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cbdshare\Networks\Regulation\Price Review\2023-27 TRR\14.0 TRR 2023 - Team Working Folders\NB\NPV sheets Lines assets\Line Assets - NPV sheets\"/>
    </mc:Choice>
  </mc:AlternateContent>
  <xr:revisionPtr revIDLastSave="0" documentId="8_{C1715949-C0A7-43C6-8EE0-F3D5817D2A7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GW_NPV analysis" sheetId="1" r:id="rId1"/>
    <sheet name="Model Failure data- Lines" sheetId="25" r:id="rId2"/>
    <sheet name="Safety_collateral_Vlookup" sheetId="7" r:id="rId3"/>
    <sheet name="Bushfire_Vlookup" sheetId="26" r:id="rId4"/>
  </sheets>
  <definedNames>
    <definedName name="_xlnm._FilterDatabase" localSheetId="3" hidden="1">Bushfire_Vlookup!$A$1:$H$12570</definedName>
    <definedName name="_xlnm._FilterDatabase" localSheetId="0" hidden="1">'GW_NPV analysis'!$A$1:$EY$980</definedName>
    <definedName name="DATA1" localSheetId="3">#REF!</definedName>
    <definedName name="DATA1" localSheetId="1">#REF!</definedName>
    <definedName name="DATA1">#REF!</definedName>
    <definedName name="DATA10">#REF!</definedName>
    <definedName name="DATA100">#REF!</definedName>
    <definedName name="DATA101">#REF!</definedName>
    <definedName name="DATA102">#REF!</definedName>
    <definedName name="DATA103">#REF!</definedName>
    <definedName name="DATA104">#REF!</definedName>
    <definedName name="DATA105">#REF!</definedName>
    <definedName name="DATA106">#REF!</definedName>
    <definedName name="DATA107">#REF!</definedName>
    <definedName name="DATA108">#REF!</definedName>
    <definedName name="DATA109">#REF!</definedName>
    <definedName name="DATA11">#REF!</definedName>
    <definedName name="DATA110">#REF!</definedName>
    <definedName name="DATA1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 localSheetId="3">#REF!</definedName>
    <definedName name="DATA2" localSheetId="1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 localSheetId="3">#REF!</definedName>
    <definedName name="DATA3" localSheetId="1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 localSheetId="3">#REF!</definedName>
    <definedName name="DATA4" localSheetId="1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 localSheetId="3">#REF!</definedName>
    <definedName name="DATA5" localSheetId="1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 localSheetId="3">#REF!</definedName>
    <definedName name="DATA6" localSheetId="1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71">#REF!</definedName>
    <definedName name="DATA72">#REF!</definedName>
    <definedName name="DATA73">#REF!</definedName>
    <definedName name="DATA74">#REF!</definedName>
    <definedName name="DATA75">#REF!</definedName>
    <definedName name="DATA76">#REF!</definedName>
    <definedName name="DATA77">#REF!</definedName>
    <definedName name="DATA78">#REF!</definedName>
    <definedName name="DATA79">#REF!</definedName>
    <definedName name="DATA8">#REF!</definedName>
    <definedName name="DATA80">#REF!</definedName>
    <definedName name="DATA81">#REF!</definedName>
    <definedName name="DATA82">#REF!</definedName>
    <definedName name="DATA83">#REF!</definedName>
    <definedName name="DATA84">#REF!</definedName>
    <definedName name="DATA85">#REF!</definedName>
    <definedName name="DATA86">#REF!</definedName>
    <definedName name="DATA87">#REF!</definedName>
    <definedName name="DATA88">#REF!</definedName>
    <definedName name="DATA89">#REF!</definedName>
    <definedName name="DATA9">#REF!</definedName>
    <definedName name="DATA90">#REF!</definedName>
    <definedName name="DATA91">#REF!</definedName>
    <definedName name="DATA92">#REF!</definedName>
    <definedName name="DATA93">#REF!</definedName>
    <definedName name="DATA94">#REF!</definedName>
    <definedName name="DATA95">#REF!</definedName>
    <definedName name="DATA96">#REF!</definedName>
    <definedName name="DATA97">#REF!</definedName>
    <definedName name="DATA98">#REF!</definedName>
    <definedName name="DATA99">#REF!</definedName>
    <definedName name="TEST0" localSheetId="3">#REF!</definedName>
    <definedName name="TEST0" localSheetId="1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HKEY" localSheetId="3">#REF!</definedName>
    <definedName name="TESTHKEY" localSheetId="1">#REF!</definedName>
    <definedName name="TESTHKEY">#REF!</definedName>
    <definedName name="TESTKEYS" localSheetId="3">#REF!</definedName>
    <definedName name="TESTKEYS" localSheetId="1">#REF!</definedName>
    <definedName name="TESTKEYS">#REF!</definedName>
    <definedName name="TESTVKEY" localSheetId="3">#REF!</definedName>
    <definedName name="TESTVKEY" localSheetId="1">#REF!</definedName>
    <definedName name="TESTVKE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3" i="1" l="1"/>
  <c r="AU4" i="1"/>
  <c r="AU5" i="1"/>
  <c r="AU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3" i="1"/>
  <c r="AU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31" i="1"/>
  <c r="AU932" i="1"/>
  <c r="AU933" i="1"/>
  <c r="AU934" i="1"/>
  <c r="AU935" i="1"/>
  <c r="AU936" i="1"/>
  <c r="AU937" i="1"/>
  <c r="AU938" i="1"/>
  <c r="AU939" i="1"/>
  <c r="AU940" i="1"/>
  <c r="AU941" i="1"/>
  <c r="AU942" i="1"/>
  <c r="AU943" i="1"/>
  <c r="AU944" i="1"/>
  <c r="AU945" i="1"/>
  <c r="AU946" i="1"/>
  <c r="AU947" i="1"/>
  <c r="AU948" i="1"/>
  <c r="AU949" i="1"/>
  <c r="AU950" i="1"/>
  <c r="AU951" i="1"/>
  <c r="AU952" i="1"/>
  <c r="AU953" i="1"/>
  <c r="AU954" i="1"/>
  <c r="AU955" i="1"/>
  <c r="AU956" i="1"/>
  <c r="AU957" i="1"/>
  <c r="AU958" i="1"/>
  <c r="AU959" i="1"/>
  <c r="AU960" i="1"/>
  <c r="AU961" i="1"/>
  <c r="AU962" i="1"/>
  <c r="AU963" i="1"/>
  <c r="AU964" i="1"/>
  <c r="AU965" i="1"/>
  <c r="AU966" i="1"/>
  <c r="AU967" i="1"/>
  <c r="AU968" i="1"/>
  <c r="AU969" i="1"/>
  <c r="AU970" i="1"/>
  <c r="AU971" i="1"/>
  <c r="AU972" i="1"/>
  <c r="AU973" i="1"/>
  <c r="AU974" i="1"/>
  <c r="AU975" i="1"/>
  <c r="AU976" i="1"/>
  <c r="AU977" i="1"/>
  <c r="AU978" i="1"/>
  <c r="AU979" i="1"/>
  <c r="AU980" i="1"/>
  <c r="AU2" i="1"/>
  <c r="D4" i="26"/>
  <c r="E4" i="26" s="1"/>
  <c r="C4" i="26"/>
  <c r="D3" i="26"/>
  <c r="E3" i="26" s="1"/>
  <c r="C3" i="26"/>
  <c r="D2" i="26"/>
  <c r="E2" i="26" s="1"/>
  <c r="C2" i="26"/>
  <c r="BR2" i="1" l="1"/>
  <c r="AT84" i="1" l="1"/>
  <c r="AT86" i="1"/>
  <c r="AT85" i="1"/>
  <c r="AT329" i="1"/>
  <c r="AT330" i="1"/>
  <c r="AT327" i="1"/>
  <c r="AT328" i="1"/>
  <c r="AT21" i="1"/>
  <c r="AT17" i="1"/>
  <c r="AT18" i="1"/>
  <c r="AT19" i="1"/>
  <c r="AT20" i="1"/>
  <c r="AT16" i="1"/>
  <c r="AT157" i="1"/>
  <c r="AT156" i="1"/>
  <c r="AT746" i="1"/>
  <c r="AT747" i="1"/>
  <c r="AT744" i="1"/>
  <c r="AT745" i="1"/>
  <c r="AT938" i="1"/>
  <c r="AT936" i="1"/>
  <c r="AT935" i="1"/>
  <c r="AT937" i="1"/>
  <c r="AT50" i="1"/>
  <c r="AT51" i="1"/>
  <c r="AT274" i="1"/>
  <c r="AT275" i="1"/>
  <c r="AT273" i="1"/>
  <c r="AT272" i="1"/>
  <c r="AT271" i="1"/>
  <c r="AT268" i="1"/>
  <c r="AT266" i="1"/>
  <c r="AT270" i="1"/>
  <c r="AT269" i="1"/>
  <c r="AT264" i="1"/>
  <c r="AT265" i="1"/>
  <c r="AT267" i="1"/>
  <c r="AT573" i="1"/>
  <c r="AT572" i="1"/>
  <c r="AT571" i="1"/>
  <c r="AT570" i="1"/>
  <c r="AT784" i="1"/>
  <c r="AT785" i="1"/>
  <c r="AT783" i="1"/>
  <c r="AT782" i="1"/>
  <c r="AT779" i="1"/>
  <c r="AT781" i="1"/>
  <c r="AT780" i="1"/>
  <c r="AT786" i="1"/>
  <c r="AT80" i="1"/>
  <c r="AT82" i="1"/>
  <c r="AT83" i="1"/>
  <c r="AT79" i="1"/>
  <c r="AT314" i="1"/>
  <c r="AT313" i="1"/>
  <c r="AT312" i="1"/>
  <c r="AT949" i="1"/>
  <c r="AT947" i="1"/>
  <c r="AT948" i="1"/>
  <c r="AT946" i="1"/>
  <c r="AT5" i="1"/>
  <c r="AT6" i="1"/>
  <c r="AT124" i="1"/>
  <c r="AT125" i="1"/>
  <c r="AT41" i="1"/>
  <c r="AT42" i="1"/>
  <c r="AT40" i="1"/>
  <c r="AT44" i="1"/>
  <c r="AT43" i="1"/>
  <c r="AT46" i="1"/>
  <c r="AT45" i="1"/>
  <c r="AT777" i="1"/>
  <c r="AT778" i="1"/>
  <c r="AT770" i="1"/>
  <c r="AT773" i="1"/>
  <c r="AT774" i="1"/>
  <c r="AT769" i="1"/>
  <c r="AT762" i="1"/>
  <c r="AT766" i="1"/>
  <c r="AT763" i="1"/>
  <c r="AT765" i="1"/>
  <c r="AT771" i="1"/>
  <c r="AT767" i="1"/>
  <c r="AT768" i="1"/>
  <c r="AT772" i="1"/>
  <c r="AT775" i="1"/>
  <c r="AT776" i="1"/>
  <c r="AT764" i="1"/>
  <c r="AT78" i="1"/>
  <c r="AT54" i="1"/>
  <c r="AT55" i="1"/>
  <c r="AT64" i="1"/>
  <c r="AT65" i="1"/>
  <c r="AT56" i="1"/>
  <c r="AT57" i="1"/>
  <c r="AT76" i="1"/>
  <c r="AT72" i="1"/>
  <c r="AT73" i="1"/>
  <c r="AT52" i="1"/>
  <c r="AT53" i="1"/>
  <c r="AT70" i="1"/>
  <c r="AT71" i="1"/>
  <c r="AT74" i="1"/>
  <c r="AT75" i="1"/>
  <c r="AT58" i="1"/>
  <c r="AT59" i="1"/>
  <c r="AT62" i="1"/>
  <c r="AT63" i="1"/>
  <c r="AT60" i="1"/>
  <c r="AT61" i="1"/>
  <c r="AT68" i="1"/>
  <c r="AT69" i="1"/>
  <c r="AT77" i="1"/>
  <c r="AT66" i="1"/>
  <c r="AT67" i="1"/>
  <c r="AT294" i="1"/>
  <c r="AT295" i="1"/>
  <c r="AT282" i="1"/>
  <c r="AT283" i="1"/>
  <c r="AT302" i="1"/>
  <c r="AT303" i="1"/>
  <c r="AT284" i="1"/>
  <c r="AT285" i="1"/>
  <c r="AT280" i="1"/>
  <c r="AT281" i="1"/>
  <c r="AT310" i="1"/>
  <c r="AT311" i="1"/>
  <c r="AT304" i="1"/>
  <c r="AT305" i="1"/>
  <c r="AT300" i="1"/>
  <c r="AT301" i="1"/>
  <c r="AT296" i="1"/>
  <c r="AT297" i="1"/>
  <c r="AT288" i="1"/>
  <c r="AT289" i="1"/>
  <c r="AT286" i="1"/>
  <c r="AT287" i="1"/>
  <c r="AT308" i="1"/>
  <c r="AT309" i="1"/>
  <c r="AT292" i="1"/>
  <c r="AT293" i="1"/>
  <c r="AT290" i="1"/>
  <c r="AT291" i="1"/>
  <c r="AT276" i="1"/>
  <c r="AT277" i="1"/>
  <c r="AT278" i="1"/>
  <c r="AT279" i="1"/>
  <c r="AT306" i="1"/>
  <c r="AT307" i="1"/>
  <c r="AT298" i="1"/>
  <c r="AT299" i="1"/>
  <c r="AT581" i="1"/>
  <c r="AT582" i="1"/>
  <c r="AT583" i="1"/>
  <c r="AT584" i="1"/>
  <c r="AT575" i="1"/>
  <c r="AT576" i="1"/>
  <c r="AT579" i="1"/>
  <c r="AT580" i="1"/>
  <c r="AT577" i="1"/>
  <c r="AT578" i="1"/>
  <c r="AT574" i="1"/>
  <c r="AT791" i="1"/>
  <c r="AT792" i="1"/>
  <c r="AT789" i="1"/>
  <c r="AT790" i="1"/>
  <c r="AT793" i="1"/>
  <c r="AT794" i="1"/>
  <c r="AT787" i="1"/>
  <c r="AT788" i="1"/>
  <c r="AT939" i="1"/>
  <c r="AT940" i="1"/>
  <c r="AT941" i="1"/>
  <c r="AT942" i="1"/>
  <c r="AT943" i="1"/>
  <c r="AT239" i="1"/>
  <c r="AT240" i="1"/>
  <c r="AT106" i="1"/>
  <c r="AT13" i="1"/>
  <c r="AT12" i="1"/>
  <c r="AT112" i="1"/>
  <c r="AT100" i="1"/>
  <c r="AT102" i="1"/>
  <c r="AT109" i="1"/>
  <c r="AT99" i="1"/>
  <c r="AT101" i="1"/>
  <c r="AT107" i="1"/>
  <c r="AT108" i="1"/>
  <c r="AT105" i="1"/>
  <c r="AT111" i="1"/>
  <c r="AT103" i="1"/>
  <c r="AT104" i="1"/>
  <c r="AT110" i="1"/>
  <c r="AT155" i="1"/>
  <c r="AT452" i="1"/>
  <c r="AT150" i="1"/>
  <c r="AT422" i="1"/>
  <c r="AT428" i="1"/>
  <c r="AT429" i="1"/>
  <c r="AT417" i="1"/>
  <c r="AT446" i="1"/>
  <c r="AT448" i="1"/>
  <c r="AT450" i="1"/>
  <c r="AT415" i="1"/>
  <c r="AT146" i="1"/>
  <c r="AT423" i="1"/>
  <c r="AT410" i="1"/>
  <c r="AT421" i="1"/>
  <c r="AT444" i="1"/>
  <c r="AT396" i="1"/>
  <c r="AT413" i="1"/>
  <c r="AT401" i="1"/>
  <c r="AT436" i="1"/>
  <c r="AT426" i="1"/>
  <c r="AT427" i="1"/>
  <c r="AT425" i="1"/>
  <c r="AT149" i="1"/>
  <c r="AT442" i="1"/>
  <c r="AT409" i="1"/>
  <c r="AT148" i="1"/>
  <c r="AT130" i="1"/>
  <c r="AT129" i="1"/>
  <c r="AT453" i="1"/>
  <c r="AT151" i="1"/>
  <c r="AT418" i="1"/>
  <c r="AT411" i="1"/>
  <c r="AT139" i="1"/>
  <c r="AT392" i="1"/>
  <c r="AT153" i="1"/>
  <c r="AT136" i="1"/>
  <c r="AT137" i="1"/>
  <c r="AT145" i="1"/>
  <c r="AT408" i="1"/>
  <c r="AT138" i="1"/>
  <c r="AT141" i="1"/>
  <c r="AT398" i="1"/>
  <c r="AT147" i="1"/>
  <c r="AT127" i="1"/>
  <c r="AT140" i="1"/>
  <c r="AT403" i="1"/>
  <c r="AT134" i="1"/>
  <c r="AT419" i="1"/>
  <c r="AT395" i="1"/>
  <c r="AT406" i="1"/>
  <c r="AT437" i="1"/>
  <c r="AT393" i="1"/>
  <c r="AT434" i="1"/>
  <c r="AT397" i="1"/>
  <c r="AT404" i="1"/>
  <c r="AT405" i="1"/>
  <c r="AT447" i="1"/>
  <c r="AT430" i="1"/>
  <c r="AT431" i="1"/>
  <c r="AT143" i="1"/>
  <c r="AT391" i="1"/>
  <c r="AT439" i="1"/>
  <c r="AT412" i="1"/>
  <c r="AT399" i="1"/>
  <c r="AT435" i="1"/>
  <c r="AT402" i="1"/>
  <c r="AT132" i="1"/>
  <c r="AT443" i="1"/>
  <c r="AT394" i="1"/>
  <c r="AT441" i="1"/>
  <c r="AT407" i="1"/>
  <c r="AT400" i="1"/>
  <c r="AT465" i="1"/>
  <c r="AT466" i="1"/>
  <c r="AT420" i="1"/>
  <c r="AT467" i="1"/>
  <c r="AT414" i="1"/>
  <c r="AT135" i="1"/>
  <c r="AT131" i="1"/>
  <c r="AT440" i="1"/>
  <c r="AT461" i="1"/>
  <c r="AT432" i="1"/>
  <c r="AT433" i="1"/>
  <c r="AT468" i="1"/>
  <c r="AT464" i="1"/>
  <c r="AT142" i="1"/>
  <c r="AT144" i="1"/>
  <c r="AT463" i="1"/>
  <c r="AT438" i="1"/>
  <c r="AT128" i="1"/>
  <c r="AT449" i="1"/>
  <c r="AT470" i="1"/>
  <c r="AT471" i="1"/>
  <c r="AT451" i="1"/>
  <c r="AT445" i="1"/>
  <c r="AT416" i="1"/>
  <c r="AT462" i="1"/>
  <c r="AT152" i="1"/>
  <c r="AT472" i="1"/>
  <c r="AT469" i="1"/>
  <c r="AT454" i="1"/>
  <c r="AT154" i="1"/>
  <c r="AT424" i="1"/>
  <c r="AT133" i="1"/>
  <c r="AT483" i="1"/>
  <c r="AT497" i="1"/>
  <c r="AT515" i="1"/>
  <c r="AT680" i="1"/>
  <c r="AT694" i="1"/>
  <c r="AT512" i="1"/>
  <c r="AT679" i="1"/>
  <c r="AT695" i="1"/>
  <c r="AT516" i="1"/>
  <c r="AT699" i="1"/>
  <c r="AT689" i="1"/>
  <c r="AT513" i="1"/>
  <c r="AT495" i="1"/>
  <c r="AT491" i="1"/>
  <c r="AT499" i="1"/>
  <c r="AT492" i="1"/>
  <c r="AT508" i="1"/>
  <c r="AT498" i="1"/>
  <c r="AT486" i="1"/>
  <c r="AT650" i="1"/>
  <c r="AT514" i="1"/>
  <c r="AT504" i="1"/>
  <c r="AT509" i="1"/>
  <c r="AT502" i="1"/>
  <c r="AT690" i="1"/>
  <c r="AT691" i="1"/>
  <c r="AT692" i="1"/>
  <c r="AT693" i="1"/>
  <c r="AT494" i="1"/>
  <c r="AT505" i="1"/>
  <c r="AT510" i="1"/>
  <c r="AT490" i="1"/>
  <c r="AT506" i="1"/>
  <c r="AT493" i="1"/>
  <c r="AT685" i="1"/>
  <c r="AT484" i="1"/>
  <c r="AT489" i="1"/>
  <c r="AT496" i="1"/>
  <c r="AT501" i="1"/>
  <c r="AT503" i="1"/>
  <c r="AT507" i="1"/>
  <c r="AT681" i="1"/>
  <c r="AT500" i="1"/>
  <c r="AT682" i="1"/>
  <c r="AT487" i="1"/>
  <c r="AT485" i="1"/>
  <c r="AT687" i="1"/>
  <c r="AT686" i="1"/>
  <c r="AT511" i="1"/>
  <c r="AT488" i="1"/>
  <c r="AT482" i="1"/>
  <c r="AT688" i="1"/>
  <c r="AT684" i="1"/>
  <c r="AT683" i="1"/>
  <c r="AT698" i="1"/>
  <c r="AT660" i="1"/>
  <c r="AT665" i="1"/>
  <c r="AT624" i="1"/>
  <c r="AT672" i="1"/>
  <c r="AT656" i="1"/>
  <c r="AT655" i="1"/>
  <c r="AT642" i="1"/>
  <c r="AT653" i="1"/>
  <c r="AT645" i="1"/>
  <c r="AT646" i="1"/>
  <c r="AT696" i="1"/>
  <c r="AT697" i="1"/>
  <c r="AT666" i="1"/>
  <c r="AT700" i="1"/>
  <c r="AT648" i="1"/>
  <c r="AT647" i="1"/>
  <c r="AT673" i="1"/>
  <c r="AT625" i="1"/>
  <c r="AT701" i="1"/>
  <c r="AT651" i="1"/>
  <c r="AT636" i="1"/>
  <c r="AT661" i="1"/>
  <c r="AT658" i="1"/>
  <c r="AT652" i="1"/>
  <c r="AT628" i="1"/>
  <c r="AT629" i="1"/>
  <c r="AT669" i="1"/>
  <c r="AT626" i="1"/>
  <c r="AT639" i="1"/>
  <c r="AT668" i="1"/>
  <c r="AT633" i="1"/>
  <c r="AT634" i="1"/>
  <c r="AT662" i="1"/>
  <c r="AT663" i="1"/>
  <c r="AT638" i="1"/>
  <c r="AT674" i="1"/>
  <c r="AT657" i="1"/>
  <c r="AT630" i="1"/>
  <c r="AT640" i="1"/>
  <c r="AT654" i="1"/>
  <c r="AT676" i="1"/>
  <c r="AT667" i="1"/>
  <c r="AT632" i="1"/>
  <c r="AT677" i="1"/>
  <c r="AT664" i="1"/>
  <c r="AT623" i="1"/>
  <c r="AT671" i="1"/>
  <c r="AT644" i="1"/>
  <c r="AT641" i="1"/>
  <c r="AT627" i="1"/>
  <c r="AT670" i="1"/>
  <c r="AT631" i="1"/>
  <c r="AT675" i="1"/>
  <c r="AT659" i="1"/>
  <c r="AT637" i="1"/>
  <c r="AT678" i="1"/>
  <c r="AT635" i="1"/>
  <c r="AT643" i="1"/>
  <c r="AT649" i="1"/>
  <c r="AT702" i="1"/>
  <c r="AT703" i="1"/>
  <c r="AT739" i="1"/>
  <c r="AT742" i="1"/>
  <c r="AT924" i="1"/>
  <c r="AT740" i="1"/>
  <c r="AT741" i="1"/>
  <c r="AT925" i="1"/>
  <c r="AT723" i="1"/>
  <c r="AT726" i="1"/>
  <c r="AT731" i="1"/>
  <c r="AT729" i="1"/>
  <c r="AT718" i="1"/>
  <c r="AT734" i="1"/>
  <c r="AT716" i="1"/>
  <c r="AT724" i="1"/>
  <c r="AT722" i="1"/>
  <c r="AT720" i="1"/>
  <c r="AT735" i="1"/>
  <c r="AT727" i="1"/>
  <c r="AT732" i="1"/>
  <c r="AT725" i="1"/>
  <c r="AT719" i="1"/>
  <c r="AT728" i="1"/>
  <c r="AT721" i="1"/>
  <c r="AT736" i="1"/>
  <c r="AT921" i="1"/>
  <c r="AT717" i="1"/>
  <c r="AT730" i="1"/>
  <c r="AT733" i="1"/>
  <c r="AT715" i="1"/>
  <c r="AT737" i="1"/>
  <c r="AT922" i="1"/>
  <c r="AT738" i="1"/>
  <c r="AT901" i="1"/>
  <c r="AT923" i="1"/>
  <c r="AT928" i="1"/>
  <c r="AT930" i="1"/>
  <c r="AT896" i="1"/>
  <c r="AT899" i="1"/>
  <c r="AT900" i="1"/>
  <c r="AT743" i="1"/>
  <c r="AT926" i="1"/>
  <c r="AT898" i="1"/>
  <c r="AT897" i="1"/>
  <c r="AT927" i="1"/>
  <c r="AT929" i="1"/>
  <c r="AT894" i="1"/>
  <c r="AT902" i="1"/>
  <c r="AT908" i="1"/>
  <c r="AT883" i="1"/>
  <c r="AT917" i="1"/>
  <c r="AT878" i="1"/>
  <c r="AT919" i="1"/>
  <c r="AT886" i="1"/>
  <c r="AT888" i="1"/>
  <c r="AT911" i="1"/>
  <c r="AT877" i="1"/>
  <c r="AT891" i="1"/>
  <c r="AT920" i="1"/>
  <c r="AT909" i="1"/>
  <c r="AT879" i="1"/>
  <c r="AT913" i="1"/>
  <c r="AT880" i="1"/>
  <c r="AT907" i="1"/>
  <c r="AT881" i="1"/>
  <c r="AT905" i="1"/>
  <c r="AT918" i="1"/>
  <c r="AT914" i="1"/>
  <c r="AT912" i="1"/>
  <c r="AT889" i="1"/>
  <c r="AT915" i="1"/>
  <c r="AT892" i="1"/>
  <c r="AT906" i="1"/>
  <c r="AT916" i="1"/>
  <c r="AT885" i="1"/>
  <c r="AT887" i="1"/>
  <c r="AT884" i="1"/>
  <c r="AT882" i="1"/>
  <c r="AT893" i="1"/>
  <c r="AT903" i="1"/>
  <c r="AT904" i="1"/>
  <c r="AT910" i="1"/>
  <c r="AT890" i="1"/>
  <c r="AT895" i="1"/>
  <c r="AT933" i="1"/>
  <c r="AT978" i="1"/>
  <c r="AT934" i="1"/>
  <c r="AT973" i="1"/>
  <c r="AT972" i="1"/>
  <c r="AT975" i="1"/>
  <c r="AT970" i="1"/>
  <c r="AT969" i="1"/>
  <c r="AT971" i="1"/>
  <c r="AT966" i="1"/>
  <c r="AT967" i="1"/>
  <c r="AT968" i="1"/>
  <c r="AT976" i="1"/>
  <c r="AT977" i="1"/>
  <c r="AT974" i="1"/>
  <c r="AT980" i="1"/>
  <c r="AT979" i="1"/>
  <c r="AT48" i="1"/>
  <c r="AT49" i="1"/>
  <c r="AT241" i="1"/>
  <c r="AT250" i="1"/>
  <c r="AT248" i="1"/>
  <c r="AT242" i="1"/>
  <c r="AT254" i="1"/>
  <c r="AT258" i="1"/>
  <c r="AT249" i="1"/>
  <c r="AT262" i="1"/>
  <c r="AT245" i="1"/>
  <c r="AT251" i="1"/>
  <c r="AT261" i="1"/>
  <c r="AT257" i="1"/>
  <c r="AT252" i="1"/>
  <c r="AT246" i="1"/>
  <c r="AT256" i="1"/>
  <c r="AT247" i="1"/>
  <c r="AT259" i="1"/>
  <c r="AT263" i="1"/>
  <c r="AT260" i="1"/>
  <c r="AT244" i="1"/>
  <c r="AT253" i="1"/>
  <c r="AT255" i="1"/>
  <c r="AT89" i="1"/>
  <c r="AT90" i="1"/>
  <c r="AT88" i="1"/>
  <c r="AT87" i="1"/>
  <c r="AT91" i="1"/>
  <c r="AT333" i="1"/>
  <c r="AT331" i="1"/>
  <c r="AT332" i="1"/>
  <c r="AT113" i="1"/>
  <c r="AT123" i="1"/>
  <c r="AT37" i="1"/>
  <c r="AT478" i="1"/>
  <c r="AT479" i="1"/>
  <c r="AT480" i="1"/>
  <c r="AT481" i="1"/>
  <c r="AT708" i="1"/>
  <c r="AT709" i="1"/>
  <c r="AT81" i="1"/>
  <c r="AT326" i="1"/>
  <c r="AT324" i="1"/>
  <c r="AT323" i="1"/>
  <c r="AT319" i="1"/>
  <c r="AT318" i="1"/>
  <c r="AT325" i="1"/>
  <c r="AT316" i="1"/>
  <c r="AT320" i="1"/>
  <c r="AT322" i="1"/>
  <c r="AT317" i="1"/>
  <c r="AT321" i="1"/>
  <c r="AT315" i="1"/>
  <c r="AT591" i="1"/>
  <c r="AT592" i="1"/>
  <c r="AT587" i="1"/>
  <c r="AT597" i="1"/>
  <c r="AT596" i="1"/>
  <c r="AT586" i="1"/>
  <c r="AT594" i="1"/>
  <c r="AT585" i="1"/>
  <c r="AT590" i="1"/>
  <c r="AT595" i="1"/>
  <c r="AT589" i="1"/>
  <c r="AT593" i="1"/>
  <c r="AT588" i="1"/>
  <c r="AT598" i="1"/>
  <c r="AT811" i="1"/>
  <c r="AT814" i="1"/>
  <c r="AT812" i="1"/>
  <c r="AT816" i="1"/>
  <c r="AT815" i="1"/>
  <c r="AT813" i="1"/>
  <c r="AT821" i="1"/>
  <c r="AT820" i="1"/>
  <c r="AT818" i="1"/>
  <c r="AT817" i="1"/>
  <c r="AT819" i="1"/>
  <c r="AT810" i="1"/>
  <c r="AT804" i="1"/>
  <c r="AT801" i="1"/>
  <c r="AT795" i="1"/>
  <c r="AT802" i="1"/>
  <c r="AT800" i="1"/>
  <c r="AT797" i="1"/>
  <c r="AT808" i="1"/>
  <c r="AT796" i="1"/>
  <c r="AT803" i="1"/>
  <c r="AT798" i="1"/>
  <c r="AT807" i="1"/>
  <c r="AT806" i="1"/>
  <c r="AT809" i="1"/>
  <c r="AT799" i="1"/>
  <c r="AT805" i="1"/>
  <c r="AT944" i="1"/>
  <c r="AT945" i="1"/>
  <c r="AT2" i="1"/>
  <c r="AT3" i="1"/>
  <c r="AT15" i="1"/>
  <c r="AT14" i="1"/>
  <c r="AT7" i="1"/>
  <c r="AT126" i="1"/>
  <c r="AT229" i="1"/>
  <c r="AT205" i="1"/>
  <c r="AT197" i="1"/>
  <c r="AT196" i="1"/>
  <c r="AT199" i="1"/>
  <c r="AT234" i="1"/>
  <c r="AT210" i="1"/>
  <c r="AT198" i="1"/>
  <c r="AT217" i="1"/>
  <c r="AT219" i="1"/>
  <c r="AT218" i="1"/>
  <c r="AT200" i="1"/>
  <c r="AT228" i="1"/>
  <c r="AT223" i="1"/>
  <c r="AT227" i="1"/>
  <c r="AT222" i="1"/>
  <c r="AT226" i="1"/>
  <c r="AT237" i="1"/>
  <c r="AT190" i="1"/>
  <c r="AT180" i="1"/>
  <c r="AT209" i="1"/>
  <c r="AT204" i="1"/>
  <c r="AT182" i="1"/>
  <c r="AT203" i="1"/>
  <c r="AT216" i="1"/>
  <c r="AT193" i="1"/>
  <c r="AT235" i="1"/>
  <c r="AT215" i="1"/>
  <c r="AT188" i="1"/>
  <c r="AT184" i="1"/>
  <c r="AT186" i="1"/>
  <c r="AT236" i="1"/>
  <c r="AT189" i="1"/>
  <c r="AT183" i="1"/>
  <c r="AT202" i="1"/>
  <c r="AT206" i="1"/>
  <c r="AT192" i="1"/>
  <c r="AT208" i="1"/>
  <c r="AT211" i="1"/>
  <c r="AT212" i="1"/>
  <c r="AT201" i="1"/>
  <c r="AT194" i="1"/>
  <c r="AT185" i="1"/>
  <c r="AT187" i="1"/>
  <c r="AT214" i="1"/>
  <c r="AT207" i="1"/>
  <c r="AT220" i="1"/>
  <c r="AT213" i="1"/>
  <c r="AT195" i="1"/>
  <c r="AT221" i="1"/>
  <c r="AT191" i="1"/>
  <c r="AT181" i="1"/>
  <c r="AT224" i="1"/>
  <c r="AT225" i="1"/>
  <c r="AT458" i="1"/>
  <c r="AT459" i="1"/>
  <c r="AT166" i="1"/>
  <c r="AT233" i="1"/>
  <c r="AT177" i="1"/>
  <c r="AT169" i="1"/>
  <c r="AT165" i="1"/>
  <c r="AT231" i="1"/>
  <c r="AT179" i="1"/>
  <c r="AT178" i="1"/>
  <c r="AT230" i="1"/>
  <c r="AT170" i="1"/>
  <c r="AT171" i="1"/>
  <c r="AT168" i="1"/>
  <c r="AT176" i="1"/>
  <c r="AT173" i="1"/>
  <c r="AT174" i="1"/>
  <c r="AT175" i="1"/>
  <c r="AT172" i="1"/>
  <c r="AT167" i="1"/>
  <c r="AT232" i="1"/>
  <c r="AT456" i="1"/>
  <c r="AT457" i="1"/>
  <c r="AT455" i="1"/>
  <c r="AT563" i="1"/>
  <c r="AT552" i="1"/>
  <c r="AT567" i="1"/>
  <c r="AT544" i="1"/>
  <c r="AT519" i="1"/>
  <c r="AT561" i="1"/>
  <c r="AT520" i="1"/>
  <c r="AT549" i="1"/>
  <c r="AT528" i="1"/>
  <c r="AT531" i="1"/>
  <c r="AT539" i="1"/>
  <c r="AT521" i="1"/>
  <c r="AT540" i="1"/>
  <c r="AT536" i="1"/>
  <c r="AT535" i="1"/>
  <c r="AT532" i="1"/>
  <c r="AT534" i="1"/>
  <c r="AT569" i="1"/>
  <c r="AT560" i="1"/>
  <c r="AT551" i="1"/>
  <c r="AT550" i="1"/>
  <c r="AT526" i="1"/>
  <c r="AT529" i="1"/>
  <c r="AT518" i="1"/>
  <c r="AT525" i="1"/>
  <c r="AT527" i="1"/>
  <c r="AT522" i="1"/>
  <c r="AT523" i="1"/>
  <c r="AT568" i="1"/>
  <c r="AT554" i="1"/>
  <c r="AT548" i="1"/>
  <c r="AT566" i="1"/>
  <c r="AT541" i="1"/>
  <c r="AT542" i="1"/>
  <c r="AT545" i="1"/>
  <c r="AT565" i="1"/>
  <c r="AT553" i="1"/>
  <c r="AT559" i="1"/>
  <c r="AT546" i="1"/>
  <c r="AT555" i="1"/>
  <c r="AT537" i="1"/>
  <c r="AT524" i="1"/>
  <c r="AT558" i="1"/>
  <c r="AT547" i="1"/>
  <c r="AT538" i="1"/>
  <c r="AT564" i="1"/>
  <c r="AT533" i="1"/>
  <c r="AT543" i="1"/>
  <c r="AT557" i="1"/>
  <c r="AT556" i="1"/>
  <c r="AT562" i="1"/>
  <c r="AT530" i="1"/>
  <c r="AT517" i="1"/>
  <c r="AT761" i="1"/>
  <c r="AT753" i="1"/>
  <c r="AT754" i="1"/>
  <c r="AT758" i="1"/>
  <c r="AT759" i="1"/>
  <c r="AT757" i="1"/>
  <c r="AT756" i="1"/>
  <c r="AT760" i="1"/>
  <c r="AT755" i="1"/>
  <c r="AT748" i="1"/>
  <c r="AT751" i="1"/>
  <c r="AT749" i="1"/>
  <c r="AT750" i="1"/>
  <c r="AT752" i="1"/>
  <c r="AT8" i="1"/>
  <c r="AT9" i="1"/>
  <c r="AT712" i="1"/>
  <c r="AT710" i="1"/>
  <c r="AT711" i="1"/>
  <c r="AT713" i="1"/>
  <c r="AT714" i="1"/>
  <c r="AT932" i="1"/>
  <c r="AT931" i="1"/>
  <c r="AT338" i="1"/>
  <c r="AT344" i="1"/>
  <c r="AT343" i="1"/>
  <c r="AT336" i="1"/>
  <c r="AT339" i="1"/>
  <c r="AT335" i="1"/>
  <c r="AT334" i="1"/>
  <c r="AT337" i="1"/>
  <c r="AT345" i="1"/>
  <c r="AT340" i="1"/>
  <c r="AT341" i="1"/>
  <c r="AT342" i="1"/>
  <c r="AT460" i="1"/>
  <c r="AT605" i="1"/>
  <c r="AT599" i="1"/>
  <c r="AT603" i="1"/>
  <c r="AT601" i="1"/>
  <c r="AT604" i="1"/>
  <c r="AT600" i="1"/>
  <c r="AT602" i="1"/>
  <c r="AT827" i="1"/>
  <c r="AT825" i="1"/>
  <c r="AT823" i="1"/>
  <c r="AT828" i="1"/>
  <c r="AT835" i="1"/>
  <c r="AT836" i="1"/>
  <c r="AT829" i="1"/>
  <c r="AT831" i="1"/>
  <c r="AT833" i="1"/>
  <c r="AT834" i="1"/>
  <c r="AT838" i="1"/>
  <c r="AT841" i="1"/>
  <c r="AT826" i="1"/>
  <c r="AT822" i="1"/>
  <c r="AT824" i="1"/>
  <c r="AT832" i="1"/>
  <c r="AT837" i="1"/>
  <c r="AT830" i="1"/>
  <c r="AT839" i="1"/>
  <c r="AT840" i="1"/>
  <c r="AT951" i="1"/>
  <c r="AT950" i="1"/>
  <c r="AT11" i="1"/>
  <c r="AT10" i="1"/>
  <c r="AT36" i="1"/>
  <c r="AT4" i="1"/>
  <c r="AT164" i="1"/>
  <c r="AT122" i="1"/>
  <c r="AT121" i="1"/>
  <c r="AT120" i="1"/>
  <c r="AT119" i="1"/>
  <c r="AT22" i="1"/>
  <c r="AT23" i="1"/>
  <c r="AT32" i="1"/>
  <c r="AT33" i="1"/>
  <c r="AT34" i="1"/>
  <c r="AT35" i="1"/>
  <c r="AT30" i="1"/>
  <c r="AT31" i="1"/>
  <c r="AT25" i="1"/>
  <c r="AT26" i="1"/>
  <c r="AT28" i="1"/>
  <c r="AT27" i="1"/>
  <c r="AT24" i="1"/>
  <c r="AT29" i="1"/>
  <c r="AT159" i="1"/>
  <c r="AT162" i="1"/>
  <c r="AT163" i="1"/>
  <c r="AT160" i="1"/>
  <c r="AT161" i="1"/>
  <c r="AT115" i="1"/>
  <c r="AT114" i="1"/>
  <c r="AT473" i="1"/>
  <c r="AT476" i="1"/>
  <c r="AT477" i="1"/>
  <c r="AT474" i="1"/>
  <c r="AT475" i="1"/>
  <c r="AT707" i="1"/>
  <c r="AT704" i="1"/>
  <c r="AT706" i="1"/>
  <c r="AT705" i="1"/>
  <c r="AT238" i="1"/>
  <c r="AT39" i="1"/>
  <c r="AT38" i="1"/>
  <c r="AT95" i="1"/>
  <c r="AT92" i="1"/>
  <c r="AT94" i="1"/>
  <c r="AT93" i="1"/>
  <c r="AT98" i="1"/>
  <c r="AT96" i="1"/>
  <c r="AT97" i="1"/>
  <c r="AT349" i="1"/>
  <c r="AT381" i="1"/>
  <c r="AT348" i="1"/>
  <c r="AT363" i="1"/>
  <c r="AT364" i="1"/>
  <c r="AT372" i="1"/>
  <c r="AT367" i="1"/>
  <c r="AT373" i="1"/>
  <c r="AT359" i="1"/>
  <c r="AT360" i="1"/>
  <c r="AT388" i="1"/>
  <c r="AT353" i="1"/>
  <c r="AT355" i="1"/>
  <c r="AT365" i="1"/>
  <c r="AT366" i="1"/>
  <c r="AT358" i="1"/>
  <c r="AT371" i="1"/>
  <c r="AT368" i="1"/>
  <c r="AT369" i="1"/>
  <c r="AT357" i="1"/>
  <c r="AT370" i="1"/>
  <c r="AT351" i="1"/>
  <c r="AT354" i="1"/>
  <c r="AT346" i="1"/>
  <c r="AT352" i="1"/>
  <c r="AT384" i="1"/>
  <c r="AT387" i="1"/>
  <c r="AT389" i="1"/>
  <c r="AT385" i="1"/>
  <c r="AT374" i="1"/>
  <c r="AT386" i="1"/>
  <c r="AT350" i="1"/>
  <c r="AT383" i="1"/>
  <c r="AT382" i="1"/>
  <c r="AT347" i="1"/>
  <c r="AT356" i="1"/>
  <c r="AT377" i="1"/>
  <c r="AT378" i="1"/>
  <c r="AT379" i="1"/>
  <c r="AT375" i="1"/>
  <c r="AT376" i="1"/>
  <c r="AT390" i="1"/>
  <c r="AT380" i="1"/>
  <c r="AT361" i="1"/>
  <c r="AT362" i="1"/>
  <c r="AT622" i="1"/>
  <c r="AT616" i="1"/>
  <c r="AT617" i="1"/>
  <c r="AT615" i="1"/>
  <c r="AT606" i="1"/>
  <c r="AT612" i="1"/>
  <c r="AT613" i="1"/>
  <c r="AT614" i="1"/>
  <c r="AT621" i="1"/>
  <c r="AT610" i="1"/>
  <c r="AT609" i="1"/>
  <c r="AT611" i="1"/>
  <c r="AT608" i="1"/>
  <c r="AT607" i="1"/>
  <c r="AT618" i="1"/>
  <c r="AT619" i="1"/>
  <c r="AT620" i="1"/>
  <c r="AT843" i="1"/>
  <c r="AT842" i="1"/>
  <c r="AT866" i="1"/>
  <c r="AT867" i="1"/>
  <c r="AT875" i="1"/>
  <c r="AT869" i="1"/>
  <c r="AT864" i="1"/>
  <c r="AT865" i="1"/>
  <c r="AT868" i="1"/>
  <c r="AT852" i="1"/>
  <c r="AT849" i="1"/>
  <c r="AT853" i="1"/>
  <c r="AT847" i="1"/>
  <c r="AT848" i="1"/>
  <c r="AT846" i="1"/>
  <c r="AT851" i="1"/>
  <c r="AT845" i="1"/>
  <c r="AT850" i="1"/>
  <c r="AT844" i="1"/>
  <c r="AT876" i="1"/>
  <c r="AT854" i="1"/>
  <c r="AT863" i="1"/>
  <c r="AT857" i="1"/>
  <c r="AT858" i="1"/>
  <c r="AT859" i="1"/>
  <c r="AT861" i="1"/>
  <c r="AT862" i="1"/>
  <c r="AT855" i="1"/>
  <c r="AT856" i="1"/>
  <c r="AT860" i="1"/>
  <c r="AT870" i="1"/>
  <c r="AT873" i="1"/>
  <c r="AT874" i="1"/>
  <c r="AT871" i="1"/>
  <c r="AT872" i="1"/>
  <c r="AT953" i="1"/>
  <c r="AT960" i="1"/>
  <c r="AT959" i="1"/>
  <c r="AT958" i="1"/>
  <c r="AT954" i="1"/>
  <c r="AT955" i="1"/>
  <c r="AT956" i="1"/>
  <c r="AT957" i="1"/>
  <c r="AT962" i="1"/>
  <c r="AT961" i="1"/>
  <c r="AT964" i="1"/>
  <c r="AT963" i="1"/>
  <c r="AT965" i="1"/>
  <c r="AT952" i="1"/>
  <c r="AT47" i="1"/>
  <c r="AT243" i="1"/>
  <c r="AT116" i="1"/>
  <c r="AT117" i="1"/>
  <c r="AT118" i="1"/>
  <c r="AT158" i="1"/>
  <c r="BR702" i="1"/>
  <c r="BR95" i="1"/>
  <c r="BR514" i="1"/>
  <c r="BR502" i="1"/>
  <c r="BR621" i="1"/>
  <c r="BR979" i="1"/>
  <c r="BR107" i="1"/>
  <c r="BR539" i="1"/>
  <c r="BR667" i="1"/>
  <c r="BR632" i="1"/>
  <c r="BR969" i="1"/>
  <c r="BR47" i="1"/>
  <c r="BR62" i="1"/>
  <c r="BR623" i="1"/>
  <c r="BR963" i="1"/>
  <c r="BR609" i="1"/>
  <c r="BR567" i="1"/>
  <c r="BR949" i="1"/>
  <c r="BR511" i="1"/>
  <c r="BR488" i="1"/>
  <c r="BR637" i="1"/>
  <c r="BR522" i="1"/>
  <c r="BR688" i="1"/>
  <c r="BR611" i="1"/>
  <c r="BR635" i="1"/>
  <c r="BR8" i="1"/>
  <c r="BR756" i="1"/>
  <c r="BR721" i="1"/>
  <c r="BR554" i="1"/>
  <c r="BR475" i="1"/>
  <c r="BR44" i="1"/>
  <c r="BR566" i="1"/>
  <c r="BR643" i="1"/>
  <c r="BR545" i="1"/>
  <c r="BR712" i="1"/>
  <c r="BR694" i="1"/>
  <c r="BR976" i="1"/>
  <c r="BR561" i="1"/>
  <c r="BR276" i="1"/>
  <c r="BR524" i="1"/>
  <c r="BR46" i="1"/>
  <c r="BR558" i="1"/>
  <c r="BR763" i="1"/>
  <c r="BR104" i="1"/>
  <c r="BR533" i="1"/>
  <c r="BR451" i="1"/>
  <c r="BR416" i="1"/>
  <c r="BR462" i="1"/>
  <c r="BR455" i="1"/>
  <c r="BR679" i="1"/>
  <c r="BR952" i="1"/>
  <c r="BR45" i="1"/>
  <c r="BR351" i="1"/>
  <c r="BR607" i="1"/>
  <c r="BR957" i="1"/>
  <c r="BR854" i="1"/>
  <c r="BR481" i="1"/>
  <c r="BR424" i="1"/>
  <c r="BR77" i="1"/>
  <c r="BR66" i="1"/>
  <c r="BR570" i="1"/>
  <c r="BR599" i="1"/>
  <c r="BR839" i="1"/>
  <c r="BR837" i="1"/>
  <c r="BR602" i="1"/>
  <c r="H33" i="25"/>
  <c r="D33" i="25"/>
  <c r="B33" i="25"/>
  <c r="H32" i="25"/>
  <c r="D32" i="25"/>
  <c r="B32" i="25"/>
  <c r="H31" i="25"/>
  <c r="CC647" i="1" s="1"/>
  <c r="D31" i="25"/>
  <c r="B31" i="25"/>
  <c r="H30" i="25"/>
  <c r="D30" i="25"/>
  <c r="B30" i="25"/>
  <c r="H29" i="25"/>
  <c r="D29" i="25"/>
  <c r="B29" i="25"/>
  <c r="E26" i="25"/>
  <c r="H23" i="25"/>
  <c r="BW83" i="1" s="1"/>
  <c r="D23" i="25"/>
  <c r="B23" i="25"/>
  <c r="H22" i="25"/>
  <c r="D22" i="25"/>
  <c r="B22" i="25"/>
  <c r="H21" i="25"/>
  <c r="D21" i="25"/>
  <c r="B21" i="25"/>
  <c r="H20" i="25"/>
  <c r="D20" i="25"/>
  <c r="B20" i="25"/>
  <c r="H19" i="25"/>
  <c r="D19" i="25"/>
  <c r="B19" i="25"/>
  <c r="E16" i="25"/>
  <c r="H12" i="25"/>
  <c r="BR99" i="1" s="1"/>
  <c r="D12" i="25"/>
  <c r="B12" i="25"/>
  <c r="H11" i="25"/>
  <c r="D11" i="25"/>
  <c r="B11" i="25"/>
  <c r="H10" i="25"/>
  <c r="BR699" i="1" s="1"/>
  <c r="D10" i="25"/>
  <c r="B10" i="25"/>
  <c r="H9" i="25"/>
  <c r="D9" i="25"/>
  <c r="B9" i="25"/>
  <c r="H8" i="25"/>
  <c r="D8" i="25"/>
  <c r="B8" i="25"/>
  <c r="E5" i="25"/>
  <c r="E8" i="25" l="1"/>
  <c r="E10" i="25"/>
  <c r="E12" i="25"/>
  <c r="E29" i="25"/>
  <c r="E31" i="25"/>
  <c r="E33" i="25"/>
  <c r="DN647" i="1"/>
  <c r="DO647" i="1"/>
  <c r="DA83" i="1"/>
  <c r="DB83" i="1"/>
  <c r="BR901" i="1"/>
  <c r="BR930" i="1"/>
  <c r="BR841" i="1"/>
  <c r="BR899" i="1"/>
  <c r="BR927" i="1"/>
  <c r="BR843" i="1"/>
  <c r="BR842" i="1"/>
  <c r="BR776" i="1"/>
  <c r="BR872" i="1"/>
  <c r="BR729" i="1"/>
  <c r="BR866" i="1"/>
  <c r="BR864" i="1"/>
  <c r="BR868" i="1"/>
  <c r="BR863" i="1"/>
  <c r="BR777" i="1"/>
  <c r="BR792" i="1"/>
  <c r="BR819" i="1"/>
  <c r="BR902" i="1"/>
  <c r="BR826" i="1"/>
  <c r="BR883" i="1"/>
  <c r="BR790" i="1"/>
  <c r="BR793" i="1"/>
  <c r="BR774" i="1"/>
  <c r="BR862" i="1"/>
  <c r="BR917" i="1"/>
  <c r="BR878" i="1"/>
  <c r="BR711" i="1"/>
  <c r="BR735" i="1"/>
  <c r="BR797" i="1"/>
  <c r="BR808" i="1"/>
  <c r="BR785" i="1"/>
  <c r="BR914" i="1"/>
  <c r="BR744" i="1"/>
  <c r="BR725" i="1"/>
  <c r="BR728" i="1"/>
  <c r="BR739" i="1"/>
  <c r="BR900" i="1"/>
  <c r="BR742" i="1"/>
  <c r="BR784" i="1"/>
  <c r="BR926" i="1"/>
  <c r="BR897" i="1"/>
  <c r="BR740" i="1"/>
  <c r="BR820" i="1"/>
  <c r="BR867" i="1"/>
  <c r="BR865" i="1"/>
  <c r="BR764" i="1"/>
  <c r="BR894" i="1"/>
  <c r="BR778" i="1"/>
  <c r="BR810" i="1"/>
  <c r="BR770" i="1"/>
  <c r="BR704" i="1"/>
  <c r="BR811" i="1"/>
  <c r="BR801" i="1"/>
  <c r="BR769" i="1"/>
  <c r="BR855" i="1"/>
  <c r="BR814" i="1"/>
  <c r="BR802" i="1"/>
  <c r="BR821" i="1"/>
  <c r="BR928" i="1"/>
  <c r="BR896" i="1"/>
  <c r="BR743" i="1"/>
  <c r="BR741" i="1"/>
  <c r="BR925" i="1"/>
  <c r="BR873" i="1"/>
  <c r="BR829" i="1"/>
  <c r="BR827" i="1"/>
  <c r="BR726" i="1"/>
  <c r="BR718" i="1"/>
  <c r="BR875" i="1"/>
  <c r="BR734" i="1"/>
  <c r="BR857" i="1"/>
  <c r="BR707" i="1"/>
  <c r="BR853" i="1"/>
  <c r="BR722" i="1"/>
  <c r="BR859" i="1"/>
  <c r="BR847" i="1"/>
  <c r="BR848" i="1"/>
  <c r="BR888" i="1"/>
  <c r="BR800" i="1"/>
  <c r="BR877" i="1"/>
  <c r="BR920" i="1"/>
  <c r="BR909" i="1"/>
  <c r="BR879" i="1"/>
  <c r="BR761" i="1"/>
  <c r="BR753" i="1"/>
  <c r="BR880" i="1"/>
  <c r="BR747" i="1"/>
  <c r="BR905" i="1"/>
  <c r="BR708" i="1"/>
  <c r="BR807" i="1"/>
  <c r="BR781" i="1"/>
  <c r="BR912" i="1"/>
  <c r="BR809" i="1"/>
  <c r="BR813" i="1"/>
  <c r="BR709" i="1"/>
  <c r="BR892" i="1"/>
  <c r="BR885" i="1"/>
  <c r="BR799" i="1"/>
  <c r="BR719" i="1"/>
  <c r="BR923" i="1"/>
  <c r="BR870" i="1"/>
  <c r="BR898" i="1"/>
  <c r="BR731" i="1"/>
  <c r="BR818" i="1"/>
  <c r="BR817" i="1"/>
  <c r="BR716" i="1"/>
  <c r="BR791" i="1"/>
  <c r="BR773" i="1"/>
  <c r="BR710" i="1"/>
  <c r="BR919" i="1"/>
  <c r="BR796" i="1"/>
  <c r="BR907" i="1"/>
  <c r="BR782" i="1"/>
  <c r="BR806" i="1"/>
  <c r="BR906" i="1"/>
  <c r="BR732" i="1"/>
  <c r="BR705" i="1"/>
  <c r="BR780" i="1"/>
  <c r="BR850" i="1"/>
  <c r="BR759" i="1"/>
  <c r="BR757" i="1"/>
  <c r="BR755" i="1"/>
  <c r="BR884" i="1"/>
  <c r="BR882" i="1"/>
  <c r="BR736" i="1"/>
  <c r="BR752" i="1"/>
  <c r="BR714" i="1"/>
  <c r="BR730" i="1"/>
  <c r="BR765" i="1"/>
  <c r="BR772" i="1"/>
  <c r="BR794" i="1"/>
  <c r="BR822" i="1"/>
  <c r="BR834" i="1"/>
  <c r="BR924" i="1"/>
  <c r="BR723" i="1"/>
  <c r="BR831" i="1"/>
  <c r="BR724" i="1"/>
  <c r="BR908" i="1"/>
  <c r="BR804" i="1"/>
  <c r="BR795" i="1"/>
  <c r="BR911" i="1"/>
  <c r="BR846" i="1"/>
  <c r="BR913" i="1"/>
  <c r="BR851" i="1"/>
  <c r="BR727" i="1"/>
  <c r="BR779" i="1"/>
  <c r="BR783" i="1"/>
  <c r="BR798" i="1"/>
  <c r="BR816" i="1"/>
  <c r="BR915" i="1"/>
  <c r="BR845" i="1"/>
  <c r="BR748" i="1"/>
  <c r="BR893" i="1"/>
  <c r="BR766" i="1"/>
  <c r="BR903" i="1"/>
  <c r="BR890" i="1"/>
  <c r="BR771" i="1"/>
  <c r="BR876" i="1"/>
  <c r="BR895" i="1"/>
  <c r="BR738" i="1"/>
  <c r="BR787" i="1"/>
  <c r="BR823" i="1"/>
  <c r="BR828" i="1"/>
  <c r="BR840" i="1"/>
  <c r="BR824" i="1"/>
  <c r="BR838" i="1"/>
  <c r="BR871" i="1"/>
  <c r="BR746" i="1"/>
  <c r="BR929" i="1"/>
  <c r="BR858" i="1"/>
  <c r="BR861" i="1"/>
  <c r="BR886" i="1"/>
  <c r="BR856" i="1"/>
  <c r="BR891" i="1"/>
  <c r="BR881" i="1"/>
  <c r="BR812" i="1"/>
  <c r="BR918" i="1"/>
  <c r="BR754" i="1"/>
  <c r="BR916" i="1"/>
  <c r="BR860" i="1"/>
  <c r="BR745" i="1"/>
  <c r="BR749" i="1"/>
  <c r="BR921" i="1"/>
  <c r="BR904" i="1"/>
  <c r="BR717" i="1"/>
  <c r="BR910" i="1"/>
  <c r="BR767" i="1"/>
  <c r="BR768" i="1"/>
  <c r="BR788" i="1"/>
  <c r="BR786" i="1"/>
  <c r="BR825" i="1"/>
  <c r="BR835" i="1"/>
  <c r="BR830" i="1"/>
  <c r="BR832" i="1"/>
  <c r="BR889" i="1"/>
  <c r="BR758" i="1"/>
  <c r="BR805" i="1"/>
  <c r="BR874" i="1"/>
  <c r="BR751" i="1"/>
  <c r="BR775" i="1"/>
  <c r="BR869" i="1"/>
  <c r="BR852" i="1"/>
  <c r="BR849" i="1"/>
  <c r="BR789" i="1"/>
  <c r="BR720" i="1"/>
  <c r="BR833" i="1"/>
  <c r="BR803" i="1"/>
  <c r="BR706" i="1"/>
  <c r="BR887" i="1"/>
  <c r="BR275" i="1"/>
  <c r="BR240" i="1"/>
  <c r="BR350" i="1"/>
  <c r="BR452" i="1"/>
  <c r="BR273" i="1"/>
  <c r="BR150" i="1"/>
  <c r="BR326" i="1"/>
  <c r="BR422" i="1"/>
  <c r="BR248" i="1"/>
  <c r="BR382" i="1"/>
  <c r="BR294" i="1"/>
  <c r="BR444" i="1"/>
  <c r="BR319" i="1"/>
  <c r="BR363" i="1"/>
  <c r="BR372" i="1"/>
  <c r="BR280" i="1"/>
  <c r="BR378" i="1"/>
  <c r="BR367" i="1"/>
  <c r="BR310" i="1"/>
  <c r="BR300" i="1"/>
  <c r="BR148" i="1"/>
  <c r="BR249" i="1"/>
  <c r="BR268" i="1"/>
  <c r="BR365" i="1"/>
  <c r="BR358" i="1"/>
  <c r="BR145" i="1"/>
  <c r="BR376" i="1"/>
  <c r="BR245" i="1"/>
  <c r="BR371" i="1"/>
  <c r="BR160" i="1"/>
  <c r="BR403" i="1"/>
  <c r="BR320" i="1"/>
  <c r="BR419" i="1"/>
  <c r="BR198" i="1"/>
  <c r="BR314" i="1"/>
  <c r="BR287" i="1"/>
  <c r="BR322" i="1"/>
  <c r="BR309" i="1"/>
  <c r="BR158" i="1"/>
  <c r="BR430" i="1"/>
  <c r="BR293" i="1"/>
  <c r="BR331" i="1"/>
  <c r="BR291" i="1"/>
  <c r="BR412" i="1"/>
  <c r="BR200" i="1"/>
  <c r="BR113" i="1"/>
  <c r="BR233" i="1"/>
  <c r="BR196" i="1"/>
  <c r="BR402" i="1"/>
  <c r="BR123" i="1"/>
  <c r="BR441" i="1"/>
  <c r="BR329" i="1"/>
  <c r="BR407" i="1"/>
  <c r="BR357" i="1"/>
  <c r="BR169" i="1"/>
  <c r="BR400" i="1"/>
  <c r="BR334" i="1"/>
  <c r="BR193" i="1"/>
  <c r="BR235" i="1"/>
  <c r="BR223" i="1"/>
  <c r="BR186" i="1"/>
  <c r="BR114" i="1"/>
  <c r="BR349" i="1"/>
  <c r="BR338" i="1"/>
  <c r="BR383" i="1"/>
  <c r="BR428" i="1"/>
  <c r="BR417" i="1"/>
  <c r="BR448" i="1"/>
  <c r="BR146" i="1"/>
  <c r="BR410" i="1"/>
  <c r="BR159" i="1"/>
  <c r="BR421" i="1"/>
  <c r="BR295" i="1"/>
  <c r="BR318" i="1"/>
  <c r="BR242" i="1"/>
  <c r="BR282" i="1"/>
  <c r="BR381" i="1"/>
  <c r="BR436" i="1"/>
  <c r="BR302" i="1"/>
  <c r="BR254" i="1"/>
  <c r="BR348" i="1"/>
  <c r="BR115" i="1"/>
  <c r="BR426" i="1"/>
  <c r="BR364" i="1"/>
  <c r="BR281" i="1"/>
  <c r="BR345" i="1"/>
  <c r="BR361" i="1"/>
  <c r="BR311" i="1"/>
  <c r="BR301" i="1"/>
  <c r="BR130" i="1"/>
  <c r="BR266" i="1"/>
  <c r="BR340" i="1"/>
  <c r="BR366" i="1"/>
  <c r="BR411" i="1"/>
  <c r="BR315" i="1"/>
  <c r="BR153" i="1"/>
  <c r="BR341" i="1"/>
  <c r="BR136" i="1"/>
  <c r="BR137" i="1"/>
  <c r="BR408" i="1"/>
  <c r="BR138" i="1"/>
  <c r="BR288" i="1"/>
  <c r="BR262" i="1"/>
  <c r="BR342" i="1"/>
  <c r="BR241" i="1"/>
  <c r="BR155" i="1"/>
  <c r="BR164" i="1"/>
  <c r="BR429" i="1"/>
  <c r="BR415" i="1"/>
  <c r="BR423" i="1"/>
  <c r="BR324" i="1"/>
  <c r="BR323" i="1"/>
  <c r="BR283" i="1"/>
  <c r="BR413" i="1"/>
  <c r="BR401" i="1"/>
  <c r="BR303" i="1"/>
  <c r="BR199" i="1"/>
  <c r="BR284" i="1"/>
  <c r="BR427" i="1"/>
  <c r="BR272" i="1"/>
  <c r="BR271" i="1"/>
  <c r="BR258" i="1"/>
  <c r="BR442" i="1"/>
  <c r="BR362" i="1"/>
  <c r="BR304" i="1"/>
  <c r="BR336" i="1"/>
  <c r="BR453" i="1"/>
  <c r="BR151" i="1"/>
  <c r="BR116" i="1"/>
  <c r="BR392" i="1"/>
  <c r="BR270" i="1"/>
  <c r="BR375" i="1"/>
  <c r="BR296" i="1"/>
  <c r="BR333" i="1"/>
  <c r="BR289" i="1"/>
  <c r="BR141" i="1"/>
  <c r="BR390" i="1"/>
  <c r="BR347" i="1"/>
  <c r="BR234" i="1"/>
  <c r="BR163" i="1"/>
  <c r="BR127" i="1"/>
  <c r="BR217" i="1"/>
  <c r="BR393" i="1"/>
  <c r="BR434" i="1"/>
  <c r="BR121" i="1"/>
  <c r="BR397" i="1"/>
  <c r="BR265" i="1"/>
  <c r="BR257" i="1"/>
  <c r="BR252" i="1"/>
  <c r="BR218" i="1"/>
  <c r="BR117" i="1"/>
  <c r="BR439" i="1"/>
  <c r="BR399" i="1"/>
  <c r="BR369" i="1"/>
  <c r="BR119" i="1"/>
  <c r="BR380" i="1"/>
  <c r="BR165" i="1"/>
  <c r="BR182" i="1"/>
  <c r="BR216" i="1"/>
  <c r="BR370" i="1"/>
  <c r="BR337" i="1"/>
  <c r="BR230" i="1"/>
  <c r="BR467" i="1"/>
  <c r="BR188" i="1"/>
  <c r="BR131" i="1"/>
  <c r="BR446" i="1"/>
  <c r="BR285" i="1"/>
  <c r="BR343" i="1"/>
  <c r="BR418" i="1"/>
  <c r="BR356" i="1"/>
  <c r="BR162" i="1"/>
  <c r="BR140" i="1"/>
  <c r="BR251" i="1"/>
  <c r="BR316" i="1"/>
  <c r="BR157" i="1"/>
  <c r="BR134" i="1"/>
  <c r="BR210" i="1"/>
  <c r="BR395" i="1"/>
  <c r="BR264" i="1"/>
  <c r="BR219" i="1"/>
  <c r="BR335" i="1"/>
  <c r="BR405" i="1"/>
  <c r="BR391" i="1"/>
  <c r="BR180" i="1"/>
  <c r="BR203" i="1"/>
  <c r="BR247" i="1"/>
  <c r="BR236" i="1"/>
  <c r="BR440" i="1"/>
  <c r="BR461" i="1"/>
  <c r="BR176" i="1"/>
  <c r="BR173" i="1"/>
  <c r="BR433" i="1"/>
  <c r="BR206" i="1"/>
  <c r="BR267" i="1"/>
  <c r="BR211" i="1"/>
  <c r="BR194" i="1"/>
  <c r="BR232" i="1"/>
  <c r="BR187" i="1"/>
  <c r="BR238" i="1"/>
  <c r="BR126" i="1"/>
  <c r="BR144" i="1"/>
  <c r="BR277" i="1"/>
  <c r="BR456" i="1"/>
  <c r="BR128" i="1"/>
  <c r="BR470" i="1"/>
  <c r="BR306" i="1"/>
  <c r="BR454" i="1"/>
  <c r="BR354" i="1"/>
  <c r="BR389" i="1"/>
  <c r="BR374" i="1"/>
  <c r="BR321" i="1"/>
  <c r="BR253" i="1"/>
  <c r="BR154" i="1"/>
  <c r="BR460" i="1"/>
  <c r="BR124" i="1"/>
  <c r="BR125" i="1"/>
  <c r="BR450" i="1"/>
  <c r="BR396" i="1"/>
  <c r="BR344" i="1"/>
  <c r="BR377" i="1"/>
  <c r="BR305" i="1"/>
  <c r="BR355" i="1"/>
  <c r="BR297" i="1"/>
  <c r="BR398" i="1"/>
  <c r="BR147" i="1"/>
  <c r="BR339" i="1"/>
  <c r="BR237" i="1"/>
  <c r="BR261" i="1"/>
  <c r="BR308" i="1"/>
  <c r="BR292" i="1"/>
  <c r="BR290" i="1"/>
  <c r="BR435" i="1"/>
  <c r="BR209" i="1"/>
  <c r="BR443" i="1"/>
  <c r="BR177" i="1"/>
  <c r="BR204" i="1"/>
  <c r="BR465" i="1"/>
  <c r="BR231" i="1"/>
  <c r="BR179" i="1"/>
  <c r="BR205" i="1"/>
  <c r="BR178" i="1"/>
  <c r="BR135" i="1"/>
  <c r="BR189" i="1"/>
  <c r="BR183" i="1"/>
  <c r="BR174" i="1"/>
  <c r="BR175" i="1"/>
  <c r="BR212" i="1"/>
  <c r="BR468" i="1"/>
  <c r="BR185" i="1"/>
  <c r="BR214" i="1"/>
  <c r="BR207" i="1"/>
  <c r="BR463" i="1"/>
  <c r="BR332" i="1"/>
  <c r="BR191" i="1"/>
  <c r="BR181" i="1"/>
  <c r="BR278" i="1"/>
  <c r="BR449" i="1"/>
  <c r="BR471" i="1"/>
  <c r="BR225" i="1"/>
  <c r="BR307" i="1"/>
  <c r="BR469" i="1"/>
  <c r="BR346" i="1"/>
  <c r="BR385" i="1"/>
  <c r="BR255" i="1"/>
  <c r="BR133" i="1"/>
  <c r="BR298" i="1"/>
  <c r="BR166" i="1"/>
  <c r="BR184" i="1"/>
  <c r="BR171" i="1"/>
  <c r="BR328" i="1"/>
  <c r="BR227" i="1"/>
  <c r="BR250" i="1"/>
  <c r="BR243" i="1"/>
  <c r="BR325" i="1"/>
  <c r="BR425" i="1"/>
  <c r="BR379" i="1"/>
  <c r="BR149" i="1"/>
  <c r="BR359" i="1"/>
  <c r="BR409" i="1"/>
  <c r="BR388" i="1"/>
  <c r="BR129" i="1"/>
  <c r="BR139" i="1"/>
  <c r="BR269" i="1"/>
  <c r="BR161" i="1"/>
  <c r="BR406" i="1"/>
  <c r="BR229" i="1"/>
  <c r="BR190" i="1"/>
  <c r="BR447" i="1"/>
  <c r="BR431" i="1"/>
  <c r="BR156" i="1"/>
  <c r="BR118" i="1"/>
  <c r="BR368" i="1"/>
  <c r="BR228" i="1"/>
  <c r="BR246" i="1"/>
  <c r="BR330" i="1"/>
  <c r="BR256" i="1"/>
  <c r="BR259" i="1"/>
  <c r="BR420" i="1"/>
  <c r="BR170" i="1"/>
  <c r="BR327" i="1"/>
  <c r="BR263" i="1"/>
  <c r="BR222" i="1"/>
  <c r="BR313" i="1"/>
  <c r="BR202" i="1"/>
  <c r="BR312" i="1"/>
  <c r="BR172" i="1"/>
  <c r="BR201" i="1"/>
  <c r="BR464" i="1"/>
  <c r="BR220" i="1"/>
  <c r="BR213" i="1"/>
  <c r="BR142" i="1"/>
  <c r="BR195" i="1"/>
  <c r="BR438" i="1"/>
  <c r="BR226" i="1"/>
  <c r="BR279" i="1"/>
  <c r="BR224" i="1"/>
  <c r="BR457" i="1"/>
  <c r="BR445" i="1"/>
  <c r="BR152" i="1"/>
  <c r="BR458" i="1"/>
  <c r="BR352" i="1"/>
  <c r="BR384" i="1"/>
  <c r="BR317" i="1"/>
  <c r="BR260" i="1"/>
  <c r="BR299" i="1"/>
  <c r="BR386" i="1"/>
  <c r="BR404" i="1"/>
  <c r="BR197" i="1"/>
  <c r="BR132" i="1"/>
  <c r="BR466" i="1"/>
  <c r="BR274" i="1"/>
  <c r="BR239" i="1"/>
  <c r="BR373" i="1"/>
  <c r="BR360" i="1"/>
  <c r="BR353" i="1"/>
  <c r="BR120" i="1"/>
  <c r="BR437" i="1"/>
  <c r="BR286" i="1"/>
  <c r="BR143" i="1"/>
  <c r="BR394" i="1"/>
  <c r="BR414" i="1"/>
  <c r="BR215" i="1"/>
  <c r="BR168" i="1"/>
  <c r="BR122" i="1"/>
  <c r="BW821" i="1"/>
  <c r="BW928" i="1"/>
  <c r="BW896" i="1"/>
  <c r="BW743" i="1"/>
  <c r="BW741" i="1"/>
  <c r="BW925" i="1"/>
  <c r="BW873" i="1"/>
  <c r="BW829" i="1"/>
  <c r="BW827" i="1"/>
  <c r="BW726" i="1"/>
  <c r="BW718" i="1"/>
  <c r="BW875" i="1"/>
  <c r="BW734" i="1"/>
  <c r="BW857" i="1"/>
  <c r="BW707" i="1"/>
  <c r="BW853" i="1"/>
  <c r="BW722" i="1"/>
  <c r="BW859" i="1"/>
  <c r="BW847" i="1"/>
  <c r="BW848" i="1"/>
  <c r="BW888" i="1"/>
  <c r="BW800" i="1"/>
  <c r="BW877" i="1"/>
  <c r="BW920" i="1"/>
  <c r="BW909" i="1"/>
  <c r="BW879" i="1"/>
  <c r="BW761" i="1"/>
  <c r="BW753" i="1"/>
  <c r="BW880" i="1"/>
  <c r="BW747" i="1"/>
  <c r="BW905" i="1"/>
  <c r="BW708" i="1"/>
  <c r="BW807" i="1"/>
  <c r="BW781" i="1"/>
  <c r="BW923" i="1"/>
  <c r="BW870" i="1"/>
  <c r="BW898" i="1"/>
  <c r="BW924" i="1"/>
  <c r="BW874" i="1"/>
  <c r="BW751" i="1"/>
  <c r="BW723" i="1"/>
  <c r="BW775" i="1"/>
  <c r="BW871" i="1"/>
  <c r="BW731" i="1"/>
  <c r="BW746" i="1"/>
  <c r="BW818" i="1"/>
  <c r="BW817" i="1"/>
  <c r="BW869" i="1"/>
  <c r="BW929" i="1"/>
  <c r="BW716" i="1"/>
  <c r="BW831" i="1"/>
  <c r="BW724" i="1"/>
  <c r="BW791" i="1"/>
  <c r="BW852" i="1"/>
  <c r="BW858" i="1"/>
  <c r="BW849" i="1"/>
  <c r="BW908" i="1"/>
  <c r="BW789" i="1"/>
  <c r="BW804" i="1"/>
  <c r="BW773" i="1"/>
  <c r="BW861" i="1"/>
  <c r="BW720" i="1"/>
  <c r="BW710" i="1"/>
  <c r="BW919" i="1"/>
  <c r="BW795" i="1"/>
  <c r="BW886" i="1"/>
  <c r="BW911" i="1"/>
  <c r="BW846" i="1"/>
  <c r="BW833" i="1"/>
  <c r="BW856" i="1"/>
  <c r="BW891" i="1"/>
  <c r="BW913" i="1"/>
  <c r="BW851" i="1"/>
  <c r="BW803" i="1"/>
  <c r="BW727" i="1"/>
  <c r="BW779" i="1"/>
  <c r="BW706" i="1"/>
  <c r="BW783" i="1"/>
  <c r="BW798" i="1"/>
  <c r="BW816" i="1"/>
  <c r="BW889" i="1"/>
  <c r="BW915" i="1"/>
  <c r="BW758" i="1"/>
  <c r="BW845" i="1"/>
  <c r="BW901" i="1"/>
  <c r="BW930" i="1"/>
  <c r="BW841" i="1"/>
  <c r="BW899" i="1"/>
  <c r="BW927" i="1"/>
  <c r="BW843" i="1"/>
  <c r="BW842" i="1"/>
  <c r="BW776" i="1"/>
  <c r="BW872" i="1"/>
  <c r="BW729" i="1"/>
  <c r="BW866" i="1"/>
  <c r="BW864" i="1"/>
  <c r="BW868" i="1"/>
  <c r="BW863" i="1"/>
  <c r="BW777" i="1"/>
  <c r="BW792" i="1"/>
  <c r="BW819" i="1"/>
  <c r="BW902" i="1"/>
  <c r="BW826" i="1"/>
  <c r="BW883" i="1"/>
  <c r="BW790" i="1"/>
  <c r="BW793" i="1"/>
  <c r="BW774" i="1"/>
  <c r="BW862" i="1"/>
  <c r="BW917" i="1"/>
  <c r="BW878" i="1"/>
  <c r="BW711" i="1"/>
  <c r="BW735" i="1"/>
  <c r="BW797" i="1"/>
  <c r="BW808" i="1"/>
  <c r="BW785" i="1"/>
  <c r="BW914" i="1"/>
  <c r="BW744" i="1"/>
  <c r="BW725" i="1"/>
  <c r="BW742" i="1"/>
  <c r="BW784" i="1"/>
  <c r="BW820" i="1"/>
  <c r="BW778" i="1"/>
  <c r="BW810" i="1"/>
  <c r="BW770" i="1"/>
  <c r="BW811" i="1"/>
  <c r="BW769" i="1"/>
  <c r="BW881" i="1"/>
  <c r="BW812" i="1"/>
  <c r="BW806" i="1"/>
  <c r="BW906" i="1"/>
  <c r="BW732" i="1"/>
  <c r="BW705" i="1"/>
  <c r="BW728" i="1"/>
  <c r="BW750" i="1"/>
  <c r="BW756" i="1"/>
  <c r="BW721" i="1"/>
  <c r="BW760" i="1"/>
  <c r="BW712" i="1"/>
  <c r="BW762" i="1"/>
  <c r="BW713" i="1"/>
  <c r="BW763" i="1"/>
  <c r="BW733" i="1"/>
  <c r="BW715" i="1"/>
  <c r="BW844" i="1"/>
  <c r="BW854" i="1"/>
  <c r="BW815" i="1"/>
  <c r="BW737" i="1"/>
  <c r="BW922" i="1"/>
  <c r="BW836" i="1"/>
  <c r="BW839" i="1"/>
  <c r="BW837" i="1"/>
  <c r="BW926" i="1"/>
  <c r="BW802" i="1"/>
  <c r="BW796" i="1"/>
  <c r="BW907" i="1"/>
  <c r="BW782" i="1"/>
  <c r="BW912" i="1"/>
  <c r="BW809" i="1"/>
  <c r="BW813" i="1"/>
  <c r="BW719" i="1"/>
  <c r="BW780" i="1"/>
  <c r="BW850" i="1"/>
  <c r="BW745" i="1"/>
  <c r="BW759" i="1"/>
  <c r="BW757" i="1"/>
  <c r="BW755" i="1"/>
  <c r="BW884" i="1"/>
  <c r="BW882" i="1"/>
  <c r="BW736" i="1"/>
  <c r="BW752" i="1"/>
  <c r="BW714" i="1"/>
  <c r="BW730" i="1"/>
  <c r="BW765" i="1"/>
  <c r="BW772" i="1"/>
  <c r="BW794" i="1"/>
  <c r="BW822" i="1"/>
  <c r="BW834" i="1"/>
  <c r="BW900" i="1"/>
  <c r="BW897" i="1"/>
  <c r="BW764" i="1"/>
  <c r="BW894" i="1"/>
  <c r="BW704" i="1"/>
  <c r="BW855" i="1"/>
  <c r="BW918" i="1"/>
  <c r="BW754" i="1"/>
  <c r="BW916" i="1"/>
  <c r="BW860" i="1"/>
  <c r="BW748" i="1"/>
  <c r="BW893" i="1"/>
  <c r="BW766" i="1"/>
  <c r="BW903" i="1"/>
  <c r="BW890" i="1"/>
  <c r="BW771" i="1"/>
  <c r="BW876" i="1"/>
  <c r="BW895" i="1"/>
  <c r="BW738" i="1"/>
  <c r="BW787" i="1"/>
  <c r="BW823" i="1"/>
  <c r="BW828" i="1"/>
  <c r="BW840" i="1"/>
  <c r="BW824" i="1"/>
  <c r="BW838" i="1"/>
  <c r="BW740" i="1"/>
  <c r="BW865" i="1"/>
  <c r="BW799" i="1"/>
  <c r="BW749" i="1"/>
  <c r="BW825" i="1"/>
  <c r="BW867" i="1"/>
  <c r="BW801" i="1"/>
  <c r="BW814" i="1"/>
  <c r="BW887" i="1"/>
  <c r="BW717" i="1"/>
  <c r="BW767" i="1"/>
  <c r="BW835" i="1"/>
  <c r="BW910" i="1"/>
  <c r="BW788" i="1"/>
  <c r="BW786" i="1"/>
  <c r="BW830" i="1"/>
  <c r="BW739" i="1"/>
  <c r="BW709" i="1"/>
  <c r="BW892" i="1"/>
  <c r="BW885" i="1"/>
  <c r="BW805" i="1"/>
  <c r="BW921" i="1"/>
  <c r="BW904" i="1"/>
  <c r="BW768" i="1"/>
  <c r="BW832" i="1"/>
  <c r="BW241" i="1"/>
  <c r="BW155" i="1"/>
  <c r="BW164" i="1"/>
  <c r="BW429" i="1"/>
  <c r="BW415" i="1"/>
  <c r="BW423" i="1"/>
  <c r="BW324" i="1"/>
  <c r="BW323" i="1"/>
  <c r="BW283" i="1"/>
  <c r="BW413" i="1"/>
  <c r="BW401" i="1"/>
  <c r="BW303" i="1"/>
  <c r="BW199" i="1"/>
  <c r="BW284" i="1"/>
  <c r="BW427" i="1"/>
  <c r="BW272" i="1"/>
  <c r="BW271" i="1"/>
  <c r="BW258" i="1"/>
  <c r="BW442" i="1"/>
  <c r="BW362" i="1"/>
  <c r="BW304" i="1"/>
  <c r="BW336" i="1"/>
  <c r="BW453" i="1"/>
  <c r="BW151" i="1"/>
  <c r="BW116" i="1"/>
  <c r="BW392" i="1"/>
  <c r="BW270" i="1"/>
  <c r="BW375" i="1"/>
  <c r="BW296" i="1"/>
  <c r="BW333" i="1"/>
  <c r="BW289" i="1"/>
  <c r="BW141" i="1"/>
  <c r="BW390" i="1"/>
  <c r="BW347" i="1"/>
  <c r="BW234" i="1"/>
  <c r="BW163" i="1"/>
  <c r="BW127" i="1"/>
  <c r="BW217" i="1"/>
  <c r="BW393" i="1"/>
  <c r="BW434" i="1"/>
  <c r="BW121" i="1"/>
  <c r="BW397" i="1"/>
  <c r="BW274" i="1"/>
  <c r="BW239" i="1"/>
  <c r="BW250" i="1"/>
  <c r="BW446" i="1"/>
  <c r="BW450" i="1"/>
  <c r="BW396" i="1"/>
  <c r="BW344" i="1"/>
  <c r="BW243" i="1"/>
  <c r="BW285" i="1"/>
  <c r="BW343" i="1"/>
  <c r="BW377" i="1"/>
  <c r="BW325" i="1"/>
  <c r="BW373" i="1"/>
  <c r="BW425" i="1"/>
  <c r="BW379" i="1"/>
  <c r="BW149" i="1"/>
  <c r="BW359" i="1"/>
  <c r="BW409" i="1"/>
  <c r="BW305" i="1"/>
  <c r="BW360" i="1"/>
  <c r="BW388" i="1"/>
  <c r="BW353" i="1"/>
  <c r="BW129" i="1"/>
  <c r="BW355" i="1"/>
  <c r="BW418" i="1"/>
  <c r="BW139" i="1"/>
  <c r="BW297" i="1"/>
  <c r="BW269" i="1"/>
  <c r="BW398" i="1"/>
  <c r="BW147" i="1"/>
  <c r="BW356" i="1"/>
  <c r="BW120" i="1"/>
  <c r="BW339" i="1"/>
  <c r="BW237" i="1"/>
  <c r="BW437" i="1"/>
  <c r="BW261" i="1"/>
  <c r="BW286" i="1"/>
  <c r="BW308" i="1"/>
  <c r="BW404" i="1"/>
  <c r="BW143" i="1"/>
  <c r="BW292" i="1"/>
  <c r="BW290" i="1"/>
  <c r="BW166" i="1"/>
  <c r="BW197" i="1"/>
  <c r="BW435" i="1"/>
  <c r="BW209" i="1"/>
  <c r="BW132" i="1"/>
  <c r="BW443" i="1"/>
  <c r="BW394" i="1"/>
  <c r="BW177" i="1"/>
  <c r="BW204" i="1"/>
  <c r="BW465" i="1"/>
  <c r="BW231" i="1"/>
  <c r="BW275" i="1"/>
  <c r="BW240" i="1"/>
  <c r="BW350" i="1"/>
  <c r="BW452" i="1"/>
  <c r="BW273" i="1"/>
  <c r="BW150" i="1"/>
  <c r="BW326" i="1"/>
  <c r="BW422" i="1"/>
  <c r="BW248" i="1"/>
  <c r="BW382" i="1"/>
  <c r="BW294" i="1"/>
  <c r="BW444" i="1"/>
  <c r="BW319" i="1"/>
  <c r="BW363" i="1"/>
  <c r="BW372" i="1"/>
  <c r="BW280" i="1"/>
  <c r="BW378" i="1"/>
  <c r="BW367" i="1"/>
  <c r="BW310" i="1"/>
  <c r="BW300" i="1"/>
  <c r="BW148" i="1"/>
  <c r="BW249" i="1"/>
  <c r="BW268" i="1"/>
  <c r="BW365" i="1"/>
  <c r="BW358" i="1"/>
  <c r="BW145" i="1"/>
  <c r="BW376" i="1"/>
  <c r="BW245" i="1"/>
  <c r="BW371" i="1"/>
  <c r="BW160" i="1"/>
  <c r="BW403" i="1"/>
  <c r="BW320" i="1"/>
  <c r="BW419" i="1"/>
  <c r="BW198" i="1"/>
  <c r="BW314" i="1"/>
  <c r="BW287" i="1"/>
  <c r="BW322" i="1"/>
  <c r="BW309" i="1"/>
  <c r="BW158" i="1"/>
  <c r="BW430" i="1"/>
  <c r="BW293" i="1"/>
  <c r="BW331" i="1"/>
  <c r="BW291" i="1"/>
  <c r="BW412" i="1"/>
  <c r="BW200" i="1"/>
  <c r="BW113" i="1"/>
  <c r="BW233" i="1"/>
  <c r="BW196" i="1"/>
  <c r="BW402" i="1"/>
  <c r="BW123" i="1"/>
  <c r="BW441" i="1"/>
  <c r="BW329" i="1"/>
  <c r="BW407" i="1"/>
  <c r="BW357" i="1"/>
  <c r="BW169" i="1"/>
  <c r="BW400" i="1"/>
  <c r="BW338" i="1"/>
  <c r="BW428" i="1"/>
  <c r="BW348" i="1"/>
  <c r="BW153" i="1"/>
  <c r="BW262" i="1"/>
  <c r="BW161" i="1"/>
  <c r="BW229" i="1"/>
  <c r="BW405" i="1"/>
  <c r="BW391" i="1"/>
  <c r="BW180" i="1"/>
  <c r="BW334" i="1"/>
  <c r="BW193" i="1"/>
  <c r="BW235" i="1"/>
  <c r="BW223" i="1"/>
  <c r="BW186" i="1"/>
  <c r="BW114" i="1"/>
  <c r="BW328" i="1"/>
  <c r="BW168" i="1"/>
  <c r="BW227" i="1"/>
  <c r="BW122" i="1"/>
  <c r="BW432" i="1"/>
  <c r="BW192" i="1"/>
  <c r="BW208" i="1"/>
  <c r="BW167" i="1"/>
  <c r="BW221" i="1"/>
  <c r="BW276" i="1"/>
  <c r="BW451" i="1"/>
  <c r="BW416" i="1"/>
  <c r="BW462" i="1"/>
  <c r="BW455" i="1"/>
  <c r="BW472" i="1"/>
  <c r="BW459" i="1"/>
  <c r="BW351" i="1"/>
  <c r="BW387" i="1"/>
  <c r="BW244" i="1"/>
  <c r="BW424" i="1"/>
  <c r="BW417" i="1"/>
  <c r="BW146" i="1"/>
  <c r="BW254" i="1"/>
  <c r="BW115" i="1"/>
  <c r="BW364" i="1"/>
  <c r="BW345" i="1"/>
  <c r="BW130" i="1"/>
  <c r="BW266" i="1"/>
  <c r="BW340" i="1"/>
  <c r="BW366" i="1"/>
  <c r="BW341" i="1"/>
  <c r="BW288" i="1"/>
  <c r="BW162" i="1"/>
  <c r="BW316" i="1"/>
  <c r="BW157" i="1"/>
  <c r="BW134" i="1"/>
  <c r="BW210" i="1"/>
  <c r="BW264" i="1"/>
  <c r="BW219" i="1"/>
  <c r="BW257" i="1"/>
  <c r="BW252" i="1"/>
  <c r="BW439" i="1"/>
  <c r="BW119" i="1"/>
  <c r="BW165" i="1"/>
  <c r="BW182" i="1"/>
  <c r="BW203" i="1"/>
  <c r="BW247" i="1"/>
  <c r="BW259" i="1"/>
  <c r="BW420" i="1"/>
  <c r="BW170" i="1"/>
  <c r="BW236" i="1"/>
  <c r="BW440" i="1"/>
  <c r="BW461" i="1"/>
  <c r="BW176" i="1"/>
  <c r="BW173" i="1"/>
  <c r="BW433" i="1"/>
  <c r="BW206" i="1"/>
  <c r="BW267" i="1"/>
  <c r="BW211" i="1"/>
  <c r="BW194" i="1"/>
  <c r="BW232" i="1"/>
  <c r="BW187" i="1"/>
  <c r="BW238" i="1"/>
  <c r="BW126" i="1"/>
  <c r="BW144" i="1"/>
  <c r="BW277" i="1"/>
  <c r="BW456" i="1"/>
  <c r="BW128" i="1"/>
  <c r="BW470" i="1"/>
  <c r="BW306" i="1"/>
  <c r="BW454" i="1"/>
  <c r="BW354" i="1"/>
  <c r="BW389" i="1"/>
  <c r="BW374" i="1"/>
  <c r="BW321" i="1"/>
  <c r="BW253" i="1"/>
  <c r="BW154" i="1"/>
  <c r="BW460" i="1"/>
  <c r="BW124" i="1"/>
  <c r="BW349" i="1"/>
  <c r="BW448" i="1"/>
  <c r="BW410" i="1"/>
  <c r="BW421" i="1"/>
  <c r="BW318" i="1"/>
  <c r="BW381" i="1"/>
  <c r="BW302" i="1"/>
  <c r="BW426" i="1"/>
  <c r="BW361" i="1"/>
  <c r="BW311" i="1"/>
  <c r="BW411" i="1"/>
  <c r="BW315" i="1"/>
  <c r="BW136" i="1"/>
  <c r="BW342" i="1"/>
  <c r="BW406" i="1"/>
  <c r="BW190" i="1"/>
  <c r="BW447" i="1"/>
  <c r="BW431" i="1"/>
  <c r="BW156" i="1"/>
  <c r="BW118" i="1"/>
  <c r="BW368" i="1"/>
  <c r="BW228" i="1"/>
  <c r="BW246" i="1"/>
  <c r="BW330" i="1"/>
  <c r="BW256" i="1"/>
  <c r="BW216" i="1"/>
  <c r="BW370" i="1"/>
  <c r="BW337" i="1"/>
  <c r="BW230" i="1"/>
  <c r="BW467" i="1"/>
  <c r="BW188" i="1"/>
  <c r="BW131" i="1"/>
  <c r="BW189" i="1"/>
  <c r="BW183" i="1"/>
  <c r="BW174" i="1"/>
  <c r="BW175" i="1"/>
  <c r="BW212" i="1"/>
  <c r="BW468" i="1"/>
  <c r="BW185" i="1"/>
  <c r="BW214" i="1"/>
  <c r="BW207" i="1"/>
  <c r="BW463" i="1"/>
  <c r="BW332" i="1"/>
  <c r="BW191" i="1"/>
  <c r="BW181" i="1"/>
  <c r="BW278" i="1"/>
  <c r="BW449" i="1"/>
  <c r="BW471" i="1"/>
  <c r="BW225" i="1"/>
  <c r="BW307" i="1"/>
  <c r="BW469" i="1"/>
  <c r="BW346" i="1"/>
  <c r="BW385" i="1"/>
  <c r="BW255" i="1"/>
  <c r="BW133" i="1"/>
  <c r="BW298" i="1"/>
  <c r="BW125" i="1"/>
  <c r="BW295" i="1"/>
  <c r="BW408" i="1"/>
  <c r="BW140" i="1"/>
  <c r="BW117" i="1"/>
  <c r="BW179" i="1"/>
  <c r="BW178" i="1"/>
  <c r="BW135" i="1"/>
  <c r="BW312" i="1"/>
  <c r="BW172" i="1"/>
  <c r="BW195" i="1"/>
  <c r="BW299" i="1"/>
  <c r="BW386" i="1"/>
  <c r="BW383" i="1"/>
  <c r="BW242" i="1"/>
  <c r="BW369" i="1"/>
  <c r="BW380" i="1"/>
  <c r="BW215" i="1"/>
  <c r="BW184" i="1"/>
  <c r="BW171" i="1"/>
  <c r="BW327" i="1"/>
  <c r="BW263" i="1"/>
  <c r="BW222" i="1"/>
  <c r="BW464" i="1"/>
  <c r="BW220" i="1"/>
  <c r="BW213" i="1"/>
  <c r="BW438" i="1"/>
  <c r="BW458" i="1"/>
  <c r="BW384" i="1"/>
  <c r="BW317" i="1"/>
  <c r="BW260" i="1"/>
  <c r="BW159" i="1"/>
  <c r="BW282" i="1"/>
  <c r="BW436" i="1"/>
  <c r="BW301" i="1"/>
  <c r="BW137" i="1"/>
  <c r="BW138" i="1"/>
  <c r="BW395" i="1"/>
  <c r="BW335" i="1"/>
  <c r="BW218" i="1"/>
  <c r="BW399" i="1"/>
  <c r="BW205" i="1"/>
  <c r="BW226" i="1"/>
  <c r="BW279" i="1"/>
  <c r="BW445" i="1"/>
  <c r="BW281" i="1"/>
  <c r="BW251" i="1"/>
  <c r="BW265" i="1"/>
  <c r="BW466" i="1"/>
  <c r="BW414" i="1"/>
  <c r="BW313" i="1"/>
  <c r="BW202" i="1"/>
  <c r="BW201" i="1"/>
  <c r="BW142" i="1"/>
  <c r="BW224" i="1"/>
  <c r="BW457" i="1"/>
  <c r="BW152" i="1"/>
  <c r="BW352" i="1"/>
  <c r="CC923" i="1"/>
  <c r="CC870" i="1"/>
  <c r="CC898" i="1"/>
  <c r="CC924" i="1"/>
  <c r="CC874" i="1"/>
  <c r="CC751" i="1"/>
  <c r="CC723" i="1"/>
  <c r="CC775" i="1"/>
  <c r="CC871" i="1"/>
  <c r="CC731" i="1"/>
  <c r="CC746" i="1"/>
  <c r="CC818" i="1"/>
  <c r="CC817" i="1"/>
  <c r="CC869" i="1"/>
  <c r="CC929" i="1"/>
  <c r="CC716" i="1"/>
  <c r="CC831" i="1"/>
  <c r="CC724" i="1"/>
  <c r="CC791" i="1"/>
  <c r="CC852" i="1"/>
  <c r="CC858" i="1"/>
  <c r="CC849" i="1"/>
  <c r="CC908" i="1"/>
  <c r="CC789" i="1"/>
  <c r="CC804" i="1"/>
  <c r="CC773" i="1"/>
  <c r="CC861" i="1"/>
  <c r="CC720" i="1"/>
  <c r="CC710" i="1"/>
  <c r="CC919" i="1"/>
  <c r="CC795" i="1"/>
  <c r="CC886" i="1"/>
  <c r="CC911" i="1"/>
  <c r="CC846" i="1"/>
  <c r="CC833" i="1"/>
  <c r="CC856" i="1"/>
  <c r="CC891" i="1"/>
  <c r="CC913" i="1"/>
  <c r="CC851" i="1"/>
  <c r="CC803" i="1"/>
  <c r="CC727" i="1"/>
  <c r="CC779" i="1"/>
  <c r="CC706" i="1"/>
  <c r="CC783" i="1"/>
  <c r="CC798" i="1"/>
  <c r="CC816" i="1"/>
  <c r="CC889" i="1"/>
  <c r="CC915" i="1"/>
  <c r="CC758" i="1"/>
  <c r="CC845" i="1"/>
  <c r="CC887" i="1"/>
  <c r="CC805" i="1"/>
  <c r="CC749" i="1"/>
  <c r="CC901" i="1"/>
  <c r="CC930" i="1"/>
  <c r="CC841" i="1"/>
  <c r="CC899" i="1"/>
  <c r="CC927" i="1"/>
  <c r="CC843" i="1"/>
  <c r="CC842" i="1"/>
  <c r="CC776" i="1"/>
  <c r="CC872" i="1"/>
  <c r="CC729" i="1"/>
  <c r="CC866" i="1"/>
  <c r="CC864" i="1"/>
  <c r="CC868" i="1"/>
  <c r="CC863" i="1"/>
  <c r="CC777" i="1"/>
  <c r="CC792" i="1"/>
  <c r="CC819" i="1"/>
  <c r="CC902" i="1"/>
  <c r="CC826" i="1"/>
  <c r="CC883" i="1"/>
  <c r="CC790" i="1"/>
  <c r="CC793" i="1"/>
  <c r="CC774" i="1"/>
  <c r="CC862" i="1"/>
  <c r="CC917" i="1"/>
  <c r="CC878" i="1"/>
  <c r="CC711" i="1"/>
  <c r="CC735" i="1"/>
  <c r="CC797" i="1"/>
  <c r="CC808" i="1"/>
  <c r="CC785" i="1"/>
  <c r="CC914" i="1"/>
  <c r="CC744" i="1"/>
  <c r="CC725" i="1"/>
  <c r="CC728" i="1"/>
  <c r="CC750" i="1"/>
  <c r="CC756" i="1"/>
  <c r="CC721" i="1"/>
  <c r="CC760" i="1"/>
  <c r="CC739" i="1"/>
  <c r="CC900" i="1"/>
  <c r="CC742" i="1"/>
  <c r="CC784" i="1"/>
  <c r="CC926" i="1"/>
  <c r="CC897" i="1"/>
  <c r="CC740" i="1"/>
  <c r="CC820" i="1"/>
  <c r="CC867" i="1"/>
  <c r="CC865" i="1"/>
  <c r="CC764" i="1"/>
  <c r="CC894" i="1"/>
  <c r="CC778" i="1"/>
  <c r="CC810" i="1"/>
  <c r="CC770" i="1"/>
  <c r="CC704" i="1"/>
  <c r="CC811" i="1"/>
  <c r="CC801" i="1"/>
  <c r="CC769" i="1"/>
  <c r="CC855" i="1"/>
  <c r="CC814" i="1"/>
  <c r="CC802" i="1"/>
  <c r="CC796" i="1"/>
  <c r="CC907" i="1"/>
  <c r="CC881" i="1"/>
  <c r="CC812" i="1"/>
  <c r="CC918" i="1"/>
  <c r="CC754" i="1"/>
  <c r="CC782" i="1"/>
  <c r="CC806" i="1"/>
  <c r="CC906" i="1"/>
  <c r="CC916" i="1"/>
  <c r="CC732" i="1"/>
  <c r="CC860" i="1"/>
  <c r="CC705" i="1"/>
  <c r="CC780" i="1"/>
  <c r="CC850" i="1"/>
  <c r="CC896" i="1"/>
  <c r="CC743" i="1"/>
  <c r="CC741" i="1"/>
  <c r="CC925" i="1"/>
  <c r="CC829" i="1"/>
  <c r="CC726" i="1"/>
  <c r="CC707" i="1"/>
  <c r="CC859" i="1"/>
  <c r="CC847" i="1"/>
  <c r="CC877" i="1"/>
  <c r="CC920" i="1"/>
  <c r="CC879" i="1"/>
  <c r="CC753" i="1"/>
  <c r="CC708" i="1"/>
  <c r="CC912" i="1"/>
  <c r="CC813" i="1"/>
  <c r="CC893" i="1"/>
  <c r="CC766" i="1"/>
  <c r="CC903" i="1"/>
  <c r="CC890" i="1"/>
  <c r="CC771" i="1"/>
  <c r="CC876" i="1"/>
  <c r="CC895" i="1"/>
  <c r="CC738" i="1"/>
  <c r="CC787" i="1"/>
  <c r="CC823" i="1"/>
  <c r="CC828" i="1"/>
  <c r="CC840" i="1"/>
  <c r="CC824" i="1"/>
  <c r="CC838" i="1"/>
  <c r="CC928" i="1"/>
  <c r="CC873" i="1"/>
  <c r="CC875" i="1"/>
  <c r="CC734" i="1"/>
  <c r="CC853" i="1"/>
  <c r="CC848" i="1"/>
  <c r="CC909" i="1"/>
  <c r="CC761" i="1"/>
  <c r="CC747" i="1"/>
  <c r="CC781" i="1"/>
  <c r="CC799" i="1"/>
  <c r="CC745" i="1"/>
  <c r="CC755" i="1"/>
  <c r="CC921" i="1"/>
  <c r="CC904" i="1"/>
  <c r="CC717" i="1"/>
  <c r="CC910" i="1"/>
  <c r="CC767" i="1"/>
  <c r="CC768" i="1"/>
  <c r="CC788" i="1"/>
  <c r="CC786" i="1"/>
  <c r="CC825" i="1"/>
  <c r="CC835" i="1"/>
  <c r="CC830" i="1"/>
  <c r="CC832" i="1"/>
  <c r="CC821" i="1"/>
  <c r="CC827" i="1"/>
  <c r="CC722" i="1"/>
  <c r="CC880" i="1"/>
  <c r="CC905" i="1"/>
  <c r="CC809" i="1"/>
  <c r="CC719" i="1"/>
  <c r="CC748" i="1"/>
  <c r="CC712" i="1"/>
  <c r="CC762" i="1"/>
  <c r="CC713" i="1"/>
  <c r="CC763" i="1"/>
  <c r="CC733" i="1"/>
  <c r="CC715" i="1"/>
  <c r="CC844" i="1"/>
  <c r="CC854" i="1"/>
  <c r="CC815" i="1"/>
  <c r="CC737" i="1"/>
  <c r="CC922" i="1"/>
  <c r="CC836" i="1"/>
  <c r="CC839" i="1"/>
  <c r="CC837" i="1"/>
  <c r="CC892" i="1"/>
  <c r="CC885" i="1"/>
  <c r="CC757" i="1"/>
  <c r="CC752" i="1"/>
  <c r="CC765" i="1"/>
  <c r="CC772" i="1"/>
  <c r="CC822" i="1"/>
  <c r="CC807" i="1"/>
  <c r="CC794" i="1"/>
  <c r="CC834" i="1"/>
  <c r="CC857" i="1"/>
  <c r="CC709" i="1"/>
  <c r="CC759" i="1"/>
  <c r="CC882" i="1"/>
  <c r="CC736" i="1"/>
  <c r="CC714" i="1"/>
  <c r="CC730" i="1"/>
  <c r="CC884" i="1"/>
  <c r="CC888" i="1"/>
  <c r="CC718" i="1"/>
  <c r="CC800" i="1"/>
  <c r="CC274" i="1"/>
  <c r="CC239" i="1"/>
  <c r="CC250" i="1"/>
  <c r="CC446" i="1"/>
  <c r="CC450" i="1"/>
  <c r="CC396" i="1"/>
  <c r="CC344" i="1"/>
  <c r="CC243" i="1"/>
  <c r="CC285" i="1"/>
  <c r="CC343" i="1"/>
  <c r="CC377" i="1"/>
  <c r="CC325" i="1"/>
  <c r="CC373" i="1"/>
  <c r="CC425" i="1"/>
  <c r="CC379" i="1"/>
  <c r="CC149" i="1"/>
  <c r="CC359" i="1"/>
  <c r="CC409" i="1"/>
  <c r="CC305" i="1"/>
  <c r="CC360" i="1"/>
  <c r="CC388" i="1"/>
  <c r="CC353" i="1"/>
  <c r="CC129" i="1"/>
  <c r="CC355" i="1"/>
  <c r="CC418" i="1"/>
  <c r="CC139" i="1"/>
  <c r="CC297" i="1"/>
  <c r="CC269" i="1"/>
  <c r="CC398" i="1"/>
  <c r="CC147" i="1"/>
  <c r="CC356" i="1"/>
  <c r="CC120" i="1"/>
  <c r="CC339" i="1"/>
  <c r="CC237" i="1"/>
  <c r="CC437" i="1"/>
  <c r="CC261" i="1"/>
  <c r="CC286" i="1"/>
  <c r="CC308" i="1"/>
  <c r="CC404" i="1"/>
  <c r="CC143" i="1"/>
  <c r="CC292" i="1"/>
  <c r="CC290" i="1"/>
  <c r="CC166" i="1"/>
  <c r="CC197" i="1"/>
  <c r="CC435" i="1"/>
  <c r="CC209" i="1"/>
  <c r="CC132" i="1"/>
  <c r="CC443" i="1"/>
  <c r="CC394" i="1"/>
  <c r="CC177" i="1"/>
  <c r="CC204" i="1"/>
  <c r="CC465" i="1"/>
  <c r="CC231" i="1"/>
  <c r="CC179" i="1"/>
  <c r="CC205" i="1"/>
  <c r="CC178" i="1"/>
  <c r="CC466" i="1"/>
  <c r="CC414" i="1"/>
  <c r="CC215" i="1"/>
  <c r="CC135" i="1"/>
  <c r="CC184" i="1"/>
  <c r="CC171" i="1"/>
  <c r="CC327" i="1"/>
  <c r="CC263" i="1"/>
  <c r="CC222" i="1"/>
  <c r="CC313" i="1"/>
  <c r="CC202" i="1"/>
  <c r="CC312" i="1"/>
  <c r="CC172" i="1"/>
  <c r="CC275" i="1"/>
  <c r="CC240" i="1"/>
  <c r="CC350" i="1"/>
  <c r="CC452" i="1"/>
  <c r="CC273" i="1"/>
  <c r="CC150" i="1"/>
  <c r="CC326" i="1"/>
  <c r="CC422" i="1"/>
  <c r="CC248" i="1"/>
  <c r="CC382" i="1"/>
  <c r="CC294" i="1"/>
  <c r="CC444" i="1"/>
  <c r="CC319" i="1"/>
  <c r="CC363" i="1"/>
  <c r="CC372" i="1"/>
  <c r="CC280" i="1"/>
  <c r="CC378" i="1"/>
  <c r="CC367" i="1"/>
  <c r="CC310" i="1"/>
  <c r="CC300" i="1"/>
  <c r="CC148" i="1"/>
  <c r="CC249" i="1"/>
  <c r="CC268" i="1"/>
  <c r="CC365" i="1"/>
  <c r="CC358" i="1"/>
  <c r="CC145" i="1"/>
  <c r="CC376" i="1"/>
  <c r="CC245" i="1"/>
  <c r="CC371" i="1"/>
  <c r="CC160" i="1"/>
  <c r="CC403" i="1"/>
  <c r="CC320" i="1"/>
  <c r="CC419" i="1"/>
  <c r="CC198" i="1"/>
  <c r="CC314" i="1"/>
  <c r="CC287" i="1"/>
  <c r="CC322" i="1"/>
  <c r="CC309" i="1"/>
  <c r="CC158" i="1"/>
  <c r="CC430" i="1"/>
  <c r="CC293" i="1"/>
  <c r="CC331" i="1"/>
  <c r="CC291" i="1"/>
  <c r="CC412" i="1"/>
  <c r="CC200" i="1"/>
  <c r="CC113" i="1"/>
  <c r="CC233" i="1"/>
  <c r="CC196" i="1"/>
  <c r="CC402" i="1"/>
  <c r="CC123" i="1"/>
  <c r="CC441" i="1"/>
  <c r="CC329" i="1"/>
  <c r="CC407" i="1"/>
  <c r="CC357" i="1"/>
  <c r="CC169" i="1"/>
  <c r="CC400" i="1"/>
  <c r="CC334" i="1"/>
  <c r="CC193" i="1"/>
  <c r="CC235" i="1"/>
  <c r="CC223" i="1"/>
  <c r="CC186" i="1"/>
  <c r="CC114" i="1"/>
  <c r="CC328" i="1"/>
  <c r="CC168" i="1"/>
  <c r="CC227" i="1"/>
  <c r="CC122" i="1"/>
  <c r="CC432" i="1"/>
  <c r="CC192" i="1"/>
  <c r="CC349" i="1"/>
  <c r="CC338" i="1"/>
  <c r="CC383" i="1"/>
  <c r="CC428" i="1"/>
  <c r="CC417" i="1"/>
  <c r="CC448" i="1"/>
  <c r="CC146" i="1"/>
  <c r="CC410" i="1"/>
  <c r="CC159" i="1"/>
  <c r="CC421" i="1"/>
  <c r="CC295" i="1"/>
  <c r="CC318" i="1"/>
  <c r="CC242" i="1"/>
  <c r="CC282" i="1"/>
  <c r="CC381" i="1"/>
  <c r="CC436" i="1"/>
  <c r="CC302" i="1"/>
  <c r="CC254" i="1"/>
  <c r="CC348" i="1"/>
  <c r="CC115" i="1"/>
  <c r="CC426" i="1"/>
  <c r="CC364" i="1"/>
  <c r="CC281" i="1"/>
  <c r="CC345" i="1"/>
  <c r="CC361" i="1"/>
  <c r="CC311" i="1"/>
  <c r="CC301" i="1"/>
  <c r="CC130" i="1"/>
  <c r="CC266" i="1"/>
  <c r="CC340" i="1"/>
  <c r="CC366" i="1"/>
  <c r="CC411" i="1"/>
  <c r="CC315" i="1"/>
  <c r="CC153" i="1"/>
  <c r="CC341" i="1"/>
  <c r="CC136" i="1"/>
  <c r="CC137" i="1"/>
  <c r="CC408" i="1"/>
  <c r="CC138" i="1"/>
  <c r="CC288" i="1"/>
  <c r="CC262" i="1"/>
  <c r="CC342" i="1"/>
  <c r="CC162" i="1"/>
  <c r="CC140" i="1"/>
  <c r="CC251" i="1"/>
  <c r="CC316" i="1"/>
  <c r="CC161" i="1"/>
  <c r="CC157" i="1"/>
  <c r="CC134" i="1"/>
  <c r="CC210" i="1"/>
  <c r="CC395" i="1"/>
  <c r="CC264" i="1"/>
  <c r="CC406" i="1"/>
  <c r="CC219" i="1"/>
  <c r="CC335" i="1"/>
  <c r="CC229" i="1"/>
  <c r="CC190" i="1"/>
  <c r="CC405" i="1"/>
  <c r="CC447" i="1"/>
  <c r="CC431" i="1"/>
  <c r="CC391" i="1"/>
  <c r="CC156" i="1"/>
  <c r="CC118" i="1"/>
  <c r="CC180" i="1"/>
  <c r="CC368" i="1"/>
  <c r="CC228" i="1"/>
  <c r="CC246" i="1"/>
  <c r="CC330" i="1"/>
  <c r="CC256" i="1"/>
  <c r="CC203" i="1"/>
  <c r="CC247" i="1"/>
  <c r="CC259" i="1"/>
  <c r="CC155" i="1"/>
  <c r="CC164" i="1"/>
  <c r="CC415" i="1"/>
  <c r="CC283" i="1"/>
  <c r="CC401" i="1"/>
  <c r="CC272" i="1"/>
  <c r="CC141" i="1"/>
  <c r="CC347" i="1"/>
  <c r="CC252" i="1"/>
  <c r="CC165" i="1"/>
  <c r="CC182" i="1"/>
  <c r="CC216" i="1"/>
  <c r="CC370" i="1"/>
  <c r="CC467" i="1"/>
  <c r="CC131" i="1"/>
  <c r="CC189" i="1"/>
  <c r="CC183" i="1"/>
  <c r="CC175" i="1"/>
  <c r="CC212" i="1"/>
  <c r="CC468" i="1"/>
  <c r="CC185" i="1"/>
  <c r="CC214" i="1"/>
  <c r="CC207" i="1"/>
  <c r="CC463" i="1"/>
  <c r="CC332" i="1"/>
  <c r="CC191" i="1"/>
  <c r="CC181" i="1"/>
  <c r="CC278" i="1"/>
  <c r="CC449" i="1"/>
  <c r="CC471" i="1"/>
  <c r="CC225" i="1"/>
  <c r="CC307" i="1"/>
  <c r="CC469" i="1"/>
  <c r="CC346" i="1"/>
  <c r="CC385" i="1"/>
  <c r="CC255" i="1"/>
  <c r="CC133" i="1"/>
  <c r="CC298" i="1"/>
  <c r="CC125" i="1"/>
  <c r="CC241" i="1"/>
  <c r="CC429" i="1"/>
  <c r="CC271" i="1"/>
  <c r="CC453" i="1"/>
  <c r="CC392" i="1"/>
  <c r="CC333" i="1"/>
  <c r="CC390" i="1"/>
  <c r="CC234" i="1"/>
  <c r="CC217" i="1"/>
  <c r="CC434" i="1"/>
  <c r="CC218" i="1"/>
  <c r="CC117" i="1"/>
  <c r="CC399" i="1"/>
  <c r="CC337" i="1"/>
  <c r="CC420" i="1"/>
  <c r="CC170" i="1"/>
  <c r="CC461" i="1"/>
  <c r="CC173" i="1"/>
  <c r="CC433" i="1"/>
  <c r="CC201" i="1"/>
  <c r="CC464" i="1"/>
  <c r="CC220" i="1"/>
  <c r="CC213" i="1"/>
  <c r="CC142" i="1"/>
  <c r="CC195" i="1"/>
  <c r="CC438" i="1"/>
  <c r="CC226" i="1"/>
  <c r="CC279" i="1"/>
  <c r="CC224" i="1"/>
  <c r="CC457" i="1"/>
  <c r="CC445" i="1"/>
  <c r="CC152" i="1"/>
  <c r="CC458" i="1"/>
  <c r="CC352" i="1"/>
  <c r="CC384" i="1"/>
  <c r="CC317" i="1"/>
  <c r="CC260" i="1"/>
  <c r="CC299" i="1"/>
  <c r="CC386" i="1"/>
  <c r="CC423" i="1"/>
  <c r="CC324" i="1"/>
  <c r="CC323" i="1"/>
  <c r="CC199" i="1"/>
  <c r="CC284" i="1"/>
  <c r="CC442" i="1"/>
  <c r="CC336" i="1"/>
  <c r="CC151" i="1"/>
  <c r="CC116" i="1"/>
  <c r="CC289" i="1"/>
  <c r="CC163" i="1"/>
  <c r="CC397" i="1"/>
  <c r="CC257" i="1"/>
  <c r="CC439" i="1"/>
  <c r="CC119" i="1"/>
  <c r="CC230" i="1"/>
  <c r="CC188" i="1"/>
  <c r="CC174" i="1"/>
  <c r="CC208" i="1"/>
  <c r="CC167" i="1"/>
  <c r="CC221" i="1"/>
  <c r="CC276" i="1"/>
  <c r="CC451" i="1"/>
  <c r="CC416" i="1"/>
  <c r="CC462" i="1"/>
  <c r="CC455" i="1"/>
  <c r="CC472" i="1"/>
  <c r="CC459" i="1"/>
  <c r="CC351" i="1"/>
  <c r="CC387" i="1"/>
  <c r="CC244" i="1"/>
  <c r="CC424" i="1"/>
  <c r="CC270" i="1"/>
  <c r="CC375" i="1"/>
  <c r="CC236" i="1"/>
  <c r="CC440" i="1"/>
  <c r="CC267" i="1"/>
  <c r="CC194" i="1"/>
  <c r="CC470" i="1"/>
  <c r="CC354" i="1"/>
  <c r="CC374" i="1"/>
  <c r="CC303" i="1"/>
  <c r="CC427" i="1"/>
  <c r="CC304" i="1"/>
  <c r="CC369" i="1"/>
  <c r="CC380" i="1"/>
  <c r="CC176" i="1"/>
  <c r="CC206" i="1"/>
  <c r="CC187" i="1"/>
  <c r="CC238" i="1"/>
  <c r="CC277" i="1"/>
  <c r="CC128" i="1"/>
  <c r="CC454" i="1"/>
  <c r="CC124" i="1"/>
  <c r="CC362" i="1"/>
  <c r="CC296" i="1"/>
  <c r="CC393" i="1"/>
  <c r="CC265" i="1"/>
  <c r="CC456" i="1"/>
  <c r="CC154" i="1"/>
  <c r="CC413" i="1"/>
  <c r="CC127" i="1"/>
  <c r="CC121" i="1"/>
  <c r="CC211" i="1"/>
  <c r="CC232" i="1"/>
  <c r="CC126" i="1"/>
  <c r="CC144" i="1"/>
  <c r="CC258" i="1"/>
  <c r="CC306" i="1"/>
  <c r="CC460" i="1"/>
  <c r="CC389" i="1"/>
  <c r="CC321" i="1"/>
  <c r="CC253" i="1"/>
  <c r="CH961" i="1"/>
  <c r="CH959" i="1"/>
  <c r="CH964" i="1"/>
  <c r="CH979" i="1"/>
  <c r="CH972" i="1"/>
  <c r="CH960" i="1"/>
  <c r="CH939" i="1"/>
  <c r="CH941" i="1"/>
  <c r="CH938" i="1"/>
  <c r="CH933" i="1"/>
  <c r="CH953" i="1"/>
  <c r="CH978" i="1"/>
  <c r="CH931" i="1"/>
  <c r="CH944" i="1"/>
  <c r="CH971" i="1"/>
  <c r="CH936" i="1"/>
  <c r="CH977" i="1"/>
  <c r="CH973" i="1"/>
  <c r="CH942" i="1"/>
  <c r="CH966" i="1"/>
  <c r="CH968" i="1"/>
  <c r="CH948" i="1"/>
  <c r="CH965" i="1"/>
  <c r="CH980" i="1"/>
  <c r="CH958" i="1"/>
  <c r="CH945" i="1"/>
  <c r="CH969" i="1"/>
  <c r="CH963" i="1"/>
  <c r="CH967" i="1"/>
  <c r="CH949" i="1"/>
  <c r="CH940" i="1"/>
  <c r="CH932" i="1"/>
  <c r="CH934" i="1"/>
  <c r="CH956" i="1"/>
  <c r="CH947" i="1"/>
  <c r="CH952" i="1"/>
  <c r="CH957" i="1"/>
  <c r="CH975" i="1"/>
  <c r="CH935" i="1"/>
  <c r="CH954" i="1"/>
  <c r="CH962" i="1"/>
  <c r="CH950" i="1"/>
  <c r="CH951" i="1"/>
  <c r="CH974" i="1"/>
  <c r="CH946" i="1"/>
  <c r="CH970" i="1"/>
  <c r="CH976" i="1"/>
  <c r="CH955" i="1"/>
  <c r="CH943" i="1"/>
  <c r="CH937" i="1"/>
  <c r="BR737" i="1"/>
  <c r="BR715" i="1"/>
  <c r="BR713" i="1"/>
  <c r="BR221" i="1"/>
  <c r="BR762" i="1"/>
  <c r="BR192" i="1"/>
  <c r="BR432" i="1"/>
  <c r="BR750" i="1"/>
  <c r="CH112" i="1"/>
  <c r="CH55" i="1"/>
  <c r="CH33" i="1"/>
  <c r="CH95" i="1"/>
  <c r="CH41" i="1"/>
  <c r="CH50" i="1"/>
  <c r="CH109" i="1"/>
  <c r="CH99" i="1"/>
  <c r="CH25" i="1"/>
  <c r="CH57" i="1"/>
  <c r="CH92" i="1"/>
  <c r="CH12" i="1"/>
  <c r="CH22" i="1"/>
  <c r="CH89" i="1"/>
  <c r="CH34" i="1"/>
  <c r="CH90" i="1"/>
  <c r="CH93" i="1"/>
  <c r="CH48" i="1"/>
  <c r="CH42" i="1"/>
  <c r="CH64" i="1"/>
  <c r="CH26" i="1"/>
  <c r="CH49" i="1"/>
  <c r="CH36" i="1"/>
  <c r="CH78" i="1"/>
  <c r="CH106" i="1"/>
  <c r="CH11" i="1"/>
  <c r="CH94" i="1"/>
  <c r="CH23" i="1"/>
  <c r="CH35" i="1"/>
  <c r="CH102" i="1"/>
  <c r="CH65" i="1"/>
  <c r="CH96" i="1"/>
  <c r="CH32" i="1"/>
  <c r="CH101" i="1"/>
  <c r="CH30" i="1"/>
  <c r="CH98" i="1"/>
  <c r="CH83" i="1"/>
  <c r="CH53" i="1"/>
  <c r="CH71" i="1"/>
  <c r="CH75" i="1"/>
  <c r="CH58" i="1"/>
  <c r="CH3" i="1"/>
  <c r="CH60" i="1"/>
  <c r="CH69" i="1"/>
  <c r="CH18" i="1"/>
  <c r="CH105" i="1"/>
  <c r="CH85" i="1"/>
  <c r="CH4" i="1"/>
  <c r="CH9" i="1"/>
  <c r="CH40" i="1"/>
  <c r="CH20" i="1"/>
  <c r="CH54" i="1"/>
  <c r="CH31" i="1"/>
  <c r="CH56" i="1"/>
  <c r="CH88" i="1"/>
  <c r="CH59" i="1"/>
  <c r="CH61" i="1"/>
  <c r="CH87" i="1"/>
  <c r="CH79" i="1"/>
  <c r="CH38" i="1"/>
  <c r="CH10" i="1"/>
  <c r="CH51" i="1"/>
  <c r="CH21" i="1"/>
  <c r="CH76" i="1"/>
  <c r="CH72" i="1"/>
  <c r="CH28" i="1"/>
  <c r="CH107" i="1"/>
  <c r="CH7" i="1"/>
  <c r="CH47" i="1"/>
  <c r="CH62" i="1"/>
  <c r="CH27" i="1"/>
  <c r="CH84" i="1"/>
  <c r="CH86" i="1"/>
  <c r="CH14" i="1"/>
  <c r="CH39" i="1"/>
  <c r="CH82" i="1"/>
  <c r="CH17" i="1"/>
  <c r="CH63" i="1"/>
  <c r="CH68" i="1"/>
  <c r="CH111" i="1"/>
  <c r="CH110" i="1"/>
  <c r="CH91" i="1"/>
  <c r="CH6" i="1"/>
  <c r="CH80" i="1"/>
  <c r="CH81" i="1"/>
  <c r="CH19" i="1"/>
  <c r="CH37" i="1"/>
  <c r="CH2" i="1"/>
  <c r="CH44" i="1"/>
  <c r="CH46" i="1"/>
  <c r="CH104" i="1"/>
  <c r="CH45" i="1"/>
  <c r="CH77" i="1"/>
  <c r="CH66" i="1"/>
  <c r="CH13" i="1"/>
  <c r="CH100" i="1"/>
  <c r="CH52" i="1"/>
  <c r="CH70" i="1"/>
  <c r="CH74" i="1"/>
  <c r="CH108" i="1"/>
  <c r="CH8" i="1"/>
  <c r="CH43" i="1"/>
  <c r="CH24" i="1"/>
  <c r="CH67" i="1"/>
  <c r="CH16" i="1"/>
  <c r="CH15" i="1"/>
  <c r="CH97" i="1"/>
  <c r="CH5" i="1"/>
  <c r="CH73" i="1"/>
  <c r="CH103" i="1"/>
  <c r="CH29" i="1"/>
  <c r="CH923" i="1"/>
  <c r="CH870" i="1"/>
  <c r="CH898" i="1"/>
  <c r="CH924" i="1"/>
  <c r="CH874" i="1"/>
  <c r="CH751" i="1"/>
  <c r="CH723" i="1"/>
  <c r="CH775" i="1"/>
  <c r="CH871" i="1"/>
  <c r="CH731" i="1"/>
  <c r="CH746" i="1"/>
  <c r="CH818" i="1"/>
  <c r="CH817" i="1"/>
  <c r="CH869" i="1"/>
  <c r="CH929" i="1"/>
  <c r="CH716" i="1"/>
  <c r="CH831" i="1"/>
  <c r="CH724" i="1"/>
  <c r="CH791" i="1"/>
  <c r="CH852" i="1"/>
  <c r="CH858" i="1"/>
  <c r="CH849" i="1"/>
  <c r="CH908" i="1"/>
  <c r="CH789" i="1"/>
  <c r="CH804" i="1"/>
  <c r="CH773" i="1"/>
  <c r="CH861" i="1"/>
  <c r="CH720" i="1"/>
  <c r="CH710" i="1"/>
  <c r="CH919" i="1"/>
  <c r="CH795" i="1"/>
  <c r="CH886" i="1"/>
  <c r="CH901" i="1"/>
  <c r="CH930" i="1"/>
  <c r="CH841" i="1"/>
  <c r="CH899" i="1"/>
  <c r="CH927" i="1"/>
  <c r="CH843" i="1"/>
  <c r="CH842" i="1"/>
  <c r="CH776" i="1"/>
  <c r="CH872" i="1"/>
  <c r="CH729" i="1"/>
  <c r="CH866" i="1"/>
  <c r="CH864" i="1"/>
  <c r="CH868" i="1"/>
  <c r="CH863" i="1"/>
  <c r="CH777" i="1"/>
  <c r="CH792" i="1"/>
  <c r="CH819" i="1"/>
  <c r="CH902" i="1"/>
  <c r="CH826" i="1"/>
  <c r="CH883" i="1"/>
  <c r="CH790" i="1"/>
  <c r="CH793" i="1"/>
  <c r="CH774" i="1"/>
  <c r="CH862" i="1"/>
  <c r="CH917" i="1"/>
  <c r="CH878" i="1"/>
  <c r="CH711" i="1"/>
  <c r="CH735" i="1"/>
  <c r="CH739" i="1"/>
  <c r="CH900" i="1"/>
  <c r="CH742" i="1"/>
  <c r="CH784" i="1"/>
  <c r="CH926" i="1"/>
  <c r="CH897" i="1"/>
  <c r="CH740" i="1"/>
  <c r="CH820" i="1"/>
  <c r="CH867" i="1"/>
  <c r="CH865" i="1"/>
  <c r="CH764" i="1"/>
  <c r="CH894" i="1"/>
  <c r="CH778" i="1"/>
  <c r="CH810" i="1"/>
  <c r="CH821" i="1"/>
  <c r="CH827" i="1"/>
  <c r="CH801" i="1"/>
  <c r="CH855" i="1"/>
  <c r="CH814" i="1"/>
  <c r="CH802" i="1"/>
  <c r="CH796" i="1"/>
  <c r="CH907" i="1"/>
  <c r="CH881" i="1"/>
  <c r="CH812" i="1"/>
  <c r="CH918" i="1"/>
  <c r="CH754" i="1"/>
  <c r="CH782" i="1"/>
  <c r="CH806" i="1"/>
  <c r="CH906" i="1"/>
  <c r="CH916" i="1"/>
  <c r="CH732" i="1"/>
  <c r="CH860" i="1"/>
  <c r="CH705" i="1"/>
  <c r="CH780" i="1"/>
  <c r="CH850" i="1"/>
  <c r="CH745" i="1"/>
  <c r="CH759" i="1"/>
  <c r="CH757" i="1"/>
  <c r="CH755" i="1"/>
  <c r="CH884" i="1"/>
  <c r="CH882" i="1"/>
  <c r="CH736" i="1"/>
  <c r="CH752" i="1"/>
  <c r="CH718" i="1"/>
  <c r="CH857" i="1"/>
  <c r="CH722" i="1"/>
  <c r="CH859" i="1"/>
  <c r="CH847" i="1"/>
  <c r="CH800" i="1"/>
  <c r="CH877" i="1"/>
  <c r="CH920" i="1"/>
  <c r="CH909" i="1"/>
  <c r="CH879" i="1"/>
  <c r="CH761" i="1"/>
  <c r="CH753" i="1"/>
  <c r="CH880" i="1"/>
  <c r="CH747" i="1"/>
  <c r="CH905" i="1"/>
  <c r="CH708" i="1"/>
  <c r="CH807" i="1"/>
  <c r="CH781" i="1"/>
  <c r="CH912" i="1"/>
  <c r="CH809" i="1"/>
  <c r="CH813" i="1"/>
  <c r="CH709" i="1"/>
  <c r="CH892" i="1"/>
  <c r="CH885" i="1"/>
  <c r="CH799" i="1"/>
  <c r="CH719" i="1"/>
  <c r="CH748" i="1"/>
  <c r="CH893" i="1"/>
  <c r="CH766" i="1"/>
  <c r="CH903" i="1"/>
  <c r="CH896" i="1"/>
  <c r="CH743" i="1"/>
  <c r="CH741" i="1"/>
  <c r="CH925" i="1"/>
  <c r="CH829" i="1"/>
  <c r="CH726" i="1"/>
  <c r="CH707" i="1"/>
  <c r="CH770" i="1"/>
  <c r="CH704" i="1"/>
  <c r="CH811" i="1"/>
  <c r="CH769" i="1"/>
  <c r="CH911" i="1"/>
  <c r="CH846" i="1"/>
  <c r="CH833" i="1"/>
  <c r="CH856" i="1"/>
  <c r="CH891" i="1"/>
  <c r="CH913" i="1"/>
  <c r="CH851" i="1"/>
  <c r="CH803" i="1"/>
  <c r="CH727" i="1"/>
  <c r="CH779" i="1"/>
  <c r="CH706" i="1"/>
  <c r="CH783" i="1"/>
  <c r="CH798" i="1"/>
  <c r="CH816" i="1"/>
  <c r="CH889" i="1"/>
  <c r="CH915" i="1"/>
  <c r="CH758" i="1"/>
  <c r="CH845" i="1"/>
  <c r="CH887" i="1"/>
  <c r="CH805" i="1"/>
  <c r="CH749" i="1"/>
  <c r="CH848" i="1"/>
  <c r="CH797" i="1"/>
  <c r="CH744" i="1"/>
  <c r="CH756" i="1"/>
  <c r="CH721" i="1"/>
  <c r="CH921" i="1"/>
  <c r="CH904" i="1"/>
  <c r="CH717" i="1"/>
  <c r="CH910" i="1"/>
  <c r="CH767" i="1"/>
  <c r="CH768" i="1"/>
  <c r="CH788" i="1"/>
  <c r="CH786" i="1"/>
  <c r="CH825" i="1"/>
  <c r="CH835" i="1"/>
  <c r="CH830" i="1"/>
  <c r="CH832" i="1"/>
  <c r="CH928" i="1"/>
  <c r="CH873" i="1"/>
  <c r="CH888" i="1"/>
  <c r="CH785" i="1"/>
  <c r="CH728" i="1"/>
  <c r="CH750" i="1"/>
  <c r="CH712" i="1"/>
  <c r="CH713" i="1"/>
  <c r="CH763" i="1"/>
  <c r="CH733" i="1"/>
  <c r="CH715" i="1"/>
  <c r="CH844" i="1"/>
  <c r="CH854" i="1"/>
  <c r="CH815" i="1"/>
  <c r="CH737" i="1"/>
  <c r="CH922" i="1"/>
  <c r="CH836" i="1"/>
  <c r="CH839" i="1"/>
  <c r="CH837" i="1"/>
  <c r="CH853" i="1"/>
  <c r="CH808" i="1"/>
  <c r="CH760" i="1"/>
  <c r="CH714" i="1"/>
  <c r="CH730" i="1"/>
  <c r="CH765" i="1"/>
  <c r="CH772" i="1"/>
  <c r="CH794" i="1"/>
  <c r="CH822" i="1"/>
  <c r="CH834" i="1"/>
  <c r="CH824" i="1"/>
  <c r="CH914" i="1"/>
  <c r="CH762" i="1"/>
  <c r="CH823" i="1"/>
  <c r="CH838" i="1"/>
  <c r="CH725" i="1"/>
  <c r="CH890" i="1"/>
  <c r="CH771" i="1"/>
  <c r="CH738" i="1"/>
  <c r="CH787" i="1"/>
  <c r="CH840" i="1"/>
  <c r="CH895" i="1"/>
  <c r="CH828" i="1"/>
  <c r="CH875" i="1"/>
  <c r="CH734" i="1"/>
  <c r="CH876" i="1"/>
  <c r="CH274" i="1"/>
  <c r="CH239" i="1"/>
  <c r="CH250" i="1"/>
  <c r="CH446" i="1"/>
  <c r="CH450" i="1"/>
  <c r="CH396" i="1"/>
  <c r="CH344" i="1"/>
  <c r="CH243" i="1"/>
  <c r="CH285" i="1"/>
  <c r="CH343" i="1"/>
  <c r="CH377" i="1"/>
  <c r="CH325" i="1"/>
  <c r="CH373" i="1"/>
  <c r="CH425" i="1"/>
  <c r="CH379" i="1"/>
  <c r="CH149" i="1"/>
  <c r="CH359" i="1"/>
  <c r="CH409" i="1"/>
  <c r="CH305" i="1"/>
  <c r="CH360" i="1"/>
  <c r="CH388" i="1"/>
  <c r="CH353" i="1"/>
  <c r="CH129" i="1"/>
  <c r="CH355" i="1"/>
  <c r="CH418" i="1"/>
  <c r="CH139" i="1"/>
  <c r="CH275" i="1"/>
  <c r="CH240" i="1"/>
  <c r="CH350" i="1"/>
  <c r="CH452" i="1"/>
  <c r="CH273" i="1"/>
  <c r="CH150" i="1"/>
  <c r="CH326" i="1"/>
  <c r="CH422" i="1"/>
  <c r="CH248" i="1"/>
  <c r="CH382" i="1"/>
  <c r="CH294" i="1"/>
  <c r="CH444" i="1"/>
  <c r="CH319" i="1"/>
  <c r="CH363" i="1"/>
  <c r="CH372" i="1"/>
  <c r="CH280" i="1"/>
  <c r="CH378" i="1"/>
  <c r="CH367" i="1"/>
  <c r="CH310" i="1"/>
  <c r="CH300" i="1"/>
  <c r="CH148" i="1"/>
  <c r="CH249" i="1"/>
  <c r="CH268" i="1"/>
  <c r="CH365" i="1"/>
  <c r="CH349" i="1"/>
  <c r="CH338" i="1"/>
  <c r="CH383" i="1"/>
  <c r="CH428" i="1"/>
  <c r="CH417" i="1"/>
  <c r="CH448" i="1"/>
  <c r="CH146" i="1"/>
  <c r="CH410" i="1"/>
  <c r="CH159" i="1"/>
  <c r="CH421" i="1"/>
  <c r="CH295" i="1"/>
  <c r="CH318" i="1"/>
  <c r="CH242" i="1"/>
  <c r="CH282" i="1"/>
  <c r="CH381" i="1"/>
  <c r="CH436" i="1"/>
  <c r="CH302" i="1"/>
  <c r="CH254" i="1"/>
  <c r="CH348" i="1"/>
  <c r="CH115" i="1"/>
  <c r="CH426" i="1"/>
  <c r="CH364" i="1"/>
  <c r="CH281" i="1"/>
  <c r="CH423" i="1"/>
  <c r="CH324" i="1"/>
  <c r="CH323" i="1"/>
  <c r="CH199" i="1"/>
  <c r="CH284" i="1"/>
  <c r="CH345" i="1"/>
  <c r="CH301" i="1"/>
  <c r="CH130" i="1"/>
  <c r="CH266" i="1"/>
  <c r="CH340" i="1"/>
  <c r="CH366" i="1"/>
  <c r="CH341" i="1"/>
  <c r="CH137" i="1"/>
  <c r="CH408" i="1"/>
  <c r="CH138" i="1"/>
  <c r="CH288" i="1"/>
  <c r="CH262" i="1"/>
  <c r="CH342" i="1"/>
  <c r="CH162" i="1"/>
  <c r="CH140" i="1"/>
  <c r="CH251" i="1"/>
  <c r="CH316" i="1"/>
  <c r="CH161" i="1"/>
  <c r="CH157" i="1"/>
  <c r="CH134" i="1"/>
  <c r="CH210" i="1"/>
  <c r="CH395" i="1"/>
  <c r="CH264" i="1"/>
  <c r="CH406" i="1"/>
  <c r="CH219" i="1"/>
  <c r="CH335" i="1"/>
  <c r="CH229" i="1"/>
  <c r="CH190" i="1"/>
  <c r="CH405" i="1"/>
  <c r="CH447" i="1"/>
  <c r="CH431" i="1"/>
  <c r="CH391" i="1"/>
  <c r="CH156" i="1"/>
  <c r="CH118" i="1"/>
  <c r="CH180" i="1"/>
  <c r="CH368" i="1"/>
  <c r="CH228" i="1"/>
  <c r="CH246" i="1"/>
  <c r="CH330" i="1"/>
  <c r="CH256" i="1"/>
  <c r="CH203" i="1"/>
  <c r="CH247" i="1"/>
  <c r="CH259" i="1"/>
  <c r="CH420" i="1"/>
  <c r="CH170" i="1"/>
  <c r="CH236" i="1"/>
  <c r="CH440" i="1"/>
  <c r="CH461" i="1"/>
  <c r="CH176" i="1"/>
  <c r="CH173" i="1"/>
  <c r="CH433" i="1"/>
  <c r="CH206" i="1"/>
  <c r="CH267" i="1"/>
  <c r="CH211" i="1"/>
  <c r="CH194" i="1"/>
  <c r="CH232" i="1"/>
  <c r="CH187" i="1"/>
  <c r="CH238" i="1"/>
  <c r="CH126" i="1"/>
  <c r="CH144" i="1"/>
  <c r="CH277" i="1"/>
  <c r="CH413" i="1"/>
  <c r="CH303" i="1"/>
  <c r="CH427" i="1"/>
  <c r="CH272" i="1"/>
  <c r="CH442" i="1"/>
  <c r="CH336" i="1"/>
  <c r="CH151" i="1"/>
  <c r="CH116" i="1"/>
  <c r="CH375" i="1"/>
  <c r="CH296" i="1"/>
  <c r="CH333" i="1"/>
  <c r="CH289" i="1"/>
  <c r="CH141" i="1"/>
  <c r="CH390" i="1"/>
  <c r="CH347" i="1"/>
  <c r="CH234" i="1"/>
  <c r="CH163" i="1"/>
  <c r="CH127" i="1"/>
  <c r="CH217" i="1"/>
  <c r="CH393" i="1"/>
  <c r="CH434" i="1"/>
  <c r="CH121" i="1"/>
  <c r="CH397" i="1"/>
  <c r="CH265" i="1"/>
  <c r="CH257" i="1"/>
  <c r="CH252" i="1"/>
  <c r="CH218" i="1"/>
  <c r="CH117" i="1"/>
  <c r="CH439" i="1"/>
  <c r="CH399" i="1"/>
  <c r="CH369" i="1"/>
  <c r="CH119" i="1"/>
  <c r="CH380" i="1"/>
  <c r="CH165" i="1"/>
  <c r="CH182" i="1"/>
  <c r="CH216" i="1"/>
  <c r="CH370" i="1"/>
  <c r="CH337" i="1"/>
  <c r="CH230" i="1"/>
  <c r="CH467" i="1"/>
  <c r="CH188" i="1"/>
  <c r="CH131" i="1"/>
  <c r="CH189" i="1"/>
  <c r="CH183" i="1"/>
  <c r="CH174" i="1"/>
  <c r="CH175" i="1"/>
  <c r="CH212" i="1"/>
  <c r="CH468" i="1"/>
  <c r="CH185" i="1"/>
  <c r="CH214" i="1"/>
  <c r="CH207" i="1"/>
  <c r="CH463" i="1"/>
  <c r="CH332" i="1"/>
  <c r="CH191" i="1"/>
  <c r="CH155" i="1"/>
  <c r="CH164" i="1"/>
  <c r="CH415" i="1"/>
  <c r="CH283" i="1"/>
  <c r="CH401" i="1"/>
  <c r="CH361" i="1"/>
  <c r="CH311" i="1"/>
  <c r="CH411" i="1"/>
  <c r="CH315" i="1"/>
  <c r="CH153" i="1"/>
  <c r="CH136" i="1"/>
  <c r="CH297" i="1"/>
  <c r="CH269" i="1"/>
  <c r="CH398" i="1"/>
  <c r="CH147" i="1"/>
  <c r="CH356" i="1"/>
  <c r="CH120" i="1"/>
  <c r="CH339" i="1"/>
  <c r="CH237" i="1"/>
  <c r="CH437" i="1"/>
  <c r="CH261" i="1"/>
  <c r="CH286" i="1"/>
  <c r="CH308" i="1"/>
  <c r="CH404" i="1"/>
  <c r="CH143" i="1"/>
  <c r="CH292" i="1"/>
  <c r="CH290" i="1"/>
  <c r="CH166" i="1"/>
  <c r="CH197" i="1"/>
  <c r="CH435" i="1"/>
  <c r="CH209" i="1"/>
  <c r="CH132" i="1"/>
  <c r="CH443" i="1"/>
  <c r="CH394" i="1"/>
  <c r="CH177" i="1"/>
  <c r="CH204" i="1"/>
  <c r="CH465" i="1"/>
  <c r="CH231" i="1"/>
  <c r="CH179" i="1"/>
  <c r="CH205" i="1"/>
  <c r="CH178" i="1"/>
  <c r="CH466" i="1"/>
  <c r="CH414" i="1"/>
  <c r="CH215" i="1"/>
  <c r="CH135" i="1"/>
  <c r="CH184" i="1"/>
  <c r="CH171" i="1"/>
  <c r="CH327" i="1"/>
  <c r="CH263" i="1"/>
  <c r="CH222" i="1"/>
  <c r="CH313" i="1"/>
  <c r="CH202" i="1"/>
  <c r="CH312" i="1"/>
  <c r="CH172" i="1"/>
  <c r="CH201" i="1"/>
  <c r="CH464" i="1"/>
  <c r="CH429" i="1"/>
  <c r="CH453" i="1"/>
  <c r="CH358" i="1"/>
  <c r="CH314" i="1"/>
  <c r="CH287" i="1"/>
  <c r="CH331" i="1"/>
  <c r="CH113" i="1"/>
  <c r="CH233" i="1"/>
  <c r="CH407" i="1"/>
  <c r="CH220" i="1"/>
  <c r="CH213" i="1"/>
  <c r="CH142" i="1"/>
  <c r="CH438" i="1"/>
  <c r="CH279" i="1"/>
  <c r="CH224" i="1"/>
  <c r="CH457" i="1"/>
  <c r="CH445" i="1"/>
  <c r="CH152" i="1"/>
  <c r="CH458" i="1"/>
  <c r="CH352" i="1"/>
  <c r="CH384" i="1"/>
  <c r="CH317" i="1"/>
  <c r="CH260" i="1"/>
  <c r="CH299" i="1"/>
  <c r="CH386" i="1"/>
  <c r="CH258" i="1"/>
  <c r="CH304" i="1"/>
  <c r="CH376" i="1"/>
  <c r="CH371" i="1"/>
  <c r="CH160" i="1"/>
  <c r="CH403" i="1"/>
  <c r="CH320" i="1"/>
  <c r="CH419" i="1"/>
  <c r="CH198" i="1"/>
  <c r="CH309" i="1"/>
  <c r="CH293" i="1"/>
  <c r="CH291" i="1"/>
  <c r="CH200" i="1"/>
  <c r="CH196" i="1"/>
  <c r="CH357" i="1"/>
  <c r="CH169" i="1"/>
  <c r="CH235" i="1"/>
  <c r="CH114" i="1"/>
  <c r="CH432" i="1"/>
  <c r="CH192" i="1"/>
  <c r="CH276" i="1"/>
  <c r="CH451" i="1"/>
  <c r="CH416" i="1"/>
  <c r="CH462" i="1"/>
  <c r="CH455" i="1"/>
  <c r="CH472" i="1"/>
  <c r="CH459" i="1"/>
  <c r="CH351" i="1"/>
  <c r="CH387" i="1"/>
  <c r="CH244" i="1"/>
  <c r="CH424" i="1"/>
  <c r="CH241" i="1"/>
  <c r="CH271" i="1"/>
  <c r="CH392" i="1"/>
  <c r="CH412" i="1"/>
  <c r="CH123" i="1"/>
  <c r="CH441" i="1"/>
  <c r="CH400" i="1"/>
  <c r="CH334" i="1"/>
  <c r="CH193" i="1"/>
  <c r="CH223" i="1"/>
  <c r="CH186" i="1"/>
  <c r="CH328" i="1"/>
  <c r="CH168" i="1"/>
  <c r="CH208" i="1"/>
  <c r="CH167" i="1"/>
  <c r="CH195" i="1"/>
  <c r="CH226" i="1"/>
  <c r="CH456" i="1"/>
  <c r="CH128" i="1"/>
  <c r="CH470" i="1"/>
  <c r="CH306" i="1"/>
  <c r="CH454" i="1"/>
  <c r="CH354" i="1"/>
  <c r="CH389" i="1"/>
  <c r="CH374" i="1"/>
  <c r="CH321" i="1"/>
  <c r="CH253" i="1"/>
  <c r="CH154" i="1"/>
  <c r="CH460" i="1"/>
  <c r="CH124" i="1"/>
  <c r="CH471" i="1"/>
  <c r="CH225" i="1"/>
  <c r="CH469" i="1"/>
  <c r="CH346" i="1"/>
  <c r="CH322" i="1"/>
  <c r="CH158" i="1"/>
  <c r="CH430" i="1"/>
  <c r="CH221" i="1"/>
  <c r="CH449" i="1"/>
  <c r="CH133" i="1"/>
  <c r="CH298" i="1"/>
  <c r="CH125" i="1"/>
  <c r="CH362" i="1"/>
  <c r="CH329" i="1"/>
  <c r="CH227" i="1"/>
  <c r="CH122" i="1"/>
  <c r="CH278" i="1"/>
  <c r="CH307" i="1"/>
  <c r="CH385" i="1"/>
  <c r="CH255" i="1"/>
  <c r="CH245" i="1"/>
  <c r="CH402" i="1"/>
  <c r="CH181" i="1"/>
  <c r="CH145" i="1"/>
  <c r="CH270" i="1"/>
  <c r="BR836" i="1"/>
  <c r="BR922" i="1"/>
  <c r="BR244" i="1"/>
  <c r="BR815" i="1"/>
  <c r="BR387" i="1"/>
  <c r="BR844" i="1"/>
  <c r="BR459" i="1"/>
  <c r="BR733" i="1"/>
  <c r="BR472" i="1"/>
  <c r="BR167" i="1"/>
  <c r="BR208" i="1"/>
  <c r="BR760" i="1"/>
  <c r="BW947" i="1"/>
  <c r="BW697" i="1"/>
  <c r="BW620" i="1"/>
  <c r="BW110" i="1"/>
  <c r="BW624" i="1"/>
  <c r="BW932" i="1"/>
  <c r="BW542" i="1"/>
  <c r="BW488" i="1"/>
  <c r="BW968" i="1"/>
  <c r="BW966" i="1"/>
  <c r="BW69" i="1"/>
  <c r="BW58" i="1"/>
  <c r="BW98" i="1"/>
  <c r="BW96" i="1"/>
  <c r="CC548" i="1"/>
  <c r="E19" i="25"/>
  <c r="CM972" i="1"/>
  <c r="CM960" i="1"/>
  <c r="CM939" i="1"/>
  <c r="CM941" i="1"/>
  <c r="CM938" i="1"/>
  <c r="CM943" i="1"/>
  <c r="CM973" i="1"/>
  <c r="CM933" i="1"/>
  <c r="CM953" i="1"/>
  <c r="CM940" i="1"/>
  <c r="CM942" i="1"/>
  <c r="CM980" i="1"/>
  <c r="CM959" i="1"/>
  <c r="CM978" i="1"/>
  <c r="CM958" i="1"/>
  <c r="CM931" i="1"/>
  <c r="CM944" i="1"/>
  <c r="CM971" i="1"/>
  <c r="CM936" i="1"/>
  <c r="CM961" i="1"/>
  <c r="CM975" i="1"/>
  <c r="CM964" i="1"/>
  <c r="CM979" i="1"/>
  <c r="CM945" i="1"/>
  <c r="CM969" i="1"/>
  <c r="CM963" i="1"/>
  <c r="CM937" i="1"/>
  <c r="CM976" i="1"/>
  <c r="CM952" i="1"/>
  <c r="CM957" i="1"/>
  <c r="CM935" i="1"/>
  <c r="CM977" i="1"/>
  <c r="CM954" i="1"/>
  <c r="CM962" i="1"/>
  <c r="CM950" i="1"/>
  <c r="CM951" i="1"/>
  <c r="CM966" i="1"/>
  <c r="CM968" i="1"/>
  <c r="CM948" i="1"/>
  <c r="CM965" i="1"/>
  <c r="CM974" i="1"/>
  <c r="CM955" i="1"/>
  <c r="CM946" i="1"/>
  <c r="CM967" i="1"/>
  <c r="CM934" i="1"/>
  <c r="CM949" i="1"/>
  <c r="CM932" i="1"/>
  <c r="CM947" i="1"/>
  <c r="CM956" i="1"/>
  <c r="CM970" i="1"/>
  <c r="E21" i="25"/>
  <c r="CM618" i="1"/>
  <c r="CM648" i="1"/>
  <c r="CM491" i="1"/>
  <c r="CM498" i="1"/>
  <c r="CM486" i="1"/>
  <c r="CM617" i="1"/>
  <c r="CM691" i="1"/>
  <c r="CM649" i="1"/>
  <c r="CM703" i="1"/>
  <c r="CM573" i="1"/>
  <c r="CM701" i="1"/>
  <c r="CM495" i="1"/>
  <c r="CM615" i="1"/>
  <c r="CM492" i="1"/>
  <c r="CM508" i="1"/>
  <c r="CM651" i="1"/>
  <c r="CM650" i="1"/>
  <c r="CM476" i="1"/>
  <c r="CM614" i="1"/>
  <c r="CM504" i="1"/>
  <c r="CM572" i="1"/>
  <c r="CM477" i="1"/>
  <c r="CM698" i="1"/>
  <c r="CM700" i="1"/>
  <c r="CM647" i="1"/>
  <c r="CM673" i="1"/>
  <c r="CM625" i="1"/>
  <c r="CM689" i="1"/>
  <c r="CM499" i="1"/>
  <c r="CM616" i="1"/>
  <c r="CM636" i="1"/>
  <c r="CM598" i="1"/>
  <c r="CM622" i="1"/>
  <c r="CM661" i="1"/>
  <c r="CM494" i="1"/>
  <c r="CM583" i="1"/>
  <c r="CM505" i="1"/>
  <c r="CM510" i="1"/>
  <c r="CM652" i="1"/>
  <c r="CM591" i="1"/>
  <c r="CM592" i="1"/>
  <c r="CM639" i="1"/>
  <c r="CM489" i="1"/>
  <c r="CM501" i="1"/>
  <c r="CM608" i="1"/>
  <c r="CM601" i="1"/>
  <c r="CM654" i="1"/>
  <c r="CM540" i="1"/>
  <c r="CM580" i="1"/>
  <c r="CM681" i="1"/>
  <c r="CM500" i="1"/>
  <c r="CM574" i="1"/>
  <c r="CM603" i="1"/>
  <c r="CM520" i="1"/>
  <c r="CM690" i="1"/>
  <c r="CM692" i="1"/>
  <c r="CM584" i="1"/>
  <c r="CM490" i="1"/>
  <c r="CM506" i="1"/>
  <c r="CM629" i="1"/>
  <c r="CM605" i="1"/>
  <c r="CM669" i="1"/>
  <c r="CM549" i="1"/>
  <c r="CM585" i="1"/>
  <c r="CM493" i="1"/>
  <c r="CM528" i="1"/>
  <c r="CM668" i="1"/>
  <c r="CM531" i="1"/>
  <c r="CM633" i="1"/>
  <c r="CM634" i="1"/>
  <c r="CM575" i="1"/>
  <c r="CM674" i="1"/>
  <c r="CM587" i="1"/>
  <c r="CM657" i="1"/>
  <c r="CM596" i="1"/>
  <c r="CM590" i="1"/>
  <c r="CM478" i="1"/>
  <c r="CM677" i="1"/>
  <c r="CM479" i="1"/>
  <c r="CM586" i="1"/>
  <c r="CM699" i="1"/>
  <c r="CM513" i="1"/>
  <c r="CM509" i="1"/>
  <c r="CM581" i="1"/>
  <c r="CM693" i="1"/>
  <c r="CM610" i="1"/>
  <c r="CM628" i="1"/>
  <c r="CM626" i="1"/>
  <c r="CM685" i="1"/>
  <c r="CM662" i="1"/>
  <c r="CM576" i="1"/>
  <c r="CM663" i="1"/>
  <c r="CM496" i="1"/>
  <c r="CM638" i="1"/>
  <c r="CM571" i="1"/>
  <c r="CM630" i="1"/>
  <c r="CM640" i="1"/>
  <c r="CM539" i="1"/>
  <c r="CM521" i="1"/>
  <c r="CM503" i="1"/>
  <c r="CM676" i="1"/>
  <c r="CM667" i="1"/>
  <c r="CM632" i="1"/>
  <c r="CM507" i="1"/>
  <c r="CM588" i="1"/>
  <c r="CM623" i="1"/>
  <c r="CM595" i="1"/>
  <c r="CM597" i="1"/>
  <c r="CM536" i="1"/>
  <c r="CM682" i="1"/>
  <c r="CM487" i="1"/>
  <c r="CM485" i="1"/>
  <c r="CM589" i="1"/>
  <c r="CM526" i="1"/>
  <c r="CM473" i="1"/>
  <c r="CM532" i="1"/>
  <c r="CM578" i="1"/>
  <c r="CM525" i="1"/>
  <c r="CM474" i="1"/>
  <c r="CM522" i="1"/>
  <c r="CM688" i="1"/>
  <c r="CM611" i="1"/>
  <c r="CM635" i="1"/>
  <c r="CM554" i="1"/>
  <c r="CM475" i="1"/>
  <c r="CM566" i="1"/>
  <c r="CM643" i="1"/>
  <c r="CM545" i="1"/>
  <c r="CM694" i="1"/>
  <c r="CM561" i="1"/>
  <c r="CM524" i="1"/>
  <c r="CM558" i="1"/>
  <c r="CM533" i="1"/>
  <c r="CM679" i="1"/>
  <c r="CM607" i="1"/>
  <c r="CM481" i="1"/>
  <c r="CM570" i="1"/>
  <c r="CM599" i="1"/>
  <c r="CM602" i="1"/>
  <c r="CM514" i="1"/>
  <c r="CM582" i="1"/>
  <c r="CM664" i="1"/>
  <c r="CM644" i="1"/>
  <c r="CM641" i="1"/>
  <c r="CM551" i="1"/>
  <c r="CM631" i="1"/>
  <c r="CM675" i="1"/>
  <c r="CM659" i="1"/>
  <c r="CM593" i="1"/>
  <c r="CM568" i="1"/>
  <c r="CM548" i="1"/>
  <c r="CM483" i="1"/>
  <c r="CM660" i="1"/>
  <c r="CM497" i="1"/>
  <c r="CM546" i="1"/>
  <c r="CM656" i="1"/>
  <c r="CM655" i="1"/>
  <c r="CM555" i="1"/>
  <c r="CM547" i="1"/>
  <c r="CM543" i="1"/>
  <c r="CM653" i="1"/>
  <c r="CM530" i="1"/>
  <c r="CM606" i="1"/>
  <c r="CM695" i="1"/>
  <c r="CM646" i="1"/>
  <c r="CM666" i="1"/>
  <c r="CM604" i="1"/>
  <c r="CM502" i="1"/>
  <c r="CM621" i="1"/>
  <c r="CM658" i="1"/>
  <c r="CM579" i="1"/>
  <c r="CM560" i="1"/>
  <c r="CM671" i="1"/>
  <c r="CM670" i="1"/>
  <c r="CM594" i="1"/>
  <c r="CM535" i="1"/>
  <c r="CM687" i="1"/>
  <c r="CM550" i="1"/>
  <c r="CM686" i="1"/>
  <c r="CM518" i="1"/>
  <c r="CM482" i="1"/>
  <c r="CM544" i="1"/>
  <c r="CM523" i="1"/>
  <c r="CM678" i="1"/>
  <c r="CM683" i="1"/>
  <c r="CM665" i="1"/>
  <c r="CM515" i="1"/>
  <c r="CM541" i="1"/>
  <c r="CM565" i="1"/>
  <c r="CM553" i="1"/>
  <c r="CM559" i="1"/>
  <c r="CM517" i="1"/>
  <c r="CM563" i="1"/>
  <c r="CM538" i="1"/>
  <c r="CM512" i="1"/>
  <c r="CM557" i="1"/>
  <c r="CM642" i="1"/>
  <c r="CM556" i="1"/>
  <c r="CM562" i="1"/>
  <c r="CM552" i="1"/>
  <c r="CM619" i="1"/>
  <c r="CM612" i="1"/>
  <c r="CM480" i="1"/>
  <c r="CM696" i="1"/>
  <c r="CM609" i="1"/>
  <c r="CM511" i="1"/>
  <c r="CM637" i="1"/>
  <c r="CM680" i="1"/>
  <c r="CM645" i="1"/>
  <c r="CM702" i="1"/>
  <c r="CM534" i="1"/>
  <c r="CM527" i="1"/>
  <c r="CM519" i="1"/>
  <c r="CM684" i="1"/>
  <c r="CM569" i="1"/>
  <c r="CM564" i="1"/>
  <c r="CM613" i="1"/>
  <c r="CM516" i="1"/>
  <c r="CM567" i="1"/>
  <c r="CM488" i="1"/>
  <c r="CM542" i="1"/>
  <c r="CM624" i="1"/>
  <c r="CM620" i="1"/>
  <c r="CM697" i="1"/>
  <c r="CM600" i="1"/>
  <c r="CM484" i="1"/>
  <c r="CM627" i="1"/>
  <c r="CM529" i="1"/>
  <c r="CM672" i="1"/>
  <c r="CM537" i="1"/>
  <c r="CM577" i="1"/>
  <c r="E23" i="25"/>
  <c r="CM92" i="1"/>
  <c r="CM12" i="1"/>
  <c r="CM22" i="1"/>
  <c r="CM89" i="1"/>
  <c r="CM34" i="1"/>
  <c r="CM90" i="1"/>
  <c r="CM93" i="1"/>
  <c r="CM48" i="1"/>
  <c r="CM42" i="1"/>
  <c r="CM64" i="1"/>
  <c r="CM36" i="1"/>
  <c r="CM78" i="1"/>
  <c r="CM106" i="1"/>
  <c r="CM11" i="1"/>
  <c r="CM94" i="1"/>
  <c r="CM23" i="1"/>
  <c r="CM35" i="1"/>
  <c r="CM102" i="1"/>
  <c r="CM65" i="1"/>
  <c r="CM96" i="1"/>
  <c r="CM13" i="1"/>
  <c r="CM10" i="1"/>
  <c r="CM39" i="1"/>
  <c r="CM54" i="1"/>
  <c r="CM32" i="1"/>
  <c r="CM100" i="1"/>
  <c r="CM112" i="1"/>
  <c r="CM33" i="1"/>
  <c r="CM41" i="1"/>
  <c r="CM51" i="1"/>
  <c r="CM101" i="1"/>
  <c r="CM30" i="1"/>
  <c r="CM98" i="1"/>
  <c r="CM21" i="1"/>
  <c r="CM76" i="1"/>
  <c r="CM72" i="1"/>
  <c r="CM83" i="1"/>
  <c r="CM53" i="1"/>
  <c r="CM71" i="1"/>
  <c r="CM75" i="1"/>
  <c r="CM58" i="1"/>
  <c r="CM3" i="1"/>
  <c r="CM60" i="1"/>
  <c r="CM69" i="1"/>
  <c r="CM55" i="1"/>
  <c r="CM99" i="1"/>
  <c r="CM31" i="1"/>
  <c r="CM56" i="1"/>
  <c r="CM80" i="1"/>
  <c r="CM88" i="1"/>
  <c r="CM73" i="1"/>
  <c r="CM81" i="1"/>
  <c r="CM59" i="1"/>
  <c r="CM25" i="1"/>
  <c r="CM57" i="1"/>
  <c r="CM28" i="1"/>
  <c r="CM107" i="1"/>
  <c r="CM7" i="1"/>
  <c r="CM47" i="1"/>
  <c r="CM62" i="1"/>
  <c r="CM27" i="1"/>
  <c r="CM84" i="1"/>
  <c r="CM86" i="1"/>
  <c r="CM14" i="1"/>
  <c r="CM95" i="1"/>
  <c r="CM26" i="1"/>
  <c r="CM82" i="1"/>
  <c r="CM17" i="1"/>
  <c r="CM63" i="1"/>
  <c r="CM61" i="1"/>
  <c r="CM87" i="1"/>
  <c r="CM19" i="1"/>
  <c r="CM111" i="1"/>
  <c r="CM37" i="1"/>
  <c r="CM2" i="1"/>
  <c r="CM8" i="1"/>
  <c r="CM44" i="1"/>
  <c r="CM46" i="1"/>
  <c r="CM104" i="1"/>
  <c r="CM45" i="1"/>
  <c r="CM77" i="1"/>
  <c r="CM66" i="1"/>
  <c r="CM50" i="1"/>
  <c r="CM109" i="1"/>
  <c r="CM68" i="1"/>
  <c r="CM18" i="1"/>
  <c r="CM105" i="1"/>
  <c r="CM85" i="1"/>
  <c r="CM4" i="1"/>
  <c r="CM9" i="1"/>
  <c r="CM40" i="1"/>
  <c r="CM20" i="1"/>
  <c r="CM43" i="1"/>
  <c r="CM24" i="1"/>
  <c r="CM67" i="1"/>
  <c r="CM16" i="1"/>
  <c r="CM52" i="1"/>
  <c r="CM70" i="1"/>
  <c r="CM74" i="1"/>
  <c r="CM108" i="1"/>
  <c r="CM79" i="1"/>
  <c r="CM38" i="1"/>
  <c r="CM103" i="1"/>
  <c r="CM29" i="1"/>
  <c r="CM5" i="1"/>
  <c r="CM91" i="1"/>
  <c r="CM49" i="1"/>
  <c r="CM110" i="1"/>
  <c r="CM97" i="1"/>
  <c r="CM6" i="1"/>
  <c r="CM15" i="1"/>
  <c r="CR943" i="1"/>
  <c r="CR973" i="1"/>
  <c r="CR972" i="1"/>
  <c r="CR939" i="1"/>
  <c r="CR941" i="1"/>
  <c r="CR933" i="1"/>
  <c r="CR953" i="1"/>
  <c r="CR940" i="1"/>
  <c r="CR980" i="1"/>
  <c r="CR978" i="1"/>
  <c r="CR961" i="1"/>
  <c r="CR959" i="1"/>
  <c r="CR942" i="1"/>
  <c r="CR960" i="1"/>
  <c r="CR975" i="1"/>
  <c r="CR938" i="1"/>
  <c r="CR958" i="1"/>
  <c r="CR931" i="1"/>
  <c r="CR945" i="1"/>
  <c r="CR979" i="1"/>
  <c r="CR970" i="1"/>
  <c r="CR944" i="1"/>
  <c r="CR969" i="1"/>
  <c r="CR964" i="1"/>
  <c r="CR971" i="1"/>
  <c r="CR936" i="1"/>
  <c r="CR966" i="1"/>
  <c r="CR967" i="1"/>
  <c r="CR949" i="1"/>
  <c r="CR935" i="1"/>
  <c r="CR937" i="1"/>
  <c r="CR968" i="1"/>
  <c r="CR948" i="1"/>
  <c r="CR965" i="1"/>
  <c r="CR963" i="1"/>
  <c r="CR977" i="1"/>
  <c r="CR934" i="1"/>
  <c r="CR956" i="1"/>
  <c r="CR947" i="1"/>
  <c r="CR976" i="1"/>
  <c r="CR952" i="1"/>
  <c r="CR957" i="1"/>
  <c r="CR932" i="1"/>
  <c r="CR954" i="1"/>
  <c r="CR962" i="1"/>
  <c r="CR950" i="1"/>
  <c r="CR951" i="1"/>
  <c r="CR955" i="1"/>
  <c r="CR974" i="1"/>
  <c r="CR946" i="1"/>
  <c r="CR598" i="1"/>
  <c r="CR702" i="1"/>
  <c r="CR649" i="1"/>
  <c r="CR618" i="1"/>
  <c r="CR703" i="1"/>
  <c r="CR698" i="1"/>
  <c r="CR700" i="1"/>
  <c r="CR647" i="1"/>
  <c r="CR673" i="1"/>
  <c r="CR625" i="1"/>
  <c r="CR699" i="1"/>
  <c r="CR574" i="1"/>
  <c r="CR648" i="1"/>
  <c r="CR513" i="1"/>
  <c r="CR603" i="1"/>
  <c r="CR622" i="1"/>
  <c r="CR491" i="1"/>
  <c r="CR701" i="1"/>
  <c r="CR495" i="1"/>
  <c r="CR573" i="1"/>
  <c r="CR689" i="1"/>
  <c r="CR616" i="1"/>
  <c r="CR636" i="1"/>
  <c r="CR661" i="1"/>
  <c r="CR509" i="1"/>
  <c r="CR499" i="1"/>
  <c r="CR514" i="1"/>
  <c r="CR502" i="1"/>
  <c r="CR498" i="1"/>
  <c r="CR486" i="1"/>
  <c r="CR617" i="1"/>
  <c r="CR492" i="1"/>
  <c r="CR650" i="1"/>
  <c r="CR614" i="1"/>
  <c r="CR572" i="1"/>
  <c r="CR691" i="1"/>
  <c r="CR658" i="1"/>
  <c r="CR477" i="1"/>
  <c r="CR494" i="1"/>
  <c r="CR583" i="1"/>
  <c r="CR505" i="1"/>
  <c r="CR510" i="1"/>
  <c r="CR652" i="1"/>
  <c r="CR615" i="1"/>
  <c r="CR504" i="1"/>
  <c r="CR581" i="1"/>
  <c r="CR692" i="1"/>
  <c r="CR584" i="1"/>
  <c r="CR490" i="1"/>
  <c r="CR621" i="1"/>
  <c r="CR484" i="1"/>
  <c r="CR508" i="1"/>
  <c r="CR651" i="1"/>
  <c r="CR476" i="1"/>
  <c r="CR690" i="1"/>
  <c r="CR591" i="1"/>
  <c r="CR592" i="1"/>
  <c r="CR639" i="1"/>
  <c r="CR506" i="1"/>
  <c r="CR549" i="1"/>
  <c r="CR585" i="1"/>
  <c r="CR493" i="1"/>
  <c r="CR531" i="1"/>
  <c r="CR662" i="1"/>
  <c r="CR576" i="1"/>
  <c r="CR663" i="1"/>
  <c r="CR496" i="1"/>
  <c r="CR638" i="1"/>
  <c r="CR571" i="1"/>
  <c r="CR630" i="1"/>
  <c r="CR640" i="1"/>
  <c r="CR520" i="1"/>
  <c r="CR597" i="1"/>
  <c r="CR582" i="1"/>
  <c r="CR693" i="1"/>
  <c r="CR610" i="1"/>
  <c r="CR629" i="1"/>
  <c r="CR605" i="1"/>
  <c r="CR669" i="1"/>
  <c r="CR528" i="1"/>
  <c r="CR668" i="1"/>
  <c r="CR489" i="1"/>
  <c r="CR501" i="1"/>
  <c r="CR608" i="1"/>
  <c r="CR478" i="1"/>
  <c r="CR677" i="1"/>
  <c r="CR479" i="1"/>
  <c r="CR586" i="1"/>
  <c r="CR626" i="1"/>
  <c r="CR685" i="1"/>
  <c r="CR587" i="1"/>
  <c r="CR657" i="1"/>
  <c r="CR539" i="1"/>
  <c r="CR521" i="1"/>
  <c r="CR503" i="1"/>
  <c r="CR676" i="1"/>
  <c r="CR667" i="1"/>
  <c r="CR632" i="1"/>
  <c r="CR507" i="1"/>
  <c r="CR628" i="1"/>
  <c r="CR633" i="1"/>
  <c r="CR596" i="1"/>
  <c r="CR579" i="1"/>
  <c r="CR536" i="1"/>
  <c r="CR664" i="1"/>
  <c r="CR575" i="1"/>
  <c r="CR674" i="1"/>
  <c r="CR601" i="1"/>
  <c r="CR681" i="1"/>
  <c r="CR634" i="1"/>
  <c r="CR590" i="1"/>
  <c r="CR654" i="1"/>
  <c r="CR540" i="1"/>
  <c r="CR560" i="1"/>
  <c r="CR671" i="1"/>
  <c r="CR670" i="1"/>
  <c r="CR594" i="1"/>
  <c r="CR535" i="1"/>
  <c r="CR623" i="1"/>
  <c r="CR682" i="1"/>
  <c r="CR485" i="1"/>
  <c r="CR567" i="1"/>
  <c r="CR529" i="1"/>
  <c r="CR534" i="1"/>
  <c r="CR511" i="1"/>
  <c r="CR577" i="1"/>
  <c r="CR641" i="1"/>
  <c r="CR551" i="1"/>
  <c r="CR487" i="1"/>
  <c r="CR609" i="1"/>
  <c r="CR589" i="1"/>
  <c r="CR526" i="1"/>
  <c r="CR473" i="1"/>
  <c r="CR532" i="1"/>
  <c r="CR578" i="1"/>
  <c r="CR580" i="1"/>
  <c r="CR588" i="1"/>
  <c r="CR595" i="1"/>
  <c r="CR644" i="1"/>
  <c r="CR627" i="1"/>
  <c r="CR631" i="1"/>
  <c r="CR675" i="1"/>
  <c r="CR659" i="1"/>
  <c r="CR593" i="1"/>
  <c r="CR500" i="1"/>
  <c r="CR687" i="1"/>
  <c r="CR686" i="1"/>
  <c r="CR518" i="1"/>
  <c r="CR525" i="1"/>
  <c r="CR474" i="1"/>
  <c r="CR522" i="1"/>
  <c r="CR688" i="1"/>
  <c r="CR611" i="1"/>
  <c r="CR568" i="1"/>
  <c r="CR482" i="1"/>
  <c r="CR544" i="1"/>
  <c r="CR523" i="1"/>
  <c r="CR678" i="1"/>
  <c r="CR488" i="1"/>
  <c r="CR548" i="1"/>
  <c r="CR483" i="1"/>
  <c r="CR660" i="1"/>
  <c r="CR497" i="1"/>
  <c r="CR546" i="1"/>
  <c r="CR656" i="1"/>
  <c r="CR655" i="1"/>
  <c r="CR555" i="1"/>
  <c r="CR550" i="1"/>
  <c r="CR635" i="1"/>
  <c r="CR554" i="1"/>
  <c r="CR683" i="1"/>
  <c r="CR665" i="1"/>
  <c r="CR515" i="1"/>
  <c r="CR541" i="1"/>
  <c r="CR565" i="1"/>
  <c r="CR553" i="1"/>
  <c r="CR559" i="1"/>
  <c r="CR517" i="1"/>
  <c r="CR563" i="1"/>
  <c r="CR538" i="1"/>
  <c r="CR637" i="1"/>
  <c r="CR569" i="1"/>
  <c r="CR542" i="1"/>
  <c r="CR519" i="1"/>
  <c r="CR475" i="1"/>
  <c r="CR672" i="1"/>
  <c r="CR537" i="1"/>
  <c r="CR564" i="1"/>
  <c r="CR620" i="1"/>
  <c r="CR613" i="1"/>
  <c r="CR645" i="1"/>
  <c r="CR516" i="1"/>
  <c r="CR697" i="1"/>
  <c r="CR600" i="1"/>
  <c r="CR566" i="1"/>
  <c r="CR643" i="1"/>
  <c r="CR545" i="1"/>
  <c r="CR558" i="1"/>
  <c r="CR533" i="1"/>
  <c r="CR679" i="1"/>
  <c r="CR607" i="1"/>
  <c r="CR481" i="1"/>
  <c r="CR570" i="1"/>
  <c r="CR599" i="1"/>
  <c r="CR602" i="1"/>
  <c r="CR527" i="1"/>
  <c r="CR684" i="1"/>
  <c r="CR624" i="1"/>
  <c r="CR680" i="1"/>
  <c r="CR547" i="1"/>
  <c r="CR543" i="1"/>
  <c r="CR653" i="1"/>
  <c r="CR530" i="1"/>
  <c r="CR606" i="1"/>
  <c r="CR695" i="1"/>
  <c r="CR646" i="1"/>
  <c r="CR666" i="1"/>
  <c r="CR604" i="1"/>
  <c r="CR694" i="1"/>
  <c r="CR524" i="1"/>
  <c r="CR552" i="1"/>
  <c r="CR612" i="1"/>
  <c r="CR561" i="1"/>
  <c r="CR512" i="1"/>
  <c r="CR557" i="1"/>
  <c r="CR642" i="1"/>
  <c r="CR556" i="1"/>
  <c r="CR619" i="1"/>
  <c r="CR480" i="1"/>
  <c r="CR696" i="1"/>
  <c r="CR562" i="1"/>
  <c r="CR92" i="1"/>
  <c r="CR106" i="1"/>
  <c r="CR36" i="1"/>
  <c r="CR78" i="1"/>
  <c r="CR13" i="1"/>
  <c r="CR10" i="1"/>
  <c r="CR39" i="1"/>
  <c r="CR112" i="1"/>
  <c r="CR55" i="1"/>
  <c r="CR33" i="1"/>
  <c r="CR22" i="1"/>
  <c r="CR89" i="1"/>
  <c r="CR34" i="1"/>
  <c r="CR90" i="1"/>
  <c r="CR93" i="1"/>
  <c r="CR11" i="1"/>
  <c r="CR12" i="1"/>
  <c r="CR94" i="1"/>
  <c r="CR23" i="1"/>
  <c r="CR35" i="1"/>
  <c r="CR100" i="1"/>
  <c r="CR32" i="1"/>
  <c r="CR95" i="1"/>
  <c r="CR41" i="1"/>
  <c r="CR50" i="1"/>
  <c r="CR109" i="1"/>
  <c r="CR99" i="1"/>
  <c r="CR54" i="1"/>
  <c r="CR48" i="1"/>
  <c r="CR42" i="1"/>
  <c r="CR64" i="1"/>
  <c r="CR26" i="1"/>
  <c r="CR102" i="1"/>
  <c r="CR65" i="1"/>
  <c r="CR96" i="1"/>
  <c r="CR51" i="1"/>
  <c r="CR101" i="1"/>
  <c r="CR30" i="1"/>
  <c r="CR98" i="1"/>
  <c r="CR21" i="1"/>
  <c r="CR31" i="1"/>
  <c r="CR56" i="1"/>
  <c r="CR49" i="1"/>
  <c r="CR57" i="1"/>
  <c r="CR76" i="1"/>
  <c r="CR72" i="1"/>
  <c r="CR25" i="1"/>
  <c r="CR80" i="1"/>
  <c r="CR73" i="1"/>
  <c r="CR81" i="1"/>
  <c r="CR28" i="1"/>
  <c r="CR107" i="1"/>
  <c r="CR82" i="1"/>
  <c r="CR52" i="1"/>
  <c r="CR70" i="1"/>
  <c r="CR88" i="1"/>
  <c r="CR83" i="1"/>
  <c r="CR53" i="1"/>
  <c r="CR71" i="1"/>
  <c r="CR59" i="1"/>
  <c r="CR7" i="1"/>
  <c r="CR74" i="1"/>
  <c r="CR97" i="1"/>
  <c r="CR17" i="1"/>
  <c r="CR108" i="1"/>
  <c r="CR63" i="1"/>
  <c r="CR47" i="1"/>
  <c r="CR62" i="1"/>
  <c r="CR58" i="1"/>
  <c r="CR3" i="1"/>
  <c r="CR60" i="1"/>
  <c r="CR69" i="1"/>
  <c r="CR61" i="1"/>
  <c r="CR87" i="1"/>
  <c r="CR75" i="1"/>
  <c r="CR14" i="1"/>
  <c r="CR68" i="1"/>
  <c r="CR111" i="1"/>
  <c r="CR84" i="1"/>
  <c r="CR86" i="1"/>
  <c r="CR18" i="1"/>
  <c r="CR105" i="1"/>
  <c r="CR19" i="1"/>
  <c r="CR37" i="1"/>
  <c r="CR2" i="1"/>
  <c r="CR4" i="1"/>
  <c r="CR9" i="1"/>
  <c r="CR40" i="1"/>
  <c r="CR15" i="1"/>
  <c r="CR79" i="1"/>
  <c r="CR27" i="1"/>
  <c r="CR20" i="1"/>
  <c r="CR43" i="1"/>
  <c r="CR38" i="1"/>
  <c r="CR103" i="1"/>
  <c r="CR85" i="1"/>
  <c r="CR110" i="1"/>
  <c r="CR91" i="1"/>
  <c r="CR6" i="1"/>
  <c r="CR104" i="1"/>
  <c r="CR45" i="1"/>
  <c r="CR77" i="1"/>
  <c r="CR66" i="1"/>
  <c r="CR8" i="1"/>
  <c r="CR44" i="1"/>
  <c r="CR24" i="1"/>
  <c r="CR67" i="1"/>
  <c r="CR16" i="1"/>
  <c r="CR46" i="1"/>
  <c r="CR29" i="1"/>
  <c r="CR5" i="1"/>
  <c r="BR600" i="1"/>
  <c r="BR947" i="1"/>
  <c r="BR6" i="1"/>
  <c r="BR697" i="1"/>
  <c r="BR516" i="1"/>
  <c r="BR645" i="1"/>
  <c r="BR91" i="1"/>
  <c r="BR956" i="1"/>
  <c r="BR613" i="1"/>
  <c r="BR620" i="1"/>
  <c r="BR564" i="1"/>
  <c r="BR110" i="1"/>
  <c r="BR934" i="1"/>
  <c r="BR537" i="1"/>
  <c r="BR672" i="1"/>
  <c r="BR680" i="1"/>
  <c r="BR624" i="1"/>
  <c r="BR932" i="1"/>
  <c r="BR542" i="1"/>
  <c r="BR569" i="1"/>
  <c r="BR684" i="1"/>
  <c r="BR519" i="1"/>
  <c r="BR527" i="1"/>
  <c r="BR4" i="1"/>
  <c r="BR593" i="1"/>
  <c r="BR659" i="1"/>
  <c r="BR675" i="1"/>
  <c r="BR631" i="1"/>
  <c r="BR105" i="1"/>
  <c r="BR18" i="1"/>
  <c r="BR60" i="1"/>
  <c r="BR936" i="1"/>
  <c r="BR500" i="1"/>
  <c r="BR540" i="1"/>
  <c r="BR654" i="1"/>
  <c r="BR608" i="1"/>
  <c r="BR571" i="1"/>
  <c r="BR28" i="1"/>
  <c r="BR638" i="1"/>
  <c r="BR663" i="1"/>
  <c r="BR576" i="1"/>
  <c r="BR685" i="1"/>
  <c r="BR626" i="1"/>
  <c r="BR964" i="1"/>
  <c r="BR520" i="1"/>
  <c r="BR513" i="1"/>
  <c r="BW516" i="1"/>
  <c r="BW613" i="1"/>
  <c r="BW564" i="1"/>
  <c r="BW934" i="1"/>
  <c r="BW569" i="1"/>
  <c r="BW684" i="1"/>
  <c r="BW519" i="1"/>
  <c r="BW527" i="1"/>
  <c r="BW681" i="1"/>
  <c r="CC606" i="1"/>
  <c r="BR972" i="1"/>
  <c r="BR960" i="1"/>
  <c r="BR970" i="1"/>
  <c r="BR935" i="1"/>
  <c r="BR937" i="1"/>
  <c r="BR939" i="1"/>
  <c r="BR941" i="1"/>
  <c r="BR938" i="1"/>
  <c r="BR958" i="1"/>
  <c r="BR931" i="1"/>
  <c r="BR944" i="1"/>
  <c r="BR943" i="1"/>
  <c r="BR973" i="1"/>
  <c r="BR933" i="1"/>
  <c r="BR953" i="1"/>
  <c r="BR940" i="1"/>
  <c r="BR942" i="1"/>
  <c r="BR980" i="1"/>
  <c r="BR978" i="1"/>
  <c r="BR975" i="1"/>
  <c r="BR966" i="1"/>
  <c r="BR968" i="1"/>
  <c r="BR948" i="1"/>
  <c r="E9" i="25"/>
  <c r="BR618" i="1"/>
  <c r="BR648" i="1"/>
  <c r="BR491" i="1"/>
  <c r="BR498" i="1"/>
  <c r="BR486" i="1"/>
  <c r="BR617" i="1"/>
  <c r="BR691" i="1"/>
  <c r="BR658" i="1"/>
  <c r="BR484" i="1"/>
  <c r="BR597" i="1"/>
  <c r="BR579" i="1"/>
  <c r="BR536" i="1"/>
  <c r="BR664" i="1"/>
  <c r="BR644" i="1"/>
  <c r="BR682" i="1"/>
  <c r="BR487" i="1"/>
  <c r="BR485" i="1"/>
  <c r="BR589" i="1"/>
  <c r="BR526" i="1"/>
  <c r="BR473" i="1"/>
  <c r="BR532" i="1"/>
  <c r="BR578" i="1"/>
  <c r="BR525" i="1"/>
  <c r="BR474" i="1"/>
  <c r="BR649" i="1"/>
  <c r="BR703" i="1"/>
  <c r="BR573" i="1"/>
  <c r="BR701" i="1"/>
  <c r="BR495" i="1"/>
  <c r="BR615" i="1"/>
  <c r="BR492" i="1"/>
  <c r="BR508" i="1"/>
  <c r="BR651" i="1"/>
  <c r="BR650" i="1"/>
  <c r="BR476" i="1"/>
  <c r="BR614" i="1"/>
  <c r="BR504" i="1"/>
  <c r="BR572" i="1"/>
  <c r="BR477" i="1"/>
  <c r="BR494" i="1"/>
  <c r="BR583" i="1"/>
  <c r="BR505" i="1"/>
  <c r="BR510" i="1"/>
  <c r="BR652" i="1"/>
  <c r="BR591" i="1"/>
  <c r="BR592" i="1"/>
  <c r="BR639" i="1"/>
  <c r="BR489" i="1"/>
  <c r="BR501" i="1"/>
  <c r="BR698" i="1"/>
  <c r="BR700" i="1"/>
  <c r="BR647" i="1"/>
  <c r="BR673" i="1"/>
  <c r="BR625" i="1"/>
  <c r="BR689" i="1"/>
  <c r="BR499" i="1"/>
  <c r="BR616" i="1"/>
  <c r="BR636" i="1"/>
  <c r="BR661" i="1"/>
  <c r="BR509" i="1"/>
  <c r="BR581" i="1"/>
  <c r="BR692" i="1"/>
  <c r="BR584" i="1"/>
  <c r="BR490" i="1"/>
  <c r="BR506" i="1"/>
  <c r="BR629" i="1"/>
  <c r="BR605" i="1"/>
  <c r="BR669" i="1"/>
  <c r="BR549" i="1"/>
  <c r="BR585" i="1"/>
  <c r="BR493" i="1"/>
  <c r="BR528" i="1"/>
  <c r="BR668" i="1"/>
  <c r="BR531" i="1"/>
  <c r="BR633" i="1"/>
  <c r="BR634" i="1"/>
  <c r="BR575" i="1"/>
  <c r="BR674" i="1"/>
  <c r="BR587" i="1"/>
  <c r="BR657" i="1"/>
  <c r="BR596" i="1"/>
  <c r="BR590" i="1"/>
  <c r="BR478" i="1"/>
  <c r="BR677" i="1"/>
  <c r="BR479" i="1"/>
  <c r="BR586" i="1"/>
  <c r="BR560" i="1"/>
  <c r="BR671" i="1"/>
  <c r="BR670" i="1"/>
  <c r="BR594" i="1"/>
  <c r="BR535" i="1"/>
  <c r="BR687" i="1"/>
  <c r="BR550" i="1"/>
  <c r="BR686" i="1"/>
  <c r="BR518" i="1"/>
  <c r="BR482" i="1"/>
  <c r="BR544" i="1"/>
  <c r="E11" i="25"/>
  <c r="BR92" i="1"/>
  <c r="BR12" i="1"/>
  <c r="BR22" i="1"/>
  <c r="BR89" i="1"/>
  <c r="BR34" i="1"/>
  <c r="BR90" i="1"/>
  <c r="BR93" i="1"/>
  <c r="BR48" i="1"/>
  <c r="BR42" i="1"/>
  <c r="BR64" i="1"/>
  <c r="BR26" i="1"/>
  <c r="BR49" i="1"/>
  <c r="BR82" i="1"/>
  <c r="BR52" i="1"/>
  <c r="BR70" i="1"/>
  <c r="BR74" i="1"/>
  <c r="BR97" i="1"/>
  <c r="BR17" i="1"/>
  <c r="BR108" i="1"/>
  <c r="BR63" i="1"/>
  <c r="BR68" i="1"/>
  <c r="BR15" i="1"/>
  <c r="BR19" i="1"/>
  <c r="BR111" i="1"/>
  <c r="BR37" i="1"/>
  <c r="BR36" i="1"/>
  <c r="BR78" i="1"/>
  <c r="BR106" i="1"/>
  <c r="BR11" i="1"/>
  <c r="BR94" i="1"/>
  <c r="BR23" i="1"/>
  <c r="BR35" i="1"/>
  <c r="BR102" i="1"/>
  <c r="BR65" i="1"/>
  <c r="BR96" i="1"/>
  <c r="BR51" i="1"/>
  <c r="BR101" i="1"/>
  <c r="BR30" i="1"/>
  <c r="BR98" i="1"/>
  <c r="BR21" i="1"/>
  <c r="BR76" i="1"/>
  <c r="BR72" i="1"/>
  <c r="BR83" i="1"/>
  <c r="BR53" i="1"/>
  <c r="BR13" i="1"/>
  <c r="BR10" i="1"/>
  <c r="BR39" i="1"/>
  <c r="BR54" i="1"/>
  <c r="BR32" i="1"/>
  <c r="BR100" i="1"/>
  <c r="BR31" i="1"/>
  <c r="BR56" i="1"/>
  <c r="BR80" i="1"/>
  <c r="BR88" i="1"/>
  <c r="BR73" i="1"/>
  <c r="BR81" i="1"/>
  <c r="BR59" i="1"/>
  <c r="BR61" i="1"/>
  <c r="BR87" i="1"/>
  <c r="BW943" i="1"/>
  <c r="BW973" i="1"/>
  <c r="BW933" i="1"/>
  <c r="BW953" i="1"/>
  <c r="BW940" i="1"/>
  <c r="BW942" i="1"/>
  <c r="BW980" i="1"/>
  <c r="BW978" i="1"/>
  <c r="BW975" i="1"/>
  <c r="BW961" i="1"/>
  <c r="BW959" i="1"/>
  <c r="BW964" i="1"/>
  <c r="BW979" i="1"/>
  <c r="BW945" i="1"/>
  <c r="BW969" i="1"/>
  <c r="BW963" i="1"/>
  <c r="BW967" i="1"/>
  <c r="BW949" i="1"/>
  <c r="BW972" i="1"/>
  <c r="BW960" i="1"/>
  <c r="BW970" i="1"/>
  <c r="BW935" i="1"/>
  <c r="BW937" i="1"/>
  <c r="BW939" i="1"/>
  <c r="BW958" i="1"/>
  <c r="BW976" i="1"/>
  <c r="BW952" i="1"/>
  <c r="BW957" i="1"/>
  <c r="BW931" i="1"/>
  <c r="BW944" i="1"/>
  <c r="BW971" i="1"/>
  <c r="BW977" i="1"/>
  <c r="BW954" i="1"/>
  <c r="BW962" i="1"/>
  <c r="BW950" i="1"/>
  <c r="BW951" i="1"/>
  <c r="BW941" i="1"/>
  <c r="BW936" i="1"/>
  <c r="BW965" i="1"/>
  <c r="BW974" i="1"/>
  <c r="BW955" i="1"/>
  <c r="BW946" i="1"/>
  <c r="BW698" i="1"/>
  <c r="BW700" i="1"/>
  <c r="BW647" i="1"/>
  <c r="BW673" i="1"/>
  <c r="BW625" i="1"/>
  <c r="BW689" i="1"/>
  <c r="BW499" i="1"/>
  <c r="BW616" i="1"/>
  <c r="BW636" i="1"/>
  <c r="BW661" i="1"/>
  <c r="BW509" i="1"/>
  <c r="BW581" i="1"/>
  <c r="BW692" i="1"/>
  <c r="BW584" i="1"/>
  <c r="BW490" i="1"/>
  <c r="BW506" i="1"/>
  <c r="BW629" i="1"/>
  <c r="BW605" i="1"/>
  <c r="BW669" i="1"/>
  <c r="BW549" i="1"/>
  <c r="BW585" i="1"/>
  <c r="BW493" i="1"/>
  <c r="BW528" i="1"/>
  <c r="BW668" i="1"/>
  <c r="BW531" i="1"/>
  <c r="BW633" i="1"/>
  <c r="BW634" i="1"/>
  <c r="BW575" i="1"/>
  <c r="BW674" i="1"/>
  <c r="BW587" i="1"/>
  <c r="BW657" i="1"/>
  <c r="BW596" i="1"/>
  <c r="BW590" i="1"/>
  <c r="BW478" i="1"/>
  <c r="BW677" i="1"/>
  <c r="BW479" i="1"/>
  <c r="BW586" i="1"/>
  <c r="BW598" i="1"/>
  <c r="BW702" i="1"/>
  <c r="BW699" i="1"/>
  <c r="BW574" i="1"/>
  <c r="BW513" i="1"/>
  <c r="BW603" i="1"/>
  <c r="BW622" i="1"/>
  <c r="BW514" i="1"/>
  <c r="BW502" i="1"/>
  <c r="BW520" i="1"/>
  <c r="BW621" i="1"/>
  <c r="BW690" i="1"/>
  <c r="BW582" i="1"/>
  <c r="BW693" i="1"/>
  <c r="BW610" i="1"/>
  <c r="BW628" i="1"/>
  <c r="BW626" i="1"/>
  <c r="BW685" i="1"/>
  <c r="BW662" i="1"/>
  <c r="BW576" i="1"/>
  <c r="BW663" i="1"/>
  <c r="BW496" i="1"/>
  <c r="BW638" i="1"/>
  <c r="BW571" i="1"/>
  <c r="BW630" i="1"/>
  <c r="BW640" i="1"/>
  <c r="BW539" i="1"/>
  <c r="BW521" i="1"/>
  <c r="BW503" i="1"/>
  <c r="BW676" i="1"/>
  <c r="BW667" i="1"/>
  <c r="BW632" i="1"/>
  <c r="BW507" i="1"/>
  <c r="BW588" i="1"/>
  <c r="BW623" i="1"/>
  <c r="BW595" i="1"/>
  <c r="BW627" i="1"/>
  <c r="BW609" i="1"/>
  <c r="BW567" i="1"/>
  <c r="BW529" i="1"/>
  <c r="BW534" i="1"/>
  <c r="BW511" i="1"/>
  <c r="BW577" i="1"/>
  <c r="BW618" i="1"/>
  <c r="BW648" i="1"/>
  <c r="BW491" i="1"/>
  <c r="BW498" i="1"/>
  <c r="BW486" i="1"/>
  <c r="BW617" i="1"/>
  <c r="BW691" i="1"/>
  <c r="BW658" i="1"/>
  <c r="BW484" i="1"/>
  <c r="BW597" i="1"/>
  <c r="BW579" i="1"/>
  <c r="BW536" i="1"/>
  <c r="BW664" i="1"/>
  <c r="BW644" i="1"/>
  <c r="BW682" i="1"/>
  <c r="BW487" i="1"/>
  <c r="BW485" i="1"/>
  <c r="BW589" i="1"/>
  <c r="BW526" i="1"/>
  <c r="BW473" i="1"/>
  <c r="BW532" i="1"/>
  <c r="BW578" i="1"/>
  <c r="BW701" i="1"/>
  <c r="BW492" i="1"/>
  <c r="BW650" i="1"/>
  <c r="BW614" i="1"/>
  <c r="BW572" i="1"/>
  <c r="BW477" i="1"/>
  <c r="BW510" i="1"/>
  <c r="BW591" i="1"/>
  <c r="BW639" i="1"/>
  <c r="BW654" i="1"/>
  <c r="BW540" i="1"/>
  <c r="BW641" i="1"/>
  <c r="BW551" i="1"/>
  <c r="BW525" i="1"/>
  <c r="BW474" i="1"/>
  <c r="BW522" i="1"/>
  <c r="BW688" i="1"/>
  <c r="BW611" i="1"/>
  <c r="BW635" i="1"/>
  <c r="BW554" i="1"/>
  <c r="BW475" i="1"/>
  <c r="BW566" i="1"/>
  <c r="BW643" i="1"/>
  <c r="BW545" i="1"/>
  <c r="BW694" i="1"/>
  <c r="BW561" i="1"/>
  <c r="BW524" i="1"/>
  <c r="BW558" i="1"/>
  <c r="BW533" i="1"/>
  <c r="BW679" i="1"/>
  <c r="BW607" i="1"/>
  <c r="BW481" i="1"/>
  <c r="BW570" i="1"/>
  <c r="BW599" i="1"/>
  <c r="BW602" i="1"/>
  <c r="BW703" i="1"/>
  <c r="BW573" i="1"/>
  <c r="BW505" i="1"/>
  <c r="BW580" i="1"/>
  <c r="BW560" i="1"/>
  <c r="BW671" i="1"/>
  <c r="BW670" i="1"/>
  <c r="BW535" i="1"/>
  <c r="BW687" i="1"/>
  <c r="BW686" i="1"/>
  <c r="BW518" i="1"/>
  <c r="BW568" i="1"/>
  <c r="BW548" i="1"/>
  <c r="BW483" i="1"/>
  <c r="BW660" i="1"/>
  <c r="BW497" i="1"/>
  <c r="BW546" i="1"/>
  <c r="BW656" i="1"/>
  <c r="BW655" i="1"/>
  <c r="BW555" i="1"/>
  <c r="BW547" i="1"/>
  <c r="BW543" i="1"/>
  <c r="BW653" i="1"/>
  <c r="BW530" i="1"/>
  <c r="BW606" i="1"/>
  <c r="BW695" i="1"/>
  <c r="BW646" i="1"/>
  <c r="BW666" i="1"/>
  <c r="BW604" i="1"/>
  <c r="BW495" i="1"/>
  <c r="BW615" i="1"/>
  <c r="BW504" i="1"/>
  <c r="BW583" i="1"/>
  <c r="BW652" i="1"/>
  <c r="BW489" i="1"/>
  <c r="BW501" i="1"/>
  <c r="BW608" i="1"/>
  <c r="BW500" i="1"/>
  <c r="BW631" i="1"/>
  <c r="BW675" i="1"/>
  <c r="BW659" i="1"/>
  <c r="BW593" i="1"/>
  <c r="BW482" i="1"/>
  <c r="BW544" i="1"/>
  <c r="BW523" i="1"/>
  <c r="BW678" i="1"/>
  <c r="BW683" i="1"/>
  <c r="BW665" i="1"/>
  <c r="BW515" i="1"/>
  <c r="BW541" i="1"/>
  <c r="BW565" i="1"/>
  <c r="BW553" i="1"/>
  <c r="BW559" i="1"/>
  <c r="BW517" i="1"/>
  <c r="BW563" i="1"/>
  <c r="BW538" i="1"/>
  <c r="BW512" i="1"/>
  <c r="BW557" i="1"/>
  <c r="BW642" i="1"/>
  <c r="BW556" i="1"/>
  <c r="BW562" i="1"/>
  <c r="BW552" i="1"/>
  <c r="BW619" i="1"/>
  <c r="BW612" i="1"/>
  <c r="BW480" i="1"/>
  <c r="BW696" i="1"/>
  <c r="BW13" i="1"/>
  <c r="BW10" i="1"/>
  <c r="BW39" i="1"/>
  <c r="BW54" i="1"/>
  <c r="BW32" i="1"/>
  <c r="BW100" i="1"/>
  <c r="BW31" i="1"/>
  <c r="BW56" i="1"/>
  <c r="BW80" i="1"/>
  <c r="BW88" i="1"/>
  <c r="BW73" i="1"/>
  <c r="BW81" i="1"/>
  <c r="BW59" i="1"/>
  <c r="BW61" i="1"/>
  <c r="BW87" i="1"/>
  <c r="BW112" i="1"/>
  <c r="BW55" i="1"/>
  <c r="BW33" i="1"/>
  <c r="BW95" i="1"/>
  <c r="BW41" i="1"/>
  <c r="BW50" i="1"/>
  <c r="BW109" i="1"/>
  <c r="BW99" i="1"/>
  <c r="BW25" i="1"/>
  <c r="BW57" i="1"/>
  <c r="BW28" i="1"/>
  <c r="BW107" i="1"/>
  <c r="BW7" i="1"/>
  <c r="BW47" i="1"/>
  <c r="BW62" i="1"/>
  <c r="BW27" i="1"/>
  <c r="BW84" i="1"/>
  <c r="BW86" i="1"/>
  <c r="BW14" i="1"/>
  <c r="BW92" i="1"/>
  <c r="BW12" i="1"/>
  <c r="BW22" i="1"/>
  <c r="BW89" i="1"/>
  <c r="BW34" i="1"/>
  <c r="BW90" i="1"/>
  <c r="BW93" i="1"/>
  <c r="BW48" i="1"/>
  <c r="BW42" i="1"/>
  <c r="BW64" i="1"/>
  <c r="BW26" i="1"/>
  <c r="BW49" i="1"/>
  <c r="BW82" i="1"/>
  <c r="BW52" i="1"/>
  <c r="BW70" i="1"/>
  <c r="BW74" i="1"/>
  <c r="BW97" i="1"/>
  <c r="BW17" i="1"/>
  <c r="BW108" i="1"/>
  <c r="BW63" i="1"/>
  <c r="BW68" i="1"/>
  <c r="BW15" i="1"/>
  <c r="BW19" i="1"/>
  <c r="BW111" i="1"/>
  <c r="BW78" i="1"/>
  <c r="BW94" i="1"/>
  <c r="BW35" i="1"/>
  <c r="BW65" i="1"/>
  <c r="BW51" i="1"/>
  <c r="BW85" i="1"/>
  <c r="BW37" i="1"/>
  <c r="BW2" i="1"/>
  <c r="BW8" i="1"/>
  <c r="BW44" i="1"/>
  <c r="BW46" i="1"/>
  <c r="BW104" i="1"/>
  <c r="BW45" i="1"/>
  <c r="BW77" i="1"/>
  <c r="BW66" i="1"/>
  <c r="BW11" i="1"/>
  <c r="BW102" i="1"/>
  <c r="BW101" i="1"/>
  <c r="BW53" i="1"/>
  <c r="BW71" i="1"/>
  <c r="BW75" i="1"/>
  <c r="BW3" i="1"/>
  <c r="BW4" i="1"/>
  <c r="BW9" i="1"/>
  <c r="BW40" i="1"/>
  <c r="BW20" i="1"/>
  <c r="BW43" i="1"/>
  <c r="BW24" i="1"/>
  <c r="BW67" i="1"/>
  <c r="BW16" i="1"/>
  <c r="BW36" i="1"/>
  <c r="BW21" i="1"/>
  <c r="BW76" i="1"/>
  <c r="BW72" i="1"/>
  <c r="BW60" i="1"/>
  <c r="BW18" i="1"/>
  <c r="BW105" i="1"/>
  <c r="BW79" i="1"/>
  <c r="BW38" i="1"/>
  <c r="BW103" i="1"/>
  <c r="BW29" i="1"/>
  <c r="BW5" i="1"/>
  <c r="CC961" i="1"/>
  <c r="CC959" i="1"/>
  <c r="CC964" i="1"/>
  <c r="CC979" i="1"/>
  <c r="CC945" i="1"/>
  <c r="CC969" i="1"/>
  <c r="CC963" i="1"/>
  <c r="CC967" i="1"/>
  <c r="CC949" i="1"/>
  <c r="CC972" i="1"/>
  <c r="CC960" i="1"/>
  <c r="CC970" i="1"/>
  <c r="CC935" i="1"/>
  <c r="CC937" i="1"/>
  <c r="CC939" i="1"/>
  <c r="CC941" i="1"/>
  <c r="CC938" i="1"/>
  <c r="CC958" i="1"/>
  <c r="CC931" i="1"/>
  <c r="CC944" i="1"/>
  <c r="CC971" i="1"/>
  <c r="CC936" i="1"/>
  <c r="CC980" i="1"/>
  <c r="CC974" i="1"/>
  <c r="CC955" i="1"/>
  <c r="CC946" i="1"/>
  <c r="CC943" i="1"/>
  <c r="CC940" i="1"/>
  <c r="CC975" i="1"/>
  <c r="CC932" i="1"/>
  <c r="CC934" i="1"/>
  <c r="CC956" i="1"/>
  <c r="CC947" i="1"/>
  <c r="CC933" i="1"/>
  <c r="CC953" i="1"/>
  <c r="CC978" i="1"/>
  <c r="CC965" i="1"/>
  <c r="CC976" i="1"/>
  <c r="CC952" i="1"/>
  <c r="CC957" i="1"/>
  <c r="CC973" i="1"/>
  <c r="CC954" i="1"/>
  <c r="CC950" i="1"/>
  <c r="CC942" i="1"/>
  <c r="CC966" i="1"/>
  <c r="CC968" i="1"/>
  <c r="CC977" i="1"/>
  <c r="CC962" i="1"/>
  <c r="CC951" i="1"/>
  <c r="E30" i="25"/>
  <c r="CC598" i="1"/>
  <c r="CC702" i="1"/>
  <c r="CC699" i="1"/>
  <c r="CC574" i="1"/>
  <c r="CC513" i="1"/>
  <c r="CC603" i="1"/>
  <c r="CC622" i="1"/>
  <c r="CC514" i="1"/>
  <c r="CC502" i="1"/>
  <c r="CC520" i="1"/>
  <c r="CC621" i="1"/>
  <c r="CC690" i="1"/>
  <c r="CC582" i="1"/>
  <c r="CC693" i="1"/>
  <c r="CC610" i="1"/>
  <c r="CC628" i="1"/>
  <c r="CC626" i="1"/>
  <c r="CC685" i="1"/>
  <c r="CC662" i="1"/>
  <c r="CC576" i="1"/>
  <c r="CC663" i="1"/>
  <c r="CC496" i="1"/>
  <c r="CC638" i="1"/>
  <c r="CC571" i="1"/>
  <c r="CC630" i="1"/>
  <c r="CC640" i="1"/>
  <c r="CC539" i="1"/>
  <c r="CC521" i="1"/>
  <c r="CC503" i="1"/>
  <c r="CC676" i="1"/>
  <c r="CC667" i="1"/>
  <c r="CC632" i="1"/>
  <c r="CC507" i="1"/>
  <c r="CC588" i="1"/>
  <c r="CC623" i="1"/>
  <c r="CC595" i="1"/>
  <c r="CC627" i="1"/>
  <c r="CC609" i="1"/>
  <c r="CC567" i="1"/>
  <c r="CC529" i="1"/>
  <c r="CC534" i="1"/>
  <c r="CC511" i="1"/>
  <c r="CC577" i="1"/>
  <c r="CC488" i="1"/>
  <c r="CC637" i="1"/>
  <c r="CC527" i="1"/>
  <c r="CC519" i="1"/>
  <c r="CC684" i="1"/>
  <c r="CC618" i="1"/>
  <c r="CC648" i="1"/>
  <c r="CC491" i="1"/>
  <c r="CC498" i="1"/>
  <c r="CC486" i="1"/>
  <c r="CC617" i="1"/>
  <c r="CC691" i="1"/>
  <c r="CC658" i="1"/>
  <c r="CC484" i="1"/>
  <c r="CC597" i="1"/>
  <c r="CC579" i="1"/>
  <c r="CC536" i="1"/>
  <c r="CC664" i="1"/>
  <c r="CC644" i="1"/>
  <c r="CC682" i="1"/>
  <c r="CC487" i="1"/>
  <c r="CC485" i="1"/>
  <c r="CC589" i="1"/>
  <c r="CC526" i="1"/>
  <c r="CC473" i="1"/>
  <c r="CC532" i="1"/>
  <c r="CC578" i="1"/>
  <c r="CC525" i="1"/>
  <c r="CC474" i="1"/>
  <c r="CC522" i="1"/>
  <c r="CC688" i="1"/>
  <c r="CC611" i="1"/>
  <c r="CC635" i="1"/>
  <c r="CC554" i="1"/>
  <c r="CC649" i="1"/>
  <c r="CC703" i="1"/>
  <c r="CC573" i="1"/>
  <c r="CC701" i="1"/>
  <c r="CC495" i="1"/>
  <c r="CC615" i="1"/>
  <c r="CC492" i="1"/>
  <c r="CC508" i="1"/>
  <c r="CC651" i="1"/>
  <c r="CC650" i="1"/>
  <c r="CC476" i="1"/>
  <c r="CC614" i="1"/>
  <c r="CC504" i="1"/>
  <c r="CC572" i="1"/>
  <c r="CC477" i="1"/>
  <c r="CC494" i="1"/>
  <c r="CC583" i="1"/>
  <c r="CC505" i="1"/>
  <c r="CC510" i="1"/>
  <c r="CC652" i="1"/>
  <c r="CC591" i="1"/>
  <c r="CC592" i="1"/>
  <c r="CC639" i="1"/>
  <c r="CC489" i="1"/>
  <c r="CC501" i="1"/>
  <c r="CC608" i="1"/>
  <c r="CC601" i="1"/>
  <c r="CC654" i="1"/>
  <c r="CC540" i="1"/>
  <c r="CC580" i="1"/>
  <c r="CC681" i="1"/>
  <c r="CC500" i="1"/>
  <c r="CC641" i="1"/>
  <c r="CC551" i="1"/>
  <c r="CC631" i="1"/>
  <c r="CC675" i="1"/>
  <c r="CC659" i="1"/>
  <c r="CC593" i="1"/>
  <c r="CC616" i="1"/>
  <c r="CC636" i="1"/>
  <c r="CC661" i="1"/>
  <c r="CC669" i="1"/>
  <c r="CC634" i="1"/>
  <c r="CC575" i="1"/>
  <c r="CC674" i="1"/>
  <c r="CC479" i="1"/>
  <c r="CC671" i="1"/>
  <c r="CC670" i="1"/>
  <c r="CC535" i="1"/>
  <c r="CC544" i="1"/>
  <c r="CC523" i="1"/>
  <c r="CC678" i="1"/>
  <c r="CC683" i="1"/>
  <c r="CC665" i="1"/>
  <c r="CC515" i="1"/>
  <c r="CC541" i="1"/>
  <c r="CC565" i="1"/>
  <c r="CC553" i="1"/>
  <c r="CC559" i="1"/>
  <c r="CC517" i="1"/>
  <c r="CC563" i="1"/>
  <c r="CC538" i="1"/>
  <c r="CC512" i="1"/>
  <c r="CC557" i="1"/>
  <c r="CC642" i="1"/>
  <c r="CC556" i="1"/>
  <c r="CC562" i="1"/>
  <c r="CC552" i="1"/>
  <c r="CC619" i="1"/>
  <c r="CC612" i="1"/>
  <c r="CC480" i="1"/>
  <c r="CC696" i="1"/>
  <c r="CC625" i="1"/>
  <c r="CC509" i="1"/>
  <c r="CC490" i="1"/>
  <c r="CC506" i="1"/>
  <c r="CC585" i="1"/>
  <c r="CC493" i="1"/>
  <c r="CC531" i="1"/>
  <c r="CC586" i="1"/>
  <c r="CC594" i="1"/>
  <c r="CC550" i="1"/>
  <c r="CC569" i="1"/>
  <c r="CC542" i="1"/>
  <c r="CC624" i="1"/>
  <c r="CC680" i="1"/>
  <c r="CC672" i="1"/>
  <c r="CC537" i="1"/>
  <c r="CC564" i="1"/>
  <c r="CC620" i="1"/>
  <c r="CC613" i="1"/>
  <c r="CC645" i="1"/>
  <c r="CC516" i="1"/>
  <c r="CC697" i="1"/>
  <c r="CC600" i="1"/>
  <c r="CC698" i="1"/>
  <c r="CC700" i="1"/>
  <c r="CC673" i="1"/>
  <c r="CC499" i="1"/>
  <c r="CC629" i="1"/>
  <c r="CC605" i="1"/>
  <c r="CC528" i="1"/>
  <c r="CC668" i="1"/>
  <c r="CC587" i="1"/>
  <c r="CC657" i="1"/>
  <c r="CC590" i="1"/>
  <c r="CC560" i="1"/>
  <c r="CC687" i="1"/>
  <c r="CC686" i="1"/>
  <c r="CC518" i="1"/>
  <c r="CC482" i="1"/>
  <c r="CC475" i="1"/>
  <c r="CC566" i="1"/>
  <c r="CC643" i="1"/>
  <c r="CC545" i="1"/>
  <c r="CC694" i="1"/>
  <c r="CC561" i="1"/>
  <c r="CC524" i="1"/>
  <c r="CC558" i="1"/>
  <c r="CC533" i="1"/>
  <c r="CC679" i="1"/>
  <c r="CC607" i="1"/>
  <c r="CC481" i="1"/>
  <c r="CC570" i="1"/>
  <c r="CC599" i="1"/>
  <c r="CC602" i="1"/>
  <c r="CC692" i="1"/>
  <c r="CC549" i="1"/>
  <c r="CC677" i="1"/>
  <c r="CC660" i="1"/>
  <c r="CC547" i="1"/>
  <c r="CC543" i="1"/>
  <c r="CC646" i="1"/>
  <c r="CC689" i="1"/>
  <c r="CC633" i="1"/>
  <c r="CC478" i="1"/>
  <c r="CC568" i="1"/>
  <c r="CC546" i="1"/>
  <c r="CC655" i="1"/>
  <c r="CC555" i="1"/>
  <c r="CC653" i="1"/>
  <c r="CC666" i="1"/>
  <c r="CC581" i="1"/>
  <c r="CC584" i="1"/>
  <c r="CC596" i="1"/>
  <c r="CC483" i="1"/>
  <c r="CC497" i="1"/>
  <c r="CC656" i="1"/>
  <c r="CC530" i="1"/>
  <c r="CC604" i="1"/>
  <c r="E32" i="25"/>
  <c r="CC112" i="1"/>
  <c r="CC55" i="1"/>
  <c r="CC33" i="1"/>
  <c r="CC95" i="1"/>
  <c r="CC41" i="1"/>
  <c r="CC50" i="1"/>
  <c r="CC109" i="1"/>
  <c r="CC99" i="1"/>
  <c r="CC25" i="1"/>
  <c r="CC57" i="1"/>
  <c r="CC28" i="1"/>
  <c r="CC107" i="1"/>
  <c r="CC7" i="1"/>
  <c r="CC47" i="1"/>
  <c r="CC62" i="1"/>
  <c r="CC27" i="1"/>
  <c r="CC84" i="1"/>
  <c r="CC86" i="1"/>
  <c r="CC14" i="1"/>
  <c r="CC92" i="1"/>
  <c r="CC12" i="1"/>
  <c r="CC22" i="1"/>
  <c r="CC89" i="1"/>
  <c r="CC34" i="1"/>
  <c r="CC90" i="1"/>
  <c r="CC93" i="1"/>
  <c r="CC48" i="1"/>
  <c r="CC42" i="1"/>
  <c r="CC64" i="1"/>
  <c r="CC26" i="1"/>
  <c r="CC49" i="1"/>
  <c r="CC82" i="1"/>
  <c r="CC52" i="1"/>
  <c r="CC70" i="1"/>
  <c r="CC74" i="1"/>
  <c r="CC97" i="1"/>
  <c r="CC17" i="1"/>
  <c r="CC108" i="1"/>
  <c r="CC63" i="1"/>
  <c r="CC68" i="1"/>
  <c r="CC15" i="1"/>
  <c r="CC19" i="1"/>
  <c r="CC111" i="1"/>
  <c r="CC37" i="1"/>
  <c r="CC2" i="1"/>
  <c r="CC8" i="1"/>
  <c r="CC36" i="1"/>
  <c r="CC78" i="1"/>
  <c r="CC106" i="1"/>
  <c r="CC11" i="1"/>
  <c r="CC94" i="1"/>
  <c r="CC23" i="1"/>
  <c r="CC35" i="1"/>
  <c r="CC102" i="1"/>
  <c r="CC65" i="1"/>
  <c r="CC96" i="1"/>
  <c r="CC51" i="1"/>
  <c r="CC101" i="1"/>
  <c r="CC30" i="1"/>
  <c r="CC98" i="1"/>
  <c r="CC21" i="1"/>
  <c r="CC76" i="1"/>
  <c r="CC72" i="1"/>
  <c r="CC83" i="1"/>
  <c r="CC53" i="1"/>
  <c r="CC71" i="1"/>
  <c r="CC75" i="1"/>
  <c r="CC58" i="1"/>
  <c r="CC3" i="1"/>
  <c r="CC60" i="1"/>
  <c r="CC69" i="1"/>
  <c r="CC18" i="1"/>
  <c r="CC105" i="1"/>
  <c r="CC85" i="1"/>
  <c r="CC10" i="1"/>
  <c r="CC31" i="1"/>
  <c r="CC88" i="1"/>
  <c r="CC59" i="1"/>
  <c r="CC38" i="1"/>
  <c r="CC103" i="1"/>
  <c r="CC29" i="1"/>
  <c r="CC5" i="1"/>
  <c r="CC13" i="1"/>
  <c r="CC39" i="1"/>
  <c r="CC100" i="1"/>
  <c r="CC4" i="1"/>
  <c r="CC40" i="1"/>
  <c r="CC110" i="1"/>
  <c r="CC91" i="1"/>
  <c r="CC6" i="1"/>
  <c r="CC32" i="1"/>
  <c r="CC56" i="1"/>
  <c r="CC79" i="1"/>
  <c r="CC44" i="1"/>
  <c r="CC46" i="1"/>
  <c r="CC104" i="1"/>
  <c r="CC45" i="1"/>
  <c r="CC77" i="1"/>
  <c r="CC66" i="1"/>
  <c r="CC67" i="1"/>
  <c r="CC81" i="1"/>
  <c r="CC61" i="1"/>
  <c r="CC43" i="1"/>
  <c r="CC54" i="1"/>
  <c r="CC73" i="1"/>
  <c r="CC87" i="1"/>
  <c r="CC9" i="1"/>
  <c r="CC24" i="1"/>
  <c r="CH598" i="1"/>
  <c r="CH702" i="1"/>
  <c r="CH699" i="1"/>
  <c r="CH574" i="1"/>
  <c r="CH513" i="1"/>
  <c r="CH603" i="1"/>
  <c r="CH622" i="1"/>
  <c r="CH514" i="1"/>
  <c r="CH502" i="1"/>
  <c r="CH520" i="1"/>
  <c r="CH621" i="1"/>
  <c r="CH690" i="1"/>
  <c r="CH582" i="1"/>
  <c r="CH693" i="1"/>
  <c r="CH610" i="1"/>
  <c r="CH628" i="1"/>
  <c r="CH626" i="1"/>
  <c r="CH685" i="1"/>
  <c r="CH618" i="1"/>
  <c r="CH648" i="1"/>
  <c r="CH491" i="1"/>
  <c r="CH498" i="1"/>
  <c r="CH486" i="1"/>
  <c r="CH617" i="1"/>
  <c r="CH691" i="1"/>
  <c r="CH658" i="1"/>
  <c r="CH484" i="1"/>
  <c r="CH649" i="1"/>
  <c r="CH703" i="1"/>
  <c r="CH573" i="1"/>
  <c r="CH701" i="1"/>
  <c r="CH495" i="1"/>
  <c r="CH615" i="1"/>
  <c r="CH492" i="1"/>
  <c r="CH508" i="1"/>
  <c r="CH651" i="1"/>
  <c r="CH650" i="1"/>
  <c r="CH476" i="1"/>
  <c r="CH614" i="1"/>
  <c r="CH504" i="1"/>
  <c r="CH572" i="1"/>
  <c r="CH477" i="1"/>
  <c r="CH698" i="1"/>
  <c r="CH700" i="1"/>
  <c r="CH673" i="1"/>
  <c r="CH499" i="1"/>
  <c r="CH494" i="1"/>
  <c r="CH505" i="1"/>
  <c r="CH592" i="1"/>
  <c r="CH489" i="1"/>
  <c r="CH501" i="1"/>
  <c r="CH608" i="1"/>
  <c r="CH601" i="1"/>
  <c r="CH654" i="1"/>
  <c r="CH540" i="1"/>
  <c r="CH580" i="1"/>
  <c r="CH681" i="1"/>
  <c r="CH500" i="1"/>
  <c r="CH641" i="1"/>
  <c r="CH551" i="1"/>
  <c r="CH631" i="1"/>
  <c r="CH675" i="1"/>
  <c r="CH659" i="1"/>
  <c r="CH593" i="1"/>
  <c r="CH568" i="1"/>
  <c r="CH548" i="1"/>
  <c r="CH483" i="1"/>
  <c r="CH660" i="1"/>
  <c r="CH497" i="1"/>
  <c r="CH546" i="1"/>
  <c r="CH656" i="1"/>
  <c r="CH655" i="1"/>
  <c r="CH647" i="1"/>
  <c r="CH689" i="1"/>
  <c r="CH581" i="1"/>
  <c r="CH629" i="1"/>
  <c r="CH605" i="1"/>
  <c r="CH669" i="1"/>
  <c r="CH528" i="1"/>
  <c r="CH668" i="1"/>
  <c r="CH634" i="1"/>
  <c r="CH575" i="1"/>
  <c r="CH674" i="1"/>
  <c r="CH587" i="1"/>
  <c r="CH657" i="1"/>
  <c r="CH596" i="1"/>
  <c r="CH590" i="1"/>
  <c r="CH478" i="1"/>
  <c r="CH677" i="1"/>
  <c r="CH479" i="1"/>
  <c r="CH586" i="1"/>
  <c r="CH560" i="1"/>
  <c r="CH671" i="1"/>
  <c r="CH670" i="1"/>
  <c r="CH594" i="1"/>
  <c r="CH535" i="1"/>
  <c r="CH687" i="1"/>
  <c r="CH550" i="1"/>
  <c r="CH686" i="1"/>
  <c r="CH518" i="1"/>
  <c r="CH482" i="1"/>
  <c r="CH544" i="1"/>
  <c r="CH523" i="1"/>
  <c r="CH678" i="1"/>
  <c r="CH683" i="1"/>
  <c r="CH665" i="1"/>
  <c r="CH515" i="1"/>
  <c r="CH541" i="1"/>
  <c r="CH565" i="1"/>
  <c r="CH553" i="1"/>
  <c r="CH559" i="1"/>
  <c r="CH517" i="1"/>
  <c r="CH616" i="1"/>
  <c r="CH636" i="1"/>
  <c r="CH661" i="1"/>
  <c r="CH583" i="1"/>
  <c r="CH510" i="1"/>
  <c r="CH652" i="1"/>
  <c r="CH591" i="1"/>
  <c r="CH639" i="1"/>
  <c r="CH662" i="1"/>
  <c r="CH576" i="1"/>
  <c r="CH663" i="1"/>
  <c r="CH496" i="1"/>
  <c r="CH638" i="1"/>
  <c r="CH571" i="1"/>
  <c r="CH630" i="1"/>
  <c r="CH640" i="1"/>
  <c r="CH539" i="1"/>
  <c r="CH521" i="1"/>
  <c r="CH503" i="1"/>
  <c r="CH676" i="1"/>
  <c r="CH667" i="1"/>
  <c r="CH632" i="1"/>
  <c r="CH507" i="1"/>
  <c r="CH588" i="1"/>
  <c r="CH623" i="1"/>
  <c r="CH595" i="1"/>
  <c r="CH627" i="1"/>
  <c r="CH609" i="1"/>
  <c r="CH567" i="1"/>
  <c r="CH529" i="1"/>
  <c r="CH534" i="1"/>
  <c r="CH511" i="1"/>
  <c r="CH577" i="1"/>
  <c r="CH488" i="1"/>
  <c r="CH637" i="1"/>
  <c r="CH527" i="1"/>
  <c r="CH519" i="1"/>
  <c r="CH684" i="1"/>
  <c r="CH509" i="1"/>
  <c r="CH490" i="1"/>
  <c r="CH585" i="1"/>
  <c r="CH531" i="1"/>
  <c r="CH597" i="1"/>
  <c r="CH536" i="1"/>
  <c r="CH682" i="1"/>
  <c r="CH485" i="1"/>
  <c r="CH526" i="1"/>
  <c r="CH474" i="1"/>
  <c r="CH542" i="1"/>
  <c r="CH624" i="1"/>
  <c r="CH680" i="1"/>
  <c r="CH537" i="1"/>
  <c r="CH564" i="1"/>
  <c r="CH620" i="1"/>
  <c r="CH613" i="1"/>
  <c r="CH645" i="1"/>
  <c r="CH516" i="1"/>
  <c r="CH697" i="1"/>
  <c r="CH600" i="1"/>
  <c r="CH633" i="1"/>
  <c r="CH664" i="1"/>
  <c r="CH578" i="1"/>
  <c r="CH554" i="1"/>
  <c r="CH566" i="1"/>
  <c r="CH643" i="1"/>
  <c r="CH545" i="1"/>
  <c r="CH694" i="1"/>
  <c r="CH561" i="1"/>
  <c r="CH524" i="1"/>
  <c r="CH558" i="1"/>
  <c r="CH533" i="1"/>
  <c r="CH679" i="1"/>
  <c r="CH607" i="1"/>
  <c r="CH481" i="1"/>
  <c r="CH570" i="1"/>
  <c r="CH599" i="1"/>
  <c r="CH602" i="1"/>
  <c r="CH625" i="1"/>
  <c r="CH506" i="1"/>
  <c r="CH493" i="1"/>
  <c r="CH579" i="1"/>
  <c r="CH644" i="1"/>
  <c r="CH589" i="1"/>
  <c r="CH688" i="1"/>
  <c r="CH611" i="1"/>
  <c r="CH569" i="1"/>
  <c r="CH672" i="1"/>
  <c r="CH555" i="1"/>
  <c r="CH547" i="1"/>
  <c r="CH543" i="1"/>
  <c r="CH653" i="1"/>
  <c r="CH530" i="1"/>
  <c r="CH606" i="1"/>
  <c r="CH695" i="1"/>
  <c r="CH646" i="1"/>
  <c r="CH666" i="1"/>
  <c r="CH604" i="1"/>
  <c r="CH549" i="1"/>
  <c r="CH525" i="1"/>
  <c r="CH538" i="1"/>
  <c r="CH619" i="1"/>
  <c r="CH480" i="1"/>
  <c r="CH696" i="1"/>
  <c r="CH532" i="1"/>
  <c r="CH522" i="1"/>
  <c r="CH635" i="1"/>
  <c r="CH475" i="1"/>
  <c r="CH563" i="1"/>
  <c r="CH562" i="1"/>
  <c r="CH584" i="1"/>
  <c r="CH487" i="1"/>
  <c r="CH552" i="1"/>
  <c r="CH612" i="1"/>
  <c r="CH473" i="1"/>
  <c r="CH512" i="1"/>
  <c r="CH557" i="1"/>
  <c r="CH556" i="1"/>
  <c r="CH692" i="1"/>
  <c r="CH642" i="1"/>
  <c r="BR946" i="1"/>
  <c r="BR5" i="1"/>
  <c r="BR696" i="1"/>
  <c r="BR480" i="1"/>
  <c r="BR29" i="1"/>
  <c r="BR955" i="1"/>
  <c r="BR612" i="1"/>
  <c r="BR619" i="1"/>
  <c r="BR552" i="1"/>
  <c r="BR562" i="1"/>
  <c r="BR556" i="1"/>
  <c r="BR642" i="1"/>
  <c r="BR557" i="1"/>
  <c r="BR974" i="1"/>
  <c r="BR512" i="1"/>
  <c r="BR538" i="1"/>
  <c r="BR103" i="1"/>
  <c r="BR563" i="1"/>
  <c r="BR517" i="1"/>
  <c r="BR559" i="1"/>
  <c r="BR553" i="1"/>
  <c r="BR565" i="1"/>
  <c r="BR541" i="1"/>
  <c r="BR515" i="1"/>
  <c r="BR665" i="1"/>
  <c r="BR38" i="1"/>
  <c r="BR683" i="1"/>
  <c r="BR79" i="1"/>
  <c r="BR965" i="1"/>
  <c r="BR678" i="1"/>
  <c r="BR523" i="1"/>
  <c r="BR577" i="1"/>
  <c r="BR534" i="1"/>
  <c r="BR529" i="1"/>
  <c r="BR967" i="1"/>
  <c r="BR627" i="1"/>
  <c r="BR14" i="1"/>
  <c r="BR595" i="1"/>
  <c r="BR588" i="1"/>
  <c r="BR86" i="1"/>
  <c r="BR84" i="1"/>
  <c r="BR27" i="1"/>
  <c r="BR507" i="1"/>
  <c r="BR7" i="1"/>
  <c r="BR676" i="1"/>
  <c r="BR503" i="1"/>
  <c r="BR521" i="1"/>
  <c r="BR640" i="1"/>
  <c r="BR630" i="1"/>
  <c r="BR945" i="1"/>
  <c r="BR496" i="1"/>
  <c r="BR25" i="1"/>
  <c r="BR610" i="1"/>
  <c r="BR693" i="1"/>
  <c r="BR582" i="1"/>
  <c r="BR109" i="1"/>
  <c r="BR50" i="1"/>
  <c r="BR961" i="1"/>
  <c r="BR55" i="1"/>
  <c r="BR603" i="1"/>
  <c r="BR574" i="1"/>
  <c r="BW645" i="1"/>
  <c r="BW91" i="1"/>
  <c r="BW680" i="1"/>
  <c r="BW637" i="1"/>
  <c r="BW948" i="1"/>
  <c r="BW601" i="1"/>
  <c r="BW30" i="1"/>
  <c r="BW494" i="1"/>
  <c r="BW938" i="1"/>
  <c r="BW476" i="1"/>
  <c r="BW651" i="1"/>
  <c r="BW508" i="1"/>
  <c r="BW649" i="1"/>
  <c r="CC16" i="1"/>
  <c r="CC695" i="1"/>
  <c r="E20" i="25"/>
  <c r="CM901" i="1"/>
  <c r="CM930" i="1"/>
  <c r="CM841" i="1"/>
  <c r="CM899" i="1"/>
  <c r="CM927" i="1"/>
  <c r="CM843" i="1"/>
  <c r="CM842" i="1"/>
  <c r="CM776" i="1"/>
  <c r="CM872" i="1"/>
  <c r="CM729" i="1"/>
  <c r="CM866" i="1"/>
  <c r="CM864" i="1"/>
  <c r="CM868" i="1"/>
  <c r="CM863" i="1"/>
  <c r="CM777" i="1"/>
  <c r="CM792" i="1"/>
  <c r="CM819" i="1"/>
  <c r="CM739" i="1"/>
  <c r="CM900" i="1"/>
  <c r="CM742" i="1"/>
  <c r="CM784" i="1"/>
  <c r="CM926" i="1"/>
  <c r="CM897" i="1"/>
  <c r="CM740" i="1"/>
  <c r="CM820" i="1"/>
  <c r="CM867" i="1"/>
  <c r="CM865" i="1"/>
  <c r="CM764" i="1"/>
  <c r="CM894" i="1"/>
  <c r="CM778" i="1"/>
  <c r="CM810" i="1"/>
  <c r="CM821" i="1"/>
  <c r="CM928" i="1"/>
  <c r="CM896" i="1"/>
  <c r="CM743" i="1"/>
  <c r="CM741" i="1"/>
  <c r="CM925" i="1"/>
  <c r="CM873" i="1"/>
  <c r="CM829" i="1"/>
  <c r="CM827" i="1"/>
  <c r="CM726" i="1"/>
  <c r="CM718" i="1"/>
  <c r="CM875" i="1"/>
  <c r="CM734" i="1"/>
  <c r="CM923" i="1"/>
  <c r="CM870" i="1"/>
  <c r="CM898" i="1"/>
  <c r="CM731" i="1"/>
  <c r="CM818" i="1"/>
  <c r="CM817" i="1"/>
  <c r="CM707" i="1"/>
  <c r="CM770" i="1"/>
  <c r="CM704" i="1"/>
  <c r="CM811" i="1"/>
  <c r="CM801" i="1"/>
  <c r="CM769" i="1"/>
  <c r="CM855" i="1"/>
  <c r="CM814" i="1"/>
  <c r="CM802" i="1"/>
  <c r="CM796" i="1"/>
  <c r="CM907" i="1"/>
  <c r="CM881" i="1"/>
  <c r="CM812" i="1"/>
  <c r="CM918" i="1"/>
  <c r="CM754" i="1"/>
  <c r="CM782" i="1"/>
  <c r="CM806" i="1"/>
  <c r="CM924" i="1"/>
  <c r="CM723" i="1"/>
  <c r="CM716" i="1"/>
  <c r="CM791" i="1"/>
  <c r="CM858" i="1"/>
  <c r="CM853" i="1"/>
  <c r="CM722" i="1"/>
  <c r="CM859" i="1"/>
  <c r="CM847" i="1"/>
  <c r="CM848" i="1"/>
  <c r="CM888" i="1"/>
  <c r="CM800" i="1"/>
  <c r="CM877" i="1"/>
  <c r="CM920" i="1"/>
  <c r="CM909" i="1"/>
  <c r="CM879" i="1"/>
  <c r="CM761" i="1"/>
  <c r="CM753" i="1"/>
  <c r="CM880" i="1"/>
  <c r="CM747" i="1"/>
  <c r="CM905" i="1"/>
  <c r="CM708" i="1"/>
  <c r="CM871" i="1"/>
  <c r="CM746" i="1"/>
  <c r="CM929" i="1"/>
  <c r="CM857" i="1"/>
  <c r="CM849" i="1"/>
  <c r="CM908" i="1"/>
  <c r="CM789" i="1"/>
  <c r="CM804" i="1"/>
  <c r="CM773" i="1"/>
  <c r="CM861" i="1"/>
  <c r="CM720" i="1"/>
  <c r="CM710" i="1"/>
  <c r="CM919" i="1"/>
  <c r="CM795" i="1"/>
  <c r="CM886" i="1"/>
  <c r="CM911" i="1"/>
  <c r="CM846" i="1"/>
  <c r="CM833" i="1"/>
  <c r="CM856" i="1"/>
  <c r="CM891" i="1"/>
  <c r="CM913" i="1"/>
  <c r="CM851" i="1"/>
  <c r="CM803" i="1"/>
  <c r="CM727" i="1"/>
  <c r="CM779" i="1"/>
  <c r="CM706" i="1"/>
  <c r="CM783" i="1"/>
  <c r="CM798" i="1"/>
  <c r="CM816" i="1"/>
  <c r="CM889" i="1"/>
  <c r="CM915" i="1"/>
  <c r="CM852" i="1"/>
  <c r="CM883" i="1"/>
  <c r="CM917" i="1"/>
  <c r="CM797" i="1"/>
  <c r="CM807" i="1"/>
  <c r="CM781" i="1"/>
  <c r="CM709" i="1"/>
  <c r="CM725" i="1"/>
  <c r="CM728" i="1"/>
  <c r="CM750" i="1"/>
  <c r="CM756" i="1"/>
  <c r="CM721" i="1"/>
  <c r="CM760" i="1"/>
  <c r="CM712" i="1"/>
  <c r="CM762" i="1"/>
  <c r="CM713" i="1"/>
  <c r="CM763" i="1"/>
  <c r="CM733" i="1"/>
  <c r="CM715" i="1"/>
  <c r="CM844" i="1"/>
  <c r="CM854" i="1"/>
  <c r="CM815" i="1"/>
  <c r="CM737" i="1"/>
  <c r="CM922" i="1"/>
  <c r="CM836" i="1"/>
  <c r="CM839" i="1"/>
  <c r="CM837" i="1"/>
  <c r="CM724" i="1"/>
  <c r="CM902" i="1"/>
  <c r="CM862" i="1"/>
  <c r="CM878" i="1"/>
  <c r="CM735" i="1"/>
  <c r="CM785" i="1"/>
  <c r="CM744" i="1"/>
  <c r="CM906" i="1"/>
  <c r="CM916" i="1"/>
  <c r="CM732" i="1"/>
  <c r="CM860" i="1"/>
  <c r="CM705" i="1"/>
  <c r="CM780" i="1"/>
  <c r="CM850" i="1"/>
  <c r="CM745" i="1"/>
  <c r="CM759" i="1"/>
  <c r="CM757" i="1"/>
  <c r="CM755" i="1"/>
  <c r="CM884" i="1"/>
  <c r="CM882" i="1"/>
  <c r="CM736" i="1"/>
  <c r="CM752" i="1"/>
  <c r="CM714" i="1"/>
  <c r="CM730" i="1"/>
  <c r="CM765" i="1"/>
  <c r="CM772" i="1"/>
  <c r="CM794" i="1"/>
  <c r="CM822" i="1"/>
  <c r="CM834" i="1"/>
  <c r="CM775" i="1"/>
  <c r="CM790" i="1"/>
  <c r="CM808" i="1"/>
  <c r="CM912" i="1"/>
  <c r="CM809" i="1"/>
  <c r="CM813" i="1"/>
  <c r="CM892" i="1"/>
  <c r="CM885" i="1"/>
  <c r="CM799" i="1"/>
  <c r="CM719" i="1"/>
  <c r="CM748" i="1"/>
  <c r="CM893" i="1"/>
  <c r="CM766" i="1"/>
  <c r="CM903" i="1"/>
  <c r="CM890" i="1"/>
  <c r="CM771" i="1"/>
  <c r="CM876" i="1"/>
  <c r="CM895" i="1"/>
  <c r="CM738" i="1"/>
  <c r="CM787" i="1"/>
  <c r="CM869" i="1"/>
  <c r="CM793" i="1"/>
  <c r="CM758" i="1"/>
  <c r="CM887" i="1"/>
  <c r="CM717" i="1"/>
  <c r="CM767" i="1"/>
  <c r="CM835" i="1"/>
  <c r="CM832" i="1"/>
  <c r="CM874" i="1"/>
  <c r="CM831" i="1"/>
  <c r="CM826" i="1"/>
  <c r="CM774" i="1"/>
  <c r="CM914" i="1"/>
  <c r="CM910" i="1"/>
  <c r="CM788" i="1"/>
  <c r="CM786" i="1"/>
  <c r="CM823" i="1"/>
  <c r="CM840" i="1"/>
  <c r="CM838" i="1"/>
  <c r="CM751" i="1"/>
  <c r="CM711" i="1"/>
  <c r="CM805" i="1"/>
  <c r="CM921" i="1"/>
  <c r="CM904" i="1"/>
  <c r="CM768" i="1"/>
  <c r="CM825" i="1"/>
  <c r="CM830" i="1"/>
  <c r="CM845" i="1"/>
  <c r="CM828" i="1"/>
  <c r="CM749" i="1"/>
  <c r="CM824" i="1"/>
  <c r="E22" i="25"/>
  <c r="CM275" i="1"/>
  <c r="CM240" i="1"/>
  <c r="CM350" i="1"/>
  <c r="CM452" i="1"/>
  <c r="CM273" i="1"/>
  <c r="CM150" i="1"/>
  <c r="CM326" i="1"/>
  <c r="CM422" i="1"/>
  <c r="CM248" i="1"/>
  <c r="CM382" i="1"/>
  <c r="CM294" i="1"/>
  <c r="CM444" i="1"/>
  <c r="CM319" i="1"/>
  <c r="CM363" i="1"/>
  <c r="CM372" i="1"/>
  <c r="CM280" i="1"/>
  <c r="CM378" i="1"/>
  <c r="CM349" i="1"/>
  <c r="CM338" i="1"/>
  <c r="CM383" i="1"/>
  <c r="CM428" i="1"/>
  <c r="CM417" i="1"/>
  <c r="CM448" i="1"/>
  <c r="CM146" i="1"/>
  <c r="CM410" i="1"/>
  <c r="CM159" i="1"/>
  <c r="CM421" i="1"/>
  <c r="CM295" i="1"/>
  <c r="CM318" i="1"/>
  <c r="CM242" i="1"/>
  <c r="CM282" i="1"/>
  <c r="CM381" i="1"/>
  <c r="CM436" i="1"/>
  <c r="CM302" i="1"/>
  <c r="CM254" i="1"/>
  <c r="CM348" i="1"/>
  <c r="CM115" i="1"/>
  <c r="CM426" i="1"/>
  <c r="CM364" i="1"/>
  <c r="CM281" i="1"/>
  <c r="CM241" i="1"/>
  <c r="CM155" i="1"/>
  <c r="CM164" i="1"/>
  <c r="CM429" i="1"/>
  <c r="CM415" i="1"/>
  <c r="CM423" i="1"/>
  <c r="CM324" i="1"/>
  <c r="CM323" i="1"/>
  <c r="CM283" i="1"/>
  <c r="CM413" i="1"/>
  <c r="CM446" i="1"/>
  <c r="CM401" i="1"/>
  <c r="CM199" i="1"/>
  <c r="CM284" i="1"/>
  <c r="CM345" i="1"/>
  <c r="CM361" i="1"/>
  <c r="CM311" i="1"/>
  <c r="CM301" i="1"/>
  <c r="CM130" i="1"/>
  <c r="CM266" i="1"/>
  <c r="CM340" i="1"/>
  <c r="CM366" i="1"/>
  <c r="CM411" i="1"/>
  <c r="CM315" i="1"/>
  <c r="CM153" i="1"/>
  <c r="CM341" i="1"/>
  <c r="CM136" i="1"/>
  <c r="CM137" i="1"/>
  <c r="CM408" i="1"/>
  <c r="CM138" i="1"/>
  <c r="CM288" i="1"/>
  <c r="CM262" i="1"/>
  <c r="CM342" i="1"/>
  <c r="CM162" i="1"/>
  <c r="CM140" i="1"/>
  <c r="CM251" i="1"/>
  <c r="CM316" i="1"/>
  <c r="CM161" i="1"/>
  <c r="CM157" i="1"/>
  <c r="CM134" i="1"/>
  <c r="CM210" i="1"/>
  <c r="CM395" i="1"/>
  <c r="CM264" i="1"/>
  <c r="CM406" i="1"/>
  <c r="CM219" i="1"/>
  <c r="CM335" i="1"/>
  <c r="CM229" i="1"/>
  <c r="CM190" i="1"/>
  <c r="CM405" i="1"/>
  <c r="CM447" i="1"/>
  <c r="CM450" i="1"/>
  <c r="CM396" i="1"/>
  <c r="CM243" i="1"/>
  <c r="CM285" i="1"/>
  <c r="CM343" i="1"/>
  <c r="CM325" i="1"/>
  <c r="CM272" i="1"/>
  <c r="CM271" i="1"/>
  <c r="CM258" i="1"/>
  <c r="CM442" i="1"/>
  <c r="CM362" i="1"/>
  <c r="CM304" i="1"/>
  <c r="CM336" i="1"/>
  <c r="CM453" i="1"/>
  <c r="CM151" i="1"/>
  <c r="CM116" i="1"/>
  <c r="CM392" i="1"/>
  <c r="CM270" i="1"/>
  <c r="CM375" i="1"/>
  <c r="CM296" i="1"/>
  <c r="CM333" i="1"/>
  <c r="CM289" i="1"/>
  <c r="CM141" i="1"/>
  <c r="CM390" i="1"/>
  <c r="CM347" i="1"/>
  <c r="CM234" i="1"/>
  <c r="CM163" i="1"/>
  <c r="CM127" i="1"/>
  <c r="CM217" i="1"/>
  <c r="CM393" i="1"/>
  <c r="CM434" i="1"/>
  <c r="CM250" i="1"/>
  <c r="CM303" i="1"/>
  <c r="CM427" i="1"/>
  <c r="CM373" i="1"/>
  <c r="CM425" i="1"/>
  <c r="CM379" i="1"/>
  <c r="CM149" i="1"/>
  <c r="CM359" i="1"/>
  <c r="CM409" i="1"/>
  <c r="CM305" i="1"/>
  <c r="CM360" i="1"/>
  <c r="CM388" i="1"/>
  <c r="CM353" i="1"/>
  <c r="CM129" i="1"/>
  <c r="CM355" i="1"/>
  <c r="CM418" i="1"/>
  <c r="CM139" i="1"/>
  <c r="CM297" i="1"/>
  <c r="CM269" i="1"/>
  <c r="CM398" i="1"/>
  <c r="CM147" i="1"/>
  <c r="CM356" i="1"/>
  <c r="CM120" i="1"/>
  <c r="CM339" i="1"/>
  <c r="CM237" i="1"/>
  <c r="CM437" i="1"/>
  <c r="CM261" i="1"/>
  <c r="CM286" i="1"/>
  <c r="CM308" i="1"/>
  <c r="CM404" i="1"/>
  <c r="CM239" i="1"/>
  <c r="CM300" i="1"/>
  <c r="CM249" i="1"/>
  <c r="CM358" i="1"/>
  <c r="CM314" i="1"/>
  <c r="CM121" i="1"/>
  <c r="CM265" i="1"/>
  <c r="CM218" i="1"/>
  <c r="CM430" i="1"/>
  <c r="CM293" i="1"/>
  <c r="CM331" i="1"/>
  <c r="CM291" i="1"/>
  <c r="CM412" i="1"/>
  <c r="CM200" i="1"/>
  <c r="CM113" i="1"/>
  <c r="CM233" i="1"/>
  <c r="CM196" i="1"/>
  <c r="CM402" i="1"/>
  <c r="CM123" i="1"/>
  <c r="CM441" i="1"/>
  <c r="CM329" i="1"/>
  <c r="CM407" i="1"/>
  <c r="CM357" i="1"/>
  <c r="CM169" i="1"/>
  <c r="CM400" i="1"/>
  <c r="CM334" i="1"/>
  <c r="CM193" i="1"/>
  <c r="CM235" i="1"/>
  <c r="CM223" i="1"/>
  <c r="CM186" i="1"/>
  <c r="CM114" i="1"/>
  <c r="CM328" i="1"/>
  <c r="CM168" i="1"/>
  <c r="CM227" i="1"/>
  <c r="CM122" i="1"/>
  <c r="CM432" i="1"/>
  <c r="CM192" i="1"/>
  <c r="CM208" i="1"/>
  <c r="CM167" i="1"/>
  <c r="CM221" i="1"/>
  <c r="CM276" i="1"/>
  <c r="CM451" i="1"/>
  <c r="CM416" i="1"/>
  <c r="CM462" i="1"/>
  <c r="CM455" i="1"/>
  <c r="CM472" i="1"/>
  <c r="CM459" i="1"/>
  <c r="CM351" i="1"/>
  <c r="CM387" i="1"/>
  <c r="CM244" i="1"/>
  <c r="CM424" i="1"/>
  <c r="CM274" i="1"/>
  <c r="CM377" i="1"/>
  <c r="CM268" i="1"/>
  <c r="CM376" i="1"/>
  <c r="CM371" i="1"/>
  <c r="CM160" i="1"/>
  <c r="CM403" i="1"/>
  <c r="CM320" i="1"/>
  <c r="CM419" i="1"/>
  <c r="CM198" i="1"/>
  <c r="CM287" i="1"/>
  <c r="CM431" i="1"/>
  <c r="CM391" i="1"/>
  <c r="CM156" i="1"/>
  <c r="CM118" i="1"/>
  <c r="CM180" i="1"/>
  <c r="CM368" i="1"/>
  <c r="CM228" i="1"/>
  <c r="CM246" i="1"/>
  <c r="CM330" i="1"/>
  <c r="CM256" i="1"/>
  <c r="CM203" i="1"/>
  <c r="CM247" i="1"/>
  <c r="CM259" i="1"/>
  <c r="CM420" i="1"/>
  <c r="CM170" i="1"/>
  <c r="CM236" i="1"/>
  <c r="CM440" i="1"/>
  <c r="CM461" i="1"/>
  <c r="CM176" i="1"/>
  <c r="CM173" i="1"/>
  <c r="CM433" i="1"/>
  <c r="CM206" i="1"/>
  <c r="CM267" i="1"/>
  <c r="CM211" i="1"/>
  <c r="CM194" i="1"/>
  <c r="CM232" i="1"/>
  <c r="CM187" i="1"/>
  <c r="CM238" i="1"/>
  <c r="CM126" i="1"/>
  <c r="CM144" i="1"/>
  <c r="CM277" i="1"/>
  <c r="CM456" i="1"/>
  <c r="CM128" i="1"/>
  <c r="CM470" i="1"/>
  <c r="CM306" i="1"/>
  <c r="CM454" i="1"/>
  <c r="CM354" i="1"/>
  <c r="CM389" i="1"/>
  <c r="CM374" i="1"/>
  <c r="CM321" i="1"/>
  <c r="CM253" i="1"/>
  <c r="CM154" i="1"/>
  <c r="CM460" i="1"/>
  <c r="CM367" i="1"/>
  <c r="CM148" i="1"/>
  <c r="CM365" i="1"/>
  <c r="CM397" i="1"/>
  <c r="CM257" i="1"/>
  <c r="CM252" i="1"/>
  <c r="CM117" i="1"/>
  <c r="CM439" i="1"/>
  <c r="CM399" i="1"/>
  <c r="CM369" i="1"/>
  <c r="CM119" i="1"/>
  <c r="CM380" i="1"/>
  <c r="CM165" i="1"/>
  <c r="CM182" i="1"/>
  <c r="CM216" i="1"/>
  <c r="CM370" i="1"/>
  <c r="CM337" i="1"/>
  <c r="CM230" i="1"/>
  <c r="CM467" i="1"/>
  <c r="CM188" i="1"/>
  <c r="CM131" i="1"/>
  <c r="CM189" i="1"/>
  <c r="CM183" i="1"/>
  <c r="CM174" i="1"/>
  <c r="CM175" i="1"/>
  <c r="CM212" i="1"/>
  <c r="CM468" i="1"/>
  <c r="CM185" i="1"/>
  <c r="CM214" i="1"/>
  <c r="CM207" i="1"/>
  <c r="CM463" i="1"/>
  <c r="CM332" i="1"/>
  <c r="CM191" i="1"/>
  <c r="CM181" i="1"/>
  <c r="CM278" i="1"/>
  <c r="CM449" i="1"/>
  <c r="CM471" i="1"/>
  <c r="CM225" i="1"/>
  <c r="CM307" i="1"/>
  <c r="CM469" i="1"/>
  <c r="CM346" i="1"/>
  <c r="CM385" i="1"/>
  <c r="CM255" i="1"/>
  <c r="CM133" i="1"/>
  <c r="CM298" i="1"/>
  <c r="CM310" i="1"/>
  <c r="CM145" i="1"/>
  <c r="CM245" i="1"/>
  <c r="CM132" i="1"/>
  <c r="CM394" i="1"/>
  <c r="CM215" i="1"/>
  <c r="CM184" i="1"/>
  <c r="CM171" i="1"/>
  <c r="CM327" i="1"/>
  <c r="CM263" i="1"/>
  <c r="CM222" i="1"/>
  <c r="CM464" i="1"/>
  <c r="CM220" i="1"/>
  <c r="CM213" i="1"/>
  <c r="CM438" i="1"/>
  <c r="CM458" i="1"/>
  <c r="CM384" i="1"/>
  <c r="CM317" i="1"/>
  <c r="CM260" i="1"/>
  <c r="CM322" i="1"/>
  <c r="CM158" i="1"/>
  <c r="CM435" i="1"/>
  <c r="CM443" i="1"/>
  <c r="CM177" i="1"/>
  <c r="CM204" i="1"/>
  <c r="CM205" i="1"/>
  <c r="CM226" i="1"/>
  <c r="CM279" i="1"/>
  <c r="CM445" i="1"/>
  <c r="CM344" i="1"/>
  <c r="CM309" i="1"/>
  <c r="CM143" i="1"/>
  <c r="CM166" i="1"/>
  <c r="CM197" i="1"/>
  <c r="CM466" i="1"/>
  <c r="CM414" i="1"/>
  <c r="CM313" i="1"/>
  <c r="CM202" i="1"/>
  <c r="CM201" i="1"/>
  <c r="CM142" i="1"/>
  <c r="CM224" i="1"/>
  <c r="CM457" i="1"/>
  <c r="CM152" i="1"/>
  <c r="CM352" i="1"/>
  <c r="CM124" i="1"/>
  <c r="CM290" i="1"/>
  <c r="CM172" i="1"/>
  <c r="CM299" i="1"/>
  <c r="CM125" i="1"/>
  <c r="CM231" i="1"/>
  <c r="CM178" i="1"/>
  <c r="CM195" i="1"/>
  <c r="CM292" i="1"/>
  <c r="CM179" i="1"/>
  <c r="CM135" i="1"/>
  <c r="CM312" i="1"/>
  <c r="CM209" i="1"/>
  <c r="CM465" i="1"/>
  <c r="CM386" i="1"/>
  <c r="CR923" i="1"/>
  <c r="CR870" i="1"/>
  <c r="CR928" i="1"/>
  <c r="CR930" i="1"/>
  <c r="CR896" i="1"/>
  <c r="CR821" i="1"/>
  <c r="CR743" i="1"/>
  <c r="CR741" i="1"/>
  <c r="CR925" i="1"/>
  <c r="CR898" i="1"/>
  <c r="CR924" i="1"/>
  <c r="CR899" i="1"/>
  <c r="CR874" i="1"/>
  <c r="CR751" i="1"/>
  <c r="CR723" i="1"/>
  <c r="CR775" i="1"/>
  <c r="CR871" i="1"/>
  <c r="CR731" i="1"/>
  <c r="CR746" i="1"/>
  <c r="CR900" i="1"/>
  <c r="CR742" i="1"/>
  <c r="CR784" i="1"/>
  <c r="CR897" i="1"/>
  <c r="CR927" i="1"/>
  <c r="CR843" i="1"/>
  <c r="CR842" i="1"/>
  <c r="CR776" i="1"/>
  <c r="CR872" i="1"/>
  <c r="CR729" i="1"/>
  <c r="CR820" i="1"/>
  <c r="CR901" i="1"/>
  <c r="CR841" i="1"/>
  <c r="CR739" i="1"/>
  <c r="CR926" i="1"/>
  <c r="CR740" i="1"/>
  <c r="CR873" i="1"/>
  <c r="CR829" i="1"/>
  <c r="CR875" i="1"/>
  <c r="CR734" i="1"/>
  <c r="CR827" i="1"/>
  <c r="CR818" i="1"/>
  <c r="CR817" i="1"/>
  <c r="CR869" i="1"/>
  <c r="CR929" i="1"/>
  <c r="CR716" i="1"/>
  <c r="CR831" i="1"/>
  <c r="CR724" i="1"/>
  <c r="CR718" i="1"/>
  <c r="CR866" i="1"/>
  <c r="CR864" i="1"/>
  <c r="CR868" i="1"/>
  <c r="CR863" i="1"/>
  <c r="CR777" i="1"/>
  <c r="CR792" i="1"/>
  <c r="CR819" i="1"/>
  <c r="CR902" i="1"/>
  <c r="CR826" i="1"/>
  <c r="CR883" i="1"/>
  <c r="CR778" i="1"/>
  <c r="CR810" i="1"/>
  <c r="CR770" i="1"/>
  <c r="CR726" i="1"/>
  <c r="CR764" i="1"/>
  <c r="CR894" i="1"/>
  <c r="CR857" i="1"/>
  <c r="CR707" i="1"/>
  <c r="CR853" i="1"/>
  <c r="CR722" i="1"/>
  <c r="CR859" i="1"/>
  <c r="CR847" i="1"/>
  <c r="CR865" i="1"/>
  <c r="CR852" i="1"/>
  <c r="CR849" i="1"/>
  <c r="CR790" i="1"/>
  <c r="CR793" i="1"/>
  <c r="CR774" i="1"/>
  <c r="CR862" i="1"/>
  <c r="CR917" i="1"/>
  <c r="CR878" i="1"/>
  <c r="CR711" i="1"/>
  <c r="CR735" i="1"/>
  <c r="CR867" i="1"/>
  <c r="CR791" i="1"/>
  <c r="CR704" i="1"/>
  <c r="CR811" i="1"/>
  <c r="CR801" i="1"/>
  <c r="CR848" i="1"/>
  <c r="CR886" i="1"/>
  <c r="CR911" i="1"/>
  <c r="CR846" i="1"/>
  <c r="CR833" i="1"/>
  <c r="CR856" i="1"/>
  <c r="CR891" i="1"/>
  <c r="CR789" i="1"/>
  <c r="CR804" i="1"/>
  <c r="CR720" i="1"/>
  <c r="CR795" i="1"/>
  <c r="CR908" i="1"/>
  <c r="CR769" i="1"/>
  <c r="CR855" i="1"/>
  <c r="CR814" i="1"/>
  <c r="CR802" i="1"/>
  <c r="CR710" i="1"/>
  <c r="CR909" i="1"/>
  <c r="CR753" i="1"/>
  <c r="CR880" i="1"/>
  <c r="CR747" i="1"/>
  <c r="CR905" i="1"/>
  <c r="CR858" i="1"/>
  <c r="CR761" i="1"/>
  <c r="CR913" i="1"/>
  <c r="CR851" i="1"/>
  <c r="CR803" i="1"/>
  <c r="CR727" i="1"/>
  <c r="CR779" i="1"/>
  <c r="CR706" i="1"/>
  <c r="CR773" i="1"/>
  <c r="CR919" i="1"/>
  <c r="CR888" i="1"/>
  <c r="CR800" i="1"/>
  <c r="CR797" i="1"/>
  <c r="CR808" i="1"/>
  <c r="CR785" i="1"/>
  <c r="CR920" i="1"/>
  <c r="CR754" i="1"/>
  <c r="CR782" i="1"/>
  <c r="CR806" i="1"/>
  <c r="CR877" i="1"/>
  <c r="CR881" i="1"/>
  <c r="CR812" i="1"/>
  <c r="CR783" i="1"/>
  <c r="CR708" i="1"/>
  <c r="CR807" i="1"/>
  <c r="CR781" i="1"/>
  <c r="CR912" i="1"/>
  <c r="CR809" i="1"/>
  <c r="CR813" i="1"/>
  <c r="CR709" i="1"/>
  <c r="CR892" i="1"/>
  <c r="CR885" i="1"/>
  <c r="CR907" i="1"/>
  <c r="CR889" i="1"/>
  <c r="CR915" i="1"/>
  <c r="CR845" i="1"/>
  <c r="CR861" i="1"/>
  <c r="CR879" i="1"/>
  <c r="CR918" i="1"/>
  <c r="CR816" i="1"/>
  <c r="CR744" i="1"/>
  <c r="CR758" i="1"/>
  <c r="CR725" i="1"/>
  <c r="CR916" i="1"/>
  <c r="CR860" i="1"/>
  <c r="CR705" i="1"/>
  <c r="CR914" i="1"/>
  <c r="CR719" i="1"/>
  <c r="CR728" i="1"/>
  <c r="CR798" i="1"/>
  <c r="CR906" i="1"/>
  <c r="CR732" i="1"/>
  <c r="CR780" i="1"/>
  <c r="CR850" i="1"/>
  <c r="CR745" i="1"/>
  <c r="CR759" i="1"/>
  <c r="CR757" i="1"/>
  <c r="CR796" i="1"/>
  <c r="CR748" i="1"/>
  <c r="CR805" i="1"/>
  <c r="CR749" i="1"/>
  <c r="CR755" i="1"/>
  <c r="CR884" i="1"/>
  <c r="CR882" i="1"/>
  <c r="CR736" i="1"/>
  <c r="CR752" i="1"/>
  <c r="CR714" i="1"/>
  <c r="CR730" i="1"/>
  <c r="CR799" i="1"/>
  <c r="CR750" i="1"/>
  <c r="CR893" i="1"/>
  <c r="CR766" i="1"/>
  <c r="CR903" i="1"/>
  <c r="CR887" i="1"/>
  <c r="CR910" i="1"/>
  <c r="CR767" i="1"/>
  <c r="CR768" i="1"/>
  <c r="CR788" i="1"/>
  <c r="CR786" i="1"/>
  <c r="CR825" i="1"/>
  <c r="CR835" i="1"/>
  <c r="CR830" i="1"/>
  <c r="CR832" i="1"/>
  <c r="CR756" i="1"/>
  <c r="CR721" i="1"/>
  <c r="CR762" i="1"/>
  <c r="CR713" i="1"/>
  <c r="CR763" i="1"/>
  <c r="CR733" i="1"/>
  <c r="CR715" i="1"/>
  <c r="CR844" i="1"/>
  <c r="CR854" i="1"/>
  <c r="CR815" i="1"/>
  <c r="CR737" i="1"/>
  <c r="CR922" i="1"/>
  <c r="CR836" i="1"/>
  <c r="CR839" i="1"/>
  <c r="CR837" i="1"/>
  <c r="CR921" i="1"/>
  <c r="CR904" i="1"/>
  <c r="CR717" i="1"/>
  <c r="CR765" i="1"/>
  <c r="CR772" i="1"/>
  <c r="CR794" i="1"/>
  <c r="CR822" i="1"/>
  <c r="CR834" i="1"/>
  <c r="CR760" i="1"/>
  <c r="CR712" i="1"/>
  <c r="CR890" i="1"/>
  <c r="CR771" i="1"/>
  <c r="CR738" i="1"/>
  <c r="CR787" i="1"/>
  <c r="CR876" i="1"/>
  <c r="CR895" i="1"/>
  <c r="CR840" i="1"/>
  <c r="CR824" i="1"/>
  <c r="CR823" i="1"/>
  <c r="CR838" i="1"/>
  <c r="CR828" i="1"/>
  <c r="CR274" i="1"/>
  <c r="CR239" i="1"/>
  <c r="CR241" i="1"/>
  <c r="CR350" i="1"/>
  <c r="CR275" i="1"/>
  <c r="CR240" i="1"/>
  <c r="CR155" i="1"/>
  <c r="CR250" i="1"/>
  <c r="CR150" i="1"/>
  <c r="CR446" i="1"/>
  <c r="CR450" i="1"/>
  <c r="CR349" i="1"/>
  <c r="CR338" i="1"/>
  <c r="CR326" i="1"/>
  <c r="CR422" i="1"/>
  <c r="CR248" i="1"/>
  <c r="CR382" i="1"/>
  <c r="CR452" i="1"/>
  <c r="CR273" i="1"/>
  <c r="CR383" i="1"/>
  <c r="CR428" i="1"/>
  <c r="CR417" i="1"/>
  <c r="CR448" i="1"/>
  <c r="CR146" i="1"/>
  <c r="CR410" i="1"/>
  <c r="CR159" i="1"/>
  <c r="CR421" i="1"/>
  <c r="CR164" i="1"/>
  <c r="CR429" i="1"/>
  <c r="CR324" i="1"/>
  <c r="CR323" i="1"/>
  <c r="CR283" i="1"/>
  <c r="CR413" i="1"/>
  <c r="CR401" i="1"/>
  <c r="CR303" i="1"/>
  <c r="CR199" i="1"/>
  <c r="CR284" i="1"/>
  <c r="CR423" i="1"/>
  <c r="CR396" i="1"/>
  <c r="CR344" i="1"/>
  <c r="CR243" i="1"/>
  <c r="CR285" i="1"/>
  <c r="CR294" i="1"/>
  <c r="CR444" i="1"/>
  <c r="CR319" i="1"/>
  <c r="CR415" i="1"/>
  <c r="CR348" i="1"/>
  <c r="CR363" i="1"/>
  <c r="CR372" i="1"/>
  <c r="CR280" i="1"/>
  <c r="CR378" i="1"/>
  <c r="CR367" i="1"/>
  <c r="CR254" i="1"/>
  <c r="CR115" i="1"/>
  <c r="CR426" i="1"/>
  <c r="CR364" i="1"/>
  <c r="CR281" i="1"/>
  <c r="CR345" i="1"/>
  <c r="CR361" i="1"/>
  <c r="CR318" i="1"/>
  <c r="CR381" i="1"/>
  <c r="CR302" i="1"/>
  <c r="CR427" i="1"/>
  <c r="CR272" i="1"/>
  <c r="CR271" i="1"/>
  <c r="CR258" i="1"/>
  <c r="CR442" i="1"/>
  <c r="CR362" i="1"/>
  <c r="CR295" i="1"/>
  <c r="CR373" i="1"/>
  <c r="CR310" i="1"/>
  <c r="CR300" i="1"/>
  <c r="CR148" i="1"/>
  <c r="CR249" i="1"/>
  <c r="CR268" i="1"/>
  <c r="CR365" i="1"/>
  <c r="CR242" i="1"/>
  <c r="CR343" i="1"/>
  <c r="CR311" i="1"/>
  <c r="CR301" i="1"/>
  <c r="CR130" i="1"/>
  <c r="CR266" i="1"/>
  <c r="CR340" i="1"/>
  <c r="CR366" i="1"/>
  <c r="CR411" i="1"/>
  <c r="CR315" i="1"/>
  <c r="CR153" i="1"/>
  <c r="CR282" i="1"/>
  <c r="CR304" i="1"/>
  <c r="CR453" i="1"/>
  <c r="CR392" i="1"/>
  <c r="CR270" i="1"/>
  <c r="CR297" i="1"/>
  <c r="CR269" i="1"/>
  <c r="CR398" i="1"/>
  <c r="CR147" i="1"/>
  <c r="CR356" i="1"/>
  <c r="CR149" i="1"/>
  <c r="CR305" i="1"/>
  <c r="CR360" i="1"/>
  <c r="CR353" i="1"/>
  <c r="CR355" i="1"/>
  <c r="CR358" i="1"/>
  <c r="CR145" i="1"/>
  <c r="CR376" i="1"/>
  <c r="CR245" i="1"/>
  <c r="CR436" i="1"/>
  <c r="CR377" i="1"/>
  <c r="CR336" i="1"/>
  <c r="CR151" i="1"/>
  <c r="CR116" i="1"/>
  <c r="CR341" i="1"/>
  <c r="CR136" i="1"/>
  <c r="CR137" i="1"/>
  <c r="CR408" i="1"/>
  <c r="CR138" i="1"/>
  <c r="CR288" i="1"/>
  <c r="CR262" i="1"/>
  <c r="CR342" i="1"/>
  <c r="CR162" i="1"/>
  <c r="CR140" i="1"/>
  <c r="CR251" i="1"/>
  <c r="CR425" i="1"/>
  <c r="CR418" i="1"/>
  <c r="CR333" i="1"/>
  <c r="CR390" i="1"/>
  <c r="CR234" i="1"/>
  <c r="CR217" i="1"/>
  <c r="CR393" i="1"/>
  <c r="CR409" i="1"/>
  <c r="CR139" i="1"/>
  <c r="CR289" i="1"/>
  <c r="CR163" i="1"/>
  <c r="CR120" i="1"/>
  <c r="CR339" i="1"/>
  <c r="CR237" i="1"/>
  <c r="CR325" i="1"/>
  <c r="CR359" i="1"/>
  <c r="CR375" i="1"/>
  <c r="CR296" i="1"/>
  <c r="CR127" i="1"/>
  <c r="CR371" i="1"/>
  <c r="CR160" i="1"/>
  <c r="CR403" i="1"/>
  <c r="CR320" i="1"/>
  <c r="CR419" i="1"/>
  <c r="CR198" i="1"/>
  <c r="CR388" i="1"/>
  <c r="CR406" i="1"/>
  <c r="CR437" i="1"/>
  <c r="CR314" i="1"/>
  <c r="CR287" i="1"/>
  <c r="CR322" i="1"/>
  <c r="CR395" i="1"/>
  <c r="CR219" i="1"/>
  <c r="CR335" i="1"/>
  <c r="CR229" i="1"/>
  <c r="CR190" i="1"/>
  <c r="CR405" i="1"/>
  <c r="CR379" i="1"/>
  <c r="CR129" i="1"/>
  <c r="CR161" i="1"/>
  <c r="CR261" i="1"/>
  <c r="CR434" i="1"/>
  <c r="CR121" i="1"/>
  <c r="CR397" i="1"/>
  <c r="CR265" i="1"/>
  <c r="CR257" i="1"/>
  <c r="CR252" i="1"/>
  <c r="CR218" i="1"/>
  <c r="CR117" i="1"/>
  <c r="CR439" i="1"/>
  <c r="CR399" i="1"/>
  <c r="CR369" i="1"/>
  <c r="CR119" i="1"/>
  <c r="CR264" i="1"/>
  <c r="CR404" i="1"/>
  <c r="CR447" i="1"/>
  <c r="CR331" i="1"/>
  <c r="CR435" i="1"/>
  <c r="CR113" i="1"/>
  <c r="CR209" i="1"/>
  <c r="CR132" i="1"/>
  <c r="CR443" i="1"/>
  <c r="CR394" i="1"/>
  <c r="CR177" i="1"/>
  <c r="CR204" i="1"/>
  <c r="CR465" i="1"/>
  <c r="CR231" i="1"/>
  <c r="CR347" i="1"/>
  <c r="CR158" i="1"/>
  <c r="CR430" i="1"/>
  <c r="CR391" i="1"/>
  <c r="CR180" i="1"/>
  <c r="CR233" i="1"/>
  <c r="CR196" i="1"/>
  <c r="CR402" i="1"/>
  <c r="CR123" i="1"/>
  <c r="CR441" i="1"/>
  <c r="CR329" i="1"/>
  <c r="CR407" i="1"/>
  <c r="CR357" i="1"/>
  <c r="CR169" i="1"/>
  <c r="CR400" i="1"/>
  <c r="CR334" i="1"/>
  <c r="CR141" i="1"/>
  <c r="CR316" i="1"/>
  <c r="CR210" i="1"/>
  <c r="CR286" i="1"/>
  <c r="CR308" i="1"/>
  <c r="CR431" i="1"/>
  <c r="CR292" i="1"/>
  <c r="CR290" i="1"/>
  <c r="CR156" i="1"/>
  <c r="CR412" i="1"/>
  <c r="CR118" i="1"/>
  <c r="CR368" i="1"/>
  <c r="CR228" i="1"/>
  <c r="CR246" i="1"/>
  <c r="CR330" i="1"/>
  <c r="CR256" i="1"/>
  <c r="CR203" i="1"/>
  <c r="CR247" i="1"/>
  <c r="CR293" i="1"/>
  <c r="CR166" i="1"/>
  <c r="CR193" i="1"/>
  <c r="CR235" i="1"/>
  <c r="CR223" i="1"/>
  <c r="CR186" i="1"/>
  <c r="CR114" i="1"/>
  <c r="CR328" i="1"/>
  <c r="CR168" i="1"/>
  <c r="CR227" i="1"/>
  <c r="CR122" i="1"/>
  <c r="CR309" i="1"/>
  <c r="CR143" i="1"/>
  <c r="CR380" i="1"/>
  <c r="CR216" i="1"/>
  <c r="CR259" i="1"/>
  <c r="CR420" i="1"/>
  <c r="CR170" i="1"/>
  <c r="CR236" i="1"/>
  <c r="CR440" i="1"/>
  <c r="CR461" i="1"/>
  <c r="CR176" i="1"/>
  <c r="CR173" i="1"/>
  <c r="CR433" i="1"/>
  <c r="CR206" i="1"/>
  <c r="CR267" i="1"/>
  <c r="CR157" i="1"/>
  <c r="CR291" i="1"/>
  <c r="CR165" i="1"/>
  <c r="CR182" i="1"/>
  <c r="CR179" i="1"/>
  <c r="CR370" i="1"/>
  <c r="CR337" i="1"/>
  <c r="CR230" i="1"/>
  <c r="CR467" i="1"/>
  <c r="CR188" i="1"/>
  <c r="CR131" i="1"/>
  <c r="CR189" i="1"/>
  <c r="CR183" i="1"/>
  <c r="CR174" i="1"/>
  <c r="CR175" i="1"/>
  <c r="CR466" i="1"/>
  <c r="CR414" i="1"/>
  <c r="CR312" i="1"/>
  <c r="CR172" i="1"/>
  <c r="CR211" i="1"/>
  <c r="CR194" i="1"/>
  <c r="CR232" i="1"/>
  <c r="CR187" i="1"/>
  <c r="CR238" i="1"/>
  <c r="CR126" i="1"/>
  <c r="CR144" i="1"/>
  <c r="CR277" i="1"/>
  <c r="CR456" i="1"/>
  <c r="CR134" i="1"/>
  <c r="CR178" i="1"/>
  <c r="CR135" i="1"/>
  <c r="CR432" i="1"/>
  <c r="CR212" i="1"/>
  <c r="CR468" i="1"/>
  <c r="CR185" i="1"/>
  <c r="CR214" i="1"/>
  <c r="CR207" i="1"/>
  <c r="CR463" i="1"/>
  <c r="CR332" i="1"/>
  <c r="CR191" i="1"/>
  <c r="CR181" i="1"/>
  <c r="CR278" i="1"/>
  <c r="CR449" i="1"/>
  <c r="CR197" i="1"/>
  <c r="CR200" i="1"/>
  <c r="CR215" i="1"/>
  <c r="CR184" i="1"/>
  <c r="CR171" i="1"/>
  <c r="CR327" i="1"/>
  <c r="CR263" i="1"/>
  <c r="CR222" i="1"/>
  <c r="CR313" i="1"/>
  <c r="CR202" i="1"/>
  <c r="CR201" i="1"/>
  <c r="CR464" i="1"/>
  <c r="CR220" i="1"/>
  <c r="CR213" i="1"/>
  <c r="CR142" i="1"/>
  <c r="CR195" i="1"/>
  <c r="CR226" i="1"/>
  <c r="CR279" i="1"/>
  <c r="CR457" i="1"/>
  <c r="CR445" i="1"/>
  <c r="CR152" i="1"/>
  <c r="CR458" i="1"/>
  <c r="CR352" i="1"/>
  <c r="CR384" i="1"/>
  <c r="CR317" i="1"/>
  <c r="CR260" i="1"/>
  <c r="CR299" i="1"/>
  <c r="CR386" i="1"/>
  <c r="CR221" i="1"/>
  <c r="CR128" i="1"/>
  <c r="CR451" i="1"/>
  <c r="CR416" i="1"/>
  <c r="CR462" i="1"/>
  <c r="CR455" i="1"/>
  <c r="CR472" i="1"/>
  <c r="CR459" i="1"/>
  <c r="CR351" i="1"/>
  <c r="CR387" i="1"/>
  <c r="CR244" i="1"/>
  <c r="CR424" i="1"/>
  <c r="CR205" i="1"/>
  <c r="CR192" i="1"/>
  <c r="CR438" i="1"/>
  <c r="CR470" i="1"/>
  <c r="CR306" i="1"/>
  <c r="CR454" i="1"/>
  <c r="CR354" i="1"/>
  <c r="CR389" i="1"/>
  <c r="CR374" i="1"/>
  <c r="CR321" i="1"/>
  <c r="CR253" i="1"/>
  <c r="CR154" i="1"/>
  <c r="CR460" i="1"/>
  <c r="CR208" i="1"/>
  <c r="CR167" i="1"/>
  <c r="CR224" i="1"/>
  <c r="CR307" i="1"/>
  <c r="CR385" i="1"/>
  <c r="CR255" i="1"/>
  <c r="CR225" i="1"/>
  <c r="CR469" i="1"/>
  <c r="CR346" i="1"/>
  <c r="CR276" i="1"/>
  <c r="CR298" i="1"/>
  <c r="CR471" i="1"/>
  <c r="CR124" i="1"/>
  <c r="CR133" i="1"/>
  <c r="CR125" i="1"/>
  <c r="BR604" i="1"/>
  <c r="BR951" i="1"/>
  <c r="BR950" i="1"/>
  <c r="BR16" i="1"/>
  <c r="BR67" i="1"/>
  <c r="BR666" i="1"/>
  <c r="BR646" i="1"/>
  <c r="BR695" i="1"/>
  <c r="BR24" i="1"/>
  <c r="BR962" i="1"/>
  <c r="BR954" i="1"/>
  <c r="BR606" i="1"/>
  <c r="BR530" i="1"/>
  <c r="BR653" i="1"/>
  <c r="BR543" i="1"/>
  <c r="BR547" i="1"/>
  <c r="BR43" i="1"/>
  <c r="BR555" i="1"/>
  <c r="BR655" i="1"/>
  <c r="BR656" i="1"/>
  <c r="BR546" i="1"/>
  <c r="BR977" i="1"/>
  <c r="BR497" i="1"/>
  <c r="BR20" i="1"/>
  <c r="BR660" i="1"/>
  <c r="BR483" i="1"/>
  <c r="BR548" i="1"/>
  <c r="BR40" i="1"/>
  <c r="BR568" i="1"/>
  <c r="BR9" i="1"/>
  <c r="BR85" i="1"/>
  <c r="BR551" i="1"/>
  <c r="BR641" i="1"/>
  <c r="BR69" i="1"/>
  <c r="BR971" i="1"/>
  <c r="BR681" i="1"/>
  <c r="BR3" i="1"/>
  <c r="BR580" i="1"/>
  <c r="BR58" i="1"/>
  <c r="BR75" i="1"/>
  <c r="BR601" i="1"/>
  <c r="BR71" i="1"/>
  <c r="BR662" i="1"/>
  <c r="BR628" i="1"/>
  <c r="BR57" i="1"/>
  <c r="BR690" i="1"/>
  <c r="BR41" i="1"/>
  <c r="BR959" i="1"/>
  <c r="BR33" i="1"/>
  <c r="BR622" i="1"/>
  <c r="BR112" i="1"/>
  <c r="BR598" i="1"/>
  <c r="BW600" i="1"/>
  <c r="BW6" i="1"/>
  <c r="BW956" i="1"/>
  <c r="BW537" i="1"/>
  <c r="BW672" i="1"/>
  <c r="BW550" i="1"/>
  <c r="BW594" i="1"/>
  <c r="BW592" i="1"/>
  <c r="BW23" i="1"/>
  <c r="BW106" i="1"/>
  <c r="CC20" i="1"/>
  <c r="CC948" i="1"/>
  <c r="CC80" i="1"/>
  <c r="EN167" i="1" l="1"/>
  <c r="EO167" i="1"/>
  <c r="EN200" i="1"/>
  <c r="EO200" i="1"/>
  <c r="EN204" i="1"/>
  <c r="EO204" i="1"/>
  <c r="EN163" i="1"/>
  <c r="EO163" i="1"/>
  <c r="EN242" i="1"/>
  <c r="EO242" i="1"/>
  <c r="EN428" i="1"/>
  <c r="EO428" i="1"/>
  <c r="EO732" i="1"/>
  <c r="EN732" i="1"/>
  <c r="EN781" i="1"/>
  <c r="EO781" i="1"/>
  <c r="EN779" i="1"/>
  <c r="EO779" i="1"/>
  <c r="EN804" i="1"/>
  <c r="EO804" i="1"/>
  <c r="EN811" i="1"/>
  <c r="EO811" i="1"/>
  <c r="EB438" i="1"/>
  <c r="EA438" i="1"/>
  <c r="EA397" i="1"/>
  <c r="EB397" i="1"/>
  <c r="EB160" i="1"/>
  <c r="EA160" i="1"/>
  <c r="EA358" i="1"/>
  <c r="EB358" i="1"/>
  <c r="EB442" i="1"/>
  <c r="EA442" i="1"/>
  <c r="EA429" i="1"/>
  <c r="EB429" i="1"/>
  <c r="EB788" i="1"/>
  <c r="EA788" i="1"/>
  <c r="EA902" i="1"/>
  <c r="EB902" i="1"/>
  <c r="EB846" i="1"/>
  <c r="EA846" i="1"/>
  <c r="EA847" i="1"/>
  <c r="EB847" i="1"/>
  <c r="EA707" i="1"/>
  <c r="EB707" i="1"/>
  <c r="EN8" i="1"/>
  <c r="EO8" i="1"/>
  <c r="EN85" i="1"/>
  <c r="EO85" i="1"/>
  <c r="EN40" i="1"/>
  <c r="EO40" i="1"/>
  <c r="EN86" i="1"/>
  <c r="EO86" i="1"/>
  <c r="EN69" i="1"/>
  <c r="EO69" i="1"/>
  <c r="EN17" i="1"/>
  <c r="EO17" i="1"/>
  <c r="EN88" i="1"/>
  <c r="EO88" i="1"/>
  <c r="EN80" i="1"/>
  <c r="EO80" i="1"/>
  <c r="EN21" i="1"/>
  <c r="EO21" i="1"/>
  <c r="EN26" i="1"/>
  <c r="EO26" i="1"/>
  <c r="EN41" i="1"/>
  <c r="EO41" i="1"/>
  <c r="EN11" i="1"/>
  <c r="EO11" i="1"/>
  <c r="EN112" i="1"/>
  <c r="EO112" i="1"/>
  <c r="EN696" i="1"/>
  <c r="EO696" i="1"/>
  <c r="EN694" i="1"/>
  <c r="EO694" i="1"/>
  <c r="EN653" i="1"/>
  <c r="EO653" i="1"/>
  <c r="EN680" i="1"/>
  <c r="EO680" i="1"/>
  <c r="EN570" i="1"/>
  <c r="EO570" i="1"/>
  <c r="EN600" i="1"/>
  <c r="EO600" i="1"/>
  <c r="EN516" i="1"/>
  <c r="EO516" i="1"/>
  <c r="EN542" i="1"/>
  <c r="EO542" i="1"/>
  <c r="EN517" i="1"/>
  <c r="EO517" i="1"/>
  <c r="EN565" i="1"/>
  <c r="EO565" i="1"/>
  <c r="EN665" i="1"/>
  <c r="EO665" i="1"/>
  <c r="EN554" i="1"/>
  <c r="EO554" i="1"/>
  <c r="EN546" i="1"/>
  <c r="EO546" i="1"/>
  <c r="EN611" i="1"/>
  <c r="EO611" i="1"/>
  <c r="EN595" i="1"/>
  <c r="EO595" i="1"/>
  <c r="EN526" i="1"/>
  <c r="EO526" i="1"/>
  <c r="EN534" i="1"/>
  <c r="EO534" i="1"/>
  <c r="EN567" i="1"/>
  <c r="EO567" i="1"/>
  <c r="EN682" i="1"/>
  <c r="EO682" i="1"/>
  <c r="EN628" i="1"/>
  <c r="EO628" i="1"/>
  <c r="EN626" i="1"/>
  <c r="EO626" i="1"/>
  <c r="EN586" i="1"/>
  <c r="EO586" i="1"/>
  <c r="EN608" i="1"/>
  <c r="EO608" i="1"/>
  <c r="EN528" i="1"/>
  <c r="EO528" i="1"/>
  <c r="EN520" i="1"/>
  <c r="EO520" i="1"/>
  <c r="EN571" i="1"/>
  <c r="EO571" i="1"/>
  <c r="EN496" i="1"/>
  <c r="EO496" i="1"/>
  <c r="EN493" i="1"/>
  <c r="EO493" i="1"/>
  <c r="EN508" i="1"/>
  <c r="EO508" i="1"/>
  <c r="EN689" i="1"/>
  <c r="EO689" i="1"/>
  <c r="EN647" i="1"/>
  <c r="EO647" i="1"/>
  <c r="EN618" i="1"/>
  <c r="EO618" i="1"/>
  <c r="EN962" i="1"/>
  <c r="EO962" i="1"/>
  <c r="EN979" i="1"/>
  <c r="EO979" i="1"/>
  <c r="EN961" i="1"/>
  <c r="EO961" i="1"/>
  <c r="EN978" i="1"/>
  <c r="EO978" i="1"/>
  <c r="EN941" i="1"/>
  <c r="EO941" i="1"/>
  <c r="EB110" i="1"/>
  <c r="EA110" i="1"/>
  <c r="EB108" i="1"/>
  <c r="EA108" i="1"/>
  <c r="EB20" i="1"/>
  <c r="EA20" i="1"/>
  <c r="EA109" i="1"/>
  <c r="EB109" i="1"/>
  <c r="EB8" i="1"/>
  <c r="EA8" i="1"/>
  <c r="EA17" i="1"/>
  <c r="EB17" i="1"/>
  <c r="EB62" i="1"/>
  <c r="EA62" i="1"/>
  <c r="EA81" i="1"/>
  <c r="EB81" i="1"/>
  <c r="EA69" i="1"/>
  <c r="EB69" i="1"/>
  <c r="EB72" i="1"/>
  <c r="EA72" i="1"/>
  <c r="EA33" i="1"/>
  <c r="EB33" i="1"/>
  <c r="EB96" i="1"/>
  <c r="EA96" i="1"/>
  <c r="EB78" i="1"/>
  <c r="EA78" i="1"/>
  <c r="EA89" i="1"/>
  <c r="EB89" i="1"/>
  <c r="EB697" i="1"/>
  <c r="EA697" i="1"/>
  <c r="EA567" i="1"/>
  <c r="EB567" i="1"/>
  <c r="EB564" i="1"/>
  <c r="EA564" i="1"/>
  <c r="EA696" i="1"/>
  <c r="EB696" i="1"/>
  <c r="EA619" i="1"/>
  <c r="EB619" i="1"/>
  <c r="EB642" i="1"/>
  <c r="EA642" i="1"/>
  <c r="EA553" i="1"/>
  <c r="EB553" i="1"/>
  <c r="EB695" i="1"/>
  <c r="EA695" i="1"/>
  <c r="EA543" i="1"/>
  <c r="EB543" i="1"/>
  <c r="EB656" i="1"/>
  <c r="EA656" i="1"/>
  <c r="EA593" i="1"/>
  <c r="EB593" i="1"/>
  <c r="EB582" i="1"/>
  <c r="EA582" i="1"/>
  <c r="EB570" i="1"/>
  <c r="EA570" i="1"/>
  <c r="EB524" i="1"/>
  <c r="EA524" i="1"/>
  <c r="EA694" i="1"/>
  <c r="EB694" i="1"/>
  <c r="EB566" i="1"/>
  <c r="EA566" i="1"/>
  <c r="EA635" i="1"/>
  <c r="EB635" i="1"/>
  <c r="EA611" i="1"/>
  <c r="EB611" i="1"/>
  <c r="EA589" i="1"/>
  <c r="EB589" i="1"/>
  <c r="EA571" i="1"/>
  <c r="EB571" i="1"/>
  <c r="EB496" i="1"/>
  <c r="EA496" i="1"/>
  <c r="EB596" i="1"/>
  <c r="EA596" i="1"/>
  <c r="EA674" i="1"/>
  <c r="EB674" i="1"/>
  <c r="EA633" i="1"/>
  <c r="EB633" i="1"/>
  <c r="EB605" i="1"/>
  <c r="EA605" i="1"/>
  <c r="EB540" i="1"/>
  <c r="EA540" i="1"/>
  <c r="EB608" i="1"/>
  <c r="EA608" i="1"/>
  <c r="EB494" i="1"/>
  <c r="EA494" i="1"/>
  <c r="EA673" i="1"/>
  <c r="EB673" i="1"/>
  <c r="EA698" i="1"/>
  <c r="EB698" i="1"/>
  <c r="EA476" i="1"/>
  <c r="EB476" i="1"/>
  <c r="EA495" i="1"/>
  <c r="EB495" i="1"/>
  <c r="EB703" i="1"/>
  <c r="EA703" i="1"/>
  <c r="EB486" i="1"/>
  <c r="EA486" i="1"/>
  <c r="EA648" i="1"/>
  <c r="EB648" i="1"/>
  <c r="EB934" i="1"/>
  <c r="EA934" i="1"/>
  <c r="EB977" i="1"/>
  <c r="EA977" i="1"/>
  <c r="EA976" i="1"/>
  <c r="EB976" i="1"/>
  <c r="EA945" i="1"/>
  <c r="EB945" i="1"/>
  <c r="EB979" i="1"/>
  <c r="EA979" i="1"/>
  <c r="EB971" i="1"/>
  <c r="EA971" i="1"/>
  <c r="EB931" i="1"/>
  <c r="EA931" i="1"/>
  <c r="EB973" i="1"/>
  <c r="EA973" i="1"/>
  <c r="EN424" i="1"/>
  <c r="EO424" i="1"/>
  <c r="EN134" i="1"/>
  <c r="EO134" i="1"/>
  <c r="EN228" i="1"/>
  <c r="EO228" i="1"/>
  <c r="EN434" i="1"/>
  <c r="EO434" i="1"/>
  <c r="EN336" i="1"/>
  <c r="EO336" i="1"/>
  <c r="EN381" i="1"/>
  <c r="EO381" i="1"/>
  <c r="EN275" i="1"/>
  <c r="EO275" i="1"/>
  <c r="EN708" i="1"/>
  <c r="EO708" i="1"/>
  <c r="EN710" i="1"/>
  <c r="EO710" i="1"/>
  <c r="EA184" i="1"/>
  <c r="EB184" i="1"/>
  <c r="EA374" i="1"/>
  <c r="EB374" i="1"/>
  <c r="EB387" i="1"/>
  <c r="EA387" i="1"/>
  <c r="EA261" i="1"/>
  <c r="EB261" i="1"/>
  <c r="EB396" i="1"/>
  <c r="EA396" i="1"/>
  <c r="EA348" i="1"/>
  <c r="EB348" i="1"/>
  <c r="EB772" i="1"/>
  <c r="EA772" i="1"/>
  <c r="EB730" i="1"/>
  <c r="EA730" i="1"/>
  <c r="EB862" i="1"/>
  <c r="EA862" i="1"/>
  <c r="EB713" i="1"/>
  <c r="EA713" i="1"/>
  <c r="EB833" i="1"/>
  <c r="EA833" i="1"/>
  <c r="EA930" i="1"/>
  <c r="EB930" i="1"/>
  <c r="EN352" i="1"/>
  <c r="EO352" i="1"/>
  <c r="EN174" i="1"/>
  <c r="EO174" i="1"/>
  <c r="EN368" i="1"/>
  <c r="EO368" i="1"/>
  <c r="EN117" i="1"/>
  <c r="EO117" i="1"/>
  <c r="EN289" i="1"/>
  <c r="EO289" i="1"/>
  <c r="EN366" i="1"/>
  <c r="EO366" i="1"/>
  <c r="EN199" i="1"/>
  <c r="EO199" i="1"/>
  <c r="EN759" i="1"/>
  <c r="EO759" i="1"/>
  <c r="EN780" i="1"/>
  <c r="EO780" i="1"/>
  <c r="EN777" i="1"/>
  <c r="EO777" i="1"/>
  <c r="EN818" i="1"/>
  <c r="EO818" i="1"/>
  <c r="EN827" i="1"/>
  <c r="EO827" i="1"/>
  <c r="EN820" i="1"/>
  <c r="EO820" i="1"/>
  <c r="EN729" i="1"/>
  <c r="EO729" i="1"/>
  <c r="EN784" i="1"/>
  <c r="EO784" i="1"/>
  <c r="EN871" i="1"/>
  <c r="EO871" i="1"/>
  <c r="EN723" i="1"/>
  <c r="EO723" i="1"/>
  <c r="EA195" i="1"/>
  <c r="EB195" i="1"/>
  <c r="EB124" i="1"/>
  <c r="EA124" i="1"/>
  <c r="EA313" i="1"/>
  <c r="EB313" i="1"/>
  <c r="EA445" i="1"/>
  <c r="EB445" i="1"/>
  <c r="EA435" i="1"/>
  <c r="EB435" i="1"/>
  <c r="EB213" i="1"/>
  <c r="EA213" i="1"/>
  <c r="EB215" i="1"/>
  <c r="EA215" i="1"/>
  <c r="EA255" i="1"/>
  <c r="EB255" i="1"/>
  <c r="EB278" i="1"/>
  <c r="EA278" i="1"/>
  <c r="EA468" i="1"/>
  <c r="EB468" i="1"/>
  <c r="EA467" i="1"/>
  <c r="EB467" i="1"/>
  <c r="EB119" i="1"/>
  <c r="EA119" i="1"/>
  <c r="EB365" i="1"/>
  <c r="EA365" i="1"/>
  <c r="EB389" i="1"/>
  <c r="EA389" i="1"/>
  <c r="EB440" i="1"/>
  <c r="EA440" i="1"/>
  <c r="EB256" i="1"/>
  <c r="EA256" i="1"/>
  <c r="EB391" i="1"/>
  <c r="EA391" i="1"/>
  <c r="EB371" i="1"/>
  <c r="EA371" i="1"/>
  <c r="EB351" i="1"/>
  <c r="EA351" i="1"/>
  <c r="EB221" i="1"/>
  <c r="EA221" i="1"/>
  <c r="EB328" i="1"/>
  <c r="EA328" i="1"/>
  <c r="EA402" i="1"/>
  <c r="EB402" i="1"/>
  <c r="EA293" i="1"/>
  <c r="EB293" i="1"/>
  <c r="EA249" i="1"/>
  <c r="EB249" i="1"/>
  <c r="EA437" i="1"/>
  <c r="EB437" i="1"/>
  <c r="EA297" i="1"/>
  <c r="EB297" i="1"/>
  <c r="EA305" i="1"/>
  <c r="EB305" i="1"/>
  <c r="EA303" i="1"/>
  <c r="EB303" i="1"/>
  <c r="EB347" i="1"/>
  <c r="EA347" i="1"/>
  <c r="EA392" i="1"/>
  <c r="EB392" i="1"/>
  <c r="EB258" i="1"/>
  <c r="EA258" i="1"/>
  <c r="EB450" i="1"/>
  <c r="EA450" i="1"/>
  <c r="EB264" i="1"/>
  <c r="EA264" i="1"/>
  <c r="EB140" i="1"/>
  <c r="EA140" i="1"/>
  <c r="EA136" i="1"/>
  <c r="EB136" i="1"/>
  <c r="EA130" i="1"/>
  <c r="EB130" i="1"/>
  <c r="EB254" i="1"/>
  <c r="EA254" i="1"/>
  <c r="EA768" i="1"/>
  <c r="EB768" i="1"/>
  <c r="EA832" i="1"/>
  <c r="EB832" i="1"/>
  <c r="EB771" i="1"/>
  <c r="EA771" i="1"/>
  <c r="EB892" i="1"/>
  <c r="EA892" i="1"/>
  <c r="EA813" i="1"/>
  <c r="EB813" i="1"/>
  <c r="EB765" i="1"/>
  <c r="EA765" i="1"/>
  <c r="EB736" i="1"/>
  <c r="EA736" i="1"/>
  <c r="EB762" i="1"/>
  <c r="EA762" i="1"/>
  <c r="EB760" i="1"/>
  <c r="EA760" i="1"/>
  <c r="EB709" i="1"/>
  <c r="EA709" i="1"/>
  <c r="EA883" i="1"/>
  <c r="EB883" i="1"/>
  <c r="EB816" i="1"/>
  <c r="EA816" i="1"/>
  <c r="EB720" i="1"/>
  <c r="EA720" i="1"/>
  <c r="EA773" i="1"/>
  <c r="EB773" i="1"/>
  <c r="EB905" i="1"/>
  <c r="EA905" i="1"/>
  <c r="EA853" i="1"/>
  <c r="EB853" i="1"/>
  <c r="EA918" i="1"/>
  <c r="EB918" i="1"/>
  <c r="EB814" i="1"/>
  <c r="EA814" i="1"/>
  <c r="EA731" i="1"/>
  <c r="EB731" i="1"/>
  <c r="EB726" i="1"/>
  <c r="EA726" i="1"/>
  <c r="EB827" i="1"/>
  <c r="EA827" i="1"/>
  <c r="EA873" i="1"/>
  <c r="EB873" i="1"/>
  <c r="EA867" i="1"/>
  <c r="EB867" i="1"/>
  <c r="EA926" i="1"/>
  <c r="EB926" i="1"/>
  <c r="EA900" i="1"/>
  <c r="EB900" i="1"/>
  <c r="EA819" i="1"/>
  <c r="EB819" i="1"/>
  <c r="EB868" i="1"/>
  <c r="EA868" i="1"/>
  <c r="EN5" i="1"/>
  <c r="EO5" i="1"/>
  <c r="EN66" i="1"/>
  <c r="EO66" i="1"/>
  <c r="EN103" i="1"/>
  <c r="EO103" i="1"/>
  <c r="EN9" i="1"/>
  <c r="EO9" i="1"/>
  <c r="EN84" i="1"/>
  <c r="EO84" i="1"/>
  <c r="EN60" i="1"/>
  <c r="EO60" i="1"/>
  <c r="EN97" i="1"/>
  <c r="EO97" i="1"/>
  <c r="EN70" i="1"/>
  <c r="EO70" i="1"/>
  <c r="EN25" i="1"/>
  <c r="EO25" i="1"/>
  <c r="EN98" i="1"/>
  <c r="EO98" i="1"/>
  <c r="EN64" i="1"/>
  <c r="EO64" i="1"/>
  <c r="EN95" i="1"/>
  <c r="EO95" i="1"/>
  <c r="EN93" i="1"/>
  <c r="EO93" i="1"/>
  <c r="EN39" i="1"/>
  <c r="EO39" i="1"/>
  <c r="EN612" i="1"/>
  <c r="EO612" i="1"/>
  <c r="EN666" i="1"/>
  <c r="EO666" i="1"/>
  <c r="EN624" i="1"/>
  <c r="EO624" i="1"/>
  <c r="EN645" i="1"/>
  <c r="EO645" i="1"/>
  <c r="EN569" i="1"/>
  <c r="EO569" i="1"/>
  <c r="EN550" i="1"/>
  <c r="EO550" i="1"/>
  <c r="EN660" i="1"/>
  <c r="EO660" i="1"/>
  <c r="EN688" i="1"/>
  <c r="EO688" i="1"/>
  <c r="EN518" i="1"/>
  <c r="EO518" i="1"/>
  <c r="EN675" i="1"/>
  <c r="EO675" i="1"/>
  <c r="EN589" i="1"/>
  <c r="EO589" i="1"/>
  <c r="EN551" i="1"/>
  <c r="EO551" i="1"/>
  <c r="EN485" i="1"/>
  <c r="EO485" i="1"/>
  <c r="EN535" i="1"/>
  <c r="EO535" i="1"/>
  <c r="EN671" i="1"/>
  <c r="EO671" i="1"/>
  <c r="EN590" i="1"/>
  <c r="EO590" i="1"/>
  <c r="EN676" i="1"/>
  <c r="EO676" i="1"/>
  <c r="EN479" i="1"/>
  <c r="EO479" i="1"/>
  <c r="EN663" i="1"/>
  <c r="EO663" i="1"/>
  <c r="EN639" i="1"/>
  <c r="EO639" i="1"/>
  <c r="EN504" i="1"/>
  <c r="EO504" i="1"/>
  <c r="EN494" i="1"/>
  <c r="EO494" i="1"/>
  <c r="EN486" i="1"/>
  <c r="EO486" i="1"/>
  <c r="EN616" i="1"/>
  <c r="EO616" i="1"/>
  <c r="EN573" i="1"/>
  <c r="EO573" i="1"/>
  <c r="EN574" i="1"/>
  <c r="EO574" i="1"/>
  <c r="EN700" i="1"/>
  <c r="EO700" i="1"/>
  <c r="EN649" i="1"/>
  <c r="EO649" i="1"/>
  <c r="EN954" i="1"/>
  <c r="EO954" i="1"/>
  <c r="EN957" i="1"/>
  <c r="EO957" i="1"/>
  <c r="EN965" i="1"/>
  <c r="EO965" i="1"/>
  <c r="EN969" i="1"/>
  <c r="EO969" i="1"/>
  <c r="EN942" i="1"/>
  <c r="EO942" i="1"/>
  <c r="EA49" i="1"/>
  <c r="EB49" i="1"/>
  <c r="EB74" i="1"/>
  <c r="EA74" i="1"/>
  <c r="EB40" i="1"/>
  <c r="EA40" i="1"/>
  <c r="EB50" i="1"/>
  <c r="EA50" i="1"/>
  <c r="EB2" i="1"/>
  <c r="EA2" i="1"/>
  <c r="EB82" i="1"/>
  <c r="EA82" i="1"/>
  <c r="EA47" i="1"/>
  <c r="EB47" i="1"/>
  <c r="EA73" i="1"/>
  <c r="EB73" i="1"/>
  <c r="EB60" i="1"/>
  <c r="EA60" i="1"/>
  <c r="EB76" i="1"/>
  <c r="EA76" i="1"/>
  <c r="EB112" i="1"/>
  <c r="EA112" i="1"/>
  <c r="EA65" i="1"/>
  <c r="EB65" i="1"/>
  <c r="EB36" i="1"/>
  <c r="EA36" i="1"/>
  <c r="EB22" i="1"/>
  <c r="EA22" i="1"/>
  <c r="EA577" i="1"/>
  <c r="EB577" i="1"/>
  <c r="EB534" i="1"/>
  <c r="EA534" i="1"/>
  <c r="EB552" i="1"/>
  <c r="EA552" i="1"/>
  <c r="EA515" i="1"/>
  <c r="EB515" i="1"/>
  <c r="EB482" i="1"/>
  <c r="EA482" i="1"/>
  <c r="EA604" i="1"/>
  <c r="EB604" i="1"/>
  <c r="EA547" i="1"/>
  <c r="EB547" i="1"/>
  <c r="EB546" i="1"/>
  <c r="EA546" i="1"/>
  <c r="EB644" i="1"/>
  <c r="EA644" i="1"/>
  <c r="EB514" i="1"/>
  <c r="EA514" i="1"/>
  <c r="EA688" i="1"/>
  <c r="EB688" i="1"/>
  <c r="EA595" i="1"/>
  <c r="EB595" i="1"/>
  <c r="EA667" i="1"/>
  <c r="EB667" i="1"/>
  <c r="EA539" i="1"/>
  <c r="EB539" i="1"/>
  <c r="EA663" i="1"/>
  <c r="EB663" i="1"/>
  <c r="EA493" i="1"/>
  <c r="EB493" i="1"/>
  <c r="EB520" i="1"/>
  <c r="EA520" i="1"/>
  <c r="EA651" i="1"/>
  <c r="EB651" i="1"/>
  <c r="EB649" i="1"/>
  <c r="EA649" i="1"/>
  <c r="EB618" i="1"/>
  <c r="EA618" i="1"/>
  <c r="EA947" i="1"/>
  <c r="EB947" i="1"/>
  <c r="EB949" i="1"/>
  <c r="EA949" i="1"/>
  <c r="EA955" i="1"/>
  <c r="EB955" i="1"/>
  <c r="EB965" i="1"/>
  <c r="EA965" i="1"/>
  <c r="EA948" i="1"/>
  <c r="EB948" i="1"/>
  <c r="EA940" i="1"/>
  <c r="EB940" i="1"/>
  <c r="EB933" i="1"/>
  <c r="EA933" i="1"/>
  <c r="EB960" i="1"/>
  <c r="EA960" i="1"/>
  <c r="EN276" i="1"/>
  <c r="EO276" i="1"/>
  <c r="EN202" i="1"/>
  <c r="EO202" i="1"/>
  <c r="EN206" i="1"/>
  <c r="EO206" i="1"/>
  <c r="EN233" i="1"/>
  <c r="EO233" i="1"/>
  <c r="EN127" i="1"/>
  <c r="EO127" i="1"/>
  <c r="EN411" i="1"/>
  <c r="EO411" i="1"/>
  <c r="EN429" i="1"/>
  <c r="EO429" i="1"/>
  <c r="EN705" i="1"/>
  <c r="EO705" i="1"/>
  <c r="EA344" i="1"/>
  <c r="EB344" i="1"/>
  <c r="EA188" i="1"/>
  <c r="EB188" i="1"/>
  <c r="EB203" i="1"/>
  <c r="EA203" i="1"/>
  <c r="EA123" i="1"/>
  <c r="EB123" i="1"/>
  <c r="EA234" i="1"/>
  <c r="EB234" i="1"/>
  <c r="EB266" i="1"/>
  <c r="EA266" i="1"/>
  <c r="EA452" i="1"/>
  <c r="EB452" i="1"/>
  <c r="EB913" i="1"/>
  <c r="EA913" i="1"/>
  <c r="EB829" i="1"/>
  <c r="EA829" i="1"/>
  <c r="EA742" i="1"/>
  <c r="EB742" i="1"/>
  <c r="EA777" i="1"/>
  <c r="EB777" i="1"/>
  <c r="EN454" i="1"/>
  <c r="EO454" i="1"/>
  <c r="EN197" i="1"/>
  <c r="EO197" i="1"/>
  <c r="EN433" i="1"/>
  <c r="EO433" i="1"/>
  <c r="EN357" i="1"/>
  <c r="EO357" i="1"/>
  <c r="EN219" i="1"/>
  <c r="EO219" i="1"/>
  <c r="EN377" i="1"/>
  <c r="EO377" i="1"/>
  <c r="EN318" i="1"/>
  <c r="EO318" i="1"/>
  <c r="EN349" i="1"/>
  <c r="EO349" i="1"/>
  <c r="EN787" i="1"/>
  <c r="EO787" i="1"/>
  <c r="EN794" i="1"/>
  <c r="EO794" i="1"/>
  <c r="EN799" i="1"/>
  <c r="EO799" i="1"/>
  <c r="EN761" i="1"/>
  <c r="EO761" i="1"/>
  <c r="EN874" i="1"/>
  <c r="EO874" i="1"/>
  <c r="EB446" i="1"/>
  <c r="EA446" i="1"/>
  <c r="EN469" i="1"/>
  <c r="EO469" i="1"/>
  <c r="EN460" i="1"/>
  <c r="EO460" i="1"/>
  <c r="EN387" i="1"/>
  <c r="EO387" i="1"/>
  <c r="EN128" i="1"/>
  <c r="EO128" i="1"/>
  <c r="EN458" i="1"/>
  <c r="EO458" i="1"/>
  <c r="EN142" i="1"/>
  <c r="EO142" i="1"/>
  <c r="EN222" i="1"/>
  <c r="EO222" i="1"/>
  <c r="EN449" i="1"/>
  <c r="EO449" i="1"/>
  <c r="EN185" i="1"/>
  <c r="EO185" i="1"/>
  <c r="EN183" i="1"/>
  <c r="EO183" i="1"/>
  <c r="EN179" i="1"/>
  <c r="EO179" i="1"/>
  <c r="EN173" i="1"/>
  <c r="EO173" i="1"/>
  <c r="EN259" i="1"/>
  <c r="EO259" i="1"/>
  <c r="EN328" i="1"/>
  <c r="EO328" i="1"/>
  <c r="EN293" i="1"/>
  <c r="EO293" i="1"/>
  <c r="EN118" i="1"/>
  <c r="EO118" i="1"/>
  <c r="EN210" i="1"/>
  <c r="EO210" i="1"/>
  <c r="EN407" i="1"/>
  <c r="EO407" i="1"/>
  <c r="EN391" i="1"/>
  <c r="EO391" i="1"/>
  <c r="EN394" i="1"/>
  <c r="EO394" i="1"/>
  <c r="EN447" i="1"/>
  <c r="EO447" i="1"/>
  <c r="EN218" i="1"/>
  <c r="EO218" i="1"/>
  <c r="EN161" i="1"/>
  <c r="EO161" i="1"/>
  <c r="EN395" i="1"/>
  <c r="EO395" i="1"/>
  <c r="EN198" i="1"/>
  <c r="EO198" i="1"/>
  <c r="EN375" i="1"/>
  <c r="EO375" i="1"/>
  <c r="EN139" i="1"/>
  <c r="EO139" i="1"/>
  <c r="EN425" i="1"/>
  <c r="EO425" i="1"/>
  <c r="EN408" i="1"/>
  <c r="EO408" i="1"/>
  <c r="EN436" i="1"/>
  <c r="EO436" i="1"/>
  <c r="EN305" i="1"/>
  <c r="EO305" i="1"/>
  <c r="EN392" i="1"/>
  <c r="EO392" i="1"/>
  <c r="EN340" i="1"/>
  <c r="EO340" i="1"/>
  <c r="EN268" i="1"/>
  <c r="EO268" i="1"/>
  <c r="EN442" i="1"/>
  <c r="EO442" i="1"/>
  <c r="EN361" i="1"/>
  <c r="EO361" i="1"/>
  <c r="EN378" i="1"/>
  <c r="EO378" i="1"/>
  <c r="EN294" i="1"/>
  <c r="EO294" i="1"/>
  <c r="EN303" i="1"/>
  <c r="EO303" i="1"/>
  <c r="EN421" i="1"/>
  <c r="EO421" i="1"/>
  <c r="EN273" i="1"/>
  <c r="EO273" i="1"/>
  <c r="EN450" i="1"/>
  <c r="EO450" i="1"/>
  <c r="EN241" i="1"/>
  <c r="EO241" i="1"/>
  <c r="EN738" i="1"/>
  <c r="EO738" i="1"/>
  <c r="EN904" i="1"/>
  <c r="EO904" i="1"/>
  <c r="EN762" i="1"/>
  <c r="EO762" i="1"/>
  <c r="EN830" i="1"/>
  <c r="EO830" i="1"/>
  <c r="EN903" i="1"/>
  <c r="EO903" i="1"/>
  <c r="EO736" i="1"/>
  <c r="EN736" i="1"/>
  <c r="EN748" i="1"/>
  <c r="EO748" i="1"/>
  <c r="EN725" i="1"/>
  <c r="EO725" i="1"/>
  <c r="EN912" i="1"/>
  <c r="EO912" i="1"/>
  <c r="EN783" i="1"/>
  <c r="EO783" i="1"/>
  <c r="EN806" i="1"/>
  <c r="EO806" i="1"/>
  <c r="EN773" i="1"/>
  <c r="EO773" i="1"/>
  <c r="EN880" i="1"/>
  <c r="EO880" i="1"/>
  <c r="EN802" i="1"/>
  <c r="EO802" i="1"/>
  <c r="EN704" i="1"/>
  <c r="EO704" i="1"/>
  <c r="EN878" i="1"/>
  <c r="EO878" i="1"/>
  <c r="EN849" i="1"/>
  <c r="EO849" i="1"/>
  <c r="EN819" i="1"/>
  <c r="EO819" i="1"/>
  <c r="EN742" i="1"/>
  <c r="EO742" i="1"/>
  <c r="EN924" i="1"/>
  <c r="EO924" i="1"/>
  <c r="EO741" i="1"/>
  <c r="EN741" i="1"/>
  <c r="EO743" i="1"/>
  <c r="EN743" i="1"/>
  <c r="EN896" i="1"/>
  <c r="EO896" i="1"/>
  <c r="EN930" i="1"/>
  <c r="EO930" i="1"/>
  <c r="EA386" i="1"/>
  <c r="EB386" i="1"/>
  <c r="EA178" i="1"/>
  <c r="EB178" i="1"/>
  <c r="EA352" i="1"/>
  <c r="EB352" i="1"/>
  <c r="EA414" i="1"/>
  <c r="EB414" i="1"/>
  <c r="EB158" i="1"/>
  <c r="EA158" i="1"/>
  <c r="EA220" i="1"/>
  <c r="EB220" i="1"/>
  <c r="EA394" i="1"/>
  <c r="EB394" i="1"/>
  <c r="EB385" i="1"/>
  <c r="EA385" i="1"/>
  <c r="EB181" i="1"/>
  <c r="EA181" i="1"/>
  <c r="EA212" i="1"/>
  <c r="EB212" i="1"/>
  <c r="EA230" i="1"/>
  <c r="EB230" i="1"/>
  <c r="EB369" i="1"/>
  <c r="EA369" i="1"/>
  <c r="EB148" i="1"/>
  <c r="EA148" i="1"/>
  <c r="EA354" i="1"/>
  <c r="EB354" i="1"/>
  <c r="EA277" i="1"/>
  <c r="EB277" i="1"/>
  <c r="EB211" i="1"/>
  <c r="EA211" i="1"/>
  <c r="EA236" i="1"/>
  <c r="EB236" i="1"/>
  <c r="EB330" i="1"/>
  <c r="EA330" i="1"/>
  <c r="EA431" i="1"/>
  <c r="EB431" i="1"/>
  <c r="EA376" i="1"/>
  <c r="EB376" i="1"/>
  <c r="EB459" i="1"/>
  <c r="EA459" i="1"/>
  <c r="EA167" i="1"/>
  <c r="EB167" i="1"/>
  <c r="EB114" i="1"/>
  <c r="EA114" i="1"/>
  <c r="EA400" i="1"/>
  <c r="EB400" i="1"/>
  <c r="EB196" i="1"/>
  <c r="EA196" i="1"/>
  <c r="EB300" i="1"/>
  <c r="EA300" i="1"/>
  <c r="EB237" i="1"/>
  <c r="EA237" i="1"/>
  <c r="EA139" i="1"/>
  <c r="EB139" i="1"/>
  <c r="EA409" i="1"/>
  <c r="EB409" i="1"/>
  <c r="EB250" i="1"/>
  <c r="EA250" i="1"/>
  <c r="EA390" i="1"/>
  <c r="EB390" i="1"/>
  <c r="EB116" i="1"/>
  <c r="EA116" i="1"/>
  <c r="EA271" i="1"/>
  <c r="EB271" i="1"/>
  <c r="EA447" i="1"/>
  <c r="EB447" i="1"/>
  <c r="EA395" i="1"/>
  <c r="EB395" i="1"/>
  <c r="EB162" i="1"/>
  <c r="EA162" i="1"/>
  <c r="EB341" i="1"/>
  <c r="EA341" i="1"/>
  <c r="EA301" i="1"/>
  <c r="EB301" i="1"/>
  <c r="EB413" i="1"/>
  <c r="EA413" i="1"/>
  <c r="EA155" i="1"/>
  <c r="EB155" i="1"/>
  <c r="EB302" i="1"/>
  <c r="EA302" i="1"/>
  <c r="EA159" i="1"/>
  <c r="EB159" i="1"/>
  <c r="EB349" i="1"/>
  <c r="EA349" i="1"/>
  <c r="EA382" i="1"/>
  <c r="EB382" i="1"/>
  <c r="EB240" i="1"/>
  <c r="EA240" i="1"/>
  <c r="EA910" i="1"/>
  <c r="EB910" i="1"/>
  <c r="EB835" i="1"/>
  <c r="EA835" i="1"/>
  <c r="EB903" i="1"/>
  <c r="EA903" i="1"/>
  <c r="EA748" i="1"/>
  <c r="EB748" i="1"/>
  <c r="EA809" i="1"/>
  <c r="EB809" i="1"/>
  <c r="EA757" i="1"/>
  <c r="EB757" i="1"/>
  <c r="EB850" i="1"/>
  <c r="EA850" i="1"/>
  <c r="EB860" i="1"/>
  <c r="EA860" i="1"/>
  <c r="EA916" i="1"/>
  <c r="EB916" i="1"/>
  <c r="EB785" i="1"/>
  <c r="EA785" i="1"/>
  <c r="EB878" i="1"/>
  <c r="EA878" i="1"/>
  <c r="EA712" i="1"/>
  <c r="EB712" i="1"/>
  <c r="EB750" i="1"/>
  <c r="EA750" i="1"/>
  <c r="EA781" i="1"/>
  <c r="EB781" i="1"/>
  <c r="EA889" i="1"/>
  <c r="EB889" i="1"/>
  <c r="EA798" i="1"/>
  <c r="EB798" i="1"/>
  <c r="EA783" i="1"/>
  <c r="EB783" i="1"/>
  <c r="EA851" i="1"/>
  <c r="EB851" i="1"/>
  <c r="EB856" i="1"/>
  <c r="EA856" i="1"/>
  <c r="EA753" i="1"/>
  <c r="EB753" i="1"/>
  <c r="EA877" i="1"/>
  <c r="EB877" i="1"/>
  <c r="EB848" i="1"/>
  <c r="EA848" i="1"/>
  <c r="EA791" i="1"/>
  <c r="EB791" i="1"/>
  <c r="EA796" i="1"/>
  <c r="EB796" i="1"/>
  <c r="EA855" i="1"/>
  <c r="EB855" i="1"/>
  <c r="EA769" i="1"/>
  <c r="EB769" i="1"/>
  <c r="EA801" i="1"/>
  <c r="EB801" i="1"/>
  <c r="EB870" i="1"/>
  <c r="EA870" i="1"/>
  <c r="EA875" i="1"/>
  <c r="EB875" i="1"/>
  <c r="EB741" i="1"/>
  <c r="EA741" i="1"/>
  <c r="EB743" i="1"/>
  <c r="EA743" i="1"/>
  <c r="EA928" i="1"/>
  <c r="EB928" i="1"/>
  <c r="EB764" i="1"/>
  <c r="EA764" i="1"/>
  <c r="EB927" i="1"/>
  <c r="EA927" i="1"/>
  <c r="EB901" i="1"/>
  <c r="EA901" i="1"/>
  <c r="EN29" i="1"/>
  <c r="EO29" i="1"/>
  <c r="EN77" i="1"/>
  <c r="EO77" i="1"/>
  <c r="EN38" i="1"/>
  <c r="EO38" i="1"/>
  <c r="EN4" i="1"/>
  <c r="EO4" i="1"/>
  <c r="EN111" i="1"/>
  <c r="EO111" i="1"/>
  <c r="EN3" i="1"/>
  <c r="EO3" i="1"/>
  <c r="EN74" i="1"/>
  <c r="EO74" i="1"/>
  <c r="EN52" i="1"/>
  <c r="EO52" i="1"/>
  <c r="EN72" i="1"/>
  <c r="EO72" i="1"/>
  <c r="EN30" i="1"/>
  <c r="EO30" i="1"/>
  <c r="EN42" i="1"/>
  <c r="EO42" i="1"/>
  <c r="EN32" i="1"/>
  <c r="EO32" i="1"/>
  <c r="EN90" i="1"/>
  <c r="EO90" i="1"/>
  <c r="EN10" i="1"/>
  <c r="EO10" i="1"/>
  <c r="EN556" i="1"/>
  <c r="EO556" i="1"/>
  <c r="EN552" i="1"/>
  <c r="EO552" i="1"/>
  <c r="EN646" i="1"/>
  <c r="EO646" i="1"/>
  <c r="EN672" i="1"/>
  <c r="EO672" i="1"/>
  <c r="EN538" i="1"/>
  <c r="EO538" i="1"/>
  <c r="EN483" i="1"/>
  <c r="EO483" i="1"/>
  <c r="EN678" i="1"/>
  <c r="EO678" i="1"/>
  <c r="EN623" i="1"/>
  <c r="EO623" i="1"/>
  <c r="EN634" i="1"/>
  <c r="EO634" i="1"/>
  <c r="EN664" i="1"/>
  <c r="EO664" i="1"/>
  <c r="EN507" i="1"/>
  <c r="EO507" i="1"/>
  <c r="EN657" i="1"/>
  <c r="EO657" i="1"/>
  <c r="EN677" i="1"/>
  <c r="EO677" i="1"/>
  <c r="EN576" i="1"/>
  <c r="EO576" i="1"/>
  <c r="EN585" i="1"/>
  <c r="EO585" i="1"/>
  <c r="EN692" i="1"/>
  <c r="EO692" i="1"/>
  <c r="EN572" i="1"/>
  <c r="EO572" i="1"/>
  <c r="EN499" i="1"/>
  <c r="EO499" i="1"/>
  <c r="EN495" i="1"/>
  <c r="EO495" i="1"/>
  <c r="EN491" i="1"/>
  <c r="EO491" i="1"/>
  <c r="EN699" i="1"/>
  <c r="EO699" i="1"/>
  <c r="EN951" i="1"/>
  <c r="EO951" i="1"/>
  <c r="EN976" i="1"/>
  <c r="EO976" i="1"/>
  <c r="EN968" i="1"/>
  <c r="EO968" i="1"/>
  <c r="EN935" i="1"/>
  <c r="EO935" i="1"/>
  <c r="EN949" i="1"/>
  <c r="EO949" i="1"/>
  <c r="EN966" i="1"/>
  <c r="EO966" i="1"/>
  <c r="EN971" i="1"/>
  <c r="EO971" i="1"/>
  <c r="EN931" i="1"/>
  <c r="EO931" i="1"/>
  <c r="EN975" i="1"/>
  <c r="EO975" i="1"/>
  <c r="EN953" i="1"/>
  <c r="EO953" i="1"/>
  <c r="EN972" i="1"/>
  <c r="EO972" i="1"/>
  <c r="EA91" i="1"/>
  <c r="EB91" i="1"/>
  <c r="EB70" i="1"/>
  <c r="EA70" i="1"/>
  <c r="EA9" i="1"/>
  <c r="EB9" i="1"/>
  <c r="EB66" i="1"/>
  <c r="EA66" i="1"/>
  <c r="EA37" i="1"/>
  <c r="EB37" i="1"/>
  <c r="EB26" i="1"/>
  <c r="EA26" i="1"/>
  <c r="EA7" i="1"/>
  <c r="EB7" i="1"/>
  <c r="EB88" i="1"/>
  <c r="EA88" i="1"/>
  <c r="EA3" i="1"/>
  <c r="EB3" i="1"/>
  <c r="EA21" i="1"/>
  <c r="EB21" i="1"/>
  <c r="EB100" i="1"/>
  <c r="EA100" i="1"/>
  <c r="EB102" i="1"/>
  <c r="EA102" i="1"/>
  <c r="EB64" i="1"/>
  <c r="EA64" i="1"/>
  <c r="EB12" i="1"/>
  <c r="EA12" i="1"/>
  <c r="EA627" i="1"/>
  <c r="EB627" i="1"/>
  <c r="EB620" i="1"/>
  <c r="EA620" i="1"/>
  <c r="EA684" i="1"/>
  <c r="EB684" i="1"/>
  <c r="EA511" i="1"/>
  <c r="EB511" i="1"/>
  <c r="EA557" i="1"/>
  <c r="EB557" i="1"/>
  <c r="EA517" i="1"/>
  <c r="EB517" i="1"/>
  <c r="EA565" i="1"/>
  <c r="EB565" i="1"/>
  <c r="EA665" i="1"/>
  <c r="EB665" i="1"/>
  <c r="EB544" i="1"/>
  <c r="EA544" i="1"/>
  <c r="EA671" i="1"/>
  <c r="EB671" i="1"/>
  <c r="EA579" i="1"/>
  <c r="EB579" i="1"/>
  <c r="EB606" i="1"/>
  <c r="EA606" i="1"/>
  <c r="EB660" i="1"/>
  <c r="EA660" i="1"/>
  <c r="EB675" i="1"/>
  <c r="EA675" i="1"/>
  <c r="EB475" i="1"/>
  <c r="EA475" i="1"/>
  <c r="EB532" i="1"/>
  <c r="EA532" i="1"/>
  <c r="EA597" i="1"/>
  <c r="EB597" i="1"/>
  <c r="EB576" i="1"/>
  <c r="EA576" i="1"/>
  <c r="EB685" i="1"/>
  <c r="EA685" i="1"/>
  <c r="EB610" i="1"/>
  <c r="EA610" i="1"/>
  <c r="EB586" i="1"/>
  <c r="EA586" i="1"/>
  <c r="EA629" i="1"/>
  <c r="EB629" i="1"/>
  <c r="EA692" i="1"/>
  <c r="EB692" i="1"/>
  <c r="EB622" i="1"/>
  <c r="EA622" i="1"/>
  <c r="EB647" i="1"/>
  <c r="EA647" i="1"/>
  <c r="EA962" i="1"/>
  <c r="EB962" i="1"/>
  <c r="EA937" i="1"/>
  <c r="EB937" i="1"/>
  <c r="EB969" i="1"/>
  <c r="EA969" i="1"/>
  <c r="EB978" i="1"/>
  <c r="EA978" i="1"/>
  <c r="EN226" i="1"/>
  <c r="EO226" i="1"/>
  <c r="EN337" i="1"/>
  <c r="EO337" i="1"/>
  <c r="EN169" i="1"/>
  <c r="EO169" i="1"/>
  <c r="EN406" i="1"/>
  <c r="EO406" i="1"/>
  <c r="EN297" i="1"/>
  <c r="EO297" i="1"/>
  <c r="EN284" i="1"/>
  <c r="EO284" i="1"/>
  <c r="EN763" i="1"/>
  <c r="EO763" i="1"/>
  <c r="EO745" i="1"/>
  <c r="EN745" i="1"/>
  <c r="EN847" i="1"/>
  <c r="EO847" i="1"/>
  <c r="EA443" i="1"/>
  <c r="EB443" i="1"/>
  <c r="EA380" i="1"/>
  <c r="EB380" i="1"/>
  <c r="EB156" i="1"/>
  <c r="EA156" i="1"/>
  <c r="EA331" i="1"/>
  <c r="EB331" i="1"/>
  <c r="EB270" i="1"/>
  <c r="EA270" i="1"/>
  <c r="EB401" i="1"/>
  <c r="EA401" i="1"/>
  <c r="EB915" i="1"/>
  <c r="EA915" i="1"/>
  <c r="EA789" i="1"/>
  <c r="EB789" i="1"/>
  <c r="EB746" i="1"/>
  <c r="EA746" i="1"/>
  <c r="EN244" i="1"/>
  <c r="EO244" i="1"/>
  <c r="EN214" i="1"/>
  <c r="EO214" i="1"/>
  <c r="EN420" i="1"/>
  <c r="EO420" i="1"/>
  <c r="EN177" i="1"/>
  <c r="EO177" i="1"/>
  <c r="EN296" i="1"/>
  <c r="EO296" i="1"/>
  <c r="EN270" i="1"/>
  <c r="EO270" i="1"/>
  <c r="EN444" i="1"/>
  <c r="EO444" i="1"/>
  <c r="EO720" i="1"/>
  <c r="EN720" i="1"/>
  <c r="EN891" i="1"/>
  <c r="EO891" i="1"/>
  <c r="EO726" i="1"/>
  <c r="EN726" i="1"/>
  <c r="EB164" i="1"/>
  <c r="EA164" i="1"/>
  <c r="EN125" i="1"/>
  <c r="EO125" i="1"/>
  <c r="EN225" i="1"/>
  <c r="EO225" i="1"/>
  <c r="EN154" i="1"/>
  <c r="EO154" i="1"/>
  <c r="EN306" i="1"/>
  <c r="EO306" i="1"/>
  <c r="EN351" i="1"/>
  <c r="EO351" i="1"/>
  <c r="EN221" i="1"/>
  <c r="EO221" i="1"/>
  <c r="EN152" i="1"/>
  <c r="EO152" i="1"/>
  <c r="EN213" i="1"/>
  <c r="EO213" i="1"/>
  <c r="EN263" i="1"/>
  <c r="EO263" i="1"/>
  <c r="EN278" i="1"/>
  <c r="EO278" i="1"/>
  <c r="EN468" i="1"/>
  <c r="EO468" i="1"/>
  <c r="EN277" i="1"/>
  <c r="EO277" i="1"/>
  <c r="EN211" i="1"/>
  <c r="EO211" i="1"/>
  <c r="EN189" i="1"/>
  <c r="EO189" i="1"/>
  <c r="EN182" i="1"/>
  <c r="EO182" i="1"/>
  <c r="EN176" i="1"/>
  <c r="EO176" i="1"/>
  <c r="EN216" i="1"/>
  <c r="EO216" i="1"/>
  <c r="EN114" i="1"/>
  <c r="EO114" i="1"/>
  <c r="EN247" i="1"/>
  <c r="EO247" i="1"/>
  <c r="EN412" i="1"/>
  <c r="EO412" i="1"/>
  <c r="EN316" i="1"/>
  <c r="EO316" i="1"/>
  <c r="EN329" i="1"/>
  <c r="EO329" i="1"/>
  <c r="EN430" i="1"/>
  <c r="EO430" i="1"/>
  <c r="EN443" i="1"/>
  <c r="EO443" i="1"/>
  <c r="EN404" i="1"/>
  <c r="EO404" i="1"/>
  <c r="EN252" i="1"/>
  <c r="EO252" i="1"/>
  <c r="EN129" i="1"/>
  <c r="EO129" i="1"/>
  <c r="EN322" i="1"/>
  <c r="EO322" i="1"/>
  <c r="EN419" i="1"/>
  <c r="EO419" i="1"/>
  <c r="EN359" i="1"/>
  <c r="EO359" i="1"/>
  <c r="EN409" i="1"/>
  <c r="EO409" i="1"/>
  <c r="EN251" i="1"/>
  <c r="EO251" i="1"/>
  <c r="EN137" i="1"/>
  <c r="EO137" i="1"/>
  <c r="EN245" i="1"/>
  <c r="EO245" i="1"/>
  <c r="EN149" i="1"/>
  <c r="EO149" i="1"/>
  <c r="EN453" i="1"/>
  <c r="EO453" i="1"/>
  <c r="EN266" i="1"/>
  <c r="EO266" i="1"/>
  <c r="EN249" i="1"/>
  <c r="EO249" i="1"/>
  <c r="EN258" i="1"/>
  <c r="EO258" i="1"/>
  <c r="EN345" i="1"/>
  <c r="EO345" i="1"/>
  <c r="EN280" i="1"/>
  <c r="EO280" i="1"/>
  <c r="EN285" i="1"/>
  <c r="EO285" i="1"/>
  <c r="EN401" i="1"/>
  <c r="EO401" i="1"/>
  <c r="EN159" i="1"/>
  <c r="EO159" i="1"/>
  <c r="EN452" i="1"/>
  <c r="EO452" i="1"/>
  <c r="EN446" i="1"/>
  <c r="EO446" i="1"/>
  <c r="EN239" i="1"/>
  <c r="EO239" i="1"/>
  <c r="EN838" i="1"/>
  <c r="EO838" i="1"/>
  <c r="EN824" i="1"/>
  <c r="EO824" i="1"/>
  <c r="EN772" i="1"/>
  <c r="EO772" i="1"/>
  <c r="EN715" i="1"/>
  <c r="EO715" i="1"/>
  <c r="EN756" i="1"/>
  <c r="EO756" i="1"/>
  <c r="EN835" i="1"/>
  <c r="EO835" i="1"/>
  <c r="EN788" i="1"/>
  <c r="EO788" i="1"/>
  <c r="EN767" i="1"/>
  <c r="EO767" i="1"/>
  <c r="EN805" i="1"/>
  <c r="EO805" i="1"/>
  <c r="EN914" i="1"/>
  <c r="EO914" i="1"/>
  <c r="EN861" i="1"/>
  <c r="EO861" i="1"/>
  <c r="EN845" i="1"/>
  <c r="EO845" i="1"/>
  <c r="EN885" i="1"/>
  <c r="EO885" i="1"/>
  <c r="EN709" i="1"/>
  <c r="EO709" i="1"/>
  <c r="EN754" i="1"/>
  <c r="EO754" i="1"/>
  <c r="EN800" i="1"/>
  <c r="EO800" i="1"/>
  <c r="EN913" i="1"/>
  <c r="EO913" i="1"/>
  <c r="EN905" i="1"/>
  <c r="EO905" i="1"/>
  <c r="EN848" i="1"/>
  <c r="EO848" i="1"/>
  <c r="EN791" i="1"/>
  <c r="EO791" i="1"/>
  <c r="EN862" i="1"/>
  <c r="EO862" i="1"/>
  <c r="EO722" i="1"/>
  <c r="EN722" i="1"/>
  <c r="EN894" i="1"/>
  <c r="EO894" i="1"/>
  <c r="EN778" i="1"/>
  <c r="EO778" i="1"/>
  <c r="EO724" i="1"/>
  <c r="EN724" i="1"/>
  <c r="EN740" i="1"/>
  <c r="EO740" i="1"/>
  <c r="EN901" i="1"/>
  <c r="EO901" i="1"/>
  <c r="EN927" i="1"/>
  <c r="EO927" i="1"/>
  <c r="EN900" i="1"/>
  <c r="EO900" i="1"/>
  <c r="EO746" i="1"/>
  <c r="EN746" i="1"/>
  <c r="EN775" i="1"/>
  <c r="EO775" i="1"/>
  <c r="EN898" i="1"/>
  <c r="EO898" i="1"/>
  <c r="EN821" i="1"/>
  <c r="EO821" i="1"/>
  <c r="EB465" i="1"/>
  <c r="EA465" i="1"/>
  <c r="EB231" i="1"/>
  <c r="EA231" i="1"/>
  <c r="EB152" i="1"/>
  <c r="EA152" i="1"/>
  <c r="EA466" i="1"/>
  <c r="EB466" i="1"/>
  <c r="EA279" i="1"/>
  <c r="EB279" i="1"/>
  <c r="EB322" i="1"/>
  <c r="EA322" i="1"/>
  <c r="EB464" i="1"/>
  <c r="EA464" i="1"/>
  <c r="EA132" i="1"/>
  <c r="EB132" i="1"/>
  <c r="EA346" i="1"/>
  <c r="EB346" i="1"/>
  <c r="EB191" i="1"/>
  <c r="EA191" i="1"/>
  <c r="EB175" i="1"/>
  <c r="EA175" i="1"/>
  <c r="EA337" i="1"/>
  <c r="EB337" i="1"/>
  <c r="EB399" i="1"/>
  <c r="EA399" i="1"/>
  <c r="EB367" i="1"/>
  <c r="EA367" i="1"/>
  <c r="EA454" i="1"/>
  <c r="EB454" i="1"/>
  <c r="EB144" i="1"/>
  <c r="EA144" i="1"/>
  <c r="EA267" i="1"/>
  <c r="EB267" i="1"/>
  <c r="EB170" i="1"/>
  <c r="EA170" i="1"/>
  <c r="EB246" i="1"/>
  <c r="EA246" i="1"/>
  <c r="EA287" i="1"/>
  <c r="EB287" i="1"/>
  <c r="EB268" i="1"/>
  <c r="EA268" i="1"/>
  <c r="EA472" i="1"/>
  <c r="EB472" i="1"/>
  <c r="EA208" i="1"/>
  <c r="EB208" i="1"/>
  <c r="EA186" i="1"/>
  <c r="EB186" i="1"/>
  <c r="EA169" i="1"/>
  <c r="EB169" i="1"/>
  <c r="EB233" i="1"/>
  <c r="EA233" i="1"/>
  <c r="EB430" i="1"/>
  <c r="EA430" i="1"/>
  <c r="EA239" i="1"/>
  <c r="EB239" i="1"/>
  <c r="EB339" i="1"/>
  <c r="EA339" i="1"/>
  <c r="EA418" i="1"/>
  <c r="EB418" i="1"/>
  <c r="EB359" i="1"/>
  <c r="EA359" i="1"/>
  <c r="EB434" i="1"/>
  <c r="EA434" i="1"/>
  <c r="EA141" i="1"/>
  <c r="EB141" i="1"/>
  <c r="EA151" i="1"/>
  <c r="EB151" i="1"/>
  <c r="EB272" i="1"/>
  <c r="EA272" i="1"/>
  <c r="EB405" i="1"/>
  <c r="EA405" i="1"/>
  <c r="EA210" i="1"/>
  <c r="EB210" i="1"/>
  <c r="EA342" i="1"/>
  <c r="EB342" i="1"/>
  <c r="EA153" i="1"/>
  <c r="EB153" i="1"/>
  <c r="EA311" i="1"/>
  <c r="EB311" i="1"/>
  <c r="EA283" i="1"/>
  <c r="EB283" i="1"/>
  <c r="EA241" i="1"/>
  <c r="EB241" i="1"/>
  <c r="EB436" i="1"/>
  <c r="EA436" i="1"/>
  <c r="EB410" i="1"/>
  <c r="EA410" i="1"/>
  <c r="EA378" i="1"/>
  <c r="EB378" i="1"/>
  <c r="EB248" i="1"/>
  <c r="EA248" i="1"/>
  <c r="EA275" i="1"/>
  <c r="EB275" i="1"/>
  <c r="EA830" i="1"/>
  <c r="EB830" i="1"/>
  <c r="EB786" i="1"/>
  <c r="EA786" i="1"/>
  <c r="EB831" i="1"/>
  <c r="EA831" i="1"/>
  <c r="EA887" i="1"/>
  <c r="EB887" i="1"/>
  <c r="EA869" i="1"/>
  <c r="EB869" i="1"/>
  <c r="EA912" i="1"/>
  <c r="EB912" i="1"/>
  <c r="EA834" i="1"/>
  <c r="EB834" i="1"/>
  <c r="EA715" i="1"/>
  <c r="EB715" i="1"/>
  <c r="EB763" i="1"/>
  <c r="EA763" i="1"/>
  <c r="EA721" i="1"/>
  <c r="EB721" i="1"/>
  <c r="EB911" i="1"/>
  <c r="EA911" i="1"/>
  <c r="EB886" i="1"/>
  <c r="EA886" i="1"/>
  <c r="EA710" i="1"/>
  <c r="EB710" i="1"/>
  <c r="EA849" i="1"/>
  <c r="EB849" i="1"/>
  <c r="EA747" i="1"/>
  <c r="EB747" i="1"/>
  <c r="EA879" i="1"/>
  <c r="EB879" i="1"/>
  <c r="EB888" i="1"/>
  <c r="EA888" i="1"/>
  <c r="EB722" i="1"/>
  <c r="EA722" i="1"/>
  <c r="EA723" i="1"/>
  <c r="EB723" i="1"/>
  <c r="EB778" i="1"/>
  <c r="EA778" i="1"/>
  <c r="EB739" i="1"/>
  <c r="EA739" i="1"/>
  <c r="EB872" i="1"/>
  <c r="EA872" i="1"/>
  <c r="EN46" i="1"/>
  <c r="EO46" i="1"/>
  <c r="EN45" i="1"/>
  <c r="EO45" i="1"/>
  <c r="EN43" i="1"/>
  <c r="EO43" i="1"/>
  <c r="EO2" i="1"/>
  <c r="EN2" i="1"/>
  <c r="EN68" i="1"/>
  <c r="EO68" i="1"/>
  <c r="EN58" i="1"/>
  <c r="EO58" i="1"/>
  <c r="EN7" i="1"/>
  <c r="EO7" i="1"/>
  <c r="EN82" i="1"/>
  <c r="EO82" i="1"/>
  <c r="EN76" i="1"/>
  <c r="EO76" i="1"/>
  <c r="EN101" i="1"/>
  <c r="EO101" i="1"/>
  <c r="EN48" i="1"/>
  <c r="EO48" i="1"/>
  <c r="EN100" i="1"/>
  <c r="EO100" i="1"/>
  <c r="EN34" i="1"/>
  <c r="EO34" i="1"/>
  <c r="EN13" i="1"/>
  <c r="EO13" i="1"/>
  <c r="EN480" i="1"/>
  <c r="EO480" i="1"/>
  <c r="EN642" i="1"/>
  <c r="EO642" i="1"/>
  <c r="EN695" i="1"/>
  <c r="EO695" i="1"/>
  <c r="EN543" i="1"/>
  <c r="EO543" i="1"/>
  <c r="EN602" i="1"/>
  <c r="EO602" i="1"/>
  <c r="EN679" i="1"/>
  <c r="EO679" i="1"/>
  <c r="EN475" i="1"/>
  <c r="EO475" i="1"/>
  <c r="EN635" i="1"/>
  <c r="EO635" i="1"/>
  <c r="EN555" i="1"/>
  <c r="EO555" i="1"/>
  <c r="EN568" i="1"/>
  <c r="EO568" i="1"/>
  <c r="EN631" i="1"/>
  <c r="EO631" i="1"/>
  <c r="EN588" i="1"/>
  <c r="EO588" i="1"/>
  <c r="EN532" i="1"/>
  <c r="EO532" i="1"/>
  <c r="EN641" i="1"/>
  <c r="EO641" i="1"/>
  <c r="EN560" i="1"/>
  <c r="EO560" i="1"/>
  <c r="EN632" i="1"/>
  <c r="EO632" i="1"/>
  <c r="EN503" i="1"/>
  <c r="EO503" i="1"/>
  <c r="EN587" i="1"/>
  <c r="EO587" i="1"/>
  <c r="EN610" i="1"/>
  <c r="EO610" i="1"/>
  <c r="EN662" i="1"/>
  <c r="EO662" i="1"/>
  <c r="EN549" i="1"/>
  <c r="EO549" i="1"/>
  <c r="EN690" i="1"/>
  <c r="EO690" i="1"/>
  <c r="EN658" i="1"/>
  <c r="EO658" i="1"/>
  <c r="EN614" i="1"/>
  <c r="EO614" i="1"/>
  <c r="EN502" i="1"/>
  <c r="EO502" i="1"/>
  <c r="EN622" i="1"/>
  <c r="EO622" i="1"/>
  <c r="EN702" i="1"/>
  <c r="EO702" i="1"/>
  <c r="EN946" i="1"/>
  <c r="EO946" i="1"/>
  <c r="EN950" i="1"/>
  <c r="EO950" i="1"/>
  <c r="EN952" i="1"/>
  <c r="EO952" i="1"/>
  <c r="EN937" i="1"/>
  <c r="EO937" i="1"/>
  <c r="EN945" i="1"/>
  <c r="EO945" i="1"/>
  <c r="EN938" i="1"/>
  <c r="EO938" i="1"/>
  <c r="EN939" i="1"/>
  <c r="EO939" i="1"/>
  <c r="EA5" i="1"/>
  <c r="EB5" i="1"/>
  <c r="EB52" i="1"/>
  <c r="EA52" i="1"/>
  <c r="EB4" i="1"/>
  <c r="EA4" i="1"/>
  <c r="EA77" i="1"/>
  <c r="EB77" i="1"/>
  <c r="EA111" i="1"/>
  <c r="EB111" i="1"/>
  <c r="EA95" i="1"/>
  <c r="EB95" i="1"/>
  <c r="EA107" i="1"/>
  <c r="EB107" i="1"/>
  <c r="EB80" i="1"/>
  <c r="EA80" i="1"/>
  <c r="EB58" i="1"/>
  <c r="EA58" i="1"/>
  <c r="EB98" i="1"/>
  <c r="EA98" i="1"/>
  <c r="EB32" i="1"/>
  <c r="EA32" i="1"/>
  <c r="EA35" i="1"/>
  <c r="EB35" i="1"/>
  <c r="EB42" i="1"/>
  <c r="EA42" i="1"/>
  <c r="EB92" i="1"/>
  <c r="EA92" i="1"/>
  <c r="EA569" i="1"/>
  <c r="EB569" i="1"/>
  <c r="EA519" i="1"/>
  <c r="EB519" i="1"/>
  <c r="EA702" i="1"/>
  <c r="EB702" i="1"/>
  <c r="EB512" i="1"/>
  <c r="EA512" i="1"/>
  <c r="EB518" i="1"/>
  <c r="EA518" i="1"/>
  <c r="EA535" i="1"/>
  <c r="EB535" i="1"/>
  <c r="EB560" i="1"/>
  <c r="EA560" i="1"/>
  <c r="EA483" i="1"/>
  <c r="EB483" i="1"/>
  <c r="EA602" i="1"/>
  <c r="EB602" i="1"/>
  <c r="EB679" i="1"/>
  <c r="EA679" i="1"/>
  <c r="EA487" i="1"/>
  <c r="EB487" i="1"/>
  <c r="EA623" i="1"/>
  <c r="EB623" i="1"/>
  <c r="EB662" i="1"/>
  <c r="EA662" i="1"/>
  <c r="EB628" i="1"/>
  <c r="EA628" i="1"/>
  <c r="EB693" i="1"/>
  <c r="EA693" i="1"/>
  <c r="EA479" i="1"/>
  <c r="EB479" i="1"/>
  <c r="EB590" i="1"/>
  <c r="EA590" i="1"/>
  <c r="EB506" i="1"/>
  <c r="EA506" i="1"/>
  <c r="EB500" i="1"/>
  <c r="EA500" i="1"/>
  <c r="EB654" i="1"/>
  <c r="EA654" i="1"/>
  <c r="EB592" i="1"/>
  <c r="EA592" i="1"/>
  <c r="EB652" i="1"/>
  <c r="EA652" i="1"/>
  <c r="EB598" i="1"/>
  <c r="EA598" i="1"/>
  <c r="EB616" i="1"/>
  <c r="EA616" i="1"/>
  <c r="EA700" i="1"/>
  <c r="EB700" i="1"/>
  <c r="EA650" i="1"/>
  <c r="EB650" i="1"/>
  <c r="EB508" i="1"/>
  <c r="EA508" i="1"/>
  <c r="EB498" i="1"/>
  <c r="EA498" i="1"/>
  <c r="EA491" i="1"/>
  <c r="EB491" i="1"/>
  <c r="EA956" i="1"/>
  <c r="EB956" i="1"/>
  <c r="EB946" i="1"/>
  <c r="EA946" i="1"/>
  <c r="EA968" i="1"/>
  <c r="EB968" i="1"/>
  <c r="EA954" i="1"/>
  <c r="EB954" i="1"/>
  <c r="EB943" i="1"/>
  <c r="EA943" i="1"/>
  <c r="EN354" i="1"/>
  <c r="EO354" i="1"/>
  <c r="EN207" i="1"/>
  <c r="EO207" i="1"/>
  <c r="EN227" i="1"/>
  <c r="EO227" i="1"/>
  <c r="EN331" i="1"/>
  <c r="EO331" i="1"/>
  <c r="EN288" i="1"/>
  <c r="EO288" i="1"/>
  <c r="EN254" i="1"/>
  <c r="EO254" i="1"/>
  <c r="EN884" i="1"/>
  <c r="EO884" i="1"/>
  <c r="EN831" i="1"/>
  <c r="EO831" i="1"/>
  <c r="EB133" i="1"/>
  <c r="EA133" i="1"/>
  <c r="EB456" i="1"/>
  <c r="EA456" i="1"/>
  <c r="EB276" i="1"/>
  <c r="EA276" i="1"/>
  <c r="EA269" i="1"/>
  <c r="EB269" i="1"/>
  <c r="EA406" i="1"/>
  <c r="EB406" i="1"/>
  <c r="EA295" i="1"/>
  <c r="EB295" i="1"/>
  <c r="EA744" i="1"/>
  <c r="EB744" i="1"/>
  <c r="EB897" i="1"/>
  <c r="EA897" i="1"/>
  <c r="EA729" i="1"/>
  <c r="EB729" i="1"/>
  <c r="EN346" i="1"/>
  <c r="EO346" i="1"/>
  <c r="EN195" i="1"/>
  <c r="EO195" i="1"/>
  <c r="EN194" i="1"/>
  <c r="EO194" i="1"/>
  <c r="EN166" i="1"/>
  <c r="EO166" i="1"/>
  <c r="EN418" i="1"/>
  <c r="EO418" i="1"/>
  <c r="EN365" i="1"/>
  <c r="EO365" i="1"/>
  <c r="EN164" i="1"/>
  <c r="EO164" i="1"/>
  <c r="EN879" i="1"/>
  <c r="EO879" i="1"/>
  <c r="EN735" i="1"/>
  <c r="EO735" i="1"/>
  <c r="EB338" i="1"/>
  <c r="EA338" i="1"/>
  <c r="EN133" i="1"/>
  <c r="EO133" i="1"/>
  <c r="EN255" i="1"/>
  <c r="EO255" i="1"/>
  <c r="EN253" i="1"/>
  <c r="EO253" i="1"/>
  <c r="EN470" i="1"/>
  <c r="EO470" i="1"/>
  <c r="EN459" i="1"/>
  <c r="EO459" i="1"/>
  <c r="EN386" i="1"/>
  <c r="EO386" i="1"/>
  <c r="EN445" i="1"/>
  <c r="EO445" i="1"/>
  <c r="EN220" i="1"/>
  <c r="EO220" i="1"/>
  <c r="EN327" i="1"/>
  <c r="EO327" i="1"/>
  <c r="EN181" i="1"/>
  <c r="EO181" i="1"/>
  <c r="EN212" i="1"/>
  <c r="EO212" i="1"/>
  <c r="EN144" i="1"/>
  <c r="EO144" i="1"/>
  <c r="EN172" i="1"/>
  <c r="EO172" i="1"/>
  <c r="EN131" i="1"/>
  <c r="EO131" i="1"/>
  <c r="EN165" i="1"/>
  <c r="EO165" i="1"/>
  <c r="EN461" i="1"/>
  <c r="EO461" i="1"/>
  <c r="EN380" i="1"/>
  <c r="EO380" i="1"/>
  <c r="EN186" i="1"/>
  <c r="EO186" i="1"/>
  <c r="EN203" i="1"/>
  <c r="EO203" i="1"/>
  <c r="EN156" i="1"/>
  <c r="EO156" i="1"/>
  <c r="EN141" i="1"/>
  <c r="EO141" i="1"/>
  <c r="EN441" i="1"/>
  <c r="EO441" i="1"/>
  <c r="EN158" i="1"/>
  <c r="EO158" i="1"/>
  <c r="EN132" i="1"/>
  <c r="EO132" i="1"/>
  <c r="EN264" i="1"/>
  <c r="EO264" i="1"/>
  <c r="EN257" i="1"/>
  <c r="EO257" i="1"/>
  <c r="EN379" i="1"/>
  <c r="EO379" i="1"/>
  <c r="EN287" i="1"/>
  <c r="EO287" i="1"/>
  <c r="EN320" i="1"/>
  <c r="EO320" i="1"/>
  <c r="EN325" i="1"/>
  <c r="EO325" i="1"/>
  <c r="EN393" i="1"/>
  <c r="EO393" i="1"/>
  <c r="EN140" i="1"/>
  <c r="EO140" i="1"/>
  <c r="EN136" i="1"/>
  <c r="EO136" i="1"/>
  <c r="EN376" i="1"/>
  <c r="EO376" i="1"/>
  <c r="EN356" i="1"/>
  <c r="EO356" i="1"/>
  <c r="EN304" i="1"/>
  <c r="EO304" i="1"/>
  <c r="EN130" i="1"/>
  <c r="EO130" i="1"/>
  <c r="EN148" i="1"/>
  <c r="EO148" i="1"/>
  <c r="EN271" i="1"/>
  <c r="EO271" i="1"/>
  <c r="EN281" i="1"/>
  <c r="EO281" i="1"/>
  <c r="EN372" i="1"/>
  <c r="EO372" i="1"/>
  <c r="EN243" i="1"/>
  <c r="EO243" i="1"/>
  <c r="EN413" i="1"/>
  <c r="EO413" i="1"/>
  <c r="EN410" i="1"/>
  <c r="EO410" i="1"/>
  <c r="EN382" i="1"/>
  <c r="EO382" i="1"/>
  <c r="EN150" i="1"/>
  <c r="EO150" i="1"/>
  <c r="EN274" i="1"/>
  <c r="EO274" i="1"/>
  <c r="EN823" i="1"/>
  <c r="EO823" i="1"/>
  <c r="EN712" i="1"/>
  <c r="EO712" i="1"/>
  <c r="EN765" i="1"/>
  <c r="EO765" i="1"/>
  <c r="EN837" i="1"/>
  <c r="EO837" i="1"/>
  <c r="EO713" i="1"/>
  <c r="EN713" i="1"/>
  <c r="EN825" i="1"/>
  <c r="EO825" i="1"/>
  <c r="EN750" i="1"/>
  <c r="EO750" i="1"/>
  <c r="EO728" i="1"/>
  <c r="EN728" i="1"/>
  <c r="EN719" i="1"/>
  <c r="EO719" i="1"/>
  <c r="EN860" i="1"/>
  <c r="EO860" i="1"/>
  <c r="EN916" i="1"/>
  <c r="EO916" i="1"/>
  <c r="EN915" i="1"/>
  <c r="EO915" i="1"/>
  <c r="EN807" i="1"/>
  <c r="EO807" i="1"/>
  <c r="EN812" i="1"/>
  <c r="EO812" i="1"/>
  <c r="EN782" i="1"/>
  <c r="EO782" i="1"/>
  <c r="EN919" i="1"/>
  <c r="EO919" i="1"/>
  <c r="EN858" i="1"/>
  <c r="EO858" i="1"/>
  <c r="EN753" i="1"/>
  <c r="EO753" i="1"/>
  <c r="EN814" i="1"/>
  <c r="EO814" i="1"/>
  <c r="EN833" i="1"/>
  <c r="EO833" i="1"/>
  <c r="EN846" i="1"/>
  <c r="EO846" i="1"/>
  <c r="EN707" i="1"/>
  <c r="EO707" i="1"/>
  <c r="EN764" i="1"/>
  <c r="EO764" i="1"/>
  <c r="EN770" i="1"/>
  <c r="EO770" i="1"/>
  <c r="EN863" i="1"/>
  <c r="EO863" i="1"/>
  <c r="EN864" i="1"/>
  <c r="EO864" i="1"/>
  <c r="EO716" i="1"/>
  <c r="EN716" i="1"/>
  <c r="EN929" i="1"/>
  <c r="EO929" i="1"/>
  <c r="EO734" i="1"/>
  <c r="EN734" i="1"/>
  <c r="EN926" i="1"/>
  <c r="EO926" i="1"/>
  <c r="EN872" i="1"/>
  <c r="EO872" i="1"/>
  <c r="EN731" i="1"/>
  <c r="EO731" i="1"/>
  <c r="EN870" i="1"/>
  <c r="EO870" i="1"/>
  <c r="EB209" i="1"/>
  <c r="EA209" i="1"/>
  <c r="EA125" i="1"/>
  <c r="EB125" i="1"/>
  <c r="EA457" i="1"/>
  <c r="EB457" i="1"/>
  <c r="EA197" i="1"/>
  <c r="EB197" i="1"/>
  <c r="EA226" i="1"/>
  <c r="EB226" i="1"/>
  <c r="EB260" i="1"/>
  <c r="EA260" i="1"/>
  <c r="EA222" i="1"/>
  <c r="EB222" i="1"/>
  <c r="EA245" i="1"/>
  <c r="EB245" i="1"/>
  <c r="EA469" i="1"/>
  <c r="EB469" i="1"/>
  <c r="EB332" i="1"/>
  <c r="EA332" i="1"/>
  <c r="EA174" i="1"/>
  <c r="EB174" i="1"/>
  <c r="EA370" i="1"/>
  <c r="EB370" i="1"/>
  <c r="EA439" i="1"/>
  <c r="EB439" i="1"/>
  <c r="EA460" i="1"/>
  <c r="EB460" i="1"/>
  <c r="EB126" i="1"/>
  <c r="EA126" i="1"/>
  <c r="EA206" i="1"/>
  <c r="EB206" i="1"/>
  <c r="EA228" i="1"/>
  <c r="EB228" i="1"/>
  <c r="EA198" i="1"/>
  <c r="EB198" i="1"/>
  <c r="EB377" i="1"/>
  <c r="EA377" i="1"/>
  <c r="EA455" i="1"/>
  <c r="EB455" i="1"/>
  <c r="EA192" i="1"/>
  <c r="EB192" i="1"/>
  <c r="EB223" i="1"/>
  <c r="EA223" i="1"/>
  <c r="EB357" i="1"/>
  <c r="EA357" i="1"/>
  <c r="EA113" i="1"/>
  <c r="EB113" i="1"/>
  <c r="EA218" i="1"/>
  <c r="EB218" i="1"/>
  <c r="EB404" i="1"/>
  <c r="EA404" i="1"/>
  <c r="EB120" i="1"/>
  <c r="EA120" i="1"/>
  <c r="EB355" i="1"/>
  <c r="EA355" i="1"/>
  <c r="EA149" i="1"/>
  <c r="EB149" i="1"/>
  <c r="EB393" i="1"/>
  <c r="EA393" i="1"/>
  <c r="EA289" i="1"/>
  <c r="EB289" i="1"/>
  <c r="EB453" i="1"/>
  <c r="EA453" i="1"/>
  <c r="EA325" i="1"/>
  <c r="EB325" i="1"/>
  <c r="EA190" i="1"/>
  <c r="EB190" i="1"/>
  <c r="EA134" i="1"/>
  <c r="EB134" i="1"/>
  <c r="EB262" i="1"/>
  <c r="EA262" i="1"/>
  <c r="EA315" i="1"/>
  <c r="EB315" i="1"/>
  <c r="EB361" i="1"/>
  <c r="EA361" i="1"/>
  <c r="EA323" i="1"/>
  <c r="EB323" i="1"/>
  <c r="EA281" i="1"/>
  <c r="EB281" i="1"/>
  <c r="EB381" i="1"/>
  <c r="EA381" i="1"/>
  <c r="EB146" i="1"/>
  <c r="EA146" i="1"/>
  <c r="EB280" i="1"/>
  <c r="EA280" i="1"/>
  <c r="EA422" i="1"/>
  <c r="EB422" i="1"/>
  <c r="EA824" i="1"/>
  <c r="EB824" i="1"/>
  <c r="EB825" i="1"/>
  <c r="EA825" i="1"/>
  <c r="EB921" i="1"/>
  <c r="EA921" i="1"/>
  <c r="EA751" i="1"/>
  <c r="EB751" i="1"/>
  <c r="EA838" i="1"/>
  <c r="EB838" i="1"/>
  <c r="EB774" i="1"/>
  <c r="EA774" i="1"/>
  <c r="EA717" i="1"/>
  <c r="EB717" i="1"/>
  <c r="EA793" i="1"/>
  <c r="EB793" i="1"/>
  <c r="EA787" i="1"/>
  <c r="EB787" i="1"/>
  <c r="EA876" i="1"/>
  <c r="EB876" i="1"/>
  <c r="EA775" i="1"/>
  <c r="EB775" i="1"/>
  <c r="EA822" i="1"/>
  <c r="EB822" i="1"/>
  <c r="EA755" i="1"/>
  <c r="EB755" i="1"/>
  <c r="EB745" i="1"/>
  <c r="EA745" i="1"/>
  <c r="EB837" i="1"/>
  <c r="EA837" i="1"/>
  <c r="EB706" i="1"/>
  <c r="EA706" i="1"/>
  <c r="EB803" i="1"/>
  <c r="EA803" i="1"/>
  <c r="EB795" i="1"/>
  <c r="EA795" i="1"/>
  <c r="EA871" i="1"/>
  <c r="EB871" i="1"/>
  <c r="EB806" i="1"/>
  <c r="EA806" i="1"/>
  <c r="EB812" i="1"/>
  <c r="EA812" i="1"/>
  <c r="EB923" i="1"/>
  <c r="EA923" i="1"/>
  <c r="EA842" i="1"/>
  <c r="EB842" i="1"/>
  <c r="EA843" i="1"/>
  <c r="EB843" i="1"/>
  <c r="EN16" i="1"/>
  <c r="EO16" i="1"/>
  <c r="EN104" i="1"/>
  <c r="EO104" i="1"/>
  <c r="EN20" i="1"/>
  <c r="EO20" i="1"/>
  <c r="EN37" i="1"/>
  <c r="EO37" i="1"/>
  <c r="EN14" i="1"/>
  <c r="EO14" i="1"/>
  <c r="EN62" i="1"/>
  <c r="EO62" i="1"/>
  <c r="EN59" i="1"/>
  <c r="EO59" i="1"/>
  <c r="EN107" i="1"/>
  <c r="EO107" i="1"/>
  <c r="EN57" i="1"/>
  <c r="EO57" i="1"/>
  <c r="EN51" i="1"/>
  <c r="EO51" i="1"/>
  <c r="EN54" i="1"/>
  <c r="EO54" i="1"/>
  <c r="EN35" i="1"/>
  <c r="EO35" i="1"/>
  <c r="EN89" i="1"/>
  <c r="EO89" i="1"/>
  <c r="EN78" i="1"/>
  <c r="EO78" i="1"/>
  <c r="EN619" i="1"/>
  <c r="EO619" i="1"/>
  <c r="EN557" i="1"/>
  <c r="EO557" i="1"/>
  <c r="EN604" i="1"/>
  <c r="EO604" i="1"/>
  <c r="EN547" i="1"/>
  <c r="EO547" i="1"/>
  <c r="EN599" i="1"/>
  <c r="EO599" i="1"/>
  <c r="EN481" i="1"/>
  <c r="EO481" i="1"/>
  <c r="EN545" i="1"/>
  <c r="EO545" i="1"/>
  <c r="EN613" i="1"/>
  <c r="EO613" i="1"/>
  <c r="EN564" i="1"/>
  <c r="EO564" i="1"/>
  <c r="EN637" i="1"/>
  <c r="EO637" i="1"/>
  <c r="EN559" i="1"/>
  <c r="EO559" i="1"/>
  <c r="EN683" i="1"/>
  <c r="EO683" i="1"/>
  <c r="EN548" i="1"/>
  <c r="EO548" i="1"/>
  <c r="EN488" i="1"/>
  <c r="EO488" i="1"/>
  <c r="EN523" i="1"/>
  <c r="EO523" i="1"/>
  <c r="EN522" i="1"/>
  <c r="EO522" i="1"/>
  <c r="EN525" i="1"/>
  <c r="EO525" i="1"/>
  <c r="EN659" i="1"/>
  <c r="EO659" i="1"/>
  <c r="EN670" i="1"/>
  <c r="EO670" i="1"/>
  <c r="EN596" i="1"/>
  <c r="EO596" i="1"/>
  <c r="EN521" i="1"/>
  <c r="EO521" i="1"/>
  <c r="EN478" i="1"/>
  <c r="EO478" i="1"/>
  <c r="EN669" i="1"/>
  <c r="EO669" i="1"/>
  <c r="EN693" i="1"/>
  <c r="EO693" i="1"/>
  <c r="EN640" i="1"/>
  <c r="EO640" i="1"/>
  <c r="EN484" i="1"/>
  <c r="EO484" i="1"/>
  <c r="EN621" i="1"/>
  <c r="EO621" i="1"/>
  <c r="EN581" i="1"/>
  <c r="EO581" i="1"/>
  <c r="EN652" i="1"/>
  <c r="EO652" i="1"/>
  <c r="EN650" i="1"/>
  <c r="EO650" i="1"/>
  <c r="EN498" i="1"/>
  <c r="EO498" i="1"/>
  <c r="EN514" i="1"/>
  <c r="EO514" i="1"/>
  <c r="EN636" i="1"/>
  <c r="EO636" i="1"/>
  <c r="EN698" i="1"/>
  <c r="EO698" i="1"/>
  <c r="EN598" i="1"/>
  <c r="EO598" i="1"/>
  <c r="EN974" i="1"/>
  <c r="EO974" i="1"/>
  <c r="EN977" i="1"/>
  <c r="EO977" i="1"/>
  <c r="EN964" i="1"/>
  <c r="EO964" i="1"/>
  <c r="EN944" i="1"/>
  <c r="EO944" i="1"/>
  <c r="EN933" i="1"/>
  <c r="EO933" i="1"/>
  <c r="EA29" i="1"/>
  <c r="EB29" i="1"/>
  <c r="EB16" i="1"/>
  <c r="EA16" i="1"/>
  <c r="EA85" i="1"/>
  <c r="EB85" i="1"/>
  <c r="EA45" i="1"/>
  <c r="EB45" i="1"/>
  <c r="EA19" i="1"/>
  <c r="EB19" i="1"/>
  <c r="EB14" i="1"/>
  <c r="EA14" i="1"/>
  <c r="EB28" i="1"/>
  <c r="EA28" i="1"/>
  <c r="EB56" i="1"/>
  <c r="EA56" i="1"/>
  <c r="EA75" i="1"/>
  <c r="EB75" i="1"/>
  <c r="EB30" i="1"/>
  <c r="EA30" i="1"/>
  <c r="EB54" i="1"/>
  <c r="EA54" i="1"/>
  <c r="EA23" i="1"/>
  <c r="EB23" i="1"/>
  <c r="EB48" i="1"/>
  <c r="EA48" i="1"/>
  <c r="EB484" i="1"/>
  <c r="EA484" i="1"/>
  <c r="EA600" i="1"/>
  <c r="EB600" i="1"/>
  <c r="EB488" i="1"/>
  <c r="EA488" i="1"/>
  <c r="EA527" i="1"/>
  <c r="EB527" i="1"/>
  <c r="EA680" i="1"/>
  <c r="EB680" i="1"/>
  <c r="EB538" i="1"/>
  <c r="EA538" i="1"/>
  <c r="EB530" i="1"/>
  <c r="EA530" i="1"/>
  <c r="EA555" i="1"/>
  <c r="EB555" i="1"/>
  <c r="EB599" i="1"/>
  <c r="EA599" i="1"/>
  <c r="EA481" i="1"/>
  <c r="EB481" i="1"/>
  <c r="EB522" i="1"/>
  <c r="EA522" i="1"/>
  <c r="EA525" i="1"/>
  <c r="EB525" i="1"/>
  <c r="EA676" i="1"/>
  <c r="EB676" i="1"/>
  <c r="EB640" i="1"/>
  <c r="EA640" i="1"/>
  <c r="EA581" i="1"/>
  <c r="EB581" i="1"/>
  <c r="EB677" i="1"/>
  <c r="EA677" i="1"/>
  <c r="EA531" i="1"/>
  <c r="EB531" i="1"/>
  <c r="EB681" i="1"/>
  <c r="EA681" i="1"/>
  <c r="EA591" i="1"/>
  <c r="EB591" i="1"/>
  <c r="EB510" i="1"/>
  <c r="EA510" i="1"/>
  <c r="EB492" i="1"/>
  <c r="EA492" i="1"/>
  <c r="EB701" i="1"/>
  <c r="EA701" i="1"/>
  <c r="EB691" i="1"/>
  <c r="EA691" i="1"/>
  <c r="EA970" i="1"/>
  <c r="EB970" i="1"/>
  <c r="EA974" i="1"/>
  <c r="EB974" i="1"/>
  <c r="EB951" i="1"/>
  <c r="EA951" i="1"/>
  <c r="EA957" i="1"/>
  <c r="EB957" i="1"/>
  <c r="EB975" i="1"/>
  <c r="EA975" i="1"/>
  <c r="EA936" i="1"/>
  <c r="EB936" i="1"/>
  <c r="EB958" i="1"/>
  <c r="EA958" i="1"/>
  <c r="EB941" i="1"/>
  <c r="EA941" i="1"/>
  <c r="EB290" i="1"/>
  <c r="EA290" i="1"/>
  <c r="EN774" i="1"/>
  <c r="EO774" i="1"/>
  <c r="EN853" i="1"/>
  <c r="EO853" i="1"/>
  <c r="EB421" i="1"/>
  <c r="EA421" i="1"/>
  <c r="EN124" i="1"/>
  <c r="EO124" i="1"/>
  <c r="EN385" i="1"/>
  <c r="EO385" i="1"/>
  <c r="EN321" i="1"/>
  <c r="EO321" i="1"/>
  <c r="EN438" i="1"/>
  <c r="EO438" i="1"/>
  <c r="EN472" i="1"/>
  <c r="EO472" i="1"/>
  <c r="EN299" i="1"/>
  <c r="EO299" i="1"/>
  <c r="EN457" i="1"/>
  <c r="EO457" i="1"/>
  <c r="EN464" i="1"/>
  <c r="EO464" i="1"/>
  <c r="EN171" i="1"/>
  <c r="EO171" i="1"/>
  <c r="EN191" i="1"/>
  <c r="EO191" i="1"/>
  <c r="EN432" i="1"/>
  <c r="EO432" i="1"/>
  <c r="EN126" i="1"/>
  <c r="EO126" i="1"/>
  <c r="EN312" i="1"/>
  <c r="EO312" i="1"/>
  <c r="EN188" i="1"/>
  <c r="EO188" i="1"/>
  <c r="EN291" i="1"/>
  <c r="EO291" i="1"/>
  <c r="EN440" i="1"/>
  <c r="EO440" i="1"/>
  <c r="EN143" i="1"/>
  <c r="EO143" i="1"/>
  <c r="EN223" i="1"/>
  <c r="EO223" i="1"/>
  <c r="EN256" i="1"/>
  <c r="EO256" i="1"/>
  <c r="EN290" i="1"/>
  <c r="EO290" i="1"/>
  <c r="EN334" i="1"/>
  <c r="EO334" i="1"/>
  <c r="EN123" i="1"/>
  <c r="EO123" i="1"/>
  <c r="EN347" i="1"/>
  <c r="EO347" i="1"/>
  <c r="EN209" i="1"/>
  <c r="EO209" i="1"/>
  <c r="EN119" i="1"/>
  <c r="EO119" i="1"/>
  <c r="EN265" i="1"/>
  <c r="EO265" i="1"/>
  <c r="EN405" i="1"/>
  <c r="EO405" i="1"/>
  <c r="EN314" i="1"/>
  <c r="EO314" i="1"/>
  <c r="EN403" i="1"/>
  <c r="EO403" i="1"/>
  <c r="EN237" i="1"/>
  <c r="EO237" i="1"/>
  <c r="EN217" i="1"/>
  <c r="EO217" i="1"/>
  <c r="EN162" i="1"/>
  <c r="EO162" i="1"/>
  <c r="EN341" i="1"/>
  <c r="EO341" i="1"/>
  <c r="EN145" i="1"/>
  <c r="EO145" i="1"/>
  <c r="EN147" i="1"/>
  <c r="EO147" i="1"/>
  <c r="EN282" i="1"/>
  <c r="EO282" i="1"/>
  <c r="EN301" i="1"/>
  <c r="EO301" i="1"/>
  <c r="EN300" i="1"/>
  <c r="EO300" i="1"/>
  <c r="EN272" i="1"/>
  <c r="EO272" i="1"/>
  <c r="EN364" i="1"/>
  <c r="EO364" i="1"/>
  <c r="EN363" i="1"/>
  <c r="EO363" i="1"/>
  <c r="EN344" i="1"/>
  <c r="EO344" i="1"/>
  <c r="EN283" i="1"/>
  <c r="EO283" i="1"/>
  <c r="EN146" i="1"/>
  <c r="EO146" i="1"/>
  <c r="EN248" i="1"/>
  <c r="EO248" i="1"/>
  <c r="EN250" i="1"/>
  <c r="EO250" i="1"/>
  <c r="EN771" i="1"/>
  <c r="EO771" i="1"/>
  <c r="EN921" i="1"/>
  <c r="EO921" i="1"/>
  <c r="EN839" i="1"/>
  <c r="EO839" i="1"/>
  <c r="EN922" i="1"/>
  <c r="EO922" i="1"/>
  <c r="EN815" i="1"/>
  <c r="EO815" i="1"/>
  <c r="EN786" i="1"/>
  <c r="EO786" i="1"/>
  <c r="EN887" i="1"/>
  <c r="EO887" i="1"/>
  <c r="EN755" i="1"/>
  <c r="EO755" i="1"/>
  <c r="EN744" i="1"/>
  <c r="EO744" i="1"/>
  <c r="EN813" i="1"/>
  <c r="EO813" i="1"/>
  <c r="EN877" i="1"/>
  <c r="EO877" i="1"/>
  <c r="EN920" i="1"/>
  <c r="EO920" i="1"/>
  <c r="EN785" i="1"/>
  <c r="EO785" i="1"/>
  <c r="EN851" i="1"/>
  <c r="EO851" i="1"/>
  <c r="EN747" i="1"/>
  <c r="EO747" i="1"/>
  <c r="EN855" i="1"/>
  <c r="EO855" i="1"/>
  <c r="EN769" i="1"/>
  <c r="EO769" i="1"/>
  <c r="EN908" i="1"/>
  <c r="EO908" i="1"/>
  <c r="EN795" i="1"/>
  <c r="EO795" i="1"/>
  <c r="EN789" i="1"/>
  <c r="EO789" i="1"/>
  <c r="EN801" i="1"/>
  <c r="EO801" i="1"/>
  <c r="EN867" i="1"/>
  <c r="EO867" i="1"/>
  <c r="EN917" i="1"/>
  <c r="EO917" i="1"/>
  <c r="EN793" i="1"/>
  <c r="EO793" i="1"/>
  <c r="EN859" i="1"/>
  <c r="EO859" i="1"/>
  <c r="EN883" i="1"/>
  <c r="EO883" i="1"/>
  <c r="EN866" i="1"/>
  <c r="EO866" i="1"/>
  <c r="EN817" i="1"/>
  <c r="EO817" i="1"/>
  <c r="EN842" i="1"/>
  <c r="EO842" i="1"/>
  <c r="EN843" i="1"/>
  <c r="EO843" i="1"/>
  <c r="EN928" i="1"/>
  <c r="EO928" i="1"/>
  <c r="EN923" i="1"/>
  <c r="EO923" i="1"/>
  <c r="EB312" i="1"/>
  <c r="EA312" i="1"/>
  <c r="EA299" i="1"/>
  <c r="EB299" i="1"/>
  <c r="EA224" i="1"/>
  <c r="EB224" i="1"/>
  <c r="EB166" i="1"/>
  <c r="EA166" i="1"/>
  <c r="EB205" i="1"/>
  <c r="EA205" i="1"/>
  <c r="EA317" i="1"/>
  <c r="EB317" i="1"/>
  <c r="EA263" i="1"/>
  <c r="EB263" i="1"/>
  <c r="EA145" i="1"/>
  <c r="EB145" i="1"/>
  <c r="EA307" i="1"/>
  <c r="EB307" i="1"/>
  <c r="EA463" i="1"/>
  <c r="EB463" i="1"/>
  <c r="EB183" i="1"/>
  <c r="EA183" i="1"/>
  <c r="EA216" i="1"/>
  <c r="EB216" i="1"/>
  <c r="EA117" i="1"/>
  <c r="EB117" i="1"/>
  <c r="EB154" i="1"/>
  <c r="EA154" i="1"/>
  <c r="EB306" i="1"/>
  <c r="EA306" i="1"/>
  <c r="EB238" i="1"/>
  <c r="EA238" i="1"/>
  <c r="EA433" i="1"/>
  <c r="EB433" i="1"/>
  <c r="EA420" i="1"/>
  <c r="EB420" i="1"/>
  <c r="EA368" i="1"/>
  <c r="EB368" i="1"/>
  <c r="EB419" i="1"/>
  <c r="EA419" i="1"/>
  <c r="EB274" i="1"/>
  <c r="EA274" i="1"/>
  <c r="EB462" i="1"/>
  <c r="EA462" i="1"/>
  <c r="EB432" i="1"/>
  <c r="EA432" i="1"/>
  <c r="EB407" i="1"/>
  <c r="EA407" i="1"/>
  <c r="EA200" i="1"/>
  <c r="EB200" i="1"/>
  <c r="EA265" i="1"/>
  <c r="EB265" i="1"/>
  <c r="EB308" i="1"/>
  <c r="EA308" i="1"/>
  <c r="EA356" i="1"/>
  <c r="EB356" i="1"/>
  <c r="EB129" i="1"/>
  <c r="EA129" i="1"/>
  <c r="EB379" i="1"/>
  <c r="EA379" i="1"/>
  <c r="EB217" i="1"/>
  <c r="EA217" i="1"/>
  <c r="EA333" i="1"/>
  <c r="EB333" i="1"/>
  <c r="EB336" i="1"/>
  <c r="EA336" i="1"/>
  <c r="EB343" i="1"/>
  <c r="EA343" i="1"/>
  <c r="EB229" i="1"/>
  <c r="EA229" i="1"/>
  <c r="EA157" i="1"/>
  <c r="EB157" i="1"/>
  <c r="EB288" i="1"/>
  <c r="EA288" i="1"/>
  <c r="EB411" i="1"/>
  <c r="EA411" i="1"/>
  <c r="EB345" i="1"/>
  <c r="EA345" i="1"/>
  <c r="EB324" i="1"/>
  <c r="EA324" i="1"/>
  <c r="EA364" i="1"/>
  <c r="EB364" i="1"/>
  <c r="EB282" i="1"/>
  <c r="EA282" i="1"/>
  <c r="EB448" i="1"/>
  <c r="EA448" i="1"/>
  <c r="EA372" i="1"/>
  <c r="EB372" i="1"/>
  <c r="EB326" i="1"/>
  <c r="EA326" i="1"/>
  <c r="EA749" i="1"/>
  <c r="EB749" i="1"/>
  <c r="EA828" i="1"/>
  <c r="EB828" i="1"/>
  <c r="EA840" i="1"/>
  <c r="EB840" i="1"/>
  <c r="EB758" i="1"/>
  <c r="EA758" i="1"/>
  <c r="EB890" i="1"/>
  <c r="EA890" i="1"/>
  <c r="EA885" i="1"/>
  <c r="EB885" i="1"/>
  <c r="EB752" i="1"/>
  <c r="EA752" i="1"/>
  <c r="EA759" i="1"/>
  <c r="EB759" i="1"/>
  <c r="EB780" i="1"/>
  <c r="EA780" i="1"/>
  <c r="EB732" i="1"/>
  <c r="EA732" i="1"/>
  <c r="EB839" i="1"/>
  <c r="EA839" i="1"/>
  <c r="EA922" i="1"/>
  <c r="EB922" i="1"/>
  <c r="EA815" i="1"/>
  <c r="EB815" i="1"/>
  <c r="EA725" i="1"/>
  <c r="EB725" i="1"/>
  <c r="EB852" i="1"/>
  <c r="EA852" i="1"/>
  <c r="EB779" i="1"/>
  <c r="EA779" i="1"/>
  <c r="EA727" i="1"/>
  <c r="EB727" i="1"/>
  <c r="EA891" i="1"/>
  <c r="EB891" i="1"/>
  <c r="EA861" i="1"/>
  <c r="EB861" i="1"/>
  <c r="EB804" i="1"/>
  <c r="EA804" i="1"/>
  <c r="EA857" i="1"/>
  <c r="EB857" i="1"/>
  <c r="EA761" i="1"/>
  <c r="EB761" i="1"/>
  <c r="EA859" i="1"/>
  <c r="EB859" i="1"/>
  <c r="EB858" i="1"/>
  <c r="EA858" i="1"/>
  <c r="EB754" i="1"/>
  <c r="EA754" i="1"/>
  <c r="EB907" i="1"/>
  <c r="EA907" i="1"/>
  <c r="EA811" i="1"/>
  <c r="EB811" i="1"/>
  <c r="EA898" i="1"/>
  <c r="EB898" i="1"/>
  <c r="EA865" i="1"/>
  <c r="EB865" i="1"/>
  <c r="EA863" i="1"/>
  <c r="EB863" i="1"/>
  <c r="EB864" i="1"/>
  <c r="EA864" i="1"/>
  <c r="EB776" i="1"/>
  <c r="EA776" i="1"/>
  <c r="EB841" i="1"/>
  <c r="EA841" i="1"/>
  <c r="EN67" i="1"/>
  <c r="EO67" i="1"/>
  <c r="EN6" i="1"/>
  <c r="EO6" i="1"/>
  <c r="EN27" i="1"/>
  <c r="EO27" i="1"/>
  <c r="EN19" i="1"/>
  <c r="EO19" i="1"/>
  <c r="EN75" i="1"/>
  <c r="EO75" i="1"/>
  <c r="EN47" i="1"/>
  <c r="EO47" i="1"/>
  <c r="EN71" i="1"/>
  <c r="EO71" i="1"/>
  <c r="EN28" i="1"/>
  <c r="EO28" i="1"/>
  <c r="EN49" i="1"/>
  <c r="EO49" i="1"/>
  <c r="EN96" i="1"/>
  <c r="EO96" i="1"/>
  <c r="EN99" i="1"/>
  <c r="EO99" i="1"/>
  <c r="EN23" i="1"/>
  <c r="EO23" i="1"/>
  <c r="EN22" i="1"/>
  <c r="EO22" i="1"/>
  <c r="EN36" i="1"/>
  <c r="EO36" i="1"/>
  <c r="EN562" i="1"/>
  <c r="EO562" i="1"/>
  <c r="EN512" i="1"/>
  <c r="EO512" i="1"/>
  <c r="EN524" i="1"/>
  <c r="EO524" i="1"/>
  <c r="EN606" i="1"/>
  <c r="EO606" i="1"/>
  <c r="EN684" i="1"/>
  <c r="EO684" i="1"/>
  <c r="EN533" i="1"/>
  <c r="EO533" i="1"/>
  <c r="EN643" i="1"/>
  <c r="EO643" i="1"/>
  <c r="EN620" i="1"/>
  <c r="EO620" i="1"/>
  <c r="EN563" i="1"/>
  <c r="EO563" i="1"/>
  <c r="EN541" i="1"/>
  <c r="EO541" i="1"/>
  <c r="EN474" i="1"/>
  <c r="EO474" i="1"/>
  <c r="EN500" i="1"/>
  <c r="EO500" i="1"/>
  <c r="EN609" i="1"/>
  <c r="EO609" i="1"/>
  <c r="EN594" i="1"/>
  <c r="EO594" i="1"/>
  <c r="EN681" i="1"/>
  <c r="EO681" i="1"/>
  <c r="EN674" i="1"/>
  <c r="EO674" i="1"/>
  <c r="EN605" i="1"/>
  <c r="EO605" i="1"/>
  <c r="EN582" i="1"/>
  <c r="EO582" i="1"/>
  <c r="EN506" i="1"/>
  <c r="EO506" i="1"/>
  <c r="EN592" i="1"/>
  <c r="EO592" i="1"/>
  <c r="EN490" i="1"/>
  <c r="EO490" i="1"/>
  <c r="EN510" i="1"/>
  <c r="EO510" i="1"/>
  <c r="EN477" i="1"/>
  <c r="EO477" i="1"/>
  <c r="EN509" i="1"/>
  <c r="EO509" i="1"/>
  <c r="EN603" i="1"/>
  <c r="EO603" i="1"/>
  <c r="EN625" i="1"/>
  <c r="EO625" i="1"/>
  <c r="EN932" i="1"/>
  <c r="EO932" i="1"/>
  <c r="EN967" i="1"/>
  <c r="EO967" i="1"/>
  <c r="EN960" i="1"/>
  <c r="EO960" i="1"/>
  <c r="EN980" i="1"/>
  <c r="EO980" i="1"/>
  <c r="EA15" i="1"/>
  <c r="EB15" i="1"/>
  <c r="EA103" i="1"/>
  <c r="EB103" i="1"/>
  <c r="EA67" i="1"/>
  <c r="EB67" i="1"/>
  <c r="EA105" i="1"/>
  <c r="EB105" i="1"/>
  <c r="EB104" i="1"/>
  <c r="EA104" i="1"/>
  <c r="EA87" i="1"/>
  <c r="EB87" i="1"/>
  <c r="EB86" i="1"/>
  <c r="EA86" i="1"/>
  <c r="EA57" i="1"/>
  <c r="EB57" i="1"/>
  <c r="EA31" i="1"/>
  <c r="EB31" i="1"/>
  <c r="EA71" i="1"/>
  <c r="EB71" i="1"/>
  <c r="EA101" i="1"/>
  <c r="EB101" i="1"/>
  <c r="EA39" i="1"/>
  <c r="EB39" i="1"/>
  <c r="EB94" i="1"/>
  <c r="EA94" i="1"/>
  <c r="EA93" i="1"/>
  <c r="EB93" i="1"/>
  <c r="EA537" i="1"/>
  <c r="EB537" i="1"/>
  <c r="EB624" i="1"/>
  <c r="EA624" i="1"/>
  <c r="EB480" i="1"/>
  <c r="EA480" i="1"/>
  <c r="EA678" i="1"/>
  <c r="EB678" i="1"/>
  <c r="EA686" i="1"/>
  <c r="EB686" i="1"/>
  <c r="EB658" i="1"/>
  <c r="EA658" i="1"/>
  <c r="EA653" i="1"/>
  <c r="EB653" i="1"/>
  <c r="EB548" i="1"/>
  <c r="EA548" i="1"/>
  <c r="EA659" i="1"/>
  <c r="EB659" i="1"/>
  <c r="EA631" i="1"/>
  <c r="EB631" i="1"/>
  <c r="EA533" i="1"/>
  <c r="EB533" i="1"/>
  <c r="EA545" i="1"/>
  <c r="EB545" i="1"/>
  <c r="EB554" i="1"/>
  <c r="EA554" i="1"/>
  <c r="EA474" i="1"/>
  <c r="EB474" i="1"/>
  <c r="EB578" i="1"/>
  <c r="EA578" i="1"/>
  <c r="EB473" i="1"/>
  <c r="EA473" i="1"/>
  <c r="EA485" i="1"/>
  <c r="EB485" i="1"/>
  <c r="EA682" i="1"/>
  <c r="EB682" i="1"/>
  <c r="EB588" i="1"/>
  <c r="EA588" i="1"/>
  <c r="EA507" i="1"/>
  <c r="EB507" i="1"/>
  <c r="EB626" i="1"/>
  <c r="EA626" i="1"/>
  <c r="EA575" i="1"/>
  <c r="EB575" i="1"/>
  <c r="EB668" i="1"/>
  <c r="EA668" i="1"/>
  <c r="EA585" i="1"/>
  <c r="EB585" i="1"/>
  <c r="EB490" i="1"/>
  <c r="EA490" i="1"/>
  <c r="EA505" i="1"/>
  <c r="EB505" i="1"/>
  <c r="EA499" i="1"/>
  <c r="EB499" i="1"/>
  <c r="EB689" i="1"/>
  <c r="EA689" i="1"/>
  <c r="EB477" i="1"/>
  <c r="EA477" i="1"/>
  <c r="EB572" i="1"/>
  <c r="EA572" i="1"/>
  <c r="EA617" i="1"/>
  <c r="EB617" i="1"/>
  <c r="EB967" i="1"/>
  <c r="EA967" i="1"/>
  <c r="EA950" i="1"/>
  <c r="EB950" i="1"/>
  <c r="EB944" i="1"/>
  <c r="EA944" i="1"/>
  <c r="EA980" i="1"/>
  <c r="EB980" i="1"/>
  <c r="EA942" i="1"/>
  <c r="EB942" i="1"/>
  <c r="EN416" i="1"/>
  <c r="EO416" i="1"/>
  <c r="EN232" i="1"/>
  <c r="EO232" i="1"/>
  <c r="EN193" i="1"/>
  <c r="EO193" i="1"/>
  <c r="EN439" i="1"/>
  <c r="EO439" i="1"/>
  <c r="EN333" i="1"/>
  <c r="EO333" i="1"/>
  <c r="EN295" i="1"/>
  <c r="EO295" i="1"/>
  <c r="EN338" i="1"/>
  <c r="EO338" i="1"/>
  <c r="EN758" i="1"/>
  <c r="EO758" i="1"/>
  <c r="EB292" i="1"/>
  <c r="EA292" i="1"/>
  <c r="EA449" i="1"/>
  <c r="EB449" i="1"/>
  <c r="EB194" i="1"/>
  <c r="EA194" i="1"/>
  <c r="EB168" i="1"/>
  <c r="EA168" i="1"/>
  <c r="EA360" i="1"/>
  <c r="EB360" i="1"/>
  <c r="EA251" i="1"/>
  <c r="EB251" i="1"/>
  <c r="EB383" i="1"/>
  <c r="EA383" i="1"/>
  <c r="EB882" i="1"/>
  <c r="EA882" i="1"/>
  <c r="EA906" i="1"/>
  <c r="EB906" i="1"/>
  <c r="EB880" i="1"/>
  <c r="EA880" i="1"/>
  <c r="EN208" i="1"/>
  <c r="EO208" i="1"/>
  <c r="EN313" i="1"/>
  <c r="EO313" i="1"/>
  <c r="EN370" i="1"/>
  <c r="EO370" i="1"/>
  <c r="EN286" i="1"/>
  <c r="EO286" i="1"/>
  <c r="EN261" i="1"/>
  <c r="EO261" i="1"/>
  <c r="EN138" i="1"/>
  <c r="EO138" i="1"/>
  <c r="EN362" i="1"/>
  <c r="EO362" i="1"/>
  <c r="EN383" i="1"/>
  <c r="EO383" i="1"/>
  <c r="EN890" i="1"/>
  <c r="EO890" i="1"/>
  <c r="EN760" i="1"/>
  <c r="EO760" i="1"/>
  <c r="EN721" i="1"/>
  <c r="EO721" i="1"/>
  <c r="EN832" i="1"/>
  <c r="EO832" i="1"/>
  <c r="EN882" i="1"/>
  <c r="EO882" i="1"/>
  <c r="EN906" i="1"/>
  <c r="EO906" i="1"/>
  <c r="EB294" i="1"/>
  <c r="EA294" i="1"/>
  <c r="EN471" i="1"/>
  <c r="EO471" i="1"/>
  <c r="EN307" i="1"/>
  <c r="EO307" i="1"/>
  <c r="EN374" i="1"/>
  <c r="EO374" i="1"/>
  <c r="EN192" i="1"/>
  <c r="EO192" i="1"/>
  <c r="EN455" i="1"/>
  <c r="EO455" i="1"/>
  <c r="EN260" i="1"/>
  <c r="EO260" i="1"/>
  <c r="EN201" i="1"/>
  <c r="EO201" i="1"/>
  <c r="EN184" i="1"/>
  <c r="EO184" i="1"/>
  <c r="EN332" i="1"/>
  <c r="EO332" i="1"/>
  <c r="EN135" i="1"/>
  <c r="EO135" i="1"/>
  <c r="EN238" i="1"/>
  <c r="EO238" i="1"/>
  <c r="EN414" i="1"/>
  <c r="EO414" i="1"/>
  <c r="EN467" i="1"/>
  <c r="EO467" i="1"/>
  <c r="EN157" i="1"/>
  <c r="EO157" i="1"/>
  <c r="EN236" i="1"/>
  <c r="EO236" i="1"/>
  <c r="EN309" i="1"/>
  <c r="EO309" i="1"/>
  <c r="EN330" i="1"/>
  <c r="EO330" i="1"/>
  <c r="EN292" i="1"/>
  <c r="EO292" i="1"/>
  <c r="EN402" i="1"/>
  <c r="EO402" i="1"/>
  <c r="EN231" i="1"/>
  <c r="EO231" i="1"/>
  <c r="EN113" i="1"/>
  <c r="EO113" i="1"/>
  <c r="EN369" i="1"/>
  <c r="EO369" i="1"/>
  <c r="EN397" i="1"/>
  <c r="EO397" i="1"/>
  <c r="EN190" i="1"/>
  <c r="EO190" i="1"/>
  <c r="EN160" i="1"/>
  <c r="EO160" i="1"/>
  <c r="EN339" i="1"/>
  <c r="EO339" i="1"/>
  <c r="EN234" i="1"/>
  <c r="EO234" i="1"/>
  <c r="EN342" i="1"/>
  <c r="EO342" i="1"/>
  <c r="EN116" i="1"/>
  <c r="EO116" i="1"/>
  <c r="EN358" i="1"/>
  <c r="EO358" i="1"/>
  <c r="EN398" i="1"/>
  <c r="EO398" i="1"/>
  <c r="EN153" i="1"/>
  <c r="EO153" i="1"/>
  <c r="EN311" i="1"/>
  <c r="EO311" i="1"/>
  <c r="EN310" i="1"/>
  <c r="EO310" i="1"/>
  <c r="EN427" i="1"/>
  <c r="EO427" i="1"/>
  <c r="EN426" i="1"/>
  <c r="EO426" i="1"/>
  <c r="EN348" i="1"/>
  <c r="EO348" i="1"/>
  <c r="EN396" i="1"/>
  <c r="EO396" i="1"/>
  <c r="EN323" i="1"/>
  <c r="EO323" i="1"/>
  <c r="EN448" i="1"/>
  <c r="EO448" i="1"/>
  <c r="EN422" i="1"/>
  <c r="EO422" i="1"/>
  <c r="EN155" i="1"/>
  <c r="EO155" i="1"/>
  <c r="EN834" i="1"/>
  <c r="EO834" i="1"/>
  <c r="EN836" i="1"/>
  <c r="EO836" i="1"/>
  <c r="EO737" i="1"/>
  <c r="EN737" i="1"/>
  <c r="EN854" i="1"/>
  <c r="EO854" i="1"/>
  <c r="EN733" i="1"/>
  <c r="EO733" i="1"/>
  <c r="EN766" i="1"/>
  <c r="EO766" i="1"/>
  <c r="EN893" i="1"/>
  <c r="EO893" i="1"/>
  <c r="EN752" i="1"/>
  <c r="EO752" i="1"/>
  <c r="EN749" i="1"/>
  <c r="EO749" i="1"/>
  <c r="EN757" i="1"/>
  <c r="EO757" i="1"/>
  <c r="EN850" i="1"/>
  <c r="EO850" i="1"/>
  <c r="EN798" i="1"/>
  <c r="EO798" i="1"/>
  <c r="EN816" i="1"/>
  <c r="EO816" i="1"/>
  <c r="EN856" i="1"/>
  <c r="EO856" i="1"/>
  <c r="EN826" i="1"/>
  <c r="EO826" i="1"/>
  <c r="EN902" i="1"/>
  <c r="EO902" i="1"/>
  <c r="EN869" i="1"/>
  <c r="EO869" i="1"/>
  <c r="EN829" i="1"/>
  <c r="EO829" i="1"/>
  <c r="EN776" i="1"/>
  <c r="EO776" i="1"/>
  <c r="EN897" i="1"/>
  <c r="EO897" i="1"/>
  <c r="EN925" i="1"/>
  <c r="EO925" i="1"/>
  <c r="EB135" i="1"/>
  <c r="EA135" i="1"/>
  <c r="EB142" i="1"/>
  <c r="EA142" i="1"/>
  <c r="EA143" i="1"/>
  <c r="EB143" i="1"/>
  <c r="EA204" i="1"/>
  <c r="EB204" i="1"/>
  <c r="EA384" i="1"/>
  <c r="EB384" i="1"/>
  <c r="EA327" i="1"/>
  <c r="EB327" i="1"/>
  <c r="EB310" i="1"/>
  <c r="EA310" i="1"/>
  <c r="EB225" i="1"/>
  <c r="EA225" i="1"/>
  <c r="EB207" i="1"/>
  <c r="EA207" i="1"/>
  <c r="EB189" i="1"/>
  <c r="EA189" i="1"/>
  <c r="EA182" i="1"/>
  <c r="EB182" i="1"/>
  <c r="EB252" i="1"/>
  <c r="EA252" i="1"/>
  <c r="EA253" i="1"/>
  <c r="EB253" i="1"/>
  <c r="EB470" i="1"/>
  <c r="EA470" i="1"/>
  <c r="EB187" i="1"/>
  <c r="EA187" i="1"/>
  <c r="EB173" i="1"/>
  <c r="EA173" i="1"/>
  <c r="EA259" i="1"/>
  <c r="EB259" i="1"/>
  <c r="EA180" i="1"/>
  <c r="EB180" i="1"/>
  <c r="EB320" i="1"/>
  <c r="EA320" i="1"/>
  <c r="EB424" i="1"/>
  <c r="EA424" i="1"/>
  <c r="EA416" i="1"/>
  <c r="EB416" i="1"/>
  <c r="EB122" i="1"/>
  <c r="EA122" i="1"/>
  <c r="EB235" i="1"/>
  <c r="EA235" i="1"/>
  <c r="EA329" i="1"/>
  <c r="EB329" i="1"/>
  <c r="EA412" i="1"/>
  <c r="EB412" i="1"/>
  <c r="EA121" i="1"/>
  <c r="EB121" i="1"/>
  <c r="EB286" i="1"/>
  <c r="EA286" i="1"/>
  <c r="EA147" i="1"/>
  <c r="EB147" i="1"/>
  <c r="EB353" i="1"/>
  <c r="EA353" i="1"/>
  <c r="EA425" i="1"/>
  <c r="EB425" i="1"/>
  <c r="EA127" i="1"/>
  <c r="EB127" i="1"/>
  <c r="EB296" i="1"/>
  <c r="EA296" i="1"/>
  <c r="EB304" i="1"/>
  <c r="EA304" i="1"/>
  <c r="EA285" i="1"/>
  <c r="EB285" i="1"/>
  <c r="EA335" i="1"/>
  <c r="EB335" i="1"/>
  <c r="EA161" i="1"/>
  <c r="EB161" i="1"/>
  <c r="EB138" i="1"/>
  <c r="EA138" i="1"/>
  <c r="EA366" i="1"/>
  <c r="EB366" i="1"/>
  <c r="EB284" i="1"/>
  <c r="EA284" i="1"/>
  <c r="EB423" i="1"/>
  <c r="EA423" i="1"/>
  <c r="EB426" i="1"/>
  <c r="EA426" i="1"/>
  <c r="EB242" i="1"/>
  <c r="EA242" i="1"/>
  <c r="EB417" i="1"/>
  <c r="EA417" i="1"/>
  <c r="EB363" i="1"/>
  <c r="EA363" i="1"/>
  <c r="EB150" i="1"/>
  <c r="EA150" i="1"/>
  <c r="EA845" i="1"/>
  <c r="EB845" i="1"/>
  <c r="EB711" i="1"/>
  <c r="EA711" i="1"/>
  <c r="EB823" i="1"/>
  <c r="EA823" i="1"/>
  <c r="EA826" i="1"/>
  <c r="EB826" i="1"/>
  <c r="EA738" i="1"/>
  <c r="EB738" i="1"/>
  <c r="EB766" i="1"/>
  <c r="EA766" i="1"/>
  <c r="EA893" i="1"/>
  <c r="EB893" i="1"/>
  <c r="EA719" i="1"/>
  <c r="EB719" i="1"/>
  <c r="EB808" i="1"/>
  <c r="EA808" i="1"/>
  <c r="EB794" i="1"/>
  <c r="EA794" i="1"/>
  <c r="EA714" i="1"/>
  <c r="EB714" i="1"/>
  <c r="EA705" i="1"/>
  <c r="EB705" i="1"/>
  <c r="EA735" i="1"/>
  <c r="EB735" i="1"/>
  <c r="EA836" i="1"/>
  <c r="EB836" i="1"/>
  <c r="EB737" i="1"/>
  <c r="EA737" i="1"/>
  <c r="EB854" i="1"/>
  <c r="EA854" i="1"/>
  <c r="EA733" i="1"/>
  <c r="EB733" i="1"/>
  <c r="EB728" i="1"/>
  <c r="EA728" i="1"/>
  <c r="EA708" i="1"/>
  <c r="EB708" i="1"/>
  <c r="EA920" i="1"/>
  <c r="EB920" i="1"/>
  <c r="EB716" i="1"/>
  <c r="EA716" i="1"/>
  <c r="EA924" i="1"/>
  <c r="EB924" i="1"/>
  <c r="EA782" i="1"/>
  <c r="EB782" i="1"/>
  <c r="EA817" i="1"/>
  <c r="EB817" i="1"/>
  <c r="EB734" i="1"/>
  <c r="EA734" i="1"/>
  <c r="EB718" i="1"/>
  <c r="EA718" i="1"/>
  <c r="EB925" i="1"/>
  <c r="EA925" i="1"/>
  <c r="EA821" i="1"/>
  <c r="EB821" i="1"/>
  <c r="EB784" i="1"/>
  <c r="EA784" i="1"/>
  <c r="EB792" i="1"/>
  <c r="EA792" i="1"/>
  <c r="EB866" i="1"/>
  <c r="EA866" i="1"/>
  <c r="EB899" i="1"/>
  <c r="EA899" i="1"/>
  <c r="EN24" i="1"/>
  <c r="EO24" i="1"/>
  <c r="EN91" i="1"/>
  <c r="EO91" i="1"/>
  <c r="EN79" i="1"/>
  <c r="EO79" i="1"/>
  <c r="EN105" i="1"/>
  <c r="EO105" i="1"/>
  <c r="EN87" i="1"/>
  <c r="EO87" i="1"/>
  <c r="EN63" i="1"/>
  <c r="EO63" i="1"/>
  <c r="EN53" i="1"/>
  <c r="EO53" i="1"/>
  <c r="EN81" i="1"/>
  <c r="EO81" i="1"/>
  <c r="EN56" i="1"/>
  <c r="EO56" i="1"/>
  <c r="EN65" i="1"/>
  <c r="EO65" i="1"/>
  <c r="EN109" i="1"/>
  <c r="EO109" i="1"/>
  <c r="EN94" i="1"/>
  <c r="EO94" i="1"/>
  <c r="EN33" i="1"/>
  <c r="EO33" i="1"/>
  <c r="EN106" i="1"/>
  <c r="EO106" i="1"/>
  <c r="EN561" i="1"/>
  <c r="EO561" i="1"/>
  <c r="EN527" i="1"/>
  <c r="EO527" i="1"/>
  <c r="EN537" i="1"/>
  <c r="EO537" i="1"/>
  <c r="EN519" i="1"/>
  <c r="EO519" i="1"/>
  <c r="EN553" i="1"/>
  <c r="EO553" i="1"/>
  <c r="EN655" i="1"/>
  <c r="EO655" i="1"/>
  <c r="EN497" i="1"/>
  <c r="EO497" i="1"/>
  <c r="EN482" i="1"/>
  <c r="EO482" i="1"/>
  <c r="EN686" i="1"/>
  <c r="EO686" i="1"/>
  <c r="EN627" i="1"/>
  <c r="EO627" i="1"/>
  <c r="EN578" i="1"/>
  <c r="EO578" i="1"/>
  <c r="EN473" i="1"/>
  <c r="EO473" i="1"/>
  <c r="EN577" i="1"/>
  <c r="EO577" i="1"/>
  <c r="EN529" i="1"/>
  <c r="EO529" i="1"/>
  <c r="EN540" i="1"/>
  <c r="EO540" i="1"/>
  <c r="EN536" i="1"/>
  <c r="EO536" i="1"/>
  <c r="EN667" i="1"/>
  <c r="EO667" i="1"/>
  <c r="EN539" i="1"/>
  <c r="EO539" i="1"/>
  <c r="EN685" i="1"/>
  <c r="EO685" i="1"/>
  <c r="EN629" i="1"/>
  <c r="EO629" i="1"/>
  <c r="EN597" i="1"/>
  <c r="EO597" i="1"/>
  <c r="EN630" i="1"/>
  <c r="EO630" i="1"/>
  <c r="EN638" i="1"/>
  <c r="EO638" i="1"/>
  <c r="EN531" i="1"/>
  <c r="EO531" i="1"/>
  <c r="EN591" i="1"/>
  <c r="EO591" i="1"/>
  <c r="EN476" i="1"/>
  <c r="EO476" i="1"/>
  <c r="EN505" i="1"/>
  <c r="EO505" i="1"/>
  <c r="EN492" i="1"/>
  <c r="EO492" i="1"/>
  <c r="EN617" i="1"/>
  <c r="EO617" i="1"/>
  <c r="EN661" i="1"/>
  <c r="EO661" i="1"/>
  <c r="EN701" i="1"/>
  <c r="EO701" i="1"/>
  <c r="EN513" i="1"/>
  <c r="EO513" i="1"/>
  <c r="EN673" i="1"/>
  <c r="EO673" i="1"/>
  <c r="EN703" i="1"/>
  <c r="EO703" i="1"/>
  <c r="EN956" i="1"/>
  <c r="EO956" i="1"/>
  <c r="EN963" i="1"/>
  <c r="EO963" i="1"/>
  <c r="EN948" i="1"/>
  <c r="EO948" i="1"/>
  <c r="EN936" i="1"/>
  <c r="EO936" i="1"/>
  <c r="EN970" i="1"/>
  <c r="EO970" i="1"/>
  <c r="EN958" i="1"/>
  <c r="EO958" i="1"/>
  <c r="EN959" i="1"/>
  <c r="EO959" i="1"/>
  <c r="EN973" i="1"/>
  <c r="EO973" i="1"/>
  <c r="EN943" i="1"/>
  <c r="EO943" i="1"/>
  <c r="EB6" i="1"/>
  <c r="EA6" i="1"/>
  <c r="EB38" i="1"/>
  <c r="EA38" i="1"/>
  <c r="EB24" i="1"/>
  <c r="EA24" i="1"/>
  <c r="EB18" i="1"/>
  <c r="EA18" i="1"/>
  <c r="EB46" i="1"/>
  <c r="EA46" i="1"/>
  <c r="EA61" i="1"/>
  <c r="EB61" i="1"/>
  <c r="EB84" i="1"/>
  <c r="EA84" i="1"/>
  <c r="EA25" i="1"/>
  <c r="EB25" i="1"/>
  <c r="EA99" i="1"/>
  <c r="EB99" i="1"/>
  <c r="EA53" i="1"/>
  <c r="EB53" i="1"/>
  <c r="EA51" i="1"/>
  <c r="EB51" i="1"/>
  <c r="EB10" i="1"/>
  <c r="EA10" i="1"/>
  <c r="EA11" i="1"/>
  <c r="EB11" i="1"/>
  <c r="EB90" i="1"/>
  <c r="EA90" i="1"/>
  <c r="EB672" i="1"/>
  <c r="EA672" i="1"/>
  <c r="EB542" i="1"/>
  <c r="EA542" i="1"/>
  <c r="EB516" i="1"/>
  <c r="EA516" i="1"/>
  <c r="EA637" i="1"/>
  <c r="EB637" i="1"/>
  <c r="EA609" i="1"/>
  <c r="EB609" i="1"/>
  <c r="EB562" i="1"/>
  <c r="EA562" i="1"/>
  <c r="EA559" i="1"/>
  <c r="EB559" i="1"/>
  <c r="EB683" i="1"/>
  <c r="EA683" i="1"/>
  <c r="EB550" i="1"/>
  <c r="EA550" i="1"/>
  <c r="EB670" i="1"/>
  <c r="EA670" i="1"/>
  <c r="EA621" i="1"/>
  <c r="EB621" i="1"/>
  <c r="EB666" i="1"/>
  <c r="EA666" i="1"/>
  <c r="EB568" i="1"/>
  <c r="EA568" i="1"/>
  <c r="EA551" i="1"/>
  <c r="EB551" i="1"/>
  <c r="EA643" i="1"/>
  <c r="EB643" i="1"/>
  <c r="EB536" i="1"/>
  <c r="EA536" i="1"/>
  <c r="EB632" i="1"/>
  <c r="EA632" i="1"/>
  <c r="EA503" i="1"/>
  <c r="EB503" i="1"/>
  <c r="EB630" i="1"/>
  <c r="EA630" i="1"/>
  <c r="EB638" i="1"/>
  <c r="EA638" i="1"/>
  <c r="EA509" i="1"/>
  <c r="EB509" i="1"/>
  <c r="EA513" i="1"/>
  <c r="EB513" i="1"/>
  <c r="EB478" i="1"/>
  <c r="EA478" i="1"/>
  <c r="EA657" i="1"/>
  <c r="EB657" i="1"/>
  <c r="EB528" i="1"/>
  <c r="EA528" i="1"/>
  <c r="EA549" i="1"/>
  <c r="EB549" i="1"/>
  <c r="EA690" i="1"/>
  <c r="EB690" i="1"/>
  <c r="EB603" i="1"/>
  <c r="EA603" i="1"/>
  <c r="EB601" i="1"/>
  <c r="EA601" i="1"/>
  <c r="EA583" i="1"/>
  <c r="EB583" i="1"/>
  <c r="EB636" i="1"/>
  <c r="EA636" i="1"/>
  <c r="EB504" i="1"/>
  <c r="EA504" i="1"/>
  <c r="EB573" i="1"/>
  <c r="EA573" i="1"/>
  <c r="EA952" i="1"/>
  <c r="EB952" i="1"/>
  <c r="EB963" i="1"/>
  <c r="EA963" i="1"/>
  <c r="EB964" i="1"/>
  <c r="EA964" i="1"/>
  <c r="EB959" i="1"/>
  <c r="EA959" i="1"/>
  <c r="EB938" i="1"/>
  <c r="EA938" i="1"/>
  <c r="EN384" i="1"/>
  <c r="EO384" i="1"/>
  <c r="EN175" i="1"/>
  <c r="EO175" i="1"/>
  <c r="EN308" i="1"/>
  <c r="EO308" i="1"/>
  <c r="EN335" i="1"/>
  <c r="EO335" i="1"/>
  <c r="EN353" i="1"/>
  <c r="EO353" i="1"/>
  <c r="EN319" i="1"/>
  <c r="EO319" i="1"/>
  <c r="EN888" i="1"/>
  <c r="EO888" i="1"/>
  <c r="EN727" i="1"/>
  <c r="EO727" i="1"/>
  <c r="EN868" i="1"/>
  <c r="EO868" i="1"/>
  <c r="EN875" i="1"/>
  <c r="EO875" i="1"/>
  <c r="EO739" i="1"/>
  <c r="EN739" i="1"/>
  <c r="EA202" i="1"/>
  <c r="EB202" i="1"/>
  <c r="EB185" i="1"/>
  <c r="EA185" i="1"/>
  <c r="EB461" i="1"/>
  <c r="EA461" i="1"/>
  <c r="EB334" i="1"/>
  <c r="EA334" i="1"/>
  <c r="EA427" i="1"/>
  <c r="EB427" i="1"/>
  <c r="EB137" i="1"/>
  <c r="EA137" i="1"/>
  <c r="EB444" i="1"/>
  <c r="EA444" i="1"/>
  <c r="EA805" i="1"/>
  <c r="EB805" i="1"/>
  <c r="EA807" i="1"/>
  <c r="EB807" i="1"/>
  <c r="EA908" i="1"/>
  <c r="EB908" i="1"/>
  <c r="EB909" i="1"/>
  <c r="EA909" i="1"/>
  <c r="EN451" i="1"/>
  <c r="EO451" i="1"/>
  <c r="EN456" i="1"/>
  <c r="EO456" i="1"/>
  <c r="EN168" i="1"/>
  <c r="EO168" i="1"/>
  <c r="EN180" i="1"/>
  <c r="EO180" i="1"/>
  <c r="EN388" i="1"/>
  <c r="EO388" i="1"/>
  <c r="EN360" i="1"/>
  <c r="EO360" i="1"/>
  <c r="EN367" i="1"/>
  <c r="EO367" i="1"/>
  <c r="EN350" i="1"/>
  <c r="EO350" i="1"/>
  <c r="EN717" i="1"/>
  <c r="EO717" i="1"/>
  <c r="EN910" i="1"/>
  <c r="EO910" i="1"/>
  <c r="EO730" i="1"/>
  <c r="EN730" i="1"/>
  <c r="EN797" i="1"/>
  <c r="EO797" i="1"/>
  <c r="EN790" i="1"/>
  <c r="EO790" i="1"/>
  <c r="EA350" i="1"/>
  <c r="EB350" i="1"/>
  <c r="EN298" i="1"/>
  <c r="EO298" i="1"/>
  <c r="EN224" i="1"/>
  <c r="EO224" i="1"/>
  <c r="EN389" i="1"/>
  <c r="EO389" i="1"/>
  <c r="EN205" i="1"/>
  <c r="EO205" i="1"/>
  <c r="EN462" i="1"/>
  <c r="EO462" i="1"/>
  <c r="EN317" i="1"/>
  <c r="EO317" i="1"/>
  <c r="EN279" i="1"/>
  <c r="EO279" i="1"/>
  <c r="EN215" i="1"/>
  <c r="EO215" i="1"/>
  <c r="EN463" i="1"/>
  <c r="EO463" i="1"/>
  <c r="EN178" i="1"/>
  <c r="EO178" i="1"/>
  <c r="EN187" i="1"/>
  <c r="EO187" i="1"/>
  <c r="EN466" i="1"/>
  <c r="EO466" i="1"/>
  <c r="EN230" i="1"/>
  <c r="EO230" i="1"/>
  <c r="EN267" i="1"/>
  <c r="EO267" i="1"/>
  <c r="EN170" i="1"/>
  <c r="EO170" i="1"/>
  <c r="EN122" i="1"/>
  <c r="EO122" i="1"/>
  <c r="EN235" i="1"/>
  <c r="EO235" i="1"/>
  <c r="EN246" i="1"/>
  <c r="EO246" i="1"/>
  <c r="EN431" i="1"/>
  <c r="EO431" i="1"/>
  <c r="EN400" i="1"/>
  <c r="EO400" i="1"/>
  <c r="EN196" i="1"/>
  <c r="EO196" i="1"/>
  <c r="EN465" i="1"/>
  <c r="EO465" i="1"/>
  <c r="EN435" i="1"/>
  <c r="EO435" i="1"/>
  <c r="EN399" i="1"/>
  <c r="EO399" i="1"/>
  <c r="EN121" i="1"/>
  <c r="EO121" i="1"/>
  <c r="EN229" i="1"/>
  <c r="EO229" i="1"/>
  <c r="EN437" i="1"/>
  <c r="EO437" i="1"/>
  <c r="EN371" i="1"/>
  <c r="EO371" i="1"/>
  <c r="EN120" i="1"/>
  <c r="EO120" i="1"/>
  <c r="EN390" i="1"/>
  <c r="EO390" i="1"/>
  <c r="EN262" i="1"/>
  <c r="EO262" i="1"/>
  <c r="EN151" i="1"/>
  <c r="EO151" i="1"/>
  <c r="EN355" i="1"/>
  <c r="EO355" i="1"/>
  <c r="EN269" i="1"/>
  <c r="EO269" i="1"/>
  <c r="EN315" i="1"/>
  <c r="EO315" i="1"/>
  <c r="EN343" i="1"/>
  <c r="EO343" i="1"/>
  <c r="EN373" i="1"/>
  <c r="EO373" i="1"/>
  <c r="EN302" i="1"/>
  <c r="EO302" i="1"/>
  <c r="EN115" i="1"/>
  <c r="EO115" i="1"/>
  <c r="EN415" i="1"/>
  <c r="EO415" i="1"/>
  <c r="EN423" i="1"/>
  <c r="EO423" i="1"/>
  <c r="EN324" i="1"/>
  <c r="EO324" i="1"/>
  <c r="EN417" i="1"/>
  <c r="EO417" i="1"/>
  <c r="EN326" i="1"/>
  <c r="EO326" i="1"/>
  <c r="EN240" i="1"/>
  <c r="EO240" i="1"/>
  <c r="EN828" i="1"/>
  <c r="EO828" i="1"/>
  <c r="EN840" i="1"/>
  <c r="EO840" i="1"/>
  <c r="EN895" i="1"/>
  <c r="EO895" i="1"/>
  <c r="EN876" i="1"/>
  <c r="EO876" i="1"/>
  <c r="EN822" i="1"/>
  <c r="EO822" i="1"/>
  <c r="EN844" i="1"/>
  <c r="EO844" i="1"/>
  <c r="EN768" i="1"/>
  <c r="EO768" i="1"/>
  <c r="EN714" i="1"/>
  <c r="EO714" i="1"/>
  <c r="EN796" i="1"/>
  <c r="EO796" i="1"/>
  <c r="EN918" i="1"/>
  <c r="EO918" i="1"/>
  <c r="EN889" i="1"/>
  <c r="EO889" i="1"/>
  <c r="EN907" i="1"/>
  <c r="EO907" i="1"/>
  <c r="EN892" i="1"/>
  <c r="EO892" i="1"/>
  <c r="EN809" i="1"/>
  <c r="EO809" i="1"/>
  <c r="EN881" i="1"/>
  <c r="EO881" i="1"/>
  <c r="EN808" i="1"/>
  <c r="EO808" i="1"/>
  <c r="EN706" i="1"/>
  <c r="EO706" i="1"/>
  <c r="EN803" i="1"/>
  <c r="EO803" i="1"/>
  <c r="EN909" i="1"/>
  <c r="EO909" i="1"/>
  <c r="EN911" i="1"/>
  <c r="EO911" i="1"/>
  <c r="EN886" i="1"/>
  <c r="EO886" i="1"/>
  <c r="EO711" i="1"/>
  <c r="EN711" i="1"/>
  <c r="EN852" i="1"/>
  <c r="EO852" i="1"/>
  <c r="EN865" i="1"/>
  <c r="EO865" i="1"/>
  <c r="EN857" i="1"/>
  <c r="EO857" i="1"/>
  <c r="EN810" i="1"/>
  <c r="EO810" i="1"/>
  <c r="EN792" i="1"/>
  <c r="EO792" i="1"/>
  <c r="EO718" i="1"/>
  <c r="EN718" i="1"/>
  <c r="EN873" i="1"/>
  <c r="EO873" i="1"/>
  <c r="EN841" i="1"/>
  <c r="EO841" i="1"/>
  <c r="EN751" i="1"/>
  <c r="EO751" i="1"/>
  <c r="EN899" i="1"/>
  <c r="EO899" i="1"/>
  <c r="EB179" i="1"/>
  <c r="EA179" i="1"/>
  <c r="EB172" i="1"/>
  <c r="EA172" i="1"/>
  <c r="EB201" i="1"/>
  <c r="EA201" i="1"/>
  <c r="EA309" i="1"/>
  <c r="EB309" i="1"/>
  <c r="EB177" i="1"/>
  <c r="EA177" i="1"/>
  <c r="EB458" i="1"/>
  <c r="EA458" i="1"/>
  <c r="EA171" i="1"/>
  <c r="EB171" i="1"/>
  <c r="EB298" i="1"/>
  <c r="EA298" i="1"/>
  <c r="EA471" i="1"/>
  <c r="EB471" i="1"/>
  <c r="EA214" i="1"/>
  <c r="EB214" i="1"/>
  <c r="EB131" i="1"/>
  <c r="EA131" i="1"/>
  <c r="EA165" i="1"/>
  <c r="EB165" i="1"/>
  <c r="EA257" i="1"/>
  <c r="EB257" i="1"/>
  <c r="EA321" i="1"/>
  <c r="EB321" i="1"/>
  <c r="EB128" i="1"/>
  <c r="EA128" i="1"/>
  <c r="EA232" i="1"/>
  <c r="EB232" i="1"/>
  <c r="EA176" i="1"/>
  <c r="EB176" i="1"/>
  <c r="EA247" i="1"/>
  <c r="EB247" i="1"/>
  <c r="EB118" i="1"/>
  <c r="EA118" i="1"/>
  <c r="EA403" i="1"/>
  <c r="EB403" i="1"/>
  <c r="EB244" i="1"/>
  <c r="EA244" i="1"/>
  <c r="EB451" i="1"/>
  <c r="EA451" i="1"/>
  <c r="EB227" i="1"/>
  <c r="EA227" i="1"/>
  <c r="EA193" i="1"/>
  <c r="EB193" i="1"/>
  <c r="EA441" i="1"/>
  <c r="EB441" i="1"/>
  <c r="EA291" i="1"/>
  <c r="EB291" i="1"/>
  <c r="EB314" i="1"/>
  <c r="EA314" i="1"/>
  <c r="EA398" i="1"/>
  <c r="EB398" i="1"/>
  <c r="EA388" i="1"/>
  <c r="EB388" i="1"/>
  <c r="EB373" i="1"/>
  <c r="EA373" i="1"/>
  <c r="EA163" i="1"/>
  <c r="EB163" i="1"/>
  <c r="EB375" i="1"/>
  <c r="EA375" i="1"/>
  <c r="EA362" i="1"/>
  <c r="EB362" i="1"/>
  <c r="EA243" i="1"/>
  <c r="EB243" i="1"/>
  <c r="EB219" i="1"/>
  <c r="EA219" i="1"/>
  <c r="EB316" i="1"/>
  <c r="EA316" i="1"/>
  <c r="EB408" i="1"/>
  <c r="EA408" i="1"/>
  <c r="EA340" i="1"/>
  <c r="EB340" i="1"/>
  <c r="EB199" i="1"/>
  <c r="EA199" i="1"/>
  <c r="EB415" i="1"/>
  <c r="EA415" i="1"/>
  <c r="EA115" i="1"/>
  <c r="EB115" i="1"/>
  <c r="EB318" i="1"/>
  <c r="EA318" i="1"/>
  <c r="EB428" i="1"/>
  <c r="EA428" i="1"/>
  <c r="EA319" i="1"/>
  <c r="EB319" i="1"/>
  <c r="EA273" i="1"/>
  <c r="EB273" i="1"/>
  <c r="EA904" i="1"/>
  <c r="EB904" i="1"/>
  <c r="EA914" i="1"/>
  <c r="EB914" i="1"/>
  <c r="EB874" i="1"/>
  <c r="EA874" i="1"/>
  <c r="EA767" i="1"/>
  <c r="EB767" i="1"/>
  <c r="EB895" i="1"/>
  <c r="EA895" i="1"/>
  <c r="EB799" i="1"/>
  <c r="EA799" i="1"/>
  <c r="EB790" i="1"/>
  <c r="EA790" i="1"/>
  <c r="EB884" i="1"/>
  <c r="EA884" i="1"/>
  <c r="EB724" i="1"/>
  <c r="EA724" i="1"/>
  <c r="EB844" i="1"/>
  <c r="EA844" i="1"/>
  <c r="EB756" i="1"/>
  <c r="EA756" i="1"/>
  <c r="EA797" i="1"/>
  <c r="EB797" i="1"/>
  <c r="EB917" i="1"/>
  <c r="EA917" i="1"/>
  <c r="EB919" i="1"/>
  <c r="EA919" i="1"/>
  <c r="EB929" i="1"/>
  <c r="EA929" i="1"/>
  <c r="EB800" i="1"/>
  <c r="EA800" i="1"/>
  <c r="EA881" i="1"/>
  <c r="EB881" i="1"/>
  <c r="EA802" i="1"/>
  <c r="EB802" i="1"/>
  <c r="EB704" i="1"/>
  <c r="EA704" i="1"/>
  <c r="EA770" i="1"/>
  <c r="EB770" i="1"/>
  <c r="EB818" i="1"/>
  <c r="EA818" i="1"/>
  <c r="EA896" i="1"/>
  <c r="EB896" i="1"/>
  <c r="EB810" i="1"/>
  <c r="EA810" i="1"/>
  <c r="EA894" i="1"/>
  <c r="EB894" i="1"/>
  <c r="EB820" i="1"/>
  <c r="EA820" i="1"/>
  <c r="EA740" i="1"/>
  <c r="EB740" i="1"/>
  <c r="EN44" i="1"/>
  <c r="EO44" i="1"/>
  <c r="EN110" i="1"/>
  <c r="EO110" i="1"/>
  <c r="EN15" i="1"/>
  <c r="EO15" i="1"/>
  <c r="EN18" i="1"/>
  <c r="EO18" i="1"/>
  <c r="EN61" i="1"/>
  <c r="EO61" i="1"/>
  <c r="EN108" i="1"/>
  <c r="EO108" i="1"/>
  <c r="EN83" i="1"/>
  <c r="EO83" i="1"/>
  <c r="EN73" i="1"/>
  <c r="EO73" i="1"/>
  <c r="EN31" i="1"/>
  <c r="EO31" i="1"/>
  <c r="EN102" i="1"/>
  <c r="EO102" i="1"/>
  <c r="EN50" i="1"/>
  <c r="EO50" i="1"/>
  <c r="EN12" i="1"/>
  <c r="EO12" i="1"/>
  <c r="EN55" i="1"/>
  <c r="EO55" i="1"/>
  <c r="EN92" i="1"/>
  <c r="EO92" i="1"/>
  <c r="EN530" i="1"/>
  <c r="EO530" i="1"/>
  <c r="EN607" i="1"/>
  <c r="EO607" i="1"/>
  <c r="EN558" i="1"/>
  <c r="EO558" i="1"/>
  <c r="EN566" i="1"/>
  <c r="EO566" i="1"/>
  <c r="EN697" i="1"/>
  <c r="EO697" i="1"/>
  <c r="EN515" i="1"/>
  <c r="EO515" i="1"/>
  <c r="EN656" i="1"/>
  <c r="EO656" i="1"/>
  <c r="EN544" i="1"/>
  <c r="EO544" i="1"/>
  <c r="EN687" i="1"/>
  <c r="EO687" i="1"/>
  <c r="EN593" i="1"/>
  <c r="EO593" i="1"/>
  <c r="EN644" i="1"/>
  <c r="EO644" i="1"/>
  <c r="EN580" i="1"/>
  <c r="EO580" i="1"/>
  <c r="EN487" i="1"/>
  <c r="EO487" i="1"/>
  <c r="EN511" i="1"/>
  <c r="EO511" i="1"/>
  <c r="EN654" i="1"/>
  <c r="EO654" i="1"/>
  <c r="EN601" i="1"/>
  <c r="EO601" i="1"/>
  <c r="EN575" i="1"/>
  <c r="EO575" i="1"/>
  <c r="EN579" i="1"/>
  <c r="EO579" i="1"/>
  <c r="EN633" i="1"/>
  <c r="EO633" i="1"/>
  <c r="EN501" i="1"/>
  <c r="EO501" i="1"/>
  <c r="EN489" i="1"/>
  <c r="EO489" i="1"/>
  <c r="EN668" i="1"/>
  <c r="EO668" i="1"/>
  <c r="EN651" i="1"/>
  <c r="EO651" i="1"/>
  <c r="EN584" i="1"/>
  <c r="EO584" i="1"/>
  <c r="EN615" i="1"/>
  <c r="EO615" i="1"/>
  <c r="EN583" i="1"/>
  <c r="EO583" i="1"/>
  <c r="EN691" i="1"/>
  <c r="EO691" i="1"/>
  <c r="EN648" i="1"/>
  <c r="EO648" i="1"/>
  <c r="EN955" i="1"/>
  <c r="EO955" i="1"/>
  <c r="EN947" i="1"/>
  <c r="EO947" i="1"/>
  <c r="EN934" i="1"/>
  <c r="EO934" i="1"/>
  <c r="EN940" i="1"/>
  <c r="EO940" i="1"/>
  <c r="EA97" i="1"/>
  <c r="EB97" i="1"/>
  <c r="EA79" i="1"/>
  <c r="EB79" i="1"/>
  <c r="EA43" i="1"/>
  <c r="EB43" i="1"/>
  <c r="EB68" i="1"/>
  <c r="EA68" i="1"/>
  <c r="EB44" i="1"/>
  <c r="EA44" i="1"/>
  <c r="EA63" i="1"/>
  <c r="EB63" i="1"/>
  <c r="EA27" i="1"/>
  <c r="EB27" i="1"/>
  <c r="EA59" i="1"/>
  <c r="EB59" i="1"/>
  <c r="EA55" i="1"/>
  <c r="EB55" i="1"/>
  <c r="EA83" i="1"/>
  <c r="EB83" i="1"/>
  <c r="EA41" i="1"/>
  <c r="EB41" i="1"/>
  <c r="EA13" i="1"/>
  <c r="EB13" i="1"/>
  <c r="EB106" i="1"/>
  <c r="EA106" i="1"/>
  <c r="EB34" i="1"/>
  <c r="EA34" i="1"/>
  <c r="EA529" i="1"/>
  <c r="EB529" i="1"/>
  <c r="EA613" i="1"/>
  <c r="EB613" i="1"/>
  <c r="EB645" i="1"/>
  <c r="EA645" i="1"/>
  <c r="EB612" i="1"/>
  <c r="EA612" i="1"/>
  <c r="EB556" i="1"/>
  <c r="EA556" i="1"/>
  <c r="EA563" i="1"/>
  <c r="EB563" i="1"/>
  <c r="EA541" i="1"/>
  <c r="EB541" i="1"/>
  <c r="EA523" i="1"/>
  <c r="EB523" i="1"/>
  <c r="EB687" i="1"/>
  <c r="EA687" i="1"/>
  <c r="EB594" i="1"/>
  <c r="EA594" i="1"/>
  <c r="EB502" i="1"/>
  <c r="EA502" i="1"/>
  <c r="EA646" i="1"/>
  <c r="EB646" i="1"/>
  <c r="EA655" i="1"/>
  <c r="EB655" i="1"/>
  <c r="EA497" i="1"/>
  <c r="EB497" i="1"/>
  <c r="EA641" i="1"/>
  <c r="EB641" i="1"/>
  <c r="EB664" i="1"/>
  <c r="EA664" i="1"/>
  <c r="EA607" i="1"/>
  <c r="EB607" i="1"/>
  <c r="EB558" i="1"/>
  <c r="EA558" i="1"/>
  <c r="EA561" i="1"/>
  <c r="EB561" i="1"/>
  <c r="EB526" i="1"/>
  <c r="EA526" i="1"/>
  <c r="EA521" i="1"/>
  <c r="EB521" i="1"/>
  <c r="EB699" i="1"/>
  <c r="EA699" i="1"/>
  <c r="EA587" i="1"/>
  <c r="EB587" i="1"/>
  <c r="EB634" i="1"/>
  <c r="EA634" i="1"/>
  <c r="EA669" i="1"/>
  <c r="EB669" i="1"/>
  <c r="EB584" i="1"/>
  <c r="EA584" i="1"/>
  <c r="EA574" i="1"/>
  <c r="EB574" i="1"/>
  <c r="EB580" i="1"/>
  <c r="EA580" i="1"/>
  <c r="EA501" i="1"/>
  <c r="EB501" i="1"/>
  <c r="EA489" i="1"/>
  <c r="EB489" i="1"/>
  <c r="EA639" i="1"/>
  <c r="EB639" i="1"/>
  <c r="EA661" i="1"/>
  <c r="EB661" i="1"/>
  <c r="EA625" i="1"/>
  <c r="EB625" i="1"/>
  <c r="EB614" i="1"/>
  <c r="EA614" i="1"/>
  <c r="EA615" i="1"/>
  <c r="EB615" i="1"/>
  <c r="EA932" i="1"/>
  <c r="EB932" i="1"/>
  <c r="EA966" i="1"/>
  <c r="EB966" i="1"/>
  <c r="EA935" i="1"/>
  <c r="EB935" i="1"/>
  <c r="EB961" i="1"/>
  <c r="EA961" i="1"/>
  <c r="EA953" i="1"/>
  <c r="EB953" i="1"/>
  <c r="EB939" i="1"/>
  <c r="EA939" i="1"/>
  <c r="EA972" i="1"/>
  <c r="EB972" i="1"/>
  <c r="DA91" i="1"/>
  <c r="DB91" i="1"/>
  <c r="DN21" i="1"/>
  <c r="DO21" i="1"/>
  <c r="DN607" i="1"/>
  <c r="DO607" i="1"/>
  <c r="DN562" i="1"/>
  <c r="DO562" i="1"/>
  <c r="DN500" i="1"/>
  <c r="DO500" i="1"/>
  <c r="DN582" i="1"/>
  <c r="DO582" i="1"/>
  <c r="DN962" i="1"/>
  <c r="DO962" i="1"/>
  <c r="DN969" i="1"/>
  <c r="DO969" i="1"/>
  <c r="DA40" i="1"/>
  <c r="DB40" i="1"/>
  <c r="DA95" i="1"/>
  <c r="DB95" i="1"/>
  <c r="DA648" i="1"/>
  <c r="DB648" i="1"/>
  <c r="DB945" i="1"/>
  <c r="DA945" i="1"/>
  <c r="DA975" i="1"/>
  <c r="DB975" i="1"/>
  <c r="DA978" i="1"/>
  <c r="DB978" i="1"/>
  <c r="DA973" i="1"/>
  <c r="DB973" i="1"/>
  <c r="DA564" i="1"/>
  <c r="DB564" i="1"/>
  <c r="DA488" i="1"/>
  <c r="DB488" i="1"/>
  <c r="DN389" i="1"/>
  <c r="DO389" i="1"/>
  <c r="DN211" i="1"/>
  <c r="DO211" i="1"/>
  <c r="DN393" i="1"/>
  <c r="DO393" i="1"/>
  <c r="DN238" i="1"/>
  <c r="DO238" i="1"/>
  <c r="DN427" i="1"/>
  <c r="DO427" i="1"/>
  <c r="DN236" i="1"/>
  <c r="DO236" i="1"/>
  <c r="DN472" i="1"/>
  <c r="DO472" i="1"/>
  <c r="DN208" i="1"/>
  <c r="DO208" i="1"/>
  <c r="DN163" i="1"/>
  <c r="DO163" i="1"/>
  <c r="DN323" i="1"/>
  <c r="DO323" i="1"/>
  <c r="DN352" i="1"/>
  <c r="DO352" i="1"/>
  <c r="DN226" i="1"/>
  <c r="DO226" i="1"/>
  <c r="DN433" i="1"/>
  <c r="DO433" i="1"/>
  <c r="DN218" i="1"/>
  <c r="DO218" i="1"/>
  <c r="DN271" i="1"/>
  <c r="DO271" i="1"/>
  <c r="DN346" i="1"/>
  <c r="DO346" i="1"/>
  <c r="DN191" i="1"/>
  <c r="DO191" i="1"/>
  <c r="DN175" i="1"/>
  <c r="DO175" i="1"/>
  <c r="DN165" i="1"/>
  <c r="DO165" i="1"/>
  <c r="DN164" i="1"/>
  <c r="DO164" i="1"/>
  <c r="DN228" i="1"/>
  <c r="DO228" i="1"/>
  <c r="DN405" i="1"/>
  <c r="DO405" i="1"/>
  <c r="DN210" i="1"/>
  <c r="DO210" i="1"/>
  <c r="DN342" i="1"/>
  <c r="DO342" i="1"/>
  <c r="DN153" i="1"/>
  <c r="DO153" i="1"/>
  <c r="DN311" i="1"/>
  <c r="DO311" i="1"/>
  <c r="DN254" i="1"/>
  <c r="DO254" i="1"/>
  <c r="DN421" i="1"/>
  <c r="DO421" i="1"/>
  <c r="DN338" i="1"/>
  <c r="DO338" i="1"/>
  <c r="DN114" i="1"/>
  <c r="DO114" i="1"/>
  <c r="DN400" i="1"/>
  <c r="DO400" i="1"/>
  <c r="DN196" i="1"/>
  <c r="DO196" i="1"/>
  <c r="DN419" i="1"/>
  <c r="DO419" i="1"/>
  <c r="DN358" i="1"/>
  <c r="DO358" i="1"/>
  <c r="DN378" i="1"/>
  <c r="DO378" i="1"/>
  <c r="DN248" i="1"/>
  <c r="DO248" i="1"/>
  <c r="DN275" i="1"/>
  <c r="DO275" i="1"/>
  <c r="DN327" i="1"/>
  <c r="DO327" i="1"/>
  <c r="DN205" i="1"/>
  <c r="DO205" i="1"/>
  <c r="DN132" i="1"/>
  <c r="DO132" i="1"/>
  <c r="DN404" i="1"/>
  <c r="DO404" i="1"/>
  <c r="DN120" i="1"/>
  <c r="DO120" i="1"/>
  <c r="DN355" i="1"/>
  <c r="DO355" i="1"/>
  <c r="DN149" i="1"/>
  <c r="DO149" i="1"/>
  <c r="DN243" i="1"/>
  <c r="DO243" i="1"/>
  <c r="DO718" i="1"/>
  <c r="DN718" i="1"/>
  <c r="DN857" i="1"/>
  <c r="DO857" i="1"/>
  <c r="DN757" i="1"/>
  <c r="DO757" i="1"/>
  <c r="DN713" i="1"/>
  <c r="DO713" i="1"/>
  <c r="DN835" i="1"/>
  <c r="DO835" i="1"/>
  <c r="DN788" i="1"/>
  <c r="DO788" i="1"/>
  <c r="DN767" i="1"/>
  <c r="DO767" i="1"/>
  <c r="DN904" i="1"/>
  <c r="DO904" i="1"/>
  <c r="DN745" i="1"/>
  <c r="DO745" i="1"/>
  <c r="DN853" i="1"/>
  <c r="DO853" i="1"/>
  <c r="DN734" i="1"/>
  <c r="DO734" i="1"/>
  <c r="DN928" i="1"/>
  <c r="DO928" i="1"/>
  <c r="DN838" i="1"/>
  <c r="DO838" i="1"/>
  <c r="DN903" i="1"/>
  <c r="DO903" i="1"/>
  <c r="DN813" i="1"/>
  <c r="DO813" i="1"/>
  <c r="DN753" i="1"/>
  <c r="DO753" i="1"/>
  <c r="DN918" i="1"/>
  <c r="DO918" i="1"/>
  <c r="DN814" i="1"/>
  <c r="DO814" i="1"/>
  <c r="DN784" i="1"/>
  <c r="DO784" i="1"/>
  <c r="DN750" i="1"/>
  <c r="DO750" i="1"/>
  <c r="DN797" i="1"/>
  <c r="DO797" i="1"/>
  <c r="DN878" i="1"/>
  <c r="DO878" i="1"/>
  <c r="DN777" i="1"/>
  <c r="DO777" i="1"/>
  <c r="DN729" i="1"/>
  <c r="DO729" i="1"/>
  <c r="DN930" i="1"/>
  <c r="DO930" i="1"/>
  <c r="DN805" i="1"/>
  <c r="DO805" i="1"/>
  <c r="DN758" i="1"/>
  <c r="DO758" i="1"/>
  <c r="DN919" i="1"/>
  <c r="DO919" i="1"/>
  <c r="DN818" i="1"/>
  <c r="DO818" i="1"/>
  <c r="DN751" i="1"/>
  <c r="DO751" i="1"/>
  <c r="DN898" i="1"/>
  <c r="DO898" i="1"/>
  <c r="DA202" i="1"/>
  <c r="DB202" i="1"/>
  <c r="DA138" i="1"/>
  <c r="DB138" i="1"/>
  <c r="DA384" i="1"/>
  <c r="DB384" i="1"/>
  <c r="DA327" i="1"/>
  <c r="DB327" i="1"/>
  <c r="DA386" i="1"/>
  <c r="DB386" i="1"/>
  <c r="DA179" i="1"/>
  <c r="DB179" i="1"/>
  <c r="DA255" i="1"/>
  <c r="DB255" i="1"/>
  <c r="DA278" i="1"/>
  <c r="DB278" i="1"/>
  <c r="DA468" i="1"/>
  <c r="DB468" i="1"/>
  <c r="DA467" i="1"/>
  <c r="DB467" i="1"/>
  <c r="DA228" i="1"/>
  <c r="DB228" i="1"/>
  <c r="DA342" i="1"/>
  <c r="DB342" i="1"/>
  <c r="DA381" i="1"/>
  <c r="DB381" i="1"/>
  <c r="DA154" i="1"/>
  <c r="DB154" i="1"/>
  <c r="DA306" i="1"/>
  <c r="DB306" i="1"/>
  <c r="DA238" i="1"/>
  <c r="DB238" i="1"/>
  <c r="DA433" i="1"/>
  <c r="DB433" i="1"/>
  <c r="DA420" i="1"/>
  <c r="DB420" i="1"/>
  <c r="DA252" i="1"/>
  <c r="DB252" i="1"/>
  <c r="DA162" i="1"/>
  <c r="DB162" i="1"/>
  <c r="DA364" i="1"/>
  <c r="DB364" i="1"/>
  <c r="DA351" i="1"/>
  <c r="DB351" i="1"/>
  <c r="DA221" i="1"/>
  <c r="DB221" i="1"/>
  <c r="DA328" i="1"/>
  <c r="DB328" i="1"/>
  <c r="DA348" i="1"/>
  <c r="DB348" i="1"/>
  <c r="DA441" i="1"/>
  <c r="DB441" i="1"/>
  <c r="DA291" i="1"/>
  <c r="DB291" i="1"/>
  <c r="DA287" i="1"/>
  <c r="DB287" i="1"/>
  <c r="DA245" i="1"/>
  <c r="DB245" i="1"/>
  <c r="DA300" i="1"/>
  <c r="DB300" i="1"/>
  <c r="DA444" i="1"/>
  <c r="DB444" i="1"/>
  <c r="DA452" i="1"/>
  <c r="DB452" i="1"/>
  <c r="DA394" i="1"/>
  <c r="DB394" i="1"/>
  <c r="DA292" i="1"/>
  <c r="DB292" i="1"/>
  <c r="DA237" i="1"/>
  <c r="DB237" i="1"/>
  <c r="DA139" i="1"/>
  <c r="DB139" i="1"/>
  <c r="DA409" i="1"/>
  <c r="DB409" i="1"/>
  <c r="DA343" i="1"/>
  <c r="DB343" i="1"/>
  <c r="DA239" i="1"/>
  <c r="DB239" i="1"/>
  <c r="DA163" i="1"/>
  <c r="DB163" i="1"/>
  <c r="DA375" i="1"/>
  <c r="DB375" i="1"/>
  <c r="DA362" i="1"/>
  <c r="DB362" i="1"/>
  <c r="DA303" i="1"/>
  <c r="DB303" i="1"/>
  <c r="DA429" i="1"/>
  <c r="DB429" i="1"/>
  <c r="DA709" i="1"/>
  <c r="DB709" i="1"/>
  <c r="DA814" i="1"/>
  <c r="DB814" i="1"/>
  <c r="DB838" i="1"/>
  <c r="DA838" i="1"/>
  <c r="DB903" i="1"/>
  <c r="DA903" i="1"/>
  <c r="DA748" i="1"/>
  <c r="DB748" i="1"/>
  <c r="DB894" i="1"/>
  <c r="DA894" i="1"/>
  <c r="DB897" i="1"/>
  <c r="DA897" i="1"/>
  <c r="DA752" i="1"/>
  <c r="DB752" i="1"/>
  <c r="DA759" i="1"/>
  <c r="DB759" i="1"/>
  <c r="DA780" i="1"/>
  <c r="DB780" i="1"/>
  <c r="DB802" i="1"/>
  <c r="DA802" i="1"/>
  <c r="DB837" i="1"/>
  <c r="DA837" i="1"/>
  <c r="DA735" i="1"/>
  <c r="DB735" i="1"/>
  <c r="DA774" i="1"/>
  <c r="DB774" i="1"/>
  <c r="DA790" i="1"/>
  <c r="DB790" i="1"/>
  <c r="DA779" i="1"/>
  <c r="DB779" i="1"/>
  <c r="DA727" i="1"/>
  <c r="DB727" i="1"/>
  <c r="DB891" i="1"/>
  <c r="DA891" i="1"/>
  <c r="DB861" i="1"/>
  <c r="DA861" i="1"/>
  <c r="DA804" i="1"/>
  <c r="DB804" i="1"/>
  <c r="DB791" i="1"/>
  <c r="DA791" i="1"/>
  <c r="DB870" i="1"/>
  <c r="DA870" i="1"/>
  <c r="DA707" i="1"/>
  <c r="DB707" i="1"/>
  <c r="DN100" i="1"/>
  <c r="DO100" i="1"/>
  <c r="DN12" i="1"/>
  <c r="DO12" i="1"/>
  <c r="DN555" i="1"/>
  <c r="DO555" i="1"/>
  <c r="DN592" i="1"/>
  <c r="DO592" i="1"/>
  <c r="DA42" i="1"/>
  <c r="DB42" i="1"/>
  <c r="DA683" i="1"/>
  <c r="DB683" i="1"/>
  <c r="DA489" i="1"/>
  <c r="DB489" i="1"/>
  <c r="DA670" i="1"/>
  <c r="DB670" i="1"/>
  <c r="DA476" i="1"/>
  <c r="DB476" i="1"/>
  <c r="DN24" i="1"/>
  <c r="DO24" i="1"/>
  <c r="DN67" i="1"/>
  <c r="DO67" i="1"/>
  <c r="DN56" i="1"/>
  <c r="DO56" i="1"/>
  <c r="DN39" i="1"/>
  <c r="DO39" i="1"/>
  <c r="DN31" i="1"/>
  <c r="DO31" i="1"/>
  <c r="DN58" i="1"/>
  <c r="DO58" i="1"/>
  <c r="DN98" i="1"/>
  <c r="DO98" i="1"/>
  <c r="DN23" i="1"/>
  <c r="DO23" i="1"/>
  <c r="DN37" i="1"/>
  <c r="DO37" i="1"/>
  <c r="DN97" i="1"/>
  <c r="DO97" i="1"/>
  <c r="DN42" i="1"/>
  <c r="DO42" i="1"/>
  <c r="DN92" i="1"/>
  <c r="DO92" i="1"/>
  <c r="DN107" i="1"/>
  <c r="DO107" i="1"/>
  <c r="DN95" i="1"/>
  <c r="DO95" i="1"/>
  <c r="DN655" i="1"/>
  <c r="DO655" i="1"/>
  <c r="DN570" i="1"/>
  <c r="DO570" i="1"/>
  <c r="DN524" i="1"/>
  <c r="DO524" i="1"/>
  <c r="DN694" i="1"/>
  <c r="DO694" i="1"/>
  <c r="DN566" i="1"/>
  <c r="DO566" i="1"/>
  <c r="DN686" i="1"/>
  <c r="DO686" i="1"/>
  <c r="DN645" i="1"/>
  <c r="DO645" i="1"/>
  <c r="DN542" i="1"/>
  <c r="DO542" i="1"/>
  <c r="DN506" i="1"/>
  <c r="DO506" i="1"/>
  <c r="DN625" i="1"/>
  <c r="DO625" i="1"/>
  <c r="DN612" i="1"/>
  <c r="DO612" i="1"/>
  <c r="DN556" i="1"/>
  <c r="DO556" i="1"/>
  <c r="DN563" i="1"/>
  <c r="DO563" i="1"/>
  <c r="DN541" i="1"/>
  <c r="DO541" i="1"/>
  <c r="DN523" i="1"/>
  <c r="DO523" i="1"/>
  <c r="DN535" i="1"/>
  <c r="DO535" i="1"/>
  <c r="DN575" i="1"/>
  <c r="DO575" i="1"/>
  <c r="DO681" i="1"/>
  <c r="DN681" i="1"/>
  <c r="DN591" i="1"/>
  <c r="DO591" i="1"/>
  <c r="DN510" i="1"/>
  <c r="DO510" i="1"/>
  <c r="DN477" i="1"/>
  <c r="DO477" i="1"/>
  <c r="DN572" i="1"/>
  <c r="DO572" i="1"/>
  <c r="DN635" i="1"/>
  <c r="DO635" i="1"/>
  <c r="DN611" i="1"/>
  <c r="DO611" i="1"/>
  <c r="DN589" i="1"/>
  <c r="DO589" i="1"/>
  <c r="DN658" i="1"/>
  <c r="DO658" i="1"/>
  <c r="DN486" i="1"/>
  <c r="DO486" i="1"/>
  <c r="DN648" i="1"/>
  <c r="DO648" i="1"/>
  <c r="DN588" i="1"/>
  <c r="DO588" i="1"/>
  <c r="DN507" i="1"/>
  <c r="DO507" i="1"/>
  <c r="DN626" i="1"/>
  <c r="DO626" i="1"/>
  <c r="DN502" i="1"/>
  <c r="DO502" i="1"/>
  <c r="DN702" i="1"/>
  <c r="DO702" i="1"/>
  <c r="DN951" i="1"/>
  <c r="DO951" i="1"/>
  <c r="DN950" i="1"/>
  <c r="DO950" i="1"/>
  <c r="DN976" i="1"/>
  <c r="DO976" i="1"/>
  <c r="DN939" i="1"/>
  <c r="DO939" i="1"/>
  <c r="DN949" i="1"/>
  <c r="DO949" i="1"/>
  <c r="DA103" i="1"/>
  <c r="DB103" i="1"/>
  <c r="DA21" i="1"/>
  <c r="DB21" i="1"/>
  <c r="DA9" i="1"/>
  <c r="DB9" i="1"/>
  <c r="DA11" i="1"/>
  <c r="DB11" i="1"/>
  <c r="DB2" i="1"/>
  <c r="DA2" i="1"/>
  <c r="DA111" i="1"/>
  <c r="DB111" i="1"/>
  <c r="DA74" i="1"/>
  <c r="DB74" i="1"/>
  <c r="DA48" i="1"/>
  <c r="DB48" i="1"/>
  <c r="DA14" i="1"/>
  <c r="DB14" i="1"/>
  <c r="DA28" i="1"/>
  <c r="DB28" i="1"/>
  <c r="DA33" i="1"/>
  <c r="DB33" i="1"/>
  <c r="DA88" i="1"/>
  <c r="DB88" i="1"/>
  <c r="DA10" i="1"/>
  <c r="DB10" i="1"/>
  <c r="DA612" i="1"/>
  <c r="DB612" i="1"/>
  <c r="DA556" i="1"/>
  <c r="DB556" i="1"/>
  <c r="DA563" i="1"/>
  <c r="DB563" i="1"/>
  <c r="DA541" i="1"/>
  <c r="DB541" i="1"/>
  <c r="DA523" i="1"/>
  <c r="DB523" i="1"/>
  <c r="DA631" i="1"/>
  <c r="DB631" i="1"/>
  <c r="DA695" i="1"/>
  <c r="DB695" i="1"/>
  <c r="DA543" i="1"/>
  <c r="DB543" i="1"/>
  <c r="DA656" i="1"/>
  <c r="DB656" i="1"/>
  <c r="DA602" i="1"/>
  <c r="DB602" i="1"/>
  <c r="DA679" i="1"/>
  <c r="DB679" i="1"/>
  <c r="DA701" i="1"/>
  <c r="DB701" i="1"/>
  <c r="DA644" i="1"/>
  <c r="DB644" i="1"/>
  <c r="DA618" i="1"/>
  <c r="DB618" i="1"/>
  <c r="DA609" i="1"/>
  <c r="DB609" i="1"/>
  <c r="DA595" i="1"/>
  <c r="DB595" i="1"/>
  <c r="DA667" i="1"/>
  <c r="DB667" i="1"/>
  <c r="DA539" i="1"/>
  <c r="DB539" i="1"/>
  <c r="DA663" i="1"/>
  <c r="DB663" i="1"/>
  <c r="DA603" i="1"/>
  <c r="DB603" i="1"/>
  <c r="DA575" i="1"/>
  <c r="DB575" i="1"/>
  <c r="DA668" i="1"/>
  <c r="DB668" i="1"/>
  <c r="DA585" i="1"/>
  <c r="DB585" i="1"/>
  <c r="DA490" i="1"/>
  <c r="DB490" i="1"/>
  <c r="DA647" i="1"/>
  <c r="DB647" i="1"/>
  <c r="DB950" i="1"/>
  <c r="DA950" i="1"/>
  <c r="DB931" i="1"/>
  <c r="DA931" i="1"/>
  <c r="DA937" i="1"/>
  <c r="DB937" i="1"/>
  <c r="DB970" i="1"/>
  <c r="DA970" i="1"/>
  <c r="DB940" i="1"/>
  <c r="DA940" i="1"/>
  <c r="DB933" i="1"/>
  <c r="DA933" i="1"/>
  <c r="DB968" i="1"/>
  <c r="DA968" i="1"/>
  <c r="DN460" i="1"/>
  <c r="DO460" i="1"/>
  <c r="DN121" i="1"/>
  <c r="DO121" i="1"/>
  <c r="DN296" i="1"/>
  <c r="DO296" i="1"/>
  <c r="DN187" i="1"/>
  <c r="DO187" i="1"/>
  <c r="DN303" i="1"/>
  <c r="DO303" i="1"/>
  <c r="DN375" i="1"/>
  <c r="DO375" i="1"/>
  <c r="DN455" i="1"/>
  <c r="DO455" i="1"/>
  <c r="DN174" i="1"/>
  <c r="DO174" i="1"/>
  <c r="DN289" i="1"/>
  <c r="DO289" i="1"/>
  <c r="DN324" i="1"/>
  <c r="DO324" i="1"/>
  <c r="DN458" i="1"/>
  <c r="DO458" i="1"/>
  <c r="DN438" i="1"/>
  <c r="DO438" i="1"/>
  <c r="DN173" i="1"/>
  <c r="DO173" i="1"/>
  <c r="DN434" i="1"/>
  <c r="DO434" i="1"/>
  <c r="DN429" i="1"/>
  <c r="DO429" i="1"/>
  <c r="DN469" i="1"/>
  <c r="DO469" i="1"/>
  <c r="DN332" i="1"/>
  <c r="DO332" i="1"/>
  <c r="DN183" i="1"/>
  <c r="DO183" i="1"/>
  <c r="DN252" i="1"/>
  <c r="DO252" i="1"/>
  <c r="DN155" i="1"/>
  <c r="DO155" i="1"/>
  <c r="DN368" i="1"/>
  <c r="DO368" i="1"/>
  <c r="DN190" i="1"/>
  <c r="DO190" i="1"/>
  <c r="DN134" i="1"/>
  <c r="DO134" i="1"/>
  <c r="DN262" i="1"/>
  <c r="DO262" i="1"/>
  <c r="DN315" i="1"/>
  <c r="DO315" i="1"/>
  <c r="DN361" i="1"/>
  <c r="DO361" i="1"/>
  <c r="DN302" i="1"/>
  <c r="DO302" i="1"/>
  <c r="DN159" i="1"/>
  <c r="DO159" i="1"/>
  <c r="DN349" i="1"/>
  <c r="DO349" i="1"/>
  <c r="DN186" i="1"/>
  <c r="DO186" i="1"/>
  <c r="DN169" i="1"/>
  <c r="DO169" i="1"/>
  <c r="DN233" i="1"/>
  <c r="DO233" i="1"/>
  <c r="DN430" i="1"/>
  <c r="DO430" i="1"/>
  <c r="DN320" i="1"/>
  <c r="DO320" i="1"/>
  <c r="DN365" i="1"/>
  <c r="DO365" i="1"/>
  <c r="DN280" i="1"/>
  <c r="DO280" i="1"/>
  <c r="DN422" i="1"/>
  <c r="DO422" i="1"/>
  <c r="DN171" i="1"/>
  <c r="DO171" i="1"/>
  <c r="DN179" i="1"/>
  <c r="DO179" i="1"/>
  <c r="DN209" i="1"/>
  <c r="DO209" i="1"/>
  <c r="DN308" i="1"/>
  <c r="DO308" i="1"/>
  <c r="DN356" i="1"/>
  <c r="DO356" i="1"/>
  <c r="DN129" i="1"/>
  <c r="DO129" i="1"/>
  <c r="DN379" i="1"/>
  <c r="DO379" i="1"/>
  <c r="DN344" i="1"/>
  <c r="DO344" i="1"/>
  <c r="DN888" i="1"/>
  <c r="DO888" i="1"/>
  <c r="DN759" i="1"/>
  <c r="DO759" i="1"/>
  <c r="DN794" i="1"/>
  <c r="DO794" i="1"/>
  <c r="DN762" i="1"/>
  <c r="DO762" i="1"/>
  <c r="DN719" i="1"/>
  <c r="DO719" i="1"/>
  <c r="DN722" i="1"/>
  <c r="DO722" i="1"/>
  <c r="DN825" i="1"/>
  <c r="DO825" i="1"/>
  <c r="DN824" i="1"/>
  <c r="DO824" i="1"/>
  <c r="DN877" i="1"/>
  <c r="DO877" i="1"/>
  <c r="DN707" i="1"/>
  <c r="DO707" i="1"/>
  <c r="DN829" i="1"/>
  <c r="DO829" i="1"/>
  <c r="DN743" i="1"/>
  <c r="DO743" i="1"/>
  <c r="DN796" i="1"/>
  <c r="DO796" i="1"/>
  <c r="DN855" i="1"/>
  <c r="DO855" i="1"/>
  <c r="DN769" i="1"/>
  <c r="DO769" i="1"/>
  <c r="DN801" i="1"/>
  <c r="DO801" i="1"/>
  <c r="DN810" i="1"/>
  <c r="DO810" i="1"/>
  <c r="DN894" i="1"/>
  <c r="DO894" i="1"/>
  <c r="DN820" i="1"/>
  <c r="DO820" i="1"/>
  <c r="DN740" i="1"/>
  <c r="DO740" i="1"/>
  <c r="DN721" i="1"/>
  <c r="DO721" i="1"/>
  <c r="DN862" i="1"/>
  <c r="DO862" i="1"/>
  <c r="DN819" i="1"/>
  <c r="DO819" i="1"/>
  <c r="DN868" i="1"/>
  <c r="DO868" i="1"/>
  <c r="DN915" i="1"/>
  <c r="DO915" i="1"/>
  <c r="DN913" i="1"/>
  <c r="DO913" i="1"/>
  <c r="DN833" i="1"/>
  <c r="DO833" i="1"/>
  <c r="DN846" i="1"/>
  <c r="DO846" i="1"/>
  <c r="DN789" i="1"/>
  <c r="DO789" i="1"/>
  <c r="DN908" i="1"/>
  <c r="DO908" i="1"/>
  <c r="DA313" i="1"/>
  <c r="DB313" i="1"/>
  <c r="DA279" i="1"/>
  <c r="DB279" i="1"/>
  <c r="DA137" i="1"/>
  <c r="DB137" i="1"/>
  <c r="DA458" i="1"/>
  <c r="DB458" i="1"/>
  <c r="DA171" i="1"/>
  <c r="DB171" i="1"/>
  <c r="DA299" i="1"/>
  <c r="DB299" i="1"/>
  <c r="DA117" i="1"/>
  <c r="DB117" i="1"/>
  <c r="DA385" i="1"/>
  <c r="DB385" i="1"/>
  <c r="DA181" i="1"/>
  <c r="DB181" i="1"/>
  <c r="DA212" i="1"/>
  <c r="DB212" i="1"/>
  <c r="DA230" i="1"/>
  <c r="DB230" i="1"/>
  <c r="DA368" i="1"/>
  <c r="DB368" i="1"/>
  <c r="DA136" i="1"/>
  <c r="DB136" i="1"/>
  <c r="DA318" i="1"/>
  <c r="DB318" i="1"/>
  <c r="DA253" i="1"/>
  <c r="DB253" i="1"/>
  <c r="DA470" i="1"/>
  <c r="DB470" i="1"/>
  <c r="DA187" i="1"/>
  <c r="DB187" i="1"/>
  <c r="DA173" i="1"/>
  <c r="DB173" i="1"/>
  <c r="DA259" i="1"/>
  <c r="DB259" i="1"/>
  <c r="DA257" i="1"/>
  <c r="DB257" i="1"/>
  <c r="DA288" i="1"/>
  <c r="DB288" i="1"/>
  <c r="DA115" i="1"/>
  <c r="DB115" i="1"/>
  <c r="DA459" i="1"/>
  <c r="DB459" i="1"/>
  <c r="DA167" i="1"/>
  <c r="DB167" i="1"/>
  <c r="DA114" i="1"/>
  <c r="DB114" i="1"/>
  <c r="DA180" i="1"/>
  <c r="DB180" i="1"/>
  <c r="DA428" i="1"/>
  <c r="DB428" i="1"/>
  <c r="DA123" i="1"/>
  <c r="DB123" i="1"/>
  <c r="DA331" i="1"/>
  <c r="DB331" i="1"/>
  <c r="DA314" i="1"/>
  <c r="DB314" i="1"/>
  <c r="DA376" i="1"/>
  <c r="DB376" i="1"/>
  <c r="DA310" i="1"/>
  <c r="DB310" i="1"/>
  <c r="DA294" i="1"/>
  <c r="DB294" i="1"/>
  <c r="DA350" i="1"/>
  <c r="DB350" i="1"/>
  <c r="DA443" i="1"/>
  <c r="DB443" i="1"/>
  <c r="DA143" i="1"/>
  <c r="DB143" i="1"/>
  <c r="DA339" i="1"/>
  <c r="DB339" i="1"/>
  <c r="DA418" i="1"/>
  <c r="DB418" i="1"/>
  <c r="DA359" i="1"/>
  <c r="DB359" i="1"/>
  <c r="DA285" i="1"/>
  <c r="DB285" i="1"/>
  <c r="DA274" i="1"/>
  <c r="DB274" i="1"/>
  <c r="DA234" i="1"/>
  <c r="DB234" i="1"/>
  <c r="DA270" i="1"/>
  <c r="DB270" i="1"/>
  <c r="DA442" i="1"/>
  <c r="DB442" i="1"/>
  <c r="DA401" i="1"/>
  <c r="DB401" i="1"/>
  <c r="DA164" i="1"/>
  <c r="DB164" i="1"/>
  <c r="DA749" i="1"/>
  <c r="DB749" i="1"/>
  <c r="DA799" i="1"/>
  <c r="DB799" i="1"/>
  <c r="DA740" i="1"/>
  <c r="DB740" i="1"/>
  <c r="DB824" i="1"/>
  <c r="DA824" i="1"/>
  <c r="DA764" i="1"/>
  <c r="DB764" i="1"/>
  <c r="DA794" i="1"/>
  <c r="DB794" i="1"/>
  <c r="DA714" i="1"/>
  <c r="DB714" i="1"/>
  <c r="DB813" i="1"/>
  <c r="DA813" i="1"/>
  <c r="DB839" i="1"/>
  <c r="DA839" i="1"/>
  <c r="DB922" i="1"/>
  <c r="DA922" i="1"/>
  <c r="DB815" i="1"/>
  <c r="DA815" i="1"/>
  <c r="DB732" i="1"/>
  <c r="DA732" i="1"/>
  <c r="DB906" i="1"/>
  <c r="DA906" i="1"/>
  <c r="DB881" i="1"/>
  <c r="DA881" i="1"/>
  <c r="DB797" i="1"/>
  <c r="DA797" i="1"/>
  <c r="DB878" i="1"/>
  <c r="DA878" i="1"/>
  <c r="DB777" i="1"/>
  <c r="DA777" i="1"/>
  <c r="DA729" i="1"/>
  <c r="DB729" i="1"/>
  <c r="DB930" i="1"/>
  <c r="DA930" i="1"/>
  <c r="DB845" i="1"/>
  <c r="DA845" i="1"/>
  <c r="DB831" i="1"/>
  <c r="DA831" i="1"/>
  <c r="DB924" i="1"/>
  <c r="DA924" i="1"/>
  <c r="DB923" i="1"/>
  <c r="DA923" i="1"/>
  <c r="DA761" i="1"/>
  <c r="DB761" i="1"/>
  <c r="DB859" i="1"/>
  <c r="DA859" i="1"/>
  <c r="DB734" i="1"/>
  <c r="DA734" i="1"/>
  <c r="DB718" i="1"/>
  <c r="DA718" i="1"/>
  <c r="DB925" i="1"/>
  <c r="DA925" i="1"/>
  <c r="DB821" i="1"/>
  <c r="DA821" i="1"/>
  <c r="DN948" i="1"/>
  <c r="DO948" i="1"/>
  <c r="DN2" i="1"/>
  <c r="DO2" i="1"/>
  <c r="DN497" i="1"/>
  <c r="DO497" i="1"/>
  <c r="DN561" i="1"/>
  <c r="DO561" i="1"/>
  <c r="DN559" i="1"/>
  <c r="DO559" i="1"/>
  <c r="DO701" i="1"/>
  <c r="DN701" i="1"/>
  <c r="DN640" i="1"/>
  <c r="DO640" i="1"/>
  <c r="DO699" i="1"/>
  <c r="DN699" i="1"/>
  <c r="DN955" i="1"/>
  <c r="DO955" i="1"/>
  <c r="DA8" i="1"/>
  <c r="DB8" i="1"/>
  <c r="DA39" i="1"/>
  <c r="DB39" i="1"/>
  <c r="DA571" i="1"/>
  <c r="DB571" i="1"/>
  <c r="DN80" i="1"/>
  <c r="DO80" i="1"/>
  <c r="DA592" i="1"/>
  <c r="DB592" i="1"/>
  <c r="DA600" i="1"/>
  <c r="DB600" i="1"/>
  <c r="DA649" i="1"/>
  <c r="DB649" i="1"/>
  <c r="DB948" i="1"/>
  <c r="DA948" i="1"/>
  <c r="DA645" i="1"/>
  <c r="DB645" i="1"/>
  <c r="DN9" i="1"/>
  <c r="DO9" i="1"/>
  <c r="DN66" i="1"/>
  <c r="DO66" i="1"/>
  <c r="DN32" i="1"/>
  <c r="DO32" i="1"/>
  <c r="DN13" i="1"/>
  <c r="DO13" i="1"/>
  <c r="DN10" i="1"/>
  <c r="DO10" i="1"/>
  <c r="DN75" i="1"/>
  <c r="DO75" i="1"/>
  <c r="DN30" i="1"/>
  <c r="DO30" i="1"/>
  <c r="DN94" i="1"/>
  <c r="DO94" i="1"/>
  <c r="DN111" i="1"/>
  <c r="DO111" i="1"/>
  <c r="DN74" i="1"/>
  <c r="DO74" i="1"/>
  <c r="DN48" i="1"/>
  <c r="DO48" i="1"/>
  <c r="DN14" i="1"/>
  <c r="DO14" i="1"/>
  <c r="DN28" i="1"/>
  <c r="DO28" i="1"/>
  <c r="DN33" i="1"/>
  <c r="DO33" i="1"/>
  <c r="DN483" i="1"/>
  <c r="DO483" i="1"/>
  <c r="DN596" i="1"/>
  <c r="DO596" i="1"/>
  <c r="DN546" i="1"/>
  <c r="DO546" i="1"/>
  <c r="DN633" i="1"/>
  <c r="DO633" i="1"/>
  <c r="DN660" i="1"/>
  <c r="DO660" i="1"/>
  <c r="DO687" i="1"/>
  <c r="DN687" i="1"/>
  <c r="DN668" i="1"/>
  <c r="DO668" i="1"/>
  <c r="DN673" i="1"/>
  <c r="DO673" i="1"/>
  <c r="DN569" i="1"/>
  <c r="DO569" i="1"/>
  <c r="DN586" i="1"/>
  <c r="DO586" i="1"/>
  <c r="DN490" i="1"/>
  <c r="DO490" i="1"/>
  <c r="DN696" i="1"/>
  <c r="DO696" i="1"/>
  <c r="DN619" i="1"/>
  <c r="DO619" i="1"/>
  <c r="DN642" i="1"/>
  <c r="DO642" i="1"/>
  <c r="DN553" i="1"/>
  <c r="DO553" i="1"/>
  <c r="DN479" i="1"/>
  <c r="DO479" i="1"/>
  <c r="DN634" i="1"/>
  <c r="DO634" i="1"/>
  <c r="DN659" i="1"/>
  <c r="DO659" i="1"/>
  <c r="DN631" i="1"/>
  <c r="DO631" i="1"/>
  <c r="DN505" i="1"/>
  <c r="DO505" i="1"/>
  <c r="DN504" i="1"/>
  <c r="DO504" i="1"/>
  <c r="DN573" i="1"/>
  <c r="DO573" i="1"/>
  <c r="DN688" i="1"/>
  <c r="DO688" i="1"/>
  <c r="DN644" i="1"/>
  <c r="DO644" i="1"/>
  <c r="DN618" i="1"/>
  <c r="DO618" i="1"/>
  <c r="DN637" i="1"/>
  <c r="DO637" i="1"/>
  <c r="DN577" i="1"/>
  <c r="DO577" i="1"/>
  <c r="DN529" i="1"/>
  <c r="DO529" i="1"/>
  <c r="DN632" i="1"/>
  <c r="DO632" i="1"/>
  <c r="DN503" i="1"/>
  <c r="DO503" i="1"/>
  <c r="DN630" i="1"/>
  <c r="DO630" i="1"/>
  <c r="DN638" i="1"/>
  <c r="DO638" i="1"/>
  <c r="DN514" i="1"/>
  <c r="DO514" i="1"/>
  <c r="DN598" i="1"/>
  <c r="DO598" i="1"/>
  <c r="DN946" i="1"/>
  <c r="DO946" i="1"/>
  <c r="DN936" i="1"/>
  <c r="DO936" i="1"/>
  <c r="DN958" i="1"/>
  <c r="DO958" i="1"/>
  <c r="DN937" i="1"/>
  <c r="DO937" i="1"/>
  <c r="DN970" i="1"/>
  <c r="DO970" i="1"/>
  <c r="DN961" i="1"/>
  <c r="DO961" i="1"/>
  <c r="DA38" i="1"/>
  <c r="DB38" i="1"/>
  <c r="DA36" i="1"/>
  <c r="DB36" i="1"/>
  <c r="DA4" i="1"/>
  <c r="DB4" i="1"/>
  <c r="DA66" i="1"/>
  <c r="DB66" i="1"/>
  <c r="DA37" i="1"/>
  <c r="DB37" i="1"/>
  <c r="DA19" i="1"/>
  <c r="DB19" i="1"/>
  <c r="DA70" i="1"/>
  <c r="DB70" i="1"/>
  <c r="DA93" i="1"/>
  <c r="DB93" i="1"/>
  <c r="DA86" i="1"/>
  <c r="DB86" i="1"/>
  <c r="DA57" i="1"/>
  <c r="DB57" i="1"/>
  <c r="DA55" i="1"/>
  <c r="DB55" i="1"/>
  <c r="DA80" i="1"/>
  <c r="DB80" i="1"/>
  <c r="DA13" i="1"/>
  <c r="DB13" i="1"/>
  <c r="DA696" i="1"/>
  <c r="DB696" i="1"/>
  <c r="DA619" i="1"/>
  <c r="DB619" i="1"/>
  <c r="DA642" i="1"/>
  <c r="DB642" i="1"/>
  <c r="DA553" i="1"/>
  <c r="DB553" i="1"/>
  <c r="DA593" i="1"/>
  <c r="DB593" i="1"/>
  <c r="DA604" i="1"/>
  <c r="DB604" i="1"/>
  <c r="DA547" i="1"/>
  <c r="DB547" i="1"/>
  <c r="DA546" i="1"/>
  <c r="DB546" i="1"/>
  <c r="DA518" i="1"/>
  <c r="DB518" i="1"/>
  <c r="DA686" i="1"/>
  <c r="DB686" i="1"/>
  <c r="DA505" i="1"/>
  <c r="DB505" i="1"/>
  <c r="DA599" i="1"/>
  <c r="DB599" i="1"/>
  <c r="DA481" i="1"/>
  <c r="DB481" i="1"/>
  <c r="DA522" i="1"/>
  <c r="DB522" i="1"/>
  <c r="DA525" i="1"/>
  <c r="DB525" i="1"/>
  <c r="DA510" i="1"/>
  <c r="DB510" i="1"/>
  <c r="DA532" i="1"/>
  <c r="DB532" i="1"/>
  <c r="DA536" i="1"/>
  <c r="DB536" i="1"/>
  <c r="DA576" i="1"/>
  <c r="DB576" i="1"/>
  <c r="DA685" i="1"/>
  <c r="DB685" i="1"/>
  <c r="DA610" i="1"/>
  <c r="DB610" i="1"/>
  <c r="DA513" i="1"/>
  <c r="DB513" i="1"/>
  <c r="DA478" i="1"/>
  <c r="DB478" i="1"/>
  <c r="DA657" i="1"/>
  <c r="DB657" i="1"/>
  <c r="DA528" i="1"/>
  <c r="DB528" i="1"/>
  <c r="DA549" i="1"/>
  <c r="DB549" i="1"/>
  <c r="DA616" i="1"/>
  <c r="DB616" i="1"/>
  <c r="DA700" i="1"/>
  <c r="DB700" i="1"/>
  <c r="DB955" i="1"/>
  <c r="DA955" i="1"/>
  <c r="DA965" i="1"/>
  <c r="DB965" i="1"/>
  <c r="DB957" i="1"/>
  <c r="DA957" i="1"/>
  <c r="DA969" i="1"/>
  <c r="DB969" i="1"/>
  <c r="DA959" i="1"/>
  <c r="DB959" i="1"/>
  <c r="DB966" i="1"/>
  <c r="DA966" i="1"/>
  <c r="DA624" i="1"/>
  <c r="DB624" i="1"/>
  <c r="DA697" i="1"/>
  <c r="DB697" i="1"/>
  <c r="DN306" i="1"/>
  <c r="DO306" i="1"/>
  <c r="DN127" i="1"/>
  <c r="DO127" i="1"/>
  <c r="DN362" i="1"/>
  <c r="DO362" i="1"/>
  <c r="DN206" i="1"/>
  <c r="DO206" i="1"/>
  <c r="DN374" i="1"/>
  <c r="DO374" i="1"/>
  <c r="DN270" i="1"/>
  <c r="DO270" i="1"/>
  <c r="DN462" i="1"/>
  <c r="DO462" i="1"/>
  <c r="DN188" i="1"/>
  <c r="DO188" i="1"/>
  <c r="DN116" i="1"/>
  <c r="DO116" i="1"/>
  <c r="DN423" i="1"/>
  <c r="DO423" i="1"/>
  <c r="DN152" i="1"/>
  <c r="DO152" i="1"/>
  <c r="DN195" i="1"/>
  <c r="DO195" i="1"/>
  <c r="DN461" i="1"/>
  <c r="DO461" i="1"/>
  <c r="DN217" i="1"/>
  <c r="DO217" i="1"/>
  <c r="DN241" i="1"/>
  <c r="DO241" i="1"/>
  <c r="DN307" i="1"/>
  <c r="DO307" i="1"/>
  <c r="DN463" i="1"/>
  <c r="DO463" i="1"/>
  <c r="DN189" i="1"/>
  <c r="DO189" i="1"/>
  <c r="DN347" i="1"/>
  <c r="DO347" i="1"/>
  <c r="DN259" i="1"/>
  <c r="DO259" i="1"/>
  <c r="DN180" i="1"/>
  <c r="DO180" i="1"/>
  <c r="DN229" i="1"/>
  <c r="DO229" i="1"/>
  <c r="DN157" i="1"/>
  <c r="DO157" i="1"/>
  <c r="DN288" i="1"/>
  <c r="DO288" i="1"/>
  <c r="DN411" i="1"/>
  <c r="DO411" i="1"/>
  <c r="DN345" i="1"/>
  <c r="DO345" i="1"/>
  <c r="DN436" i="1"/>
  <c r="DO436" i="1"/>
  <c r="DN410" i="1"/>
  <c r="DO410" i="1"/>
  <c r="DN192" i="1"/>
  <c r="DO192" i="1"/>
  <c r="DN223" i="1"/>
  <c r="DO223" i="1"/>
  <c r="DN357" i="1"/>
  <c r="DO357" i="1"/>
  <c r="DN113" i="1"/>
  <c r="DO113" i="1"/>
  <c r="DN158" i="1"/>
  <c r="DO158" i="1"/>
  <c r="DN403" i="1"/>
  <c r="DO403" i="1"/>
  <c r="DN268" i="1"/>
  <c r="DO268" i="1"/>
  <c r="DN372" i="1"/>
  <c r="DO372" i="1"/>
  <c r="DN326" i="1"/>
  <c r="DO326" i="1"/>
  <c r="DN172" i="1"/>
  <c r="DO172" i="1"/>
  <c r="DN184" i="1"/>
  <c r="DO184" i="1"/>
  <c r="DN231" i="1"/>
  <c r="DO231" i="1"/>
  <c r="DN435" i="1"/>
  <c r="DO435" i="1"/>
  <c r="DN286" i="1"/>
  <c r="DO286" i="1"/>
  <c r="DN147" i="1"/>
  <c r="DO147" i="1"/>
  <c r="DN353" i="1"/>
  <c r="DO353" i="1"/>
  <c r="DN425" i="1"/>
  <c r="DO425" i="1"/>
  <c r="DN396" i="1"/>
  <c r="DO396" i="1"/>
  <c r="DN800" i="1"/>
  <c r="DO800" i="1"/>
  <c r="DN884" i="1"/>
  <c r="DO884" i="1"/>
  <c r="DN834" i="1"/>
  <c r="DO834" i="1"/>
  <c r="DN712" i="1"/>
  <c r="DO712" i="1"/>
  <c r="DN905" i="1"/>
  <c r="DO905" i="1"/>
  <c r="DN827" i="1"/>
  <c r="DO827" i="1"/>
  <c r="DN786" i="1"/>
  <c r="DO786" i="1"/>
  <c r="DN840" i="1"/>
  <c r="DO840" i="1"/>
  <c r="DN787" i="1"/>
  <c r="DO787" i="1"/>
  <c r="DN876" i="1"/>
  <c r="DO876" i="1"/>
  <c r="DN859" i="1"/>
  <c r="DO859" i="1"/>
  <c r="DN780" i="1"/>
  <c r="DO780" i="1"/>
  <c r="DN732" i="1"/>
  <c r="DO732" i="1"/>
  <c r="DN897" i="1"/>
  <c r="DO897" i="1"/>
  <c r="DO742" i="1"/>
  <c r="DN742" i="1"/>
  <c r="DN785" i="1"/>
  <c r="DO785" i="1"/>
  <c r="DN927" i="1"/>
  <c r="DO927" i="1"/>
  <c r="DN901" i="1"/>
  <c r="DO901" i="1"/>
  <c r="DN749" i="1"/>
  <c r="DO749" i="1"/>
  <c r="DN816" i="1"/>
  <c r="DO816" i="1"/>
  <c r="DN720" i="1"/>
  <c r="DO720" i="1"/>
  <c r="DN773" i="1"/>
  <c r="DO773" i="1"/>
  <c r="DN852" i="1"/>
  <c r="DO852" i="1"/>
  <c r="DN724" i="1"/>
  <c r="DO724" i="1"/>
  <c r="DN871" i="1"/>
  <c r="DO871" i="1"/>
  <c r="DN723" i="1"/>
  <c r="DO723" i="1"/>
  <c r="DN874" i="1"/>
  <c r="DO874" i="1"/>
  <c r="DA352" i="1"/>
  <c r="DB352" i="1"/>
  <c r="DA414" i="1"/>
  <c r="DB414" i="1"/>
  <c r="DA226" i="1"/>
  <c r="DB226" i="1"/>
  <c r="DA301" i="1"/>
  <c r="DB301" i="1"/>
  <c r="DA438" i="1"/>
  <c r="DB438" i="1"/>
  <c r="DA184" i="1"/>
  <c r="DB184" i="1"/>
  <c r="DA195" i="1"/>
  <c r="DB195" i="1"/>
  <c r="DA140" i="1"/>
  <c r="DB140" i="1"/>
  <c r="DA346" i="1"/>
  <c r="DB346" i="1"/>
  <c r="DA191" i="1"/>
  <c r="DB191" i="1"/>
  <c r="DA175" i="1"/>
  <c r="DB175" i="1"/>
  <c r="DA337" i="1"/>
  <c r="DB337" i="1"/>
  <c r="DA118" i="1"/>
  <c r="DB118" i="1"/>
  <c r="DA315" i="1"/>
  <c r="DB315" i="1"/>
  <c r="DA421" i="1"/>
  <c r="DB421" i="1"/>
  <c r="DA321" i="1"/>
  <c r="DB321" i="1"/>
  <c r="DA128" i="1"/>
  <c r="DB128" i="1"/>
  <c r="DA232" i="1"/>
  <c r="DB232" i="1"/>
  <c r="DA176" i="1"/>
  <c r="DB176" i="1"/>
  <c r="DA247" i="1"/>
  <c r="DB247" i="1"/>
  <c r="DA219" i="1"/>
  <c r="DB219" i="1"/>
  <c r="DA341" i="1"/>
  <c r="DB341" i="1"/>
  <c r="DA254" i="1"/>
  <c r="DB254" i="1"/>
  <c r="DA472" i="1"/>
  <c r="DB472" i="1"/>
  <c r="DA208" i="1"/>
  <c r="DB208" i="1"/>
  <c r="DA186" i="1"/>
  <c r="DB186" i="1"/>
  <c r="DA391" i="1"/>
  <c r="DB391" i="1"/>
  <c r="DA338" i="1"/>
  <c r="DB338" i="1"/>
  <c r="DA402" i="1"/>
  <c r="DB402" i="1"/>
  <c r="DA293" i="1"/>
  <c r="DB293" i="1"/>
  <c r="DA198" i="1"/>
  <c r="DB198" i="1"/>
  <c r="DA145" i="1"/>
  <c r="DB145" i="1"/>
  <c r="DA367" i="1"/>
  <c r="DB367" i="1"/>
  <c r="DA382" i="1"/>
  <c r="DB382" i="1"/>
  <c r="DA240" i="1"/>
  <c r="DB240" i="1"/>
  <c r="DA132" i="1"/>
  <c r="DB132" i="1"/>
  <c r="DA404" i="1"/>
  <c r="DB404" i="1"/>
  <c r="DA120" i="1"/>
  <c r="DB120" i="1"/>
  <c r="DA355" i="1"/>
  <c r="DB355" i="1"/>
  <c r="DA149" i="1"/>
  <c r="DB149" i="1"/>
  <c r="DA243" i="1"/>
  <c r="DB243" i="1"/>
  <c r="DA397" i="1"/>
  <c r="DB397" i="1"/>
  <c r="DA347" i="1"/>
  <c r="DB347" i="1"/>
  <c r="DA392" i="1"/>
  <c r="DB392" i="1"/>
  <c r="DA258" i="1"/>
  <c r="DB258" i="1"/>
  <c r="DA413" i="1"/>
  <c r="DB413" i="1"/>
  <c r="DA155" i="1"/>
  <c r="DB155" i="1"/>
  <c r="DB921" i="1"/>
  <c r="DA921" i="1"/>
  <c r="DB840" i="1"/>
  <c r="DA840" i="1"/>
  <c r="DB787" i="1"/>
  <c r="DA787" i="1"/>
  <c r="DB876" i="1"/>
  <c r="DA876" i="1"/>
  <c r="DB860" i="1"/>
  <c r="DA860" i="1"/>
  <c r="DB900" i="1"/>
  <c r="DA900" i="1"/>
  <c r="DB884" i="1"/>
  <c r="DA884" i="1"/>
  <c r="DB809" i="1"/>
  <c r="DA809" i="1"/>
  <c r="DB836" i="1"/>
  <c r="DA836" i="1"/>
  <c r="DB737" i="1"/>
  <c r="DA737" i="1"/>
  <c r="DB854" i="1"/>
  <c r="DA854" i="1"/>
  <c r="DA733" i="1"/>
  <c r="DB733" i="1"/>
  <c r="DB728" i="1"/>
  <c r="DA728" i="1"/>
  <c r="DA810" i="1"/>
  <c r="DB810" i="1"/>
  <c r="DB862" i="1"/>
  <c r="DA862" i="1"/>
  <c r="DB819" i="1"/>
  <c r="DA819" i="1"/>
  <c r="DB868" i="1"/>
  <c r="DA868" i="1"/>
  <c r="DA758" i="1"/>
  <c r="DB758" i="1"/>
  <c r="DB919" i="1"/>
  <c r="DA919" i="1"/>
  <c r="DA818" i="1"/>
  <c r="DB818" i="1"/>
  <c r="DA751" i="1"/>
  <c r="DB751" i="1"/>
  <c r="DB898" i="1"/>
  <c r="DA898" i="1"/>
  <c r="DB781" i="1"/>
  <c r="DA781" i="1"/>
  <c r="DA708" i="1"/>
  <c r="DB708" i="1"/>
  <c r="DB920" i="1"/>
  <c r="DA920" i="1"/>
  <c r="DB896" i="1"/>
  <c r="DA896" i="1"/>
  <c r="DN3" i="1"/>
  <c r="DO3" i="1"/>
  <c r="DN41" i="1"/>
  <c r="DO41" i="1"/>
  <c r="DN478" i="1"/>
  <c r="DO478" i="1"/>
  <c r="DN516" i="1"/>
  <c r="DO516" i="1"/>
  <c r="DN597" i="1"/>
  <c r="DO597" i="1"/>
  <c r="DA29" i="1"/>
  <c r="DB29" i="1"/>
  <c r="DA92" i="1"/>
  <c r="DB92" i="1"/>
  <c r="DA583" i="1"/>
  <c r="DB583" i="1"/>
  <c r="DA655" i="1"/>
  <c r="DB655" i="1"/>
  <c r="DA486" i="1"/>
  <c r="DB486" i="1"/>
  <c r="DA106" i="1"/>
  <c r="DB106" i="1"/>
  <c r="DB938" i="1"/>
  <c r="DA938" i="1"/>
  <c r="DA601" i="1"/>
  <c r="DB601" i="1"/>
  <c r="DN87" i="1"/>
  <c r="DO87" i="1"/>
  <c r="DN77" i="1"/>
  <c r="DO77" i="1"/>
  <c r="DN6" i="1"/>
  <c r="DO6" i="1"/>
  <c r="DN5" i="1"/>
  <c r="DO5" i="1"/>
  <c r="DN85" i="1"/>
  <c r="DO85" i="1"/>
  <c r="DN71" i="1"/>
  <c r="DO71" i="1"/>
  <c r="DN101" i="1"/>
  <c r="DO101" i="1"/>
  <c r="DN11" i="1"/>
  <c r="DO11" i="1"/>
  <c r="DN19" i="1"/>
  <c r="DO19" i="1"/>
  <c r="DN70" i="1"/>
  <c r="DO70" i="1"/>
  <c r="DN93" i="1"/>
  <c r="DO93" i="1"/>
  <c r="DN86" i="1"/>
  <c r="DO86" i="1"/>
  <c r="DN57" i="1"/>
  <c r="DO57" i="1"/>
  <c r="DN55" i="1"/>
  <c r="DO55" i="1"/>
  <c r="DN530" i="1"/>
  <c r="DO530" i="1"/>
  <c r="DN584" i="1"/>
  <c r="DO584" i="1"/>
  <c r="DO689" i="1"/>
  <c r="DN689" i="1"/>
  <c r="DN646" i="1"/>
  <c r="DO646" i="1"/>
  <c r="DN549" i="1"/>
  <c r="DO549" i="1"/>
  <c r="DN475" i="1"/>
  <c r="DO475" i="1"/>
  <c r="DN482" i="1"/>
  <c r="DO482" i="1"/>
  <c r="DN528" i="1"/>
  <c r="DO528" i="1"/>
  <c r="DN550" i="1"/>
  <c r="DO550" i="1"/>
  <c r="DN531" i="1"/>
  <c r="DO531" i="1"/>
  <c r="DN552" i="1"/>
  <c r="DO552" i="1"/>
  <c r="DN515" i="1"/>
  <c r="DO515" i="1"/>
  <c r="DN544" i="1"/>
  <c r="DO544" i="1"/>
  <c r="DN551" i="1"/>
  <c r="DO551" i="1"/>
  <c r="DN601" i="1"/>
  <c r="DO601" i="1"/>
  <c r="DN583" i="1"/>
  <c r="DO583" i="1"/>
  <c r="DN614" i="1"/>
  <c r="DO614" i="1"/>
  <c r="DN615" i="1"/>
  <c r="DO615" i="1"/>
  <c r="DN532" i="1"/>
  <c r="DO532" i="1"/>
  <c r="DN536" i="1"/>
  <c r="DO536" i="1"/>
  <c r="DN519" i="1"/>
  <c r="DO519" i="1"/>
  <c r="DN488" i="1"/>
  <c r="DO488" i="1"/>
  <c r="DN511" i="1"/>
  <c r="DO511" i="1"/>
  <c r="DN627" i="1"/>
  <c r="DO627" i="1"/>
  <c r="DN521" i="1"/>
  <c r="DO521" i="1"/>
  <c r="DN690" i="1"/>
  <c r="DO690" i="1"/>
  <c r="DN622" i="1"/>
  <c r="DO622" i="1"/>
  <c r="DN974" i="1"/>
  <c r="DO974" i="1"/>
  <c r="DN944" i="1"/>
  <c r="DO944" i="1"/>
  <c r="DA79" i="1"/>
  <c r="DB79" i="1"/>
  <c r="DA16" i="1"/>
  <c r="DB16" i="1"/>
  <c r="DA3" i="1"/>
  <c r="DB3" i="1"/>
  <c r="DA77" i="1"/>
  <c r="DB77" i="1"/>
  <c r="DA85" i="1"/>
  <c r="DB85" i="1"/>
  <c r="DA15" i="1"/>
  <c r="DB15" i="1"/>
  <c r="DA52" i="1"/>
  <c r="DB52" i="1"/>
  <c r="DA90" i="1"/>
  <c r="DB90" i="1"/>
  <c r="DA84" i="1"/>
  <c r="DB84" i="1"/>
  <c r="DA25" i="1"/>
  <c r="DB25" i="1"/>
  <c r="DA112" i="1"/>
  <c r="DB112" i="1"/>
  <c r="DA56" i="1"/>
  <c r="DB56" i="1"/>
  <c r="DA552" i="1"/>
  <c r="DB552" i="1"/>
  <c r="DA515" i="1"/>
  <c r="DB515" i="1"/>
  <c r="DA482" i="1"/>
  <c r="DB482" i="1"/>
  <c r="DA606" i="1"/>
  <c r="DB606" i="1"/>
  <c r="DA660" i="1"/>
  <c r="DB660" i="1"/>
  <c r="DA687" i="1"/>
  <c r="DB687" i="1"/>
  <c r="DA580" i="1"/>
  <c r="DB580" i="1"/>
  <c r="DA573" i="1"/>
  <c r="DB573" i="1"/>
  <c r="DA533" i="1"/>
  <c r="DB533" i="1"/>
  <c r="DA545" i="1"/>
  <c r="DB545" i="1"/>
  <c r="DA554" i="1"/>
  <c r="DB554" i="1"/>
  <c r="DA474" i="1"/>
  <c r="DB474" i="1"/>
  <c r="DA477" i="1"/>
  <c r="DB477" i="1"/>
  <c r="DA487" i="1"/>
  <c r="DB487" i="1"/>
  <c r="DA579" i="1"/>
  <c r="DB579" i="1"/>
  <c r="DA498" i="1"/>
  <c r="DB498" i="1"/>
  <c r="DA491" i="1"/>
  <c r="DB491" i="1"/>
  <c r="DA623" i="1"/>
  <c r="DB623" i="1"/>
  <c r="DA662" i="1"/>
  <c r="DB662" i="1"/>
  <c r="DA628" i="1"/>
  <c r="DB628" i="1"/>
  <c r="DA693" i="1"/>
  <c r="DB693" i="1"/>
  <c r="DA520" i="1"/>
  <c r="DB520" i="1"/>
  <c r="DA574" i="1"/>
  <c r="DB574" i="1"/>
  <c r="DA587" i="1"/>
  <c r="DB587" i="1"/>
  <c r="DA634" i="1"/>
  <c r="DB634" i="1"/>
  <c r="DA669" i="1"/>
  <c r="DB669" i="1"/>
  <c r="DA584" i="1"/>
  <c r="DB584" i="1"/>
  <c r="DA971" i="1"/>
  <c r="DB971" i="1"/>
  <c r="DA939" i="1"/>
  <c r="DB939" i="1"/>
  <c r="DA949" i="1"/>
  <c r="DB949" i="1"/>
  <c r="DA943" i="1"/>
  <c r="DB943" i="1"/>
  <c r="DN606" i="1"/>
  <c r="DO606" i="1"/>
  <c r="DA516" i="1"/>
  <c r="DB516" i="1"/>
  <c r="DA620" i="1"/>
  <c r="DB620" i="1"/>
  <c r="DN258" i="1"/>
  <c r="DO258" i="1"/>
  <c r="DN413" i="1"/>
  <c r="DO413" i="1"/>
  <c r="DN124" i="1"/>
  <c r="DO124" i="1"/>
  <c r="DN176" i="1"/>
  <c r="DO176" i="1"/>
  <c r="DN354" i="1"/>
  <c r="DO354" i="1"/>
  <c r="DN424" i="1"/>
  <c r="DO424" i="1"/>
  <c r="DN416" i="1"/>
  <c r="DO416" i="1"/>
  <c r="DN230" i="1"/>
  <c r="DO230" i="1"/>
  <c r="DN151" i="1"/>
  <c r="DO151" i="1"/>
  <c r="DN386" i="1"/>
  <c r="DO386" i="1"/>
  <c r="DN445" i="1"/>
  <c r="DO445" i="1"/>
  <c r="DN142" i="1"/>
  <c r="DO142" i="1"/>
  <c r="DN170" i="1"/>
  <c r="DO170" i="1"/>
  <c r="DN234" i="1"/>
  <c r="DO234" i="1"/>
  <c r="DN125" i="1"/>
  <c r="DO125" i="1"/>
  <c r="DN225" i="1"/>
  <c r="DO225" i="1"/>
  <c r="DN207" i="1"/>
  <c r="DO207" i="1"/>
  <c r="DN131" i="1"/>
  <c r="DO131" i="1"/>
  <c r="DN141" i="1"/>
  <c r="DO141" i="1"/>
  <c r="DN247" i="1"/>
  <c r="DO247" i="1"/>
  <c r="DN118" i="1"/>
  <c r="DO118" i="1"/>
  <c r="DN335" i="1"/>
  <c r="DO335" i="1"/>
  <c r="DN161" i="1"/>
  <c r="DO161" i="1"/>
  <c r="DN138" i="1"/>
  <c r="DO138" i="1"/>
  <c r="DN366" i="1"/>
  <c r="DO366" i="1"/>
  <c r="DN281" i="1"/>
  <c r="DO281" i="1"/>
  <c r="DN381" i="1"/>
  <c r="DO381" i="1"/>
  <c r="DN146" i="1"/>
  <c r="DO146" i="1"/>
  <c r="DN432" i="1"/>
  <c r="DO432" i="1"/>
  <c r="DN407" i="1"/>
  <c r="DO407" i="1"/>
  <c r="DN200" i="1"/>
  <c r="DO200" i="1"/>
  <c r="DN309" i="1"/>
  <c r="DO309" i="1"/>
  <c r="DN160" i="1"/>
  <c r="DO160" i="1"/>
  <c r="DN249" i="1"/>
  <c r="DO249" i="1"/>
  <c r="DN363" i="1"/>
  <c r="DO363" i="1"/>
  <c r="DN150" i="1"/>
  <c r="DO150" i="1"/>
  <c r="DN312" i="1"/>
  <c r="DO312" i="1"/>
  <c r="DN135" i="1"/>
  <c r="DO135" i="1"/>
  <c r="DN465" i="1"/>
  <c r="DO465" i="1"/>
  <c r="DN197" i="1"/>
  <c r="DO197" i="1"/>
  <c r="DN398" i="1"/>
  <c r="DO398" i="1"/>
  <c r="DN388" i="1"/>
  <c r="DO388" i="1"/>
  <c r="DN373" i="1"/>
  <c r="DO373" i="1"/>
  <c r="DN450" i="1"/>
  <c r="DO450" i="1"/>
  <c r="DO736" i="1"/>
  <c r="DN736" i="1"/>
  <c r="DN822" i="1"/>
  <c r="DO822" i="1"/>
  <c r="DN715" i="1"/>
  <c r="DO715" i="1"/>
  <c r="DN763" i="1"/>
  <c r="DO763" i="1"/>
  <c r="DN809" i="1"/>
  <c r="DO809" i="1"/>
  <c r="DN821" i="1"/>
  <c r="DO821" i="1"/>
  <c r="DN921" i="1"/>
  <c r="DO921" i="1"/>
  <c r="DN873" i="1"/>
  <c r="DO873" i="1"/>
  <c r="DN828" i="1"/>
  <c r="DO828" i="1"/>
  <c r="DN890" i="1"/>
  <c r="DO890" i="1"/>
  <c r="DN708" i="1"/>
  <c r="DO708" i="1"/>
  <c r="DN726" i="1"/>
  <c r="DO726" i="1"/>
  <c r="DN896" i="1"/>
  <c r="DO896" i="1"/>
  <c r="DN705" i="1"/>
  <c r="DO705" i="1"/>
  <c r="DN806" i="1"/>
  <c r="DO806" i="1"/>
  <c r="DN812" i="1"/>
  <c r="DO812" i="1"/>
  <c r="DN867" i="1"/>
  <c r="DO867" i="1"/>
  <c r="DN926" i="1"/>
  <c r="DO926" i="1"/>
  <c r="DN900" i="1"/>
  <c r="DO900" i="1"/>
  <c r="DO725" i="1"/>
  <c r="DN725" i="1"/>
  <c r="DN744" i="1"/>
  <c r="DO744" i="1"/>
  <c r="DN917" i="1"/>
  <c r="DO917" i="1"/>
  <c r="DN793" i="1"/>
  <c r="DO793" i="1"/>
  <c r="DN872" i="1"/>
  <c r="DO872" i="1"/>
  <c r="DN889" i="1"/>
  <c r="DO889" i="1"/>
  <c r="DN798" i="1"/>
  <c r="DO798" i="1"/>
  <c r="DN783" i="1"/>
  <c r="DO783" i="1"/>
  <c r="DN851" i="1"/>
  <c r="DO851" i="1"/>
  <c r="DN856" i="1"/>
  <c r="DO856" i="1"/>
  <c r="DN716" i="1"/>
  <c r="DO716" i="1"/>
  <c r="DN929" i="1"/>
  <c r="DO929" i="1"/>
  <c r="DA152" i="1"/>
  <c r="DB152" i="1"/>
  <c r="DA466" i="1"/>
  <c r="DB466" i="1"/>
  <c r="DA205" i="1"/>
  <c r="DB205" i="1"/>
  <c r="DA436" i="1"/>
  <c r="DB436" i="1"/>
  <c r="DA213" i="1"/>
  <c r="DB213" i="1"/>
  <c r="DA215" i="1"/>
  <c r="DB215" i="1"/>
  <c r="DA408" i="1"/>
  <c r="DB408" i="1"/>
  <c r="DA469" i="1"/>
  <c r="DB469" i="1"/>
  <c r="DA332" i="1"/>
  <c r="DB332" i="1"/>
  <c r="DA174" i="1"/>
  <c r="DB174" i="1"/>
  <c r="DA370" i="1"/>
  <c r="DB370" i="1"/>
  <c r="DA156" i="1"/>
  <c r="DB156" i="1"/>
  <c r="DA411" i="1"/>
  <c r="DB411" i="1"/>
  <c r="DA410" i="1"/>
  <c r="DB410" i="1"/>
  <c r="DA374" i="1"/>
  <c r="DB374" i="1"/>
  <c r="DA456" i="1"/>
  <c r="DB456" i="1"/>
  <c r="DA194" i="1"/>
  <c r="DB194" i="1"/>
  <c r="DA461" i="1"/>
  <c r="DB461" i="1"/>
  <c r="DA203" i="1"/>
  <c r="DB203" i="1"/>
  <c r="DA264" i="1"/>
  <c r="DB264" i="1"/>
  <c r="DA366" i="1"/>
  <c r="DB366" i="1"/>
  <c r="DA146" i="1"/>
  <c r="DB146" i="1"/>
  <c r="DA455" i="1"/>
  <c r="DB455" i="1"/>
  <c r="DA192" i="1"/>
  <c r="DB192" i="1"/>
  <c r="DA223" i="1"/>
  <c r="DB223" i="1"/>
  <c r="DA405" i="1"/>
  <c r="DB405" i="1"/>
  <c r="DA400" i="1"/>
  <c r="DB400" i="1"/>
  <c r="DA196" i="1"/>
  <c r="DB196" i="1"/>
  <c r="DA419" i="1"/>
  <c r="DB419" i="1"/>
  <c r="DA358" i="1"/>
  <c r="DB358" i="1"/>
  <c r="DA378" i="1"/>
  <c r="DB378" i="1"/>
  <c r="DA248" i="1"/>
  <c r="DB248" i="1"/>
  <c r="DA275" i="1"/>
  <c r="DB275" i="1"/>
  <c r="DA209" i="1"/>
  <c r="DB209" i="1"/>
  <c r="DA308" i="1"/>
  <c r="DB308" i="1"/>
  <c r="DA356" i="1"/>
  <c r="DB356" i="1"/>
  <c r="DA129" i="1"/>
  <c r="DB129" i="1"/>
  <c r="DA379" i="1"/>
  <c r="DB379" i="1"/>
  <c r="DA344" i="1"/>
  <c r="DB344" i="1"/>
  <c r="DA121" i="1"/>
  <c r="DB121" i="1"/>
  <c r="DA390" i="1"/>
  <c r="DB390" i="1"/>
  <c r="DA116" i="1"/>
  <c r="DB116" i="1"/>
  <c r="DA271" i="1"/>
  <c r="DB271" i="1"/>
  <c r="DA283" i="1"/>
  <c r="DB283" i="1"/>
  <c r="DA241" i="1"/>
  <c r="DB241" i="1"/>
  <c r="DB887" i="1"/>
  <c r="DA887" i="1"/>
  <c r="DB828" i="1"/>
  <c r="DA828" i="1"/>
  <c r="DB890" i="1"/>
  <c r="DA890" i="1"/>
  <c r="DA772" i="1"/>
  <c r="DB772" i="1"/>
  <c r="DB730" i="1"/>
  <c r="DA730" i="1"/>
  <c r="DB882" i="1"/>
  <c r="DA882" i="1"/>
  <c r="DB912" i="1"/>
  <c r="DA912" i="1"/>
  <c r="DB907" i="1"/>
  <c r="DA907" i="1"/>
  <c r="DB926" i="1"/>
  <c r="DA926" i="1"/>
  <c r="DB844" i="1"/>
  <c r="DA844" i="1"/>
  <c r="DA756" i="1"/>
  <c r="DB756" i="1"/>
  <c r="DA784" i="1"/>
  <c r="DB784" i="1"/>
  <c r="DA785" i="1"/>
  <c r="DB785" i="1"/>
  <c r="DB927" i="1"/>
  <c r="DA927" i="1"/>
  <c r="DB901" i="1"/>
  <c r="DA901" i="1"/>
  <c r="DB915" i="1"/>
  <c r="DA915" i="1"/>
  <c r="DB913" i="1"/>
  <c r="DA913" i="1"/>
  <c r="DB833" i="1"/>
  <c r="DA833" i="1"/>
  <c r="DB846" i="1"/>
  <c r="DA846" i="1"/>
  <c r="DB789" i="1"/>
  <c r="DA789" i="1"/>
  <c r="DB908" i="1"/>
  <c r="DA908" i="1"/>
  <c r="DA800" i="1"/>
  <c r="DB800" i="1"/>
  <c r="DB857" i="1"/>
  <c r="DA857" i="1"/>
  <c r="DB829" i="1"/>
  <c r="DA829" i="1"/>
  <c r="DN35" i="1"/>
  <c r="DO35" i="1"/>
  <c r="DN558" i="1"/>
  <c r="DO558" i="1"/>
  <c r="DN654" i="1"/>
  <c r="DO654" i="1"/>
  <c r="DN526" i="1"/>
  <c r="DO526" i="1"/>
  <c r="DN942" i="1"/>
  <c r="DO942" i="1"/>
  <c r="DN959" i="1"/>
  <c r="DO959" i="1"/>
  <c r="DA76" i="1"/>
  <c r="DB76" i="1"/>
  <c r="DA107" i="1"/>
  <c r="DB107" i="1"/>
  <c r="DA497" i="1"/>
  <c r="DB497" i="1"/>
  <c r="DA621" i="1"/>
  <c r="DB621" i="1"/>
  <c r="DA951" i="1"/>
  <c r="DB951" i="1"/>
  <c r="DA979" i="1"/>
  <c r="DB979" i="1"/>
  <c r="DB956" i="1"/>
  <c r="DA956" i="1"/>
  <c r="DA494" i="1"/>
  <c r="DB494" i="1"/>
  <c r="DA637" i="1"/>
  <c r="DB637" i="1"/>
  <c r="DN73" i="1"/>
  <c r="DO73" i="1"/>
  <c r="DN45" i="1"/>
  <c r="DO45" i="1"/>
  <c r="DN91" i="1"/>
  <c r="DO91" i="1"/>
  <c r="DN29" i="1"/>
  <c r="DO29" i="1"/>
  <c r="DN105" i="1"/>
  <c r="DO105" i="1"/>
  <c r="DN53" i="1"/>
  <c r="DO53" i="1"/>
  <c r="DN51" i="1"/>
  <c r="DO51" i="1"/>
  <c r="DN106" i="1"/>
  <c r="DO106" i="1"/>
  <c r="DN15" i="1"/>
  <c r="DO15" i="1"/>
  <c r="DN52" i="1"/>
  <c r="DO52" i="1"/>
  <c r="DN90" i="1"/>
  <c r="DO90" i="1"/>
  <c r="DN84" i="1"/>
  <c r="DO84" i="1"/>
  <c r="DN25" i="1"/>
  <c r="DO25" i="1"/>
  <c r="DN112" i="1"/>
  <c r="DO112" i="1"/>
  <c r="DN581" i="1"/>
  <c r="DO581" i="1"/>
  <c r="DN692" i="1"/>
  <c r="DO692" i="1"/>
  <c r="DN602" i="1"/>
  <c r="DO602" i="1"/>
  <c r="DO679" i="1"/>
  <c r="DN679" i="1"/>
  <c r="DN518" i="1"/>
  <c r="DO518" i="1"/>
  <c r="DN590" i="1"/>
  <c r="DO590" i="1"/>
  <c r="DN700" i="1"/>
  <c r="DO700" i="1"/>
  <c r="DN613" i="1"/>
  <c r="DO613" i="1"/>
  <c r="DN564" i="1"/>
  <c r="DO564" i="1"/>
  <c r="DN672" i="1"/>
  <c r="DO672" i="1"/>
  <c r="DN509" i="1"/>
  <c r="DO509" i="1"/>
  <c r="DN557" i="1"/>
  <c r="DO557" i="1"/>
  <c r="DN517" i="1"/>
  <c r="DO517" i="1"/>
  <c r="DN565" i="1"/>
  <c r="DO565" i="1"/>
  <c r="DN665" i="1"/>
  <c r="DO665" i="1"/>
  <c r="DN678" i="1"/>
  <c r="DO678" i="1"/>
  <c r="DN670" i="1"/>
  <c r="DO670" i="1"/>
  <c r="DN661" i="1"/>
  <c r="DO661" i="1"/>
  <c r="DN641" i="1"/>
  <c r="DO641" i="1"/>
  <c r="DN580" i="1"/>
  <c r="DO580" i="1"/>
  <c r="DN501" i="1"/>
  <c r="DO501" i="1"/>
  <c r="DN489" i="1"/>
  <c r="DO489" i="1"/>
  <c r="DN639" i="1"/>
  <c r="DO639" i="1"/>
  <c r="DN476" i="1"/>
  <c r="DO476" i="1"/>
  <c r="DN495" i="1"/>
  <c r="DO495" i="1"/>
  <c r="DO703" i="1"/>
  <c r="DN703" i="1"/>
  <c r="DN487" i="1"/>
  <c r="DO487" i="1"/>
  <c r="DN579" i="1"/>
  <c r="DO579" i="1"/>
  <c r="DN498" i="1"/>
  <c r="DO498" i="1"/>
  <c r="DN491" i="1"/>
  <c r="DO491" i="1"/>
  <c r="DN527" i="1"/>
  <c r="DO527" i="1"/>
  <c r="DN534" i="1"/>
  <c r="DO534" i="1"/>
  <c r="DN567" i="1"/>
  <c r="DO567" i="1"/>
  <c r="DN571" i="1"/>
  <c r="DO571" i="1"/>
  <c r="DN496" i="1"/>
  <c r="DO496" i="1"/>
  <c r="DN621" i="1"/>
  <c r="DO621" i="1"/>
  <c r="DN968" i="1"/>
  <c r="DO968" i="1"/>
  <c r="DN980" i="1"/>
  <c r="DO980" i="1"/>
  <c r="DN967" i="1"/>
  <c r="DO967" i="1"/>
  <c r="DN963" i="1"/>
  <c r="DO963" i="1"/>
  <c r="DN964" i="1"/>
  <c r="DO964" i="1"/>
  <c r="DA105" i="1"/>
  <c r="DB105" i="1"/>
  <c r="DA67" i="1"/>
  <c r="DB67" i="1"/>
  <c r="DA75" i="1"/>
  <c r="DB75" i="1"/>
  <c r="DA45" i="1"/>
  <c r="DB45" i="1"/>
  <c r="DA51" i="1"/>
  <c r="DB51" i="1"/>
  <c r="DA68" i="1"/>
  <c r="DB68" i="1"/>
  <c r="DA82" i="1"/>
  <c r="DB82" i="1"/>
  <c r="DA34" i="1"/>
  <c r="DB34" i="1"/>
  <c r="DA27" i="1"/>
  <c r="DB27" i="1"/>
  <c r="DA99" i="1"/>
  <c r="DB99" i="1"/>
  <c r="DA87" i="1"/>
  <c r="DB87" i="1"/>
  <c r="DA31" i="1"/>
  <c r="DB31" i="1"/>
  <c r="DA557" i="1"/>
  <c r="DB557" i="1"/>
  <c r="DA517" i="1"/>
  <c r="DB517" i="1"/>
  <c r="DA565" i="1"/>
  <c r="DB565" i="1"/>
  <c r="DA665" i="1"/>
  <c r="DB665" i="1"/>
  <c r="DA544" i="1"/>
  <c r="DB544" i="1"/>
  <c r="DA500" i="1"/>
  <c r="DB500" i="1"/>
  <c r="DA501" i="1"/>
  <c r="DB501" i="1"/>
  <c r="DA615" i="1"/>
  <c r="DB615" i="1"/>
  <c r="DA483" i="1"/>
  <c r="DB483" i="1"/>
  <c r="DA535" i="1"/>
  <c r="DB535" i="1"/>
  <c r="DA671" i="1"/>
  <c r="DB671" i="1"/>
  <c r="DA703" i="1"/>
  <c r="DB703" i="1"/>
  <c r="DA643" i="1"/>
  <c r="DB643" i="1"/>
  <c r="DA572" i="1"/>
  <c r="DB572" i="1"/>
  <c r="DA691" i="1"/>
  <c r="DB691" i="1"/>
  <c r="DA676" i="1"/>
  <c r="DB676" i="1"/>
  <c r="DA640" i="1"/>
  <c r="DB640" i="1"/>
  <c r="DA582" i="1"/>
  <c r="DB582" i="1"/>
  <c r="DA699" i="1"/>
  <c r="DB699" i="1"/>
  <c r="DA596" i="1"/>
  <c r="DB596" i="1"/>
  <c r="DA674" i="1"/>
  <c r="DB674" i="1"/>
  <c r="DA633" i="1"/>
  <c r="DB633" i="1"/>
  <c r="DA605" i="1"/>
  <c r="DB605" i="1"/>
  <c r="DA499" i="1"/>
  <c r="DB499" i="1"/>
  <c r="DA689" i="1"/>
  <c r="DB689" i="1"/>
  <c r="DA946" i="1"/>
  <c r="DB946" i="1"/>
  <c r="DA941" i="1"/>
  <c r="DB941" i="1"/>
  <c r="DA977" i="1"/>
  <c r="DB977" i="1"/>
  <c r="DB952" i="1"/>
  <c r="DA952" i="1"/>
  <c r="DB972" i="1"/>
  <c r="DA972" i="1"/>
  <c r="DA961" i="1"/>
  <c r="DB961" i="1"/>
  <c r="DA527" i="1"/>
  <c r="DB527" i="1"/>
  <c r="DB947" i="1"/>
  <c r="DA947" i="1"/>
  <c r="DN154" i="1"/>
  <c r="DO154" i="1"/>
  <c r="DN454" i="1"/>
  <c r="DO454" i="1"/>
  <c r="DN470" i="1"/>
  <c r="DO470" i="1"/>
  <c r="DN244" i="1"/>
  <c r="DO244" i="1"/>
  <c r="DN451" i="1"/>
  <c r="DO451" i="1"/>
  <c r="DN119" i="1"/>
  <c r="DO119" i="1"/>
  <c r="DN336" i="1"/>
  <c r="DO336" i="1"/>
  <c r="DN299" i="1"/>
  <c r="DO299" i="1"/>
  <c r="DN457" i="1"/>
  <c r="DO457" i="1"/>
  <c r="DN213" i="1"/>
  <c r="DO213" i="1"/>
  <c r="DN420" i="1"/>
  <c r="DO420" i="1"/>
  <c r="DN390" i="1"/>
  <c r="DO390" i="1"/>
  <c r="DN298" i="1"/>
  <c r="DO298" i="1"/>
  <c r="DN471" i="1"/>
  <c r="DO471" i="1"/>
  <c r="DN214" i="1"/>
  <c r="DO214" i="1"/>
  <c r="DN467" i="1"/>
  <c r="DO467" i="1"/>
  <c r="DN272" i="1"/>
  <c r="DO272" i="1"/>
  <c r="DN203" i="1"/>
  <c r="DO203" i="1"/>
  <c r="DN156" i="1"/>
  <c r="DO156" i="1"/>
  <c r="DN219" i="1"/>
  <c r="DO219" i="1"/>
  <c r="DN316" i="1"/>
  <c r="DO316" i="1"/>
  <c r="DN408" i="1"/>
  <c r="DO408" i="1"/>
  <c r="DN340" i="1"/>
  <c r="DO340" i="1"/>
  <c r="DN364" i="1"/>
  <c r="DO364" i="1"/>
  <c r="DN282" i="1"/>
  <c r="DO282" i="1"/>
  <c r="DN448" i="1"/>
  <c r="DO448" i="1"/>
  <c r="DN122" i="1"/>
  <c r="DO122" i="1"/>
  <c r="DN235" i="1"/>
  <c r="DO235" i="1"/>
  <c r="DN329" i="1"/>
  <c r="DO329" i="1"/>
  <c r="DN412" i="1"/>
  <c r="DO412" i="1"/>
  <c r="DN322" i="1"/>
  <c r="DO322" i="1"/>
  <c r="DN371" i="1"/>
  <c r="DO371" i="1"/>
  <c r="DN148" i="1"/>
  <c r="DO148" i="1"/>
  <c r="DN319" i="1"/>
  <c r="DO319" i="1"/>
  <c r="DN273" i="1"/>
  <c r="DO273" i="1"/>
  <c r="DN202" i="1"/>
  <c r="DO202" i="1"/>
  <c r="DN215" i="1"/>
  <c r="DO215" i="1"/>
  <c r="DN204" i="1"/>
  <c r="DO204" i="1"/>
  <c r="DN166" i="1"/>
  <c r="DO166" i="1"/>
  <c r="DN261" i="1"/>
  <c r="DO261" i="1"/>
  <c r="DN269" i="1"/>
  <c r="DO269" i="1"/>
  <c r="DN360" i="1"/>
  <c r="DO360" i="1"/>
  <c r="DN325" i="1"/>
  <c r="DO325" i="1"/>
  <c r="DN446" i="1"/>
  <c r="DO446" i="1"/>
  <c r="DO730" i="1"/>
  <c r="DN730" i="1"/>
  <c r="DN837" i="1"/>
  <c r="DO837" i="1"/>
  <c r="DN768" i="1"/>
  <c r="DO768" i="1"/>
  <c r="DN747" i="1"/>
  <c r="DO747" i="1"/>
  <c r="DN823" i="1"/>
  <c r="DO823" i="1"/>
  <c r="DN738" i="1"/>
  <c r="DO738" i="1"/>
  <c r="DN766" i="1"/>
  <c r="DO766" i="1"/>
  <c r="DN893" i="1"/>
  <c r="DO893" i="1"/>
  <c r="DN925" i="1"/>
  <c r="DO925" i="1"/>
  <c r="DN754" i="1"/>
  <c r="DO754" i="1"/>
  <c r="DN907" i="1"/>
  <c r="DO907" i="1"/>
  <c r="DN811" i="1"/>
  <c r="DO811" i="1"/>
  <c r="DN764" i="1"/>
  <c r="DO764" i="1"/>
  <c r="DN728" i="1"/>
  <c r="DO728" i="1"/>
  <c r="DN808" i="1"/>
  <c r="DO808" i="1"/>
  <c r="DN883" i="1"/>
  <c r="DO883" i="1"/>
  <c r="DN842" i="1"/>
  <c r="DO842" i="1"/>
  <c r="DN843" i="1"/>
  <c r="DO843" i="1"/>
  <c r="DN911" i="1"/>
  <c r="DO911" i="1"/>
  <c r="DN886" i="1"/>
  <c r="DO886" i="1"/>
  <c r="DN710" i="1"/>
  <c r="DO710" i="1"/>
  <c r="DN849" i="1"/>
  <c r="DO849" i="1"/>
  <c r="DN858" i="1"/>
  <c r="DO858" i="1"/>
  <c r="DN817" i="1"/>
  <c r="DO817" i="1"/>
  <c r="DN746" i="1"/>
  <c r="DO746" i="1"/>
  <c r="DN775" i="1"/>
  <c r="DO775" i="1"/>
  <c r="DA457" i="1"/>
  <c r="DB457" i="1"/>
  <c r="DA265" i="1"/>
  <c r="DB265" i="1"/>
  <c r="DA399" i="1"/>
  <c r="DB399" i="1"/>
  <c r="DA282" i="1"/>
  <c r="DB282" i="1"/>
  <c r="DA220" i="1"/>
  <c r="DB220" i="1"/>
  <c r="DA380" i="1"/>
  <c r="DB380" i="1"/>
  <c r="DA172" i="1"/>
  <c r="DB172" i="1"/>
  <c r="DA295" i="1"/>
  <c r="DB295" i="1"/>
  <c r="DA307" i="1"/>
  <c r="DB307" i="1"/>
  <c r="DA463" i="1"/>
  <c r="DB463" i="1"/>
  <c r="DA183" i="1"/>
  <c r="DB183" i="1"/>
  <c r="DA216" i="1"/>
  <c r="DB216" i="1"/>
  <c r="DA431" i="1"/>
  <c r="DB431" i="1"/>
  <c r="DA311" i="1"/>
  <c r="DB311" i="1"/>
  <c r="DA448" i="1"/>
  <c r="DB448" i="1"/>
  <c r="DA389" i="1"/>
  <c r="DB389" i="1"/>
  <c r="DA440" i="1"/>
  <c r="DB440" i="1"/>
  <c r="DA182" i="1"/>
  <c r="DB182" i="1"/>
  <c r="DA210" i="1"/>
  <c r="DB210" i="1"/>
  <c r="DA340" i="1"/>
  <c r="DB340" i="1"/>
  <c r="DA417" i="1"/>
  <c r="DB417" i="1"/>
  <c r="DA462" i="1"/>
  <c r="DB462" i="1"/>
  <c r="DA432" i="1"/>
  <c r="DB432" i="1"/>
  <c r="DA229" i="1"/>
  <c r="DB229" i="1"/>
  <c r="DA169" i="1"/>
  <c r="DB169" i="1"/>
  <c r="DA233" i="1"/>
  <c r="DB233" i="1"/>
  <c r="DA430" i="1"/>
  <c r="DB430" i="1"/>
  <c r="DA320" i="1"/>
  <c r="DB320" i="1"/>
  <c r="DA365" i="1"/>
  <c r="DB365" i="1"/>
  <c r="DA280" i="1"/>
  <c r="DB280" i="1"/>
  <c r="DA422" i="1"/>
  <c r="DB422" i="1"/>
  <c r="DA231" i="1"/>
  <c r="DB231" i="1"/>
  <c r="DA435" i="1"/>
  <c r="DB435" i="1"/>
  <c r="DA286" i="1"/>
  <c r="DB286" i="1"/>
  <c r="DA147" i="1"/>
  <c r="DB147" i="1"/>
  <c r="DA353" i="1"/>
  <c r="DB353" i="1"/>
  <c r="DA425" i="1"/>
  <c r="DB425" i="1"/>
  <c r="DA396" i="1"/>
  <c r="DB396" i="1"/>
  <c r="DA434" i="1"/>
  <c r="DB434" i="1"/>
  <c r="DA141" i="1"/>
  <c r="DB141" i="1"/>
  <c r="DA151" i="1"/>
  <c r="DB151" i="1"/>
  <c r="DA272" i="1"/>
  <c r="DB272" i="1"/>
  <c r="DA323" i="1"/>
  <c r="DB323" i="1"/>
  <c r="DB739" i="1"/>
  <c r="DA739" i="1"/>
  <c r="DA788" i="1"/>
  <c r="DB788" i="1"/>
  <c r="DA717" i="1"/>
  <c r="DB717" i="1"/>
  <c r="DB823" i="1"/>
  <c r="DA823" i="1"/>
  <c r="DA738" i="1"/>
  <c r="DB738" i="1"/>
  <c r="DA766" i="1"/>
  <c r="DB766" i="1"/>
  <c r="DB893" i="1"/>
  <c r="DA893" i="1"/>
  <c r="DB918" i="1"/>
  <c r="DA918" i="1"/>
  <c r="DB855" i="1"/>
  <c r="DA855" i="1"/>
  <c r="DA765" i="1"/>
  <c r="DB765" i="1"/>
  <c r="DB736" i="1"/>
  <c r="DA736" i="1"/>
  <c r="DB782" i="1"/>
  <c r="DA782" i="1"/>
  <c r="DB796" i="1"/>
  <c r="DA796" i="1"/>
  <c r="DB713" i="1"/>
  <c r="DA713" i="1"/>
  <c r="DA705" i="1"/>
  <c r="DB705" i="1"/>
  <c r="DA820" i="1"/>
  <c r="DB820" i="1"/>
  <c r="DA742" i="1"/>
  <c r="DB742" i="1"/>
  <c r="DA725" i="1"/>
  <c r="DB725" i="1"/>
  <c r="DA744" i="1"/>
  <c r="DB744" i="1"/>
  <c r="DB917" i="1"/>
  <c r="DA917" i="1"/>
  <c r="DB793" i="1"/>
  <c r="DA793" i="1"/>
  <c r="DB872" i="1"/>
  <c r="DA872" i="1"/>
  <c r="DA816" i="1"/>
  <c r="DB816" i="1"/>
  <c r="DB720" i="1"/>
  <c r="DA720" i="1"/>
  <c r="DB773" i="1"/>
  <c r="DA773" i="1"/>
  <c r="DB852" i="1"/>
  <c r="DA852" i="1"/>
  <c r="DB724" i="1"/>
  <c r="DA724" i="1"/>
  <c r="DB871" i="1"/>
  <c r="DA871" i="1"/>
  <c r="DA723" i="1"/>
  <c r="DB723" i="1"/>
  <c r="DB874" i="1"/>
  <c r="DA874" i="1"/>
  <c r="DB880" i="1"/>
  <c r="DA880" i="1"/>
  <c r="DB909" i="1"/>
  <c r="DA909" i="1"/>
  <c r="DB847" i="1"/>
  <c r="DA847" i="1"/>
  <c r="DB726" i="1"/>
  <c r="DA726" i="1"/>
  <c r="DB827" i="1"/>
  <c r="DA827" i="1"/>
  <c r="DB873" i="1"/>
  <c r="DA873" i="1"/>
  <c r="DN88" i="1"/>
  <c r="DO88" i="1"/>
  <c r="DN7" i="1"/>
  <c r="DO7" i="1"/>
  <c r="DN600" i="1"/>
  <c r="DO600" i="1"/>
  <c r="DN652" i="1"/>
  <c r="DO652" i="1"/>
  <c r="DA97" i="1"/>
  <c r="DB97" i="1"/>
  <c r="DA608" i="1"/>
  <c r="DB608" i="1"/>
  <c r="DA646" i="1"/>
  <c r="DB646" i="1"/>
  <c r="DA658" i="1"/>
  <c r="DB658" i="1"/>
  <c r="DA677" i="1"/>
  <c r="DB677" i="1"/>
  <c r="DA581" i="1"/>
  <c r="DB581" i="1"/>
  <c r="DA508" i="1"/>
  <c r="DB508" i="1"/>
  <c r="DN54" i="1"/>
  <c r="DO54" i="1"/>
  <c r="DN104" i="1"/>
  <c r="DO104" i="1"/>
  <c r="DN110" i="1"/>
  <c r="DO110" i="1"/>
  <c r="DN103" i="1"/>
  <c r="DO103" i="1"/>
  <c r="DN18" i="1"/>
  <c r="DO18" i="1"/>
  <c r="DN83" i="1"/>
  <c r="DO83" i="1"/>
  <c r="DN96" i="1"/>
  <c r="DO96" i="1"/>
  <c r="DN78" i="1"/>
  <c r="DO78" i="1"/>
  <c r="DN68" i="1"/>
  <c r="DO68" i="1"/>
  <c r="DN82" i="1"/>
  <c r="DO82" i="1"/>
  <c r="DN34" i="1"/>
  <c r="DO34" i="1"/>
  <c r="DN27" i="1"/>
  <c r="DO27" i="1"/>
  <c r="DN99" i="1"/>
  <c r="DO99" i="1"/>
  <c r="DN666" i="1"/>
  <c r="DO666" i="1"/>
  <c r="DN568" i="1"/>
  <c r="DO568" i="1"/>
  <c r="DN543" i="1"/>
  <c r="DO543" i="1"/>
  <c r="DN599" i="1"/>
  <c r="DO599" i="1"/>
  <c r="DN481" i="1"/>
  <c r="DO481" i="1"/>
  <c r="DN605" i="1"/>
  <c r="DO605" i="1"/>
  <c r="DN620" i="1"/>
  <c r="DO620" i="1"/>
  <c r="DN680" i="1"/>
  <c r="DO680" i="1"/>
  <c r="DN493" i="1"/>
  <c r="DO493" i="1"/>
  <c r="DN512" i="1"/>
  <c r="DO512" i="1"/>
  <c r="DN593" i="1"/>
  <c r="DO593" i="1"/>
  <c r="DN540" i="1"/>
  <c r="DO540" i="1"/>
  <c r="DN608" i="1"/>
  <c r="DO608" i="1"/>
  <c r="DN494" i="1"/>
  <c r="DO494" i="1"/>
  <c r="DN651" i="1"/>
  <c r="DO651" i="1"/>
  <c r="DN649" i="1"/>
  <c r="DO649" i="1"/>
  <c r="DN522" i="1"/>
  <c r="DO522" i="1"/>
  <c r="DN525" i="1"/>
  <c r="DO525" i="1"/>
  <c r="DO691" i="1"/>
  <c r="DN691" i="1"/>
  <c r="DN609" i="1"/>
  <c r="DO609" i="1"/>
  <c r="DN595" i="1"/>
  <c r="DO595" i="1"/>
  <c r="DN667" i="1"/>
  <c r="DO667" i="1"/>
  <c r="DN539" i="1"/>
  <c r="DO539" i="1"/>
  <c r="DN663" i="1"/>
  <c r="DO663" i="1"/>
  <c r="DN603" i="1"/>
  <c r="DO603" i="1"/>
  <c r="DN954" i="1"/>
  <c r="DO954" i="1"/>
  <c r="DN957" i="1"/>
  <c r="DO957" i="1"/>
  <c r="DN953" i="1"/>
  <c r="DO953" i="1"/>
  <c r="DN972" i="1"/>
  <c r="DO972" i="1"/>
  <c r="DA18" i="1"/>
  <c r="DB18" i="1"/>
  <c r="DA24" i="1"/>
  <c r="DB24" i="1"/>
  <c r="DA71" i="1"/>
  <c r="DB71" i="1"/>
  <c r="DA104" i="1"/>
  <c r="DB104" i="1"/>
  <c r="DA65" i="1"/>
  <c r="DB65" i="1"/>
  <c r="DA63" i="1"/>
  <c r="DB63" i="1"/>
  <c r="DA49" i="1"/>
  <c r="DB49" i="1"/>
  <c r="DA89" i="1"/>
  <c r="DB89" i="1"/>
  <c r="DA62" i="1"/>
  <c r="DB62" i="1"/>
  <c r="DA109" i="1"/>
  <c r="DB109" i="1"/>
  <c r="DA61" i="1"/>
  <c r="DB61" i="1"/>
  <c r="DA100" i="1"/>
  <c r="DB100" i="1"/>
  <c r="DA512" i="1"/>
  <c r="DB512" i="1"/>
  <c r="DA495" i="1"/>
  <c r="DB495" i="1"/>
  <c r="DA530" i="1"/>
  <c r="DB530" i="1"/>
  <c r="DA555" i="1"/>
  <c r="DB555" i="1"/>
  <c r="DA560" i="1"/>
  <c r="DB560" i="1"/>
  <c r="DA607" i="1"/>
  <c r="DB607" i="1"/>
  <c r="DA558" i="1"/>
  <c r="DB558" i="1"/>
  <c r="DA561" i="1"/>
  <c r="DB561" i="1"/>
  <c r="DA540" i="1"/>
  <c r="DB540" i="1"/>
  <c r="DA639" i="1"/>
  <c r="DB639" i="1"/>
  <c r="DA614" i="1"/>
  <c r="DB614" i="1"/>
  <c r="DA578" i="1"/>
  <c r="DB578" i="1"/>
  <c r="DA473" i="1"/>
  <c r="DB473" i="1"/>
  <c r="DA485" i="1"/>
  <c r="DB485" i="1"/>
  <c r="DA682" i="1"/>
  <c r="DB682" i="1"/>
  <c r="DA484" i="1"/>
  <c r="DB484" i="1"/>
  <c r="DA617" i="1"/>
  <c r="DB617" i="1"/>
  <c r="DA588" i="1"/>
  <c r="DB588" i="1"/>
  <c r="DA507" i="1"/>
  <c r="DB507" i="1"/>
  <c r="DA626" i="1"/>
  <c r="DB626" i="1"/>
  <c r="DA502" i="1"/>
  <c r="DB502" i="1"/>
  <c r="DA702" i="1"/>
  <c r="DB702" i="1"/>
  <c r="DA493" i="1"/>
  <c r="DB493" i="1"/>
  <c r="DA636" i="1"/>
  <c r="DB636" i="1"/>
  <c r="DB974" i="1"/>
  <c r="DA974" i="1"/>
  <c r="DA935" i="1"/>
  <c r="DB935" i="1"/>
  <c r="DB980" i="1"/>
  <c r="DA980" i="1"/>
  <c r="DB942" i="1"/>
  <c r="DA942" i="1"/>
  <c r="DA96" i="1"/>
  <c r="DB96" i="1"/>
  <c r="DA69" i="1"/>
  <c r="DB69" i="1"/>
  <c r="DA542" i="1"/>
  <c r="DB542" i="1"/>
  <c r="DN144" i="1"/>
  <c r="DO144" i="1"/>
  <c r="DN456" i="1"/>
  <c r="DO456" i="1"/>
  <c r="DN128" i="1"/>
  <c r="DO128" i="1"/>
  <c r="DN380" i="1"/>
  <c r="DO380" i="1"/>
  <c r="DN194" i="1"/>
  <c r="DO194" i="1"/>
  <c r="DN387" i="1"/>
  <c r="DO387" i="1"/>
  <c r="DN276" i="1"/>
  <c r="DO276" i="1"/>
  <c r="DN439" i="1"/>
  <c r="DO439" i="1"/>
  <c r="DN442" i="1"/>
  <c r="DO442" i="1"/>
  <c r="DN260" i="1"/>
  <c r="DO260" i="1"/>
  <c r="DN224" i="1"/>
  <c r="DO224" i="1"/>
  <c r="DN220" i="1"/>
  <c r="DO220" i="1"/>
  <c r="DN337" i="1"/>
  <c r="DO337" i="1"/>
  <c r="DN333" i="1"/>
  <c r="DO333" i="1"/>
  <c r="DN133" i="1"/>
  <c r="DO133" i="1"/>
  <c r="DN449" i="1"/>
  <c r="DO449" i="1"/>
  <c r="DN185" i="1"/>
  <c r="DO185" i="1"/>
  <c r="DN370" i="1"/>
  <c r="DO370" i="1"/>
  <c r="DN401" i="1"/>
  <c r="DO401" i="1"/>
  <c r="DN256" i="1"/>
  <c r="DO256" i="1"/>
  <c r="DN391" i="1"/>
  <c r="DO391" i="1"/>
  <c r="DN406" i="1"/>
  <c r="DO406" i="1"/>
  <c r="DN251" i="1"/>
  <c r="DO251" i="1"/>
  <c r="DN137" i="1"/>
  <c r="DO137" i="1"/>
  <c r="DN266" i="1"/>
  <c r="DO266" i="1"/>
  <c r="DN426" i="1"/>
  <c r="DO426" i="1"/>
  <c r="DN242" i="1"/>
  <c r="DO242" i="1"/>
  <c r="DN417" i="1"/>
  <c r="DO417" i="1"/>
  <c r="DN227" i="1"/>
  <c r="DO227" i="1"/>
  <c r="DN193" i="1"/>
  <c r="DO193" i="1"/>
  <c r="DN441" i="1"/>
  <c r="DO441" i="1"/>
  <c r="DN291" i="1"/>
  <c r="DO291" i="1"/>
  <c r="DN287" i="1"/>
  <c r="DO287" i="1"/>
  <c r="DN245" i="1"/>
  <c r="DO245" i="1"/>
  <c r="DN300" i="1"/>
  <c r="DO300" i="1"/>
  <c r="DN444" i="1"/>
  <c r="DO444" i="1"/>
  <c r="DN452" i="1"/>
  <c r="DO452" i="1"/>
  <c r="DN313" i="1"/>
  <c r="DO313" i="1"/>
  <c r="DN414" i="1"/>
  <c r="DO414" i="1"/>
  <c r="DN177" i="1"/>
  <c r="DO177" i="1"/>
  <c r="DN290" i="1"/>
  <c r="DO290" i="1"/>
  <c r="DN437" i="1"/>
  <c r="DO437" i="1"/>
  <c r="DN297" i="1"/>
  <c r="DO297" i="1"/>
  <c r="DN305" i="1"/>
  <c r="DO305" i="1"/>
  <c r="DN377" i="1"/>
  <c r="DO377" i="1"/>
  <c r="DN250" i="1"/>
  <c r="DO250" i="1"/>
  <c r="DO714" i="1"/>
  <c r="DN714" i="1"/>
  <c r="DN709" i="1"/>
  <c r="DO709" i="1"/>
  <c r="DN772" i="1"/>
  <c r="DO772" i="1"/>
  <c r="DN765" i="1"/>
  <c r="DO765" i="1"/>
  <c r="DN885" i="1"/>
  <c r="DO885" i="1"/>
  <c r="DN839" i="1"/>
  <c r="DO839" i="1"/>
  <c r="DN922" i="1"/>
  <c r="DO922" i="1"/>
  <c r="DN815" i="1"/>
  <c r="DO815" i="1"/>
  <c r="DN781" i="1"/>
  <c r="DO781" i="1"/>
  <c r="DN761" i="1"/>
  <c r="DO761" i="1"/>
  <c r="DN848" i="1"/>
  <c r="DO848" i="1"/>
  <c r="DN875" i="1"/>
  <c r="DO875" i="1"/>
  <c r="DN895" i="1"/>
  <c r="DO895" i="1"/>
  <c r="DN912" i="1"/>
  <c r="DO912" i="1"/>
  <c r="DN920" i="1"/>
  <c r="DO920" i="1"/>
  <c r="DN906" i="1"/>
  <c r="DO906" i="1"/>
  <c r="DN782" i="1"/>
  <c r="DO782" i="1"/>
  <c r="DN778" i="1"/>
  <c r="DO778" i="1"/>
  <c r="DN739" i="1"/>
  <c r="DO739" i="1"/>
  <c r="DN756" i="1"/>
  <c r="DO756" i="1"/>
  <c r="DO711" i="1"/>
  <c r="DN711" i="1"/>
  <c r="DN826" i="1"/>
  <c r="DO826" i="1"/>
  <c r="DN902" i="1"/>
  <c r="DO902" i="1"/>
  <c r="DN863" i="1"/>
  <c r="DO863" i="1"/>
  <c r="DN864" i="1"/>
  <c r="DO864" i="1"/>
  <c r="DN776" i="1"/>
  <c r="DO776" i="1"/>
  <c r="DN841" i="1"/>
  <c r="DO841" i="1"/>
  <c r="DO706" i="1"/>
  <c r="DN706" i="1"/>
  <c r="DN803" i="1"/>
  <c r="DO803" i="1"/>
  <c r="DN795" i="1"/>
  <c r="DO795" i="1"/>
  <c r="DN869" i="1"/>
  <c r="DO869" i="1"/>
  <c r="DN731" i="1"/>
  <c r="DO731" i="1"/>
  <c r="DA224" i="1"/>
  <c r="DB224" i="1"/>
  <c r="DA251" i="1"/>
  <c r="DB251" i="1"/>
  <c r="DA218" i="1"/>
  <c r="DB218" i="1"/>
  <c r="DA159" i="1"/>
  <c r="DB159" i="1"/>
  <c r="DA464" i="1"/>
  <c r="DB464" i="1"/>
  <c r="DA369" i="1"/>
  <c r="DB369" i="1"/>
  <c r="DA312" i="1"/>
  <c r="DB312" i="1"/>
  <c r="DA125" i="1"/>
  <c r="DB125" i="1"/>
  <c r="DA225" i="1"/>
  <c r="DB225" i="1"/>
  <c r="DA207" i="1"/>
  <c r="DB207" i="1"/>
  <c r="DA189" i="1"/>
  <c r="DB189" i="1"/>
  <c r="DA256" i="1"/>
  <c r="DB256" i="1"/>
  <c r="DA447" i="1"/>
  <c r="DB447" i="1"/>
  <c r="DA361" i="1"/>
  <c r="DB361" i="1"/>
  <c r="DA349" i="1"/>
  <c r="DB349" i="1"/>
  <c r="DA354" i="1"/>
  <c r="DB354" i="1"/>
  <c r="DA277" i="1"/>
  <c r="DB277" i="1"/>
  <c r="DA211" i="1"/>
  <c r="DB211" i="1"/>
  <c r="DA236" i="1"/>
  <c r="DB236" i="1"/>
  <c r="DA165" i="1"/>
  <c r="DB165" i="1"/>
  <c r="DA134" i="1"/>
  <c r="DB134" i="1"/>
  <c r="DA266" i="1"/>
  <c r="DB266" i="1"/>
  <c r="DA424" i="1"/>
  <c r="DB424" i="1"/>
  <c r="DA416" i="1"/>
  <c r="DB416" i="1"/>
  <c r="DA122" i="1"/>
  <c r="DB122" i="1"/>
  <c r="DA235" i="1"/>
  <c r="DB235" i="1"/>
  <c r="DA161" i="1"/>
  <c r="DB161" i="1"/>
  <c r="DA357" i="1"/>
  <c r="DB357" i="1"/>
  <c r="DA113" i="1"/>
  <c r="DB113" i="1"/>
  <c r="DA158" i="1"/>
  <c r="DB158" i="1"/>
  <c r="DA403" i="1"/>
  <c r="DB403" i="1"/>
  <c r="DA268" i="1"/>
  <c r="DB268" i="1"/>
  <c r="DA372" i="1"/>
  <c r="DB372" i="1"/>
  <c r="DA326" i="1"/>
  <c r="DB326" i="1"/>
  <c r="DA465" i="1"/>
  <c r="DB465" i="1"/>
  <c r="DA197" i="1"/>
  <c r="DB197" i="1"/>
  <c r="DA398" i="1"/>
  <c r="DB398" i="1"/>
  <c r="DA388" i="1"/>
  <c r="DB388" i="1"/>
  <c r="DA373" i="1"/>
  <c r="DB373" i="1"/>
  <c r="DA450" i="1"/>
  <c r="DB450" i="1"/>
  <c r="DA393" i="1"/>
  <c r="DB393" i="1"/>
  <c r="DA289" i="1"/>
  <c r="DB289" i="1"/>
  <c r="DA453" i="1"/>
  <c r="DB453" i="1"/>
  <c r="DA427" i="1"/>
  <c r="DB427" i="1"/>
  <c r="DA324" i="1"/>
  <c r="DB324" i="1"/>
  <c r="DB904" i="1"/>
  <c r="DA904" i="1"/>
  <c r="DB885" i="1"/>
  <c r="DA885" i="1"/>
  <c r="DB801" i="1"/>
  <c r="DA801" i="1"/>
  <c r="DB825" i="1"/>
  <c r="DA825" i="1"/>
  <c r="DB895" i="1"/>
  <c r="DA895" i="1"/>
  <c r="DA704" i="1"/>
  <c r="DB704" i="1"/>
  <c r="DA757" i="1"/>
  <c r="DB757" i="1"/>
  <c r="DB850" i="1"/>
  <c r="DA850" i="1"/>
  <c r="DA719" i="1"/>
  <c r="DB719" i="1"/>
  <c r="DA762" i="1"/>
  <c r="DB762" i="1"/>
  <c r="DA760" i="1"/>
  <c r="DB760" i="1"/>
  <c r="DA806" i="1"/>
  <c r="DB806" i="1"/>
  <c r="DB770" i="1"/>
  <c r="DA770" i="1"/>
  <c r="DA808" i="1"/>
  <c r="DB808" i="1"/>
  <c r="DB883" i="1"/>
  <c r="DA883" i="1"/>
  <c r="DB842" i="1"/>
  <c r="DA842" i="1"/>
  <c r="DB843" i="1"/>
  <c r="DA843" i="1"/>
  <c r="DB889" i="1"/>
  <c r="DA889" i="1"/>
  <c r="DB798" i="1"/>
  <c r="DA798" i="1"/>
  <c r="DB783" i="1"/>
  <c r="DA783" i="1"/>
  <c r="DB851" i="1"/>
  <c r="DA851" i="1"/>
  <c r="DB856" i="1"/>
  <c r="DA856" i="1"/>
  <c r="DB716" i="1"/>
  <c r="DA716" i="1"/>
  <c r="DB929" i="1"/>
  <c r="DA929" i="1"/>
  <c r="DB905" i="1"/>
  <c r="DA905" i="1"/>
  <c r="DB853" i="1"/>
  <c r="DA853" i="1"/>
  <c r="DB875" i="1"/>
  <c r="DA875" i="1"/>
  <c r="DB741" i="1"/>
  <c r="DA741" i="1"/>
  <c r="DB743" i="1"/>
  <c r="DA743" i="1"/>
  <c r="DB928" i="1"/>
  <c r="DA928" i="1"/>
  <c r="DN79" i="1"/>
  <c r="DO79" i="1"/>
  <c r="DN64" i="1"/>
  <c r="DO64" i="1"/>
  <c r="DO683" i="1"/>
  <c r="DN683" i="1"/>
  <c r="DN965" i="1"/>
  <c r="DO965" i="1"/>
  <c r="DA78" i="1"/>
  <c r="DB78" i="1"/>
  <c r="DA559" i="1"/>
  <c r="DB559" i="1"/>
  <c r="DA589" i="1"/>
  <c r="DB589" i="1"/>
  <c r="DA567" i="1"/>
  <c r="DB567" i="1"/>
  <c r="DA496" i="1"/>
  <c r="DB496" i="1"/>
  <c r="DA672" i="1"/>
  <c r="DB672" i="1"/>
  <c r="DA594" i="1"/>
  <c r="DB594" i="1"/>
  <c r="DA537" i="1"/>
  <c r="DB537" i="1"/>
  <c r="DO695" i="1"/>
  <c r="DN695" i="1"/>
  <c r="DA651" i="1"/>
  <c r="DB651" i="1"/>
  <c r="DA30" i="1"/>
  <c r="DB30" i="1"/>
  <c r="DA680" i="1"/>
  <c r="DB680" i="1"/>
  <c r="DN43" i="1"/>
  <c r="DO43" i="1"/>
  <c r="DN46" i="1"/>
  <c r="DO46" i="1"/>
  <c r="DN40" i="1"/>
  <c r="DO40" i="1"/>
  <c r="DN38" i="1"/>
  <c r="DO38" i="1"/>
  <c r="DN69" i="1"/>
  <c r="DO69" i="1"/>
  <c r="DN72" i="1"/>
  <c r="DO72" i="1"/>
  <c r="DN65" i="1"/>
  <c r="DO65" i="1"/>
  <c r="DN36" i="1"/>
  <c r="DO36" i="1"/>
  <c r="DN63" i="1"/>
  <c r="DO63" i="1"/>
  <c r="DN49" i="1"/>
  <c r="DO49" i="1"/>
  <c r="DN89" i="1"/>
  <c r="DO89" i="1"/>
  <c r="DN62" i="1"/>
  <c r="DO62" i="1"/>
  <c r="DN109" i="1"/>
  <c r="DO109" i="1"/>
  <c r="DN656" i="1"/>
  <c r="DO656" i="1"/>
  <c r="DN653" i="1"/>
  <c r="DO653" i="1"/>
  <c r="DN547" i="1"/>
  <c r="DO547" i="1"/>
  <c r="DO677" i="1"/>
  <c r="DN677" i="1"/>
  <c r="DN533" i="1"/>
  <c r="DO533" i="1"/>
  <c r="DN545" i="1"/>
  <c r="DO545" i="1"/>
  <c r="DN657" i="1"/>
  <c r="DO657" i="1"/>
  <c r="DN629" i="1"/>
  <c r="DO629" i="1"/>
  <c r="DN698" i="1"/>
  <c r="DO698" i="1"/>
  <c r="DN624" i="1"/>
  <c r="DO624" i="1"/>
  <c r="DN538" i="1"/>
  <c r="DO538" i="1"/>
  <c r="DN636" i="1"/>
  <c r="DO636" i="1"/>
  <c r="DN554" i="1"/>
  <c r="DO554" i="1"/>
  <c r="DN474" i="1"/>
  <c r="DO474" i="1"/>
  <c r="DN578" i="1"/>
  <c r="DO578" i="1"/>
  <c r="DN473" i="1"/>
  <c r="DO473" i="1"/>
  <c r="DN485" i="1"/>
  <c r="DO485" i="1"/>
  <c r="DN682" i="1"/>
  <c r="DO682" i="1"/>
  <c r="DN484" i="1"/>
  <c r="DO484" i="1"/>
  <c r="DN617" i="1"/>
  <c r="DO617" i="1"/>
  <c r="DN576" i="1"/>
  <c r="DO576" i="1"/>
  <c r="DO685" i="1"/>
  <c r="DN685" i="1"/>
  <c r="DN610" i="1"/>
  <c r="DO610" i="1"/>
  <c r="DN513" i="1"/>
  <c r="DO513" i="1"/>
  <c r="DN978" i="1"/>
  <c r="DO978" i="1"/>
  <c r="DN933" i="1"/>
  <c r="DO933" i="1"/>
  <c r="DN956" i="1"/>
  <c r="DO956" i="1"/>
  <c r="DN940" i="1"/>
  <c r="DO940" i="1"/>
  <c r="DN971" i="1"/>
  <c r="DO971" i="1"/>
  <c r="DN931" i="1"/>
  <c r="DO931" i="1"/>
  <c r="DN941" i="1"/>
  <c r="DO941" i="1"/>
  <c r="DN935" i="1"/>
  <c r="DO935" i="1"/>
  <c r="DN945" i="1"/>
  <c r="DO945" i="1"/>
  <c r="DN979" i="1"/>
  <c r="DO979" i="1"/>
  <c r="DA60" i="1"/>
  <c r="DB60" i="1"/>
  <c r="DA43" i="1"/>
  <c r="DB43" i="1"/>
  <c r="DA53" i="1"/>
  <c r="DB53" i="1"/>
  <c r="DA46" i="1"/>
  <c r="DB46" i="1"/>
  <c r="DA35" i="1"/>
  <c r="DB35" i="1"/>
  <c r="DA108" i="1"/>
  <c r="DB108" i="1"/>
  <c r="DA26" i="1"/>
  <c r="DB26" i="1"/>
  <c r="DA22" i="1"/>
  <c r="DB22" i="1"/>
  <c r="DA47" i="1"/>
  <c r="DB47" i="1"/>
  <c r="DA50" i="1"/>
  <c r="DB50" i="1"/>
  <c r="DA59" i="1"/>
  <c r="DB59" i="1"/>
  <c r="DA32" i="1"/>
  <c r="DB32" i="1"/>
  <c r="DA538" i="1"/>
  <c r="DB538" i="1"/>
  <c r="DA659" i="1"/>
  <c r="DB659" i="1"/>
  <c r="DA504" i="1"/>
  <c r="DB504" i="1"/>
  <c r="DA653" i="1"/>
  <c r="DB653" i="1"/>
  <c r="DA548" i="1"/>
  <c r="DB548" i="1"/>
  <c r="DA570" i="1"/>
  <c r="DB570" i="1"/>
  <c r="DA524" i="1"/>
  <c r="DB524" i="1"/>
  <c r="DA694" i="1"/>
  <c r="DB694" i="1"/>
  <c r="DA566" i="1"/>
  <c r="DB566" i="1"/>
  <c r="DA635" i="1"/>
  <c r="DB635" i="1"/>
  <c r="DA611" i="1"/>
  <c r="DB611" i="1"/>
  <c r="DA551" i="1"/>
  <c r="DB551" i="1"/>
  <c r="DA654" i="1"/>
  <c r="DB654" i="1"/>
  <c r="DA650" i="1"/>
  <c r="DB650" i="1"/>
  <c r="DA664" i="1"/>
  <c r="DB664" i="1"/>
  <c r="DA577" i="1"/>
  <c r="DB577" i="1"/>
  <c r="DA529" i="1"/>
  <c r="DB529" i="1"/>
  <c r="DA632" i="1"/>
  <c r="DB632" i="1"/>
  <c r="DA503" i="1"/>
  <c r="DB503" i="1"/>
  <c r="DA630" i="1"/>
  <c r="DB630" i="1"/>
  <c r="DA638" i="1"/>
  <c r="DB638" i="1"/>
  <c r="DA514" i="1"/>
  <c r="DB514" i="1"/>
  <c r="DA598" i="1"/>
  <c r="DB598" i="1"/>
  <c r="DA586" i="1"/>
  <c r="DB586" i="1"/>
  <c r="DA629" i="1"/>
  <c r="DB629" i="1"/>
  <c r="DA692" i="1"/>
  <c r="DB692" i="1"/>
  <c r="DA509" i="1"/>
  <c r="DB509" i="1"/>
  <c r="DA625" i="1"/>
  <c r="DB625" i="1"/>
  <c r="DA936" i="1"/>
  <c r="DB936" i="1"/>
  <c r="DB962" i="1"/>
  <c r="DA962" i="1"/>
  <c r="DA944" i="1"/>
  <c r="DB944" i="1"/>
  <c r="DB976" i="1"/>
  <c r="DA976" i="1"/>
  <c r="DA958" i="1"/>
  <c r="DB958" i="1"/>
  <c r="DA960" i="1"/>
  <c r="DB960" i="1"/>
  <c r="DA967" i="1"/>
  <c r="DB967" i="1"/>
  <c r="DA963" i="1"/>
  <c r="DB963" i="1"/>
  <c r="DA964" i="1"/>
  <c r="DB964" i="1"/>
  <c r="DA519" i="1"/>
  <c r="DB519" i="1"/>
  <c r="DA98" i="1"/>
  <c r="DB98" i="1"/>
  <c r="DA58" i="1"/>
  <c r="DB58" i="1"/>
  <c r="DA110" i="1"/>
  <c r="DB110" i="1"/>
  <c r="DN253" i="1"/>
  <c r="DO253" i="1"/>
  <c r="DN126" i="1"/>
  <c r="DO126" i="1"/>
  <c r="DN369" i="1"/>
  <c r="DO369" i="1"/>
  <c r="DN267" i="1"/>
  <c r="DO267" i="1"/>
  <c r="DN351" i="1"/>
  <c r="DO351" i="1"/>
  <c r="DN221" i="1"/>
  <c r="DO221" i="1"/>
  <c r="DN257" i="1"/>
  <c r="DO257" i="1"/>
  <c r="DN284" i="1"/>
  <c r="DO284" i="1"/>
  <c r="DN317" i="1"/>
  <c r="DO317" i="1"/>
  <c r="DN464" i="1"/>
  <c r="DO464" i="1"/>
  <c r="DN399" i="1"/>
  <c r="DO399" i="1"/>
  <c r="DN392" i="1"/>
  <c r="DO392" i="1"/>
  <c r="DN255" i="1"/>
  <c r="DO255" i="1"/>
  <c r="DN278" i="1"/>
  <c r="DO278" i="1"/>
  <c r="DN468" i="1"/>
  <c r="DO468" i="1"/>
  <c r="DN216" i="1"/>
  <c r="DO216" i="1"/>
  <c r="DN283" i="1"/>
  <c r="DO283" i="1"/>
  <c r="DN330" i="1"/>
  <c r="DO330" i="1"/>
  <c r="DN431" i="1"/>
  <c r="DO431" i="1"/>
  <c r="DN264" i="1"/>
  <c r="DO264" i="1"/>
  <c r="DN140" i="1"/>
  <c r="DO140" i="1"/>
  <c r="DN136" i="1"/>
  <c r="DO136" i="1"/>
  <c r="DN130" i="1"/>
  <c r="DO130" i="1"/>
  <c r="DN115" i="1"/>
  <c r="DO115" i="1"/>
  <c r="DN318" i="1"/>
  <c r="DO318" i="1"/>
  <c r="DN428" i="1"/>
  <c r="DO428" i="1"/>
  <c r="DN168" i="1"/>
  <c r="DO168" i="1"/>
  <c r="DN334" i="1"/>
  <c r="DO334" i="1"/>
  <c r="DN123" i="1"/>
  <c r="DO123" i="1"/>
  <c r="DN331" i="1"/>
  <c r="DO331" i="1"/>
  <c r="DN314" i="1"/>
  <c r="DO314" i="1"/>
  <c r="DN376" i="1"/>
  <c r="DO376" i="1"/>
  <c r="DN310" i="1"/>
  <c r="DO310" i="1"/>
  <c r="DN294" i="1"/>
  <c r="DO294" i="1"/>
  <c r="DN350" i="1"/>
  <c r="DO350" i="1"/>
  <c r="DN222" i="1"/>
  <c r="DO222" i="1"/>
  <c r="DN466" i="1"/>
  <c r="DO466" i="1"/>
  <c r="DN394" i="1"/>
  <c r="DO394" i="1"/>
  <c r="DN292" i="1"/>
  <c r="DO292" i="1"/>
  <c r="DN237" i="1"/>
  <c r="DO237" i="1"/>
  <c r="DN139" i="1"/>
  <c r="DO139" i="1"/>
  <c r="DN409" i="1"/>
  <c r="DO409" i="1"/>
  <c r="DN343" i="1"/>
  <c r="DO343" i="1"/>
  <c r="DN239" i="1"/>
  <c r="DO239" i="1"/>
  <c r="DN882" i="1"/>
  <c r="DO882" i="1"/>
  <c r="DN892" i="1"/>
  <c r="DO892" i="1"/>
  <c r="DN836" i="1"/>
  <c r="DO836" i="1"/>
  <c r="DN737" i="1"/>
  <c r="DO737" i="1"/>
  <c r="DN854" i="1"/>
  <c r="DO854" i="1"/>
  <c r="DO733" i="1"/>
  <c r="DN733" i="1"/>
  <c r="DN880" i="1"/>
  <c r="DO880" i="1"/>
  <c r="DN832" i="1"/>
  <c r="DO832" i="1"/>
  <c r="DN717" i="1"/>
  <c r="DO717" i="1"/>
  <c r="DN755" i="1"/>
  <c r="DO755" i="1"/>
  <c r="DN799" i="1"/>
  <c r="DO799" i="1"/>
  <c r="DN909" i="1"/>
  <c r="DO909" i="1"/>
  <c r="DN879" i="1"/>
  <c r="DO879" i="1"/>
  <c r="DN847" i="1"/>
  <c r="DO847" i="1"/>
  <c r="DN881" i="1"/>
  <c r="DO881" i="1"/>
  <c r="DN802" i="1"/>
  <c r="DO802" i="1"/>
  <c r="DN704" i="1"/>
  <c r="DO704" i="1"/>
  <c r="DN770" i="1"/>
  <c r="DO770" i="1"/>
  <c r="DN914" i="1"/>
  <c r="DO914" i="1"/>
  <c r="DN792" i="1"/>
  <c r="DO792" i="1"/>
  <c r="DN866" i="1"/>
  <c r="DO866" i="1"/>
  <c r="DN899" i="1"/>
  <c r="DO899" i="1"/>
  <c r="DN887" i="1"/>
  <c r="DO887" i="1"/>
  <c r="DN779" i="1"/>
  <c r="DO779" i="1"/>
  <c r="DO727" i="1"/>
  <c r="DN727" i="1"/>
  <c r="DN891" i="1"/>
  <c r="DO891" i="1"/>
  <c r="DN861" i="1"/>
  <c r="DO861" i="1"/>
  <c r="DN804" i="1"/>
  <c r="DO804" i="1"/>
  <c r="DN791" i="1"/>
  <c r="DO791" i="1"/>
  <c r="DN870" i="1"/>
  <c r="DO870" i="1"/>
  <c r="DA142" i="1"/>
  <c r="DB142" i="1"/>
  <c r="DA281" i="1"/>
  <c r="DB281" i="1"/>
  <c r="DA335" i="1"/>
  <c r="DB335" i="1"/>
  <c r="DA260" i="1"/>
  <c r="DB260" i="1"/>
  <c r="DA222" i="1"/>
  <c r="DB222" i="1"/>
  <c r="DA242" i="1"/>
  <c r="DB242" i="1"/>
  <c r="DA135" i="1"/>
  <c r="DB135" i="1"/>
  <c r="DA298" i="1"/>
  <c r="DB298" i="1"/>
  <c r="DA471" i="1"/>
  <c r="DB471" i="1"/>
  <c r="DA214" i="1"/>
  <c r="DB214" i="1"/>
  <c r="DA131" i="1"/>
  <c r="DB131" i="1"/>
  <c r="DA330" i="1"/>
  <c r="DB330" i="1"/>
  <c r="DA190" i="1"/>
  <c r="DB190" i="1"/>
  <c r="DA426" i="1"/>
  <c r="DB426" i="1"/>
  <c r="DA124" i="1"/>
  <c r="DB124" i="1"/>
  <c r="DA454" i="1"/>
  <c r="DB454" i="1"/>
  <c r="DA144" i="1"/>
  <c r="DB144" i="1"/>
  <c r="DA267" i="1"/>
  <c r="DB267" i="1"/>
  <c r="DA170" i="1"/>
  <c r="DB170" i="1"/>
  <c r="DA119" i="1"/>
  <c r="DB119" i="1"/>
  <c r="DA157" i="1"/>
  <c r="DB157" i="1"/>
  <c r="DA130" i="1"/>
  <c r="DB130" i="1"/>
  <c r="DA244" i="1"/>
  <c r="DB244" i="1"/>
  <c r="DA451" i="1"/>
  <c r="DB451" i="1"/>
  <c r="DA227" i="1"/>
  <c r="DB227" i="1"/>
  <c r="DA193" i="1"/>
  <c r="DB193" i="1"/>
  <c r="DA262" i="1"/>
  <c r="DB262" i="1"/>
  <c r="DA407" i="1"/>
  <c r="DB407" i="1"/>
  <c r="DA200" i="1"/>
  <c r="DB200" i="1"/>
  <c r="DA309" i="1"/>
  <c r="DB309" i="1"/>
  <c r="DA160" i="1"/>
  <c r="DB160" i="1"/>
  <c r="DA249" i="1"/>
  <c r="DB249" i="1"/>
  <c r="DA363" i="1"/>
  <c r="DB363" i="1"/>
  <c r="DA150" i="1"/>
  <c r="DB150" i="1"/>
  <c r="DA204" i="1"/>
  <c r="DB204" i="1"/>
  <c r="DA166" i="1"/>
  <c r="DB166" i="1"/>
  <c r="DA261" i="1"/>
  <c r="DB261" i="1"/>
  <c r="DA269" i="1"/>
  <c r="DB269" i="1"/>
  <c r="DA360" i="1"/>
  <c r="DB360" i="1"/>
  <c r="DA325" i="1"/>
  <c r="DB325" i="1"/>
  <c r="DA446" i="1"/>
  <c r="DB446" i="1"/>
  <c r="DA217" i="1"/>
  <c r="DB217" i="1"/>
  <c r="DA333" i="1"/>
  <c r="DB333" i="1"/>
  <c r="DA336" i="1"/>
  <c r="DB336" i="1"/>
  <c r="DA284" i="1"/>
  <c r="DB284" i="1"/>
  <c r="DA423" i="1"/>
  <c r="DB423" i="1"/>
  <c r="DB805" i="1"/>
  <c r="DA805" i="1"/>
  <c r="DB892" i="1"/>
  <c r="DA892" i="1"/>
  <c r="DB830" i="1"/>
  <c r="DA830" i="1"/>
  <c r="DB910" i="1"/>
  <c r="DA910" i="1"/>
  <c r="DB835" i="1"/>
  <c r="DA835" i="1"/>
  <c r="DB865" i="1"/>
  <c r="DA865" i="1"/>
  <c r="DB834" i="1"/>
  <c r="DA834" i="1"/>
  <c r="DA712" i="1"/>
  <c r="DB712" i="1"/>
  <c r="DA750" i="1"/>
  <c r="DB750" i="1"/>
  <c r="DA812" i="1"/>
  <c r="DB812" i="1"/>
  <c r="DB811" i="1"/>
  <c r="DA811" i="1"/>
  <c r="DB711" i="1"/>
  <c r="DA711" i="1"/>
  <c r="DB826" i="1"/>
  <c r="DA826" i="1"/>
  <c r="DB902" i="1"/>
  <c r="DA902" i="1"/>
  <c r="DB863" i="1"/>
  <c r="DA863" i="1"/>
  <c r="DB864" i="1"/>
  <c r="DA864" i="1"/>
  <c r="DA776" i="1"/>
  <c r="DB776" i="1"/>
  <c r="DB841" i="1"/>
  <c r="DA841" i="1"/>
  <c r="DB911" i="1"/>
  <c r="DA911" i="1"/>
  <c r="DB886" i="1"/>
  <c r="DA886" i="1"/>
  <c r="DA710" i="1"/>
  <c r="DB710" i="1"/>
  <c r="DB849" i="1"/>
  <c r="DA849" i="1"/>
  <c r="DB858" i="1"/>
  <c r="DA858" i="1"/>
  <c r="DB817" i="1"/>
  <c r="DA817" i="1"/>
  <c r="DB746" i="1"/>
  <c r="DA746" i="1"/>
  <c r="DB775" i="1"/>
  <c r="DA775" i="1"/>
  <c r="DB807" i="1"/>
  <c r="DA807" i="1"/>
  <c r="DA753" i="1"/>
  <c r="DB753" i="1"/>
  <c r="DB877" i="1"/>
  <c r="DA877" i="1"/>
  <c r="DB848" i="1"/>
  <c r="DA848" i="1"/>
  <c r="DN20" i="1"/>
  <c r="DO20" i="1"/>
  <c r="DA6" i="1"/>
  <c r="DB6" i="1"/>
  <c r="DN81" i="1"/>
  <c r="DO81" i="1"/>
  <c r="DN17" i="1"/>
  <c r="DO17" i="1"/>
  <c r="DN492" i="1"/>
  <c r="DO492" i="1"/>
  <c r="DN676" i="1"/>
  <c r="DO676" i="1"/>
  <c r="DN973" i="1"/>
  <c r="DO973" i="1"/>
  <c r="DN938" i="1"/>
  <c r="DO938" i="1"/>
  <c r="DA102" i="1"/>
  <c r="DB102" i="1"/>
  <c r="DA73" i="1"/>
  <c r="DB73" i="1"/>
  <c r="DA562" i="1"/>
  <c r="DB562" i="1"/>
  <c r="DA475" i="1"/>
  <c r="DB475" i="1"/>
  <c r="DA492" i="1"/>
  <c r="DB492" i="1"/>
  <c r="DA534" i="1"/>
  <c r="DB534" i="1"/>
  <c r="DA531" i="1"/>
  <c r="DB531" i="1"/>
  <c r="DA23" i="1"/>
  <c r="DB23" i="1"/>
  <c r="DA550" i="1"/>
  <c r="DB550" i="1"/>
  <c r="DN16" i="1"/>
  <c r="DO16" i="1"/>
  <c r="DN61" i="1"/>
  <c r="DO61" i="1"/>
  <c r="DN44" i="1"/>
  <c r="DO44" i="1"/>
  <c r="DN4" i="1"/>
  <c r="DO4" i="1"/>
  <c r="DN59" i="1"/>
  <c r="DO59" i="1"/>
  <c r="DN60" i="1"/>
  <c r="DO60" i="1"/>
  <c r="DN76" i="1"/>
  <c r="DO76" i="1"/>
  <c r="DN102" i="1"/>
  <c r="DO102" i="1"/>
  <c r="DN8" i="1"/>
  <c r="DO8" i="1"/>
  <c r="DN108" i="1"/>
  <c r="DO108" i="1"/>
  <c r="DN26" i="1"/>
  <c r="DO26" i="1"/>
  <c r="DN22" i="1"/>
  <c r="DO22" i="1"/>
  <c r="DN47" i="1"/>
  <c r="DO47" i="1"/>
  <c r="DN50" i="1"/>
  <c r="DO50" i="1"/>
  <c r="DN604" i="1"/>
  <c r="DO604" i="1"/>
  <c r="DN643" i="1"/>
  <c r="DO643" i="1"/>
  <c r="DN560" i="1"/>
  <c r="DO560" i="1"/>
  <c r="DN587" i="1"/>
  <c r="DO587" i="1"/>
  <c r="DN499" i="1"/>
  <c r="DO499" i="1"/>
  <c r="DO697" i="1"/>
  <c r="DN697" i="1"/>
  <c r="DN537" i="1"/>
  <c r="DO537" i="1"/>
  <c r="DN594" i="1"/>
  <c r="DO594" i="1"/>
  <c r="DN585" i="1"/>
  <c r="DO585" i="1"/>
  <c r="DN480" i="1"/>
  <c r="DO480" i="1"/>
  <c r="DN671" i="1"/>
  <c r="DO671" i="1"/>
  <c r="DN674" i="1"/>
  <c r="DO674" i="1"/>
  <c r="DN669" i="1"/>
  <c r="DO669" i="1"/>
  <c r="DN616" i="1"/>
  <c r="DO616" i="1"/>
  <c r="DO675" i="1"/>
  <c r="DN675" i="1"/>
  <c r="DN650" i="1"/>
  <c r="DO650" i="1"/>
  <c r="DN508" i="1"/>
  <c r="DO508" i="1"/>
  <c r="DN664" i="1"/>
  <c r="DO664" i="1"/>
  <c r="DN684" i="1"/>
  <c r="DO684" i="1"/>
  <c r="DN623" i="1"/>
  <c r="DO623" i="1"/>
  <c r="DN662" i="1"/>
  <c r="DO662" i="1"/>
  <c r="DN628" i="1"/>
  <c r="DO628" i="1"/>
  <c r="DO693" i="1"/>
  <c r="DN693" i="1"/>
  <c r="DN520" i="1"/>
  <c r="DO520" i="1"/>
  <c r="DN574" i="1"/>
  <c r="DO574" i="1"/>
  <c r="DN977" i="1"/>
  <c r="DO977" i="1"/>
  <c r="DN966" i="1"/>
  <c r="DO966" i="1"/>
  <c r="DN952" i="1"/>
  <c r="DO952" i="1"/>
  <c r="DN947" i="1"/>
  <c r="DO947" i="1"/>
  <c r="DN934" i="1"/>
  <c r="DO934" i="1"/>
  <c r="DN932" i="1"/>
  <c r="DO932" i="1"/>
  <c r="DN975" i="1"/>
  <c r="DO975" i="1"/>
  <c r="DN943" i="1"/>
  <c r="DO943" i="1"/>
  <c r="DN960" i="1"/>
  <c r="DO960" i="1"/>
  <c r="DA5" i="1"/>
  <c r="DB5" i="1"/>
  <c r="DA72" i="1"/>
  <c r="DB72" i="1"/>
  <c r="DA20" i="1"/>
  <c r="DB20" i="1"/>
  <c r="DA101" i="1"/>
  <c r="DB101" i="1"/>
  <c r="DA44" i="1"/>
  <c r="DB44" i="1"/>
  <c r="DA94" i="1"/>
  <c r="DB94" i="1"/>
  <c r="DA17" i="1"/>
  <c r="DB17" i="1"/>
  <c r="DA64" i="1"/>
  <c r="DB64" i="1"/>
  <c r="DA12" i="1"/>
  <c r="DB12" i="1"/>
  <c r="DA7" i="1"/>
  <c r="DB7" i="1"/>
  <c r="DA41" i="1"/>
  <c r="DB41" i="1"/>
  <c r="DA81" i="1"/>
  <c r="DB81" i="1"/>
  <c r="DA54" i="1"/>
  <c r="DB54" i="1"/>
  <c r="DA480" i="1"/>
  <c r="DB480" i="1"/>
  <c r="DA678" i="1"/>
  <c r="DB678" i="1"/>
  <c r="DA675" i="1"/>
  <c r="DB675" i="1"/>
  <c r="DA652" i="1"/>
  <c r="DB652" i="1"/>
  <c r="DA666" i="1"/>
  <c r="DB666" i="1"/>
  <c r="DA568" i="1"/>
  <c r="DB568" i="1"/>
  <c r="DA688" i="1"/>
  <c r="DB688" i="1"/>
  <c r="DA641" i="1"/>
  <c r="DB641" i="1"/>
  <c r="DA591" i="1"/>
  <c r="DB591" i="1"/>
  <c r="DA526" i="1"/>
  <c r="DB526" i="1"/>
  <c r="DA597" i="1"/>
  <c r="DB597" i="1"/>
  <c r="DA511" i="1"/>
  <c r="DB511" i="1"/>
  <c r="DA627" i="1"/>
  <c r="DB627" i="1"/>
  <c r="DA521" i="1"/>
  <c r="DB521" i="1"/>
  <c r="DA690" i="1"/>
  <c r="DB690" i="1"/>
  <c r="DA622" i="1"/>
  <c r="DB622" i="1"/>
  <c r="DA479" i="1"/>
  <c r="DB479" i="1"/>
  <c r="DA590" i="1"/>
  <c r="DB590" i="1"/>
  <c r="DA506" i="1"/>
  <c r="DB506" i="1"/>
  <c r="DA661" i="1"/>
  <c r="DB661" i="1"/>
  <c r="DA673" i="1"/>
  <c r="DB673" i="1"/>
  <c r="DA698" i="1"/>
  <c r="DB698" i="1"/>
  <c r="DB954" i="1"/>
  <c r="DA954" i="1"/>
  <c r="DB953" i="1"/>
  <c r="DA953" i="1"/>
  <c r="DA681" i="1"/>
  <c r="DB681" i="1"/>
  <c r="DA684" i="1"/>
  <c r="DB684" i="1"/>
  <c r="DA569" i="1"/>
  <c r="DB569" i="1"/>
  <c r="DB934" i="1"/>
  <c r="DA934" i="1"/>
  <c r="DA613" i="1"/>
  <c r="DB613" i="1"/>
  <c r="DN548" i="1"/>
  <c r="DO548" i="1"/>
  <c r="DA932" i="1"/>
  <c r="DB932" i="1"/>
  <c r="DN321" i="1"/>
  <c r="DO321" i="1"/>
  <c r="DN232" i="1"/>
  <c r="DO232" i="1"/>
  <c r="DN265" i="1"/>
  <c r="DO265" i="1"/>
  <c r="DN277" i="1"/>
  <c r="DO277" i="1"/>
  <c r="DN304" i="1"/>
  <c r="DO304" i="1"/>
  <c r="DN440" i="1"/>
  <c r="DO440" i="1"/>
  <c r="DN459" i="1"/>
  <c r="DO459" i="1"/>
  <c r="DN167" i="1"/>
  <c r="DO167" i="1"/>
  <c r="DN397" i="1"/>
  <c r="DO397" i="1"/>
  <c r="DN199" i="1"/>
  <c r="DO199" i="1"/>
  <c r="DN384" i="1"/>
  <c r="DO384" i="1"/>
  <c r="DN279" i="1"/>
  <c r="DO279" i="1"/>
  <c r="DN201" i="1"/>
  <c r="DO201" i="1"/>
  <c r="DN117" i="1"/>
  <c r="DO117" i="1"/>
  <c r="DN453" i="1"/>
  <c r="DO453" i="1"/>
  <c r="DN385" i="1"/>
  <c r="DO385" i="1"/>
  <c r="DN181" i="1"/>
  <c r="DO181" i="1"/>
  <c r="DN212" i="1"/>
  <c r="DO212" i="1"/>
  <c r="DN182" i="1"/>
  <c r="DO182" i="1"/>
  <c r="DN415" i="1"/>
  <c r="DO415" i="1"/>
  <c r="DN246" i="1"/>
  <c r="DO246" i="1"/>
  <c r="DN447" i="1"/>
  <c r="DO447" i="1"/>
  <c r="DN395" i="1"/>
  <c r="DO395" i="1"/>
  <c r="DN162" i="1"/>
  <c r="DO162" i="1"/>
  <c r="DN341" i="1"/>
  <c r="DO341" i="1"/>
  <c r="DN301" i="1"/>
  <c r="DO301" i="1"/>
  <c r="DN348" i="1"/>
  <c r="DO348" i="1"/>
  <c r="DN295" i="1"/>
  <c r="DO295" i="1"/>
  <c r="DN383" i="1"/>
  <c r="DO383" i="1"/>
  <c r="DN328" i="1"/>
  <c r="DO328" i="1"/>
  <c r="DN402" i="1"/>
  <c r="DO402" i="1"/>
  <c r="DN293" i="1"/>
  <c r="DO293" i="1"/>
  <c r="DN198" i="1"/>
  <c r="DO198" i="1"/>
  <c r="DN145" i="1"/>
  <c r="DO145" i="1"/>
  <c r="DN367" i="1"/>
  <c r="DO367" i="1"/>
  <c r="DN382" i="1"/>
  <c r="DO382" i="1"/>
  <c r="DN240" i="1"/>
  <c r="DO240" i="1"/>
  <c r="DN263" i="1"/>
  <c r="DO263" i="1"/>
  <c r="DN178" i="1"/>
  <c r="DO178" i="1"/>
  <c r="DN443" i="1"/>
  <c r="DO443" i="1"/>
  <c r="DN143" i="1"/>
  <c r="DO143" i="1"/>
  <c r="DN339" i="1"/>
  <c r="DO339" i="1"/>
  <c r="DN418" i="1"/>
  <c r="DO418" i="1"/>
  <c r="DN359" i="1"/>
  <c r="DO359" i="1"/>
  <c r="DN285" i="1"/>
  <c r="DO285" i="1"/>
  <c r="DN274" i="1"/>
  <c r="DO274" i="1"/>
  <c r="DN807" i="1"/>
  <c r="DO807" i="1"/>
  <c r="DN752" i="1"/>
  <c r="DO752" i="1"/>
  <c r="DN844" i="1"/>
  <c r="DO844" i="1"/>
  <c r="DN748" i="1"/>
  <c r="DO748" i="1"/>
  <c r="DN830" i="1"/>
  <c r="DO830" i="1"/>
  <c r="DN910" i="1"/>
  <c r="DO910" i="1"/>
  <c r="DN771" i="1"/>
  <c r="DO771" i="1"/>
  <c r="DN741" i="1"/>
  <c r="DO741" i="1"/>
  <c r="DN850" i="1"/>
  <c r="DO850" i="1"/>
  <c r="DN860" i="1"/>
  <c r="DO860" i="1"/>
  <c r="DN916" i="1"/>
  <c r="DO916" i="1"/>
  <c r="DN865" i="1"/>
  <c r="DO865" i="1"/>
  <c r="DN760" i="1"/>
  <c r="DO760" i="1"/>
  <c r="DN735" i="1"/>
  <c r="DO735" i="1"/>
  <c r="DN774" i="1"/>
  <c r="DO774" i="1"/>
  <c r="DN790" i="1"/>
  <c r="DO790" i="1"/>
  <c r="DN845" i="1"/>
  <c r="DO845" i="1"/>
  <c r="DN831" i="1"/>
  <c r="DO831" i="1"/>
  <c r="DN924" i="1"/>
  <c r="DO924" i="1"/>
  <c r="DN923" i="1"/>
  <c r="DO923" i="1"/>
  <c r="DA201" i="1"/>
  <c r="DB201" i="1"/>
  <c r="DA445" i="1"/>
  <c r="DB445" i="1"/>
  <c r="DA395" i="1"/>
  <c r="DB395" i="1"/>
  <c r="DA317" i="1"/>
  <c r="DB317" i="1"/>
  <c r="DA263" i="1"/>
  <c r="DB263" i="1"/>
  <c r="DA383" i="1"/>
  <c r="DB383" i="1"/>
  <c r="DA178" i="1"/>
  <c r="DB178" i="1"/>
  <c r="DA133" i="1"/>
  <c r="DB133" i="1"/>
  <c r="DA449" i="1"/>
  <c r="DB449" i="1"/>
  <c r="DA185" i="1"/>
  <c r="DB185" i="1"/>
  <c r="DA188" i="1"/>
  <c r="DB188" i="1"/>
  <c r="DA246" i="1"/>
  <c r="DB246" i="1"/>
  <c r="DA406" i="1"/>
  <c r="DB406" i="1"/>
  <c r="DA302" i="1"/>
  <c r="DB302" i="1"/>
  <c r="DA460" i="1"/>
  <c r="DB460" i="1"/>
  <c r="DA126" i="1"/>
  <c r="DB126" i="1"/>
  <c r="DA206" i="1"/>
  <c r="DB206" i="1"/>
  <c r="DA439" i="1"/>
  <c r="DB439" i="1"/>
  <c r="DA316" i="1"/>
  <c r="DB316" i="1"/>
  <c r="DA345" i="1"/>
  <c r="DB345" i="1"/>
  <c r="DA387" i="1"/>
  <c r="DB387" i="1"/>
  <c r="DA276" i="1"/>
  <c r="DB276" i="1"/>
  <c r="DA168" i="1"/>
  <c r="DB168" i="1"/>
  <c r="DA334" i="1"/>
  <c r="DB334" i="1"/>
  <c r="DA153" i="1"/>
  <c r="DB153" i="1"/>
  <c r="DA329" i="1"/>
  <c r="DB329" i="1"/>
  <c r="DA412" i="1"/>
  <c r="DB412" i="1"/>
  <c r="DA322" i="1"/>
  <c r="DB322" i="1"/>
  <c r="DA371" i="1"/>
  <c r="DB371" i="1"/>
  <c r="DA148" i="1"/>
  <c r="DB148" i="1"/>
  <c r="DA319" i="1"/>
  <c r="DB319" i="1"/>
  <c r="DA273" i="1"/>
  <c r="DB273" i="1"/>
  <c r="DA177" i="1"/>
  <c r="DB177" i="1"/>
  <c r="DA290" i="1"/>
  <c r="DB290" i="1"/>
  <c r="DA437" i="1"/>
  <c r="DB437" i="1"/>
  <c r="DA297" i="1"/>
  <c r="DB297" i="1"/>
  <c r="DA305" i="1"/>
  <c r="DB305" i="1"/>
  <c r="DA377" i="1"/>
  <c r="DB377" i="1"/>
  <c r="DA250" i="1"/>
  <c r="DB250" i="1"/>
  <c r="DA127" i="1"/>
  <c r="DB127" i="1"/>
  <c r="DA296" i="1"/>
  <c r="DB296" i="1"/>
  <c r="DA304" i="1"/>
  <c r="DB304" i="1"/>
  <c r="DA199" i="1"/>
  <c r="DB199" i="1"/>
  <c r="DA415" i="1"/>
  <c r="DB415" i="1"/>
  <c r="DB832" i="1"/>
  <c r="DA832" i="1"/>
  <c r="DB768" i="1"/>
  <c r="DA768" i="1"/>
  <c r="DA786" i="1"/>
  <c r="DB786" i="1"/>
  <c r="DB767" i="1"/>
  <c r="DA767" i="1"/>
  <c r="DB867" i="1"/>
  <c r="DA867" i="1"/>
  <c r="DA771" i="1"/>
  <c r="DB771" i="1"/>
  <c r="DB916" i="1"/>
  <c r="DA916" i="1"/>
  <c r="DA754" i="1"/>
  <c r="DB754" i="1"/>
  <c r="DB822" i="1"/>
  <c r="DA822" i="1"/>
  <c r="DA755" i="1"/>
  <c r="DB755" i="1"/>
  <c r="DB745" i="1"/>
  <c r="DA745" i="1"/>
  <c r="DA715" i="1"/>
  <c r="DB715" i="1"/>
  <c r="DA763" i="1"/>
  <c r="DB763" i="1"/>
  <c r="DA721" i="1"/>
  <c r="DB721" i="1"/>
  <c r="DB769" i="1"/>
  <c r="DA769" i="1"/>
  <c r="DA778" i="1"/>
  <c r="DB778" i="1"/>
  <c r="DB914" i="1"/>
  <c r="DA914" i="1"/>
  <c r="DA792" i="1"/>
  <c r="DB792" i="1"/>
  <c r="DB866" i="1"/>
  <c r="DA866" i="1"/>
  <c r="DB899" i="1"/>
  <c r="DA899" i="1"/>
  <c r="DA706" i="1"/>
  <c r="DB706" i="1"/>
  <c r="DA803" i="1"/>
  <c r="DB803" i="1"/>
  <c r="DA795" i="1"/>
  <c r="DB795" i="1"/>
  <c r="DB869" i="1"/>
  <c r="DA869" i="1"/>
  <c r="DA731" i="1"/>
  <c r="DB731" i="1"/>
  <c r="DA747" i="1"/>
  <c r="DB747" i="1"/>
  <c r="DB879" i="1"/>
  <c r="DA879" i="1"/>
  <c r="DB888" i="1"/>
  <c r="DA888" i="1"/>
  <c r="DB722" i="1"/>
  <c r="DA722" i="1"/>
  <c r="AY45" i="1"/>
  <c r="AY772" i="1"/>
  <c r="AY619" i="1"/>
  <c r="AY620" i="1"/>
  <c r="AY952" i="1"/>
  <c r="AY768" i="1"/>
  <c r="AY767" i="1"/>
  <c r="AY715" i="1"/>
  <c r="AY552" i="1"/>
  <c r="AY454" i="1"/>
  <c r="AY459" i="1"/>
  <c r="AY771" i="1"/>
  <c r="AY530" i="1"/>
  <c r="AY733" i="1"/>
  <c r="AY469" i="1"/>
  <c r="AY890" i="1"/>
  <c r="AY472" i="1"/>
  <c r="AY458" i="1"/>
  <c r="AY653" i="1"/>
  <c r="AY765" i="1"/>
  <c r="AY679" i="1"/>
  <c r="AY562" i="1"/>
  <c r="AY556" i="1"/>
  <c r="AY642" i="1"/>
  <c r="AY306" i="1"/>
  <c r="AY307" i="1"/>
  <c r="AY225" i="1"/>
  <c r="AY152" i="1"/>
  <c r="AY455" i="1"/>
  <c r="AY462" i="1"/>
  <c r="AY557" i="1"/>
  <c r="AY416" i="1"/>
  <c r="AY445" i="1"/>
  <c r="AY974" i="1"/>
  <c r="AY543" i="1"/>
  <c r="AY451" i="1"/>
  <c r="AY457" i="1"/>
  <c r="AY512" i="1"/>
  <c r="AY564" i="1"/>
  <c r="AY533" i="1"/>
  <c r="AY110" i="1"/>
  <c r="AY470" i="1"/>
  <c r="AY471" i="1"/>
  <c r="AY934" i="1"/>
  <c r="AY104" i="1"/>
  <c r="AY763" i="1"/>
  <c r="AY910" i="1"/>
  <c r="AY558" i="1"/>
  <c r="AY547" i="1"/>
  <c r="AY538" i="1"/>
  <c r="AY224" i="1"/>
  <c r="AY449" i="1"/>
  <c r="AY128" i="1"/>
  <c r="AY278" i="1"/>
  <c r="AY279" i="1"/>
  <c r="AY730" i="1"/>
  <c r="AY103" i="1"/>
  <c r="AY46" i="1"/>
  <c r="AY43" i="1"/>
  <c r="AY713" i="1"/>
  <c r="AY714" i="1"/>
  <c r="AY524" i="1"/>
  <c r="AY563" i="1"/>
  <c r="AY537" i="1"/>
  <c r="AY555" i="1"/>
  <c r="AY456" i="1"/>
  <c r="AY181" i="1"/>
  <c r="AY717" i="1"/>
  <c r="AY903" i="1"/>
  <c r="AY904" i="1"/>
  <c r="AY191" i="1"/>
  <c r="AY766" i="1"/>
  <c r="AY517" i="1"/>
  <c r="AY226" i="1"/>
  <c r="AY332" i="1"/>
  <c r="AY276" i="1"/>
  <c r="AY277" i="1"/>
  <c r="AY655" i="1"/>
  <c r="AY656" i="1"/>
  <c r="AY546" i="1"/>
  <c r="AY672" i="1"/>
  <c r="AY561" i="1"/>
  <c r="AY438" i="1"/>
  <c r="AY559" i="1"/>
  <c r="AY976" i="1"/>
  <c r="AY977" i="1"/>
  <c r="AY921" i="1"/>
  <c r="AY694" i="1"/>
  <c r="AY680" i="1"/>
  <c r="AY463" i="1"/>
  <c r="AY553" i="1"/>
  <c r="AY144" i="1"/>
  <c r="AY893" i="1"/>
  <c r="AY195" i="1"/>
  <c r="AY221" i="1"/>
  <c r="AY624" i="1"/>
  <c r="AY126" i="1"/>
  <c r="AY762" i="1"/>
  <c r="AY932" i="1"/>
  <c r="AY712" i="1"/>
  <c r="AY238" i="1"/>
  <c r="AY565" i="1"/>
  <c r="AY752" i="1"/>
  <c r="AY542" i="1"/>
  <c r="AY545" i="1"/>
  <c r="AY142" i="1"/>
  <c r="AY643" i="1"/>
  <c r="AY213" i="1"/>
  <c r="AY569" i="1"/>
  <c r="AY541" i="1"/>
  <c r="AY220" i="1"/>
  <c r="AY207" i="1"/>
  <c r="AY566" i="1"/>
  <c r="AY187" i="1"/>
  <c r="AY214" i="1"/>
  <c r="AY736" i="1"/>
  <c r="AY515" i="1"/>
  <c r="AY665" i="1"/>
  <c r="AY497" i="1"/>
  <c r="AY44" i="1"/>
  <c r="AY232" i="1"/>
  <c r="AY185" i="1"/>
  <c r="AY20" i="1"/>
  <c r="AY882" i="1"/>
  <c r="AY38" i="1"/>
  <c r="AY464" i="1"/>
  <c r="AY660" i="1"/>
  <c r="AY167" i="1"/>
  <c r="AY475" i="1"/>
  <c r="AY194" i="1"/>
  <c r="AY483" i="1"/>
  <c r="AY468" i="1"/>
  <c r="AY884" i="1"/>
  <c r="AY201" i="1"/>
  <c r="AY683" i="1"/>
  <c r="AY208" i="1"/>
  <c r="AY211" i="1"/>
  <c r="AY212" i="1"/>
  <c r="AY548" i="1"/>
  <c r="AY192" i="1"/>
  <c r="AY755" i="1"/>
  <c r="AY760" i="1"/>
  <c r="AY267" i="1"/>
  <c r="AY206" i="1"/>
  <c r="AY175" i="1"/>
  <c r="AY172" i="1"/>
  <c r="AY554" i="1"/>
  <c r="AY721" i="1"/>
  <c r="AY312" i="1"/>
  <c r="AY40" i="1"/>
  <c r="AY79" i="1"/>
  <c r="AY965" i="1"/>
  <c r="AY202" i="1"/>
  <c r="AY756" i="1"/>
  <c r="AY568" i="1"/>
  <c r="AY8" i="1"/>
  <c r="AY9" i="1"/>
  <c r="AY432" i="1"/>
  <c r="AY433" i="1"/>
  <c r="AY635" i="1"/>
  <c r="AY749" i="1"/>
  <c r="AY750" i="1"/>
  <c r="AY748" i="1"/>
  <c r="AY678" i="1"/>
  <c r="AY313" i="1"/>
  <c r="AY173" i="1"/>
  <c r="AY174" i="1"/>
  <c r="AY222" i="1"/>
  <c r="AY176" i="1"/>
  <c r="AY523" i="1"/>
  <c r="AY2" i="1"/>
  <c r="AY611" i="1"/>
  <c r="AY461" i="1"/>
  <c r="AY122" i="1"/>
  <c r="AY684" i="1"/>
  <c r="AY688" i="1"/>
  <c r="AY440" i="1"/>
  <c r="AY757" i="1"/>
  <c r="AY183" i="1"/>
  <c r="AY519" i="1"/>
  <c r="AY522" i="1"/>
  <c r="AY263" i="1"/>
  <c r="AY168" i="1"/>
  <c r="AY236" i="1"/>
  <c r="AY189" i="1"/>
  <c r="AY527" i="1"/>
  <c r="AY227" i="1"/>
  <c r="AY327" i="1"/>
  <c r="AY328" i="1"/>
  <c r="AY114" i="1"/>
  <c r="AY131" i="1"/>
  <c r="AY171" i="1"/>
  <c r="AY186" i="1"/>
  <c r="AY759" i="1"/>
  <c r="AY544" i="1"/>
  <c r="AY474" i="1"/>
  <c r="AY188" i="1"/>
  <c r="AY184" i="1"/>
  <c r="AY135" i="1"/>
  <c r="AY215" i="1"/>
  <c r="AY223" i="1"/>
  <c r="AY37" i="1"/>
  <c r="AY414" i="1"/>
  <c r="AY170" i="1"/>
  <c r="AY467" i="1"/>
  <c r="AY745" i="1"/>
  <c r="AY230" i="1"/>
  <c r="AY805" i="1"/>
  <c r="AY4" i="1"/>
  <c r="AY728" i="1"/>
  <c r="AY420" i="1"/>
  <c r="AY466" i="1"/>
  <c r="AY178" i="1"/>
  <c r="AY235" i="1"/>
  <c r="AY637" i="1"/>
  <c r="AY482" i="1"/>
  <c r="AY525" i="1"/>
  <c r="AY337" i="1"/>
  <c r="AY205" i="1"/>
  <c r="AY488" i="1"/>
  <c r="AY259" i="1"/>
  <c r="AY887" i="1"/>
  <c r="AY850" i="1"/>
  <c r="AY370" i="1"/>
  <c r="AY193" i="1"/>
  <c r="AY780" i="1"/>
  <c r="AY334" i="1"/>
  <c r="AY247" i="1"/>
  <c r="AY203" i="1"/>
  <c r="AY216" i="1"/>
  <c r="AY179" i="1"/>
  <c r="AY182" i="1"/>
  <c r="AY231" i="1"/>
  <c r="AY465" i="1"/>
  <c r="AY705" i="1"/>
  <c r="AY165" i="1"/>
  <c r="AY593" i="1"/>
  <c r="AY400" i="1"/>
  <c r="AY169" i="1"/>
  <c r="AY719" i="1"/>
  <c r="AY577" i="1"/>
  <c r="AY578" i="1"/>
  <c r="AY845" i="1"/>
  <c r="AY357" i="1"/>
  <c r="AY799" i="1"/>
  <c r="AY511" i="1"/>
  <c r="AY518" i="1"/>
  <c r="AY534" i="1"/>
  <c r="AY256" i="1"/>
  <c r="AY948" i="1"/>
  <c r="AY949" i="1"/>
  <c r="AY407" i="1"/>
  <c r="AY204" i="1"/>
  <c r="AY968" i="1"/>
  <c r="AY329" i="1"/>
  <c r="AY330" i="1"/>
  <c r="AY177" i="1"/>
  <c r="AY532" i="1"/>
  <c r="AY394" i="1"/>
  <c r="AY441" i="1"/>
  <c r="AY529" i="1"/>
  <c r="AY443" i="1"/>
  <c r="AY246" i="1"/>
  <c r="AY123" i="1"/>
  <c r="AY659" i="1"/>
  <c r="AY473" i="1"/>
  <c r="AY132" i="1"/>
  <c r="AY111" i="1"/>
  <c r="AY526" i="1"/>
  <c r="AY937" i="1"/>
  <c r="AY967" i="1"/>
  <c r="AY228" i="1"/>
  <c r="AY550" i="1"/>
  <c r="AY589" i="1"/>
  <c r="AY686" i="1"/>
  <c r="AY402" i="1"/>
  <c r="AY687" i="1"/>
  <c r="AY725" i="1"/>
  <c r="AY209" i="1"/>
  <c r="AY196" i="1"/>
  <c r="AY860" i="1"/>
  <c r="AY380" i="1"/>
  <c r="AY567" i="1"/>
  <c r="AY233" i="1"/>
  <c r="AY19" i="1"/>
  <c r="AY113" i="1"/>
  <c r="AY609" i="1"/>
  <c r="AY485" i="1"/>
  <c r="AY119" i="1"/>
  <c r="AY200" i="1"/>
  <c r="AY885" i="1"/>
  <c r="AY435" i="1"/>
  <c r="AY197" i="1"/>
  <c r="AY85" i="1"/>
  <c r="AY166" i="1"/>
  <c r="AY368" i="1"/>
  <c r="AY369" i="1"/>
  <c r="AY966" i="1"/>
  <c r="AY399" i="1"/>
  <c r="AY675" i="1"/>
  <c r="AY118" i="1"/>
  <c r="AY180" i="1"/>
  <c r="AY535" i="1"/>
  <c r="AY631" i="1"/>
  <c r="AY487" i="1"/>
  <c r="AY105" i="1"/>
  <c r="AY412" i="1"/>
  <c r="AY732" i="1"/>
  <c r="AY594" i="1"/>
  <c r="AY156" i="1"/>
  <c r="AY551" i="1"/>
  <c r="AY439" i="1"/>
  <c r="AY18" i="1"/>
  <c r="AY916" i="1"/>
  <c r="AY290" i="1"/>
  <c r="AY291" i="1"/>
  <c r="AY331" i="1"/>
  <c r="AY117" i="1"/>
  <c r="AY758" i="1"/>
  <c r="AY906" i="1"/>
  <c r="AY682" i="1"/>
  <c r="AY391" i="1"/>
  <c r="AY670" i="1"/>
  <c r="AY292" i="1"/>
  <c r="AY293" i="1"/>
  <c r="AY430" i="1"/>
  <c r="AY431" i="1"/>
  <c r="AY892" i="1"/>
  <c r="AY143" i="1"/>
  <c r="AY641" i="1"/>
  <c r="AY627" i="1"/>
  <c r="AY218" i="1"/>
  <c r="AY447" i="1"/>
  <c r="AY963" i="1"/>
  <c r="AY14" i="1"/>
  <c r="AY644" i="1"/>
  <c r="AY158" i="1"/>
  <c r="AY915" i="1"/>
  <c r="AY15" i="1"/>
  <c r="AY935" i="1"/>
  <c r="AY595" i="1"/>
  <c r="AY889" i="1"/>
  <c r="AY405" i="1"/>
  <c r="AY671" i="1"/>
  <c r="AY623" i="1"/>
  <c r="AY404" i="1"/>
  <c r="AY744" i="1"/>
  <c r="AY560" i="1"/>
  <c r="AY709" i="1"/>
  <c r="AY813" i="1"/>
  <c r="AY588" i="1"/>
  <c r="AY809" i="1"/>
  <c r="AY190" i="1"/>
  <c r="AY252" i="1"/>
  <c r="AY912" i="1"/>
  <c r="AY806" i="1"/>
  <c r="AY308" i="1"/>
  <c r="AY309" i="1"/>
  <c r="AY257" i="1"/>
  <c r="AY265" i="1"/>
  <c r="AY914" i="1"/>
  <c r="AY87" i="1"/>
  <c r="AY68" i="1"/>
  <c r="AY69" i="1"/>
  <c r="AY397" i="1"/>
  <c r="AY84" i="1"/>
  <c r="AY86" i="1"/>
  <c r="AY781" i="1"/>
  <c r="AY60" i="1"/>
  <c r="AY61" i="1"/>
  <c r="AY782" i="1"/>
  <c r="AY121" i="1"/>
  <c r="AY816" i="1"/>
  <c r="AY322" i="1"/>
  <c r="AY27" i="1"/>
  <c r="AY286" i="1"/>
  <c r="AY287" i="1"/>
  <c r="AY229" i="1"/>
  <c r="AY754" i="1"/>
  <c r="AY807" i="1"/>
  <c r="AY335" i="1"/>
  <c r="AY798" i="1"/>
  <c r="AY434" i="1"/>
  <c r="AY708" i="1"/>
  <c r="AY936" i="1"/>
  <c r="AY314" i="1"/>
  <c r="AY971" i="1"/>
  <c r="AY664" i="1"/>
  <c r="AY783" i="1"/>
  <c r="AY219" i="1"/>
  <c r="AY62" i="1"/>
  <c r="AY63" i="1"/>
  <c r="AY500" i="1"/>
  <c r="AY393" i="1"/>
  <c r="AY681" i="1"/>
  <c r="AY47" i="1"/>
  <c r="AY3" i="1"/>
  <c r="AY969" i="1"/>
  <c r="AY261" i="1"/>
  <c r="AY918" i="1"/>
  <c r="AY437" i="1"/>
  <c r="AY507" i="1"/>
  <c r="AY406" i="1"/>
  <c r="AY812" i="1"/>
  <c r="AY586" i="1"/>
  <c r="AY108" i="1"/>
  <c r="AY706" i="1"/>
  <c r="AY536" i="1"/>
  <c r="AY479" i="1"/>
  <c r="AY905" i="1"/>
  <c r="AY779" i="1"/>
  <c r="AY579" i="1"/>
  <c r="AY580" i="1"/>
  <c r="AY677" i="1"/>
  <c r="AY540" i="1"/>
  <c r="AY217" i="1"/>
  <c r="AY881" i="1"/>
  <c r="AY632" i="1"/>
  <c r="AY264" i="1"/>
  <c r="AY237" i="1"/>
  <c r="AY198" i="1"/>
  <c r="AY395" i="1"/>
  <c r="AY727" i="1"/>
  <c r="AY419" i="1"/>
  <c r="AY210" i="1"/>
  <c r="AY339" i="1"/>
  <c r="AY803" i="1"/>
  <c r="AY320" i="1"/>
  <c r="AY134" i="1"/>
  <c r="AY17" i="1"/>
  <c r="AY7" i="1"/>
  <c r="AY58" i="1"/>
  <c r="AY59" i="1"/>
  <c r="AY403" i="1"/>
  <c r="AY97" i="1"/>
  <c r="AY907" i="1"/>
  <c r="AY157" i="1"/>
  <c r="AY667" i="1"/>
  <c r="AY676" i="1"/>
  <c r="AY785" i="1"/>
  <c r="AY654" i="1"/>
  <c r="AY478" i="1"/>
  <c r="AY74" i="1"/>
  <c r="AY75" i="1"/>
  <c r="AY160" i="1"/>
  <c r="AY161" i="1"/>
  <c r="AY316" i="1"/>
  <c r="AY851" i="1"/>
  <c r="AY371" i="1"/>
  <c r="AY808" i="1"/>
  <c r="AY796" i="1"/>
  <c r="AY880" i="1"/>
  <c r="AY503" i="1"/>
  <c r="AY747" i="1"/>
  <c r="AY753" i="1"/>
  <c r="AY521" i="1"/>
  <c r="AY913" i="1"/>
  <c r="AY601" i="1"/>
  <c r="AY120" i="1"/>
  <c r="AY539" i="1"/>
  <c r="AY761" i="1"/>
  <c r="AY251" i="1"/>
  <c r="AY797" i="1"/>
  <c r="AY590" i="1"/>
  <c r="AY608" i="1"/>
  <c r="AY140" i="1"/>
  <c r="AY879" i="1"/>
  <c r="AY640" i="1"/>
  <c r="AY630" i="1"/>
  <c r="AY162" i="1"/>
  <c r="AY163" i="1"/>
  <c r="AY127" i="1"/>
  <c r="AY70" i="1"/>
  <c r="AY71" i="1"/>
  <c r="AY909" i="1"/>
  <c r="AY234" i="1"/>
  <c r="AY970" i="1"/>
  <c r="AY596" i="1"/>
  <c r="AY342" i="1"/>
  <c r="AY52" i="1"/>
  <c r="AY53" i="1"/>
  <c r="AY356" i="1"/>
  <c r="AY945" i="1"/>
  <c r="AY597" i="1"/>
  <c r="AY571" i="1"/>
  <c r="AY347" i="1"/>
  <c r="AY107" i="1"/>
  <c r="AY245" i="1"/>
  <c r="AY82" i="1"/>
  <c r="AY83" i="1"/>
  <c r="AY390" i="1"/>
  <c r="AY920" i="1"/>
  <c r="AY28" i="1"/>
  <c r="AY657" i="1"/>
  <c r="AY147" i="1"/>
  <c r="AY398" i="1"/>
  <c r="AY262" i="1"/>
  <c r="AY141" i="1"/>
  <c r="AY891" i="1"/>
  <c r="AY944" i="1"/>
  <c r="AY587" i="1"/>
  <c r="AY501" i="1"/>
  <c r="AY333" i="1"/>
  <c r="AY288" i="1"/>
  <c r="AY289" i="1"/>
  <c r="AY674" i="1"/>
  <c r="AY269" i="1"/>
  <c r="AY296" i="1"/>
  <c r="AY297" i="1"/>
  <c r="AY856" i="1"/>
  <c r="AY376" i="1"/>
  <c r="AY138" i="1"/>
  <c r="AY877" i="1"/>
  <c r="AY638" i="1"/>
  <c r="AY833" i="1"/>
  <c r="AY496" i="1"/>
  <c r="AY663" i="1"/>
  <c r="AY800" i="1"/>
  <c r="AY408" i="1"/>
  <c r="AY802" i="1"/>
  <c r="AY145" i="1"/>
  <c r="AY814" i="1"/>
  <c r="AY855" i="1"/>
  <c r="AY375" i="1"/>
  <c r="AY575" i="1"/>
  <c r="AY576" i="1"/>
  <c r="AY846" i="1"/>
  <c r="AY358" i="1"/>
  <c r="AY489" i="1"/>
  <c r="AY662" i="1"/>
  <c r="AY911" i="1"/>
  <c r="AY137" i="1"/>
  <c r="AY634" i="1"/>
  <c r="AY769" i="1"/>
  <c r="AY136" i="1"/>
  <c r="AY633" i="1"/>
  <c r="AY888" i="1"/>
  <c r="AY341" i="1"/>
  <c r="AY886" i="1"/>
  <c r="AY531" i="1"/>
  <c r="AY315" i="1"/>
  <c r="AY81" i="1"/>
  <c r="AY795" i="1"/>
  <c r="AY735" i="1"/>
  <c r="AY153" i="1"/>
  <c r="AY270" i="1"/>
  <c r="AY668" i="1"/>
  <c r="AY919" i="1"/>
  <c r="AY931" i="1"/>
  <c r="AY710" i="1"/>
  <c r="AY711" i="1"/>
  <c r="AY139" i="1"/>
  <c r="AY878" i="1"/>
  <c r="AY639" i="1"/>
  <c r="AY392" i="1"/>
  <c r="AY958" i="1"/>
  <c r="AY484" i="1"/>
  <c r="AY411" i="1"/>
  <c r="AY116" i="1"/>
  <c r="AY365" i="1"/>
  <c r="AY366" i="1"/>
  <c r="AY528" i="1"/>
  <c r="AY685" i="1"/>
  <c r="AY720" i="1"/>
  <c r="AY151" i="1"/>
  <c r="AY418" i="1"/>
  <c r="AY917" i="1"/>
  <c r="AY49" i="1"/>
  <c r="AY340" i="1"/>
  <c r="AY355" i="1"/>
  <c r="AY493" i="1"/>
  <c r="AY626" i="1"/>
  <c r="AY861" i="1"/>
  <c r="AY862" i="1"/>
  <c r="AY453" i="1"/>
  <c r="AY979" i="1"/>
  <c r="AY266" i="1"/>
  <c r="AY801" i="1"/>
  <c r="AY129" i="1"/>
  <c r="AY268" i="1"/>
  <c r="AY336" i="1"/>
  <c r="AY773" i="1"/>
  <c r="AY774" i="1"/>
  <c r="AY353" i="1"/>
  <c r="AY388" i="1"/>
  <c r="AY811" i="1"/>
  <c r="AY585" i="1"/>
  <c r="AY704" i="1"/>
  <c r="AY549" i="1"/>
  <c r="AY804" i="1"/>
  <c r="AY592" i="1"/>
  <c r="AY669" i="1"/>
  <c r="AY72" i="1"/>
  <c r="AY73" i="1"/>
  <c r="AY605" i="1"/>
  <c r="AY88" i="1"/>
  <c r="AY793" i="1"/>
  <c r="AY76" i="1"/>
  <c r="AY249" i="1"/>
  <c r="AY789" i="1"/>
  <c r="AY790" i="1"/>
  <c r="AY629" i="1"/>
  <c r="AY848" i="1"/>
  <c r="AY360" i="1"/>
  <c r="AY591" i="1"/>
  <c r="AY506" i="1"/>
  <c r="AY148" i="1"/>
  <c r="AY130" i="1"/>
  <c r="AY310" i="1"/>
  <c r="AY311" i="1"/>
  <c r="AY304" i="1"/>
  <c r="AY305" i="1"/>
  <c r="AY300" i="1"/>
  <c r="AY301" i="1"/>
  <c r="AY628" i="1"/>
  <c r="AY409" i="1"/>
  <c r="AY80" i="1"/>
  <c r="AY361" i="1"/>
  <c r="AY362" i="1"/>
  <c r="AY883" i="1"/>
  <c r="AY826" i="1"/>
  <c r="AY21" i="1"/>
  <c r="AY847" i="1"/>
  <c r="AY359" i="1"/>
  <c r="AY56" i="1"/>
  <c r="AY57" i="1"/>
  <c r="AY442" i="1"/>
  <c r="AY149" i="1"/>
  <c r="AY652" i="1"/>
  <c r="AY25" i="1"/>
  <c r="AY26" i="1"/>
  <c r="AY490" i="1"/>
  <c r="AY98" i="1"/>
  <c r="AY859" i="1"/>
  <c r="AY379" i="1"/>
  <c r="AY975" i="1"/>
  <c r="AY30" i="1"/>
  <c r="AY31" i="1"/>
  <c r="AY101" i="1"/>
  <c r="AY722" i="1"/>
  <c r="AY258" i="1"/>
  <c r="AY345" i="1"/>
  <c r="AY908" i="1"/>
  <c r="AY770" i="1"/>
  <c r="AY425" i="1"/>
  <c r="AY902" i="1"/>
  <c r="AY271" i="1"/>
  <c r="AY510" i="1"/>
  <c r="AY505" i="1"/>
  <c r="AY658" i="1"/>
  <c r="AY964" i="1"/>
  <c r="AY51" i="1"/>
  <c r="AY610" i="1"/>
  <c r="AY272" i="1"/>
  <c r="AY583" i="1"/>
  <c r="AY584" i="1"/>
  <c r="AY853" i="1"/>
  <c r="AY373" i="1"/>
  <c r="AY849" i="1"/>
  <c r="AY367" i="1"/>
  <c r="AY494" i="1"/>
  <c r="AY692" i="1"/>
  <c r="AY693" i="1"/>
  <c r="AY858" i="1"/>
  <c r="AY378" i="1"/>
  <c r="AY581" i="1"/>
  <c r="AY582" i="1"/>
  <c r="AY280" i="1"/>
  <c r="AY281" i="1"/>
  <c r="AY810" i="1"/>
  <c r="AY852" i="1"/>
  <c r="AY372" i="1"/>
  <c r="AY477" i="1"/>
  <c r="AY690" i="1"/>
  <c r="AY691" i="1"/>
  <c r="AY621" i="1"/>
  <c r="AY363" i="1"/>
  <c r="AY364" i="1"/>
  <c r="AY96" i="1"/>
  <c r="AY707" i="1"/>
  <c r="AY325" i="1"/>
  <c r="AY819" i="1"/>
  <c r="AY64" i="1"/>
  <c r="AY65" i="1"/>
  <c r="AY857" i="1"/>
  <c r="AY377" i="1"/>
  <c r="AY426" i="1"/>
  <c r="AY427" i="1"/>
  <c r="AY791" i="1"/>
  <c r="AY792" i="1"/>
  <c r="AY520" i="1"/>
  <c r="AY777" i="1"/>
  <c r="AY778" i="1"/>
  <c r="AY343" i="1"/>
  <c r="AY894" i="1"/>
  <c r="AY724" i="1"/>
  <c r="AY284" i="1"/>
  <c r="AY285" i="1"/>
  <c r="AY42" i="1"/>
  <c r="AY764" i="1"/>
  <c r="AY938" i="1"/>
  <c r="AY199" i="1"/>
  <c r="AY115" i="1"/>
  <c r="AY348" i="1"/>
  <c r="AY502" i="1"/>
  <c r="AY254" i="1"/>
  <c r="AY509" i="1"/>
  <c r="AY48" i="1"/>
  <c r="AY572" i="1"/>
  <c r="AY661" i="1"/>
  <c r="AY831" i="1"/>
  <c r="AY302" i="1"/>
  <c r="AY303" i="1"/>
  <c r="AY99" i="1"/>
  <c r="AY504" i="1"/>
  <c r="AY109" i="1"/>
  <c r="AY436" i="1"/>
  <c r="AY243" i="1"/>
  <c r="AY863" i="1"/>
  <c r="AY614" i="1"/>
  <c r="AY476" i="1"/>
  <c r="AY50" i="1"/>
  <c r="AY344" i="1"/>
  <c r="AY868" i="1"/>
  <c r="AY381" i="1"/>
  <c r="AY978" i="1"/>
  <c r="AY716" i="1"/>
  <c r="AY401" i="1"/>
  <c r="AY980" i="1"/>
  <c r="AY929" i="1"/>
  <c r="AY864" i="1"/>
  <c r="AY865" i="1"/>
  <c r="AY413" i="1"/>
  <c r="AY869" i="1"/>
  <c r="AY617" i="1"/>
  <c r="AY650" i="1"/>
  <c r="AY734" i="1"/>
  <c r="AY514" i="1"/>
  <c r="AY41" i="1"/>
  <c r="AY636" i="1"/>
  <c r="AY282" i="1"/>
  <c r="AY283" i="1"/>
  <c r="AY959" i="1"/>
  <c r="AY242" i="1"/>
  <c r="AY486" i="1"/>
  <c r="AY960" i="1"/>
  <c r="AY102" i="1"/>
  <c r="AY961" i="1"/>
  <c r="AY396" i="1"/>
  <c r="AY318" i="1"/>
  <c r="AY319" i="1"/>
  <c r="AY100" i="1"/>
  <c r="AY323" i="1"/>
  <c r="AY817" i="1"/>
  <c r="AY324" i="1"/>
  <c r="AY818" i="1"/>
  <c r="AY651" i="1"/>
  <c r="AY498" i="1"/>
  <c r="AY444" i="1"/>
  <c r="AY875" i="1"/>
  <c r="AY508" i="1"/>
  <c r="AY492" i="1"/>
  <c r="AY294" i="1"/>
  <c r="AY295" i="1"/>
  <c r="AY867" i="1"/>
  <c r="AY616" i="1"/>
  <c r="AY866" i="1"/>
  <c r="AY615" i="1"/>
  <c r="AY95" i="1"/>
  <c r="AY93" i="1"/>
  <c r="AY729" i="1"/>
  <c r="AY421" i="1"/>
  <c r="AY718" i="1"/>
  <c r="AY746" i="1"/>
  <c r="AY90" i="1"/>
  <c r="AY941" i="1"/>
  <c r="AY942" i="1"/>
  <c r="AY34" i="1"/>
  <c r="AY35" i="1"/>
  <c r="AY159" i="1"/>
  <c r="AY410" i="1"/>
  <c r="AY146" i="1"/>
  <c r="AY423" i="1"/>
  <c r="AY731" i="1"/>
  <c r="AY415" i="1"/>
  <c r="AY450" i="1"/>
  <c r="AY448" i="1"/>
  <c r="AY871" i="1"/>
  <c r="AY872" i="1"/>
  <c r="AY775" i="1"/>
  <c r="AY776" i="1"/>
  <c r="AY89" i="1"/>
  <c r="AY939" i="1"/>
  <c r="AY940" i="1"/>
  <c r="AY499" i="1"/>
  <c r="AY491" i="1"/>
  <c r="AY495" i="1"/>
  <c r="AY726" i="1"/>
  <c r="AY723" i="1"/>
  <c r="AY32" i="1"/>
  <c r="AY33" i="1"/>
  <c r="AY827" i="1"/>
  <c r="AY54" i="1"/>
  <c r="AY55" i="1"/>
  <c r="AY446" i="1"/>
  <c r="AY417" i="1"/>
  <c r="AY842" i="1"/>
  <c r="AY382" i="1"/>
  <c r="AY622" i="1"/>
  <c r="AY953" i="1"/>
  <c r="AY751" i="1"/>
  <c r="AY933" i="1"/>
  <c r="AY428" i="1"/>
  <c r="AY429" i="1"/>
  <c r="AY972" i="1"/>
  <c r="AY843" i="1"/>
  <c r="AY383" i="1"/>
  <c r="AY22" i="1"/>
  <c r="AY23" i="1"/>
  <c r="AY829" i="1"/>
  <c r="AY603" i="1"/>
  <c r="AY873" i="1"/>
  <c r="AY874" i="1"/>
  <c r="AY94" i="1"/>
  <c r="AY164" i="1"/>
  <c r="AY248" i="1"/>
  <c r="AY513" i="1"/>
  <c r="AY422" i="1"/>
  <c r="AY689" i="1"/>
  <c r="AY326" i="1"/>
  <c r="AY820" i="1"/>
  <c r="AY927" i="1"/>
  <c r="AY701" i="1"/>
  <c r="AY574" i="1"/>
  <c r="AY39" i="1"/>
  <c r="AY925" i="1"/>
  <c r="AY699" i="1"/>
  <c r="AY973" i="1"/>
  <c r="AY625" i="1"/>
  <c r="AY150" i="1"/>
  <c r="AY112" i="1"/>
  <c r="AY12" i="1"/>
  <c r="AY273" i="1"/>
  <c r="AY673" i="1"/>
  <c r="AY10" i="1"/>
  <c r="AY573" i="1"/>
  <c r="AY338" i="1"/>
  <c r="AY740" i="1"/>
  <c r="AY741" i="1"/>
  <c r="AY897" i="1"/>
  <c r="AY647" i="1"/>
  <c r="AY924" i="1"/>
  <c r="AY452" i="1"/>
  <c r="AY898" i="1"/>
  <c r="AY648" i="1"/>
  <c r="AY926" i="1"/>
  <c r="AY700" i="1"/>
  <c r="AY784" i="1"/>
  <c r="AY349" i="1"/>
  <c r="AY743" i="1"/>
  <c r="AY250" i="1"/>
  <c r="AY742" i="1"/>
  <c r="AY13" i="1"/>
  <c r="AY899" i="1"/>
  <c r="AY900" i="1"/>
  <c r="AY739" i="1"/>
  <c r="AY155" i="1"/>
  <c r="AY841" i="1"/>
  <c r="AY11" i="1"/>
  <c r="AY106" i="1"/>
  <c r="AY896" i="1"/>
  <c r="AY870" i="1"/>
  <c r="AY618" i="1"/>
  <c r="AY92" i="1"/>
  <c r="AY928" i="1"/>
  <c r="AY702" i="1"/>
  <c r="AY930" i="1"/>
  <c r="AY703" i="1"/>
  <c r="AY698" i="1"/>
  <c r="AY923" i="1"/>
  <c r="AY78" i="1"/>
  <c r="AY943" i="1"/>
  <c r="AY350" i="1"/>
  <c r="AY901" i="1"/>
  <c r="AY649" i="1"/>
  <c r="AY239" i="1"/>
  <c r="AY240" i="1"/>
  <c r="AY36" i="1"/>
  <c r="AY821" i="1"/>
  <c r="AY598" i="1"/>
  <c r="AY274" i="1"/>
  <c r="AY275" i="1"/>
  <c r="AY241" i="1"/>
  <c r="AY386" i="1"/>
  <c r="AY950" i="1"/>
  <c r="AY823" i="1"/>
  <c r="AY825" i="1"/>
  <c r="AY599" i="1"/>
  <c r="AY951" i="1"/>
  <c r="AY828" i="1"/>
  <c r="AY835" i="1"/>
  <c r="AY836" i="1"/>
  <c r="AY460" i="1"/>
  <c r="AY840" i="1"/>
  <c r="AY830" i="1"/>
  <c r="AY839" i="1"/>
  <c r="AY822" i="1"/>
  <c r="AY824" i="1"/>
  <c r="AY832" i="1"/>
  <c r="AY837" i="1"/>
  <c r="AY834" i="1"/>
  <c r="AY838" i="1"/>
  <c r="AY600" i="1"/>
  <c r="AY602" i="1"/>
  <c r="AY604" i="1"/>
  <c r="AY124" i="1"/>
  <c r="AY125" i="1"/>
  <c r="AY844" i="1"/>
  <c r="AY606" i="1"/>
  <c r="AY612" i="1"/>
  <c r="AY613" i="1"/>
  <c r="AY351" i="1"/>
  <c r="AY354" i="1"/>
  <c r="AY346" i="1"/>
  <c r="AY352" i="1"/>
  <c r="AY607" i="1"/>
  <c r="AY954" i="1"/>
  <c r="AY955" i="1"/>
  <c r="AY956" i="1"/>
  <c r="AY957" i="1"/>
  <c r="AY962" i="1"/>
  <c r="AY876" i="1"/>
  <c r="AY384" i="1"/>
  <c r="AY387" i="1"/>
  <c r="AY389" i="1"/>
  <c r="AY385" i="1"/>
  <c r="AY854" i="1"/>
  <c r="AY374" i="1"/>
  <c r="AY24" i="1"/>
  <c r="AY29" i="1"/>
  <c r="AY317" i="1"/>
  <c r="AY815" i="1"/>
  <c r="AY321" i="1"/>
  <c r="AY480" i="1"/>
  <c r="AY481" i="1"/>
  <c r="AY91" i="1"/>
  <c r="AY260" i="1"/>
  <c r="AY244" i="1"/>
  <c r="AY253" i="1"/>
  <c r="AY255" i="1"/>
  <c r="AY737" i="1"/>
  <c r="AY154" i="1"/>
  <c r="AY895" i="1"/>
  <c r="AY645" i="1"/>
  <c r="AY922" i="1"/>
  <c r="AY695" i="1"/>
  <c r="AY738" i="1"/>
  <c r="AY516" i="1"/>
  <c r="AY424" i="1"/>
  <c r="AY646" i="1"/>
  <c r="AY696" i="1"/>
  <c r="AY697" i="1"/>
  <c r="AY666" i="1"/>
  <c r="AY133" i="1"/>
  <c r="AY77" i="1"/>
  <c r="AY794" i="1"/>
  <c r="AY298" i="1"/>
  <c r="AY299" i="1"/>
  <c r="AY787" i="1"/>
  <c r="AY788" i="1"/>
  <c r="AY66" i="1"/>
  <c r="AY67" i="1"/>
  <c r="AY5" i="1"/>
  <c r="AY6" i="1"/>
  <c r="AY946" i="1"/>
  <c r="AY947" i="1"/>
  <c r="AY786" i="1"/>
  <c r="AY570" i="1"/>
  <c r="AY16" i="1"/>
  <c r="BF2" i="1" l="1"/>
  <c r="BT239" i="1"/>
  <c r="CT737" i="1"/>
  <c r="CO737" i="1"/>
  <c r="CJ737" i="1"/>
  <c r="CE737" i="1"/>
  <c r="BY737" i="1"/>
  <c r="BT737" i="1"/>
  <c r="CT787" i="1"/>
  <c r="CO787" i="1"/>
  <c r="CJ787" i="1"/>
  <c r="CE787" i="1"/>
  <c r="BY787" i="1"/>
  <c r="BT787" i="1"/>
  <c r="CT385" i="1"/>
  <c r="CO385" i="1"/>
  <c r="CJ385" i="1"/>
  <c r="CE385" i="1"/>
  <c r="BY385" i="1"/>
  <c r="BT385" i="1"/>
  <c r="CT666" i="1"/>
  <c r="CO666" i="1"/>
  <c r="CJ666" i="1"/>
  <c r="CE666" i="1"/>
  <c r="BY666" i="1"/>
  <c r="BT666" i="1"/>
  <c r="CT253" i="1"/>
  <c r="CO253" i="1"/>
  <c r="CJ253" i="1"/>
  <c r="CE253" i="1"/>
  <c r="BY253" i="1"/>
  <c r="BT253" i="1"/>
  <c r="CT389" i="1"/>
  <c r="CO389" i="1"/>
  <c r="CJ389" i="1"/>
  <c r="CE389" i="1"/>
  <c r="BY389" i="1"/>
  <c r="BT389" i="1"/>
  <c r="CT77" i="1"/>
  <c r="CO77" i="1"/>
  <c r="CJ77" i="1"/>
  <c r="CE77" i="1"/>
  <c r="BY77" i="1"/>
  <c r="BT77" i="1"/>
  <c r="CT244" i="1"/>
  <c r="CO244" i="1"/>
  <c r="CJ244" i="1"/>
  <c r="CE244" i="1"/>
  <c r="BY244" i="1"/>
  <c r="BT244" i="1"/>
  <c r="CT815" i="1"/>
  <c r="CO815" i="1"/>
  <c r="CJ815" i="1"/>
  <c r="CE815" i="1"/>
  <c r="BY815" i="1"/>
  <c r="BT815" i="1"/>
  <c r="CT844" i="1"/>
  <c r="CO844" i="1"/>
  <c r="CJ844" i="1"/>
  <c r="CE844" i="1"/>
  <c r="BY844" i="1"/>
  <c r="BT844" i="1"/>
  <c r="CT645" i="1"/>
  <c r="CO645" i="1"/>
  <c r="CJ645" i="1"/>
  <c r="CE645" i="1"/>
  <c r="BY645" i="1"/>
  <c r="BT645" i="1"/>
  <c r="CT317" i="1"/>
  <c r="CO317" i="1"/>
  <c r="CJ317" i="1"/>
  <c r="CE317" i="1"/>
  <c r="BY317" i="1"/>
  <c r="BT317" i="1"/>
  <c r="CT352" i="1"/>
  <c r="CO352" i="1"/>
  <c r="CJ352" i="1"/>
  <c r="CE352" i="1"/>
  <c r="BY352" i="1"/>
  <c r="BT352" i="1"/>
  <c r="CT946" i="1"/>
  <c r="CO946" i="1"/>
  <c r="CJ946" i="1"/>
  <c r="CE946" i="1"/>
  <c r="BY946" i="1"/>
  <c r="BT946" i="1"/>
  <c r="CT696" i="1"/>
  <c r="CO696" i="1"/>
  <c r="CJ696" i="1"/>
  <c r="CE696" i="1"/>
  <c r="BY696" i="1"/>
  <c r="BT696" i="1"/>
  <c r="CT895" i="1"/>
  <c r="CO895" i="1"/>
  <c r="CJ895" i="1"/>
  <c r="CE895" i="1"/>
  <c r="BY895" i="1"/>
  <c r="BT895" i="1"/>
  <c r="CT480" i="1"/>
  <c r="CO480" i="1"/>
  <c r="CJ480" i="1"/>
  <c r="CE480" i="1"/>
  <c r="BY480" i="1"/>
  <c r="BT480" i="1"/>
  <c r="CT29" i="1"/>
  <c r="CO29" i="1"/>
  <c r="CJ29" i="1"/>
  <c r="CE29" i="1"/>
  <c r="BY29" i="1"/>
  <c r="BT29" i="1"/>
  <c r="CT876" i="1"/>
  <c r="CO876" i="1"/>
  <c r="CJ876" i="1"/>
  <c r="CE876" i="1"/>
  <c r="BY876" i="1"/>
  <c r="BT876" i="1"/>
  <c r="CT346" i="1"/>
  <c r="CO346" i="1"/>
  <c r="CJ346" i="1"/>
  <c r="CE346" i="1"/>
  <c r="BY346" i="1"/>
  <c r="BT346" i="1"/>
  <c r="CT600" i="1"/>
  <c r="CO600" i="1"/>
  <c r="CJ600" i="1"/>
  <c r="CE600" i="1"/>
  <c r="BY600" i="1"/>
  <c r="BT600" i="1"/>
  <c r="CT830" i="1"/>
  <c r="CO830" i="1"/>
  <c r="CJ830" i="1"/>
  <c r="CE830" i="1"/>
  <c r="BY830" i="1"/>
  <c r="BT830" i="1"/>
  <c r="CT825" i="1"/>
  <c r="CO825" i="1"/>
  <c r="CJ825" i="1"/>
  <c r="CE825" i="1"/>
  <c r="BY825" i="1"/>
  <c r="BT825" i="1"/>
  <c r="CT386" i="1"/>
  <c r="CO386" i="1"/>
  <c r="CJ386" i="1"/>
  <c r="CE386" i="1"/>
  <c r="BY386" i="1"/>
  <c r="BT386" i="1"/>
  <c r="CT821" i="1"/>
  <c r="CO821" i="1"/>
  <c r="CJ821" i="1"/>
  <c r="CE821" i="1"/>
  <c r="BY821" i="1"/>
  <c r="BT821" i="1"/>
  <c r="CT698" i="1"/>
  <c r="CO698" i="1"/>
  <c r="CJ698" i="1"/>
  <c r="CE698" i="1"/>
  <c r="BY698" i="1"/>
  <c r="BT698" i="1"/>
  <c r="CT618" i="1"/>
  <c r="CO618" i="1"/>
  <c r="CJ618" i="1"/>
  <c r="CE618" i="1"/>
  <c r="BY618" i="1"/>
  <c r="BT618" i="1"/>
  <c r="CT155" i="1"/>
  <c r="CO155" i="1"/>
  <c r="CJ155" i="1"/>
  <c r="CE155" i="1"/>
  <c r="BY155" i="1"/>
  <c r="BT155" i="1"/>
  <c r="CT13" i="1"/>
  <c r="CO13" i="1"/>
  <c r="CJ13" i="1"/>
  <c r="CE13" i="1"/>
  <c r="BY13" i="1"/>
  <c r="BT13" i="1"/>
  <c r="CT743" i="1"/>
  <c r="CO743" i="1"/>
  <c r="CJ743" i="1"/>
  <c r="CE743" i="1"/>
  <c r="BY743" i="1"/>
  <c r="BT743" i="1"/>
  <c r="CT648" i="1"/>
  <c r="CO648" i="1"/>
  <c r="CJ648" i="1"/>
  <c r="CE648" i="1"/>
  <c r="BY648" i="1"/>
  <c r="BT648" i="1"/>
  <c r="CT150" i="1"/>
  <c r="CO150" i="1"/>
  <c r="CJ150" i="1"/>
  <c r="CE150" i="1"/>
  <c r="BY150" i="1"/>
  <c r="BT150" i="1"/>
  <c r="CT574" i="1"/>
  <c r="CO574" i="1"/>
  <c r="CJ574" i="1"/>
  <c r="CE574" i="1"/>
  <c r="BY574" i="1"/>
  <c r="BT574" i="1"/>
  <c r="CT701" i="1"/>
  <c r="CO701" i="1"/>
  <c r="CJ701" i="1"/>
  <c r="CE701" i="1"/>
  <c r="BY701" i="1"/>
  <c r="BT701" i="1"/>
  <c r="CT820" i="1"/>
  <c r="CO820" i="1"/>
  <c r="CJ820" i="1"/>
  <c r="CE820" i="1"/>
  <c r="BY820" i="1"/>
  <c r="BT820" i="1"/>
  <c r="CT513" i="1"/>
  <c r="CO513" i="1"/>
  <c r="CJ513" i="1"/>
  <c r="CE513" i="1"/>
  <c r="BY513" i="1"/>
  <c r="BT513" i="1"/>
  <c r="CT972" i="1"/>
  <c r="CO972" i="1"/>
  <c r="CJ972" i="1"/>
  <c r="CE972" i="1"/>
  <c r="BY972" i="1"/>
  <c r="BT972" i="1"/>
  <c r="CT55" i="1"/>
  <c r="CO55" i="1"/>
  <c r="CJ55" i="1"/>
  <c r="CE55" i="1"/>
  <c r="BY55" i="1"/>
  <c r="BT55" i="1"/>
  <c r="CT33" i="1"/>
  <c r="CO33" i="1"/>
  <c r="CJ33" i="1"/>
  <c r="CE33" i="1"/>
  <c r="BY33" i="1"/>
  <c r="BT33" i="1"/>
  <c r="CT491" i="1"/>
  <c r="CO491" i="1"/>
  <c r="CJ491" i="1"/>
  <c r="CE491" i="1"/>
  <c r="BY491" i="1"/>
  <c r="BT491" i="1"/>
  <c r="CT939" i="1"/>
  <c r="CO939" i="1"/>
  <c r="CJ939" i="1"/>
  <c r="CE939" i="1"/>
  <c r="BY939" i="1"/>
  <c r="BT939" i="1"/>
  <c r="CT871" i="1"/>
  <c r="CO871" i="1"/>
  <c r="CJ871" i="1"/>
  <c r="CE871" i="1"/>
  <c r="BT871" i="1"/>
  <c r="BY871" i="1"/>
  <c r="CT415" i="1"/>
  <c r="CO415" i="1"/>
  <c r="CJ415" i="1"/>
  <c r="CE415" i="1"/>
  <c r="BY415" i="1"/>
  <c r="BT415" i="1"/>
  <c r="CT941" i="1"/>
  <c r="CO941" i="1"/>
  <c r="CJ941" i="1"/>
  <c r="CE941" i="1"/>
  <c r="BY941" i="1"/>
  <c r="BT941" i="1"/>
  <c r="CT718" i="1"/>
  <c r="CO718" i="1"/>
  <c r="CJ718" i="1"/>
  <c r="CE718" i="1"/>
  <c r="BY718" i="1"/>
  <c r="BT718" i="1"/>
  <c r="CT866" i="1"/>
  <c r="CO866" i="1"/>
  <c r="CJ866" i="1"/>
  <c r="CE866" i="1"/>
  <c r="BY866" i="1"/>
  <c r="BT866" i="1"/>
  <c r="CT100" i="1"/>
  <c r="CO100" i="1"/>
  <c r="CJ100" i="1"/>
  <c r="CE100" i="1"/>
  <c r="BY100" i="1"/>
  <c r="BT100" i="1"/>
  <c r="CT486" i="1"/>
  <c r="CO486" i="1"/>
  <c r="CJ486" i="1"/>
  <c r="CE486" i="1"/>
  <c r="BY486" i="1"/>
  <c r="BT486" i="1"/>
  <c r="CT381" i="1"/>
  <c r="CO381" i="1"/>
  <c r="CJ381" i="1"/>
  <c r="CE381" i="1"/>
  <c r="BY381" i="1"/>
  <c r="BT381" i="1"/>
  <c r="CT243" i="1"/>
  <c r="CO243" i="1"/>
  <c r="CJ243" i="1"/>
  <c r="CE243" i="1"/>
  <c r="BY243" i="1"/>
  <c r="BT243" i="1"/>
  <c r="CT302" i="1"/>
  <c r="CO302" i="1"/>
  <c r="CJ302" i="1"/>
  <c r="CE302" i="1"/>
  <c r="BY302" i="1"/>
  <c r="BT302" i="1"/>
  <c r="CT48" i="1"/>
  <c r="CO48" i="1"/>
  <c r="CJ48" i="1"/>
  <c r="CE48" i="1"/>
  <c r="BY48" i="1"/>
  <c r="BT48" i="1"/>
  <c r="CT502" i="1"/>
  <c r="CO502" i="1"/>
  <c r="CJ502" i="1"/>
  <c r="CE502" i="1"/>
  <c r="BY502" i="1"/>
  <c r="BT502" i="1"/>
  <c r="CT42" i="1"/>
  <c r="CO42" i="1"/>
  <c r="CJ42" i="1"/>
  <c r="CE42" i="1"/>
  <c r="BY42" i="1"/>
  <c r="BT42" i="1"/>
  <c r="CT65" i="1"/>
  <c r="CO65" i="1"/>
  <c r="CJ65" i="1"/>
  <c r="CE65" i="1"/>
  <c r="BY65" i="1"/>
  <c r="BT65" i="1"/>
  <c r="CT690" i="1"/>
  <c r="CO690" i="1"/>
  <c r="CJ690" i="1"/>
  <c r="CE690" i="1"/>
  <c r="BY690" i="1"/>
  <c r="BT690" i="1"/>
  <c r="CT581" i="1"/>
  <c r="CO581" i="1"/>
  <c r="CJ581" i="1"/>
  <c r="CE581" i="1"/>
  <c r="BY581" i="1"/>
  <c r="BT581" i="1"/>
  <c r="CT494" i="1"/>
  <c r="CO494" i="1"/>
  <c r="CJ494" i="1"/>
  <c r="CE494" i="1"/>
  <c r="BY494" i="1"/>
  <c r="BT494" i="1"/>
  <c r="CT510" i="1"/>
  <c r="CO510" i="1"/>
  <c r="CJ510" i="1"/>
  <c r="CE510" i="1"/>
  <c r="BY510" i="1"/>
  <c r="BT510" i="1"/>
  <c r="CT425" i="1"/>
  <c r="CO425" i="1"/>
  <c r="CJ425" i="1"/>
  <c r="CE425" i="1"/>
  <c r="BY425" i="1"/>
  <c r="BT425" i="1"/>
  <c r="CT101" i="1"/>
  <c r="CO101" i="1"/>
  <c r="CJ101" i="1"/>
  <c r="CE101" i="1"/>
  <c r="BY101" i="1"/>
  <c r="BT101" i="1"/>
  <c r="CT30" i="1"/>
  <c r="CO30" i="1"/>
  <c r="CJ30" i="1"/>
  <c r="CE30" i="1"/>
  <c r="BY30" i="1"/>
  <c r="BT30" i="1"/>
  <c r="CT847" i="1"/>
  <c r="CO847" i="1"/>
  <c r="CJ847" i="1"/>
  <c r="CE847" i="1"/>
  <c r="BY847" i="1"/>
  <c r="BT847" i="1"/>
  <c r="CT826" i="1"/>
  <c r="CO826" i="1"/>
  <c r="CJ826" i="1"/>
  <c r="CE826" i="1"/>
  <c r="BY826" i="1"/>
  <c r="BT826" i="1"/>
  <c r="CT311" i="1"/>
  <c r="CO311" i="1"/>
  <c r="CJ311" i="1"/>
  <c r="CE311" i="1"/>
  <c r="BY311" i="1"/>
  <c r="BT311" i="1"/>
  <c r="CT73" i="1"/>
  <c r="CO73" i="1"/>
  <c r="CJ73" i="1"/>
  <c r="CE73" i="1"/>
  <c r="BY73" i="1"/>
  <c r="BT73" i="1"/>
  <c r="CT811" i="1"/>
  <c r="CO811" i="1"/>
  <c r="CJ811" i="1"/>
  <c r="CE811" i="1"/>
  <c r="BY811" i="1"/>
  <c r="BT811" i="1"/>
  <c r="CT774" i="1"/>
  <c r="CO774" i="1"/>
  <c r="CJ774" i="1"/>
  <c r="CE774" i="1"/>
  <c r="BY774" i="1"/>
  <c r="BT774" i="1"/>
  <c r="CT979" i="1"/>
  <c r="CO979" i="1"/>
  <c r="CJ979" i="1"/>
  <c r="CE979" i="1"/>
  <c r="BY979" i="1"/>
  <c r="BT979" i="1"/>
  <c r="CT151" i="1"/>
  <c r="CO151" i="1"/>
  <c r="CJ151" i="1"/>
  <c r="CE151" i="1"/>
  <c r="BY151" i="1"/>
  <c r="BT151" i="1"/>
  <c r="CT139" i="1"/>
  <c r="CO139" i="1"/>
  <c r="CJ139" i="1"/>
  <c r="CE139" i="1"/>
  <c r="BY139" i="1"/>
  <c r="BT139" i="1"/>
  <c r="CT710" i="1"/>
  <c r="CO710" i="1"/>
  <c r="CJ710" i="1"/>
  <c r="CE710" i="1"/>
  <c r="BY710" i="1"/>
  <c r="BT710" i="1"/>
  <c r="CT668" i="1"/>
  <c r="CO668" i="1"/>
  <c r="CJ668" i="1"/>
  <c r="CE668" i="1"/>
  <c r="BY668" i="1"/>
  <c r="BT668" i="1"/>
  <c r="CT735" i="1"/>
  <c r="CO735" i="1"/>
  <c r="CJ735" i="1"/>
  <c r="CE735" i="1"/>
  <c r="BY735" i="1"/>
  <c r="BT735" i="1"/>
  <c r="CT886" i="1"/>
  <c r="CO886" i="1"/>
  <c r="CJ886" i="1"/>
  <c r="CE886" i="1"/>
  <c r="BY886" i="1"/>
  <c r="BT886" i="1"/>
  <c r="CT634" i="1"/>
  <c r="CO634" i="1"/>
  <c r="CJ634" i="1"/>
  <c r="CE634" i="1"/>
  <c r="BY634" i="1"/>
  <c r="BT634" i="1"/>
  <c r="CT662" i="1"/>
  <c r="CO662" i="1"/>
  <c r="CJ662" i="1"/>
  <c r="CE662" i="1"/>
  <c r="BY662" i="1"/>
  <c r="BT662" i="1"/>
  <c r="CT856" i="1"/>
  <c r="CO856" i="1"/>
  <c r="CJ856" i="1"/>
  <c r="CE856" i="1"/>
  <c r="BY856" i="1"/>
  <c r="BT856" i="1"/>
  <c r="CT297" i="1"/>
  <c r="CO297" i="1"/>
  <c r="CJ297" i="1"/>
  <c r="CE297" i="1"/>
  <c r="BY297" i="1"/>
  <c r="BT297" i="1"/>
  <c r="CT288" i="1"/>
  <c r="CO288" i="1"/>
  <c r="CJ288" i="1"/>
  <c r="CE288" i="1"/>
  <c r="BY288" i="1"/>
  <c r="BT288" i="1"/>
  <c r="CT944" i="1"/>
  <c r="CO944" i="1"/>
  <c r="CJ944" i="1"/>
  <c r="CE944" i="1"/>
  <c r="BY944" i="1"/>
  <c r="BT944" i="1"/>
  <c r="CT891" i="1"/>
  <c r="CO891" i="1"/>
  <c r="CJ891" i="1"/>
  <c r="CE891" i="1"/>
  <c r="BY891" i="1"/>
  <c r="BT891" i="1"/>
  <c r="CT28" i="1"/>
  <c r="CO28" i="1"/>
  <c r="CJ28" i="1"/>
  <c r="CE28" i="1"/>
  <c r="BY28" i="1"/>
  <c r="BT28" i="1"/>
  <c r="CT162" i="1"/>
  <c r="CO162" i="1"/>
  <c r="CJ162" i="1"/>
  <c r="CE162" i="1"/>
  <c r="BY162" i="1"/>
  <c r="BT162" i="1"/>
  <c r="CT601" i="1"/>
  <c r="CO601" i="1"/>
  <c r="CJ601" i="1"/>
  <c r="CE601" i="1"/>
  <c r="BY601" i="1"/>
  <c r="BT601" i="1"/>
  <c r="CT753" i="1"/>
  <c r="CO753" i="1"/>
  <c r="CJ753" i="1"/>
  <c r="CE753" i="1"/>
  <c r="BY753" i="1"/>
  <c r="BT753" i="1"/>
  <c r="CT371" i="1"/>
  <c r="CO371" i="1"/>
  <c r="CJ371" i="1"/>
  <c r="CE371" i="1"/>
  <c r="BY371" i="1"/>
  <c r="BT371" i="1"/>
  <c r="CT316" i="1"/>
  <c r="CO316" i="1"/>
  <c r="CJ316" i="1"/>
  <c r="CE316" i="1"/>
  <c r="BY316" i="1"/>
  <c r="BT316" i="1"/>
  <c r="CT160" i="1"/>
  <c r="CO160" i="1"/>
  <c r="CJ160" i="1"/>
  <c r="CE160" i="1"/>
  <c r="BY160" i="1"/>
  <c r="BT160" i="1"/>
  <c r="CT676" i="1"/>
  <c r="CO676" i="1"/>
  <c r="CJ676" i="1"/>
  <c r="CE676" i="1"/>
  <c r="BY676" i="1"/>
  <c r="BT676" i="1"/>
  <c r="CT677" i="1"/>
  <c r="CO677" i="1"/>
  <c r="CJ677" i="1"/>
  <c r="CE677" i="1"/>
  <c r="BY677" i="1"/>
  <c r="BT677" i="1"/>
  <c r="CT479" i="1"/>
  <c r="CO479" i="1"/>
  <c r="CJ479" i="1"/>
  <c r="CE479" i="1"/>
  <c r="BY479" i="1"/>
  <c r="BT479" i="1"/>
  <c r="CT406" i="1"/>
  <c r="CO406" i="1"/>
  <c r="CJ406" i="1"/>
  <c r="CE406" i="1"/>
  <c r="BY406" i="1"/>
  <c r="BT406" i="1"/>
  <c r="CT918" i="1"/>
  <c r="CO918" i="1"/>
  <c r="CJ918" i="1"/>
  <c r="CE918" i="1"/>
  <c r="BY918" i="1"/>
  <c r="BT918" i="1"/>
  <c r="CT393" i="1"/>
  <c r="CO393" i="1"/>
  <c r="CJ393" i="1"/>
  <c r="CE393" i="1"/>
  <c r="BY393" i="1"/>
  <c r="BT393" i="1"/>
  <c r="CT971" i="1"/>
  <c r="CO971" i="1"/>
  <c r="CJ971" i="1"/>
  <c r="CE971" i="1"/>
  <c r="BY971" i="1"/>
  <c r="BT971" i="1"/>
  <c r="CT798" i="1"/>
  <c r="CO798" i="1"/>
  <c r="CJ798" i="1"/>
  <c r="CE798" i="1"/>
  <c r="BY798" i="1"/>
  <c r="BT798" i="1"/>
  <c r="CT806" i="1"/>
  <c r="CO806" i="1"/>
  <c r="CJ806" i="1"/>
  <c r="CE806" i="1"/>
  <c r="BY806" i="1"/>
  <c r="BT806" i="1"/>
  <c r="CT813" i="1"/>
  <c r="CO813" i="1"/>
  <c r="CJ813" i="1"/>
  <c r="CE813" i="1"/>
  <c r="BY813" i="1"/>
  <c r="BT813" i="1"/>
  <c r="CT560" i="1"/>
  <c r="CO560" i="1"/>
  <c r="CJ560" i="1"/>
  <c r="CE560" i="1"/>
  <c r="BY560" i="1"/>
  <c r="BT560" i="1"/>
  <c r="CT158" i="1"/>
  <c r="CO158" i="1"/>
  <c r="CJ158" i="1"/>
  <c r="CE158" i="1"/>
  <c r="BY158" i="1"/>
  <c r="BT158" i="1"/>
  <c r="CT218" i="1"/>
  <c r="CO218" i="1"/>
  <c r="CJ218" i="1"/>
  <c r="CE218" i="1"/>
  <c r="BY218" i="1"/>
  <c r="BT218" i="1"/>
  <c r="CT916" i="1"/>
  <c r="CO916" i="1"/>
  <c r="CJ916" i="1"/>
  <c r="CE916" i="1"/>
  <c r="BY916" i="1"/>
  <c r="BT916" i="1"/>
  <c r="CT180" i="1"/>
  <c r="CO180" i="1"/>
  <c r="CJ180" i="1"/>
  <c r="CE180" i="1"/>
  <c r="BY180" i="1"/>
  <c r="BT180" i="1"/>
  <c r="CT399" i="1"/>
  <c r="CO399" i="1"/>
  <c r="CJ399" i="1"/>
  <c r="CE399" i="1"/>
  <c r="BY399" i="1"/>
  <c r="BT399" i="1"/>
  <c r="CT435" i="1"/>
  <c r="CO435" i="1"/>
  <c r="CJ435" i="1"/>
  <c r="CE435" i="1"/>
  <c r="BY435" i="1"/>
  <c r="BT435" i="1"/>
  <c r="CT609" i="1"/>
  <c r="CO609" i="1"/>
  <c r="CJ609" i="1"/>
  <c r="CE609" i="1"/>
  <c r="BY609" i="1"/>
  <c r="BT609" i="1"/>
  <c r="CT233" i="1"/>
  <c r="CO233" i="1"/>
  <c r="CJ233" i="1"/>
  <c r="CE233" i="1"/>
  <c r="BY233" i="1"/>
  <c r="BT233" i="1"/>
  <c r="CT725" i="1"/>
  <c r="CO725" i="1"/>
  <c r="CJ725" i="1"/>
  <c r="CE725" i="1"/>
  <c r="BY725" i="1"/>
  <c r="BT725" i="1"/>
  <c r="CT407" i="1"/>
  <c r="CO407" i="1"/>
  <c r="CJ407" i="1"/>
  <c r="CE407" i="1"/>
  <c r="BY407" i="1"/>
  <c r="BT407" i="1"/>
  <c r="CT845" i="1"/>
  <c r="CO845" i="1"/>
  <c r="CJ845" i="1"/>
  <c r="CE845" i="1"/>
  <c r="BY845" i="1"/>
  <c r="BT845" i="1"/>
  <c r="CT179" i="1"/>
  <c r="CO179" i="1"/>
  <c r="CJ179" i="1"/>
  <c r="CE179" i="1"/>
  <c r="BY179" i="1"/>
  <c r="BT179" i="1"/>
  <c r="CT216" i="1"/>
  <c r="CO216" i="1"/>
  <c r="CJ216" i="1"/>
  <c r="CE216" i="1"/>
  <c r="BY216" i="1"/>
  <c r="BT216" i="1"/>
  <c r="CT247" i="1"/>
  <c r="CO247" i="1"/>
  <c r="CJ247" i="1"/>
  <c r="CE247" i="1"/>
  <c r="BY247" i="1"/>
  <c r="BT247" i="1"/>
  <c r="CT370" i="1"/>
  <c r="CO370" i="1"/>
  <c r="CJ370" i="1"/>
  <c r="CE370" i="1"/>
  <c r="BY370" i="1"/>
  <c r="BT370" i="1"/>
  <c r="CT637" i="1"/>
  <c r="CO637" i="1"/>
  <c r="CJ637" i="1"/>
  <c r="CE637" i="1"/>
  <c r="BY637" i="1"/>
  <c r="BT637" i="1"/>
  <c r="CT466" i="1"/>
  <c r="CO466" i="1"/>
  <c r="CJ466" i="1"/>
  <c r="CE466" i="1"/>
  <c r="BY466" i="1"/>
  <c r="BT466" i="1"/>
  <c r="CT420" i="1"/>
  <c r="CO420" i="1"/>
  <c r="CJ420" i="1"/>
  <c r="CE420" i="1"/>
  <c r="BY420" i="1"/>
  <c r="BT420" i="1"/>
  <c r="CT805" i="1"/>
  <c r="CO805" i="1"/>
  <c r="CJ805" i="1"/>
  <c r="CE805" i="1"/>
  <c r="BY805" i="1"/>
  <c r="BT805" i="1"/>
  <c r="CT37" i="1"/>
  <c r="CO37" i="1"/>
  <c r="CJ37" i="1"/>
  <c r="CE37" i="1"/>
  <c r="BY37" i="1"/>
  <c r="BT37" i="1"/>
  <c r="CT527" i="1"/>
  <c r="CO527" i="1"/>
  <c r="CJ527" i="1"/>
  <c r="CE527" i="1"/>
  <c r="BY527" i="1"/>
  <c r="BT527" i="1"/>
  <c r="CT519" i="1"/>
  <c r="CO519" i="1"/>
  <c r="CJ519" i="1"/>
  <c r="CE519" i="1"/>
  <c r="BY519" i="1"/>
  <c r="BT519" i="1"/>
  <c r="CT122" i="1"/>
  <c r="CO122" i="1"/>
  <c r="CJ122" i="1"/>
  <c r="CE122" i="1"/>
  <c r="BY122" i="1"/>
  <c r="BT122" i="1"/>
  <c r="CT461" i="1"/>
  <c r="CO461" i="1"/>
  <c r="CJ461" i="1"/>
  <c r="CE461" i="1"/>
  <c r="BY461" i="1"/>
  <c r="BT461" i="1"/>
  <c r="CT2" i="1"/>
  <c r="CO2" i="1"/>
  <c r="CJ2" i="1"/>
  <c r="CE2" i="1"/>
  <c r="BY2" i="1"/>
  <c r="BT2" i="1"/>
  <c r="CT313" i="1"/>
  <c r="CO313" i="1"/>
  <c r="CJ313" i="1"/>
  <c r="CE313" i="1"/>
  <c r="BY313" i="1"/>
  <c r="BT313" i="1"/>
  <c r="CT202" i="1"/>
  <c r="CO202" i="1"/>
  <c r="CJ202" i="1"/>
  <c r="CE202" i="1"/>
  <c r="BY202" i="1"/>
  <c r="BT202" i="1"/>
  <c r="CT208" i="1"/>
  <c r="CO208" i="1"/>
  <c r="CJ208" i="1"/>
  <c r="CE208" i="1"/>
  <c r="BY208" i="1"/>
  <c r="BT208" i="1"/>
  <c r="CT167" i="1"/>
  <c r="CO167" i="1"/>
  <c r="CJ167" i="1"/>
  <c r="CE167" i="1"/>
  <c r="BY167" i="1"/>
  <c r="BT167" i="1"/>
  <c r="CT232" i="1"/>
  <c r="CO232" i="1"/>
  <c r="CJ232" i="1"/>
  <c r="CE232" i="1"/>
  <c r="BY232" i="1"/>
  <c r="BT232" i="1"/>
  <c r="CT207" i="1"/>
  <c r="CO207" i="1"/>
  <c r="CJ207" i="1"/>
  <c r="CE207" i="1"/>
  <c r="BY207" i="1"/>
  <c r="BT207" i="1"/>
  <c r="CT565" i="1"/>
  <c r="CO565" i="1"/>
  <c r="CJ565" i="1"/>
  <c r="CE565" i="1"/>
  <c r="BY565" i="1"/>
  <c r="BT565" i="1"/>
  <c r="CT553" i="1"/>
  <c r="CO553" i="1"/>
  <c r="CJ553" i="1"/>
  <c r="CE553" i="1"/>
  <c r="BY553" i="1"/>
  <c r="BT553" i="1"/>
  <c r="CT438" i="1"/>
  <c r="CO438" i="1"/>
  <c r="CJ438" i="1"/>
  <c r="CE438" i="1"/>
  <c r="BY438" i="1"/>
  <c r="BT438" i="1"/>
  <c r="CT672" i="1"/>
  <c r="CO672" i="1"/>
  <c r="CJ672" i="1"/>
  <c r="CE672" i="1"/>
  <c r="BY672" i="1"/>
  <c r="BT672" i="1"/>
  <c r="CT517" i="1"/>
  <c r="CO517" i="1"/>
  <c r="CJ517" i="1"/>
  <c r="CE517" i="1"/>
  <c r="BY517" i="1"/>
  <c r="BT517" i="1"/>
  <c r="CT717" i="1"/>
  <c r="CO717" i="1"/>
  <c r="CJ717" i="1"/>
  <c r="CE717" i="1"/>
  <c r="BY717" i="1"/>
  <c r="BT717" i="1"/>
  <c r="CT563" i="1"/>
  <c r="CO563" i="1"/>
  <c r="CJ563" i="1"/>
  <c r="CE563" i="1"/>
  <c r="BY563" i="1"/>
  <c r="BT563" i="1"/>
  <c r="CT524" i="1"/>
  <c r="CO524" i="1"/>
  <c r="CJ524" i="1"/>
  <c r="CE524" i="1"/>
  <c r="BY524" i="1"/>
  <c r="BT524" i="1"/>
  <c r="CT910" i="1"/>
  <c r="CO910" i="1"/>
  <c r="CJ910" i="1"/>
  <c r="CE910" i="1"/>
  <c r="BY910" i="1"/>
  <c r="BT910" i="1"/>
  <c r="CT104" i="1"/>
  <c r="CO104" i="1"/>
  <c r="CJ104" i="1"/>
  <c r="CE104" i="1"/>
  <c r="BY104" i="1"/>
  <c r="BT104" i="1"/>
  <c r="CT533" i="1"/>
  <c r="CO533" i="1"/>
  <c r="CJ533" i="1"/>
  <c r="CE533" i="1"/>
  <c r="BY533" i="1"/>
  <c r="BT533" i="1"/>
  <c r="CT445" i="1"/>
  <c r="CO445" i="1"/>
  <c r="CJ445" i="1"/>
  <c r="CE445" i="1"/>
  <c r="BY445" i="1"/>
  <c r="BT445" i="1"/>
  <c r="CT307" i="1"/>
  <c r="CO307" i="1"/>
  <c r="CJ307" i="1"/>
  <c r="CE307" i="1"/>
  <c r="BY307" i="1"/>
  <c r="BT307" i="1"/>
  <c r="CT765" i="1"/>
  <c r="CO765" i="1"/>
  <c r="CJ765" i="1"/>
  <c r="CE765" i="1"/>
  <c r="BY765" i="1"/>
  <c r="BT765" i="1"/>
  <c r="CT570" i="1"/>
  <c r="CO570" i="1"/>
  <c r="CJ570" i="1"/>
  <c r="CE570" i="1"/>
  <c r="BY570" i="1"/>
  <c r="BT570" i="1"/>
  <c r="CT66" i="1"/>
  <c r="CO66" i="1"/>
  <c r="CJ66" i="1"/>
  <c r="CE66" i="1"/>
  <c r="BY66" i="1"/>
  <c r="BT66" i="1"/>
  <c r="CT424" i="1"/>
  <c r="CO424" i="1"/>
  <c r="CJ424" i="1"/>
  <c r="CE424" i="1"/>
  <c r="BY424" i="1"/>
  <c r="BT424" i="1"/>
  <c r="CT298" i="1"/>
  <c r="CO298" i="1"/>
  <c r="CJ298" i="1"/>
  <c r="CE298" i="1"/>
  <c r="BY298" i="1"/>
  <c r="BT298" i="1"/>
  <c r="CT16" i="1"/>
  <c r="CO16" i="1"/>
  <c r="CJ16" i="1"/>
  <c r="CE16" i="1"/>
  <c r="BY16" i="1"/>
  <c r="BT16" i="1"/>
  <c r="CT606" i="1"/>
  <c r="CO606" i="1"/>
  <c r="CJ606" i="1"/>
  <c r="CE606" i="1"/>
  <c r="BY606" i="1"/>
  <c r="BT606" i="1"/>
  <c r="CT481" i="1"/>
  <c r="CO481" i="1"/>
  <c r="CJ481" i="1"/>
  <c r="CE481" i="1"/>
  <c r="BY481" i="1"/>
  <c r="BT481" i="1"/>
  <c r="CT607" i="1"/>
  <c r="CO607" i="1"/>
  <c r="CJ607" i="1"/>
  <c r="CE607" i="1"/>
  <c r="BY607" i="1"/>
  <c r="BT607" i="1"/>
  <c r="CT947" i="1"/>
  <c r="CO947" i="1"/>
  <c r="CJ947" i="1"/>
  <c r="CE947" i="1"/>
  <c r="BY947" i="1"/>
  <c r="BT947" i="1"/>
  <c r="CT697" i="1"/>
  <c r="CO697" i="1"/>
  <c r="CJ697" i="1"/>
  <c r="CE697" i="1"/>
  <c r="BY697" i="1"/>
  <c r="BT697" i="1"/>
  <c r="CT260" i="1"/>
  <c r="CO260" i="1"/>
  <c r="CJ260" i="1"/>
  <c r="CE260" i="1"/>
  <c r="BY260" i="1"/>
  <c r="BT260" i="1"/>
  <c r="CT91" i="1"/>
  <c r="CO91" i="1"/>
  <c r="CJ91" i="1"/>
  <c r="CE91" i="1"/>
  <c r="BY91" i="1"/>
  <c r="BT91" i="1"/>
  <c r="CT384" i="1"/>
  <c r="CO384" i="1"/>
  <c r="CJ384" i="1"/>
  <c r="CE384" i="1"/>
  <c r="BY384" i="1"/>
  <c r="BT384" i="1"/>
  <c r="CT67" i="1"/>
  <c r="CO67" i="1"/>
  <c r="CJ67" i="1"/>
  <c r="CE67" i="1"/>
  <c r="BY67" i="1"/>
  <c r="BT67" i="1"/>
  <c r="CT646" i="1"/>
  <c r="CO646" i="1"/>
  <c r="CJ646" i="1"/>
  <c r="CE646" i="1"/>
  <c r="BY646" i="1"/>
  <c r="BT646" i="1"/>
  <c r="CT154" i="1"/>
  <c r="CO154" i="1"/>
  <c r="CJ154" i="1"/>
  <c r="CE154" i="1"/>
  <c r="BY154" i="1"/>
  <c r="BT154" i="1"/>
  <c r="CT24" i="1"/>
  <c r="CO24" i="1"/>
  <c r="CJ24" i="1"/>
  <c r="CE24" i="1"/>
  <c r="BY24" i="1"/>
  <c r="BT24" i="1"/>
  <c r="CT374" i="1"/>
  <c r="CO374" i="1"/>
  <c r="CJ374" i="1"/>
  <c r="CE374" i="1"/>
  <c r="BY374" i="1"/>
  <c r="BT374" i="1"/>
  <c r="CT962" i="1"/>
  <c r="CO962" i="1"/>
  <c r="CJ962" i="1"/>
  <c r="CE962" i="1"/>
  <c r="BY962" i="1"/>
  <c r="BT962" i="1"/>
  <c r="CT354" i="1"/>
  <c r="CO354" i="1"/>
  <c r="CJ354" i="1"/>
  <c r="CE354" i="1"/>
  <c r="BY354" i="1"/>
  <c r="BT354" i="1"/>
  <c r="CT125" i="1"/>
  <c r="CO125" i="1"/>
  <c r="CJ125" i="1"/>
  <c r="CE125" i="1"/>
  <c r="BY125" i="1"/>
  <c r="BT125" i="1"/>
  <c r="CT838" i="1"/>
  <c r="CO838" i="1"/>
  <c r="CJ838" i="1"/>
  <c r="CE838" i="1"/>
  <c r="BY838" i="1"/>
  <c r="BT838" i="1"/>
  <c r="CT840" i="1"/>
  <c r="CO840" i="1"/>
  <c r="CJ840" i="1"/>
  <c r="CE840" i="1"/>
  <c r="BY840" i="1"/>
  <c r="BT840" i="1"/>
  <c r="CT823" i="1"/>
  <c r="CO823" i="1"/>
  <c r="CJ823" i="1"/>
  <c r="CE823" i="1"/>
  <c r="BY823" i="1"/>
  <c r="BT823" i="1"/>
  <c r="CT350" i="1"/>
  <c r="CO350" i="1"/>
  <c r="CJ350" i="1"/>
  <c r="CE350" i="1"/>
  <c r="BY350" i="1"/>
  <c r="BT350" i="1"/>
  <c r="CT943" i="1"/>
  <c r="CO943" i="1"/>
  <c r="CJ943" i="1"/>
  <c r="CE943" i="1"/>
  <c r="BY943" i="1"/>
  <c r="BT943" i="1"/>
  <c r="CT92" i="1"/>
  <c r="CO92" i="1"/>
  <c r="CJ92" i="1"/>
  <c r="CE92" i="1"/>
  <c r="BY92" i="1"/>
  <c r="BT92" i="1"/>
  <c r="CT870" i="1"/>
  <c r="CO870" i="1"/>
  <c r="CJ870" i="1"/>
  <c r="CE870" i="1"/>
  <c r="BY870" i="1"/>
  <c r="BT870" i="1"/>
  <c r="CT841" i="1"/>
  <c r="CO841" i="1"/>
  <c r="CJ841" i="1"/>
  <c r="CE841" i="1"/>
  <c r="BY841" i="1"/>
  <c r="BT841" i="1"/>
  <c r="CT739" i="1"/>
  <c r="CO739" i="1"/>
  <c r="CJ739" i="1"/>
  <c r="CE739" i="1"/>
  <c r="BY739" i="1"/>
  <c r="BT739" i="1"/>
  <c r="CT900" i="1"/>
  <c r="CO900" i="1"/>
  <c r="CJ900" i="1"/>
  <c r="CE900" i="1"/>
  <c r="BY900" i="1"/>
  <c r="BT900" i="1"/>
  <c r="CT742" i="1"/>
  <c r="CO742" i="1"/>
  <c r="CJ742" i="1"/>
  <c r="CE742" i="1"/>
  <c r="BY742" i="1"/>
  <c r="BT742" i="1"/>
  <c r="CT898" i="1"/>
  <c r="CO898" i="1"/>
  <c r="CJ898" i="1"/>
  <c r="CE898" i="1"/>
  <c r="BY898" i="1"/>
  <c r="BT898" i="1"/>
  <c r="CT927" i="1"/>
  <c r="CO927" i="1"/>
  <c r="CJ927" i="1"/>
  <c r="CE927" i="1"/>
  <c r="BY927" i="1"/>
  <c r="BT927" i="1"/>
  <c r="CT326" i="1"/>
  <c r="CO326" i="1"/>
  <c r="CJ326" i="1"/>
  <c r="CE326" i="1"/>
  <c r="BY326" i="1"/>
  <c r="BT326" i="1"/>
  <c r="CT383" i="1"/>
  <c r="CO383" i="1"/>
  <c r="CJ383" i="1"/>
  <c r="CE383" i="1"/>
  <c r="BY383" i="1"/>
  <c r="BT383" i="1"/>
  <c r="CT429" i="1"/>
  <c r="CO429" i="1"/>
  <c r="CJ429" i="1"/>
  <c r="CE429" i="1"/>
  <c r="BY429" i="1"/>
  <c r="BT429" i="1"/>
  <c r="CT54" i="1"/>
  <c r="CO54" i="1"/>
  <c r="CJ54" i="1"/>
  <c r="CE54" i="1"/>
  <c r="BY54" i="1"/>
  <c r="BT54" i="1"/>
  <c r="CT32" i="1"/>
  <c r="CO32" i="1"/>
  <c r="CJ32" i="1"/>
  <c r="CE32" i="1"/>
  <c r="BY32" i="1"/>
  <c r="BT32" i="1"/>
  <c r="CT495" i="1"/>
  <c r="CO495" i="1"/>
  <c r="CJ495" i="1"/>
  <c r="CE495" i="1"/>
  <c r="BY495" i="1"/>
  <c r="BT495" i="1"/>
  <c r="CT89" i="1"/>
  <c r="CO89" i="1"/>
  <c r="CJ89" i="1"/>
  <c r="CE89" i="1"/>
  <c r="BY89" i="1"/>
  <c r="BT89" i="1"/>
  <c r="CT448" i="1"/>
  <c r="CO448" i="1"/>
  <c r="CJ448" i="1"/>
  <c r="CE448" i="1"/>
  <c r="BY448" i="1"/>
  <c r="BT448" i="1"/>
  <c r="CT35" i="1"/>
  <c r="CO35" i="1"/>
  <c r="CJ35" i="1"/>
  <c r="CE35" i="1"/>
  <c r="BY35" i="1"/>
  <c r="BT35" i="1"/>
  <c r="CT90" i="1"/>
  <c r="CO90" i="1"/>
  <c r="CJ90" i="1"/>
  <c r="CE90" i="1"/>
  <c r="BY90" i="1"/>
  <c r="BT90" i="1"/>
  <c r="CT421" i="1"/>
  <c r="CO421" i="1"/>
  <c r="CJ421" i="1"/>
  <c r="CE421" i="1"/>
  <c r="BY421" i="1"/>
  <c r="BT421" i="1"/>
  <c r="CT318" i="1"/>
  <c r="CO318" i="1"/>
  <c r="CJ318" i="1"/>
  <c r="CE318" i="1"/>
  <c r="BY318" i="1"/>
  <c r="BT318" i="1"/>
  <c r="CT413" i="1"/>
  <c r="CO413" i="1"/>
  <c r="CJ413" i="1"/>
  <c r="CE413" i="1"/>
  <c r="BY413" i="1"/>
  <c r="BT413" i="1"/>
  <c r="CT868" i="1"/>
  <c r="CO868" i="1"/>
  <c r="CJ868" i="1"/>
  <c r="CE868" i="1"/>
  <c r="BY868" i="1"/>
  <c r="BT868" i="1"/>
  <c r="CT436" i="1"/>
  <c r="CO436" i="1"/>
  <c r="CJ436" i="1"/>
  <c r="CE436" i="1"/>
  <c r="BY436" i="1"/>
  <c r="BT436" i="1"/>
  <c r="CT504" i="1"/>
  <c r="CO504" i="1"/>
  <c r="CJ504" i="1"/>
  <c r="CE504" i="1"/>
  <c r="BY504" i="1"/>
  <c r="BT504" i="1"/>
  <c r="CT99" i="1"/>
  <c r="CO99" i="1"/>
  <c r="CJ99" i="1"/>
  <c r="CE99" i="1"/>
  <c r="BY99" i="1"/>
  <c r="BT99" i="1"/>
  <c r="CT778" i="1"/>
  <c r="CO778" i="1"/>
  <c r="CJ778" i="1"/>
  <c r="CE778" i="1"/>
  <c r="BY778" i="1"/>
  <c r="BT778" i="1"/>
  <c r="CT427" i="1"/>
  <c r="CO427" i="1"/>
  <c r="CJ427" i="1"/>
  <c r="CE427" i="1"/>
  <c r="BY427" i="1"/>
  <c r="BT427" i="1"/>
  <c r="CT64" i="1"/>
  <c r="CO64" i="1"/>
  <c r="CJ64" i="1"/>
  <c r="CE64" i="1"/>
  <c r="BY64" i="1"/>
  <c r="BT64" i="1"/>
  <c r="CT707" i="1"/>
  <c r="CO707" i="1"/>
  <c r="CJ707" i="1"/>
  <c r="CE707" i="1"/>
  <c r="BY707" i="1"/>
  <c r="BT707" i="1"/>
  <c r="CT477" i="1"/>
  <c r="CO477" i="1"/>
  <c r="CJ477" i="1"/>
  <c r="CE477" i="1"/>
  <c r="BY477" i="1"/>
  <c r="BT477" i="1"/>
  <c r="CT964" i="1"/>
  <c r="CO964" i="1"/>
  <c r="CJ964" i="1"/>
  <c r="CE964" i="1"/>
  <c r="BY964" i="1"/>
  <c r="BT964" i="1"/>
  <c r="CT258" i="1"/>
  <c r="CO258" i="1"/>
  <c r="CJ258" i="1"/>
  <c r="CE258" i="1"/>
  <c r="BY258" i="1"/>
  <c r="BT258" i="1"/>
  <c r="CT975" i="1"/>
  <c r="CO975" i="1"/>
  <c r="CJ975" i="1"/>
  <c r="CE975" i="1"/>
  <c r="BY975" i="1"/>
  <c r="BT975" i="1"/>
  <c r="CT57" i="1"/>
  <c r="CO57" i="1"/>
  <c r="CJ57" i="1"/>
  <c r="CE57" i="1"/>
  <c r="BY57" i="1"/>
  <c r="BT57" i="1"/>
  <c r="CT21" i="1"/>
  <c r="CO21" i="1"/>
  <c r="CJ21" i="1"/>
  <c r="CE21" i="1"/>
  <c r="BY21" i="1"/>
  <c r="BT21" i="1"/>
  <c r="CT310" i="1"/>
  <c r="CO310" i="1"/>
  <c r="CJ310" i="1"/>
  <c r="CE310" i="1"/>
  <c r="BY310" i="1"/>
  <c r="BT310" i="1"/>
  <c r="CT360" i="1"/>
  <c r="CO360" i="1"/>
  <c r="CJ360" i="1"/>
  <c r="CE360" i="1"/>
  <c r="BY360" i="1"/>
  <c r="BT360" i="1"/>
  <c r="CT790" i="1"/>
  <c r="CO790" i="1"/>
  <c r="CJ790" i="1"/>
  <c r="CE790" i="1"/>
  <c r="BY790" i="1"/>
  <c r="BT790" i="1"/>
  <c r="CT72" i="1"/>
  <c r="CO72" i="1"/>
  <c r="CJ72" i="1"/>
  <c r="CE72" i="1"/>
  <c r="BY72" i="1"/>
  <c r="BT72" i="1"/>
  <c r="CT773" i="1"/>
  <c r="CO773" i="1"/>
  <c r="CJ773" i="1"/>
  <c r="CE773" i="1"/>
  <c r="BY773" i="1"/>
  <c r="BT773" i="1"/>
  <c r="CT453" i="1"/>
  <c r="CO453" i="1"/>
  <c r="CJ453" i="1"/>
  <c r="CE453" i="1"/>
  <c r="BY453" i="1"/>
  <c r="BT453" i="1"/>
  <c r="CT49" i="1"/>
  <c r="CO49" i="1"/>
  <c r="CJ49" i="1"/>
  <c r="CE49" i="1"/>
  <c r="BY49" i="1"/>
  <c r="BT49" i="1"/>
  <c r="CT270" i="1"/>
  <c r="CO270" i="1"/>
  <c r="CJ270" i="1"/>
  <c r="CE270" i="1"/>
  <c r="BY270" i="1"/>
  <c r="BT270" i="1"/>
  <c r="CT633" i="1"/>
  <c r="CO633" i="1"/>
  <c r="CJ633" i="1"/>
  <c r="CE633" i="1"/>
  <c r="BY633" i="1"/>
  <c r="BT633" i="1"/>
  <c r="CT137" i="1"/>
  <c r="CO137" i="1"/>
  <c r="CJ137" i="1"/>
  <c r="CE137" i="1"/>
  <c r="BY137" i="1"/>
  <c r="BT137" i="1"/>
  <c r="CT489" i="1"/>
  <c r="CO489" i="1"/>
  <c r="CJ489" i="1"/>
  <c r="CE489" i="1"/>
  <c r="BY489" i="1"/>
  <c r="BT489" i="1"/>
  <c r="CT802" i="1"/>
  <c r="CO802" i="1"/>
  <c r="CJ802" i="1"/>
  <c r="CE802" i="1"/>
  <c r="BY802" i="1"/>
  <c r="BT802" i="1"/>
  <c r="CT496" i="1"/>
  <c r="CO496" i="1"/>
  <c r="CJ496" i="1"/>
  <c r="CE496" i="1"/>
  <c r="BY496" i="1"/>
  <c r="BT496" i="1"/>
  <c r="CT296" i="1"/>
  <c r="CO296" i="1"/>
  <c r="CJ296" i="1"/>
  <c r="CE296" i="1"/>
  <c r="BY296" i="1"/>
  <c r="BT296" i="1"/>
  <c r="CT141" i="1"/>
  <c r="CO141" i="1"/>
  <c r="CJ141" i="1"/>
  <c r="CE141" i="1"/>
  <c r="BY141" i="1"/>
  <c r="BT141" i="1"/>
  <c r="CT107" i="1"/>
  <c r="CO107" i="1"/>
  <c r="CJ107" i="1"/>
  <c r="CE107" i="1"/>
  <c r="BY107" i="1"/>
  <c r="BT107" i="1"/>
  <c r="CT342" i="1"/>
  <c r="CO342" i="1"/>
  <c r="CJ342" i="1"/>
  <c r="CE342" i="1"/>
  <c r="BY342" i="1"/>
  <c r="BT342" i="1"/>
  <c r="CT797" i="1"/>
  <c r="CO797" i="1"/>
  <c r="CJ797" i="1"/>
  <c r="CE797" i="1"/>
  <c r="BY797" i="1"/>
  <c r="BT797" i="1"/>
  <c r="CT503" i="1"/>
  <c r="CO503" i="1"/>
  <c r="CJ503" i="1"/>
  <c r="CE503" i="1"/>
  <c r="BY503" i="1"/>
  <c r="BT503" i="1"/>
  <c r="CT851" i="1"/>
  <c r="CO851" i="1"/>
  <c r="CJ851" i="1"/>
  <c r="CE851" i="1"/>
  <c r="BY851" i="1"/>
  <c r="BT851" i="1"/>
  <c r="CT654" i="1"/>
  <c r="CO654" i="1"/>
  <c r="CJ654" i="1"/>
  <c r="CE654" i="1"/>
  <c r="BY654" i="1"/>
  <c r="BT654" i="1"/>
  <c r="CT419" i="1"/>
  <c r="CO419" i="1"/>
  <c r="CJ419" i="1"/>
  <c r="CE419" i="1"/>
  <c r="BY419" i="1"/>
  <c r="BT419" i="1"/>
  <c r="CT108" i="1"/>
  <c r="CO108" i="1"/>
  <c r="CJ108" i="1"/>
  <c r="CE108" i="1"/>
  <c r="BY108" i="1"/>
  <c r="BT108" i="1"/>
  <c r="CT47" i="1"/>
  <c r="CO47" i="1"/>
  <c r="CJ47" i="1"/>
  <c r="CE47" i="1"/>
  <c r="BY47" i="1"/>
  <c r="BT47" i="1"/>
  <c r="CT500" i="1"/>
  <c r="CO500" i="1"/>
  <c r="CJ500" i="1"/>
  <c r="CE500" i="1"/>
  <c r="BY500" i="1"/>
  <c r="BT500" i="1"/>
  <c r="CT322" i="1"/>
  <c r="CO322" i="1"/>
  <c r="CJ322" i="1"/>
  <c r="CE322" i="1"/>
  <c r="BY322" i="1"/>
  <c r="BT322" i="1"/>
  <c r="CT781" i="1"/>
  <c r="CO781" i="1"/>
  <c r="CJ781" i="1"/>
  <c r="CE781" i="1"/>
  <c r="BY781" i="1"/>
  <c r="BT781" i="1"/>
  <c r="CT69" i="1"/>
  <c r="CO69" i="1"/>
  <c r="CJ69" i="1"/>
  <c r="CE69" i="1"/>
  <c r="BY69" i="1"/>
  <c r="BT69" i="1"/>
  <c r="CT595" i="1"/>
  <c r="CO595" i="1"/>
  <c r="CJ595" i="1"/>
  <c r="CE595" i="1"/>
  <c r="BY595" i="1"/>
  <c r="BT595" i="1"/>
  <c r="CT641" i="1"/>
  <c r="CO641" i="1"/>
  <c r="CJ641" i="1"/>
  <c r="CE641" i="1"/>
  <c r="BY641" i="1"/>
  <c r="BT641" i="1"/>
  <c r="CT439" i="1"/>
  <c r="CO439" i="1"/>
  <c r="CJ439" i="1"/>
  <c r="CE439" i="1"/>
  <c r="BY439" i="1"/>
  <c r="BT439" i="1"/>
  <c r="CT166" i="1"/>
  <c r="CO166" i="1"/>
  <c r="CJ166" i="1"/>
  <c r="CE166" i="1"/>
  <c r="BY166" i="1"/>
  <c r="BT166" i="1"/>
  <c r="CT567" i="1"/>
  <c r="CO567" i="1"/>
  <c r="CJ567" i="1"/>
  <c r="CE567" i="1"/>
  <c r="BY567" i="1"/>
  <c r="BT567" i="1"/>
  <c r="CT550" i="1"/>
  <c r="CO550" i="1"/>
  <c r="CJ550" i="1"/>
  <c r="CE550" i="1"/>
  <c r="BY550" i="1"/>
  <c r="BT550" i="1"/>
  <c r="CT132" i="1"/>
  <c r="CO132" i="1"/>
  <c r="CJ132" i="1"/>
  <c r="CE132" i="1"/>
  <c r="BY132" i="1"/>
  <c r="BT132" i="1"/>
  <c r="CT473" i="1"/>
  <c r="CO473" i="1"/>
  <c r="CJ473" i="1"/>
  <c r="CE473" i="1"/>
  <c r="BY473" i="1"/>
  <c r="BT473" i="1"/>
  <c r="CT443" i="1"/>
  <c r="CO443" i="1"/>
  <c r="CJ443" i="1"/>
  <c r="CE443" i="1"/>
  <c r="BY443" i="1"/>
  <c r="BT443" i="1"/>
  <c r="CT203" i="1"/>
  <c r="CO203" i="1"/>
  <c r="CJ203" i="1"/>
  <c r="CE203" i="1"/>
  <c r="BY203" i="1"/>
  <c r="BT203" i="1"/>
  <c r="CT850" i="1"/>
  <c r="CO850" i="1"/>
  <c r="CJ850" i="1"/>
  <c r="CE850" i="1"/>
  <c r="BY850" i="1"/>
  <c r="BT850" i="1"/>
  <c r="CT488" i="1"/>
  <c r="CO488" i="1"/>
  <c r="CJ488" i="1"/>
  <c r="CE488" i="1"/>
  <c r="BY488" i="1"/>
  <c r="BT488" i="1"/>
  <c r="CT482" i="1"/>
  <c r="CO482" i="1"/>
  <c r="CJ482" i="1"/>
  <c r="CE482" i="1"/>
  <c r="BY482" i="1"/>
  <c r="BT482" i="1"/>
  <c r="CT728" i="1"/>
  <c r="CO728" i="1"/>
  <c r="CJ728" i="1"/>
  <c r="CE728" i="1"/>
  <c r="BY728" i="1"/>
  <c r="BT728" i="1"/>
  <c r="CT230" i="1"/>
  <c r="CO230" i="1"/>
  <c r="CJ230" i="1"/>
  <c r="CE230" i="1"/>
  <c r="BY230" i="1"/>
  <c r="BT230" i="1"/>
  <c r="CT414" i="1"/>
  <c r="CO414" i="1"/>
  <c r="CJ414" i="1"/>
  <c r="CE414" i="1"/>
  <c r="BY414" i="1"/>
  <c r="BT414" i="1"/>
  <c r="CT544" i="1"/>
  <c r="CO544" i="1"/>
  <c r="CJ544" i="1"/>
  <c r="CE544" i="1"/>
  <c r="BY544" i="1"/>
  <c r="BT544" i="1"/>
  <c r="CT114" i="1"/>
  <c r="CO114" i="1"/>
  <c r="CJ114" i="1"/>
  <c r="CE114" i="1"/>
  <c r="BY114" i="1"/>
  <c r="BT114" i="1"/>
  <c r="CT189" i="1"/>
  <c r="CO189" i="1"/>
  <c r="CJ189" i="1"/>
  <c r="CE189" i="1"/>
  <c r="BY189" i="1"/>
  <c r="BT189" i="1"/>
  <c r="CT183" i="1"/>
  <c r="CO183" i="1"/>
  <c r="CJ183" i="1"/>
  <c r="CE183" i="1"/>
  <c r="BY183" i="1"/>
  <c r="BT183" i="1"/>
  <c r="CT748" i="1"/>
  <c r="CO748" i="1"/>
  <c r="CJ748" i="1"/>
  <c r="CE748" i="1"/>
  <c r="BY748" i="1"/>
  <c r="BT748" i="1"/>
  <c r="CT884" i="1"/>
  <c r="CO884" i="1"/>
  <c r="CJ884" i="1"/>
  <c r="CE884" i="1"/>
  <c r="BY884" i="1"/>
  <c r="BT884" i="1"/>
  <c r="CT882" i="1"/>
  <c r="CO882" i="1"/>
  <c r="CJ882" i="1"/>
  <c r="CE882" i="1"/>
  <c r="BY882" i="1"/>
  <c r="BT882" i="1"/>
  <c r="CT44" i="1"/>
  <c r="CO44" i="1"/>
  <c r="CJ44" i="1"/>
  <c r="CE44" i="1"/>
  <c r="BY44" i="1"/>
  <c r="BT44" i="1"/>
  <c r="CT214" i="1"/>
  <c r="CO214" i="1"/>
  <c r="CJ214" i="1"/>
  <c r="CE214" i="1"/>
  <c r="BY214" i="1"/>
  <c r="BT214" i="1"/>
  <c r="CT238" i="1"/>
  <c r="CO238" i="1"/>
  <c r="CJ238" i="1"/>
  <c r="CE238" i="1"/>
  <c r="BY238" i="1"/>
  <c r="BT238" i="1"/>
  <c r="CT762" i="1"/>
  <c r="CO762" i="1"/>
  <c r="CJ762" i="1"/>
  <c r="CE762" i="1"/>
  <c r="BY762" i="1"/>
  <c r="BT762" i="1"/>
  <c r="CT221" i="1"/>
  <c r="CO221" i="1"/>
  <c r="CJ221" i="1"/>
  <c r="CE221" i="1"/>
  <c r="BY221" i="1"/>
  <c r="BT221" i="1"/>
  <c r="CT977" i="1"/>
  <c r="CO977" i="1"/>
  <c r="CJ977" i="1"/>
  <c r="CE977" i="1"/>
  <c r="BY977" i="1"/>
  <c r="BT977" i="1"/>
  <c r="CT559" i="1"/>
  <c r="CO559" i="1"/>
  <c r="CJ559" i="1"/>
  <c r="CE559" i="1"/>
  <c r="BY559" i="1"/>
  <c r="BT559" i="1"/>
  <c r="CT191" i="1"/>
  <c r="CO191" i="1"/>
  <c r="CJ191" i="1"/>
  <c r="CE191" i="1"/>
  <c r="BY191" i="1"/>
  <c r="BT191" i="1"/>
  <c r="CT43" i="1"/>
  <c r="CO43" i="1"/>
  <c r="CJ43" i="1"/>
  <c r="CE43" i="1"/>
  <c r="BY43" i="1"/>
  <c r="BT43" i="1"/>
  <c r="CT224" i="1"/>
  <c r="CO224" i="1"/>
  <c r="CJ224" i="1"/>
  <c r="CE224" i="1"/>
  <c r="BY224" i="1"/>
  <c r="BT224" i="1"/>
  <c r="CT934" i="1"/>
  <c r="CO934" i="1"/>
  <c r="CJ934" i="1"/>
  <c r="CE934" i="1"/>
  <c r="BY934" i="1"/>
  <c r="BT934" i="1"/>
  <c r="CT564" i="1"/>
  <c r="CO564" i="1"/>
  <c r="CJ564" i="1"/>
  <c r="CE564" i="1"/>
  <c r="BY564" i="1"/>
  <c r="BT564" i="1"/>
  <c r="CT451" i="1"/>
  <c r="CO451" i="1"/>
  <c r="CJ451" i="1"/>
  <c r="CE451" i="1"/>
  <c r="BY451" i="1"/>
  <c r="BT451" i="1"/>
  <c r="CT455" i="1"/>
  <c r="CO455" i="1"/>
  <c r="CJ455" i="1"/>
  <c r="CE455" i="1"/>
  <c r="BY455" i="1"/>
  <c r="BT455" i="1"/>
  <c r="CT306" i="1"/>
  <c r="CO306" i="1"/>
  <c r="CJ306" i="1"/>
  <c r="CE306" i="1"/>
  <c r="BY306" i="1"/>
  <c r="BT306" i="1"/>
  <c r="CT679" i="1"/>
  <c r="CO679" i="1"/>
  <c r="CJ679" i="1"/>
  <c r="CE679" i="1"/>
  <c r="BY679" i="1"/>
  <c r="BT679" i="1"/>
  <c r="CT733" i="1"/>
  <c r="CO733" i="1"/>
  <c r="CJ733" i="1"/>
  <c r="CE733" i="1"/>
  <c r="BY733" i="1"/>
  <c r="BT733" i="1"/>
  <c r="CT715" i="1"/>
  <c r="CO715" i="1"/>
  <c r="CJ715" i="1"/>
  <c r="CE715" i="1"/>
  <c r="BY715" i="1"/>
  <c r="BT715" i="1"/>
  <c r="CT952" i="1"/>
  <c r="CO952" i="1"/>
  <c r="CJ952" i="1"/>
  <c r="CE952" i="1"/>
  <c r="BY952" i="1"/>
  <c r="BT952" i="1"/>
  <c r="CT772" i="1"/>
  <c r="CO772" i="1"/>
  <c r="CJ772" i="1"/>
  <c r="CE772" i="1"/>
  <c r="BY772" i="1"/>
  <c r="BT772" i="1"/>
  <c r="CT854" i="1"/>
  <c r="CO854" i="1"/>
  <c r="CJ854" i="1"/>
  <c r="CE854" i="1"/>
  <c r="BY854" i="1"/>
  <c r="BT854" i="1"/>
  <c r="CT351" i="1"/>
  <c r="CO351" i="1"/>
  <c r="CJ351" i="1"/>
  <c r="CE351" i="1"/>
  <c r="BY351" i="1"/>
  <c r="BT351" i="1"/>
  <c r="CT124" i="1"/>
  <c r="CO124" i="1"/>
  <c r="CJ124" i="1"/>
  <c r="CE124" i="1"/>
  <c r="BY124" i="1"/>
  <c r="BT124" i="1"/>
  <c r="CT834" i="1"/>
  <c r="CO834" i="1"/>
  <c r="CJ834" i="1"/>
  <c r="CE834" i="1"/>
  <c r="BY834" i="1"/>
  <c r="BT834" i="1"/>
  <c r="CT460" i="1"/>
  <c r="CO460" i="1"/>
  <c r="CJ460" i="1"/>
  <c r="CE460" i="1"/>
  <c r="BY460" i="1"/>
  <c r="BT460" i="1"/>
  <c r="CT950" i="1"/>
  <c r="CO950" i="1"/>
  <c r="CJ950" i="1"/>
  <c r="CE950" i="1"/>
  <c r="BY950" i="1"/>
  <c r="BT950" i="1"/>
  <c r="CT36" i="1"/>
  <c r="CO36" i="1"/>
  <c r="CJ36" i="1"/>
  <c r="CE36" i="1"/>
  <c r="BY36" i="1"/>
  <c r="BT36" i="1"/>
  <c r="CT78" i="1"/>
  <c r="CO78" i="1"/>
  <c r="CJ78" i="1"/>
  <c r="CE78" i="1"/>
  <c r="BY78" i="1"/>
  <c r="BT78" i="1"/>
  <c r="CT899" i="1"/>
  <c r="CO899" i="1"/>
  <c r="CJ899" i="1"/>
  <c r="CE899" i="1"/>
  <c r="BY899" i="1"/>
  <c r="BT899" i="1"/>
  <c r="CT349" i="1"/>
  <c r="CO349" i="1"/>
  <c r="CJ349" i="1"/>
  <c r="CE349" i="1"/>
  <c r="BY349" i="1"/>
  <c r="BT349" i="1"/>
  <c r="CT784" i="1"/>
  <c r="CO784" i="1"/>
  <c r="CJ784" i="1"/>
  <c r="CE784" i="1"/>
  <c r="BY784" i="1"/>
  <c r="BT784" i="1"/>
  <c r="CT452" i="1"/>
  <c r="CO452" i="1"/>
  <c r="CJ452" i="1"/>
  <c r="CE452" i="1"/>
  <c r="BY452" i="1"/>
  <c r="BT452" i="1"/>
  <c r="CT338" i="1"/>
  <c r="CO338" i="1"/>
  <c r="CJ338" i="1"/>
  <c r="CE338" i="1"/>
  <c r="BY338" i="1"/>
  <c r="BT338" i="1"/>
  <c r="CT689" i="1"/>
  <c r="CO689" i="1"/>
  <c r="CJ689" i="1"/>
  <c r="CE689" i="1"/>
  <c r="BY689" i="1"/>
  <c r="BT689" i="1"/>
  <c r="CT874" i="1"/>
  <c r="CO874" i="1"/>
  <c r="CJ874" i="1"/>
  <c r="CE874" i="1"/>
  <c r="BY874" i="1"/>
  <c r="BT874" i="1"/>
  <c r="CT428" i="1"/>
  <c r="CO428" i="1"/>
  <c r="CJ428" i="1"/>
  <c r="CE428" i="1"/>
  <c r="BY428" i="1"/>
  <c r="BT428" i="1"/>
  <c r="CT410" i="1"/>
  <c r="CO410" i="1"/>
  <c r="CJ410" i="1"/>
  <c r="CE410" i="1"/>
  <c r="BY410" i="1"/>
  <c r="BT410" i="1"/>
  <c r="CT34" i="1"/>
  <c r="CO34" i="1"/>
  <c r="CJ34" i="1"/>
  <c r="CE34" i="1"/>
  <c r="BY34" i="1"/>
  <c r="BT34" i="1"/>
  <c r="CT729" i="1"/>
  <c r="CO729" i="1"/>
  <c r="CJ729" i="1"/>
  <c r="CE729" i="1"/>
  <c r="BY729" i="1"/>
  <c r="BT729" i="1"/>
  <c r="CT295" i="1"/>
  <c r="CO295" i="1"/>
  <c r="CJ295" i="1"/>
  <c r="CE295" i="1"/>
  <c r="BY295" i="1"/>
  <c r="BT295" i="1"/>
  <c r="CT875" i="1"/>
  <c r="CO875" i="1"/>
  <c r="CJ875" i="1"/>
  <c r="CE875" i="1"/>
  <c r="BY875" i="1"/>
  <c r="BT875" i="1"/>
  <c r="CT319" i="1"/>
  <c r="CO319" i="1"/>
  <c r="CJ319" i="1"/>
  <c r="CE319" i="1"/>
  <c r="BY319" i="1"/>
  <c r="BT319" i="1"/>
  <c r="CT396" i="1"/>
  <c r="CO396" i="1"/>
  <c r="CJ396" i="1"/>
  <c r="CE396" i="1"/>
  <c r="BY396" i="1"/>
  <c r="BT396" i="1"/>
  <c r="CT242" i="1"/>
  <c r="CO242" i="1"/>
  <c r="CJ242" i="1"/>
  <c r="CE242" i="1"/>
  <c r="BY242" i="1"/>
  <c r="BT242" i="1"/>
  <c r="CT959" i="1"/>
  <c r="CO959" i="1"/>
  <c r="CJ959" i="1"/>
  <c r="CE959" i="1"/>
  <c r="BY959" i="1"/>
  <c r="BT959" i="1"/>
  <c r="CT636" i="1"/>
  <c r="CO636" i="1"/>
  <c r="CJ636" i="1"/>
  <c r="CE636" i="1"/>
  <c r="BY636" i="1"/>
  <c r="BT636" i="1"/>
  <c r="CT716" i="1"/>
  <c r="CO716" i="1"/>
  <c r="CJ716" i="1"/>
  <c r="CE716" i="1"/>
  <c r="BY716" i="1"/>
  <c r="BT716" i="1"/>
  <c r="CT509" i="1"/>
  <c r="CO509" i="1"/>
  <c r="CJ509" i="1"/>
  <c r="CE509" i="1"/>
  <c r="BY509" i="1"/>
  <c r="BT509" i="1"/>
  <c r="CT348" i="1"/>
  <c r="CO348" i="1"/>
  <c r="CJ348" i="1"/>
  <c r="CE348" i="1"/>
  <c r="BY348" i="1"/>
  <c r="BT348" i="1"/>
  <c r="CT938" i="1"/>
  <c r="CO938" i="1"/>
  <c r="CJ938" i="1"/>
  <c r="CE938" i="1"/>
  <c r="BY938" i="1"/>
  <c r="BT938" i="1"/>
  <c r="CT777" i="1"/>
  <c r="CO777" i="1"/>
  <c r="CJ777" i="1"/>
  <c r="CE777" i="1"/>
  <c r="BY777" i="1"/>
  <c r="BT777" i="1"/>
  <c r="CT426" i="1"/>
  <c r="CO426" i="1"/>
  <c r="CJ426" i="1"/>
  <c r="CE426" i="1"/>
  <c r="BY426" i="1"/>
  <c r="BT426" i="1"/>
  <c r="CT377" i="1"/>
  <c r="CO377" i="1"/>
  <c r="CJ377" i="1"/>
  <c r="CE377" i="1"/>
  <c r="BY377" i="1"/>
  <c r="BT377" i="1"/>
  <c r="CT96" i="1"/>
  <c r="CO96" i="1"/>
  <c r="CJ96" i="1"/>
  <c r="CE96" i="1"/>
  <c r="BY96" i="1"/>
  <c r="BT96" i="1"/>
  <c r="CT372" i="1"/>
  <c r="CO372" i="1"/>
  <c r="CJ372" i="1"/>
  <c r="CE372" i="1"/>
  <c r="BY372" i="1"/>
  <c r="BT372" i="1"/>
  <c r="CT693" i="1"/>
  <c r="CO693" i="1"/>
  <c r="CJ693" i="1"/>
  <c r="CE693" i="1"/>
  <c r="BY693" i="1"/>
  <c r="BT693" i="1"/>
  <c r="CT271" i="1"/>
  <c r="CO271" i="1"/>
  <c r="CJ271" i="1"/>
  <c r="CE271" i="1"/>
  <c r="BY271" i="1"/>
  <c r="BT271" i="1"/>
  <c r="CT770" i="1"/>
  <c r="CO770" i="1"/>
  <c r="CJ770" i="1"/>
  <c r="CE770" i="1"/>
  <c r="BY770" i="1"/>
  <c r="BT770" i="1"/>
  <c r="CT490" i="1"/>
  <c r="CO490" i="1"/>
  <c r="CJ490" i="1"/>
  <c r="CE490" i="1"/>
  <c r="BY490" i="1"/>
  <c r="BT490" i="1"/>
  <c r="CT26" i="1"/>
  <c r="CO26" i="1"/>
  <c r="CJ26" i="1"/>
  <c r="CE26" i="1"/>
  <c r="BY26" i="1"/>
  <c r="BT26" i="1"/>
  <c r="CT652" i="1"/>
  <c r="CO652" i="1"/>
  <c r="CJ652" i="1"/>
  <c r="CE652" i="1"/>
  <c r="BY652" i="1"/>
  <c r="BT652" i="1"/>
  <c r="CT56" i="1"/>
  <c r="CO56" i="1"/>
  <c r="CJ56" i="1"/>
  <c r="CE56" i="1"/>
  <c r="BY56" i="1"/>
  <c r="BT56" i="1"/>
  <c r="CT883" i="1"/>
  <c r="CO883" i="1"/>
  <c r="CJ883" i="1"/>
  <c r="CE883" i="1"/>
  <c r="BY883" i="1"/>
  <c r="BT883" i="1"/>
  <c r="CT80" i="1"/>
  <c r="CO80" i="1"/>
  <c r="CJ80" i="1"/>
  <c r="CE80" i="1"/>
  <c r="BY80" i="1"/>
  <c r="BT80" i="1"/>
  <c r="CT130" i="1"/>
  <c r="CO130" i="1"/>
  <c r="CJ130" i="1"/>
  <c r="CE130" i="1"/>
  <c r="BY130" i="1"/>
  <c r="BT130" i="1"/>
  <c r="CT848" i="1"/>
  <c r="CO848" i="1"/>
  <c r="CJ848" i="1"/>
  <c r="CE848" i="1"/>
  <c r="BY848" i="1"/>
  <c r="BT848" i="1"/>
  <c r="CT629" i="1"/>
  <c r="CO629" i="1"/>
  <c r="CJ629" i="1"/>
  <c r="CE629" i="1"/>
  <c r="BY629" i="1"/>
  <c r="BT629" i="1"/>
  <c r="CT789" i="1"/>
  <c r="CO789" i="1"/>
  <c r="CJ789" i="1"/>
  <c r="CE789" i="1"/>
  <c r="BY789" i="1"/>
  <c r="BT789" i="1"/>
  <c r="CT388" i="1"/>
  <c r="CO388" i="1"/>
  <c r="CJ388" i="1"/>
  <c r="CE388" i="1"/>
  <c r="BY388" i="1"/>
  <c r="BT388" i="1"/>
  <c r="CT336" i="1"/>
  <c r="CO336" i="1"/>
  <c r="CJ336" i="1"/>
  <c r="CE336" i="1"/>
  <c r="BY336" i="1"/>
  <c r="BT336" i="1"/>
  <c r="CT268" i="1"/>
  <c r="CO268" i="1"/>
  <c r="CJ268" i="1"/>
  <c r="CE268" i="1"/>
  <c r="BY268" i="1"/>
  <c r="BT268" i="1"/>
  <c r="CT917" i="1"/>
  <c r="CO917" i="1"/>
  <c r="CJ917" i="1"/>
  <c r="CE917" i="1"/>
  <c r="BY917" i="1"/>
  <c r="BT917" i="1"/>
  <c r="CT411" i="1"/>
  <c r="CO411" i="1"/>
  <c r="CJ411" i="1"/>
  <c r="CE411" i="1"/>
  <c r="BY411" i="1"/>
  <c r="BT411" i="1"/>
  <c r="CT958" i="1"/>
  <c r="CO958" i="1"/>
  <c r="CJ958" i="1"/>
  <c r="CE958" i="1"/>
  <c r="BY958" i="1"/>
  <c r="BT958" i="1"/>
  <c r="CT931" i="1"/>
  <c r="CO931" i="1"/>
  <c r="CJ931" i="1"/>
  <c r="CE931" i="1"/>
  <c r="BY931" i="1"/>
  <c r="BT931" i="1"/>
  <c r="CT136" i="1"/>
  <c r="CO136" i="1"/>
  <c r="CJ136" i="1"/>
  <c r="CE136" i="1"/>
  <c r="BY136" i="1"/>
  <c r="BT136" i="1"/>
  <c r="CT375" i="1"/>
  <c r="CO375" i="1"/>
  <c r="CJ375" i="1"/>
  <c r="CE375" i="1"/>
  <c r="BY375" i="1"/>
  <c r="BT375" i="1"/>
  <c r="CT638" i="1"/>
  <c r="CO638" i="1"/>
  <c r="CJ638" i="1"/>
  <c r="CE638" i="1"/>
  <c r="BY638" i="1"/>
  <c r="BT638" i="1"/>
  <c r="CT501" i="1"/>
  <c r="CO501" i="1"/>
  <c r="CJ501" i="1"/>
  <c r="CE501" i="1"/>
  <c r="BY501" i="1"/>
  <c r="BT501" i="1"/>
  <c r="CT262" i="1"/>
  <c r="CO262" i="1"/>
  <c r="CJ262" i="1"/>
  <c r="CE262" i="1"/>
  <c r="BY262" i="1"/>
  <c r="BT262" i="1"/>
  <c r="CT597" i="1"/>
  <c r="CO597" i="1"/>
  <c r="CJ597" i="1"/>
  <c r="CE597" i="1"/>
  <c r="BY597" i="1"/>
  <c r="BT597" i="1"/>
  <c r="CT53" i="1"/>
  <c r="CO53" i="1"/>
  <c r="CJ53" i="1"/>
  <c r="CE53" i="1"/>
  <c r="BY53" i="1"/>
  <c r="BT53" i="1"/>
  <c r="CT596" i="1"/>
  <c r="CO596" i="1"/>
  <c r="CJ596" i="1"/>
  <c r="CE596" i="1"/>
  <c r="BY596" i="1"/>
  <c r="BT596" i="1"/>
  <c r="CT234" i="1"/>
  <c r="CO234" i="1"/>
  <c r="CJ234" i="1"/>
  <c r="CE234" i="1"/>
  <c r="BY234" i="1"/>
  <c r="BT234" i="1"/>
  <c r="CT909" i="1"/>
  <c r="CO909" i="1"/>
  <c r="CJ909" i="1"/>
  <c r="CE909" i="1"/>
  <c r="BY909" i="1"/>
  <c r="BT909" i="1"/>
  <c r="CT608" i="1"/>
  <c r="CO608" i="1"/>
  <c r="CJ608" i="1"/>
  <c r="CE608" i="1"/>
  <c r="BY608" i="1"/>
  <c r="BT608" i="1"/>
  <c r="CT761" i="1"/>
  <c r="CO761" i="1"/>
  <c r="CJ761" i="1"/>
  <c r="CE761" i="1"/>
  <c r="BY761" i="1"/>
  <c r="BT761" i="1"/>
  <c r="CT880" i="1"/>
  <c r="CO880" i="1"/>
  <c r="CJ880" i="1"/>
  <c r="CE880" i="1"/>
  <c r="BY880" i="1"/>
  <c r="BT880" i="1"/>
  <c r="CT75" i="1"/>
  <c r="CO75" i="1"/>
  <c r="CJ75" i="1"/>
  <c r="CE75" i="1"/>
  <c r="BY75" i="1"/>
  <c r="BT75" i="1"/>
  <c r="CT403" i="1"/>
  <c r="CO403" i="1"/>
  <c r="CJ403" i="1"/>
  <c r="CE403" i="1"/>
  <c r="BY403" i="1"/>
  <c r="BT403" i="1"/>
  <c r="CT210" i="1"/>
  <c r="CO210" i="1"/>
  <c r="CJ210" i="1"/>
  <c r="CE210" i="1"/>
  <c r="BY210" i="1"/>
  <c r="BT210" i="1"/>
  <c r="CT727" i="1"/>
  <c r="CO727" i="1"/>
  <c r="CJ727" i="1"/>
  <c r="CE727" i="1"/>
  <c r="BY727" i="1"/>
  <c r="BT727" i="1"/>
  <c r="CT395" i="1"/>
  <c r="CO395" i="1"/>
  <c r="CJ395" i="1"/>
  <c r="CE395" i="1"/>
  <c r="BY395" i="1"/>
  <c r="BT395" i="1"/>
  <c r="CT264" i="1"/>
  <c r="CO264" i="1"/>
  <c r="CJ264" i="1"/>
  <c r="CE264" i="1"/>
  <c r="BY264" i="1"/>
  <c r="BT264" i="1"/>
  <c r="CT536" i="1"/>
  <c r="CO536" i="1"/>
  <c r="CJ536" i="1"/>
  <c r="CE536" i="1"/>
  <c r="BY536" i="1"/>
  <c r="BT536" i="1"/>
  <c r="CT507" i="1"/>
  <c r="CO507" i="1"/>
  <c r="CJ507" i="1"/>
  <c r="CE507" i="1"/>
  <c r="BY507" i="1"/>
  <c r="BT507" i="1"/>
  <c r="CT437" i="1"/>
  <c r="CO437" i="1"/>
  <c r="CJ437" i="1"/>
  <c r="CE437" i="1"/>
  <c r="BY437" i="1"/>
  <c r="BT437" i="1"/>
  <c r="CT261" i="1"/>
  <c r="CO261" i="1"/>
  <c r="CJ261" i="1"/>
  <c r="CE261" i="1"/>
  <c r="BY261" i="1"/>
  <c r="BT261" i="1"/>
  <c r="CT219" i="1"/>
  <c r="CO219" i="1"/>
  <c r="CJ219" i="1"/>
  <c r="CE219" i="1"/>
  <c r="BY219" i="1"/>
  <c r="BT219" i="1"/>
  <c r="CT314" i="1"/>
  <c r="CO314" i="1"/>
  <c r="CJ314" i="1"/>
  <c r="CE314" i="1"/>
  <c r="BY314" i="1"/>
  <c r="BT314" i="1"/>
  <c r="CT708" i="1"/>
  <c r="CO708" i="1"/>
  <c r="CJ708" i="1"/>
  <c r="CE708" i="1"/>
  <c r="BY708" i="1"/>
  <c r="BT708" i="1"/>
  <c r="CT807" i="1"/>
  <c r="CO807" i="1"/>
  <c r="CJ807" i="1"/>
  <c r="CE807" i="1"/>
  <c r="BY807" i="1"/>
  <c r="BT807" i="1"/>
  <c r="CT816" i="1"/>
  <c r="CO816" i="1"/>
  <c r="CJ816" i="1"/>
  <c r="CE816" i="1"/>
  <c r="BY816" i="1"/>
  <c r="BT816" i="1"/>
  <c r="CT68" i="1"/>
  <c r="CO68" i="1"/>
  <c r="CJ68" i="1"/>
  <c r="CE68" i="1"/>
  <c r="BY68" i="1"/>
  <c r="BT68" i="1"/>
  <c r="CT744" i="1"/>
  <c r="CO744" i="1"/>
  <c r="CJ744" i="1"/>
  <c r="CE744" i="1"/>
  <c r="BY744" i="1"/>
  <c r="BT744" i="1"/>
  <c r="CT935" i="1"/>
  <c r="CO935" i="1"/>
  <c r="CJ935" i="1"/>
  <c r="CE935" i="1"/>
  <c r="BY935" i="1"/>
  <c r="BT935" i="1"/>
  <c r="CT15" i="1"/>
  <c r="CO15" i="1"/>
  <c r="CJ15" i="1"/>
  <c r="CE15" i="1"/>
  <c r="BY15" i="1"/>
  <c r="BT15" i="1"/>
  <c r="CT14" i="1"/>
  <c r="CO14" i="1"/>
  <c r="CJ14" i="1"/>
  <c r="CE14" i="1"/>
  <c r="BY14" i="1"/>
  <c r="BT14" i="1"/>
  <c r="CT293" i="1"/>
  <c r="CO293" i="1"/>
  <c r="CJ293" i="1"/>
  <c r="CE293" i="1"/>
  <c r="BY293" i="1"/>
  <c r="BT293" i="1"/>
  <c r="CT291" i="1"/>
  <c r="CO291" i="1"/>
  <c r="CJ291" i="1"/>
  <c r="CE291" i="1"/>
  <c r="BY291" i="1"/>
  <c r="BT291" i="1"/>
  <c r="CT551" i="1"/>
  <c r="CO551" i="1"/>
  <c r="CJ551" i="1"/>
  <c r="CE551" i="1"/>
  <c r="BY551" i="1"/>
  <c r="BT551" i="1"/>
  <c r="CT369" i="1"/>
  <c r="CO369" i="1"/>
  <c r="CJ369" i="1"/>
  <c r="CE369" i="1"/>
  <c r="BY369" i="1"/>
  <c r="BT369" i="1"/>
  <c r="CT85" i="1"/>
  <c r="CO85" i="1"/>
  <c r="CJ85" i="1"/>
  <c r="CE85" i="1"/>
  <c r="BY85" i="1"/>
  <c r="BT85" i="1"/>
  <c r="CT485" i="1"/>
  <c r="CO485" i="1"/>
  <c r="CJ485" i="1"/>
  <c r="CE485" i="1"/>
  <c r="BY485" i="1"/>
  <c r="BT485" i="1"/>
  <c r="CT228" i="1"/>
  <c r="CO228" i="1"/>
  <c r="CJ228" i="1"/>
  <c r="CE228" i="1"/>
  <c r="BY228" i="1"/>
  <c r="BT228" i="1"/>
  <c r="CT937" i="1"/>
  <c r="CO937" i="1"/>
  <c r="CJ937" i="1"/>
  <c r="CE937" i="1"/>
  <c r="BY937" i="1"/>
  <c r="BT937" i="1"/>
  <c r="CT529" i="1"/>
  <c r="CO529" i="1"/>
  <c r="CJ529" i="1"/>
  <c r="CE529" i="1"/>
  <c r="BY529" i="1"/>
  <c r="BT529" i="1"/>
  <c r="CT532" i="1"/>
  <c r="CO532" i="1"/>
  <c r="CJ532" i="1"/>
  <c r="CE532" i="1"/>
  <c r="BY532" i="1"/>
  <c r="BT532" i="1"/>
  <c r="CT534" i="1"/>
  <c r="CO534" i="1"/>
  <c r="CJ534" i="1"/>
  <c r="CE534" i="1"/>
  <c r="BY534" i="1"/>
  <c r="BT534" i="1"/>
  <c r="CT578" i="1"/>
  <c r="CO578" i="1"/>
  <c r="CJ578" i="1"/>
  <c r="CE578" i="1"/>
  <c r="BY578" i="1"/>
  <c r="BT578" i="1"/>
  <c r="CT759" i="1"/>
  <c r="CO759" i="1"/>
  <c r="CJ759" i="1"/>
  <c r="CE759" i="1"/>
  <c r="BY759" i="1"/>
  <c r="BT759" i="1"/>
  <c r="CT131" i="1"/>
  <c r="CO131" i="1"/>
  <c r="CJ131" i="1"/>
  <c r="CE131" i="1"/>
  <c r="BY131" i="1"/>
  <c r="BT131" i="1"/>
  <c r="CT328" i="1"/>
  <c r="CO328" i="1"/>
  <c r="CJ328" i="1"/>
  <c r="CE328" i="1"/>
  <c r="BY328" i="1"/>
  <c r="BT328" i="1"/>
  <c r="CT236" i="1"/>
  <c r="CO236" i="1"/>
  <c r="CJ236" i="1"/>
  <c r="CE236" i="1"/>
  <c r="BY236" i="1"/>
  <c r="BT236" i="1"/>
  <c r="CT757" i="1"/>
  <c r="CO757" i="1"/>
  <c r="CJ757" i="1"/>
  <c r="CE757" i="1"/>
  <c r="BY757" i="1"/>
  <c r="BT757" i="1"/>
  <c r="CT523" i="1"/>
  <c r="CO523" i="1"/>
  <c r="CJ523" i="1"/>
  <c r="CE523" i="1"/>
  <c r="BY523" i="1"/>
  <c r="BT523" i="1"/>
  <c r="CT222" i="1"/>
  <c r="CO222" i="1"/>
  <c r="CJ222" i="1"/>
  <c r="CE222" i="1"/>
  <c r="BY222" i="1"/>
  <c r="BT222" i="1"/>
  <c r="CT312" i="1"/>
  <c r="CO312" i="1"/>
  <c r="CJ312" i="1"/>
  <c r="CE312" i="1"/>
  <c r="BY312" i="1"/>
  <c r="BT312" i="1"/>
  <c r="CT267" i="1"/>
  <c r="CO267" i="1"/>
  <c r="CJ267" i="1"/>
  <c r="CE267" i="1"/>
  <c r="BY267" i="1"/>
  <c r="BT267" i="1"/>
  <c r="CT497" i="1"/>
  <c r="CO497" i="1"/>
  <c r="CJ497" i="1"/>
  <c r="CE497" i="1"/>
  <c r="BY497" i="1"/>
  <c r="BT497" i="1"/>
  <c r="CT187" i="1"/>
  <c r="CO187" i="1"/>
  <c r="CJ187" i="1"/>
  <c r="CE187" i="1"/>
  <c r="BY187" i="1"/>
  <c r="BT187" i="1"/>
  <c r="CT195" i="1"/>
  <c r="CO195" i="1"/>
  <c r="CJ195" i="1"/>
  <c r="CE195" i="1"/>
  <c r="BY195" i="1"/>
  <c r="BT195" i="1"/>
  <c r="CT463" i="1"/>
  <c r="CO463" i="1"/>
  <c r="CJ463" i="1"/>
  <c r="CE463" i="1"/>
  <c r="BY463" i="1"/>
  <c r="BT463" i="1"/>
  <c r="CT976" i="1"/>
  <c r="CO976" i="1"/>
  <c r="CJ976" i="1"/>
  <c r="CE976" i="1"/>
  <c r="BY976" i="1"/>
  <c r="BT976" i="1"/>
  <c r="CT656" i="1"/>
  <c r="CO656" i="1"/>
  <c r="CJ656" i="1"/>
  <c r="CE656" i="1"/>
  <c r="BY656" i="1"/>
  <c r="BT656" i="1"/>
  <c r="CT277" i="1"/>
  <c r="CO277" i="1"/>
  <c r="CJ277" i="1"/>
  <c r="CE277" i="1"/>
  <c r="BY277" i="1"/>
  <c r="BT277" i="1"/>
  <c r="CT714" i="1"/>
  <c r="CO714" i="1"/>
  <c r="CJ714" i="1"/>
  <c r="CE714" i="1"/>
  <c r="BY714" i="1"/>
  <c r="BT714" i="1"/>
  <c r="CT46" i="1"/>
  <c r="CO46" i="1"/>
  <c r="CJ46" i="1"/>
  <c r="CE46" i="1"/>
  <c r="BY46" i="1"/>
  <c r="BT46" i="1"/>
  <c r="CT103" i="1"/>
  <c r="CO103" i="1"/>
  <c r="CJ103" i="1"/>
  <c r="CE103" i="1"/>
  <c r="BY103" i="1"/>
  <c r="BT103" i="1"/>
  <c r="CT538" i="1"/>
  <c r="CO538" i="1"/>
  <c r="CJ538" i="1"/>
  <c r="CE538" i="1"/>
  <c r="BY538" i="1"/>
  <c r="BT538" i="1"/>
  <c r="CT471" i="1"/>
  <c r="CO471" i="1"/>
  <c r="CJ471" i="1"/>
  <c r="CE471" i="1"/>
  <c r="BY471" i="1"/>
  <c r="BT471" i="1"/>
  <c r="CT543" i="1"/>
  <c r="CO543" i="1"/>
  <c r="CJ543" i="1"/>
  <c r="CE543" i="1"/>
  <c r="BY543" i="1"/>
  <c r="BT543" i="1"/>
  <c r="CT416" i="1"/>
  <c r="CO416" i="1"/>
  <c r="CJ416" i="1"/>
  <c r="CE416" i="1"/>
  <c r="BY416" i="1"/>
  <c r="BT416" i="1"/>
  <c r="CT890" i="1"/>
  <c r="CO890" i="1"/>
  <c r="CJ890" i="1"/>
  <c r="CE890" i="1"/>
  <c r="BY890" i="1"/>
  <c r="BT890" i="1"/>
  <c r="CT530" i="1"/>
  <c r="CO530" i="1"/>
  <c r="CJ530" i="1"/>
  <c r="CE530" i="1"/>
  <c r="BY530" i="1"/>
  <c r="BT530" i="1"/>
  <c r="CT45" i="1"/>
  <c r="CO45" i="1"/>
  <c r="CJ45" i="1"/>
  <c r="CE45" i="1"/>
  <c r="BY45" i="1"/>
  <c r="BT45" i="1"/>
  <c r="CT957" i="1"/>
  <c r="CO957" i="1"/>
  <c r="CJ957" i="1"/>
  <c r="CE957" i="1"/>
  <c r="BY957" i="1"/>
  <c r="BT957" i="1"/>
  <c r="CT786" i="1"/>
  <c r="CO786" i="1"/>
  <c r="CJ786" i="1"/>
  <c r="CE786" i="1"/>
  <c r="BY786" i="1"/>
  <c r="BT786" i="1"/>
  <c r="CT6" i="1"/>
  <c r="CO6" i="1"/>
  <c r="CJ6" i="1"/>
  <c r="CE6" i="1"/>
  <c r="BY6" i="1"/>
  <c r="BT6" i="1"/>
  <c r="CT788" i="1"/>
  <c r="CO788" i="1"/>
  <c r="CJ788" i="1"/>
  <c r="CE788" i="1"/>
  <c r="BY788" i="1"/>
  <c r="BT788" i="1"/>
  <c r="CT299" i="1"/>
  <c r="CO299" i="1"/>
  <c r="CJ299" i="1"/>
  <c r="CE299" i="1"/>
  <c r="BY299" i="1"/>
  <c r="BT299" i="1"/>
  <c r="CT516" i="1"/>
  <c r="CO516" i="1"/>
  <c r="CJ516" i="1"/>
  <c r="CE516" i="1"/>
  <c r="BY516" i="1"/>
  <c r="BT516" i="1"/>
  <c r="CT956" i="1"/>
  <c r="CO956" i="1"/>
  <c r="CJ956" i="1"/>
  <c r="CE956" i="1"/>
  <c r="BY956" i="1"/>
  <c r="BT956" i="1"/>
  <c r="CT613" i="1"/>
  <c r="CO613" i="1"/>
  <c r="CJ613" i="1"/>
  <c r="CE613" i="1"/>
  <c r="BY613" i="1"/>
  <c r="BT613" i="1"/>
  <c r="CT837" i="1"/>
  <c r="CO837" i="1"/>
  <c r="CJ837" i="1"/>
  <c r="CE837" i="1"/>
  <c r="BY837" i="1"/>
  <c r="BT837" i="1"/>
  <c r="CT836" i="1"/>
  <c r="CO836" i="1"/>
  <c r="CJ836" i="1"/>
  <c r="CE836" i="1"/>
  <c r="BY836" i="1"/>
  <c r="BT836" i="1"/>
  <c r="CT11" i="1"/>
  <c r="CO11" i="1"/>
  <c r="CJ11" i="1"/>
  <c r="CE11" i="1"/>
  <c r="BY11" i="1"/>
  <c r="BT11" i="1"/>
  <c r="CT250" i="1"/>
  <c r="CO250" i="1"/>
  <c r="CJ250" i="1"/>
  <c r="CE250" i="1"/>
  <c r="BY250" i="1"/>
  <c r="BT250" i="1"/>
  <c r="CT700" i="1"/>
  <c r="CO700" i="1"/>
  <c r="CJ700" i="1"/>
  <c r="CE700" i="1"/>
  <c r="BY700" i="1"/>
  <c r="BT700" i="1"/>
  <c r="CT924" i="1"/>
  <c r="CO924" i="1"/>
  <c r="CJ924" i="1"/>
  <c r="CE924" i="1"/>
  <c r="BY924" i="1"/>
  <c r="BT924" i="1"/>
  <c r="CT10" i="1"/>
  <c r="CO10" i="1"/>
  <c r="CJ10" i="1"/>
  <c r="CE10" i="1"/>
  <c r="BY10" i="1"/>
  <c r="BT10" i="1"/>
  <c r="CT625" i="1"/>
  <c r="CO625" i="1"/>
  <c r="CJ625" i="1"/>
  <c r="CE625" i="1"/>
  <c r="BY625" i="1"/>
  <c r="BT625" i="1"/>
  <c r="CT873" i="1"/>
  <c r="CO873" i="1"/>
  <c r="CJ873" i="1"/>
  <c r="CE873" i="1"/>
  <c r="BY873" i="1"/>
  <c r="BT873" i="1"/>
  <c r="CT603" i="1"/>
  <c r="CO603" i="1"/>
  <c r="CJ603" i="1"/>
  <c r="CE603" i="1"/>
  <c r="BY603" i="1"/>
  <c r="BT603" i="1"/>
  <c r="CT751" i="1"/>
  <c r="CO751" i="1"/>
  <c r="CJ751" i="1"/>
  <c r="CE751" i="1"/>
  <c r="BY751" i="1"/>
  <c r="BT751" i="1"/>
  <c r="CT382" i="1"/>
  <c r="CO382" i="1"/>
  <c r="CJ382" i="1"/>
  <c r="CE382" i="1"/>
  <c r="BY382" i="1"/>
  <c r="BT382" i="1"/>
  <c r="CT294" i="1"/>
  <c r="CO294" i="1"/>
  <c r="CJ294" i="1"/>
  <c r="CE294" i="1"/>
  <c r="BY294" i="1"/>
  <c r="BT294" i="1"/>
  <c r="CT102" i="1"/>
  <c r="CO102" i="1"/>
  <c r="CJ102" i="1"/>
  <c r="CE102" i="1"/>
  <c r="BY102" i="1"/>
  <c r="BT102" i="1"/>
  <c r="CT283" i="1"/>
  <c r="CO283" i="1"/>
  <c r="CJ283" i="1"/>
  <c r="CE283" i="1"/>
  <c r="BY283" i="1"/>
  <c r="BT283" i="1"/>
  <c r="CT978" i="1"/>
  <c r="CO978" i="1"/>
  <c r="CJ978" i="1"/>
  <c r="CE978" i="1"/>
  <c r="BY978" i="1"/>
  <c r="BT978" i="1"/>
  <c r="CT50" i="1"/>
  <c r="CO50" i="1"/>
  <c r="CJ50" i="1"/>
  <c r="CE50" i="1"/>
  <c r="BY50" i="1"/>
  <c r="BT50" i="1"/>
  <c r="CT109" i="1"/>
  <c r="CO109" i="1"/>
  <c r="CJ109" i="1"/>
  <c r="CE109" i="1"/>
  <c r="BY109" i="1"/>
  <c r="BT109" i="1"/>
  <c r="CT831" i="1"/>
  <c r="CO831" i="1"/>
  <c r="CJ831" i="1"/>
  <c r="CE831" i="1"/>
  <c r="BY831" i="1"/>
  <c r="BT831" i="1"/>
  <c r="CT724" i="1"/>
  <c r="CO724" i="1"/>
  <c r="CJ724" i="1"/>
  <c r="CE724" i="1"/>
  <c r="BY724" i="1"/>
  <c r="BT724" i="1"/>
  <c r="CT520" i="1"/>
  <c r="CO520" i="1"/>
  <c r="CJ520" i="1"/>
  <c r="CE520" i="1"/>
  <c r="BY520" i="1"/>
  <c r="BT520" i="1"/>
  <c r="CT857" i="1"/>
  <c r="CO857" i="1"/>
  <c r="CJ857" i="1"/>
  <c r="CE857" i="1"/>
  <c r="BY857" i="1"/>
  <c r="BT857" i="1"/>
  <c r="CT364" i="1"/>
  <c r="CO364" i="1"/>
  <c r="CJ364" i="1"/>
  <c r="CE364" i="1"/>
  <c r="BY364" i="1"/>
  <c r="BT364" i="1"/>
  <c r="CT852" i="1"/>
  <c r="CO852" i="1"/>
  <c r="CJ852" i="1"/>
  <c r="CE852" i="1"/>
  <c r="BY852" i="1"/>
  <c r="BT852" i="1"/>
  <c r="CT692" i="1"/>
  <c r="CO692" i="1"/>
  <c r="CJ692" i="1"/>
  <c r="CE692" i="1"/>
  <c r="BY692" i="1"/>
  <c r="BT692" i="1"/>
  <c r="CT367" i="1"/>
  <c r="CO367" i="1"/>
  <c r="CJ367" i="1"/>
  <c r="CE367" i="1"/>
  <c r="BY367" i="1"/>
  <c r="BT367" i="1"/>
  <c r="CT373" i="1"/>
  <c r="CO373" i="1"/>
  <c r="CJ373" i="1"/>
  <c r="CE373" i="1"/>
  <c r="BY373" i="1"/>
  <c r="BT373" i="1"/>
  <c r="CT272" i="1"/>
  <c r="CO272" i="1"/>
  <c r="CJ272" i="1"/>
  <c r="CE272" i="1"/>
  <c r="BY272" i="1"/>
  <c r="BT272" i="1"/>
  <c r="CT658" i="1"/>
  <c r="CO658" i="1"/>
  <c r="CJ658" i="1"/>
  <c r="CE658" i="1"/>
  <c r="BY658" i="1"/>
  <c r="BT658" i="1"/>
  <c r="CT908" i="1"/>
  <c r="CO908" i="1"/>
  <c r="CJ908" i="1"/>
  <c r="CE908" i="1"/>
  <c r="BY908" i="1"/>
  <c r="BT908" i="1"/>
  <c r="CT25" i="1"/>
  <c r="CO25" i="1"/>
  <c r="CJ25" i="1"/>
  <c r="CE25" i="1"/>
  <c r="BY25" i="1"/>
  <c r="BT25" i="1"/>
  <c r="CT148" i="1"/>
  <c r="CO148" i="1"/>
  <c r="CJ148" i="1"/>
  <c r="CE148" i="1"/>
  <c r="BY148" i="1"/>
  <c r="BT148" i="1"/>
  <c r="CT129" i="1"/>
  <c r="CO129" i="1"/>
  <c r="CJ129" i="1"/>
  <c r="CE129" i="1"/>
  <c r="BY129" i="1"/>
  <c r="BT129" i="1"/>
  <c r="CT862" i="1"/>
  <c r="CO862" i="1"/>
  <c r="CJ862" i="1"/>
  <c r="CE862" i="1"/>
  <c r="BY862" i="1"/>
  <c r="BT862" i="1"/>
  <c r="CT493" i="1"/>
  <c r="CO493" i="1"/>
  <c r="CJ493" i="1"/>
  <c r="CE493" i="1"/>
  <c r="BY493" i="1"/>
  <c r="BT493" i="1"/>
  <c r="CT355" i="1"/>
  <c r="CO355" i="1"/>
  <c r="CJ355" i="1"/>
  <c r="CE355" i="1"/>
  <c r="BY355" i="1"/>
  <c r="BT355" i="1"/>
  <c r="CT484" i="1"/>
  <c r="CO484" i="1"/>
  <c r="CJ484" i="1"/>
  <c r="CE484" i="1"/>
  <c r="BY484" i="1"/>
  <c r="BT484" i="1"/>
  <c r="CT341" i="1"/>
  <c r="CO341" i="1"/>
  <c r="CJ341" i="1"/>
  <c r="CE341" i="1"/>
  <c r="BY341" i="1"/>
  <c r="BT341" i="1"/>
  <c r="CT911" i="1"/>
  <c r="CO911" i="1"/>
  <c r="CJ911" i="1"/>
  <c r="CE911" i="1"/>
  <c r="BY911" i="1"/>
  <c r="BT911" i="1"/>
  <c r="CT358" i="1"/>
  <c r="CO358" i="1"/>
  <c r="CJ358" i="1"/>
  <c r="CE358" i="1"/>
  <c r="BY358" i="1"/>
  <c r="BT358" i="1"/>
  <c r="CT855" i="1"/>
  <c r="CO855" i="1"/>
  <c r="CJ855" i="1"/>
  <c r="CE855" i="1"/>
  <c r="BY855" i="1"/>
  <c r="BT855" i="1"/>
  <c r="CT408" i="1"/>
  <c r="CO408" i="1"/>
  <c r="CJ408" i="1"/>
  <c r="CE408" i="1"/>
  <c r="BY408" i="1"/>
  <c r="BT408" i="1"/>
  <c r="CT833" i="1"/>
  <c r="CO833" i="1"/>
  <c r="CJ833" i="1"/>
  <c r="CE833" i="1"/>
  <c r="BY833" i="1"/>
  <c r="BT833" i="1"/>
  <c r="CT877" i="1"/>
  <c r="CO877" i="1"/>
  <c r="CJ877" i="1"/>
  <c r="CE877" i="1"/>
  <c r="BY877" i="1"/>
  <c r="BT877" i="1"/>
  <c r="CT333" i="1"/>
  <c r="CO333" i="1"/>
  <c r="CJ333" i="1"/>
  <c r="CE333" i="1"/>
  <c r="BY333" i="1"/>
  <c r="BT333" i="1"/>
  <c r="CT147" i="1"/>
  <c r="CO147" i="1"/>
  <c r="CJ147" i="1"/>
  <c r="CE147" i="1"/>
  <c r="BY147" i="1"/>
  <c r="BT147" i="1"/>
  <c r="CT390" i="1"/>
  <c r="CO390" i="1"/>
  <c r="CJ390" i="1"/>
  <c r="CE390" i="1"/>
  <c r="BY390" i="1"/>
  <c r="BT390" i="1"/>
  <c r="CT245" i="1"/>
  <c r="CO245" i="1"/>
  <c r="CJ245" i="1"/>
  <c r="CE245" i="1"/>
  <c r="BY245" i="1"/>
  <c r="BT245" i="1"/>
  <c r="CT945" i="1"/>
  <c r="CO945" i="1"/>
  <c r="CJ945" i="1"/>
  <c r="CE945" i="1"/>
  <c r="BY945" i="1"/>
  <c r="BT945" i="1"/>
  <c r="CT52" i="1"/>
  <c r="CO52" i="1"/>
  <c r="CJ52" i="1"/>
  <c r="CE52" i="1"/>
  <c r="BY52" i="1"/>
  <c r="BT52" i="1"/>
  <c r="CT127" i="1"/>
  <c r="CO127" i="1"/>
  <c r="CJ127" i="1"/>
  <c r="CE127" i="1"/>
  <c r="BY127" i="1"/>
  <c r="BT127" i="1"/>
  <c r="CT630" i="1"/>
  <c r="CO630" i="1"/>
  <c r="CJ630" i="1"/>
  <c r="CE630" i="1"/>
  <c r="BY630" i="1"/>
  <c r="BT630" i="1"/>
  <c r="CT796" i="1"/>
  <c r="CO796" i="1"/>
  <c r="CJ796" i="1"/>
  <c r="CE796" i="1"/>
  <c r="BY796" i="1"/>
  <c r="BT796" i="1"/>
  <c r="CT74" i="1"/>
  <c r="CO74" i="1"/>
  <c r="CJ74" i="1"/>
  <c r="CE74" i="1"/>
  <c r="BY74" i="1"/>
  <c r="BT74" i="1"/>
  <c r="CT97" i="1"/>
  <c r="CO97" i="1"/>
  <c r="CJ97" i="1"/>
  <c r="CE97" i="1"/>
  <c r="BY97" i="1"/>
  <c r="BT97" i="1"/>
  <c r="CT320" i="1"/>
  <c r="CO320" i="1"/>
  <c r="CJ320" i="1"/>
  <c r="CE320" i="1"/>
  <c r="BY320" i="1"/>
  <c r="BT320" i="1"/>
  <c r="CT217" i="1"/>
  <c r="CO217" i="1"/>
  <c r="CJ217" i="1"/>
  <c r="CE217" i="1"/>
  <c r="BY217" i="1"/>
  <c r="BT217" i="1"/>
  <c r="CT706" i="1"/>
  <c r="CO706" i="1"/>
  <c r="CJ706" i="1"/>
  <c r="CE706" i="1"/>
  <c r="BY706" i="1"/>
  <c r="BT706" i="1"/>
  <c r="CT586" i="1"/>
  <c r="CO586" i="1"/>
  <c r="CJ586" i="1"/>
  <c r="CE586" i="1"/>
  <c r="BY586" i="1"/>
  <c r="BT586" i="1"/>
  <c r="CT63" i="1"/>
  <c r="CO63" i="1"/>
  <c r="CJ63" i="1"/>
  <c r="CE63" i="1"/>
  <c r="BY63" i="1"/>
  <c r="BT63" i="1"/>
  <c r="CT664" i="1"/>
  <c r="CO664" i="1"/>
  <c r="CJ664" i="1"/>
  <c r="CE664" i="1"/>
  <c r="BY664" i="1"/>
  <c r="BT664" i="1"/>
  <c r="CT754" i="1"/>
  <c r="CO754" i="1"/>
  <c r="CJ754" i="1"/>
  <c r="CE754" i="1"/>
  <c r="BY754" i="1"/>
  <c r="BT754" i="1"/>
  <c r="CT229" i="1"/>
  <c r="CO229" i="1"/>
  <c r="CJ229" i="1"/>
  <c r="CE229" i="1"/>
  <c r="BY229" i="1"/>
  <c r="BT229" i="1"/>
  <c r="CT121" i="1"/>
  <c r="CO121" i="1"/>
  <c r="CJ121" i="1"/>
  <c r="CE121" i="1"/>
  <c r="BY121" i="1"/>
  <c r="BT121" i="1"/>
  <c r="CT190" i="1"/>
  <c r="CO190" i="1"/>
  <c r="CJ190" i="1"/>
  <c r="CE190" i="1"/>
  <c r="BY190" i="1"/>
  <c r="BT190" i="1"/>
  <c r="CT809" i="1"/>
  <c r="CO809" i="1"/>
  <c r="CJ809" i="1"/>
  <c r="CE809" i="1"/>
  <c r="BY809" i="1"/>
  <c r="BT809" i="1"/>
  <c r="CT404" i="1"/>
  <c r="CO404" i="1"/>
  <c r="CJ404" i="1"/>
  <c r="CE404" i="1"/>
  <c r="BY404" i="1"/>
  <c r="BT404" i="1"/>
  <c r="CT623" i="1"/>
  <c r="CO623" i="1"/>
  <c r="CJ623" i="1"/>
  <c r="CE623" i="1"/>
  <c r="BY623" i="1"/>
  <c r="BT623" i="1"/>
  <c r="CT671" i="1"/>
  <c r="CO671" i="1"/>
  <c r="CJ671" i="1"/>
  <c r="CE671" i="1"/>
  <c r="BY671" i="1"/>
  <c r="BT671" i="1"/>
  <c r="CT644" i="1"/>
  <c r="CO644" i="1"/>
  <c r="CJ644" i="1"/>
  <c r="CE644" i="1"/>
  <c r="BY644" i="1"/>
  <c r="BT644" i="1"/>
  <c r="CT143" i="1"/>
  <c r="CO143" i="1"/>
  <c r="CJ143" i="1"/>
  <c r="CE143" i="1"/>
  <c r="BY143" i="1"/>
  <c r="BT143" i="1"/>
  <c r="CT292" i="1"/>
  <c r="CO292" i="1"/>
  <c r="CJ292" i="1"/>
  <c r="CE292" i="1"/>
  <c r="BY292" i="1"/>
  <c r="BT292" i="1"/>
  <c r="CT290" i="1"/>
  <c r="CO290" i="1"/>
  <c r="CJ290" i="1"/>
  <c r="CE290" i="1"/>
  <c r="BY290" i="1"/>
  <c r="BT290" i="1"/>
  <c r="CT594" i="1"/>
  <c r="CO594" i="1"/>
  <c r="CJ594" i="1"/>
  <c r="CE594" i="1"/>
  <c r="BY594" i="1"/>
  <c r="BT594" i="1"/>
  <c r="CT966" i="1"/>
  <c r="CO966" i="1"/>
  <c r="CJ966" i="1"/>
  <c r="CE966" i="1"/>
  <c r="BY966" i="1"/>
  <c r="BT966" i="1"/>
  <c r="CT368" i="1"/>
  <c r="CO368" i="1"/>
  <c r="CJ368" i="1"/>
  <c r="CE368" i="1"/>
  <c r="BY368" i="1"/>
  <c r="BT368" i="1"/>
  <c r="CT197" i="1"/>
  <c r="CO197" i="1"/>
  <c r="CJ197" i="1"/>
  <c r="CE197" i="1"/>
  <c r="BY197" i="1"/>
  <c r="BT197" i="1"/>
  <c r="CT113" i="1"/>
  <c r="CO113" i="1"/>
  <c r="CJ113" i="1"/>
  <c r="CE113" i="1"/>
  <c r="BY113" i="1"/>
  <c r="BT113" i="1"/>
  <c r="CT380" i="1"/>
  <c r="CO380" i="1"/>
  <c r="CJ380" i="1"/>
  <c r="CE380" i="1"/>
  <c r="BY380" i="1"/>
  <c r="BT380" i="1"/>
  <c r="CT402" i="1"/>
  <c r="CO402" i="1"/>
  <c r="CJ402" i="1"/>
  <c r="CE402" i="1"/>
  <c r="BY402" i="1"/>
  <c r="BT402" i="1"/>
  <c r="CT177" i="1"/>
  <c r="CO177" i="1"/>
  <c r="CJ177" i="1"/>
  <c r="CE177" i="1"/>
  <c r="BY177" i="1"/>
  <c r="BT177" i="1"/>
  <c r="CT949" i="1"/>
  <c r="CO949" i="1"/>
  <c r="CJ949" i="1"/>
  <c r="CE949" i="1"/>
  <c r="BY949" i="1"/>
  <c r="BT949" i="1"/>
  <c r="CT518" i="1"/>
  <c r="CO518" i="1"/>
  <c r="CJ518" i="1"/>
  <c r="CE518" i="1"/>
  <c r="BY518" i="1"/>
  <c r="BT518" i="1"/>
  <c r="CT577" i="1"/>
  <c r="CO577" i="1"/>
  <c r="CJ577" i="1"/>
  <c r="CE577" i="1"/>
  <c r="BY577" i="1"/>
  <c r="BT577" i="1"/>
  <c r="CT400" i="1"/>
  <c r="CO400" i="1"/>
  <c r="CJ400" i="1"/>
  <c r="CE400" i="1"/>
  <c r="BY400" i="1"/>
  <c r="BT400" i="1"/>
  <c r="CT231" i="1"/>
  <c r="CO231" i="1"/>
  <c r="CJ231" i="1"/>
  <c r="CE231" i="1"/>
  <c r="BY231" i="1"/>
  <c r="BT231" i="1"/>
  <c r="CT337" i="1"/>
  <c r="CO337" i="1"/>
  <c r="CJ337" i="1"/>
  <c r="CE337" i="1"/>
  <c r="BY337" i="1"/>
  <c r="BT337" i="1"/>
  <c r="CT235" i="1"/>
  <c r="CO235" i="1"/>
  <c r="CJ235" i="1"/>
  <c r="CE235" i="1"/>
  <c r="BY235" i="1"/>
  <c r="BT235" i="1"/>
  <c r="CT223" i="1"/>
  <c r="CO223" i="1"/>
  <c r="CJ223" i="1"/>
  <c r="CE223" i="1"/>
  <c r="BY223" i="1"/>
  <c r="BT223" i="1"/>
  <c r="CT135" i="1"/>
  <c r="CO135" i="1"/>
  <c r="CJ135" i="1"/>
  <c r="CE135" i="1"/>
  <c r="BY135" i="1"/>
  <c r="BT135" i="1"/>
  <c r="CT186" i="1"/>
  <c r="CO186" i="1"/>
  <c r="CJ186" i="1"/>
  <c r="CE186" i="1"/>
  <c r="BY186" i="1"/>
  <c r="BT186" i="1"/>
  <c r="CT327" i="1"/>
  <c r="CO327" i="1"/>
  <c r="CJ327" i="1"/>
  <c r="CE327" i="1"/>
  <c r="BY327" i="1"/>
  <c r="BT327" i="1"/>
  <c r="CT168" i="1"/>
  <c r="CO168" i="1"/>
  <c r="CJ168" i="1"/>
  <c r="CE168" i="1"/>
  <c r="BY168" i="1"/>
  <c r="BT168" i="1"/>
  <c r="CT176" i="1"/>
  <c r="CO176" i="1"/>
  <c r="CJ176" i="1"/>
  <c r="CE176" i="1"/>
  <c r="BY176" i="1"/>
  <c r="BT176" i="1"/>
  <c r="CT174" i="1"/>
  <c r="CO174" i="1"/>
  <c r="CJ174" i="1"/>
  <c r="CE174" i="1"/>
  <c r="BY174" i="1"/>
  <c r="BT174" i="1"/>
  <c r="CT750" i="1"/>
  <c r="CO750" i="1"/>
  <c r="CJ750" i="1"/>
  <c r="CE750" i="1"/>
  <c r="BY750" i="1"/>
  <c r="BT750" i="1"/>
  <c r="CT635" i="1"/>
  <c r="CO635" i="1"/>
  <c r="CJ635" i="1"/>
  <c r="CE635" i="1"/>
  <c r="BY635" i="1"/>
  <c r="BT635" i="1"/>
  <c r="CT433" i="1"/>
  <c r="CO433" i="1"/>
  <c r="CJ433" i="1"/>
  <c r="CE433" i="1"/>
  <c r="BY433" i="1"/>
  <c r="BT433" i="1"/>
  <c r="CT554" i="1"/>
  <c r="CO554" i="1"/>
  <c r="CJ554" i="1"/>
  <c r="CE554" i="1"/>
  <c r="BY554" i="1"/>
  <c r="BT554" i="1"/>
  <c r="CT548" i="1"/>
  <c r="CO548" i="1"/>
  <c r="CJ548" i="1"/>
  <c r="CE548" i="1"/>
  <c r="BY548" i="1"/>
  <c r="BT548" i="1"/>
  <c r="CT683" i="1"/>
  <c r="CO683" i="1"/>
  <c r="CJ683" i="1"/>
  <c r="CE683" i="1"/>
  <c r="BY683" i="1"/>
  <c r="BT683" i="1"/>
  <c r="CT194" i="1"/>
  <c r="CO194" i="1"/>
  <c r="CJ194" i="1"/>
  <c r="CE194" i="1"/>
  <c r="BY194" i="1"/>
  <c r="BT194" i="1"/>
  <c r="CT660" i="1"/>
  <c r="CO660" i="1"/>
  <c r="CJ660" i="1"/>
  <c r="CE660" i="1"/>
  <c r="BY660" i="1"/>
  <c r="BT660" i="1"/>
  <c r="CT20" i="1"/>
  <c r="CO20" i="1"/>
  <c r="CJ20" i="1"/>
  <c r="CE20" i="1"/>
  <c r="BY20" i="1"/>
  <c r="BT20" i="1"/>
  <c r="CT185" i="1"/>
  <c r="CO185" i="1"/>
  <c r="CJ185" i="1"/>
  <c r="CE185" i="1"/>
  <c r="BY185" i="1"/>
  <c r="BT185" i="1"/>
  <c r="CT566" i="1"/>
  <c r="CO566" i="1"/>
  <c r="CJ566" i="1"/>
  <c r="CE566" i="1"/>
  <c r="BY566" i="1"/>
  <c r="BT566" i="1"/>
  <c r="CT545" i="1"/>
  <c r="CO545" i="1"/>
  <c r="CJ545" i="1"/>
  <c r="CE545" i="1"/>
  <c r="BY545" i="1"/>
  <c r="BT545" i="1"/>
  <c r="CT276" i="1"/>
  <c r="CO276" i="1"/>
  <c r="CJ276" i="1"/>
  <c r="CE276" i="1"/>
  <c r="BY276" i="1"/>
  <c r="BT276" i="1"/>
  <c r="CT713" i="1"/>
  <c r="CO713" i="1"/>
  <c r="CJ713" i="1"/>
  <c r="CE713" i="1"/>
  <c r="BY713" i="1"/>
  <c r="BT713" i="1"/>
  <c r="CT730" i="1"/>
  <c r="CO730" i="1"/>
  <c r="CJ730" i="1"/>
  <c r="CE730" i="1"/>
  <c r="BY730" i="1"/>
  <c r="BT730" i="1"/>
  <c r="CT547" i="1"/>
  <c r="CO547" i="1"/>
  <c r="CJ547" i="1"/>
  <c r="CE547" i="1"/>
  <c r="BY547" i="1"/>
  <c r="BT547" i="1"/>
  <c r="CT763" i="1"/>
  <c r="CO763" i="1"/>
  <c r="CJ763" i="1"/>
  <c r="CE763" i="1"/>
  <c r="BY763" i="1"/>
  <c r="BT763" i="1"/>
  <c r="CT470" i="1"/>
  <c r="CO470" i="1"/>
  <c r="CJ470" i="1"/>
  <c r="CE470" i="1"/>
  <c r="BY470" i="1"/>
  <c r="BT470" i="1"/>
  <c r="CT512" i="1"/>
  <c r="CO512" i="1"/>
  <c r="CJ512" i="1"/>
  <c r="CE512" i="1"/>
  <c r="BY512" i="1"/>
  <c r="BT512" i="1"/>
  <c r="CT557" i="1"/>
  <c r="CO557" i="1"/>
  <c r="CJ557" i="1"/>
  <c r="CE557" i="1"/>
  <c r="BY557" i="1"/>
  <c r="BT557" i="1"/>
  <c r="CT152" i="1"/>
  <c r="CO152" i="1"/>
  <c r="CJ152" i="1"/>
  <c r="CE152" i="1"/>
  <c r="BY152" i="1"/>
  <c r="BT152" i="1"/>
  <c r="CT556" i="1"/>
  <c r="CO556" i="1"/>
  <c r="CJ556" i="1"/>
  <c r="CE556" i="1"/>
  <c r="BY556" i="1"/>
  <c r="BT556" i="1"/>
  <c r="CT469" i="1"/>
  <c r="CO469" i="1"/>
  <c r="CJ469" i="1"/>
  <c r="CE469" i="1"/>
  <c r="BY469" i="1"/>
  <c r="BT469" i="1"/>
  <c r="CT620" i="1"/>
  <c r="CO620" i="1"/>
  <c r="CJ620" i="1"/>
  <c r="CE620" i="1"/>
  <c r="BY620" i="1"/>
  <c r="BT620" i="1"/>
  <c r="CT832" i="1"/>
  <c r="CO832" i="1"/>
  <c r="CJ832" i="1"/>
  <c r="CE832" i="1"/>
  <c r="BY832" i="1"/>
  <c r="BT832" i="1"/>
  <c r="CT835" i="1"/>
  <c r="CO835" i="1"/>
  <c r="CJ835" i="1"/>
  <c r="CE835" i="1"/>
  <c r="BY835" i="1"/>
  <c r="BT835" i="1"/>
  <c r="CT241" i="1"/>
  <c r="CO241" i="1"/>
  <c r="CJ241" i="1"/>
  <c r="CE241" i="1"/>
  <c r="BY241" i="1"/>
  <c r="BT241" i="1"/>
  <c r="CT275" i="1"/>
  <c r="CO275" i="1"/>
  <c r="CJ275" i="1"/>
  <c r="CE275" i="1"/>
  <c r="BY275" i="1"/>
  <c r="BT275" i="1"/>
  <c r="CT240" i="1"/>
  <c r="CO240" i="1"/>
  <c r="CJ240" i="1"/>
  <c r="CE240" i="1"/>
  <c r="BY240" i="1"/>
  <c r="BT240" i="1"/>
  <c r="CT649" i="1"/>
  <c r="CO649" i="1"/>
  <c r="CJ649" i="1"/>
  <c r="CE649" i="1"/>
  <c r="BY649" i="1"/>
  <c r="BT649" i="1"/>
  <c r="CT703" i="1"/>
  <c r="CO703" i="1"/>
  <c r="CJ703" i="1"/>
  <c r="CE703" i="1"/>
  <c r="BY703" i="1"/>
  <c r="BT703" i="1"/>
  <c r="CT896" i="1"/>
  <c r="CO896" i="1"/>
  <c r="CJ896" i="1"/>
  <c r="CE896" i="1"/>
  <c r="BY896" i="1"/>
  <c r="BT896" i="1"/>
  <c r="CT926" i="1"/>
  <c r="CO926" i="1"/>
  <c r="CJ926" i="1"/>
  <c r="CE926" i="1"/>
  <c r="BY926" i="1"/>
  <c r="BT926" i="1"/>
  <c r="CT647" i="1"/>
  <c r="CO647" i="1"/>
  <c r="CJ647" i="1"/>
  <c r="CE647" i="1"/>
  <c r="BY647" i="1"/>
  <c r="BT647" i="1"/>
  <c r="CT39" i="1"/>
  <c r="CO39" i="1"/>
  <c r="CJ39" i="1"/>
  <c r="CE39" i="1"/>
  <c r="BY39" i="1"/>
  <c r="BT39" i="1"/>
  <c r="CT829" i="1"/>
  <c r="CO829" i="1"/>
  <c r="CJ829" i="1"/>
  <c r="CE829" i="1"/>
  <c r="BY829" i="1"/>
  <c r="BT829" i="1"/>
  <c r="CT843" i="1"/>
  <c r="CO843" i="1"/>
  <c r="CJ843" i="1"/>
  <c r="CE843" i="1"/>
  <c r="BY843" i="1"/>
  <c r="BT843" i="1"/>
  <c r="CT842" i="1"/>
  <c r="CO842" i="1"/>
  <c r="CJ842" i="1"/>
  <c r="CE842" i="1"/>
  <c r="BY842" i="1"/>
  <c r="BT842" i="1"/>
  <c r="CT499" i="1"/>
  <c r="CO499" i="1"/>
  <c r="CJ499" i="1"/>
  <c r="CE499" i="1"/>
  <c r="BY499" i="1"/>
  <c r="BT499" i="1"/>
  <c r="CT93" i="1"/>
  <c r="CO93" i="1"/>
  <c r="CJ93" i="1"/>
  <c r="CE93" i="1"/>
  <c r="BY93" i="1"/>
  <c r="BT93" i="1"/>
  <c r="CT444" i="1"/>
  <c r="CO444" i="1"/>
  <c r="CJ444" i="1"/>
  <c r="CE444" i="1"/>
  <c r="BY444" i="1"/>
  <c r="BT444" i="1"/>
  <c r="CT498" i="1"/>
  <c r="CO498" i="1"/>
  <c r="CJ498" i="1"/>
  <c r="CE498" i="1"/>
  <c r="BY498" i="1"/>
  <c r="BT498" i="1"/>
  <c r="CT960" i="1"/>
  <c r="CO960" i="1"/>
  <c r="CJ960" i="1"/>
  <c r="CE960" i="1"/>
  <c r="BY960" i="1"/>
  <c r="BT960" i="1"/>
  <c r="CT282" i="1"/>
  <c r="CO282" i="1"/>
  <c r="CJ282" i="1"/>
  <c r="CE282" i="1"/>
  <c r="BY282" i="1"/>
  <c r="BT282" i="1"/>
  <c r="CT865" i="1"/>
  <c r="CO865" i="1"/>
  <c r="CJ865" i="1"/>
  <c r="CE865" i="1"/>
  <c r="BY865" i="1"/>
  <c r="BT865" i="1"/>
  <c r="CT254" i="1"/>
  <c r="CO254" i="1"/>
  <c r="CJ254" i="1"/>
  <c r="CE254" i="1"/>
  <c r="BY254" i="1"/>
  <c r="BT254" i="1"/>
  <c r="CT285" i="1"/>
  <c r="CO285" i="1"/>
  <c r="CJ285" i="1"/>
  <c r="CE285" i="1"/>
  <c r="BY285" i="1"/>
  <c r="BT285" i="1"/>
  <c r="CT792" i="1"/>
  <c r="CO792" i="1"/>
  <c r="CJ792" i="1"/>
  <c r="CE792" i="1"/>
  <c r="BY792" i="1"/>
  <c r="BT792" i="1"/>
  <c r="CT363" i="1"/>
  <c r="CO363" i="1"/>
  <c r="CJ363" i="1"/>
  <c r="CE363" i="1"/>
  <c r="BY363" i="1"/>
  <c r="BT363" i="1"/>
  <c r="CT849" i="1"/>
  <c r="CO849" i="1"/>
  <c r="CJ849" i="1"/>
  <c r="CE849" i="1"/>
  <c r="BY849" i="1"/>
  <c r="BT849" i="1"/>
  <c r="CT853" i="1"/>
  <c r="CO853" i="1"/>
  <c r="CJ853" i="1"/>
  <c r="CE853" i="1"/>
  <c r="BY853" i="1"/>
  <c r="BT853" i="1"/>
  <c r="CT362" i="1"/>
  <c r="CO362" i="1"/>
  <c r="CJ362" i="1"/>
  <c r="CE362" i="1"/>
  <c r="BY362" i="1"/>
  <c r="BT362" i="1"/>
  <c r="CT628" i="1"/>
  <c r="CO628" i="1"/>
  <c r="CJ628" i="1"/>
  <c r="CE628" i="1"/>
  <c r="BY628" i="1"/>
  <c r="BT628" i="1"/>
  <c r="CT301" i="1"/>
  <c r="CO301" i="1"/>
  <c r="CJ301" i="1"/>
  <c r="CE301" i="1"/>
  <c r="BY301" i="1"/>
  <c r="BT301" i="1"/>
  <c r="CT669" i="1"/>
  <c r="CO669" i="1"/>
  <c r="CJ669" i="1"/>
  <c r="CE669" i="1"/>
  <c r="BY669" i="1"/>
  <c r="BT669" i="1"/>
  <c r="CT804" i="1"/>
  <c r="CO804" i="1"/>
  <c r="CJ804" i="1"/>
  <c r="CE804" i="1"/>
  <c r="BY804" i="1"/>
  <c r="BT804" i="1"/>
  <c r="CT861" i="1"/>
  <c r="CO861" i="1"/>
  <c r="CJ861" i="1"/>
  <c r="CE861" i="1"/>
  <c r="BY861" i="1"/>
  <c r="BT861" i="1"/>
  <c r="CT366" i="1"/>
  <c r="CO366" i="1"/>
  <c r="CJ366" i="1"/>
  <c r="CE366" i="1"/>
  <c r="BY366" i="1"/>
  <c r="BT366" i="1"/>
  <c r="CT846" i="1"/>
  <c r="CO846" i="1"/>
  <c r="CJ846" i="1"/>
  <c r="CE846" i="1"/>
  <c r="BY846" i="1"/>
  <c r="BT846" i="1"/>
  <c r="CT138" i="1"/>
  <c r="CO138" i="1"/>
  <c r="CJ138" i="1"/>
  <c r="CE138" i="1"/>
  <c r="BY138" i="1"/>
  <c r="BT138" i="1"/>
  <c r="CT269" i="1"/>
  <c r="CO269" i="1"/>
  <c r="CJ269" i="1"/>
  <c r="CE269" i="1"/>
  <c r="BY269" i="1"/>
  <c r="BT269" i="1"/>
  <c r="CT398" i="1"/>
  <c r="CO398" i="1"/>
  <c r="CJ398" i="1"/>
  <c r="CE398" i="1"/>
  <c r="BY398" i="1"/>
  <c r="BT398" i="1"/>
  <c r="CT347" i="1"/>
  <c r="CO347" i="1"/>
  <c r="CJ347" i="1"/>
  <c r="CE347" i="1"/>
  <c r="BY347" i="1"/>
  <c r="BT347" i="1"/>
  <c r="CT71" i="1"/>
  <c r="CO71" i="1"/>
  <c r="CJ71" i="1"/>
  <c r="CE71" i="1"/>
  <c r="BY71" i="1"/>
  <c r="BT71" i="1"/>
  <c r="CT640" i="1"/>
  <c r="CO640" i="1"/>
  <c r="CJ640" i="1"/>
  <c r="CE640" i="1"/>
  <c r="BY640" i="1"/>
  <c r="BT640" i="1"/>
  <c r="CT590" i="1"/>
  <c r="CO590" i="1"/>
  <c r="CJ590" i="1"/>
  <c r="CE590" i="1"/>
  <c r="BY590" i="1"/>
  <c r="BT590" i="1"/>
  <c r="CT539" i="1"/>
  <c r="CO539" i="1"/>
  <c r="CJ539" i="1"/>
  <c r="CE539" i="1"/>
  <c r="BY539" i="1"/>
  <c r="BT539" i="1"/>
  <c r="CT808" i="1"/>
  <c r="CO808" i="1"/>
  <c r="CJ808" i="1"/>
  <c r="CE808" i="1"/>
  <c r="BY808" i="1"/>
  <c r="BT808" i="1"/>
  <c r="CT7" i="1"/>
  <c r="CO7" i="1"/>
  <c r="CJ7" i="1"/>
  <c r="CE7" i="1"/>
  <c r="BY7" i="1"/>
  <c r="BT7" i="1"/>
  <c r="CT632" i="1"/>
  <c r="CO632" i="1"/>
  <c r="CJ632" i="1"/>
  <c r="CE632" i="1"/>
  <c r="BY632" i="1"/>
  <c r="BT632" i="1"/>
  <c r="CT540" i="1"/>
  <c r="CO540" i="1"/>
  <c r="CJ540" i="1"/>
  <c r="CE540" i="1"/>
  <c r="BY540" i="1"/>
  <c r="BT540" i="1"/>
  <c r="CT580" i="1"/>
  <c r="CO580" i="1"/>
  <c r="CJ580" i="1"/>
  <c r="CE580" i="1"/>
  <c r="BY580" i="1"/>
  <c r="BT580" i="1"/>
  <c r="CT812" i="1"/>
  <c r="CO812" i="1"/>
  <c r="CJ812" i="1"/>
  <c r="CE812" i="1"/>
  <c r="BY812" i="1"/>
  <c r="BT812" i="1"/>
  <c r="CT969" i="1"/>
  <c r="CO969" i="1"/>
  <c r="CJ969" i="1"/>
  <c r="CE969" i="1"/>
  <c r="BY969" i="1"/>
  <c r="BT969" i="1"/>
  <c r="CT62" i="1"/>
  <c r="CO62" i="1"/>
  <c r="CJ62" i="1"/>
  <c r="CE62" i="1"/>
  <c r="BY62" i="1"/>
  <c r="BT62" i="1"/>
  <c r="CT782" i="1"/>
  <c r="CO782" i="1"/>
  <c r="CJ782" i="1"/>
  <c r="CE782" i="1"/>
  <c r="BY782" i="1"/>
  <c r="BT782" i="1"/>
  <c r="CT61" i="1"/>
  <c r="CO61" i="1"/>
  <c r="CJ61" i="1"/>
  <c r="CE61" i="1"/>
  <c r="BY61" i="1"/>
  <c r="BT61" i="1"/>
  <c r="CT86" i="1"/>
  <c r="CO86" i="1"/>
  <c r="CJ86" i="1"/>
  <c r="CE86" i="1"/>
  <c r="BY86" i="1"/>
  <c r="BT86" i="1"/>
  <c r="CT84" i="1"/>
  <c r="CO84" i="1"/>
  <c r="CJ84" i="1"/>
  <c r="CE84" i="1"/>
  <c r="BY84" i="1"/>
  <c r="BT84" i="1"/>
  <c r="CT87" i="1"/>
  <c r="CO87" i="1"/>
  <c r="CJ87" i="1"/>
  <c r="CE87" i="1"/>
  <c r="BY87" i="1"/>
  <c r="BT87" i="1"/>
  <c r="CT914" i="1"/>
  <c r="CO914" i="1"/>
  <c r="CJ914" i="1"/>
  <c r="CE914" i="1"/>
  <c r="BY914" i="1"/>
  <c r="BT914" i="1"/>
  <c r="CT709" i="1"/>
  <c r="CO709" i="1"/>
  <c r="CJ709" i="1"/>
  <c r="CE709" i="1"/>
  <c r="BY709" i="1"/>
  <c r="BT709" i="1"/>
  <c r="CT405" i="1"/>
  <c r="CO405" i="1"/>
  <c r="CJ405" i="1"/>
  <c r="CE405" i="1"/>
  <c r="BY405" i="1"/>
  <c r="BT405" i="1"/>
  <c r="CT963" i="1"/>
  <c r="CO963" i="1"/>
  <c r="CJ963" i="1"/>
  <c r="CE963" i="1"/>
  <c r="BY963" i="1"/>
  <c r="BT963" i="1"/>
  <c r="CT447" i="1"/>
  <c r="CO447" i="1"/>
  <c r="CJ447" i="1"/>
  <c r="CE447" i="1"/>
  <c r="BY447" i="1"/>
  <c r="BT447" i="1"/>
  <c r="CT892" i="1"/>
  <c r="CO892" i="1"/>
  <c r="CJ892" i="1"/>
  <c r="CE892" i="1"/>
  <c r="BY892" i="1"/>
  <c r="BT892" i="1"/>
  <c r="CT670" i="1"/>
  <c r="CO670" i="1"/>
  <c r="CJ670" i="1"/>
  <c r="CE670" i="1"/>
  <c r="BY670" i="1"/>
  <c r="BT670" i="1"/>
  <c r="CT631" i="1"/>
  <c r="CO631" i="1"/>
  <c r="CJ631" i="1"/>
  <c r="CE631" i="1"/>
  <c r="BY631" i="1"/>
  <c r="BT631" i="1"/>
  <c r="CT118" i="1"/>
  <c r="CO118" i="1"/>
  <c r="CJ118" i="1"/>
  <c r="CE118" i="1"/>
  <c r="BY118" i="1"/>
  <c r="BT118" i="1"/>
  <c r="CT885" i="1"/>
  <c r="CO885" i="1"/>
  <c r="CJ885" i="1"/>
  <c r="CE885" i="1"/>
  <c r="BY885" i="1"/>
  <c r="BT885" i="1"/>
  <c r="CT119" i="1"/>
  <c r="CO119" i="1"/>
  <c r="CJ119" i="1"/>
  <c r="CE119" i="1"/>
  <c r="BY119" i="1"/>
  <c r="BT119" i="1"/>
  <c r="CT19" i="1"/>
  <c r="CO19" i="1"/>
  <c r="CJ19" i="1"/>
  <c r="CE19" i="1"/>
  <c r="BY19" i="1"/>
  <c r="BT19" i="1"/>
  <c r="CT860" i="1"/>
  <c r="CO860" i="1"/>
  <c r="CJ860" i="1"/>
  <c r="CE860" i="1"/>
  <c r="BY860" i="1"/>
  <c r="BT860" i="1"/>
  <c r="CT967" i="1"/>
  <c r="CO967" i="1"/>
  <c r="CJ967" i="1"/>
  <c r="CE967" i="1"/>
  <c r="BY967" i="1"/>
  <c r="BT967" i="1"/>
  <c r="CT330" i="1"/>
  <c r="CO330" i="1"/>
  <c r="CJ330" i="1"/>
  <c r="CE330" i="1"/>
  <c r="BY330" i="1"/>
  <c r="BT330" i="1"/>
  <c r="CT968" i="1"/>
  <c r="CO968" i="1"/>
  <c r="CJ968" i="1"/>
  <c r="CE968" i="1"/>
  <c r="BY968" i="1"/>
  <c r="BT968" i="1"/>
  <c r="CT948" i="1"/>
  <c r="CO948" i="1"/>
  <c r="CJ948" i="1"/>
  <c r="CE948" i="1"/>
  <c r="BY948" i="1"/>
  <c r="BT948" i="1"/>
  <c r="CT511" i="1"/>
  <c r="CO511" i="1"/>
  <c r="CJ511" i="1"/>
  <c r="CE511" i="1"/>
  <c r="BY511" i="1"/>
  <c r="BT511" i="1"/>
  <c r="CT169" i="1"/>
  <c r="CO169" i="1"/>
  <c r="CJ169" i="1"/>
  <c r="CE169" i="1"/>
  <c r="BY169" i="1"/>
  <c r="BT169" i="1"/>
  <c r="CT165" i="1"/>
  <c r="CO165" i="1"/>
  <c r="CJ165" i="1"/>
  <c r="CE165" i="1"/>
  <c r="BY165" i="1"/>
  <c r="BT165" i="1"/>
  <c r="CT182" i="1"/>
  <c r="CO182" i="1"/>
  <c r="CJ182" i="1"/>
  <c r="CE182" i="1"/>
  <c r="BY182" i="1"/>
  <c r="BT182" i="1"/>
  <c r="CT193" i="1"/>
  <c r="CO193" i="1"/>
  <c r="CJ193" i="1"/>
  <c r="CE193" i="1"/>
  <c r="BY193" i="1"/>
  <c r="BT193" i="1"/>
  <c r="CT205" i="1"/>
  <c r="CO205" i="1"/>
  <c r="CJ205" i="1"/>
  <c r="CE205" i="1"/>
  <c r="BY205" i="1"/>
  <c r="BT205" i="1"/>
  <c r="CT178" i="1"/>
  <c r="CO178" i="1"/>
  <c r="CJ178" i="1"/>
  <c r="CE178" i="1"/>
  <c r="BY178" i="1"/>
  <c r="BT178" i="1"/>
  <c r="CT215" i="1"/>
  <c r="CO215" i="1"/>
  <c r="CJ215" i="1"/>
  <c r="CE215" i="1"/>
  <c r="BY215" i="1"/>
  <c r="BT215" i="1"/>
  <c r="CT171" i="1"/>
  <c r="CO171" i="1"/>
  <c r="CJ171" i="1"/>
  <c r="CE171" i="1"/>
  <c r="BY171" i="1"/>
  <c r="BT171" i="1"/>
  <c r="CT173" i="1"/>
  <c r="CO173" i="1"/>
  <c r="CJ173" i="1"/>
  <c r="CE173" i="1"/>
  <c r="BY173" i="1"/>
  <c r="BT173" i="1"/>
  <c r="CT749" i="1"/>
  <c r="CO749" i="1"/>
  <c r="CJ749" i="1"/>
  <c r="CE749" i="1"/>
  <c r="BY749" i="1"/>
  <c r="BT749" i="1"/>
  <c r="CT432" i="1"/>
  <c r="CO432" i="1"/>
  <c r="CJ432" i="1"/>
  <c r="CE432" i="1"/>
  <c r="BY432" i="1"/>
  <c r="BT432" i="1"/>
  <c r="CT79" i="1"/>
  <c r="CO79" i="1"/>
  <c r="CJ79" i="1"/>
  <c r="CE79" i="1"/>
  <c r="BY79" i="1"/>
  <c r="BT79" i="1"/>
  <c r="CT172" i="1"/>
  <c r="CO172" i="1"/>
  <c r="CJ172" i="1"/>
  <c r="CE172" i="1"/>
  <c r="BY172" i="1"/>
  <c r="BT172" i="1"/>
  <c r="CT755" i="1"/>
  <c r="CO755" i="1"/>
  <c r="CJ755" i="1"/>
  <c r="CE755" i="1"/>
  <c r="BY755" i="1"/>
  <c r="BT755" i="1"/>
  <c r="CT468" i="1"/>
  <c r="CO468" i="1"/>
  <c r="CJ468" i="1"/>
  <c r="CE468" i="1"/>
  <c r="BY468" i="1"/>
  <c r="BT468" i="1"/>
  <c r="CT475" i="1"/>
  <c r="CO475" i="1"/>
  <c r="CJ475" i="1"/>
  <c r="CE475" i="1"/>
  <c r="BY475" i="1"/>
  <c r="BT475" i="1"/>
  <c r="CT38" i="1"/>
  <c r="CO38" i="1"/>
  <c r="CJ38" i="1"/>
  <c r="CE38" i="1"/>
  <c r="BY38" i="1"/>
  <c r="BT38" i="1"/>
  <c r="CT643" i="1"/>
  <c r="CO643" i="1"/>
  <c r="CJ643" i="1"/>
  <c r="CE643" i="1"/>
  <c r="BY643" i="1"/>
  <c r="BT643" i="1"/>
  <c r="CT542" i="1"/>
  <c r="CO542" i="1"/>
  <c r="CJ542" i="1"/>
  <c r="CE542" i="1"/>
  <c r="BY542" i="1"/>
  <c r="BT542" i="1"/>
  <c r="CT712" i="1"/>
  <c r="CO712" i="1"/>
  <c r="CJ712" i="1"/>
  <c r="CE712" i="1"/>
  <c r="BY712" i="1"/>
  <c r="BT712" i="1"/>
  <c r="CT680" i="1"/>
  <c r="CO680" i="1"/>
  <c r="CJ680" i="1"/>
  <c r="CE680" i="1"/>
  <c r="BY680" i="1"/>
  <c r="BT680" i="1"/>
  <c r="CT561" i="1"/>
  <c r="CO561" i="1"/>
  <c r="CJ561" i="1"/>
  <c r="CE561" i="1"/>
  <c r="BY561" i="1"/>
  <c r="BT561" i="1"/>
  <c r="CT904" i="1"/>
  <c r="CO904" i="1"/>
  <c r="CJ904" i="1"/>
  <c r="CE904" i="1"/>
  <c r="BY904" i="1"/>
  <c r="BT904" i="1"/>
  <c r="CT558" i="1"/>
  <c r="CO558" i="1"/>
  <c r="CJ558" i="1"/>
  <c r="CE558" i="1"/>
  <c r="BY558" i="1"/>
  <c r="BT558" i="1"/>
  <c r="CT110" i="1"/>
  <c r="CO110" i="1"/>
  <c r="CJ110" i="1"/>
  <c r="CE110" i="1"/>
  <c r="BY110" i="1"/>
  <c r="BT110" i="1"/>
  <c r="CT457" i="1"/>
  <c r="CO457" i="1"/>
  <c r="CJ457" i="1"/>
  <c r="CE457" i="1"/>
  <c r="BY457" i="1"/>
  <c r="BT457" i="1"/>
  <c r="CT462" i="1"/>
  <c r="CO462" i="1"/>
  <c r="CJ462" i="1"/>
  <c r="CE462" i="1"/>
  <c r="BY462" i="1"/>
  <c r="BT462" i="1"/>
  <c r="CT225" i="1"/>
  <c r="CO225" i="1"/>
  <c r="CJ225" i="1"/>
  <c r="CE225" i="1"/>
  <c r="BY225" i="1"/>
  <c r="BT225" i="1"/>
  <c r="CT642" i="1"/>
  <c r="CO642" i="1"/>
  <c r="CJ642" i="1"/>
  <c r="CE642" i="1"/>
  <c r="BY642" i="1"/>
  <c r="BT642" i="1"/>
  <c r="CT458" i="1"/>
  <c r="CO458" i="1"/>
  <c r="CJ458" i="1"/>
  <c r="CE458" i="1"/>
  <c r="BY458" i="1"/>
  <c r="BT458" i="1"/>
  <c r="CT454" i="1"/>
  <c r="CO454" i="1"/>
  <c r="CJ454" i="1"/>
  <c r="CE454" i="1"/>
  <c r="BY454" i="1"/>
  <c r="BT454" i="1"/>
  <c r="CT767" i="1"/>
  <c r="CO767" i="1"/>
  <c r="CJ767" i="1"/>
  <c r="CE767" i="1"/>
  <c r="BY767" i="1"/>
  <c r="BT767" i="1"/>
  <c r="CT768" i="1"/>
  <c r="CO768" i="1"/>
  <c r="CJ768" i="1"/>
  <c r="CE768" i="1"/>
  <c r="BY768" i="1"/>
  <c r="BT768" i="1"/>
  <c r="CT619" i="1"/>
  <c r="CO619" i="1"/>
  <c r="CJ619" i="1"/>
  <c r="CE619" i="1"/>
  <c r="BY619" i="1"/>
  <c r="BT619" i="1"/>
  <c r="CT133" i="1"/>
  <c r="CO133" i="1"/>
  <c r="CJ133" i="1"/>
  <c r="CE133" i="1"/>
  <c r="BY133" i="1"/>
  <c r="BT133" i="1"/>
  <c r="CT612" i="1"/>
  <c r="CO612" i="1"/>
  <c r="CJ612" i="1"/>
  <c r="CE612" i="1"/>
  <c r="BY612" i="1"/>
  <c r="BT612" i="1"/>
  <c r="CT695" i="1"/>
  <c r="CO695" i="1"/>
  <c r="CJ695" i="1"/>
  <c r="CE695" i="1"/>
  <c r="BY695" i="1"/>
  <c r="BT695" i="1"/>
  <c r="CT954" i="1"/>
  <c r="CO954" i="1"/>
  <c r="CJ954" i="1"/>
  <c r="CE954" i="1"/>
  <c r="BY954" i="1"/>
  <c r="BT954" i="1"/>
  <c r="CT824" i="1"/>
  <c r="CO824" i="1"/>
  <c r="CJ824" i="1"/>
  <c r="CE824" i="1"/>
  <c r="BY824" i="1"/>
  <c r="BT824" i="1"/>
  <c r="CT828" i="1"/>
  <c r="CO828" i="1"/>
  <c r="CJ828" i="1"/>
  <c r="CE828" i="1"/>
  <c r="BY828" i="1"/>
  <c r="BT828" i="1"/>
  <c r="CT274" i="1"/>
  <c r="CO274" i="1"/>
  <c r="CJ274" i="1"/>
  <c r="CE274" i="1"/>
  <c r="BY274" i="1"/>
  <c r="BT274" i="1"/>
  <c r="CT239" i="1"/>
  <c r="CO239" i="1"/>
  <c r="CJ239" i="1"/>
  <c r="CE239" i="1"/>
  <c r="BY239" i="1"/>
  <c r="CT901" i="1"/>
  <c r="CO901" i="1"/>
  <c r="CJ901" i="1"/>
  <c r="CE901" i="1"/>
  <c r="BY901" i="1"/>
  <c r="BT901" i="1"/>
  <c r="CT930" i="1"/>
  <c r="CO930" i="1"/>
  <c r="CJ930" i="1"/>
  <c r="CE930" i="1"/>
  <c r="BY930" i="1"/>
  <c r="BT930" i="1"/>
  <c r="CT106" i="1"/>
  <c r="CO106" i="1"/>
  <c r="CJ106" i="1"/>
  <c r="CE106" i="1"/>
  <c r="BY106" i="1"/>
  <c r="BT106" i="1"/>
  <c r="CT897" i="1"/>
  <c r="CO897" i="1"/>
  <c r="CJ897" i="1"/>
  <c r="CE897" i="1"/>
  <c r="BY897" i="1"/>
  <c r="BT897" i="1"/>
  <c r="CT273" i="1"/>
  <c r="CO273" i="1"/>
  <c r="CJ273" i="1"/>
  <c r="CE273" i="1"/>
  <c r="BY273" i="1"/>
  <c r="BT273" i="1"/>
  <c r="CT973" i="1"/>
  <c r="CO973" i="1"/>
  <c r="CJ973" i="1"/>
  <c r="CE973" i="1"/>
  <c r="BY973" i="1"/>
  <c r="BT973" i="1"/>
  <c r="CT248" i="1"/>
  <c r="CO248" i="1"/>
  <c r="CJ248" i="1"/>
  <c r="CE248" i="1"/>
  <c r="BY248" i="1"/>
  <c r="BT248" i="1"/>
  <c r="CT23" i="1"/>
  <c r="CO23" i="1"/>
  <c r="CJ23" i="1"/>
  <c r="CE23" i="1"/>
  <c r="BY23" i="1"/>
  <c r="BT23" i="1"/>
  <c r="CT723" i="1"/>
  <c r="CO723" i="1"/>
  <c r="CJ723" i="1"/>
  <c r="CE723" i="1"/>
  <c r="BY723" i="1"/>
  <c r="BT723" i="1"/>
  <c r="CT776" i="1"/>
  <c r="CO776" i="1"/>
  <c r="CJ776" i="1"/>
  <c r="CE776" i="1"/>
  <c r="BY776" i="1"/>
  <c r="BT776" i="1"/>
  <c r="CT450" i="1"/>
  <c r="CO450" i="1"/>
  <c r="CJ450" i="1"/>
  <c r="CE450" i="1"/>
  <c r="BY450" i="1"/>
  <c r="BT450" i="1"/>
  <c r="CT731" i="1"/>
  <c r="CO731" i="1"/>
  <c r="CJ731" i="1"/>
  <c r="CE731" i="1"/>
  <c r="BY731" i="1"/>
  <c r="BT731" i="1"/>
  <c r="CT746" i="1"/>
  <c r="CO746" i="1"/>
  <c r="CJ746" i="1"/>
  <c r="CE746" i="1"/>
  <c r="BY746" i="1"/>
  <c r="BT746" i="1"/>
  <c r="CT95" i="1"/>
  <c r="CO95" i="1"/>
  <c r="CJ95" i="1"/>
  <c r="CE95" i="1"/>
  <c r="BY95" i="1"/>
  <c r="BT95" i="1"/>
  <c r="CT508" i="1"/>
  <c r="CO508" i="1"/>
  <c r="CJ508" i="1"/>
  <c r="CE508" i="1"/>
  <c r="BY508" i="1"/>
  <c r="BT508" i="1"/>
  <c r="CT651" i="1"/>
  <c r="CO651" i="1"/>
  <c r="CJ651" i="1"/>
  <c r="CE651" i="1"/>
  <c r="BY651" i="1"/>
  <c r="BT651" i="1"/>
  <c r="CT961" i="1"/>
  <c r="CO961" i="1"/>
  <c r="CJ961" i="1"/>
  <c r="CE961" i="1"/>
  <c r="BY961" i="1"/>
  <c r="BT961" i="1"/>
  <c r="CT514" i="1"/>
  <c r="CO514" i="1"/>
  <c r="CJ514" i="1"/>
  <c r="CE514" i="1"/>
  <c r="BY514" i="1"/>
  <c r="BT514" i="1"/>
  <c r="CT617" i="1"/>
  <c r="CO617" i="1"/>
  <c r="CJ617" i="1"/>
  <c r="CE617" i="1"/>
  <c r="BY617" i="1"/>
  <c r="BT617" i="1"/>
  <c r="CT864" i="1"/>
  <c r="CO864" i="1"/>
  <c r="CJ864" i="1"/>
  <c r="CE864" i="1"/>
  <c r="BY864" i="1"/>
  <c r="BT864" i="1"/>
  <c r="CT401" i="1"/>
  <c r="CO401" i="1"/>
  <c r="CJ401" i="1"/>
  <c r="CE401" i="1"/>
  <c r="BY401" i="1"/>
  <c r="BT401" i="1"/>
  <c r="CT476" i="1"/>
  <c r="CO476" i="1"/>
  <c r="CJ476" i="1"/>
  <c r="CE476" i="1"/>
  <c r="BY476" i="1"/>
  <c r="BT476" i="1"/>
  <c r="CT115" i="1"/>
  <c r="CO115" i="1"/>
  <c r="CJ115" i="1"/>
  <c r="CE115" i="1"/>
  <c r="BY115" i="1"/>
  <c r="BT115" i="1"/>
  <c r="CT284" i="1"/>
  <c r="CO284" i="1"/>
  <c r="CJ284" i="1"/>
  <c r="CE284" i="1"/>
  <c r="BY284" i="1"/>
  <c r="BT284" i="1"/>
  <c r="CT894" i="1"/>
  <c r="CO894" i="1"/>
  <c r="CJ894" i="1"/>
  <c r="CE894" i="1"/>
  <c r="BY894" i="1"/>
  <c r="BT894" i="1"/>
  <c r="CT791" i="1"/>
  <c r="CO791" i="1"/>
  <c r="CJ791" i="1"/>
  <c r="CE791" i="1"/>
  <c r="BY791" i="1"/>
  <c r="BT791" i="1"/>
  <c r="CT819" i="1"/>
  <c r="CO819" i="1"/>
  <c r="CJ819" i="1"/>
  <c r="CE819" i="1"/>
  <c r="BY819" i="1"/>
  <c r="BT819" i="1"/>
  <c r="CT621" i="1"/>
  <c r="CO621" i="1"/>
  <c r="CJ621" i="1"/>
  <c r="CE621" i="1"/>
  <c r="BY621" i="1"/>
  <c r="BT621" i="1"/>
  <c r="CT281" i="1"/>
  <c r="CO281" i="1"/>
  <c r="CJ281" i="1"/>
  <c r="CE281" i="1"/>
  <c r="BY281" i="1"/>
  <c r="BT281" i="1"/>
  <c r="CT505" i="1"/>
  <c r="CO505" i="1"/>
  <c r="CJ505" i="1"/>
  <c r="CE505" i="1"/>
  <c r="BY505" i="1"/>
  <c r="BT505" i="1"/>
  <c r="CT379" i="1"/>
  <c r="CO379" i="1"/>
  <c r="CJ379" i="1"/>
  <c r="CE379" i="1"/>
  <c r="BY379" i="1"/>
  <c r="BT379" i="1"/>
  <c r="CT149" i="1"/>
  <c r="CO149" i="1"/>
  <c r="CJ149" i="1"/>
  <c r="CE149" i="1"/>
  <c r="BY149" i="1"/>
  <c r="BT149" i="1"/>
  <c r="CT361" i="1"/>
  <c r="CO361" i="1"/>
  <c r="CJ361" i="1"/>
  <c r="CE361" i="1"/>
  <c r="BY361" i="1"/>
  <c r="BT361" i="1"/>
  <c r="CT300" i="1"/>
  <c r="CO300" i="1"/>
  <c r="CJ300" i="1"/>
  <c r="CE300" i="1"/>
  <c r="BY300" i="1"/>
  <c r="BT300" i="1"/>
  <c r="CT506" i="1"/>
  <c r="CO506" i="1"/>
  <c r="CJ506" i="1"/>
  <c r="CE506" i="1"/>
  <c r="BY506" i="1"/>
  <c r="BT506" i="1"/>
  <c r="CT592" i="1"/>
  <c r="CO592" i="1"/>
  <c r="CJ592" i="1"/>
  <c r="CE592" i="1"/>
  <c r="BY592" i="1"/>
  <c r="BT592" i="1"/>
  <c r="CT549" i="1"/>
  <c r="CO549" i="1"/>
  <c r="CJ549" i="1"/>
  <c r="CE549" i="1"/>
  <c r="BY549" i="1"/>
  <c r="BT549" i="1"/>
  <c r="CT353" i="1"/>
  <c r="CO353" i="1"/>
  <c r="CJ353" i="1"/>
  <c r="CE353" i="1"/>
  <c r="BY353" i="1"/>
  <c r="BT353" i="1"/>
  <c r="CT801" i="1"/>
  <c r="CO801" i="1"/>
  <c r="CJ801" i="1"/>
  <c r="CE801" i="1"/>
  <c r="BY801" i="1"/>
  <c r="BT801" i="1"/>
  <c r="CT626" i="1"/>
  <c r="CO626" i="1"/>
  <c r="CJ626" i="1"/>
  <c r="CE626" i="1"/>
  <c r="BY626" i="1"/>
  <c r="BT626" i="1"/>
  <c r="CT365" i="1"/>
  <c r="CO365" i="1"/>
  <c r="CJ365" i="1"/>
  <c r="CE365" i="1"/>
  <c r="BY365" i="1"/>
  <c r="BT365" i="1"/>
  <c r="CT392" i="1"/>
  <c r="CO392" i="1"/>
  <c r="CJ392" i="1"/>
  <c r="CE392" i="1"/>
  <c r="BY392" i="1"/>
  <c r="BT392" i="1"/>
  <c r="CT795" i="1"/>
  <c r="CO795" i="1"/>
  <c r="CJ795" i="1"/>
  <c r="CE795" i="1"/>
  <c r="BY795" i="1"/>
  <c r="BT795" i="1"/>
  <c r="CT769" i="1"/>
  <c r="CO769" i="1"/>
  <c r="CJ769" i="1"/>
  <c r="CE769" i="1"/>
  <c r="BY769" i="1"/>
  <c r="BT769" i="1"/>
  <c r="CT70" i="1"/>
  <c r="CO70" i="1"/>
  <c r="CJ70" i="1"/>
  <c r="CE70" i="1"/>
  <c r="BY70" i="1"/>
  <c r="BT70" i="1"/>
  <c r="CT879" i="1"/>
  <c r="CO879" i="1"/>
  <c r="CJ879" i="1"/>
  <c r="CE879" i="1"/>
  <c r="BY879" i="1"/>
  <c r="BT879" i="1"/>
  <c r="CT907" i="1"/>
  <c r="CO907" i="1"/>
  <c r="CJ907" i="1"/>
  <c r="CE907" i="1"/>
  <c r="BY907" i="1"/>
  <c r="BT907" i="1"/>
  <c r="CT59" i="1"/>
  <c r="CO59" i="1"/>
  <c r="CJ59" i="1"/>
  <c r="CE59" i="1"/>
  <c r="BY59" i="1"/>
  <c r="BT59" i="1"/>
  <c r="CT803" i="1"/>
  <c r="CO803" i="1"/>
  <c r="CJ803" i="1"/>
  <c r="CE803" i="1"/>
  <c r="BY803" i="1"/>
  <c r="BT803" i="1"/>
  <c r="CT579" i="1"/>
  <c r="CO579" i="1"/>
  <c r="CJ579" i="1"/>
  <c r="CE579" i="1"/>
  <c r="BY579" i="1"/>
  <c r="BT579" i="1"/>
  <c r="CT681" i="1"/>
  <c r="CO681" i="1"/>
  <c r="CJ681" i="1"/>
  <c r="CE681" i="1"/>
  <c r="BY681" i="1"/>
  <c r="BT681" i="1"/>
  <c r="CT434" i="1"/>
  <c r="CO434" i="1"/>
  <c r="CJ434" i="1"/>
  <c r="CE434" i="1"/>
  <c r="BY434" i="1"/>
  <c r="BT434" i="1"/>
  <c r="CT335" i="1"/>
  <c r="CO335" i="1"/>
  <c r="CJ335" i="1"/>
  <c r="CE335" i="1"/>
  <c r="BY335" i="1"/>
  <c r="BT335" i="1"/>
  <c r="CT287" i="1"/>
  <c r="CO287" i="1"/>
  <c r="CJ287" i="1"/>
  <c r="CE287" i="1"/>
  <c r="BY287" i="1"/>
  <c r="BT287" i="1"/>
  <c r="CT60" i="1"/>
  <c r="CO60" i="1"/>
  <c r="CJ60" i="1"/>
  <c r="CE60" i="1"/>
  <c r="BY60" i="1"/>
  <c r="BT60" i="1"/>
  <c r="CT397" i="1"/>
  <c r="CO397" i="1"/>
  <c r="CJ397" i="1"/>
  <c r="CE397" i="1"/>
  <c r="BY397" i="1"/>
  <c r="BT397" i="1"/>
  <c r="CT265" i="1"/>
  <c r="CO265" i="1"/>
  <c r="CJ265" i="1"/>
  <c r="CE265" i="1"/>
  <c r="BY265" i="1"/>
  <c r="BT265" i="1"/>
  <c r="CT309" i="1"/>
  <c r="CO309" i="1"/>
  <c r="CJ309" i="1"/>
  <c r="CE309" i="1"/>
  <c r="BY309" i="1"/>
  <c r="BT309" i="1"/>
  <c r="CT431" i="1"/>
  <c r="CO431" i="1"/>
  <c r="CJ431" i="1"/>
  <c r="CE431" i="1"/>
  <c r="BY431" i="1"/>
  <c r="BT431" i="1"/>
  <c r="CT391" i="1"/>
  <c r="CO391" i="1"/>
  <c r="CJ391" i="1"/>
  <c r="CE391" i="1"/>
  <c r="BY391" i="1"/>
  <c r="BT391" i="1"/>
  <c r="CT906" i="1"/>
  <c r="CO906" i="1"/>
  <c r="CJ906" i="1"/>
  <c r="CE906" i="1"/>
  <c r="BY906" i="1"/>
  <c r="BT906" i="1"/>
  <c r="CT686" i="1"/>
  <c r="CO686" i="1"/>
  <c r="CJ686" i="1"/>
  <c r="CE686" i="1"/>
  <c r="BY686" i="1"/>
  <c r="BT686" i="1"/>
  <c r="CT111" i="1"/>
  <c r="CO111" i="1"/>
  <c r="CJ111" i="1"/>
  <c r="CE111" i="1"/>
  <c r="BY111" i="1"/>
  <c r="BT111" i="1"/>
  <c r="CT123" i="1"/>
  <c r="CO123" i="1"/>
  <c r="CJ123" i="1"/>
  <c r="CE123" i="1"/>
  <c r="BY123" i="1"/>
  <c r="BT123" i="1"/>
  <c r="CT246" i="1"/>
  <c r="CO246" i="1"/>
  <c r="CJ246" i="1"/>
  <c r="CE246" i="1"/>
  <c r="BY246" i="1"/>
  <c r="BT246" i="1"/>
  <c r="CT329" i="1"/>
  <c r="CO329" i="1"/>
  <c r="CJ329" i="1"/>
  <c r="CE329" i="1"/>
  <c r="BY329" i="1"/>
  <c r="BT329" i="1"/>
  <c r="CT799" i="1"/>
  <c r="CO799" i="1"/>
  <c r="CJ799" i="1"/>
  <c r="CE799" i="1"/>
  <c r="BY799" i="1"/>
  <c r="BT799" i="1"/>
  <c r="CT705" i="1"/>
  <c r="CO705" i="1"/>
  <c r="CJ705" i="1"/>
  <c r="CE705" i="1"/>
  <c r="BY705" i="1"/>
  <c r="BT705" i="1"/>
  <c r="CT780" i="1"/>
  <c r="CO780" i="1"/>
  <c r="CJ780" i="1"/>
  <c r="CE780" i="1"/>
  <c r="BY780" i="1"/>
  <c r="BT780" i="1"/>
  <c r="CT887" i="1"/>
  <c r="CO887" i="1"/>
  <c r="CJ887" i="1"/>
  <c r="CE887" i="1"/>
  <c r="BY887" i="1"/>
  <c r="BT887" i="1"/>
  <c r="CT525" i="1"/>
  <c r="CO525" i="1"/>
  <c r="CJ525" i="1"/>
  <c r="CE525" i="1"/>
  <c r="BY525" i="1"/>
  <c r="BT525" i="1"/>
  <c r="CT263" i="1"/>
  <c r="CO263" i="1"/>
  <c r="CJ263" i="1"/>
  <c r="CE263" i="1"/>
  <c r="BY263" i="1"/>
  <c r="BT263" i="1"/>
  <c r="CT440" i="1"/>
  <c r="CO440" i="1"/>
  <c r="CJ440" i="1"/>
  <c r="CE440" i="1"/>
  <c r="BY440" i="1"/>
  <c r="BT440" i="1"/>
  <c r="CT678" i="1"/>
  <c r="CO678" i="1"/>
  <c r="CJ678" i="1"/>
  <c r="CE678" i="1"/>
  <c r="BY678" i="1"/>
  <c r="BT678" i="1"/>
  <c r="CT9" i="1"/>
  <c r="CO9" i="1"/>
  <c r="CJ9" i="1"/>
  <c r="CE9" i="1"/>
  <c r="BY9" i="1"/>
  <c r="BT9" i="1"/>
  <c r="CT965" i="1"/>
  <c r="CO965" i="1"/>
  <c r="CJ965" i="1"/>
  <c r="CE965" i="1"/>
  <c r="BY965" i="1"/>
  <c r="BT965" i="1"/>
  <c r="CT40" i="1"/>
  <c r="CO40" i="1"/>
  <c r="CJ40" i="1"/>
  <c r="CE40" i="1"/>
  <c r="BY40" i="1"/>
  <c r="BT40" i="1"/>
  <c r="CT721" i="1"/>
  <c r="CO721" i="1"/>
  <c r="CJ721" i="1"/>
  <c r="CE721" i="1"/>
  <c r="BY721" i="1"/>
  <c r="BT721" i="1"/>
  <c r="CT175" i="1"/>
  <c r="CO175" i="1"/>
  <c r="CJ175" i="1"/>
  <c r="CE175" i="1"/>
  <c r="BY175" i="1"/>
  <c r="BT175" i="1"/>
  <c r="CT192" i="1"/>
  <c r="CO192" i="1"/>
  <c r="CJ192" i="1"/>
  <c r="CE192" i="1"/>
  <c r="BY192" i="1"/>
  <c r="BT192" i="1"/>
  <c r="CT483" i="1"/>
  <c r="CO483" i="1"/>
  <c r="CJ483" i="1"/>
  <c r="CE483" i="1"/>
  <c r="BY483" i="1"/>
  <c r="BT483" i="1"/>
  <c r="CT515" i="1"/>
  <c r="CO515" i="1"/>
  <c r="CJ515" i="1"/>
  <c r="CE515" i="1"/>
  <c r="BY515" i="1"/>
  <c r="BT515" i="1"/>
  <c r="CT213" i="1"/>
  <c r="CO213" i="1"/>
  <c r="CJ213" i="1"/>
  <c r="CE213" i="1"/>
  <c r="BY213" i="1"/>
  <c r="BT213" i="1"/>
  <c r="CT142" i="1"/>
  <c r="CO142" i="1"/>
  <c r="CJ142" i="1"/>
  <c r="CE142" i="1"/>
  <c r="BY142" i="1"/>
  <c r="BT142" i="1"/>
  <c r="CT932" i="1"/>
  <c r="CO932" i="1"/>
  <c r="CJ932" i="1"/>
  <c r="CE932" i="1"/>
  <c r="BY932" i="1"/>
  <c r="BT932" i="1"/>
  <c r="CT624" i="1"/>
  <c r="CO624" i="1"/>
  <c r="CJ624" i="1"/>
  <c r="CE624" i="1"/>
  <c r="BY624" i="1"/>
  <c r="BT624" i="1"/>
  <c r="CT694" i="1"/>
  <c r="CO694" i="1"/>
  <c r="CJ694" i="1"/>
  <c r="CE694" i="1"/>
  <c r="BY694" i="1"/>
  <c r="BT694" i="1"/>
  <c r="CT332" i="1"/>
  <c r="CO332" i="1"/>
  <c r="CJ332" i="1"/>
  <c r="CE332" i="1"/>
  <c r="BY332" i="1"/>
  <c r="BT332" i="1"/>
  <c r="CT766" i="1"/>
  <c r="CO766" i="1"/>
  <c r="CJ766" i="1"/>
  <c r="CE766" i="1"/>
  <c r="BY766" i="1"/>
  <c r="BT766" i="1"/>
  <c r="CT903" i="1"/>
  <c r="CO903" i="1"/>
  <c r="CJ903" i="1"/>
  <c r="CE903" i="1"/>
  <c r="BY903" i="1"/>
  <c r="BT903" i="1"/>
  <c r="CT279" i="1"/>
  <c r="CO279" i="1"/>
  <c r="CJ279" i="1"/>
  <c r="CE279" i="1"/>
  <c r="BY279" i="1"/>
  <c r="BT279" i="1"/>
  <c r="CT472" i="1"/>
  <c r="CO472" i="1"/>
  <c r="CJ472" i="1"/>
  <c r="CE472" i="1"/>
  <c r="BY472" i="1"/>
  <c r="BT472" i="1"/>
  <c r="CT771" i="1"/>
  <c r="CO771" i="1"/>
  <c r="CJ771" i="1"/>
  <c r="CE771" i="1"/>
  <c r="BY771" i="1"/>
  <c r="BT771" i="1"/>
  <c r="CT459" i="1"/>
  <c r="CO459" i="1"/>
  <c r="CJ459" i="1"/>
  <c r="CE459" i="1"/>
  <c r="BY459" i="1"/>
  <c r="BT459" i="1"/>
  <c r="CT5" i="1"/>
  <c r="CO5" i="1"/>
  <c r="CJ5" i="1"/>
  <c r="CE5" i="1"/>
  <c r="BY5" i="1"/>
  <c r="BT5" i="1"/>
  <c r="CT738" i="1"/>
  <c r="CO738" i="1"/>
  <c r="CJ738" i="1"/>
  <c r="CE738" i="1"/>
  <c r="BY738" i="1"/>
  <c r="BT738" i="1"/>
  <c r="CT794" i="1"/>
  <c r="CO794" i="1"/>
  <c r="CJ794" i="1"/>
  <c r="CE794" i="1"/>
  <c r="BY794" i="1"/>
  <c r="BT794" i="1"/>
  <c r="CT604" i="1"/>
  <c r="CO604" i="1"/>
  <c r="CJ604" i="1"/>
  <c r="CE604" i="1"/>
  <c r="BY604" i="1"/>
  <c r="BT604" i="1"/>
  <c r="CT822" i="1"/>
  <c r="CO822" i="1"/>
  <c r="CJ822" i="1"/>
  <c r="CE822" i="1"/>
  <c r="BY822" i="1"/>
  <c r="BT822" i="1"/>
  <c r="CT951" i="1"/>
  <c r="CO951" i="1"/>
  <c r="CJ951" i="1"/>
  <c r="CE951" i="1"/>
  <c r="BY951" i="1"/>
  <c r="BT951" i="1"/>
  <c r="CT702" i="1"/>
  <c r="CO702" i="1"/>
  <c r="CJ702" i="1"/>
  <c r="CE702" i="1"/>
  <c r="BY702" i="1"/>
  <c r="BT702" i="1"/>
  <c r="CT741" i="1"/>
  <c r="CO741" i="1"/>
  <c r="CJ741" i="1"/>
  <c r="CE741" i="1"/>
  <c r="BY741" i="1"/>
  <c r="BT741" i="1"/>
  <c r="CT573" i="1"/>
  <c r="CO573" i="1"/>
  <c r="CJ573" i="1"/>
  <c r="CE573" i="1"/>
  <c r="BY573" i="1"/>
  <c r="BT573" i="1"/>
  <c r="CT12" i="1"/>
  <c r="CO12" i="1"/>
  <c r="CJ12" i="1"/>
  <c r="CE12" i="1"/>
  <c r="BY12" i="1"/>
  <c r="BT12" i="1"/>
  <c r="CT699" i="1"/>
  <c r="CO699" i="1"/>
  <c r="CJ699" i="1"/>
  <c r="CE699" i="1"/>
  <c r="BY699" i="1"/>
  <c r="BT699" i="1"/>
  <c r="CT164" i="1"/>
  <c r="CO164" i="1"/>
  <c r="CJ164" i="1"/>
  <c r="CE164" i="1"/>
  <c r="BY164" i="1"/>
  <c r="BT164" i="1"/>
  <c r="CT22" i="1"/>
  <c r="CO22" i="1"/>
  <c r="CJ22" i="1"/>
  <c r="CE22" i="1"/>
  <c r="BY22" i="1"/>
  <c r="BT22" i="1"/>
  <c r="CT933" i="1"/>
  <c r="CO933" i="1"/>
  <c r="CJ933" i="1"/>
  <c r="CE933" i="1"/>
  <c r="BY933" i="1"/>
  <c r="BT933" i="1"/>
  <c r="CT953" i="1"/>
  <c r="CO953" i="1"/>
  <c r="CJ953" i="1"/>
  <c r="CE953" i="1"/>
  <c r="BY953" i="1"/>
  <c r="BT953" i="1"/>
  <c r="CT417" i="1"/>
  <c r="CO417" i="1"/>
  <c r="CJ417" i="1"/>
  <c r="CE417" i="1"/>
  <c r="BY417" i="1"/>
  <c r="BT417" i="1"/>
  <c r="CT827" i="1"/>
  <c r="CO827" i="1"/>
  <c r="CJ827" i="1"/>
  <c r="CE827" i="1"/>
  <c r="BY827" i="1"/>
  <c r="BT827" i="1"/>
  <c r="CT726" i="1"/>
  <c r="CO726" i="1"/>
  <c r="CJ726" i="1"/>
  <c r="CE726" i="1"/>
  <c r="BY726" i="1"/>
  <c r="BT726" i="1"/>
  <c r="CT775" i="1"/>
  <c r="CO775" i="1"/>
  <c r="CJ775" i="1"/>
  <c r="CE775" i="1"/>
  <c r="BY775" i="1"/>
  <c r="BT775" i="1"/>
  <c r="CT423" i="1"/>
  <c r="CO423" i="1"/>
  <c r="CJ423" i="1"/>
  <c r="CE423" i="1"/>
  <c r="BY423" i="1"/>
  <c r="BT423" i="1"/>
  <c r="CT159" i="1"/>
  <c r="CO159" i="1"/>
  <c r="CJ159" i="1"/>
  <c r="CE159" i="1"/>
  <c r="BY159" i="1"/>
  <c r="BT159" i="1"/>
  <c r="CT616" i="1"/>
  <c r="CO616" i="1"/>
  <c r="CJ616" i="1"/>
  <c r="CE616" i="1"/>
  <c r="BY616" i="1"/>
  <c r="BT616" i="1"/>
  <c r="CT818" i="1"/>
  <c r="CO818" i="1"/>
  <c r="CJ818" i="1"/>
  <c r="CE818" i="1"/>
  <c r="BY818" i="1"/>
  <c r="BT818" i="1"/>
  <c r="CT817" i="1"/>
  <c r="CO817" i="1"/>
  <c r="CJ817" i="1"/>
  <c r="CE817" i="1"/>
  <c r="BY817" i="1"/>
  <c r="BT817" i="1"/>
  <c r="CT734" i="1"/>
  <c r="CO734" i="1"/>
  <c r="CJ734" i="1"/>
  <c r="CE734" i="1"/>
  <c r="BY734" i="1"/>
  <c r="BT734" i="1"/>
  <c r="CT869" i="1"/>
  <c r="CO869" i="1"/>
  <c r="CJ869" i="1"/>
  <c r="CE869" i="1"/>
  <c r="BY869" i="1"/>
  <c r="BT869" i="1"/>
  <c r="CT929" i="1"/>
  <c r="CO929" i="1"/>
  <c r="CJ929" i="1"/>
  <c r="CE929" i="1"/>
  <c r="BY929" i="1"/>
  <c r="BT929" i="1"/>
  <c r="CT614" i="1"/>
  <c r="CO614" i="1"/>
  <c r="CJ614" i="1"/>
  <c r="CE614" i="1"/>
  <c r="BY614" i="1"/>
  <c r="BT614" i="1"/>
  <c r="CT661" i="1"/>
  <c r="CO661" i="1"/>
  <c r="CJ661" i="1"/>
  <c r="CE661" i="1"/>
  <c r="BY661" i="1"/>
  <c r="BT661" i="1"/>
  <c r="CT199" i="1"/>
  <c r="CO199" i="1"/>
  <c r="CJ199" i="1"/>
  <c r="CE199" i="1"/>
  <c r="BY199" i="1"/>
  <c r="BT199" i="1"/>
  <c r="CT325" i="1"/>
  <c r="CO325" i="1"/>
  <c r="CJ325" i="1"/>
  <c r="CE325" i="1"/>
  <c r="BY325" i="1"/>
  <c r="BT325" i="1"/>
  <c r="CT280" i="1"/>
  <c r="CO280" i="1"/>
  <c r="CJ280" i="1"/>
  <c r="CE280" i="1"/>
  <c r="BY280" i="1"/>
  <c r="BT280" i="1"/>
  <c r="CT378" i="1"/>
  <c r="CO378" i="1"/>
  <c r="CJ378" i="1"/>
  <c r="CE378" i="1"/>
  <c r="BY378" i="1"/>
  <c r="BT378" i="1"/>
  <c r="CT584" i="1"/>
  <c r="CO584" i="1"/>
  <c r="CJ584" i="1"/>
  <c r="CE584" i="1"/>
  <c r="BY584" i="1"/>
  <c r="BT584" i="1"/>
  <c r="CT610" i="1"/>
  <c r="CO610" i="1"/>
  <c r="CJ610" i="1"/>
  <c r="CE610" i="1"/>
  <c r="BY610" i="1"/>
  <c r="BT610" i="1"/>
  <c r="CT345" i="1"/>
  <c r="CO345" i="1"/>
  <c r="CJ345" i="1"/>
  <c r="CE345" i="1"/>
  <c r="BY345" i="1"/>
  <c r="BT345" i="1"/>
  <c r="CT859" i="1"/>
  <c r="CO859" i="1"/>
  <c r="CJ859" i="1"/>
  <c r="CE859" i="1"/>
  <c r="BY859" i="1"/>
  <c r="BT859" i="1"/>
  <c r="CT442" i="1"/>
  <c r="CO442" i="1"/>
  <c r="CJ442" i="1"/>
  <c r="CE442" i="1"/>
  <c r="BY442" i="1"/>
  <c r="BT442" i="1"/>
  <c r="CT409" i="1"/>
  <c r="CO409" i="1"/>
  <c r="CJ409" i="1"/>
  <c r="CE409" i="1"/>
  <c r="BY409" i="1"/>
  <c r="BT409" i="1"/>
  <c r="CT305" i="1"/>
  <c r="CO305" i="1"/>
  <c r="CJ305" i="1"/>
  <c r="CE305" i="1"/>
  <c r="BY305" i="1"/>
  <c r="BT305" i="1"/>
  <c r="CT591" i="1"/>
  <c r="CO591" i="1"/>
  <c r="CJ591" i="1"/>
  <c r="CE591" i="1"/>
  <c r="BY591" i="1"/>
  <c r="BT591" i="1"/>
  <c r="CT249" i="1"/>
  <c r="CO249" i="1"/>
  <c r="CJ249" i="1"/>
  <c r="CE249" i="1"/>
  <c r="BY249" i="1"/>
  <c r="BT249" i="1"/>
  <c r="CT76" i="1"/>
  <c r="CO76" i="1"/>
  <c r="CJ76" i="1"/>
  <c r="CE76" i="1"/>
  <c r="BY76" i="1"/>
  <c r="BT76" i="1"/>
  <c r="CT605" i="1"/>
  <c r="CO605" i="1"/>
  <c r="CJ605" i="1"/>
  <c r="CE605" i="1"/>
  <c r="BY605" i="1"/>
  <c r="BT605" i="1"/>
  <c r="CT704" i="1"/>
  <c r="CO704" i="1"/>
  <c r="CJ704" i="1"/>
  <c r="CE704" i="1"/>
  <c r="BY704" i="1"/>
  <c r="BT704" i="1"/>
  <c r="CT266" i="1"/>
  <c r="CO266" i="1"/>
  <c r="CJ266" i="1"/>
  <c r="CE266" i="1"/>
  <c r="BY266" i="1"/>
  <c r="BT266" i="1"/>
  <c r="CT340" i="1"/>
  <c r="CO340" i="1"/>
  <c r="CJ340" i="1"/>
  <c r="CE340" i="1"/>
  <c r="BY340" i="1"/>
  <c r="BT340" i="1"/>
  <c r="CT720" i="1"/>
  <c r="CO720" i="1"/>
  <c r="CJ720" i="1"/>
  <c r="CE720" i="1"/>
  <c r="BY720" i="1"/>
  <c r="BT720" i="1"/>
  <c r="CT639" i="1"/>
  <c r="CO639" i="1"/>
  <c r="CJ639" i="1"/>
  <c r="CE639" i="1"/>
  <c r="BY639" i="1"/>
  <c r="BT639" i="1"/>
  <c r="CT81" i="1"/>
  <c r="CO81" i="1"/>
  <c r="CJ81" i="1"/>
  <c r="CE81" i="1"/>
  <c r="BY81" i="1"/>
  <c r="BT81" i="1"/>
  <c r="CT531" i="1"/>
  <c r="CO531" i="1"/>
  <c r="CJ531" i="1"/>
  <c r="CE531" i="1"/>
  <c r="BY531" i="1"/>
  <c r="BT531" i="1"/>
  <c r="CT888" i="1"/>
  <c r="CO888" i="1"/>
  <c r="CJ888" i="1"/>
  <c r="CE888" i="1"/>
  <c r="BY888" i="1"/>
  <c r="BT888" i="1"/>
  <c r="CT576" i="1"/>
  <c r="CO576" i="1"/>
  <c r="CJ576" i="1"/>
  <c r="CE576" i="1"/>
  <c r="BY576" i="1"/>
  <c r="BT576" i="1"/>
  <c r="CT814" i="1"/>
  <c r="CO814" i="1"/>
  <c r="CJ814" i="1"/>
  <c r="CE814" i="1"/>
  <c r="BY814" i="1"/>
  <c r="BT814" i="1"/>
  <c r="CT145" i="1"/>
  <c r="CO145" i="1"/>
  <c r="CJ145" i="1"/>
  <c r="CE145" i="1"/>
  <c r="BY145" i="1"/>
  <c r="BT145" i="1"/>
  <c r="CT800" i="1"/>
  <c r="CO800" i="1"/>
  <c r="CJ800" i="1"/>
  <c r="CE800" i="1"/>
  <c r="BY800" i="1"/>
  <c r="BT800" i="1"/>
  <c r="CT674" i="1"/>
  <c r="CO674" i="1"/>
  <c r="CJ674" i="1"/>
  <c r="CE674" i="1"/>
  <c r="BY674" i="1"/>
  <c r="BT674" i="1"/>
  <c r="CT920" i="1"/>
  <c r="CO920" i="1"/>
  <c r="CJ920" i="1"/>
  <c r="CE920" i="1"/>
  <c r="BY920" i="1"/>
  <c r="BT920" i="1"/>
  <c r="CT83" i="1"/>
  <c r="CO83" i="1"/>
  <c r="CJ83" i="1"/>
  <c r="CE83" i="1"/>
  <c r="BY83" i="1"/>
  <c r="BT83" i="1"/>
  <c r="CT140" i="1"/>
  <c r="CO140" i="1"/>
  <c r="CJ140" i="1"/>
  <c r="CE140" i="1"/>
  <c r="BY140" i="1"/>
  <c r="BT140" i="1"/>
  <c r="CT251" i="1"/>
  <c r="CO251" i="1"/>
  <c r="CJ251" i="1"/>
  <c r="CE251" i="1"/>
  <c r="BY251" i="1"/>
  <c r="BT251" i="1"/>
  <c r="CT747" i="1"/>
  <c r="CO747" i="1"/>
  <c r="CJ747" i="1"/>
  <c r="CE747" i="1"/>
  <c r="BY747" i="1"/>
  <c r="BT747" i="1"/>
  <c r="CT58" i="1"/>
  <c r="CO58" i="1"/>
  <c r="CJ58" i="1"/>
  <c r="CE58" i="1"/>
  <c r="BY58" i="1"/>
  <c r="BT58" i="1"/>
  <c r="CT134" i="1"/>
  <c r="CO134" i="1"/>
  <c r="CJ134" i="1"/>
  <c r="CE134" i="1"/>
  <c r="BY134" i="1"/>
  <c r="BT134" i="1"/>
  <c r="CT198" i="1"/>
  <c r="CO198" i="1"/>
  <c r="CJ198" i="1"/>
  <c r="CE198" i="1"/>
  <c r="BY198" i="1"/>
  <c r="BT198" i="1"/>
  <c r="CT881" i="1"/>
  <c r="CO881" i="1"/>
  <c r="CJ881" i="1"/>
  <c r="CE881" i="1"/>
  <c r="BY881" i="1"/>
  <c r="BT881" i="1"/>
  <c r="CT779" i="1"/>
  <c r="CO779" i="1"/>
  <c r="CJ779" i="1"/>
  <c r="CE779" i="1"/>
  <c r="BY779" i="1"/>
  <c r="BT779" i="1"/>
  <c r="CT286" i="1"/>
  <c r="CO286" i="1"/>
  <c r="CJ286" i="1"/>
  <c r="CE286" i="1"/>
  <c r="BY286" i="1"/>
  <c r="BT286" i="1"/>
  <c r="CT27" i="1"/>
  <c r="CO27" i="1"/>
  <c r="CJ27" i="1"/>
  <c r="CE27" i="1"/>
  <c r="BY27" i="1"/>
  <c r="BT27" i="1"/>
  <c r="CT308" i="1"/>
  <c r="CO308" i="1"/>
  <c r="CJ308" i="1"/>
  <c r="CE308" i="1"/>
  <c r="BY308" i="1"/>
  <c r="BT308" i="1"/>
  <c r="CT912" i="1"/>
  <c r="CO912" i="1"/>
  <c r="CJ912" i="1"/>
  <c r="CE912" i="1"/>
  <c r="BY912" i="1"/>
  <c r="BT912" i="1"/>
  <c r="CT889" i="1"/>
  <c r="CO889" i="1"/>
  <c r="CJ889" i="1"/>
  <c r="CE889" i="1"/>
  <c r="BY889" i="1"/>
  <c r="BT889" i="1"/>
  <c r="CT430" i="1"/>
  <c r="CO430" i="1"/>
  <c r="CJ430" i="1"/>
  <c r="CE430" i="1"/>
  <c r="BY430" i="1"/>
  <c r="BT430" i="1"/>
  <c r="CT682" i="1"/>
  <c r="CO682" i="1"/>
  <c r="CJ682" i="1"/>
  <c r="CE682" i="1"/>
  <c r="BY682" i="1"/>
  <c r="BT682" i="1"/>
  <c r="CT758" i="1"/>
  <c r="CO758" i="1"/>
  <c r="CJ758" i="1"/>
  <c r="CE758" i="1"/>
  <c r="BY758" i="1"/>
  <c r="BT758" i="1"/>
  <c r="CT18" i="1"/>
  <c r="CO18" i="1"/>
  <c r="CJ18" i="1"/>
  <c r="CE18" i="1"/>
  <c r="BY18" i="1"/>
  <c r="BT18" i="1"/>
  <c r="CT156" i="1"/>
  <c r="CO156" i="1"/>
  <c r="CJ156" i="1"/>
  <c r="CE156" i="1"/>
  <c r="BY156" i="1"/>
  <c r="BT156" i="1"/>
  <c r="CT732" i="1"/>
  <c r="CO732" i="1"/>
  <c r="CJ732" i="1"/>
  <c r="CE732" i="1"/>
  <c r="BY732" i="1"/>
  <c r="BT732" i="1"/>
  <c r="CT105" i="1"/>
  <c r="CO105" i="1"/>
  <c r="CJ105" i="1"/>
  <c r="CE105" i="1"/>
  <c r="BY105" i="1"/>
  <c r="BT105" i="1"/>
  <c r="CT200" i="1"/>
  <c r="CO200" i="1"/>
  <c r="CJ200" i="1"/>
  <c r="CE200" i="1"/>
  <c r="BY200" i="1"/>
  <c r="BT200" i="1"/>
  <c r="CT196" i="1"/>
  <c r="CO196" i="1"/>
  <c r="CJ196" i="1"/>
  <c r="CE196" i="1"/>
  <c r="BY196" i="1"/>
  <c r="BT196" i="1"/>
  <c r="CT526" i="1"/>
  <c r="CO526" i="1"/>
  <c r="CJ526" i="1"/>
  <c r="CE526" i="1"/>
  <c r="BY526" i="1"/>
  <c r="BT526" i="1"/>
  <c r="CT659" i="1"/>
  <c r="CO659" i="1"/>
  <c r="CJ659" i="1"/>
  <c r="CE659" i="1"/>
  <c r="BY659" i="1"/>
  <c r="BT659" i="1"/>
  <c r="CT441" i="1"/>
  <c r="CO441" i="1"/>
  <c r="CJ441" i="1"/>
  <c r="CE441" i="1"/>
  <c r="BY441" i="1"/>
  <c r="BT441" i="1"/>
  <c r="CT204" i="1"/>
  <c r="CO204" i="1"/>
  <c r="CJ204" i="1"/>
  <c r="CE204" i="1"/>
  <c r="BY204" i="1"/>
  <c r="BT204" i="1"/>
  <c r="CT719" i="1"/>
  <c r="CO719" i="1"/>
  <c r="CJ719" i="1"/>
  <c r="CE719" i="1"/>
  <c r="BY719" i="1"/>
  <c r="BT719" i="1"/>
  <c r="CT593" i="1"/>
  <c r="CO593" i="1"/>
  <c r="CJ593" i="1"/>
  <c r="CE593" i="1"/>
  <c r="BY593" i="1"/>
  <c r="BT593" i="1"/>
  <c r="CT467" i="1"/>
  <c r="CO467" i="1"/>
  <c r="CJ467" i="1"/>
  <c r="CE467" i="1"/>
  <c r="BY467" i="1"/>
  <c r="BT467" i="1"/>
  <c r="CT184" i="1"/>
  <c r="CO184" i="1"/>
  <c r="CJ184" i="1"/>
  <c r="CE184" i="1"/>
  <c r="BY184" i="1"/>
  <c r="BT184" i="1"/>
  <c r="CT688" i="1"/>
  <c r="CO688" i="1"/>
  <c r="CJ688" i="1"/>
  <c r="CE688" i="1"/>
  <c r="BY688" i="1"/>
  <c r="BT688" i="1"/>
  <c r="CT8" i="1"/>
  <c r="CO8" i="1"/>
  <c r="CJ8" i="1"/>
  <c r="CE8" i="1"/>
  <c r="BY8" i="1"/>
  <c r="BT8" i="1"/>
  <c r="CT568" i="1"/>
  <c r="CO568" i="1"/>
  <c r="CJ568" i="1"/>
  <c r="CE568" i="1"/>
  <c r="BY568" i="1"/>
  <c r="BT568" i="1"/>
  <c r="CT206" i="1"/>
  <c r="CO206" i="1"/>
  <c r="CJ206" i="1"/>
  <c r="CE206" i="1"/>
  <c r="BY206" i="1"/>
  <c r="BT206" i="1"/>
  <c r="CT212" i="1"/>
  <c r="CO212" i="1"/>
  <c r="CJ212" i="1"/>
  <c r="CE212" i="1"/>
  <c r="BY212" i="1"/>
  <c r="BT212" i="1"/>
  <c r="CT201" i="1"/>
  <c r="CO201" i="1"/>
  <c r="CJ201" i="1"/>
  <c r="CE201" i="1"/>
  <c r="BY201" i="1"/>
  <c r="BT201" i="1"/>
  <c r="CT665" i="1"/>
  <c r="CO665" i="1"/>
  <c r="CJ665" i="1"/>
  <c r="CE665" i="1"/>
  <c r="BY665" i="1"/>
  <c r="BT665" i="1"/>
  <c r="CT736" i="1"/>
  <c r="CO736" i="1"/>
  <c r="CJ736" i="1"/>
  <c r="CE736" i="1"/>
  <c r="BY736" i="1"/>
  <c r="BT736" i="1"/>
  <c r="CT220" i="1"/>
  <c r="CO220" i="1"/>
  <c r="CJ220" i="1"/>
  <c r="CE220" i="1"/>
  <c r="BY220" i="1"/>
  <c r="BT220" i="1"/>
  <c r="CT569" i="1"/>
  <c r="CO569" i="1"/>
  <c r="CJ569" i="1"/>
  <c r="CE569" i="1"/>
  <c r="BY569" i="1"/>
  <c r="BT569" i="1"/>
  <c r="CT752" i="1"/>
  <c r="CO752" i="1"/>
  <c r="CJ752" i="1"/>
  <c r="CE752" i="1"/>
  <c r="BY752" i="1"/>
  <c r="BT752" i="1"/>
  <c r="CT126" i="1"/>
  <c r="CO126" i="1"/>
  <c r="CJ126" i="1"/>
  <c r="CE126" i="1"/>
  <c r="BY126" i="1"/>
  <c r="BT126" i="1"/>
  <c r="CT893" i="1"/>
  <c r="CO893" i="1"/>
  <c r="CJ893" i="1"/>
  <c r="CE893" i="1"/>
  <c r="BY893" i="1"/>
  <c r="BT893" i="1"/>
  <c r="CT921" i="1"/>
  <c r="CO921" i="1"/>
  <c r="CJ921" i="1"/>
  <c r="CE921" i="1"/>
  <c r="BY921" i="1"/>
  <c r="BT921" i="1"/>
  <c r="CT546" i="1"/>
  <c r="CO546" i="1"/>
  <c r="CJ546" i="1"/>
  <c r="CE546" i="1"/>
  <c r="BY546" i="1"/>
  <c r="BT546" i="1"/>
  <c r="CT655" i="1"/>
  <c r="CO655" i="1"/>
  <c r="CJ655" i="1"/>
  <c r="CE655" i="1"/>
  <c r="BY655" i="1"/>
  <c r="BT655" i="1"/>
  <c r="CT181" i="1"/>
  <c r="CO181" i="1"/>
  <c r="CJ181" i="1"/>
  <c r="CE181" i="1"/>
  <c r="BY181" i="1"/>
  <c r="BT181" i="1"/>
  <c r="CT555" i="1"/>
  <c r="CO555" i="1"/>
  <c r="CJ555" i="1"/>
  <c r="CE555" i="1"/>
  <c r="BY555" i="1"/>
  <c r="BT555" i="1"/>
  <c r="CT278" i="1"/>
  <c r="CO278" i="1"/>
  <c r="CJ278" i="1"/>
  <c r="CE278" i="1"/>
  <c r="BY278" i="1"/>
  <c r="BT278" i="1"/>
  <c r="CT974" i="1"/>
  <c r="CO974" i="1"/>
  <c r="CJ974" i="1"/>
  <c r="CE974" i="1"/>
  <c r="BY974" i="1"/>
  <c r="BT974" i="1"/>
  <c r="CT255" i="1"/>
  <c r="CO255" i="1"/>
  <c r="CJ255" i="1"/>
  <c r="CE255" i="1"/>
  <c r="BY255" i="1"/>
  <c r="BT255" i="1"/>
  <c r="CT955" i="1"/>
  <c r="CO955" i="1"/>
  <c r="CJ955" i="1"/>
  <c r="CE955" i="1"/>
  <c r="BY955" i="1"/>
  <c r="BT955" i="1"/>
  <c r="CT321" i="1"/>
  <c r="CO321" i="1"/>
  <c r="CJ321" i="1"/>
  <c r="CE321" i="1"/>
  <c r="BY321" i="1"/>
  <c r="BT321" i="1"/>
  <c r="CT922" i="1"/>
  <c r="CO922" i="1"/>
  <c r="CJ922" i="1"/>
  <c r="CE922" i="1"/>
  <c r="BY922" i="1"/>
  <c r="BT922" i="1"/>
  <c r="CT387" i="1"/>
  <c r="CO387" i="1"/>
  <c r="CJ387" i="1"/>
  <c r="CE387" i="1"/>
  <c r="BY387" i="1"/>
  <c r="BT387" i="1"/>
  <c r="CT602" i="1"/>
  <c r="CO602" i="1"/>
  <c r="CJ602" i="1"/>
  <c r="CE602" i="1"/>
  <c r="BY602" i="1"/>
  <c r="BT602" i="1"/>
  <c r="CT839" i="1"/>
  <c r="CO839" i="1"/>
  <c r="CJ839" i="1"/>
  <c r="CE839" i="1"/>
  <c r="BY839" i="1"/>
  <c r="BT839" i="1"/>
  <c r="CT599" i="1"/>
  <c r="CO599" i="1"/>
  <c r="CJ599" i="1"/>
  <c r="CE599" i="1"/>
  <c r="BY599" i="1"/>
  <c r="BT599" i="1"/>
  <c r="CT598" i="1"/>
  <c r="CO598" i="1"/>
  <c r="CJ598" i="1"/>
  <c r="CE598" i="1"/>
  <c r="BY598" i="1"/>
  <c r="BT598" i="1"/>
  <c r="CT923" i="1"/>
  <c r="CO923" i="1"/>
  <c r="CJ923" i="1"/>
  <c r="CE923" i="1"/>
  <c r="BY923" i="1"/>
  <c r="BT923" i="1"/>
  <c r="CT928" i="1"/>
  <c r="CO928" i="1"/>
  <c r="CJ928" i="1"/>
  <c r="CE928" i="1"/>
  <c r="BY928" i="1"/>
  <c r="BT928" i="1"/>
  <c r="CT740" i="1"/>
  <c r="CO740" i="1"/>
  <c r="CJ740" i="1"/>
  <c r="CE740" i="1"/>
  <c r="BY740" i="1"/>
  <c r="BT740" i="1"/>
  <c r="CT673" i="1"/>
  <c r="CO673" i="1"/>
  <c r="CJ673" i="1"/>
  <c r="CE673" i="1"/>
  <c r="BY673" i="1"/>
  <c r="BT673" i="1"/>
  <c r="CT112" i="1"/>
  <c r="CO112" i="1"/>
  <c r="CJ112" i="1"/>
  <c r="CE112" i="1"/>
  <c r="BY112" i="1"/>
  <c r="BT112" i="1"/>
  <c r="CT925" i="1"/>
  <c r="CO925" i="1"/>
  <c r="CJ925" i="1"/>
  <c r="CE925" i="1"/>
  <c r="BY925" i="1"/>
  <c r="BT925" i="1"/>
  <c r="CT422" i="1"/>
  <c r="CO422" i="1"/>
  <c r="CJ422" i="1"/>
  <c r="CE422" i="1"/>
  <c r="BY422" i="1"/>
  <c r="BT422" i="1"/>
  <c r="CT94" i="1"/>
  <c r="CO94" i="1"/>
  <c r="CJ94" i="1"/>
  <c r="CE94" i="1"/>
  <c r="BY94" i="1"/>
  <c r="BT94" i="1"/>
  <c r="CT622" i="1"/>
  <c r="CO622" i="1"/>
  <c r="CJ622" i="1"/>
  <c r="CE622" i="1"/>
  <c r="BY622" i="1"/>
  <c r="BT622" i="1"/>
  <c r="CT446" i="1"/>
  <c r="CO446" i="1"/>
  <c r="CJ446" i="1"/>
  <c r="CE446" i="1"/>
  <c r="BY446" i="1"/>
  <c r="BT446" i="1"/>
  <c r="CT940" i="1"/>
  <c r="CO940" i="1"/>
  <c r="CJ940" i="1"/>
  <c r="CE940" i="1"/>
  <c r="BY940" i="1"/>
  <c r="BT940" i="1"/>
  <c r="CT872" i="1"/>
  <c r="CO872" i="1"/>
  <c r="CJ872" i="1"/>
  <c r="CE872" i="1"/>
  <c r="BY872" i="1"/>
  <c r="BT872" i="1"/>
  <c r="CT146" i="1"/>
  <c r="CO146" i="1"/>
  <c r="CJ146" i="1"/>
  <c r="CE146" i="1"/>
  <c r="BY146" i="1"/>
  <c r="BT146" i="1"/>
  <c r="CT942" i="1"/>
  <c r="CO942" i="1"/>
  <c r="CJ942" i="1"/>
  <c r="CE942" i="1"/>
  <c r="BY942" i="1"/>
  <c r="BT942" i="1"/>
  <c r="CT615" i="1"/>
  <c r="CO615" i="1"/>
  <c r="CJ615" i="1"/>
  <c r="CE615" i="1"/>
  <c r="BY615" i="1"/>
  <c r="BT615" i="1"/>
  <c r="CT867" i="1"/>
  <c r="CO867" i="1"/>
  <c r="CJ867" i="1"/>
  <c r="CE867" i="1"/>
  <c r="BY867" i="1"/>
  <c r="BT867" i="1"/>
  <c r="CT492" i="1"/>
  <c r="CO492" i="1"/>
  <c r="CJ492" i="1"/>
  <c r="CE492" i="1"/>
  <c r="BY492" i="1"/>
  <c r="BT492" i="1"/>
  <c r="CT324" i="1"/>
  <c r="CO324" i="1"/>
  <c r="CJ324" i="1"/>
  <c r="CE324" i="1"/>
  <c r="BY324" i="1"/>
  <c r="BT324" i="1"/>
  <c r="CT323" i="1"/>
  <c r="CO323" i="1"/>
  <c r="CJ323" i="1"/>
  <c r="CE323" i="1"/>
  <c r="BY323" i="1"/>
  <c r="BT323" i="1"/>
  <c r="CT41" i="1"/>
  <c r="CO41" i="1"/>
  <c r="CJ41" i="1"/>
  <c r="CE41" i="1"/>
  <c r="BY41" i="1"/>
  <c r="BT41" i="1"/>
  <c r="CT650" i="1"/>
  <c r="CO650" i="1"/>
  <c r="CJ650" i="1"/>
  <c r="CE650" i="1"/>
  <c r="BY650" i="1"/>
  <c r="BT650" i="1"/>
  <c r="CT980" i="1"/>
  <c r="CO980" i="1"/>
  <c r="CJ980" i="1"/>
  <c r="CE980" i="1"/>
  <c r="BY980" i="1"/>
  <c r="BT980" i="1"/>
  <c r="CT344" i="1"/>
  <c r="CO344" i="1"/>
  <c r="CJ344" i="1"/>
  <c r="CE344" i="1"/>
  <c r="BY344" i="1"/>
  <c r="BT344" i="1"/>
  <c r="CT863" i="1"/>
  <c r="CO863" i="1"/>
  <c r="CJ863" i="1"/>
  <c r="CE863" i="1"/>
  <c r="BY863" i="1"/>
  <c r="BT863" i="1"/>
  <c r="CT303" i="1"/>
  <c r="CO303" i="1"/>
  <c r="CJ303" i="1"/>
  <c r="CE303" i="1"/>
  <c r="BY303" i="1"/>
  <c r="BT303" i="1"/>
  <c r="CT572" i="1"/>
  <c r="CO572" i="1"/>
  <c r="CJ572" i="1"/>
  <c r="CE572" i="1"/>
  <c r="BY572" i="1"/>
  <c r="BT572" i="1"/>
  <c r="CT764" i="1"/>
  <c r="CO764" i="1"/>
  <c r="CJ764" i="1"/>
  <c r="CE764" i="1"/>
  <c r="BY764" i="1"/>
  <c r="BT764" i="1"/>
  <c r="CT343" i="1"/>
  <c r="CO343" i="1"/>
  <c r="CJ343" i="1"/>
  <c r="CE343" i="1"/>
  <c r="BY343" i="1"/>
  <c r="BT343" i="1"/>
  <c r="CT691" i="1"/>
  <c r="CO691" i="1"/>
  <c r="CJ691" i="1"/>
  <c r="CE691" i="1"/>
  <c r="BY691" i="1"/>
  <c r="BT691" i="1"/>
  <c r="CT810" i="1"/>
  <c r="CO810" i="1"/>
  <c r="CJ810" i="1"/>
  <c r="CE810" i="1"/>
  <c r="BY810" i="1"/>
  <c r="BT810" i="1"/>
  <c r="CT582" i="1"/>
  <c r="CO582" i="1"/>
  <c r="CJ582" i="1"/>
  <c r="CE582" i="1"/>
  <c r="BY582" i="1"/>
  <c r="BT582" i="1"/>
  <c r="CT858" i="1"/>
  <c r="CO858" i="1"/>
  <c r="CJ858" i="1"/>
  <c r="CE858" i="1"/>
  <c r="BY858" i="1"/>
  <c r="BT858" i="1"/>
  <c r="CT583" i="1"/>
  <c r="CO583" i="1"/>
  <c r="CJ583" i="1"/>
  <c r="CE583" i="1"/>
  <c r="BY583" i="1"/>
  <c r="BT583" i="1"/>
  <c r="CT51" i="1"/>
  <c r="CO51" i="1"/>
  <c r="CJ51" i="1"/>
  <c r="CE51" i="1"/>
  <c r="BY51" i="1"/>
  <c r="BT51" i="1"/>
  <c r="CT902" i="1"/>
  <c r="CO902" i="1"/>
  <c r="CJ902" i="1"/>
  <c r="CE902" i="1"/>
  <c r="BY902" i="1"/>
  <c r="BT902" i="1"/>
  <c r="CT722" i="1"/>
  <c r="CO722" i="1"/>
  <c r="CJ722" i="1"/>
  <c r="CE722" i="1"/>
  <c r="BY722" i="1"/>
  <c r="BT722" i="1"/>
  <c r="CT31" i="1"/>
  <c r="CO31" i="1"/>
  <c r="CJ31" i="1"/>
  <c r="CE31" i="1"/>
  <c r="BY31" i="1"/>
  <c r="BT31" i="1"/>
  <c r="CT98" i="1"/>
  <c r="CO98" i="1"/>
  <c r="CJ98" i="1"/>
  <c r="CE98" i="1"/>
  <c r="BY98" i="1"/>
  <c r="BT98" i="1"/>
  <c r="CT359" i="1"/>
  <c r="CO359" i="1"/>
  <c r="CJ359" i="1"/>
  <c r="CE359" i="1"/>
  <c r="BY359" i="1"/>
  <c r="BT359" i="1"/>
  <c r="CT304" i="1"/>
  <c r="CO304" i="1"/>
  <c r="CJ304" i="1"/>
  <c r="CE304" i="1"/>
  <c r="BY304" i="1"/>
  <c r="BT304" i="1"/>
  <c r="CT793" i="1"/>
  <c r="CO793" i="1"/>
  <c r="CJ793" i="1"/>
  <c r="CE793" i="1"/>
  <c r="BY793" i="1"/>
  <c r="BT793" i="1"/>
  <c r="CT88" i="1"/>
  <c r="CO88" i="1"/>
  <c r="CJ88" i="1"/>
  <c r="CE88" i="1"/>
  <c r="BY88" i="1"/>
  <c r="BT88" i="1"/>
  <c r="CT585" i="1"/>
  <c r="CO585" i="1"/>
  <c r="CJ585" i="1"/>
  <c r="CE585" i="1"/>
  <c r="BY585" i="1"/>
  <c r="BT585" i="1"/>
  <c r="CT418" i="1"/>
  <c r="CO418" i="1"/>
  <c r="CJ418" i="1"/>
  <c r="CE418" i="1"/>
  <c r="BY418" i="1"/>
  <c r="BT418" i="1"/>
  <c r="CT685" i="1"/>
  <c r="CO685" i="1"/>
  <c r="CJ685" i="1"/>
  <c r="CE685" i="1"/>
  <c r="BY685" i="1"/>
  <c r="BT685" i="1"/>
  <c r="CT528" i="1"/>
  <c r="CO528" i="1"/>
  <c r="CJ528" i="1"/>
  <c r="CE528" i="1"/>
  <c r="BY528" i="1"/>
  <c r="BT528" i="1"/>
  <c r="CT116" i="1"/>
  <c r="CO116" i="1"/>
  <c r="CJ116" i="1"/>
  <c r="CE116" i="1"/>
  <c r="BY116" i="1"/>
  <c r="BT116" i="1"/>
  <c r="CT878" i="1"/>
  <c r="CO878" i="1"/>
  <c r="CJ878" i="1"/>
  <c r="CE878" i="1"/>
  <c r="BY878" i="1"/>
  <c r="BT878" i="1"/>
  <c r="CT711" i="1"/>
  <c r="CO711" i="1"/>
  <c r="CJ711" i="1"/>
  <c r="CE711" i="1"/>
  <c r="BY711" i="1"/>
  <c r="BT711" i="1"/>
  <c r="CT919" i="1"/>
  <c r="CO919" i="1"/>
  <c r="CJ919" i="1"/>
  <c r="CE919" i="1"/>
  <c r="BY919" i="1"/>
  <c r="BT919" i="1"/>
  <c r="CT153" i="1"/>
  <c r="CO153" i="1"/>
  <c r="CJ153" i="1"/>
  <c r="CE153" i="1"/>
  <c r="BY153" i="1"/>
  <c r="BT153" i="1"/>
  <c r="CT315" i="1"/>
  <c r="CO315" i="1"/>
  <c r="CJ315" i="1"/>
  <c r="CE315" i="1"/>
  <c r="BY315" i="1"/>
  <c r="BT315" i="1"/>
  <c r="CT575" i="1"/>
  <c r="CO575" i="1"/>
  <c r="CJ575" i="1"/>
  <c r="CE575" i="1"/>
  <c r="BY575" i="1"/>
  <c r="BT575" i="1"/>
  <c r="CT663" i="1"/>
  <c r="CO663" i="1"/>
  <c r="CJ663" i="1"/>
  <c r="CE663" i="1"/>
  <c r="BY663" i="1"/>
  <c r="BT663" i="1"/>
  <c r="CT376" i="1"/>
  <c r="CO376" i="1"/>
  <c r="CJ376" i="1"/>
  <c r="CE376" i="1"/>
  <c r="BY376" i="1"/>
  <c r="BT376" i="1"/>
  <c r="CT289" i="1"/>
  <c r="CO289" i="1"/>
  <c r="CJ289" i="1"/>
  <c r="CE289" i="1"/>
  <c r="BY289" i="1"/>
  <c r="BT289" i="1"/>
  <c r="CT587" i="1"/>
  <c r="CO587" i="1"/>
  <c r="CJ587" i="1"/>
  <c r="CE587" i="1"/>
  <c r="BY587" i="1"/>
  <c r="BT587" i="1"/>
  <c r="CT657" i="1"/>
  <c r="CO657" i="1"/>
  <c r="CJ657" i="1"/>
  <c r="CE657" i="1"/>
  <c r="BY657" i="1"/>
  <c r="BT657" i="1"/>
  <c r="CT82" i="1"/>
  <c r="CO82" i="1"/>
  <c r="CJ82" i="1"/>
  <c r="CE82" i="1"/>
  <c r="BY82" i="1"/>
  <c r="BT82" i="1"/>
  <c r="CT571" i="1"/>
  <c r="CO571" i="1"/>
  <c r="CJ571" i="1"/>
  <c r="CE571" i="1"/>
  <c r="BY571" i="1"/>
  <c r="BT571" i="1"/>
  <c r="CT356" i="1"/>
  <c r="CO356" i="1"/>
  <c r="CJ356" i="1"/>
  <c r="CE356" i="1"/>
  <c r="BY356" i="1"/>
  <c r="BT356" i="1"/>
  <c r="CT970" i="1"/>
  <c r="CO970" i="1"/>
  <c r="CJ970" i="1"/>
  <c r="CE970" i="1"/>
  <c r="BY970" i="1"/>
  <c r="BT970" i="1"/>
  <c r="CT163" i="1"/>
  <c r="CO163" i="1"/>
  <c r="CJ163" i="1"/>
  <c r="CE163" i="1"/>
  <c r="BY163" i="1"/>
  <c r="BT163" i="1"/>
  <c r="CT120" i="1"/>
  <c r="CO120" i="1"/>
  <c r="CJ120" i="1"/>
  <c r="CE120" i="1"/>
  <c r="BY120" i="1"/>
  <c r="BT120" i="1"/>
  <c r="CT913" i="1"/>
  <c r="CO913" i="1"/>
  <c r="CJ913" i="1"/>
  <c r="CE913" i="1"/>
  <c r="BY913" i="1"/>
  <c r="BT913" i="1"/>
  <c r="CT521" i="1"/>
  <c r="CO521" i="1"/>
  <c r="CJ521" i="1"/>
  <c r="CE521" i="1"/>
  <c r="BY521" i="1"/>
  <c r="BT521" i="1"/>
  <c r="CT161" i="1"/>
  <c r="CO161" i="1"/>
  <c r="CJ161" i="1"/>
  <c r="CE161" i="1"/>
  <c r="BY161" i="1"/>
  <c r="BT161" i="1"/>
  <c r="CT478" i="1"/>
  <c r="CO478" i="1"/>
  <c r="CJ478" i="1"/>
  <c r="CE478" i="1"/>
  <c r="BY478" i="1"/>
  <c r="BT478" i="1"/>
  <c r="CT785" i="1"/>
  <c r="CO785" i="1"/>
  <c r="CJ785" i="1"/>
  <c r="CE785" i="1"/>
  <c r="BY785" i="1"/>
  <c r="BT785" i="1"/>
  <c r="CT667" i="1"/>
  <c r="CO667" i="1"/>
  <c r="CJ667" i="1"/>
  <c r="CE667" i="1"/>
  <c r="BY667" i="1"/>
  <c r="BT667" i="1"/>
  <c r="CT157" i="1"/>
  <c r="CO157" i="1"/>
  <c r="CJ157" i="1"/>
  <c r="CE157" i="1"/>
  <c r="BY157" i="1"/>
  <c r="BT157" i="1"/>
  <c r="CT17" i="1"/>
  <c r="CO17" i="1"/>
  <c r="CJ17" i="1"/>
  <c r="CE17" i="1"/>
  <c r="BY17" i="1"/>
  <c r="BT17" i="1"/>
  <c r="CT339" i="1"/>
  <c r="CO339" i="1"/>
  <c r="CJ339" i="1"/>
  <c r="CE339" i="1"/>
  <c r="BY339" i="1"/>
  <c r="BT339" i="1"/>
  <c r="CT237" i="1"/>
  <c r="CO237" i="1"/>
  <c r="CJ237" i="1"/>
  <c r="CE237" i="1"/>
  <c r="BY237" i="1"/>
  <c r="BT237" i="1"/>
  <c r="CT905" i="1"/>
  <c r="CO905" i="1"/>
  <c r="CJ905" i="1"/>
  <c r="CE905" i="1"/>
  <c r="BY905" i="1"/>
  <c r="BT905" i="1"/>
  <c r="CT3" i="1"/>
  <c r="CO3" i="1"/>
  <c r="CJ3" i="1"/>
  <c r="CE3" i="1"/>
  <c r="BY3" i="1"/>
  <c r="BT3" i="1"/>
  <c r="CT783" i="1"/>
  <c r="CO783" i="1"/>
  <c r="CJ783" i="1"/>
  <c r="CE783" i="1"/>
  <c r="BY783" i="1"/>
  <c r="BT783" i="1"/>
  <c r="CT936" i="1"/>
  <c r="CO936" i="1"/>
  <c r="CJ936" i="1"/>
  <c r="CE936" i="1"/>
  <c r="BY936" i="1"/>
  <c r="BT936" i="1"/>
  <c r="CT257" i="1"/>
  <c r="CO257" i="1"/>
  <c r="CJ257" i="1"/>
  <c r="CE257" i="1"/>
  <c r="BY257" i="1"/>
  <c r="BT257" i="1"/>
  <c r="CT252" i="1"/>
  <c r="CO252" i="1"/>
  <c r="CJ252" i="1"/>
  <c r="CE252" i="1"/>
  <c r="BY252" i="1"/>
  <c r="BT252" i="1"/>
  <c r="CT588" i="1"/>
  <c r="CO588" i="1"/>
  <c r="CJ588" i="1"/>
  <c r="CE588" i="1"/>
  <c r="BY588" i="1"/>
  <c r="BT588" i="1"/>
  <c r="CT915" i="1"/>
  <c r="CO915" i="1"/>
  <c r="CJ915" i="1"/>
  <c r="CE915" i="1"/>
  <c r="BY915" i="1"/>
  <c r="BT915" i="1"/>
  <c r="CT627" i="1"/>
  <c r="CO627" i="1"/>
  <c r="CJ627" i="1"/>
  <c r="CE627" i="1"/>
  <c r="BY627" i="1"/>
  <c r="BT627" i="1"/>
  <c r="CT117" i="1"/>
  <c r="CO117" i="1"/>
  <c r="CJ117" i="1"/>
  <c r="CE117" i="1"/>
  <c r="BY117" i="1"/>
  <c r="BT117" i="1"/>
  <c r="CT331" i="1"/>
  <c r="CO331" i="1"/>
  <c r="CJ331" i="1"/>
  <c r="CE331" i="1"/>
  <c r="BY331" i="1"/>
  <c r="BT331" i="1"/>
  <c r="CT412" i="1"/>
  <c r="CO412" i="1"/>
  <c r="CJ412" i="1"/>
  <c r="CE412" i="1"/>
  <c r="BY412" i="1"/>
  <c r="BT412" i="1"/>
  <c r="CT487" i="1"/>
  <c r="CO487" i="1"/>
  <c r="CJ487" i="1"/>
  <c r="CE487" i="1"/>
  <c r="BY487" i="1"/>
  <c r="BT487" i="1"/>
  <c r="CT535" i="1"/>
  <c r="CO535" i="1"/>
  <c r="CJ535" i="1"/>
  <c r="CE535" i="1"/>
  <c r="BY535" i="1"/>
  <c r="BT535" i="1"/>
  <c r="CT675" i="1"/>
  <c r="CO675" i="1"/>
  <c r="CJ675" i="1"/>
  <c r="CE675" i="1"/>
  <c r="BY675" i="1"/>
  <c r="BT675" i="1"/>
  <c r="CT209" i="1"/>
  <c r="CO209" i="1"/>
  <c r="CJ209" i="1"/>
  <c r="CE209" i="1"/>
  <c r="BY209" i="1"/>
  <c r="BT209" i="1"/>
  <c r="CT687" i="1"/>
  <c r="CO687" i="1"/>
  <c r="CJ687" i="1"/>
  <c r="CE687" i="1"/>
  <c r="BY687" i="1"/>
  <c r="BT687" i="1"/>
  <c r="CT589" i="1"/>
  <c r="CO589" i="1"/>
  <c r="CJ589" i="1"/>
  <c r="CE589" i="1"/>
  <c r="BY589" i="1"/>
  <c r="BT589" i="1"/>
  <c r="CT394" i="1"/>
  <c r="CO394" i="1"/>
  <c r="CJ394" i="1"/>
  <c r="CE394" i="1"/>
  <c r="BY394" i="1"/>
  <c r="BT394" i="1"/>
  <c r="CT256" i="1"/>
  <c r="CO256" i="1"/>
  <c r="CJ256" i="1"/>
  <c r="CE256" i="1"/>
  <c r="BY256" i="1"/>
  <c r="BT256" i="1"/>
  <c r="CT357" i="1"/>
  <c r="CO357" i="1"/>
  <c r="CJ357" i="1"/>
  <c r="CE357" i="1"/>
  <c r="BY357" i="1"/>
  <c r="BT357" i="1"/>
  <c r="CT465" i="1"/>
  <c r="CO465" i="1"/>
  <c r="CJ465" i="1"/>
  <c r="CE465" i="1"/>
  <c r="BY465" i="1"/>
  <c r="BT465" i="1"/>
  <c r="CT334" i="1"/>
  <c r="CO334" i="1"/>
  <c r="CJ334" i="1"/>
  <c r="CE334" i="1"/>
  <c r="BY334" i="1"/>
  <c r="BT334" i="1"/>
  <c r="CT259" i="1"/>
  <c r="CO259" i="1"/>
  <c r="CJ259" i="1"/>
  <c r="CE259" i="1"/>
  <c r="BY259" i="1"/>
  <c r="BT259" i="1"/>
  <c r="CT4" i="1"/>
  <c r="CO4" i="1"/>
  <c r="CJ4" i="1"/>
  <c r="CE4" i="1"/>
  <c r="BY4" i="1"/>
  <c r="BT4" i="1"/>
  <c r="CT745" i="1"/>
  <c r="CO745" i="1"/>
  <c r="CJ745" i="1"/>
  <c r="CE745" i="1"/>
  <c r="BY745" i="1"/>
  <c r="BT745" i="1"/>
  <c r="CT170" i="1"/>
  <c r="CO170" i="1"/>
  <c r="CJ170" i="1"/>
  <c r="CE170" i="1"/>
  <c r="BY170" i="1"/>
  <c r="BT170" i="1"/>
  <c r="CT188" i="1"/>
  <c r="CO188" i="1"/>
  <c r="CJ188" i="1"/>
  <c r="CE188" i="1"/>
  <c r="BY188" i="1"/>
  <c r="BT188" i="1"/>
  <c r="CT474" i="1"/>
  <c r="CO474" i="1"/>
  <c r="CJ474" i="1"/>
  <c r="CE474" i="1"/>
  <c r="BY474" i="1"/>
  <c r="BT474" i="1"/>
  <c r="CT227" i="1"/>
  <c r="CO227" i="1"/>
  <c r="CJ227" i="1"/>
  <c r="CE227" i="1"/>
  <c r="BY227" i="1"/>
  <c r="BT227" i="1"/>
  <c r="CT522" i="1"/>
  <c r="CO522" i="1"/>
  <c r="CJ522" i="1"/>
  <c r="CE522" i="1"/>
  <c r="BY522" i="1"/>
  <c r="BT522" i="1"/>
  <c r="CT684" i="1"/>
  <c r="CO684" i="1"/>
  <c r="CJ684" i="1"/>
  <c r="CE684" i="1"/>
  <c r="BY684" i="1"/>
  <c r="BT684" i="1"/>
  <c r="CT611" i="1"/>
  <c r="CO611" i="1"/>
  <c r="CJ611" i="1"/>
  <c r="CE611" i="1"/>
  <c r="BY611" i="1"/>
  <c r="BT611" i="1"/>
  <c r="CT756" i="1"/>
  <c r="CO756" i="1"/>
  <c r="CJ756" i="1"/>
  <c r="CE756" i="1"/>
  <c r="BY756" i="1"/>
  <c r="BT756" i="1"/>
  <c r="CT760" i="1"/>
  <c r="CO760" i="1"/>
  <c r="CJ760" i="1"/>
  <c r="CE760" i="1"/>
  <c r="BY760" i="1"/>
  <c r="BT760" i="1"/>
  <c r="CT211" i="1"/>
  <c r="CO211" i="1"/>
  <c r="CJ211" i="1"/>
  <c r="CE211" i="1"/>
  <c r="BY211" i="1"/>
  <c r="BT211" i="1"/>
  <c r="CT464" i="1"/>
  <c r="CO464" i="1"/>
  <c r="CJ464" i="1"/>
  <c r="CE464" i="1"/>
  <c r="BY464" i="1"/>
  <c r="BT464" i="1"/>
  <c r="CT541" i="1"/>
  <c r="CO541" i="1"/>
  <c r="CJ541" i="1"/>
  <c r="CE541" i="1"/>
  <c r="BY541" i="1"/>
  <c r="BT541" i="1"/>
  <c r="CT144" i="1"/>
  <c r="CO144" i="1"/>
  <c r="CJ144" i="1"/>
  <c r="CE144" i="1"/>
  <c r="BY144" i="1"/>
  <c r="BT144" i="1"/>
  <c r="CT226" i="1"/>
  <c r="CO226" i="1"/>
  <c r="CJ226" i="1"/>
  <c r="CE226" i="1"/>
  <c r="BY226" i="1"/>
  <c r="BT226" i="1"/>
  <c r="CT456" i="1"/>
  <c r="CO456" i="1"/>
  <c r="CJ456" i="1"/>
  <c r="CE456" i="1"/>
  <c r="BY456" i="1"/>
  <c r="BT456" i="1"/>
  <c r="CT537" i="1"/>
  <c r="CO537" i="1"/>
  <c r="CJ537" i="1"/>
  <c r="CE537" i="1"/>
  <c r="BY537" i="1"/>
  <c r="BT537" i="1"/>
  <c r="CT128" i="1"/>
  <c r="CO128" i="1"/>
  <c r="CJ128" i="1"/>
  <c r="CE128" i="1"/>
  <c r="BY128" i="1"/>
  <c r="BT128" i="1"/>
  <c r="CT449" i="1"/>
  <c r="CO449" i="1"/>
  <c r="CJ449" i="1"/>
  <c r="CE449" i="1"/>
  <c r="BY449" i="1"/>
  <c r="BT449" i="1"/>
  <c r="CT562" i="1"/>
  <c r="CO562" i="1"/>
  <c r="CJ562" i="1"/>
  <c r="CE562" i="1"/>
  <c r="BY562" i="1"/>
  <c r="BT562" i="1"/>
  <c r="CT653" i="1"/>
  <c r="CO653" i="1"/>
  <c r="CJ653" i="1"/>
  <c r="CE653" i="1"/>
  <c r="BY653" i="1"/>
  <c r="BT653" i="1"/>
  <c r="CT552" i="1"/>
  <c r="CO552" i="1"/>
  <c r="CJ552" i="1"/>
  <c r="CE552" i="1"/>
  <c r="BY552" i="1"/>
  <c r="BT552" i="1"/>
  <c r="BH243" i="1"/>
  <c r="BI243" i="1" s="1"/>
  <c r="BH117" i="1"/>
  <c r="BI117" i="1" s="1"/>
  <c r="BH116" i="1"/>
  <c r="BI116" i="1" s="1"/>
  <c r="BH118" i="1"/>
  <c r="BI118" i="1" s="1"/>
  <c r="BH47" i="1"/>
  <c r="BI47" i="1" s="1"/>
  <c r="BH843" i="1"/>
  <c r="BI843" i="1" s="1"/>
  <c r="BH953" i="1"/>
  <c r="BI953" i="1" s="1"/>
  <c r="BH842" i="1"/>
  <c r="BI842" i="1" s="1"/>
  <c r="BH610" i="1"/>
  <c r="BI610" i="1" s="1"/>
  <c r="BH609" i="1"/>
  <c r="BI609" i="1" s="1"/>
  <c r="BH611" i="1"/>
  <c r="BI611" i="1" s="1"/>
  <c r="BH844" i="1"/>
  <c r="BI844" i="1" s="1"/>
  <c r="BH606" i="1"/>
  <c r="BI606" i="1" s="1"/>
  <c r="BH612" i="1"/>
  <c r="BI612" i="1" s="1"/>
  <c r="BH613" i="1"/>
  <c r="BI613" i="1" s="1"/>
  <c r="BH350" i="1"/>
  <c r="BI350" i="1" s="1"/>
  <c r="BH349" i="1"/>
  <c r="BI349" i="1" s="1"/>
  <c r="BH95" i="1"/>
  <c r="BI95" i="1" s="1"/>
  <c r="BH348" i="1"/>
  <c r="BI348" i="1" s="1"/>
  <c r="BH96" i="1"/>
  <c r="BI96" i="1" s="1"/>
  <c r="BH353" i="1"/>
  <c r="BI353" i="1" s="1"/>
  <c r="BH355" i="1"/>
  <c r="BI355" i="1" s="1"/>
  <c r="BH347" i="1"/>
  <c r="BI347" i="1" s="1"/>
  <c r="BH97" i="1"/>
  <c r="BI97" i="1" s="1"/>
  <c r="BH351" i="1"/>
  <c r="BI351" i="1" s="1"/>
  <c r="BH354" i="1"/>
  <c r="BI354" i="1" s="1"/>
  <c r="BH346" i="1"/>
  <c r="BI346" i="1" s="1"/>
  <c r="BH352" i="1"/>
  <c r="BI352" i="1" s="1"/>
  <c r="BH608" i="1"/>
  <c r="BI608" i="1" s="1"/>
  <c r="BH607" i="1"/>
  <c r="BI607" i="1" s="1"/>
  <c r="BH952" i="1"/>
  <c r="BI952" i="1" s="1"/>
  <c r="BH622" i="1"/>
  <c r="BI622" i="1" s="1"/>
  <c r="BH875" i="1"/>
  <c r="BI875" i="1" s="1"/>
  <c r="BH961" i="1"/>
  <c r="BI961" i="1" s="1"/>
  <c r="BH960" i="1"/>
  <c r="BI960" i="1" s="1"/>
  <c r="BH959" i="1"/>
  <c r="BI959" i="1" s="1"/>
  <c r="BH621" i="1"/>
  <c r="BI621" i="1" s="1"/>
  <c r="BH964" i="1"/>
  <c r="BI964" i="1" s="1"/>
  <c r="BH958" i="1"/>
  <c r="BI958" i="1" s="1"/>
  <c r="BH963" i="1"/>
  <c r="BI963" i="1" s="1"/>
  <c r="BH965" i="1"/>
  <c r="BI965" i="1" s="1"/>
  <c r="BH954" i="1"/>
  <c r="BI954" i="1" s="1"/>
  <c r="BH955" i="1"/>
  <c r="BI955" i="1" s="1"/>
  <c r="BH956" i="1"/>
  <c r="BI956" i="1" s="1"/>
  <c r="BH957" i="1"/>
  <c r="BI957" i="1" s="1"/>
  <c r="BH962" i="1"/>
  <c r="BI962" i="1" s="1"/>
  <c r="BH876" i="1"/>
  <c r="BI876" i="1" s="1"/>
  <c r="BH383" i="1"/>
  <c r="BI383" i="1" s="1"/>
  <c r="BH382" i="1"/>
  <c r="BI382" i="1" s="1"/>
  <c r="BH98" i="1"/>
  <c r="BI98" i="1" s="1"/>
  <c r="BH388" i="1"/>
  <c r="BI388" i="1" s="1"/>
  <c r="BH390" i="1"/>
  <c r="BI390" i="1" s="1"/>
  <c r="BH384" i="1"/>
  <c r="BI384" i="1" s="1"/>
  <c r="BH387" i="1"/>
  <c r="BI387" i="1" s="1"/>
  <c r="BH389" i="1"/>
  <c r="BI389" i="1" s="1"/>
  <c r="BH385" i="1"/>
  <c r="BI385" i="1" s="1"/>
  <c r="BH386" i="1"/>
  <c r="BI386" i="1" s="1"/>
  <c r="BH619" i="1"/>
  <c r="BI619" i="1" s="1"/>
  <c r="BH620" i="1"/>
  <c r="BI620" i="1" s="1"/>
  <c r="BH356" i="1"/>
  <c r="BI356" i="1" s="1"/>
  <c r="BH363" i="1"/>
  <c r="BI363" i="1" s="1"/>
  <c r="BH364" i="1"/>
  <c r="BI364" i="1" s="1"/>
  <c r="BH361" i="1"/>
  <c r="BI361" i="1" s="1"/>
  <c r="BH362" i="1"/>
  <c r="BI362" i="1" s="1"/>
  <c r="BH845" i="1"/>
  <c r="BI845" i="1" s="1"/>
  <c r="BH357" i="1"/>
  <c r="BI357" i="1" s="1"/>
  <c r="BH365" i="1"/>
  <c r="BI365" i="1" s="1"/>
  <c r="BH366" i="1"/>
  <c r="BI366" i="1" s="1"/>
  <c r="BH847" i="1"/>
  <c r="BI847" i="1" s="1"/>
  <c r="BH359" i="1"/>
  <c r="BI359" i="1" s="1"/>
  <c r="BH848" i="1"/>
  <c r="BI848" i="1" s="1"/>
  <c r="BH360" i="1"/>
  <c r="BI360" i="1" s="1"/>
  <c r="BH846" i="1"/>
  <c r="BI846" i="1" s="1"/>
  <c r="BH358" i="1"/>
  <c r="BI358" i="1" s="1"/>
  <c r="BH849" i="1"/>
  <c r="BI849" i="1" s="1"/>
  <c r="BH367" i="1"/>
  <c r="BI367" i="1" s="1"/>
  <c r="BH368" i="1"/>
  <c r="BI368" i="1" s="1"/>
  <c r="BH369" i="1"/>
  <c r="BI369" i="1" s="1"/>
  <c r="BH850" i="1"/>
  <c r="BI850" i="1" s="1"/>
  <c r="BH370" i="1"/>
  <c r="BI370" i="1" s="1"/>
  <c r="BH851" i="1"/>
  <c r="BI851" i="1" s="1"/>
  <c r="BH371" i="1"/>
  <c r="BI371" i="1" s="1"/>
  <c r="BH852" i="1"/>
  <c r="BI852" i="1" s="1"/>
  <c r="BH853" i="1"/>
  <c r="BI853" i="1" s="1"/>
  <c r="BH855" i="1"/>
  <c r="BI855" i="1" s="1"/>
  <c r="BH854" i="1"/>
  <c r="BI854" i="1" s="1"/>
  <c r="BH372" i="1"/>
  <c r="BI372" i="1" s="1"/>
  <c r="BH373" i="1"/>
  <c r="BI373" i="1" s="1"/>
  <c r="BH375" i="1"/>
  <c r="BI375" i="1" s="1"/>
  <c r="BH374" i="1"/>
  <c r="BI374" i="1" s="1"/>
  <c r="BH857" i="1"/>
  <c r="BI857" i="1" s="1"/>
  <c r="BH858" i="1"/>
  <c r="BI858" i="1" s="1"/>
  <c r="BH856" i="1"/>
  <c r="BI856" i="1" s="1"/>
  <c r="BH377" i="1"/>
  <c r="BI377" i="1" s="1"/>
  <c r="BH378" i="1"/>
  <c r="BI378" i="1" s="1"/>
  <c r="BH376" i="1"/>
  <c r="BI376" i="1" s="1"/>
  <c r="BH859" i="1"/>
  <c r="BI859" i="1" s="1"/>
  <c r="BH379" i="1"/>
  <c r="BI379" i="1" s="1"/>
  <c r="BH860" i="1"/>
  <c r="BI860" i="1" s="1"/>
  <c r="BH380" i="1"/>
  <c r="BI380" i="1" s="1"/>
  <c r="BH92" i="1"/>
  <c r="BI92" i="1" s="1"/>
  <c r="BH94" i="1"/>
  <c r="BI94" i="1" s="1"/>
  <c r="BH93" i="1"/>
  <c r="BI93" i="1" s="1"/>
  <c r="BH866" i="1"/>
  <c r="BI866" i="1" s="1"/>
  <c r="BH615" i="1"/>
  <c r="BI615" i="1" s="1"/>
  <c r="BH867" i="1"/>
  <c r="BI867" i="1" s="1"/>
  <c r="BH616" i="1"/>
  <c r="BI616" i="1" s="1"/>
  <c r="BH869" i="1"/>
  <c r="BI869" i="1" s="1"/>
  <c r="BH617" i="1"/>
  <c r="BI617" i="1" s="1"/>
  <c r="BH864" i="1"/>
  <c r="BI864" i="1" s="1"/>
  <c r="BH865" i="1"/>
  <c r="BI865" i="1" s="1"/>
  <c r="BH868" i="1"/>
  <c r="BI868" i="1" s="1"/>
  <c r="BH863" i="1"/>
  <c r="BI863" i="1" s="1"/>
  <c r="BH614" i="1"/>
  <c r="BI614" i="1" s="1"/>
  <c r="BH861" i="1"/>
  <c r="BI861" i="1" s="1"/>
  <c r="BH862" i="1"/>
  <c r="BI862" i="1" s="1"/>
  <c r="BH381" i="1"/>
  <c r="BI381" i="1" s="1"/>
  <c r="BH873" i="1"/>
  <c r="BI873" i="1" s="1"/>
  <c r="BH874" i="1"/>
  <c r="BI874" i="1" s="1"/>
  <c r="BH870" i="1"/>
  <c r="BI870" i="1" s="1"/>
  <c r="BH618" i="1"/>
  <c r="BI618" i="1" s="1"/>
  <c r="BH871" i="1"/>
  <c r="BI871" i="1" s="1"/>
  <c r="BH872" i="1"/>
  <c r="BI872" i="1" s="1"/>
  <c r="BH38" i="1"/>
  <c r="BI38" i="1" s="1"/>
  <c r="BH39" i="1"/>
  <c r="BI39" i="1" s="1"/>
  <c r="BH238" i="1"/>
  <c r="BI238" i="1" s="1"/>
  <c r="BH115" i="1"/>
  <c r="BI115" i="1" s="1"/>
  <c r="BH477" i="1"/>
  <c r="BI477" i="1" s="1"/>
  <c r="BH476" i="1"/>
  <c r="BI476" i="1" s="1"/>
  <c r="BH114" i="1"/>
  <c r="BI114" i="1" s="1"/>
  <c r="BH705" i="1"/>
  <c r="BI705" i="1" s="1"/>
  <c r="BH706" i="1"/>
  <c r="BI706" i="1" s="1"/>
  <c r="BH704" i="1"/>
  <c r="BI704" i="1" s="1"/>
  <c r="BH707" i="1"/>
  <c r="BI707" i="1" s="1"/>
  <c r="BH475" i="1"/>
  <c r="BI475" i="1" s="1"/>
  <c r="BH474" i="1"/>
  <c r="BI474" i="1" s="1"/>
  <c r="BH473" i="1"/>
  <c r="BI473" i="1" s="1"/>
  <c r="BH22" i="1"/>
  <c r="BI22" i="1" s="1"/>
  <c r="BH23" i="1"/>
  <c r="BI23" i="1" s="1"/>
  <c r="BH32" i="1"/>
  <c r="BI32" i="1" s="1"/>
  <c r="BH33" i="1"/>
  <c r="BI33" i="1" s="1"/>
  <c r="BH159" i="1"/>
  <c r="BI159" i="1" s="1"/>
  <c r="BH34" i="1"/>
  <c r="BI34" i="1" s="1"/>
  <c r="BH35" i="1"/>
  <c r="BI35" i="1" s="1"/>
  <c r="BH30" i="1"/>
  <c r="BI30" i="1" s="1"/>
  <c r="BH31" i="1"/>
  <c r="BI31" i="1" s="1"/>
  <c r="BH25" i="1"/>
  <c r="BI25" i="1" s="1"/>
  <c r="BH26" i="1"/>
  <c r="BI26" i="1" s="1"/>
  <c r="BH28" i="1"/>
  <c r="BI28" i="1" s="1"/>
  <c r="BH162" i="1"/>
  <c r="BI162" i="1" s="1"/>
  <c r="BH163" i="1"/>
  <c r="BI163" i="1" s="1"/>
  <c r="BH160" i="1"/>
  <c r="BI160" i="1" s="1"/>
  <c r="BH161" i="1"/>
  <c r="BI161" i="1" s="1"/>
  <c r="BH27" i="1"/>
  <c r="BI27" i="1" s="1"/>
  <c r="BH24" i="1"/>
  <c r="BI24" i="1" s="1"/>
  <c r="BH29" i="1"/>
  <c r="BI29" i="1" s="1"/>
  <c r="BH122" i="1"/>
  <c r="BI122" i="1" s="1"/>
  <c r="BH36" i="1"/>
  <c r="BI36" i="1" s="1"/>
  <c r="BH164" i="1"/>
  <c r="BI164" i="1" s="1"/>
  <c r="BH121" i="1"/>
  <c r="BI121" i="1" s="1"/>
  <c r="BH120" i="1"/>
  <c r="BI120" i="1" s="1"/>
  <c r="BH119" i="1"/>
  <c r="BI119" i="1" s="1"/>
  <c r="BH4" i="1"/>
  <c r="BI4" i="1" s="1"/>
  <c r="BH10" i="1"/>
  <c r="BI10" i="1" s="1"/>
  <c r="BH11" i="1"/>
  <c r="BI11" i="1" s="1"/>
  <c r="BH827" i="1"/>
  <c r="BI827" i="1" s="1"/>
  <c r="BH605" i="1"/>
  <c r="BI605" i="1" s="1"/>
  <c r="BH950" i="1"/>
  <c r="BI950" i="1" s="1"/>
  <c r="BH823" i="1"/>
  <c r="BI823" i="1" s="1"/>
  <c r="BH825" i="1"/>
  <c r="BI825" i="1" s="1"/>
  <c r="BH599" i="1"/>
  <c r="BI599" i="1" s="1"/>
  <c r="BH951" i="1"/>
  <c r="BI951" i="1" s="1"/>
  <c r="BH828" i="1"/>
  <c r="BI828" i="1" s="1"/>
  <c r="BH835" i="1"/>
  <c r="BI835" i="1" s="1"/>
  <c r="BH836" i="1"/>
  <c r="BI836" i="1" s="1"/>
  <c r="BH460" i="1"/>
  <c r="BI460" i="1" s="1"/>
  <c r="BH338" i="1"/>
  <c r="BI338" i="1" s="1"/>
  <c r="BH344" i="1"/>
  <c r="BI344" i="1" s="1"/>
  <c r="BH343" i="1"/>
  <c r="BI343" i="1" s="1"/>
  <c r="BH345" i="1"/>
  <c r="BI345" i="1" s="1"/>
  <c r="BH336" i="1"/>
  <c r="BI336" i="1" s="1"/>
  <c r="BH340" i="1"/>
  <c r="BI340" i="1" s="1"/>
  <c r="BH341" i="1"/>
  <c r="BI341" i="1" s="1"/>
  <c r="BH342" i="1"/>
  <c r="BI342" i="1" s="1"/>
  <c r="BH339" i="1"/>
  <c r="BI339" i="1" s="1"/>
  <c r="BH335" i="1"/>
  <c r="BI335" i="1" s="1"/>
  <c r="BH334" i="1"/>
  <c r="BI334" i="1" s="1"/>
  <c r="BH337" i="1"/>
  <c r="BI337" i="1" s="1"/>
  <c r="BH840" i="1"/>
  <c r="BI840" i="1" s="1"/>
  <c r="BH830" i="1"/>
  <c r="BI830" i="1" s="1"/>
  <c r="BH839" i="1"/>
  <c r="BI839" i="1" s="1"/>
  <c r="BH841" i="1"/>
  <c r="BI841" i="1" s="1"/>
  <c r="BH822" i="1"/>
  <c r="BI822" i="1" s="1"/>
  <c r="BH824" i="1"/>
  <c r="BI824" i="1" s="1"/>
  <c r="BH832" i="1"/>
  <c r="BI832" i="1" s="1"/>
  <c r="BH837" i="1"/>
  <c r="BI837" i="1" s="1"/>
  <c r="BH826" i="1"/>
  <c r="BI826" i="1" s="1"/>
  <c r="BH831" i="1"/>
  <c r="BI831" i="1" s="1"/>
  <c r="BH829" i="1"/>
  <c r="BI829" i="1" s="1"/>
  <c r="BH834" i="1"/>
  <c r="BI834" i="1" s="1"/>
  <c r="BH838" i="1"/>
  <c r="BI838" i="1" s="1"/>
  <c r="BH833" i="1"/>
  <c r="BI833" i="1" s="1"/>
  <c r="BH600" i="1"/>
  <c r="BI600" i="1" s="1"/>
  <c r="BH602" i="1"/>
  <c r="BI602" i="1" s="1"/>
  <c r="BH604" i="1"/>
  <c r="BI604" i="1" s="1"/>
  <c r="BH601" i="1"/>
  <c r="BI601" i="1" s="1"/>
  <c r="BH603" i="1"/>
  <c r="BI603" i="1" s="1"/>
  <c r="BH8" i="1"/>
  <c r="BI8" i="1" s="1"/>
  <c r="BH9" i="1"/>
  <c r="BI9" i="1" s="1"/>
  <c r="BH713" i="1"/>
  <c r="BI713" i="1" s="1"/>
  <c r="BH714" i="1"/>
  <c r="BI714" i="1" s="1"/>
  <c r="BH932" i="1"/>
  <c r="BI932" i="1" s="1"/>
  <c r="BH712" i="1"/>
  <c r="BI712" i="1" s="1"/>
  <c r="BH931" i="1"/>
  <c r="BI931" i="1" s="1"/>
  <c r="BH710" i="1"/>
  <c r="BI710" i="1" s="1"/>
  <c r="BH711" i="1"/>
  <c r="BI711" i="1" s="1"/>
  <c r="BH209" i="1"/>
  <c r="BI209" i="1" s="1"/>
  <c r="BH204" i="1"/>
  <c r="BI204" i="1" s="1"/>
  <c r="BH203" i="1"/>
  <c r="BI203" i="1" s="1"/>
  <c r="BH202" i="1"/>
  <c r="BI202" i="1" s="1"/>
  <c r="BH206" i="1"/>
  <c r="BI206" i="1" s="1"/>
  <c r="BH192" i="1"/>
  <c r="BI192" i="1" s="1"/>
  <c r="BH208" i="1"/>
  <c r="BI208" i="1" s="1"/>
  <c r="BH201" i="1"/>
  <c r="BI201" i="1" s="1"/>
  <c r="BH207" i="1"/>
  <c r="BI207" i="1" s="1"/>
  <c r="BH458" i="1"/>
  <c r="BI458" i="1" s="1"/>
  <c r="BH205" i="1"/>
  <c r="BI205" i="1" s="1"/>
  <c r="BH752" i="1"/>
  <c r="BI752" i="1" s="1"/>
  <c r="BH517" i="1"/>
  <c r="BI517" i="1" s="1"/>
  <c r="BH165" i="1"/>
  <c r="BI165" i="1" s="1"/>
  <c r="BH166" i="1"/>
  <c r="BI166" i="1" s="1"/>
  <c r="BH173" i="1"/>
  <c r="BI173" i="1" s="1"/>
  <c r="BH174" i="1"/>
  <c r="BI174" i="1" s="1"/>
  <c r="BH175" i="1"/>
  <c r="BI175" i="1" s="1"/>
  <c r="BH176" i="1"/>
  <c r="BI176" i="1" s="1"/>
  <c r="BH177" i="1"/>
  <c r="BI177" i="1" s="1"/>
  <c r="BH178" i="1"/>
  <c r="BI178" i="1" s="1"/>
  <c r="BH179" i="1"/>
  <c r="BI179" i="1" s="1"/>
  <c r="BH751" i="1"/>
  <c r="BI751" i="1" s="1"/>
  <c r="BH749" i="1"/>
  <c r="BI749" i="1" s="1"/>
  <c r="BH750" i="1"/>
  <c r="BI750" i="1" s="1"/>
  <c r="BH748" i="1"/>
  <c r="BI748" i="1" s="1"/>
  <c r="BH167" i="1"/>
  <c r="BI167" i="1" s="1"/>
  <c r="BH168" i="1"/>
  <c r="BI168" i="1" s="1"/>
  <c r="BH169" i="1"/>
  <c r="BI169" i="1" s="1"/>
  <c r="BH170" i="1"/>
  <c r="BI170" i="1" s="1"/>
  <c r="BH171" i="1"/>
  <c r="BI171" i="1" s="1"/>
  <c r="BH172" i="1"/>
  <c r="BI172" i="1" s="1"/>
  <c r="BH455" i="1"/>
  <c r="BI455" i="1" s="1"/>
  <c r="BH456" i="1"/>
  <c r="BI456" i="1" s="1"/>
  <c r="BH457" i="1"/>
  <c r="BI457" i="1" s="1"/>
  <c r="BH753" i="1"/>
  <c r="BI753" i="1" s="1"/>
  <c r="BH754" i="1"/>
  <c r="BI754" i="1" s="1"/>
  <c r="BH560" i="1"/>
  <c r="BI560" i="1" s="1"/>
  <c r="BH561" i="1"/>
  <c r="BI561" i="1" s="1"/>
  <c r="BH757" i="1"/>
  <c r="BI757" i="1" s="1"/>
  <c r="BH756" i="1"/>
  <c r="BI756" i="1" s="1"/>
  <c r="BH755" i="1"/>
  <c r="BI755" i="1" s="1"/>
  <c r="BH563" i="1"/>
  <c r="BI563" i="1" s="1"/>
  <c r="BH562" i="1"/>
  <c r="BI562" i="1" s="1"/>
  <c r="BH553" i="1"/>
  <c r="BI553" i="1" s="1"/>
  <c r="BH552" i="1"/>
  <c r="BI552" i="1" s="1"/>
  <c r="BH541" i="1"/>
  <c r="BI541" i="1" s="1"/>
  <c r="BH542" i="1"/>
  <c r="BI542" i="1" s="1"/>
  <c r="BH567" i="1"/>
  <c r="BI567" i="1" s="1"/>
  <c r="BH568" i="1"/>
  <c r="BI568" i="1" s="1"/>
  <c r="BH569" i="1"/>
  <c r="BI569" i="1" s="1"/>
  <c r="BH559" i="1"/>
  <c r="BI559" i="1" s="1"/>
  <c r="BH558" i="1"/>
  <c r="BI558" i="1" s="1"/>
  <c r="BH549" i="1"/>
  <c r="BI549" i="1" s="1"/>
  <c r="BH551" i="1"/>
  <c r="BI551" i="1" s="1"/>
  <c r="BH550" i="1"/>
  <c r="BI550" i="1" s="1"/>
  <c r="BH548" i="1"/>
  <c r="BI548" i="1" s="1"/>
  <c r="BH186" i="1"/>
  <c r="BI186" i="1" s="1"/>
  <c r="BH185" i="1"/>
  <c r="BI185" i="1" s="1"/>
  <c r="BH761" i="1"/>
  <c r="BI761" i="1" s="1"/>
  <c r="BH758" i="1"/>
  <c r="BI758" i="1" s="1"/>
  <c r="BH759" i="1"/>
  <c r="BI759" i="1" s="1"/>
  <c r="BH760" i="1"/>
  <c r="BI760" i="1" s="1"/>
  <c r="BH564" i="1"/>
  <c r="BI564" i="1" s="1"/>
  <c r="BH544" i="1"/>
  <c r="BI544" i="1" s="1"/>
  <c r="BH545" i="1"/>
  <c r="BI545" i="1" s="1"/>
  <c r="BH546" i="1"/>
  <c r="BI546" i="1" s="1"/>
  <c r="BH547" i="1"/>
  <c r="BI547" i="1" s="1"/>
  <c r="BH543" i="1"/>
  <c r="BI543" i="1" s="1"/>
  <c r="BH554" i="1"/>
  <c r="BI554" i="1" s="1"/>
  <c r="BH555" i="1"/>
  <c r="BI555" i="1" s="1"/>
  <c r="BH557" i="1"/>
  <c r="BI557" i="1" s="1"/>
  <c r="BH556" i="1"/>
  <c r="BI556" i="1" s="1"/>
  <c r="BH235" i="1"/>
  <c r="BI235" i="1" s="1"/>
  <c r="BH236" i="1"/>
  <c r="BI236" i="1" s="1"/>
  <c r="BH566" i="1"/>
  <c r="BI566" i="1" s="1"/>
  <c r="BH565" i="1"/>
  <c r="BI565" i="1" s="1"/>
  <c r="BH237" i="1"/>
  <c r="BI237" i="1" s="1"/>
  <c r="BH190" i="1"/>
  <c r="BI190" i="1" s="1"/>
  <c r="BH188" i="1"/>
  <c r="BI188" i="1" s="1"/>
  <c r="BH189" i="1"/>
  <c r="BI189" i="1" s="1"/>
  <c r="BH187" i="1"/>
  <c r="BI187" i="1" s="1"/>
  <c r="BH191" i="1"/>
  <c r="BI191" i="1" s="1"/>
  <c r="BH180" i="1"/>
  <c r="BI180" i="1" s="1"/>
  <c r="BH182" i="1"/>
  <c r="BI182" i="1" s="1"/>
  <c r="BH184" i="1"/>
  <c r="BI184" i="1" s="1"/>
  <c r="BH183" i="1"/>
  <c r="BI183" i="1" s="1"/>
  <c r="BH181" i="1"/>
  <c r="BI181" i="1" s="1"/>
  <c r="BH528" i="1"/>
  <c r="BI528" i="1" s="1"/>
  <c r="BH529" i="1"/>
  <c r="BI529" i="1" s="1"/>
  <c r="BH530" i="1"/>
  <c r="BI530" i="1" s="1"/>
  <c r="BH199" i="1"/>
  <c r="BI199" i="1" s="1"/>
  <c r="BH540" i="1"/>
  <c r="BI540" i="1" s="1"/>
  <c r="BH234" i="1"/>
  <c r="BI234" i="1" s="1"/>
  <c r="BH230" i="1"/>
  <c r="BI230" i="1" s="1"/>
  <c r="BH231" i="1"/>
  <c r="BI231" i="1" s="1"/>
  <c r="BH232" i="1"/>
  <c r="BI232" i="1" s="1"/>
  <c r="BH233" i="1"/>
  <c r="BI233" i="1" s="1"/>
  <c r="BH525" i="1"/>
  <c r="BI525" i="1" s="1"/>
  <c r="BH194" i="1"/>
  <c r="BI194" i="1" s="1"/>
  <c r="BH195" i="1"/>
  <c r="BI195" i="1" s="1"/>
  <c r="BH524" i="1"/>
  <c r="BI524" i="1" s="1"/>
  <c r="BH197" i="1"/>
  <c r="BI197" i="1" s="1"/>
  <c r="BH527" i="1"/>
  <c r="BI527" i="1" s="1"/>
  <c r="BH459" i="1"/>
  <c r="BI459" i="1" s="1"/>
  <c r="BH198" i="1"/>
  <c r="BI198" i="1" s="1"/>
  <c r="BH520" i="1"/>
  <c r="BI520" i="1" s="1"/>
  <c r="BH518" i="1"/>
  <c r="BI518" i="1" s="1"/>
  <c r="BH193" i="1"/>
  <c r="BI193" i="1" s="1"/>
  <c r="BH519" i="1"/>
  <c r="BI519" i="1" s="1"/>
  <c r="BH216" i="1"/>
  <c r="BI216" i="1" s="1"/>
  <c r="BH215" i="1"/>
  <c r="BI215" i="1" s="1"/>
  <c r="BH220" i="1"/>
  <c r="BI220" i="1" s="1"/>
  <c r="BH217" i="1"/>
  <c r="BI217" i="1" s="1"/>
  <c r="BH219" i="1"/>
  <c r="BI219" i="1" s="1"/>
  <c r="BH218" i="1"/>
  <c r="BI218" i="1" s="1"/>
  <c r="BH196" i="1"/>
  <c r="BI196" i="1" s="1"/>
  <c r="BH526" i="1"/>
  <c r="BI526" i="1" s="1"/>
  <c r="BH211" i="1"/>
  <c r="BI211" i="1" s="1"/>
  <c r="BH212" i="1"/>
  <c r="BI212" i="1" s="1"/>
  <c r="BH214" i="1"/>
  <c r="BI214" i="1" s="1"/>
  <c r="BH213" i="1"/>
  <c r="BI213" i="1" s="1"/>
  <c r="BH521" i="1"/>
  <c r="BI521" i="1" s="1"/>
  <c r="BH522" i="1"/>
  <c r="BI522" i="1" s="1"/>
  <c r="BH523" i="1"/>
  <c r="BI523" i="1" s="1"/>
  <c r="BH210" i="1"/>
  <c r="BI210" i="1" s="1"/>
  <c r="BH539" i="1"/>
  <c r="BI539" i="1" s="1"/>
  <c r="BH538" i="1"/>
  <c r="BI538" i="1" s="1"/>
  <c r="BH531" i="1"/>
  <c r="BI531" i="1" s="1"/>
  <c r="BH532" i="1"/>
  <c r="BI532" i="1" s="1"/>
  <c r="BH200" i="1"/>
  <c r="BI200" i="1" s="1"/>
  <c r="BH221" i="1"/>
  <c r="BI221" i="1" s="1"/>
  <c r="BH536" i="1"/>
  <c r="BI536" i="1" s="1"/>
  <c r="BH535" i="1"/>
  <c r="BI535" i="1" s="1"/>
  <c r="BH534" i="1"/>
  <c r="BI534" i="1" s="1"/>
  <c r="BH537" i="1"/>
  <c r="BI537" i="1" s="1"/>
  <c r="BH533" i="1"/>
  <c r="BI533" i="1" s="1"/>
  <c r="BH224" i="1"/>
  <c r="BI224" i="1" s="1"/>
  <c r="BH225" i="1"/>
  <c r="BI225" i="1" s="1"/>
  <c r="BH223" i="1"/>
  <c r="BI223" i="1" s="1"/>
  <c r="BH222" i="1"/>
  <c r="BI222" i="1" s="1"/>
  <c r="BH229" i="1"/>
  <c r="BI229" i="1" s="1"/>
  <c r="BH228" i="1"/>
  <c r="BI228" i="1" s="1"/>
  <c r="BH227" i="1"/>
  <c r="BI227" i="1" s="1"/>
  <c r="BH226" i="1"/>
  <c r="BI226" i="1" s="1"/>
  <c r="BH126" i="1"/>
  <c r="BI126" i="1" s="1"/>
  <c r="BH7" i="1"/>
  <c r="BI7" i="1" s="1"/>
  <c r="BH14" i="1"/>
  <c r="BI14" i="1" s="1"/>
  <c r="BH15" i="1"/>
  <c r="BI15" i="1" s="1"/>
  <c r="BH3" i="1"/>
  <c r="BI3" i="1" s="1"/>
  <c r="BH2" i="1"/>
  <c r="BI2" i="1" s="1"/>
  <c r="BH326" i="1"/>
  <c r="BI326" i="1" s="1"/>
  <c r="BH820" i="1"/>
  <c r="BI820" i="1" s="1"/>
  <c r="BH324" i="1"/>
  <c r="BI324" i="1" s="1"/>
  <c r="BH818" i="1"/>
  <c r="BI818" i="1" s="1"/>
  <c r="BH325" i="1"/>
  <c r="BI325" i="1" s="1"/>
  <c r="BH819" i="1"/>
  <c r="BI819" i="1" s="1"/>
  <c r="BH821" i="1"/>
  <c r="BI821" i="1" s="1"/>
  <c r="BH598" i="1"/>
  <c r="BI598" i="1" s="1"/>
  <c r="BH319" i="1"/>
  <c r="BI319" i="1" s="1"/>
  <c r="BH318" i="1"/>
  <c r="BI318" i="1" s="1"/>
  <c r="BH323" i="1"/>
  <c r="BI323" i="1" s="1"/>
  <c r="BH817" i="1"/>
  <c r="BI817" i="1" s="1"/>
  <c r="BH809" i="1"/>
  <c r="BI809" i="1" s="1"/>
  <c r="BH816" i="1"/>
  <c r="BI816" i="1" s="1"/>
  <c r="BH322" i="1"/>
  <c r="BI322" i="1" s="1"/>
  <c r="BH317" i="1"/>
  <c r="BI317" i="1" s="1"/>
  <c r="BH815" i="1"/>
  <c r="BI815" i="1" s="1"/>
  <c r="BH321" i="1"/>
  <c r="BI321" i="1" s="1"/>
  <c r="BH316" i="1"/>
  <c r="BI316" i="1" s="1"/>
  <c r="BH945" i="1"/>
  <c r="BI945" i="1" s="1"/>
  <c r="BH597" i="1"/>
  <c r="BI597" i="1" s="1"/>
  <c r="BH808" i="1"/>
  <c r="BI808" i="1" s="1"/>
  <c r="BH596" i="1"/>
  <c r="BI596" i="1" s="1"/>
  <c r="BH592" i="1"/>
  <c r="BI592" i="1" s="1"/>
  <c r="BH315" i="1"/>
  <c r="BI315" i="1" s="1"/>
  <c r="BH807" i="1"/>
  <c r="BI807" i="1" s="1"/>
  <c r="BH595" i="1"/>
  <c r="BI595" i="1" s="1"/>
  <c r="BH803" i="1"/>
  <c r="BI803" i="1" s="1"/>
  <c r="BH320" i="1"/>
  <c r="BI320" i="1" s="1"/>
  <c r="BH806" i="1"/>
  <c r="BI806" i="1" s="1"/>
  <c r="BH804" i="1"/>
  <c r="BI804" i="1" s="1"/>
  <c r="BH81" i="1"/>
  <c r="BI81" i="1" s="1"/>
  <c r="BH594" i="1"/>
  <c r="BI594" i="1" s="1"/>
  <c r="BH805" i="1"/>
  <c r="BI805" i="1" s="1"/>
  <c r="BH593" i="1"/>
  <c r="BI593" i="1" s="1"/>
  <c r="BH813" i="1"/>
  <c r="BI813" i="1" s="1"/>
  <c r="BH588" i="1"/>
  <c r="BI588" i="1" s="1"/>
  <c r="BH798" i="1"/>
  <c r="BI798" i="1" s="1"/>
  <c r="BH944" i="1"/>
  <c r="BI944" i="1" s="1"/>
  <c r="BH587" i="1"/>
  <c r="BI587" i="1" s="1"/>
  <c r="BH797" i="1"/>
  <c r="BI797" i="1" s="1"/>
  <c r="BH589" i="1"/>
  <c r="BI589" i="1" s="1"/>
  <c r="BH799" i="1"/>
  <c r="BI799" i="1" s="1"/>
  <c r="BH796" i="1"/>
  <c r="BI796" i="1" s="1"/>
  <c r="BH812" i="1"/>
  <c r="BI812" i="1" s="1"/>
  <c r="BH586" i="1"/>
  <c r="BI586" i="1" s="1"/>
  <c r="BH800" i="1"/>
  <c r="BI800" i="1" s="1"/>
  <c r="BH590" i="1"/>
  <c r="BI590" i="1" s="1"/>
  <c r="BH802" i="1"/>
  <c r="BI802" i="1" s="1"/>
  <c r="BH814" i="1"/>
  <c r="BI814" i="1" s="1"/>
  <c r="BH801" i="1"/>
  <c r="BI801" i="1" s="1"/>
  <c r="BH591" i="1"/>
  <c r="BI591" i="1" s="1"/>
  <c r="BH795" i="1"/>
  <c r="BI795" i="1" s="1"/>
  <c r="BH811" i="1"/>
  <c r="BI811" i="1" s="1"/>
  <c r="BH585" i="1"/>
  <c r="BI585" i="1" s="1"/>
  <c r="BH810" i="1"/>
  <c r="BI810" i="1" s="1"/>
  <c r="BH480" i="1"/>
  <c r="BI480" i="1" s="1"/>
  <c r="BH479" i="1"/>
  <c r="BI479" i="1" s="1"/>
  <c r="BH709" i="1"/>
  <c r="BI709" i="1" s="1"/>
  <c r="BH478" i="1"/>
  <c r="BI478" i="1" s="1"/>
  <c r="BH708" i="1"/>
  <c r="BI708" i="1" s="1"/>
  <c r="BH481" i="1"/>
  <c r="BI481" i="1" s="1"/>
  <c r="BH37" i="1"/>
  <c r="BI37" i="1" s="1"/>
  <c r="BH123" i="1"/>
  <c r="BI123" i="1" s="1"/>
  <c r="BH113" i="1"/>
  <c r="BI113" i="1" s="1"/>
  <c r="BH91" i="1"/>
  <c r="BI91" i="1" s="1"/>
  <c r="BH333" i="1"/>
  <c r="BI333" i="1" s="1"/>
  <c r="BH332" i="1"/>
  <c r="BI332" i="1" s="1"/>
  <c r="BH88" i="1"/>
  <c r="BI88" i="1" s="1"/>
  <c r="BH89" i="1"/>
  <c r="BI89" i="1" s="1"/>
  <c r="BH87" i="1"/>
  <c r="BI87" i="1" s="1"/>
  <c r="BH331" i="1"/>
  <c r="BI331" i="1" s="1"/>
  <c r="BH90" i="1"/>
  <c r="BI90" i="1" s="1"/>
  <c r="BH250" i="1"/>
  <c r="BI250" i="1" s="1"/>
  <c r="BH248" i="1"/>
  <c r="BI248" i="1" s="1"/>
  <c r="BH242" i="1"/>
  <c r="BI242" i="1" s="1"/>
  <c r="BH48" i="1"/>
  <c r="BI48" i="1" s="1"/>
  <c r="BH254" i="1"/>
  <c r="BI254" i="1" s="1"/>
  <c r="BH258" i="1"/>
  <c r="BI258" i="1" s="1"/>
  <c r="BH249" i="1"/>
  <c r="BI249" i="1" s="1"/>
  <c r="BH49" i="1"/>
  <c r="BI49" i="1" s="1"/>
  <c r="BH262" i="1"/>
  <c r="BI262" i="1" s="1"/>
  <c r="BH245" i="1"/>
  <c r="BI245" i="1" s="1"/>
  <c r="BH251" i="1"/>
  <c r="BI251" i="1" s="1"/>
  <c r="BH261" i="1"/>
  <c r="BI261" i="1" s="1"/>
  <c r="BH257" i="1"/>
  <c r="BI257" i="1" s="1"/>
  <c r="BH252" i="1"/>
  <c r="BI252" i="1" s="1"/>
  <c r="BH246" i="1"/>
  <c r="BI246" i="1" s="1"/>
  <c r="BH256" i="1"/>
  <c r="BI256" i="1" s="1"/>
  <c r="BH247" i="1"/>
  <c r="BI247" i="1" s="1"/>
  <c r="BH259" i="1"/>
  <c r="BI259" i="1" s="1"/>
  <c r="BH263" i="1"/>
  <c r="BI263" i="1" s="1"/>
  <c r="BH260" i="1"/>
  <c r="BI260" i="1" s="1"/>
  <c r="BH244" i="1"/>
  <c r="BI244" i="1" s="1"/>
  <c r="BH253" i="1"/>
  <c r="BI253" i="1" s="1"/>
  <c r="BH255" i="1"/>
  <c r="BI255" i="1" s="1"/>
  <c r="BH241" i="1"/>
  <c r="BI241" i="1" s="1"/>
  <c r="BH494" i="1"/>
  <c r="BI494" i="1" s="1"/>
  <c r="BH146" i="1"/>
  <c r="BI146" i="1" s="1"/>
  <c r="BH442" i="1"/>
  <c r="BI442" i="1" s="1"/>
  <c r="BH507" i="1"/>
  <c r="BI507" i="1" s="1"/>
  <c r="BH683" i="1"/>
  <c r="BI683" i="1" s="1"/>
  <c r="BH506" i="1"/>
  <c r="BI506" i="1" s="1"/>
  <c r="BH682" i="1"/>
  <c r="BI682" i="1" s="1"/>
  <c r="BH505" i="1"/>
  <c r="BI505" i="1" s="1"/>
  <c r="BH495" i="1"/>
  <c r="BI495" i="1" s="1"/>
  <c r="BH678" i="1"/>
  <c r="BI678" i="1" s="1"/>
  <c r="BH736" i="1"/>
  <c r="BI736" i="1" s="1"/>
  <c r="BH515" i="1"/>
  <c r="BI515" i="1" s="1"/>
  <c r="BH976" i="1"/>
  <c r="BI976" i="1" s="1"/>
  <c r="BH977" i="1"/>
  <c r="BI977" i="1" s="1"/>
  <c r="BH921" i="1"/>
  <c r="BI921" i="1" s="1"/>
  <c r="BH694" i="1"/>
  <c r="BI694" i="1" s="1"/>
  <c r="BH493" i="1"/>
  <c r="BI493" i="1" s="1"/>
  <c r="BH496" i="1"/>
  <c r="BI496" i="1" s="1"/>
  <c r="BH667" i="1"/>
  <c r="BI667" i="1" s="1"/>
  <c r="BH737" i="1"/>
  <c r="BI737" i="1" s="1"/>
  <c r="BH154" i="1"/>
  <c r="BI154" i="1" s="1"/>
  <c r="BH895" i="1"/>
  <c r="BI895" i="1" s="1"/>
  <c r="BH645" i="1"/>
  <c r="BI645" i="1" s="1"/>
  <c r="BH922" i="1"/>
  <c r="BI922" i="1" s="1"/>
  <c r="BH695" i="1"/>
  <c r="BI695" i="1" s="1"/>
  <c r="BH739" i="1"/>
  <c r="BI739" i="1" s="1"/>
  <c r="BH738" i="1"/>
  <c r="BI738" i="1" s="1"/>
  <c r="BH516" i="1"/>
  <c r="BI516" i="1" s="1"/>
  <c r="BH155" i="1"/>
  <c r="BI155" i="1" s="1"/>
  <c r="BH106" i="1"/>
  <c r="BI106" i="1" s="1"/>
  <c r="BH424" i="1"/>
  <c r="BI424" i="1" s="1"/>
  <c r="BH646" i="1"/>
  <c r="BI646" i="1" s="1"/>
  <c r="BH896" i="1"/>
  <c r="BI896" i="1" s="1"/>
  <c r="BH696" i="1"/>
  <c r="BI696" i="1" s="1"/>
  <c r="BH697" i="1"/>
  <c r="BI697" i="1" s="1"/>
  <c r="BH742" i="1"/>
  <c r="BI742" i="1" s="1"/>
  <c r="BH740" i="1"/>
  <c r="BI740" i="1" s="1"/>
  <c r="BH741" i="1"/>
  <c r="BI741" i="1" s="1"/>
  <c r="BH13" i="1"/>
  <c r="BI13" i="1" s="1"/>
  <c r="BH743" i="1"/>
  <c r="BI743" i="1" s="1"/>
  <c r="BH901" i="1"/>
  <c r="BI901" i="1" s="1"/>
  <c r="BH649" i="1"/>
  <c r="BI649" i="1" s="1"/>
  <c r="BH898" i="1"/>
  <c r="BI898" i="1" s="1"/>
  <c r="BH897" i="1"/>
  <c r="BI897" i="1" s="1"/>
  <c r="BH899" i="1"/>
  <c r="BI899" i="1" s="1"/>
  <c r="BH900" i="1"/>
  <c r="BI900" i="1" s="1"/>
  <c r="BH648" i="1"/>
  <c r="BI648" i="1" s="1"/>
  <c r="BH647" i="1"/>
  <c r="BI647" i="1" s="1"/>
  <c r="BH698" i="1"/>
  <c r="BI698" i="1" s="1"/>
  <c r="BH924" i="1"/>
  <c r="BI924" i="1" s="1"/>
  <c r="BH925" i="1"/>
  <c r="BI925" i="1" s="1"/>
  <c r="BH699" i="1"/>
  <c r="BI699" i="1" s="1"/>
  <c r="BH452" i="1"/>
  <c r="BI452" i="1" s="1"/>
  <c r="BH927" i="1"/>
  <c r="BI927" i="1" s="1"/>
  <c r="BH926" i="1"/>
  <c r="BI926" i="1" s="1"/>
  <c r="BH923" i="1"/>
  <c r="BI923" i="1" s="1"/>
  <c r="BH701" i="1"/>
  <c r="BI701" i="1" s="1"/>
  <c r="BH700" i="1"/>
  <c r="BI700" i="1" s="1"/>
  <c r="BH928" i="1"/>
  <c r="BI928" i="1" s="1"/>
  <c r="BH702" i="1"/>
  <c r="BI702" i="1" s="1"/>
  <c r="BH930" i="1"/>
  <c r="BI930" i="1" s="1"/>
  <c r="BH703" i="1"/>
  <c r="BI703" i="1" s="1"/>
  <c r="BH500" i="1"/>
  <c r="BI500" i="1" s="1"/>
  <c r="BH501" i="1"/>
  <c r="BI501" i="1" s="1"/>
  <c r="BH502" i="1"/>
  <c r="BI502" i="1" s="1"/>
  <c r="BH669" i="1"/>
  <c r="BI669" i="1" s="1"/>
  <c r="BH917" i="1"/>
  <c r="BI917" i="1" s="1"/>
  <c r="BH492" i="1"/>
  <c r="BI492" i="1" s="1"/>
  <c r="BH666" i="1"/>
  <c r="BI666" i="1" s="1"/>
  <c r="BH403" i="1"/>
  <c r="BI403" i="1" s="1"/>
  <c r="BH668" i="1"/>
  <c r="BI668" i="1" s="1"/>
  <c r="BH907" i="1"/>
  <c r="BI907" i="1" s="1"/>
  <c r="BH888" i="1"/>
  <c r="BI888" i="1" s="1"/>
  <c r="BH404" i="1"/>
  <c r="BI404" i="1" s="1"/>
  <c r="BH906" i="1"/>
  <c r="BI906" i="1" s="1"/>
  <c r="BH432" i="1"/>
  <c r="BI432" i="1" s="1"/>
  <c r="BH433" i="1"/>
  <c r="BI433" i="1" s="1"/>
  <c r="BH488" i="1"/>
  <c r="BI488" i="1" s="1"/>
  <c r="BH644" i="1"/>
  <c r="BI644" i="1" s="1"/>
  <c r="BH430" i="1"/>
  <c r="BI430" i="1" s="1"/>
  <c r="BH431" i="1"/>
  <c r="BI431" i="1" s="1"/>
  <c r="BH890" i="1"/>
  <c r="BI890" i="1" s="1"/>
  <c r="BH886" i="1"/>
  <c r="BI886" i="1" s="1"/>
  <c r="BH470" i="1"/>
  <c r="BI470" i="1" s="1"/>
  <c r="BH471" i="1"/>
  <c r="BI471" i="1" s="1"/>
  <c r="BH426" i="1"/>
  <c r="BI426" i="1" s="1"/>
  <c r="BH427" i="1"/>
  <c r="BI427" i="1" s="1"/>
  <c r="BH980" i="1"/>
  <c r="BI980" i="1" s="1"/>
  <c r="BH929" i="1"/>
  <c r="BI929" i="1" s="1"/>
  <c r="BH660" i="1"/>
  <c r="BI660" i="1" s="1"/>
  <c r="BH889" i="1"/>
  <c r="BI889" i="1" s="1"/>
  <c r="BH887" i="1"/>
  <c r="BI887" i="1" s="1"/>
  <c r="BH453" i="1"/>
  <c r="BI453" i="1" s="1"/>
  <c r="BH979" i="1"/>
  <c r="BI979" i="1" s="1"/>
  <c r="BH885" i="1"/>
  <c r="BI885" i="1" s="1"/>
  <c r="BH150" i="1"/>
  <c r="BI150" i="1" s="1"/>
  <c r="BH497" i="1"/>
  <c r="BI497" i="1" s="1"/>
  <c r="BH108" i="1"/>
  <c r="BI108" i="1" s="1"/>
  <c r="BH145" i="1"/>
  <c r="BI145" i="1" s="1"/>
  <c r="BH434" i="1"/>
  <c r="BI434" i="1" s="1"/>
  <c r="BH665" i="1"/>
  <c r="BI665" i="1" s="1"/>
  <c r="BH425" i="1"/>
  <c r="BI425" i="1" s="1"/>
  <c r="BH902" i="1"/>
  <c r="BI902" i="1" s="1"/>
  <c r="BH978" i="1"/>
  <c r="BI978" i="1" s="1"/>
  <c r="BH489" i="1"/>
  <c r="BI489" i="1" s="1"/>
  <c r="BH410" i="1"/>
  <c r="BI410" i="1" s="1"/>
  <c r="BH100" i="1"/>
  <c r="BI100" i="1" s="1"/>
  <c r="BH101" i="1"/>
  <c r="BI101" i="1" s="1"/>
  <c r="BH919" i="1"/>
  <c r="BI919" i="1" s="1"/>
  <c r="BH512" i="1"/>
  <c r="BI512" i="1" s="1"/>
  <c r="BH466" i="1"/>
  <c r="BI466" i="1" s="1"/>
  <c r="BH911" i="1"/>
  <c r="BI911" i="1" s="1"/>
  <c r="BH685" i="1"/>
  <c r="BI685" i="1" s="1"/>
  <c r="BH903" i="1"/>
  <c r="BI903" i="1" s="1"/>
  <c r="BH904" i="1"/>
  <c r="BI904" i="1" s="1"/>
  <c r="BH918" i="1"/>
  <c r="BI918" i="1" s="1"/>
  <c r="BH662" i="1"/>
  <c r="BI662" i="1" s="1"/>
  <c r="BH661" i="1"/>
  <c r="BI661" i="1" s="1"/>
  <c r="BH883" i="1"/>
  <c r="BI883" i="1" s="1"/>
  <c r="BH483" i="1"/>
  <c r="BI483" i="1" s="1"/>
  <c r="BH468" i="1"/>
  <c r="BI468" i="1" s="1"/>
  <c r="BH884" i="1"/>
  <c r="BI884" i="1" s="1"/>
  <c r="BH428" i="1"/>
  <c r="BI428" i="1" s="1"/>
  <c r="BH429" i="1"/>
  <c r="BI429" i="1" s="1"/>
  <c r="BH663" i="1"/>
  <c r="BI663" i="1" s="1"/>
  <c r="BH650" i="1"/>
  <c r="BI650" i="1" s="1"/>
  <c r="BH659" i="1"/>
  <c r="BI659" i="1" s="1"/>
  <c r="BH908" i="1"/>
  <c r="BI908" i="1" s="1"/>
  <c r="BH415" i="1"/>
  <c r="BI415" i="1" s="1"/>
  <c r="BH444" i="1"/>
  <c r="BI444" i="1" s="1"/>
  <c r="BH510" i="1"/>
  <c r="BI510" i="1" s="1"/>
  <c r="BH686" i="1"/>
  <c r="BI686" i="1" s="1"/>
  <c r="BH141" i="1"/>
  <c r="BI141" i="1" s="1"/>
  <c r="BH891" i="1"/>
  <c r="BI891" i="1" s="1"/>
  <c r="BH508" i="1"/>
  <c r="BI508" i="1" s="1"/>
  <c r="BH509" i="1"/>
  <c r="BI509" i="1" s="1"/>
  <c r="BH687" i="1"/>
  <c r="BI687" i="1" s="1"/>
  <c r="BH107" i="1"/>
  <c r="BI107" i="1" s="1"/>
  <c r="BH499" i="1"/>
  <c r="BI499" i="1" s="1"/>
  <c r="BH149" i="1"/>
  <c r="BI149" i="1" s="1"/>
  <c r="BH102" i="1"/>
  <c r="BI102" i="1" s="1"/>
  <c r="BH443" i="1"/>
  <c r="BI443" i="1" s="1"/>
  <c r="BH916" i="1"/>
  <c r="BI916" i="1" s="1"/>
  <c r="BH915" i="1"/>
  <c r="BI915" i="1" s="1"/>
  <c r="BH147" i="1"/>
  <c r="BI147" i="1" s="1"/>
  <c r="BH684" i="1"/>
  <c r="BI684" i="1" s="1"/>
  <c r="BH406" i="1"/>
  <c r="BI406" i="1" s="1"/>
  <c r="BH407" i="1"/>
  <c r="BI407" i="1" s="1"/>
  <c r="BH405" i="1"/>
  <c r="BI405" i="1" s="1"/>
  <c r="BH642" i="1"/>
  <c r="BI642" i="1" s="1"/>
  <c r="BH148" i="1"/>
  <c r="BI148" i="1" s="1"/>
  <c r="BH892" i="1"/>
  <c r="BI892" i="1" s="1"/>
  <c r="BH423" i="1"/>
  <c r="BI423" i="1" s="1"/>
  <c r="BH450" i="1"/>
  <c r="BI450" i="1" s="1"/>
  <c r="BH934" i="1"/>
  <c r="BI934" i="1" s="1"/>
  <c r="BH104" i="1"/>
  <c r="BI104" i="1" s="1"/>
  <c r="BH416" i="1"/>
  <c r="BI416" i="1" s="1"/>
  <c r="BH445" i="1"/>
  <c r="BI445" i="1" s="1"/>
  <c r="BH905" i="1"/>
  <c r="BI905" i="1" s="1"/>
  <c r="BH971" i="1"/>
  <c r="BI971" i="1" s="1"/>
  <c r="BH513" i="1"/>
  <c r="BI513" i="1" s="1"/>
  <c r="BH731" i="1"/>
  <c r="BI731" i="1" s="1"/>
  <c r="BH422" i="1"/>
  <c r="BI422" i="1" s="1"/>
  <c r="BH689" i="1"/>
  <c r="BI689" i="1" s="1"/>
  <c r="BH408" i="1"/>
  <c r="BI408" i="1" s="1"/>
  <c r="BH966" i="1"/>
  <c r="BI966" i="1" s="1"/>
  <c r="BH511" i="1"/>
  <c r="BI511" i="1" s="1"/>
  <c r="BH726" i="1"/>
  <c r="BI726" i="1" s="1"/>
  <c r="BH417" i="1"/>
  <c r="BI417" i="1" s="1"/>
  <c r="BH727" i="1"/>
  <c r="BI727" i="1" s="1"/>
  <c r="BH728" i="1"/>
  <c r="BI728" i="1" s="1"/>
  <c r="BH419" i="1"/>
  <c r="BI419" i="1" s="1"/>
  <c r="BH420" i="1"/>
  <c r="BI420" i="1" s="1"/>
  <c r="BH688" i="1"/>
  <c r="BI688" i="1" s="1"/>
  <c r="BH110" i="1"/>
  <c r="BI110" i="1" s="1"/>
  <c r="BH730" i="1"/>
  <c r="BI730" i="1" s="1"/>
  <c r="BH103" i="1"/>
  <c r="BI103" i="1" s="1"/>
  <c r="BH449" i="1"/>
  <c r="BI449" i="1" s="1"/>
  <c r="BH972" i="1"/>
  <c r="BI972" i="1" s="1"/>
  <c r="BH880" i="1"/>
  <c r="BI880" i="1" s="1"/>
  <c r="BH664" i="1"/>
  <c r="BI664" i="1" s="1"/>
  <c r="BH465" i="1"/>
  <c r="BI465" i="1" s="1"/>
  <c r="BH658" i="1"/>
  <c r="BI658" i="1" s="1"/>
  <c r="BH729" i="1"/>
  <c r="BI729" i="1" s="1"/>
  <c r="BH421" i="1"/>
  <c r="BI421" i="1" s="1"/>
  <c r="BH448" i="1"/>
  <c r="BI448" i="1" s="1"/>
  <c r="BH446" i="1"/>
  <c r="BI446" i="1" s="1"/>
  <c r="BH151" i="1"/>
  <c r="BI151" i="1" s="1"/>
  <c r="BH418" i="1"/>
  <c r="BI418" i="1" s="1"/>
  <c r="BH109" i="1"/>
  <c r="BI109" i="1" s="1"/>
  <c r="BH498" i="1"/>
  <c r="BI498" i="1" s="1"/>
  <c r="BH447" i="1"/>
  <c r="BI447" i="1" s="1"/>
  <c r="BH391" i="1"/>
  <c r="BI391" i="1" s="1"/>
  <c r="BH920" i="1"/>
  <c r="BI920" i="1" s="1"/>
  <c r="BH670" i="1"/>
  <c r="BI670" i="1" s="1"/>
  <c r="BH909" i="1"/>
  <c r="BI909" i="1" s="1"/>
  <c r="BH143" i="1"/>
  <c r="BI143" i="1" s="1"/>
  <c r="BH99" i="1"/>
  <c r="BI99" i="1" s="1"/>
  <c r="BH144" i="1"/>
  <c r="BI144" i="1" s="1"/>
  <c r="BH893" i="1"/>
  <c r="BI893" i="1" s="1"/>
  <c r="BH142" i="1"/>
  <c r="BI142" i="1" s="1"/>
  <c r="BH643" i="1"/>
  <c r="BI643" i="1" s="1"/>
  <c r="BH657" i="1"/>
  <c r="BI657" i="1" s="1"/>
  <c r="BH140" i="1"/>
  <c r="BI140" i="1" s="1"/>
  <c r="BH879" i="1"/>
  <c r="BI879" i="1" s="1"/>
  <c r="BH640" i="1"/>
  <c r="BI640" i="1" s="1"/>
  <c r="BH910" i="1"/>
  <c r="BI910" i="1" s="1"/>
  <c r="BH139" i="1"/>
  <c r="BI139" i="1" s="1"/>
  <c r="BH878" i="1"/>
  <c r="BI878" i="1" s="1"/>
  <c r="BH639" i="1"/>
  <c r="BI639" i="1" s="1"/>
  <c r="BH409" i="1"/>
  <c r="BI409" i="1" s="1"/>
  <c r="BH882" i="1"/>
  <c r="BI882" i="1" s="1"/>
  <c r="BH487" i="1"/>
  <c r="BI487" i="1" s="1"/>
  <c r="BH414" i="1"/>
  <c r="BI414" i="1" s="1"/>
  <c r="BH637" i="1"/>
  <c r="BI637" i="1" s="1"/>
  <c r="BH636" i="1"/>
  <c r="BI636" i="1" s="1"/>
  <c r="BH967" i="1"/>
  <c r="BI967" i="1" s="1"/>
  <c r="BH490" i="1"/>
  <c r="BI490" i="1" s="1"/>
  <c r="BH138" i="1"/>
  <c r="BI138" i="1" s="1"/>
  <c r="BH877" i="1"/>
  <c r="BI877" i="1" s="1"/>
  <c r="BH638" i="1"/>
  <c r="BI638" i="1" s="1"/>
  <c r="BH881" i="1"/>
  <c r="BI881" i="1" s="1"/>
  <c r="BH656" i="1"/>
  <c r="BI656" i="1" s="1"/>
  <c r="BH486" i="1"/>
  <c r="BI486" i="1" s="1"/>
  <c r="BH413" i="1"/>
  <c r="BI413" i="1" s="1"/>
  <c r="BH412" i="1"/>
  <c r="BI412" i="1" s="1"/>
  <c r="BH732" i="1"/>
  <c r="BI732" i="1" s="1"/>
  <c r="BH733" i="1"/>
  <c r="BI733" i="1" s="1"/>
  <c r="BH105" i="1"/>
  <c r="BI105" i="1" s="1"/>
  <c r="BH469" i="1"/>
  <c r="BI469" i="1" s="1"/>
  <c r="BH111" i="1"/>
  <c r="BI111" i="1" s="1"/>
  <c r="BH472" i="1"/>
  <c r="BI472" i="1" s="1"/>
  <c r="BH402" i="1"/>
  <c r="BI402" i="1" s="1"/>
  <c r="BH12" i="1"/>
  <c r="BI12" i="1" s="1"/>
  <c r="BH152" i="1"/>
  <c r="BI152" i="1" s="1"/>
  <c r="BH974" i="1"/>
  <c r="BI974" i="1" s="1"/>
  <c r="BH973" i="1"/>
  <c r="BI973" i="1" s="1"/>
  <c r="BH112" i="1"/>
  <c r="BI112" i="1" s="1"/>
  <c r="BH451" i="1"/>
  <c r="BI451" i="1" s="1"/>
  <c r="BH734" i="1"/>
  <c r="BI734" i="1" s="1"/>
  <c r="BH514" i="1"/>
  <c r="BI514" i="1" s="1"/>
  <c r="BH894" i="1"/>
  <c r="BI894" i="1" s="1"/>
  <c r="BH690" i="1"/>
  <c r="BI690" i="1" s="1"/>
  <c r="BH691" i="1"/>
  <c r="BI691" i="1" s="1"/>
  <c r="BH735" i="1"/>
  <c r="BI735" i="1" s="1"/>
  <c r="BH153" i="1"/>
  <c r="BI153" i="1" s="1"/>
  <c r="BH975" i="1"/>
  <c r="BI975" i="1" s="1"/>
  <c r="BH692" i="1"/>
  <c r="BI692" i="1" s="1"/>
  <c r="BH693" i="1"/>
  <c r="BI693" i="1" s="1"/>
  <c r="BH491" i="1"/>
  <c r="BI491" i="1" s="1"/>
  <c r="BH435" i="1"/>
  <c r="BI435" i="1" s="1"/>
  <c r="BH641" i="1"/>
  <c r="BI641" i="1" s="1"/>
  <c r="BH462" i="1"/>
  <c r="BI462" i="1" s="1"/>
  <c r="BH484" i="1"/>
  <c r="BI484" i="1" s="1"/>
  <c r="BH485" i="1"/>
  <c r="BI485" i="1" s="1"/>
  <c r="BH411" i="1"/>
  <c r="BI411" i="1" s="1"/>
  <c r="BH635" i="1"/>
  <c r="BI635" i="1" s="1"/>
  <c r="BH467" i="1"/>
  <c r="BI467" i="1" s="1"/>
  <c r="BH631" i="1"/>
  <c r="BI631" i="1" s="1"/>
  <c r="BH630" i="1"/>
  <c r="BI630" i="1" s="1"/>
  <c r="BH136" i="1"/>
  <c r="BI136" i="1" s="1"/>
  <c r="BH137" i="1"/>
  <c r="BI137" i="1" s="1"/>
  <c r="BH634" i="1"/>
  <c r="BI634" i="1" s="1"/>
  <c r="BH633" i="1"/>
  <c r="BI633" i="1" s="1"/>
  <c r="BH623" i="1"/>
  <c r="BI623" i="1" s="1"/>
  <c r="BH671" i="1"/>
  <c r="BI671" i="1" s="1"/>
  <c r="BH398" i="1"/>
  <c r="BI398" i="1" s="1"/>
  <c r="BH399" i="1"/>
  <c r="BI399" i="1" s="1"/>
  <c r="BH396" i="1"/>
  <c r="BI396" i="1" s="1"/>
  <c r="BH397" i="1"/>
  <c r="BI397" i="1" s="1"/>
  <c r="BH395" i="1"/>
  <c r="BI395" i="1" s="1"/>
  <c r="BH461" i="1"/>
  <c r="BI461" i="1" s="1"/>
  <c r="BH394" i="1"/>
  <c r="BI394" i="1" s="1"/>
  <c r="BH912" i="1"/>
  <c r="BI912" i="1" s="1"/>
  <c r="BH913" i="1"/>
  <c r="BI913" i="1" s="1"/>
  <c r="BH393" i="1"/>
  <c r="BI393" i="1" s="1"/>
  <c r="BH914" i="1"/>
  <c r="BI914" i="1" s="1"/>
  <c r="BH632" i="1"/>
  <c r="BI632" i="1" s="1"/>
  <c r="BH401" i="1"/>
  <c r="BI401" i="1" s="1"/>
  <c r="BH400" i="1"/>
  <c r="BI400" i="1" s="1"/>
  <c r="BH626" i="1"/>
  <c r="BI626" i="1" s="1"/>
  <c r="BH673" i="1"/>
  <c r="BI673" i="1" s="1"/>
  <c r="BH392" i="1"/>
  <c r="BI392" i="1" s="1"/>
  <c r="BH624" i="1"/>
  <c r="BI624" i="1" s="1"/>
  <c r="BH672" i="1"/>
  <c r="BI672" i="1" s="1"/>
  <c r="BH625" i="1"/>
  <c r="BI625" i="1" s="1"/>
  <c r="BH436" i="1"/>
  <c r="BI436" i="1" s="1"/>
  <c r="BH627" i="1"/>
  <c r="BI627" i="1" s="1"/>
  <c r="BH680" i="1"/>
  <c r="BI680" i="1" s="1"/>
  <c r="BH968" i="1"/>
  <c r="BI968" i="1" s="1"/>
  <c r="BH629" i="1"/>
  <c r="BI629" i="1" s="1"/>
  <c r="BH628" i="1"/>
  <c r="BI628" i="1" s="1"/>
  <c r="BH681" i="1"/>
  <c r="BI681" i="1" s="1"/>
  <c r="BH655" i="1"/>
  <c r="BI655" i="1" s="1"/>
  <c r="BH654" i="1"/>
  <c r="BI654" i="1" s="1"/>
  <c r="BH969" i="1"/>
  <c r="BI969" i="1" s="1"/>
  <c r="BH503" i="1"/>
  <c r="BI503" i="1" s="1"/>
  <c r="BH440" i="1"/>
  <c r="BI440" i="1" s="1"/>
  <c r="BH719" i="1"/>
  <c r="BI719" i="1" s="1"/>
  <c r="BH653" i="1"/>
  <c r="BI653" i="1" s="1"/>
  <c r="BH504" i="1"/>
  <c r="BI504" i="1" s="1"/>
  <c r="BH970" i="1"/>
  <c r="BI970" i="1" s="1"/>
  <c r="BH437" i="1"/>
  <c r="BI437" i="1" s="1"/>
  <c r="BH441" i="1"/>
  <c r="BI441" i="1" s="1"/>
  <c r="BH652" i="1"/>
  <c r="BI652" i="1" s="1"/>
  <c r="BH651" i="1"/>
  <c r="BI651" i="1" s="1"/>
  <c r="BH439" i="1"/>
  <c r="BI439" i="1" s="1"/>
  <c r="BH438" i="1"/>
  <c r="BI438" i="1" s="1"/>
  <c r="BH463" i="1"/>
  <c r="BI463" i="1" s="1"/>
  <c r="BH679" i="1"/>
  <c r="BI679" i="1" s="1"/>
  <c r="BH464" i="1"/>
  <c r="BI464" i="1" s="1"/>
  <c r="BH677" i="1"/>
  <c r="BI677" i="1" s="1"/>
  <c r="BH674" i="1"/>
  <c r="BI674" i="1" s="1"/>
  <c r="BH675" i="1"/>
  <c r="BI675" i="1" s="1"/>
  <c r="BH676" i="1"/>
  <c r="BI676" i="1" s="1"/>
  <c r="BH716" i="1"/>
  <c r="BI716" i="1" s="1"/>
  <c r="BH717" i="1"/>
  <c r="BI717" i="1" s="1"/>
  <c r="BH134" i="1"/>
  <c r="BI134" i="1" s="1"/>
  <c r="BH482" i="1"/>
  <c r="BI482" i="1" s="1"/>
  <c r="BH718" i="1"/>
  <c r="BI718" i="1" s="1"/>
  <c r="BH720" i="1"/>
  <c r="BI720" i="1" s="1"/>
  <c r="BH722" i="1"/>
  <c r="BI722" i="1" s="1"/>
  <c r="BH723" i="1"/>
  <c r="BI723" i="1" s="1"/>
  <c r="BH721" i="1"/>
  <c r="BI721" i="1" s="1"/>
  <c r="BH127" i="1"/>
  <c r="BI127" i="1" s="1"/>
  <c r="BH128" i="1"/>
  <c r="BI128" i="1" s="1"/>
  <c r="BH933" i="1"/>
  <c r="BI933" i="1" s="1"/>
  <c r="BH454" i="1"/>
  <c r="BI454" i="1" s="1"/>
  <c r="BH129" i="1"/>
  <c r="BI129" i="1" s="1"/>
  <c r="BH130" i="1"/>
  <c r="BI130" i="1" s="1"/>
  <c r="BH715" i="1"/>
  <c r="BI715" i="1" s="1"/>
  <c r="BH133" i="1"/>
  <c r="BI133" i="1" s="1"/>
  <c r="BH135" i="1"/>
  <c r="BI135" i="1" s="1"/>
  <c r="BH131" i="1"/>
  <c r="BI131" i="1" s="1"/>
  <c r="BH725" i="1"/>
  <c r="BI725" i="1" s="1"/>
  <c r="BH724" i="1"/>
  <c r="BI724" i="1" s="1"/>
  <c r="BH132" i="1"/>
  <c r="BI132" i="1" s="1"/>
  <c r="BH239" i="1"/>
  <c r="BI239" i="1" s="1"/>
  <c r="BH240" i="1"/>
  <c r="BI240" i="1" s="1"/>
  <c r="BH78" i="1"/>
  <c r="BI78" i="1" s="1"/>
  <c r="BH943" i="1"/>
  <c r="BI943" i="1" s="1"/>
  <c r="BH77" i="1"/>
  <c r="BI77" i="1" s="1"/>
  <c r="BH794" i="1"/>
  <c r="BI794" i="1" s="1"/>
  <c r="BH793" i="1"/>
  <c r="BI793" i="1" s="1"/>
  <c r="BH76" i="1"/>
  <c r="BI76" i="1" s="1"/>
  <c r="BH583" i="1"/>
  <c r="BI583" i="1" s="1"/>
  <c r="BH584" i="1"/>
  <c r="BI584" i="1" s="1"/>
  <c r="BH791" i="1"/>
  <c r="BI791" i="1" s="1"/>
  <c r="BH792" i="1"/>
  <c r="BI792" i="1" s="1"/>
  <c r="BH789" i="1"/>
  <c r="BI789" i="1" s="1"/>
  <c r="BH790" i="1"/>
  <c r="BI790" i="1" s="1"/>
  <c r="BH310" i="1"/>
  <c r="BI310" i="1" s="1"/>
  <c r="BH311" i="1"/>
  <c r="BI311" i="1" s="1"/>
  <c r="BH581" i="1"/>
  <c r="BI581" i="1" s="1"/>
  <c r="BH582" i="1"/>
  <c r="BI582" i="1" s="1"/>
  <c r="BH308" i="1"/>
  <c r="BI308" i="1" s="1"/>
  <c r="BH309" i="1"/>
  <c r="BI309" i="1" s="1"/>
  <c r="BH579" i="1"/>
  <c r="BI579" i="1" s="1"/>
  <c r="BH580" i="1"/>
  <c r="BI580" i="1" s="1"/>
  <c r="BH306" i="1"/>
  <c r="BI306" i="1" s="1"/>
  <c r="BH307" i="1"/>
  <c r="BI307" i="1" s="1"/>
  <c r="BH298" i="1"/>
  <c r="BI298" i="1" s="1"/>
  <c r="BH299" i="1"/>
  <c r="BI299" i="1" s="1"/>
  <c r="BH304" i="1"/>
  <c r="BI304" i="1" s="1"/>
  <c r="BH305" i="1"/>
  <c r="BI305" i="1" s="1"/>
  <c r="BH300" i="1"/>
  <c r="BI300" i="1" s="1"/>
  <c r="BH301" i="1"/>
  <c r="BI301" i="1" s="1"/>
  <c r="BH302" i="1"/>
  <c r="BI302" i="1" s="1"/>
  <c r="BH303" i="1"/>
  <c r="BI303" i="1" s="1"/>
  <c r="BH70" i="1"/>
  <c r="BI70" i="1" s="1"/>
  <c r="BH71" i="1"/>
  <c r="BI71" i="1" s="1"/>
  <c r="BH58" i="1"/>
  <c r="BI58" i="1" s="1"/>
  <c r="BH59" i="1"/>
  <c r="BI59" i="1" s="1"/>
  <c r="BH280" i="1"/>
  <c r="BI280" i="1" s="1"/>
  <c r="BH281" i="1"/>
  <c r="BI281" i="1" s="1"/>
  <c r="BH282" i="1"/>
  <c r="BI282" i="1" s="1"/>
  <c r="BH283" i="1"/>
  <c r="BI283" i="1" s="1"/>
  <c r="BH60" i="1"/>
  <c r="BI60" i="1" s="1"/>
  <c r="BH61" i="1"/>
  <c r="BI61" i="1" s="1"/>
  <c r="BH64" i="1"/>
  <c r="BI64" i="1" s="1"/>
  <c r="BH65" i="1"/>
  <c r="BI65" i="1" s="1"/>
  <c r="BH278" i="1"/>
  <c r="BI278" i="1" s="1"/>
  <c r="BH279" i="1"/>
  <c r="BI279" i="1" s="1"/>
  <c r="BH56" i="1"/>
  <c r="BI56" i="1" s="1"/>
  <c r="BH57" i="1"/>
  <c r="BI57" i="1" s="1"/>
  <c r="BH276" i="1"/>
  <c r="BI276" i="1" s="1"/>
  <c r="BH277" i="1"/>
  <c r="BI277" i="1" s="1"/>
  <c r="BH284" i="1"/>
  <c r="BI284" i="1" s="1"/>
  <c r="BH285" i="1"/>
  <c r="BI285" i="1" s="1"/>
  <c r="BH286" i="1"/>
  <c r="BI286" i="1" s="1"/>
  <c r="BH287" i="1"/>
  <c r="BI287" i="1" s="1"/>
  <c r="BH72" i="1"/>
  <c r="BI72" i="1" s="1"/>
  <c r="BH73" i="1"/>
  <c r="BI73" i="1" s="1"/>
  <c r="BH62" i="1"/>
  <c r="BI62" i="1" s="1"/>
  <c r="BH63" i="1"/>
  <c r="BI63" i="1" s="1"/>
  <c r="BH288" i="1"/>
  <c r="BI288" i="1" s="1"/>
  <c r="BH289" i="1"/>
  <c r="BI289" i="1" s="1"/>
  <c r="BH290" i="1"/>
  <c r="BI290" i="1" s="1"/>
  <c r="BH291" i="1"/>
  <c r="BI291" i="1" s="1"/>
  <c r="BH292" i="1"/>
  <c r="BI292" i="1" s="1"/>
  <c r="BH293" i="1"/>
  <c r="BI293" i="1" s="1"/>
  <c r="BH52" i="1"/>
  <c r="BI52" i="1" s="1"/>
  <c r="BH53" i="1"/>
  <c r="BI53" i="1" s="1"/>
  <c r="BH54" i="1"/>
  <c r="BI54" i="1" s="1"/>
  <c r="BH55" i="1"/>
  <c r="BI55" i="1" s="1"/>
  <c r="BH939" i="1"/>
  <c r="BI939" i="1" s="1"/>
  <c r="BH940" i="1"/>
  <c r="BI940" i="1" s="1"/>
  <c r="BH68" i="1"/>
  <c r="BI68" i="1" s="1"/>
  <c r="BH69" i="1"/>
  <c r="BI69" i="1" s="1"/>
  <c r="BH577" i="1"/>
  <c r="BI577" i="1" s="1"/>
  <c r="BH578" i="1"/>
  <c r="BI578" i="1" s="1"/>
  <c r="BH575" i="1"/>
  <c r="BI575" i="1" s="1"/>
  <c r="BH576" i="1"/>
  <c r="BI576" i="1" s="1"/>
  <c r="BH574" i="1"/>
  <c r="BI574" i="1" s="1"/>
  <c r="BH941" i="1"/>
  <c r="BI941" i="1" s="1"/>
  <c r="BH942" i="1"/>
  <c r="BI942" i="1" s="1"/>
  <c r="BH787" i="1"/>
  <c r="BI787" i="1" s="1"/>
  <c r="BH788" i="1"/>
  <c r="BI788" i="1" s="1"/>
  <c r="BH296" i="1"/>
  <c r="BI296" i="1" s="1"/>
  <c r="BH297" i="1"/>
  <c r="BI297" i="1" s="1"/>
  <c r="BH74" i="1"/>
  <c r="BI74" i="1" s="1"/>
  <c r="BH75" i="1"/>
  <c r="BI75" i="1" s="1"/>
  <c r="BH294" i="1"/>
  <c r="BI294" i="1" s="1"/>
  <c r="BH295" i="1"/>
  <c r="BI295" i="1" s="1"/>
  <c r="BH66" i="1"/>
  <c r="BI66" i="1" s="1"/>
  <c r="BH67" i="1"/>
  <c r="BI67" i="1" s="1"/>
  <c r="BH44" i="1"/>
  <c r="BI44" i="1" s="1"/>
  <c r="BH770" i="1"/>
  <c r="BI770" i="1" s="1"/>
  <c r="BH41" i="1"/>
  <c r="BI41" i="1" s="1"/>
  <c r="BH42" i="1"/>
  <c r="BI42" i="1" s="1"/>
  <c r="BH43" i="1"/>
  <c r="BI43" i="1" s="1"/>
  <c r="BH769" i="1"/>
  <c r="BI769" i="1" s="1"/>
  <c r="BH46" i="1"/>
  <c r="BI46" i="1" s="1"/>
  <c r="BH773" i="1"/>
  <c r="BI773" i="1" s="1"/>
  <c r="BH774" i="1"/>
  <c r="BI774" i="1" s="1"/>
  <c r="BH777" i="1"/>
  <c r="BI777" i="1" s="1"/>
  <c r="BH778" i="1"/>
  <c r="BI778" i="1" s="1"/>
  <c r="BH775" i="1"/>
  <c r="BI775" i="1" s="1"/>
  <c r="BH776" i="1"/>
  <c r="BI776" i="1" s="1"/>
  <c r="BH765" i="1"/>
  <c r="BI765" i="1" s="1"/>
  <c r="BH764" i="1"/>
  <c r="BI764" i="1" s="1"/>
  <c r="BH768" i="1"/>
  <c r="BI768" i="1" s="1"/>
  <c r="BH45" i="1"/>
  <c r="BI45" i="1" s="1"/>
  <c r="BH772" i="1"/>
  <c r="BI772" i="1" s="1"/>
  <c r="BH771" i="1"/>
  <c r="BI771" i="1" s="1"/>
  <c r="BH763" i="1"/>
  <c r="BI763" i="1" s="1"/>
  <c r="BH762" i="1"/>
  <c r="BI762" i="1" s="1"/>
  <c r="BH766" i="1"/>
  <c r="BI766" i="1" s="1"/>
  <c r="BH40" i="1"/>
  <c r="BI40" i="1" s="1"/>
  <c r="BH767" i="1"/>
  <c r="BI767" i="1" s="1"/>
  <c r="BH5" i="1"/>
  <c r="BI5" i="1" s="1"/>
  <c r="BH6" i="1"/>
  <c r="BI6" i="1" s="1"/>
  <c r="BH124" i="1"/>
  <c r="BI124" i="1" s="1"/>
  <c r="BH125" i="1"/>
  <c r="BI125" i="1" s="1"/>
  <c r="BH82" i="1"/>
  <c r="BI82" i="1" s="1"/>
  <c r="BH83" i="1"/>
  <c r="BI83" i="1" s="1"/>
  <c r="BH948" i="1"/>
  <c r="BI948" i="1" s="1"/>
  <c r="BH946" i="1"/>
  <c r="BI946" i="1" s="1"/>
  <c r="BH947" i="1"/>
  <c r="BI947" i="1" s="1"/>
  <c r="BH949" i="1"/>
  <c r="BI949" i="1" s="1"/>
  <c r="BH80" i="1"/>
  <c r="BI80" i="1" s="1"/>
  <c r="BH314" i="1"/>
  <c r="BI314" i="1" s="1"/>
  <c r="BH313" i="1"/>
  <c r="BI313" i="1" s="1"/>
  <c r="BH312" i="1"/>
  <c r="BI312" i="1" s="1"/>
  <c r="BH79" i="1"/>
  <c r="BI79" i="1" s="1"/>
  <c r="BH784" i="1"/>
  <c r="BI784" i="1" s="1"/>
  <c r="BH573" i="1"/>
  <c r="BI573" i="1" s="1"/>
  <c r="BH572" i="1"/>
  <c r="BI572" i="1" s="1"/>
  <c r="BH571" i="1"/>
  <c r="BI571" i="1" s="1"/>
  <c r="BH785" i="1"/>
  <c r="BI785" i="1" s="1"/>
  <c r="BH783" i="1"/>
  <c r="BI783" i="1" s="1"/>
  <c r="BH782" i="1"/>
  <c r="BI782" i="1" s="1"/>
  <c r="BH274" i="1"/>
  <c r="BI274" i="1" s="1"/>
  <c r="BH275" i="1"/>
  <c r="BI275" i="1" s="1"/>
  <c r="BH273" i="1"/>
  <c r="BI273" i="1" s="1"/>
  <c r="BH272" i="1"/>
  <c r="BI272" i="1" s="1"/>
  <c r="BH271" i="1"/>
  <c r="BI271" i="1" s="1"/>
  <c r="BH270" i="1"/>
  <c r="BI270" i="1" s="1"/>
  <c r="BH269" i="1"/>
  <c r="BI269" i="1" s="1"/>
  <c r="BH786" i="1"/>
  <c r="BI786" i="1" s="1"/>
  <c r="BH50" i="1"/>
  <c r="BI50" i="1" s="1"/>
  <c r="BH51" i="1"/>
  <c r="BI51" i="1" s="1"/>
  <c r="BH268" i="1"/>
  <c r="BI268" i="1" s="1"/>
  <c r="BH266" i="1"/>
  <c r="BI266" i="1" s="1"/>
  <c r="BH264" i="1"/>
  <c r="BI264" i="1" s="1"/>
  <c r="BH265" i="1"/>
  <c r="BI265" i="1" s="1"/>
  <c r="BH267" i="1"/>
  <c r="BI267" i="1" s="1"/>
  <c r="BH570" i="1"/>
  <c r="BI570" i="1" s="1"/>
  <c r="BH780" i="1"/>
  <c r="BI780" i="1" s="1"/>
  <c r="BH781" i="1"/>
  <c r="BI781" i="1" s="1"/>
  <c r="BH779" i="1"/>
  <c r="BI779" i="1" s="1"/>
  <c r="BH744" i="1"/>
  <c r="BI744" i="1" s="1"/>
  <c r="BH17" i="1"/>
  <c r="BI17" i="1" s="1"/>
  <c r="BH935" i="1"/>
  <c r="BI935" i="1" s="1"/>
  <c r="BH21" i="1"/>
  <c r="BI21" i="1" s="1"/>
  <c r="BH936" i="1"/>
  <c r="BI936" i="1" s="1"/>
  <c r="BH20" i="1"/>
  <c r="BI20" i="1" s="1"/>
  <c r="BH19" i="1"/>
  <c r="BI19" i="1" s="1"/>
  <c r="BH745" i="1"/>
  <c r="BI745" i="1" s="1"/>
  <c r="BH747" i="1"/>
  <c r="BI747" i="1" s="1"/>
  <c r="BH746" i="1"/>
  <c r="BI746" i="1" s="1"/>
  <c r="BH18" i="1"/>
  <c r="BI18" i="1" s="1"/>
  <c r="BH937" i="1"/>
  <c r="BI937" i="1" s="1"/>
  <c r="BH938" i="1"/>
  <c r="BI938" i="1" s="1"/>
  <c r="BH16" i="1"/>
  <c r="BI16" i="1" s="1"/>
  <c r="BH156" i="1"/>
  <c r="BI156" i="1" s="1"/>
  <c r="BH157" i="1"/>
  <c r="BI157" i="1" s="1"/>
  <c r="BH85" i="1"/>
  <c r="BI85" i="1" s="1"/>
  <c r="BH84" i="1"/>
  <c r="BI84" i="1" s="1"/>
  <c r="BH329" i="1"/>
  <c r="BI329" i="1" s="1"/>
  <c r="BH330" i="1"/>
  <c r="BI330" i="1" s="1"/>
  <c r="BH327" i="1"/>
  <c r="BI327" i="1" s="1"/>
  <c r="BH328" i="1"/>
  <c r="BI328" i="1" s="1"/>
  <c r="BH86" i="1"/>
  <c r="BI86" i="1" s="1"/>
  <c r="BH158" i="1"/>
  <c r="BI158" i="1" s="1"/>
  <c r="BF844" i="1"/>
  <c r="BF606" i="1"/>
  <c r="BF612" i="1"/>
  <c r="BF613" i="1"/>
  <c r="BF351" i="1"/>
  <c r="BF354" i="1"/>
  <c r="BF346" i="1"/>
  <c r="BF352" i="1"/>
  <c r="BF607" i="1"/>
  <c r="BF954" i="1"/>
  <c r="BF955" i="1"/>
  <c r="BF956" i="1"/>
  <c r="BF957" i="1"/>
  <c r="BF962" i="1"/>
  <c r="BF876" i="1"/>
  <c r="BF384" i="1"/>
  <c r="BF387" i="1"/>
  <c r="BF389" i="1"/>
  <c r="BF385" i="1"/>
  <c r="BF386" i="1"/>
  <c r="BF854" i="1"/>
  <c r="BF374" i="1"/>
  <c r="BF24" i="1"/>
  <c r="BF29" i="1"/>
  <c r="BF950" i="1"/>
  <c r="BF823" i="1"/>
  <c r="BF825" i="1"/>
  <c r="BF599" i="1"/>
  <c r="BF951" i="1"/>
  <c r="BF828" i="1"/>
  <c r="BF835" i="1"/>
  <c r="BF836" i="1"/>
  <c r="BF460" i="1"/>
  <c r="BF840" i="1"/>
  <c r="BF830" i="1"/>
  <c r="BF839" i="1"/>
  <c r="BF822" i="1"/>
  <c r="BF824" i="1"/>
  <c r="BF832" i="1"/>
  <c r="BF837" i="1"/>
  <c r="BF834" i="1"/>
  <c r="BF838" i="1"/>
  <c r="BF600" i="1"/>
  <c r="BF602" i="1"/>
  <c r="BF604" i="1"/>
  <c r="BF317" i="1"/>
  <c r="BF815" i="1"/>
  <c r="BF321" i="1"/>
  <c r="BF480" i="1"/>
  <c r="BF481" i="1"/>
  <c r="BF91" i="1"/>
  <c r="BF260" i="1"/>
  <c r="BF244" i="1"/>
  <c r="BF253" i="1"/>
  <c r="BF255" i="1"/>
  <c r="BF737" i="1"/>
  <c r="BF154" i="1"/>
  <c r="BF895" i="1"/>
  <c r="BF645" i="1"/>
  <c r="BF922" i="1"/>
  <c r="BF695" i="1"/>
  <c r="BF738" i="1"/>
  <c r="BF516" i="1"/>
  <c r="BF424" i="1"/>
  <c r="BF646" i="1"/>
  <c r="BF696" i="1"/>
  <c r="BF697" i="1"/>
  <c r="BF666" i="1"/>
  <c r="BF133" i="1"/>
  <c r="BF77" i="1"/>
  <c r="BF794" i="1"/>
  <c r="BF298" i="1"/>
  <c r="BF299" i="1"/>
  <c r="BF787" i="1"/>
  <c r="BF788" i="1"/>
  <c r="BF66" i="1"/>
  <c r="BF67" i="1"/>
  <c r="BF5" i="1"/>
  <c r="BF6" i="1"/>
  <c r="BF124" i="1"/>
  <c r="BF125" i="1"/>
  <c r="BF786" i="1"/>
  <c r="BF570" i="1"/>
  <c r="BJ158" i="1" l="1"/>
  <c r="BJ85" i="1"/>
  <c r="BJ328" i="1"/>
  <c r="BJ266" i="1"/>
  <c r="BJ273" i="1"/>
  <c r="BJ785" i="1"/>
  <c r="BJ329" i="1"/>
  <c r="BJ157" i="1"/>
  <c r="BJ156" i="1"/>
  <c r="BJ20" i="1"/>
  <c r="BJ50" i="1"/>
  <c r="BK786" i="1"/>
  <c r="BJ786" i="1"/>
  <c r="BJ573" i="1"/>
  <c r="BJ80" i="1"/>
  <c r="BJ948" i="1"/>
  <c r="BK5" i="1"/>
  <c r="BJ5" i="1"/>
  <c r="BJ84" i="1"/>
  <c r="BJ16" i="1"/>
  <c r="BJ937" i="1"/>
  <c r="BJ18" i="1"/>
  <c r="BJ19" i="1"/>
  <c r="BJ936" i="1"/>
  <c r="BJ744" i="1"/>
  <c r="BJ746" i="1"/>
  <c r="BJ21" i="1"/>
  <c r="BJ780" i="1"/>
  <c r="BJ264" i="1"/>
  <c r="BJ272" i="1"/>
  <c r="BJ783" i="1"/>
  <c r="BJ313" i="1"/>
  <c r="BK125" i="1"/>
  <c r="BJ125" i="1"/>
  <c r="BJ766" i="1"/>
  <c r="BJ775" i="1"/>
  <c r="BJ46" i="1"/>
  <c r="BJ43" i="1"/>
  <c r="BJ941" i="1"/>
  <c r="BJ292" i="1"/>
  <c r="BJ276" i="1"/>
  <c r="BJ60" i="1"/>
  <c r="BJ70" i="1"/>
  <c r="BJ300" i="1"/>
  <c r="BJ579" i="1"/>
  <c r="BJ310" i="1"/>
  <c r="BJ793" i="1"/>
  <c r="BJ132" i="1"/>
  <c r="BJ715" i="1"/>
  <c r="BJ933" i="1"/>
  <c r="BJ720" i="1"/>
  <c r="BJ653" i="1"/>
  <c r="BJ629" i="1"/>
  <c r="BJ914" i="1"/>
  <c r="BJ913" i="1"/>
  <c r="BJ623" i="1"/>
  <c r="BJ467" i="1"/>
  <c r="BJ484" i="1"/>
  <c r="BJ693" i="1"/>
  <c r="BJ514" i="1"/>
  <c r="BJ732" i="1"/>
  <c r="BJ636" i="1"/>
  <c r="BJ910" i="1"/>
  <c r="BJ920" i="1"/>
  <c r="BJ109" i="1"/>
  <c r="BK124" i="1"/>
  <c r="BJ124" i="1"/>
  <c r="BJ772" i="1"/>
  <c r="BJ778" i="1"/>
  <c r="BJ42" i="1"/>
  <c r="BJ75" i="1"/>
  <c r="BJ940" i="1"/>
  <c r="BJ53" i="1"/>
  <c r="BJ291" i="1"/>
  <c r="BJ73" i="1"/>
  <c r="BJ57" i="1"/>
  <c r="BJ283" i="1"/>
  <c r="BJ305" i="1"/>
  <c r="BJ309" i="1"/>
  <c r="BJ790" i="1"/>
  <c r="BK794" i="1"/>
  <c r="BJ794" i="1"/>
  <c r="BJ131" i="1"/>
  <c r="BJ128" i="1"/>
  <c r="BJ679" i="1"/>
  <c r="BJ438" i="1"/>
  <c r="BJ441" i="1"/>
  <c r="BJ625" i="1"/>
  <c r="BJ392" i="1"/>
  <c r="BJ400" i="1"/>
  <c r="BJ912" i="1"/>
  <c r="BJ692" i="1"/>
  <c r="BJ734" i="1"/>
  <c r="BJ402" i="1"/>
  <c r="BJ637" i="1"/>
  <c r="BJ643" i="1"/>
  <c r="BJ99" i="1"/>
  <c r="BJ391" i="1"/>
  <c r="BJ418" i="1"/>
  <c r="BJ730" i="1"/>
  <c r="BJ726" i="1"/>
  <c r="BJ731" i="1"/>
  <c r="BJ416" i="1"/>
  <c r="BJ915" i="1"/>
  <c r="BJ687" i="1"/>
  <c r="BJ141" i="1"/>
  <c r="BJ902" i="1"/>
  <c r="BJ145" i="1"/>
  <c r="BJ887" i="1"/>
  <c r="BJ980" i="1"/>
  <c r="BJ430" i="1"/>
  <c r="BJ917" i="1"/>
  <c r="BJ700" i="1"/>
  <c r="BJ924" i="1"/>
  <c r="BJ649" i="1"/>
  <c r="BK697" i="1"/>
  <c r="BJ697" i="1"/>
  <c r="BK738" i="1"/>
  <c r="BJ738" i="1"/>
  <c r="BJ694" i="1"/>
  <c r="BJ241" i="1"/>
  <c r="BJ259" i="1"/>
  <c r="BJ245" i="1"/>
  <c r="BJ248" i="1"/>
  <c r="BJ327" i="1"/>
  <c r="BJ747" i="1"/>
  <c r="BJ935" i="1"/>
  <c r="BJ17" i="1"/>
  <c r="BJ268" i="1"/>
  <c r="BJ275" i="1"/>
  <c r="BJ571" i="1"/>
  <c r="BJ86" i="1"/>
  <c r="BJ330" i="1"/>
  <c r="BJ792" i="1"/>
  <c r="BJ446" i="1"/>
  <c r="BJ406" i="1"/>
  <c r="BJ667" i="1"/>
  <c r="BJ49" i="1"/>
  <c r="BJ103" i="1"/>
  <c r="BJ417" i="1"/>
  <c r="BJ422" i="1"/>
  <c r="BJ445" i="1"/>
  <c r="BJ148" i="1"/>
  <c r="BJ147" i="1"/>
  <c r="BJ107" i="1"/>
  <c r="BJ891" i="1"/>
  <c r="BJ663" i="1"/>
  <c r="BJ483" i="1"/>
  <c r="BJ410" i="1"/>
  <c r="BJ150" i="1"/>
  <c r="BJ929" i="1"/>
  <c r="BJ470" i="1"/>
  <c r="BJ431" i="1"/>
  <c r="BJ668" i="1"/>
  <c r="BJ492" i="1"/>
  <c r="BJ928" i="1"/>
  <c r="BJ925" i="1"/>
  <c r="BJ898" i="1"/>
  <c r="BJ742" i="1"/>
  <c r="BK516" i="1"/>
  <c r="BJ516" i="1"/>
  <c r="BK737" i="1"/>
  <c r="BJ737" i="1"/>
  <c r="BJ683" i="1"/>
  <c r="BJ263" i="1"/>
  <c r="BJ251" i="1"/>
  <c r="BJ242" i="1"/>
  <c r="BK91" i="1"/>
  <c r="BJ91" i="1"/>
  <c r="BK480" i="1"/>
  <c r="BJ480" i="1"/>
  <c r="BJ801" i="1"/>
  <c r="BJ812" i="1"/>
  <c r="BJ587" i="1"/>
  <c r="BJ805" i="1"/>
  <c r="BJ596" i="1"/>
  <c r="BK815" i="1"/>
  <c r="BJ815" i="1"/>
  <c r="BJ323" i="1"/>
  <c r="BJ325" i="1"/>
  <c r="BJ221" i="1"/>
  <c r="BJ213" i="1"/>
  <c r="BJ217" i="1"/>
  <c r="BJ519" i="1"/>
  <c r="BJ198" i="1"/>
  <c r="BJ524" i="1"/>
  <c r="BJ180" i="1"/>
  <c r="BJ189" i="1"/>
  <c r="BJ237" i="1"/>
  <c r="BJ761" i="1"/>
  <c r="BJ559" i="1"/>
  <c r="BJ541" i="1"/>
  <c r="BJ457" i="1"/>
  <c r="BJ171" i="1"/>
  <c r="BJ167" i="1"/>
  <c r="BJ173" i="1"/>
  <c r="BJ201" i="1"/>
  <c r="BJ603" i="1"/>
  <c r="BJ829" i="1"/>
  <c r="BK839" i="1"/>
  <c r="BJ839" i="1"/>
  <c r="BJ341" i="1"/>
  <c r="BK836" i="1"/>
  <c r="BJ836" i="1"/>
  <c r="BJ605" i="1"/>
  <c r="BJ36" i="1"/>
  <c r="BJ28" i="1"/>
  <c r="BJ33" i="1"/>
  <c r="BJ704" i="1"/>
  <c r="BJ115" i="1"/>
  <c r="BJ872" i="1"/>
  <c r="BJ861" i="1"/>
  <c r="BJ616" i="1"/>
  <c r="BJ380" i="1"/>
  <c r="BJ376" i="1"/>
  <c r="BK854" i="1"/>
  <c r="BJ854" i="1"/>
  <c r="BJ370" i="1"/>
  <c r="BJ367" i="1"/>
  <c r="BJ360" i="1"/>
  <c r="BJ366" i="1"/>
  <c r="BJ362" i="1"/>
  <c r="BJ356" i="1"/>
  <c r="BK385" i="1"/>
  <c r="BJ385" i="1"/>
  <c r="BJ383" i="1"/>
  <c r="BK954" i="1"/>
  <c r="BJ954" i="1"/>
  <c r="BJ961" i="1"/>
  <c r="BK346" i="1"/>
  <c r="BJ346" i="1"/>
  <c r="BJ348" i="1"/>
  <c r="BJ610" i="1"/>
  <c r="BJ708" i="1"/>
  <c r="BJ814" i="1"/>
  <c r="BJ944" i="1"/>
  <c r="BJ594" i="1"/>
  <c r="BJ803" i="1"/>
  <c r="BJ523" i="1"/>
  <c r="BJ214" i="1"/>
  <c r="BJ220" i="1"/>
  <c r="BJ193" i="1"/>
  <c r="BJ459" i="1"/>
  <c r="BJ195" i="1"/>
  <c r="BJ233" i="1"/>
  <c r="BJ188" i="1"/>
  <c r="BJ565" i="1"/>
  <c r="BJ556" i="1"/>
  <c r="BJ548" i="1"/>
  <c r="BJ748" i="1"/>
  <c r="BJ166" i="1"/>
  <c r="BJ208" i="1"/>
  <c r="BJ931" i="1"/>
  <c r="BJ601" i="1"/>
  <c r="BJ831" i="1"/>
  <c r="BK830" i="1"/>
  <c r="BJ830" i="1"/>
  <c r="BJ340" i="1"/>
  <c r="BK835" i="1"/>
  <c r="BJ835" i="1"/>
  <c r="BJ827" i="1"/>
  <c r="BK29" i="1"/>
  <c r="BJ29" i="1"/>
  <c r="BJ26" i="1"/>
  <c r="BJ32" i="1"/>
  <c r="BJ706" i="1"/>
  <c r="BJ238" i="1"/>
  <c r="BJ38" i="1"/>
  <c r="BJ871" i="1"/>
  <c r="BJ614" i="1"/>
  <c r="BJ867" i="1"/>
  <c r="BJ860" i="1"/>
  <c r="BJ378" i="1"/>
  <c r="BJ855" i="1"/>
  <c r="BJ850" i="1"/>
  <c r="BJ849" i="1"/>
  <c r="BJ848" i="1"/>
  <c r="BJ365" i="1"/>
  <c r="BJ361" i="1"/>
  <c r="BK389" i="1"/>
  <c r="BJ389" i="1"/>
  <c r="BJ965" i="1"/>
  <c r="BJ875" i="1"/>
  <c r="BK354" i="1"/>
  <c r="BJ354" i="1"/>
  <c r="BJ95" i="1"/>
  <c r="BJ842" i="1"/>
  <c r="BJ79" i="1"/>
  <c r="BJ947" i="1"/>
  <c r="BJ762" i="1"/>
  <c r="BJ45" i="1"/>
  <c r="BJ764" i="1"/>
  <c r="BJ777" i="1"/>
  <c r="BJ41" i="1"/>
  <c r="BJ74" i="1"/>
  <c r="BJ939" i="1"/>
  <c r="BJ52" i="1"/>
  <c r="BJ290" i="1"/>
  <c r="BJ72" i="1"/>
  <c r="BJ56" i="1"/>
  <c r="BJ282" i="1"/>
  <c r="BJ304" i="1"/>
  <c r="BJ308" i="1"/>
  <c r="BJ789" i="1"/>
  <c r="BK77" i="1"/>
  <c r="BJ77" i="1"/>
  <c r="BJ724" i="1"/>
  <c r="BK133" i="1"/>
  <c r="BJ133" i="1"/>
  <c r="BJ454" i="1"/>
  <c r="BJ675" i="1"/>
  <c r="BJ437" i="1"/>
  <c r="BJ654" i="1"/>
  <c r="BJ681" i="1"/>
  <c r="BJ968" i="1"/>
  <c r="BJ401" i="1"/>
  <c r="BJ630" i="1"/>
  <c r="BJ462" i="1"/>
  <c r="BJ975" i="1"/>
  <c r="BJ451" i="1"/>
  <c r="BJ881" i="1"/>
  <c r="BJ490" i="1"/>
  <c r="BJ142" i="1"/>
  <c r="BJ151" i="1"/>
  <c r="BJ110" i="1"/>
  <c r="BJ511" i="1"/>
  <c r="BJ513" i="1"/>
  <c r="BJ104" i="1"/>
  <c r="BJ642" i="1"/>
  <c r="BJ407" i="1"/>
  <c r="BJ916" i="1"/>
  <c r="BJ686" i="1"/>
  <c r="BJ659" i="1"/>
  <c r="BJ884" i="1"/>
  <c r="BJ883" i="1"/>
  <c r="BJ918" i="1"/>
  <c r="BJ425" i="1"/>
  <c r="BJ108" i="1"/>
  <c r="BJ885" i="1"/>
  <c r="BJ427" i="1"/>
  <c r="BJ433" i="1"/>
  <c r="BJ404" i="1"/>
  <c r="BK666" i="1"/>
  <c r="BJ666" i="1"/>
  <c r="BJ701" i="1"/>
  <c r="BJ698" i="1"/>
  <c r="BJ901" i="1"/>
  <c r="BK696" i="1"/>
  <c r="BJ696" i="1"/>
  <c r="BJ739" i="1"/>
  <c r="BJ921" i="1"/>
  <c r="BJ678" i="1"/>
  <c r="BJ507" i="1"/>
  <c r="BJ494" i="1"/>
  <c r="BJ247" i="1"/>
  <c r="BJ262" i="1"/>
  <c r="BJ250" i="1"/>
  <c r="BJ331" i="1"/>
  <c r="BJ333" i="1"/>
  <c r="BJ478" i="1"/>
  <c r="BJ585" i="1"/>
  <c r="BJ796" i="1"/>
  <c r="BJ81" i="1"/>
  <c r="BJ595" i="1"/>
  <c r="BJ808" i="1"/>
  <c r="BK317" i="1"/>
  <c r="BJ317" i="1"/>
  <c r="BJ318" i="1"/>
  <c r="BJ2" i="1"/>
  <c r="BJ14" i="1"/>
  <c r="BJ226" i="1"/>
  <c r="BJ222" i="1"/>
  <c r="BJ538" i="1"/>
  <c r="BJ522" i="1"/>
  <c r="BJ212" i="1"/>
  <c r="BJ215" i="1"/>
  <c r="BJ518" i="1"/>
  <c r="BJ527" i="1"/>
  <c r="BJ194" i="1"/>
  <c r="BJ232" i="1"/>
  <c r="BJ190" i="1"/>
  <c r="BJ566" i="1"/>
  <c r="BJ557" i="1"/>
  <c r="BJ543" i="1"/>
  <c r="BJ550" i="1"/>
  <c r="BJ569" i="1"/>
  <c r="BJ562" i="1"/>
  <c r="BJ179" i="1"/>
  <c r="BJ165" i="1"/>
  <c r="BJ192" i="1"/>
  <c r="BJ712" i="1"/>
  <c r="BK604" i="1"/>
  <c r="BJ604" i="1"/>
  <c r="BJ826" i="1"/>
  <c r="BK840" i="1"/>
  <c r="BJ840" i="1"/>
  <c r="BJ336" i="1"/>
  <c r="BK828" i="1"/>
  <c r="BJ828" i="1"/>
  <c r="BJ119" i="1"/>
  <c r="BK24" i="1"/>
  <c r="BJ24" i="1"/>
  <c r="BJ25" i="1"/>
  <c r="BJ23" i="1"/>
  <c r="BJ618" i="1"/>
  <c r="BJ863" i="1"/>
  <c r="BJ615" i="1"/>
  <c r="BJ377" i="1"/>
  <c r="BJ853" i="1"/>
  <c r="BK387" i="1"/>
  <c r="BJ387" i="1"/>
  <c r="BJ963" i="1"/>
  <c r="BJ622" i="1"/>
  <c r="BK351" i="1"/>
  <c r="BJ351" i="1"/>
  <c r="BJ349" i="1"/>
  <c r="BK613" i="1"/>
  <c r="BJ613" i="1"/>
  <c r="BJ953" i="1"/>
  <c r="BJ243" i="1"/>
  <c r="BJ51" i="1"/>
  <c r="BJ274" i="1"/>
  <c r="BJ572" i="1"/>
  <c r="BJ314" i="1"/>
  <c r="BJ946" i="1"/>
  <c r="BK6" i="1"/>
  <c r="BJ6" i="1"/>
  <c r="BJ774" i="1"/>
  <c r="BK67" i="1"/>
  <c r="BJ67" i="1"/>
  <c r="BJ297" i="1"/>
  <c r="BJ574" i="1"/>
  <c r="BJ578" i="1"/>
  <c r="BJ55" i="1"/>
  <c r="BJ289" i="1"/>
  <c r="BJ287" i="1"/>
  <c r="BJ279" i="1"/>
  <c r="BJ281" i="1"/>
  <c r="BK299" i="1"/>
  <c r="BJ299" i="1"/>
  <c r="BJ943" i="1"/>
  <c r="BJ718" i="1"/>
  <c r="BJ677" i="1"/>
  <c r="BJ439" i="1"/>
  <c r="BJ719" i="1"/>
  <c r="BJ655" i="1"/>
  <c r="BJ680" i="1"/>
  <c r="BJ436" i="1"/>
  <c r="BJ672" i="1"/>
  <c r="BJ399" i="1"/>
  <c r="BJ631" i="1"/>
  <c r="BJ635" i="1"/>
  <c r="BJ153" i="1"/>
  <c r="BJ112" i="1"/>
  <c r="BJ472" i="1"/>
  <c r="BJ412" i="1"/>
  <c r="BJ143" i="1"/>
  <c r="BJ688" i="1"/>
  <c r="BJ934" i="1"/>
  <c r="BJ443" i="1"/>
  <c r="BJ429" i="1"/>
  <c r="BJ904" i="1"/>
  <c r="BJ466" i="1"/>
  <c r="BJ426" i="1"/>
  <c r="BJ432" i="1"/>
  <c r="BJ888" i="1"/>
  <c r="BJ502" i="1"/>
  <c r="BJ923" i="1"/>
  <c r="BJ647" i="1"/>
  <c r="BJ896" i="1"/>
  <c r="BK695" i="1"/>
  <c r="BJ695" i="1"/>
  <c r="BJ977" i="1"/>
  <c r="BJ256" i="1"/>
  <c r="BJ332" i="1"/>
  <c r="BJ123" i="1"/>
  <c r="BK481" i="1"/>
  <c r="BJ481" i="1"/>
  <c r="BJ709" i="1"/>
  <c r="BJ811" i="1"/>
  <c r="BJ802" i="1"/>
  <c r="BJ798" i="1"/>
  <c r="BJ597" i="1"/>
  <c r="BJ322" i="1"/>
  <c r="BJ818" i="1"/>
  <c r="BJ227" i="1"/>
  <c r="BJ223" i="1"/>
  <c r="BJ533" i="1"/>
  <c r="BJ539" i="1"/>
  <c r="BJ521" i="1"/>
  <c r="BJ211" i="1"/>
  <c r="BJ216" i="1"/>
  <c r="BJ520" i="1"/>
  <c r="BJ197" i="1"/>
  <c r="BJ525" i="1"/>
  <c r="BJ231" i="1"/>
  <c r="BJ199" i="1"/>
  <c r="BJ236" i="1"/>
  <c r="BJ555" i="1"/>
  <c r="BJ547" i="1"/>
  <c r="BJ185" i="1"/>
  <c r="BJ551" i="1"/>
  <c r="BJ568" i="1"/>
  <c r="BJ552" i="1"/>
  <c r="BJ563" i="1"/>
  <c r="BJ561" i="1"/>
  <c r="BJ750" i="1"/>
  <c r="BJ178" i="1"/>
  <c r="BJ517" i="1"/>
  <c r="BJ206" i="1"/>
  <c r="BJ932" i="1"/>
  <c r="BK602" i="1"/>
  <c r="BJ602" i="1"/>
  <c r="BK837" i="1"/>
  <c r="BJ837" i="1"/>
  <c r="BJ337" i="1"/>
  <c r="BJ345" i="1"/>
  <c r="BK951" i="1"/>
  <c r="BJ951" i="1"/>
  <c r="BJ4" i="1"/>
  <c r="BJ122" i="1"/>
  <c r="BJ27" i="1"/>
  <c r="BJ31" i="1"/>
  <c r="BJ22" i="1"/>
  <c r="BJ705" i="1"/>
  <c r="BJ870" i="1"/>
  <c r="BJ868" i="1"/>
  <c r="BJ866" i="1"/>
  <c r="BJ856" i="1"/>
  <c r="BJ852" i="1"/>
  <c r="BK384" i="1"/>
  <c r="BJ384" i="1"/>
  <c r="BK876" i="1"/>
  <c r="BJ876" i="1"/>
  <c r="BJ958" i="1"/>
  <c r="BJ952" i="1"/>
  <c r="BJ97" i="1"/>
  <c r="BJ350" i="1"/>
  <c r="BK612" i="1"/>
  <c r="BJ612" i="1"/>
  <c r="BJ843" i="1"/>
  <c r="BJ40" i="1"/>
  <c r="BJ773" i="1"/>
  <c r="BK66" i="1"/>
  <c r="BJ66" i="1"/>
  <c r="BJ296" i="1"/>
  <c r="BJ576" i="1"/>
  <c r="BJ577" i="1"/>
  <c r="BJ54" i="1"/>
  <c r="BJ288" i="1"/>
  <c r="BJ286" i="1"/>
  <c r="BJ278" i="1"/>
  <c r="BJ280" i="1"/>
  <c r="BK298" i="1"/>
  <c r="BJ298" i="1"/>
  <c r="BJ791" i="1"/>
  <c r="BJ78" i="1"/>
  <c r="BJ240" i="1"/>
  <c r="BJ129" i="1"/>
  <c r="BJ127" i="1"/>
  <c r="BJ482" i="1"/>
  <c r="BJ970" i="1"/>
  <c r="BJ440" i="1"/>
  <c r="BJ969" i="1"/>
  <c r="BJ624" i="1"/>
  <c r="BJ673" i="1"/>
  <c r="BJ461" i="1"/>
  <c r="BJ398" i="1"/>
  <c r="BJ633" i="1"/>
  <c r="BJ735" i="1"/>
  <c r="BJ973" i="1"/>
  <c r="BJ111" i="1"/>
  <c r="BJ413" i="1"/>
  <c r="BJ967" i="1"/>
  <c r="BJ639" i="1"/>
  <c r="BJ640" i="1"/>
  <c r="BJ893" i="1"/>
  <c r="BJ909" i="1"/>
  <c r="BJ447" i="1"/>
  <c r="BJ448" i="1"/>
  <c r="BJ880" i="1"/>
  <c r="BJ420" i="1"/>
  <c r="BJ966" i="1"/>
  <c r="BJ971" i="1"/>
  <c r="BJ450" i="1"/>
  <c r="BJ102" i="1"/>
  <c r="BJ509" i="1"/>
  <c r="BJ510" i="1"/>
  <c r="BJ428" i="1"/>
  <c r="BJ661" i="1"/>
  <c r="BJ903" i="1"/>
  <c r="BJ665" i="1"/>
  <c r="BJ889" i="1"/>
  <c r="BJ886" i="1"/>
  <c r="BJ644" i="1"/>
  <c r="BJ403" i="1"/>
  <c r="BJ500" i="1"/>
  <c r="BJ926" i="1"/>
  <c r="BJ648" i="1"/>
  <c r="BJ743" i="1"/>
  <c r="BK646" i="1"/>
  <c r="BJ646" i="1"/>
  <c r="BK922" i="1"/>
  <c r="BJ922" i="1"/>
  <c r="BJ976" i="1"/>
  <c r="BJ505" i="1"/>
  <c r="BK255" i="1"/>
  <c r="BJ255" i="1"/>
  <c r="BJ246" i="1"/>
  <c r="BJ249" i="1"/>
  <c r="BJ479" i="1"/>
  <c r="BJ590" i="1"/>
  <c r="BJ799" i="1"/>
  <c r="BJ588" i="1"/>
  <c r="BJ804" i="1"/>
  <c r="BJ807" i="1"/>
  <c r="BJ945" i="1"/>
  <c r="BJ816" i="1"/>
  <c r="BJ319" i="1"/>
  <c r="BJ324" i="1"/>
  <c r="BJ228" i="1"/>
  <c r="BJ225" i="1"/>
  <c r="BJ537" i="1"/>
  <c r="BJ230" i="1"/>
  <c r="BJ530" i="1"/>
  <c r="BJ181" i="1"/>
  <c r="BJ235" i="1"/>
  <c r="BJ554" i="1"/>
  <c r="BJ546" i="1"/>
  <c r="BJ564" i="1"/>
  <c r="BJ186" i="1"/>
  <c r="BJ549" i="1"/>
  <c r="BJ567" i="1"/>
  <c r="BJ553" i="1"/>
  <c r="BJ755" i="1"/>
  <c r="BJ560" i="1"/>
  <c r="BJ749" i="1"/>
  <c r="BJ177" i="1"/>
  <c r="BJ752" i="1"/>
  <c r="BJ202" i="1"/>
  <c r="BJ9" i="1"/>
  <c r="BK600" i="1"/>
  <c r="BJ600" i="1"/>
  <c r="BK832" i="1"/>
  <c r="BJ832" i="1"/>
  <c r="BJ334" i="1"/>
  <c r="BJ343" i="1"/>
  <c r="BK599" i="1"/>
  <c r="BJ599" i="1"/>
  <c r="BJ161" i="1"/>
  <c r="BJ30" i="1"/>
  <c r="BJ473" i="1"/>
  <c r="BJ114" i="1"/>
  <c r="BJ874" i="1"/>
  <c r="BJ865" i="1"/>
  <c r="BJ93" i="1"/>
  <c r="BJ379" i="1"/>
  <c r="BJ858" i="1"/>
  <c r="BK374" i="1"/>
  <c r="BJ374" i="1"/>
  <c r="BJ371" i="1"/>
  <c r="BJ369" i="1"/>
  <c r="BJ358" i="1"/>
  <c r="BJ359" i="1"/>
  <c r="BJ357" i="1"/>
  <c r="BJ364" i="1"/>
  <c r="BJ390" i="1"/>
  <c r="BK962" i="1"/>
  <c r="BJ962" i="1"/>
  <c r="BJ964" i="1"/>
  <c r="BJ347" i="1"/>
  <c r="BK606" i="1"/>
  <c r="BJ606" i="1"/>
  <c r="BJ938" i="1"/>
  <c r="BJ745" i="1"/>
  <c r="BK570" i="1"/>
  <c r="BJ570" i="1"/>
  <c r="BJ269" i="1"/>
  <c r="BJ784" i="1"/>
  <c r="BJ295" i="1"/>
  <c r="BK788" i="1"/>
  <c r="BJ788" i="1"/>
  <c r="BJ575" i="1"/>
  <c r="BJ69" i="1"/>
  <c r="BJ63" i="1"/>
  <c r="BJ285" i="1"/>
  <c r="BJ65" i="1"/>
  <c r="BJ59" i="1"/>
  <c r="BJ303" i="1"/>
  <c r="BJ307" i="1"/>
  <c r="BJ582" i="1"/>
  <c r="BJ584" i="1"/>
  <c r="BJ239" i="1"/>
  <c r="BJ135" i="1"/>
  <c r="BJ721" i="1"/>
  <c r="BJ134" i="1"/>
  <c r="BJ395" i="1"/>
  <c r="BJ397" i="1"/>
  <c r="BJ634" i="1"/>
  <c r="BJ641" i="1"/>
  <c r="BJ691" i="1"/>
  <c r="BJ974" i="1"/>
  <c r="BJ469" i="1"/>
  <c r="BJ486" i="1"/>
  <c r="BJ638" i="1"/>
  <c r="BJ414" i="1"/>
  <c r="BJ882" i="1"/>
  <c r="BJ878" i="1"/>
  <c r="BJ879" i="1"/>
  <c r="BJ144" i="1"/>
  <c r="BJ421" i="1"/>
  <c r="BJ465" i="1"/>
  <c r="BJ972" i="1"/>
  <c r="BJ419" i="1"/>
  <c r="BJ408" i="1"/>
  <c r="BJ905" i="1"/>
  <c r="BJ423" i="1"/>
  <c r="BJ405" i="1"/>
  <c r="BJ149" i="1"/>
  <c r="BJ444" i="1"/>
  <c r="BJ650" i="1"/>
  <c r="BJ662" i="1"/>
  <c r="BJ512" i="1"/>
  <c r="BJ660" i="1"/>
  <c r="BJ488" i="1"/>
  <c r="BJ906" i="1"/>
  <c r="BJ907" i="1"/>
  <c r="BJ703" i="1"/>
  <c r="BJ927" i="1"/>
  <c r="BJ900" i="1"/>
  <c r="BJ13" i="1"/>
  <c r="BK424" i="1"/>
  <c r="BJ424" i="1"/>
  <c r="BK645" i="1"/>
  <c r="BJ645" i="1"/>
  <c r="BJ515" i="1"/>
  <c r="BJ682" i="1"/>
  <c r="BJ442" i="1"/>
  <c r="BK253" i="1"/>
  <c r="BJ253" i="1"/>
  <c r="BJ252" i="1"/>
  <c r="BJ258" i="1"/>
  <c r="BJ87" i="1"/>
  <c r="BJ88" i="1"/>
  <c r="BJ795" i="1"/>
  <c r="BJ589" i="1"/>
  <c r="BJ813" i="1"/>
  <c r="BJ598" i="1"/>
  <c r="BJ820" i="1"/>
  <c r="BJ3" i="1"/>
  <c r="BJ7" i="1"/>
  <c r="BJ229" i="1"/>
  <c r="BJ224" i="1"/>
  <c r="BJ534" i="1"/>
  <c r="BJ200" i="1"/>
  <c r="BJ210" i="1"/>
  <c r="BJ234" i="1"/>
  <c r="BJ529" i="1"/>
  <c r="BJ183" i="1"/>
  <c r="BJ545" i="1"/>
  <c r="BJ760" i="1"/>
  <c r="BJ756" i="1"/>
  <c r="BJ754" i="1"/>
  <c r="BJ456" i="1"/>
  <c r="BJ170" i="1"/>
  <c r="BJ751" i="1"/>
  <c r="BJ176" i="1"/>
  <c r="BJ205" i="1"/>
  <c r="BJ203" i="1"/>
  <c r="BJ8" i="1"/>
  <c r="BJ833" i="1"/>
  <c r="BK824" i="1"/>
  <c r="BJ824" i="1"/>
  <c r="BJ335" i="1"/>
  <c r="BJ344" i="1"/>
  <c r="BK825" i="1"/>
  <c r="BJ825" i="1"/>
  <c r="BJ11" i="1"/>
  <c r="BJ160" i="1"/>
  <c r="BJ35" i="1"/>
  <c r="BJ474" i="1"/>
  <c r="BJ873" i="1"/>
  <c r="BJ864" i="1"/>
  <c r="BJ94" i="1"/>
  <c r="BJ859" i="1"/>
  <c r="BJ857" i="1"/>
  <c r="BJ375" i="1"/>
  <c r="BJ851" i="1"/>
  <c r="BJ368" i="1"/>
  <c r="BJ846" i="1"/>
  <c r="BJ847" i="1"/>
  <c r="BJ845" i="1"/>
  <c r="BJ363" i="1"/>
  <c r="BJ620" i="1"/>
  <c r="BJ388" i="1"/>
  <c r="BK957" i="1"/>
  <c r="BJ957" i="1"/>
  <c r="BJ621" i="1"/>
  <c r="BK607" i="1"/>
  <c r="BJ607" i="1"/>
  <c r="BJ355" i="1"/>
  <c r="BK844" i="1"/>
  <c r="BJ844" i="1"/>
  <c r="BJ118" i="1"/>
  <c r="BJ779" i="1"/>
  <c r="BJ267" i="1"/>
  <c r="BJ270" i="1"/>
  <c r="BJ83" i="1"/>
  <c r="BJ767" i="1"/>
  <c r="BJ763" i="1"/>
  <c r="BJ768" i="1"/>
  <c r="BJ765" i="1"/>
  <c r="BJ769" i="1"/>
  <c r="BJ770" i="1"/>
  <c r="BJ44" i="1"/>
  <c r="BJ294" i="1"/>
  <c r="BK787" i="1"/>
  <c r="BJ787" i="1"/>
  <c r="BJ68" i="1"/>
  <c r="BJ62" i="1"/>
  <c r="BJ284" i="1"/>
  <c r="BJ64" i="1"/>
  <c r="BJ58" i="1"/>
  <c r="BJ302" i="1"/>
  <c r="BJ306" i="1"/>
  <c r="BJ581" i="1"/>
  <c r="BJ583" i="1"/>
  <c r="BJ130" i="1"/>
  <c r="BJ723" i="1"/>
  <c r="BJ717" i="1"/>
  <c r="BJ674" i="1"/>
  <c r="BJ463" i="1"/>
  <c r="BJ651" i="1"/>
  <c r="BJ627" i="1"/>
  <c r="BJ626" i="1"/>
  <c r="BJ396" i="1"/>
  <c r="BJ137" i="1"/>
  <c r="BJ411" i="1"/>
  <c r="BJ690" i="1"/>
  <c r="BJ152" i="1"/>
  <c r="BJ105" i="1"/>
  <c r="BJ656" i="1"/>
  <c r="BJ877" i="1"/>
  <c r="BJ487" i="1"/>
  <c r="BJ409" i="1"/>
  <c r="BJ139" i="1"/>
  <c r="BJ140" i="1"/>
  <c r="BJ729" i="1"/>
  <c r="BJ728" i="1"/>
  <c r="BJ684" i="1"/>
  <c r="BJ508" i="1"/>
  <c r="BJ415" i="1"/>
  <c r="BJ685" i="1"/>
  <c r="BJ919" i="1"/>
  <c r="BJ101" i="1"/>
  <c r="BJ489" i="1"/>
  <c r="BJ497" i="1"/>
  <c r="BJ979" i="1"/>
  <c r="BJ890" i="1"/>
  <c r="BJ669" i="1"/>
  <c r="BJ930" i="1"/>
  <c r="BJ452" i="1"/>
  <c r="BJ899" i="1"/>
  <c r="BJ741" i="1"/>
  <c r="BJ106" i="1"/>
  <c r="BK895" i="1"/>
  <c r="BJ895" i="1"/>
  <c r="BJ493" i="1"/>
  <c r="BJ736" i="1"/>
  <c r="BJ495" i="1"/>
  <c r="BK244" i="1"/>
  <c r="BJ244" i="1"/>
  <c r="BJ257" i="1"/>
  <c r="BJ254" i="1"/>
  <c r="BJ90" i="1"/>
  <c r="BJ89" i="1"/>
  <c r="BJ113" i="1"/>
  <c r="BJ810" i="1"/>
  <c r="BJ591" i="1"/>
  <c r="BJ800" i="1"/>
  <c r="BJ593" i="1"/>
  <c r="BJ806" i="1"/>
  <c r="BJ315" i="1"/>
  <c r="BJ316" i="1"/>
  <c r="BJ809" i="1"/>
  <c r="BJ821" i="1"/>
  <c r="BJ326" i="1"/>
  <c r="BJ535" i="1"/>
  <c r="BJ532" i="1"/>
  <c r="BJ526" i="1"/>
  <c r="BJ218" i="1"/>
  <c r="BJ540" i="1"/>
  <c r="BJ528" i="1"/>
  <c r="BJ184" i="1"/>
  <c r="BJ191" i="1"/>
  <c r="BJ544" i="1"/>
  <c r="BJ759" i="1"/>
  <c r="BJ757" i="1"/>
  <c r="BJ753" i="1"/>
  <c r="BJ455" i="1"/>
  <c r="BJ169" i="1"/>
  <c r="BJ175" i="1"/>
  <c r="BJ458" i="1"/>
  <c r="BJ204" i="1"/>
  <c r="BJ711" i="1"/>
  <c r="BJ714" i="1"/>
  <c r="BK838" i="1"/>
  <c r="BJ838" i="1"/>
  <c r="BK822" i="1"/>
  <c r="BJ822" i="1"/>
  <c r="BJ339" i="1"/>
  <c r="BJ338" i="1"/>
  <c r="BK823" i="1"/>
  <c r="BJ823" i="1"/>
  <c r="BJ121" i="1"/>
  <c r="BJ163" i="1"/>
  <c r="BJ34" i="1"/>
  <c r="BJ475" i="1"/>
  <c r="BJ476" i="1"/>
  <c r="BJ39" i="1"/>
  <c r="BJ381" i="1"/>
  <c r="BJ617" i="1"/>
  <c r="BJ92" i="1"/>
  <c r="BJ373" i="1"/>
  <c r="BJ619" i="1"/>
  <c r="BJ98" i="1"/>
  <c r="BK956" i="1"/>
  <c r="BJ956" i="1"/>
  <c r="BJ959" i="1"/>
  <c r="BJ608" i="1"/>
  <c r="BJ353" i="1"/>
  <c r="BJ611" i="1"/>
  <c r="BJ116" i="1"/>
  <c r="BJ781" i="1"/>
  <c r="BJ265" i="1"/>
  <c r="BJ271" i="1"/>
  <c r="BJ782" i="1"/>
  <c r="BJ312" i="1"/>
  <c r="BJ949" i="1"/>
  <c r="BJ82" i="1"/>
  <c r="BJ771" i="1"/>
  <c r="BJ776" i="1"/>
  <c r="BJ942" i="1"/>
  <c r="BJ293" i="1"/>
  <c r="BJ277" i="1"/>
  <c r="BJ61" i="1"/>
  <c r="BJ71" i="1"/>
  <c r="BJ301" i="1"/>
  <c r="BJ580" i="1"/>
  <c r="BJ311" i="1"/>
  <c r="BJ76" i="1"/>
  <c r="BJ725" i="1"/>
  <c r="BJ722" i="1"/>
  <c r="BJ716" i="1"/>
  <c r="BJ676" i="1"/>
  <c r="BJ464" i="1"/>
  <c r="BJ652" i="1"/>
  <c r="BJ504" i="1"/>
  <c r="BJ503" i="1"/>
  <c r="BJ628" i="1"/>
  <c r="BJ632" i="1"/>
  <c r="BJ393" i="1"/>
  <c r="BJ394" i="1"/>
  <c r="BJ671" i="1"/>
  <c r="BJ136" i="1"/>
  <c r="BJ485" i="1"/>
  <c r="BJ435" i="1"/>
  <c r="BJ491" i="1"/>
  <c r="BJ894" i="1"/>
  <c r="BJ12" i="1"/>
  <c r="BJ733" i="1"/>
  <c r="BJ138" i="1"/>
  <c r="BJ657" i="1"/>
  <c r="BJ670" i="1"/>
  <c r="BJ498" i="1"/>
  <c r="BJ658" i="1"/>
  <c r="BJ664" i="1"/>
  <c r="BJ449" i="1"/>
  <c r="BJ727" i="1"/>
  <c r="BJ689" i="1"/>
  <c r="BJ892" i="1"/>
  <c r="BJ499" i="1"/>
  <c r="BJ908" i="1"/>
  <c r="BJ468" i="1"/>
  <c r="BJ911" i="1"/>
  <c r="BJ100" i="1"/>
  <c r="BJ978" i="1"/>
  <c r="BJ434" i="1"/>
  <c r="BJ453" i="1"/>
  <c r="BJ471" i="1"/>
  <c r="BJ501" i="1"/>
  <c r="BJ702" i="1"/>
  <c r="BJ699" i="1"/>
  <c r="BJ897" i="1"/>
  <c r="BJ740" i="1"/>
  <c r="BJ155" i="1"/>
  <c r="BK154" i="1"/>
  <c r="BJ154" i="1"/>
  <c r="BJ496" i="1"/>
  <c r="BJ506" i="1"/>
  <c r="BJ146" i="1"/>
  <c r="BK260" i="1"/>
  <c r="BJ260" i="1"/>
  <c r="BJ261" i="1"/>
  <c r="BJ48" i="1"/>
  <c r="BJ37" i="1"/>
  <c r="BJ586" i="1"/>
  <c r="BJ797" i="1"/>
  <c r="BJ320" i="1"/>
  <c r="BJ592" i="1"/>
  <c r="BK321" i="1"/>
  <c r="BJ321" i="1"/>
  <c r="BJ817" i="1"/>
  <c r="BJ819" i="1"/>
  <c r="BJ15" i="1"/>
  <c r="BJ126" i="1"/>
  <c r="BJ536" i="1"/>
  <c r="BJ531" i="1"/>
  <c r="BJ196" i="1"/>
  <c r="BJ219" i="1"/>
  <c r="BJ182" i="1"/>
  <c r="BJ187" i="1"/>
  <c r="BJ758" i="1"/>
  <c r="BJ558" i="1"/>
  <c r="BJ542" i="1"/>
  <c r="BJ172" i="1"/>
  <c r="BJ168" i="1"/>
  <c r="BJ174" i="1"/>
  <c r="BJ207" i="1"/>
  <c r="BJ209" i="1"/>
  <c r="BJ710" i="1"/>
  <c r="BJ713" i="1"/>
  <c r="BK834" i="1"/>
  <c r="BJ834" i="1"/>
  <c r="BJ841" i="1"/>
  <c r="BJ342" i="1"/>
  <c r="BK460" i="1"/>
  <c r="BJ460" i="1"/>
  <c r="BK950" i="1"/>
  <c r="BJ950" i="1"/>
  <c r="BJ10" i="1"/>
  <c r="BJ120" i="1"/>
  <c r="BJ164" i="1"/>
  <c r="BJ162" i="1"/>
  <c r="BJ159" i="1"/>
  <c r="BJ707" i="1"/>
  <c r="BJ477" i="1"/>
  <c r="BJ862" i="1"/>
  <c r="BJ869" i="1"/>
  <c r="BJ372" i="1"/>
  <c r="BK386" i="1"/>
  <c r="BJ386" i="1"/>
  <c r="BJ382" i="1"/>
  <c r="BK955" i="1"/>
  <c r="BJ955" i="1"/>
  <c r="BJ960" i="1"/>
  <c r="BK352" i="1"/>
  <c r="BJ352" i="1"/>
  <c r="BJ96" i="1"/>
  <c r="BJ609" i="1"/>
  <c r="BJ47" i="1"/>
  <c r="BJ117" i="1"/>
  <c r="AE9" i="1" l="1"/>
  <c r="AE38" i="1"/>
  <c r="AE4" i="1"/>
  <c r="AE47" i="1"/>
  <c r="AE37" i="1"/>
  <c r="AE2" i="1"/>
  <c r="AE96" i="1"/>
  <c r="AE97" i="1"/>
  <c r="AE39" i="1"/>
  <c r="AE7" i="1"/>
  <c r="AE10" i="1"/>
  <c r="AE11" i="1"/>
  <c r="AE14" i="1"/>
  <c r="AE15" i="1"/>
  <c r="AE85" i="1"/>
  <c r="AE79" i="1"/>
  <c r="AE86" i="1"/>
  <c r="AE17" i="1"/>
  <c r="AE19" i="1"/>
  <c r="AE21" i="1"/>
  <c r="AE82" i="1"/>
  <c r="AE83" i="1"/>
  <c r="AE84" i="1"/>
  <c r="AE36" i="1"/>
  <c r="AE22" i="1"/>
  <c r="AE23" i="1"/>
  <c r="AE27" i="1"/>
  <c r="AE95" i="1"/>
  <c r="AE3" i="1"/>
  <c r="AE48" i="1"/>
  <c r="AE49" i="1"/>
  <c r="AE81" i="1"/>
  <c r="AE108" i="1"/>
  <c r="AE40" i="1"/>
  <c r="AE99" i="1"/>
  <c r="AE101" i="1"/>
  <c r="AE111" i="1"/>
  <c r="AE112" i="1"/>
  <c r="AE12" i="1"/>
  <c r="AE102" i="1"/>
  <c r="AE105" i="1"/>
  <c r="AE13" i="1"/>
  <c r="AE106" i="1"/>
  <c r="AE25" i="1"/>
  <c r="AE26" i="1"/>
  <c r="AE30" i="1"/>
  <c r="AE31" i="1"/>
  <c r="AE32" i="1"/>
  <c r="AE33" i="1"/>
  <c r="AE34" i="1"/>
  <c r="AE35" i="1"/>
  <c r="AE41" i="1"/>
  <c r="AE42" i="1"/>
  <c r="AE43" i="1"/>
  <c r="AE46" i="1"/>
  <c r="AE45" i="1"/>
  <c r="AE93" i="1"/>
  <c r="AE94" i="1"/>
  <c r="AE54" i="1"/>
  <c r="AE56" i="1"/>
  <c r="AE58" i="1"/>
  <c r="AE60" i="1"/>
  <c r="AE62" i="1"/>
  <c r="AE64" i="1"/>
  <c r="AE70" i="1"/>
  <c r="AE72" i="1"/>
  <c r="AE74" i="1"/>
  <c r="AE55" i="1"/>
  <c r="AE57" i="1"/>
  <c r="AE59" i="1"/>
  <c r="AE61" i="1"/>
  <c r="AE63" i="1"/>
  <c r="AE65" i="1"/>
  <c r="AE71" i="1"/>
  <c r="AE73" i="1"/>
  <c r="AE75" i="1"/>
  <c r="AE76" i="1"/>
  <c r="AE50" i="1"/>
  <c r="AE51" i="1"/>
  <c r="AE88" i="1"/>
  <c r="AE89" i="1"/>
  <c r="AE90" i="1"/>
  <c r="AE18" i="1"/>
  <c r="AE109" i="1"/>
  <c r="AE103" i="1"/>
  <c r="AE68" i="1"/>
  <c r="AE69" i="1"/>
  <c r="AE87" i="1"/>
  <c r="AE20" i="1"/>
  <c r="AE80" i="1"/>
  <c r="AE100" i="1"/>
  <c r="AE110" i="1"/>
  <c r="AE104" i="1"/>
  <c r="AE44" i="1"/>
  <c r="AE98" i="1"/>
  <c r="AE107" i="1"/>
  <c r="AE28" i="1"/>
  <c r="AE92" i="1"/>
  <c r="AE52" i="1"/>
  <c r="AE53" i="1"/>
  <c r="AE78" i="1"/>
  <c r="AE16" i="1"/>
  <c r="AE5" i="1"/>
  <c r="AE6" i="1"/>
  <c r="AE66" i="1"/>
  <c r="AE67" i="1"/>
  <c r="AE77" i="1"/>
  <c r="AE91" i="1"/>
  <c r="AE24" i="1"/>
  <c r="AE29" i="1"/>
  <c r="AE460" i="1"/>
  <c r="AE361" i="1"/>
  <c r="AE362" i="1"/>
  <c r="AE119" i="1"/>
  <c r="AE120" i="1"/>
  <c r="AE121" i="1"/>
  <c r="AE165" i="1"/>
  <c r="AE166" i="1"/>
  <c r="AE167" i="1"/>
  <c r="AE168" i="1"/>
  <c r="AE169" i="1"/>
  <c r="AE170" i="1"/>
  <c r="AE171" i="1"/>
  <c r="AE172" i="1"/>
  <c r="AE455" i="1"/>
  <c r="AE456" i="1"/>
  <c r="AE457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458" i="1"/>
  <c r="AE193" i="1"/>
  <c r="AE194" i="1"/>
  <c r="AE195" i="1"/>
  <c r="AE196" i="1"/>
  <c r="AE197" i="1"/>
  <c r="AE459" i="1"/>
  <c r="AE201" i="1"/>
  <c r="AE202" i="1"/>
  <c r="AE203" i="1"/>
  <c r="AE204" i="1"/>
  <c r="AE206" i="1"/>
  <c r="AE207" i="1"/>
  <c r="AE208" i="1"/>
  <c r="AE209" i="1"/>
  <c r="AE211" i="1"/>
  <c r="AE212" i="1"/>
  <c r="AE213" i="1"/>
  <c r="AE214" i="1"/>
  <c r="AE215" i="1"/>
  <c r="AE216" i="1"/>
  <c r="AE220" i="1"/>
  <c r="AE221" i="1"/>
  <c r="AE224" i="1"/>
  <c r="AE225" i="1"/>
  <c r="AE230" i="1"/>
  <c r="AE231" i="1"/>
  <c r="AE232" i="1"/>
  <c r="AE233" i="1"/>
  <c r="AE235" i="1"/>
  <c r="AE236" i="1"/>
  <c r="AE237" i="1"/>
  <c r="AE164" i="1"/>
  <c r="AE160" i="1"/>
  <c r="AE161" i="1"/>
  <c r="AE162" i="1"/>
  <c r="AE163" i="1"/>
  <c r="AE159" i="1"/>
  <c r="AE345" i="1"/>
  <c r="AE340" i="1"/>
  <c r="AE341" i="1"/>
  <c r="AE342" i="1"/>
  <c r="AE114" i="1"/>
  <c r="AE390" i="1"/>
  <c r="AE122" i="1"/>
  <c r="AE198" i="1"/>
  <c r="AE199" i="1"/>
  <c r="AE200" i="1"/>
  <c r="AE210" i="1"/>
  <c r="AE217" i="1"/>
  <c r="AE218" i="1"/>
  <c r="AE219" i="1"/>
  <c r="AE222" i="1"/>
  <c r="AE223" i="1"/>
  <c r="AE226" i="1"/>
  <c r="AE227" i="1"/>
  <c r="AE228" i="1"/>
  <c r="AE234" i="1"/>
  <c r="AE375" i="1"/>
  <c r="AE376" i="1"/>
  <c r="AE377" i="1"/>
  <c r="AE378" i="1"/>
  <c r="AE379" i="1"/>
  <c r="AE380" i="1"/>
  <c r="AE156" i="1"/>
  <c r="AE157" i="1"/>
  <c r="AE158" i="1"/>
  <c r="AE327" i="1"/>
  <c r="AE329" i="1"/>
  <c r="AE328" i="1"/>
  <c r="AE330" i="1"/>
  <c r="AE313" i="1"/>
  <c r="AE312" i="1"/>
  <c r="AE113" i="1"/>
  <c r="AE127" i="1"/>
  <c r="AE128" i="1"/>
  <c r="AE454" i="1"/>
  <c r="AE129" i="1"/>
  <c r="AE130" i="1"/>
  <c r="AE131" i="1"/>
  <c r="AE132" i="1"/>
  <c r="AE363" i="1"/>
  <c r="AE364" i="1"/>
  <c r="AE365" i="1"/>
  <c r="AE366" i="1"/>
  <c r="AE382" i="1"/>
  <c r="AE383" i="1"/>
  <c r="AE388" i="1"/>
  <c r="AE347" i="1"/>
  <c r="AE350" i="1"/>
  <c r="AE335" i="1"/>
  <c r="AE334" i="1"/>
  <c r="AE337" i="1"/>
  <c r="AE134" i="1"/>
  <c r="AE135" i="1"/>
  <c r="AE358" i="1"/>
  <c r="AE359" i="1"/>
  <c r="AE118" i="1"/>
  <c r="AE117" i="1"/>
  <c r="AE116" i="1"/>
  <c r="AE241" i="1"/>
  <c r="AE239" i="1"/>
  <c r="AE240" i="1"/>
  <c r="AE242" i="1"/>
  <c r="AE243" i="1"/>
  <c r="AE245" i="1"/>
  <c r="AE246" i="1"/>
  <c r="AE247" i="1"/>
  <c r="AE249" i="1"/>
  <c r="AE251" i="1"/>
  <c r="AE252" i="1"/>
  <c r="AE254" i="1"/>
  <c r="AE256" i="1"/>
  <c r="AE257" i="1"/>
  <c r="AE315" i="1"/>
  <c r="AE320" i="1"/>
  <c r="AE316" i="1"/>
  <c r="AE318" i="1"/>
  <c r="AE323" i="1"/>
  <c r="AE319" i="1"/>
  <c r="AE324" i="1"/>
  <c r="AE326" i="1"/>
  <c r="AE426" i="1"/>
  <c r="AE427" i="1"/>
  <c r="AE428" i="1"/>
  <c r="AE429" i="1"/>
  <c r="AE430" i="1"/>
  <c r="AE431" i="1"/>
  <c r="AE470" i="1"/>
  <c r="AE471" i="1"/>
  <c r="AE425" i="1"/>
  <c r="AE434" i="1"/>
  <c r="AE360" i="1"/>
  <c r="AE367" i="1"/>
  <c r="AE372" i="1"/>
  <c r="AE373" i="1"/>
  <c r="AE391" i="1"/>
  <c r="AE392" i="1"/>
  <c r="AE393" i="1"/>
  <c r="AE394" i="1"/>
  <c r="AE461" i="1"/>
  <c r="AE395" i="1"/>
  <c r="AE396" i="1"/>
  <c r="AE397" i="1"/>
  <c r="AE462" i="1"/>
  <c r="AE398" i="1"/>
  <c r="AE399" i="1"/>
  <c r="AE136" i="1"/>
  <c r="AE137" i="1"/>
  <c r="AE463" i="1"/>
  <c r="AE464" i="1"/>
  <c r="AE400" i="1"/>
  <c r="AE401" i="1"/>
  <c r="AE402" i="1"/>
  <c r="AE465" i="1"/>
  <c r="AE139" i="1"/>
  <c r="AE403" i="1"/>
  <c r="AE140" i="1"/>
  <c r="AE466" i="1"/>
  <c r="AE405" i="1"/>
  <c r="AE406" i="1"/>
  <c r="AE407" i="1"/>
  <c r="AE467" i="1"/>
  <c r="AE408" i="1"/>
  <c r="AE141" i="1"/>
  <c r="AE409" i="1"/>
  <c r="AE143" i="1"/>
  <c r="AE410" i="1"/>
  <c r="AE145" i="1"/>
  <c r="AE468" i="1"/>
  <c r="AE411" i="1"/>
  <c r="AE412" i="1"/>
  <c r="AE413" i="1"/>
  <c r="AE414" i="1"/>
  <c r="AE147" i="1"/>
  <c r="AE149" i="1"/>
  <c r="AE150" i="1"/>
  <c r="AE435" i="1"/>
  <c r="AE436" i="1"/>
  <c r="AE438" i="1"/>
  <c r="AE439" i="1"/>
  <c r="AE441" i="1"/>
  <c r="AE443" i="1"/>
  <c r="AE444" i="1"/>
  <c r="AE445" i="1"/>
  <c r="AE446" i="1"/>
  <c r="AE447" i="1"/>
  <c r="AE448" i="1"/>
  <c r="AE450" i="1"/>
  <c r="AE472" i="1"/>
  <c r="AE415" i="1"/>
  <c r="AE123" i="1"/>
  <c r="AE453" i="1"/>
  <c r="AE416" i="1"/>
  <c r="AE153" i="1"/>
  <c r="AE417" i="1"/>
  <c r="AE419" i="1"/>
  <c r="AE420" i="1"/>
  <c r="AE421" i="1"/>
  <c r="AE422" i="1"/>
  <c r="AE155" i="1"/>
  <c r="AE423" i="1"/>
  <c r="AE469" i="1"/>
  <c r="AE452" i="1"/>
  <c r="AE381" i="1"/>
  <c r="AE348" i="1"/>
  <c r="AE349" i="1"/>
  <c r="AE353" i="1"/>
  <c r="AE282" i="1"/>
  <c r="AE284" i="1"/>
  <c r="AE288" i="1"/>
  <c r="AE290" i="1"/>
  <c r="AE292" i="1"/>
  <c r="AE294" i="1"/>
  <c r="AE296" i="1"/>
  <c r="AE300" i="1"/>
  <c r="AE302" i="1"/>
  <c r="AE304" i="1"/>
  <c r="AE306" i="1"/>
  <c r="AE308" i="1"/>
  <c r="AE310" i="1"/>
  <c r="AE283" i="1"/>
  <c r="AE285" i="1"/>
  <c r="AE289" i="1"/>
  <c r="AE291" i="1"/>
  <c r="AE293" i="1"/>
  <c r="AE295" i="1"/>
  <c r="AE297" i="1"/>
  <c r="AE301" i="1"/>
  <c r="AE303" i="1"/>
  <c r="AE305" i="1"/>
  <c r="AE307" i="1"/>
  <c r="AE309" i="1"/>
  <c r="AE311" i="1"/>
  <c r="AE267" i="1"/>
  <c r="AE268" i="1"/>
  <c r="AE264" i="1"/>
  <c r="AE265" i="1"/>
  <c r="AE266" i="1"/>
  <c r="AE269" i="1"/>
  <c r="AE270" i="1"/>
  <c r="AE272" i="1"/>
  <c r="AE273" i="1"/>
  <c r="AE115" i="1"/>
  <c r="AE343" i="1"/>
  <c r="AE336" i="1"/>
  <c r="AE331" i="1"/>
  <c r="AE333" i="1"/>
  <c r="AE274" i="1"/>
  <c r="AE275" i="1"/>
  <c r="AE440" i="1"/>
  <c r="AE356" i="1"/>
  <c r="AE259" i="1"/>
  <c r="AE261" i="1"/>
  <c r="AE262" i="1"/>
  <c r="AE151" i="1"/>
  <c r="AE449" i="1"/>
  <c r="AE418" i="1"/>
  <c r="AE276" i="1"/>
  <c r="AE280" i="1"/>
  <c r="AE286" i="1"/>
  <c r="AE277" i="1"/>
  <c r="AE281" i="1"/>
  <c r="AE287" i="1"/>
  <c r="AE332" i="1"/>
  <c r="AE357" i="1"/>
  <c r="AE205" i="1"/>
  <c r="AE263" i="1"/>
  <c r="AE322" i="1"/>
  <c r="AE138" i="1"/>
  <c r="AE404" i="1"/>
  <c r="AE144" i="1"/>
  <c r="AE146" i="1"/>
  <c r="AE437" i="1"/>
  <c r="AE442" i="1"/>
  <c r="AE451" i="1"/>
  <c r="AE152" i="1"/>
  <c r="AE338" i="1"/>
  <c r="AE344" i="1"/>
  <c r="AE238" i="1"/>
  <c r="AE314" i="1"/>
  <c r="AE126" i="1"/>
  <c r="AE229" i="1"/>
  <c r="AE248" i="1"/>
  <c r="AE250" i="1"/>
  <c r="AE258" i="1"/>
  <c r="AE325" i="1"/>
  <c r="AE432" i="1"/>
  <c r="AE433" i="1"/>
  <c r="AE370" i="1"/>
  <c r="AE371" i="1"/>
  <c r="AE142" i="1"/>
  <c r="AE148" i="1"/>
  <c r="AE368" i="1"/>
  <c r="AE369" i="1"/>
  <c r="AE355" i="1"/>
  <c r="AE278" i="1"/>
  <c r="AE279" i="1"/>
  <c r="AE271" i="1"/>
  <c r="AE339" i="1"/>
  <c r="AE124" i="1"/>
  <c r="AE125" i="1"/>
  <c r="AE386" i="1"/>
  <c r="AE260" i="1"/>
  <c r="AE374" i="1"/>
  <c r="AE154" i="1"/>
  <c r="AE298" i="1"/>
  <c r="AE299" i="1"/>
  <c r="AE424" i="1"/>
  <c r="AE133" i="1"/>
  <c r="AE384" i="1"/>
  <c r="AE385" i="1"/>
  <c r="AE387" i="1"/>
  <c r="AE389" i="1"/>
  <c r="AE244" i="1"/>
  <c r="AE253" i="1"/>
  <c r="AE255" i="1"/>
  <c r="AE317" i="1"/>
  <c r="AE321" i="1"/>
  <c r="AE351" i="1"/>
  <c r="AE352" i="1"/>
  <c r="AE346" i="1"/>
  <c r="AE354" i="1"/>
  <c r="AE600" i="1"/>
  <c r="AE599" i="1"/>
  <c r="AE602" i="1"/>
  <c r="AE517" i="1"/>
  <c r="AE518" i="1"/>
  <c r="AE522" i="1"/>
  <c r="AE523" i="1"/>
  <c r="AE524" i="1"/>
  <c r="AE525" i="1"/>
  <c r="AE526" i="1"/>
  <c r="AE527" i="1"/>
  <c r="AE529" i="1"/>
  <c r="AE530" i="1"/>
  <c r="AE533" i="1"/>
  <c r="AE537" i="1"/>
  <c r="AE538" i="1"/>
  <c r="AE541" i="1"/>
  <c r="AE542" i="1"/>
  <c r="AE543" i="1"/>
  <c r="AE545" i="1"/>
  <c r="AE546" i="1"/>
  <c r="AE547" i="1"/>
  <c r="AE548" i="1"/>
  <c r="AE550" i="1"/>
  <c r="AE551" i="1"/>
  <c r="AE553" i="1"/>
  <c r="AE554" i="1"/>
  <c r="AE555" i="1"/>
  <c r="AE556" i="1"/>
  <c r="AE557" i="1"/>
  <c r="AE558" i="1"/>
  <c r="AE559" i="1"/>
  <c r="AE560" i="1"/>
  <c r="AE562" i="1"/>
  <c r="AE564" i="1"/>
  <c r="AE565" i="1"/>
  <c r="AE566" i="1"/>
  <c r="AE568" i="1"/>
  <c r="AE604" i="1"/>
  <c r="AE619" i="1"/>
  <c r="AE620" i="1"/>
  <c r="AE621" i="1"/>
  <c r="AE611" i="1"/>
  <c r="AE609" i="1"/>
  <c r="AE610" i="1"/>
  <c r="AE476" i="1"/>
  <c r="AE477" i="1"/>
  <c r="AE601" i="1"/>
  <c r="AE474" i="1"/>
  <c r="AE475" i="1"/>
  <c r="AE520" i="1"/>
  <c r="AE521" i="1"/>
  <c r="AE528" i="1"/>
  <c r="AE531" i="1"/>
  <c r="AE532" i="1"/>
  <c r="AE534" i="1"/>
  <c r="AE535" i="1"/>
  <c r="AE536" i="1"/>
  <c r="AE539" i="1"/>
  <c r="AE540" i="1"/>
  <c r="AE549" i="1"/>
  <c r="AE569" i="1"/>
  <c r="AE588" i="1"/>
  <c r="AE614" i="1"/>
  <c r="AE482" i="1"/>
  <c r="AE622" i="1"/>
  <c r="AE608" i="1"/>
  <c r="AE473" i="1"/>
  <c r="AE479" i="1"/>
  <c r="AE478" i="1"/>
  <c r="AE587" i="1"/>
  <c r="AE591" i="1"/>
  <c r="AE592" i="1"/>
  <c r="AE594" i="1"/>
  <c r="AE596" i="1"/>
  <c r="AE597" i="1"/>
  <c r="AE598" i="1"/>
  <c r="AE692" i="1"/>
  <c r="AE693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4" i="1"/>
  <c r="AE665" i="1"/>
  <c r="AE667" i="1"/>
  <c r="AE669" i="1"/>
  <c r="AE623" i="1"/>
  <c r="AE624" i="1"/>
  <c r="AE625" i="1"/>
  <c r="AE626" i="1"/>
  <c r="AE627" i="1"/>
  <c r="AE628" i="1"/>
  <c r="AE629" i="1"/>
  <c r="AE630" i="1"/>
  <c r="AE631" i="1"/>
  <c r="AE632" i="1"/>
  <c r="AE703" i="1"/>
  <c r="AE633" i="1"/>
  <c r="AE634" i="1"/>
  <c r="AE635" i="1"/>
  <c r="AE636" i="1"/>
  <c r="AE637" i="1"/>
  <c r="AE639" i="1"/>
  <c r="AE640" i="1"/>
  <c r="AE641" i="1"/>
  <c r="AE483" i="1"/>
  <c r="AE484" i="1"/>
  <c r="AE485" i="1"/>
  <c r="AE486" i="1"/>
  <c r="AE487" i="1"/>
  <c r="AE488" i="1"/>
  <c r="AE489" i="1"/>
  <c r="AE642" i="1"/>
  <c r="AE492" i="1"/>
  <c r="AE493" i="1"/>
  <c r="AE496" i="1"/>
  <c r="AE497" i="1"/>
  <c r="AE498" i="1"/>
  <c r="AE499" i="1"/>
  <c r="AE500" i="1"/>
  <c r="AE501" i="1"/>
  <c r="AE644" i="1"/>
  <c r="AE502" i="1"/>
  <c r="AE503" i="1"/>
  <c r="AE504" i="1"/>
  <c r="AE505" i="1"/>
  <c r="AE507" i="1"/>
  <c r="AE508" i="1"/>
  <c r="AE509" i="1"/>
  <c r="AE511" i="1"/>
  <c r="AE512" i="1"/>
  <c r="AE670" i="1"/>
  <c r="AE671" i="1"/>
  <c r="AE672" i="1"/>
  <c r="AE673" i="1"/>
  <c r="AE674" i="1"/>
  <c r="AE675" i="1"/>
  <c r="AE676" i="1"/>
  <c r="AE677" i="1"/>
  <c r="AE678" i="1"/>
  <c r="AE679" i="1"/>
  <c r="AE682" i="1"/>
  <c r="AE683" i="1"/>
  <c r="AE684" i="1"/>
  <c r="AE685" i="1"/>
  <c r="AE688" i="1"/>
  <c r="AE689" i="1"/>
  <c r="AE694" i="1"/>
  <c r="AE698" i="1"/>
  <c r="AE574" i="1"/>
  <c r="AE575" i="1"/>
  <c r="AE577" i="1"/>
  <c r="AE579" i="1"/>
  <c r="AE581" i="1"/>
  <c r="AE583" i="1"/>
  <c r="AE576" i="1"/>
  <c r="AE578" i="1"/>
  <c r="AE580" i="1"/>
  <c r="AE582" i="1"/>
  <c r="AE584" i="1"/>
  <c r="AE571" i="1"/>
  <c r="AE603" i="1"/>
  <c r="AE572" i="1"/>
  <c r="AE573" i="1"/>
  <c r="AE513" i="1"/>
  <c r="AE515" i="1"/>
  <c r="AE699" i="1"/>
  <c r="AE700" i="1"/>
  <c r="AE701" i="1"/>
  <c r="AE702" i="1"/>
  <c r="AE650" i="1"/>
  <c r="AE616" i="1"/>
  <c r="AE647" i="1"/>
  <c r="AE648" i="1"/>
  <c r="AE649" i="1"/>
  <c r="AE681" i="1"/>
  <c r="AE586" i="1"/>
  <c r="AE490" i="1"/>
  <c r="AE491" i="1"/>
  <c r="AE494" i="1"/>
  <c r="AE495" i="1"/>
  <c r="AE680" i="1"/>
  <c r="AE617" i="1"/>
  <c r="AE519" i="1"/>
  <c r="AE544" i="1"/>
  <c r="AE552" i="1"/>
  <c r="AE561" i="1"/>
  <c r="AE563" i="1"/>
  <c r="AE567" i="1"/>
  <c r="AE585" i="1"/>
  <c r="AE589" i="1"/>
  <c r="AE590" i="1"/>
  <c r="AE593" i="1"/>
  <c r="AE595" i="1"/>
  <c r="AE690" i="1"/>
  <c r="AE691" i="1"/>
  <c r="AE638" i="1"/>
  <c r="AE605" i="1"/>
  <c r="AE514" i="1"/>
  <c r="AE615" i="1"/>
  <c r="AE663" i="1"/>
  <c r="AE668" i="1"/>
  <c r="AE643" i="1"/>
  <c r="AE506" i="1"/>
  <c r="AE510" i="1"/>
  <c r="AE686" i="1"/>
  <c r="AE687" i="1"/>
  <c r="AE618" i="1"/>
  <c r="AE481" i="1"/>
  <c r="AE480" i="1"/>
  <c r="AE696" i="1"/>
  <c r="AE697" i="1"/>
  <c r="AE695" i="1"/>
  <c r="AE516" i="1"/>
  <c r="AE645" i="1"/>
  <c r="AE646" i="1"/>
  <c r="AE666" i="1"/>
  <c r="AE606" i="1"/>
  <c r="AE607" i="1"/>
  <c r="AE612" i="1"/>
  <c r="AE613" i="1"/>
  <c r="AE570" i="1"/>
  <c r="AE840" i="1"/>
  <c r="AE713" i="1"/>
  <c r="AE714" i="1"/>
  <c r="AE749" i="1"/>
  <c r="AE750" i="1"/>
  <c r="AE839" i="1"/>
  <c r="AE828" i="1"/>
  <c r="AE835" i="1"/>
  <c r="AE836" i="1"/>
  <c r="AE830" i="1"/>
  <c r="AE752" i="1"/>
  <c r="AE753" i="1"/>
  <c r="AE754" i="1"/>
  <c r="AE755" i="1"/>
  <c r="AE756" i="1"/>
  <c r="AE757" i="1"/>
  <c r="AE758" i="1"/>
  <c r="AE759" i="1"/>
  <c r="AE760" i="1"/>
  <c r="AE710" i="1"/>
  <c r="AE711" i="1"/>
  <c r="AE832" i="1"/>
  <c r="AE837" i="1"/>
  <c r="AE823" i="1"/>
  <c r="AE822" i="1"/>
  <c r="AE824" i="1"/>
  <c r="AE841" i="1"/>
  <c r="AE826" i="1"/>
  <c r="AE751" i="1"/>
  <c r="AE761" i="1"/>
  <c r="AE813" i="1"/>
  <c r="AE855" i="1"/>
  <c r="AE856" i="1"/>
  <c r="AE857" i="1"/>
  <c r="AE858" i="1"/>
  <c r="AE859" i="1"/>
  <c r="AE860" i="1"/>
  <c r="AE861" i="1"/>
  <c r="AE862" i="1"/>
  <c r="AE863" i="1"/>
  <c r="AE744" i="1"/>
  <c r="AE745" i="1"/>
  <c r="AE746" i="1"/>
  <c r="AE715" i="1"/>
  <c r="AE716" i="1"/>
  <c r="AE717" i="1"/>
  <c r="AE718" i="1"/>
  <c r="AE719" i="1"/>
  <c r="AE720" i="1"/>
  <c r="AE721" i="1"/>
  <c r="AE722" i="1"/>
  <c r="AE723" i="1"/>
  <c r="AE724" i="1"/>
  <c r="AE725" i="1"/>
  <c r="AE864" i="1"/>
  <c r="AE865" i="1"/>
  <c r="AE875" i="1"/>
  <c r="AE842" i="1"/>
  <c r="AE843" i="1"/>
  <c r="AE829" i="1"/>
  <c r="AE827" i="1"/>
  <c r="AE831" i="1"/>
  <c r="AE706" i="1"/>
  <c r="AE705" i="1"/>
  <c r="AE846" i="1"/>
  <c r="AE847" i="1"/>
  <c r="AE930" i="1"/>
  <c r="AE929" i="1"/>
  <c r="AE709" i="1"/>
  <c r="AE708" i="1"/>
  <c r="AE810" i="1"/>
  <c r="AE797" i="1"/>
  <c r="AE798" i="1"/>
  <c r="AE801" i="1"/>
  <c r="AE802" i="1"/>
  <c r="AE814" i="1"/>
  <c r="AE803" i="1"/>
  <c r="AE804" i="1"/>
  <c r="AE806" i="1"/>
  <c r="AE808" i="1"/>
  <c r="AE817" i="1"/>
  <c r="AE818" i="1"/>
  <c r="AE820" i="1"/>
  <c r="AE821" i="1"/>
  <c r="AE902" i="1"/>
  <c r="AE903" i="1"/>
  <c r="AE904" i="1"/>
  <c r="AE905" i="1"/>
  <c r="AE907" i="1"/>
  <c r="AE908" i="1"/>
  <c r="AE909" i="1"/>
  <c r="AE910" i="1"/>
  <c r="AE911" i="1"/>
  <c r="AE912" i="1"/>
  <c r="AE913" i="1"/>
  <c r="AE914" i="1"/>
  <c r="AE915" i="1"/>
  <c r="AE916" i="1"/>
  <c r="AE918" i="1"/>
  <c r="AE762" i="1"/>
  <c r="AE764" i="1"/>
  <c r="AE765" i="1"/>
  <c r="AE766" i="1"/>
  <c r="AE767" i="1"/>
  <c r="AE768" i="1"/>
  <c r="AE769" i="1"/>
  <c r="AE770" i="1"/>
  <c r="AE775" i="1"/>
  <c r="AE776" i="1"/>
  <c r="AE777" i="1"/>
  <c r="AE778" i="1"/>
  <c r="AE771" i="1"/>
  <c r="AE773" i="1"/>
  <c r="AE774" i="1"/>
  <c r="AE772" i="1"/>
  <c r="AE848" i="1"/>
  <c r="AE849" i="1"/>
  <c r="AE852" i="1"/>
  <c r="AE853" i="1"/>
  <c r="AE789" i="1"/>
  <c r="AE790" i="1"/>
  <c r="AE793" i="1"/>
  <c r="AE779" i="1"/>
  <c r="AE780" i="1"/>
  <c r="AE781" i="1"/>
  <c r="AE704" i="1"/>
  <c r="AE833" i="1"/>
  <c r="AE782" i="1"/>
  <c r="AE783" i="1"/>
  <c r="AE784" i="1"/>
  <c r="AE785" i="1"/>
  <c r="AE878" i="1"/>
  <c r="AE879" i="1"/>
  <c r="AE880" i="1"/>
  <c r="AE881" i="1"/>
  <c r="AE882" i="1"/>
  <c r="AE883" i="1"/>
  <c r="AE884" i="1"/>
  <c r="AE885" i="1"/>
  <c r="AE886" i="1"/>
  <c r="AE887" i="1"/>
  <c r="AE888" i="1"/>
  <c r="AE890" i="1"/>
  <c r="AE891" i="1"/>
  <c r="AE892" i="1"/>
  <c r="AE726" i="1"/>
  <c r="AE919" i="1"/>
  <c r="AE920" i="1"/>
  <c r="AE921" i="1"/>
  <c r="AE923" i="1"/>
  <c r="AE924" i="1"/>
  <c r="AE727" i="1"/>
  <c r="AE728" i="1"/>
  <c r="AE729" i="1"/>
  <c r="AE731" i="1"/>
  <c r="AE732" i="1"/>
  <c r="AE733" i="1"/>
  <c r="AE735" i="1"/>
  <c r="AE736" i="1"/>
  <c r="AE739" i="1"/>
  <c r="AE740" i="1"/>
  <c r="AE741" i="1"/>
  <c r="AE742" i="1"/>
  <c r="AE743" i="1"/>
  <c r="AE925" i="1"/>
  <c r="AE926" i="1"/>
  <c r="AE927" i="1"/>
  <c r="AE928" i="1"/>
  <c r="AE917" i="1"/>
  <c r="AE867" i="1"/>
  <c r="AE868" i="1"/>
  <c r="AE871" i="1"/>
  <c r="AE872" i="1"/>
  <c r="AE873" i="1"/>
  <c r="AE874" i="1"/>
  <c r="AE896" i="1"/>
  <c r="AE897" i="1"/>
  <c r="AE898" i="1"/>
  <c r="AE899" i="1"/>
  <c r="AE900" i="1"/>
  <c r="AE901" i="1"/>
  <c r="AE747" i="1"/>
  <c r="AE796" i="1"/>
  <c r="AE812" i="1"/>
  <c r="AE730" i="1"/>
  <c r="AE869" i="1"/>
  <c r="AE748" i="1"/>
  <c r="AE825" i="1"/>
  <c r="AE838" i="1"/>
  <c r="AE834" i="1"/>
  <c r="AE845" i="1"/>
  <c r="AE795" i="1"/>
  <c r="AE811" i="1"/>
  <c r="AE799" i="1"/>
  <c r="AE800" i="1"/>
  <c r="AE805" i="1"/>
  <c r="AE807" i="1"/>
  <c r="AE809" i="1"/>
  <c r="AE816" i="1"/>
  <c r="AE763" i="1"/>
  <c r="AE707" i="1"/>
  <c r="AE877" i="1"/>
  <c r="AE889" i="1"/>
  <c r="AE893" i="1"/>
  <c r="AE734" i="1"/>
  <c r="AE894" i="1"/>
  <c r="AE866" i="1"/>
  <c r="AE712" i="1"/>
  <c r="AE819" i="1"/>
  <c r="AE906" i="1"/>
  <c r="AE850" i="1"/>
  <c r="AE851" i="1"/>
  <c r="AE791" i="1"/>
  <c r="AE792" i="1"/>
  <c r="AE870" i="1"/>
  <c r="AE854" i="1"/>
  <c r="AE787" i="1"/>
  <c r="AE788" i="1"/>
  <c r="AE794" i="1"/>
  <c r="AE786" i="1"/>
  <c r="AE922" i="1"/>
  <c r="AE737" i="1"/>
  <c r="AE738" i="1"/>
  <c r="AE895" i="1"/>
  <c r="AE876" i="1"/>
  <c r="AE815" i="1"/>
  <c r="AE844" i="1"/>
  <c r="AE931" i="1"/>
  <c r="AE950" i="1"/>
  <c r="AE961" i="1"/>
  <c r="AE963" i="1"/>
  <c r="AE964" i="1"/>
  <c r="AE965" i="1"/>
  <c r="AE952" i="1"/>
  <c r="AE935" i="1"/>
  <c r="AE936" i="1"/>
  <c r="AE937" i="1"/>
  <c r="AE938" i="1"/>
  <c r="AE958" i="1"/>
  <c r="AE959" i="1"/>
  <c r="AE960" i="1"/>
  <c r="AE933" i="1"/>
  <c r="AE953" i="1"/>
  <c r="AE939" i="1"/>
  <c r="AE941" i="1"/>
  <c r="AE940" i="1"/>
  <c r="AE942" i="1"/>
  <c r="AE966" i="1"/>
  <c r="AE967" i="1"/>
  <c r="AE968" i="1"/>
  <c r="AE969" i="1"/>
  <c r="AE970" i="1"/>
  <c r="AE971" i="1"/>
  <c r="AE972" i="1"/>
  <c r="AE973" i="1"/>
  <c r="AE975" i="1"/>
  <c r="AE976" i="1"/>
  <c r="AE977" i="1"/>
  <c r="AE978" i="1"/>
  <c r="AE949" i="1"/>
  <c r="AE934" i="1"/>
  <c r="AE974" i="1"/>
  <c r="AE932" i="1"/>
  <c r="AE951" i="1"/>
  <c r="AE943" i="1"/>
  <c r="AE947" i="1"/>
  <c r="AE954" i="1"/>
  <c r="AE955" i="1"/>
  <c r="AE956" i="1"/>
  <c r="AE957" i="1"/>
  <c r="AE962" i="1"/>
  <c r="AE980" i="1"/>
  <c r="AE979" i="1"/>
  <c r="AE944" i="1"/>
  <c r="AE945" i="1"/>
  <c r="AE948" i="1"/>
  <c r="AE946" i="1"/>
  <c r="AE8" i="1"/>
  <c r="AS266" i="1" l="1"/>
  <c r="AS265" i="1"/>
  <c r="AS264" i="1"/>
  <c r="BF265" i="1" l="1"/>
  <c r="BK265" i="1" s="1"/>
  <c r="BF266" i="1"/>
  <c r="BK266" i="1" s="1"/>
  <c r="BF264" i="1"/>
  <c r="BK264" i="1" s="1"/>
  <c r="S241" i="1" l="1"/>
  <c r="S274" i="1"/>
  <c r="S275" i="1"/>
  <c r="S821" i="1"/>
  <c r="S598" i="1"/>
  <c r="S36" i="1"/>
  <c r="S239" i="1"/>
  <c r="S240" i="1"/>
  <c r="S901" i="1"/>
  <c r="S649" i="1"/>
  <c r="S260" i="1"/>
  <c r="S350" i="1"/>
  <c r="S943" i="1"/>
  <c r="S78" i="1"/>
  <c r="S91" i="1"/>
  <c r="S923" i="1"/>
  <c r="S698" i="1"/>
  <c r="S787" i="1"/>
  <c r="S788" i="1"/>
  <c r="S930" i="1"/>
  <c r="S928" i="1"/>
  <c r="S703" i="1"/>
  <c r="S702" i="1"/>
  <c r="S92" i="1"/>
  <c r="S696" i="1"/>
  <c r="S697" i="1"/>
  <c r="S870" i="1"/>
  <c r="S618" i="1"/>
  <c r="S896" i="1"/>
  <c r="S106" i="1"/>
  <c r="S11" i="1"/>
  <c r="S646" i="1"/>
  <c r="S424" i="1"/>
  <c r="S794" i="1"/>
  <c r="S77" i="1"/>
  <c r="S841" i="1"/>
  <c r="S840" i="1"/>
  <c r="S786" i="1"/>
  <c r="S385" i="1"/>
  <c r="S739" i="1"/>
  <c r="S155" i="1"/>
  <c r="S899" i="1"/>
  <c r="S900" i="1"/>
  <c r="S742" i="1"/>
  <c r="S250" i="1"/>
  <c r="S13" i="1"/>
  <c r="S738" i="1"/>
  <c r="S516" i="1"/>
  <c r="S743" i="1"/>
  <c r="S349" i="1"/>
  <c r="S784" i="1"/>
  <c r="S926" i="1"/>
  <c r="S700" i="1"/>
  <c r="S898" i="1"/>
  <c r="S648" i="1"/>
  <c r="S924" i="1"/>
  <c r="S897" i="1"/>
  <c r="S647" i="1"/>
  <c r="S452" i="1"/>
  <c r="S740" i="1"/>
  <c r="S741" i="1"/>
  <c r="S338" i="1"/>
  <c r="S825" i="1"/>
  <c r="S573" i="1"/>
  <c r="S10" i="1"/>
  <c r="S673" i="1"/>
  <c r="S273" i="1"/>
  <c r="S12" i="1"/>
  <c r="S112" i="1"/>
  <c r="S150" i="1"/>
  <c r="S625" i="1"/>
  <c r="S973" i="1"/>
  <c r="S925" i="1"/>
  <c r="S699" i="1"/>
  <c r="S39" i="1"/>
  <c r="S574" i="1"/>
  <c r="S927" i="1"/>
  <c r="S701" i="1"/>
  <c r="S384" i="1"/>
  <c r="S5" i="1"/>
  <c r="S6" i="1"/>
  <c r="S124" i="1"/>
  <c r="S125" i="1"/>
  <c r="S820" i="1"/>
  <c r="S326" i="1"/>
  <c r="S689" i="1"/>
  <c r="S513" i="1"/>
  <c r="S422" i="1"/>
  <c r="S607" i="1"/>
  <c r="S248" i="1"/>
  <c r="S164" i="1"/>
  <c r="S94" i="1"/>
  <c r="S873" i="1"/>
  <c r="S874" i="1"/>
  <c r="S832" i="1"/>
  <c r="S603" i="1"/>
  <c r="S829" i="1"/>
  <c r="S22" i="1"/>
  <c r="S600" i="1"/>
  <c r="S23" i="1"/>
  <c r="S383" i="1"/>
  <c r="S843" i="1"/>
  <c r="S972" i="1"/>
  <c r="S428" i="1"/>
  <c r="S429" i="1"/>
  <c r="S933" i="1"/>
  <c r="S751" i="1"/>
  <c r="S953" i="1"/>
  <c r="S854" i="1"/>
  <c r="S374" i="1"/>
  <c r="S622" i="1"/>
  <c r="S382" i="1"/>
  <c r="S842" i="1"/>
  <c r="S417" i="1"/>
  <c r="S446" i="1"/>
  <c r="S253" i="1"/>
  <c r="S54" i="1"/>
  <c r="S55" i="1"/>
  <c r="S827" i="1"/>
  <c r="S599" i="1"/>
  <c r="S32" i="1"/>
  <c r="S33" i="1"/>
  <c r="S723" i="1"/>
  <c r="S726" i="1"/>
  <c r="S495" i="1"/>
  <c r="S491" i="1"/>
  <c r="S499" i="1"/>
  <c r="S352" i="1"/>
  <c r="S939" i="1"/>
  <c r="S940" i="1"/>
  <c r="S89" i="1"/>
  <c r="S775" i="1"/>
  <c r="S776" i="1"/>
  <c r="S871" i="1"/>
  <c r="S872" i="1"/>
  <c r="S448" i="1"/>
  <c r="S450" i="1"/>
  <c r="S415" i="1"/>
  <c r="S731" i="1"/>
  <c r="S423" i="1"/>
  <c r="S146" i="1"/>
  <c r="S410" i="1"/>
  <c r="S159" i="1"/>
  <c r="S34" i="1"/>
  <c r="S35" i="1"/>
  <c r="S941" i="1"/>
  <c r="S942" i="1"/>
  <c r="S90" i="1"/>
  <c r="S746" i="1"/>
  <c r="S718" i="1"/>
  <c r="S729" i="1"/>
  <c r="S421" i="1"/>
  <c r="S93" i="1"/>
  <c r="S95" i="1"/>
  <c r="S866" i="1"/>
  <c r="S615" i="1"/>
  <c r="S867" i="1"/>
  <c r="S616" i="1"/>
  <c r="S294" i="1"/>
  <c r="S295" i="1"/>
  <c r="S492" i="1"/>
  <c r="S508" i="1"/>
  <c r="S875" i="1"/>
  <c r="S844" i="1"/>
  <c r="S956" i="1"/>
  <c r="S444" i="1"/>
  <c r="S498" i="1"/>
  <c r="S651" i="1"/>
  <c r="S818" i="1"/>
  <c r="S324" i="1"/>
  <c r="S817" i="1"/>
  <c r="S323" i="1"/>
  <c r="S319" i="1"/>
  <c r="S100" i="1"/>
  <c r="S318" i="1"/>
  <c r="S396" i="1"/>
  <c r="S961" i="1"/>
  <c r="S102" i="1"/>
  <c r="S955" i="1"/>
  <c r="S954" i="1"/>
  <c r="S960" i="1"/>
  <c r="S486" i="1"/>
  <c r="S242" i="1"/>
  <c r="S959" i="1"/>
  <c r="S282" i="1"/>
  <c r="S283" i="1"/>
  <c r="S636" i="1"/>
  <c r="S41" i="1"/>
  <c r="S734" i="1"/>
  <c r="S514" i="1"/>
  <c r="S650" i="1"/>
  <c r="S869" i="1"/>
  <c r="S617" i="1"/>
  <c r="S876" i="1"/>
  <c r="S386" i="1"/>
  <c r="S413" i="1"/>
  <c r="S864" i="1"/>
  <c r="S865" i="1"/>
  <c r="S980" i="1"/>
  <c r="S929" i="1"/>
  <c r="S401" i="1"/>
  <c r="S978" i="1"/>
  <c r="S716" i="1"/>
  <c r="S868" i="1"/>
  <c r="S381" i="1"/>
  <c r="S344" i="1"/>
  <c r="S838" i="1"/>
  <c r="S50" i="1"/>
  <c r="S476" i="1"/>
  <c r="S863" i="1"/>
  <c r="S614" i="1"/>
  <c r="S243" i="1"/>
  <c r="S436" i="1"/>
  <c r="S298" i="1"/>
  <c r="S299" i="1"/>
  <c r="S109" i="1"/>
  <c r="S504" i="1"/>
  <c r="S957" i="1"/>
  <c r="S99" i="1"/>
  <c r="S302" i="1"/>
  <c r="S303" i="1"/>
  <c r="S831" i="1"/>
  <c r="S602" i="1"/>
  <c r="S661" i="1"/>
  <c r="S572" i="1"/>
  <c r="S48" i="1"/>
  <c r="S509" i="1"/>
  <c r="S254" i="1"/>
  <c r="S502" i="1"/>
  <c r="S348" i="1"/>
  <c r="S115" i="1"/>
  <c r="S199" i="1"/>
  <c r="S938" i="1"/>
  <c r="S42" i="1"/>
  <c r="S764" i="1"/>
  <c r="S284" i="1"/>
  <c r="S285" i="1"/>
  <c r="S894" i="1"/>
  <c r="S724" i="1"/>
  <c r="S343" i="1"/>
  <c r="S837" i="1"/>
  <c r="S777" i="1"/>
  <c r="S778" i="1"/>
  <c r="S520" i="1"/>
  <c r="S791" i="1"/>
  <c r="S792" i="1"/>
  <c r="S426" i="1"/>
  <c r="S427" i="1"/>
  <c r="S857" i="1"/>
  <c r="S377" i="1"/>
  <c r="S64" i="1"/>
  <c r="S65" i="1"/>
  <c r="S24" i="1"/>
  <c r="S819" i="1"/>
  <c r="S325" i="1"/>
  <c r="S707" i="1"/>
  <c r="S96" i="1"/>
  <c r="S363" i="1"/>
  <c r="S621" i="1"/>
  <c r="S364" i="1"/>
  <c r="S690" i="1"/>
  <c r="S691" i="1"/>
  <c r="S477" i="1"/>
  <c r="S852" i="1"/>
  <c r="S372" i="1"/>
  <c r="S810" i="1"/>
  <c r="S280" i="1"/>
  <c r="S581" i="1"/>
  <c r="S582" i="1"/>
  <c r="S281" i="1"/>
  <c r="S858" i="1"/>
  <c r="S378" i="1"/>
  <c r="S346" i="1"/>
  <c r="S692" i="1"/>
  <c r="S693" i="1"/>
  <c r="S494" i="1"/>
  <c r="S849" i="1"/>
  <c r="S367" i="1"/>
  <c r="S853" i="1"/>
  <c r="S373" i="1"/>
  <c r="S583" i="1"/>
  <c r="S584" i="1"/>
  <c r="S610" i="1"/>
  <c r="S272" i="1"/>
  <c r="S964" i="1"/>
  <c r="S51" i="1"/>
  <c r="S658" i="1"/>
  <c r="S505" i="1"/>
  <c r="S510" i="1"/>
  <c r="S271" i="1"/>
  <c r="S902" i="1"/>
  <c r="S425" i="1"/>
  <c r="S770" i="1"/>
  <c r="S908" i="1"/>
  <c r="S839" i="1"/>
  <c r="S345" i="1"/>
  <c r="S258" i="1"/>
  <c r="S722" i="1"/>
  <c r="S101" i="1"/>
  <c r="S30" i="1"/>
  <c r="S31" i="1"/>
  <c r="S975" i="1"/>
  <c r="S859" i="1"/>
  <c r="S98" i="1"/>
  <c r="S379" i="1"/>
  <c r="S490" i="1"/>
  <c r="S25" i="1"/>
  <c r="S26" i="1"/>
  <c r="S652" i="1"/>
  <c r="S149" i="1"/>
  <c r="S442" i="1"/>
  <c r="S56" i="1"/>
  <c r="S57" i="1"/>
  <c r="S847" i="1"/>
  <c r="S359" i="1"/>
  <c r="S21" i="1"/>
  <c r="S826" i="1"/>
  <c r="S460" i="1"/>
  <c r="S361" i="1"/>
  <c r="S883" i="1"/>
  <c r="S362" i="1"/>
  <c r="S606" i="1"/>
  <c r="S80" i="1"/>
  <c r="S409" i="1"/>
  <c r="S628" i="1"/>
  <c r="S387" i="1"/>
  <c r="S300" i="1"/>
  <c r="S304" i="1"/>
  <c r="S310" i="1"/>
  <c r="S301" i="1"/>
  <c r="S305" i="1"/>
  <c r="S311" i="1"/>
  <c r="S506" i="1"/>
  <c r="S591" i="1"/>
  <c r="S130" i="1"/>
  <c r="S148" i="1"/>
  <c r="S848" i="1"/>
  <c r="S360" i="1"/>
  <c r="S629" i="1"/>
  <c r="S789" i="1"/>
  <c r="S790" i="1"/>
  <c r="S249" i="1"/>
  <c r="S793" i="1"/>
  <c r="S76" i="1"/>
  <c r="S88" i="1"/>
  <c r="S834" i="1"/>
  <c r="S605" i="1"/>
  <c r="S72" i="1"/>
  <c r="S73" i="1"/>
  <c r="S592" i="1"/>
  <c r="S669" i="1"/>
  <c r="S704" i="1"/>
  <c r="S804" i="1"/>
  <c r="S549" i="1"/>
  <c r="S811" i="1"/>
  <c r="S585" i="1"/>
  <c r="S388" i="1"/>
  <c r="S353" i="1"/>
  <c r="S773" i="1"/>
  <c r="S774" i="1"/>
  <c r="S336" i="1"/>
  <c r="S823" i="1"/>
  <c r="S268" i="1"/>
  <c r="S801" i="1"/>
  <c r="S129" i="1"/>
  <c r="S979" i="1"/>
  <c r="S861" i="1"/>
  <c r="S862" i="1"/>
  <c r="S453" i="1"/>
  <c r="S626" i="1"/>
  <c r="S493" i="1"/>
  <c r="S355" i="1"/>
  <c r="S828" i="1"/>
  <c r="S340" i="1"/>
  <c r="S49" i="1"/>
  <c r="S917" i="1"/>
  <c r="S151" i="1"/>
  <c r="S418" i="1"/>
  <c r="S720" i="1"/>
  <c r="S685" i="1"/>
  <c r="S528" i="1"/>
  <c r="S365" i="1"/>
  <c r="S366" i="1"/>
  <c r="S116" i="1"/>
  <c r="S484" i="1"/>
  <c r="S411" i="1"/>
  <c r="S958" i="1"/>
  <c r="S878" i="1"/>
  <c r="S639" i="1"/>
  <c r="S392" i="1"/>
  <c r="S139" i="1"/>
  <c r="S931" i="1"/>
  <c r="S710" i="1"/>
  <c r="S711" i="1"/>
  <c r="S919" i="1"/>
  <c r="S668" i="1"/>
  <c r="S270" i="1"/>
  <c r="S570" i="1"/>
  <c r="S735" i="1"/>
  <c r="S315" i="1"/>
  <c r="S795" i="1"/>
  <c r="S531" i="1"/>
  <c r="S153" i="1"/>
  <c r="S81" i="1"/>
  <c r="S886" i="1"/>
  <c r="S341" i="1"/>
  <c r="S835" i="1"/>
  <c r="S888" i="1"/>
  <c r="S633" i="1"/>
  <c r="S136" i="1"/>
  <c r="S769" i="1"/>
  <c r="S634" i="1"/>
  <c r="S137" i="1"/>
  <c r="S911" i="1"/>
  <c r="S133" i="1"/>
  <c r="S662" i="1"/>
  <c r="S489" i="1"/>
  <c r="S846" i="1"/>
  <c r="S358" i="1"/>
  <c r="S575" i="1"/>
  <c r="S576" i="1"/>
  <c r="S855" i="1"/>
  <c r="S375" i="1"/>
  <c r="S814" i="1"/>
  <c r="S802" i="1"/>
  <c r="S666" i="1"/>
  <c r="S145" i="1"/>
  <c r="S800" i="1"/>
  <c r="S408" i="1"/>
  <c r="S663" i="1"/>
  <c r="S496" i="1"/>
  <c r="S833" i="1"/>
  <c r="S604" i="1"/>
  <c r="S877" i="1"/>
  <c r="S638" i="1"/>
  <c r="S138" i="1"/>
  <c r="S612" i="1"/>
  <c r="S856" i="1"/>
  <c r="S376" i="1"/>
  <c r="S296" i="1"/>
  <c r="S297" i="1"/>
  <c r="S269" i="1"/>
  <c r="S674" i="1"/>
  <c r="S288" i="1"/>
  <c r="S333" i="1"/>
  <c r="S289" i="1"/>
  <c r="S501" i="1"/>
  <c r="S317" i="1"/>
  <c r="S944" i="1"/>
  <c r="S587" i="1"/>
  <c r="S891" i="1"/>
  <c r="S141" i="1"/>
  <c r="S262" i="1"/>
  <c r="S398" i="1"/>
  <c r="S147" i="1"/>
  <c r="S657" i="1"/>
  <c r="S354" i="1"/>
  <c r="S28" i="1"/>
  <c r="S920" i="1"/>
  <c r="S390" i="1"/>
  <c r="S29" i="1"/>
  <c r="S82" i="1"/>
  <c r="S245" i="1"/>
  <c r="S83" i="1"/>
  <c r="S107" i="1"/>
  <c r="S347" i="1"/>
  <c r="S945" i="1"/>
  <c r="S571" i="1"/>
  <c r="S597" i="1"/>
  <c r="S356" i="1"/>
  <c r="S52" i="1"/>
  <c r="S53" i="1"/>
  <c r="S836" i="1"/>
  <c r="S342" i="1"/>
  <c r="S596" i="1"/>
  <c r="S970" i="1"/>
  <c r="S234" i="1"/>
  <c r="S909" i="1"/>
  <c r="S70" i="1"/>
  <c r="S71" i="1"/>
  <c r="S162" i="1"/>
  <c r="S163" i="1"/>
  <c r="S127" i="1"/>
  <c r="S630" i="1"/>
  <c r="S879" i="1"/>
  <c r="S608" i="1"/>
  <c r="S640" i="1"/>
  <c r="S140" i="1"/>
  <c r="S590" i="1"/>
  <c r="S797" i="1"/>
  <c r="S251" i="1"/>
  <c r="S761" i="1"/>
  <c r="S244" i="1"/>
  <c r="S539" i="1"/>
  <c r="S120" i="1"/>
  <c r="S830" i="1"/>
  <c r="S601" i="1"/>
  <c r="S913" i="1"/>
  <c r="S389" i="1"/>
  <c r="S753" i="1"/>
  <c r="S521" i="1"/>
  <c r="S796" i="1"/>
  <c r="S880" i="1"/>
  <c r="S808" i="1"/>
  <c r="S747" i="1"/>
  <c r="S503" i="1"/>
  <c r="S851" i="1"/>
  <c r="S371" i="1"/>
  <c r="S316" i="1"/>
  <c r="S160" i="1"/>
  <c r="S161" i="1"/>
  <c r="S74" i="1"/>
  <c r="S75" i="1"/>
  <c r="S478" i="1"/>
  <c r="S654" i="1"/>
  <c r="S785" i="1"/>
  <c r="S676" i="1"/>
  <c r="S667" i="1"/>
  <c r="S157" i="1"/>
  <c r="S815" i="1"/>
  <c r="S321" i="1"/>
  <c r="S907" i="1"/>
  <c r="S97" i="1"/>
  <c r="S403" i="1"/>
  <c r="S58" i="1"/>
  <c r="S7" i="1"/>
  <c r="S59" i="1"/>
  <c r="S17" i="1"/>
  <c r="S320" i="1"/>
  <c r="S134" i="1"/>
  <c r="S803" i="1"/>
  <c r="S951" i="1"/>
  <c r="S339" i="1"/>
  <c r="S210" i="1"/>
  <c r="S727" i="1"/>
  <c r="S419" i="1"/>
  <c r="S395" i="1"/>
  <c r="S198" i="1"/>
  <c r="S237" i="1"/>
  <c r="S881" i="1"/>
  <c r="S632" i="1"/>
  <c r="S540" i="1"/>
  <c r="S217" i="1"/>
  <c r="S677" i="1"/>
  <c r="S66" i="1"/>
  <c r="S67" i="1"/>
  <c r="S579" i="1"/>
  <c r="S580" i="1"/>
  <c r="S779" i="1"/>
  <c r="S905" i="1"/>
  <c r="S706" i="1"/>
  <c r="S479" i="1"/>
  <c r="S536" i="1"/>
  <c r="S812" i="1"/>
  <c r="S586" i="1"/>
  <c r="S108" i="1"/>
  <c r="S507" i="1"/>
  <c r="S406" i="1"/>
  <c r="S437" i="1"/>
  <c r="S918" i="1"/>
  <c r="S261" i="1"/>
  <c r="S969" i="1"/>
  <c r="S613" i="1"/>
  <c r="S47" i="1"/>
  <c r="S3" i="1"/>
  <c r="S681" i="1"/>
  <c r="S500" i="1"/>
  <c r="S393" i="1"/>
  <c r="S62" i="1"/>
  <c r="S219" i="1"/>
  <c r="S63" i="1"/>
  <c r="S783" i="1"/>
  <c r="S664" i="1"/>
  <c r="S971" i="1"/>
  <c r="S314" i="1"/>
  <c r="S936" i="1"/>
  <c r="S708" i="1"/>
  <c r="S798" i="1"/>
  <c r="S434" i="1"/>
  <c r="S255" i="1"/>
  <c r="S950" i="1"/>
  <c r="S335" i="1"/>
  <c r="S807" i="1"/>
  <c r="S754" i="1"/>
  <c r="S229" i="1"/>
  <c r="S286" i="1"/>
  <c r="S287" i="1"/>
  <c r="S27" i="1"/>
  <c r="S816" i="1"/>
  <c r="S322" i="1"/>
  <c r="S121" i="1"/>
  <c r="S782" i="1"/>
  <c r="S60" i="1"/>
  <c r="S61" i="1"/>
  <c r="S781" i="1"/>
  <c r="S397" i="1"/>
  <c r="S86" i="1"/>
  <c r="S84" i="1"/>
  <c r="S68" i="1"/>
  <c r="S69" i="1"/>
  <c r="S87" i="1"/>
  <c r="S914" i="1"/>
  <c r="S257" i="1"/>
  <c r="S308" i="1"/>
  <c r="S806" i="1"/>
  <c r="S309" i="1"/>
  <c r="S912" i="1"/>
  <c r="S252" i="1"/>
  <c r="S190" i="1"/>
  <c r="S809" i="1"/>
  <c r="S813" i="1"/>
  <c r="S588" i="1"/>
  <c r="S709" i="1"/>
  <c r="S560" i="1"/>
  <c r="S744" i="1"/>
  <c r="S404" i="1"/>
  <c r="S351" i="1"/>
  <c r="S623" i="1"/>
  <c r="S889" i="1"/>
  <c r="S671" i="1"/>
  <c r="S405" i="1"/>
  <c r="S595" i="1"/>
  <c r="S935" i="1"/>
  <c r="S15" i="1"/>
  <c r="S915" i="1"/>
  <c r="S158" i="1"/>
  <c r="S644" i="1"/>
  <c r="S14" i="1"/>
  <c r="S963" i="1"/>
  <c r="S481" i="1"/>
  <c r="S447" i="1"/>
  <c r="S218" i="1"/>
  <c r="S430" i="1"/>
  <c r="S892" i="1"/>
  <c r="S627" i="1"/>
  <c r="S641" i="1"/>
  <c r="S143" i="1"/>
  <c r="S431" i="1"/>
  <c r="S292" i="1"/>
  <c r="S682" i="1"/>
  <c r="S670" i="1"/>
  <c r="S293" i="1"/>
  <c r="S391" i="1"/>
  <c r="S906" i="1"/>
  <c r="S758" i="1"/>
  <c r="S117" i="1"/>
  <c r="S331" i="1"/>
  <c r="S290" i="1"/>
  <c r="S291" i="1"/>
  <c r="S916" i="1"/>
  <c r="S551" i="1"/>
  <c r="S439" i="1"/>
  <c r="S18" i="1"/>
  <c r="S156" i="1"/>
  <c r="S594" i="1"/>
  <c r="S732" i="1"/>
  <c r="S412" i="1"/>
  <c r="S16" i="1"/>
  <c r="S487" i="1"/>
  <c r="S105" i="1"/>
  <c r="S631" i="1"/>
  <c r="S118" i="1"/>
  <c r="S535" i="1"/>
  <c r="S180" i="1"/>
  <c r="S962" i="1"/>
  <c r="S675" i="1"/>
  <c r="S399" i="1"/>
  <c r="S966" i="1"/>
  <c r="S368" i="1"/>
  <c r="S369" i="1"/>
  <c r="S166" i="1"/>
  <c r="S85" i="1"/>
  <c r="S197" i="1"/>
  <c r="S435" i="1"/>
  <c r="S885" i="1"/>
  <c r="S200" i="1"/>
  <c r="S119" i="1"/>
  <c r="S485" i="1"/>
  <c r="S609" i="1"/>
  <c r="S113" i="1"/>
  <c r="S19" i="1"/>
  <c r="S567" i="1"/>
  <c r="S233" i="1"/>
  <c r="S860" i="1"/>
  <c r="S380" i="1"/>
  <c r="S209" i="1"/>
  <c r="S196" i="1"/>
  <c r="S725" i="1"/>
  <c r="S687" i="1"/>
  <c r="S550" i="1"/>
  <c r="S589" i="1"/>
  <c r="S686" i="1"/>
  <c r="S402" i="1"/>
  <c r="S228" i="1"/>
  <c r="S967" i="1"/>
  <c r="S937" i="1"/>
  <c r="S526" i="1"/>
  <c r="S111" i="1"/>
  <c r="S132" i="1"/>
  <c r="S473" i="1"/>
  <c r="S480" i="1"/>
  <c r="S659" i="1"/>
  <c r="S123" i="1"/>
  <c r="S246" i="1"/>
  <c r="S443" i="1"/>
  <c r="S529" i="1"/>
  <c r="S441" i="1"/>
  <c r="S394" i="1"/>
  <c r="S532" i="1"/>
  <c r="S177" i="1"/>
  <c r="S330" i="1"/>
  <c r="S329" i="1"/>
  <c r="S968" i="1"/>
  <c r="S204" i="1"/>
  <c r="S407" i="1"/>
  <c r="S948" i="1"/>
  <c r="S949" i="1"/>
  <c r="S256" i="1"/>
  <c r="S534" i="1"/>
  <c r="S518" i="1"/>
  <c r="S845" i="1"/>
  <c r="S799" i="1"/>
  <c r="S511" i="1"/>
  <c r="S357" i="1"/>
  <c r="S577" i="1"/>
  <c r="S578" i="1"/>
  <c r="S719" i="1"/>
  <c r="S169" i="1"/>
  <c r="S400" i="1"/>
  <c r="S593" i="1"/>
  <c r="S705" i="1"/>
  <c r="S165" i="1"/>
  <c r="S465" i="1"/>
  <c r="S231" i="1"/>
  <c r="S182" i="1"/>
  <c r="S179" i="1"/>
  <c r="S216" i="1"/>
  <c r="S203" i="1"/>
  <c r="S247" i="1"/>
  <c r="S334" i="1"/>
  <c r="S822" i="1"/>
  <c r="S780" i="1"/>
  <c r="S193" i="1"/>
  <c r="S850" i="1"/>
  <c r="S370" i="1"/>
  <c r="S887" i="1"/>
  <c r="S259" i="1"/>
  <c r="S488" i="1"/>
  <c r="S205" i="1"/>
  <c r="S824" i="1"/>
  <c r="S337" i="1"/>
  <c r="S525" i="1"/>
  <c r="S482" i="1"/>
  <c r="S637" i="1"/>
  <c r="S235" i="1"/>
  <c r="S178" i="1"/>
  <c r="S466" i="1"/>
  <c r="S728" i="1"/>
  <c r="S420" i="1"/>
  <c r="S4" i="1"/>
  <c r="S805" i="1"/>
  <c r="S230" i="1"/>
  <c r="S745" i="1"/>
  <c r="S467" i="1"/>
  <c r="S170" i="1"/>
  <c r="S414" i="1"/>
  <c r="S37" i="1"/>
  <c r="S223" i="1"/>
  <c r="S215" i="1"/>
  <c r="S737" i="1"/>
  <c r="S135" i="1"/>
  <c r="S154" i="1"/>
  <c r="S188" i="1"/>
  <c r="S184" i="1"/>
  <c r="S474" i="1"/>
  <c r="S759" i="1"/>
  <c r="S544" i="1"/>
  <c r="S186" i="1"/>
  <c r="S171" i="1"/>
  <c r="S131" i="1"/>
  <c r="S114" i="1"/>
  <c r="S328" i="1"/>
  <c r="S327" i="1"/>
  <c r="S527" i="1"/>
  <c r="S236" i="1"/>
  <c r="S168" i="1"/>
  <c r="S227" i="1"/>
  <c r="S189" i="1"/>
  <c r="S263" i="1"/>
  <c r="S895" i="1"/>
  <c r="S645" i="1"/>
  <c r="S757" i="1"/>
  <c r="S522" i="1"/>
  <c r="S519" i="1"/>
  <c r="S183" i="1"/>
  <c r="S688" i="1"/>
  <c r="S440" i="1"/>
  <c r="S684" i="1"/>
  <c r="S122" i="1"/>
  <c r="S461" i="1"/>
  <c r="S946" i="1"/>
  <c r="S947" i="1"/>
  <c r="S611" i="1"/>
  <c r="S523" i="1"/>
  <c r="S176" i="1"/>
  <c r="S2" i="1"/>
  <c r="S174" i="1"/>
  <c r="S222" i="1"/>
  <c r="S173" i="1"/>
  <c r="S678" i="1"/>
  <c r="S313" i="1"/>
  <c r="S749" i="1"/>
  <c r="S750" i="1"/>
  <c r="S748" i="1"/>
  <c r="S635" i="1"/>
  <c r="S432" i="1"/>
  <c r="S433" i="1"/>
  <c r="S8" i="1"/>
  <c r="S9" i="1"/>
  <c r="S756" i="1"/>
  <c r="S568" i="1"/>
  <c r="S202" i="1"/>
  <c r="S965" i="1"/>
  <c r="S40" i="1"/>
  <c r="S79" i="1"/>
  <c r="S721" i="1"/>
  <c r="S312" i="1"/>
  <c r="S554" i="1"/>
  <c r="S172" i="1"/>
  <c r="S206" i="1"/>
  <c r="S175" i="1"/>
  <c r="S267" i="1"/>
  <c r="S760" i="1"/>
  <c r="S922" i="1"/>
  <c r="S695" i="1"/>
  <c r="S755" i="1"/>
  <c r="S192" i="1"/>
  <c r="S548" i="1"/>
  <c r="S212" i="1"/>
  <c r="S211" i="1"/>
  <c r="S208" i="1"/>
  <c r="S683" i="1"/>
  <c r="S201" i="1"/>
  <c r="S884" i="1"/>
  <c r="S483" i="1"/>
  <c r="S468" i="1"/>
  <c r="S475" i="1"/>
  <c r="S194" i="1"/>
  <c r="S167" i="1"/>
  <c r="S660" i="1"/>
  <c r="S464" i="1"/>
  <c r="S38" i="1"/>
  <c r="S882" i="1"/>
  <c r="S20" i="1"/>
  <c r="S185" i="1"/>
  <c r="S232" i="1"/>
  <c r="S44" i="1"/>
  <c r="S497" i="1"/>
  <c r="S665" i="1"/>
  <c r="S736" i="1"/>
  <c r="S515" i="1"/>
  <c r="S566" i="1"/>
  <c r="S187" i="1"/>
  <c r="S214" i="1"/>
  <c r="S207" i="1"/>
  <c r="S541" i="1"/>
  <c r="S220" i="1"/>
  <c r="S569" i="1"/>
  <c r="S213" i="1"/>
  <c r="S643" i="1"/>
  <c r="S142" i="1"/>
  <c r="S752" i="1"/>
  <c r="S545" i="1"/>
  <c r="S542" i="1"/>
  <c r="S565" i="1"/>
  <c r="S238" i="1"/>
  <c r="S932" i="1"/>
  <c r="S712" i="1"/>
  <c r="S762" i="1"/>
  <c r="S126" i="1"/>
  <c r="S624" i="1"/>
  <c r="S195" i="1"/>
  <c r="S221" i="1"/>
  <c r="S893" i="1"/>
  <c r="S144" i="1"/>
  <c r="S553" i="1"/>
  <c r="S463" i="1"/>
  <c r="S680" i="1"/>
  <c r="S921" i="1"/>
  <c r="S694" i="1"/>
  <c r="S976" i="1"/>
  <c r="S977" i="1"/>
  <c r="S559" i="1"/>
  <c r="S438" i="1"/>
  <c r="S561" i="1"/>
  <c r="S672" i="1"/>
  <c r="S546" i="1"/>
  <c r="S656" i="1"/>
  <c r="S655" i="1"/>
  <c r="S276" i="1"/>
  <c r="S332" i="1"/>
  <c r="S277" i="1"/>
  <c r="S517" i="1"/>
  <c r="S226" i="1"/>
  <c r="S766" i="1"/>
  <c r="S191" i="1"/>
  <c r="S903" i="1"/>
  <c r="S904" i="1"/>
  <c r="S717" i="1"/>
  <c r="S181" i="1"/>
  <c r="S456" i="1"/>
  <c r="S555" i="1"/>
  <c r="S563" i="1"/>
  <c r="S537" i="1"/>
  <c r="S524" i="1"/>
  <c r="S713" i="1"/>
  <c r="S714" i="1"/>
  <c r="S43" i="1"/>
  <c r="S46" i="1"/>
  <c r="S730" i="1"/>
  <c r="S103" i="1"/>
  <c r="S278" i="1"/>
  <c r="S279" i="1"/>
  <c r="S128" i="1"/>
  <c r="S449" i="1"/>
  <c r="S547" i="1"/>
  <c r="S558" i="1"/>
  <c r="S538" i="1"/>
  <c r="S224" i="1"/>
  <c r="S910" i="1"/>
  <c r="S763" i="1"/>
  <c r="S934" i="1"/>
  <c r="S104" i="1"/>
  <c r="S470" i="1"/>
  <c r="S471" i="1"/>
  <c r="S110" i="1"/>
  <c r="S533" i="1"/>
  <c r="S564" i="1"/>
  <c r="S512" i="1"/>
  <c r="S457" i="1"/>
  <c r="S451" i="1"/>
  <c r="S543" i="1"/>
  <c r="S974" i="1"/>
  <c r="S445" i="1"/>
  <c r="S416" i="1"/>
  <c r="S557" i="1"/>
  <c r="S462" i="1"/>
  <c r="S455" i="1"/>
  <c r="S225" i="1"/>
  <c r="S152" i="1"/>
  <c r="S306" i="1"/>
  <c r="S307" i="1"/>
  <c r="S642" i="1"/>
  <c r="S556" i="1"/>
  <c r="S562" i="1"/>
  <c r="S679" i="1"/>
  <c r="S765" i="1"/>
  <c r="S653" i="1"/>
  <c r="S458" i="1"/>
  <c r="S472" i="1"/>
  <c r="S890" i="1"/>
  <c r="S469" i="1"/>
  <c r="S733" i="1"/>
  <c r="S530" i="1"/>
  <c r="S771" i="1"/>
  <c r="S459" i="1"/>
  <c r="S454" i="1"/>
  <c r="S552" i="1"/>
  <c r="S715" i="1"/>
  <c r="S767" i="1"/>
  <c r="S768" i="1"/>
  <c r="S952" i="1"/>
  <c r="S619" i="1"/>
  <c r="S620" i="1"/>
  <c r="S772" i="1"/>
  <c r="S45" i="1"/>
  <c r="S264" i="1"/>
  <c r="S266" i="1"/>
  <c r="S265" i="1"/>
  <c r="O264" i="1" l="1"/>
  <c r="Q264" i="1" s="1"/>
  <c r="O266" i="1"/>
  <c r="Q266" i="1" s="1"/>
  <c r="O265" i="1"/>
  <c r="Q265" i="1" s="1"/>
  <c r="O713" i="1"/>
  <c r="Q713" i="1" s="1"/>
  <c r="O8" i="1"/>
  <c r="Q8" i="1" s="1"/>
  <c r="O86" i="1"/>
  <c r="Q86" i="1" s="1"/>
  <c r="O157" i="1"/>
  <c r="Q157" i="1" s="1"/>
  <c r="O749" i="1"/>
  <c r="Q749" i="1" s="1"/>
  <c r="O710" i="1"/>
  <c r="Q710" i="1" s="1"/>
  <c r="O21" i="1"/>
  <c r="Q21" i="1" s="1"/>
  <c r="O82" i="1"/>
  <c r="Q82" i="1" s="1"/>
  <c r="O711" i="1"/>
  <c r="Q711" i="1" s="1"/>
  <c r="O328" i="1"/>
  <c r="Q328" i="1" s="1"/>
  <c r="O37" i="1"/>
  <c r="Q37" i="1" s="1"/>
  <c r="O330" i="1"/>
  <c r="Q330" i="1" s="1"/>
  <c r="O156" i="1"/>
  <c r="Q156" i="1" s="1"/>
  <c r="O938" i="1"/>
  <c r="Q938" i="1" s="1"/>
  <c r="O750" i="1"/>
  <c r="Q750" i="1" s="1"/>
  <c r="O158" i="1"/>
  <c r="Q158" i="1" s="1"/>
  <c r="O83" i="1"/>
  <c r="Q83" i="1" s="1"/>
  <c r="O9" i="1"/>
  <c r="Q9" i="1" s="1"/>
  <c r="O79" i="1"/>
  <c r="Q79" i="1" s="1"/>
  <c r="O327" i="1"/>
  <c r="Q327" i="1" s="1"/>
  <c r="O329" i="1"/>
  <c r="Q329" i="1" s="1"/>
  <c r="O937" i="1"/>
  <c r="Q937" i="1" s="1"/>
  <c r="O931" i="1"/>
  <c r="Q931" i="1" s="1"/>
  <c r="O714" i="1"/>
  <c r="Q714" i="1" s="1"/>
  <c r="O84" i="1"/>
  <c r="Q84" i="1" s="1"/>
  <c r="O85" i="1"/>
  <c r="Q85" i="1" s="1"/>
  <c r="O840" i="1"/>
  <c r="Q840" i="1" s="1"/>
  <c r="O718" i="1"/>
  <c r="Q718" i="1" s="1"/>
  <c r="O430" i="1"/>
  <c r="Q430" i="1" s="1"/>
  <c r="O112" i="1"/>
  <c r="Q112" i="1" s="1"/>
  <c r="O650" i="1"/>
  <c r="Q650" i="1" s="1"/>
  <c r="O165" i="1"/>
  <c r="Q165" i="1" s="1"/>
  <c r="O470" i="1"/>
  <c r="Q470" i="1" s="1"/>
  <c r="O966" i="1"/>
  <c r="Q966" i="1" s="1"/>
  <c r="O971" i="1"/>
  <c r="Q971" i="1" s="1"/>
  <c r="O121" i="1"/>
  <c r="Q121" i="1" s="1"/>
  <c r="O176" i="1"/>
  <c r="Q176" i="1" s="1"/>
  <c r="O546" i="1"/>
  <c r="Q546" i="1" s="1"/>
  <c r="O565" i="1"/>
  <c r="Q565" i="1" s="1"/>
  <c r="O542" i="1"/>
  <c r="Q542" i="1" s="1"/>
  <c r="O407" i="1"/>
  <c r="Q407" i="1" s="1"/>
  <c r="O530" i="1"/>
  <c r="Q530" i="1" s="1"/>
  <c r="O168" i="1"/>
  <c r="Q168" i="1" s="1"/>
  <c r="O882" i="1"/>
  <c r="Q882" i="1" s="1"/>
  <c r="O227" i="1"/>
  <c r="Q227" i="1" s="1"/>
  <c r="O534" i="1"/>
  <c r="Q534" i="1" s="1"/>
  <c r="O398" i="1"/>
  <c r="Q398" i="1" s="1"/>
  <c r="O777" i="1"/>
  <c r="Q777" i="1" s="1"/>
  <c r="O524" i="1"/>
  <c r="Q524" i="1" s="1"/>
  <c r="O724" i="1"/>
  <c r="Q724" i="1" s="1"/>
  <c r="O11" i="1"/>
  <c r="Q11" i="1" s="1"/>
  <c r="O626" i="1"/>
  <c r="Q626" i="1" s="1"/>
  <c r="O624" i="1"/>
  <c r="Q624" i="1" s="1"/>
  <c r="O468" i="1"/>
  <c r="Q468" i="1" s="1"/>
  <c r="O634" i="1"/>
  <c r="Q634" i="1" s="1"/>
  <c r="O400" i="1"/>
  <c r="Q400" i="1" s="1"/>
  <c r="O559" i="1"/>
  <c r="Q559" i="1" s="1"/>
  <c r="O222" i="1"/>
  <c r="Q222" i="1" s="1"/>
  <c r="O540" i="1"/>
  <c r="Q540" i="1" s="1"/>
  <c r="O878" i="1"/>
  <c r="Q878" i="1" s="1"/>
  <c r="O921" i="1"/>
  <c r="Q921" i="1" s="1"/>
  <c r="O209" i="1"/>
  <c r="Q209" i="1" s="1"/>
  <c r="O518" i="1"/>
  <c r="Q518" i="1" s="1"/>
  <c r="O652" i="1"/>
  <c r="Q652" i="1" s="1"/>
  <c r="O191" i="1"/>
  <c r="Q191" i="1" s="1"/>
  <c r="O458" i="1"/>
  <c r="Q458" i="1" s="1"/>
  <c r="O916" i="1"/>
  <c r="Q916" i="1" s="1"/>
  <c r="O884" i="1"/>
  <c r="Q884" i="1" s="1"/>
  <c r="O764" i="1"/>
  <c r="Q764" i="1" s="1"/>
  <c r="O672" i="1"/>
  <c r="Q672" i="1" s="1"/>
  <c r="O527" i="1"/>
  <c r="Q527" i="1" s="1"/>
  <c r="O174" i="1"/>
  <c r="Q174" i="1" s="1"/>
  <c r="O180" i="1"/>
  <c r="Q180" i="1" s="1"/>
  <c r="O482" i="1"/>
  <c r="Q482" i="1" s="1"/>
  <c r="O520" i="1"/>
  <c r="Q520" i="1" s="1"/>
  <c r="O108" i="1"/>
  <c r="Q108" i="1" s="1"/>
  <c r="O630" i="1"/>
  <c r="Q630" i="1" s="1"/>
  <c r="O42" i="1"/>
  <c r="Q42" i="1" s="1"/>
  <c r="O751" i="1"/>
  <c r="Q751" i="1" s="1"/>
  <c r="O111" i="1"/>
  <c r="Q111" i="1" s="1"/>
  <c r="O392" i="1"/>
  <c r="Q392" i="1" s="1"/>
  <c r="O522" i="1"/>
  <c r="Q522" i="1" s="1"/>
  <c r="O973" i="1"/>
  <c r="Q973" i="1" s="1"/>
  <c r="O761" i="1"/>
  <c r="Q761" i="1" s="1"/>
  <c r="O566" i="1"/>
  <c r="Q566" i="1" s="1"/>
  <c r="O754" i="1"/>
  <c r="Q754" i="1" s="1"/>
  <c r="O628" i="1"/>
  <c r="Q628" i="1" s="1"/>
  <c r="O968" i="1"/>
  <c r="Q968" i="1" s="1"/>
  <c r="O171" i="1"/>
  <c r="Q171" i="1" s="1"/>
  <c r="O185" i="1"/>
  <c r="Q185" i="1" s="1"/>
  <c r="O410" i="1"/>
  <c r="Q410" i="1" s="1"/>
  <c r="O769" i="1"/>
  <c r="Q769" i="1" s="1"/>
  <c r="O670" i="1"/>
  <c r="Q670" i="1" s="1"/>
  <c r="O12" i="1"/>
  <c r="Q12" i="1" s="1"/>
  <c r="O685" i="1"/>
  <c r="Q685" i="1" s="1"/>
  <c r="O772" i="1"/>
  <c r="Q772" i="1" s="1"/>
  <c r="O203" i="1"/>
  <c r="Q203" i="1" s="1"/>
  <c r="O466" i="1"/>
  <c r="Q466" i="1" s="1"/>
  <c r="O140" i="1"/>
  <c r="Q140" i="1" s="1"/>
  <c r="O192" i="1"/>
  <c r="Q192" i="1" s="1"/>
  <c r="O207" i="1"/>
  <c r="Q207" i="1" s="1"/>
  <c r="O236" i="1"/>
  <c r="Q236" i="1" s="1"/>
  <c r="O762" i="1"/>
  <c r="Q762" i="1" s="1"/>
  <c r="O773" i="1"/>
  <c r="Q773" i="1" s="1"/>
  <c r="O557" i="1"/>
  <c r="Q557" i="1" s="1"/>
  <c r="O775" i="1"/>
  <c r="Q775" i="1" s="1"/>
  <c r="O423" i="1"/>
  <c r="Q423" i="1" s="1"/>
  <c r="O136" i="1"/>
  <c r="Q136" i="1" s="1"/>
  <c r="O220" i="1"/>
  <c r="Q220" i="1" s="1"/>
  <c r="O766" i="1"/>
  <c r="Q766" i="1" s="1"/>
  <c r="O533" i="1"/>
  <c r="Q533" i="1" s="1"/>
  <c r="O721" i="1"/>
  <c r="Q721" i="1" s="1"/>
  <c r="O224" i="1"/>
  <c r="Q224" i="1" s="1"/>
  <c r="O661" i="1"/>
  <c r="Q661" i="1" s="1"/>
  <c r="O199" i="1"/>
  <c r="Q199" i="1" s="1"/>
  <c r="O394" i="1"/>
  <c r="Q394" i="1" s="1"/>
  <c r="O7" i="1"/>
  <c r="Q7" i="1" s="1"/>
  <c r="O226" i="1"/>
  <c r="Q226" i="1" s="1"/>
  <c r="O970" i="1"/>
  <c r="Q970" i="1" s="1"/>
  <c r="O526" i="1"/>
  <c r="Q526" i="1" s="1"/>
  <c r="O178" i="1"/>
  <c r="Q178" i="1" s="1"/>
  <c r="O463" i="1"/>
  <c r="Q463" i="1" s="1"/>
  <c r="O905" i="1"/>
  <c r="Q905" i="1" s="1"/>
  <c r="O778" i="1"/>
  <c r="Q778" i="1" s="1"/>
  <c r="O558" i="1"/>
  <c r="Q558" i="1" s="1"/>
  <c r="O135" i="1"/>
  <c r="Q135" i="1" s="1"/>
  <c r="O551" i="1"/>
  <c r="Q551" i="1" s="1"/>
  <c r="O885" i="1"/>
  <c r="Q885" i="1" s="1"/>
  <c r="O218" i="1"/>
  <c r="Q218" i="1" s="1"/>
  <c r="O397" i="1"/>
  <c r="Q397" i="1" s="1"/>
  <c r="O40" i="1"/>
  <c r="Q40" i="1" s="1"/>
  <c r="O195" i="1"/>
  <c r="Q195" i="1" s="1"/>
  <c r="O759" i="1"/>
  <c r="Q759" i="1" s="1"/>
  <c r="O716" i="1"/>
  <c r="Q716" i="1" s="1"/>
  <c r="O933" i="1"/>
  <c r="Q933" i="1" s="1"/>
  <c r="O736" i="1"/>
  <c r="Q736" i="1" s="1"/>
  <c r="O517" i="1"/>
  <c r="Q517" i="1" s="1"/>
  <c r="O531" i="1"/>
  <c r="Q531" i="1" s="1"/>
  <c r="O105" i="1"/>
  <c r="Q105" i="1" s="1"/>
  <c r="O653" i="1"/>
  <c r="Q653" i="1" s="1"/>
  <c r="O636" i="1"/>
  <c r="Q636" i="1" s="1"/>
  <c r="O10" i="1"/>
  <c r="Q10" i="1" s="1"/>
  <c r="O908" i="1"/>
  <c r="Q908" i="1" s="1"/>
  <c r="O755" i="1"/>
  <c r="Q755" i="1" s="1"/>
  <c r="O655" i="1"/>
  <c r="Q655" i="1" s="1"/>
  <c r="O99" i="1"/>
  <c r="Q99" i="1" s="1"/>
  <c r="O553" i="1"/>
  <c r="Q553" i="1" s="1"/>
  <c r="O399" i="1"/>
  <c r="Q399" i="1" s="1"/>
  <c r="O214" i="1"/>
  <c r="Q214" i="1" s="1"/>
  <c r="O515" i="1"/>
  <c r="Q515" i="1" s="1"/>
  <c r="O231" i="1"/>
  <c r="Q231" i="1" s="1"/>
  <c r="O131" i="1"/>
  <c r="Q131" i="1" s="1"/>
  <c r="O673" i="1"/>
  <c r="Q673" i="1" s="1"/>
  <c r="O667" i="1"/>
  <c r="Q667" i="1" s="1"/>
  <c r="O101" i="1"/>
  <c r="Q101" i="1" s="1"/>
  <c r="O201" i="1"/>
  <c r="Q201" i="1" s="1"/>
  <c r="O770" i="1"/>
  <c r="Q770" i="1" s="1"/>
  <c r="O212" i="1"/>
  <c r="Q212" i="1" s="1"/>
  <c r="O562" i="1"/>
  <c r="Q562" i="1" s="1"/>
  <c r="O732" i="1"/>
  <c r="Q732" i="1" s="1"/>
  <c r="O575" i="1"/>
  <c r="Q575" i="1" s="1"/>
  <c r="O159" i="1"/>
  <c r="Q159" i="1" s="1"/>
  <c r="O164" i="1"/>
  <c r="Q164" i="1" s="1"/>
  <c r="O536" i="1"/>
  <c r="Q536" i="1" s="1"/>
  <c r="O723" i="1"/>
  <c r="Q723" i="1" s="1"/>
  <c r="O910" i="1"/>
  <c r="Q910" i="1" s="1"/>
  <c r="O183" i="1"/>
  <c r="Q183" i="1" s="1"/>
  <c r="O914" i="1"/>
  <c r="Q914" i="1" s="1"/>
  <c r="O483" i="1"/>
  <c r="Q483" i="1" s="1"/>
  <c r="O457" i="1"/>
  <c r="Q457" i="1" s="1"/>
  <c r="O46" i="1"/>
  <c r="Q46" i="1" s="1"/>
  <c r="O659" i="1"/>
  <c r="Q659" i="1" s="1"/>
  <c r="O189" i="1"/>
  <c r="Q189" i="1" s="1"/>
  <c r="O47" i="1"/>
  <c r="Q47" i="1" s="1"/>
  <c r="O134" i="1"/>
  <c r="Q134" i="1" s="1"/>
  <c r="O757" i="1"/>
  <c r="Q757" i="1" s="1"/>
  <c r="O529" i="1"/>
  <c r="Q529" i="1" s="1"/>
  <c r="O181" i="1"/>
  <c r="Q181" i="1" s="1"/>
  <c r="O555" i="1"/>
  <c r="Q555" i="1" s="1"/>
  <c r="O455" i="1"/>
  <c r="Q455" i="1" s="1"/>
  <c r="O669" i="1"/>
  <c r="Q669" i="1" s="1"/>
  <c r="O538" i="1"/>
  <c r="Q538" i="1" s="1"/>
  <c r="O120" i="1"/>
  <c r="Q120" i="1" s="1"/>
  <c r="O216" i="1"/>
  <c r="Q216" i="1" s="1"/>
  <c r="O880" i="1"/>
  <c r="Q880" i="1" s="1"/>
  <c r="O235" i="1"/>
  <c r="Q235" i="1" s="1"/>
  <c r="O920" i="1"/>
  <c r="Q920" i="1" s="1"/>
  <c r="O409" i="1"/>
  <c r="Q409" i="1" s="1"/>
  <c r="O627" i="1"/>
  <c r="Q627" i="1" s="1"/>
  <c r="O771" i="1"/>
  <c r="Q771" i="1" s="1"/>
  <c r="O641" i="1"/>
  <c r="Q641" i="1" s="1"/>
  <c r="O361" i="1"/>
  <c r="Q361" i="1" s="1"/>
  <c r="O233" i="1"/>
  <c r="Q233" i="1" s="1"/>
  <c r="O169" i="1"/>
  <c r="Q169" i="1" s="1"/>
  <c r="O720" i="1"/>
  <c r="Q720" i="1" s="1"/>
  <c r="O179" i="1"/>
  <c r="Q179" i="1" s="1"/>
  <c r="O664" i="1"/>
  <c r="Q664" i="1" s="1"/>
  <c r="O190" i="1"/>
  <c r="Q190" i="1" s="1"/>
  <c r="O549" i="1"/>
  <c r="Q549" i="1" s="1"/>
  <c r="O403" i="1"/>
  <c r="Q403" i="1" s="1"/>
  <c r="O402" i="1"/>
  <c r="Q402" i="1" s="1"/>
  <c r="O541" i="1"/>
  <c r="Q541" i="1" s="1"/>
  <c r="O639" i="1"/>
  <c r="Q639" i="1" s="1"/>
  <c r="O331" i="1"/>
  <c r="Q331" i="1" s="1"/>
  <c r="O175" i="1"/>
  <c r="Q175" i="1" s="1"/>
  <c r="O395" i="1"/>
  <c r="Q395" i="1" s="1"/>
  <c r="O391" i="1"/>
  <c r="Q391" i="1" s="1"/>
  <c r="O405" i="1"/>
  <c r="Q405" i="1" s="1"/>
  <c r="O976" i="1"/>
  <c r="Q976" i="1" s="1"/>
  <c r="O525" i="1"/>
  <c r="Q525" i="1" s="1"/>
  <c r="O915" i="1"/>
  <c r="Q915" i="1" s="1"/>
  <c r="O657" i="1"/>
  <c r="Q657" i="1" s="1"/>
  <c r="O912" i="1"/>
  <c r="Q912" i="1" s="1"/>
  <c r="O564" i="1"/>
  <c r="Q564" i="1" s="1"/>
  <c r="O576" i="1"/>
  <c r="Q576" i="1" s="1"/>
  <c r="O662" i="1"/>
  <c r="Q662" i="1" s="1"/>
  <c r="O4" i="1"/>
  <c r="Q4" i="1" s="1"/>
  <c r="O633" i="1"/>
  <c r="Q633" i="1" s="1"/>
  <c r="O978" i="1"/>
  <c r="Q978" i="1" s="1"/>
  <c r="O187" i="1"/>
  <c r="Q187" i="1" s="1"/>
  <c r="O733" i="1"/>
  <c r="Q733" i="1" s="1"/>
  <c r="O41" i="1"/>
  <c r="Q41" i="1" s="1"/>
  <c r="O694" i="1"/>
  <c r="Q694" i="1" s="1"/>
  <c r="O459" i="1"/>
  <c r="Q459" i="1" s="1"/>
  <c r="O719" i="1"/>
  <c r="Q719" i="1" s="1"/>
  <c r="O560" i="1"/>
  <c r="Q560" i="1" s="1"/>
  <c r="O977" i="1"/>
  <c r="Q977" i="1" s="1"/>
  <c r="O725" i="1"/>
  <c r="Q725" i="1" s="1"/>
  <c r="O543" i="1"/>
  <c r="Q543" i="1" s="1"/>
  <c r="O406" i="1"/>
  <c r="Q406" i="1" s="1"/>
  <c r="O113" i="1"/>
  <c r="Q113" i="1" s="1"/>
  <c r="O752" i="1"/>
  <c r="Q752" i="1" s="1"/>
  <c r="O119" i="1"/>
  <c r="Q119" i="1" s="1"/>
  <c r="O177" i="1"/>
  <c r="Q177" i="1" s="1"/>
  <c r="O717" i="1"/>
  <c r="Q717" i="1" s="1"/>
  <c r="O883" i="1"/>
  <c r="Q883" i="1" s="1"/>
  <c r="O129" i="1"/>
  <c r="Q129" i="1" s="1"/>
  <c r="O881" i="1"/>
  <c r="Q881" i="1" s="1"/>
  <c r="O167" i="1"/>
  <c r="Q167" i="1" s="1"/>
  <c r="O200" i="1"/>
  <c r="Q200" i="1" s="1"/>
  <c r="O204" i="1"/>
  <c r="Q204" i="1" s="1"/>
  <c r="O577" i="1"/>
  <c r="Q577" i="1" s="1"/>
  <c r="O631" i="1"/>
  <c r="Q631" i="1" s="1"/>
  <c r="O139" i="1"/>
  <c r="Q139" i="1" s="1"/>
  <c r="O469" i="1"/>
  <c r="Q469" i="1" s="1"/>
  <c r="O472" i="1"/>
  <c r="Q472" i="1" s="1"/>
  <c r="O132" i="1"/>
  <c r="Q132" i="1" s="1"/>
  <c r="O671" i="1"/>
  <c r="Q671" i="1" s="1"/>
  <c r="O210" i="1"/>
  <c r="Q210" i="1" s="1"/>
  <c r="O411" i="1"/>
  <c r="Q411" i="1" s="1"/>
  <c r="O38" i="1"/>
  <c r="Q38" i="1" s="1"/>
  <c r="O137" i="1"/>
  <c r="Q137" i="1" s="1"/>
  <c r="O193" i="1"/>
  <c r="Q193" i="1" s="1"/>
  <c r="O715" i="1"/>
  <c r="Q715" i="1" s="1"/>
  <c r="O841" i="1"/>
  <c r="Q841" i="1" s="1"/>
  <c r="O434" i="1"/>
  <c r="Q434" i="1" s="1"/>
  <c r="O221" i="1"/>
  <c r="Q221" i="1" s="1"/>
  <c r="O206" i="1"/>
  <c r="Q206" i="1" s="1"/>
  <c r="O521" i="1"/>
  <c r="Q521" i="1" s="1"/>
  <c r="O969" i="1"/>
  <c r="Q969" i="1" s="1"/>
  <c r="O532" i="1"/>
  <c r="Q532" i="1" s="1"/>
  <c r="O43" i="1"/>
  <c r="Q43" i="1" s="1"/>
  <c r="O127" i="1"/>
  <c r="Q127" i="1" s="1"/>
  <c r="O545" i="1"/>
  <c r="Q545" i="1" s="1"/>
  <c r="O467" i="1"/>
  <c r="Q467" i="1" s="1"/>
  <c r="O462" i="1"/>
  <c r="Q462" i="1" s="1"/>
  <c r="O625" i="1"/>
  <c r="Q625" i="1" s="1"/>
  <c r="O230" i="1"/>
  <c r="Q230" i="1" s="1"/>
  <c r="O886" i="1"/>
  <c r="Q886" i="1" s="1"/>
  <c r="O765" i="1"/>
  <c r="Q765" i="1" s="1"/>
  <c r="O547" i="1"/>
  <c r="Q547" i="1" s="1"/>
  <c r="O568" i="1"/>
  <c r="Q568" i="1" s="1"/>
  <c r="O756" i="1"/>
  <c r="Q756" i="1" s="1"/>
  <c r="O461" i="1"/>
  <c r="Q461" i="1" s="1"/>
  <c r="O651" i="1"/>
  <c r="Q651" i="1" s="1"/>
  <c r="O166" i="1"/>
  <c r="Q166" i="1" s="1"/>
  <c r="O967" i="1"/>
  <c r="Q967" i="1" s="1"/>
  <c r="O665" i="1"/>
  <c r="Q665" i="1" s="1"/>
  <c r="O722" i="1"/>
  <c r="Q722" i="1" s="1"/>
  <c r="O776" i="1"/>
  <c r="Q776" i="1" s="1"/>
  <c r="O578" i="1"/>
  <c r="Q578" i="1" s="1"/>
  <c r="O184" i="1"/>
  <c r="Q184" i="1" s="1"/>
  <c r="O45" i="1"/>
  <c r="Q45" i="1" s="1"/>
  <c r="O225" i="1"/>
  <c r="Q225" i="1" s="1"/>
  <c r="O774" i="1"/>
  <c r="Q774" i="1" s="1"/>
  <c r="O550" i="1"/>
  <c r="Q550" i="1" s="1"/>
  <c r="O656" i="1"/>
  <c r="Q656" i="1" s="1"/>
  <c r="O194" i="1"/>
  <c r="Q194" i="1" s="1"/>
  <c r="O196" i="1"/>
  <c r="Q196" i="1" s="1"/>
  <c r="O208" i="1"/>
  <c r="Q208" i="1" s="1"/>
  <c r="O211" i="1"/>
  <c r="Q211" i="1" s="1"/>
  <c r="O2" i="1"/>
  <c r="Q2" i="1" s="1"/>
  <c r="O182" i="1"/>
  <c r="Q182" i="1" s="1"/>
  <c r="O197" i="1"/>
  <c r="Q197" i="1" s="1"/>
  <c r="O172" i="1"/>
  <c r="Q172" i="1" s="1"/>
  <c r="O188" i="1"/>
  <c r="Q188" i="1" s="1"/>
  <c r="O36" i="1"/>
  <c r="Q36" i="1" s="1"/>
  <c r="O539" i="1"/>
  <c r="Q539" i="1" s="1"/>
  <c r="O879" i="1"/>
  <c r="Q879" i="1" s="1"/>
  <c r="O629" i="1"/>
  <c r="Q629" i="1" s="1"/>
  <c r="O753" i="1"/>
  <c r="Q753" i="1" s="1"/>
  <c r="O223" i="1"/>
  <c r="Q223" i="1" s="1"/>
  <c r="O660" i="1"/>
  <c r="Q660" i="1" s="1"/>
  <c r="O130" i="1"/>
  <c r="Q130" i="1" s="1"/>
  <c r="O658" i="1"/>
  <c r="Q658" i="1" s="1"/>
  <c r="O640" i="1"/>
  <c r="Q640" i="1" s="1"/>
  <c r="O523" i="1"/>
  <c r="Q523" i="1" s="1"/>
  <c r="O464" i="1"/>
  <c r="Q464" i="1" s="1"/>
  <c r="O15" i="1"/>
  <c r="Q15" i="1" s="1"/>
  <c r="O237" i="1"/>
  <c r="Q237" i="1" s="1"/>
  <c r="O907" i="1"/>
  <c r="Q907" i="1" s="1"/>
  <c r="O919" i="1"/>
  <c r="Q919" i="1" s="1"/>
  <c r="O228" i="1"/>
  <c r="Q228" i="1" s="1"/>
  <c r="O913" i="1"/>
  <c r="Q913" i="1" s="1"/>
  <c r="O362" i="1"/>
  <c r="Q362" i="1" s="1"/>
  <c r="O623" i="1"/>
  <c r="Q623" i="1" s="1"/>
  <c r="O537" i="1"/>
  <c r="Q537" i="1" s="1"/>
  <c r="O760" i="1"/>
  <c r="Q760" i="1" s="1"/>
  <c r="O198" i="1"/>
  <c r="Q198" i="1" s="1"/>
  <c r="O128" i="1"/>
  <c r="Q128" i="1" s="1"/>
  <c r="O431" i="1"/>
  <c r="Q431" i="1" s="1"/>
  <c r="O213" i="1"/>
  <c r="Q213" i="1" s="1"/>
  <c r="O396" i="1"/>
  <c r="Q396" i="1" s="1"/>
  <c r="O637" i="1"/>
  <c r="Q637" i="1" s="1"/>
  <c r="O123" i="1"/>
  <c r="Q123" i="1" s="1"/>
  <c r="O393" i="1"/>
  <c r="Q393" i="1" s="1"/>
  <c r="O632" i="1"/>
  <c r="Q632" i="1" s="1"/>
  <c r="O170" i="1"/>
  <c r="Q170" i="1" s="1"/>
  <c r="O909" i="1"/>
  <c r="Q909" i="1" s="1"/>
  <c r="O554" i="1"/>
  <c r="Q554" i="1" s="1"/>
  <c r="O401" i="1"/>
  <c r="Q401" i="1" s="1"/>
  <c r="O654" i="1"/>
  <c r="Q654" i="1" s="1"/>
  <c r="O484" i="1"/>
  <c r="Q484" i="1" s="1"/>
  <c r="O39" i="1"/>
  <c r="Q39" i="1" s="1"/>
  <c r="O173" i="1"/>
  <c r="Q173" i="1" s="1"/>
  <c r="O574" i="1"/>
  <c r="Q574" i="1" s="1"/>
  <c r="O548" i="1"/>
  <c r="Q548" i="1" s="1"/>
  <c r="O509" i="1"/>
  <c r="Q509" i="1" s="1"/>
  <c r="O454" i="1"/>
  <c r="Q454" i="1" s="1"/>
  <c r="O186" i="1"/>
  <c r="Q186" i="1" s="1"/>
  <c r="O217" i="1"/>
  <c r="Q217" i="1" s="1"/>
  <c r="O528" i="1"/>
  <c r="Q528" i="1" s="1"/>
  <c r="O556" i="1"/>
  <c r="Q556" i="1" s="1"/>
  <c r="O234" i="1"/>
  <c r="Q234" i="1" s="1"/>
  <c r="O635" i="1"/>
  <c r="Q635" i="1" s="1"/>
  <c r="O535" i="1"/>
  <c r="Q535" i="1" s="1"/>
  <c r="O768" i="1"/>
  <c r="Q768" i="1" s="1"/>
  <c r="O465" i="1"/>
  <c r="Q465" i="1" s="1"/>
  <c r="O767" i="1"/>
  <c r="Q767" i="1" s="1"/>
  <c r="O972" i="1"/>
  <c r="Q972" i="1" s="1"/>
  <c r="O219" i="1"/>
  <c r="Q219" i="1" s="1"/>
  <c r="O450" i="1"/>
  <c r="Q450" i="1" s="1"/>
  <c r="O456" i="1"/>
  <c r="Q456" i="1" s="1"/>
  <c r="O911" i="1"/>
  <c r="Q911" i="1" s="1"/>
  <c r="O758" i="1"/>
  <c r="Q758" i="1" s="1"/>
  <c r="O731" i="1"/>
  <c r="Q731" i="1" s="1"/>
  <c r="O202" i="1"/>
  <c r="Q202" i="1" s="1"/>
  <c r="O215" i="1"/>
  <c r="Q215" i="1" s="1"/>
  <c r="O471" i="1"/>
  <c r="Q471" i="1" s="1"/>
  <c r="O232" i="1"/>
  <c r="Q232" i="1" s="1"/>
  <c r="O14" i="1"/>
  <c r="Q14" i="1" s="1"/>
  <c r="O408" i="1"/>
  <c r="Q408" i="1" s="1"/>
  <c r="O312" i="1"/>
  <c r="Q312" i="1" s="1"/>
  <c r="O460" i="1"/>
  <c r="Q460" i="1" s="1"/>
  <c r="O828" i="1"/>
  <c r="Q828" i="1" s="1"/>
  <c r="O830" i="1"/>
  <c r="Q830" i="1" s="1"/>
  <c r="O839" i="1"/>
  <c r="Q839" i="1" s="1"/>
  <c r="O836" i="1"/>
  <c r="Q836" i="1" s="1"/>
  <c r="O602" i="1"/>
  <c r="Q602" i="1" s="1"/>
  <c r="O599" i="1"/>
  <c r="Q599" i="1" s="1"/>
  <c r="O600" i="1"/>
  <c r="Q600" i="1" s="1"/>
  <c r="O835" i="1"/>
  <c r="Q835" i="1" s="1"/>
  <c r="O583" i="1"/>
  <c r="Q583" i="1" s="1"/>
  <c r="O917" i="1"/>
  <c r="Q917" i="1" s="1"/>
  <c r="O827" i="1"/>
  <c r="Q827" i="1" s="1"/>
  <c r="O306" i="1"/>
  <c r="Q306" i="1" s="1"/>
  <c r="O341" i="1"/>
  <c r="Q341" i="1" s="1"/>
  <c r="O842" i="1"/>
  <c r="Q842" i="1" s="1"/>
  <c r="O857" i="1"/>
  <c r="Q857" i="1" s="1"/>
  <c r="O861" i="1"/>
  <c r="Q861" i="1" s="1"/>
  <c r="O843" i="1"/>
  <c r="Q843" i="1" s="1"/>
  <c r="O503" i="1"/>
  <c r="Q503" i="1" s="1"/>
  <c r="O97" i="1"/>
  <c r="Q97" i="1" s="1"/>
  <c r="O302" i="1"/>
  <c r="Q302" i="1" s="1"/>
  <c r="O95" i="1"/>
  <c r="Q95" i="1" s="1"/>
  <c r="O944" i="1"/>
  <c r="Q944" i="1" s="1"/>
  <c r="O436" i="1"/>
  <c r="Q436" i="1" s="1"/>
  <c r="O709" i="1"/>
  <c r="Q709" i="1" s="1"/>
  <c r="O797" i="1"/>
  <c r="Q797" i="1" s="1"/>
  <c r="O859" i="1"/>
  <c r="Q859" i="1" s="1"/>
  <c r="O814" i="1"/>
  <c r="Q814" i="1" s="1"/>
  <c r="O290" i="1"/>
  <c r="Q290" i="1" s="1"/>
  <c r="O855" i="1"/>
  <c r="Q855" i="1" s="1"/>
  <c r="O829" i="1"/>
  <c r="Q829" i="1" s="1"/>
  <c r="O476" i="1"/>
  <c r="Q476" i="1" s="1"/>
  <c r="O793" i="1"/>
  <c r="Q793" i="1" s="1"/>
  <c r="O162" i="1"/>
  <c r="Q162" i="1" s="1"/>
  <c r="O118" i="1"/>
  <c r="Q118" i="1" s="1"/>
  <c r="O918" i="1"/>
  <c r="Q918" i="1" s="1"/>
  <c r="O440" i="1"/>
  <c r="Q440" i="1" s="1"/>
  <c r="O489" i="1"/>
  <c r="Q489" i="1" s="1"/>
  <c r="O438" i="1"/>
  <c r="Q438" i="1" s="1"/>
  <c r="O345" i="1"/>
  <c r="Q345" i="1" s="1"/>
  <c r="O315" i="1"/>
  <c r="Q315" i="1" s="1"/>
  <c r="O303" i="1"/>
  <c r="Q303" i="1" s="1"/>
  <c r="O296" i="1"/>
  <c r="Q296" i="1" s="1"/>
  <c r="O742" i="1"/>
  <c r="Q742" i="1" s="1"/>
  <c r="O70" i="1"/>
  <c r="Q70" i="1" s="1"/>
  <c r="O497" i="1"/>
  <c r="Q497" i="1" s="1"/>
  <c r="O896" i="1"/>
  <c r="Q896" i="1" s="1"/>
  <c r="O64" i="1"/>
  <c r="Q64" i="1" s="1"/>
  <c r="O160" i="1"/>
  <c r="Q160" i="1" s="1"/>
  <c r="O644" i="1"/>
  <c r="Q644" i="1" s="1"/>
  <c r="O898" i="1"/>
  <c r="Q898" i="1" s="1"/>
  <c r="O251" i="1"/>
  <c r="Q251" i="1" s="1"/>
  <c r="O492" i="1"/>
  <c r="Q492" i="1" s="1"/>
  <c r="O294" i="1"/>
  <c r="Q294" i="1" s="1"/>
  <c r="O679" i="1"/>
  <c r="Q679" i="1" s="1"/>
  <c r="O831" i="1"/>
  <c r="Q831" i="1" s="1"/>
  <c r="O801" i="1"/>
  <c r="Q801" i="1" s="1"/>
  <c r="O621" i="1"/>
  <c r="Q621" i="1" s="1"/>
  <c r="O114" i="1"/>
  <c r="Q114" i="1" s="1"/>
  <c r="O862" i="1"/>
  <c r="Q862" i="1" s="1"/>
  <c r="O781" i="1"/>
  <c r="Q781" i="1" s="1"/>
  <c r="O268" i="1"/>
  <c r="Q268" i="1" s="1"/>
  <c r="O487" i="1"/>
  <c r="Q487" i="1" s="1"/>
  <c r="O479" i="1"/>
  <c r="Q479" i="1" s="1"/>
  <c r="O245" i="1"/>
  <c r="Q245" i="1" s="1"/>
  <c r="O499" i="1"/>
  <c r="Q499" i="1" s="1"/>
  <c r="O377" i="1"/>
  <c r="Q377" i="1" s="1"/>
  <c r="O375" i="1"/>
  <c r="Q375" i="1" s="1"/>
  <c r="O739" i="1"/>
  <c r="Q739" i="1" s="1"/>
  <c r="O62" i="1"/>
  <c r="Q62" i="1" s="1"/>
  <c r="O76" i="1"/>
  <c r="Q76" i="1" s="1"/>
  <c r="O587" i="1"/>
  <c r="Q587" i="1" s="1"/>
  <c r="O379" i="1"/>
  <c r="Q379" i="1" s="1"/>
  <c r="O813" i="1"/>
  <c r="Q813" i="1" s="1"/>
  <c r="O501" i="1"/>
  <c r="Q501" i="1" s="1"/>
  <c r="O674" i="1"/>
  <c r="Q674" i="1" s="1"/>
  <c r="O610" i="1"/>
  <c r="Q610" i="1" s="1"/>
  <c r="O569" i="1"/>
  <c r="Q569" i="1" s="1"/>
  <c r="O307" i="1"/>
  <c r="Q307" i="1" s="1"/>
  <c r="O681" i="1"/>
  <c r="Q681" i="1" s="1"/>
  <c r="O304" i="1"/>
  <c r="Q304" i="1" s="1"/>
  <c r="O291" i="1"/>
  <c r="Q291" i="1" s="1"/>
  <c r="O72" i="1"/>
  <c r="Q72" i="1" s="1"/>
  <c r="O13" i="1"/>
  <c r="Q13" i="1" s="1"/>
  <c r="O73" i="1"/>
  <c r="Q73" i="1" s="1"/>
  <c r="O963" i="1"/>
  <c r="Q963" i="1" s="1"/>
  <c r="O965" i="1"/>
  <c r="Q965" i="1" s="1"/>
  <c r="O579" i="1"/>
  <c r="Q579" i="1" s="1"/>
  <c r="O117" i="1"/>
  <c r="Q117" i="1" s="1"/>
  <c r="O390" i="1"/>
  <c r="Q390" i="1" s="1"/>
  <c r="O295" i="1"/>
  <c r="Q295" i="1" s="1"/>
  <c r="O580" i="1"/>
  <c r="Q580" i="1" s="1"/>
  <c r="O284" i="1"/>
  <c r="Q284" i="1" s="1"/>
  <c r="O953" i="1"/>
  <c r="Q953" i="1" s="1"/>
  <c r="O155" i="1"/>
  <c r="Q155" i="1" s="1"/>
  <c r="O826" i="1"/>
  <c r="Q826" i="1" s="1"/>
  <c r="O622" i="1"/>
  <c r="Q622" i="1" s="1"/>
  <c r="O863" i="1"/>
  <c r="Q863" i="1" s="1"/>
  <c r="O96" i="1"/>
  <c r="Q96" i="1" s="1"/>
  <c r="O242" i="1"/>
  <c r="Q242" i="1" s="1"/>
  <c r="O798" i="1"/>
  <c r="Q798" i="1" s="1"/>
  <c r="O856" i="1"/>
  <c r="Q856" i="1" s="1"/>
  <c r="O288" i="1"/>
  <c r="Q288" i="1" s="1"/>
  <c r="O488" i="1"/>
  <c r="Q488" i="1" s="1"/>
  <c r="O342" i="1"/>
  <c r="Q342" i="1" s="1"/>
  <c r="O961" i="1"/>
  <c r="Q961" i="1" s="1"/>
  <c r="O249" i="1"/>
  <c r="Q249" i="1" s="1"/>
  <c r="O49" i="1"/>
  <c r="Q49" i="1" s="1"/>
  <c r="O858" i="1"/>
  <c r="Q858" i="1" s="1"/>
  <c r="O161" i="1"/>
  <c r="Q161" i="1" s="1"/>
  <c r="O475" i="1"/>
  <c r="Q475" i="1" s="1"/>
  <c r="O378" i="1"/>
  <c r="Q378" i="1" s="1"/>
  <c r="O648" i="1"/>
  <c r="Q648" i="1" s="1"/>
  <c r="O71" i="1"/>
  <c r="Q71" i="1" s="1"/>
  <c r="O300" i="1"/>
  <c r="Q300" i="1" s="1"/>
  <c r="O51" i="1"/>
  <c r="Q51" i="1" s="1"/>
  <c r="O925" i="1"/>
  <c r="Q925" i="1" s="1"/>
  <c r="O611" i="1"/>
  <c r="Q611" i="1" s="1"/>
  <c r="O699" i="1"/>
  <c r="Q699" i="1" s="1"/>
  <c r="O305" i="1"/>
  <c r="Q305" i="1" s="1"/>
  <c r="O735" i="1"/>
  <c r="Q735" i="1" s="1"/>
  <c r="O292" i="1"/>
  <c r="Q292" i="1" s="1"/>
  <c r="O493" i="1"/>
  <c r="Q493" i="1" s="1"/>
  <c r="O333" i="1"/>
  <c r="Q333" i="1" s="1"/>
  <c r="O609" i="1"/>
  <c r="Q609" i="1" s="1"/>
  <c r="O254" i="1"/>
  <c r="Q254" i="1" s="1"/>
  <c r="O588" i="1"/>
  <c r="Q588" i="1" s="1"/>
  <c r="O802" i="1"/>
  <c r="Q802" i="1" s="1"/>
  <c r="O498" i="1"/>
  <c r="Q498" i="1" s="1"/>
  <c r="O923" i="1"/>
  <c r="Q923" i="1" s="1"/>
  <c r="O601" i="1"/>
  <c r="Q601" i="1" s="1"/>
  <c r="O293" i="1"/>
  <c r="Q293" i="1" s="1"/>
  <c r="O860" i="1"/>
  <c r="Q860" i="1" s="1"/>
  <c r="O780" i="1"/>
  <c r="Q780" i="1" s="1"/>
  <c r="O63" i="1"/>
  <c r="Q63" i="1" s="1"/>
  <c r="O584" i="1"/>
  <c r="Q584" i="1" s="1"/>
  <c r="O698" i="1"/>
  <c r="Q698" i="1" s="1"/>
  <c r="O285" i="1"/>
  <c r="Q285" i="1" s="1"/>
  <c r="O414" i="1"/>
  <c r="Q414" i="1" s="1"/>
  <c r="O145" i="1"/>
  <c r="Q145" i="1" s="1"/>
  <c r="O619" i="1"/>
  <c r="Q619" i="1" s="1"/>
  <c r="O252" i="1"/>
  <c r="Q252" i="1" s="1"/>
  <c r="O22" i="1"/>
  <c r="Q22" i="1" s="1"/>
  <c r="O592" i="1"/>
  <c r="Q592" i="1" s="1"/>
  <c r="O382" i="1"/>
  <c r="Q382" i="1" s="1"/>
  <c r="O478" i="1"/>
  <c r="Q478" i="1" s="1"/>
  <c r="O620" i="1"/>
  <c r="Q620" i="1" s="1"/>
  <c r="O692" i="1"/>
  <c r="Q692" i="1" s="1"/>
  <c r="O875" i="1"/>
  <c r="Q875" i="1" s="1"/>
  <c r="O257" i="1"/>
  <c r="Q257" i="1" s="1"/>
  <c r="O301" i="1"/>
  <c r="Q301" i="1" s="1"/>
  <c r="O23" i="1"/>
  <c r="Q23" i="1" s="1"/>
  <c r="O106" i="1"/>
  <c r="Q106" i="1" s="1"/>
  <c r="O474" i="1"/>
  <c r="Q474" i="1" s="1"/>
  <c r="O122" i="1"/>
  <c r="Q122" i="1" s="1"/>
  <c r="O439" i="1"/>
  <c r="Q439" i="1" s="1"/>
  <c r="O675" i="1"/>
  <c r="Q675" i="1" s="1"/>
  <c r="O952" i="1"/>
  <c r="Q952" i="1" s="1"/>
  <c r="O383" i="1"/>
  <c r="Q383" i="1" s="1"/>
  <c r="O340" i="1"/>
  <c r="Q340" i="1" s="1"/>
  <c r="O48" i="1"/>
  <c r="Q48" i="1" s="1"/>
  <c r="O247" i="1"/>
  <c r="Q247" i="1" s="1"/>
  <c r="O708" i="1"/>
  <c r="Q708" i="1" s="1"/>
  <c r="O297" i="1"/>
  <c r="Q297" i="1" s="1"/>
  <c r="O116" i="1"/>
  <c r="Q116" i="1" s="1"/>
  <c r="O614" i="1"/>
  <c r="Q614" i="1" s="1"/>
  <c r="O591" i="1"/>
  <c r="Q591" i="1" s="1"/>
  <c r="O88" i="1"/>
  <c r="Q88" i="1" s="1"/>
  <c r="O256" i="1"/>
  <c r="Q256" i="1" s="1"/>
  <c r="O496" i="1"/>
  <c r="Q496" i="1" s="1"/>
  <c r="O964" i="1"/>
  <c r="Q964" i="1" s="1"/>
  <c r="O65" i="1"/>
  <c r="Q65" i="1" s="1"/>
  <c r="O376" i="1"/>
  <c r="Q376" i="1" s="1"/>
  <c r="O693" i="1"/>
  <c r="Q693" i="1" s="1"/>
  <c r="O50" i="1"/>
  <c r="Q50" i="1" s="1"/>
  <c r="O502" i="1"/>
  <c r="Q502" i="1" s="1"/>
  <c r="O163" i="1"/>
  <c r="Q163" i="1" s="1"/>
  <c r="O975" i="1"/>
  <c r="Q975" i="1" s="1"/>
  <c r="O153" i="1"/>
  <c r="Q153" i="1" s="1"/>
  <c r="O350" i="1"/>
  <c r="Q350" i="1" s="1"/>
  <c r="O500" i="1"/>
  <c r="Q500" i="1" s="1"/>
  <c r="O246" i="1"/>
  <c r="Q246" i="1" s="1"/>
  <c r="O289" i="1"/>
  <c r="Q289" i="1" s="1"/>
  <c r="O477" i="1"/>
  <c r="Q477" i="1" s="1"/>
  <c r="O380" i="1"/>
  <c r="Q380" i="1" s="1"/>
  <c r="O745" i="1"/>
  <c r="Q745" i="1" s="1"/>
  <c r="O744" i="1"/>
  <c r="Q744" i="1" s="1"/>
  <c r="O313" i="1"/>
  <c r="Q313" i="1" s="1"/>
  <c r="O936" i="1"/>
  <c r="Q936" i="1" s="1"/>
  <c r="O746" i="1"/>
  <c r="Q746" i="1" s="1"/>
  <c r="O17" i="1"/>
  <c r="Q17" i="1" s="1"/>
  <c r="O19" i="1"/>
  <c r="Q19" i="1" s="1"/>
  <c r="O935" i="1"/>
  <c r="Q935" i="1" s="1"/>
  <c r="O950" i="1"/>
  <c r="Q950" i="1" s="1"/>
  <c r="O824" i="1"/>
  <c r="Q824" i="1" s="1"/>
  <c r="O832" i="1"/>
  <c r="Q832" i="1" s="1"/>
  <c r="O823" i="1"/>
  <c r="Q823" i="1" s="1"/>
  <c r="O837" i="1"/>
  <c r="Q837" i="1" s="1"/>
  <c r="O822" i="1"/>
  <c r="Q822" i="1" s="1"/>
  <c r="O604" i="1"/>
  <c r="Q604" i="1" s="1"/>
  <c r="O274" i="1"/>
  <c r="Q274" i="1" s="1"/>
  <c r="O58" i="1"/>
  <c r="Q58" i="1" s="1"/>
  <c r="O435" i="1"/>
  <c r="Q435" i="1" s="1"/>
  <c r="O740" i="1"/>
  <c r="Q740" i="1" s="1"/>
  <c r="O319" i="1"/>
  <c r="Q319" i="1" s="1"/>
  <c r="O511" i="1"/>
  <c r="Q511" i="1" s="1"/>
  <c r="O899" i="1"/>
  <c r="Q899" i="1" s="1"/>
  <c r="O334" i="1"/>
  <c r="Q334" i="1" s="1"/>
  <c r="O979" i="1"/>
  <c r="Q979" i="1" s="1"/>
  <c r="O901" i="1"/>
  <c r="Q901" i="1" s="1"/>
  <c r="O928" i="1"/>
  <c r="Q928" i="1" s="1"/>
  <c r="O421" i="1"/>
  <c r="Q421" i="1" s="1"/>
  <c r="O743" i="1"/>
  <c r="Q743" i="1" s="1"/>
  <c r="O848" i="1"/>
  <c r="Q848" i="1" s="1"/>
  <c r="O27" i="1"/>
  <c r="Q27" i="1" s="1"/>
  <c r="O924" i="1"/>
  <c r="Q924" i="1" s="1"/>
  <c r="O93" i="1"/>
  <c r="Q93" i="1" s="1"/>
  <c r="O343" i="1"/>
  <c r="Q343" i="1" s="1"/>
  <c r="O867" i="1"/>
  <c r="Q867" i="1" s="1"/>
  <c r="O871" i="1"/>
  <c r="Q871" i="1" s="1"/>
  <c r="O726" i="1"/>
  <c r="Q726" i="1" s="1"/>
  <c r="O897" i="1"/>
  <c r="Q897" i="1" s="1"/>
  <c r="O783" i="1"/>
  <c r="Q783" i="1" s="1"/>
  <c r="O649" i="1"/>
  <c r="Q649" i="1" s="1"/>
  <c r="O960" i="1"/>
  <c r="Q960" i="1" s="1"/>
  <c r="O676" i="1"/>
  <c r="Q676" i="1" s="1"/>
  <c r="O890" i="1"/>
  <c r="Q890" i="1" s="1"/>
  <c r="O54" i="1"/>
  <c r="Q54" i="1" s="1"/>
  <c r="O453" i="1"/>
  <c r="Q453" i="1" s="1"/>
  <c r="O903" i="1"/>
  <c r="Q903" i="1" s="1"/>
  <c r="O616" i="1"/>
  <c r="Q616" i="1" s="1"/>
  <c r="O939" i="1"/>
  <c r="Q939" i="1" s="1"/>
  <c r="O282" i="1"/>
  <c r="Q282" i="1" s="1"/>
  <c r="O846" i="1"/>
  <c r="Q846" i="1" s="1"/>
  <c r="O872" i="1"/>
  <c r="Q872" i="1" s="1"/>
  <c r="O785" i="1"/>
  <c r="Q785" i="1" s="1"/>
  <c r="O704" i="1"/>
  <c r="Q704" i="1" s="1"/>
  <c r="O32" i="1"/>
  <c r="Q32" i="1" s="1"/>
  <c r="O789" i="1"/>
  <c r="Q789" i="1" s="1"/>
  <c r="O55" i="1"/>
  <c r="Q55" i="1" s="1"/>
  <c r="O336" i="1"/>
  <c r="Q336" i="1" s="1"/>
  <c r="O34" i="1"/>
  <c r="Q34" i="1" s="1"/>
  <c r="O810" i="1"/>
  <c r="Q810" i="1" s="1"/>
  <c r="O705" i="1"/>
  <c r="Q705" i="1" s="1"/>
  <c r="O864" i="1"/>
  <c r="Q864" i="1" s="1"/>
  <c r="O849" i="1"/>
  <c r="Q849" i="1" s="1"/>
  <c r="O452" i="1"/>
  <c r="Q452" i="1" s="1"/>
  <c r="O320" i="1"/>
  <c r="Q320" i="1" s="1"/>
  <c r="O60" i="1"/>
  <c r="Q60" i="1" s="1"/>
  <c r="O363" i="1"/>
  <c r="Q363" i="1" s="1"/>
  <c r="O790" i="1"/>
  <c r="Q790" i="1" s="1"/>
  <c r="O958" i="1"/>
  <c r="Q958" i="1" s="1"/>
  <c r="O706" i="1"/>
  <c r="Q706" i="1" s="1"/>
  <c r="O892" i="1"/>
  <c r="Q892" i="1" s="1"/>
  <c r="O865" i="1"/>
  <c r="Q865" i="1" s="1"/>
  <c r="O782" i="1"/>
  <c r="Q782" i="1" s="1"/>
  <c r="O239" i="1"/>
  <c r="Q239" i="1" s="1"/>
  <c r="O150" i="1"/>
  <c r="Q150" i="1" s="1"/>
  <c r="O926" i="1"/>
  <c r="Q926" i="1" s="1"/>
  <c r="O891" i="1"/>
  <c r="Q891" i="1" s="1"/>
  <c r="O446" i="1"/>
  <c r="Q446" i="1" s="1"/>
  <c r="O358" i="1"/>
  <c r="Q358" i="1" s="1"/>
  <c r="O821" i="1"/>
  <c r="Q821" i="1" s="1"/>
  <c r="O852" i="1"/>
  <c r="Q852" i="1" s="1"/>
  <c r="O700" i="1"/>
  <c r="Q700" i="1" s="1"/>
  <c r="O422" i="1"/>
  <c r="Q422" i="1" s="1"/>
  <c r="O428" i="1"/>
  <c r="Q428" i="1" s="1"/>
  <c r="O419" i="1"/>
  <c r="Q419" i="1" s="1"/>
  <c r="O348" i="1"/>
  <c r="Q348" i="1" s="1"/>
  <c r="O941" i="1"/>
  <c r="Q941" i="1" s="1"/>
  <c r="O147" i="1"/>
  <c r="Q147" i="1" s="1"/>
  <c r="O803" i="1"/>
  <c r="Q803" i="1" s="1"/>
  <c r="O927" i="1"/>
  <c r="Q927" i="1" s="1"/>
  <c r="O485" i="1"/>
  <c r="Q485" i="1" s="1"/>
  <c r="O365" i="1"/>
  <c r="Q365" i="1" s="1"/>
  <c r="O30" i="1"/>
  <c r="Q30" i="1" s="1"/>
  <c r="O316" i="1"/>
  <c r="Q316" i="1" s="1"/>
  <c r="O270" i="1"/>
  <c r="Q270" i="1" s="1"/>
  <c r="O141" i="1"/>
  <c r="Q141" i="1" s="1"/>
  <c r="O581" i="1"/>
  <c r="Q581" i="1" s="1"/>
  <c r="O504" i="1"/>
  <c r="Q504" i="1" s="1"/>
  <c r="O444" i="1"/>
  <c r="Q444" i="1" s="1"/>
  <c r="O74" i="1"/>
  <c r="Q74" i="1" s="1"/>
  <c r="O582" i="1"/>
  <c r="Q582" i="1" s="1"/>
  <c r="O930" i="1"/>
  <c r="Q930" i="1" s="1"/>
  <c r="O243" i="1"/>
  <c r="Q243" i="1" s="1"/>
  <c r="O887" i="1"/>
  <c r="Q887" i="1" s="1"/>
  <c r="O820" i="1"/>
  <c r="Q820" i="1" s="1"/>
  <c r="O143" i="1"/>
  <c r="Q143" i="1" s="1"/>
  <c r="O417" i="1"/>
  <c r="Q417" i="1" s="1"/>
  <c r="O728" i="1"/>
  <c r="Q728" i="1" s="1"/>
  <c r="O349" i="1"/>
  <c r="Q349" i="1" s="1"/>
  <c r="O853" i="1"/>
  <c r="Q853" i="1" s="1"/>
  <c r="O784" i="1"/>
  <c r="Q784" i="1" s="1"/>
  <c r="O688" i="1"/>
  <c r="Q688" i="1" s="1"/>
  <c r="O413" i="1"/>
  <c r="Q413" i="1" s="1"/>
  <c r="O364" i="1"/>
  <c r="Q364" i="1" s="1"/>
  <c r="O817" i="1"/>
  <c r="Q817" i="1" s="1"/>
  <c r="O608" i="1"/>
  <c r="Q608" i="1" s="1"/>
  <c r="O335" i="1"/>
  <c r="Q335" i="1" s="1"/>
  <c r="O945" i="1"/>
  <c r="Q945" i="1" s="1"/>
  <c r="O94" i="1"/>
  <c r="Q94" i="1" s="1"/>
  <c r="O56" i="1"/>
  <c r="Q56" i="1" s="1"/>
  <c r="O873" i="1"/>
  <c r="Q873" i="1" s="1"/>
  <c r="O115" i="1"/>
  <c r="Q115" i="1" s="1"/>
  <c r="O833" i="1"/>
  <c r="Q833" i="1" s="1"/>
  <c r="O356" i="1"/>
  <c r="Q356" i="1" s="1"/>
  <c r="O980" i="1"/>
  <c r="Q980" i="1" s="1"/>
  <c r="O902" i="1"/>
  <c r="Q902" i="1" s="1"/>
  <c r="O89" i="1"/>
  <c r="Q89" i="1" s="1"/>
  <c r="O959" i="1"/>
  <c r="Q959" i="1" s="1"/>
  <c r="O283" i="1"/>
  <c r="Q283" i="1" s="1"/>
  <c r="O420" i="1"/>
  <c r="Q420" i="1" s="1"/>
  <c r="O388" i="1"/>
  <c r="Q388" i="1" s="1"/>
  <c r="O25" i="1"/>
  <c r="Q25" i="1" s="1"/>
  <c r="O874" i="1"/>
  <c r="Q874" i="1" s="1"/>
  <c r="O682" i="1"/>
  <c r="Q682" i="1" s="1"/>
  <c r="O275" i="1"/>
  <c r="Q275" i="1" s="1"/>
  <c r="O868" i="1"/>
  <c r="Q868" i="1" s="1"/>
  <c r="O360" i="1"/>
  <c r="Q360" i="1" s="1"/>
  <c r="O318" i="1"/>
  <c r="Q318" i="1" s="1"/>
  <c r="O571" i="1"/>
  <c r="Q571" i="1" s="1"/>
  <c r="O779" i="1"/>
  <c r="Q779" i="1" s="1"/>
  <c r="O818" i="1"/>
  <c r="Q818" i="1" s="1"/>
  <c r="O473" i="1"/>
  <c r="Q473" i="1" s="1"/>
  <c r="O61" i="1"/>
  <c r="Q61" i="1" s="1"/>
  <c r="O684" i="1"/>
  <c r="Q684" i="1" s="1"/>
  <c r="O415" i="1"/>
  <c r="Q415" i="1" s="1"/>
  <c r="O57" i="1"/>
  <c r="Q57" i="1" s="1"/>
  <c r="O373" i="1"/>
  <c r="Q373" i="1" s="1"/>
  <c r="O426" i="1"/>
  <c r="Q426" i="1" s="1"/>
  <c r="O267" i="1"/>
  <c r="Q267" i="1" s="1"/>
  <c r="O35" i="1"/>
  <c r="Q35" i="1" s="1"/>
  <c r="O642" i="1"/>
  <c r="Q642" i="1" s="1"/>
  <c r="O677" i="1"/>
  <c r="Q677" i="1" s="1"/>
  <c r="O701" i="1"/>
  <c r="Q701" i="1" s="1"/>
  <c r="O240" i="1"/>
  <c r="Q240" i="1" s="1"/>
  <c r="O904" i="1"/>
  <c r="Q904" i="1" s="1"/>
  <c r="O149" i="1"/>
  <c r="Q149" i="1" s="1"/>
  <c r="O337" i="1"/>
  <c r="Q337" i="1" s="1"/>
  <c r="O366" i="1"/>
  <c r="Q366" i="1" s="1"/>
  <c r="O596" i="1"/>
  <c r="Q596" i="1" s="1"/>
  <c r="O310" i="1"/>
  <c r="Q310" i="1" s="1"/>
  <c r="O647" i="1"/>
  <c r="Q647" i="1" s="1"/>
  <c r="O678" i="1"/>
  <c r="Q678" i="1" s="1"/>
  <c r="O598" i="1"/>
  <c r="Q598" i="1" s="1"/>
  <c r="O942" i="1"/>
  <c r="Q942" i="1" s="1"/>
  <c r="O729" i="1"/>
  <c r="Q729" i="1" s="1"/>
  <c r="O445" i="1"/>
  <c r="Q445" i="1" s="1"/>
  <c r="O269" i="1"/>
  <c r="Q269" i="1" s="1"/>
  <c r="O847" i="1"/>
  <c r="Q847" i="1" s="1"/>
  <c r="O427" i="1"/>
  <c r="Q427" i="1" s="1"/>
  <c r="O31" i="1"/>
  <c r="Q31" i="1" s="1"/>
  <c r="O806" i="1"/>
  <c r="Q806" i="1" s="1"/>
  <c r="O512" i="1"/>
  <c r="Q512" i="1" s="1"/>
  <c r="O347" i="1"/>
  <c r="Q347" i="1" s="1"/>
  <c r="O888" i="1"/>
  <c r="Q888" i="1" s="1"/>
  <c r="O353" i="1"/>
  <c r="Q353" i="1" s="1"/>
  <c r="O900" i="1"/>
  <c r="Q900" i="1" s="1"/>
  <c r="O59" i="1"/>
  <c r="Q59" i="1" s="1"/>
  <c r="O443" i="1"/>
  <c r="Q443" i="1" s="1"/>
  <c r="O367" i="1"/>
  <c r="Q367" i="1" s="1"/>
  <c r="O507" i="1"/>
  <c r="Q507" i="1" s="1"/>
  <c r="O308" i="1"/>
  <c r="Q308" i="1" s="1"/>
  <c r="O940" i="1"/>
  <c r="Q940" i="1" s="1"/>
  <c r="O429" i="1"/>
  <c r="Q429" i="1" s="1"/>
  <c r="O505" i="1"/>
  <c r="Q505" i="1" s="1"/>
  <c r="O448" i="1"/>
  <c r="Q448" i="1" s="1"/>
  <c r="O273" i="1"/>
  <c r="Q273" i="1" s="1"/>
  <c r="O90" i="1"/>
  <c r="Q90" i="1" s="1"/>
  <c r="O573" i="1"/>
  <c r="Q573" i="1" s="1"/>
  <c r="O727" i="1"/>
  <c r="Q727" i="1" s="1"/>
  <c r="O381" i="1"/>
  <c r="Q381" i="1" s="1"/>
  <c r="O594" i="1"/>
  <c r="Q594" i="1" s="1"/>
  <c r="O3" i="1"/>
  <c r="Q3" i="1" s="1"/>
  <c r="O447" i="1"/>
  <c r="Q447" i="1" s="1"/>
  <c r="O33" i="1"/>
  <c r="Q33" i="1" s="1"/>
  <c r="O241" i="1"/>
  <c r="Q241" i="1" s="1"/>
  <c r="O804" i="1"/>
  <c r="Q804" i="1" s="1"/>
  <c r="O486" i="1"/>
  <c r="Q486" i="1" s="1"/>
  <c r="O75" i="1"/>
  <c r="Q75" i="1" s="1"/>
  <c r="O441" i="1"/>
  <c r="Q441" i="1" s="1"/>
  <c r="O272" i="1"/>
  <c r="Q272" i="1" s="1"/>
  <c r="O597" i="1"/>
  <c r="Q597" i="1" s="1"/>
  <c r="O689" i="1"/>
  <c r="Q689" i="1" s="1"/>
  <c r="O929" i="1"/>
  <c r="Q929" i="1" s="1"/>
  <c r="O683" i="1"/>
  <c r="Q683" i="1" s="1"/>
  <c r="O311" i="1"/>
  <c r="Q311" i="1" s="1"/>
  <c r="O703" i="1"/>
  <c r="Q703" i="1" s="1"/>
  <c r="O412" i="1"/>
  <c r="Q412" i="1" s="1"/>
  <c r="O416" i="1"/>
  <c r="Q416" i="1" s="1"/>
  <c r="O323" i="1"/>
  <c r="Q323" i="1" s="1"/>
  <c r="O425" i="1"/>
  <c r="Q425" i="1" s="1"/>
  <c r="O324" i="1"/>
  <c r="Q324" i="1" s="1"/>
  <c r="O326" i="1"/>
  <c r="Q326" i="1" s="1"/>
  <c r="O741" i="1"/>
  <c r="Q741" i="1" s="1"/>
  <c r="O508" i="1"/>
  <c r="Q508" i="1" s="1"/>
  <c r="O572" i="1"/>
  <c r="Q572" i="1" s="1"/>
  <c r="O702" i="1"/>
  <c r="Q702" i="1" s="1"/>
  <c r="O513" i="1"/>
  <c r="Q513" i="1" s="1"/>
  <c r="O372" i="1"/>
  <c r="Q372" i="1" s="1"/>
  <c r="O309" i="1"/>
  <c r="Q309" i="1" s="1"/>
  <c r="O26" i="1"/>
  <c r="Q26" i="1" s="1"/>
  <c r="O808" i="1"/>
  <c r="Q808" i="1" s="1"/>
  <c r="O102" i="1"/>
  <c r="Q102" i="1" s="1"/>
  <c r="O81" i="1"/>
  <c r="Q81" i="1" s="1"/>
  <c r="O359" i="1"/>
  <c r="Q359" i="1" s="1"/>
  <c r="O603" i="1"/>
  <c r="Q603" i="1" s="1"/>
  <c r="O948" i="1"/>
  <c r="Q948" i="1" s="1"/>
  <c r="O949" i="1"/>
  <c r="Q949" i="1" s="1"/>
  <c r="O286" i="1"/>
  <c r="Q286" i="1" s="1"/>
  <c r="O491" i="1"/>
  <c r="Q491" i="1" s="1"/>
  <c r="O494" i="1"/>
  <c r="Q494" i="1" s="1"/>
  <c r="O812" i="1"/>
  <c r="Q812" i="1" s="1"/>
  <c r="O276" i="1"/>
  <c r="Q276" i="1" s="1"/>
  <c r="O495" i="1"/>
  <c r="Q495" i="1" s="1"/>
  <c r="O287" i="1"/>
  <c r="Q287" i="1" s="1"/>
  <c r="O490" i="1"/>
  <c r="Q490" i="1" s="1"/>
  <c r="O259" i="1"/>
  <c r="Q259" i="1" s="1"/>
  <c r="O261" i="1"/>
  <c r="Q261" i="1" s="1"/>
  <c r="O796" i="1"/>
  <c r="Q796" i="1" s="1"/>
  <c r="O332" i="1"/>
  <c r="Q332" i="1" s="1"/>
  <c r="O280" i="1"/>
  <c r="Q280" i="1" s="1"/>
  <c r="O277" i="1"/>
  <c r="Q277" i="1" s="1"/>
  <c r="O586" i="1"/>
  <c r="Q586" i="1" s="1"/>
  <c r="O680" i="1"/>
  <c r="Q680" i="1" s="1"/>
  <c r="O281" i="1"/>
  <c r="Q281" i="1" s="1"/>
  <c r="O747" i="1"/>
  <c r="Q747" i="1" s="1"/>
  <c r="O18" i="1"/>
  <c r="Q18" i="1" s="1"/>
  <c r="O869" i="1"/>
  <c r="Q869" i="1" s="1"/>
  <c r="O617" i="1"/>
  <c r="Q617" i="1" s="1"/>
  <c r="O449" i="1"/>
  <c r="Q449" i="1" s="1"/>
  <c r="O151" i="1"/>
  <c r="Q151" i="1" s="1"/>
  <c r="O730" i="1"/>
  <c r="Q730" i="1" s="1"/>
  <c r="O109" i="1"/>
  <c r="Q109" i="1" s="1"/>
  <c r="O68" i="1"/>
  <c r="Q68" i="1" s="1"/>
  <c r="O262" i="1"/>
  <c r="Q262" i="1" s="1"/>
  <c r="O69" i="1"/>
  <c r="Q69" i="1" s="1"/>
  <c r="O418" i="1"/>
  <c r="Q418" i="1" s="1"/>
  <c r="O103" i="1"/>
  <c r="Q103" i="1" s="1"/>
  <c r="O87" i="1"/>
  <c r="Q87" i="1" s="1"/>
  <c r="O80" i="1"/>
  <c r="Q80" i="1" s="1"/>
  <c r="O748" i="1"/>
  <c r="Q748" i="1" s="1"/>
  <c r="O544" i="1"/>
  <c r="Q544" i="1" s="1"/>
  <c r="O877" i="1"/>
  <c r="Q877" i="1" s="1"/>
  <c r="O561" i="1"/>
  <c r="Q561" i="1" s="1"/>
  <c r="O205" i="1"/>
  <c r="Q205" i="1" s="1"/>
  <c r="O238" i="1"/>
  <c r="Q238" i="1" s="1"/>
  <c r="O138" i="1"/>
  <c r="Q138" i="1" s="1"/>
  <c r="O152" i="1"/>
  <c r="Q152" i="1" s="1"/>
  <c r="O567" i="1"/>
  <c r="Q567" i="1" s="1"/>
  <c r="O638" i="1"/>
  <c r="Q638" i="1" s="1"/>
  <c r="O451" i="1"/>
  <c r="Q451" i="1" s="1"/>
  <c r="O519" i="1"/>
  <c r="Q519" i="1" s="1"/>
  <c r="O144" i="1"/>
  <c r="Q144" i="1" s="1"/>
  <c r="O763" i="1"/>
  <c r="Q763" i="1" s="1"/>
  <c r="O563" i="1"/>
  <c r="Q563" i="1" s="1"/>
  <c r="O552" i="1"/>
  <c r="Q552" i="1" s="1"/>
  <c r="O100" i="1"/>
  <c r="Q100" i="1" s="1"/>
  <c r="O893" i="1"/>
  <c r="Q893" i="1" s="1"/>
  <c r="O44" i="1"/>
  <c r="Q44" i="1" s="1"/>
  <c r="O404" i="1"/>
  <c r="Q404" i="1" s="1"/>
  <c r="O974" i="1"/>
  <c r="Q974" i="1" s="1"/>
  <c r="O20" i="1"/>
  <c r="Q20" i="1" s="1"/>
  <c r="O838" i="1"/>
  <c r="Q838" i="1" s="1"/>
  <c r="O834" i="1"/>
  <c r="Q834" i="1" s="1"/>
  <c r="O825" i="1"/>
  <c r="Q825" i="1" s="1"/>
  <c r="O734" i="1"/>
  <c r="Q734" i="1" s="1"/>
  <c r="O690" i="1"/>
  <c r="Q690" i="1" s="1"/>
  <c r="O590" i="1"/>
  <c r="Q590" i="1" s="1"/>
  <c r="O691" i="1"/>
  <c r="Q691" i="1" s="1"/>
  <c r="O338" i="1"/>
  <c r="Q338" i="1" s="1"/>
  <c r="O934" i="1"/>
  <c r="Q934" i="1" s="1"/>
  <c r="O110" i="1"/>
  <c r="Q110" i="1" s="1"/>
  <c r="O894" i="1"/>
  <c r="Q894" i="1" s="1"/>
  <c r="O514" i="1"/>
  <c r="Q514" i="1" s="1"/>
  <c r="O437" i="1"/>
  <c r="Q437" i="1" s="1"/>
  <c r="O344" i="1"/>
  <c r="Q344" i="1" s="1"/>
  <c r="O800" i="1"/>
  <c r="Q800" i="1" s="1"/>
  <c r="O104" i="1"/>
  <c r="Q104" i="1" s="1"/>
  <c r="O605" i="1"/>
  <c r="Q605" i="1" s="1"/>
  <c r="O799" i="1"/>
  <c r="Q799" i="1" s="1"/>
  <c r="O589" i="1"/>
  <c r="Q589" i="1" s="1"/>
  <c r="O809" i="1"/>
  <c r="Q809" i="1" s="1"/>
  <c r="O811" i="1"/>
  <c r="Q811" i="1" s="1"/>
  <c r="O816" i="1"/>
  <c r="Q816" i="1" s="1"/>
  <c r="O805" i="1"/>
  <c r="Q805" i="1" s="1"/>
  <c r="O442" i="1"/>
  <c r="Q442" i="1" s="1"/>
  <c r="O795" i="1"/>
  <c r="Q795" i="1" s="1"/>
  <c r="O807" i="1"/>
  <c r="Q807" i="1" s="1"/>
  <c r="O595" i="1"/>
  <c r="Q595" i="1" s="1"/>
  <c r="O593" i="1"/>
  <c r="Q593" i="1" s="1"/>
  <c r="O146" i="1"/>
  <c r="Q146" i="1" s="1"/>
  <c r="O845" i="1"/>
  <c r="Q845" i="1" s="1"/>
  <c r="O866" i="1"/>
  <c r="Q866" i="1" s="1"/>
  <c r="O707" i="1"/>
  <c r="Q707" i="1" s="1"/>
  <c r="O615" i="1"/>
  <c r="Q615" i="1" s="1"/>
  <c r="O585" i="1"/>
  <c r="Q585" i="1" s="1"/>
  <c r="O357" i="1"/>
  <c r="Q357" i="1" s="1"/>
  <c r="O322" i="1"/>
  <c r="Q322" i="1" s="1"/>
  <c r="O263" i="1"/>
  <c r="Q263" i="1" s="1"/>
  <c r="O889" i="1"/>
  <c r="Q889" i="1" s="1"/>
  <c r="O712" i="1"/>
  <c r="Q712" i="1" s="1"/>
  <c r="O932" i="1"/>
  <c r="Q932" i="1" s="1"/>
  <c r="O314" i="1"/>
  <c r="Q314" i="1" s="1"/>
  <c r="O663" i="1"/>
  <c r="Q663" i="1" s="1"/>
  <c r="O229" i="1"/>
  <c r="Q229" i="1" s="1"/>
  <c r="O906" i="1"/>
  <c r="Q906" i="1" s="1"/>
  <c r="O126" i="1"/>
  <c r="Q126" i="1" s="1"/>
  <c r="O432" i="1"/>
  <c r="Q432" i="1" s="1"/>
  <c r="O433" i="1"/>
  <c r="Q433" i="1" s="1"/>
  <c r="O951" i="1"/>
  <c r="Q951" i="1" s="1"/>
  <c r="O510" i="1"/>
  <c r="Q510" i="1" s="1"/>
  <c r="O850" i="1"/>
  <c r="Q850" i="1" s="1"/>
  <c r="O98" i="1"/>
  <c r="Q98" i="1" s="1"/>
  <c r="O339" i="1"/>
  <c r="Q339" i="1" s="1"/>
  <c r="O28" i="1"/>
  <c r="Q28" i="1" s="1"/>
  <c r="O686" i="1"/>
  <c r="Q686" i="1" s="1"/>
  <c r="O668" i="1"/>
  <c r="Q668" i="1" s="1"/>
  <c r="O355" i="1"/>
  <c r="Q355" i="1" s="1"/>
  <c r="O107" i="1"/>
  <c r="Q107" i="1" s="1"/>
  <c r="O250" i="1"/>
  <c r="Q250" i="1" s="1"/>
  <c r="O258" i="1"/>
  <c r="Q258" i="1" s="1"/>
  <c r="O370" i="1"/>
  <c r="Q370" i="1" s="1"/>
  <c r="O687" i="1"/>
  <c r="Q687" i="1" s="1"/>
  <c r="O278" i="1"/>
  <c r="Q278" i="1" s="1"/>
  <c r="O271" i="1"/>
  <c r="Q271" i="1" s="1"/>
  <c r="O791" i="1"/>
  <c r="Q791" i="1" s="1"/>
  <c r="O368" i="1"/>
  <c r="Q368" i="1" s="1"/>
  <c r="O248" i="1"/>
  <c r="Q248" i="1" s="1"/>
  <c r="O506" i="1"/>
  <c r="Q506" i="1" s="1"/>
  <c r="O819" i="1"/>
  <c r="Q819" i="1" s="1"/>
  <c r="O369" i="1"/>
  <c r="Q369" i="1" s="1"/>
  <c r="O851" i="1"/>
  <c r="Q851" i="1" s="1"/>
  <c r="O78" i="1"/>
  <c r="Q78" i="1" s="1"/>
  <c r="O371" i="1"/>
  <c r="Q371" i="1" s="1"/>
  <c r="O792" i="1"/>
  <c r="Q792" i="1" s="1"/>
  <c r="O148" i="1"/>
  <c r="Q148" i="1" s="1"/>
  <c r="O870" i="1"/>
  <c r="Q870" i="1" s="1"/>
  <c r="O52" i="1"/>
  <c r="Q52" i="1" s="1"/>
  <c r="O643" i="1"/>
  <c r="Q643" i="1" s="1"/>
  <c r="O325" i="1"/>
  <c r="Q325" i="1" s="1"/>
  <c r="O279" i="1"/>
  <c r="Q279" i="1" s="1"/>
  <c r="O92" i="1"/>
  <c r="Q92" i="1" s="1"/>
  <c r="O142" i="1"/>
  <c r="Q142" i="1" s="1"/>
  <c r="O943" i="1"/>
  <c r="Q943" i="1" s="1"/>
  <c r="O618" i="1"/>
  <c r="Q618" i="1" s="1"/>
  <c r="O53" i="1"/>
  <c r="Q53" i="1" s="1"/>
  <c r="O946" i="1"/>
  <c r="Q946" i="1" s="1"/>
  <c r="O16" i="1"/>
  <c r="Q16" i="1" s="1"/>
  <c r="O947" i="1"/>
  <c r="Q947" i="1" s="1"/>
  <c r="O696" i="1"/>
  <c r="Q696" i="1" s="1"/>
  <c r="O895" i="1"/>
  <c r="Q895" i="1" s="1"/>
  <c r="O738" i="1"/>
  <c r="Q738" i="1" s="1"/>
  <c r="O516" i="1"/>
  <c r="Q516" i="1" s="1"/>
  <c r="O646" i="1"/>
  <c r="Q646" i="1" s="1"/>
  <c r="O5" i="1"/>
  <c r="Q5" i="1" s="1"/>
  <c r="O424" i="1"/>
  <c r="Q424" i="1" s="1"/>
  <c r="O697" i="1"/>
  <c r="Q697" i="1" s="1"/>
  <c r="O922" i="1"/>
  <c r="Q922" i="1" s="1"/>
  <c r="O737" i="1"/>
  <c r="Q737" i="1" s="1"/>
  <c r="O154" i="1"/>
  <c r="Q154" i="1" s="1"/>
  <c r="O6" i="1"/>
  <c r="Q6" i="1" s="1"/>
  <c r="O695" i="1"/>
  <c r="Q695" i="1" s="1"/>
  <c r="O645" i="1"/>
  <c r="Q645" i="1" s="1"/>
  <c r="O480" i="1"/>
  <c r="Q480" i="1" s="1"/>
  <c r="O298" i="1"/>
  <c r="Q298" i="1" s="1"/>
  <c r="O66" i="1"/>
  <c r="Q66" i="1" s="1"/>
  <c r="O299" i="1"/>
  <c r="Q299" i="1" s="1"/>
  <c r="O481" i="1"/>
  <c r="Q481" i="1" s="1"/>
  <c r="O260" i="1"/>
  <c r="Q260" i="1" s="1"/>
  <c r="O67" i="1"/>
  <c r="Q67" i="1" s="1"/>
  <c r="O794" i="1"/>
  <c r="Q794" i="1" s="1"/>
  <c r="O787" i="1"/>
  <c r="Q787" i="1" s="1"/>
  <c r="O786" i="1"/>
  <c r="Q786" i="1" s="1"/>
  <c r="O854" i="1"/>
  <c r="Q854" i="1" s="1"/>
  <c r="O91" i="1"/>
  <c r="Q91" i="1" s="1"/>
  <c r="O788" i="1"/>
  <c r="Q788" i="1" s="1"/>
  <c r="O77" i="1"/>
  <c r="Q77" i="1" s="1"/>
  <c r="O374" i="1"/>
  <c r="Q374" i="1" s="1"/>
  <c r="O666" i="1"/>
  <c r="Q666" i="1" s="1"/>
  <c r="O133" i="1"/>
  <c r="Q133" i="1" s="1"/>
  <c r="O386" i="1"/>
  <c r="Q386" i="1" s="1"/>
  <c r="O24" i="1"/>
  <c r="Q24" i="1" s="1"/>
  <c r="O29" i="1"/>
  <c r="Q29" i="1" s="1"/>
  <c r="O962" i="1"/>
  <c r="Q962" i="1" s="1"/>
  <c r="O876" i="1"/>
  <c r="Q876" i="1" s="1"/>
  <c r="O354" i="1"/>
  <c r="Q354" i="1" s="1"/>
  <c r="O954" i="1"/>
  <c r="Q954" i="1" s="1"/>
  <c r="O351" i="1"/>
  <c r="Q351" i="1" s="1"/>
  <c r="O244" i="1"/>
  <c r="Q244" i="1" s="1"/>
  <c r="O612" i="1"/>
  <c r="Q612" i="1" s="1"/>
  <c r="O844" i="1"/>
  <c r="Q844" i="1" s="1"/>
  <c r="O255" i="1"/>
  <c r="Q255" i="1" s="1"/>
  <c r="O253" i="1"/>
  <c r="Q253" i="1" s="1"/>
  <c r="O570" i="1"/>
  <c r="Q570" i="1" s="1"/>
  <c r="O389" i="1"/>
  <c r="Q389" i="1" s="1"/>
  <c r="O352" i="1"/>
  <c r="Q352" i="1" s="1"/>
  <c r="O956" i="1"/>
  <c r="Q956" i="1" s="1"/>
  <c r="O346" i="1"/>
  <c r="Q346" i="1" s="1"/>
  <c r="O815" i="1"/>
  <c r="Q815" i="1" s="1"/>
  <c r="O385" i="1"/>
  <c r="Q385" i="1" s="1"/>
  <c r="O613" i="1"/>
  <c r="Q613" i="1" s="1"/>
  <c r="O957" i="1"/>
  <c r="Q957" i="1" s="1"/>
  <c r="O606" i="1"/>
  <c r="Q606" i="1" s="1"/>
  <c r="O607" i="1"/>
  <c r="Q607" i="1" s="1"/>
  <c r="O321" i="1"/>
  <c r="Q321" i="1" s="1"/>
  <c r="O384" i="1"/>
  <c r="Q384" i="1" s="1"/>
  <c r="O387" i="1"/>
  <c r="Q387" i="1" s="1"/>
  <c r="O955" i="1"/>
  <c r="Q955" i="1" s="1"/>
  <c r="O317" i="1"/>
  <c r="Q317" i="1" s="1"/>
  <c r="M264" i="1"/>
  <c r="M266" i="1"/>
  <c r="M265" i="1"/>
  <c r="M713" i="1"/>
  <c r="M8" i="1"/>
  <c r="M86" i="1"/>
  <c r="M157" i="1"/>
  <c r="M749" i="1"/>
  <c r="M710" i="1"/>
  <c r="M21" i="1"/>
  <c r="M82" i="1"/>
  <c r="M711" i="1"/>
  <c r="M328" i="1"/>
  <c r="M37" i="1"/>
  <c r="M330" i="1"/>
  <c r="M156" i="1"/>
  <c r="M938" i="1"/>
  <c r="M750" i="1"/>
  <c r="M158" i="1"/>
  <c r="M83" i="1"/>
  <c r="M9" i="1"/>
  <c r="M79" i="1"/>
  <c r="M327" i="1"/>
  <c r="M329" i="1"/>
  <c r="M937" i="1"/>
  <c r="M931" i="1"/>
  <c r="M714" i="1"/>
  <c r="M84" i="1"/>
  <c r="M85" i="1"/>
  <c r="M840" i="1"/>
  <c r="M718" i="1"/>
  <c r="M430" i="1"/>
  <c r="M112" i="1"/>
  <c r="M650" i="1"/>
  <c r="M165" i="1"/>
  <c r="M470" i="1"/>
  <c r="M966" i="1"/>
  <c r="M971" i="1"/>
  <c r="M121" i="1"/>
  <c r="M176" i="1"/>
  <c r="M546" i="1"/>
  <c r="M565" i="1"/>
  <c r="M542" i="1"/>
  <c r="M407" i="1"/>
  <c r="M530" i="1"/>
  <c r="M168" i="1"/>
  <c r="M882" i="1"/>
  <c r="M227" i="1"/>
  <c r="M534" i="1"/>
  <c r="M398" i="1"/>
  <c r="M777" i="1"/>
  <c r="M524" i="1"/>
  <c r="M724" i="1"/>
  <c r="M11" i="1"/>
  <c r="M626" i="1"/>
  <c r="M624" i="1"/>
  <c r="M468" i="1"/>
  <c r="M634" i="1"/>
  <c r="M400" i="1"/>
  <c r="M559" i="1"/>
  <c r="M222" i="1"/>
  <c r="M540" i="1"/>
  <c r="M878" i="1"/>
  <c r="M921" i="1"/>
  <c r="M209" i="1"/>
  <c r="M518" i="1"/>
  <c r="M652" i="1"/>
  <c r="M191" i="1"/>
  <c r="M458" i="1"/>
  <c r="M916" i="1"/>
  <c r="M884" i="1"/>
  <c r="M764" i="1"/>
  <c r="M672" i="1"/>
  <c r="M527" i="1"/>
  <c r="M174" i="1"/>
  <c r="M180" i="1"/>
  <c r="M482" i="1"/>
  <c r="M520" i="1"/>
  <c r="M108" i="1"/>
  <c r="M630" i="1"/>
  <c r="M42" i="1"/>
  <c r="M751" i="1"/>
  <c r="M111" i="1"/>
  <c r="M392" i="1"/>
  <c r="M522" i="1"/>
  <c r="M973" i="1"/>
  <c r="M761" i="1"/>
  <c r="M566" i="1"/>
  <c r="M754" i="1"/>
  <c r="M628" i="1"/>
  <c r="M968" i="1"/>
  <c r="M171" i="1"/>
  <c r="M185" i="1"/>
  <c r="M410" i="1"/>
  <c r="M769" i="1"/>
  <c r="M670" i="1"/>
  <c r="M12" i="1"/>
  <c r="M685" i="1"/>
  <c r="M772" i="1"/>
  <c r="M203" i="1"/>
  <c r="M466" i="1"/>
  <c r="M140" i="1"/>
  <c r="M192" i="1"/>
  <c r="M207" i="1"/>
  <c r="M236" i="1"/>
  <c r="M762" i="1"/>
  <c r="M773" i="1"/>
  <c r="M557" i="1"/>
  <c r="M775" i="1"/>
  <c r="M423" i="1"/>
  <c r="M136" i="1"/>
  <c r="M220" i="1"/>
  <c r="M766" i="1"/>
  <c r="M533" i="1"/>
  <c r="M721" i="1"/>
  <c r="M224" i="1"/>
  <c r="M661" i="1"/>
  <c r="M199" i="1"/>
  <c r="M394" i="1"/>
  <c r="M7" i="1"/>
  <c r="M226" i="1"/>
  <c r="M970" i="1"/>
  <c r="M526" i="1"/>
  <c r="M178" i="1"/>
  <c r="M463" i="1"/>
  <c r="M905" i="1"/>
  <c r="M778" i="1"/>
  <c r="M558" i="1"/>
  <c r="M135" i="1"/>
  <c r="M551" i="1"/>
  <c r="M885" i="1"/>
  <c r="M218" i="1"/>
  <c r="M397" i="1"/>
  <c r="M40" i="1"/>
  <c r="M195" i="1"/>
  <c r="M759" i="1"/>
  <c r="M716" i="1"/>
  <c r="M933" i="1"/>
  <c r="M736" i="1"/>
  <c r="M517" i="1"/>
  <c r="M531" i="1"/>
  <c r="M105" i="1"/>
  <c r="M653" i="1"/>
  <c r="M636" i="1"/>
  <c r="M10" i="1"/>
  <c r="M908" i="1"/>
  <c r="M755" i="1"/>
  <c r="M655" i="1"/>
  <c r="M99" i="1"/>
  <c r="M553" i="1"/>
  <c r="M399" i="1"/>
  <c r="M214" i="1"/>
  <c r="M515" i="1"/>
  <c r="M231" i="1"/>
  <c r="M131" i="1"/>
  <c r="M673" i="1"/>
  <c r="M667" i="1"/>
  <c r="M101" i="1"/>
  <c r="M201" i="1"/>
  <c r="M770" i="1"/>
  <c r="M212" i="1"/>
  <c r="M562" i="1"/>
  <c r="M732" i="1"/>
  <c r="M575" i="1"/>
  <c r="M159" i="1"/>
  <c r="M164" i="1"/>
  <c r="M536" i="1"/>
  <c r="M723" i="1"/>
  <c r="M910" i="1"/>
  <c r="M183" i="1"/>
  <c r="M914" i="1"/>
  <c r="M483" i="1"/>
  <c r="M457" i="1"/>
  <c r="M46" i="1"/>
  <c r="M659" i="1"/>
  <c r="M189" i="1"/>
  <c r="M47" i="1"/>
  <c r="M134" i="1"/>
  <c r="M757" i="1"/>
  <c r="M529" i="1"/>
  <c r="M181" i="1"/>
  <c r="M555" i="1"/>
  <c r="M455" i="1"/>
  <c r="M669" i="1"/>
  <c r="M538" i="1"/>
  <c r="M120" i="1"/>
  <c r="M216" i="1"/>
  <c r="M880" i="1"/>
  <c r="M235" i="1"/>
  <c r="M920" i="1"/>
  <c r="M409" i="1"/>
  <c r="M627" i="1"/>
  <c r="M771" i="1"/>
  <c r="M641" i="1"/>
  <c r="M361" i="1"/>
  <c r="M233" i="1"/>
  <c r="M169" i="1"/>
  <c r="M720" i="1"/>
  <c r="M179" i="1"/>
  <c r="M664" i="1"/>
  <c r="M190" i="1"/>
  <c r="M549" i="1"/>
  <c r="M403" i="1"/>
  <c r="M402" i="1"/>
  <c r="M541" i="1"/>
  <c r="M639" i="1"/>
  <c r="M331" i="1"/>
  <c r="M175" i="1"/>
  <c r="M395" i="1"/>
  <c r="M391" i="1"/>
  <c r="M405" i="1"/>
  <c r="M976" i="1"/>
  <c r="M525" i="1"/>
  <c r="M915" i="1"/>
  <c r="M657" i="1"/>
  <c r="M912" i="1"/>
  <c r="M564" i="1"/>
  <c r="M576" i="1"/>
  <c r="M662" i="1"/>
  <c r="M4" i="1"/>
  <c r="M633" i="1"/>
  <c r="M978" i="1"/>
  <c r="M187" i="1"/>
  <c r="M733" i="1"/>
  <c r="M41" i="1"/>
  <c r="M694" i="1"/>
  <c r="M459" i="1"/>
  <c r="M719" i="1"/>
  <c r="M560" i="1"/>
  <c r="M977" i="1"/>
  <c r="M725" i="1"/>
  <c r="M543" i="1"/>
  <c r="M406" i="1"/>
  <c r="M113" i="1"/>
  <c r="M752" i="1"/>
  <c r="M119" i="1"/>
  <c r="M177" i="1"/>
  <c r="M717" i="1"/>
  <c r="M883" i="1"/>
  <c r="M129" i="1"/>
  <c r="M881" i="1"/>
  <c r="M167" i="1"/>
  <c r="M200" i="1"/>
  <c r="M204" i="1"/>
  <c r="M577" i="1"/>
  <c r="M631" i="1"/>
  <c r="M139" i="1"/>
  <c r="M469" i="1"/>
  <c r="M472" i="1"/>
  <c r="M132" i="1"/>
  <c r="M671" i="1"/>
  <c r="M210" i="1"/>
  <c r="M411" i="1"/>
  <c r="M38" i="1"/>
  <c r="M137" i="1"/>
  <c r="M193" i="1"/>
  <c r="M715" i="1"/>
  <c r="M841" i="1"/>
  <c r="M434" i="1"/>
  <c r="M221" i="1"/>
  <c r="M206" i="1"/>
  <c r="M521" i="1"/>
  <c r="M969" i="1"/>
  <c r="M532" i="1"/>
  <c r="M43" i="1"/>
  <c r="M127" i="1"/>
  <c r="M545" i="1"/>
  <c r="M467" i="1"/>
  <c r="M462" i="1"/>
  <c r="M625" i="1"/>
  <c r="M230" i="1"/>
  <c r="M886" i="1"/>
  <c r="M765" i="1"/>
  <c r="M547" i="1"/>
  <c r="M568" i="1"/>
  <c r="M756" i="1"/>
  <c r="M461" i="1"/>
  <c r="M651" i="1"/>
  <c r="M166" i="1"/>
  <c r="M967" i="1"/>
  <c r="M665" i="1"/>
  <c r="M722" i="1"/>
  <c r="M776" i="1"/>
  <c r="M578" i="1"/>
  <c r="M184" i="1"/>
  <c r="M45" i="1"/>
  <c r="M225" i="1"/>
  <c r="M774" i="1"/>
  <c r="M550" i="1"/>
  <c r="M656" i="1"/>
  <c r="M194" i="1"/>
  <c r="M196" i="1"/>
  <c r="M208" i="1"/>
  <c r="M211" i="1"/>
  <c r="M2" i="1"/>
  <c r="M182" i="1"/>
  <c r="M197" i="1"/>
  <c r="M172" i="1"/>
  <c r="M188" i="1"/>
  <c r="M36" i="1"/>
  <c r="M539" i="1"/>
  <c r="M879" i="1"/>
  <c r="M629" i="1"/>
  <c r="M753" i="1"/>
  <c r="M223" i="1"/>
  <c r="M660" i="1"/>
  <c r="M130" i="1"/>
  <c r="M658" i="1"/>
  <c r="M640" i="1"/>
  <c r="M523" i="1"/>
  <c r="M464" i="1"/>
  <c r="M15" i="1"/>
  <c r="M237" i="1"/>
  <c r="M907" i="1"/>
  <c r="M919" i="1"/>
  <c r="M228" i="1"/>
  <c r="M913" i="1"/>
  <c r="M362" i="1"/>
  <c r="M623" i="1"/>
  <c r="M537" i="1"/>
  <c r="M760" i="1"/>
  <c r="M198" i="1"/>
  <c r="M128" i="1"/>
  <c r="M431" i="1"/>
  <c r="M213" i="1"/>
  <c r="M396" i="1"/>
  <c r="M637" i="1"/>
  <c r="M123" i="1"/>
  <c r="M393" i="1"/>
  <c r="M632" i="1"/>
  <c r="M170" i="1"/>
  <c r="M909" i="1"/>
  <c r="M554" i="1"/>
  <c r="M401" i="1"/>
  <c r="M654" i="1"/>
  <c r="M484" i="1"/>
  <c r="M39" i="1"/>
  <c r="M173" i="1"/>
  <c r="M574" i="1"/>
  <c r="M548" i="1"/>
  <c r="M509" i="1"/>
  <c r="M454" i="1"/>
  <c r="M186" i="1"/>
  <c r="M217" i="1"/>
  <c r="M528" i="1"/>
  <c r="M556" i="1"/>
  <c r="M234" i="1"/>
  <c r="M635" i="1"/>
  <c r="M535" i="1"/>
  <c r="M768" i="1"/>
  <c r="M465" i="1"/>
  <c r="M767" i="1"/>
  <c r="M972" i="1"/>
  <c r="M219" i="1"/>
  <c r="M450" i="1"/>
  <c r="M456" i="1"/>
  <c r="M911" i="1"/>
  <c r="M758" i="1"/>
  <c r="M731" i="1"/>
  <c r="M202" i="1"/>
  <c r="M215" i="1"/>
  <c r="M471" i="1"/>
  <c r="M232" i="1"/>
  <c r="M14" i="1"/>
  <c r="M408" i="1"/>
  <c r="M312" i="1"/>
  <c r="M460" i="1"/>
  <c r="M828" i="1"/>
  <c r="M830" i="1"/>
  <c r="M839" i="1"/>
  <c r="M836" i="1"/>
  <c r="M602" i="1"/>
  <c r="M599" i="1"/>
  <c r="M600" i="1"/>
  <c r="M835" i="1"/>
  <c r="M583" i="1"/>
  <c r="M917" i="1"/>
  <c r="M827" i="1"/>
  <c r="M306" i="1"/>
  <c r="M341" i="1"/>
  <c r="M842" i="1"/>
  <c r="M857" i="1"/>
  <c r="M861" i="1"/>
  <c r="M843" i="1"/>
  <c r="M503" i="1"/>
  <c r="M97" i="1"/>
  <c r="M302" i="1"/>
  <c r="M95" i="1"/>
  <c r="M944" i="1"/>
  <c r="M436" i="1"/>
  <c r="M709" i="1"/>
  <c r="M797" i="1"/>
  <c r="M859" i="1"/>
  <c r="M814" i="1"/>
  <c r="M290" i="1"/>
  <c r="M855" i="1"/>
  <c r="M829" i="1"/>
  <c r="M476" i="1"/>
  <c r="M793" i="1"/>
  <c r="M162" i="1"/>
  <c r="M118" i="1"/>
  <c r="M918" i="1"/>
  <c r="M440" i="1"/>
  <c r="M489" i="1"/>
  <c r="M438" i="1"/>
  <c r="M345" i="1"/>
  <c r="M315" i="1"/>
  <c r="M303" i="1"/>
  <c r="M296" i="1"/>
  <c r="M742" i="1"/>
  <c r="M70" i="1"/>
  <c r="M497" i="1"/>
  <c r="M896" i="1"/>
  <c r="M64" i="1"/>
  <c r="M160" i="1"/>
  <c r="M644" i="1"/>
  <c r="M898" i="1"/>
  <c r="M251" i="1"/>
  <c r="M492" i="1"/>
  <c r="M294" i="1"/>
  <c r="M679" i="1"/>
  <c r="M831" i="1"/>
  <c r="M801" i="1"/>
  <c r="M621" i="1"/>
  <c r="M114" i="1"/>
  <c r="M862" i="1"/>
  <c r="M781" i="1"/>
  <c r="M268" i="1"/>
  <c r="M487" i="1"/>
  <c r="M479" i="1"/>
  <c r="M245" i="1"/>
  <c r="M499" i="1"/>
  <c r="M377" i="1"/>
  <c r="M375" i="1"/>
  <c r="M739" i="1"/>
  <c r="M62" i="1"/>
  <c r="M76" i="1"/>
  <c r="M587" i="1"/>
  <c r="M379" i="1"/>
  <c r="M813" i="1"/>
  <c r="M501" i="1"/>
  <c r="M674" i="1"/>
  <c r="M610" i="1"/>
  <c r="M569" i="1"/>
  <c r="M307" i="1"/>
  <c r="M681" i="1"/>
  <c r="M304" i="1"/>
  <c r="M291" i="1"/>
  <c r="M72" i="1"/>
  <c r="M13" i="1"/>
  <c r="M73" i="1"/>
  <c r="M963" i="1"/>
  <c r="M965" i="1"/>
  <c r="M579" i="1"/>
  <c r="M117" i="1"/>
  <c r="M390" i="1"/>
  <c r="M295" i="1"/>
  <c r="M580" i="1"/>
  <c r="M284" i="1"/>
  <c r="M953" i="1"/>
  <c r="M155" i="1"/>
  <c r="M826" i="1"/>
  <c r="M622" i="1"/>
  <c r="M863" i="1"/>
  <c r="M96" i="1"/>
  <c r="M242" i="1"/>
  <c r="M798" i="1"/>
  <c r="M856" i="1"/>
  <c r="M288" i="1"/>
  <c r="M488" i="1"/>
  <c r="M342" i="1"/>
  <c r="M961" i="1"/>
  <c r="M249" i="1"/>
  <c r="M49" i="1"/>
  <c r="M858" i="1"/>
  <c r="M161" i="1"/>
  <c r="M475" i="1"/>
  <c r="M378" i="1"/>
  <c r="M648" i="1"/>
  <c r="M71" i="1"/>
  <c r="M300" i="1"/>
  <c r="M51" i="1"/>
  <c r="M925" i="1"/>
  <c r="M611" i="1"/>
  <c r="M699" i="1"/>
  <c r="M305" i="1"/>
  <c r="M735" i="1"/>
  <c r="M292" i="1"/>
  <c r="M493" i="1"/>
  <c r="M333" i="1"/>
  <c r="M609" i="1"/>
  <c r="M254" i="1"/>
  <c r="M588" i="1"/>
  <c r="M802" i="1"/>
  <c r="M498" i="1"/>
  <c r="M923" i="1"/>
  <c r="M601" i="1"/>
  <c r="M293" i="1"/>
  <c r="M860" i="1"/>
  <c r="M780" i="1"/>
  <c r="M63" i="1"/>
  <c r="M584" i="1"/>
  <c r="M698" i="1"/>
  <c r="M285" i="1"/>
  <c r="M414" i="1"/>
  <c r="M145" i="1"/>
  <c r="M619" i="1"/>
  <c r="M252" i="1"/>
  <c r="M22" i="1"/>
  <c r="M592" i="1"/>
  <c r="M382" i="1"/>
  <c r="M478" i="1"/>
  <c r="M620" i="1"/>
  <c r="M692" i="1"/>
  <c r="M875" i="1"/>
  <c r="M257" i="1"/>
  <c r="M301" i="1"/>
  <c r="M23" i="1"/>
  <c r="M106" i="1"/>
  <c r="M474" i="1"/>
  <c r="M122" i="1"/>
  <c r="M439" i="1"/>
  <c r="M675" i="1"/>
  <c r="M952" i="1"/>
  <c r="M383" i="1"/>
  <c r="M340" i="1"/>
  <c r="M48" i="1"/>
  <c r="M247" i="1"/>
  <c r="M708" i="1"/>
  <c r="M297" i="1"/>
  <c r="M116" i="1"/>
  <c r="M614" i="1"/>
  <c r="M591" i="1"/>
  <c r="M88" i="1"/>
  <c r="M256" i="1"/>
  <c r="M496" i="1"/>
  <c r="M964" i="1"/>
  <c r="M65" i="1"/>
  <c r="M376" i="1"/>
  <c r="M693" i="1"/>
  <c r="M50" i="1"/>
  <c r="M502" i="1"/>
  <c r="M163" i="1"/>
  <c r="M975" i="1"/>
  <c r="M153" i="1"/>
  <c r="M350" i="1"/>
  <c r="M500" i="1"/>
  <c r="M246" i="1"/>
  <c r="M289" i="1"/>
  <c r="M477" i="1"/>
  <c r="M380" i="1"/>
  <c r="M745" i="1"/>
  <c r="M744" i="1"/>
  <c r="M313" i="1"/>
  <c r="M936" i="1"/>
  <c r="M746" i="1"/>
  <c r="M17" i="1"/>
  <c r="M19" i="1"/>
  <c r="M935" i="1"/>
  <c r="M950" i="1"/>
  <c r="M824" i="1"/>
  <c r="M832" i="1"/>
  <c r="M823" i="1"/>
  <c r="M837" i="1"/>
  <c r="M822" i="1"/>
  <c r="M604" i="1"/>
  <c r="M274" i="1"/>
  <c r="M58" i="1"/>
  <c r="M435" i="1"/>
  <c r="M740" i="1"/>
  <c r="M319" i="1"/>
  <c r="M511" i="1"/>
  <c r="M899" i="1"/>
  <c r="M334" i="1"/>
  <c r="M979" i="1"/>
  <c r="M901" i="1"/>
  <c r="M928" i="1"/>
  <c r="M421" i="1"/>
  <c r="M743" i="1"/>
  <c r="M848" i="1"/>
  <c r="M27" i="1"/>
  <c r="M924" i="1"/>
  <c r="M93" i="1"/>
  <c r="M343" i="1"/>
  <c r="M867" i="1"/>
  <c r="M871" i="1"/>
  <c r="M726" i="1"/>
  <c r="M897" i="1"/>
  <c r="M783" i="1"/>
  <c r="M649" i="1"/>
  <c r="M960" i="1"/>
  <c r="M676" i="1"/>
  <c r="M890" i="1"/>
  <c r="M54" i="1"/>
  <c r="M453" i="1"/>
  <c r="M903" i="1"/>
  <c r="M616" i="1"/>
  <c r="M939" i="1"/>
  <c r="M282" i="1"/>
  <c r="M846" i="1"/>
  <c r="M872" i="1"/>
  <c r="M785" i="1"/>
  <c r="M704" i="1"/>
  <c r="M32" i="1"/>
  <c r="M789" i="1"/>
  <c r="M55" i="1"/>
  <c r="M336" i="1"/>
  <c r="M34" i="1"/>
  <c r="M810" i="1"/>
  <c r="M705" i="1"/>
  <c r="M864" i="1"/>
  <c r="M849" i="1"/>
  <c r="M452" i="1"/>
  <c r="M320" i="1"/>
  <c r="M60" i="1"/>
  <c r="M363" i="1"/>
  <c r="M790" i="1"/>
  <c r="M958" i="1"/>
  <c r="M706" i="1"/>
  <c r="M892" i="1"/>
  <c r="M865" i="1"/>
  <c r="M782" i="1"/>
  <c r="M239" i="1"/>
  <c r="M150" i="1"/>
  <c r="M926" i="1"/>
  <c r="M891" i="1"/>
  <c r="M446" i="1"/>
  <c r="M358" i="1"/>
  <c r="M821" i="1"/>
  <c r="M852" i="1"/>
  <c r="M700" i="1"/>
  <c r="M422" i="1"/>
  <c r="M428" i="1"/>
  <c r="M419" i="1"/>
  <c r="M348" i="1"/>
  <c r="M941" i="1"/>
  <c r="M147" i="1"/>
  <c r="M803" i="1"/>
  <c r="M927" i="1"/>
  <c r="M485" i="1"/>
  <c r="M365" i="1"/>
  <c r="M30" i="1"/>
  <c r="M316" i="1"/>
  <c r="M270" i="1"/>
  <c r="M141" i="1"/>
  <c r="M581" i="1"/>
  <c r="M504" i="1"/>
  <c r="M444" i="1"/>
  <c r="M74" i="1"/>
  <c r="M582" i="1"/>
  <c r="M930" i="1"/>
  <c r="M243" i="1"/>
  <c r="M887" i="1"/>
  <c r="M820" i="1"/>
  <c r="M143" i="1"/>
  <c r="M417" i="1"/>
  <c r="M728" i="1"/>
  <c r="M349" i="1"/>
  <c r="M853" i="1"/>
  <c r="M784" i="1"/>
  <c r="M688" i="1"/>
  <c r="M413" i="1"/>
  <c r="M364" i="1"/>
  <c r="M817" i="1"/>
  <c r="M608" i="1"/>
  <c r="M335" i="1"/>
  <c r="M945" i="1"/>
  <c r="M94" i="1"/>
  <c r="M56" i="1"/>
  <c r="M873" i="1"/>
  <c r="M115" i="1"/>
  <c r="M833" i="1"/>
  <c r="M356" i="1"/>
  <c r="M980" i="1"/>
  <c r="M902" i="1"/>
  <c r="M89" i="1"/>
  <c r="M959" i="1"/>
  <c r="M283" i="1"/>
  <c r="M420" i="1"/>
  <c r="M388" i="1"/>
  <c r="M25" i="1"/>
  <c r="M874" i="1"/>
  <c r="M682" i="1"/>
  <c r="M275" i="1"/>
  <c r="M868" i="1"/>
  <c r="M360" i="1"/>
  <c r="M318" i="1"/>
  <c r="M571" i="1"/>
  <c r="M779" i="1"/>
  <c r="M818" i="1"/>
  <c r="M473" i="1"/>
  <c r="M61" i="1"/>
  <c r="M684" i="1"/>
  <c r="M415" i="1"/>
  <c r="M57" i="1"/>
  <c r="M373" i="1"/>
  <c r="M426" i="1"/>
  <c r="M267" i="1"/>
  <c r="M35" i="1"/>
  <c r="M642" i="1"/>
  <c r="M677" i="1"/>
  <c r="M701" i="1"/>
  <c r="M240" i="1"/>
  <c r="M904" i="1"/>
  <c r="M149" i="1"/>
  <c r="M337" i="1"/>
  <c r="M366" i="1"/>
  <c r="M596" i="1"/>
  <c r="M310" i="1"/>
  <c r="M647" i="1"/>
  <c r="M678" i="1"/>
  <c r="M598" i="1"/>
  <c r="M942" i="1"/>
  <c r="M729" i="1"/>
  <c r="M445" i="1"/>
  <c r="M269" i="1"/>
  <c r="M847" i="1"/>
  <c r="M427" i="1"/>
  <c r="M31" i="1"/>
  <c r="M806" i="1"/>
  <c r="M512" i="1"/>
  <c r="M347" i="1"/>
  <c r="M888" i="1"/>
  <c r="M353" i="1"/>
  <c r="M900" i="1"/>
  <c r="M59" i="1"/>
  <c r="M443" i="1"/>
  <c r="M367" i="1"/>
  <c r="M507" i="1"/>
  <c r="M308" i="1"/>
  <c r="M940" i="1"/>
  <c r="M429" i="1"/>
  <c r="M505" i="1"/>
  <c r="M448" i="1"/>
  <c r="M273" i="1"/>
  <c r="M90" i="1"/>
  <c r="M573" i="1"/>
  <c r="M727" i="1"/>
  <c r="M381" i="1"/>
  <c r="M594" i="1"/>
  <c r="M3" i="1"/>
  <c r="M447" i="1"/>
  <c r="M33" i="1"/>
  <c r="M241" i="1"/>
  <c r="M804" i="1"/>
  <c r="M486" i="1"/>
  <c r="M75" i="1"/>
  <c r="M441" i="1"/>
  <c r="M272" i="1"/>
  <c r="M597" i="1"/>
  <c r="M689" i="1"/>
  <c r="M929" i="1"/>
  <c r="M683" i="1"/>
  <c r="M311" i="1"/>
  <c r="M703" i="1"/>
  <c r="M412" i="1"/>
  <c r="M416" i="1"/>
  <c r="M323" i="1"/>
  <c r="M425" i="1"/>
  <c r="M324" i="1"/>
  <c r="M326" i="1"/>
  <c r="M741" i="1"/>
  <c r="M508" i="1"/>
  <c r="M572" i="1"/>
  <c r="M702" i="1"/>
  <c r="M513" i="1"/>
  <c r="M372" i="1"/>
  <c r="M309" i="1"/>
  <c r="M26" i="1"/>
  <c r="M808" i="1"/>
  <c r="M102" i="1"/>
  <c r="M81" i="1"/>
  <c r="M359" i="1"/>
  <c r="M603" i="1"/>
  <c r="M948" i="1"/>
  <c r="M949" i="1"/>
  <c r="M286" i="1"/>
  <c r="M491" i="1"/>
  <c r="M494" i="1"/>
  <c r="M812" i="1"/>
  <c r="M276" i="1"/>
  <c r="M495" i="1"/>
  <c r="M287" i="1"/>
  <c r="M490" i="1"/>
  <c r="M259" i="1"/>
  <c r="M261" i="1"/>
  <c r="M796" i="1"/>
  <c r="M332" i="1"/>
  <c r="M280" i="1"/>
  <c r="M277" i="1"/>
  <c r="M586" i="1"/>
  <c r="M680" i="1"/>
  <c r="M281" i="1"/>
  <c r="M747" i="1"/>
  <c r="M18" i="1"/>
  <c r="M869" i="1"/>
  <c r="M617" i="1"/>
  <c r="M449" i="1"/>
  <c r="M151" i="1"/>
  <c r="M730" i="1"/>
  <c r="M109" i="1"/>
  <c r="M68" i="1"/>
  <c r="M262" i="1"/>
  <c r="M69" i="1"/>
  <c r="M418" i="1"/>
  <c r="M103" i="1"/>
  <c r="M87" i="1"/>
  <c r="M80" i="1"/>
  <c r="M748" i="1"/>
  <c r="M544" i="1"/>
  <c r="M877" i="1"/>
  <c r="M561" i="1"/>
  <c r="M205" i="1"/>
  <c r="M238" i="1"/>
  <c r="M138" i="1"/>
  <c r="M152" i="1"/>
  <c r="M567" i="1"/>
  <c r="M638" i="1"/>
  <c r="M451" i="1"/>
  <c r="M519" i="1"/>
  <c r="M144" i="1"/>
  <c r="M763" i="1"/>
  <c r="M563" i="1"/>
  <c r="M552" i="1"/>
  <c r="M100" i="1"/>
  <c r="M893" i="1"/>
  <c r="M44" i="1"/>
  <c r="M404" i="1"/>
  <c r="M974" i="1"/>
  <c r="M20" i="1"/>
  <c r="M838" i="1"/>
  <c r="M834" i="1"/>
  <c r="M825" i="1"/>
  <c r="M734" i="1"/>
  <c r="M690" i="1"/>
  <c r="M590" i="1"/>
  <c r="M691" i="1"/>
  <c r="M338" i="1"/>
  <c r="M934" i="1"/>
  <c r="M110" i="1"/>
  <c r="M894" i="1"/>
  <c r="M514" i="1"/>
  <c r="M437" i="1"/>
  <c r="M344" i="1"/>
  <c r="M800" i="1"/>
  <c r="M104" i="1"/>
  <c r="M605" i="1"/>
  <c r="M799" i="1"/>
  <c r="M589" i="1"/>
  <c r="M809" i="1"/>
  <c r="M811" i="1"/>
  <c r="M816" i="1"/>
  <c r="M805" i="1"/>
  <c r="M442" i="1"/>
  <c r="M795" i="1"/>
  <c r="M807" i="1"/>
  <c r="M595" i="1"/>
  <c r="M593" i="1"/>
  <c r="M146" i="1"/>
  <c r="M845" i="1"/>
  <c r="M866" i="1"/>
  <c r="M707" i="1"/>
  <c r="M615" i="1"/>
  <c r="M585" i="1"/>
  <c r="M357" i="1"/>
  <c r="M322" i="1"/>
  <c r="M263" i="1"/>
  <c r="M889" i="1"/>
  <c r="M712" i="1"/>
  <c r="M932" i="1"/>
  <c r="M314" i="1"/>
  <c r="M663" i="1"/>
  <c r="M229" i="1"/>
  <c r="M906" i="1"/>
  <c r="M126" i="1"/>
  <c r="M432" i="1"/>
  <c r="M433" i="1"/>
  <c r="M951" i="1"/>
  <c r="M510" i="1"/>
  <c r="M850" i="1"/>
  <c r="M98" i="1"/>
  <c r="M339" i="1"/>
  <c r="M28" i="1"/>
  <c r="M686" i="1"/>
  <c r="M668" i="1"/>
  <c r="M355" i="1"/>
  <c r="M107" i="1"/>
  <c r="M250" i="1"/>
  <c r="M258" i="1"/>
  <c r="M370" i="1"/>
  <c r="M687" i="1"/>
  <c r="M278" i="1"/>
  <c r="M271" i="1"/>
  <c r="M791" i="1"/>
  <c r="M368" i="1"/>
  <c r="M248" i="1"/>
  <c r="M506" i="1"/>
  <c r="M819" i="1"/>
  <c r="M369" i="1"/>
  <c r="M851" i="1"/>
  <c r="M78" i="1"/>
  <c r="M371" i="1"/>
  <c r="M792" i="1"/>
  <c r="M148" i="1"/>
  <c r="M870" i="1"/>
  <c r="M52" i="1"/>
  <c r="M643" i="1"/>
  <c r="M325" i="1"/>
  <c r="M279" i="1"/>
  <c r="M92" i="1"/>
  <c r="M142" i="1"/>
  <c r="M943" i="1"/>
  <c r="M618" i="1"/>
  <c r="M53" i="1"/>
  <c r="M946" i="1"/>
  <c r="M16" i="1"/>
  <c r="M947" i="1"/>
  <c r="M696" i="1"/>
  <c r="M895" i="1"/>
  <c r="M738" i="1"/>
  <c r="M516" i="1"/>
  <c r="M646" i="1"/>
  <c r="M5" i="1"/>
  <c r="M424" i="1"/>
  <c r="M697" i="1"/>
  <c r="M922" i="1"/>
  <c r="M737" i="1"/>
  <c r="M154" i="1"/>
  <c r="M6" i="1"/>
  <c r="M695" i="1"/>
  <c r="M645" i="1"/>
  <c r="M480" i="1"/>
  <c r="M298" i="1"/>
  <c r="M66" i="1"/>
  <c r="M299" i="1"/>
  <c r="M481" i="1"/>
  <c r="M260" i="1"/>
  <c r="M67" i="1"/>
  <c r="M794" i="1"/>
  <c r="M787" i="1"/>
  <c r="M786" i="1"/>
  <c r="M854" i="1"/>
  <c r="M91" i="1"/>
  <c r="M788" i="1"/>
  <c r="M77" i="1"/>
  <c r="M374" i="1"/>
  <c r="M666" i="1"/>
  <c r="M133" i="1"/>
  <c r="M386" i="1"/>
  <c r="M24" i="1"/>
  <c r="M29" i="1"/>
  <c r="M962" i="1"/>
  <c r="M876" i="1"/>
  <c r="M354" i="1"/>
  <c r="M954" i="1"/>
  <c r="M351" i="1"/>
  <c r="M244" i="1"/>
  <c r="M612" i="1"/>
  <c r="M844" i="1"/>
  <c r="M255" i="1"/>
  <c r="M253" i="1"/>
  <c r="M570" i="1"/>
  <c r="M389" i="1"/>
  <c r="M352" i="1"/>
  <c r="M956" i="1"/>
  <c r="M346" i="1"/>
  <c r="M815" i="1"/>
  <c r="M385" i="1"/>
  <c r="M613" i="1"/>
  <c r="M957" i="1"/>
  <c r="M606" i="1"/>
  <c r="M607" i="1"/>
  <c r="M321" i="1"/>
  <c r="M384" i="1"/>
  <c r="M387" i="1"/>
  <c r="M955" i="1"/>
  <c r="M317" i="1"/>
  <c r="M124" i="1"/>
  <c r="O124" i="1" s="1"/>
  <c r="Q124" i="1" s="1"/>
  <c r="M125" i="1"/>
  <c r="O125" i="1" s="1"/>
  <c r="Q125" i="1" s="1"/>
  <c r="AS286" i="1" l="1"/>
  <c r="AS718" i="1"/>
  <c r="AS274" i="1"/>
  <c r="AS583" i="1"/>
  <c r="AS58" i="1"/>
  <c r="AS435" i="1"/>
  <c r="AS430" i="1"/>
  <c r="AS663" i="1"/>
  <c r="AS740" i="1"/>
  <c r="AS112" i="1"/>
  <c r="AS319" i="1"/>
  <c r="AS650" i="1"/>
  <c r="AS917" i="1"/>
  <c r="AS544" i="1"/>
  <c r="AS165" i="1"/>
  <c r="AS511" i="1"/>
  <c r="AS899" i="1"/>
  <c r="AS827" i="1"/>
  <c r="AS470" i="1"/>
  <c r="AS966" i="1"/>
  <c r="AS334" i="1"/>
  <c r="AS877" i="1"/>
  <c r="AW877" i="1" s="1"/>
  <c r="AS979" i="1"/>
  <c r="AS352" i="1"/>
  <c r="AW352" i="1" s="1"/>
  <c r="AS306" i="1"/>
  <c r="AS901" i="1"/>
  <c r="AS491" i="1"/>
  <c r="AW491" i="1" s="1"/>
  <c r="AS341" i="1"/>
  <c r="AS747" i="1"/>
  <c r="AS971" i="1"/>
  <c r="AS928" i="1"/>
  <c r="AS421" i="1"/>
  <c r="AS80" i="1"/>
  <c r="AS561" i="1"/>
  <c r="AS842" i="1"/>
  <c r="AS121" i="1"/>
  <c r="AS794" i="1"/>
  <c r="AW794" i="1" s="1"/>
  <c r="AS176" i="1"/>
  <c r="AS546" i="1"/>
  <c r="AS743" i="1"/>
  <c r="AS848" i="1"/>
  <c r="AS565" i="1"/>
  <c r="AS27" i="1"/>
  <c r="AS924" i="1"/>
  <c r="AS857" i="1"/>
  <c r="AS696" i="1"/>
  <c r="AS542" i="1"/>
  <c r="AS93" i="1"/>
  <c r="AS407" i="1"/>
  <c r="AS869" i="1"/>
  <c r="AW869" i="1" s="1"/>
  <c r="AS343" i="1"/>
  <c r="AS861" i="1"/>
  <c r="AS843" i="1"/>
  <c r="AS530" i="1"/>
  <c r="AS867" i="1"/>
  <c r="AS168" i="1"/>
  <c r="AS956" i="1"/>
  <c r="AS882" i="1"/>
  <c r="AS871" i="1"/>
  <c r="AS503" i="1"/>
  <c r="AS97" i="1"/>
  <c r="AS205" i="1"/>
  <c r="AS726" i="1"/>
  <c r="AS227" i="1"/>
  <c r="AS534" i="1"/>
  <c r="AS398" i="1"/>
  <c r="AS346" i="1"/>
  <c r="AS897" i="1"/>
  <c r="AS777" i="1"/>
  <c r="AS783" i="1"/>
  <c r="AS524" i="1"/>
  <c r="AS649" i="1"/>
  <c r="AS724" i="1"/>
  <c r="AS302" i="1"/>
  <c r="AS787" i="1"/>
  <c r="AS11" i="1"/>
  <c r="AS666" i="1"/>
  <c r="AW666" i="1" s="1"/>
  <c r="AS960" i="1"/>
  <c r="AS676" i="1"/>
  <c r="AS626" i="1"/>
  <c r="AS95" i="1"/>
  <c r="AS944" i="1"/>
  <c r="AS624" i="1"/>
  <c r="AS468" i="1"/>
  <c r="AS634" i="1"/>
  <c r="AS890" i="1"/>
  <c r="AS400" i="1"/>
  <c r="AS948" i="1"/>
  <c r="AS559" i="1"/>
  <c r="AS54" i="1"/>
  <c r="AS436" i="1"/>
  <c r="AS24" i="1"/>
  <c r="AW24" i="1" s="1"/>
  <c r="AS222" i="1"/>
  <c r="AS709" i="1"/>
  <c r="AS799" i="1"/>
  <c r="AW799" i="1" s="1"/>
  <c r="AS540" i="1"/>
  <c r="AS878" i="1"/>
  <c r="AS713" i="1"/>
  <c r="AS745" i="1"/>
  <c r="AS921" i="1"/>
  <c r="AS209" i="1"/>
  <c r="AS518" i="1"/>
  <c r="AS950" i="1"/>
  <c r="AS797" i="1"/>
  <c r="AS859" i="1"/>
  <c r="AS617" i="1"/>
  <c r="AS453" i="1"/>
  <c r="AS840" i="1"/>
  <c r="AS814" i="1"/>
  <c r="AS903" i="1"/>
  <c r="AS589" i="1"/>
  <c r="AW589" i="1" s="1"/>
  <c r="AS8" i="1"/>
  <c r="AS652" i="1"/>
  <c r="AS616" i="1"/>
  <c r="AS191" i="1"/>
  <c r="AS460" i="1"/>
  <c r="AS824" i="1"/>
  <c r="AS939" i="1"/>
  <c r="AS282" i="1"/>
  <c r="AS458" i="1"/>
  <c r="AS734" i="1"/>
  <c r="AS916" i="1"/>
  <c r="AS884" i="1"/>
  <c r="AS290" i="1"/>
  <c r="AS764" i="1"/>
  <c r="AS672" i="1"/>
  <c r="AS846" i="1"/>
  <c r="AS527" i="1"/>
  <c r="AS174" i="1"/>
  <c r="AS815" i="1"/>
  <c r="AW815" i="1" s="1"/>
  <c r="AS872" i="1"/>
  <c r="AS785" i="1"/>
  <c r="AS704" i="1"/>
  <c r="AS895" i="1"/>
  <c r="AS32" i="1"/>
  <c r="AS855" i="1"/>
  <c r="AS180" i="1"/>
  <c r="AS789" i="1"/>
  <c r="AS482" i="1"/>
  <c r="AS29" i="1"/>
  <c r="AS829" i="1"/>
  <c r="AS55" i="1"/>
  <c r="AS520" i="1"/>
  <c r="AS809" i="1"/>
  <c r="AW809" i="1" s="1"/>
  <c r="AS108" i="1"/>
  <c r="AS962" i="1"/>
  <c r="AW962" i="1" s="1"/>
  <c r="AS630" i="1"/>
  <c r="AS42" i="1"/>
  <c r="AS751" i="1"/>
  <c r="AS476" i="1"/>
  <c r="AS111" i="1"/>
  <c r="AS793" i="1"/>
  <c r="AS392" i="1"/>
  <c r="AS522" i="1"/>
  <c r="AS133" i="1"/>
  <c r="AS738" i="1"/>
  <c r="AS973" i="1"/>
  <c r="AS510" i="1"/>
  <c r="AS761" i="1"/>
  <c r="AS566" i="1"/>
  <c r="AS336" i="1"/>
  <c r="AS162" i="1"/>
  <c r="AS34" i="1"/>
  <c r="AS754" i="1"/>
  <c r="AS628" i="1"/>
  <c r="AS968" i="1"/>
  <c r="AS171" i="1"/>
  <c r="AS185" i="1"/>
  <c r="AS410" i="1"/>
  <c r="AS118" i="1"/>
  <c r="AS769" i="1"/>
  <c r="AS670" i="1"/>
  <c r="AS810" i="1"/>
  <c r="AS12" i="1"/>
  <c r="AS705" i="1"/>
  <c r="AS811" i="1"/>
  <c r="AS864" i="1"/>
  <c r="AS685" i="1"/>
  <c r="AS849" i="1"/>
  <c r="AS772" i="1"/>
  <c r="AS203" i="1"/>
  <c r="AS918" i="1"/>
  <c r="AS452" i="1"/>
  <c r="AS440" i="1"/>
  <c r="AS320" i="1"/>
  <c r="AS816" i="1"/>
  <c r="AS466" i="1"/>
  <c r="AS489" i="1"/>
  <c r="AS86" i="1"/>
  <c r="AS60" i="1"/>
  <c r="AS140" i="1"/>
  <c r="AS192" i="1"/>
  <c r="AS850" i="1"/>
  <c r="AS207" i="1"/>
  <c r="AS238" i="1"/>
  <c r="AS363" i="1"/>
  <c r="AS438" i="1"/>
  <c r="AS345" i="1"/>
  <c r="AS315" i="1"/>
  <c r="AS790" i="1"/>
  <c r="AS516" i="1"/>
  <c r="AW516" i="1" s="1"/>
  <c r="AS236" i="1"/>
  <c r="AS958" i="1"/>
  <c r="AS706" i="1"/>
  <c r="AS762" i="1"/>
  <c r="AS773" i="1"/>
  <c r="AS892" i="1"/>
  <c r="AS557" i="1"/>
  <c r="AS775" i="1"/>
  <c r="AS303" i="1"/>
  <c r="AS157" i="1"/>
  <c r="AS423" i="1"/>
  <c r="AS136" i="1"/>
  <c r="AS865" i="1"/>
  <c r="AS782" i="1"/>
  <c r="AS239" i="1"/>
  <c r="AS480" i="1"/>
  <c r="AS150" i="1"/>
  <c r="AS926" i="1"/>
  <c r="AS891" i="1"/>
  <c r="AS786" i="1"/>
  <c r="AS296" i="1"/>
  <c r="AS494" i="1"/>
  <c r="AS446" i="1"/>
  <c r="AS358" i="1"/>
  <c r="AS821" i="1"/>
  <c r="AS220" i="1"/>
  <c r="AS385" i="1"/>
  <c r="AW385" i="1" s="1"/>
  <c r="AS766" i="1"/>
  <c r="AS742" i="1"/>
  <c r="AS687" i="1"/>
  <c r="AS838" i="1"/>
  <c r="AS852" i="1"/>
  <c r="AS70" i="1"/>
  <c r="AS951" i="1"/>
  <c r="AW951" i="1" s="1"/>
  <c r="AS533" i="1"/>
  <c r="AS497" i="1"/>
  <c r="AS876" i="1"/>
  <c r="AS812" i="1"/>
  <c r="AS700" i="1"/>
  <c r="AS721" i="1"/>
  <c r="AS138" i="1"/>
  <c r="AS422" i="1"/>
  <c r="AS428" i="1"/>
  <c r="AS419" i="1"/>
  <c r="AS276" i="1"/>
  <c r="AS896" i="1"/>
  <c r="AS224" i="1"/>
  <c r="AS661" i="1"/>
  <c r="AS199" i="1"/>
  <c r="AS744" i="1"/>
  <c r="AS64" i="1"/>
  <c r="AS160" i="1"/>
  <c r="AS854" i="1"/>
  <c r="AS348" i="1"/>
  <c r="AS394" i="1"/>
  <c r="AS7" i="1"/>
  <c r="AS298" i="1"/>
  <c r="AW298" i="1" s="1"/>
  <c r="AS18" i="1"/>
  <c r="AS226" i="1"/>
  <c r="AS66" i="1"/>
  <c r="AS613" i="1"/>
  <c r="AW613" i="1" s="1"/>
  <c r="AS834" i="1"/>
  <c r="AS970" i="1"/>
  <c r="AS941" i="1"/>
  <c r="AS147" i="1"/>
  <c r="AS803" i="1"/>
  <c r="AS526" i="1"/>
  <c r="AS927" i="1"/>
  <c r="AS178" i="1"/>
  <c r="AS805" i="1"/>
  <c r="AS485" i="1"/>
  <c r="AS644" i="1"/>
  <c r="AS299" i="1"/>
  <c r="AS365" i="1"/>
  <c r="AS749" i="1"/>
  <c r="AS463" i="1"/>
  <c r="AS905" i="1"/>
  <c r="AS898" i="1"/>
  <c r="AS251" i="1"/>
  <c r="AS778" i="1"/>
  <c r="AS442" i="1"/>
  <c r="AS795" i="1"/>
  <c r="AW795" i="1" s="1"/>
  <c r="AS495" i="1"/>
  <c r="AW495" i="1" s="1"/>
  <c r="AS449" i="1"/>
  <c r="AS558" i="1"/>
  <c r="AS135" i="1"/>
  <c r="AS492" i="1"/>
  <c r="AS287" i="1"/>
  <c r="AS710" i="1"/>
  <c r="AS294" i="1"/>
  <c r="AS21" i="1"/>
  <c r="AS551" i="1"/>
  <c r="AS679" i="1"/>
  <c r="AS831" i="1"/>
  <c r="AS885" i="1"/>
  <c r="AS218" i="1"/>
  <c r="AS397" i="1"/>
  <c r="AS40" i="1"/>
  <c r="AS30" i="1"/>
  <c r="AS195" i="1"/>
  <c r="AS278" i="1"/>
  <c r="AS759" i="1"/>
  <c r="AS716" i="1"/>
  <c r="AS801" i="1"/>
  <c r="AS933" i="1"/>
  <c r="AS736" i="1"/>
  <c r="AS517" i="1"/>
  <c r="AS621" i="1"/>
  <c r="AS531" i="1"/>
  <c r="AS91" i="1"/>
  <c r="AW91" i="1" s="1"/>
  <c r="AS105" i="1"/>
  <c r="AS316" i="1"/>
  <c r="AS653" i="1"/>
  <c r="AS82" i="1"/>
  <c r="AS270" i="1"/>
  <c r="AS141" i="1"/>
  <c r="AS151" i="1"/>
  <c r="AS114" i="1"/>
  <c r="AS636" i="1"/>
  <c r="AS10" i="1"/>
  <c r="AS908" i="1"/>
  <c r="AS581" i="1"/>
  <c r="AS690" i="1"/>
  <c r="AS755" i="1"/>
  <c r="AS655" i="1"/>
  <c r="AS504" i="1"/>
  <c r="AS444" i="1"/>
  <c r="AS74" i="1"/>
  <c r="AS229" i="1"/>
  <c r="AS711" i="1"/>
  <c r="AS99" i="1"/>
  <c r="AS553" i="1"/>
  <c r="AS399" i="1"/>
  <c r="AS354" i="1"/>
  <c r="AS214" i="1"/>
  <c r="AS582" i="1"/>
  <c r="AS515" i="1"/>
  <c r="AS231" i="1"/>
  <c r="AS730" i="1"/>
  <c r="AS862" i="1"/>
  <c r="AS930" i="1"/>
  <c r="AS590" i="1"/>
  <c r="AS131" i="1"/>
  <c r="AS691" i="1"/>
  <c r="AS781" i="1"/>
  <c r="AS243" i="1"/>
  <c r="AS271" i="1"/>
  <c r="AS338" i="1"/>
  <c r="AW338" i="1" s="1"/>
  <c r="AS791" i="1"/>
  <c r="AW791" i="1" s="1"/>
  <c r="AS673" i="1"/>
  <c r="AS667" i="1"/>
  <c r="AS101" i="1"/>
  <c r="AS887" i="1"/>
  <c r="AS201" i="1"/>
  <c r="AS268" i="1"/>
  <c r="AS487" i="1"/>
  <c r="AS820" i="1"/>
  <c r="AS770" i="1"/>
  <c r="AS143" i="1"/>
  <c r="AS832" i="1"/>
  <c r="AS828" i="1"/>
  <c r="AS417" i="1"/>
  <c r="AS479" i="1"/>
  <c r="AS212" i="1"/>
  <c r="AS807" i="1"/>
  <c r="AS245" i="1"/>
  <c r="AS830" i="1"/>
  <c r="AS368" i="1"/>
  <c r="AW368" i="1" s="1"/>
  <c r="AS562" i="1"/>
  <c r="AS732" i="1"/>
  <c r="AS499" i="1"/>
  <c r="AS377" i="1"/>
  <c r="AS575" i="1"/>
  <c r="AS375" i="1"/>
  <c r="AS739" i="1"/>
  <c r="AS109" i="1"/>
  <c r="AS712" i="1"/>
  <c r="AW712" i="1" s="1"/>
  <c r="AS159" i="1"/>
  <c r="AS164" i="1"/>
  <c r="AS62" i="1"/>
  <c r="AS248" i="1"/>
  <c r="AS98" i="1"/>
  <c r="AS76" i="1"/>
  <c r="AS536" i="1"/>
  <c r="AS723" i="1"/>
  <c r="AS506" i="1"/>
  <c r="AS728" i="1"/>
  <c r="AS910" i="1"/>
  <c r="AS183" i="1"/>
  <c r="AS328" i="1"/>
  <c r="AS587" i="1"/>
  <c r="AS349" i="1"/>
  <c r="AS339" i="1"/>
  <c r="AS914" i="1"/>
  <c r="AS37" i="1"/>
  <c r="AS819" i="1"/>
  <c r="AW819" i="1" s="1"/>
  <c r="AS595" i="1"/>
  <c r="AS313" i="1"/>
  <c r="AS483" i="1"/>
  <c r="AS379" i="1"/>
  <c r="AS934" i="1"/>
  <c r="AW934" i="1" s="1"/>
  <c r="AS813" i="1"/>
  <c r="AS457" i="1"/>
  <c r="AS369" i="1"/>
  <c r="AW369" i="1" s="1"/>
  <c r="AS46" i="1"/>
  <c r="AS501" i="1"/>
  <c r="AS674" i="1"/>
  <c r="AS853" i="1"/>
  <c r="AS659" i="1"/>
  <c r="AS784" i="1"/>
  <c r="AS189" i="1"/>
  <c r="AS47" i="1"/>
  <c r="AS646" i="1"/>
  <c r="AW646" i="1" s="1"/>
  <c r="AS134" i="1"/>
  <c r="AS757" i="1"/>
  <c r="AS5" i="1"/>
  <c r="AS688" i="1"/>
  <c r="AS413" i="1"/>
  <c r="AS110" i="1"/>
  <c r="AS364" i="1"/>
  <c r="AS817" i="1"/>
  <c r="AS593" i="1"/>
  <c r="AS529" i="1"/>
  <c r="AS906" i="1"/>
  <c r="AS181" i="1"/>
  <c r="AS608" i="1"/>
  <c r="AS424" i="1"/>
  <c r="AW424" i="1" s="1"/>
  <c r="AS839" i="1"/>
  <c r="AS335" i="1"/>
  <c r="AS945" i="1"/>
  <c r="AS555" i="1"/>
  <c r="AS455" i="1"/>
  <c r="AS330" i="1"/>
  <c r="AS94" i="1"/>
  <c r="AS669" i="1"/>
  <c r="AS851" i="1"/>
  <c r="AW851" i="1" s="1"/>
  <c r="AS538" i="1"/>
  <c r="AS120" i="1"/>
  <c r="AS216" i="1"/>
  <c r="AS880" i="1"/>
  <c r="AS235" i="1"/>
  <c r="AS610" i="1"/>
  <c r="AS124" i="1"/>
  <c r="AS936" i="1"/>
  <c r="AS56" i="1"/>
  <c r="AS873" i="1"/>
  <c r="AS115" i="1"/>
  <c r="AS920" i="1"/>
  <c r="AS126" i="1"/>
  <c r="AW126" i="1" s="1"/>
  <c r="AS833" i="1"/>
  <c r="AS28" i="1"/>
  <c r="AS356" i="1"/>
  <c r="AS146" i="1"/>
  <c r="AS432" i="1"/>
  <c r="AW432" i="1" s="1"/>
  <c r="AS409" i="1"/>
  <c r="AS980" i="1"/>
  <c r="AS627" i="1"/>
  <c r="AS845" i="1"/>
  <c r="AW845" i="1" s="1"/>
  <c r="AS771" i="1"/>
  <c r="AS641" i="1"/>
  <c r="AS361" i="1"/>
  <c r="AS902" i="1"/>
  <c r="AS697" i="1"/>
  <c r="AS569" i="1"/>
  <c r="AS233" i="1"/>
  <c r="AS307" i="1"/>
  <c r="AS169" i="1"/>
  <c r="AS89" i="1"/>
  <c r="AS720" i="1"/>
  <c r="AS179" i="1"/>
  <c r="AS681" i="1"/>
  <c r="AS304" i="1"/>
  <c r="AS664" i="1"/>
  <c r="AS954" i="1"/>
  <c r="AW954" i="1" s="1"/>
  <c r="AS190" i="1"/>
  <c r="AS549" i="1"/>
  <c r="AS403" i="1"/>
  <c r="AS402" i="1"/>
  <c r="AS291" i="1"/>
  <c r="AS959" i="1"/>
  <c r="AS283" i="1"/>
  <c r="AS72" i="1"/>
  <c r="AS490" i="1"/>
  <c r="AW490" i="1" s="1"/>
  <c r="AS420" i="1"/>
  <c r="AS13" i="1"/>
  <c r="AS541" i="1"/>
  <c r="AS788" i="1"/>
  <c r="AS73" i="1"/>
  <c r="AS639" i="1"/>
  <c r="AS686" i="1"/>
  <c r="AW686" i="1" s="1"/>
  <c r="AS922" i="1"/>
  <c r="AW922" i="1" s="1"/>
  <c r="AS331" i="1"/>
  <c r="AS175" i="1"/>
  <c r="AS388" i="1"/>
  <c r="AS746" i="1"/>
  <c r="AS963" i="1"/>
  <c r="AS965" i="1"/>
  <c r="AS894" i="1"/>
  <c r="AW894" i="1" s="1"/>
  <c r="AS395" i="1"/>
  <c r="AS259" i="1"/>
  <c r="AS514" i="1"/>
  <c r="AS391" i="1"/>
  <c r="AS156" i="1"/>
  <c r="AS405" i="1"/>
  <c r="AS25" i="1"/>
  <c r="AS579" i="1"/>
  <c r="AS976" i="1"/>
  <c r="AS17" i="1"/>
  <c r="AS117" i="1"/>
  <c r="AS874" i="1"/>
  <c r="AS525" i="1"/>
  <c r="AS19" i="1"/>
  <c r="AS351" i="1"/>
  <c r="AS915" i="1"/>
  <c r="AS836" i="1"/>
  <c r="AS682" i="1"/>
  <c r="AS275" i="1"/>
  <c r="AS868" i="1"/>
  <c r="AS78" i="1"/>
  <c r="AS657" i="1"/>
  <c r="AS912" i="1"/>
  <c r="AS360" i="1"/>
  <c r="AS564" i="1"/>
  <c r="AS576" i="1"/>
  <c r="AS390" i="1"/>
  <c r="AS662" i="1"/>
  <c r="AS318" i="1"/>
  <c r="AS946" i="1"/>
  <c r="AS16" i="1"/>
  <c r="AW16" i="1" s="1"/>
  <c r="AS152" i="1"/>
  <c r="AS295" i="1"/>
  <c r="AS938" i="1"/>
  <c r="AS932" i="1"/>
  <c r="AS571" i="1"/>
  <c r="AS779" i="1"/>
  <c r="AS818" i="1"/>
  <c r="AS4" i="1"/>
  <c r="AS437" i="1"/>
  <c r="AW437" i="1" s="1"/>
  <c r="AS580" i="1"/>
  <c r="AS633" i="1"/>
  <c r="AS978" i="1"/>
  <c r="AS187" i="1"/>
  <c r="AS733" i="1"/>
  <c r="AS284" i="1"/>
  <c r="AS41" i="1"/>
  <c r="AS953" i="1"/>
  <c r="AS68" i="1"/>
  <c r="AS155" i="1"/>
  <c r="AS567" i="1"/>
  <c r="AW567" i="1" s="1"/>
  <c r="AS344" i="1"/>
  <c r="AS737" i="1"/>
  <c r="AS473" i="1"/>
  <c r="AS61" i="1"/>
  <c r="AS638" i="1"/>
  <c r="AS694" i="1"/>
  <c r="AS459" i="1"/>
  <c r="AS826" i="1"/>
  <c r="AS684" i="1"/>
  <c r="AS415" i="1"/>
  <c r="AS451" i="1"/>
  <c r="AS622" i="1"/>
  <c r="AS719" i="1"/>
  <c r="AS57" i="1"/>
  <c r="AS560" i="1"/>
  <c r="AS481" i="1"/>
  <c r="AW481" i="1" s="1"/>
  <c r="AS977" i="1"/>
  <c r="AS373" i="1"/>
  <c r="AS725" i="1"/>
  <c r="AS543" i="1"/>
  <c r="AS519" i="1"/>
  <c r="AS406" i="1"/>
  <c r="AS113" i="1"/>
  <c r="AS426" i="1"/>
  <c r="AS863" i="1"/>
  <c r="AS267" i="1"/>
  <c r="AS752" i="1"/>
  <c r="AS119" i="1"/>
  <c r="AS96" i="1"/>
  <c r="AS750" i="1"/>
  <c r="AS957" i="1"/>
  <c r="AW957" i="1" s="1"/>
  <c r="AS177" i="1"/>
  <c r="AS717" i="1"/>
  <c r="AS883" i="1"/>
  <c r="AS242" i="1"/>
  <c r="AS371" i="1"/>
  <c r="AW371" i="1" s="1"/>
  <c r="AS129" i="1"/>
  <c r="AS792" i="1"/>
  <c r="AS881" i="1"/>
  <c r="AS261" i="1"/>
  <c r="AW261" i="1" s="1"/>
  <c r="AS167" i="1"/>
  <c r="AS244" i="1"/>
  <c r="AW244" i="1" s="1"/>
  <c r="AS260" i="1"/>
  <c r="AS148" i="1"/>
  <c r="AW148" i="1" s="1"/>
  <c r="AS386" i="1"/>
  <c r="AS200" i="1"/>
  <c r="AS866" i="1"/>
  <c r="AS262" i="1"/>
  <c r="AS204" i="1"/>
  <c r="AS577" i="1"/>
  <c r="AS158" i="1"/>
  <c r="AS35" i="1"/>
  <c r="AS631" i="1"/>
  <c r="AS139" i="1"/>
  <c r="AS469" i="1"/>
  <c r="AS798" i="1"/>
  <c r="AS612" i="1"/>
  <c r="AS472" i="1"/>
  <c r="AS642" i="1"/>
  <c r="AS707" i="1"/>
  <c r="AS870" i="1"/>
  <c r="AS677" i="1"/>
  <c r="AS52" i="1"/>
  <c r="AW52" i="1" s="1"/>
  <c r="AS132" i="1"/>
  <c r="AS823" i="1"/>
  <c r="AS671" i="1"/>
  <c r="AS210" i="1"/>
  <c r="AS701" i="1"/>
  <c r="AS856" i="1"/>
  <c r="AS288" i="1"/>
  <c r="AS125" i="1"/>
  <c r="AW125" i="1" s="1"/>
  <c r="AS643" i="1"/>
  <c r="AS411" i="1"/>
  <c r="AS83" i="1"/>
  <c r="AS240" i="1"/>
  <c r="AS38" i="1"/>
  <c r="AS137" i="1"/>
  <c r="AS488" i="1"/>
  <c r="AS193" i="1"/>
  <c r="AS715" i="1"/>
  <c r="AS904" i="1"/>
  <c r="AS841" i="1"/>
  <c r="AS149" i="1"/>
  <c r="AS337" i="1"/>
  <c r="AS342" i="1"/>
  <c r="AS961" i="1"/>
  <c r="AS9" i="1"/>
  <c r="AS249" i="1"/>
  <c r="AS434" i="1"/>
  <c r="AS433" i="1"/>
  <c r="AS221" i="1"/>
  <c r="AS325" i="1"/>
  <c r="AS366" i="1"/>
  <c r="AS596" i="1"/>
  <c r="AS310" i="1"/>
  <c r="AS647" i="1"/>
  <c r="AS49" i="1"/>
  <c r="AS279" i="1"/>
  <c r="AS858" i="1"/>
  <c r="AS837" i="1"/>
  <c r="AS678" i="1"/>
  <c r="AS161" i="1"/>
  <c r="AS796" i="1"/>
  <c r="AW796" i="1" s="1"/>
  <c r="AS598" i="1"/>
  <c r="AS475" i="1"/>
  <c r="AS378" i="1"/>
  <c r="AS825" i="1"/>
  <c r="AS206" i="1"/>
  <c r="AS521" i="1"/>
  <c r="AS969" i="1"/>
  <c r="AS532" i="1"/>
  <c r="AS43" i="1"/>
  <c r="AS648" i="1"/>
  <c r="AS127" i="1"/>
  <c r="AS602" i="1"/>
  <c r="AS144" i="1"/>
  <c r="AS545" i="1"/>
  <c r="AS71" i="1"/>
  <c r="AS467" i="1"/>
  <c r="AS668" i="1"/>
  <c r="AW668" i="1" s="1"/>
  <c r="AS462" i="1"/>
  <c r="AS625" i="1"/>
  <c r="AS230" i="1"/>
  <c r="AS69" i="1"/>
  <c r="AW69" i="1" s="1"/>
  <c r="AS300" i="1"/>
  <c r="AS942" i="1"/>
  <c r="AS800" i="1"/>
  <c r="AS729" i="1"/>
  <c r="AS51" i="1"/>
  <c r="AS886" i="1"/>
  <c r="AS935" i="1"/>
  <c r="AS765" i="1"/>
  <c r="AS445" i="1"/>
  <c r="AS615" i="1"/>
  <c r="AS925" i="1"/>
  <c r="AS269" i="1"/>
  <c r="AS585" i="1"/>
  <c r="AW585" i="1" s="1"/>
  <c r="AS611" i="1"/>
  <c r="AS418" i="1"/>
  <c r="AS547" i="1"/>
  <c r="AS568" i="1"/>
  <c r="AS699" i="1"/>
  <c r="AS847" i="1"/>
  <c r="AS756" i="1"/>
  <c r="AS763" i="1"/>
  <c r="AS305" i="1"/>
  <c r="AS461" i="1"/>
  <c r="AS92" i="1"/>
  <c r="AS599" i="1"/>
  <c r="AS427" i="1"/>
  <c r="AS651" i="1"/>
  <c r="AS735" i="1"/>
  <c r="AS292" i="1"/>
  <c r="AS563" i="1"/>
  <c r="AW563" i="1" s="1"/>
  <c r="AS606" i="1"/>
  <c r="AW606" i="1" s="1"/>
  <c r="AS493" i="1"/>
  <c r="AS166" i="1"/>
  <c r="AS967" i="1"/>
  <c r="AS31" i="1"/>
  <c r="AS357" i="1"/>
  <c r="AW357" i="1" s="1"/>
  <c r="AS806" i="1"/>
  <c r="AS665" i="1"/>
  <c r="AS333" i="1"/>
  <c r="AS722" i="1"/>
  <c r="AS776" i="1"/>
  <c r="AS578" i="1"/>
  <c r="AS552" i="1"/>
  <c r="AS332" i="1"/>
  <c r="AS104" i="1"/>
  <c r="AW104" i="1" s="1"/>
  <c r="AS184" i="1"/>
  <c r="AS355" i="1"/>
  <c r="AW355" i="1" s="1"/>
  <c r="AS45" i="1"/>
  <c r="AS512" i="1"/>
  <c r="AS225" i="1"/>
  <c r="AS609" i="1"/>
  <c r="AS774" i="1"/>
  <c r="AS254" i="1"/>
  <c r="AS588" i="1"/>
  <c r="AS802" i="1"/>
  <c r="AS550" i="1"/>
  <c r="AS656" i="1"/>
  <c r="AS280" i="1"/>
  <c r="AW280" i="1" s="1"/>
  <c r="AS100" i="1"/>
  <c r="AS347" i="1"/>
  <c r="AS607" i="1"/>
  <c r="AS77" i="1"/>
  <c r="AS277" i="1"/>
  <c r="AS888" i="1"/>
  <c r="AS194" i="1"/>
  <c r="AS586" i="1"/>
  <c r="AW586" i="1" s="1"/>
  <c r="AS103" i="1"/>
  <c r="AW103" i="1" s="1"/>
  <c r="AS353" i="1"/>
  <c r="AS196" i="1"/>
  <c r="AS900" i="1"/>
  <c r="AS208" i="1"/>
  <c r="AS211" i="1"/>
  <c r="AS2" i="1"/>
  <c r="AS59" i="1"/>
  <c r="AS443" i="1"/>
  <c r="AS498" i="1"/>
  <c r="AS600" i="1"/>
  <c r="AS79" i="1"/>
  <c r="AS182" i="1"/>
  <c r="AS367" i="1"/>
  <c r="AS327" i="1"/>
  <c r="AS507" i="1"/>
  <c r="AS197" i="1"/>
  <c r="AS172" i="1"/>
  <c r="AS188" i="1"/>
  <c r="AS107" i="1"/>
  <c r="AW107" i="1" s="1"/>
  <c r="AS308" i="1"/>
  <c r="AS923" i="1"/>
  <c r="AS601" i="1"/>
  <c r="AS36" i="1"/>
  <c r="AS539" i="1"/>
  <c r="AS940" i="1"/>
  <c r="AS429" i="1"/>
  <c r="AS505" i="1"/>
  <c r="AS448" i="1"/>
  <c r="AS879" i="1"/>
  <c r="AS293" i="1"/>
  <c r="AS154" i="1"/>
  <c r="AS273" i="1"/>
  <c r="AS629" i="1"/>
  <c r="AS860" i="1"/>
  <c r="AS90" i="1"/>
  <c r="AS142" i="1"/>
  <c r="AS893" i="1"/>
  <c r="AW893" i="1" s="1"/>
  <c r="AS780" i="1"/>
  <c r="AS322" i="1"/>
  <c r="AS573" i="1"/>
  <c r="AS753" i="1"/>
  <c r="AS223" i="1"/>
  <c r="AS727" i="1"/>
  <c r="AS844" i="1"/>
  <c r="AS63" i="1"/>
  <c r="AS660" i="1"/>
  <c r="AS943" i="1"/>
  <c r="AW943" i="1" s="1"/>
  <c r="AS381" i="1"/>
  <c r="AS44" i="1"/>
  <c r="AW44" i="1" s="1"/>
  <c r="AS130" i="1"/>
  <c r="AS658" i="1"/>
  <c r="AS584" i="1"/>
  <c r="AS698" i="1"/>
  <c r="AS640" i="1"/>
  <c r="AS404" i="1"/>
  <c r="AW404" i="1" s="1"/>
  <c r="AS523" i="1"/>
  <c r="AS285" i="1"/>
  <c r="AS6" i="1"/>
  <c r="AS414" i="1"/>
  <c r="AS464" i="1"/>
  <c r="AS255" i="1"/>
  <c r="AW255" i="1" s="1"/>
  <c r="AS15" i="1"/>
  <c r="AS594" i="1"/>
  <c r="AS835" i="1"/>
  <c r="AS237" i="1"/>
  <c r="AS907" i="1"/>
  <c r="AS3" i="1"/>
  <c r="AS447" i="1"/>
  <c r="AS919" i="1"/>
  <c r="AS228" i="1"/>
  <c r="AS618" i="1"/>
  <c r="AS913" i="1"/>
  <c r="AS362" i="1"/>
  <c r="AS33" i="1"/>
  <c r="AS241" i="1"/>
  <c r="AS145" i="1"/>
  <c r="AS619" i="1"/>
  <c r="AS804" i="1"/>
  <c r="AS623" i="1"/>
  <c r="AS252" i="1"/>
  <c r="AS486" i="1"/>
  <c r="AS75" i="1"/>
  <c r="AS22" i="1"/>
  <c r="AS592" i="1"/>
  <c r="AS537" i="1"/>
  <c r="AS441" i="1"/>
  <c r="AS321" i="1"/>
  <c r="AW321" i="1" s="1"/>
  <c r="AS382" i="1"/>
  <c r="AS478" i="1"/>
  <c r="AS620" i="1"/>
  <c r="AS272" i="1"/>
  <c r="AS692" i="1"/>
  <c r="AS597" i="1"/>
  <c r="AS384" i="1"/>
  <c r="AW384" i="1" s="1"/>
  <c r="AS329" i="1"/>
  <c r="AS760" i="1"/>
  <c r="AS198" i="1"/>
  <c r="AS689" i="1"/>
  <c r="AS253" i="1"/>
  <c r="AS875" i="1"/>
  <c r="AS605" i="1"/>
  <c r="AS257" i="1"/>
  <c r="AS929" i="1"/>
  <c r="AS301" i="1"/>
  <c r="AS683" i="1"/>
  <c r="AS250" i="1"/>
  <c r="AW250" i="1" s="1"/>
  <c r="AS128" i="1"/>
  <c r="AS23" i="1"/>
  <c r="AS937" i="1"/>
  <c r="AS106" i="1"/>
  <c r="AS387" i="1"/>
  <c r="AS474" i="1"/>
  <c r="AS431" i="1"/>
  <c r="AS122" i="1"/>
  <c r="AS439" i="1"/>
  <c r="AS675" i="1"/>
  <c r="AS258" i="1"/>
  <c r="AW258" i="1" s="1"/>
  <c r="AS213" i="1"/>
  <c r="AS396" i="1"/>
  <c r="AS87" i="1"/>
  <c r="AS680" i="1"/>
  <c r="AS637" i="1"/>
  <c r="AS263" i="1"/>
  <c r="AW263" i="1" s="1"/>
  <c r="AS822" i="1"/>
  <c r="AS123" i="1"/>
  <c r="AS311" i="1"/>
  <c r="AS952" i="1"/>
  <c r="AS393" i="1"/>
  <c r="AS632" i="1"/>
  <c r="AS170" i="1"/>
  <c r="AS909" i="1"/>
  <c r="AS703" i="1"/>
  <c r="AS931" i="1"/>
  <c r="AS383" i="1"/>
  <c r="AS370" i="1"/>
  <c r="AS412" i="1"/>
  <c r="AS416" i="1"/>
  <c r="AS323" i="1"/>
  <c r="AS20" i="1"/>
  <c r="AS554" i="1"/>
  <c r="AS401" i="1"/>
  <c r="AS654" i="1"/>
  <c r="AS748" i="1"/>
  <c r="AS340" i="1"/>
  <c r="AS48" i="1"/>
  <c r="AS889" i="1"/>
  <c r="AS484" i="1"/>
  <c r="AS714" i="1"/>
  <c r="AS947" i="1"/>
  <c r="AS247" i="1"/>
  <c r="AS67" i="1"/>
  <c r="AS312" i="1"/>
  <c r="AS39" i="1"/>
  <c r="AS570" i="1"/>
  <c r="AS708" i="1"/>
  <c r="AS297" i="1"/>
  <c r="AS173" i="1"/>
  <c r="AS116" i="1"/>
  <c r="AS574" i="1"/>
  <c r="AS425" i="1"/>
  <c r="AS614" i="1"/>
  <c r="AS324" i="1"/>
  <c r="AS974" i="1"/>
  <c r="AW974" i="1" s="1"/>
  <c r="AS326" i="1"/>
  <c r="AS591" i="1"/>
  <c r="AS548" i="1"/>
  <c r="AS88" i="1"/>
  <c r="AS256" i="1"/>
  <c r="AS84" i="1"/>
  <c r="AS509" i="1"/>
  <c r="AS955" i="1"/>
  <c r="AS741" i="1"/>
  <c r="AS496" i="1"/>
  <c r="AS454" i="1"/>
  <c r="AS186" i="1"/>
  <c r="AS217" i="1"/>
  <c r="AS964" i="1"/>
  <c r="AS508" i="1"/>
  <c r="AS572" i="1"/>
  <c r="AS65" i="1"/>
  <c r="AS528" i="1"/>
  <c r="AS556" i="1"/>
  <c r="AS234" i="1"/>
  <c r="AS374" i="1"/>
  <c r="AS85" i="1"/>
  <c r="AS635" i="1"/>
  <c r="AS281" i="1"/>
  <c r="AS535" i="1"/>
  <c r="AS702" i="1"/>
  <c r="AS376" i="1"/>
  <c r="AS768" i="1"/>
  <c r="AS693" i="1"/>
  <c r="AS465" i="1"/>
  <c r="AS513" i="1"/>
  <c r="AS767" i="1"/>
  <c r="AS972" i="1"/>
  <c r="AS695" i="1"/>
  <c r="AW695" i="1" s="1"/>
  <c r="AS50" i="1"/>
  <c r="AS372" i="1"/>
  <c r="AS389" i="1"/>
  <c r="AW389" i="1" s="1"/>
  <c r="AS502" i="1"/>
  <c r="AS219" i="1"/>
  <c r="AS450" i="1"/>
  <c r="AS456" i="1"/>
  <c r="AS911" i="1"/>
  <c r="AS163" i="1"/>
  <c r="AS975" i="1"/>
  <c r="AS309" i="1"/>
  <c r="AS317" i="1"/>
  <c r="AW317" i="1" s="1"/>
  <c r="AS604" i="1"/>
  <c r="AS758" i="1"/>
  <c r="AS731" i="1"/>
  <c r="AS202" i="1"/>
  <c r="AS215" i="1"/>
  <c r="AS153" i="1"/>
  <c r="AS471" i="1"/>
  <c r="AS53" i="1"/>
  <c r="AW53" i="1" s="1"/>
  <c r="AS26" i="1"/>
  <c r="AS314" i="1"/>
  <c r="AS808" i="1"/>
  <c r="AS350" i="1"/>
  <c r="AS949" i="1"/>
  <c r="AW949" i="1" s="1"/>
  <c r="AS232" i="1"/>
  <c r="AS102" i="1"/>
  <c r="AS500" i="1"/>
  <c r="AS14" i="1"/>
  <c r="AS246" i="1"/>
  <c r="AS81" i="1"/>
  <c r="AS289" i="1"/>
  <c r="AS359" i="1"/>
  <c r="AS408" i="1"/>
  <c r="AS477" i="1"/>
  <c r="AS603" i="1"/>
  <c r="AS380" i="1"/>
  <c r="AS645" i="1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L5" i="7"/>
  <c r="K5" i="7"/>
  <c r="L4" i="7"/>
  <c r="K4" i="7"/>
  <c r="L3" i="7"/>
  <c r="K3" i="7"/>
  <c r="EQ53" i="1" l="1"/>
  <c r="ED53" i="1"/>
  <c r="EQ586" i="1"/>
  <c r="ED586" i="1"/>
  <c r="EQ280" i="1"/>
  <c r="ED280" i="1"/>
  <c r="EQ355" i="1"/>
  <c r="ED355" i="1"/>
  <c r="EQ261" i="1"/>
  <c r="ED261" i="1"/>
  <c r="EQ490" i="1"/>
  <c r="ED490" i="1"/>
  <c r="EQ389" i="1"/>
  <c r="ED389" i="1"/>
  <c r="EQ404" i="1"/>
  <c r="ED404" i="1"/>
  <c r="EQ107" i="1"/>
  <c r="ED107" i="1"/>
  <c r="EQ357" i="1"/>
  <c r="ED357" i="1"/>
  <c r="EQ69" i="1"/>
  <c r="ED69" i="1"/>
  <c r="EQ52" i="1"/>
  <c r="ED52" i="1"/>
  <c r="EQ16" i="1"/>
  <c r="ED16" i="1"/>
  <c r="EQ845" i="1"/>
  <c r="ED845" i="1"/>
  <c r="EQ851" i="1"/>
  <c r="ED851" i="1"/>
  <c r="EQ646" i="1"/>
  <c r="ED646" i="1"/>
  <c r="EQ819" i="1"/>
  <c r="ED819" i="1"/>
  <c r="EQ368" i="1"/>
  <c r="ED368" i="1"/>
  <c r="EQ791" i="1"/>
  <c r="ED791" i="1"/>
  <c r="EQ951" i="1"/>
  <c r="ED951" i="1"/>
  <c r="EQ893" i="1"/>
  <c r="ED893" i="1"/>
  <c r="EQ371" i="1"/>
  <c r="ED371" i="1"/>
  <c r="EQ437" i="1"/>
  <c r="ED437" i="1"/>
  <c r="EQ922" i="1"/>
  <c r="ED922" i="1"/>
  <c r="EQ712" i="1"/>
  <c r="ED712" i="1"/>
  <c r="EQ298" i="1"/>
  <c r="ED298" i="1"/>
  <c r="EQ815" i="1"/>
  <c r="ED815" i="1"/>
  <c r="EQ589" i="1"/>
  <c r="ED589" i="1"/>
  <c r="EQ104" i="1"/>
  <c r="ED104" i="1"/>
  <c r="EQ585" i="1"/>
  <c r="ED585" i="1"/>
  <c r="EQ668" i="1"/>
  <c r="ED668" i="1"/>
  <c r="EQ686" i="1"/>
  <c r="ED686" i="1"/>
  <c r="EQ432" i="1"/>
  <c r="ED432" i="1"/>
  <c r="EQ424" i="1"/>
  <c r="ED424" i="1"/>
  <c r="EQ795" i="1"/>
  <c r="ED795" i="1"/>
  <c r="EQ869" i="1"/>
  <c r="ED869" i="1"/>
  <c r="EQ491" i="1"/>
  <c r="ED491" i="1"/>
  <c r="EQ563" i="1"/>
  <c r="ED563" i="1"/>
  <c r="EQ481" i="1"/>
  <c r="ED481" i="1"/>
  <c r="EQ369" i="1"/>
  <c r="ED369" i="1"/>
  <c r="EQ338" i="1"/>
  <c r="ED338" i="1"/>
  <c r="EQ385" i="1"/>
  <c r="ED385" i="1"/>
  <c r="EQ962" i="1"/>
  <c r="ED962" i="1"/>
  <c r="EQ974" i="1"/>
  <c r="ED974" i="1"/>
  <c r="EQ258" i="1"/>
  <c r="ED258" i="1"/>
  <c r="EQ250" i="1"/>
  <c r="ED250" i="1"/>
  <c r="EQ255" i="1"/>
  <c r="ED255" i="1"/>
  <c r="EQ44" i="1"/>
  <c r="ED44" i="1"/>
  <c r="EQ103" i="1"/>
  <c r="ED103" i="1"/>
  <c r="EQ148" i="1"/>
  <c r="ED148" i="1"/>
  <c r="EQ244" i="1"/>
  <c r="ED244" i="1"/>
  <c r="EQ957" i="1"/>
  <c r="ED957" i="1"/>
  <c r="EQ91" i="1"/>
  <c r="ED91" i="1"/>
  <c r="EQ613" i="1"/>
  <c r="ED613" i="1"/>
  <c r="EQ24" i="1"/>
  <c r="ED24" i="1"/>
  <c r="EQ877" i="1"/>
  <c r="ED877" i="1"/>
  <c r="EQ384" i="1"/>
  <c r="ED384" i="1"/>
  <c r="EQ321" i="1"/>
  <c r="ED321" i="1"/>
  <c r="EQ943" i="1"/>
  <c r="ED943" i="1"/>
  <c r="EQ606" i="1"/>
  <c r="ED606" i="1"/>
  <c r="EQ796" i="1"/>
  <c r="ED796" i="1"/>
  <c r="EQ125" i="1"/>
  <c r="ED125" i="1"/>
  <c r="EQ567" i="1"/>
  <c r="ED567" i="1"/>
  <c r="EQ934" i="1"/>
  <c r="ED934" i="1"/>
  <c r="EQ809" i="1"/>
  <c r="ED809" i="1"/>
  <c r="EQ799" i="1"/>
  <c r="ED799" i="1"/>
  <c r="EQ666" i="1"/>
  <c r="ED666" i="1"/>
  <c r="EQ352" i="1"/>
  <c r="ED352" i="1"/>
  <c r="EQ949" i="1"/>
  <c r="ED949" i="1"/>
  <c r="EQ317" i="1"/>
  <c r="ED317" i="1"/>
  <c r="EQ695" i="1"/>
  <c r="ED695" i="1"/>
  <c r="EQ263" i="1"/>
  <c r="ED263" i="1"/>
  <c r="EQ894" i="1"/>
  <c r="ED894" i="1"/>
  <c r="EQ954" i="1"/>
  <c r="ED954" i="1"/>
  <c r="EQ126" i="1"/>
  <c r="ED126" i="1"/>
  <c r="EQ495" i="1"/>
  <c r="ED495" i="1"/>
  <c r="EQ516" i="1"/>
  <c r="ED516" i="1"/>
  <c r="EQ794" i="1"/>
  <c r="ED794" i="1"/>
  <c r="DQ53" i="1"/>
  <c r="DD53" i="1"/>
  <c r="DQ586" i="1"/>
  <c r="DD586" i="1"/>
  <c r="DQ280" i="1"/>
  <c r="DD280" i="1"/>
  <c r="DQ355" i="1"/>
  <c r="DD355" i="1"/>
  <c r="DQ261" i="1"/>
  <c r="DD261" i="1"/>
  <c r="DD490" i="1"/>
  <c r="DQ490" i="1"/>
  <c r="DQ389" i="1"/>
  <c r="DD389" i="1"/>
  <c r="DQ404" i="1"/>
  <c r="DD404" i="1"/>
  <c r="DQ107" i="1"/>
  <c r="DD107" i="1"/>
  <c r="DQ357" i="1"/>
  <c r="DD357" i="1"/>
  <c r="DQ69" i="1"/>
  <c r="DD69" i="1"/>
  <c r="DQ52" i="1"/>
  <c r="DD52" i="1"/>
  <c r="DD16" i="1"/>
  <c r="DQ16" i="1"/>
  <c r="DD845" i="1"/>
  <c r="DQ845" i="1"/>
  <c r="DQ851" i="1"/>
  <c r="DD851" i="1"/>
  <c r="DQ646" i="1"/>
  <c r="DD646" i="1"/>
  <c r="DQ819" i="1"/>
  <c r="DD819" i="1"/>
  <c r="DQ368" i="1"/>
  <c r="DD368" i="1"/>
  <c r="DD791" i="1"/>
  <c r="DQ791" i="1"/>
  <c r="DQ951" i="1"/>
  <c r="DD951" i="1"/>
  <c r="DQ893" i="1"/>
  <c r="DD893" i="1"/>
  <c r="DQ371" i="1"/>
  <c r="DD371" i="1"/>
  <c r="DQ437" i="1"/>
  <c r="DD437" i="1"/>
  <c r="DD922" i="1"/>
  <c r="DQ922" i="1"/>
  <c r="DQ712" i="1"/>
  <c r="DD712" i="1"/>
  <c r="DD298" i="1"/>
  <c r="DQ298" i="1"/>
  <c r="DD815" i="1"/>
  <c r="DQ815" i="1"/>
  <c r="DQ589" i="1"/>
  <c r="DD589" i="1"/>
  <c r="DQ104" i="1"/>
  <c r="DD104" i="1"/>
  <c r="DD585" i="1"/>
  <c r="DQ585" i="1"/>
  <c r="DD668" i="1"/>
  <c r="DQ668" i="1"/>
  <c r="DQ686" i="1"/>
  <c r="DD686" i="1"/>
  <c r="DQ432" i="1"/>
  <c r="DD432" i="1"/>
  <c r="DQ424" i="1"/>
  <c r="DD424" i="1"/>
  <c r="DQ795" i="1"/>
  <c r="DD795" i="1"/>
  <c r="DQ869" i="1"/>
  <c r="DD869" i="1"/>
  <c r="DD491" i="1"/>
  <c r="DQ491" i="1"/>
  <c r="DD563" i="1"/>
  <c r="DQ563" i="1"/>
  <c r="DD481" i="1"/>
  <c r="DQ481" i="1"/>
  <c r="DD369" i="1"/>
  <c r="DQ369" i="1"/>
  <c r="DQ338" i="1"/>
  <c r="DD338" i="1"/>
  <c r="DD385" i="1"/>
  <c r="DQ385" i="1"/>
  <c r="DQ962" i="1"/>
  <c r="DD962" i="1"/>
  <c r="DQ974" i="1"/>
  <c r="DD974" i="1"/>
  <c r="DQ258" i="1"/>
  <c r="DD258" i="1"/>
  <c r="DQ250" i="1"/>
  <c r="DD250" i="1"/>
  <c r="DD255" i="1"/>
  <c r="DQ255" i="1"/>
  <c r="DQ44" i="1"/>
  <c r="DD44" i="1"/>
  <c r="DD103" i="1"/>
  <c r="DQ103" i="1"/>
  <c r="DQ148" i="1"/>
  <c r="DD148" i="1"/>
  <c r="DQ244" i="1"/>
  <c r="DD244" i="1"/>
  <c r="DD957" i="1"/>
  <c r="DQ957" i="1"/>
  <c r="DD91" i="1"/>
  <c r="DQ91" i="1"/>
  <c r="DQ613" i="1"/>
  <c r="DD613" i="1"/>
  <c r="DQ24" i="1"/>
  <c r="DD24" i="1"/>
  <c r="DQ877" i="1"/>
  <c r="DD877" i="1"/>
  <c r="DD384" i="1"/>
  <c r="DQ384" i="1"/>
  <c r="DD321" i="1"/>
  <c r="DQ321" i="1"/>
  <c r="DD943" i="1"/>
  <c r="DQ943" i="1"/>
  <c r="DD606" i="1"/>
  <c r="DQ606" i="1"/>
  <c r="DQ796" i="1"/>
  <c r="DD796" i="1"/>
  <c r="DD125" i="1"/>
  <c r="DQ125" i="1"/>
  <c r="DD567" i="1"/>
  <c r="DQ567" i="1"/>
  <c r="DQ934" i="1"/>
  <c r="DD934" i="1"/>
  <c r="DD809" i="1"/>
  <c r="DQ809" i="1"/>
  <c r="DD799" i="1"/>
  <c r="DQ799" i="1"/>
  <c r="DQ666" i="1"/>
  <c r="DD666" i="1"/>
  <c r="DQ352" i="1"/>
  <c r="DD352" i="1"/>
  <c r="DQ949" i="1"/>
  <c r="DD949" i="1"/>
  <c r="DQ317" i="1"/>
  <c r="DD317" i="1"/>
  <c r="DD695" i="1"/>
  <c r="DQ695" i="1"/>
  <c r="DD263" i="1"/>
  <c r="DQ263" i="1"/>
  <c r="DQ894" i="1"/>
  <c r="DD894" i="1"/>
  <c r="DQ954" i="1"/>
  <c r="DD954" i="1"/>
  <c r="DQ126" i="1"/>
  <c r="DD126" i="1"/>
  <c r="DD495" i="1"/>
  <c r="DQ495" i="1"/>
  <c r="DQ516" i="1"/>
  <c r="DD516" i="1"/>
  <c r="DQ794" i="1"/>
  <c r="DD794" i="1"/>
  <c r="BF947" i="1"/>
  <c r="BK947" i="1" s="1"/>
  <c r="BF18" i="1"/>
  <c r="BK18" i="1" s="1"/>
  <c r="BF936" i="1"/>
  <c r="BK936" i="1" s="1"/>
  <c r="BF158" i="1"/>
  <c r="BK158" i="1" s="1"/>
  <c r="BF330" i="1"/>
  <c r="BK330" i="1" s="1"/>
  <c r="BF618" i="1"/>
  <c r="BK618" i="1" s="1"/>
  <c r="BF92" i="1"/>
  <c r="BK92" i="1" s="1"/>
  <c r="BF870" i="1"/>
  <c r="BK870" i="1" s="1"/>
  <c r="BF506" i="1"/>
  <c r="BK506" i="1" s="1"/>
  <c r="BF906" i="1"/>
  <c r="BK906" i="1" s="1"/>
  <c r="BF595" i="1"/>
  <c r="BK595" i="1" s="1"/>
  <c r="BF605" i="1"/>
  <c r="BK605" i="1" s="1"/>
  <c r="BF894" i="1"/>
  <c r="BK894" i="1" s="1"/>
  <c r="BF690" i="1"/>
  <c r="BK690" i="1" s="1"/>
  <c r="BF734" i="1"/>
  <c r="BK734" i="1" s="1"/>
  <c r="BF144" i="1"/>
  <c r="BK144" i="1" s="1"/>
  <c r="BF877" i="1"/>
  <c r="BK877" i="1" s="1"/>
  <c r="BF103" i="1"/>
  <c r="BK103" i="1" s="1"/>
  <c r="BF68" i="1"/>
  <c r="BK68" i="1" s="1"/>
  <c r="BF617" i="1"/>
  <c r="BK617" i="1" s="1"/>
  <c r="BF281" i="1"/>
  <c r="BK281" i="1" s="1"/>
  <c r="BF808" i="1"/>
  <c r="BK808" i="1" s="1"/>
  <c r="BF702" i="1"/>
  <c r="BK702" i="1" s="1"/>
  <c r="BF412" i="1"/>
  <c r="BK412" i="1" s="1"/>
  <c r="BF929" i="1"/>
  <c r="BK929" i="1" s="1"/>
  <c r="BF272" i="1"/>
  <c r="BK272" i="1" s="1"/>
  <c r="BF381" i="1"/>
  <c r="BK381" i="1" s="1"/>
  <c r="BF308" i="1"/>
  <c r="BK308" i="1" s="1"/>
  <c r="BF847" i="1"/>
  <c r="BK847" i="1" s="1"/>
  <c r="BF445" i="1"/>
  <c r="BK445" i="1" s="1"/>
  <c r="BF942" i="1"/>
  <c r="BK942" i="1" s="1"/>
  <c r="BF337" i="1"/>
  <c r="BK337" i="1" s="1"/>
  <c r="BF35" i="1"/>
  <c r="BK35" i="1" s="1"/>
  <c r="BF57" i="1"/>
  <c r="BK57" i="1" s="1"/>
  <c r="BF818" i="1"/>
  <c r="BK818" i="1" s="1"/>
  <c r="BF868" i="1"/>
  <c r="BK868" i="1" s="1"/>
  <c r="BF874" i="1"/>
  <c r="BK874" i="1" s="1"/>
  <c r="BF959" i="1"/>
  <c r="BK959" i="1" s="1"/>
  <c r="BF115" i="1"/>
  <c r="BK115" i="1" s="1"/>
  <c r="BF349" i="1"/>
  <c r="BK349" i="1" s="1"/>
  <c r="BF417" i="1"/>
  <c r="BK417" i="1" s="1"/>
  <c r="BF927" i="1"/>
  <c r="BK927" i="1" s="1"/>
  <c r="BF419" i="1"/>
  <c r="BK419" i="1" s="1"/>
  <c r="BF700" i="1"/>
  <c r="BK700" i="1" s="1"/>
  <c r="BF446" i="1"/>
  <c r="BK446" i="1" s="1"/>
  <c r="BF865" i="1"/>
  <c r="BK865" i="1" s="1"/>
  <c r="BF790" i="1"/>
  <c r="BK790" i="1" s="1"/>
  <c r="BF320" i="1"/>
  <c r="BK320" i="1" s="1"/>
  <c r="BF55" i="1"/>
  <c r="BK55" i="1" s="1"/>
  <c r="BF960" i="1"/>
  <c r="BK960" i="1" s="1"/>
  <c r="BF726" i="1"/>
  <c r="BK726" i="1" s="1"/>
  <c r="BF421" i="1"/>
  <c r="BK421" i="1" s="1"/>
  <c r="BF334" i="1"/>
  <c r="BK334" i="1" s="1"/>
  <c r="BF319" i="1"/>
  <c r="BK319" i="1" s="1"/>
  <c r="BF65" i="1"/>
  <c r="BK65" i="1" s="1"/>
  <c r="BF496" i="1"/>
  <c r="BK496" i="1" s="1"/>
  <c r="BF614" i="1"/>
  <c r="BK614" i="1" s="1"/>
  <c r="BF48" i="1"/>
  <c r="BK48" i="1" s="1"/>
  <c r="BF383" i="1"/>
  <c r="BK383" i="1" s="1"/>
  <c r="BF780" i="1"/>
  <c r="BK780" i="1" s="1"/>
  <c r="BF923" i="1"/>
  <c r="BK923" i="1" s="1"/>
  <c r="BF802" i="1"/>
  <c r="BK802" i="1" s="1"/>
  <c r="BF300" i="1"/>
  <c r="BK300" i="1" s="1"/>
  <c r="BF826" i="1"/>
  <c r="BK826" i="1" s="1"/>
  <c r="BF579" i="1"/>
  <c r="BK579" i="1" s="1"/>
  <c r="BF73" i="1"/>
  <c r="BK73" i="1" s="1"/>
  <c r="BF379" i="1"/>
  <c r="BK379" i="1" s="1"/>
  <c r="BF375" i="1"/>
  <c r="BK375" i="1" s="1"/>
  <c r="BF644" i="1"/>
  <c r="BK644" i="1" s="1"/>
  <c r="BF918" i="1"/>
  <c r="BK918" i="1" s="1"/>
  <c r="BF709" i="1"/>
  <c r="BK709" i="1" s="1"/>
  <c r="BF302" i="1"/>
  <c r="BK302" i="1" s="1"/>
  <c r="BF503" i="1"/>
  <c r="BK503" i="1" s="1"/>
  <c r="BF842" i="1"/>
  <c r="BK842" i="1" s="1"/>
  <c r="BF583" i="1"/>
  <c r="BK583" i="1" s="1"/>
  <c r="BF232" i="1"/>
  <c r="BK232" i="1" s="1"/>
  <c r="BF465" i="1"/>
  <c r="BK465" i="1" s="1"/>
  <c r="BF635" i="1"/>
  <c r="BK635" i="1" s="1"/>
  <c r="BF556" i="1"/>
  <c r="BK556" i="1" s="1"/>
  <c r="BF528" i="1"/>
  <c r="BK528" i="1" s="1"/>
  <c r="BF217" i="1"/>
  <c r="BK217" i="1" s="1"/>
  <c r="BF509" i="1"/>
  <c r="BK509" i="1" s="1"/>
  <c r="BF654" i="1"/>
  <c r="BK654" i="1" s="1"/>
  <c r="BF170" i="1"/>
  <c r="BK170" i="1" s="1"/>
  <c r="BF919" i="1"/>
  <c r="BK919" i="1" s="1"/>
  <c r="BF907" i="1"/>
  <c r="BK907" i="1" s="1"/>
  <c r="BF172" i="1"/>
  <c r="BK172" i="1" s="1"/>
  <c r="BF197" i="1"/>
  <c r="BK197" i="1" s="1"/>
  <c r="BF45" i="1"/>
  <c r="BK45" i="1" s="1"/>
  <c r="BF756" i="1"/>
  <c r="BK756" i="1" s="1"/>
  <c r="BF467" i="1"/>
  <c r="BK467" i="1" s="1"/>
  <c r="BF137" i="1"/>
  <c r="BK137" i="1" s="1"/>
  <c r="BF411" i="1"/>
  <c r="BK411" i="1" s="1"/>
  <c r="BF472" i="1"/>
  <c r="BK472" i="1" s="1"/>
  <c r="BF200" i="1"/>
  <c r="BK200" i="1" s="1"/>
  <c r="BF129" i="1"/>
  <c r="BK129" i="1" s="1"/>
  <c r="BF752" i="1"/>
  <c r="BK752" i="1" s="1"/>
  <c r="BF694" i="1"/>
  <c r="BK694" i="1" s="1"/>
  <c r="BF978" i="1"/>
  <c r="BK978" i="1" s="1"/>
  <c r="BF175" i="1"/>
  <c r="BK175" i="1" s="1"/>
  <c r="BF664" i="1"/>
  <c r="BK664" i="1" s="1"/>
  <c r="BF179" i="1"/>
  <c r="BK179" i="1" s="1"/>
  <c r="BF771" i="1"/>
  <c r="BK771" i="1" s="1"/>
  <c r="BF659" i="1"/>
  <c r="BK659" i="1" s="1"/>
  <c r="BF46" i="1"/>
  <c r="BK46" i="1" s="1"/>
  <c r="BF914" i="1"/>
  <c r="BK914" i="1" s="1"/>
  <c r="BF159" i="1"/>
  <c r="BK159" i="1" s="1"/>
  <c r="BF131" i="1"/>
  <c r="BK131" i="1" s="1"/>
  <c r="BF553" i="1"/>
  <c r="BK553" i="1" s="1"/>
  <c r="BF655" i="1"/>
  <c r="BK655" i="1" s="1"/>
  <c r="BF653" i="1"/>
  <c r="BK653" i="1" s="1"/>
  <c r="BF558" i="1"/>
  <c r="BK558" i="1" s="1"/>
  <c r="BF463" i="1"/>
  <c r="BK463" i="1" s="1"/>
  <c r="BF423" i="1"/>
  <c r="BK423" i="1" s="1"/>
  <c r="BF557" i="1"/>
  <c r="BK557" i="1" s="1"/>
  <c r="BF466" i="1"/>
  <c r="BK466" i="1" s="1"/>
  <c r="BF968" i="1"/>
  <c r="BK968" i="1" s="1"/>
  <c r="BF42" i="1"/>
  <c r="BK42" i="1" s="1"/>
  <c r="BF108" i="1"/>
  <c r="BK108" i="1" s="1"/>
  <c r="BF518" i="1"/>
  <c r="BK518" i="1" s="1"/>
  <c r="BF921" i="1"/>
  <c r="BK921" i="1" s="1"/>
  <c r="BF524" i="1"/>
  <c r="BK524" i="1" s="1"/>
  <c r="BF398" i="1"/>
  <c r="BK398" i="1" s="1"/>
  <c r="BF932" i="1"/>
  <c r="BK932" i="1" s="1"/>
  <c r="BF19" i="1"/>
  <c r="BK19" i="1" s="1"/>
  <c r="BF744" i="1"/>
  <c r="BK744" i="1" s="1"/>
  <c r="BF711" i="1"/>
  <c r="BK711" i="1" s="1"/>
  <c r="BF8" i="1"/>
  <c r="BK8" i="1" s="1"/>
  <c r="BF713" i="1"/>
  <c r="BK713" i="1" s="1"/>
  <c r="BF53" i="1"/>
  <c r="BK53" i="1" s="1"/>
  <c r="BF943" i="1"/>
  <c r="BK943" i="1" s="1"/>
  <c r="BF686" i="1"/>
  <c r="BK686" i="1" s="1"/>
  <c r="BF339" i="1"/>
  <c r="BK339" i="1" s="1"/>
  <c r="BF433" i="1"/>
  <c r="BK433" i="1" s="1"/>
  <c r="BF889" i="1"/>
  <c r="BK889" i="1" s="1"/>
  <c r="BF807" i="1"/>
  <c r="BK807" i="1" s="1"/>
  <c r="BF816" i="1"/>
  <c r="BK816" i="1" s="1"/>
  <c r="BF799" i="1"/>
  <c r="BK799" i="1" s="1"/>
  <c r="BF404" i="1"/>
  <c r="BK404" i="1" s="1"/>
  <c r="BF100" i="1"/>
  <c r="BK100" i="1" s="1"/>
  <c r="BF563" i="1"/>
  <c r="BK563" i="1" s="1"/>
  <c r="BF451" i="1"/>
  <c r="BK451" i="1" s="1"/>
  <c r="BF152" i="1"/>
  <c r="BK152" i="1" s="1"/>
  <c r="BF138" i="1"/>
  <c r="BK138" i="1" s="1"/>
  <c r="BF544" i="1"/>
  <c r="BK544" i="1" s="1"/>
  <c r="BF869" i="1"/>
  <c r="BK869" i="1" s="1"/>
  <c r="BF491" i="1"/>
  <c r="BK491" i="1" s="1"/>
  <c r="BF311" i="1"/>
  <c r="BK311" i="1" s="1"/>
  <c r="BF441" i="1"/>
  <c r="BK441" i="1" s="1"/>
  <c r="BF33" i="1"/>
  <c r="BK33" i="1" s="1"/>
  <c r="BF273" i="1"/>
  <c r="BK273" i="1" s="1"/>
  <c r="BF900" i="1"/>
  <c r="BK900" i="1" s="1"/>
  <c r="BF31" i="1"/>
  <c r="BK31" i="1" s="1"/>
  <c r="BF310" i="1"/>
  <c r="BK310" i="1" s="1"/>
  <c r="BF149" i="1"/>
  <c r="BK149" i="1" s="1"/>
  <c r="BF473" i="1"/>
  <c r="BK473" i="1" s="1"/>
  <c r="BF779" i="1"/>
  <c r="BK779" i="1" s="1"/>
  <c r="BF388" i="1"/>
  <c r="BK388" i="1" s="1"/>
  <c r="BF902" i="1"/>
  <c r="BK902" i="1" s="1"/>
  <c r="BF945" i="1"/>
  <c r="BK945" i="1" s="1"/>
  <c r="BF143" i="1"/>
  <c r="BK143" i="1" s="1"/>
  <c r="BF74" i="1"/>
  <c r="BK74" i="1" s="1"/>
  <c r="BF803" i="1"/>
  <c r="BK803" i="1" s="1"/>
  <c r="BF348" i="1"/>
  <c r="BK348" i="1" s="1"/>
  <c r="BF452" i="1"/>
  <c r="BK452" i="1" s="1"/>
  <c r="BF34" i="1"/>
  <c r="BK34" i="1" s="1"/>
  <c r="BF789" i="1"/>
  <c r="BK789" i="1" s="1"/>
  <c r="BF846" i="1"/>
  <c r="BK846" i="1" s="1"/>
  <c r="BF616" i="1"/>
  <c r="BK616" i="1" s="1"/>
  <c r="BF871" i="1"/>
  <c r="BK871" i="1" s="1"/>
  <c r="BF343" i="1"/>
  <c r="BK343" i="1" s="1"/>
  <c r="BF928" i="1"/>
  <c r="BK928" i="1" s="1"/>
  <c r="BF740" i="1"/>
  <c r="BK740" i="1" s="1"/>
  <c r="BF246" i="1"/>
  <c r="BK246" i="1" s="1"/>
  <c r="BF153" i="1"/>
  <c r="BK153" i="1" s="1"/>
  <c r="BF340" i="1"/>
  <c r="BK340" i="1" s="1"/>
  <c r="BF474" i="1"/>
  <c r="BK474" i="1" s="1"/>
  <c r="BF592" i="1"/>
  <c r="BK592" i="1" s="1"/>
  <c r="BF698" i="1"/>
  <c r="BK698" i="1" s="1"/>
  <c r="BF588" i="1"/>
  <c r="BK588" i="1" s="1"/>
  <c r="BF333" i="1"/>
  <c r="BK333" i="1" s="1"/>
  <c r="BF493" i="1"/>
  <c r="BK493" i="1" s="1"/>
  <c r="BF305" i="1"/>
  <c r="BK305" i="1" s="1"/>
  <c r="BF648" i="1"/>
  <c r="BK648" i="1" s="1"/>
  <c r="BF858" i="1"/>
  <c r="BK858" i="1" s="1"/>
  <c r="BF249" i="1"/>
  <c r="BK249" i="1" s="1"/>
  <c r="BF856" i="1"/>
  <c r="BK856" i="1" s="1"/>
  <c r="BF798" i="1"/>
  <c r="BK798" i="1" s="1"/>
  <c r="BF863" i="1"/>
  <c r="BK863" i="1" s="1"/>
  <c r="BF580" i="1"/>
  <c r="BK580" i="1" s="1"/>
  <c r="BF13" i="1"/>
  <c r="BK13" i="1" s="1"/>
  <c r="BF62" i="1"/>
  <c r="BK62" i="1" s="1"/>
  <c r="BF377" i="1"/>
  <c r="BK377" i="1" s="1"/>
  <c r="BF487" i="1"/>
  <c r="BK487" i="1" s="1"/>
  <c r="BF781" i="1"/>
  <c r="BK781" i="1" s="1"/>
  <c r="BF492" i="1"/>
  <c r="BK492" i="1" s="1"/>
  <c r="BF497" i="1"/>
  <c r="BK497" i="1" s="1"/>
  <c r="BF303" i="1"/>
  <c r="BK303" i="1" s="1"/>
  <c r="BF814" i="1"/>
  <c r="BK814" i="1" s="1"/>
  <c r="BF944" i="1"/>
  <c r="BK944" i="1" s="1"/>
  <c r="BF827" i="1"/>
  <c r="BK827" i="1" s="1"/>
  <c r="BF219" i="1"/>
  <c r="BK219" i="1" s="1"/>
  <c r="BF760" i="1"/>
  <c r="BK760" i="1" s="1"/>
  <c r="BF130" i="1"/>
  <c r="BK130" i="1" s="1"/>
  <c r="BF223" i="1"/>
  <c r="BK223" i="1" s="1"/>
  <c r="BF879" i="1"/>
  <c r="BK879" i="1" s="1"/>
  <c r="BF36" i="1"/>
  <c r="BK36" i="1" s="1"/>
  <c r="BF188" i="1"/>
  <c r="BK188" i="1" s="1"/>
  <c r="BF211" i="1"/>
  <c r="BK211" i="1" s="1"/>
  <c r="BF194" i="1"/>
  <c r="BK194" i="1" s="1"/>
  <c r="BF550" i="1"/>
  <c r="BK550" i="1" s="1"/>
  <c r="BF225" i="1"/>
  <c r="BK225" i="1" s="1"/>
  <c r="BF184" i="1"/>
  <c r="BK184" i="1" s="1"/>
  <c r="BF545" i="1"/>
  <c r="BK545" i="1" s="1"/>
  <c r="BF841" i="1"/>
  <c r="BK841" i="1" s="1"/>
  <c r="BF167" i="1"/>
  <c r="BK167" i="1" s="1"/>
  <c r="BF881" i="1"/>
  <c r="BK881" i="1" s="1"/>
  <c r="BF406" i="1"/>
  <c r="BK406" i="1" s="1"/>
  <c r="BF912" i="1"/>
  <c r="BK912" i="1" s="1"/>
  <c r="BF395" i="1"/>
  <c r="BK395" i="1" s="1"/>
  <c r="BF549" i="1"/>
  <c r="BK549" i="1" s="1"/>
  <c r="BF720" i="1"/>
  <c r="BK720" i="1" s="1"/>
  <c r="BF235" i="1"/>
  <c r="BK235" i="1" s="1"/>
  <c r="BF529" i="1"/>
  <c r="BK529" i="1" s="1"/>
  <c r="BF757" i="1"/>
  <c r="BK757" i="1" s="1"/>
  <c r="BF134" i="1"/>
  <c r="BK134" i="1" s="1"/>
  <c r="BF189" i="1"/>
  <c r="BK189" i="1" s="1"/>
  <c r="BF457" i="1"/>
  <c r="BK457" i="1" s="1"/>
  <c r="BF562" i="1"/>
  <c r="BK562" i="1" s="1"/>
  <c r="BF770" i="1"/>
  <c r="BK770" i="1" s="1"/>
  <c r="BF105" i="1"/>
  <c r="BK105" i="1" s="1"/>
  <c r="BF736" i="1"/>
  <c r="BK736" i="1" s="1"/>
  <c r="BF716" i="1"/>
  <c r="BK716" i="1" s="1"/>
  <c r="BF40" i="1"/>
  <c r="BK40" i="1" s="1"/>
  <c r="BF533" i="1"/>
  <c r="BK533" i="1" s="1"/>
  <c r="BF764" i="1"/>
  <c r="BK764" i="1" s="1"/>
  <c r="BF626" i="1"/>
  <c r="BK626" i="1" s="1"/>
  <c r="BF176" i="1"/>
  <c r="BK176" i="1" s="1"/>
  <c r="BF17" i="1"/>
  <c r="BK17" i="1" s="1"/>
  <c r="BF714" i="1"/>
  <c r="BK714" i="1" s="1"/>
  <c r="BF156" i="1"/>
  <c r="BK156" i="1" s="1"/>
  <c r="BF328" i="1"/>
  <c r="BK328" i="1" s="1"/>
  <c r="BF142" i="1"/>
  <c r="BK142" i="1" s="1"/>
  <c r="BF851" i="1"/>
  <c r="BK851" i="1" s="1"/>
  <c r="BF248" i="1"/>
  <c r="BK248" i="1" s="1"/>
  <c r="BF355" i="1"/>
  <c r="BK355" i="1" s="1"/>
  <c r="BF98" i="1"/>
  <c r="BK98" i="1" s="1"/>
  <c r="BF850" i="1"/>
  <c r="BK850" i="1" s="1"/>
  <c r="BF229" i="1"/>
  <c r="BK229" i="1" s="1"/>
  <c r="BF263" i="1"/>
  <c r="BK263" i="1" s="1"/>
  <c r="BF357" i="1"/>
  <c r="BK357" i="1" s="1"/>
  <c r="BF974" i="1"/>
  <c r="BK974" i="1" s="1"/>
  <c r="BF763" i="1"/>
  <c r="BK763" i="1" s="1"/>
  <c r="BF418" i="1"/>
  <c r="BK418" i="1" s="1"/>
  <c r="BF151" i="1"/>
  <c r="BK151" i="1" s="1"/>
  <c r="BF680" i="1"/>
  <c r="BK680" i="1" s="1"/>
  <c r="BF603" i="1"/>
  <c r="BK603" i="1" s="1"/>
  <c r="BF26" i="1"/>
  <c r="BK26" i="1" s="1"/>
  <c r="BF309" i="1"/>
  <c r="BK309" i="1" s="1"/>
  <c r="BF741" i="1"/>
  <c r="BK741" i="1" s="1"/>
  <c r="BF703" i="1"/>
  <c r="BK703" i="1" s="1"/>
  <c r="BF689" i="1"/>
  <c r="BK689" i="1" s="1"/>
  <c r="BF448" i="1"/>
  <c r="BK448" i="1" s="1"/>
  <c r="BF507" i="1"/>
  <c r="BK507" i="1" s="1"/>
  <c r="BF353" i="1"/>
  <c r="BK353" i="1" s="1"/>
  <c r="BF596" i="1"/>
  <c r="BK596" i="1" s="1"/>
  <c r="BF240" i="1"/>
  <c r="BK240" i="1" s="1"/>
  <c r="BF415" i="1"/>
  <c r="BK415" i="1" s="1"/>
  <c r="BF275" i="1"/>
  <c r="BK275" i="1" s="1"/>
  <c r="BF873" i="1"/>
  <c r="BK873" i="1" s="1"/>
  <c r="BF335" i="1"/>
  <c r="BK335" i="1" s="1"/>
  <c r="BF728" i="1"/>
  <c r="BK728" i="1" s="1"/>
  <c r="BF582" i="1"/>
  <c r="BK582" i="1" s="1"/>
  <c r="BF141" i="1"/>
  <c r="BK141" i="1" s="1"/>
  <c r="BF147" i="1"/>
  <c r="BK147" i="1" s="1"/>
  <c r="BF428" i="1"/>
  <c r="BK428" i="1" s="1"/>
  <c r="BF891" i="1"/>
  <c r="BK891" i="1" s="1"/>
  <c r="BF54" i="1"/>
  <c r="BK54" i="1" s="1"/>
  <c r="BF93" i="1"/>
  <c r="BK93" i="1" s="1"/>
  <c r="BF435" i="1"/>
  <c r="BK435" i="1" s="1"/>
  <c r="BF289" i="1"/>
  <c r="BK289" i="1" s="1"/>
  <c r="BF500" i="1"/>
  <c r="BK500" i="1" s="1"/>
  <c r="BF975" i="1"/>
  <c r="BK975" i="1" s="1"/>
  <c r="BF256" i="1"/>
  <c r="BK256" i="1" s="1"/>
  <c r="BF116" i="1"/>
  <c r="BK116" i="1" s="1"/>
  <c r="BF22" i="1"/>
  <c r="BK22" i="1" s="1"/>
  <c r="BF252" i="1"/>
  <c r="BK252" i="1" s="1"/>
  <c r="BF254" i="1"/>
  <c r="BK254" i="1" s="1"/>
  <c r="BF49" i="1"/>
  <c r="BK49" i="1" s="1"/>
  <c r="BF622" i="1"/>
  <c r="BK622" i="1" s="1"/>
  <c r="BF499" i="1"/>
  <c r="BK499" i="1" s="1"/>
  <c r="BF268" i="1"/>
  <c r="BK268" i="1" s="1"/>
  <c r="BF114" i="1"/>
  <c r="BK114" i="1" s="1"/>
  <c r="BF64" i="1"/>
  <c r="BK64" i="1" s="1"/>
  <c r="BF70" i="1"/>
  <c r="BK70" i="1" s="1"/>
  <c r="BF315" i="1"/>
  <c r="BK315" i="1" s="1"/>
  <c r="BF118" i="1"/>
  <c r="BK118" i="1" s="1"/>
  <c r="BF234" i="1"/>
  <c r="BK234" i="1" s="1"/>
  <c r="BF548" i="1"/>
  <c r="BK548" i="1" s="1"/>
  <c r="BF632" i="1"/>
  <c r="BK632" i="1" s="1"/>
  <c r="BF913" i="1"/>
  <c r="BK913" i="1" s="1"/>
  <c r="BF640" i="1"/>
  <c r="BK640" i="1" s="1"/>
  <c r="BF753" i="1"/>
  <c r="BK753" i="1" s="1"/>
  <c r="BF196" i="1"/>
  <c r="BK196" i="1" s="1"/>
  <c r="BF722" i="1"/>
  <c r="BK722" i="1" s="1"/>
  <c r="BF461" i="1"/>
  <c r="BK461" i="1" s="1"/>
  <c r="BF210" i="1"/>
  <c r="BK210" i="1" s="1"/>
  <c r="BF4" i="1"/>
  <c r="BK4" i="1" s="1"/>
  <c r="BF657" i="1"/>
  <c r="BK657" i="1" s="1"/>
  <c r="BF405" i="1"/>
  <c r="BK405" i="1" s="1"/>
  <c r="BF361" i="1"/>
  <c r="BK361" i="1" s="1"/>
  <c r="BF409" i="1"/>
  <c r="BK409" i="1" s="1"/>
  <c r="BF880" i="1"/>
  <c r="BK880" i="1" s="1"/>
  <c r="BF555" i="1"/>
  <c r="BK555" i="1" s="1"/>
  <c r="BF515" i="1"/>
  <c r="BK515" i="1" s="1"/>
  <c r="BF908" i="1"/>
  <c r="BK908" i="1" s="1"/>
  <c r="BF636" i="1"/>
  <c r="BK636" i="1" s="1"/>
  <c r="BF531" i="1"/>
  <c r="BK531" i="1" s="1"/>
  <c r="BF759" i="1"/>
  <c r="BK759" i="1" s="1"/>
  <c r="BF397" i="1"/>
  <c r="BK397" i="1" s="1"/>
  <c r="BF885" i="1"/>
  <c r="BK885" i="1" s="1"/>
  <c r="BF551" i="1"/>
  <c r="BK551" i="1" s="1"/>
  <c r="BF661" i="1"/>
  <c r="BK661" i="1" s="1"/>
  <c r="BF207" i="1"/>
  <c r="BK207" i="1" s="1"/>
  <c r="BF12" i="1"/>
  <c r="BK12" i="1" s="1"/>
  <c r="BF185" i="1"/>
  <c r="BK185" i="1" s="1"/>
  <c r="BF566" i="1"/>
  <c r="BK566" i="1" s="1"/>
  <c r="BF392" i="1"/>
  <c r="BK392" i="1" s="1"/>
  <c r="BF174" i="1"/>
  <c r="BK174" i="1" s="1"/>
  <c r="BF884" i="1"/>
  <c r="BK884" i="1" s="1"/>
  <c r="BF458" i="1"/>
  <c r="BK458" i="1" s="1"/>
  <c r="BF878" i="1"/>
  <c r="BK878" i="1" s="1"/>
  <c r="BF724" i="1"/>
  <c r="BK724" i="1" s="1"/>
  <c r="BF121" i="1"/>
  <c r="BK121" i="1" s="1"/>
  <c r="BF470" i="1"/>
  <c r="BK470" i="1" s="1"/>
  <c r="BF314" i="1"/>
  <c r="BK314" i="1" s="1"/>
  <c r="BF745" i="1"/>
  <c r="BK745" i="1" s="1"/>
  <c r="BF937" i="1"/>
  <c r="BK937" i="1" s="1"/>
  <c r="BF327" i="1"/>
  <c r="BK327" i="1" s="1"/>
  <c r="BF79" i="1"/>
  <c r="BK79" i="1" s="1"/>
  <c r="BF83" i="1"/>
  <c r="BK83" i="1" s="1"/>
  <c r="BF938" i="1"/>
  <c r="BK938" i="1" s="1"/>
  <c r="BF82" i="1"/>
  <c r="BK82" i="1" s="1"/>
  <c r="BF279" i="1"/>
  <c r="BK279" i="1" s="1"/>
  <c r="BF368" i="1"/>
  <c r="BK368" i="1" s="1"/>
  <c r="BF687" i="1"/>
  <c r="BK687" i="1" s="1"/>
  <c r="BF510" i="1"/>
  <c r="BK510" i="1" s="1"/>
  <c r="BF432" i="1"/>
  <c r="BK432" i="1" s="1"/>
  <c r="BF585" i="1"/>
  <c r="BK585" i="1" s="1"/>
  <c r="BF845" i="1"/>
  <c r="BK845" i="1" s="1"/>
  <c r="BF811" i="1"/>
  <c r="BK811" i="1" s="1"/>
  <c r="BF104" i="1"/>
  <c r="BK104" i="1" s="1"/>
  <c r="BF44" i="1"/>
  <c r="BK44" i="1" s="1"/>
  <c r="BF638" i="1"/>
  <c r="BK638" i="1" s="1"/>
  <c r="BF69" i="1"/>
  <c r="BK69" i="1" s="1"/>
  <c r="BF109" i="1"/>
  <c r="BK109" i="1" s="1"/>
  <c r="BF449" i="1"/>
  <c r="BK449" i="1" s="1"/>
  <c r="BF586" i="1"/>
  <c r="BK586" i="1" s="1"/>
  <c r="BF259" i="1"/>
  <c r="BK259" i="1" s="1"/>
  <c r="BF276" i="1"/>
  <c r="BK276" i="1" s="1"/>
  <c r="BF286" i="1"/>
  <c r="BK286" i="1" s="1"/>
  <c r="BF75" i="1"/>
  <c r="BK75" i="1" s="1"/>
  <c r="BF447" i="1"/>
  <c r="BK447" i="1" s="1"/>
  <c r="BF727" i="1"/>
  <c r="BK727" i="1" s="1"/>
  <c r="BF505" i="1"/>
  <c r="BK505" i="1" s="1"/>
  <c r="BF367" i="1"/>
  <c r="BK367" i="1" s="1"/>
  <c r="BF888" i="1"/>
  <c r="BK888" i="1" s="1"/>
  <c r="BF512" i="1"/>
  <c r="BK512" i="1" s="1"/>
  <c r="BF366" i="1"/>
  <c r="BK366" i="1" s="1"/>
  <c r="BF904" i="1"/>
  <c r="BK904" i="1" s="1"/>
  <c r="BF684" i="1"/>
  <c r="BK684" i="1" s="1"/>
  <c r="BF318" i="1"/>
  <c r="BK318" i="1" s="1"/>
  <c r="BF980" i="1"/>
  <c r="BK980" i="1" s="1"/>
  <c r="BF56" i="1"/>
  <c r="BK56" i="1" s="1"/>
  <c r="BF608" i="1"/>
  <c r="BK608" i="1" s="1"/>
  <c r="BF820" i="1"/>
  <c r="BK820" i="1" s="1"/>
  <c r="BF444" i="1"/>
  <c r="BK444" i="1" s="1"/>
  <c r="BF270" i="1"/>
  <c r="BK270" i="1" s="1"/>
  <c r="BF941" i="1"/>
  <c r="BK941" i="1" s="1"/>
  <c r="BF852" i="1"/>
  <c r="BK852" i="1" s="1"/>
  <c r="BF926" i="1"/>
  <c r="BK926" i="1" s="1"/>
  <c r="BF363" i="1"/>
  <c r="BK363" i="1" s="1"/>
  <c r="BF849" i="1"/>
  <c r="BK849" i="1" s="1"/>
  <c r="BF336" i="1"/>
  <c r="BK336" i="1" s="1"/>
  <c r="BF32" i="1"/>
  <c r="BK32" i="1" s="1"/>
  <c r="BF282" i="1"/>
  <c r="BK282" i="1" s="1"/>
  <c r="BF867" i="1"/>
  <c r="BK867" i="1" s="1"/>
  <c r="BF901" i="1"/>
  <c r="BK901" i="1" s="1"/>
  <c r="BF899" i="1"/>
  <c r="BK899" i="1" s="1"/>
  <c r="BF163" i="1"/>
  <c r="BK163" i="1" s="1"/>
  <c r="BF88" i="1"/>
  <c r="BK88" i="1" s="1"/>
  <c r="BF297" i="1"/>
  <c r="BK297" i="1" s="1"/>
  <c r="BF952" i="1"/>
  <c r="BK952" i="1" s="1"/>
  <c r="BF257" i="1"/>
  <c r="BK257" i="1" s="1"/>
  <c r="BF692" i="1"/>
  <c r="BK692" i="1" s="1"/>
  <c r="BF584" i="1"/>
  <c r="BK584" i="1" s="1"/>
  <c r="BF860" i="1"/>
  <c r="BK860" i="1" s="1"/>
  <c r="BF242" i="1"/>
  <c r="BK242" i="1" s="1"/>
  <c r="BF155" i="1"/>
  <c r="BK155" i="1" s="1"/>
  <c r="BF390" i="1"/>
  <c r="BK390" i="1" s="1"/>
  <c r="BF304" i="1"/>
  <c r="BK304" i="1" s="1"/>
  <c r="BF610" i="1"/>
  <c r="BK610" i="1" s="1"/>
  <c r="BF76" i="1"/>
  <c r="BK76" i="1" s="1"/>
  <c r="BF245" i="1"/>
  <c r="BK245" i="1" s="1"/>
  <c r="BF679" i="1"/>
  <c r="BK679" i="1" s="1"/>
  <c r="BF251" i="1"/>
  <c r="BK251" i="1" s="1"/>
  <c r="BF489" i="1"/>
  <c r="BK489" i="1" s="1"/>
  <c r="BF793" i="1"/>
  <c r="BK793" i="1" s="1"/>
  <c r="BF859" i="1"/>
  <c r="BK859" i="1" s="1"/>
  <c r="BF436" i="1"/>
  <c r="BK436" i="1" s="1"/>
  <c r="BF95" i="1"/>
  <c r="BK95" i="1" s="1"/>
  <c r="BF341" i="1"/>
  <c r="BK341" i="1" s="1"/>
  <c r="BF14" i="1"/>
  <c r="BK14" i="1" s="1"/>
  <c r="BF456" i="1"/>
  <c r="BK456" i="1" s="1"/>
  <c r="BF767" i="1"/>
  <c r="BK767" i="1" s="1"/>
  <c r="BF535" i="1"/>
  <c r="BK535" i="1" s="1"/>
  <c r="BF401" i="1"/>
  <c r="BK401" i="1" s="1"/>
  <c r="BF213" i="1"/>
  <c r="BK213" i="1" s="1"/>
  <c r="BF537" i="1"/>
  <c r="BK537" i="1" s="1"/>
  <c r="BF464" i="1"/>
  <c r="BK464" i="1" s="1"/>
  <c r="BK2" i="1"/>
  <c r="BF665" i="1"/>
  <c r="BK665" i="1" s="1"/>
  <c r="BF967" i="1"/>
  <c r="BK967" i="1" s="1"/>
  <c r="BF765" i="1"/>
  <c r="BK765" i="1" s="1"/>
  <c r="BF886" i="1"/>
  <c r="BK886" i="1" s="1"/>
  <c r="BF521" i="1"/>
  <c r="BK521" i="1" s="1"/>
  <c r="BF577" i="1"/>
  <c r="BK577" i="1" s="1"/>
  <c r="BF177" i="1"/>
  <c r="BK177" i="1" s="1"/>
  <c r="BF560" i="1"/>
  <c r="BK560" i="1" s="1"/>
  <c r="BF719" i="1"/>
  <c r="BK719" i="1" s="1"/>
  <c r="BF459" i="1"/>
  <c r="BK459" i="1" s="1"/>
  <c r="BF187" i="1"/>
  <c r="BK187" i="1" s="1"/>
  <c r="BF915" i="1"/>
  <c r="BK915" i="1" s="1"/>
  <c r="BF976" i="1"/>
  <c r="BK976" i="1" s="1"/>
  <c r="BF402" i="1"/>
  <c r="BK402" i="1" s="1"/>
  <c r="BF101" i="1"/>
  <c r="BK101" i="1" s="1"/>
  <c r="BF667" i="1"/>
  <c r="BK667" i="1" s="1"/>
  <c r="BF99" i="1"/>
  <c r="BK99" i="1" s="1"/>
  <c r="BF755" i="1"/>
  <c r="BK755" i="1" s="1"/>
  <c r="BF933" i="1"/>
  <c r="BK933" i="1" s="1"/>
  <c r="BF970" i="1"/>
  <c r="BK970" i="1" s="1"/>
  <c r="BF7" i="1"/>
  <c r="BK7" i="1" s="1"/>
  <c r="BF762" i="1"/>
  <c r="BK762" i="1" s="1"/>
  <c r="BF236" i="1"/>
  <c r="BK236" i="1" s="1"/>
  <c r="BF761" i="1"/>
  <c r="BK761" i="1" s="1"/>
  <c r="BF522" i="1"/>
  <c r="BK522" i="1" s="1"/>
  <c r="BF111" i="1"/>
  <c r="BK111" i="1" s="1"/>
  <c r="BF520" i="1"/>
  <c r="BK520" i="1" s="1"/>
  <c r="BF559" i="1"/>
  <c r="BK559" i="1" s="1"/>
  <c r="BF11" i="1"/>
  <c r="BK11" i="1" s="1"/>
  <c r="BF777" i="1"/>
  <c r="BK777" i="1" s="1"/>
  <c r="BF165" i="1"/>
  <c r="BK165" i="1" s="1"/>
  <c r="BF430" i="1"/>
  <c r="BK430" i="1" s="1"/>
  <c r="BF718" i="1"/>
  <c r="BK718" i="1" s="1"/>
  <c r="BF712" i="1"/>
  <c r="BK712" i="1" s="1"/>
  <c r="BF80" i="1"/>
  <c r="BK80" i="1" s="1"/>
  <c r="BF948" i="1"/>
  <c r="BK948" i="1" s="1"/>
  <c r="BF746" i="1"/>
  <c r="BK746" i="1" s="1"/>
  <c r="BF84" i="1"/>
  <c r="BK84" i="1" s="1"/>
  <c r="BF37" i="1"/>
  <c r="BK37" i="1" s="1"/>
  <c r="BF21" i="1"/>
  <c r="BK21" i="1" s="1"/>
  <c r="BF749" i="1"/>
  <c r="BK749" i="1" s="1"/>
  <c r="BF157" i="1"/>
  <c r="BK157" i="1" s="1"/>
  <c r="BF325" i="1"/>
  <c r="BK325" i="1" s="1"/>
  <c r="BF148" i="1"/>
  <c r="BK148" i="1" s="1"/>
  <c r="BF791" i="1"/>
  <c r="BK791" i="1" s="1"/>
  <c r="BF370" i="1"/>
  <c r="BK370" i="1" s="1"/>
  <c r="BF615" i="1"/>
  <c r="BK615" i="1" s="1"/>
  <c r="BF146" i="1"/>
  <c r="BK146" i="1" s="1"/>
  <c r="BF795" i="1"/>
  <c r="BK795" i="1" s="1"/>
  <c r="BF809" i="1"/>
  <c r="BK809" i="1" s="1"/>
  <c r="BF344" i="1"/>
  <c r="BK344" i="1" s="1"/>
  <c r="BF338" i="1"/>
  <c r="BK338" i="1" s="1"/>
  <c r="BF893" i="1"/>
  <c r="BK893" i="1" s="1"/>
  <c r="BF205" i="1"/>
  <c r="BK205" i="1" s="1"/>
  <c r="BF277" i="1"/>
  <c r="BK277" i="1" s="1"/>
  <c r="BF796" i="1"/>
  <c r="BK796" i="1" s="1"/>
  <c r="BF490" i="1"/>
  <c r="BK490" i="1" s="1"/>
  <c r="BF812" i="1"/>
  <c r="BK812" i="1" s="1"/>
  <c r="BF572" i="1"/>
  <c r="BK572" i="1" s="1"/>
  <c r="BF486" i="1"/>
  <c r="BK486" i="1" s="1"/>
  <c r="BF573" i="1"/>
  <c r="BK573" i="1" s="1"/>
  <c r="BF598" i="1"/>
  <c r="BK598" i="1" s="1"/>
  <c r="BF701" i="1"/>
  <c r="BK701" i="1" s="1"/>
  <c r="BF267" i="1"/>
  <c r="BK267" i="1" s="1"/>
  <c r="BF360" i="1"/>
  <c r="BK360" i="1" s="1"/>
  <c r="BF682" i="1"/>
  <c r="BK682" i="1" s="1"/>
  <c r="BF25" i="1"/>
  <c r="BK25" i="1" s="1"/>
  <c r="BF817" i="1"/>
  <c r="BK817" i="1" s="1"/>
  <c r="BF887" i="1"/>
  <c r="BK887" i="1" s="1"/>
  <c r="BF365" i="1"/>
  <c r="BK365" i="1" s="1"/>
  <c r="BF422" i="1"/>
  <c r="BK422" i="1" s="1"/>
  <c r="BF150" i="1"/>
  <c r="BK150" i="1" s="1"/>
  <c r="BF892" i="1"/>
  <c r="BK892" i="1" s="1"/>
  <c r="BF864" i="1"/>
  <c r="BK864" i="1" s="1"/>
  <c r="BF903" i="1"/>
  <c r="BK903" i="1" s="1"/>
  <c r="BF649" i="1"/>
  <c r="BK649" i="1" s="1"/>
  <c r="BF924" i="1"/>
  <c r="BK924" i="1" s="1"/>
  <c r="BF58" i="1"/>
  <c r="BK58" i="1" s="1"/>
  <c r="BF380" i="1"/>
  <c r="BK380" i="1" s="1"/>
  <c r="BF350" i="1"/>
  <c r="BK350" i="1" s="1"/>
  <c r="BF693" i="1"/>
  <c r="BK693" i="1" s="1"/>
  <c r="BF964" i="1"/>
  <c r="BK964" i="1" s="1"/>
  <c r="BF591" i="1"/>
  <c r="BK591" i="1" s="1"/>
  <c r="BF106" i="1"/>
  <c r="BK106" i="1" s="1"/>
  <c r="BF619" i="1"/>
  <c r="BK619" i="1" s="1"/>
  <c r="BF293" i="1"/>
  <c r="BK293" i="1" s="1"/>
  <c r="BF498" i="1"/>
  <c r="BK498" i="1" s="1"/>
  <c r="BF292" i="1"/>
  <c r="BK292" i="1" s="1"/>
  <c r="BF71" i="1"/>
  <c r="BK71" i="1" s="1"/>
  <c r="BF378" i="1"/>
  <c r="BK378" i="1" s="1"/>
  <c r="BF953" i="1"/>
  <c r="BK953" i="1" s="1"/>
  <c r="BF965" i="1"/>
  <c r="BK965" i="1" s="1"/>
  <c r="BF72" i="1"/>
  <c r="BK72" i="1" s="1"/>
  <c r="BF681" i="1"/>
  <c r="BK681" i="1" s="1"/>
  <c r="BF587" i="1"/>
  <c r="BK587" i="1" s="1"/>
  <c r="BF739" i="1"/>
  <c r="BK739" i="1" s="1"/>
  <c r="BF896" i="1"/>
  <c r="BK896" i="1" s="1"/>
  <c r="BF742" i="1"/>
  <c r="BK742" i="1" s="1"/>
  <c r="BF476" i="1"/>
  <c r="BK476" i="1" s="1"/>
  <c r="BF797" i="1"/>
  <c r="BK797" i="1" s="1"/>
  <c r="BF861" i="1"/>
  <c r="BK861" i="1" s="1"/>
  <c r="BF123" i="1"/>
  <c r="BK123" i="1" s="1"/>
  <c r="BF362" i="1"/>
  <c r="BK362" i="1" s="1"/>
  <c r="BF658" i="1"/>
  <c r="BK658" i="1" s="1"/>
  <c r="BF578" i="1"/>
  <c r="BK578" i="1" s="1"/>
  <c r="BF776" i="1"/>
  <c r="BK776" i="1" s="1"/>
  <c r="BF568" i="1"/>
  <c r="BK568" i="1" s="1"/>
  <c r="BF625" i="1"/>
  <c r="BK625" i="1" s="1"/>
  <c r="BF127" i="1"/>
  <c r="BK127" i="1" s="1"/>
  <c r="BF43" i="1"/>
  <c r="BK43" i="1" s="1"/>
  <c r="BF206" i="1"/>
  <c r="BK206" i="1" s="1"/>
  <c r="BF715" i="1"/>
  <c r="BK715" i="1" s="1"/>
  <c r="BF38" i="1"/>
  <c r="BK38" i="1" s="1"/>
  <c r="BF469" i="1"/>
  <c r="BK469" i="1" s="1"/>
  <c r="BF883" i="1"/>
  <c r="BK883" i="1" s="1"/>
  <c r="BF633" i="1"/>
  <c r="BK633" i="1" s="1"/>
  <c r="BF662" i="1"/>
  <c r="BK662" i="1" s="1"/>
  <c r="BF576" i="1"/>
  <c r="BK576" i="1" s="1"/>
  <c r="BF525" i="1"/>
  <c r="BK525" i="1" s="1"/>
  <c r="BF391" i="1"/>
  <c r="BK391" i="1" s="1"/>
  <c r="BF331" i="1"/>
  <c r="BK331" i="1" s="1"/>
  <c r="BF190" i="1"/>
  <c r="BK190" i="1" s="1"/>
  <c r="BF641" i="1"/>
  <c r="BK641" i="1" s="1"/>
  <c r="BF455" i="1"/>
  <c r="BK455" i="1" s="1"/>
  <c r="BF575" i="1"/>
  <c r="BK575" i="1" s="1"/>
  <c r="BF201" i="1"/>
  <c r="BK201" i="1" s="1"/>
  <c r="BF673" i="1"/>
  <c r="BK673" i="1" s="1"/>
  <c r="BF10" i="1"/>
  <c r="BK10" i="1" s="1"/>
  <c r="BF195" i="1"/>
  <c r="BK195" i="1" s="1"/>
  <c r="BF218" i="1"/>
  <c r="BK218" i="1" s="1"/>
  <c r="BF778" i="1"/>
  <c r="BK778" i="1" s="1"/>
  <c r="BF905" i="1"/>
  <c r="BK905" i="1" s="1"/>
  <c r="BF226" i="1"/>
  <c r="BK226" i="1" s="1"/>
  <c r="BF721" i="1"/>
  <c r="BK721" i="1" s="1"/>
  <c r="BF220" i="1"/>
  <c r="BK220" i="1" s="1"/>
  <c r="BF773" i="1"/>
  <c r="BK773" i="1" s="1"/>
  <c r="BF772" i="1"/>
  <c r="BK772" i="1" s="1"/>
  <c r="BF685" i="1"/>
  <c r="BK685" i="1" s="1"/>
  <c r="BF628" i="1"/>
  <c r="BK628" i="1" s="1"/>
  <c r="BF754" i="1"/>
  <c r="BK754" i="1" s="1"/>
  <c r="BF973" i="1"/>
  <c r="BK973" i="1" s="1"/>
  <c r="BF630" i="1"/>
  <c r="BK630" i="1" s="1"/>
  <c r="BF672" i="1"/>
  <c r="BK672" i="1" s="1"/>
  <c r="BF652" i="1"/>
  <c r="BK652" i="1" s="1"/>
  <c r="BF209" i="1"/>
  <c r="BK209" i="1" s="1"/>
  <c r="BF534" i="1"/>
  <c r="BK534" i="1" s="1"/>
  <c r="BF565" i="1"/>
  <c r="BK565" i="1" s="1"/>
  <c r="BF966" i="1"/>
  <c r="BK966" i="1" s="1"/>
  <c r="BF650" i="1"/>
  <c r="BK650" i="1" s="1"/>
  <c r="BF16" i="1"/>
  <c r="BK16" i="1" s="1"/>
  <c r="BF748" i="1"/>
  <c r="BK748" i="1" s="1"/>
  <c r="BF949" i="1"/>
  <c r="BK949" i="1" s="1"/>
  <c r="BF935" i="1"/>
  <c r="BK935" i="1" s="1"/>
  <c r="BF312" i="1"/>
  <c r="BK312" i="1" s="1"/>
  <c r="BF85" i="1"/>
  <c r="BK85" i="1" s="1"/>
  <c r="BF931" i="1"/>
  <c r="BK931" i="1" s="1"/>
  <c r="BF9" i="1"/>
  <c r="BK9" i="1" s="1"/>
  <c r="BF643" i="1"/>
  <c r="BK643" i="1" s="1"/>
  <c r="BF792" i="1"/>
  <c r="BK792" i="1" s="1"/>
  <c r="BF78" i="1"/>
  <c r="BK78" i="1" s="1"/>
  <c r="BF369" i="1"/>
  <c r="BK369" i="1" s="1"/>
  <c r="BF271" i="1"/>
  <c r="BK271" i="1" s="1"/>
  <c r="BF258" i="1"/>
  <c r="BK258" i="1" s="1"/>
  <c r="BF107" i="1"/>
  <c r="BK107" i="1" s="1"/>
  <c r="BF668" i="1"/>
  <c r="BK668" i="1" s="1"/>
  <c r="BF663" i="1"/>
  <c r="BK663" i="1" s="1"/>
  <c r="BF442" i="1"/>
  <c r="BK442" i="1" s="1"/>
  <c r="BF800" i="1"/>
  <c r="BK800" i="1" s="1"/>
  <c r="BF110" i="1"/>
  <c r="BK110" i="1" s="1"/>
  <c r="BF691" i="1"/>
  <c r="BK691" i="1" s="1"/>
  <c r="BF567" i="1"/>
  <c r="BK567" i="1" s="1"/>
  <c r="BF87" i="1"/>
  <c r="BK87" i="1" s="1"/>
  <c r="BF730" i="1"/>
  <c r="BK730" i="1" s="1"/>
  <c r="BF280" i="1"/>
  <c r="BK280" i="1" s="1"/>
  <c r="BF494" i="1"/>
  <c r="BK494" i="1" s="1"/>
  <c r="BF359" i="1"/>
  <c r="BK359" i="1" s="1"/>
  <c r="BF372" i="1"/>
  <c r="BK372" i="1" s="1"/>
  <c r="BF326" i="1"/>
  <c r="BK326" i="1" s="1"/>
  <c r="BF323" i="1"/>
  <c r="BK323" i="1" s="1"/>
  <c r="BF3" i="1"/>
  <c r="BK3" i="1" s="1"/>
  <c r="BF429" i="1"/>
  <c r="BK429" i="1" s="1"/>
  <c r="BF347" i="1"/>
  <c r="BK347" i="1" s="1"/>
  <c r="BF427" i="1"/>
  <c r="BK427" i="1" s="1"/>
  <c r="BF678" i="1"/>
  <c r="BK678" i="1" s="1"/>
  <c r="BF677" i="1"/>
  <c r="BK677" i="1" s="1"/>
  <c r="BF426" i="1"/>
  <c r="BK426" i="1" s="1"/>
  <c r="BF364" i="1"/>
  <c r="BK364" i="1" s="1"/>
  <c r="BF784" i="1"/>
  <c r="BK784" i="1" s="1"/>
  <c r="BF930" i="1"/>
  <c r="BK930" i="1" s="1"/>
  <c r="BF30" i="1"/>
  <c r="BK30" i="1" s="1"/>
  <c r="BF705" i="1"/>
  <c r="BK705" i="1" s="1"/>
  <c r="BF704" i="1"/>
  <c r="BK704" i="1" s="1"/>
  <c r="BF939" i="1"/>
  <c r="BK939" i="1" s="1"/>
  <c r="BF453" i="1"/>
  <c r="BK453" i="1" s="1"/>
  <c r="BF783" i="1"/>
  <c r="BK783" i="1" s="1"/>
  <c r="BF27" i="1"/>
  <c r="BK27" i="1" s="1"/>
  <c r="BF511" i="1"/>
  <c r="BK511" i="1" s="1"/>
  <c r="BF376" i="1"/>
  <c r="BK376" i="1" s="1"/>
  <c r="BF708" i="1"/>
  <c r="BK708" i="1" s="1"/>
  <c r="BF675" i="1"/>
  <c r="BK675" i="1" s="1"/>
  <c r="BF23" i="1"/>
  <c r="BK23" i="1" s="1"/>
  <c r="BF875" i="1"/>
  <c r="BK875" i="1" s="1"/>
  <c r="BF620" i="1"/>
  <c r="BK620" i="1" s="1"/>
  <c r="BF63" i="1"/>
  <c r="BK63" i="1" s="1"/>
  <c r="BF609" i="1"/>
  <c r="BK609" i="1" s="1"/>
  <c r="BF735" i="1"/>
  <c r="BK735" i="1" s="1"/>
  <c r="BF611" i="1"/>
  <c r="BK611" i="1" s="1"/>
  <c r="BF475" i="1"/>
  <c r="BK475" i="1" s="1"/>
  <c r="BF961" i="1"/>
  <c r="BK961" i="1" s="1"/>
  <c r="BF488" i="1"/>
  <c r="BK488" i="1" s="1"/>
  <c r="BF96" i="1"/>
  <c r="BK96" i="1" s="1"/>
  <c r="BF963" i="1"/>
  <c r="BK963" i="1" s="1"/>
  <c r="BF674" i="1"/>
  <c r="BK674" i="1" s="1"/>
  <c r="BF862" i="1"/>
  <c r="BK862" i="1" s="1"/>
  <c r="BF898" i="1"/>
  <c r="BK898" i="1" s="1"/>
  <c r="BF345" i="1"/>
  <c r="BK345" i="1" s="1"/>
  <c r="BF829" i="1"/>
  <c r="BK829" i="1" s="1"/>
  <c r="BF290" i="1"/>
  <c r="BK290" i="1" s="1"/>
  <c r="BF917" i="1"/>
  <c r="BK917" i="1" s="1"/>
  <c r="BF408" i="1"/>
  <c r="BK408" i="1" s="1"/>
  <c r="BF471" i="1"/>
  <c r="BK471" i="1" s="1"/>
  <c r="BF202" i="1"/>
  <c r="BK202" i="1" s="1"/>
  <c r="BF972" i="1"/>
  <c r="BK972" i="1" s="1"/>
  <c r="BF173" i="1"/>
  <c r="BK173" i="1" s="1"/>
  <c r="BF554" i="1"/>
  <c r="BK554" i="1" s="1"/>
  <c r="BF909" i="1"/>
  <c r="BK909" i="1" s="1"/>
  <c r="BF637" i="1"/>
  <c r="BK637" i="1" s="1"/>
  <c r="BF396" i="1"/>
  <c r="BK396" i="1" s="1"/>
  <c r="BF431" i="1"/>
  <c r="BK431" i="1" s="1"/>
  <c r="BF15" i="1"/>
  <c r="BK15" i="1" s="1"/>
  <c r="BF660" i="1"/>
  <c r="BK660" i="1" s="1"/>
  <c r="BF182" i="1"/>
  <c r="BK182" i="1" s="1"/>
  <c r="BF547" i="1"/>
  <c r="BK547" i="1" s="1"/>
  <c r="BF230" i="1"/>
  <c r="BK230" i="1" s="1"/>
  <c r="BF462" i="1"/>
  <c r="BK462" i="1" s="1"/>
  <c r="BF532" i="1"/>
  <c r="BK532" i="1" s="1"/>
  <c r="BF221" i="1"/>
  <c r="BK221" i="1" s="1"/>
  <c r="BF434" i="1"/>
  <c r="BK434" i="1" s="1"/>
  <c r="BF671" i="1"/>
  <c r="BK671" i="1" s="1"/>
  <c r="BF204" i="1"/>
  <c r="BK204" i="1" s="1"/>
  <c r="BF717" i="1"/>
  <c r="BK717" i="1" s="1"/>
  <c r="BF119" i="1"/>
  <c r="BK119" i="1" s="1"/>
  <c r="BF543" i="1"/>
  <c r="BK543" i="1" s="1"/>
  <c r="BF977" i="1"/>
  <c r="BK977" i="1" s="1"/>
  <c r="BF403" i="1"/>
  <c r="BK403" i="1" s="1"/>
  <c r="BF233" i="1"/>
  <c r="BK233" i="1" s="1"/>
  <c r="BF627" i="1"/>
  <c r="BK627" i="1" s="1"/>
  <c r="BF47" i="1"/>
  <c r="BK47" i="1" s="1"/>
  <c r="BF212" i="1"/>
  <c r="BK212" i="1" s="1"/>
  <c r="BF394" i="1"/>
  <c r="BK394" i="1" s="1"/>
  <c r="BF136" i="1"/>
  <c r="BK136" i="1" s="1"/>
  <c r="BF140" i="1"/>
  <c r="BK140" i="1" s="1"/>
  <c r="BF410" i="1"/>
  <c r="BK410" i="1" s="1"/>
  <c r="BF751" i="1"/>
  <c r="BK751" i="1" s="1"/>
  <c r="BF482" i="1"/>
  <c r="BK482" i="1" s="1"/>
  <c r="BF527" i="1"/>
  <c r="BK527" i="1" s="1"/>
  <c r="BF624" i="1"/>
  <c r="BK624" i="1" s="1"/>
  <c r="BF546" i="1"/>
  <c r="BK546" i="1" s="1"/>
  <c r="BF946" i="1"/>
  <c r="BK946" i="1" s="1"/>
  <c r="BF20" i="1"/>
  <c r="BK20" i="1" s="1"/>
  <c r="BF329" i="1"/>
  <c r="BK329" i="1" s="1"/>
  <c r="BF750" i="1"/>
  <c r="BK750" i="1" s="1"/>
  <c r="BF710" i="1"/>
  <c r="BK710" i="1" s="1"/>
  <c r="BF86" i="1"/>
  <c r="BK86" i="1" s="1"/>
  <c r="BF371" i="1"/>
  <c r="BK371" i="1" s="1"/>
  <c r="BF819" i="1"/>
  <c r="BK819" i="1" s="1"/>
  <c r="BF250" i="1"/>
  <c r="BK250" i="1" s="1"/>
  <c r="BF28" i="1"/>
  <c r="BK28" i="1" s="1"/>
  <c r="BF126" i="1"/>
  <c r="BK126" i="1" s="1"/>
  <c r="BF322" i="1"/>
  <c r="BK322" i="1" s="1"/>
  <c r="BF707" i="1"/>
  <c r="BK707" i="1" s="1"/>
  <c r="BF593" i="1"/>
  <c r="BK593" i="1" s="1"/>
  <c r="BF589" i="1"/>
  <c r="BK589" i="1" s="1"/>
  <c r="BF437" i="1"/>
  <c r="BK437" i="1" s="1"/>
  <c r="BF934" i="1"/>
  <c r="BK934" i="1" s="1"/>
  <c r="BF590" i="1"/>
  <c r="BK590" i="1" s="1"/>
  <c r="BF552" i="1"/>
  <c r="BK552" i="1" s="1"/>
  <c r="BF561" i="1"/>
  <c r="BK561" i="1" s="1"/>
  <c r="BF262" i="1"/>
  <c r="BK262" i="1" s="1"/>
  <c r="BF287" i="1"/>
  <c r="BK287" i="1" s="1"/>
  <c r="BF81" i="1"/>
  <c r="BK81" i="1" s="1"/>
  <c r="BF324" i="1"/>
  <c r="BK324" i="1" s="1"/>
  <c r="BF416" i="1"/>
  <c r="BK416" i="1" s="1"/>
  <c r="BF683" i="1"/>
  <c r="BK683" i="1" s="1"/>
  <c r="BF597" i="1"/>
  <c r="BK597" i="1" s="1"/>
  <c r="BF804" i="1"/>
  <c r="BK804" i="1" s="1"/>
  <c r="BF940" i="1"/>
  <c r="BK940" i="1" s="1"/>
  <c r="BF443" i="1"/>
  <c r="BK443" i="1" s="1"/>
  <c r="BF269" i="1"/>
  <c r="BK269" i="1" s="1"/>
  <c r="BF729" i="1"/>
  <c r="BK729" i="1" s="1"/>
  <c r="BF571" i="1"/>
  <c r="BK571" i="1" s="1"/>
  <c r="BF420" i="1"/>
  <c r="BK420" i="1" s="1"/>
  <c r="BF89" i="1"/>
  <c r="BK89" i="1" s="1"/>
  <c r="BF356" i="1"/>
  <c r="BK356" i="1" s="1"/>
  <c r="BF413" i="1"/>
  <c r="BK413" i="1" s="1"/>
  <c r="BF853" i="1"/>
  <c r="BK853" i="1" s="1"/>
  <c r="BF504" i="1"/>
  <c r="BK504" i="1" s="1"/>
  <c r="BF316" i="1"/>
  <c r="BK316" i="1" s="1"/>
  <c r="BF485" i="1"/>
  <c r="BK485" i="1" s="1"/>
  <c r="BF821" i="1"/>
  <c r="BK821" i="1" s="1"/>
  <c r="BF239" i="1"/>
  <c r="BK239" i="1" s="1"/>
  <c r="BF706" i="1"/>
  <c r="BK706" i="1" s="1"/>
  <c r="BF60" i="1"/>
  <c r="BK60" i="1" s="1"/>
  <c r="BF785" i="1"/>
  <c r="BK785" i="1" s="1"/>
  <c r="BF890" i="1"/>
  <c r="BK890" i="1" s="1"/>
  <c r="BF897" i="1"/>
  <c r="BK897" i="1" s="1"/>
  <c r="BF848" i="1"/>
  <c r="BK848" i="1" s="1"/>
  <c r="BF979" i="1"/>
  <c r="BK979" i="1" s="1"/>
  <c r="BF477" i="1"/>
  <c r="BK477" i="1" s="1"/>
  <c r="BF502" i="1"/>
  <c r="BK502" i="1" s="1"/>
  <c r="BF439" i="1"/>
  <c r="BK439" i="1" s="1"/>
  <c r="BF301" i="1"/>
  <c r="BK301" i="1" s="1"/>
  <c r="BF478" i="1"/>
  <c r="BK478" i="1" s="1"/>
  <c r="BF414" i="1"/>
  <c r="BK414" i="1" s="1"/>
  <c r="BF601" i="1"/>
  <c r="BK601" i="1" s="1"/>
  <c r="BF699" i="1"/>
  <c r="BK699" i="1" s="1"/>
  <c r="BF342" i="1"/>
  <c r="BK342" i="1" s="1"/>
  <c r="BF291" i="1"/>
  <c r="BK291" i="1" s="1"/>
  <c r="BF307" i="1"/>
  <c r="BK307" i="1" s="1"/>
  <c r="BF501" i="1"/>
  <c r="BK501" i="1" s="1"/>
  <c r="BF438" i="1"/>
  <c r="BK438" i="1" s="1"/>
  <c r="BF440" i="1"/>
  <c r="BK440" i="1" s="1"/>
  <c r="BF215" i="1"/>
  <c r="BK215" i="1" s="1"/>
  <c r="BF731" i="1"/>
  <c r="BK731" i="1" s="1"/>
  <c r="BF450" i="1"/>
  <c r="BK450" i="1" s="1"/>
  <c r="BF768" i="1"/>
  <c r="BK768" i="1" s="1"/>
  <c r="BF186" i="1"/>
  <c r="BK186" i="1" s="1"/>
  <c r="BF484" i="1"/>
  <c r="BK484" i="1" s="1"/>
  <c r="BF393" i="1"/>
  <c r="BK393" i="1" s="1"/>
  <c r="BF198" i="1"/>
  <c r="BK198" i="1" s="1"/>
  <c r="BF623" i="1"/>
  <c r="BK623" i="1" s="1"/>
  <c r="BF237" i="1"/>
  <c r="BK237" i="1" s="1"/>
  <c r="BF523" i="1"/>
  <c r="BK523" i="1" s="1"/>
  <c r="BF629" i="1"/>
  <c r="BK629" i="1" s="1"/>
  <c r="BF539" i="1"/>
  <c r="BK539" i="1" s="1"/>
  <c r="BF774" i="1"/>
  <c r="BK774" i="1" s="1"/>
  <c r="BF166" i="1"/>
  <c r="BK166" i="1" s="1"/>
  <c r="BF651" i="1"/>
  <c r="BK651" i="1" s="1"/>
  <c r="BF193" i="1"/>
  <c r="BK193" i="1" s="1"/>
  <c r="BF132" i="1"/>
  <c r="BK132" i="1" s="1"/>
  <c r="BF139" i="1"/>
  <c r="BK139" i="1" s="1"/>
  <c r="BF631" i="1"/>
  <c r="BK631" i="1" s="1"/>
  <c r="BF725" i="1"/>
  <c r="BK725" i="1" s="1"/>
  <c r="BF564" i="1"/>
  <c r="BK564" i="1" s="1"/>
  <c r="BF920" i="1"/>
  <c r="BK920" i="1" s="1"/>
  <c r="BF120" i="1"/>
  <c r="BK120" i="1" s="1"/>
  <c r="BF181" i="1"/>
  <c r="BK181" i="1" s="1"/>
  <c r="BF483" i="1"/>
  <c r="BK483" i="1" s="1"/>
  <c r="BF183" i="1"/>
  <c r="BK183" i="1" s="1"/>
  <c r="BF910" i="1"/>
  <c r="BK910" i="1" s="1"/>
  <c r="BF536" i="1"/>
  <c r="BK536" i="1" s="1"/>
  <c r="BF164" i="1"/>
  <c r="BK164" i="1" s="1"/>
  <c r="BF732" i="1"/>
  <c r="BK732" i="1" s="1"/>
  <c r="BF231" i="1"/>
  <c r="BK231" i="1" s="1"/>
  <c r="BF214" i="1"/>
  <c r="BK214" i="1" s="1"/>
  <c r="BF135" i="1"/>
  <c r="BK135" i="1" s="1"/>
  <c r="BF526" i="1"/>
  <c r="BK526" i="1" s="1"/>
  <c r="BF766" i="1"/>
  <c r="BK766" i="1" s="1"/>
  <c r="BF775" i="1"/>
  <c r="BK775" i="1" s="1"/>
  <c r="BF192" i="1"/>
  <c r="BK192" i="1" s="1"/>
  <c r="BF203" i="1"/>
  <c r="BK203" i="1" s="1"/>
  <c r="BF769" i="1"/>
  <c r="BK769" i="1" s="1"/>
  <c r="BF171" i="1"/>
  <c r="BK171" i="1" s="1"/>
  <c r="BF634" i="1"/>
  <c r="BK634" i="1" s="1"/>
  <c r="BF227" i="1"/>
  <c r="BK227" i="1" s="1"/>
  <c r="BF882" i="1"/>
  <c r="BK882" i="1" s="1"/>
  <c r="BF168" i="1"/>
  <c r="BK168" i="1" s="1"/>
  <c r="BF542" i="1"/>
  <c r="BK542" i="1" s="1"/>
  <c r="BF112" i="1"/>
  <c r="BK112" i="1" s="1"/>
  <c r="BF747" i="1"/>
  <c r="BK747" i="1" s="1"/>
  <c r="BF313" i="1"/>
  <c r="BK313" i="1" s="1"/>
  <c r="BF52" i="1"/>
  <c r="BK52" i="1" s="1"/>
  <c r="BF278" i="1"/>
  <c r="BK278" i="1" s="1"/>
  <c r="BF866" i="1"/>
  <c r="BK866" i="1" s="1"/>
  <c r="BF805" i="1"/>
  <c r="BK805" i="1" s="1"/>
  <c r="BF514" i="1"/>
  <c r="BK514" i="1" s="1"/>
  <c r="BF519" i="1"/>
  <c r="BK519" i="1" s="1"/>
  <c r="BF238" i="1"/>
  <c r="BK238" i="1" s="1"/>
  <c r="BF332" i="1"/>
  <c r="BK332" i="1" s="1"/>
  <c r="BF261" i="1"/>
  <c r="BK261" i="1" s="1"/>
  <c r="BF495" i="1"/>
  <c r="BK495" i="1" s="1"/>
  <c r="BF102" i="1"/>
  <c r="BK102" i="1" s="1"/>
  <c r="BF513" i="1"/>
  <c r="BK513" i="1" s="1"/>
  <c r="BF508" i="1"/>
  <c r="BK508" i="1" s="1"/>
  <c r="BF425" i="1"/>
  <c r="BK425" i="1" s="1"/>
  <c r="BF241" i="1"/>
  <c r="BK241" i="1" s="1"/>
  <c r="BF594" i="1"/>
  <c r="BK594" i="1" s="1"/>
  <c r="BF90" i="1"/>
  <c r="BK90" i="1" s="1"/>
  <c r="BF59" i="1"/>
  <c r="BK59" i="1" s="1"/>
  <c r="BF806" i="1"/>
  <c r="BK806" i="1" s="1"/>
  <c r="BF647" i="1"/>
  <c r="BK647" i="1" s="1"/>
  <c r="BF642" i="1"/>
  <c r="BK642" i="1" s="1"/>
  <c r="BF373" i="1"/>
  <c r="BK373" i="1" s="1"/>
  <c r="BF61" i="1"/>
  <c r="BK61" i="1" s="1"/>
  <c r="BF283" i="1"/>
  <c r="BK283" i="1" s="1"/>
  <c r="BF833" i="1"/>
  <c r="BK833" i="1" s="1"/>
  <c r="BF94" i="1"/>
  <c r="BK94" i="1" s="1"/>
  <c r="BF688" i="1"/>
  <c r="BK688" i="1" s="1"/>
  <c r="BF243" i="1"/>
  <c r="BK243" i="1" s="1"/>
  <c r="BF581" i="1"/>
  <c r="BK581" i="1" s="1"/>
  <c r="BF358" i="1"/>
  <c r="BK358" i="1" s="1"/>
  <c r="BF782" i="1"/>
  <c r="BK782" i="1" s="1"/>
  <c r="BF958" i="1"/>
  <c r="BK958" i="1" s="1"/>
  <c r="BF810" i="1"/>
  <c r="BK810" i="1" s="1"/>
  <c r="BF872" i="1"/>
  <c r="BK872" i="1" s="1"/>
  <c r="BF676" i="1"/>
  <c r="BK676" i="1" s="1"/>
  <c r="BF743" i="1"/>
  <c r="BK743" i="1" s="1"/>
  <c r="BF274" i="1"/>
  <c r="BK274" i="1" s="1"/>
  <c r="BF50" i="1"/>
  <c r="BK50" i="1" s="1"/>
  <c r="BF247" i="1"/>
  <c r="BK247" i="1" s="1"/>
  <c r="BF122" i="1"/>
  <c r="BK122" i="1" s="1"/>
  <c r="BF382" i="1"/>
  <c r="BK382" i="1" s="1"/>
  <c r="BF145" i="1"/>
  <c r="BK145" i="1" s="1"/>
  <c r="BF285" i="1"/>
  <c r="BK285" i="1" s="1"/>
  <c r="BF925" i="1"/>
  <c r="BK925" i="1" s="1"/>
  <c r="BF51" i="1"/>
  <c r="BK51" i="1" s="1"/>
  <c r="BF161" i="1"/>
  <c r="BK161" i="1" s="1"/>
  <c r="BF288" i="1"/>
  <c r="BK288" i="1" s="1"/>
  <c r="BF284" i="1"/>
  <c r="BK284" i="1" s="1"/>
  <c r="BF295" i="1"/>
  <c r="BK295" i="1" s="1"/>
  <c r="BF117" i="1"/>
  <c r="BK117" i="1" s="1"/>
  <c r="BF569" i="1"/>
  <c r="BK569" i="1" s="1"/>
  <c r="BF813" i="1"/>
  <c r="BK813" i="1" s="1"/>
  <c r="BF479" i="1"/>
  <c r="BK479" i="1" s="1"/>
  <c r="BF621" i="1"/>
  <c r="BK621" i="1" s="1"/>
  <c r="BF801" i="1"/>
  <c r="BK801" i="1" s="1"/>
  <c r="BF831" i="1"/>
  <c r="BK831" i="1" s="1"/>
  <c r="BF294" i="1"/>
  <c r="BK294" i="1" s="1"/>
  <c r="BF160" i="1"/>
  <c r="BK160" i="1" s="1"/>
  <c r="BF296" i="1"/>
  <c r="BK296" i="1" s="1"/>
  <c r="BF162" i="1"/>
  <c r="BK162" i="1" s="1"/>
  <c r="BF855" i="1"/>
  <c r="BK855" i="1" s="1"/>
  <c r="BF97" i="1"/>
  <c r="BK97" i="1" s="1"/>
  <c r="BF843" i="1"/>
  <c r="BK843" i="1" s="1"/>
  <c r="BF857" i="1"/>
  <c r="BK857" i="1" s="1"/>
  <c r="BF306" i="1"/>
  <c r="BK306" i="1" s="1"/>
  <c r="BF758" i="1"/>
  <c r="BK758" i="1" s="1"/>
  <c r="BF911" i="1"/>
  <c r="BK911" i="1" s="1"/>
  <c r="BF454" i="1"/>
  <c r="BK454" i="1" s="1"/>
  <c r="BF574" i="1"/>
  <c r="BK574" i="1" s="1"/>
  <c r="BF39" i="1"/>
  <c r="BK39" i="1" s="1"/>
  <c r="BF128" i="1"/>
  <c r="BK128" i="1" s="1"/>
  <c r="BF228" i="1"/>
  <c r="BK228" i="1" s="1"/>
  <c r="BF208" i="1"/>
  <c r="BK208" i="1" s="1"/>
  <c r="BF656" i="1"/>
  <c r="BK656" i="1" s="1"/>
  <c r="BF969" i="1"/>
  <c r="BK969" i="1" s="1"/>
  <c r="BF113" i="1"/>
  <c r="BK113" i="1" s="1"/>
  <c r="BF41" i="1"/>
  <c r="BK41" i="1" s="1"/>
  <c r="BF733" i="1"/>
  <c r="BK733" i="1" s="1"/>
  <c r="BF639" i="1"/>
  <c r="BK639" i="1" s="1"/>
  <c r="BF541" i="1"/>
  <c r="BK541" i="1" s="1"/>
  <c r="BF169" i="1"/>
  <c r="BK169" i="1" s="1"/>
  <c r="BF216" i="1"/>
  <c r="BK216" i="1" s="1"/>
  <c r="BF538" i="1"/>
  <c r="BK538" i="1" s="1"/>
  <c r="BF669" i="1"/>
  <c r="BK669" i="1" s="1"/>
  <c r="BF723" i="1"/>
  <c r="BK723" i="1" s="1"/>
  <c r="BF399" i="1"/>
  <c r="BK399" i="1" s="1"/>
  <c r="BF517" i="1"/>
  <c r="BK517" i="1" s="1"/>
  <c r="BF178" i="1"/>
  <c r="BK178" i="1" s="1"/>
  <c r="BF199" i="1"/>
  <c r="BK199" i="1" s="1"/>
  <c r="BF224" i="1"/>
  <c r="BK224" i="1" s="1"/>
  <c r="BF670" i="1"/>
  <c r="BK670" i="1" s="1"/>
  <c r="BF180" i="1"/>
  <c r="BK180" i="1" s="1"/>
  <c r="BF916" i="1"/>
  <c r="BK916" i="1" s="1"/>
  <c r="BF191" i="1"/>
  <c r="BK191" i="1" s="1"/>
  <c r="BF540" i="1"/>
  <c r="BK540" i="1" s="1"/>
  <c r="BF222" i="1"/>
  <c r="BK222" i="1" s="1"/>
  <c r="BF400" i="1"/>
  <c r="BK400" i="1" s="1"/>
  <c r="BF468" i="1"/>
  <c r="BK468" i="1" s="1"/>
  <c r="BF530" i="1"/>
  <c r="BK530" i="1" s="1"/>
  <c r="BF407" i="1"/>
  <c r="BK407" i="1" s="1"/>
  <c r="BF971" i="1"/>
  <c r="BK971" i="1" s="1"/>
  <c r="AW603" i="1"/>
  <c r="AV289" i="1"/>
  <c r="AV760" i="1"/>
  <c r="AW272" i="1"/>
  <c r="AW45" i="1"/>
  <c r="AV161" i="1"/>
  <c r="AV826" i="1"/>
  <c r="AV456" i="1"/>
  <c r="AV635" i="1"/>
  <c r="AV556" i="1"/>
  <c r="AW846" i="1"/>
  <c r="AV477" i="1"/>
  <c r="AV297" i="1"/>
  <c r="AV376" i="1"/>
  <c r="AV246" i="1"/>
  <c r="AV680" i="1"/>
  <c r="AV802" i="1"/>
  <c r="AW678" i="1"/>
  <c r="AV335" i="1"/>
  <c r="AW817" i="1"/>
  <c r="AV692" i="1"/>
  <c r="AW33" i="1"/>
  <c r="AV618" i="1"/>
  <c r="AW381" i="1"/>
  <c r="AV844" i="1"/>
  <c r="AW90" i="1"/>
  <c r="AW273" i="1"/>
  <c r="AW539" i="1"/>
  <c r="AV502" i="1"/>
  <c r="AV614" i="1"/>
  <c r="AW293" i="1"/>
  <c r="AV26" i="1"/>
  <c r="AW929" i="1"/>
  <c r="AV374" i="1"/>
  <c r="AV87" i="1"/>
  <c r="AW353" i="1"/>
  <c r="AW265" i="1"/>
  <c r="AW266" i="1"/>
  <c r="AW264" i="1"/>
  <c r="AV872" i="1"/>
  <c r="AV703" i="1"/>
  <c r="AW591" i="1"/>
  <c r="AV888" i="1"/>
  <c r="AW835" i="1"/>
  <c r="AW254" i="1"/>
  <c r="AW311" i="1"/>
  <c r="AW952" i="1"/>
  <c r="AV3" i="1"/>
  <c r="AV309" i="1"/>
  <c r="AV496" i="1"/>
  <c r="AW48" i="1"/>
  <c r="AW102" i="1"/>
  <c r="AW572" i="1"/>
  <c r="AV955" i="1"/>
  <c r="AW326" i="1"/>
  <c r="AV619" i="1"/>
  <c r="AW735" i="1"/>
  <c r="AW478" i="1"/>
  <c r="AW797" i="1"/>
  <c r="AW513" i="1"/>
  <c r="AW622" i="1"/>
  <c r="AW790" i="1"/>
  <c r="AV452" i="1"/>
  <c r="AV23" i="1"/>
  <c r="AW324" i="1"/>
  <c r="AW935" i="1"/>
  <c r="AV253" i="1"/>
  <c r="AV154" i="1"/>
  <c r="AW333" i="1"/>
  <c r="AW699" i="1"/>
  <c r="AV420" i="1"/>
  <c r="AW592" i="1"/>
  <c r="AV895" i="1"/>
  <c r="AW425" i="1"/>
  <c r="AV320" i="1"/>
  <c r="AV892" i="1"/>
  <c r="AV264" i="1"/>
  <c r="AV265" i="1"/>
  <c r="AV266" i="1"/>
  <c r="AW63" i="1"/>
  <c r="AW727" i="1"/>
  <c r="AV573" i="1"/>
  <c r="AV49" i="1"/>
  <c r="AW746" i="1"/>
  <c r="AW852" i="1"/>
  <c r="AV742" i="1"/>
  <c r="AW926" i="1"/>
  <c r="AV150" i="1"/>
  <c r="AV475" i="1"/>
  <c r="AV961" i="1"/>
  <c r="AW267" i="1"/>
  <c r="AV351" i="1"/>
  <c r="AW422" i="1"/>
  <c r="AV480" i="1"/>
  <c r="AV386" i="1"/>
  <c r="AV284" i="1"/>
  <c r="AW598" i="1"/>
  <c r="AV647" i="1"/>
  <c r="AW677" i="1"/>
  <c r="AW426" i="1"/>
  <c r="AW682" i="1"/>
  <c r="AV379" i="1"/>
  <c r="AV506" i="1"/>
  <c r="AW517" i="1"/>
  <c r="AV599" i="1"/>
  <c r="AV568" i="1"/>
  <c r="AW969" i="1"/>
  <c r="AV339" i="1"/>
  <c r="AV268" i="1"/>
  <c r="AV887" i="1"/>
  <c r="AV278" i="1"/>
  <c r="AW644" i="1"/>
  <c r="AV806" i="1"/>
  <c r="AV858" i="1"/>
  <c r="AW582" i="1"/>
  <c r="AW924" i="1"/>
  <c r="AV92" i="1"/>
  <c r="AV305" i="1"/>
  <c r="AW89" i="1"/>
  <c r="AV697" i="1"/>
  <c r="AW833" i="1"/>
  <c r="AV56" i="1"/>
  <c r="AW867" i="1"/>
  <c r="AV152" i="1"/>
  <c r="AV590" i="1"/>
  <c r="AV825" i="1"/>
  <c r="AV931" i="1"/>
  <c r="AV431" i="1"/>
  <c r="AV462" i="1"/>
  <c r="AV763" i="1"/>
  <c r="AW798" i="1"/>
  <c r="AW96" i="1"/>
  <c r="AV932" i="1"/>
  <c r="AW295" i="1"/>
  <c r="AV959" i="1"/>
  <c r="AV144" i="1"/>
  <c r="AW288" i="1"/>
  <c r="AV314" i="1"/>
  <c r="AW71" i="1"/>
  <c r="AV448" i="1"/>
  <c r="AV665" i="1"/>
  <c r="AV166" i="1"/>
  <c r="AV834" i="1"/>
  <c r="AW22" i="1"/>
  <c r="AV81" i="1"/>
  <c r="AW145" i="1"/>
  <c r="AV308" i="1"/>
  <c r="AV100" i="1"/>
  <c r="AV269" i="1"/>
  <c r="AV310" i="1"/>
  <c r="AW116" i="1"/>
  <c r="AV464" i="1"/>
  <c r="AV967" i="1"/>
  <c r="AV615" i="1"/>
  <c r="AW602" i="1"/>
  <c r="AV657" i="1"/>
  <c r="AV514" i="1"/>
  <c r="AV980" i="1"/>
  <c r="AW936" i="1"/>
  <c r="AW839" i="1"/>
  <c r="AW62" i="1"/>
  <c r="AW377" i="1"/>
  <c r="AW245" i="1"/>
  <c r="AV66" i="1"/>
  <c r="AV578" i="1"/>
  <c r="AV768" i="1"/>
  <c r="AV623" i="1"/>
  <c r="AV322" i="1"/>
  <c r="AV211" i="1"/>
  <c r="AW163" i="1"/>
  <c r="AW219" i="1"/>
  <c r="AV412" i="1"/>
  <c r="AV637" i="1"/>
  <c r="AV597" i="1"/>
  <c r="AV523" i="1"/>
  <c r="AW584" i="1"/>
  <c r="AW505" i="1"/>
  <c r="AW900" i="1"/>
  <c r="AV607" i="1"/>
  <c r="AV50" i="1"/>
  <c r="AW693" i="1"/>
  <c r="AW247" i="1"/>
  <c r="AV387" i="1"/>
  <c r="AW414" i="1"/>
  <c r="AV394" i="1"/>
  <c r="AV419" i="1"/>
  <c r="AV337" i="1"/>
  <c r="AW779" i="1"/>
  <c r="AW380" i="1"/>
  <c r="AW359" i="1"/>
  <c r="AW350" i="1"/>
  <c r="AW372" i="1"/>
  <c r="AV217" i="1"/>
  <c r="AV574" i="1"/>
  <c r="AV570" i="1"/>
  <c r="AV340" i="1"/>
  <c r="AV370" i="1"/>
  <c r="AV396" i="1"/>
  <c r="AV675" i="1"/>
  <c r="AW122" i="1"/>
  <c r="AV257" i="1"/>
  <c r="AV889" i="1"/>
  <c r="AV20" i="1"/>
  <c r="AV323" i="1"/>
  <c r="AW383" i="1"/>
  <c r="AV822" i="1"/>
  <c r="AW301" i="1"/>
  <c r="AV447" i="1"/>
  <c r="AW640" i="1"/>
  <c r="AV780" i="1"/>
  <c r="AV142" i="1"/>
  <c r="AW860" i="1"/>
  <c r="AW940" i="1"/>
  <c r="AV367" i="1"/>
  <c r="AV208" i="1"/>
  <c r="AW347" i="1"/>
  <c r="AV588" i="1"/>
  <c r="AV292" i="1"/>
  <c r="AV445" i="1"/>
  <c r="AV51" i="1"/>
  <c r="AW378" i="1"/>
  <c r="AV837" i="1"/>
  <c r="AV149" i="1"/>
  <c r="AW360" i="1"/>
  <c r="AV601" i="1"/>
  <c r="AW600" i="1"/>
  <c r="AW498" i="1"/>
  <c r="AV609" i="1"/>
  <c r="AV31" i="1"/>
  <c r="AV643" i="1"/>
  <c r="AW577" i="1"/>
  <c r="AW406" i="1"/>
  <c r="AV610" i="1"/>
  <c r="AW94" i="1"/>
  <c r="AW313" i="1"/>
  <c r="AV109" i="1"/>
  <c r="AV243" i="1"/>
  <c r="AW862" i="1"/>
  <c r="AW74" i="1"/>
  <c r="AV690" i="1"/>
  <c r="AV287" i="1"/>
  <c r="AV449" i="1"/>
  <c r="AW804" i="1"/>
  <c r="AV923" i="1"/>
  <c r="AV77" i="1"/>
  <c r="AV512" i="1"/>
  <c r="AV332" i="1"/>
  <c r="AW488" i="1"/>
  <c r="AV642" i="1"/>
  <c r="AW204" i="1"/>
  <c r="AW200" i="1"/>
  <c r="AV863" i="1"/>
  <c r="AW73" i="1"/>
  <c r="AV72" i="1"/>
  <c r="AV291" i="1"/>
  <c r="AV364" i="1"/>
  <c r="AV110" i="1"/>
  <c r="AV728" i="1"/>
  <c r="AV479" i="1"/>
  <c r="AV828" i="1"/>
  <c r="AW832" i="1"/>
  <c r="AV354" i="1"/>
  <c r="AW19" i="1"/>
  <c r="AW579" i="1"/>
  <c r="AW902" i="1"/>
  <c r="AW608" i="1"/>
  <c r="AW674" i="1"/>
  <c r="AW739" i="1"/>
  <c r="AW930" i="1"/>
  <c r="AW30" i="1"/>
  <c r="AW831" i="1"/>
  <c r="AW348" i="1"/>
  <c r="AV700" i="1"/>
  <c r="AW821" i="1"/>
  <c r="AV611" i="1"/>
  <c r="AV925" i="1"/>
  <c r="AW729" i="1"/>
  <c r="AW300" i="1"/>
  <c r="AV725" i="1"/>
  <c r="AW395" i="1"/>
  <c r="AV593" i="1"/>
  <c r="AV251" i="1"/>
  <c r="AV18" i="1"/>
  <c r="AV687" i="1"/>
  <c r="AV958" i="1"/>
  <c r="AV238" i="1"/>
  <c r="AW35" i="1"/>
  <c r="AW719" i="1"/>
  <c r="AW684" i="1"/>
  <c r="AW417" i="1"/>
  <c r="AV143" i="1"/>
  <c r="AV621" i="1"/>
  <c r="AW801" i="1"/>
  <c r="AV803" i="1"/>
  <c r="AW239" i="1"/>
  <c r="AV782" i="1"/>
  <c r="AW865" i="1"/>
  <c r="AW32" i="1"/>
  <c r="AV334" i="1"/>
  <c r="AV946" i="1"/>
  <c r="AW330" i="1"/>
  <c r="AW732" i="1"/>
  <c r="AW551" i="1"/>
  <c r="AV511" i="1"/>
  <c r="AV286" i="1"/>
  <c r="AW64" i="1"/>
  <c r="AV786" i="1"/>
  <c r="AV816" i="1"/>
  <c r="AV810" i="1"/>
  <c r="AW336" i="1"/>
  <c r="AW785" i="1"/>
  <c r="AW726" i="1"/>
  <c r="AW848" i="1"/>
  <c r="AW842" i="1"/>
  <c r="AV80" i="1"/>
  <c r="AW827" i="1"/>
  <c r="AV663" i="1"/>
  <c r="AW363" i="1"/>
  <c r="AV705" i="1"/>
  <c r="AW436" i="1"/>
  <c r="AW944" i="1"/>
  <c r="AW58" i="1"/>
  <c r="AV29" i="1"/>
  <c r="AV696" i="1"/>
  <c r="AV928" i="1"/>
  <c r="AV118" i="1"/>
  <c r="AV162" i="1"/>
  <c r="AV738" i="1"/>
  <c r="AW793" i="1"/>
  <c r="AV814" i="1"/>
  <c r="AW890" i="1"/>
  <c r="AW97" i="1"/>
  <c r="AV956" i="1"/>
  <c r="AW315" i="1"/>
  <c r="AV345" i="1"/>
  <c r="AV850" i="1"/>
  <c r="AW343" i="1"/>
  <c r="AW341" i="1"/>
  <c r="AV248" i="1"/>
  <c r="AV807" i="1"/>
  <c r="AV271" i="1"/>
  <c r="AV316" i="1"/>
  <c r="AW885" i="1"/>
  <c r="AV854" i="1"/>
  <c r="AW428" i="1"/>
  <c r="AV133" i="1"/>
  <c r="AW95" i="1"/>
  <c r="AW960" i="1"/>
  <c r="AW843" i="1"/>
  <c r="AW133" i="1"/>
  <c r="AV809" i="1"/>
  <c r="AW452" i="1"/>
  <c r="AV867" i="1"/>
  <c r="AV799" i="1"/>
  <c r="AV869" i="1"/>
  <c r="AW928" i="1"/>
  <c r="AV552" i="1"/>
  <c r="AW552" i="1"/>
  <c r="AW638" i="1"/>
  <c r="AV638" i="1"/>
  <c r="AW283" i="1"/>
  <c r="AV283" i="1"/>
  <c r="AV146" i="1"/>
  <c r="AW146" i="1"/>
  <c r="AW270" i="1"/>
  <c r="AV270" i="1"/>
  <c r="AW294" i="1"/>
  <c r="AV294" i="1"/>
  <c r="AV485" i="1"/>
  <c r="AW485" i="1"/>
  <c r="AW946" i="1"/>
  <c r="AV668" i="1"/>
  <c r="AV606" i="1"/>
  <c r="AW834" i="1"/>
  <c r="AW964" i="1"/>
  <c r="AV964" i="1"/>
  <c r="AV792" i="1"/>
  <c r="AW792" i="1"/>
  <c r="AV688" i="1"/>
  <c r="AW688" i="1"/>
  <c r="AW154" i="1"/>
  <c r="AV355" i="1"/>
  <c r="AV490" i="1"/>
  <c r="AW335" i="1"/>
  <c r="AV281" i="1"/>
  <c r="AW281" i="1"/>
  <c r="AV67" i="1"/>
  <c r="AW67" i="1"/>
  <c r="AV6" i="1"/>
  <c r="AW6" i="1"/>
  <c r="AV701" i="1"/>
  <c r="AW701" i="1"/>
  <c r="AV373" i="1"/>
  <c r="AW373" i="1"/>
  <c r="AV124" i="1"/>
  <c r="AW124" i="1"/>
  <c r="AV510" i="1"/>
  <c r="AW510" i="1"/>
  <c r="AV544" i="1"/>
  <c r="AW544" i="1"/>
  <c r="AV954" i="1"/>
  <c r="AV424" i="1"/>
  <c r="AV644" i="1"/>
  <c r="AV60" i="1"/>
  <c r="AW60" i="1"/>
  <c r="AV734" i="1"/>
  <c r="AW734" i="1"/>
  <c r="AV747" i="1"/>
  <c r="AW747" i="1"/>
  <c r="AV815" i="1"/>
  <c r="AW29" i="1"/>
  <c r="AW480" i="1"/>
  <c r="AV312" i="1"/>
  <c r="AW312" i="1"/>
  <c r="AV605" i="1"/>
  <c r="AW605" i="1"/>
  <c r="AV418" i="1"/>
  <c r="AW418" i="1"/>
  <c r="AW800" i="1"/>
  <c r="AV800" i="1"/>
  <c r="AW43" i="1"/>
  <c r="AV43" i="1"/>
  <c r="AV279" i="1"/>
  <c r="AW279" i="1"/>
  <c r="AW596" i="1"/>
  <c r="AV596" i="1"/>
  <c r="AW325" i="1"/>
  <c r="AV325" i="1"/>
  <c r="AW249" i="1"/>
  <c r="AV249" i="1"/>
  <c r="AV904" i="1"/>
  <c r="AW904" i="1"/>
  <c r="AV707" i="1"/>
  <c r="AW707" i="1"/>
  <c r="AW612" i="1"/>
  <c r="AV612" i="1"/>
  <c r="AV519" i="1"/>
  <c r="AW519" i="1"/>
  <c r="AV737" i="1"/>
  <c r="AW737" i="1"/>
  <c r="AW953" i="1"/>
  <c r="AV953" i="1"/>
  <c r="AV580" i="1"/>
  <c r="AW580" i="1"/>
  <c r="AV78" i="1"/>
  <c r="AW78" i="1"/>
  <c r="AW868" i="1"/>
  <c r="AV868" i="1"/>
  <c r="AW275" i="1"/>
  <c r="AV275" i="1"/>
  <c r="AV874" i="1"/>
  <c r="AW874" i="1"/>
  <c r="AV259" i="1"/>
  <c r="AW259" i="1"/>
  <c r="AW664" i="1"/>
  <c r="AV664" i="1"/>
  <c r="AW304" i="1"/>
  <c r="AV304" i="1"/>
  <c r="AW387" i="1"/>
  <c r="AW643" i="1"/>
  <c r="AV261" i="1"/>
  <c r="AV702" i="1"/>
  <c r="AW702" i="1"/>
  <c r="AV88" i="1"/>
  <c r="AW88" i="1"/>
  <c r="AW484" i="1"/>
  <c r="AV484" i="1"/>
  <c r="AV416" i="1"/>
  <c r="AW416" i="1"/>
  <c r="AV875" i="1"/>
  <c r="AW875" i="1"/>
  <c r="AV847" i="1"/>
  <c r="AW847" i="1"/>
  <c r="AW648" i="1"/>
  <c r="AV648" i="1"/>
  <c r="AV433" i="1"/>
  <c r="AW433" i="1"/>
  <c r="AV137" i="1"/>
  <c r="AW137" i="1"/>
  <c r="AW411" i="1"/>
  <c r="AV411" i="1"/>
  <c r="AV856" i="1"/>
  <c r="AW856" i="1"/>
  <c r="AW671" i="1"/>
  <c r="AV671" i="1"/>
  <c r="AV870" i="1"/>
  <c r="AW870" i="1"/>
  <c r="AW260" i="1"/>
  <c r="AV260" i="1"/>
  <c r="AV415" i="1"/>
  <c r="AW415" i="1"/>
  <c r="AW473" i="1"/>
  <c r="AV473" i="1"/>
  <c r="AV344" i="1"/>
  <c r="AW344" i="1"/>
  <c r="AW818" i="1"/>
  <c r="AV818" i="1"/>
  <c r="AV571" i="1"/>
  <c r="AW571" i="1"/>
  <c r="AW17" i="1"/>
  <c r="AV17" i="1"/>
  <c r="AV388" i="1"/>
  <c r="AW388" i="1"/>
  <c r="AW788" i="1"/>
  <c r="AV788" i="1"/>
  <c r="AV681" i="1"/>
  <c r="AW681" i="1"/>
  <c r="AV307" i="1"/>
  <c r="AW307" i="1"/>
  <c r="AW569" i="1"/>
  <c r="AV569" i="1"/>
  <c r="AV356" i="1"/>
  <c r="AW356" i="1"/>
  <c r="AV906" i="1"/>
  <c r="AW906" i="1"/>
  <c r="AV757" i="1"/>
  <c r="AW757" i="1"/>
  <c r="AV853" i="1"/>
  <c r="AW853" i="1"/>
  <c r="AW595" i="1"/>
  <c r="AV595" i="1"/>
  <c r="AW349" i="1"/>
  <c r="AV349" i="1"/>
  <c r="AV587" i="1"/>
  <c r="AW587" i="1"/>
  <c r="AV76" i="1"/>
  <c r="AW76" i="1"/>
  <c r="AW98" i="1"/>
  <c r="AV98" i="1"/>
  <c r="AW499" i="1"/>
  <c r="AV499" i="1"/>
  <c r="AV830" i="1"/>
  <c r="AW830" i="1"/>
  <c r="AW487" i="1"/>
  <c r="AV487" i="1"/>
  <c r="AV673" i="1"/>
  <c r="AW673" i="1"/>
  <c r="AV691" i="1"/>
  <c r="AW691" i="1"/>
  <c r="AW229" i="1"/>
  <c r="AV229" i="1"/>
  <c r="AW444" i="1"/>
  <c r="AV444" i="1"/>
  <c r="AV504" i="1"/>
  <c r="AW504" i="1"/>
  <c r="AW581" i="1"/>
  <c r="AV581" i="1"/>
  <c r="AW114" i="1"/>
  <c r="AV114" i="1"/>
  <c r="AV151" i="1"/>
  <c r="AW151" i="1"/>
  <c r="AV82" i="1"/>
  <c r="AW82" i="1"/>
  <c r="AV716" i="1"/>
  <c r="AW716" i="1"/>
  <c r="AV442" i="1"/>
  <c r="AW442" i="1"/>
  <c r="AW898" i="1"/>
  <c r="AV898" i="1"/>
  <c r="AW299" i="1"/>
  <c r="AV299" i="1"/>
  <c r="AV805" i="1"/>
  <c r="AW805" i="1"/>
  <c r="AW927" i="1"/>
  <c r="AV927" i="1"/>
  <c r="AV147" i="1"/>
  <c r="AW147" i="1"/>
  <c r="AW941" i="1"/>
  <c r="AV941" i="1"/>
  <c r="AW661" i="1"/>
  <c r="AV661" i="1"/>
  <c r="AW276" i="1"/>
  <c r="AV276" i="1"/>
  <c r="AV138" i="1"/>
  <c r="AW138" i="1"/>
  <c r="AW876" i="1"/>
  <c r="AV876" i="1"/>
  <c r="AV358" i="1"/>
  <c r="AW358" i="1"/>
  <c r="AV446" i="1"/>
  <c r="AW446" i="1"/>
  <c r="AW296" i="1"/>
  <c r="AV296" i="1"/>
  <c r="AW236" i="1"/>
  <c r="AV236" i="1"/>
  <c r="AW438" i="1"/>
  <c r="AV438" i="1"/>
  <c r="AW864" i="1"/>
  <c r="AV864" i="1"/>
  <c r="AW811" i="1"/>
  <c r="AV811" i="1"/>
  <c r="AV34" i="1"/>
  <c r="AW34" i="1"/>
  <c r="AW476" i="1"/>
  <c r="AV476" i="1"/>
  <c r="AW829" i="1"/>
  <c r="AV829" i="1"/>
  <c r="AW789" i="1"/>
  <c r="AV789" i="1"/>
  <c r="AW855" i="1"/>
  <c r="AV855" i="1"/>
  <c r="AW824" i="1"/>
  <c r="AV824" i="1"/>
  <c r="AV616" i="1"/>
  <c r="AW616" i="1"/>
  <c r="AW903" i="1"/>
  <c r="AV903" i="1"/>
  <c r="AV617" i="1"/>
  <c r="AW617" i="1"/>
  <c r="AV745" i="1"/>
  <c r="AW745" i="1"/>
  <c r="AW709" i="1"/>
  <c r="AV709" i="1"/>
  <c r="AV54" i="1"/>
  <c r="AW54" i="1"/>
  <c r="AV948" i="1"/>
  <c r="AW948" i="1"/>
  <c r="AW787" i="1"/>
  <c r="AV787" i="1"/>
  <c r="AW649" i="1"/>
  <c r="AV649" i="1"/>
  <c r="AW897" i="1"/>
  <c r="AV897" i="1"/>
  <c r="AW346" i="1"/>
  <c r="AV346" i="1"/>
  <c r="AV93" i="1"/>
  <c r="AW93" i="1"/>
  <c r="AV27" i="1"/>
  <c r="AW27" i="1"/>
  <c r="AV743" i="1"/>
  <c r="AW743" i="1"/>
  <c r="AV561" i="1"/>
  <c r="AW561" i="1"/>
  <c r="AW421" i="1"/>
  <c r="AV421" i="1"/>
  <c r="AW901" i="1"/>
  <c r="AV901" i="1"/>
  <c r="AW979" i="1"/>
  <c r="AV979" i="1"/>
  <c r="AW319" i="1"/>
  <c r="AV319" i="1"/>
  <c r="AV435" i="1"/>
  <c r="AW435" i="1"/>
  <c r="AW593" i="1"/>
  <c r="AV602" i="1"/>
  <c r="AW911" i="1"/>
  <c r="AV911" i="1"/>
  <c r="AV252" i="1"/>
  <c r="AW252" i="1"/>
  <c r="AV277" i="1"/>
  <c r="AW277" i="1"/>
  <c r="AV57" i="1"/>
  <c r="AW57" i="1"/>
  <c r="AV155" i="1"/>
  <c r="AW155" i="1"/>
  <c r="AV836" i="1"/>
  <c r="AW836" i="1"/>
  <c r="AV25" i="1"/>
  <c r="AW25" i="1"/>
  <c r="AV963" i="1"/>
  <c r="AW963" i="1"/>
  <c r="AV28" i="1"/>
  <c r="AW28" i="1"/>
  <c r="AV115" i="1"/>
  <c r="AW115" i="1"/>
  <c r="AV945" i="1"/>
  <c r="AW945" i="1"/>
  <c r="AV5" i="1"/>
  <c r="AW5" i="1"/>
  <c r="AV812" i="1"/>
  <c r="AW812" i="1"/>
  <c r="AV838" i="1"/>
  <c r="AW838" i="1"/>
  <c r="AV303" i="1"/>
  <c r="AW303" i="1"/>
  <c r="AW918" i="1"/>
  <c r="AV918" i="1"/>
  <c r="AV849" i="1"/>
  <c r="AW849" i="1"/>
  <c r="AV55" i="1"/>
  <c r="AW55" i="1"/>
  <c r="AV460" i="1"/>
  <c r="AW460" i="1"/>
  <c r="AV871" i="1"/>
  <c r="AW871" i="1"/>
  <c r="AV274" i="1"/>
  <c r="AW274" i="1"/>
  <c r="AW173" i="1"/>
  <c r="AV173" i="1"/>
  <c r="AW128" i="1"/>
  <c r="AV128" i="1"/>
  <c r="AV486" i="1"/>
  <c r="AW486" i="1"/>
  <c r="AV59" i="1"/>
  <c r="AW59" i="1"/>
  <c r="AV866" i="1"/>
  <c r="AW866" i="1"/>
  <c r="AV375" i="1"/>
  <c r="AW375" i="1"/>
  <c r="AV645" i="1"/>
  <c r="AW645" i="1"/>
  <c r="AW408" i="1"/>
  <c r="AV408" i="1"/>
  <c r="AW500" i="1"/>
  <c r="AV500" i="1"/>
  <c r="AV808" i="1"/>
  <c r="AW808" i="1"/>
  <c r="AW153" i="1"/>
  <c r="AV153" i="1"/>
  <c r="AW604" i="1"/>
  <c r="AV604" i="1"/>
  <c r="AV975" i="1"/>
  <c r="AW975" i="1"/>
  <c r="AW767" i="1"/>
  <c r="AV767" i="1"/>
  <c r="AW65" i="1"/>
  <c r="AV65" i="1"/>
  <c r="AV508" i="1"/>
  <c r="AW508" i="1"/>
  <c r="AW741" i="1"/>
  <c r="AV741" i="1"/>
  <c r="AW256" i="1"/>
  <c r="AV256" i="1"/>
  <c r="AV708" i="1"/>
  <c r="AW708" i="1"/>
  <c r="AV947" i="1"/>
  <c r="AW947" i="1"/>
  <c r="AW748" i="1"/>
  <c r="AV748" i="1"/>
  <c r="AW439" i="1"/>
  <c r="AV439" i="1"/>
  <c r="AW474" i="1"/>
  <c r="AV474" i="1"/>
  <c r="AV106" i="1"/>
  <c r="AW106" i="1"/>
  <c r="AV683" i="1"/>
  <c r="AW683" i="1"/>
  <c r="AW689" i="1"/>
  <c r="AV689" i="1"/>
  <c r="AV620" i="1"/>
  <c r="AW620" i="1"/>
  <c r="AV382" i="1"/>
  <c r="AW382" i="1"/>
  <c r="AV441" i="1"/>
  <c r="AW441" i="1"/>
  <c r="AW75" i="1"/>
  <c r="AV75" i="1"/>
  <c r="AW374" i="1"/>
  <c r="AW850" i="1"/>
  <c r="AV929" i="1"/>
  <c r="AW334" i="1"/>
  <c r="AV957" i="1"/>
  <c r="AV613" i="1"/>
  <c r="AW386" i="1"/>
  <c r="AW854" i="1"/>
  <c r="AV369" i="1"/>
  <c r="AW271" i="1"/>
  <c r="AW278" i="1"/>
  <c r="AV951" i="1"/>
  <c r="AW322" i="1"/>
  <c r="AW807" i="1"/>
  <c r="AV103" i="1"/>
  <c r="AW287" i="1"/>
  <c r="AW337" i="1"/>
  <c r="AV779" i="1"/>
  <c r="AV582" i="1"/>
  <c r="AW316" i="1"/>
  <c r="AW475" i="1"/>
  <c r="AW858" i="1"/>
  <c r="AV843" i="1"/>
  <c r="AV241" i="1"/>
  <c r="AW241" i="1"/>
  <c r="AW594" i="1"/>
  <c r="AV594" i="1"/>
  <c r="AV285" i="1"/>
  <c r="AW285" i="1"/>
  <c r="AV698" i="1"/>
  <c r="AW698" i="1"/>
  <c r="AW429" i="1"/>
  <c r="AV429" i="1"/>
  <c r="AV507" i="1"/>
  <c r="AW507" i="1"/>
  <c r="AV443" i="1"/>
  <c r="AW443" i="1"/>
  <c r="AV493" i="1"/>
  <c r="AW493" i="1"/>
  <c r="AV427" i="1"/>
  <c r="AW427" i="1"/>
  <c r="AW942" i="1"/>
  <c r="AV942" i="1"/>
  <c r="AW545" i="1"/>
  <c r="AV545" i="1"/>
  <c r="AW366" i="1"/>
  <c r="AV366" i="1"/>
  <c r="AW342" i="1"/>
  <c r="AV342" i="1"/>
  <c r="AW715" i="1"/>
  <c r="AV715" i="1"/>
  <c r="AV240" i="1"/>
  <c r="AW240" i="1"/>
  <c r="AW823" i="1"/>
  <c r="AV823" i="1"/>
  <c r="AV262" i="1"/>
  <c r="AW262" i="1"/>
  <c r="AW242" i="1"/>
  <c r="AV242" i="1"/>
  <c r="AW883" i="1"/>
  <c r="AV883" i="1"/>
  <c r="AW560" i="1"/>
  <c r="AV560" i="1"/>
  <c r="AW451" i="1"/>
  <c r="AV451" i="1"/>
  <c r="AW61" i="1"/>
  <c r="AV61" i="1"/>
  <c r="AV68" i="1"/>
  <c r="AW68" i="1"/>
  <c r="AV318" i="1"/>
  <c r="AW318" i="1"/>
  <c r="AW390" i="1"/>
  <c r="AV390" i="1"/>
  <c r="AV576" i="1"/>
  <c r="AW576" i="1"/>
  <c r="AW117" i="1"/>
  <c r="AV117" i="1"/>
  <c r="AW965" i="1"/>
  <c r="AV965" i="1"/>
  <c r="AV13" i="1"/>
  <c r="AW13" i="1"/>
  <c r="AW873" i="1"/>
  <c r="AV873" i="1"/>
  <c r="AW413" i="1"/>
  <c r="AV413" i="1"/>
  <c r="AW784" i="1"/>
  <c r="AV784" i="1"/>
  <c r="AV501" i="1"/>
  <c r="AW501" i="1"/>
  <c r="AW813" i="1"/>
  <c r="AV813" i="1"/>
  <c r="AW820" i="1"/>
  <c r="AV820" i="1"/>
  <c r="AV781" i="1"/>
  <c r="AW781" i="1"/>
  <c r="AW730" i="1"/>
  <c r="AV730" i="1"/>
  <c r="AV141" i="1"/>
  <c r="AW141" i="1"/>
  <c r="AW397" i="1"/>
  <c r="AV397" i="1"/>
  <c r="AW679" i="1"/>
  <c r="AV679" i="1"/>
  <c r="AV492" i="1"/>
  <c r="AW492" i="1"/>
  <c r="AV365" i="1"/>
  <c r="AW365" i="1"/>
  <c r="AW160" i="1"/>
  <c r="AV160" i="1"/>
  <c r="AW744" i="1"/>
  <c r="AV744" i="1"/>
  <c r="AW896" i="1"/>
  <c r="AV896" i="1"/>
  <c r="AV497" i="1"/>
  <c r="AW497" i="1"/>
  <c r="AW70" i="1"/>
  <c r="AV70" i="1"/>
  <c r="AW494" i="1"/>
  <c r="AV494" i="1"/>
  <c r="AV891" i="1"/>
  <c r="AW891" i="1"/>
  <c r="AW706" i="1"/>
  <c r="AV706" i="1"/>
  <c r="AW704" i="1"/>
  <c r="AV704" i="1"/>
  <c r="AW290" i="1"/>
  <c r="AV290" i="1"/>
  <c r="AV282" i="1"/>
  <c r="AW282" i="1"/>
  <c r="AV939" i="1"/>
  <c r="AW939" i="1"/>
  <c r="AV453" i="1"/>
  <c r="AW453" i="1"/>
  <c r="AW950" i="1"/>
  <c r="AV950" i="1"/>
  <c r="AV676" i="1"/>
  <c r="AW676" i="1"/>
  <c r="AV783" i="1"/>
  <c r="AW783" i="1"/>
  <c r="AV205" i="1"/>
  <c r="AW205" i="1"/>
  <c r="AW857" i="1"/>
  <c r="AV857" i="1"/>
  <c r="AW306" i="1"/>
  <c r="AV306" i="1"/>
  <c r="AV899" i="1"/>
  <c r="AW899" i="1"/>
  <c r="AV740" i="1"/>
  <c r="AW740" i="1"/>
  <c r="AW583" i="1"/>
  <c r="AV583" i="1"/>
  <c r="AV16" i="1"/>
  <c r="AW895" i="1"/>
  <c r="AW696" i="1"/>
  <c r="AW248" i="1"/>
  <c r="AV845" i="1"/>
  <c r="AV795" i="1"/>
  <c r="AW449" i="1"/>
  <c r="AW806" i="1"/>
  <c r="AV35" i="1"/>
  <c r="AV267" i="1"/>
  <c r="AV684" i="1"/>
  <c r="AV817" i="1"/>
  <c r="AV428" i="1"/>
  <c r="AV960" i="1"/>
  <c r="AW961" i="1"/>
  <c r="AV731" i="1"/>
  <c r="AW731" i="1"/>
  <c r="AV972" i="1"/>
  <c r="AW972" i="1"/>
  <c r="AV465" i="1"/>
  <c r="AW465" i="1"/>
  <c r="AV85" i="1"/>
  <c r="AW85" i="1"/>
  <c r="AV509" i="1"/>
  <c r="AW509" i="1"/>
  <c r="AV909" i="1"/>
  <c r="AW909" i="1"/>
  <c r="AV937" i="1"/>
  <c r="AW937" i="1"/>
  <c r="AV362" i="1"/>
  <c r="AW362" i="1"/>
  <c r="AV753" i="1"/>
  <c r="AW753" i="1"/>
  <c r="AW188" i="1"/>
  <c r="AV188" i="1"/>
  <c r="AV172" i="1"/>
  <c r="AW172" i="1"/>
  <c r="AV197" i="1"/>
  <c r="AW197" i="1"/>
  <c r="AW327" i="1"/>
  <c r="AV327" i="1"/>
  <c r="AV182" i="1"/>
  <c r="AW182" i="1"/>
  <c r="AV776" i="1"/>
  <c r="AW776" i="1"/>
  <c r="AV722" i="1"/>
  <c r="AW722" i="1"/>
  <c r="AV765" i="1"/>
  <c r="AW765" i="1"/>
  <c r="AV886" i="1"/>
  <c r="AW886" i="1"/>
  <c r="AV230" i="1"/>
  <c r="AW230" i="1"/>
  <c r="AW132" i="1"/>
  <c r="AV132" i="1"/>
  <c r="AV129" i="1"/>
  <c r="AW129" i="1"/>
  <c r="AV119" i="1"/>
  <c r="AW119" i="1"/>
  <c r="AV187" i="1"/>
  <c r="AW187" i="1"/>
  <c r="AW633" i="1"/>
  <c r="AV633" i="1"/>
  <c r="AV976" i="1"/>
  <c r="AW976" i="1"/>
  <c r="AV391" i="1"/>
  <c r="AW391" i="1"/>
  <c r="AW175" i="1"/>
  <c r="AV175" i="1"/>
  <c r="AW403" i="1"/>
  <c r="AV403" i="1"/>
  <c r="AV233" i="1"/>
  <c r="AW233" i="1"/>
  <c r="AV641" i="1"/>
  <c r="AW641" i="1"/>
  <c r="AW771" i="1"/>
  <c r="AV771" i="1"/>
  <c r="AV235" i="1"/>
  <c r="AW235" i="1"/>
  <c r="AW880" i="1"/>
  <c r="AV880" i="1"/>
  <c r="AW914" i="1"/>
  <c r="AV914" i="1"/>
  <c r="AV164" i="1"/>
  <c r="AW164" i="1"/>
  <c r="AV575" i="1"/>
  <c r="AW575" i="1"/>
  <c r="AW99" i="1"/>
  <c r="AV99" i="1"/>
  <c r="AV533" i="1"/>
  <c r="AW533" i="1"/>
  <c r="AV220" i="1"/>
  <c r="AW220" i="1"/>
  <c r="AV775" i="1"/>
  <c r="AW775" i="1"/>
  <c r="AV773" i="1"/>
  <c r="AW773" i="1"/>
  <c r="AV207" i="1"/>
  <c r="AW207" i="1"/>
  <c r="AW489" i="1"/>
  <c r="AV489" i="1"/>
  <c r="AW772" i="1"/>
  <c r="AV772" i="1"/>
  <c r="AV12" i="1"/>
  <c r="AW12" i="1"/>
  <c r="AV108" i="1"/>
  <c r="AW108" i="1"/>
  <c r="AW672" i="1"/>
  <c r="AV672" i="1"/>
  <c r="AV8" i="1"/>
  <c r="AW8" i="1"/>
  <c r="AV859" i="1"/>
  <c r="AW859" i="1"/>
  <c r="AW302" i="1"/>
  <c r="AV302" i="1"/>
  <c r="AW524" i="1"/>
  <c r="AV524" i="1"/>
  <c r="AV227" i="1"/>
  <c r="AW227" i="1"/>
  <c r="AV530" i="1"/>
  <c r="AW530" i="1"/>
  <c r="AV407" i="1"/>
  <c r="AW407" i="1"/>
  <c r="AW351" i="1"/>
  <c r="AW786" i="1"/>
  <c r="AW142" i="1"/>
  <c r="AW506" i="1"/>
  <c r="AW932" i="1"/>
  <c r="AW20" i="1"/>
  <c r="AW110" i="1"/>
  <c r="AW690" i="1"/>
  <c r="AW152" i="1"/>
  <c r="AW80" i="1"/>
  <c r="AW18" i="1"/>
  <c r="AW3" i="1"/>
  <c r="AW647" i="1"/>
  <c r="AW642" i="1"/>
  <c r="AW143" i="1"/>
  <c r="AW803" i="1"/>
  <c r="AW810" i="1"/>
  <c r="AW511" i="1"/>
  <c r="AW780" i="1"/>
  <c r="AW802" i="1"/>
  <c r="AW292" i="1"/>
  <c r="AW51" i="1"/>
  <c r="AW284" i="1"/>
  <c r="AW814" i="1"/>
  <c r="AV842" i="1"/>
  <c r="AV219" i="1"/>
  <c r="AV640" i="1"/>
  <c r="AV200" i="1"/>
  <c r="AV232" i="1"/>
  <c r="AW232" i="1"/>
  <c r="AV215" i="1"/>
  <c r="AW215" i="1"/>
  <c r="AV535" i="1"/>
  <c r="AW535" i="1"/>
  <c r="AV234" i="1"/>
  <c r="AW234" i="1"/>
  <c r="AV654" i="1"/>
  <c r="AW654" i="1"/>
  <c r="AV554" i="1"/>
  <c r="AW554" i="1"/>
  <c r="AV632" i="1"/>
  <c r="AW632" i="1"/>
  <c r="AV913" i="1"/>
  <c r="AW913" i="1"/>
  <c r="AV15" i="1"/>
  <c r="AW15" i="1"/>
  <c r="AV130" i="1"/>
  <c r="AW130" i="1"/>
  <c r="AV660" i="1"/>
  <c r="AW660" i="1"/>
  <c r="AV223" i="1"/>
  <c r="AW223" i="1"/>
  <c r="AV36" i="1"/>
  <c r="AW36" i="1"/>
  <c r="AV196" i="1"/>
  <c r="AW196" i="1"/>
  <c r="AV225" i="1"/>
  <c r="AW225" i="1"/>
  <c r="AV651" i="1"/>
  <c r="AW651" i="1"/>
  <c r="AV461" i="1"/>
  <c r="AW461" i="1"/>
  <c r="AV756" i="1"/>
  <c r="AW756" i="1"/>
  <c r="AV547" i="1"/>
  <c r="AW547" i="1"/>
  <c r="AV467" i="1"/>
  <c r="AW467" i="1"/>
  <c r="AW127" i="1"/>
  <c r="AV127" i="1"/>
  <c r="AV221" i="1"/>
  <c r="AW221" i="1"/>
  <c r="AV38" i="1"/>
  <c r="AW38" i="1"/>
  <c r="AW83" i="1"/>
  <c r="AV83" i="1"/>
  <c r="AW210" i="1"/>
  <c r="AV210" i="1"/>
  <c r="AV139" i="1"/>
  <c r="AW139" i="1"/>
  <c r="AV750" i="1"/>
  <c r="AW750" i="1"/>
  <c r="AV113" i="1"/>
  <c r="AW113" i="1"/>
  <c r="AV733" i="1"/>
  <c r="AW733" i="1"/>
  <c r="AV4" i="1"/>
  <c r="AW4" i="1"/>
  <c r="AV938" i="1"/>
  <c r="AW938" i="1"/>
  <c r="AV405" i="1"/>
  <c r="AW405" i="1"/>
  <c r="AV639" i="1"/>
  <c r="AW639" i="1"/>
  <c r="AV402" i="1"/>
  <c r="AW402" i="1"/>
  <c r="AW549" i="1"/>
  <c r="AV549" i="1"/>
  <c r="AW179" i="1"/>
  <c r="AV179" i="1"/>
  <c r="AV409" i="1"/>
  <c r="AW409" i="1"/>
  <c r="AV120" i="1"/>
  <c r="AW120" i="1"/>
  <c r="AV455" i="1"/>
  <c r="AW455" i="1"/>
  <c r="AV189" i="1"/>
  <c r="AW189" i="1"/>
  <c r="AV46" i="1"/>
  <c r="AW46" i="1"/>
  <c r="AW37" i="1"/>
  <c r="AV37" i="1"/>
  <c r="AV159" i="1"/>
  <c r="AW159" i="1"/>
  <c r="AV770" i="1"/>
  <c r="AW770" i="1"/>
  <c r="AV667" i="1"/>
  <c r="AW667" i="1"/>
  <c r="AV515" i="1"/>
  <c r="AW515" i="1"/>
  <c r="AV399" i="1"/>
  <c r="AW399" i="1"/>
  <c r="AV755" i="1"/>
  <c r="AW755" i="1"/>
  <c r="AV636" i="1"/>
  <c r="AW636" i="1"/>
  <c r="AV933" i="1"/>
  <c r="AW933" i="1"/>
  <c r="AW40" i="1"/>
  <c r="AV40" i="1"/>
  <c r="AV218" i="1"/>
  <c r="AW218" i="1"/>
  <c r="AV749" i="1"/>
  <c r="AW749" i="1"/>
  <c r="AV526" i="1"/>
  <c r="AW526" i="1"/>
  <c r="AW970" i="1"/>
  <c r="AV970" i="1"/>
  <c r="AV557" i="1"/>
  <c r="AW557" i="1"/>
  <c r="AW466" i="1"/>
  <c r="AV466" i="1"/>
  <c r="AV440" i="1"/>
  <c r="AW440" i="1"/>
  <c r="AV670" i="1"/>
  <c r="AW670" i="1"/>
  <c r="AV392" i="1"/>
  <c r="AW392" i="1"/>
  <c r="AV630" i="1"/>
  <c r="AW630" i="1"/>
  <c r="AV520" i="1"/>
  <c r="AW520" i="1"/>
  <c r="AW527" i="1"/>
  <c r="AV527" i="1"/>
  <c r="AW764" i="1"/>
  <c r="AV764" i="1"/>
  <c r="AW916" i="1"/>
  <c r="AV916" i="1"/>
  <c r="AV191" i="1"/>
  <c r="AW191" i="1"/>
  <c r="AV652" i="1"/>
  <c r="AW652" i="1"/>
  <c r="AV840" i="1"/>
  <c r="AW840" i="1"/>
  <c r="AV209" i="1"/>
  <c r="AW209" i="1"/>
  <c r="AV921" i="1"/>
  <c r="AW921" i="1"/>
  <c r="AV559" i="1"/>
  <c r="AW559" i="1"/>
  <c r="AW400" i="1"/>
  <c r="AV400" i="1"/>
  <c r="AV468" i="1"/>
  <c r="AW468" i="1"/>
  <c r="AV398" i="1"/>
  <c r="AW398" i="1"/>
  <c r="AV534" i="1"/>
  <c r="AW534" i="1"/>
  <c r="AV503" i="1"/>
  <c r="AW503" i="1"/>
  <c r="AV882" i="1"/>
  <c r="AW882" i="1"/>
  <c r="AV168" i="1"/>
  <c r="AW168" i="1"/>
  <c r="AW861" i="1"/>
  <c r="AV861" i="1"/>
  <c r="AW176" i="1"/>
  <c r="AV176" i="1"/>
  <c r="AV966" i="1"/>
  <c r="AW966" i="1"/>
  <c r="AV317" i="1"/>
  <c r="AV384" i="1"/>
  <c r="AV385" i="1"/>
  <c r="AV352" i="1"/>
  <c r="AV389" i="1"/>
  <c r="AV255" i="1"/>
  <c r="AV244" i="1"/>
  <c r="AV24" i="1"/>
  <c r="AV666" i="1"/>
  <c r="AV794" i="1"/>
  <c r="AV481" i="1"/>
  <c r="AV695" i="1"/>
  <c r="AV125" i="1"/>
  <c r="AV922" i="1"/>
  <c r="AV516" i="1"/>
  <c r="AV371" i="1"/>
  <c r="AV819" i="1"/>
  <c r="AV791" i="1"/>
  <c r="AV258" i="1"/>
  <c r="AV712" i="1"/>
  <c r="AV585" i="1"/>
  <c r="AV104" i="1"/>
  <c r="AV437" i="1"/>
  <c r="AV404" i="1"/>
  <c r="AV563" i="1"/>
  <c r="AV69" i="1"/>
  <c r="AV280" i="1"/>
  <c r="AV102" i="1"/>
  <c r="AV372" i="1"/>
  <c r="AV572" i="1"/>
  <c r="AV326" i="1"/>
  <c r="AV425" i="1"/>
  <c r="AV272" i="1"/>
  <c r="AV90" i="1"/>
  <c r="AV900" i="1"/>
  <c r="AV347" i="1"/>
  <c r="AV678" i="1"/>
  <c r="AV19" i="1"/>
  <c r="AV746" i="1"/>
  <c r="AV94" i="1"/>
  <c r="AV417" i="1"/>
  <c r="AV348" i="1"/>
  <c r="AV852" i="1"/>
  <c r="AV239" i="1"/>
  <c r="AV790" i="1"/>
  <c r="AV785" i="1"/>
  <c r="AV890" i="1"/>
  <c r="AV343" i="1"/>
  <c r="AV924" i="1"/>
  <c r="AV350" i="1"/>
  <c r="AV163" i="1"/>
  <c r="AV693" i="1"/>
  <c r="AV591" i="1"/>
  <c r="AV116" i="1"/>
  <c r="AV247" i="1"/>
  <c r="AV48" i="1"/>
  <c r="AV383" i="1"/>
  <c r="AV478" i="1"/>
  <c r="AV22" i="1"/>
  <c r="AV835" i="1"/>
  <c r="AV414" i="1"/>
  <c r="AV584" i="1"/>
  <c r="AV63" i="1"/>
  <c r="AV600" i="1"/>
  <c r="AV498" i="1"/>
  <c r="AV735" i="1"/>
  <c r="AV699" i="1"/>
  <c r="AV295" i="1"/>
  <c r="AV579" i="1"/>
  <c r="AV839" i="1"/>
  <c r="AV245" i="1"/>
  <c r="AV862" i="1"/>
  <c r="AV831" i="1"/>
  <c r="AV64" i="1"/>
  <c r="AV315" i="1"/>
  <c r="AW345" i="1"/>
  <c r="AW162" i="1"/>
  <c r="AV827" i="1"/>
  <c r="AW217" i="1"/>
  <c r="AW574" i="1"/>
  <c r="AW931" i="1"/>
  <c r="AW637" i="1"/>
  <c r="AW396" i="1"/>
  <c r="AW760" i="1"/>
  <c r="AW464" i="1"/>
  <c r="AW523" i="1"/>
  <c r="AV45" i="1"/>
  <c r="AW967" i="1"/>
  <c r="AV204" i="1"/>
  <c r="AW394" i="1"/>
  <c r="AW955" i="1"/>
  <c r="AW607" i="1"/>
  <c r="AW956" i="1"/>
  <c r="AW570" i="1"/>
  <c r="AW253" i="1"/>
  <c r="AW844" i="1"/>
  <c r="AW77" i="1"/>
  <c r="AW66" i="1"/>
  <c r="AW738" i="1"/>
  <c r="AW618" i="1"/>
  <c r="AW92" i="1"/>
  <c r="AW687" i="1"/>
  <c r="AW370" i="1"/>
  <c r="AW339" i="1"/>
  <c r="AW314" i="1"/>
  <c r="AW663" i="1"/>
  <c r="AW889" i="1"/>
  <c r="AW615" i="1"/>
  <c r="AW816" i="1"/>
  <c r="AW825" i="1"/>
  <c r="AW514" i="1"/>
  <c r="AW590" i="1"/>
  <c r="AW100" i="1"/>
  <c r="AW763" i="1"/>
  <c r="AW144" i="1"/>
  <c r="AW238" i="1"/>
  <c r="AW87" i="1"/>
  <c r="AW109" i="1"/>
  <c r="AW680" i="1"/>
  <c r="AW332" i="1"/>
  <c r="AW286" i="1"/>
  <c r="AW81" i="1"/>
  <c r="AW26" i="1"/>
  <c r="AW309" i="1"/>
  <c r="AW323" i="1"/>
  <c r="AW412" i="1"/>
  <c r="AW703" i="1"/>
  <c r="AW597" i="1"/>
  <c r="AW447" i="1"/>
  <c r="AW573" i="1"/>
  <c r="AW448" i="1"/>
  <c r="AW308" i="1"/>
  <c r="AW512" i="1"/>
  <c r="AW31" i="1"/>
  <c r="AW269" i="1"/>
  <c r="AW837" i="1"/>
  <c r="AW310" i="1"/>
  <c r="AW149" i="1"/>
  <c r="AW420" i="1"/>
  <c r="AW959" i="1"/>
  <c r="AW980" i="1"/>
  <c r="AW56" i="1"/>
  <c r="AW364" i="1"/>
  <c r="AW728" i="1"/>
  <c r="AW887" i="1"/>
  <c r="AW243" i="1"/>
  <c r="AW419" i="1"/>
  <c r="AW700" i="1"/>
  <c r="AW150" i="1"/>
  <c r="AW782" i="1"/>
  <c r="AW892" i="1"/>
  <c r="AW958" i="1"/>
  <c r="AW320" i="1"/>
  <c r="AW705" i="1"/>
  <c r="AW872" i="1"/>
  <c r="AW477" i="1"/>
  <c r="AW289" i="1"/>
  <c r="AW246" i="1"/>
  <c r="AW502" i="1"/>
  <c r="AW50" i="1"/>
  <c r="AW376" i="1"/>
  <c r="AW496" i="1"/>
  <c r="AW614" i="1"/>
  <c r="AW297" i="1"/>
  <c r="AW340" i="1"/>
  <c r="AW675" i="1"/>
  <c r="AW23" i="1"/>
  <c r="AW257" i="1"/>
  <c r="AW692" i="1"/>
  <c r="AW619" i="1"/>
  <c r="AW601" i="1"/>
  <c r="AW923" i="1"/>
  <c r="AW588" i="1"/>
  <c r="AW609" i="1"/>
  <c r="AW599" i="1"/>
  <c r="AW305" i="1"/>
  <c r="AW611" i="1"/>
  <c r="AW925" i="1"/>
  <c r="AW49" i="1"/>
  <c r="AW826" i="1"/>
  <c r="AW291" i="1"/>
  <c r="AW610" i="1"/>
  <c r="AW268" i="1"/>
  <c r="AW621" i="1"/>
  <c r="AW251" i="1"/>
  <c r="AW742" i="1"/>
  <c r="AW118" i="1"/>
  <c r="AV436" i="1"/>
  <c r="AW208" i="1"/>
  <c r="AW665" i="1"/>
  <c r="AW166" i="1"/>
  <c r="AV517" i="1"/>
  <c r="AV758" i="1"/>
  <c r="AW758" i="1"/>
  <c r="AV548" i="1"/>
  <c r="AW548" i="1"/>
  <c r="AV393" i="1"/>
  <c r="AW393" i="1"/>
  <c r="AV198" i="1"/>
  <c r="AW198" i="1"/>
  <c r="AV907" i="1"/>
  <c r="AW907" i="1"/>
  <c r="AV237" i="1"/>
  <c r="AW237" i="1"/>
  <c r="AV521" i="1"/>
  <c r="AW521" i="1"/>
  <c r="AV193" i="1"/>
  <c r="AW193" i="1"/>
  <c r="AW469" i="1"/>
  <c r="AV469" i="1"/>
  <c r="AV158" i="1"/>
  <c r="AW158" i="1"/>
  <c r="AV167" i="1"/>
  <c r="AW167" i="1"/>
  <c r="AV977" i="1"/>
  <c r="AW977" i="1"/>
  <c r="AW459" i="1"/>
  <c r="AV459" i="1"/>
  <c r="AV694" i="1"/>
  <c r="AW694" i="1"/>
  <c r="AV662" i="1"/>
  <c r="AW662" i="1"/>
  <c r="AW912" i="1"/>
  <c r="AV912" i="1"/>
  <c r="AV541" i="1"/>
  <c r="AW541" i="1"/>
  <c r="AV216" i="1"/>
  <c r="AW216" i="1"/>
  <c r="AV555" i="1"/>
  <c r="AW555" i="1"/>
  <c r="AW910" i="1"/>
  <c r="AV910" i="1"/>
  <c r="AV562" i="1"/>
  <c r="AW562" i="1"/>
  <c r="AV201" i="1"/>
  <c r="AW201" i="1"/>
  <c r="AV711" i="1"/>
  <c r="AW711" i="1"/>
  <c r="AW759" i="1"/>
  <c r="AV759" i="1"/>
  <c r="AW778" i="1"/>
  <c r="AV778" i="1"/>
  <c r="AW463" i="1"/>
  <c r="AV463" i="1"/>
  <c r="AV199" i="1"/>
  <c r="AW199" i="1"/>
  <c r="AV224" i="1"/>
  <c r="AW224" i="1"/>
  <c r="AV157" i="1"/>
  <c r="AW157" i="1"/>
  <c r="AV762" i="1"/>
  <c r="AW762" i="1"/>
  <c r="AV86" i="1"/>
  <c r="AW86" i="1"/>
  <c r="AW174" i="1"/>
  <c r="AV174" i="1"/>
  <c r="AV518" i="1"/>
  <c r="AW518" i="1"/>
  <c r="AV713" i="1"/>
  <c r="AW713" i="1"/>
  <c r="AV624" i="1"/>
  <c r="AW624" i="1"/>
  <c r="AW917" i="1"/>
  <c r="AV917" i="1"/>
  <c r="AV112" i="1"/>
  <c r="AW112" i="1"/>
  <c r="AW354" i="1"/>
  <c r="AW697" i="1"/>
  <c r="AW822" i="1"/>
  <c r="AW367" i="1"/>
  <c r="AW888" i="1"/>
  <c r="AW445" i="1"/>
  <c r="AW161" i="1"/>
  <c r="AW863" i="1"/>
  <c r="AW72" i="1"/>
  <c r="AW379" i="1"/>
  <c r="AW479" i="1"/>
  <c r="AW828" i="1"/>
  <c r="AV97" i="1"/>
  <c r="AV14" i="1"/>
  <c r="AW14" i="1"/>
  <c r="AV202" i="1"/>
  <c r="AW202" i="1"/>
  <c r="AV450" i="1"/>
  <c r="AW450" i="1"/>
  <c r="AV528" i="1"/>
  <c r="AW528" i="1"/>
  <c r="AV454" i="1"/>
  <c r="AW454" i="1"/>
  <c r="AV84" i="1"/>
  <c r="AW84" i="1"/>
  <c r="AV714" i="1"/>
  <c r="AW714" i="1"/>
  <c r="AV170" i="1"/>
  <c r="AW170" i="1"/>
  <c r="AV123" i="1"/>
  <c r="AW123" i="1"/>
  <c r="AV537" i="1"/>
  <c r="AW537" i="1"/>
  <c r="AV228" i="1"/>
  <c r="AW228" i="1"/>
  <c r="AV550" i="1"/>
  <c r="AW550" i="1"/>
  <c r="AV774" i="1"/>
  <c r="AW774" i="1"/>
  <c r="AW184" i="1"/>
  <c r="AV184" i="1"/>
  <c r="AV321" i="1"/>
  <c r="AV962" i="1"/>
  <c r="AV91" i="1"/>
  <c r="AV298" i="1"/>
  <c r="AV646" i="1"/>
  <c r="AV53" i="1"/>
  <c r="AV943" i="1"/>
  <c r="AV52" i="1"/>
  <c r="AV148" i="1"/>
  <c r="AV851" i="1"/>
  <c r="AV368" i="1"/>
  <c r="AV250" i="1"/>
  <c r="AV107" i="1"/>
  <c r="AV686" i="1"/>
  <c r="AV432" i="1"/>
  <c r="AV126" i="1"/>
  <c r="AV263" i="1"/>
  <c r="AV357" i="1"/>
  <c r="AV589" i="1"/>
  <c r="AV894" i="1"/>
  <c r="AV934" i="1"/>
  <c r="AV338" i="1"/>
  <c r="AV974" i="1"/>
  <c r="AV44" i="1"/>
  <c r="AV893" i="1"/>
  <c r="AV567" i="1"/>
  <c r="AV877" i="1"/>
  <c r="AV586" i="1"/>
  <c r="AV796" i="1"/>
  <c r="AV495" i="1"/>
  <c r="AV491" i="1"/>
  <c r="AV949" i="1"/>
  <c r="AV603" i="1"/>
  <c r="AV359" i="1"/>
  <c r="AV513" i="1"/>
  <c r="AV324" i="1"/>
  <c r="AV311" i="1"/>
  <c r="AV804" i="1"/>
  <c r="AV33" i="1"/>
  <c r="AV381" i="1"/>
  <c r="AV727" i="1"/>
  <c r="AV273" i="1"/>
  <c r="AV505" i="1"/>
  <c r="AV940" i="1"/>
  <c r="AV353" i="1"/>
  <c r="AV935" i="1"/>
  <c r="AV729" i="1"/>
  <c r="AV598" i="1"/>
  <c r="AV677" i="1"/>
  <c r="AV426" i="1"/>
  <c r="AV360" i="1"/>
  <c r="AV682" i="1"/>
  <c r="AV89" i="1"/>
  <c r="AV902" i="1"/>
  <c r="AV833" i="1"/>
  <c r="AV936" i="1"/>
  <c r="AV608" i="1"/>
  <c r="AV313" i="1"/>
  <c r="AV832" i="1"/>
  <c r="AV930" i="1"/>
  <c r="AV74" i="1"/>
  <c r="AV30" i="1"/>
  <c r="AV422" i="1"/>
  <c r="AV821" i="1"/>
  <c r="AV926" i="1"/>
  <c r="AV865" i="1"/>
  <c r="AV363" i="1"/>
  <c r="AV336" i="1"/>
  <c r="AV32" i="1"/>
  <c r="AV846" i="1"/>
  <c r="AV726" i="1"/>
  <c r="AV848" i="1"/>
  <c r="AV58" i="1"/>
  <c r="AV380" i="1"/>
  <c r="AV952" i="1"/>
  <c r="AV122" i="1"/>
  <c r="AV301" i="1"/>
  <c r="AV592" i="1"/>
  <c r="AV145" i="1"/>
  <c r="AV860" i="1"/>
  <c r="AV293" i="1"/>
  <c r="AV254" i="1"/>
  <c r="AV333" i="1"/>
  <c r="AV300" i="1"/>
  <c r="AV71" i="1"/>
  <c r="AV378" i="1"/>
  <c r="AV488" i="1"/>
  <c r="AV288" i="1"/>
  <c r="AV798" i="1"/>
  <c r="AV96" i="1"/>
  <c r="AV622" i="1"/>
  <c r="AV73" i="1"/>
  <c r="AV674" i="1"/>
  <c r="AV62" i="1"/>
  <c r="AV739" i="1"/>
  <c r="AV377" i="1"/>
  <c r="AV801" i="1"/>
  <c r="AV793" i="1"/>
  <c r="AV944" i="1"/>
  <c r="AV341" i="1"/>
  <c r="AV539" i="1"/>
  <c r="AV969" i="1"/>
  <c r="AW657" i="1"/>
  <c r="AV471" i="1"/>
  <c r="AW471" i="1"/>
  <c r="AV186" i="1"/>
  <c r="AW186" i="1"/>
  <c r="AV39" i="1"/>
  <c r="AW39" i="1"/>
  <c r="AV401" i="1"/>
  <c r="AW401" i="1"/>
  <c r="AV213" i="1"/>
  <c r="AW213" i="1"/>
  <c r="AV329" i="1"/>
  <c r="AW329" i="1"/>
  <c r="AV919" i="1"/>
  <c r="AW919" i="1"/>
  <c r="AV658" i="1"/>
  <c r="AW658" i="1"/>
  <c r="AV629" i="1"/>
  <c r="AW629" i="1"/>
  <c r="AV879" i="1"/>
  <c r="AW879" i="1"/>
  <c r="AV79" i="1"/>
  <c r="AW79" i="1"/>
  <c r="AV2" i="1"/>
  <c r="AW2" i="1"/>
  <c r="AV194" i="1"/>
  <c r="AW194" i="1"/>
  <c r="AV656" i="1"/>
  <c r="AW656" i="1"/>
  <c r="AV625" i="1"/>
  <c r="AW625" i="1"/>
  <c r="AW206" i="1"/>
  <c r="AV206" i="1"/>
  <c r="AV9" i="1"/>
  <c r="AW9" i="1"/>
  <c r="AV841" i="1"/>
  <c r="AW841" i="1"/>
  <c r="AV472" i="1"/>
  <c r="AW472" i="1"/>
  <c r="AV631" i="1"/>
  <c r="AW631" i="1"/>
  <c r="AW881" i="1"/>
  <c r="AV881" i="1"/>
  <c r="AV177" i="1"/>
  <c r="AW177" i="1"/>
  <c r="AW752" i="1"/>
  <c r="AV752" i="1"/>
  <c r="AV564" i="1"/>
  <c r="AW564" i="1"/>
  <c r="AV156" i="1"/>
  <c r="AW156" i="1"/>
  <c r="AW190" i="1"/>
  <c r="AV190" i="1"/>
  <c r="AV720" i="1"/>
  <c r="AW720" i="1"/>
  <c r="AW627" i="1"/>
  <c r="AV627" i="1"/>
  <c r="AV920" i="1"/>
  <c r="AW920" i="1"/>
  <c r="AV669" i="1"/>
  <c r="AW669" i="1"/>
  <c r="AV181" i="1"/>
  <c r="AW181" i="1"/>
  <c r="AV529" i="1"/>
  <c r="AW529" i="1"/>
  <c r="AW483" i="1"/>
  <c r="AV483" i="1"/>
  <c r="AV723" i="1"/>
  <c r="AW723" i="1"/>
  <c r="AV131" i="1"/>
  <c r="AW131" i="1"/>
  <c r="AV231" i="1"/>
  <c r="AW231" i="1"/>
  <c r="AW653" i="1"/>
  <c r="AV653" i="1"/>
  <c r="AV736" i="1"/>
  <c r="AW736" i="1"/>
  <c r="AV710" i="1"/>
  <c r="AW710" i="1"/>
  <c r="AW905" i="1"/>
  <c r="AV905" i="1"/>
  <c r="AV226" i="1"/>
  <c r="AW226" i="1"/>
  <c r="AV7" i="1"/>
  <c r="AW7" i="1"/>
  <c r="AW766" i="1"/>
  <c r="AV766" i="1"/>
  <c r="AW423" i="1"/>
  <c r="AV423" i="1"/>
  <c r="AV769" i="1"/>
  <c r="AW769" i="1"/>
  <c r="AV185" i="1"/>
  <c r="AW185" i="1"/>
  <c r="AV171" i="1"/>
  <c r="AW171" i="1"/>
  <c r="AV968" i="1"/>
  <c r="AW968" i="1"/>
  <c r="AV628" i="1"/>
  <c r="AW628" i="1"/>
  <c r="AV754" i="1"/>
  <c r="AW754" i="1"/>
  <c r="AV973" i="1"/>
  <c r="AW973" i="1"/>
  <c r="AV111" i="1"/>
  <c r="AW111" i="1"/>
  <c r="AV751" i="1"/>
  <c r="AW751" i="1"/>
  <c r="AV482" i="1"/>
  <c r="AW482" i="1"/>
  <c r="AV180" i="1"/>
  <c r="AW180" i="1"/>
  <c r="AV540" i="1"/>
  <c r="AW540" i="1"/>
  <c r="AW222" i="1"/>
  <c r="AV222" i="1"/>
  <c r="AW626" i="1"/>
  <c r="AV626" i="1"/>
  <c r="AV11" i="1"/>
  <c r="AW11" i="1"/>
  <c r="AW121" i="1"/>
  <c r="AV121" i="1"/>
  <c r="AV971" i="1"/>
  <c r="AW971" i="1"/>
  <c r="AV470" i="1"/>
  <c r="AW470" i="1"/>
  <c r="AW165" i="1"/>
  <c r="AV165" i="1"/>
  <c r="AV718" i="1"/>
  <c r="AW718" i="1"/>
  <c r="AW456" i="1"/>
  <c r="AW768" i="1"/>
  <c r="AW635" i="1"/>
  <c r="AW556" i="1"/>
  <c r="AW431" i="1"/>
  <c r="AW623" i="1"/>
  <c r="AW578" i="1"/>
  <c r="AV577" i="1"/>
  <c r="AV406" i="1"/>
  <c r="AV719" i="1"/>
  <c r="AV395" i="1"/>
  <c r="AV330" i="1"/>
  <c r="AV732" i="1"/>
  <c r="AV885" i="1"/>
  <c r="AV551" i="1"/>
  <c r="AW532" i="1"/>
  <c r="AV532" i="1"/>
  <c r="AW434" i="1"/>
  <c r="AV434" i="1"/>
  <c r="AW717" i="1"/>
  <c r="AV717" i="1"/>
  <c r="AV543" i="1"/>
  <c r="AW543" i="1"/>
  <c r="AV41" i="1"/>
  <c r="AW41" i="1"/>
  <c r="AV978" i="1"/>
  <c r="AW978" i="1"/>
  <c r="AV915" i="1"/>
  <c r="AW915" i="1"/>
  <c r="AV525" i="1"/>
  <c r="AW525" i="1"/>
  <c r="AW331" i="1"/>
  <c r="AV331" i="1"/>
  <c r="AV169" i="1"/>
  <c r="AW169" i="1"/>
  <c r="AW361" i="1"/>
  <c r="AV361" i="1"/>
  <c r="AW538" i="1"/>
  <c r="AV538" i="1"/>
  <c r="AV134" i="1"/>
  <c r="AW134" i="1"/>
  <c r="AW47" i="1"/>
  <c r="AV47" i="1"/>
  <c r="AW659" i="1"/>
  <c r="AV659" i="1"/>
  <c r="AW457" i="1"/>
  <c r="AV457" i="1"/>
  <c r="AV328" i="1"/>
  <c r="AW328" i="1"/>
  <c r="AW183" i="1"/>
  <c r="AV183" i="1"/>
  <c r="AV536" i="1"/>
  <c r="AW536" i="1"/>
  <c r="AV212" i="1"/>
  <c r="AW212" i="1"/>
  <c r="AV101" i="1"/>
  <c r="AW101" i="1"/>
  <c r="AV214" i="1"/>
  <c r="AW214" i="1"/>
  <c r="AV553" i="1"/>
  <c r="AW553" i="1"/>
  <c r="AV655" i="1"/>
  <c r="AW655" i="1"/>
  <c r="AV908" i="1"/>
  <c r="AW908" i="1"/>
  <c r="AW10" i="1"/>
  <c r="AV10" i="1"/>
  <c r="AW105" i="1"/>
  <c r="AV105" i="1"/>
  <c r="AW531" i="1"/>
  <c r="AV531" i="1"/>
  <c r="AV195" i="1"/>
  <c r="AW195" i="1"/>
  <c r="AW21" i="1"/>
  <c r="AV21" i="1"/>
  <c r="AV135" i="1"/>
  <c r="AW135" i="1"/>
  <c r="AW558" i="1"/>
  <c r="AV558" i="1"/>
  <c r="AV178" i="1"/>
  <c r="AW178" i="1"/>
  <c r="AW721" i="1"/>
  <c r="AV721" i="1"/>
  <c r="AV136" i="1"/>
  <c r="AW136" i="1"/>
  <c r="AV192" i="1"/>
  <c r="AW192" i="1"/>
  <c r="AV140" i="1"/>
  <c r="AW140" i="1"/>
  <c r="AW203" i="1"/>
  <c r="AV203" i="1"/>
  <c r="AV685" i="1"/>
  <c r="AW685" i="1"/>
  <c r="AV410" i="1"/>
  <c r="AW410" i="1"/>
  <c r="AV566" i="1"/>
  <c r="AW566" i="1"/>
  <c r="AV761" i="1"/>
  <c r="AW761" i="1"/>
  <c r="AV522" i="1"/>
  <c r="AW522" i="1"/>
  <c r="AV42" i="1"/>
  <c r="AW42" i="1"/>
  <c r="AW884" i="1"/>
  <c r="AV884" i="1"/>
  <c r="AW458" i="1"/>
  <c r="AV458" i="1"/>
  <c r="AV878" i="1"/>
  <c r="AW878" i="1"/>
  <c r="AW634" i="1"/>
  <c r="AV634" i="1"/>
  <c r="AW724" i="1"/>
  <c r="AV724" i="1"/>
  <c r="AV777" i="1"/>
  <c r="AW777" i="1"/>
  <c r="AV542" i="1"/>
  <c r="AW542" i="1"/>
  <c r="AV565" i="1"/>
  <c r="AW565" i="1"/>
  <c r="AW546" i="1"/>
  <c r="AV546" i="1"/>
  <c r="AV650" i="1"/>
  <c r="AW650" i="1"/>
  <c r="AW430" i="1"/>
  <c r="AV430" i="1"/>
  <c r="AV797" i="1"/>
  <c r="AV95" i="1"/>
  <c r="AW211" i="1"/>
  <c r="AW568" i="1"/>
  <c r="AW462" i="1"/>
  <c r="AW725" i="1"/>
  <c r="EP42" i="1" l="1"/>
  <c r="EC42" i="1"/>
  <c r="EP566" i="1"/>
  <c r="EC566" i="1"/>
  <c r="EP192" i="1"/>
  <c r="EC192" i="1"/>
  <c r="EP136" i="1"/>
  <c r="EC136" i="1"/>
  <c r="EQ558" i="1"/>
  <c r="ED558" i="1"/>
  <c r="EQ21" i="1"/>
  <c r="ED21" i="1"/>
  <c r="EP195" i="1"/>
  <c r="EC195" i="1"/>
  <c r="EQ531" i="1"/>
  <c r="ED531" i="1"/>
  <c r="EP908" i="1"/>
  <c r="EC908" i="1"/>
  <c r="EP101" i="1"/>
  <c r="EC101" i="1"/>
  <c r="EP536" i="1"/>
  <c r="EC536" i="1"/>
  <c r="EQ183" i="1"/>
  <c r="ED183" i="1"/>
  <c r="EP328" i="1"/>
  <c r="EC328" i="1"/>
  <c r="EQ457" i="1"/>
  <c r="ED457" i="1"/>
  <c r="EP41" i="1"/>
  <c r="EC41" i="1"/>
  <c r="EQ717" i="1"/>
  <c r="ED717" i="1"/>
  <c r="EP551" i="1"/>
  <c r="EC551" i="1"/>
  <c r="EP330" i="1"/>
  <c r="EC330" i="1"/>
  <c r="EP577" i="1"/>
  <c r="EC577" i="1"/>
  <c r="EQ556" i="1"/>
  <c r="ED556" i="1"/>
  <c r="EQ165" i="1"/>
  <c r="ED165" i="1"/>
  <c r="EP470" i="1"/>
  <c r="EC470" i="1"/>
  <c r="EQ121" i="1"/>
  <c r="ED121" i="1"/>
  <c r="EP540" i="1"/>
  <c r="EC540" i="1"/>
  <c r="EP482" i="1"/>
  <c r="EC482" i="1"/>
  <c r="EP171" i="1"/>
  <c r="EC171" i="1"/>
  <c r="EP769" i="1"/>
  <c r="EC769" i="1"/>
  <c r="EQ423" i="1"/>
  <c r="ED423" i="1"/>
  <c r="EP7" i="1"/>
  <c r="EC7" i="1"/>
  <c r="EP226" i="1"/>
  <c r="EC226" i="1"/>
  <c r="EP231" i="1"/>
  <c r="EC231" i="1"/>
  <c r="EP181" i="1"/>
  <c r="EC181" i="1"/>
  <c r="EP720" i="1"/>
  <c r="EC720" i="1"/>
  <c r="EP564" i="1"/>
  <c r="EC564" i="1"/>
  <c r="EQ881" i="1"/>
  <c r="ED881" i="1"/>
  <c r="EP472" i="1"/>
  <c r="EC472" i="1"/>
  <c r="EP9" i="1"/>
  <c r="EC9" i="1"/>
  <c r="EQ206" i="1"/>
  <c r="ED206" i="1"/>
  <c r="EP625" i="1"/>
  <c r="EC625" i="1"/>
  <c r="EP401" i="1"/>
  <c r="EC401" i="1"/>
  <c r="EP62" i="1"/>
  <c r="EC62" i="1"/>
  <c r="EP73" i="1"/>
  <c r="EC73" i="1"/>
  <c r="EP592" i="1"/>
  <c r="EC592" i="1"/>
  <c r="EP301" i="1"/>
  <c r="EC301" i="1"/>
  <c r="EP848" i="1"/>
  <c r="EC848" i="1"/>
  <c r="EP89" i="1"/>
  <c r="EC89" i="1"/>
  <c r="EP273" i="1"/>
  <c r="EC273" i="1"/>
  <c r="EP311" i="1"/>
  <c r="EC311" i="1"/>
  <c r="EP359" i="1"/>
  <c r="EC359" i="1"/>
  <c r="EP894" i="1"/>
  <c r="EC894" i="1"/>
  <c r="EP357" i="1"/>
  <c r="EC357" i="1"/>
  <c r="EP550" i="1"/>
  <c r="EC550" i="1"/>
  <c r="EP537" i="1"/>
  <c r="EC537" i="1"/>
  <c r="EP84" i="1"/>
  <c r="EC84" i="1"/>
  <c r="EP97" i="1"/>
  <c r="EC97" i="1"/>
  <c r="EQ828" i="1"/>
  <c r="ED828" i="1"/>
  <c r="EQ445" i="1"/>
  <c r="ED445" i="1"/>
  <c r="EQ174" i="1"/>
  <c r="ED174" i="1"/>
  <c r="EP157" i="1"/>
  <c r="EC157" i="1"/>
  <c r="EP224" i="1"/>
  <c r="EC224" i="1"/>
  <c r="EQ463" i="1"/>
  <c r="ED463" i="1"/>
  <c r="EQ759" i="1"/>
  <c r="ED759" i="1"/>
  <c r="EP555" i="1"/>
  <c r="EC555" i="1"/>
  <c r="EQ459" i="1"/>
  <c r="ED459" i="1"/>
  <c r="EP977" i="1"/>
  <c r="EC977" i="1"/>
  <c r="EQ469" i="1"/>
  <c r="ED469" i="1"/>
  <c r="EP521" i="1"/>
  <c r="EC521" i="1"/>
  <c r="EP907" i="1"/>
  <c r="EC907" i="1"/>
  <c r="EP198" i="1"/>
  <c r="EC198" i="1"/>
  <c r="EQ611" i="1"/>
  <c r="ED611" i="1"/>
  <c r="EQ599" i="1"/>
  <c r="ED599" i="1"/>
  <c r="EQ588" i="1"/>
  <c r="ED588" i="1"/>
  <c r="EQ246" i="1"/>
  <c r="ED246" i="1"/>
  <c r="EQ892" i="1"/>
  <c r="ED892" i="1"/>
  <c r="EQ56" i="1"/>
  <c r="ED56" i="1"/>
  <c r="EQ597" i="1"/>
  <c r="ED597" i="1"/>
  <c r="EQ323" i="1"/>
  <c r="ED323" i="1"/>
  <c r="EQ309" i="1"/>
  <c r="ED309" i="1"/>
  <c r="EQ144" i="1"/>
  <c r="ED144" i="1"/>
  <c r="EQ889" i="1"/>
  <c r="ED889" i="1"/>
  <c r="EQ570" i="1"/>
  <c r="ED570" i="1"/>
  <c r="EQ607" i="1"/>
  <c r="ED607" i="1"/>
  <c r="EP699" i="1"/>
  <c r="EC699" i="1"/>
  <c r="EP63" i="1"/>
  <c r="EC63" i="1"/>
  <c r="EP835" i="1"/>
  <c r="EC835" i="1"/>
  <c r="EP852" i="1"/>
  <c r="EC852" i="1"/>
  <c r="EP94" i="1"/>
  <c r="EC94" i="1"/>
  <c r="EP425" i="1"/>
  <c r="EC425" i="1"/>
  <c r="EP819" i="1"/>
  <c r="EC819" i="1"/>
  <c r="EP481" i="1"/>
  <c r="EC481" i="1"/>
  <c r="EP389" i="1"/>
  <c r="EC389" i="1"/>
  <c r="EP317" i="1"/>
  <c r="EC317" i="1"/>
  <c r="EP534" i="1"/>
  <c r="EC534" i="1"/>
  <c r="EP559" i="1"/>
  <c r="EC559" i="1"/>
  <c r="EP209" i="1"/>
  <c r="EC209" i="1"/>
  <c r="EP392" i="1"/>
  <c r="EC392" i="1"/>
  <c r="EQ970" i="1"/>
  <c r="ED970" i="1"/>
  <c r="EP526" i="1"/>
  <c r="EC526" i="1"/>
  <c r="EP399" i="1"/>
  <c r="EC399" i="1"/>
  <c r="EP770" i="1"/>
  <c r="EC770" i="1"/>
  <c r="EQ37" i="1"/>
  <c r="ED37" i="1"/>
  <c r="EP409" i="1"/>
  <c r="EC409" i="1"/>
  <c r="EP402" i="1"/>
  <c r="EC402" i="1"/>
  <c r="EP639" i="1"/>
  <c r="EC639" i="1"/>
  <c r="EP467" i="1"/>
  <c r="EC467" i="1"/>
  <c r="EP756" i="1"/>
  <c r="EC756" i="1"/>
  <c r="EP632" i="1"/>
  <c r="EC632" i="1"/>
  <c r="EP554" i="1"/>
  <c r="EC554" i="1"/>
  <c r="EP234" i="1"/>
  <c r="EC234" i="1"/>
  <c r="EP842" i="1"/>
  <c r="EC842" i="1"/>
  <c r="EQ284" i="1"/>
  <c r="ED284" i="1"/>
  <c r="EQ20" i="1"/>
  <c r="ED20" i="1"/>
  <c r="EP524" i="1"/>
  <c r="EC524" i="1"/>
  <c r="EQ859" i="1"/>
  <c r="ED859" i="1"/>
  <c r="EP772" i="1"/>
  <c r="EC772" i="1"/>
  <c r="EQ775" i="1"/>
  <c r="ED775" i="1"/>
  <c r="EQ641" i="1"/>
  <c r="ED641" i="1"/>
  <c r="EP403" i="1"/>
  <c r="EC403" i="1"/>
  <c r="EQ391" i="1"/>
  <c r="ED391" i="1"/>
  <c r="EQ976" i="1"/>
  <c r="ED976" i="1"/>
  <c r="EP633" i="1"/>
  <c r="EC633" i="1"/>
  <c r="EQ187" i="1"/>
  <c r="ED187" i="1"/>
  <c r="EQ119" i="1"/>
  <c r="ED119" i="1"/>
  <c r="EP132" i="1"/>
  <c r="EC132" i="1"/>
  <c r="EQ776" i="1"/>
  <c r="ED776" i="1"/>
  <c r="EQ197" i="1"/>
  <c r="ED197" i="1"/>
  <c r="EQ753" i="1"/>
  <c r="ED753" i="1"/>
  <c r="EQ362" i="1"/>
  <c r="ED362" i="1"/>
  <c r="EQ465" i="1"/>
  <c r="ED465" i="1"/>
  <c r="EQ939" i="1"/>
  <c r="ED939" i="1"/>
  <c r="EP290" i="1"/>
  <c r="EC290" i="1"/>
  <c r="EP820" i="1"/>
  <c r="EC820" i="1"/>
  <c r="EQ501" i="1"/>
  <c r="ED501" i="1"/>
  <c r="EP390" i="1"/>
  <c r="EC390" i="1"/>
  <c r="EQ68" i="1"/>
  <c r="ED68" i="1"/>
  <c r="EP451" i="1"/>
  <c r="EC451" i="1"/>
  <c r="EP883" i="1"/>
  <c r="EC883" i="1"/>
  <c r="EQ240" i="1"/>
  <c r="ED240" i="1"/>
  <c r="EP342" i="1"/>
  <c r="EC342" i="1"/>
  <c r="EQ507" i="1"/>
  <c r="ED507" i="1"/>
  <c r="EQ241" i="1"/>
  <c r="ED241" i="1"/>
  <c r="EP369" i="1"/>
  <c r="EC369" i="1"/>
  <c r="EP620" i="1"/>
  <c r="EC620" i="1"/>
  <c r="EQ689" i="1"/>
  <c r="ED689" i="1"/>
  <c r="EP106" i="1"/>
  <c r="EC106" i="1"/>
  <c r="EP947" i="1"/>
  <c r="EC947" i="1"/>
  <c r="EP808" i="1"/>
  <c r="EC808" i="1"/>
  <c r="EQ500" i="1"/>
  <c r="ED500" i="1"/>
  <c r="EQ408" i="1"/>
  <c r="ED408" i="1"/>
  <c r="EP871" i="1"/>
  <c r="EC871" i="1"/>
  <c r="EP849" i="1"/>
  <c r="EC849" i="1"/>
  <c r="EP303" i="1"/>
  <c r="EC303" i="1"/>
  <c r="EP945" i="1"/>
  <c r="EC945" i="1"/>
  <c r="EP115" i="1"/>
  <c r="EC115" i="1"/>
  <c r="EP963" i="1"/>
  <c r="EC963" i="1"/>
  <c r="EP836" i="1"/>
  <c r="EC836" i="1"/>
  <c r="EP602" i="1"/>
  <c r="EC602" i="1"/>
  <c r="EP979" i="1"/>
  <c r="EC979" i="1"/>
  <c r="EQ93" i="1"/>
  <c r="ED93" i="1"/>
  <c r="EQ745" i="1"/>
  <c r="ED745" i="1"/>
  <c r="EP829" i="1"/>
  <c r="EC829" i="1"/>
  <c r="EQ34" i="1"/>
  <c r="ED34" i="1"/>
  <c r="EP811" i="1"/>
  <c r="EC811" i="1"/>
  <c r="EP438" i="1"/>
  <c r="EC438" i="1"/>
  <c r="EP236" i="1"/>
  <c r="EC236" i="1"/>
  <c r="EQ358" i="1"/>
  <c r="ED358" i="1"/>
  <c r="EP661" i="1"/>
  <c r="EC661" i="1"/>
  <c r="EQ805" i="1"/>
  <c r="ED805" i="1"/>
  <c r="EQ442" i="1"/>
  <c r="ED442" i="1"/>
  <c r="EQ504" i="1"/>
  <c r="ED504" i="1"/>
  <c r="EP229" i="1"/>
  <c r="EC229" i="1"/>
  <c r="EQ691" i="1"/>
  <c r="ED691" i="1"/>
  <c r="EP499" i="1"/>
  <c r="EC499" i="1"/>
  <c r="EQ76" i="1"/>
  <c r="ED76" i="1"/>
  <c r="EP595" i="1"/>
  <c r="EC595" i="1"/>
  <c r="EQ906" i="1"/>
  <c r="ED906" i="1"/>
  <c r="EP569" i="1"/>
  <c r="EC569" i="1"/>
  <c r="EP17" i="1"/>
  <c r="EC17" i="1"/>
  <c r="EQ571" i="1"/>
  <c r="ED571" i="1"/>
  <c r="EP671" i="1"/>
  <c r="EC671" i="1"/>
  <c r="EP411" i="1"/>
  <c r="EC411" i="1"/>
  <c r="EQ137" i="1"/>
  <c r="ED137" i="1"/>
  <c r="EQ416" i="1"/>
  <c r="ED416" i="1"/>
  <c r="EP484" i="1"/>
  <c r="EC484" i="1"/>
  <c r="EQ387" i="1"/>
  <c r="ED387" i="1"/>
  <c r="EQ304" i="1"/>
  <c r="ED304" i="1"/>
  <c r="EQ868" i="1"/>
  <c r="ED868" i="1"/>
  <c r="EQ612" i="1"/>
  <c r="ED612" i="1"/>
  <c r="EP707" i="1"/>
  <c r="EC707" i="1"/>
  <c r="EP904" i="1"/>
  <c r="EC904" i="1"/>
  <c r="EQ249" i="1"/>
  <c r="ED249" i="1"/>
  <c r="EQ325" i="1"/>
  <c r="ED325" i="1"/>
  <c r="EP418" i="1"/>
  <c r="EC418" i="1"/>
  <c r="EQ510" i="1"/>
  <c r="ED510" i="1"/>
  <c r="EQ688" i="1"/>
  <c r="ED688" i="1"/>
  <c r="EP964" i="1"/>
  <c r="EC964" i="1"/>
  <c r="EQ638" i="1"/>
  <c r="ED638" i="1"/>
  <c r="EP552" i="1"/>
  <c r="EC552" i="1"/>
  <c r="EQ452" i="1"/>
  <c r="ED452" i="1"/>
  <c r="EQ343" i="1"/>
  <c r="ED343" i="1"/>
  <c r="EP956" i="1"/>
  <c r="EC956" i="1"/>
  <c r="EP738" i="1"/>
  <c r="EC738" i="1"/>
  <c r="EP786" i="1"/>
  <c r="EC786" i="1"/>
  <c r="EQ551" i="1"/>
  <c r="ED551" i="1"/>
  <c r="EQ330" i="1"/>
  <c r="ED330" i="1"/>
  <c r="EQ719" i="1"/>
  <c r="ED719" i="1"/>
  <c r="EP958" i="1"/>
  <c r="EC958" i="1"/>
  <c r="EP593" i="1"/>
  <c r="EC593" i="1"/>
  <c r="EQ204" i="1"/>
  <c r="ED204" i="1"/>
  <c r="EP77" i="1"/>
  <c r="EC77" i="1"/>
  <c r="EP610" i="1"/>
  <c r="EC610" i="1"/>
  <c r="EP367" i="1"/>
  <c r="EC367" i="1"/>
  <c r="EQ383" i="1"/>
  <c r="ED383" i="1"/>
  <c r="EP574" i="1"/>
  <c r="EC574" i="1"/>
  <c r="EP50" i="1"/>
  <c r="EC50" i="1"/>
  <c r="EP322" i="1"/>
  <c r="EC322" i="1"/>
  <c r="EQ377" i="1"/>
  <c r="ED377" i="1"/>
  <c r="EQ145" i="1"/>
  <c r="ED145" i="1"/>
  <c r="EQ22" i="1"/>
  <c r="ED22" i="1"/>
  <c r="EP166" i="1"/>
  <c r="EC166" i="1"/>
  <c r="EP448" i="1"/>
  <c r="EC448" i="1"/>
  <c r="EQ288" i="1"/>
  <c r="ED288" i="1"/>
  <c r="EQ798" i="1"/>
  <c r="ED798" i="1"/>
  <c r="EP431" i="1"/>
  <c r="EC431" i="1"/>
  <c r="EQ682" i="1"/>
  <c r="ED682" i="1"/>
  <c r="EQ63" i="1"/>
  <c r="ED63" i="1"/>
  <c r="EP420" i="1"/>
  <c r="EC420" i="1"/>
  <c r="EQ797" i="1"/>
  <c r="ED797" i="1"/>
  <c r="EQ478" i="1"/>
  <c r="ED478" i="1"/>
  <c r="EP888" i="1"/>
  <c r="EC888" i="1"/>
  <c r="EQ266" i="1"/>
  <c r="ED266" i="1"/>
  <c r="EQ353" i="1"/>
  <c r="ED353" i="1"/>
  <c r="EP680" i="1"/>
  <c r="EC680" i="1"/>
  <c r="EP477" i="1"/>
  <c r="EC477" i="1"/>
  <c r="EQ846" i="1"/>
  <c r="ED846" i="1"/>
  <c r="EP456" i="1"/>
  <c r="EC456" i="1"/>
  <c r="EQ603" i="1"/>
  <c r="ED603" i="1"/>
  <c r="EP546" i="1"/>
  <c r="EC546" i="1"/>
  <c r="EP634" i="1"/>
  <c r="EC634" i="1"/>
  <c r="EP458" i="1"/>
  <c r="EC458" i="1"/>
  <c r="EQ135" i="1"/>
  <c r="ED135" i="1"/>
  <c r="EQ553" i="1"/>
  <c r="ED553" i="1"/>
  <c r="EQ212" i="1"/>
  <c r="ED212" i="1"/>
  <c r="EP659" i="1"/>
  <c r="EC659" i="1"/>
  <c r="EQ134" i="1"/>
  <c r="ED134" i="1"/>
  <c r="EP538" i="1"/>
  <c r="EC538" i="1"/>
  <c r="EQ169" i="1"/>
  <c r="ED169" i="1"/>
  <c r="EP331" i="1"/>
  <c r="EC331" i="1"/>
  <c r="EP434" i="1"/>
  <c r="EC434" i="1"/>
  <c r="EP885" i="1"/>
  <c r="EC885" i="1"/>
  <c r="EQ578" i="1"/>
  <c r="ED578" i="1"/>
  <c r="EQ456" i="1"/>
  <c r="ED456" i="1"/>
  <c r="EQ754" i="1"/>
  <c r="ED754" i="1"/>
  <c r="EQ628" i="1"/>
  <c r="ED628" i="1"/>
  <c r="EQ185" i="1"/>
  <c r="ED185" i="1"/>
  <c r="EP653" i="1"/>
  <c r="EC653" i="1"/>
  <c r="EQ920" i="1"/>
  <c r="ED920" i="1"/>
  <c r="EP190" i="1"/>
  <c r="EC190" i="1"/>
  <c r="EQ156" i="1"/>
  <c r="ED156" i="1"/>
  <c r="EQ79" i="1"/>
  <c r="ED79" i="1"/>
  <c r="EQ329" i="1"/>
  <c r="ED329" i="1"/>
  <c r="EQ186" i="1"/>
  <c r="ED186" i="1"/>
  <c r="EP300" i="1"/>
  <c r="EC300" i="1"/>
  <c r="EP380" i="1"/>
  <c r="EC380" i="1"/>
  <c r="EP313" i="1"/>
  <c r="EC313" i="1"/>
  <c r="EP353" i="1"/>
  <c r="EC353" i="1"/>
  <c r="EP603" i="1"/>
  <c r="EC603" i="1"/>
  <c r="EP949" i="1"/>
  <c r="EC949" i="1"/>
  <c r="EP589" i="1"/>
  <c r="EC589" i="1"/>
  <c r="EP91" i="1"/>
  <c r="EC91" i="1"/>
  <c r="EP962" i="1"/>
  <c r="EC962" i="1"/>
  <c r="EQ228" i="1"/>
  <c r="ED228" i="1"/>
  <c r="EQ123" i="1"/>
  <c r="ED123" i="1"/>
  <c r="EQ454" i="1"/>
  <c r="ED454" i="1"/>
  <c r="EQ479" i="1"/>
  <c r="ED479" i="1"/>
  <c r="EQ112" i="1"/>
  <c r="ED112" i="1"/>
  <c r="EQ199" i="1"/>
  <c r="ED199" i="1"/>
  <c r="EP778" i="1"/>
  <c r="EC778" i="1"/>
  <c r="EQ562" i="1"/>
  <c r="ED562" i="1"/>
  <c r="EP910" i="1"/>
  <c r="EC910" i="1"/>
  <c r="EQ216" i="1"/>
  <c r="ED216" i="1"/>
  <c r="EQ662" i="1"/>
  <c r="ED662" i="1"/>
  <c r="EQ665" i="1"/>
  <c r="ED665" i="1"/>
  <c r="EQ118" i="1"/>
  <c r="ED118" i="1"/>
  <c r="EQ257" i="1"/>
  <c r="ED257" i="1"/>
  <c r="EQ675" i="1"/>
  <c r="ED675" i="1"/>
  <c r="EQ340" i="1"/>
  <c r="ED340" i="1"/>
  <c r="EQ496" i="1"/>
  <c r="ED496" i="1"/>
  <c r="EQ887" i="1"/>
  <c r="ED887" i="1"/>
  <c r="EQ573" i="1"/>
  <c r="ED573" i="1"/>
  <c r="EQ680" i="1"/>
  <c r="ED680" i="1"/>
  <c r="EQ109" i="1"/>
  <c r="ED109" i="1"/>
  <c r="EQ238" i="1"/>
  <c r="ED238" i="1"/>
  <c r="EQ816" i="1"/>
  <c r="ED816" i="1"/>
  <c r="EQ394" i="1"/>
  <c r="ED394" i="1"/>
  <c r="EP45" i="1"/>
  <c r="EC45" i="1"/>
  <c r="EP827" i="1"/>
  <c r="EC827" i="1"/>
  <c r="EQ345" i="1"/>
  <c r="ED345" i="1"/>
  <c r="EP22" i="1"/>
  <c r="EC22" i="1"/>
  <c r="EP116" i="1"/>
  <c r="EC116" i="1"/>
  <c r="EP163" i="1"/>
  <c r="EC163" i="1"/>
  <c r="EP790" i="1"/>
  <c r="EC790" i="1"/>
  <c r="EP746" i="1"/>
  <c r="EC746" i="1"/>
  <c r="EP90" i="1"/>
  <c r="EC90" i="1"/>
  <c r="EP326" i="1"/>
  <c r="EC326" i="1"/>
  <c r="EP102" i="1"/>
  <c r="EC102" i="1"/>
  <c r="EP404" i="1"/>
  <c r="EC404" i="1"/>
  <c r="EP712" i="1"/>
  <c r="EC712" i="1"/>
  <c r="EP516" i="1"/>
  <c r="EC516" i="1"/>
  <c r="EP794" i="1"/>
  <c r="EC794" i="1"/>
  <c r="EP666" i="1"/>
  <c r="EC666" i="1"/>
  <c r="EP352" i="1"/>
  <c r="EC352" i="1"/>
  <c r="EP176" i="1"/>
  <c r="EC176" i="1"/>
  <c r="EP861" i="1"/>
  <c r="EC861" i="1"/>
  <c r="EQ503" i="1"/>
  <c r="ED503" i="1"/>
  <c r="EQ652" i="1"/>
  <c r="ED652" i="1"/>
  <c r="EP527" i="1"/>
  <c r="EC527" i="1"/>
  <c r="EQ520" i="1"/>
  <c r="ED520" i="1"/>
  <c r="EQ440" i="1"/>
  <c r="ED440" i="1"/>
  <c r="EQ218" i="1"/>
  <c r="ED218" i="1"/>
  <c r="EP40" i="1"/>
  <c r="EC40" i="1"/>
  <c r="EQ755" i="1"/>
  <c r="ED755" i="1"/>
  <c r="EQ515" i="1"/>
  <c r="ED515" i="1"/>
  <c r="EQ667" i="1"/>
  <c r="ED667" i="1"/>
  <c r="EP179" i="1"/>
  <c r="EC179" i="1"/>
  <c r="EP549" i="1"/>
  <c r="EC549" i="1"/>
  <c r="EP83" i="1"/>
  <c r="EC83" i="1"/>
  <c r="EQ38" i="1"/>
  <c r="ED38" i="1"/>
  <c r="EQ660" i="1"/>
  <c r="ED660" i="1"/>
  <c r="EQ535" i="1"/>
  <c r="ED535" i="1"/>
  <c r="EQ152" i="1"/>
  <c r="ED152" i="1"/>
  <c r="EQ351" i="1"/>
  <c r="ED351" i="1"/>
  <c r="EQ524" i="1"/>
  <c r="ED524" i="1"/>
  <c r="EP859" i="1"/>
  <c r="EC859" i="1"/>
  <c r="EQ772" i="1"/>
  <c r="ED772" i="1"/>
  <c r="EP775" i="1"/>
  <c r="EC775" i="1"/>
  <c r="EP641" i="1"/>
  <c r="EC641" i="1"/>
  <c r="EQ403" i="1"/>
  <c r="ED403" i="1"/>
  <c r="EP391" i="1"/>
  <c r="EC391" i="1"/>
  <c r="EP976" i="1"/>
  <c r="EC976" i="1"/>
  <c r="EQ633" i="1"/>
  <c r="ED633" i="1"/>
  <c r="EP187" i="1"/>
  <c r="EC187" i="1"/>
  <c r="EP119" i="1"/>
  <c r="EC119" i="1"/>
  <c r="EQ132" i="1"/>
  <c r="ED132" i="1"/>
  <c r="EP776" i="1"/>
  <c r="EC776" i="1"/>
  <c r="EP197" i="1"/>
  <c r="EC197" i="1"/>
  <c r="EP753" i="1"/>
  <c r="EC753" i="1"/>
  <c r="EP362" i="1"/>
  <c r="EC362" i="1"/>
  <c r="EP465" i="1"/>
  <c r="EC465" i="1"/>
  <c r="EQ248" i="1"/>
  <c r="ED248" i="1"/>
  <c r="EP939" i="1"/>
  <c r="EC939" i="1"/>
  <c r="EQ290" i="1"/>
  <c r="ED290" i="1"/>
  <c r="EQ820" i="1"/>
  <c r="ED820" i="1"/>
  <c r="EP501" i="1"/>
  <c r="EC501" i="1"/>
  <c r="EQ390" i="1"/>
  <c r="ED390" i="1"/>
  <c r="EP68" i="1"/>
  <c r="EC68" i="1"/>
  <c r="EQ451" i="1"/>
  <c r="ED451" i="1"/>
  <c r="EQ883" i="1"/>
  <c r="ED883" i="1"/>
  <c r="EP240" i="1"/>
  <c r="EC240" i="1"/>
  <c r="EQ342" i="1"/>
  <c r="ED342" i="1"/>
  <c r="EP507" i="1"/>
  <c r="EC507" i="1"/>
  <c r="EP241" i="1"/>
  <c r="EC241" i="1"/>
  <c r="EQ337" i="1"/>
  <c r="ED337" i="1"/>
  <c r="EQ287" i="1"/>
  <c r="ED287" i="1"/>
  <c r="EP613" i="1"/>
  <c r="EC613" i="1"/>
  <c r="EP929" i="1"/>
  <c r="EC929" i="1"/>
  <c r="EQ683" i="1"/>
  <c r="ED683" i="1"/>
  <c r="EP748" i="1"/>
  <c r="EC748" i="1"/>
  <c r="EP256" i="1"/>
  <c r="EC256" i="1"/>
  <c r="EP65" i="1"/>
  <c r="EC65" i="1"/>
  <c r="EP604" i="1"/>
  <c r="EC604" i="1"/>
  <c r="EP153" i="1"/>
  <c r="EC153" i="1"/>
  <c r="EP128" i="1"/>
  <c r="EC128" i="1"/>
  <c r="EP173" i="1"/>
  <c r="EC173" i="1"/>
  <c r="EP918" i="1"/>
  <c r="EC918" i="1"/>
  <c r="EQ812" i="1"/>
  <c r="ED812" i="1"/>
  <c r="EQ28" i="1"/>
  <c r="ED28" i="1"/>
  <c r="EQ57" i="1"/>
  <c r="ED57" i="1"/>
  <c r="EQ979" i="1"/>
  <c r="ED979" i="1"/>
  <c r="EP93" i="1"/>
  <c r="EC93" i="1"/>
  <c r="EP745" i="1"/>
  <c r="EC745" i="1"/>
  <c r="EQ829" i="1"/>
  <c r="ED829" i="1"/>
  <c r="EP34" i="1"/>
  <c r="EC34" i="1"/>
  <c r="EQ811" i="1"/>
  <c r="ED811" i="1"/>
  <c r="EQ438" i="1"/>
  <c r="ED438" i="1"/>
  <c r="EQ236" i="1"/>
  <c r="ED236" i="1"/>
  <c r="EP358" i="1"/>
  <c r="EC358" i="1"/>
  <c r="EQ661" i="1"/>
  <c r="ED661" i="1"/>
  <c r="EP805" i="1"/>
  <c r="EC805" i="1"/>
  <c r="EP442" i="1"/>
  <c r="EC442" i="1"/>
  <c r="EP504" i="1"/>
  <c r="EC504" i="1"/>
  <c r="EQ229" i="1"/>
  <c r="ED229" i="1"/>
  <c r="EP691" i="1"/>
  <c r="EC691" i="1"/>
  <c r="EQ499" i="1"/>
  <c r="ED499" i="1"/>
  <c r="EP76" i="1"/>
  <c r="EC76" i="1"/>
  <c r="EQ595" i="1"/>
  <c r="ED595" i="1"/>
  <c r="EP906" i="1"/>
  <c r="EC906" i="1"/>
  <c r="EQ569" i="1"/>
  <c r="ED569" i="1"/>
  <c r="EQ17" i="1"/>
  <c r="ED17" i="1"/>
  <c r="EP571" i="1"/>
  <c r="EC571" i="1"/>
  <c r="EQ671" i="1"/>
  <c r="ED671" i="1"/>
  <c r="EQ411" i="1"/>
  <c r="ED411" i="1"/>
  <c r="EP137" i="1"/>
  <c r="EC137" i="1"/>
  <c r="EP416" i="1"/>
  <c r="EC416" i="1"/>
  <c r="EQ484" i="1"/>
  <c r="ED484" i="1"/>
  <c r="EP261" i="1"/>
  <c r="EC261" i="1"/>
  <c r="EQ643" i="1"/>
  <c r="ED643" i="1"/>
  <c r="EP664" i="1"/>
  <c r="EC664" i="1"/>
  <c r="EQ259" i="1"/>
  <c r="ED259" i="1"/>
  <c r="EQ78" i="1"/>
  <c r="ED78" i="1"/>
  <c r="EP953" i="1"/>
  <c r="EC953" i="1"/>
  <c r="EP800" i="1"/>
  <c r="EC800" i="1"/>
  <c r="EP815" i="1"/>
  <c r="EC815" i="1"/>
  <c r="EP510" i="1"/>
  <c r="EC510" i="1"/>
  <c r="EP688" i="1"/>
  <c r="EC688" i="1"/>
  <c r="EQ964" i="1"/>
  <c r="ED964" i="1"/>
  <c r="EQ485" i="1"/>
  <c r="ED485" i="1"/>
  <c r="EP283" i="1"/>
  <c r="EC283" i="1"/>
  <c r="EP869" i="1"/>
  <c r="EC869" i="1"/>
  <c r="EP807" i="1"/>
  <c r="EC807" i="1"/>
  <c r="EQ341" i="1"/>
  <c r="ED341" i="1"/>
  <c r="EP345" i="1"/>
  <c r="EC345" i="1"/>
  <c r="EQ97" i="1"/>
  <c r="ED97" i="1"/>
  <c r="EQ944" i="1"/>
  <c r="ED944" i="1"/>
  <c r="EP705" i="1"/>
  <c r="EC705" i="1"/>
  <c r="EQ848" i="1"/>
  <c r="ED848" i="1"/>
  <c r="EP334" i="1"/>
  <c r="EC334" i="1"/>
  <c r="EQ35" i="1"/>
  <c r="ED35" i="1"/>
  <c r="EP18" i="1"/>
  <c r="EC18" i="1"/>
  <c r="EQ395" i="1"/>
  <c r="ED395" i="1"/>
  <c r="EP925" i="1"/>
  <c r="EC925" i="1"/>
  <c r="EQ821" i="1"/>
  <c r="ED821" i="1"/>
  <c r="EQ831" i="1"/>
  <c r="ED831" i="1"/>
  <c r="EQ674" i="1"/>
  <c r="ED674" i="1"/>
  <c r="EQ832" i="1"/>
  <c r="ED832" i="1"/>
  <c r="EP110" i="1"/>
  <c r="EC110" i="1"/>
  <c r="EP512" i="1"/>
  <c r="EC512" i="1"/>
  <c r="EP243" i="1"/>
  <c r="EC243" i="1"/>
  <c r="EP109" i="1"/>
  <c r="EC109" i="1"/>
  <c r="EQ406" i="1"/>
  <c r="ED406" i="1"/>
  <c r="EQ378" i="1"/>
  <c r="ED378" i="1"/>
  <c r="EP445" i="1"/>
  <c r="EC445" i="1"/>
  <c r="EP780" i="1"/>
  <c r="EC780" i="1"/>
  <c r="EP323" i="1"/>
  <c r="EC323" i="1"/>
  <c r="EP387" i="1"/>
  <c r="EC387" i="1"/>
  <c r="EP211" i="1"/>
  <c r="EC211" i="1"/>
  <c r="EQ839" i="1"/>
  <c r="ED839" i="1"/>
  <c r="EP967" i="1"/>
  <c r="EC967" i="1"/>
  <c r="EP269" i="1"/>
  <c r="EC269" i="1"/>
  <c r="EP834" i="1"/>
  <c r="EC834" i="1"/>
  <c r="EQ867" i="1"/>
  <c r="ED867" i="1"/>
  <c r="EP697" i="1"/>
  <c r="EC697" i="1"/>
  <c r="EQ582" i="1"/>
  <c r="ED582" i="1"/>
  <c r="EP858" i="1"/>
  <c r="EC858" i="1"/>
  <c r="EP339" i="1"/>
  <c r="EC339" i="1"/>
  <c r="EP599" i="1"/>
  <c r="EC599" i="1"/>
  <c r="EQ677" i="1"/>
  <c r="ED677" i="1"/>
  <c r="EQ267" i="1"/>
  <c r="ED267" i="1"/>
  <c r="EP49" i="1"/>
  <c r="EC49" i="1"/>
  <c r="EP253" i="1"/>
  <c r="EC253" i="1"/>
  <c r="EQ935" i="1"/>
  <c r="ED935" i="1"/>
  <c r="EP619" i="1"/>
  <c r="EC619" i="1"/>
  <c r="EP618" i="1"/>
  <c r="EC618" i="1"/>
  <c r="EQ817" i="1"/>
  <c r="ED817" i="1"/>
  <c r="EP297" i="1"/>
  <c r="EC297" i="1"/>
  <c r="EP95" i="1"/>
  <c r="EC95" i="1"/>
  <c r="EQ546" i="1"/>
  <c r="ED546" i="1"/>
  <c r="EQ634" i="1"/>
  <c r="ED634" i="1"/>
  <c r="EQ458" i="1"/>
  <c r="ED458" i="1"/>
  <c r="EP135" i="1"/>
  <c r="EC135" i="1"/>
  <c r="EP553" i="1"/>
  <c r="EC553" i="1"/>
  <c r="EP212" i="1"/>
  <c r="EC212" i="1"/>
  <c r="EQ659" i="1"/>
  <c r="ED659" i="1"/>
  <c r="EP134" i="1"/>
  <c r="EC134" i="1"/>
  <c r="EQ538" i="1"/>
  <c r="ED538" i="1"/>
  <c r="EP169" i="1"/>
  <c r="EC169" i="1"/>
  <c r="EQ331" i="1"/>
  <c r="ED331" i="1"/>
  <c r="EQ434" i="1"/>
  <c r="ED434" i="1"/>
  <c r="EP732" i="1"/>
  <c r="EC732" i="1"/>
  <c r="EQ431" i="1"/>
  <c r="ED431" i="1"/>
  <c r="EP754" i="1"/>
  <c r="EC754" i="1"/>
  <c r="EP628" i="1"/>
  <c r="EC628" i="1"/>
  <c r="EP185" i="1"/>
  <c r="EC185" i="1"/>
  <c r="EQ653" i="1"/>
  <c r="ED653" i="1"/>
  <c r="EP920" i="1"/>
  <c r="EC920" i="1"/>
  <c r="EQ190" i="1"/>
  <c r="ED190" i="1"/>
  <c r="EP156" i="1"/>
  <c r="EC156" i="1"/>
  <c r="EP79" i="1"/>
  <c r="EC79" i="1"/>
  <c r="EP329" i="1"/>
  <c r="EC329" i="1"/>
  <c r="EP186" i="1"/>
  <c r="EC186" i="1"/>
  <c r="EP377" i="1"/>
  <c r="EC377" i="1"/>
  <c r="EP96" i="1"/>
  <c r="EC96" i="1"/>
  <c r="EP488" i="1"/>
  <c r="EC488" i="1"/>
  <c r="EP846" i="1"/>
  <c r="EC846" i="1"/>
  <c r="EP363" i="1"/>
  <c r="EC363" i="1"/>
  <c r="EP422" i="1"/>
  <c r="EC422" i="1"/>
  <c r="EP930" i="1"/>
  <c r="EC930" i="1"/>
  <c r="EP729" i="1"/>
  <c r="EC729" i="1"/>
  <c r="EP727" i="1"/>
  <c r="EC727" i="1"/>
  <c r="EP513" i="1"/>
  <c r="EC513" i="1"/>
  <c r="EP491" i="1"/>
  <c r="EC491" i="1"/>
  <c r="EP495" i="1"/>
  <c r="EC495" i="1"/>
  <c r="EP796" i="1"/>
  <c r="EC796" i="1"/>
  <c r="EP250" i="1"/>
  <c r="EC250" i="1"/>
  <c r="EP148" i="1"/>
  <c r="EC148" i="1"/>
  <c r="EP943" i="1"/>
  <c r="EC943" i="1"/>
  <c r="EP646" i="1"/>
  <c r="EC646" i="1"/>
  <c r="EP228" i="1"/>
  <c r="EC228" i="1"/>
  <c r="EP123" i="1"/>
  <c r="EC123" i="1"/>
  <c r="EP454" i="1"/>
  <c r="EC454" i="1"/>
  <c r="EQ888" i="1"/>
  <c r="ED888" i="1"/>
  <c r="EP112" i="1"/>
  <c r="EC112" i="1"/>
  <c r="EP199" i="1"/>
  <c r="EC199" i="1"/>
  <c r="EQ778" i="1"/>
  <c r="ED778" i="1"/>
  <c r="EP562" i="1"/>
  <c r="EC562" i="1"/>
  <c r="EQ910" i="1"/>
  <c r="ED910" i="1"/>
  <c r="EP216" i="1"/>
  <c r="EC216" i="1"/>
  <c r="EP662" i="1"/>
  <c r="EC662" i="1"/>
  <c r="EP436" i="1"/>
  <c r="EC436" i="1"/>
  <c r="EQ376" i="1"/>
  <c r="ED376" i="1"/>
  <c r="EQ705" i="1"/>
  <c r="ED705" i="1"/>
  <c r="EQ782" i="1"/>
  <c r="ED782" i="1"/>
  <c r="EQ332" i="1"/>
  <c r="ED332" i="1"/>
  <c r="EQ663" i="1"/>
  <c r="ED663" i="1"/>
  <c r="EQ92" i="1"/>
  <c r="ED92" i="1"/>
  <c r="EQ931" i="1"/>
  <c r="ED931" i="1"/>
  <c r="EP315" i="1"/>
  <c r="EC315" i="1"/>
  <c r="EP245" i="1"/>
  <c r="EC245" i="1"/>
  <c r="EP591" i="1"/>
  <c r="EC591" i="1"/>
  <c r="EP417" i="1"/>
  <c r="EC417" i="1"/>
  <c r="EP347" i="1"/>
  <c r="EC347" i="1"/>
  <c r="EP272" i="1"/>
  <c r="EC272" i="1"/>
  <c r="EP563" i="1"/>
  <c r="EC563" i="1"/>
  <c r="EP385" i="1"/>
  <c r="EC385" i="1"/>
  <c r="EQ176" i="1"/>
  <c r="ED176" i="1"/>
  <c r="EQ861" i="1"/>
  <c r="ED861" i="1"/>
  <c r="EP503" i="1"/>
  <c r="EC503" i="1"/>
  <c r="EP652" i="1"/>
  <c r="EC652" i="1"/>
  <c r="EQ527" i="1"/>
  <c r="ED527" i="1"/>
  <c r="EP520" i="1"/>
  <c r="EC520" i="1"/>
  <c r="EP440" i="1"/>
  <c r="EC440" i="1"/>
  <c r="EP218" i="1"/>
  <c r="EC218" i="1"/>
  <c r="EQ40" i="1"/>
  <c r="ED40" i="1"/>
  <c r="EP755" i="1"/>
  <c r="EC755" i="1"/>
  <c r="EP515" i="1"/>
  <c r="EC515" i="1"/>
  <c r="EP667" i="1"/>
  <c r="EC667" i="1"/>
  <c r="EQ179" i="1"/>
  <c r="ED179" i="1"/>
  <c r="EQ549" i="1"/>
  <c r="ED549" i="1"/>
  <c r="EQ83" i="1"/>
  <c r="ED83" i="1"/>
  <c r="EP38" i="1"/>
  <c r="EC38" i="1"/>
  <c r="EP660" i="1"/>
  <c r="EC660" i="1"/>
  <c r="EP535" i="1"/>
  <c r="EC535" i="1"/>
  <c r="EQ642" i="1"/>
  <c r="ED642" i="1"/>
  <c r="EP302" i="1"/>
  <c r="EC302" i="1"/>
  <c r="EQ8" i="1"/>
  <c r="ED8" i="1"/>
  <c r="EQ108" i="1"/>
  <c r="ED108" i="1"/>
  <c r="EQ12" i="1"/>
  <c r="ED12" i="1"/>
  <c r="EP99" i="1"/>
  <c r="EC99" i="1"/>
  <c r="EQ164" i="1"/>
  <c r="ED164" i="1"/>
  <c r="EP880" i="1"/>
  <c r="EC880" i="1"/>
  <c r="EQ233" i="1"/>
  <c r="ED233" i="1"/>
  <c r="EP175" i="1"/>
  <c r="EC175" i="1"/>
  <c r="EQ129" i="1"/>
  <c r="ED129" i="1"/>
  <c r="EQ886" i="1"/>
  <c r="ED886" i="1"/>
  <c r="EQ765" i="1"/>
  <c r="ED765" i="1"/>
  <c r="EQ182" i="1"/>
  <c r="ED182" i="1"/>
  <c r="EP327" i="1"/>
  <c r="EC327" i="1"/>
  <c r="EP188" i="1"/>
  <c r="EC188" i="1"/>
  <c r="EQ509" i="1"/>
  <c r="ED509" i="1"/>
  <c r="EP16" i="1"/>
  <c r="EC16" i="1"/>
  <c r="EP583" i="1"/>
  <c r="EC583" i="1"/>
  <c r="EQ740" i="1"/>
  <c r="ED740" i="1"/>
  <c r="EQ205" i="1"/>
  <c r="ED205" i="1"/>
  <c r="EQ676" i="1"/>
  <c r="ED676" i="1"/>
  <c r="EQ453" i="1"/>
  <c r="ED453" i="1"/>
  <c r="EQ282" i="1"/>
  <c r="ED282" i="1"/>
  <c r="EP494" i="1"/>
  <c r="EC494" i="1"/>
  <c r="EQ365" i="1"/>
  <c r="ED365" i="1"/>
  <c r="EP679" i="1"/>
  <c r="EC679" i="1"/>
  <c r="EQ141" i="1"/>
  <c r="ED141" i="1"/>
  <c r="EQ781" i="1"/>
  <c r="ED781" i="1"/>
  <c r="EP873" i="1"/>
  <c r="EC873" i="1"/>
  <c r="EQ13" i="1"/>
  <c r="ED13" i="1"/>
  <c r="EP965" i="1"/>
  <c r="EC965" i="1"/>
  <c r="EQ318" i="1"/>
  <c r="ED318" i="1"/>
  <c r="EQ262" i="1"/>
  <c r="ED262" i="1"/>
  <c r="EP823" i="1"/>
  <c r="EC823" i="1"/>
  <c r="EQ698" i="1"/>
  <c r="ED698" i="1"/>
  <c r="EP843" i="1"/>
  <c r="EC843" i="1"/>
  <c r="EP683" i="1"/>
  <c r="EC683" i="1"/>
  <c r="EQ748" i="1"/>
  <c r="ED748" i="1"/>
  <c r="EQ256" i="1"/>
  <c r="ED256" i="1"/>
  <c r="EQ65" i="1"/>
  <c r="ED65" i="1"/>
  <c r="EQ604" i="1"/>
  <c r="ED604" i="1"/>
  <c r="EQ153" i="1"/>
  <c r="ED153" i="1"/>
  <c r="EQ128" i="1"/>
  <c r="ED128" i="1"/>
  <c r="EQ173" i="1"/>
  <c r="ED173" i="1"/>
  <c r="EQ918" i="1"/>
  <c r="ED918" i="1"/>
  <c r="EP812" i="1"/>
  <c r="EC812" i="1"/>
  <c r="EP28" i="1"/>
  <c r="EC28" i="1"/>
  <c r="EP57" i="1"/>
  <c r="EC57" i="1"/>
  <c r="EQ435" i="1"/>
  <c r="ED435" i="1"/>
  <c r="EQ561" i="1"/>
  <c r="ED561" i="1"/>
  <c r="EQ743" i="1"/>
  <c r="ED743" i="1"/>
  <c r="EP346" i="1"/>
  <c r="EC346" i="1"/>
  <c r="EP649" i="1"/>
  <c r="EC649" i="1"/>
  <c r="EP787" i="1"/>
  <c r="EC787" i="1"/>
  <c r="EP824" i="1"/>
  <c r="EC824" i="1"/>
  <c r="EP855" i="1"/>
  <c r="EC855" i="1"/>
  <c r="EP876" i="1"/>
  <c r="EC876" i="1"/>
  <c r="EP927" i="1"/>
  <c r="EC927" i="1"/>
  <c r="EP898" i="1"/>
  <c r="EC898" i="1"/>
  <c r="EQ82" i="1"/>
  <c r="ED82" i="1"/>
  <c r="EP444" i="1"/>
  <c r="EC444" i="1"/>
  <c r="EP98" i="1"/>
  <c r="EC98" i="1"/>
  <c r="EQ587" i="1"/>
  <c r="ED587" i="1"/>
  <c r="EP788" i="1"/>
  <c r="EC788" i="1"/>
  <c r="EQ388" i="1"/>
  <c r="ED388" i="1"/>
  <c r="EP818" i="1"/>
  <c r="EC818" i="1"/>
  <c r="EQ415" i="1"/>
  <c r="ED415" i="1"/>
  <c r="EQ856" i="1"/>
  <c r="ED856" i="1"/>
  <c r="EQ433" i="1"/>
  <c r="ED433" i="1"/>
  <c r="EP648" i="1"/>
  <c r="EC648" i="1"/>
  <c r="EQ847" i="1"/>
  <c r="ED847" i="1"/>
  <c r="EQ88" i="1"/>
  <c r="ED88" i="1"/>
  <c r="EQ664" i="1"/>
  <c r="ED664" i="1"/>
  <c r="EP259" i="1"/>
  <c r="EC259" i="1"/>
  <c r="EP78" i="1"/>
  <c r="EC78" i="1"/>
  <c r="EQ953" i="1"/>
  <c r="ED953" i="1"/>
  <c r="EQ800" i="1"/>
  <c r="ED800" i="1"/>
  <c r="EQ480" i="1"/>
  <c r="ED480" i="1"/>
  <c r="EP954" i="1"/>
  <c r="EC954" i="1"/>
  <c r="EQ373" i="1"/>
  <c r="ED373" i="1"/>
  <c r="EQ792" i="1"/>
  <c r="ED792" i="1"/>
  <c r="EP668" i="1"/>
  <c r="EC668" i="1"/>
  <c r="EP485" i="1"/>
  <c r="EC485" i="1"/>
  <c r="EQ283" i="1"/>
  <c r="ED283" i="1"/>
  <c r="EP799" i="1"/>
  <c r="EC799" i="1"/>
  <c r="EP809" i="1"/>
  <c r="EC809" i="1"/>
  <c r="EQ885" i="1"/>
  <c r="ED885" i="1"/>
  <c r="EQ315" i="1"/>
  <c r="ED315" i="1"/>
  <c r="EP162" i="1"/>
  <c r="EC162" i="1"/>
  <c r="EP696" i="1"/>
  <c r="EC696" i="1"/>
  <c r="EQ58" i="1"/>
  <c r="ED58" i="1"/>
  <c r="EQ827" i="1"/>
  <c r="ED827" i="1"/>
  <c r="EP810" i="1"/>
  <c r="EC810" i="1"/>
  <c r="EQ64" i="1"/>
  <c r="ED64" i="1"/>
  <c r="EQ732" i="1"/>
  <c r="ED732" i="1"/>
  <c r="EQ865" i="1"/>
  <c r="ED865" i="1"/>
  <c r="EP687" i="1"/>
  <c r="EC687" i="1"/>
  <c r="EQ902" i="1"/>
  <c r="ED902" i="1"/>
  <c r="EP828" i="1"/>
  <c r="EC828" i="1"/>
  <c r="EP364" i="1"/>
  <c r="EC364" i="1"/>
  <c r="EQ94" i="1"/>
  <c r="ED94" i="1"/>
  <c r="EP822" i="1"/>
  <c r="EC822" i="1"/>
  <c r="EP20" i="1"/>
  <c r="EC20" i="1"/>
  <c r="EQ779" i="1"/>
  <c r="ED779" i="1"/>
  <c r="EP337" i="1"/>
  <c r="EC337" i="1"/>
  <c r="EP623" i="1"/>
  <c r="EC623" i="1"/>
  <c r="EP768" i="1"/>
  <c r="EC768" i="1"/>
  <c r="EQ62" i="1"/>
  <c r="ED62" i="1"/>
  <c r="EP100" i="1"/>
  <c r="EC100" i="1"/>
  <c r="EP665" i="1"/>
  <c r="EC665" i="1"/>
  <c r="EP314" i="1"/>
  <c r="EC314" i="1"/>
  <c r="EQ96" i="1"/>
  <c r="ED96" i="1"/>
  <c r="EP825" i="1"/>
  <c r="EC825" i="1"/>
  <c r="EP56" i="1"/>
  <c r="EC56" i="1"/>
  <c r="EP887" i="1"/>
  <c r="EC887" i="1"/>
  <c r="EP506" i="1"/>
  <c r="EC506" i="1"/>
  <c r="EP475" i="1"/>
  <c r="EC475" i="1"/>
  <c r="EP892" i="1"/>
  <c r="EC892" i="1"/>
  <c r="EP320" i="1"/>
  <c r="EC320" i="1"/>
  <c r="EQ699" i="1"/>
  <c r="ED699" i="1"/>
  <c r="EQ48" i="1"/>
  <c r="ED48" i="1"/>
  <c r="EQ265" i="1"/>
  <c r="ED265" i="1"/>
  <c r="EP374" i="1"/>
  <c r="EC374" i="1"/>
  <c r="EP502" i="1"/>
  <c r="EC502" i="1"/>
  <c r="EQ33" i="1"/>
  <c r="ED33" i="1"/>
  <c r="EP335" i="1"/>
  <c r="EC335" i="1"/>
  <c r="EP760" i="1"/>
  <c r="EC760" i="1"/>
  <c r="EQ650" i="1"/>
  <c r="ED650" i="1"/>
  <c r="EQ565" i="1"/>
  <c r="ED565" i="1"/>
  <c r="EQ878" i="1"/>
  <c r="ED878" i="1"/>
  <c r="EP884" i="1"/>
  <c r="EC884" i="1"/>
  <c r="EQ410" i="1"/>
  <c r="ED410" i="1"/>
  <c r="EP721" i="1"/>
  <c r="EC721" i="1"/>
  <c r="EQ178" i="1"/>
  <c r="ED178" i="1"/>
  <c r="EQ655" i="1"/>
  <c r="ED655" i="1"/>
  <c r="EQ214" i="1"/>
  <c r="ED214" i="1"/>
  <c r="EP47" i="1"/>
  <c r="EC47" i="1"/>
  <c r="EP361" i="1"/>
  <c r="EC361" i="1"/>
  <c r="EQ525" i="1"/>
  <c r="ED525" i="1"/>
  <c r="EQ978" i="1"/>
  <c r="ED978" i="1"/>
  <c r="EP532" i="1"/>
  <c r="EC532" i="1"/>
  <c r="EQ635" i="1"/>
  <c r="ED635" i="1"/>
  <c r="EP626" i="1"/>
  <c r="EC626" i="1"/>
  <c r="EP222" i="1"/>
  <c r="EC222" i="1"/>
  <c r="EQ180" i="1"/>
  <c r="ED180" i="1"/>
  <c r="EQ111" i="1"/>
  <c r="ED111" i="1"/>
  <c r="EQ973" i="1"/>
  <c r="ED973" i="1"/>
  <c r="EP766" i="1"/>
  <c r="EC766" i="1"/>
  <c r="EQ710" i="1"/>
  <c r="ED710" i="1"/>
  <c r="EQ736" i="1"/>
  <c r="ED736" i="1"/>
  <c r="EQ669" i="1"/>
  <c r="ED669" i="1"/>
  <c r="EP627" i="1"/>
  <c r="EC627" i="1"/>
  <c r="EP752" i="1"/>
  <c r="EC752" i="1"/>
  <c r="EQ177" i="1"/>
  <c r="ED177" i="1"/>
  <c r="EQ656" i="1"/>
  <c r="ED656" i="1"/>
  <c r="EQ2" i="1"/>
  <c r="ED2" i="1"/>
  <c r="EQ629" i="1"/>
  <c r="ED629" i="1"/>
  <c r="EQ658" i="1"/>
  <c r="ED658" i="1"/>
  <c r="EQ919" i="1"/>
  <c r="ED919" i="1"/>
  <c r="EQ213" i="1"/>
  <c r="ED213" i="1"/>
  <c r="EQ471" i="1"/>
  <c r="ED471" i="1"/>
  <c r="EP293" i="1"/>
  <c r="EC293" i="1"/>
  <c r="EP122" i="1"/>
  <c r="EC122" i="1"/>
  <c r="EP32" i="1"/>
  <c r="EC32" i="1"/>
  <c r="EP608" i="1"/>
  <c r="EC608" i="1"/>
  <c r="EP381" i="1"/>
  <c r="EC381" i="1"/>
  <c r="EP893" i="1"/>
  <c r="EC893" i="1"/>
  <c r="EP974" i="1"/>
  <c r="EC974" i="1"/>
  <c r="EP298" i="1"/>
  <c r="EC298" i="1"/>
  <c r="EP184" i="1"/>
  <c r="EC184" i="1"/>
  <c r="EQ714" i="1"/>
  <c r="ED714" i="1"/>
  <c r="EQ528" i="1"/>
  <c r="ED528" i="1"/>
  <c r="EQ379" i="1"/>
  <c r="ED379" i="1"/>
  <c r="EQ367" i="1"/>
  <c r="ED367" i="1"/>
  <c r="EP917" i="1"/>
  <c r="EC917" i="1"/>
  <c r="EQ624" i="1"/>
  <c r="ED624" i="1"/>
  <c r="EQ713" i="1"/>
  <c r="ED713" i="1"/>
  <c r="EQ762" i="1"/>
  <c r="ED762" i="1"/>
  <c r="EQ201" i="1"/>
  <c r="ED201" i="1"/>
  <c r="EQ541" i="1"/>
  <c r="ED541" i="1"/>
  <c r="EQ694" i="1"/>
  <c r="ED694" i="1"/>
  <c r="EQ193" i="1"/>
  <c r="ED193" i="1"/>
  <c r="EQ393" i="1"/>
  <c r="ED393" i="1"/>
  <c r="EQ548" i="1"/>
  <c r="ED548" i="1"/>
  <c r="EP517" i="1"/>
  <c r="EC517" i="1"/>
  <c r="EQ291" i="1"/>
  <c r="ED291" i="1"/>
  <c r="EQ826" i="1"/>
  <c r="ED826" i="1"/>
  <c r="EQ923" i="1"/>
  <c r="ED923" i="1"/>
  <c r="EQ692" i="1"/>
  <c r="ED692" i="1"/>
  <c r="EQ289" i="1"/>
  <c r="ED289" i="1"/>
  <c r="EQ320" i="1"/>
  <c r="ED320" i="1"/>
  <c r="EQ150" i="1"/>
  <c r="ED150" i="1"/>
  <c r="EQ149" i="1"/>
  <c r="ED149" i="1"/>
  <c r="EQ31" i="1"/>
  <c r="ED31" i="1"/>
  <c r="EQ26" i="1"/>
  <c r="ED26" i="1"/>
  <c r="EQ286" i="1"/>
  <c r="ED286" i="1"/>
  <c r="EQ763" i="1"/>
  <c r="ED763" i="1"/>
  <c r="EQ514" i="1"/>
  <c r="ED514" i="1"/>
  <c r="EQ370" i="1"/>
  <c r="ED370" i="1"/>
  <c r="EQ687" i="1"/>
  <c r="ED687" i="1"/>
  <c r="EQ956" i="1"/>
  <c r="ED956" i="1"/>
  <c r="EQ955" i="1"/>
  <c r="ED955" i="1"/>
  <c r="EQ574" i="1"/>
  <c r="ED574" i="1"/>
  <c r="EP862" i="1"/>
  <c r="EC862" i="1"/>
  <c r="EP839" i="1"/>
  <c r="EC839" i="1"/>
  <c r="EP295" i="1"/>
  <c r="EC295" i="1"/>
  <c r="EP584" i="1"/>
  <c r="EC584" i="1"/>
  <c r="EP478" i="1"/>
  <c r="EC478" i="1"/>
  <c r="EP383" i="1"/>
  <c r="EC383" i="1"/>
  <c r="EP693" i="1"/>
  <c r="EC693" i="1"/>
  <c r="EP924" i="1"/>
  <c r="EC924" i="1"/>
  <c r="EP785" i="1"/>
  <c r="EC785" i="1"/>
  <c r="EP19" i="1"/>
  <c r="EC19" i="1"/>
  <c r="EP572" i="1"/>
  <c r="EC572" i="1"/>
  <c r="EP280" i="1"/>
  <c r="EC280" i="1"/>
  <c r="EP371" i="1"/>
  <c r="EC371" i="1"/>
  <c r="EP244" i="1"/>
  <c r="EC244" i="1"/>
  <c r="EQ966" i="1"/>
  <c r="ED966" i="1"/>
  <c r="EQ882" i="1"/>
  <c r="ED882" i="1"/>
  <c r="EP400" i="1"/>
  <c r="EC400" i="1"/>
  <c r="EQ921" i="1"/>
  <c r="ED921" i="1"/>
  <c r="EP916" i="1"/>
  <c r="EC916" i="1"/>
  <c r="EP764" i="1"/>
  <c r="EC764" i="1"/>
  <c r="EQ670" i="1"/>
  <c r="ED670" i="1"/>
  <c r="EP466" i="1"/>
  <c r="EC466" i="1"/>
  <c r="EQ749" i="1"/>
  <c r="ED749" i="1"/>
  <c r="EQ636" i="1"/>
  <c r="ED636" i="1"/>
  <c r="EQ159" i="1"/>
  <c r="ED159" i="1"/>
  <c r="EQ46" i="1"/>
  <c r="ED46" i="1"/>
  <c r="EQ405" i="1"/>
  <c r="ED405" i="1"/>
  <c r="EQ938" i="1"/>
  <c r="ED938" i="1"/>
  <c r="EQ733" i="1"/>
  <c r="ED733" i="1"/>
  <c r="EQ113" i="1"/>
  <c r="ED113" i="1"/>
  <c r="EQ750" i="1"/>
  <c r="ED750" i="1"/>
  <c r="EP210" i="1"/>
  <c r="EC210" i="1"/>
  <c r="EQ221" i="1"/>
  <c r="ED221" i="1"/>
  <c r="EQ547" i="1"/>
  <c r="ED547" i="1"/>
  <c r="EQ15" i="1"/>
  <c r="ED15" i="1"/>
  <c r="EQ232" i="1"/>
  <c r="ED232" i="1"/>
  <c r="EQ51" i="1"/>
  <c r="ED51" i="1"/>
  <c r="EQ511" i="1"/>
  <c r="ED511" i="1"/>
  <c r="EQ810" i="1"/>
  <c r="ED810" i="1"/>
  <c r="EQ143" i="1"/>
  <c r="ED143" i="1"/>
  <c r="EQ3" i="1"/>
  <c r="ED3" i="1"/>
  <c r="EQ690" i="1"/>
  <c r="ED690" i="1"/>
  <c r="EQ506" i="1"/>
  <c r="ED506" i="1"/>
  <c r="EQ302" i="1"/>
  <c r="ED302" i="1"/>
  <c r="EP8" i="1"/>
  <c r="EC8" i="1"/>
  <c r="EP108" i="1"/>
  <c r="EC108" i="1"/>
  <c r="EP12" i="1"/>
  <c r="EC12" i="1"/>
  <c r="EQ99" i="1"/>
  <c r="ED99" i="1"/>
  <c r="EP164" i="1"/>
  <c r="EC164" i="1"/>
  <c r="EQ880" i="1"/>
  <c r="ED880" i="1"/>
  <c r="EP233" i="1"/>
  <c r="EC233" i="1"/>
  <c r="EQ175" i="1"/>
  <c r="ED175" i="1"/>
  <c r="EP129" i="1"/>
  <c r="EC129" i="1"/>
  <c r="EP886" i="1"/>
  <c r="EC886" i="1"/>
  <c r="EP765" i="1"/>
  <c r="EC765" i="1"/>
  <c r="EP182" i="1"/>
  <c r="EC182" i="1"/>
  <c r="EQ327" i="1"/>
  <c r="ED327" i="1"/>
  <c r="EQ188" i="1"/>
  <c r="ED188" i="1"/>
  <c r="EP509" i="1"/>
  <c r="EC509" i="1"/>
  <c r="EP684" i="1"/>
  <c r="EC684" i="1"/>
  <c r="EQ806" i="1"/>
  <c r="ED806" i="1"/>
  <c r="EQ449" i="1"/>
  <c r="ED449" i="1"/>
  <c r="EQ583" i="1"/>
  <c r="ED583" i="1"/>
  <c r="EP740" i="1"/>
  <c r="EC740" i="1"/>
  <c r="EP205" i="1"/>
  <c r="EC205" i="1"/>
  <c r="EP676" i="1"/>
  <c r="EC676" i="1"/>
  <c r="EP453" i="1"/>
  <c r="EC453" i="1"/>
  <c r="EP282" i="1"/>
  <c r="EC282" i="1"/>
  <c r="EQ494" i="1"/>
  <c r="ED494" i="1"/>
  <c r="EP365" i="1"/>
  <c r="EC365" i="1"/>
  <c r="EQ679" i="1"/>
  <c r="ED679" i="1"/>
  <c r="EP141" i="1"/>
  <c r="EC141" i="1"/>
  <c r="EP781" i="1"/>
  <c r="EC781" i="1"/>
  <c r="EQ873" i="1"/>
  <c r="ED873" i="1"/>
  <c r="EP13" i="1"/>
  <c r="EC13" i="1"/>
  <c r="EQ965" i="1"/>
  <c r="ED965" i="1"/>
  <c r="EP318" i="1"/>
  <c r="EC318" i="1"/>
  <c r="EP262" i="1"/>
  <c r="EC262" i="1"/>
  <c r="EQ823" i="1"/>
  <c r="ED823" i="1"/>
  <c r="EP698" i="1"/>
  <c r="EC698" i="1"/>
  <c r="EQ858" i="1"/>
  <c r="ED858" i="1"/>
  <c r="EP951" i="1"/>
  <c r="EC951" i="1"/>
  <c r="EP957" i="1"/>
  <c r="EC957" i="1"/>
  <c r="EQ850" i="1"/>
  <c r="ED850" i="1"/>
  <c r="EP75" i="1"/>
  <c r="EC75" i="1"/>
  <c r="EQ382" i="1"/>
  <c r="ED382" i="1"/>
  <c r="EQ708" i="1"/>
  <c r="ED708" i="1"/>
  <c r="EP741" i="1"/>
  <c r="EC741" i="1"/>
  <c r="EQ508" i="1"/>
  <c r="ED508" i="1"/>
  <c r="EQ866" i="1"/>
  <c r="ED866" i="1"/>
  <c r="EQ274" i="1"/>
  <c r="ED274" i="1"/>
  <c r="EQ460" i="1"/>
  <c r="ED460" i="1"/>
  <c r="EQ25" i="1"/>
  <c r="ED25" i="1"/>
  <c r="EQ277" i="1"/>
  <c r="ED277" i="1"/>
  <c r="EQ252" i="1"/>
  <c r="ED252" i="1"/>
  <c r="EP435" i="1"/>
  <c r="EC435" i="1"/>
  <c r="EP561" i="1"/>
  <c r="EC561" i="1"/>
  <c r="EP743" i="1"/>
  <c r="EC743" i="1"/>
  <c r="EQ346" i="1"/>
  <c r="ED346" i="1"/>
  <c r="EQ649" i="1"/>
  <c r="ED649" i="1"/>
  <c r="EQ787" i="1"/>
  <c r="ED787" i="1"/>
  <c r="EQ824" i="1"/>
  <c r="ED824" i="1"/>
  <c r="EQ855" i="1"/>
  <c r="ED855" i="1"/>
  <c r="EQ876" i="1"/>
  <c r="ED876" i="1"/>
  <c r="EQ927" i="1"/>
  <c r="ED927" i="1"/>
  <c r="EQ898" i="1"/>
  <c r="ED898" i="1"/>
  <c r="EP82" i="1"/>
  <c r="EC82" i="1"/>
  <c r="EQ444" i="1"/>
  <c r="ED444" i="1"/>
  <c r="EQ98" i="1"/>
  <c r="ED98" i="1"/>
  <c r="EP587" i="1"/>
  <c r="EC587" i="1"/>
  <c r="EQ788" i="1"/>
  <c r="ED788" i="1"/>
  <c r="EP388" i="1"/>
  <c r="EC388" i="1"/>
  <c r="EQ818" i="1"/>
  <c r="ED818" i="1"/>
  <c r="EP415" i="1"/>
  <c r="EC415" i="1"/>
  <c r="EP856" i="1"/>
  <c r="EC856" i="1"/>
  <c r="EP433" i="1"/>
  <c r="EC433" i="1"/>
  <c r="EQ648" i="1"/>
  <c r="ED648" i="1"/>
  <c r="EP847" i="1"/>
  <c r="EC847" i="1"/>
  <c r="EP88" i="1"/>
  <c r="EC88" i="1"/>
  <c r="EQ874" i="1"/>
  <c r="ED874" i="1"/>
  <c r="EQ737" i="1"/>
  <c r="ED737" i="1"/>
  <c r="EQ519" i="1"/>
  <c r="ED519" i="1"/>
  <c r="EQ279" i="1"/>
  <c r="ED279" i="1"/>
  <c r="EP43" i="1"/>
  <c r="EC43" i="1"/>
  <c r="EQ312" i="1"/>
  <c r="ED312" i="1"/>
  <c r="EP373" i="1"/>
  <c r="EC373" i="1"/>
  <c r="EQ335" i="1"/>
  <c r="ED335" i="1"/>
  <c r="EP792" i="1"/>
  <c r="EC792" i="1"/>
  <c r="EQ146" i="1"/>
  <c r="ED146" i="1"/>
  <c r="EP248" i="1"/>
  <c r="EC248" i="1"/>
  <c r="EQ436" i="1"/>
  <c r="ED436" i="1"/>
  <c r="EP946" i="1"/>
  <c r="EC946" i="1"/>
  <c r="EQ32" i="1"/>
  <c r="ED32" i="1"/>
  <c r="EP782" i="1"/>
  <c r="EC782" i="1"/>
  <c r="EQ801" i="1"/>
  <c r="ED801" i="1"/>
  <c r="EP611" i="1"/>
  <c r="EC611" i="1"/>
  <c r="EQ30" i="1"/>
  <c r="ED30" i="1"/>
  <c r="EP479" i="1"/>
  <c r="EC479" i="1"/>
  <c r="EQ73" i="1"/>
  <c r="ED73" i="1"/>
  <c r="EP690" i="1"/>
  <c r="EC690" i="1"/>
  <c r="EQ313" i="1"/>
  <c r="ED313" i="1"/>
  <c r="EP643" i="1"/>
  <c r="EC643" i="1"/>
  <c r="EP31" i="1"/>
  <c r="EC31" i="1"/>
  <c r="EP609" i="1"/>
  <c r="EC609" i="1"/>
  <c r="EP51" i="1"/>
  <c r="EC51" i="1"/>
  <c r="EP588" i="1"/>
  <c r="EC588" i="1"/>
  <c r="EP447" i="1"/>
  <c r="EC447" i="1"/>
  <c r="EQ301" i="1"/>
  <c r="ED301" i="1"/>
  <c r="EQ122" i="1"/>
  <c r="ED122" i="1"/>
  <c r="EP340" i="1"/>
  <c r="EC340" i="1"/>
  <c r="EQ350" i="1"/>
  <c r="ED350" i="1"/>
  <c r="EQ380" i="1"/>
  <c r="ED380" i="1"/>
  <c r="EQ602" i="1"/>
  <c r="ED602" i="1"/>
  <c r="EP615" i="1"/>
  <c r="EC615" i="1"/>
  <c r="EP310" i="1"/>
  <c r="EC310" i="1"/>
  <c r="EP81" i="1"/>
  <c r="EC81" i="1"/>
  <c r="EQ295" i="1"/>
  <c r="ED295" i="1"/>
  <c r="EP590" i="1"/>
  <c r="EC590" i="1"/>
  <c r="EQ89" i="1"/>
  <c r="ED89" i="1"/>
  <c r="EQ644" i="1"/>
  <c r="ED644" i="1"/>
  <c r="EP268" i="1"/>
  <c r="EC268" i="1"/>
  <c r="EP647" i="1"/>
  <c r="EC647" i="1"/>
  <c r="EP386" i="1"/>
  <c r="EC386" i="1"/>
  <c r="EP742" i="1"/>
  <c r="EC742" i="1"/>
  <c r="EP266" i="1"/>
  <c r="EC266" i="1"/>
  <c r="EP895" i="1"/>
  <c r="EC895" i="1"/>
  <c r="EQ333" i="1"/>
  <c r="ED333" i="1"/>
  <c r="EP452" i="1"/>
  <c r="EC452" i="1"/>
  <c r="EQ513" i="1"/>
  <c r="ED513" i="1"/>
  <c r="EQ735" i="1"/>
  <c r="ED735" i="1"/>
  <c r="EP496" i="1"/>
  <c r="EC496" i="1"/>
  <c r="EP309" i="1"/>
  <c r="EC309" i="1"/>
  <c r="EQ952" i="1"/>
  <c r="ED952" i="1"/>
  <c r="EQ311" i="1"/>
  <c r="ED311" i="1"/>
  <c r="EP26" i="1"/>
  <c r="EC26" i="1"/>
  <c r="EQ293" i="1"/>
  <c r="ED293" i="1"/>
  <c r="EQ539" i="1"/>
  <c r="ED539" i="1"/>
  <c r="EP826" i="1"/>
  <c r="EC826" i="1"/>
  <c r="EP650" i="1"/>
  <c r="EC650" i="1"/>
  <c r="EP565" i="1"/>
  <c r="EC565" i="1"/>
  <c r="EP878" i="1"/>
  <c r="EC878" i="1"/>
  <c r="EQ884" i="1"/>
  <c r="ED884" i="1"/>
  <c r="EP410" i="1"/>
  <c r="EC410" i="1"/>
  <c r="EQ721" i="1"/>
  <c r="ED721" i="1"/>
  <c r="EP178" i="1"/>
  <c r="EC178" i="1"/>
  <c r="EP655" i="1"/>
  <c r="EC655" i="1"/>
  <c r="EP214" i="1"/>
  <c r="EC214" i="1"/>
  <c r="EQ47" i="1"/>
  <c r="ED47" i="1"/>
  <c r="EQ361" i="1"/>
  <c r="ED361" i="1"/>
  <c r="EP525" i="1"/>
  <c r="EC525" i="1"/>
  <c r="EP978" i="1"/>
  <c r="EC978" i="1"/>
  <c r="EQ532" i="1"/>
  <c r="ED532" i="1"/>
  <c r="EP719" i="1"/>
  <c r="EC719" i="1"/>
  <c r="EQ623" i="1"/>
  <c r="ED623" i="1"/>
  <c r="EQ626" i="1"/>
  <c r="ED626" i="1"/>
  <c r="EQ222" i="1"/>
  <c r="ED222" i="1"/>
  <c r="EP180" i="1"/>
  <c r="EC180" i="1"/>
  <c r="EP111" i="1"/>
  <c r="EC111" i="1"/>
  <c r="EP973" i="1"/>
  <c r="EC973" i="1"/>
  <c r="EQ766" i="1"/>
  <c r="ED766" i="1"/>
  <c r="EP710" i="1"/>
  <c r="EC710" i="1"/>
  <c r="EP736" i="1"/>
  <c r="EC736" i="1"/>
  <c r="EP669" i="1"/>
  <c r="EC669" i="1"/>
  <c r="EQ627" i="1"/>
  <c r="ED627" i="1"/>
  <c r="EQ752" i="1"/>
  <c r="ED752" i="1"/>
  <c r="EP177" i="1"/>
  <c r="EC177" i="1"/>
  <c r="EP656" i="1"/>
  <c r="EC656" i="1"/>
  <c r="AX2" i="1"/>
  <c r="EP2" i="1"/>
  <c r="EC2" i="1"/>
  <c r="EP629" i="1"/>
  <c r="EC629" i="1"/>
  <c r="EP658" i="1"/>
  <c r="EC658" i="1"/>
  <c r="EP919" i="1"/>
  <c r="EC919" i="1"/>
  <c r="EP213" i="1"/>
  <c r="EC213" i="1"/>
  <c r="EP471" i="1"/>
  <c r="EC471" i="1"/>
  <c r="EP798" i="1"/>
  <c r="EC798" i="1"/>
  <c r="EP860" i="1"/>
  <c r="EC860" i="1"/>
  <c r="EP145" i="1"/>
  <c r="EC145" i="1"/>
  <c r="EP58" i="1"/>
  <c r="EC58" i="1"/>
  <c r="EP865" i="1"/>
  <c r="EC865" i="1"/>
  <c r="EP682" i="1"/>
  <c r="EC682" i="1"/>
  <c r="EP677" i="1"/>
  <c r="EC677" i="1"/>
  <c r="EP598" i="1"/>
  <c r="EC598" i="1"/>
  <c r="EP935" i="1"/>
  <c r="EC935" i="1"/>
  <c r="EP44" i="1"/>
  <c r="EC44" i="1"/>
  <c r="EP263" i="1"/>
  <c r="EC263" i="1"/>
  <c r="EP126" i="1"/>
  <c r="EC126" i="1"/>
  <c r="EP686" i="1"/>
  <c r="EC686" i="1"/>
  <c r="EP368" i="1"/>
  <c r="EC368" i="1"/>
  <c r="EP52" i="1"/>
  <c r="EC52" i="1"/>
  <c r="EQ184" i="1"/>
  <c r="ED184" i="1"/>
  <c r="EP714" i="1"/>
  <c r="EC714" i="1"/>
  <c r="EP528" i="1"/>
  <c r="EC528" i="1"/>
  <c r="EQ354" i="1"/>
  <c r="ED354" i="1"/>
  <c r="EQ917" i="1"/>
  <c r="ED917" i="1"/>
  <c r="EP624" i="1"/>
  <c r="EC624" i="1"/>
  <c r="EP713" i="1"/>
  <c r="EC713" i="1"/>
  <c r="EP762" i="1"/>
  <c r="EC762" i="1"/>
  <c r="EP201" i="1"/>
  <c r="EC201" i="1"/>
  <c r="EP541" i="1"/>
  <c r="EC541" i="1"/>
  <c r="EP694" i="1"/>
  <c r="EC694" i="1"/>
  <c r="EP193" i="1"/>
  <c r="EC193" i="1"/>
  <c r="EP393" i="1"/>
  <c r="EC393" i="1"/>
  <c r="EP548" i="1"/>
  <c r="EC548" i="1"/>
  <c r="EQ166" i="1"/>
  <c r="ED166" i="1"/>
  <c r="EQ251" i="1"/>
  <c r="ED251" i="1"/>
  <c r="EQ621" i="1"/>
  <c r="ED621" i="1"/>
  <c r="EQ610" i="1"/>
  <c r="ED610" i="1"/>
  <c r="EQ601" i="1"/>
  <c r="ED601" i="1"/>
  <c r="EQ23" i="1"/>
  <c r="ED23" i="1"/>
  <c r="EQ872" i="1"/>
  <c r="ED872" i="1"/>
  <c r="EQ728" i="1"/>
  <c r="ED728" i="1"/>
  <c r="EQ980" i="1"/>
  <c r="ED980" i="1"/>
  <c r="EQ81" i="1"/>
  <c r="ED81" i="1"/>
  <c r="EQ618" i="1"/>
  <c r="ED618" i="1"/>
  <c r="EQ738" i="1"/>
  <c r="ED738" i="1"/>
  <c r="EQ77" i="1"/>
  <c r="ED77" i="1"/>
  <c r="EQ967" i="1"/>
  <c r="ED967" i="1"/>
  <c r="EP735" i="1"/>
  <c r="EC735" i="1"/>
  <c r="EP343" i="1"/>
  <c r="EC343" i="1"/>
  <c r="EP239" i="1"/>
  <c r="EC239" i="1"/>
  <c r="EP348" i="1"/>
  <c r="EC348" i="1"/>
  <c r="EP900" i="1"/>
  <c r="EC900" i="1"/>
  <c r="EP437" i="1"/>
  <c r="EC437" i="1"/>
  <c r="EP125" i="1"/>
  <c r="EC125" i="1"/>
  <c r="EP24" i="1"/>
  <c r="EC24" i="1"/>
  <c r="EP966" i="1"/>
  <c r="EC966" i="1"/>
  <c r="EP882" i="1"/>
  <c r="EC882" i="1"/>
  <c r="EQ400" i="1"/>
  <c r="ED400" i="1"/>
  <c r="EP921" i="1"/>
  <c r="EC921" i="1"/>
  <c r="EQ916" i="1"/>
  <c r="ED916" i="1"/>
  <c r="EQ764" i="1"/>
  <c r="ED764" i="1"/>
  <c r="EP670" i="1"/>
  <c r="EC670" i="1"/>
  <c r="EQ466" i="1"/>
  <c r="ED466" i="1"/>
  <c r="EP749" i="1"/>
  <c r="EC749" i="1"/>
  <c r="EP636" i="1"/>
  <c r="EC636" i="1"/>
  <c r="EP159" i="1"/>
  <c r="EC159" i="1"/>
  <c r="EP46" i="1"/>
  <c r="EC46" i="1"/>
  <c r="EP405" i="1"/>
  <c r="EC405" i="1"/>
  <c r="EP938" i="1"/>
  <c r="EC938" i="1"/>
  <c r="EP733" i="1"/>
  <c r="EC733" i="1"/>
  <c r="EP113" i="1"/>
  <c r="EC113" i="1"/>
  <c r="EP750" i="1"/>
  <c r="EC750" i="1"/>
  <c r="EQ210" i="1"/>
  <c r="ED210" i="1"/>
  <c r="EP221" i="1"/>
  <c r="EC221" i="1"/>
  <c r="EP547" i="1"/>
  <c r="EC547" i="1"/>
  <c r="EP15" i="1"/>
  <c r="EC15" i="1"/>
  <c r="EP232" i="1"/>
  <c r="EC232" i="1"/>
  <c r="EP640" i="1"/>
  <c r="EC640" i="1"/>
  <c r="EQ110" i="1"/>
  <c r="ED110" i="1"/>
  <c r="EQ932" i="1"/>
  <c r="ED932" i="1"/>
  <c r="EQ786" i="1"/>
  <c r="ED786" i="1"/>
  <c r="EQ407" i="1"/>
  <c r="ED407" i="1"/>
  <c r="EQ530" i="1"/>
  <c r="ED530" i="1"/>
  <c r="EP489" i="1"/>
  <c r="EC489" i="1"/>
  <c r="EQ207" i="1"/>
  <c r="ED207" i="1"/>
  <c r="EQ533" i="1"/>
  <c r="ED533" i="1"/>
  <c r="EQ575" i="1"/>
  <c r="ED575" i="1"/>
  <c r="EQ235" i="1"/>
  <c r="ED235" i="1"/>
  <c r="EQ722" i="1"/>
  <c r="ED722" i="1"/>
  <c r="EQ937" i="1"/>
  <c r="ED937" i="1"/>
  <c r="EQ85" i="1"/>
  <c r="ED85" i="1"/>
  <c r="EQ972" i="1"/>
  <c r="ED972" i="1"/>
  <c r="EP795" i="1"/>
  <c r="EC795" i="1"/>
  <c r="EP306" i="1"/>
  <c r="EC306" i="1"/>
  <c r="EP704" i="1"/>
  <c r="EC704" i="1"/>
  <c r="EP70" i="1"/>
  <c r="EC70" i="1"/>
  <c r="EP896" i="1"/>
  <c r="EC896" i="1"/>
  <c r="EP160" i="1"/>
  <c r="EC160" i="1"/>
  <c r="EP813" i="1"/>
  <c r="EC813" i="1"/>
  <c r="EP413" i="1"/>
  <c r="EC413" i="1"/>
  <c r="EQ576" i="1"/>
  <c r="ED576" i="1"/>
  <c r="EP242" i="1"/>
  <c r="EC242" i="1"/>
  <c r="EP366" i="1"/>
  <c r="EC366" i="1"/>
  <c r="EP942" i="1"/>
  <c r="EC942" i="1"/>
  <c r="EQ427" i="1"/>
  <c r="ED427" i="1"/>
  <c r="EQ493" i="1"/>
  <c r="ED493" i="1"/>
  <c r="EQ443" i="1"/>
  <c r="ED443" i="1"/>
  <c r="EP429" i="1"/>
  <c r="EC429" i="1"/>
  <c r="EP594" i="1"/>
  <c r="EC594" i="1"/>
  <c r="EQ475" i="1"/>
  <c r="ED475" i="1"/>
  <c r="EQ386" i="1"/>
  <c r="ED386" i="1"/>
  <c r="EQ374" i="1"/>
  <c r="ED374" i="1"/>
  <c r="EQ75" i="1"/>
  <c r="ED75" i="1"/>
  <c r="EP382" i="1"/>
  <c r="EC382" i="1"/>
  <c r="EP708" i="1"/>
  <c r="EC708" i="1"/>
  <c r="EQ741" i="1"/>
  <c r="ED741" i="1"/>
  <c r="EP508" i="1"/>
  <c r="EC508" i="1"/>
  <c r="EP866" i="1"/>
  <c r="EC866" i="1"/>
  <c r="EP274" i="1"/>
  <c r="EC274" i="1"/>
  <c r="EP460" i="1"/>
  <c r="EC460" i="1"/>
  <c r="EP25" i="1"/>
  <c r="EC25" i="1"/>
  <c r="EP277" i="1"/>
  <c r="EC277" i="1"/>
  <c r="EP252" i="1"/>
  <c r="EC252" i="1"/>
  <c r="EP901" i="1"/>
  <c r="EC901" i="1"/>
  <c r="EP421" i="1"/>
  <c r="EC421" i="1"/>
  <c r="EQ27" i="1"/>
  <c r="ED27" i="1"/>
  <c r="EP897" i="1"/>
  <c r="EC897" i="1"/>
  <c r="EQ948" i="1"/>
  <c r="ED948" i="1"/>
  <c r="EQ54" i="1"/>
  <c r="ED54" i="1"/>
  <c r="EQ616" i="1"/>
  <c r="ED616" i="1"/>
  <c r="EP789" i="1"/>
  <c r="EC789" i="1"/>
  <c r="EP476" i="1"/>
  <c r="EC476" i="1"/>
  <c r="EP296" i="1"/>
  <c r="EC296" i="1"/>
  <c r="EP276" i="1"/>
  <c r="EC276" i="1"/>
  <c r="EP941" i="1"/>
  <c r="EC941" i="1"/>
  <c r="EP299" i="1"/>
  <c r="EC299" i="1"/>
  <c r="EQ716" i="1"/>
  <c r="ED716" i="1"/>
  <c r="EQ151" i="1"/>
  <c r="ED151" i="1"/>
  <c r="EQ673" i="1"/>
  <c r="ED673" i="1"/>
  <c r="EP487" i="1"/>
  <c r="EC487" i="1"/>
  <c r="EQ757" i="1"/>
  <c r="ED757" i="1"/>
  <c r="EQ356" i="1"/>
  <c r="ED356" i="1"/>
  <c r="EQ307" i="1"/>
  <c r="ED307" i="1"/>
  <c r="EQ344" i="1"/>
  <c r="ED344" i="1"/>
  <c r="EP260" i="1"/>
  <c r="EC260" i="1"/>
  <c r="EQ870" i="1"/>
  <c r="ED870" i="1"/>
  <c r="EQ875" i="1"/>
  <c r="ED875" i="1"/>
  <c r="EP874" i="1"/>
  <c r="EC874" i="1"/>
  <c r="EP737" i="1"/>
  <c r="EC737" i="1"/>
  <c r="EP519" i="1"/>
  <c r="EC519" i="1"/>
  <c r="EP279" i="1"/>
  <c r="EC279" i="1"/>
  <c r="EQ43" i="1"/>
  <c r="ED43" i="1"/>
  <c r="EP312" i="1"/>
  <c r="EC312" i="1"/>
  <c r="EQ29" i="1"/>
  <c r="ED29" i="1"/>
  <c r="EQ747" i="1"/>
  <c r="ED747" i="1"/>
  <c r="EQ734" i="1"/>
  <c r="ED734" i="1"/>
  <c r="EQ544" i="1"/>
  <c r="ED544" i="1"/>
  <c r="EQ67" i="1"/>
  <c r="ED67" i="1"/>
  <c r="EQ154" i="1"/>
  <c r="ED154" i="1"/>
  <c r="EP146" i="1"/>
  <c r="EC146" i="1"/>
  <c r="EQ133" i="1"/>
  <c r="ED133" i="1"/>
  <c r="EP133" i="1"/>
  <c r="EC133" i="1"/>
  <c r="EP271" i="1"/>
  <c r="EC271" i="1"/>
  <c r="EQ890" i="1"/>
  <c r="ED890" i="1"/>
  <c r="EP29" i="1"/>
  <c r="EC29" i="1"/>
  <c r="EQ239" i="1"/>
  <c r="ED239" i="1"/>
  <c r="EP621" i="1"/>
  <c r="EC621" i="1"/>
  <c r="EP143" i="1"/>
  <c r="EC143" i="1"/>
  <c r="EP251" i="1"/>
  <c r="EC251" i="1"/>
  <c r="EP725" i="1"/>
  <c r="EC725" i="1"/>
  <c r="EP354" i="1"/>
  <c r="EC354" i="1"/>
  <c r="EP728" i="1"/>
  <c r="EC728" i="1"/>
  <c r="EQ488" i="1"/>
  <c r="ED488" i="1"/>
  <c r="EP675" i="1"/>
  <c r="EC675" i="1"/>
  <c r="EQ372" i="1"/>
  <c r="ED372" i="1"/>
  <c r="EP419" i="1"/>
  <c r="EC419" i="1"/>
  <c r="EQ693" i="1"/>
  <c r="ED693" i="1"/>
  <c r="EP607" i="1"/>
  <c r="EC607" i="1"/>
  <c r="EQ505" i="1"/>
  <c r="ED505" i="1"/>
  <c r="EQ584" i="1"/>
  <c r="ED584" i="1"/>
  <c r="EP578" i="1"/>
  <c r="EC578" i="1"/>
  <c r="EP144" i="1"/>
  <c r="EC144" i="1"/>
  <c r="EQ969" i="1"/>
  <c r="ED969" i="1"/>
  <c r="EP480" i="1"/>
  <c r="EC480" i="1"/>
  <c r="EQ852" i="1"/>
  <c r="ED852" i="1"/>
  <c r="EP573" i="1"/>
  <c r="EC573" i="1"/>
  <c r="EQ324" i="1"/>
  <c r="ED324" i="1"/>
  <c r="EQ790" i="1"/>
  <c r="ED790" i="1"/>
  <c r="EQ326" i="1"/>
  <c r="ED326" i="1"/>
  <c r="EQ102" i="1"/>
  <c r="ED102" i="1"/>
  <c r="EQ273" i="1"/>
  <c r="ED273" i="1"/>
  <c r="EP692" i="1"/>
  <c r="EC692" i="1"/>
  <c r="EP556" i="1"/>
  <c r="EC556" i="1"/>
  <c r="EP161" i="1"/>
  <c r="EC161" i="1"/>
  <c r="EQ462" i="1"/>
  <c r="ED462" i="1"/>
  <c r="EQ568" i="1"/>
  <c r="ED568" i="1"/>
  <c r="EP797" i="1"/>
  <c r="EC797" i="1"/>
  <c r="EP430" i="1"/>
  <c r="EC430" i="1"/>
  <c r="EQ542" i="1"/>
  <c r="ED542" i="1"/>
  <c r="EQ777" i="1"/>
  <c r="ED777" i="1"/>
  <c r="EP724" i="1"/>
  <c r="EC724" i="1"/>
  <c r="EQ522" i="1"/>
  <c r="ED522" i="1"/>
  <c r="EQ761" i="1"/>
  <c r="ED761" i="1"/>
  <c r="EQ685" i="1"/>
  <c r="ED685" i="1"/>
  <c r="EP203" i="1"/>
  <c r="EC203" i="1"/>
  <c r="EQ140" i="1"/>
  <c r="ED140" i="1"/>
  <c r="EP105" i="1"/>
  <c r="EC105" i="1"/>
  <c r="EP10" i="1"/>
  <c r="EC10" i="1"/>
  <c r="EQ915" i="1"/>
  <c r="ED915" i="1"/>
  <c r="EQ543" i="1"/>
  <c r="ED543" i="1"/>
  <c r="EP395" i="1"/>
  <c r="EC395" i="1"/>
  <c r="EQ768" i="1"/>
  <c r="ED768" i="1"/>
  <c r="EQ718" i="1"/>
  <c r="ED718" i="1"/>
  <c r="EQ971" i="1"/>
  <c r="ED971" i="1"/>
  <c r="EQ11" i="1"/>
  <c r="ED11" i="1"/>
  <c r="EQ751" i="1"/>
  <c r="ED751" i="1"/>
  <c r="EQ968" i="1"/>
  <c r="ED968" i="1"/>
  <c r="EP905" i="1"/>
  <c r="EC905" i="1"/>
  <c r="EQ131" i="1"/>
  <c r="ED131" i="1"/>
  <c r="EQ723" i="1"/>
  <c r="ED723" i="1"/>
  <c r="EP483" i="1"/>
  <c r="EC483" i="1"/>
  <c r="EQ529" i="1"/>
  <c r="ED529" i="1"/>
  <c r="EQ631" i="1"/>
  <c r="ED631" i="1"/>
  <c r="EQ841" i="1"/>
  <c r="ED841" i="1"/>
  <c r="EQ194" i="1"/>
  <c r="ED194" i="1"/>
  <c r="EQ879" i="1"/>
  <c r="ED879" i="1"/>
  <c r="EQ39" i="1"/>
  <c r="ED39" i="1"/>
  <c r="EP944" i="1"/>
  <c r="EC944" i="1"/>
  <c r="EP793" i="1"/>
  <c r="EC793" i="1"/>
  <c r="EP739" i="1"/>
  <c r="EC739" i="1"/>
  <c r="EP622" i="1"/>
  <c r="EC622" i="1"/>
  <c r="EP726" i="1"/>
  <c r="EC726" i="1"/>
  <c r="EP926" i="1"/>
  <c r="EC926" i="1"/>
  <c r="EP30" i="1"/>
  <c r="EC30" i="1"/>
  <c r="EP832" i="1"/>
  <c r="EC832" i="1"/>
  <c r="EP936" i="1"/>
  <c r="EC936" i="1"/>
  <c r="EP33" i="1"/>
  <c r="EC33" i="1"/>
  <c r="EP432" i="1"/>
  <c r="EC432" i="1"/>
  <c r="EP53" i="1"/>
  <c r="EC53" i="1"/>
  <c r="EQ774" i="1"/>
  <c r="ED774" i="1"/>
  <c r="EQ170" i="1"/>
  <c r="ED170" i="1"/>
  <c r="EQ450" i="1"/>
  <c r="ED450" i="1"/>
  <c r="EQ202" i="1"/>
  <c r="ED202" i="1"/>
  <c r="EQ14" i="1"/>
  <c r="ED14" i="1"/>
  <c r="EQ697" i="1"/>
  <c r="ED697" i="1"/>
  <c r="EQ518" i="1"/>
  <c r="ED518" i="1"/>
  <c r="EQ86" i="1"/>
  <c r="ED86" i="1"/>
  <c r="EQ711" i="1"/>
  <c r="ED711" i="1"/>
  <c r="EP912" i="1"/>
  <c r="EC912" i="1"/>
  <c r="EQ167" i="1"/>
  <c r="ED167" i="1"/>
  <c r="EQ158" i="1"/>
  <c r="ED158" i="1"/>
  <c r="EQ237" i="1"/>
  <c r="ED237" i="1"/>
  <c r="EQ758" i="1"/>
  <c r="ED758" i="1"/>
  <c r="EQ208" i="1"/>
  <c r="ED208" i="1"/>
  <c r="EQ609" i="1"/>
  <c r="ED609" i="1"/>
  <c r="EQ297" i="1"/>
  <c r="ED297" i="1"/>
  <c r="EQ50" i="1"/>
  <c r="ED50" i="1"/>
  <c r="EQ477" i="1"/>
  <c r="ED477" i="1"/>
  <c r="EQ700" i="1"/>
  <c r="ED700" i="1"/>
  <c r="EQ310" i="1"/>
  <c r="ED310" i="1"/>
  <c r="EQ308" i="1"/>
  <c r="ED308" i="1"/>
  <c r="EQ447" i="1"/>
  <c r="ED447" i="1"/>
  <c r="EQ615" i="1"/>
  <c r="ED615" i="1"/>
  <c r="EQ844" i="1"/>
  <c r="ED844" i="1"/>
  <c r="EP204" i="1"/>
  <c r="EC204" i="1"/>
  <c r="EQ760" i="1"/>
  <c r="ED760" i="1"/>
  <c r="EQ162" i="1"/>
  <c r="ED162" i="1"/>
  <c r="EP831" i="1"/>
  <c r="EC831" i="1"/>
  <c r="EP372" i="1"/>
  <c r="EC372" i="1"/>
  <c r="EP255" i="1"/>
  <c r="EC255" i="1"/>
  <c r="EQ168" i="1"/>
  <c r="ED168" i="1"/>
  <c r="EQ398" i="1"/>
  <c r="ED398" i="1"/>
  <c r="EQ468" i="1"/>
  <c r="ED468" i="1"/>
  <c r="EQ840" i="1"/>
  <c r="ED840" i="1"/>
  <c r="EQ191" i="1"/>
  <c r="ED191" i="1"/>
  <c r="EQ630" i="1"/>
  <c r="ED630" i="1"/>
  <c r="EQ557" i="1"/>
  <c r="ED557" i="1"/>
  <c r="EQ933" i="1"/>
  <c r="ED933" i="1"/>
  <c r="EQ189" i="1"/>
  <c r="ED189" i="1"/>
  <c r="EQ455" i="1"/>
  <c r="ED455" i="1"/>
  <c r="EQ120" i="1"/>
  <c r="ED120" i="1"/>
  <c r="EQ4" i="1"/>
  <c r="ED4" i="1"/>
  <c r="EQ139" i="1"/>
  <c r="ED139" i="1"/>
  <c r="EP127" i="1"/>
  <c r="EC127" i="1"/>
  <c r="EQ461" i="1"/>
  <c r="ED461" i="1"/>
  <c r="EQ651" i="1"/>
  <c r="ED651" i="1"/>
  <c r="EQ225" i="1"/>
  <c r="ED225" i="1"/>
  <c r="EQ196" i="1"/>
  <c r="ED196" i="1"/>
  <c r="EQ36" i="1"/>
  <c r="ED36" i="1"/>
  <c r="EQ223" i="1"/>
  <c r="ED223" i="1"/>
  <c r="EQ130" i="1"/>
  <c r="ED130" i="1"/>
  <c r="EQ913" i="1"/>
  <c r="ED913" i="1"/>
  <c r="EQ654" i="1"/>
  <c r="ED654" i="1"/>
  <c r="EQ215" i="1"/>
  <c r="ED215" i="1"/>
  <c r="EP200" i="1"/>
  <c r="EC200" i="1"/>
  <c r="EP219" i="1"/>
  <c r="EC219" i="1"/>
  <c r="EQ814" i="1"/>
  <c r="ED814" i="1"/>
  <c r="EQ803" i="1"/>
  <c r="ED803" i="1"/>
  <c r="EQ647" i="1"/>
  <c r="ED647" i="1"/>
  <c r="EQ18" i="1"/>
  <c r="ED18" i="1"/>
  <c r="EP407" i="1"/>
  <c r="EC407" i="1"/>
  <c r="EP530" i="1"/>
  <c r="EC530" i="1"/>
  <c r="EQ489" i="1"/>
  <c r="ED489" i="1"/>
  <c r="EP207" i="1"/>
  <c r="EC207" i="1"/>
  <c r="EP533" i="1"/>
  <c r="EC533" i="1"/>
  <c r="EP575" i="1"/>
  <c r="EC575" i="1"/>
  <c r="EP235" i="1"/>
  <c r="EC235" i="1"/>
  <c r="EP722" i="1"/>
  <c r="EC722" i="1"/>
  <c r="EP937" i="1"/>
  <c r="EC937" i="1"/>
  <c r="EP85" i="1"/>
  <c r="EC85" i="1"/>
  <c r="EP972" i="1"/>
  <c r="EC972" i="1"/>
  <c r="EP267" i="1"/>
  <c r="EC267" i="1"/>
  <c r="EP845" i="1"/>
  <c r="EC845" i="1"/>
  <c r="EQ696" i="1"/>
  <c r="ED696" i="1"/>
  <c r="EQ306" i="1"/>
  <c r="ED306" i="1"/>
  <c r="EQ704" i="1"/>
  <c r="ED704" i="1"/>
  <c r="EQ70" i="1"/>
  <c r="ED70" i="1"/>
  <c r="EQ896" i="1"/>
  <c r="ED896" i="1"/>
  <c r="EQ160" i="1"/>
  <c r="ED160" i="1"/>
  <c r="EQ813" i="1"/>
  <c r="ED813" i="1"/>
  <c r="EQ413" i="1"/>
  <c r="ED413" i="1"/>
  <c r="EP576" i="1"/>
  <c r="EC576" i="1"/>
  <c r="EQ242" i="1"/>
  <c r="ED242" i="1"/>
  <c r="EQ366" i="1"/>
  <c r="ED366" i="1"/>
  <c r="EQ942" i="1"/>
  <c r="ED942" i="1"/>
  <c r="EP427" i="1"/>
  <c r="EC427" i="1"/>
  <c r="EP493" i="1"/>
  <c r="EC493" i="1"/>
  <c r="EP443" i="1"/>
  <c r="EC443" i="1"/>
  <c r="EQ429" i="1"/>
  <c r="ED429" i="1"/>
  <c r="EQ594" i="1"/>
  <c r="ED594" i="1"/>
  <c r="EQ316" i="1"/>
  <c r="ED316" i="1"/>
  <c r="EQ807" i="1"/>
  <c r="ED807" i="1"/>
  <c r="EQ334" i="1"/>
  <c r="ED334" i="1"/>
  <c r="EQ441" i="1"/>
  <c r="ED441" i="1"/>
  <c r="EP474" i="1"/>
  <c r="EC474" i="1"/>
  <c r="EP439" i="1"/>
  <c r="EC439" i="1"/>
  <c r="EP767" i="1"/>
  <c r="EC767" i="1"/>
  <c r="EQ975" i="1"/>
  <c r="ED975" i="1"/>
  <c r="EQ645" i="1"/>
  <c r="ED645" i="1"/>
  <c r="EQ375" i="1"/>
  <c r="ED375" i="1"/>
  <c r="EQ59" i="1"/>
  <c r="ED59" i="1"/>
  <c r="EQ486" i="1"/>
  <c r="ED486" i="1"/>
  <c r="EQ55" i="1"/>
  <c r="ED55" i="1"/>
  <c r="EQ838" i="1"/>
  <c r="ED838" i="1"/>
  <c r="EQ5" i="1"/>
  <c r="ED5" i="1"/>
  <c r="EQ155" i="1"/>
  <c r="ED155" i="1"/>
  <c r="EP911" i="1"/>
  <c r="EC911" i="1"/>
  <c r="EQ901" i="1"/>
  <c r="ED901" i="1"/>
  <c r="EQ421" i="1"/>
  <c r="ED421" i="1"/>
  <c r="EP27" i="1"/>
  <c r="EC27" i="1"/>
  <c r="EQ897" i="1"/>
  <c r="ED897" i="1"/>
  <c r="EP948" i="1"/>
  <c r="EC948" i="1"/>
  <c r="EP54" i="1"/>
  <c r="EC54" i="1"/>
  <c r="EP616" i="1"/>
  <c r="EC616" i="1"/>
  <c r="EQ789" i="1"/>
  <c r="ED789" i="1"/>
  <c r="EQ476" i="1"/>
  <c r="ED476" i="1"/>
  <c r="EQ296" i="1"/>
  <c r="ED296" i="1"/>
  <c r="EQ276" i="1"/>
  <c r="ED276" i="1"/>
  <c r="EQ941" i="1"/>
  <c r="ED941" i="1"/>
  <c r="EQ299" i="1"/>
  <c r="ED299" i="1"/>
  <c r="EP716" i="1"/>
  <c r="EC716" i="1"/>
  <c r="EP151" i="1"/>
  <c r="EC151" i="1"/>
  <c r="EP673" i="1"/>
  <c r="EC673" i="1"/>
  <c r="EQ487" i="1"/>
  <c r="ED487" i="1"/>
  <c r="EP757" i="1"/>
  <c r="EC757" i="1"/>
  <c r="EP356" i="1"/>
  <c r="EC356" i="1"/>
  <c r="EP307" i="1"/>
  <c r="EC307" i="1"/>
  <c r="EP344" i="1"/>
  <c r="EC344" i="1"/>
  <c r="EQ260" i="1"/>
  <c r="ED260" i="1"/>
  <c r="EP870" i="1"/>
  <c r="EC870" i="1"/>
  <c r="EP875" i="1"/>
  <c r="EC875" i="1"/>
  <c r="EP275" i="1"/>
  <c r="EC275" i="1"/>
  <c r="EQ580" i="1"/>
  <c r="ED580" i="1"/>
  <c r="EP596" i="1"/>
  <c r="EC596" i="1"/>
  <c r="EQ605" i="1"/>
  <c r="ED605" i="1"/>
  <c r="EP747" i="1"/>
  <c r="EC747" i="1"/>
  <c r="EP734" i="1"/>
  <c r="EC734" i="1"/>
  <c r="EP424" i="1"/>
  <c r="EC424" i="1"/>
  <c r="EP544" i="1"/>
  <c r="EC544" i="1"/>
  <c r="EP67" i="1"/>
  <c r="EC67" i="1"/>
  <c r="EP294" i="1"/>
  <c r="EC294" i="1"/>
  <c r="EP270" i="1"/>
  <c r="EC270" i="1"/>
  <c r="EQ843" i="1"/>
  <c r="ED843" i="1"/>
  <c r="EP118" i="1"/>
  <c r="EC118" i="1"/>
  <c r="EQ785" i="1"/>
  <c r="ED785" i="1"/>
  <c r="EQ417" i="1"/>
  <c r="ED417" i="1"/>
  <c r="EP238" i="1"/>
  <c r="EC238" i="1"/>
  <c r="EQ300" i="1"/>
  <c r="ED300" i="1"/>
  <c r="EQ608" i="1"/>
  <c r="ED608" i="1"/>
  <c r="EQ579" i="1"/>
  <c r="ED579" i="1"/>
  <c r="EP291" i="1"/>
  <c r="EC291" i="1"/>
  <c r="EQ200" i="1"/>
  <c r="ED200" i="1"/>
  <c r="EP332" i="1"/>
  <c r="EC332" i="1"/>
  <c r="EP923" i="1"/>
  <c r="EC923" i="1"/>
  <c r="EQ804" i="1"/>
  <c r="ED804" i="1"/>
  <c r="EP149" i="1"/>
  <c r="EC149" i="1"/>
  <c r="EQ347" i="1"/>
  <c r="ED347" i="1"/>
  <c r="EQ640" i="1"/>
  <c r="ED640" i="1"/>
  <c r="EP889" i="1"/>
  <c r="EC889" i="1"/>
  <c r="EP257" i="1"/>
  <c r="EC257" i="1"/>
  <c r="EP396" i="1"/>
  <c r="EC396" i="1"/>
  <c r="EP217" i="1"/>
  <c r="EC217" i="1"/>
  <c r="EQ359" i="1"/>
  <c r="ED359" i="1"/>
  <c r="EP412" i="1"/>
  <c r="EC412" i="1"/>
  <c r="EQ219" i="1"/>
  <c r="ED219" i="1"/>
  <c r="EP980" i="1"/>
  <c r="EC980" i="1"/>
  <c r="EP657" i="1"/>
  <c r="EC657" i="1"/>
  <c r="EQ116" i="1"/>
  <c r="ED116" i="1"/>
  <c r="EP932" i="1"/>
  <c r="EC932" i="1"/>
  <c r="EP763" i="1"/>
  <c r="EC763" i="1"/>
  <c r="EP462" i="1"/>
  <c r="EC462" i="1"/>
  <c r="EP931" i="1"/>
  <c r="EC931" i="1"/>
  <c r="EQ833" i="1"/>
  <c r="ED833" i="1"/>
  <c r="EQ517" i="1"/>
  <c r="ED517" i="1"/>
  <c r="EP961" i="1"/>
  <c r="EC961" i="1"/>
  <c r="EP150" i="1"/>
  <c r="EC150" i="1"/>
  <c r="EQ592" i="1"/>
  <c r="ED592" i="1"/>
  <c r="EP955" i="1"/>
  <c r="EC955" i="1"/>
  <c r="EP3" i="1"/>
  <c r="EC3" i="1"/>
  <c r="EQ254" i="1"/>
  <c r="ED254" i="1"/>
  <c r="EP872" i="1"/>
  <c r="EC872" i="1"/>
  <c r="EQ264" i="1"/>
  <c r="ED264" i="1"/>
  <c r="EP87" i="1"/>
  <c r="EC87" i="1"/>
  <c r="EQ90" i="1"/>
  <c r="ED90" i="1"/>
  <c r="EP635" i="1"/>
  <c r="EC635" i="1"/>
  <c r="EQ430" i="1"/>
  <c r="ED430" i="1"/>
  <c r="EP542" i="1"/>
  <c r="EC542" i="1"/>
  <c r="EP777" i="1"/>
  <c r="EC777" i="1"/>
  <c r="EQ724" i="1"/>
  <c r="ED724" i="1"/>
  <c r="EP522" i="1"/>
  <c r="EC522" i="1"/>
  <c r="EP761" i="1"/>
  <c r="EC761" i="1"/>
  <c r="EP685" i="1"/>
  <c r="EC685" i="1"/>
  <c r="EQ203" i="1"/>
  <c r="ED203" i="1"/>
  <c r="EP140" i="1"/>
  <c r="EC140" i="1"/>
  <c r="EQ105" i="1"/>
  <c r="ED105" i="1"/>
  <c r="EQ10" i="1"/>
  <c r="ED10" i="1"/>
  <c r="EP915" i="1"/>
  <c r="EC915" i="1"/>
  <c r="EP543" i="1"/>
  <c r="EC543" i="1"/>
  <c r="EP406" i="1"/>
  <c r="EC406" i="1"/>
  <c r="EP718" i="1"/>
  <c r="EC718" i="1"/>
  <c r="EP971" i="1"/>
  <c r="EC971" i="1"/>
  <c r="EP11" i="1"/>
  <c r="EC11" i="1"/>
  <c r="EP751" i="1"/>
  <c r="EC751" i="1"/>
  <c r="EP968" i="1"/>
  <c r="EC968" i="1"/>
  <c r="EQ905" i="1"/>
  <c r="ED905" i="1"/>
  <c r="EP131" i="1"/>
  <c r="EC131" i="1"/>
  <c r="EP723" i="1"/>
  <c r="EC723" i="1"/>
  <c r="EQ483" i="1"/>
  <c r="ED483" i="1"/>
  <c r="EP529" i="1"/>
  <c r="EC529" i="1"/>
  <c r="EP631" i="1"/>
  <c r="EC631" i="1"/>
  <c r="EP841" i="1"/>
  <c r="EC841" i="1"/>
  <c r="EP194" i="1"/>
  <c r="EC194" i="1"/>
  <c r="EP879" i="1"/>
  <c r="EC879" i="1"/>
  <c r="EP39" i="1"/>
  <c r="EC39" i="1"/>
  <c r="EQ657" i="1"/>
  <c r="ED657" i="1"/>
  <c r="EP378" i="1"/>
  <c r="EC378" i="1"/>
  <c r="EP833" i="1"/>
  <c r="EC833" i="1"/>
  <c r="EP360" i="1"/>
  <c r="EC360" i="1"/>
  <c r="EP940" i="1"/>
  <c r="EC940" i="1"/>
  <c r="EP804" i="1"/>
  <c r="EC804" i="1"/>
  <c r="EP324" i="1"/>
  <c r="EC324" i="1"/>
  <c r="EP567" i="1"/>
  <c r="EC567" i="1"/>
  <c r="EP338" i="1"/>
  <c r="EC338" i="1"/>
  <c r="EP107" i="1"/>
  <c r="EC107" i="1"/>
  <c r="EP851" i="1"/>
  <c r="EC851" i="1"/>
  <c r="EP774" i="1"/>
  <c r="EC774" i="1"/>
  <c r="EP170" i="1"/>
  <c r="EC170" i="1"/>
  <c r="EP450" i="1"/>
  <c r="EC450" i="1"/>
  <c r="EP202" i="1"/>
  <c r="EC202" i="1"/>
  <c r="EP14" i="1"/>
  <c r="EC14" i="1"/>
  <c r="EQ161" i="1"/>
  <c r="ED161" i="1"/>
  <c r="EP518" i="1"/>
  <c r="EC518" i="1"/>
  <c r="EP86" i="1"/>
  <c r="EC86" i="1"/>
  <c r="EP711" i="1"/>
  <c r="EC711" i="1"/>
  <c r="EQ912" i="1"/>
  <c r="ED912" i="1"/>
  <c r="EP167" i="1"/>
  <c r="EC167" i="1"/>
  <c r="EP158" i="1"/>
  <c r="EC158" i="1"/>
  <c r="EP237" i="1"/>
  <c r="EC237" i="1"/>
  <c r="EP758" i="1"/>
  <c r="EC758" i="1"/>
  <c r="EQ742" i="1"/>
  <c r="ED742" i="1"/>
  <c r="EQ49" i="1"/>
  <c r="ED49" i="1"/>
  <c r="EQ614" i="1"/>
  <c r="ED614" i="1"/>
  <c r="EQ502" i="1"/>
  <c r="ED502" i="1"/>
  <c r="EQ959" i="1"/>
  <c r="ED959" i="1"/>
  <c r="EQ837" i="1"/>
  <c r="ED837" i="1"/>
  <c r="EQ269" i="1"/>
  <c r="ED269" i="1"/>
  <c r="EQ512" i="1"/>
  <c r="ED512" i="1"/>
  <c r="EQ703" i="1"/>
  <c r="ED703" i="1"/>
  <c r="EQ100" i="1"/>
  <c r="ED100" i="1"/>
  <c r="EQ825" i="1"/>
  <c r="ED825" i="1"/>
  <c r="EQ253" i="1"/>
  <c r="ED253" i="1"/>
  <c r="EQ523" i="1"/>
  <c r="ED523" i="1"/>
  <c r="EP579" i="1"/>
  <c r="EC579" i="1"/>
  <c r="EP498" i="1"/>
  <c r="EC498" i="1"/>
  <c r="EP48" i="1"/>
  <c r="EC48" i="1"/>
  <c r="EP350" i="1"/>
  <c r="EC350" i="1"/>
  <c r="EP791" i="1"/>
  <c r="EC791" i="1"/>
  <c r="EP922" i="1"/>
  <c r="EC922" i="1"/>
  <c r="EP384" i="1"/>
  <c r="EC384" i="1"/>
  <c r="EP168" i="1"/>
  <c r="EC168" i="1"/>
  <c r="EP398" i="1"/>
  <c r="EC398" i="1"/>
  <c r="EP468" i="1"/>
  <c r="EC468" i="1"/>
  <c r="EP840" i="1"/>
  <c r="EC840" i="1"/>
  <c r="EP191" i="1"/>
  <c r="EC191" i="1"/>
  <c r="EP630" i="1"/>
  <c r="EC630" i="1"/>
  <c r="EP557" i="1"/>
  <c r="EC557" i="1"/>
  <c r="EP933" i="1"/>
  <c r="EC933" i="1"/>
  <c r="EP189" i="1"/>
  <c r="EC189" i="1"/>
  <c r="EP455" i="1"/>
  <c r="EC455" i="1"/>
  <c r="EP120" i="1"/>
  <c r="EC120" i="1"/>
  <c r="EP4" i="1"/>
  <c r="EC4" i="1"/>
  <c r="EP139" i="1"/>
  <c r="EC139" i="1"/>
  <c r="EQ127" i="1"/>
  <c r="ED127" i="1"/>
  <c r="EP461" i="1"/>
  <c r="EC461" i="1"/>
  <c r="EP651" i="1"/>
  <c r="EC651" i="1"/>
  <c r="EP225" i="1"/>
  <c r="EC225" i="1"/>
  <c r="EP196" i="1"/>
  <c r="EC196" i="1"/>
  <c r="EP36" i="1"/>
  <c r="EC36" i="1"/>
  <c r="EP223" i="1"/>
  <c r="EC223" i="1"/>
  <c r="EP130" i="1"/>
  <c r="EC130" i="1"/>
  <c r="EP913" i="1"/>
  <c r="EC913" i="1"/>
  <c r="EP654" i="1"/>
  <c r="EC654" i="1"/>
  <c r="EP215" i="1"/>
  <c r="EC215" i="1"/>
  <c r="EQ292" i="1"/>
  <c r="ED292" i="1"/>
  <c r="EQ780" i="1"/>
  <c r="ED780" i="1"/>
  <c r="EQ80" i="1"/>
  <c r="ED80" i="1"/>
  <c r="EQ227" i="1"/>
  <c r="ED227" i="1"/>
  <c r="EP672" i="1"/>
  <c r="EC672" i="1"/>
  <c r="EQ773" i="1"/>
  <c r="ED773" i="1"/>
  <c r="EQ220" i="1"/>
  <c r="ED220" i="1"/>
  <c r="EP914" i="1"/>
  <c r="EC914" i="1"/>
  <c r="EP771" i="1"/>
  <c r="EC771" i="1"/>
  <c r="EQ230" i="1"/>
  <c r="ED230" i="1"/>
  <c r="EQ172" i="1"/>
  <c r="ED172" i="1"/>
  <c r="EQ909" i="1"/>
  <c r="ED909" i="1"/>
  <c r="EQ731" i="1"/>
  <c r="ED731" i="1"/>
  <c r="EP960" i="1"/>
  <c r="EC960" i="1"/>
  <c r="EQ895" i="1"/>
  <c r="ED895" i="1"/>
  <c r="EQ899" i="1"/>
  <c r="ED899" i="1"/>
  <c r="EP857" i="1"/>
  <c r="EC857" i="1"/>
  <c r="EQ783" i="1"/>
  <c r="ED783" i="1"/>
  <c r="EP950" i="1"/>
  <c r="EC950" i="1"/>
  <c r="EP706" i="1"/>
  <c r="EC706" i="1"/>
  <c r="EQ891" i="1"/>
  <c r="ED891" i="1"/>
  <c r="EQ497" i="1"/>
  <c r="ED497" i="1"/>
  <c r="EP744" i="1"/>
  <c r="EC744" i="1"/>
  <c r="EQ492" i="1"/>
  <c r="ED492" i="1"/>
  <c r="EP397" i="1"/>
  <c r="EC397" i="1"/>
  <c r="EP730" i="1"/>
  <c r="EC730" i="1"/>
  <c r="EP784" i="1"/>
  <c r="EC784" i="1"/>
  <c r="EP117" i="1"/>
  <c r="EC117" i="1"/>
  <c r="EP61" i="1"/>
  <c r="EC61" i="1"/>
  <c r="EP560" i="1"/>
  <c r="EC560" i="1"/>
  <c r="EP715" i="1"/>
  <c r="EC715" i="1"/>
  <c r="EP545" i="1"/>
  <c r="EC545" i="1"/>
  <c r="EQ285" i="1"/>
  <c r="ED285" i="1"/>
  <c r="EP582" i="1"/>
  <c r="EC582" i="1"/>
  <c r="EP779" i="1"/>
  <c r="EC779" i="1"/>
  <c r="EQ322" i="1"/>
  <c r="ED322" i="1"/>
  <c r="EQ278" i="1"/>
  <c r="ED278" i="1"/>
  <c r="EQ854" i="1"/>
  <c r="ED854" i="1"/>
  <c r="EP441" i="1"/>
  <c r="EC441" i="1"/>
  <c r="EQ474" i="1"/>
  <c r="ED474" i="1"/>
  <c r="EQ439" i="1"/>
  <c r="ED439" i="1"/>
  <c r="EQ767" i="1"/>
  <c r="ED767" i="1"/>
  <c r="EP975" i="1"/>
  <c r="EC975" i="1"/>
  <c r="EP645" i="1"/>
  <c r="EC645" i="1"/>
  <c r="EP375" i="1"/>
  <c r="EC375" i="1"/>
  <c r="EP59" i="1"/>
  <c r="EC59" i="1"/>
  <c r="EP486" i="1"/>
  <c r="EC486" i="1"/>
  <c r="EP55" i="1"/>
  <c r="EC55" i="1"/>
  <c r="EP838" i="1"/>
  <c r="EC838" i="1"/>
  <c r="EP5" i="1"/>
  <c r="EC5" i="1"/>
  <c r="EP155" i="1"/>
  <c r="EC155" i="1"/>
  <c r="EQ911" i="1"/>
  <c r="ED911" i="1"/>
  <c r="EQ593" i="1"/>
  <c r="ED593" i="1"/>
  <c r="EP319" i="1"/>
  <c r="EC319" i="1"/>
  <c r="EP709" i="1"/>
  <c r="EC709" i="1"/>
  <c r="EQ617" i="1"/>
  <c r="ED617" i="1"/>
  <c r="EP903" i="1"/>
  <c r="EC903" i="1"/>
  <c r="EP864" i="1"/>
  <c r="EC864" i="1"/>
  <c r="EQ446" i="1"/>
  <c r="ED446" i="1"/>
  <c r="EQ138" i="1"/>
  <c r="ED138" i="1"/>
  <c r="EQ147" i="1"/>
  <c r="ED147" i="1"/>
  <c r="EP114" i="1"/>
  <c r="EC114" i="1"/>
  <c r="EP581" i="1"/>
  <c r="EC581" i="1"/>
  <c r="EQ830" i="1"/>
  <c r="ED830" i="1"/>
  <c r="EP349" i="1"/>
  <c r="EC349" i="1"/>
  <c r="EQ853" i="1"/>
  <c r="ED853" i="1"/>
  <c r="EQ681" i="1"/>
  <c r="ED681" i="1"/>
  <c r="EP473" i="1"/>
  <c r="EC473" i="1"/>
  <c r="EQ702" i="1"/>
  <c r="ED702" i="1"/>
  <c r="EQ275" i="1"/>
  <c r="ED275" i="1"/>
  <c r="EP580" i="1"/>
  <c r="EC580" i="1"/>
  <c r="EQ596" i="1"/>
  <c r="ED596" i="1"/>
  <c r="EP605" i="1"/>
  <c r="EC605" i="1"/>
  <c r="EQ60" i="1"/>
  <c r="ED60" i="1"/>
  <c r="EQ124" i="1"/>
  <c r="ED124" i="1"/>
  <c r="EQ701" i="1"/>
  <c r="ED701" i="1"/>
  <c r="EQ6" i="1"/>
  <c r="ED6" i="1"/>
  <c r="EQ281" i="1"/>
  <c r="ED281" i="1"/>
  <c r="EP490" i="1"/>
  <c r="EC490" i="1"/>
  <c r="EQ834" i="1"/>
  <c r="ED834" i="1"/>
  <c r="EP606" i="1"/>
  <c r="EC606" i="1"/>
  <c r="EQ946" i="1"/>
  <c r="ED946" i="1"/>
  <c r="EQ294" i="1"/>
  <c r="ED294" i="1"/>
  <c r="EQ270" i="1"/>
  <c r="ED270" i="1"/>
  <c r="EQ960" i="1"/>
  <c r="ED960" i="1"/>
  <c r="EQ428" i="1"/>
  <c r="ED428" i="1"/>
  <c r="EP814" i="1"/>
  <c r="EC814" i="1"/>
  <c r="EP80" i="1"/>
  <c r="EC80" i="1"/>
  <c r="EP816" i="1"/>
  <c r="EC816" i="1"/>
  <c r="EQ684" i="1"/>
  <c r="ED684" i="1"/>
  <c r="EQ729" i="1"/>
  <c r="ED729" i="1"/>
  <c r="EP700" i="1"/>
  <c r="EC700" i="1"/>
  <c r="EQ930" i="1"/>
  <c r="ED930" i="1"/>
  <c r="EP449" i="1"/>
  <c r="EC449" i="1"/>
  <c r="EQ74" i="1"/>
  <c r="ED74" i="1"/>
  <c r="EQ862" i="1"/>
  <c r="ED862" i="1"/>
  <c r="EQ498" i="1"/>
  <c r="ED498" i="1"/>
  <c r="EP292" i="1"/>
  <c r="EC292" i="1"/>
  <c r="EP208" i="1"/>
  <c r="EC208" i="1"/>
  <c r="EQ860" i="1"/>
  <c r="ED860" i="1"/>
  <c r="EQ414" i="1"/>
  <c r="ED414" i="1"/>
  <c r="EQ247" i="1"/>
  <c r="ED247" i="1"/>
  <c r="EP597" i="1"/>
  <c r="EC597" i="1"/>
  <c r="EP637" i="1"/>
  <c r="EC637" i="1"/>
  <c r="EP66" i="1"/>
  <c r="EC66" i="1"/>
  <c r="EQ245" i="1"/>
  <c r="ED245" i="1"/>
  <c r="EP514" i="1"/>
  <c r="EC514" i="1"/>
  <c r="EP464" i="1"/>
  <c r="EC464" i="1"/>
  <c r="EP308" i="1"/>
  <c r="EC308" i="1"/>
  <c r="EP959" i="1"/>
  <c r="EC959" i="1"/>
  <c r="EP305" i="1"/>
  <c r="EC305" i="1"/>
  <c r="EQ924" i="1"/>
  <c r="ED924" i="1"/>
  <c r="EP568" i="1"/>
  <c r="EC568" i="1"/>
  <c r="EQ426" i="1"/>
  <c r="ED426" i="1"/>
  <c r="EQ598" i="1"/>
  <c r="ED598" i="1"/>
  <c r="EQ422" i="1"/>
  <c r="ED422" i="1"/>
  <c r="EQ746" i="1"/>
  <c r="ED746" i="1"/>
  <c r="EQ727" i="1"/>
  <c r="ED727" i="1"/>
  <c r="EP265" i="1"/>
  <c r="EC265" i="1"/>
  <c r="EP23" i="1"/>
  <c r="EC23" i="1"/>
  <c r="EQ622" i="1"/>
  <c r="ED622" i="1"/>
  <c r="EQ572" i="1"/>
  <c r="ED572" i="1"/>
  <c r="EQ929" i="1"/>
  <c r="ED929" i="1"/>
  <c r="EP844" i="1"/>
  <c r="EC844" i="1"/>
  <c r="EP802" i="1"/>
  <c r="EC802" i="1"/>
  <c r="EP376" i="1"/>
  <c r="EC376" i="1"/>
  <c r="EQ45" i="1"/>
  <c r="ED45" i="1"/>
  <c r="EP289" i="1"/>
  <c r="EC289" i="1"/>
  <c r="EQ725" i="1"/>
  <c r="ED725" i="1"/>
  <c r="EQ211" i="1"/>
  <c r="ED211" i="1"/>
  <c r="EQ42" i="1"/>
  <c r="ED42" i="1"/>
  <c r="EQ566" i="1"/>
  <c r="ED566" i="1"/>
  <c r="EQ192" i="1"/>
  <c r="ED192" i="1"/>
  <c r="EQ136" i="1"/>
  <c r="ED136" i="1"/>
  <c r="EP558" i="1"/>
  <c r="EC558" i="1"/>
  <c r="EP21" i="1"/>
  <c r="EC21" i="1"/>
  <c r="EQ195" i="1"/>
  <c r="ED195" i="1"/>
  <c r="EP531" i="1"/>
  <c r="EC531" i="1"/>
  <c r="EQ908" i="1"/>
  <c r="ED908" i="1"/>
  <c r="EQ101" i="1"/>
  <c r="ED101" i="1"/>
  <c r="EQ536" i="1"/>
  <c r="ED536" i="1"/>
  <c r="EP183" i="1"/>
  <c r="EC183" i="1"/>
  <c r="EQ328" i="1"/>
  <c r="ED328" i="1"/>
  <c r="EP457" i="1"/>
  <c r="EC457" i="1"/>
  <c r="EQ41" i="1"/>
  <c r="ED41" i="1"/>
  <c r="EP717" i="1"/>
  <c r="EC717" i="1"/>
  <c r="EP165" i="1"/>
  <c r="EC165" i="1"/>
  <c r="EQ470" i="1"/>
  <c r="ED470" i="1"/>
  <c r="EP121" i="1"/>
  <c r="EC121" i="1"/>
  <c r="EQ540" i="1"/>
  <c r="ED540" i="1"/>
  <c r="EQ482" i="1"/>
  <c r="ED482" i="1"/>
  <c r="EQ171" i="1"/>
  <c r="ED171" i="1"/>
  <c r="EQ769" i="1"/>
  <c r="ED769" i="1"/>
  <c r="EP423" i="1"/>
  <c r="EC423" i="1"/>
  <c r="EQ7" i="1"/>
  <c r="ED7" i="1"/>
  <c r="EQ226" i="1"/>
  <c r="ED226" i="1"/>
  <c r="EQ231" i="1"/>
  <c r="ED231" i="1"/>
  <c r="EQ181" i="1"/>
  <c r="ED181" i="1"/>
  <c r="EQ720" i="1"/>
  <c r="ED720" i="1"/>
  <c r="EQ564" i="1"/>
  <c r="ED564" i="1"/>
  <c r="EP881" i="1"/>
  <c r="EC881" i="1"/>
  <c r="EQ472" i="1"/>
  <c r="ED472" i="1"/>
  <c r="EQ9" i="1"/>
  <c r="ED9" i="1"/>
  <c r="EP206" i="1"/>
  <c r="EC206" i="1"/>
  <c r="EQ625" i="1"/>
  <c r="ED625" i="1"/>
  <c r="EQ401" i="1"/>
  <c r="ED401" i="1"/>
  <c r="EP969" i="1"/>
  <c r="EC969" i="1"/>
  <c r="EP539" i="1"/>
  <c r="EC539" i="1"/>
  <c r="EP341" i="1"/>
  <c r="EC341" i="1"/>
  <c r="EP801" i="1"/>
  <c r="EC801" i="1"/>
  <c r="EP674" i="1"/>
  <c r="EC674" i="1"/>
  <c r="EP288" i="1"/>
  <c r="EC288" i="1"/>
  <c r="EP71" i="1"/>
  <c r="EC71" i="1"/>
  <c r="EP333" i="1"/>
  <c r="EC333" i="1"/>
  <c r="EP254" i="1"/>
  <c r="EC254" i="1"/>
  <c r="EP952" i="1"/>
  <c r="EC952" i="1"/>
  <c r="EP336" i="1"/>
  <c r="EC336" i="1"/>
  <c r="EP821" i="1"/>
  <c r="EC821" i="1"/>
  <c r="EP74" i="1"/>
  <c r="EC74" i="1"/>
  <c r="EP902" i="1"/>
  <c r="EC902" i="1"/>
  <c r="EP426" i="1"/>
  <c r="EC426" i="1"/>
  <c r="EP505" i="1"/>
  <c r="EC505" i="1"/>
  <c r="EP586" i="1"/>
  <c r="EC586" i="1"/>
  <c r="EP877" i="1"/>
  <c r="EC877" i="1"/>
  <c r="EP934" i="1"/>
  <c r="EC934" i="1"/>
  <c r="EP321" i="1"/>
  <c r="EC321" i="1"/>
  <c r="EQ550" i="1"/>
  <c r="ED550" i="1"/>
  <c r="EQ537" i="1"/>
  <c r="ED537" i="1"/>
  <c r="EQ84" i="1"/>
  <c r="ED84" i="1"/>
  <c r="EQ72" i="1"/>
  <c r="ED72" i="1"/>
  <c r="EQ863" i="1"/>
  <c r="ED863" i="1"/>
  <c r="EQ822" i="1"/>
  <c r="ED822" i="1"/>
  <c r="EP174" i="1"/>
  <c r="EC174" i="1"/>
  <c r="EQ157" i="1"/>
  <c r="ED157" i="1"/>
  <c r="EQ224" i="1"/>
  <c r="ED224" i="1"/>
  <c r="EP463" i="1"/>
  <c r="EC463" i="1"/>
  <c r="EP759" i="1"/>
  <c r="EC759" i="1"/>
  <c r="EQ555" i="1"/>
  <c r="ED555" i="1"/>
  <c r="EP459" i="1"/>
  <c r="EC459" i="1"/>
  <c r="EQ977" i="1"/>
  <c r="ED977" i="1"/>
  <c r="EP469" i="1"/>
  <c r="EC469" i="1"/>
  <c r="EQ521" i="1"/>
  <c r="ED521" i="1"/>
  <c r="EQ907" i="1"/>
  <c r="ED907" i="1"/>
  <c r="EQ198" i="1"/>
  <c r="ED198" i="1"/>
  <c r="EQ268" i="1"/>
  <c r="ED268" i="1"/>
  <c r="EQ925" i="1"/>
  <c r="ED925" i="1"/>
  <c r="EQ305" i="1"/>
  <c r="ED305" i="1"/>
  <c r="EQ619" i="1"/>
  <c r="ED619" i="1"/>
  <c r="EQ958" i="1"/>
  <c r="ED958" i="1"/>
  <c r="EQ419" i="1"/>
  <c r="ED419" i="1"/>
  <c r="EQ243" i="1"/>
  <c r="ED243" i="1"/>
  <c r="EQ364" i="1"/>
  <c r="ED364" i="1"/>
  <c r="EQ420" i="1"/>
  <c r="ED420" i="1"/>
  <c r="EQ448" i="1"/>
  <c r="ED448" i="1"/>
  <c r="EQ412" i="1"/>
  <c r="ED412" i="1"/>
  <c r="EQ87" i="1"/>
  <c r="ED87" i="1"/>
  <c r="EQ590" i="1"/>
  <c r="ED590" i="1"/>
  <c r="EQ314" i="1"/>
  <c r="ED314" i="1"/>
  <c r="EQ339" i="1"/>
  <c r="ED339" i="1"/>
  <c r="EQ66" i="1"/>
  <c r="ED66" i="1"/>
  <c r="EQ464" i="1"/>
  <c r="ED464" i="1"/>
  <c r="EQ396" i="1"/>
  <c r="ED396" i="1"/>
  <c r="EQ637" i="1"/>
  <c r="ED637" i="1"/>
  <c r="EQ217" i="1"/>
  <c r="ED217" i="1"/>
  <c r="EP64" i="1"/>
  <c r="EC64" i="1"/>
  <c r="EP600" i="1"/>
  <c r="EC600" i="1"/>
  <c r="EP414" i="1"/>
  <c r="EC414" i="1"/>
  <c r="EP247" i="1"/>
  <c r="EC247" i="1"/>
  <c r="EP890" i="1"/>
  <c r="EC890" i="1"/>
  <c r="EP678" i="1"/>
  <c r="EC678" i="1"/>
  <c r="EP69" i="1"/>
  <c r="EC69" i="1"/>
  <c r="EP104" i="1"/>
  <c r="EC104" i="1"/>
  <c r="EP585" i="1"/>
  <c r="EC585" i="1"/>
  <c r="EP258" i="1"/>
  <c r="EC258" i="1"/>
  <c r="EP695" i="1"/>
  <c r="EC695" i="1"/>
  <c r="EQ534" i="1"/>
  <c r="ED534" i="1"/>
  <c r="EQ559" i="1"/>
  <c r="ED559" i="1"/>
  <c r="EQ209" i="1"/>
  <c r="ED209" i="1"/>
  <c r="EQ392" i="1"/>
  <c r="ED392" i="1"/>
  <c r="EP970" i="1"/>
  <c r="EC970" i="1"/>
  <c r="EQ526" i="1"/>
  <c r="ED526" i="1"/>
  <c r="EQ399" i="1"/>
  <c r="ED399" i="1"/>
  <c r="EQ770" i="1"/>
  <c r="ED770" i="1"/>
  <c r="EP37" i="1"/>
  <c r="EC37" i="1"/>
  <c r="EQ409" i="1"/>
  <c r="ED409" i="1"/>
  <c r="EQ402" i="1"/>
  <c r="ED402" i="1"/>
  <c r="EQ639" i="1"/>
  <c r="ED639" i="1"/>
  <c r="EQ467" i="1"/>
  <c r="ED467" i="1"/>
  <c r="EQ756" i="1"/>
  <c r="ED756" i="1"/>
  <c r="EQ632" i="1"/>
  <c r="ED632" i="1"/>
  <c r="EQ554" i="1"/>
  <c r="ED554" i="1"/>
  <c r="EQ234" i="1"/>
  <c r="ED234" i="1"/>
  <c r="EQ802" i="1"/>
  <c r="ED802" i="1"/>
  <c r="EQ142" i="1"/>
  <c r="ED142" i="1"/>
  <c r="EP227" i="1"/>
  <c r="EC227" i="1"/>
  <c r="EQ672" i="1"/>
  <c r="ED672" i="1"/>
  <c r="EP773" i="1"/>
  <c r="EC773" i="1"/>
  <c r="EP220" i="1"/>
  <c r="EC220" i="1"/>
  <c r="EQ914" i="1"/>
  <c r="ED914" i="1"/>
  <c r="EQ771" i="1"/>
  <c r="ED771" i="1"/>
  <c r="EP230" i="1"/>
  <c r="EC230" i="1"/>
  <c r="EP172" i="1"/>
  <c r="EC172" i="1"/>
  <c r="EP909" i="1"/>
  <c r="EC909" i="1"/>
  <c r="EP731" i="1"/>
  <c r="EC731" i="1"/>
  <c r="EQ961" i="1"/>
  <c r="ED961" i="1"/>
  <c r="EP428" i="1"/>
  <c r="EC428" i="1"/>
  <c r="EP817" i="1"/>
  <c r="EC817" i="1"/>
  <c r="EP35" i="1"/>
  <c r="EC35" i="1"/>
  <c r="EP899" i="1"/>
  <c r="EC899" i="1"/>
  <c r="EQ857" i="1"/>
  <c r="ED857" i="1"/>
  <c r="EP783" i="1"/>
  <c r="EC783" i="1"/>
  <c r="EQ950" i="1"/>
  <c r="ED950" i="1"/>
  <c r="EQ706" i="1"/>
  <c r="ED706" i="1"/>
  <c r="EP891" i="1"/>
  <c r="EC891" i="1"/>
  <c r="EP497" i="1"/>
  <c r="EC497" i="1"/>
  <c r="EQ744" i="1"/>
  <c r="ED744" i="1"/>
  <c r="EP492" i="1"/>
  <c r="EC492" i="1"/>
  <c r="EQ397" i="1"/>
  <c r="ED397" i="1"/>
  <c r="EQ730" i="1"/>
  <c r="ED730" i="1"/>
  <c r="EQ784" i="1"/>
  <c r="ED784" i="1"/>
  <c r="EQ117" i="1"/>
  <c r="ED117" i="1"/>
  <c r="EQ61" i="1"/>
  <c r="ED61" i="1"/>
  <c r="EQ560" i="1"/>
  <c r="ED560" i="1"/>
  <c r="EQ715" i="1"/>
  <c r="ED715" i="1"/>
  <c r="EQ545" i="1"/>
  <c r="ED545" i="1"/>
  <c r="EP285" i="1"/>
  <c r="EC285" i="1"/>
  <c r="EP103" i="1"/>
  <c r="EC103" i="1"/>
  <c r="EQ271" i="1"/>
  <c r="ED271" i="1"/>
  <c r="EQ620" i="1"/>
  <c r="ED620" i="1"/>
  <c r="EP689" i="1"/>
  <c r="EC689" i="1"/>
  <c r="EQ106" i="1"/>
  <c r="ED106" i="1"/>
  <c r="EQ947" i="1"/>
  <c r="ED947" i="1"/>
  <c r="EQ808" i="1"/>
  <c r="ED808" i="1"/>
  <c r="EP500" i="1"/>
  <c r="EC500" i="1"/>
  <c r="EP408" i="1"/>
  <c r="EC408" i="1"/>
  <c r="EQ871" i="1"/>
  <c r="ED871" i="1"/>
  <c r="EQ849" i="1"/>
  <c r="ED849" i="1"/>
  <c r="EQ303" i="1"/>
  <c r="ED303" i="1"/>
  <c r="EQ945" i="1"/>
  <c r="ED945" i="1"/>
  <c r="EQ115" i="1"/>
  <c r="ED115" i="1"/>
  <c r="EQ963" i="1"/>
  <c r="ED963" i="1"/>
  <c r="EQ836" i="1"/>
  <c r="ED836" i="1"/>
  <c r="EQ319" i="1"/>
  <c r="ED319" i="1"/>
  <c r="EQ709" i="1"/>
  <c r="ED709" i="1"/>
  <c r="EP617" i="1"/>
  <c r="EC617" i="1"/>
  <c r="EQ903" i="1"/>
  <c r="ED903" i="1"/>
  <c r="EQ864" i="1"/>
  <c r="ED864" i="1"/>
  <c r="EP446" i="1"/>
  <c r="EC446" i="1"/>
  <c r="EP138" i="1"/>
  <c r="EC138" i="1"/>
  <c r="EP147" i="1"/>
  <c r="EC147" i="1"/>
  <c r="EQ114" i="1"/>
  <c r="ED114" i="1"/>
  <c r="EQ581" i="1"/>
  <c r="ED581" i="1"/>
  <c r="EP830" i="1"/>
  <c r="EC830" i="1"/>
  <c r="EQ349" i="1"/>
  <c r="ED349" i="1"/>
  <c r="EP853" i="1"/>
  <c r="EC853" i="1"/>
  <c r="EP681" i="1"/>
  <c r="EC681" i="1"/>
  <c r="EQ473" i="1"/>
  <c r="ED473" i="1"/>
  <c r="EP702" i="1"/>
  <c r="EC702" i="1"/>
  <c r="EP304" i="1"/>
  <c r="EC304" i="1"/>
  <c r="EP868" i="1"/>
  <c r="EC868" i="1"/>
  <c r="EP612" i="1"/>
  <c r="EC612" i="1"/>
  <c r="EQ707" i="1"/>
  <c r="ED707" i="1"/>
  <c r="EQ904" i="1"/>
  <c r="ED904" i="1"/>
  <c r="EP249" i="1"/>
  <c r="EC249" i="1"/>
  <c r="EP325" i="1"/>
  <c r="EC325" i="1"/>
  <c r="EQ418" i="1"/>
  <c r="ED418" i="1"/>
  <c r="EP60" i="1"/>
  <c r="EC60" i="1"/>
  <c r="EP644" i="1"/>
  <c r="EC644" i="1"/>
  <c r="EP124" i="1"/>
  <c r="EC124" i="1"/>
  <c r="EP701" i="1"/>
  <c r="EC701" i="1"/>
  <c r="EP6" i="1"/>
  <c r="EC6" i="1"/>
  <c r="EP281" i="1"/>
  <c r="EC281" i="1"/>
  <c r="EP355" i="1"/>
  <c r="EC355" i="1"/>
  <c r="EP638" i="1"/>
  <c r="EC638" i="1"/>
  <c r="EQ552" i="1"/>
  <c r="ED552" i="1"/>
  <c r="EQ928" i="1"/>
  <c r="ED928" i="1"/>
  <c r="EP867" i="1"/>
  <c r="EC867" i="1"/>
  <c r="EQ95" i="1"/>
  <c r="ED95" i="1"/>
  <c r="EP854" i="1"/>
  <c r="EC854" i="1"/>
  <c r="EP316" i="1"/>
  <c r="EC316" i="1"/>
  <c r="EP850" i="1"/>
  <c r="EC850" i="1"/>
  <c r="EQ793" i="1"/>
  <c r="ED793" i="1"/>
  <c r="EP928" i="1"/>
  <c r="EC928" i="1"/>
  <c r="EQ363" i="1"/>
  <c r="ED363" i="1"/>
  <c r="EP663" i="1"/>
  <c r="EC663" i="1"/>
  <c r="EQ842" i="1"/>
  <c r="ED842" i="1"/>
  <c r="EQ726" i="1"/>
  <c r="ED726" i="1"/>
  <c r="EQ336" i="1"/>
  <c r="ED336" i="1"/>
  <c r="EP286" i="1"/>
  <c r="EC286" i="1"/>
  <c r="EP511" i="1"/>
  <c r="EC511" i="1"/>
  <c r="EP803" i="1"/>
  <c r="EC803" i="1"/>
  <c r="EQ348" i="1"/>
  <c r="ED348" i="1"/>
  <c r="EQ739" i="1"/>
  <c r="ED739" i="1"/>
  <c r="EQ19" i="1"/>
  <c r="ED19" i="1"/>
  <c r="EP72" i="1"/>
  <c r="EC72" i="1"/>
  <c r="EP863" i="1"/>
  <c r="EC863" i="1"/>
  <c r="EP642" i="1"/>
  <c r="EC642" i="1"/>
  <c r="EP287" i="1"/>
  <c r="EC287" i="1"/>
  <c r="EQ577" i="1"/>
  <c r="ED577" i="1"/>
  <c r="EQ600" i="1"/>
  <c r="ED600" i="1"/>
  <c r="EP601" i="1"/>
  <c r="EC601" i="1"/>
  <c r="EQ360" i="1"/>
  <c r="ED360" i="1"/>
  <c r="EP837" i="1"/>
  <c r="EC837" i="1"/>
  <c r="EQ940" i="1"/>
  <c r="ED940" i="1"/>
  <c r="EP142" i="1"/>
  <c r="EC142" i="1"/>
  <c r="EP370" i="1"/>
  <c r="EC370" i="1"/>
  <c r="EP570" i="1"/>
  <c r="EC570" i="1"/>
  <c r="EP394" i="1"/>
  <c r="EC394" i="1"/>
  <c r="EQ900" i="1"/>
  <c r="ED900" i="1"/>
  <c r="EP523" i="1"/>
  <c r="EC523" i="1"/>
  <c r="EQ163" i="1"/>
  <c r="ED163" i="1"/>
  <c r="EQ936" i="1"/>
  <c r="ED936" i="1"/>
  <c r="EQ71" i="1"/>
  <c r="ED71" i="1"/>
  <c r="EP152" i="1"/>
  <c r="EC152" i="1"/>
  <c r="EP92" i="1"/>
  <c r="EC92" i="1"/>
  <c r="EP806" i="1"/>
  <c r="EC806" i="1"/>
  <c r="EP278" i="1"/>
  <c r="EC278" i="1"/>
  <c r="EP379" i="1"/>
  <c r="EC379" i="1"/>
  <c r="EP284" i="1"/>
  <c r="EC284" i="1"/>
  <c r="EP351" i="1"/>
  <c r="EC351" i="1"/>
  <c r="EQ926" i="1"/>
  <c r="ED926" i="1"/>
  <c r="EP264" i="1"/>
  <c r="EC264" i="1"/>
  <c r="EQ425" i="1"/>
  <c r="ED425" i="1"/>
  <c r="EP154" i="1"/>
  <c r="EC154" i="1"/>
  <c r="EQ835" i="1"/>
  <c r="ED835" i="1"/>
  <c r="EQ591" i="1"/>
  <c r="ED591" i="1"/>
  <c r="EP703" i="1"/>
  <c r="EC703" i="1"/>
  <c r="EP614" i="1"/>
  <c r="EC614" i="1"/>
  <c r="EQ381" i="1"/>
  <c r="ED381" i="1"/>
  <c r="EQ678" i="1"/>
  <c r="ED678" i="1"/>
  <c r="EP246" i="1"/>
  <c r="EC246" i="1"/>
  <c r="EQ272" i="1"/>
  <c r="ED272" i="1"/>
  <c r="DD47" i="1"/>
  <c r="DQ47" i="1"/>
  <c r="DQ361" i="1"/>
  <c r="DD361" i="1"/>
  <c r="DC525" i="1"/>
  <c r="DP525" i="1"/>
  <c r="DC978" i="1"/>
  <c r="DP978" i="1"/>
  <c r="DD532" i="1"/>
  <c r="DQ532" i="1"/>
  <c r="AX719" i="1"/>
  <c r="CN719" i="1" s="1"/>
  <c r="DP719" i="1"/>
  <c r="DC719" i="1"/>
  <c r="DD623" i="1"/>
  <c r="DQ623" i="1"/>
  <c r="DQ626" i="1"/>
  <c r="DD626" i="1"/>
  <c r="DQ222" i="1"/>
  <c r="DD222" i="1"/>
  <c r="DP180" i="1"/>
  <c r="DC180" i="1"/>
  <c r="DC111" i="1"/>
  <c r="DP111" i="1"/>
  <c r="DC973" i="1"/>
  <c r="DP973" i="1"/>
  <c r="DD766" i="1"/>
  <c r="DQ766" i="1"/>
  <c r="DP710" i="1"/>
  <c r="DC710" i="1"/>
  <c r="DP736" i="1"/>
  <c r="DC736" i="1"/>
  <c r="DC669" i="1"/>
  <c r="DP669" i="1"/>
  <c r="DQ627" i="1"/>
  <c r="DD627" i="1"/>
  <c r="DD752" i="1"/>
  <c r="DQ752" i="1"/>
  <c r="DP177" i="1"/>
  <c r="DC177" i="1"/>
  <c r="DC656" i="1"/>
  <c r="DP656" i="1"/>
  <c r="DP2" i="1"/>
  <c r="DC2" i="1"/>
  <c r="DC629" i="1"/>
  <c r="DP629" i="1"/>
  <c r="DP658" i="1"/>
  <c r="DC658" i="1"/>
  <c r="DP919" i="1"/>
  <c r="DC919" i="1"/>
  <c r="DC213" i="1"/>
  <c r="DP213" i="1"/>
  <c r="DP471" i="1"/>
  <c r="DC471" i="1"/>
  <c r="AX798" i="1"/>
  <c r="CI798" i="1" s="1"/>
  <c r="DC798" i="1"/>
  <c r="DP798" i="1"/>
  <c r="DC860" i="1"/>
  <c r="DP860" i="1"/>
  <c r="DC145" i="1"/>
  <c r="DP145" i="1"/>
  <c r="DP58" i="1"/>
  <c r="DC58" i="1"/>
  <c r="DC865" i="1"/>
  <c r="DP865" i="1"/>
  <c r="AX682" i="1"/>
  <c r="DP682" i="1"/>
  <c r="DC682" i="1"/>
  <c r="AX677" i="1"/>
  <c r="CD677" i="1" s="1"/>
  <c r="CG677" i="1" s="1"/>
  <c r="DC677" i="1"/>
  <c r="DP677" i="1"/>
  <c r="DP598" i="1"/>
  <c r="DC598" i="1"/>
  <c r="AX935" i="1"/>
  <c r="DC935" i="1"/>
  <c r="DP935" i="1"/>
  <c r="DC44" i="1"/>
  <c r="DP44" i="1"/>
  <c r="DC263" i="1"/>
  <c r="DP263" i="1"/>
  <c r="DP126" i="1"/>
  <c r="DC126" i="1"/>
  <c r="DP686" i="1"/>
  <c r="DC686" i="1"/>
  <c r="DP368" i="1"/>
  <c r="DC368" i="1"/>
  <c r="DP52" i="1"/>
  <c r="DC52" i="1"/>
  <c r="DQ184" i="1"/>
  <c r="DD184" i="1"/>
  <c r="DC714" i="1"/>
  <c r="DP714" i="1"/>
  <c r="DC528" i="1"/>
  <c r="DP528" i="1"/>
  <c r="DD354" i="1"/>
  <c r="DQ354" i="1"/>
  <c r="DQ917" i="1"/>
  <c r="DD917" i="1"/>
  <c r="DC624" i="1"/>
  <c r="DP624" i="1"/>
  <c r="DP713" i="1"/>
  <c r="DC713" i="1"/>
  <c r="DP762" i="1"/>
  <c r="DC762" i="1"/>
  <c r="DC201" i="1"/>
  <c r="DP201" i="1"/>
  <c r="DP541" i="1"/>
  <c r="DC541" i="1"/>
  <c r="DP694" i="1"/>
  <c r="DC694" i="1"/>
  <c r="DP193" i="1"/>
  <c r="DC193" i="1"/>
  <c r="DP393" i="1"/>
  <c r="DC393" i="1"/>
  <c r="DC548" i="1"/>
  <c r="DP548" i="1"/>
  <c r="DD166" i="1"/>
  <c r="DQ166" i="1"/>
  <c r="DD251" i="1"/>
  <c r="DQ251" i="1"/>
  <c r="DD621" i="1"/>
  <c r="DQ621" i="1"/>
  <c r="DD610" i="1"/>
  <c r="DQ610" i="1"/>
  <c r="DQ601" i="1"/>
  <c r="DD601" i="1"/>
  <c r="DQ23" i="1"/>
  <c r="DD23" i="1"/>
  <c r="DD872" i="1"/>
  <c r="DQ872" i="1"/>
  <c r="DD728" i="1"/>
  <c r="DQ728" i="1"/>
  <c r="DD980" i="1"/>
  <c r="DQ980" i="1"/>
  <c r="DD81" i="1"/>
  <c r="DQ81" i="1"/>
  <c r="DD618" i="1"/>
  <c r="DQ618" i="1"/>
  <c r="DD738" i="1"/>
  <c r="DQ738" i="1"/>
  <c r="DD77" i="1"/>
  <c r="DQ77" i="1"/>
  <c r="DQ967" i="1"/>
  <c r="DD967" i="1"/>
  <c r="AX735" i="1"/>
  <c r="CN735" i="1" s="1"/>
  <c r="CP735" i="1" s="1"/>
  <c r="DC735" i="1"/>
  <c r="DP735" i="1"/>
  <c r="DC343" i="1"/>
  <c r="DP343" i="1"/>
  <c r="AX239" i="1"/>
  <c r="DC239" i="1"/>
  <c r="DP239" i="1"/>
  <c r="AX348" i="1"/>
  <c r="CD348" i="1" s="1"/>
  <c r="CF348" i="1" s="1"/>
  <c r="DC348" i="1"/>
  <c r="DP348" i="1"/>
  <c r="DC900" i="1"/>
  <c r="DP900" i="1"/>
  <c r="DP437" i="1"/>
  <c r="DC437" i="1"/>
  <c r="DC125" i="1"/>
  <c r="DP125" i="1"/>
  <c r="DP24" i="1"/>
  <c r="DC24" i="1"/>
  <c r="DC966" i="1"/>
  <c r="DP966" i="1"/>
  <c r="DC882" i="1"/>
  <c r="DP882" i="1"/>
  <c r="DQ400" i="1"/>
  <c r="DD400" i="1"/>
  <c r="DC921" i="1"/>
  <c r="DP921" i="1"/>
  <c r="DD916" i="1"/>
  <c r="DQ916" i="1"/>
  <c r="DD764" i="1"/>
  <c r="DQ764" i="1"/>
  <c r="DC670" i="1"/>
  <c r="DP670" i="1"/>
  <c r="DD466" i="1"/>
  <c r="DQ466" i="1"/>
  <c r="DC749" i="1"/>
  <c r="DP749" i="1"/>
  <c r="DC636" i="1"/>
  <c r="DP636" i="1"/>
  <c r="DP159" i="1"/>
  <c r="DC159" i="1"/>
  <c r="DP46" i="1"/>
  <c r="DC46" i="1"/>
  <c r="DP405" i="1"/>
  <c r="DC405" i="1"/>
  <c r="DC938" i="1"/>
  <c r="DP938" i="1"/>
  <c r="DP733" i="1"/>
  <c r="DC733" i="1"/>
  <c r="DP113" i="1"/>
  <c r="DC113" i="1"/>
  <c r="DP750" i="1"/>
  <c r="DC750" i="1"/>
  <c r="DQ210" i="1"/>
  <c r="DD210" i="1"/>
  <c r="DC221" i="1"/>
  <c r="DP221" i="1"/>
  <c r="DC547" i="1"/>
  <c r="DP547" i="1"/>
  <c r="DP15" i="1"/>
  <c r="DC15" i="1"/>
  <c r="DC232" i="1"/>
  <c r="DP232" i="1"/>
  <c r="DP640" i="1"/>
  <c r="DC640" i="1"/>
  <c r="DQ110" i="1"/>
  <c r="DD110" i="1"/>
  <c r="DQ932" i="1"/>
  <c r="DD932" i="1"/>
  <c r="DQ786" i="1"/>
  <c r="DD786" i="1"/>
  <c r="DQ407" i="1"/>
  <c r="DD407" i="1"/>
  <c r="DQ530" i="1"/>
  <c r="DD530" i="1"/>
  <c r="DC489" i="1"/>
  <c r="DP489" i="1"/>
  <c r="DQ207" i="1"/>
  <c r="DD207" i="1"/>
  <c r="DD533" i="1"/>
  <c r="DQ533" i="1"/>
  <c r="DD575" i="1"/>
  <c r="DQ575" i="1"/>
  <c r="DQ235" i="1"/>
  <c r="DD235" i="1"/>
  <c r="DQ722" i="1"/>
  <c r="DD722" i="1"/>
  <c r="DD937" i="1"/>
  <c r="DQ937" i="1"/>
  <c r="DQ85" i="1"/>
  <c r="DD85" i="1"/>
  <c r="DD972" i="1"/>
  <c r="DQ972" i="1"/>
  <c r="DP795" i="1"/>
  <c r="DC795" i="1"/>
  <c r="DC306" i="1"/>
  <c r="DP306" i="1"/>
  <c r="DP704" i="1"/>
  <c r="DC704" i="1"/>
  <c r="DC70" i="1"/>
  <c r="DP70" i="1"/>
  <c r="DC896" i="1"/>
  <c r="DP896" i="1"/>
  <c r="DP160" i="1"/>
  <c r="DC160" i="1"/>
  <c r="DP813" i="1"/>
  <c r="DC813" i="1"/>
  <c r="DP413" i="1"/>
  <c r="DC413" i="1"/>
  <c r="DD576" i="1"/>
  <c r="DQ576" i="1"/>
  <c r="DC242" i="1"/>
  <c r="DP242" i="1"/>
  <c r="DC366" i="1"/>
  <c r="DP366" i="1"/>
  <c r="DP942" i="1"/>
  <c r="DC942" i="1"/>
  <c r="DQ427" i="1"/>
  <c r="DD427" i="1"/>
  <c r="DD493" i="1"/>
  <c r="DQ493" i="1"/>
  <c r="DD443" i="1"/>
  <c r="DQ443" i="1"/>
  <c r="DC429" i="1"/>
  <c r="DP429" i="1"/>
  <c r="DC594" i="1"/>
  <c r="DP594" i="1"/>
  <c r="DQ475" i="1"/>
  <c r="DD475" i="1"/>
  <c r="DD386" i="1"/>
  <c r="DQ386" i="1"/>
  <c r="DQ374" i="1"/>
  <c r="DD374" i="1"/>
  <c r="DQ75" i="1"/>
  <c r="DD75" i="1"/>
  <c r="DC382" i="1"/>
  <c r="DP382" i="1"/>
  <c r="DP708" i="1"/>
  <c r="DC708" i="1"/>
  <c r="DQ741" i="1"/>
  <c r="DD741" i="1"/>
  <c r="DC508" i="1"/>
  <c r="DP508" i="1"/>
  <c r="DP866" i="1"/>
  <c r="DC866" i="1"/>
  <c r="DC274" i="1"/>
  <c r="DP274" i="1"/>
  <c r="DP460" i="1"/>
  <c r="DC460" i="1"/>
  <c r="DP25" i="1"/>
  <c r="DC25" i="1"/>
  <c r="DC277" i="1"/>
  <c r="DP277" i="1"/>
  <c r="DC252" i="1"/>
  <c r="DP252" i="1"/>
  <c r="DC901" i="1"/>
  <c r="DP901" i="1"/>
  <c r="DP421" i="1"/>
  <c r="DC421" i="1"/>
  <c r="DD27" i="1"/>
  <c r="DQ27" i="1"/>
  <c r="DC897" i="1"/>
  <c r="DP897" i="1"/>
  <c r="DD948" i="1"/>
  <c r="DQ948" i="1"/>
  <c r="DQ54" i="1"/>
  <c r="DD54" i="1"/>
  <c r="DD616" i="1"/>
  <c r="DQ616" i="1"/>
  <c r="DP789" i="1"/>
  <c r="DC789" i="1"/>
  <c r="DC476" i="1"/>
  <c r="DP476" i="1"/>
  <c r="DP296" i="1"/>
  <c r="DC296" i="1"/>
  <c r="DP276" i="1"/>
  <c r="DC276" i="1"/>
  <c r="DC941" i="1"/>
  <c r="DP941" i="1"/>
  <c r="DC299" i="1"/>
  <c r="DP299" i="1"/>
  <c r="DQ716" i="1"/>
  <c r="DD716" i="1"/>
  <c r="DD151" i="1"/>
  <c r="DQ151" i="1"/>
  <c r="DQ673" i="1"/>
  <c r="DD673" i="1"/>
  <c r="DC487" i="1"/>
  <c r="DP487" i="1"/>
  <c r="DQ757" i="1"/>
  <c r="DD757" i="1"/>
  <c r="DQ356" i="1"/>
  <c r="DD356" i="1"/>
  <c r="DQ307" i="1"/>
  <c r="DD307" i="1"/>
  <c r="DQ344" i="1"/>
  <c r="DD344" i="1"/>
  <c r="DP260" i="1"/>
  <c r="DC260" i="1"/>
  <c r="DD870" i="1"/>
  <c r="DQ870" i="1"/>
  <c r="DQ875" i="1"/>
  <c r="DD875" i="1"/>
  <c r="DP874" i="1"/>
  <c r="DC874" i="1"/>
  <c r="DP737" i="1"/>
  <c r="DC737" i="1"/>
  <c r="DP519" i="1"/>
  <c r="DC519" i="1"/>
  <c r="DC279" i="1"/>
  <c r="DP279" i="1"/>
  <c r="DQ43" i="1"/>
  <c r="DD43" i="1"/>
  <c r="DP312" i="1"/>
  <c r="DC312" i="1"/>
  <c r="DQ29" i="1"/>
  <c r="DD29" i="1"/>
  <c r="DQ747" i="1"/>
  <c r="DD747" i="1"/>
  <c r="DQ734" i="1"/>
  <c r="DD734" i="1"/>
  <c r="DD544" i="1"/>
  <c r="DQ544" i="1"/>
  <c r="DQ67" i="1"/>
  <c r="DD67" i="1"/>
  <c r="DD154" i="1"/>
  <c r="DQ154" i="1"/>
  <c r="DC146" i="1"/>
  <c r="DP146" i="1"/>
  <c r="DQ133" i="1"/>
  <c r="DD133" i="1"/>
  <c r="DP133" i="1"/>
  <c r="DC133" i="1"/>
  <c r="DP271" i="1"/>
  <c r="DC271" i="1"/>
  <c r="DQ890" i="1"/>
  <c r="DD890" i="1"/>
  <c r="DC29" i="1"/>
  <c r="DP29" i="1"/>
  <c r="DD239" i="1"/>
  <c r="DQ239" i="1"/>
  <c r="DC621" i="1"/>
  <c r="DP621" i="1"/>
  <c r="DC143" i="1"/>
  <c r="DP143" i="1"/>
  <c r="DC251" i="1"/>
  <c r="DP251" i="1"/>
  <c r="DP725" i="1"/>
  <c r="DC725" i="1"/>
  <c r="DC354" i="1"/>
  <c r="DP354" i="1"/>
  <c r="DC728" i="1"/>
  <c r="DP728" i="1"/>
  <c r="DD488" i="1"/>
  <c r="DQ488" i="1"/>
  <c r="DC675" i="1"/>
  <c r="DP675" i="1"/>
  <c r="DQ372" i="1"/>
  <c r="DD372" i="1"/>
  <c r="DP419" i="1"/>
  <c r="DC419" i="1"/>
  <c r="DD693" i="1"/>
  <c r="DQ693" i="1"/>
  <c r="DP607" i="1"/>
  <c r="DC607" i="1"/>
  <c r="DQ505" i="1"/>
  <c r="DD505" i="1"/>
  <c r="DQ584" i="1"/>
  <c r="DD584" i="1"/>
  <c r="DP578" i="1"/>
  <c r="DC578" i="1"/>
  <c r="DP144" i="1"/>
  <c r="DC144" i="1"/>
  <c r="DD969" i="1"/>
  <c r="DQ969" i="1"/>
  <c r="DP480" i="1"/>
  <c r="DC480" i="1"/>
  <c r="DD852" i="1"/>
  <c r="DQ852" i="1"/>
  <c r="DP573" i="1"/>
  <c r="DC573" i="1"/>
  <c r="DQ324" i="1"/>
  <c r="DD324" i="1"/>
  <c r="DD790" i="1"/>
  <c r="DQ790" i="1"/>
  <c r="DQ326" i="1"/>
  <c r="DD326" i="1"/>
  <c r="DD102" i="1"/>
  <c r="DQ102" i="1"/>
  <c r="DQ273" i="1"/>
  <c r="DD273" i="1"/>
  <c r="DP692" i="1"/>
  <c r="DC692" i="1"/>
  <c r="DP556" i="1"/>
  <c r="DC556" i="1"/>
  <c r="DP161" i="1"/>
  <c r="DC161" i="1"/>
  <c r="DQ462" i="1"/>
  <c r="DD462" i="1"/>
  <c r="DQ568" i="1"/>
  <c r="DD568" i="1"/>
  <c r="DP797" i="1"/>
  <c r="DC797" i="1"/>
  <c r="DP430" i="1"/>
  <c r="DC430" i="1"/>
  <c r="DQ542" i="1"/>
  <c r="DD542" i="1"/>
  <c r="DD777" i="1"/>
  <c r="DQ777" i="1"/>
  <c r="DP724" i="1"/>
  <c r="DC724" i="1"/>
  <c r="DD522" i="1"/>
  <c r="DQ522" i="1"/>
  <c r="DD761" i="1"/>
  <c r="DQ761" i="1"/>
  <c r="DD685" i="1"/>
  <c r="DQ685" i="1"/>
  <c r="DP203" i="1"/>
  <c r="DC203" i="1"/>
  <c r="DD140" i="1"/>
  <c r="DQ140" i="1"/>
  <c r="DC105" i="1"/>
  <c r="DP105" i="1"/>
  <c r="DC10" i="1"/>
  <c r="DP10" i="1"/>
  <c r="DQ915" i="1"/>
  <c r="DD915" i="1"/>
  <c r="DD543" i="1"/>
  <c r="DQ543" i="1"/>
  <c r="DC395" i="1"/>
  <c r="DP395" i="1"/>
  <c r="DQ768" i="1"/>
  <c r="DD768" i="1"/>
  <c r="DQ718" i="1"/>
  <c r="DD718" i="1"/>
  <c r="DD971" i="1"/>
  <c r="DQ971" i="1"/>
  <c r="DD11" i="1"/>
  <c r="DQ11" i="1"/>
  <c r="DQ751" i="1"/>
  <c r="DD751" i="1"/>
  <c r="DD968" i="1"/>
  <c r="DQ968" i="1"/>
  <c r="DP905" i="1"/>
  <c r="DC905" i="1"/>
  <c r="DQ131" i="1"/>
  <c r="DD131" i="1"/>
  <c r="DQ723" i="1"/>
  <c r="DD723" i="1"/>
  <c r="DP483" i="1"/>
  <c r="DC483" i="1"/>
  <c r="DQ529" i="1"/>
  <c r="DD529" i="1"/>
  <c r="DD631" i="1"/>
  <c r="DQ631" i="1"/>
  <c r="DQ841" i="1"/>
  <c r="DD841" i="1"/>
  <c r="DD194" i="1"/>
  <c r="DQ194" i="1"/>
  <c r="DD879" i="1"/>
  <c r="DQ879" i="1"/>
  <c r="DQ39" i="1"/>
  <c r="DD39" i="1"/>
  <c r="AX944" i="1"/>
  <c r="CD944" i="1" s="1"/>
  <c r="DC944" i="1"/>
  <c r="DP944" i="1"/>
  <c r="DP793" i="1"/>
  <c r="DC793" i="1"/>
  <c r="AX739" i="1"/>
  <c r="CN739" i="1" s="1"/>
  <c r="DC739" i="1"/>
  <c r="DP739" i="1"/>
  <c r="DP622" i="1"/>
  <c r="DC622" i="1"/>
  <c r="AX726" i="1"/>
  <c r="CI726" i="1" s="1"/>
  <c r="CK726" i="1" s="1"/>
  <c r="DP726" i="1"/>
  <c r="DC726" i="1"/>
  <c r="AX926" i="1"/>
  <c r="BS926" i="1" s="1"/>
  <c r="BV926" i="1" s="1"/>
  <c r="DP926" i="1"/>
  <c r="DC926" i="1"/>
  <c r="AX30" i="1"/>
  <c r="CI30" i="1" s="1"/>
  <c r="CL30" i="1" s="1"/>
  <c r="DP30" i="1"/>
  <c r="DC30" i="1"/>
  <c r="AX832" i="1"/>
  <c r="CD832" i="1" s="1"/>
  <c r="CF832" i="1" s="1"/>
  <c r="DP832" i="1"/>
  <c r="DC832" i="1"/>
  <c r="AX936" i="1"/>
  <c r="CN936" i="1" s="1"/>
  <c r="CP936" i="1" s="1"/>
  <c r="DP936" i="1"/>
  <c r="DC936" i="1"/>
  <c r="AX33" i="1"/>
  <c r="BS33" i="1" s="1"/>
  <c r="BV33" i="1" s="1"/>
  <c r="DP33" i="1"/>
  <c r="DC33" i="1"/>
  <c r="DC432" i="1"/>
  <c r="DP432" i="1"/>
  <c r="DC53" i="1"/>
  <c r="DP53" i="1"/>
  <c r="DD774" i="1"/>
  <c r="DQ774" i="1"/>
  <c r="DQ170" i="1"/>
  <c r="DD170" i="1"/>
  <c r="DQ450" i="1"/>
  <c r="DD450" i="1"/>
  <c r="DD202" i="1"/>
  <c r="DQ202" i="1"/>
  <c r="DQ14" i="1"/>
  <c r="DD14" i="1"/>
  <c r="DD697" i="1"/>
  <c r="DQ697" i="1"/>
  <c r="DD518" i="1"/>
  <c r="DQ518" i="1"/>
  <c r="DD86" i="1"/>
  <c r="DQ86" i="1"/>
  <c r="DQ711" i="1"/>
  <c r="DD711" i="1"/>
  <c r="DC912" i="1"/>
  <c r="DP912" i="1"/>
  <c r="DD167" i="1"/>
  <c r="DQ167" i="1"/>
  <c r="DQ158" i="1"/>
  <c r="DD158" i="1"/>
  <c r="DD237" i="1"/>
  <c r="DQ237" i="1"/>
  <c r="DQ758" i="1"/>
  <c r="DD758" i="1"/>
  <c r="DQ208" i="1"/>
  <c r="DD208" i="1"/>
  <c r="DD609" i="1"/>
  <c r="DQ609" i="1"/>
  <c r="DQ297" i="1"/>
  <c r="DD297" i="1"/>
  <c r="DQ50" i="1"/>
  <c r="DD50" i="1"/>
  <c r="DQ477" i="1"/>
  <c r="DD477" i="1"/>
  <c r="DD700" i="1"/>
  <c r="DQ700" i="1"/>
  <c r="DD310" i="1"/>
  <c r="DQ310" i="1"/>
  <c r="DQ308" i="1"/>
  <c r="DD308" i="1"/>
  <c r="DD447" i="1"/>
  <c r="DQ447" i="1"/>
  <c r="DQ615" i="1"/>
  <c r="DD615" i="1"/>
  <c r="DD844" i="1"/>
  <c r="DQ844" i="1"/>
  <c r="DP204" i="1"/>
  <c r="DC204" i="1"/>
  <c r="DQ760" i="1"/>
  <c r="DD760" i="1"/>
  <c r="DD162" i="1"/>
  <c r="DQ162" i="1"/>
  <c r="DC831" i="1"/>
  <c r="DP831" i="1"/>
  <c r="AX372" i="1"/>
  <c r="CN372" i="1" s="1"/>
  <c r="DP372" i="1"/>
  <c r="DC372" i="1"/>
  <c r="DC255" i="1"/>
  <c r="DP255" i="1"/>
  <c r="DD168" i="1"/>
  <c r="DQ168" i="1"/>
  <c r="DD398" i="1"/>
  <c r="DQ398" i="1"/>
  <c r="DD468" i="1"/>
  <c r="DQ468" i="1"/>
  <c r="DQ840" i="1"/>
  <c r="DD840" i="1"/>
  <c r="DQ191" i="1"/>
  <c r="DD191" i="1"/>
  <c r="DQ630" i="1"/>
  <c r="DD630" i="1"/>
  <c r="DQ557" i="1"/>
  <c r="DD557" i="1"/>
  <c r="DD933" i="1"/>
  <c r="DQ933" i="1"/>
  <c r="DQ189" i="1"/>
  <c r="DD189" i="1"/>
  <c r="DQ455" i="1"/>
  <c r="DD455" i="1"/>
  <c r="DQ120" i="1"/>
  <c r="DD120" i="1"/>
  <c r="DD4" i="1"/>
  <c r="DQ4" i="1"/>
  <c r="DD139" i="1"/>
  <c r="DQ139" i="1"/>
  <c r="DP127" i="1"/>
  <c r="DC127" i="1"/>
  <c r="DQ461" i="1"/>
  <c r="DD461" i="1"/>
  <c r="DQ651" i="1"/>
  <c r="DD651" i="1"/>
  <c r="DQ225" i="1"/>
  <c r="DD225" i="1"/>
  <c r="DQ196" i="1"/>
  <c r="DD196" i="1"/>
  <c r="DD36" i="1"/>
  <c r="DQ36" i="1"/>
  <c r="DQ223" i="1"/>
  <c r="DD223" i="1"/>
  <c r="DD130" i="1"/>
  <c r="DQ130" i="1"/>
  <c r="DQ913" i="1"/>
  <c r="DD913" i="1"/>
  <c r="DD654" i="1"/>
  <c r="DQ654" i="1"/>
  <c r="DD215" i="1"/>
  <c r="DQ215" i="1"/>
  <c r="DP200" i="1"/>
  <c r="DC200" i="1"/>
  <c r="AX219" i="1"/>
  <c r="BX219" i="1" s="1"/>
  <c r="BZ219" i="1" s="1"/>
  <c r="DP219" i="1"/>
  <c r="DC219" i="1"/>
  <c r="DD814" i="1"/>
  <c r="DQ814" i="1"/>
  <c r="DQ803" i="1"/>
  <c r="DD803" i="1"/>
  <c r="DQ647" i="1"/>
  <c r="DD647" i="1"/>
  <c r="DD18" i="1"/>
  <c r="DQ18" i="1"/>
  <c r="DC407" i="1"/>
  <c r="DP407" i="1"/>
  <c r="DP530" i="1"/>
  <c r="DC530" i="1"/>
  <c r="DD489" i="1"/>
  <c r="DQ489" i="1"/>
  <c r="DC207" i="1"/>
  <c r="DP207" i="1"/>
  <c r="DC533" i="1"/>
  <c r="DP533" i="1"/>
  <c r="DP575" i="1"/>
  <c r="DC575" i="1"/>
  <c r="DP235" i="1"/>
  <c r="DC235" i="1"/>
  <c r="DP722" i="1"/>
  <c r="DC722" i="1"/>
  <c r="DP937" i="1"/>
  <c r="DC937" i="1"/>
  <c r="DP85" i="1"/>
  <c r="DC85" i="1"/>
  <c r="DP972" i="1"/>
  <c r="DC972" i="1"/>
  <c r="AX267" i="1"/>
  <c r="CD267" i="1" s="1"/>
  <c r="CF267" i="1" s="1"/>
  <c r="DC267" i="1"/>
  <c r="DP267" i="1"/>
  <c r="DC845" i="1"/>
  <c r="DP845" i="1"/>
  <c r="DQ696" i="1"/>
  <c r="DD696" i="1"/>
  <c r="DD306" i="1"/>
  <c r="DQ306" i="1"/>
  <c r="DQ704" i="1"/>
  <c r="DD704" i="1"/>
  <c r="DD70" i="1"/>
  <c r="DQ70" i="1"/>
  <c r="DQ896" i="1"/>
  <c r="DD896" i="1"/>
  <c r="DQ160" i="1"/>
  <c r="DD160" i="1"/>
  <c r="DQ813" i="1"/>
  <c r="DD813" i="1"/>
  <c r="DQ413" i="1"/>
  <c r="DD413" i="1"/>
  <c r="DC576" i="1"/>
  <c r="DP576" i="1"/>
  <c r="DD242" i="1"/>
  <c r="DQ242" i="1"/>
  <c r="DD366" i="1"/>
  <c r="DQ366" i="1"/>
  <c r="DQ942" i="1"/>
  <c r="DD942" i="1"/>
  <c r="DP427" i="1"/>
  <c r="DC427" i="1"/>
  <c r="DC493" i="1"/>
  <c r="DP493" i="1"/>
  <c r="DC443" i="1"/>
  <c r="DP443" i="1"/>
  <c r="DD429" i="1"/>
  <c r="DQ429" i="1"/>
  <c r="DD594" i="1"/>
  <c r="DQ594" i="1"/>
  <c r="DQ316" i="1"/>
  <c r="DD316" i="1"/>
  <c r="DQ807" i="1"/>
  <c r="DD807" i="1"/>
  <c r="DQ334" i="1"/>
  <c r="DD334" i="1"/>
  <c r="DD441" i="1"/>
  <c r="DQ441" i="1"/>
  <c r="DC474" i="1"/>
  <c r="DP474" i="1"/>
  <c r="DP439" i="1"/>
  <c r="DC439" i="1"/>
  <c r="DP767" i="1"/>
  <c r="DC767" i="1"/>
  <c r="DD975" i="1"/>
  <c r="DQ975" i="1"/>
  <c r="DQ645" i="1"/>
  <c r="DD645" i="1"/>
  <c r="DD375" i="1"/>
  <c r="DQ375" i="1"/>
  <c r="DD59" i="1"/>
  <c r="DQ59" i="1"/>
  <c r="DQ486" i="1"/>
  <c r="DD486" i="1"/>
  <c r="DD55" i="1"/>
  <c r="DQ55" i="1"/>
  <c r="DQ838" i="1"/>
  <c r="DD838" i="1"/>
  <c r="DQ5" i="1"/>
  <c r="DD5" i="1"/>
  <c r="DQ155" i="1"/>
  <c r="DD155" i="1"/>
  <c r="DP911" i="1"/>
  <c r="DC911" i="1"/>
  <c r="DQ901" i="1"/>
  <c r="DD901" i="1"/>
  <c r="DQ421" i="1"/>
  <c r="DD421" i="1"/>
  <c r="DC27" i="1"/>
  <c r="DP27" i="1"/>
  <c r="DD897" i="1"/>
  <c r="DQ897" i="1"/>
  <c r="DC948" i="1"/>
  <c r="DP948" i="1"/>
  <c r="DP54" i="1"/>
  <c r="DC54" i="1"/>
  <c r="DC616" i="1"/>
  <c r="DP616" i="1"/>
  <c r="DQ789" i="1"/>
  <c r="DD789" i="1"/>
  <c r="DD476" i="1"/>
  <c r="DQ476" i="1"/>
  <c r="DQ296" i="1"/>
  <c r="DD296" i="1"/>
  <c r="DQ276" i="1"/>
  <c r="DD276" i="1"/>
  <c r="DD941" i="1"/>
  <c r="DQ941" i="1"/>
  <c r="DD299" i="1"/>
  <c r="DQ299" i="1"/>
  <c r="DP716" i="1"/>
  <c r="DC716" i="1"/>
  <c r="DC151" i="1"/>
  <c r="DP151" i="1"/>
  <c r="DP673" i="1"/>
  <c r="DC673" i="1"/>
  <c r="DD487" i="1"/>
  <c r="DQ487" i="1"/>
  <c r="DP757" i="1"/>
  <c r="DC757" i="1"/>
  <c r="DP356" i="1"/>
  <c r="DC356" i="1"/>
  <c r="DP307" i="1"/>
  <c r="DC307" i="1"/>
  <c r="DP344" i="1"/>
  <c r="DC344" i="1"/>
  <c r="DD260" i="1"/>
  <c r="DQ260" i="1"/>
  <c r="DC870" i="1"/>
  <c r="DP870" i="1"/>
  <c r="DP875" i="1"/>
  <c r="DC875" i="1"/>
  <c r="DP275" i="1"/>
  <c r="DC275" i="1"/>
  <c r="DD580" i="1"/>
  <c r="DQ580" i="1"/>
  <c r="DP596" i="1"/>
  <c r="DC596" i="1"/>
  <c r="DD605" i="1"/>
  <c r="DQ605" i="1"/>
  <c r="DP747" i="1"/>
  <c r="DC747" i="1"/>
  <c r="DP734" i="1"/>
  <c r="DC734" i="1"/>
  <c r="DP424" i="1"/>
  <c r="DC424" i="1"/>
  <c r="DP544" i="1"/>
  <c r="DC544" i="1"/>
  <c r="DP67" i="1"/>
  <c r="DC67" i="1"/>
  <c r="DC294" i="1"/>
  <c r="DP294" i="1"/>
  <c r="DC270" i="1"/>
  <c r="DP270" i="1"/>
  <c r="DQ843" i="1"/>
  <c r="DD843" i="1"/>
  <c r="DP118" i="1"/>
  <c r="DC118" i="1"/>
  <c r="DQ785" i="1"/>
  <c r="DD785" i="1"/>
  <c r="DQ417" i="1"/>
  <c r="DD417" i="1"/>
  <c r="DP238" i="1"/>
  <c r="DC238" i="1"/>
  <c r="DD300" i="1"/>
  <c r="DQ300" i="1"/>
  <c r="DD608" i="1"/>
  <c r="DQ608" i="1"/>
  <c r="DD579" i="1"/>
  <c r="DQ579" i="1"/>
  <c r="DC291" i="1"/>
  <c r="DP291" i="1"/>
  <c r="DQ200" i="1"/>
  <c r="DD200" i="1"/>
  <c r="DP332" i="1"/>
  <c r="DC332" i="1"/>
  <c r="DC923" i="1"/>
  <c r="DP923" i="1"/>
  <c r="DD804" i="1"/>
  <c r="DQ804" i="1"/>
  <c r="DP149" i="1"/>
  <c r="DC149" i="1"/>
  <c r="DQ347" i="1"/>
  <c r="DD347" i="1"/>
  <c r="DQ640" i="1"/>
  <c r="DD640" i="1"/>
  <c r="DP889" i="1"/>
  <c r="DC889" i="1"/>
  <c r="DC257" i="1"/>
  <c r="DP257" i="1"/>
  <c r="DP396" i="1"/>
  <c r="DC396" i="1"/>
  <c r="DP217" i="1"/>
  <c r="DC217" i="1"/>
  <c r="DD359" i="1"/>
  <c r="DQ359" i="1"/>
  <c r="DP412" i="1"/>
  <c r="DC412" i="1"/>
  <c r="DQ219" i="1"/>
  <c r="DD219" i="1"/>
  <c r="DC980" i="1"/>
  <c r="DP980" i="1"/>
  <c r="DC657" i="1"/>
  <c r="DP657" i="1"/>
  <c r="DQ116" i="1"/>
  <c r="DD116" i="1"/>
  <c r="DC932" i="1"/>
  <c r="DP932" i="1"/>
  <c r="DP763" i="1"/>
  <c r="DC763" i="1"/>
  <c r="DP462" i="1"/>
  <c r="DC462" i="1"/>
  <c r="DC931" i="1"/>
  <c r="DP931" i="1"/>
  <c r="DQ833" i="1"/>
  <c r="DD833" i="1"/>
  <c r="DQ517" i="1"/>
  <c r="DD517" i="1"/>
  <c r="DP961" i="1"/>
  <c r="DC961" i="1"/>
  <c r="DC150" i="1"/>
  <c r="DP150" i="1"/>
  <c r="DD592" i="1"/>
  <c r="DQ592" i="1"/>
  <c r="DP955" i="1"/>
  <c r="DC955" i="1"/>
  <c r="DP3" i="1"/>
  <c r="DC3" i="1"/>
  <c r="DQ254" i="1"/>
  <c r="DD254" i="1"/>
  <c r="DP872" i="1"/>
  <c r="DC872" i="1"/>
  <c r="DQ264" i="1"/>
  <c r="DD264" i="1"/>
  <c r="DC87" i="1"/>
  <c r="DP87" i="1"/>
  <c r="DQ90" i="1"/>
  <c r="DD90" i="1"/>
  <c r="DP635" i="1"/>
  <c r="DC635" i="1"/>
  <c r="DC650" i="1"/>
  <c r="DP650" i="1"/>
  <c r="DP410" i="1"/>
  <c r="DC410" i="1"/>
  <c r="DQ430" i="1"/>
  <c r="DD430" i="1"/>
  <c r="DP542" i="1"/>
  <c r="DC542" i="1"/>
  <c r="DC777" i="1"/>
  <c r="DP777" i="1"/>
  <c r="DQ724" i="1"/>
  <c r="DD724" i="1"/>
  <c r="DC522" i="1"/>
  <c r="DP522" i="1"/>
  <c r="DC761" i="1"/>
  <c r="DP761" i="1"/>
  <c r="DC685" i="1"/>
  <c r="DP685" i="1"/>
  <c r="DQ203" i="1"/>
  <c r="DD203" i="1"/>
  <c r="DC140" i="1"/>
  <c r="DP140" i="1"/>
  <c r="DD105" i="1"/>
  <c r="DQ105" i="1"/>
  <c r="DD10" i="1"/>
  <c r="DQ10" i="1"/>
  <c r="DP915" i="1"/>
  <c r="DC915" i="1"/>
  <c r="DC543" i="1"/>
  <c r="DP543" i="1"/>
  <c r="AX406" i="1"/>
  <c r="CD406" i="1" s="1"/>
  <c r="DP406" i="1"/>
  <c r="DC406" i="1"/>
  <c r="DP718" i="1"/>
  <c r="DC718" i="1"/>
  <c r="DC971" i="1"/>
  <c r="DP971" i="1"/>
  <c r="DC11" i="1"/>
  <c r="DP11" i="1"/>
  <c r="DP751" i="1"/>
  <c r="DC751" i="1"/>
  <c r="DC968" i="1"/>
  <c r="DP968" i="1"/>
  <c r="DQ905" i="1"/>
  <c r="DD905" i="1"/>
  <c r="DP131" i="1"/>
  <c r="DC131" i="1"/>
  <c r="DP723" i="1"/>
  <c r="DC723" i="1"/>
  <c r="DQ483" i="1"/>
  <c r="DD483" i="1"/>
  <c r="DP529" i="1"/>
  <c r="DC529" i="1"/>
  <c r="DC631" i="1"/>
  <c r="DP631" i="1"/>
  <c r="DP841" i="1"/>
  <c r="DC841" i="1"/>
  <c r="DC194" i="1"/>
  <c r="DP194" i="1"/>
  <c r="DP879" i="1"/>
  <c r="DC879" i="1"/>
  <c r="DP39" i="1"/>
  <c r="DC39" i="1"/>
  <c r="DD657" i="1"/>
  <c r="DQ657" i="1"/>
  <c r="DP378" i="1"/>
  <c r="DC378" i="1"/>
  <c r="AX833" i="1"/>
  <c r="CN833" i="1" s="1"/>
  <c r="DP833" i="1"/>
  <c r="DC833" i="1"/>
  <c r="DP360" i="1"/>
  <c r="DC360" i="1"/>
  <c r="AX940" i="1"/>
  <c r="DC940" i="1"/>
  <c r="DP940" i="1"/>
  <c r="AX804" i="1"/>
  <c r="CD804" i="1" s="1"/>
  <c r="DC804" i="1"/>
  <c r="DP804" i="1"/>
  <c r="DP324" i="1"/>
  <c r="DC324" i="1"/>
  <c r="DC567" i="1"/>
  <c r="DP567" i="1"/>
  <c r="DP338" i="1"/>
  <c r="DC338" i="1"/>
  <c r="DP107" i="1"/>
  <c r="DC107" i="1"/>
  <c r="DP851" i="1"/>
  <c r="DC851" i="1"/>
  <c r="DC774" i="1"/>
  <c r="DP774" i="1"/>
  <c r="DP170" i="1"/>
  <c r="DC170" i="1"/>
  <c r="DP450" i="1"/>
  <c r="DC450" i="1"/>
  <c r="DC202" i="1"/>
  <c r="DP202" i="1"/>
  <c r="DC14" i="1"/>
  <c r="DP14" i="1"/>
  <c r="DQ161" i="1"/>
  <c r="DD161" i="1"/>
  <c r="DC518" i="1"/>
  <c r="DP518" i="1"/>
  <c r="DC86" i="1"/>
  <c r="DP86" i="1"/>
  <c r="DP711" i="1"/>
  <c r="DC711" i="1"/>
  <c r="DD912" i="1"/>
  <c r="DQ912" i="1"/>
  <c r="DC167" i="1"/>
  <c r="DP167" i="1"/>
  <c r="DP158" i="1"/>
  <c r="DC158" i="1"/>
  <c r="DC237" i="1"/>
  <c r="DP237" i="1"/>
  <c r="DP758" i="1"/>
  <c r="DC758" i="1"/>
  <c r="DQ742" i="1"/>
  <c r="DD742" i="1"/>
  <c r="DD49" i="1"/>
  <c r="DQ49" i="1"/>
  <c r="DQ614" i="1"/>
  <c r="DD614" i="1"/>
  <c r="DQ502" i="1"/>
  <c r="DD502" i="1"/>
  <c r="DD959" i="1"/>
  <c r="DQ959" i="1"/>
  <c r="DD837" i="1"/>
  <c r="DQ837" i="1"/>
  <c r="DD269" i="1"/>
  <c r="DQ269" i="1"/>
  <c r="DQ512" i="1"/>
  <c r="DD512" i="1"/>
  <c r="DQ703" i="1"/>
  <c r="DD703" i="1"/>
  <c r="DQ100" i="1"/>
  <c r="DD100" i="1"/>
  <c r="DQ825" i="1"/>
  <c r="DD825" i="1"/>
  <c r="DD253" i="1"/>
  <c r="DQ253" i="1"/>
  <c r="DD523" i="1"/>
  <c r="DQ523" i="1"/>
  <c r="DC579" i="1"/>
  <c r="DP579" i="1"/>
  <c r="DC498" i="1"/>
  <c r="DP498" i="1"/>
  <c r="DC48" i="1"/>
  <c r="DP48" i="1"/>
  <c r="DC350" i="1"/>
  <c r="DP350" i="1"/>
  <c r="DC791" i="1"/>
  <c r="DP791" i="1"/>
  <c r="DC922" i="1"/>
  <c r="DP922" i="1"/>
  <c r="DC384" i="1"/>
  <c r="DP384" i="1"/>
  <c r="DC168" i="1"/>
  <c r="DP168" i="1"/>
  <c r="DC398" i="1"/>
  <c r="DP398" i="1"/>
  <c r="DC468" i="1"/>
  <c r="DP468" i="1"/>
  <c r="DP840" i="1"/>
  <c r="DC840" i="1"/>
  <c r="DP191" i="1"/>
  <c r="DC191" i="1"/>
  <c r="DP630" i="1"/>
  <c r="DC630" i="1"/>
  <c r="DP557" i="1"/>
  <c r="DC557" i="1"/>
  <c r="DC933" i="1"/>
  <c r="DP933" i="1"/>
  <c r="DP189" i="1"/>
  <c r="DC189" i="1"/>
  <c r="DP455" i="1"/>
  <c r="DC455" i="1"/>
  <c r="DP120" i="1"/>
  <c r="DC120" i="1"/>
  <c r="DC4" i="1"/>
  <c r="DP4" i="1"/>
  <c r="DC139" i="1"/>
  <c r="DP139" i="1"/>
  <c r="DQ127" i="1"/>
  <c r="DD127" i="1"/>
  <c r="DP461" i="1"/>
  <c r="DC461" i="1"/>
  <c r="DP651" i="1"/>
  <c r="DC651" i="1"/>
  <c r="DP225" i="1"/>
  <c r="DC225" i="1"/>
  <c r="DP196" i="1"/>
  <c r="DC196" i="1"/>
  <c r="DC36" i="1"/>
  <c r="DP36" i="1"/>
  <c r="DP223" i="1"/>
  <c r="DC223" i="1"/>
  <c r="DC130" i="1"/>
  <c r="DP130" i="1"/>
  <c r="DP913" i="1"/>
  <c r="DC913" i="1"/>
  <c r="DC654" i="1"/>
  <c r="DP654" i="1"/>
  <c r="DC215" i="1"/>
  <c r="DP215" i="1"/>
  <c r="DD292" i="1"/>
  <c r="DQ292" i="1"/>
  <c r="DD780" i="1"/>
  <c r="DQ780" i="1"/>
  <c r="DD80" i="1"/>
  <c r="DQ80" i="1"/>
  <c r="DQ227" i="1"/>
  <c r="DD227" i="1"/>
  <c r="DP672" i="1"/>
  <c r="DC672" i="1"/>
  <c r="DQ773" i="1"/>
  <c r="DD773" i="1"/>
  <c r="DQ220" i="1"/>
  <c r="DD220" i="1"/>
  <c r="DC914" i="1"/>
  <c r="DP914" i="1"/>
  <c r="DC771" i="1"/>
  <c r="DP771" i="1"/>
  <c r="DD230" i="1"/>
  <c r="DQ230" i="1"/>
  <c r="DQ172" i="1"/>
  <c r="DD172" i="1"/>
  <c r="DQ909" i="1"/>
  <c r="DD909" i="1"/>
  <c r="DQ731" i="1"/>
  <c r="DD731" i="1"/>
  <c r="DP960" i="1"/>
  <c r="DC960" i="1"/>
  <c r="DD895" i="1"/>
  <c r="DQ895" i="1"/>
  <c r="DQ899" i="1"/>
  <c r="DD899" i="1"/>
  <c r="DP857" i="1"/>
  <c r="DC857" i="1"/>
  <c r="DQ783" i="1"/>
  <c r="DD783" i="1"/>
  <c r="DC950" i="1"/>
  <c r="DP950" i="1"/>
  <c r="DP706" i="1"/>
  <c r="DC706" i="1"/>
  <c r="DD891" i="1"/>
  <c r="DQ891" i="1"/>
  <c r="DQ497" i="1"/>
  <c r="DD497" i="1"/>
  <c r="DC744" i="1"/>
  <c r="DP744" i="1"/>
  <c r="DQ492" i="1"/>
  <c r="DD492" i="1"/>
  <c r="DC397" i="1"/>
  <c r="DP397" i="1"/>
  <c r="DC730" i="1"/>
  <c r="DP730" i="1"/>
  <c r="DP784" i="1"/>
  <c r="DC784" i="1"/>
  <c r="DC117" i="1"/>
  <c r="DP117" i="1"/>
  <c r="DC61" i="1"/>
  <c r="DP61" i="1"/>
  <c r="DC560" i="1"/>
  <c r="DP560" i="1"/>
  <c r="DP715" i="1"/>
  <c r="DC715" i="1"/>
  <c r="DC545" i="1"/>
  <c r="DP545" i="1"/>
  <c r="DD285" i="1"/>
  <c r="DQ285" i="1"/>
  <c r="AX582" i="1"/>
  <c r="CD582" i="1" s="1"/>
  <c r="CF582" i="1" s="1"/>
  <c r="DP582" i="1"/>
  <c r="DC582" i="1"/>
  <c r="DC779" i="1"/>
  <c r="DP779" i="1"/>
  <c r="DQ322" i="1"/>
  <c r="DD322" i="1"/>
  <c r="DD278" i="1"/>
  <c r="DQ278" i="1"/>
  <c r="DD854" i="1"/>
  <c r="DQ854" i="1"/>
  <c r="DC441" i="1"/>
  <c r="DP441" i="1"/>
  <c r="DD474" i="1"/>
  <c r="DQ474" i="1"/>
  <c r="DQ439" i="1"/>
  <c r="DD439" i="1"/>
  <c r="DQ767" i="1"/>
  <c r="DD767" i="1"/>
  <c r="DC975" i="1"/>
  <c r="DP975" i="1"/>
  <c r="DC645" i="1"/>
  <c r="DP645" i="1"/>
  <c r="DP375" i="1"/>
  <c r="DC375" i="1"/>
  <c r="DC59" i="1"/>
  <c r="DP59" i="1"/>
  <c r="DP486" i="1"/>
  <c r="DC486" i="1"/>
  <c r="DC55" i="1"/>
  <c r="DP55" i="1"/>
  <c r="DP838" i="1"/>
  <c r="DC838" i="1"/>
  <c r="DP5" i="1"/>
  <c r="DC5" i="1"/>
  <c r="DP155" i="1"/>
  <c r="DC155" i="1"/>
  <c r="DQ911" i="1"/>
  <c r="DD911" i="1"/>
  <c r="DD593" i="1"/>
  <c r="DQ593" i="1"/>
  <c r="DP319" i="1"/>
  <c r="DC319" i="1"/>
  <c r="DC709" i="1"/>
  <c r="DP709" i="1"/>
  <c r="DQ617" i="1"/>
  <c r="DD617" i="1"/>
  <c r="DP903" i="1"/>
  <c r="DC903" i="1"/>
  <c r="DP864" i="1"/>
  <c r="DC864" i="1"/>
  <c r="DQ446" i="1"/>
  <c r="DD446" i="1"/>
  <c r="DD138" i="1"/>
  <c r="DQ138" i="1"/>
  <c r="DQ147" i="1"/>
  <c r="DD147" i="1"/>
  <c r="DC114" i="1"/>
  <c r="DP114" i="1"/>
  <c r="DC581" i="1"/>
  <c r="DP581" i="1"/>
  <c r="DD830" i="1"/>
  <c r="DQ830" i="1"/>
  <c r="DP349" i="1"/>
  <c r="DC349" i="1"/>
  <c r="DQ853" i="1"/>
  <c r="DD853" i="1"/>
  <c r="DQ681" i="1"/>
  <c r="DD681" i="1"/>
  <c r="DC473" i="1"/>
  <c r="DP473" i="1"/>
  <c r="DQ702" i="1"/>
  <c r="DD702" i="1"/>
  <c r="DQ275" i="1"/>
  <c r="DD275" i="1"/>
  <c r="DC580" i="1"/>
  <c r="DP580" i="1"/>
  <c r="DQ596" i="1"/>
  <c r="DD596" i="1"/>
  <c r="DC605" i="1"/>
  <c r="DP605" i="1"/>
  <c r="DD60" i="1"/>
  <c r="DQ60" i="1"/>
  <c r="DQ124" i="1"/>
  <c r="DD124" i="1"/>
  <c r="DQ701" i="1"/>
  <c r="DD701" i="1"/>
  <c r="DQ6" i="1"/>
  <c r="DD6" i="1"/>
  <c r="DQ281" i="1"/>
  <c r="DD281" i="1"/>
  <c r="DC490" i="1"/>
  <c r="DP490" i="1"/>
  <c r="DQ834" i="1"/>
  <c r="DD834" i="1"/>
  <c r="DP606" i="1"/>
  <c r="DC606" i="1"/>
  <c r="DQ946" i="1"/>
  <c r="DD946" i="1"/>
  <c r="DD294" i="1"/>
  <c r="DQ294" i="1"/>
  <c r="DD270" i="1"/>
  <c r="DQ270" i="1"/>
  <c r="DQ960" i="1"/>
  <c r="DD960" i="1"/>
  <c r="DD428" i="1"/>
  <c r="DQ428" i="1"/>
  <c r="DC814" i="1"/>
  <c r="DP814" i="1"/>
  <c r="DP80" i="1"/>
  <c r="DC80" i="1"/>
  <c r="DC816" i="1"/>
  <c r="DP816" i="1"/>
  <c r="DD684" i="1"/>
  <c r="DQ684" i="1"/>
  <c r="DQ729" i="1"/>
  <c r="DD729" i="1"/>
  <c r="DC700" i="1"/>
  <c r="DP700" i="1"/>
  <c r="DQ930" i="1"/>
  <c r="DD930" i="1"/>
  <c r="DP449" i="1"/>
  <c r="DC449" i="1"/>
  <c r="DQ74" i="1"/>
  <c r="DD74" i="1"/>
  <c r="DQ862" i="1"/>
  <c r="DD862" i="1"/>
  <c r="DD498" i="1"/>
  <c r="DQ498" i="1"/>
  <c r="DC292" i="1"/>
  <c r="DP292" i="1"/>
  <c r="DP208" i="1"/>
  <c r="DC208" i="1"/>
  <c r="DD860" i="1"/>
  <c r="DQ860" i="1"/>
  <c r="DQ414" i="1"/>
  <c r="DD414" i="1"/>
  <c r="DQ247" i="1"/>
  <c r="DD247" i="1"/>
  <c r="DP597" i="1"/>
  <c r="DC597" i="1"/>
  <c r="DP637" i="1"/>
  <c r="DC637" i="1"/>
  <c r="DP66" i="1"/>
  <c r="DC66" i="1"/>
  <c r="DD245" i="1"/>
  <c r="DQ245" i="1"/>
  <c r="DP514" i="1"/>
  <c r="DC514" i="1"/>
  <c r="DP464" i="1"/>
  <c r="DC464" i="1"/>
  <c r="DP308" i="1"/>
  <c r="DC308" i="1"/>
  <c r="DC959" i="1"/>
  <c r="DP959" i="1"/>
  <c r="DP305" i="1"/>
  <c r="DC305" i="1"/>
  <c r="DD924" i="1"/>
  <c r="DQ924" i="1"/>
  <c r="DP568" i="1"/>
  <c r="DC568" i="1"/>
  <c r="DD426" i="1"/>
  <c r="DQ426" i="1"/>
  <c r="DQ598" i="1"/>
  <c r="DD598" i="1"/>
  <c r="DQ422" i="1"/>
  <c r="DD422" i="1"/>
  <c r="DQ746" i="1"/>
  <c r="DD746" i="1"/>
  <c r="DD727" i="1"/>
  <c r="DQ727" i="1"/>
  <c r="DC265" i="1"/>
  <c r="DP265" i="1"/>
  <c r="DP23" i="1"/>
  <c r="DC23" i="1"/>
  <c r="DQ622" i="1"/>
  <c r="DD622" i="1"/>
  <c r="DQ572" i="1"/>
  <c r="DD572" i="1"/>
  <c r="DD929" i="1"/>
  <c r="DQ929" i="1"/>
  <c r="DC844" i="1"/>
  <c r="DP844" i="1"/>
  <c r="DC802" i="1"/>
  <c r="DP802" i="1"/>
  <c r="DC376" i="1"/>
  <c r="DP376" i="1"/>
  <c r="DQ45" i="1"/>
  <c r="DD45" i="1"/>
  <c r="DP289" i="1"/>
  <c r="DC289" i="1"/>
  <c r="DQ725" i="1"/>
  <c r="DD725" i="1"/>
  <c r="DQ211" i="1"/>
  <c r="DD211" i="1"/>
  <c r="DQ42" i="1"/>
  <c r="DD42" i="1"/>
  <c r="DQ566" i="1"/>
  <c r="DD566" i="1"/>
  <c r="DQ192" i="1"/>
  <c r="DD192" i="1"/>
  <c r="DD136" i="1"/>
  <c r="DQ136" i="1"/>
  <c r="DP558" i="1"/>
  <c r="DC558" i="1"/>
  <c r="DC21" i="1"/>
  <c r="DP21" i="1"/>
  <c r="DQ195" i="1"/>
  <c r="DD195" i="1"/>
  <c r="DP531" i="1"/>
  <c r="DC531" i="1"/>
  <c r="DQ908" i="1"/>
  <c r="DD908" i="1"/>
  <c r="DQ101" i="1"/>
  <c r="DD101" i="1"/>
  <c r="DD536" i="1"/>
  <c r="DQ536" i="1"/>
  <c r="DP183" i="1"/>
  <c r="DC183" i="1"/>
  <c r="DD328" i="1"/>
  <c r="DQ328" i="1"/>
  <c r="DP457" i="1"/>
  <c r="DC457" i="1"/>
  <c r="DQ41" i="1"/>
  <c r="DD41" i="1"/>
  <c r="DC717" i="1"/>
  <c r="DP717" i="1"/>
  <c r="DP165" i="1"/>
  <c r="DC165" i="1"/>
  <c r="DD470" i="1"/>
  <c r="DQ470" i="1"/>
  <c r="DP121" i="1"/>
  <c r="DC121" i="1"/>
  <c r="DQ540" i="1"/>
  <c r="DD540" i="1"/>
  <c r="DQ482" i="1"/>
  <c r="DD482" i="1"/>
  <c r="DD171" i="1"/>
  <c r="DQ171" i="1"/>
  <c r="DQ769" i="1"/>
  <c r="DD769" i="1"/>
  <c r="DP423" i="1"/>
  <c r="DC423" i="1"/>
  <c r="DQ7" i="1"/>
  <c r="DD7" i="1"/>
  <c r="DQ226" i="1"/>
  <c r="DD226" i="1"/>
  <c r="DQ231" i="1"/>
  <c r="DD231" i="1"/>
  <c r="DD181" i="1"/>
  <c r="DQ181" i="1"/>
  <c r="DQ720" i="1"/>
  <c r="DD720" i="1"/>
  <c r="DD564" i="1"/>
  <c r="DQ564" i="1"/>
  <c r="DC881" i="1"/>
  <c r="DP881" i="1"/>
  <c r="DQ472" i="1"/>
  <c r="DD472" i="1"/>
  <c r="DD9" i="1"/>
  <c r="DQ9" i="1"/>
  <c r="DP206" i="1"/>
  <c r="DC206" i="1"/>
  <c r="DQ625" i="1"/>
  <c r="DD625" i="1"/>
  <c r="DD401" i="1"/>
  <c r="DQ401" i="1"/>
  <c r="AX969" i="1"/>
  <c r="CD969" i="1" s="1"/>
  <c r="DC969" i="1"/>
  <c r="DP969" i="1"/>
  <c r="AX539" i="1"/>
  <c r="BX539" i="1" s="1"/>
  <c r="DC539" i="1"/>
  <c r="DP539" i="1"/>
  <c r="AX341" i="1"/>
  <c r="DC341" i="1"/>
  <c r="DP341" i="1"/>
  <c r="AX801" i="1"/>
  <c r="DP801" i="1"/>
  <c r="DC801" i="1"/>
  <c r="DC674" i="1"/>
  <c r="DP674" i="1"/>
  <c r="DC288" i="1"/>
  <c r="DP288" i="1"/>
  <c r="DP71" i="1"/>
  <c r="DC71" i="1"/>
  <c r="DP333" i="1"/>
  <c r="DC333" i="1"/>
  <c r="DP254" i="1"/>
  <c r="DC254" i="1"/>
  <c r="DC952" i="1"/>
  <c r="DP952" i="1"/>
  <c r="AX336" i="1"/>
  <c r="DC336" i="1"/>
  <c r="DP336" i="1"/>
  <c r="DC821" i="1"/>
  <c r="DP821" i="1"/>
  <c r="DC74" i="1"/>
  <c r="DP74" i="1"/>
  <c r="AX902" i="1"/>
  <c r="CD902" i="1" s="1"/>
  <c r="CF902" i="1" s="1"/>
  <c r="DP902" i="1"/>
  <c r="DC902" i="1"/>
  <c r="DP426" i="1"/>
  <c r="DC426" i="1"/>
  <c r="DP505" i="1"/>
  <c r="DC505" i="1"/>
  <c r="DP586" i="1"/>
  <c r="DC586" i="1"/>
  <c r="DP877" i="1"/>
  <c r="DC877" i="1"/>
  <c r="DC934" i="1"/>
  <c r="DP934" i="1"/>
  <c r="DC321" i="1"/>
  <c r="DP321" i="1"/>
  <c r="DQ550" i="1"/>
  <c r="DD550" i="1"/>
  <c r="DD537" i="1"/>
  <c r="DQ537" i="1"/>
  <c r="DQ84" i="1"/>
  <c r="DD84" i="1"/>
  <c r="DQ72" i="1"/>
  <c r="DD72" i="1"/>
  <c r="DQ863" i="1"/>
  <c r="DD863" i="1"/>
  <c r="DQ822" i="1"/>
  <c r="DD822" i="1"/>
  <c r="DP174" i="1"/>
  <c r="DC174" i="1"/>
  <c r="DQ157" i="1"/>
  <c r="DD157" i="1"/>
  <c r="DQ224" i="1"/>
  <c r="DD224" i="1"/>
  <c r="DP463" i="1"/>
  <c r="DC463" i="1"/>
  <c r="DP759" i="1"/>
  <c r="DC759" i="1"/>
  <c r="DQ555" i="1"/>
  <c r="DD555" i="1"/>
  <c r="DC459" i="1"/>
  <c r="DP459" i="1"/>
  <c r="DD977" i="1"/>
  <c r="DQ977" i="1"/>
  <c r="DP469" i="1"/>
  <c r="DC469" i="1"/>
  <c r="DQ521" i="1"/>
  <c r="DD521" i="1"/>
  <c r="DQ907" i="1"/>
  <c r="DD907" i="1"/>
  <c r="DD198" i="1"/>
  <c r="DQ198" i="1"/>
  <c r="DQ268" i="1"/>
  <c r="DD268" i="1"/>
  <c r="DD925" i="1"/>
  <c r="DQ925" i="1"/>
  <c r="DQ305" i="1"/>
  <c r="DD305" i="1"/>
  <c r="DQ619" i="1"/>
  <c r="DD619" i="1"/>
  <c r="DQ958" i="1"/>
  <c r="DD958" i="1"/>
  <c r="DQ419" i="1"/>
  <c r="DD419" i="1"/>
  <c r="DQ243" i="1"/>
  <c r="DD243" i="1"/>
  <c r="DD364" i="1"/>
  <c r="DQ364" i="1"/>
  <c r="DD420" i="1"/>
  <c r="DQ420" i="1"/>
  <c r="DQ448" i="1"/>
  <c r="DD448" i="1"/>
  <c r="DQ412" i="1"/>
  <c r="DD412" i="1"/>
  <c r="DD87" i="1"/>
  <c r="DQ87" i="1"/>
  <c r="DQ590" i="1"/>
  <c r="DD590" i="1"/>
  <c r="DD314" i="1"/>
  <c r="DQ314" i="1"/>
  <c r="DD339" i="1"/>
  <c r="DQ339" i="1"/>
  <c r="DQ66" i="1"/>
  <c r="DD66" i="1"/>
  <c r="DQ464" i="1"/>
  <c r="DD464" i="1"/>
  <c r="DQ396" i="1"/>
  <c r="DD396" i="1"/>
  <c r="DQ637" i="1"/>
  <c r="DD637" i="1"/>
  <c r="DQ217" i="1"/>
  <c r="DD217" i="1"/>
  <c r="AX64" i="1"/>
  <c r="CN64" i="1" s="1"/>
  <c r="DP64" i="1"/>
  <c r="DC64" i="1"/>
  <c r="DC600" i="1"/>
  <c r="DP600" i="1"/>
  <c r="AX414" i="1"/>
  <c r="DP414" i="1"/>
  <c r="DC414" i="1"/>
  <c r="AX247" i="1"/>
  <c r="CS247" i="1" s="1"/>
  <c r="CU247" i="1" s="1"/>
  <c r="DP247" i="1"/>
  <c r="DC247" i="1"/>
  <c r="DP890" i="1"/>
  <c r="DC890" i="1"/>
  <c r="DP678" i="1"/>
  <c r="DC678" i="1"/>
  <c r="DC69" i="1"/>
  <c r="DP69" i="1"/>
  <c r="DP104" i="1"/>
  <c r="DC104" i="1"/>
  <c r="DC585" i="1"/>
  <c r="DP585" i="1"/>
  <c r="DC258" i="1"/>
  <c r="DP258" i="1"/>
  <c r="DC695" i="1"/>
  <c r="DP695" i="1"/>
  <c r="DQ534" i="1"/>
  <c r="DD534" i="1"/>
  <c r="DQ559" i="1"/>
  <c r="DD559" i="1"/>
  <c r="DQ209" i="1"/>
  <c r="DD209" i="1"/>
  <c r="DQ392" i="1"/>
  <c r="DD392" i="1"/>
  <c r="DP970" i="1"/>
  <c r="DC970" i="1"/>
  <c r="DQ526" i="1"/>
  <c r="DD526" i="1"/>
  <c r="DD399" i="1"/>
  <c r="DQ399" i="1"/>
  <c r="DD770" i="1"/>
  <c r="DQ770" i="1"/>
  <c r="DP37" i="1"/>
  <c r="DC37" i="1"/>
  <c r="DD409" i="1"/>
  <c r="DQ409" i="1"/>
  <c r="DD402" i="1"/>
  <c r="DQ402" i="1"/>
  <c r="DD639" i="1"/>
  <c r="DQ639" i="1"/>
  <c r="DD467" i="1"/>
  <c r="DQ467" i="1"/>
  <c r="DD756" i="1"/>
  <c r="DQ756" i="1"/>
  <c r="DQ632" i="1"/>
  <c r="DD632" i="1"/>
  <c r="DQ554" i="1"/>
  <c r="DD554" i="1"/>
  <c r="DD234" i="1"/>
  <c r="DQ234" i="1"/>
  <c r="DD802" i="1"/>
  <c r="DQ802" i="1"/>
  <c r="DQ142" i="1"/>
  <c r="DD142" i="1"/>
  <c r="DP227" i="1"/>
  <c r="DC227" i="1"/>
  <c r="DQ672" i="1"/>
  <c r="DD672" i="1"/>
  <c r="DC773" i="1"/>
  <c r="DP773" i="1"/>
  <c r="DP220" i="1"/>
  <c r="DC220" i="1"/>
  <c r="DD914" i="1"/>
  <c r="DQ914" i="1"/>
  <c r="DQ771" i="1"/>
  <c r="DD771" i="1"/>
  <c r="DC230" i="1"/>
  <c r="DP230" i="1"/>
  <c r="DP172" i="1"/>
  <c r="DC172" i="1"/>
  <c r="DC909" i="1"/>
  <c r="DP909" i="1"/>
  <c r="DP731" i="1"/>
  <c r="DC731" i="1"/>
  <c r="DQ961" i="1"/>
  <c r="DD961" i="1"/>
  <c r="DC428" i="1"/>
  <c r="DP428" i="1"/>
  <c r="DP817" i="1"/>
  <c r="DC817" i="1"/>
  <c r="DC35" i="1"/>
  <c r="DP35" i="1"/>
  <c r="DP899" i="1"/>
  <c r="DC899" i="1"/>
  <c r="DQ857" i="1"/>
  <c r="DD857" i="1"/>
  <c r="DC783" i="1"/>
  <c r="DP783" i="1"/>
  <c r="DD950" i="1"/>
  <c r="DQ950" i="1"/>
  <c r="DQ706" i="1"/>
  <c r="DD706" i="1"/>
  <c r="DC891" i="1"/>
  <c r="DP891" i="1"/>
  <c r="DP497" i="1"/>
  <c r="DC497" i="1"/>
  <c r="DD744" i="1"/>
  <c r="DQ744" i="1"/>
  <c r="DP492" i="1"/>
  <c r="DC492" i="1"/>
  <c r="DD397" i="1"/>
  <c r="DQ397" i="1"/>
  <c r="DD730" i="1"/>
  <c r="DQ730" i="1"/>
  <c r="DQ784" i="1"/>
  <c r="DD784" i="1"/>
  <c r="DD117" i="1"/>
  <c r="DQ117" i="1"/>
  <c r="DD61" i="1"/>
  <c r="DQ61" i="1"/>
  <c r="DD560" i="1"/>
  <c r="DQ560" i="1"/>
  <c r="DQ715" i="1"/>
  <c r="DD715" i="1"/>
  <c r="DD545" i="1"/>
  <c r="DQ545" i="1"/>
  <c r="DC285" i="1"/>
  <c r="DP285" i="1"/>
  <c r="DC103" i="1"/>
  <c r="DP103" i="1"/>
  <c r="DQ271" i="1"/>
  <c r="DD271" i="1"/>
  <c r="DD620" i="1"/>
  <c r="DQ620" i="1"/>
  <c r="DP689" i="1"/>
  <c r="DC689" i="1"/>
  <c r="DQ106" i="1"/>
  <c r="DD106" i="1"/>
  <c r="DD947" i="1"/>
  <c r="DQ947" i="1"/>
  <c r="DD808" i="1"/>
  <c r="DQ808" i="1"/>
  <c r="DP500" i="1"/>
  <c r="DC500" i="1"/>
  <c r="DP408" i="1"/>
  <c r="DC408" i="1"/>
  <c r="DQ871" i="1"/>
  <c r="DD871" i="1"/>
  <c r="DQ849" i="1"/>
  <c r="DD849" i="1"/>
  <c r="DQ303" i="1"/>
  <c r="DD303" i="1"/>
  <c r="DD945" i="1"/>
  <c r="DQ945" i="1"/>
  <c r="DD115" i="1"/>
  <c r="DQ115" i="1"/>
  <c r="DQ963" i="1"/>
  <c r="DD963" i="1"/>
  <c r="DD836" i="1"/>
  <c r="DQ836" i="1"/>
  <c r="DQ319" i="1"/>
  <c r="DD319" i="1"/>
  <c r="DD709" i="1"/>
  <c r="DQ709" i="1"/>
  <c r="DC617" i="1"/>
  <c r="DP617" i="1"/>
  <c r="DQ903" i="1"/>
  <c r="DD903" i="1"/>
  <c r="DQ864" i="1"/>
  <c r="DD864" i="1"/>
  <c r="DP446" i="1"/>
  <c r="DC446" i="1"/>
  <c r="DC138" i="1"/>
  <c r="DP138" i="1"/>
  <c r="DP147" i="1"/>
  <c r="DC147" i="1"/>
  <c r="DQ114" i="1"/>
  <c r="DD114" i="1"/>
  <c r="DQ581" i="1"/>
  <c r="DD581" i="1"/>
  <c r="DC830" i="1"/>
  <c r="DP830" i="1"/>
  <c r="DQ349" i="1"/>
  <c r="DD349" i="1"/>
  <c r="DP853" i="1"/>
  <c r="DC853" i="1"/>
  <c r="DP681" i="1"/>
  <c r="DC681" i="1"/>
  <c r="DD473" i="1"/>
  <c r="DQ473" i="1"/>
  <c r="DP702" i="1"/>
  <c r="DC702" i="1"/>
  <c r="DC304" i="1"/>
  <c r="DP304" i="1"/>
  <c r="DP868" i="1"/>
  <c r="DC868" i="1"/>
  <c r="DC612" i="1"/>
  <c r="DP612" i="1"/>
  <c r="DD707" i="1"/>
  <c r="DQ707" i="1"/>
  <c r="DQ904" i="1"/>
  <c r="DD904" i="1"/>
  <c r="DC249" i="1"/>
  <c r="DP249" i="1"/>
  <c r="DC325" i="1"/>
  <c r="DP325" i="1"/>
  <c r="DD418" i="1"/>
  <c r="DQ418" i="1"/>
  <c r="DC60" i="1"/>
  <c r="DP60" i="1"/>
  <c r="DP644" i="1"/>
  <c r="DC644" i="1"/>
  <c r="DP124" i="1"/>
  <c r="DC124" i="1"/>
  <c r="DP701" i="1"/>
  <c r="DC701" i="1"/>
  <c r="DP6" i="1"/>
  <c r="DC6" i="1"/>
  <c r="DP281" i="1"/>
  <c r="DC281" i="1"/>
  <c r="DP355" i="1"/>
  <c r="DC355" i="1"/>
  <c r="DP638" i="1"/>
  <c r="DC638" i="1"/>
  <c r="DQ552" i="1"/>
  <c r="DD552" i="1"/>
  <c r="DQ928" i="1"/>
  <c r="DD928" i="1"/>
  <c r="DP867" i="1"/>
  <c r="DC867" i="1"/>
  <c r="DD95" i="1"/>
  <c r="DQ95" i="1"/>
  <c r="DC854" i="1"/>
  <c r="DP854" i="1"/>
  <c r="DP316" i="1"/>
  <c r="DC316" i="1"/>
  <c r="DC850" i="1"/>
  <c r="DP850" i="1"/>
  <c r="DQ793" i="1"/>
  <c r="DD793" i="1"/>
  <c r="DP928" i="1"/>
  <c r="DC928" i="1"/>
  <c r="DQ363" i="1"/>
  <c r="DD363" i="1"/>
  <c r="DC663" i="1"/>
  <c r="DP663" i="1"/>
  <c r="DQ842" i="1"/>
  <c r="DD842" i="1"/>
  <c r="DQ726" i="1"/>
  <c r="DD726" i="1"/>
  <c r="DD336" i="1"/>
  <c r="DQ336" i="1"/>
  <c r="DP286" i="1"/>
  <c r="DC286" i="1"/>
  <c r="DP511" i="1"/>
  <c r="DC511" i="1"/>
  <c r="DP803" i="1"/>
  <c r="DC803" i="1"/>
  <c r="DD348" i="1"/>
  <c r="DQ348" i="1"/>
  <c r="DD739" i="1"/>
  <c r="DQ739" i="1"/>
  <c r="DD19" i="1"/>
  <c r="DQ19" i="1"/>
  <c r="DC72" i="1"/>
  <c r="DP72" i="1"/>
  <c r="DP863" i="1"/>
  <c r="DC863" i="1"/>
  <c r="DP642" i="1"/>
  <c r="DC642" i="1"/>
  <c r="DC287" i="1"/>
  <c r="DP287" i="1"/>
  <c r="DQ577" i="1"/>
  <c r="DD577" i="1"/>
  <c r="DD600" i="1"/>
  <c r="DQ600" i="1"/>
  <c r="DC601" i="1"/>
  <c r="DP601" i="1"/>
  <c r="DQ360" i="1"/>
  <c r="DD360" i="1"/>
  <c r="DC837" i="1"/>
  <c r="DP837" i="1"/>
  <c r="DD940" i="1"/>
  <c r="DQ940" i="1"/>
  <c r="DP142" i="1"/>
  <c r="DC142" i="1"/>
  <c r="DP370" i="1"/>
  <c r="DC370" i="1"/>
  <c r="DP570" i="1"/>
  <c r="DC570" i="1"/>
  <c r="DC394" i="1"/>
  <c r="DP394" i="1"/>
  <c r="DQ900" i="1"/>
  <c r="DD900" i="1"/>
  <c r="DC523" i="1"/>
  <c r="DP523" i="1"/>
  <c r="DQ163" i="1"/>
  <c r="DD163" i="1"/>
  <c r="DQ936" i="1"/>
  <c r="DD936" i="1"/>
  <c r="DQ71" i="1"/>
  <c r="DD71" i="1"/>
  <c r="DP152" i="1"/>
  <c r="DC152" i="1"/>
  <c r="DP92" i="1"/>
  <c r="DC92" i="1"/>
  <c r="DP806" i="1"/>
  <c r="DC806" i="1"/>
  <c r="DC278" i="1"/>
  <c r="DP278" i="1"/>
  <c r="DP379" i="1"/>
  <c r="DC379" i="1"/>
  <c r="DP284" i="1"/>
  <c r="DC284" i="1"/>
  <c r="DC351" i="1"/>
  <c r="DP351" i="1"/>
  <c r="DD926" i="1"/>
  <c r="DQ926" i="1"/>
  <c r="DC264" i="1"/>
  <c r="DP264" i="1"/>
  <c r="DQ425" i="1"/>
  <c r="DD425" i="1"/>
  <c r="DC154" i="1"/>
  <c r="DP154" i="1"/>
  <c r="DQ835" i="1"/>
  <c r="DD835" i="1"/>
  <c r="DQ591" i="1"/>
  <c r="DD591" i="1"/>
  <c r="DC703" i="1"/>
  <c r="DP703" i="1"/>
  <c r="DP614" i="1"/>
  <c r="DC614" i="1"/>
  <c r="DD381" i="1"/>
  <c r="DQ381" i="1"/>
  <c r="DQ678" i="1"/>
  <c r="DD678" i="1"/>
  <c r="DP246" i="1"/>
  <c r="DC246" i="1"/>
  <c r="DD272" i="1"/>
  <c r="DQ272" i="1"/>
  <c r="DC878" i="1"/>
  <c r="DP878" i="1"/>
  <c r="DQ721" i="1"/>
  <c r="DD721" i="1"/>
  <c r="DC42" i="1"/>
  <c r="DP42" i="1"/>
  <c r="DP566" i="1"/>
  <c r="DC566" i="1"/>
  <c r="DP192" i="1"/>
  <c r="DC192" i="1"/>
  <c r="DC136" i="1"/>
  <c r="DP136" i="1"/>
  <c r="DQ558" i="1"/>
  <c r="DD558" i="1"/>
  <c r="DD21" i="1"/>
  <c r="DQ21" i="1"/>
  <c r="DP195" i="1"/>
  <c r="DC195" i="1"/>
  <c r="DQ531" i="1"/>
  <c r="DD531" i="1"/>
  <c r="DP908" i="1"/>
  <c r="DC908" i="1"/>
  <c r="DP101" i="1"/>
  <c r="DC101" i="1"/>
  <c r="DC536" i="1"/>
  <c r="DP536" i="1"/>
  <c r="DQ183" i="1"/>
  <c r="DD183" i="1"/>
  <c r="DC328" i="1"/>
  <c r="DP328" i="1"/>
  <c r="DQ457" i="1"/>
  <c r="DD457" i="1"/>
  <c r="DP41" i="1"/>
  <c r="DC41" i="1"/>
  <c r="DD717" i="1"/>
  <c r="DQ717" i="1"/>
  <c r="AX551" i="1"/>
  <c r="BS551" i="1" s="1"/>
  <c r="DP551" i="1"/>
  <c r="DC551" i="1"/>
  <c r="AX330" i="1"/>
  <c r="BX330" i="1" s="1"/>
  <c r="BZ330" i="1" s="1"/>
  <c r="DP330" i="1"/>
  <c r="DC330" i="1"/>
  <c r="DP577" i="1"/>
  <c r="DC577" i="1"/>
  <c r="DD556" i="1"/>
  <c r="DQ556" i="1"/>
  <c r="DQ165" i="1"/>
  <c r="DD165" i="1"/>
  <c r="DC470" i="1"/>
  <c r="DP470" i="1"/>
  <c r="DQ121" i="1"/>
  <c r="DD121" i="1"/>
  <c r="DP540" i="1"/>
  <c r="DC540" i="1"/>
  <c r="DC482" i="1"/>
  <c r="DP482" i="1"/>
  <c r="DP171" i="1"/>
  <c r="DC171" i="1"/>
  <c r="DP769" i="1"/>
  <c r="DC769" i="1"/>
  <c r="DQ423" i="1"/>
  <c r="DD423" i="1"/>
  <c r="DP7" i="1"/>
  <c r="DC7" i="1"/>
  <c r="DP226" i="1"/>
  <c r="DC226" i="1"/>
  <c r="DP231" i="1"/>
  <c r="DC231" i="1"/>
  <c r="DC181" i="1"/>
  <c r="DP181" i="1"/>
  <c r="DP720" i="1"/>
  <c r="DC720" i="1"/>
  <c r="DC564" i="1"/>
  <c r="DP564" i="1"/>
  <c r="DD881" i="1"/>
  <c r="DQ881" i="1"/>
  <c r="DP472" i="1"/>
  <c r="DC472" i="1"/>
  <c r="DP9" i="1"/>
  <c r="DC9" i="1"/>
  <c r="DQ206" i="1"/>
  <c r="DD206" i="1"/>
  <c r="DP625" i="1"/>
  <c r="DC625" i="1"/>
  <c r="DC401" i="1"/>
  <c r="DP401" i="1"/>
  <c r="DC62" i="1"/>
  <c r="DP62" i="1"/>
  <c r="AX73" i="1"/>
  <c r="CS73" i="1" s="1"/>
  <c r="CU73" i="1" s="1"/>
  <c r="DP73" i="1"/>
  <c r="DC73" i="1"/>
  <c r="DP592" i="1"/>
  <c r="DC592" i="1"/>
  <c r="DC301" i="1"/>
  <c r="DP301" i="1"/>
  <c r="AX848" i="1"/>
  <c r="BX848" i="1" s="1"/>
  <c r="BZ848" i="1" s="1"/>
  <c r="DP848" i="1"/>
  <c r="DC848" i="1"/>
  <c r="DC89" i="1"/>
  <c r="DP89" i="1"/>
  <c r="AX273" i="1"/>
  <c r="CI273" i="1" s="1"/>
  <c r="DP273" i="1"/>
  <c r="DC273" i="1"/>
  <c r="DP311" i="1"/>
  <c r="DC311" i="1"/>
  <c r="AX359" i="1"/>
  <c r="CD359" i="1" s="1"/>
  <c r="CF359" i="1" s="1"/>
  <c r="DC359" i="1"/>
  <c r="DP359" i="1"/>
  <c r="DP894" i="1"/>
  <c r="DC894" i="1"/>
  <c r="DP357" i="1"/>
  <c r="DC357" i="1"/>
  <c r="DP550" i="1"/>
  <c r="DC550" i="1"/>
  <c r="DC537" i="1"/>
  <c r="DP537" i="1"/>
  <c r="DP84" i="1"/>
  <c r="DC84" i="1"/>
  <c r="AX97" i="1"/>
  <c r="BL97" i="1" s="1"/>
  <c r="DP97" i="1"/>
  <c r="DC97" i="1"/>
  <c r="DQ828" i="1"/>
  <c r="DD828" i="1"/>
  <c r="DQ445" i="1"/>
  <c r="DD445" i="1"/>
  <c r="DQ174" i="1"/>
  <c r="DD174" i="1"/>
  <c r="DP157" i="1"/>
  <c r="DC157" i="1"/>
  <c r="DP224" i="1"/>
  <c r="DC224" i="1"/>
  <c r="DQ463" i="1"/>
  <c r="DD463" i="1"/>
  <c r="DQ759" i="1"/>
  <c r="DD759" i="1"/>
  <c r="DP555" i="1"/>
  <c r="DC555" i="1"/>
  <c r="DD459" i="1"/>
  <c r="DQ459" i="1"/>
  <c r="DC977" i="1"/>
  <c r="DP977" i="1"/>
  <c r="DQ469" i="1"/>
  <c r="DD469" i="1"/>
  <c r="DP521" i="1"/>
  <c r="DC521" i="1"/>
  <c r="DP907" i="1"/>
  <c r="DC907" i="1"/>
  <c r="DC198" i="1"/>
  <c r="DP198" i="1"/>
  <c r="DQ611" i="1"/>
  <c r="DD611" i="1"/>
  <c r="DD599" i="1"/>
  <c r="DQ599" i="1"/>
  <c r="DQ588" i="1"/>
  <c r="DD588" i="1"/>
  <c r="DQ246" i="1"/>
  <c r="DD246" i="1"/>
  <c r="DQ892" i="1"/>
  <c r="DD892" i="1"/>
  <c r="DQ56" i="1"/>
  <c r="DD56" i="1"/>
  <c r="DQ597" i="1"/>
  <c r="DD597" i="1"/>
  <c r="DQ323" i="1"/>
  <c r="DD323" i="1"/>
  <c r="DD309" i="1"/>
  <c r="DQ309" i="1"/>
  <c r="DQ144" i="1"/>
  <c r="DD144" i="1"/>
  <c r="DQ889" i="1"/>
  <c r="DD889" i="1"/>
  <c r="DQ570" i="1"/>
  <c r="DD570" i="1"/>
  <c r="DQ607" i="1"/>
  <c r="DD607" i="1"/>
  <c r="DP699" i="1"/>
  <c r="DC699" i="1"/>
  <c r="DC63" i="1"/>
  <c r="DP63" i="1"/>
  <c r="DP835" i="1"/>
  <c r="DC835" i="1"/>
  <c r="DP852" i="1"/>
  <c r="DC852" i="1"/>
  <c r="DP94" i="1"/>
  <c r="DC94" i="1"/>
  <c r="DP425" i="1"/>
  <c r="DC425" i="1"/>
  <c r="DP819" i="1"/>
  <c r="DC819" i="1"/>
  <c r="DC481" i="1"/>
  <c r="DP481" i="1"/>
  <c r="DP389" i="1"/>
  <c r="DC389" i="1"/>
  <c r="DP317" i="1"/>
  <c r="DC317" i="1"/>
  <c r="DP534" i="1"/>
  <c r="DC534" i="1"/>
  <c r="DP559" i="1"/>
  <c r="DC559" i="1"/>
  <c r="DP209" i="1"/>
  <c r="DC209" i="1"/>
  <c r="DC392" i="1"/>
  <c r="DP392" i="1"/>
  <c r="DQ970" i="1"/>
  <c r="DD970" i="1"/>
  <c r="DP526" i="1"/>
  <c r="DC526" i="1"/>
  <c r="DC399" i="1"/>
  <c r="DP399" i="1"/>
  <c r="DC770" i="1"/>
  <c r="DP770" i="1"/>
  <c r="DQ37" i="1"/>
  <c r="DD37" i="1"/>
  <c r="DC409" i="1"/>
  <c r="DP409" i="1"/>
  <c r="DC402" i="1"/>
  <c r="DP402" i="1"/>
  <c r="DC639" i="1"/>
  <c r="DP639" i="1"/>
  <c r="DC467" i="1"/>
  <c r="DP467" i="1"/>
  <c r="DC756" i="1"/>
  <c r="DP756" i="1"/>
  <c r="DP632" i="1"/>
  <c r="DC632" i="1"/>
  <c r="DC554" i="1"/>
  <c r="DP554" i="1"/>
  <c r="DC234" i="1"/>
  <c r="DP234" i="1"/>
  <c r="DP842" i="1"/>
  <c r="DC842" i="1"/>
  <c r="DD284" i="1"/>
  <c r="DQ284" i="1"/>
  <c r="DQ20" i="1"/>
  <c r="DD20" i="1"/>
  <c r="DP524" i="1"/>
  <c r="DC524" i="1"/>
  <c r="DD859" i="1"/>
  <c r="DQ859" i="1"/>
  <c r="DP772" i="1"/>
  <c r="DC772" i="1"/>
  <c r="DQ775" i="1"/>
  <c r="DD775" i="1"/>
  <c r="DQ641" i="1"/>
  <c r="DD641" i="1"/>
  <c r="DP403" i="1"/>
  <c r="DC403" i="1"/>
  <c r="DD391" i="1"/>
  <c r="DQ391" i="1"/>
  <c r="DQ976" i="1"/>
  <c r="DD976" i="1"/>
  <c r="DP633" i="1"/>
  <c r="DC633" i="1"/>
  <c r="DQ187" i="1"/>
  <c r="DD187" i="1"/>
  <c r="DQ119" i="1"/>
  <c r="DD119" i="1"/>
  <c r="DP132" i="1"/>
  <c r="DC132" i="1"/>
  <c r="DQ776" i="1"/>
  <c r="DD776" i="1"/>
  <c r="DD197" i="1"/>
  <c r="DQ197" i="1"/>
  <c r="DQ753" i="1"/>
  <c r="DD753" i="1"/>
  <c r="DQ362" i="1"/>
  <c r="DD362" i="1"/>
  <c r="DQ465" i="1"/>
  <c r="DD465" i="1"/>
  <c r="DQ939" i="1"/>
  <c r="DD939" i="1"/>
  <c r="DP290" i="1"/>
  <c r="DC290" i="1"/>
  <c r="DP820" i="1"/>
  <c r="DC820" i="1"/>
  <c r="DD501" i="1"/>
  <c r="DQ501" i="1"/>
  <c r="DC390" i="1"/>
  <c r="DP390" i="1"/>
  <c r="DD68" i="1"/>
  <c r="DQ68" i="1"/>
  <c r="DC451" i="1"/>
  <c r="DP451" i="1"/>
  <c r="DP883" i="1"/>
  <c r="DC883" i="1"/>
  <c r="DD240" i="1"/>
  <c r="DQ240" i="1"/>
  <c r="DP342" i="1"/>
  <c r="DC342" i="1"/>
  <c r="DQ507" i="1"/>
  <c r="DD507" i="1"/>
  <c r="DQ241" i="1"/>
  <c r="DD241" i="1"/>
  <c r="DP369" i="1"/>
  <c r="DC369" i="1"/>
  <c r="DC620" i="1"/>
  <c r="DP620" i="1"/>
  <c r="DD689" i="1"/>
  <c r="DQ689" i="1"/>
  <c r="DC106" i="1"/>
  <c r="DP106" i="1"/>
  <c r="DC947" i="1"/>
  <c r="DP947" i="1"/>
  <c r="DC808" i="1"/>
  <c r="DP808" i="1"/>
  <c r="DQ500" i="1"/>
  <c r="DD500" i="1"/>
  <c r="DQ408" i="1"/>
  <c r="DD408" i="1"/>
  <c r="DP871" i="1"/>
  <c r="DC871" i="1"/>
  <c r="DP849" i="1"/>
  <c r="DC849" i="1"/>
  <c r="DP303" i="1"/>
  <c r="DC303" i="1"/>
  <c r="DC945" i="1"/>
  <c r="DP945" i="1"/>
  <c r="DC115" i="1"/>
  <c r="DP115" i="1"/>
  <c r="DP963" i="1"/>
  <c r="DC963" i="1"/>
  <c r="DC836" i="1"/>
  <c r="DP836" i="1"/>
  <c r="DC602" i="1"/>
  <c r="DP602" i="1"/>
  <c r="DC979" i="1"/>
  <c r="DP979" i="1"/>
  <c r="DD93" i="1"/>
  <c r="DQ93" i="1"/>
  <c r="DQ745" i="1"/>
  <c r="DD745" i="1"/>
  <c r="DP829" i="1"/>
  <c r="DC829" i="1"/>
  <c r="DD34" i="1"/>
  <c r="DQ34" i="1"/>
  <c r="DP811" i="1"/>
  <c r="DC811" i="1"/>
  <c r="DP438" i="1"/>
  <c r="DC438" i="1"/>
  <c r="DP236" i="1"/>
  <c r="DC236" i="1"/>
  <c r="DQ358" i="1"/>
  <c r="DD358" i="1"/>
  <c r="DP661" i="1"/>
  <c r="DC661" i="1"/>
  <c r="DQ805" i="1"/>
  <c r="DD805" i="1"/>
  <c r="DD442" i="1"/>
  <c r="DQ442" i="1"/>
  <c r="DQ504" i="1"/>
  <c r="DD504" i="1"/>
  <c r="DP229" i="1"/>
  <c r="DC229" i="1"/>
  <c r="DD691" i="1"/>
  <c r="DQ691" i="1"/>
  <c r="DC499" i="1"/>
  <c r="DP499" i="1"/>
  <c r="DD76" i="1"/>
  <c r="DQ76" i="1"/>
  <c r="DC595" i="1"/>
  <c r="DP595" i="1"/>
  <c r="DD906" i="1"/>
  <c r="DQ906" i="1"/>
  <c r="DP569" i="1"/>
  <c r="DC569" i="1"/>
  <c r="DP17" i="1"/>
  <c r="DC17" i="1"/>
  <c r="DD571" i="1"/>
  <c r="DQ571" i="1"/>
  <c r="DC671" i="1"/>
  <c r="DP671" i="1"/>
  <c r="DP411" i="1"/>
  <c r="DC411" i="1"/>
  <c r="DD137" i="1"/>
  <c r="DQ137" i="1"/>
  <c r="DD416" i="1"/>
  <c r="DQ416" i="1"/>
  <c r="DC484" i="1"/>
  <c r="DP484" i="1"/>
  <c r="DQ387" i="1"/>
  <c r="DD387" i="1"/>
  <c r="DQ304" i="1"/>
  <c r="DD304" i="1"/>
  <c r="DQ868" i="1"/>
  <c r="DD868" i="1"/>
  <c r="DQ612" i="1"/>
  <c r="DD612" i="1"/>
  <c r="DP707" i="1"/>
  <c r="DC707" i="1"/>
  <c r="DP904" i="1"/>
  <c r="DC904" i="1"/>
  <c r="DD249" i="1"/>
  <c r="DQ249" i="1"/>
  <c r="DD325" i="1"/>
  <c r="DQ325" i="1"/>
  <c r="DC418" i="1"/>
  <c r="DP418" i="1"/>
  <c r="DD510" i="1"/>
  <c r="DQ510" i="1"/>
  <c r="DQ688" i="1"/>
  <c r="DD688" i="1"/>
  <c r="DP964" i="1"/>
  <c r="DC964" i="1"/>
  <c r="DQ638" i="1"/>
  <c r="DD638" i="1"/>
  <c r="DC552" i="1"/>
  <c r="DP552" i="1"/>
  <c r="DD452" i="1"/>
  <c r="DQ452" i="1"/>
  <c r="DD343" i="1"/>
  <c r="DQ343" i="1"/>
  <c r="DC956" i="1"/>
  <c r="DP956" i="1"/>
  <c r="DC738" i="1"/>
  <c r="DP738" i="1"/>
  <c r="DP786" i="1"/>
  <c r="DC786" i="1"/>
  <c r="DQ551" i="1"/>
  <c r="DD551" i="1"/>
  <c r="DD330" i="1"/>
  <c r="DQ330" i="1"/>
  <c r="DQ719" i="1"/>
  <c r="DD719" i="1"/>
  <c r="DP958" i="1"/>
  <c r="DC958" i="1"/>
  <c r="DC593" i="1"/>
  <c r="DP593" i="1"/>
  <c r="DQ204" i="1"/>
  <c r="DD204" i="1"/>
  <c r="DP77" i="1"/>
  <c r="DC77" i="1"/>
  <c r="DC610" i="1"/>
  <c r="DP610" i="1"/>
  <c r="DC367" i="1"/>
  <c r="DP367" i="1"/>
  <c r="DQ383" i="1"/>
  <c r="DD383" i="1"/>
  <c r="DC574" i="1"/>
  <c r="DP574" i="1"/>
  <c r="DP50" i="1"/>
  <c r="DC50" i="1"/>
  <c r="DP322" i="1"/>
  <c r="DC322" i="1"/>
  <c r="DQ377" i="1"/>
  <c r="DD377" i="1"/>
  <c r="DD145" i="1"/>
  <c r="DQ145" i="1"/>
  <c r="DD22" i="1"/>
  <c r="DQ22" i="1"/>
  <c r="DC166" i="1"/>
  <c r="DP166" i="1"/>
  <c r="DP448" i="1"/>
  <c r="DC448" i="1"/>
  <c r="DD288" i="1"/>
  <c r="DQ288" i="1"/>
  <c r="DQ798" i="1"/>
  <c r="DD798" i="1"/>
  <c r="DC431" i="1"/>
  <c r="DP431" i="1"/>
  <c r="DD682" i="1"/>
  <c r="DQ682" i="1"/>
  <c r="DQ63" i="1"/>
  <c r="DD63" i="1"/>
  <c r="DC420" i="1"/>
  <c r="DP420" i="1"/>
  <c r="DQ797" i="1"/>
  <c r="DD797" i="1"/>
  <c r="DD478" i="1"/>
  <c r="DQ478" i="1"/>
  <c r="DP888" i="1"/>
  <c r="DC888" i="1"/>
  <c r="DD266" i="1"/>
  <c r="DQ266" i="1"/>
  <c r="DQ353" i="1"/>
  <c r="DD353" i="1"/>
  <c r="DC680" i="1"/>
  <c r="DP680" i="1"/>
  <c r="DP477" i="1"/>
  <c r="DC477" i="1"/>
  <c r="DQ846" i="1"/>
  <c r="DD846" i="1"/>
  <c r="DC456" i="1"/>
  <c r="DP456" i="1"/>
  <c r="DD603" i="1"/>
  <c r="DQ603" i="1"/>
  <c r="DQ884" i="1"/>
  <c r="DD884" i="1"/>
  <c r="DP178" i="1"/>
  <c r="DC178" i="1"/>
  <c r="DP546" i="1"/>
  <c r="DC546" i="1"/>
  <c r="DP634" i="1"/>
  <c r="DC634" i="1"/>
  <c r="DP458" i="1"/>
  <c r="DC458" i="1"/>
  <c r="DQ135" i="1"/>
  <c r="DD135" i="1"/>
  <c r="DQ553" i="1"/>
  <c r="DD553" i="1"/>
  <c r="DD212" i="1"/>
  <c r="DQ212" i="1"/>
  <c r="DP659" i="1"/>
  <c r="DC659" i="1"/>
  <c r="DQ134" i="1"/>
  <c r="DD134" i="1"/>
  <c r="DP538" i="1"/>
  <c r="DC538" i="1"/>
  <c r="DQ169" i="1"/>
  <c r="DD169" i="1"/>
  <c r="DC331" i="1"/>
  <c r="DP331" i="1"/>
  <c r="DP434" i="1"/>
  <c r="DC434" i="1"/>
  <c r="AX885" i="1"/>
  <c r="BS885" i="1" s="1"/>
  <c r="DC885" i="1"/>
  <c r="DP885" i="1"/>
  <c r="DD578" i="1"/>
  <c r="DQ578" i="1"/>
  <c r="DQ456" i="1"/>
  <c r="DD456" i="1"/>
  <c r="DQ754" i="1"/>
  <c r="DD754" i="1"/>
  <c r="DD628" i="1"/>
  <c r="DQ628" i="1"/>
  <c r="DQ185" i="1"/>
  <c r="DD185" i="1"/>
  <c r="DC653" i="1"/>
  <c r="DP653" i="1"/>
  <c r="DD920" i="1"/>
  <c r="DQ920" i="1"/>
  <c r="DP190" i="1"/>
  <c r="DC190" i="1"/>
  <c r="DQ156" i="1"/>
  <c r="DD156" i="1"/>
  <c r="DD79" i="1"/>
  <c r="DQ79" i="1"/>
  <c r="DQ329" i="1"/>
  <c r="DD329" i="1"/>
  <c r="DQ186" i="1"/>
  <c r="DD186" i="1"/>
  <c r="DC300" i="1"/>
  <c r="DP300" i="1"/>
  <c r="DC380" i="1"/>
  <c r="DP380" i="1"/>
  <c r="DC313" i="1"/>
  <c r="DP313" i="1"/>
  <c r="AX353" i="1"/>
  <c r="CD353" i="1" s="1"/>
  <c r="CG353" i="1" s="1"/>
  <c r="DP353" i="1"/>
  <c r="DC353" i="1"/>
  <c r="AX603" i="1"/>
  <c r="BX603" i="1" s="1"/>
  <c r="DC603" i="1"/>
  <c r="DP603" i="1"/>
  <c r="DP949" i="1"/>
  <c r="DC949" i="1"/>
  <c r="DP589" i="1"/>
  <c r="DC589" i="1"/>
  <c r="DC91" i="1"/>
  <c r="DP91" i="1"/>
  <c r="DP962" i="1"/>
  <c r="DC962" i="1"/>
  <c r="DQ228" i="1"/>
  <c r="DD228" i="1"/>
  <c r="DD123" i="1"/>
  <c r="DQ123" i="1"/>
  <c r="DD454" i="1"/>
  <c r="DQ454" i="1"/>
  <c r="DQ479" i="1"/>
  <c r="DD479" i="1"/>
  <c r="DQ112" i="1"/>
  <c r="DD112" i="1"/>
  <c r="DQ199" i="1"/>
  <c r="DD199" i="1"/>
  <c r="DP778" i="1"/>
  <c r="DC778" i="1"/>
  <c r="DQ562" i="1"/>
  <c r="DD562" i="1"/>
  <c r="DC910" i="1"/>
  <c r="DP910" i="1"/>
  <c r="DD216" i="1"/>
  <c r="DQ216" i="1"/>
  <c r="DD662" i="1"/>
  <c r="DQ662" i="1"/>
  <c r="DQ665" i="1"/>
  <c r="DD665" i="1"/>
  <c r="DD118" i="1"/>
  <c r="DQ118" i="1"/>
  <c r="DD257" i="1"/>
  <c r="DQ257" i="1"/>
  <c r="DQ675" i="1"/>
  <c r="DD675" i="1"/>
  <c r="DD340" i="1"/>
  <c r="DQ340" i="1"/>
  <c r="DQ496" i="1"/>
  <c r="DD496" i="1"/>
  <c r="DD887" i="1"/>
  <c r="DQ887" i="1"/>
  <c r="DQ573" i="1"/>
  <c r="DD573" i="1"/>
  <c r="DD680" i="1"/>
  <c r="DQ680" i="1"/>
  <c r="DQ109" i="1"/>
  <c r="DD109" i="1"/>
  <c r="DD238" i="1"/>
  <c r="DQ238" i="1"/>
  <c r="DD816" i="1"/>
  <c r="DQ816" i="1"/>
  <c r="DD394" i="1"/>
  <c r="DQ394" i="1"/>
  <c r="DC45" i="1"/>
  <c r="DP45" i="1"/>
  <c r="DP827" i="1"/>
  <c r="DC827" i="1"/>
  <c r="DQ345" i="1"/>
  <c r="DD345" i="1"/>
  <c r="DC22" i="1"/>
  <c r="DP22" i="1"/>
  <c r="DP116" i="1"/>
  <c r="DC116" i="1"/>
  <c r="DP163" i="1"/>
  <c r="DC163" i="1"/>
  <c r="DC790" i="1"/>
  <c r="DP790" i="1"/>
  <c r="DP746" i="1"/>
  <c r="DC746" i="1"/>
  <c r="DC90" i="1"/>
  <c r="DP90" i="1"/>
  <c r="DP326" i="1"/>
  <c r="DC326" i="1"/>
  <c r="AX102" i="1"/>
  <c r="BS102" i="1" s="1"/>
  <c r="BV102" i="1" s="1"/>
  <c r="DC102" i="1"/>
  <c r="DP102" i="1"/>
  <c r="DP404" i="1"/>
  <c r="DC404" i="1"/>
  <c r="DP712" i="1"/>
  <c r="DC712" i="1"/>
  <c r="DC516" i="1"/>
  <c r="DP516" i="1"/>
  <c r="DC794" i="1"/>
  <c r="DP794" i="1"/>
  <c r="DP666" i="1"/>
  <c r="DC666" i="1"/>
  <c r="DP352" i="1"/>
  <c r="DC352" i="1"/>
  <c r="DC176" i="1"/>
  <c r="DP176" i="1"/>
  <c r="DC861" i="1"/>
  <c r="DP861" i="1"/>
  <c r="DQ503" i="1"/>
  <c r="DD503" i="1"/>
  <c r="DQ652" i="1"/>
  <c r="DD652" i="1"/>
  <c r="DP527" i="1"/>
  <c r="DC527" i="1"/>
  <c r="DD520" i="1"/>
  <c r="DQ520" i="1"/>
  <c r="DD440" i="1"/>
  <c r="DQ440" i="1"/>
  <c r="DQ218" i="1"/>
  <c r="DD218" i="1"/>
  <c r="DC40" i="1"/>
  <c r="DP40" i="1"/>
  <c r="DD755" i="1"/>
  <c r="DQ755" i="1"/>
  <c r="DD515" i="1"/>
  <c r="DQ515" i="1"/>
  <c r="DD667" i="1"/>
  <c r="DQ667" i="1"/>
  <c r="DC179" i="1"/>
  <c r="DP179" i="1"/>
  <c r="DC549" i="1"/>
  <c r="DP549" i="1"/>
  <c r="DC83" i="1"/>
  <c r="DP83" i="1"/>
  <c r="DD38" i="1"/>
  <c r="DQ38" i="1"/>
  <c r="DQ660" i="1"/>
  <c r="DD660" i="1"/>
  <c r="DQ535" i="1"/>
  <c r="DD535" i="1"/>
  <c r="DQ152" i="1"/>
  <c r="DD152" i="1"/>
  <c r="DD351" i="1"/>
  <c r="DQ351" i="1"/>
  <c r="DQ524" i="1"/>
  <c r="DD524" i="1"/>
  <c r="DC859" i="1"/>
  <c r="DP859" i="1"/>
  <c r="DD772" i="1"/>
  <c r="DQ772" i="1"/>
  <c r="DP775" i="1"/>
  <c r="DC775" i="1"/>
  <c r="DP641" i="1"/>
  <c r="DC641" i="1"/>
  <c r="DQ403" i="1"/>
  <c r="DD403" i="1"/>
  <c r="DC391" i="1"/>
  <c r="DP391" i="1"/>
  <c r="DP976" i="1"/>
  <c r="DC976" i="1"/>
  <c r="DQ633" i="1"/>
  <c r="DD633" i="1"/>
  <c r="DC187" i="1"/>
  <c r="DP187" i="1"/>
  <c r="DP119" i="1"/>
  <c r="DC119" i="1"/>
  <c r="DQ132" i="1"/>
  <c r="DD132" i="1"/>
  <c r="DP776" i="1"/>
  <c r="DC776" i="1"/>
  <c r="DC197" i="1"/>
  <c r="DP197" i="1"/>
  <c r="DP753" i="1"/>
  <c r="DC753" i="1"/>
  <c r="DP362" i="1"/>
  <c r="DC362" i="1"/>
  <c r="DP465" i="1"/>
  <c r="DC465" i="1"/>
  <c r="DQ248" i="1"/>
  <c r="DD248" i="1"/>
  <c r="DP939" i="1"/>
  <c r="DC939" i="1"/>
  <c r="DQ290" i="1"/>
  <c r="DD290" i="1"/>
  <c r="DQ820" i="1"/>
  <c r="DD820" i="1"/>
  <c r="DC501" i="1"/>
  <c r="DP501" i="1"/>
  <c r="DD390" i="1"/>
  <c r="DQ390" i="1"/>
  <c r="DC68" i="1"/>
  <c r="DP68" i="1"/>
  <c r="DD451" i="1"/>
  <c r="DQ451" i="1"/>
  <c r="DQ883" i="1"/>
  <c r="DD883" i="1"/>
  <c r="DC240" i="1"/>
  <c r="DP240" i="1"/>
  <c r="DQ342" i="1"/>
  <c r="DD342" i="1"/>
  <c r="DP507" i="1"/>
  <c r="DC507" i="1"/>
  <c r="DP241" i="1"/>
  <c r="DC241" i="1"/>
  <c r="DQ337" i="1"/>
  <c r="DD337" i="1"/>
  <c r="DD287" i="1"/>
  <c r="DQ287" i="1"/>
  <c r="DP613" i="1"/>
  <c r="DC613" i="1"/>
  <c r="DP929" i="1"/>
  <c r="DC929" i="1"/>
  <c r="DD683" i="1"/>
  <c r="DQ683" i="1"/>
  <c r="DC748" i="1"/>
  <c r="DP748" i="1"/>
  <c r="DP256" i="1"/>
  <c r="DC256" i="1"/>
  <c r="DC65" i="1"/>
  <c r="DP65" i="1"/>
  <c r="DC604" i="1"/>
  <c r="DP604" i="1"/>
  <c r="DP153" i="1"/>
  <c r="DC153" i="1"/>
  <c r="DC128" i="1"/>
  <c r="DP128" i="1"/>
  <c r="DP173" i="1"/>
  <c r="DC173" i="1"/>
  <c r="DP918" i="1"/>
  <c r="DC918" i="1"/>
  <c r="DQ812" i="1"/>
  <c r="DD812" i="1"/>
  <c r="DD28" i="1"/>
  <c r="DQ28" i="1"/>
  <c r="DD57" i="1"/>
  <c r="DQ57" i="1"/>
  <c r="DD979" i="1"/>
  <c r="DQ979" i="1"/>
  <c r="DC93" i="1"/>
  <c r="DP93" i="1"/>
  <c r="DP745" i="1"/>
  <c r="DC745" i="1"/>
  <c r="DQ829" i="1"/>
  <c r="DD829" i="1"/>
  <c r="DC34" i="1"/>
  <c r="DP34" i="1"/>
  <c r="DQ811" i="1"/>
  <c r="DD811" i="1"/>
  <c r="DQ438" i="1"/>
  <c r="DD438" i="1"/>
  <c r="DQ236" i="1"/>
  <c r="DD236" i="1"/>
  <c r="DP358" i="1"/>
  <c r="DC358" i="1"/>
  <c r="DQ661" i="1"/>
  <c r="DD661" i="1"/>
  <c r="DP805" i="1"/>
  <c r="DC805" i="1"/>
  <c r="DC442" i="1"/>
  <c r="DP442" i="1"/>
  <c r="DP504" i="1"/>
  <c r="DC504" i="1"/>
  <c r="DQ229" i="1"/>
  <c r="DD229" i="1"/>
  <c r="DC691" i="1"/>
  <c r="DP691" i="1"/>
  <c r="DD499" i="1"/>
  <c r="DQ499" i="1"/>
  <c r="DC76" i="1"/>
  <c r="DP76" i="1"/>
  <c r="DD595" i="1"/>
  <c r="DQ595" i="1"/>
  <c r="DC906" i="1"/>
  <c r="DP906" i="1"/>
  <c r="DQ569" i="1"/>
  <c r="DD569" i="1"/>
  <c r="DQ17" i="1"/>
  <c r="DD17" i="1"/>
  <c r="DC571" i="1"/>
  <c r="DP571" i="1"/>
  <c r="DD671" i="1"/>
  <c r="DQ671" i="1"/>
  <c r="DQ411" i="1"/>
  <c r="DD411" i="1"/>
  <c r="DC137" i="1"/>
  <c r="DP137" i="1"/>
  <c r="DC416" i="1"/>
  <c r="DP416" i="1"/>
  <c r="DD484" i="1"/>
  <c r="DQ484" i="1"/>
  <c r="DP261" i="1"/>
  <c r="DC261" i="1"/>
  <c r="DD643" i="1"/>
  <c r="DQ643" i="1"/>
  <c r="DC664" i="1"/>
  <c r="DP664" i="1"/>
  <c r="DD259" i="1"/>
  <c r="DQ259" i="1"/>
  <c r="DD78" i="1"/>
  <c r="DQ78" i="1"/>
  <c r="DP953" i="1"/>
  <c r="DC953" i="1"/>
  <c r="DP800" i="1"/>
  <c r="DC800" i="1"/>
  <c r="DC815" i="1"/>
  <c r="DP815" i="1"/>
  <c r="DC510" i="1"/>
  <c r="DP510" i="1"/>
  <c r="DP688" i="1"/>
  <c r="DC688" i="1"/>
  <c r="DQ964" i="1"/>
  <c r="DD964" i="1"/>
  <c r="DQ485" i="1"/>
  <c r="DD485" i="1"/>
  <c r="DC283" i="1"/>
  <c r="DP283" i="1"/>
  <c r="DP869" i="1"/>
  <c r="DC869" i="1"/>
  <c r="DC807" i="1"/>
  <c r="DP807" i="1"/>
  <c r="DD341" i="1"/>
  <c r="DQ341" i="1"/>
  <c r="DP345" i="1"/>
  <c r="DC345" i="1"/>
  <c r="DQ97" i="1"/>
  <c r="DD97" i="1"/>
  <c r="DQ944" i="1"/>
  <c r="DD944" i="1"/>
  <c r="DP705" i="1"/>
  <c r="DC705" i="1"/>
  <c r="DQ848" i="1"/>
  <c r="DD848" i="1"/>
  <c r="DP334" i="1"/>
  <c r="DC334" i="1"/>
  <c r="DQ35" i="1"/>
  <c r="DD35" i="1"/>
  <c r="DP18" i="1"/>
  <c r="DC18" i="1"/>
  <c r="DD395" i="1"/>
  <c r="DQ395" i="1"/>
  <c r="DC925" i="1"/>
  <c r="DP925" i="1"/>
  <c r="DD821" i="1"/>
  <c r="DQ821" i="1"/>
  <c r="DD831" i="1"/>
  <c r="DQ831" i="1"/>
  <c r="DD674" i="1"/>
  <c r="DQ674" i="1"/>
  <c r="DQ832" i="1"/>
  <c r="DD832" i="1"/>
  <c r="DP110" i="1"/>
  <c r="DC110" i="1"/>
  <c r="DP512" i="1"/>
  <c r="DC512" i="1"/>
  <c r="DP243" i="1"/>
  <c r="DC243" i="1"/>
  <c r="DC109" i="1"/>
  <c r="DP109" i="1"/>
  <c r="DQ406" i="1"/>
  <c r="DD406" i="1"/>
  <c r="DQ378" i="1"/>
  <c r="DD378" i="1"/>
  <c r="DP445" i="1"/>
  <c r="DC445" i="1"/>
  <c r="DC780" i="1"/>
  <c r="DP780" i="1"/>
  <c r="DP323" i="1"/>
  <c r="DC323" i="1"/>
  <c r="DP387" i="1"/>
  <c r="DC387" i="1"/>
  <c r="DP211" i="1"/>
  <c r="DC211" i="1"/>
  <c r="DD839" i="1"/>
  <c r="DQ839" i="1"/>
  <c r="DP967" i="1"/>
  <c r="DC967" i="1"/>
  <c r="DC269" i="1"/>
  <c r="DP269" i="1"/>
  <c r="DP834" i="1"/>
  <c r="DC834" i="1"/>
  <c r="DQ867" i="1"/>
  <c r="DD867" i="1"/>
  <c r="DC697" i="1"/>
  <c r="DP697" i="1"/>
  <c r="DQ582" i="1"/>
  <c r="DD582" i="1"/>
  <c r="DP858" i="1"/>
  <c r="DC858" i="1"/>
  <c r="DC339" i="1"/>
  <c r="DP339" i="1"/>
  <c r="DC599" i="1"/>
  <c r="DP599" i="1"/>
  <c r="DD677" i="1"/>
  <c r="DQ677" i="1"/>
  <c r="DD267" i="1"/>
  <c r="DQ267" i="1"/>
  <c r="DP49" i="1"/>
  <c r="DC49" i="1"/>
  <c r="DC253" i="1"/>
  <c r="DP253" i="1"/>
  <c r="DD935" i="1"/>
  <c r="DQ935" i="1"/>
  <c r="DP619" i="1"/>
  <c r="DC619" i="1"/>
  <c r="DC618" i="1"/>
  <c r="DP618" i="1"/>
  <c r="DQ817" i="1"/>
  <c r="DD817" i="1"/>
  <c r="DP297" i="1"/>
  <c r="DC297" i="1"/>
  <c r="DP565" i="1"/>
  <c r="DC565" i="1"/>
  <c r="DC95" i="1"/>
  <c r="DP95" i="1"/>
  <c r="DD546" i="1"/>
  <c r="DQ546" i="1"/>
  <c r="DQ634" i="1"/>
  <c r="DD634" i="1"/>
  <c r="DD458" i="1"/>
  <c r="DQ458" i="1"/>
  <c r="DP135" i="1"/>
  <c r="DC135" i="1"/>
  <c r="DP553" i="1"/>
  <c r="DC553" i="1"/>
  <c r="DC212" i="1"/>
  <c r="DP212" i="1"/>
  <c r="DQ659" i="1"/>
  <c r="DD659" i="1"/>
  <c r="DP134" i="1"/>
  <c r="DC134" i="1"/>
  <c r="DQ538" i="1"/>
  <c r="DD538" i="1"/>
  <c r="DP169" i="1"/>
  <c r="DC169" i="1"/>
  <c r="DD331" i="1"/>
  <c r="DQ331" i="1"/>
  <c r="DQ434" i="1"/>
  <c r="DD434" i="1"/>
  <c r="DC732" i="1"/>
  <c r="DP732" i="1"/>
  <c r="DD431" i="1"/>
  <c r="DQ431" i="1"/>
  <c r="DP754" i="1"/>
  <c r="DC754" i="1"/>
  <c r="DC628" i="1"/>
  <c r="DP628" i="1"/>
  <c r="DP185" i="1"/>
  <c r="DC185" i="1"/>
  <c r="DD653" i="1"/>
  <c r="DQ653" i="1"/>
  <c r="DP920" i="1"/>
  <c r="DC920" i="1"/>
  <c r="DQ190" i="1"/>
  <c r="DD190" i="1"/>
  <c r="DC156" i="1"/>
  <c r="DP156" i="1"/>
  <c r="DC79" i="1"/>
  <c r="DP79" i="1"/>
  <c r="DP329" i="1"/>
  <c r="DC329" i="1"/>
  <c r="DP186" i="1"/>
  <c r="DC186" i="1"/>
  <c r="DP377" i="1"/>
  <c r="DC377" i="1"/>
  <c r="DP96" i="1"/>
  <c r="DC96" i="1"/>
  <c r="DC488" i="1"/>
  <c r="DP488" i="1"/>
  <c r="AX846" i="1"/>
  <c r="CI846" i="1" s="1"/>
  <c r="CL846" i="1" s="1"/>
  <c r="DP846" i="1"/>
  <c r="DC846" i="1"/>
  <c r="AX363" i="1"/>
  <c r="CN363" i="1" s="1"/>
  <c r="CP363" i="1" s="1"/>
  <c r="DP363" i="1"/>
  <c r="DC363" i="1"/>
  <c r="DP422" i="1"/>
  <c r="DC422" i="1"/>
  <c r="DC930" i="1"/>
  <c r="DP930" i="1"/>
  <c r="DC729" i="1"/>
  <c r="DP729" i="1"/>
  <c r="AX727" i="1"/>
  <c r="BX727" i="1" s="1"/>
  <c r="BZ727" i="1" s="1"/>
  <c r="DC727" i="1"/>
  <c r="DP727" i="1"/>
  <c r="DC513" i="1"/>
  <c r="DP513" i="1"/>
  <c r="DC491" i="1"/>
  <c r="DP491" i="1"/>
  <c r="DC495" i="1"/>
  <c r="DP495" i="1"/>
  <c r="DP796" i="1"/>
  <c r="DC796" i="1"/>
  <c r="DP250" i="1"/>
  <c r="DC250" i="1"/>
  <c r="DP148" i="1"/>
  <c r="DC148" i="1"/>
  <c r="DC943" i="1"/>
  <c r="DP943" i="1"/>
  <c r="DP646" i="1"/>
  <c r="DC646" i="1"/>
  <c r="DP228" i="1"/>
  <c r="DC228" i="1"/>
  <c r="DC123" i="1"/>
  <c r="DP123" i="1"/>
  <c r="DC454" i="1"/>
  <c r="DP454" i="1"/>
  <c r="DQ888" i="1"/>
  <c r="DD888" i="1"/>
  <c r="DP112" i="1"/>
  <c r="DC112" i="1"/>
  <c r="DP199" i="1"/>
  <c r="DC199" i="1"/>
  <c r="DQ778" i="1"/>
  <c r="DD778" i="1"/>
  <c r="DP562" i="1"/>
  <c r="DC562" i="1"/>
  <c r="DQ910" i="1"/>
  <c r="DD910" i="1"/>
  <c r="DC216" i="1"/>
  <c r="DP216" i="1"/>
  <c r="DC662" i="1"/>
  <c r="DP662" i="1"/>
  <c r="DP436" i="1"/>
  <c r="DC436" i="1"/>
  <c r="DD376" i="1"/>
  <c r="DQ376" i="1"/>
  <c r="DD705" i="1"/>
  <c r="DQ705" i="1"/>
  <c r="DQ782" i="1"/>
  <c r="DD782" i="1"/>
  <c r="DQ332" i="1"/>
  <c r="DD332" i="1"/>
  <c r="DD663" i="1"/>
  <c r="DQ663" i="1"/>
  <c r="DQ92" i="1"/>
  <c r="DD92" i="1"/>
  <c r="DD931" i="1"/>
  <c r="DQ931" i="1"/>
  <c r="AX315" i="1"/>
  <c r="CS315" i="1" s="1"/>
  <c r="CU315" i="1" s="1"/>
  <c r="DP315" i="1"/>
  <c r="DC315" i="1"/>
  <c r="AX245" i="1"/>
  <c r="BX245" i="1" s="1"/>
  <c r="BZ245" i="1" s="1"/>
  <c r="DC245" i="1"/>
  <c r="DP245" i="1"/>
  <c r="AX591" i="1"/>
  <c r="CI591" i="1" s="1"/>
  <c r="CK591" i="1" s="1"/>
  <c r="DP591" i="1"/>
  <c r="DC591" i="1"/>
  <c r="AX417" i="1"/>
  <c r="CN417" i="1" s="1"/>
  <c r="DP417" i="1"/>
  <c r="DC417" i="1"/>
  <c r="AX347" i="1"/>
  <c r="CS347" i="1" s="1"/>
  <c r="DP347" i="1"/>
  <c r="DC347" i="1"/>
  <c r="DP272" i="1"/>
  <c r="DC272" i="1"/>
  <c r="DP563" i="1"/>
  <c r="DC563" i="1"/>
  <c r="DC385" i="1"/>
  <c r="DP385" i="1"/>
  <c r="DD176" i="1"/>
  <c r="DQ176" i="1"/>
  <c r="DD861" i="1"/>
  <c r="DQ861" i="1"/>
  <c r="DP503" i="1"/>
  <c r="DC503" i="1"/>
  <c r="DP652" i="1"/>
  <c r="DC652" i="1"/>
  <c r="DQ527" i="1"/>
  <c r="DD527" i="1"/>
  <c r="DC520" i="1"/>
  <c r="DP520" i="1"/>
  <c r="DC440" i="1"/>
  <c r="DP440" i="1"/>
  <c r="DP218" i="1"/>
  <c r="DC218" i="1"/>
  <c r="DD40" i="1"/>
  <c r="DQ40" i="1"/>
  <c r="DP755" i="1"/>
  <c r="DC755" i="1"/>
  <c r="DC515" i="1"/>
  <c r="DP515" i="1"/>
  <c r="DC667" i="1"/>
  <c r="DP667" i="1"/>
  <c r="DQ179" i="1"/>
  <c r="DD179" i="1"/>
  <c r="DD549" i="1"/>
  <c r="DQ549" i="1"/>
  <c r="DD83" i="1"/>
  <c r="DQ83" i="1"/>
  <c r="DC38" i="1"/>
  <c r="DP38" i="1"/>
  <c r="DP660" i="1"/>
  <c r="DC660" i="1"/>
  <c r="DP535" i="1"/>
  <c r="DC535" i="1"/>
  <c r="DD642" i="1"/>
  <c r="DQ642" i="1"/>
  <c r="DP302" i="1"/>
  <c r="DC302" i="1"/>
  <c r="DD8" i="1"/>
  <c r="DQ8" i="1"/>
  <c r="DD108" i="1"/>
  <c r="DQ108" i="1"/>
  <c r="DQ12" i="1"/>
  <c r="DD12" i="1"/>
  <c r="DC99" i="1"/>
  <c r="DP99" i="1"/>
  <c r="DD164" i="1"/>
  <c r="DQ164" i="1"/>
  <c r="DC880" i="1"/>
  <c r="DP880" i="1"/>
  <c r="DQ233" i="1"/>
  <c r="DD233" i="1"/>
  <c r="DP175" i="1"/>
  <c r="DC175" i="1"/>
  <c r="DQ129" i="1"/>
  <c r="DD129" i="1"/>
  <c r="DQ886" i="1"/>
  <c r="DD886" i="1"/>
  <c r="DD765" i="1"/>
  <c r="DQ765" i="1"/>
  <c r="DD182" i="1"/>
  <c r="DQ182" i="1"/>
  <c r="DP327" i="1"/>
  <c r="DC327" i="1"/>
  <c r="DP188" i="1"/>
  <c r="DC188" i="1"/>
  <c r="DD509" i="1"/>
  <c r="DQ509" i="1"/>
  <c r="DC16" i="1"/>
  <c r="DP16" i="1"/>
  <c r="DP583" i="1"/>
  <c r="DC583" i="1"/>
  <c r="DD740" i="1"/>
  <c r="DQ740" i="1"/>
  <c r="DQ205" i="1"/>
  <c r="DD205" i="1"/>
  <c r="DD676" i="1"/>
  <c r="DQ676" i="1"/>
  <c r="DD453" i="1"/>
  <c r="DQ453" i="1"/>
  <c r="DD282" i="1"/>
  <c r="DQ282" i="1"/>
  <c r="DP494" i="1"/>
  <c r="DC494" i="1"/>
  <c r="DQ365" i="1"/>
  <c r="DD365" i="1"/>
  <c r="DC679" i="1"/>
  <c r="DP679" i="1"/>
  <c r="DD141" i="1"/>
  <c r="DQ141" i="1"/>
  <c r="DD781" i="1"/>
  <c r="DQ781" i="1"/>
  <c r="DC873" i="1"/>
  <c r="DP873" i="1"/>
  <c r="DQ13" i="1"/>
  <c r="DD13" i="1"/>
  <c r="DC965" i="1"/>
  <c r="DP965" i="1"/>
  <c r="DD318" i="1"/>
  <c r="DQ318" i="1"/>
  <c r="DQ262" i="1"/>
  <c r="DD262" i="1"/>
  <c r="DP823" i="1"/>
  <c r="DC823" i="1"/>
  <c r="DD698" i="1"/>
  <c r="DQ698" i="1"/>
  <c r="DC843" i="1"/>
  <c r="DP843" i="1"/>
  <c r="DC683" i="1"/>
  <c r="DP683" i="1"/>
  <c r="DD748" i="1"/>
  <c r="DQ748" i="1"/>
  <c r="DD256" i="1"/>
  <c r="DQ256" i="1"/>
  <c r="DQ65" i="1"/>
  <c r="DD65" i="1"/>
  <c r="DD604" i="1"/>
  <c r="DQ604" i="1"/>
  <c r="DQ153" i="1"/>
  <c r="DD153" i="1"/>
  <c r="DD128" i="1"/>
  <c r="DQ128" i="1"/>
  <c r="DQ173" i="1"/>
  <c r="DD173" i="1"/>
  <c r="DQ918" i="1"/>
  <c r="DD918" i="1"/>
  <c r="DP812" i="1"/>
  <c r="DC812" i="1"/>
  <c r="DC28" i="1"/>
  <c r="DP28" i="1"/>
  <c r="DC57" i="1"/>
  <c r="DP57" i="1"/>
  <c r="DQ435" i="1"/>
  <c r="DD435" i="1"/>
  <c r="DQ561" i="1"/>
  <c r="DD561" i="1"/>
  <c r="DQ743" i="1"/>
  <c r="DD743" i="1"/>
  <c r="DP346" i="1"/>
  <c r="DC346" i="1"/>
  <c r="DC649" i="1"/>
  <c r="DP649" i="1"/>
  <c r="DP787" i="1"/>
  <c r="DC787" i="1"/>
  <c r="DC824" i="1"/>
  <c r="DP824" i="1"/>
  <c r="DP855" i="1"/>
  <c r="DC855" i="1"/>
  <c r="DC876" i="1"/>
  <c r="DP876" i="1"/>
  <c r="DC927" i="1"/>
  <c r="DP927" i="1"/>
  <c r="DP898" i="1"/>
  <c r="DC898" i="1"/>
  <c r="DD82" i="1"/>
  <c r="DQ82" i="1"/>
  <c r="DC444" i="1"/>
  <c r="DP444" i="1"/>
  <c r="DP98" i="1"/>
  <c r="DC98" i="1"/>
  <c r="DD587" i="1"/>
  <c r="DQ587" i="1"/>
  <c r="DP788" i="1"/>
  <c r="DC788" i="1"/>
  <c r="DQ388" i="1"/>
  <c r="DD388" i="1"/>
  <c r="DP818" i="1"/>
  <c r="DC818" i="1"/>
  <c r="DQ415" i="1"/>
  <c r="DD415" i="1"/>
  <c r="DD856" i="1"/>
  <c r="DQ856" i="1"/>
  <c r="DQ433" i="1"/>
  <c r="DD433" i="1"/>
  <c r="DP648" i="1"/>
  <c r="DC648" i="1"/>
  <c r="DD847" i="1"/>
  <c r="DQ847" i="1"/>
  <c r="DD88" i="1"/>
  <c r="DQ88" i="1"/>
  <c r="DD664" i="1"/>
  <c r="DQ664" i="1"/>
  <c r="DP259" i="1"/>
  <c r="DC259" i="1"/>
  <c r="DP78" i="1"/>
  <c r="DC78" i="1"/>
  <c r="DQ953" i="1"/>
  <c r="DD953" i="1"/>
  <c r="DQ800" i="1"/>
  <c r="DD800" i="1"/>
  <c r="DD480" i="1"/>
  <c r="DQ480" i="1"/>
  <c r="DP954" i="1"/>
  <c r="DC954" i="1"/>
  <c r="DD373" i="1"/>
  <c r="DQ373" i="1"/>
  <c r="DD792" i="1"/>
  <c r="DQ792" i="1"/>
  <c r="DC668" i="1"/>
  <c r="DP668" i="1"/>
  <c r="DC485" i="1"/>
  <c r="DP485" i="1"/>
  <c r="DD283" i="1"/>
  <c r="DQ283" i="1"/>
  <c r="DC799" i="1"/>
  <c r="DP799" i="1"/>
  <c r="DP809" i="1"/>
  <c r="DC809" i="1"/>
  <c r="DD885" i="1"/>
  <c r="DQ885" i="1"/>
  <c r="DQ315" i="1"/>
  <c r="DD315" i="1"/>
  <c r="DC162" i="1"/>
  <c r="DP162" i="1"/>
  <c r="DP696" i="1"/>
  <c r="DC696" i="1"/>
  <c r="DQ58" i="1"/>
  <c r="DD58" i="1"/>
  <c r="DQ827" i="1"/>
  <c r="DD827" i="1"/>
  <c r="DP810" i="1"/>
  <c r="DC810" i="1"/>
  <c r="DQ64" i="1"/>
  <c r="DD64" i="1"/>
  <c r="DD732" i="1"/>
  <c r="DQ732" i="1"/>
  <c r="DQ865" i="1"/>
  <c r="DD865" i="1"/>
  <c r="DP687" i="1"/>
  <c r="DC687" i="1"/>
  <c r="DQ902" i="1"/>
  <c r="DD902" i="1"/>
  <c r="DC828" i="1"/>
  <c r="DP828" i="1"/>
  <c r="DC364" i="1"/>
  <c r="DP364" i="1"/>
  <c r="DQ94" i="1"/>
  <c r="DD94" i="1"/>
  <c r="DP822" i="1"/>
  <c r="DC822" i="1"/>
  <c r="DC20" i="1"/>
  <c r="DP20" i="1"/>
  <c r="DD779" i="1"/>
  <c r="DQ779" i="1"/>
  <c r="DP337" i="1"/>
  <c r="DC337" i="1"/>
  <c r="DC623" i="1"/>
  <c r="DP623" i="1"/>
  <c r="DP768" i="1"/>
  <c r="DC768" i="1"/>
  <c r="DD62" i="1"/>
  <c r="DQ62" i="1"/>
  <c r="DP100" i="1"/>
  <c r="DC100" i="1"/>
  <c r="DC665" i="1"/>
  <c r="DP665" i="1"/>
  <c r="DC314" i="1"/>
  <c r="DP314" i="1"/>
  <c r="DD96" i="1"/>
  <c r="DQ96" i="1"/>
  <c r="DP825" i="1"/>
  <c r="DC825" i="1"/>
  <c r="DP56" i="1"/>
  <c r="DC56" i="1"/>
  <c r="DP887" i="1"/>
  <c r="DC887" i="1"/>
  <c r="DP506" i="1"/>
  <c r="DC506" i="1"/>
  <c r="DP475" i="1"/>
  <c r="DC475" i="1"/>
  <c r="DP892" i="1"/>
  <c r="DC892" i="1"/>
  <c r="DP320" i="1"/>
  <c r="DC320" i="1"/>
  <c r="DQ699" i="1"/>
  <c r="DD699" i="1"/>
  <c r="DD48" i="1"/>
  <c r="DQ48" i="1"/>
  <c r="DD265" i="1"/>
  <c r="DQ265" i="1"/>
  <c r="DP374" i="1"/>
  <c r="DC374" i="1"/>
  <c r="DP502" i="1"/>
  <c r="DC502" i="1"/>
  <c r="DD33" i="1"/>
  <c r="DQ33" i="1"/>
  <c r="DP335" i="1"/>
  <c r="DC335" i="1"/>
  <c r="DC760" i="1"/>
  <c r="DP760" i="1"/>
  <c r="DP655" i="1"/>
  <c r="DC655" i="1"/>
  <c r="DC214" i="1"/>
  <c r="DP214" i="1"/>
  <c r="DD650" i="1"/>
  <c r="DQ650" i="1"/>
  <c r="DQ565" i="1"/>
  <c r="DD565" i="1"/>
  <c r="DD878" i="1"/>
  <c r="DQ878" i="1"/>
  <c r="DP884" i="1"/>
  <c r="DC884" i="1"/>
  <c r="DQ410" i="1"/>
  <c r="DD410" i="1"/>
  <c r="DP721" i="1"/>
  <c r="DC721" i="1"/>
  <c r="DQ178" i="1"/>
  <c r="DD178" i="1"/>
  <c r="DQ655" i="1"/>
  <c r="DD655" i="1"/>
  <c r="DD214" i="1"/>
  <c r="DQ214" i="1"/>
  <c r="DC47" i="1"/>
  <c r="DP47" i="1"/>
  <c r="DP361" i="1"/>
  <c r="DC361" i="1"/>
  <c r="DD525" i="1"/>
  <c r="DQ525" i="1"/>
  <c r="DD978" i="1"/>
  <c r="DQ978" i="1"/>
  <c r="DC532" i="1"/>
  <c r="DP532" i="1"/>
  <c r="DQ635" i="1"/>
  <c r="DD635" i="1"/>
  <c r="DP626" i="1"/>
  <c r="DC626" i="1"/>
  <c r="DP222" i="1"/>
  <c r="DC222" i="1"/>
  <c r="DQ180" i="1"/>
  <c r="DD180" i="1"/>
  <c r="DD111" i="1"/>
  <c r="DQ111" i="1"/>
  <c r="DD973" i="1"/>
  <c r="DQ973" i="1"/>
  <c r="DC766" i="1"/>
  <c r="DP766" i="1"/>
  <c r="DQ710" i="1"/>
  <c r="DD710" i="1"/>
  <c r="DD736" i="1"/>
  <c r="DQ736" i="1"/>
  <c r="DD669" i="1"/>
  <c r="DQ669" i="1"/>
  <c r="DP627" i="1"/>
  <c r="DC627" i="1"/>
  <c r="DC752" i="1"/>
  <c r="DP752" i="1"/>
  <c r="DQ177" i="1"/>
  <c r="DD177" i="1"/>
  <c r="DD656" i="1"/>
  <c r="DQ656" i="1"/>
  <c r="DQ2" i="1"/>
  <c r="DD2" i="1"/>
  <c r="DD629" i="1"/>
  <c r="DQ629" i="1"/>
  <c r="DQ658" i="1"/>
  <c r="DD658" i="1"/>
  <c r="DQ919" i="1"/>
  <c r="DD919" i="1"/>
  <c r="DQ213" i="1"/>
  <c r="DD213" i="1"/>
  <c r="DQ471" i="1"/>
  <c r="DD471" i="1"/>
  <c r="DC293" i="1"/>
  <c r="DP293" i="1"/>
  <c r="DP122" i="1"/>
  <c r="DC122" i="1"/>
  <c r="AX32" i="1"/>
  <c r="CD32" i="1" s="1"/>
  <c r="DP32" i="1"/>
  <c r="DC32" i="1"/>
  <c r="DC608" i="1"/>
  <c r="DP608" i="1"/>
  <c r="DC381" i="1"/>
  <c r="DP381" i="1"/>
  <c r="DP893" i="1"/>
  <c r="DC893" i="1"/>
  <c r="DC974" i="1"/>
  <c r="DP974" i="1"/>
  <c r="DC298" i="1"/>
  <c r="DP298" i="1"/>
  <c r="DP184" i="1"/>
  <c r="DC184" i="1"/>
  <c r="DD714" i="1"/>
  <c r="DQ714" i="1"/>
  <c r="DD528" i="1"/>
  <c r="DQ528" i="1"/>
  <c r="DQ379" i="1"/>
  <c r="DD379" i="1"/>
  <c r="DD367" i="1"/>
  <c r="DQ367" i="1"/>
  <c r="DC917" i="1"/>
  <c r="DP917" i="1"/>
  <c r="DD624" i="1"/>
  <c r="DQ624" i="1"/>
  <c r="DQ713" i="1"/>
  <c r="DD713" i="1"/>
  <c r="DQ762" i="1"/>
  <c r="DD762" i="1"/>
  <c r="DQ201" i="1"/>
  <c r="DD201" i="1"/>
  <c r="DD541" i="1"/>
  <c r="DQ541" i="1"/>
  <c r="DQ694" i="1"/>
  <c r="DD694" i="1"/>
  <c r="DQ193" i="1"/>
  <c r="DD193" i="1"/>
  <c r="DQ393" i="1"/>
  <c r="DD393" i="1"/>
  <c r="DQ548" i="1"/>
  <c r="DD548" i="1"/>
  <c r="DC517" i="1"/>
  <c r="DP517" i="1"/>
  <c r="DD291" i="1"/>
  <c r="DQ291" i="1"/>
  <c r="DQ826" i="1"/>
  <c r="DD826" i="1"/>
  <c r="DD923" i="1"/>
  <c r="DQ923" i="1"/>
  <c r="DQ692" i="1"/>
  <c r="DD692" i="1"/>
  <c r="DQ289" i="1"/>
  <c r="DD289" i="1"/>
  <c r="DQ320" i="1"/>
  <c r="DD320" i="1"/>
  <c r="DQ150" i="1"/>
  <c r="DD150" i="1"/>
  <c r="DQ149" i="1"/>
  <c r="DD149" i="1"/>
  <c r="DQ31" i="1"/>
  <c r="DD31" i="1"/>
  <c r="DD26" i="1"/>
  <c r="DQ26" i="1"/>
  <c r="DQ286" i="1"/>
  <c r="DD286" i="1"/>
  <c r="DQ763" i="1"/>
  <c r="DD763" i="1"/>
  <c r="DQ514" i="1"/>
  <c r="DD514" i="1"/>
  <c r="DQ370" i="1"/>
  <c r="DD370" i="1"/>
  <c r="DQ687" i="1"/>
  <c r="DD687" i="1"/>
  <c r="DD956" i="1"/>
  <c r="DQ956" i="1"/>
  <c r="DQ955" i="1"/>
  <c r="DD955" i="1"/>
  <c r="DD574" i="1"/>
  <c r="DQ574" i="1"/>
  <c r="AX862" i="1"/>
  <c r="CD862" i="1" s="1"/>
  <c r="DP862" i="1"/>
  <c r="DC862" i="1"/>
  <c r="AX839" i="1"/>
  <c r="CN839" i="1" s="1"/>
  <c r="DC839" i="1"/>
  <c r="DP839" i="1"/>
  <c r="DC295" i="1"/>
  <c r="DP295" i="1"/>
  <c r="DC584" i="1"/>
  <c r="DP584" i="1"/>
  <c r="DC478" i="1"/>
  <c r="DP478" i="1"/>
  <c r="AX383" i="1"/>
  <c r="BL383" i="1" s="1"/>
  <c r="DC383" i="1"/>
  <c r="DP383" i="1"/>
  <c r="DC693" i="1"/>
  <c r="DP693" i="1"/>
  <c r="AX924" i="1"/>
  <c r="CI924" i="1" s="1"/>
  <c r="CL924" i="1" s="1"/>
  <c r="DC924" i="1"/>
  <c r="DP924" i="1"/>
  <c r="AX785" i="1"/>
  <c r="CN785" i="1" s="1"/>
  <c r="CP785" i="1" s="1"/>
  <c r="DP785" i="1"/>
  <c r="DC785" i="1"/>
  <c r="AX19" i="1"/>
  <c r="BX19" i="1" s="1"/>
  <c r="BZ19" i="1" s="1"/>
  <c r="DC19" i="1"/>
  <c r="DP19" i="1"/>
  <c r="DP572" i="1"/>
  <c r="DC572" i="1"/>
  <c r="DP280" i="1"/>
  <c r="DC280" i="1"/>
  <c r="DP371" i="1"/>
  <c r="DC371" i="1"/>
  <c r="DP244" i="1"/>
  <c r="DC244" i="1"/>
  <c r="DD966" i="1"/>
  <c r="DQ966" i="1"/>
  <c r="DQ882" i="1"/>
  <c r="DD882" i="1"/>
  <c r="DP400" i="1"/>
  <c r="DC400" i="1"/>
  <c r="DD921" i="1"/>
  <c r="DQ921" i="1"/>
  <c r="DP916" i="1"/>
  <c r="DC916" i="1"/>
  <c r="DC764" i="1"/>
  <c r="DP764" i="1"/>
  <c r="DD670" i="1"/>
  <c r="DQ670" i="1"/>
  <c r="DC466" i="1"/>
  <c r="DP466" i="1"/>
  <c r="DD749" i="1"/>
  <c r="DQ749" i="1"/>
  <c r="DD636" i="1"/>
  <c r="DQ636" i="1"/>
  <c r="DQ159" i="1"/>
  <c r="DD159" i="1"/>
  <c r="DQ46" i="1"/>
  <c r="DD46" i="1"/>
  <c r="DQ405" i="1"/>
  <c r="DD405" i="1"/>
  <c r="DD938" i="1"/>
  <c r="DQ938" i="1"/>
  <c r="DQ733" i="1"/>
  <c r="DD733" i="1"/>
  <c r="DQ113" i="1"/>
  <c r="DD113" i="1"/>
  <c r="DQ750" i="1"/>
  <c r="DD750" i="1"/>
  <c r="DP210" i="1"/>
  <c r="DC210" i="1"/>
  <c r="DD221" i="1"/>
  <c r="DQ221" i="1"/>
  <c r="DD547" i="1"/>
  <c r="DQ547" i="1"/>
  <c r="DD15" i="1"/>
  <c r="DQ15" i="1"/>
  <c r="DD232" i="1"/>
  <c r="DQ232" i="1"/>
  <c r="DD51" i="1"/>
  <c r="DQ51" i="1"/>
  <c r="DQ511" i="1"/>
  <c r="DD511" i="1"/>
  <c r="DQ810" i="1"/>
  <c r="DD810" i="1"/>
  <c r="DD143" i="1"/>
  <c r="DQ143" i="1"/>
  <c r="DQ3" i="1"/>
  <c r="DD3" i="1"/>
  <c r="DQ690" i="1"/>
  <c r="DD690" i="1"/>
  <c r="DQ506" i="1"/>
  <c r="DD506" i="1"/>
  <c r="DQ302" i="1"/>
  <c r="DD302" i="1"/>
  <c r="DC8" i="1"/>
  <c r="DP8" i="1"/>
  <c r="DC108" i="1"/>
  <c r="DP108" i="1"/>
  <c r="DP12" i="1"/>
  <c r="DC12" i="1"/>
  <c r="DD99" i="1"/>
  <c r="DQ99" i="1"/>
  <c r="DC164" i="1"/>
  <c r="DP164" i="1"/>
  <c r="DQ880" i="1"/>
  <c r="DD880" i="1"/>
  <c r="DP233" i="1"/>
  <c r="DC233" i="1"/>
  <c r="DQ175" i="1"/>
  <c r="DD175" i="1"/>
  <c r="DP129" i="1"/>
  <c r="DC129" i="1"/>
  <c r="DP886" i="1"/>
  <c r="DC886" i="1"/>
  <c r="DC765" i="1"/>
  <c r="DP765" i="1"/>
  <c r="DC182" i="1"/>
  <c r="DP182" i="1"/>
  <c r="DQ327" i="1"/>
  <c r="DD327" i="1"/>
  <c r="DQ188" i="1"/>
  <c r="DD188" i="1"/>
  <c r="DC509" i="1"/>
  <c r="DP509" i="1"/>
  <c r="DC684" i="1"/>
  <c r="DP684" i="1"/>
  <c r="DQ806" i="1"/>
  <c r="DD806" i="1"/>
  <c r="DQ449" i="1"/>
  <c r="DD449" i="1"/>
  <c r="DQ583" i="1"/>
  <c r="DD583" i="1"/>
  <c r="DP740" i="1"/>
  <c r="DC740" i="1"/>
  <c r="DP205" i="1"/>
  <c r="DC205" i="1"/>
  <c r="DC676" i="1"/>
  <c r="DP676" i="1"/>
  <c r="DC453" i="1"/>
  <c r="DP453" i="1"/>
  <c r="DC282" i="1"/>
  <c r="DP282" i="1"/>
  <c r="DQ494" i="1"/>
  <c r="DD494" i="1"/>
  <c r="DP365" i="1"/>
  <c r="DC365" i="1"/>
  <c r="DD679" i="1"/>
  <c r="DQ679" i="1"/>
  <c r="DC141" i="1"/>
  <c r="DP141" i="1"/>
  <c r="DC781" i="1"/>
  <c r="DP781" i="1"/>
  <c r="DQ873" i="1"/>
  <c r="DD873" i="1"/>
  <c r="DP13" i="1"/>
  <c r="DC13" i="1"/>
  <c r="DD965" i="1"/>
  <c r="DQ965" i="1"/>
  <c r="DC318" i="1"/>
  <c r="DP318" i="1"/>
  <c r="DP262" i="1"/>
  <c r="DC262" i="1"/>
  <c r="DD823" i="1"/>
  <c r="DQ823" i="1"/>
  <c r="DP698" i="1"/>
  <c r="DC698" i="1"/>
  <c r="DQ858" i="1"/>
  <c r="DD858" i="1"/>
  <c r="DP951" i="1"/>
  <c r="DC951" i="1"/>
  <c r="DC957" i="1"/>
  <c r="DP957" i="1"/>
  <c r="DD850" i="1"/>
  <c r="DQ850" i="1"/>
  <c r="DP75" i="1"/>
  <c r="DC75" i="1"/>
  <c r="DD382" i="1"/>
  <c r="DQ382" i="1"/>
  <c r="DD708" i="1"/>
  <c r="DQ708" i="1"/>
  <c r="DC741" i="1"/>
  <c r="DP741" i="1"/>
  <c r="DD508" i="1"/>
  <c r="DQ508" i="1"/>
  <c r="DQ866" i="1"/>
  <c r="DD866" i="1"/>
  <c r="DD274" i="1"/>
  <c r="DQ274" i="1"/>
  <c r="DQ460" i="1"/>
  <c r="DD460" i="1"/>
  <c r="DD25" i="1"/>
  <c r="DQ25" i="1"/>
  <c r="DD277" i="1"/>
  <c r="DQ277" i="1"/>
  <c r="DD252" i="1"/>
  <c r="DQ252" i="1"/>
  <c r="DP435" i="1"/>
  <c r="DC435" i="1"/>
  <c r="DP561" i="1"/>
  <c r="DC561" i="1"/>
  <c r="DP743" i="1"/>
  <c r="DC743" i="1"/>
  <c r="DQ346" i="1"/>
  <c r="DD346" i="1"/>
  <c r="DD649" i="1"/>
  <c r="DQ649" i="1"/>
  <c r="DQ787" i="1"/>
  <c r="DD787" i="1"/>
  <c r="DQ824" i="1"/>
  <c r="DD824" i="1"/>
  <c r="DQ855" i="1"/>
  <c r="DD855" i="1"/>
  <c r="DD876" i="1"/>
  <c r="DQ876" i="1"/>
  <c r="DQ927" i="1"/>
  <c r="DD927" i="1"/>
  <c r="DQ898" i="1"/>
  <c r="DD898" i="1"/>
  <c r="DC82" i="1"/>
  <c r="DP82" i="1"/>
  <c r="DD444" i="1"/>
  <c r="DQ444" i="1"/>
  <c r="DQ98" i="1"/>
  <c r="DD98" i="1"/>
  <c r="DC587" i="1"/>
  <c r="DP587" i="1"/>
  <c r="DQ788" i="1"/>
  <c r="DD788" i="1"/>
  <c r="DP388" i="1"/>
  <c r="DC388" i="1"/>
  <c r="DQ818" i="1"/>
  <c r="DD818" i="1"/>
  <c r="DC415" i="1"/>
  <c r="DP415" i="1"/>
  <c r="DP856" i="1"/>
  <c r="DC856" i="1"/>
  <c r="DP433" i="1"/>
  <c r="DC433" i="1"/>
  <c r="DQ648" i="1"/>
  <c r="DD648" i="1"/>
  <c r="DP847" i="1"/>
  <c r="DC847" i="1"/>
  <c r="DC88" i="1"/>
  <c r="DP88" i="1"/>
  <c r="DD874" i="1"/>
  <c r="DQ874" i="1"/>
  <c r="DQ737" i="1"/>
  <c r="DD737" i="1"/>
  <c r="DQ519" i="1"/>
  <c r="DD519" i="1"/>
  <c r="DD279" i="1"/>
  <c r="DQ279" i="1"/>
  <c r="DP43" i="1"/>
  <c r="DC43" i="1"/>
  <c r="DQ312" i="1"/>
  <c r="DD312" i="1"/>
  <c r="DP373" i="1"/>
  <c r="DC373" i="1"/>
  <c r="DQ335" i="1"/>
  <c r="DD335" i="1"/>
  <c r="DP792" i="1"/>
  <c r="DC792" i="1"/>
  <c r="DQ146" i="1"/>
  <c r="DD146" i="1"/>
  <c r="DP248" i="1"/>
  <c r="DC248" i="1"/>
  <c r="DQ436" i="1"/>
  <c r="DD436" i="1"/>
  <c r="DP946" i="1"/>
  <c r="DC946" i="1"/>
  <c r="DQ32" i="1"/>
  <c r="DD32" i="1"/>
  <c r="DC782" i="1"/>
  <c r="DP782" i="1"/>
  <c r="DQ801" i="1"/>
  <c r="DD801" i="1"/>
  <c r="DP611" i="1"/>
  <c r="DC611" i="1"/>
  <c r="DQ30" i="1"/>
  <c r="DD30" i="1"/>
  <c r="DP479" i="1"/>
  <c r="DC479" i="1"/>
  <c r="DQ73" i="1"/>
  <c r="DD73" i="1"/>
  <c r="DP690" i="1"/>
  <c r="DC690" i="1"/>
  <c r="DD313" i="1"/>
  <c r="DQ313" i="1"/>
  <c r="DC643" i="1"/>
  <c r="DP643" i="1"/>
  <c r="DP31" i="1"/>
  <c r="DC31" i="1"/>
  <c r="DC609" i="1"/>
  <c r="DP609" i="1"/>
  <c r="DC51" i="1"/>
  <c r="DP51" i="1"/>
  <c r="DP588" i="1"/>
  <c r="DC588" i="1"/>
  <c r="DC447" i="1"/>
  <c r="DP447" i="1"/>
  <c r="DD301" i="1"/>
  <c r="DQ301" i="1"/>
  <c r="DQ122" i="1"/>
  <c r="DD122" i="1"/>
  <c r="DC340" i="1"/>
  <c r="DP340" i="1"/>
  <c r="DD350" i="1"/>
  <c r="DQ350" i="1"/>
  <c r="DD380" i="1"/>
  <c r="DQ380" i="1"/>
  <c r="DD602" i="1"/>
  <c r="DQ602" i="1"/>
  <c r="DP615" i="1"/>
  <c r="DC615" i="1"/>
  <c r="DC310" i="1"/>
  <c r="DP310" i="1"/>
  <c r="DP81" i="1"/>
  <c r="DC81" i="1"/>
  <c r="DD295" i="1"/>
  <c r="DQ295" i="1"/>
  <c r="DP590" i="1"/>
  <c r="DC590" i="1"/>
  <c r="DQ89" i="1"/>
  <c r="DD89" i="1"/>
  <c r="DD644" i="1"/>
  <c r="DQ644" i="1"/>
  <c r="DP268" i="1"/>
  <c r="DC268" i="1"/>
  <c r="DP647" i="1"/>
  <c r="DC647" i="1"/>
  <c r="DC386" i="1"/>
  <c r="DP386" i="1"/>
  <c r="DP742" i="1"/>
  <c r="DC742" i="1"/>
  <c r="DC266" i="1"/>
  <c r="DP266" i="1"/>
  <c r="DC895" i="1"/>
  <c r="DP895" i="1"/>
  <c r="DQ333" i="1"/>
  <c r="DD333" i="1"/>
  <c r="DC452" i="1"/>
  <c r="DP452" i="1"/>
  <c r="DD513" i="1"/>
  <c r="DQ513" i="1"/>
  <c r="DD735" i="1"/>
  <c r="DQ735" i="1"/>
  <c r="DP496" i="1"/>
  <c r="DC496" i="1"/>
  <c r="DC309" i="1"/>
  <c r="DP309" i="1"/>
  <c r="DD952" i="1"/>
  <c r="DQ952" i="1"/>
  <c r="DQ311" i="1"/>
  <c r="DD311" i="1"/>
  <c r="DC26" i="1"/>
  <c r="DP26" i="1"/>
  <c r="DD293" i="1"/>
  <c r="DQ293" i="1"/>
  <c r="DD539" i="1"/>
  <c r="DQ539" i="1"/>
  <c r="DP826" i="1"/>
  <c r="DC826" i="1"/>
  <c r="AX301" i="1"/>
  <c r="BX301" i="1" s="1"/>
  <c r="BZ301" i="1" s="1"/>
  <c r="AX380" i="1"/>
  <c r="BL380" i="1" s="1"/>
  <c r="AX122" i="1"/>
  <c r="CI122" i="1" s="1"/>
  <c r="AX930" i="1"/>
  <c r="CN930" i="1" s="1"/>
  <c r="CP930" i="1" s="1"/>
  <c r="AX729" i="1"/>
  <c r="BX729" i="1" s="1"/>
  <c r="BZ729" i="1" s="1"/>
  <c r="AX797" i="1"/>
  <c r="CD797" i="1" s="1"/>
  <c r="CF797" i="1" s="1"/>
  <c r="AX62" i="1"/>
  <c r="BS62" i="1" s="1"/>
  <c r="BV62" i="1" s="1"/>
  <c r="AX74" i="1"/>
  <c r="BL74" i="1" s="1"/>
  <c r="AX426" i="1"/>
  <c r="CD426" i="1" s="1"/>
  <c r="CF426" i="1" s="1"/>
  <c r="AX90" i="1"/>
  <c r="BX90" i="1" s="1"/>
  <c r="BZ90" i="1" s="1"/>
  <c r="AX145" i="1"/>
  <c r="BL145" i="1" s="1"/>
  <c r="AX48" i="1"/>
  <c r="BS48" i="1" s="1"/>
  <c r="BV48" i="1" s="1"/>
  <c r="AX436" i="1"/>
  <c r="CD436" i="1" s="1"/>
  <c r="AX488" i="1"/>
  <c r="BL488" i="1" s="1"/>
  <c r="AX498" i="1"/>
  <c r="AX313" i="1"/>
  <c r="CN313" i="1" s="1"/>
  <c r="CP313" i="1" s="1"/>
  <c r="CD926" i="1"/>
  <c r="CS926" i="1"/>
  <c r="CU926" i="1" s="1"/>
  <c r="BX926" i="1"/>
  <c r="BZ926" i="1" s="1"/>
  <c r="CD30" i="1"/>
  <c r="CG30" i="1" s="1"/>
  <c r="CD936" i="1"/>
  <c r="CI267" i="1"/>
  <c r="CL267" i="1" s="1"/>
  <c r="BS267" i="1"/>
  <c r="BV267" i="1" s="1"/>
  <c r="CN539" i="1"/>
  <c r="CP539" i="1" s="1"/>
  <c r="CS833" i="1"/>
  <c r="CU833" i="1" s="1"/>
  <c r="CI804" i="1"/>
  <c r="CL804" i="1" s="1"/>
  <c r="BS804" i="1"/>
  <c r="BV804" i="1" s="1"/>
  <c r="CI73" i="1"/>
  <c r="CN902" i="1"/>
  <c r="CP902" i="1" s="1"/>
  <c r="CS902" i="1"/>
  <c r="CV902" i="1" s="1"/>
  <c r="CD591" i="1"/>
  <c r="CG591" i="1" s="1"/>
  <c r="CN591" i="1"/>
  <c r="CP591" i="1" s="1"/>
  <c r="BX102" i="1"/>
  <c r="BZ102" i="1" s="1"/>
  <c r="CS406" i="1"/>
  <c r="CN862" i="1"/>
  <c r="CP862" i="1" s="1"/>
  <c r="CS862" i="1"/>
  <c r="CV862" i="1" s="1"/>
  <c r="CD839" i="1"/>
  <c r="CF839" i="1" s="1"/>
  <c r="CS417" i="1"/>
  <c r="CI353" i="1"/>
  <c r="CL353" i="1" s="1"/>
  <c r="BS353" i="1"/>
  <c r="BV353" i="1" s="1"/>
  <c r="CD735" i="1"/>
  <c r="CF735" i="1" s="1"/>
  <c r="CI735" i="1"/>
  <c r="CL735" i="1" s="1"/>
  <c r="BS735" i="1"/>
  <c r="CN219" i="1"/>
  <c r="CD363" i="1"/>
  <c r="BX363" i="1"/>
  <c r="BZ363" i="1" s="1"/>
  <c r="BS363" i="1"/>
  <c r="BV363" i="1" s="1"/>
  <c r="CD239" i="1"/>
  <c r="CI239" i="1"/>
  <c r="CL239" i="1" s="1"/>
  <c r="CN239" i="1"/>
  <c r="CP239" i="1" s="1"/>
  <c r="CS239" i="1"/>
  <c r="CV239" i="1" s="1"/>
  <c r="BX239" i="1"/>
  <c r="BZ239" i="1" s="1"/>
  <c r="BS239" i="1"/>
  <c r="BV239" i="1" s="1"/>
  <c r="CS348" i="1"/>
  <c r="CU348" i="1" s="1"/>
  <c r="CD798" i="1"/>
  <c r="CG798" i="1" s="1"/>
  <c r="CS798" i="1"/>
  <c r="BX798" i="1"/>
  <c r="CS372" i="1"/>
  <c r="CI582" i="1"/>
  <c r="CK582" i="1" s="1"/>
  <c r="BX582" i="1"/>
  <c r="BS582" i="1"/>
  <c r="BV582" i="1" s="1"/>
  <c r="CD739" i="1"/>
  <c r="CI739" i="1"/>
  <c r="CL739" i="1" s="1"/>
  <c r="BS739" i="1"/>
  <c r="BV739" i="1" s="1"/>
  <c r="CN726" i="1"/>
  <c r="CQ726" i="1" s="1"/>
  <c r="CD682" i="1"/>
  <c r="CI682" i="1"/>
  <c r="CL682" i="1" s="1"/>
  <c r="CN682" i="1"/>
  <c r="CP682" i="1" s="1"/>
  <c r="CS682" i="1"/>
  <c r="BX682" i="1"/>
  <c r="BS682" i="1"/>
  <c r="BV682" i="1" s="1"/>
  <c r="CS677" i="1"/>
  <c r="CD935" i="1"/>
  <c r="CG935" i="1" s="1"/>
  <c r="CI935" i="1"/>
  <c r="CN935" i="1"/>
  <c r="CS935" i="1"/>
  <c r="CV935" i="1" s="1"/>
  <c r="BX935" i="1"/>
  <c r="BS935" i="1"/>
  <c r="CS64" i="1"/>
  <c r="CU64" i="1" s="1"/>
  <c r="BS414" i="1"/>
  <c r="BV414" i="1" s="1"/>
  <c r="CD247" i="1"/>
  <c r="BX247" i="1"/>
  <c r="AX333" i="1"/>
  <c r="BL333" i="1" s="1"/>
  <c r="AX952" i="1"/>
  <c r="BL952" i="1" s="1"/>
  <c r="AX513" i="1"/>
  <c r="BL513" i="1" s="1"/>
  <c r="AX577" i="1"/>
  <c r="AX827" i="1"/>
  <c r="BL827" i="1" s="1"/>
  <c r="AX831" i="1"/>
  <c r="BL831" i="1" s="1"/>
  <c r="AX116" i="1"/>
  <c r="AX425" i="1"/>
  <c r="AX288" i="1"/>
  <c r="BL288" i="1" s="1"/>
  <c r="AX360" i="1"/>
  <c r="AX395" i="1"/>
  <c r="BL395" i="1" s="1"/>
  <c r="AX674" i="1"/>
  <c r="AX95" i="1"/>
  <c r="BL95" i="1" s="1"/>
  <c r="AX732" i="1"/>
  <c r="BL732" i="1" s="1"/>
  <c r="AX860" i="1"/>
  <c r="BL860" i="1" s="1"/>
  <c r="AX58" i="1"/>
  <c r="BL58" i="1" s="1"/>
  <c r="AX821" i="1"/>
  <c r="BL821" i="1" s="1"/>
  <c r="AX608" i="1"/>
  <c r="BL608" i="1" s="1"/>
  <c r="AX505" i="1"/>
  <c r="BL505" i="1" s="1"/>
  <c r="AX204" i="1"/>
  <c r="AX45" i="1"/>
  <c r="AX579" i="1"/>
  <c r="BL579" i="1" s="1"/>
  <c r="AX684" i="1"/>
  <c r="BL684" i="1" s="1"/>
  <c r="AX793" i="1"/>
  <c r="BL793" i="1" s="1"/>
  <c r="AX300" i="1"/>
  <c r="BL300" i="1" s="1"/>
  <c r="AX865" i="1"/>
  <c r="AX89" i="1"/>
  <c r="BL89" i="1" s="1"/>
  <c r="AX598" i="1"/>
  <c r="BL598" i="1" s="1"/>
  <c r="AX311" i="1"/>
  <c r="BL311" i="1" s="1"/>
  <c r="AX295" i="1"/>
  <c r="BL295" i="1" s="1"/>
  <c r="AX600" i="1"/>
  <c r="BL600" i="1" s="1"/>
  <c r="AX584" i="1"/>
  <c r="BL584" i="1" s="1"/>
  <c r="AX693" i="1"/>
  <c r="BL693" i="1" s="1"/>
  <c r="AX381" i="1"/>
  <c r="BL381" i="1" s="1"/>
  <c r="AX350" i="1"/>
  <c r="BL350" i="1" s="1"/>
  <c r="AX790" i="1"/>
  <c r="AX746" i="1"/>
  <c r="BL746" i="1" s="1"/>
  <c r="AX326" i="1"/>
  <c r="BL326" i="1" s="1"/>
  <c r="AX779" i="1"/>
  <c r="BL779" i="1" s="1"/>
  <c r="AX478" i="1"/>
  <c r="BL478" i="1" s="1"/>
  <c r="AX272" i="1"/>
  <c r="AX842" i="1"/>
  <c r="AX377" i="1"/>
  <c r="BL377" i="1" s="1"/>
  <c r="AX835" i="1"/>
  <c r="AX343" i="1"/>
  <c r="BL343" i="1" s="1"/>
  <c r="AX890" i="1"/>
  <c r="AX678" i="1"/>
  <c r="AX96" i="1"/>
  <c r="BL96" i="1" s="1"/>
  <c r="AX378" i="1"/>
  <c r="BL378" i="1" s="1"/>
  <c r="AX699" i="1"/>
  <c r="AX63" i="1"/>
  <c r="AX572" i="1"/>
  <c r="BL572" i="1" s="1"/>
  <c r="AX960" i="1"/>
  <c r="BL960" i="1" s="1"/>
  <c r="AX71" i="1"/>
  <c r="AX254" i="1"/>
  <c r="BL254" i="1" s="1"/>
  <c r="AX22" i="1"/>
  <c r="BL22" i="1" s="1"/>
  <c r="AX852" i="1"/>
  <c r="AX94" i="1"/>
  <c r="BL94" i="1" s="1"/>
  <c r="AX900" i="1"/>
  <c r="BL900" i="1" s="1"/>
  <c r="AX428" i="1"/>
  <c r="BL428" i="1" s="1"/>
  <c r="AX817" i="1"/>
  <c r="BL817" i="1" s="1"/>
  <c r="AX867" i="1"/>
  <c r="BL867" i="1" s="1"/>
  <c r="AX602" i="1"/>
  <c r="BL602" i="1" s="1"/>
  <c r="AX843" i="1"/>
  <c r="BL843" i="1" s="1"/>
  <c r="AX163" i="1"/>
  <c r="BL163" i="1" s="1"/>
  <c r="AX550" i="1"/>
  <c r="BL550" i="1" s="1"/>
  <c r="AX537" i="1"/>
  <c r="BL537" i="1" s="1"/>
  <c r="AX84" i="1"/>
  <c r="AX35" i="1"/>
  <c r="BL35" i="1" s="1"/>
  <c r="AX458" i="1"/>
  <c r="BL458" i="1" s="1"/>
  <c r="AX430" i="1"/>
  <c r="BL430" i="1" s="1"/>
  <c r="AX644" i="1"/>
  <c r="BL644" i="1" s="1"/>
  <c r="AX392" i="1"/>
  <c r="AX531" i="1"/>
  <c r="AX21" i="1"/>
  <c r="BL21" i="1" s="1"/>
  <c r="AX331" i="1"/>
  <c r="AX717" i="1"/>
  <c r="BL717" i="1" s="1"/>
  <c r="AX476" i="1"/>
  <c r="BL476" i="1" s="1"/>
  <c r="AX876" i="1"/>
  <c r="BL876" i="1" s="1"/>
  <c r="AX898" i="1"/>
  <c r="BL898" i="1" s="1"/>
  <c r="AX569" i="1"/>
  <c r="AX17" i="1"/>
  <c r="BL17" i="1" s="1"/>
  <c r="AX624" i="1"/>
  <c r="BL624" i="1" s="1"/>
  <c r="AX713" i="1"/>
  <c r="BL713" i="1" s="1"/>
  <c r="AX762" i="1"/>
  <c r="BL762" i="1" s="1"/>
  <c r="AX201" i="1"/>
  <c r="AX555" i="1"/>
  <c r="BL555" i="1" s="1"/>
  <c r="AX977" i="1"/>
  <c r="AX521" i="1"/>
  <c r="BL521" i="1" s="1"/>
  <c r="AX718" i="1"/>
  <c r="BL718" i="1" s="1"/>
  <c r="AX482" i="1"/>
  <c r="BL482" i="1" s="1"/>
  <c r="AX171" i="1"/>
  <c r="BL171" i="1" s="1"/>
  <c r="AX769" i="1"/>
  <c r="BL769" i="1" s="1"/>
  <c r="AX979" i="1"/>
  <c r="BL979" i="1" s="1"/>
  <c r="AX829" i="1"/>
  <c r="AX811" i="1"/>
  <c r="BL811" i="1" s="1"/>
  <c r="AX438" i="1"/>
  <c r="AX533" i="1"/>
  <c r="BL533" i="1" s="1"/>
  <c r="AX789" i="1"/>
  <c r="AX499" i="1"/>
  <c r="AX595" i="1"/>
  <c r="BL595" i="1" s="1"/>
  <c r="AX631" i="1"/>
  <c r="BL631" i="1" s="1"/>
  <c r="AX841" i="1"/>
  <c r="BL841" i="1" s="1"/>
  <c r="AX178" i="1"/>
  <c r="AX264" i="1"/>
  <c r="BL264" i="1" s="1"/>
  <c r="AX444" i="1"/>
  <c r="AX98" i="1"/>
  <c r="BL98" i="1" s="1"/>
  <c r="AX788" i="1"/>
  <c r="AX818" i="1"/>
  <c r="BL818" i="1" s="1"/>
  <c r="AX671" i="1"/>
  <c r="BL671" i="1" s="1"/>
  <c r="AX411" i="1"/>
  <c r="AX231" i="1"/>
  <c r="BL231" i="1" s="1"/>
  <c r="AX181" i="1"/>
  <c r="BL181" i="1" s="1"/>
  <c r="AX859" i="1"/>
  <c r="AX509" i="1"/>
  <c r="AX501" i="1"/>
  <c r="AX427" i="1"/>
  <c r="AX493" i="1"/>
  <c r="BL493" i="1" s="1"/>
  <c r="AX443" i="1"/>
  <c r="BL443" i="1" s="1"/>
  <c r="AX382" i="1"/>
  <c r="BL382" i="1" s="1"/>
  <c r="AX708" i="1"/>
  <c r="AX508" i="1"/>
  <c r="BL508" i="1" s="1"/>
  <c r="AX486" i="1"/>
  <c r="BL486" i="1" s="1"/>
  <c r="AX55" i="1"/>
  <c r="AX838" i="1"/>
  <c r="BL838" i="1" s="1"/>
  <c r="AX5" i="1"/>
  <c r="BL5" i="1" s="1"/>
  <c r="AX155" i="1"/>
  <c r="BL155" i="1" s="1"/>
  <c r="AX277" i="1"/>
  <c r="BL277" i="1" s="1"/>
  <c r="AX252" i="1"/>
  <c r="BL252" i="1" s="1"/>
  <c r="AX685" i="1"/>
  <c r="BL685" i="1" s="1"/>
  <c r="AX522" i="1"/>
  <c r="AX722" i="1"/>
  <c r="AX915" i="1"/>
  <c r="BL915" i="1" s="1"/>
  <c r="AX978" i="1"/>
  <c r="BL978" i="1" s="1"/>
  <c r="AX971" i="1"/>
  <c r="AX761" i="1"/>
  <c r="AX140" i="1"/>
  <c r="AX182" i="1"/>
  <c r="AX362" i="1"/>
  <c r="BL362" i="1" s="1"/>
  <c r="AX465" i="1"/>
  <c r="AX899" i="1"/>
  <c r="AX783" i="1"/>
  <c r="AX891" i="1"/>
  <c r="AX497" i="1"/>
  <c r="BL497" i="1" s="1"/>
  <c r="AX492" i="1"/>
  <c r="AX576" i="1"/>
  <c r="AX262" i="1"/>
  <c r="BL262" i="1" s="1"/>
  <c r="AX698" i="1"/>
  <c r="BL698" i="1" s="1"/>
  <c r="AX59" i="1"/>
  <c r="AX274" i="1"/>
  <c r="AX460" i="1"/>
  <c r="AX25" i="1"/>
  <c r="AX474" i="1"/>
  <c r="BL474" i="1" s="1"/>
  <c r="AX439" i="1"/>
  <c r="BL439" i="1" s="1"/>
  <c r="AX767" i="1"/>
  <c r="AX435" i="1"/>
  <c r="BL435" i="1" s="1"/>
  <c r="AX561" i="1"/>
  <c r="AX358" i="1"/>
  <c r="BL358" i="1" s="1"/>
  <c r="AX442" i="1"/>
  <c r="BL442" i="1" s="1"/>
  <c r="AX504" i="1"/>
  <c r="AX830" i="1"/>
  <c r="AX681" i="1"/>
  <c r="AX870" i="1"/>
  <c r="BL870" i="1" s="1"/>
  <c r="AX88" i="1"/>
  <c r="BL88" i="1" s="1"/>
  <c r="AX907" i="1"/>
  <c r="AX198" i="1"/>
  <c r="BL198" i="1" s="1"/>
  <c r="AX168" i="1"/>
  <c r="BL168" i="1" s="1"/>
  <c r="AX398" i="1"/>
  <c r="AX921" i="1"/>
  <c r="AX652" i="1"/>
  <c r="BL652" i="1" s="1"/>
  <c r="AX939" i="1"/>
  <c r="AX583" i="1"/>
  <c r="AX43" i="1"/>
  <c r="BL43" i="1" s="1"/>
  <c r="AX470" i="1"/>
  <c r="AX774" i="1"/>
  <c r="BL774" i="1" s="1"/>
  <c r="AX905" i="1"/>
  <c r="AX190" i="1"/>
  <c r="BL190" i="1" s="1"/>
  <c r="AX170" i="1"/>
  <c r="AX450" i="1"/>
  <c r="AX202" i="1"/>
  <c r="AX14" i="1"/>
  <c r="BL14" i="1" s="1"/>
  <c r="AX112" i="1"/>
  <c r="BL112" i="1" s="1"/>
  <c r="AX882" i="1"/>
  <c r="AX630" i="1"/>
  <c r="AX749" i="1"/>
  <c r="AX218" i="1"/>
  <c r="AX883" i="1"/>
  <c r="AX342" i="1"/>
  <c r="AX617" i="1"/>
  <c r="AX707" i="1"/>
  <c r="AX904" i="1"/>
  <c r="AX418" i="1"/>
  <c r="AX124" i="1"/>
  <c r="AX701" i="1"/>
  <c r="AX6" i="1"/>
  <c r="AX281" i="1"/>
  <c r="AX689" i="1"/>
  <c r="AX500" i="1"/>
  <c r="AX128" i="1"/>
  <c r="AX199" i="1"/>
  <c r="AX562" i="1"/>
  <c r="BL562" i="1" s="1"/>
  <c r="AX167" i="1"/>
  <c r="AX194" i="1"/>
  <c r="AX879" i="1"/>
  <c r="BL879" i="1" s="1"/>
  <c r="AX919" i="1"/>
  <c r="AX213" i="1"/>
  <c r="AX714" i="1"/>
  <c r="AX528" i="1"/>
  <c r="AX157" i="1"/>
  <c r="AX224" i="1"/>
  <c r="AX541" i="1"/>
  <c r="AX694" i="1"/>
  <c r="AX158" i="1"/>
  <c r="AX237" i="1"/>
  <c r="AX758" i="1"/>
  <c r="BL758" i="1" s="1"/>
  <c r="AX193" i="1"/>
  <c r="AX755" i="1"/>
  <c r="AX503" i="1"/>
  <c r="BL503" i="1" s="1"/>
  <c r="AX559" i="1"/>
  <c r="AX209" i="1"/>
  <c r="BL209" i="1" s="1"/>
  <c r="AX191" i="1"/>
  <c r="BL191" i="1" s="1"/>
  <c r="AX670" i="1"/>
  <c r="AX399" i="1"/>
  <c r="AX515" i="1"/>
  <c r="AX164" i="1"/>
  <c r="AX233" i="1"/>
  <c r="BL233" i="1" s="1"/>
  <c r="AX391" i="1"/>
  <c r="AX976" i="1"/>
  <c r="AX187" i="1"/>
  <c r="BL187" i="1" s="1"/>
  <c r="AX189" i="1"/>
  <c r="AX455" i="1"/>
  <c r="AX120" i="1"/>
  <c r="AX319" i="1"/>
  <c r="AX709" i="1"/>
  <c r="AX903" i="1"/>
  <c r="AX864" i="1"/>
  <c r="AX296" i="1"/>
  <c r="AX276" i="1"/>
  <c r="AX941" i="1"/>
  <c r="AX299" i="1"/>
  <c r="AX716" i="1"/>
  <c r="AX119" i="1"/>
  <c r="BL119" i="1" s="1"/>
  <c r="AX230" i="1"/>
  <c r="BL230" i="1" s="1"/>
  <c r="AX494" i="1"/>
  <c r="AX679" i="1"/>
  <c r="BL679" i="1" s="1"/>
  <c r="AX873" i="1"/>
  <c r="BL873" i="1" s="1"/>
  <c r="AX390" i="1"/>
  <c r="AX61" i="1"/>
  <c r="AX560" i="1"/>
  <c r="BL560" i="1" s="1"/>
  <c r="AX715" i="1"/>
  <c r="BL715" i="1" s="1"/>
  <c r="AX545" i="1"/>
  <c r="AX911" i="1"/>
  <c r="AX901" i="1"/>
  <c r="AX421" i="1"/>
  <c r="AX897" i="1"/>
  <c r="AX813" i="1"/>
  <c r="BL813" i="1" s="1"/>
  <c r="AX413" i="1"/>
  <c r="AX451" i="1"/>
  <c r="AX557" i="1"/>
  <c r="AX527" i="1"/>
  <c r="AX970" i="1"/>
  <c r="BL970" i="1" s="1"/>
  <c r="AX724" i="1"/>
  <c r="AX884" i="1"/>
  <c r="AX207" i="1"/>
  <c r="BL207" i="1" s="1"/>
  <c r="AX641" i="1"/>
  <c r="AX259" i="1"/>
  <c r="BL259" i="1" s="1"/>
  <c r="AX78" i="1"/>
  <c r="AX510" i="1"/>
  <c r="BL510" i="1" s="1"/>
  <c r="AX688" i="1"/>
  <c r="AX552" i="1"/>
  <c r="BL552" i="1" s="1"/>
  <c r="AX655" i="1"/>
  <c r="AX214" i="1"/>
  <c r="AX212" i="1"/>
  <c r="AX518" i="1"/>
  <c r="AX86" i="1"/>
  <c r="AX711" i="1"/>
  <c r="AX216" i="1"/>
  <c r="AX662" i="1"/>
  <c r="AX553" i="1"/>
  <c r="AX534" i="1"/>
  <c r="AX468" i="1"/>
  <c r="AX840" i="1"/>
  <c r="AX520" i="1"/>
  <c r="AX440" i="1"/>
  <c r="AX636" i="1"/>
  <c r="BL636" i="1" s="1"/>
  <c r="AX667" i="1"/>
  <c r="AX526" i="1"/>
  <c r="AX933" i="1"/>
  <c r="AX159" i="1"/>
  <c r="AX46" i="1"/>
  <c r="AX139" i="1"/>
  <c r="AX283" i="1"/>
  <c r="AX771" i="1"/>
  <c r="AX306" i="1"/>
  <c r="AX704" i="1"/>
  <c r="AX70" i="1"/>
  <c r="AX896" i="1"/>
  <c r="AX160" i="1"/>
  <c r="AX203" i="1"/>
  <c r="AX659" i="1"/>
  <c r="AX538" i="1"/>
  <c r="AX532" i="1"/>
  <c r="BL532" i="1" s="1"/>
  <c r="AX751" i="1"/>
  <c r="AX968" i="1"/>
  <c r="AX226" i="1"/>
  <c r="AX11" i="1"/>
  <c r="AX754" i="1"/>
  <c r="AX628" i="1"/>
  <c r="AX185" i="1"/>
  <c r="AX131" i="1"/>
  <c r="AX723" i="1"/>
  <c r="AX529" i="1"/>
  <c r="AX669" i="1"/>
  <c r="AX177" i="1"/>
  <c r="BL177" i="1" s="1"/>
  <c r="AX656" i="1"/>
  <c r="AX710" i="1"/>
  <c r="BL710" i="1" s="1"/>
  <c r="AX629" i="1"/>
  <c r="AX658" i="1"/>
  <c r="AX329" i="1"/>
  <c r="AX186" i="1"/>
  <c r="AX778" i="1"/>
  <c r="BL778" i="1" s="1"/>
  <c r="AX912" i="1"/>
  <c r="AX37" i="1"/>
  <c r="AX660" i="1"/>
  <c r="AX407" i="1"/>
  <c r="AX530" i="1"/>
  <c r="AX8" i="1"/>
  <c r="AX773" i="1"/>
  <c r="AX733" i="1"/>
  <c r="BL733" i="1" s="1"/>
  <c r="AX113" i="1"/>
  <c r="BL113" i="1" s="1"/>
  <c r="AX750" i="1"/>
  <c r="BL750" i="1" s="1"/>
  <c r="AX227" i="1"/>
  <c r="AX108" i="1"/>
  <c r="BL108" i="1" s="1"/>
  <c r="AX12" i="1"/>
  <c r="AX775" i="1"/>
  <c r="AX220" i="1"/>
  <c r="AX575" i="1"/>
  <c r="AX235" i="1"/>
  <c r="AX808" i="1"/>
  <c r="AX812" i="1"/>
  <c r="AX28" i="1"/>
  <c r="AX57" i="1"/>
  <c r="AX580" i="1"/>
  <c r="AX397" i="1"/>
  <c r="AX730" i="1"/>
  <c r="BL730" i="1" s="1"/>
  <c r="AX784" i="1"/>
  <c r="BL784" i="1" s="1"/>
  <c r="AX256" i="1"/>
  <c r="BL256" i="1" s="1"/>
  <c r="AX65" i="1"/>
  <c r="BL65" i="1" s="1"/>
  <c r="AX604" i="1"/>
  <c r="BL604" i="1" s="1"/>
  <c r="AX153" i="1"/>
  <c r="BL153" i="1" s="1"/>
  <c r="AX266" i="1"/>
  <c r="AX673" i="1"/>
  <c r="AX757" i="1"/>
  <c r="AX356" i="1"/>
  <c r="BL356" i="1" s="1"/>
  <c r="AX307" i="1"/>
  <c r="BL307" i="1" s="1"/>
  <c r="AX346" i="1"/>
  <c r="AX649" i="1"/>
  <c r="AX824" i="1"/>
  <c r="AX855" i="1"/>
  <c r="AX236" i="1"/>
  <c r="BL236" i="1" s="1"/>
  <c r="AX661" i="1"/>
  <c r="AX349" i="1"/>
  <c r="BL349" i="1" s="1"/>
  <c r="AX82" i="1"/>
  <c r="AX691" i="1"/>
  <c r="AX543" i="1"/>
  <c r="AX650" i="1"/>
  <c r="AX565" i="1"/>
  <c r="AX878" i="1"/>
  <c r="AX135" i="1"/>
  <c r="AX195" i="1"/>
  <c r="AX908" i="1"/>
  <c r="AX720" i="1"/>
  <c r="AX101" i="1"/>
  <c r="AX536" i="1"/>
  <c r="AX328" i="1"/>
  <c r="AX525" i="1"/>
  <c r="AX564" i="1"/>
  <c r="AX472" i="1"/>
  <c r="BL472" i="1" s="1"/>
  <c r="AX9" i="1"/>
  <c r="AX625" i="1"/>
  <c r="AX39" i="1"/>
  <c r="AX471" i="1"/>
  <c r="AX40" i="1"/>
  <c r="AX405" i="1"/>
  <c r="AX176" i="1"/>
  <c r="AX210" i="1"/>
  <c r="BL210" i="1" s="1"/>
  <c r="AX83" i="1"/>
  <c r="AX179" i="1"/>
  <c r="AX549" i="1"/>
  <c r="AX938" i="1"/>
  <c r="AX221" i="1"/>
  <c r="AX547" i="1"/>
  <c r="AX15" i="1"/>
  <c r="BL15" i="1" s="1"/>
  <c r="AX461" i="1"/>
  <c r="BL461" i="1" s="1"/>
  <c r="AX651" i="1"/>
  <c r="BL651" i="1" s="1"/>
  <c r="AX225" i="1"/>
  <c r="AX196" i="1"/>
  <c r="BL196" i="1" s="1"/>
  <c r="AX654" i="1"/>
  <c r="AX215" i="1"/>
  <c r="AX36" i="1"/>
  <c r="BL36" i="1" s="1"/>
  <c r="AX223" i="1"/>
  <c r="AX130" i="1"/>
  <c r="AX632" i="1"/>
  <c r="AX554" i="1"/>
  <c r="AX232" i="1"/>
  <c r="BL232" i="1" s="1"/>
  <c r="AX302" i="1"/>
  <c r="AX99" i="1"/>
  <c r="AX880" i="1"/>
  <c r="AX776" i="1"/>
  <c r="AX234" i="1"/>
  <c r="AX886" i="1"/>
  <c r="AX765" i="1"/>
  <c r="BL765" i="1" s="1"/>
  <c r="AX731" i="1"/>
  <c r="AX172" i="1"/>
  <c r="AX937" i="1"/>
  <c r="AX85" i="1"/>
  <c r="AX972" i="1"/>
  <c r="AX13" i="1"/>
  <c r="AX620" i="1"/>
  <c r="AX106" i="1"/>
  <c r="AX857" i="1"/>
  <c r="AX950" i="1"/>
  <c r="AX706" i="1"/>
  <c r="BL706" i="1" s="1"/>
  <c r="AX744" i="1"/>
  <c r="AX683" i="1"/>
  <c r="BL683" i="1" s="1"/>
  <c r="AX965" i="1"/>
  <c r="AX408" i="1"/>
  <c r="AX605" i="1"/>
  <c r="AX544" i="1"/>
  <c r="BL544" i="1" s="1"/>
  <c r="AX67" i="1"/>
  <c r="AX146" i="1"/>
  <c r="AX304" i="1"/>
  <c r="AX868" i="1"/>
  <c r="BL868" i="1" s="1"/>
  <c r="AX612" i="1"/>
  <c r="AX249" i="1"/>
  <c r="AX325" i="1"/>
  <c r="AX294" i="1"/>
  <c r="AX270" i="1"/>
  <c r="AX114" i="1"/>
  <c r="AX581" i="1"/>
  <c r="AX344" i="1"/>
  <c r="AX856" i="1"/>
  <c r="AX433" i="1"/>
  <c r="BL433" i="1" s="1"/>
  <c r="AX847" i="1"/>
  <c r="AX416" i="1"/>
  <c r="AX743" i="1"/>
  <c r="AX805" i="1"/>
  <c r="AX853" i="1"/>
  <c r="AX927" i="1"/>
  <c r="AX229" i="1"/>
  <c r="AX173" i="1"/>
  <c r="AX918" i="1"/>
  <c r="AX76" i="1"/>
  <c r="AX906" i="1"/>
  <c r="AX571" i="1"/>
  <c r="AX875" i="1"/>
  <c r="AX747" i="1"/>
  <c r="AX734" i="1"/>
  <c r="AX540" i="1"/>
  <c r="AX180" i="1"/>
  <c r="AX111" i="1"/>
  <c r="AX973" i="1"/>
  <c r="AX7" i="1"/>
  <c r="AX736" i="1"/>
  <c r="AX134" i="1"/>
  <c r="AX546" i="1"/>
  <c r="AX634" i="1"/>
  <c r="BL634" i="1" s="1"/>
  <c r="AX558" i="1"/>
  <c r="BL558" i="1" s="1"/>
  <c r="AX105" i="1"/>
  <c r="AX10" i="1"/>
  <c r="AX47" i="1"/>
  <c r="AX42" i="1"/>
  <c r="AX566" i="1"/>
  <c r="AX192" i="1"/>
  <c r="AX136" i="1"/>
  <c r="AX626" i="1"/>
  <c r="AX222" i="1"/>
  <c r="AX766" i="1"/>
  <c r="AX169" i="1"/>
  <c r="AX41" i="1"/>
  <c r="AX165" i="1"/>
  <c r="AX121" i="1"/>
  <c r="AX423" i="1"/>
  <c r="AX721" i="1"/>
  <c r="AX183" i="1"/>
  <c r="AX457" i="1"/>
  <c r="AX361" i="1"/>
  <c r="AX434" i="1"/>
  <c r="BL434" i="1" s="1"/>
  <c r="AX542" i="1"/>
  <c r="AX777" i="1"/>
  <c r="AX410" i="1"/>
  <c r="AX920" i="1"/>
  <c r="AX156" i="1"/>
  <c r="BL156" i="1" s="1"/>
  <c r="AX79" i="1"/>
  <c r="AX401" i="1"/>
  <c r="AX432" i="1"/>
  <c r="AX53" i="1"/>
  <c r="AX69" i="1"/>
  <c r="AX104" i="1"/>
  <c r="AX585" i="1"/>
  <c r="AX258" i="1"/>
  <c r="AX695" i="1"/>
  <c r="AX483" i="1"/>
  <c r="AX627" i="1"/>
  <c r="AX752" i="1"/>
  <c r="AX324" i="1"/>
  <c r="AX567" i="1"/>
  <c r="AX338" i="1"/>
  <c r="AX107" i="1"/>
  <c r="AX851" i="1"/>
  <c r="AX819" i="1"/>
  <c r="AX481" i="1"/>
  <c r="AX389" i="1"/>
  <c r="AX317" i="1"/>
  <c r="AX770" i="1"/>
  <c r="AX409" i="1"/>
  <c r="AX402" i="1"/>
  <c r="AX639" i="1"/>
  <c r="AX4" i="1"/>
  <c r="AX38" i="1"/>
  <c r="AX467" i="1"/>
  <c r="AX756" i="1"/>
  <c r="AX592" i="1"/>
  <c r="AX586" i="1"/>
  <c r="AX877" i="1"/>
  <c r="AX934" i="1"/>
  <c r="AX321" i="1"/>
  <c r="AX917" i="1"/>
  <c r="AX910" i="1"/>
  <c r="AX459" i="1"/>
  <c r="AX469" i="1"/>
  <c r="AX404" i="1"/>
  <c r="AX712" i="1"/>
  <c r="AX516" i="1"/>
  <c r="AX794" i="1"/>
  <c r="AX666" i="1"/>
  <c r="AX352" i="1"/>
  <c r="AX400" i="1"/>
  <c r="AX894" i="1"/>
  <c r="AX357" i="1"/>
  <c r="AX563" i="1"/>
  <c r="AX385" i="1"/>
  <c r="AX949" i="1"/>
  <c r="AX589" i="1"/>
  <c r="AX91" i="1"/>
  <c r="AX962" i="1"/>
  <c r="AX280" i="1"/>
  <c r="AX371" i="1"/>
  <c r="AX244" i="1"/>
  <c r="AX653" i="1"/>
  <c r="AX881" i="1"/>
  <c r="AX206" i="1"/>
  <c r="AX293" i="1"/>
  <c r="AX422" i="1"/>
  <c r="AX491" i="1"/>
  <c r="AX495" i="1"/>
  <c r="AX796" i="1"/>
  <c r="AX250" i="1"/>
  <c r="AX148" i="1"/>
  <c r="AX943" i="1"/>
  <c r="AX646" i="1"/>
  <c r="AX228" i="1"/>
  <c r="AX123" i="1"/>
  <c r="AX454" i="1"/>
  <c r="AX437" i="1"/>
  <c r="AX125" i="1"/>
  <c r="AX24" i="1"/>
  <c r="AX893" i="1"/>
  <c r="AX974" i="1"/>
  <c r="AX298" i="1"/>
  <c r="AX184" i="1"/>
  <c r="AX174" i="1"/>
  <c r="AX463" i="1"/>
  <c r="AX759" i="1"/>
  <c r="AX517" i="1"/>
  <c r="AX255" i="1"/>
  <c r="AX861" i="1"/>
  <c r="AX916" i="1"/>
  <c r="AX764" i="1"/>
  <c r="AX466" i="1"/>
  <c r="AX127" i="1"/>
  <c r="BL127" i="1" s="1"/>
  <c r="AX622" i="1"/>
  <c r="AX44" i="1"/>
  <c r="AX263" i="1"/>
  <c r="AX126" i="1"/>
  <c r="AX686" i="1"/>
  <c r="AX368" i="1"/>
  <c r="AX52" i="1"/>
  <c r="AX393" i="1"/>
  <c r="AX548" i="1"/>
  <c r="AX791" i="1"/>
  <c r="AX922" i="1"/>
  <c r="AX384" i="1"/>
  <c r="AX966" i="1"/>
  <c r="AX197" i="1"/>
  <c r="AX753" i="1"/>
  <c r="AX909" i="1"/>
  <c r="AX845" i="1"/>
  <c r="AX318" i="1"/>
  <c r="AX68" i="1"/>
  <c r="AX240" i="1"/>
  <c r="AX507" i="1"/>
  <c r="AX241" i="1"/>
  <c r="AX369" i="1"/>
  <c r="AX947" i="1"/>
  <c r="AX424" i="1"/>
  <c r="AX248" i="1"/>
  <c r="AX913" i="1"/>
  <c r="AX535" i="1"/>
  <c r="AX524" i="1"/>
  <c r="AX672" i="1"/>
  <c r="AX489" i="1"/>
  <c r="AX327" i="1"/>
  <c r="AX188" i="1"/>
  <c r="AX823" i="1"/>
  <c r="AX613" i="1"/>
  <c r="AX929" i="1"/>
  <c r="AX748" i="1"/>
  <c r="AX151" i="1"/>
  <c r="AX587" i="1"/>
  <c r="AX388" i="1"/>
  <c r="AX415" i="1"/>
  <c r="AX137" i="1"/>
  <c r="AX702" i="1"/>
  <c r="AX487" i="1"/>
  <c r="AX648" i="1"/>
  <c r="AX484" i="1"/>
  <c r="AX640" i="1"/>
  <c r="AX403" i="1"/>
  <c r="AX633" i="1"/>
  <c r="AX132" i="1"/>
  <c r="AX290" i="1"/>
  <c r="AX820" i="1"/>
  <c r="AX117" i="1"/>
  <c r="AX242" i="1"/>
  <c r="AX366" i="1"/>
  <c r="AX942" i="1"/>
  <c r="AX429" i="1"/>
  <c r="AX594" i="1"/>
  <c r="AX951" i="1"/>
  <c r="AX957" i="1"/>
  <c r="AX75" i="1"/>
  <c r="AX741" i="1"/>
  <c r="AX93" i="1"/>
  <c r="AX745" i="1"/>
  <c r="AX34" i="1"/>
  <c r="AX446" i="1"/>
  <c r="AX138" i="1"/>
  <c r="AX147" i="1"/>
  <c r="AX261" i="1"/>
  <c r="AX664" i="1"/>
  <c r="AX953" i="1"/>
  <c r="AX800" i="1"/>
  <c r="AX815" i="1"/>
  <c r="AX200" i="1"/>
  <c r="AX787" i="1"/>
  <c r="AX473" i="1"/>
  <c r="AX260" i="1"/>
  <c r="AX854" i="1"/>
  <c r="AX316" i="1"/>
  <c r="AX850" i="1"/>
  <c r="AX928" i="1"/>
  <c r="AX80" i="1"/>
  <c r="AX803" i="1"/>
  <c r="AX700" i="1"/>
  <c r="AX332" i="1"/>
  <c r="AX923" i="1"/>
  <c r="AX772" i="1"/>
  <c r="AX175" i="1"/>
  <c r="AX16" i="1"/>
  <c r="AX954" i="1"/>
  <c r="AX956" i="1"/>
  <c r="AX738" i="1"/>
  <c r="AX663" i="1"/>
  <c r="AX72" i="1"/>
  <c r="AX449" i="1"/>
  <c r="AX129" i="1"/>
  <c r="AX740" i="1"/>
  <c r="AX205" i="1"/>
  <c r="AX676" i="1"/>
  <c r="AX453" i="1"/>
  <c r="AX282" i="1"/>
  <c r="AX365" i="1"/>
  <c r="AX141" i="1"/>
  <c r="AX781" i="1"/>
  <c r="AX285" i="1"/>
  <c r="AX441" i="1"/>
  <c r="AX975" i="1"/>
  <c r="AX645" i="1"/>
  <c r="AX375" i="1"/>
  <c r="AX866" i="1"/>
  <c r="AX871" i="1"/>
  <c r="AX849" i="1"/>
  <c r="AX303" i="1"/>
  <c r="AX945" i="1"/>
  <c r="AX115" i="1"/>
  <c r="AX963" i="1"/>
  <c r="AX836" i="1"/>
  <c r="AX874" i="1"/>
  <c r="AX737" i="1"/>
  <c r="AX519" i="1"/>
  <c r="AX279" i="1"/>
  <c r="AX312" i="1"/>
  <c r="AX914" i="1"/>
  <c r="AX795" i="1"/>
  <c r="AX103" i="1"/>
  <c r="AX27" i="1"/>
  <c r="AX948" i="1"/>
  <c r="AX54" i="1"/>
  <c r="AX616" i="1"/>
  <c r="AX275" i="1"/>
  <c r="AX596" i="1"/>
  <c r="AX643" i="1"/>
  <c r="AX31" i="1"/>
  <c r="AX609" i="1"/>
  <c r="AX822" i="1"/>
  <c r="AX20" i="1"/>
  <c r="AX50" i="1"/>
  <c r="AX310" i="1"/>
  <c r="AX81" i="1"/>
  <c r="AX665" i="1"/>
  <c r="AX314" i="1"/>
  <c r="AX379" i="1"/>
  <c r="AX961" i="1"/>
  <c r="AX150" i="1"/>
  <c r="AX895" i="1"/>
  <c r="AX253" i="1"/>
  <c r="AX452" i="1"/>
  <c r="AX496" i="1"/>
  <c r="AX309" i="1"/>
  <c r="AX87" i="1"/>
  <c r="AX692" i="1"/>
  <c r="AX556" i="1"/>
  <c r="AX760" i="1"/>
  <c r="AX51" i="1"/>
  <c r="AX588" i="1"/>
  <c r="AX447" i="1"/>
  <c r="AX340" i="1"/>
  <c r="AX337" i="1"/>
  <c r="AX387" i="1"/>
  <c r="AX322" i="1"/>
  <c r="AX825" i="1"/>
  <c r="AX697" i="1"/>
  <c r="AX858" i="1"/>
  <c r="AX339" i="1"/>
  <c r="AX599" i="1"/>
  <c r="AX265" i="1"/>
  <c r="AX872" i="1"/>
  <c r="AX635" i="1"/>
  <c r="AX826" i="1"/>
  <c r="AX373" i="1"/>
  <c r="AX792" i="1"/>
  <c r="AX668" i="1"/>
  <c r="AX485" i="1"/>
  <c r="AX869" i="1"/>
  <c r="AX807" i="1"/>
  <c r="AX345" i="1"/>
  <c r="AX816" i="1"/>
  <c r="AX334" i="1"/>
  <c r="AX958" i="1"/>
  <c r="AX593" i="1"/>
  <c r="AX863" i="1"/>
  <c r="AX642" i="1"/>
  <c r="AX287" i="1"/>
  <c r="AX675" i="1"/>
  <c r="AX211" i="1"/>
  <c r="AX144" i="1"/>
  <c r="AX590" i="1"/>
  <c r="AX56" i="1"/>
  <c r="AX887" i="1"/>
  <c r="AX284" i="1"/>
  <c r="AX351" i="1"/>
  <c r="AX955" i="1"/>
  <c r="AX3" i="1"/>
  <c r="AX614" i="1"/>
  <c r="AX844" i="1"/>
  <c r="AX802" i="1"/>
  <c r="AX376" i="1"/>
  <c r="AX161" i="1"/>
  <c r="AX799" i="1"/>
  <c r="AX809" i="1"/>
  <c r="AX162" i="1"/>
  <c r="AX696" i="1"/>
  <c r="AX705" i="1"/>
  <c r="AX946" i="1"/>
  <c r="AX18" i="1"/>
  <c r="AX925" i="1"/>
  <c r="AX110" i="1"/>
  <c r="AX77" i="1"/>
  <c r="AX149" i="1"/>
  <c r="AX889" i="1"/>
  <c r="AX257" i="1"/>
  <c r="AX396" i="1"/>
  <c r="AX217" i="1"/>
  <c r="AX623" i="1"/>
  <c r="AX768" i="1"/>
  <c r="AX464" i="1"/>
  <c r="AX308" i="1"/>
  <c r="AX268" i="1"/>
  <c r="AX506" i="1"/>
  <c r="AX23" i="1"/>
  <c r="AX703" i="1"/>
  <c r="AX246" i="1"/>
  <c r="AX786" i="1"/>
  <c r="AX782" i="1"/>
  <c r="AX687" i="1"/>
  <c r="AX828" i="1"/>
  <c r="AX364" i="1"/>
  <c r="AX512" i="1"/>
  <c r="AX610" i="1"/>
  <c r="AX601" i="1"/>
  <c r="AX292" i="1"/>
  <c r="AX208" i="1"/>
  <c r="AX419" i="1"/>
  <c r="AX607" i="1"/>
  <c r="AX932" i="1"/>
  <c r="AX763" i="1"/>
  <c r="AX462" i="1"/>
  <c r="AX931" i="1"/>
  <c r="AX49" i="1"/>
  <c r="AX888" i="1"/>
  <c r="AX680" i="1"/>
  <c r="AX477" i="1"/>
  <c r="AX456" i="1"/>
  <c r="AX289" i="1"/>
  <c r="AX60" i="1"/>
  <c r="AX490" i="1"/>
  <c r="AX606" i="1"/>
  <c r="AX133" i="1"/>
  <c r="AX271" i="1"/>
  <c r="AX29" i="1"/>
  <c r="AX621" i="1"/>
  <c r="AX143" i="1"/>
  <c r="AX611" i="1"/>
  <c r="AX479" i="1"/>
  <c r="AX243" i="1"/>
  <c r="AX109" i="1"/>
  <c r="AX837" i="1"/>
  <c r="AX142" i="1"/>
  <c r="AX370" i="1"/>
  <c r="AX570" i="1"/>
  <c r="AX412" i="1"/>
  <c r="AX578" i="1"/>
  <c r="AX967" i="1"/>
  <c r="AX959" i="1"/>
  <c r="AX647" i="1"/>
  <c r="AX475" i="1"/>
  <c r="AX420" i="1"/>
  <c r="AX374" i="1"/>
  <c r="AX502" i="1"/>
  <c r="AX618" i="1"/>
  <c r="AX297" i="1"/>
  <c r="AX355" i="1"/>
  <c r="AX118" i="1"/>
  <c r="AX810" i="1"/>
  <c r="AX286" i="1"/>
  <c r="AX511" i="1"/>
  <c r="AX238" i="1"/>
  <c r="AX251" i="1"/>
  <c r="AX725" i="1"/>
  <c r="AX354" i="1"/>
  <c r="AX728" i="1"/>
  <c r="AX367" i="1"/>
  <c r="AX574" i="1"/>
  <c r="AX597" i="1"/>
  <c r="AX637" i="1"/>
  <c r="AX980" i="1"/>
  <c r="AX657" i="1"/>
  <c r="AX269" i="1"/>
  <c r="AX166" i="1"/>
  <c r="AX448" i="1"/>
  <c r="AX152" i="1"/>
  <c r="AX305" i="1"/>
  <c r="AX568" i="1"/>
  <c r="AX386" i="1"/>
  <c r="AX742" i="1"/>
  <c r="AX154" i="1"/>
  <c r="AX619" i="1"/>
  <c r="AX26" i="1"/>
  <c r="AX335" i="1"/>
  <c r="AX964" i="1"/>
  <c r="AX638" i="1"/>
  <c r="AX814" i="1"/>
  <c r="AX291" i="1"/>
  <c r="AX690" i="1"/>
  <c r="AX445" i="1"/>
  <c r="AX780" i="1"/>
  <c r="AX323" i="1"/>
  <c r="AX394" i="1"/>
  <c r="AX523" i="1"/>
  <c r="AX66" i="1"/>
  <c r="AX514" i="1"/>
  <c r="AX615" i="1"/>
  <c r="AX100" i="1"/>
  <c r="AX834" i="1"/>
  <c r="AX431" i="1"/>
  <c r="AX92" i="1"/>
  <c r="AX806" i="1"/>
  <c r="AX278" i="1"/>
  <c r="AX480" i="1"/>
  <c r="AX573" i="1"/>
  <c r="AX892" i="1"/>
  <c r="AX320" i="1"/>
  <c r="BL682" i="1"/>
  <c r="BL73" i="1"/>
  <c r="BL582" i="1"/>
  <c r="BL267" i="1"/>
  <c r="BL935" i="1"/>
  <c r="BL353" i="1"/>
  <c r="BL902" i="1"/>
  <c r="BL348" i="1"/>
  <c r="BL247" i="1"/>
  <c r="BL739" i="1"/>
  <c r="BL239" i="1"/>
  <c r="BL372" i="1"/>
  <c r="BL62" i="1"/>
  <c r="BL936" i="1"/>
  <c r="BL219" i="1"/>
  <c r="BL708" i="1"/>
  <c r="BL785" i="1" l="1"/>
  <c r="BL862" i="1"/>
  <c r="BL798" i="1"/>
  <c r="CN798" i="1"/>
  <c r="CP798" i="1" s="1"/>
  <c r="CS363" i="1"/>
  <c r="CU363" i="1" s="1"/>
  <c r="CS353" i="1"/>
  <c r="CU353" i="1" s="1"/>
  <c r="CI862" i="1"/>
  <c r="CL862" i="1" s="1"/>
  <c r="BX591" i="1"/>
  <c r="BZ591" i="1" s="1"/>
  <c r="BS902" i="1"/>
  <c r="BV902" i="1" s="1"/>
  <c r="CI902" i="1"/>
  <c r="CL902" i="1" s="1"/>
  <c r="BL363" i="1"/>
  <c r="BL591" i="1"/>
  <c r="BS798" i="1"/>
  <c r="CI363" i="1"/>
  <c r="CL363" i="1" s="1"/>
  <c r="CN353" i="1"/>
  <c r="CP353" i="1" s="1"/>
  <c r="BS862" i="1"/>
  <c r="BU862" i="1" s="1"/>
  <c r="BX97" i="1"/>
  <c r="BZ97" i="1" s="1"/>
  <c r="CS591" i="1"/>
  <c r="BX902" i="1"/>
  <c r="BZ902" i="1" s="1"/>
  <c r="CS62" i="1"/>
  <c r="CV62" i="1" s="1"/>
  <c r="BX353" i="1"/>
  <c r="BZ353" i="1" s="1"/>
  <c r="BX862" i="1"/>
  <c r="BZ862" i="1" s="1"/>
  <c r="BS591" i="1"/>
  <c r="BV591" i="1" s="1"/>
  <c r="CS944" i="1"/>
  <c r="CS969" i="1"/>
  <c r="CU969" i="1" s="1"/>
  <c r="BS719" i="1"/>
  <c r="CN727" i="1"/>
  <c r="CP727" i="1" s="1"/>
  <c r="CI719" i="1"/>
  <c r="BX30" i="1"/>
  <c r="CQ417" i="1"/>
  <c r="CP417" i="1"/>
  <c r="DZ417" i="1" s="1"/>
  <c r="CN247" i="1"/>
  <c r="BS64" i="1"/>
  <c r="BV64" i="1" s="1"/>
  <c r="CI64" i="1"/>
  <c r="CK64" i="1" s="1"/>
  <c r="BX726" i="1"/>
  <c r="CD726" i="1"/>
  <c r="BS372" i="1"/>
  <c r="BV372" i="1" s="1"/>
  <c r="CI372" i="1"/>
  <c r="CL372" i="1" s="1"/>
  <c r="BS417" i="1"/>
  <c r="BV417" i="1" s="1"/>
  <c r="CI417" i="1"/>
  <c r="CS804" i="1"/>
  <c r="BS833" i="1"/>
  <c r="BV833" i="1" s="1"/>
  <c r="CI833" i="1"/>
  <c r="CL833" i="1" s="1"/>
  <c r="CS267" i="1"/>
  <c r="BS936" i="1"/>
  <c r="BV936" i="1" s="1"/>
  <c r="BL726" i="1"/>
  <c r="BL90" i="1"/>
  <c r="BL64" i="1"/>
  <c r="BL417" i="1"/>
  <c r="BL833" i="1"/>
  <c r="BS247" i="1"/>
  <c r="BV247" i="1" s="1"/>
  <c r="CI247" i="1"/>
  <c r="BX64" i="1"/>
  <c r="BZ64" i="1" s="1"/>
  <c r="CZ64" i="1" s="1"/>
  <c r="CD64" i="1"/>
  <c r="CS726" i="1"/>
  <c r="CU726" i="1" s="1"/>
  <c r="EM726" i="1" s="1"/>
  <c r="BX372" i="1"/>
  <c r="CD372" i="1"/>
  <c r="BX417" i="1"/>
  <c r="BZ417" i="1" s="1"/>
  <c r="CD417" i="1"/>
  <c r="CG417" i="1" s="1"/>
  <c r="CN804" i="1"/>
  <c r="BX833" i="1"/>
  <c r="DE833" i="1" s="1"/>
  <c r="CD833" i="1"/>
  <c r="CF833" i="1" s="1"/>
  <c r="CN267" i="1"/>
  <c r="EE267" i="1" s="1"/>
  <c r="CI936" i="1"/>
  <c r="BL804" i="1"/>
  <c r="BS726" i="1"/>
  <c r="BV726" i="1" s="1"/>
  <c r="BX804" i="1"/>
  <c r="BX267" i="1"/>
  <c r="CF353" i="1"/>
  <c r="DM353" i="1" s="1"/>
  <c r="CN944" i="1"/>
  <c r="EE944" i="1" s="1"/>
  <c r="BS313" i="1"/>
  <c r="BV313" i="1" s="1"/>
  <c r="BS924" i="1"/>
  <c r="BV924" i="1" s="1"/>
  <c r="CN969" i="1"/>
  <c r="BX719" i="1"/>
  <c r="BZ719" i="1" s="1"/>
  <c r="CD719" i="1"/>
  <c r="CG719" i="1" s="1"/>
  <c r="CS30" i="1"/>
  <c r="BL969" i="1"/>
  <c r="BL719" i="1"/>
  <c r="BL944" i="1"/>
  <c r="BL313" i="1"/>
  <c r="BS944" i="1"/>
  <c r="CI944" i="1"/>
  <c r="CL944" i="1" s="1"/>
  <c r="BS727" i="1"/>
  <c r="BV727" i="1" s="1"/>
  <c r="CD313" i="1"/>
  <c r="CN924" i="1"/>
  <c r="CQ924" i="1" s="1"/>
  <c r="BS969" i="1"/>
  <c r="CI969" i="1"/>
  <c r="CS719" i="1"/>
  <c r="ES719" i="1" s="1"/>
  <c r="CN30" i="1"/>
  <c r="CP30" i="1" s="1"/>
  <c r="BL30" i="1"/>
  <c r="BL924" i="1"/>
  <c r="BL727" i="1"/>
  <c r="BX944" i="1"/>
  <c r="BZ944" i="1" s="1"/>
  <c r="CS727" i="1"/>
  <c r="CU727" i="1" s="1"/>
  <c r="CD924" i="1"/>
  <c r="BX62" i="1"/>
  <c r="BX969" i="1"/>
  <c r="BZ969" i="1" s="1"/>
  <c r="BS30" i="1"/>
  <c r="BV30" i="1" s="1"/>
  <c r="CD62" i="1"/>
  <c r="CF62" i="1" s="1"/>
  <c r="DM62" i="1" s="1"/>
  <c r="CN90" i="1"/>
  <c r="EF90" i="1" s="1"/>
  <c r="CN62" i="1"/>
  <c r="CP62" i="1" s="1"/>
  <c r="CF30" i="1"/>
  <c r="CI102" i="1"/>
  <c r="CN315" i="1"/>
  <c r="EH315" i="1" s="1"/>
  <c r="CI301" i="1"/>
  <c r="CL301" i="1" s="1"/>
  <c r="BS426" i="1"/>
  <c r="BV426" i="1" s="1"/>
  <c r="BL102" i="1"/>
  <c r="BX551" i="1"/>
  <c r="CA551" i="1" s="1"/>
  <c r="BS273" i="1"/>
  <c r="BV273" i="1" s="1"/>
  <c r="BL426" i="1"/>
  <c r="CI551" i="1"/>
  <c r="CK551" i="1" s="1"/>
  <c r="CD273" i="1"/>
  <c r="BX33" i="1"/>
  <c r="BZ33" i="1" s="1"/>
  <c r="CS219" i="1"/>
  <c r="CV219" i="1" s="1"/>
  <c r="CI33" i="1"/>
  <c r="CL273" i="1"/>
  <c r="CK273" i="1"/>
  <c r="BL347" i="1"/>
  <c r="BL848" i="1"/>
  <c r="BS677" i="1"/>
  <c r="BV677" i="1" s="1"/>
  <c r="CS582" i="1"/>
  <c r="CU582" i="1" s="1"/>
  <c r="BS348" i="1"/>
  <c r="BV348" i="1" s="1"/>
  <c r="CS551" i="1"/>
  <c r="CI219" i="1"/>
  <c r="CD846" i="1"/>
  <c r="CF846" i="1" s="1"/>
  <c r="BS406" i="1"/>
  <c r="BV406" i="1" s="1"/>
  <c r="CS102" i="1"/>
  <c r="CI315" i="1"/>
  <c r="CD301" i="1"/>
  <c r="CF301" i="1" s="1"/>
  <c r="CS33" i="1"/>
  <c r="ES33" i="1" s="1"/>
  <c r="CN926" i="1"/>
  <c r="CP926" i="1" s="1"/>
  <c r="BX677" i="1"/>
  <c r="CN582" i="1"/>
  <c r="CQ582" i="1" s="1"/>
  <c r="BX348" i="1"/>
  <c r="BZ348" i="1" s="1"/>
  <c r="CN551" i="1"/>
  <c r="CQ551" i="1" s="1"/>
  <c r="CD219" i="1"/>
  <c r="BX406" i="1"/>
  <c r="BZ406" i="1" s="1"/>
  <c r="CN102" i="1"/>
  <c r="CP102" i="1" s="1"/>
  <c r="CD315" i="1"/>
  <c r="CF315" i="1" s="1"/>
  <c r="CN73" i="1"/>
  <c r="EG73" i="1" s="1"/>
  <c r="CN33" i="1"/>
  <c r="CQ33" i="1" s="1"/>
  <c r="CI926" i="1"/>
  <c r="CL926" i="1" s="1"/>
  <c r="BL551" i="1"/>
  <c r="BL735" i="1"/>
  <c r="BL33" i="1"/>
  <c r="CN677" i="1"/>
  <c r="EG677" i="1" s="1"/>
  <c r="BX739" i="1"/>
  <c r="DF739" i="1" s="1"/>
  <c r="CN348" i="1"/>
  <c r="CD551" i="1"/>
  <c r="CF551" i="1" s="1"/>
  <c r="BX735" i="1"/>
  <c r="BX273" i="1"/>
  <c r="DF273" i="1" s="1"/>
  <c r="CN406" i="1"/>
  <c r="CD102" i="1"/>
  <c r="CG102" i="1" s="1"/>
  <c r="CS245" i="1"/>
  <c r="CU245" i="1" s="1"/>
  <c r="BX426" i="1"/>
  <c r="CD33" i="1"/>
  <c r="CF33" i="1" s="1"/>
  <c r="BL406" i="1"/>
  <c r="BL301" i="1"/>
  <c r="BL273" i="1"/>
  <c r="CQ30" i="1"/>
  <c r="CI677" i="1"/>
  <c r="CK677" i="1" s="1"/>
  <c r="CS739" i="1"/>
  <c r="CU739" i="1" s="1"/>
  <c r="EM739" i="1" s="1"/>
  <c r="CI348" i="1"/>
  <c r="BS219" i="1"/>
  <c r="BV219" i="1" s="1"/>
  <c r="CS735" i="1"/>
  <c r="CU735" i="1" s="1"/>
  <c r="CS273" i="1"/>
  <c r="ET273" i="1" s="1"/>
  <c r="CI406" i="1"/>
  <c r="BS315" i="1"/>
  <c r="CS426" i="1"/>
  <c r="ES426" i="1" s="1"/>
  <c r="CS848" i="1"/>
  <c r="BL315" i="1"/>
  <c r="BL436" i="1"/>
  <c r="BL677" i="1"/>
  <c r="BL926" i="1"/>
  <c r="CS330" i="1"/>
  <c r="EU330" i="1" s="1"/>
  <c r="CN273" i="1"/>
  <c r="BX315" i="1"/>
  <c r="BZ315" i="1" s="1"/>
  <c r="CI426" i="1"/>
  <c r="CL426" i="1" s="1"/>
  <c r="CS301" i="1"/>
  <c r="CN301" i="1"/>
  <c r="EG301" i="1" s="1"/>
  <c r="CV363" i="1"/>
  <c r="CN426" i="1"/>
  <c r="CK353" i="1"/>
  <c r="BS301" i="1"/>
  <c r="BV301" i="1" s="1"/>
  <c r="CL591" i="1"/>
  <c r="CI313" i="1"/>
  <c r="CL313" i="1" s="1"/>
  <c r="CK30" i="1"/>
  <c r="BX48" i="1"/>
  <c r="CI727" i="1"/>
  <c r="CL727" i="1" s="1"/>
  <c r="BX924" i="1"/>
  <c r="CA924" i="1" s="1"/>
  <c r="CV353" i="1"/>
  <c r="BS145" i="1"/>
  <c r="BV145" i="1" s="1"/>
  <c r="CD727" i="1"/>
  <c r="DR727" i="1" s="1"/>
  <c r="CS924" i="1"/>
  <c r="ES924" i="1" s="1"/>
  <c r="CF798" i="1"/>
  <c r="DM798" i="1" s="1"/>
  <c r="BX313" i="1"/>
  <c r="CS313" i="1"/>
  <c r="CD785" i="1"/>
  <c r="CG785" i="1" s="1"/>
  <c r="CS48" i="1"/>
  <c r="CV48" i="1" s="1"/>
  <c r="CN330" i="1"/>
  <c r="EG330" i="1" s="1"/>
  <c r="CN245" i="1"/>
  <c r="EG245" i="1" s="1"/>
  <c r="CN848" i="1"/>
  <c r="CP848" i="1" s="1"/>
  <c r="BL930" i="1"/>
  <c r="CN48" i="1"/>
  <c r="CI330" i="1"/>
  <c r="CI245" i="1"/>
  <c r="CL245" i="1" s="1"/>
  <c r="CI848" i="1"/>
  <c r="CL848" i="1" s="1"/>
  <c r="CI48" i="1"/>
  <c r="CK48" i="1" s="1"/>
  <c r="CD330" i="1"/>
  <c r="CF330" i="1" s="1"/>
  <c r="BS846" i="1"/>
  <c r="BV846" i="1" s="1"/>
  <c r="CD245" i="1"/>
  <c r="CF245" i="1" s="1"/>
  <c r="CD848" i="1"/>
  <c r="BL48" i="1"/>
  <c r="CD48" i="1"/>
  <c r="DR48" i="1" s="1"/>
  <c r="BX846" i="1"/>
  <c r="BZ846" i="1" s="1"/>
  <c r="CS846" i="1"/>
  <c r="BL330" i="1"/>
  <c r="BL245" i="1"/>
  <c r="CV833" i="1"/>
  <c r="CS930" i="1"/>
  <c r="BS330" i="1"/>
  <c r="BV330" i="1" s="1"/>
  <c r="CN846" i="1"/>
  <c r="EH846" i="1" s="1"/>
  <c r="BS245" i="1"/>
  <c r="BV245" i="1" s="1"/>
  <c r="BS848" i="1"/>
  <c r="BL846" i="1"/>
  <c r="CU862" i="1"/>
  <c r="EM862" i="1" s="1"/>
  <c r="CI930" i="1"/>
  <c r="CL930" i="1" s="1"/>
  <c r="CK924" i="1"/>
  <c r="CI90" i="1"/>
  <c r="CL90" i="1" s="1"/>
  <c r="CD73" i="1"/>
  <c r="BL797" i="1"/>
  <c r="CK267" i="1"/>
  <c r="BS347" i="1"/>
  <c r="BV347" i="1" s="1"/>
  <c r="BS359" i="1"/>
  <c r="BV359" i="1" s="1"/>
  <c r="BX885" i="1"/>
  <c r="DF885" i="1" s="1"/>
  <c r="BX436" i="1"/>
  <c r="CS729" i="1"/>
  <c r="CU729" i="1" s="1"/>
  <c r="CN347" i="1"/>
  <c r="EH347" i="1" s="1"/>
  <c r="BX359" i="1"/>
  <c r="BL359" i="1"/>
  <c r="CF935" i="1"/>
  <c r="DM935" i="1" s="1"/>
  <c r="CS885" i="1"/>
  <c r="EU885" i="1" s="1"/>
  <c r="CS436" i="1"/>
  <c r="ET436" i="1" s="1"/>
  <c r="CN729" i="1"/>
  <c r="CP729" i="1" s="1"/>
  <c r="CI347" i="1"/>
  <c r="CL347" i="1" s="1"/>
  <c r="CN359" i="1"/>
  <c r="BS73" i="1"/>
  <c r="BV73" i="1" s="1"/>
  <c r="BX936" i="1"/>
  <c r="BL885" i="1"/>
  <c r="BL19" i="1"/>
  <c r="CU935" i="1"/>
  <c r="EM935" i="1" s="1"/>
  <c r="CG902" i="1"/>
  <c r="CI885" i="1"/>
  <c r="CL885" i="1" s="1"/>
  <c r="CD729" i="1"/>
  <c r="CF729" i="1" s="1"/>
  <c r="CD347" i="1"/>
  <c r="CI359" i="1"/>
  <c r="CK359" i="1" s="1"/>
  <c r="BX73" i="1"/>
  <c r="BZ73" i="1" s="1"/>
  <c r="CS936" i="1"/>
  <c r="CV936" i="1" s="1"/>
  <c r="CU239" i="1"/>
  <c r="EM239" i="1" s="1"/>
  <c r="BL729" i="1"/>
  <c r="BL32" i="1"/>
  <c r="CK846" i="1"/>
  <c r="CP726" i="1"/>
  <c r="DZ726" i="1" s="1"/>
  <c r="CD885" i="1"/>
  <c r="DT885" i="1" s="1"/>
  <c r="BS32" i="1"/>
  <c r="BV32" i="1" s="1"/>
  <c r="CK122" i="1"/>
  <c r="CL122" i="1"/>
  <c r="CP839" i="1"/>
  <c r="DZ839" i="1" s="1"/>
  <c r="CQ839" i="1"/>
  <c r="CG436" i="1"/>
  <c r="CF436" i="1"/>
  <c r="DM436" i="1" s="1"/>
  <c r="BL839" i="1"/>
  <c r="CK239" i="1"/>
  <c r="CQ363" i="1"/>
  <c r="CG735" i="1"/>
  <c r="CN885" i="1"/>
  <c r="BS436" i="1"/>
  <c r="BV436" i="1" s="1"/>
  <c r="CI729" i="1"/>
  <c r="CD122" i="1"/>
  <c r="DU122" i="1" s="1"/>
  <c r="CI785" i="1"/>
  <c r="CI839" i="1"/>
  <c r="BS97" i="1"/>
  <c r="BV97" i="1" s="1"/>
  <c r="CS359" i="1"/>
  <c r="CS90" i="1"/>
  <c r="ER90" i="1" s="1"/>
  <c r="CI62" i="1"/>
  <c r="CS539" i="1"/>
  <c r="CU539" i="1" s="1"/>
  <c r="CF591" i="1"/>
  <c r="DM591" i="1" s="1"/>
  <c r="CS145" i="1"/>
  <c r="CU145" i="1" s="1"/>
  <c r="BS797" i="1"/>
  <c r="BU797" i="1" s="1"/>
  <c r="CN436" i="1"/>
  <c r="CP436" i="1" s="1"/>
  <c r="BS122" i="1"/>
  <c r="BV122" i="1" s="1"/>
  <c r="BS19" i="1"/>
  <c r="BV19" i="1" s="1"/>
  <c r="BX347" i="1"/>
  <c r="BZ347" i="1" s="1"/>
  <c r="CN97" i="1"/>
  <c r="EF97" i="1" s="1"/>
  <c r="CD90" i="1"/>
  <c r="CD539" i="1"/>
  <c r="CG539" i="1" s="1"/>
  <c r="BX832" i="1"/>
  <c r="BZ832" i="1" s="1"/>
  <c r="BX145" i="1"/>
  <c r="DH145" i="1" s="1"/>
  <c r="CS97" i="1"/>
  <c r="BS832" i="1"/>
  <c r="CQ591" i="1"/>
  <c r="CQ539" i="1"/>
  <c r="CN145" i="1"/>
  <c r="CI436" i="1"/>
  <c r="BS729" i="1"/>
  <c r="BV729" i="1" s="1"/>
  <c r="BX122" i="1"/>
  <c r="BZ122" i="1" s="1"/>
  <c r="BS785" i="1"/>
  <c r="BV785" i="1" s="1"/>
  <c r="BS839" i="1"/>
  <c r="BU839" i="1" s="1"/>
  <c r="CI97" i="1"/>
  <c r="CS832" i="1"/>
  <c r="CV832" i="1" s="1"/>
  <c r="CI539" i="1"/>
  <c r="CU219" i="1"/>
  <c r="EM219" i="1" s="1"/>
  <c r="CI145" i="1"/>
  <c r="CS122" i="1"/>
  <c r="CU122" i="1" s="1"/>
  <c r="BX785" i="1"/>
  <c r="BZ785" i="1" s="1"/>
  <c r="BX839" i="1"/>
  <c r="BZ839" i="1" s="1"/>
  <c r="CD97" i="1"/>
  <c r="CN832" i="1"/>
  <c r="EG832" i="1" s="1"/>
  <c r="CD145" i="1"/>
  <c r="CN122" i="1"/>
  <c r="CP122" i="1" s="1"/>
  <c r="CS785" i="1"/>
  <c r="ES785" i="1" s="1"/>
  <c r="CS839" i="1"/>
  <c r="CU839" i="1" s="1"/>
  <c r="BS90" i="1"/>
  <c r="BV90" i="1" s="1"/>
  <c r="BS539" i="1"/>
  <c r="CI832" i="1"/>
  <c r="BL122" i="1"/>
  <c r="BL832" i="1"/>
  <c r="CK804" i="1"/>
  <c r="CV582" i="1"/>
  <c r="CG32" i="1"/>
  <c r="CF32" i="1"/>
  <c r="DM32" i="1" s="1"/>
  <c r="CS19" i="1"/>
  <c r="CU19" i="1" s="1"/>
  <c r="CK363" i="1"/>
  <c r="CK735" i="1"/>
  <c r="CK862" i="1"/>
  <c r="BX797" i="1"/>
  <c r="DH797" i="1" s="1"/>
  <c r="CD930" i="1"/>
  <c r="CF930" i="1" s="1"/>
  <c r="BX32" i="1"/>
  <c r="BZ32" i="1" s="1"/>
  <c r="CN19" i="1"/>
  <c r="CP19" i="1" s="1"/>
  <c r="CS797" i="1"/>
  <c r="CS32" i="1"/>
  <c r="ES32" i="1" s="1"/>
  <c r="CI19" i="1"/>
  <c r="CU902" i="1"/>
  <c r="EM902" i="1" s="1"/>
  <c r="CN797" i="1"/>
  <c r="EH797" i="1" s="1"/>
  <c r="CN32" i="1"/>
  <c r="CP32" i="1" s="1"/>
  <c r="CD19" i="1"/>
  <c r="CF19" i="1" s="1"/>
  <c r="CK930" i="1"/>
  <c r="CI797" i="1"/>
  <c r="CK797" i="1" s="1"/>
  <c r="BS930" i="1"/>
  <c r="BV930" i="1" s="1"/>
  <c r="CI32" i="1"/>
  <c r="BX930" i="1"/>
  <c r="CA930" i="1" s="1"/>
  <c r="CK372" i="1"/>
  <c r="CD414" i="1"/>
  <c r="CI414" i="1"/>
  <c r="CN414" i="1"/>
  <c r="EF414" i="1" s="1"/>
  <c r="CS414" i="1"/>
  <c r="CU414" i="1" s="1"/>
  <c r="EM414" i="1" s="1"/>
  <c r="BX414" i="1"/>
  <c r="BL414" i="1"/>
  <c r="CD341" i="1"/>
  <c r="CF341" i="1" s="1"/>
  <c r="CI341" i="1"/>
  <c r="CN341" i="1"/>
  <c r="CP341" i="1" s="1"/>
  <c r="CS341" i="1"/>
  <c r="ER341" i="1" s="1"/>
  <c r="BX341" i="1"/>
  <c r="BZ341" i="1" s="1"/>
  <c r="BS341" i="1"/>
  <c r="BV341" i="1" s="1"/>
  <c r="BL341" i="1"/>
  <c r="CS940" i="1"/>
  <c r="ES940" i="1" s="1"/>
  <c r="BX940" i="1"/>
  <c r="BZ940" i="1" s="1"/>
  <c r="BS940" i="1"/>
  <c r="BV940" i="1" s="1"/>
  <c r="CD940" i="1"/>
  <c r="CN940" i="1"/>
  <c r="BL940" i="1"/>
  <c r="CI940" i="1"/>
  <c r="CL940" i="1" s="1"/>
  <c r="CG406" i="1"/>
  <c r="CF406" i="1"/>
  <c r="DM406" i="1" s="1"/>
  <c r="CK798" i="1"/>
  <c r="CL798" i="1"/>
  <c r="CV33" i="1"/>
  <c r="CG862" i="1"/>
  <c r="CF862" i="1"/>
  <c r="DM862" i="1" s="1"/>
  <c r="CG804" i="1"/>
  <c r="CF804" i="1"/>
  <c r="DM804" i="1" s="1"/>
  <c r="CF719" i="1"/>
  <c r="DM719" i="1" s="1"/>
  <c r="CK944" i="1"/>
  <c r="CL73" i="1"/>
  <c r="CK73" i="1"/>
  <c r="BS603" i="1"/>
  <c r="BV603" i="1" s="1"/>
  <c r="BX498" i="1"/>
  <c r="BS498" i="1"/>
  <c r="BV498" i="1" s="1"/>
  <c r="CD498" i="1"/>
  <c r="CI498" i="1"/>
  <c r="CL498" i="1" s="1"/>
  <c r="BL498" i="1"/>
  <c r="CN498" i="1"/>
  <c r="CP498" i="1" s="1"/>
  <c r="CD336" i="1"/>
  <c r="CF336" i="1" s="1"/>
  <c r="CI336" i="1"/>
  <c r="CN336" i="1"/>
  <c r="EE336" i="1" s="1"/>
  <c r="CS336" i="1"/>
  <c r="ET336" i="1" s="1"/>
  <c r="BX336" i="1"/>
  <c r="BS336" i="1"/>
  <c r="BV336" i="1" s="1"/>
  <c r="BL336" i="1"/>
  <c r="BS801" i="1"/>
  <c r="CD801" i="1"/>
  <c r="DT801" i="1" s="1"/>
  <c r="CI801" i="1"/>
  <c r="CN801" i="1"/>
  <c r="EH801" i="1" s="1"/>
  <c r="CS801" i="1"/>
  <c r="ES801" i="1" s="1"/>
  <c r="BX801" i="1"/>
  <c r="BL801" i="1"/>
  <c r="CS498" i="1"/>
  <c r="EU498" i="1" s="1"/>
  <c r="CD383" i="1"/>
  <c r="DS383" i="1" s="1"/>
  <c r="CI383" i="1"/>
  <c r="CN383" i="1"/>
  <c r="EF383" i="1" s="1"/>
  <c r="CS383" i="1"/>
  <c r="BX383" i="1"/>
  <c r="BZ383" i="1" s="1"/>
  <c r="BS383" i="1"/>
  <c r="BV383" i="1" s="1"/>
  <c r="CL64" i="1"/>
  <c r="CD603" i="1"/>
  <c r="CF603" i="1" s="1"/>
  <c r="CI603" i="1"/>
  <c r="CN603" i="1"/>
  <c r="CP603" i="1" s="1"/>
  <c r="CS603" i="1"/>
  <c r="EU603" i="1" s="1"/>
  <c r="BL772" i="1"/>
  <c r="BL909" i="1"/>
  <c r="BL770" i="1"/>
  <c r="BL180" i="1"/>
  <c r="BL734" i="1"/>
  <c r="BL918" i="1"/>
  <c r="BL106" i="1"/>
  <c r="BL654" i="1"/>
  <c r="BL225" i="1"/>
  <c r="BL660" i="1"/>
  <c r="BL629" i="1"/>
  <c r="BL11" i="1"/>
  <c r="BL527" i="1"/>
  <c r="BL557" i="1"/>
  <c r="BL296" i="1"/>
  <c r="BL864" i="1"/>
  <c r="BL976" i="1"/>
  <c r="BL182" i="1"/>
  <c r="BL761" i="1"/>
  <c r="CD74" i="1"/>
  <c r="BL881" i="1"/>
  <c r="BL459" i="1"/>
  <c r="BL627" i="1"/>
  <c r="BL192" i="1"/>
  <c r="BL134" i="1"/>
  <c r="BL736" i="1"/>
  <c r="BL747" i="1"/>
  <c r="BL906" i="1"/>
  <c r="BL805" i="1"/>
  <c r="BL857" i="1"/>
  <c r="BL912" i="1"/>
  <c r="BL283" i="1"/>
  <c r="BL159" i="1"/>
  <c r="BL711" i="1"/>
  <c r="BL688" i="1"/>
  <c r="BL724" i="1"/>
  <c r="BL911" i="1"/>
  <c r="BL494" i="1"/>
  <c r="BL515" i="1"/>
  <c r="BL213" i="1"/>
  <c r="BL919" i="1"/>
  <c r="BL921" i="1"/>
  <c r="BL561" i="1"/>
  <c r="BL274" i="1"/>
  <c r="BL59" i="1"/>
  <c r="BL859" i="1"/>
  <c r="CD488" i="1"/>
  <c r="CF488" i="1" s="1"/>
  <c r="CD380" i="1"/>
  <c r="BL741" i="1"/>
  <c r="BL366" i="1"/>
  <c r="BL206" i="1"/>
  <c r="BL469" i="1"/>
  <c r="BL47" i="1"/>
  <c r="BL7" i="1"/>
  <c r="BL111" i="1"/>
  <c r="BL744" i="1"/>
  <c r="BL554" i="1"/>
  <c r="BL130" i="1"/>
  <c r="BL9" i="1"/>
  <c r="BL878" i="1"/>
  <c r="BL397" i="1"/>
  <c r="BL575" i="1"/>
  <c r="BL220" i="1"/>
  <c r="BL46" i="1"/>
  <c r="BL78" i="1"/>
  <c r="BL709" i="1"/>
  <c r="BL319" i="1"/>
  <c r="BL391" i="1"/>
  <c r="BL158" i="1"/>
  <c r="BL199" i="1"/>
  <c r="BL617" i="1"/>
  <c r="BL783" i="1"/>
  <c r="BL788" i="1"/>
  <c r="BL444" i="1"/>
  <c r="BL80" i="1"/>
  <c r="BL76" i="1"/>
  <c r="BL612" i="1"/>
  <c r="BL304" i="1"/>
  <c r="BL146" i="1"/>
  <c r="BL67" i="1"/>
  <c r="BL549" i="1"/>
  <c r="BL82" i="1"/>
  <c r="BL235" i="1"/>
  <c r="BL421" i="1"/>
  <c r="BL545" i="1"/>
  <c r="BL61" i="1"/>
  <c r="BL281" i="1"/>
  <c r="BL583" i="1"/>
  <c r="BL398" i="1"/>
  <c r="BL907" i="1"/>
  <c r="BL767" i="1"/>
  <c r="BL25" i="1"/>
  <c r="BL411" i="1"/>
  <c r="BL890" i="1"/>
  <c r="BL842" i="1"/>
  <c r="BL790" i="1"/>
  <c r="BL865" i="1"/>
  <c r="BL577" i="1"/>
  <c r="BL240" i="1"/>
  <c r="BL402" i="1"/>
  <c r="BL691" i="1"/>
  <c r="BL824" i="1"/>
  <c r="BL757" i="1"/>
  <c r="BL227" i="1"/>
  <c r="BL189" i="1"/>
  <c r="BL689" i="1"/>
  <c r="BL6" i="1"/>
  <c r="BL218" i="1"/>
  <c r="BL749" i="1"/>
  <c r="BL891" i="1"/>
  <c r="BL616" i="1"/>
  <c r="BL489" i="1"/>
  <c r="BL463" i="1"/>
  <c r="BL454" i="1"/>
  <c r="BL228" i="1"/>
  <c r="BL756" i="1"/>
  <c r="BL183" i="1"/>
  <c r="BL721" i="1"/>
  <c r="BL423" i="1"/>
  <c r="BL165" i="1"/>
  <c r="BL42" i="1"/>
  <c r="BL85" i="1"/>
  <c r="BL172" i="1"/>
  <c r="BL135" i="1"/>
  <c r="BL226" i="1"/>
  <c r="BL662" i="1"/>
  <c r="BL641" i="1"/>
  <c r="BL882" i="1"/>
  <c r="BL202" i="1"/>
  <c r="BL460" i="1"/>
  <c r="BL522" i="1"/>
  <c r="BL55" i="1"/>
  <c r="BL501" i="1"/>
  <c r="BL823" i="1"/>
  <c r="BA53" i="1"/>
  <c r="BB53" i="1" s="1"/>
  <c r="BL361" i="1"/>
  <c r="BL270" i="1"/>
  <c r="BL408" i="1"/>
  <c r="BL731" i="1"/>
  <c r="BL656" i="1"/>
  <c r="BL529" i="1"/>
  <c r="BL216" i="1"/>
  <c r="BL86" i="1"/>
  <c r="BL884" i="1"/>
  <c r="BL164" i="1"/>
  <c r="BL630" i="1"/>
  <c r="BL905" i="1"/>
  <c r="BL971" i="1"/>
  <c r="BL722" i="1"/>
  <c r="BL789" i="1"/>
  <c r="BL836" i="1"/>
  <c r="BL344" i="1"/>
  <c r="BL294" i="1"/>
  <c r="BL249" i="1"/>
  <c r="BL950" i="1"/>
  <c r="BL215" i="1"/>
  <c r="BL221" i="1"/>
  <c r="BL580" i="1"/>
  <c r="BL808" i="1"/>
  <c r="BL12" i="1"/>
  <c r="BL329" i="1"/>
  <c r="BL306" i="1"/>
  <c r="BL526" i="1"/>
  <c r="BL440" i="1"/>
  <c r="BL520" i="1"/>
  <c r="BL390" i="1"/>
  <c r="BL903" i="1"/>
  <c r="BL670" i="1"/>
  <c r="BL157" i="1"/>
  <c r="BL528" i="1"/>
  <c r="BL194" i="1"/>
  <c r="BL124" i="1"/>
  <c r="BL707" i="1"/>
  <c r="BL450" i="1"/>
  <c r="BL170" i="1"/>
  <c r="BL427" i="1"/>
  <c r="BL509" i="1"/>
  <c r="EF944" i="1"/>
  <c r="CQ798" i="1"/>
  <c r="DM797" i="1"/>
  <c r="CQ239" i="1"/>
  <c r="DZ239" i="1"/>
  <c r="EF239" i="1"/>
  <c r="EJ239" i="1" s="1"/>
  <c r="EE239" i="1"/>
  <c r="EI239" i="1" s="1"/>
  <c r="EM363" i="1"/>
  <c r="ES363" i="1"/>
  <c r="EW363" i="1" s="1"/>
  <c r="ER363" i="1"/>
  <c r="EV363" i="1" s="1"/>
  <c r="EM353" i="1"/>
  <c r="ER353" i="1"/>
  <c r="EV353" i="1" s="1"/>
  <c r="ES353" i="1"/>
  <c r="EW353" i="1" s="1"/>
  <c r="DM839" i="1"/>
  <c r="CV315" i="1"/>
  <c r="EM315" i="1"/>
  <c r="ES315" i="1"/>
  <c r="EW315" i="1" s="1"/>
  <c r="ER315" i="1"/>
  <c r="EV315" i="1" s="1"/>
  <c r="DM426" i="1"/>
  <c r="DZ62" i="1"/>
  <c r="EE62" i="1"/>
  <c r="EI62" i="1" s="1"/>
  <c r="EF267" i="1"/>
  <c r="DM30" i="1"/>
  <c r="EH591" i="1"/>
  <c r="EL591" i="1" s="1"/>
  <c r="EH363" i="1"/>
  <c r="EL363" i="1" s="1"/>
  <c r="EG64" i="1"/>
  <c r="EG539" i="1"/>
  <c r="EK539" i="1" s="1"/>
  <c r="EU247" i="1"/>
  <c r="EY247" i="1" s="1"/>
  <c r="EH833" i="1"/>
  <c r="EH219" i="1"/>
  <c r="EG944" i="1"/>
  <c r="EU239" i="1"/>
  <c r="ET935" i="1"/>
  <c r="ET682" i="1"/>
  <c r="EH735" i="1"/>
  <c r="EL735" i="1" s="1"/>
  <c r="EH313" i="1"/>
  <c r="EL313" i="1" s="1"/>
  <c r="EG785" i="1"/>
  <c r="EK785" i="1" s="1"/>
  <c r="EG839" i="1"/>
  <c r="EG930" i="1"/>
  <c r="EK930" i="1" s="1"/>
  <c r="EH839" i="1"/>
  <c r="EH944" i="1"/>
  <c r="EH353" i="1"/>
  <c r="EL353" i="1" s="1"/>
  <c r="EH798" i="1"/>
  <c r="EL798" i="1" s="1"/>
  <c r="ER935" i="1"/>
  <c r="ES935" i="1"/>
  <c r="ES726" i="1"/>
  <c r="ER726" i="1"/>
  <c r="EM582" i="1"/>
  <c r="ER582" i="1"/>
  <c r="EV582" i="1" s="1"/>
  <c r="CV348" i="1"/>
  <c r="EM348" i="1"/>
  <c r="ER348" i="1"/>
  <c r="EV348" i="1" s="1"/>
  <c r="ES348" i="1"/>
  <c r="EW348" i="1" s="1"/>
  <c r="DZ363" i="1"/>
  <c r="EF363" i="1"/>
  <c r="EJ363" i="1" s="1"/>
  <c r="EE363" i="1"/>
  <c r="EI363" i="1" s="1"/>
  <c r="DM603" i="1"/>
  <c r="CQ353" i="1"/>
  <c r="DZ353" i="1"/>
  <c r="EE353" i="1"/>
  <c r="EI353" i="1" s="1"/>
  <c r="EF353" i="1"/>
  <c r="EJ353" i="1" s="1"/>
  <c r="ES862" i="1"/>
  <c r="ER862" i="1"/>
  <c r="DM245" i="1"/>
  <c r="ES902" i="1"/>
  <c r="EW902" i="1" s="1"/>
  <c r="ER902" i="1"/>
  <c r="EV902" i="1" s="1"/>
  <c r="ER301" i="1"/>
  <c r="EM833" i="1"/>
  <c r="ER833" i="1"/>
  <c r="EV833" i="1" s="1"/>
  <c r="ES833" i="1"/>
  <c r="EW833" i="1" s="1"/>
  <c r="CV969" i="1"/>
  <c r="ER969" i="1"/>
  <c r="EV969" i="1" s="1"/>
  <c r="ES969" i="1"/>
  <c r="EW969" i="1" s="1"/>
  <c r="CV926" i="1"/>
  <c r="EM926" i="1"/>
  <c r="ER926" i="1"/>
  <c r="EV926" i="1" s="1"/>
  <c r="ES926" i="1"/>
  <c r="EW926" i="1" s="1"/>
  <c r="EU591" i="1"/>
  <c r="EU363" i="1"/>
  <c r="EY363" i="1" s="1"/>
  <c r="ET64" i="1"/>
  <c r="EX64" i="1" s="1"/>
  <c r="EH930" i="1"/>
  <c r="EL930" i="1" s="1"/>
  <c r="EG498" i="1"/>
  <c r="EK498" i="1" s="1"/>
  <c r="EU833" i="1"/>
  <c r="EY833" i="1" s="1"/>
  <c r="EU219" i="1"/>
  <c r="ET797" i="1"/>
  <c r="EU735" i="1"/>
  <c r="EY735" i="1" s="1"/>
  <c r="EU313" i="1"/>
  <c r="EU73" i="1"/>
  <c r="EY73" i="1" s="1"/>
  <c r="EU801" i="1"/>
  <c r="EU315" i="1"/>
  <c r="EY315" i="1" s="1"/>
  <c r="EU353" i="1"/>
  <c r="EY353" i="1" s="1"/>
  <c r="EU798" i="1"/>
  <c r="CQ935" i="1"/>
  <c r="EE935" i="1"/>
  <c r="EF935" i="1"/>
  <c r="EE726" i="1"/>
  <c r="EF726" i="1"/>
  <c r="CV735" i="1"/>
  <c r="EM735" i="1"/>
  <c r="ES735" i="1"/>
  <c r="EW735" i="1" s="1"/>
  <c r="CQ862" i="1"/>
  <c r="DZ862" i="1"/>
  <c r="EE862" i="1"/>
  <c r="EI862" i="1" s="1"/>
  <c r="EF862" i="1"/>
  <c r="EJ862" i="1" s="1"/>
  <c r="DM359" i="1"/>
  <c r="CQ902" i="1"/>
  <c r="DZ902" i="1"/>
  <c r="EE902" i="1"/>
  <c r="EI902" i="1" s="1"/>
  <c r="EF902" i="1"/>
  <c r="EJ902" i="1" s="1"/>
  <c r="EE833" i="1"/>
  <c r="EF833" i="1"/>
  <c r="DM267" i="1"/>
  <c r="CQ936" i="1"/>
  <c r="DZ936" i="1"/>
  <c r="EF936" i="1"/>
  <c r="EJ936" i="1" s="1"/>
  <c r="EE936" i="1"/>
  <c r="EI936" i="1" s="1"/>
  <c r="DM832" i="1"/>
  <c r="EH739" i="1"/>
  <c r="EH726" i="1"/>
  <c r="EG219" i="1"/>
  <c r="EG30" i="1"/>
  <c r="EK30" i="1" s="1"/>
  <c r="EG726" i="1"/>
  <c r="ET348" i="1"/>
  <c r="EX348" i="1" s="1"/>
  <c r="ET798" i="1"/>
  <c r="EG924" i="1"/>
  <c r="EH902" i="1"/>
  <c r="EL902" i="1" s="1"/>
  <c r="EG417" i="1"/>
  <c r="EG436" i="1"/>
  <c r="EK436" i="1" s="1"/>
  <c r="EG313" i="1"/>
  <c r="EK313" i="1" s="1"/>
  <c r="EH719" i="1"/>
  <c r="ES682" i="1"/>
  <c r="ER682" i="1"/>
  <c r="CQ735" i="1"/>
  <c r="DZ735" i="1"/>
  <c r="EF735" i="1"/>
  <c r="EJ735" i="1" s="1"/>
  <c r="EE735" i="1"/>
  <c r="EI735" i="1" s="1"/>
  <c r="CV347" i="1"/>
  <c r="ER347" i="1"/>
  <c r="ES347" i="1"/>
  <c r="CV417" i="1"/>
  <c r="ER417" i="1"/>
  <c r="ES417" i="1"/>
  <c r="CV73" i="1"/>
  <c r="EM73" i="1"/>
  <c r="ES73" i="1"/>
  <c r="EW73" i="1" s="1"/>
  <c r="ER73" i="1"/>
  <c r="EV73" i="1" s="1"/>
  <c r="EU926" i="1"/>
  <c r="EY926" i="1" s="1"/>
  <c r="EU348" i="1"/>
  <c r="EY348" i="1" s="1"/>
  <c r="EU726" i="1"/>
  <c r="EH924" i="1"/>
  <c r="EG833" i="1"/>
  <c r="ET726" i="1"/>
  <c r="EG239" i="1"/>
  <c r="EK239" i="1" s="1"/>
  <c r="EG735" i="1"/>
  <c r="EK735" i="1" s="1"/>
  <c r="EU48" i="1"/>
  <c r="EU902" i="1"/>
  <c r="ET417" i="1"/>
  <c r="ET315" i="1"/>
  <c r="EX315" i="1" s="1"/>
  <c r="EU677" i="1"/>
  <c r="EU832" i="1"/>
  <c r="EU797" i="1"/>
  <c r="CQ682" i="1"/>
  <c r="DZ682" i="1"/>
  <c r="EF682" i="1"/>
  <c r="EJ682" i="1" s="1"/>
  <c r="EE682" i="1"/>
  <c r="EI682" i="1" s="1"/>
  <c r="DM582" i="1"/>
  <c r="ES48" i="1"/>
  <c r="ER48" i="1"/>
  <c r="DM348" i="1"/>
  <c r="EF347" i="1"/>
  <c r="EE417" i="1"/>
  <c r="EF417" i="1"/>
  <c r="EE924" i="1"/>
  <c r="EF924" i="1"/>
  <c r="CV591" i="1"/>
  <c r="ER591" i="1"/>
  <c r="ES591" i="1"/>
  <c r="DM902" i="1"/>
  <c r="DM301" i="1"/>
  <c r="DM833" i="1"/>
  <c r="EF719" i="1"/>
  <c r="EE719" i="1"/>
  <c r="EH936" i="1"/>
  <c r="EL936" i="1" s="1"/>
  <c r="ET48" i="1"/>
  <c r="ET833" i="1"/>
  <c r="EX833" i="1" s="1"/>
  <c r="ET239" i="1"/>
  <c r="ET735" i="1"/>
  <c r="EX735" i="1" s="1"/>
  <c r="ET677" i="1"/>
  <c r="EH539" i="1"/>
  <c r="EL539" i="1" s="1"/>
  <c r="EH30" i="1"/>
  <c r="EL30" i="1" s="1"/>
  <c r="EH64" i="1"/>
  <c r="EG591" i="1"/>
  <c r="EK591" i="1" s="1"/>
  <c r="EH935" i="1"/>
  <c r="EG353" i="1"/>
  <c r="EK353" i="1" s="1"/>
  <c r="EH145" i="1"/>
  <c r="CV247" i="1"/>
  <c r="EM247" i="1"/>
  <c r="ES247" i="1"/>
  <c r="EW247" i="1" s="1"/>
  <c r="ER247" i="1"/>
  <c r="EV247" i="1" s="1"/>
  <c r="CV64" i="1"/>
  <c r="EM64" i="1"/>
  <c r="ER64" i="1"/>
  <c r="EV64" i="1" s="1"/>
  <c r="ES64" i="1"/>
  <c r="EW64" i="1" s="1"/>
  <c r="EE498" i="1"/>
  <c r="EI498" i="1" s="1"/>
  <c r="EF498" i="1"/>
  <c r="EJ498" i="1" s="1"/>
  <c r="CQ930" i="1"/>
  <c r="DZ930" i="1"/>
  <c r="EE930" i="1"/>
  <c r="EI930" i="1" s="1"/>
  <c r="EF930" i="1"/>
  <c r="EJ930" i="1" s="1"/>
  <c r="DM551" i="1"/>
  <c r="DM735" i="1"/>
  <c r="CV406" i="1"/>
  <c r="ES406" i="1"/>
  <c r="ER406" i="1"/>
  <c r="DZ591" i="1"/>
  <c r="EF591" i="1"/>
  <c r="EJ591" i="1" s="1"/>
  <c r="EE591" i="1"/>
  <c r="EI591" i="1" s="1"/>
  <c r="CV801" i="1"/>
  <c r="EU336" i="1"/>
  <c r="ET801" i="1"/>
  <c r="ET969" i="1"/>
  <c r="EX969" i="1" s="1"/>
  <c r="EH862" i="1"/>
  <c r="EL862" i="1" s="1"/>
  <c r="EU347" i="1"/>
  <c r="EH372" i="1"/>
  <c r="EU539" i="1"/>
  <c r="EY539" i="1" s="1"/>
  <c r="EU33" i="1"/>
  <c r="EU64" i="1"/>
  <c r="EY64" i="1" s="1"/>
  <c r="ET591" i="1"/>
  <c r="EU935" i="1"/>
  <c r="EU406" i="1"/>
  <c r="ET353" i="1"/>
  <c r="EX353" i="1" s="1"/>
  <c r="ET73" i="1"/>
  <c r="EX73" i="1" s="1"/>
  <c r="EE64" i="1"/>
  <c r="EF64" i="1"/>
  <c r="EF739" i="1"/>
  <c r="EE739" i="1"/>
  <c r="ER372" i="1"/>
  <c r="ES372" i="1"/>
  <c r="EF145" i="1"/>
  <c r="EE145" i="1"/>
  <c r="CV727" i="1"/>
  <c r="EM727" i="1"/>
  <c r="ES727" i="1"/>
  <c r="EW727" i="1" s="1"/>
  <c r="ES219" i="1"/>
  <c r="ER219" i="1"/>
  <c r="CQ785" i="1"/>
  <c r="DZ785" i="1"/>
  <c r="EE785" i="1"/>
  <c r="EI785" i="1" s="1"/>
  <c r="EF785" i="1"/>
  <c r="EJ785" i="1" s="1"/>
  <c r="EF839" i="1"/>
  <c r="EE839" i="1"/>
  <c r="DZ539" i="1"/>
  <c r="EF539" i="1"/>
  <c r="EJ539" i="1" s="1"/>
  <c r="EE539" i="1"/>
  <c r="EI539" i="1" s="1"/>
  <c r="DZ30" i="1"/>
  <c r="EE30" i="1"/>
  <c r="EI30" i="1" s="1"/>
  <c r="EF30" i="1"/>
  <c r="EJ30" i="1" s="1"/>
  <c r="EG902" i="1"/>
  <c r="EK902" i="1" s="1"/>
  <c r="EU727" i="1"/>
  <c r="EY727" i="1" s="1"/>
  <c r="EU862" i="1"/>
  <c r="ET582" i="1"/>
  <c r="EX582" i="1" s="1"/>
  <c r="ET406" i="1"/>
  <c r="EH417" i="1"/>
  <c r="EL417" i="1" s="1"/>
  <c r="EH785" i="1"/>
  <c r="EL785" i="1" s="1"/>
  <c r="EG372" i="1"/>
  <c r="EG936" i="1"/>
  <c r="EK936" i="1" s="1"/>
  <c r="EG739" i="1"/>
  <c r="EU372" i="1"/>
  <c r="EG719" i="1"/>
  <c r="EG862" i="1"/>
  <c r="EK862" i="1" s="1"/>
  <c r="EG122" i="1"/>
  <c r="EK122" i="1" s="1"/>
  <c r="EG727" i="1"/>
  <c r="EK727" i="1" s="1"/>
  <c r="EG363" i="1"/>
  <c r="EK363" i="1" s="1"/>
  <c r="EH97" i="1"/>
  <c r="EH682" i="1"/>
  <c r="EL682" i="1" s="1"/>
  <c r="CU677" i="1"/>
  <c r="EM677" i="1" s="1"/>
  <c r="ES677" i="1"/>
  <c r="ER677" i="1"/>
  <c r="EE372" i="1"/>
  <c r="EF372" i="1"/>
  <c r="ES798" i="1"/>
  <c r="ER798" i="1"/>
  <c r="ER239" i="1"/>
  <c r="ES239" i="1"/>
  <c r="CQ436" i="1"/>
  <c r="EE436" i="1"/>
  <c r="EI436" i="1" s="1"/>
  <c r="EF436" i="1"/>
  <c r="EJ436" i="1" s="1"/>
  <c r="CQ727" i="1"/>
  <c r="EE727" i="1"/>
  <c r="EI727" i="1" s="1"/>
  <c r="EF727" i="1"/>
  <c r="EJ727" i="1" s="1"/>
  <c r="CP219" i="1"/>
  <c r="DZ219" i="1" s="1"/>
  <c r="EE219" i="1"/>
  <c r="EF219" i="1"/>
  <c r="CQ313" i="1"/>
  <c r="DZ313" i="1"/>
  <c r="EF313" i="1"/>
  <c r="EJ313" i="1" s="1"/>
  <c r="EE313" i="1"/>
  <c r="EI313" i="1" s="1"/>
  <c r="EF245" i="1"/>
  <c r="ES336" i="1"/>
  <c r="ER832" i="1"/>
  <c r="ET247" i="1"/>
  <c r="EX247" i="1" s="1"/>
  <c r="ET902" i="1"/>
  <c r="EX902" i="1" s="1"/>
  <c r="EU417" i="1"/>
  <c r="ET372" i="1"/>
  <c r="ET33" i="1"/>
  <c r="ET926" i="1"/>
  <c r="EX926" i="1" s="1"/>
  <c r="EH239" i="1"/>
  <c r="EL239" i="1" s="1"/>
  <c r="EG935" i="1"/>
  <c r="EG682" i="1"/>
  <c r="EK682" i="1" s="1"/>
  <c r="EG145" i="1"/>
  <c r="ET862" i="1"/>
  <c r="ET347" i="1"/>
  <c r="ET727" i="1"/>
  <c r="EX727" i="1" s="1"/>
  <c r="ET363" i="1"/>
  <c r="EX363" i="1" s="1"/>
  <c r="EU582" i="1"/>
  <c r="EY582" i="1" s="1"/>
  <c r="EU682" i="1"/>
  <c r="CA727" i="1"/>
  <c r="CZ727" i="1"/>
  <c r="DF727" i="1"/>
  <c r="DJ727" i="1" s="1"/>
  <c r="DE727" i="1"/>
  <c r="DI727" i="1" s="1"/>
  <c r="CZ122" i="1"/>
  <c r="CA330" i="1"/>
  <c r="CZ330" i="1"/>
  <c r="DE330" i="1"/>
  <c r="DI330" i="1" s="1"/>
  <c r="DF330" i="1"/>
  <c r="DJ330" i="1" s="1"/>
  <c r="DR551" i="1"/>
  <c r="DV551" i="1" s="1"/>
  <c r="CA219" i="1"/>
  <c r="CZ219" i="1"/>
  <c r="DF219" i="1"/>
  <c r="DJ219" i="1" s="1"/>
  <c r="DE219" i="1"/>
  <c r="DI219" i="1" s="1"/>
  <c r="DR735" i="1"/>
  <c r="DV735" i="1" s="1"/>
  <c r="DS735" i="1"/>
  <c r="DW735" i="1" s="1"/>
  <c r="CA603" i="1"/>
  <c r="DF603" i="1"/>
  <c r="DE603" i="1"/>
  <c r="CA90" i="1"/>
  <c r="CZ90" i="1"/>
  <c r="DE90" i="1"/>
  <c r="DI90" i="1" s="1"/>
  <c r="DF90" i="1"/>
  <c r="DJ90" i="1" s="1"/>
  <c r="CA245" i="1"/>
  <c r="CZ245" i="1"/>
  <c r="DF245" i="1"/>
  <c r="DJ245" i="1" s="1"/>
  <c r="DE245" i="1"/>
  <c r="DI245" i="1" s="1"/>
  <c r="DH64" i="1"/>
  <c r="DG417" i="1"/>
  <c r="DK417" i="1" s="1"/>
  <c r="DT591" i="1"/>
  <c r="DT363" i="1"/>
  <c r="DH582" i="1"/>
  <c r="DH848" i="1"/>
  <c r="DL848" i="1" s="1"/>
  <c r="DH97" i="1"/>
  <c r="DL97" i="1" s="1"/>
  <c r="DG90" i="1"/>
  <c r="DK90" i="1" s="1"/>
  <c r="DG603" i="1"/>
  <c r="DG301" i="1"/>
  <c r="DK301" i="1" s="1"/>
  <c r="DG330" i="1"/>
  <c r="DK330" i="1" s="1"/>
  <c r="DU591" i="1"/>
  <c r="DH19" i="1"/>
  <c r="DL19" i="1" s="1"/>
  <c r="DU363" i="1"/>
  <c r="DG902" i="1"/>
  <c r="DK902" i="1" s="1"/>
  <c r="DG539" i="1"/>
  <c r="DU245" i="1"/>
  <c r="DY245" i="1" s="1"/>
  <c r="DH247" i="1"/>
  <c r="DG582" i="1"/>
  <c r="DT406" i="1"/>
  <c r="DH347" i="1"/>
  <c r="DL347" i="1" s="1"/>
  <c r="DG219" i="1"/>
  <c r="DK219" i="1" s="1"/>
  <c r="DT30" i="1"/>
  <c r="DX30" i="1" s="1"/>
  <c r="DT739" i="1"/>
  <c r="DG944" i="1"/>
  <c r="DK944" i="1" s="1"/>
  <c r="DT682" i="1"/>
  <c r="DG719" i="1"/>
  <c r="DK719" i="1" s="1"/>
  <c r="DR682" i="1"/>
  <c r="DS682" i="1"/>
  <c r="CA944" i="1"/>
  <c r="CZ944" i="1"/>
  <c r="DE944" i="1"/>
  <c r="DI944" i="1" s="1"/>
  <c r="DF944" i="1"/>
  <c r="DJ944" i="1" s="1"/>
  <c r="DE798" i="1"/>
  <c r="DF798" i="1"/>
  <c r="CA239" i="1"/>
  <c r="CZ239" i="1"/>
  <c r="DF239" i="1"/>
  <c r="DJ239" i="1" s="1"/>
  <c r="DE239" i="1"/>
  <c r="DI239" i="1" s="1"/>
  <c r="DR347" i="1"/>
  <c r="DS97" i="1"/>
  <c r="DF359" i="1"/>
  <c r="DS804" i="1"/>
  <c r="DR804" i="1"/>
  <c r="DR719" i="1"/>
  <c r="DS719" i="1"/>
  <c r="CA33" i="1"/>
  <c r="CZ33" i="1"/>
  <c r="DF33" i="1"/>
  <c r="DJ33" i="1" s="1"/>
  <c r="DE33" i="1"/>
  <c r="DI33" i="1" s="1"/>
  <c r="DU735" i="1"/>
  <c r="DY735" i="1" s="1"/>
  <c r="DH73" i="1"/>
  <c r="DL73" i="1" s="1"/>
  <c r="DT383" i="1"/>
  <c r="DH33" i="1"/>
  <c r="DL33" i="1" s="1"/>
  <c r="DU64" i="1"/>
  <c r="DU582" i="1"/>
  <c r="DY582" i="1" s="1"/>
  <c r="DU383" i="1"/>
  <c r="DU926" i="1"/>
  <c r="DU739" i="1"/>
  <c r="DU348" i="1"/>
  <c r="DY348" i="1" s="1"/>
  <c r="DH726" i="1"/>
  <c r="DG247" i="1"/>
  <c r="DT902" i="1"/>
  <c r="DX902" i="1" s="1"/>
  <c r="DH245" i="1"/>
  <c r="DL245" i="1" s="1"/>
  <c r="DU247" i="1"/>
  <c r="DU414" i="1"/>
  <c r="DU74" i="1"/>
  <c r="DT582" i="1"/>
  <c r="DX582" i="1" s="1"/>
  <c r="DT833" i="1"/>
  <c r="DX833" i="1" s="1"/>
  <c r="DT239" i="1"/>
  <c r="DT677" i="1"/>
  <c r="DT719" i="1"/>
  <c r="CA363" i="1"/>
  <c r="CZ363" i="1"/>
  <c r="DE363" i="1"/>
  <c r="DI363" i="1" s="1"/>
  <c r="DF363" i="1"/>
  <c r="DJ363" i="1" s="1"/>
  <c r="CA19" i="1"/>
  <c r="CZ19" i="1"/>
  <c r="DE19" i="1"/>
  <c r="DI19" i="1" s="1"/>
  <c r="DF19" i="1"/>
  <c r="DJ19" i="1" s="1"/>
  <c r="CA353" i="1"/>
  <c r="CZ353" i="1"/>
  <c r="DF353" i="1"/>
  <c r="DJ353" i="1" s="1"/>
  <c r="DE353" i="1"/>
  <c r="DI353" i="1" s="1"/>
  <c r="CG846" i="1"/>
  <c r="DR591" i="1"/>
  <c r="DS591" i="1"/>
  <c r="DE315" i="1"/>
  <c r="DI315" i="1" s="1"/>
  <c r="DF315" i="1"/>
  <c r="DJ315" i="1" s="1"/>
  <c r="DH735" i="1"/>
  <c r="DU32" i="1"/>
  <c r="DT839" i="1"/>
  <c r="DX839" i="1" s="1"/>
  <c r="DG862" i="1"/>
  <c r="DK862" i="1" s="1"/>
  <c r="DG846" i="1"/>
  <c r="DK846" i="1" s="1"/>
  <c r="DU267" i="1"/>
  <c r="DY267" i="1" s="1"/>
  <c r="DU839" i="1"/>
  <c r="DY839" i="1" s="1"/>
  <c r="DH944" i="1"/>
  <c r="DL944" i="1" s="1"/>
  <c r="DU682" i="1"/>
  <c r="DH926" i="1"/>
  <c r="DL926" i="1" s="1"/>
  <c r="DH348" i="1"/>
  <c r="DL348" i="1" s="1"/>
  <c r="DT247" i="1"/>
  <c r="DH90" i="1"/>
  <c r="DL90" i="1" s="1"/>
  <c r="DU804" i="1"/>
  <c r="DH417" i="1"/>
  <c r="DL417" i="1" s="1"/>
  <c r="DT936" i="1"/>
  <c r="DG239" i="1"/>
  <c r="DK239" i="1" s="1"/>
  <c r="CG247" i="1"/>
  <c r="DR247" i="1"/>
  <c r="DS247" i="1"/>
  <c r="CG64" i="1"/>
  <c r="DR64" i="1"/>
  <c r="DS64" i="1"/>
  <c r="DF935" i="1"/>
  <c r="DE935" i="1"/>
  <c r="DF726" i="1"/>
  <c r="DE726" i="1"/>
  <c r="DR739" i="1"/>
  <c r="DS739" i="1"/>
  <c r="DF582" i="1"/>
  <c r="DE582" i="1"/>
  <c r="DR885" i="1"/>
  <c r="CG797" i="1"/>
  <c r="DR797" i="1"/>
  <c r="DV797" i="1" s="1"/>
  <c r="DS797" i="1"/>
  <c r="DW797" i="1" s="1"/>
  <c r="CA348" i="1"/>
  <c r="CZ348" i="1"/>
  <c r="DF348" i="1"/>
  <c r="DJ348" i="1" s="1"/>
  <c r="DE348" i="1"/>
  <c r="DI348" i="1" s="1"/>
  <c r="CG839" i="1"/>
  <c r="DS839" i="1"/>
  <c r="DW839" i="1" s="1"/>
  <c r="DR839" i="1"/>
  <c r="DV839" i="1" s="1"/>
  <c r="CA862" i="1"/>
  <c r="CZ862" i="1"/>
  <c r="DE862" i="1"/>
  <c r="DI862" i="1" s="1"/>
  <c r="DF862" i="1"/>
  <c r="DJ862" i="1" s="1"/>
  <c r="DR406" i="1"/>
  <c r="DS406" i="1"/>
  <c r="CG426" i="1"/>
  <c r="DS426" i="1"/>
  <c r="DW426" i="1" s="1"/>
  <c r="DR426" i="1"/>
  <c r="DV426" i="1" s="1"/>
  <c r="CA902" i="1"/>
  <c r="CZ902" i="1"/>
  <c r="DF902" i="1"/>
  <c r="DJ902" i="1" s="1"/>
  <c r="DE902" i="1"/>
  <c r="DI902" i="1" s="1"/>
  <c r="CA301" i="1"/>
  <c r="CZ301" i="1"/>
  <c r="DE301" i="1"/>
  <c r="DI301" i="1" s="1"/>
  <c r="DF301" i="1"/>
  <c r="DJ301" i="1" s="1"/>
  <c r="CA969" i="1"/>
  <c r="CZ969" i="1"/>
  <c r="DF969" i="1"/>
  <c r="DJ969" i="1" s="1"/>
  <c r="DE969" i="1"/>
  <c r="DI969" i="1" s="1"/>
  <c r="DR30" i="1"/>
  <c r="DV30" i="1" s="1"/>
  <c r="DS30" i="1"/>
  <c r="DW30" i="1" s="1"/>
  <c r="CA926" i="1"/>
  <c r="CZ926" i="1"/>
  <c r="DF926" i="1"/>
  <c r="DJ926" i="1" s="1"/>
  <c r="DE926" i="1"/>
  <c r="DI926" i="1" s="1"/>
  <c r="DU301" i="1"/>
  <c r="DY301" i="1" s="1"/>
  <c r="DG839" i="1"/>
  <c r="DK839" i="1" s="1"/>
  <c r="DT862" i="1"/>
  <c r="DT32" i="1"/>
  <c r="DG727" i="1"/>
  <c r="DK727" i="1" s="1"/>
  <c r="DG729" i="1"/>
  <c r="DK729" i="1" s="1"/>
  <c r="DU944" i="1"/>
  <c r="DG353" i="1"/>
  <c r="DK353" i="1" s="1"/>
  <c r="DH682" i="1"/>
  <c r="DU551" i="1"/>
  <c r="DY551" i="1" s="1"/>
  <c r="DT804" i="1"/>
  <c r="DH804" i="1"/>
  <c r="DG726" i="1"/>
  <c r="DU969" i="1"/>
  <c r="DU239" i="1"/>
  <c r="DR436" i="1"/>
  <c r="DS436" i="1"/>
  <c r="CA729" i="1"/>
  <c r="CZ729" i="1"/>
  <c r="DF729" i="1"/>
  <c r="DJ729" i="1" s="1"/>
  <c r="DE729" i="1"/>
  <c r="DI729" i="1" s="1"/>
  <c r="DS32" i="1"/>
  <c r="DR32" i="1"/>
  <c r="DS330" i="1"/>
  <c r="DW330" i="1" s="1"/>
  <c r="CG603" i="1"/>
  <c r="DR603" i="1"/>
  <c r="DV603" i="1" s="1"/>
  <c r="DS603" i="1"/>
  <c r="DW603" i="1" s="1"/>
  <c r="CA102" i="1"/>
  <c r="CZ102" i="1"/>
  <c r="DE102" i="1"/>
  <c r="DI102" i="1" s="1"/>
  <c r="DF102" i="1"/>
  <c r="DJ102" i="1" s="1"/>
  <c r="CG245" i="1"/>
  <c r="DR245" i="1"/>
  <c r="DV245" i="1" s="1"/>
  <c r="DS245" i="1"/>
  <c r="DW245" i="1" s="1"/>
  <c r="DH301" i="1"/>
  <c r="DL301" i="1" s="1"/>
  <c r="DU436" i="1"/>
  <c r="DU677" i="1"/>
  <c r="DT353" i="1"/>
  <c r="DU603" i="1"/>
  <c r="DY603" i="1" s="1"/>
  <c r="DH846" i="1"/>
  <c r="DL846" i="1" s="1"/>
  <c r="DH353" i="1"/>
  <c r="DL353" i="1" s="1"/>
  <c r="DH798" i="1"/>
  <c r="DG848" i="1"/>
  <c r="DK848" i="1" s="1"/>
  <c r="DU936" i="1"/>
  <c r="DT426" i="1"/>
  <c r="DX426" i="1" s="1"/>
  <c r="DG804" i="1"/>
  <c r="DH219" i="1"/>
  <c r="DL219" i="1" s="1"/>
  <c r="DU359" i="1"/>
  <c r="DY359" i="1" s="1"/>
  <c r="DT267" i="1"/>
  <c r="DX267" i="1" s="1"/>
  <c r="DH102" i="1"/>
  <c r="DL102" i="1" s="1"/>
  <c r="DH969" i="1"/>
  <c r="DL969" i="1" s="1"/>
  <c r="DH239" i="1"/>
  <c r="DL239" i="1" s="1"/>
  <c r="DT935" i="1"/>
  <c r="DT798" i="1"/>
  <c r="CG414" i="1"/>
  <c r="CF677" i="1"/>
  <c r="DM677" i="1" s="1"/>
  <c r="DS677" i="1"/>
  <c r="DR677" i="1"/>
  <c r="CA682" i="1"/>
  <c r="DF682" i="1"/>
  <c r="DE682" i="1"/>
  <c r="CF944" i="1"/>
  <c r="DM944" i="1" s="1"/>
  <c r="DR944" i="1"/>
  <c r="DS944" i="1"/>
  <c r="DR798" i="1"/>
  <c r="DS798" i="1"/>
  <c r="CG239" i="1"/>
  <c r="DR239" i="1"/>
  <c r="DS239" i="1"/>
  <c r="CZ347" i="1"/>
  <c r="DF347" i="1"/>
  <c r="DJ347" i="1" s="1"/>
  <c r="CA417" i="1"/>
  <c r="CZ417" i="1"/>
  <c r="DF417" i="1"/>
  <c r="DJ417" i="1" s="1"/>
  <c r="DE417" i="1"/>
  <c r="DI417" i="1" s="1"/>
  <c r="CG383" i="1"/>
  <c r="DR383" i="1"/>
  <c r="CA97" i="1"/>
  <c r="CZ97" i="1"/>
  <c r="DF97" i="1"/>
  <c r="DJ97" i="1" s="1"/>
  <c r="DE97" i="1"/>
  <c r="DI97" i="1" s="1"/>
  <c r="CG359" i="1"/>
  <c r="DS359" i="1"/>
  <c r="DW359" i="1" s="1"/>
  <c r="DR359" i="1"/>
  <c r="DV359" i="1" s="1"/>
  <c r="CA848" i="1"/>
  <c r="CZ848" i="1"/>
  <c r="DF848" i="1"/>
  <c r="DJ848" i="1" s="1"/>
  <c r="DE848" i="1"/>
  <c r="DI848" i="1" s="1"/>
  <c r="CA73" i="1"/>
  <c r="DE804" i="1"/>
  <c r="DF804" i="1"/>
  <c r="CA719" i="1"/>
  <c r="CZ719" i="1"/>
  <c r="DE719" i="1"/>
  <c r="DI719" i="1" s="1"/>
  <c r="DF719" i="1"/>
  <c r="DJ719" i="1" s="1"/>
  <c r="CG267" i="1"/>
  <c r="DR267" i="1"/>
  <c r="DV267" i="1" s="1"/>
  <c r="DS267" i="1"/>
  <c r="DW267" i="1" s="1"/>
  <c r="CG832" i="1"/>
  <c r="DR832" i="1"/>
  <c r="DV832" i="1" s="1"/>
  <c r="DS832" i="1"/>
  <c r="DW832" i="1" s="1"/>
  <c r="DH30" i="1"/>
  <c r="DG315" i="1"/>
  <c r="DK315" i="1" s="1"/>
  <c r="DU832" i="1"/>
  <c r="DY832" i="1" s="1"/>
  <c r="DH603" i="1"/>
  <c r="DU353" i="1"/>
  <c r="DU798" i="1"/>
  <c r="DH330" i="1"/>
  <c r="DL330" i="1" s="1"/>
  <c r="DT359" i="1"/>
  <c r="DX359" i="1" s="1"/>
  <c r="DT551" i="1"/>
  <c r="DX551" i="1" s="1"/>
  <c r="DT74" i="1"/>
  <c r="DG341" i="1"/>
  <c r="DK341" i="1" s="1"/>
  <c r="DT969" i="1"/>
  <c r="DU833" i="1"/>
  <c r="DY833" i="1" s="1"/>
  <c r="DG267" i="1"/>
  <c r="DT832" i="1"/>
  <c r="DX832" i="1" s="1"/>
  <c r="DG926" i="1"/>
  <c r="DK926" i="1" s="1"/>
  <c r="DG935" i="1"/>
  <c r="DG798" i="1"/>
  <c r="CG363" i="1"/>
  <c r="DR363" i="1"/>
  <c r="DS363" i="1"/>
  <c r="CG19" i="1"/>
  <c r="DR353" i="1"/>
  <c r="DS353" i="1"/>
  <c r="CA846" i="1"/>
  <c r="CZ846" i="1"/>
  <c r="DE846" i="1"/>
  <c r="DI846" i="1" s="1"/>
  <c r="DF846" i="1"/>
  <c r="DJ846" i="1" s="1"/>
  <c r="CZ591" i="1"/>
  <c r="DH539" i="1"/>
  <c r="DU30" i="1"/>
  <c r="DY30" i="1" s="1"/>
  <c r="DG19" i="1"/>
  <c r="DK19" i="1" s="1"/>
  <c r="DH902" i="1"/>
  <c r="DL902" i="1" s="1"/>
  <c r="DT245" i="1"/>
  <c r="DX245" i="1" s="1"/>
  <c r="DT436" i="1"/>
  <c r="DU935" i="1"/>
  <c r="DH406" i="1"/>
  <c r="DL406" i="1" s="1"/>
  <c r="DG102" i="1"/>
  <c r="DK102" i="1" s="1"/>
  <c r="DH719" i="1"/>
  <c r="DL719" i="1" s="1"/>
  <c r="DG969" i="1"/>
  <c r="DK969" i="1" s="1"/>
  <c r="DU426" i="1"/>
  <c r="DY426" i="1" s="1"/>
  <c r="DH862" i="1"/>
  <c r="DL862" i="1" s="1"/>
  <c r="DH729" i="1"/>
  <c r="DL729" i="1" s="1"/>
  <c r="DG33" i="1"/>
  <c r="DK33" i="1" s="1"/>
  <c r="DT926" i="1"/>
  <c r="DT348" i="1"/>
  <c r="DX348" i="1" s="1"/>
  <c r="DG145" i="1"/>
  <c r="DE247" i="1"/>
  <c r="DF247" i="1"/>
  <c r="DR935" i="1"/>
  <c r="DS935" i="1"/>
  <c r="CG582" i="1"/>
  <c r="DR582" i="1"/>
  <c r="DV582" i="1" s="1"/>
  <c r="DS582" i="1"/>
  <c r="DW582" i="1" s="1"/>
  <c r="CA145" i="1"/>
  <c r="DE145" i="1"/>
  <c r="DF145" i="1"/>
  <c r="CG348" i="1"/>
  <c r="DR348" i="1"/>
  <c r="DV348" i="1" s="1"/>
  <c r="DS348" i="1"/>
  <c r="DW348" i="1" s="1"/>
  <c r="CA839" i="1"/>
  <c r="CZ839" i="1"/>
  <c r="DF839" i="1"/>
  <c r="DJ839" i="1" s="1"/>
  <c r="DE839" i="1"/>
  <c r="DI839" i="1" s="1"/>
  <c r="DS862" i="1"/>
  <c r="DR862" i="1"/>
  <c r="CA406" i="1"/>
  <c r="CZ406" i="1"/>
  <c r="DE406" i="1"/>
  <c r="DI406" i="1" s="1"/>
  <c r="DF406" i="1"/>
  <c r="DJ406" i="1" s="1"/>
  <c r="DE426" i="1"/>
  <c r="DS902" i="1"/>
  <c r="DW902" i="1" s="1"/>
  <c r="DR902" i="1"/>
  <c r="DV902" i="1" s="1"/>
  <c r="CG301" i="1"/>
  <c r="DR301" i="1"/>
  <c r="DV301" i="1" s="1"/>
  <c r="DS301" i="1"/>
  <c r="DW301" i="1" s="1"/>
  <c r="DS833" i="1"/>
  <c r="DW833" i="1" s="1"/>
  <c r="DR833" i="1"/>
  <c r="DV833" i="1" s="1"/>
  <c r="DF539" i="1"/>
  <c r="DE539" i="1"/>
  <c r="DR969" i="1"/>
  <c r="DS969" i="1"/>
  <c r="CG936" i="1"/>
  <c r="DS936" i="1"/>
  <c r="DR936" i="1"/>
  <c r="CA30" i="1"/>
  <c r="DE30" i="1"/>
  <c r="DF30" i="1"/>
  <c r="CF926" i="1"/>
  <c r="DM926" i="1" s="1"/>
  <c r="DS926" i="1"/>
  <c r="DR926" i="1"/>
  <c r="DS74" i="1"/>
  <c r="DU902" i="1"/>
  <c r="DY902" i="1" s="1"/>
  <c r="DG245" i="1"/>
  <c r="DK245" i="1" s="1"/>
  <c r="DG363" i="1"/>
  <c r="DK363" i="1" s="1"/>
  <c r="DH935" i="1"/>
  <c r="DU406" i="1"/>
  <c r="DT603" i="1"/>
  <c r="DX603" i="1" s="1"/>
  <c r="DU797" i="1"/>
  <c r="DY797" i="1" s="1"/>
  <c r="DU719" i="1"/>
  <c r="DG97" i="1"/>
  <c r="DK97" i="1" s="1"/>
  <c r="DT301" i="1"/>
  <c r="DX301" i="1" s="1"/>
  <c r="DH591" i="1"/>
  <c r="DL591" i="1" s="1"/>
  <c r="DH363" i="1"/>
  <c r="DL363" i="1" s="1"/>
  <c r="DT64" i="1"/>
  <c r="DH727" i="1"/>
  <c r="DL727" i="1" s="1"/>
  <c r="DU862" i="1"/>
  <c r="DG406" i="1"/>
  <c r="DK406" i="1" s="1"/>
  <c r="DG30" i="1"/>
  <c r="DT944" i="1"/>
  <c r="DT797" i="1"/>
  <c r="DX797" i="1" s="1"/>
  <c r="DG348" i="1"/>
  <c r="DK348" i="1" s="1"/>
  <c r="DT735" i="1"/>
  <c r="DX735" i="1" s="1"/>
  <c r="DG682" i="1"/>
  <c r="BS380" i="1"/>
  <c r="BS74" i="1"/>
  <c r="BV74" i="1" s="1"/>
  <c r="BX74" i="1"/>
  <c r="DG74" i="1" s="1"/>
  <c r="CS74" i="1"/>
  <c r="EU74" i="1" s="1"/>
  <c r="CN74" i="1"/>
  <c r="EH74" i="1" s="1"/>
  <c r="CI74" i="1"/>
  <c r="BX380" i="1"/>
  <c r="CS380" i="1"/>
  <c r="ET380" i="1" s="1"/>
  <c r="CN380" i="1"/>
  <c r="EH380" i="1" s="1"/>
  <c r="CI380" i="1"/>
  <c r="CG944" i="1"/>
  <c r="CP935" i="1"/>
  <c r="DZ935" i="1" s="1"/>
  <c r="BZ682" i="1"/>
  <c r="CZ682" i="1" s="1"/>
  <c r="CF247" i="1"/>
  <c r="DM247" i="1" s="1"/>
  <c r="CF64" i="1"/>
  <c r="DM64" i="1" s="1"/>
  <c r="CF239" i="1"/>
  <c r="DM239" i="1" s="1"/>
  <c r="CF363" i="1"/>
  <c r="DM363" i="1" s="1"/>
  <c r="BZ603" i="1"/>
  <c r="CZ603" i="1" s="1"/>
  <c r="CU347" i="1"/>
  <c r="EM347" i="1" s="1"/>
  <c r="CQ219" i="1"/>
  <c r="CK739" i="1"/>
  <c r="CV677" i="1"/>
  <c r="CK848" i="1"/>
  <c r="CU406" i="1"/>
  <c r="EM406" i="1" s="1"/>
  <c r="CK902" i="1"/>
  <c r="CU801" i="1"/>
  <c r="EM801" i="1" s="1"/>
  <c r="CV924" i="1"/>
  <c r="CQ372" i="1"/>
  <c r="CP372" i="1"/>
  <c r="DZ372" i="1" s="1"/>
  <c r="CU591" i="1"/>
  <c r="EM591" i="1" s="1"/>
  <c r="CK833" i="1"/>
  <c r="CU417" i="1"/>
  <c r="EM417" i="1" s="1"/>
  <c r="CV798" i="1"/>
  <c r="CU798" i="1"/>
  <c r="EM798" i="1" s="1"/>
  <c r="CL935" i="1"/>
  <c r="CK935" i="1"/>
  <c r="CV682" i="1"/>
  <c r="CU682" i="1"/>
  <c r="EM682" i="1" s="1"/>
  <c r="CV372" i="1"/>
  <c r="CU372" i="1"/>
  <c r="EM372" i="1" s="1"/>
  <c r="CL582" i="1"/>
  <c r="CL726" i="1"/>
  <c r="CQ145" i="1"/>
  <c r="CP145" i="1"/>
  <c r="DZ145" i="1" s="1"/>
  <c r="CA798" i="1"/>
  <c r="BZ798" i="1"/>
  <c r="CZ798" i="1" s="1"/>
  <c r="CA804" i="1"/>
  <c r="BZ804" i="1"/>
  <c r="CZ804" i="1" s="1"/>
  <c r="CQ833" i="1"/>
  <c r="CP833" i="1"/>
  <c r="DZ833" i="1" s="1"/>
  <c r="CA539" i="1"/>
  <c r="BZ539" i="1"/>
  <c r="CZ539" i="1" s="1"/>
  <c r="CG969" i="1"/>
  <c r="CF969" i="1"/>
  <c r="DM969" i="1" s="1"/>
  <c r="CP719" i="1"/>
  <c r="DZ719" i="1" s="1"/>
  <c r="CQ719" i="1"/>
  <c r="CA247" i="1"/>
  <c r="BZ247" i="1"/>
  <c r="CZ247" i="1" s="1"/>
  <c r="CQ64" i="1"/>
  <c r="CP64" i="1"/>
  <c r="DZ64" i="1" s="1"/>
  <c r="CA935" i="1"/>
  <c r="BZ935" i="1"/>
  <c r="CZ935" i="1" s="1"/>
  <c r="CA726" i="1"/>
  <c r="BZ726" i="1"/>
  <c r="CZ726" i="1" s="1"/>
  <c r="CG739" i="1"/>
  <c r="CF739" i="1"/>
  <c r="DM739" i="1" s="1"/>
  <c r="CP944" i="1"/>
  <c r="DZ944" i="1" s="1"/>
  <c r="CQ944" i="1"/>
  <c r="CA582" i="1"/>
  <c r="BZ582" i="1"/>
  <c r="CZ582" i="1" s="1"/>
  <c r="BS488" i="1"/>
  <c r="CG926" i="1"/>
  <c r="BX488" i="1"/>
  <c r="DG488" i="1" s="1"/>
  <c r="CS488" i="1"/>
  <c r="CN488" i="1"/>
  <c r="EH488" i="1" s="1"/>
  <c r="CF936" i="1"/>
  <c r="DM936" i="1" s="1"/>
  <c r="CI488" i="1"/>
  <c r="BZ30" i="1"/>
  <c r="CZ30" i="1" s="1"/>
  <c r="CF682" i="1"/>
  <c r="DM682" i="1" s="1"/>
  <c r="CG682" i="1"/>
  <c r="CP739" i="1"/>
  <c r="DZ739" i="1" s="1"/>
  <c r="CQ739" i="1"/>
  <c r="BZ145" i="1"/>
  <c r="CZ145" i="1" s="1"/>
  <c r="CG885" i="1"/>
  <c r="CK682" i="1"/>
  <c r="CF383" i="1"/>
  <c r="DM383" i="1" s="1"/>
  <c r="CD26" i="1"/>
  <c r="CG26" i="1" s="1"/>
  <c r="CI26" i="1"/>
  <c r="CL26" i="1" s="1"/>
  <c r="CN26" i="1"/>
  <c r="CS26" i="1"/>
  <c r="EU26" i="1" s="1"/>
  <c r="BX26" i="1"/>
  <c r="DH26" i="1" s="1"/>
  <c r="BS26" i="1"/>
  <c r="BV26" i="1" s="1"/>
  <c r="CD152" i="1"/>
  <c r="CG152" i="1" s="1"/>
  <c r="CI152" i="1"/>
  <c r="CN152" i="1"/>
  <c r="EH152" i="1" s="1"/>
  <c r="CS152" i="1"/>
  <c r="CV152" i="1" s="1"/>
  <c r="BX152" i="1"/>
  <c r="BS152" i="1"/>
  <c r="BV152" i="1" s="1"/>
  <c r="CD725" i="1"/>
  <c r="CI725" i="1"/>
  <c r="CL725" i="1" s="1"/>
  <c r="CN725" i="1"/>
  <c r="CS725" i="1"/>
  <c r="EU725" i="1" s="1"/>
  <c r="BX725" i="1"/>
  <c r="BZ725" i="1" s="1"/>
  <c r="BS725" i="1"/>
  <c r="CD511" i="1"/>
  <c r="CI511" i="1"/>
  <c r="CL511" i="1" s="1"/>
  <c r="CN511" i="1"/>
  <c r="EG511" i="1" s="1"/>
  <c r="CS511" i="1"/>
  <c r="BX511" i="1"/>
  <c r="BS511" i="1"/>
  <c r="CD297" i="1"/>
  <c r="CG297" i="1" s="1"/>
  <c r="CI297" i="1"/>
  <c r="CN297" i="1"/>
  <c r="CS297" i="1"/>
  <c r="EU297" i="1" s="1"/>
  <c r="BX297" i="1"/>
  <c r="DG297" i="1" s="1"/>
  <c r="BS297" i="1"/>
  <c r="BV297" i="1" s="1"/>
  <c r="CD502" i="1"/>
  <c r="CI502" i="1"/>
  <c r="CN502" i="1"/>
  <c r="EG502" i="1" s="1"/>
  <c r="CS502" i="1"/>
  <c r="BX502" i="1"/>
  <c r="DH502" i="1" s="1"/>
  <c r="BS502" i="1"/>
  <c r="BV502" i="1" s="1"/>
  <c r="CD570" i="1"/>
  <c r="CI570" i="1"/>
  <c r="CN570" i="1"/>
  <c r="CS570" i="1"/>
  <c r="EU570" i="1" s="1"/>
  <c r="BX570" i="1"/>
  <c r="BZ570" i="1" s="1"/>
  <c r="BS570" i="1"/>
  <c r="CD142" i="1"/>
  <c r="CG142" i="1" s="1"/>
  <c r="CI142" i="1"/>
  <c r="CL142" i="1" s="1"/>
  <c r="CN142" i="1"/>
  <c r="CS142" i="1"/>
  <c r="BX142" i="1"/>
  <c r="BS142" i="1"/>
  <c r="CD29" i="1"/>
  <c r="CG29" i="1" s="1"/>
  <c r="CI29" i="1"/>
  <c r="CL29" i="1" s="1"/>
  <c r="CN29" i="1"/>
  <c r="CQ29" i="1" s="1"/>
  <c r="CS29" i="1"/>
  <c r="CV29" i="1" s="1"/>
  <c r="BX29" i="1"/>
  <c r="DH29" i="1" s="1"/>
  <c r="BS29" i="1"/>
  <c r="BV29" i="1" s="1"/>
  <c r="CD610" i="1"/>
  <c r="CG610" i="1" s="1"/>
  <c r="CI610" i="1"/>
  <c r="CN610" i="1"/>
  <c r="EG610" i="1" s="1"/>
  <c r="CS610" i="1"/>
  <c r="BX610" i="1"/>
  <c r="DG610" i="1" s="1"/>
  <c r="BS610" i="1"/>
  <c r="BV610" i="1" s="1"/>
  <c r="CD308" i="1"/>
  <c r="CI308" i="1"/>
  <c r="CN308" i="1"/>
  <c r="CS308" i="1"/>
  <c r="BX308" i="1"/>
  <c r="DG308" i="1" s="1"/>
  <c r="BS308" i="1"/>
  <c r="CD623" i="1"/>
  <c r="CG623" i="1" s="1"/>
  <c r="CI623" i="1"/>
  <c r="CL623" i="1" s="1"/>
  <c r="CN623" i="1"/>
  <c r="EH623" i="1" s="1"/>
  <c r="CS623" i="1"/>
  <c r="BX623" i="1"/>
  <c r="DH623" i="1" s="1"/>
  <c r="BS623" i="1"/>
  <c r="CD149" i="1"/>
  <c r="CF149" i="1" s="1"/>
  <c r="CI149" i="1"/>
  <c r="CL149" i="1" s="1"/>
  <c r="CN149" i="1"/>
  <c r="CS149" i="1"/>
  <c r="ET149" i="1" s="1"/>
  <c r="BX149" i="1"/>
  <c r="DG149" i="1" s="1"/>
  <c r="BS149" i="1"/>
  <c r="CD211" i="1"/>
  <c r="CG211" i="1" s="1"/>
  <c r="CI211" i="1"/>
  <c r="CN211" i="1"/>
  <c r="EG211" i="1" s="1"/>
  <c r="CS211" i="1"/>
  <c r="BX211" i="1"/>
  <c r="BS211" i="1"/>
  <c r="BV211" i="1" s="1"/>
  <c r="CD816" i="1"/>
  <c r="CI816" i="1"/>
  <c r="CL816" i="1" s="1"/>
  <c r="CN816" i="1"/>
  <c r="CS816" i="1"/>
  <c r="BX816" i="1"/>
  <c r="BZ816" i="1" s="1"/>
  <c r="BS816" i="1"/>
  <c r="CD668" i="1"/>
  <c r="CG668" i="1" s="1"/>
  <c r="CI668" i="1"/>
  <c r="CL668" i="1" s="1"/>
  <c r="CN668" i="1"/>
  <c r="EG668" i="1" s="1"/>
  <c r="CS668" i="1"/>
  <c r="BX668" i="1"/>
  <c r="DG668" i="1" s="1"/>
  <c r="BS668" i="1"/>
  <c r="CD697" i="1"/>
  <c r="CG697" i="1" s="1"/>
  <c r="CI697" i="1"/>
  <c r="CL697" i="1" s="1"/>
  <c r="CN697" i="1"/>
  <c r="CQ697" i="1" s="1"/>
  <c r="CS697" i="1"/>
  <c r="CV697" i="1" s="1"/>
  <c r="BX697" i="1"/>
  <c r="DG697" i="1" s="1"/>
  <c r="BS697" i="1"/>
  <c r="BV697" i="1" s="1"/>
  <c r="CD496" i="1"/>
  <c r="CG496" i="1" s="1"/>
  <c r="CI496" i="1"/>
  <c r="CN496" i="1"/>
  <c r="EG496" i="1" s="1"/>
  <c r="CS496" i="1"/>
  <c r="CV496" i="1" s="1"/>
  <c r="BX496" i="1"/>
  <c r="DG496" i="1" s="1"/>
  <c r="BS496" i="1"/>
  <c r="BV496" i="1" s="1"/>
  <c r="CD314" i="1"/>
  <c r="CI314" i="1"/>
  <c r="CL314" i="1" s="1"/>
  <c r="CN314" i="1"/>
  <c r="CS314" i="1"/>
  <c r="ET314" i="1" s="1"/>
  <c r="BX314" i="1"/>
  <c r="DG314" i="1" s="1"/>
  <c r="BS314" i="1"/>
  <c r="CD822" i="1"/>
  <c r="CG822" i="1" s="1"/>
  <c r="CI822" i="1"/>
  <c r="CL822" i="1" s="1"/>
  <c r="CN822" i="1"/>
  <c r="CS822" i="1"/>
  <c r="CV822" i="1" s="1"/>
  <c r="BX822" i="1"/>
  <c r="DG822" i="1" s="1"/>
  <c r="BS822" i="1"/>
  <c r="CD275" i="1"/>
  <c r="CF275" i="1" s="1"/>
  <c r="CI275" i="1"/>
  <c r="CN275" i="1"/>
  <c r="CS275" i="1"/>
  <c r="ET275" i="1" s="1"/>
  <c r="BX275" i="1"/>
  <c r="BS275" i="1"/>
  <c r="CD312" i="1"/>
  <c r="CG312" i="1" s="1"/>
  <c r="CI312" i="1"/>
  <c r="CN312" i="1"/>
  <c r="EG312" i="1" s="1"/>
  <c r="CS312" i="1"/>
  <c r="CV312" i="1" s="1"/>
  <c r="BX312" i="1"/>
  <c r="DG312" i="1" s="1"/>
  <c r="BS312" i="1"/>
  <c r="BV312" i="1" s="1"/>
  <c r="CD441" i="1"/>
  <c r="CI441" i="1"/>
  <c r="CL441" i="1" s="1"/>
  <c r="CN441" i="1"/>
  <c r="CS441" i="1"/>
  <c r="EU441" i="1" s="1"/>
  <c r="BX441" i="1"/>
  <c r="BZ441" i="1" s="1"/>
  <c r="BS441" i="1"/>
  <c r="CD781" i="1"/>
  <c r="CI781" i="1"/>
  <c r="CL781" i="1" s="1"/>
  <c r="CN781" i="1"/>
  <c r="CS781" i="1"/>
  <c r="CV781" i="1" s="1"/>
  <c r="BX781" i="1"/>
  <c r="DG781" i="1" s="1"/>
  <c r="BS781" i="1"/>
  <c r="CD956" i="1"/>
  <c r="CG956" i="1" s="1"/>
  <c r="CI956" i="1"/>
  <c r="CL956" i="1" s="1"/>
  <c r="CN956" i="1"/>
  <c r="CQ956" i="1" s="1"/>
  <c r="CS956" i="1"/>
  <c r="CV956" i="1" s="1"/>
  <c r="BX956" i="1"/>
  <c r="DG956" i="1" s="1"/>
  <c r="BS956" i="1"/>
  <c r="BV956" i="1" s="1"/>
  <c r="CD928" i="1"/>
  <c r="CG928" i="1" s="1"/>
  <c r="CI928" i="1"/>
  <c r="CN928" i="1"/>
  <c r="CS928" i="1"/>
  <c r="CV928" i="1" s="1"/>
  <c r="BX928" i="1"/>
  <c r="DH928" i="1" s="1"/>
  <c r="BS928" i="1"/>
  <c r="BV928" i="1" s="1"/>
  <c r="CD957" i="1"/>
  <c r="CI957" i="1"/>
  <c r="CL957" i="1" s="1"/>
  <c r="CN957" i="1"/>
  <c r="CS957" i="1"/>
  <c r="BX957" i="1"/>
  <c r="BZ957" i="1" s="1"/>
  <c r="BS957" i="1"/>
  <c r="CD594" i="1"/>
  <c r="CG594" i="1" s="1"/>
  <c r="CI594" i="1"/>
  <c r="CL594" i="1" s="1"/>
  <c r="CN594" i="1"/>
  <c r="CS594" i="1"/>
  <c r="CV594" i="1" s="1"/>
  <c r="BX594" i="1"/>
  <c r="DH594" i="1" s="1"/>
  <c r="BS594" i="1"/>
  <c r="CD132" i="1"/>
  <c r="CI132" i="1"/>
  <c r="CL132" i="1" s="1"/>
  <c r="CN132" i="1"/>
  <c r="CS132" i="1"/>
  <c r="ET132" i="1" s="1"/>
  <c r="BX132" i="1"/>
  <c r="BS132" i="1"/>
  <c r="BV132" i="1" s="1"/>
  <c r="CD633" i="1"/>
  <c r="CG633" i="1" s="1"/>
  <c r="CI633" i="1"/>
  <c r="CN633" i="1"/>
  <c r="EH633" i="1" s="1"/>
  <c r="CS633" i="1"/>
  <c r="CV633" i="1" s="1"/>
  <c r="BX633" i="1"/>
  <c r="DH633" i="1" s="1"/>
  <c r="BS633" i="1"/>
  <c r="CD415" i="1"/>
  <c r="CI415" i="1"/>
  <c r="CL415" i="1" s="1"/>
  <c r="CN415" i="1"/>
  <c r="CS415" i="1"/>
  <c r="BX415" i="1"/>
  <c r="DH415" i="1" s="1"/>
  <c r="BS415" i="1"/>
  <c r="CD388" i="1"/>
  <c r="CG388" i="1" s="1"/>
  <c r="CI388" i="1"/>
  <c r="CL388" i="1" s="1"/>
  <c r="CN388" i="1"/>
  <c r="EH388" i="1" s="1"/>
  <c r="CS388" i="1"/>
  <c r="BX388" i="1"/>
  <c r="BS388" i="1"/>
  <c r="CD188" i="1"/>
  <c r="CG188" i="1" s="1"/>
  <c r="CI188" i="1"/>
  <c r="CL188" i="1" s="1"/>
  <c r="CN188" i="1"/>
  <c r="CS188" i="1"/>
  <c r="ET188" i="1" s="1"/>
  <c r="BX188" i="1"/>
  <c r="DG188" i="1" s="1"/>
  <c r="BS188" i="1"/>
  <c r="BV188" i="1" s="1"/>
  <c r="CD424" i="1"/>
  <c r="CG424" i="1" s="1"/>
  <c r="CI424" i="1"/>
  <c r="CN424" i="1"/>
  <c r="EG424" i="1" s="1"/>
  <c r="CS424" i="1"/>
  <c r="BX424" i="1"/>
  <c r="BS424" i="1"/>
  <c r="BV424" i="1" s="1"/>
  <c r="CD966" i="1"/>
  <c r="CI966" i="1"/>
  <c r="CL966" i="1" s="1"/>
  <c r="CN966" i="1"/>
  <c r="CQ966" i="1" s="1"/>
  <c r="CS966" i="1"/>
  <c r="ET966" i="1" s="1"/>
  <c r="BX966" i="1"/>
  <c r="DH966" i="1" s="1"/>
  <c r="BS966" i="1"/>
  <c r="CD368" i="1"/>
  <c r="CG368" i="1" s="1"/>
  <c r="CI368" i="1"/>
  <c r="CL368" i="1" s="1"/>
  <c r="CN368" i="1"/>
  <c r="CS368" i="1"/>
  <c r="CV368" i="1" s="1"/>
  <c r="BX368" i="1"/>
  <c r="BS368" i="1"/>
  <c r="CD126" i="1"/>
  <c r="CG126" i="1" s="1"/>
  <c r="CI126" i="1"/>
  <c r="CL126" i="1" s="1"/>
  <c r="CN126" i="1"/>
  <c r="CS126" i="1"/>
  <c r="ET126" i="1" s="1"/>
  <c r="BX126" i="1"/>
  <c r="BS126" i="1"/>
  <c r="CD44" i="1"/>
  <c r="CG44" i="1" s="1"/>
  <c r="CI44" i="1"/>
  <c r="CN44" i="1"/>
  <c r="CS44" i="1"/>
  <c r="CV44" i="1" s="1"/>
  <c r="BX44" i="1"/>
  <c r="DG44" i="1" s="1"/>
  <c r="BS44" i="1"/>
  <c r="BV44" i="1" s="1"/>
  <c r="CD622" i="1"/>
  <c r="CI622" i="1"/>
  <c r="CL622" i="1" s="1"/>
  <c r="CN622" i="1"/>
  <c r="CS622" i="1"/>
  <c r="EU622" i="1" s="1"/>
  <c r="BX622" i="1"/>
  <c r="BS622" i="1"/>
  <c r="CD893" i="1"/>
  <c r="CG893" i="1" s="1"/>
  <c r="CI893" i="1"/>
  <c r="CL893" i="1" s="1"/>
  <c r="CN893" i="1"/>
  <c r="CS893" i="1"/>
  <c r="BX893" i="1"/>
  <c r="BS893" i="1"/>
  <c r="CD244" i="1"/>
  <c r="CG244" i="1" s="1"/>
  <c r="CI244" i="1"/>
  <c r="CL244" i="1" s="1"/>
  <c r="CN244" i="1"/>
  <c r="CS244" i="1"/>
  <c r="CV244" i="1" s="1"/>
  <c r="BX244" i="1"/>
  <c r="DG244" i="1" s="1"/>
  <c r="BS244" i="1"/>
  <c r="BV244" i="1" s="1"/>
  <c r="CD589" i="1"/>
  <c r="CG589" i="1" s="1"/>
  <c r="CI589" i="1"/>
  <c r="CN589" i="1"/>
  <c r="CS589" i="1"/>
  <c r="CV589" i="1" s="1"/>
  <c r="BX589" i="1"/>
  <c r="DG589" i="1" s="1"/>
  <c r="BS589" i="1"/>
  <c r="BV589" i="1" s="1"/>
  <c r="CD712" i="1"/>
  <c r="CI712" i="1"/>
  <c r="CL712" i="1" s="1"/>
  <c r="CN712" i="1"/>
  <c r="CQ712" i="1" s="1"/>
  <c r="CS712" i="1"/>
  <c r="BX712" i="1"/>
  <c r="BS712" i="1"/>
  <c r="CD107" i="1"/>
  <c r="CG107" i="1" s="1"/>
  <c r="CI107" i="1"/>
  <c r="CL107" i="1" s="1"/>
  <c r="CN107" i="1"/>
  <c r="EG107" i="1" s="1"/>
  <c r="CS107" i="1"/>
  <c r="BX107" i="1"/>
  <c r="BS107" i="1"/>
  <c r="CD567" i="1"/>
  <c r="CI567" i="1"/>
  <c r="CL567" i="1" s="1"/>
  <c r="CN567" i="1"/>
  <c r="CQ567" i="1" s="1"/>
  <c r="CS567" i="1"/>
  <c r="CV567" i="1" s="1"/>
  <c r="BX567" i="1"/>
  <c r="DG567" i="1" s="1"/>
  <c r="BS567" i="1"/>
  <c r="BV567" i="1" s="1"/>
  <c r="CD585" i="1"/>
  <c r="CG585" i="1" s="1"/>
  <c r="CI585" i="1"/>
  <c r="CN585" i="1"/>
  <c r="EG585" i="1" s="1"/>
  <c r="CS585" i="1"/>
  <c r="BX585" i="1"/>
  <c r="BS585" i="1"/>
  <c r="BV585" i="1" s="1"/>
  <c r="CD432" i="1"/>
  <c r="CI432" i="1"/>
  <c r="CL432" i="1" s="1"/>
  <c r="CN432" i="1"/>
  <c r="CS432" i="1"/>
  <c r="ET432" i="1" s="1"/>
  <c r="BX432" i="1"/>
  <c r="BZ432" i="1" s="1"/>
  <c r="BS432" i="1"/>
  <c r="CD401" i="1"/>
  <c r="CG401" i="1" s="1"/>
  <c r="CI401" i="1"/>
  <c r="CL401" i="1" s="1"/>
  <c r="CN401" i="1"/>
  <c r="CS401" i="1"/>
  <c r="BX401" i="1"/>
  <c r="DH401" i="1" s="1"/>
  <c r="BS401" i="1"/>
  <c r="CD626" i="1"/>
  <c r="CG626" i="1" s="1"/>
  <c r="CI626" i="1"/>
  <c r="CL626" i="1" s="1"/>
  <c r="CN626" i="1"/>
  <c r="CS626" i="1"/>
  <c r="ET626" i="1" s="1"/>
  <c r="BX626" i="1"/>
  <c r="DG626" i="1" s="1"/>
  <c r="BS626" i="1"/>
  <c r="CD136" i="1"/>
  <c r="CG136" i="1" s="1"/>
  <c r="CI136" i="1"/>
  <c r="CN136" i="1"/>
  <c r="EH136" i="1" s="1"/>
  <c r="CS136" i="1"/>
  <c r="BX136" i="1"/>
  <c r="DG136" i="1" s="1"/>
  <c r="BS136" i="1"/>
  <c r="BV136" i="1" s="1"/>
  <c r="CD566" i="1"/>
  <c r="CI566" i="1"/>
  <c r="CL566" i="1" s="1"/>
  <c r="CN566" i="1"/>
  <c r="CS566" i="1"/>
  <c r="EU566" i="1" s="1"/>
  <c r="BX566" i="1"/>
  <c r="DG566" i="1" s="1"/>
  <c r="BS566" i="1"/>
  <c r="CD7" i="1"/>
  <c r="CG7" i="1" s="1"/>
  <c r="CI7" i="1"/>
  <c r="CL7" i="1" s="1"/>
  <c r="CN7" i="1"/>
  <c r="EG7" i="1" s="1"/>
  <c r="CS7" i="1"/>
  <c r="BX7" i="1"/>
  <c r="DG7" i="1" s="1"/>
  <c r="BS7" i="1"/>
  <c r="CD111" i="1"/>
  <c r="CG111" i="1" s="1"/>
  <c r="CI111" i="1"/>
  <c r="CL111" i="1" s="1"/>
  <c r="CN111" i="1"/>
  <c r="CS111" i="1"/>
  <c r="ET111" i="1" s="1"/>
  <c r="BX111" i="1"/>
  <c r="DG111" i="1" s="1"/>
  <c r="BS111" i="1"/>
  <c r="BV111" i="1" s="1"/>
  <c r="CD173" i="1"/>
  <c r="CG173" i="1" s="1"/>
  <c r="CI173" i="1"/>
  <c r="CN173" i="1"/>
  <c r="EH173" i="1" s="1"/>
  <c r="CS173" i="1"/>
  <c r="BX173" i="1"/>
  <c r="DH173" i="1" s="1"/>
  <c r="BS173" i="1"/>
  <c r="BV173" i="1" s="1"/>
  <c r="CD683" i="1"/>
  <c r="CI683" i="1"/>
  <c r="CL683" i="1" s="1"/>
  <c r="CN683" i="1"/>
  <c r="EH683" i="1" s="1"/>
  <c r="CS683" i="1"/>
  <c r="EU683" i="1" s="1"/>
  <c r="BX683" i="1"/>
  <c r="BS683" i="1"/>
  <c r="CD706" i="1"/>
  <c r="CG706" i="1" s="1"/>
  <c r="CI706" i="1"/>
  <c r="CL706" i="1" s="1"/>
  <c r="CN706" i="1"/>
  <c r="EG706" i="1" s="1"/>
  <c r="CS706" i="1"/>
  <c r="CV706" i="1" s="1"/>
  <c r="BX706" i="1"/>
  <c r="DG706" i="1" s="1"/>
  <c r="BS706" i="1"/>
  <c r="CD620" i="1"/>
  <c r="CG620" i="1" s="1"/>
  <c r="CI620" i="1"/>
  <c r="CL620" i="1" s="1"/>
  <c r="CN620" i="1"/>
  <c r="CS620" i="1"/>
  <c r="EU620" i="1" s="1"/>
  <c r="BX620" i="1"/>
  <c r="BS620" i="1"/>
  <c r="CD85" i="1"/>
  <c r="CG85" i="1" s="1"/>
  <c r="CI85" i="1"/>
  <c r="CN85" i="1"/>
  <c r="EH85" i="1" s="1"/>
  <c r="CS85" i="1"/>
  <c r="CV85" i="1" s="1"/>
  <c r="BX85" i="1"/>
  <c r="DH85" i="1" s="1"/>
  <c r="BS85" i="1"/>
  <c r="BV85" i="1" s="1"/>
  <c r="CD172" i="1"/>
  <c r="CI172" i="1"/>
  <c r="CL172" i="1" s="1"/>
  <c r="CN172" i="1"/>
  <c r="CQ172" i="1" s="1"/>
  <c r="CS172" i="1"/>
  <c r="BX172" i="1"/>
  <c r="BS172" i="1"/>
  <c r="CD302" i="1"/>
  <c r="CG302" i="1" s="1"/>
  <c r="CI302" i="1"/>
  <c r="CL302" i="1" s="1"/>
  <c r="CN302" i="1"/>
  <c r="EH302" i="1" s="1"/>
  <c r="CS302" i="1"/>
  <c r="BX302" i="1"/>
  <c r="BS302" i="1"/>
  <c r="CD461" i="1"/>
  <c r="CF461" i="1" s="1"/>
  <c r="CI461" i="1"/>
  <c r="CL461" i="1" s="1"/>
  <c r="CN461" i="1"/>
  <c r="CS461" i="1"/>
  <c r="ET461" i="1" s="1"/>
  <c r="BX461" i="1"/>
  <c r="DG461" i="1" s="1"/>
  <c r="BS461" i="1"/>
  <c r="BV461" i="1" s="1"/>
  <c r="CD83" i="1"/>
  <c r="CG83" i="1" s="1"/>
  <c r="CI83" i="1"/>
  <c r="CN83" i="1"/>
  <c r="EH83" i="1" s="1"/>
  <c r="CS83" i="1"/>
  <c r="BX83" i="1"/>
  <c r="DG83" i="1" s="1"/>
  <c r="BS83" i="1"/>
  <c r="BV83" i="1" s="1"/>
  <c r="CD649" i="1"/>
  <c r="CI649" i="1"/>
  <c r="CL649" i="1" s="1"/>
  <c r="CN649" i="1"/>
  <c r="CS649" i="1"/>
  <c r="ET649" i="1" s="1"/>
  <c r="BX649" i="1"/>
  <c r="DG649" i="1" s="1"/>
  <c r="BS649" i="1"/>
  <c r="CD757" i="1"/>
  <c r="CG757" i="1" s="1"/>
  <c r="CI757" i="1"/>
  <c r="CL757" i="1" s="1"/>
  <c r="CN757" i="1"/>
  <c r="EG757" i="1" s="1"/>
  <c r="CS757" i="1"/>
  <c r="BX757" i="1"/>
  <c r="BS757" i="1"/>
  <c r="CD604" i="1"/>
  <c r="CG604" i="1" s="1"/>
  <c r="CI604" i="1"/>
  <c r="CL604" i="1" s="1"/>
  <c r="CN604" i="1"/>
  <c r="CS604" i="1"/>
  <c r="CU604" i="1" s="1"/>
  <c r="BX604" i="1"/>
  <c r="DG604" i="1" s="1"/>
  <c r="BS604" i="1"/>
  <c r="BV604" i="1" s="1"/>
  <c r="CD227" i="1"/>
  <c r="CG227" i="1" s="1"/>
  <c r="CI227" i="1"/>
  <c r="CN227" i="1"/>
  <c r="EH227" i="1" s="1"/>
  <c r="CS227" i="1"/>
  <c r="BX227" i="1"/>
  <c r="DH227" i="1" s="1"/>
  <c r="BS227" i="1"/>
  <c r="BV227" i="1" s="1"/>
  <c r="CD733" i="1"/>
  <c r="CI733" i="1"/>
  <c r="CL733" i="1" s="1"/>
  <c r="CN733" i="1"/>
  <c r="CQ733" i="1" s="1"/>
  <c r="CS733" i="1"/>
  <c r="BX733" i="1"/>
  <c r="DH733" i="1" s="1"/>
  <c r="BS733" i="1"/>
  <c r="CD37" i="1"/>
  <c r="CG37" i="1" s="1"/>
  <c r="CI37" i="1"/>
  <c r="CL37" i="1" s="1"/>
  <c r="CN37" i="1"/>
  <c r="EG37" i="1" s="1"/>
  <c r="CS37" i="1"/>
  <c r="BX37" i="1"/>
  <c r="DG37" i="1" s="1"/>
  <c r="BS37" i="1"/>
  <c r="CD2" i="1"/>
  <c r="CG2" i="1" s="1"/>
  <c r="CI2" i="1"/>
  <c r="CN2" i="1"/>
  <c r="CQ2" i="1" s="1"/>
  <c r="CS2" i="1"/>
  <c r="ET2" i="1" s="1"/>
  <c r="BX2" i="1"/>
  <c r="BS2" i="1"/>
  <c r="BV2" i="1" s="1"/>
  <c r="CD723" i="1"/>
  <c r="CG723" i="1" s="1"/>
  <c r="CI723" i="1"/>
  <c r="CN723" i="1"/>
  <c r="CS723" i="1"/>
  <c r="BX723" i="1"/>
  <c r="DG723" i="1" s="1"/>
  <c r="BS723" i="1"/>
  <c r="CD628" i="1"/>
  <c r="CI628" i="1"/>
  <c r="CL628" i="1" s="1"/>
  <c r="CN628" i="1"/>
  <c r="CQ628" i="1" s="1"/>
  <c r="CS628" i="1"/>
  <c r="BX628" i="1"/>
  <c r="DH628" i="1" s="1"/>
  <c r="BS628" i="1"/>
  <c r="CD203" i="1"/>
  <c r="CG203" i="1" s="1"/>
  <c r="CI203" i="1"/>
  <c r="CL203" i="1" s="1"/>
  <c r="CN203" i="1"/>
  <c r="EH203" i="1" s="1"/>
  <c r="CS203" i="1"/>
  <c r="CV203" i="1" s="1"/>
  <c r="BX203" i="1"/>
  <c r="DG203" i="1" s="1"/>
  <c r="BS203" i="1"/>
  <c r="CD771" i="1"/>
  <c r="CG771" i="1" s="1"/>
  <c r="CI771" i="1"/>
  <c r="CL771" i="1" s="1"/>
  <c r="CN771" i="1"/>
  <c r="CQ771" i="1" s="1"/>
  <c r="CS771" i="1"/>
  <c r="CU771" i="1" s="1"/>
  <c r="BX771" i="1"/>
  <c r="DG771" i="1" s="1"/>
  <c r="BS771" i="1"/>
  <c r="BV771" i="1" s="1"/>
  <c r="CD159" i="1"/>
  <c r="CG159" i="1" s="1"/>
  <c r="CI159" i="1"/>
  <c r="CN159" i="1"/>
  <c r="CS159" i="1"/>
  <c r="CV159" i="1" s="1"/>
  <c r="BX159" i="1"/>
  <c r="DG159" i="1" s="1"/>
  <c r="BS159" i="1"/>
  <c r="BV159" i="1" s="1"/>
  <c r="CD667" i="1"/>
  <c r="CI667" i="1"/>
  <c r="CL667" i="1" s="1"/>
  <c r="CN667" i="1"/>
  <c r="CS667" i="1"/>
  <c r="BX667" i="1"/>
  <c r="DG667" i="1" s="1"/>
  <c r="BS667" i="1"/>
  <c r="CD212" i="1"/>
  <c r="CG212" i="1" s="1"/>
  <c r="CI212" i="1"/>
  <c r="CK212" i="1" s="1"/>
  <c r="CN212" i="1"/>
  <c r="EG212" i="1" s="1"/>
  <c r="CS212" i="1"/>
  <c r="CV212" i="1" s="1"/>
  <c r="BX212" i="1"/>
  <c r="DG212" i="1" s="1"/>
  <c r="BS212" i="1"/>
  <c r="CD259" i="1"/>
  <c r="CF259" i="1" s="1"/>
  <c r="CI259" i="1"/>
  <c r="CL259" i="1" s="1"/>
  <c r="CN259" i="1"/>
  <c r="CS259" i="1"/>
  <c r="CV259" i="1" s="1"/>
  <c r="BX259" i="1"/>
  <c r="DH259" i="1" s="1"/>
  <c r="BS259" i="1"/>
  <c r="BV259" i="1" s="1"/>
  <c r="CD413" i="1"/>
  <c r="CG413" i="1" s="1"/>
  <c r="CI413" i="1"/>
  <c r="CN413" i="1"/>
  <c r="EG413" i="1" s="1"/>
  <c r="CS413" i="1"/>
  <c r="BX413" i="1"/>
  <c r="DH413" i="1" s="1"/>
  <c r="BS413" i="1"/>
  <c r="BV413" i="1" s="1"/>
  <c r="CD715" i="1"/>
  <c r="CI715" i="1"/>
  <c r="CL715" i="1" s="1"/>
  <c r="CN715" i="1"/>
  <c r="CS715" i="1"/>
  <c r="ET715" i="1" s="1"/>
  <c r="BX715" i="1"/>
  <c r="DH715" i="1" s="1"/>
  <c r="BS715" i="1"/>
  <c r="CD560" i="1"/>
  <c r="CG560" i="1" s="1"/>
  <c r="CI560" i="1"/>
  <c r="CK560" i="1" s="1"/>
  <c r="CN560" i="1"/>
  <c r="EH560" i="1" s="1"/>
  <c r="CS560" i="1"/>
  <c r="BX560" i="1"/>
  <c r="DG560" i="1" s="1"/>
  <c r="BS560" i="1"/>
  <c r="CD494" i="1"/>
  <c r="CG494" i="1" s="1"/>
  <c r="CI494" i="1"/>
  <c r="CL494" i="1" s="1"/>
  <c r="CN494" i="1"/>
  <c r="CS494" i="1"/>
  <c r="CV494" i="1" s="1"/>
  <c r="BX494" i="1"/>
  <c r="DG494" i="1" s="1"/>
  <c r="BS494" i="1"/>
  <c r="BV494" i="1" s="1"/>
  <c r="CD941" i="1"/>
  <c r="CG941" i="1" s="1"/>
  <c r="CI941" i="1"/>
  <c r="CN941" i="1"/>
  <c r="EH941" i="1" s="1"/>
  <c r="CS941" i="1"/>
  <c r="BX941" i="1"/>
  <c r="BS941" i="1"/>
  <c r="BV941" i="1" s="1"/>
  <c r="CD515" i="1"/>
  <c r="CI515" i="1"/>
  <c r="CL515" i="1" s="1"/>
  <c r="CN515" i="1"/>
  <c r="CS515" i="1"/>
  <c r="BX515" i="1"/>
  <c r="DG515" i="1" s="1"/>
  <c r="BS515" i="1"/>
  <c r="CD559" i="1"/>
  <c r="CG559" i="1" s="1"/>
  <c r="CI559" i="1"/>
  <c r="CL559" i="1" s="1"/>
  <c r="CN559" i="1"/>
  <c r="CS559" i="1"/>
  <c r="CV559" i="1" s="1"/>
  <c r="BX559" i="1"/>
  <c r="DG559" i="1" s="1"/>
  <c r="BS559" i="1"/>
  <c r="CD237" i="1"/>
  <c r="CF237" i="1" s="1"/>
  <c r="CI237" i="1"/>
  <c r="CL237" i="1" s="1"/>
  <c r="CN237" i="1"/>
  <c r="CQ237" i="1" s="1"/>
  <c r="CS237" i="1"/>
  <c r="CV237" i="1" s="1"/>
  <c r="BX237" i="1"/>
  <c r="DG237" i="1" s="1"/>
  <c r="BS237" i="1"/>
  <c r="BV237" i="1" s="1"/>
  <c r="CD224" i="1"/>
  <c r="CG224" i="1" s="1"/>
  <c r="CI224" i="1"/>
  <c r="CN224" i="1"/>
  <c r="EH224" i="1" s="1"/>
  <c r="CS224" i="1"/>
  <c r="BX224" i="1"/>
  <c r="DG224" i="1" s="1"/>
  <c r="BS224" i="1"/>
  <c r="BV224" i="1" s="1"/>
  <c r="CD213" i="1"/>
  <c r="CI213" i="1"/>
  <c r="CL213" i="1" s="1"/>
  <c r="CN213" i="1"/>
  <c r="CQ213" i="1" s="1"/>
  <c r="CS213" i="1"/>
  <c r="EU213" i="1" s="1"/>
  <c r="BX213" i="1"/>
  <c r="DG213" i="1" s="1"/>
  <c r="BS213" i="1"/>
  <c r="CD919" i="1"/>
  <c r="CG919" i="1" s="1"/>
  <c r="CI919" i="1"/>
  <c r="CL919" i="1" s="1"/>
  <c r="CN919" i="1"/>
  <c r="EG919" i="1" s="1"/>
  <c r="CS919" i="1"/>
  <c r="EU919" i="1" s="1"/>
  <c r="BX919" i="1"/>
  <c r="BS919" i="1"/>
  <c r="CD128" i="1"/>
  <c r="CG128" i="1" s="1"/>
  <c r="CI128" i="1"/>
  <c r="CL128" i="1" s="1"/>
  <c r="CN128" i="1"/>
  <c r="CQ128" i="1" s="1"/>
  <c r="CS128" i="1"/>
  <c r="ET128" i="1" s="1"/>
  <c r="BX128" i="1"/>
  <c r="DG128" i="1" s="1"/>
  <c r="BS128" i="1"/>
  <c r="BV128" i="1" s="1"/>
  <c r="CD905" i="1"/>
  <c r="CG905" i="1" s="1"/>
  <c r="CI905" i="1"/>
  <c r="CN905" i="1"/>
  <c r="EH905" i="1" s="1"/>
  <c r="CS905" i="1"/>
  <c r="BX905" i="1"/>
  <c r="DG905" i="1" s="1"/>
  <c r="BS905" i="1"/>
  <c r="CD652" i="1"/>
  <c r="CI652" i="1"/>
  <c r="CL652" i="1" s="1"/>
  <c r="CN652" i="1"/>
  <c r="CS652" i="1"/>
  <c r="ET652" i="1" s="1"/>
  <c r="BX652" i="1"/>
  <c r="BZ652" i="1" s="1"/>
  <c r="BS652" i="1"/>
  <c r="CD435" i="1"/>
  <c r="CG435" i="1" s="1"/>
  <c r="CI435" i="1"/>
  <c r="CL435" i="1" s="1"/>
  <c r="CN435" i="1"/>
  <c r="EG435" i="1" s="1"/>
  <c r="CS435" i="1"/>
  <c r="BX435" i="1"/>
  <c r="DG435" i="1" s="1"/>
  <c r="BS435" i="1"/>
  <c r="CD899" i="1"/>
  <c r="CG899" i="1" s="1"/>
  <c r="CI899" i="1"/>
  <c r="CN899" i="1"/>
  <c r="CS899" i="1"/>
  <c r="ET899" i="1" s="1"/>
  <c r="BX899" i="1"/>
  <c r="DH899" i="1" s="1"/>
  <c r="BS899" i="1"/>
  <c r="CD465" i="1"/>
  <c r="CG465" i="1" s="1"/>
  <c r="CI465" i="1"/>
  <c r="CN465" i="1"/>
  <c r="EH465" i="1" s="1"/>
  <c r="CS465" i="1"/>
  <c r="BX465" i="1"/>
  <c r="BS465" i="1"/>
  <c r="BV465" i="1" s="1"/>
  <c r="CD140" i="1"/>
  <c r="CI140" i="1"/>
  <c r="CL140" i="1" s="1"/>
  <c r="CN140" i="1"/>
  <c r="CQ140" i="1" s="1"/>
  <c r="CS140" i="1"/>
  <c r="BX140" i="1"/>
  <c r="DG140" i="1" s="1"/>
  <c r="BS140" i="1"/>
  <c r="CD252" i="1"/>
  <c r="CI252" i="1"/>
  <c r="CK252" i="1" s="1"/>
  <c r="CN252" i="1"/>
  <c r="EH252" i="1" s="1"/>
  <c r="CS252" i="1"/>
  <c r="CV252" i="1" s="1"/>
  <c r="BX252" i="1"/>
  <c r="BS252" i="1"/>
  <c r="CD789" i="1"/>
  <c r="CG789" i="1" s="1"/>
  <c r="CI789" i="1"/>
  <c r="CL789" i="1" s="1"/>
  <c r="CN789" i="1"/>
  <c r="CS789" i="1"/>
  <c r="ET789" i="1" s="1"/>
  <c r="BX789" i="1"/>
  <c r="DG789" i="1" s="1"/>
  <c r="BS789" i="1"/>
  <c r="BV789" i="1" s="1"/>
  <c r="CD555" i="1"/>
  <c r="CI555" i="1"/>
  <c r="CN555" i="1"/>
  <c r="EG555" i="1" s="1"/>
  <c r="CS555" i="1"/>
  <c r="ET555" i="1" s="1"/>
  <c r="BX555" i="1"/>
  <c r="DG555" i="1" s="1"/>
  <c r="BS555" i="1"/>
  <c r="BU555" i="1" s="1"/>
  <c r="CD898" i="1"/>
  <c r="CI898" i="1"/>
  <c r="CN898" i="1"/>
  <c r="CS898" i="1"/>
  <c r="EU898" i="1" s="1"/>
  <c r="BX898" i="1"/>
  <c r="BZ898" i="1" s="1"/>
  <c r="BS898" i="1"/>
  <c r="CD876" i="1"/>
  <c r="CG876" i="1" s="1"/>
  <c r="CI876" i="1"/>
  <c r="CL876" i="1" s="1"/>
  <c r="CN876" i="1"/>
  <c r="EH876" i="1" s="1"/>
  <c r="CS876" i="1"/>
  <c r="CU876" i="1" s="1"/>
  <c r="BX876" i="1"/>
  <c r="DG876" i="1" s="1"/>
  <c r="BS876" i="1"/>
  <c r="CD717" i="1"/>
  <c r="CI717" i="1"/>
  <c r="CN717" i="1"/>
  <c r="EG717" i="1" s="1"/>
  <c r="CS717" i="1"/>
  <c r="ET717" i="1" s="1"/>
  <c r="BX717" i="1"/>
  <c r="DH717" i="1" s="1"/>
  <c r="BS717" i="1"/>
  <c r="BU717" i="1" s="1"/>
  <c r="CD94" i="1"/>
  <c r="CI94" i="1"/>
  <c r="CN94" i="1"/>
  <c r="CS94" i="1"/>
  <c r="BX94" i="1"/>
  <c r="DG94" i="1" s="1"/>
  <c r="BS94" i="1"/>
  <c r="BV94" i="1" s="1"/>
  <c r="CD572" i="1"/>
  <c r="CI572" i="1"/>
  <c r="CN572" i="1"/>
  <c r="EG572" i="1" s="1"/>
  <c r="CS572" i="1"/>
  <c r="BX572" i="1"/>
  <c r="DH572" i="1" s="1"/>
  <c r="BS572" i="1"/>
  <c r="CD96" i="1"/>
  <c r="CI96" i="1"/>
  <c r="CN96" i="1"/>
  <c r="CS96" i="1"/>
  <c r="BX96" i="1"/>
  <c r="DH96" i="1" s="1"/>
  <c r="BS96" i="1"/>
  <c r="CD835" i="1"/>
  <c r="CG835" i="1" s="1"/>
  <c r="CI835" i="1"/>
  <c r="CL835" i="1" s="1"/>
  <c r="CN835" i="1"/>
  <c r="EG835" i="1" s="1"/>
  <c r="CS835" i="1"/>
  <c r="ET835" i="1" s="1"/>
  <c r="BX835" i="1"/>
  <c r="BS835" i="1"/>
  <c r="BU835" i="1" s="1"/>
  <c r="CD272" i="1"/>
  <c r="CI272" i="1"/>
  <c r="CN272" i="1"/>
  <c r="CQ272" i="1" s="1"/>
  <c r="CS272" i="1"/>
  <c r="CV272" i="1" s="1"/>
  <c r="BX272" i="1"/>
  <c r="BS272" i="1"/>
  <c r="BU272" i="1" s="1"/>
  <c r="CD360" i="1"/>
  <c r="CI360" i="1"/>
  <c r="CN360" i="1"/>
  <c r="CS360" i="1"/>
  <c r="ET360" i="1" s="1"/>
  <c r="BX360" i="1"/>
  <c r="BZ360" i="1" s="1"/>
  <c r="BS360" i="1"/>
  <c r="CD333" i="1"/>
  <c r="CI333" i="1"/>
  <c r="CK333" i="1" s="1"/>
  <c r="CN333" i="1"/>
  <c r="EG333" i="1" s="1"/>
  <c r="CS333" i="1"/>
  <c r="BX333" i="1"/>
  <c r="BS333" i="1"/>
  <c r="CD480" i="1"/>
  <c r="CG480" i="1" s="1"/>
  <c r="CI480" i="1"/>
  <c r="CL480" i="1" s="1"/>
  <c r="CN480" i="1"/>
  <c r="CS480" i="1"/>
  <c r="ET480" i="1" s="1"/>
  <c r="BX480" i="1"/>
  <c r="DG480" i="1" s="1"/>
  <c r="BS480" i="1"/>
  <c r="BV480" i="1" s="1"/>
  <c r="CD291" i="1"/>
  <c r="CG291" i="1" s="1"/>
  <c r="CI291" i="1"/>
  <c r="CN291" i="1"/>
  <c r="EH291" i="1" s="1"/>
  <c r="CS291" i="1"/>
  <c r="EU291" i="1" s="1"/>
  <c r="BX291" i="1"/>
  <c r="DH291" i="1" s="1"/>
  <c r="BS291" i="1"/>
  <c r="BV291" i="1" s="1"/>
  <c r="CD814" i="1"/>
  <c r="CI814" i="1"/>
  <c r="CL814" i="1" s="1"/>
  <c r="CN814" i="1"/>
  <c r="EG814" i="1" s="1"/>
  <c r="CS814" i="1"/>
  <c r="ET814" i="1" s="1"/>
  <c r="BX814" i="1"/>
  <c r="BZ814" i="1" s="1"/>
  <c r="BS814" i="1"/>
  <c r="CD286" i="1"/>
  <c r="CG286" i="1" s="1"/>
  <c r="CI286" i="1"/>
  <c r="CL286" i="1" s="1"/>
  <c r="CN286" i="1"/>
  <c r="CS286" i="1"/>
  <c r="BX286" i="1"/>
  <c r="BS286" i="1"/>
  <c r="CD370" i="1"/>
  <c r="CG370" i="1" s="1"/>
  <c r="CI370" i="1"/>
  <c r="CN370" i="1"/>
  <c r="CS370" i="1"/>
  <c r="ET370" i="1" s="1"/>
  <c r="BX370" i="1"/>
  <c r="DH370" i="1" s="1"/>
  <c r="BS370" i="1"/>
  <c r="BV370" i="1" s="1"/>
  <c r="CD479" i="1"/>
  <c r="CG479" i="1" s="1"/>
  <c r="CI479" i="1"/>
  <c r="CN479" i="1"/>
  <c r="EG479" i="1" s="1"/>
  <c r="CS479" i="1"/>
  <c r="BX479" i="1"/>
  <c r="DH479" i="1" s="1"/>
  <c r="BS479" i="1"/>
  <c r="BV479" i="1" s="1"/>
  <c r="CD289" i="1"/>
  <c r="CI289" i="1"/>
  <c r="CL289" i="1" s="1"/>
  <c r="CN289" i="1"/>
  <c r="CS289" i="1"/>
  <c r="BX289" i="1"/>
  <c r="DH289" i="1" s="1"/>
  <c r="BS289" i="1"/>
  <c r="CD456" i="1"/>
  <c r="CG456" i="1" s="1"/>
  <c r="CI456" i="1"/>
  <c r="CL456" i="1" s="1"/>
  <c r="CN456" i="1"/>
  <c r="CS456" i="1"/>
  <c r="CV456" i="1" s="1"/>
  <c r="BX456" i="1"/>
  <c r="DH456" i="1" s="1"/>
  <c r="BS456" i="1"/>
  <c r="CD680" i="1"/>
  <c r="CG680" i="1" s="1"/>
  <c r="CI680" i="1"/>
  <c r="CL680" i="1" s="1"/>
  <c r="CN680" i="1"/>
  <c r="CQ680" i="1" s="1"/>
  <c r="CS680" i="1"/>
  <c r="ET680" i="1" s="1"/>
  <c r="BX680" i="1"/>
  <c r="DG680" i="1" s="1"/>
  <c r="BS680" i="1"/>
  <c r="CD703" i="1"/>
  <c r="CG703" i="1" s="1"/>
  <c r="CI703" i="1"/>
  <c r="CN703" i="1"/>
  <c r="CS703" i="1"/>
  <c r="CV703" i="1" s="1"/>
  <c r="BX703" i="1"/>
  <c r="DH703" i="1" s="1"/>
  <c r="BS703" i="1"/>
  <c r="BV703" i="1" s="1"/>
  <c r="CD768" i="1"/>
  <c r="CI768" i="1"/>
  <c r="CL768" i="1" s="1"/>
  <c r="CN768" i="1"/>
  <c r="CQ768" i="1" s="1"/>
  <c r="CS768" i="1"/>
  <c r="BX768" i="1"/>
  <c r="DH768" i="1" s="1"/>
  <c r="BS768" i="1"/>
  <c r="CD217" i="1"/>
  <c r="CG217" i="1" s="1"/>
  <c r="CI217" i="1"/>
  <c r="CL217" i="1" s="1"/>
  <c r="CN217" i="1"/>
  <c r="EG217" i="1" s="1"/>
  <c r="CS217" i="1"/>
  <c r="BX217" i="1"/>
  <c r="DG217" i="1" s="1"/>
  <c r="BS217" i="1"/>
  <c r="CD696" i="1"/>
  <c r="CG696" i="1" s="1"/>
  <c r="CI696" i="1"/>
  <c r="CL696" i="1" s="1"/>
  <c r="CN696" i="1"/>
  <c r="CS696" i="1"/>
  <c r="ET696" i="1" s="1"/>
  <c r="BX696" i="1"/>
  <c r="BS696" i="1"/>
  <c r="CD844" i="1"/>
  <c r="CG844" i="1" s="1"/>
  <c r="CI844" i="1"/>
  <c r="CN844" i="1"/>
  <c r="CQ844" i="1" s="1"/>
  <c r="CS844" i="1"/>
  <c r="CV844" i="1" s="1"/>
  <c r="BX844" i="1"/>
  <c r="DH844" i="1" s="1"/>
  <c r="BS844" i="1"/>
  <c r="BV844" i="1" s="1"/>
  <c r="CD144" i="1"/>
  <c r="CI144" i="1"/>
  <c r="CN144" i="1"/>
  <c r="CQ144" i="1" s="1"/>
  <c r="CS144" i="1"/>
  <c r="BX144" i="1"/>
  <c r="DG144" i="1" s="1"/>
  <c r="BS144" i="1"/>
  <c r="CD807" i="1"/>
  <c r="CG807" i="1" s="1"/>
  <c r="CI807" i="1"/>
  <c r="CL807" i="1" s="1"/>
  <c r="CN807" i="1"/>
  <c r="EH807" i="1" s="1"/>
  <c r="CS807" i="1"/>
  <c r="BX807" i="1"/>
  <c r="DH807" i="1" s="1"/>
  <c r="BS807" i="1"/>
  <c r="CD635" i="1"/>
  <c r="CF635" i="1" s="1"/>
  <c r="CI635" i="1"/>
  <c r="CN635" i="1"/>
  <c r="CS635" i="1"/>
  <c r="CV635" i="1" s="1"/>
  <c r="BX635" i="1"/>
  <c r="DH635" i="1" s="1"/>
  <c r="BS635" i="1"/>
  <c r="CD825" i="1"/>
  <c r="CG825" i="1" s="1"/>
  <c r="CI825" i="1"/>
  <c r="CN825" i="1"/>
  <c r="CQ825" i="1" s="1"/>
  <c r="CS825" i="1"/>
  <c r="BX825" i="1"/>
  <c r="DG825" i="1" s="1"/>
  <c r="BS825" i="1"/>
  <c r="BV825" i="1" s="1"/>
  <c r="CD556" i="1"/>
  <c r="CI556" i="1"/>
  <c r="CL556" i="1" s="1"/>
  <c r="CN556" i="1"/>
  <c r="CS556" i="1"/>
  <c r="BX556" i="1"/>
  <c r="DG556" i="1" s="1"/>
  <c r="BS556" i="1"/>
  <c r="CD87" i="1"/>
  <c r="CG87" i="1" s="1"/>
  <c r="CI87" i="1"/>
  <c r="CL87" i="1" s="1"/>
  <c r="CN87" i="1"/>
  <c r="CS87" i="1"/>
  <c r="CV87" i="1" s="1"/>
  <c r="BX87" i="1"/>
  <c r="DG87" i="1" s="1"/>
  <c r="BS87" i="1"/>
  <c r="CD253" i="1"/>
  <c r="CG253" i="1" s="1"/>
  <c r="CI253" i="1"/>
  <c r="CL253" i="1" s="1"/>
  <c r="CN253" i="1"/>
  <c r="CS253" i="1"/>
  <c r="ET253" i="1" s="1"/>
  <c r="BX253" i="1"/>
  <c r="BS253" i="1"/>
  <c r="CD81" i="1"/>
  <c r="CG81" i="1" s="1"/>
  <c r="CI81" i="1"/>
  <c r="CL81" i="1" s="1"/>
  <c r="CN81" i="1"/>
  <c r="EH81" i="1" s="1"/>
  <c r="CS81" i="1"/>
  <c r="CV81" i="1" s="1"/>
  <c r="BX81" i="1"/>
  <c r="DG81" i="1" s="1"/>
  <c r="BS81" i="1"/>
  <c r="BV81" i="1" s="1"/>
  <c r="CD871" i="1"/>
  <c r="CI871" i="1"/>
  <c r="CL871" i="1" s="1"/>
  <c r="CN871" i="1"/>
  <c r="CQ871" i="1" s="1"/>
  <c r="CS871" i="1"/>
  <c r="BX871" i="1"/>
  <c r="DH871" i="1" s="1"/>
  <c r="BS871" i="1"/>
  <c r="CD375" i="1"/>
  <c r="CG375" i="1" s="1"/>
  <c r="CI375" i="1"/>
  <c r="CL375" i="1" s="1"/>
  <c r="CN375" i="1"/>
  <c r="EG375" i="1" s="1"/>
  <c r="CS375" i="1"/>
  <c r="BX375" i="1"/>
  <c r="DH375" i="1" s="1"/>
  <c r="BS375" i="1"/>
  <c r="CD365" i="1"/>
  <c r="CF365" i="1" s="1"/>
  <c r="CI365" i="1"/>
  <c r="CL365" i="1" s="1"/>
  <c r="CN365" i="1"/>
  <c r="CS365" i="1"/>
  <c r="ET365" i="1" s="1"/>
  <c r="BX365" i="1"/>
  <c r="DG365" i="1" s="1"/>
  <c r="BS365" i="1"/>
  <c r="BV365" i="1" s="1"/>
  <c r="CD740" i="1"/>
  <c r="CG740" i="1" s="1"/>
  <c r="CI740" i="1"/>
  <c r="CN740" i="1"/>
  <c r="EH740" i="1" s="1"/>
  <c r="CS740" i="1"/>
  <c r="EU740" i="1" s="1"/>
  <c r="BX740" i="1"/>
  <c r="BS740" i="1"/>
  <c r="BV740" i="1" s="1"/>
  <c r="CD664" i="1"/>
  <c r="CI664" i="1"/>
  <c r="CL664" i="1" s="1"/>
  <c r="CN664" i="1"/>
  <c r="CS664" i="1"/>
  <c r="ET664" i="1" s="1"/>
  <c r="BX664" i="1"/>
  <c r="BZ664" i="1" s="1"/>
  <c r="BS664" i="1"/>
  <c r="CD951" i="1"/>
  <c r="CG951" i="1" s="1"/>
  <c r="CI951" i="1"/>
  <c r="CL951" i="1" s="1"/>
  <c r="CN951" i="1"/>
  <c r="EG951" i="1" s="1"/>
  <c r="CS951" i="1"/>
  <c r="BX951" i="1"/>
  <c r="BS951" i="1"/>
  <c r="CD242" i="1"/>
  <c r="CG242" i="1" s="1"/>
  <c r="CI242" i="1"/>
  <c r="CL242" i="1" s="1"/>
  <c r="CN242" i="1"/>
  <c r="CS242" i="1"/>
  <c r="CV242" i="1" s="1"/>
  <c r="BX242" i="1"/>
  <c r="DG242" i="1" s="1"/>
  <c r="BS242" i="1"/>
  <c r="BV242" i="1" s="1"/>
  <c r="CD640" i="1"/>
  <c r="CG640" i="1" s="1"/>
  <c r="CI640" i="1"/>
  <c r="CN640" i="1"/>
  <c r="EG640" i="1" s="1"/>
  <c r="CS640" i="1"/>
  <c r="EU640" i="1" s="1"/>
  <c r="BX640" i="1"/>
  <c r="DG640" i="1" s="1"/>
  <c r="BS640" i="1"/>
  <c r="CD327" i="1"/>
  <c r="CI327" i="1"/>
  <c r="CL327" i="1" s="1"/>
  <c r="CN327" i="1"/>
  <c r="CQ327" i="1" s="1"/>
  <c r="CS327" i="1"/>
  <c r="BX327" i="1"/>
  <c r="DH327" i="1" s="1"/>
  <c r="BS327" i="1"/>
  <c r="CD672" i="1"/>
  <c r="CG672" i="1" s="1"/>
  <c r="CI672" i="1"/>
  <c r="CL672" i="1" s="1"/>
  <c r="CN672" i="1"/>
  <c r="EG672" i="1" s="1"/>
  <c r="CS672" i="1"/>
  <c r="CV672" i="1" s="1"/>
  <c r="BX672" i="1"/>
  <c r="BS672" i="1"/>
  <c r="CD535" i="1"/>
  <c r="CG535" i="1" s="1"/>
  <c r="CI535" i="1"/>
  <c r="CL535" i="1" s="1"/>
  <c r="CN535" i="1"/>
  <c r="CS535" i="1"/>
  <c r="ET535" i="1" s="1"/>
  <c r="BX535" i="1"/>
  <c r="BS535" i="1"/>
  <c r="CD947" i="1"/>
  <c r="CG947" i="1" s="1"/>
  <c r="CI947" i="1"/>
  <c r="CN947" i="1"/>
  <c r="EH947" i="1" s="1"/>
  <c r="CS947" i="1"/>
  <c r="EU947" i="1" s="1"/>
  <c r="BX947" i="1"/>
  <c r="DH947" i="1" s="1"/>
  <c r="BS947" i="1"/>
  <c r="CD507" i="1"/>
  <c r="CI507" i="1"/>
  <c r="CL507" i="1" s="1"/>
  <c r="CN507" i="1"/>
  <c r="EG507" i="1" s="1"/>
  <c r="CS507" i="1"/>
  <c r="EU507" i="1" s="1"/>
  <c r="BX507" i="1"/>
  <c r="BS507" i="1"/>
  <c r="CD845" i="1"/>
  <c r="CG845" i="1" s="1"/>
  <c r="CI845" i="1"/>
  <c r="CL845" i="1" s="1"/>
  <c r="CN845" i="1"/>
  <c r="EG845" i="1" s="1"/>
  <c r="CS845" i="1"/>
  <c r="BX845" i="1"/>
  <c r="DG845" i="1" s="1"/>
  <c r="BS845" i="1"/>
  <c r="CD753" i="1"/>
  <c r="CF753" i="1" s="1"/>
  <c r="CI753" i="1"/>
  <c r="CL753" i="1" s="1"/>
  <c r="CN753" i="1"/>
  <c r="CS753" i="1"/>
  <c r="ET753" i="1" s="1"/>
  <c r="BX753" i="1"/>
  <c r="DH753" i="1" s="1"/>
  <c r="BS753" i="1"/>
  <c r="CD197" i="1"/>
  <c r="CG197" i="1" s="1"/>
  <c r="CI197" i="1"/>
  <c r="CN197" i="1"/>
  <c r="CQ197" i="1" s="1"/>
  <c r="CS197" i="1"/>
  <c r="CV197" i="1" s="1"/>
  <c r="BX197" i="1"/>
  <c r="DG197" i="1" s="1"/>
  <c r="BS197" i="1"/>
  <c r="BV197" i="1" s="1"/>
  <c r="CD466" i="1"/>
  <c r="CI466" i="1"/>
  <c r="CL466" i="1" s="1"/>
  <c r="CN466" i="1"/>
  <c r="CS466" i="1"/>
  <c r="BX466" i="1"/>
  <c r="BS466" i="1"/>
  <c r="CD861" i="1"/>
  <c r="CG861" i="1" s="1"/>
  <c r="CI861" i="1"/>
  <c r="CL861" i="1" s="1"/>
  <c r="CN861" i="1"/>
  <c r="EH861" i="1" s="1"/>
  <c r="CS861" i="1"/>
  <c r="BX861" i="1"/>
  <c r="DG861" i="1" s="1"/>
  <c r="BS861" i="1"/>
  <c r="CD184" i="1"/>
  <c r="CG184" i="1" s="1"/>
  <c r="CI184" i="1"/>
  <c r="CL184" i="1" s="1"/>
  <c r="CN184" i="1"/>
  <c r="CS184" i="1"/>
  <c r="EU184" i="1" s="1"/>
  <c r="BX184" i="1"/>
  <c r="DH184" i="1" s="1"/>
  <c r="BS184" i="1"/>
  <c r="BV184" i="1" s="1"/>
  <c r="CD24" i="1"/>
  <c r="CG24" i="1" s="1"/>
  <c r="CI24" i="1"/>
  <c r="CL24" i="1" s="1"/>
  <c r="CN24" i="1"/>
  <c r="EG24" i="1" s="1"/>
  <c r="CS24" i="1"/>
  <c r="CV24" i="1" s="1"/>
  <c r="BX24" i="1"/>
  <c r="BS24" i="1"/>
  <c r="CD646" i="1"/>
  <c r="CI646" i="1"/>
  <c r="CL646" i="1" s="1"/>
  <c r="CN646" i="1"/>
  <c r="CS646" i="1"/>
  <c r="ET646" i="1" s="1"/>
  <c r="BX646" i="1"/>
  <c r="DG646" i="1" s="1"/>
  <c r="BS646" i="1"/>
  <c r="CD422" i="1"/>
  <c r="CG422" i="1" s="1"/>
  <c r="CI422" i="1"/>
  <c r="CL422" i="1" s="1"/>
  <c r="CN422" i="1"/>
  <c r="EG422" i="1" s="1"/>
  <c r="CS422" i="1"/>
  <c r="BX422" i="1"/>
  <c r="DG422" i="1" s="1"/>
  <c r="BS422" i="1"/>
  <c r="CD371" i="1"/>
  <c r="CG371" i="1" s="1"/>
  <c r="CI371" i="1"/>
  <c r="CL371" i="1" s="1"/>
  <c r="CN371" i="1"/>
  <c r="CS371" i="1"/>
  <c r="CV371" i="1" s="1"/>
  <c r="BX371" i="1"/>
  <c r="DG371" i="1" s="1"/>
  <c r="BS371" i="1"/>
  <c r="BV371" i="1" s="1"/>
  <c r="CD666" i="1"/>
  <c r="CI666" i="1"/>
  <c r="CN666" i="1"/>
  <c r="CQ666" i="1" s="1"/>
  <c r="CS666" i="1"/>
  <c r="CV666" i="1" s="1"/>
  <c r="BX666" i="1"/>
  <c r="DG666" i="1" s="1"/>
  <c r="BS666" i="1"/>
  <c r="BV666" i="1" s="1"/>
  <c r="CD910" i="1"/>
  <c r="CI910" i="1"/>
  <c r="CL910" i="1" s="1"/>
  <c r="CN910" i="1"/>
  <c r="CS910" i="1"/>
  <c r="BX910" i="1"/>
  <c r="BZ910" i="1" s="1"/>
  <c r="BS910" i="1"/>
  <c r="CD321" i="1"/>
  <c r="CG321" i="1" s="1"/>
  <c r="CI321" i="1"/>
  <c r="CK321" i="1" s="1"/>
  <c r="CN321" i="1"/>
  <c r="EG321" i="1" s="1"/>
  <c r="CS321" i="1"/>
  <c r="BX321" i="1"/>
  <c r="DG321" i="1" s="1"/>
  <c r="BS321" i="1"/>
  <c r="CD592" i="1"/>
  <c r="CG592" i="1" s="1"/>
  <c r="CI592" i="1"/>
  <c r="CL592" i="1" s="1"/>
  <c r="CN592" i="1"/>
  <c r="EH592" i="1" s="1"/>
  <c r="CS592" i="1"/>
  <c r="EU592" i="1" s="1"/>
  <c r="BX592" i="1"/>
  <c r="BS592" i="1"/>
  <c r="CD38" i="1"/>
  <c r="CG38" i="1" s="1"/>
  <c r="CI38" i="1"/>
  <c r="CN38" i="1"/>
  <c r="EG38" i="1" s="1"/>
  <c r="CS38" i="1"/>
  <c r="CV38" i="1" s="1"/>
  <c r="BX38" i="1"/>
  <c r="BS38" i="1"/>
  <c r="BV38" i="1" s="1"/>
  <c r="CD4" i="1"/>
  <c r="CI4" i="1"/>
  <c r="CL4" i="1" s="1"/>
  <c r="CN4" i="1"/>
  <c r="CS4" i="1"/>
  <c r="BX4" i="1"/>
  <c r="DH4" i="1" s="1"/>
  <c r="BS4" i="1"/>
  <c r="CD819" i="1"/>
  <c r="CG819" i="1" s="1"/>
  <c r="CI819" i="1"/>
  <c r="CL819" i="1" s="1"/>
  <c r="CN819" i="1"/>
  <c r="EG819" i="1" s="1"/>
  <c r="CS819" i="1"/>
  <c r="BX819" i="1"/>
  <c r="DG819" i="1" s="1"/>
  <c r="BS819" i="1"/>
  <c r="CD695" i="1"/>
  <c r="CG695" i="1" s="1"/>
  <c r="CI695" i="1"/>
  <c r="CL695" i="1" s="1"/>
  <c r="CN695" i="1"/>
  <c r="CS695" i="1"/>
  <c r="CV695" i="1" s="1"/>
  <c r="BX695" i="1"/>
  <c r="DG695" i="1" s="1"/>
  <c r="BS695" i="1"/>
  <c r="BV695" i="1" s="1"/>
  <c r="CD104" i="1"/>
  <c r="CI104" i="1"/>
  <c r="CN104" i="1"/>
  <c r="CS104" i="1"/>
  <c r="CV104" i="1" s="1"/>
  <c r="BX104" i="1"/>
  <c r="BS104" i="1"/>
  <c r="BV104" i="1" s="1"/>
  <c r="CD69" i="1"/>
  <c r="CI69" i="1"/>
  <c r="CL69" i="1" s="1"/>
  <c r="CN69" i="1"/>
  <c r="CS69" i="1"/>
  <c r="BX69" i="1"/>
  <c r="DG69" i="1" s="1"/>
  <c r="BS69" i="1"/>
  <c r="CD121" i="1"/>
  <c r="CG121" i="1" s="1"/>
  <c r="CI121" i="1"/>
  <c r="CL121" i="1" s="1"/>
  <c r="CN121" i="1"/>
  <c r="EG121" i="1" s="1"/>
  <c r="CS121" i="1"/>
  <c r="BX121" i="1"/>
  <c r="DH121" i="1" s="1"/>
  <c r="BS121" i="1"/>
  <c r="CD169" i="1"/>
  <c r="CG169" i="1" s="1"/>
  <c r="CI169" i="1"/>
  <c r="CL169" i="1" s="1"/>
  <c r="CN169" i="1"/>
  <c r="CS169" i="1"/>
  <c r="CV169" i="1" s="1"/>
  <c r="BX169" i="1"/>
  <c r="BS169" i="1"/>
  <c r="BV169" i="1" s="1"/>
  <c r="CD546" i="1"/>
  <c r="CG546" i="1" s="1"/>
  <c r="CI546" i="1"/>
  <c r="CN546" i="1"/>
  <c r="EG546" i="1" s="1"/>
  <c r="CS546" i="1"/>
  <c r="CV546" i="1" s="1"/>
  <c r="BX546" i="1"/>
  <c r="DG546" i="1" s="1"/>
  <c r="BS546" i="1"/>
  <c r="CD875" i="1"/>
  <c r="CI875" i="1"/>
  <c r="CL875" i="1" s="1"/>
  <c r="CN875" i="1"/>
  <c r="CS875" i="1"/>
  <c r="BX875" i="1"/>
  <c r="DG875" i="1" s="1"/>
  <c r="BS875" i="1"/>
  <c r="CD76" i="1"/>
  <c r="CG76" i="1" s="1"/>
  <c r="CI76" i="1"/>
  <c r="CL76" i="1" s="1"/>
  <c r="CN76" i="1"/>
  <c r="EH76" i="1" s="1"/>
  <c r="CS76" i="1"/>
  <c r="BX76" i="1"/>
  <c r="BS76" i="1"/>
  <c r="CD868" i="1"/>
  <c r="CG868" i="1" s="1"/>
  <c r="CI868" i="1"/>
  <c r="CL868" i="1" s="1"/>
  <c r="CN868" i="1"/>
  <c r="CS868" i="1"/>
  <c r="ET868" i="1" s="1"/>
  <c r="BX868" i="1"/>
  <c r="DG868" i="1" s="1"/>
  <c r="BS868" i="1"/>
  <c r="BV868" i="1" s="1"/>
  <c r="CD965" i="1"/>
  <c r="CI965" i="1"/>
  <c r="CL965" i="1" s="1"/>
  <c r="CN965" i="1"/>
  <c r="EH965" i="1" s="1"/>
  <c r="CS965" i="1"/>
  <c r="BX965" i="1"/>
  <c r="DH965" i="1" s="1"/>
  <c r="BS965" i="1"/>
  <c r="CD950" i="1"/>
  <c r="CI950" i="1"/>
  <c r="CL950" i="1" s="1"/>
  <c r="CN950" i="1"/>
  <c r="CS950" i="1"/>
  <c r="ET950" i="1" s="1"/>
  <c r="BX950" i="1"/>
  <c r="BZ950" i="1" s="1"/>
  <c r="BS950" i="1"/>
  <c r="CD972" i="1"/>
  <c r="CG972" i="1" s="1"/>
  <c r="CI972" i="1"/>
  <c r="CL972" i="1" s="1"/>
  <c r="CN972" i="1"/>
  <c r="CS972" i="1"/>
  <c r="BX972" i="1"/>
  <c r="DH972" i="1" s="1"/>
  <c r="BS972" i="1"/>
  <c r="CD731" i="1"/>
  <c r="CF731" i="1" s="1"/>
  <c r="CI731" i="1"/>
  <c r="CN731" i="1"/>
  <c r="CS731" i="1"/>
  <c r="EU731" i="1" s="1"/>
  <c r="BX731" i="1"/>
  <c r="BS731" i="1"/>
  <c r="CD234" i="1"/>
  <c r="CG234" i="1" s="1"/>
  <c r="CI234" i="1"/>
  <c r="CN234" i="1"/>
  <c r="CS234" i="1"/>
  <c r="EU234" i="1" s="1"/>
  <c r="BX234" i="1"/>
  <c r="BS234" i="1"/>
  <c r="BV234" i="1" s="1"/>
  <c r="CD130" i="1"/>
  <c r="CI130" i="1"/>
  <c r="CL130" i="1" s="1"/>
  <c r="CN130" i="1"/>
  <c r="CS130" i="1"/>
  <c r="EU130" i="1" s="1"/>
  <c r="BX130" i="1"/>
  <c r="DH130" i="1" s="1"/>
  <c r="BS130" i="1"/>
  <c r="CD210" i="1"/>
  <c r="CG210" i="1" s="1"/>
  <c r="CI210" i="1"/>
  <c r="CL210" i="1" s="1"/>
  <c r="CN210" i="1"/>
  <c r="EG210" i="1" s="1"/>
  <c r="CS210" i="1"/>
  <c r="BX210" i="1"/>
  <c r="DG210" i="1" s="1"/>
  <c r="BS210" i="1"/>
  <c r="CD565" i="1"/>
  <c r="CG565" i="1" s="1"/>
  <c r="CI565" i="1"/>
  <c r="CL565" i="1" s="1"/>
  <c r="CN565" i="1"/>
  <c r="CS565" i="1"/>
  <c r="CV565" i="1" s="1"/>
  <c r="BX565" i="1"/>
  <c r="DH565" i="1" s="1"/>
  <c r="BS565" i="1"/>
  <c r="CD650" i="1"/>
  <c r="CI650" i="1"/>
  <c r="CN650" i="1"/>
  <c r="CS650" i="1"/>
  <c r="BX650" i="1"/>
  <c r="DG650" i="1" s="1"/>
  <c r="BS650" i="1"/>
  <c r="CD346" i="1"/>
  <c r="CI346" i="1"/>
  <c r="CL346" i="1" s="1"/>
  <c r="CN346" i="1"/>
  <c r="CS346" i="1"/>
  <c r="BX346" i="1"/>
  <c r="DH346" i="1" s="1"/>
  <c r="BS346" i="1"/>
  <c r="CD266" i="1"/>
  <c r="CG266" i="1" s="1"/>
  <c r="CI266" i="1"/>
  <c r="CL266" i="1" s="1"/>
  <c r="CN266" i="1"/>
  <c r="EH266" i="1" s="1"/>
  <c r="CS266" i="1"/>
  <c r="EU266" i="1" s="1"/>
  <c r="BX266" i="1"/>
  <c r="BS266" i="1"/>
  <c r="CD57" i="1"/>
  <c r="CG57" i="1" s="1"/>
  <c r="CI57" i="1"/>
  <c r="CL57" i="1" s="1"/>
  <c r="CN57" i="1"/>
  <c r="CS57" i="1"/>
  <c r="CV57" i="1" s="1"/>
  <c r="BX57" i="1"/>
  <c r="DH57" i="1" s="1"/>
  <c r="BS57" i="1"/>
  <c r="BV57" i="1" s="1"/>
  <c r="CD8" i="1"/>
  <c r="CG8" i="1" s="1"/>
  <c r="CI8" i="1"/>
  <c r="CN8" i="1"/>
  <c r="CS8" i="1"/>
  <c r="CV8" i="1" s="1"/>
  <c r="BX8" i="1"/>
  <c r="DG8" i="1" s="1"/>
  <c r="BS8" i="1"/>
  <c r="BV8" i="1" s="1"/>
  <c r="CD407" i="1"/>
  <c r="CI407" i="1"/>
  <c r="CL407" i="1" s="1"/>
  <c r="CN407" i="1"/>
  <c r="CS407" i="1"/>
  <c r="BX407" i="1"/>
  <c r="DG407" i="1" s="1"/>
  <c r="BS407" i="1"/>
  <c r="CD186" i="1"/>
  <c r="CG186" i="1" s="1"/>
  <c r="CI186" i="1"/>
  <c r="CL186" i="1" s="1"/>
  <c r="CN186" i="1"/>
  <c r="CS186" i="1"/>
  <c r="CV186" i="1" s="1"/>
  <c r="BX186" i="1"/>
  <c r="DG186" i="1" s="1"/>
  <c r="BS186" i="1"/>
  <c r="CD131" i="1"/>
  <c r="CG131" i="1" s="1"/>
  <c r="CI131" i="1"/>
  <c r="CL131" i="1" s="1"/>
  <c r="CN131" i="1"/>
  <c r="CS131" i="1"/>
  <c r="CV131" i="1" s="1"/>
  <c r="BX131" i="1"/>
  <c r="DH131" i="1" s="1"/>
  <c r="BS131" i="1"/>
  <c r="BV131" i="1" s="1"/>
  <c r="CD754" i="1"/>
  <c r="CG754" i="1" s="1"/>
  <c r="CI754" i="1"/>
  <c r="CN754" i="1"/>
  <c r="CS754" i="1"/>
  <c r="BX754" i="1"/>
  <c r="DG754" i="1" s="1"/>
  <c r="BS754" i="1"/>
  <c r="CD11" i="1"/>
  <c r="CI11" i="1"/>
  <c r="CL11" i="1" s="1"/>
  <c r="CN11" i="1"/>
  <c r="CS11" i="1"/>
  <c r="ET11" i="1" s="1"/>
  <c r="BX11" i="1"/>
  <c r="DH11" i="1" s="1"/>
  <c r="BS11" i="1"/>
  <c r="CD968" i="1"/>
  <c r="CG968" i="1" s="1"/>
  <c r="CI968" i="1"/>
  <c r="CL968" i="1" s="1"/>
  <c r="CN968" i="1"/>
  <c r="CS968" i="1"/>
  <c r="BX968" i="1"/>
  <c r="DG968" i="1" s="1"/>
  <c r="BS968" i="1"/>
  <c r="CD704" i="1"/>
  <c r="CG704" i="1" s="1"/>
  <c r="CI704" i="1"/>
  <c r="CL704" i="1" s="1"/>
  <c r="CN704" i="1"/>
  <c r="CS704" i="1"/>
  <c r="CV704" i="1" s="1"/>
  <c r="BX704" i="1"/>
  <c r="DH704" i="1" s="1"/>
  <c r="BS704" i="1"/>
  <c r="BV704" i="1" s="1"/>
  <c r="CD46" i="1"/>
  <c r="CG46" i="1" s="1"/>
  <c r="CI46" i="1"/>
  <c r="CN46" i="1"/>
  <c r="EG46" i="1" s="1"/>
  <c r="CS46" i="1"/>
  <c r="BX46" i="1"/>
  <c r="DH46" i="1" s="1"/>
  <c r="BS46" i="1"/>
  <c r="BV46" i="1" s="1"/>
  <c r="CD534" i="1"/>
  <c r="CI534" i="1"/>
  <c r="CL534" i="1" s="1"/>
  <c r="CN534" i="1"/>
  <c r="CQ534" i="1" s="1"/>
  <c r="CS534" i="1"/>
  <c r="ET534" i="1" s="1"/>
  <c r="BX534" i="1"/>
  <c r="DH534" i="1" s="1"/>
  <c r="BS534" i="1"/>
  <c r="CD641" i="1"/>
  <c r="CG641" i="1" s="1"/>
  <c r="CI641" i="1"/>
  <c r="CL641" i="1" s="1"/>
  <c r="CN641" i="1"/>
  <c r="EG641" i="1" s="1"/>
  <c r="CS641" i="1"/>
  <c r="BX641" i="1"/>
  <c r="DH641" i="1" s="1"/>
  <c r="BS641" i="1"/>
  <c r="CD421" i="1"/>
  <c r="CG421" i="1" s="1"/>
  <c r="CI421" i="1"/>
  <c r="CL421" i="1" s="1"/>
  <c r="CN421" i="1"/>
  <c r="CS421" i="1"/>
  <c r="CV421" i="1" s="1"/>
  <c r="BX421" i="1"/>
  <c r="DG421" i="1" s="1"/>
  <c r="BS421" i="1"/>
  <c r="BV421" i="1" s="1"/>
  <c r="CD545" i="1"/>
  <c r="CI545" i="1"/>
  <c r="CN545" i="1"/>
  <c r="CS545" i="1"/>
  <c r="BX545" i="1"/>
  <c r="DH545" i="1" s="1"/>
  <c r="BS545" i="1"/>
  <c r="CD61" i="1"/>
  <c r="CI61" i="1"/>
  <c r="CL61" i="1" s="1"/>
  <c r="CN61" i="1"/>
  <c r="CS61" i="1"/>
  <c r="EU61" i="1" s="1"/>
  <c r="BX61" i="1"/>
  <c r="DH61" i="1" s="1"/>
  <c r="BS61" i="1"/>
  <c r="CD709" i="1"/>
  <c r="CG709" i="1" s="1"/>
  <c r="CI709" i="1"/>
  <c r="CL709" i="1" s="1"/>
  <c r="CN709" i="1"/>
  <c r="CS709" i="1"/>
  <c r="CV709" i="1" s="1"/>
  <c r="BX709" i="1"/>
  <c r="DH709" i="1" s="1"/>
  <c r="BS709" i="1"/>
  <c r="CD319" i="1"/>
  <c r="CG319" i="1" s="1"/>
  <c r="CI319" i="1"/>
  <c r="CL319" i="1" s="1"/>
  <c r="CN319" i="1"/>
  <c r="CS319" i="1"/>
  <c r="ET319" i="1" s="1"/>
  <c r="BX319" i="1"/>
  <c r="DH319" i="1" s="1"/>
  <c r="BS319" i="1"/>
  <c r="BV319" i="1" s="1"/>
  <c r="CD391" i="1"/>
  <c r="CG391" i="1" s="1"/>
  <c r="CI391" i="1"/>
  <c r="CN391" i="1"/>
  <c r="CS391" i="1"/>
  <c r="CV391" i="1" s="1"/>
  <c r="BX391" i="1"/>
  <c r="DG391" i="1" s="1"/>
  <c r="BS391" i="1"/>
  <c r="BV391" i="1" s="1"/>
  <c r="CD193" i="1"/>
  <c r="CI193" i="1"/>
  <c r="CL193" i="1" s="1"/>
  <c r="CN193" i="1"/>
  <c r="CS193" i="1"/>
  <c r="BX193" i="1"/>
  <c r="DH193" i="1" s="1"/>
  <c r="BS193" i="1"/>
  <c r="CD158" i="1"/>
  <c r="CG158" i="1" s="1"/>
  <c r="CI158" i="1"/>
  <c r="CL158" i="1" s="1"/>
  <c r="CN158" i="1"/>
  <c r="CS158" i="1"/>
  <c r="BX158" i="1"/>
  <c r="DH158" i="1" s="1"/>
  <c r="BS158" i="1"/>
  <c r="CD694" i="1"/>
  <c r="CG694" i="1" s="1"/>
  <c r="CI694" i="1"/>
  <c r="CL694" i="1" s="1"/>
  <c r="CN694" i="1"/>
  <c r="CQ694" i="1" s="1"/>
  <c r="CS694" i="1"/>
  <c r="CU694" i="1" s="1"/>
  <c r="BX694" i="1"/>
  <c r="BS694" i="1"/>
  <c r="CD199" i="1"/>
  <c r="CG199" i="1" s="1"/>
  <c r="CI199" i="1"/>
  <c r="CN199" i="1"/>
  <c r="CS199" i="1"/>
  <c r="CV199" i="1" s="1"/>
  <c r="BX199" i="1"/>
  <c r="BS199" i="1"/>
  <c r="BV199" i="1" s="1"/>
  <c r="CD450" i="1"/>
  <c r="CI450" i="1"/>
  <c r="CL450" i="1" s="1"/>
  <c r="CN450" i="1"/>
  <c r="EH450" i="1" s="1"/>
  <c r="CS450" i="1"/>
  <c r="BX450" i="1"/>
  <c r="DG450" i="1" s="1"/>
  <c r="BS450" i="1"/>
  <c r="CD170" i="1"/>
  <c r="CI170" i="1"/>
  <c r="CL170" i="1" s="1"/>
  <c r="CN170" i="1"/>
  <c r="EG170" i="1" s="1"/>
  <c r="CS170" i="1"/>
  <c r="BX170" i="1"/>
  <c r="BS170" i="1"/>
  <c r="CD470" i="1"/>
  <c r="CG470" i="1" s="1"/>
  <c r="CI470" i="1"/>
  <c r="CL470" i="1" s="1"/>
  <c r="CN470" i="1"/>
  <c r="CS470" i="1"/>
  <c r="EU470" i="1" s="1"/>
  <c r="BX470" i="1"/>
  <c r="DG470" i="1" s="1"/>
  <c r="BS470" i="1"/>
  <c r="BV470" i="1" s="1"/>
  <c r="CD830" i="1"/>
  <c r="CG830" i="1" s="1"/>
  <c r="CI830" i="1"/>
  <c r="CL830" i="1" s="1"/>
  <c r="CN830" i="1"/>
  <c r="CQ830" i="1" s="1"/>
  <c r="CS830" i="1"/>
  <c r="CV830" i="1" s="1"/>
  <c r="BX830" i="1"/>
  <c r="DG830" i="1" s="1"/>
  <c r="BS830" i="1"/>
  <c r="CD971" i="1"/>
  <c r="CI971" i="1"/>
  <c r="CL971" i="1" s="1"/>
  <c r="CN971" i="1"/>
  <c r="CS971" i="1"/>
  <c r="ET971" i="1" s="1"/>
  <c r="BX971" i="1"/>
  <c r="DH971" i="1" s="1"/>
  <c r="BS971" i="1"/>
  <c r="CD722" i="1"/>
  <c r="CG722" i="1" s="1"/>
  <c r="CI722" i="1"/>
  <c r="CL722" i="1" s="1"/>
  <c r="CN722" i="1"/>
  <c r="EG722" i="1" s="1"/>
  <c r="CS722" i="1"/>
  <c r="BX722" i="1"/>
  <c r="DH722" i="1" s="1"/>
  <c r="BS722" i="1"/>
  <c r="CD522" i="1"/>
  <c r="CG522" i="1" s="1"/>
  <c r="CI522" i="1"/>
  <c r="CN522" i="1"/>
  <c r="CS522" i="1"/>
  <c r="CU522" i="1" s="1"/>
  <c r="BX522" i="1"/>
  <c r="DG522" i="1" s="1"/>
  <c r="BS522" i="1"/>
  <c r="CD155" i="1"/>
  <c r="CG155" i="1" s="1"/>
  <c r="CI155" i="1"/>
  <c r="CN155" i="1"/>
  <c r="CS155" i="1"/>
  <c r="CV155" i="1" s="1"/>
  <c r="BX155" i="1"/>
  <c r="BS155" i="1"/>
  <c r="BV155" i="1" s="1"/>
  <c r="CD178" i="1"/>
  <c r="CI178" i="1"/>
  <c r="CN178" i="1"/>
  <c r="CS178" i="1"/>
  <c r="EU178" i="1" s="1"/>
  <c r="BX178" i="1"/>
  <c r="BZ178" i="1" s="1"/>
  <c r="BS178" i="1"/>
  <c r="CD499" i="1"/>
  <c r="CG499" i="1" s="1"/>
  <c r="CI499" i="1"/>
  <c r="CK499" i="1" s="1"/>
  <c r="CN499" i="1"/>
  <c r="EG499" i="1" s="1"/>
  <c r="CS499" i="1"/>
  <c r="BX499" i="1"/>
  <c r="DG499" i="1" s="1"/>
  <c r="BS499" i="1"/>
  <c r="CD438" i="1"/>
  <c r="CG438" i="1" s="1"/>
  <c r="CI438" i="1"/>
  <c r="CL438" i="1" s="1"/>
  <c r="CN438" i="1"/>
  <c r="CS438" i="1"/>
  <c r="EU438" i="1" s="1"/>
  <c r="BX438" i="1"/>
  <c r="DH438" i="1" s="1"/>
  <c r="BS438" i="1"/>
  <c r="BV438" i="1" s="1"/>
  <c r="CD829" i="1"/>
  <c r="CG829" i="1" s="1"/>
  <c r="CI829" i="1"/>
  <c r="CN829" i="1"/>
  <c r="EH829" i="1" s="1"/>
  <c r="CS829" i="1"/>
  <c r="BX829" i="1"/>
  <c r="BS829" i="1"/>
  <c r="BV829" i="1" s="1"/>
  <c r="CD569" i="1"/>
  <c r="CI569" i="1"/>
  <c r="CN569" i="1"/>
  <c r="CS569" i="1"/>
  <c r="ET569" i="1" s="1"/>
  <c r="BX569" i="1"/>
  <c r="BZ569" i="1" s="1"/>
  <c r="BS569" i="1"/>
  <c r="CD392" i="1"/>
  <c r="CI392" i="1"/>
  <c r="CL392" i="1" s="1"/>
  <c r="CN392" i="1"/>
  <c r="EH392" i="1" s="1"/>
  <c r="CS392" i="1"/>
  <c r="CV392" i="1" s="1"/>
  <c r="BX392" i="1"/>
  <c r="BS392" i="1"/>
  <c r="CD84" i="1"/>
  <c r="CG84" i="1" s="1"/>
  <c r="CI84" i="1"/>
  <c r="CN84" i="1"/>
  <c r="CS84" i="1"/>
  <c r="ET84" i="1" s="1"/>
  <c r="BX84" i="1"/>
  <c r="DH84" i="1" s="1"/>
  <c r="BS84" i="1"/>
  <c r="BV84" i="1" s="1"/>
  <c r="CD852" i="1"/>
  <c r="CG852" i="1" s="1"/>
  <c r="CI852" i="1"/>
  <c r="CN852" i="1"/>
  <c r="CS852" i="1"/>
  <c r="BX852" i="1"/>
  <c r="DH852" i="1" s="1"/>
  <c r="BS852" i="1"/>
  <c r="BV852" i="1" s="1"/>
  <c r="CD63" i="1"/>
  <c r="CI63" i="1"/>
  <c r="CN63" i="1"/>
  <c r="CS63" i="1"/>
  <c r="EU63" i="1" s="1"/>
  <c r="BX63" i="1"/>
  <c r="DH63" i="1" s="1"/>
  <c r="BS63" i="1"/>
  <c r="CD890" i="1"/>
  <c r="CI890" i="1"/>
  <c r="CN890" i="1"/>
  <c r="CS890" i="1"/>
  <c r="EU890" i="1" s="1"/>
  <c r="BX890" i="1"/>
  <c r="DG890" i="1" s="1"/>
  <c r="BS890" i="1"/>
  <c r="CD842" i="1"/>
  <c r="CI842" i="1"/>
  <c r="CN842" i="1"/>
  <c r="CQ842" i="1" s="1"/>
  <c r="CS842" i="1"/>
  <c r="CV842" i="1" s="1"/>
  <c r="BX842" i="1"/>
  <c r="DG842" i="1" s="1"/>
  <c r="BS842" i="1"/>
  <c r="BU842" i="1" s="1"/>
  <c r="CD790" i="1"/>
  <c r="CI790" i="1"/>
  <c r="CN790" i="1"/>
  <c r="CS790" i="1"/>
  <c r="BX790" i="1"/>
  <c r="DG790" i="1" s="1"/>
  <c r="BS790" i="1"/>
  <c r="BV790" i="1" s="1"/>
  <c r="CD865" i="1"/>
  <c r="CI865" i="1"/>
  <c r="CL865" i="1" s="1"/>
  <c r="CN865" i="1"/>
  <c r="CS865" i="1"/>
  <c r="ET865" i="1" s="1"/>
  <c r="BX865" i="1"/>
  <c r="BS865" i="1"/>
  <c r="CD684" i="1"/>
  <c r="CI684" i="1"/>
  <c r="CN684" i="1"/>
  <c r="CS684" i="1"/>
  <c r="BX684" i="1"/>
  <c r="DH684" i="1" s="1"/>
  <c r="BS684" i="1"/>
  <c r="CD577" i="1"/>
  <c r="CI577" i="1"/>
  <c r="CN577" i="1"/>
  <c r="EH577" i="1" s="1"/>
  <c r="CS577" i="1"/>
  <c r="BX577" i="1"/>
  <c r="DH577" i="1" s="1"/>
  <c r="BS577" i="1"/>
  <c r="CD92" i="1"/>
  <c r="CG92" i="1" s="1"/>
  <c r="CI92" i="1"/>
  <c r="CL92" i="1" s="1"/>
  <c r="CN92" i="1"/>
  <c r="CS92" i="1"/>
  <c r="CV92" i="1" s="1"/>
  <c r="BX92" i="1"/>
  <c r="DH92" i="1" s="1"/>
  <c r="BS92" i="1"/>
  <c r="BV92" i="1" s="1"/>
  <c r="CD514" i="1"/>
  <c r="CI514" i="1"/>
  <c r="CL514" i="1" s="1"/>
  <c r="CN514" i="1"/>
  <c r="EH514" i="1" s="1"/>
  <c r="CS514" i="1"/>
  <c r="BX514" i="1"/>
  <c r="DH514" i="1" s="1"/>
  <c r="BS514" i="1"/>
  <c r="CD323" i="1"/>
  <c r="CG323" i="1" s="1"/>
  <c r="CI323" i="1"/>
  <c r="CL323" i="1" s="1"/>
  <c r="CN323" i="1"/>
  <c r="EG323" i="1" s="1"/>
  <c r="CS323" i="1"/>
  <c r="BX323" i="1"/>
  <c r="BS323" i="1"/>
  <c r="CD154" i="1"/>
  <c r="CG154" i="1" s="1"/>
  <c r="CI154" i="1"/>
  <c r="CL154" i="1" s="1"/>
  <c r="CN154" i="1"/>
  <c r="CQ154" i="1" s="1"/>
  <c r="CS154" i="1"/>
  <c r="CU154" i="1" s="1"/>
  <c r="BX154" i="1"/>
  <c r="DG154" i="1" s="1"/>
  <c r="BS154" i="1"/>
  <c r="BV154" i="1" s="1"/>
  <c r="CD742" i="1"/>
  <c r="CG742" i="1" s="1"/>
  <c r="CI742" i="1"/>
  <c r="CN742" i="1"/>
  <c r="CS742" i="1"/>
  <c r="EU742" i="1" s="1"/>
  <c r="BX742" i="1"/>
  <c r="DG742" i="1" s="1"/>
  <c r="BS742" i="1"/>
  <c r="BV742" i="1" s="1"/>
  <c r="CD728" i="1"/>
  <c r="CI728" i="1"/>
  <c r="CL728" i="1" s="1"/>
  <c r="CN728" i="1"/>
  <c r="CQ728" i="1" s="1"/>
  <c r="CS728" i="1"/>
  <c r="BX728" i="1"/>
  <c r="DH728" i="1" s="1"/>
  <c r="BS728" i="1"/>
  <c r="CD118" i="1"/>
  <c r="CG118" i="1" s="1"/>
  <c r="CI118" i="1"/>
  <c r="CL118" i="1" s="1"/>
  <c r="CN118" i="1"/>
  <c r="EH118" i="1" s="1"/>
  <c r="CS118" i="1"/>
  <c r="BX118" i="1"/>
  <c r="DH118" i="1" s="1"/>
  <c r="BS118" i="1"/>
  <c r="CD611" i="1"/>
  <c r="CG611" i="1" s="1"/>
  <c r="CI611" i="1"/>
  <c r="CL611" i="1" s="1"/>
  <c r="CN611" i="1"/>
  <c r="CS611" i="1"/>
  <c r="CU611" i="1" s="1"/>
  <c r="BX611" i="1"/>
  <c r="DG611" i="1" s="1"/>
  <c r="BS611" i="1"/>
  <c r="BV611" i="1" s="1"/>
  <c r="CD606" i="1"/>
  <c r="CI606" i="1"/>
  <c r="CN606" i="1"/>
  <c r="CQ606" i="1" s="1"/>
  <c r="CS606" i="1"/>
  <c r="BX606" i="1"/>
  <c r="BS606" i="1"/>
  <c r="BV606" i="1" s="1"/>
  <c r="CD419" i="1"/>
  <c r="CI419" i="1"/>
  <c r="CL419" i="1" s="1"/>
  <c r="CN419" i="1"/>
  <c r="CS419" i="1"/>
  <c r="ET419" i="1" s="1"/>
  <c r="BX419" i="1"/>
  <c r="DH419" i="1" s="1"/>
  <c r="BS419" i="1"/>
  <c r="CD512" i="1"/>
  <c r="CI512" i="1"/>
  <c r="CL512" i="1" s="1"/>
  <c r="CN512" i="1"/>
  <c r="CS512" i="1"/>
  <c r="BX512" i="1"/>
  <c r="DH512" i="1" s="1"/>
  <c r="BS512" i="1"/>
  <c r="CD828" i="1"/>
  <c r="CF828" i="1" s="1"/>
  <c r="CI828" i="1"/>
  <c r="CL828" i="1" s="1"/>
  <c r="CN828" i="1"/>
  <c r="CS828" i="1"/>
  <c r="EU828" i="1" s="1"/>
  <c r="BX828" i="1"/>
  <c r="BS828" i="1"/>
  <c r="CD687" i="1"/>
  <c r="CG687" i="1" s="1"/>
  <c r="CI687" i="1"/>
  <c r="CN687" i="1"/>
  <c r="CS687" i="1"/>
  <c r="BX687" i="1"/>
  <c r="BS687" i="1"/>
  <c r="BV687" i="1" s="1"/>
  <c r="CD268" i="1"/>
  <c r="CI268" i="1"/>
  <c r="CL268" i="1" s="1"/>
  <c r="CN268" i="1"/>
  <c r="CQ268" i="1" s="1"/>
  <c r="CS268" i="1"/>
  <c r="BX268" i="1"/>
  <c r="DH268" i="1" s="1"/>
  <c r="BS268" i="1"/>
  <c r="CD705" i="1"/>
  <c r="CG705" i="1" s="1"/>
  <c r="CI705" i="1"/>
  <c r="CL705" i="1" s="1"/>
  <c r="CN705" i="1"/>
  <c r="EH705" i="1" s="1"/>
  <c r="CS705" i="1"/>
  <c r="BX705" i="1"/>
  <c r="BS705" i="1"/>
  <c r="CD809" i="1"/>
  <c r="CG809" i="1" s="1"/>
  <c r="CI809" i="1"/>
  <c r="CL809" i="1" s="1"/>
  <c r="CN809" i="1"/>
  <c r="CS809" i="1"/>
  <c r="ET809" i="1" s="1"/>
  <c r="BX809" i="1"/>
  <c r="BS809" i="1"/>
  <c r="CD955" i="1"/>
  <c r="CI955" i="1"/>
  <c r="CN955" i="1"/>
  <c r="CQ955" i="1" s="1"/>
  <c r="CS955" i="1"/>
  <c r="EU955" i="1" s="1"/>
  <c r="BX955" i="1"/>
  <c r="BS955" i="1"/>
  <c r="BV955" i="1" s="1"/>
  <c r="CD351" i="1"/>
  <c r="CI351" i="1"/>
  <c r="CL351" i="1" s="1"/>
  <c r="CN351" i="1"/>
  <c r="CS351" i="1"/>
  <c r="EU351" i="1" s="1"/>
  <c r="BX351" i="1"/>
  <c r="DG351" i="1" s="1"/>
  <c r="BS351" i="1"/>
  <c r="CD590" i="1"/>
  <c r="CG590" i="1" s="1"/>
  <c r="CI590" i="1"/>
  <c r="CL590" i="1" s="1"/>
  <c r="CN590" i="1"/>
  <c r="EH590" i="1" s="1"/>
  <c r="CS590" i="1"/>
  <c r="BX590" i="1"/>
  <c r="DG590" i="1" s="1"/>
  <c r="BS590" i="1"/>
  <c r="CD287" i="1"/>
  <c r="CG287" i="1" s="1"/>
  <c r="CI287" i="1"/>
  <c r="CL287" i="1" s="1"/>
  <c r="CN287" i="1"/>
  <c r="CQ287" i="1" s="1"/>
  <c r="CS287" i="1"/>
  <c r="EU287" i="1" s="1"/>
  <c r="BX287" i="1"/>
  <c r="BS287" i="1"/>
  <c r="BV287" i="1" s="1"/>
  <c r="CD642" i="1"/>
  <c r="CI642" i="1"/>
  <c r="CN642" i="1"/>
  <c r="CS642" i="1"/>
  <c r="ET642" i="1" s="1"/>
  <c r="BX642" i="1"/>
  <c r="DH642" i="1" s="1"/>
  <c r="BS642" i="1"/>
  <c r="BV642" i="1" s="1"/>
  <c r="CD599" i="1"/>
  <c r="CI599" i="1"/>
  <c r="CL599" i="1" s="1"/>
  <c r="CN599" i="1"/>
  <c r="CS599" i="1"/>
  <c r="EU599" i="1" s="1"/>
  <c r="BX599" i="1"/>
  <c r="DH599" i="1" s="1"/>
  <c r="BS599" i="1"/>
  <c r="CD858" i="1"/>
  <c r="CG858" i="1" s="1"/>
  <c r="CI858" i="1"/>
  <c r="CL858" i="1" s="1"/>
  <c r="CN858" i="1"/>
  <c r="EG858" i="1" s="1"/>
  <c r="CS858" i="1"/>
  <c r="BX858" i="1"/>
  <c r="BS858" i="1"/>
  <c r="CD322" i="1"/>
  <c r="CF322" i="1" s="1"/>
  <c r="CI322" i="1"/>
  <c r="CL322" i="1" s="1"/>
  <c r="CN322" i="1"/>
  <c r="CQ322" i="1" s="1"/>
  <c r="CS322" i="1"/>
  <c r="CV322" i="1" s="1"/>
  <c r="BX322" i="1"/>
  <c r="DG322" i="1" s="1"/>
  <c r="BS322" i="1"/>
  <c r="BV322" i="1" s="1"/>
  <c r="CD51" i="1"/>
  <c r="CG51" i="1" s="1"/>
  <c r="CI51" i="1"/>
  <c r="CN51" i="1"/>
  <c r="CQ51" i="1" s="1"/>
  <c r="CS51" i="1"/>
  <c r="BX51" i="1"/>
  <c r="DG51" i="1" s="1"/>
  <c r="BS51" i="1"/>
  <c r="BV51" i="1" s="1"/>
  <c r="CD760" i="1"/>
  <c r="CI760" i="1"/>
  <c r="CL760" i="1" s="1"/>
  <c r="CN760" i="1"/>
  <c r="CS760" i="1"/>
  <c r="EU760" i="1" s="1"/>
  <c r="BX760" i="1"/>
  <c r="BZ760" i="1" s="1"/>
  <c r="BS760" i="1"/>
  <c r="CD665" i="1"/>
  <c r="CG665" i="1" s="1"/>
  <c r="CI665" i="1"/>
  <c r="CL665" i="1" s="1"/>
  <c r="CN665" i="1"/>
  <c r="CS665" i="1"/>
  <c r="BX665" i="1"/>
  <c r="BS665" i="1"/>
  <c r="CD836" i="1"/>
  <c r="CG836" i="1" s="1"/>
  <c r="CI836" i="1"/>
  <c r="CL836" i="1" s="1"/>
  <c r="CN836" i="1"/>
  <c r="CQ836" i="1" s="1"/>
  <c r="CS836" i="1"/>
  <c r="CU836" i="1" s="1"/>
  <c r="BX836" i="1"/>
  <c r="DH836" i="1" s="1"/>
  <c r="BS836" i="1"/>
  <c r="CD849" i="1"/>
  <c r="CI849" i="1"/>
  <c r="CN849" i="1"/>
  <c r="CQ849" i="1" s="1"/>
  <c r="CS849" i="1"/>
  <c r="CV849" i="1" s="1"/>
  <c r="BX849" i="1"/>
  <c r="DG849" i="1" s="1"/>
  <c r="BS849" i="1"/>
  <c r="BV849" i="1" s="1"/>
  <c r="CD975" i="1"/>
  <c r="CI975" i="1"/>
  <c r="CL975" i="1" s="1"/>
  <c r="CN975" i="1"/>
  <c r="CQ975" i="1" s="1"/>
  <c r="CS975" i="1"/>
  <c r="BX975" i="1"/>
  <c r="DH975" i="1" s="1"/>
  <c r="BS975" i="1"/>
  <c r="CD175" i="1"/>
  <c r="CG175" i="1" s="1"/>
  <c r="CI175" i="1"/>
  <c r="CL175" i="1" s="1"/>
  <c r="CN175" i="1"/>
  <c r="CS175" i="1"/>
  <c r="CV175" i="1" s="1"/>
  <c r="BX175" i="1"/>
  <c r="DH175" i="1" s="1"/>
  <c r="BS175" i="1"/>
  <c r="CD80" i="1"/>
  <c r="CG80" i="1" s="1"/>
  <c r="CI80" i="1"/>
  <c r="CL80" i="1" s="1"/>
  <c r="CN80" i="1"/>
  <c r="CS80" i="1"/>
  <c r="CV80" i="1" s="1"/>
  <c r="BX80" i="1"/>
  <c r="DH80" i="1" s="1"/>
  <c r="BS80" i="1"/>
  <c r="CD316" i="1"/>
  <c r="CG316" i="1" s="1"/>
  <c r="CI316" i="1"/>
  <c r="CN316" i="1"/>
  <c r="CS316" i="1"/>
  <c r="CV316" i="1" s="1"/>
  <c r="BX316" i="1"/>
  <c r="DG316" i="1" s="1"/>
  <c r="BS316" i="1"/>
  <c r="BV316" i="1" s="1"/>
  <c r="CD953" i="1"/>
  <c r="CI953" i="1"/>
  <c r="CL953" i="1" s="1"/>
  <c r="CN953" i="1"/>
  <c r="CS953" i="1"/>
  <c r="BX953" i="1"/>
  <c r="BZ953" i="1" s="1"/>
  <c r="BS953" i="1"/>
  <c r="CD741" i="1"/>
  <c r="CI741" i="1"/>
  <c r="CL741" i="1" s="1"/>
  <c r="CN741" i="1"/>
  <c r="CS741" i="1"/>
  <c r="CV741" i="1" s="1"/>
  <c r="BX741" i="1"/>
  <c r="BS741" i="1"/>
  <c r="CD366" i="1"/>
  <c r="CG366" i="1" s="1"/>
  <c r="CI366" i="1"/>
  <c r="CL366" i="1" s="1"/>
  <c r="CN366" i="1"/>
  <c r="CS366" i="1"/>
  <c r="CV366" i="1" s="1"/>
  <c r="BX366" i="1"/>
  <c r="DG366" i="1" s="1"/>
  <c r="BS366" i="1"/>
  <c r="BV366" i="1" s="1"/>
  <c r="CD909" i="1"/>
  <c r="CG909" i="1" s="1"/>
  <c r="CI909" i="1"/>
  <c r="CN909" i="1"/>
  <c r="CS909" i="1"/>
  <c r="BX909" i="1"/>
  <c r="DG909" i="1" s="1"/>
  <c r="BS909" i="1"/>
  <c r="CD127" i="1"/>
  <c r="CI127" i="1"/>
  <c r="CL127" i="1" s="1"/>
  <c r="CN127" i="1"/>
  <c r="CQ127" i="1" s="1"/>
  <c r="CS127" i="1"/>
  <c r="BX127" i="1"/>
  <c r="BZ127" i="1" s="1"/>
  <c r="BS127" i="1"/>
  <c r="CD463" i="1"/>
  <c r="CG463" i="1" s="1"/>
  <c r="CI463" i="1"/>
  <c r="CL463" i="1" s="1"/>
  <c r="CN463" i="1"/>
  <c r="CS463" i="1"/>
  <c r="CV463" i="1" s="1"/>
  <c r="BX463" i="1"/>
  <c r="DH463" i="1" s="1"/>
  <c r="BS463" i="1"/>
  <c r="CD454" i="1"/>
  <c r="CF454" i="1" s="1"/>
  <c r="CI454" i="1"/>
  <c r="CN454" i="1"/>
  <c r="CQ454" i="1" s="1"/>
  <c r="CS454" i="1"/>
  <c r="CU454" i="1" s="1"/>
  <c r="BX454" i="1"/>
  <c r="DG454" i="1" s="1"/>
  <c r="BS454" i="1"/>
  <c r="CD228" i="1"/>
  <c r="CG228" i="1" s="1"/>
  <c r="CI228" i="1"/>
  <c r="CL228" i="1" s="1"/>
  <c r="CN228" i="1"/>
  <c r="CS228" i="1"/>
  <c r="CV228" i="1" s="1"/>
  <c r="BX228" i="1"/>
  <c r="BS228" i="1"/>
  <c r="BV228" i="1" s="1"/>
  <c r="CD293" i="1"/>
  <c r="CI293" i="1"/>
  <c r="CL293" i="1" s="1"/>
  <c r="CN293" i="1"/>
  <c r="CS293" i="1"/>
  <c r="BX293" i="1"/>
  <c r="DG293" i="1" s="1"/>
  <c r="BS293" i="1"/>
  <c r="CD962" i="1"/>
  <c r="CG962" i="1" s="1"/>
  <c r="CI962" i="1"/>
  <c r="CL962" i="1" s="1"/>
  <c r="CN962" i="1"/>
  <c r="CS962" i="1"/>
  <c r="BX962" i="1"/>
  <c r="BS962" i="1"/>
  <c r="CD794" i="1"/>
  <c r="CF794" i="1" s="1"/>
  <c r="CI794" i="1"/>
  <c r="CN794" i="1"/>
  <c r="CS794" i="1"/>
  <c r="CV794" i="1" s="1"/>
  <c r="BX794" i="1"/>
  <c r="BS794" i="1"/>
  <c r="BV794" i="1" s="1"/>
  <c r="CD934" i="1"/>
  <c r="CI934" i="1"/>
  <c r="CN934" i="1"/>
  <c r="CQ934" i="1" s="1"/>
  <c r="CS934" i="1"/>
  <c r="CV934" i="1" s="1"/>
  <c r="BX934" i="1"/>
  <c r="BS934" i="1"/>
  <c r="BV934" i="1" s="1"/>
  <c r="CD756" i="1"/>
  <c r="CI756" i="1"/>
  <c r="CN756" i="1"/>
  <c r="CQ756" i="1" s="1"/>
  <c r="CS756" i="1"/>
  <c r="BX756" i="1"/>
  <c r="DH756" i="1" s="1"/>
  <c r="BS756" i="1"/>
  <c r="CD402" i="1"/>
  <c r="CI402" i="1"/>
  <c r="CK402" i="1" s="1"/>
  <c r="CN402" i="1"/>
  <c r="CS402" i="1"/>
  <c r="CV402" i="1" s="1"/>
  <c r="BX402" i="1"/>
  <c r="DG402" i="1" s="1"/>
  <c r="BS402" i="1"/>
  <c r="CD409" i="1"/>
  <c r="CG409" i="1" s="1"/>
  <c r="CI409" i="1"/>
  <c r="CL409" i="1" s="1"/>
  <c r="CN409" i="1"/>
  <c r="CS409" i="1"/>
  <c r="CV409" i="1" s="1"/>
  <c r="BX409" i="1"/>
  <c r="DH409" i="1" s="1"/>
  <c r="BS409" i="1"/>
  <c r="BV409" i="1" s="1"/>
  <c r="CD156" i="1"/>
  <c r="CG156" i="1" s="1"/>
  <c r="CI156" i="1"/>
  <c r="CN156" i="1"/>
  <c r="CQ156" i="1" s="1"/>
  <c r="CS156" i="1"/>
  <c r="BX156" i="1"/>
  <c r="DG156" i="1" s="1"/>
  <c r="BS156" i="1"/>
  <c r="BV156" i="1" s="1"/>
  <c r="CD42" i="1"/>
  <c r="CI42" i="1"/>
  <c r="CL42" i="1" s="1"/>
  <c r="CN42" i="1"/>
  <c r="CQ42" i="1" s="1"/>
  <c r="CS42" i="1"/>
  <c r="BX42" i="1"/>
  <c r="DH42" i="1" s="1"/>
  <c r="BS42" i="1"/>
  <c r="CD558" i="1"/>
  <c r="CG558" i="1" s="1"/>
  <c r="CI558" i="1"/>
  <c r="CL558" i="1" s="1"/>
  <c r="CN558" i="1"/>
  <c r="CS558" i="1"/>
  <c r="BX558" i="1"/>
  <c r="DG558" i="1" s="1"/>
  <c r="BS558" i="1"/>
  <c r="CD634" i="1"/>
  <c r="CG634" i="1" s="1"/>
  <c r="CI634" i="1"/>
  <c r="CL634" i="1" s="1"/>
  <c r="CN634" i="1"/>
  <c r="CQ634" i="1" s="1"/>
  <c r="CS634" i="1"/>
  <c r="CV634" i="1" s="1"/>
  <c r="BX634" i="1"/>
  <c r="DG634" i="1" s="1"/>
  <c r="BS634" i="1"/>
  <c r="CD853" i="1"/>
  <c r="CG853" i="1" s="1"/>
  <c r="CI853" i="1"/>
  <c r="CN853" i="1"/>
  <c r="CQ853" i="1" s="1"/>
  <c r="CS853" i="1"/>
  <c r="BX853" i="1"/>
  <c r="DG853" i="1" s="1"/>
  <c r="BS853" i="1"/>
  <c r="BV853" i="1" s="1"/>
  <c r="CD581" i="1"/>
  <c r="CI581" i="1"/>
  <c r="CL581" i="1" s="1"/>
  <c r="CN581" i="1"/>
  <c r="CQ581" i="1" s="1"/>
  <c r="CS581" i="1"/>
  <c r="BX581" i="1"/>
  <c r="BZ581" i="1" s="1"/>
  <c r="BS581" i="1"/>
  <c r="CD544" i="1"/>
  <c r="CI544" i="1"/>
  <c r="CL544" i="1" s="1"/>
  <c r="CN544" i="1"/>
  <c r="CS544" i="1"/>
  <c r="CV544" i="1" s="1"/>
  <c r="BX544" i="1"/>
  <c r="DG544" i="1" s="1"/>
  <c r="BS544" i="1"/>
  <c r="CD765" i="1"/>
  <c r="CG765" i="1" s="1"/>
  <c r="CI765" i="1"/>
  <c r="CL765" i="1" s="1"/>
  <c r="CN765" i="1"/>
  <c r="CQ765" i="1" s="1"/>
  <c r="CS765" i="1"/>
  <c r="CV765" i="1" s="1"/>
  <c r="BX765" i="1"/>
  <c r="DG765" i="1" s="1"/>
  <c r="BS765" i="1"/>
  <c r="BV765" i="1" s="1"/>
  <c r="CD232" i="1"/>
  <c r="CG232" i="1" s="1"/>
  <c r="CI232" i="1"/>
  <c r="CL232" i="1" s="1"/>
  <c r="CN232" i="1"/>
  <c r="CS232" i="1"/>
  <c r="CV232" i="1" s="1"/>
  <c r="BX232" i="1"/>
  <c r="BS232" i="1"/>
  <c r="BV232" i="1" s="1"/>
  <c r="CD15" i="1"/>
  <c r="CI15" i="1"/>
  <c r="CL15" i="1" s="1"/>
  <c r="CN15" i="1"/>
  <c r="CQ15" i="1" s="1"/>
  <c r="CS15" i="1"/>
  <c r="BX15" i="1"/>
  <c r="DG15" i="1" s="1"/>
  <c r="BS15" i="1"/>
  <c r="CD349" i="1"/>
  <c r="CG349" i="1" s="1"/>
  <c r="CI349" i="1"/>
  <c r="CL349" i="1" s="1"/>
  <c r="CN349" i="1"/>
  <c r="CS349" i="1"/>
  <c r="CV349" i="1" s="1"/>
  <c r="BX349" i="1"/>
  <c r="DH349" i="1" s="1"/>
  <c r="BS349" i="1"/>
  <c r="CD236" i="1"/>
  <c r="CF236" i="1" s="1"/>
  <c r="CI236" i="1"/>
  <c r="CL236" i="1" s="1"/>
  <c r="CN236" i="1"/>
  <c r="CQ236" i="1" s="1"/>
  <c r="CS236" i="1"/>
  <c r="CV236" i="1" s="1"/>
  <c r="BX236" i="1"/>
  <c r="BS236" i="1"/>
  <c r="BV236" i="1" s="1"/>
  <c r="CD307" i="1"/>
  <c r="CG307" i="1" s="1"/>
  <c r="CI307" i="1"/>
  <c r="CN307" i="1"/>
  <c r="CQ307" i="1" s="1"/>
  <c r="CS307" i="1"/>
  <c r="BX307" i="1"/>
  <c r="DG307" i="1" s="1"/>
  <c r="BS307" i="1"/>
  <c r="BV307" i="1" s="1"/>
  <c r="CD730" i="1"/>
  <c r="CI730" i="1"/>
  <c r="CL730" i="1" s="1"/>
  <c r="CN730" i="1"/>
  <c r="CS730" i="1"/>
  <c r="BX730" i="1"/>
  <c r="DG730" i="1" s="1"/>
  <c r="BS730" i="1"/>
  <c r="CD113" i="1"/>
  <c r="CG113" i="1" s="1"/>
  <c r="CI113" i="1"/>
  <c r="CL113" i="1" s="1"/>
  <c r="CN113" i="1"/>
  <c r="CS113" i="1"/>
  <c r="CV113" i="1" s="1"/>
  <c r="BX113" i="1"/>
  <c r="DG113" i="1" s="1"/>
  <c r="BS113" i="1"/>
  <c r="CD778" i="1"/>
  <c r="CF778" i="1" s="1"/>
  <c r="CI778" i="1"/>
  <c r="CL778" i="1" s="1"/>
  <c r="CN778" i="1"/>
  <c r="CQ778" i="1" s="1"/>
  <c r="CS778" i="1"/>
  <c r="CV778" i="1" s="1"/>
  <c r="BX778" i="1"/>
  <c r="DG778" i="1" s="1"/>
  <c r="BS778" i="1"/>
  <c r="BV778" i="1" s="1"/>
  <c r="CD710" i="1"/>
  <c r="CI710" i="1"/>
  <c r="CL710" i="1" s="1"/>
  <c r="CN710" i="1"/>
  <c r="CS710" i="1"/>
  <c r="CV710" i="1" s="1"/>
  <c r="BX710" i="1"/>
  <c r="DH710" i="1" s="1"/>
  <c r="BS710" i="1"/>
  <c r="CD177" i="1"/>
  <c r="CI177" i="1"/>
  <c r="CL177" i="1" s="1"/>
  <c r="CN177" i="1"/>
  <c r="CQ177" i="1" s="1"/>
  <c r="CS177" i="1"/>
  <c r="BX177" i="1"/>
  <c r="DH177" i="1" s="1"/>
  <c r="BS177" i="1"/>
  <c r="CD532" i="1"/>
  <c r="CG532" i="1" s="1"/>
  <c r="CI532" i="1"/>
  <c r="CL532" i="1" s="1"/>
  <c r="CN532" i="1"/>
  <c r="CS532" i="1"/>
  <c r="BX532" i="1"/>
  <c r="DH532" i="1" s="1"/>
  <c r="BS532" i="1"/>
  <c r="CD711" i="1"/>
  <c r="CF711" i="1" s="1"/>
  <c r="CI711" i="1"/>
  <c r="CL711" i="1" s="1"/>
  <c r="CN711" i="1"/>
  <c r="CQ711" i="1" s="1"/>
  <c r="CS711" i="1"/>
  <c r="CV711" i="1" s="1"/>
  <c r="BX711" i="1"/>
  <c r="BS711" i="1"/>
  <c r="CD552" i="1"/>
  <c r="CG552" i="1" s="1"/>
  <c r="CI552" i="1"/>
  <c r="CL552" i="1" s="1"/>
  <c r="CN552" i="1"/>
  <c r="CS552" i="1"/>
  <c r="CV552" i="1" s="1"/>
  <c r="BX552" i="1"/>
  <c r="BS552" i="1"/>
  <c r="BV552" i="1" s="1"/>
  <c r="CD207" i="1"/>
  <c r="CI207" i="1"/>
  <c r="CL207" i="1" s="1"/>
  <c r="CN207" i="1"/>
  <c r="CQ207" i="1" s="1"/>
  <c r="CS207" i="1"/>
  <c r="BX207" i="1"/>
  <c r="DG207" i="1" s="1"/>
  <c r="BS207" i="1"/>
  <c r="CD970" i="1"/>
  <c r="CG970" i="1" s="1"/>
  <c r="CI970" i="1"/>
  <c r="CL970" i="1" s="1"/>
  <c r="CN970" i="1"/>
  <c r="CS970" i="1"/>
  <c r="CV970" i="1" s="1"/>
  <c r="BX970" i="1"/>
  <c r="BS970" i="1"/>
  <c r="CD813" i="1"/>
  <c r="CF813" i="1" s="1"/>
  <c r="CI813" i="1"/>
  <c r="CL813" i="1" s="1"/>
  <c r="CN813" i="1"/>
  <c r="CS813" i="1"/>
  <c r="CV813" i="1" s="1"/>
  <c r="BX813" i="1"/>
  <c r="DH813" i="1" s="1"/>
  <c r="BS813" i="1"/>
  <c r="CD679" i="1"/>
  <c r="CG679" i="1" s="1"/>
  <c r="CI679" i="1"/>
  <c r="CN679" i="1"/>
  <c r="CS679" i="1"/>
  <c r="CV679" i="1" s="1"/>
  <c r="BX679" i="1"/>
  <c r="BS679" i="1"/>
  <c r="BV679" i="1" s="1"/>
  <c r="CD230" i="1"/>
  <c r="CI230" i="1"/>
  <c r="CL230" i="1" s="1"/>
  <c r="CN230" i="1"/>
  <c r="CQ230" i="1" s="1"/>
  <c r="CS230" i="1"/>
  <c r="BX230" i="1"/>
  <c r="DH230" i="1" s="1"/>
  <c r="BS230" i="1"/>
  <c r="CD233" i="1"/>
  <c r="CG233" i="1" s="1"/>
  <c r="CI233" i="1"/>
  <c r="CL233" i="1" s="1"/>
  <c r="CN233" i="1"/>
  <c r="CS233" i="1"/>
  <c r="CV233" i="1" s="1"/>
  <c r="BX233" i="1"/>
  <c r="BS233" i="1"/>
  <c r="CD209" i="1"/>
  <c r="CG209" i="1" s="1"/>
  <c r="CI209" i="1"/>
  <c r="CN209" i="1"/>
  <c r="CQ209" i="1" s="1"/>
  <c r="CS209" i="1"/>
  <c r="CV209" i="1" s="1"/>
  <c r="BX209" i="1"/>
  <c r="DH209" i="1" s="1"/>
  <c r="BS209" i="1"/>
  <c r="BV209" i="1" s="1"/>
  <c r="CD503" i="1"/>
  <c r="CG503" i="1" s="1"/>
  <c r="CI503" i="1"/>
  <c r="CN503" i="1"/>
  <c r="CS503" i="1"/>
  <c r="CV503" i="1" s="1"/>
  <c r="BX503" i="1"/>
  <c r="BS503" i="1"/>
  <c r="BV503" i="1" s="1"/>
  <c r="CD879" i="1"/>
  <c r="CI879" i="1"/>
  <c r="CL879" i="1" s="1"/>
  <c r="CN879" i="1"/>
  <c r="CQ879" i="1" s="1"/>
  <c r="CS879" i="1"/>
  <c r="BX879" i="1"/>
  <c r="DH879" i="1" s="1"/>
  <c r="BS879" i="1"/>
  <c r="CD562" i="1"/>
  <c r="CI562" i="1"/>
  <c r="CL562" i="1" s="1"/>
  <c r="CN562" i="1"/>
  <c r="CQ562" i="1" s="1"/>
  <c r="CS562" i="1"/>
  <c r="CV562" i="1" s="1"/>
  <c r="BX562" i="1"/>
  <c r="DH562" i="1" s="1"/>
  <c r="BS562" i="1"/>
  <c r="CD190" i="1"/>
  <c r="CG190" i="1" s="1"/>
  <c r="CI190" i="1"/>
  <c r="CL190" i="1" s="1"/>
  <c r="CN190" i="1"/>
  <c r="CQ190" i="1" s="1"/>
  <c r="CS190" i="1"/>
  <c r="CU190" i="1" s="1"/>
  <c r="BX190" i="1"/>
  <c r="DG190" i="1" s="1"/>
  <c r="BS190" i="1"/>
  <c r="BV190" i="1" s="1"/>
  <c r="CD168" i="1"/>
  <c r="CG168" i="1" s="1"/>
  <c r="CI168" i="1"/>
  <c r="CL168" i="1" s="1"/>
  <c r="CN168" i="1"/>
  <c r="CQ168" i="1" s="1"/>
  <c r="CS168" i="1"/>
  <c r="CV168" i="1" s="1"/>
  <c r="BX168" i="1"/>
  <c r="DG168" i="1" s="1"/>
  <c r="BS168" i="1"/>
  <c r="BV168" i="1" s="1"/>
  <c r="CD88" i="1"/>
  <c r="CG88" i="1" s="1"/>
  <c r="CI88" i="1"/>
  <c r="CL88" i="1" s="1"/>
  <c r="CN88" i="1"/>
  <c r="CQ88" i="1" s="1"/>
  <c r="CS88" i="1"/>
  <c r="BX88" i="1"/>
  <c r="DH88" i="1" s="1"/>
  <c r="BS88" i="1"/>
  <c r="CD358" i="1"/>
  <c r="CG358" i="1" s="1"/>
  <c r="CI358" i="1"/>
  <c r="CL358" i="1" s="1"/>
  <c r="CN358" i="1"/>
  <c r="CQ358" i="1" s="1"/>
  <c r="CS358" i="1"/>
  <c r="CV358" i="1" s="1"/>
  <c r="BX358" i="1"/>
  <c r="BS358" i="1"/>
  <c r="CD362" i="1"/>
  <c r="CF362" i="1" s="1"/>
  <c r="CI362" i="1"/>
  <c r="CL362" i="1" s="1"/>
  <c r="CN362" i="1"/>
  <c r="CQ362" i="1" s="1"/>
  <c r="CS362" i="1"/>
  <c r="CV362" i="1" s="1"/>
  <c r="BX362" i="1"/>
  <c r="DG362" i="1" s="1"/>
  <c r="BS362" i="1"/>
  <c r="BV362" i="1" s="1"/>
  <c r="CD915" i="1"/>
  <c r="CG915" i="1" s="1"/>
  <c r="CI915" i="1"/>
  <c r="CN915" i="1"/>
  <c r="CS915" i="1"/>
  <c r="CV915" i="1" s="1"/>
  <c r="BX915" i="1"/>
  <c r="DG915" i="1" s="1"/>
  <c r="BS915" i="1"/>
  <c r="CD277" i="1"/>
  <c r="CG277" i="1" s="1"/>
  <c r="CI277" i="1"/>
  <c r="CL277" i="1" s="1"/>
  <c r="CN277" i="1"/>
  <c r="CQ277" i="1" s="1"/>
  <c r="CS277" i="1"/>
  <c r="BX277" i="1"/>
  <c r="DH277" i="1" s="1"/>
  <c r="BS277" i="1"/>
  <c r="CD508" i="1"/>
  <c r="CG508" i="1" s="1"/>
  <c r="CI508" i="1"/>
  <c r="CK508" i="1" s="1"/>
  <c r="CN508" i="1"/>
  <c r="CS508" i="1"/>
  <c r="CV508" i="1" s="1"/>
  <c r="BX508" i="1"/>
  <c r="BS508" i="1"/>
  <c r="CD231" i="1"/>
  <c r="CG231" i="1" s="1"/>
  <c r="CI231" i="1"/>
  <c r="CN231" i="1"/>
  <c r="CQ231" i="1" s="1"/>
  <c r="CS231" i="1"/>
  <c r="CV231" i="1" s="1"/>
  <c r="BX231" i="1"/>
  <c r="DG231" i="1" s="1"/>
  <c r="BS231" i="1"/>
  <c r="BV231" i="1" s="1"/>
  <c r="CD841" i="1"/>
  <c r="CI841" i="1"/>
  <c r="CN841" i="1"/>
  <c r="CS841" i="1"/>
  <c r="BX841" i="1"/>
  <c r="DH841" i="1" s="1"/>
  <c r="BS841" i="1"/>
  <c r="BV841" i="1" s="1"/>
  <c r="CD631" i="1"/>
  <c r="CI631" i="1"/>
  <c r="CN631" i="1"/>
  <c r="CS631" i="1"/>
  <c r="BX631" i="1"/>
  <c r="DH631" i="1" s="1"/>
  <c r="BS631" i="1"/>
  <c r="CD624" i="1"/>
  <c r="CI624" i="1"/>
  <c r="CN624" i="1"/>
  <c r="CS624" i="1"/>
  <c r="BX624" i="1"/>
  <c r="DG624" i="1" s="1"/>
  <c r="BS624" i="1"/>
  <c r="CD644" i="1"/>
  <c r="CI644" i="1"/>
  <c r="CN644" i="1"/>
  <c r="CS644" i="1"/>
  <c r="BX644" i="1"/>
  <c r="DG644" i="1" s="1"/>
  <c r="BS644" i="1"/>
  <c r="BU644" i="1" s="1"/>
  <c r="CD35" i="1"/>
  <c r="CI35" i="1"/>
  <c r="CN35" i="1"/>
  <c r="CS35" i="1"/>
  <c r="BX35" i="1"/>
  <c r="DH35" i="1" s="1"/>
  <c r="BS35" i="1"/>
  <c r="BU35" i="1" s="1"/>
  <c r="CD537" i="1"/>
  <c r="CI537" i="1"/>
  <c r="CN537" i="1"/>
  <c r="CS537" i="1"/>
  <c r="BX537" i="1"/>
  <c r="DH537" i="1" s="1"/>
  <c r="BS537" i="1"/>
  <c r="CD254" i="1"/>
  <c r="CI254" i="1"/>
  <c r="CN254" i="1"/>
  <c r="CS254" i="1"/>
  <c r="BX254" i="1"/>
  <c r="DH254" i="1" s="1"/>
  <c r="BS254" i="1"/>
  <c r="CD343" i="1"/>
  <c r="CF343" i="1" s="1"/>
  <c r="CI343" i="1"/>
  <c r="CL343" i="1" s="1"/>
  <c r="CN343" i="1"/>
  <c r="CQ343" i="1" s="1"/>
  <c r="CS343" i="1"/>
  <c r="CU343" i="1" s="1"/>
  <c r="BX343" i="1"/>
  <c r="DG343" i="1" s="1"/>
  <c r="BS343" i="1"/>
  <c r="BV343" i="1" s="1"/>
  <c r="CD326" i="1"/>
  <c r="CG326" i="1" s="1"/>
  <c r="CI326" i="1"/>
  <c r="CN326" i="1"/>
  <c r="CQ326" i="1" s="1"/>
  <c r="CS326" i="1"/>
  <c r="BX326" i="1"/>
  <c r="BS326" i="1"/>
  <c r="BV326" i="1" s="1"/>
  <c r="CD350" i="1"/>
  <c r="CG350" i="1" s="1"/>
  <c r="CI350" i="1"/>
  <c r="CL350" i="1" s="1"/>
  <c r="CN350" i="1"/>
  <c r="CS350" i="1"/>
  <c r="BX350" i="1"/>
  <c r="DH350" i="1" s="1"/>
  <c r="BS350" i="1"/>
  <c r="CD295" i="1"/>
  <c r="CG295" i="1" s="1"/>
  <c r="CI295" i="1"/>
  <c r="CK295" i="1" s="1"/>
  <c r="CN295" i="1"/>
  <c r="CP295" i="1" s="1"/>
  <c r="CS295" i="1"/>
  <c r="BX295" i="1"/>
  <c r="BS295" i="1"/>
  <c r="CD311" i="1"/>
  <c r="CG311" i="1" s="1"/>
  <c r="CI311" i="1"/>
  <c r="CL311" i="1" s="1"/>
  <c r="CN311" i="1"/>
  <c r="CQ311" i="1" s="1"/>
  <c r="CS311" i="1"/>
  <c r="CV311" i="1" s="1"/>
  <c r="BX311" i="1"/>
  <c r="BZ311" i="1" s="1"/>
  <c r="BS311" i="1"/>
  <c r="CD608" i="1"/>
  <c r="CG608" i="1" s="1"/>
  <c r="CI608" i="1"/>
  <c r="CN608" i="1"/>
  <c r="CQ608" i="1" s="1"/>
  <c r="CS608" i="1"/>
  <c r="CV608" i="1" s="1"/>
  <c r="BX608" i="1"/>
  <c r="DH608" i="1" s="1"/>
  <c r="BS608" i="1"/>
  <c r="BU608" i="1" s="1"/>
  <c r="CD116" i="1"/>
  <c r="CG116" i="1" s="1"/>
  <c r="CI116" i="1"/>
  <c r="CN116" i="1"/>
  <c r="CS116" i="1"/>
  <c r="BX116" i="1"/>
  <c r="BZ116" i="1" s="1"/>
  <c r="BS116" i="1"/>
  <c r="CD513" i="1"/>
  <c r="CI513" i="1"/>
  <c r="CN513" i="1"/>
  <c r="CS513" i="1"/>
  <c r="BX513" i="1"/>
  <c r="DH513" i="1" s="1"/>
  <c r="BS513" i="1"/>
  <c r="CD573" i="1"/>
  <c r="CG573" i="1" s="1"/>
  <c r="CI573" i="1"/>
  <c r="CL573" i="1" s="1"/>
  <c r="CN573" i="1"/>
  <c r="CS573" i="1"/>
  <c r="CV573" i="1" s="1"/>
  <c r="BX573" i="1"/>
  <c r="DG573" i="1" s="1"/>
  <c r="BS573" i="1"/>
  <c r="BV573" i="1" s="1"/>
  <c r="CD100" i="1"/>
  <c r="CG100" i="1" s="1"/>
  <c r="CI100" i="1"/>
  <c r="CN100" i="1"/>
  <c r="CQ100" i="1" s="1"/>
  <c r="CS100" i="1"/>
  <c r="BX100" i="1"/>
  <c r="DG100" i="1" s="1"/>
  <c r="BS100" i="1"/>
  <c r="BV100" i="1" s="1"/>
  <c r="CD690" i="1"/>
  <c r="CG690" i="1" s="1"/>
  <c r="CI690" i="1"/>
  <c r="CL690" i="1" s="1"/>
  <c r="CN690" i="1"/>
  <c r="CS690" i="1"/>
  <c r="BX690" i="1"/>
  <c r="DH690" i="1" s="1"/>
  <c r="BS690" i="1"/>
  <c r="CD619" i="1"/>
  <c r="CI619" i="1"/>
  <c r="CK619" i="1" s="1"/>
  <c r="CN619" i="1"/>
  <c r="CQ619" i="1" s="1"/>
  <c r="CS619" i="1"/>
  <c r="CV619" i="1" s="1"/>
  <c r="BX619" i="1"/>
  <c r="BS619" i="1"/>
  <c r="CD448" i="1"/>
  <c r="CG448" i="1" s="1"/>
  <c r="CI448" i="1"/>
  <c r="CL448" i="1" s="1"/>
  <c r="CN448" i="1"/>
  <c r="CQ448" i="1" s="1"/>
  <c r="CS448" i="1"/>
  <c r="CU448" i="1" s="1"/>
  <c r="BX448" i="1"/>
  <c r="BS448" i="1"/>
  <c r="BV448" i="1" s="1"/>
  <c r="CD574" i="1"/>
  <c r="CG574" i="1" s="1"/>
  <c r="CI574" i="1"/>
  <c r="CN574" i="1"/>
  <c r="CQ574" i="1" s="1"/>
  <c r="CS574" i="1"/>
  <c r="BX574" i="1"/>
  <c r="BS574" i="1"/>
  <c r="BV574" i="1" s="1"/>
  <c r="CD367" i="1"/>
  <c r="CI367" i="1"/>
  <c r="CL367" i="1" s="1"/>
  <c r="CN367" i="1"/>
  <c r="CQ367" i="1" s="1"/>
  <c r="CS367" i="1"/>
  <c r="BX367" i="1"/>
  <c r="DH367" i="1" s="1"/>
  <c r="BS367" i="1"/>
  <c r="CD355" i="1"/>
  <c r="CG355" i="1" s="1"/>
  <c r="CI355" i="1"/>
  <c r="CL355" i="1" s="1"/>
  <c r="CN355" i="1"/>
  <c r="CS355" i="1"/>
  <c r="CV355" i="1" s="1"/>
  <c r="BX355" i="1"/>
  <c r="DG355" i="1" s="1"/>
  <c r="BS355" i="1"/>
  <c r="CD475" i="1"/>
  <c r="CG475" i="1" s="1"/>
  <c r="CI475" i="1"/>
  <c r="CL475" i="1" s="1"/>
  <c r="CN475" i="1"/>
  <c r="CQ475" i="1" s="1"/>
  <c r="CS475" i="1"/>
  <c r="CU475" i="1" s="1"/>
  <c r="BX475" i="1"/>
  <c r="BS475" i="1"/>
  <c r="BV475" i="1" s="1"/>
  <c r="CD143" i="1"/>
  <c r="CG143" i="1" s="1"/>
  <c r="CI143" i="1"/>
  <c r="CN143" i="1"/>
  <c r="CQ143" i="1" s="1"/>
  <c r="CS143" i="1"/>
  <c r="CV143" i="1" s="1"/>
  <c r="BX143" i="1"/>
  <c r="BS143" i="1"/>
  <c r="BV143" i="1" s="1"/>
  <c r="CD271" i="1"/>
  <c r="CI271" i="1"/>
  <c r="CN271" i="1"/>
  <c r="CQ271" i="1" s="1"/>
  <c r="CS271" i="1"/>
  <c r="BX271" i="1"/>
  <c r="DH271" i="1" s="1"/>
  <c r="BS271" i="1"/>
  <c r="CD931" i="1"/>
  <c r="CG931" i="1" s="1"/>
  <c r="CI931" i="1"/>
  <c r="CK931" i="1" s="1"/>
  <c r="CN931" i="1"/>
  <c r="CQ931" i="1" s="1"/>
  <c r="CS931" i="1"/>
  <c r="CV931" i="1" s="1"/>
  <c r="BX931" i="1"/>
  <c r="DG931" i="1" s="1"/>
  <c r="BS931" i="1"/>
  <c r="CD462" i="1"/>
  <c r="CF462" i="1" s="1"/>
  <c r="CI462" i="1"/>
  <c r="CN462" i="1"/>
  <c r="CQ462" i="1" s="1"/>
  <c r="CS462" i="1"/>
  <c r="CV462" i="1" s="1"/>
  <c r="BX462" i="1"/>
  <c r="BS462" i="1"/>
  <c r="BV462" i="1" s="1"/>
  <c r="CD932" i="1"/>
  <c r="CG932" i="1" s="1"/>
  <c r="CI932" i="1"/>
  <c r="CL932" i="1" s="1"/>
  <c r="CN932" i="1"/>
  <c r="CQ932" i="1" s="1"/>
  <c r="CS932" i="1"/>
  <c r="BX932" i="1"/>
  <c r="DH932" i="1" s="1"/>
  <c r="BS932" i="1"/>
  <c r="BV932" i="1" s="1"/>
  <c r="CD246" i="1"/>
  <c r="CG246" i="1" s="1"/>
  <c r="CI246" i="1"/>
  <c r="CL246" i="1" s="1"/>
  <c r="CN246" i="1"/>
  <c r="CS246" i="1"/>
  <c r="BX246" i="1"/>
  <c r="DG246" i="1" s="1"/>
  <c r="BS246" i="1"/>
  <c r="CD396" i="1"/>
  <c r="CI396" i="1"/>
  <c r="CL396" i="1" s="1"/>
  <c r="CN396" i="1"/>
  <c r="CQ396" i="1" s="1"/>
  <c r="CS396" i="1"/>
  <c r="CV396" i="1" s="1"/>
  <c r="BX396" i="1"/>
  <c r="DG396" i="1" s="1"/>
  <c r="BS396" i="1"/>
  <c r="CD799" i="1"/>
  <c r="CF799" i="1" s="1"/>
  <c r="CI799" i="1"/>
  <c r="CN799" i="1"/>
  <c r="CQ799" i="1" s="1"/>
  <c r="CS799" i="1"/>
  <c r="CV799" i="1" s="1"/>
  <c r="BX799" i="1"/>
  <c r="BS799" i="1"/>
  <c r="BV799" i="1" s="1"/>
  <c r="CD802" i="1"/>
  <c r="CG802" i="1" s="1"/>
  <c r="CI802" i="1"/>
  <c r="CN802" i="1"/>
  <c r="CQ802" i="1" s="1"/>
  <c r="CS802" i="1"/>
  <c r="BX802" i="1"/>
  <c r="DH802" i="1" s="1"/>
  <c r="BS802" i="1"/>
  <c r="CD872" i="1"/>
  <c r="CG872" i="1" s="1"/>
  <c r="CI872" i="1"/>
  <c r="CL872" i="1" s="1"/>
  <c r="CN872" i="1"/>
  <c r="CQ872" i="1" s="1"/>
  <c r="CS872" i="1"/>
  <c r="BX872" i="1"/>
  <c r="BZ872" i="1" s="1"/>
  <c r="BS872" i="1"/>
  <c r="CD447" i="1"/>
  <c r="CG447" i="1" s="1"/>
  <c r="CI447" i="1"/>
  <c r="CK447" i="1" s="1"/>
  <c r="CN447" i="1"/>
  <c r="CS447" i="1"/>
  <c r="CV447" i="1" s="1"/>
  <c r="BX447" i="1"/>
  <c r="DH447" i="1" s="1"/>
  <c r="BS447" i="1"/>
  <c r="CD692" i="1"/>
  <c r="CG692" i="1" s="1"/>
  <c r="CI692" i="1"/>
  <c r="CL692" i="1" s="1"/>
  <c r="CN692" i="1"/>
  <c r="CQ692" i="1" s="1"/>
  <c r="CS692" i="1"/>
  <c r="CV692" i="1" s="1"/>
  <c r="BX692" i="1"/>
  <c r="DG692" i="1" s="1"/>
  <c r="BS692" i="1"/>
  <c r="BV692" i="1" s="1"/>
  <c r="CD150" i="1"/>
  <c r="CG150" i="1" s="1"/>
  <c r="CI150" i="1"/>
  <c r="CN150" i="1"/>
  <c r="CQ150" i="1" s="1"/>
  <c r="CS150" i="1"/>
  <c r="CV150" i="1" s="1"/>
  <c r="BX150" i="1"/>
  <c r="BS150" i="1"/>
  <c r="BV150" i="1" s="1"/>
  <c r="CD609" i="1"/>
  <c r="CG609" i="1" s="1"/>
  <c r="CI609" i="1"/>
  <c r="CL609" i="1" s="1"/>
  <c r="CN609" i="1"/>
  <c r="CQ609" i="1" s="1"/>
  <c r="CS609" i="1"/>
  <c r="BX609" i="1"/>
  <c r="DH609" i="1" s="1"/>
  <c r="BS609" i="1"/>
  <c r="CD54" i="1"/>
  <c r="CG54" i="1" s="1"/>
  <c r="CI54" i="1"/>
  <c r="CK54" i="1" s="1"/>
  <c r="CN54" i="1"/>
  <c r="CS54" i="1"/>
  <c r="CV54" i="1" s="1"/>
  <c r="BX54" i="1"/>
  <c r="BS54" i="1"/>
  <c r="CD279" i="1"/>
  <c r="CG279" i="1" s="1"/>
  <c r="CI279" i="1"/>
  <c r="CL279" i="1" s="1"/>
  <c r="CN279" i="1"/>
  <c r="CQ279" i="1" s="1"/>
  <c r="CS279" i="1"/>
  <c r="CU279" i="1" s="1"/>
  <c r="BX279" i="1"/>
  <c r="DG279" i="1" s="1"/>
  <c r="BS279" i="1"/>
  <c r="BV279" i="1" s="1"/>
  <c r="CD963" i="1"/>
  <c r="CG963" i="1" s="1"/>
  <c r="CI963" i="1"/>
  <c r="CL963" i="1" s="1"/>
  <c r="CN963" i="1"/>
  <c r="CS963" i="1"/>
  <c r="CV963" i="1" s="1"/>
  <c r="BX963" i="1"/>
  <c r="DH963" i="1" s="1"/>
  <c r="BS963" i="1"/>
  <c r="CD282" i="1"/>
  <c r="CI282" i="1"/>
  <c r="CL282" i="1" s="1"/>
  <c r="CN282" i="1"/>
  <c r="CS282" i="1"/>
  <c r="BX282" i="1"/>
  <c r="BS282" i="1"/>
  <c r="CD72" i="1"/>
  <c r="CG72" i="1" s="1"/>
  <c r="CI72" i="1"/>
  <c r="CK72" i="1" s="1"/>
  <c r="CN72" i="1"/>
  <c r="CS72" i="1"/>
  <c r="CV72" i="1" s="1"/>
  <c r="BX72" i="1"/>
  <c r="DG72" i="1" s="1"/>
  <c r="BS72" i="1"/>
  <c r="CD854" i="1"/>
  <c r="CI854" i="1"/>
  <c r="CL854" i="1" s="1"/>
  <c r="CN854" i="1"/>
  <c r="CQ854" i="1" s="1"/>
  <c r="CS854" i="1"/>
  <c r="CU854" i="1" s="1"/>
  <c r="BX854" i="1"/>
  <c r="BS854" i="1"/>
  <c r="BV854" i="1" s="1"/>
  <c r="CD261" i="1"/>
  <c r="CG261" i="1" s="1"/>
  <c r="CI261" i="1"/>
  <c r="CL261" i="1" s="1"/>
  <c r="CN261" i="1"/>
  <c r="CS261" i="1"/>
  <c r="CV261" i="1" s="1"/>
  <c r="BX261" i="1"/>
  <c r="DG261" i="1" s="1"/>
  <c r="BS261" i="1"/>
  <c r="BV261" i="1" s="1"/>
  <c r="CD745" i="1"/>
  <c r="CI745" i="1"/>
  <c r="CL745" i="1" s="1"/>
  <c r="CN745" i="1"/>
  <c r="CS745" i="1"/>
  <c r="BX745" i="1"/>
  <c r="DG745" i="1" s="1"/>
  <c r="BS745" i="1"/>
  <c r="CD820" i="1"/>
  <c r="CG820" i="1" s="1"/>
  <c r="CI820" i="1"/>
  <c r="CL820" i="1" s="1"/>
  <c r="CN820" i="1"/>
  <c r="CS820" i="1"/>
  <c r="CV820" i="1" s="1"/>
  <c r="BX820" i="1"/>
  <c r="DG820" i="1" s="1"/>
  <c r="BS820" i="1"/>
  <c r="CD403" i="1"/>
  <c r="CF403" i="1" s="1"/>
  <c r="CI403" i="1"/>
  <c r="CL403" i="1" s="1"/>
  <c r="CN403" i="1"/>
  <c r="CS403" i="1"/>
  <c r="CU403" i="1" s="1"/>
  <c r="BX403" i="1"/>
  <c r="DG403" i="1" s="1"/>
  <c r="BS403" i="1"/>
  <c r="BV403" i="1" s="1"/>
  <c r="CD648" i="1"/>
  <c r="CG648" i="1" s="1"/>
  <c r="CI648" i="1"/>
  <c r="CN648" i="1"/>
  <c r="CQ648" i="1" s="1"/>
  <c r="CS648" i="1"/>
  <c r="BX648" i="1"/>
  <c r="BS648" i="1"/>
  <c r="BV648" i="1" s="1"/>
  <c r="CD702" i="1"/>
  <c r="CI702" i="1"/>
  <c r="CL702" i="1" s="1"/>
  <c r="CN702" i="1"/>
  <c r="CS702" i="1"/>
  <c r="BX702" i="1"/>
  <c r="BZ702" i="1" s="1"/>
  <c r="BS702" i="1"/>
  <c r="CD151" i="1"/>
  <c r="CI151" i="1"/>
  <c r="CK151" i="1" s="1"/>
  <c r="CN151" i="1"/>
  <c r="CQ151" i="1" s="1"/>
  <c r="CS151" i="1"/>
  <c r="CU151" i="1" s="1"/>
  <c r="BX151" i="1"/>
  <c r="DG151" i="1" s="1"/>
  <c r="BS151" i="1"/>
  <c r="CD524" i="1"/>
  <c r="CF524" i="1" s="1"/>
  <c r="CI524" i="1"/>
  <c r="CL524" i="1" s="1"/>
  <c r="CN524" i="1"/>
  <c r="CQ524" i="1" s="1"/>
  <c r="CS524" i="1"/>
  <c r="CU524" i="1" s="1"/>
  <c r="BX524" i="1"/>
  <c r="BS524" i="1"/>
  <c r="CD318" i="1"/>
  <c r="CG318" i="1" s="1"/>
  <c r="CI318" i="1"/>
  <c r="CN318" i="1"/>
  <c r="CS318" i="1"/>
  <c r="CV318" i="1" s="1"/>
  <c r="BX318" i="1"/>
  <c r="DG318" i="1" s="1"/>
  <c r="BS318" i="1"/>
  <c r="BV318" i="1" s="1"/>
  <c r="CD393" i="1"/>
  <c r="CI393" i="1"/>
  <c r="CL393" i="1" s="1"/>
  <c r="CN393" i="1"/>
  <c r="CQ393" i="1" s="1"/>
  <c r="CS393" i="1"/>
  <c r="BX393" i="1"/>
  <c r="DH393" i="1" s="1"/>
  <c r="BS393" i="1"/>
  <c r="CD686" i="1"/>
  <c r="CI686" i="1"/>
  <c r="CL686" i="1" s="1"/>
  <c r="CN686" i="1"/>
  <c r="CS686" i="1"/>
  <c r="CV686" i="1" s="1"/>
  <c r="BX686" i="1"/>
  <c r="BS686" i="1"/>
  <c r="CD263" i="1"/>
  <c r="CG263" i="1" s="1"/>
  <c r="CI263" i="1"/>
  <c r="CL263" i="1" s="1"/>
  <c r="CN263" i="1"/>
  <c r="CS263" i="1"/>
  <c r="CV263" i="1" s="1"/>
  <c r="BX263" i="1"/>
  <c r="BS263" i="1"/>
  <c r="BV263" i="1" s="1"/>
  <c r="CD123" i="1"/>
  <c r="CI123" i="1"/>
  <c r="CN123" i="1"/>
  <c r="CQ123" i="1" s="1"/>
  <c r="CS123" i="1"/>
  <c r="CV123" i="1" s="1"/>
  <c r="BX123" i="1"/>
  <c r="BS123" i="1"/>
  <c r="BV123" i="1" s="1"/>
  <c r="CD943" i="1"/>
  <c r="CI943" i="1"/>
  <c r="CL943" i="1" s="1"/>
  <c r="CN943" i="1"/>
  <c r="CQ943" i="1" s="1"/>
  <c r="CS943" i="1"/>
  <c r="BX943" i="1"/>
  <c r="DG943" i="1" s="1"/>
  <c r="BS943" i="1"/>
  <c r="CD385" i="1"/>
  <c r="CI385" i="1"/>
  <c r="CL385" i="1" s="1"/>
  <c r="CN385" i="1"/>
  <c r="CS385" i="1"/>
  <c r="CV385" i="1" s="1"/>
  <c r="BX385" i="1"/>
  <c r="BS385" i="1"/>
  <c r="CD357" i="1"/>
  <c r="CG357" i="1" s="1"/>
  <c r="CI357" i="1"/>
  <c r="CL357" i="1" s="1"/>
  <c r="CN357" i="1"/>
  <c r="CS357" i="1"/>
  <c r="CV357" i="1" s="1"/>
  <c r="BX357" i="1"/>
  <c r="BS357" i="1"/>
  <c r="BV357" i="1" s="1"/>
  <c r="CD877" i="1"/>
  <c r="CI877" i="1"/>
  <c r="CN877" i="1"/>
  <c r="CQ877" i="1" s="1"/>
  <c r="CS877" i="1"/>
  <c r="BX877" i="1"/>
  <c r="BS877" i="1"/>
  <c r="BV877" i="1" s="1"/>
  <c r="CD467" i="1"/>
  <c r="CI467" i="1"/>
  <c r="CL467" i="1" s="1"/>
  <c r="CN467" i="1"/>
  <c r="CS467" i="1"/>
  <c r="BX467" i="1"/>
  <c r="BZ467" i="1" s="1"/>
  <c r="BS467" i="1"/>
  <c r="CD481" i="1"/>
  <c r="CG481" i="1" s="1"/>
  <c r="CI481" i="1"/>
  <c r="CL481" i="1" s="1"/>
  <c r="CN481" i="1"/>
  <c r="CQ481" i="1" s="1"/>
  <c r="CS481" i="1"/>
  <c r="CV481" i="1" s="1"/>
  <c r="BX481" i="1"/>
  <c r="DG481" i="1" s="1"/>
  <c r="BS481" i="1"/>
  <c r="CD338" i="1"/>
  <c r="CG338" i="1" s="1"/>
  <c r="CI338" i="1"/>
  <c r="CL338" i="1" s="1"/>
  <c r="CN338" i="1"/>
  <c r="CS338" i="1"/>
  <c r="CV338" i="1" s="1"/>
  <c r="BX338" i="1"/>
  <c r="DG338" i="1" s="1"/>
  <c r="BS338" i="1"/>
  <c r="BV338" i="1" s="1"/>
  <c r="CD324" i="1"/>
  <c r="CI324" i="1"/>
  <c r="CL324" i="1" s="1"/>
  <c r="CN324" i="1"/>
  <c r="CS324" i="1"/>
  <c r="CV324" i="1" s="1"/>
  <c r="BX324" i="1"/>
  <c r="DH324" i="1" s="1"/>
  <c r="BS324" i="1"/>
  <c r="BV324" i="1" s="1"/>
  <c r="CD457" i="1"/>
  <c r="CG457" i="1" s="1"/>
  <c r="CI457" i="1"/>
  <c r="CL457" i="1" s="1"/>
  <c r="CN457" i="1"/>
  <c r="CQ457" i="1" s="1"/>
  <c r="CS457" i="1"/>
  <c r="BX457" i="1"/>
  <c r="DH457" i="1" s="1"/>
  <c r="BS457" i="1"/>
  <c r="CD41" i="1"/>
  <c r="CG41" i="1" s="1"/>
  <c r="CI41" i="1"/>
  <c r="CL41" i="1" s="1"/>
  <c r="CN41" i="1"/>
  <c r="CQ41" i="1" s="1"/>
  <c r="CS41" i="1"/>
  <c r="CV41" i="1" s="1"/>
  <c r="BX41" i="1"/>
  <c r="DG41" i="1" s="1"/>
  <c r="BS41" i="1"/>
  <c r="CD222" i="1"/>
  <c r="CF222" i="1" s="1"/>
  <c r="CI222" i="1"/>
  <c r="CL222" i="1" s="1"/>
  <c r="CN222" i="1"/>
  <c r="CQ222" i="1" s="1"/>
  <c r="CS222" i="1"/>
  <c r="CU222" i="1" s="1"/>
  <c r="BX222" i="1"/>
  <c r="DG222" i="1" s="1"/>
  <c r="BS222" i="1"/>
  <c r="BV222" i="1" s="1"/>
  <c r="CD10" i="1"/>
  <c r="CG10" i="1" s="1"/>
  <c r="CI10" i="1"/>
  <c r="CN10" i="1"/>
  <c r="CS10" i="1"/>
  <c r="CV10" i="1" s="1"/>
  <c r="BX10" i="1"/>
  <c r="BS10" i="1"/>
  <c r="BV10" i="1" s="1"/>
  <c r="CD114" i="1"/>
  <c r="CG114" i="1" s="1"/>
  <c r="CI114" i="1"/>
  <c r="CL114" i="1" s="1"/>
  <c r="CN114" i="1"/>
  <c r="CQ114" i="1" s="1"/>
  <c r="CS114" i="1"/>
  <c r="BX114" i="1"/>
  <c r="DH114" i="1" s="1"/>
  <c r="BS114" i="1"/>
  <c r="CD612" i="1"/>
  <c r="CG612" i="1" s="1"/>
  <c r="CI612" i="1"/>
  <c r="CL612" i="1" s="1"/>
  <c r="CN612" i="1"/>
  <c r="CS612" i="1"/>
  <c r="CV612" i="1" s="1"/>
  <c r="BX612" i="1"/>
  <c r="DH612" i="1" s="1"/>
  <c r="BS612" i="1"/>
  <c r="CD304" i="1"/>
  <c r="CG304" i="1" s="1"/>
  <c r="CI304" i="1"/>
  <c r="CL304" i="1" s="1"/>
  <c r="CN304" i="1"/>
  <c r="CQ304" i="1" s="1"/>
  <c r="CS304" i="1"/>
  <c r="CV304" i="1" s="1"/>
  <c r="BX304" i="1"/>
  <c r="DH304" i="1" s="1"/>
  <c r="BS304" i="1"/>
  <c r="BV304" i="1" s="1"/>
  <c r="CD857" i="1"/>
  <c r="CG857" i="1" s="1"/>
  <c r="CI857" i="1"/>
  <c r="CN857" i="1"/>
  <c r="CQ857" i="1" s="1"/>
  <c r="CS857" i="1"/>
  <c r="CV857" i="1" s="1"/>
  <c r="BX857" i="1"/>
  <c r="DH857" i="1" s="1"/>
  <c r="BS857" i="1"/>
  <c r="CD106" i="1"/>
  <c r="CG106" i="1" s="1"/>
  <c r="CI106" i="1"/>
  <c r="CL106" i="1" s="1"/>
  <c r="CN106" i="1"/>
  <c r="CQ106" i="1" s="1"/>
  <c r="CS106" i="1"/>
  <c r="BX106" i="1"/>
  <c r="BZ106" i="1" s="1"/>
  <c r="BS106" i="1"/>
  <c r="CD938" i="1"/>
  <c r="CG938" i="1" s="1"/>
  <c r="CI938" i="1"/>
  <c r="CL938" i="1" s="1"/>
  <c r="CN938" i="1"/>
  <c r="CQ938" i="1" s="1"/>
  <c r="CS938" i="1"/>
  <c r="CV938" i="1" s="1"/>
  <c r="BX938" i="1"/>
  <c r="DH938" i="1" s="1"/>
  <c r="BS938" i="1"/>
  <c r="CD549" i="1"/>
  <c r="CG549" i="1" s="1"/>
  <c r="CI549" i="1"/>
  <c r="CL549" i="1" s="1"/>
  <c r="CN549" i="1"/>
  <c r="CS549" i="1"/>
  <c r="BX549" i="1"/>
  <c r="BS549" i="1"/>
  <c r="CD471" i="1"/>
  <c r="CG471" i="1" s="1"/>
  <c r="CI471" i="1"/>
  <c r="CN471" i="1"/>
  <c r="CQ471" i="1" s="1"/>
  <c r="CS471" i="1"/>
  <c r="CV471" i="1" s="1"/>
  <c r="BX471" i="1"/>
  <c r="DH471" i="1" s="1"/>
  <c r="BS471" i="1"/>
  <c r="BV471" i="1" s="1"/>
  <c r="CD9" i="1"/>
  <c r="CG9" i="1" s="1"/>
  <c r="CI9" i="1"/>
  <c r="CL9" i="1" s="1"/>
  <c r="CN9" i="1"/>
  <c r="CQ9" i="1" s="1"/>
  <c r="CS9" i="1"/>
  <c r="BX9" i="1"/>
  <c r="DH9" i="1" s="1"/>
  <c r="BS9" i="1"/>
  <c r="CD908" i="1"/>
  <c r="CG908" i="1" s="1"/>
  <c r="CI908" i="1"/>
  <c r="CN908" i="1"/>
  <c r="CQ908" i="1" s="1"/>
  <c r="CS908" i="1"/>
  <c r="CV908" i="1" s="1"/>
  <c r="BX908" i="1"/>
  <c r="BS908" i="1"/>
  <c r="CD195" i="1"/>
  <c r="CG195" i="1" s="1"/>
  <c r="CI195" i="1"/>
  <c r="CL195" i="1" s="1"/>
  <c r="CN195" i="1"/>
  <c r="CQ195" i="1" s="1"/>
  <c r="CS195" i="1"/>
  <c r="CU195" i="1" s="1"/>
  <c r="BX195" i="1"/>
  <c r="DG195" i="1" s="1"/>
  <c r="BS195" i="1"/>
  <c r="BV195" i="1" s="1"/>
  <c r="CD661" i="1"/>
  <c r="CG661" i="1" s="1"/>
  <c r="CI661" i="1"/>
  <c r="CN661" i="1"/>
  <c r="CQ661" i="1" s="1"/>
  <c r="CS661" i="1"/>
  <c r="BX661" i="1"/>
  <c r="BS661" i="1"/>
  <c r="CD673" i="1"/>
  <c r="CG673" i="1" s="1"/>
  <c r="CI673" i="1"/>
  <c r="CL673" i="1" s="1"/>
  <c r="CN673" i="1"/>
  <c r="CQ673" i="1" s="1"/>
  <c r="CS673" i="1"/>
  <c r="BX673" i="1"/>
  <c r="DG673" i="1" s="1"/>
  <c r="BS673" i="1"/>
  <c r="CD580" i="1"/>
  <c r="CG580" i="1" s="1"/>
  <c r="CI580" i="1"/>
  <c r="CL580" i="1" s="1"/>
  <c r="CN580" i="1"/>
  <c r="CQ580" i="1" s="1"/>
  <c r="CS580" i="1"/>
  <c r="CV580" i="1" s="1"/>
  <c r="BX580" i="1"/>
  <c r="BS580" i="1"/>
  <c r="CD28" i="1"/>
  <c r="CG28" i="1" s="1"/>
  <c r="CI28" i="1"/>
  <c r="CL28" i="1" s="1"/>
  <c r="CN28" i="1"/>
  <c r="CQ28" i="1" s="1"/>
  <c r="CS28" i="1"/>
  <c r="BX28" i="1"/>
  <c r="DG28" i="1" s="1"/>
  <c r="BS28" i="1"/>
  <c r="BV28" i="1" s="1"/>
  <c r="CD812" i="1"/>
  <c r="CI812" i="1"/>
  <c r="CN812" i="1"/>
  <c r="CQ812" i="1" s="1"/>
  <c r="CS812" i="1"/>
  <c r="CV812" i="1" s="1"/>
  <c r="BX812" i="1"/>
  <c r="BS812" i="1"/>
  <c r="CD808" i="1"/>
  <c r="CG808" i="1" s="1"/>
  <c r="CI808" i="1"/>
  <c r="CL808" i="1" s="1"/>
  <c r="CN808" i="1"/>
  <c r="CQ808" i="1" s="1"/>
  <c r="CS808" i="1"/>
  <c r="BX808" i="1"/>
  <c r="DG808" i="1" s="1"/>
  <c r="BS808" i="1"/>
  <c r="CD12" i="1"/>
  <c r="CG12" i="1" s="1"/>
  <c r="CI12" i="1"/>
  <c r="CN12" i="1"/>
  <c r="CQ12" i="1" s="1"/>
  <c r="CS12" i="1"/>
  <c r="CV12" i="1" s="1"/>
  <c r="BX12" i="1"/>
  <c r="DG12" i="1" s="1"/>
  <c r="BS12" i="1"/>
  <c r="CD658" i="1"/>
  <c r="CG658" i="1" s="1"/>
  <c r="CI658" i="1"/>
  <c r="CL658" i="1" s="1"/>
  <c r="CN658" i="1"/>
  <c r="CS658" i="1"/>
  <c r="CV658" i="1" s="1"/>
  <c r="BX658" i="1"/>
  <c r="BS658" i="1"/>
  <c r="CD669" i="1"/>
  <c r="CG669" i="1" s="1"/>
  <c r="CI669" i="1"/>
  <c r="CN669" i="1"/>
  <c r="CQ669" i="1" s="1"/>
  <c r="CS669" i="1"/>
  <c r="CV669" i="1" s="1"/>
  <c r="BX669" i="1"/>
  <c r="BS669" i="1"/>
  <c r="CD538" i="1"/>
  <c r="CG538" i="1" s="1"/>
  <c r="CI538" i="1"/>
  <c r="CL538" i="1" s="1"/>
  <c r="CN538" i="1"/>
  <c r="CS538" i="1"/>
  <c r="BX538" i="1"/>
  <c r="BZ538" i="1" s="1"/>
  <c r="BS538" i="1"/>
  <c r="CD659" i="1"/>
  <c r="CG659" i="1" s="1"/>
  <c r="CI659" i="1"/>
  <c r="CL659" i="1" s="1"/>
  <c r="CN659" i="1"/>
  <c r="CQ659" i="1" s="1"/>
  <c r="CS659" i="1"/>
  <c r="CV659" i="1" s="1"/>
  <c r="BX659" i="1"/>
  <c r="BS659" i="1"/>
  <c r="CD306" i="1"/>
  <c r="CG306" i="1" s="1"/>
  <c r="CI306" i="1"/>
  <c r="CL306" i="1" s="1"/>
  <c r="CN306" i="1"/>
  <c r="CQ306" i="1" s="1"/>
  <c r="CS306" i="1"/>
  <c r="BX306" i="1"/>
  <c r="DG306" i="1" s="1"/>
  <c r="BS306" i="1"/>
  <c r="BV306" i="1" s="1"/>
  <c r="CD840" i="1"/>
  <c r="CG840" i="1" s="1"/>
  <c r="CI840" i="1"/>
  <c r="CN840" i="1"/>
  <c r="CQ840" i="1" s="1"/>
  <c r="CS840" i="1"/>
  <c r="CV840" i="1" s="1"/>
  <c r="BX840" i="1"/>
  <c r="BS840" i="1"/>
  <c r="CD553" i="1"/>
  <c r="CG553" i="1" s="1"/>
  <c r="CI553" i="1"/>
  <c r="CL553" i="1" s="1"/>
  <c r="CN553" i="1"/>
  <c r="CQ553" i="1" s="1"/>
  <c r="CS553" i="1"/>
  <c r="BX553" i="1"/>
  <c r="DH553" i="1" s="1"/>
  <c r="BS553" i="1"/>
  <c r="CD518" i="1"/>
  <c r="CG518" i="1" s="1"/>
  <c r="CI518" i="1"/>
  <c r="CN518" i="1"/>
  <c r="CQ518" i="1" s="1"/>
  <c r="CS518" i="1"/>
  <c r="CV518" i="1" s="1"/>
  <c r="BX518" i="1"/>
  <c r="DG518" i="1" s="1"/>
  <c r="BS518" i="1"/>
  <c r="CD884" i="1"/>
  <c r="CG884" i="1" s="1"/>
  <c r="CI884" i="1"/>
  <c r="CL884" i="1" s="1"/>
  <c r="CN884" i="1"/>
  <c r="CQ884" i="1" s="1"/>
  <c r="CS884" i="1"/>
  <c r="CU884" i="1" s="1"/>
  <c r="BX884" i="1"/>
  <c r="DG884" i="1" s="1"/>
  <c r="BS884" i="1"/>
  <c r="CD901" i="1"/>
  <c r="CG901" i="1" s="1"/>
  <c r="CI901" i="1"/>
  <c r="CN901" i="1"/>
  <c r="CQ901" i="1" s="1"/>
  <c r="CS901" i="1"/>
  <c r="CV901" i="1" s="1"/>
  <c r="BX901" i="1"/>
  <c r="BS901" i="1"/>
  <c r="BV901" i="1" s="1"/>
  <c r="CD120" i="1"/>
  <c r="CI120" i="1"/>
  <c r="CL120" i="1" s="1"/>
  <c r="CN120" i="1"/>
  <c r="CQ120" i="1" s="1"/>
  <c r="CS120" i="1"/>
  <c r="BX120" i="1"/>
  <c r="DG120" i="1" s="1"/>
  <c r="BS120" i="1"/>
  <c r="CD189" i="1"/>
  <c r="CG189" i="1" s="1"/>
  <c r="CI189" i="1"/>
  <c r="CL189" i="1" s="1"/>
  <c r="CN189" i="1"/>
  <c r="CQ189" i="1" s="1"/>
  <c r="CS189" i="1"/>
  <c r="CV189" i="1" s="1"/>
  <c r="BX189" i="1"/>
  <c r="BS189" i="1"/>
  <c r="CD500" i="1"/>
  <c r="CG500" i="1" s="1"/>
  <c r="CI500" i="1"/>
  <c r="CL500" i="1" s="1"/>
  <c r="CN500" i="1"/>
  <c r="CQ500" i="1" s="1"/>
  <c r="CS500" i="1"/>
  <c r="CV500" i="1" s="1"/>
  <c r="BX500" i="1"/>
  <c r="BS500" i="1"/>
  <c r="BV500" i="1" s="1"/>
  <c r="CD689" i="1"/>
  <c r="CG689" i="1" s="1"/>
  <c r="CI689" i="1"/>
  <c r="CN689" i="1"/>
  <c r="CQ689" i="1" s="1"/>
  <c r="CS689" i="1"/>
  <c r="CV689" i="1" s="1"/>
  <c r="BX689" i="1"/>
  <c r="BS689" i="1"/>
  <c r="BV689" i="1" s="1"/>
  <c r="CD281" i="1"/>
  <c r="CI281" i="1"/>
  <c r="CL281" i="1" s="1"/>
  <c r="CN281" i="1"/>
  <c r="CS281" i="1"/>
  <c r="BX281" i="1"/>
  <c r="DG281" i="1" s="1"/>
  <c r="BS281" i="1"/>
  <c r="CD617" i="1"/>
  <c r="CI617" i="1"/>
  <c r="CL617" i="1" s="1"/>
  <c r="CN617" i="1"/>
  <c r="CQ617" i="1" s="1"/>
  <c r="CS617" i="1"/>
  <c r="CV617" i="1" s="1"/>
  <c r="BX617" i="1"/>
  <c r="BS617" i="1"/>
  <c r="CD342" i="1"/>
  <c r="CF342" i="1" s="1"/>
  <c r="CI342" i="1"/>
  <c r="CL342" i="1" s="1"/>
  <c r="CN342" i="1"/>
  <c r="CQ342" i="1" s="1"/>
  <c r="CS342" i="1"/>
  <c r="CV342" i="1" s="1"/>
  <c r="BX342" i="1"/>
  <c r="DG342" i="1" s="1"/>
  <c r="BS342" i="1"/>
  <c r="BV342" i="1" s="1"/>
  <c r="CD921" i="1"/>
  <c r="CI921" i="1"/>
  <c r="CN921" i="1"/>
  <c r="CS921" i="1"/>
  <c r="BX921" i="1"/>
  <c r="DH921" i="1" s="1"/>
  <c r="BS921" i="1"/>
  <c r="CD504" i="1"/>
  <c r="CG504" i="1" s="1"/>
  <c r="CI504" i="1"/>
  <c r="CL504" i="1" s="1"/>
  <c r="CN504" i="1"/>
  <c r="CS504" i="1"/>
  <c r="BX504" i="1"/>
  <c r="DH504" i="1" s="1"/>
  <c r="BS504" i="1"/>
  <c r="CD561" i="1"/>
  <c r="CI561" i="1"/>
  <c r="CL561" i="1" s="1"/>
  <c r="CN561" i="1"/>
  <c r="CS561" i="1"/>
  <c r="CV561" i="1" s="1"/>
  <c r="BX561" i="1"/>
  <c r="DG561" i="1" s="1"/>
  <c r="BS561" i="1"/>
  <c r="CD274" i="1"/>
  <c r="CG274" i="1" s="1"/>
  <c r="CI274" i="1"/>
  <c r="CL274" i="1" s="1"/>
  <c r="CN274" i="1"/>
  <c r="CS274" i="1"/>
  <c r="CV274" i="1" s="1"/>
  <c r="BX274" i="1"/>
  <c r="DH274" i="1" s="1"/>
  <c r="BS274" i="1"/>
  <c r="BV274" i="1" s="1"/>
  <c r="CD59" i="1"/>
  <c r="CG59" i="1" s="1"/>
  <c r="CI59" i="1"/>
  <c r="CN59" i="1"/>
  <c r="CQ59" i="1" s="1"/>
  <c r="CS59" i="1"/>
  <c r="CV59" i="1" s="1"/>
  <c r="BX59" i="1"/>
  <c r="BS59" i="1"/>
  <c r="BV59" i="1" s="1"/>
  <c r="CD182" i="1"/>
  <c r="CI182" i="1"/>
  <c r="CL182" i="1" s="1"/>
  <c r="CN182" i="1"/>
  <c r="CQ182" i="1" s="1"/>
  <c r="CS182" i="1"/>
  <c r="BX182" i="1"/>
  <c r="DH182" i="1" s="1"/>
  <c r="BS182" i="1"/>
  <c r="CD761" i="1"/>
  <c r="CI761" i="1"/>
  <c r="CL761" i="1" s="1"/>
  <c r="CN761" i="1"/>
  <c r="CQ761" i="1" s="1"/>
  <c r="CS761" i="1"/>
  <c r="CV761" i="1" s="1"/>
  <c r="BX761" i="1"/>
  <c r="DG761" i="1" s="1"/>
  <c r="BS761" i="1"/>
  <c r="CD55" i="1"/>
  <c r="CG55" i="1" s="1"/>
  <c r="CI55" i="1"/>
  <c r="CL55" i="1" s="1"/>
  <c r="CN55" i="1"/>
  <c r="CQ55" i="1" s="1"/>
  <c r="CS55" i="1"/>
  <c r="CV55" i="1" s="1"/>
  <c r="BX55" i="1"/>
  <c r="BS55" i="1"/>
  <c r="BV55" i="1" s="1"/>
  <c r="CD501" i="1"/>
  <c r="CI501" i="1"/>
  <c r="CN501" i="1"/>
  <c r="CS501" i="1"/>
  <c r="CV501" i="1" s="1"/>
  <c r="BX501" i="1"/>
  <c r="BS501" i="1"/>
  <c r="BV501" i="1" s="1"/>
  <c r="CD509" i="1"/>
  <c r="CG509" i="1" s="1"/>
  <c r="CI509" i="1"/>
  <c r="CL509" i="1" s="1"/>
  <c r="CN509" i="1"/>
  <c r="CS509" i="1"/>
  <c r="BX509" i="1"/>
  <c r="DG509" i="1" s="1"/>
  <c r="BS509" i="1"/>
  <c r="CD788" i="1"/>
  <c r="CI788" i="1"/>
  <c r="CN788" i="1"/>
  <c r="CS788" i="1"/>
  <c r="CU788" i="1" s="1"/>
  <c r="BX788" i="1"/>
  <c r="DH788" i="1" s="1"/>
  <c r="BS788" i="1"/>
  <c r="CD444" i="1"/>
  <c r="CF444" i="1" s="1"/>
  <c r="CI444" i="1"/>
  <c r="CL444" i="1" s="1"/>
  <c r="CN444" i="1"/>
  <c r="CS444" i="1"/>
  <c r="BX444" i="1"/>
  <c r="DH444" i="1" s="1"/>
  <c r="BS444" i="1"/>
  <c r="BV444" i="1" s="1"/>
  <c r="CD264" i="1"/>
  <c r="CI264" i="1"/>
  <c r="CN264" i="1"/>
  <c r="CS264" i="1"/>
  <c r="BX264" i="1"/>
  <c r="DH264" i="1" s="1"/>
  <c r="BS264" i="1"/>
  <c r="BV264" i="1" s="1"/>
  <c r="CD533" i="1"/>
  <c r="CG533" i="1" s="1"/>
  <c r="CI533" i="1"/>
  <c r="CL533" i="1" s="1"/>
  <c r="CN533" i="1"/>
  <c r="CS533" i="1"/>
  <c r="BX533" i="1"/>
  <c r="DH533" i="1" s="1"/>
  <c r="BS533" i="1"/>
  <c r="CD430" i="1"/>
  <c r="CI430" i="1"/>
  <c r="CN430" i="1"/>
  <c r="CQ430" i="1" s="1"/>
  <c r="CS430" i="1"/>
  <c r="BX430" i="1"/>
  <c r="BZ430" i="1" s="1"/>
  <c r="BS430" i="1"/>
  <c r="CD843" i="1"/>
  <c r="CG843" i="1" s="1"/>
  <c r="CI843" i="1"/>
  <c r="CL843" i="1" s="1"/>
  <c r="CN843" i="1"/>
  <c r="CQ843" i="1" s="1"/>
  <c r="CS843" i="1"/>
  <c r="CU843" i="1" s="1"/>
  <c r="BX843" i="1"/>
  <c r="DH843" i="1" s="1"/>
  <c r="BS843" i="1"/>
  <c r="CD817" i="1"/>
  <c r="CI817" i="1"/>
  <c r="CN817" i="1"/>
  <c r="CP817" i="1" s="1"/>
  <c r="CS817" i="1"/>
  <c r="BX817" i="1"/>
  <c r="DH817" i="1" s="1"/>
  <c r="BS817" i="1"/>
  <c r="CD693" i="1"/>
  <c r="CI693" i="1"/>
  <c r="CN693" i="1"/>
  <c r="CS693" i="1"/>
  <c r="BX693" i="1"/>
  <c r="DG693" i="1" s="1"/>
  <c r="BS693" i="1"/>
  <c r="BV693" i="1" s="1"/>
  <c r="CD598" i="1"/>
  <c r="CI598" i="1"/>
  <c r="CN598" i="1"/>
  <c r="CS598" i="1"/>
  <c r="BX598" i="1"/>
  <c r="DH598" i="1" s="1"/>
  <c r="BS598" i="1"/>
  <c r="CD45" i="1"/>
  <c r="CI45" i="1"/>
  <c r="CN45" i="1"/>
  <c r="CS45" i="1"/>
  <c r="BX45" i="1"/>
  <c r="BS45" i="1"/>
  <c r="CD278" i="1"/>
  <c r="CG278" i="1" s="1"/>
  <c r="CI278" i="1"/>
  <c r="CN278" i="1"/>
  <c r="CS278" i="1"/>
  <c r="BX278" i="1"/>
  <c r="DH278" i="1" s="1"/>
  <c r="BS278" i="1"/>
  <c r="BV278" i="1" s="1"/>
  <c r="CD445" i="1"/>
  <c r="CG445" i="1" s="1"/>
  <c r="CI445" i="1"/>
  <c r="CL445" i="1" s="1"/>
  <c r="CN445" i="1"/>
  <c r="CS445" i="1"/>
  <c r="BX445" i="1"/>
  <c r="DH445" i="1" s="1"/>
  <c r="BS445" i="1"/>
  <c r="BV445" i="1" s="1"/>
  <c r="CD568" i="1"/>
  <c r="CI568" i="1"/>
  <c r="CK568" i="1" s="1"/>
  <c r="CN568" i="1"/>
  <c r="CS568" i="1"/>
  <c r="BX568" i="1"/>
  <c r="BS568" i="1"/>
  <c r="CD166" i="1"/>
  <c r="CF166" i="1" s="1"/>
  <c r="CI166" i="1"/>
  <c r="CL166" i="1" s="1"/>
  <c r="CN166" i="1"/>
  <c r="CS166" i="1"/>
  <c r="CU166" i="1" s="1"/>
  <c r="BX166" i="1"/>
  <c r="DG166" i="1" s="1"/>
  <c r="BS166" i="1"/>
  <c r="BV166" i="1" s="1"/>
  <c r="CD354" i="1"/>
  <c r="CG354" i="1" s="1"/>
  <c r="CI354" i="1"/>
  <c r="CN354" i="1"/>
  <c r="CS354" i="1"/>
  <c r="CV354" i="1" s="1"/>
  <c r="BX354" i="1"/>
  <c r="DG354" i="1" s="1"/>
  <c r="BS354" i="1"/>
  <c r="BV354" i="1" s="1"/>
  <c r="CD251" i="1"/>
  <c r="CF251" i="1" s="1"/>
  <c r="CI251" i="1"/>
  <c r="CL251" i="1" s="1"/>
  <c r="CN251" i="1"/>
  <c r="CQ251" i="1" s="1"/>
  <c r="CS251" i="1"/>
  <c r="BX251" i="1"/>
  <c r="DG251" i="1" s="1"/>
  <c r="BS251" i="1"/>
  <c r="BV251" i="1" s="1"/>
  <c r="CD420" i="1"/>
  <c r="CG420" i="1" s="1"/>
  <c r="CI420" i="1"/>
  <c r="CL420" i="1" s="1"/>
  <c r="CN420" i="1"/>
  <c r="CQ420" i="1" s="1"/>
  <c r="CS420" i="1"/>
  <c r="CV420" i="1" s="1"/>
  <c r="BX420" i="1"/>
  <c r="BS420" i="1"/>
  <c r="CD959" i="1"/>
  <c r="CF959" i="1" s="1"/>
  <c r="CI959" i="1"/>
  <c r="CL959" i="1" s="1"/>
  <c r="CN959" i="1"/>
  <c r="CQ959" i="1" s="1"/>
  <c r="CS959" i="1"/>
  <c r="CV959" i="1" s="1"/>
  <c r="BX959" i="1"/>
  <c r="BZ959" i="1" s="1"/>
  <c r="BS959" i="1"/>
  <c r="BV959" i="1" s="1"/>
  <c r="CD109" i="1"/>
  <c r="CG109" i="1" s="1"/>
  <c r="CI109" i="1"/>
  <c r="CN109" i="1"/>
  <c r="CQ109" i="1" s="1"/>
  <c r="CS109" i="1"/>
  <c r="CV109" i="1" s="1"/>
  <c r="BX109" i="1"/>
  <c r="BS109" i="1"/>
  <c r="BV109" i="1" s="1"/>
  <c r="CD621" i="1"/>
  <c r="CF621" i="1" s="1"/>
  <c r="CI621" i="1"/>
  <c r="CL621" i="1" s="1"/>
  <c r="CN621" i="1"/>
  <c r="CS621" i="1"/>
  <c r="BX621" i="1"/>
  <c r="DG621" i="1" s="1"/>
  <c r="BS621" i="1"/>
  <c r="CD490" i="1"/>
  <c r="CG490" i="1" s="1"/>
  <c r="CI490" i="1"/>
  <c r="CL490" i="1" s="1"/>
  <c r="CN490" i="1"/>
  <c r="CQ490" i="1" s="1"/>
  <c r="CS490" i="1"/>
  <c r="CV490" i="1" s="1"/>
  <c r="BX490" i="1"/>
  <c r="BS490" i="1"/>
  <c r="CD477" i="1"/>
  <c r="CF477" i="1" s="1"/>
  <c r="CI477" i="1"/>
  <c r="CL477" i="1" s="1"/>
  <c r="CN477" i="1"/>
  <c r="CS477" i="1"/>
  <c r="CU477" i="1" s="1"/>
  <c r="BX477" i="1"/>
  <c r="DH477" i="1" s="1"/>
  <c r="BS477" i="1"/>
  <c r="BV477" i="1" s="1"/>
  <c r="CD208" i="1"/>
  <c r="CI208" i="1"/>
  <c r="CL208" i="1" s="1"/>
  <c r="CN208" i="1"/>
  <c r="CQ208" i="1" s="1"/>
  <c r="CS208" i="1"/>
  <c r="CV208" i="1" s="1"/>
  <c r="BX208" i="1"/>
  <c r="DG208" i="1" s="1"/>
  <c r="BS208" i="1"/>
  <c r="BV208" i="1" s="1"/>
  <c r="CD782" i="1"/>
  <c r="CI782" i="1"/>
  <c r="CL782" i="1" s="1"/>
  <c r="CN782" i="1"/>
  <c r="CQ782" i="1" s="1"/>
  <c r="CS782" i="1"/>
  <c r="BX782" i="1"/>
  <c r="DH782" i="1" s="1"/>
  <c r="BS782" i="1"/>
  <c r="CD23" i="1"/>
  <c r="CG23" i="1" s="1"/>
  <c r="CI23" i="1"/>
  <c r="CL23" i="1" s="1"/>
  <c r="CN23" i="1"/>
  <c r="CQ23" i="1" s="1"/>
  <c r="CS23" i="1"/>
  <c r="CV23" i="1" s="1"/>
  <c r="BX23" i="1"/>
  <c r="BS23" i="1"/>
  <c r="CD506" i="1"/>
  <c r="CF506" i="1" s="1"/>
  <c r="CI506" i="1"/>
  <c r="CL506" i="1" s="1"/>
  <c r="CN506" i="1"/>
  <c r="CS506" i="1"/>
  <c r="CV506" i="1" s="1"/>
  <c r="BX506" i="1"/>
  <c r="DG506" i="1" s="1"/>
  <c r="BS506" i="1"/>
  <c r="BV506" i="1" s="1"/>
  <c r="CD464" i="1"/>
  <c r="CI464" i="1"/>
  <c r="CN464" i="1"/>
  <c r="CQ464" i="1" s="1"/>
  <c r="CS464" i="1"/>
  <c r="CV464" i="1" s="1"/>
  <c r="BX464" i="1"/>
  <c r="BS464" i="1"/>
  <c r="BV464" i="1" s="1"/>
  <c r="CD257" i="1"/>
  <c r="CG257" i="1" s="1"/>
  <c r="CI257" i="1"/>
  <c r="CL257" i="1" s="1"/>
  <c r="CN257" i="1"/>
  <c r="CS257" i="1"/>
  <c r="BX257" i="1"/>
  <c r="DG257" i="1" s="1"/>
  <c r="BS257" i="1"/>
  <c r="BV257" i="1" s="1"/>
  <c r="CD946" i="1"/>
  <c r="CG946" i="1" s="1"/>
  <c r="CI946" i="1"/>
  <c r="CL946" i="1" s="1"/>
  <c r="CN946" i="1"/>
  <c r="CS946" i="1"/>
  <c r="CV946" i="1" s="1"/>
  <c r="BX946" i="1"/>
  <c r="DH946" i="1" s="1"/>
  <c r="BS946" i="1"/>
  <c r="CD162" i="1"/>
  <c r="CG162" i="1" s="1"/>
  <c r="CI162" i="1"/>
  <c r="CL162" i="1" s="1"/>
  <c r="CN162" i="1"/>
  <c r="CQ162" i="1" s="1"/>
  <c r="CS162" i="1"/>
  <c r="CV162" i="1" s="1"/>
  <c r="BX162" i="1"/>
  <c r="BZ162" i="1" s="1"/>
  <c r="BS162" i="1"/>
  <c r="BV162" i="1" s="1"/>
  <c r="CD161" i="1"/>
  <c r="CG161" i="1" s="1"/>
  <c r="CI161" i="1"/>
  <c r="CN161" i="1"/>
  <c r="CS161" i="1"/>
  <c r="CV161" i="1" s="1"/>
  <c r="BX161" i="1"/>
  <c r="DH161" i="1" s="1"/>
  <c r="BS161" i="1"/>
  <c r="BV161" i="1" s="1"/>
  <c r="CD614" i="1"/>
  <c r="CG614" i="1" s="1"/>
  <c r="CI614" i="1"/>
  <c r="CL614" i="1" s="1"/>
  <c r="CN614" i="1"/>
  <c r="CS614" i="1"/>
  <c r="BX614" i="1"/>
  <c r="DG614" i="1" s="1"/>
  <c r="BS614" i="1"/>
  <c r="CD56" i="1"/>
  <c r="CI56" i="1"/>
  <c r="CL56" i="1" s="1"/>
  <c r="CN56" i="1"/>
  <c r="CS56" i="1"/>
  <c r="CV56" i="1" s="1"/>
  <c r="BX56" i="1"/>
  <c r="DG56" i="1" s="1"/>
  <c r="BS56" i="1"/>
  <c r="CD863" i="1"/>
  <c r="CG863" i="1" s="1"/>
  <c r="CI863" i="1"/>
  <c r="CL863" i="1" s="1"/>
  <c r="CN863" i="1"/>
  <c r="CQ863" i="1" s="1"/>
  <c r="CS863" i="1"/>
  <c r="CV863" i="1" s="1"/>
  <c r="BX863" i="1"/>
  <c r="BZ863" i="1" s="1"/>
  <c r="BS863" i="1"/>
  <c r="CD958" i="1"/>
  <c r="CG958" i="1" s="1"/>
  <c r="CI958" i="1"/>
  <c r="CN958" i="1"/>
  <c r="CS958" i="1"/>
  <c r="CV958" i="1" s="1"/>
  <c r="BX958" i="1"/>
  <c r="DG958" i="1" s="1"/>
  <c r="BS958" i="1"/>
  <c r="BV958" i="1" s="1"/>
  <c r="CD339" i="1"/>
  <c r="CF339" i="1" s="1"/>
  <c r="CI339" i="1"/>
  <c r="CL339" i="1" s="1"/>
  <c r="CN339" i="1"/>
  <c r="CS339" i="1"/>
  <c r="BX339" i="1"/>
  <c r="DH339" i="1" s="1"/>
  <c r="BS339" i="1"/>
  <c r="CD387" i="1"/>
  <c r="CG387" i="1" s="1"/>
  <c r="CI387" i="1"/>
  <c r="CL387" i="1" s="1"/>
  <c r="CN387" i="1"/>
  <c r="CS387" i="1"/>
  <c r="CV387" i="1" s="1"/>
  <c r="BX387" i="1"/>
  <c r="DH387" i="1" s="1"/>
  <c r="BS387" i="1"/>
  <c r="CD50" i="1"/>
  <c r="CG50" i="1" s="1"/>
  <c r="CI50" i="1"/>
  <c r="CL50" i="1" s="1"/>
  <c r="CN50" i="1"/>
  <c r="CQ50" i="1" s="1"/>
  <c r="CS50" i="1"/>
  <c r="CV50" i="1" s="1"/>
  <c r="BX50" i="1"/>
  <c r="DH50" i="1" s="1"/>
  <c r="BS50" i="1"/>
  <c r="BV50" i="1" s="1"/>
  <c r="CD31" i="1"/>
  <c r="CI31" i="1"/>
  <c r="CN31" i="1"/>
  <c r="CQ31" i="1" s="1"/>
  <c r="CS31" i="1"/>
  <c r="BX31" i="1"/>
  <c r="DG31" i="1" s="1"/>
  <c r="BS31" i="1"/>
  <c r="BV31" i="1" s="1"/>
  <c r="CD948" i="1"/>
  <c r="CI948" i="1"/>
  <c r="CL948" i="1" s="1"/>
  <c r="CN948" i="1"/>
  <c r="CQ948" i="1" s="1"/>
  <c r="CS948" i="1"/>
  <c r="BX948" i="1"/>
  <c r="DH948" i="1" s="1"/>
  <c r="BS948" i="1"/>
  <c r="CD27" i="1"/>
  <c r="CI27" i="1"/>
  <c r="CL27" i="1" s="1"/>
  <c r="CN27" i="1"/>
  <c r="CS27" i="1"/>
  <c r="CV27" i="1" s="1"/>
  <c r="BX27" i="1"/>
  <c r="BS27" i="1"/>
  <c r="BV27" i="1" s="1"/>
  <c r="CD795" i="1"/>
  <c r="CG795" i="1" s="1"/>
  <c r="CI795" i="1"/>
  <c r="CL795" i="1" s="1"/>
  <c r="CN795" i="1"/>
  <c r="CQ795" i="1" s="1"/>
  <c r="CS795" i="1"/>
  <c r="CV795" i="1" s="1"/>
  <c r="BX795" i="1"/>
  <c r="DG795" i="1" s="1"/>
  <c r="BS795" i="1"/>
  <c r="BV795" i="1" s="1"/>
  <c r="CD519" i="1"/>
  <c r="CI519" i="1"/>
  <c r="CN519" i="1"/>
  <c r="CS519" i="1"/>
  <c r="CV519" i="1" s="1"/>
  <c r="BX519" i="1"/>
  <c r="BS519" i="1"/>
  <c r="BV519" i="1" s="1"/>
  <c r="CD453" i="1"/>
  <c r="CF453" i="1" s="1"/>
  <c r="CI453" i="1"/>
  <c r="CL453" i="1" s="1"/>
  <c r="CN453" i="1"/>
  <c r="CQ453" i="1" s="1"/>
  <c r="CS453" i="1"/>
  <c r="BX453" i="1"/>
  <c r="DH453" i="1" s="1"/>
  <c r="BS453" i="1"/>
  <c r="CD449" i="1"/>
  <c r="CI449" i="1"/>
  <c r="CL449" i="1" s="1"/>
  <c r="CN449" i="1"/>
  <c r="CQ449" i="1" s="1"/>
  <c r="CS449" i="1"/>
  <c r="CV449" i="1" s="1"/>
  <c r="BX449" i="1"/>
  <c r="DG449" i="1" s="1"/>
  <c r="BS449" i="1"/>
  <c r="CD138" i="1"/>
  <c r="CF138" i="1" s="1"/>
  <c r="CI138" i="1"/>
  <c r="CL138" i="1" s="1"/>
  <c r="CN138" i="1"/>
  <c r="CQ138" i="1" s="1"/>
  <c r="CS138" i="1"/>
  <c r="CV138" i="1" s="1"/>
  <c r="BX138" i="1"/>
  <c r="DG138" i="1" s="1"/>
  <c r="BS138" i="1"/>
  <c r="BV138" i="1" s="1"/>
  <c r="CD93" i="1"/>
  <c r="CG93" i="1" s="1"/>
  <c r="CI93" i="1"/>
  <c r="CN93" i="1"/>
  <c r="CQ93" i="1" s="1"/>
  <c r="CS93" i="1"/>
  <c r="CV93" i="1" s="1"/>
  <c r="BX93" i="1"/>
  <c r="DG93" i="1" s="1"/>
  <c r="BS93" i="1"/>
  <c r="BV93" i="1" s="1"/>
  <c r="CD429" i="1"/>
  <c r="CG429" i="1" s="1"/>
  <c r="CI429" i="1"/>
  <c r="CL429" i="1" s="1"/>
  <c r="CN429" i="1"/>
  <c r="CQ429" i="1" s="1"/>
  <c r="CS429" i="1"/>
  <c r="BX429" i="1"/>
  <c r="DH429" i="1" s="1"/>
  <c r="BS429" i="1"/>
  <c r="CD942" i="1"/>
  <c r="CI942" i="1"/>
  <c r="CL942" i="1" s="1"/>
  <c r="CN942" i="1"/>
  <c r="CQ942" i="1" s="1"/>
  <c r="CS942" i="1"/>
  <c r="BX942" i="1"/>
  <c r="BS942" i="1"/>
  <c r="CD487" i="1"/>
  <c r="CF487" i="1" s="1"/>
  <c r="CI487" i="1"/>
  <c r="CL487" i="1" s="1"/>
  <c r="CN487" i="1"/>
  <c r="CQ487" i="1" s="1"/>
  <c r="CS487" i="1"/>
  <c r="CU487" i="1" s="1"/>
  <c r="BX487" i="1"/>
  <c r="DH487" i="1" s="1"/>
  <c r="BS487" i="1"/>
  <c r="BV487" i="1" s="1"/>
  <c r="CD137" i="1"/>
  <c r="CI137" i="1"/>
  <c r="CN137" i="1"/>
  <c r="CP137" i="1" s="1"/>
  <c r="CS137" i="1"/>
  <c r="CV137" i="1" s="1"/>
  <c r="BX137" i="1"/>
  <c r="DH137" i="1" s="1"/>
  <c r="BS137" i="1"/>
  <c r="BV137" i="1" s="1"/>
  <c r="CD748" i="1"/>
  <c r="CG748" i="1" s="1"/>
  <c r="CI748" i="1"/>
  <c r="CL748" i="1" s="1"/>
  <c r="CN748" i="1"/>
  <c r="CQ748" i="1" s="1"/>
  <c r="CS748" i="1"/>
  <c r="BX748" i="1"/>
  <c r="BZ748" i="1" s="1"/>
  <c r="BS748" i="1"/>
  <c r="CD384" i="1"/>
  <c r="CI384" i="1"/>
  <c r="CL384" i="1" s="1"/>
  <c r="CN384" i="1"/>
  <c r="CS384" i="1"/>
  <c r="CV384" i="1" s="1"/>
  <c r="BX384" i="1"/>
  <c r="BS384" i="1"/>
  <c r="BV384" i="1" s="1"/>
  <c r="CD922" i="1"/>
  <c r="CF922" i="1" s="1"/>
  <c r="CI922" i="1"/>
  <c r="CL922" i="1" s="1"/>
  <c r="CN922" i="1"/>
  <c r="CS922" i="1"/>
  <c r="CV922" i="1" s="1"/>
  <c r="BX922" i="1"/>
  <c r="DG922" i="1" s="1"/>
  <c r="BS922" i="1"/>
  <c r="BV922" i="1" s="1"/>
  <c r="CD548" i="1"/>
  <c r="CI548" i="1"/>
  <c r="CN548" i="1"/>
  <c r="CQ548" i="1" s="1"/>
  <c r="CS548" i="1"/>
  <c r="BX548" i="1"/>
  <c r="DH548" i="1" s="1"/>
  <c r="BS548" i="1"/>
  <c r="CD255" i="1"/>
  <c r="CG255" i="1" s="1"/>
  <c r="CI255" i="1"/>
  <c r="CL255" i="1" s="1"/>
  <c r="CN255" i="1"/>
  <c r="CQ255" i="1" s="1"/>
  <c r="CS255" i="1"/>
  <c r="BX255" i="1"/>
  <c r="DG255" i="1" s="1"/>
  <c r="BS255" i="1"/>
  <c r="CD298" i="1"/>
  <c r="CI298" i="1"/>
  <c r="CL298" i="1" s="1"/>
  <c r="CN298" i="1"/>
  <c r="CQ298" i="1" s="1"/>
  <c r="CS298" i="1"/>
  <c r="BX298" i="1"/>
  <c r="BS298" i="1"/>
  <c r="CD437" i="1"/>
  <c r="CG437" i="1" s="1"/>
  <c r="CI437" i="1"/>
  <c r="CL437" i="1" s="1"/>
  <c r="CN437" i="1"/>
  <c r="CQ437" i="1" s="1"/>
  <c r="CS437" i="1"/>
  <c r="CU437" i="1" s="1"/>
  <c r="BX437" i="1"/>
  <c r="DG437" i="1" s="1"/>
  <c r="BS437" i="1"/>
  <c r="BV437" i="1" s="1"/>
  <c r="CD148" i="1"/>
  <c r="CI148" i="1"/>
  <c r="CN148" i="1"/>
  <c r="CS148" i="1"/>
  <c r="CV148" i="1" s="1"/>
  <c r="BX148" i="1"/>
  <c r="BS148" i="1"/>
  <c r="BV148" i="1" s="1"/>
  <c r="CD796" i="1"/>
  <c r="CI796" i="1"/>
  <c r="CL796" i="1" s="1"/>
  <c r="CN796" i="1"/>
  <c r="CQ796" i="1" s="1"/>
  <c r="CS796" i="1"/>
  <c r="BX796" i="1"/>
  <c r="BZ796" i="1" s="1"/>
  <c r="BS796" i="1"/>
  <c r="CD91" i="1"/>
  <c r="CG91" i="1" s="1"/>
  <c r="CI91" i="1"/>
  <c r="CL91" i="1" s="1"/>
  <c r="CN91" i="1"/>
  <c r="CS91" i="1"/>
  <c r="CV91" i="1" s="1"/>
  <c r="BX91" i="1"/>
  <c r="BS91" i="1"/>
  <c r="CD563" i="1"/>
  <c r="CF563" i="1" s="1"/>
  <c r="CI563" i="1"/>
  <c r="CL563" i="1" s="1"/>
  <c r="CN563" i="1"/>
  <c r="CQ563" i="1" s="1"/>
  <c r="CS563" i="1"/>
  <c r="CU563" i="1" s="1"/>
  <c r="BX563" i="1"/>
  <c r="BS563" i="1"/>
  <c r="BV563" i="1" s="1"/>
  <c r="CD752" i="1"/>
  <c r="CG752" i="1" s="1"/>
  <c r="CI752" i="1"/>
  <c r="CN752" i="1"/>
  <c r="CS752" i="1"/>
  <c r="CV752" i="1" s="1"/>
  <c r="BX752" i="1"/>
  <c r="DH752" i="1" s="1"/>
  <c r="BS752" i="1"/>
  <c r="CD79" i="1"/>
  <c r="CG79" i="1" s="1"/>
  <c r="CI79" i="1"/>
  <c r="CL79" i="1" s="1"/>
  <c r="CN79" i="1"/>
  <c r="CQ79" i="1" s="1"/>
  <c r="CS79" i="1"/>
  <c r="BX79" i="1"/>
  <c r="DH79" i="1" s="1"/>
  <c r="BS79" i="1"/>
  <c r="CD920" i="1"/>
  <c r="CI920" i="1"/>
  <c r="CL920" i="1" s="1"/>
  <c r="CN920" i="1"/>
  <c r="CQ920" i="1" s="1"/>
  <c r="CS920" i="1"/>
  <c r="CU920" i="1" s="1"/>
  <c r="BX920" i="1"/>
  <c r="BS920" i="1"/>
  <c r="CD434" i="1"/>
  <c r="CF434" i="1" s="1"/>
  <c r="CI434" i="1"/>
  <c r="CL434" i="1" s="1"/>
  <c r="CN434" i="1"/>
  <c r="CQ434" i="1" s="1"/>
  <c r="CS434" i="1"/>
  <c r="CV434" i="1" s="1"/>
  <c r="BX434" i="1"/>
  <c r="DG434" i="1" s="1"/>
  <c r="BS434" i="1"/>
  <c r="BV434" i="1" s="1"/>
  <c r="CD973" i="1"/>
  <c r="CG973" i="1" s="1"/>
  <c r="CI973" i="1"/>
  <c r="CN973" i="1"/>
  <c r="CQ973" i="1" s="1"/>
  <c r="CS973" i="1"/>
  <c r="BX973" i="1"/>
  <c r="BS973" i="1"/>
  <c r="CD540" i="1"/>
  <c r="CG540" i="1" s="1"/>
  <c r="CI540" i="1"/>
  <c r="CL540" i="1" s="1"/>
  <c r="CN540" i="1"/>
  <c r="CQ540" i="1" s="1"/>
  <c r="CS540" i="1"/>
  <c r="BX540" i="1"/>
  <c r="DG540" i="1" s="1"/>
  <c r="BS540" i="1"/>
  <c r="CD571" i="1"/>
  <c r="CI571" i="1"/>
  <c r="CL571" i="1" s="1"/>
  <c r="CN571" i="1"/>
  <c r="CQ571" i="1" s="1"/>
  <c r="CS571" i="1"/>
  <c r="CV571" i="1" s="1"/>
  <c r="BX571" i="1"/>
  <c r="BS571" i="1"/>
  <c r="CD416" i="1"/>
  <c r="CG416" i="1" s="1"/>
  <c r="CI416" i="1"/>
  <c r="CL416" i="1" s="1"/>
  <c r="CN416" i="1"/>
  <c r="CQ416" i="1" s="1"/>
  <c r="CS416" i="1"/>
  <c r="CU416" i="1" s="1"/>
  <c r="BX416" i="1"/>
  <c r="DH416" i="1" s="1"/>
  <c r="BS416" i="1"/>
  <c r="BV416" i="1" s="1"/>
  <c r="CD433" i="1"/>
  <c r="CI433" i="1"/>
  <c r="CN433" i="1"/>
  <c r="CQ433" i="1" s="1"/>
  <c r="CS433" i="1"/>
  <c r="BX433" i="1"/>
  <c r="DG433" i="1" s="1"/>
  <c r="BS433" i="1"/>
  <c r="BV433" i="1" s="1"/>
  <c r="CD146" i="1"/>
  <c r="CG146" i="1" s="1"/>
  <c r="CI146" i="1"/>
  <c r="CL146" i="1" s="1"/>
  <c r="CN146" i="1"/>
  <c r="CQ146" i="1" s="1"/>
  <c r="CS146" i="1"/>
  <c r="BX146" i="1"/>
  <c r="BZ146" i="1" s="1"/>
  <c r="BS146" i="1"/>
  <c r="CD67" i="1"/>
  <c r="CI67" i="1"/>
  <c r="CL67" i="1" s="1"/>
  <c r="CN67" i="1"/>
  <c r="CP67" i="1" s="1"/>
  <c r="CS67" i="1"/>
  <c r="CU67" i="1" s="1"/>
  <c r="BX67" i="1"/>
  <c r="DG67" i="1" s="1"/>
  <c r="BS67" i="1"/>
  <c r="CD744" i="1"/>
  <c r="CG744" i="1" s="1"/>
  <c r="CI744" i="1"/>
  <c r="CL744" i="1" s="1"/>
  <c r="CN744" i="1"/>
  <c r="CS744" i="1"/>
  <c r="CV744" i="1" s="1"/>
  <c r="BX744" i="1"/>
  <c r="DH744" i="1" s="1"/>
  <c r="BS744" i="1"/>
  <c r="BV744" i="1" s="1"/>
  <c r="CD13" i="1"/>
  <c r="CG13" i="1" s="1"/>
  <c r="CI13" i="1"/>
  <c r="CN13" i="1"/>
  <c r="CP13" i="1" s="1"/>
  <c r="CS13" i="1"/>
  <c r="CV13" i="1" s="1"/>
  <c r="BX13" i="1"/>
  <c r="DH13" i="1" s="1"/>
  <c r="BS13" i="1"/>
  <c r="BV13" i="1" s="1"/>
  <c r="CD937" i="1"/>
  <c r="CG937" i="1" s="1"/>
  <c r="CI937" i="1"/>
  <c r="CL937" i="1" s="1"/>
  <c r="CN937" i="1"/>
  <c r="CQ937" i="1" s="1"/>
  <c r="CS937" i="1"/>
  <c r="BX937" i="1"/>
  <c r="DH937" i="1" s="1"/>
  <c r="BS937" i="1"/>
  <c r="CD880" i="1"/>
  <c r="CI880" i="1"/>
  <c r="CL880" i="1" s="1"/>
  <c r="CN880" i="1"/>
  <c r="CQ880" i="1" s="1"/>
  <c r="CS880" i="1"/>
  <c r="CV880" i="1" s="1"/>
  <c r="BX880" i="1"/>
  <c r="DG880" i="1" s="1"/>
  <c r="BS880" i="1"/>
  <c r="CD99" i="1"/>
  <c r="CF99" i="1" s="1"/>
  <c r="CI99" i="1"/>
  <c r="CN99" i="1"/>
  <c r="CQ99" i="1" s="1"/>
  <c r="CS99" i="1"/>
  <c r="CU99" i="1" s="1"/>
  <c r="BX99" i="1"/>
  <c r="DH99" i="1" s="1"/>
  <c r="BS99" i="1"/>
  <c r="BV99" i="1" s="1"/>
  <c r="CD223" i="1"/>
  <c r="CG223" i="1" s="1"/>
  <c r="CI223" i="1"/>
  <c r="CN223" i="1"/>
  <c r="CS223" i="1"/>
  <c r="BX223" i="1"/>
  <c r="DH223" i="1" s="1"/>
  <c r="BS223" i="1"/>
  <c r="BV223" i="1" s="1"/>
  <c r="CD36" i="1"/>
  <c r="CG36" i="1" s="1"/>
  <c r="CI36" i="1"/>
  <c r="CL36" i="1" s="1"/>
  <c r="CN36" i="1"/>
  <c r="CS36" i="1"/>
  <c r="BX36" i="1"/>
  <c r="DG36" i="1" s="1"/>
  <c r="BS36" i="1"/>
  <c r="CD196" i="1"/>
  <c r="CG196" i="1" s="1"/>
  <c r="CI196" i="1"/>
  <c r="CL196" i="1" s="1"/>
  <c r="CN196" i="1"/>
  <c r="CS196" i="1"/>
  <c r="CV196" i="1" s="1"/>
  <c r="BX196" i="1"/>
  <c r="BS196" i="1"/>
  <c r="CD405" i="1"/>
  <c r="CG405" i="1" s="1"/>
  <c r="CI405" i="1"/>
  <c r="CL405" i="1" s="1"/>
  <c r="CN405" i="1"/>
  <c r="CQ405" i="1" s="1"/>
  <c r="CS405" i="1"/>
  <c r="CU405" i="1" s="1"/>
  <c r="BX405" i="1"/>
  <c r="BZ405" i="1" s="1"/>
  <c r="BS405" i="1"/>
  <c r="BV405" i="1" s="1"/>
  <c r="CD472" i="1"/>
  <c r="CG472" i="1" s="1"/>
  <c r="CI472" i="1"/>
  <c r="CN472" i="1"/>
  <c r="CQ472" i="1" s="1"/>
  <c r="CS472" i="1"/>
  <c r="CV472" i="1" s="1"/>
  <c r="BX472" i="1"/>
  <c r="BS472" i="1"/>
  <c r="BV472" i="1" s="1"/>
  <c r="CD328" i="1"/>
  <c r="CI328" i="1"/>
  <c r="CL328" i="1" s="1"/>
  <c r="CN328" i="1"/>
  <c r="CQ328" i="1" s="1"/>
  <c r="CS328" i="1"/>
  <c r="BX328" i="1"/>
  <c r="BZ328" i="1" s="1"/>
  <c r="BS328" i="1"/>
  <c r="CD878" i="1"/>
  <c r="CG878" i="1" s="1"/>
  <c r="CI878" i="1"/>
  <c r="CL878" i="1" s="1"/>
  <c r="CN878" i="1"/>
  <c r="CQ878" i="1" s="1"/>
  <c r="CS878" i="1"/>
  <c r="CV878" i="1" s="1"/>
  <c r="BX878" i="1"/>
  <c r="BS878" i="1"/>
  <c r="CD65" i="1"/>
  <c r="CG65" i="1" s="1"/>
  <c r="CI65" i="1"/>
  <c r="CL65" i="1" s="1"/>
  <c r="CN65" i="1"/>
  <c r="CQ65" i="1" s="1"/>
  <c r="CS65" i="1"/>
  <c r="CV65" i="1" s="1"/>
  <c r="BX65" i="1"/>
  <c r="BZ65" i="1" s="1"/>
  <c r="BS65" i="1"/>
  <c r="BV65" i="1" s="1"/>
  <c r="CD108" i="1"/>
  <c r="CG108" i="1" s="1"/>
  <c r="CI108" i="1"/>
  <c r="CL108" i="1" s="1"/>
  <c r="CN108" i="1"/>
  <c r="CQ108" i="1" s="1"/>
  <c r="CS108" i="1"/>
  <c r="CV108" i="1" s="1"/>
  <c r="BX108" i="1"/>
  <c r="BS108" i="1"/>
  <c r="BV108" i="1" s="1"/>
  <c r="CD160" i="1"/>
  <c r="CG160" i="1" s="1"/>
  <c r="CI160" i="1"/>
  <c r="CL160" i="1" s="1"/>
  <c r="CN160" i="1"/>
  <c r="CS160" i="1"/>
  <c r="BX160" i="1"/>
  <c r="BZ160" i="1" s="1"/>
  <c r="BS160" i="1"/>
  <c r="CD139" i="1"/>
  <c r="CG139" i="1" s="1"/>
  <c r="CI139" i="1"/>
  <c r="CL139" i="1" s="1"/>
  <c r="CN139" i="1"/>
  <c r="CQ139" i="1" s="1"/>
  <c r="CS139" i="1"/>
  <c r="CV139" i="1" s="1"/>
  <c r="BX139" i="1"/>
  <c r="BS139" i="1"/>
  <c r="CD636" i="1"/>
  <c r="CG636" i="1" s="1"/>
  <c r="CI636" i="1"/>
  <c r="CL636" i="1" s="1"/>
  <c r="CN636" i="1"/>
  <c r="CQ636" i="1" s="1"/>
  <c r="CS636" i="1"/>
  <c r="CU636" i="1" s="1"/>
  <c r="BX636" i="1"/>
  <c r="BS636" i="1"/>
  <c r="CD214" i="1"/>
  <c r="CI214" i="1"/>
  <c r="CN214" i="1"/>
  <c r="CQ214" i="1" s="1"/>
  <c r="CS214" i="1"/>
  <c r="CV214" i="1" s="1"/>
  <c r="BX214" i="1"/>
  <c r="BS214" i="1"/>
  <c r="BV214" i="1" s="1"/>
  <c r="CD655" i="1"/>
  <c r="CG655" i="1" s="1"/>
  <c r="CI655" i="1"/>
  <c r="CL655" i="1" s="1"/>
  <c r="CN655" i="1"/>
  <c r="CS655" i="1"/>
  <c r="BX655" i="1"/>
  <c r="BZ655" i="1" s="1"/>
  <c r="BS655" i="1"/>
  <c r="CD455" i="1"/>
  <c r="CG455" i="1" s="1"/>
  <c r="CI455" i="1"/>
  <c r="CL455" i="1" s="1"/>
  <c r="CN455" i="1"/>
  <c r="CQ455" i="1" s="1"/>
  <c r="CS455" i="1"/>
  <c r="CU455" i="1" s="1"/>
  <c r="BX455" i="1"/>
  <c r="BS455" i="1"/>
  <c r="CD187" i="1"/>
  <c r="CG187" i="1" s="1"/>
  <c r="CI187" i="1"/>
  <c r="CL187" i="1" s="1"/>
  <c r="CN187" i="1"/>
  <c r="CS187" i="1"/>
  <c r="CV187" i="1" s="1"/>
  <c r="BX187" i="1"/>
  <c r="BZ187" i="1" s="1"/>
  <c r="BS187" i="1"/>
  <c r="CD399" i="1"/>
  <c r="CI399" i="1"/>
  <c r="CN399" i="1"/>
  <c r="CS399" i="1"/>
  <c r="CV399" i="1" s="1"/>
  <c r="BX399" i="1"/>
  <c r="BS399" i="1"/>
  <c r="BV399" i="1" s="1"/>
  <c r="CD755" i="1"/>
  <c r="CG755" i="1" s="1"/>
  <c r="CI755" i="1"/>
  <c r="CL755" i="1" s="1"/>
  <c r="CN755" i="1"/>
  <c r="CQ755" i="1" s="1"/>
  <c r="CS755" i="1"/>
  <c r="BX755" i="1"/>
  <c r="BZ755" i="1" s="1"/>
  <c r="BS755" i="1"/>
  <c r="CD541" i="1"/>
  <c r="CI541" i="1"/>
  <c r="CL541" i="1" s="1"/>
  <c r="CN541" i="1"/>
  <c r="CS541" i="1"/>
  <c r="CV541" i="1" s="1"/>
  <c r="BX541" i="1"/>
  <c r="BS541" i="1"/>
  <c r="CD167" i="1"/>
  <c r="CF167" i="1" s="1"/>
  <c r="CI167" i="1"/>
  <c r="CL167" i="1" s="1"/>
  <c r="CN167" i="1"/>
  <c r="CS167" i="1"/>
  <c r="CV167" i="1" s="1"/>
  <c r="BX167" i="1"/>
  <c r="BS167" i="1"/>
  <c r="BV167" i="1" s="1"/>
  <c r="CD6" i="1"/>
  <c r="CI6" i="1"/>
  <c r="CN6" i="1"/>
  <c r="CQ6" i="1" s="1"/>
  <c r="CS6" i="1"/>
  <c r="CV6" i="1" s="1"/>
  <c r="BX6" i="1"/>
  <c r="BS6" i="1"/>
  <c r="BV6" i="1" s="1"/>
  <c r="CD904" i="1"/>
  <c r="CG904" i="1" s="1"/>
  <c r="CI904" i="1"/>
  <c r="CN904" i="1"/>
  <c r="CQ904" i="1" s="1"/>
  <c r="CS904" i="1"/>
  <c r="BX904" i="1"/>
  <c r="BZ904" i="1" s="1"/>
  <c r="BS904" i="1"/>
  <c r="CD883" i="1"/>
  <c r="CG883" i="1" s="1"/>
  <c r="CI883" i="1"/>
  <c r="CL883" i="1" s="1"/>
  <c r="CN883" i="1"/>
  <c r="CP883" i="1" s="1"/>
  <c r="CS883" i="1"/>
  <c r="CV883" i="1" s="1"/>
  <c r="BX883" i="1"/>
  <c r="BS883" i="1"/>
  <c r="CD939" i="1"/>
  <c r="CF939" i="1" s="1"/>
  <c r="CI939" i="1"/>
  <c r="CL939" i="1" s="1"/>
  <c r="CN939" i="1"/>
  <c r="CS939" i="1"/>
  <c r="CV939" i="1" s="1"/>
  <c r="BX939" i="1"/>
  <c r="BS939" i="1"/>
  <c r="BV939" i="1" s="1"/>
  <c r="CD576" i="1"/>
  <c r="CI576" i="1"/>
  <c r="CN576" i="1"/>
  <c r="CQ576" i="1" s="1"/>
  <c r="CS576" i="1"/>
  <c r="CV576" i="1" s="1"/>
  <c r="BX576" i="1"/>
  <c r="BS576" i="1"/>
  <c r="BV576" i="1" s="1"/>
  <c r="CD492" i="1"/>
  <c r="CG492" i="1" s="1"/>
  <c r="CI492" i="1"/>
  <c r="CL492" i="1" s="1"/>
  <c r="CN492" i="1"/>
  <c r="CQ492" i="1" s="1"/>
  <c r="CS492" i="1"/>
  <c r="BX492" i="1"/>
  <c r="BZ492" i="1" s="1"/>
  <c r="BS492" i="1"/>
  <c r="CD443" i="1"/>
  <c r="CF443" i="1" s="1"/>
  <c r="CI443" i="1"/>
  <c r="CL443" i="1" s="1"/>
  <c r="CN443" i="1"/>
  <c r="CQ443" i="1" s="1"/>
  <c r="CS443" i="1"/>
  <c r="CU443" i="1" s="1"/>
  <c r="BX443" i="1"/>
  <c r="BS443" i="1"/>
  <c r="CD493" i="1"/>
  <c r="CF493" i="1" s="1"/>
  <c r="CI493" i="1"/>
  <c r="CN493" i="1"/>
  <c r="CQ493" i="1" s="1"/>
  <c r="CS493" i="1"/>
  <c r="CU493" i="1" s="1"/>
  <c r="BX493" i="1"/>
  <c r="BZ493" i="1" s="1"/>
  <c r="BS493" i="1"/>
  <c r="BV493" i="1" s="1"/>
  <c r="CD411" i="1"/>
  <c r="CI411" i="1"/>
  <c r="CN411" i="1"/>
  <c r="CQ411" i="1" s="1"/>
  <c r="CS411" i="1"/>
  <c r="BX411" i="1"/>
  <c r="BS411" i="1"/>
  <c r="BV411" i="1" s="1"/>
  <c r="CD811" i="1"/>
  <c r="CI811" i="1"/>
  <c r="CN811" i="1"/>
  <c r="CS811" i="1"/>
  <c r="BX811" i="1"/>
  <c r="BS811" i="1"/>
  <c r="BV811" i="1" s="1"/>
  <c r="CD769" i="1"/>
  <c r="CI769" i="1"/>
  <c r="CN769" i="1"/>
  <c r="CS769" i="1"/>
  <c r="BX769" i="1"/>
  <c r="BS769" i="1"/>
  <c r="CD762" i="1"/>
  <c r="CI762" i="1"/>
  <c r="CN762" i="1"/>
  <c r="CS762" i="1"/>
  <c r="BX762" i="1"/>
  <c r="BS762" i="1"/>
  <c r="BU762" i="1" s="1"/>
  <c r="CD476" i="1"/>
  <c r="CG476" i="1" s="1"/>
  <c r="CI476" i="1"/>
  <c r="CN476" i="1"/>
  <c r="CQ476" i="1" s="1"/>
  <c r="CS476" i="1"/>
  <c r="BX476" i="1"/>
  <c r="BS476" i="1"/>
  <c r="BV476" i="1" s="1"/>
  <c r="CD550" i="1"/>
  <c r="CI550" i="1"/>
  <c r="CN550" i="1"/>
  <c r="CS550" i="1"/>
  <c r="BX550" i="1"/>
  <c r="BS550" i="1"/>
  <c r="CD163" i="1"/>
  <c r="CI163" i="1"/>
  <c r="CN163" i="1"/>
  <c r="CS163" i="1"/>
  <c r="BX163" i="1"/>
  <c r="BS163" i="1"/>
  <c r="CD428" i="1"/>
  <c r="CI428" i="1"/>
  <c r="CN428" i="1"/>
  <c r="CS428" i="1"/>
  <c r="BX428" i="1"/>
  <c r="BS428" i="1"/>
  <c r="BV428" i="1" s="1"/>
  <c r="CD900" i="1"/>
  <c r="CI900" i="1"/>
  <c r="CN900" i="1"/>
  <c r="CS900" i="1"/>
  <c r="BX900" i="1"/>
  <c r="BS900" i="1"/>
  <c r="BU900" i="1" s="1"/>
  <c r="CD678" i="1"/>
  <c r="CF678" i="1" s="1"/>
  <c r="CI678" i="1"/>
  <c r="CN678" i="1"/>
  <c r="CP678" i="1" s="1"/>
  <c r="CS678" i="1"/>
  <c r="BX678" i="1"/>
  <c r="BZ678" i="1" s="1"/>
  <c r="BS678" i="1"/>
  <c r="BV678" i="1" s="1"/>
  <c r="CD204" i="1"/>
  <c r="CF204" i="1" s="1"/>
  <c r="CI204" i="1"/>
  <c r="CL204" i="1" s="1"/>
  <c r="CN204" i="1"/>
  <c r="CQ204" i="1" s="1"/>
  <c r="CS204" i="1"/>
  <c r="BX204" i="1"/>
  <c r="BS204" i="1"/>
  <c r="CD674" i="1"/>
  <c r="CI674" i="1"/>
  <c r="CL674" i="1" s="1"/>
  <c r="CN674" i="1"/>
  <c r="CS674" i="1"/>
  <c r="BX674" i="1"/>
  <c r="BZ674" i="1" s="1"/>
  <c r="BS674" i="1"/>
  <c r="CD425" i="1"/>
  <c r="CI425" i="1"/>
  <c r="CK425" i="1" s="1"/>
  <c r="CN425" i="1"/>
  <c r="CS425" i="1"/>
  <c r="CU425" i="1" s="1"/>
  <c r="BX425" i="1"/>
  <c r="BZ425" i="1" s="1"/>
  <c r="BS425" i="1"/>
  <c r="CD831" i="1"/>
  <c r="CF831" i="1" s="1"/>
  <c r="CI831" i="1"/>
  <c r="CL831" i="1" s="1"/>
  <c r="CN831" i="1"/>
  <c r="CS831" i="1"/>
  <c r="BX831" i="1"/>
  <c r="BS831" i="1"/>
  <c r="CD806" i="1"/>
  <c r="CF806" i="1" s="1"/>
  <c r="CI806" i="1"/>
  <c r="CL806" i="1" s="1"/>
  <c r="CN806" i="1"/>
  <c r="CP806" i="1" s="1"/>
  <c r="CS806" i="1"/>
  <c r="BX806" i="1"/>
  <c r="BS806" i="1"/>
  <c r="CD834" i="1"/>
  <c r="CF834" i="1" s="1"/>
  <c r="CI834" i="1"/>
  <c r="CL834" i="1" s="1"/>
  <c r="CN834" i="1"/>
  <c r="CQ834" i="1" s="1"/>
  <c r="CS834" i="1"/>
  <c r="CU834" i="1" s="1"/>
  <c r="BX834" i="1"/>
  <c r="BZ834" i="1" s="1"/>
  <c r="BS834" i="1"/>
  <c r="BV834" i="1" s="1"/>
  <c r="CD523" i="1"/>
  <c r="CF523" i="1" s="1"/>
  <c r="CI523" i="1"/>
  <c r="CN523" i="1"/>
  <c r="CQ523" i="1" s="1"/>
  <c r="CS523" i="1"/>
  <c r="CV523" i="1" s="1"/>
  <c r="BX523" i="1"/>
  <c r="BS523" i="1"/>
  <c r="CD305" i="1"/>
  <c r="CF305" i="1" s="1"/>
  <c r="CI305" i="1"/>
  <c r="CN305" i="1"/>
  <c r="CP305" i="1" s="1"/>
  <c r="CS305" i="1"/>
  <c r="BX305" i="1"/>
  <c r="BZ305" i="1" s="1"/>
  <c r="BS305" i="1"/>
  <c r="BV305" i="1" s="1"/>
  <c r="CD269" i="1"/>
  <c r="CG269" i="1" s="1"/>
  <c r="CI269" i="1"/>
  <c r="CN269" i="1"/>
  <c r="CP269" i="1" s="1"/>
  <c r="CS269" i="1"/>
  <c r="BX269" i="1"/>
  <c r="BZ269" i="1" s="1"/>
  <c r="BS269" i="1"/>
  <c r="CD657" i="1"/>
  <c r="CF657" i="1" s="1"/>
  <c r="CI657" i="1"/>
  <c r="CL657" i="1" s="1"/>
  <c r="CN657" i="1"/>
  <c r="CS657" i="1"/>
  <c r="BX657" i="1"/>
  <c r="BZ657" i="1" s="1"/>
  <c r="BS657" i="1"/>
  <c r="CD637" i="1"/>
  <c r="CI637" i="1"/>
  <c r="CN637" i="1"/>
  <c r="CP637" i="1" s="1"/>
  <c r="CS637" i="1"/>
  <c r="CV637" i="1" s="1"/>
  <c r="BX637" i="1"/>
  <c r="BS637" i="1"/>
  <c r="CD374" i="1"/>
  <c r="CF374" i="1" s="1"/>
  <c r="CI374" i="1"/>
  <c r="CN374" i="1"/>
  <c r="CS374" i="1"/>
  <c r="BX374" i="1"/>
  <c r="BZ374" i="1" s="1"/>
  <c r="BS374" i="1"/>
  <c r="BV374" i="1" s="1"/>
  <c r="CD243" i="1"/>
  <c r="CF243" i="1" s="1"/>
  <c r="CI243" i="1"/>
  <c r="CN243" i="1"/>
  <c r="CS243" i="1"/>
  <c r="BX243" i="1"/>
  <c r="BZ243" i="1" s="1"/>
  <c r="BS243" i="1"/>
  <c r="CD60" i="1"/>
  <c r="CI60" i="1"/>
  <c r="CL60" i="1" s="1"/>
  <c r="CN60" i="1"/>
  <c r="CP60" i="1" s="1"/>
  <c r="CS60" i="1"/>
  <c r="CU60" i="1" s="1"/>
  <c r="BX60" i="1"/>
  <c r="BZ60" i="1" s="1"/>
  <c r="BS60" i="1"/>
  <c r="BV60" i="1" s="1"/>
  <c r="CD763" i="1"/>
  <c r="CI763" i="1"/>
  <c r="CN763" i="1"/>
  <c r="CP763" i="1" s="1"/>
  <c r="CS763" i="1"/>
  <c r="CU763" i="1" s="1"/>
  <c r="BX763" i="1"/>
  <c r="BS763" i="1"/>
  <c r="BV763" i="1" s="1"/>
  <c r="CD607" i="1"/>
  <c r="CF607" i="1" s="1"/>
  <c r="CI607" i="1"/>
  <c r="CN607" i="1"/>
  <c r="CS607" i="1"/>
  <c r="BX607" i="1"/>
  <c r="BZ607" i="1" s="1"/>
  <c r="BS607" i="1"/>
  <c r="CD889" i="1"/>
  <c r="CI889" i="1"/>
  <c r="CN889" i="1"/>
  <c r="CP889" i="1" s="1"/>
  <c r="CS889" i="1"/>
  <c r="BX889" i="1"/>
  <c r="BS889" i="1"/>
  <c r="CD77" i="1"/>
  <c r="CF77" i="1" s="1"/>
  <c r="CI77" i="1"/>
  <c r="CL77" i="1" s="1"/>
  <c r="CN77" i="1"/>
  <c r="CQ77" i="1" s="1"/>
  <c r="CS77" i="1"/>
  <c r="BX77" i="1"/>
  <c r="BZ77" i="1" s="1"/>
  <c r="BS77" i="1"/>
  <c r="BV77" i="1" s="1"/>
  <c r="CD925" i="1"/>
  <c r="CI925" i="1"/>
  <c r="CN925" i="1"/>
  <c r="CP925" i="1" s="1"/>
  <c r="CS925" i="1"/>
  <c r="CV925" i="1" s="1"/>
  <c r="BX925" i="1"/>
  <c r="BS925" i="1"/>
  <c r="BV925" i="1" s="1"/>
  <c r="CD18" i="1"/>
  <c r="CF18" i="1" s="1"/>
  <c r="CI18" i="1"/>
  <c r="CL18" i="1" s="1"/>
  <c r="CN18" i="1"/>
  <c r="CP18" i="1" s="1"/>
  <c r="CS18" i="1"/>
  <c r="BX18" i="1"/>
  <c r="BZ18" i="1" s="1"/>
  <c r="BS18" i="1"/>
  <c r="BV18" i="1" s="1"/>
  <c r="CD3" i="1"/>
  <c r="CI3" i="1"/>
  <c r="CN3" i="1"/>
  <c r="CS3" i="1"/>
  <c r="BX3" i="1"/>
  <c r="BS3" i="1"/>
  <c r="CD284" i="1"/>
  <c r="CF284" i="1" s="1"/>
  <c r="CI284" i="1"/>
  <c r="CL284" i="1" s="1"/>
  <c r="CN284" i="1"/>
  <c r="CP284" i="1" s="1"/>
  <c r="CS284" i="1"/>
  <c r="CV284" i="1" s="1"/>
  <c r="BX284" i="1"/>
  <c r="BZ284" i="1" s="1"/>
  <c r="BS284" i="1"/>
  <c r="BV284" i="1" s="1"/>
  <c r="CD869" i="1"/>
  <c r="CI869" i="1"/>
  <c r="CN869" i="1"/>
  <c r="CP869" i="1" s="1"/>
  <c r="CS869" i="1"/>
  <c r="BX869" i="1"/>
  <c r="BZ869" i="1" s="1"/>
  <c r="BS869" i="1"/>
  <c r="BV869" i="1" s="1"/>
  <c r="CD265" i="1"/>
  <c r="CF265" i="1" s="1"/>
  <c r="CI265" i="1"/>
  <c r="CL265" i="1" s="1"/>
  <c r="CN265" i="1"/>
  <c r="CS265" i="1"/>
  <c r="BX265" i="1"/>
  <c r="BZ265" i="1" s="1"/>
  <c r="BS265" i="1"/>
  <c r="BV265" i="1" s="1"/>
  <c r="CD452" i="1"/>
  <c r="CI452" i="1"/>
  <c r="CL452" i="1" s="1"/>
  <c r="CN452" i="1"/>
  <c r="CQ452" i="1" s="1"/>
  <c r="CS452" i="1"/>
  <c r="BX452" i="1"/>
  <c r="BZ452" i="1" s="1"/>
  <c r="BS452" i="1"/>
  <c r="CD895" i="1"/>
  <c r="CF895" i="1" s="1"/>
  <c r="CI895" i="1"/>
  <c r="CL895" i="1" s="1"/>
  <c r="CN895" i="1"/>
  <c r="CS895" i="1"/>
  <c r="BX895" i="1"/>
  <c r="BZ895" i="1" s="1"/>
  <c r="BS895" i="1"/>
  <c r="BV895" i="1" s="1"/>
  <c r="CD961" i="1"/>
  <c r="CI961" i="1"/>
  <c r="CL961" i="1" s="1"/>
  <c r="CN961" i="1"/>
  <c r="CP961" i="1" s="1"/>
  <c r="CS961" i="1"/>
  <c r="BX961" i="1"/>
  <c r="BS961" i="1"/>
  <c r="CD379" i="1"/>
  <c r="CG379" i="1" s="1"/>
  <c r="CI379" i="1"/>
  <c r="CN379" i="1"/>
  <c r="CP379" i="1" s="1"/>
  <c r="CS379" i="1"/>
  <c r="BX379" i="1"/>
  <c r="BZ379" i="1" s="1"/>
  <c r="BS379" i="1"/>
  <c r="BV379" i="1" s="1"/>
  <c r="CD596" i="1"/>
  <c r="CF596" i="1" s="1"/>
  <c r="CI596" i="1"/>
  <c r="CL596" i="1" s="1"/>
  <c r="CN596" i="1"/>
  <c r="CP596" i="1" s="1"/>
  <c r="CS596" i="1"/>
  <c r="BX596" i="1"/>
  <c r="BS596" i="1"/>
  <c r="BV596" i="1" s="1"/>
  <c r="CD874" i="1"/>
  <c r="CF874" i="1" s="1"/>
  <c r="CI874" i="1"/>
  <c r="CL874" i="1" s="1"/>
  <c r="CN874" i="1"/>
  <c r="CQ874" i="1" s="1"/>
  <c r="CS874" i="1"/>
  <c r="BX874" i="1"/>
  <c r="BZ874" i="1" s="1"/>
  <c r="BS874" i="1"/>
  <c r="BV874" i="1" s="1"/>
  <c r="CD115" i="1"/>
  <c r="CF115" i="1" s="1"/>
  <c r="CI115" i="1"/>
  <c r="CN115" i="1"/>
  <c r="CS115" i="1"/>
  <c r="BX115" i="1"/>
  <c r="BZ115" i="1" s="1"/>
  <c r="BS115" i="1"/>
  <c r="BV115" i="1" s="1"/>
  <c r="CD866" i="1"/>
  <c r="CF866" i="1" s="1"/>
  <c r="CI866" i="1"/>
  <c r="CN866" i="1"/>
  <c r="CS866" i="1"/>
  <c r="BX866" i="1"/>
  <c r="BZ866" i="1" s="1"/>
  <c r="BS866" i="1"/>
  <c r="BV866" i="1" s="1"/>
  <c r="CD645" i="1"/>
  <c r="CI645" i="1"/>
  <c r="CK645" i="1" s="1"/>
  <c r="CN645" i="1"/>
  <c r="CQ645" i="1" s="1"/>
  <c r="CS645" i="1"/>
  <c r="BX645" i="1"/>
  <c r="BZ645" i="1" s="1"/>
  <c r="BS645" i="1"/>
  <c r="BV645" i="1" s="1"/>
  <c r="CD285" i="1"/>
  <c r="CF285" i="1" s="1"/>
  <c r="CI285" i="1"/>
  <c r="CL285" i="1" s="1"/>
  <c r="CN285" i="1"/>
  <c r="CP285" i="1" s="1"/>
  <c r="CS285" i="1"/>
  <c r="CU285" i="1" s="1"/>
  <c r="BX285" i="1"/>
  <c r="BZ285" i="1" s="1"/>
  <c r="BS285" i="1"/>
  <c r="BV285" i="1" s="1"/>
  <c r="CD141" i="1"/>
  <c r="CF141" i="1" s="1"/>
  <c r="CI141" i="1"/>
  <c r="CN141" i="1"/>
  <c r="CP141" i="1" s="1"/>
  <c r="CS141" i="1"/>
  <c r="CU141" i="1" s="1"/>
  <c r="BX141" i="1"/>
  <c r="BZ141" i="1" s="1"/>
  <c r="BS141" i="1"/>
  <c r="BV141" i="1" s="1"/>
  <c r="CD676" i="1"/>
  <c r="CF676" i="1" s="1"/>
  <c r="CI676" i="1"/>
  <c r="CN676" i="1"/>
  <c r="CP676" i="1" s="1"/>
  <c r="CS676" i="1"/>
  <c r="BX676" i="1"/>
  <c r="BZ676" i="1" s="1"/>
  <c r="BS676" i="1"/>
  <c r="BV676" i="1" s="1"/>
  <c r="CD16" i="1"/>
  <c r="CI16" i="1"/>
  <c r="CN16" i="1"/>
  <c r="CP16" i="1" s="1"/>
  <c r="CS16" i="1"/>
  <c r="BX16" i="1"/>
  <c r="BZ16" i="1" s="1"/>
  <c r="BS16" i="1"/>
  <c r="BV16" i="1" s="1"/>
  <c r="CD815" i="1"/>
  <c r="CF815" i="1" s="1"/>
  <c r="CI815" i="1"/>
  <c r="CL815" i="1" s="1"/>
  <c r="CN815" i="1"/>
  <c r="CP815" i="1" s="1"/>
  <c r="CS815" i="1"/>
  <c r="BX815" i="1"/>
  <c r="BZ815" i="1" s="1"/>
  <c r="BS815" i="1"/>
  <c r="BV815" i="1" s="1"/>
  <c r="CD800" i="1"/>
  <c r="CI800" i="1"/>
  <c r="CN800" i="1"/>
  <c r="CQ800" i="1" s="1"/>
  <c r="CS800" i="1"/>
  <c r="BX800" i="1"/>
  <c r="BS800" i="1"/>
  <c r="BV800" i="1" s="1"/>
  <c r="CD446" i="1"/>
  <c r="CF446" i="1" s="1"/>
  <c r="CI446" i="1"/>
  <c r="CN446" i="1"/>
  <c r="CS446" i="1"/>
  <c r="BX446" i="1"/>
  <c r="BZ446" i="1" s="1"/>
  <c r="BS446" i="1"/>
  <c r="BV446" i="1" s="1"/>
  <c r="CD34" i="1"/>
  <c r="CF34" i="1" s="1"/>
  <c r="CI34" i="1"/>
  <c r="CN34" i="1"/>
  <c r="CP34" i="1" s="1"/>
  <c r="CS34" i="1"/>
  <c r="BX34" i="1"/>
  <c r="BS34" i="1"/>
  <c r="CD290" i="1"/>
  <c r="CF290" i="1" s="1"/>
  <c r="CI290" i="1"/>
  <c r="CN290" i="1"/>
  <c r="CP290" i="1" s="1"/>
  <c r="CS290" i="1"/>
  <c r="BX290" i="1"/>
  <c r="BZ290" i="1" s="1"/>
  <c r="BS290" i="1"/>
  <c r="BV290" i="1" s="1"/>
  <c r="CD484" i="1"/>
  <c r="CG484" i="1" s="1"/>
  <c r="CI484" i="1"/>
  <c r="CL484" i="1" s="1"/>
  <c r="CN484" i="1"/>
  <c r="CP484" i="1" s="1"/>
  <c r="CS484" i="1"/>
  <c r="CV484" i="1" s="1"/>
  <c r="BX484" i="1"/>
  <c r="BS484" i="1"/>
  <c r="CD587" i="1"/>
  <c r="CF587" i="1" s="1"/>
  <c r="CI587" i="1"/>
  <c r="CN587" i="1"/>
  <c r="CS587" i="1"/>
  <c r="BX587" i="1"/>
  <c r="BZ587" i="1" s="1"/>
  <c r="BS587" i="1"/>
  <c r="CD929" i="1"/>
  <c r="CF929" i="1" s="1"/>
  <c r="CI929" i="1"/>
  <c r="CK929" i="1" s="1"/>
  <c r="CN929" i="1"/>
  <c r="CP929" i="1" s="1"/>
  <c r="CS929" i="1"/>
  <c r="BX929" i="1"/>
  <c r="BS929" i="1"/>
  <c r="CD248" i="1"/>
  <c r="CF248" i="1" s="1"/>
  <c r="CI248" i="1"/>
  <c r="CL248" i="1" s="1"/>
  <c r="CN248" i="1"/>
  <c r="CP248" i="1" s="1"/>
  <c r="CS248" i="1"/>
  <c r="BX248" i="1"/>
  <c r="BZ248" i="1" s="1"/>
  <c r="BS248" i="1"/>
  <c r="BV248" i="1" s="1"/>
  <c r="CD369" i="1"/>
  <c r="CF369" i="1" s="1"/>
  <c r="CI369" i="1"/>
  <c r="CN369" i="1"/>
  <c r="CP369" i="1" s="1"/>
  <c r="CS369" i="1"/>
  <c r="BX369" i="1"/>
  <c r="BS369" i="1"/>
  <c r="BV369" i="1" s="1"/>
  <c r="CD241" i="1"/>
  <c r="CF241" i="1" s="1"/>
  <c r="CI241" i="1"/>
  <c r="CN241" i="1"/>
  <c r="CP241" i="1" s="1"/>
  <c r="CS241" i="1"/>
  <c r="BX241" i="1"/>
  <c r="BZ241" i="1" s="1"/>
  <c r="BS241" i="1"/>
  <c r="CD68" i="1"/>
  <c r="CF68" i="1" s="1"/>
  <c r="CI68" i="1"/>
  <c r="CN68" i="1"/>
  <c r="CP68" i="1" s="1"/>
  <c r="CS68" i="1"/>
  <c r="BX68" i="1"/>
  <c r="BZ68" i="1" s="1"/>
  <c r="BS68" i="1"/>
  <c r="BV68" i="1" s="1"/>
  <c r="CD759" i="1"/>
  <c r="CF759" i="1" s="1"/>
  <c r="CI759" i="1"/>
  <c r="CN759" i="1"/>
  <c r="CS759" i="1"/>
  <c r="BX759" i="1"/>
  <c r="BZ759" i="1" s="1"/>
  <c r="BS759" i="1"/>
  <c r="CD174" i="1"/>
  <c r="CF174" i="1" s="1"/>
  <c r="CI174" i="1"/>
  <c r="CN174" i="1"/>
  <c r="CP174" i="1" s="1"/>
  <c r="CS174" i="1"/>
  <c r="CV174" i="1" s="1"/>
  <c r="BX174" i="1"/>
  <c r="BZ174" i="1" s="1"/>
  <c r="BS174" i="1"/>
  <c r="BV174" i="1" s="1"/>
  <c r="CD495" i="1"/>
  <c r="CF495" i="1" s="1"/>
  <c r="CI495" i="1"/>
  <c r="CN495" i="1"/>
  <c r="CS495" i="1"/>
  <c r="CV495" i="1" s="1"/>
  <c r="BX495" i="1"/>
  <c r="BZ495" i="1" s="1"/>
  <c r="BS495" i="1"/>
  <c r="BV495" i="1" s="1"/>
  <c r="CD653" i="1"/>
  <c r="CF653" i="1" s="1"/>
  <c r="CI653" i="1"/>
  <c r="CN653" i="1"/>
  <c r="CP653" i="1" s="1"/>
  <c r="CS653" i="1"/>
  <c r="BX653" i="1"/>
  <c r="BZ653" i="1" s="1"/>
  <c r="BS653" i="1"/>
  <c r="CD280" i="1"/>
  <c r="CF280" i="1" s="1"/>
  <c r="CI280" i="1"/>
  <c r="CL280" i="1" s="1"/>
  <c r="CN280" i="1"/>
  <c r="CP280" i="1" s="1"/>
  <c r="CS280" i="1"/>
  <c r="BX280" i="1"/>
  <c r="BZ280" i="1" s="1"/>
  <c r="BS280" i="1"/>
  <c r="BV280" i="1" s="1"/>
  <c r="CD894" i="1"/>
  <c r="CI894" i="1"/>
  <c r="CN894" i="1"/>
  <c r="CP894" i="1" s="1"/>
  <c r="CS894" i="1"/>
  <c r="BX894" i="1"/>
  <c r="BS894" i="1"/>
  <c r="BV894" i="1" s="1"/>
  <c r="CD917" i="1"/>
  <c r="CF917" i="1" s="1"/>
  <c r="CI917" i="1"/>
  <c r="CN917" i="1"/>
  <c r="CP917" i="1" s="1"/>
  <c r="CS917" i="1"/>
  <c r="BX917" i="1"/>
  <c r="BZ917" i="1" s="1"/>
  <c r="BS917" i="1"/>
  <c r="CD586" i="1"/>
  <c r="CI586" i="1"/>
  <c r="CN586" i="1"/>
  <c r="CP586" i="1" s="1"/>
  <c r="CS586" i="1"/>
  <c r="CV586" i="1" s="1"/>
  <c r="BX586" i="1"/>
  <c r="BS586" i="1"/>
  <c r="CD483" i="1"/>
  <c r="CF483" i="1" s="1"/>
  <c r="CI483" i="1"/>
  <c r="CN483" i="1"/>
  <c r="CS483" i="1"/>
  <c r="CV483" i="1" s="1"/>
  <c r="BX483" i="1"/>
  <c r="BZ483" i="1" s="1"/>
  <c r="BS483" i="1"/>
  <c r="CD105" i="1"/>
  <c r="CF105" i="1" s="1"/>
  <c r="CI105" i="1"/>
  <c r="CL105" i="1" s="1"/>
  <c r="CN105" i="1"/>
  <c r="CP105" i="1" s="1"/>
  <c r="CS105" i="1"/>
  <c r="CV105" i="1" s="1"/>
  <c r="BX105" i="1"/>
  <c r="BZ105" i="1" s="1"/>
  <c r="BS105" i="1"/>
  <c r="BV105" i="1" s="1"/>
  <c r="CD847" i="1"/>
  <c r="CF847" i="1" s="1"/>
  <c r="CI847" i="1"/>
  <c r="CN847" i="1"/>
  <c r="CP847" i="1" s="1"/>
  <c r="CS847" i="1"/>
  <c r="BX847" i="1"/>
  <c r="BZ847" i="1" s="1"/>
  <c r="BS847" i="1"/>
  <c r="BV847" i="1" s="1"/>
  <c r="CD325" i="1"/>
  <c r="CF325" i="1" s="1"/>
  <c r="CI325" i="1"/>
  <c r="CK325" i="1" s="1"/>
  <c r="CN325" i="1"/>
  <c r="CP325" i="1" s="1"/>
  <c r="CS325" i="1"/>
  <c r="BX325" i="1"/>
  <c r="BZ325" i="1" s="1"/>
  <c r="BS325" i="1"/>
  <c r="BV325" i="1" s="1"/>
  <c r="CD605" i="1"/>
  <c r="CG605" i="1" s="1"/>
  <c r="CI605" i="1"/>
  <c r="CL605" i="1" s="1"/>
  <c r="CN605" i="1"/>
  <c r="CS605" i="1"/>
  <c r="BX605" i="1"/>
  <c r="BZ605" i="1" s="1"/>
  <c r="BS605" i="1"/>
  <c r="BV605" i="1" s="1"/>
  <c r="CD886" i="1"/>
  <c r="CG886" i="1" s="1"/>
  <c r="CI886" i="1"/>
  <c r="CL886" i="1" s="1"/>
  <c r="CN886" i="1"/>
  <c r="CS886" i="1"/>
  <c r="BX886" i="1"/>
  <c r="BS886" i="1"/>
  <c r="CD632" i="1"/>
  <c r="CF632" i="1" s="1"/>
  <c r="CI632" i="1"/>
  <c r="CL632" i="1" s="1"/>
  <c r="CN632" i="1"/>
  <c r="CS632" i="1"/>
  <c r="BX632" i="1"/>
  <c r="BZ632" i="1" s="1"/>
  <c r="BS632" i="1"/>
  <c r="CD547" i="1"/>
  <c r="CI547" i="1"/>
  <c r="CL547" i="1" s="1"/>
  <c r="CN547" i="1"/>
  <c r="CP547" i="1" s="1"/>
  <c r="CS547" i="1"/>
  <c r="BX547" i="1"/>
  <c r="BS547" i="1"/>
  <c r="CD179" i="1"/>
  <c r="CF179" i="1" s="1"/>
  <c r="CI179" i="1"/>
  <c r="CL179" i="1" s="1"/>
  <c r="CN179" i="1"/>
  <c r="CP179" i="1" s="1"/>
  <c r="CS179" i="1"/>
  <c r="CU179" i="1" s="1"/>
  <c r="BX179" i="1"/>
  <c r="BZ179" i="1" s="1"/>
  <c r="BS179" i="1"/>
  <c r="BV179" i="1" s="1"/>
  <c r="CD176" i="1"/>
  <c r="CI176" i="1"/>
  <c r="CN176" i="1"/>
  <c r="CP176" i="1" s="1"/>
  <c r="CS176" i="1"/>
  <c r="CV176" i="1" s="1"/>
  <c r="BX176" i="1"/>
  <c r="BZ176" i="1" s="1"/>
  <c r="BS176" i="1"/>
  <c r="BV176" i="1" s="1"/>
  <c r="CD625" i="1"/>
  <c r="CI625" i="1"/>
  <c r="CN625" i="1"/>
  <c r="CS625" i="1"/>
  <c r="CV625" i="1" s="1"/>
  <c r="BX625" i="1"/>
  <c r="BZ625" i="1" s="1"/>
  <c r="BS625" i="1"/>
  <c r="BV625" i="1" s="1"/>
  <c r="CD525" i="1"/>
  <c r="CF525" i="1" s="1"/>
  <c r="CI525" i="1"/>
  <c r="CL525" i="1" s="1"/>
  <c r="CN525" i="1"/>
  <c r="CS525" i="1"/>
  <c r="BX525" i="1"/>
  <c r="BZ525" i="1" s="1"/>
  <c r="BS525" i="1"/>
  <c r="CD101" i="1"/>
  <c r="CF101" i="1" s="1"/>
  <c r="CI101" i="1"/>
  <c r="CL101" i="1" s="1"/>
  <c r="CN101" i="1"/>
  <c r="CS101" i="1"/>
  <c r="BX101" i="1"/>
  <c r="BZ101" i="1" s="1"/>
  <c r="BS101" i="1"/>
  <c r="BV101" i="1" s="1"/>
  <c r="CD543" i="1"/>
  <c r="CG543" i="1" s="1"/>
  <c r="CI543" i="1"/>
  <c r="CL543" i="1" s="1"/>
  <c r="CN543" i="1"/>
  <c r="CQ543" i="1" s="1"/>
  <c r="CS543" i="1"/>
  <c r="BX543" i="1"/>
  <c r="BZ543" i="1" s="1"/>
  <c r="BS543" i="1"/>
  <c r="CD855" i="1"/>
  <c r="CF855" i="1" s="1"/>
  <c r="CI855" i="1"/>
  <c r="CN855" i="1"/>
  <c r="CS855" i="1"/>
  <c r="BX855" i="1"/>
  <c r="BZ855" i="1" s="1"/>
  <c r="BS855" i="1"/>
  <c r="CD775" i="1"/>
  <c r="CI775" i="1"/>
  <c r="CN775" i="1"/>
  <c r="CS775" i="1"/>
  <c r="BX775" i="1"/>
  <c r="BS775" i="1"/>
  <c r="BV775" i="1" s="1"/>
  <c r="CD530" i="1"/>
  <c r="CF530" i="1" s="1"/>
  <c r="CI530" i="1"/>
  <c r="CL530" i="1" s="1"/>
  <c r="CN530" i="1"/>
  <c r="CS530" i="1"/>
  <c r="BX530" i="1"/>
  <c r="BZ530" i="1" s="1"/>
  <c r="BS530" i="1"/>
  <c r="CD660" i="1"/>
  <c r="CI660" i="1"/>
  <c r="CL660" i="1" s="1"/>
  <c r="CN660" i="1"/>
  <c r="CP660" i="1" s="1"/>
  <c r="CS660" i="1"/>
  <c r="BX660" i="1"/>
  <c r="BZ660" i="1" s="1"/>
  <c r="BS660" i="1"/>
  <c r="CD329" i="1"/>
  <c r="CF329" i="1" s="1"/>
  <c r="CI329" i="1"/>
  <c r="CL329" i="1" s="1"/>
  <c r="CN329" i="1"/>
  <c r="CS329" i="1"/>
  <c r="BX329" i="1"/>
  <c r="BZ329" i="1" s="1"/>
  <c r="BS329" i="1"/>
  <c r="BV329" i="1" s="1"/>
  <c r="CD751" i="1"/>
  <c r="CG751" i="1" s="1"/>
  <c r="CI751" i="1"/>
  <c r="CK751" i="1" s="1"/>
  <c r="CN751" i="1"/>
  <c r="CQ751" i="1" s="1"/>
  <c r="CS751" i="1"/>
  <c r="BX751" i="1"/>
  <c r="BS751" i="1"/>
  <c r="CD896" i="1"/>
  <c r="CG896" i="1" s="1"/>
  <c r="CI896" i="1"/>
  <c r="CL896" i="1" s="1"/>
  <c r="CN896" i="1"/>
  <c r="CQ896" i="1" s="1"/>
  <c r="CS896" i="1"/>
  <c r="CU896" i="1" s="1"/>
  <c r="BX896" i="1"/>
  <c r="BS896" i="1"/>
  <c r="BV896" i="1" s="1"/>
  <c r="CD468" i="1"/>
  <c r="CI468" i="1"/>
  <c r="CL468" i="1" s="1"/>
  <c r="CN468" i="1"/>
  <c r="CP468" i="1" s="1"/>
  <c r="CS468" i="1"/>
  <c r="CV468" i="1" s="1"/>
  <c r="BX468" i="1"/>
  <c r="BS468" i="1"/>
  <c r="BV468" i="1" s="1"/>
  <c r="CD688" i="1"/>
  <c r="CG688" i="1" s="1"/>
  <c r="CI688" i="1"/>
  <c r="CL688" i="1" s="1"/>
  <c r="CN688" i="1"/>
  <c r="CQ688" i="1" s="1"/>
  <c r="CS688" i="1"/>
  <c r="BX688" i="1"/>
  <c r="BS688" i="1"/>
  <c r="CD451" i="1"/>
  <c r="CI451" i="1"/>
  <c r="CL451" i="1" s="1"/>
  <c r="CN451" i="1"/>
  <c r="CS451" i="1"/>
  <c r="CU451" i="1" s="1"/>
  <c r="BX451" i="1"/>
  <c r="BS451" i="1"/>
  <c r="CD897" i="1"/>
  <c r="CI897" i="1"/>
  <c r="CL897" i="1" s="1"/>
  <c r="CN897" i="1"/>
  <c r="CS897" i="1"/>
  <c r="CU897" i="1" s="1"/>
  <c r="BX897" i="1"/>
  <c r="BZ897" i="1" s="1"/>
  <c r="BS897" i="1"/>
  <c r="BV897" i="1" s="1"/>
  <c r="CD390" i="1"/>
  <c r="CF390" i="1" s="1"/>
  <c r="CI390" i="1"/>
  <c r="CL390" i="1" s="1"/>
  <c r="CN390" i="1"/>
  <c r="CQ390" i="1" s="1"/>
  <c r="CS390" i="1"/>
  <c r="CV390" i="1" s="1"/>
  <c r="BX390" i="1"/>
  <c r="BZ390" i="1" s="1"/>
  <c r="BS390" i="1"/>
  <c r="BV390" i="1" s="1"/>
  <c r="CD299" i="1"/>
  <c r="CI299" i="1"/>
  <c r="CL299" i="1" s="1"/>
  <c r="CN299" i="1"/>
  <c r="CS299" i="1"/>
  <c r="BX299" i="1"/>
  <c r="BZ299" i="1" s="1"/>
  <c r="BS299" i="1"/>
  <c r="CD276" i="1"/>
  <c r="CF276" i="1" s="1"/>
  <c r="CI276" i="1"/>
  <c r="CN276" i="1"/>
  <c r="CQ276" i="1" s="1"/>
  <c r="CS276" i="1"/>
  <c r="BX276" i="1"/>
  <c r="BS276" i="1"/>
  <c r="CD164" i="1"/>
  <c r="CI164" i="1"/>
  <c r="CN164" i="1"/>
  <c r="CP164" i="1" s="1"/>
  <c r="CS164" i="1"/>
  <c r="CU164" i="1" s="1"/>
  <c r="BX164" i="1"/>
  <c r="BZ164" i="1" s="1"/>
  <c r="BS164" i="1"/>
  <c r="BV164" i="1" s="1"/>
  <c r="CD714" i="1"/>
  <c r="CG714" i="1" s="1"/>
  <c r="CI714" i="1"/>
  <c r="CL714" i="1" s="1"/>
  <c r="CN714" i="1"/>
  <c r="CS714" i="1"/>
  <c r="CV714" i="1" s="1"/>
  <c r="BX714" i="1"/>
  <c r="BS714" i="1"/>
  <c r="CD701" i="1"/>
  <c r="CG701" i="1" s="1"/>
  <c r="CI701" i="1"/>
  <c r="CN701" i="1"/>
  <c r="CS701" i="1"/>
  <c r="CV701" i="1" s="1"/>
  <c r="BX701" i="1"/>
  <c r="BZ701" i="1" s="1"/>
  <c r="BS701" i="1"/>
  <c r="BV701" i="1" s="1"/>
  <c r="CD218" i="1"/>
  <c r="CI218" i="1"/>
  <c r="CN218" i="1"/>
  <c r="CP218" i="1" s="1"/>
  <c r="CS218" i="1"/>
  <c r="CU218" i="1" s="1"/>
  <c r="BX218" i="1"/>
  <c r="BZ218" i="1" s="1"/>
  <c r="BS218" i="1"/>
  <c r="CD749" i="1"/>
  <c r="CG749" i="1" s="1"/>
  <c r="CI749" i="1"/>
  <c r="CL749" i="1" s="1"/>
  <c r="CN749" i="1"/>
  <c r="CS749" i="1"/>
  <c r="CV749" i="1" s="1"/>
  <c r="BX749" i="1"/>
  <c r="BZ749" i="1" s="1"/>
  <c r="BS749" i="1"/>
  <c r="CD583" i="1"/>
  <c r="CF583" i="1" s="1"/>
  <c r="CI583" i="1"/>
  <c r="CN583" i="1"/>
  <c r="CS583" i="1"/>
  <c r="CU583" i="1" s="1"/>
  <c r="BX583" i="1"/>
  <c r="BS583" i="1"/>
  <c r="BV583" i="1" s="1"/>
  <c r="CD398" i="1"/>
  <c r="CI398" i="1"/>
  <c r="CN398" i="1"/>
  <c r="CP398" i="1" s="1"/>
  <c r="CS398" i="1"/>
  <c r="BX398" i="1"/>
  <c r="BZ398" i="1" s="1"/>
  <c r="BS398" i="1"/>
  <c r="CD907" i="1"/>
  <c r="CF907" i="1" s="1"/>
  <c r="CI907" i="1"/>
  <c r="CN907" i="1"/>
  <c r="CP907" i="1" s="1"/>
  <c r="CS907" i="1"/>
  <c r="CV907" i="1" s="1"/>
  <c r="BX907" i="1"/>
  <c r="BS907" i="1"/>
  <c r="CD681" i="1"/>
  <c r="CF681" i="1" s="1"/>
  <c r="CI681" i="1"/>
  <c r="CL681" i="1" s="1"/>
  <c r="CN681" i="1"/>
  <c r="CS681" i="1"/>
  <c r="CU681" i="1" s="1"/>
  <c r="BX681" i="1"/>
  <c r="BZ681" i="1" s="1"/>
  <c r="BS681" i="1"/>
  <c r="BV681" i="1" s="1"/>
  <c r="CD767" i="1"/>
  <c r="CG767" i="1" s="1"/>
  <c r="CI767" i="1"/>
  <c r="CL767" i="1" s="1"/>
  <c r="CN767" i="1"/>
  <c r="CP767" i="1" s="1"/>
  <c r="CS767" i="1"/>
  <c r="BX767" i="1"/>
  <c r="BZ767" i="1" s="1"/>
  <c r="BS767" i="1"/>
  <c r="BV767" i="1" s="1"/>
  <c r="CD25" i="1"/>
  <c r="CG25" i="1" s="1"/>
  <c r="CI25" i="1"/>
  <c r="CL25" i="1" s="1"/>
  <c r="CN25" i="1"/>
  <c r="CS25" i="1"/>
  <c r="CV25" i="1" s="1"/>
  <c r="BX25" i="1"/>
  <c r="BZ25" i="1" s="1"/>
  <c r="BS25" i="1"/>
  <c r="CD783" i="1"/>
  <c r="CI783" i="1"/>
  <c r="CN783" i="1"/>
  <c r="CP783" i="1" s="1"/>
  <c r="CS783" i="1"/>
  <c r="CU783" i="1" s="1"/>
  <c r="BX783" i="1"/>
  <c r="BS783" i="1"/>
  <c r="CD427" i="1"/>
  <c r="CF427" i="1" s="1"/>
  <c r="CI427" i="1"/>
  <c r="CL427" i="1" s="1"/>
  <c r="CN427" i="1"/>
  <c r="CP427" i="1" s="1"/>
  <c r="CS427" i="1"/>
  <c r="CU427" i="1" s="1"/>
  <c r="BX427" i="1"/>
  <c r="BZ427" i="1" s="1"/>
  <c r="BS427" i="1"/>
  <c r="BV427" i="1" s="1"/>
  <c r="CD859" i="1"/>
  <c r="CI859" i="1"/>
  <c r="CL859" i="1" s="1"/>
  <c r="CN859" i="1"/>
  <c r="CP859" i="1" s="1"/>
  <c r="CS859" i="1"/>
  <c r="CV859" i="1" s="1"/>
  <c r="BX859" i="1"/>
  <c r="BS859" i="1"/>
  <c r="CD181" i="1"/>
  <c r="CF181" i="1" s="1"/>
  <c r="CI181" i="1"/>
  <c r="CL181" i="1" s="1"/>
  <c r="CN181" i="1"/>
  <c r="CS181" i="1"/>
  <c r="BX181" i="1"/>
  <c r="BZ181" i="1" s="1"/>
  <c r="BS181" i="1"/>
  <c r="CD671" i="1"/>
  <c r="CI671" i="1"/>
  <c r="CL671" i="1" s="1"/>
  <c r="CN671" i="1"/>
  <c r="CS671" i="1"/>
  <c r="CV671" i="1" s="1"/>
  <c r="BX671" i="1"/>
  <c r="BS671" i="1"/>
  <c r="CD98" i="1"/>
  <c r="CF98" i="1" s="1"/>
  <c r="CI98" i="1"/>
  <c r="CL98" i="1" s="1"/>
  <c r="CN98" i="1"/>
  <c r="CS98" i="1"/>
  <c r="CV98" i="1" s="1"/>
  <c r="BX98" i="1"/>
  <c r="BZ98" i="1" s="1"/>
  <c r="BS98" i="1"/>
  <c r="BV98" i="1" s="1"/>
  <c r="CD482" i="1"/>
  <c r="CI482" i="1"/>
  <c r="CN482" i="1"/>
  <c r="CP482" i="1" s="1"/>
  <c r="CS482" i="1"/>
  <c r="BX482" i="1"/>
  <c r="BZ482" i="1" s="1"/>
  <c r="BS482" i="1"/>
  <c r="CD977" i="1"/>
  <c r="CI977" i="1"/>
  <c r="CN977" i="1"/>
  <c r="CS977" i="1"/>
  <c r="BX977" i="1"/>
  <c r="BS977" i="1"/>
  <c r="CD201" i="1"/>
  <c r="CF201" i="1" s="1"/>
  <c r="CI201" i="1"/>
  <c r="CN201" i="1"/>
  <c r="CS201" i="1"/>
  <c r="BX201" i="1"/>
  <c r="BZ201" i="1" s="1"/>
  <c r="BS201" i="1"/>
  <c r="BV201" i="1" s="1"/>
  <c r="CD331" i="1"/>
  <c r="CF331" i="1" s="1"/>
  <c r="CI331" i="1"/>
  <c r="CL331" i="1" s="1"/>
  <c r="CN331" i="1"/>
  <c r="CS331" i="1"/>
  <c r="BX331" i="1"/>
  <c r="BS331" i="1"/>
  <c r="BV331" i="1" s="1"/>
  <c r="CD531" i="1"/>
  <c r="CI531" i="1"/>
  <c r="CN531" i="1"/>
  <c r="CP531" i="1" s="1"/>
  <c r="CS531" i="1"/>
  <c r="BX531" i="1"/>
  <c r="BZ531" i="1" s="1"/>
  <c r="BS531" i="1"/>
  <c r="BV531" i="1" s="1"/>
  <c r="CD71" i="1"/>
  <c r="CG71" i="1" s="1"/>
  <c r="CI71" i="1"/>
  <c r="CN71" i="1"/>
  <c r="CS71" i="1"/>
  <c r="CV71" i="1" s="1"/>
  <c r="BX71" i="1"/>
  <c r="BZ71" i="1" s="1"/>
  <c r="BS71" i="1"/>
  <c r="BV71" i="1" s="1"/>
  <c r="CD699" i="1"/>
  <c r="CI699" i="1"/>
  <c r="CN699" i="1"/>
  <c r="CS699" i="1"/>
  <c r="BX699" i="1"/>
  <c r="BS699" i="1"/>
  <c r="BV699" i="1" s="1"/>
  <c r="CD377" i="1"/>
  <c r="CI377" i="1"/>
  <c r="CN377" i="1"/>
  <c r="CS377" i="1"/>
  <c r="BX377" i="1"/>
  <c r="BS377" i="1"/>
  <c r="CD584" i="1"/>
  <c r="CI584" i="1"/>
  <c r="CN584" i="1"/>
  <c r="CS584" i="1"/>
  <c r="BX584" i="1"/>
  <c r="BS584" i="1"/>
  <c r="CD89" i="1"/>
  <c r="CI89" i="1"/>
  <c r="CN89" i="1"/>
  <c r="CS89" i="1"/>
  <c r="BX89" i="1"/>
  <c r="BS89" i="1"/>
  <c r="BV89" i="1" s="1"/>
  <c r="CD821" i="1"/>
  <c r="CI821" i="1"/>
  <c r="CN821" i="1"/>
  <c r="CS821" i="1"/>
  <c r="BX821" i="1"/>
  <c r="BS821" i="1"/>
  <c r="CD95" i="1"/>
  <c r="CI95" i="1"/>
  <c r="CN95" i="1"/>
  <c r="CS95" i="1"/>
  <c r="BX95" i="1"/>
  <c r="BS95" i="1"/>
  <c r="CD395" i="1"/>
  <c r="CI395" i="1"/>
  <c r="CN395" i="1"/>
  <c r="CS395" i="1"/>
  <c r="BX395" i="1"/>
  <c r="BS395" i="1"/>
  <c r="CD288" i="1"/>
  <c r="CI288" i="1"/>
  <c r="CN288" i="1"/>
  <c r="CS288" i="1"/>
  <c r="BX288" i="1"/>
  <c r="BS288" i="1"/>
  <c r="BV288" i="1" s="1"/>
  <c r="CD320" i="1"/>
  <c r="CF320" i="1" s="1"/>
  <c r="CI320" i="1"/>
  <c r="CN320" i="1"/>
  <c r="CP320" i="1" s="1"/>
  <c r="CS320" i="1"/>
  <c r="CU320" i="1" s="1"/>
  <c r="BX320" i="1"/>
  <c r="BZ320" i="1" s="1"/>
  <c r="BS320" i="1"/>
  <c r="CD66" i="1"/>
  <c r="CF66" i="1" s="1"/>
  <c r="CI66" i="1"/>
  <c r="CL66" i="1" s="1"/>
  <c r="CN66" i="1"/>
  <c r="CS66" i="1"/>
  <c r="BX66" i="1"/>
  <c r="BS66" i="1"/>
  <c r="BV66" i="1" s="1"/>
  <c r="CD780" i="1"/>
  <c r="CG780" i="1" s="1"/>
  <c r="CI780" i="1"/>
  <c r="CL780" i="1" s="1"/>
  <c r="CN780" i="1"/>
  <c r="CS780" i="1"/>
  <c r="CV780" i="1" s="1"/>
  <c r="BX780" i="1"/>
  <c r="BS780" i="1"/>
  <c r="CD964" i="1"/>
  <c r="CI964" i="1"/>
  <c r="CN964" i="1"/>
  <c r="CP964" i="1" s="1"/>
  <c r="CS964" i="1"/>
  <c r="BX964" i="1"/>
  <c r="BZ964" i="1" s="1"/>
  <c r="BS964" i="1"/>
  <c r="CD597" i="1"/>
  <c r="CI597" i="1"/>
  <c r="CN597" i="1"/>
  <c r="CP597" i="1" s="1"/>
  <c r="CS597" i="1"/>
  <c r="CV597" i="1" s="1"/>
  <c r="BX597" i="1"/>
  <c r="BS597" i="1"/>
  <c r="BV597" i="1" s="1"/>
  <c r="CD238" i="1"/>
  <c r="CG238" i="1" s="1"/>
  <c r="CI238" i="1"/>
  <c r="CL238" i="1" s="1"/>
  <c r="CN238" i="1"/>
  <c r="CS238" i="1"/>
  <c r="CU238" i="1" s="1"/>
  <c r="BX238" i="1"/>
  <c r="BZ238" i="1" s="1"/>
  <c r="BS238" i="1"/>
  <c r="BV238" i="1" s="1"/>
  <c r="CD810" i="1"/>
  <c r="CI810" i="1"/>
  <c r="CL810" i="1" s="1"/>
  <c r="CN810" i="1"/>
  <c r="CP810" i="1" s="1"/>
  <c r="CS810" i="1"/>
  <c r="CU810" i="1" s="1"/>
  <c r="BX810" i="1"/>
  <c r="BZ810" i="1" s="1"/>
  <c r="BS810" i="1"/>
  <c r="BV810" i="1" s="1"/>
  <c r="CD618" i="1"/>
  <c r="CI618" i="1"/>
  <c r="CL618" i="1" s="1"/>
  <c r="CN618" i="1"/>
  <c r="CS618" i="1"/>
  <c r="BX618" i="1"/>
  <c r="BZ618" i="1" s="1"/>
  <c r="BS618" i="1"/>
  <c r="BV618" i="1" s="1"/>
  <c r="CD967" i="1"/>
  <c r="CF967" i="1" s="1"/>
  <c r="CI967" i="1"/>
  <c r="CN967" i="1"/>
  <c r="CP967" i="1" s="1"/>
  <c r="CS967" i="1"/>
  <c r="BX967" i="1"/>
  <c r="BS967" i="1"/>
  <c r="CD578" i="1"/>
  <c r="CI578" i="1"/>
  <c r="CN578" i="1"/>
  <c r="CS578" i="1"/>
  <c r="CU578" i="1" s="1"/>
  <c r="BX578" i="1"/>
  <c r="BZ578" i="1" s="1"/>
  <c r="BS578" i="1"/>
  <c r="BV578" i="1" s="1"/>
  <c r="CD837" i="1"/>
  <c r="CF837" i="1" s="1"/>
  <c r="CI837" i="1"/>
  <c r="CN837" i="1"/>
  <c r="CQ837" i="1" s="1"/>
  <c r="CS837" i="1"/>
  <c r="BX837" i="1"/>
  <c r="BS837" i="1"/>
  <c r="CD133" i="1"/>
  <c r="CF133" i="1" s="1"/>
  <c r="CI133" i="1"/>
  <c r="CL133" i="1" s="1"/>
  <c r="CN133" i="1"/>
  <c r="CS133" i="1"/>
  <c r="BX133" i="1"/>
  <c r="BZ133" i="1" s="1"/>
  <c r="BS133" i="1"/>
  <c r="BV133" i="1" s="1"/>
  <c r="CD49" i="1"/>
  <c r="CI49" i="1"/>
  <c r="CN49" i="1"/>
  <c r="CP49" i="1" s="1"/>
  <c r="CS49" i="1"/>
  <c r="CU49" i="1" s="1"/>
  <c r="BX49" i="1"/>
  <c r="BZ49" i="1" s="1"/>
  <c r="BS49" i="1"/>
  <c r="CD292" i="1"/>
  <c r="CG292" i="1" s="1"/>
  <c r="CI292" i="1"/>
  <c r="CL292" i="1" s="1"/>
  <c r="CN292" i="1"/>
  <c r="CS292" i="1"/>
  <c r="CU292" i="1" s="1"/>
  <c r="BX292" i="1"/>
  <c r="BZ292" i="1" s="1"/>
  <c r="BS292" i="1"/>
  <c r="BV292" i="1" s="1"/>
  <c r="CD786" i="1"/>
  <c r="CI786" i="1"/>
  <c r="CL786" i="1" s="1"/>
  <c r="CN786" i="1"/>
  <c r="CP786" i="1" s="1"/>
  <c r="CS786" i="1"/>
  <c r="CV786" i="1" s="1"/>
  <c r="BX786" i="1"/>
  <c r="BS786" i="1"/>
  <c r="BV786" i="1" s="1"/>
  <c r="CD110" i="1"/>
  <c r="CG110" i="1" s="1"/>
  <c r="CI110" i="1"/>
  <c r="CL110" i="1" s="1"/>
  <c r="CN110" i="1"/>
  <c r="CS110" i="1"/>
  <c r="BX110" i="1"/>
  <c r="BZ110" i="1" s="1"/>
  <c r="BS110" i="1"/>
  <c r="BV110" i="1" s="1"/>
  <c r="CD376" i="1"/>
  <c r="CI376" i="1"/>
  <c r="CK376" i="1" s="1"/>
  <c r="CN376" i="1"/>
  <c r="CP376" i="1" s="1"/>
  <c r="CS376" i="1"/>
  <c r="CU376" i="1" s="1"/>
  <c r="BX376" i="1"/>
  <c r="BZ376" i="1" s="1"/>
  <c r="BS376" i="1"/>
  <c r="CD675" i="1"/>
  <c r="CF675" i="1" s="1"/>
  <c r="CI675" i="1"/>
  <c r="CL675" i="1" s="1"/>
  <c r="CN675" i="1"/>
  <c r="CQ675" i="1" s="1"/>
  <c r="CS675" i="1"/>
  <c r="BX675" i="1"/>
  <c r="BS675" i="1"/>
  <c r="BV675" i="1" s="1"/>
  <c r="CD345" i="1"/>
  <c r="CF345" i="1" s="1"/>
  <c r="CI345" i="1"/>
  <c r="CL345" i="1" s="1"/>
  <c r="CN345" i="1"/>
  <c r="CP345" i="1" s="1"/>
  <c r="CS345" i="1"/>
  <c r="CU345" i="1" s="1"/>
  <c r="BX345" i="1"/>
  <c r="BZ345" i="1" s="1"/>
  <c r="BS345" i="1"/>
  <c r="BV345" i="1" s="1"/>
  <c r="CD792" i="1"/>
  <c r="CF792" i="1" s="1"/>
  <c r="CI792" i="1"/>
  <c r="CN792" i="1"/>
  <c r="CS792" i="1"/>
  <c r="BX792" i="1"/>
  <c r="BZ792" i="1" s="1"/>
  <c r="BS792" i="1"/>
  <c r="BV792" i="1" s="1"/>
  <c r="CD373" i="1"/>
  <c r="CI373" i="1"/>
  <c r="CN373" i="1"/>
  <c r="CP373" i="1" s="1"/>
  <c r="CS373" i="1"/>
  <c r="CU373" i="1" s="1"/>
  <c r="BX373" i="1"/>
  <c r="BZ373" i="1" s="1"/>
  <c r="BS373" i="1"/>
  <c r="CD340" i="1"/>
  <c r="CI340" i="1"/>
  <c r="CL340" i="1" s="1"/>
  <c r="CN340" i="1"/>
  <c r="CP340" i="1" s="1"/>
  <c r="CS340" i="1"/>
  <c r="CU340" i="1" s="1"/>
  <c r="BX340" i="1"/>
  <c r="BZ340" i="1" s="1"/>
  <c r="BS340" i="1"/>
  <c r="BV340" i="1" s="1"/>
  <c r="CD643" i="1"/>
  <c r="CF643" i="1" s="1"/>
  <c r="CI643" i="1"/>
  <c r="CL643" i="1" s="1"/>
  <c r="CN643" i="1"/>
  <c r="CQ643" i="1" s="1"/>
  <c r="CS643" i="1"/>
  <c r="BX643" i="1"/>
  <c r="BS643" i="1"/>
  <c r="BV643" i="1" s="1"/>
  <c r="CD103" i="1"/>
  <c r="CI103" i="1"/>
  <c r="CN103" i="1"/>
  <c r="CP103" i="1" s="1"/>
  <c r="CS103" i="1"/>
  <c r="BX103" i="1"/>
  <c r="BZ103" i="1" s="1"/>
  <c r="BS103" i="1"/>
  <c r="BV103" i="1" s="1"/>
  <c r="CD945" i="1"/>
  <c r="CI945" i="1"/>
  <c r="CN945" i="1"/>
  <c r="CP945" i="1" s="1"/>
  <c r="CS945" i="1"/>
  <c r="CU945" i="1" s="1"/>
  <c r="BX945" i="1"/>
  <c r="BS945" i="1"/>
  <c r="CD205" i="1"/>
  <c r="CF205" i="1" s="1"/>
  <c r="CI205" i="1"/>
  <c r="CL205" i="1" s="1"/>
  <c r="CN205" i="1"/>
  <c r="CS205" i="1"/>
  <c r="BX205" i="1"/>
  <c r="BS205" i="1"/>
  <c r="BV205" i="1" s="1"/>
  <c r="CD129" i="1"/>
  <c r="CI129" i="1"/>
  <c r="CL129" i="1" s="1"/>
  <c r="CN129" i="1"/>
  <c r="CP129" i="1" s="1"/>
  <c r="CS129" i="1"/>
  <c r="CU129" i="1" s="1"/>
  <c r="BX129" i="1"/>
  <c r="BZ129" i="1" s="1"/>
  <c r="BS129" i="1"/>
  <c r="BV129" i="1" s="1"/>
  <c r="CD738" i="1"/>
  <c r="CI738" i="1"/>
  <c r="CN738" i="1"/>
  <c r="CS738" i="1"/>
  <c r="BX738" i="1"/>
  <c r="BZ738" i="1" s="1"/>
  <c r="BS738" i="1"/>
  <c r="BV738" i="1" s="1"/>
  <c r="CD772" i="1"/>
  <c r="CI772" i="1"/>
  <c r="CL772" i="1" s="1"/>
  <c r="CN772" i="1"/>
  <c r="CS772" i="1"/>
  <c r="CV772" i="1" s="1"/>
  <c r="BX772" i="1"/>
  <c r="BS772" i="1"/>
  <c r="CD923" i="1"/>
  <c r="CG923" i="1" s="1"/>
  <c r="CI923" i="1"/>
  <c r="CL923" i="1" s="1"/>
  <c r="CN923" i="1"/>
  <c r="CS923" i="1"/>
  <c r="BX923" i="1"/>
  <c r="BZ923" i="1" s="1"/>
  <c r="BS923" i="1"/>
  <c r="BV923" i="1" s="1"/>
  <c r="CD850" i="1"/>
  <c r="CI850" i="1"/>
  <c r="CN850" i="1"/>
  <c r="CS850" i="1"/>
  <c r="CU850" i="1" s="1"/>
  <c r="BX850" i="1"/>
  <c r="BS850" i="1"/>
  <c r="BV850" i="1" s="1"/>
  <c r="CD473" i="1"/>
  <c r="CF473" i="1" s="1"/>
  <c r="CI473" i="1"/>
  <c r="CL473" i="1" s="1"/>
  <c r="CN473" i="1"/>
  <c r="CS473" i="1"/>
  <c r="BX473" i="1"/>
  <c r="BZ473" i="1" s="1"/>
  <c r="BS473" i="1"/>
  <c r="BV473" i="1" s="1"/>
  <c r="CD200" i="1"/>
  <c r="CI200" i="1"/>
  <c r="CN200" i="1"/>
  <c r="CP200" i="1" s="1"/>
  <c r="CS200" i="1"/>
  <c r="CU200" i="1" s="1"/>
  <c r="BX200" i="1"/>
  <c r="BZ200" i="1" s="1"/>
  <c r="BS200" i="1"/>
  <c r="CD147" i="1"/>
  <c r="CI147" i="1"/>
  <c r="CL147" i="1" s="1"/>
  <c r="CN147" i="1"/>
  <c r="CP147" i="1" s="1"/>
  <c r="CS147" i="1"/>
  <c r="CU147" i="1" s="1"/>
  <c r="BX147" i="1"/>
  <c r="BZ147" i="1" s="1"/>
  <c r="BS147" i="1"/>
  <c r="BV147" i="1" s="1"/>
  <c r="CD117" i="1"/>
  <c r="CI117" i="1"/>
  <c r="CL117" i="1" s="1"/>
  <c r="CN117" i="1"/>
  <c r="CS117" i="1"/>
  <c r="CV117" i="1" s="1"/>
  <c r="BX117" i="1"/>
  <c r="BZ117" i="1" s="1"/>
  <c r="BS117" i="1"/>
  <c r="BV117" i="1" s="1"/>
  <c r="CD613" i="1"/>
  <c r="CF613" i="1" s="1"/>
  <c r="CI613" i="1"/>
  <c r="CK613" i="1" s="1"/>
  <c r="CN613" i="1"/>
  <c r="CQ613" i="1" s="1"/>
  <c r="CS613" i="1"/>
  <c r="BX613" i="1"/>
  <c r="BS613" i="1"/>
  <c r="BV613" i="1" s="1"/>
  <c r="CD823" i="1"/>
  <c r="CF823" i="1" s="1"/>
  <c r="CI823" i="1"/>
  <c r="CL823" i="1" s="1"/>
  <c r="CN823" i="1"/>
  <c r="CQ823" i="1" s="1"/>
  <c r="CS823" i="1"/>
  <c r="BX823" i="1"/>
  <c r="BS823" i="1"/>
  <c r="CD489" i="1"/>
  <c r="CF489" i="1" s="1"/>
  <c r="CI489" i="1"/>
  <c r="CN489" i="1"/>
  <c r="CQ489" i="1" s="1"/>
  <c r="CS489" i="1"/>
  <c r="BX489" i="1"/>
  <c r="BS489" i="1"/>
  <c r="BV489" i="1" s="1"/>
  <c r="CD240" i="1"/>
  <c r="CF240" i="1" s="1"/>
  <c r="CI240" i="1"/>
  <c r="CL240" i="1" s="1"/>
  <c r="CN240" i="1"/>
  <c r="CP240" i="1" s="1"/>
  <c r="CS240" i="1"/>
  <c r="CV240" i="1" s="1"/>
  <c r="BX240" i="1"/>
  <c r="BZ240" i="1" s="1"/>
  <c r="BS240" i="1"/>
  <c r="BV240" i="1" s="1"/>
  <c r="CD764" i="1"/>
  <c r="CG764" i="1" s="1"/>
  <c r="CI764" i="1"/>
  <c r="CL764" i="1" s="1"/>
  <c r="CN764" i="1"/>
  <c r="CS764" i="1"/>
  <c r="BX764" i="1"/>
  <c r="BZ764" i="1" s="1"/>
  <c r="BS764" i="1"/>
  <c r="BV764" i="1" s="1"/>
  <c r="CD517" i="1"/>
  <c r="CI517" i="1"/>
  <c r="CN517" i="1"/>
  <c r="CP517" i="1" s="1"/>
  <c r="CS517" i="1"/>
  <c r="CU517" i="1" s="1"/>
  <c r="BX517" i="1"/>
  <c r="BS517" i="1"/>
  <c r="CD125" i="1"/>
  <c r="CI125" i="1"/>
  <c r="CL125" i="1" s="1"/>
  <c r="CN125" i="1"/>
  <c r="CP125" i="1" s="1"/>
  <c r="CS125" i="1"/>
  <c r="CU125" i="1" s="1"/>
  <c r="BX125" i="1"/>
  <c r="BZ125" i="1" s="1"/>
  <c r="BS125" i="1"/>
  <c r="BV125" i="1" s="1"/>
  <c r="CD250" i="1"/>
  <c r="CF250" i="1" s="1"/>
  <c r="CI250" i="1"/>
  <c r="CL250" i="1" s="1"/>
  <c r="CN250" i="1"/>
  <c r="CQ250" i="1" s="1"/>
  <c r="CS250" i="1"/>
  <c r="CV250" i="1" s="1"/>
  <c r="BX250" i="1"/>
  <c r="BZ250" i="1" s="1"/>
  <c r="BS250" i="1"/>
  <c r="BV250" i="1" s="1"/>
  <c r="CD491" i="1"/>
  <c r="CG491" i="1" s="1"/>
  <c r="CI491" i="1"/>
  <c r="CN491" i="1"/>
  <c r="CQ491" i="1" s="1"/>
  <c r="CS491" i="1"/>
  <c r="BX491" i="1"/>
  <c r="BS491" i="1"/>
  <c r="BV491" i="1" s="1"/>
  <c r="CD881" i="1"/>
  <c r="CG881" i="1" s="1"/>
  <c r="CI881" i="1"/>
  <c r="CL881" i="1" s="1"/>
  <c r="CN881" i="1"/>
  <c r="CS881" i="1"/>
  <c r="BX881" i="1"/>
  <c r="BS881" i="1"/>
  <c r="CD400" i="1"/>
  <c r="CF400" i="1" s="1"/>
  <c r="CI400" i="1"/>
  <c r="CL400" i="1" s="1"/>
  <c r="CN400" i="1"/>
  <c r="CS400" i="1"/>
  <c r="BX400" i="1"/>
  <c r="BZ400" i="1" s="1"/>
  <c r="BS400" i="1"/>
  <c r="BV400" i="1" s="1"/>
  <c r="CD404" i="1"/>
  <c r="CI404" i="1"/>
  <c r="CN404" i="1"/>
  <c r="CS404" i="1"/>
  <c r="CU404" i="1" s="1"/>
  <c r="BX404" i="1"/>
  <c r="BZ404" i="1" s="1"/>
  <c r="BS404" i="1"/>
  <c r="BV404" i="1" s="1"/>
  <c r="CD459" i="1"/>
  <c r="CI459" i="1"/>
  <c r="CL459" i="1" s="1"/>
  <c r="CN459" i="1"/>
  <c r="CS459" i="1"/>
  <c r="BX459" i="1"/>
  <c r="BZ459" i="1" s="1"/>
  <c r="BS459" i="1"/>
  <c r="BV459" i="1" s="1"/>
  <c r="CD639" i="1"/>
  <c r="CG639" i="1" s="1"/>
  <c r="CI639" i="1"/>
  <c r="CL639" i="1" s="1"/>
  <c r="CN639" i="1"/>
  <c r="CS639" i="1"/>
  <c r="CV639" i="1" s="1"/>
  <c r="BX639" i="1"/>
  <c r="BS639" i="1"/>
  <c r="CD770" i="1"/>
  <c r="CF770" i="1" s="1"/>
  <c r="CI770" i="1"/>
  <c r="CL770" i="1" s="1"/>
  <c r="CN770" i="1"/>
  <c r="CS770" i="1"/>
  <c r="CV770" i="1" s="1"/>
  <c r="BX770" i="1"/>
  <c r="BZ770" i="1" s="1"/>
  <c r="BS770" i="1"/>
  <c r="BV770" i="1" s="1"/>
  <c r="CD317" i="1"/>
  <c r="CI317" i="1"/>
  <c r="CL317" i="1" s="1"/>
  <c r="CN317" i="1"/>
  <c r="CS317" i="1"/>
  <c r="CV317" i="1" s="1"/>
  <c r="BX317" i="1"/>
  <c r="BZ317" i="1" s="1"/>
  <c r="BS317" i="1"/>
  <c r="BV317" i="1" s="1"/>
  <c r="CD851" i="1"/>
  <c r="CI851" i="1"/>
  <c r="CL851" i="1" s="1"/>
  <c r="CN851" i="1"/>
  <c r="CP851" i="1" s="1"/>
  <c r="CS851" i="1"/>
  <c r="BX851" i="1"/>
  <c r="BZ851" i="1" s="1"/>
  <c r="BS851" i="1"/>
  <c r="BV851" i="1" s="1"/>
  <c r="CD53" i="1"/>
  <c r="CF53" i="1" s="1"/>
  <c r="CI53" i="1"/>
  <c r="CN53" i="1"/>
  <c r="CP53" i="1" s="1"/>
  <c r="CS53" i="1"/>
  <c r="BX53" i="1"/>
  <c r="BZ53" i="1" s="1"/>
  <c r="BS53" i="1"/>
  <c r="BV53" i="1" s="1"/>
  <c r="CD410" i="1"/>
  <c r="CI410" i="1"/>
  <c r="CN410" i="1"/>
  <c r="CP410" i="1" s="1"/>
  <c r="CS410" i="1"/>
  <c r="CU410" i="1" s="1"/>
  <c r="BX410" i="1"/>
  <c r="BZ410" i="1" s="1"/>
  <c r="BS410" i="1"/>
  <c r="BV410" i="1" s="1"/>
  <c r="CD777" i="1"/>
  <c r="CI777" i="1"/>
  <c r="CL777" i="1" s="1"/>
  <c r="CN777" i="1"/>
  <c r="CQ777" i="1" s="1"/>
  <c r="CS777" i="1"/>
  <c r="CV777" i="1" s="1"/>
  <c r="BX777" i="1"/>
  <c r="BZ777" i="1" s="1"/>
  <c r="BS777" i="1"/>
  <c r="BV777" i="1" s="1"/>
  <c r="CD542" i="1"/>
  <c r="CG542" i="1" s="1"/>
  <c r="CI542" i="1"/>
  <c r="CL542" i="1" s="1"/>
  <c r="CN542" i="1"/>
  <c r="CS542" i="1"/>
  <c r="BX542" i="1"/>
  <c r="BZ542" i="1" s="1"/>
  <c r="BS542" i="1"/>
  <c r="CD183" i="1"/>
  <c r="CI183" i="1"/>
  <c r="CN183" i="1"/>
  <c r="CQ183" i="1" s="1"/>
  <c r="CS183" i="1"/>
  <c r="CU183" i="1" s="1"/>
  <c r="BX183" i="1"/>
  <c r="BZ183" i="1" s="1"/>
  <c r="BS183" i="1"/>
  <c r="BV183" i="1" s="1"/>
  <c r="CD721" i="1"/>
  <c r="CF721" i="1" s="1"/>
  <c r="CI721" i="1"/>
  <c r="CL721" i="1" s="1"/>
  <c r="CN721" i="1"/>
  <c r="CQ721" i="1" s="1"/>
  <c r="CS721" i="1"/>
  <c r="BX721" i="1"/>
  <c r="BZ721" i="1" s="1"/>
  <c r="BS721" i="1"/>
  <c r="CD423" i="1"/>
  <c r="CF423" i="1" s="1"/>
  <c r="CI423" i="1"/>
  <c r="CL423" i="1" s="1"/>
  <c r="CN423" i="1"/>
  <c r="CQ423" i="1" s="1"/>
  <c r="CS423" i="1"/>
  <c r="CV423" i="1" s="1"/>
  <c r="BX423" i="1"/>
  <c r="BZ423" i="1" s="1"/>
  <c r="BS423" i="1"/>
  <c r="BV423" i="1" s="1"/>
  <c r="CD766" i="1"/>
  <c r="CF766" i="1" s="1"/>
  <c r="CI766" i="1"/>
  <c r="CN766" i="1"/>
  <c r="CS766" i="1"/>
  <c r="BX766" i="1"/>
  <c r="BZ766" i="1" s="1"/>
  <c r="BS766" i="1"/>
  <c r="BV766" i="1" s="1"/>
  <c r="CD192" i="1"/>
  <c r="CG192" i="1" s="1"/>
  <c r="CI192" i="1"/>
  <c r="CN192" i="1"/>
  <c r="CQ192" i="1" s="1"/>
  <c r="CS192" i="1"/>
  <c r="BX192" i="1"/>
  <c r="BS192" i="1"/>
  <c r="CD180" i="1"/>
  <c r="CG180" i="1" s="1"/>
  <c r="CI180" i="1"/>
  <c r="CN180" i="1"/>
  <c r="CS180" i="1"/>
  <c r="CU180" i="1" s="1"/>
  <c r="BX180" i="1"/>
  <c r="BS180" i="1"/>
  <c r="BV180" i="1" s="1"/>
  <c r="CD734" i="1"/>
  <c r="CF734" i="1" s="1"/>
  <c r="CI734" i="1"/>
  <c r="CL734" i="1" s="1"/>
  <c r="CN734" i="1"/>
  <c r="CQ734" i="1" s="1"/>
  <c r="CS734" i="1"/>
  <c r="CV734" i="1" s="1"/>
  <c r="BX734" i="1"/>
  <c r="BZ734" i="1" s="1"/>
  <c r="BS734" i="1"/>
  <c r="BV734" i="1" s="1"/>
  <c r="CD918" i="1"/>
  <c r="CI918" i="1"/>
  <c r="CN918" i="1"/>
  <c r="CP918" i="1" s="1"/>
  <c r="CS918" i="1"/>
  <c r="BX918" i="1"/>
  <c r="BZ918" i="1" s="1"/>
  <c r="BS918" i="1"/>
  <c r="CD229" i="1"/>
  <c r="CI229" i="1"/>
  <c r="CK229" i="1" s="1"/>
  <c r="CN229" i="1"/>
  <c r="CQ229" i="1" s="1"/>
  <c r="CS229" i="1"/>
  <c r="BX229" i="1"/>
  <c r="BS229" i="1"/>
  <c r="CD927" i="1"/>
  <c r="CF927" i="1" s="1"/>
  <c r="CI927" i="1"/>
  <c r="CN927" i="1"/>
  <c r="CP927" i="1" s="1"/>
  <c r="CS927" i="1"/>
  <c r="CV927" i="1" s="1"/>
  <c r="BX927" i="1"/>
  <c r="BZ927" i="1" s="1"/>
  <c r="BS927" i="1"/>
  <c r="BV927" i="1" s="1"/>
  <c r="CD344" i="1"/>
  <c r="CF344" i="1" s="1"/>
  <c r="CI344" i="1"/>
  <c r="CL344" i="1" s="1"/>
  <c r="CN344" i="1"/>
  <c r="CQ344" i="1" s="1"/>
  <c r="CS344" i="1"/>
  <c r="CV344" i="1" s="1"/>
  <c r="BX344" i="1"/>
  <c r="BZ344" i="1" s="1"/>
  <c r="BS344" i="1"/>
  <c r="BV344" i="1" s="1"/>
  <c r="CD270" i="1"/>
  <c r="CF270" i="1" s="1"/>
  <c r="CI270" i="1"/>
  <c r="CN270" i="1"/>
  <c r="CP270" i="1" s="1"/>
  <c r="CS270" i="1"/>
  <c r="BX270" i="1"/>
  <c r="BZ270" i="1" s="1"/>
  <c r="BS270" i="1"/>
  <c r="BV270" i="1" s="1"/>
  <c r="CD554" i="1"/>
  <c r="CI554" i="1"/>
  <c r="CL554" i="1" s="1"/>
  <c r="CN554" i="1"/>
  <c r="CQ554" i="1" s="1"/>
  <c r="CS554" i="1"/>
  <c r="BX554" i="1"/>
  <c r="BS554" i="1"/>
  <c r="CD215" i="1"/>
  <c r="CF215" i="1" s="1"/>
  <c r="CI215" i="1"/>
  <c r="CL215" i="1" s="1"/>
  <c r="CN215" i="1"/>
  <c r="CS215" i="1"/>
  <c r="BX215" i="1"/>
  <c r="BS215" i="1"/>
  <c r="BV215" i="1" s="1"/>
  <c r="CD651" i="1"/>
  <c r="CI651" i="1"/>
  <c r="CN651" i="1"/>
  <c r="CP651" i="1" s="1"/>
  <c r="CS651" i="1"/>
  <c r="BX651" i="1"/>
  <c r="BS651" i="1"/>
  <c r="BV651" i="1" s="1"/>
  <c r="CD221" i="1"/>
  <c r="CI221" i="1"/>
  <c r="CN221" i="1"/>
  <c r="CP221" i="1" s="1"/>
  <c r="CS221" i="1"/>
  <c r="BX221" i="1"/>
  <c r="BZ221" i="1" s="1"/>
  <c r="BS221" i="1"/>
  <c r="CD135" i="1"/>
  <c r="CF135" i="1" s="1"/>
  <c r="CI135" i="1"/>
  <c r="CN135" i="1"/>
  <c r="CP135" i="1" s="1"/>
  <c r="CS135" i="1"/>
  <c r="CU135" i="1" s="1"/>
  <c r="BX135" i="1"/>
  <c r="BZ135" i="1" s="1"/>
  <c r="BS135" i="1"/>
  <c r="BV135" i="1" s="1"/>
  <c r="CD82" i="1"/>
  <c r="CF82" i="1" s="1"/>
  <c r="CI82" i="1"/>
  <c r="CL82" i="1" s="1"/>
  <c r="CN82" i="1"/>
  <c r="CS82" i="1"/>
  <c r="BX82" i="1"/>
  <c r="BS82" i="1"/>
  <c r="BV82" i="1" s="1"/>
  <c r="CD397" i="1"/>
  <c r="CI397" i="1"/>
  <c r="CN397" i="1"/>
  <c r="CP397" i="1" s="1"/>
  <c r="CS397" i="1"/>
  <c r="BX397" i="1"/>
  <c r="BZ397" i="1" s="1"/>
  <c r="BS397" i="1"/>
  <c r="BV397" i="1" s="1"/>
  <c r="CD575" i="1"/>
  <c r="CF575" i="1" s="1"/>
  <c r="CI575" i="1"/>
  <c r="CN575" i="1"/>
  <c r="CS575" i="1"/>
  <c r="BX575" i="1"/>
  <c r="BZ575" i="1" s="1"/>
  <c r="BS575" i="1"/>
  <c r="BV575" i="1" s="1"/>
  <c r="CD220" i="1"/>
  <c r="CI220" i="1"/>
  <c r="CL220" i="1" s="1"/>
  <c r="CN220" i="1"/>
  <c r="CS220" i="1"/>
  <c r="BX220" i="1"/>
  <c r="BZ220" i="1" s="1"/>
  <c r="BS220" i="1"/>
  <c r="BV220" i="1" s="1"/>
  <c r="CD912" i="1"/>
  <c r="CF912" i="1" s="1"/>
  <c r="CI912" i="1"/>
  <c r="CL912" i="1" s="1"/>
  <c r="CN912" i="1"/>
  <c r="CS912" i="1"/>
  <c r="BX912" i="1"/>
  <c r="BS912" i="1"/>
  <c r="CD656" i="1"/>
  <c r="CI656" i="1"/>
  <c r="CN656" i="1"/>
  <c r="CS656" i="1"/>
  <c r="CU656" i="1" s="1"/>
  <c r="BX656" i="1"/>
  <c r="BS656" i="1"/>
  <c r="CD226" i="1"/>
  <c r="CG226" i="1" s="1"/>
  <c r="CI226" i="1"/>
  <c r="CN226" i="1"/>
  <c r="CS226" i="1"/>
  <c r="BX226" i="1"/>
  <c r="BZ226" i="1" s="1"/>
  <c r="BS226" i="1"/>
  <c r="BV226" i="1" s="1"/>
  <c r="CD283" i="1"/>
  <c r="CI283" i="1"/>
  <c r="CL283" i="1" s="1"/>
  <c r="CN283" i="1"/>
  <c r="CQ283" i="1" s="1"/>
  <c r="CS283" i="1"/>
  <c r="BX283" i="1"/>
  <c r="BS283" i="1"/>
  <c r="CD526" i="1"/>
  <c r="CI526" i="1"/>
  <c r="CL526" i="1" s="1"/>
  <c r="CN526" i="1"/>
  <c r="CQ526" i="1" s="1"/>
  <c r="CS526" i="1"/>
  <c r="CU526" i="1" s="1"/>
  <c r="BX526" i="1"/>
  <c r="BZ526" i="1" s="1"/>
  <c r="BS526" i="1"/>
  <c r="CD440" i="1"/>
  <c r="CI440" i="1"/>
  <c r="CL440" i="1" s="1"/>
  <c r="CN440" i="1"/>
  <c r="CS440" i="1"/>
  <c r="BX440" i="1"/>
  <c r="BZ440" i="1" s="1"/>
  <c r="BS440" i="1"/>
  <c r="BV440" i="1" s="1"/>
  <c r="CD520" i="1"/>
  <c r="CI520" i="1"/>
  <c r="CN520" i="1"/>
  <c r="CS520" i="1"/>
  <c r="BX520" i="1"/>
  <c r="BZ520" i="1" s="1"/>
  <c r="BS520" i="1"/>
  <c r="BV520" i="1" s="1"/>
  <c r="CD662" i="1"/>
  <c r="CG662" i="1" s="1"/>
  <c r="CI662" i="1"/>
  <c r="CN662" i="1"/>
  <c r="CS662" i="1"/>
  <c r="CU662" i="1" s="1"/>
  <c r="BX662" i="1"/>
  <c r="BS662" i="1"/>
  <c r="CD78" i="1"/>
  <c r="CF78" i="1" s="1"/>
  <c r="CI78" i="1"/>
  <c r="CL78" i="1" s="1"/>
  <c r="CN78" i="1"/>
  <c r="CS78" i="1"/>
  <c r="BX78" i="1"/>
  <c r="BZ78" i="1" s="1"/>
  <c r="BS78" i="1"/>
  <c r="BV78" i="1" s="1"/>
  <c r="CD724" i="1"/>
  <c r="CG724" i="1" s="1"/>
  <c r="CI724" i="1"/>
  <c r="CL724" i="1" s="1"/>
  <c r="CN724" i="1"/>
  <c r="CS724" i="1"/>
  <c r="CU724" i="1" s="1"/>
  <c r="BX724" i="1"/>
  <c r="BS724" i="1"/>
  <c r="CD527" i="1"/>
  <c r="CF527" i="1" s="1"/>
  <c r="CI527" i="1"/>
  <c r="CL527" i="1" s="1"/>
  <c r="CN527" i="1"/>
  <c r="CP527" i="1" s="1"/>
  <c r="CS527" i="1"/>
  <c r="BX527" i="1"/>
  <c r="BZ527" i="1" s="1"/>
  <c r="BS527" i="1"/>
  <c r="CD557" i="1"/>
  <c r="CG557" i="1" s="1"/>
  <c r="CI557" i="1"/>
  <c r="CL557" i="1" s="1"/>
  <c r="CN557" i="1"/>
  <c r="CS557" i="1"/>
  <c r="BX557" i="1"/>
  <c r="BS557" i="1"/>
  <c r="CD716" i="1"/>
  <c r="CF716" i="1" s="1"/>
  <c r="CI716" i="1"/>
  <c r="CL716" i="1" s="1"/>
  <c r="CN716" i="1"/>
  <c r="CP716" i="1" s="1"/>
  <c r="CS716" i="1"/>
  <c r="BX716" i="1"/>
  <c r="BS716" i="1"/>
  <c r="CD903" i="1"/>
  <c r="CG903" i="1" s="1"/>
  <c r="CI903" i="1"/>
  <c r="CL903" i="1" s="1"/>
  <c r="CN903" i="1"/>
  <c r="CQ903" i="1" s="1"/>
  <c r="CS903" i="1"/>
  <c r="BX903" i="1"/>
  <c r="BS903" i="1"/>
  <c r="BV903" i="1" s="1"/>
  <c r="CD670" i="1"/>
  <c r="CF670" i="1" s="1"/>
  <c r="CI670" i="1"/>
  <c r="CN670" i="1"/>
  <c r="CP670" i="1" s="1"/>
  <c r="CS670" i="1"/>
  <c r="BX670" i="1"/>
  <c r="BZ670" i="1" s="1"/>
  <c r="BS670" i="1"/>
  <c r="CD157" i="1"/>
  <c r="CI157" i="1"/>
  <c r="CL157" i="1" s="1"/>
  <c r="CN157" i="1"/>
  <c r="CS157" i="1"/>
  <c r="CU157" i="1" s="1"/>
  <c r="BX157" i="1"/>
  <c r="BZ157" i="1" s="1"/>
  <c r="BS157" i="1"/>
  <c r="BV157" i="1" s="1"/>
  <c r="CD528" i="1"/>
  <c r="CG528" i="1" s="1"/>
  <c r="CI528" i="1"/>
  <c r="CN528" i="1"/>
  <c r="CS528" i="1"/>
  <c r="CU528" i="1" s="1"/>
  <c r="BX528" i="1"/>
  <c r="BZ528" i="1" s="1"/>
  <c r="BS528" i="1"/>
  <c r="CD194" i="1"/>
  <c r="CF194" i="1" s="1"/>
  <c r="CI194" i="1"/>
  <c r="CL194" i="1" s="1"/>
  <c r="CN194" i="1"/>
  <c r="CP194" i="1" s="1"/>
  <c r="CS194" i="1"/>
  <c r="BX194" i="1"/>
  <c r="BZ194" i="1" s="1"/>
  <c r="BS194" i="1"/>
  <c r="BV194" i="1" s="1"/>
  <c r="CD112" i="1"/>
  <c r="CG112" i="1" s="1"/>
  <c r="CI112" i="1"/>
  <c r="CL112" i="1" s="1"/>
  <c r="CN112" i="1"/>
  <c r="CS112" i="1"/>
  <c r="BX112" i="1"/>
  <c r="BZ112" i="1" s="1"/>
  <c r="BS112" i="1"/>
  <c r="BV112" i="1" s="1"/>
  <c r="CD14" i="1"/>
  <c r="CF14" i="1" s="1"/>
  <c r="CI14" i="1"/>
  <c r="CL14" i="1" s="1"/>
  <c r="CN14" i="1"/>
  <c r="CP14" i="1" s="1"/>
  <c r="CS14" i="1"/>
  <c r="CU14" i="1" s="1"/>
  <c r="BX14" i="1"/>
  <c r="BZ14" i="1" s="1"/>
  <c r="BS14" i="1"/>
  <c r="BV14" i="1" s="1"/>
  <c r="CD774" i="1"/>
  <c r="CG774" i="1" s="1"/>
  <c r="CI774" i="1"/>
  <c r="CL774" i="1" s="1"/>
  <c r="CN774" i="1"/>
  <c r="CS774" i="1"/>
  <c r="CV774" i="1" s="1"/>
  <c r="BX774" i="1"/>
  <c r="BZ774" i="1" s="1"/>
  <c r="BS774" i="1"/>
  <c r="BV774" i="1" s="1"/>
  <c r="CD198" i="1"/>
  <c r="CI198" i="1"/>
  <c r="CN198" i="1"/>
  <c r="CP198" i="1" s="1"/>
  <c r="CS198" i="1"/>
  <c r="BX198" i="1"/>
  <c r="BZ198" i="1" s="1"/>
  <c r="BS198" i="1"/>
  <c r="BV198" i="1" s="1"/>
  <c r="CD870" i="1"/>
  <c r="CF870" i="1" s="1"/>
  <c r="CI870" i="1"/>
  <c r="CN870" i="1"/>
  <c r="CP870" i="1" s="1"/>
  <c r="CS870" i="1"/>
  <c r="BX870" i="1"/>
  <c r="BZ870" i="1" s="1"/>
  <c r="BS870" i="1"/>
  <c r="BV870" i="1" s="1"/>
  <c r="CD442" i="1"/>
  <c r="CF442" i="1" s="1"/>
  <c r="CI442" i="1"/>
  <c r="CN442" i="1"/>
  <c r="CQ442" i="1" s="1"/>
  <c r="CS442" i="1"/>
  <c r="BX442" i="1"/>
  <c r="BS442" i="1"/>
  <c r="CD439" i="1"/>
  <c r="CG439" i="1" s="1"/>
  <c r="CI439" i="1"/>
  <c r="CL439" i="1" s="1"/>
  <c r="CN439" i="1"/>
  <c r="CS439" i="1"/>
  <c r="CV439" i="1" s="1"/>
  <c r="BX439" i="1"/>
  <c r="BZ439" i="1" s="1"/>
  <c r="BS439" i="1"/>
  <c r="BV439" i="1" s="1"/>
  <c r="CD698" i="1"/>
  <c r="CG698" i="1" s="1"/>
  <c r="CI698" i="1"/>
  <c r="CL698" i="1" s="1"/>
  <c r="CN698" i="1"/>
  <c r="CS698" i="1"/>
  <c r="CV698" i="1" s="1"/>
  <c r="BX698" i="1"/>
  <c r="BZ698" i="1" s="1"/>
  <c r="BS698" i="1"/>
  <c r="BV698" i="1" s="1"/>
  <c r="CD262" i="1"/>
  <c r="CG262" i="1" s="1"/>
  <c r="CI262" i="1"/>
  <c r="CL262" i="1" s="1"/>
  <c r="CN262" i="1"/>
  <c r="CS262" i="1"/>
  <c r="CV262" i="1" s="1"/>
  <c r="BX262" i="1"/>
  <c r="BZ262" i="1" s="1"/>
  <c r="BS262" i="1"/>
  <c r="BV262" i="1" s="1"/>
  <c r="CD497" i="1"/>
  <c r="CI497" i="1"/>
  <c r="CN497" i="1"/>
  <c r="CP497" i="1" s="1"/>
  <c r="CS497" i="1"/>
  <c r="CU497" i="1" s="1"/>
  <c r="BX497" i="1"/>
  <c r="BZ497" i="1" s="1"/>
  <c r="BS497" i="1"/>
  <c r="BV497" i="1" s="1"/>
  <c r="CD978" i="1"/>
  <c r="CF978" i="1" s="1"/>
  <c r="CI978" i="1"/>
  <c r="CN978" i="1"/>
  <c r="CP978" i="1" s="1"/>
  <c r="CS978" i="1"/>
  <c r="BX978" i="1"/>
  <c r="BZ978" i="1" s="1"/>
  <c r="BS978" i="1"/>
  <c r="CD5" i="1"/>
  <c r="CF5" i="1" s="1"/>
  <c r="CI5" i="1"/>
  <c r="CL5" i="1" s="1"/>
  <c r="CN5" i="1"/>
  <c r="CP5" i="1" s="1"/>
  <c r="CS5" i="1"/>
  <c r="CV5" i="1" s="1"/>
  <c r="BX5" i="1"/>
  <c r="BZ5" i="1" s="1"/>
  <c r="BS5" i="1"/>
  <c r="BV5" i="1" s="1"/>
  <c r="CD838" i="1"/>
  <c r="CF838" i="1" s="1"/>
  <c r="CI838" i="1"/>
  <c r="CN838" i="1"/>
  <c r="CP838" i="1" s="1"/>
  <c r="CS838" i="1"/>
  <c r="BX838" i="1"/>
  <c r="BZ838" i="1" s="1"/>
  <c r="BS838" i="1"/>
  <c r="BV838" i="1" s="1"/>
  <c r="CD708" i="1"/>
  <c r="CI708" i="1"/>
  <c r="CN708" i="1"/>
  <c r="CS708" i="1"/>
  <c r="CU708" i="1" s="1"/>
  <c r="BX708" i="1"/>
  <c r="BS708" i="1"/>
  <c r="CD382" i="1"/>
  <c r="CI382" i="1"/>
  <c r="CN382" i="1"/>
  <c r="CS382" i="1"/>
  <c r="BX382" i="1"/>
  <c r="BZ382" i="1" s="1"/>
  <c r="BS382" i="1"/>
  <c r="BV382" i="1" s="1"/>
  <c r="CD595" i="1"/>
  <c r="CF595" i="1" s="1"/>
  <c r="CI595" i="1"/>
  <c r="CN595" i="1"/>
  <c r="CS595" i="1"/>
  <c r="CU595" i="1" s="1"/>
  <c r="BX595" i="1"/>
  <c r="BS595" i="1"/>
  <c r="BV595" i="1" s="1"/>
  <c r="CD713" i="1"/>
  <c r="CI713" i="1"/>
  <c r="CN713" i="1"/>
  <c r="CS713" i="1"/>
  <c r="BX713" i="1"/>
  <c r="BS713" i="1"/>
  <c r="CD17" i="1"/>
  <c r="CI17" i="1"/>
  <c r="CN17" i="1"/>
  <c r="CS17" i="1"/>
  <c r="CU17" i="1" s="1"/>
  <c r="BX17" i="1"/>
  <c r="BS17" i="1"/>
  <c r="CD21" i="1"/>
  <c r="CI21" i="1"/>
  <c r="CN21" i="1"/>
  <c r="CS21" i="1"/>
  <c r="BX21" i="1"/>
  <c r="BS21" i="1"/>
  <c r="CD602" i="1"/>
  <c r="CI602" i="1"/>
  <c r="CN602" i="1"/>
  <c r="CS602" i="1"/>
  <c r="BX602" i="1"/>
  <c r="BS602" i="1"/>
  <c r="CD867" i="1"/>
  <c r="CI867" i="1"/>
  <c r="CN867" i="1"/>
  <c r="CS867" i="1"/>
  <c r="BX867" i="1"/>
  <c r="BS867" i="1"/>
  <c r="BV867" i="1" s="1"/>
  <c r="CD22" i="1"/>
  <c r="CI22" i="1"/>
  <c r="CN22" i="1"/>
  <c r="CS22" i="1"/>
  <c r="BX22" i="1"/>
  <c r="BS22" i="1"/>
  <c r="CD960" i="1"/>
  <c r="CI960" i="1"/>
  <c r="CN960" i="1"/>
  <c r="CS960" i="1"/>
  <c r="BX960" i="1"/>
  <c r="BS960" i="1"/>
  <c r="CD378" i="1"/>
  <c r="CI378" i="1"/>
  <c r="CN378" i="1"/>
  <c r="CS378" i="1"/>
  <c r="BX378" i="1"/>
  <c r="BS378" i="1"/>
  <c r="CD478" i="1"/>
  <c r="CI478" i="1"/>
  <c r="CL478" i="1" s="1"/>
  <c r="CN478" i="1"/>
  <c r="CS478" i="1"/>
  <c r="BX478" i="1"/>
  <c r="BS478" i="1"/>
  <c r="CD746" i="1"/>
  <c r="CI746" i="1"/>
  <c r="CN746" i="1"/>
  <c r="CS746" i="1"/>
  <c r="CU746" i="1" s="1"/>
  <c r="BX746" i="1"/>
  <c r="BS746" i="1"/>
  <c r="BU746" i="1" s="1"/>
  <c r="CD381" i="1"/>
  <c r="CI381" i="1"/>
  <c r="CL381" i="1" s="1"/>
  <c r="CN381" i="1"/>
  <c r="CS381" i="1"/>
  <c r="BX381" i="1"/>
  <c r="BS381" i="1"/>
  <c r="CD600" i="1"/>
  <c r="CI600" i="1"/>
  <c r="CL600" i="1" s="1"/>
  <c r="CN600" i="1"/>
  <c r="CS600" i="1"/>
  <c r="BX600" i="1"/>
  <c r="BS600" i="1"/>
  <c r="CD300" i="1"/>
  <c r="CI300" i="1"/>
  <c r="CN300" i="1"/>
  <c r="CS300" i="1"/>
  <c r="BX300" i="1"/>
  <c r="BS300" i="1"/>
  <c r="BV300" i="1" s="1"/>
  <c r="CD793" i="1"/>
  <c r="CI793" i="1"/>
  <c r="CN793" i="1"/>
  <c r="CS793" i="1"/>
  <c r="BX793" i="1"/>
  <c r="BS793" i="1"/>
  <c r="BU793" i="1" s="1"/>
  <c r="CD860" i="1"/>
  <c r="CI860" i="1"/>
  <c r="CL860" i="1" s="1"/>
  <c r="CN860" i="1"/>
  <c r="CS860" i="1"/>
  <c r="BX860" i="1"/>
  <c r="BS860" i="1"/>
  <c r="BU860" i="1" s="1"/>
  <c r="CD827" i="1"/>
  <c r="CI827" i="1"/>
  <c r="CL827" i="1" s="1"/>
  <c r="CN827" i="1"/>
  <c r="CS827" i="1"/>
  <c r="BX827" i="1"/>
  <c r="BS827" i="1"/>
  <c r="CD952" i="1"/>
  <c r="CI952" i="1"/>
  <c r="CN952" i="1"/>
  <c r="CS952" i="1"/>
  <c r="BX952" i="1"/>
  <c r="BS952" i="1"/>
  <c r="BU952" i="1" s="1"/>
  <c r="CD892" i="1"/>
  <c r="CI892" i="1"/>
  <c r="CN892" i="1"/>
  <c r="CP892" i="1" s="1"/>
  <c r="CS892" i="1"/>
  <c r="BX892" i="1"/>
  <c r="BZ892" i="1" s="1"/>
  <c r="BS892" i="1"/>
  <c r="CD431" i="1"/>
  <c r="CF431" i="1" s="1"/>
  <c r="CI431" i="1"/>
  <c r="CL431" i="1" s="1"/>
  <c r="CN431" i="1"/>
  <c r="CP431" i="1" s="1"/>
  <c r="CS431" i="1"/>
  <c r="BX431" i="1"/>
  <c r="BS431" i="1"/>
  <c r="BV431" i="1" s="1"/>
  <c r="CD615" i="1"/>
  <c r="CF615" i="1" s="1"/>
  <c r="CI615" i="1"/>
  <c r="CL615" i="1" s="1"/>
  <c r="CN615" i="1"/>
  <c r="CP615" i="1" s="1"/>
  <c r="CS615" i="1"/>
  <c r="CU615" i="1" s="1"/>
  <c r="BX615" i="1"/>
  <c r="BS615" i="1"/>
  <c r="BV615" i="1" s="1"/>
  <c r="CD394" i="1"/>
  <c r="CF394" i="1" s="1"/>
  <c r="CI394" i="1"/>
  <c r="CN394" i="1"/>
  <c r="CP394" i="1" s="1"/>
  <c r="CS394" i="1"/>
  <c r="BX394" i="1"/>
  <c r="BZ394" i="1" s="1"/>
  <c r="BS394" i="1"/>
  <c r="BV394" i="1" s="1"/>
  <c r="CD638" i="1"/>
  <c r="CI638" i="1"/>
  <c r="CN638" i="1"/>
  <c r="CP638" i="1" s="1"/>
  <c r="CS638" i="1"/>
  <c r="BX638" i="1"/>
  <c r="BZ638" i="1" s="1"/>
  <c r="BS638" i="1"/>
  <c r="CD335" i="1"/>
  <c r="CI335" i="1"/>
  <c r="CL335" i="1" s="1"/>
  <c r="CN335" i="1"/>
  <c r="CP335" i="1" s="1"/>
  <c r="CS335" i="1"/>
  <c r="BX335" i="1"/>
  <c r="BZ335" i="1" s="1"/>
  <c r="BS335" i="1"/>
  <c r="BV335" i="1" s="1"/>
  <c r="CD386" i="1"/>
  <c r="CF386" i="1" s="1"/>
  <c r="CI386" i="1"/>
  <c r="CL386" i="1" s="1"/>
  <c r="CN386" i="1"/>
  <c r="CP386" i="1" s="1"/>
  <c r="CS386" i="1"/>
  <c r="BX386" i="1"/>
  <c r="BS386" i="1"/>
  <c r="BV386" i="1" s="1"/>
  <c r="CD980" i="1"/>
  <c r="CF980" i="1" s="1"/>
  <c r="CI980" i="1"/>
  <c r="CL980" i="1" s="1"/>
  <c r="CN980" i="1"/>
  <c r="CS980" i="1"/>
  <c r="BX980" i="1"/>
  <c r="BZ980" i="1" s="1"/>
  <c r="BS980" i="1"/>
  <c r="CD647" i="1"/>
  <c r="CI647" i="1"/>
  <c r="CN647" i="1"/>
  <c r="CP647" i="1" s="1"/>
  <c r="CS647" i="1"/>
  <c r="BX647" i="1"/>
  <c r="BS647" i="1"/>
  <c r="CD412" i="1"/>
  <c r="CF412" i="1" s="1"/>
  <c r="CI412" i="1"/>
  <c r="CN412" i="1"/>
  <c r="CP412" i="1" s="1"/>
  <c r="CS412" i="1"/>
  <c r="CU412" i="1" s="1"/>
  <c r="BX412" i="1"/>
  <c r="BZ412" i="1" s="1"/>
  <c r="BS412" i="1"/>
  <c r="BV412" i="1" s="1"/>
  <c r="CD888" i="1"/>
  <c r="CI888" i="1"/>
  <c r="CL888" i="1" s="1"/>
  <c r="CN888" i="1"/>
  <c r="CP888" i="1" s="1"/>
  <c r="CS888" i="1"/>
  <c r="BX888" i="1"/>
  <c r="BS888" i="1"/>
  <c r="BV888" i="1" s="1"/>
  <c r="CD601" i="1"/>
  <c r="CF601" i="1" s="1"/>
  <c r="CI601" i="1"/>
  <c r="CN601" i="1"/>
  <c r="CP601" i="1" s="1"/>
  <c r="CS601" i="1"/>
  <c r="BX601" i="1"/>
  <c r="BZ601" i="1" s="1"/>
  <c r="BS601" i="1"/>
  <c r="CD364" i="1"/>
  <c r="CF364" i="1" s="1"/>
  <c r="CI364" i="1"/>
  <c r="CN364" i="1"/>
  <c r="CP364" i="1" s="1"/>
  <c r="CS364" i="1"/>
  <c r="BX364" i="1"/>
  <c r="BS364" i="1"/>
  <c r="CD887" i="1"/>
  <c r="CI887" i="1"/>
  <c r="CL887" i="1" s="1"/>
  <c r="CN887" i="1"/>
  <c r="CP887" i="1" s="1"/>
  <c r="CS887" i="1"/>
  <c r="BX887" i="1"/>
  <c r="BZ887" i="1" s="1"/>
  <c r="BS887" i="1"/>
  <c r="BV887" i="1" s="1"/>
  <c r="CD593" i="1"/>
  <c r="CI593" i="1"/>
  <c r="CL593" i="1" s="1"/>
  <c r="CN593" i="1"/>
  <c r="CP593" i="1" s="1"/>
  <c r="CS593" i="1"/>
  <c r="BX593" i="1"/>
  <c r="BZ593" i="1" s="1"/>
  <c r="BS593" i="1"/>
  <c r="BV593" i="1" s="1"/>
  <c r="CD334" i="1"/>
  <c r="CF334" i="1" s="1"/>
  <c r="CI334" i="1"/>
  <c r="CL334" i="1" s="1"/>
  <c r="CN334" i="1"/>
  <c r="CS334" i="1"/>
  <c r="BX334" i="1"/>
  <c r="BZ334" i="1" s="1"/>
  <c r="BS334" i="1"/>
  <c r="BV334" i="1" s="1"/>
  <c r="CD485" i="1"/>
  <c r="CF485" i="1" s="1"/>
  <c r="CI485" i="1"/>
  <c r="CN485" i="1"/>
  <c r="CP485" i="1" s="1"/>
  <c r="CS485" i="1"/>
  <c r="CU485" i="1" s="1"/>
  <c r="BX485" i="1"/>
  <c r="BS485" i="1"/>
  <c r="BV485" i="1" s="1"/>
  <c r="CD826" i="1"/>
  <c r="CF826" i="1" s="1"/>
  <c r="CI826" i="1"/>
  <c r="CN826" i="1"/>
  <c r="CS826" i="1"/>
  <c r="CU826" i="1" s="1"/>
  <c r="BX826" i="1"/>
  <c r="BZ826" i="1" s="1"/>
  <c r="BS826" i="1"/>
  <c r="CD337" i="1"/>
  <c r="CF337" i="1" s="1"/>
  <c r="CI337" i="1"/>
  <c r="CL337" i="1" s="1"/>
  <c r="CN337" i="1"/>
  <c r="CP337" i="1" s="1"/>
  <c r="CS337" i="1"/>
  <c r="BX337" i="1"/>
  <c r="BZ337" i="1" s="1"/>
  <c r="BS337" i="1"/>
  <c r="BV337" i="1" s="1"/>
  <c r="CD588" i="1"/>
  <c r="CF588" i="1" s="1"/>
  <c r="CI588" i="1"/>
  <c r="CL588" i="1" s="1"/>
  <c r="CN588" i="1"/>
  <c r="CP588" i="1" s="1"/>
  <c r="CS588" i="1"/>
  <c r="BX588" i="1"/>
  <c r="BS588" i="1"/>
  <c r="BV588" i="1" s="1"/>
  <c r="CD309" i="1"/>
  <c r="CI309" i="1"/>
  <c r="CN309" i="1"/>
  <c r="CP309" i="1" s="1"/>
  <c r="CS309" i="1"/>
  <c r="BX309" i="1"/>
  <c r="BZ309" i="1" s="1"/>
  <c r="BS309" i="1"/>
  <c r="CD310" i="1"/>
  <c r="CF310" i="1" s="1"/>
  <c r="CI310" i="1"/>
  <c r="CL310" i="1" s="1"/>
  <c r="CN310" i="1"/>
  <c r="CS310" i="1"/>
  <c r="CU310" i="1" s="1"/>
  <c r="BX310" i="1"/>
  <c r="BZ310" i="1" s="1"/>
  <c r="BS310" i="1"/>
  <c r="BV310" i="1" s="1"/>
  <c r="CD20" i="1"/>
  <c r="CI20" i="1"/>
  <c r="CL20" i="1" s="1"/>
  <c r="CN20" i="1"/>
  <c r="CP20" i="1" s="1"/>
  <c r="CS20" i="1"/>
  <c r="BX20" i="1"/>
  <c r="BZ20" i="1" s="1"/>
  <c r="BS20" i="1"/>
  <c r="BV20" i="1" s="1"/>
  <c r="CD616" i="1"/>
  <c r="CF616" i="1" s="1"/>
  <c r="CI616" i="1"/>
  <c r="CN616" i="1"/>
  <c r="CS616" i="1"/>
  <c r="BX616" i="1"/>
  <c r="BS616" i="1"/>
  <c r="CD914" i="1"/>
  <c r="CF914" i="1" s="1"/>
  <c r="CI914" i="1"/>
  <c r="CN914" i="1"/>
  <c r="CP914" i="1" s="1"/>
  <c r="CS914" i="1"/>
  <c r="BX914" i="1"/>
  <c r="BZ914" i="1" s="1"/>
  <c r="BS914" i="1"/>
  <c r="CD737" i="1"/>
  <c r="CI737" i="1"/>
  <c r="CL737" i="1" s="1"/>
  <c r="CN737" i="1"/>
  <c r="CP737" i="1" s="1"/>
  <c r="CS737" i="1"/>
  <c r="BX737" i="1"/>
  <c r="BZ737" i="1" s="1"/>
  <c r="BS737" i="1"/>
  <c r="BV737" i="1" s="1"/>
  <c r="CD303" i="1"/>
  <c r="CF303" i="1" s="1"/>
  <c r="CI303" i="1"/>
  <c r="CL303" i="1" s="1"/>
  <c r="CN303" i="1"/>
  <c r="CP303" i="1" s="1"/>
  <c r="CS303" i="1"/>
  <c r="BX303" i="1"/>
  <c r="BS303" i="1"/>
  <c r="BV303" i="1" s="1"/>
  <c r="CD663" i="1"/>
  <c r="CI663" i="1"/>
  <c r="CN663" i="1"/>
  <c r="CP663" i="1" s="1"/>
  <c r="CS663" i="1"/>
  <c r="BX663" i="1"/>
  <c r="BZ663" i="1" s="1"/>
  <c r="BS663" i="1"/>
  <c r="BV663" i="1" s="1"/>
  <c r="CD954" i="1"/>
  <c r="CI954" i="1"/>
  <c r="CN954" i="1"/>
  <c r="CP954" i="1" s="1"/>
  <c r="CS954" i="1"/>
  <c r="CU954" i="1" s="1"/>
  <c r="BX954" i="1"/>
  <c r="BZ954" i="1" s="1"/>
  <c r="BS954" i="1"/>
  <c r="BV954" i="1" s="1"/>
  <c r="CD332" i="1"/>
  <c r="CF332" i="1" s="1"/>
  <c r="CI332" i="1"/>
  <c r="CL332" i="1" s="1"/>
  <c r="CN332" i="1"/>
  <c r="CP332" i="1" s="1"/>
  <c r="CS332" i="1"/>
  <c r="BX332" i="1"/>
  <c r="BS332" i="1"/>
  <c r="BV332" i="1" s="1"/>
  <c r="CD700" i="1"/>
  <c r="CI700" i="1"/>
  <c r="CL700" i="1" s="1"/>
  <c r="CN700" i="1"/>
  <c r="CP700" i="1" s="1"/>
  <c r="CS700" i="1"/>
  <c r="BX700" i="1"/>
  <c r="BZ700" i="1" s="1"/>
  <c r="BS700" i="1"/>
  <c r="BV700" i="1" s="1"/>
  <c r="CD803" i="1"/>
  <c r="CF803" i="1" s="1"/>
  <c r="CI803" i="1"/>
  <c r="CN803" i="1"/>
  <c r="CP803" i="1" s="1"/>
  <c r="CS803" i="1"/>
  <c r="BX803" i="1"/>
  <c r="BS803" i="1"/>
  <c r="BV803" i="1" s="1"/>
  <c r="CD260" i="1"/>
  <c r="CF260" i="1" s="1"/>
  <c r="CI260" i="1"/>
  <c r="CN260" i="1"/>
  <c r="CP260" i="1" s="1"/>
  <c r="CS260" i="1"/>
  <c r="CU260" i="1" s="1"/>
  <c r="BX260" i="1"/>
  <c r="BZ260" i="1" s="1"/>
  <c r="BS260" i="1"/>
  <c r="BV260" i="1" s="1"/>
  <c r="CD787" i="1"/>
  <c r="CF787" i="1" s="1"/>
  <c r="CI787" i="1"/>
  <c r="CL787" i="1" s="1"/>
  <c r="CN787" i="1"/>
  <c r="CP787" i="1" s="1"/>
  <c r="CS787" i="1"/>
  <c r="CU787" i="1" s="1"/>
  <c r="BX787" i="1"/>
  <c r="BZ787" i="1" s="1"/>
  <c r="BS787" i="1"/>
  <c r="BV787" i="1" s="1"/>
  <c r="CD75" i="1"/>
  <c r="CI75" i="1"/>
  <c r="CL75" i="1" s="1"/>
  <c r="CN75" i="1"/>
  <c r="CP75" i="1" s="1"/>
  <c r="CS75" i="1"/>
  <c r="BX75" i="1"/>
  <c r="BZ75" i="1" s="1"/>
  <c r="BS75" i="1"/>
  <c r="BV75" i="1" s="1"/>
  <c r="CD913" i="1"/>
  <c r="CF913" i="1" s="1"/>
  <c r="CI913" i="1"/>
  <c r="CL913" i="1" s="1"/>
  <c r="CN913" i="1"/>
  <c r="CP913" i="1" s="1"/>
  <c r="CS913" i="1"/>
  <c r="BX913" i="1"/>
  <c r="BZ913" i="1" s="1"/>
  <c r="BS913" i="1"/>
  <c r="CD791" i="1"/>
  <c r="CI791" i="1"/>
  <c r="CN791" i="1"/>
  <c r="CS791" i="1"/>
  <c r="CU791" i="1" s="1"/>
  <c r="BX791" i="1"/>
  <c r="BS791" i="1"/>
  <c r="BV791" i="1" s="1"/>
  <c r="CD52" i="1"/>
  <c r="CF52" i="1" s="1"/>
  <c r="CI52" i="1"/>
  <c r="CN52" i="1"/>
  <c r="CP52" i="1" s="1"/>
  <c r="CS52" i="1"/>
  <c r="CU52" i="1" s="1"/>
  <c r="BX52" i="1"/>
  <c r="BS52" i="1"/>
  <c r="BV52" i="1" s="1"/>
  <c r="CD916" i="1"/>
  <c r="CI916" i="1"/>
  <c r="CL916" i="1" s="1"/>
  <c r="CN916" i="1"/>
  <c r="CP916" i="1" s="1"/>
  <c r="CS916" i="1"/>
  <c r="BX916" i="1"/>
  <c r="BS916" i="1"/>
  <c r="CD974" i="1"/>
  <c r="CF974" i="1" s="1"/>
  <c r="CI974" i="1"/>
  <c r="CN974" i="1"/>
  <c r="CS974" i="1"/>
  <c r="BX974" i="1"/>
  <c r="BZ974" i="1" s="1"/>
  <c r="BS974" i="1"/>
  <c r="BV974" i="1" s="1"/>
  <c r="CD206" i="1"/>
  <c r="CI206" i="1"/>
  <c r="CN206" i="1"/>
  <c r="CP206" i="1" s="1"/>
  <c r="CS206" i="1"/>
  <c r="BX206" i="1"/>
  <c r="BS206" i="1"/>
  <c r="CD949" i="1"/>
  <c r="CF949" i="1" s="1"/>
  <c r="CI949" i="1"/>
  <c r="CN949" i="1"/>
  <c r="CS949" i="1"/>
  <c r="CU949" i="1" s="1"/>
  <c r="BX949" i="1"/>
  <c r="BZ949" i="1" s="1"/>
  <c r="BS949" i="1"/>
  <c r="CD352" i="1"/>
  <c r="CF352" i="1" s="1"/>
  <c r="CI352" i="1"/>
  <c r="CL352" i="1" s="1"/>
  <c r="CN352" i="1"/>
  <c r="CP352" i="1" s="1"/>
  <c r="CS352" i="1"/>
  <c r="BX352" i="1"/>
  <c r="BS352" i="1"/>
  <c r="BV352" i="1" s="1"/>
  <c r="CD516" i="1"/>
  <c r="CF516" i="1" s="1"/>
  <c r="CI516" i="1"/>
  <c r="CN516" i="1"/>
  <c r="CP516" i="1" s="1"/>
  <c r="CS516" i="1"/>
  <c r="BX516" i="1"/>
  <c r="BZ516" i="1" s="1"/>
  <c r="BS516" i="1"/>
  <c r="BV516" i="1" s="1"/>
  <c r="CD469" i="1"/>
  <c r="CI469" i="1"/>
  <c r="CN469" i="1"/>
  <c r="CP469" i="1" s="1"/>
  <c r="CS469" i="1"/>
  <c r="BX469" i="1"/>
  <c r="BZ469" i="1" s="1"/>
  <c r="BS469" i="1"/>
  <c r="CD389" i="1"/>
  <c r="CF389" i="1" s="1"/>
  <c r="CI389" i="1"/>
  <c r="CL389" i="1" s="1"/>
  <c r="CN389" i="1"/>
  <c r="CP389" i="1" s="1"/>
  <c r="CS389" i="1"/>
  <c r="BX389" i="1"/>
  <c r="BZ389" i="1" s="1"/>
  <c r="BS389" i="1"/>
  <c r="BV389" i="1" s="1"/>
  <c r="CD627" i="1"/>
  <c r="CF627" i="1" s="1"/>
  <c r="CI627" i="1"/>
  <c r="CN627" i="1"/>
  <c r="CS627" i="1"/>
  <c r="CU627" i="1" s="1"/>
  <c r="BX627" i="1"/>
  <c r="BS627" i="1"/>
  <c r="CD258" i="1"/>
  <c r="CF258" i="1" s="1"/>
  <c r="CI258" i="1"/>
  <c r="CN258" i="1"/>
  <c r="CS258" i="1"/>
  <c r="BX258" i="1"/>
  <c r="BZ258" i="1" s="1"/>
  <c r="BS258" i="1"/>
  <c r="BV258" i="1" s="1"/>
  <c r="CD361" i="1"/>
  <c r="CI361" i="1"/>
  <c r="CN361" i="1"/>
  <c r="CP361" i="1" s="1"/>
  <c r="CS361" i="1"/>
  <c r="BX361" i="1"/>
  <c r="BZ361" i="1" s="1"/>
  <c r="BS361" i="1"/>
  <c r="CD165" i="1"/>
  <c r="CF165" i="1" s="1"/>
  <c r="CI165" i="1"/>
  <c r="CL165" i="1" s="1"/>
  <c r="CN165" i="1"/>
  <c r="CP165" i="1" s="1"/>
  <c r="CS165" i="1"/>
  <c r="BX165" i="1"/>
  <c r="BS165" i="1"/>
  <c r="BV165" i="1" s="1"/>
  <c r="CD47" i="1"/>
  <c r="CI47" i="1"/>
  <c r="CL47" i="1" s="1"/>
  <c r="CN47" i="1"/>
  <c r="CP47" i="1" s="1"/>
  <c r="CS47" i="1"/>
  <c r="BX47" i="1"/>
  <c r="BZ47" i="1" s="1"/>
  <c r="BS47" i="1"/>
  <c r="BV47" i="1" s="1"/>
  <c r="CD134" i="1"/>
  <c r="CF134" i="1" s="1"/>
  <c r="CI134" i="1"/>
  <c r="CN134" i="1"/>
  <c r="CP134" i="1" s="1"/>
  <c r="CS134" i="1"/>
  <c r="BX134" i="1"/>
  <c r="BZ134" i="1" s="1"/>
  <c r="BS134" i="1"/>
  <c r="BV134" i="1" s="1"/>
  <c r="CD736" i="1"/>
  <c r="CF736" i="1" s="1"/>
  <c r="CI736" i="1"/>
  <c r="CN736" i="1"/>
  <c r="CP736" i="1" s="1"/>
  <c r="CS736" i="1"/>
  <c r="CU736" i="1" s="1"/>
  <c r="BX736" i="1"/>
  <c r="BZ736" i="1" s="1"/>
  <c r="BS736" i="1"/>
  <c r="CD747" i="1"/>
  <c r="CF747" i="1" s="1"/>
  <c r="CI747" i="1"/>
  <c r="CL747" i="1" s="1"/>
  <c r="CN747" i="1"/>
  <c r="CS747" i="1"/>
  <c r="BX747" i="1"/>
  <c r="BZ747" i="1" s="1"/>
  <c r="BS747" i="1"/>
  <c r="BV747" i="1" s="1"/>
  <c r="CD906" i="1"/>
  <c r="CF906" i="1" s="1"/>
  <c r="CI906" i="1"/>
  <c r="CL906" i="1" s="1"/>
  <c r="CN906" i="1"/>
  <c r="CP906" i="1" s="1"/>
  <c r="CS906" i="1"/>
  <c r="BX906" i="1"/>
  <c r="BS906" i="1"/>
  <c r="BV906" i="1" s="1"/>
  <c r="CD805" i="1"/>
  <c r="CF805" i="1" s="1"/>
  <c r="CI805" i="1"/>
  <c r="CL805" i="1" s="1"/>
  <c r="CN805" i="1"/>
  <c r="CP805" i="1" s="1"/>
  <c r="CS805" i="1"/>
  <c r="BX805" i="1"/>
  <c r="BZ805" i="1" s="1"/>
  <c r="BS805" i="1"/>
  <c r="BV805" i="1" s="1"/>
  <c r="CD743" i="1"/>
  <c r="CI743" i="1"/>
  <c r="CN743" i="1"/>
  <c r="CP743" i="1" s="1"/>
  <c r="CS743" i="1"/>
  <c r="BX743" i="1"/>
  <c r="BS743" i="1"/>
  <c r="CD856" i="1"/>
  <c r="CF856" i="1" s="1"/>
  <c r="CI856" i="1"/>
  <c r="CN856" i="1"/>
  <c r="CP856" i="1" s="1"/>
  <c r="CS856" i="1"/>
  <c r="CU856" i="1" s="1"/>
  <c r="BX856" i="1"/>
  <c r="BZ856" i="1" s="1"/>
  <c r="BS856" i="1"/>
  <c r="CD294" i="1"/>
  <c r="CF294" i="1" s="1"/>
  <c r="CI294" i="1"/>
  <c r="CL294" i="1" s="1"/>
  <c r="CN294" i="1"/>
  <c r="CP294" i="1" s="1"/>
  <c r="CS294" i="1"/>
  <c r="BX294" i="1"/>
  <c r="BS294" i="1"/>
  <c r="BV294" i="1" s="1"/>
  <c r="CD249" i="1"/>
  <c r="CF249" i="1" s="1"/>
  <c r="CI249" i="1"/>
  <c r="CL249" i="1" s="1"/>
  <c r="CN249" i="1"/>
  <c r="CP249" i="1" s="1"/>
  <c r="CS249" i="1"/>
  <c r="BX249" i="1"/>
  <c r="BS249" i="1"/>
  <c r="CD408" i="1"/>
  <c r="CI408" i="1"/>
  <c r="CN408" i="1"/>
  <c r="CP408" i="1" s="1"/>
  <c r="CS408" i="1"/>
  <c r="BX408" i="1"/>
  <c r="BZ408" i="1" s="1"/>
  <c r="BS408" i="1"/>
  <c r="CD776" i="1"/>
  <c r="CF776" i="1" s="1"/>
  <c r="CI776" i="1"/>
  <c r="CL776" i="1" s="1"/>
  <c r="CN776" i="1"/>
  <c r="CP776" i="1" s="1"/>
  <c r="CS776" i="1"/>
  <c r="BX776" i="1"/>
  <c r="BS776" i="1"/>
  <c r="BV776" i="1" s="1"/>
  <c r="CD654" i="1"/>
  <c r="CF654" i="1" s="1"/>
  <c r="CI654" i="1"/>
  <c r="CN654" i="1"/>
  <c r="CP654" i="1" s="1"/>
  <c r="CS654" i="1"/>
  <c r="CU654" i="1" s="1"/>
  <c r="BX654" i="1"/>
  <c r="BS654" i="1"/>
  <c r="CD225" i="1"/>
  <c r="CF225" i="1" s="1"/>
  <c r="CI225" i="1"/>
  <c r="CN225" i="1"/>
  <c r="CP225" i="1" s="1"/>
  <c r="CS225" i="1"/>
  <c r="BX225" i="1"/>
  <c r="BZ225" i="1" s="1"/>
  <c r="BS225" i="1"/>
  <c r="BV225" i="1" s="1"/>
  <c r="CD40" i="1"/>
  <c r="CI40" i="1"/>
  <c r="CN40" i="1"/>
  <c r="CP40" i="1" s="1"/>
  <c r="CS40" i="1"/>
  <c r="BX40" i="1"/>
  <c r="BZ40" i="1" s="1"/>
  <c r="BS40" i="1"/>
  <c r="CD39" i="1"/>
  <c r="CF39" i="1" s="1"/>
  <c r="CI39" i="1"/>
  <c r="CN39" i="1"/>
  <c r="CS39" i="1"/>
  <c r="CU39" i="1" s="1"/>
  <c r="BX39" i="1"/>
  <c r="BZ39" i="1" s="1"/>
  <c r="BS39" i="1"/>
  <c r="BV39" i="1" s="1"/>
  <c r="CD564" i="1"/>
  <c r="CF564" i="1" s="1"/>
  <c r="CI564" i="1"/>
  <c r="CL564" i="1" s="1"/>
  <c r="CN564" i="1"/>
  <c r="CP564" i="1" s="1"/>
  <c r="CS564" i="1"/>
  <c r="CU564" i="1" s="1"/>
  <c r="BX564" i="1"/>
  <c r="BS564" i="1"/>
  <c r="CD536" i="1"/>
  <c r="CI536" i="1"/>
  <c r="CN536" i="1"/>
  <c r="CS536" i="1"/>
  <c r="BX536" i="1"/>
  <c r="BZ536" i="1" s="1"/>
  <c r="BS536" i="1"/>
  <c r="CD720" i="1"/>
  <c r="CF720" i="1" s="1"/>
  <c r="CI720" i="1"/>
  <c r="CN720" i="1"/>
  <c r="CP720" i="1" s="1"/>
  <c r="CS720" i="1"/>
  <c r="CU720" i="1" s="1"/>
  <c r="BX720" i="1"/>
  <c r="BZ720" i="1" s="1"/>
  <c r="BS720" i="1"/>
  <c r="CD691" i="1"/>
  <c r="CF691" i="1" s="1"/>
  <c r="CI691" i="1"/>
  <c r="CL691" i="1" s="1"/>
  <c r="CN691" i="1"/>
  <c r="CS691" i="1"/>
  <c r="BX691" i="1"/>
  <c r="BS691" i="1"/>
  <c r="BV691" i="1" s="1"/>
  <c r="CD824" i="1"/>
  <c r="CI824" i="1"/>
  <c r="CL824" i="1" s="1"/>
  <c r="CN824" i="1"/>
  <c r="CP824" i="1" s="1"/>
  <c r="CS824" i="1"/>
  <c r="BX824" i="1"/>
  <c r="BS824" i="1"/>
  <c r="CD356" i="1"/>
  <c r="CF356" i="1" s="1"/>
  <c r="CI356" i="1"/>
  <c r="CN356" i="1"/>
  <c r="CS356" i="1"/>
  <c r="BX356" i="1"/>
  <c r="BZ356" i="1" s="1"/>
  <c r="BS356" i="1"/>
  <c r="BV356" i="1" s="1"/>
  <c r="CD153" i="1"/>
  <c r="CF153" i="1" s="1"/>
  <c r="CI153" i="1"/>
  <c r="CL153" i="1" s="1"/>
  <c r="CN153" i="1"/>
  <c r="CP153" i="1" s="1"/>
  <c r="CS153" i="1"/>
  <c r="CU153" i="1" s="1"/>
  <c r="BX153" i="1"/>
  <c r="BZ153" i="1" s="1"/>
  <c r="BS153" i="1"/>
  <c r="BV153" i="1" s="1"/>
  <c r="CD256" i="1"/>
  <c r="CF256" i="1" s="1"/>
  <c r="CI256" i="1"/>
  <c r="CN256" i="1"/>
  <c r="CS256" i="1"/>
  <c r="CU256" i="1" s="1"/>
  <c r="BX256" i="1"/>
  <c r="BZ256" i="1" s="1"/>
  <c r="BS256" i="1"/>
  <c r="BV256" i="1" s="1"/>
  <c r="CD784" i="1"/>
  <c r="CI784" i="1"/>
  <c r="CL784" i="1" s="1"/>
  <c r="CN784" i="1"/>
  <c r="CP784" i="1" s="1"/>
  <c r="CS784" i="1"/>
  <c r="BX784" i="1"/>
  <c r="BZ784" i="1" s="1"/>
  <c r="BS784" i="1"/>
  <c r="BV784" i="1" s="1"/>
  <c r="CD235" i="1"/>
  <c r="CF235" i="1" s="1"/>
  <c r="CI235" i="1"/>
  <c r="CN235" i="1"/>
  <c r="CS235" i="1"/>
  <c r="BX235" i="1"/>
  <c r="BZ235" i="1" s="1"/>
  <c r="BS235" i="1"/>
  <c r="BV235" i="1" s="1"/>
  <c r="CD750" i="1"/>
  <c r="CF750" i="1" s="1"/>
  <c r="CI750" i="1"/>
  <c r="CN750" i="1"/>
  <c r="CP750" i="1" s="1"/>
  <c r="CS750" i="1"/>
  <c r="CU750" i="1" s="1"/>
  <c r="BX750" i="1"/>
  <c r="BZ750" i="1" s="1"/>
  <c r="BS750" i="1"/>
  <c r="CD773" i="1"/>
  <c r="CF773" i="1" s="1"/>
  <c r="CI773" i="1"/>
  <c r="CN773" i="1"/>
  <c r="CS773" i="1"/>
  <c r="CU773" i="1" s="1"/>
  <c r="BX773" i="1"/>
  <c r="BZ773" i="1" s="1"/>
  <c r="BS773" i="1"/>
  <c r="BV773" i="1" s="1"/>
  <c r="CD629" i="1"/>
  <c r="CI629" i="1"/>
  <c r="CL629" i="1" s="1"/>
  <c r="CN629" i="1"/>
  <c r="CP629" i="1" s="1"/>
  <c r="CS629" i="1"/>
  <c r="BX629" i="1"/>
  <c r="BS629" i="1"/>
  <c r="CD529" i="1"/>
  <c r="CF529" i="1" s="1"/>
  <c r="CI529" i="1"/>
  <c r="CN529" i="1"/>
  <c r="CP529" i="1" s="1"/>
  <c r="CS529" i="1"/>
  <c r="BX529" i="1"/>
  <c r="BS529" i="1"/>
  <c r="CD185" i="1"/>
  <c r="CF185" i="1" s="1"/>
  <c r="CI185" i="1"/>
  <c r="CN185" i="1"/>
  <c r="CP185" i="1" s="1"/>
  <c r="CS185" i="1"/>
  <c r="CU185" i="1" s="1"/>
  <c r="BX185" i="1"/>
  <c r="BZ185" i="1" s="1"/>
  <c r="BS185" i="1"/>
  <c r="BV185" i="1" s="1"/>
  <c r="CD70" i="1"/>
  <c r="CF70" i="1" s="1"/>
  <c r="CI70" i="1"/>
  <c r="CL70" i="1" s="1"/>
  <c r="CN70" i="1"/>
  <c r="CS70" i="1"/>
  <c r="CU70" i="1" s="1"/>
  <c r="BX70" i="1"/>
  <c r="BZ70" i="1" s="1"/>
  <c r="BS70" i="1"/>
  <c r="BV70" i="1" s="1"/>
  <c r="CD933" i="1"/>
  <c r="CI933" i="1"/>
  <c r="CL933" i="1" s="1"/>
  <c r="CN933" i="1"/>
  <c r="CP933" i="1" s="1"/>
  <c r="CS933" i="1"/>
  <c r="BX933" i="1"/>
  <c r="BS933" i="1"/>
  <c r="CD216" i="1"/>
  <c r="CI216" i="1"/>
  <c r="CN216" i="1"/>
  <c r="CP216" i="1" s="1"/>
  <c r="CS216" i="1"/>
  <c r="BX216" i="1"/>
  <c r="BZ216" i="1" s="1"/>
  <c r="BS216" i="1"/>
  <c r="CD86" i="1"/>
  <c r="CF86" i="1" s="1"/>
  <c r="CI86" i="1"/>
  <c r="CL86" i="1" s="1"/>
  <c r="CN86" i="1"/>
  <c r="CP86" i="1" s="1"/>
  <c r="CS86" i="1"/>
  <c r="BX86" i="1"/>
  <c r="BS86" i="1"/>
  <c r="BV86" i="1" s="1"/>
  <c r="CD510" i="1"/>
  <c r="CF510" i="1" s="1"/>
  <c r="CI510" i="1"/>
  <c r="CL510" i="1" s="1"/>
  <c r="CN510" i="1"/>
  <c r="CP510" i="1" s="1"/>
  <c r="CS510" i="1"/>
  <c r="BX510" i="1"/>
  <c r="BS510" i="1"/>
  <c r="BV510" i="1" s="1"/>
  <c r="CD911" i="1"/>
  <c r="CI911" i="1"/>
  <c r="CL911" i="1" s="1"/>
  <c r="CN911" i="1"/>
  <c r="CS911" i="1"/>
  <c r="CU911" i="1" s="1"/>
  <c r="BX911" i="1"/>
  <c r="BZ911" i="1" s="1"/>
  <c r="BS911" i="1"/>
  <c r="CD873" i="1"/>
  <c r="CF873" i="1" s="1"/>
  <c r="CI873" i="1"/>
  <c r="CN873" i="1"/>
  <c r="CP873" i="1" s="1"/>
  <c r="CS873" i="1"/>
  <c r="CU873" i="1" s="1"/>
  <c r="BX873" i="1"/>
  <c r="BZ873" i="1" s="1"/>
  <c r="BS873" i="1"/>
  <c r="BV873" i="1" s="1"/>
  <c r="CD119" i="1"/>
  <c r="CF119" i="1" s="1"/>
  <c r="CI119" i="1"/>
  <c r="CN119" i="1"/>
  <c r="CP119" i="1" s="1"/>
  <c r="CS119" i="1"/>
  <c r="BX119" i="1"/>
  <c r="BS119" i="1"/>
  <c r="BV119" i="1" s="1"/>
  <c r="CD296" i="1"/>
  <c r="CF296" i="1" s="1"/>
  <c r="CI296" i="1"/>
  <c r="CL296" i="1" s="1"/>
  <c r="CN296" i="1"/>
  <c r="CS296" i="1"/>
  <c r="CU296" i="1" s="1"/>
  <c r="BX296" i="1"/>
  <c r="BZ296" i="1" s="1"/>
  <c r="BS296" i="1"/>
  <c r="BV296" i="1" s="1"/>
  <c r="CD864" i="1"/>
  <c r="CI864" i="1"/>
  <c r="CL864" i="1" s="1"/>
  <c r="CN864" i="1"/>
  <c r="CP864" i="1" s="1"/>
  <c r="CS864" i="1"/>
  <c r="BX864" i="1"/>
  <c r="BS864" i="1"/>
  <c r="BV864" i="1" s="1"/>
  <c r="CD976" i="1"/>
  <c r="CF976" i="1" s="1"/>
  <c r="CI976" i="1"/>
  <c r="CN976" i="1"/>
  <c r="CP976" i="1" s="1"/>
  <c r="CS976" i="1"/>
  <c r="BX976" i="1"/>
  <c r="BZ976" i="1" s="1"/>
  <c r="BS976" i="1"/>
  <c r="CD191" i="1"/>
  <c r="CI191" i="1"/>
  <c r="CN191" i="1"/>
  <c r="CP191" i="1" s="1"/>
  <c r="CS191" i="1"/>
  <c r="CU191" i="1" s="1"/>
  <c r="BX191" i="1"/>
  <c r="BZ191" i="1" s="1"/>
  <c r="BS191" i="1"/>
  <c r="CD758" i="1"/>
  <c r="CI758" i="1"/>
  <c r="CL758" i="1" s="1"/>
  <c r="CN758" i="1"/>
  <c r="CS758" i="1"/>
  <c r="BX758" i="1"/>
  <c r="BZ758" i="1" s="1"/>
  <c r="BS758" i="1"/>
  <c r="CD124" i="1"/>
  <c r="CF124" i="1" s="1"/>
  <c r="CI124" i="1"/>
  <c r="CL124" i="1" s="1"/>
  <c r="CN124" i="1"/>
  <c r="CP124" i="1" s="1"/>
  <c r="CS124" i="1"/>
  <c r="BX124" i="1"/>
  <c r="BZ124" i="1" s="1"/>
  <c r="BS124" i="1"/>
  <c r="BV124" i="1" s="1"/>
  <c r="CD418" i="1"/>
  <c r="CF418" i="1" s="1"/>
  <c r="CI418" i="1"/>
  <c r="CL418" i="1" s="1"/>
  <c r="CN418" i="1"/>
  <c r="CP418" i="1" s="1"/>
  <c r="CS418" i="1"/>
  <c r="BX418" i="1"/>
  <c r="BS418" i="1"/>
  <c r="BV418" i="1" s="1"/>
  <c r="CD707" i="1"/>
  <c r="CI707" i="1"/>
  <c r="CN707" i="1"/>
  <c r="CP707" i="1" s="1"/>
  <c r="CS707" i="1"/>
  <c r="CU707" i="1" s="1"/>
  <c r="BX707" i="1"/>
  <c r="BS707" i="1"/>
  <c r="BV707" i="1" s="1"/>
  <c r="CD630" i="1"/>
  <c r="CF630" i="1" s="1"/>
  <c r="CI630" i="1"/>
  <c r="CL630" i="1" s="1"/>
  <c r="CN630" i="1"/>
  <c r="CS630" i="1"/>
  <c r="CU630" i="1" s="1"/>
  <c r="BX630" i="1"/>
  <c r="BZ630" i="1" s="1"/>
  <c r="BS630" i="1"/>
  <c r="CD882" i="1"/>
  <c r="CF882" i="1" s="1"/>
  <c r="CI882" i="1"/>
  <c r="CL882" i="1" s="1"/>
  <c r="CN882" i="1"/>
  <c r="CP882" i="1" s="1"/>
  <c r="CS882" i="1"/>
  <c r="BX882" i="1"/>
  <c r="BS882" i="1"/>
  <c r="CD202" i="1"/>
  <c r="CF202" i="1" s="1"/>
  <c r="CI202" i="1"/>
  <c r="CL202" i="1" s="1"/>
  <c r="CN202" i="1"/>
  <c r="CS202" i="1"/>
  <c r="CU202" i="1" s="1"/>
  <c r="BX202" i="1"/>
  <c r="BZ202" i="1" s="1"/>
  <c r="BS202" i="1"/>
  <c r="BV202" i="1" s="1"/>
  <c r="CD43" i="1"/>
  <c r="CI43" i="1"/>
  <c r="CN43" i="1"/>
  <c r="CP43" i="1" s="1"/>
  <c r="CS43" i="1"/>
  <c r="BX43" i="1"/>
  <c r="BZ43" i="1" s="1"/>
  <c r="BS43" i="1"/>
  <c r="BV43" i="1" s="1"/>
  <c r="CD474" i="1"/>
  <c r="CI474" i="1"/>
  <c r="CL474" i="1" s="1"/>
  <c r="CN474" i="1"/>
  <c r="CS474" i="1"/>
  <c r="BX474" i="1"/>
  <c r="BS474" i="1"/>
  <c r="BV474" i="1" s="1"/>
  <c r="CD460" i="1"/>
  <c r="CI460" i="1"/>
  <c r="CL460" i="1" s="1"/>
  <c r="CN460" i="1"/>
  <c r="CP460" i="1" s="1"/>
  <c r="CS460" i="1"/>
  <c r="BX460" i="1"/>
  <c r="BS460" i="1"/>
  <c r="BV460" i="1" s="1"/>
  <c r="CD891" i="1"/>
  <c r="CI891" i="1"/>
  <c r="CN891" i="1"/>
  <c r="CS891" i="1"/>
  <c r="BX891" i="1"/>
  <c r="BZ891" i="1" s="1"/>
  <c r="BS891" i="1"/>
  <c r="CD685" i="1"/>
  <c r="CF685" i="1" s="1"/>
  <c r="CI685" i="1"/>
  <c r="CL685" i="1" s="1"/>
  <c r="CN685" i="1"/>
  <c r="CP685" i="1" s="1"/>
  <c r="CS685" i="1"/>
  <c r="CU685" i="1" s="1"/>
  <c r="BX685" i="1"/>
  <c r="BS685" i="1"/>
  <c r="CD486" i="1"/>
  <c r="CI486" i="1"/>
  <c r="CL486" i="1" s="1"/>
  <c r="CN486" i="1"/>
  <c r="CP486" i="1" s="1"/>
  <c r="CS486" i="1"/>
  <c r="BX486" i="1"/>
  <c r="BS486" i="1"/>
  <c r="BV486" i="1" s="1"/>
  <c r="CD818" i="1"/>
  <c r="CI818" i="1"/>
  <c r="CN818" i="1"/>
  <c r="CS818" i="1"/>
  <c r="CV818" i="1" s="1"/>
  <c r="BX818" i="1"/>
  <c r="BS818" i="1"/>
  <c r="BV818" i="1" s="1"/>
  <c r="CD979" i="1"/>
  <c r="CI979" i="1"/>
  <c r="CK979" i="1" s="1"/>
  <c r="CN979" i="1"/>
  <c r="CS979" i="1"/>
  <c r="CU979" i="1" s="1"/>
  <c r="BX979" i="1"/>
  <c r="BS979" i="1"/>
  <c r="CD171" i="1"/>
  <c r="CI171" i="1"/>
  <c r="CL171" i="1" s="1"/>
  <c r="CN171" i="1"/>
  <c r="CS171" i="1"/>
  <c r="CU171" i="1" s="1"/>
  <c r="BX171" i="1"/>
  <c r="BS171" i="1"/>
  <c r="CD718" i="1"/>
  <c r="CI718" i="1"/>
  <c r="CL718" i="1" s="1"/>
  <c r="CN718" i="1"/>
  <c r="CS718" i="1"/>
  <c r="CU718" i="1" s="1"/>
  <c r="BX718" i="1"/>
  <c r="BS718" i="1"/>
  <c r="CD521" i="1"/>
  <c r="CI521" i="1"/>
  <c r="CL521" i="1" s="1"/>
  <c r="CN521" i="1"/>
  <c r="CS521" i="1"/>
  <c r="BX521" i="1"/>
  <c r="BZ521" i="1" s="1"/>
  <c r="BS521" i="1"/>
  <c r="BV521" i="1" s="1"/>
  <c r="CD458" i="1"/>
  <c r="CI458" i="1"/>
  <c r="CN458" i="1"/>
  <c r="CS458" i="1"/>
  <c r="BX458" i="1"/>
  <c r="BS458" i="1"/>
  <c r="CD779" i="1"/>
  <c r="CI779" i="1"/>
  <c r="CN779" i="1"/>
  <c r="CS779" i="1"/>
  <c r="BX779" i="1"/>
  <c r="BS779" i="1"/>
  <c r="CD579" i="1"/>
  <c r="CI579" i="1"/>
  <c r="CN579" i="1"/>
  <c r="CS579" i="1"/>
  <c r="BX579" i="1"/>
  <c r="BS579" i="1"/>
  <c r="CD505" i="1"/>
  <c r="CI505" i="1"/>
  <c r="CN505" i="1"/>
  <c r="CS505" i="1"/>
  <c r="BX505" i="1"/>
  <c r="BS505" i="1"/>
  <c r="CD58" i="1"/>
  <c r="CI58" i="1"/>
  <c r="CN58" i="1"/>
  <c r="CS58" i="1"/>
  <c r="BX58" i="1"/>
  <c r="BS58" i="1"/>
  <c r="CD732" i="1"/>
  <c r="CI732" i="1"/>
  <c r="CN732" i="1"/>
  <c r="CS732" i="1"/>
  <c r="BX732" i="1"/>
  <c r="BS732" i="1"/>
  <c r="CQ152" i="1"/>
  <c r="CL152" i="1"/>
  <c r="CV725" i="1"/>
  <c r="CG725" i="1"/>
  <c r="CQ511" i="1"/>
  <c r="CG511" i="1"/>
  <c r="CL297" i="1"/>
  <c r="CQ502" i="1"/>
  <c r="CL502" i="1"/>
  <c r="CG502" i="1"/>
  <c r="CV570" i="1"/>
  <c r="CG570" i="1"/>
  <c r="CQ142" i="1"/>
  <c r="CQ610" i="1"/>
  <c r="CL610" i="1"/>
  <c r="CV308" i="1"/>
  <c r="CG308" i="1"/>
  <c r="CQ623" i="1"/>
  <c r="CG149" i="1"/>
  <c r="CQ211" i="1"/>
  <c r="CL211" i="1"/>
  <c r="CV816" i="1"/>
  <c r="CG816" i="1"/>
  <c r="CQ668" i="1"/>
  <c r="CQ496" i="1"/>
  <c r="CL496" i="1"/>
  <c r="CV314" i="1"/>
  <c r="CG314" i="1"/>
  <c r="CQ822" i="1"/>
  <c r="CL275" i="1"/>
  <c r="CQ312" i="1"/>
  <c r="CL312" i="1"/>
  <c r="CV441" i="1"/>
  <c r="CG441" i="1"/>
  <c r="CQ781" i="1"/>
  <c r="CG781" i="1"/>
  <c r="CQ928" i="1"/>
  <c r="CL928" i="1"/>
  <c r="CV957" i="1"/>
  <c r="CG957" i="1"/>
  <c r="CQ594" i="1"/>
  <c r="CG132" i="1"/>
  <c r="CQ633" i="1"/>
  <c r="CL633" i="1"/>
  <c r="CV415" i="1"/>
  <c r="CG415" i="1"/>
  <c r="CQ388" i="1"/>
  <c r="CQ424" i="1"/>
  <c r="CL424" i="1"/>
  <c r="CV966" i="1"/>
  <c r="CG966" i="1"/>
  <c r="CQ368" i="1"/>
  <c r="CQ44" i="1"/>
  <c r="CL44" i="1"/>
  <c r="CV622" i="1"/>
  <c r="CG622" i="1"/>
  <c r="CQ893" i="1"/>
  <c r="CQ589" i="1"/>
  <c r="CL589" i="1"/>
  <c r="CV712" i="1"/>
  <c r="CG712" i="1"/>
  <c r="CQ107" i="1"/>
  <c r="CG567" i="1"/>
  <c r="CQ585" i="1"/>
  <c r="CL585" i="1"/>
  <c r="CV432" i="1"/>
  <c r="CG432" i="1"/>
  <c r="CQ401" i="1"/>
  <c r="CQ136" i="1"/>
  <c r="CL136" i="1"/>
  <c r="CV566" i="1"/>
  <c r="CG566" i="1"/>
  <c r="CQ7" i="1"/>
  <c r="CQ173" i="1"/>
  <c r="CL173" i="1"/>
  <c r="CV683" i="1"/>
  <c r="CQ683" i="1"/>
  <c r="CG683" i="1"/>
  <c r="CQ706" i="1"/>
  <c r="CQ85" i="1"/>
  <c r="CL85" i="1"/>
  <c r="CV172" i="1"/>
  <c r="CG172" i="1"/>
  <c r="CQ302" i="1"/>
  <c r="CG461" i="1"/>
  <c r="CQ83" i="1"/>
  <c r="CL83" i="1"/>
  <c r="CV649" i="1"/>
  <c r="CG649" i="1"/>
  <c r="CQ757" i="1"/>
  <c r="CQ227" i="1"/>
  <c r="CL227" i="1"/>
  <c r="CV733" i="1"/>
  <c r="CG733" i="1"/>
  <c r="CQ37" i="1"/>
  <c r="CL2" i="1"/>
  <c r="CQ723" i="1"/>
  <c r="CL723" i="1"/>
  <c r="CG628" i="1"/>
  <c r="CQ203" i="1"/>
  <c r="CQ159" i="1"/>
  <c r="CL159" i="1"/>
  <c r="CV667" i="1"/>
  <c r="CG667" i="1"/>
  <c r="CQ212" i="1"/>
  <c r="CG259" i="1"/>
  <c r="CQ413" i="1"/>
  <c r="CL413" i="1"/>
  <c r="CQ715" i="1"/>
  <c r="CG715" i="1"/>
  <c r="CQ560" i="1"/>
  <c r="CL941" i="1"/>
  <c r="CV515" i="1"/>
  <c r="CG515" i="1"/>
  <c r="CQ559" i="1"/>
  <c r="CL224" i="1"/>
  <c r="CV213" i="1"/>
  <c r="CG213" i="1"/>
  <c r="CV919" i="1"/>
  <c r="CQ919" i="1"/>
  <c r="CQ905" i="1"/>
  <c r="CL905" i="1"/>
  <c r="CV652" i="1"/>
  <c r="CG652" i="1"/>
  <c r="CQ435" i="1"/>
  <c r="CL899" i="1"/>
  <c r="CL465" i="1"/>
  <c r="CV140" i="1"/>
  <c r="CG140" i="1"/>
  <c r="CV898" i="1"/>
  <c r="CG898" i="1"/>
  <c r="CV876" i="1"/>
  <c r="CQ876" i="1"/>
  <c r="CV291" i="1"/>
  <c r="CQ291" i="1"/>
  <c r="CL291" i="1"/>
  <c r="CV814" i="1"/>
  <c r="CQ814" i="1"/>
  <c r="CG814" i="1"/>
  <c r="CQ286" i="1"/>
  <c r="CL370" i="1"/>
  <c r="CL479" i="1"/>
  <c r="CG289" i="1"/>
  <c r="CQ456" i="1"/>
  <c r="CQ703" i="1"/>
  <c r="CL703" i="1"/>
  <c r="CV768" i="1"/>
  <c r="CG768" i="1"/>
  <c r="CQ217" i="1"/>
  <c r="CL844" i="1"/>
  <c r="CV144" i="1"/>
  <c r="CL144" i="1"/>
  <c r="CG144" i="1"/>
  <c r="CQ807" i="1"/>
  <c r="CL635" i="1"/>
  <c r="CV825" i="1"/>
  <c r="CL825" i="1"/>
  <c r="CV556" i="1"/>
  <c r="CQ556" i="1"/>
  <c r="CG556" i="1"/>
  <c r="CQ87" i="1"/>
  <c r="CQ81" i="1"/>
  <c r="CV871" i="1"/>
  <c r="CG871" i="1"/>
  <c r="CQ375" i="1"/>
  <c r="CV740" i="1"/>
  <c r="CL740" i="1"/>
  <c r="CV664" i="1"/>
  <c r="CG664" i="1"/>
  <c r="CQ951" i="1"/>
  <c r="CL640" i="1"/>
  <c r="CV327" i="1"/>
  <c r="CG327" i="1"/>
  <c r="CQ672" i="1"/>
  <c r="CL947" i="1"/>
  <c r="CV507" i="1"/>
  <c r="CQ507" i="1"/>
  <c r="CG507" i="1"/>
  <c r="CQ845" i="1"/>
  <c r="CL197" i="1"/>
  <c r="CV466" i="1"/>
  <c r="CG466" i="1"/>
  <c r="CQ861" i="1"/>
  <c r="CQ24" i="1"/>
  <c r="CV646" i="1"/>
  <c r="CQ646" i="1"/>
  <c r="CG646" i="1"/>
  <c r="CQ422" i="1"/>
  <c r="CL666" i="1"/>
  <c r="CG666" i="1"/>
  <c r="CV910" i="1"/>
  <c r="CG910" i="1"/>
  <c r="CQ321" i="1"/>
  <c r="CQ592" i="1"/>
  <c r="CQ38" i="1"/>
  <c r="CL38" i="1"/>
  <c r="CV4" i="1"/>
  <c r="CG4" i="1"/>
  <c r="CV819" i="1"/>
  <c r="CQ819" i="1"/>
  <c r="CL104" i="1"/>
  <c r="CV69" i="1"/>
  <c r="CG69" i="1"/>
  <c r="CQ121" i="1"/>
  <c r="CQ546" i="1"/>
  <c r="CL546" i="1"/>
  <c r="CG875" i="1"/>
  <c r="CQ76" i="1"/>
  <c r="CQ965" i="1"/>
  <c r="CV950" i="1"/>
  <c r="CG950" i="1"/>
  <c r="CQ972" i="1"/>
  <c r="CL731" i="1"/>
  <c r="CV234" i="1"/>
  <c r="CL234" i="1"/>
  <c r="CV130" i="1"/>
  <c r="CG130" i="1"/>
  <c r="CL650" i="1"/>
  <c r="CG346" i="1"/>
  <c r="CQ266" i="1"/>
  <c r="CL8" i="1"/>
  <c r="CV407" i="1"/>
  <c r="CG407" i="1"/>
  <c r="CL754" i="1"/>
  <c r="CG11" i="1"/>
  <c r="CQ968" i="1"/>
  <c r="CQ46" i="1"/>
  <c r="CL46" i="1"/>
  <c r="CV534" i="1"/>
  <c r="CG534" i="1"/>
  <c r="CQ641" i="1"/>
  <c r="CL545" i="1"/>
  <c r="CG61" i="1"/>
  <c r="CL391" i="1"/>
  <c r="CV193" i="1"/>
  <c r="CG193" i="1"/>
  <c r="CQ158" i="1"/>
  <c r="CL199" i="1"/>
  <c r="CQ450" i="1"/>
  <c r="CG450" i="1"/>
  <c r="CQ170" i="1"/>
  <c r="CG971" i="1"/>
  <c r="CQ722" i="1"/>
  <c r="CL522" i="1"/>
  <c r="CQ252" i="1"/>
  <c r="CG252" i="1"/>
  <c r="CL264" i="1"/>
  <c r="CV178" i="1"/>
  <c r="CG178" i="1"/>
  <c r="CQ499" i="1"/>
  <c r="CQ829" i="1"/>
  <c r="CL829" i="1"/>
  <c r="CV569" i="1"/>
  <c r="CG569" i="1"/>
  <c r="CQ392" i="1"/>
  <c r="CL84" i="1"/>
  <c r="CL852" i="1"/>
  <c r="CV63" i="1"/>
  <c r="CG63" i="1"/>
  <c r="CQ835" i="1"/>
  <c r="CL272" i="1"/>
  <c r="CV360" i="1"/>
  <c r="CG360" i="1"/>
  <c r="CQ333" i="1"/>
  <c r="CQ92" i="1"/>
  <c r="CV514" i="1"/>
  <c r="CQ514" i="1"/>
  <c r="CG514" i="1"/>
  <c r="CQ323" i="1"/>
  <c r="CV742" i="1"/>
  <c r="CL742" i="1"/>
  <c r="CV728" i="1"/>
  <c r="CG728" i="1"/>
  <c r="CQ118" i="1"/>
  <c r="CL606" i="1"/>
  <c r="CG606" i="1"/>
  <c r="CV419" i="1"/>
  <c r="CG419" i="1"/>
  <c r="CQ512" i="1"/>
  <c r="CG512" i="1"/>
  <c r="CG828" i="1"/>
  <c r="CQ687" i="1"/>
  <c r="CL687" i="1"/>
  <c r="CG268" i="1"/>
  <c r="CQ705" i="1"/>
  <c r="CL955" i="1"/>
  <c r="CG955" i="1"/>
  <c r="CV351" i="1"/>
  <c r="CG351" i="1"/>
  <c r="CQ590" i="1"/>
  <c r="CL642" i="1"/>
  <c r="CG642" i="1"/>
  <c r="CV599" i="1"/>
  <c r="CG599" i="1"/>
  <c r="CQ858" i="1"/>
  <c r="CV51" i="1"/>
  <c r="CL51" i="1"/>
  <c r="CV760" i="1"/>
  <c r="CG760" i="1"/>
  <c r="CQ665" i="1"/>
  <c r="CL849" i="1"/>
  <c r="CV975" i="1"/>
  <c r="CQ175" i="1"/>
  <c r="CQ316" i="1"/>
  <c r="CL316" i="1"/>
  <c r="CV953" i="1"/>
  <c r="CG953" i="1"/>
  <c r="CQ741" i="1"/>
  <c r="CV909" i="1"/>
  <c r="CQ909" i="1"/>
  <c r="CL909" i="1"/>
  <c r="CG127" i="1"/>
  <c r="CL454" i="1"/>
  <c r="CV293" i="1"/>
  <c r="CG293" i="1"/>
  <c r="CQ962" i="1"/>
  <c r="CQ794" i="1"/>
  <c r="CL794" i="1"/>
  <c r="CL934" i="1"/>
  <c r="CL756" i="1"/>
  <c r="CG756" i="1"/>
  <c r="CQ402" i="1"/>
  <c r="CL156" i="1"/>
  <c r="CV42" i="1"/>
  <c r="CQ558" i="1"/>
  <c r="CL853" i="1"/>
  <c r="CV581" i="1"/>
  <c r="CG544" i="1"/>
  <c r="CV15" i="1"/>
  <c r="CL307" i="1"/>
  <c r="CQ730" i="1"/>
  <c r="CG730" i="1"/>
  <c r="CG710" i="1"/>
  <c r="CV177" i="1"/>
  <c r="CG177" i="1"/>
  <c r="CQ532" i="1"/>
  <c r="CV207" i="1"/>
  <c r="CG207" i="1"/>
  <c r="CQ970" i="1"/>
  <c r="CQ813" i="1"/>
  <c r="CQ679" i="1"/>
  <c r="CL679" i="1"/>
  <c r="CV230" i="1"/>
  <c r="CQ233" i="1"/>
  <c r="CL209" i="1"/>
  <c r="CL503" i="1"/>
  <c r="CV879" i="1"/>
  <c r="CG562" i="1"/>
  <c r="CV88" i="1"/>
  <c r="CQ915" i="1"/>
  <c r="CL915" i="1"/>
  <c r="CL155" i="1"/>
  <c r="CV509" i="1"/>
  <c r="CL411" i="1"/>
  <c r="CQ684" i="1"/>
  <c r="CL100" i="1"/>
  <c r="CV690" i="1"/>
  <c r="CV574" i="1"/>
  <c r="CL574" i="1"/>
  <c r="CV367" i="1"/>
  <c r="CG367" i="1"/>
  <c r="CL143" i="1"/>
  <c r="CV271" i="1"/>
  <c r="CL271" i="1"/>
  <c r="CL462" i="1"/>
  <c r="CV932" i="1"/>
  <c r="CV246" i="1"/>
  <c r="CL799" i="1"/>
  <c r="CV802" i="1"/>
  <c r="CL802" i="1"/>
  <c r="CV872" i="1"/>
  <c r="CQ447" i="1"/>
  <c r="CL150" i="1"/>
  <c r="CV609" i="1"/>
  <c r="CQ54" i="1"/>
  <c r="CV282" i="1"/>
  <c r="CG282" i="1"/>
  <c r="CV745" i="1"/>
  <c r="CQ745" i="1"/>
  <c r="CL648" i="1"/>
  <c r="CQ702" i="1"/>
  <c r="CG524" i="1"/>
  <c r="CL318" i="1"/>
  <c r="CV393" i="1"/>
  <c r="CQ686" i="1"/>
  <c r="CL123" i="1"/>
  <c r="CV943" i="1"/>
  <c r="CQ385" i="1"/>
  <c r="CV877" i="1"/>
  <c r="CL877" i="1"/>
  <c r="CV467" i="1"/>
  <c r="CG467" i="1"/>
  <c r="CG324" i="1"/>
  <c r="CV457" i="1"/>
  <c r="CL10" i="1"/>
  <c r="CV114" i="1"/>
  <c r="CQ612" i="1"/>
  <c r="CL857" i="1"/>
  <c r="CV106" i="1"/>
  <c r="CQ549" i="1"/>
  <c r="CL471" i="1"/>
  <c r="CV9" i="1"/>
  <c r="CV661" i="1"/>
  <c r="CL661" i="1"/>
  <c r="CV673" i="1"/>
  <c r="CL812" i="1"/>
  <c r="CG812" i="1"/>
  <c r="CV808" i="1"/>
  <c r="CQ658" i="1"/>
  <c r="CL669" i="1"/>
  <c r="CV538" i="1"/>
  <c r="CQ538" i="1"/>
  <c r="CL840" i="1"/>
  <c r="CV553" i="1"/>
  <c r="CL901" i="1"/>
  <c r="CV120" i="1"/>
  <c r="CG120" i="1"/>
  <c r="CL689" i="1"/>
  <c r="CV281" i="1"/>
  <c r="CQ281" i="1"/>
  <c r="CG281" i="1"/>
  <c r="CL921" i="1"/>
  <c r="CQ561" i="1"/>
  <c r="CG561" i="1"/>
  <c r="CL59" i="1"/>
  <c r="CV182" i="1"/>
  <c r="CG761" i="1"/>
  <c r="CV277" i="1"/>
  <c r="CV533" i="1"/>
  <c r="CQ533" i="1"/>
  <c r="CL817" i="1"/>
  <c r="CV326" i="1"/>
  <c r="CL326" i="1"/>
  <c r="CV350" i="1"/>
  <c r="CV116" i="1"/>
  <c r="CL278" i="1"/>
  <c r="CL354" i="1"/>
  <c r="CV251" i="1"/>
  <c r="CL109" i="1"/>
  <c r="CG477" i="1"/>
  <c r="CV782" i="1"/>
  <c r="CL464" i="1"/>
  <c r="CG464" i="1"/>
  <c r="CV257" i="1"/>
  <c r="CQ946" i="1"/>
  <c r="CL161" i="1"/>
  <c r="CQ56" i="1"/>
  <c r="CL958" i="1"/>
  <c r="CG339" i="1"/>
  <c r="CL31" i="1"/>
  <c r="CL519" i="1"/>
  <c r="CG449" i="1"/>
  <c r="CL93" i="1"/>
  <c r="CV429" i="1"/>
  <c r="CL137" i="1"/>
  <c r="CL548" i="1"/>
  <c r="CV255" i="1"/>
  <c r="CL148" i="1"/>
  <c r="CL752" i="1"/>
  <c r="CV79" i="1"/>
  <c r="CV973" i="1"/>
  <c r="CL973" i="1"/>
  <c r="CV540" i="1"/>
  <c r="CG571" i="1"/>
  <c r="CL433" i="1"/>
  <c r="CV146" i="1"/>
  <c r="CQ67" i="1"/>
  <c r="CQ744" i="1"/>
  <c r="CL13" i="1"/>
  <c r="CV937" i="1"/>
  <c r="CG880" i="1"/>
  <c r="CL99" i="1"/>
  <c r="CQ223" i="1"/>
  <c r="CL223" i="1"/>
  <c r="CV36" i="1"/>
  <c r="CQ196" i="1"/>
  <c r="CL472" i="1"/>
  <c r="CV328" i="1"/>
  <c r="CG328" i="1"/>
  <c r="CV160" i="1"/>
  <c r="CL214" i="1"/>
  <c r="CV655" i="1"/>
  <c r="CL399" i="1"/>
  <c r="CQ541" i="1"/>
  <c r="CL6" i="1"/>
  <c r="CL576" i="1"/>
  <c r="CL476" i="1"/>
  <c r="CL523" i="1"/>
  <c r="CG637" i="1"/>
  <c r="CV374" i="1"/>
  <c r="CV607" i="1"/>
  <c r="CL925" i="1"/>
  <c r="CV18" i="1"/>
  <c r="CL869" i="1"/>
  <c r="CL115" i="1"/>
  <c r="CV866" i="1"/>
  <c r="CL141" i="1"/>
  <c r="CV676" i="1"/>
  <c r="CL800" i="1"/>
  <c r="CV446" i="1"/>
  <c r="CV587" i="1"/>
  <c r="CL369" i="1"/>
  <c r="CV241" i="1"/>
  <c r="CL174" i="1"/>
  <c r="CL894" i="1"/>
  <c r="CV917" i="1"/>
  <c r="CV847" i="1"/>
  <c r="CV632" i="1"/>
  <c r="CL176" i="1"/>
  <c r="CV855" i="1"/>
  <c r="CV329" i="1"/>
  <c r="CV299" i="1"/>
  <c r="CL583" i="1"/>
  <c r="CQ501" i="1"/>
  <c r="CL501" i="1"/>
  <c r="CG501" i="1"/>
  <c r="CL231" i="1"/>
  <c r="CL482" i="1"/>
  <c r="CV678" i="1"/>
  <c r="CQ678" i="1"/>
  <c r="CV425" i="1"/>
  <c r="CL837" i="1"/>
  <c r="CV133" i="1"/>
  <c r="CV110" i="1"/>
  <c r="BL792" i="1"/>
  <c r="CV792" i="1"/>
  <c r="CL850" i="1"/>
  <c r="CV473" i="1"/>
  <c r="CV764" i="1"/>
  <c r="CL404" i="1"/>
  <c r="CV542" i="1"/>
  <c r="CV766" i="1"/>
  <c r="CQ927" i="1"/>
  <c r="CV270" i="1"/>
  <c r="CL651" i="1"/>
  <c r="CL397" i="1"/>
  <c r="CV226" i="1"/>
  <c r="CV112" i="1"/>
  <c r="CL198" i="1"/>
  <c r="CG443" i="1"/>
  <c r="CL493" i="1"/>
  <c r="CG595" i="1"/>
  <c r="BZ414" i="1"/>
  <c r="CZ414" i="1" s="1"/>
  <c r="CK829" i="1"/>
  <c r="BL977" i="1"/>
  <c r="BL84" i="1"/>
  <c r="CK852" i="1"/>
  <c r="CP835" i="1"/>
  <c r="BV254" i="1"/>
  <c r="BV890" i="1"/>
  <c r="BV865" i="1"/>
  <c r="BV684" i="1"/>
  <c r="BV821" i="1"/>
  <c r="CP533" i="1"/>
  <c r="BV513" i="1"/>
  <c r="BV163" i="1"/>
  <c r="BV900" i="1"/>
  <c r="BV572" i="1"/>
  <c r="BV96" i="1"/>
  <c r="BV598" i="1"/>
  <c r="CK84" i="1"/>
  <c r="CU569" i="1"/>
  <c r="BL569" i="1"/>
  <c r="BL71" i="1"/>
  <c r="CU63" i="1"/>
  <c r="BL63" i="1"/>
  <c r="CU678" i="1"/>
  <c r="BL678" i="1"/>
  <c r="CK835" i="1"/>
  <c r="CF835" i="1"/>
  <c r="BV272" i="1"/>
  <c r="CU272" i="1"/>
  <c r="CK272" i="1"/>
  <c r="BL272" i="1"/>
  <c r="BV204" i="1"/>
  <c r="BL204" i="1"/>
  <c r="CK674" i="1"/>
  <c r="CP674" i="1"/>
  <c r="BL425" i="1"/>
  <c r="BL392" i="1"/>
  <c r="BL699" i="1"/>
  <c r="BL880" i="1"/>
  <c r="BL541" i="1"/>
  <c r="CP272" i="1"/>
  <c r="CP499" i="1"/>
  <c r="BL499" i="1"/>
  <c r="CK438" i="1"/>
  <c r="BL438" i="1"/>
  <c r="BL331" i="1"/>
  <c r="BL531" i="1"/>
  <c r="BV360" i="1"/>
  <c r="CF360" i="1"/>
  <c r="BL360" i="1"/>
  <c r="CU360" i="1"/>
  <c r="BL829" i="1"/>
  <c r="BL674" i="1"/>
  <c r="BL201" i="1"/>
  <c r="BL178" i="1"/>
  <c r="BL852" i="1"/>
  <c r="BV456" i="1"/>
  <c r="BL754" i="1"/>
  <c r="BL896" i="1"/>
  <c r="BL299" i="1"/>
  <c r="BV276" i="1"/>
  <c r="BL276" i="1"/>
  <c r="BL193" i="1"/>
  <c r="BL701" i="1"/>
  <c r="BL470" i="1"/>
  <c r="BV463" i="1"/>
  <c r="CP333" i="1"/>
  <c r="BZ333" i="1"/>
  <c r="CP842" i="1"/>
  <c r="CK865" i="1"/>
  <c r="CP684" i="1"/>
  <c r="BZ842" i="1"/>
  <c r="CU842" i="1"/>
  <c r="CP865" i="1"/>
  <c r="BL507" i="1"/>
  <c r="BL483" i="1"/>
  <c r="BL327" i="1"/>
  <c r="BL632" i="1"/>
  <c r="BL60" i="1"/>
  <c r="BL759" i="1"/>
  <c r="BL105" i="1"/>
  <c r="BL607" i="1"/>
  <c r="BL115" i="1"/>
  <c r="BL446" i="1"/>
  <c r="BL34" i="1"/>
  <c r="BL672" i="1"/>
  <c r="BL241" i="1"/>
  <c r="BL184" i="1"/>
  <c r="BL653" i="1"/>
  <c r="BL847" i="1"/>
  <c r="BL179" i="1"/>
  <c r="BL855" i="1"/>
  <c r="BL972" i="1"/>
  <c r="BL176" i="1"/>
  <c r="BL346" i="1"/>
  <c r="BU533" i="1"/>
  <c r="CU533" i="1"/>
  <c r="BL175" i="1"/>
  <c r="BL147" i="1"/>
  <c r="BL205" i="1"/>
  <c r="BA103" i="1"/>
  <c r="BB103" i="1" s="1"/>
  <c r="BL945" i="1"/>
  <c r="BA200" i="1"/>
  <c r="BB200" i="1" s="1"/>
  <c r="BL849" i="1"/>
  <c r="BL473" i="1"/>
  <c r="BL975" i="1"/>
  <c r="BL66" i="1"/>
  <c r="CP843" i="1"/>
  <c r="CF817" i="1"/>
  <c r="CK817" i="1"/>
  <c r="CP343" i="1"/>
  <c r="CK343" i="1"/>
  <c r="CU478" i="1"/>
  <c r="CK326" i="1"/>
  <c r="CF326" i="1"/>
  <c r="CU326" i="1"/>
  <c r="CP326" i="1"/>
  <c r="BV350" i="1"/>
  <c r="CU350" i="1"/>
  <c r="CF295" i="1"/>
  <c r="CK311" i="1"/>
  <c r="BV116" i="1"/>
  <c r="CU116" i="1"/>
  <c r="CK827" i="1"/>
  <c r="BL916" i="1"/>
  <c r="BL856" i="1"/>
  <c r="BL776" i="1"/>
  <c r="BL40" i="1"/>
  <c r="BL471" i="1"/>
  <c r="BL39" i="1"/>
  <c r="BL773" i="1"/>
  <c r="BL933" i="1"/>
  <c r="BL538" i="1"/>
  <c r="CF350" i="1"/>
  <c r="BZ608" i="1"/>
  <c r="CU608" i="1"/>
  <c r="CF608" i="1"/>
  <c r="BL964" i="1"/>
  <c r="BL967" i="1"/>
  <c r="BL837" i="1"/>
  <c r="BL611" i="1"/>
  <c r="BL292" i="1"/>
  <c r="BV512" i="1"/>
  <c r="BL512" i="1"/>
  <c r="BV590" i="1"/>
  <c r="BL590" i="1"/>
  <c r="BL675" i="1"/>
  <c r="BL287" i="1"/>
  <c r="BL642" i="1"/>
  <c r="BL345" i="1"/>
  <c r="BV373" i="1"/>
  <c r="BL373" i="1"/>
  <c r="BL599" i="1"/>
  <c r="BL858" i="1"/>
  <c r="BL322" i="1"/>
  <c r="BL340" i="1"/>
  <c r="BL665" i="1"/>
  <c r="BL643" i="1"/>
  <c r="BL129" i="1"/>
  <c r="BL738" i="1"/>
  <c r="BL923" i="1"/>
  <c r="BL850" i="1"/>
  <c r="BL316" i="1"/>
  <c r="BL953" i="1"/>
  <c r="BA613" i="1"/>
  <c r="BB613" i="1" s="1"/>
  <c r="BL764" i="1"/>
  <c r="BA517" i="1"/>
  <c r="BB517" i="1" s="1"/>
  <c r="BA125" i="1"/>
  <c r="BB125" i="1" s="1"/>
  <c r="BA250" i="1"/>
  <c r="BB250" i="1" s="1"/>
  <c r="BA491" i="1"/>
  <c r="BB491" i="1" s="1"/>
  <c r="BA293" i="1"/>
  <c r="BB293" i="1" s="1"/>
  <c r="BA962" i="1"/>
  <c r="BB962" i="1" s="1"/>
  <c r="BL400" i="1"/>
  <c r="BA794" i="1"/>
  <c r="BB794" i="1" s="1"/>
  <c r="BA404" i="1"/>
  <c r="BB404" i="1" s="1"/>
  <c r="BA934" i="1"/>
  <c r="BB934" i="1" s="1"/>
  <c r="BL639" i="1"/>
  <c r="BL409" i="1"/>
  <c r="BL542" i="1"/>
  <c r="BA851" i="1"/>
  <c r="BB851" i="1" s="1"/>
  <c r="BL410" i="1"/>
  <c r="BL766" i="1"/>
  <c r="BL229" i="1"/>
  <c r="BL927" i="1"/>
  <c r="BL853" i="1"/>
  <c r="BV581" i="1"/>
  <c r="BL581" i="1"/>
  <c r="BL777" i="1"/>
  <c r="BA317" i="1"/>
  <c r="BB317" i="1" s="1"/>
  <c r="BL716" i="1"/>
  <c r="BL687" i="1"/>
  <c r="BL51" i="1"/>
  <c r="BA351" i="1"/>
  <c r="BB351" i="1" s="1"/>
  <c r="BA809" i="1"/>
  <c r="BB809" i="1" s="1"/>
  <c r="BL514" i="1"/>
  <c r="BL828" i="1"/>
  <c r="BL110" i="1"/>
  <c r="BL780" i="1"/>
  <c r="BL728" i="1"/>
  <c r="BL866" i="1"/>
  <c r="BV375" i="1"/>
  <c r="BL375" i="1"/>
  <c r="BL645" i="1"/>
  <c r="BL285" i="1"/>
  <c r="BL141" i="1"/>
  <c r="BL365" i="1"/>
  <c r="BL740" i="1"/>
  <c r="BL535" i="1"/>
  <c r="BL753" i="1"/>
  <c r="BL197" i="1"/>
  <c r="BA646" i="1"/>
  <c r="BB646" i="1" s="1"/>
  <c r="BA422" i="1"/>
  <c r="BB422" i="1" s="1"/>
  <c r="BL965" i="1"/>
  <c r="BL525" i="1"/>
  <c r="BL543" i="1"/>
  <c r="BL266" i="1"/>
  <c r="BL451" i="1"/>
  <c r="BL897" i="1"/>
  <c r="BL694" i="1"/>
  <c r="BL714" i="1"/>
  <c r="BL681" i="1"/>
  <c r="BL830" i="1"/>
  <c r="BL101" i="1"/>
  <c r="BL121" i="1"/>
  <c r="BL814" i="1"/>
  <c r="BL370" i="1"/>
  <c r="BL763" i="1"/>
  <c r="BL284" i="1"/>
  <c r="BL144" i="1"/>
  <c r="BA869" i="1"/>
  <c r="BB869" i="1" s="1"/>
  <c r="BA87" i="1"/>
  <c r="BB87" i="1" s="1"/>
  <c r="BL253" i="1"/>
  <c r="BL895" i="1"/>
  <c r="BA16" i="1"/>
  <c r="BB16" i="1" s="1"/>
  <c r="BA640" i="1"/>
  <c r="BB640" i="1" s="1"/>
  <c r="BL587" i="1"/>
  <c r="BV929" i="1"/>
  <c r="BA929" i="1"/>
  <c r="BB929" i="1" s="1"/>
  <c r="BA845" i="1"/>
  <c r="BB845" i="1" s="1"/>
  <c r="BA24" i="1"/>
  <c r="BB24" i="1" s="1"/>
  <c r="BA495" i="1"/>
  <c r="BB495" i="1" s="1"/>
  <c r="BL4" i="1"/>
  <c r="BA819" i="1"/>
  <c r="BB819" i="1" s="1"/>
  <c r="BA695" i="1"/>
  <c r="BB695" i="1" s="1"/>
  <c r="BA69" i="1"/>
  <c r="BB69" i="1" s="1"/>
  <c r="BL238" i="1"/>
  <c r="BL133" i="1"/>
  <c r="BL419" i="1"/>
  <c r="BL786" i="1"/>
  <c r="BL955" i="1"/>
  <c r="BL705" i="1"/>
  <c r="BL268" i="1"/>
  <c r="BL323" i="1"/>
  <c r="BL810" i="1"/>
  <c r="BL578" i="1"/>
  <c r="BL49" i="1"/>
  <c r="BL376" i="1"/>
  <c r="BL597" i="1"/>
  <c r="BL92" i="1"/>
  <c r="BA320" i="1"/>
  <c r="BB320" i="1" s="1"/>
  <c r="BL480" i="1"/>
  <c r="BL806" i="1"/>
  <c r="BV806" i="1"/>
  <c r="BL834" i="1"/>
  <c r="BL523" i="1"/>
  <c r="BL291" i="1"/>
  <c r="BL305" i="1"/>
  <c r="BL269" i="1"/>
  <c r="BL657" i="1"/>
  <c r="BL637" i="1"/>
  <c r="BL286" i="1"/>
  <c r="BL374" i="1"/>
  <c r="BL479" i="1"/>
  <c r="BL289" i="1"/>
  <c r="BL680" i="1"/>
  <c r="BL703" i="1"/>
  <c r="BL768" i="1"/>
  <c r="BL217" i="1"/>
  <c r="BL889" i="1"/>
  <c r="BV889" i="1"/>
  <c r="BL77" i="1"/>
  <c r="BL925" i="1"/>
  <c r="BL18" i="1"/>
  <c r="BL696" i="1"/>
  <c r="BL3" i="1"/>
  <c r="BV3" i="1"/>
  <c r="BL807" i="1"/>
  <c r="BV807" i="1"/>
  <c r="BA635" i="1"/>
  <c r="BB635" i="1" s="1"/>
  <c r="BL265" i="1"/>
  <c r="BL825" i="1"/>
  <c r="BL452" i="1"/>
  <c r="BL961" i="1"/>
  <c r="BL379" i="1"/>
  <c r="BL81" i="1"/>
  <c r="BL596" i="1"/>
  <c r="BL874" i="1"/>
  <c r="BL871" i="1"/>
  <c r="BV871" i="1"/>
  <c r="BL676" i="1"/>
  <c r="BA815" i="1"/>
  <c r="BB815" i="1" s="1"/>
  <c r="BL800" i="1"/>
  <c r="BL664" i="1"/>
  <c r="BA951" i="1"/>
  <c r="BB951" i="1" s="1"/>
  <c r="BL242" i="1"/>
  <c r="BL290" i="1"/>
  <c r="BL484" i="1"/>
  <c r="BL248" i="1"/>
  <c r="BL947" i="1"/>
  <c r="BA369" i="1"/>
  <c r="BB369" i="1" s="1"/>
  <c r="BL68" i="1"/>
  <c r="BL466" i="1"/>
  <c r="BL861" i="1"/>
  <c r="BL174" i="1"/>
  <c r="BA371" i="1"/>
  <c r="BB371" i="1" s="1"/>
  <c r="BA280" i="1"/>
  <c r="BB280" i="1" s="1"/>
  <c r="BA894" i="1"/>
  <c r="BB894" i="1" s="1"/>
  <c r="BA666" i="1"/>
  <c r="BB666" i="1" s="1"/>
  <c r="BL910" i="1"/>
  <c r="BL917" i="1"/>
  <c r="BA321" i="1"/>
  <c r="BB321" i="1" s="1"/>
  <c r="BV321" i="1"/>
  <c r="BA586" i="1"/>
  <c r="BB586" i="1" s="1"/>
  <c r="BV586" i="1"/>
  <c r="BA592" i="1"/>
  <c r="BB592" i="1" s="1"/>
  <c r="BL38" i="1"/>
  <c r="BA104" i="1"/>
  <c r="BB104" i="1" s="1"/>
  <c r="BL169" i="1"/>
  <c r="BL546" i="1"/>
  <c r="BL875" i="1"/>
  <c r="BL325" i="1"/>
  <c r="BL605" i="1"/>
  <c r="BL886" i="1"/>
  <c r="BL234" i="1"/>
  <c r="BL154" i="1"/>
  <c r="BL742" i="1"/>
  <c r="BA606" i="1"/>
  <c r="BB606" i="1" s="1"/>
  <c r="BL573" i="1"/>
  <c r="BL431" i="1"/>
  <c r="BL100" i="1"/>
  <c r="BL615" i="1"/>
  <c r="BL394" i="1"/>
  <c r="BL690" i="1"/>
  <c r="BL638" i="1"/>
  <c r="BV638" i="1"/>
  <c r="BL335" i="1"/>
  <c r="BL619" i="1"/>
  <c r="BL386" i="1"/>
  <c r="BL448" i="1"/>
  <c r="BL980" i="1"/>
  <c r="BL574" i="1"/>
  <c r="BL367" i="1"/>
  <c r="BV367" i="1"/>
  <c r="BA355" i="1"/>
  <c r="BB355" i="1" s="1"/>
  <c r="BV355" i="1"/>
  <c r="BL475" i="1"/>
  <c r="BL647" i="1"/>
  <c r="BL412" i="1"/>
  <c r="BL143" i="1"/>
  <c r="BL271" i="1"/>
  <c r="BL888" i="1"/>
  <c r="BL931" i="1"/>
  <c r="BL462" i="1"/>
  <c r="BL932" i="1"/>
  <c r="BL601" i="1"/>
  <c r="BL364" i="1"/>
  <c r="BL396" i="1"/>
  <c r="BV396" i="1"/>
  <c r="BL887" i="1"/>
  <c r="BL593" i="1"/>
  <c r="BL334" i="1"/>
  <c r="BL485" i="1"/>
  <c r="BL872" i="1"/>
  <c r="BL337" i="1"/>
  <c r="BL447" i="1"/>
  <c r="BL588" i="1"/>
  <c r="BL692" i="1"/>
  <c r="BL309" i="1"/>
  <c r="BV309" i="1"/>
  <c r="BL150" i="1"/>
  <c r="BL310" i="1"/>
  <c r="BL20" i="1"/>
  <c r="BL609" i="1"/>
  <c r="BV609" i="1"/>
  <c r="BL54" i="1"/>
  <c r="BV54" i="1"/>
  <c r="BL914" i="1"/>
  <c r="BL279" i="1"/>
  <c r="BL737" i="1"/>
  <c r="BL963" i="1"/>
  <c r="BL303" i="1"/>
  <c r="BL282" i="1"/>
  <c r="BV282" i="1"/>
  <c r="BL72" i="1"/>
  <c r="BL663" i="1"/>
  <c r="BA954" i="1"/>
  <c r="BB954" i="1" s="1"/>
  <c r="BL332" i="1"/>
  <c r="BL700" i="1"/>
  <c r="BL803" i="1"/>
  <c r="BL854" i="1"/>
  <c r="BL260" i="1"/>
  <c r="BL787" i="1"/>
  <c r="BA261" i="1"/>
  <c r="BB261" i="1" s="1"/>
  <c r="BL745" i="1"/>
  <c r="BL75" i="1"/>
  <c r="BL820" i="1"/>
  <c r="BV820" i="1"/>
  <c r="BL403" i="1"/>
  <c r="BL648" i="1"/>
  <c r="BL702" i="1"/>
  <c r="BL151" i="1"/>
  <c r="BV151" i="1"/>
  <c r="BL524" i="1"/>
  <c r="BL913" i="1"/>
  <c r="BL318" i="1"/>
  <c r="BA791" i="1"/>
  <c r="BB791" i="1" s="1"/>
  <c r="BL393" i="1"/>
  <c r="BV393" i="1"/>
  <c r="BA52" i="1"/>
  <c r="BB52" i="1" s="1"/>
  <c r="BA686" i="1"/>
  <c r="BB686" i="1" s="1"/>
  <c r="BV686" i="1"/>
  <c r="BA263" i="1"/>
  <c r="BB263" i="1" s="1"/>
  <c r="BA974" i="1"/>
  <c r="BB974" i="1" s="1"/>
  <c r="BL123" i="1"/>
  <c r="BA943" i="1"/>
  <c r="BB943" i="1" s="1"/>
  <c r="BA949" i="1"/>
  <c r="BB949" i="1" s="1"/>
  <c r="BA385" i="1"/>
  <c r="BB385" i="1" s="1"/>
  <c r="BV385" i="1"/>
  <c r="BA357" i="1"/>
  <c r="BB357" i="1" s="1"/>
  <c r="BA352" i="1"/>
  <c r="BB352" i="1" s="1"/>
  <c r="BA516" i="1"/>
  <c r="BB516" i="1" s="1"/>
  <c r="BA877" i="1"/>
  <c r="BB877" i="1" s="1"/>
  <c r="BL467" i="1"/>
  <c r="BA389" i="1"/>
  <c r="BB389" i="1" s="1"/>
  <c r="BA481" i="1"/>
  <c r="BB481" i="1" s="1"/>
  <c r="BV481" i="1"/>
  <c r="BA338" i="1"/>
  <c r="BB338" i="1" s="1"/>
  <c r="BA324" i="1"/>
  <c r="BB324" i="1" s="1"/>
  <c r="BA258" i="1"/>
  <c r="BB258" i="1" s="1"/>
  <c r="BL457" i="1"/>
  <c r="BL41" i="1"/>
  <c r="BL222" i="1"/>
  <c r="BL10" i="1"/>
  <c r="BL743" i="1"/>
  <c r="BV743" i="1"/>
  <c r="BL114" i="1"/>
  <c r="BL278" i="1"/>
  <c r="BL445" i="1"/>
  <c r="BL26" i="1"/>
  <c r="BL568" i="1"/>
  <c r="BL152" i="1"/>
  <c r="BL166" i="1"/>
  <c r="BL354" i="1"/>
  <c r="BL725" i="1"/>
  <c r="BL251" i="1"/>
  <c r="BA511" i="1"/>
  <c r="BB511" i="1" s="1"/>
  <c r="BL297" i="1"/>
  <c r="BL502" i="1"/>
  <c r="BL420" i="1"/>
  <c r="BL959" i="1"/>
  <c r="BL570" i="1"/>
  <c r="BV570" i="1"/>
  <c r="BL142" i="1"/>
  <c r="BL109" i="1"/>
  <c r="BL621" i="1"/>
  <c r="BL29" i="1"/>
  <c r="BA490" i="1"/>
  <c r="BB490" i="1" s="1"/>
  <c r="BL477" i="1"/>
  <c r="BL208" i="1"/>
  <c r="BL610" i="1"/>
  <c r="BL782" i="1"/>
  <c r="BV782" i="1"/>
  <c r="BL23" i="1"/>
  <c r="BL506" i="1"/>
  <c r="BL308" i="1"/>
  <c r="BV308" i="1"/>
  <c r="BL464" i="1"/>
  <c r="BL623" i="1"/>
  <c r="BL257" i="1"/>
  <c r="BL149" i="1"/>
  <c r="BL946" i="1"/>
  <c r="BL162" i="1"/>
  <c r="BL614" i="1"/>
  <c r="BV614" i="1"/>
  <c r="BL56" i="1"/>
  <c r="BL211" i="1"/>
  <c r="BL863" i="1"/>
  <c r="BL958" i="1"/>
  <c r="BL816" i="1"/>
  <c r="BV816" i="1"/>
  <c r="BA668" i="1"/>
  <c r="BB668" i="1" s="1"/>
  <c r="BV668" i="1"/>
  <c r="BL697" i="1"/>
  <c r="BL387" i="1"/>
  <c r="BL496" i="1"/>
  <c r="BL314" i="1"/>
  <c r="BL50" i="1"/>
  <c r="BL822" i="1"/>
  <c r="BL31" i="1"/>
  <c r="BL275" i="1"/>
  <c r="BL948" i="1"/>
  <c r="BL27" i="1"/>
  <c r="BA795" i="1"/>
  <c r="BB795" i="1" s="1"/>
  <c r="BL312" i="1"/>
  <c r="BL519" i="1"/>
  <c r="BL441" i="1"/>
  <c r="BL781" i="1"/>
  <c r="BL453" i="1"/>
  <c r="BL449" i="1"/>
  <c r="BL956" i="1"/>
  <c r="BL928" i="1"/>
  <c r="BL138" i="1"/>
  <c r="BL93" i="1"/>
  <c r="BA957" i="1"/>
  <c r="BB957" i="1" s="1"/>
  <c r="BV957" i="1"/>
  <c r="BL594" i="1"/>
  <c r="BV594" i="1"/>
  <c r="BL429" i="1"/>
  <c r="BL942" i="1"/>
  <c r="BL132" i="1"/>
  <c r="BL633" i="1"/>
  <c r="BL487" i="1"/>
  <c r="BL137" i="1"/>
  <c r="BL415" i="1"/>
  <c r="BL388" i="1"/>
  <c r="BV388" i="1"/>
  <c r="BL748" i="1"/>
  <c r="BL188" i="1"/>
  <c r="BA424" i="1"/>
  <c r="BB424" i="1" s="1"/>
  <c r="BL966" i="1"/>
  <c r="BA384" i="1"/>
  <c r="BB384" i="1" s="1"/>
  <c r="BA922" i="1"/>
  <c r="BB922" i="1" s="1"/>
  <c r="BL548" i="1"/>
  <c r="BA368" i="1"/>
  <c r="BB368" i="1" s="1"/>
  <c r="BA126" i="1"/>
  <c r="BB126" i="1" s="1"/>
  <c r="BA44" i="1"/>
  <c r="BB44" i="1" s="1"/>
  <c r="BA622" i="1"/>
  <c r="BB622" i="1" s="1"/>
  <c r="BA255" i="1"/>
  <c r="BB255" i="1" s="1"/>
  <c r="BA298" i="1"/>
  <c r="BB298" i="1" s="1"/>
  <c r="BA893" i="1"/>
  <c r="BB893" i="1" s="1"/>
  <c r="BV893" i="1"/>
  <c r="BA437" i="1"/>
  <c r="BB437" i="1" s="1"/>
  <c r="BA148" i="1"/>
  <c r="BB148" i="1" s="1"/>
  <c r="BA796" i="1"/>
  <c r="BB796" i="1" s="1"/>
  <c r="BA244" i="1"/>
  <c r="BB244" i="1" s="1"/>
  <c r="BA91" i="1"/>
  <c r="BB91" i="1" s="1"/>
  <c r="BV91" i="1"/>
  <c r="BA589" i="1"/>
  <c r="BB589" i="1" s="1"/>
  <c r="BA563" i="1"/>
  <c r="BB563" i="1" s="1"/>
  <c r="BA712" i="1"/>
  <c r="BB712" i="1" s="1"/>
  <c r="BA107" i="1"/>
  <c r="BB107" i="1" s="1"/>
  <c r="BA567" i="1"/>
  <c r="BB567" i="1" s="1"/>
  <c r="BL752" i="1"/>
  <c r="BA585" i="1"/>
  <c r="BB585" i="1" s="1"/>
  <c r="BA432" i="1"/>
  <c r="BB432" i="1" s="1"/>
  <c r="BL401" i="1"/>
  <c r="BL79" i="1"/>
  <c r="BV79" i="1"/>
  <c r="BL920" i="1"/>
  <c r="BL626" i="1"/>
  <c r="BL136" i="1"/>
  <c r="BL566" i="1"/>
  <c r="BL973" i="1"/>
  <c r="BL540" i="1"/>
  <c r="BL571" i="1"/>
  <c r="BL173" i="1"/>
  <c r="BL416" i="1"/>
  <c r="BL620" i="1"/>
  <c r="BL13" i="1"/>
  <c r="BL937" i="1"/>
  <c r="BL547" i="1"/>
  <c r="BL625" i="1"/>
  <c r="BL565" i="1"/>
  <c r="BL650" i="1"/>
  <c r="BL57" i="1"/>
  <c r="BL775" i="1"/>
  <c r="BL8" i="1"/>
  <c r="BL530" i="1"/>
  <c r="BL407" i="1"/>
  <c r="BV407" i="1"/>
  <c r="BL186" i="1"/>
  <c r="BV186" i="1"/>
  <c r="BL131" i="1"/>
  <c r="BL968" i="1"/>
  <c r="BL751" i="1"/>
  <c r="BL704" i="1"/>
  <c r="BL468" i="1"/>
  <c r="BL534" i="1"/>
  <c r="BL938" i="1"/>
  <c r="BL564" i="1"/>
  <c r="BL536" i="1"/>
  <c r="BL720" i="1"/>
  <c r="BL908" i="1"/>
  <c r="BL195" i="1"/>
  <c r="BL661" i="1"/>
  <c r="BL673" i="1"/>
  <c r="BL28" i="1"/>
  <c r="BL812" i="1"/>
  <c r="BL658" i="1"/>
  <c r="BL669" i="1"/>
  <c r="BL185" i="1"/>
  <c r="BL659" i="1"/>
  <c r="BL70" i="1"/>
  <c r="BL99" i="1"/>
  <c r="BL302" i="1"/>
  <c r="BV302" i="1"/>
  <c r="BL223" i="1"/>
  <c r="BL83" i="1"/>
  <c r="BL405" i="1"/>
  <c r="BL328" i="1"/>
  <c r="BL649" i="1"/>
  <c r="BV649" i="1"/>
  <c r="BL37" i="1"/>
  <c r="BV37" i="1"/>
  <c r="BL2" i="1"/>
  <c r="BL723" i="1"/>
  <c r="BL628" i="1"/>
  <c r="BL203" i="1"/>
  <c r="BV203" i="1"/>
  <c r="BL160" i="1"/>
  <c r="BV160" i="1"/>
  <c r="BL771" i="1"/>
  <c r="BL139" i="1"/>
  <c r="BV139" i="1"/>
  <c r="BL840" i="1"/>
  <c r="BL553" i="1"/>
  <c r="BL518" i="1"/>
  <c r="BL901" i="1"/>
  <c r="BL120" i="1"/>
  <c r="BV120" i="1"/>
  <c r="BL500" i="1"/>
  <c r="BL418" i="1"/>
  <c r="BL342" i="1"/>
  <c r="BL504" i="1"/>
  <c r="BV430" i="1"/>
  <c r="BL667" i="1"/>
  <c r="BL212" i="1"/>
  <c r="BV212" i="1"/>
  <c r="BL214" i="1"/>
  <c r="BL655" i="1"/>
  <c r="BL413" i="1"/>
  <c r="BL941" i="1"/>
  <c r="BL455" i="1"/>
  <c r="BL399" i="1"/>
  <c r="BL559" i="1"/>
  <c r="BL755" i="1"/>
  <c r="BL237" i="1"/>
  <c r="BL224" i="1"/>
  <c r="BL167" i="1"/>
  <c r="BL128" i="1"/>
  <c r="BL904" i="1"/>
  <c r="BL883" i="1"/>
  <c r="BL939" i="1"/>
  <c r="BL576" i="1"/>
  <c r="BL492" i="1"/>
  <c r="BL899" i="1"/>
  <c r="BL465" i="1"/>
  <c r="BL140" i="1"/>
  <c r="CU898" i="1"/>
  <c r="BV898" i="1"/>
  <c r="CP876" i="1"/>
  <c r="BV876" i="1"/>
  <c r="CF476" i="1"/>
  <c r="CF178" i="1"/>
  <c r="BV178" i="1"/>
  <c r="BV499" i="1"/>
  <c r="CF829" i="1"/>
  <c r="CP569" i="1"/>
  <c r="BV569" i="1"/>
  <c r="CU531" i="1"/>
  <c r="BV392" i="1"/>
  <c r="CF852" i="1"/>
  <c r="BV63" i="1"/>
  <c r="BU551" i="1"/>
  <c r="BV551" i="1"/>
  <c r="BU624" i="1"/>
  <c r="BV624" i="1"/>
  <c r="BU735" i="1"/>
  <c r="BV735" i="1"/>
  <c r="BU631" i="1"/>
  <c r="BV631" i="1"/>
  <c r="BU832" i="1"/>
  <c r="BV832" i="1"/>
  <c r="BU935" i="1"/>
  <c r="BV935" i="1"/>
  <c r="BU944" i="1"/>
  <c r="BV944" i="1"/>
  <c r="BU801" i="1"/>
  <c r="BV801" i="1"/>
  <c r="BU969" i="1"/>
  <c r="BV969" i="1"/>
  <c r="BU798" i="1"/>
  <c r="BV798" i="1"/>
  <c r="BU537" i="1"/>
  <c r="BV537" i="1"/>
  <c r="BU550" i="1"/>
  <c r="BV550" i="1"/>
  <c r="BU539" i="1"/>
  <c r="BV539" i="1"/>
  <c r="BU719" i="1"/>
  <c r="BV719" i="1"/>
  <c r="BU885" i="1"/>
  <c r="BV885" i="1"/>
  <c r="BU239" i="1"/>
  <c r="BU436" i="1"/>
  <c r="BU729" i="1"/>
  <c r="BU603" i="1"/>
  <c r="BU313" i="1"/>
  <c r="BU359" i="1"/>
  <c r="BU204" i="1"/>
  <c r="BU163" i="1"/>
  <c r="BU890" i="1"/>
  <c r="BU30" i="1"/>
  <c r="BU926" i="1"/>
  <c r="BU247" i="1"/>
  <c r="BU414" i="1"/>
  <c r="BU598" i="1"/>
  <c r="BU865" i="1"/>
  <c r="BU726" i="1"/>
  <c r="BU739" i="1"/>
  <c r="BU48" i="1"/>
  <c r="BU122" i="1"/>
  <c r="BU219" i="1"/>
  <c r="BU102" i="1"/>
  <c r="BU90" i="1"/>
  <c r="BU591" i="1"/>
  <c r="BU245" i="1"/>
  <c r="BU336" i="1"/>
  <c r="BU62" i="1"/>
  <c r="BU940" i="1"/>
  <c r="BU267" i="1"/>
  <c r="BU582" i="1"/>
  <c r="BU348" i="1"/>
  <c r="BU513" i="1"/>
  <c r="BU785" i="1"/>
  <c r="BU353" i="1"/>
  <c r="BU417" i="1"/>
  <c r="BU693" i="1"/>
  <c r="BU273" i="1"/>
  <c r="BU406" i="1"/>
  <c r="BU254" i="1"/>
  <c r="BU682" i="1"/>
  <c r="BU684" i="1"/>
  <c r="BU372" i="1"/>
  <c r="BU350" i="1"/>
  <c r="BU363" i="1"/>
  <c r="BU572" i="1"/>
  <c r="BU19" i="1"/>
  <c r="BU96" i="1"/>
  <c r="BU811" i="1"/>
  <c r="BU426" i="1"/>
  <c r="BU902" i="1"/>
  <c r="BU821" i="1"/>
  <c r="BU301" i="1"/>
  <c r="BU73" i="1"/>
  <c r="BU804" i="1"/>
  <c r="BU833" i="1"/>
  <c r="BU33" i="1"/>
  <c r="CK482" i="1"/>
  <c r="CP392" i="1"/>
  <c r="CP84" i="1"/>
  <c r="CP438" i="1"/>
  <c r="CP829" i="1"/>
  <c r="CP852" i="1"/>
  <c r="CF63" i="1"/>
  <c r="CF569" i="1"/>
  <c r="BZ499" i="1"/>
  <c r="CU392" i="1"/>
  <c r="BZ84" i="1"/>
  <c r="BZ438" i="1"/>
  <c r="BZ829" i="1"/>
  <c r="CU829" i="1"/>
  <c r="BZ852" i="1"/>
  <c r="CU852" i="1"/>
  <c r="CU71" i="1"/>
  <c r="BZ699" i="1"/>
  <c r="CU178" i="1"/>
  <c r="CF499" i="1"/>
  <c r="CK476" i="1"/>
  <c r="CP430" i="1"/>
  <c r="CF898" i="1"/>
  <c r="BZ789" i="1"/>
  <c r="CF789" i="1"/>
  <c r="CP898" i="1"/>
  <c r="BZ876" i="1"/>
  <c r="CK789" i="1"/>
  <c r="CF876" i="1"/>
  <c r="CP789" i="1"/>
  <c r="BZ476" i="1"/>
  <c r="BZ806" i="1"/>
  <c r="CP834" i="1"/>
  <c r="CK834" i="1"/>
  <c r="CK523" i="1"/>
  <c r="BZ523" i="1"/>
  <c r="CF269" i="1"/>
  <c r="BV269" i="1"/>
  <c r="CU637" i="1"/>
  <c r="CF637" i="1"/>
  <c r="BZ637" i="1"/>
  <c r="CU374" i="1"/>
  <c r="BV243" i="1"/>
  <c r="CK60" i="1"/>
  <c r="BZ763" i="1"/>
  <c r="CU607" i="1"/>
  <c r="CP607" i="1"/>
  <c r="BV607" i="1"/>
  <c r="CU889" i="1"/>
  <c r="BZ889" i="1"/>
  <c r="CP77" i="1"/>
  <c r="CK77" i="1"/>
  <c r="CK925" i="1"/>
  <c r="CF925" i="1"/>
  <c r="BZ925" i="1"/>
  <c r="CU18" i="1"/>
  <c r="CU3" i="1"/>
  <c r="CP3" i="1"/>
  <c r="BZ3" i="1"/>
  <c r="BL869" i="1"/>
  <c r="CK869" i="1"/>
  <c r="CF869" i="1"/>
  <c r="CU265" i="1"/>
  <c r="CF452" i="1"/>
  <c r="BV452" i="1"/>
  <c r="CP895" i="1"/>
  <c r="CK895" i="1"/>
  <c r="CK961" i="1"/>
  <c r="CF961" i="1"/>
  <c r="BZ961" i="1"/>
  <c r="CU379" i="1"/>
  <c r="BZ596" i="1"/>
  <c r="CP874" i="1"/>
  <c r="CK115" i="1"/>
  <c r="CU866" i="1"/>
  <c r="CP866" i="1"/>
  <c r="CF645" i="1"/>
  <c r="CK285" i="1"/>
  <c r="CK141" i="1"/>
  <c r="CU676" i="1"/>
  <c r="BL16" i="1"/>
  <c r="CF16" i="1"/>
  <c r="BL815" i="1"/>
  <c r="CK800" i="1"/>
  <c r="CF800" i="1"/>
  <c r="BZ800" i="1"/>
  <c r="CU446" i="1"/>
  <c r="CP446" i="1"/>
  <c r="BZ34" i="1"/>
  <c r="BV34" i="1"/>
  <c r="CU484" i="1"/>
  <c r="CK484" i="1"/>
  <c r="CF484" i="1"/>
  <c r="BZ484" i="1"/>
  <c r="CU587" i="1"/>
  <c r="CP587" i="1"/>
  <c r="BV587" i="1"/>
  <c r="BL929" i="1"/>
  <c r="BZ929" i="1"/>
  <c r="CK248" i="1"/>
  <c r="BL369" i="1"/>
  <c r="CK369" i="1"/>
  <c r="BZ369" i="1"/>
  <c r="CU241" i="1"/>
  <c r="BV241" i="1"/>
  <c r="CP759" i="1"/>
  <c r="CU174" i="1"/>
  <c r="CK174" i="1"/>
  <c r="BL495" i="1"/>
  <c r="CU495" i="1"/>
  <c r="CP495" i="1"/>
  <c r="BL280" i="1"/>
  <c r="CK280" i="1"/>
  <c r="BL894" i="1"/>
  <c r="CK894" i="1"/>
  <c r="CF894" i="1"/>
  <c r="BZ894" i="1"/>
  <c r="CU917" i="1"/>
  <c r="BL586" i="1"/>
  <c r="BZ586" i="1"/>
  <c r="CP483" i="1"/>
  <c r="CU105" i="1"/>
  <c r="CK105" i="1"/>
  <c r="CU847" i="1"/>
  <c r="CP605" i="1"/>
  <c r="CK886" i="1"/>
  <c r="CF886" i="1"/>
  <c r="CU632" i="1"/>
  <c r="BZ547" i="1"/>
  <c r="CU176" i="1"/>
  <c r="CK176" i="1"/>
  <c r="CU625" i="1"/>
  <c r="CP625" i="1"/>
  <c r="CK101" i="1"/>
  <c r="CK543" i="1"/>
  <c r="CF543" i="1"/>
  <c r="CU855" i="1"/>
  <c r="CF775" i="1"/>
  <c r="BZ775" i="1"/>
  <c r="CU660" i="1"/>
  <c r="CK660" i="1"/>
  <c r="CF660" i="1"/>
  <c r="CU329" i="1"/>
  <c r="CF751" i="1"/>
  <c r="BZ751" i="1"/>
  <c r="CK896" i="1"/>
  <c r="BZ468" i="1"/>
  <c r="CP688" i="1"/>
  <c r="BV688" i="1"/>
  <c r="BZ451" i="1"/>
  <c r="BV451" i="1"/>
  <c r="CP897" i="1"/>
  <c r="CK897" i="1"/>
  <c r="CK390" i="1"/>
  <c r="CU299" i="1"/>
  <c r="BV299" i="1"/>
  <c r="CU714" i="1"/>
  <c r="CF714" i="1"/>
  <c r="BZ714" i="1"/>
  <c r="CU701" i="1"/>
  <c r="CP701" i="1"/>
  <c r="BV218" i="1"/>
  <c r="CK583" i="1"/>
  <c r="BZ583" i="1"/>
  <c r="CU398" i="1"/>
  <c r="BV398" i="1"/>
  <c r="BZ907" i="1"/>
  <c r="CP681" i="1"/>
  <c r="CF767" i="1"/>
  <c r="CU25" i="1"/>
  <c r="CP25" i="1"/>
  <c r="CF25" i="1"/>
  <c r="BV25" i="1"/>
  <c r="CF783" i="1"/>
  <c r="BV783" i="1"/>
  <c r="CF708" i="1"/>
  <c r="BZ443" i="1"/>
  <c r="BV443" i="1"/>
  <c r="CP493" i="1"/>
  <c r="CK493" i="1"/>
  <c r="BZ818" i="1"/>
  <c r="BL320" i="1"/>
  <c r="BV320" i="1"/>
  <c r="CU780" i="1"/>
  <c r="CF780" i="1"/>
  <c r="BZ780" i="1"/>
  <c r="CU964" i="1"/>
  <c r="CF597" i="1"/>
  <c r="BZ597" i="1"/>
  <c r="CK810" i="1"/>
  <c r="BL618" i="1"/>
  <c r="CU618" i="1"/>
  <c r="CP618" i="1"/>
  <c r="BZ967" i="1"/>
  <c r="CP578" i="1"/>
  <c r="CK837" i="1"/>
  <c r="CU133" i="1"/>
  <c r="CP133" i="1"/>
  <c r="BV49" i="1"/>
  <c r="CU786" i="1"/>
  <c r="CK786" i="1"/>
  <c r="CF786" i="1"/>
  <c r="BZ786" i="1"/>
  <c r="CU110" i="1"/>
  <c r="BV376" i="1"/>
  <c r="CP675" i="1"/>
  <c r="CK345" i="1"/>
  <c r="CU792" i="1"/>
  <c r="CP792" i="1"/>
  <c r="CK340" i="1"/>
  <c r="CK643" i="1"/>
  <c r="BL103" i="1"/>
  <c r="CU103" i="1"/>
  <c r="BZ945" i="1"/>
  <c r="CK205" i="1"/>
  <c r="CK129" i="1"/>
  <c r="CU738" i="1"/>
  <c r="CP738" i="1"/>
  <c r="BZ772" i="1"/>
  <c r="BV772" i="1"/>
  <c r="CP850" i="1"/>
  <c r="CK850" i="1"/>
  <c r="BZ850" i="1"/>
  <c r="CU473" i="1"/>
  <c r="CP473" i="1"/>
  <c r="BL200" i="1"/>
  <c r="BV200" i="1"/>
  <c r="BL613" i="1"/>
  <c r="CP613" i="1"/>
  <c r="CP489" i="1"/>
  <c r="CU240" i="1"/>
  <c r="CK240" i="1"/>
  <c r="CU764" i="1"/>
  <c r="BL517" i="1"/>
  <c r="BZ517" i="1"/>
  <c r="BL125" i="1"/>
  <c r="BL250" i="1"/>
  <c r="CU250" i="1"/>
  <c r="CK250" i="1"/>
  <c r="BL491" i="1"/>
  <c r="CP491" i="1"/>
  <c r="CF881" i="1"/>
  <c r="BZ881" i="1"/>
  <c r="CK400" i="1"/>
  <c r="BL404" i="1"/>
  <c r="CP404" i="1"/>
  <c r="CK404" i="1"/>
  <c r="CU459" i="1"/>
  <c r="CP459" i="1"/>
  <c r="CF639" i="1"/>
  <c r="BZ639" i="1"/>
  <c r="BL317" i="1"/>
  <c r="BL851" i="1"/>
  <c r="CU851" i="1"/>
  <c r="BL53" i="1"/>
  <c r="CK777" i="1"/>
  <c r="CF777" i="1"/>
  <c r="CU542" i="1"/>
  <c r="CF183" i="1"/>
  <c r="CP721" i="1"/>
  <c r="CK423" i="1"/>
  <c r="CU766" i="1"/>
  <c r="CP192" i="1"/>
  <c r="BV192" i="1"/>
  <c r="CK734" i="1"/>
  <c r="CU918" i="1"/>
  <c r="BV229" i="1"/>
  <c r="CK344" i="1"/>
  <c r="CU270" i="1"/>
  <c r="CF554" i="1"/>
  <c r="CK215" i="1"/>
  <c r="CK651" i="1"/>
  <c r="CF651" i="1"/>
  <c r="BZ651" i="1"/>
  <c r="BV221" i="1"/>
  <c r="CK397" i="1"/>
  <c r="CU575" i="1"/>
  <c r="CP575" i="1"/>
  <c r="CP656" i="1"/>
  <c r="CF656" i="1"/>
  <c r="BZ656" i="1"/>
  <c r="CU226" i="1"/>
  <c r="CF226" i="1"/>
  <c r="BV283" i="1"/>
  <c r="CP526" i="1"/>
  <c r="CK440" i="1"/>
  <c r="CF662" i="1"/>
  <c r="BZ662" i="1"/>
  <c r="CP724" i="1"/>
  <c r="CK724" i="1"/>
  <c r="CF724" i="1"/>
  <c r="BZ724" i="1"/>
  <c r="CU527" i="1"/>
  <c r="CF557" i="1"/>
  <c r="BZ557" i="1"/>
  <c r="CK903" i="1"/>
  <c r="CU670" i="1"/>
  <c r="CU194" i="1"/>
  <c r="CK194" i="1"/>
  <c r="CU112" i="1"/>
  <c r="CK198" i="1"/>
  <c r="CU870" i="1"/>
  <c r="BV442" i="1"/>
  <c r="CK698" i="1"/>
  <c r="CU262" i="1"/>
  <c r="CF262" i="1"/>
  <c r="CF497" i="1"/>
  <c r="CK427" i="1"/>
  <c r="BL892" i="1"/>
  <c r="BV892" i="1"/>
  <c r="CK615" i="1"/>
  <c r="CU394" i="1"/>
  <c r="CK386" i="1"/>
  <c r="CU980" i="1"/>
  <c r="CF647" i="1"/>
  <c r="BV647" i="1"/>
  <c r="CK888" i="1"/>
  <c r="CF888" i="1"/>
  <c r="CU601" i="1"/>
  <c r="BV601" i="1"/>
  <c r="BV364" i="1"/>
  <c r="CU593" i="1"/>
  <c r="CK593" i="1"/>
  <c r="CF593" i="1"/>
  <c r="CU334" i="1"/>
  <c r="BZ485" i="1"/>
  <c r="CP826" i="1"/>
  <c r="CK337" i="1"/>
  <c r="CK20" i="1"/>
  <c r="CP616" i="1"/>
  <c r="BV616" i="1"/>
  <c r="CK737" i="1"/>
  <c r="CK303" i="1"/>
  <c r="BL954" i="1"/>
  <c r="CF954" i="1"/>
  <c r="CK700" i="1"/>
  <c r="CK75" i="1"/>
  <c r="CU913" i="1"/>
  <c r="BL791" i="1"/>
  <c r="CF791" i="1"/>
  <c r="BZ791" i="1"/>
  <c r="BL52" i="1"/>
  <c r="BZ52" i="1"/>
  <c r="CK916" i="1"/>
  <c r="CF916" i="1"/>
  <c r="BL974" i="1"/>
  <c r="CU974" i="1"/>
  <c r="BZ206" i="1"/>
  <c r="BV206" i="1"/>
  <c r="BL949" i="1"/>
  <c r="BL352" i="1"/>
  <c r="CK352" i="1"/>
  <c r="BL516" i="1"/>
  <c r="CU516" i="1"/>
  <c r="BV469" i="1"/>
  <c r="BL389" i="1"/>
  <c r="CK389" i="1"/>
  <c r="BZ627" i="1"/>
  <c r="BL258" i="1"/>
  <c r="CU258" i="1"/>
  <c r="BV361" i="1"/>
  <c r="BZ165" i="1"/>
  <c r="CK47" i="1"/>
  <c r="CP747" i="1"/>
  <c r="CK747" i="1"/>
  <c r="CK906" i="1"/>
  <c r="CU805" i="1"/>
  <c r="CF743" i="1"/>
  <c r="CK294" i="1"/>
  <c r="BV249" i="1"/>
  <c r="BV408" i="1"/>
  <c r="CK776" i="1"/>
  <c r="BZ654" i="1"/>
  <c r="CU225" i="1"/>
  <c r="BV40" i="1"/>
  <c r="BZ564" i="1"/>
  <c r="CP536" i="1"/>
  <c r="CP691" i="1"/>
  <c r="BZ824" i="1"/>
  <c r="CU356" i="1"/>
  <c r="CU235" i="1"/>
  <c r="CP235" i="1"/>
  <c r="CP773" i="1"/>
  <c r="BZ629" i="1"/>
  <c r="CF933" i="1"/>
  <c r="BV216" i="1"/>
  <c r="CK510" i="1"/>
  <c r="CF911" i="1"/>
  <c r="CF864" i="1"/>
  <c r="CU976" i="1"/>
  <c r="BV191" i="1"/>
  <c r="CP758" i="1"/>
  <c r="CK758" i="1"/>
  <c r="CF707" i="1"/>
  <c r="BZ707" i="1"/>
  <c r="CP474" i="1"/>
  <c r="CP891" i="1"/>
  <c r="BV891" i="1"/>
  <c r="BZ685" i="1"/>
  <c r="CU5" i="1"/>
  <c r="CP26" i="1"/>
  <c r="CK26" i="1"/>
  <c r="CF26" i="1"/>
  <c r="BZ26" i="1"/>
  <c r="CU152" i="1"/>
  <c r="CP152" i="1"/>
  <c r="CK152" i="1"/>
  <c r="CF152" i="1"/>
  <c r="BZ152" i="1"/>
  <c r="CU725" i="1"/>
  <c r="CP725" i="1"/>
  <c r="CK725" i="1"/>
  <c r="CF725" i="1"/>
  <c r="BL511" i="1"/>
  <c r="CP511" i="1"/>
  <c r="CF511" i="1"/>
  <c r="BZ511" i="1"/>
  <c r="BV511" i="1"/>
  <c r="CU297" i="1"/>
  <c r="CP297" i="1"/>
  <c r="CK297" i="1"/>
  <c r="BZ297" i="1"/>
  <c r="CU502" i="1"/>
  <c r="CP502" i="1"/>
  <c r="CK502" i="1"/>
  <c r="CF502" i="1"/>
  <c r="BZ502" i="1"/>
  <c r="CU570" i="1"/>
  <c r="CP570" i="1"/>
  <c r="CF570" i="1"/>
  <c r="CP142" i="1"/>
  <c r="CF142" i="1"/>
  <c r="BZ142" i="1"/>
  <c r="BV142" i="1"/>
  <c r="CP29" i="1"/>
  <c r="CK29" i="1"/>
  <c r="BZ29" i="1"/>
  <c r="CU610" i="1"/>
  <c r="CP610" i="1"/>
  <c r="CK610" i="1"/>
  <c r="CF610" i="1"/>
  <c r="BZ610" i="1"/>
  <c r="CU308" i="1"/>
  <c r="CP308" i="1"/>
  <c r="CF308" i="1"/>
  <c r="BZ308" i="1"/>
  <c r="CU623" i="1"/>
  <c r="CP623" i="1"/>
  <c r="CF623" i="1"/>
  <c r="BZ623" i="1"/>
  <c r="CP149" i="1"/>
  <c r="CK149" i="1"/>
  <c r="BZ149" i="1"/>
  <c r="BV149" i="1"/>
  <c r="CU211" i="1"/>
  <c r="CP211" i="1"/>
  <c r="CK211" i="1"/>
  <c r="CF211" i="1"/>
  <c r="BZ211" i="1"/>
  <c r="CU816" i="1"/>
  <c r="CP816" i="1"/>
  <c r="CK816" i="1"/>
  <c r="CF816" i="1"/>
  <c r="BL668" i="1"/>
  <c r="CU668" i="1"/>
  <c r="CP668" i="1"/>
  <c r="CF668" i="1"/>
  <c r="BZ668" i="1"/>
  <c r="CP697" i="1"/>
  <c r="CK697" i="1"/>
  <c r="CF697" i="1"/>
  <c r="BZ697" i="1"/>
  <c r="CU496" i="1"/>
  <c r="CP496" i="1"/>
  <c r="CK496" i="1"/>
  <c r="CF496" i="1"/>
  <c r="BZ496" i="1"/>
  <c r="CU314" i="1"/>
  <c r="CP314" i="1"/>
  <c r="CK314" i="1"/>
  <c r="CF314" i="1"/>
  <c r="BV314" i="1"/>
  <c r="CU822" i="1"/>
  <c r="CP822" i="1"/>
  <c r="CF822" i="1"/>
  <c r="BZ822" i="1"/>
  <c r="CP275" i="1"/>
  <c r="CK275" i="1"/>
  <c r="BZ275" i="1"/>
  <c r="BV275" i="1"/>
  <c r="CU312" i="1"/>
  <c r="CP312" i="1"/>
  <c r="CK312" i="1"/>
  <c r="CF312" i="1"/>
  <c r="BZ312" i="1"/>
  <c r="CU441" i="1"/>
  <c r="CP441" i="1"/>
  <c r="CK441" i="1"/>
  <c r="CF441" i="1"/>
  <c r="BV441" i="1"/>
  <c r="CU781" i="1"/>
  <c r="CP781" i="1"/>
  <c r="CF781" i="1"/>
  <c r="BZ781" i="1"/>
  <c r="CP956" i="1"/>
  <c r="CK956" i="1"/>
  <c r="BZ956" i="1"/>
  <c r="CU928" i="1"/>
  <c r="CP928" i="1"/>
  <c r="CK928" i="1"/>
  <c r="CF928" i="1"/>
  <c r="BZ928" i="1"/>
  <c r="BL957" i="1"/>
  <c r="CU957" i="1"/>
  <c r="CP957" i="1"/>
  <c r="CK957" i="1"/>
  <c r="CF957" i="1"/>
  <c r="CU594" i="1"/>
  <c r="CP594" i="1"/>
  <c r="CF594" i="1"/>
  <c r="BZ594" i="1"/>
  <c r="CP132" i="1"/>
  <c r="CK132" i="1"/>
  <c r="CF132" i="1"/>
  <c r="BZ132" i="1"/>
  <c r="CU633" i="1"/>
  <c r="CP633" i="1"/>
  <c r="CK633" i="1"/>
  <c r="CF633" i="1"/>
  <c r="BZ633" i="1"/>
  <c r="CU415" i="1"/>
  <c r="CP415" i="1"/>
  <c r="CK415" i="1"/>
  <c r="CF415" i="1"/>
  <c r="BV415" i="1"/>
  <c r="CU388" i="1"/>
  <c r="CP388" i="1"/>
  <c r="CF388" i="1"/>
  <c r="BZ388" i="1"/>
  <c r="CP188" i="1"/>
  <c r="CK188" i="1"/>
  <c r="BZ188" i="1"/>
  <c r="BL424" i="1"/>
  <c r="CU424" i="1"/>
  <c r="CP424" i="1"/>
  <c r="CK424" i="1"/>
  <c r="CF424" i="1"/>
  <c r="BZ424" i="1"/>
  <c r="CU966" i="1"/>
  <c r="CP966" i="1"/>
  <c r="CK966" i="1"/>
  <c r="CF966" i="1"/>
  <c r="BL368" i="1"/>
  <c r="CU368" i="1"/>
  <c r="CP368" i="1"/>
  <c r="CF368" i="1"/>
  <c r="BZ368" i="1"/>
  <c r="BV368" i="1"/>
  <c r="BL126" i="1"/>
  <c r="CP126" i="1"/>
  <c r="CK126" i="1"/>
  <c r="BZ126" i="1"/>
  <c r="BV126" i="1"/>
  <c r="BL44" i="1"/>
  <c r="CU44" i="1"/>
  <c r="CP44" i="1"/>
  <c r="CK44" i="1"/>
  <c r="CF44" i="1"/>
  <c r="BZ44" i="1"/>
  <c r="BL622" i="1"/>
  <c r="CU622" i="1"/>
  <c r="CP622" i="1"/>
  <c r="CK622" i="1"/>
  <c r="CF622" i="1"/>
  <c r="BZ622" i="1"/>
  <c r="BV622" i="1"/>
  <c r="BL893" i="1"/>
  <c r="CU893" i="1"/>
  <c r="CP893" i="1"/>
  <c r="CF893" i="1"/>
  <c r="BZ893" i="1"/>
  <c r="BL244" i="1"/>
  <c r="CP244" i="1"/>
  <c r="CK244" i="1"/>
  <c r="BZ244" i="1"/>
  <c r="BL589" i="1"/>
  <c r="CU589" i="1"/>
  <c r="CP589" i="1"/>
  <c r="CK589" i="1"/>
  <c r="CF589" i="1"/>
  <c r="BZ589" i="1"/>
  <c r="BL712" i="1"/>
  <c r="CU712" i="1"/>
  <c r="CP712" i="1"/>
  <c r="CK712" i="1"/>
  <c r="CF712" i="1"/>
  <c r="BZ712" i="1"/>
  <c r="BV712" i="1"/>
  <c r="BL107" i="1"/>
  <c r="CU107" i="1"/>
  <c r="CP107" i="1"/>
  <c r="CK107" i="1"/>
  <c r="CF107" i="1"/>
  <c r="BZ107" i="1"/>
  <c r="BV107" i="1"/>
  <c r="BL567" i="1"/>
  <c r="CP567" i="1"/>
  <c r="CK567" i="1"/>
  <c r="CF567" i="1"/>
  <c r="BZ567" i="1"/>
  <c r="BL585" i="1"/>
  <c r="CU585" i="1"/>
  <c r="CP585" i="1"/>
  <c r="CK585" i="1"/>
  <c r="CF585" i="1"/>
  <c r="BZ585" i="1"/>
  <c r="BL432" i="1"/>
  <c r="CU432" i="1"/>
  <c r="CP432" i="1"/>
  <c r="CK432" i="1"/>
  <c r="CF432" i="1"/>
  <c r="BV432" i="1"/>
  <c r="CU401" i="1"/>
  <c r="CP401" i="1"/>
  <c r="CF401" i="1"/>
  <c r="BZ401" i="1"/>
  <c r="BV401" i="1"/>
  <c r="CP626" i="1"/>
  <c r="CK626" i="1"/>
  <c r="BZ626" i="1"/>
  <c r="CU136" i="1"/>
  <c r="CP136" i="1"/>
  <c r="CK136" i="1"/>
  <c r="CF136" i="1"/>
  <c r="BZ136" i="1"/>
  <c r="CU566" i="1"/>
  <c r="CP566" i="1"/>
  <c r="CK566" i="1"/>
  <c r="CF566" i="1"/>
  <c r="CU7" i="1"/>
  <c r="CP7" i="1"/>
  <c r="CF7" i="1"/>
  <c r="BZ7" i="1"/>
  <c r="BV7" i="1"/>
  <c r="CP111" i="1"/>
  <c r="CK111" i="1"/>
  <c r="BZ111" i="1"/>
  <c r="CU173" i="1"/>
  <c r="CP173" i="1"/>
  <c r="CK173" i="1"/>
  <c r="CF173" i="1"/>
  <c r="BZ173" i="1"/>
  <c r="CU683" i="1"/>
  <c r="CP683" i="1"/>
  <c r="CK683" i="1"/>
  <c r="CF683" i="1"/>
  <c r="BZ683" i="1"/>
  <c r="BV683" i="1"/>
  <c r="CU706" i="1"/>
  <c r="CP706" i="1"/>
  <c r="CF706" i="1"/>
  <c r="BZ706" i="1"/>
  <c r="BV706" i="1"/>
  <c r="CP620" i="1"/>
  <c r="CK620" i="1"/>
  <c r="BZ620" i="1"/>
  <c r="BV620" i="1"/>
  <c r="CU85" i="1"/>
  <c r="CP85" i="1"/>
  <c r="CK85" i="1"/>
  <c r="CF85" i="1"/>
  <c r="BZ85" i="1"/>
  <c r="CU172" i="1"/>
  <c r="CP172" i="1"/>
  <c r="CK172" i="1"/>
  <c r="CF172" i="1"/>
  <c r="BZ172" i="1"/>
  <c r="BV172" i="1"/>
  <c r="CU302" i="1"/>
  <c r="CP302" i="1"/>
  <c r="CF302" i="1"/>
  <c r="BZ302" i="1"/>
  <c r="CP461" i="1"/>
  <c r="CK461" i="1"/>
  <c r="BZ461" i="1"/>
  <c r="CU83" i="1"/>
  <c r="CP83" i="1"/>
  <c r="CK83" i="1"/>
  <c r="CF83" i="1"/>
  <c r="BZ83" i="1"/>
  <c r="CU649" i="1"/>
  <c r="CP649" i="1"/>
  <c r="CK649" i="1"/>
  <c r="CF649" i="1"/>
  <c r="CU757" i="1"/>
  <c r="CP757" i="1"/>
  <c r="CF757" i="1"/>
  <c r="BZ757" i="1"/>
  <c r="CP604" i="1"/>
  <c r="CK604" i="1"/>
  <c r="BZ604" i="1"/>
  <c r="CU227" i="1"/>
  <c r="CP227" i="1"/>
  <c r="CK227" i="1"/>
  <c r="CF227" i="1"/>
  <c r="BZ227" i="1"/>
  <c r="CU733" i="1"/>
  <c r="CP733" i="1"/>
  <c r="CK733" i="1"/>
  <c r="CF733" i="1"/>
  <c r="CU37" i="1"/>
  <c r="CP37" i="1"/>
  <c r="CF37" i="1"/>
  <c r="BZ37" i="1"/>
  <c r="CP2" i="1"/>
  <c r="CK2" i="1"/>
  <c r="CF2" i="1"/>
  <c r="BZ2" i="1"/>
  <c r="CU723" i="1"/>
  <c r="CP723" i="1"/>
  <c r="CK723" i="1"/>
  <c r="CF723" i="1"/>
  <c r="BZ723" i="1"/>
  <c r="CU628" i="1"/>
  <c r="CP628" i="1"/>
  <c r="CK628" i="1"/>
  <c r="CF628" i="1"/>
  <c r="CU203" i="1"/>
  <c r="CP203" i="1"/>
  <c r="CF203" i="1"/>
  <c r="BZ203" i="1"/>
  <c r="CP771" i="1"/>
  <c r="CK771" i="1"/>
  <c r="BZ771" i="1"/>
  <c r="CU159" i="1"/>
  <c r="CP159" i="1"/>
  <c r="CK159" i="1"/>
  <c r="CF159" i="1"/>
  <c r="BZ159" i="1"/>
  <c r="CU667" i="1"/>
  <c r="CP667" i="1"/>
  <c r="CK667" i="1"/>
  <c r="CF667" i="1"/>
  <c r="CU212" i="1"/>
  <c r="CP212" i="1"/>
  <c r="CF212" i="1"/>
  <c r="BZ212" i="1"/>
  <c r="CP259" i="1"/>
  <c r="CK259" i="1"/>
  <c r="BZ259" i="1"/>
  <c r="CU413" i="1"/>
  <c r="CP413" i="1"/>
  <c r="CK413" i="1"/>
  <c r="CF413" i="1"/>
  <c r="BZ413" i="1"/>
  <c r="CU715" i="1"/>
  <c r="CP715" i="1"/>
  <c r="CK715" i="1"/>
  <c r="CF715" i="1"/>
  <c r="CU560" i="1"/>
  <c r="CP560" i="1"/>
  <c r="CF560" i="1"/>
  <c r="BZ560" i="1"/>
  <c r="CP494" i="1"/>
  <c r="CK494" i="1"/>
  <c r="CF494" i="1"/>
  <c r="BZ494" i="1"/>
  <c r="CU941" i="1"/>
  <c r="CP941" i="1"/>
  <c r="CK941" i="1"/>
  <c r="CF941" i="1"/>
  <c r="BZ941" i="1"/>
  <c r="CU515" i="1"/>
  <c r="CP515" i="1"/>
  <c r="CK515" i="1"/>
  <c r="CF515" i="1"/>
  <c r="CU559" i="1"/>
  <c r="CP559" i="1"/>
  <c r="CF559" i="1"/>
  <c r="BZ559" i="1"/>
  <c r="CP237" i="1"/>
  <c r="CK237" i="1"/>
  <c r="BZ237" i="1"/>
  <c r="CU224" i="1"/>
  <c r="CP224" i="1"/>
  <c r="CK224" i="1"/>
  <c r="CF224" i="1"/>
  <c r="BZ224" i="1"/>
  <c r="CU213" i="1"/>
  <c r="CP213" i="1"/>
  <c r="CK213" i="1"/>
  <c r="CF213" i="1"/>
  <c r="BV213" i="1"/>
  <c r="CU919" i="1"/>
  <c r="CP919" i="1"/>
  <c r="CF919" i="1"/>
  <c r="BZ919" i="1"/>
  <c r="CP128" i="1"/>
  <c r="CK128" i="1"/>
  <c r="CF128" i="1"/>
  <c r="BZ128" i="1"/>
  <c r="CU905" i="1"/>
  <c r="CP905" i="1"/>
  <c r="CK905" i="1"/>
  <c r="CF905" i="1"/>
  <c r="BZ905" i="1"/>
  <c r="CU652" i="1"/>
  <c r="CP652" i="1"/>
  <c r="CK652" i="1"/>
  <c r="CF652" i="1"/>
  <c r="CU435" i="1"/>
  <c r="CP435" i="1"/>
  <c r="CF435" i="1"/>
  <c r="BZ435" i="1"/>
  <c r="BV435" i="1"/>
  <c r="CP899" i="1"/>
  <c r="CK899" i="1"/>
  <c r="BZ899" i="1"/>
  <c r="BV899" i="1"/>
  <c r="CU465" i="1"/>
  <c r="CP465" i="1"/>
  <c r="CK465" i="1"/>
  <c r="CF465" i="1"/>
  <c r="BZ465" i="1"/>
  <c r="CU140" i="1"/>
  <c r="CP140" i="1"/>
  <c r="CK140" i="1"/>
  <c r="CF140" i="1"/>
  <c r="BV140" i="1"/>
  <c r="CP480" i="1"/>
  <c r="CK480" i="1"/>
  <c r="BZ480" i="1"/>
  <c r="CU291" i="1"/>
  <c r="CP291" i="1"/>
  <c r="CK291" i="1"/>
  <c r="CF291" i="1"/>
  <c r="BZ291" i="1"/>
  <c r="CU814" i="1"/>
  <c r="CP814" i="1"/>
  <c r="CK814" i="1"/>
  <c r="CF814" i="1"/>
  <c r="CU286" i="1"/>
  <c r="CP286" i="1"/>
  <c r="CF286" i="1"/>
  <c r="BZ286" i="1"/>
  <c r="BV286" i="1"/>
  <c r="CP370" i="1"/>
  <c r="CK370" i="1"/>
  <c r="BZ370" i="1"/>
  <c r="CU479" i="1"/>
  <c r="CP479" i="1"/>
  <c r="CK479" i="1"/>
  <c r="CF479" i="1"/>
  <c r="BZ479" i="1"/>
  <c r="CU289" i="1"/>
  <c r="CP289" i="1"/>
  <c r="CK289" i="1"/>
  <c r="CF289" i="1"/>
  <c r="BV289" i="1"/>
  <c r="CU456" i="1"/>
  <c r="CP456" i="1"/>
  <c r="CF456" i="1"/>
  <c r="BZ456" i="1"/>
  <c r="CP680" i="1"/>
  <c r="CK680" i="1"/>
  <c r="BZ680" i="1"/>
  <c r="BV680" i="1"/>
  <c r="CU703" i="1"/>
  <c r="CP703" i="1"/>
  <c r="CK703" i="1"/>
  <c r="CF703" i="1"/>
  <c r="BZ703" i="1"/>
  <c r="CU768" i="1"/>
  <c r="CP768" i="1"/>
  <c r="CK768" i="1"/>
  <c r="CF768" i="1"/>
  <c r="BZ768" i="1"/>
  <c r="BV768" i="1"/>
  <c r="CU217" i="1"/>
  <c r="CP217" i="1"/>
  <c r="CF217" i="1"/>
  <c r="BZ217" i="1"/>
  <c r="BV217" i="1"/>
  <c r="CP696" i="1"/>
  <c r="CK696" i="1"/>
  <c r="BZ696" i="1"/>
  <c r="BV696" i="1"/>
  <c r="BL844" i="1"/>
  <c r="CU844" i="1"/>
  <c r="CP844" i="1"/>
  <c r="CK844" i="1"/>
  <c r="CF844" i="1"/>
  <c r="BZ844" i="1"/>
  <c r="CU144" i="1"/>
  <c r="CP144" i="1"/>
  <c r="CK144" i="1"/>
  <c r="CF144" i="1"/>
  <c r="BV144" i="1"/>
  <c r="CU807" i="1"/>
  <c r="CP807" i="1"/>
  <c r="CF807" i="1"/>
  <c r="BZ807" i="1"/>
  <c r="BL635" i="1"/>
  <c r="CP635" i="1"/>
  <c r="CK635" i="1"/>
  <c r="BZ635" i="1"/>
  <c r="CU825" i="1"/>
  <c r="CP825" i="1"/>
  <c r="CK825" i="1"/>
  <c r="CF825" i="1"/>
  <c r="BZ825" i="1"/>
  <c r="CU556" i="1"/>
  <c r="CP556" i="1"/>
  <c r="CK556" i="1"/>
  <c r="CF556" i="1"/>
  <c r="BZ556" i="1"/>
  <c r="BL87" i="1"/>
  <c r="CU87" i="1"/>
  <c r="CP87" i="1"/>
  <c r="CF87" i="1"/>
  <c r="BZ87" i="1"/>
  <c r="BV87" i="1"/>
  <c r="CP253" i="1"/>
  <c r="CK253" i="1"/>
  <c r="BZ253" i="1"/>
  <c r="BV253" i="1"/>
  <c r="CU81" i="1"/>
  <c r="CP81" i="1"/>
  <c r="CK81" i="1"/>
  <c r="CF81" i="1"/>
  <c r="BZ81" i="1"/>
  <c r="CU871" i="1"/>
  <c r="CP871" i="1"/>
  <c r="CK871" i="1"/>
  <c r="CF871" i="1"/>
  <c r="BZ871" i="1"/>
  <c r="CU375" i="1"/>
  <c r="CP375" i="1"/>
  <c r="CF375" i="1"/>
  <c r="BZ375" i="1"/>
  <c r="CP365" i="1"/>
  <c r="CK365" i="1"/>
  <c r="BZ365" i="1"/>
  <c r="CU740" i="1"/>
  <c r="CP740" i="1"/>
  <c r="CK740" i="1"/>
  <c r="CF740" i="1"/>
  <c r="BZ740" i="1"/>
  <c r="CU664" i="1"/>
  <c r="CP664" i="1"/>
  <c r="CK664" i="1"/>
  <c r="CF664" i="1"/>
  <c r="BL951" i="1"/>
  <c r="CU951" i="1"/>
  <c r="CP951" i="1"/>
  <c r="CF951" i="1"/>
  <c r="BZ951" i="1"/>
  <c r="CP242" i="1"/>
  <c r="CK242" i="1"/>
  <c r="BZ242" i="1"/>
  <c r="BL640" i="1"/>
  <c r="CU640" i="1"/>
  <c r="CP640" i="1"/>
  <c r="CK640" i="1"/>
  <c r="CF640" i="1"/>
  <c r="BZ640" i="1"/>
  <c r="CU327" i="1"/>
  <c r="CP327" i="1"/>
  <c r="CK327" i="1"/>
  <c r="CF327" i="1"/>
  <c r="BV327" i="1"/>
  <c r="CU672" i="1"/>
  <c r="CP672" i="1"/>
  <c r="CF672" i="1"/>
  <c r="BZ672" i="1"/>
  <c r="CP535" i="1"/>
  <c r="CK535" i="1"/>
  <c r="BZ535" i="1"/>
  <c r="CU947" i="1"/>
  <c r="CP947" i="1"/>
  <c r="CK947" i="1"/>
  <c r="CF947" i="1"/>
  <c r="BZ947" i="1"/>
  <c r="CU507" i="1"/>
  <c r="CP507" i="1"/>
  <c r="CK507" i="1"/>
  <c r="CF507" i="1"/>
  <c r="BZ507" i="1"/>
  <c r="BV507" i="1"/>
  <c r="BL845" i="1"/>
  <c r="CU845" i="1"/>
  <c r="CP845" i="1"/>
  <c r="CF845" i="1"/>
  <c r="BZ845" i="1"/>
  <c r="BV845" i="1"/>
  <c r="CP753" i="1"/>
  <c r="CK753" i="1"/>
  <c r="BZ753" i="1"/>
  <c r="CU197" i="1"/>
  <c r="CP197" i="1"/>
  <c r="CK197" i="1"/>
  <c r="CF197" i="1"/>
  <c r="BZ197" i="1"/>
  <c r="CU466" i="1"/>
  <c r="CP466" i="1"/>
  <c r="CK466" i="1"/>
  <c r="CF466" i="1"/>
  <c r="BZ466" i="1"/>
  <c r="BV466" i="1"/>
  <c r="CU861" i="1"/>
  <c r="CP861" i="1"/>
  <c r="CF861" i="1"/>
  <c r="BZ861" i="1"/>
  <c r="CP184" i="1"/>
  <c r="CK184" i="1"/>
  <c r="BZ184" i="1"/>
  <c r="BL24" i="1"/>
  <c r="CU24" i="1"/>
  <c r="CP24" i="1"/>
  <c r="CK24" i="1"/>
  <c r="CF24" i="1"/>
  <c r="BZ24" i="1"/>
  <c r="BV24" i="1"/>
  <c r="BL646" i="1"/>
  <c r="CU646" i="1"/>
  <c r="CP646" i="1"/>
  <c r="CK646" i="1"/>
  <c r="CF646" i="1"/>
  <c r="BV646" i="1"/>
  <c r="BL422" i="1"/>
  <c r="CU422" i="1"/>
  <c r="CP422" i="1"/>
  <c r="CF422" i="1"/>
  <c r="BZ422" i="1"/>
  <c r="BV422" i="1"/>
  <c r="BL371" i="1"/>
  <c r="CP371" i="1"/>
  <c r="CK371" i="1"/>
  <c r="BZ371" i="1"/>
  <c r="BL666" i="1"/>
  <c r="CU666" i="1"/>
  <c r="CP666" i="1"/>
  <c r="CK666" i="1"/>
  <c r="CF666" i="1"/>
  <c r="BZ666" i="1"/>
  <c r="CU910" i="1"/>
  <c r="CP910" i="1"/>
  <c r="CK910" i="1"/>
  <c r="CF910" i="1"/>
  <c r="BL321" i="1"/>
  <c r="CU321" i="1"/>
  <c r="CP321" i="1"/>
  <c r="CF321" i="1"/>
  <c r="BZ321" i="1"/>
  <c r="BL592" i="1"/>
  <c r="CP592" i="1"/>
  <c r="CK592" i="1"/>
  <c r="BZ592" i="1"/>
  <c r="BV592" i="1"/>
  <c r="CU38" i="1"/>
  <c r="CP38" i="1"/>
  <c r="CK38" i="1"/>
  <c r="CF38" i="1"/>
  <c r="BZ38" i="1"/>
  <c r="CU4" i="1"/>
  <c r="CP4" i="1"/>
  <c r="CK4" i="1"/>
  <c r="CF4" i="1"/>
  <c r="BV4" i="1"/>
  <c r="BL819" i="1"/>
  <c r="CU819" i="1"/>
  <c r="CP819" i="1"/>
  <c r="CF819" i="1"/>
  <c r="BZ819" i="1"/>
  <c r="BV819" i="1"/>
  <c r="BL695" i="1"/>
  <c r="CP695" i="1"/>
  <c r="CK695" i="1"/>
  <c r="CF695" i="1"/>
  <c r="BZ695" i="1"/>
  <c r="BL104" i="1"/>
  <c r="CU104" i="1"/>
  <c r="CP104" i="1"/>
  <c r="CK104" i="1"/>
  <c r="CF104" i="1"/>
  <c r="BZ104" i="1"/>
  <c r="BL69" i="1"/>
  <c r="CU69" i="1"/>
  <c r="CP69" i="1"/>
  <c r="CK69" i="1"/>
  <c r="CF69" i="1"/>
  <c r="BV69" i="1"/>
  <c r="CU121" i="1"/>
  <c r="CP121" i="1"/>
  <c r="CF121" i="1"/>
  <c r="BZ121" i="1"/>
  <c r="BV121" i="1"/>
  <c r="CP169" i="1"/>
  <c r="CK169" i="1"/>
  <c r="BZ169" i="1"/>
  <c r="CU546" i="1"/>
  <c r="CP546" i="1"/>
  <c r="CK546" i="1"/>
  <c r="CF546" i="1"/>
  <c r="BZ546" i="1"/>
  <c r="CU875" i="1"/>
  <c r="CP875" i="1"/>
  <c r="CK875" i="1"/>
  <c r="CF875" i="1"/>
  <c r="CU76" i="1"/>
  <c r="CP76" i="1"/>
  <c r="CF76" i="1"/>
  <c r="BZ76" i="1"/>
  <c r="BV76" i="1"/>
  <c r="CP868" i="1"/>
  <c r="CK868" i="1"/>
  <c r="BZ868" i="1"/>
  <c r="CU965" i="1"/>
  <c r="CP965" i="1"/>
  <c r="CK965" i="1"/>
  <c r="CF965" i="1"/>
  <c r="BZ965" i="1"/>
  <c r="CU950" i="1"/>
  <c r="CP950" i="1"/>
  <c r="CK950" i="1"/>
  <c r="CF950" i="1"/>
  <c r="CU972" i="1"/>
  <c r="CP972" i="1"/>
  <c r="CF972" i="1"/>
  <c r="BZ972" i="1"/>
  <c r="CP731" i="1"/>
  <c r="CK731" i="1"/>
  <c r="BZ731" i="1"/>
  <c r="CU234" i="1"/>
  <c r="CP234" i="1"/>
  <c r="CK234" i="1"/>
  <c r="CF234" i="1"/>
  <c r="BZ234" i="1"/>
  <c r="CU130" i="1"/>
  <c r="CP130" i="1"/>
  <c r="CK130" i="1"/>
  <c r="CF130" i="1"/>
  <c r="BZ130" i="1"/>
  <c r="BV130" i="1"/>
  <c r="CU210" i="1"/>
  <c r="CP210" i="1"/>
  <c r="CF210" i="1"/>
  <c r="BZ210" i="1"/>
  <c r="BV210" i="1"/>
  <c r="CP565" i="1"/>
  <c r="CK565" i="1"/>
  <c r="BZ565" i="1"/>
  <c r="CU650" i="1"/>
  <c r="CP650" i="1"/>
  <c r="CK650" i="1"/>
  <c r="CF650" i="1"/>
  <c r="BZ650" i="1"/>
  <c r="CU346" i="1"/>
  <c r="CP346" i="1"/>
  <c r="CK346" i="1"/>
  <c r="CF346" i="1"/>
  <c r="BV346" i="1"/>
  <c r="CU266" i="1"/>
  <c r="CP266" i="1"/>
  <c r="CF266" i="1"/>
  <c r="BZ266" i="1"/>
  <c r="BV266" i="1"/>
  <c r="CP57" i="1"/>
  <c r="CK57" i="1"/>
  <c r="BZ57" i="1"/>
  <c r="CU8" i="1"/>
  <c r="CP8" i="1"/>
  <c r="CK8" i="1"/>
  <c r="CF8" i="1"/>
  <c r="BZ8" i="1"/>
  <c r="CU407" i="1"/>
  <c r="CP407" i="1"/>
  <c r="CK407" i="1"/>
  <c r="CF407" i="1"/>
  <c r="CU186" i="1"/>
  <c r="CP186" i="1"/>
  <c r="CF186" i="1"/>
  <c r="BZ186" i="1"/>
  <c r="CP131" i="1"/>
  <c r="CK131" i="1"/>
  <c r="BZ131" i="1"/>
  <c r="CU754" i="1"/>
  <c r="CP754" i="1"/>
  <c r="CK754" i="1"/>
  <c r="CF754" i="1"/>
  <c r="BZ754" i="1"/>
  <c r="CU11" i="1"/>
  <c r="CP11" i="1"/>
  <c r="CK11" i="1"/>
  <c r="CF11" i="1"/>
  <c r="BV11" i="1"/>
  <c r="CU968" i="1"/>
  <c r="CP968" i="1"/>
  <c r="CF968" i="1"/>
  <c r="BZ968" i="1"/>
  <c r="CP704" i="1"/>
  <c r="CK704" i="1"/>
  <c r="BZ704" i="1"/>
  <c r="CU46" i="1"/>
  <c r="CP46" i="1"/>
  <c r="CK46" i="1"/>
  <c r="CF46" i="1"/>
  <c r="BZ46" i="1"/>
  <c r="CU534" i="1"/>
  <c r="CP534" i="1"/>
  <c r="CK534" i="1"/>
  <c r="CF534" i="1"/>
  <c r="BZ534" i="1"/>
  <c r="CU641" i="1"/>
  <c r="CP641" i="1"/>
  <c r="CF641" i="1"/>
  <c r="BZ641" i="1"/>
  <c r="CP421" i="1"/>
  <c r="CK421" i="1"/>
  <c r="BZ421" i="1"/>
  <c r="CU545" i="1"/>
  <c r="CP545" i="1"/>
  <c r="CK545" i="1"/>
  <c r="CF545" i="1"/>
  <c r="BZ545" i="1"/>
  <c r="CU61" i="1"/>
  <c r="CP61" i="1"/>
  <c r="CK61" i="1"/>
  <c r="CF61" i="1"/>
  <c r="BV61" i="1"/>
  <c r="CU709" i="1"/>
  <c r="CP709" i="1"/>
  <c r="CF709" i="1"/>
  <c r="BZ709" i="1"/>
  <c r="CP319" i="1"/>
  <c r="CK319" i="1"/>
  <c r="BZ319" i="1"/>
  <c r="CU391" i="1"/>
  <c r="CP391" i="1"/>
  <c r="CK391" i="1"/>
  <c r="CF391" i="1"/>
  <c r="BZ391" i="1"/>
  <c r="CU193" i="1"/>
  <c r="CP193" i="1"/>
  <c r="CK193" i="1"/>
  <c r="CF193" i="1"/>
  <c r="BV193" i="1"/>
  <c r="CU158" i="1"/>
  <c r="CP158" i="1"/>
  <c r="CF158" i="1"/>
  <c r="BZ158" i="1"/>
  <c r="BV158" i="1"/>
  <c r="CP694" i="1"/>
  <c r="CK694" i="1"/>
  <c r="BZ694" i="1"/>
  <c r="CU199" i="1"/>
  <c r="CP199" i="1"/>
  <c r="CK199" i="1"/>
  <c r="CF199" i="1"/>
  <c r="BZ199" i="1"/>
  <c r="CU450" i="1"/>
  <c r="CP450" i="1"/>
  <c r="CK450" i="1"/>
  <c r="CF450" i="1"/>
  <c r="BV450" i="1"/>
  <c r="CU170" i="1"/>
  <c r="CP170" i="1"/>
  <c r="CF170" i="1"/>
  <c r="BZ170" i="1"/>
  <c r="BV170" i="1"/>
  <c r="CP470" i="1"/>
  <c r="CK470" i="1"/>
  <c r="BZ470" i="1"/>
  <c r="CU830" i="1"/>
  <c r="CP830" i="1"/>
  <c r="CK830" i="1"/>
  <c r="CF830" i="1"/>
  <c r="BZ830" i="1"/>
  <c r="CU971" i="1"/>
  <c r="CP971" i="1"/>
  <c r="CK971" i="1"/>
  <c r="CF971" i="1"/>
  <c r="CU722" i="1"/>
  <c r="CP722" i="1"/>
  <c r="CF722" i="1"/>
  <c r="BZ722" i="1"/>
  <c r="CP522" i="1"/>
  <c r="CK522" i="1"/>
  <c r="BZ522" i="1"/>
  <c r="CU252" i="1"/>
  <c r="CP252" i="1"/>
  <c r="CF252" i="1"/>
  <c r="BZ252" i="1"/>
  <c r="BV252" i="1"/>
  <c r="CP508" i="1"/>
  <c r="CF508" i="1"/>
  <c r="BZ508" i="1"/>
  <c r="BV508" i="1"/>
  <c r="CP231" i="1"/>
  <c r="CK231" i="1"/>
  <c r="CF231" i="1"/>
  <c r="BZ231" i="1"/>
  <c r="CP788" i="1"/>
  <c r="CF788" i="1"/>
  <c r="BZ788" i="1"/>
  <c r="BV788" i="1"/>
  <c r="CP444" i="1"/>
  <c r="CK444" i="1"/>
  <c r="BZ444" i="1"/>
  <c r="CU92" i="1"/>
  <c r="CP92" i="1"/>
  <c r="CK92" i="1"/>
  <c r="CF92" i="1"/>
  <c r="BZ92" i="1"/>
  <c r="CU514" i="1"/>
  <c r="CP514" i="1"/>
  <c r="CK514" i="1"/>
  <c r="CF514" i="1"/>
  <c r="BV514" i="1"/>
  <c r="CU323" i="1"/>
  <c r="CP323" i="1"/>
  <c r="CF323" i="1"/>
  <c r="BZ323" i="1"/>
  <c r="BV323" i="1"/>
  <c r="CP154" i="1"/>
  <c r="CK154" i="1"/>
  <c r="CF154" i="1"/>
  <c r="BZ154" i="1"/>
  <c r="CU742" i="1"/>
  <c r="CP742" i="1"/>
  <c r="CK742" i="1"/>
  <c r="CF742" i="1"/>
  <c r="BZ742" i="1"/>
  <c r="CU728" i="1"/>
  <c r="CP728" i="1"/>
  <c r="CK728" i="1"/>
  <c r="CF728" i="1"/>
  <c r="BV728" i="1"/>
  <c r="CU118" i="1"/>
  <c r="CP118" i="1"/>
  <c r="CF118" i="1"/>
  <c r="BZ118" i="1"/>
  <c r="BV118" i="1"/>
  <c r="CP611" i="1"/>
  <c r="CK611" i="1"/>
  <c r="BZ611" i="1"/>
  <c r="BL606" i="1"/>
  <c r="CU606" i="1"/>
  <c r="CP606" i="1"/>
  <c r="CK606" i="1"/>
  <c r="CF606" i="1"/>
  <c r="BZ606" i="1"/>
  <c r="CU419" i="1"/>
  <c r="CP419" i="1"/>
  <c r="CK419" i="1"/>
  <c r="CF419" i="1"/>
  <c r="BV419" i="1"/>
  <c r="CU512" i="1"/>
  <c r="CP512" i="1"/>
  <c r="CF512" i="1"/>
  <c r="BZ512" i="1"/>
  <c r="CP828" i="1"/>
  <c r="CK828" i="1"/>
  <c r="BZ828" i="1"/>
  <c r="CU687" i="1"/>
  <c r="CP687" i="1"/>
  <c r="CK687" i="1"/>
  <c r="CF687" i="1"/>
  <c r="BZ687" i="1"/>
  <c r="CU268" i="1"/>
  <c r="CP268" i="1"/>
  <c r="CK268" i="1"/>
  <c r="CF268" i="1"/>
  <c r="BV268" i="1"/>
  <c r="CU705" i="1"/>
  <c r="CP705" i="1"/>
  <c r="CF705" i="1"/>
  <c r="BZ705" i="1"/>
  <c r="BV705" i="1"/>
  <c r="BL809" i="1"/>
  <c r="CP809" i="1"/>
  <c r="CK809" i="1"/>
  <c r="BZ809" i="1"/>
  <c r="BV809" i="1"/>
  <c r="CU955" i="1"/>
  <c r="CP955" i="1"/>
  <c r="CK955" i="1"/>
  <c r="CF955" i="1"/>
  <c r="BZ955" i="1"/>
  <c r="BL351" i="1"/>
  <c r="CU351" i="1"/>
  <c r="CP351" i="1"/>
  <c r="CK351" i="1"/>
  <c r="CF351" i="1"/>
  <c r="BV351" i="1"/>
  <c r="CU590" i="1"/>
  <c r="CP590" i="1"/>
  <c r="CF590" i="1"/>
  <c r="BZ590" i="1"/>
  <c r="CP287" i="1"/>
  <c r="CK287" i="1"/>
  <c r="BZ287" i="1"/>
  <c r="CU642" i="1"/>
  <c r="CP642" i="1"/>
  <c r="CK642" i="1"/>
  <c r="CF642" i="1"/>
  <c r="BZ642" i="1"/>
  <c r="CU599" i="1"/>
  <c r="CP599" i="1"/>
  <c r="CK599" i="1"/>
  <c r="CF599" i="1"/>
  <c r="CU858" i="1"/>
  <c r="CP858" i="1"/>
  <c r="CF858" i="1"/>
  <c r="BZ858" i="1"/>
  <c r="CP322" i="1"/>
  <c r="CK322" i="1"/>
  <c r="BZ322" i="1"/>
  <c r="CU51" i="1"/>
  <c r="CP51" i="1"/>
  <c r="CK51" i="1"/>
  <c r="CF51" i="1"/>
  <c r="BZ51" i="1"/>
  <c r="CU760" i="1"/>
  <c r="CP760" i="1"/>
  <c r="CK760" i="1"/>
  <c r="CF760" i="1"/>
  <c r="CU665" i="1"/>
  <c r="CP665" i="1"/>
  <c r="CF665" i="1"/>
  <c r="BZ665" i="1"/>
  <c r="CP836" i="1"/>
  <c r="CK836" i="1"/>
  <c r="CF836" i="1"/>
  <c r="BZ836" i="1"/>
  <c r="CU849" i="1"/>
  <c r="CP849" i="1"/>
  <c r="CK849" i="1"/>
  <c r="CF849" i="1"/>
  <c r="BZ849" i="1"/>
  <c r="CU975" i="1"/>
  <c r="CP975" i="1"/>
  <c r="CK975" i="1"/>
  <c r="CF975" i="1"/>
  <c r="CU175" i="1"/>
  <c r="CP175" i="1"/>
  <c r="CF175" i="1"/>
  <c r="BZ175" i="1"/>
  <c r="BV175" i="1"/>
  <c r="CP80" i="1"/>
  <c r="CK80" i="1"/>
  <c r="BZ80" i="1"/>
  <c r="BV80" i="1"/>
  <c r="CU316" i="1"/>
  <c r="CP316" i="1"/>
  <c r="CK316" i="1"/>
  <c r="CF316" i="1"/>
  <c r="BZ316" i="1"/>
  <c r="CU953" i="1"/>
  <c r="CP953" i="1"/>
  <c r="CK953" i="1"/>
  <c r="CF953" i="1"/>
  <c r="CU741" i="1"/>
  <c r="CP741" i="1"/>
  <c r="CF741" i="1"/>
  <c r="BZ741" i="1"/>
  <c r="BV741" i="1"/>
  <c r="CP366" i="1"/>
  <c r="CK366" i="1"/>
  <c r="BZ366" i="1"/>
  <c r="CU909" i="1"/>
  <c r="CP909" i="1"/>
  <c r="CK909" i="1"/>
  <c r="CF909" i="1"/>
  <c r="BZ909" i="1"/>
  <c r="CU127" i="1"/>
  <c r="CP127" i="1"/>
  <c r="CK127" i="1"/>
  <c r="CF127" i="1"/>
  <c r="BV127" i="1"/>
  <c r="CU463" i="1"/>
  <c r="CP463" i="1"/>
  <c r="CF463" i="1"/>
  <c r="BZ463" i="1"/>
  <c r="CP454" i="1"/>
  <c r="CK454" i="1"/>
  <c r="BZ454" i="1"/>
  <c r="BV454" i="1"/>
  <c r="CU228" i="1"/>
  <c r="CP228" i="1"/>
  <c r="CK228" i="1"/>
  <c r="CF228" i="1"/>
  <c r="BZ228" i="1"/>
  <c r="BL293" i="1"/>
  <c r="CU293" i="1"/>
  <c r="CP293" i="1"/>
  <c r="CK293" i="1"/>
  <c r="CF293" i="1"/>
  <c r="BV293" i="1"/>
  <c r="BL962" i="1"/>
  <c r="CU962" i="1"/>
  <c r="CP962" i="1"/>
  <c r="CF962" i="1"/>
  <c r="BZ962" i="1"/>
  <c r="BV962" i="1"/>
  <c r="BL794" i="1"/>
  <c r="CP794" i="1"/>
  <c r="CK794" i="1"/>
  <c r="BZ794" i="1"/>
  <c r="BL934" i="1"/>
  <c r="CU934" i="1"/>
  <c r="CP934" i="1"/>
  <c r="CK934" i="1"/>
  <c r="CF934" i="1"/>
  <c r="BZ934" i="1"/>
  <c r="CU756" i="1"/>
  <c r="CP756" i="1"/>
  <c r="CK756" i="1"/>
  <c r="CF756" i="1"/>
  <c r="CU402" i="1"/>
  <c r="CP402" i="1"/>
  <c r="CF402" i="1"/>
  <c r="BZ402" i="1"/>
  <c r="BV402" i="1"/>
  <c r="CP409" i="1"/>
  <c r="CK409" i="1"/>
  <c r="BZ409" i="1"/>
  <c r="CU156" i="1"/>
  <c r="CP156" i="1"/>
  <c r="CK156" i="1"/>
  <c r="CF156" i="1"/>
  <c r="BZ156" i="1"/>
  <c r="CU42" i="1"/>
  <c r="CP42" i="1"/>
  <c r="CK42" i="1"/>
  <c r="CF42" i="1"/>
  <c r="BZ42" i="1"/>
  <c r="BV42" i="1"/>
  <c r="CU558" i="1"/>
  <c r="CP558" i="1"/>
  <c r="CF558" i="1"/>
  <c r="BZ558" i="1"/>
  <c r="CP634" i="1"/>
  <c r="CK634" i="1"/>
  <c r="BZ634" i="1"/>
  <c r="CU853" i="1"/>
  <c r="CP853" i="1"/>
  <c r="CK853" i="1"/>
  <c r="CF853" i="1"/>
  <c r="BZ853" i="1"/>
  <c r="CU581" i="1"/>
  <c r="CP581" i="1"/>
  <c r="CK581" i="1"/>
  <c r="CF581" i="1"/>
  <c r="CU544" i="1"/>
  <c r="CP544" i="1"/>
  <c r="CF544" i="1"/>
  <c r="BZ544" i="1"/>
  <c r="BV544" i="1"/>
  <c r="CP765" i="1"/>
  <c r="CK765" i="1"/>
  <c r="BZ765" i="1"/>
  <c r="CU232" i="1"/>
  <c r="CP232" i="1"/>
  <c r="CK232" i="1"/>
  <c r="CF232" i="1"/>
  <c r="BZ232" i="1"/>
  <c r="CU15" i="1"/>
  <c r="CP15" i="1"/>
  <c r="CK15" i="1"/>
  <c r="CF15" i="1"/>
  <c r="BV15" i="1"/>
  <c r="CU349" i="1"/>
  <c r="CP349" i="1"/>
  <c r="CF349" i="1"/>
  <c r="BZ349" i="1"/>
  <c r="BV349" i="1"/>
  <c r="CP236" i="1"/>
  <c r="CK236" i="1"/>
  <c r="BZ236" i="1"/>
  <c r="CU307" i="1"/>
  <c r="CP307" i="1"/>
  <c r="CK307" i="1"/>
  <c r="CF307" i="1"/>
  <c r="BZ307" i="1"/>
  <c r="CU730" i="1"/>
  <c r="CP730" i="1"/>
  <c r="CK730" i="1"/>
  <c r="CF730" i="1"/>
  <c r="BV730" i="1"/>
  <c r="CU113" i="1"/>
  <c r="CP113" i="1"/>
  <c r="CF113" i="1"/>
  <c r="BZ113" i="1"/>
  <c r="BV113" i="1"/>
  <c r="CP778" i="1"/>
  <c r="CK778" i="1"/>
  <c r="BZ778" i="1"/>
  <c r="CU710" i="1"/>
  <c r="CP710" i="1"/>
  <c r="CK710" i="1"/>
  <c r="CF710" i="1"/>
  <c r="BZ710" i="1"/>
  <c r="CU177" i="1"/>
  <c r="CP177" i="1"/>
  <c r="CK177" i="1"/>
  <c r="CF177" i="1"/>
  <c r="BV177" i="1"/>
  <c r="CU532" i="1"/>
  <c r="CP532" i="1"/>
  <c r="CF532" i="1"/>
  <c r="BZ532" i="1"/>
  <c r="CP711" i="1"/>
  <c r="CK711" i="1"/>
  <c r="BZ711" i="1"/>
  <c r="CU552" i="1"/>
  <c r="CP552" i="1"/>
  <c r="CK552" i="1"/>
  <c r="CF552" i="1"/>
  <c r="BZ552" i="1"/>
  <c r="CU207" i="1"/>
  <c r="CP207" i="1"/>
  <c r="CK207" i="1"/>
  <c r="CF207" i="1"/>
  <c r="BV207" i="1"/>
  <c r="CU970" i="1"/>
  <c r="CP970" i="1"/>
  <c r="CF970" i="1"/>
  <c r="BZ970" i="1"/>
  <c r="CP813" i="1"/>
  <c r="CK813" i="1"/>
  <c r="BZ813" i="1"/>
  <c r="CU679" i="1"/>
  <c r="CP679" i="1"/>
  <c r="CK679" i="1"/>
  <c r="CF679" i="1"/>
  <c r="BZ679" i="1"/>
  <c r="CU230" i="1"/>
  <c r="CP230" i="1"/>
  <c r="CK230" i="1"/>
  <c r="CF230" i="1"/>
  <c r="BV230" i="1"/>
  <c r="CP233" i="1"/>
  <c r="CF233" i="1"/>
  <c r="BZ233" i="1"/>
  <c r="BV233" i="1"/>
  <c r="CP209" i="1"/>
  <c r="CK209" i="1"/>
  <c r="BZ209" i="1"/>
  <c r="CU503" i="1"/>
  <c r="CP503" i="1"/>
  <c r="CK503" i="1"/>
  <c r="CF503" i="1"/>
  <c r="BZ503" i="1"/>
  <c r="CU879" i="1"/>
  <c r="CP879" i="1"/>
  <c r="CK879" i="1"/>
  <c r="CF879" i="1"/>
  <c r="CU562" i="1"/>
  <c r="CP562" i="1"/>
  <c r="CF562" i="1"/>
  <c r="BZ562" i="1"/>
  <c r="CP190" i="1"/>
  <c r="CK190" i="1"/>
  <c r="BZ190" i="1"/>
  <c r="CU168" i="1"/>
  <c r="CP168" i="1"/>
  <c r="CK168" i="1"/>
  <c r="CF168" i="1"/>
  <c r="BZ168" i="1"/>
  <c r="CU88" i="1"/>
  <c r="CP88" i="1"/>
  <c r="CF88" i="1"/>
  <c r="BV88" i="1"/>
  <c r="CP358" i="1"/>
  <c r="CF358" i="1"/>
  <c r="BZ358" i="1"/>
  <c r="BV358" i="1"/>
  <c r="CP362" i="1"/>
  <c r="CK362" i="1"/>
  <c r="BZ362" i="1"/>
  <c r="CU915" i="1"/>
  <c r="CP915" i="1"/>
  <c r="CK915" i="1"/>
  <c r="CF915" i="1"/>
  <c r="BZ915" i="1"/>
  <c r="CU155" i="1"/>
  <c r="CP155" i="1"/>
  <c r="CK155" i="1"/>
  <c r="CF155" i="1"/>
  <c r="BZ155" i="1"/>
  <c r="CU509" i="1"/>
  <c r="CP509" i="1"/>
  <c r="CF509" i="1"/>
  <c r="CU859" i="1"/>
  <c r="CK859" i="1"/>
  <c r="CF859" i="1"/>
  <c r="BZ859" i="1"/>
  <c r="CU411" i="1"/>
  <c r="CK411" i="1"/>
  <c r="CF411" i="1"/>
  <c r="BZ411" i="1"/>
  <c r="CP573" i="1"/>
  <c r="CK573" i="1"/>
  <c r="BZ573" i="1"/>
  <c r="CU100" i="1"/>
  <c r="CP100" i="1"/>
  <c r="CK100" i="1"/>
  <c r="CF100" i="1"/>
  <c r="BZ100" i="1"/>
  <c r="CU690" i="1"/>
  <c r="CP690" i="1"/>
  <c r="CK690" i="1"/>
  <c r="CF690" i="1"/>
  <c r="BV690" i="1"/>
  <c r="CP619" i="1"/>
  <c r="CF619" i="1"/>
  <c r="BZ619" i="1"/>
  <c r="BV619" i="1"/>
  <c r="CP448" i="1"/>
  <c r="CK448" i="1"/>
  <c r="BZ448" i="1"/>
  <c r="CU574" i="1"/>
  <c r="CP574" i="1"/>
  <c r="CK574" i="1"/>
  <c r="CF574" i="1"/>
  <c r="BZ574" i="1"/>
  <c r="CU367" i="1"/>
  <c r="CP367" i="1"/>
  <c r="CK367" i="1"/>
  <c r="CF367" i="1"/>
  <c r="BL355" i="1"/>
  <c r="CP355" i="1"/>
  <c r="CF355" i="1"/>
  <c r="BZ355" i="1"/>
  <c r="CP475" i="1"/>
  <c r="CK475" i="1"/>
  <c r="BZ475" i="1"/>
  <c r="CU143" i="1"/>
  <c r="CP143" i="1"/>
  <c r="CK143" i="1"/>
  <c r="CF143" i="1"/>
  <c r="BZ143" i="1"/>
  <c r="CU271" i="1"/>
  <c r="CP271" i="1"/>
  <c r="CK271" i="1"/>
  <c r="CF271" i="1"/>
  <c r="BV271" i="1"/>
  <c r="CP931" i="1"/>
  <c r="CF931" i="1"/>
  <c r="BZ931" i="1"/>
  <c r="CP462" i="1"/>
  <c r="CK462" i="1"/>
  <c r="BZ462" i="1"/>
  <c r="CU932" i="1"/>
  <c r="CP932" i="1"/>
  <c r="CK932" i="1"/>
  <c r="CF932" i="1"/>
  <c r="BZ932" i="1"/>
  <c r="BL246" i="1"/>
  <c r="CU246" i="1"/>
  <c r="CP246" i="1"/>
  <c r="CK246" i="1"/>
  <c r="CF246" i="1"/>
  <c r="BV246" i="1"/>
  <c r="CP396" i="1"/>
  <c r="CF396" i="1"/>
  <c r="BZ396" i="1"/>
  <c r="BL799" i="1"/>
  <c r="CP799" i="1"/>
  <c r="CK799" i="1"/>
  <c r="BZ799" i="1"/>
  <c r="CU802" i="1"/>
  <c r="CP802" i="1"/>
  <c r="CK802" i="1"/>
  <c r="CF802" i="1"/>
  <c r="BZ802" i="1"/>
  <c r="CU872" i="1"/>
  <c r="CP872" i="1"/>
  <c r="CF872" i="1"/>
  <c r="BV872" i="1"/>
  <c r="CP447" i="1"/>
  <c r="CF447" i="1"/>
  <c r="BZ447" i="1"/>
  <c r="BV447" i="1"/>
  <c r="CP692" i="1"/>
  <c r="CK692" i="1"/>
  <c r="BZ692" i="1"/>
  <c r="CU150" i="1"/>
  <c r="CP150" i="1"/>
  <c r="CK150" i="1"/>
  <c r="CF150" i="1"/>
  <c r="BZ150" i="1"/>
  <c r="CU609" i="1"/>
  <c r="CP609" i="1"/>
  <c r="CF609" i="1"/>
  <c r="BZ609" i="1"/>
  <c r="CP54" i="1"/>
  <c r="CF54" i="1"/>
  <c r="BZ54" i="1"/>
  <c r="CP279" i="1"/>
  <c r="CK279" i="1"/>
  <c r="BZ279" i="1"/>
  <c r="CU963" i="1"/>
  <c r="CP963" i="1"/>
  <c r="CK963" i="1"/>
  <c r="CF963" i="1"/>
  <c r="BZ963" i="1"/>
  <c r="CU282" i="1"/>
  <c r="CP282" i="1"/>
  <c r="CF282" i="1"/>
  <c r="BZ282" i="1"/>
  <c r="CP72" i="1"/>
  <c r="CF72" i="1"/>
  <c r="BZ72" i="1"/>
  <c r="BV72" i="1"/>
  <c r="CP854" i="1"/>
  <c r="CK854" i="1"/>
  <c r="CF854" i="1"/>
  <c r="BZ854" i="1"/>
  <c r="BL261" i="1"/>
  <c r="CU261" i="1"/>
  <c r="CP261" i="1"/>
  <c r="CK261" i="1"/>
  <c r="CF261" i="1"/>
  <c r="BZ261" i="1"/>
  <c r="CU745" i="1"/>
  <c r="CP745" i="1"/>
  <c r="CK745" i="1"/>
  <c r="CF745" i="1"/>
  <c r="BV745" i="1"/>
  <c r="CP820" i="1"/>
  <c r="CF820" i="1"/>
  <c r="BZ820" i="1"/>
  <c r="CP403" i="1"/>
  <c r="CK403" i="1"/>
  <c r="BZ403" i="1"/>
  <c r="CU648" i="1"/>
  <c r="CP648" i="1"/>
  <c r="CK648" i="1"/>
  <c r="CF648" i="1"/>
  <c r="BZ648" i="1"/>
  <c r="CU702" i="1"/>
  <c r="CP702" i="1"/>
  <c r="CF702" i="1"/>
  <c r="BV702" i="1"/>
  <c r="CP151" i="1"/>
  <c r="CF151" i="1"/>
  <c r="BZ151" i="1"/>
  <c r="CP524" i="1"/>
  <c r="CK524" i="1"/>
  <c r="BZ524" i="1"/>
  <c r="CU318" i="1"/>
  <c r="CP318" i="1"/>
  <c r="CK318" i="1"/>
  <c r="CF318" i="1"/>
  <c r="BZ318" i="1"/>
  <c r="CU393" i="1"/>
  <c r="CP393" i="1"/>
  <c r="CF393" i="1"/>
  <c r="BL686" i="1"/>
  <c r="CU686" i="1"/>
  <c r="CP686" i="1"/>
  <c r="CF686" i="1"/>
  <c r="BZ686" i="1"/>
  <c r="BL263" i="1"/>
  <c r="CP263" i="1"/>
  <c r="CK263" i="1"/>
  <c r="CF263" i="1"/>
  <c r="BZ263" i="1"/>
  <c r="CU123" i="1"/>
  <c r="CP123" i="1"/>
  <c r="CK123" i="1"/>
  <c r="CF123" i="1"/>
  <c r="BZ123" i="1"/>
  <c r="BL943" i="1"/>
  <c r="CU943" i="1"/>
  <c r="CP943" i="1"/>
  <c r="CF943" i="1"/>
  <c r="BV943" i="1"/>
  <c r="BL385" i="1"/>
  <c r="CP385" i="1"/>
  <c r="CF385" i="1"/>
  <c r="BZ385" i="1"/>
  <c r="BL357" i="1"/>
  <c r="CP357" i="1"/>
  <c r="CK357" i="1"/>
  <c r="BZ357" i="1"/>
  <c r="BL877" i="1"/>
  <c r="CU877" i="1"/>
  <c r="CP877" i="1"/>
  <c r="CK877" i="1"/>
  <c r="CF877" i="1"/>
  <c r="BZ877" i="1"/>
  <c r="CU467" i="1"/>
  <c r="CP467" i="1"/>
  <c r="CF467" i="1"/>
  <c r="BV467" i="1"/>
  <c r="BL481" i="1"/>
  <c r="CP481" i="1"/>
  <c r="CF481" i="1"/>
  <c r="BZ481" i="1"/>
  <c r="BL338" i="1"/>
  <c r="CP338" i="1"/>
  <c r="CK338" i="1"/>
  <c r="BZ338" i="1"/>
  <c r="BL324" i="1"/>
  <c r="CU324" i="1"/>
  <c r="CP324" i="1"/>
  <c r="CK324" i="1"/>
  <c r="CF324" i="1"/>
  <c r="BZ324" i="1"/>
  <c r="CU457" i="1"/>
  <c r="CP457" i="1"/>
  <c r="CF457" i="1"/>
  <c r="BZ457" i="1"/>
  <c r="BV457" i="1"/>
  <c r="CP41" i="1"/>
  <c r="CF41" i="1"/>
  <c r="BZ41" i="1"/>
  <c r="BV41" i="1"/>
  <c r="CP222" i="1"/>
  <c r="CK222" i="1"/>
  <c r="BZ222" i="1"/>
  <c r="CU10" i="1"/>
  <c r="CP10" i="1"/>
  <c r="CK10" i="1"/>
  <c r="CF10" i="1"/>
  <c r="BZ10" i="1"/>
  <c r="CU114" i="1"/>
  <c r="CP114" i="1"/>
  <c r="CF114" i="1"/>
  <c r="BV114" i="1"/>
  <c r="CU612" i="1"/>
  <c r="CP612" i="1"/>
  <c r="CF612" i="1"/>
  <c r="BZ612" i="1"/>
  <c r="BV612" i="1"/>
  <c r="CP304" i="1"/>
  <c r="CK304" i="1"/>
  <c r="BZ304" i="1"/>
  <c r="CU857" i="1"/>
  <c r="CP857" i="1"/>
  <c r="CK857" i="1"/>
  <c r="CF857" i="1"/>
  <c r="BZ857" i="1"/>
  <c r="CU106" i="1"/>
  <c r="CP106" i="1"/>
  <c r="CF106" i="1"/>
  <c r="BV106" i="1"/>
  <c r="CP938" i="1"/>
  <c r="CF938" i="1"/>
  <c r="BZ938" i="1"/>
  <c r="CP549" i="1"/>
  <c r="CK549" i="1"/>
  <c r="BZ549" i="1"/>
  <c r="CU471" i="1"/>
  <c r="CP471" i="1"/>
  <c r="CK471" i="1"/>
  <c r="CF471" i="1"/>
  <c r="BZ471" i="1"/>
  <c r="CU9" i="1"/>
  <c r="CP9" i="1"/>
  <c r="CF9" i="1"/>
  <c r="BV9" i="1"/>
  <c r="CP908" i="1"/>
  <c r="CF908" i="1"/>
  <c r="BZ908" i="1"/>
  <c r="CP195" i="1"/>
  <c r="CK195" i="1"/>
  <c r="BZ195" i="1"/>
  <c r="CU661" i="1"/>
  <c r="CP661" i="1"/>
  <c r="CK661" i="1"/>
  <c r="CF661" i="1"/>
  <c r="BZ661" i="1"/>
  <c r="CU673" i="1"/>
  <c r="CP673" i="1"/>
  <c r="CK673" i="1"/>
  <c r="CF673" i="1"/>
  <c r="BV673" i="1"/>
  <c r="CP580" i="1"/>
  <c r="CF580" i="1"/>
  <c r="BZ580" i="1"/>
  <c r="BV580" i="1"/>
  <c r="CP28" i="1"/>
  <c r="CK28" i="1"/>
  <c r="BZ28" i="1"/>
  <c r="CU812" i="1"/>
  <c r="CP812" i="1"/>
  <c r="CK812" i="1"/>
  <c r="CF812" i="1"/>
  <c r="BZ812" i="1"/>
  <c r="CU808" i="1"/>
  <c r="CP808" i="1"/>
  <c r="CF808" i="1"/>
  <c r="BV808" i="1"/>
  <c r="CP12" i="1"/>
  <c r="CF12" i="1"/>
  <c r="BZ12" i="1"/>
  <c r="BV12" i="1"/>
  <c r="CP658" i="1"/>
  <c r="CK658" i="1"/>
  <c r="CF658" i="1"/>
  <c r="BZ658" i="1"/>
  <c r="CU669" i="1"/>
  <c r="CP669" i="1"/>
  <c r="CK669" i="1"/>
  <c r="CF669" i="1"/>
  <c r="BZ669" i="1"/>
  <c r="CU538" i="1"/>
  <c r="CP538" i="1"/>
  <c r="CF538" i="1"/>
  <c r="CU659" i="1"/>
  <c r="CP659" i="1"/>
  <c r="CF659" i="1"/>
  <c r="BZ659" i="1"/>
  <c r="CP306" i="1"/>
  <c r="CK306" i="1"/>
  <c r="BZ306" i="1"/>
  <c r="CU840" i="1"/>
  <c r="CP840" i="1"/>
  <c r="CK840" i="1"/>
  <c r="CF840" i="1"/>
  <c r="BZ840" i="1"/>
  <c r="CU553" i="1"/>
  <c r="CP553" i="1"/>
  <c r="CK553" i="1"/>
  <c r="CF553" i="1"/>
  <c r="CP518" i="1"/>
  <c r="CF518" i="1"/>
  <c r="BZ518" i="1"/>
  <c r="CP884" i="1"/>
  <c r="CK884" i="1"/>
  <c r="BZ884" i="1"/>
  <c r="CU901" i="1"/>
  <c r="CP901" i="1"/>
  <c r="CK901" i="1"/>
  <c r="CF901" i="1"/>
  <c r="BZ901" i="1"/>
  <c r="CU120" i="1"/>
  <c r="CP120" i="1"/>
  <c r="CF120" i="1"/>
  <c r="CU189" i="1"/>
  <c r="CP189" i="1"/>
  <c r="CF189" i="1"/>
  <c r="BZ189" i="1"/>
  <c r="BV189" i="1"/>
  <c r="CP500" i="1"/>
  <c r="CK500" i="1"/>
  <c r="BZ500" i="1"/>
  <c r="CU689" i="1"/>
  <c r="CP689" i="1"/>
  <c r="CK689" i="1"/>
  <c r="CF689" i="1"/>
  <c r="BZ689" i="1"/>
  <c r="CU281" i="1"/>
  <c r="CP281" i="1"/>
  <c r="CF281" i="1"/>
  <c r="BV281" i="1"/>
  <c r="CU617" i="1"/>
  <c r="CP617" i="1"/>
  <c r="CF617" i="1"/>
  <c r="BZ617" i="1"/>
  <c r="BV617" i="1"/>
  <c r="CP342" i="1"/>
  <c r="CK342" i="1"/>
  <c r="BZ342" i="1"/>
  <c r="CU921" i="1"/>
  <c r="CP921" i="1"/>
  <c r="CK921" i="1"/>
  <c r="CF921" i="1"/>
  <c r="BZ921" i="1"/>
  <c r="CU504" i="1"/>
  <c r="CP504" i="1"/>
  <c r="CF504" i="1"/>
  <c r="BV504" i="1"/>
  <c r="CU561" i="1"/>
  <c r="CP561" i="1"/>
  <c r="CF561" i="1"/>
  <c r="BZ561" i="1"/>
  <c r="BV561" i="1"/>
  <c r="CP274" i="1"/>
  <c r="CK274" i="1"/>
  <c r="BZ274" i="1"/>
  <c r="CU59" i="1"/>
  <c r="CP59" i="1"/>
  <c r="CK59" i="1"/>
  <c r="CF59" i="1"/>
  <c r="BZ59" i="1"/>
  <c r="CU182" i="1"/>
  <c r="CP182" i="1"/>
  <c r="CF182" i="1"/>
  <c r="BV182" i="1"/>
  <c r="CU761" i="1"/>
  <c r="CP761" i="1"/>
  <c r="CF761" i="1"/>
  <c r="BZ761" i="1"/>
  <c r="CU277" i="1"/>
  <c r="CP277" i="1"/>
  <c r="CK277" i="1"/>
  <c r="CF277" i="1"/>
  <c r="BV277" i="1"/>
  <c r="CP671" i="1"/>
  <c r="CF671" i="1"/>
  <c r="BZ671" i="1"/>
  <c r="CP98" i="1"/>
  <c r="CK98" i="1"/>
  <c r="CU278" i="1"/>
  <c r="CP278" i="1"/>
  <c r="CK278" i="1"/>
  <c r="CF278" i="1"/>
  <c r="BZ278" i="1"/>
  <c r="CU445" i="1"/>
  <c r="CP445" i="1"/>
  <c r="CF445" i="1"/>
  <c r="CU568" i="1"/>
  <c r="CP568" i="1"/>
  <c r="CF568" i="1"/>
  <c r="BZ568" i="1"/>
  <c r="CP166" i="1"/>
  <c r="CK166" i="1"/>
  <c r="CU354" i="1"/>
  <c r="CP354" i="1"/>
  <c r="CK354" i="1"/>
  <c r="CF354" i="1"/>
  <c r="BZ354" i="1"/>
  <c r="CU251" i="1"/>
  <c r="CP251" i="1"/>
  <c r="BZ251" i="1"/>
  <c r="CP420" i="1"/>
  <c r="CF420" i="1"/>
  <c r="BZ420" i="1"/>
  <c r="BV420" i="1"/>
  <c r="CP959" i="1"/>
  <c r="CK959" i="1"/>
  <c r="CU109" i="1"/>
  <c r="CP109" i="1"/>
  <c r="CK109" i="1"/>
  <c r="CF109" i="1"/>
  <c r="BZ109" i="1"/>
  <c r="CU621" i="1"/>
  <c r="CP621" i="1"/>
  <c r="BV621" i="1"/>
  <c r="BL490" i="1"/>
  <c r="CP490" i="1"/>
  <c r="CF490" i="1"/>
  <c r="BZ490" i="1"/>
  <c r="BV490" i="1"/>
  <c r="CP477" i="1"/>
  <c r="CK477" i="1"/>
  <c r="BZ477" i="1"/>
  <c r="CU208" i="1"/>
  <c r="CP208" i="1"/>
  <c r="CK208" i="1"/>
  <c r="CF208" i="1"/>
  <c r="BZ208" i="1"/>
  <c r="CU782" i="1"/>
  <c r="CP782" i="1"/>
  <c r="CF782" i="1"/>
  <c r="CU23" i="1"/>
  <c r="CP23" i="1"/>
  <c r="CF23" i="1"/>
  <c r="BZ23" i="1"/>
  <c r="BV23" i="1"/>
  <c r="CP506" i="1"/>
  <c r="CK506" i="1"/>
  <c r="BZ506" i="1"/>
  <c r="CU464" i="1"/>
  <c r="CP464" i="1"/>
  <c r="CK464" i="1"/>
  <c r="CF464" i="1"/>
  <c r="BZ464" i="1"/>
  <c r="CU257" i="1"/>
  <c r="CP257" i="1"/>
  <c r="CF257" i="1"/>
  <c r="CU946" i="1"/>
  <c r="CP946" i="1"/>
  <c r="CF946" i="1"/>
  <c r="BZ946" i="1"/>
  <c r="CP162" i="1"/>
  <c r="CK162" i="1"/>
  <c r="CU161" i="1"/>
  <c r="CP161" i="1"/>
  <c r="CK161" i="1"/>
  <c r="CF161" i="1"/>
  <c r="BZ161" i="1"/>
  <c r="CU614" i="1"/>
  <c r="CP614" i="1"/>
  <c r="CK614" i="1"/>
  <c r="CF614" i="1"/>
  <c r="CP56" i="1"/>
  <c r="CF56" i="1"/>
  <c r="BZ56" i="1"/>
  <c r="BV56" i="1"/>
  <c r="CP863" i="1"/>
  <c r="CK863" i="1"/>
  <c r="CU958" i="1"/>
  <c r="CP958" i="1"/>
  <c r="CK958" i="1"/>
  <c r="CF958" i="1"/>
  <c r="BZ958" i="1"/>
  <c r="CU339" i="1"/>
  <c r="CP339" i="1"/>
  <c r="BV339" i="1"/>
  <c r="CP387" i="1"/>
  <c r="CF387" i="1"/>
  <c r="BZ387" i="1"/>
  <c r="BV387" i="1"/>
  <c r="CP50" i="1"/>
  <c r="CK50" i="1"/>
  <c r="BZ50" i="1"/>
  <c r="CU31" i="1"/>
  <c r="CP31" i="1"/>
  <c r="CK31" i="1"/>
  <c r="CF31" i="1"/>
  <c r="BZ31" i="1"/>
  <c r="CU948" i="1"/>
  <c r="CP948" i="1"/>
  <c r="CF948" i="1"/>
  <c r="CP27" i="1"/>
  <c r="CF27" i="1"/>
  <c r="BZ27" i="1"/>
  <c r="BL795" i="1"/>
  <c r="CP795" i="1"/>
  <c r="CK795" i="1"/>
  <c r="CU519" i="1"/>
  <c r="CP519" i="1"/>
  <c r="CK519" i="1"/>
  <c r="CF519" i="1"/>
  <c r="BZ519" i="1"/>
  <c r="CU453" i="1"/>
  <c r="CP453" i="1"/>
  <c r="BV453" i="1"/>
  <c r="CU449" i="1"/>
  <c r="CP449" i="1"/>
  <c r="CF449" i="1"/>
  <c r="BZ449" i="1"/>
  <c r="BV449" i="1"/>
  <c r="CP138" i="1"/>
  <c r="CK138" i="1"/>
  <c r="BZ138" i="1"/>
  <c r="CU93" i="1"/>
  <c r="CP93" i="1"/>
  <c r="CK93" i="1"/>
  <c r="CF93" i="1"/>
  <c r="BZ93" i="1"/>
  <c r="CU429" i="1"/>
  <c r="CP429" i="1"/>
  <c r="CF429" i="1"/>
  <c r="BV429" i="1"/>
  <c r="CU942" i="1"/>
  <c r="CF942" i="1"/>
  <c r="BZ942" i="1"/>
  <c r="BV942" i="1"/>
  <c r="CP487" i="1"/>
  <c r="CK487" i="1"/>
  <c r="BZ487" i="1"/>
  <c r="CU137" i="1"/>
  <c r="CK137" i="1"/>
  <c r="CF137" i="1"/>
  <c r="BZ137" i="1"/>
  <c r="CU748" i="1"/>
  <c r="CP748" i="1"/>
  <c r="CF748" i="1"/>
  <c r="BV748" i="1"/>
  <c r="BL384" i="1"/>
  <c r="CP384" i="1"/>
  <c r="CF384" i="1"/>
  <c r="BZ384" i="1"/>
  <c r="BL922" i="1"/>
  <c r="CP922" i="1"/>
  <c r="CK922" i="1"/>
  <c r="BZ922" i="1"/>
  <c r="CU548" i="1"/>
  <c r="CP548" i="1"/>
  <c r="CK548" i="1"/>
  <c r="CF548" i="1"/>
  <c r="BZ548" i="1"/>
  <c r="BL255" i="1"/>
  <c r="CU255" i="1"/>
  <c r="CP255" i="1"/>
  <c r="BZ255" i="1"/>
  <c r="BV255" i="1"/>
  <c r="BL298" i="1"/>
  <c r="CU298" i="1"/>
  <c r="CP298" i="1"/>
  <c r="CF298" i="1"/>
  <c r="BZ298" i="1"/>
  <c r="BV298" i="1"/>
  <c r="BL437" i="1"/>
  <c r="CP437" i="1"/>
  <c r="CK437" i="1"/>
  <c r="BL148" i="1"/>
  <c r="CU148" i="1"/>
  <c r="CP148" i="1"/>
  <c r="CK148" i="1"/>
  <c r="CF148" i="1"/>
  <c r="BZ148" i="1"/>
  <c r="BL796" i="1"/>
  <c r="CU796" i="1"/>
  <c r="CP796" i="1"/>
  <c r="CK796" i="1"/>
  <c r="CF796" i="1"/>
  <c r="BL91" i="1"/>
  <c r="CP91" i="1"/>
  <c r="CF91" i="1"/>
  <c r="BZ91" i="1"/>
  <c r="BL563" i="1"/>
  <c r="CP563" i="1"/>
  <c r="CK563" i="1"/>
  <c r="BZ563" i="1"/>
  <c r="CU752" i="1"/>
  <c r="CP752" i="1"/>
  <c r="CK752" i="1"/>
  <c r="CF752" i="1"/>
  <c r="BZ752" i="1"/>
  <c r="CU79" i="1"/>
  <c r="CP79" i="1"/>
  <c r="CF79" i="1"/>
  <c r="CF920" i="1"/>
  <c r="BZ920" i="1"/>
  <c r="CP434" i="1"/>
  <c r="CK434" i="1"/>
  <c r="BZ434" i="1"/>
  <c r="CU973" i="1"/>
  <c r="CP973" i="1"/>
  <c r="CK973" i="1"/>
  <c r="CF973" i="1"/>
  <c r="BZ973" i="1"/>
  <c r="CU540" i="1"/>
  <c r="CP540" i="1"/>
  <c r="CF540" i="1"/>
  <c r="BZ540" i="1"/>
  <c r="CP571" i="1"/>
  <c r="CF571" i="1"/>
  <c r="BZ571" i="1"/>
  <c r="BV571" i="1"/>
  <c r="CP416" i="1"/>
  <c r="CK416" i="1"/>
  <c r="BZ416" i="1"/>
  <c r="CU433" i="1"/>
  <c r="CP433" i="1"/>
  <c r="CK433" i="1"/>
  <c r="CF433" i="1"/>
  <c r="BZ433" i="1"/>
  <c r="CU146" i="1"/>
  <c r="CP146" i="1"/>
  <c r="CK146" i="1"/>
  <c r="CF146" i="1"/>
  <c r="BV146" i="1"/>
  <c r="CF67" i="1"/>
  <c r="BZ67" i="1"/>
  <c r="BV67" i="1"/>
  <c r="CP744" i="1"/>
  <c r="CK744" i="1"/>
  <c r="BZ744" i="1"/>
  <c r="CU13" i="1"/>
  <c r="CK13" i="1"/>
  <c r="CF13" i="1"/>
  <c r="BZ13" i="1"/>
  <c r="CU937" i="1"/>
  <c r="CP937" i="1"/>
  <c r="CF937" i="1"/>
  <c r="CP880" i="1"/>
  <c r="CF880" i="1"/>
  <c r="BZ880" i="1"/>
  <c r="CP99" i="1"/>
  <c r="CK99" i="1"/>
  <c r="CU223" i="1"/>
  <c r="CP223" i="1"/>
  <c r="CK223" i="1"/>
  <c r="CF223" i="1"/>
  <c r="BZ223" i="1"/>
  <c r="CU36" i="1"/>
  <c r="CP36" i="1"/>
  <c r="BV36" i="1"/>
  <c r="CP196" i="1"/>
  <c r="CF196" i="1"/>
  <c r="BZ196" i="1"/>
  <c r="BV196" i="1"/>
  <c r="CP405" i="1"/>
  <c r="CK405" i="1"/>
  <c r="CU472" i="1"/>
  <c r="CP472" i="1"/>
  <c r="CK472" i="1"/>
  <c r="CF472" i="1"/>
  <c r="CU328" i="1"/>
  <c r="CP328" i="1"/>
  <c r="CF328" i="1"/>
  <c r="BV328" i="1"/>
  <c r="CU878" i="1"/>
  <c r="CP878" i="1"/>
  <c r="CF878" i="1"/>
  <c r="BZ878" i="1"/>
  <c r="CP65" i="1"/>
  <c r="CK65" i="1"/>
  <c r="CU108" i="1"/>
  <c r="CP108" i="1"/>
  <c r="CK108" i="1"/>
  <c r="CF108" i="1"/>
  <c r="BZ108" i="1"/>
  <c r="CU160" i="1"/>
  <c r="CP160" i="1"/>
  <c r="CU139" i="1"/>
  <c r="CP139" i="1"/>
  <c r="CF139" i="1"/>
  <c r="BZ139" i="1"/>
  <c r="CP636" i="1"/>
  <c r="CK636" i="1"/>
  <c r="BZ636" i="1"/>
  <c r="CU214" i="1"/>
  <c r="CP214" i="1"/>
  <c r="CK214" i="1"/>
  <c r="CF214" i="1"/>
  <c r="BZ214" i="1"/>
  <c r="CU655" i="1"/>
  <c r="CP655" i="1"/>
  <c r="CK655" i="1"/>
  <c r="CP455" i="1"/>
  <c r="CF455" i="1"/>
  <c r="BZ455" i="1"/>
  <c r="BV455" i="1"/>
  <c r="CP187" i="1"/>
  <c r="CK187" i="1"/>
  <c r="BV187" i="1"/>
  <c r="CU399" i="1"/>
  <c r="CP399" i="1"/>
  <c r="CK399" i="1"/>
  <c r="CF399" i="1"/>
  <c r="BZ399" i="1"/>
  <c r="CU755" i="1"/>
  <c r="CP755" i="1"/>
  <c r="CP541" i="1"/>
  <c r="CF541" i="1"/>
  <c r="BZ541" i="1"/>
  <c r="CP167" i="1"/>
  <c r="CK167" i="1"/>
  <c r="BZ167" i="1"/>
  <c r="CU6" i="1"/>
  <c r="CK6" i="1"/>
  <c r="CF6" i="1"/>
  <c r="BZ6" i="1"/>
  <c r="CU904" i="1"/>
  <c r="CP904" i="1"/>
  <c r="CF904" i="1"/>
  <c r="BV904" i="1"/>
  <c r="CF883" i="1"/>
  <c r="BZ883" i="1"/>
  <c r="CP939" i="1"/>
  <c r="CK939" i="1"/>
  <c r="BZ939" i="1"/>
  <c r="CU576" i="1"/>
  <c r="CK576" i="1"/>
  <c r="CF576" i="1"/>
  <c r="BZ576" i="1"/>
  <c r="CU492" i="1"/>
  <c r="CP492" i="1"/>
  <c r="CF492" i="1"/>
  <c r="BV492" i="1"/>
  <c r="CP55" i="1"/>
  <c r="CK55" i="1"/>
  <c r="BZ55" i="1"/>
  <c r="CU501" i="1"/>
  <c r="CP501" i="1"/>
  <c r="CK501" i="1"/>
  <c r="CF501" i="1"/>
  <c r="BZ501" i="1"/>
  <c r="CU181" i="1"/>
  <c r="CP181" i="1"/>
  <c r="CK181" i="1"/>
  <c r="BV181" i="1"/>
  <c r="CU264" i="1"/>
  <c r="CP264" i="1"/>
  <c r="CK264" i="1"/>
  <c r="CF264" i="1"/>
  <c r="BZ264" i="1"/>
  <c r="BA799" i="1"/>
  <c r="BB799" i="1" s="1"/>
  <c r="BA243" i="1"/>
  <c r="BB243" i="1" s="1"/>
  <c r="BL243" i="1"/>
  <c r="BA117" i="1"/>
  <c r="BB117" i="1" s="1"/>
  <c r="BL117" i="1"/>
  <c r="BA456" i="1"/>
  <c r="BB456" i="1" s="1"/>
  <c r="BL456" i="1"/>
  <c r="BA760" i="1"/>
  <c r="BB760" i="1" s="1"/>
  <c r="BL760" i="1"/>
  <c r="BA339" i="1"/>
  <c r="BB339" i="1" s="1"/>
  <c r="BL339" i="1"/>
  <c r="BA118" i="1"/>
  <c r="BB118" i="1" s="1"/>
  <c r="BL118" i="1"/>
  <c r="BA539" i="1"/>
  <c r="BB539" i="1" s="1"/>
  <c r="BL539" i="1"/>
  <c r="BA45" i="1"/>
  <c r="BB45" i="1" s="1"/>
  <c r="BL45" i="1"/>
  <c r="BA556" i="1"/>
  <c r="BB556" i="1" s="1"/>
  <c r="BL556" i="1"/>
  <c r="BA802" i="1"/>
  <c r="BB802" i="1" s="1"/>
  <c r="BL802" i="1"/>
  <c r="BA835" i="1"/>
  <c r="BB835" i="1" s="1"/>
  <c r="BL835" i="1"/>
  <c r="BA826" i="1"/>
  <c r="BB826" i="1" s="1"/>
  <c r="BL826" i="1"/>
  <c r="BA603" i="1"/>
  <c r="BB603" i="1" s="1"/>
  <c r="BL603" i="1"/>
  <c r="BA116" i="1"/>
  <c r="BB116" i="1" s="1"/>
  <c r="BL116" i="1"/>
  <c r="BA161" i="1"/>
  <c r="BB161" i="1" s="1"/>
  <c r="BL161" i="1"/>
  <c r="BA335" i="1"/>
  <c r="BB335" i="1" s="1"/>
  <c r="BA289" i="1"/>
  <c r="BB289" i="1" s="1"/>
  <c r="BA272" i="1"/>
  <c r="BB272" i="1" s="1"/>
  <c r="BA926" i="1"/>
  <c r="BA614" i="1"/>
  <c r="BA381" i="1"/>
  <c r="BB381" i="1" s="1"/>
  <c r="BA477" i="1"/>
  <c r="BB477" i="1" s="1"/>
  <c r="BA376" i="1"/>
  <c r="BB376" i="1" s="1"/>
  <c r="BA618" i="1"/>
  <c r="BB618" i="1" s="1"/>
  <c r="BA678" i="1"/>
  <c r="BB678" i="1" s="1"/>
  <c r="BA680" i="1"/>
  <c r="BB680" i="1" s="1"/>
  <c r="BA844" i="1"/>
  <c r="BB844" i="1" s="1"/>
  <c r="BA846" i="1"/>
  <c r="BB846" i="1" s="1"/>
  <c r="BA379" i="1"/>
  <c r="BB379" i="1" s="1"/>
  <c r="BA33" i="1"/>
  <c r="BB33" i="1" s="1"/>
  <c r="BA248" i="1"/>
  <c r="BB248" i="1" s="1"/>
  <c r="BA370" i="1"/>
  <c r="BB370" i="1" s="1"/>
  <c r="BA433" i="1"/>
  <c r="BB433" i="1" s="1"/>
  <c r="BA67" i="1"/>
  <c r="BB67" i="1" s="1"/>
  <c r="BA774" i="1"/>
  <c r="BB774" i="1" s="1"/>
  <c r="BA399" i="1"/>
  <c r="BB399" i="1" s="1"/>
  <c r="BA203" i="1"/>
  <c r="BB203" i="1" s="1"/>
  <c r="BA11" i="1"/>
  <c r="BB11" i="1" s="1"/>
  <c r="BA537" i="1"/>
  <c r="BB537" i="1" s="1"/>
  <c r="BA198" i="1"/>
  <c r="BB198" i="1" s="1"/>
  <c r="BA312" i="1"/>
  <c r="BB312" i="1" s="1"/>
  <c r="BA193" i="1"/>
  <c r="BB193" i="1" s="1"/>
  <c r="BA488" i="1"/>
  <c r="BB488" i="1" s="1"/>
  <c r="BA746" i="1"/>
  <c r="BB746" i="1" s="1"/>
  <c r="BA333" i="1"/>
  <c r="BB333" i="1" s="1"/>
  <c r="BA699" i="1"/>
  <c r="BB699" i="1" s="1"/>
  <c r="BA149" i="1"/>
  <c r="BB149" i="1" s="1"/>
  <c r="BA175" i="1"/>
  <c r="BB175" i="1" s="1"/>
  <c r="BA223" i="1"/>
  <c r="BB223" i="1" s="1"/>
  <c r="BA758" i="1"/>
  <c r="BB758" i="1" s="1"/>
  <c r="BA165" i="1"/>
  <c r="BB165" i="1" s="1"/>
  <c r="BA849" i="1"/>
  <c r="BB849" i="1" s="1"/>
  <c r="BA899" i="1"/>
  <c r="BB899" i="1" s="1"/>
  <c r="BA429" i="1"/>
  <c r="BB429" i="1" s="1"/>
  <c r="BA18" i="1"/>
  <c r="BB18" i="1" s="1"/>
  <c r="BA512" i="1"/>
  <c r="BB512" i="1" s="1"/>
  <c r="BA890" i="1"/>
  <c r="BB890" i="1" s="1"/>
  <c r="BA862" i="1"/>
  <c r="BB862" i="1" s="1"/>
  <c r="BA77" i="1"/>
  <c r="BB77" i="1" s="1"/>
  <c r="BA43" i="1"/>
  <c r="BB43" i="1" s="1"/>
  <c r="BA187" i="1"/>
  <c r="BB187" i="1" s="1"/>
  <c r="BA767" i="1"/>
  <c r="BB767" i="1" s="1"/>
  <c r="BA206" i="1"/>
  <c r="BB206" i="1" s="1"/>
  <c r="BA423" i="1"/>
  <c r="BB423" i="1" s="1"/>
  <c r="BA34" i="1"/>
  <c r="BB34" i="1" s="1"/>
  <c r="BA182" i="1"/>
  <c r="BB182" i="1" s="1"/>
  <c r="BA764" i="1"/>
  <c r="BB764" i="1" s="1"/>
  <c r="BA648" i="1"/>
  <c r="BB648" i="1" s="1"/>
  <c r="BA337" i="1"/>
  <c r="BB337" i="1" s="1"/>
  <c r="BA550" i="1"/>
  <c r="BB550" i="1" s="1"/>
  <c r="BA505" i="1"/>
  <c r="BB505" i="1" s="1"/>
  <c r="BA897" i="1"/>
  <c r="BB897" i="1" s="1"/>
  <c r="BA543" i="1"/>
  <c r="BB543" i="1" s="1"/>
  <c r="BA749" i="1"/>
  <c r="BB749" i="1" s="1"/>
  <c r="BA812" i="1"/>
  <c r="BB812" i="1" s="1"/>
  <c r="BA748" i="1"/>
  <c r="BB748" i="1" s="1"/>
  <c r="BA875" i="1"/>
  <c r="BB875" i="1" s="1"/>
  <c r="BA559" i="1"/>
  <c r="BB559" i="1" s="1"/>
  <c r="BA718" i="1"/>
  <c r="BB718" i="1" s="1"/>
  <c r="BA641" i="1"/>
  <c r="BB641" i="1" s="1"/>
  <c r="BA811" i="1"/>
  <c r="BB811" i="1" s="1"/>
  <c r="BA541" i="1"/>
  <c r="BB541" i="1" s="1"/>
  <c r="BA80" i="1"/>
  <c r="BB80" i="1" s="1"/>
  <c r="BA19" i="1"/>
  <c r="BB19" i="1" s="1"/>
  <c r="BA705" i="1"/>
  <c r="BB705" i="1" s="1"/>
  <c r="BA715" i="1"/>
  <c r="BB715" i="1" s="1"/>
  <c r="BA625" i="1"/>
  <c r="BB625" i="1" s="1"/>
  <c r="BA643" i="1"/>
  <c r="BB643" i="1" s="1"/>
  <c r="BA208" i="1"/>
  <c r="BB208" i="1" s="1"/>
  <c r="BA426" i="1"/>
  <c r="BB426" i="1" s="1"/>
  <c r="BA435" i="1"/>
  <c r="BB435" i="1" s="1"/>
  <c r="BA65" i="1"/>
  <c r="BB65" i="1" s="1"/>
  <c r="BA61" i="1"/>
  <c r="BB61" i="1" s="1"/>
  <c r="BA679" i="1"/>
  <c r="BB679" i="1" s="1"/>
  <c r="BA706" i="1"/>
  <c r="BB706" i="1" s="1"/>
  <c r="BA672" i="1"/>
  <c r="BB672" i="1" s="1"/>
  <c r="BA184" i="1"/>
  <c r="BB184" i="1" s="1"/>
  <c r="BA361" i="1"/>
  <c r="BB361" i="1" s="1"/>
  <c r="BA546" i="1"/>
  <c r="BB546" i="1" s="1"/>
  <c r="BA27" i="1"/>
  <c r="BB27" i="1" s="1"/>
  <c r="BA750" i="1"/>
  <c r="BB750" i="1" s="1"/>
  <c r="BA733" i="1"/>
  <c r="BB733" i="1" s="1"/>
  <c r="BA753" i="1"/>
  <c r="BB753" i="1" s="1"/>
  <c r="BA734" i="1"/>
  <c r="BB734" i="1" s="1"/>
  <c r="BA966" i="1"/>
  <c r="BB966" i="1" s="1"/>
  <c r="BA870" i="1"/>
  <c r="BB870" i="1" s="1"/>
  <c r="BA114" i="1"/>
  <c r="BB114" i="1" s="1"/>
  <c r="BA347" i="1"/>
  <c r="BB347" i="1" s="1"/>
  <c r="BA905" i="1"/>
  <c r="BB905" i="1" s="1"/>
  <c r="BA90" i="1"/>
  <c r="BB90" i="1" s="1"/>
  <c r="BA724" i="1"/>
  <c r="BB724" i="1" s="1"/>
  <c r="BA356" i="1"/>
  <c r="BB356" i="1" s="1"/>
  <c r="BA113" i="1"/>
  <c r="BB113" i="1" s="1"/>
  <c r="BA508" i="1"/>
  <c r="BB508" i="1" s="1"/>
  <c r="BA434" i="1"/>
  <c r="BB434" i="1" s="1"/>
  <c r="BA76" i="1"/>
  <c r="BB76" i="1" s="1"/>
  <c r="BA213" i="1"/>
  <c r="BB213" i="1" s="1"/>
  <c r="BA240" i="1"/>
  <c r="BB240" i="1" s="1"/>
  <c r="BA731" i="1"/>
  <c r="BB731" i="1" s="1"/>
  <c r="BA454" i="1"/>
  <c r="BB454" i="1" s="1"/>
  <c r="BA627" i="1"/>
  <c r="BB627" i="1" s="1"/>
  <c r="BA653" i="1"/>
  <c r="BB653" i="1" s="1"/>
  <c r="BA756" i="1"/>
  <c r="BB756" i="1" s="1"/>
  <c r="BA409" i="1"/>
  <c r="BB409" i="1" s="1"/>
  <c r="BA39" i="1"/>
  <c r="BB39" i="1" s="1"/>
  <c r="BA720" i="1"/>
  <c r="BB720" i="1" s="1"/>
  <c r="BA322" i="1"/>
  <c r="BB322" i="1" s="1"/>
  <c r="BA157" i="1"/>
  <c r="BB157" i="1" s="1"/>
  <c r="BA330" i="1"/>
  <c r="BB330" i="1" s="1"/>
  <c r="BA406" i="1"/>
  <c r="BB406" i="1" s="1"/>
  <c r="BA822" i="1"/>
  <c r="BB822" i="1" s="1"/>
  <c r="BA917" i="1"/>
  <c r="BB917" i="1" s="1"/>
  <c r="BA325" i="1"/>
  <c r="BB325" i="1" s="1"/>
  <c r="BA702" i="1"/>
  <c r="BB702" i="1" s="1"/>
  <c r="BA805" i="1"/>
  <c r="BB805" i="1" s="1"/>
  <c r="BA256" i="1"/>
  <c r="BB256" i="1" s="1"/>
  <c r="BA439" i="1"/>
  <c r="BB439" i="1" s="1"/>
  <c r="BA950" i="1"/>
  <c r="BB950" i="1" s="1"/>
  <c r="BA583" i="1"/>
  <c r="BB583" i="1" s="1"/>
  <c r="BA634" i="1"/>
  <c r="BB634" i="1" s="1"/>
  <c r="BA189" i="1"/>
  <c r="BB189" i="1" s="1"/>
  <c r="BA106" i="1"/>
  <c r="BB106" i="1" s="1"/>
  <c r="BA382" i="1"/>
  <c r="BB382" i="1" s="1"/>
  <c r="BA13" i="1"/>
  <c r="BB13" i="1" s="1"/>
  <c r="BA228" i="1"/>
  <c r="BB228" i="1" s="1"/>
  <c r="BA915" i="1"/>
  <c r="BB915" i="1" s="1"/>
  <c r="BA571" i="1"/>
  <c r="BB571" i="1" s="1"/>
  <c r="BA349" i="1"/>
  <c r="BB349" i="1" s="1"/>
  <c r="BA128" i="1"/>
  <c r="BB128" i="1" s="1"/>
  <c r="BA683" i="1"/>
  <c r="BB683" i="1" s="1"/>
  <c r="BA698" i="1"/>
  <c r="BB698" i="1" s="1"/>
  <c r="BA262" i="1"/>
  <c r="BB262" i="1" s="1"/>
  <c r="BA549" i="1"/>
  <c r="BB549" i="1" s="1"/>
  <c r="BA15" i="1"/>
  <c r="BB15" i="1" s="1"/>
  <c r="BA467" i="1"/>
  <c r="BB467" i="1" s="1"/>
  <c r="BA515" i="1"/>
  <c r="BB515" i="1" s="1"/>
  <c r="BA468" i="1"/>
  <c r="BB468" i="1" s="1"/>
  <c r="BA638" i="1"/>
  <c r="BB638" i="1" s="1"/>
  <c r="BA17" i="1"/>
  <c r="BB17" i="1" s="1"/>
  <c r="BA612" i="1"/>
  <c r="BB612" i="1" s="1"/>
  <c r="BA88" i="1"/>
  <c r="BB88" i="1" s="1"/>
  <c r="BA560" i="1"/>
  <c r="BB560" i="1" s="1"/>
  <c r="BA494" i="1"/>
  <c r="BB494" i="1" s="1"/>
  <c r="BA191" i="1"/>
  <c r="BB191" i="1" s="1"/>
  <c r="BA921" i="1"/>
  <c r="BB921" i="1" s="1"/>
  <c r="BA230" i="1"/>
  <c r="BB230" i="1" s="1"/>
  <c r="BA527" i="1"/>
  <c r="BB527" i="1" s="1"/>
  <c r="BA140" i="1"/>
  <c r="BB140" i="1" s="1"/>
  <c r="BA783" i="1"/>
  <c r="BB783" i="1" s="1"/>
  <c r="BA661" i="1"/>
  <c r="BB661" i="1" s="1"/>
  <c r="BA778" i="1"/>
  <c r="BB778" i="1" s="1"/>
  <c r="BA487" i="1"/>
  <c r="BB487" i="1" s="1"/>
  <c r="BA84" i="1"/>
  <c r="BB84" i="1" s="1"/>
  <c r="BA449" i="1"/>
  <c r="BB449" i="1" s="1"/>
  <c r="BA923" i="1"/>
  <c r="BB923" i="1" s="1"/>
  <c r="BA188" i="1"/>
  <c r="BB188" i="1" s="1"/>
  <c r="BA232" i="1"/>
  <c r="BB232" i="1" s="1"/>
  <c r="BA167" i="1"/>
  <c r="BB167" i="1" s="1"/>
  <c r="BA881" i="1"/>
  <c r="BB881" i="1" s="1"/>
  <c r="BA483" i="1"/>
  <c r="BB483" i="1" s="1"/>
  <c r="BA195" i="1"/>
  <c r="BB195" i="1" s="1"/>
  <c r="BA358" i="1"/>
  <c r="BB358" i="1" s="1"/>
  <c r="BA576" i="1"/>
  <c r="BB576" i="1" s="1"/>
  <c r="BA722" i="1"/>
  <c r="BB722" i="1" s="1"/>
  <c r="BA933" i="1"/>
  <c r="BB933" i="1" s="1"/>
  <c r="BA532" i="1"/>
  <c r="BB532" i="1" s="1"/>
  <c r="BA628" i="1"/>
  <c r="BB628" i="1" s="1"/>
  <c r="BA219" i="1"/>
  <c r="BB219" i="1" s="1"/>
  <c r="BA124" i="1"/>
  <c r="BB124" i="1" s="1"/>
  <c r="BA387" i="1"/>
  <c r="BB387" i="1" s="1"/>
  <c r="BA827" i="1"/>
  <c r="BB827" i="1" s="1"/>
  <c r="BA393" i="1"/>
  <c r="BB393" i="1" s="1"/>
  <c r="BA31" i="1"/>
  <c r="BB31" i="1" s="1"/>
  <c r="BA412" i="1"/>
  <c r="BB412" i="1" s="1"/>
  <c r="BA427" i="1"/>
  <c r="BB427" i="1" s="1"/>
  <c r="BA859" i="1"/>
  <c r="BB859" i="1" s="1"/>
  <c r="BA237" i="1"/>
  <c r="BB237" i="1" s="1"/>
  <c r="BA685" i="1"/>
  <c r="BB685" i="1" s="1"/>
  <c r="BA761" i="1"/>
  <c r="BB761" i="1" s="1"/>
  <c r="BA847" i="1"/>
  <c r="BB847" i="1" s="1"/>
  <c r="BA745" i="1"/>
  <c r="BB745" i="1" s="1"/>
  <c r="BA667" i="1"/>
  <c r="BB667" i="1" s="1"/>
  <c r="BA398" i="1"/>
  <c r="BB398" i="1" s="1"/>
  <c r="BA442" i="1"/>
  <c r="BB442" i="1" s="1"/>
  <c r="BA25" i="1"/>
  <c r="BB25" i="1" s="1"/>
  <c r="BA303" i="1"/>
  <c r="BB303" i="1" s="1"/>
  <c r="BA521" i="1"/>
  <c r="BB521" i="1" s="1"/>
  <c r="BA777" i="1"/>
  <c r="BB777" i="1" s="1"/>
  <c r="BA288" i="1"/>
  <c r="BB288" i="1" s="1"/>
  <c r="BA980" i="1"/>
  <c r="BB980" i="1" s="1"/>
  <c r="BA314" i="1"/>
  <c r="BB314" i="1" s="1"/>
  <c r="BA942" i="1"/>
  <c r="BB942" i="1" s="1"/>
  <c r="BA965" i="1"/>
  <c r="BB965" i="1" s="1"/>
  <c r="BA636" i="1"/>
  <c r="BB636" i="1" s="1"/>
  <c r="BA631" i="1"/>
  <c r="BB631" i="1" s="1"/>
  <c r="BA180" i="1"/>
  <c r="BB180" i="1" s="1"/>
  <c r="BA510" i="1"/>
  <c r="BB510" i="1" s="1"/>
  <c r="BA473" i="1"/>
  <c r="BB473" i="1" s="1"/>
  <c r="BA909" i="1"/>
  <c r="BB909" i="1" s="1"/>
  <c r="BA164" i="1"/>
  <c r="BB164" i="1" s="1"/>
  <c r="BA83" i="1"/>
  <c r="BB83" i="1" s="1"/>
  <c r="BA112" i="1"/>
  <c r="BB112" i="1" s="1"/>
  <c r="BA752" i="1"/>
  <c r="BB752" i="1" s="1"/>
  <c r="BA41" i="1"/>
  <c r="BB41" i="1" s="1"/>
  <c r="BA655" i="1"/>
  <c r="BB655" i="1" s="1"/>
  <c r="BA522" i="1"/>
  <c r="BB522" i="1" s="1"/>
  <c r="BA650" i="1"/>
  <c r="BB650" i="1" s="1"/>
  <c r="BA307" i="1"/>
  <c r="BB307" i="1" s="1"/>
  <c r="BA673" i="1"/>
  <c r="BB673" i="1" s="1"/>
  <c r="BA82" i="1"/>
  <c r="BB82" i="1" s="1"/>
  <c r="BA401" i="1"/>
  <c r="BB401" i="1" s="1"/>
  <c r="BA6" i="1"/>
  <c r="BB6" i="1" s="1"/>
  <c r="BA465" i="1"/>
  <c r="BB465" i="1" s="1"/>
  <c r="BA362" i="1"/>
  <c r="BB362" i="1" s="1"/>
  <c r="BA773" i="1"/>
  <c r="BB773" i="1" s="1"/>
  <c r="BA127" i="1"/>
  <c r="BB127" i="1" s="1"/>
  <c r="BA466" i="1"/>
  <c r="BB466" i="1" s="1"/>
  <c r="BA639" i="1"/>
  <c r="BB639" i="1" s="1"/>
  <c r="BA218" i="1"/>
  <c r="BB218" i="1" s="1"/>
  <c r="BA526" i="1"/>
  <c r="BB526" i="1" s="1"/>
  <c r="BA941" i="1"/>
  <c r="BB941" i="1" s="1"/>
  <c r="BA649" i="1"/>
  <c r="BB649" i="1" s="1"/>
  <c r="BA912" i="1"/>
  <c r="BB912" i="1" s="1"/>
  <c r="BA531" i="1"/>
  <c r="BB531" i="1" s="1"/>
  <c r="BA696" i="1"/>
  <c r="BB696" i="1" s="1"/>
  <c r="BA958" i="1"/>
  <c r="BB958" i="1" s="1"/>
  <c r="BA201" i="1"/>
  <c r="BB201" i="1" s="1"/>
  <c r="BA383" i="1"/>
  <c r="BB383" i="1" s="1"/>
  <c r="BA900" i="1"/>
  <c r="BB900" i="1" s="1"/>
  <c r="BA178" i="1"/>
  <c r="BB178" i="1" s="1"/>
  <c r="BA780" i="1"/>
  <c r="BB780" i="1" s="1"/>
  <c r="BA438" i="1"/>
  <c r="BB438" i="1" s="1"/>
  <c r="BA785" i="1"/>
  <c r="BB785" i="1" s="1"/>
  <c r="BA210" i="1"/>
  <c r="BB210" i="1" s="1"/>
  <c r="BA216" i="1"/>
  <c r="BB216" i="1" s="1"/>
  <c r="BA920" i="1"/>
  <c r="BB920" i="1" s="1"/>
  <c r="BA319" i="1"/>
  <c r="BB319" i="1" s="1"/>
  <c r="BA945" i="1"/>
  <c r="BB945" i="1" s="1"/>
  <c r="BA871" i="1"/>
  <c r="BB871" i="1" s="1"/>
  <c r="BA441" i="1"/>
  <c r="BB441" i="1" s="1"/>
  <c r="BA285" i="1"/>
  <c r="BB285" i="1" s="1"/>
  <c r="BA530" i="1"/>
  <c r="BB530" i="1" s="1"/>
  <c r="BA855" i="1"/>
  <c r="BB855" i="1" s="1"/>
  <c r="BA873" i="1"/>
  <c r="BB873" i="1" s="1"/>
  <c r="BA744" i="1"/>
  <c r="BB744" i="1" s="1"/>
  <c r="BA489" i="1"/>
  <c r="BB489" i="1" s="1"/>
  <c r="BA906" i="1"/>
  <c r="BB906" i="1" s="1"/>
  <c r="BA557" i="1"/>
  <c r="BB557" i="1" s="1"/>
  <c r="BA259" i="1"/>
  <c r="BB259" i="1" s="1"/>
  <c r="BA57" i="1"/>
  <c r="BB57" i="1" s="1"/>
  <c r="BA747" i="1"/>
  <c r="BB747" i="1" s="1"/>
  <c r="BA691" i="1"/>
  <c r="BB691" i="1" s="1"/>
  <c r="BA194" i="1"/>
  <c r="BB194" i="1" s="1"/>
  <c r="BA282" i="1"/>
  <c r="BB282" i="1" s="1"/>
  <c r="BA937" i="1"/>
  <c r="BB937" i="1" s="1"/>
  <c r="BA9" i="1"/>
  <c r="BB9" i="1" s="1"/>
  <c r="BA346" i="1"/>
  <c r="BB346" i="1" s="1"/>
  <c r="BA37" i="1"/>
  <c r="BB37" i="1" s="1"/>
  <c r="BA196" i="1"/>
  <c r="BB196" i="1" s="1"/>
  <c r="BA580" i="1"/>
  <c r="BB580" i="1" s="1"/>
  <c r="BA788" i="1"/>
  <c r="BB788" i="1" s="1"/>
  <c r="BA838" i="1"/>
  <c r="BB838" i="1" s="1"/>
  <c r="BA299" i="1"/>
  <c r="BB299" i="1" s="1"/>
  <c r="BA864" i="1"/>
  <c r="BB864" i="1" s="1"/>
  <c r="BA669" i="1"/>
  <c r="BB669" i="1" s="1"/>
  <c r="BA21" i="1"/>
  <c r="BB21" i="1" s="1"/>
  <c r="BA185" i="1"/>
  <c r="BB185" i="1" s="1"/>
  <c r="BA602" i="1"/>
  <c r="BB602" i="1" s="1"/>
  <c r="BA421" i="1"/>
  <c r="BB421" i="1" s="1"/>
  <c r="BA137" i="1"/>
  <c r="BB137" i="1" s="1"/>
  <c r="BA588" i="1"/>
  <c r="BB588" i="1" s="1"/>
  <c r="BA713" i="1"/>
  <c r="BB713" i="1" s="1"/>
  <c r="BA42" i="1"/>
  <c r="BB42" i="1" s="1"/>
  <c r="BA729" i="1"/>
  <c r="BB729" i="1" s="1"/>
  <c r="BA373" i="1"/>
  <c r="BB373" i="1" s="1"/>
  <c r="BA275" i="1"/>
  <c r="BB275" i="1" s="1"/>
  <c r="BA601" i="1"/>
  <c r="BB601" i="1" s="1"/>
  <c r="BA914" i="1"/>
  <c r="BB914" i="1" s="1"/>
  <c r="BA95" i="1"/>
  <c r="BB95" i="1" s="1"/>
  <c r="BA693" i="1"/>
  <c r="BB693" i="1" s="1"/>
  <c r="BA728" i="1"/>
  <c r="BB728" i="1" s="1"/>
  <c r="BA96" i="1"/>
  <c r="BB96" i="1" s="1"/>
  <c r="BA843" i="1"/>
  <c r="BB843" i="1" s="1"/>
  <c r="BA301" i="1"/>
  <c r="BB301" i="1" s="1"/>
  <c r="BA190" i="1"/>
  <c r="BB190" i="1" s="1"/>
  <c r="BA345" i="1"/>
  <c r="BB345" i="1" s="1"/>
  <c r="BA609" i="1"/>
  <c r="BB609" i="1" s="1"/>
  <c r="BA30" i="1"/>
  <c r="BB30" i="1" s="1"/>
  <c r="BA807" i="1"/>
  <c r="BB807" i="1" s="1"/>
  <c r="BA619" i="1"/>
  <c r="BB619" i="1" s="1"/>
  <c r="BA3" i="1"/>
  <c r="BB3" i="1" s="1"/>
  <c r="BA810" i="1"/>
  <c r="BB810" i="1" s="1"/>
  <c r="BA513" i="1"/>
  <c r="BB513" i="1" s="1"/>
  <c r="BA311" i="1"/>
  <c r="BB311" i="1" s="1"/>
  <c r="BA502" i="1"/>
  <c r="BB502" i="1" s="1"/>
  <c r="BA267" i="1"/>
  <c r="BB267" i="1" s="1"/>
  <c r="BA959" i="1"/>
  <c r="BB959" i="1" s="1"/>
  <c r="BA73" i="1"/>
  <c r="BB73" i="1" s="1"/>
  <c r="BA790" i="1"/>
  <c r="BB790" i="1" s="1"/>
  <c r="BA498" i="1"/>
  <c r="BB498" i="1" s="1"/>
  <c r="BA60" i="1"/>
  <c r="BB60" i="1" s="1"/>
  <c r="BA911" i="1"/>
  <c r="BB911" i="1" s="1"/>
  <c r="BA604" i="1"/>
  <c r="BB604" i="1" s="1"/>
  <c r="BA390" i="1"/>
  <c r="BB390" i="1" s="1"/>
  <c r="BA910" i="1"/>
  <c r="BB910" i="1" s="1"/>
  <c r="BA759" i="1"/>
  <c r="BB759" i="1" s="1"/>
  <c r="BA884" i="1"/>
  <c r="BB884" i="1" s="1"/>
  <c r="BA971" i="1"/>
  <c r="BB971" i="1" s="1"/>
  <c r="BA708" i="1"/>
  <c r="BB708" i="1" s="1"/>
  <c r="BA493" i="1"/>
  <c r="BB493" i="1" s="1"/>
  <c r="BA318" i="1"/>
  <c r="BB318" i="1" s="1"/>
  <c r="BA119" i="1"/>
  <c r="BB119" i="1" s="1"/>
  <c r="BA391" i="1"/>
  <c r="BB391" i="1" s="1"/>
  <c r="BA227" i="1"/>
  <c r="BB227" i="1" s="1"/>
  <c r="BA662" i="1"/>
  <c r="BB662" i="1" s="1"/>
  <c r="BA199" i="1"/>
  <c r="BB199" i="1" s="1"/>
  <c r="BA86" i="1"/>
  <c r="BB86" i="1" s="1"/>
  <c r="BA58" i="1"/>
  <c r="BB58" i="1" s="1"/>
  <c r="BA350" i="1"/>
  <c r="BB350" i="1" s="1"/>
  <c r="BA504" i="1"/>
  <c r="BB504" i="1" s="1"/>
  <c r="BA419" i="1"/>
  <c r="BB419" i="1" s="1"/>
  <c r="BA450" i="1"/>
  <c r="BB450" i="1" s="1"/>
  <c r="BA214" i="1"/>
  <c r="BB214" i="1" s="1"/>
  <c r="BA416" i="1"/>
  <c r="BB416" i="1" s="1"/>
  <c r="BA54" i="1"/>
  <c r="BB54" i="1" s="1"/>
  <c r="BA554" i="1"/>
  <c r="BB554" i="1" s="1"/>
  <c r="BA660" i="1"/>
  <c r="BB660" i="1" s="1"/>
  <c r="BA120" i="1"/>
  <c r="BB120" i="1" s="1"/>
  <c r="BA670" i="1"/>
  <c r="BB670" i="1" s="1"/>
  <c r="BA919" i="1"/>
  <c r="BB919" i="1" s="1"/>
  <c r="BA411" i="1"/>
  <c r="BB411" i="1" s="1"/>
  <c r="BA963" i="1"/>
  <c r="BB963" i="1" s="1"/>
  <c r="BA205" i="1"/>
  <c r="BB205" i="1" s="1"/>
  <c r="BA172" i="1"/>
  <c r="BB172" i="1" s="1"/>
  <c r="BA163" i="1"/>
  <c r="BB163" i="1" s="1"/>
  <c r="BA354" i="1"/>
  <c r="BB354" i="1" s="1"/>
  <c r="BA657" i="1"/>
  <c r="BB657" i="1" s="1"/>
  <c r="BA474" i="1"/>
  <c r="BB474" i="1" s="1"/>
  <c r="BA503" i="1"/>
  <c r="BB503" i="1" s="1"/>
  <c r="BA146" i="1"/>
  <c r="BB146" i="1" s="1"/>
  <c r="BA947" i="1"/>
  <c r="BB947" i="1" s="1"/>
  <c r="BA507" i="1"/>
  <c r="BB507" i="1" s="1"/>
  <c r="BA270" i="1"/>
  <c r="BB270" i="1" s="1"/>
  <c r="BA249" i="1"/>
  <c r="BB249" i="1" s="1"/>
  <c r="BA868" i="1"/>
  <c r="BB868" i="1" s="1"/>
  <c r="BA561" i="1"/>
  <c r="BB561" i="1" s="1"/>
  <c r="BA772" i="1"/>
  <c r="BB772" i="1" s="1"/>
  <c r="BA524" i="1"/>
  <c r="BB524" i="1" s="1"/>
  <c r="BA446" i="1"/>
  <c r="BB446" i="1" s="1"/>
  <c r="BA36" i="1"/>
  <c r="BB36" i="1" s="1"/>
  <c r="BA652" i="1"/>
  <c r="BB652" i="1" s="1"/>
  <c r="BA605" i="1"/>
  <c r="BB605" i="1" s="1"/>
  <c r="BA28" i="1"/>
  <c r="BB28" i="1" s="1"/>
  <c r="BA939" i="1"/>
  <c r="BB939" i="1" s="1"/>
  <c r="BA233" i="1"/>
  <c r="BB233" i="1" s="1"/>
  <c r="BA533" i="1"/>
  <c r="BB533" i="1" s="1"/>
  <c r="BA562" i="1"/>
  <c r="BB562" i="1" s="1"/>
  <c r="BA525" i="1"/>
  <c r="BB525" i="1" s="1"/>
  <c r="BA364" i="1"/>
  <c r="BB364" i="1" s="1"/>
  <c r="BA542" i="1"/>
  <c r="BB542" i="1" s="1"/>
  <c r="BA462" i="1"/>
  <c r="BB462" i="1" s="1"/>
  <c r="BA100" i="1"/>
  <c r="BB100" i="1" s="1"/>
  <c r="BA348" i="1"/>
  <c r="BB348" i="1" s="1"/>
  <c r="BA32" i="1"/>
  <c r="BB32" i="1" s="1"/>
  <c r="BA814" i="1"/>
  <c r="BB814" i="1" s="1"/>
  <c r="BA56" i="1"/>
  <c r="BB56" i="1" s="1"/>
  <c r="BA858" i="1"/>
  <c r="BB858" i="1" s="1"/>
  <c r="BA49" i="1"/>
  <c r="BB49" i="1" s="1"/>
  <c r="BA278" i="1"/>
  <c r="BB278" i="1" s="1"/>
  <c r="BA48" i="1"/>
  <c r="BB48" i="1" s="1"/>
  <c r="BA823" i="1"/>
  <c r="BB823" i="1" s="1"/>
  <c r="BA327" i="1"/>
  <c r="BB327" i="1" s="1"/>
  <c r="BA174" i="1"/>
  <c r="BB174" i="1" s="1"/>
  <c r="BA457" i="1"/>
  <c r="BB457" i="1" s="1"/>
  <c r="BA105" i="1"/>
  <c r="BB105" i="1" s="1"/>
  <c r="BA392" i="1"/>
  <c r="BB392" i="1" s="1"/>
  <c r="BA769" i="1"/>
  <c r="BB769" i="1" s="1"/>
  <c r="BA252" i="1"/>
  <c r="BB252" i="1" s="1"/>
  <c r="BA294" i="1"/>
  <c r="BB294" i="1" s="1"/>
  <c r="BA784" i="1"/>
  <c r="BB784" i="1" s="1"/>
  <c r="BA397" i="1"/>
  <c r="BB397" i="1" s="1"/>
  <c r="BA721" i="1"/>
  <c r="BB721" i="1" s="1"/>
  <c r="BA616" i="1"/>
  <c r="BB616" i="1" s="1"/>
  <c r="BA130" i="1"/>
  <c r="BB130" i="1" s="1"/>
  <c r="BA171" i="1"/>
  <c r="BB171" i="1" s="1"/>
  <c r="BA552" i="1"/>
  <c r="BB552" i="1" s="1"/>
  <c r="BA78" i="1"/>
  <c r="BB78" i="1" s="1"/>
  <c r="BA241" i="1"/>
  <c r="BB241" i="1" s="1"/>
  <c r="BA68" i="1"/>
  <c r="BB68" i="1" s="1"/>
  <c r="BA501" i="1"/>
  <c r="BB501" i="1" s="1"/>
  <c r="BA765" i="1"/>
  <c r="BB765" i="1" s="1"/>
  <c r="BA108" i="1"/>
  <c r="BB108" i="1" s="1"/>
  <c r="BA518" i="1"/>
  <c r="BB518" i="1" s="1"/>
  <c r="BA202" i="1"/>
  <c r="BB202" i="1" s="1"/>
  <c r="BA874" i="1"/>
  <c r="BB874" i="1" s="1"/>
  <c r="BA850" i="1"/>
  <c r="BB850" i="1" s="1"/>
  <c r="BA637" i="1"/>
  <c r="BB637" i="1" s="1"/>
  <c r="BA72" i="1"/>
  <c r="BB72" i="1" s="1"/>
  <c r="BA239" i="1"/>
  <c r="BB239" i="1" s="1"/>
  <c r="BA315" i="1"/>
  <c r="BB315" i="1" s="1"/>
  <c r="BA771" i="1"/>
  <c r="BB771" i="1" s="1"/>
  <c r="BA820" i="1"/>
  <c r="BB820" i="1" s="1"/>
  <c r="BA132" i="1"/>
  <c r="BB132" i="1" s="1"/>
  <c r="BA97" i="1"/>
  <c r="BB97" i="1" s="1"/>
  <c r="BA732" i="1"/>
  <c r="BB732" i="1" s="1"/>
  <c r="BA122" i="1"/>
  <c r="BB122" i="1" s="1"/>
  <c r="BA716" i="1"/>
  <c r="BB716" i="1" s="1"/>
  <c r="BA20" i="1"/>
  <c r="BB20" i="1" s="1"/>
  <c r="BA597" i="1"/>
  <c r="BB597" i="1" s="1"/>
  <c r="BA703" i="1"/>
  <c r="BB703" i="1" s="1"/>
  <c r="BA568" i="1"/>
  <c r="BB568" i="1" s="1"/>
  <c r="BA742" i="1"/>
  <c r="BB742" i="1" s="1"/>
  <c r="BA102" i="1"/>
  <c r="BB102" i="1" s="1"/>
  <c r="BA833" i="1"/>
  <c r="BB833" i="1" s="1"/>
  <c r="BA735" i="1"/>
  <c r="BB735" i="1" s="1"/>
  <c r="BA697" i="1"/>
  <c r="BB697" i="1" s="1"/>
  <c r="BA806" i="1"/>
  <c r="BB806" i="1" s="1"/>
  <c r="BA313" i="1"/>
  <c r="BB313" i="1" s="1"/>
  <c r="BA304" i="1"/>
  <c r="BB304" i="1" s="1"/>
  <c r="BA730" i="1"/>
  <c r="BB730" i="1" s="1"/>
  <c r="BA857" i="1"/>
  <c r="BB857" i="1" s="1"/>
  <c r="BA469" i="1"/>
  <c r="BB469" i="1" s="1"/>
  <c r="BA459" i="1"/>
  <c r="BB459" i="1" s="1"/>
  <c r="BA558" i="1"/>
  <c r="BB558" i="1" s="1"/>
  <c r="BA430" i="1"/>
  <c r="BB430" i="1" s="1"/>
  <c r="BA344" i="1"/>
  <c r="BB344" i="1" s="1"/>
  <c r="BA544" i="1"/>
  <c r="BB544" i="1" s="1"/>
  <c r="BA277" i="1"/>
  <c r="BB277" i="1" s="1"/>
  <c r="BA5" i="1"/>
  <c r="BB5" i="1" s="1"/>
  <c r="BA55" i="1"/>
  <c r="BB55" i="1" s="1"/>
  <c r="BA808" i="1"/>
  <c r="BB808" i="1" s="1"/>
  <c r="BA509" i="1"/>
  <c r="BB509" i="1" s="1"/>
  <c r="BA775" i="1"/>
  <c r="BB775" i="1" s="1"/>
  <c r="BA12" i="1"/>
  <c r="BB12" i="1" s="1"/>
  <c r="BA121" i="1"/>
  <c r="BB121" i="1" s="1"/>
  <c r="BA443" i="1"/>
  <c r="BB443" i="1" s="1"/>
  <c r="BA976" i="1"/>
  <c r="BB976" i="1" s="1"/>
  <c r="BA134" i="1"/>
  <c r="BB134" i="1" s="1"/>
  <c r="BA93" i="1"/>
  <c r="BB93" i="1" s="1"/>
  <c r="BA632" i="1"/>
  <c r="BB632" i="1" s="1"/>
  <c r="BA461" i="1"/>
  <c r="BB461" i="1" s="1"/>
  <c r="BA444" i="1"/>
  <c r="BB444" i="1" s="1"/>
  <c r="BA918" i="1"/>
  <c r="BB918" i="1" s="1"/>
  <c r="BA645" i="1"/>
  <c r="BB645" i="1" s="1"/>
  <c r="BA365" i="1"/>
  <c r="BB365" i="1" s="1"/>
  <c r="BA740" i="1"/>
  <c r="BB740" i="1" s="1"/>
  <c r="BA215" i="1"/>
  <c r="BB215" i="1" s="1"/>
  <c r="BA916" i="1"/>
  <c r="BB916" i="1" s="1"/>
  <c r="BA861" i="1"/>
  <c r="BB861" i="1" s="1"/>
  <c r="BA4" i="1"/>
  <c r="BB4" i="1" s="1"/>
  <c r="BA440" i="1"/>
  <c r="BB440" i="1" s="1"/>
  <c r="BA534" i="1"/>
  <c r="BB534" i="1" s="1"/>
  <c r="BA292" i="1"/>
  <c r="BB292" i="1" s="1"/>
  <c r="BA967" i="1"/>
  <c r="BB967" i="1" s="1"/>
  <c r="BA431" i="1"/>
  <c r="BB431" i="1" s="1"/>
  <c r="BA271" i="1"/>
  <c r="BB271" i="1" s="1"/>
  <c r="BA762" i="1"/>
  <c r="BB762" i="1" s="1"/>
  <c r="BA145" i="1"/>
  <c r="BB145" i="1" s="1"/>
  <c r="BA340" i="1"/>
  <c r="BB340" i="1" s="1"/>
  <c r="BA584" i="1"/>
  <c r="BB584" i="1" s="1"/>
  <c r="BA192" i="1"/>
  <c r="BB192" i="1" s="1"/>
  <c r="BA418" i="1"/>
  <c r="BB418" i="1" s="1"/>
  <c r="BA946" i="1"/>
  <c r="BB946" i="1" s="1"/>
  <c r="BA883" i="1"/>
  <c r="BB883" i="1" s="1"/>
  <c r="BA336" i="1"/>
  <c r="BB336" i="1" s="1"/>
  <c r="BA854" i="1"/>
  <c r="BB854" i="1" s="1"/>
  <c r="BA901" i="1"/>
  <c r="BB901" i="1" s="1"/>
  <c r="BA956" i="1"/>
  <c r="BB956" i="1" s="1"/>
  <c r="BA334" i="1"/>
  <c r="BB334" i="1" s="1"/>
  <c r="BA341" i="1"/>
  <c r="BB341" i="1" s="1"/>
  <c r="BA479" i="1"/>
  <c r="BB479" i="1" s="1"/>
  <c r="BA310" i="1"/>
  <c r="BB310" i="1" s="1"/>
  <c r="BA803" i="1"/>
  <c r="BB803" i="1" s="1"/>
  <c r="BA599" i="1"/>
  <c r="BB599" i="1" s="1"/>
  <c r="BA591" i="1"/>
  <c r="BB591" i="1" s="1"/>
  <c r="BA305" i="1"/>
  <c r="BB305" i="1" s="1"/>
  <c r="BA26" i="1"/>
  <c r="BB26" i="1" s="1"/>
  <c r="BA63" i="1"/>
  <c r="BB63" i="1" s="1"/>
  <c r="BA797" i="1"/>
  <c r="BB797" i="1" s="1"/>
  <c r="BA374" i="1"/>
  <c r="BB374" i="1" s="1"/>
  <c r="BA692" i="1"/>
  <c r="BB692" i="1" s="1"/>
  <c r="BA254" i="1"/>
  <c r="BB254" i="1" s="1"/>
  <c r="BA598" i="1"/>
  <c r="BB598" i="1" s="1"/>
  <c r="BA475" i="1"/>
  <c r="BB475" i="1" s="1"/>
  <c r="BA886" i="1"/>
  <c r="BB886" i="1" s="1"/>
  <c r="BA711" i="1"/>
  <c r="BB711" i="1" s="1"/>
  <c r="BA123" i="1"/>
  <c r="BB123" i="1" s="1"/>
  <c r="BA908" i="1"/>
  <c r="BB908" i="1" s="1"/>
  <c r="BA139" i="1"/>
  <c r="BB139" i="1" s="1"/>
  <c r="BA736" i="1"/>
  <c r="BB736" i="1" s="1"/>
  <c r="BA866" i="1"/>
  <c r="BB866" i="1" s="1"/>
  <c r="BA283" i="1"/>
  <c r="BB283" i="1" s="1"/>
  <c r="BA153" i="1"/>
  <c r="BB153" i="1" s="1"/>
  <c r="BA545" i="1"/>
  <c r="BB545" i="1" s="1"/>
  <c r="BA463" i="1"/>
  <c r="BB463" i="1" s="1"/>
  <c r="BA47" i="1"/>
  <c r="BB47" i="1" s="1"/>
  <c r="BA183" i="1"/>
  <c r="BB183" i="1" s="1"/>
  <c r="BA10" i="1"/>
  <c r="BB10" i="1" s="1"/>
  <c r="BA234" i="1"/>
  <c r="BB234" i="1" s="1"/>
  <c r="BA651" i="1"/>
  <c r="BB651" i="1" s="1"/>
  <c r="BA841" i="1"/>
  <c r="BB841" i="1" s="1"/>
  <c r="BA688" i="1"/>
  <c r="BB688" i="1" s="1"/>
  <c r="BA155" i="1"/>
  <c r="BB155" i="1" s="1"/>
  <c r="BA486" i="1"/>
  <c r="BB486" i="1" s="1"/>
  <c r="BA620" i="1"/>
  <c r="BB620" i="1" s="1"/>
  <c r="BA197" i="1"/>
  <c r="BB197" i="1" s="1"/>
  <c r="BA158" i="1"/>
  <c r="BB158" i="1" s="1"/>
  <c r="BA14" i="1"/>
  <c r="BB14" i="1" s="1"/>
  <c r="BA170" i="1"/>
  <c r="BB170" i="1" s="1"/>
  <c r="BA978" i="1"/>
  <c r="BB978" i="1" s="1"/>
  <c r="BA212" i="1"/>
  <c r="BB212" i="1" s="1"/>
  <c r="BA135" i="1"/>
  <c r="BB135" i="1" s="1"/>
  <c r="BA856" i="1"/>
  <c r="BB856" i="1" s="1"/>
  <c r="BA138" i="1"/>
  <c r="BB138" i="1" s="1"/>
  <c r="BA181" i="1"/>
  <c r="BB181" i="1" s="1"/>
  <c r="BA879" i="1"/>
  <c r="BB879" i="1" s="1"/>
  <c r="BA408" i="1"/>
  <c r="BB408" i="1" s="1"/>
  <c r="BA375" i="1"/>
  <c r="BB375" i="1" s="1"/>
  <c r="BA141" i="1"/>
  <c r="BB141" i="1" s="1"/>
  <c r="BA497" i="1"/>
  <c r="BB497" i="1" s="1"/>
  <c r="BA453" i="1"/>
  <c r="BB453" i="1" s="1"/>
  <c r="BA972" i="1"/>
  <c r="BB972" i="1" s="1"/>
  <c r="BA209" i="1"/>
  <c r="BB209" i="1" s="1"/>
  <c r="BA231" i="1"/>
  <c r="BB231" i="1" s="1"/>
  <c r="BA482" i="1"/>
  <c r="BB482" i="1" s="1"/>
  <c r="BA836" i="1"/>
  <c r="BB836" i="1" s="1"/>
  <c r="BA274" i="1"/>
  <c r="BB274" i="1" s="1"/>
  <c r="BA891" i="1"/>
  <c r="BB891" i="1" s="1"/>
  <c r="BA676" i="1"/>
  <c r="BB676" i="1" s="1"/>
  <c r="BA85" i="1"/>
  <c r="BB85" i="1" s="1"/>
  <c r="BA776" i="1"/>
  <c r="BB776" i="1" s="1"/>
  <c r="BA755" i="1"/>
  <c r="BB755" i="1" s="1"/>
  <c r="BA2" i="1"/>
  <c r="BB2" i="1" s="1"/>
  <c r="BA656" i="1"/>
  <c r="BB656" i="1" s="1"/>
  <c r="BA472" i="1"/>
  <c r="BB472" i="1" s="1"/>
  <c r="BA596" i="1"/>
  <c r="BB596" i="1" s="1"/>
  <c r="BA40" i="1"/>
  <c r="BB40" i="1" s="1"/>
  <c r="BA970" i="1"/>
  <c r="BB970" i="1" s="1"/>
  <c r="BA968" i="1"/>
  <c r="BB968" i="1" s="1"/>
  <c r="BA751" i="1"/>
  <c r="BB751" i="1" s="1"/>
  <c r="BA207" i="1"/>
  <c r="BB207" i="1" s="1"/>
  <c r="BA547" i="1"/>
  <c r="BB547" i="1" s="1"/>
  <c r="BA405" i="1"/>
  <c r="BB405" i="1" s="1"/>
  <c r="BA402" i="1"/>
  <c r="BB402" i="1" s="1"/>
  <c r="BA840" i="1"/>
  <c r="BB840" i="1" s="1"/>
  <c r="BA882" i="1"/>
  <c r="BB882" i="1" s="1"/>
  <c r="BA824" i="1"/>
  <c r="BB824" i="1" s="1"/>
  <c r="BA723" i="1"/>
  <c r="BB723" i="1" s="1"/>
  <c r="BA538" i="1"/>
  <c r="BB538" i="1" s="1"/>
  <c r="BA710" i="1"/>
  <c r="BB710" i="1" s="1"/>
  <c r="BA470" i="1"/>
  <c r="BB470" i="1" s="1"/>
  <c r="BA519" i="1"/>
  <c r="BB519" i="1" s="1"/>
  <c r="BA151" i="1"/>
  <c r="BB151" i="1" s="1"/>
  <c r="BA885" i="1"/>
  <c r="BB885" i="1" s="1"/>
  <c r="BA860" i="1"/>
  <c r="BB860" i="1" s="1"/>
  <c r="BA960" i="1"/>
  <c r="BB960" i="1" s="1"/>
  <c r="BA898" i="1"/>
  <c r="BB898" i="1" s="1"/>
  <c r="BA757" i="1"/>
  <c r="BB757" i="1" s="1"/>
  <c r="BA948" i="1"/>
  <c r="BB948" i="1" s="1"/>
  <c r="BA455" i="1"/>
  <c r="BB455" i="1" s="1"/>
  <c r="BA540" i="1"/>
  <c r="BB540" i="1" s="1"/>
  <c r="BA79" i="1"/>
  <c r="BB79" i="1" s="1"/>
  <c r="BA671" i="1"/>
  <c r="BB671" i="1" s="1"/>
  <c r="BA98" i="1"/>
  <c r="BB98" i="1" s="1"/>
  <c r="BA617" i="1"/>
  <c r="BB617" i="1" s="1"/>
  <c r="BA500" i="1"/>
  <c r="BB500" i="1" s="1"/>
  <c r="BA460" i="1"/>
  <c r="BB460" i="1" s="1"/>
  <c r="BA781" i="1"/>
  <c r="BB781" i="1" s="1"/>
  <c r="BA129" i="1"/>
  <c r="BB129" i="1" s="1"/>
  <c r="BA8" i="1"/>
  <c r="BB8" i="1" s="1"/>
  <c r="BA654" i="1"/>
  <c r="BB654" i="1" s="1"/>
  <c r="BA176" i="1"/>
  <c r="BB176" i="1" s="1"/>
  <c r="BA46" i="1"/>
  <c r="BB46" i="1" s="1"/>
  <c r="BA471" i="1"/>
  <c r="BB471" i="1" s="1"/>
  <c r="BA800" i="1"/>
  <c r="BB800" i="1" s="1"/>
  <c r="BA276" i="1"/>
  <c r="BB276" i="1" s="1"/>
  <c r="BA236" i="1"/>
  <c r="BB236" i="1" s="1"/>
  <c r="BA903" i="1"/>
  <c r="BB903" i="1" s="1"/>
  <c r="BA131" i="1"/>
  <c r="BB131" i="1" s="1"/>
  <c r="BA754" i="1"/>
  <c r="BB754" i="1" s="1"/>
  <c r="BA142" i="1"/>
  <c r="BB142" i="1" s="1"/>
  <c r="BA169" i="1"/>
  <c r="BB169" i="1" s="1"/>
  <c r="BA878" i="1"/>
  <c r="BB878" i="1" s="1"/>
  <c r="BA147" i="1"/>
  <c r="BB147" i="1" s="1"/>
  <c r="BA225" i="1"/>
  <c r="BB225" i="1" s="1"/>
  <c r="BA111" i="1"/>
  <c r="BB111" i="1" s="1"/>
  <c r="BA818" i="1"/>
  <c r="BB818" i="1" s="1"/>
  <c r="BA792" i="1"/>
  <c r="BB792" i="1" s="1"/>
  <c r="BA281" i="1"/>
  <c r="BB281" i="1" s="1"/>
  <c r="BA575" i="1"/>
  <c r="BB575" i="1" s="1"/>
  <c r="BA407" i="1"/>
  <c r="BB407" i="1" s="1"/>
  <c r="BA179" i="1"/>
  <c r="BB179" i="1" s="1"/>
  <c r="BA221" i="1"/>
  <c r="BB221" i="1" s="1"/>
  <c r="BA520" i="1"/>
  <c r="BB520" i="1" s="1"/>
  <c r="BA177" i="1"/>
  <c r="BB177" i="1" s="1"/>
  <c r="BA787" i="1"/>
  <c r="BB787" i="1" s="1"/>
  <c r="BA564" i="1"/>
  <c r="BB564" i="1" s="1"/>
  <c r="BA331" i="1"/>
  <c r="BB331" i="1" s="1"/>
  <c r="BA226" i="1"/>
  <c r="BB226" i="1" s="1"/>
  <c r="BA458" i="1"/>
  <c r="BB458" i="1" s="1"/>
  <c r="BA690" i="1"/>
  <c r="BB690" i="1" s="1"/>
  <c r="BA565" i="1"/>
  <c r="BB565" i="1" s="1"/>
  <c r="BA168" i="1"/>
  <c r="BB168" i="1" s="1"/>
  <c r="BA156" i="1"/>
  <c r="BB156" i="1" s="1"/>
  <c r="BA7" i="1"/>
  <c r="BB7" i="1" s="1"/>
  <c r="BA973" i="1"/>
  <c r="BB973" i="1" s="1"/>
  <c r="BA260" i="1"/>
  <c r="BB260" i="1" s="1"/>
  <c r="BA485" i="1"/>
  <c r="BB485" i="1" s="1"/>
  <c r="BA173" i="1"/>
  <c r="BB173" i="1" s="1"/>
  <c r="BA741" i="1"/>
  <c r="BB741" i="1" s="1"/>
  <c r="BA115" i="1"/>
  <c r="BB115" i="1" s="1"/>
  <c r="BA59" i="1"/>
  <c r="BB59" i="1" s="1"/>
  <c r="BA975" i="1"/>
  <c r="BB975" i="1" s="1"/>
  <c r="BA492" i="1"/>
  <c r="BB492" i="1" s="1"/>
  <c r="BA220" i="1"/>
  <c r="BB220" i="1" s="1"/>
  <c r="BA913" i="1"/>
  <c r="BB913" i="1" s="1"/>
  <c r="BA770" i="1"/>
  <c r="BB770" i="1" s="1"/>
  <c r="BA630" i="1"/>
  <c r="BB630" i="1" s="1"/>
  <c r="BA329" i="1"/>
  <c r="BB329" i="1" s="1"/>
  <c r="BA629" i="1"/>
  <c r="BB629" i="1" s="1"/>
  <c r="BA484" i="1"/>
  <c r="BB484" i="1" s="1"/>
  <c r="BA296" i="1"/>
  <c r="BB296" i="1" s="1"/>
  <c r="BA529" i="1"/>
  <c r="BB529" i="1" s="1"/>
  <c r="BA717" i="1"/>
  <c r="BB717" i="1" s="1"/>
  <c r="BA659" i="1"/>
  <c r="BB659" i="1" s="1"/>
  <c r="BA143" i="1"/>
  <c r="BB143" i="1" s="1"/>
  <c r="BA681" i="1"/>
  <c r="BB681" i="1" s="1"/>
  <c r="BA415" i="1"/>
  <c r="BB415" i="1" s="1"/>
  <c r="BA587" i="1"/>
  <c r="BB587" i="1" s="1"/>
  <c r="BA743" i="1"/>
  <c r="BB743" i="1" s="1"/>
  <c r="BA714" i="1"/>
  <c r="BB714" i="1" s="1"/>
  <c r="BA359" i="1"/>
  <c r="BB359" i="1" s="1"/>
  <c r="BA904" i="1"/>
  <c r="BB904" i="1" s="1"/>
  <c r="BA779" i="1"/>
  <c r="BB779" i="1" s="1"/>
  <c r="BA663" i="1"/>
  <c r="BB663" i="1" s="1"/>
  <c r="BA528" i="1"/>
  <c r="BB528" i="1" s="1"/>
  <c r="BA719" i="1"/>
  <c r="BB719" i="1" s="1"/>
  <c r="BA417" i="1"/>
  <c r="BB417" i="1" s="1"/>
  <c r="BA211" i="1"/>
  <c r="BB211" i="1" s="1"/>
  <c r="BA839" i="1"/>
  <c r="BB839" i="1" s="1"/>
  <c r="BA451" i="1"/>
  <c r="BB451" i="1" s="1"/>
  <c r="BA813" i="1"/>
  <c r="BB813" i="1" s="1"/>
  <c r="BA608" i="1"/>
  <c r="BB608" i="1" s="1"/>
  <c r="BA831" i="1"/>
  <c r="BB831" i="1" s="1"/>
  <c r="BA581" i="1"/>
  <c r="BB581" i="1" s="1"/>
  <c r="BA865" i="1"/>
  <c r="BB865" i="1" s="1"/>
  <c r="BA726" i="1"/>
  <c r="BB726" i="1" s="1"/>
  <c r="BA593" i="1"/>
  <c r="BB593" i="1" s="1"/>
  <c r="BA394" i="1"/>
  <c r="BB394" i="1" s="1"/>
  <c r="BA551" i="1"/>
  <c r="BB551" i="1" s="1"/>
  <c r="BA506" i="1"/>
  <c r="BB506" i="1" s="1"/>
  <c r="BA677" i="1"/>
  <c r="BB677" i="1" s="1"/>
  <c r="BA582" i="1"/>
  <c r="BB582" i="1" s="1"/>
  <c r="BA51" i="1"/>
  <c r="BB51" i="1" s="1"/>
  <c r="BA817" i="1"/>
  <c r="BB817" i="1" s="1"/>
  <c r="BA235" i="1"/>
  <c r="BB235" i="1" s="1"/>
  <c r="BA535" i="1"/>
  <c r="BB535" i="1" s="1"/>
  <c r="BA400" i="1"/>
  <c r="BB400" i="1" s="1"/>
  <c r="BA38" i="1"/>
  <c r="BB38" i="1" s="1"/>
  <c r="BA938" i="1"/>
  <c r="BB938" i="1" s="1"/>
  <c r="BA159" i="1"/>
  <c r="BB159" i="1" s="1"/>
  <c r="BA186" i="1"/>
  <c r="BB186" i="1" s="1"/>
  <c r="BA658" i="1"/>
  <c r="BB658" i="1" s="1"/>
  <c r="BA964" i="1"/>
  <c r="BB964" i="1" s="1"/>
  <c r="BA709" i="1"/>
  <c r="BB709" i="1" s="1"/>
  <c r="BA595" i="1"/>
  <c r="BB595" i="1" s="1"/>
  <c r="BA476" i="1"/>
  <c r="BB476" i="1" s="1"/>
  <c r="BA64" i="1"/>
  <c r="BB64" i="1" s="1"/>
  <c r="BA251" i="1"/>
  <c r="BB251" i="1" s="1"/>
  <c r="BA624" i="1"/>
  <c r="BB624" i="1" s="1"/>
  <c r="BA607" i="1"/>
  <c r="BB607" i="1" s="1"/>
  <c r="BA295" i="1"/>
  <c r="BB295" i="1" s="1"/>
  <c r="BA308" i="1"/>
  <c r="BB308" i="1" s="1"/>
  <c r="BA725" i="1"/>
  <c r="BB725" i="1" s="1"/>
  <c r="BA287" i="1"/>
  <c r="BB287" i="1" s="1"/>
  <c r="BA204" i="1"/>
  <c r="BB204" i="1" s="1"/>
  <c r="BA447" i="1"/>
  <c r="BB447" i="1" s="1"/>
  <c r="BA701" i="1"/>
  <c r="BB701" i="1" s="1"/>
  <c r="BA979" i="1"/>
  <c r="BB979" i="1" s="1"/>
  <c r="BA372" i="1"/>
  <c r="BB372" i="1" s="1"/>
  <c r="BA297" i="1"/>
  <c r="BB297" i="1" s="1"/>
  <c r="BA830" i="1"/>
  <c r="BB830" i="1" s="1"/>
  <c r="BA428" i="1"/>
  <c r="BB428" i="1" s="1"/>
  <c r="BA499" i="1"/>
  <c r="BB499" i="1" s="1"/>
  <c r="BA829" i="1"/>
  <c r="BB829" i="1" s="1"/>
  <c r="BA269" i="1"/>
  <c r="BB269" i="1" s="1"/>
  <c r="BA388" i="1"/>
  <c r="BB388" i="1" s="1"/>
  <c r="BA907" i="1"/>
  <c r="BB907" i="1" s="1"/>
  <c r="BA555" i="1"/>
  <c r="BB555" i="1" s="1"/>
  <c r="BA448" i="1"/>
  <c r="BB448" i="1" s="1"/>
  <c r="BA936" i="1"/>
  <c r="BB936" i="1" s="1"/>
  <c r="BA523" i="1"/>
  <c r="BB523" i="1" s="1"/>
  <c r="BA611" i="1"/>
  <c r="BB611" i="1" s="1"/>
  <c r="BA782" i="1"/>
  <c r="BB782" i="1" s="1"/>
  <c r="BA62" i="1"/>
  <c r="BB62" i="1" s="1"/>
  <c r="BA360" i="1"/>
  <c r="BB360" i="1" s="1"/>
  <c r="BA66" i="1"/>
  <c r="BB66" i="1" s="1"/>
  <c r="BA536" i="1"/>
  <c r="BB536" i="1" s="1"/>
  <c r="BA930" i="1"/>
  <c r="BB930" i="1" s="1"/>
  <c r="BA316" i="1"/>
  <c r="BB316" i="1" s="1"/>
  <c r="BA414" i="1"/>
  <c r="BB414" i="1" s="1"/>
  <c r="BA366" i="1"/>
  <c r="BB366" i="1" s="1"/>
  <c r="BA704" i="1"/>
  <c r="BB704" i="1" s="1"/>
  <c r="BA763" i="1"/>
  <c r="BB763" i="1" s="1"/>
  <c r="BA574" i="1"/>
  <c r="BB574" i="1" s="1"/>
  <c r="BA739" i="1"/>
  <c r="BB739" i="1" s="1"/>
  <c r="BA927" i="1"/>
  <c r="BB927" i="1" s="1"/>
  <c r="BA247" i="1"/>
  <c r="BB247" i="1" s="1"/>
  <c r="BA793" i="1"/>
  <c r="BB793" i="1" s="1"/>
  <c r="BA766" i="1"/>
  <c r="BB766" i="1" s="1"/>
  <c r="BA136" i="1"/>
  <c r="BB136" i="1" s="1"/>
  <c r="BA109" i="1"/>
  <c r="BB109" i="1" s="1"/>
  <c r="BA687" i="1"/>
  <c r="BB687" i="1" s="1"/>
  <c r="BA445" i="1"/>
  <c r="BB445" i="1" s="1"/>
  <c r="BA928" i="1"/>
  <c r="BB928" i="1" s="1"/>
  <c r="BA570" i="1"/>
  <c r="BB570" i="1" s="1"/>
  <c r="BA367" i="1"/>
  <c r="BB367" i="1" s="1"/>
  <c r="BA642" i="1"/>
  <c r="BB642" i="1" s="1"/>
  <c r="BA834" i="1"/>
  <c r="BB834" i="1" s="1"/>
  <c r="BA895" i="1"/>
  <c r="BB895" i="1" s="1"/>
  <c r="BA245" i="1"/>
  <c r="BB245" i="1" s="1"/>
  <c r="BA323" i="1"/>
  <c r="BB323" i="1" s="1"/>
  <c r="BA572" i="1"/>
  <c r="BB572" i="1" s="1"/>
  <c r="BA924" i="1"/>
  <c r="BB924" i="1" s="1"/>
  <c r="BA969" i="1"/>
  <c r="BB969" i="1" s="1"/>
  <c r="BA852" i="1"/>
  <c r="BB852" i="1" s="1"/>
  <c r="BA925" i="1"/>
  <c r="BB925" i="1" s="1"/>
  <c r="BA420" i="1"/>
  <c r="BB420" i="1" s="1"/>
  <c r="BA150" i="1"/>
  <c r="BB150" i="1" s="1"/>
  <c r="BA623" i="1"/>
  <c r="BB623" i="1" s="1"/>
  <c r="BA896" i="1"/>
  <c r="BB896" i="1" s="1"/>
  <c r="BA664" i="1"/>
  <c r="BB664" i="1" s="1"/>
  <c r="BA300" i="1"/>
  <c r="BB300" i="1" s="1"/>
  <c r="BA403" i="1"/>
  <c r="BB403" i="1" s="1"/>
  <c r="BA343" i="1"/>
  <c r="BB343" i="1" s="1"/>
  <c r="BA75" i="1"/>
  <c r="BB75" i="1" s="1"/>
  <c r="BA825" i="1"/>
  <c r="BB825" i="1" s="1"/>
  <c r="BA101" i="1"/>
  <c r="BB101" i="1" s="1"/>
  <c r="BA863" i="1"/>
  <c r="BB863" i="1" s="1"/>
  <c r="BA332" i="1"/>
  <c r="BB332" i="1" s="1"/>
  <c r="BA738" i="1"/>
  <c r="BB738" i="1" s="1"/>
  <c r="BA621" i="1"/>
  <c r="BB621" i="1" s="1"/>
  <c r="BA902" i="1"/>
  <c r="BB902" i="1" s="1"/>
  <c r="BA786" i="1"/>
  <c r="BB786" i="1" s="1"/>
  <c r="BA353" i="1"/>
  <c r="BB353" i="1" s="1"/>
  <c r="BA265" i="1"/>
  <c r="BB265" i="1" s="1"/>
  <c r="BA578" i="1"/>
  <c r="BB578" i="1" s="1"/>
  <c r="BA647" i="1"/>
  <c r="BB647" i="1" s="1"/>
  <c r="BA887" i="1"/>
  <c r="BB887" i="1" s="1"/>
  <c r="BA496" i="1"/>
  <c r="BB496" i="1" s="1"/>
  <c r="BA872" i="1"/>
  <c r="BB872" i="1" s="1"/>
  <c r="BA737" i="1"/>
  <c r="BB737" i="1" s="1"/>
  <c r="BA257" i="1"/>
  <c r="BB257" i="1" s="1"/>
  <c r="BA674" i="1"/>
  <c r="BB674" i="1" s="1"/>
  <c r="BA514" i="1"/>
  <c r="BB514" i="1" s="1"/>
  <c r="BA291" i="1"/>
  <c r="BB291" i="1" s="1"/>
  <c r="BA395" i="1"/>
  <c r="BB395" i="1" s="1"/>
  <c r="BA689" i="1"/>
  <c r="BB689" i="1" s="1"/>
  <c r="BA944" i="1"/>
  <c r="BB944" i="1" s="1"/>
  <c r="BA306" i="1"/>
  <c r="BB306" i="1" s="1"/>
  <c r="BA590" i="1"/>
  <c r="BB590" i="1" s="1"/>
  <c r="BA832" i="1"/>
  <c r="BB832" i="1" s="1"/>
  <c r="BA594" i="1"/>
  <c r="BB594" i="1" s="1"/>
  <c r="BA977" i="1"/>
  <c r="BB977" i="1" s="1"/>
  <c r="BA789" i="1"/>
  <c r="BB789" i="1" s="1"/>
  <c r="BA464" i="1"/>
  <c r="BB464" i="1" s="1"/>
  <c r="BA410" i="1"/>
  <c r="BB410" i="1" s="1"/>
  <c r="BA940" i="1"/>
  <c r="BB940" i="1" s="1"/>
  <c r="BA821" i="1"/>
  <c r="BB821" i="1" s="1"/>
  <c r="BA665" i="1"/>
  <c r="BB665" i="1" s="1"/>
  <c r="BA955" i="1"/>
  <c r="BB955" i="1" s="1"/>
  <c r="BA23" i="1"/>
  <c r="BB23" i="1" s="1"/>
  <c r="BA264" i="1"/>
  <c r="BB264" i="1" s="1"/>
  <c r="BA425" i="1"/>
  <c r="BB425" i="1" s="1"/>
  <c r="BA284" i="1"/>
  <c r="BB284" i="1" s="1"/>
  <c r="BA953" i="1"/>
  <c r="BB953" i="1" s="1"/>
  <c r="BA229" i="1"/>
  <c r="BB229" i="1" s="1"/>
  <c r="BA816" i="1"/>
  <c r="BB816" i="1" s="1"/>
  <c r="BA707" i="1"/>
  <c r="BB707" i="1" s="1"/>
  <c r="BA71" i="1"/>
  <c r="BB71" i="1" s="1"/>
  <c r="BA377" i="1"/>
  <c r="BB377" i="1" s="1"/>
  <c r="BA342" i="1"/>
  <c r="BB342" i="1" s="1"/>
  <c r="BA70" i="1"/>
  <c r="BB70" i="1" s="1"/>
  <c r="BA579" i="1"/>
  <c r="BB579" i="1" s="1"/>
  <c r="BA99" i="1"/>
  <c r="BB99" i="1" s="1"/>
  <c r="BA569" i="1"/>
  <c r="BB569" i="1" s="1"/>
  <c r="BA876" i="1"/>
  <c r="BB876" i="1" s="1"/>
  <c r="BA837" i="1"/>
  <c r="BB837" i="1" s="1"/>
  <c r="BA566" i="1"/>
  <c r="BB566" i="1" s="1"/>
  <c r="BA436" i="1"/>
  <c r="BB436" i="1" s="1"/>
  <c r="BA600" i="1"/>
  <c r="BB600" i="1" s="1"/>
  <c r="BA286" i="1"/>
  <c r="BB286" i="1" s="1"/>
  <c r="BA853" i="1"/>
  <c r="BB853" i="1" s="1"/>
  <c r="BA81" i="1"/>
  <c r="BB81" i="1" s="1"/>
  <c r="BA932" i="1"/>
  <c r="BB932" i="1" s="1"/>
  <c r="BA700" i="1"/>
  <c r="BB700" i="1" s="1"/>
  <c r="BA801" i="1"/>
  <c r="BB801" i="1" s="1"/>
  <c r="BA94" i="1"/>
  <c r="BB94" i="1" s="1"/>
  <c r="BA144" i="1"/>
  <c r="BB144" i="1" s="1"/>
  <c r="BA684" i="1"/>
  <c r="BB684" i="1" s="1"/>
  <c r="BA386" i="1"/>
  <c r="BB386" i="1" s="1"/>
  <c r="BA92" i="1"/>
  <c r="BB92" i="1" s="1"/>
  <c r="BA935" i="1"/>
  <c r="BB935" i="1" s="1"/>
  <c r="BA253" i="1"/>
  <c r="BB253" i="1" s="1"/>
  <c r="BA452" i="1"/>
  <c r="BB452" i="1" s="1"/>
  <c r="BA727" i="1"/>
  <c r="BB727" i="1" s="1"/>
  <c r="BA867" i="1"/>
  <c r="BB867" i="1" s="1"/>
  <c r="BA888" i="1"/>
  <c r="BB888" i="1" s="1"/>
  <c r="BA952" i="1"/>
  <c r="BB952" i="1" s="1"/>
  <c r="BA889" i="1"/>
  <c r="BB889" i="1" s="1"/>
  <c r="BA615" i="1"/>
  <c r="BB615" i="1" s="1"/>
  <c r="BA694" i="1"/>
  <c r="BB694" i="1" s="1"/>
  <c r="BA279" i="1"/>
  <c r="BB279" i="1" s="1"/>
  <c r="BA74" i="1"/>
  <c r="BB74" i="1" s="1"/>
  <c r="BA931" i="1"/>
  <c r="BB931" i="1" s="1"/>
  <c r="BA548" i="1"/>
  <c r="BB548" i="1" s="1"/>
  <c r="BA553" i="1"/>
  <c r="BB553" i="1" s="1"/>
  <c r="BA29" i="1"/>
  <c r="BB29" i="1" s="1"/>
  <c r="BA413" i="1"/>
  <c r="BB413" i="1" s="1"/>
  <c r="BA160" i="1"/>
  <c r="BB160" i="1" s="1"/>
  <c r="BA610" i="1"/>
  <c r="BB610" i="1" s="1"/>
  <c r="BA290" i="1"/>
  <c r="BB290" i="1" s="1"/>
  <c r="BA828" i="1"/>
  <c r="BB828" i="1" s="1"/>
  <c r="BA328" i="1"/>
  <c r="BB328" i="1" s="1"/>
  <c r="BA50" i="1"/>
  <c r="BB50" i="1" s="1"/>
  <c r="BA133" i="1"/>
  <c r="BB133" i="1" s="1"/>
  <c r="BA217" i="1"/>
  <c r="BB217" i="1" s="1"/>
  <c r="BA22" i="1"/>
  <c r="BB22" i="1" s="1"/>
  <c r="BA396" i="1"/>
  <c r="BB396" i="1" s="1"/>
  <c r="BA162" i="1"/>
  <c r="BB162" i="1" s="1"/>
  <c r="BA89" i="1"/>
  <c r="BB89" i="1" s="1"/>
  <c r="BA478" i="1"/>
  <c r="BB478" i="1" s="1"/>
  <c r="BA644" i="1"/>
  <c r="BB644" i="1" s="1"/>
  <c r="BA326" i="1"/>
  <c r="BB326" i="1" s="1"/>
  <c r="BA309" i="1"/>
  <c r="BB309" i="1" s="1"/>
  <c r="BA273" i="1"/>
  <c r="BB273" i="1" s="1"/>
  <c r="BA154" i="1"/>
  <c r="BB154" i="1" s="1"/>
  <c r="BA573" i="1"/>
  <c r="BB573" i="1" s="1"/>
  <c r="BA268" i="1"/>
  <c r="BB268" i="1" s="1"/>
  <c r="BA246" i="1"/>
  <c r="BB246" i="1" s="1"/>
  <c r="BA892" i="1"/>
  <c r="BB892" i="1" s="1"/>
  <c r="BA480" i="1"/>
  <c r="BB480" i="1" s="1"/>
  <c r="BA798" i="1"/>
  <c r="BB798" i="1" s="1"/>
  <c r="BA302" i="1"/>
  <c r="BB302" i="1" s="1"/>
  <c r="BA363" i="1"/>
  <c r="BB363" i="1" s="1"/>
  <c r="BA880" i="1"/>
  <c r="BB880" i="1" s="1"/>
  <c r="BA242" i="1"/>
  <c r="BB242" i="1" s="1"/>
  <c r="BA633" i="1"/>
  <c r="BB633" i="1" s="1"/>
  <c r="BA224" i="1"/>
  <c r="BB224" i="1" s="1"/>
  <c r="BA626" i="1"/>
  <c r="BB626" i="1" s="1"/>
  <c r="BA768" i="1"/>
  <c r="BB768" i="1" s="1"/>
  <c r="BA35" i="1"/>
  <c r="BB35" i="1" s="1"/>
  <c r="BA166" i="1"/>
  <c r="BB166" i="1" s="1"/>
  <c r="BA842" i="1"/>
  <c r="BB842" i="1" s="1"/>
  <c r="BA577" i="1"/>
  <c r="BB577" i="1" s="1"/>
  <c r="BA110" i="1"/>
  <c r="BB110" i="1" s="1"/>
  <c r="BA238" i="1"/>
  <c r="BB238" i="1" s="1"/>
  <c r="BA222" i="1"/>
  <c r="BB222" i="1" s="1"/>
  <c r="BA804" i="1"/>
  <c r="BB804" i="1" s="1"/>
  <c r="BA675" i="1"/>
  <c r="BB675" i="1" s="1"/>
  <c r="BA848" i="1"/>
  <c r="BB848" i="1" s="1"/>
  <c r="BA961" i="1"/>
  <c r="BB961" i="1" s="1"/>
  <c r="BA152" i="1"/>
  <c r="BB152" i="1" s="1"/>
  <c r="BA266" i="1"/>
  <c r="BB266" i="1" s="1"/>
  <c r="BA380" i="1"/>
  <c r="BB380" i="1" s="1"/>
  <c r="BA682" i="1"/>
  <c r="BB682" i="1" s="1"/>
  <c r="BA378" i="1"/>
  <c r="BB378" i="1" s="1"/>
  <c r="CF903" i="1" l="1"/>
  <c r="BV862" i="1"/>
  <c r="DK267" i="1"/>
  <c r="BZ936" i="1"/>
  <c r="CA936" i="1"/>
  <c r="DH936" i="1"/>
  <c r="DF936" i="1"/>
  <c r="DE936" i="1"/>
  <c r="DI936" i="1" s="1"/>
  <c r="DG936" i="1"/>
  <c r="BV848" i="1"/>
  <c r="BU848" i="1"/>
  <c r="BZ313" i="1"/>
  <c r="CZ313" i="1" s="1"/>
  <c r="DE313" i="1"/>
  <c r="CA313" i="1"/>
  <c r="DH313" i="1"/>
  <c r="DL313" i="1" s="1"/>
  <c r="DG313" i="1"/>
  <c r="DF313" i="1"/>
  <c r="BZ48" i="1"/>
  <c r="CZ48" i="1" s="1"/>
  <c r="CA48" i="1"/>
  <c r="CP273" i="1"/>
  <c r="DZ273" i="1"/>
  <c r="CQ273" i="1"/>
  <c r="EE273" i="1"/>
  <c r="EI273" i="1" s="1"/>
  <c r="BV315" i="1"/>
  <c r="BU315" i="1"/>
  <c r="CP406" i="1"/>
  <c r="EF406" i="1"/>
  <c r="EJ406" i="1" s="1"/>
  <c r="EH406" i="1"/>
  <c r="EE406" i="1"/>
  <c r="DZ406" i="1"/>
  <c r="EG406" i="1"/>
  <c r="EK406" i="1" s="1"/>
  <c r="EF348" i="1"/>
  <c r="CQ348" i="1"/>
  <c r="DT273" i="1"/>
  <c r="DS273" i="1"/>
  <c r="BZ267" i="1"/>
  <c r="DF267" i="1"/>
  <c r="DJ267" i="1" s="1"/>
  <c r="DE267" i="1"/>
  <c r="DI267" i="1" s="1"/>
  <c r="CA267" i="1"/>
  <c r="CZ267" i="1"/>
  <c r="DH267" i="1"/>
  <c r="DL267" i="1" s="1"/>
  <c r="CL936" i="1"/>
  <c r="CK936" i="1"/>
  <c r="CQ804" i="1"/>
  <c r="EE804" i="1"/>
  <c r="EG804" i="1"/>
  <c r="EF804" i="1"/>
  <c r="EJ804" i="1" s="1"/>
  <c r="EH804" i="1"/>
  <c r="DE372" i="1"/>
  <c r="DH372" i="1"/>
  <c r="DF372" i="1"/>
  <c r="DJ372" i="1" s="1"/>
  <c r="DG372" i="1"/>
  <c r="CA372" i="1"/>
  <c r="CK247" i="1"/>
  <c r="CL247" i="1"/>
  <c r="CV267" i="1"/>
  <c r="ES267" i="1"/>
  <c r="CU267" i="1"/>
  <c r="EM267" i="1" s="1"/>
  <c r="ET267" i="1"/>
  <c r="EX267" i="1" s="1"/>
  <c r="ER267" i="1"/>
  <c r="EU267" i="1"/>
  <c r="EY267" i="1" s="1"/>
  <c r="CG726" i="1"/>
  <c r="DU726" i="1"/>
  <c r="DT726" i="1"/>
  <c r="CF726" i="1"/>
  <c r="DM726" i="1" s="1"/>
  <c r="DR726" i="1"/>
  <c r="DS726" i="1"/>
  <c r="CQ247" i="1"/>
  <c r="EF247" i="1"/>
  <c r="EG247" i="1"/>
  <c r="EH247" i="1"/>
  <c r="EE247" i="1"/>
  <c r="CL719" i="1"/>
  <c r="CK719" i="1"/>
  <c r="EU944" i="1"/>
  <c r="ES944" i="1"/>
  <c r="ER944" i="1"/>
  <c r="CU944" i="1"/>
  <c r="ET944" i="1"/>
  <c r="CV944" i="1"/>
  <c r="ES62" i="1"/>
  <c r="CU62" i="1"/>
  <c r="EU62" i="1"/>
  <c r="ER62" i="1"/>
  <c r="ET62" i="1"/>
  <c r="CF698" i="1"/>
  <c r="BU145" i="1"/>
  <c r="BZ372" i="1"/>
  <c r="CZ372" i="1" s="1"/>
  <c r="CQ716" i="1"/>
  <c r="CQ912" i="1"/>
  <c r="CP912" i="1"/>
  <c r="CP82" i="1"/>
  <c r="CQ82" i="1"/>
  <c r="CQ770" i="1"/>
  <c r="CP770" i="1"/>
  <c r="CG772" i="1"/>
  <c r="CF772" i="1"/>
  <c r="CG451" i="1"/>
  <c r="CF451" i="1"/>
  <c r="CG468" i="1"/>
  <c r="CF468" i="1"/>
  <c r="CQ530" i="1"/>
  <c r="CP530" i="1"/>
  <c r="CF586" i="1"/>
  <c r="CG586" i="1"/>
  <c r="CG889" i="1"/>
  <c r="CF889" i="1"/>
  <c r="CF763" i="1"/>
  <c r="CG763" i="1"/>
  <c r="CQ657" i="1"/>
  <c r="CP657" i="1"/>
  <c r="CG425" i="1"/>
  <c r="CF425" i="1"/>
  <c r="EG760" i="1"/>
  <c r="CQ760" i="1"/>
  <c r="EH599" i="1"/>
  <c r="CQ599" i="1"/>
  <c r="EH351" i="1"/>
  <c r="EL351" i="1" s="1"/>
  <c r="CQ351" i="1"/>
  <c r="EG809" i="1"/>
  <c r="CQ809" i="1"/>
  <c r="EG828" i="1"/>
  <c r="CQ828" i="1"/>
  <c r="EH611" i="1"/>
  <c r="CQ611" i="1"/>
  <c r="EG865" i="1"/>
  <c r="EK865" i="1" s="1"/>
  <c r="CQ865" i="1"/>
  <c r="EG84" i="1"/>
  <c r="CQ84" i="1"/>
  <c r="EG569" i="1"/>
  <c r="CQ569" i="1"/>
  <c r="EG438" i="1"/>
  <c r="CQ438" i="1"/>
  <c r="EG470" i="1"/>
  <c r="EK470" i="1" s="1"/>
  <c r="CQ470" i="1"/>
  <c r="EG319" i="1"/>
  <c r="CQ319" i="1"/>
  <c r="EH565" i="1"/>
  <c r="EL565" i="1" s="1"/>
  <c r="CQ565" i="1"/>
  <c r="EG466" i="1"/>
  <c r="CQ466" i="1"/>
  <c r="EH753" i="1"/>
  <c r="EL753" i="1" s="1"/>
  <c r="CQ753" i="1"/>
  <c r="EG535" i="1"/>
  <c r="CQ535" i="1"/>
  <c r="EG664" i="1"/>
  <c r="CQ664" i="1"/>
  <c r="EH898" i="1"/>
  <c r="CQ898" i="1"/>
  <c r="EG899" i="1"/>
  <c r="CQ899" i="1"/>
  <c r="EH652" i="1"/>
  <c r="CQ652" i="1"/>
  <c r="EG515" i="1"/>
  <c r="CQ515" i="1"/>
  <c r="EH494" i="1"/>
  <c r="CQ494" i="1"/>
  <c r="EH604" i="1"/>
  <c r="EL604" i="1" s="1"/>
  <c r="CQ604" i="1"/>
  <c r="EH649" i="1"/>
  <c r="CQ649" i="1"/>
  <c r="EH461" i="1"/>
  <c r="EL461" i="1" s="1"/>
  <c r="CQ461" i="1"/>
  <c r="EG620" i="1"/>
  <c r="CQ620" i="1"/>
  <c r="EH626" i="1"/>
  <c r="CQ626" i="1"/>
  <c r="EG622" i="1"/>
  <c r="CQ622" i="1"/>
  <c r="EG149" i="1"/>
  <c r="CQ149" i="1"/>
  <c r="EH725" i="1"/>
  <c r="CQ725" i="1"/>
  <c r="CP311" i="1"/>
  <c r="BZ817" i="1"/>
  <c r="BZ801" i="1"/>
  <c r="CZ801" i="1" s="1"/>
  <c r="DH801" i="1"/>
  <c r="DT940" i="1"/>
  <c r="DU940" i="1"/>
  <c r="DR940" i="1"/>
  <c r="DS940" i="1"/>
  <c r="CA414" i="1"/>
  <c r="DH414" i="1"/>
  <c r="DS414" i="1"/>
  <c r="DR414" i="1"/>
  <c r="DT414" i="1"/>
  <c r="CF414" i="1"/>
  <c r="DM414" i="1" s="1"/>
  <c r="DR97" i="1"/>
  <c r="DU97" i="1"/>
  <c r="DT97" i="1"/>
  <c r="CK145" i="1"/>
  <c r="CL145" i="1"/>
  <c r="CA591" i="1"/>
  <c r="EE798" i="1"/>
  <c r="EI798" i="1" s="1"/>
  <c r="DF591" i="1"/>
  <c r="DJ591" i="1" s="1"/>
  <c r="EF798" i="1"/>
  <c r="EJ798" i="1" s="1"/>
  <c r="DG591" i="1"/>
  <c r="DK591" i="1" s="1"/>
  <c r="DE591" i="1"/>
  <c r="DI591" i="1" s="1"/>
  <c r="EG798" i="1"/>
  <c r="EK798" i="1" s="1"/>
  <c r="DZ798" i="1"/>
  <c r="CP804" i="1"/>
  <c r="DZ804" i="1" s="1"/>
  <c r="EL839" i="1"/>
  <c r="CV726" i="1"/>
  <c r="CP247" i="1"/>
  <c r="DZ247" i="1" s="1"/>
  <c r="EL247" i="1"/>
  <c r="EH498" i="1"/>
  <c r="EL498" i="1" s="1"/>
  <c r="DZ727" i="1"/>
  <c r="EF273" i="1"/>
  <c r="EJ273" i="1" s="1"/>
  <c r="EJ247" i="1"/>
  <c r="EH727" i="1"/>
  <c r="EL727" i="1" s="1"/>
  <c r="EG267" i="1"/>
  <c r="ET219" i="1"/>
  <c r="EG62" i="1"/>
  <c r="EK62" i="1" s="1"/>
  <c r="ER735" i="1"/>
  <c r="EV735" i="1" s="1"/>
  <c r="EH62" i="1"/>
  <c r="EL62" i="1" s="1"/>
  <c r="EU969" i="1"/>
  <c r="EY969" i="1" s="1"/>
  <c r="CP924" i="1"/>
  <c r="EK924" i="1" s="1"/>
  <c r="CK600" i="1"/>
  <c r="CK727" i="1"/>
  <c r="DH839" i="1"/>
  <c r="DL839" i="1" s="1"/>
  <c r="CZ936" i="1"/>
  <c r="DE383" i="1"/>
  <c r="DI383" i="1" s="1"/>
  <c r="DS551" i="1"/>
  <c r="DW551" i="1" s="1"/>
  <c r="ES832" i="1"/>
  <c r="ER336" i="1"/>
  <c r="DZ436" i="1"/>
  <c r="ER727" i="1"/>
  <c r="EV727" i="1" s="1"/>
  <c r="ER801" i="1"/>
  <c r="EG273" i="1"/>
  <c r="EK273" i="1" s="1"/>
  <c r="ET426" i="1"/>
  <c r="EL726" i="1"/>
  <c r="EJ726" i="1"/>
  <c r="EH273" i="1"/>
  <c r="EL273" i="1" s="1"/>
  <c r="EM969" i="1"/>
  <c r="ES582" i="1"/>
  <c r="EW582" i="1" s="1"/>
  <c r="EF62" i="1"/>
  <c r="EJ62" i="1" s="1"/>
  <c r="CU33" i="1"/>
  <c r="EM33" i="1" s="1"/>
  <c r="CP33" i="1"/>
  <c r="CU48" i="1"/>
  <c r="EM48" i="1" s="1"/>
  <c r="CK301" i="1"/>
  <c r="CP6" i="1"/>
  <c r="DZ6" i="1" s="1"/>
  <c r="CF755" i="1"/>
  <c r="CF655" i="1"/>
  <c r="CF160" i="1"/>
  <c r="CF36" i="1"/>
  <c r="DM36" i="1" s="1"/>
  <c r="BZ99" i="1"/>
  <c r="CP920" i="1"/>
  <c r="BZ437" i="1"/>
  <c r="CF255" i="1"/>
  <c r="CP942" i="1"/>
  <c r="BZ795" i="1"/>
  <c r="CF50" i="1"/>
  <c r="BZ166" i="1"/>
  <c r="CP411" i="1"/>
  <c r="CP837" i="1"/>
  <c r="CP276" i="1"/>
  <c r="CP390" i="1"/>
  <c r="CP543" i="1"/>
  <c r="CP452" i="1"/>
  <c r="CP523" i="1"/>
  <c r="CF116" i="1"/>
  <c r="DM116" i="1" s="1"/>
  <c r="CG434" i="1"/>
  <c r="CP576" i="1"/>
  <c r="CP183" i="1"/>
  <c r="CF701" i="1"/>
  <c r="DM701" i="1" s="1"/>
  <c r="BZ343" i="1"/>
  <c r="CF533" i="1"/>
  <c r="CG766" i="1"/>
  <c r="CQ53" i="1"/>
  <c r="CG922" i="1"/>
  <c r="CQ295" i="1"/>
  <c r="CK90" i="1"/>
  <c r="CQ62" i="1"/>
  <c r="CP423" i="1"/>
  <c r="CP443" i="1"/>
  <c r="CF379" i="1"/>
  <c r="CP476" i="1"/>
  <c r="DZ476" i="1" s="1"/>
  <c r="CP608" i="1"/>
  <c r="CG587" i="1"/>
  <c r="CK882" i="1"/>
  <c r="CK124" i="1"/>
  <c r="CK864" i="1"/>
  <c r="CK784" i="1"/>
  <c r="CK824" i="1"/>
  <c r="CK460" i="1"/>
  <c r="CK933" i="1"/>
  <c r="CK629" i="1"/>
  <c r="CK165" i="1"/>
  <c r="CK335" i="1"/>
  <c r="CK486" i="1"/>
  <c r="CU698" i="1"/>
  <c r="EM698" i="1" s="1"/>
  <c r="CP442" i="1"/>
  <c r="CP554" i="1"/>
  <c r="DZ554" i="1" s="1"/>
  <c r="CP734" i="1"/>
  <c r="CU423" i="1"/>
  <c r="EM423" i="1" s="1"/>
  <c r="CF542" i="1"/>
  <c r="DM542" i="1" s="1"/>
  <c r="CK770" i="1"/>
  <c r="CU117" i="1"/>
  <c r="CU772" i="1"/>
  <c r="EM772" i="1" s="1"/>
  <c r="CP800" i="1"/>
  <c r="BV952" i="1"/>
  <c r="CG678" i="1"/>
  <c r="CQ783" i="1"/>
  <c r="CQ583" i="1"/>
  <c r="CP583" i="1"/>
  <c r="DZ583" i="1" s="1"/>
  <c r="CG299" i="1"/>
  <c r="CF299" i="1"/>
  <c r="DM299" i="1" s="1"/>
  <c r="CQ775" i="1"/>
  <c r="CP775" i="1"/>
  <c r="CQ886" i="1"/>
  <c r="CP886" i="1"/>
  <c r="DZ886" i="1" s="1"/>
  <c r="CK474" i="1"/>
  <c r="CK691" i="1"/>
  <c r="CK332" i="1"/>
  <c r="CK431" i="1"/>
  <c r="CF112" i="1"/>
  <c r="CP903" i="1"/>
  <c r="CK912" i="1"/>
  <c r="CU734" i="1"/>
  <c r="EM734" i="1" s="1"/>
  <c r="CP777" i="1"/>
  <c r="CU317" i="1"/>
  <c r="CK125" i="1"/>
  <c r="CF764" i="1"/>
  <c r="DM764" i="1" s="1"/>
  <c r="CP823" i="1"/>
  <c r="CK147" i="1"/>
  <c r="BU867" i="1"/>
  <c r="CF71" i="1"/>
  <c r="DM71" i="1" s="1"/>
  <c r="CP204" i="1"/>
  <c r="CG855" i="1"/>
  <c r="CG632" i="1"/>
  <c r="CG917" i="1"/>
  <c r="CG18" i="1"/>
  <c r="CP283" i="1"/>
  <c r="DZ283" i="1" s="1"/>
  <c r="CP344" i="1"/>
  <c r="CP229" i="1"/>
  <c r="DZ229" i="1" s="1"/>
  <c r="CF491" i="1"/>
  <c r="DM491" i="1" s="1"/>
  <c r="CP250" i="1"/>
  <c r="CP643" i="1"/>
  <c r="CF110" i="1"/>
  <c r="DM110" i="1" s="1"/>
  <c r="CF688" i="1"/>
  <c r="CL382" i="1"/>
  <c r="CK382" i="1"/>
  <c r="CL927" i="1"/>
  <c r="CK927" i="1"/>
  <c r="CL918" i="1"/>
  <c r="CK918" i="1"/>
  <c r="CL180" i="1"/>
  <c r="CK180" i="1"/>
  <c r="CL410" i="1"/>
  <c r="CK410" i="1"/>
  <c r="CL489" i="1"/>
  <c r="CK489" i="1"/>
  <c r="CL578" i="1"/>
  <c r="CK578" i="1"/>
  <c r="CV767" i="1"/>
  <c r="CU767" i="1"/>
  <c r="CL164" i="1"/>
  <c r="CK164" i="1"/>
  <c r="CL483" i="1"/>
  <c r="CK483" i="1"/>
  <c r="CV894" i="1"/>
  <c r="CU894" i="1"/>
  <c r="CL759" i="1"/>
  <c r="CK759" i="1"/>
  <c r="CV369" i="1"/>
  <c r="CU369" i="1"/>
  <c r="CK290" i="1"/>
  <c r="CL290" i="1"/>
  <c r="CV34" i="1"/>
  <c r="CU34" i="1"/>
  <c r="CV961" i="1"/>
  <c r="CU961" i="1"/>
  <c r="CV869" i="1"/>
  <c r="CU869" i="1"/>
  <c r="CQ115" i="1"/>
  <c r="CP115" i="1"/>
  <c r="CF60" i="1"/>
  <c r="CG60" i="1"/>
  <c r="CQ243" i="1"/>
  <c r="CP243" i="1"/>
  <c r="EW726" i="1"/>
  <c r="CK284" i="1"/>
  <c r="CK657" i="1"/>
  <c r="CU523" i="1"/>
  <c r="BZ843" i="1"/>
  <c r="CZ843" i="1" s="1"/>
  <c r="ES19" i="1"/>
  <c r="EW19" i="1" s="1"/>
  <c r="CG166" i="1"/>
  <c r="EY902" i="1"/>
  <c r="EX726" i="1"/>
  <c r="ET832" i="1"/>
  <c r="EM19" i="1"/>
  <c r="CF192" i="1"/>
  <c r="DM192" i="1" s="1"/>
  <c r="CQ60" i="1"/>
  <c r="CQ305" i="1"/>
  <c r="CG276" i="1"/>
  <c r="CQ179" i="1"/>
  <c r="CF157" i="1"/>
  <c r="CG157" i="1"/>
  <c r="CG283" i="1"/>
  <c r="CF283" i="1"/>
  <c r="DM283" i="1" s="1"/>
  <c r="CG220" i="1"/>
  <c r="CF220" i="1"/>
  <c r="CQ215" i="1"/>
  <c r="CP215" i="1"/>
  <c r="CF229" i="1"/>
  <c r="CG229" i="1"/>
  <c r="CQ180" i="1"/>
  <c r="CP180" i="1"/>
  <c r="CG317" i="1"/>
  <c r="CF317" i="1"/>
  <c r="CQ400" i="1"/>
  <c r="CP400" i="1"/>
  <c r="CG117" i="1"/>
  <c r="CF117" i="1"/>
  <c r="CQ205" i="1"/>
  <c r="CP205" i="1"/>
  <c r="CQ66" i="1"/>
  <c r="CP66" i="1"/>
  <c r="CQ331" i="1"/>
  <c r="CP331" i="1"/>
  <c r="CQ329" i="1"/>
  <c r="CP329" i="1"/>
  <c r="CQ101" i="1"/>
  <c r="CP101" i="1"/>
  <c r="CQ265" i="1"/>
  <c r="CP265" i="1"/>
  <c r="CG3" i="1"/>
  <c r="CF3" i="1"/>
  <c r="CQ374" i="1"/>
  <c r="CP374" i="1"/>
  <c r="CF430" i="1"/>
  <c r="DM430" i="1" s="1"/>
  <c r="CG430" i="1"/>
  <c r="CQ116" i="1"/>
  <c r="CP116" i="1"/>
  <c r="DH295" i="1"/>
  <c r="BZ295" i="1"/>
  <c r="CP350" i="1"/>
  <c r="DZ350" i="1" s="1"/>
  <c r="CQ350" i="1"/>
  <c r="DG326" i="1"/>
  <c r="BZ326" i="1"/>
  <c r="EH419" i="1"/>
  <c r="CQ419" i="1"/>
  <c r="EH63" i="1"/>
  <c r="CQ63" i="1"/>
  <c r="CP63" i="1"/>
  <c r="DH392" i="1"/>
  <c r="BZ392" i="1"/>
  <c r="CF392" i="1"/>
  <c r="CG392" i="1"/>
  <c r="EH178" i="1"/>
  <c r="CP178" i="1"/>
  <c r="CQ178" i="1"/>
  <c r="EH193" i="1"/>
  <c r="EL193" i="1" s="1"/>
  <c r="CQ193" i="1"/>
  <c r="EH61" i="1"/>
  <c r="EL61" i="1" s="1"/>
  <c r="CQ61" i="1"/>
  <c r="EG11" i="1"/>
  <c r="CQ11" i="1"/>
  <c r="EH57" i="1"/>
  <c r="EL57" i="1" s="1"/>
  <c r="CQ57" i="1"/>
  <c r="EG130" i="1"/>
  <c r="CQ130" i="1"/>
  <c r="EG184" i="1"/>
  <c r="EK184" i="1" s="1"/>
  <c r="CQ184" i="1"/>
  <c r="EH242" i="1"/>
  <c r="EL242" i="1" s="1"/>
  <c r="CQ242" i="1"/>
  <c r="EH289" i="1"/>
  <c r="EL289" i="1" s="1"/>
  <c r="CQ289" i="1"/>
  <c r="EH370" i="1"/>
  <c r="EL370" i="1" s="1"/>
  <c r="CQ370" i="1"/>
  <c r="CF333" i="1"/>
  <c r="DM333" i="1" s="1"/>
  <c r="CG333" i="1"/>
  <c r="EH360" i="1"/>
  <c r="EL360" i="1" s="1"/>
  <c r="CP360" i="1"/>
  <c r="CQ360" i="1"/>
  <c r="DG272" i="1"/>
  <c r="BZ272" i="1"/>
  <c r="DK272" i="1" s="1"/>
  <c r="CG272" i="1"/>
  <c r="CF272" i="1"/>
  <c r="DM272" i="1" s="1"/>
  <c r="EG432" i="1"/>
  <c r="CQ432" i="1"/>
  <c r="EG244" i="1"/>
  <c r="CQ244" i="1"/>
  <c r="EH275" i="1"/>
  <c r="CQ275" i="1"/>
  <c r="EG314" i="1"/>
  <c r="CQ314" i="1"/>
  <c r="EG308" i="1"/>
  <c r="CQ308" i="1"/>
  <c r="EH297" i="1"/>
  <c r="CQ297" i="1"/>
  <c r="EH26" i="1"/>
  <c r="CQ26" i="1"/>
  <c r="BV380" i="1"/>
  <c r="BU380" i="1"/>
  <c r="CG330" i="1"/>
  <c r="DT330" i="1"/>
  <c r="DX330" i="1" s="1"/>
  <c r="EE245" i="1"/>
  <c r="EE122" i="1"/>
  <c r="EI122" i="1" s="1"/>
  <c r="EJ417" i="1"/>
  <c r="EX219" i="1"/>
  <c r="EK417" i="1"/>
  <c r="CF417" i="1"/>
  <c r="DM417" i="1" s="1"/>
  <c r="DS122" i="1"/>
  <c r="DU417" i="1"/>
  <c r="DT417" i="1"/>
  <c r="DH32" i="1"/>
  <c r="DL32" i="1" s="1"/>
  <c r="DR417" i="1"/>
  <c r="DF32" i="1"/>
  <c r="DJ32" i="1" s="1"/>
  <c r="EH245" i="1"/>
  <c r="EF122" i="1"/>
  <c r="EJ122" i="1" s="1"/>
  <c r="EI417" i="1"/>
  <c r="EH267" i="1"/>
  <c r="DU330" i="1"/>
  <c r="DY330" i="1" s="1"/>
  <c r="DR330" i="1"/>
  <c r="DV330" i="1" s="1"/>
  <c r="DS417" i="1"/>
  <c r="CG833" i="1"/>
  <c r="CV804" i="1"/>
  <c r="EU804" i="1"/>
  <c r="ER804" i="1"/>
  <c r="ES804" i="1"/>
  <c r="BU64" i="1"/>
  <c r="BU936" i="1"/>
  <c r="CA801" i="1"/>
  <c r="CU804" i="1"/>
  <c r="EM804" i="1" s="1"/>
  <c r="ET804" i="1"/>
  <c r="CQ73" i="1"/>
  <c r="EH73" i="1"/>
  <c r="CF90" i="1"/>
  <c r="DM90" i="1" s="1"/>
  <c r="DT90" i="1"/>
  <c r="CU359" i="1"/>
  <c r="CV359" i="1"/>
  <c r="BZ336" i="1"/>
  <c r="CZ336" i="1" s="1"/>
  <c r="DG336" i="1"/>
  <c r="DU498" i="1"/>
  <c r="CF498" i="1"/>
  <c r="DM498" i="1" s="1"/>
  <c r="CP359" i="1"/>
  <c r="DZ359" i="1" s="1"/>
  <c r="EG359" i="1"/>
  <c r="BZ359" i="1"/>
  <c r="DJ359" i="1" s="1"/>
  <c r="DG359" i="1"/>
  <c r="EU301" i="1"/>
  <c r="CU301" i="1"/>
  <c r="ES301" i="1"/>
  <c r="ET301" i="1"/>
  <c r="CK348" i="1"/>
  <c r="CL348" i="1"/>
  <c r="BU846" i="1"/>
  <c r="CK904" i="1"/>
  <c r="CL904" i="1"/>
  <c r="CU430" i="1"/>
  <c r="CV430" i="1"/>
  <c r="EU829" i="1"/>
  <c r="EY829" i="1" s="1"/>
  <c r="CV829" i="1"/>
  <c r="ET46" i="1"/>
  <c r="CV46" i="1"/>
  <c r="EU965" i="1"/>
  <c r="CV965" i="1"/>
  <c r="ET321" i="1"/>
  <c r="EX321" i="1" s="1"/>
  <c r="CV321" i="1"/>
  <c r="EU422" i="1"/>
  <c r="CV422" i="1"/>
  <c r="EU224" i="1"/>
  <c r="EY224" i="1" s="1"/>
  <c r="CV224" i="1"/>
  <c r="DV353" i="1"/>
  <c r="DH833" i="1"/>
  <c r="DT729" i="1"/>
  <c r="DX729" i="1" s="1"/>
  <c r="CV301" i="1"/>
  <c r="CU32" i="1"/>
  <c r="EW32" i="1" s="1"/>
  <c r="ER32" i="1"/>
  <c r="DT145" i="1"/>
  <c r="DR145" i="1"/>
  <c r="CU936" i="1"/>
  <c r="EM936" i="1" s="1"/>
  <c r="EU936" i="1"/>
  <c r="ET936" i="1"/>
  <c r="CU330" i="1"/>
  <c r="EY330" i="1" s="1"/>
  <c r="ET330" i="1"/>
  <c r="CV330" i="1"/>
  <c r="ES330" i="1"/>
  <c r="CL406" i="1"/>
  <c r="CK406" i="1"/>
  <c r="BZ426" i="1"/>
  <c r="DI426" i="1" s="1"/>
  <c r="DG426" i="1"/>
  <c r="CA426" i="1"/>
  <c r="DH426" i="1"/>
  <c r="DF426" i="1"/>
  <c r="BZ273" i="1"/>
  <c r="DJ273" i="1" s="1"/>
  <c r="DH273" i="1"/>
  <c r="CA273" i="1"/>
  <c r="DG273" i="1"/>
  <c r="DE273" i="1"/>
  <c r="DG739" i="1"/>
  <c r="DE739" i="1"/>
  <c r="CA739" i="1"/>
  <c r="BZ739" i="1"/>
  <c r="CZ739" i="1" s="1"/>
  <c r="CP73" i="1"/>
  <c r="EK73" i="1" s="1"/>
  <c r="EE73" i="1"/>
  <c r="EF73" i="1"/>
  <c r="CF219" i="1"/>
  <c r="DM219" i="1" s="1"/>
  <c r="DR219" i="1"/>
  <c r="DU219" i="1"/>
  <c r="DS219" i="1"/>
  <c r="DT219" i="1"/>
  <c r="BZ677" i="1"/>
  <c r="CZ677" i="1" s="1"/>
  <c r="DE677" i="1"/>
  <c r="CA677" i="1"/>
  <c r="DG677" i="1"/>
  <c r="DH677" i="1"/>
  <c r="CL219" i="1"/>
  <c r="CK219" i="1"/>
  <c r="CF273" i="1"/>
  <c r="DM273" i="1" s="1"/>
  <c r="CG273" i="1"/>
  <c r="DR273" i="1"/>
  <c r="DU273" i="1"/>
  <c r="BZ551" i="1"/>
  <c r="CZ551" i="1" s="1"/>
  <c r="DH551" i="1"/>
  <c r="DE551" i="1"/>
  <c r="DF551" i="1"/>
  <c r="DG551" i="1"/>
  <c r="CP315" i="1"/>
  <c r="CQ315" i="1"/>
  <c r="EF315" i="1"/>
  <c r="EG315" i="1"/>
  <c r="CQ90" i="1"/>
  <c r="CP90" i="1"/>
  <c r="DZ90" i="1" s="1"/>
  <c r="EG90" i="1"/>
  <c r="EH90" i="1"/>
  <c r="EE90" i="1"/>
  <c r="BZ62" i="1"/>
  <c r="CZ62" i="1" s="1"/>
  <c r="CA62" i="1"/>
  <c r="DH62" i="1"/>
  <c r="DG62" i="1"/>
  <c r="DF62" i="1"/>
  <c r="CV719" i="1"/>
  <c r="ER719" i="1"/>
  <c r="CU719" i="1"/>
  <c r="EM719" i="1" s="1"/>
  <c r="EU719" i="1"/>
  <c r="CF313" i="1"/>
  <c r="DM313" i="1" s="1"/>
  <c r="DU313" i="1"/>
  <c r="CG313" i="1"/>
  <c r="DR313" i="1"/>
  <c r="DT313" i="1"/>
  <c r="CP969" i="1"/>
  <c r="DZ969" i="1" s="1"/>
  <c r="EF969" i="1"/>
  <c r="EE969" i="1"/>
  <c r="EG969" i="1"/>
  <c r="CQ969" i="1"/>
  <c r="EH969" i="1"/>
  <c r="BZ833" i="1"/>
  <c r="DI833" i="1" s="1"/>
  <c r="DG833" i="1"/>
  <c r="DF833" i="1"/>
  <c r="CA833" i="1"/>
  <c r="DU372" i="1"/>
  <c r="DT372" i="1"/>
  <c r="DX372" i="1" s="1"/>
  <c r="CF372" i="1"/>
  <c r="DM372" i="1" s="1"/>
  <c r="DR372" i="1"/>
  <c r="CG372" i="1"/>
  <c r="DS372" i="1"/>
  <c r="DE64" i="1"/>
  <c r="DF64" i="1"/>
  <c r="DG64" i="1"/>
  <c r="DK64" i="1" s="1"/>
  <c r="CK887" i="1"/>
  <c r="CK716" i="1"/>
  <c r="CK82" i="1"/>
  <c r="CU344" i="1"/>
  <c r="EM344" i="1" s="1"/>
  <c r="CK721" i="1"/>
  <c r="CU777" i="1"/>
  <c r="CK675" i="1"/>
  <c r="CK66" i="1"/>
  <c r="CK681" i="1"/>
  <c r="CU390" i="1"/>
  <c r="CU468" i="1"/>
  <c r="CK530" i="1"/>
  <c r="CK179" i="1"/>
  <c r="CK815" i="1"/>
  <c r="CK874" i="1"/>
  <c r="CK265" i="1"/>
  <c r="CU925" i="1"/>
  <c r="BU677" i="1"/>
  <c r="BU383" i="1"/>
  <c r="BU288" i="1"/>
  <c r="BU32" i="1"/>
  <c r="BU89" i="1"/>
  <c r="CK331" i="1"/>
  <c r="CK843" i="1"/>
  <c r="BZ885" i="1"/>
  <c r="CA64" i="1"/>
  <c r="DS313" i="1"/>
  <c r="CG219" i="1"/>
  <c r="DH739" i="1"/>
  <c r="DL739" i="1" s="1"/>
  <c r="DE62" i="1"/>
  <c r="DF677" i="1"/>
  <c r="ET719" i="1"/>
  <c r="ER330" i="1"/>
  <c r="EE315" i="1"/>
  <c r="DX353" i="1"/>
  <c r="EX48" i="1"/>
  <c r="EV862" i="1"/>
  <c r="CL417" i="1"/>
  <c r="CK417" i="1"/>
  <c r="DY353" i="1"/>
  <c r="DV804" i="1"/>
  <c r="DX591" i="1"/>
  <c r="EY48" i="1"/>
  <c r="CQ267" i="1"/>
  <c r="CP267" i="1"/>
  <c r="DZ267" i="1" s="1"/>
  <c r="DW353" i="1"/>
  <c r="DV406" i="1"/>
  <c r="BZ735" i="1"/>
  <c r="CZ735" i="1" s="1"/>
  <c r="DF735" i="1"/>
  <c r="DE735" i="1"/>
  <c r="CA735" i="1"/>
  <c r="CG924" i="1"/>
  <c r="CF924" i="1"/>
  <c r="DU924" i="1"/>
  <c r="DT924" i="1"/>
  <c r="DS924" i="1"/>
  <c r="CL969" i="1"/>
  <c r="CK969" i="1"/>
  <c r="ET30" i="1"/>
  <c r="EU30" i="1"/>
  <c r="CU30" i="1"/>
  <c r="CV30" i="1"/>
  <c r="ES30" i="1"/>
  <c r="BU924" i="1"/>
  <c r="BU727" i="1"/>
  <c r="DR62" i="1"/>
  <c r="DV62" i="1" s="1"/>
  <c r="DG735" i="1"/>
  <c r="CF73" i="1"/>
  <c r="DM73" i="1" s="1"/>
  <c r="DS73" i="1"/>
  <c r="DU73" i="1"/>
  <c r="DT73" i="1"/>
  <c r="CV930" i="1"/>
  <c r="ET930" i="1"/>
  <c r="CU846" i="1"/>
  <c r="EM846" i="1" s="1"/>
  <c r="CV846" i="1"/>
  <c r="ET846" i="1"/>
  <c r="EU846" i="1"/>
  <c r="ER846" i="1"/>
  <c r="DS848" i="1"/>
  <c r="DU848" i="1"/>
  <c r="CP48" i="1"/>
  <c r="DZ48" i="1" s="1"/>
  <c r="CP330" i="1"/>
  <c r="EE330" i="1"/>
  <c r="EF330" i="1"/>
  <c r="EH330" i="1"/>
  <c r="CQ330" i="1"/>
  <c r="CV313" i="1"/>
  <c r="ET313" i="1"/>
  <c r="ES313" i="1"/>
  <c r="BZ924" i="1"/>
  <c r="CZ924" i="1" s="1"/>
  <c r="DG924" i="1"/>
  <c r="DE924" i="1"/>
  <c r="DF924" i="1"/>
  <c r="DH924" i="1"/>
  <c r="EE426" i="1"/>
  <c r="EG426" i="1"/>
  <c r="EH426" i="1"/>
  <c r="EF426" i="1"/>
  <c r="CU551" i="1"/>
  <c r="EM551" i="1" s="1"/>
  <c r="CL33" i="1"/>
  <c r="CK33" i="1"/>
  <c r="CL102" i="1"/>
  <c r="CK102" i="1"/>
  <c r="EG971" i="1"/>
  <c r="CQ971" i="1"/>
  <c r="EH421" i="1"/>
  <c r="EL421" i="1" s="1"/>
  <c r="CQ421" i="1"/>
  <c r="EH731" i="1"/>
  <c r="CQ731" i="1"/>
  <c r="EH950" i="1"/>
  <c r="EL950" i="1" s="1"/>
  <c r="CQ950" i="1"/>
  <c r="EG868" i="1"/>
  <c r="CQ868" i="1"/>
  <c r="EG695" i="1"/>
  <c r="EK695" i="1" s="1"/>
  <c r="CQ695" i="1"/>
  <c r="EH4" i="1"/>
  <c r="CQ4" i="1"/>
  <c r="EH910" i="1"/>
  <c r="EL910" i="1" s="1"/>
  <c r="CQ910" i="1"/>
  <c r="EG371" i="1"/>
  <c r="CQ371" i="1"/>
  <c r="EG365" i="1"/>
  <c r="EK365" i="1" s="1"/>
  <c r="CQ365" i="1"/>
  <c r="EG253" i="1"/>
  <c r="CQ253" i="1"/>
  <c r="EH635" i="1"/>
  <c r="EL635" i="1" s="1"/>
  <c r="CQ635" i="1"/>
  <c r="EG696" i="1"/>
  <c r="CQ696" i="1"/>
  <c r="EH480" i="1"/>
  <c r="EL480" i="1" s="1"/>
  <c r="CQ480" i="1"/>
  <c r="EG789" i="1"/>
  <c r="CQ789" i="1"/>
  <c r="EH259" i="1"/>
  <c r="EL259" i="1" s="1"/>
  <c r="CQ259" i="1"/>
  <c r="EG667" i="1"/>
  <c r="CQ667" i="1"/>
  <c r="EH111" i="1"/>
  <c r="EL111" i="1" s="1"/>
  <c r="CQ111" i="1"/>
  <c r="EH566" i="1"/>
  <c r="CQ566" i="1"/>
  <c r="EG126" i="1"/>
  <c r="EK126" i="1" s="1"/>
  <c r="CQ126" i="1"/>
  <c r="EH188" i="1"/>
  <c r="CQ188" i="1"/>
  <c r="EH415" i="1"/>
  <c r="EL415" i="1" s="1"/>
  <c r="CQ415" i="1"/>
  <c r="EH132" i="1"/>
  <c r="CQ132" i="1"/>
  <c r="EG957" i="1"/>
  <c r="EK957" i="1" s="1"/>
  <c r="CQ957" i="1"/>
  <c r="EG441" i="1"/>
  <c r="CQ441" i="1"/>
  <c r="EG816" i="1"/>
  <c r="EK816" i="1" s="1"/>
  <c r="CQ816" i="1"/>
  <c r="EG570" i="1"/>
  <c r="CQ570" i="1"/>
  <c r="CL48" i="1"/>
  <c r="ER313" i="1"/>
  <c r="ER30" i="1"/>
  <c r="EU924" i="1"/>
  <c r="ES846" i="1"/>
  <c r="EW846" i="1" s="1"/>
  <c r="CV97" i="1"/>
  <c r="EU97" i="1"/>
  <c r="ES97" i="1"/>
  <c r="EW97" i="1" s="1"/>
  <c r="ET97" i="1"/>
  <c r="ER97" i="1"/>
  <c r="CU97" i="1"/>
  <c r="EM97" i="1" s="1"/>
  <c r="ET90" i="1"/>
  <c r="ES90" i="1"/>
  <c r="EU90" i="1"/>
  <c r="CK785" i="1"/>
  <c r="CL785" i="1"/>
  <c r="EH885" i="1"/>
  <c r="EE885" i="1"/>
  <c r="EF885" i="1"/>
  <c r="DS347" i="1"/>
  <c r="DT347" i="1"/>
  <c r="DU347" i="1"/>
  <c r="CU436" i="1"/>
  <c r="EM436" i="1" s="1"/>
  <c r="ER436" i="1"/>
  <c r="EU436" i="1"/>
  <c r="ES436" i="1"/>
  <c r="CV436" i="1"/>
  <c r="BZ436" i="1"/>
  <c r="CZ436" i="1" s="1"/>
  <c r="DE436" i="1"/>
  <c r="DG436" i="1"/>
  <c r="DF436" i="1"/>
  <c r="CA436" i="1"/>
  <c r="DH436" i="1"/>
  <c r="ER924" i="1"/>
  <c r="CU924" i="1"/>
  <c r="EM924" i="1" s="1"/>
  <c r="ET924" i="1"/>
  <c r="CU273" i="1"/>
  <c r="EX273" i="1" s="1"/>
  <c r="ES273" i="1"/>
  <c r="EU273" i="1"/>
  <c r="CV273" i="1"/>
  <c r="CP551" i="1"/>
  <c r="DZ551" i="1" s="1"/>
  <c r="EG551" i="1"/>
  <c r="EE551" i="1"/>
  <c r="EF551" i="1"/>
  <c r="CV102" i="1"/>
  <c r="ET102" i="1"/>
  <c r="ER102" i="1"/>
  <c r="ES102" i="1"/>
  <c r="CG62" i="1"/>
  <c r="DU62" i="1"/>
  <c r="DY62" i="1" s="1"/>
  <c r="DT62" i="1"/>
  <c r="DX62" i="1" s="1"/>
  <c r="DS62" i="1"/>
  <c r="DW62" i="1" s="1"/>
  <c r="BU74" i="1"/>
  <c r="DR924" i="1"/>
  <c r="EH551" i="1"/>
  <c r="ER273" i="1"/>
  <c r="EU102" i="1"/>
  <c r="DU380" i="1"/>
  <c r="CF380" i="1"/>
  <c r="DR74" i="1"/>
  <c r="CG74" i="1"/>
  <c r="CF74" i="1"/>
  <c r="DM74" i="1" s="1"/>
  <c r="CU383" i="1"/>
  <c r="EM383" i="1" s="1"/>
  <c r="ES383" i="1"/>
  <c r="ET498" i="1"/>
  <c r="ES498" i="1"/>
  <c r="ER498" i="1"/>
  <c r="BZ498" i="1"/>
  <c r="DK498" i="1" s="1"/>
  <c r="CA498" i="1"/>
  <c r="EF940" i="1"/>
  <c r="EH940" i="1"/>
  <c r="CQ940" i="1"/>
  <c r="CP940" i="1"/>
  <c r="DZ940" i="1" s="1"/>
  <c r="EE940" i="1"/>
  <c r="ET341" i="1"/>
  <c r="ES341" i="1"/>
  <c r="CL414" i="1"/>
  <c r="CK414" i="1"/>
  <c r="CL551" i="1"/>
  <c r="ER797" i="1"/>
  <c r="ES797" i="1"/>
  <c r="EV239" i="1"/>
  <c r="EX935" i="1"/>
  <c r="EY239" i="1"/>
  <c r="EY935" i="1"/>
  <c r="CK388" i="1"/>
  <c r="CP582" i="1"/>
  <c r="DZ582" i="1" s="1"/>
  <c r="DE48" i="1"/>
  <c r="CK659" i="1"/>
  <c r="CU322" i="1"/>
  <c r="CU319" i="1"/>
  <c r="CK672" i="1"/>
  <c r="CV522" i="1"/>
  <c r="DF48" i="1"/>
  <c r="EH848" i="1"/>
  <c r="EL848" i="1" s="1"/>
  <c r="EG582" i="1"/>
  <c r="EE582" i="1"/>
  <c r="EG848" i="1"/>
  <c r="EK848" i="1" s="1"/>
  <c r="EE33" i="1"/>
  <c r="EI33" i="1" s="1"/>
  <c r="CU102" i="1"/>
  <c r="EY102" i="1" s="1"/>
  <c r="CU506" i="1"/>
  <c r="EM506" i="1" s="1"/>
  <c r="CK189" i="1"/>
  <c r="CU462" i="1"/>
  <c r="CK665" i="1"/>
  <c r="CU635" i="1"/>
  <c r="EM635" i="1" s="1"/>
  <c r="CL560" i="1"/>
  <c r="DE797" i="1"/>
  <c r="DG797" i="1"/>
  <c r="DG48" i="1"/>
  <c r="DR33" i="1"/>
  <c r="DV33" i="1" s="1"/>
  <c r="DX798" i="1"/>
  <c r="EH582" i="1"/>
  <c r="EH301" i="1"/>
  <c r="DM33" i="1"/>
  <c r="EF582" i="1"/>
  <c r="EV726" i="1"/>
  <c r="EF33" i="1"/>
  <c r="CK203" i="1"/>
  <c r="CU2" i="1"/>
  <c r="CU111" i="1"/>
  <c r="BZ797" i="1"/>
  <c r="DF797" i="1"/>
  <c r="DS33" i="1"/>
  <c r="DW33" i="1" s="1"/>
  <c r="DH785" i="1"/>
  <c r="DL785" i="1" s="1"/>
  <c r="DU33" i="1"/>
  <c r="DY33" i="1" s="1"/>
  <c r="EX862" i="1"/>
  <c r="DM846" i="1"/>
  <c r="ET940" i="1"/>
  <c r="EF848" i="1"/>
  <c r="EJ848" i="1" s="1"/>
  <c r="EH348" i="1"/>
  <c r="EF301" i="1"/>
  <c r="DZ33" i="1"/>
  <c r="CK781" i="1"/>
  <c r="CV190" i="1"/>
  <c r="CL402" i="1"/>
  <c r="CP348" i="1"/>
  <c r="DH48" i="1"/>
  <c r="DL48" i="1" s="1"/>
  <c r="CA797" i="1"/>
  <c r="DY798" i="1"/>
  <c r="CG33" i="1"/>
  <c r="DW798" i="1"/>
  <c r="EG33" i="1"/>
  <c r="EE797" i="1"/>
  <c r="EH33" i="1"/>
  <c r="EE848" i="1"/>
  <c r="EI848" i="1" s="1"/>
  <c r="EE301" i="1"/>
  <c r="EG348" i="1"/>
  <c r="EK348" i="1" s="1"/>
  <c r="CU832" i="1"/>
  <c r="EV832" i="1" s="1"/>
  <c r="CQ406" i="1"/>
  <c r="CU342" i="1"/>
  <c r="CU80" i="1"/>
  <c r="EM80" i="1" s="1"/>
  <c r="CU809" i="1"/>
  <c r="CK819" i="1"/>
  <c r="CK375" i="1"/>
  <c r="CK806" i="1"/>
  <c r="DV798" i="1"/>
  <c r="DR846" i="1"/>
  <c r="DV846" i="1" s="1"/>
  <c r="EY862" i="1"/>
  <c r="EF797" i="1"/>
  <c r="DZ848" i="1"/>
  <c r="EE348" i="1"/>
  <c r="ER940" i="1"/>
  <c r="CU362" i="1"/>
  <c r="CK121" i="1"/>
  <c r="CK435" i="1"/>
  <c r="CU128" i="1"/>
  <c r="CK302" i="1"/>
  <c r="CL568" i="1"/>
  <c r="CL447" i="1"/>
  <c r="DT33" i="1"/>
  <c r="DX33" i="1" s="1"/>
  <c r="DU846" i="1"/>
  <c r="DY846" i="1" s="1"/>
  <c r="DT846" i="1"/>
  <c r="DX846" i="1" s="1"/>
  <c r="DS846" i="1"/>
  <c r="DW846" i="1" s="1"/>
  <c r="EU940" i="1"/>
  <c r="CQ848" i="1"/>
  <c r="EG797" i="1"/>
  <c r="DW804" i="1"/>
  <c r="DX804" i="1"/>
  <c r="CK926" i="1"/>
  <c r="CU930" i="1"/>
  <c r="EM930" i="1" s="1"/>
  <c r="DY804" i="1"/>
  <c r="CG551" i="1"/>
  <c r="CU744" i="1"/>
  <c r="EM744" i="1" s="1"/>
  <c r="CK571" i="1"/>
  <c r="CK298" i="1"/>
  <c r="CU50" i="1"/>
  <c r="CK946" i="1"/>
  <c r="CU98" i="1"/>
  <c r="EM98" i="1" s="1"/>
  <c r="CK561" i="1"/>
  <c r="CK532" i="1"/>
  <c r="CU778" i="1"/>
  <c r="CK558" i="1"/>
  <c r="CK512" i="1"/>
  <c r="CK266" i="1"/>
  <c r="CU565" i="1"/>
  <c r="CU868" i="1"/>
  <c r="EM868" i="1" s="1"/>
  <c r="CU371" i="1"/>
  <c r="CU242" i="1"/>
  <c r="CK456" i="1"/>
  <c r="CU370" i="1"/>
  <c r="EX370" i="1" s="1"/>
  <c r="CK893" i="1"/>
  <c r="CU132" i="1"/>
  <c r="CU275" i="1"/>
  <c r="CK668" i="1"/>
  <c r="CK443" i="1"/>
  <c r="CV680" i="1"/>
  <c r="CG48" i="1"/>
  <c r="CG380" i="1"/>
  <c r="DG498" i="1"/>
  <c r="DT315" i="1"/>
  <c r="DX315" i="1" s="1"/>
  <c r="DS315" i="1"/>
  <c r="DW315" i="1" s="1"/>
  <c r="DT727" i="1"/>
  <c r="ET245" i="1"/>
  <c r="EX245" i="1" s="1"/>
  <c r="ER383" i="1"/>
  <c r="DM315" i="1"/>
  <c r="EH926" i="1"/>
  <c r="EL926" i="1" s="1"/>
  <c r="CV551" i="1"/>
  <c r="EG336" i="1"/>
  <c r="CK426" i="1"/>
  <c r="EH677" i="1"/>
  <c r="CU939" i="1"/>
  <c r="CK455" i="1"/>
  <c r="CK196" i="1"/>
  <c r="CK920" i="1"/>
  <c r="CK420" i="1"/>
  <c r="CU304" i="1"/>
  <c r="CK233" i="1"/>
  <c r="CU813" i="1"/>
  <c r="EM813" i="1" s="1"/>
  <c r="CK349" i="1"/>
  <c r="CU287" i="1"/>
  <c r="CK170" i="1"/>
  <c r="CK968" i="1"/>
  <c r="CU131" i="1"/>
  <c r="CK972" i="1"/>
  <c r="CU184" i="1"/>
  <c r="EY184" i="1" s="1"/>
  <c r="CU253" i="1"/>
  <c r="EM253" i="1" s="1"/>
  <c r="CU259" i="1"/>
  <c r="CK142" i="1"/>
  <c r="CU749" i="1"/>
  <c r="EM749" i="1" s="1"/>
  <c r="CK547" i="1"/>
  <c r="CU284" i="1"/>
  <c r="BV555" i="1"/>
  <c r="CL325" i="1"/>
  <c r="CV809" i="1"/>
  <c r="CL321" i="1"/>
  <c r="CL212" i="1"/>
  <c r="CF48" i="1"/>
  <c r="DU729" i="1"/>
  <c r="DY729" i="1" s="1"/>
  <c r="DR315" i="1"/>
  <c r="DV315" i="1" s="1"/>
  <c r="DE498" i="1"/>
  <c r="DU315" i="1"/>
  <c r="DY315" i="1" s="1"/>
  <c r="DU785" i="1"/>
  <c r="CZ315" i="1"/>
  <c r="DH498" i="1"/>
  <c r="DS380" i="1"/>
  <c r="EU551" i="1"/>
  <c r="DZ122" i="1"/>
  <c r="EU426" i="1"/>
  <c r="ES245" i="1"/>
  <c r="EW245" i="1" s="1"/>
  <c r="ET383" i="1"/>
  <c r="EI804" i="1"/>
  <c r="EF102" i="1"/>
  <c r="EJ102" i="1" s="1"/>
  <c r="EE926" i="1"/>
  <c r="EI926" i="1" s="1"/>
  <c r="EG846" i="1"/>
  <c r="EH122" i="1"/>
  <c r="EL122" i="1" s="1"/>
  <c r="CF539" i="1"/>
  <c r="CK245" i="1"/>
  <c r="CU426" i="1"/>
  <c r="EM426" i="1" s="1"/>
  <c r="CV245" i="1"/>
  <c r="CU65" i="1"/>
  <c r="CK91" i="1"/>
  <c r="CU922" i="1"/>
  <c r="CK942" i="1"/>
  <c r="CU138" i="1"/>
  <c r="EM138" i="1" s="1"/>
  <c r="CK27" i="1"/>
  <c r="CU863" i="1"/>
  <c r="CK580" i="1"/>
  <c r="CK481" i="1"/>
  <c r="CK355" i="1"/>
  <c r="CU765" i="1"/>
  <c r="CU409" i="1"/>
  <c r="EM409" i="1" s="1"/>
  <c r="CK463" i="1"/>
  <c r="CU366" i="1"/>
  <c r="EM366" i="1" s="1"/>
  <c r="CK858" i="1"/>
  <c r="CK709" i="1"/>
  <c r="CU421" i="1"/>
  <c r="CU695" i="1"/>
  <c r="EM695" i="1" s="1"/>
  <c r="CU592" i="1"/>
  <c r="EY592" i="1" s="1"/>
  <c r="CK845" i="1"/>
  <c r="CK217" i="1"/>
  <c r="CK919" i="1"/>
  <c r="CK37" i="1"/>
  <c r="CU620" i="1"/>
  <c r="EM620" i="1" s="1"/>
  <c r="CU626" i="1"/>
  <c r="CU567" i="1"/>
  <c r="EM567" i="1" s="1"/>
  <c r="CU149" i="1"/>
  <c r="EX149" i="1" s="1"/>
  <c r="CU927" i="1"/>
  <c r="CU84" i="1"/>
  <c r="EM84" i="1" s="1"/>
  <c r="BU930" i="1"/>
  <c r="BU841" i="1"/>
  <c r="CU789" i="1"/>
  <c r="CV405" i="1"/>
  <c r="CV416" i="1"/>
  <c r="CL151" i="1"/>
  <c r="CL931" i="1"/>
  <c r="CV771" i="1"/>
  <c r="CQ677" i="1"/>
  <c r="CG315" i="1"/>
  <c r="DF498" i="1"/>
  <c r="DR785" i="1"/>
  <c r="CA315" i="1"/>
  <c r="DR380" i="1"/>
  <c r="DR729" i="1"/>
  <c r="DV729" i="1" s="1"/>
  <c r="ET122" i="1"/>
  <c r="EX122" i="1" s="1"/>
  <c r="CV383" i="1"/>
  <c r="CQ122" i="1"/>
  <c r="ER245" i="1"/>
  <c r="EV245" i="1" s="1"/>
  <c r="EU383" i="1"/>
  <c r="EF846" i="1"/>
  <c r="ER739" i="1"/>
  <c r="EG801" i="1"/>
  <c r="EU739" i="1"/>
  <c r="EY739" i="1" s="1"/>
  <c r="EE102" i="1"/>
  <c r="EI102" i="1" s="1"/>
  <c r="EF926" i="1"/>
  <c r="EJ926" i="1" s="1"/>
  <c r="CV426" i="1"/>
  <c r="CK313" i="1"/>
  <c r="CL677" i="1"/>
  <c r="CL315" i="1"/>
  <c r="CK315" i="1"/>
  <c r="CV848" i="1"/>
  <c r="CU848" i="1"/>
  <c r="EM848" i="1" s="1"/>
  <c r="CU55" i="1"/>
  <c r="CU167" i="1"/>
  <c r="EM167" i="1" s="1"/>
  <c r="CK139" i="1"/>
  <c r="CK880" i="1"/>
  <c r="CK23" i="1"/>
  <c r="CK671" i="1"/>
  <c r="CK617" i="1"/>
  <c r="CU500" i="1"/>
  <c r="EM500" i="1" s="1"/>
  <c r="CK938" i="1"/>
  <c r="CU573" i="1"/>
  <c r="EM573" i="1" s="1"/>
  <c r="CK358" i="1"/>
  <c r="CK962" i="1"/>
  <c r="CK175" i="1"/>
  <c r="CU169" i="1"/>
  <c r="EM169" i="1" s="1"/>
  <c r="CK951" i="1"/>
  <c r="CK807" i="1"/>
  <c r="CU899" i="1"/>
  <c r="CU237" i="1"/>
  <c r="EM237" i="1" s="1"/>
  <c r="CK7" i="1"/>
  <c r="CK368" i="1"/>
  <c r="CK594" i="1"/>
  <c r="CK822" i="1"/>
  <c r="CK511" i="1"/>
  <c r="CK554" i="1"/>
  <c r="CU770" i="1"/>
  <c r="CK876" i="1"/>
  <c r="BV839" i="1"/>
  <c r="CL929" i="1"/>
  <c r="CV195" i="1"/>
  <c r="CV448" i="1"/>
  <c r="CP677" i="1"/>
  <c r="DZ677" i="1" s="1"/>
  <c r="DU48" i="1"/>
  <c r="DT380" i="1"/>
  <c r="DR90" i="1"/>
  <c r="DS785" i="1"/>
  <c r="DS102" i="1"/>
  <c r="DS729" i="1"/>
  <c r="DW729" i="1" s="1"/>
  <c r="ET32" i="1"/>
  <c r="EH102" i="1"/>
  <c r="EL102" i="1" s="1"/>
  <c r="EL804" i="1"/>
  <c r="EM245" i="1"/>
  <c r="ES603" i="1"/>
  <c r="EE846" i="1"/>
  <c r="ES739" i="1"/>
  <c r="EW739" i="1" s="1"/>
  <c r="EH336" i="1"/>
  <c r="ET603" i="1"/>
  <c r="DZ102" i="1"/>
  <c r="DZ926" i="1"/>
  <c r="CK883" i="1"/>
  <c r="CK67" i="1"/>
  <c r="CK387" i="1"/>
  <c r="CK761" i="1"/>
  <c r="CU274" i="1"/>
  <c r="CU799" i="1"/>
  <c r="EM799" i="1" s="1"/>
  <c r="CK970" i="1"/>
  <c r="CK113" i="1"/>
  <c r="CK590" i="1"/>
  <c r="CK705" i="1"/>
  <c r="CK323" i="1"/>
  <c r="CK186" i="1"/>
  <c r="CU57" i="1"/>
  <c r="CK210" i="1"/>
  <c r="CK76" i="1"/>
  <c r="CK861" i="1"/>
  <c r="CU535" i="1"/>
  <c r="EX535" i="1" s="1"/>
  <c r="CU365" i="1"/>
  <c r="EM365" i="1" s="1"/>
  <c r="CK286" i="1"/>
  <c r="CU480" i="1"/>
  <c r="EM480" i="1" s="1"/>
  <c r="CU461" i="1"/>
  <c r="EX461" i="1" s="1"/>
  <c r="CU244" i="1"/>
  <c r="EM244" i="1" s="1"/>
  <c r="CU188" i="1"/>
  <c r="CU956" i="1"/>
  <c r="EM956" i="1" s="1"/>
  <c r="CU26" i="1"/>
  <c r="CK452" i="1"/>
  <c r="BU341" i="1"/>
  <c r="BU94" i="1"/>
  <c r="CL751" i="1"/>
  <c r="CL645" i="1"/>
  <c r="CV843" i="1"/>
  <c r="CV279" i="1"/>
  <c r="CL252" i="1"/>
  <c r="CV2" i="1"/>
  <c r="DU727" i="1"/>
  <c r="DT102" i="1"/>
  <c r="DT48" i="1"/>
  <c r="DH315" i="1"/>
  <c r="DL315" i="1" s="1"/>
  <c r="DS90" i="1"/>
  <c r="DU90" i="1"/>
  <c r="DS48" i="1"/>
  <c r="DR102" i="1"/>
  <c r="CG729" i="1"/>
  <c r="EU848" i="1"/>
  <c r="ET739" i="1"/>
  <c r="ER33" i="1"/>
  <c r="EE801" i="1"/>
  <c r="EI839" i="1"/>
  <c r="ER603" i="1"/>
  <c r="CQ846" i="1"/>
  <c r="CV739" i="1"/>
  <c r="CQ102" i="1"/>
  <c r="CQ926" i="1"/>
  <c r="ET785" i="1"/>
  <c r="EF677" i="1"/>
  <c r="CU187" i="1"/>
  <c r="CK878" i="1"/>
  <c r="CU162" i="1"/>
  <c r="EM162" i="1" s="1"/>
  <c r="CK490" i="1"/>
  <c r="CU959" i="1"/>
  <c r="EM959" i="1" s="1"/>
  <c r="CK562" i="1"/>
  <c r="CU209" i="1"/>
  <c r="EM209" i="1" s="1"/>
  <c r="CU711" i="1"/>
  <c r="CU236" i="1"/>
  <c r="EM236" i="1" s="1"/>
  <c r="CU634" i="1"/>
  <c r="CU828" i="1"/>
  <c r="CU470" i="1"/>
  <c r="CK641" i="1"/>
  <c r="CK422" i="1"/>
  <c r="CK87" i="1"/>
  <c r="CU680" i="1"/>
  <c r="CK757" i="1"/>
  <c r="CU697" i="1"/>
  <c r="CK623" i="1"/>
  <c r="CU29" i="1"/>
  <c r="CK823" i="1"/>
  <c r="CU483" i="1"/>
  <c r="EM483" i="1" s="1"/>
  <c r="CK596" i="1"/>
  <c r="CV179" i="1"/>
  <c r="CV884" i="1"/>
  <c r="CK885" i="1"/>
  <c r="CG90" i="1"/>
  <c r="DS727" i="1"/>
  <c r="DT785" i="1"/>
  <c r="DE341" i="1"/>
  <c r="DI341" i="1" s="1"/>
  <c r="EG926" i="1"/>
  <c r="EK926" i="1" s="1"/>
  <c r="EF801" i="1"/>
  <c r="EJ839" i="1"/>
  <c r="ER426" i="1"/>
  <c r="ER145" i="1"/>
  <c r="EV145" i="1" s="1"/>
  <c r="EK804" i="1"/>
  <c r="ER848" i="1"/>
  <c r="ES551" i="1"/>
  <c r="EG102" i="1"/>
  <c r="EK102" i="1" s="1"/>
  <c r="EK839" i="1"/>
  <c r="EE359" i="1"/>
  <c r="EE677" i="1"/>
  <c r="CF102" i="1"/>
  <c r="DM102" i="1" s="1"/>
  <c r="CP301" i="1"/>
  <c r="DZ301" i="1" s="1"/>
  <c r="CQ301" i="1"/>
  <c r="CK541" i="1"/>
  <c r="CU434" i="1"/>
  <c r="EM434" i="1" s="1"/>
  <c r="CK384" i="1"/>
  <c r="CK449" i="1"/>
  <c r="CU795" i="1"/>
  <c r="EM795" i="1" s="1"/>
  <c r="CK56" i="1"/>
  <c r="CU658" i="1"/>
  <c r="EM658" i="1" s="1"/>
  <c r="CU338" i="1"/>
  <c r="CK385" i="1"/>
  <c r="CK544" i="1"/>
  <c r="CU794" i="1"/>
  <c r="EM794" i="1" s="1"/>
  <c r="CK741" i="1"/>
  <c r="CK118" i="1"/>
  <c r="CK722" i="1"/>
  <c r="CK158" i="1"/>
  <c r="CU704" i="1"/>
  <c r="CU731" i="1"/>
  <c r="CU753" i="1"/>
  <c r="EX753" i="1" s="1"/>
  <c r="CU696" i="1"/>
  <c r="EX696" i="1" s="1"/>
  <c r="CK559" i="1"/>
  <c r="CU494" i="1"/>
  <c r="EM494" i="1" s="1"/>
  <c r="CK706" i="1"/>
  <c r="CK401" i="1"/>
  <c r="CU126" i="1"/>
  <c r="EX126" i="1" s="1"/>
  <c r="CK86" i="1"/>
  <c r="BU347" i="1"/>
  <c r="CV493" i="1"/>
  <c r="CL72" i="1"/>
  <c r="CP846" i="1"/>
  <c r="DU102" i="1"/>
  <c r="DY102" i="1" s="1"/>
  <c r="DS539" i="1"/>
  <c r="CZ341" i="1"/>
  <c r="EW267" i="1"/>
  <c r="EM145" i="1"/>
  <c r="ET551" i="1"/>
  <c r="ES848" i="1"/>
  <c r="ER551" i="1"/>
  <c r="ET848" i="1"/>
  <c r="EU245" i="1"/>
  <c r="EY245" i="1" s="1"/>
  <c r="EF336" i="1"/>
  <c r="EF359" i="1"/>
  <c r="CF744" i="1"/>
  <c r="DM744" i="1" s="1"/>
  <c r="CF162" i="1"/>
  <c r="BZ808" i="1"/>
  <c r="DK808" i="1" s="1"/>
  <c r="CF549" i="1"/>
  <c r="BZ690" i="1"/>
  <c r="DL690" i="1" s="1"/>
  <c r="CF190" i="1"/>
  <c r="DM190" i="1" s="1"/>
  <c r="BZ230" i="1"/>
  <c r="DL230" i="1" s="1"/>
  <c r="CF694" i="1"/>
  <c r="CF319" i="1"/>
  <c r="DM319" i="1" s="1"/>
  <c r="CF242" i="1"/>
  <c r="CF604" i="1"/>
  <c r="DM604" i="1" s="1"/>
  <c r="CF626" i="1"/>
  <c r="CF439" i="1"/>
  <c r="DM439" i="1" s="1"/>
  <c r="CF923" i="1"/>
  <c r="DM923" i="1" s="1"/>
  <c r="CF292" i="1"/>
  <c r="DM292" i="1" s="1"/>
  <c r="CF749" i="1"/>
  <c r="BU428" i="1"/>
  <c r="BV797" i="1"/>
  <c r="BV835" i="1"/>
  <c r="CF843" i="1"/>
  <c r="CG403" i="1"/>
  <c r="CG799" i="1"/>
  <c r="CG731" i="1"/>
  <c r="CG753" i="1"/>
  <c r="CG635" i="1"/>
  <c r="DF383" i="1"/>
  <c r="DJ383" i="1" s="1"/>
  <c r="CA122" i="1"/>
  <c r="BZ182" i="1"/>
  <c r="BZ120" i="1"/>
  <c r="CZ120" i="1" s="1"/>
  <c r="BZ393" i="1"/>
  <c r="CF448" i="1"/>
  <c r="DM448" i="1" s="1"/>
  <c r="CF765" i="1"/>
  <c r="CF611" i="1"/>
  <c r="CF131" i="1"/>
  <c r="CF868" i="1"/>
  <c r="DM868" i="1" s="1"/>
  <c r="CF480" i="1"/>
  <c r="CF636" i="1"/>
  <c r="DM636" i="1" s="1"/>
  <c r="CF405" i="1"/>
  <c r="BZ79" i="1"/>
  <c r="DL79" i="1" s="1"/>
  <c r="BZ453" i="1"/>
  <c r="BZ339" i="1"/>
  <c r="CZ339" i="1" s="1"/>
  <c r="BZ257" i="1"/>
  <c r="BZ553" i="1"/>
  <c r="CF357" i="1"/>
  <c r="CF279" i="1"/>
  <c r="CF692" i="1"/>
  <c r="BZ271" i="1"/>
  <c r="DL271" i="1" s="1"/>
  <c r="BZ509" i="1"/>
  <c r="BZ879" i="1"/>
  <c r="DL879" i="1" s="1"/>
  <c r="CF80" i="1"/>
  <c r="CF287" i="1"/>
  <c r="DM287" i="1" s="1"/>
  <c r="CF809" i="1"/>
  <c r="CF470" i="1"/>
  <c r="DM470" i="1" s="1"/>
  <c r="BZ407" i="1"/>
  <c r="BZ346" i="1"/>
  <c r="DL346" i="1" s="1"/>
  <c r="BZ69" i="1"/>
  <c r="CF592" i="1"/>
  <c r="DM592" i="1" s="1"/>
  <c r="CF371" i="1"/>
  <c r="CF370" i="1"/>
  <c r="DM370" i="1" s="1"/>
  <c r="CF899" i="1"/>
  <c r="BZ213" i="1"/>
  <c r="DK213" i="1" s="1"/>
  <c r="BZ667" i="1"/>
  <c r="BZ649" i="1"/>
  <c r="CZ649" i="1" s="1"/>
  <c r="CF126" i="1"/>
  <c r="CF188" i="1"/>
  <c r="DM188" i="1" s="1"/>
  <c r="CF297" i="1"/>
  <c r="CF896" i="1"/>
  <c r="DM896" i="1" s="1"/>
  <c r="CG506" i="1"/>
  <c r="CF145" i="1"/>
  <c r="DR122" i="1"/>
  <c r="DS145" i="1"/>
  <c r="DE359" i="1"/>
  <c r="CZ383" i="1"/>
  <c r="DF414" i="1"/>
  <c r="CF304" i="1"/>
  <c r="DM304" i="1" s="1"/>
  <c r="CG322" i="1"/>
  <c r="DG414" i="1"/>
  <c r="DG383" i="1"/>
  <c r="DK383" i="1" s="1"/>
  <c r="CA383" i="1"/>
  <c r="DE414" i="1"/>
  <c r="DH383" i="1"/>
  <c r="DL383" i="1" s="1"/>
  <c r="BZ36" i="1"/>
  <c r="BZ429" i="1"/>
  <c r="DL429" i="1" s="1"/>
  <c r="CF863" i="1"/>
  <c r="BZ621" i="1"/>
  <c r="DK621" i="1" s="1"/>
  <c r="CF274" i="1"/>
  <c r="BZ281" i="1"/>
  <c r="DK281" i="1" s="1"/>
  <c r="CF884" i="1"/>
  <c r="BZ673" i="1"/>
  <c r="DK673" i="1" s="1"/>
  <c r="BZ943" i="1"/>
  <c r="BZ745" i="1"/>
  <c r="CZ745" i="1" s="1"/>
  <c r="CF573" i="1"/>
  <c r="BZ730" i="1"/>
  <c r="CZ730" i="1" s="1"/>
  <c r="BZ15" i="1"/>
  <c r="CF409" i="1"/>
  <c r="DM409" i="1" s="1"/>
  <c r="BZ975" i="1"/>
  <c r="BZ351" i="1"/>
  <c r="BZ419" i="1"/>
  <c r="BZ728" i="1"/>
  <c r="DL728" i="1" s="1"/>
  <c r="BZ193" i="1"/>
  <c r="CF704" i="1"/>
  <c r="BZ715" i="1"/>
  <c r="BZ733" i="1"/>
  <c r="DL733" i="1" s="1"/>
  <c r="CF111" i="1"/>
  <c r="BZ415" i="1"/>
  <c r="DL415" i="1" s="1"/>
  <c r="CF528" i="1"/>
  <c r="CF238" i="1"/>
  <c r="DM238" i="1" s="1"/>
  <c r="BV842" i="1"/>
  <c r="BZ533" i="1"/>
  <c r="CG813" i="1"/>
  <c r="CG275" i="1"/>
  <c r="DG122" i="1"/>
  <c r="DK122" i="1" s="1"/>
  <c r="DS801" i="1"/>
  <c r="CG145" i="1"/>
  <c r="DH122" i="1"/>
  <c r="DL122" i="1" s="1"/>
  <c r="DU145" i="1"/>
  <c r="CF785" i="1"/>
  <c r="DM785" i="1" s="1"/>
  <c r="CF437" i="1"/>
  <c r="DM437" i="1" s="1"/>
  <c r="BZ445" i="1"/>
  <c r="DL445" i="1" s="1"/>
  <c r="BZ61" i="1"/>
  <c r="BZ875" i="1"/>
  <c r="DK875" i="1" s="1"/>
  <c r="CF535" i="1"/>
  <c r="CG343" i="1"/>
  <c r="CG454" i="1"/>
  <c r="CF55" i="1"/>
  <c r="DM55" i="1" s="1"/>
  <c r="CF187" i="1"/>
  <c r="DM187" i="1" s="1"/>
  <c r="CF795" i="1"/>
  <c r="DM795" i="1" s="1"/>
  <c r="BZ614" i="1"/>
  <c r="BZ114" i="1"/>
  <c r="CF475" i="1"/>
  <c r="BZ367" i="1"/>
  <c r="DL367" i="1" s="1"/>
  <c r="BZ88" i="1"/>
  <c r="BZ177" i="1"/>
  <c r="CZ177" i="1" s="1"/>
  <c r="BZ450" i="1"/>
  <c r="CF565" i="1"/>
  <c r="DM565" i="1" s="1"/>
  <c r="BZ4" i="1"/>
  <c r="BZ327" i="1"/>
  <c r="DL327" i="1" s="1"/>
  <c r="CF253" i="1"/>
  <c r="CF696" i="1"/>
  <c r="CF680" i="1"/>
  <c r="CF620" i="1"/>
  <c r="DM620" i="1" s="1"/>
  <c r="BU97" i="1"/>
  <c r="BU498" i="1"/>
  <c r="CG365" i="1"/>
  <c r="CG237" i="1"/>
  <c r="DH359" i="1"/>
  <c r="DW591" i="1"/>
  <c r="CA359" i="1"/>
  <c r="CF28" i="1"/>
  <c r="DM28" i="1" s="1"/>
  <c r="CF338" i="1"/>
  <c r="DM338" i="1" s="1"/>
  <c r="CF366" i="1"/>
  <c r="DM366" i="1" s="1"/>
  <c r="CF180" i="1"/>
  <c r="DM180" i="1" s="1"/>
  <c r="CF65" i="1"/>
  <c r="DM65" i="1" s="1"/>
  <c r="BZ948" i="1"/>
  <c r="DL948" i="1" s="1"/>
  <c r="BZ277" i="1"/>
  <c r="DL277" i="1" s="1"/>
  <c r="CF306" i="1"/>
  <c r="DM306" i="1" s="1"/>
  <c r="BZ9" i="1"/>
  <c r="DL9" i="1" s="1"/>
  <c r="BZ246" i="1"/>
  <c r="DK246" i="1" s="1"/>
  <c r="CF634" i="1"/>
  <c r="BZ756" i="1"/>
  <c r="BZ268" i="1"/>
  <c r="CF522" i="1"/>
  <c r="DM522" i="1" s="1"/>
  <c r="BZ11" i="1"/>
  <c r="CF184" i="1"/>
  <c r="DM184" i="1" s="1"/>
  <c r="BZ140" i="1"/>
  <c r="DK140" i="1" s="1"/>
  <c r="CF771" i="1"/>
  <c r="DM771" i="1" s="1"/>
  <c r="BZ566" i="1"/>
  <c r="CZ566" i="1" s="1"/>
  <c r="BZ966" i="1"/>
  <c r="CF29" i="1"/>
  <c r="DM29" i="1" s="1"/>
  <c r="CF774" i="1"/>
  <c r="DM774" i="1" s="1"/>
  <c r="BU330" i="1"/>
  <c r="CF84" i="1"/>
  <c r="DM84" i="1" s="1"/>
  <c r="CF438" i="1"/>
  <c r="DM438" i="1" s="1"/>
  <c r="CF311" i="1"/>
  <c r="DM311" i="1" s="1"/>
  <c r="BZ350" i="1"/>
  <c r="CG138" i="1"/>
  <c r="CG959" i="1"/>
  <c r="DT122" i="1"/>
  <c r="DY935" i="1"/>
  <c r="DV591" i="1"/>
  <c r="DE122" i="1"/>
  <c r="DI122" i="1" s="1"/>
  <c r="BZ514" i="1"/>
  <c r="BZ937" i="1"/>
  <c r="CF416" i="1"/>
  <c r="DM416" i="1" s="1"/>
  <c r="BZ782" i="1"/>
  <c r="BZ504" i="1"/>
  <c r="CF500" i="1"/>
  <c r="DM500" i="1" s="1"/>
  <c r="CF195" i="1"/>
  <c r="CF209" i="1"/>
  <c r="DM209" i="1" s="1"/>
  <c r="BZ207" i="1"/>
  <c r="BZ293" i="1"/>
  <c r="DK293" i="1" s="1"/>
  <c r="BZ599" i="1"/>
  <c r="BZ971" i="1"/>
  <c r="CF421" i="1"/>
  <c r="CF57" i="1"/>
  <c r="DM57" i="1" s="1"/>
  <c r="CF169" i="1"/>
  <c r="BZ646" i="1"/>
  <c r="DK646" i="1" s="1"/>
  <c r="BZ144" i="1"/>
  <c r="BZ289" i="1"/>
  <c r="BZ515" i="1"/>
  <c r="BZ628" i="1"/>
  <c r="CF244" i="1"/>
  <c r="CF956" i="1"/>
  <c r="DM956" i="1" s="1"/>
  <c r="BZ314" i="1"/>
  <c r="BV717" i="1"/>
  <c r="BZ63" i="1"/>
  <c r="DX436" i="1"/>
  <c r="DY591" i="1"/>
  <c r="DF122" i="1"/>
  <c r="DJ122" i="1" s="1"/>
  <c r="DZ498" i="1"/>
  <c r="EH436" i="1"/>
  <c r="EL436" i="1" s="1"/>
  <c r="ER936" i="1"/>
  <c r="EV936" i="1" s="1"/>
  <c r="EW862" i="1"/>
  <c r="EW935" i="1"/>
  <c r="CQ359" i="1"/>
  <c r="CU313" i="1"/>
  <c r="EM313" i="1" s="1"/>
  <c r="CK588" i="1"/>
  <c r="CQ498" i="1"/>
  <c r="EY726" i="1"/>
  <c r="ES936" i="1"/>
  <c r="EW936" i="1" s="1"/>
  <c r="DM330" i="1"/>
  <c r="EV935" i="1"/>
  <c r="EG885" i="1"/>
  <c r="EH359" i="1"/>
  <c r="CL613" i="1"/>
  <c r="CV183" i="1"/>
  <c r="CQ426" i="1"/>
  <c r="CP426" i="1"/>
  <c r="DZ426" i="1" s="1"/>
  <c r="CK860" i="1"/>
  <c r="CU818" i="1"/>
  <c r="EM818" i="1" s="1"/>
  <c r="CG727" i="1"/>
  <c r="CF727" i="1"/>
  <c r="DM727" i="1" s="1"/>
  <c r="CV595" i="1"/>
  <c r="CK381" i="1"/>
  <c r="EU852" i="1"/>
  <c r="EY852" i="1" s="1"/>
  <c r="CV852" i="1"/>
  <c r="EU545" i="1"/>
  <c r="EY545" i="1" s="1"/>
  <c r="CV545" i="1"/>
  <c r="ET754" i="1"/>
  <c r="EX754" i="1" s="1"/>
  <c r="CV754" i="1"/>
  <c r="ET650" i="1"/>
  <c r="EX650" i="1" s="1"/>
  <c r="CV650" i="1"/>
  <c r="ET479" i="1"/>
  <c r="EX479" i="1" s="1"/>
  <c r="CV479" i="1"/>
  <c r="EU465" i="1"/>
  <c r="EY465" i="1" s="1"/>
  <c r="CV465" i="1"/>
  <c r="EU905" i="1"/>
  <c r="EY905" i="1" s="1"/>
  <c r="CV905" i="1"/>
  <c r="ET941" i="1"/>
  <c r="EX941" i="1" s="1"/>
  <c r="CV941" i="1"/>
  <c r="ET413" i="1"/>
  <c r="CV413" i="1"/>
  <c r="EU227" i="1"/>
  <c r="EY227" i="1" s="1"/>
  <c r="CV227" i="1"/>
  <c r="EU83" i="1"/>
  <c r="CV83" i="1"/>
  <c r="EU173" i="1"/>
  <c r="EY173" i="1" s="1"/>
  <c r="CV173" i="1"/>
  <c r="ET136" i="1"/>
  <c r="CV136" i="1"/>
  <c r="ET585" i="1"/>
  <c r="EX585" i="1" s="1"/>
  <c r="CV585" i="1"/>
  <c r="ET424" i="1"/>
  <c r="EX424" i="1" s="1"/>
  <c r="CV424" i="1"/>
  <c r="EU211" i="1"/>
  <c r="EY211" i="1" s="1"/>
  <c r="CV211" i="1"/>
  <c r="ET610" i="1"/>
  <c r="EX610" i="1" s="1"/>
  <c r="CV610" i="1"/>
  <c r="ET502" i="1"/>
  <c r="EX502" i="1" s="1"/>
  <c r="CV502" i="1"/>
  <c r="EG642" i="1"/>
  <c r="CQ642" i="1"/>
  <c r="EH742" i="1"/>
  <c r="EL742" i="1" s="1"/>
  <c r="CQ742" i="1"/>
  <c r="EG852" i="1"/>
  <c r="CQ852" i="1"/>
  <c r="EH155" i="1"/>
  <c r="EL155" i="1" s="1"/>
  <c r="CQ155" i="1"/>
  <c r="EH545" i="1"/>
  <c r="EL545" i="1" s="1"/>
  <c r="CQ545" i="1"/>
  <c r="EG754" i="1"/>
  <c r="EK754" i="1" s="1"/>
  <c r="CQ754" i="1"/>
  <c r="EH8" i="1"/>
  <c r="CQ8" i="1"/>
  <c r="EG650" i="1"/>
  <c r="EK650" i="1" s="1"/>
  <c r="CQ650" i="1"/>
  <c r="EG234" i="1"/>
  <c r="EK234" i="1" s="1"/>
  <c r="CQ234" i="1"/>
  <c r="EG104" i="1"/>
  <c r="EK104" i="1" s="1"/>
  <c r="CQ104" i="1"/>
  <c r="EW239" i="1"/>
  <c r="EE48" i="1"/>
  <c r="ES930" i="1"/>
  <c r="CV729" i="1"/>
  <c r="CL330" i="1"/>
  <c r="CK330" i="1"/>
  <c r="CF848" i="1"/>
  <c r="CG848" i="1"/>
  <c r="CG498" i="1"/>
  <c r="CA347" i="1"/>
  <c r="DX862" i="1"/>
  <c r="DR848" i="1"/>
  <c r="DX406" i="1"/>
  <c r="DE32" i="1"/>
  <c r="DI32" i="1" s="1"/>
  <c r="ET729" i="1"/>
  <c r="EX729" i="1" s="1"/>
  <c r="ER539" i="1"/>
  <c r="EV539" i="1" s="1"/>
  <c r="CQ48" i="1"/>
  <c r="EE347" i="1"/>
  <c r="EF729" i="1"/>
  <c r="EJ729" i="1" s="1"/>
  <c r="CQ947" i="1"/>
  <c r="CQ941" i="1"/>
  <c r="DU19" i="1"/>
  <c r="DY19" i="1" s="1"/>
  <c r="DV862" i="1"/>
  <c r="DT498" i="1"/>
  <c r="DE940" i="1"/>
  <c r="DI940" i="1" s="1"/>
  <c r="DS930" i="1"/>
  <c r="DW930" i="1" s="1"/>
  <c r="DF336" i="1"/>
  <c r="DJ336" i="1" s="1"/>
  <c r="DG347" i="1"/>
  <c r="DK347" i="1" s="1"/>
  <c r="CZ32" i="1"/>
  <c r="ES539" i="1"/>
  <c r="EW539" i="1" s="1"/>
  <c r="EE729" i="1"/>
  <c r="EI729" i="1" s="1"/>
  <c r="EH48" i="1"/>
  <c r="ET539" i="1"/>
  <c r="EX539" i="1" s="1"/>
  <c r="EF832" i="1"/>
  <c r="DF801" i="1"/>
  <c r="DW862" i="1"/>
  <c r="DE930" i="1"/>
  <c r="DT848" i="1"/>
  <c r="DT19" i="1"/>
  <c r="DX19" i="1" s="1"/>
  <c r="DH336" i="1"/>
  <c r="DG801" i="1"/>
  <c r="DS498" i="1"/>
  <c r="DE336" i="1"/>
  <c r="DI336" i="1" s="1"/>
  <c r="CA32" i="1"/>
  <c r="EV219" i="1"/>
  <c r="EM539" i="1"/>
  <c r="EG48" i="1"/>
  <c r="EK48" i="1" s="1"/>
  <c r="EW719" i="1"/>
  <c r="DZ729" i="1"/>
  <c r="EE832" i="1"/>
  <c r="CQ245" i="1"/>
  <c r="CP245" i="1"/>
  <c r="DZ245" i="1" s="1"/>
  <c r="CQ640" i="1"/>
  <c r="CQ479" i="1"/>
  <c r="CQ465" i="1"/>
  <c r="CK498" i="1"/>
  <c r="DY406" i="1"/>
  <c r="DE801" i="1"/>
  <c r="DI801" i="1" s="1"/>
  <c r="DG32" i="1"/>
  <c r="DK32" i="1" s="1"/>
  <c r="DR498" i="1"/>
  <c r="EW219" i="1"/>
  <c r="CV539" i="1"/>
  <c r="EG729" i="1"/>
  <c r="EK729" i="1" s="1"/>
  <c r="EX239" i="1"/>
  <c r="DM19" i="1"/>
  <c r="CQ729" i="1"/>
  <c r="EH832" i="1"/>
  <c r="ER729" i="1"/>
  <c r="EV729" i="1" s="1"/>
  <c r="CK347" i="1"/>
  <c r="DY862" i="1"/>
  <c r="DR19" i="1"/>
  <c r="DV19" i="1" s="1"/>
  <c r="CA336" i="1"/>
  <c r="EG347" i="1"/>
  <c r="EU930" i="1"/>
  <c r="ES729" i="1"/>
  <c r="EW729" i="1" s="1"/>
  <c r="EU19" i="1"/>
  <c r="EY19" i="1" s="1"/>
  <c r="CQ740" i="1"/>
  <c r="CQ224" i="1"/>
  <c r="DS19" i="1"/>
  <c r="DW19" i="1" s="1"/>
  <c r="DE347" i="1"/>
  <c r="DI347" i="1" s="1"/>
  <c r="DW406" i="1"/>
  <c r="DH930" i="1"/>
  <c r="EF32" i="1"/>
  <c r="EJ32" i="1" s="1"/>
  <c r="EU729" i="1"/>
  <c r="EY729" i="1" s="1"/>
  <c r="ET19" i="1"/>
  <c r="EX19" i="1" s="1"/>
  <c r="EH729" i="1"/>
  <c r="EL729" i="1" s="1"/>
  <c r="EF48" i="1"/>
  <c r="ER930" i="1"/>
  <c r="EM729" i="1"/>
  <c r="EY219" i="1"/>
  <c r="ER19" i="1"/>
  <c r="EV19" i="1" s="1"/>
  <c r="CU439" i="1"/>
  <c r="EM439" i="1" s="1"/>
  <c r="CK283" i="1"/>
  <c r="CL376" i="1"/>
  <c r="CV238" i="1"/>
  <c r="CL229" i="1"/>
  <c r="BV505" i="1"/>
  <c r="BU505" i="1"/>
  <c r="CL43" i="1"/>
  <c r="CK43" i="1"/>
  <c r="CL191" i="1"/>
  <c r="CK191" i="1"/>
  <c r="CL119" i="1"/>
  <c r="CK119" i="1"/>
  <c r="CL40" i="1"/>
  <c r="CK40" i="1"/>
  <c r="CL408" i="1"/>
  <c r="CK408" i="1"/>
  <c r="CL743" i="1"/>
  <c r="CK743" i="1"/>
  <c r="CL361" i="1"/>
  <c r="CK361" i="1"/>
  <c r="CL469" i="1"/>
  <c r="CK469" i="1"/>
  <c r="CL206" i="1"/>
  <c r="CK206" i="1"/>
  <c r="CL914" i="1"/>
  <c r="CK914" i="1"/>
  <c r="CL309" i="1"/>
  <c r="CK309" i="1"/>
  <c r="CL364" i="1"/>
  <c r="CK364" i="1"/>
  <c r="CL647" i="1"/>
  <c r="CK647" i="1"/>
  <c r="CL638" i="1"/>
  <c r="CK638" i="1"/>
  <c r="CL892" i="1"/>
  <c r="CK892" i="1"/>
  <c r="BU600" i="1"/>
  <c r="BV600" i="1"/>
  <c r="CV978" i="1"/>
  <c r="CU978" i="1"/>
  <c r="EM978" i="1" s="1"/>
  <c r="CL442" i="1"/>
  <c r="CK442" i="1"/>
  <c r="CV78" i="1"/>
  <c r="CU78" i="1"/>
  <c r="EM78" i="1" s="1"/>
  <c r="CL662" i="1"/>
  <c r="CK662" i="1"/>
  <c r="CK192" i="1"/>
  <c r="CL192" i="1"/>
  <c r="CU721" i="1"/>
  <c r="EM721" i="1" s="1"/>
  <c r="CV721" i="1"/>
  <c r="CL183" i="1"/>
  <c r="CK183" i="1"/>
  <c r="CL53" i="1"/>
  <c r="CK53" i="1"/>
  <c r="CV400" i="1"/>
  <c r="CU400" i="1"/>
  <c r="EM400" i="1" s="1"/>
  <c r="CL517" i="1"/>
  <c r="CK517" i="1"/>
  <c r="CL200" i="1"/>
  <c r="CK200" i="1"/>
  <c r="CU923" i="1"/>
  <c r="EM923" i="1" s="1"/>
  <c r="CV923" i="1"/>
  <c r="CK945" i="1"/>
  <c r="CL945" i="1"/>
  <c r="CK373" i="1"/>
  <c r="CL373" i="1"/>
  <c r="CL49" i="1"/>
  <c r="CK49" i="1"/>
  <c r="CL967" i="1"/>
  <c r="CK967" i="1"/>
  <c r="CL597" i="1"/>
  <c r="CK597" i="1"/>
  <c r="CL320" i="1"/>
  <c r="CK320" i="1"/>
  <c r="BV395" i="1"/>
  <c r="BU395" i="1"/>
  <c r="CL783" i="1"/>
  <c r="CK783" i="1"/>
  <c r="CL907" i="1"/>
  <c r="CK907" i="1"/>
  <c r="CL218" i="1"/>
  <c r="CK218" i="1"/>
  <c r="CL276" i="1"/>
  <c r="CK276" i="1"/>
  <c r="CV530" i="1"/>
  <c r="CU530" i="1"/>
  <c r="EM530" i="1" s="1"/>
  <c r="CL775" i="1"/>
  <c r="CK775" i="1"/>
  <c r="CV101" i="1"/>
  <c r="CU101" i="1"/>
  <c r="EM101" i="1" s="1"/>
  <c r="CU605" i="1"/>
  <c r="CV605" i="1"/>
  <c r="CL586" i="1"/>
  <c r="CK586" i="1"/>
  <c r="CV280" i="1"/>
  <c r="CU280" i="1"/>
  <c r="CU759" i="1"/>
  <c r="EM759" i="1" s="1"/>
  <c r="CV759" i="1"/>
  <c r="CK68" i="1"/>
  <c r="CL68" i="1"/>
  <c r="CU248" i="1"/>
  <c r="EM248" i="1" s="1"/>
  <c r="CV248" i="1"/>
  <c r="CV290" i="1"/>
  <c r="CU290" i="1"/>
  <c r="CK34" i="1"/>
  <c r="CL34" i="1"/>
  <c r="CV815" i="1"/>
  <c r="CU815" i="1"/>
  <c r="EM815" i="1" s="1"/>
  <c r="CL16" i="1"/>
  <c r="CK16" i="1"/>
  <c r="CU895" i="1"/>
  <c r="CV895" i="1"/>
  <c r="CL889" i="1"/>
  <c r="CK889" i="1"/>
  <c r="CK243" i="1"/>
  <c r="CL243" i="1"/>
  <c r="CV674" i="1"/>
  <c r="CU674" i="1"/>
  <c r="EM674" i="1" s="1"/>
  <c r="BU817" i="1"/>
  <c r="BV817" i="1"/>
  <c r="CL430" i="1"/>
  <c r="CK430" i="1"/>
  <c r="CU444" i="1"/>
  <c r="CV444" i="1"/>
  <c r="CL788" i="1"/>
  <c r="CK788" i="1"/>
  <c r="CK518" i="1"/>
  <c r="CL518" i="1"/>
  <c r="CV306" i="1"/>
  <c r="CU306" i="1"/>
  <c r="EM306" i="1" s="1"/>
  <c r="CL12" i="1"/>
  <c r="CK12" i="1"/>
  <c r="CU28" i="1"/>
  <c r="EM28" i="1" s="1"/>
  <c r="CV28" i="1"/>
  <c r="CK908" i="1"/>
  <c r="CL908" i="1"/>
  <c r="CV549" i="1"/>
  <c r="CU549" i="1"/>
  <c r="CK153" i="1"/>
  <c r="CV526" i="1"/>
  <c r="CK685" i="1"/>
  <c r="CU774" i="1"/>
  <c r="EM774" i="1" s="1"/>
  <c r="CV528" i="1"/>
  <c r="CU231" i="1"/>
  <c r="BU790" i="1"/>
  <c r="BV608" i="1"/>
  <c r="BV35" i="1"/>
  <c r="CL295" i="1"/>
  <c r="CV403" i="1"/>
  <c r="CL333" i="1"/>
  <c r="CV111" i="1"/>
  <c r="CV126" i="1"/>
  <c r="CV275" i="1"/>
  <c r="CV297" i="1"/>
  <c r="CQ414" i="1"/>
  <c r="CA885" i="1"/>
  <c r="CZ73" i="1"/>
  <c r="DV436" i="1"/>
  <c r="DR539" i="1"/>
  <c r="DV539" i="1" s="1"/>
  <c r="DS885" i="1"/>
  <c r="DU801" i="1"/>
  <c r="DF341" i="1"/>
  <c r="DJ341" i="1" s="1"/>
  <c r="EU785" i="1"/>
  <c r="CV122" i="1"/>
  <c r="ER839" i="1"/>
  <c r="EV839" i="1" s="1"/>
  <c r="ES145" i="1"/>
  <c r="EW145" i="1" s="1"/>
  <c r="CL619" i="1"/>
  <c r="CV620" i="1"/>
  <c r="DU885" i="1"/>
  <c r="DG73" i="1"/>
  <c r="DK73" i="1" s="1"/>
  <c r="CF885" i="1"/>
  <c r="DM885" i="1" s="1"/>
  <c r="CU263" i="1"/>
  <c r="CL54" i="1"/>
  <c r="CV470" i="1"/>
  <c r="CV319" i="1"/>
  <c r="CV731" i="1"/>
  <c r="CV592" i="1"/>
  <c r="CV899" i="1"/>
  <c r="CL508" i="1"/>
  <c r="DH341" i="1"/>
  <c r="DL341" i="1" s="1"/>
  <c r="CA341" i="1"/>
  <c r="DR73" i="1"/>
  <c r="EF603" i="1"/>
  <c r="EJ603" i="1" s="1"/>
  <c r="CV145" i="1"/>
  <c r="EI726" i="1"/>
  <c r="EU839" i="1"/>
  <c r="EY839" i="1" s="1"/>
  <c r="EU32" i="1"/>
  <c r="CL359" i="1"/>
  <c r="CK41" i="1"/>
  <c r="CU357" i="1"/>
  <c r="CV343" i="1"/>
  <c r="CV287" i="1"/>
  <c r="CV828" i="1"/>
  <c r="CV835" i="1"/>
  <c r="CV461" i="1"/>
  <c r="CV132" i="1"/>
  <c r="CV149" i="1"/>
  <c r="DW935" i="1"/>
  <c r="DU539" i="1"/>
  <c r="DY539" i="1" s="1"/>
  <c r="CG73" i="1"/>
  <c r="EG414" i="1"/>
  <c r="CV32" i="1"/>
  <c r="EK726" i="1"/>
  <c r="EU414" i="1"/>
  <c r="EY414" i="1" s="1"/>
  <c r="CK392" i="1"/>
  <c r="CV475" i="1"/>
  <c r="CL499" i="1"/>
  <c r="DV935" i="1"/>
  <c r="DG885" i="1"/>
  <c r="DK885" i="1" s="1"/>
  <c r="DH885" i="1"/>
  <c r="DY436" i="1"/>
  <c r="CA832" i="1"/>
  <c r="EH414" i="1"/>
  <c r="ER122" i="1"/>
  <c r="EV122" i="1" s="1"/>
  <c r="ER785" i="1"/>
  <c r="DM539" i="1"/>
  <c r="EE414" i="1"/>
  <c r="CK612" i="1"/>
  <c r="CK820" i="1"/>
  <c r="CU692" i="1"/>
  <c r="EM692" i="1" s="1"/>
  <c r="CK396" i="1"/>
  <c r="CU311" i="1"/>
  <c r="EM311" i="1" s="1"/>
  <c r="CU835" i="1"/>
  <c r="EM835" i="1" s="1"/>
  <c r="CV868" i="1"/>
  <c r="CV626" i="1"/>
  <c r="CV188" i="1"/>
  <c r="CV26" i="1"/>
  <c r="DT539" i="1"/>
  <c r="DX539" i="1" s="1"/>
  <c r="DY719" i="1"/>
  <c r="DE885" i="1"/>
  <c r="DF73" i="1"/>
  <c r="DJ73" i="1" s="1"/>
  <c r="DX935" i="1"/>
  <c r="EX33" i="1"/>
  <c r="EW33" i="1"/>
  <c r="ES122" i="1"/>
  <c r="EW122" i="1" s="1"/>
  <c r="ER885" i="1"/>
  <c r="CP414" i="1"/>
  <c r="DZ414" i="1" s="1"/>
  <c r="CK686" i="1"/>
  <c r="CU438" i="1"/>
  <c r="CV84" i="1"/>
  <c r="CV535" i="1"/>
  <c r="CV696" i="1"/>
  <c r="CV789" i="1"/>
  <c r="CK940" i="1"/>
  <c r="DE73" i="1"/>
  <c r="DI73" i="1" s="1"/>
  <c r="DW436" i="1"/>
  <c r="EM122" i="1"/>
  <c r="EU145" i="1"/>
  <c r="EY145" i="1" s="1"/>
  <c r="ES885" i="1"/>
  <c r="ET885" i="1"/>
  <c r="EU122" i="1"/>
  <c r="EY122" i="1" s="1"/>
  <c r="ET145" i="1"/>
  <c r="EX145" i="1" s="1"/>
  <c r="DX944" i="1"/>
  <c r="EG19" i="1"/>
  <c r="EK19" i="1" s="1"/>
  <c r="EV48" i="1"/>
  <c r="EF19" i="1"/>
  <c r="EJ19" i="1" s="1"/>
  <c r="CQ347" i="1"/>
  <c r="CP347" i="1"/>
  <c r="DZ347" i="1" s="1"/>
  <c r="EH341" i="1"/>
  <c r="EL341" i="1" s="1"/>
  <c r="EW48" i="1"/>
  <c r="DZ19" i="1"/>
  <c r="EG97" i="1"/>
  <c r="CQ19" i="1"/>
  <c r="EY924" i="1"/>
  <c r="EE97" i="1"/>
  <c r="EJ347" i="1"/>
  <c r="EH19" i="1"/>
  <c r="EL19" i="1" s="1"/>
  <c r="CV885" i="1"/>
  <c r="CU885" i="1"/>
  <c r="EM885" i="1" s="1"/>
  <c r="CG347" i="1"/>
  <c r="CF347" i="1"/>
  <c r="DM347" i="1" s="1"/>
  <c r="DM729" i="1"/>
  <c r="CL891" i="1"/>
  <c r="CK891" i="1"/>
  <c r="CL976" i="1"/>
  <c r="CK976" i="1"/>
  <c r="CL216" i="1"/>
  <c r="CK216" i="1"/>
  <c r="CL529" i="1"/>
  <c r="CK529" i="1"/>
  <c r="CL536" i="1"/>
  <c r="CK536" i="1"/>
  <c r="CL134" i="1"/>
  <c r="CK134" i="1"/>
  <c r="CL803" i="1"/>
  <c r="CK803" i="1"/>
  <c r="CL663" i="1"/>
  <c r="CK663" i="1"/>
  <c r="CL616" i="1"/>
  <c r="CK616" i="1"/>
  <c r="CV793" i="1"/>
  <c r="CU793" i="1"/>
  <c r="CL300" i="1"/>
  <c r="CK300" i="1"/>
  <c r="BV381" i="1"/>
  <c r="BU381" i="1"/>
  <c r="BU21" i="1"/>
  <c r="BV21" i="1"/>
  <c r="CL838" i="1"/>
  <c r="CK838" i="1"/>
  <c r="CK755" i="1"/>
  <c r="CK937" i="1"/>
  <c r="CU384" i="1"/>
  <c r="EM384" i="1" s="1"/>
  <c r="CU27" i="1"/>
  <c r="EM27" i="1" s="1"/>
  <c r="CK251" i="1"/>
  <c r="CU938" i="1"/>
  <c r="CU385" i="1"/>
  <c r="CU54" i="1"/>
  <c r="CK88" i="1"/>
  <c r="CU508" i="1"/>
  <c r="CK851" i="1"/>
  <c r="CU639" i="1"/>
  <c r="EM639" i="1" s="1"/>
  <c r="CK688" i="1"/>
  <c r="CU586" i="1"/>
  <c r="CK350" i="1"/>
  <c r="CK533" i="1"/>
  <c r="CV746" i="1"/>
  <c r="CK36" i="1"/>
  <c r="CK339" i="1"/>
  <c r="CK782" i="1"/>
  <c r="CK621" i="1"/>
  <c r="CK120" i="1"/>
  <c r="CK808" i="1"/>
  <c r="CU908" i="1"/>
  <c r="EM908" i="1" s="1"/>
  <c r="CK457" i="1"/>
  <c r="CK702" i="1"/>
  <c r="CK872" i="1"/>
  <c r="CU233" i="1"/>
  <c r="EM233" i="1" s="1"/>
  <c r="CK459" i="1"/>
  <c r="CV17" i="1"/>
  <c r="CV157" i="1"/>
  <c r="CV788" i="1"/>
  <c r="CK492" i="1"/>
  <c r="CK328" i="1"/>
  <c r="CU571" i="1"/>
  <c r="EM571" i="1" s="1"/>
  <c r="CK79" i="1"/>
  <c r="CK948" i="1"/>
  <c r="CK281" i="1"/>
  <c r="CK114" i="1"/>
  <c r="CK467" i="1"/>
  <c r="CU820" i="1"/>
  <c r="EM820" i="1" s="1"/>
  <c r="CU72" i="1"/>
  <c r="CK609" i="1"/>
  <c r="CU355" i="1"/>
  <c r="EM355" i="1" s="1"/>
  <c r="CU619" i="1"/>
  <c r="EM619" i="1" s="1"/>
  <c r="CK509" i="1"/>
  <c r="CK418" i="1"/>
  <c r="CK473" i="1"/>
  <c r="CK133" i="1"/>
  <c r="CK618" i="1"/>
  <c r="CU597" i="1"/>
  <c r="CK25" i="1"/>
  <c r="CK18" i="1"/>
  <c r="CV451" i="1"/>
  <c r="CK160" i="1"/>
  <c r="CK255" i="1"/>
  <c r="CU56" i="1"/>
  <c r="EM56" i="1" s="1"/>
  <c r="CK257" i="1"/>
  <c r="CK445" i="1"/>
  <c r="CU518" i="1"/>
  <c r="EM518" i="1" s="1"/>
  <c r="CK538" i="1"/>
  <c r="CK106" i="1"/>
  <c r="CU358" i="1"/>
  <c r="CK249" i="1"/>
  <c r="CU541" i="1"/>
  <c r="EM541" i="1" s="1"/>
  <c r="CU880" i="1"/>
  <c r="CU91" i="1"/>
  <c r="CK748" i="1"/>
  <c r="CK429" i="1"/>
  <c r="CK453" i="1"/>
  <c r="CU490" i="1"/>
  <c r="EM490" i="1" s="1"/>
  <c r="CU420" i="1"/>
  <c r="EM420" i="1" s="1"/>
  <c r="CK182" i="1"/>
  <c r="CK504" i="1"/>
  <c r="CU580" i="1"/>
  <c r="EM580" i="1" s="1"/>
  <c r="CK943" i="1"/>
  <c r="CK393" i="1"/>
  <c r="CU396" i="1"/>
  <c r="CU931" i="1"/>
  <c r="CU907" i="1"/>
  <c r="CK329" i="1"/>
  <c r="BV644" i="1"/>
  <c r="CU883" i="1"/>
  <c r="CU196" i="1"/>
  <c r="EM196" i="1" s="1"/>
  <c r="CK540" i="1"/>
  <c r="CU387" i="1"/>
  <c r="CU671" i="1"/>
  <c r="EM671" i="1" s="1"/>
  <c r="CU12" i="1"/>
  <c r="EM12" i="1" s="1"/>
  <c r="CK9" i="1"/>
  <c r="CU41" i="1"/>
  <c r="CU481" i="1"/>
  <c r="CK282" i="1"/>
  <c r="CU447" i="1"/>
  <c r="EM447" i="1" s="1"/>
  <c r="CK831" i="1"/>
  <c r="BV762" i="1"/>
  <c r="CL670" i="1"/>
  <c r="CK670" i="1"/>
  <c r="CV557" i="1"/>
  <c r="CU557" i="1"/>
  <c r="EM557" i="1" s="1"/>
  <c r="CL520" i="1"/>
  <c r="CK520" i="1"/>
  <c r="CV220" i="1"/>
  <c r="CU220" i="1"/>
  <c r="EM220" i="1" s="1"/>
  <c r="CK221" i="1"/>
  <c r="CL221" i="1"/>
  <c r="CV53" i="1"/>
  <c r="CU53" i="1"/>
  <c r="CV881" i="1"/>
  <c r="CU881" i="1"/>
  <c r="EM881" i="1" s="1"/>
  <c r="CL491" i="1"/>
  <c r="CK491" i="1"/>
  <c r="CL738" i="1"/>
  <c r="CK738" i="1"/>
  <c r="CK103" i="1"/>
  <c r="CL103" i="1"/>
  <c r="CL792" i="1"/>
  <c r="CK792" i="1"/>
  <c r="CU967" i="1"/>
  <c r="CV967" i="1"/>
  <c r="CK964" i="1"/>
  <c r="CL964" i="1"/>
  <c r="CV699" i="1"/>
  <c r="CU699" i="1"/>
  <c r="CU201" i="1"/>
  <c r="EM201" i="1" s="1"/>
  <c r="CV201" i="1"/>
  <c r="CL977" i="1"/>
  <c r="CK977" i="1"/>
  <c r="CL398" i="1"/>
  <c r="CK398" i="1"/>
  <c r="CL701" i="1"/>
  <c r="CK701" i="1"/>
  <c r="CV775" i="1"/>
  <c r="CU775" i="1"/>
  <c r="EM775" i="1" s="1"/>
  <c r="CV525" i="1"/>
  <c r="CU525" i="1"/>
  <c r="CL625" i="1"/>
  <c r="CK625" i="1"/>
  <c r="CV547" i="1"/>
  <c r="CU547" i="1"/>
  <c r="CV325" i="1"/>
  <c r="CU325" i="1"/>
  <c r="EM325" i="1" s="1"/>
  <c r="CL847" i="1"/>
  <c r="CK847" i="1"/>
  <c r="CL917" i="1"/>
  <c r="CK917" i="1"/>
  <c r="CV653" i="1"/>
  <c r="CU653" i="1"/>
  <c r="EM653" i="1" s="1"/>
  <c r="CL495" i="1"/>
  <c r="CK495" i="1"/>
  <c r="CV68" i="1"/>
  <c r="CU68" i="1"/>
  <c r="CL241" i="1"/>
  <c r="CK241" i="1"/>
  <c r="CV929" i="1"/>
  <c r="CU929" i="1"/>
  <c r="CL587" i="1"/>
  <c r="CK587" i="1"/>
  <c r="CL446" i="1"/>
  <c r="CK446" i="1"/>
  <c r="CV16" i="1"/>
  <c r="CU16" i="1"/>
  <c r="EM16" i="1" s="1"/>
  <c r="CL676" i="1"/>
  <c r="CK676" i="1"/>
  <c r="CU645" i="1"/>
  <c r="EM645" i="1" s="1"/>
  <c r="CV645" i="1"/>
  <c r="CK866" i="1"/>
  <c r="CL866" i="1"/>
  <c r="CU596" i="1"/>
  <c r="CV596" i="1"/>
  <c r="CL607" i="1"/>
  <c r="CK607" i="1"/>
  <c r="CL374" i="1"/>
  <c r="CK374" i="1"/>
  <c r="CV269" i="1"/>
  <c r="CU269" i="1"/>
  <c r="EM269" i="1" s="1"/>
  <c r="CL305" i="1"/>
  <c r="CK305" i="1"/>
  <c r="CV806" i="1"/>
  <c r="CU806" i="1"/>
  <c r="BV674" i="1"/>
  <c r="BU674" i="1"/>
  <c r="CK678" i="1"/>
  <c r="CL678" i="1"/>
  <c r="BV45" i="1"/>
  <c r="BU45" i="1"/>
  <c r="BU843" i="1"/>
  <c r="BV843" i="1"/>
  <c r="CL116" i="1"/>
  <c r="CK116" i="1"/>
  <c r="CU295" i="1"/>
  <c r="CV295" i="1"/>
  <c r="EU665" i="1"/>
  <c r="EY665" i="1" s="1"/>
  <c r="CV665" i="1"/>
  <c r="ET858" i="1"/>
  <c r="EX858" i="1" s="1"/>
  <c r="CV858" i="1"/>
  <c r="EU590" i="1"/>
  <c r="EY590" i="1" s="1"/>
  <c r="CV590" i="1"/>
  <c r="EU705" i="1"/>
  <c r="EY705" i="1" s="1"/>
  <c r="CV705" i="1"/>
  <c r="EU512" i="1"/>
  <c r="EY512" i="1" s="1"/>
  <c r="CV512" i="1"/>
  <c r="EU118" i="1"/>
  <c r="EY118" i="1" s="1"/>
  <c r="CV118" i="1"/>
  <c r="ET323" i="1"/>
  <c r="EX323" i="1" s="1"/>
  <c r="CV323" i="1"/>
  <c r="BV577" i="1"/>
  <c r="BU577" i="1"/>
  <c r="EU684" i="1"/>
  <c r="CV684" i="1"/>
  <c r="CU684" i="1"/>
  <c r="CL63" i="1"/>
  <c r="CK63" i="1"/>
  <c r="CL569" i="1"/>
  <c r="CK569" i="1"/>
  <c r="ET499" i="1"/>
  <c r="CU499" i="1"/>
  <c r="CV499" i="1"/>
  <c r="CL178" i="1"/>
  <c r="CK178" i="1"/>
  <c r="EU722" i="1"/>
  <c r="EY722" i="1" s="1"/>
  <c r="CV722" i="1"/>
  <c r="ET170" i="1"/>
  <c r="EX170" i="1" s="1"/>
  <c r="CV170" i="1"/>
  <c r="ET158" i="1"/>
  <c r="EX158" i="1" s="1"/>
  <c r="CV158" i="1"/>
  <c r="EU641" i="1"/>
  <c r="EY641" i="1" s="1"/>
  <c r="CV641" i="1"/>
  <c r="ET968" i="1"/>
  <c r="EX968" i="1" s="1"/>
  <c r="CV968" i="1"/>
  <c r="ET76" i="1"/>
  <c r="EX76" i="1" s="1"/>
  <c r="CV76" i="1"/>
  <c r="EU861" i="1"/>
  <c r="EY861" i="1" s="1"/>
  <c r="CV861" i="1"/>
  <c r="ET845" i="1"/>
  <c r="EX845" i="1" s="1"/>
  <c r="CV845" i="1"/>
  <c r="ET951" i="1"/>
  <c r="EX951" i="1" s="1"/>
  <c r="CV951" i="1"/>
  <c r="ET375" i="1"/>
  <c r="EX375" i="1" s="1"/>
  <c r="CV375" i="1"/>
  <c r="EU217" i="1"/>
  <c r="CV217" i="1"/>
  <c r="EU286" i="1"/>
  <c r="EY286" i="1" s="1"/>
  <c r="CV286" i="1"/>
  <c r="ET333" i="1"/>
  <c r="CU333" i="1"/>
  <c r="EM333" i="1" s="1"/>
  <c r="CV333" i="1"/>
  <c r="CK360" i="1"/>
  <c r="CL360" i="1"/>
  <c r="CK898" i="1"/>
  <c r="CL898" i="1"/>
  <c r="ET435" i="1"/>
  <c r="EX435" i="1" s="1"/>
  <c r="CV435" i="1"/>
  <c r="EU560" i="1"/>
  <c r="EY560" i="1" s="1"/>
  <c r="CV560" i="1"/>
  <c r="ET37" i="1"/>
  <c r="EX37" i="1" s="1"/>
  <c r="CV37" i="1"/>
  <c r="ET757" i="1"/>
  <c r="EX757" i="1" s="1"/>
  <c r="CV757" i="1"/>
  <c r="EU302" i="1"/>
  <c r="EY302" i="1" s="1"/>
  <c r="CV302" i="1"/>
  <c r="ET7" i="1"/>
  <c r="EX7" i="1" s="1"/>
  <c r="CV7" i="1"/>
  <c r="ET401" i="1"/>
  <c r="EX401" i="1" s="1"/>
  <c r="CV401" i="1"/>
  <c r="ET107" i="1"/>
  <c r="EX107" i="1" s="1"/>
  <c r="CV107" i="1"/>
  <c r="ET893" i="1"/>
  <c r="EX893" i="1" s="1"/>
  <c r="CV893" i="1"/>
  <c r="EU388" i="1"/>
  <c r="EY388" i="1" s="1"/>
  <c r="CV388" i="1"/>
  <c r="ET668" i="1"/>
  <c r="EX668" i="1" s="1"/>
  <c r="CV668" i="1"/>
  <c r="ET623" i="1"/>
  <c r="EX623" i="1" s="1"/>
  <c r="CV623" i="1"/>
  <c r="CL308" i="1"/>
  <c r="CK308" i="1"/>
  <c r="CU142" i="1"/>
  <c r="EM142" i="1" s="1"/>
  <c r="CV142" i="1"/>
  <c r="CL570" i="1"/>
  <c r="CK570" i="1"/>
  <c r="EU511" i="1"/>
  <c r="CU511" i="1"/>
  <c r="CV511" i="1"/>
  <c r="BV488" i="1"/>
  <c r="BU488" i="1"/>
  <c r="CV414" i="1"/>
  <c r="CZ832" i="1"/>
  <c r="EM359" i="1"/>
  <c r="ES839" i="1"/>
  <c r="EW839" i="1" s="1"/>
  <c r="ET839" i="1"/>
  <c r="EX839" i="1" s="1"/>
  <c r="CU90" i="1"/>
  <c r="EM90" i="1" s="1"/>
  <c r="CV90" i="1"/>
  <c r="CQ885" i="1"/>
  <c r="CP885" i="1"/>
  <c r="DZ885" i="1" s="1"/>
  <c r="CL97" i="1"/>
  <c r="CK97" i="1"/>
  <c r="DR801" i="1"/>
  <c r="EM839" i="1"/>
  <c r="CV785" i="1"/>
  <c r="CU785" i="1"/>
  <c r="EM785" i="1" s="1"/>
  <c r="DE785" i="1"/>
  <c r="DI785" i="1" s="1"/>
  <c r="CV839" i="1"/>
  <c r="CL839" i="1"/>
  <c r="CK839" i="1"/>
  <c r="DF785" i="1"/>
  <c r="DJ785" i="1" s="1"/>
  <c r="DT336" i="1"/>
  <c r="DX336" i="1" s="1"/>
  <c r="CP97" i="1"/>
  <c r="DZ97" i="1" s="1"/>
  <c r="CQ97" i="1"/>
  <c r="CZ785" i="1"/>
  <c r="DR336" i="1"/>
  <c r="DV336" i="1" s="1"/>
  <c r="DG832" i="1"/>
  <c r="DK832" i="1" s="1"/>
  <c r="DH832" i="1"/>
  <c r="DL832" i="1" s="1"/>
  <c r="ET414" i="1"/>
  <c r="EX414" i="1" s="1"/>
  <c r="ER414" i="1"/>
  <c r="EV414" i="1" s="1"/>
  <c r="ET359" i="1"/>
  <c r="EX359" i="1" s="1"/>
  <c r="CF122" i="1"/>
  <c r="DM122" i="1" s="1"/>
  <c r="CG122" i="1"/>
  <c r="CA785" i="1"/>
  <c r="DS336" i="1"/>
  <c r="DW336" i="1" s="1"/>
  <c r="DU336" i="1"/>
  <c r="DY336" i="1" s="1"/>
  <c r="DE832" i="1"/>
  <c r="DI832" i="1" s="1"/>
  <c r="ES359" i="1"/>
  <c r="EW359" i="1" s="1"/>
  <c r="ES414" i="1"/>
  <c r="EW414" i="1" s="1"/>
  <c r="EV924" i="1"/>
  <c r="EU359" i="1"/>
  <c r="EY359" i="1" s="1"/>
  <c r="CL832" i="1"/>
  <c r="CK832" i="1"/>
  <c r="CP832" i="1"/>
  <c r="DZ832" i="1" s="1"/>
  <c r="CQ832" i="1"/>
  <c r="CK539" i="1"/>
  <c r="CL539" i="1"/>
  <c r="CK436" i="1"/>
  <c r="CL436" i="1"/>
  <c r="CL729" i="1"/>
  <c r="CK729" i="1"/>
  <c r="CG336" i="1"/>
  <c r="DG785" i="1"/>
  <c r="DK785" i="1" s="1"/>
  <c r="DF832" i="1"/>
  <c r="DJ832" i="1" s="1"/>
  <c r="ER359" i="1"/>
  <c r="EV359" i="1" s="1"/>
  <c r="CF97" i="1"/>
  <c r="DM97" i="1" s="1"/>
  <c r="CG97" i="1"/>
  <c r="CL62" i="1"/>
  <c r="CK62" i="1"/>
  <c r="BZ930" i="1"/>
  <c r="CZ930" i="1" s="1"/>
  <c r="DU930" i="1"/>
  <c r="DY930" i="1" s="1"/>
  <c r="CA940" i="1"/>
  <c r="DG930" i="1"/>
  <c r="DW719" i="1"/>
  <c r="DS488" i="1"/>
  <c r="DW488" i="1" s="1"/>
  <c r="DZ603" i="1"/>
  <c r="CQ32" i="1"/>
  <c r="EH32" i="1"/>
  <c r="EL32" i="1" s="1"/>
  <c r="EE383" i="1"/>
  <c r="CV19" i="1"/>
  <c r="CL797" i="1"/>
  <c r="CK32" i="1"/>
  <c r="CL32" i="1"/>
  <c r="DG940" i="1"/>
  <c r="DK940" i="1" s="1"/>
  <c r="DT341" i="1"/>
  <c r="DX341" i="1" s="1"/>
  <c r="DV32" i="1"/>
  <c r="DX32" i="1"/>
  <c r="DT488" i="1"/>
  <c r="DX488" i="1" s="1"/>
  <c r="DV719" i="1"/>
  <c r="CG488" i="1"/>
  <c r="CQ603" i="1"/>
  <c r="DM930" i="1"/>
  <c r="EG383" i="1"/>
  <c r="EE19" i="1"/>
  <c r="EI19" i="1" s="1"/>
  <c r="CL19" i="1"/>
  <c r="CK19" i="1"/>
  <c r="DR341" i="1"/>
  <c r="DV341" i="1" s="1"/>
  <c r="DW32" i="1"/>
  <c r="DY32" i="1"/>
  <c r="EH603" i="1"/>
  <c r="EL603" i="1" s="1"/>
  <c r="DS341" i="1"/>
  <c r="DW341" i="1" s="1"/>
  <c r="CV797" i="1"/>
  <c r="CU797" i="1"/>
  <c r="EM797" i="1" s="1"/>
  <c r="CG341" i="1"/>
  <c r="DX719" i="1"/>
  <c r="DM341" i="1"/>
  <c r="DH940" i="1"/>
  <c r="DL940" i="1" s="1"/>
  <c r="DU341" i="1"/>
  <c r="DY341" i="1" s="1"/>
  <c r="DF930" i="1"/>
  <c r="DF940" i="1"/>
  <c r="DJ940" i="1" s="1"/>
  <c r="DR930" i="1"/>
  <c r="DV930" i="1" s="1"/>
  <c r="EE32" i="1"/>
  <c r="EI32" i="1" s="1"/>
  <c r="EG32" i="1"/>
  <c r="EK32" i="1" s="1"/>
  <c r="DM488" i="1"/>
  <c r="EG603" i="1"/>
  <c r="EK603" i="1" s="1"/>
  <c r="CZ940" i="1"/>
  <c r="CG930" i="1"/>
  <c r="DU488" i="1"/>
  <c r="DY488" i="1" s="1"/>
  <c r="DT930" i="1"/>
  <c r="DX930" i="1" s="1"/>
  <c r="DR488" i="1"/>
  <c r="DV488" i="1" s="1"/>
  <c r="EE603" i="1"/>
  <c r="EI603" i="1" s="1"/>
  <c r="DZ32" i="1"/>
  <c r="EH383" i="1"/>
  <c r="CQ797" i="1"/>
  <c r="CP797" i="1"/>
  <c r="DZ797" i="1" s="1"/>
  <c r="EU341" i="1"/>
  <c r="EV719" i="1"/>
  <c r="EY719" i="1"/>
  <c r="DM336" i="1"/>
  <c r="EG940" i="1"/>
  <c r="EW924" i="1"/>
  <c r="CG699" i="1"/>
  <c r="CF699" i="1"/>
  <c r="DM699" i="1" s="1"/>
  <c r="CP201" i="1"/>
  <c r="CQ201" i="1"/>
  <c r="CP896" i="1"/>
  <c r="DZ896" i="1" s="1"/>
  <c r="CP645" i="1"/>
  <c r="CG525" i="1"/>
  <c r="CG653" i="1"/>
  <c r="CQ141" i="1"/>
  <c r="CG204" i="1"/>
  <c r="CG285" i="1"/>
  <c r="CP751" i="1"/>
  <c r="DZ751" i="1" s="1"/>
  <c r="CQ248" i="1"/>
  <c r="EF341" i="1"/>
  <c r="EJ341" i="1" s="1"/>
  <c r="CF605" i="1"/>
  <c r="DM605" i="1" s="1"/>
  <c r="EE341" i="1"/>
  <c r="EI341" i="1" s="1"/>
  <c r="EG341" i="1"/>
  <c r="EK341" i="1" s="1"/>
  <c r="DZ341" i="1"/>
  <c r="CQ341" i="1"/>
  <c r="CU940" i="1"/>
  <c r="EM940" i="1" s="1"/>
  <c r="CV940" i="1"/>
  <c r="CV341" i="1"/>
  <c r="CU341" i="1"/>
  <c r="EM341" i="1" s="1"/>
  <c r="CL341" i="1"/>
  <c r="CK341" i="1"/>
  <c r="CF940" i="1"/>
  <c r="DM940" i="1" s="1"/>
  <c r="CG940" i="1"/>
  <c r="EV940" i="1"/>
  <c r="EJ219" i="1"/>
  <c r="EI219" i="1"/>
  <c r="DW372" i="1"/>
  <c r="EV677" i="1"/>
  <c r="DV944" i="1"/>
  <c r="CV603" i="1"/>
  <c r="CU603" i="1"/>
  <c r="EM603" i="1" s="1"/>
  <c r="CV336" i="1"/>
  <c r="CU336" i="1"/>
  <c r="EM336" i="1" s="1"/>
  <c r="CQ336" i="1"/>
  <c r="CP336" i="1"/>
  <c r="DZ336" i="1" s="1"/>
  <c r="CL603" i="1"/>
  <c r="CK603" i="1"/>
  <c r="CP383" i="1"/>
  <c r="DZ383" i="1" s="1"/>
  <c r="CQ383" i="1"/>
  <c r="CV498" i="1"/>
  <c r="CU498" i="1"/>
  <c r="EM498" i="1" s="1"/>
  <c r="CP801" i="1"/>
  <c r="DZ801" i="1" s="1"/>
  <c r="CQ801" i="1"/>
  <c r="CL336" i="1"/>
  <c r="CK336" i="1"/>
  <c r="CK383" i="1"/>
  <c r="CL383" i="1"/>
  <c r="CL801" i="1"/>
  <c r="CK801" i="1"/>
  <c r="CG801" i="1"/>
  <c r="CF801" i="1"/>
  <c r="DM801" i="1" s="1"/>
  <c r="EW677" i="1"/>
  <c r="DW944" i="1"/>
  <c r="DX64" i="1"/>
  <c r="DV926" i="1"/>
  <c r="DY677" i="1"/>
  <c r="DW74" i="1"/>
  <c r="DW926" i="1"/>
  <c r="DY944" i="1"/>
  <c r="DM202" i="1"/>
  <c r="DM124" i="1"/>
  <c r="DM976" i="1"/>
  <c r="DM873" i="1"/>
  <c r="DM86" i="1"/>
  <c r="DM685" i="1"/>
  <c r="DM882" i="1"/>
  <c r="DM630" i="1"/>
  <c r="DM418" i="1"/>
  <c r="DM296" i="1"/>
  <c r="DM911" i="1"/>
  <c r="DM707" i="1"/>
  <c r="DM864" i="1"/>
  <c r="DM119" i="1"/>
  <c r="DM510" i="1"/>
  <c r="DM933" i="1"/>
  <c r="DM529" i="1"/>
  <c r="DM235" i="1"/>
  <c r="DM256" i="1"/>
  <c r="DM356" i="1"/>
  <c r="DM856" i="1"/>
  <c r="DM736" i="1"/>
  <c r="DM352" i="1"/>
  <c r="DM791" i="1"/>
  <c r="DM913" i="1"/>
  <c r="DM337" i="1"/>
  <c r="DM601" i="1"/>
  <c r="DM412" i="1"/>
  <c r="DM394" i="1"/>
  <c r="DM708" i="1"/>
  <c r="DM226" i="1"/>
  <c r="DM651" i="1"/>
  <c r="DM185" i="1"/>
  <c r="DM691" i="1"/>
  <c r="DM564" i="1"/>
  <c r="DM39" i="1"/>
  <c r="DM747" i="1"/>
  <c r="DM134" i="1"/>
  <c r="DM516" i="1"/>
  <c r="DM916" i="1"/>
  <c r="DM787" i="1"/>
  <c r="DM310" i="1"/>
  <c r="DM334" i="1"/>
  <c r="DM262" i="1"/>
  <c r="DM698" i="1"/>
  <c r="DM112" i="1"/>
  <c r="DM528" i="1"/>
  <c r="DM157" i="1"/>
  <c r="DM557" i="1"/>
  <c r="DM220" i="1"/>
  <c r="DM773" i="1"/>
  <c r="DM750" i="1"/>
  <c r="DM153" i="1"/>
  <c r="DM805" i="1"/>
  <c r="DM258" i="1"/>
  <c r="DM627" i="1"/>
  <c r="DM52" i="1"/>
  <c r="DM803" i="1"/>
  <c r="DM332" i="1"/>
  <c r="DM303" i="1"/>
  <c r="DM914" i="1"/>
  <c r="DM616" i="1"/>
  <c r="DM588" i="1"/>
  <c r="DM980" i="1"/>
  <c r="DM5" i="1"/>
  <c r="DM442" i="1"/>
  <c r="DM903" i="1"/>
  <c r="DM716" i="1"/>
  <c r="DM78" i="1"/>
  <c r="DM912" i="1"/>
  <c r="DM82" i="1"/>
  <c r="DM70" i="1"/>
  <c r="DM720" i="1"/>
  <c r="DM225" i="1"/>
  <c r="DM654" i="1"/>
  <c r="DM776" i="1"/>
  <c r="DM249" i="1"/>
  <c r="DM294" i="1"/>
  <c r="DM743" i="1"/>
  <c r="DM906" i="1"/>
  <c r="DM165" i="1"/>
  <c r="DM389" i="1"/>
  <c r="DM949" i="1"/>
  <c r="DM974" i="1"/>
  <c r="DM260" i="1"/>
  <c r="DM954" i="1"/>
  <c r="DM826" i="1"/>
  <c r="DM485" i="1"/>
  <c r="DM593" i="1"/>
  <c r="DM364" i="1"/>
  <c r="DM888" i="1"/>
  <c r="DM647" i="1"/>
  <c r="DM386" i="1"/>
  <c r="DM615" i="1"/>
  <c r="DM431" i="1"/>
  <c r="DM595" i="1"/>
  <c r="DM838" i="1"/>
  <c r="DM978" i="1"/>
  <c r="DM497" i="1"/>
  <c r="DM870" i="1"/>
  <c r="DM14" i="1"/>
  <c r="DM194" i="1"/>
  <c r="DM670" i="1"/>
  <c r="DM527" i="1"/>
  <c r="DM724" i="1"/>
  <c r="DM662" i="1"/>
  <c r="DM656" i="1"/>
  <c r="DM575" i="1"/>
  <c r="DM135" i="1"/>
  <c r="DM229" i="1"/>
  <c r="DM766" i="1"/>
  <c r="DM317" i="1"/>
  <c r="DM639" i="1"/>
  <c r="DM881" i="1"/>
  <c r="DM117" i="1"/>
  <c r="DM772" i="1"/>
  <c r="DM792" i="1"/>
  <c r="DM837" i="1"/>
  <c r="DM201" i="1"/>
  <c r="DM98" i="1"/>
  <c r="DM671" i="1"/>
  <c r="DM859" i="1"/>
  <c r="DM344" i="1"/>
  <c r="DM927" i="1"/>
  <c r="DM734" i="1"/>
  <c r="DM489" i="1"/>
  <c r="DM823" i="1"/>
  <c r="DM613" i="1"/>
  <c r="DM345" i="1"/>
  <c r="DM786" i="1"/>
  <c r="DM133" i="1"/>
  <c r="DM967" i="1"/>
  <c r="DM780" i="1"/>
  <c r="DM215" i="1"/>
  <c r="DM554" i="1"/>
  <c r="DM270" i="1"/>
  <c r="DM423" i="1"/>
  <c r="DM721" i="1"/>
  <c r="DM183" i="1"/>
  <c r="DM777" i="1"/>
  <c r="DM53" i="1"/>
  <c r="DM770" i="1"/>
  <c r="DM400" i="1"/>
  <c r="DM250" i="1"/>
  <c r="DM240" i="1"/>
  <c r="DM473" i="1"/>
  <c r="DM205" i="1"/>
  <c r="DM597" i="1"/>
  <c r="DM66" i="1"/>
  <c r="DM331" i="1"/>
  <c r="DM643" i="1"/>
  <c r="DM675" i="1"/>
  <c r="DM320" i="1"/>
  <c r="DM181" i="1"/>
  <c r="DM427" i="1"/>
  <c r="DM907" i="1"/>
  <c r="DM688" i="1"/>
  <c r="DM751" i="1"/>
  <c r="DM543" i="1"/>
  <c r="DM105" i="1"/>
  <c r="DM483" i="1"/>
  <c r="DM894" i="1"/>
  <c r="DM681" i="1"/>
  <c r="DM390" i="1"/>
  <c r="DM329" i="1"/>
  <c r="DM530" i="1"/>
  <c r="DM775" i="1"/>
  <c r="DM101" i="1"/>
  <c r="DM179" i="1"/>
  <c r="DM25" i="1"/>
  <c r="DM767" i="1"/>
  <c r="DM749" i="1"/>
  <c r="DM714" i="1"/>
  <c r="DM660" i="1"/>
  <c r="DM783" i="1"/>
  <c r="DM583" i="1"/>
  <c r="DM276" i="1"/>
  <c r="DM451" i="1"/>
  <c r="DM468" i="1"/>
  <c r="DM855" i="1"/>
  <c r="DM525" i="1"/>
  <c r="DM495" i="1"/>
  <c r="DM759" i="1"/>
  <c r="DM241" i="1"/>
  <c r="DM446" i="1"/>
  <c r="DM16" i="1"/>
  <c r="DM645" i="1"/>
  <c r="DM866" i="1"/>
  <c r="DM596" i="1"/>
  <c r="DM895" i="1"/>
  <c r="DM869" i="1"/>
  <c r="DM806" i="1"/>
  <c r="DM632" i="1"/>
  <c r="DM586" i="1"/>
  <c r="DM917" i="1"/>
  <c r="DM653" i="1"/>
  <c r="DM929" i="1"/>
  <c r="DM290" i="1"/>
  <c r="DM34" i="1"/>
  <c r="DM815" i="1"/>
  <c r="DM676" i="1"/>
  <c r="DM961" i="1"/>
  <c r="DM284" i="1"/>
  <c r="DM925" i="1"/>
  <c r="DM607" i="1"/>
  <c r="DM637" i="1"/>
  <c r="DM269" i="1"/>
  <c r="DM425" i="1"/>
  <c r="DM493" i="1"/>
  <c r="DM886" i="1"/>
  <c r="DM587" i="1"/>
  <c r="DM484" i="1"/>
  <c r="DM285" i="1"/>
  <c r="DM379" i="1"/>
  <c r="DM3" i="1"/>
  <c r="DM18" i="1"/>
  <c r="DM889" i="1"/>
  <c r="DM763" i="1"/>
  <c r="DM657" i="1"/>
  <c r="DM305" i="1"/>
  <c r="DM834" i="1"/>
  <c r="DM204" i="1"/>
  <c r="DM325" i="1"/>
  <c r="DM847" i="1"/>
  <c r="DM280" i="1"/>
  <c r="DM174" i="1"/>
  <c r="DM68" i="1"/>
  <c r="DM369" i="1"/>
  <c r="DM248" i="1"/>
  <c r="DM800" i="1"/>
  <c r="DM141" i="1"/>
  <c r="DM115" i="1"/>
  <c r="DM874" i="1"/>
  <c r="DM452" i="1"/>
  <c r="DM265" i="1"/>
  <c r="DM77" i="1"/>
  <c r="DM60" i="1"/>
  <c r="DM243" i="1"/>
  <c r="DM374" i="1"/>
  <c r="DM523" i="1"/>
  <c r="DM831" i="1"/>
  <c r="DM678" i="1"/>
  <c r="DM476" i="1"/>
  <c r="DM411" i="1"/>
  <c r="DM443" i="1"/>
  <c r="DM576" i="1"/>
  <c r="DM6" i="1"/>
  <c r="DM541" i="1"/>
  <c r="DM214" i="1"/>
  <c r="DM939" i="1"/>
  <c r="DM167" i="1"/>
  <c r="DM399" i="1"/>
  <c r="DM655" i="1"/>
  <c r="DM883" i="1"/>
  <c r="DM492" i="1"/>
  <c r="DM904" i="1"/>
  <c r="DM755" i="1"/>
  <c r="DM455" i="1"/>
  <c r="DM139" i="1"/>
  <c r="DM160" i="1"/>
  <c r="DM878" i="1"/>
  <c r="DM328" i="1"/>
  <c r="DM79" i="1"/>
  <c r="DM50" i="1"/>
  <c r="DM387" i="1"/>
  <c r="DM506" i="1"/>
  <c r="DM354" i="1"/>
  <c r="DM533" i="1"/>
  <c r="DM509" i="1"/>
  <c r="DM472" i="1"/>
  <c r="DM796" i="1"/>
  <c r="DM298" i="1"/>
  <c r="DM748" i="1"/>
  <c r="DM487" i="1"/>
  <c r="DM942" i="1"/>
  <c r="DM162" i="1"/>
  <c r="DM222" i="1"/>
  <c r="DM108" i="1"/>
  <c r="DM405" i="1"/>
  <c r="DM196" i="1"/>
  <c r="DM223" i="1"/>
  <c r="DM99" i="1"/>
  <c r="DM67" i="1"/>
  <c r="DM91" i="1"/>
  <c r="DM255" i="1"/>
  <c r="DM922" i="1"/>
  <c r="DM93" i="1"/>
  <c r="DM339" i="1"/>
  <c r="DM614" i="1"/>
  <c r="DM477" i="1"/>
  <c r="DM621" i="1"/>
  <c r="DM166" i="1"/>
  <c r="DM568" i="1"/>
  <c r="DM445" i="1"/>
  <c r="DM278" i="1"/>
  <c r="DM817" i="1"/>
  <c r="DM264" i="1"/>
  <c r="DM504" i="1"/>
  <c r="DM921" i="1"/>
  <c r="DM553" i="1"/>
  <c r="DM658" i="1"/>
  <c r="DM12" i="1"/>
  <c r="DM9" i="1"/>
  <c r="DM857" i="1"/>
  <c r="DM457" i="1"/>
  <c r="DM263" i="1"/>
  <c r="DM403" i="1"/>
  <c r="DM261" i="1"/>
  <c r="DM355" i="1"/>
  <c r="DM277" i="1"/>
  <c r="DM879" i="1"/>
  <c r="DM168" i="1"/>
  <c r="DM877" i="1"/>
  <c r="DM385" i="1"/>
  <c r="DM943" i="1"/>
  <c r="DM686" i="1"/>
  <c r="DM396" i="1"/>
  <c r="DM271" i="1"/>
  <c r="DM619" i="1"/>
  <c r="DM608" i="1"/>
  <c r="DM295" i="1"/>
  <c r="DM508" i="1"/>
  <c r="DM915" i="1"/>
  <c r="DM88" i="1"/>
  <c r="DM562" i="1"/>
  <c r="DM679" i="1"/>
  <c r="DM813" i="1"/>
  <c r="DM207" i="1"/>
  <c r="DM730" i="1"/>
  <c r="DM962" i="1"/>
  <c r="DM454" i="1"/>
  <c r="DM15" i="1"/>
  <c r="DM558" i="1"/>
  <c r="DM228" i="1"/>
  <c r="DM953" i="1"/>
  <c r="EY760" i="1"/>
  <c r="EY742" i="1"/>
  <c r="EY178" i="1"/>
  <c r="EX971" i="1"/>
  <c r="EK760" i="1"/>
  <c r="EK858" i="1"/>
  <c r="EL705" i="1"/>
  <c r="EK828" i="1"/>
  <c r="EK323" i="1"/>
  <c r="EK852" i="1"/>
  <c r="EL829" i="1"/>
  <c r="EK971" i="1"/>
  <c r="EL450" i="1"/>
  <c r="EX642" i="1"/>
  <c r="EY955" i="1"/>
  <c r="EX419" i="1"/>
  <c r="EY63" i="1"/>
  <c r="EX569" i="1"/>
  <c r="EK642" i="1"/>
  <c r="EL419" i="1"/>
  <c r="EL118" i="1"/>
  <c r="EL514" i="1"/>
  <c r="EK84" i="1"/>
  <c r="EK569" i="1"/>
  <c r="EK499" i="1"/>
  <c r="EK170" i="1"/>
  <c r="EL611" i="1"/>
  <c r="EL392" i="1"/>
  <c r="EY599" i="1"/>
  <c r="EY351" i="1"/>
  <c r="EY438" i="1"/>
  <c r="EY470" i="1"/>
  <c r="DM975" i="1"/>
  <c r="DM849" i="1"/>
  <c r="EL599" i="1"/>
  <c r="EL590" i="1"/>
  <c r="EK809" i="1"/>
  <c r="EK438" i="1"/>
  <c r="EK722" i="1"/>
  <c r="EY61" i="1"/>
  <c r="EX11" i="1"/>
  <c r="EY266" i="1"/>
  <c r="EK641" i="1"/>
  <c r="EK11" i="1"/>
  <c r="EL266" i="1"/>
  <c r="EK210" i="1"/>
  <c r="EX319" i="1"/>
  <c r="EX534" i="1"/>
  <c r="EX46" i="1"/>
  <c r="EY130" i="1"/>
  <c r="EK319" i="1"/>
  <c r="EK46" i="1"/>
  <c r="EL8" i="1"/>
  <c r="EK130" i="1"/>
  <c r="EY234" i="1"/>
  <c r="EX950" i="1"/>
  <c r="EY507" i="1"/>
  <c r="EX664" i="1"/>
  <c r="EL731" i="1"/>
  <c r="EL76" i="1"/>
  <c r="EK38" i="1"/>
  <c r="EL592" i="1"/>
  <c r="EK24" i="1"/>
  <c r="EL861" i="1"/>
  <c r="EK466" i="1"/>
  <c r="EK507" i="1"/>
  <c r="EK535" i="1"/>
  <c r="EK672" i="1"/>
  <c r="EK951" i="1"/>
  <c r="EK664" i="1"/>
  <c r="EY965" i="1"/>
  <c r="EY947" i="1"/>
  <c r="EY640" i="1"/>
  <c r="EY740" i="1"/>
  <c r="EL965" i="1"/>
  <c r="EK868" i="1"/>
  <c r="EL947" i="1"/>
  <c r="EK640" i="1"/>
  <c r="EL740" i="1"/>
  <c r="EK375" i="1"/>
  <c r="EL4" i="1"/>
  <c r="EY422" i="1"/>
  <c r="EX646" i="1"/>
  <c r="EX365" i="1"/>
  <c r="EK546" i="1"/>
  <c r="EK121" i="1"/>
  <c r="EK819" i="1"/>
  <c r="EK321" i="1"/>
  <c r="EK371" i="1"/>
  <c r="EK422" i="1"/>
  <c r="EK845" i="1"/>
  <c r="EX814" i="1"/>
  <c r="EY291" i="1"/>
  <c r="EX360" i="1"/>
  <c r="EK253" i="1"/>
  <c r="EK696" i="1"/>
  <c r="EK814" i="1"/>
  <c r="EL291" i="1"/>
  <c r="EK333" i="1"/>
  <c r="EX835" i="1"/>
  <c r="EY898" i="1"/>
  <c r="EX899" i="1"/>
  <c r="EL807" i="1"/>
  <c r="EK835" i="1"/>
  <c r="EL898" i="1"/>
  <c r="EK789" i="1"/>
  <c r="EL252" i="1"/>
  <c r="EL465" i="1"/>
  <c r="EK899" i="1"/>
  <c r="EK435" i="1"/>
  <c r="EL876" i="1"/>
  <c r="EY217" i="1"/>
  <c r="EX680" i="1"/>
  <c r="EL81" i="1"/>
  <c r="EK217" i="1"/>
  <c r="EK479" i="1"/>
  <c r="EX652" i="1"/>
  <c r="EX2" i="1"/>
  <c r="EL652" i="1"/>
  <c r="EL941" i="1"/>
  <c r="EY919" i="1"/>
  <c r="EX413" i="1"/>
  <c r="EL905" i="1"/>
  <c r="EK919" i="1"/>
  <c r="EL224" i="1"/>
  <c r="EL560" i="1"/>
  <c r="EK413" i="1"/>
  <c r="EK667" i="1"/>
  <c r="EK37" i="1"/>
  <c r="EK515" i="1"/>
  <c r="EL494" i="1"/>
  <c r="EK212" i="1"/>
  <c r="EX128" i="1"/>
  <c r="EY213" i="1"/>
  <c r="EX715" i="1"/>
  <c r="EL203" i="1"/>
  <c r="EY620" i="1"/>
  <c r="EY683" i="1"/>
  <c r="EY566" i="1"/>
  <c r="EX432" i="1"/>
  <c r="EX649" i="1"/>
  <c r="EY83" i="1"/>
  <c r="EL227" i="1"/>
  <c r="EK757" i="1"/>
  <c r="EL649" i="1"/>
  <c r="EL83" i="1"/>
  <c r="EL302" i="1"/>
  <c r="EK620" i="1"/>
  <c r="EL683" i="1"/>
  <c r="EL566" i="1"/>
  <c r="EK432" i="1"/>
  <c r="EX136" i="1"/>
  <c r="EX626" i="1"/>
  <c r="EL173" i="1"/>
  <c r="EK7" i="1"/>
  <c r="EL136" i="1"/>
  <c r="EL626" i="1"/>
  <c r="EK585" i="1"/>
  <c r="EK107" i="1"/>
  <c r="EK424" i="1"/>
  <c r="EL188" i="1"/>
  <c r="EL85" i="1"/>
  <c r="EK706" i="1"/>
  <c r="EY622" i="1"/>
  <c r="EY441" i="1"/>
  <c r="EK622" i="1"/>
  <c r="EL388" i="1"/>
  <c r="EL132" i="1"/>
  <c r="EK441" i="1"/>
  <c r="EX188" i="1"/>
  <c r="EK244" i="1"/>
  <c r="EL633" i="1"/>
  <c r="EX966" i="1"/>
  <c r="EK312" i="1"/>
  <c r="EK511" i="1"/>
  <c r="EX314" i="1"/>
  <c r="EY570" i="1"/>
  <c r="EY725" i="1"/>
  <c r="EY26" i="1"/>
  <c r="EL275" i="1"/>
  <c r="EK314" i="1"/>
  <c r="EK668" i="1"/>
  <c r="EK211" i="1"/>
  <c r="EL623" i="1"/>
  <c r="EK570" i="1"/>
  <c r="EK502" i="1"/>
  <c r="EL725" i="1"/>
  <c r="EL152" i="1"/>
  <c r="EL26" i="1"/>
  <c r="EK496" i="1"/>
  <c r="EK308" i="1"/>
  <c r="EY297" i="1"/>
  <c r="EK149" i="1"/>
  <c r="EK610" i="1"/>
  <c r="EL297" i="1"/>
  <c r="ES732" i="1"/>
  <c r="ER732" i="1"/>
  <c r="EU732" i="1"/>
  <c r="ET732" i="1"/>
  <c r="EE732" i="1"/>
  <c r="EF732" i="1"/>
  <c r="EH732" i="1"/>
  <c r="EG732" i="1"/>
  <c r="ES58" i="1"/>
  <c r="ER58" i="1"/>
  <c r="ET58" i="1"/>
  <c r="EU58" i="1"/>
  <c r="EF58" i="1"/>
  <c r="EE58" i="1"/>
  <c r="EH58" i="1"/>
  <c r="EG58" i="1"/>
  <c r="ES505" i="1"/>
  <c r="ER505" i="1"/>
  <c r="EU505" i="1"/>
  <c r="ET505" i="1"/>
  <c r="EF505" i="1"/>
  <c r="EE505" i="1"/>
  <c r="EG505" i="1"/>
  <c r="EH505" i="1"/>
  <c r="ER579" i="1"/>
  <c r="ES579" i="1"/>
  <c r="ET579" i="1"/>
  <c r="EU579" i="1"/>
  <c r="EE579" i="1"/>
  <c r="EF579" i="1"/>
  <c r="EH579" i="1"/>
  <c r="EG579" i="1"/>
  <c r="ES779" i="1"/>
  <c r="ER779" i="1"/>
  <c r="ET779" i="1"/>
  <c r="EU779" i="1"/>
  <c r="EF779" i="1"/>
  <c r="EE779" i="1"/>
  <c r="EG779" i="1"/>
  <c r="EH779" i="1"/>
  <c r="CV458" i="1"/>
  <c r="ES458" i="1"/>
  <c r="ER458" i="1"/>
  <c r="EU458" i="1"/>
  <c r="ET458" i="1"/>
  <c r="EF458" i="1"/>
  <c r="EE458" i="1"/>
  <c r="EH458" i="1"/>
  <c r="EG458" i="1"/>
  <c r="CV521" i="1"/>
  <c r="ES521" i="1"/>
  <c r="ER521" i="1"/>
  <c r="EU521" i="1"/>
  <c r="ET521" i="1"/>
  <c r="EE521" i="1"/>
  <c r="EF521" i="1"/>
  <c r="EG521" i="1"/>
  <c r="EH521" i="1"/>
  <c r="CV718" i="1"/>
  <c r="EM718" i="1"/>
  <c r="ER718" i="1"/>
  <c r="EV718" i="1" s="1"/>
  <c r="ES718" i="1"/>
  <c r="EW718" i="1" s="1"/>
  <c r="EU718" i="1"/>
  <c r="EY718" i="1" s="1"/>
  <c r="ET718" i="1"/>
  <c r="EX718" i="1" s="1"/>
  <c r="CQ718" i="1"/>
  <c r="EF718" i="1"/>
  <c r="EE718" i="1"/>
  <c r="EG718" i="1"/>
  <c r="EH718" i="1"/>
  <c r="CV171" i="1"/>
  <c r="EM171" i="1"/>
  <c r="ES171" i="1"/>
  <c r="EW171" i="1" s="1"/>
  <c r="ER171" i="1"/>
  <c r="EV171" i="1" s="1"/>
  <c r="EU171" i="1"/>
  <c r="EY171" i="1" s="1"/>
  <c r="ET171" i="1"/>
  <c r="EX171" i="1" s="1"/>
  <c r="CQ171" i="1"/>
  <c r="EE171" i="1"/>
  <c r="EF171" i="1"/>
  <c r="EH171" i="1"/>
  <c r="EG171" i="1"/>
  <c r="CV979" i="1"/>
  <c r="EM979" i="1"/>
  <c r="ES979" i="1"/>
  <c r="EW979" i="1" s="1"/>
  <c r="ER979" i="1"/>
  <c r="EV979" i="1" s="1"/>
  <c r="EU979" i="1"/>
  <c r="EY979" i="1" s="1"/>
  <c r="ET979" i="1"/>
  <c r="EX979" i="1" s="1"/>
  <c r="CQ979" i="1"/>
  <c r="EE979" i="1"/>
  <c r="EF979" i="1"/>
  <c r="EG979" i="1"/>
  <c r="EH979" i="1"/>
  <c r="ES818" i="1"/>
  <c r="ER818" i="1"/>
  <c r="EU818" i="1"/>
  <c r="ET818" i="1"/>
  <c r="CQ818" i="1"/>
  <c r="EE818" i="1"/>
  <c r="EF818" i="1"/>
  <c r="EH818" i="1"/>
  <c r="EG818" i="1"/>
  <c r="ES486" i="1"/>
  <c r="ER486" i="1"/>
  <c r="ET486" i="1"/>
  <c r="EU486" i="1"/>
  <c r="CQ486" i="1"/>
  <c r="DZ486" i="1"/>
  <c r="EE486" i="1"/>
  <c r="EI486" i="1" s="1"/>
  <c r="EF486" i="1"/>
  <c r="EJ486" i="1" s="1"/>
  <c r="EG486" i="1"/>
  <c r="EK486" i="1" s="1"/>
  <c r="EH486" i="1"/>
  <c r="EL486" i="1" s="1"/>
  <c r="CV685" i="1"/>
  <c r="EM685" i="1"/>
  <c r="ES685" i="1"/>
  <c r="EW685" i="1" s="1"/>
  <c r="ER685" i="1"/>
  <c r="EV685" i="1" s="1"/>
  <c r="ET685" i="1"/>
  <c r="EX685" i="1" s="1"/>
  <c r="EU685" i="1"/>
  <c r="EY685" i="1" s="1"/>
  <c r="CQ685" i="1"/>
  <c r="DZ685" i="1"/>
  <c r="EE685" i="1"/>
  <c r="EI685" i="1" s="1"/>
  <c r="EF685" i="1"/>
  <c r="EJ685" i="1" s="1"/>
  <c r="EG685" i="1"/>
  <c r="EK685" i="1" s="1"/>
  <c r="EH685" i="1"/>
  <c r="EL685" i="1" s="1"/>
  <c r="ES891" i="1"/>
  <c r="ER891" i="1"/>
  <c r="EU891" i="1"/>
  <c r="ET891" i="1"/>
  <c r="CQ891" i="1"/>
  <c r="DZ891" i="1"/>
  <c r="EF891" i="1"/>
  <c r="EJ891" i="1" s="1"/>
  <c r="EE891" i="1"/>
  <c r="EI891" i="1" s="1"/>
  <c r="EG891" i="1"/>
  <c r="EK891" i="1" s="1"/>
  <c r="EH891" i="1"/>
  <c r="EL891" i="1" s="1"/>
  <c r="CV460" i="1"/>
  <c r="ES460" i="1"/>
  <c r="ER460" i="1"/>
  <c r="ET460" i="1"/>
  <c r="EU460" i="1"/>
  <c r="CQ460" i="1"/>
  <c r="DZ460" i="1"/>
  <c r="EF460" i="1"/>
  <c r="EJ460" i="1" s="1"/>
  <c r="EE460" i="1"/>
  <c r="EI460" i="1" s="1"/>
  <c r="EG460" i="1"/>
  <c r="EK460" i="1" s="1"/>
  <c r="EH460" i="1"/>
  <c r="EL460" i="1" s="1"/>
  <c r="CV474" i="1"/>
  <c r="ES474" i="1"/>
  <c r="ER474" i="1"/>
  <c r="ET474" i="1"/>
  <c r="EU474" i="1"/>
  <c r="CQ474" i="1"/>
  <c r="DZ474" i="1"/>
  <c r="EE474" i="1"/>
  <c r="EI474" i="1" s="1"/>
  <c r="EF474" i="1"/>
  <c r="EJ474" i="1" s="1"/>
  <c r="EH474" i="1"/>
  <c r="EL474" i="1" s="1"/>
  <c r="EG474" i="1"/>
  <c r="EK474" i="1" s="1"/>
  <c r="ER43" i="1"/>
  <c r="ES43" i="1"/>
  <c r="EU43" i="1"/>
  <c r="ET43" i="1"/>
  <c r="CQ43" i="1"/>
  <c r="DZ43" i="1"/>
  <c r="EF43" i="1"/>
  <c r="EJ43" i="1" s="1"/>
  <c r="EE43" i="1"/>
  <c r="EI43" i="1" s="1"/>
  <c r="EG43" i="1"/>
  <c r="EK43" i="1" s="1"/>
  <c r="EH43" i="1"/>
  <c r="EL43" i="1" s="1"/>
  <c r="CV202" i="1"/>
  <c r="EM202" i="1"/>
  <c r="ES202" i="1"/>
  <c r="EW202" i="1" s="1"/>
  <c r="ER202" i="1"/>
  <c r="EV202" i="1" s="1"/>
  <c r="EU202" i="1"/>
  <c r="EY202" i="1" s="1"/>
  <c r="ET202" i="1"/>
  <c r="EX202" i="1" s="1"/>
  <c r="CQ202" i="1"/>
  <c r="EF202" i="1"/>
  <c r="EE202" i="1"/>
  <c r="EG202" i="1"/>
  <c r="EH202" i="1"/>
  <c r="CV882" i="1"/>
  <c r="ER882" i="1"/>
  <c r="ES882" i="1"/>
  <c r="ET882" i="1"/>
  <c r="EU882" i="1"/>
  <c r="CQ882" i="1"/>
  <c r="DZ882" i="1"/>
  <c r="EE882" i="1"/>
  <c r="EI882" i="1" s="1"/>
  <c r="EF882" i="1"/>
  <c r="EJ882" i="1" s="1"/>
  <c r="EG882" i="1"/>
  <c r="EK882" i="1" s="1"/>
  <c r="EH882" i="1"/>
  <c r="EL882" i="1" s="1"/>
  <c r="CV630" i="1"/>
  <c r="EM630" i="1"/>
  <c r="ER630" i="1"/>
  <c r="EV630" i="1" s="1"/>
  <c r="ES630" i="1"/>
  <c r="EW630" i="1" s="1"/>
  <c r="ET630" i="1"/>
  <c r="EX630" i="1" s="1"/>
  <c r="EU630" i="1"/>
  <c r="EY630" i="1" s="1"/>
  <c r="CQ630" i="1"/>
  <c r="EE630" i="1"/>
  <c r="EF630" i="1"/>
  <c r="EH630" i="1"/>
  <c r="EG630" i="1"/>
  <c r="CV707" i="1"/>
  <c r="EM707" i="1"/>
  <c r="ES707" i="1"/>
  <c r="EW707" i="1" s="1"/>
  <c r="ER707" i="1"/>
  <c r="EV707" i="1" s="1"/>
  <c r="EU707" i="1"/>
  <c r="EY707" i="1" s="1"/>
  <c r="ET707" i="1"/>
  <c r="EX707" i="1" s="1"/>
  <c r="CQ707" i="1"/>
  <c r="DZ707" i="1"/>
  <c r="EE707" i="1"/>
  <c r="EI707" i="1" s="1"/>
  <c r="EF707" i="1"/>
  <c r="EJ707" i="1" s="1"/>
  <c r="EH707" i="1"/>
  <c r="EL707" i="1" s="1"/>
  <c r="EG707" i="1"/>
  <c r="EK707" i="1" s="1"/>
  <c r="CV418" i="1"/>
  <c r="ER418" i="1"/>
  <c r="ES418" i="1"/>
  <c r="ET418" i="1"/>
  <c r="EU418" i="1"/>
  <c r="CQ418" i="1"/>
  <c r="DZ418" i="1"/>
  <c r="EF418" i="1"/>
  <c r="EJ418" i="1" s="1"/>
  <c r="EE418" i="1"/>
  <c r="EI418" i="1" s="1"/>
  <c r="EG418" i="1"/>
  <c r="EK418" i="1" s="1"/>
  <c r="EH418" i="1"/>
  <c r="EL418" i="1" s="1"/>
  <c r="ES124" i="1"/>
  <c r="ER124" i="1"/>
  <c r="EU124" i="1"/>
  <c r="ET124" i="1"/>
  <c r="CQ124" i="1"/>
  <c r="DZ124" i="1"/>
  <c r="EF124" i="1"/>
  <c r="EJ124" i="1" s="1"/>
  <c r="EE124" i="1"/>
  <c r="EI124" i="1" s="1"/>
  <c r="EH124" i="1"/>
  <c r="EL124" i="1" s="1"/>
  <c r="EG124" i="1"/>
  <c r="EK124" i="1" s="1"/>
  <c r="ES758" i="1"/>
  <c r="ER758" i="1"/>
  <c r="EU758" i="1"/>
  <c r="ET758" i="1"/>
  <c r="CQ758" i="1"/>
  <c r="DZ758" i="1"/>
  <c r="EF758" i="1"/>
  <c r="EJ758" i="1" s="1"/>
  <c r="EE758" i="1"/>
  <c r="EI758" i="1" s="1"/>
  <c r="EH758" i="1"/>
  <c r="EL758" i="1" s="1"/>
  <c r="EG758" i="1"/>
  <c r="EK758" i="1" s="1"/>
  <c r="CV191" i="1"/>
  <c r="EM191" i="1"/>
  <c r="ES191" i="1"/>
  <c r="EW191" i="1" s="1"/>
  <c r="ER191" i="1"/>
  <c r="EV191" i="1" s="1"/>
  <c r="EU191" i="1"/>
  <c r="EY191" i="1" s="1"/>
  <c r="ET191" i="1"/>
  <c r="EX191" i="1" s="1"/>
  <c r="CQ191" i="1"/>
  <c r="DZ191" i="1"/>
  <c r="EE191" i="1"/>
  <c r="EI191" i="1" s="1"/>
  <c r="EF191" i="1"/>
  <c r="EJ191" i="1" s="1"/>
  <c r="EG191" i="1"/>
  <c r="EK191" i="1" s="1"/>
  <c r="EH191" i="1"/>
  <c r="EL191" i="1" s="1"/>
  <c r="CV976" i="1"/>
  <c r="EM976" i="1"/>
  <c r="ER976" i="1"/>
  <c r="EV976" i="1" s="1"/>
  <c r="ES976" i="1"/>
  <c r="EW976" i="1" s="1"/>
  <c r="ET976" i="1"/>
  <c r="EX976" i="1" s="1"/>
  <c r="EU976" i="1"/>
  <c r="EY976" i="1" s="1"/>
  <c r="CQ976" i="1"/>
  <c r="DZ976" i="1"/>
  <c r="EF976" i="1"/>
  <c r="EJ976" i="1" s="1"/>
  <c r="EE976" i="1"/>
  <c r="EI976" i="1" s="1"/>
  <c r="EG976" i="1"/>
  <c r="EK976" i="1" s="1"/>
  <c r="EH976" i="1"/>
  <c r="EL976" i="1" s="1"/>
  <c r="CV864" i="1"/>
  <c r="ES864" i="1"/>
  <c r="ER864" i="1"/>
  <c r="EU864" i="1"/>
  <c r="ET864" i="1"/>
  <c r="CQ864" i="1"/>
  <c r="DZ864" i="1"/>
  <c r="EF864" i="1"/>
  <c r="EJ864" i="1" s="1"/>
  <c r="EE864" i="1"/>
  <c r="EI864" i="1" s="1"/>
  <c r="EH864" i="1"/>
  <c r="EL864" i="1" s="1"/>
  <c r="EG864" i="1"/>
  <c r="EK864" i="1" s="1"/>
  <c r="CV296" i="1"/>
  <c r="EM296" i="1"/>
  <c r="ER296" i="1"/>
  <c r="EV296" i="1" s="1"/>
  <c r="ES296" i="1"/>
  <c r="EW296" i="1" s="1"/>
  <c r="EU296" i="1"/>
  <c r="EY296" i="1" s="1"/>
  <c r="ET296" i="1"/>
  <c r="EX296" i="1" s="1"/>
  <c r="EE296" i="1"/>
  <c r="EF296" i="1"/>
  <c r="EH296" i="1"/>
  <c r="EG296" i="1"/>
  <c r="CV119" i="1"/>
  <c r="ER119" i="1"/>
  <c r="ES119" i="1"/>
  <c r="ET119" i="1"/>
  <c r="EU119" i="1"/>
  <c r="CQ119" i="1"/>
  <c r="DZ119" i="1"/>
  <c r="EE119" i="1"/>
  <c r="EI119" i="1" s="1"/>
  <c r="EF119" i="1"/>
  <c r="EJ119" i="1" s="1"/>
  <c r="EG119" i="1"/>
  <c r="EK119" i="1" s="1"/>
  <c r="EH119" i="1"/>
  <c r="EL119" i="1" s="1"/>
  <c r="CV873" i="1"/>
  <c r="EM873" i="1"/>
  <c r="ER873" i="1"/>
  <c r="EV873" i="1" s="1"/>
  <c r="ES873" i="1"/>
  <c r="EW873" i="1" s="1"/>
  <c r="EU873" i="1"/>
  <c r="EY873" i="1" s="1"/>
  <c r="ET873" i="1"/>
  <c r="EX873" i="1" s="1"/>
  <c r="CQ873" i="1"/>
  <c r="DZ873" i="1"/>
  <c r="EE873" i="1"/>
  <c r="EI873" i="1" s="1"/>
  <c r="EF873" i="1"/>
  <c r="EJ873" i="1" s="1"/>
  <c r="EH873" i="1"/>
  <c r="EL873" i="1" s="1"/>
  <c r="EG873" i="1"/>
  <c r="EK873" i="1" s="1"/>
  <c r="CV911" i="1"/>
  <c r="EM911" i="1"/>
  <c r="ES911" i="1"/>
  <c r="EW911" i="1" s="1"/>
  <c r="ER911" i="1"/>
  <c r="EV911" i="1" s="1"/>
  <c r="ET911" i="1"/>
  <c r="EX911" i="1" s="1"/>
  <c r="EU911" i="1"/>
  <c r="EY911" i="1" s="1"/>
  <c r="EF911" i="1"/>
  <c r="EE911" i="1"/>
  <c r="EH911" i="1"/>
  <c r="EG911" i="1"/>
  <c r="CV510" i="1"/>
  <c r="ES510" i="1"/>
  <c r="ER510" i="1"/>
  <c r="ET510" i="1"/>
  <c r="EU510" i="1"/>
  <c r="CQ510" i="1"/>
  <c r="DZ510" i="1"/>
  <c r="EF510" i="1"/>
  <c r="EJ510" i="1" s="1"/>
  <c r="EE510" i="1"/>
  <c r="EI510" i="1" s="1"/>
  <c r="EG510" i="1"/>
  <c r="EK510" i="1" s="1"/>
  <c r="EH510" i="1"/>
  <c r="EL510" i="1" s="1"/>
  <c r="CV86" i="1"/>
  <c r="ES86" i="1"/>
  <c r="ER86" i="1"/>
  <c r="ET86" i="1"/>
  <c r="EU86" i="1"/>
  <c r="CQ86" i="1"/>
  <c r="DZ86" i="1"/>
  <c r="EE86" i="1"/>
  <c r="EI86" i="1" s="1"/>
  <c r="EF86" i="1"/>
  <c r="EJ86" i="1" s="1"/>
  <c r="EG86" i="1"/>
  <c r="EK86" i="1" s="1"/>
  <c r="EH86" i="1"/>
  <c r="EL86" i="1" s="1"/>
  <c r="ER216" i="1"/>
  <c r="ES216" i="1"/>
  <c r="EU216" i="1"/>
  <c r="ET216" i="1"/>
  <c r="CQ216" i="1"/>
  <c r="DZ216" i="1"/>
  <c r="EF216" i="1"/>
  <c r="EJ216" i="1" s="1"/>
  <c r="EE216" i="1"/>
  <c r="EI216" i="1" s="1"/>
  <c r="EH216" i="1"/>
  <c r="EL216" i="1" s="1"/>
  <c r="EG216" i="1"/>
  <c r="EK216" i="1" s="1"/>
  <c r="ES933" i="1"/>
  <c r="ER933" i="1"/>
  <c r="ET933" i="1"/>
  <c r="EU933" i="1"/>
  <c r="CQ933" i="1"/>
  <c r="DZ933" i="1"/>
  <c r="EE933" i="1"/>
  <c r="EI933" i="1" s="1"/>
  <c r="EF933" i="1"/>
  <c r="EJ933" i="1" s="1"/>
  <c r="EG933" i="1"/>
  <c r="EK933" i="1" s="1"/>
  <c r="EH933" i="1"/>
  <c r="EL933" i="1" s="1"/>
  <c r="CV70" i="1"/>
  <c r="EM70" i="1"/>
  <c r="ES70" i="1"/>
  <c r="EW70" i="1" s="1"/>
  <c r="ER70" i="1"/>
  <c r="EV70" i="1" s="1"/>
  <c r="ET70" i="1"/>
  <c r="EX70" i="1" s="1"/>
  <c r="EU70" i="1"/>
  <c r="EY70" i="1" s="1"/>
  <c r="EE70" i="1"/>
  <c r="EF70" i="1"/>
  <c r="EH70" i="1"/>
  <c r="EG70" i="1"/>
  <c r="CV185" i="1"/>
  <c r="EM185" i="1"/>
  <c r="ER185" i="1"/>
  <c r="EV185" i="1" s="1"/>
  <c r="ES185" i="1"/>
  <c r="EW185" i="1" s="1"/>
  <c r="EU185" i="1"/>
  <c r="EY185" i="1" s="1"/>
  <c r="ET185" i="1"/>
  <c r="EX185" i="1" s="1"/>
  <c r="CQ185" i="1"/>
  <c r="DZ185" i="1"/>
  <c r="EF185" i="1"/>
  <c r="EJ185" i="1" s="1"/>
  <c r="EE185" i="1"/>
  <c r="EI185" i="1" s="1"/>
  <c r="EG185" i="1"/>
  <c r="EK185" i="1" s="1"/>
  <c r="EH185" i="1"/>
  <c r="EL185" i="1" s="1"/>
  <c r="ES529" i="1"/>
  <c r="ER529" i="1"/>
  <c r="EU529" i="1"/>
  <c r="ET529" i="1"/>
  <c r="CQ529" i="1"/>
  <c r="DZ529" i="1"/>
  <c r="EF529" i="1"/>
  <c r="EJ529" i="1" s="1"/>
  <c r="EE529" i="1"/>
  <c r="EI529" i="1" s="1"/>
  <c r="EH529" i="1"/>
  <c r="EL529" i="1" s="1"/>
  <c r="EG529" i="1"/>
  <c r="EK529" i="1" s="1"/>
  <c r="ER629" i="1"/>
  <c r="ES629" i="1"/>
  <c r="ET629" i="1"/>
  <c r="EU629" i="1"/>
  <c r="CQ629" i="1"/>
  <c r="DZ629" i="1"/>
  <c r="EF629" i="1"/>
  <c r="EJ629" i="1" s="1"/>
  <c r="EE629" i="1"/>
  <c r="EI629" i="1" s="1"/>
  <c r="EG629" i="1"/>
  <c r="EK629" i="1" s="1"/>
  <c r="EH629" i="1"/>
  <c r="EL629" i="1" s="1"/>
  <c r="CV773" i="1"/>
  <c r="EM773" i="1"/>
  <c r="ES773" i="1"/>
  <c r="EW773" i="1" s="1"/>
  <c r="ER773" i="1"/>
  <c r="EV773" i="1" s="1"/>
  <c r="ET773" i="1"/>
  <c r="EX773" i="1" s="1"/>
  <c r="EU773" i="1"/>
  <c r="EY773" i="1" s="1"/>
  <c r="CQ773" i="1"/>
  <c r="DZ773" i="1"/>
  <c r="EF773" i="1"/>
  <c r="EJ773" i="1" s="1"/>
  <c r="EE773" i="1"/>
  <c r="EI773" i="1" s="1"/>
  <c r="EG773" i="1"/>
  <c r="EK773" i="1" s="1"/>
  <c r="EH773" i="1"/>
  <c r="EL773" i="1" s="1"/>
  <c r="CV750" i="1"/>
  <c r="EM750" i="1"/>
  <c r="ES750" i="1"/>
  <c r="EW750" i="1" s="1"/>
  <c r="ER750" i="1"/>
  <c r="EV750" i="1" s="1"/>
  <c r="ET750" i="1"/>
  <c r="EX750" i="1" s="1"/>
  <c r="EU750" i="1"/>
  <c r="EY750" i="1" s="1"/>
  <c r="CQ750" i="1"/>
  <c r="DZ750" i="1"/>
  <c r="EE750" i="1"/>
  <c r="EI750" i="1" s="1"/>
  <c r="EF750" i="1"/>
  <c r="EJ750" i="1" s="1"/>
  <c r="EH750" i="1"/>
  <c r="EL750" i="1" s="1"/>
  <c r="EG750" i="1"/>
  <c r="EK750" i="1" s="1"/>
  <c r="CV235" i="1"/>
  <c r="EM235" i="1"/>
  <c r="ES235" i="1"/>
  <c r="EW235" i="1" s="1"/>
  <c r="ER235" i="1"/>
  <c r="EV235" i="1" s="1"/>
  <c r="ET235" i="1"/>
  <c r="EX235" i="1" s="1"/>
  <c r="EU235" i="1"/>
  <c r="EY235" i="1" s="1"/>
  <c r="CQ235" i="1"/>
  <c r="DZ235" i="1"/>
  <c r="EE235" i="1"/>
  <c r="EI235" i="1" s="1"/>
  <c r="EF235" i="1"/>
  <c r="EJ235" i="1" s="1"/>
  <c r="EG235" i="1"/>
  <c r="EK235" i="1" s="1"/>
  <c r="EH235" i="1"/>
  <c r="EL235" i="1" s="1"/>
  <c r="ES784" i="1"/>
  <c r="ER784" i="1"/>
  <c r="ET784" i="1"/>
  <c r="EU784" i="1"/>
  <c r="CQ784" i="1"/>
  <c r="DZ784" i="1"/>
  <c r="EF784" i="1"/>
  <c r="EJ784" i="1" s="1"/>
  <c r="EE784" i="1"/>
  <c r="EI784" i="1" s="1"/>
  <c r="EH784" i="1"/>
  <c r="EL784" i="1" s="1"/>
  <c r="EG784" i="1"/>
  <c r="EK784" i="1" s="1"/>
  <c r="CV256" i="1"/>
  <c r="EM256" i="1"/>
  <c r="ES256" i="1"/>
  <c r="EW256" i="1" s="1"/>
  <c r="ER256" i="1"/>
  <c r="EV256" i="1" s="1"/>
  <c r="EU256" i="1"/>
  <c r="EY256" i="1" s="1"/>
  <c r="ET256" i="1"/>
  <c r="EX256" i="1" s="1"/>
  <c r="EE256" i="1"/>
  <c r="EF256" i="1"/>
  <c r="EG256" i="1"/>
  <c r="EH256" i="1"/>
  <c r="CV153" i="1"/>
  <c r="EM153" i="1"/>
  <c r="ES153" i="1"/>
  <c r="EW153" i="1" s="1"/>
  <c r="ER153" i="1"/>
  <c r="EV153" i="1" s="1"/>
  <c r="EU153" i="1"/>
  <c r="EY153" i="1" s="1"/>
  <c r="ET153" i="1"/>
  <c r="EX153" i="1" s="1"/>
  <c r="CQ153" i="1"/>
  <c r="DZ153" i="1"/>
  <c r="EF153" i="1"/>
  <c r="EJ153" i="1" s="1"/>
  <c r="EE153" i="1"/>
  <c r="EI153" i="1" s="1"/>
  <c r="EG153" i="1"/>
  <c r="EK153" i="1" s="1"/>
  <c r="EH153" i="1"/>
  <c r="EL153" i="1" s="1"/>
  <c r="CV356" i="1"/>
  <c r="EM356" i="1"/>
  <c r="ES356" i="1"/>
  <c r="EW356" i="1" s="1"/>
  <c r="ER356" i="1"/>
  <c r="EV356" i="1" s="1"/>
  <c r="ET356" i="1"/>
  <c r="EX356" i="1" s="1"/>
  <c r="EU356" i="1"/>
  <c r="EY356" i="1" s="1"/>
  <c r="EF356" i="1"/>
  <c r="EE356" i="1"/>
  <c r="EG356" i="1"/>
  <c r="EH356" i="1"/>
  <c r="ES824" i="1"/>
  <c r="ER824" i="1"/>
  <c r="ET824" i="1"/>
  <c r="EU824" i="1"/>
  <c r="CQ824" i="1"/>
  <c r="DZ824" i="1"/>
  <c r="EE824" i="1"/>
  <c r="EI824" i="1" s="1"/>
  <c r="EF824" i="1"/>
  <c r="EJ824" i="1" s="1"/>
  <c r="EG824" i="1"/>
  <c r="EK824" i="1" s="1"/>
  <c r="EH824" i="1"/>
  <c r="EL824" i="1" s="1"/>
  <c r="ES691" i="1"/>
  <c r="ER691" i="1"/>
  <c r="ET691" i="1"/>
  <c r="EU691" i="1"/>
  <c r="CQ691" i="1"/>
  <c r="DZ691" i="1"/>
  <c r="EE691" i="1"/>
  <c r="EI691" i="1" s="1"/>
  <c r="EF691" i="1"/>
  <c r="EJ691" i="1" s="1"/>
  <c r="EG691" i="1"/>
  <c r="EK691" i="1" s="1"/>
  <c r="EH691" i="1"/>
  <c r="EL691" i="1" s="1"/>
  <c r="CV720" i="1"/>
  <c r="EM720" i="1"/>
  <c r="ER720" i="1"/>
  <c r="EV720" i="1" s="1"/>
  <c r="ES720" i="1"/>
  <c r="EW720" i="1" s="1"/>
  <c r="EU720" i="1"/>
  <c r="EY720" i="1" s="1"/>
  <c r="ET720" i="1"/>
  <c r="EX720" i="1" s="1"/>
  <c r="CQ720" i="1"/>
  <c r="DZ720" i="1"/>
  <c r="EE720" i="1"/>
  <c r="EI720" i="1" s="1"/>
  <c r="EF720" i="1"/>
  <c r="EJ720" i="1" s="1"/>
  <c r="EG720" i="1"/>
  <c r="EK720" i="1" s="1"/>
  <c r="EH720" i="1"/>
  <c r="EL720" i="1" s="1"/>
  <c r="ES536" i="1"/>
  <c r="ER536" i="1"/>
  <c r="EU536" i="1"/>
  <c r="ET536" i="1"/>
  <c r="CQ536" i="1"/>
  <c r="DZ536" i="1"/>
  <c r="EE536" i="1"/>
  <c r="EI536" i="1" s="1"/>
  <c r="EF536" i="1"/>
  <c r="EJ536" i="1" s="1"/>
  <c r="EH536" i="1"/>
  <c r="EL536" i="1" s="1"/>
  <c r="EG536" i="1"/>
  <c r="EK536" i="1" s="1"/>
  <c r="CV564" i="1"/>
  <c r="EM564" i="1"/>
  <c r="ES564" i="1"/>
  <c r="EW564" i="1" s="1"/>
  <c r="ER564" i="1"/>
  <c r="EV564" i="1" s="1"/>
  <c r="ET564" i="1"/>
  <c r="EX564" i="1" s="1"/>
  <c r="EU564" i="1"/>
  <c r="EY564" i="1" s="1"/>
  <c r="CQ564" i="1"/>
  <c r="DZ564" i="1"/>
  <c r="EE564" i="1"/>
  <c r="EI564" i="1" s="1"/>
  <c r="EF564" i="1"/>
  <c r="EJ564" i="1" s="1"/>
  <c r="EH564" i="1"/>
  <c r="EL564" i="1" s="1"/>
  <c r="EG564" i="1"/>
  <c r="EK564" i="1" s="1"/>
  <c r="CV39" i="1"/>
  <c r="EM39" i="1"/>
  <c r="ES39" i="1"/>
  <c r="EW39" i="1" s="1"/>
  <c r="ER39" i="1"/>
  <c r="EV39" i="1" s="1"/>
  <c r="ET39" i="1"/>
  <c r="EX39" i="1" s="1"/>
  <c r="EU39" i="1"/>
  <c r="EY39" i="1" s="1"/>
  <c r="EF39" i="1"/>
  <c r="EE39" i="1"/>
  <c r="EG39" i="1"/>
  <c r="EH39" i="1"/>
  <c r="ES40" i="1"/>
  <c r="ER40" i="1"/>
  <c r="EU40" i="1"/>
  <c r="ET40" i="1"/>
  <c r="CQ40" i="1"/>
  <c r="DZ40" i="1"/>
  <c r="EF40" i="1"/>
  <c r="EJ40" i="1" s="1"/>
  <c r="EE40" i="1"/>
  <c r="EI40" i="1" s="1"/>
  <c r="EG40" i="1"/>
  <c r="EK40" i="1" s="1"/>
  <c r="EH40" i="1"/>
  <c r="EL40" i="1" s="1"/>
  <c r="CV225" i="1"/>
  <c r="EM225" i="1"/>
  <c r="ER225" i="1"/>
  <c r="EV225" i="1" s="1"/>
  <c r="ES225" i="1"/>
  <c r="EW225" i="1" s="1"/>
  <c r="ET225" i="1"/>
  <c r="EX225" i="1" s="1"/>
  <c r="EU225" i="1"/>
  <c r="EY225" i="1" s="1"/>
  <c r="CQ225" i="1"/>
  <c r="DZ225" i="1"/>
  <c r="EF225" i="1"/>
  <c r="EJ225" i="1" s="1"/>
  <c r="EE225" i="1"/>
  <c r="EI225" i="1" s="1"/>
  <c r="EH225" i="1"/>
  <c r="EL225" i="1" s="1"/>
  <c r="EG225" i="1"/>
  <c r="EK225" i="1" s="1"/>
  <c r="CV654" i="1"/>
  <c r="EM654" i="1"/>
  <c r="ES654" i="1"/>
  <c r="EW654" i="1" s="1"/>
  <c r="ER654" i="1"/>
  <c r="EV654" i="1" s="1"/>
  <c r="EU654" i="1"/>
  <c r="EY654" i="1" s="1"/>
  <c r="ET654" i="1"/>
  <c r="EX654" i="1" s="1"/>
  <c r="CQ654" i="1"/>
  <c r="DZ654" i="1"/>
  <c r="EE654" i="1"/>
  <c r="EI654" i="1" s="1"/>
  <c r="EF654" i="1"/>
  <c r="EJ654" i="1" s="1"/>
  <c r="EG654" i="1"/>
  <c r="EK654" i="1" s="1"/>
  <c r="EH654" i="1"/>
  <c r="EL654" i="1" s="1"/>
  <c r="ES776" i="1"/>
  <c r="ER776" i="1"/>
  <c r="ET776" i="1"/>
  <c r="EU776" i="1"/>
  <c r="CQ776" i="1"/>
  <c r="DZ776" i="1"/>
  <c r="EE776" i="1"/>
  <c r="EI776" i="1" s="1"/>
  <c r="EF776" i="1"/>
  <c r="EJ776" i="1" s="1"/>
  <c r="EH776" i="1"/>
  <c r="EL776" i="1" s="1"/>
  <c r="EG776" i="1"/>
  <c r="EK776" i="1" s="1"/>
  <c r="ES408" i="1"/>
  <c r="ER408" i="1"/>
  <c r="EU408" i="1"/>
  <c r="ET408" i="1"/>
  <c r="CQ408" i="1"/>
  <c r="DZ408" i="1"/>
  <c r="EF408" i="1"/>
  <c r="EJ408" i="1" s="1"/>
  <c r="EE408" i="1"/>
  <c r="EI408" i="1" s="1"/>
  <c r="EH408" i="1"/>
  <c r="EL408" i="1" s="1"/>
  <c r="EG408" i="1"/>
  <c r="EK408" i="1" s="1"/>
  <c r="CV249" i="1"/>
  <c r="ES249" i="1"/>
  <c r="ER249" i="1"/>
  <c r="EU249" i="1"/>
  <c r="ET249" i="1"/>
  <c r="CQ249" i="1"/>
  <c r="DZ249" i="1"/>
  <c r="EF249" i="1"/>
  <c r="EJ249" i="1" s="1"/>
  <c r="EE249" i="1"/>
  <c r="EI249" i="1" s="1"/>
  <c r="EG249" i="1"/>
  <c r="EK249" i="1" s="1"/>
  <c r="EH249" i="1"/>
  <c r="EL249" i="1" s="1"/>
  <c r="ES294" i="1"/>
  <c r="ER294" i="1"/>
  <c r="EU294" i="1"/>
  <c r="ET294" i="1"/>
  <c r="CQ294" i="1"/>
  <c r="DZ294" i="1"/>
  <c r="EF294" i="1"/>
  <c r="EJ294" i="1" s="1"/>
  <c r="EE294" i="1"/>
  <c r="EI294" i="1" s="1"/>
  <c r="EH294" i="1"/>
  <c r="EL294" i="1" s="1"/>
  <c r="EG294" i="1"/>
  <c r="EK294" i="1" s="1"/>
  <c r="CV856" i="1"/>
  <c r="EM856" i="1"/>
  <c r="ES856" i="1"/>
  <c r="EW856" i="1" s="1"/>
  <c r="ER856" i="1"/>
  <c r="EV856" i="1" s="1"/>
  <c r="ET856" i="1"/>
  <c r="EX856" i="1" s="1"/>
  <c r="EU856" i="1"/>
  <c r="EY856" i="1" s="1"/>
  <c r="CQ856" i="1"/>
  <c r="DZ856" i="1"/>
  <c r="EE856" i="1"/>
  <c r="EI856" i="1" s="1"/>
  <c r="EF856" i="1"/>
  <c r="EJ856" i="1" s="1"/>
  <c r="EG856" i="1"/>
  <c r="EK856" i="1" s="1"/>
  <c r="EH856" i="1"/>
  <c r="EL856" i="1" s="1"/>
  <c r="ES743" i="1"/>
  <c r="ER743" i="1"/>
  <c r="ET743" i="1"/>
  <c r="EU743" i="1"/>
  <c r="CQ743" i="1"/>
  <c r="DZ743" i="1"/>
  <c r="EE743" i="1"/>
  <c r="EI743" i="1" s="1"/>
  <c r="EF743" i="1"/>
  <c r="EJ743" i="1" s="1"/>
  <c r="EG743" i="1"/>
  <c r="EK743" i="1" s="1"/>
  <c r="EH743" i="1"/>
  <c r="EL743" i="1" s="1"/>
  <c r="CV805" i="1"/>
  <c r="EM805" i="1"/>
  <c r="ER805" i="1"/>
  <c r="EV805" i="1" s="1"/>
  <c r="ES805" i="1"/>
  <c r="EW805" i="1" s="1"/>
  <c r="ET805" i="1"/>
  <c r="EX805" i="1" s="1"/>
  <c r="EU805" i="1"/>
  <c r="EY805" i="1" s="1"/>
  <c r="CQ805" i="1"/>
  <c r="DZ805" i="1"/>
  <c r="EE805" i="1"/>
  <c r="EI805" i="1" s="1"/>
  <c r="EF805" i="1"/>
  <c r="EJ805" i="1" s="1"/>
  <c r="EH805" i="1"/>
  <c r="EL805" i="1" s="1"/>
  <c r="EG805" i="1"/>
  <c r="EK805" i="1" s="1"/>
  <c r="ER906" i="1"/>
  <c r="ES906" i="1"/>
  <c r="ET906" i="1"/>
  <c r="EU906" i="1"/>
  <c r="CQ906" i="1"/>
  <c r="DZ906" i="1"/>
  <c r="EE906" i="1"/>
  <c r="EI906" i="1" s="1"/>
  <c r="EF906" i="1"/>
  <c r="EJ906" i="1" s="1"/>
  <c r="EG906" i="1"/>
  <c r="EK906" i="1" s="1"/>
  <c r="EH906" i="1"/>
  <c r="EL906" i="1" s="1"/>
  <c r="ER747" i="1"/>
  <c r="ES747" i="1"/>
  <c r="EU747" i="1"/>
  <c r="ET747" i="1"/>
  <c r="CQ747" i="1"/>
  <c r="DZ747" i="1"/>
  <c r="EE747" i="1"/>
  <c r="EI747" i="1" s="1"/>
  <c r="EF747" i="1"/>
  <c r="EJ747" i="1" s="1"/>
  <c r="EH747" i="1"/>
  <c r="EL747" i="1" s="1"/>
  <c r="EG747" i="1"/>
  <c r="EK747" i="1" s="1"/>
  <c r="CV736" i="1"/>
  <c r="EM736" i="1"/>
  <c r="ER736" i="1"/>
  <c r="EV736" i="1" s="1"/>
  <c r="ES736" i="1"/>
  <c r="EW736" i="1" s="1"/>
  <c r="ET736" i="1"/>
  <c r="EX736" i="1" s="1"/>
  <c r="EU736" i="1"/>
  <c r="EY736" i="1" s="1"/>
  <c r="CQ736" i="1"/>
  <c r="DZ736" i="1"/>
  <c r="EF736" i="1"/>
  <c r="EJ736" i="1" s="1"/>
  <c r="EE736" i="1"/>
  <c r="EI736" i="1" s="1"/>
  <c r="EG736" i="1"/>
  <c r="EK736" i="1" s="1"/>
  <c r="EH736" i="1"/>
  <c r="EL736" i="1" s="1"/>
  <c r="ES134" i="1"/>
  <c r="ER134" i="1"/>
  <c r="ET134" i="1"/>
  <c r="EU134" i="1"/>
  <c r="CQ134" i="1"/>
  <c r="DZ134" i="1"/>
  <c r="EF134" i="1"/>
  <c r="EJ134" i="1" s="1"/>
  <c r="EE134" i="1"/>
  <c r="EI134" i="1" s="1"/>
  <c r="EH134" i="1"/>
  <c r="EL134" i="1" s="1"/>
  <c r="EG134" i="1"/>
  <c r="EK134" i="1" s="1"/>
  <c r="ER47" i="1"/>
  <c r="ES47" i="1"/>
  <c r="EU47" i="1"/>
  <c r="ET47" i="1"/>
  <c r="CQ47" i="1"/>
  <c r="DZ47" i="1"/>
  <c r="EF47" i="1"/>
  <c r="EJ47" i="1" s="1"/>
  <c r="EE47" i="1"/>
  <c r="EI47" i="1" s="1"/>
  <c r="EH47" i="1"/>
  <c r="EL47" i="1" s="1"/>
  <c r="EG47" i="1"/>
  <c r="EK47" i="1" s="1"/>
  <c r="ES165" i="1"/>
  <c r="ER165" i="1"/>
  <c r="ET165" i="1"/>
  <c r="EU165" i="1"/>
  <c r="CQ165" i="1"/>
  <c r="DZ165" i="1"/>
  <c r="EF165" i="1"/>
  <c r="EJ165" i="1" s="1"/>
  <c r="EE165" i="1"/>
  <c r="EI165" i="1" s="1"/>
  <c r="EG165" i="1"/>
  <c r="EK165" i="1" s="1"/>
  <c r="EH165" i="1"/>
  <c r="EL165" i="1" s="1"/>
  <c r="ER361" i="1"/>
  <c r="ES361" i="1"/>
  <c r="ET361" i="1"/>
  <c r="EU361" i="1"/>
  <c r="CQ361" i="1"/>
  <c r="DZ361" i="1"/>
  <c r="EF361" i="1"/>
  <c r="EJ361" i="1" s="1"/>
  <c r="EE361" i="1"/>
  <c r="EI361" i="1" s="1"/>
  <c r="EH361" i="1"/>
  <c r="EL361" i="1" s="1"/>
  <c r="EG361" i="1"/>
  <c r="EK361" i="1" s="1"/>
  <c r="CV258" i="1"/>
  <c r="EM258" i="1"/>
  <c r="ES258" i="1"/>
  <c r="EW258" i="1" s="1"/>
  <c r="ER258" i="1"/>
  <c r="EV258" i="1" s="1"/>
  <c r="EU258" i="1"/>
  <c r="EY258" i="1" s="1"/>
  <c r="ET258" i="1"/>
  <c r="EX258" i="1" s="1"/>
  <c r="EF258" i="1"/>
  <c r="EE258" i="1"/>
  <c r="EH258" i="1"/>
  <c r="EG258" i="1"/>
  <c r="CV627" i="1"/>
  <c r="EM627" i="1"/>
  <c r="ES627" i="1"/>
  <c r="EW627" i="1" s="1"/>
  <c r="ER627" i="1"/>
  <c r="EV627" i="1" s="1"/>
  <c r="EU627" i="1"/>
  <c r="EY627" i="1" s="1"/>
  <c r="ET627" i="1"/>
  <c r="EX627" i="1" s="1"/>
  <c r="EE627" i="1"/>
  <c r="EF627" i="1"/>
  <c r="EH627" i="1"/>
  <c r="EG627" i="1"/>
  <c r="ER389" i="1"/>
  <c r="ES389" i="1"/>
  <c r="EU389" i="1"/>
  <c r="ET389" i="1"/>
  <c r="CQ389" i="1"/>
  <c r="DZ389" i="1"/>
  <c r="EE389" i="1"/>
  <c r="EI389" i="1" s="1"/>
  <c r="EF389" i="1"/>
  <c r="EJ389" i="1" s="1"/>
  <c r="EH389" i="1"/>
  <c r="EL389" i="1" s="1"/>
  <c r="EG389" i="1"/>
  <c r="EK389" i="1" s="1"/>
  <c r="ER469" i="1"/>
  <c r="ES469" i="1"/>
  <c r="EU469" i="1"/>
  <c r="ET469" i="1"/>
  <c r="CQ469" i="1"/>
  <c r="DZ469" i="1"/>
  <c r="EF469" i="1"/>
  <c r="EJ469" i="1" s="1"/>
  <c r="EE469" i="1"/>
  <c r="EI469" i="1" s="1"/>
  <c r="EH469" i="1"/>
  <c r="EL469" i="1" s="1"/>
  <c r="EG469" i="1"/>
  <c r="EK469" i="1" s="1"/>
  <c r="CV516" i="1"/>
  <c r="EM516" i="1"/>
  <c r="ES516" i="1"/>
  <c r="EW516" i="1" s="1"/>
  <c r="ER516" i="1"/>
  <c r="EV516" i="1" s="1"/>
  <c r="EU516" i="1"/>
  <c r="EY516" i="1" s="1"/>
  <c r="ET516" i="1"/>
  <c r="EX516" i="1" s="1"/>
  <c r="CQ516" i="1"/>
  <c r="DZ516" i="1"/>
  <c r="EF516" i="1"/>
  <c r="EJ516" i="1" s="1"/>
  <c r="EE516" i="1"/>
  <c r="EI516" i="1" s="1"/>
  <c r="EH516" i="1"/>
  <c r="EL516" i="1" s="1"/>
  <c r="EG516" i="1"/>
  <c r="EK516" i="1" s="1"/>
  <c r="ES352" i="1"/>
  <c r="ER352" i="1"/>
  <c r="EU352" i="1"/>
  <c r="ET352" i="1"/>
  <c r="CQ352" i="1"/>
  <c r="DZ352" i="1"/>
  <c r="EE352" i="1"/>
  <c r="EI352" i="1" s="1"/>
  <c r="EF352" i="1"/>
  <c r="EJ352" i="1" s="1"/>
  <c r="EH352" i="1"/>
  <c r="EL352" i="1" s="1"/>
  <c r="EG352" i="1"/>
  <c r="EK352" i="1" s="1"/>
  <c r="CV949" i="1"/>
  <c r="EM949" i="1"/>
  <c r="ES949" i="1"/>
  <c r="EW949" i="1" s="1"/>
  <c r="ER949" i="1"/>
  <c r="EV949" i="1" s="1"/>
  <c r="EU949" i="1"/>
  <c r="EY949" i="1" s="1"/>
  <c r="ET949" i="1"/>
  <c r="EX949" i="1" s="1"/>
  <c r="EE949" i="1"/>
  <c r="EF949" i="1"/>
  <c r="EH949" i="1"/>
  <c r="EG949" i="1"/>
  <c r="ES206" i="1"/>
  <c r="ER206" i="1"/>
  <c r="EU206" i="1"/>
  <c r="ET206" i="1"/>
  <c r="CQ206" i="1"/>
  <c r="DZ206" i="1"/>
  <c r="EE206" i="1"/>
  <c r="EI206" i="1" s="1"/>
  <c r="EF206" i="1"/>
  <c r="EJ206" i="1" s="1"/>
  <c r="EG206" i="1"/>
  <c r="EK206" i="1" s="1"/>
  <c r="EH206" i="1"/>
  <c r="EL206" i="1" s="1"/>
  <c r="CV974" i="1"/>
  <c r="EM974" i="1"/>
  <c r="ES974" i="1"/>
  <c r="EW974" i="1" s="1"/>
  <c r="ER974" i="1"/>
  <c r="EV974" i="1" s="1"/>
  <c r="EU974" i="1"/>
  <c r="EY974" i="1" s="1"/>
  <c r="ET974" i="1"/>
  <c r="EX974" i="1" s="1"/>
  <c r="EE974" i="1"/>
  <c r="EF974" i="1"/>
  <c r="EH974" i="1"/>
  <c r="EG974" i="1"/>
  <c r="CV916" i="1"/>
  <c r="ES916" i="1"/>
  <c r="ER916" i="1"/>
  <c r="EU916" i="1"/>
  <c r="ET916" i="1"/>
  <c r="CQ916" i="1"/>
  <c r="DZ916" i="1"/>
  <c r="EE916" i="1"/>
  <c r="EI916" i="1" s="1"/>
  <c r="EF916" i="1"/>
  <c r="EJ916" i="1" s="1"/>
  <c r="EG916" i="1"/>
  <c r="EK916" i="1" s="1"/>
  <c r="EH916" i="1"/>
  <c r="EL916" i="1" s="1"/>
  <c r="CV52" i="1"/>
  <c r="EM52" i="1"/>
  <c r="ES52" i="1"/>
  <c r="EW52" i="1" s="1"/>
  <c r="ER52" i="1"/>
  <c r="EV52" i="1" s="1"/>
  <c r="EU52" i="1"/>
  <c r="EY52" i="1" s="1"/>
  <c r="ET52" i="1"/>
  <c r="EX52" i="1" s="1"/>
  <c r="CQ52" i="1"/>
  <c r="DZ52" i="1"/>
  <c r="EE52" i="1"/>
  <c r="EI52" i="1" s="1"/>
  <c r="EF52" i="1"/>
  <c r="EJ52" i="1" s="1"/>
  <c r="EH52" i="1"/>
  <c r="EL52" i="1" s="1"/>
  <c r="EG52" i="1"/>
  <c r="EK52" i="1" s="1"/>
  <c r="CV791" i="1"/>
  <c r="EM791" i="1"/>
  <c r="ER791" i="1"/>
  <c r="EV791" i="1" s="1"/>
  <c r="ES791" i="1"/>
  <c r="EW791" i="1" s="1"/>
  <c r="EU791" i="1"/>
  <c r="EY791" i="1" s="1"/>
  <c r="ET791" i="1"/>
  <c r="EX791" i="1" s="1"/>
  <c r="EE791" i="1"/>
  <c r="EF791" i="1"/>
  <c r="EH791" i="1"/>
  <c r="EG791" i="1"/>
  <c r="CV913" i="1"/>
  <c r="EM913" i="1"/>
  <c r="ER913" i="1"/>
  <c r="EV913" i="1" s="1"/>
  <c r="ES913" i="1"/>
  <c r="EW913" i="1" s="1"/>
  <c r="ET913" i="1"/>
  <c r="EX913" i="1" s="1"/>
  <c r="EU913" i="1"/>
  <c r="EY913" i="1" s="1"/>
  <c r="CQ913" i="1"/>
  <c r="DZ913" i="1"/>
  <c r="EF913" i="1"/>
  <c r="EJ913" i="1" s="1"/>
  <c r="EE913" i="1"/>
  <c r="EI913" i="1" s="1"/>
  <c r="EH913" i="1"/>
  <c r="EL913" i="1" s="1"/>
  <c r="EG913" i="1"/>
  <c r="EK913" i="1" s="1"/>
  <c r="ER75" i="1"/>
  <c r="ES75" i="1"/>
  <c r="ET75" i="1"/>
  <c r="EU75" i="1"/>
  <c r="CQ75" i="1"/>
  <c r="DZ75" i="1"/>
  <c r="EF75" i="1"/>
  <c r="EJ75" i="1" s="1"/>
  <c r="EE75" i="1"/>
  <c r="EI75" i="1" s="1"/>
  <c r="EG75" i="1"/>
  <c r="EK75" i="1" s="1"/>
  <c r="EH75" i="1"/>
  <c r="EL75" i="1" s="1"/>
  <c r="CV787" i="1"/>
  <c r="EM787" i="1"/>
  <c r="ES787" i="1"/>
  <c r="EW787" i="1" s="1"/>
  <c r="ER787" i="1"/>
  <c r="EV787" i="1" s="1"/>
  <c r="EU787" i="1"/>
  <c r="EY787" i="1" s="1"/>
  <c r="ET787" i="1"/>
  <c r="EX787" i="1" s="1"/>
  <c r="CQ787" i="1"/>
  <c r="DZ787" i="1"/>
  <c r="EF787" i="1"/>
  <c r="EJ787" i="1" s="1"/>
  <c r="EE787" i="1"/>
  <c r="EI787" i="1" s="1"/>
  <c r="EG787" i="1"/>
  <c r="EK787" i="1" s="1"/>
  <c r="EH787" i="1"/>
  <c r="EL787" i="1" s="1"/>
  <c r="CV260" i="1"/>
  <c r="EM260" i="1"/>
  <c r="ES260" i="1"/>
  <c r="EW260" i="1" s="1"/>
  <c r="ER260" i="1"/>
  <c r="EV260" i="1" s="1"/>
  <c r="EU260" i="1"/>
  <c r="EY260" i="1" s="1"/>
  <c r="ET260" i="1"/>
  <c r="EX260" i="1" s="1"/>
  <c r="CQ260" i="1"/>
  <c r="DZ260" i="1"/>
  <c r="EE260" i="1"/>
  <c r="EI260" i="1" s="1"/>
  <c r="EF260" i="1"/>
  <c r="EJ260" i="1" s="1"/>
  <c r="EG260" i="1"/>
  <c r="EK260" i="1" s="1"/>
  <c r="EH260" i="1"/>
  <c r="EL260" i="1" s="1"/>
  <c r="CV803" i="1"/>
  <c r="ES803" i="1"/>
  <c r="ER803" i="1"/>
  <c r="EU803" i="1"/>
  <c r="ET803" i="1"/>
  <c r="CQ803" i="1"/>
  <c r="DZ803" i="1"/>
  <c r="EE803" i="1"/>
  <c r="EI803" i="1" s="1"/>
  <c r="EF803" i="1"/>
  <c r="EJ803" i="1" s="1"/>
  <c r="EH803" i="1"/>
  <c r="EL803" i="1" s="1"/>
  <c r="EG803" i="1"/>
  <c r="EK803" i="1" s="1"/>
  <c r="ES700" i="1"/>
  <c r="ER700" i="1"/>
  <c r="ET700" i="1"/>
  <c r="EU700" i="1"/>
  <c r="CQ700" i="1"/>
  <c r="DZ700" i="1"/>
  <c r="EF700" i="1"/>
  <c r="EJ700" i="1" s="1"/>
  <c r="EE700" i="1"/>
  <c r="EI700" i="1" s="1"/>
  <c r="EG700" i="1"/>
  <c r="EK700" i="1" s="1"/>
  <c r="EH700" i="1"/>
  <c r="EL700" i="1" s="1"/>
  <c r="CV332" i="1"/>
  <c r="ES332" i="1"/>
  <c r="ER332" i="1"/>
  <c r="ET332" i="1"/>
  <c r="EU332" i="1"/>
  <c r="CQ332" i="1"/>
  <c r="DZ332" i="1"/>
  <c r="EE332" i="1"/>
  <c r="EI332" i="1" s="1"/>
  <c r="EF332" i="1"/>
  <c r="EJ332" i="1" s="1"/>
  <c r="EG332" i="1"/>
  <c r="EK332" i="1" s="1"/>
  <c r="EH332" i="1"/>
  <c r="EL332" i="1" s="1"/>
  <c r="CV954" i="1"/>
  <c r="EM954" i="1"/>
  <c r="ER954" i="1"/>
  <c r="EV954" i="1" s="1"/>
  <c r="ES954" i="1"/>
  <c r="EW954" i="1" s="1"/>
  <c r="EU954" i="1"/>
  <c r="EY954" i="1" s="1"/>
  <c r="ET954" i="1"/>
  <c r="EX954" i="1" s="1"/>
  <c r="CQ954" i="1"/>
  <c r="DZ954" i="1"/>
  <c r="EF954" i="1"/>
  <c r="EJ954" i="1" s="1"/>
  <c r="EE954" i="1"/>
  <c r="EI954" i="1" s="1"/>
  <c r="EH954" i="1"/>
  <c r="EL954" i="1" s="1"/>
  <c r="EG954" i="1"/>
  <c r="EK954" i="1" s="1"/>
  <c r="ER663" i="1"/>
  <c r="ES663" i="1"/>
  <c r="ET663" i="1"/>
  <c r="EU663" i="1"/>
  <c r="CQ663" i="1"/>
  <c r="DZ663" i="1"/>
  <c r="EE663" i="1"/>
  <c r="EI663" i="1" s="1"/>
  <c r="EF663" i="1"/>
  <c r="EJ663" i="1" s="1"/>
  <c r="EH663" i="1"/>
  <c r="EL663" i="1" s="1"/>
  <c r="EG663" i="1"/>
  <c r="EK663" i="1" s="1"/>
  <c r="CV303" i="1"/>
  <c r="ER303" i="1"/>
  <c r="ES303" i="1"/>
  <c r="EU303" i="1"/>
  <c r="ET303" i="1"/>
  <c r="CQ303" i="1"/>
  <c r="DZ303" i="1"/>
  <c r="EF303" i="1"/>
  <c r="EJ303" i="1" s="1"/>
  <c r="EE303" i="1"/>
  <c r="EI303" i="1" s="1"/>
  <c r="EH303" i="1"/>
  <c r="EL303" i="1" s="1"/>
  <c r="EG303" i="1"/>
  <c r="EK303" i="1" s="1"/>
  <c r="ER737" i="1"/>
  <c r="ES737" i="1"/>
  <c r="EU737" i="1"/>
  <c r="ET737" i="1"/>
  <c r="CQ737" i="1"/>
  <c r="DZ737" i="1"/>
  <c r="EE737" i="1"/>
  <c r="EI737" i="1" s="1"/>
  <c r="EF737" i="1"/>
  <c r="EJ737" i="1" s="1"/>
  <c r="EH737" i="1"/>
  <c r="EL737" i="1" s="1"/>
  <c r="EG737" i="1"/>
  <c r="EK737" i="1" s="1"/>
  <c r="CV914" i="1"/>
  <c r="ER914" i="1"/>
  <c r="ES914" i="1"/>
  <c r="EU914" i="1"/>
  <c r="ET914" i="1"/>
  <c r="CQ914" i="1"/>
  <c r="DZ914" i="1"/>
  <c r="EF914" i="1"/>
  <c r="EJ914" i="1" s="1"/>
  <c r="EE914" i="1"/>
  <c r="EI914" i="1" s="1"/>
  <c r="EH914" i="1"/>
  <c r="EL914" i="1" s="1"/>
  <c r="EG914" i="1"/>
  <c r="EK914" i="1" s="1"/>
  <c r="CV616" i="1"/>
  <c r="ES616" i="1"/>
  <c r="ER616" i="1"/>
  <c r="EU616" i="1"/>
  <c r="ET616" i="1"/>
  <c r="CQ616" i="1"/>
  <c r="DZ616" i="1"/>
  <c r="EE616" i="1"/>
  <c r="EI616" i="1" s="1"/>
  <c r="EF616" i="1"/>
  <c r="EJ616" i="1" s="1"/>
  <c r="EH616" i="1"/>
  <c r="EL616" i="1" s="1"/>
  <c r="EG616" i="1"/>
  <c r="EK616" i="1" s="1"/>
  <c r="ES20" i="1"/>
  <c r="ER20" i="1"/>
  <c r="EU20" i="1"/>
  <c r="ET20" i="1"/>
  <c r="CQ20" i="1"/>
  <c r="DZ20" i="1"/>
  <c r="EE20" i="1"/>
  <c r="EI20" i="1" s="1"/>
  <c r="EF20" i="1"/>
  <c r="EJ20" i="1" s="1"/>
  <c r="EG20" i="1"/>
  <c r="EK20" i="1" s="1"/>
  <c r="EH20" i="1"/>
  <c r="EL20" i="1" s="1"/>
  <c r="CV310" i="1"/>
  <c r="EM310" i="1"/>
  <c r="ES310" i="1"/>
  <c r="EW310" i="1" s="1"/>
  <c r="ER310" i="1"/>
  <c r="EV310" i="1" s="1"/>
  <c r="EU310" i="1"/>
  <c r="EY310" i="1" s="1"/>
  <c r="ET310" i="1"/>
  <c r="EX310" i="1" s="1"/>
  <c r="EE310" i="1"/>
  <c r="EF310" i="1"/>
  <c r="EH310" i="1"/>
  <c r="EG310" i="1"/>
  <c r="ES309" i="1"/>
  <c r="ER309" i="1"/>
  <c r="EU309" i="1"/>
  <c r="ET309" i="1"/>
  <c r="CQ309" i="1"/>
  <c r="DZ309" i="1"/>
  <c r="EF309" i="1"/>
  <c r="EJ309" i="1" s="1"/>
  <c r="EE309" i="1"/>
  <c r="EI309" i="1" s="1"/>
  <c r="EG309" i="1"/>
  <c r="EK309" i="1" s="1"/>
  <c r="EH309" i="1"/>
  <c r="EL309" i="1" s="1"/>
  <c r="CV588" i="1"/>
  <c r="ES588" i="1"/>
  <c r="ER588" i="1"/>
  <c r="EU588" i="1"/>
  <c r="ET588" i="1"/>
  <c r="CQ588" i="1"/>
  <c r="DZ588" i="1"/>
  <c r="EF588" i="1"/>
  <c r="EJ588" i="1" s="1"/>
  <c r="EE588" i="1"/>
  <c r="EI588" i="1" s="1"/>
  <c r="EG588" i="1"/>
  <c r="EK588" i="1" s="1"/>
  <c r="EH588" i="1"/>
  <c r="EL588" i="1" s="1"/>
  <c r="ES337" i="1"/>
  <c r="ER337" i="1"/>
  <c r="EU337" i="1"/>
  <c r="ET337" i="1"/>
  <c r="CQ337" i="1"/>
  <c r="DZ337" i="1"/>
  <c r="EE337" i="1"/>
  <c r="EI337" i="1" s="1"/>
  <c r="EF337" i="1"/>
  <c r="EJ337" i="1" s="1"/>
  <c r="EH337" i="1"/>
  <c r="EL337" i="1" s="1"/>
  <c r="EG337" i="1"/>
  <c r="EK337" i="1" s="1"/>
  <c r="CV826" i="1"/>
  <c r="EM826" i="1"/>
  <c r="ES826" i="1"/>
  <c r="EW826" i="1" s="1"/>
  <c r="ER826" i="1"/>
  <c r="EV826" i="1" s="1"/>
  <c r="ET826" i="1"/>
  <c r="EX826" i="1" s="1"/>
  <c r="EU826" i="1"/>
  <c r="EY826" i="1" s="1"/>
  <c r="CQ826" i="1"/>
  <c r="DZ826" i="1"/>
  <c r="EF826" i="1"/>
  <c r="EJ826" i="1" s="1"/>
  <c r="EE826" i="1"/>
  <c r="EI826" i="1" s="1"/>
  <c r="EH826" i="1"/>
  <c r="EL826" i="1" s="1"/>
  <c r="EG826" i="1"/>
  <c r="EK826" i="1" s="1"/>
  <c r="CV485" i="1"/>
  <c r="EM485" i="1"/>
  <c r="ER485" i="1"/>
  <c r="EV485" i="1" s="1"/>
  <c r="ES485" i="1"/>
  <c r="EW485" i="1" s="1"/>
  <c r="ET485" i="1"/>
  <c r="EX485" i="1" s="1"/>
  <c r="EU485" i="1"/>
  <c r="EY485" i="1" s="1"/>
  <c r="CQ485" i="1"/>
  <c r="DZ485" i="1"/>
  <c r="EF485" i="1"/>
  <c r="EJ485" i="1" s="1"/>
  <c r="EE485" i="1"/>
  <c r="EI485" i="1" s="1"/>
  <c r="EG485" i="1"/>
  <c r="EK485" i="1" s="1"/>
  <c r="EH485" i="1"/>
  <c r="EL485" i="1" s="1"/>
  <c r="CV334" i="1"/>
  <c r="EM334" i="1"/>
  <c r="ER334" i="1"/>
  <c r="EV334" i="1" s="1"/>
  <c r="ES334" i="1"/>
  <c r="EW334" i="1" s="1"/>
  <c r="ET334" i="1"/>
  <c r="EX334" i="1" s="1"/>
  <c r="EU334" i="1"/>
  <c r="EY334" i="1" s="1"/>
  <c r="EE334" i="1"/>
  <c r="EF334" i="1"/>
  <c r="EH334" i="1"/>
  <c r="EG334" i="1"/>
  <c r="CV593" i="1"/>
  <c r="EM593" i="1"/>
  <c r="ER593" i="1"/>
  <c r="EV593" i="1" s="1"/>
  <c r="ES593" i="1"/>
  <c r="EW593" i="1" s="1"/>
  <c r="ET593" i="1"/>
  <c r="EX593" i="1" s="1"/>
  <c r="EU593" i="1"/>
  <c r="EY593" i="1" s="1"/>
  <c r="CQ593" i="1"/>
  <c r="DZ593" i="1"/>
  <c r="EF593" i="1"/>
  <c r="EJ593" i="1" s="1"/>
  <c r="EE593" i="1"/>
  <c r="EI593" i="1" s="1"/>
  <c r="EG593" i="1"/>
  <c r="EK593" i="1" s="1"/>
  <c r="EH593" i="1"/>
  <c r="EL593" i="1" s="1"/>
  <c r="ES887" i="1"/>
  <c r="ER887" i="1"/>
  <c r="EU887" i="1"/>
  <c r="ET887" i="1"/>
  <c r="CQ887" i="1"/>
  <c r="DZ887" i="1"/>
  <c r="EE887" i="1"/>
  <c r="EI887" i="1" s="1"/>
  <c r="EF887" i="1"/>
  <c r="EJ887" i="1" s="1"/>
  <c r="EH887" i="1"/>
  <c r="EL887" i="1" s="1"/>
  <c r="EG887" i="1"/>
  <c r="EK887" i="1" s="1"/>
  <c r="CV364" i="1"/>
  <c r="ER364" i="1"/>
  <c r="ES364" i="1"/>
  <c r="EU364" i="1"/>
  <c r="ET364" i="1"/>
  <c r="CQ364" i="1"/>
  <c r="DZ364" i="1"/>
  <c r="EE364" i="1"/>
  <c r="EI364" i="1" s="1"/>
  <c r="EF364" i="1"/>
  <c r="EJ364" i="1" s="1"/>
  <c r="EH364" i="1"/>
  <c r="EL364" i="1" s="1"/>
  <c r="EG364" i="1"/>
  <c r="EK364" i="1" s="1"/>
  <c r="CV601" i="1"/>
  <c r="EM601" i="1"/>
  <c r="ES601" i="1"/>
  <c r="EW601" i="1" s="1"/>
  <c r="ER601" i="1"/>
  <c r="EV601" i="1" s="1"/>
  <c r="EU601" i="1"/>
  <c r="EY601" i="1" s="1"/>
  <c r="ET601" i="1"/>
  <c r="EX601" i="1" s="1"/>
  <c r="CQ601" i="1"/>
  <c r="DZ601" i="1"/>
  <c r="EF601" i="1"/>
  <c r="EJ601" i="1" s="1"/>
  <c r="EE601" i="1"/>
  <c r="EI601" i="1" s="1"/>
  <c r="EG601" i="1"/>
  <c r="EK601" i="1" s="1"/>
  <c r="EH601" i="1"/>
  <c r="EL601" i="1" s="1"/>
  <c r="CV888" i="1"/>
  <c r="ES888" i="1"/>
  <c r="ER888" i="1"/>
  <c r="EU888" i="1"/>
  <c r="ET888" i="1"/>
  <c r="CQ888" i="1"/>
  <c r="DZ888" i="1"/>
  <c r="EE888" i="1"/>
  <c r="EI888" i="1" s="1"/>
  <c r="EF888" i="1"/>
  <c r="EJ888" i="1" s="1"/>
  <c r="EG888" i="1"/>
  <c r="EK888" i="1" s="1"/>
  <c r="EH888" i="1"/>
  <c r="EL888" i="1" s="1"/>
  <c r="CV412" i="1"/>
  <c r="EM412" i="1"/>
  <c r="ES412" i="1"/>
  <c r="EW412" i="1" s="1"/>
  <c r="ER412" i="1"/>
  <c r="EV412" i="1" s="1"/>
  <c r="ET412" i="1"/>
  <c r="EX412" i="1" s="1"/>
  <c r="EU412" i="1"/>
  <c r="EY412" i="1" s="1"/>
  <c r="CQ412" i="1"/>
  <c r="DZ412" i="1"/>
  <c r="EE412" i="1"/>
  <c r="EI412" i="1" s="1"/>
  <c r="EF412" i="1"/>
  <c r="EJ412" i="1" s="1"/>
  <c r="EG412" i="1"/>
  <c r="EK412" i="1" s="1"/>
  <c r="EH412" i="1"/>
  <c r="EL412" i="1" s="1"/>
  <c r="CV647" i="1"/>
  <c r="ES647" i="1"/>
  <c r="ER647" i="1"/>
  <c r="EU647" i="1"/>
  <c r="ET647" i="1"/>
  <c r="CQ647" i="1"/>
  <c r="DZ647" i="1"/>
  <c r="EE647" i="1"/>
  <c r="EI647" i="1" s="1"/>
  <c r="EF647" i="1"/>
  <c r="EJ647" i="1" s="1"/>
  <c r="EH647" i="1"/>
  <c r="EL647" i="1" s="1"/>
  <c r="EG647" i="1"/>
  <c r="EK647" i="1" s="1"/>
  <c r="CV980" i="1"/>
  <c r="EM980" i="1"/>
  <c r="ES980" i="1"/>
  <c r="EW980" i="1" s="1"/>
  <c r="ER980" i="1"/>
  <c r="EV980" i="1" s="1"/>
  <c r="ET980" i="1"/>
  <c r="EX980" i="1" s="1"/>
  <c r="EU980" i="1"/>
  <c r="EY980" i="1" s="1"/>
  <c r="EE980" i="1"/>
  <c r="EF980" i="1"/>
  <c r="EG980" i="1"/>
  <c r="EH980" i="1"/>
  <c r="CV386" i="1"/>
  <c r="ES386" i="1"/>
  <c r="ER386" i="1"/>
  <c r="EU386" i="1"/>
  <c r="ET386" i="1"/>
  <c r="CQ386" i="1"/>
  <c r="DZ386" i="1"/>
  <c r="EF386" i="1"/>
  <c r="EJ386" i="1" s="1"/>
  <c r="EE386" i="1"/>
  <c r="EI386" i="1" s="1"/>
  <c r="EH386" i="1"/>
  <c r="EL386" i="1" s="1"/>
  <c r="EG386" i="1"/>
  <c r="EK386" i="1" s="1"/>
  <c r="ES335" i="1"/>
  <c r="ER335" i="1"/>
  <c r="EU335" i="1"/>
  <c r="ET335" i="1"/>
  <c r="CQ335" i="1"/>
  <c r="DZ335" i="1"/>
  <c r="EF335" i="1"/>
  <c r="EJ335" i="1" s="1"/>
  <c r="EE335" i="1"/>
  <c r="EI335" i="1" s="1"/>
  <c r="EH335" i="1"/>
  <c r="EL335" i="1" s="1"/>
  <c r="EG335" i="1"/>
  <c r="EK335" i="1" s="1"/>
  <c r="ES638" i="1"/>
  <c r="ER638" i="1"/>
  <c r="EU638" i="1"/>
  <c r="ET638" i="1"/>
  <c r="CQ638" i="1"/>
  <c r="DZ638" i="1"/>
  <c r="EF638" i="1"/>
  <c r="EJ638" i="1" s="1"/>
  <c r="EE638" i="1"/>
  <c r="EI638" i="1" s="1"/>
  <c r="EH638" i="1"/>
  <c r="EL638" i="1" s="1"/>
  <c r="EG638" i="1"/>
  <c r="EK638" i="1" s="1"/>
  <c r="CV394" i="1"/>
  <c r="EM394" i="1"/>
  <c r="ES394" i="1"/>
  <c r="EW394" i="1" s="1"/>
  <c r="ER394" i="1"/>
  <c r="EV394" i="1" s="1"/>
  <c r="EU394" i="1"/>
  <c r="EY394" i="1" s="1"/>
  <c r="ET394" i="1"/>
  <c r="EX394" i="1" s="1"/>
  <c r="CQ394" i="1"/>
  <c r="DZ394" i="1"/>
  <c r="EE394" i="1"/>
  <c r="EI394" i="1" s="1"/>
  <c r="EF394" i="1"/>
  <c r="EJ394" i="1" s="1"/>
  <c r="EH394" i="1"/>
  <c r="EL394" i="1" s="1"/>
  <c r="EG394" i="1"/>
  <c r="EK394" i="1" s="1"/>
  <c r="CV615" i="1"/>
  <c r="EM615" i="1"/>
  <c r="ES615" i="1"/>
  <c r="EW615" i="1" s="1"/>
  <c r="ER615" i="1"/>
  <c r="EV615" i="1" s="1"/>
  <c r="ET615" i="1"/>
  <c r="EX615" i="1" s="1"/>
  <c r="EU615" i="1"/>
  <c r="EY615" i="1" s="1"/>
  <c r="CQ615" i="1"/>
  <c r="DZ615" i="1"/>
  <c r="EE615" i="1"/>
  <c r="EI615" i="1" s="1"/>
  <c r="EF615" i="1"/>
  <c r="EJ615" i="1" s="1"/>
  <c r="EH615" i="1"/>
  <c r="EL615" i="1" s="1"/>
  <c r="EG615" i="1"/>
  <c r="EK615" i="1" s="1"/>
  <c r="CV431" i="1"/>
  <c r="ER431" i="1"/>
  <c r="ES431" i="1"/>
  <c r="ET431" i="1"/>
  <c r="EU431" i="1"/>
  <c r="CQ431" i="1"/>
  <c r="DZ431" i="1"/>
  <c r="EF431" i="1"/>
  <c r="EJ431" i="1" s="1"/>
  <c r="EE431" i="1"/>
  <c r="EI431" i="1" s="1"/>
  <c r="EG431" i="1"/>
  <c r="EK431" i="1" s="1"/>
  <c r="EH431" i="1"/>
  <c r="EL431" i="1" s="1"/>
  <c r="ER892" i="1"/>
  <c r="ES892" i="1"/>
  <c r="EU892" i="1"/>
  <c r="ET892" i="1"/>
  <c r="CQ892" i="1"/>
  <c r="DZ892" i="1"/>
  <c r="EE892" i="1"/>
  <c r="EI892" i="1" s="1"/>
  <c r="EF892" i="1"/>
  <c r="EJ892" i="1" s="1"/>
  <c r="EH892" i="1"/>
  <c r="EL892" i="1" s="1"/>
  <c r="EG892" i="1"/>
  <c r="EK892" i="1" s="1"/>
  <c r="ES952" i="1"/>
  <c r="ER952" i="1"/>
  <c r="ET952" i="1"/>
  <c r="EU952" i="1"/>
  <c r="EF952" i="1"/>
  <c r="EE952" i="1"/>
  <c r="EG952" i="1"/>
  <c r="EH952" i="1"/>
  <c r="CV827" i="1"/>
  <c r="ES827" i="1"/>
  <c r="ER827" i="1"/>
  <c r="EU827" i="1"/>
  <c r="ET827" i="1"/>
  <c r="CQ827" i="1"/>
  <c r="EF827" i="1"/>
  <c r="EE827" i="1"/>
  <c r="EH827" i="1"/>
  <c r="EG827" i="1"/>
  <c r="ER860" i="1"/>
  <c r="ES860" i="1"/>
  <c r="ET860" i="1"/>
  <c r="EU860" i="1"/>
  <c r="EE860" i="1"/>
  <c r="EF860" i="1"/>
  <c r="EG860" i="1"/>
  <c r="EH860" i="1"/>
  <c r="EM793" i="1"/>
  <c r="ES793" i="1"/>
  <c r="ER793" i="1"/>
  <c r="EU793" i="1"/>
  <c r="EY793" i="1" s="1"/>
  <c r="ET793" i="1"/>
  <c r="EX793" i="1" s="1"/>
  <c r="CQ793" i="1"/>
  <c r="EF793" i="1"/>
  <c r="EE793" i="1"/>
  <c r="EH793" i="1"/>
  <c r="EG793" i="1"/>
  <c r="CV300" i="1"/>
  <c r="ER300" i="1"/>
  <c r="ES300" i="1"/>
  <c r="EU300" i="1"/>
  <c r="ET300" i="1"/>
  <c r="CQ300" i="1"/>
  <c r="EE300" i="1"/>
  <c r="EF300" i="1"/>
  <c r="EG300" i="1"/>
  <c r="EH300" i="1"/>
  <c r="ES600" i="1"/>
  <c r="ER600" i="1"/>
  <c r="ET600" i="1"/>
  <c r="EU600" i="1"/>
  <c r="CQ600" i="1"/>
  <c r="EF600" i="1"/>
  <c r="EE600" i="1"/>
  <c r="EG600" i="1"/>
  <c r="EH600" i="1"/>
  <c r="ER381" i="1"/>
  <c r="ES381" i="1"/>
  <c r="ET381" i="1"/>
  <c r="EU381" i="1"/>
  <c r="EE381" i="1"/>
  <c r="EF381" i="1"/>
  <c r="EH381" i="1"/>
  <c r="EG381" i="1"/>
  <c r="EM746" i="1"/>
  <c r="ER746" i="1"/>
  <c r="EV746" i="1" s="1"/>
  <c r="ES746" i="1"/>
  <c r="EW746" i="1" s="1"/>
  <c r="ET746" i="1"/>
  <c r="EX746" i="1" s="1"/>
  <c r="EU746" i="1"/>
  <c r="EY746" i="1" s="1"/>
  <c r="CQ746" i="1"/>
  <c r="EE746" i="1"/>
  <c r="EF746" i="1"/>
  <c r="EG746" i="1"/>
  <c r="EH746" i="1"/>
  <c r="CV478" i="1"/>
  <c r="EM478" i="1"/>
  <c r="ES478" i="1"/>
  <c r="EW478" i="1" s="1"/>
  <c r="ER478" i="1"/>
  <c r="EV478" i="1" s="1"/>
  <c r="EU478" i="1"/>
  <c r="EY478" i="1" s="1"/>
  <c r="ET478" i="1"/>
  <c r="EX478" i="1" s="1"/>
  <c r="EE478" i="1"/>
  <c r="EF478" i="1"/>
  <c r="EG478" i="1"/>
  <c r="EH478" i="1"/>
  <c r="ES378" i="1"/>
  <c r="ER378" i="1"/>
  <c r="EU378" i="1"/>
  <c r="ET378" i="1"/>
  <c r="EF378" i="1"/>
  <c r="EE378" i="1"/>
  <c r="EH378" i="1"/>
  <c r="EG378" i="1"/>
  <c r="ES960" i="1"/>
  <c r="ER960" i="1"/>
  <c r="ET960" i="1"/>
  <c r="EU960" i="1"/>
  <c r="EE960" i="1"/>
  <c r="EF960" i="1"/>
  <c r="EG960" i="1"/>
  <c r="EH960" i="1"/>
  <c r="ES22" i="1"/>
  <c r="ER22" i="1"/>
  <c r="EU22" i="1"/>
  <c r="ET22" i="1"/>
  <c r="EE22" i="1"/>
  <c r="EF22" i="1"/>
  <c r="EG22" i="1"/>
  <c r="EH22" i="1"/>
  <c r="ES867" i="1"/>
  <c r="ER867" i="1"/>
  <c r="EU867" i="1"/>
  <c r="ET867" i="1"/>
  <c r="EE867" i="1"/>
  <c r="EF867" i="1"/>
  <c r="EH867" i="1"/>
  <c r="EG867" i="1"/>
  <c r="ES602" i="1"/>
  <c r="ER602" i="1"/>
  <c r="ET602" i="1"/>
  <c r="EU602" i="1"/>
  <c r="EF602" i="1"/>
  <c r="EE602" i="1"/>
  <c r="EG602" i="1"/>
  <c r="EH602" i="1"/>
  <c r="ER21" i="1"/>
  <c r="ES21" i="1"/>
  <c r="EU21" i="1"/>
  <c r="ET21" i="1"/>
  <c r="EF21" i="1"/>
  <c r="EE21" i="1"/>
  <c r="EH21" i="1"/>
  <c r="EG21" i="1"/>
  <c r="EM17" i="1"/>
  <c r="ES17" i="1"/>
  <c r="EW17" i="1" s="1"/>
  <c r="ER17" i="1"/>
  <c r="EV17" i="1" s="1"/>
  <c r="ET17" i="1"/>
  <c r="EX17" i="1" s="1"/>
  <c r="EU17" i="1"/>
  <c r="EY17" i="1" s="1"/>
  <c r="EE17" i="1"/>
  <c r="EF17" i="1"/>
  <c r="EG17" i="1"/>
  <c r="EH17" i="1"/>
  <c r="ES713" i="1"/>
  <c r="ER713" i="1"/>
  <c r="ET713" i="1"/>
  <c r="EU713" i="1"/>
  <c r="EE713" i="1"/>
  <c r="EF713" i="1"/>
  <c r="EG713" i="1"/>
  <c r="EH713" i="1"/>
  <c r="EM595" i="1"/>
  <c r="ER595" i="1"/>
  <c r="EV595" i="1" s="1"/>
  <c r="ES595" i="1"/>
  <c r="EW595" i="1" s="1"/>
  <c r="EU595" i="1"/>
  <c r="EY595" i="1" s="1"/>
  <c r="ET595" i="1"/>
  <c r="EX595" i="1" s="1"/>
  <c r="EE595" i="1"/>
  <c r="EF595" i="1"/>
  <c r="EH595" i="1"/>
  <c r="EG595" i="1"/>
  <c r="ER382" i="1"/>
  <c r="ES382" i="1"/>
  <c r="ET382" i="1"/>
  <c r="EU382" i="1"/>
  <c r="EF382" i="1"/>
  <c r="EE382" i="1"/>
  <c r="EG382" i="1"/>
  <c r="EH382" i="1"/>
  <c r="CV708" i="1"/>
  <c r="EM708" i="1"/>
  <c r="ES708" i="1"/>
  <c r="EW708" i="1" s="1"/>
  <c r="ER708" i="1"/>
  <c r="EV708" i="1" s="1"/>
  <c r="ET708" i="1"/>
  <c r="EX708" i="1" s="1"/>
  <c r="EU708" i="1"/>
  <c r="EY708" i="1" s="1"/>
  <c r="EF708" i="1"/>
  <c r="EE708" i="1"/>
  <c r="EG708" i="1"/>
  <c r="EH708" i="1"/>
  <c r="CV838" i="1"/>
  <c r="ES838" i="1"/>
  <c r="ER838" i="1"/>
  <c r="ET838" i="1"/>
  <c r="EU838" i="1"/>
  <c r="CQ838" i="1"/>
  <c r="DZ838" i="1"/>
  <c r="EF838" i="1"/>
  <c r="EJ838" i="1" s="1"/>
  <c r="EE838" i="1"/>
  <c r="EI838" i="1" s="1"/>
  <c r="EG838" i="1"/>
  <c r="EK838" i="1" s="1"/>
  <c r="EH838" i="1"/>
  <c r="EL838" i="1" s="1"/>
  <c r="EM5" i="1"/>
  <c r="ES5" i="1"/>
  <c r="EW5" i="1" s="1"/>
  <c r="ER5" i="1"/>
  <c r="EV5" i="1" s="1"/>
  <c r="EU5" i="1"/>
  <c r="EY5" i="1" s="1"/>
  <c r="ET5" i="1"/>
  <c r="EX5" i="1" s="1"/>
  <c r="CQ5" i="1"/>
  <c r="DZ5" i="1"/>
  <c r="EF5" i="1"/>
  <c r="EJ5" i="1" s="1"/>
  <c r="EE5" i="1"/>
  <c r="EI5" i="1" s="1"/>
  <c r="EG5" i="1"/>
  <c r="EK5" i="1" s="1"/>
  <c r="EH5" i="1"/>
  <c r="EL5" i="1" s="1"/>
  <c r="ER978" i="1"/>
  <c r="ES978" i="1"/>
  <c r="EW978" i="1" s="1"/>
  <c r="ET978" i="1"/>
  <c r="EU978" i="1"/>
  <c r="CQ978" i="1"/>
  <c r="DZ978" i="1"/>
  <c r="EE978" i="1"/>
  <c r="EI978" i="1" s="1"/>
  <c r="EF978" i="1"/>
  <c r="EJ978" i="1" s="1"/>
  <c r="EG978" i="1"/>
  <c r="EK978" i="1" s="1"/>
  <c r="EH978" i="1"/>
  <c r="EL978" i="1" s="1"/>
  <c r="CV497" i="1"/>
  <c r="EM497" i="1"/>
  <c r="ES497" i="1"/>
  <c r="EW497" i="1" s="1"/>
  <c r="ER497" i="1"/>
  <c r="EV497" i="1" s="1"/>
  <c r="EU497" i="1"/>
  <c r="EY497" i="1" s="1"/>
  <c r="ET497" i="1"/>
  <c r="EX497" i="1" s="1"/>
  <c r="CQ497" i="1"/>
  <c r="DZ497" i="1"/>
  <c r="EF497" i="1"/>
  <c r="EJ497" i="1" s="1"/>
  <c r="EE497" i="1"/>
  <c r="EI497" i="1" s="1"/>
  <c r="EH497" i="1"/>
  <c r="EL497" i="1" s="1"/>
  <c r="EG497" i="1"/>
  <c r="EK497" i="1" s="1"/>
  <c r="EM262" i="1"/>
  <c r="ES262" i="1"/>
  <c r="EW262" i="1" s="1"/>
  <c r="ER262" i="1"/>
  <c r="EV262" i="1" s="1"/>
  <c r="ET262" i="1"/>
  <c r="EX262" i="1" s="1"/>
  <c r="EU262" i="1"/>
  <c r="EY262" i="1" s="1"/>
  <c r="EE262" i="1"/>
  <c r="EF262" i="1"/>
  <c r="EG262" i="1"/>
  <c r="EH262" i="1"/>
  <c r="ES698" i="1"/>
  <c r="ER698" i="1"/>
  <c r="EV698" i="1" s="1"/>
  <c r="ET698" i="1"/>
  <c r="EU698" i="1"/>
  <c r="EF698" i="1"/>
  <c r="EE698" i="1"/>
  <c r="EG698" i="1"/>
  <c r="EH698" i="1"/>
  <c r="ES439" i="1"/>
  <c r="EW439" i="1" s="1"/>
  <c r="ER439" i="1"/>
  <c r="EV439" i="1" s="1"/>
  <c r="EU439" i="1"/>
  <c r="EY439" i="1" s="1"/>
  <c r="ET439" i="1"/>
  <c r="EF439" i="1"/>
  <c r="EE439" i="1"/>
  <c r="EH439" i="1"/>
  <c r="EG439" i="1"/>
  <c r="CV442" i="1"/>
  <c r="ES442" i="1"/>
  <c r="ER442" i="1"/>
  <c r="EU442" i="1"/>
  <c r="ET442" i="1"/>
  <c r="DZ442" i="1"/>
  <c r="EE442" i="1"/>
  <c r="EI442" i="1" s="1"/>
  <c r="EF442" i="1"/>
  <c r="EJ442" i="1" s="1"/>
  <c r="EG442" i="1"/>
  <c r="EK442" i="1" s="1"/>
  <c r="EH442" i="1"/>
  <c r="EL442" i="1" s="1"/>
  <c r="CV870" i="1"/>
  <c r="EM870" i="1"/>
  <c r="ES870" i="1"/>
  <c r="EW870" i="1" s="1"/>
  <c r="ER870" i="1"/>
  <c r="EV870" i="1" s="1"/>
  <c r="ET870" i="1"/>
  <c r="EX870" i="1" s="1"/>
  <c r="EU870" i="1"/>
  <c r="EY870" i="1" s="1"/>
  <c r="CQ870" i="1"/>
  <c r="DZ870" i="1"/>
  <c r="EE870" i="1"/>
  <c r="EI870" i="1" s="1"/>
  <c r="EF870" i="1"/>
  <c r="EJ870" i="1" s="1"/>
  <c r="EG870" i="1"/>
  <c r="EK870" i="1" s="1"/>
  <c r="EH870" i="1"/>
  <c r="EL870" i="1" s="1"/>
  <c r="ES198" i="1"/>
  <c r="ER198" i="1"/>
  <c r="ET198" i="1"/>
  <c r="EU198" i="1"/>
  <c r="CQ198" i="1"/>
  <c r="DZ198" i="1"/>
  <c r="EF198" i="1"/>
  <c r="EJ198" i="1" s="1"/>
  <c r="EE198" i="1"/>
  <c r="EI198" i="1" s="1"/>
  <c r="EG198" i="1"/>
  <c r="EK198" i="1" s="1"/>
  <c r="EH198" i="1"/>
  <c r="EL198" i="1" s="1"/>
  <c r="ES774" i="1"/>
  <c r="EW774" i="1" s="1"/>
  <c r="ER774" i="1"/>
  <c r="EV774" i="1" s="1"/>
  <c r="ET774" i="1"/>
  <c r="EU774" i="1"/>
  <c r="EE774" i="1"/>
  <c r="EF774" i="1"/>
  <c r="EH774" i="1"/>
  <c r="EG774" i="1"/>
  <c r="CV14" i="1"/>
  <c r="EM14" i="1"/>
  <c r="ES14" i="1"/>
  <c r="EW14" i="1" s="1"/>
  <c r="ER14" i="1"/>
  <c r="EV14" i="1" s="1"/>
  <c r="EU14" i="1"/>
  <c r="EY14" i="1" s="1"/>
  <c r="ET14" i="1"/>
  <c r="EX14" i="1" s="1"/>
  <c r="CQ14" i="1"/>
  <c r="DZ14" i="1"/>
  <c r="EF14" i="1"/>
  <c r="EJ14" i="1" s="1"/>
  <c r="EE14" i="1"/>
  <c r="EI14" i="1" s="1"/>
  <c r="EG14" i="1"/>
  <c r="EK14" i="1" s="1"/>
  <c r="EH14" i="1"/>
  <c r="EL14" i="1" s="1"/>
  <c r="EM112" i="1"/>
  <c r="ES112" i="1"/>
  <c r="EW112" i="1" s="1"/>
  <c r="ER112" i="1"/>
  <c r="EV112" i="1" s="1"/>
  <c r="EU112" i="1"/>
  <c r="EY112" i="1" s="1"/>
  <c r="ET112" i="1"/>
  <c r="EX112" i="1" s="1"/>
  <c r="EE112" i="1"/>
  <c r="EF112" i="1"/>
  <c r="EH112" i="1"/>
  <c r="EG112" i="1"/>
  <c r="CV194" i="1"/>
  <c r="EM194" i="1"/>
  <c r="ES194" i="1"/>
  <c r="EW194" i="1" s="1"/>
  <c r="ER194" i="1"/>
  <c r="EV194" i="1" s="1"/>
  <c r="ET194" i="1"/>
  <c r="EX194" i="1" s="1"/>
  <c r="EU194" i="1"/>
  <c r="EY194" i="1" s="1"/>
  <c r="CQ194" i="1"/>
  <c r="DZ194" i="1"/>
  <c r="EE194" i="1"/>
  <c r="EI194" i="1" s="1"/>
  <c r="EF194" i="1"/>
  <c r="EJ194" i="1" s="1"/>
  <c r="EH194" i="1"/>
  <c r="EL194" i="1" s="1"/>
  <c r="EG194" i="1"/>
  <c r="EK194" i="1" s="1"/>
  <c r="EM528" i="1"/>
  <c r="ER528" i="1"/>
  <c r="EV528" i="1" s="1"/>
  <c r="ES528" i="1"/>
  <c r="EW528" i="1" s="1"/>
  <c r="ET528" i="1"/>
  <c r="EX528" i="1" s="1"/>
  <c r="EU528" i="1"/>
  <c r="EY528" i="1" s="1"/>
  <c r="EE528" i="1"/>
  <c r="EF528" i="1"/>
  <c r="EG528" i="1"/>
  <c r="EH528" i="1"/>
  <c r="EM157" i="1"/>
  <c r="ES157" i="1"/>
  <c r="EW157" i="1" s="1"/>
  <c r="ER157" i="1"/>
  <c r="EV157" i="1" s="1"/>
  <c r="EU157" i="1"/>
  <c r="EY157" i="1" s="1"/>
  <c r="ET157" i="1"/>
  <c r="EX157" i="1" s="1"/>
  <c r="EF157" i="1"/>
  <c r="EE157" i="1"/>
  <c r="EH157" i="1"/>
  <c r="EG157" i="1"/>
  <c r="CV670" i="1"/>
  <c r="EM670" i="1"/>
  <c r="ER670" i="1"/>
  <c r="EV670" i="1" s="1"/>
  <c r="ES670" i="1"/>
  <c r="EW670" i="1" s="1"/>
  <c r="ET670" i="1"/>
  <c r="EX670" i="1" s="1"/>
  <c r="EU670" i="1"/>
  <c r="EY670" i="1" s="1"/>
  <c r="CQ670" i="1"/>
  <c r="DZ670" i="1"/>
  <c r="EF670" i="1"/>
  <c r="EJ670" i="1" s="1"/>
  <c r="EE670" i="1"/>
  <c r="EI670" i="1" s="1"/>
  <c r="EH670" i="1"/>
  <c r="EL670" i="1" s="1"/>
  <c r="EG670" i="1"/>
  <c r="EK670" i="1" s="1"/>
  <c r="ES903" i="1"/>
  <c r="ER903" i="1"/>
  <c r="ET903" i="1"/>
  <c r="EU903" i="1"/>
  <c r="DZ903" i="1"/>
  <c r="EE903" i="1"/>
  <c r="EI903" i="1" s="1"/>
  <c r="EF903" i="1"/>
  <c r="EJ903" i="1" s="1"/>
  <c r="EG903" i="1"/>
  <c r="EH903" i="1"/>
  <c r="EL903" i="1" s="1"/>
  <c r="CV716" i="1"/>
  <c r="ER716" i="1"/>
  <c r="ES716" i="1"/>
  <c r="EU716" i="1"/>
  <c r="ET716" i="1"/>
  <c r="DZ716" i="1"/>
  <c r="EE716" i="1"/>
  <c r="EI716" i="1" s="1"/>
  <c r="EF716" i="1"/>
  <c r="EJ716" i="1" s="1"/>
  <c r="EG716" i="1"/>
  <c r="EK716" i="1" s="1"/>
  <c r="EH716" i="1"/>
  <c r="EL716" i="1" s="1"/>
  <c r="ES557" i="1"/>
  <c r="ER557" i="1"/>
  <c r="ET557" i="1"/>
  <c r="EU557" i="1"/>
  <c r="EF557" i="1"/>
  <c r="EE557" i="1"/>
  <c r="EG557" i="1"/>
  <c r="EH557" i="1"/>
  <c r="CV527" i="1"/>
  <c r="EM527" i="1"/>
  <c r="ES527" i="1"/>
  <c r="EW527" i="1" s="1"/>
  <c r="ER527" i="1"/>
  <c r="EV527" i="1" s="1"/>
  <c r="ET527" i="1"/>
  <c r="EX527" i="1" s="1"/>
  <c r="EU527" i="1"/>
  <c r="EY527" i="1" s="1"/>
  <c r="CQ527" i="1"/>
  <c r="DZ527" i="1"/>
  <c r="EF527" i="1"/>
  <c r="EJ527" i="1" s="1"/>
  <c r="EE527" i="1"/>
  <c r="EI527" i="1" s="1"/>
  <c r="EH527" i="1"/>
  <c r="EL527" i="1" s="1"/>
  <c r="EG527" i="1"/>
  <c r="EK527" i="1" s="1"/>
  <c r="CV724" i="1"/>
  <c r="EM724" i="1"/>
  <c r="ES724" i="1"/>
  <c r="EW724" i="1" s="1"/>
  <c r="ER724" i="1"/>
  <c r="EV724" i="1" s="1"/>
  <c r="ET724" i="1"/>
  <c r="EX724" i="1" s="1"/>
  <c r="EU724" i="1"/>
  <c r="EY724" i="1" s="1"/>
  <c r="CQ724" i="1"/>
  <c r="DZ724" i="1"/>
  <c r="EF724" i="1"/>
  <c r="EJ724" i="1" s="1"/>
  <c r="EE724" i="1"/>
  <c r="EI724" i="1" s="1"/>
  <c r="EH724" i="1"/>
  <c r="EL724" i="1" s="1"/>
  <c r="EG724" i="1"/>
  <c r="EK724" i="1" s="1"/>
  <c r="ES78" i="1"/>
  <c r="EW78" i="1" s="1"/>
  <c r="ER78" i="1"/>
  <c r="EV78" i="1" s="1"/>
  <c r="ET78" i="1"/>
  <c r="EX78" i="1" s="1"/>
  <c r="EU78" i="1"/>
  <c r="EF78" i="1"/>
  <c r="EE78" i="1"/>
  <c r="EG78" i="1"/>
  <c r="EH78" i="1"/>
  <c r="CV662" i="1"/>
  <c r="EM662" i="1"/>
  <c r="ES662" i="1"/>
  <c r="EW662" i="1" s="1"/>
  <c r="ER662" i="1"/>
  <c r="EV662" i="1" s="1"/>
  <c r="ET662" i="1"/>
  <c r="EX662" i="1" s="1"/>
  <c r="EU662" i="1"/>
  <c r="EY662" i="1" s="1"/>
  <c r="EE662" i="1"/>
  <c r="EF662" i="1"/>
  <c r="EG662" i="1"/>
  <c r="EH662" i="1"/>
  <c r="CV520" i="1"/>
  <c r="ER520" i="1"/>
  <c r="ES520" i="1"/>
  <c r="ET520" i="1"/>
  <c r="EU520" i="1"/>
  <c r="CQ520" i="1"/>
  <c r="EE520" i="1"/>
  <c r="EF520" i="1"/>
  <c r="EG520" i="1"/>
  <c r="EH520" i="1"/>
  <c r="CV440" i="1"/>
  <c r="ES440" i="1"/>
  <c r="ER440" i="1"/>
  <c r="ET440" i="1"/>
  <c r="EU440" i="1"/>
  <c r="CQ440" i="1"/>
  <c r="EE440" i="1"/>
  <c r="EF440" i="1"/>
  <c r="EG440" i="1"/>
  <c r="EH440" i="1"/>
  <c r="EM526" i="1"/>
  <c r="ES526" i="1"/>
  <c r="EW526" i="1" s="1"/>
  <c r="ER526" i="1"/>
  <c r="EV526" i="1" s="1"/>
  <c r="EU526" i="1"/>
  <c r="EY526" i="1" s="1"/>
  <c r="ET526" i="1"/>
  <c r="EX526" i="1" s="1"/>
  <c r="DZ526" i="1"/>
  <c r="EF526" i="1"/>
  <c r="EJ526" i="1" s="1"/>
  <c r="EE526" i="1"/>
  <c r="EI526" i="1" s="1"/>
  <c r="EH526" i="1"/>
  <c r="EL526" i="1" s="1"/>
  <c r="EG526" i="1"/>
  <c r="EK526" i="1" s="1"/>
  <c r="ES283" i="1"/>
  <c r="ER283" i="1"/>
  <c r="ET283" i="1"/>
  <c r="EU283" i="1"/>
  <c r="EF283" i="1"/>
  <c r="EJ283" i="1" s="1"/>
  <c r="EE283" i="1"/>
  <c r="EI283" i="1" s="1"/>
  <c r="EG283" i="1"/>
  <c r="EH283" i="1"/>
  <c r="EM226" i="1"/>
  <c r="ES226" i="1"/>
  <c r="EW226" i="1" s="1"/>
  <c r="ER226" i="1"/>
  <c r="EV226" i="1" s="1"/>
  <c r="ET226" i="1"/>
  <c r="EX226" i="1" s="1"/>
  <c r="EU226" i="1"/>
  <c r="EY226" i="1" s="1"/>
  <c r="EF226" i="1"/>
  <c r="EE226" i="1"/>
  <c r="EH226" i="1"/>
  <c r="EG226" i="1"/>
  <c r="CV656" i="1"/>
  <c r="EM656" i="1"/>
  <c r="ES656" i="1"/>
  <c r="EW656" i="1" s="1"/>
  <c r="ER656" i="1"/>
  <c r="EV656" i="1" s="1"/>
  <c r="EU656" i="1"/>
  <c r="EY656" i="1" s="1"/>
  <c r="ET656" i="1"/>
  <c r="EX656" i="1" s="1"/>
  <c r="CQ656" i="1"/>
  <c r="DZ656" i="1"/>
  <c r="EE656" i="1"/>
  <c r="EI656" i="1" s="1"/>
  <c r="EF656" i="1"/>
  <c r="EJ656" i="1" s="1"/>
  <c r="EH656" i="1"/>
  <c r="EL656" i="1" s="1"/>
  <c r="EG656" i="1"/>
  <c r="EK656" i="1" s="1"/>
  <c r="ES912" i="1"/>
  <c r="ER912" i="1"/>
  <c r="ET912" i="1"/>
  <c r="EU912" i="1"/>
  <c r="DZ912" i="1"/>
  <c r="EE912" i="1"/>
  <c r="EI912" i="1" s="1"/>
  <c r="EF912" i="1"/>
  <c r="EJ912" i="1" s="1"/>
  <c r="EH912" i="1"/>
  <c r="EL912" i="1" s="1"/>
  <c r="EG912" i="1"/>
  <c r="EK912" i="1" s="1"/>
  <c r="ER220" i="1"/>
  <c r="EV220" i="1" s="1"/>
  <c r="ES220" i="1"/>
  <c r="EW220" i="1" s="1"/>
  <c r="EU220" i="1"/>
  <c r="EY220" i="1" s="1"/>
  <c r="ET220" i="1"/>
  <c r="EF220" i="1"/>
  <c r="EE220" i="1"/>
  <c r="EG220" i="1"/>
  <c r="EH220" i="1"/>
  <c r="CV575" i="1"/>
  <c r="EM575" i="1"/>
  <c r="ER575" i="1"/>
  <c r="EV575" i="1" s="1"/>
  <c r="ES575" i="1"/>
  <c r="EW575" i="1" s="1"/>
  <c r="ET575" i="1"/>
  <c r="EX575" i="1" s="1"/>
  <c r="EU575" i="1"/>
  <c r="EY575" i="1" s="1"/>
  <c r="CQ575" i="1"/>
  <c r="DZ575" i="1"/>
  <c r="EE575" i="1"/>
  <c r="EI575" i="1" s="1"/>
  <c r="EF575" i="1"/>
  <c r="EJ575" i="1" s="1"/>
  <c r="EH575" i="1"/>
  <c r="EL575" i="1" s="1"/>
  <c r="EG575" i="1"/>
  <c r="EK575" i="1" s="1"/>
  <c r="CV397" i="1"/>
  <c r="ER397" i="1"/>
  <c r="ES397" i="1"/>
  <c r="ET397" i="1"/>
  <c r="EU397" i="1"/>
  <c r="CQ397" i="1"/>
  <c r="DZ397" i="1"/>
  <c r="EE397" i="1"/>
  <c r="EI397" i="1" s="1"/>
  <c r="EF397" i="1"/>
  <c r="EJ397" i="1" s="1"/>
  <c r="EG397" i="1"/>
  <c r="EK397" i="1" s="1"/>
  <c r="EH397" i="1"/>
  <c r="EL397" i="1" s="1"/>
  <c r="ES82" i="1"/>
  <c r="ER82" i="1"/>
  <c r="EU82" i="1"/>
  <c r="ET82" i="1"/>
  <c r="DZ82" i="1"/>
  <c r="EF82" i="1"/>
  <c r="EJ82" i="1" s="1"/>
  <c r="EE82" i="1"/>
  <c r="EI82" i="1" s="1"/>
  <c r="EG82" i="1"/>
  <c r="EK82" i="1" s="1"/>
  <c r="EH82" i="1"/>
  <c r="EL82" i="1" s="1"/>
  <c r="CV135" i="1"/>
  <c r="EM135" i="1"/>
  <c r="ES135" i="1"/>
  <c r="EW135" i="1" s="1"/>
  <c r="ER135" i="1"/>
  <c r="EV135" i="1" s="1"/>
  <c r="EU135" i="1"/>
  <c r="EY135" i="1" s="1"/>
  <c r="ET135" i="1"/>
  <c r="EX135" i="1" s="1"/>
  <c r="CQ135" i="1"/>
  <c r="DZ135" i="1"/>
  <c r="EE135" i="1"/>
  <c r="EI135" i="1" s="1"/>
  <c r="EF135" i="1"/>
  <c r="EJ135" i="1" s="1"/>
  <c r="EH135" i="1"/>
  <c r="EL135" i="1" s="1"/>
  <c r="EG135" i="1"/>
  <c r="EK135" i="1" s="1"/>
  <c r="ES221" i="1"/>
  <c r="ER221" i="1"/>
  <c r="ET221" i="1"/>
  <c r="EU221" i="1"/>
  <c r="CQ221" i="1"/>
  <c r="DZ221" i="1"/>
  <c r="EE221" i="1"/>
  <c r="EI221" i="1" s="1"/>
  <c r="EF221" i="1"/>
  <c r="EJ221" i="1" s="1"/>
  <c r="EH221" i="1"/>
  <c r="EL221" i="1" s="1"/>
  <c r="EG221" i="1"/>
  <c r="EK221" i="1" s="1"/>
  <c r="ER651" i="1"/>
  <c r="ES651" i="1"/>
  <c r="EU651" i="1"/>
  <c r="ET651" i="1"/>
  <c r="CQ651" i="1"/>
  <c r="DZ651" i="1"/>
  <c r="EE651" i="1"/>
  <c r="EI651" i="1" s="1"/>
  <c r="EF651" i="1"/>
  <c r="EJ651" i="1" s="1"/>
  <c r="EG651" i="1"/>
  <c r="EK651" i="1" s="1"/>
  <c r="EH651" i="1"/>
  <c r="EL651" i="1" s="1"/>
  <c r="ES215" i="1"/>
  <c r="ER215" i="1"/>
  <c r="EU215" i="1"/>
  <c r="ET215" i="1"/>
  <c r="DZ215" i="1"/>
  <c r="EF215" i="1"/>
  <c r="EJ215" i="1" s="1"/>
  <c r="EE215" i="1"/>
  <c r="EI215" i="1" s="1"/>
  <c r="EH215" i="1"/>
  <c r="EL215" i="1" s="1"/>
  <c r="EG215" i="1"/>
  <c r="EK215" i="1" s="1"/>
  <c r="ES554" i="1"/>
  <c r="ER554" i="1"/>
  <c r="ET554" i="1"/>
  <c r="EU554" i="1"/>
  <c r="EE554" i="1"/>
  <c r="EI554" i="1" s="1"/>
  <c r="EF554" i="1"/>
  <c r="EH554" i="1"/>
  <c r="EL554" i="1" s="1"/>
  <c r="EG554" i="1"/>
  <c r="EM270" i="1"/>
  <c r="ER270" i="1"/>
  <c r="EV270" i="1" s="1"/>
  <c r="ES270" i="1"/>
  <c r="EW270" i="1" s="1"/>
  <c r="ET270" i="1"/>
  <c r="EX270" i="1" s="1"/>
  <c r="EU270" i="1"/>
  <c r="EY270" i="1" s="1"/>
  <c r="CQ270" i="1"/>
  <c r="DZ270" i="1"/>
  <c r="EE270" i="1"/>
  <c r="EI270" i="1" s="1"/>
  <c r="EF270" i="1"/>
  <c r="EJ270" i="1" s="1"/>
  <c r="EH270" i="1"/>
  <c r="EL270" i="1" s="1"/>
  <c r="EG270" i="1"/>
  <c r="EK270" i="1" s="1"/>
  <c r="ES344" i="1"/>
  <c r="ER344" i="1"/>
  <c r="EU344" i="1"/>
  <c r="EY344" i="1" s="1"/>
  <c r="ET344" i="1"/>
  <c r="DZ344" i="1"/>
  <c r="EF344" i="1"/>
  <c r="EJ344" i="1" s="1"/>
  <c r="EE344" i="1"/>
  <c r="EI344" i="1" s="1"/>
  <c r="EH344" i="1"/>
  <c r="EL344" i="1" s="1"/>
  <c r="EG344" i="1"/>
  <c r="EK344" i="1" s="1"/>
  <c r="EM927" i="1"/>
  <c r="ES927" i="1"/>
  <c r="ER927" i="1"/>
  <c r="EU927" i="1"/>
  <c r="ET927" i="1"/>
  <c r="EX927" i="1" s="1"/>
  <c r="DZ927" i="1"/>
  <c r="EE927" i="1"/>
  <c r="EI927" i="1" s="1"/>
  <c r="EF927" i="1"/>
  <c r="EJ927" i="1" s="1"/>
  <c r="EH927" i="1"/>
  <c r="EL927" i="1" s="1"/>
  <c r="EG927" i="1"/>
  <c r="EK927" i="1" s="1"/>
  <c r="ER229" i="1"/>
  <c r="ES229" i="1"/>
  <c r="ET229" i="1"/>
  <c r="EU229" i="1"/>
  <c r="EE229" i="1"/>
  <c r="EF229" i="1"/>
  <c r="EH229" i="1"/>
  <c r="EG229" i="1"/>
  <c r="CV918" i="1"/>
  <c r="EM918" i="1"/>
  <c r="ES918" i="1"/>
  <c r="EW918" i="1" s="1"/>
  <c r="ER918" i="1"/>
  <c r="EV918" i="1" s="1"/>
  <c r="EU918" i="1"/>
  <c r="EY918" i="1" s="1"/>
  <c r="ET918" i="1"/>
  <c r="EX918" i="1" s="1"/>
  <c r="CQ918" i="1"/>
  <c r="DZ918" i="1"/>
  <c r="EE918" i="1"/>
  <c r="EI918" i="1" s="1"/>
  <c r="EF918" i="1"/>
  <c r="EJ918" i="1" s="1"/>
  <c r="EG918" i="1"/>
  <c r="EK918" i="1" s="1"/>
  <c r="EH918" i="1"/>
  <c r="EL918" i="1" s="1"/>
  <c r="ER734" i="1"/>
  <c r="ES734" i="1"/>
  <c r="EW734" i="1" s="1"/>
  <c r="ET734" i="1"/>
  <c r="EU734" i="1"/>
  <c r="DZ734" i="1"/>
  <c r="EE734" i="1"/>
  <c r="EI734" i="1" s="1"/>
  <c r="EF734" i="1"/>
  <c r="EJ734" i="1" s="1"/>
  <c r="EG734" i="1"/>
  <c r="EK734" i="1" s="1"/>
  <c r="EH734" i="1"/>
  <c r="EL734" i="1" s="1"/>
  <c r="CV180" i="1"/>
  <c r="EM180" i="1"/>
  <c r="ES180" i="1"/>
  <c r="EW180" i="1" s="1"/>
  <c r="ER180" i="1"/>
  <c r="EV180" i="1" s="1"/>
  <c r="ET180" i="1"/>
  <c r="EX180" i="1" s="1"/>
  <c r="EU180" i="1"/>
  <c r="EY180" i="1" s="1"/>
  <c r="DZ180" i="1"/>
  <c r="EE180" i="1"/>
  <c r="EI180" i="1" s="1"/>
  <c r="EF180" i="1"/>
  <c r="EJ180" i="1" s="1"/>
  <c r="EG180" i="1"/>
  <c r="EK180" i="1" s="1"/>
  <c r="EH180" i="1"/>
  <c r="EL180" i="1" s="1"/>
  <c r="CV192" i="1"/>
  <c r="ES192" i="1"/>
  <c r="ER192" i="1"/>
  <c r="EU192" i="1"/>
  <c r="ET192" i="1"/>
  <c r="DZ192" i="1"/>
  <c r="EE192" i="1"/>
  <c r="EI192" i="1" s="1"/>
  <c r="EF192" i="1"/>
  <c r="EJ192" i="1" s="1"/>
  <c r="EH192" i="1"/>
  <c r="EL192" i="1" s="1"/>
  <c r="EG192" i="1"/>
  <c r="EK192" i="1" s="1"/>
  <c r="EM766" i="1"/>
  <c r="ER766" i="1"/>
  <c r="EV766" i="1" s="1"/>
  <c r="ES766" i="1"/>
  <c r="EW766" i="1" s="1"/>
  <c r="EU766" i="1"/>
  <c r="EY766" i="1" s="1"/>
  <c r="ET766" i="1"/>
  <c r="EX766" i="1" s="1"/>
  <c r="EE766" i="1"/>
  <c r="EF766" i="1"/>
  <c r="EH766" i="1"/>
  <c r="EG766" i="1"/>
  <c r="ER423" i="1"/>
  <c r="ES423" i="1"/>
  <c r="EW423" i="1" s="1"/>
  <c r="ET423" i="1"/>
  <c r="EU423" i="1"/>
  <c r="DZ423" i="1"/>
  <c r="EF423" i="1"/>
  <c r="EJ423" i="1" s="1"/>
  <c r="EE423" i="1"/>
  <c r="EI423" i="1" s="1"/>
  <c r="EG423" i="1"/>
  <c r="EK423" i="1" s="1"/>
  <c r="EH423" i="1"/>
  <c r="EL423" i="1" s="1"/>
  <c r="ES721" i="1"/>
  <c r="ER721" i="1"/>
  <c r="EU721" i="1"/>
  <c r="ET721" i="1"/>
  <c r="DZ721" i="1"/>
  <c r="EF721" i="1"/>
  <c r="EJ721" i="1" s="1"/>
  <c r="EE721" i="1"/>
  <c r="EI721" i="1" s="1"/>
  <c r="EG721" i="1"/>
  <c r="EK721" i="1" s="1"/>
  <c r="EH721" i="1"/>
  <c r="EL721" i="1" s="1"/>
  <c r="EM183" i="1"/>
  <c r="ES183" i="1"/>
  <c r="EW183" i="1" s="1"/>
  <c r="ER183" i="1"/>
  <c r="EV183" i="1" s="1"/>
  <c r="ET183" i="1"/>
  <c r="EX183" i="1" s="1"/>
  <c r="EU183" i="1"/>
  <c r="EY183" i="1" s="1"/>
  <c r="DZ183" i="1"/>
  <c r="EE183" i="1"/>
  <c r="EI183" i="1" s="1"/>
  <c r="EF183" i="1"/>
  <c r="EJ183" i="1" s="1"/>
  <c r="EH183" i="1"/>
  <c r="EL183" i="1" s="1"/>
  <c r="EG183" i="1"/>
  <c r="EK183" i="1" s="1"/>
  <c r="EM542" i="1"/>
  <c r="ER542" i="1"/>
  <c r="EV542" i="1" s="1"/>
  <c r="ES542" i="1"/>
  <c r="EW542" i="1" s="1"/>
  <c r="ET542" i="1"/>
  <c r="EX542" i="1" s="1"/>
  <c r="EU542" i="1"/>
  <c r="EY542" i="1" s="1"/>
  <c r="EF542" i="1"/>
  <c r="EE542" i="1"/>
  <c r="EG542" i="1"/>
  <c r="EH542" i="1"/>
  <c r="EM777" i="1"/>
  <c r="ES777" i="1"/>
  <c r="EW777" i="1" s="1"/>
  <c r="ER777" i="1"/>
  <c r="EV777" i="1" s="1"/>
  <c r="EU777" i="1"/>
  <c r="EY777" i="1" s="1"/>
  <c r="ET777" i="1"/>
  <c r="EX777" i="1" s="1"/>
  <c r="DZ777" i="1"/>
  <c r="EF777" i="1"/>
  <c r="EJ777" i="1" s="1"/>
  <c r="EE777" i="1"/>
  <c r="EI777" i="1" s="1"/>
  <c r="EG777" i="1"/>
  <c r="EK777" i="1" s="1"/>
  <c r="EH777" i="1"/>
  <c r="EL777" i="1" s="1"/>
  <c r="CV410" i="1"/>
  <c r="EM410" i="1"/>
  <c r="ES410" i="1"/>
  <c r="EW410" i="1" s="1"/>
  <c r="ER410" i="1"/>
  <c r="EV410" i="1" s="1"/>
  <c r="ET410" i="1"/>
  <c r="EX410" i="1" s="1"/>
  <c r="EU410" i="1"/>
  <c r="EY410" i="1" s="1"/>
  <c r="CQ410" i="1"/>
  <c r="DZ410" i="1"/>
  <c r="EF410" i="1"/>
  <c r="EJ410" i="1" s="1"/>
  <c r="EE410" i="1"/>
  <c r="EI410" i="1" s="1"/>
  <c r="EH410" i="1"/>
  <c r="EL410" i="1" s="1"/>
  <c r="EG410" i="1"/>
  <c r="EK410" i="1" s="1"/>
  <c r="EM53" i="1"/>
  <c r="ER53" i="1"/>
  <c r="ES53" i="1"/>
  <c r="EU53" i="1"/>
  <c r="ET53" i="1"/>
  <c r="EX53" i="1" s="1"/>
  <c r="DZ53" i="1"/>
  <c r="EF53" i="1"/>
  <c r="EJ53" i="1" s="1"/>
  <c r="EE53" i="1"/>
  <c r="EI53" i="1" s="1"/>
  <c r="EH53" i="1"/>
  <c r="EL53" i="1" s="1"/>
  <c r="EG53" i="1"/>
  <c r="EK53" i="1" s="1"/>
  <c r="CV851" i="1"/>
  <c r="EM851" i="1"/>
  <c r="ER851" i="1"/>
  <c r="EV851" i="1" s="1"/>
  <c r="ES851" i="1"/>
  <c r="EW851" i="1" s="1"/>
  <c r="EU851" i="1"/>
  <c r="EY851" i="1" s="1"/>
  <c r="ET851" i="1"/>
  <c r="EX851" i="1" s="1"/>
  <c r="CQ851" i="1"/>
  <c r="DZ851" i="1"/>
  <c r="EF851" i="1"/>
  <c r="EJ851" i="1" s="1"/>
  <c r="EE851" i="1"/>
  <c r="EI851" i="1" s="1"/>
  <c r="EH851" i="1"/>
  <c r="EL851" i="1" s="1"/>
  <c r="EG851" i="1"/>
  <c r="EK851" i="1" s="1"/>
  <c r="EM317" i="1"/>
  <c r="ES317" i="1"/>
  <c r="ER317" i="1"/>
  <c r="EV317" i="1" s="1"/>
  <c r="EU317" i="1"/>
  <c r="ET317" i="1"/>
  <c r="EX317" i="1" s="1"/>
  <c r="EE317" i="1"/>
  <c r="EF317" i="1"/>
  <c r="EH317" i="1"/>
  <c r="EG317" i="1"/>
  <c r="EM770" i="1"/>
  <c r="ES770" i="1"/>
  <c r="EW770" i="1" s="1"/>
  <c r="ER770" i="1"/>
  <c r="EV770" i="1" s="1"/>
  <c r="EU770" i="1"/>
  <c r="EY770" i="1" s="1"/>
  <c r="ET770" i="1"/>
  <c r="EX770" i="1" s="1"/>
  <c r="DZ770" i="1"/>
  <c r="EE770" i="1"/>
  <c r="EI770" i="1" s="1"/>
  <c r="EF770" i="1"/>
  <c r="EJ770" i="1" s="1"/>
  <c r="EH770" i="1"/>
  <c r="EL770" i="1" s="1"/>
  <c r="EG770" i="1"/>
  <c r="EK770" i="1" s="1"/>
  <c r="ER639" i="1"/>
  <c r="ES639" i="1"/>
  <c r="ET639" i="1"/>
  <c r="EU639" i="1"/>
  <c r="EE639" i="1"/>
  <c r="EF639" i="1"/>
  <c r="EG639" i="1"/>
  <c r="EH639" i="1"/>
  <c r="CV459" i="1"/>
  <c r="EM459" i="1"/>
  <c r="ES459" i="1"/>
  <c r="EW459" i="1" s="1"/>
  <c r="ER459" i="1"/>
  <c r="EV459" i="1" s="1"/>
  <c r="EU459" i="1"/>
  <c r="EY459" i="1" s="1"/>
  <c r="ET459" i="1"/>
  <c r="EX459" i="1" s="1"/>
  <c r="CQ459" i="1"/>
  <c r="DZ459" i="1"/>
  <c r="EE459" i="1"/>
  <c r="EI459" i="1" s="1"/>
  <c r="EF459" i="1"/>
  <c r="EJ459" i="1" s="1"/>
  <c r="EH459" i="1"/>
  <c r="EL459" i="1" s="1"/>
  <c r="EG459" i="1"/>
  <c r="EK459" i="1" s="1"/>
  <c r="CV404" i="1"/>
  <c r="EM404" i="1"/>
  <c r="ES404" i="1"/>
  <c r="EW404" i="1" s="1"/>
  <c r="ER404" i="1"/>
  <c r="EV404" i="1" s="1"/>
  <c r="EU404" i="1"/>
  <c r="EY404" i="1" s="1"/>
  <c r="ET404" i="1"/>
  <c r="EX404" i="1" s="1"/>
  <c r="CQ404" i="1"/>
  <c r="DZ404" i="1"/>
  <c r="EE404" i="1"/>
  <c r="EI404" i="1" s="1"/>
  <c r="EF404" i="1"/>
  <c r="EJ404" i="1" s="1"/>
  <c r="EH404" i="1"/>
  <c r="EL404" i="1" s="1"/>
  <c r="EG404" i="1"/>
  <c r="EK404" i="1" s="1"/>
  <c r="ES400" i="1"/>
  <c r="EW400" i="1" s="1"/>
  <c r="ER400" i="1"/>
  <c r="EV400" i="1" s="1"/>
  <c r="EU400" i="1"/>
  <c r="EY400" i="1" s="1"/>
  <c r="ET400" i="1"/>
  <c r="DZ400" i="1"/>
  <c r="EE400" i="1"/>
  <c r="EI400" i="1" s="1"/>
  <c r="EF400" i="1"/>
  <c r="EJ400" i="1" s="1"/>
  <c r="EH400" i="1"/>
  <c r="EL400" i="1" s="1"/>
  <c r="EG400" i="1"/>
  <c r="EK400" i="1" s="1"/>
  <c r="ES881" i="1"/>
  <c r="ER881" i="1"/>
  <c r="EU881" i="1"/>
  <c r="ET881" i="1"/>
  <c r="EE881" i="1"/>
  <c r="EF881" i="1"/>
  <c r="EG881" i="1"/>
  <c r="EH881" i="1"/>
  <c r="CV491" i="1"/>
  <c r="ES491" i="1"/>
  <c r="ER491" i="1"/>
  <c r="EU491" i="1"/>
  <c r="ET491" i="1"/>
  <c r="DZ491" i="1"/>
  <c r="EF491" i="1"/>
  <c r="EJ491" i="1" s="1"/>
  <c r="EE491" i="1"/>
  <c r="EI491" i="1" s="1"/>
  <c r="EH491" i="1"/>
  <c r="EL491" i="1" s="1"/>
  <c r="EG491" i="1"/>
  <c r="EK491" i="1" s="1"/>
  <c r="EM250" i="1"/>
  <c r="ER250" i="1"/>
  <c r="EV250" i="1" s="1"/>
  <c r="ES250" i="1"/>
  <c r="EW250" i="1" s="1"/>
  <c r="EU250" i="1"/>
  <c r="EY250" i="1" s="1"/>
  <c r="ET250" i="1"/>
  <c r="EX250" i="1" s="1"/>
  <c r="DZ250" i="1"/>
  <c r="EE250" i="1"/>
  <c r="EI250" i="1" s="1"/>
  <c r="EF250" i="1"/>
  <c r="EH250" i="1"/>
  <c r="EG250" i="1"/>
  <c r="EK250" i="1" s="1"/>
  <c r="CV125" i="1"/>
  <c r="EM125" i="1"/>
  <c r="ES125" i="1"/>
  <c r="EW125" i="1" s="1"/>
  <c r="ER125" i="1"/>
  <c r="EV125" i="1" s="1"/>
  <c r="EU125" i="1"/>
  <c r="EY125" i="1" s="1"/>
  <c r="ET125" i="1"/>
  <c r="EX125" i="1" s="1"/>
  <c r="CQ125" i="1"/>
  <c r="DZ125" i="1"/>
  <c r="EE125" i="1"/>
  <c r="EI125" i="1" s="1"/>
  <c r="EF125" i="1"/>
  <c r="EJ125" i="1" s="1"/>
  <c r="EH125" i="1"/>
  <c r="EL125" i="1" s="1"/>
  <c r="EG125" i="1"/>
  <c r="EK125" i="1" s="1"/>
  <c r="CV517" i="1"/>
  <c r="EM517" i="1"/>
  <c r="ES517" i="1"/>
  <c r="EW517" i="1" s="1"/>
  <c r="ER517" i="1"/>
  <c r="EV517" i="1" s="1"/>
  <c r="ET517" i="1"/>
  <c r="EX517" i="1" s="1"/>
  <c r="EU517" i="1"/>
  <c r="EY517" i="1" s="1"/>
  <c r="CQ517" i="1"/>
  <c r="DZ517" i="1"/>
  <c r="EE517" i="1"/>
  <c r="EI517" i="1" s="1"/>
  <c r="EF517" i="1"/>
  <c r="EJ517" i="1" s="1"/>
  <c r="EH517" i="1"/>
  <c r="EL517" i="1" s="1"/>
  <c r="EG517" i="1"/>
  <c r="EK517" i="1" s="1"/>
  <c r="EM764" i="1"/>
  <c r="ES764" i="1"/>
  <c r="EW764" i="1" s="1"/>
  <c r="ER764" i="1"/>
  <c r="EV764" i="1" s="1"/>
  <c r="EU764" i="1"/>
  <c r="EY764" i="1" s="1"/>
  <c r="ET764" i="1"/>
  <c r="EX764" i="1" s="1"/>
  <c r="EE764" i="1"/>
  <c r="EF764" i="1"/>
  <c r="EH764" i="1"/>
  <c r="EG764" i="1"/>
  <c r="EM240" i="1"/>
  <c r="ER240" i="1"/>
  <c r="EV240" i="1" s="1"/>
  <c r="ES240" i="1"/>
  <c r="EW240" i="1" s="1"/>
  <c r="ET240" i="1"/>
  <c r="EX240" i="1" s="1"/>
  <c r="EU240" i="1"/>
  <c r="EY240" i="1" s="1"/>
  <c r="CQ240" i="1"/>
  <c r="DZ240" i="1"/>
  <c r="EE240" i="1"/>
  <c r="EI240" i="1" s="1"/>
  <c r="EF240" i="1"/>
  <c r="EJ240" i="1" s="1"/>
  <c r="EH240" i="1"/>
  <c r="EL240" i="1" s="1"/>
  <c r="EG240" i="1"/>
  <c r="EK240" i="1" s="1"/>
  <c r="CV489" i="1"/>
  <c r="ES489" i="1"/>
  <c r="ER489" i="1"/>
  <c r="EU489" i="1"/>
  <c r="ET489" i="1"/>
  <c r="DZ489" i="1"/>
  <c r="EE489" i="1"/>
  <c r="EI489" i="1" s="1"/>
  <c r="EF489" i="1"/>
  <c r="EJ489" i="1" s="1"/>
  <c r="EH489" i="1"/>
  <c r="EL489" i="1" s="1"/>
  <c r="EG489" i="1"/>
  <c r="EK489" i="1" s="1"/>
  <c r="CV823" i="1"/>
  <c r="ES823" i="1"/>
  <c r="ER823" i="1"/>
  <c r="ET823" i="1"/>
  <c r="EU823" i="1"/>
  <c r="DZ823" i="1"/>
  <c r="EE823" i="1"/>
  <c r="EI823" i="1" s="1"/>
  <c r="EF823" i="1"/>
  <c r="EJ823" i="1" s="1"/>
  <c r="EH823" i="1"/>
  <c r="EL823" i="1" s="1"/>
  <c r="EG823" i="1"/>
  <c r="EK823" i="1" s="1"/>
  <c r="CV613" i="1"/>
  <c r="ES613" i="1"/>
  <c r="ER613" i="1"/>
  <c r="EU613" i="1"/>
  <c r="ET613" i="1"/>
  <c r="DZ613" i="1"/>
  <c r="EF613" i="1"/>
  <c r="EJ613" i="1" s="1"/>
  <c r="EE613" i="1"/>
  <c r="EI613" i="1" s="1"/>
  <c r="EH613" i="1"/>
  <c r="EL613" i="1" s="1"/>
  <c r="EG613" i="1"/>
  <c r="EK613" i="1" s="1"/>
  <c r="EM117" i="1"/>
  <c r="ER117" i="1"/>
  <c r="EV117" i="1" s="1"/>
  <c r="ES117" i="1"/>
  <c r="EW117" i="1" s="1"/>
  <c r="ET117" i="1"/>
  <c r="EX117" i="1" s="1"/>
  <c r="EU117" i="1"/>
  <c r="EY117" i="1" s="1"/>
  <c r="EE117" i="1"/>
  <c r="EF117" i="1"/>
  <c r="EG117" i="1"/>
  <c r="EH117" i="1"/>
  <c r="CV147" i="1"/>
  <c r="EM147" i="1"/>
  <c r="ES147" i="1"/>
  <c r="EW147" i="1" s="1"/>
  <c r="ER147" i="1"/>
  <c r="EV147" i="1" s="1"/>
  <c r="EU147" i="1"/>
  <c r="EY147" i="1" s="1"/>
  <c r="ET147" i="1"/>
  <c r="EX147" i="1" s="1"/>
  <c r="CQ147" i="1"/>
  <c r="DZ147" i="1"/>
  <c r="EF147" i="1"/>
  <c r="EJ147" i="1" s="1"/>
  <c r="EE147" i="1"/>
  <c r="EI147" i="1" s="1"/>
  <c r="EH147" i="1"/>
  <c r="EL147" i="1" s="1"/>
  <c r="EG147" i="1"/>
  <c r="EK147" i="1" s="1"/>
  <c r="CV200" i="1"/>
  <c r="EM200" i="1"/>
  <c r="ES200" i="1"/>
  <c r="EW200" i="1" s="1"/>
  <c r="ER200" i="1"/>
  <c r="EV200" i="1" s="1"/>
  <c r="EU200" i="1"/>
  <c r="EY200" i="1" s="1"/>
  <c r="ET200" i="1"/>
  <c r="EX200" i="1" s="1"/>
  <c r="CQ200" i="1"/>
  <c r="DZ200" i="1"/>
  <c r="EE200" i="1"/>
  <c r="EI200" i="1" s="1"/>
  <c r="EF200" i="1"/>
  <c r="EJ200" i="1" s="1"/>
  <c r="EG200" i="1"/>
  <c r="EK200" i="1" s="1"/>
  <c r="EH200" i="1"/>
  <c r="EL200" i="1" s="1"/>
  <c r="EM473" i="1"/>
  <c r="ER473" i="1"/>
  <c r="EV473" i="1" s="1"/>
  <c r="ES473" i="1"/>
  <c r="EW473" i="1" s="1"/>
  <c r="ET473" i="1"/>
  <c r="EX473" i="1" s="1"/>
  <c r="EU473" i="1"/>
  <c r="EY473" i="1" s="1"/>
  <c r="CQ473" i="1"/>
  <c r="DZ473" i="1"/>
  <c r="EE473" i="1"/>
  <c r="EI473" i="1" s="1"/>
  <c r="EF473" i="1"/>
  <c r="EJ473" i="1" s="1"/>
  <c r="EH473" i="1"/>
  <c r="EL473" i="1" s="1"/>
  <c r="EG473" i="1"/>
  <c r="EK473" i="1" s="1"/>
  <c r="CV850" i="1"/>
  <c r="EM850" i="1"/>
  <c r="ES850" i="1"/>
  <c r="EW850" i="1" s="1"/>
  <c r="ER850" i="1"/>
  <c r="EV850" i="1" s="1"/>
  <c r="EU850" i="1"/>
  <c r="EY850" i="1" s="1"/>
  <c r="ET850" i="1"/>
  <c r="EX850" i="1" s="1"/>
  <c r="CQ850" i="1"/>
  <c r="DZ850" i="1"/>
  <c r="EE850" i="1"/>
  <c r="EI850" i="1" s="1"/>
  <c r="EF850" i="1"/>
  <c r="EJ850" i="1" s="1"/>
  <c r="EH850" i="1"/>
  <c r="EL850" i="1" s="1"/>
  <c r="EG850" i="1"/>
  <c r="EK850" i="1" s="1"/>
  <c r="ES923" i="1"/>
  <c r="ER923" i="1"/>
  <c r="EU923" i="1"/>
  <c r="ET923" i="1"/>
  <c r="EF923" i="1"/>
  <c r="EE923" i="1"/>
  <c r="EH923" i="1"/>
  <c r="EG923" i="1"/>
  <c r="ES772" i="1"/>
  <c r="ER772" i="1"/>
  <c r="ET772" i="1"/>
  <c r="EU772" i="1"/>
  <c r="EF772" i="1"/>
  <c r="EE772" i="1"/>
  <c r="EG772" i="1"/>
  <c r="EH772" i="1"/>
  <c r="CV738" i="1"/>
  <c r="EM738" i="1"/>
  <c r="ES738" i="1"/>
  <c r="EW738" i="1" s="1"/>
  <c r="ER738" i="1"/>
  <c r="EV738" i="1" s="1"/>
  <c r="ET738" i="1"/>
  <c r="EX738" i="1" s="1"/>
  <c r="EU738" i="1"/>
  <c r="EY738" i="1" s="1"/>
  <c r="CQ738" i="1"/>
  <c r="DZ738" i="1"/>
  <c r="EE738" i="1"/>
  <c r="EI738" i="1" s="1"/>
  <c r="EF738" i="1"/>
  <c r="EJ738" i="1" s="1"/>
  <c r="EG738" i="1"/>
  <c r="EK738" i="1" s="1"/>
  <c r="EH738" i="1"/>
  <c r="EL738" i="1" s="1"/>
  <c r="CV129" i="1"/>
  <c r="EM129" i="1"/>
  <c r="ES129" i="1"/>
  <c r="EW129" i="1" s="1"/>
  <c r="ER129" i="1"/>
  <c r="EV129" i="1" s="1"/>
  <c r="EU129" i="1"/>
  <c r="EY129" i="1" s="1"/>
  <c r="ET129" i="1"/>
  <c r="EX129" i="1" s="1"/>
  <c r="CQ129" i="1"/>
  <c r="DZ129" i="1"/>
  <c r="EF129" i="1"/>
  <c r="EJ129" i="1" s="1"/>
  <c r="EE129" i="1"/>
  <c r="EI129" i="1" s="1"/>
  <c r="EG129" i="1"/>
  <c r="EK129" i="1" s="1"/>
  <c r="EH129" i="1"/>
  <c r="EL129" i="1" s="1"/>
  <c r="CV205" i="1"/>
  <c r="ES205" i="1"/>
  <c r="ER205" i="1"/>
  <c r="ET205" i="1"/>
  <c r="EU205" i="1"/>
  <c r="DZ205" i="1"/>
  <c r="EE205" i="1"/>
  <c r="EI205" i="1" s="1"/>
  <c r="EF205" i="1"/>
  <c r="EJ205" i="1" s="1"/>
  <c r="EG205" i="1"/>
  <c r="EK205" i="1" s="1"/>
  <c r="EH205" i="1"/>
  <c r="EL205" i="1" s="1"/>
  <c r="CV945" i="1"/>
  <c r="EM945" i="1"/>
  <c r="ES945" i="1"/>
  <c r="EW945" i="1" s="1"/>
  <c r="ER945" i="1"/>
  <c r="EV945" i="1" s="1"/>
  <c r="ET945" i="1"/>
  <c r="EX945" i="1" s="1"/>
  <c r="EU945" i="1"/>
  <c r="EY945" i="1" s="1"/>
  <c r="CQ945" i="1"/>
  <c r="DZ945" i="1"/>
  <c r="EF945" i="1"/>
  <c r="EJ945" i="1" s="1"/>
  <c r="EE945" i="1"/>
  <c r="EI945" i="1" s="1"/>
  <c r="EG945" i="1"/>
  <c r="EK945" i="1" s="1"/>
  <c r="EH945" i="1"/>
  <c r="EL945" i="1" s="1"/>
  <c r="CV103" i="1"/>
  <c r="EM103" i="1"/>
  <c r="ES103" i="1"/>
  <c r="EW103" i="1" s="1"/>
  <c r="ER103" i="1"/>
  <c r="EV103" i="1" s="1"/>
  <c r="EU103" i="1"/>
  <c r="EY103" i="1" s="1"/>
  <c r="ET103" i="1"/>
  <c r="EX103" i="1" s="1"/>
  <c r="CQ103" i="1"/>
  <c r="DZ103" i="1"/>
  <c r="EE103" i="1"/>
  <c r="EI103" i="1" s="1"/>
  <c r="EF103" i="1"/>
  <c r="EJ103" i="1" s="1"/>
  <c r="EH103" i="1"/>
  <c r="EL103" i="1" s="1"/>
  <c r="EG103" i="1"/>
  <c r="EK103" i="1" s="1"/>
  <c r="CV643" i="1"/>
  <c r="ER643" i="1"/>
  <c r="ES643" i="1"/>
  <c r="ET643" i="1"/>
  <c r="EU643" i="1"/>
  <c r="DZ643" i="1"/>
  <c r="EF643" i="1"/>
  <c r="EJ643" i="1" s="1"/>
  <c r="EE643" i="1"/>
  <c r="EI643" i="1" s="1"/>
  <c r="EH643" i="1"/>
  <c r="EL643" i="1" s="1"/>
  <c r="EG643" i="1"/>
  <c r="EK643" i="1" s="1"/>
  <c r="CV340" i="1"/>
  <c r="EM340" i="1"/>
  <c r="ES340" i="1"/>
  <c r="EW340" i="1" s="1"/>
  <c r="ER340" i="1"/>
  <c r="EV340" i="1" s="1"/>
  <c r="ET340" i="1"/>
  <c r="EX340" i="1" s="1"/>
  <c r="EU340" i="1"/>
  <c r="EY340" i="1" s="1"/>
  <c r="CQ340" i="1"/>
  <c r="DZ340" i="1"/>
  <c r="EE340" i="1"/>
  <c r="EI340" i="1" s="1"/>
  <c r="EF340" i="1"/>
  <c r="EJ340" i="1" s="1"/>
  <c r="EG340" i="1"/>
  <c r="EK340" i="1" s="1"/>
  <c r="EH340" i="1"/>
  <c r="EL340" i="1" s="1"/>
  <c r="CV373" i="1"/>
  <c r="EM373" i="1"/>
  <c r="ES373" i="1"/>
  <c r="EW373" i="1" s="1"/>
  <c r="ER373" i="1"/>
  <c r="EV373" i="1" s="1"/>
  <c r="ET373" i="1"/>
  <c r="EX373" i="1" s="1"/>
  <c r="EU373" i="1"/>
  <c r="EY373" i="1" s="1"/>
  <c r="CQ373" i="1"/>
  <c r="DZ373" i="1"/>
  <c r="EE373" i="1"/>
  <c r="EI373" i="1" s="1"/>
  <c r="EF373" i="1"/>
  <c r="EJ373" i="1" s="1"/>
  <c r="EG373" i="1"/>
  <c r="EK373" i="1" s="1"/>
  <c r="EH373" i="1"/>
  <c r="EL373" i="1" s="1"/>
  <c r="EM792" i="1"/>
  <c r="ES792" i="1"/>
  <c r="EW792" i="1" s="1"/>
  <c r="ER792" i="1"/>
  <c r="EV792" i="1" s="1"/>
  <c r="ET792" i="1"/>
  <c r="EX792" i="1" s="1"/>
  <c r="EU792" i="1"/>
  <c r="EY792" i="1" s="1"/>
  <c r="CQ792" i="1"/>
  <c r="DZ792" i="1"/>
  <c r="EE792" i="1"/>
  <c r="EI792" i="1" s="1"/>
  <c r="EF792" i="1"/>
  <c r="EJ792" i="1" s="1"/>
  <c r="EG792" i="1"/>
  <c r="EK792" i="1" s="1"/>
  <c r="EH792" i="1"/>
  <c r="EL792" i="1" s="1"/>
  <c r="CV345" i="1"/>
  <c r="EM345" i="1"/>
  <c r="ER345" i="1"/>
  <c r="EV345" i="1" s="1"/>
  <c r="ES345" i="1"/>
  <c r="EW345" i="1" s="1"/>
  <c r="ET345" i="1"/>
  <c r="EX345" i="1" s="1"/>
  <c r="EU345" i="1"/>
  <c r="EY345" i="1" s="1"/>
  <c r="CQ345" i="1"/>
  <c r="DZ345" i="1"/>
  <c r="EE345" i="1"/>
  <c r="EI345" i="1" s="1"/>
  <c r="EF345" i="1"/>
  <c r="EJ345" i="1" s="1"/>
  <c r="EG345" i="1"/>
  <c r="EK345" i="1" s="1"/>
  <c r="EH345" i="1"/>
  <c r="EL345" i="1" s="1"/>
  <c r="CV675" i="1"/>
  <c r="ER675" i="1"/>
  <c r="ES675" i="1"/>
  <c r="EU675" i="1"/>
  <c r="ET675" i="1"/>
  <c r="DZ675" i="1"/>
  <c r="EE675" i="1"/>
  <c r="EI675" i="1" s="1"/>
  <c r="EF675" i="1"/>
  <c r="EJ675" i="1" s="1"/>
  <c r="EG675" i="1"/>
  <c r="EK675" i="1" s="1"/>
  <c r="EH675" i="1"/>
  <c r="EL675" i="1" s="1"/>
  <c r="CV376" i="1"/>
  <c r="EM376" i="1"/>
  <c r="ES376" i="1"/>
  <c r="EW376" i="1" s="1"/>
  <c r="ER376" i="1"/>
  <c r="EV376" i="1" s="1"/>
  <c r="EU376" i="1"/>
  <c r="EY376" i="1" s="1"/>
  <c r="ET376" i="1"/>
  <c r="EX376" i="1" s="1"/>
  <c r="CQ376" i="1"/>
  <c r="DZ376" i="1"/>
  <c r="EE376" i="1"/>
  <c r="EI376" i="1" s="1"/>
  <c r="EF376" i="1"/>
  <c r="EJ376" i="1" s="1"/>
  <c r="EG376" i="1"/>
  <c r="EK376" i="1" s="1"/>
  <c r="EH376" i="1"/>
  <c r="EL376" i="1" s="1"/>
  <c r="EM110" i="1"/>
  <c r="ER110" i="1"/>
  <c r="EV110" i="1" s="1"/>
  <c r="ES110" i="1"/>
  <c r="EW110" i="1" s="1"/>
  <c r="ET110" i="1"/>
  <c r="EX110" i="1" s="1"/>
  <c r="EU110" i="1"/>
  <c r="EY110" i="1" s="1"/>
  <c r="EE110" i="1"/>
  <c r="EF110" i="1"/>
  <c r="EG110" i="1"/>
  <c r="EH110" i="1"/>
  <c r="EM786" i="1"/>
  <c r="ER786" i="1"/>
  <c r="EV786" i="1" s="1"/>
  <c r="ES786" i="1"/>
  <c r="EW786" i="1" s="1"/>
  <c r="EU786" i="1"/>
  <c r="EY786" i="1" s="1"/>
  <c r="ET786" i="1"/>
  <c r="EX786" i="1" s="1"/>
  <c r="CQ786" i="1"/>
  <c r="DZ786" i="1"/>
  <c r="EE786" i="1"/>
  <c r="EI786" i="1" s="1"/>
  <c r="EF786" i="1"/>
  <c r="EJ786" i="1" s="1"/>
  <c r="EG786" i="1"/>
  <c r="EK786" i="1" s="1"/>
  <c r="EH786" i="1"/>
  <c r="EL786" i="1" s="1"/>
  <c r="CV292" i="1"/>
  <c r="EM292" i="1"/>
  <c r="ES292" i="1"/>
  <c r="EW292" i="1" s="1"/>
  <c r="ER292" i="1"/>
  <c r="EV292" i="1" s="1"/>
  <c r="ET292" i="1"/>
  <c r="EX292" i="1" s="1"/>
  <c r="EU292" i="1"/>
  <c r="EY292" i="1" s="1"/>
  <c r="EE292" i="1"/>
  <c r="EF292" i="1"/>
  <c r="EH292" i="1"/>
  <c r="EG292" i="1"/>
  <c r="CV49" i="1"/>
  <c r="EM49" i="1"/>
  <c r="ER49" i="1"/>
  <c r="EV49" i="1" s="1"/>
  <c r="ES49" i="1"/>
  <c r="EW49" i="1" s="1"/>
  <c r="ET49" i="1"/>
  <c r="EX49" i="1" s="1"/>
  <c r="EU49" i="1"/>
  <c r="EY49" i="1" s="1"/>
  <c r="CQ49" i="1"/>
  <c r="DZ49" i="1"/>
  <c r="EF49" i="1"/>
  <c r="EJ49" i="1" s="1"/>
  <c r="EE49" i="1"/>
  <c r="EI49" i="1" s="1"/>
  <c r="EH49" i="1"/>
  <c r="EL49" i="1" s="1"/>
  <c r="EG49" i="1"/>
  <c r="EK49" i="1" s="1"/>
  <c r="EM133" i="1"/>
  <c r="ES133" i="1"/>
  <c r="EW133" i="1" s="1"/>
  <c r="ER133" i="1"/>
  <c r="EV133" i="1" s="1"/>
  <c r="EU133" i="1"/>
  <c r="EY133" i="1" s="1"/>
  <c r="ET133" i="1"/>
  <c r="EX133" i="1" s="1"/>
  <c r="CQ133" i="1"/>
  <c r="DZ133" i="1"/>
  <c r="EE133" i="1"/>
  <c r="EI133" i="1" s="1"/>
  <c r="EF133" i="1"/>
  <c r="EJ133" i="1" s="1"/>
  <c r="EG133" i="1"/>
  <c r="EK133" i="1" s="1"/>
  <c r="EH133" i="1"/>
  <c r="EL133" i="1" s="1"/>
  <c r="CV837" i="1"/>
  <c r="ES837" i="1"/>
  <c r="ER837" i="1"/>
  <c r="ET837" i="1"/>
  <c r="EU837" i="1"/>
  <c r="DZ837" i="1"/>
  <c r="EE837" i="1"/>
  <c r="EI837" i="1" s="1"/>
  <c r="EF837" i="1"/>
  <c r="EJ837" i="1" s="1"/>
  <c r="EG837" i="1"/>
  <c r="EK837" i="1" s="1"/>
  <c r="EH837" i="1"/>
  <c r="EL837" i="1" s="1"/>
  <c r="CV578" i="1"/>
  <c r="EM578" i="1"/>
  <c r="ES578" i="1"/>
  <c r="EW578" i="1" s="1"/>
  <c r="ER578" i="1"/>
  <c r="EV578" i="1" s="1"/>
  <c r="EU578" i="1"/>
  <c r="EY578" i="1" s="1"/>
  <c r="ET578" i="1"/>
  <c r="EX578" i="1" s="1"/>
  <c r="CQ578" i="1"/>
  <c r="DZ578" i="1"/>
  <c r="EF578" i="1"/>
  <c r="EJ578" i="1" s="1"/>
  <c r="EE578" i="1"/>
  <c r="EI578" i="1" s="1"/>
  <c r="EH578" i="1"/>
  <c r="EL578" i="1" s="1"/>
  <c r="EG578" i="1"/>
  <c r="EK578" i="1" s="1"/>
  <c r="EM967" i="1"/>
  <c r="ER967" i="1"/>
  <c r="EV967" i="1" s="1"/>
  <c r="ES967" i="1"/>
  <c r="EW967" i="1" s="1"/>
  <c r="EU967" i="1"/>
  <c r="EY967" i="1" s="1"/>
  <c r="ET967" i="1"/>
  <c r="EX967" i="1" s="1"/>
  <c r="CQ967" i="1"/>
  <c r="DZ967" i="1"/>
  <c r="EF967" i="1"/>
  <c r="EJ967" i="1" s="1"/>
  <c r="EE967" i="1"/>
  <c r="EI967" i="1" s="1"/>
  <c r="EG967" i="1"/>
  <c r="EK967" i="1" s="1"/>
  <c r="EH967" i="1"/>
  <c r="EL967" i="1" s="1"/>
  <c r="CV618" i="1"/>
  <c r="EM618" i="1"/>
  <c r="ES618" i="1"/>
  <c r="EW618" i="1" s="1"/>
  <c r="ER618" i="1"/>
  <c r="EV618" i="1" s="1"/>
  <c r="EU618" i="1"/>
  <c r="EY618" i="1" s="1"/>
  <c r="ET618" i="1"/>
  <c r="EX618" i="1" s="1"/>
  <c r="CQ618" i="1"/>
  <c r="DZ618" i="1"/>
  <c r="EE618" i="1"/>
  <c r="EI618" i="1" s="1"/>
  <c r="EF618" i="1"/>
  <c r="EJ618" i="1" s="1"/>
  <c r="EH618" i="1"/>
  <c r="EL618" i="1" s="1"/>
  <c r="EG618" i="1"/>
  <c r="EK618" i="1" s="1"/>
  <c r="CV810" i="1"/>
  <c r="EM810" i="1"/>
  <c r="ER810" i="1"/>
  <c r="EV810" i="1" s="1"/>
  <c r="ES810" i="1"/>
  <c r="EW810" i="1" s="1"/>
  <c r="EU810" i="1"/>
  <c r="EY810" i="1" s="1"/>
  <c r="ET810" i="1"/>
  <c r="EX810" i="1" s="1"/>
  <c r="CQ810" i="1"/>
  <c r="DZ810" i="1"/>
  <c r="EF810" i="1"/>
  <c r="EJ810" i="1" s="1"/>
  <c r="EE810" i="1"/>
  <c r="EI810" i="1" s="1"/>
  <c r="EH810" i="1"/>
  <c r="EL810" i="1" s="1"/>
  <c r="EG810" i="1"/>
  <c r="EK810" i="1" s="1"/>
  <c r="EM238" i="1"/>
  <c r="ES238" i="1"/>
  <c r="EW238" i="1" s="1"/>
  <c r="ER238" i="1"/>
  <c r="EV238" i="1" s="1"/>
  <c r="ET238" i="1"/>
  <c r="EX238" i="1" s="1"/>
  <c r="EU238" i="1"/>
  <c r="EY238" i="1" s="1"/>
  <c r="CQ238" i="1"/>
  <c r="EE238" i="1"/>
  <c r="EF238" i="1"/>
  <c r="EG238" i="1"/>
  <c r="EH238" i="1"/>
  <c r="EM597" i="1"/>
  <c r="ES597" i="1"/>
  <c r="EW597" i="1" s="1"/>
  <c r="ER597" i="1"/>
  <c r="EV597" i="1" s="1"/>
  <c r="EU597" i="1"/>
  <c r="ET597" i="1"/>
  <c r="EX597" i="1" s="1"/>
  <c r="CQ597" i="1"/>
  <c r="DZ597" i="1"/>
  <c r="EE597" i="1"/>
  <c r="EI597" i="1" s="1"/>
  <c r="EF597" i="1"/>
  <c r="EJ597" i="1" s="1"/>
  <c r="EH597" i="1"/>
  <c r="EL597" i="1" s="1"/>
  <c r="EG597" i="1"/>
  <c r="EK597" i="1" s="1"/>
  <c r="CV964" i="1"/>
  <c r="EM964" i="1"/>
  <c r="ES964" i="1"/>
  <c r="EW964" i="1" s="1"/>
  <c r="ER964" i="1"/>
  <c r="EV964" i="1" s="1"/>
  <c r="EU964" i="1"/>
  <c r="EY964" i="1" s="1"/>
  <c r="ET964" i="1"/>
  <c r="EX964" i="1" s="1"/>
  <c r="CQ964" i="1"/>
  <c r="DZ964" i="1"/>
  <c r="EF964" i="1"/>
  <c r="EJ964" i="1" s="1"/>
  <c r="EE964" i="1"/>
  <c r="EI964" i="1" s="1"/>
  <c r="EH964" i="1"/>
  <c r="EL964" i="1" s="1"/>
  <c r="EG964" i="1"/>
  <c r="EK964" i="1" s="1"/>
  <c r="EM780" i="1"/>
  <c r="ES780" i="1"/>
  <c r="EW780" i="1" s="1"/>
  <c r="ER780" i="1"/>
  <c r="EV780" i="1" s="1"/>
  <c r="EU780" i="1"/>
  <c r="EY780" i="1" s="1"/>
  <c r="ET780" i="1"/>
  <c r="EX780" i="1" s="1"/>
  <c r="EF780" i="1"/>
  <c r="EE780" i="1"/>
  <c r="EG780" i="1"/>
  <c r="EH780" i="1"/>
  <c r="CV66" i="1"/>
  <c r="ER66" i="1"/>
  <c r="ES66" i="1"/>
  <c r="ET66" i="1"/>
  <c r="EU66" i="1"/>
  <c r="DZ66" i="1"/>
  <c r="EE66" i="1"/>
  <c r="EI66" i="1" s="1"/>
  <c r="EF66" i="1"/>
  <c r="EJ66" i="1" s="1"/>
  <c r="EH66" i="1"/>
  <c r="EL66" i="1" s="1"/>
  <c r="EG66" i="1"/>
  <c r="EK66" i="1" s="1"/>
  <c r="CV320" i="1"/>
  <c r="EM320" i="1"/>
  <c r="ES320" i="1"/>
  <c r="EW320" i="1" s="1"/>
  <c r="ER320" i="1"/>
  <c r="EV320" i="1" s="1"/>
  <c r="ET320" i="1"/>
  <c r="EX320" i="1" s="1"/>
  <c r="EU320" i="1"/>
  <c r="EY320" i="1" s="1"/>
  <c r="CQ320" i="1"/>
  <c r="DZ320" i="1"/>
  <c r="EE320" i="1"/>
  <c r="EI320" i="1" s="1"/>
  <c r="EF320" i="1"/>
  <c r="EJ320" i="1" s="1"/>
  <c r="EG320" i="1"/>
  <c r="EK320" i="1" s="1"/>
  <c r="EH320" i="1"/>
  <c r="EL320" i="1" s="1"/>
  <c r="ES288" i="1"/>
  <c r="ER288" i="1"/>
  <c r="EU288" i="1"/>
  <c r="ET288" i="1"/>
  <c r="EF288" i="1"/>
  <c r="EE288" i="1"/>
  <c r="EH288" i="1"/>
  <c r="EG288" i="1"/>
  <c r="ES395" i="1"/>
  <c r="ER395" i="1"/>
  <c r="EU395" i="1"/>
  <c r="ET395" i="1"/>
  <c r="EF395" i="1"/>
  <c r="EE395" i="1"/>
  <c r="EH395" i="1"/>
  <c r="EG395" i="1"/>
  <c r="ES95" i="1"/>
  <c r="ER95" i="1"/>
  <c r="EU95" i="1"/>
  <c r="ET95" i="1"/>
  <c r="EF95" i="1"/>
  <c r="EE95" i="1"/>
  <c r="EH95" i="1"/>
  <c r="EG95" i="1"/>
  <c r="ER821" i="1"/>
  <c r="ES821" i="1"/>
  <c r="EU821" i="1"/>
  <c r="ET821" i="1"/>
  <c r="EE821" i="1"/>
  <c r="EF821" i="1"/>
  <c r="EH821" i="1"/>
  <c r="EG821" i="1"/>
  <c r="ER89" i="1"/>
  <c r="ES89" i="1"/>
  <c r="EU89" i="1"/>
  <c r="ET89" i="1"/>
  <c r="EE89" i="1"/>
  <c r="EF89" i="1"/>
  <c r="EG89" i="1"/>
  <c r="EH89" i="1"/>
  <c r="ER584" i="1"/>
  <c r="ES584" i="1"/>
  <c r="EU584" i="1"/>
  <c r="ET584" i="1"/>
  <c r="EE584" i="1"/>
  <c r="EF584" i="1"/>
  <c r="EH584" i="1"/>
  <c r="EG584" i="1"/>
  <c r="ER377" i="1"/>
  <c r="ES377" i="1"/>
  <c r="ET377" i="1"/>
  <c r="EU377" i="1"/>
  <c r="EF377" i="1"/>
  <c r="EE377" i="1"/>
  <c r="EG377" i="1"/>
  <c r="EH377" i="1"/>
  <c r="EM699" i="1"/>
  <c r="ER699" i="1"/>
  <c r="ES699" i="1"/>
  <c r="EW699" i="1" s="1"/>
  <c r="EU699" i="1"/>
  <c r="EY699" i="1" s="1"/>
  <c r="ET699" i="1"/>
  <c r="EX699" i="1" s="1"/>
  <c r="EF699" i="1"/>
  <c r="EE699" i="1"/>
  <c r="EG699" i="1"/>
  <c r="EH699" i="1"/>
  <c r="EM71" i="1"/>
  <c r="ER71" i="1"/>
  <c r="EV71" i="1" s="1"/>
  <c r="ES71" i="1"/>
  <c r="EW71" i="1" s="1"/>
  <c r="ET71" i="1"/>
  <c r="EX71" i="1" s="1"/>
  <c r="EU71" i="1"/>
  <c r="EY71" i="1" s="1"/>
  <c r="EE71" i="1"/>
  <c r="EF71" i="1"/>
  <c r="EG71" i="1"/>
  <c r="EH71" i="1"/>
  <c r="CV531" i="1"/>
  <c r="EM531" i="1"/>
  <c r="ES531" i="1"/>
  <c r="EW531" i="1" s="1"/>
  <c r="ER531" i="1"/>
  <c r="EV531" i="1" s="1"/>
  <c r="ET531" i="1"/>
  <c r="EX531" i="1" s="1"/>
  <c r="EU531" i="1"/>
  <c r="EY531" i="1" s="1"/>
  <c r="CQ531" i="1"/>
  <c r="DZ531" i="1"/>
  <c r="EF531" i="1"/>
  <c r="EJ531" i="1" s="1"/>
  <c r="EE531" i="1"/>
  <c r="EI531" i="1" s="1"/>
  <c r="EG531" i="1"/>
  <c r="EK531" i="1" s="1"/>
  <c r="EH531" i="1"/>
  <c r="EL531" i="1" s="1"/>
  <c r="ER331" i="1"/>
  <c r="ES331" i="1"/>
  <c r="ET331" i="1"/>
  <c r="EU331" i="1"/>
  <c r="DZ331" i="1"/>
  <c r="EF331" i="1"/>
  <c r="EJ331" i="1" s="1"/>
  <c r="EE331" i="1"/>
  <c r="EI331" i="1" s="1"/>
  <c r="EG331" i="1"/>
  <c r="EK331" i="1" s="1"/>
  <c r="EH331" i="1"/>
  <c r="EL331" i="1" s="1"/>
  <c r="ES201" i="1"/>
  <c r="ER201" i="1"/>
  <c r="ET201" i="1"/>
  <c r="EU201" i="1"/>
  <c r="DZ201" i="1"/>
  <c r="EF201" i="1"/>
  <c r="EE201" i="1"/>
  <c r="EH201" i="1"/>
  <c r="EL201" i="1" s="1"/>
  <c r="EG201" i="1"/>
  <c r="EK201" i="1" s="1"/>
  <c r="ES977" i="1"/>
  <c r="ER977" i="1"/>
  <c r="ET977" i="1"/>
  <c r="EU977" i="1"/>
  <c r="CQ977" i="1"/>
  <c r="EE977" i="1"/>
  <c r="EF977" i="1"/>
  <c r="EH977" i="1"/>
  <c r="EG977" i="1"/>
  <c r="ES482" i="1"/>
  <c r="ER482" i="1"/>
  <c r="EU482" i="1"/>
  <c r="ET482" i="1"/>
  <c r="CQ482" i="1"/>
  <c r="DZ482" i="1"/>
  <c r="EF482" i="1"/>
  <c r="EJ482" i="1" s="1"/>
  <c r="EE482" i="1"/>
  <c r="EI482" i="1" s="1"/>
  <c r="EH482" i="1"/>
  <c r="EL482" i="1" s="1"/>
  <c r="EG482" i="1"/>
  <c r="EK482" i="1" s="1"/>
  <c r="ER98" i="1"/>
  <c r="ES98" i="1"/>
  <c r="EU98" i="1"/>
  <c r="ET98" i="1"/>
  <c r="CQ98" i="1"/>
  <c r="DZ98" i="1"/>
  <c r="EE98" i="1"/>
  <c r="EI98" i="1" s="1"/>
  <c r="EF98" i="1"/>
  <c r="EJ98" i="1" s="1"/>
  <c r="EH98" i="1"/>
  <c r="EL98" i="1" s="1"/>
  <c r="EG98" i="1"/>
  <c r="EK98" i="1" s="1"/>
  <c r="ES671" i="1"/>
  <c r="EW671" i="1" s="1"/>
  <c r="ER671" i="1"/>
  <c r="EV671" i="1" s="1"/>
  <c r="EU671" i="1"/>
  <c r="EY671" i="1" s="1"/>
  <c r="ET671" i="1"/>
  <c r="CQ671" i="1"/>
  <c r="DZ671" i="1"/>
  <c r="EF671" i="1"/>
  <c r="EJ671" i="1" s="1"/>
  <c r="EE671" i="1"/>
  <c r="EI671" i="1" s="1"/>
  <c r="EH671" i="1"/>
  <c r="EL671" i="1" s="1"/>
  <c r="EG671" i="1"/>
  <c r="EK671" i="1" s="1"/>
  <c r="CV181" i="1"/>
  <c r="EM181" i="1"/>
  <c r="ES181" i="1"/>
  <c r="EW181" i="1" s="1"/>
  <c r="ER181" i="1"/>
  <c r="EV181" i="1" s="1"/>
  <c r="EU181" i="1"/>
  <c r="EY181" i="1" s="1"/>
  <c r="ET181" i="1"/>
  <c r="EX181" i="1" s="1"/>
  <c r="CQ181" i="1"/>
  <c r="DZ181" i="1"/>
  <c r="EE181" i="1"/>
  <c r="EI181" i="1" s="1"/>
  <c r="EF181" i="1"/>
  <c r="EJ181" i="1" s="1"/>
  <c r="EH181" i="1"/>
  <c r="EL181" i="1" s="1"/>
  <c r="EG181" i="1"/>
  <c r="EK181" i="1" s="1"/>
  <c r="EM859" i="1"/>
  <c r="ES859" i="1"/>
  <c r="EW859" i="1" s="1"/>
  <c r="ER859" i="1"/>
  <c r="EV859" i="1" s="1"/>
  <c r="EU859" i="1"/>
  <c r="EY859" i="1" s="1"/>
  <c r="ET859" i="1"/>
  <c r="EX859" i="1" s="1"/>
  <c r="CQ859" i="1"/>
  <c r="DZ859" i="1"/>
  <c r="EF859" i="1"/>
  <c r="EJ859" i="1" s="1"/>
  <c r="EE859" i="1"/>
  <c r="EI859" i="1" s="1"/>
  <c r="EG859" i="1"/>
  <c r="EK859" i="1" s="1"/>
  <c r="EH859" i="1"/>
  <c r="EL859" i="1" s="1"/>
  <c r="CV427" i="1"/>
  <c r="EM427" i="1"/>
  <c r="ES427" i="1"/>
  <c r="EW427" i="1" s="1"/>
  <c r="ER427" i="1"/>
  <c r="EV427" i="1" s="1"/>
  <c r="ET427" i="1"/>
  <c r="EX427" i="1" s="1"/>
  <c r="EU427" i="1"/>
  <c r="EY427" i="1" s="1"/>
  <c r="CQ427" i="1"/>
  <c r="DZ427" i="1"/>
  <c r="EF427" i="1"/>
  <c r="EJ427" i="1" s="1"/>
  <c r="EE427" i="1"/>
  <c r="EI427" i="1" s="1"/>
  <c r="EG427" i="1"/>
  <c r="EK427" i="1" s="1"/>
  <c r="EH427" i="1"/>
  <c r="EL427" i="1" s="1"/>
  <c r="CV783" i="1"/>
  <c r="EM783" i="1"/>
  <c r="ES783" i="1"/>
  <c r="EW783" i="1" s="1"/>
  <c r="ER783" i="1"/>
  <c r="EV783" i="1" s="1"/>
  <c r="EU783" i="1"/>
  <c r="EY783" i="1" s="1"/>
  <c r="ET783" i="1"/>
  <c r="EX783" i="1" s="1"/>
  <c r="DZ783" i="1"/>
  <c r="EE783" i="1"/>
  <c r="EI783" i="1" s="1"/>
  <c r="EF783" i="1"/>
  <c r="EJ783" i="1" s="1"/>
  <c r="EH783" i="1"/>
  <c r="EL783" i="1" s="1"/>
  <c r="EG783" i="1"/>
  <c r="EK783" i="1" s="1"/>
  <c r="EM25" i="1"/>
  <c r="ER25" i="1"/>
  <c r="EV25" i="1" s="1"/>
  <c r="ES25" i="1"/>
  <c r="EW25" i="1" s="1"/>
  <c r="ET25" i="1"/>
  <c r="EX25" i="1" s="1"/>
  <c r="EU25" i="1"/>
  <c r="EY25" i="1" s="1"/>
  <c r="CQ25" i="1"/>
  <c r="DZ25" i="1"/>
  <c r="EE25" i="1"/>
  <c r="EI25" i="1" s="1"/>
  <c r="EF25" i="1"/>
  <c r="EJ25" i="1" s="1"/>
  <c r="EH25" i="1"/>
  <c r="EL25" i="1" s="1"/>
  <c r="EG25" i="1"/>
  <c r="EK25" i="1" s="1"/>
  <c r="EM767" i="1"/>
  <c r="ER767" i="1"/>
  <c r="EV767" i="1" s="1"/>
  <c r="ES767" i="1"/>
  <c r="EW767" i="1" s="1"/>
  <c r="ET767" i="1"/>
  <c r="EX767" i="1" s="1"/>
  <c r="EU767" i="1"/>
  <c r="EY767" i="1" s="1"/>
  <c r="CQ767" i="1"/>
  <c r="DZ767" i="1"/>
  <c r="EE767" i="1"/>
  <c r="EI767" i="1" s="1"/>
  <c r="EF767" i="1"/>
  <c r="EJ767" i="1" s="1"/>
  <c r="EG767" i="1"/>
  <c r="EK767" i="1" s="1"/>
  <c r="EH767" i="1"/>
  <c r="EL767" i="1" s="1"/>
  <c r="CV681" i="1"/>
  <c r="EM681" i="1"/>
  <c r="ES681" i="1"/>
  <c r="EW681" i="1" s="1"/>
  <c r="ER681" i="1"/>
  <c r="EV681" i="1" s="1"/>
  <c r="ET681" i="1"/>
  <c r="EX681" i="1" s="1"/>
  <c r="EU681" i="1"/>
  <c r="EY681" i="1" s="1"/>
  <c r="CQ681" i="1"/>
  <c r="DZ681" i="1"/>
  <c r="EF681" i="1"/>
  <c r="EJ681" i="1" s="1"/>
  <c r="EE681" i="1"/>
  <c r="EI681" i="1" s="1"/>
  <c r="EG681" i="1"/>
  <c r="EK681" i="1" s="1"/>
  <c r="EH681" i="1"/>
  <c r="EL681" i="1" s="1"/>
  <c r="EM907" i="1"/>
  <c r="ER907" i="1"/>
  <c r="ES907" i="1"/>
  <c r="EW907" i="1" s="1"/>
  <c r="ET907" i="1"/>
  <c r="EX907" i="1" s="1"/>
  <c r="EU907" i="1"/>
  <c r="EY907" i="1" s="1"/>
  <c r="CQ907" i="1"/>
  <c r="DZ907" i="1"/>
  <c r="EE907" i="1"/>
  <c r="EI907" i="1" s="1"/>
  <c r="EF907" i="1"/>
  <c r="EJ907" i="1" s="1"/>
  <c r="EH907" i="1"/>
  <c r="EL907" i="1" s="1"/>
  <c r="EG907" i="1"/>
  <c r="EK907" i="1" s="1"/>
  <c r="CV398" i="1"/>
  <c r="EM398" i="1"/>
  <c r="ER398" i="1"/>
  <c r="EV398" i="1" s="1"/>
  <c r="ES398" i="1"/>
  <c r="EW398" i="1" s="1"/>
  <c r="ET398" i="1"/>
  <c r="EX398" i="1" s="1"/>
  <c r="EU398" i="1"/>
  <c r="EY398" i="1" s="1"/>
  <c r="CQ398" i="1"/>
  <c r="DZ398" i="1"/>
  <c r="EF398" i="1"/>
  <c r="EJ398" i="1" s="1"/>
  <c r="EE398" i="1"/>
  <c r="EI398" i="1" s="1"/>
  <c r="EG398" i="1"/>
  <c r="EK398" i="1" s="1"/>
  <c r="EH398" i="1"/>
  <c r="EL398" i="1" s="1"/>
  <c r="CV583" i="1"/>
  <c r="EM583" i="1"/>
  <c r="ES583" i="1"/>
  <c r="EW583" i="1" s="1"/>
  <c r="ER583" i="1"/>
  <c r="EV583" i="1" s="1"/>
  <c r="EU583" i="1"/>
  <c r="EY583" i="1" s="1"/>
  <c r="ET583" i="1"/>
  <c r="EX583" i="1" s="1"/>
  <c r="EF583" i="1"/>
  <c r="EE583" i="1"/>
  <c r="EI583" i="1" s="1"/>
  <c r="EH583" i="1"/>
  <c r="EL583" i="1" s="1"/>
  <c r="EG583" i="1"/>
  <c r="ER749" i="1"/>
  <c r="ES749" i="1"/>
  <c r="ET749" i="1"/>
  <c r="EX749" i="1" s="1"/>
  <c r="EU749" i="1"/>
  <c r="CQ749" i="1"/>
  <c r="EF749" i="1"/>
  <c r="EE749" i="1"/>
  <c r="EH749" i="1"/>
  <c r="EG749" i="1"/>
  <c r="CV218" i="1"/>
  <c r="EM218" i="1"/>
  <c r="ES218" i="1"/>
  <c r="EW218" i="1" s="1"/>
  <c r="ER218" i="1"/>
  <c r="EV218" i="1" s="1"/>
  <c r="EU218" i="1"/>
  <c r="EY218" i="1" s="1"/>
  <c r="ET218" i="1"/>
  <c r="EX218" i="1" s="1"/>
  <c r="CQ218" i="1"/>
  <c r="DZ218" i="1"/>
  <c r="EE218" i="1"/>
  <c r="EI218" i="1" s="1"/>
  <c r="EF218" i="1"/>
  <c r="EJ218" i="1" s="1"/>
  <c r="EH218" i="1"/>
  <c r="EL218" i="1" s="1"/>
  <c r="EG218" i="1"/>
  <c r="EK218" i="1" s="1"/>
  <c r="EM701" i="1"/>
  <c r="ES701" i="1"/>
  <c r="EW701" i="1" s="1"/>
  <c r="ER701" i="1"/>
  <c r="EV701" i="1" s="1"/>
  <c r="EU701" i="1"/>
  <c r="EY701" i="1" s="1"/>
  <c r="ET701" i="1"/>
  <c r="EX701" i="1" s="1"/>
  <c r="CQ701" i="1"/>
  <c r="DZ701" i="1"/>
  <c r="EE701" i="1"/>
  <c r="EI701" i="1" s="1"/>
  <c r="EF701" i="1"/>
  <c r="EJ701" i="1" s="1"/>
  <c r="EH701" i="1"/>
  <c r="EL701" i="1" s="1"/>
  <c r="EG701" i="1"/>
  <c r="EK701" i="1" s="1"/>
  <c r="EM714" i="1"/>
  <c r="ER714" i="1"/>
  <c r="EV714" i="1" s="1"/>
  <c r="ES714" i="1"/>
  <c r="EW714" i="1" s="1"/>
  <c r="ET714" i="1"/>
  <c r="EX714" i="1" s="1"/>
  <c r="EU714" i="1"/>
  <c r="EY714" i="1" s="1"/>
  <c r="EF714" i="1"/>
  <c r="EE714" i="1"/>
  <c r="EG714" i="1"/>
  <c r="EH714" i="1"/>
  <c r="CV164" i="1"/>
  <c r="EM164" i="1"/>
  <c r="ES164" i="1"/>
  <c r="EW164" i="1" s="1"/>
  <c r="ER164" i="1"/>
  <c r="EV164" i="1" s="1"/>
  <c r="ET164" i="1"/>
  <c r="EX164" i="1" s="1"/>
  <c r="EU164" i="1"/>
  <c r="EY164" i="1" s="1"/>
  <c r="CQ164" i="1"/>
  <c r="DZ164" i="1"/>
  <c r="EE164" i="1"/>
  <c r="EI164" i="1" s="1"/>
  <c r="EF164" i="1"/>
  <c r="EJ164" i="1" s="1"/>
  <c r="EG164" i="1"/>
  <c r="EK164" i="1" s="1"/>
  <c r="EH164" i="1"/>
  <c r="EL164" i="1" s="1"/>
  <c r="CV276" i="1"/>
  <c r="ER276" i="1"/>
  <c r="ES276" i="1"/>
  <c r="EU276" i="1"/>
  <c r="ET276" i="1"/>
  <c r="DZ276" i="1"/>
  <c r="EE276" i="1"/>
  <c r="EI276" i="1" s="1"/>
  <c r="EF276" i="1"/>
  <c r="EJ276" i="1" s="1"/>
  <c r="EH276" i="1"/>
  <c r="EL276" i="1" s="1"/>
  <c r="EG276" i="1"/>
  <c r="EK276" i="1" s="1"/>
  <c r="EM299" i="1"/>
  <c r="ER299" i="1"/>
  <c r="EV299" i="1" s="1"/>
  <c r="ES299" i="1"/>
  <c r="EW299" i="1" s="1"/>
  <c r="ET299" i="1"/>
  <c r="EX299" i="1" s="1"/>
  <c r="EU299" i="1"/>
  <c r="EY299" i="1" s="1"/>
  <c r="EF299" i="1"/>
  <c r="EE299" i="1"/>
  <c r="EG299" i="1"/>
  <c r="EH299" i="1"/>
  <c r="EM390" i="1"/>
  <c r="ES390" i="1"/>
  <c r="EW390" i="1" s="1"/>
  <c r="ER390" i="1"/>
  <c r="EV390" i="1" s="1"/>
  <c r="ET390" i="1"/>
  <c r="EX390" i="1" s="1"/>
  <c r="EU390" i="1"/>
  <c r="EY390" i="1" s="1"/>
  <c r="DZ390" i="1"/>
  <c r="EF390" i="1"/>
  <c r="EJ390" i="1" s="1"/>
  <c r="EE390" i="1"/>
  <c r="EH390" i="1"/>
  <c r="EG390" i="1"/>
  <c r="EK390" i="1" s="1"/>
  <c r="CV897" i="1"/>
  <c r="EM897" i="1"/>
  <c r="ES897" i="1"/>
  <c r="EW897" i="1" s="1"/>
  <c r="ER897" i="1"/>
  <c r="EV897" i="1" s="1"/>
  <c r="EU897" i="1"/>
  <c r="EY897" i="1" s="1"/>
  <c r="ET897" i="1"/>
  <c r="EX897" i="1" s="1"/>
  <c r="CQ897" i="1"/>
  <c r="DZ897" i="1"/>
  <c r="EE897" i="1"/>
  <c r="EI897" i="1" s="1"/>
  <c r="EF897" i="1"/>
  <c r="EJ897" i="1" s="1"/>
  <c r="EH897" i="1"/>
  <c r="EL897" i="1" s="1"/>
  <c r="EG897" i="1"/>
  <c r="EK897" i="1" s="1"/>
  <c r="EM451" i="1"/>
  <c r="ES451" i="1"/>
  <c r="EW451" i="1" s="1"/>
  <c r="ER451" i="1"/>
  <c r="EV451" i="1" s="1"/>
  <c r="ET451" i="1"/>
  <c r="EX451" i="1" s="1"/>
  <c r="EU451" i="1"/>
  <c r="EY451" i="1" s="1"/>
  <c r="EE451" i="1"/>
  <c r="EF451" i="1"/>
  <c r="EG451" i="1"/>
  <c r="EH451" i="1"/>
  <c r="CV688" i="1"/>
  <c r="ER688" i="1"/>
  <c r="ES688" i="1"/>
  <c r="EU688" i="1"/>
  <c r="ET688" i="1"/>
  <c r="DZ688" i="1"/>
  <c r="EF688" i="1"/>
  <c r="EJ688" i="1" s="1"/>
  <c r="EE688" i="1"/>
  <c r="EI688" i="1" s="1"/>
  <c r="EG688" i="1"/>
  <c r="EK688" i="1" s="1"/>
  <c r="EH688" i="1"/>
  <c r="EL688" i="1" s="1"/>
  <c r="EM468" i="1"/>
  <c r="ER468" i="1"/>
  <c r="EV468" i="1" s="1"/>
  <c r="ES468" i="1"/>
  <c r="EW468" i="1" s="1"/>
  <c r="ET468" i="1"/>
  <c r="EX468" i="1" s="1"/>
  <c r="EU468" i="1"/>
  <c r="EY468" i="1" s="1"/>
  <c r="CQ468" i="1"/>
  <c r="DZ468" i="1"/>
  <c r="EF468" i="1"/>
  <c r="EJ468" i="1" s="1"/>
  <c r="EE468" i="1"/>
  <c r="EI468" i="1" s="1"/>
  <c r="EG468" i="1"/>
  <c r="EK468" i="1" s="1"/>
  <c r="EH468" i="1"/>
  <c r="EL468" i="1" s="1"/>
  <c r="CV896" i="1"/>
  <c r="EM896" i="1"/>
  <c r="ES896" i="1"/>
  <c r="EW896" i="1" s="1"/>
  <c r="ER896" i="1"/>
  <c r="EV896" i="1" s="1"/>
  <c r="ET896" i="1"/>
  <c r="EX896" i="1" s="1"/>
  <c r="EU896" i="1"/>
  <c r="EY896" i="1" s="1"/>
  <c r="EF896" i="1"/>
  <c r="EJ896" i="1" s="1"/>
  <c r="EE896" i="1"/>
  <c r="EH896" i="1"/>
  <c r="EG896" i="1"/>
  <c r="CV751" i="1"/>
  <c r="ES751" i="1"/>
  <c r="ER751" i="1"/>
  <c r="ET751" i="1"/>
  <c r="EU751" i="1"/>
  <c r="EE751" i="1"/>
  <c r="EI751" i="1" s="1"/>
  <c r="EF751" i="1"/>
  <c r="EG751" i="1"/>
  <c r="EH751" i="1"/>
  <c r="EM329" i="1"/>
  <c r="ES329" i="1"/>
  <c r="EW329" i="1" s="1"/>
  <c r="ER329" i="1"/>
  <c r="EV329" i="1" s="1"/>
  <c r="EU329" i="1"/>
  <c r="EY329" i="1" s="1"/>
  <c r="ET329" i="1"/>
  <c r="EX329" i="1" s="1"/>
  <c r="DZ329" i="1"/>
  <c r="EF329" i="1"/>
  <c r="EJ329" i="1" s="1"/>
  <c r="EE329" i="1"/>
  <c r="EI329" i="1" s="1"/>
  <c r="EG329" i="1"/>
  <c r="EK329" i="1" s="1"/>
  <c r="EH329" i="1"/>
  <c r="EL329" i="1" s="1"/>
  <c r="CV660" i="1"/>
  <c r="EM660" i="1"/>
  <c r="ES660" i="1"/>
  <c r="EW660" i="1" s="1"/>
  <c r="ER660" i="1"/>
  <c r="EV660" i="1" s="1"/>
  <c r="ET660" i="1"/>
  <c r="EX660" i="1" s="1"/>
  <c r="EU660" i="1"/>
  <c r="EY660" i="1" s="1"/>
  <c r="CQ660" i="1"/>
  <c r="DZ660" i="1"/>
  <c r="EE660" i="1"/>
  <c r="EI660" i="1" s="1"/>
  <c r="EF660" i="1"/>
  <c r="EJ660" i="1" s="1"/>
  <c r="EG660" i="1"/>
  <c r="EK660" i="1" s="1"/>
  <c r="EH660" i="1"/>
  <c r="EL660" i="1" s="1"/>
  <c r="ES530" i="1"/>
  <c r="ER530" i="1"/>
  <c r="EV530" i="1" s="1"/>
  <c r="EU530" i="1"/>
  <c r="ET530" i="1"/>
  <c r="DZ530" i="1"/>
  <c r="EE530" i="1"/>
  <c r="EI530" i="1" s="1"/>
  <c r="EF530" i="1"/>
  <c r="EJ530" i="1" s="1"/>
  <c r="EH530" i="1"/>
  <c r="EL530" i="1" s="1"/>
  <c r="EG530" i="1"/>
  <c r="EK530" i="1" s="1"/>
  <c r="ES775" i="1"/>
  <c r="ER775" i="1"/>
  <c r="ET775" i="1"/>
  <c r="EU775" i="1"/>
  <c r="DZ775" i="1"/>
  <c r="EE775" i="1"/>
  <c r="EF775" i="1"/>
  <c r="EJ775" i="1" s="1"/>
  <c r="EH775" i="1"/>
  <c r="EG775" i="1"/>
  <c r="EK775" i="1" s="1"/>
  <c r="EM855" i="1"/>
  <c r="ER855" i="1"/>
  <c r="EV855" i="1" s="1"/>
  <c r="ES855" i="1"/>
  <c r="EW855" i="1" s="1"/>
  <c r="ET855" i="1"/>
  <c r="EX855" i="1" s="1"/>
  <c r="EU855" i="1"/>
  <c r="EY855" i="1" s="1"/>
  <c r="CQ855" i="1"/>
  <c r="EF855" i="1"/>
  <c r="EE855" i="1"/>
  <c r="EG855" i="1"/>
  <c r="EH855" i="1"/>
  <c r="CV543" i="1"/>
  <c r="ES543" i="1"/>
  <c r="ER543" i="1"/>
  <c r="ET543" i="1"/>
  <c r="EU543" i="1"/>
  <c r="DZ543" i="1"/>
  <c r="EE543" i="1"/>
  <c r="EI543" i="1" s="1"/>
  <c r="EF543" i="1"/>
  <c r="EJ543" i="1" s="1"/>
  <c r="EG543" i="1"/>
  <c r="EK543" i="1" s="1"/>
  <c r="EH543" i="1"/>
  <c r="EL543" i="1" s="1"/>
  <c r="ES101" i="1"/>
  <c r="ER101" i="1"/>
  <c r="ET101" i="1"/>
  <c r="EU101" i="1"/>
  <c r="DZ101" i="1"/>
  <c r="EF101" i="1"/>
  <c r="EJ101" i="1" s="1"/>
  <c r="EE101" i="1"/>
  <c r="EI101" i="1" s="1"/>
  <c r="EG101" i="1"/>
  <c r="EK101" i="1" s="1"/>
  <c r="EH101" i="1"/>
  <c r="EL101" i="1" s="1"/>
  <c r="EM525" i="1"/>
  <c r="ES525" i="1"/>
  <c r="ER525" i="1"/>
  <c r="EV525" i="1" s="1"/>
  <c r="EU525" i="1"/>
  <c r="EY525" i="1" s="1"/>
  <c r="ET525" i="1"/>
  <c r="EX525" i="1" s="1"/>
  <c r="CQ525" i="1"/>
  <c r="EE525" i="1"/>
  <c r="EF525" i="1"/>
  <c r="EH525" i="1"/>
  <c r="EG525" i="1"/>
  <c r="EM625" i="1"/>
  <c r="ES625" i="1"/>
  <c r="EW625" i="1" s="1"/>
  <c r="ER625" i="1"/>
  <c r="EV625" i="1" s="1"/>
  <c r="EU625" i="1"/>
  <c r="EY625" i="1" s="1"/>
  <c r="ET625" i="1"/>
  <c r="EX625" i="1" s="1"/>
  <c r="CQ625" i="1"/>
  <c r="DZ625" i="1"/>
  <c r="EF625" i="1"/>
  <c r="EJ625" i="1" s="1"/>
  <c r="EE625" i="1"/>
  <c r="EI625" i="1" s="1"/>
  <c r="EH625" i="1"/>
  <c r="EL625" i="1" s="1"/>
  <c r="EG625" i="1"/>
  <c r="EK625" i="1" s="1"/>
  <c r="EM176" i="1"/>
  <c r="ES176" i="1"/>
  <c r="EW176" i="1" s="1"/>
  <c r="ER176" i="1"/>
  <c r="EV176" i="1" s="1"/>
  <c r="EU176" i="1"/>
  <c r="EY176" i="1" s="1"/>
  <c r="ET176" i="1"/>
  <c r="EX176" i="1" s="1"/>
  <c r="CQ176" i="1"/>
  <c r="DZ176" i="1"/>
  <c r="EF176" i="1"/>
  <c r="EJ176" i="1" s="1"/>
  <c r="EE176" i="1"/>
  <c r="EI176" i="1" s="1"/>
  <c r="EG176" i="1"/>
  <c r="EK176" i="1" s="1"/>
  <c r="EH176" i="1"/>
  <c r="EL176" i="1" s="1"/>
  <c r="EM179" i="1"/>
  <c r="ER179" i="1"/>
  <c r="EV179" i="1" s="1"/>
  <c r="ES179" i="1"/>
  <c r="EW179" i="1" s="1"/>
  <c r="ET179" i="1"/>
  <c r="EX179" i="1" s="1"/>
  <c r="EU179" i="1"/>
  <c r="EY179" i="1" s="1"/>
  <c r="DZ179" i="1"/>
  <c r="EF179" i="1"/>
  <c r="EJ179" i="1" s="1"/>
  <c r="EE179" i="1"/>
  <c r="EI179" i="1" s="1"/>
  <c r="EH179" i="1"/>
  <c r="EL179" i="1" s="1"/>
  <c r="EG179" i="1"/>
  <c r="EK179" i="1" s="1"/>
  <c r="EM547" i="1"/>
  <c r="ES547" i="1"/>
  <c r="EW547" i="1" s="1"/>
  <c r="ER547" i="1"/>
  <c r="EV547" i="1" s="1"/>
  <c r="ET547" i="1"/>
  <c r="EU547" i="1"/>
  <c r="EY547" i="1" s="1"/>
  <c r="CQ547" i="1"/>
  <c r="DZ547" i="1"/>
  <c r="EF547" i="1"/>
  <c r="EJ547" i="1" s="1"/>
  <c r="EE547" i="1"/>
  <c r="EI547" i="1" s="1"/>
  <c r="EG547" i="1"/>
  <c r="EK547" i="1" s="1"/>
  <c r="EH547" i="1"/>
  <c r="EL547" i="1" s="1"/>
  <c r="EM632" i="1"/>
  <c r="ER632" i="1"/>
  <c r="EV632" i="1" s="1"/>
  <c r="ES632" i="1"/>
  <c r="EW632" i="1" s="1"/>
  <c r="ET632" i="1"/>
  <c r="EX632" i="1" s="1"/>
  <c r="EU632" i="1"/>
  <c r="EY632" i="1" s="1"/>
  <c r="CQ632" i="1"/>
  <c r="EE632" i="1"/>
  <c r="EF632" i="1"/>
  <c r="EG632" i="1"/>
  <c r="EH632" i="1"/>
  <c r="CV886" i="1"/>
  <c r="ER886" i="1"/>
  <c r="ES886" i="1"/>
  <c r="EU886" i="1"/>
  <c r="ET886" i="1"/>
  <c r="EE886" i="1"/>
  <c r="EF886" i="1"/>
  <c r="EH886" i="1"/>
  <c r="EG886" i="1"/>
  <c r="EM605" i="1"/>
  <c r="ER605" i="1"/>
  <c r="EV605" i="1" s="1"/>
  <c r="ES605" i="1"/>
  <c r="EW605" i="1" s="1"/>
  <c r="ET605" i="1"/>
  <c r="EX605" i="1" s="1"/>
  <c r="EU605" i="1"/>
  <c r="EY605" i="1" s="1"/>
  <c r="CQ605" i="1"/>
  <c r="DZ605" i="1"/>
  <c r="EE605" i="1"/>
  <c r="EI605" i="1" s="1"/>
  <c r="EF605" i="1"/>
  <c r="EJ605" i="1" s="1"/>
  <c r="EG605" i="1"/>
  <c r="EK605" i="1" s="1"/>
  <c r="EH605" i="1"/>
  <c r="EL605" i="1" s="1"/>
  <c r="ER325" i="1"/>
  <c r="ES325" i="1"/>
  <c r="EU325" i="1"/>
  <c r="ET325" i="1"/>
  <c r="CQ325" i="1"/>
  <c r="DZ325" i="1"/>
  <c r="EF325" i="1"/>
  <c r="EJ325" i="1" s="1"/>
  <c r="EE325" i="1"/>
  <c r="EI325" i="1" s="1"/>
  <c r="EG325" i="1"/>
  <c r="EK325" i="1" s="1"/>
  <c r="EH325" i="1"/>
  <c r="EL325" i="1" s="1"/>
  <c r="EM847" i="1"/>
  <c r="ER847" i="1"/>
  <c r="EV847" i="1" s="1"/>
  <c r="ES847" i="1"/>
  <c r="EW847" i="1" s="1"/>
  <c r="ET847" i="1"/>
  <c r="EX847" i="1" s="1"/>
  <c r="EU847" i="1"/>
  <c r="EY847" i="1" s="1"/>
  <c r="CQ847" i="1"/>
  <c r="DZ847" i="1"/>
  <c r="EE847" i="1"/>
  <c r="EI847" i="1" s="1"/>
  <c r="EF847" i="1"/>
  <c r="EJ847" i="1" s="1"/>
  <c r="EG847" i="1"/>
  <c r="EK847" i="1" s="1"/>
  <c r="EH847" i="1"/>
  <c r="EL847" i="1" s="1"/>
  <c r="EM105" i="1"/>
  <c r="ES105" i="1"/>
  <c r="EW105" i="1" s="1"/>
  <c r="ER105" i="1"/>
  <c r="EV105" i="1" s="1"/>
  <c r="ET105" i="1"/>
  <c r="EX105" i="1" s="1"/>
  <c r="EU105" i="1"/>
  <c r="EY105" i="1" s="1"/>
  <c r="CQ105" i="1"/>
  <c r="DZ105" i="1"/>
  <c r="EE105" i="1"/>
  <c r="EI105" i="1" s="1"/>
  <c r="EF105" i="1"/>
  <c r="EJ105" i="1" s="1"/>
  <c r="EG105" i="1"/>
  <c r="EK105" i="1" s="1"/>
  <c r="EH105" i="1"/>
  <c r="EL105" i="1" s="1"/>
  <c r="ER483" i="1"/>
  <c r="ES483" i="1"/>
  <c r="ET483" i="1"/>
  <c r="EU483" i="1"/>
  <c r="CQ483" i="1"/>
  <c r="DZ483" i="1"/>
  <c r="EF483" i="1"/>
  <c r="EJ483" i="1" s="1"/>
  <c r="EE483" i="1"/>
  <c r="EI483" i="1" s="1"/>
  <c r="EH483" i="1"/>
  <c r="EL483" i="1" s="1"/>
  <c r="EG483" i="1"/>
  <c r="EK483" i="1" s="1"/>
  <c r="EM586" i="1"/>
  <c r="ES586" i="1"/>
  <c r="EW586" i="1" s="1"/>
  <c r="ER586" i="1"/>
  <c r="EV586" i="1" s="1"/>
  <c r="EU586" i="1"/>
  <c r="EY586" i="1" s="1"/>
  <c r="ET586" i="1"/>
  <c r="EX586" i="1" s="1"/>
  <c r="CQ586" i="1"/>
  <c r="DZ586" i="1"/>
  <c r="EF586" i="1"/>
  <c r="EJ586" i="1" s="1"/>
  <c r="EE586" i="1"/>
  <c r="EI586" i="1" s="1"/>
  <c r="EH586" i="1"/>
  <c r="EL586" i="1" s="1"/>
  <c r="EG586" i="1"/>
  <c r="EK586" i="1" s="1"/>
  <c r="EM917" i="1"/>
  <c r="ES917" i="1"/>
  <c r="EW917" i="1" s="1"/>
  <c r="ER917" i="1"/>
  <c r="EV917" i="1" s="1"/>
  <c r="EU917" i="1"/>
  <c r="EY917" i="1" s="1"/>
  <c r="ET917" i="1"/>
  <c r="EX917" i="1" s="1"/>
  <c r="CQ917" i="1"/>
  <c r="DZ917" i="1"/>
  <c r="EF917" i="1"/>
  <c r="EJ917" i="1" s="1"/>
  <c r="EE917" i="1"/>
  <c r="EI917" i="1" s="1"/>
  <c r="EH917" i="1"/>
  <c r="EL917" i="1" s="1"/>
  <c r="EG917" i="1"/>
  <c r="EK917" i="1" s="1"/>
  <c r="EM894" i="1"/>
  <c r="ER894" i="1"/>
  <c r="EV894" i="1" s="1"/>
  <c r="ES894" i="1"/>
  <c r="EW894" i="1" s="1"/>
  <c r="EU894" i="1"/>
  <c r="EY894" i="1" s="1"/>
  <c r="ET894" i="1"/>
  <c r="EX894" i="1" s="1"/>
  <c r="CQ894" i="1"/>
  <c r="DZ894" i="1"/>
  <c r="EF894" i="1"/>
  <c r="EJ894" i="1" s="1"/>
  <c r="EE894" i="1"/>
  <c r="EI894" i="1" s="1"/>
  <c r="EH894" i="1"/>
  <c r="EL894" i="1" s="1"/>
  <c r="EG894" i="1"/>
  <c r="EK894" i="1" s="1"/>
  <c r="EM280" i="1"/>
  <c r="ES280" i="1"/>
  <c r="EW280" i="1" s="1"/>
  <c r="ER280" i="1"/>
  <c r="EV280" i="1" s="1"/>
  <c r="EU280" i="1"/>
  <c r="ET280" i="1"/>
  <c r="EX280" i="1" s="1"/>
  <c r="CQ280" i="1"/>
  <c r="DZ280" i="1"/>
  <c r="EE280" i="1"/>
  <c r="EI280" i="1" s="1"/>
  <c r="EF280" i="1"/>
  <c r="EJ280" i="1" s="1"/>
  <c r="EH280" i="1"/>
  <c r="EL280" i="1" s="1"/>
  <c r="EG280" i="1"/>
  <c r="EK280" i="1" s="1"/>
  <c r="ES653" i="1"/>
  <c r="EW653" i="1" s="1"/>
  <c r="ER653" i="1"/>
  <c r="EV653" i="1" s="1"/>
  <c r="EU653" i="1"/>
  <c r="EY653" i="1" s="1"/>
  <c r="ET653" i="1"/>
  <c r="CQ653" i="1"/>
  <c r="DZ653" i="1"/>
  <c r="EF653" i="1"/>
  <c r="EJ653" i="1" s="1"/>
  <c r="EE653" i="1"/>
  <c r="EI653" i="1" s="1"/>
  <c r="EG653" i="1"/>
  <c r="EK653" i="1" s="1"/>
  <c r="EH653" i="1"/>
  <c r="EL653" i="1" s="1"/>
  <c r="EM495" i="1"/>
  <c r="ES495" i="1"/>
  <c r="EW495" i="1" s="1"/>
  <c r="ER495" i="1"/>
  <c r="EV495" i="1" s="1"/>
  <c r="EU495" i="1"/>
  <c r="EY495" i="1" s="1"/>
  <c r="ET495" i="1"/>
  <c r="EX495" i="1" s="1"/>
  <c r="CQ495" i="1"/>
  <c r="DZ495" i="1"/>
  <c r="EE495" i="1"/>
  <c r="EI495" i="1" s="1"/>
  <c r="EF495" i="1"/>
  <c r="EJ495" i="1" s="1"/>
  <c r="EH495" i="1"/>
  <c r="EL495" i="1" s="1"/>
  <c r="EG495" i="1"/>
  <c r="EK495" i="1" s="1"/>
  <c r="EM174" i="1"/>
  <c r="ER174" i="1"/>
  <c r="EV174" i="1" s="1"/>
  <c r="ES174" i="1"/>
  <c r="EW174" i="1" s="1"/>
  <c r="ET174" i="1"/>
  <c r="EX174" i="1" s="1"/>
  <c r="EU174" i="1"/>
  <c r="EY174" i="1" s="1"/>
  <c r="CQ174" i="1"/>
  <c r="DZ174" i="1"/>
  <c r="EF174" i="1"/>
  <c r="EJ174" i="1" s="1"/>
  <c r="EE174" i="1"/>
  <c r="EI174" i="1" s="1"/>
  <c r="EG174" i="1"/>
  <c r="EK174" i="1" s="1"/>
  <c r="EH174" i="1"/>
  <c r="EL174" i="1" s="1"/>
  <c r="ER759" i="1"/>
  <c r="ES759" i="1"/>
  <c r="ET759" i="1"/>
  <c r="EU759" i="1"/>
  <c r="CQ759" i="1"/>
  <c r="DZ759" i="1"/>
  <c r="EE759" i="1"/>
  <c r="EI759" i="1" s="1"/>
  <c r="EF759" i="1"/>
  <c r="EJ759" i="1" s="1"/>
  <c r="EG759" i="1"/>
  <c r="EK759" i="1" s="1"/>
  <c r="EH759" i="1"/>
  <c r="EL759" i="1" s="1"/>
  <c r="EM68" i="1"/>
  <c r="ES68" i="1"/>
  <c r="ER68" i="1"/>
  <c r="EV68" i="1" s="1"/>
  <c r="ET68" i="1"/>
  <c r="EX68" i="1" s="1"/>
  <c r="EU68" i="1"/>
  <c r="EY68" i="1" s="1"/>
  <c r="CQ68" i="1"/>
  <c r="DZ68" i="1"/>
  <c r="EF68" i="1"/>
  <c r="EJ68" i="1" s="1"/>
  <c r="EE68" i="1"/>
  <c r="EI68" i="1" s="1"/>
  <c r="EH68" i="1"/>
  <c r="EL68" i="1" s="1"/>
  <c r="EG68" i="1"/>
  <c r="EK68" i="1" s="1"/>
  <c r="EM241" i="1"/>
  <c r="ER241" i="1"/>
  <c r="EV241" i="1" s="1"/>
  <c r="ES241" i="1"/>
  <c r="EW241" i="1" s="1"/>
  <c r="ET241" i="1"/>
  <c r="EX241" i="1" s="1"/>
  <c r="EU241" i="1"/>
  <c r="EY241" i="1" s="1"/>
  <c r="CQ241" i="1"/>
  <c r="DZ241" i="1"/>
  <c r="EF241" i="1"/>
  <c r="EJ241" i="1" s="1"/>
  <c r="EE241" i="1"/>
  <c r="EI241" i="1" s="1"/>
  <c r="EH241" i="1"/>
  <c r="EL241" i="1" s="1"/>
  <c r="EG241" i="1"/>
  <c r="EK241" i="1" s="1"/>
  <c r="EM369" i="1"/>
  <c r="ES369" i="1"/>
  <c r="EW369" i="1" s="1"/>
  <c r="ER369" i="1"/>
  <c r="EV369" i="1" s="1"/>
  <c r="EU369" i="1"/>
  <c r="EY369" i="1" s="1"/>
  <c r="ET369" i="1"/>
  <c r="EX369" i="1" s="1"/>
  <c r="CQ369" i="1"/>
  <c r="DZ369" i="1"/>
  <c r="EE369" i="1"/>
  <c r="EI369" i="1" s="1"/>
  <c r="EF369" i="1"/>
  <c r="EJ369" i="1" s="1"/>
  <c r="EH369" i="1"/>
  <c r="EL369" i="1" s="1"/>
  <c r="EG369" i="1"/>
  <c r="EK369" i="1" s="1"/>
  <c r="ES248" i="1"/>
  <c r="ER248" i="1"/>
  <c r="EU248" i="1"/>
  <c r="ET248" i="1"/>
  <c r="DZ248" i="1"/>
  <c r="EE248" i="1"/>
  <c r="EI248" i="1" s="1"/>
  <c r="EF248" i="1"/>
  <c r="EJ248" i="1" s="1"/>
  <c r="EH248" i="1"/>
  <c r="EL248" i="1" s="1"/>
  <c r="EG248" i="1"/>
  <c r="EK248" i="1" s="1"/>
  <c r="EM929" i="1"/>
  <c r="ES929" i="1"/>
  <c r="EW929" i="1" s="1"/>
  <c r="ER929" i="1"/>
  <c r="EV929" i="1" s="1"/>
  <c r="EU929" i="1"/>
  <c r="ET929" i="1"/>
  <c r="EX929" i="1" s="1"/>
  <c r="CQ929" i="1"/>
  <c r="DZ929" i="1"/>
  <c r="EF929" i="1"/>
  <c r="EJ929" i="1" s="1"/>
  <c r="EE929" i="1"/>
  <c r="EI929" i="1" s="1"/>
  <c r="EH929" i="1"/>
  <c r="EL929" i="1" s="1"/>
  <c r="EG929" i="1"/>
  <c r="EK929" i="1" s="1"/>
  <c r="EM587" i="1"/>
  <c r="ER587" i="1"/>
  <c r="EV587" i="1" s="1"/>
  <c r="ES587" i="1"/>
  <c r="EW587" i="1" s="1"/>
  <c r="ET587" i="1"/>
  <c r="EX587" i="1" s="1"/>
  <c r="EU587" i="1"/>
  <c r="EY587" i="1" s="1"/>
  <c r="CQ587" i="1"/>
  <c r="DZ587" i="1"/>
  <c r="EF587" i="1"/>
  <c r="EJ587" i="1" s="1"/>
  <c r="EE587" i="1"/>
  <c r="EI587" i="1" s="1"/>
  <c r="EG587" i="1"/>
  <c r="EK587" i="1" s="1"/>
  <c r="EH587" i="1"/>
  <c r="EL587" i="1" s="1"/>
  <c r="EM484" i="1"/>
  <c r="ES484" i="1"/>
  <c r="EW484" i="1" s="1"/>
  <c r="ER484" i="1"/>
  <c r="EV484" i="1" s="1"/>
  <c r="EU484" i="1"/>
  <c r="EY484" i="1" s="1"/>
  <c r="ET484" i="1"/>
  <c r="EX484" i="1" s="1"/>
  <c r="CQ484" i="1"/>
  <c r="DZ484" i="1"/>
  <c r="EF484" i="1"/>
  <c r="EJ484" i="1" s="1"/>
  <c r="EE484" i="1"/>
  <c r="EI484" i="1" s="1"/>
  <c r="EG484" i="1"/>
  <c r="EK484" i="1" s="1"/>
  <c r="EH484" i="1"/>
  <c r="EL484" i="1" s="1"/>
  <c r="EM290" i="1"/>
  <c r="ES290" i="1"/>
  <c r="EW290" i="1" s="1"/>
  <c r="ER290" i="1"/>
  <c r="ET290" i="1"/>
  <c r="EX290" i="1" s="1"/>
  <c r="EU290" i="1"/>
  <c r="EY290" i="1" s="1"/>
  <c r="CQ290" i="1"/>
  <c r="DZ290" i="1"/>
  <c r="EF290" i="1"/>
  <c r="EJ290" i="1" s="1"/>
  <c r="EE290" i="1"/>
  <c r="EI290" i="1" s="1"/>
  <c r="EG290" i="1"/>
  <c r="EK290" i="1" s="1"/>
  <c r="EH290" i="1"/>
  <c r="EL290" i="1" s="1"/>
  <c r="EM34" i="1"/>
  <c r="ES34" i="1"/>
  <c r="EW34" i="1" s="1"/>
  <c r="ER34" i="1"/>
  <c r="EV34" i="1" s="1"/>
  <c r="ET34" i="1"/>
  <c r="EX34" i="1" s="1"/>
  <c r="EU34" i="1"/>
  <c r="EY34" i="1" s="1"/>
  <c r="CQ34" i="1"/>
  <c r="DZ34" i="1"/>
  <c r="EE34" i="1"/>
  <c r="EI34" i="1" s="1"/>
  <c r="EF34" i="1"/>
  <c r="EJ34" i="1" s="1"/>
  <c r="EH34" i="1"/>
  <c r="EL34" i="1" s="1"/>
  <c r="EG34" i="1"/>
  <c r="EK34" i="1" s="1"/>
  <c r="EM446" i="1"/>
  <c r="ES446" i="1"/>
  <c r="EW446" i="1" s="1"/>
  <c r="ER446" i="1"/>
  <c r="EV446" i="1" s="1"/>
  <c r="EU446" i="1"/>
  <c r="EY446" i="1" s="1"/>
  <c r="ET446" i="1"/>
  <c r="EX446" i="1" s="1"/>
  <c r="CQ446" i="1"/>
  <c r="DZ446" i="1"/>
  <c r="EE446" i="1"/>
  <c r="EI446" i="1" s="1"/>
  <c r="EF446" i="1"/>
  <c r="EJ446" i="1" s="1"/>
  <c r="EH446" i="1"/>
  <c r="EL446" i="1" s="1"/>
  <c r="EG446" i="1"/>
  <c r="EK446" i="1" s="1"/>
  <c r="ES800" i="1"/>
  <c r="ER800" i="1"/>
  <c r="EU800" i="1"/>
  <c r="ET800" i="1"/>
  <c r="DZ800" i="1"/>
  <c r="EE800" i="1"/>
  <c r="EI800" i="1" s="1"/>
  <c r="EF800" i="1"/>
  <c r="EJ800" i="1" s="1"/>
  <c r="EG800" i="1"/>
  <c r="EK800" i="1" s="1"/>
  <c r="EH800" i="1"/>
  <c r="EL800" i="1" s="1"/>
  <c r="ER815" i="1"/>
  <c r="EV815" i="1" s="1"/>
  <c r="ES815" i="1"/>
  <c r="EW815" i="1" s="1"/>
  <c r="EU815" i="1"/>
  <c r="EY815" i="1" s="1"/>
  <c r="ET815" i="1"/>
  <c r="CQ815" i="1"/>
  <c r="DZ815" i="1"/>
  <c r="EF815" i="1"/>
  <c r="EJ815" i="1" s="1"/>
  <c r="EE815" i="1"/>
  <c r="EI815" i="1" s="1"/>
  <c r="EH815" i="1"/>
  <c r="EL815" i="1" s="1"/>
  <c r="EG815" i="1"/>
  <c r="EK815" i="1" s="1"/>
  <c r="ES16" i="1"/>
  <c r="ER16" i="1"/>
  <c r="EU16" i="1"/>
  <c r="ET16" i="1"/>
  <c r="CQ16" i="1"/>
  <c r="DZ16" i="1"/>
  <c r="EF16" i="1"/>
  <c r="EJ16" i="1" s="1"/>
  <c r="EE16" i="1"/>
  <c r="EI16" i="1" s="1"/>
  <c r="EH16" i="1"/>
  <c r="EL16" i="1" s="1"/>
  <c r="EG16" i="1"/>
  <c r="EK16" i="1" s="1"/>
  <c r="EM676" i="1"/>
  <c r="ES676" i="1"/>
  <c r="EW676" i="1" s="1"/>
  <c r="ER676" i="1"/>
  <c r="EV676" i="1" s="1"/>
  <c r="ET676" i="1"/>
  <c r="EX676" i="1" s="1"/>
  <c r="EU676" i="1"/>
  <c r="EY676" i="1" s="1"/>
  <c r="CQ676" i="1"/>
  <c r="DZ676" i="1"/>
  <c r="EF676" i="1"/>
  <c r="EJ676" i="1" s="1"/>
  <c r="EE676" i="1"/>
  <c r="EI676" i="1" s="1"/>
  <c r="EG676" i="1"/>
  <c r="EK676" i="1" s="1"/>
  <c r="EH676" i="1"/>
  <c r="EL676" i="1" s="1"/>
  <c r="CV141" i="1"/>
  <c r="EM141" i="1"/>
  <c r="ES141" i="1"/>
  <c r="EW141" i="1" s="1"/>
  <c r="ER141" i="1"/>
  <c r="EV141" i="1" s="1"/>
  <c r="ET141" i="1"/>
  <c r="EX141" i="1" s="1"/>
  <c r="EU141" i="1"/>
  <c r="EY141" i="1" s="1"/>
  <c r="DZ141" i="1"/>
  <c r="EF141" i="1"/>
  <c r="EJ141" i="1" s="1"/>
  <c r="EE141" i="1"/>
  <c r="EI141" i="1" s="1"/>
  <c r="EG141" i="1"/>
  <c r="EK141" i="1" s="1"/>
  <c r="EH141" i="1"/>
  <c r="EL141" i="1" s="1"/>
  <c r="CV285" i="1"/>
  <c r="EM285" i="1"/>
  <c r="ES285" i="1"/>
  <c r="EW285" i="1" s="1"/>
  <c r="ER285" i="1"/>
  <c r="EV285" i="1" s="1"/>
  <c r="EU285" i="1"/>
  <c r="EY285" i="1" s="1"/>
  <c r="ET285" i="1"/>
  <c r="EX285" i="1" s="1"/>
  <c r="CQ285" i="1"/>
  <c r="DZ285" i="1"/>
  <c r="EF285" i="1"/>
  <c r="EJ285" i="1" s="1"/>
  <c r="EE285" i="1"/>
  <c r="EI285" i="1" s="1"/>
  <c r="EG285" i="1"/>
  <c r="EK285" i="1" s="1"/>
  <c r="EH285" i="1"/>
  <c r="EL285" i="1" s="1"/>
  <c r="ER645" i="1"/>
  <c r="ES645" i="1"/>
  <c r="ET645" i="1"/>
  <c r="EU645" i="1"/>
  <c r="DZ645" i="1"/>
  <c r="EE645" i="1"/>
  <c r="EF645" i="1"/>
  <c r="EJ645" i="1" s="1"/>
  <c r="EG645" i="1"/>
  <c r="EK645" i="1" s="1"/>
  <c r="EH645" i="1"/>
  <c r="EL645" i="1" s="1"/>
  <c r="EM866" i="1"/>
  <c r="ER866" i="1"/>
  <c r="EV866" i="1" s="1"/>
  <c r="ES866" i="1"/>
  <c r="EW866" i="1" s="1"/>
  <c r="ET866" i="1"/>
  <c r="EX866" i="1" s="1"/>
  <c r="EU866" i="1"/>
  <c r="EY866" i="1" s="1"/>
  <c r="CQ866" i="1"/>
  <c r="DZ866" i="1"/>
  <c r="EE866" i="1"/>
  <c r="EI866" i="1" s="1"/>
  <c r="EF866" i="1"/>
  <c r="EJ866" i="1" s="1"/>
  <c r="EG866" i="1"/>
  <c r="EK866" i="1" s="1"/>
  <c r="EH866" i="1"/>
  <c r="EL866" i="1" s="1"/>
  <c r="ES115" i="1"/>
  <c r="ER115" i="1"/>
  <c r="ET115" i="1"/>
  <c r="EU115" i="1"/>
  <c r="DZ115" i="1"/>
  <c r="EE115" i="1"/>
  <c r="EI115" i="1" s="1"/>
  <c r="EF115" i="1"/>
  <c r="EJ115" i="1" s="1"/>
  <c r="EG115" i="1"/>
  <c r="EK115" i="1" s="1"/>
  <c r="EH115" i="1"/>
  <c r="EL115" i="1" s="1"/>
  <c r="ES874" i="1"/>
  <c r="ER874" i="1"/>
  <c r="ET874" i="1"/>
  <c r="EU874" i="1"/>
  <c r="DZ874" i="1"/>
  <c r="EE874" i="1"/>
  <c r="EI874" i="1" s="1"/>
  <c r="EF874" i="1"/>
  <c r="EJ874" i="1" s="1"/>
  <c r="EH874" i="1"/>
  <c r="EL874" i="1" s="1"/>
  <c r="EG874" i="1"/>
  <c r="EK874" i="1" s="1"/>
  <c r="EM596" i="1"/>
  <c r="ER596" i="1"/>
  <c r="EV596" i="1" s="1"/>
  <c r="ES596" i="1"/>
  <c r="EW596" i="1" s="1"/>
  <c r="EU596" i="1"/>
  <c r="ET596" i="1"/>
  <c r="EX596" i="1" s="1"/>
  <c r="CQ596" i="1"/>
  <c r="DZ596" i="1"/>
  <c r="EE596" i="1"/>
  <c r="EI596" i="1" s="1"/>
  <c r="EF596" i="1"/>
  <c r="EJ596" i="1" s="1"/>
  <c r="EH596" i="1"/>
  <c r="EL596" i="1" s="1"/>
  <c r="EG596" i="1"/>
  <c r="EK596" i="1" s="1"/>
  <c r="CV379" i="1"/>
  <c r="EM379" i="1"/>
  <c r="ES379" i="1"/>
  <c r="EW379" i="1" s="1"/>
  <c r="ER379" i="1"/>
  <c r="EV379" i="1" s="1"/>
  <c r="ET379" i="1"/>
  <c r="EX379" i="1" s="1"/>
  <c r="EU379" i="1"/>
  <c r="EY379" i="1" s="1"/>
  <c r="CQ379" i="1"/>
  <c r="DZ379" i="1"/>
  <c r="EE379" i="1"/>
  <c r="EI379" i="1" s="1"/>
  <c r="EF379" i="1"/>
  <c r="EJ379" i="1" s="1"/>
  <c r="EG379" i="1"/>
  <c r="EK379" i="1" s="1"/>
  <c r="EH379" i="1"/>
  <c r="EL379" i="1" s="1"/>
  <c r="EM961" i="1"/>
  <c r="ER961" i="1"/>
  <c r="EV961" i="1" s="1"/>
  <c r="ES961" i="1"/>
  <c r="EW961" i="1" s="1"/>
  <c r="EU961" i="1"/>
  <c r="EY961" i="1" s="1"/>
  <c r="ET961" i="1"/>
  <c r="EX961" i="1" s="1"/>
  <c r="CQ961" i="1"/>
  <c r="DZ961" i="1"/>
  <c r="EE961" i="1"/>
  <c r="EI961" i="1" s="1"/>
  <c r="EF961" i="1"/>
  <c r="EJ961" i="1" s="1"/>
  <c r="EH961" i="1"/>
  <c r="EL961" i="1" s="1"/>
  <c r="EG961" i="1"/>
  <c r="EK961" i="1" s="1"/>
  <c r="EM895" i="1"/>
  <c r="ES895" i="1"/>
  <c r="ER895" i="1"/>
  <c r="EU895" i="1"/>
  <c r="ET895" i="1"/>
  <c r="CQ895" i="1"/>
  <c r="DZ895" i="1"/>
  <c r="EF895" i="1"/>
  <c r="EJ895" i="1" s="1"/>
  <c r="EE895" i="1"/>
  <c r="EI895" i="1" s="1"/>
  <c r="EH895" i="1"/>
  <c r="EL895" i="1" s="1"/>
  <c r="EG895" i="1"/>
  <c r="EK895" i="1" s="1"/>
  <c r="ER452" i="1"/>
  <c r="ES452" i="1"/>
  <c r="ET452" i="1"/>
  <c r="EU452" i="1"/>
  <c r="DZ452" i="1"/>
  <c r="EF452" i="1"/>
  <c r="EJ452" i="1" s="1"/>
  <c r="EE452" i="1"/>
  <c r="EI452" i="1" s="1"/>
  <c r="EH452" i="1"/>
  <c r="EL452" i="1" s="1"/>
  <c r="EG452" i="1"/>
  <c r="EK452" i="1" s="1"/>
  <c r="CV265" i="1"/>
  <c r="EM265" i="1"/>
  <c r="ER265" i="1"/>
  <c r="EV265" i="1" s="1"/>
  <c r="ES265" i="1"/>
  <c r="EW265" i="1" s="1"/>
  <c r="EU265" i="1"/>
  <c r="EY265" i="1" s="1"/>
  <c r="ET265" i="1"/>
  <c r="EX265" i="1" s="1"/>
  <c r="DZ265" i="1"/>
  <c r="EF265" i="1"/>
  <c r="EJ265" i="1" s="1"/>
  <c r="EE265" i="1"/>
  <c r="EI265" i="1" s="1"/>
  <c r="EG265" i="1"/>
  <c r="EK265" i="1" s="1"/>
  <c r="EH265" i="1"/>
  <c r="EL265" i="1" s="1"/>
  <c r="EM869" i="1"/>
  <c r="ER869" i="1"/>
  <c r="EV869" i="1" s="1"/>
  <c r="ES869" i="1"/>
  <c r="EW869" i="1" s="1"/>
  <c r="EU869" i="1"/>
  <c r="EY869" i="1" s="1"/>
  <c r="ET869" i="1"/>
  <c r="EX869" i="1" s="1"/>
  <c r="CQ869" i="1"/>
  <c r="DZ869" i="1"/>
  <c r="EF869" i="1"/>
  <c r="EJ869" i="1" s="1"/>
  <c r="EE869" i="1"/>
  <c r="EI869" i="1" s="1"/>
  <c r="EH869" i="1"/>
  <c r="EL869" i="1" s="1"/>
  <c r="EG869" i="1"/>
  <c r="EK869" i="1" s="1"/>
  <c r="EM284" i="1"/>
  <c r="ES284" i="1"/>
  <c r="EW284" i="1" s="1"/>
  <c r="ER284" i="1"/>
  <c r="EV284" i="1" s="1"/>
  <c r="ET284" i="1"/>
  <c r="EX284" i="1" s="1"/>
  <c r="EU284" i="1"/>
  <c r="EY284" i="1" s="1"/>
  <c r="CQ284" i="1"/>
  <c r="DZ284" i="1"/>
  <c r="EE284" i="1"/>
  <c r="EI284" i="1" s="1"/>
  <c r="EF284" i="1"/>
  <c r="EJ284" i="1" s="1"/>
  <c r="EH284" i="1"/>
  <c r="EL284" i="1" s="1"/>
  <c r="EG284" i="1"/>
  <c r="EK284" i="1" s="1"/>
  <c r="CV3" i="1"/>
  <c r="EM3" i="1"/>
  <c r="ES3" i="1"/>
  <c r="EW3" i="1" s="1"/>
  <c r="ER3" i="1"/>
  <c r="EV3" i="1" s="1"/>
  <c r="EU3" i="1"/>
  <c r="EY3" i="1" s="1"/>
  <c r="ET3" i="1"/>
  <c r="EX3" i="1" s="1"/>
  <c r="CQ3" i="1"/>
  <c r="DZ3" i="1"/>
  <c r="EE3" i="1"/>
  <c r="EI3" i="1" s="1"/>
  <c r="EF3" i="1"/>
  <c r="EJ3" i="1" s="1"/>
  <c r="EG3" i="1"/>
  <c r="EK3" i="1" s="1"/>
  <c r="EH3" i="1"/>
  <c r="EL3" i="1" s="1"/>
  <c r="EM18" i="1"/>
  <c r="ES18" i="1"/>
  <c r="EW18" i="1" s="1"/>
  <c r="ER18" i="1"/>
  <c r="EV18" i="1" s="1"/>
  <c r="ET18" i="1"/>
  <c r="EX18" i="1" s="1"/>
  <c r="EU18" i="1"/>
  <c r="EY18" i="1" s="1"/>
  <c r="CQ18" i="1"/>
  <c r="DZ18" i="1"/>
  <c r="EE18" i="1"/>
  <c r="EI18" i="1" s="1"/>
  <c r="EF18" i="1"/>
  <c r="EJ18" i="1" s="1"/>
  <c r="EG18" i="1"/>
  <c r="EK18" i="1" s="1"/>
  <c r="EH18" i="1"/>
  <c r="EL18" i="1" s="1"/>
  <c r="EM925" i="1"/>
  <c r="ES925" i="1"/>
  <c r="ER925" i="1"/>
  <c r="EV925" i="1" s="1"/>
  <c r="ET925" i="1"/>
  <c r="EX925" i="1" s="1"/>
  <c r="EU925" i="1"/>
  <c r="EY925" i="1" s="1"/>
  <c r="CQ925" i="1"/>
  <c r="DZ925" i="1"/>
  <c r="EE925" i="1"/>
  <c r="EI925" i="1" s="1"/>
  <c r="EF925" i="1"/>
  <c r="EJ925" i="1" s="1"/>
  <c r="EG925" i="1"/>
  <c r="EK925" i="1" s="1"/>
  <c r="EH925" i="1"/>
  <c r="EL925" i="1" s="1"/>
  <c r="ES77" i="1"/>
  <c r="ER77" i="1"/>
  <c r="ET77" i="1"/>
  <c r="EU77" i="1"/>
  <c r="DZ77" i="1"/>
  <c r="EF77" i="1"/>
  <c r="EJ77" i="1" s="1"/>
  <c r="EE77" i="1"/>
  <c r="EI77" i="1" s="1"/>
  <c r="EH77" i="1"/>
  <c r="EL77" i="1" s="1"/>
  <c r="EG77" i="1"/>
  <c r="EK77" i="1" s="1"/>
  <c r="CV889" i="1"/>
  <c r="EM889" i="1"/>
  <c r="ER889" i="1"/>
  <c r="EV889" i="1" s="1"/>
  <c r="ES889" i="1"/>
  <c r="EW889" i="1" s="1"/>
  <c r="EU889" i="1"/>
  <c r="EY889" i="1" s="1"/>
  <c r="ET889" i="1"/>
  <c r="EX889" i="1" s="1"/>
  <c r="CQ889" i="1"/>
  <c r="DZ889" i="1"/>
  <c r="EF889" i="1"/>
  <c r="EJ889" i="1" s="1"/>
  <c r="EE889" i="1"/>
  <c r="EI889" i="1" s="1"/>
  <c r="EG889" i="1"/>
  <c r="EK889" i="1" s="1"/>
  <c r="EH889" i="1"/>
  <c r="EL889" i="1" s="1"/>
  <c r="EM607" i="1"/>
  <c r="ES607" i="1"/>
  <c r="EW607" i="1" s="1"/>
  <c r="ER607" i="1"/>
  <c r="EV607" i="1" s="1"/>
  <c r="EU607" i="1"/>
  <c r="EY607" i="1" s="1"/>
  <c r="ET607" i="1"/>
  <c r="EX607" i="1" s="1"/>
  <c r="CQ607" i="1"/>
  <c r="DZ607" i="1"/>
  <c r="EE607" i="1"/>
  <c r="EI607" i="1" s="1"/>
  <c r="EF607" i="1"/>
  <c r="EJ607" i="1" s="1"/>
  <c r="EG607" i="1"/>
  <c r="EK607" i="1" s="1"/>
  <c r="EH607" i="1"/>
  <c r="EL607" i="1" s="1"/>
  <c r="CV763" i="1"/>
  <c r="EM763" i="1"/>
  <c r="ER763" i="1"/>
  <c r="EV763" i="1" s="1"/>
  <c r="ES763" i="1"/>
  <c r="EW763" i="1" s="1"/>
  <c r="EU763" i="1"/>
  <c r="EY763" i="1" s="1"/>
  <c r="ET763" i="1"/>
  <c r="EX763" i="1" s="1"/>
  <c r="CQ763" i="1"/>
  <c r="DZ763" i="1"/>
  <c r="EF763" i="1"/>
  <c r="EJ763" i="1" s="1"/>
  <c r="EE763" i="1"/>
  <c r="EI763" i="1" s="1"/>
  <c r="EH763" i="1"/>
  <c r="EL763" i="1" s="1"/>
  <c r="EG763" i="1"/>
  <c r="EK763" i="1" s="1"/>
  <c r="CV60" i="1"/>
  <c r="EM60" i="1"/>
  <c r="ER60" i="1"/>
  <c r="EV60" i="1" s="1"/>
  <c r="ES60" i="1"/>
  <c r="EW60" i="1" s="1"/>
  <c r="EU60" i="1"/>
  <c r="EY60" i="1" s="1"/>
  <c r="ET60" i="1"/>
  <c r="EX60" i="1" s="1"/>
  <c r="DZ60" i="1"/>
  <c r="EE60" i="1"/>
  <c r="EI60" i="1" s="1"/>
  <c r="EF60" i="1"/>
  <c r="EJ60" i="1" s="1"/>
  <c r="EG60" i="1"/>
  <c r="EK60" i="1" s="1"/>
  <c r="EH60" i="1"/>
  <c r="EL60" i="1" s="1"/>
  <c r="ES243" i="1"/>
  <c r="ER243" i="1"/>
  <c r="ET243" i="1"/>
  <c r="EU243" i="1"/>
  <c r="DZ243" i="1"/>
  <c r="EE243" i="1"/>
  <c r="EI243" i="1" s="1"/>
  <c r="EF243" i="1"/>
  <c r="EJ243" i="1" s="1"/>
  <c r="EG243" i="1"/>
  <c r="EK243" i="1" s="1"/>
  <c r="EH243" i="1"/>
  <c r="EL243" i="1" s="1"/>
  <c r="EM374" i="1"/>
  <c r="ER374" i="1"/>
  <c r="EV374" i="1" s="1"/>
  <c r="ES374" i="1"/>
  <c r="EW374" i="1" s="1"/>
  <c r="EU374" i="1"/>
  <c r="EY374" i="1" s="1"/>
  <c r="ET374" i="1"/>
  <c r="EX374" i="1" s="1"/>
  <c r="DZ374" i="1"/>
  <c r="EE374" i="1"/>
  <c r="EI374" i="1" s="1"/>
  <c r="EF374" i="1"/>
  <c r="EJ374" i="1" s="1"/>
  <c r="EG374" i="1"/>
  <c r="EK374" i="1" s="1"/>
  <c r="EH374" i="1"/>
  <c r="EL374" i="1" s="1"/>
  <c r="EM637" i="1"/>
  <c r="ES637" i="1"/>
  <c r="EW637" i="1" s="1"/>
  <c r="ER637" i="1"/>
  <c r="EV637" i="1" s="1"/>
  <c r="EU637" i="1"/>
  <c r="EY637" i="1" s="1"/>
  <c r="ET637" i="1"/>
  <c r="EX637" i="1" s="1"/>
  <c r="CQ637" i="1"/>
  <c r="DZ637" i="1"/>
  <c r="EF637" i="1"/>
  <c r="EJ637" i="1" s="1"/>
  <c r="EE637" i="1"/>
  <c r="EI637" i="1" s="1"/>
  <c r="EG637" i="1"/>
  <c r="EK637" i="1" s="1"/>
  <c r="EH637" i="1"/>
  <c r="EL637" i="1" s="1"/>
  <c r="ER657" i="1"/>
  <c r="ES657" i="1"/>
  <c r="ET657" i="1"/>
  <c r="EU657" i="1"/>
  <c r="DZ657" i="1"/>
  <c r="EE657" i="1"/>
  <c r="EI657" i="1" s="1"/>
  <c r="EF657" i="1"/>
  <c r="EJ657" i="1" s="1"/>
  <c r="EH657" i="1"/>
  <c r="EL657" i="1" s="1"/>
  <c r="EG657" i="1"/>
  <c r="EK657" i="1" s="1"/>
  <c r="ER269" i="1"/>
  <c r="EV269" i="1" s="1"/>
  <c r="ES269" i="1"/>
  <c r="EW269" i="1" s="1"/>
  <c r="ET269" i="1"/>
  <c r="EX269" i="1" s="1"/>
  <c r="EU269" i="1"/>
  <c r="CQ269" i="1"/>
  <c r="DZ269" i="1"/>
  <c r="EF269" i="1"/>
  <c r="EJ269" i="1" s="1"/>
  <c r="EE269" i="1"/>
  <c r="EI269" i="1" s="1"/>
  <c r="EG269" i="1"/>
  <c r="EK269" i="1" s="1"/>
  <c r="EH269" i="1"/>
  <c r="EL269" i="1" s="1"/>
  <c r="ES305" i="1"/>
  <c r="ER305" i="1"/>
  <c r="EU305" i="1"/>
  <c r="ET305" i="1"/>
  <c r="DZ305" i="1"/>
  <c r="EE305" i="1"/>
  <c r="EI305" i="1" s="1"/>
  <c r="EF305" i="1"/>
  <c r="EJ305" i="1" s="1"/>
  <c r="EH305" i="1"/>
  <c r="EL305" i="1" s="1"/>
  <c r="EG305" i="1"/>
  <c r="EK305" i="1" s="1"/>
  <c r="EM523" i="1"/>
  <c r="ES523" i="1"/>
  <c r="EW523" i="1" s="1"/>
  <c r="ER523" i="1"/>
  <c r="EV523" i="1" s="1"/>
  <c r="ET523" i="1"/>
  <c r="EX523" i="1" s="1"/>
  <c r="EU523" i="1"/>
  <c r="EY523" i="1" s="1"/>
  <c r="DZ523" i="1"/>
  <c r="EE523" i="1"/>
  <c r="EI523" i="1" s="1"/>
  <c r="EF523" i="1"/>
  <c r="EJ523" i="1" s="1"/>
  <c r="EG523" i="1"/>
  <c r="EK523" i="1" s="1"/>
  <c r="EH523" i="1"/>
  <c r="EL523" i="1" s="1"/>
  <c r="CV834" i="1"/>
  <c r="EM834" i="1"/>
  <c r="ER834" i="1"/>
  <c r="EV834" i="1" s="1"/>
  <c r="ES834" i="1"/>
  <c r="EW834" i="1" s="1"/>
  <c r="ET834" i="1"/>
  <c r="EX834" i="1" s="1"/>
  <c r="EU834" i="1"/>
  <c r="EY834" i="1" s="1"/>
  <c r="DZ834" i="1"/>
  <c r="EF834" i="1"/>
  <c r="EJ834" i="1" s="1"/>
  <c r="EE834" i="1"/>
  <c r="EI834" i="1" s="1"/>
  <c r="EH834" i="1"/>
  <c r="EL834" i="1" s="1"/>
  <c r="EG834" i="1"/>
  <c r="EK834" i="1" s="1"/>
  <c r="EM806" i="1"/>
  <c r="ES806" i="1"/>
  <c r="EW806" i="1" s="1"/>
  <c r="ER806" i="1"/>
  <c r="EV806" i="1" s="1"/>
  <c r="ET806" i="1"/>
  <c r="EU806" i="1"/>
  <c r="EY806" i="1" s="1"/>
  <c r="CQ806" i="1"/>
  <c r="DZ806" i="1"/>
  <c r="EF806" i="1"/>
  <c r="EJ806" i="1" s="1"/>
  <c r="EE806" i="1"/>
  <c r="EI806" i="1" s="1"/>
  <c r="EG806" i="1"/>
  <c r="EK806" i="1" s="1"/>
  <c r="EH806" i="1"/>
  <c r="EL806" i="1" s="1"/>
  <c r="ES831" i="1"/>
  <c r="ER831" i="1"/>
  <c r="EU831" i="1"/>
  <c r="ET831" i="1"/>
  <c r="EE831" i="1"/>
  <c r="EF831" i="1"/>
  <c r="EH831" i="1"/>
  <c r="EG831" i="1"/>
  <c r="EM425" i="1"/>
  <c r="ES425" i="1"/>
  <c r="EW425" i="1" s="1"/>
  <c r="ER425" i="1"/>
  <c r="EV425" i="1" s="1"/>
  <c r="EU425" i="1"/>
  <c r="EY425" i="1" s="1"/>
  <c r="ET425" i="1"/>
  <c r="EX425" i="1" s="1"/>
  <c r="CQ425" i="1"/>
  <c r="EF425" i="1"/>
  <c r="EE425" i="1"/>
  <c r="EG425" i="1"/>
  <c r="EH425" i="1"/>
  <c r="ES674" i="1"/>
  <c r="EW674" i="1" s="1"/>
  <c r="ER674" i="1"/>
  <c r="EU674" i="1"/>
  <c r="ET674" i="1"/>
  <c r="CQ674" i="1"/>
  <c r="DZ674" i="1"/>
  <c r="EF674" i="1"/>
  <c r="EJ674" i="1" s="1"/>
  <c r="EE674" i="1"/>
  <c r="EI674" i="1" s="1"/>
  <c r="EH674" i="1"/>
  <c r="EL674" i="1" s="1"/>
  <c r="EG674" i="1"/>
  <c r="EK674" i="1" s="1"/>
  <c r="ES204" i="1"/>
  <c r="ER204" i="1"/>
  <c r="ET204" i="1"/>
  <c r="EU204" i="1"/>
  <c r="DZ204" i="1"/>
  <c r="EF204" i="1"/>
  <c r="EJ204" i="1" s="1"/>
  <c r="EE204" i="1"/>
  <c r="EI204" i="1" s="1"/>
  <c r="EH204" i="1"/>
  <c r="EL204" i="1" s="1"/>
  <c r="EG204" i="1"/>
  <c r="EK204" i="1" s="1"/>
  <c r="EM678" i="1"/>
  <c r="ES678" i="1"/>
  <c r="EW678" i="1" s="1"/>
  <c r="ER678" i="1"/>
  <c r="EV678" i="1" s="1"/>
  <c r="EU678" i="1"/>
  <c r="EY678" i="1" s="1"/>
  <c r="ET678" i="1"/>
  <c r="EX678" i="1" s="1"/>
  <c r="DZ678" i="1"/>
  <c r="EF678" i="1"/>
  <c r="EJ678" i="1" s="1"/>
  <c r="EE678" i="1"/>
  <c r="EI678" i="1" s="1"/>
  <c r="EH678" i="1"/>
  <c r="EL678" i="1" s="1"/>
  <c r="EG678" i="1"/>
  <c r="EK678" i="1" s="1"/>
  <c r="ER900" i="1"/>
  <c r="ES900" i="1"/>
  <c r="EU900" i="1"/>
  <c r="ET900" i="1"/>
  <c r="EF900" i="1"/>
  <c r="EE900" i="1"/>
  <c r="EG900" i="1"/>
  <c r="EH900" i="1"/>
  <c r="ES428" i="1"/>
  <c r="ER428" i="1"/>
  <c r="EU428" i="1"/>
  <c r="ET428" i="1"/>
  <c r="EE428" i="1"/>
  <c r="EF428" i="1"/>
  <c r="EH428" i="1"/>
  <c r="EG428" i="1"/>
  <c r="ER163" i="1"/>
  <c r="ES163" i="1"/>
  <c r="EU163" i="1"/>
  <c r="ET163" i="1"/>
  <c r="EF163" i="1"/>
  <c r="EE163" i="1"/>
  <c r="EH163" i="1"/>
  <c r="EG163" i="1"/>
  <c r="ES550" i="1"/>
  <c r="ER550" i="1"/>
  <c r="EU550" i="1"/>
  <c r="ET550" i="1"/>
  <c r="EE550" i="1"/>
  <c r="EF550" i="1"/>
  <c r="EH550" i="1"/>
  <c r="EG550" i="1"/>
  <c r="ES476" i="1"/>
  <c r="ER476" i="1"/>
  <c r="EU476" i="1"/>
  <c r="ET476" i="1"/>
  <c r="EF476" i="1"/>
  <c r="EJ476" i="1" s="1"/>
  <c r="EE476" i="1"/>
  <c r="EH476" i="1"/>
  <c r="EL476" i="1" s="1"/>
  <c r="EG476" i="1"/>
  <c r="ES762" i="1"/>
  <c r="ER762" i="1"/>
  <c r="ET762" i="1"/>
  <c r="EU762" i="1"/>
  <c r="EF762" i="1"/>
  <c r="EE762" i="1"/>
  <c r="EG762" i="1"/>
  <c r="EH762" i="1"/>
  <c r="ES769" i="1"/>
  <c r="ER769" i="1"/>
  <c r="ET769" i="1"/>
  <c r="EU769" i="1"/>
  <c r="EF769" i="1"/>
  <c r="EE769" i="1"/>
  <c r="EH769" i="1"/>
  <c r="EG769" i="1"/>
  <c r="ES811" i="1"/>
  <c r="ER811" i="1"/>
  <c r="EU811" i="1"/>
  <c r="ET811" i="1"/>
  <c r="EE811" i="1"/>
  <c r="EF811" i="1"/>
  <c r="EH811" i="1"/>
  <c r="EG811" i="1"/>
  <c r="CV411" i="1"/>
  <c r="EM411" i="1"/>
  <c r="ES411" i="1"/>
  <c r="EW411" i="1" s="1"/>
  <c r="ER411" i="1"/>
  <c r="EV411" i="1" s="1"/>
  <c r="EU411" i="1"/>
  <c r="EY411" i="1" s="1"/>
  <c r="ET411" i="1"/>
  <c r="EX411" i="1" s="1"/>
  <c r="DZ411" i="1"/>
  <c r="EE411" i="1"/>
  <c r="EI411" i="1" s="1"/>
  <c r="EF411" i="1"/>
  <c r="EJ411" i="1" s="1"/>
  <c r="EG411" i="1"/>
  <c r="EK411" i="1" s="1"/>
  <c r="EH411" i="1"/>
  <c r="EL411" i="1" s="1"/>
  <c r="EM493" i="1"/>
  <c r="ES493" i="1"/>
  <c r="EW493" i="1" s="1"/>
  <c r="ER493" i="1"/>
  <c r="EV493" i="1" s="1"/>
  <c r="ET493" i="1"/>
  <c r="EX493" i="1" s="1"/>
  <c r="EU493" i="1"/>
  <c r="EY493" i="1" s="1"/>
  <c r="DZ493" i="1"/>
  <c r="EF493" i="1"/>
  <c r="EJ493" i="1" s="1"/>
  <c r="EE493" i="1"/>
  <c r="EI493" i="1" s="1"/>
  <c r="EH493" i="1"/>
  <c r="EL493" i="1" s="1"/>
  <c r="EG493" i="1"/>
  <c r="EK493" i="1" s="1"/>
  <c r="CV443" i="1"/>
  <c r="EM443" i="1"/>
  <c r="ES443" i="1"/>
  <c r="EW443" i="1" s="1"/>
  <c r="ER443" i="1"/>
  <c r="EV443" i="1" s="1"/>
  <c r="EU443" i="1"/>
  <c r="EY443" i="1" s="1"/>
  <c r="ET443" i="1"/>
  <c r="EX443" i="1" s="1"/>
  <c r="DZ443" i="1"/>
  <c r="EF443" i="1"/>
  <c r="EJ443" i="1" s="1"/>
  <c r="EE443" i="1"/>
  <c r="EI443" i="1" s="1"/>
  <c r="EG443" i="1"/>
  <c r="EK443" i="1" s="1"/>
  <c r="EH443" i="1"/>
  <c r="EL443" i="1" s="1"/>
  <c r="CV492" i="1"/>
  <c r="EM492" i="1"/>
  <c r="ES492" i="1"/>
  <c r="EW492" i="1" s="1"/>
  <c r="ER492" i="1"/>
  <c r="EV492" i="1" s="1"/>
  <c r="EU492" i="1"/>
  <c r="EY492" i="1" s="1"/>
  <c r="ET492" i="1"/>
  <c r="EX492" i="1" s="1"/>
  <c r="DZ492" i="1"/>
  <c r="EE492" i="1"/>
  <c r="EI492" i="1" s="1"/>
  <c r="EF492" i="1"/>
  <c r="EJ492" i="1" s="1"/>
  <c r="EH492" i="1"/>
  <c r="EL492" i="1" s="1"/>
  <c r="EG492" i="1"/>
  <c r="EK492" i="1" s="1"/>
  <c r="EM576" i="1"/>
  <c r="ES576" i="1"/>
  <c r="EW576" i="1" s="1"/>
  <c r="ER576" i="1"/>
  <c r="EV576" i="1" s="1"/>
  <c r="EU576" i="1"/>
  <c r="EY576" i="1" s="1"/>
  <c r="ET576" i="1"/>
  <c r="EX576" i="1" s="1"/>
  <c r="DZ576" i="1"/>
  <c r="EE576" i="1"/>
  <c r="EI576" i="1" s="1"/>
  <c r="EF576" i="1"/>
  <c r="EJ576" i="1" s="1"/>
  <c r="EG576" i="1"/>
  <c r="EK576" i="1" s="1"/>
  <c r="EH576" i="1"/>
  <c r="EL576" i="1" s="1"/>
  <c r="EM939" i="1"/>
  <c r="ES939" i="1"/>
  <c r="EW939" i="1" s="1"/>
  <c r="ER939" i="1"/>
  <c r="EV939" i="1" s="1"/>
  <c r="ET939" i="1"/>
  <c r="EX939" i="1" s="1"/>
  <c r="EU939" i="1"/>
  <c r="EY939" i="1" s="1"/>
  <c r="CQ939" i="1"/>
  <c r="DZ939" i="1"/>
  <c r="EE939" i="1"/>
  <c r="EI939" i="1" s="1"/>
  <c r="EF939" i="1"/>
  <c r="EJ939" i="1" s="1"/>
  <c r="EG939" i="1"/>
  <c r="EK939" i="1" s="1"/>
  <c r="EH939" i="1"/>
  <c r="EL939" i="1" s="1"/>
  <c r="EM883" i="1"/>
  <c r="ES883" i="1"/>
  <c r="EW883" i="1" s="1"/>
  <c r="ER883" i="1"/>
  <c r="EV883" i="1" s="1"/>
  <c r="EU883" i="1"/>
  <c r="ET883" i="1"/>
  <c r="EX883" i="1" s="1"/>
  <c r="CQ883" i="1"/>
  <c r="DZ883" i="1"/>
  <c r="EF883" i="1"/>
  <c r="EJ883" i="1" s="1"/>
  <c r="EE883" i="1"/>
  <c r="EI883" i="1" s="1"/>
  <c r="EH883" i="1"/>
  <c r="EL883" i="1" s="1"/>
  <c r="EG883" i="1"/>
  <c r="EK883" i="1" s="1"/>
  <c r="CV904" i="1"/>
  <c r="EM904" i="1"/>
  <c r="ES904" i="1"/>
  <c r="EW904" i="1" s="1"/>
  <c r="ER904" i="1"/>
  <c r="EV904" i="1" s="1"/>
  <c r="ET904" i="1"/>
  <c r="EX904" i="1" s="1"/>
  <c r="EU904" i="1"/>
  <c r="EY904" i="1" s="1"/>
  <c r="DZ904" i="1"/>
  <c r="EE904" i="1"/>
  <c r="EI904" i="1" s="1"/>
  <c r="EF904" i="1"/>
  <c r="EJ904" i="1" s="1"/>
  <c r="EG904" i="1"/>
  <c r="EK904" i="1" s="1"/>
  <c r="EH904" i="1"/>
  <c r="EL904" i="1" s="1"/>
  <c r="EM6" i="1"/>
  <c r="ER6" i="1"/>
  <c r="EV6" i="1" s="1"/>
  <c r="ES6" i="1"/>
  <c r="EW6" i="1" s="1"/>
  <c r="ET6" i="1"/>
  <c r="EX6" i="1" s="1"/>
  <c r="EU6" i="1"/>
  <c r="EY6" i="1" s="1"/>
  <c r="EF6" i="1"/>
  <c r="EJ6" i="1" s="1"/>
  <c r="EE6" i="1"/>
  <c r="EI6" i="1" s="1"/>
  <c r="EG6" i="1"/>
  <c r="EH6" i="1"/>
  <c r="ES167" i="1"/>
  <c r="ER167" i="1"/>
  <c r="EV167" i="1" s="1"/>
  <c r="ET167" i="1"/>
  <c r="EU167" i="1"/>
  <c r="CQ167" i="1"/>
  <c r="DZ167" i="1"/>
  <c r="EF167" i="1"/>
  <c r="EJ167" i="1" s="1"/>
  <c r="EE167" i="1"/>
  <c r="EI167" i="1" s="1"/>
  <c r="EG167" i="1"/>
  <c r="EK167" i="1" s="1"/>
  <c r="EH167" i="1"/>
  <c r="EL167" i="1" s="1"/>
  <c r="ES541" i="1"/>
  <c r="ER541" i="1"/>
  <c r="ET541" i="1"/>
  <c r="EU541" i="1"/>
  <c r="DZ541" i="1"/>
  <c r="EF541" i="1"/>
  <c r="EJ541" i="1" s="1"/>
  <c r="EE541" i="1"/>
  <c r="EI541" i="1" s="1"/>
  <c r="EH541" i="1"/>
  <c r="EL541" i="1" s="1"/>
  <c r="EG541" i="1"/>
  <c r="EK541" i="1" s="1"/>
  <c r="CV755" i="1"/>
  <c r="EM755" i="1"/>
  <c r="ER755" i="1"/>
  <c r="EV755" i="1" s="1"/>
  <c r="ES755" i="1"/>
  <c r="EW755" i="1" s="1"/>
  <c r="ET755" i="1"/>
  <c r="EX755" i="1" s="1"/>
  <c r="EU755" i="1"/>
  <c r="EY755" i="1" s="1"/>
  <c r="DZ755" i="1"/>
  <c r="EF755" i="1"/>
  <c r="EJ755" i="1" s="1"/>
  <c r="EE755" i="1"/>
  <c r="EI755" i="1" s="1"/>
  <c r="EG755" i="1"/>
  <c r="EK755" i="1" s="1"/>
  <c r="EH755" i="1"/>
  <c r="EL755" i="1" s="1"/>
  <c r="EM399" i="1"/>
  <c r="ES399" i="1"/>
  <c r="EW399" i="1" s="1"/>
  <c r="ER399" i="1"/>
  <c r="EV399" i="1" s="1"/>
  <c r="EU399" i="1"/>
  <c r="EY399" i="1" s="1"/>
  <c r="ET399" i="1"/>
  <c r="EX399" i="1" s="1"/>
  <c r="CQ399" i="1"/>
  <c r="DZ399" i="1"/>
  <c r="EE399" i="1"/>
  <c r="EI399" i="1" s="1"/>
  <c r="EF399" i="1"/>
  <c r="EJ399" i="1" s="1"/>
  <c r="EH399" i="1"/>
  <c r="EL399" i="1" s="1"/>
  <c r="EG399" i="1"/>
  <c r="EK399" i="1" s="1"/>
  <c r="EM187" i="1"/>
  <c r="ER187" i="1"/>
  <c r="ES187" i="1"/>
  <c r="ET187" i="1"/>
  <c r="EU187" i="1"/>
  <c r="EY187" i="1" s="1"/>
  <c r="CQ187" i="1"/>
  <c r="DZ187" i="1"/>
  <c r="EE187" i="1"/>
  <c r="EI187" i="1" s="1"/>
  <c r="EF187" i="1"/>
  <c r="EJ187" i="1" s="1"/>
  <c r="EH187" i="1"/>
  <c r="EL187" i="1" s="1"/>
  <c r="EG187" i="1"/>
  <c r="EK187" i="1" s="1"/>
  <c r="CV455" i="1"/>
  <c r="EM455" i="1"/>
  <c r="ER455" i="1"/>
  <c r="EV455" i="1" s="1"/>
  <c r="ES455" i="1"/>
  <c r="EW455" i="1" s="1"/>
  <c r="ET455" i="1"/>
  <c r="EX455" i="1" s="1"/>
  <c r="EU455" i="1"/>
  <c r="EY455" i="1" s="1"/>
  <c r="DZ455" i="1"/>
  <c r="EF455" i="1"/>
  <c r="EJ455" i="1" s="1"/>
  <c r="EE455" i="1"/>
  <c r="EI455" i="1" s="1"/>
  <c r="EG455" i="1"/>
  <c r="EK455" i="1" s="1"/>
  <c r="EH455" i="1"/>
  <c r="EL455" i="1" s="1"/>
  <c r="EM655" i="1"/>
  <c r="ER655" i="1"/>
  <c r="EV655" i="1" s="1"/>
  <c r="ES655" i="1"/>
  <c r="EW655" i="1" s="1"/>
  <c r="EU655" i="1"/>
  <c r="EY655" i="1" s="1"/>
  <c r="ET655" i="1"/>
  <c r="EX655" i="1" s="1"/>
  <c r="CQ655" i="1"/>
  <c r="DZ655" i="1"/>
  <c r="EF655" i="1"/>
  <c r="EJ655" i="1" s="1"/>
  <c r="EE655" i="1"/>
  <c r="EI655" i="1" s="1"/>
  <c r="EH655" i="1"/>
  <c r="EL655" i="1" s="1"/>
  <c r="EG655" i="1"/>
  <c r="EK655" i="1" s="1"/>
  <c r="EM214" i="1"/>
  <c r="ER214" i="1"/>
  <c r="EV214" i="1" s="1"/>
  <c r="ES214" i="1"/>
  <c r="EW214" i="1" s="1"/>
  <c r="ET214" i="1"/>
  <c r="EX214" i="1" s="1"/>
  <c r="EU214" i="1"/>
  <c r="EY214" i="1" s="1"/>
  <c r="DZ214" i="1"/>
  <c r="EE214" i="1"/>
  <c r="EI214" i="1" s="1"/>
  <c r="EF214" i="1"/>
  <c r="EJ214" i="1" s="1"/>
  <c r="EG214" i="1"/>
  <c r="EK214" i="1" s="1"/>
  <c r="EH214" i="1"/>
  <c r="EL214" i="1" s="1"/>
  <c r="CV636" i="1"/>
  <c r="EM636" i="1"/>
  <c r="ES636" i="1"/>
  <c r="EW636" i="1" s="1"/>
  <c r="ER636" i="1"/>
  <c r="EV636" i="1" s="1"/>
  <c r="EU636" i="1"/>
  <c r="EY636" i="1" s="1"/>
  <c r="ET636" i="1"/>
  <c r="EX636" i="1" s="1"/>
  <c r="DZ636" i="1"/>
  <c r="EE636" i="1"/>
  <c r="EI636" i="1" s="1"/>
  <c r="EF636" i="1"/>
  <c r="EJ636" i="1" s="1"/>
  <c r="EG636" i="1"/>
  <c r="EK636" i="1" s="1"/>
  <c r="EH636" i="1"/>
  <c r="EL636" i="1" s="1"/>
  <c r="EM139" i="1"/>
  <c r="ES139" i="1"/>
  <c r="EW139" i="1" s="1"/>
  <c r="ER139" i="1"/>
  <c r="EV139" i="1" s="1"/>
  <c r="ET139" i="1"/>
  <c r="EX139" i="1" s="1"/>
  <c r="EU139" i="1"/>
  <c r="EY139" i="1" s="1"/>
  <c r="DZ139" i="1"/>
  <c r="EF139" i="1"/>
  <c r="EJ139" i="1" s="1"/>
  <c r="EE139" i="1"/>
  <c r="EI139" i="1" s="1"/>
  <c r="EG139" i="1"/>
  <c r="EK139" i="1" s="1"/>
  <c r="EH139" i="1"/>
  <c r="EL139" i="1" s="1"/>
  <c r="EM160" i="1"/>
  <c r="ES160" i="1"/>
  <c r="EW160" i="1" s="1"/>
  <c r="ER160" i="1"/>
  <c r="EV160" i="1" s="1"/>
  <c r="ET160" i="1"/>
  <c r="EX160" i="1" s="1"/>
  <c r="EU160" i="1"/>
  <c r="EY160" i="1" s="1"/>
  <c r="CQ160" i="1"/>
  <c r="DZ160" i="1"/>
  <c r="EE160" i="1"/>
  <c r="EI160" i="1" s="1"/>
  <c r="EF160" i="1"/>
  <c r="EJ160" i="1" s="1"/>
  <c r="EH160" i="1"/>
  <c r="EL160" i="1" s="1"/>
  <c r="EG160" i="1"/>
  <c r="EK160" i="1" s="1"/>
  <c r="EM108" i="1"/>
  <c r="ER108" i="1"/>
  <c r="EV108" i="1" s="1"/>
  <c r="ES108" i="1"/>
  <c r="EW108" i="1" s="1"/>
  <c r="EU108" i="1"/>
  <c r="EY108" i="1" s="1"/>
  <c r="ET108" i="1"/>
  <c r="EX108" i="1" s="1"/>
  <c r="DZ108" i="1"/>
  <c r="EE108" i="1"/>
  <c r="EI108" i="1" s="1"/>
  <c r="EF108" i="1"/>
  <c r="EJ108" i="1" s="1"/>
  <c r="EG108" i="1"/>
  <c r="EK108" i="1" s="1"/>
  <c r="EH108" i="1"/>
  <c r="EL108" i="1" s="1"/>
  <c r="EM65" i="1"/>
  <c r="ES65" i="1"/>
  <c r="EW65" i="1" s="1"/>
  <c r="ER65" i="1"/>
  <c r="EV65" i="1" s="1"/>
  <c r="EU65" i="1"/>
  <c r="EY65" i="1" s="1"/>
  <c r="ET65" i="1"/>
  <c r="EX65" i="1" s="1"/>
  <c r="DZ65" i="1"/>
  <c r="EE65" i="1"/>
  <c r="EI65" i="1" s="1"/>
  <c r="EF65" i="1"/>
  <c r="EJ65" i="1" s="1"/>
  <c r="EG65" i="1"/>
  <c r="EK65" i="1" s="1"/>
  <c r="EH65" i="1"/>
  <c r="EL65" i="1" s="1"/>
  <c r="EM878" i="1"/>
  <c r="ES878" i="1"/>
  <c r="EW878" i="1" s="1"/>
  <c r="ER878" i="1"/>
  <c r="EV878" i="1" s="1"/>
  <c r="ET878" i="1"/>
  <c r="EX878" i="1" s="1"/>
  <c r="EU878" i="1"/>
  <c r="EY878" i="1" s="1"/>
  <c r="DZ878" i="1"/>
  <c r="EF878" i="1"/>
  <c r="EJ878" i="1" s="1"/>
  <c r="EE878" i="1"/>
  <c r="EI878" i="1" s="1"/>
  <c r="EG878" i="1"/>
  <c r="EK878" i="1" s="1"/>
  <c r="EH878" i="1"/>
  <c r="EL878" i="1" s="1"/>
  <c r="EM328" i="1"/>
  <c r="ES328" i="1"/>
  <c r="EW328" i="1" s="1"/>
  <c r="ER328" i="1"/>
  <c r="EV328" i="1" s="1"/>
  <c r="ET328" i="1"/>
  <c r="EX328" i="1" s="1"/>
  <c r="EU328" i="1"/>
  <c r="EY328" i="1" s="1"/>
  <c r="DZ328" i="1"/>
  <c r="EE328" i="1"/>
  <c r="EI328" i="1" s="1"/>
  <c r="EF328" i="1"/>
  <c r="EJ328" i="1" s="1"/>
  <c r="EG328" i="1"/>
  <c r="EK328" i="1" s="1"/>
  <c r="EH328" i="1"/>
  <c r="EL328" i="1" s="1"/>
  <c r="EM472" i="1"/>
  <c r="ES472" i="1"/>
  <c r="EW472" i="1" s="1"/>
  <c r="ER472" i="1"/>
  <c r="EV472" i="1" s="1"/>
  <c r="ET472" i="1"/>
  <c r="EX472" i="1" s="1"/>
  <c r="EU472" i="1"/>
  <c r="EY472" i="1" s="1"/>
  <c r="DZ472" i="1"/>
  <c r="EF472" i="1"/>
  <c r="EJ472" i="1" s="1"/>
  <c r="EE472" i="1"/>
  <c r="EI472" i="1" s="1"/>
  <c r="EG472" i="1"/>
  <c r="EK472" i="1" s="1"/>
  <c r="EH472" i="1"/>
  <c r="EL472" i="1" s="1"/>
  <c r="EM405" i="1"/>
  <c r="ER405" i="1"/>
  <c r="EV405" i="1" s="1"/>
  <c r="ES405" i="1"/>
  <c r="EW405" i="1" s="1"/>
  <c r="ET405" i="1"/>
  <c r="EX405" i="1" s="1"/>
  <c r="EU405" i="1"/>
  <c r="EY405" i="1" s="1"/>
  <c r="DZ405" i="1"/>
  <c r="EF405" i="1"/>
  <c r="EJ405" i="1" s="1"/>
  <c r="EE405" i="1"/>
  <c r="EI405" i="1" s="1"/>
  <c r="EH405" i="1"/>
  <c r="EL405" i="1" s="1"/>
  <c r="EG405" i="1"/>
  <c r="EK405" i="1" s="1"/>
  <c r="ES196" i="1"/>
  <c r="EW196" i="1" s="1"/>
  <c r="ER196" i="1"/>
  <c r="EU196" i="1"/>
  <c r="ET196" i="1"/>
  <c r="DZ196" i="1"/>
  <c r="EE196" i="1"/>
  <c r="EI196" i="1" s="1"/>
  <c r="EF196" i="1"/>
  <c r="EJ196" i="1" s="1"/>
  <c r="EG196" i="1"/>
  <c r="EK196" i="1" s="1"/>
  <c r="EH196" i="1"/>
  <c r="EL196" i="1" s="1"/>
  <c r="EM36" i="1"/>
  <c r="ER36" i="1"/>
  <c r="EV36" i="1" s="1"/>
  <c r="ES36" i="1"/>
  <c r="EW36" i="1" s="1"/>
  <c r="EU36" i="1"/>
  <c r="EY36" i="1" s="1"/>
  <c r="ET36" i="1"/>
  <c r="EX36" i="1" s="1"/>
  <c r="CQ36" i="1"/>
  <c r="DZ36" i="1"/>
  <c r="EE36" i="1"/>
  <c r="EI36" i="1" s="1"/>
  <c r="EF36" i="1"/>
  <c r="EJ36" i="1" s="1"/>
  <c r="EG36" i="1"/>
  <c r="EK36" i="1" s="1"/>
  <c r="EH36" i="1"/>
  <c r="EL36" i="1" s="1"/>
  <c r="CV223" i="1"/>
  <c r="EM223" i="1"/>
  <c r="ER223" i="1"/>
  <c r="EV223" i="1" s="1"/>
  <c r="ES223" i="1"/>
  <c r="EW223" i="1" s="1"/>
  <c r="ET223" i="1"/>
  <c r="EX223" i="1" s="1"/>
  <c r="EU223" i="1"/>
  <c r="EY223" i="1" s="1"/>
  <c r="DZ223" i="1"/>
  <c r="EE223" i="1"/>
  <c r="EI223" i="1" s="1"/>
  <c r="EF223" i="1"/>
  <c r="EJ223" i="1" s="1"/>
  <c r="EG223" i="1"/>
  <c r="EK223" i="1" s="1"/>
  <c r="EH223" i="1"/>
  <c r="EL223" i="1" s="1"/>
  <c r="CV99" i="1"/>
  <c r="EM99" i="1"/>
  <c r="ER99" i="1"/>
  <c r="EV99" i="1" s="1"/>
  <c r="ES99" i="1"/>
  <c r="EW99" i="1" s="1"/>
  <c r="ET99" i="1"/>
  <c r="EX99" i="1" s="1"/>
  <c r="EU99" i="1"/>
  <c r="EY99" i="1" s="1"/>
  <c r="DZ99" i="1"/>
  <c r="EE99" i="1"/>
  <c r="EI99" i="1" s="1"/>
  <c r="EF99" i="1"/>
  <c r="EJ99" i="1" s="1"/>
  <c r="EH99" i="1"/>
  <c r="EL99" i="1" s="1"/>
  <c r="EG99" i="1"/>
  <c r="EK99" i="1" s="1"/>
  <c r="EM880" i="1"/>
  <c r="ES880" i="1"/>
  <c r="EW880" i="1" s="1"/>
  <c r="ER880" i="1"/>
  <c r="EV880" i="1" s="1"/>
  <c r="EU880" i="1"/>
  <c r="EY880" i="1" s="1"/>
  <c r="ET880" i="1"/>
  <c r="EX880" i="1" s="1"/>
  <c r="DZ880" i="1"/>
  <c r="EE880" i="1"/>
  <c r="EI880" i="1" s="1"/>
  <c r="EF880" i="1"/>
  <c r="EJ880" i="1" s="1"/>
  <c r="EH880" i="1"/>
  <c r="EL880" i="1" s="1"/>
  <c r="EG880" i="1"/>
  <c r="EK880" i="1" s="1"/>
  <c r="DT880" i="1"/>
  <c r="DX880" i="1" s="1"/>
  <c r="DM880" i="1"/>
  <c r="EM937" i="1"/>
  <c r="ER937" i="1"/>
  <c r="EV937" i="1" s="1"/>
  <c r="ES937" i="1"/>
  <c r="EW937" i="1" s="1"/>
  <c r="ET937" i="1"/>
  <c r="EX937" i="1" s="1"/>
  <c r="EU937" i="1"/>
  <c r="EY937" i="1" s="1"/>
  <c r="DZ937" i="1"/>
  <c r="EE937" i="1"/>
  <c r="EI937" i="1" s="1"/>
  <c r="EF937" i="1"/>
  <c r="EJ937" i="1" s="1"/>
  <c r="EG937" i="1"/>
  <c r="EK937" i="1" s="1"/>
  <c r="EH937" i="1"/>
  <c r="EL937" i="1" s="1"/>
  <c r="DU937" i="1"/>
  <c r="DY937" i="1" s="1"/>
  <c r="DM937" i="1"/>
  <c r="EM13" i="1"/>
  <c r="ES13" i="1"/>
  <c r="EW13" i="1" s="1"/>
  <c r="ER13" i="1"/>
  <c r="EV13" i="1" s="1"/>
  <c r="EU13" i="1"/>
  <c r="EY13" i="1" s="1"/>
  <c r="ET13" i="1"/>
  <c r="EX13" i="1" s="1"/>
  <c r="CQ13" i="1"/>
  <c r="DZ13" i="1"/>
  <c r="EE13" i="1"/>
  <c r="EI13" i="1" s="1"/>
  <c r="EF13" i="1"/>
  <c r="EJ13" i="1" s="1"/>
  <c r="EG13" i="1"/>
  <c r="EK13" i="1" s="1"/>
  <c r="EH13" i="1"/>
  <c r="EL13" i="1" s="1"/>
  <c r="DU13" i="1"/>
  <c r="DY13" i="1" s="1"/>
  <c r="DM13" i="1"/>
  <c r="ES744" i="1"/>
  <c r="ER744" i="1"/>
  <c r="EV744" i="1" s="1"/>
  <c r="EU744" i="1"/>
  <c r="ET744" i="1"/>
  <c r="DZ744" i="1"/>
  <c r="EF744" i="1"/>
  <c r="EJ744" i="1" s="1"/>
  <c r="EE744" i="1"/>
  <c r="EI744" i="1" s="1"/>
  <c r="EH744" i="1"/>
  <c r="EL744" i="1" s="1"/>
  <c r="EG744" i="1"/>
  <c r="EK744" i="1" s="1"/>
  <c r="DU744" i="1"/>
  <c r="DY744" i="1" s="1"/>
  <c r="CV67" i="1"/>
  <c r="EM67" i="1"/>
  <c r="ER67" i="1"/>
  <c r="EV67" i="1" s="1"/>
  <c r="ES67" i="1"/>
  <c r="EW67" i="1" s="1"/>
  <c r="ET67" i="1"/>
  <c r="EX67" i="1" s="1"/>
  <c r="EU67" i="1"/>
  <c r="EY67" i="1" s="1"/>
  <c r="DZ67" i="1"/>
  <c r="EF67" i="1"/>
  <c r="EJ67" i="1" s="1"/>
  <c r="EE67" i="1"/>
  <c r="EI67" i="1" s="1"/>
  <c r="EG67" i="1"/>
  <c r="EK67" i="1" s="1"/>
  <c r="EH67" i="1"/>
  <c r="EL67" i="1" s="1"/>
  <c r="EM146" i="1"/>
  <c r="ES146" i="1"/>
  <c r="EW146" i="1" s="1"/>
  <c r="ER146" i="1"/>
  <c r="EV146" i="1" s="1"/>
  <c r="ET146" i="1"/>
  <c r="EX146" i="1" s="1"/>
  <c r="EU146" i="1"/>
  <c r="EY146" i="1" s="1"/>
  <c r="DZ146" i="1"/>
  <c r="EE146" i="1"/>
  <c r="EI146" i="1" s="1"/>
  <c r="EF146" i="1"/>
  <c r="EJ146" i="1" s="1"/>
  <c r="EG146" i="1"/>
  <c r="EK146" i="1" s="1"/>
  <c r="EH146" i="1"/>
  <c r="EL146" i="1" s="1"/>
  <c r="DT146" i="1"/>
  <c r="DX146" i="1" s="1"/>
  <c r="DM146" i="1"/>
  <c r="CV433" i="1"/>
  <c r="EM433" i="1"/>
  <c r="ES433" i="1"/>
  <c r="EW433" i="1" s="1"/>
  <c r="ER433" i="1"/>
  <c r="EV433" i="1" s="1"/>
  <c r="ET433" i="1"/>
  <c r="EX433" i="1" s="1"/>
  <c r="EU433" i="1"/>
  <c r="EY433" i="1" s="1"/>
  <c r="DZ433" i="1"/>
  <c r="EE433" i="1"/>
  <c r="EI433" i="1" s="1"/>
  <c r="EF433" i="1"/>
  <c r="EJ433" i="1" s="1"/>
  <c r="EG433" i="1"/>
  <c r="EK433" i="1" s="1"/>
  <c r="EH433" i="1"/>
  <c r="EL433" i="1" s="1"/>
  <c r="DT433" i="1"/>
  <c r="DX433" i="1" s="1"/>
  <c r="DM433" i="1"/>
  <c r="EM416" i="1"/>
  <c r="ER416" i="1"/>
  <c r="EV416" i="1" s="1"/>
  <c r="ES416" i="1"/>
  <c r="EW416" i="1" s="1"/>
  <c r="EU416" i="1"/>
  <c r="EY416" i="1" s="1"/>
  <c r="ET416" i="1"/>
  <c r="EX416" i="1" s="1"/>
  <c r="DZ416" i="1"/>
  <c r="EE416" i="1"/>
  <c r="EI416" i="1" s="1"/>
  <c r="EF416" i="1"/>
  <c r="EJ416" i="1" s="1"/>
  <c r="EG416" i="1"/>
  <c r="EK416" i="1" s="1"/>
  <c r="EH416" i="1"/>
  <c r="EL416" i="1" s="1"/>
  <c r="ES571" i="1"/>
  <c r="EW571" i="1" s="1"/>
  <c r="ER571" i="1"/>
  <c r="EV571" i="1" s="1"/>
  <c r="ET571" i="1"/>
  <c r="EX571" i="1" s="1"/>
  <c r="EU571" i="1"/>
  <c r="DZ571" i="1"/>
  <c r="EF571" i="1"/>
  <c r="EJ571" i="1" s="1"/>
  <c r="EE571" i="1"/>
  <c r="EI571" i="1" s="1"/>
  <c r="EG571" i="1"/>
  <c r="EK571" i="1" s="1"/>
  <c r="EH571" i="1"/>
  <c r="EL571" i="1" s="1"/>
  <c r="DT571" i="1"/>
  <c r="DX571" i="1" s="1"/>
  <c r="DM571" i="1"/>
  <c r="EM540" i="1"/>
  <c r="ES540" i="1"/>
  <c r="EW540" i="1" s="1"/>
  <c r="ER540" i="1"/>
  <c r="EV540" i="1" s="1"/>
  <c r="ET540" i="1"/>
  <c r="EX540" i="1" s="1"/>
  <c r="EU540" i="1"/>
  <c r="EY540" i="1" s="1"/>
  <c r="DZ540" i="1"/>
  <c r="EF540" i="1"/>
  <c r="EJ540" i="1" s="1"/>
  <c r="EE540" i="1"/>
  <c r="EI540" i="1" s="1"/>
  <c r="EG540" i="1"/>
  <c r="EK540" i="1" s="1"/>
  <c r="EH540" i="1"/>
  <c r="EL540" i="1" s="1"/>
  <c r="DT540" i="1"/>
  <c r="DX540" i="1" s="1"/>
  <c r="DM540" i="1"/>
  <c r="EM973" i="1"/>
  <c r="ES973" i="1"/>
  <c r="EW973" i="1" s="1"/>
  <c r="ER973" i="1"/>
  <c r="EV973" i="1" s="1"/>
  <c r="EU973" i="1"/>
  <c r="EY973" i="1" s="1"/>
  <c r="ET973" i="1"/>
  <c r="EX973" i="1" s="1"/>
  <c r="DZ973" i="1"/>
  <c r="EE973" i="1"/>
  <c r="EI973" i="1" s="1"/>
  <c r="EF973" i="1"/>
  <c r="EJ973" i="1" s="1"/>
  <c r="EH973" i="1"/>
  <c r="EL973" i="1" s="1"/>
  <c r="EG973" i="1"/>
  <c r="EK973" i="1" s="1"/>
  <c r="DU973" i="1"/>
  <c r="DY973" i="1" s="1"/>
  <c r="DM973" i="1"/>
  <c r="ES434" i="1"/>
  <c r="ER434" i="1"/>
  <c r="ET434" i="1"/>
  <c r="EX434" i="1" s="1"/>
  <c r="EU434" i="1"/>
  <c r="DZ434" i="1"/>
  <c r="EE434" i="1"/>
  <c r="EI434" i="1" s="1"/>
  <c r="EF434" i="1"/>
  <c r="EJ434" i="1" s="1"/>
  <c r="EG434" i="1"/>
  <c r="EK434" i="1" s="1"/>
  <c r="EH434" i="1"/>
  <c r="EL434" i="1" s="1"/>
  <c r="DU434" i="1"/>
  <c r="DY434" i="1" s="1"/>
  <c r="DM434" i="1"/>
  <c r="CV920" i="1"/>
  <c r="EM920" i="1"/>
  <c r="ES920" i="1"/>
  <c r="EW920" i="1" s="1"/>
  <c r="ER920" i="1"/>
  <c r="EV920" i="1" s="1"/>
  <c r="ET920" i="1"/>
  <c r="EX920" i="1" s="1"/>
  <c r="EU920" i="1"/>
  <c r="EY920" i="1" s="1"/>
  <c r="DZ920" i="1"/>
  <c r="EF920" i="1"/>
  <c r="EJ920" i="1" s="1"/>
  <c r="EE920" i="1"/>
  <c r="EI920" i="1" s="1"/>
  <c r="EH920" i="1"/>
  <c r="EL920" i="1" s="1"/>
  <c r="EG920" i="1"/>
  <c r="EK920" i="1" s="1"/>
  <c r="DT920" i="1"/>
  <c r="DX920" i="1" s="1"/>
  <c r="DM920" i="1"/>
  <c r="EM79" i="1"/>
  <c r="ES79" i="1"/>
  <c r="EW79" i="1" s="1"/>
  <c r="ER79" i="1"/>
  <c r="EV79" i="1" s="1"/>
  <c r="ET79" i="1"/>
  <c r="EX79" i="1" s="1"/>
  <c r="EU79" i="1"/>
  <c r="EY79" i="1" s="1"/>
  <c r="DZ79" i="1"/>
  <c r="EF79" i="1"/>
  <c r="EJ79" i="1" s="1"/>
  <c r="EE79" i="1"/>
  <c r="EI79" i="1" s="1"/>
  <c r="EG79" i="1"/>
  <c r="EK79" i="1" s="1"/>
  <c r="EH79" i="1"/>
  <c r="EL79" i="1" s="1"/>
  <c r="EM752" i="1"/>
  <c r="ES752" i="1"/>
  <c r="EW752" i="1" s="1"/>
  <c r="ER752" i="1"/>
  <c r="EV752" i="1" s="1"/>
  <c r="ET752" i="1"/>
  <c r="EX752" i="1" s="1"/>
  <c r="EU752" i="1"/>
  <c r="EY752" i="1" s="1"/>
  <c r="CQ752" i="1"/>
  <c r="DZ752" i="1"/>
  <c r="EF752" i="1"/>
  <c r="EJ752" i="1" s="1"/>
  <c r="EE752" i="1"/>
  <c r="EI752" i="1" s="1"/>
  <c r="EG752" i="1"/>
  <c r="EK752" i="1" s="1"/>
  <c r="EH752" i="1"/>
  <c r="EL752" i="1" s="1"/>
  <c r="DT752" i="1"/>
  <c r="DX752" i="1" s="1"/>
  <c r="DM752" i="1"/>
  <c r="CV563" i="1"/>
  <c r="EM563" i="1"/>
  <c r="ER563" i="1"/>
  <c r="EV563" i="1" s="1"/>
  <c r="ES563" i="1"/>
  <c r="EW563" i="1" s="1"/>
  <c r="EU563" i="1"/>
  <c r="EY563" i="1" s="1"/>
  <c r="ET563" i="1"/>
  <c r="EX563" i="1" s="1"/>
  <c r="DZ563" i="1"/>
  <c r="EF563" i="1"/>
  <c r="EJ563" i="1" s="1"/>
  <c r="EE563" i="1"/>
  <c r="EI563" i="1" s="1"/>
  <c r="EH563" i="1"/>
  <c r="EL563" i="1" s="1"/>
  <c r="EG563" i="1"/>
  <c r="EK563" i="1" s="1"/>
  <c r="DT563" i="1"/>
  <c r="DX563" i="1" s="1"/>
  <c r="DM563" i="1"/>
  <c r="EM91" i="1"/>
  <c r="ES91" i="1"/>
  <c r="EW91" i="1" s="1"/>
  <c r="ER91" i="1"/>
  <c r="EV91" i="1" s="1"/>
  <c r="EU91" i="1"/>
  <c r="ET91" i="1"/>
  <c r="EX91" i="1" s="1"/>
  <c r="CQ91" i="1"/>
  <c r="DZ91" i="1"/>
  <c r="EF91" i="1"/>
  <c r="EJ91" i="1" s="1"/>
  <c r="EE91" i="1"/>
  <c r="EI91" i="1" s="1"/>
  <c r="EH91" i="1"/>
  <c r="EL91" i="1" s="1"/>
  <c r="EG91" i="1"/>
  <c r="EK91" i="1" s="1"/>
  <c r="CV796" i="1"/>
  <c r="EM796" i="1"/>
  <c r="ES796" i="1"/>
  <c r="EW796" i="1" s="1"/>
  <c r="ER796" i="1"/>
  <c r="EV796" i="1" s="1"/>
  <c r="EU796" i="1"/>
  <c r="EY796" i="1" s="1"/>
  <c r="ET796" i="1"/>
  <c r="EX796" i="1" s="1"/>
  <c r="DZ796" i="1"/>
  <c r="EF796" i="1"/>
  <c r="EJ796" i="1" s="1"/>
  <c r="EE796" i="1"/>
  <c r="EI796" i="1" s="1"/>
  <c r="EH796" i="1"/>
  <c r="EL796" i="1" s="1"/>
  <c r="EG796" i="1"/>
  <c r="EK796" i="1" s="1"/>
  <c r="EM148" i="1"/>
  <c r="ES148" i="1"/>
  <c r="EW148" i="1" s="1"/>
  <c r="ER148" i="1"/>
  <c r="EV148" i="1" s="1"/>
  <c r="EU148" i="1"/>
  <c r="EY148" i="1" s="1"/>
  <c r="ET148" i="1"/>
  <c r="EX148" i="1" s="1"/>
  <c r="CQ148" i="1"/>
  <c r="DZ148" i="1"/>
  <c r="EE148" i="1"/>
  <c r="EI148" i="1" s="1"/>
  <c r="EF148" i="1"/>
  <c r="EJ148" i="1" s="1"/>
  <c r="EH148" i="1"/>
  <c r="EL148" i="1" s="1"/>
  <c r="EG148" i="1"/>
  <c r="EK148" i="1" s="1"/>
  <c r="DT148" i="1"/>
  <c r="DX148" i="1" s="1"/>
  <c r="DM148" i="1"/>
  <c r="CV437" i="1"/>
  <c r="EM437" i="1"/>
  <c r="ES437" i="1"/>
  <c r="EW437" i="1" s="1"/>
  <c r="ER437" i="1"/>
  <c r="EV437" i="1" s="1"/>
  <c r="EU437" i="1"/>
  <c r="EY437" i="1" s="1"/>
  <c r="ET437" i="1"/>
  <c r="EX437" i="1" s="1"/>
  <c r="DZ437" i="1"/>
  <c r="EE437" i="1"/>
  <c r="EI437" i="1" s="1"/>
  <c r="EF437" i="1"/>
  <c r="EJ437" i="1" s="1"/>
  <c r="EH437" i="1"/>
  <c r="EL437" i="1" s="1"/>
  <c r="EG437" i="1"/>
  <c r="EK437" i="1" s="1"/>
  <c r="CV298" i="1"/>
  <c r="EM298" i="1"/>
  <c r="ER298" i="1"/>
  <c r="EV298" i="1" s="1"/>
  <c r="ES298" i="1"/>
  <c r="EW298" i="1" s="1"/>
  <c r="EU298" i="1"/>
  <c r="EY298" i="1" s="1"/>
  <c r="ET298" i="1"/>
  <c r="EX298" i="1" s="1"/>
  <c r="DZ298" i="1"/>
  <c r="EE298" i="1"/>
  <c r="EI298" i="1" s="1"/>
  <c r="EF298" i="1"/>
  <c r="EJ298" i="1" s="1"/>
  <c r="EH298" i="1"/>
  <c r="EL298" i="1" s="1"/>
  <c r="EG298" i="1"/>
  <c r="EK298" i="1" s="1"/>
  <c r="EM255" i="1"/>
  <c r="ES255" i="1"/>
  <c r="EW255" i="1" s="1"/>
  <c r="ER255" i="1"/>
  <c r="EV255" i="1" s="1"/>
  <c r="EU255" i="1"/>
  <c r="EY255" i="1" s="1"/>
  <c r="ET255" i="1"/>
  <c r="EX255" i="1" s="1"/>
  <c r="DZ255" i="1"/>
  <c r="EF255" i="1"/>
  <c r="EJ255" i="1" s="1"/>
  <c r="EE255" i="1"/>
  <c r="EI255" i="1" s="1"/>
  <c r="EH255" i="1"/>
  <c r="EL255" i="1" s="1"/>
  <c r="EG255" i="1"/>
  <c r="EK255" i="1" s="1"/>
  <c r="CV548" i="1"/>
  <c r="EM548" i="1"/>
  <c r="ER548" i="1"/>
  <c r="EV548" i="1" s="1"/>
  <c r="ES548" i="1"/>
  <c r="EW548" i="1" s="1"/>
  <c r="ET548" i="1"/>
  <c r="EX548" i="1" s="1"/>
  <c r="EU548" i="1"/>
  <c r="EY548" i="1" s="1"/>
  <c r="DZ548" i="1"/>
  <c r="EF548" i="1"/>
  <c r="EJ548" i="1" s="1"/>
  <c r="EE548" i="1"/>
  <c r="EI548" i="1" s="1"/>
  <c r="EG548" i="1"/>
  <c r="EK548" i="1" s="1"/>
  <c r="EH548" i="1"/>
  <c r="EL548" i="1" s="1"/>
  <c r="DT548" i="1"/>
  <c r="DX548" i="1" s="1"/>
  <c r="DM548" i="1"/>
  <c r="EM922" i="1"/>
  <c r="ES922" i="1"/>
  <c r="EW922" i="1" s="1"/>
  <c r="ER922" i="1"/>
  <c r="EV922" i="1" s="1"/>
  <c r="EU922" i="1"/>
  <c r="EY922" i="1" s="1"/>
  <c r="ET922" i="1"/>
  <c r="EX922" i="1" s="1"/>
  <c r="CQ922" i="1"/>
  <c r="DZ922" i="1"/>
  <c r="EF922" i="1"/>
  <c r="EJ922" i="1" s="1"/>
  <c r="EE922" i="1"/>
  <c r="EI922" i="1" s="1"/>
  <c r="EH922" i="1"/>
  <c r="EL922" i="1" s="1"/>
  <c r="EG922" i="1"/>
  <c r="EK922" i="1" s="1"/>
  <c r="ES384" i="1"/>
  <c r="EW384" i="1" s="1"/>
  <c r="ER384" i="1"/>
  <c r="EV384" i="1" s="1"/>
  <c r="EU384" i="1"/>
  <c r="EY384" i="1" s="1"/>
  <c r="ET384" i="1"/>
  <c r="CQ384" i="1"/>
  <c r="DZ384" i="1"/>
  <c r="EF384" i="1"/>
  <c r="EJ384" i="1" s="1"/>
  <c r="EE384" i="1"/>
  <c r="EI384" i="1" s="1"/>
  <c r="EH384" i="1"/>
  <c r="EL384" i="1" s="1"/>
  <c r="EG384" i="1"/>
  <c r="EK384" i="1" s="1"/>
  <c r="DT384" i="1"/>
  <c r="DX384" i="1" s="1"/>
  <c r="DM384" i="1"/>
  <c r="CV748" i="1"/>
  <c r="EM748" i="1"/>
  <c r="ER748" i="1"/>
  <c r="EV748" i="1" s="1"/>
  <c r="ES748" i="1"/>
  <c r="EW748" i="1" s="1"/>
  <c r="EU748" i="1"/>
  <c r="EY748" i="1" s="1"/>
  <c r="ET748" i="1"/>
  <c r="EX748" i="1" s="1"/>
  <c r="DZ748" i="1"/>
  <c r="EF748" i="1"/>
  <c r="EJ748" i="1" s="1"/>
  <c r="EE748" i="1"/>
  <c r="EI748" i="1" s="1"/>
  <c r="EH748" i="1"/>
  <c r="EL748" i="1" s="1"/>
  <c r="EG748" i="1"/>
  <c r="EK748" i="1" s="1"/>
  <c r="EM137" i="1"/>
  <c r="ES137" i="1"/>
  <c r="EW137" i="1" s="1"/>
  <c r="ER137" i="1"/>
  <c r="EV137" i="1" s="1"/>
  <c r="ET137" i="1"/>
  <c r="EX137" i="1" s="1"/>
  <c r="EU137" i="1"/>
  <c r="EY137" i="1" s="1"/>
  <c r="CQ137" i="1"/>
  <c r="DZ137" i="1"/>
  <c r="EF137" i="1"/>
  <c r="EJ137" i="1" s="1"/>
  <c r="EE137" i="1"/>
  <c r="EI137" i="1" s="1"/>
  <c r="EG137" i="1"/>
  <c r="EK137" i="1" s="1"/>
  <c r="EH137" i="1"/>
  <c r="EL137" i="1" s="1"/>
  <c r="DT137" i="1"/>
  <c r="DX137" i="1" s="1"/>
  <c r="DM137" i="1"/>
  <c r="CV487" i="1"/>
  <c r="EM487" i="1"/>
  <c r="ER487" i="1"/>
  <c r="EV487" i="1" s="1"/>
  <c r="ES487" i="1"/>
  <c r="EW487" i="1" s="1"/>
  <c r="EU487" i="1"/>
  <c r="EY487" i="1" s="1"/>
  <c r="ET487" i="1"/>
  <c r="EX487" i="1" s="1"/>
  <c r="DZ487" i="1"/>
  <c r="EE487" i="1"/>
  <c r="EI487" i="1" s="1"/>
  <c r="EF487" i="1"/>
  <c r="EJ487" i="1" s="1"/>
  <c r="EH487" i="1"/>
  <c r="EL487" i="1" s="1"/>
  <c r="EG487" i="1"/>
  <c r="EK487" i="1" s="1"/>
  <c r="CV942" i="1"/>
  <c r="EM942" i="1"/>
  <c r="ES942" i="1"/>
  <c r="EW942" i="1" s="1"/>
  <c r="ER942" i="1"/>
  <c r="EV942" i="1" s="1"/>
  <c r="EU942" i="1"/>
  <c r="EY942" i="1" s="1"/>
  <c r="ET942" i="1"/>
  <c r="EX942" i="1" s="1"/>
  <c r="DZ942" i="1"/>
  <c r="EE942" i="1"/>
  <c r="EI942" i="1" s="1"/>
  <c r="EF942" i="1"/>
  <c r="EJ942" i="1" s="1"/>
  <c r="EG942" i="1"/>
  <c r="EK942" i="1" s="1"/>
  <c r="EH942" i="1"/>
  <c r="EL942" i="1" s="1"/>
  <c r="EM429" i="1"/>
  <c r="ES429" i="1"/>
  <c r="EW429" i="1" s="1"/>
  <c r="ER429" i="1"/>
  <c r="EV429" i="1" s="1"/>
  <c r="ET429" i="1"/>
  <c r="EX429" i="1" s="1"/>
  <c r="EU429" i="1"/>
  <c r="EY429" i="1" s="1"/>
  <c r="DZ429" i="1"/>
  <c r="EE429" i="1"/>
  <c r="EI429" i="1" s="1"/>
  <c r="EF429" i="1"/>
  <c r="EJ429" i="1" s="1"/>
  <c r="EH429" i="1"/>
  <c r="EL429" i="1" s="1"/>
  <c r="EG429" i="1"/>
  <c r="EK429" i="1" s="1"/>
  <c r="DT429" i="1"/>
  <c r="DX429" i="1" s="1"/>
  <c r="DM429" i="1"/>
  <c r="EM93" i="1"/>
  <c r="ER93" i="1"/>
  <c r="EV93" i="1" s="1"/>
  <c r="ES93" i="1"/>
  <c r="EW93" i="1" s="1"/>
  <c r="EU93" i="1"/>
  <c r="EY93" i="1" s="1"/>
  <c r="ET93" i="1"/>
  <c r="EX93" i="1" s="1"/>
  <c r="DZ93" i="1"/>
  <c r="EF93" i="1"/>
  <c r="EJ93" i="1" s="1"/>
  <c r="EE93" i="1"/>
  <c r="EI93" i="1" s="1"/>
  <c r="EH93" i="1"/>
  <c r="EL93" i="1" s="1"/>
  <c r="EG93" i="1"/>
  <c r="EK93" i="1" s="1"/>
  <c r="ES138" i="1"/>
  <c r="ER138" i="1"/>
  <c r="EV138" i="1" s="1"/>
  <c r="EU138" i="1"/>
  <c r="ET138" i="1"/>
  <c r="DZ138" i="1"/>
  <c r="EE138" i="1"/>
  <c r="EI138" i="1" s="1"/>
  <c r="EF138" i="1"/>
  <c r="EJ138" i="1" s="1"/>
  <c r="EH138" i="1"/>
  <c r="EL138" i="1" s="1"/>
  <c r="EG138" i="1"/>
  <c r="EK138" i="1" s="1"/>
  <c r="DT138" i="1"/>
  <c r="DX138" i="1" s="1"/>
  <c r="DM138" i="1"/>
  <c r="EM449" i="1"/>
  <c r="ES449" i="1"/>
  <c r="EW449" i="1" s="1"/>
  <c r="ER449" i="1"/>
  <c r="EV449" i="1" s="1"/>
  <c r="ET449" i="1"/>
  <c r="EX449" i="1" s="1"/>
  <c r="EU449" i="1"/>
  <c r="EY449" i="1" s="1"/>
  <c r="DZ449" i="1"/>
  <c r="EE449" i="1"/>
  <c r="EI449" i="1" s="1"/>
  <c r="EF449" i="1"/>
  <c r="EJ449" i="1" s="1"/>
  <c r="EH449" i="1"/>
  <c r="EL449" i="1" s="1"/>
  <c r="EG449" i="1"/>
  <c r="EK449" i="1" s="1"/>
  <c r="DT449" i="1"/>
  <c r="DX449" i="1" s="1"/>
  <c r="DM449" i="1"/>
  <c r="CV453" i="1"/>
  <c r="EM453" i="1"/>
  <c r="ER453" i="1"/>
  <c r="EV453" i="1" s="1"/>
  <c r="ES453" i="1"/>
  <c r="EW453" i="1" s="1"/>
  <c r="ET453" i="1"/>
  <c r="EX453" i="1" s="1"/>
  <c r="EU453" i="1"/>
  <c r="EY453" i="1" s="1"/>
  <c r="DZ453" i="1"/>
  <c r="EF453" i="1"/>
  <c r="EJ453" i="1" s="1"/>
  <c r="EE453" i="1"/>
  <c r="EI453" i="1" s="1"/>
  <c r="EG453" i="1"/>
  <c r="EK453" i="1" s="1"/>
  <c r="EH453" i="1"/>
  <c r="EL453" i="1" s="1"/>
  <c r="DU453" i="1"/>
  <c r="DY453" i="1" s="1"/>
  <c r="DM453" i="1"/>
  <c r="EM519" i="1"/>
  <c r="ES519" i="1"/>
  <c r="EW519" i="1" s="1"/>
  <c r="ER519" i="1"/>
  <c r="EV519" i="1" s="1"/>
  <c r="ET519" i="1"/>
  <c r="EX519" i="1" s="1"/>
  <c r="EU519" i="1"/>
  <c r="EY519" i="1" s="1"/>
  <c r="CQ519" i="1"/>
  <c r="DZ519" i="1"/>
  <c r="EF519" i="1"/>
  <c r="EJ519" i="1" s="1"/>
  <c r="EE519" i="1"/>
  <c r="EI519" i="1" s="1"/>
  <c r="EG519" i="1"/>
  <c r="EK519" i="1" s="1"/>
  <c r="EH519" i="1"/>
  <c r="EL519" i="1" s="1"/>
  <c r="DT519" i="1"/>
  <c r="DX519" i="1" s="1"/>
  <c r="DM519" i="1"/>
  <c r="ER795" i="1"/>
  <c r="ES795" i="1"/>
  <c r="EW795" i="1" s="1"/>
  <c r="EU795" i="1"/>
  <c r="ET795" i="1"/>
  <c r="DZ795" i="1"/>
  <c r="EE795" i="1"/>
  <c r="EI795" i="1" s="1"/>
  <c r="EF795" i="1"/>
  <c r="EJ795" i="1" s="1"/>
  <c r="EH795" i="1"/>
  <c r="EL795" i="1" s="1"/>
  <c r="EG795" i="1"/>
  <c r="EK795" i="1" s="1"/>
  <c r="DT795" i="1"/>
  <c r="DX795" i="1" s="1"/>
  <c r="ES27" i="1"/>
  <c r="ER27" i="1"/>
  <c r="ET27" i="1"/>
  <c r="EU27" i="1"/>
  <c r="EY27" i="1" s="1"/>
  <c r="CQ27" i="1"/>
  <c r="DZ27" i="1"/>
  <c r="EF27" i="1"/>
  <c r="EJ27" i="1" s="1"/>
  <c r="EE27" i="1"/>
  <c r="EI27" i="1" s="1"/>
  <c r="EG27" i="1"/>
  <c r="EK27" i="1" s="1"/>
  <c r="EH27" i="1"/>
  <c r="EL27" i="1" s="1"/>
  <c r="DU27" i="1"/>
  <c r="DY27" i="1" s="1"/>
  <c r="DM27" i="1"/>
  <c r="CV948" i="1"/>
  <c r="EM948" i="1"/>
  <c r="ES948" i="1"/>
  <c r="EW948" i="1" s="1"/>
  <c r="ER948" i="1"/>
  <c r="EV948" i="1" s="1"/>
  <c r="ET948" i="1"/>
  <c r="EX948" i="1" s="1"/>
  <c r="EU948" i="1"/>
  <c r="EY948" i="1" s="1"/>
  <c r="DZ948" i="1"/>
  <c r="EF948" i="1"/>
  <c r="EJ948" i="1" s="1"/>
  <c r="EE948" i="1"/>
  <c r="EI948" i="1" s="1"/>
  <c r="EG948" i="1"/>
  <c r="EK948" i="1" s="1"/>
  <c r="EH948" i="1"/>
  <c r="EL948" i="1" s="1"/>
  <c r="DT948" i="1"/>
  <c r="DX948" i="1" s="1"/>
  <c r="DM948" i="1"/>
  <c r="CV31" i="1"/>
  <c r="EM31" i="1"/>
  <c r="ES31" i="1"/>
  <c r="EW31" i="1" s="1"/>
  <c r="ER31" i="1"/>
  <c r="EV31" i="1" s="1"/>
  <c r="EU31" i="1"/>
  <c r="EY31" i="1" s="1"/>
  <c r="ET31" i="1"/>
  <c r="EX31" i="1" s="1"/>
  <c r="DZ31" i="1"/>
  <c r="EE31" i="1"/>
  <c r="EI31" i="1" s="1"/>
  <c r="EF31" i="1"/>
  <c r="EJ31" i="1" s="1"/>
  <c r="EG31" i="1"/>
  <c r="EK31" i="1" s="1"/>
  <c r="EH31" i="1"/>
  <c r="EL31" i="1" s="1"/>
  <c r="DU31" i="1"/>
  <c r="DY31" i="1" s="1"/>
  <c r="DM31" i="1"/>
  <c r="EM50" i="1"/>
  <c r="ES50" i="1"/>
  <c r="ER50" i="1"/>
  <c r="ET50" i="1"/>
  <c r="EU50" i="1"/>
  <c r="EY50" i="1" s="1"/>
  <c r="DZ50" i="1"/>
  <c r="EF50" i="1"/>
  <c r="EJ50" i="1" s="1"/>
  <c r="EE50" i="1"/>
  <c r="EI50" i="1" s="1"/>
  <c r="EH50" i="1"/>
  <c r="EL50" i="1" s="1"/>
  <c r="EG50" i="1"/>
  <c r="EK50" i="1" s="1"/>
  <c r="EM387" i="1"/>
  <c r="ES387" i="1"/>
  <c r="EW387" i="1" s="1"/>
  <c r="ER387" i="1"/>
  <c r="EV387" i="1" s="1"/>
  <c r="EU387" i="1"/>
  <c r="EY387" i="1" s="1"/>
  <c r="ET387" i="1"/>
  <c r="EX387" i="1" s="1"/>
  <c r="CQ387" i="1"/>
  <c r="DZ387" i="1"/>
  <c r="EF387" i="1"/>
  <c r="EJ387" i="1" s="1"/>
  <c r="EE387" i="1"/>
  <c r="EI387" i="1" s="1"/>
  <c r="EG387" i="1"/>
  <c r="EK387" i="1" s="1"/>
  <c r="EH387" i="1"/>
  <c r="EL387" i="1" s="1"/>
  <c r="CV339" i="1"/>
  <c r="EM339" i="1"/>
  <c r="ES339" i="1"/>
  <c r="EW339" i="1" s="1"/>
  <c r="ER339" i="1"/>
  <c r="EV339" i="1" s="1"/>
  <c r="EU339" i="1"/>
  <c r="EY339" i="1" s="1"/>
  <c r="ET339" i="1"/>
  <c r="EX339" i="1" s="1"/>
  <c r="CQ339" i="1"/>
  <c r="DZ339" i="1"/>
  <c r="EE339" i="1"/>
  <c r="EI339" i="1" s="1"/>
  <c r="EF339" i="1"/>
  <c r="EJ339" i="1" s="1"/>
  <c r="EH339" i="1"/>
  <c r="EL339" i="1" s="1"/>
  <c r="EG339" i="1"/>
  <c r="EK339" i="1" s="1"/>
  <c r="EM958" i="1"/>
  <c r="ES958" i="1"/>
  <c r="EW958" i="1" s="1"/>
  <c r="ER958" i="1"/>
  <c r="EV958" i="1" s="1"/>
  <c r="ET958" i="1"/>
  <c r="EX958" i="1" s="1"/>
  <c r="EU958" i="1"/>
  <c r="EY958" i="1" s="1"/>
  <c r="CQ958" i="1"/>
  <c r="DZ958" i="1"/>
  <c r="EE958" i="1"/>
  <c r="EI958" i="1" s="1"/>
  <c r="EF958" i="1"/>
  <c r="EJ958" i="1" s="1"/>
  <c r="EG958" i="1"/>
  <c r="EK958" i="1" s="1"/>
  <c r="EH958" i="1"/>
  <c r="EL958" i="1" s="1"/>
  <c r="DU958" i="1"/>
  <c r="DY958" i="1" s="1"/>
  <c r="DM958" i="1"/>
  <c r="EM863" i="1"/>
  <c r="ES863" i="1"/>
  <c r="EW863" i="1" s="1"/>
  <c r="ER863" i="1"/>
  <c r="EV863" i="1" s="1"/>
  <c r="EU863" i="1"/>
  <c r="EY863" i="1" s="1"/>
  <c r="ET863" i="1"/>
  <c r="EX863" i="1" s="1"/>
  <c r="DZ863" i="1"/>
  <c r="EF863" i="1"/>
  <c r="EJ863" i="1" s="1"/>
  <c r="EE863" i="1"/>
  <c r="EI863" i="1" s="1"/>
  <c r="EH863" i="1"/>
  <c r="EL863" i="1" s="1"/>
  <c r="EG863" i="1"/>
  <c r="EK863" i="1" s="1"/>
  <c r="DU863" i="1"/>
  <c r="DY863" i="1" s="1"/>
  <c r="DM863" i="1"/>
  <c r="ER56" i="1"/>
  <c r="ES56" i="1"/>
  <c r="EU56" i="1"/>
  <c r="ET56" i="1"/>
  <c r="DZ56" i="1"/>
  <c r="EF56" i="1"/>
  <c r="EJ56" i="1" s="1"/>
  <c r="EE56" i="1"/>
  <c r="EI56" i="1" s="1"/>
  <c r="EH56" i="1"/>
  <c r="EL56" i="1" s="1"/>
  <c r="EG56" i="1"/>
  <c r="EK56" i="1" s="1"/>
  <c r="DU56" i="1"/>
  <c r="DY56" i="1" s="1"/>
  <c r="DM56" i="1"/>
  <c r="CV614" i="1"/>
  <c r="EM614" i="1"/>
  <c r="ER614" i="1"/>
  <c r="EV614" i="1" s="1"/>
  <c r="ES614" i="1"/>
  <c r="EW614" i="1" s="1"/>
  <c r="EU614" i="1"/>
  <c r="EY614" i="1" s="1"/>
  <c r="ET614" i="1"/>
  <c r="EX614" i="1" s="1"/>
  <c r="CQ614" i="1"/>
  <c r="DZ614" i="1"/>
  <c r="EE614" i="1"/>
  <c r="EI614" i="1" s="1"/>
  <c r="EF614" i="1"/>
  <c r="EJ614" i="1" s="1"/>
  <c r="EG614" i="1"/>
  <c r="EK614" i="1" s="1"/>
  <c r="EH614" i="1"/>
  <c r="EL614" i="1" s="1"/>
  <c r="EM161" i="1"/>
  <c r="ES161" i="1"/>
  <c r="EW161" i="1" s="1"/>
  <c r="ER161" i="1"/>
  <c r="EV161" i="1" s="1"/>
  <c r="ET161" i="1"/>
  <c r="EX161" i="1" s="1"/>
  <c r="EU161" i="1"/>
  <c r="EY161" i="1" s="1"/>
  <c r="CQ161" i="1"/>
  <c r="DZ161" i="1"/>
  <c r="EF161" i="1"/>
  <c r="EJ161" i="1" s="1"/>
  <c r="EE161" i="1"/>
  <c r="EI161" i="1" s="1"/>
  <c r="EH161" i="1"/>
  <c r="EL161" i="1" s="1"/>
  <c r="EG161" i="1"/>
  <c r="EK161" i="1" s="1"/>
  <c r="DT161" i="1"/>
  <c r="DX161" i="1" s="1"/>
  <c r="DM161" i="1"/>
  <c r="ES162" i="1"/>
  <c r="ER162" i="1"/>
  <c r="EV162" i="1" s="1"/>
  <c r="ET162" i="1"/>
  <c r="EU162" i="1"/>
  <c r="DZ162" i="1"/>
  <c r="EF162" i="1"/>
  <c r="EJ162" i="1" s="1"/>
  <c r="EE162" i="1"/>
  <c r="EI162" i="1" s="1"/>
  <c r="EG162" i="1"/>
  <c r="EK162" i="1" s="1"/>
  <c r="EH162" i="1"/>
  <c r="EL162" i="1" s="1"/>
  <c r="EM946" i="1"/>
  <c r="ES946" i="1"/>
  <c r="EW946" i="1" s="1"/>
  <c r="ER946" i="1"/>
  <c r="EV946" i="1" s="1"/>
  <c r="EU946" i="1"/>
  <c r="EY946" i="1" s="1"/>
  <c r="ET946" i="1"/>
  <c r="EX946" i="1" s="1"/>
  <c r="DZ946" i="1"/>
  <c r="EF946" i="1"/>
  <c r="EJ946" i="1" s="1"/>
  <c r="EE946" i="1"/>
  <c r="EI946" i="1" s="1"/>
  <c r="EH946" i="1"/>
  <c r="EL946" i="1" s="1"/>
  <c r="EG946" i="1"/>
  <c r="EK946" i="1" s="1"/>
  <c r="DU946" i="1"/>
  <c r="DY946" i="1" s="1"/>
  <c r="DM946" i="1"/>
  <c r="EM257" i="1"/>
  <c r="ER257" i="1"/>
  <c r="EV257" i="1" s="1"/>
  <c r="ES257" i="1"/>
  <c r="EW257" i="1" s="1"/>
  <c r="EU257" i="1"/>
  <c r="EY257" i="1" s="1"/>
  <c r="ET257" i="1"/>
  <c r="EX257" i="1" s="1"/>
  <c r="CQ257" i="1"/>
  <c r="DZ257" i="1"/>
  <c r="EF257" i="1"/>
  <c r="EJ257" i="1" s="1"/>
  <c r="EE257" i="1"/>
  <c r="EI257" i="1" s="1"/>
  <c r="EH257" i="1"/>
  <c r="EL257" i="1" s="1"/>
  <c r="EG257" i="1"/>
  <c r="EK257" i="1" s="1"/>
  <c r="DU257" i="1"/>
  <c r="DY257" i="1" s="1"/>
  <c r="DM257" i="1"/>
  <c r="EM464" i="1"/>
  <c r="ER464" i="1"/>
  <c r="EV464" i="1" s="1"/>
  <c r="ES464" i="1"/>
  <c r="EW464" i="1" s="1"/>
  <c r="EU464" i="1"/>
  <c r="EY464" i="1" s="1"/>
  <c r="ET464" i="1"/>
  <c r="EX464" i="1" s="1"/>
  <c r="DZ464" i="1"/>
  <c r="EE464" i="1"/>
  <c r="EI464" i="1" s="1"/>
  <c r="EF464" i="1"/>
  <c r="EJ464" i="1" s="1"/>
  <c r="EG464" i="1"/>
  <c r="EK464" i="1" s="1"/>
  <c r="EH464" i="1"/>
  <c r="EL464" i="1" s="1"/>
  <c r="DU464" i="1"/>
  <c r="DY464" i="1" s="1"/>
  <c r="DM464" i="1"/>
  <c r="ER506" i="1"/>
  <c r="ES506" i="1"/>
  <c r="ET506" i="1"/>
  <c r="EX506" i="1" s="1"/>
  <c r="EU506" i="1"/>
  <c r="CQ506" i="1"/>
  <c r="DZ506" i="1"/>
  <c r="EE506" i="1"/>
  <c r="EI506" i="1" s="1"/>
  <c r="EF506" i="1"/>
  <c r="EJ506" i="1" s="1"/>
  <c r="EG506" i="1"/>
  <c r="EK506" i="1" s="1"/>
  <c r="EH506" i="1"/>
  <c r="EL506" i="1" s="1"/>
  <c r="EM23" i="1"/>
  <c r="ES23" i="1"/>
  <c r="EW23" i="1" s="1"/>
  <c r="ER23" i="1"/>
  <c r="EV23" i="1" s="1"/>
  <c r="EU23" i="1"/>
  <c r="EY23" i="1" s="1"/>
  <c r="ET23" i="1"/>
  <c r="EX23" i="1" s="1"/>
  <c r="DZ23" i="1"/>
  <c r="EE23" i="1"/>
  <c r="EI23" i="1" s="1"/>
  <c r="EF23" i="1"/>
  <c r="EJ23" i="1" s="1"/>
  <c r="EG23" i="1"/>
  <c r="EK23" i="1" s="1"/>
  <c r="EH23" i="1"/>
  <c r="EL23" i="1" s="1"/>
  <c r="DU23" i="1"/>
  <c r="DY23" i="1" s="1"/>
  <c r="DM23" i="1"/>
  <c r="EM782" i="1"/>
  <c r="ES782" i="1"/>
  <c r="EW782" i="1" s="1"/>
  <c r="ER782" i="1"/>
  <c r="EV782" i="1" s="1"/>
  <c r="EU782" i="1"/>
  <c r="EY782" i="1" s="1"/>
  <c r="ET782" i="1"/>
  <c r="EX782" i="1" s="1"/>
  <c r="DZ782" i="1"/>
  <c r="EF782" i="1"/>
  <c r="EJ782" i="1" s="1"/>
  <c r="EE782" i="1"/>
  <c r="EI782" i="1" s="1"/>
  <c r="EG782" i="1"/>
  <c r="EK782" i="1" s="1"/>
  <c r="EH782" i="1"/>
  <c r="EL782" i="1" s="1"/>
  <c r="DT782" i="1"/>
  <c r="DX782" i="1" s="1"/>
  <c r="DM782" i="1"/>
  <c r="EM208" i="1"/>
  <c r="ER208" i="1"/>
  <c r="EV208" i="1" s="1"/>
  <c r="ES208" i="1"/>
  <c r="EW208" i="1" s="1"/>
  <c r="ET208" i="1"/>
  <c r="EX208" i="1" s="1"/>
  <c r="EU208" i="1"/>
  <c r="EY208" i="1" s="1"/>
  <c r="DZ208" i="1"/>
  <c r="EF208" i="1"/>
  <c r="EJ208" i="1" s="1"/>
  <c r="EE208" i="1"/>
  <c r="EI208" i="1" s="1"/>
  <c r="EG208" i="1"/>
  <c r="EK208" i="1" s="1"/>
  <c r="EH208" i="1"/>
  <c r="EL208" i="1" s="1"/>
  <c r="DT208" i="1"/>
  <c r="DX208" i="1" s="1"/>
  <c r="DM208" i="1"/>
  <c r="CV477" i="1"/>
  <c r="EM477" i="1"/>
  <c r="ER477" i="1"/>
  <c r="EV477" i="1" s="1"/>
  <c r="ES477" i="1"/>
  <c r="EW477" i="1" s="1"/>
  <c r="EU477" i="1"/>
  <c r="EY477" i="1" s="1"/>
  <c r="ET477" i="1"/>
  <c r="EX477" i="1" s="1"/>
  <c r="CQ477" i="1"/>
  <c r="DZ477" i="1"/>
  <c r="EF477" i="1"/>
  <c r="EJ477" i="1" s="1"/>
  <c r="EE477" i="1"/>
  <c r="EI477" i="1" s="1"/>
  <c r="EH477" i="1"/>
  <c r="EL477" i="1" s="1"/>
  <c r="EG477" i="1"/>
  <c r="EK477" i="1" s="1"/>
  <c r="ER490" i="1"/>
  <c r="EV490" i="1" s="1"/>
  <c r="ES490" i="1"/>
  <c r="EW490" i="1" s="1"/>
  <c r="EU490" i="1"/>
  <c r="EY490" i="1" s="1"/>
  <c r="ET490" i="1"/>
  <c r="DZ490" i="1"/>
  <c r="EE490" i="1"/>
  <c r="EI490" i="1" s="1"/>
  <c r="EF490" i="1"/>
  <c r="EJ490" i="1" s="1"/>
  <c r="EH490" i="1"/>
  <c r="EL490" i="1" s="1"/>
  <c r="EG490" i="1"/>
  <c r="EK490" i="1" s="1"/>
  <c r="DT490" i="1"/>
  <c r="DX490" i="1" s="1"/>
  <c r="DM490" i="1"/>
  <c r="CV621" i="1"/>
  <c r="EM621" i="1"/>
  <c r="ES621" i="1"/>
  <c r="EW621" i="1" s="1"/>
  <c r="ER621" i="1"/>
  <c r="EV621" i="1" s="1"/>
  <c r="EU621" i="1"/>
  <c r="EY621" i="1" s="1"/>
  <c r="ET621" i="1"/>
  <c r="EX621" i="1" s="1"/>
  <c r="CQ621" i="1"/>
  <c r="DZ621" i="1"/>
  <c r="EF621" i="1"/>
  <c r="EJ621" i="1" s="1"/>
  <c r="EE621" i="1"/>
  <c r="EI621" i="1" s="1"/>
  <c r="EG621" i="1"/>
  <c r="EK621" i="1" s="1"/>
  <c r="EH621" i="1"/>
  <c r="EL621" i="1" s="1"/>
  <c r="EM109" i="1"/>
  <c r="ER109" i="1"/>
  <c r="EV109" i="1" s="1"/>
  <c r="ES109" i="1"/>
  <c r="EW109" i="1" s="1"/>
  <c r="EU109" i="1"/>
  <c r="EY109" i="1" s="1"/>
  <c r="ET109" i="1"/>
  <c r="EX109" i="1" s="1"/>
  <c r="DZ109" i="1"/>
  <c r="EE109" i="1"/>
  <c r="EI109" i="1" s="1"/>
  <c r="EF109" i="1"/>
  <c r="EJ109" i="1" s="1"/>
  <c r="EH109" i="1"/>
  <c r="EL109" i="1" s="1"/>
  <c r="EG109" i="1"/>
  <c r="EK109" i="1" s="1"/>
  <c r="DU109" i="1"/>
  <c r="DY109" i="1" s="1"/>
  <c r="DM109" i="1"/>
  <c r="ES959" i="1"/>
  <c r="ER959" i="1"/>
  <c r="ET959" i="1"/>
  <c r="EU959" i="1"/>
  <c r="DZ959" i="1"/>
  <c r="EF959" i="1"/>
  <c r="EJ959" i="1" s="1"/>
  <c r="EE959" i="1"/>
  <c r="EI959" i="1" s="1"/>
  <c r="EG959" i="1"/>
  <c r="EK959" i="1" s="1"/>
  <c r="EH959" i="1"/>
  <c r="EL959" i="1" s="1"/>
  <c r="DU959" i="1"/>
  <c r="DY959" i="1" s="1"/>
  <c r="DM959" i="1"/>
  <c r="ES420" i="1"/>
  <c r="ER420" i="1"/>
  <c r="EV420" i="1" s="1"/>
  <c r="ET420" i="1"/>
  <c r="EX420" i="1" s="1"/>
  <c r="EU420" i="1"/>
  <c r="DZ420" i="1"/>
  <c r="EE420" i="1"/>
  <c r="EI420" i="1" s="1"/>
  <c r="EF420" i="1"/>
  <c r="EJ420" i="1" s="1"/>
  <c r="EH420" i="1"/>
  <c r="EL420" i="1" s="1"/>
  <c r="EG420" i="1"/>
  <c r="EK420" i="1" s="1"/>
  <c r="DT420" i="1"/>
  <c r="DX420" i="1" s="1"/>
  <c r="DM420" i="1"/>
  <c r="EM251" i="1"/>
  <c r="ES251" i="1"/>
  <c r="EW251" i="1" s="1"/>
  <c r="ER251" i="1"/>
  <c r="EV251" i="1" s="1"/>
  <c r="ET251" i="1"/>
  <c r="EX251" i="1" s="1"/>
  <c r="EU251" i="1"/>
  <c r="EY251" i="1" s="1"/>
  <c r="DZ251" i="1"/>
  <c r="EE251" i="1"/>
  <c r="EI251" i="1" s="1"/>
  <c r="EF251" i="1"/>
  <c r="EJ251" i="1" s="1"/>
  <c r="EG251" i="1"/>
  <c r="EK251" i="1" s="1"/>
  <c r="EH251" i="1"/>
  <c r="EL251" i="1" s="1"/>
  <c r="DT251" i="1"/>
  <c r="DX251" i="1" s="1"/>
  <c r="DM251" i="1"/>
  <c r="EM354" i="1"/>
  <c r="ES354" i="1"/>
  <c r="EW354" i="1" s="1"/>
  <c r="ER354" i="1"/>
  <c r="EV354" i="1" s="1"/>
  <c r="ET354" i="1"/>
  <c r="EX354" i="1" s="1"/>
  <c r="EU354" i="1"/>
  <c r="EY354" i="1" s="1"/>
  <c r="CQ354" i="1"/>
  <c r="DZ354" i="1"/>
  <c r="EF354" i="1"/>
  <c r="EJ354" i="1" s="1"/>
  <c r="EE354" i="1"/>
  <c r="EI354" i="1" s="1"/>
  <c r="EG354" i="1"/>
  <c r="EK354" i="1" s="1"/>
  <c r="EH354" i="1"/>
  <c r="EL354" i="1" s="1"/>
  <c r="CV166" i="1"/>
  <c r="EM166" i="1"/>
  <c r="ES166" i="1"/>
  <c r="EW166" i="1" s="1"/>
  <c r="ER166" i="1"/>
  <c r="EV166" i="1" s="1"/>
  <c r="ET166" i="1"/>
  <c r="EX166" i="1" s="1"/>
  <c r="EU166" i="1"/>
  <c r="EY166" i="1" s="1"/>
  <c r="CQ166" i="1"/>
  <c r="DZ166" i="1"/>
  <c r="EE166" i="1"/>
  <c r="EI166" i="1" s="1"/>
  <c r="EF166" i="1"/>
  <c r="EJ166" i="1" s="1"/>
  <c r="EG166" i="1"/>
  <c r="EK166" i="1" s="1"/>
  <c r="EH166" i="1"/>
  <c r="EL166" i="1" s="1"/>
  <c r="CV568" i="1"/>
  <c r="EM568" i="1"/>
  <c r="ES568" i="1"/>
  <c r="EW568" i="1" s="1"/>
  <c r="ER568" i="1"/>
  <c r="EV568" i="1" s="1"/>
  <c r="EU568" i="1"/>
  <c r="EY568" i="1" s="1"/>
  <c r="ET568" i="1"/>
  <c r="EX568" i="1" s="1"/>
  <c r="CQ568" i="1"/>
  <c r="DZ568" i="1"/>
  <c r="EF568" i="1"/>
  <c r="EJ568" i="1" s="1"/>
  <c r="EE568" i="1"/>
  <c r="EI568" i="1" s="1"/>
  <c r="EH568" i="1"/>
  <c r="EL568" i="1" s="1"/>
  <c r="EG568" i="1"/>
  <c r="EK568" i="1" s="1"/>
  <c r="CV445" i="1"/>
  <c r="EM445" i="1"/>
  <c r="ER445" i="1"/>
  <c r="EV445" i="1" s="1"/>
  <c r="ES445" i="1"/>
  <c r="EW445" i="1" s="1"/>
  <c r="ET445" i="1"/>
  <c r="EX445" i="1" s="1"/>
  <c r="EU445" i="1"/>
  <c r="EY445" i="1" s="1"/>
  <c r="CQ445" i="1"/>
  <c r="DZ445" i="1"/>
  <c r="EF445" i="1"/>
  <c r="EJ445" i="1" s="1"/>
  <c r="EE445" i="1"/>
  <c r="EI445" i="1" s="1"/>
  <c r="EG445" i="1"/>
  <c r="EK445" i="1" s="1"/>
  <c r="EH445" i="1"/>
  <c r="EL445" i="1" s="1"/>
  <c r="CV278" i="1"/>
  <c r="EM278" i="1"/>
  <c r="ES278" i="1"/>
  <c r="EW278" i="1" s="1"/>
  <c r="ER278" i="1"/>
  <c r="EV278" i="1" s="1"/>
  <c r="EU278" i="1"/>
  <c r="EY278" i="1" s="1"/>
  <c r="ET278" i="1"/>
  <c r="EX278" i="1" s="1"/>
  <c r="CQ278" i="1"/>
  <c r="DZ278" i="1"/>
  <c r="EF278" i="1"/>
  <c r="EJ278" i="1" s="1"/>
  <c r="EE278" i="1"/>
  <c r="EI278" i="1" s="1"/>
  <c r="EG278" i="1"/>
  <c r="EK278" i="1" s="1"/>
  <c r="EH278" i="1"/>
  <c r="EL278" i="1" s="1"/>
  <c r="ES45" i="1"/>
  <c r="ER45" i="1"/>
  <c r="ET45" i="1"/>
  <c r="EU45" i="1"/>
  <c r="EF45" i="1"/>
  <c r="EE45" i="1"/>
  <c r="EG45" i="1"/>
  <c r="EH45" i="1"/>
  <c r="DT45" i="1"/>
  <c r="ES598" i="1"/>
  <c r="ER598" i="1"/>
  <c r="ET598" i="1"/>
  <c r="EU598" i="1"/>
  <c r="EF598" i="1"/>
  <c r="EE598" i="1"/>
  <c r="EG598" i="1"/>
  <c r="EH598" i="1"/>
  <c r="DT598" i="1"/>
  <c r="ES693" i="1"/>
  <c r="ER693" i="1"/>
  <c r="EU693" i="1"/>
  <c r="ET693" i="1"/>
  <c r="EE693" i="1"/>
  <c r="EF693" i="1"/>
  <c r="EH693" i="1"/>
  <c r="EG693" i="1"/>
  <c r="DU693" i="1"/>
  <c r="CV817" i="1"/>
  <c r="ER817" i="1"/>
  <c r="ES817" i="1"/>
  <c r="EU817" i="1"/>
  <c r="ET817" i="1"/>
  <c r="CQ817" i="1"/>
  <c r="DZ817" i="1"/>
  <c r="EF817" i="1"/>
  <c r="EJ817" i="1" s="1"/>
  <c r="EE817" i="1"/>
  <c r="EI817" i="1" s="1"/>
  <c r="EH817" i="1"/>
  <c r="EL817" i="1" s="1"/>
  <c r="EG817" i="1"/>
  <c r="EK817" i="1" s="1"/>
  <c r="EM843" i="1"/>
  <c r="ES843" i="1"/>
  <c r="EW843" i="1" s="1"/>
  <c r="ER843" i="1"/>
  <c r="EV843" i="1" s="1"/>
  <c r="ET843" i="1"/>
  <c r="EX843" i="1" s="1"/>
  <c r="EU843" i="1"/>
  <c r="EY843" i="1" s="1"/>
  <c r="DZ843" i="1"/>
  <c r="EF843" i="1"/>
  <c r="EJ843" i="1" s="1"/>
  <c r="EE843" i="1"/>
  <c r="EI843" i="1" s="1"/>
  <c r="EH843" i="1"/>
  <c r="EL843" i="1" s="1"/>
  <c r="EG843" i="1"/>
  <c r="EK843" i="1" s="1"/>
  <c r="DU843" i="1"/>
  <c r="DY843" i="1" s="1"/>
  <c r="DM843" i="1"/>
  <c r="EM430" i="1"/>
  <c r="ES430" i="1"/>
  <c r="ER430" i="1"/>
  <c r="EU430" i="1"/>
  <c r="ET430" i="1"/>
  <c r="EX430" i="1" s="1"/>
  <c r="DZ430" i="1"/>
  <c r="EF430" i="1"/>
  <c r="EJ430" i="1" s="1"/>
  <c r="EE430" i="1"/>
  <c r="EI430" i="1" s="1"/>
  <c r="EH430" i="1"/>
  <c r="EL430" i="1" s="1"/>
  <c r="EG430" i="1"/>
  <c r="EK430" i="1" s="1"/>
  <c r="DT430" i="1"/>
  <c r="EM533" i="1"/>
  <c r="ER533" i="1"/>
  <c r="EV533" i="1" s="1"/>
  <c r="ES533" i="1"/>
  <c r="EW533" i="1" s="1"/>
  <c r="ET533" i="1"/>
  <c r="EX533" i="1" s="1"/>
  <c r="EU533" i="1"/>
  <c r="EY533" i="1" s="1"/>
  <c r="DZ533" i="1"/>
  <c r="EF533" i="1"/>
  <c r="EJ533" i="1" s="1"/>
  <c r="EE533" i="1"/>
  <c r="EI533" i="1" s="1"/>
  <c r="EG533" i="1"/>
  <c r="EK533" i="1" s="1"/>
  <c r="EH533" i="1"/>
  <c r="EL533" i="1" s="1"/>
  <c r="CV264" i="1"/>
  <c r="EM264" i="1"/>
  <c r="ES264" i="1"/>
  <c r="EW264" i="1" s="1"/>
  <c r="ER264" i="1"/>
  <c r="EV264" i="1" s="1"/>
  <c r="EU264" i="1"/>
  <c r="EY264" i="1" s="1"/>
  <c r="ET264" i="1"/>
  <c r="EX264" i="1" s="1"/>
  <c r="CQ264" i="1"/>
  <c r="DZ264" i="1"/>
  <c r="EE264" i="1"/>
  <c r="EI264" i="1" s="1"/>
  <c r="EF264" i="1"/>
  <c r="EJ264" i="1" s="1"/>
  <c r="EG264" i="1"/>
  <c r="EK264" i="1" s="1"/>
  <c r="EH264" i="1"/>
  <c r="EL264" i="1" s="1"/>
  <c r="EM444" i="1"/>
  <c r="ER444" i="1"/>
  <c r="EV444" i="1" s="1"/>
  <c r="ES444" i="1"/>
  <c r="EW444" i="1" s="1"/>
  <c r="EU444" i="1"/>
  <c r="EY444" i="1" s="1"/>
  <c r="ET444" i="1"/>
  <c r="EX444" i="1" s="1"/>
  <c r="CQ444" i="1"/>
  <c r="DZ444" i="1"/>
  <c r="EE444" i="1"/>
  <c r="EI444" i="1" s="1"/>
  <c r="EF444" i="1"/>
  <c r="EJ444" i="1" s="1"/>
  <c r="EH444" i="1"/>
  <c r="EL444" i="1" s="1"/>
  <c r="EG444" i="1"/>
  <c r="EK444" i="1" s="1"/>
  <c r="DU444" i="1"/>
  <c r="DY444" i="1" s="1"/>
  <c r="DM444" i="1"/>
  <c r="EM788" i="1"/>
  <c r="ES788" i="1"/>
  <c r="EW788" i="1" s="1"/>
  <c r="ER788" i="1"/>
  <c r="EV788" i="1" s="1"/>
  <c r="ET788" i="1"/>
  <c r="EX788" i="1" s="1"/>
  <c r="EU788" i="1"/>
  <c r="EY788" i="1" s="1"/>
  <c r="CQ788" i="1"/>
  <c r="DZ788" i="1"/>
  <c r="EE788" i="1"/>
  <c r="EI788" i="1" s="1"/>
  <c r="EF788" i="1"/>
  <c r="EJ788" i="1" s="1"/>
  <c r="EH788" i="1"/>
  <c r="EL788" i="1" s="1"/>
  <c r="EG788" i="1"/>
  <c r="EK788" i="1" s="1"/>
  <c r="DU788" i="1"/>
  <c r="DY788" i="1" s="1"/>
  <c r="DM788" i="1"/>
  <c r="EM509" i="1"/>
  <c r="ES509" i="1"/>
  <c r="EW509" i="1" s="1"/>
  <c r="ER509" i="1"/>
  <c r="EV509" i="1" s="1"/>
  <c r="EU509" i="1"/>
  <c r="EY509" i="1" s="1"/>
  <c r="ET509" i="1"/>
  <c r="EX509" i="1" s="1"/>
  <c r="CQ509" i="1"/>
  <c r="DZ509" i="1"/>
  <c r="EE509" i="1"/>
  <c r="EI509" i="1" s="1"/>
  <c r="EF509" i="1"/>
  <c r="EJ509" i="1" s="1"/>
  <c r="EH509" i="1"/>
  <c r="EL509" i="1" s="1"/>
  <c r="EG509" i="1"/>
  <c r="EK509" i="1" s="1"/>
  <c r="EM501" i="1"/>
  <c r="ES501" i="1"/>
  <c r="EW501" i="1" s="1"/>
  <c r="ER501" i="1"/>
  <c r="EV501" i="1" s="1"/>
  <c r="ET501" i="1"/>
  <c r="EX501" i="1" s="1"/>
  <c r="EU501" i="1"/>
  <c r="EY501" i="1" s="1"/>
  <c r="DZ501" i="1"/>
  <c r="EE501" i="1"/>
  <c r="EI501" i="1" s="1"/>
  <c r="EF501" i="1"/>
  <c r="EJ501" i="1" s="1"/>
  <c r="EG501" i="1"/>
  <c r="EK501" i="1" s="1"/>
  <c r="EH501" i="1"/>
  <c r="EL501" i="1" s="1"/>
  <c r="DU501" i="1"/>
  <c r="DY501" i="1" s="1"/>
  <c r="DM501" i="1"/>
  <c r="EM55" i="1"/>
  <c r="ES55" i="1"/>
  <c r="EW55" i="1" s="1"/>
  <c r="ER55" i="1"/>
  <c r="EV55" i="1" s="1"/>
  <c r="EU55" i="1"/>
  <c r="EY55" i="1" s="1"/>
  <c r="ET55" i="1"/>
  <c r="EX55" i="1" s="1"/>
  <c r="DZ55" i="1"/>
  <c r="EF55" i="1"/>
  <c r="EJ55" i="1" s="1"/>
  <c r="EE55" i="1"/>
  <c r="EI55" i="1" s="1"/>
  <c r="EG55" i="1"/>
  <c r="EK55" i="1" s="1"/>
  <c r="EH55" i="1"/>
  <c r="EL55" i="1" s="1"/>
  <c r="EM761" i="1"/>
  <c r="ES761" i="1"/>
  <c r="EW761" i="1" s="1"/>
  <c r="ER761" i="1"/>
  <c r="EV761" i="1" s="1"/>
  <c r="ET761" i="1"/>
  <c r="EX761" i="1" s="1"/>
  <c r="EU761" i="1"/>
  <c r="EY761" i="1" s="1"/>
  <c r="DZ761" i="1"/>
  <c r="EF761" i="1"/>
  <c r="EJ761" i="1" s="1"/>
  <c r="EE761" i="1"/>
  <c r="EI761" i="1" s="1"/>
  <c r="EG761" i="1"/>
  <c r="EK761" i="1" s="1"/>
  <c r="EH761" i="1"/>
  <c r="EL761" i="1" s="1"/>
  <c r="DU761" i="1"/>
  <c r="DY761" i="1" s="1"/>
  <c r="DM761" i="1"/>
  <c r="EM182" i="1"/>
  <c r="ER182" i="1"/>
  <c r="EV182" i="1" s="1"/>
  <c r="ES182" i="1"/>
  <c r="EW182" i="1" s="1"/>
  <c r="ET182" i="1"/>
  <c r="EX182" i="1" s="1"/>
  <c r="EU182" i="1"/>
  <c r="EY182" i="1" s="1"/>
  <c r="DZ182" i="1"/>
  <c r="EF182" i="1"/>
  <c r="EJ182" i="1" s="1"/>
  <c r="EE182" i="1"/>
  <c r="EI182" i="1" s="1"/>
  <c r="EG182" i="1"/>
  <c r="EK182" i="1" s="1"/>
  <c r="EH182" i="1"/>
  <c r="EL182" i="1" s="1"/>
  <c r="DT182" i="1"/>
  <c r="DX182" i="1" s="1"/>
  <c r="DM182" i="1"/>
  <c r="EM59" i="1"/>
  <c r="ES59" i="1"/>
  <c r="EW59" i="1" s="1"/>
  <c r="ER59" i="1"/>
  <c r="EV59" i="1" s="1"/>
  <c r="ET59" i="1"/>
  <c r="EX59" i="1" s="1"/>
  <c r="EU59" i="1"/>
  <c r="EY59" i="1" s="1"/>
  <c r="DZ59" i="1"/>
  <c r="EF59" i="1"/>
  <c r="EJ59" i="1" s="1"/>
  <c r="EE59" i="1"/>
  <c r="EI59" i="1" s="1"/>
  <c r="EG59" i="1"/>
  <c r="EK59" i="1" s="1"/>
  <c r="EH59" i="1"/>
  <c r="EL59" i="1" s="1"/>
  <c r="DU59" i="1"/>
  <c r="DY59" i="1" s="1"/>
  <c r="DM59" i="1"/>
  <c r="EM274" i="1"/>
  <c r="ES274" i="1"/>
  <c r="EW274" i="1" s="1"/>
  <c r="ER274" i="1"/>
  <c r="EV274" i="1" s="1"/>
  <c r="ET274" i="1"/>
  <c r="EX274" i="1" s="1"/>
  <c r="EU274" i="1"/>
  <c r="EY274" i="1" s="1"/>
  <c r="CQ274" i="1"/>
  <c r="DZ274" i="1"/>
  <c r="EE274" i="1"/>
  <c r="EI274" i="1" s="1"/>
  <c r="EF274" i="1"/>
  <c r="EJ274" i="1" s="1"/>
  <c r="EH274" i="1"/>
  <c r="EL274" i="1" s="1"/>
  <c r="EG274" i="1"/>
  <c r="EK274" i="1" s="1"/>
  <c r="DU274" i="1"/>
  <c r="DY274" i="1" s="1"/>
  <c r="DM274" i="1"/>
  <c r="EM561" i="1"/>
  <c r="ES561" i="1"/>
  <c r="EW561" i="1" s="1"/>
  <c r="ER561" i="1"/>
  <c r="EV561" i="1" s="1"/>
  <c r="ET561" i="1"/>
  <c r="EX561" i="1" s="1"/>
  <c r="EU561" i="1"/>
  <c r="EY561" i="1" s="1"/>
  <c r="DZ561" i="1"/>
  <c r="EF561" i="1"/>
  <c r="EJ561" i="1" s="1"/>
  <c r="EE561" i="1"/>
  <c r="EI561" i="1" s="1"/>
  <c r="EG561" i="1"/>
  <c r="EK561" i="1" s="1"/>
  <c r="EH561" i="1"/>
  <c r="EL561" i="1" s="1"/>
  <c r="DT561" i="1"/>
  <c r="DX561" i="1" s="1"/>
  <c r="DM561" i="1"/>
  <c r="CV504" i="1"/>
  <c r="EM504" i="1"/>
  <c r="ES504" i="1"/>
  <c r="EW504" i="1" s="1"/>
  <c r="ER504" i="1"/>
  <c r="EV504" i="1" s="1"/>
  <c r="ET504" i="1"/>
  <c r="EX504" i="1" s="1"/>
  <c r="EU504" i="1"/>
  <c r="EY504" i="1" s="1"/>
  <c r="CQ504" i="1"/>
  <c r="DZ504" i="1"/>
  <c r="EE504" i="1"/>
  <c r="EI504" i="1" s="1"/>
  <c r="EF504" i="1"/>
  <c r="EJ504" i="1" s="1"/>
  <c r="EH504" i="1"/>
  <c r="EL504" i="1" s="1"/>
  <c r="EG504" i="1"/>
  <c r="EK504" i="1" s="1"/>
  <c r="CV921" i="1"/>
  <c r="EM921" i="1"/>
  <c r="ER921" i="1"/>
  <c r="EV921" i="1" s="1"/>
  <c r="ES921" i="1"/>
  <c r="EW921" i="1" s="1"/>
  <c r="ET921" i="1"/>
  <c r="EX921" i="1" s="1"/>
  <c r="EU921" i="1"/>
  <c r="EY921" i="1" s="1"/>
  <c r="CQ921" i="1"/>
  <c r="DZ921" i="1"/>
  <c r="EE921" i="1"/>
  <c r="EI921" i="1" s="1"/>
  <c r="EF921" i="1"/>
  <c r="EJ921" i="1" s="1"/>
  <c r="EG921" i="1"/>
  <c r="EK921" i="1" s="1"/>
  <c r="EH921" i="1"/>
  <c r="EL921" i="1" s="1"/>
  <c r="EM342" i="1"/>
  <c r="ER342" i="1"/>
  <c r="EV342" i="1" s="1"/>
  <c r="ES342" i="1"/>
  <c r="EW342" i="1" s="1"/>
  <c r="EU342" i="1"/>
  <c r="EY342" i="1" s="1"/>
  <c r="ET342" i="1"/>
  <c r="EX342" i="1" s="1"/>
  <c r="DZ342" i="1"/>
  <c r="EE342" i="1"/>
  <c r="EI342" i="1" s="1"/>
  <c r="EF342" i="1"/>
  <c r="EJ342" i="1" s="1"/>
  <c r="EH342" i="1"/>
  <c r="EL342" i="1" s="1"/>
  <c r="EG342" i="1"/>
  <c r="EK342" i="1" s="1"/>
  <c r="DT342" i="1"/>
  <c r="DX342" i="1" s="1"/>
  <c r="DM342" i="1"/>
  <c r="EM617" i="1"/>
  <c r="ES617" i="1"/>
  <c r="EW617" i="1" s="1"/>
  <c r="ER617" i="1"/>
  <c r="EV617" i="1" s="1"/>
  <c r="EU617" i="1"/>
  <c r="EY617" i="1" s="1"/>
  <c r="ET617" i="1"/>
  <c r="EX617" i="1" s="1"/>
  <c r="DZ617" i="1"/>
  <c r="EE617" i="1"/>
  <c r="EI617" i="1" s="1"/>
  <c r="EF617" i="1"/>
  <c r="EJ617" i="1" s="1"/>
  <c r="EH617" i="1"/>
  <c r="EL617" i="1" s="1"/>
  <c r="EG617" i="1"/>
  <c r="EK617" i="1" s="1"/>
  <c r="DU617" i="1"/>
  <c r="DY617" i="1" s="1"/>
  <c r="DM617" i="1"/>
  <c r="EM281" i="1"/>
  <c r="ER281" i="1"/>
  <c r="EV281" i="1" s="1"/>
  <c r="ES281" i="1"/>
  <c r="EW281" i="1" s="1"/>
  <c r="EU281" i="1"/>
  <c r="EY281" i="1" s="1"/>
  <c r="ET281" i="1"/>
  <c r="EX281" i="1" s="1"/>
  <c r="DZ281" i="1"/>
  <c r="EF281" i="1"/>
  <c r="EJ281" i="1" s="1"/>
  <c r="EE281" i="1"/>
  <c r="EI281" i="1" s="1"/>
  <c r="EH281" i="1"/>
  <c r="EL281" i="1" s="1"/>
  <c r="EG281" i="1"/>
  <c r="EK281" i="1" s="1"/>
  <c r="DU281" i="1"/>
  <c r="DY281" i="1" s="1"/>
  <c r="DM281" i="1"/>
  <c r="EM689" i="1"/>
  <c r="ES689" i="1"/>
  <c r="EW689" i="1" s="1"/>
  <c r="ER689" i="1"/>
  <c r="EV689" i="1" s="1"/>
  <c r="ET689" i="1"/>
  <c r="EX689" i="1" s="1"/>
  <c r="EU689" i="1"/>
  <c r="EY689" i="1" s="1"/>
  <c r="DZ689" i="1"/>
  <c r="EE689" i="1"/>
  <c r="EI689" i="1" s="1"/>
  <c r="EF689" i="1"/>
  <c r="EJ689" i="1" s="1"/>
  <c r="EG689" i="1"/>
  <c r="EK689" i="1" s="1"/>
  <c r="EH689" i="1"/>
  <c r="EL689" i="1" s="1"/>
  <c r="DT689" i="1"/>
  <c r="DX689" i="1" s="1"/>
  <c r="DM689" i="1"/>
  <c r="ES500" i="1"/>
  <c r="ER500" i="1"/>
  <c r="EV500" i="1" s="1"/>
  <c r="EU500" i="1"/>
  <c r="ET500" i="1"/>
  <c r="DZ500" i="1"/>
  <c r="EE500" i="1"/>
  <c r="EI500" i="1" s="1"/>
  <c r="EF500" i="1"/>
  <c r="EJ500" i="1" s="1"/>
  <c r="EG500" i="1"/>
  <c r="EK500" i="1" s="1"/>
  <c r="EH500" i="1"/>
  <c r="EL500" i="1" s="1"/>
  <c r="DT500" i="1"/>
  <c r="EM189" i="1"/>
  <c r="ES189" i="1"/>
  <c r="EW189" i="1" s="1"/>
  <c r="ER189" i="1"/>
  <c r="EV189" i="1" s="1"/>
  <c r="ET189" i="1"/>
  <c r="EX189" i="1" s="1"/>
  <c r="EU189" i="1"/>
  <c r="EY189" i="1" s="1"/>
  <c r="DZ189" i="1"/>
  <c r="EE189" i="1"/>
  <c r="EI189" i="1" s="1"/>
  <c r="EF189" i="1"/>
  <c r="EJ189" i="1" s="1"/>
  <c r="EG189" i="1"/>
  <c r="EK189" i="1" s="1"/>
  <c r="EH189" i="1"/>
  <c r="EL189" i="1" s="1"/>
  <c r="DU189" i="1"/>
  <c r="DY189" i="1" s="1"/>
  <c r="DM189" i="1"/>
  <c r="EM120" i="1"/>
  <c r="ES120" i="1"/>
  <c r="EW120" i="1" s="1"/>
  <c r="ER120" i="1"/>
  <c r="EV120" i="1" s="1"/>
  <c r="ET120" i="1"/>
  <c r="EX120" i="1" s="1"/>
  <c r="EU120" i="1"/>
  <c r="EY120" i="1" s="1"/>
  <c r="DZ120" i="1"/>
  <c r="EE120" i="1"/>
  <c r="EI120" i="1" s="1"/>
  <c r="EF120" i="1"/>
  <c r="EJ120" i="1" s="1"/>
  <c r="EG120" i="1"/>
  <c r="EK120" i="1" s="1"/>
  <c r="EH120" i="1"/>
  <c r="EL120" i="1" s="1"/>
  <c r="DU120" i="1"/>
  <c r="DY120" i="1" s="1"/>
  <c r="DM120" i="1"/>
  <c r="EM901" i="1"/>
  <c r="ES901" i="1"/>
  <c r="EW901" i="1" s="1"/>
  <c r="ER901" i="1"/>
  <c r="EV901" i="1" s="1"/>
  <c r="EU901" i="1"/>
  <c r="EY901" i="1" s="1"/>
  <c r="ET901" i="1"/>
  <c r="EX901" i="1" s="1"/>
  <c r="DZ901" i="1"/>
  <c r="EF901" i="1"/>
  <c r="EJ901" i="1" s="1"/>
  <c r="EE901" i="1"/>
  <c r="EI901" i="1" s="1"/>
  <c r="EH901" i="1"/>
  <c r="EL901" i="1" s="1"/>
  <c r="EG901" i="1"/>
  <c r="EK901" i="1" s="1"/>
  <c r="DU901" i="1"/>
  <c r="DY901" i="1" s="1"/>
  <c r="DM901" i="1"/>
  <c r="EM884" i="1"/>
  <c r="ER884" i="1"/>
  <c r="EV884" i="1" s="1"/>
  <c r="ES884" i="1"/>
  <c r="EW884" i="1" s="1"/>
  <c r="EU884" i="1"/>
  <c r="EY884" i="1" s="1"/>
  <c r="ET884" i="1"/>
  <c r="EX884" i="1" s="1"/>
  <c r="DZ884" i="1"/>
  <c r="EF884" i="1"/>
  <c r="EJ884" i="1" s="1"/>
  <c r="EE884" i="1"/>
  <c r="EI884" i="1" s="1"/>
  <c r="EH884" i="1"/>
  <c r="EL884" i="1" s="1"/>
  <c r="EG884" i="1"/>
  <c r="EK884" i="1" s="1"/>
  <c r="DU884" i="1"/>
  <c r="DY884" i="1" s="1"/>
  <c r="DM884" i="1"/>
  <c r="ER518" i="1"/>
  <c r="ES518" i="1"/>
  <c r="ET518" i="1"/>
  <c r="EU518" i="1"/>
  <c r="DZ518" i="1"/>
  <c r="EF518" i="1"/>
  <c r="EJ518" i="1" s="1"/>
  <c r="EE518" i="1"/>
  <c r="EI518" i="1" s="1"/>
  <c r="EG518" i="1"/>
  <c r="EK518" i="1" s="1"/>
  <c r="EH518" i="1"/>
  <c r="EL518" i="1" s="1"/>
  <c r="DU518" i="1"/>
  <c r="DY518" i="1" s="1"/>
  <c r="DM518" i="1"/>
  <c r="EM553" i="1"/>
  <c r="ES553" i="1"/>
  <c r="EW553" i="1" s="1"/>
  <c r="ER553" i="1"/>
  <c r="EV553" i="1" s="1"/>
  <c r="ET553" i="1"/>
  <c r="EX553" i="1" s="1"/>
  <c r="EU553" i="1"/>
  <c r="EY553" i="1" s="1"/>
  <c r="DZ553" i="1"/>
  <c r="EF553" i="1"/>
  <c r="EJ553" i="1" s="1"/>
  <c r="EE553" i="1"/>
  <c r="EI553" i="1" s="1"/>
  <c r="EH553" i="1"/>
  <c r="EL553" i="1" s="1"/>
  <c r="EG553" i="1"/>
  <c r="EK553" i="1" s="1"/>
  <c r="EM840" i="1"/>
  <c r="ER840" i="1"/>
  <c r="EV840" i="1" s="1"/>
  <c r="ES840" i="1"/>
  <c r="EW840" i="1" s="1"/>
  <c r="ET840" i="1"/>
  <c r="EX840" i="1" s="1"/>
  <c r="EU840" i="1"/>
  <c r="EY840" i="1" s="1"/>
  <c r="DZ840" i="1"/>
  <c r="EF840" i="1"/>
  <c r="EJ840" i="1" s="1"/>
  <c r="EE840" i="1"/>
  <c r="EI840" i="1" s="1"/>
  <c r="EG840" i="1"/>
  <c r="EK840" i="1" s="1"/>
  <c r="EH840" i="1"/>
  <c r="EL840" i="1" s="1"/>
  <c r="DT840" i="1"/>
  <c r="DX840" i="1" s="1"/>
  <c r="DM840" i="1"/>
  <c r="ER306" i="1"/>
  <c r="ES306" i="1"/>
  <c r="EW306" i="1" s="1"/>
  <c r="EU306" i="1"/>
  <c r="EY306" i="1" s="1"/>
  <c r="ET306" i="1"/>
  <c r="DZ306" i="1"/>
  <c r="EF306" i="1"/>
  <c r="EJ306" i="1" s="1"/>
  <c r="EE306" i="1"/>
  <c r="EI306" i="1" s="1"/>
  <c r="EH306" i="1"/>
  <c r="EL306" i="1" s="1"/>
  <c r="EG306" i="1"/>
  <c r="EK306" i="1" s="1"/>
  <c r="DU306" i="1"/>
  <c r="EM659" i="1"/>
  <c r="ES659" i="1"/>
  <c r="EW659" i="1" s="1"/>
  <c r="ER659" i="1"/>
  <c r="EV659" i="1" s="1"/>
  <c r="EU659" i="1"/>
  <c r="EY659" i="1" s="1"/>
  <c r="ET659" i="1"/>
  <c r="EX659" i="1" s="1"/>
  <c r="DZ659" i="1"/>
  <c r="EE659" i="1"/>
  <c r="EI659" i="1" s="1"/>
  <c r="EF659" i="1"/>
  <c r="EJ659" i="1" s="1"/>
  <c r="EH659" i="1"/>
  <c r="EL659" i="1" s="1"/>
  <c r="EG659" i="1"/>
  <c r="EK659" i="1" s="1"/>
  <c r="DT659" i="1"/>
  <c r="DX659" i="1" s="1"/>
  <c r="DM659" i="1"/>
  <c r="EM538" i="1"/>
  <c r="ES538" i="1"/>
  <c r="EW538" i="1" s="1"/>
  <c r="ER538" i="1"/>
  <c r="EV538" i="1" s="1"/>
  <c r="EU538" i="1"/>
  <c r="EY538" i="1" s="1"/>
  <c r="ET538" i="1"/>
  <c r="EX538" i="1" s="1"/>
  <c r="DZ538" i="1"/>
  <c r="EE538" i="1"/>
  <c r="EI538" i="1" s="1"/>
  <c r="EF538" i="1"/>
  <c r="EJ538" i="1" s="1"/>
  <c r="EG538" i="1"/>
  <c r="EK538" i="1" s="1"/>
  <c r="EH538" i="1"/>
  <c r="EL538" i="1" s="1"/>
  <c r="DU538" i="1"/>
  <c r="DY538" i="1" s="1"/>
  <c r="DM538" i="1"/>
  <c r="EM669" i="1"/>
  <c r="ES669" i="1"/>
  <c r="EW669" i="1" s="1"/>
  <c r="ER669" i="1"/>
  <c r="EV669" i="1" s="1"/>
  <c r="ET669" i="1"/>
  <c r="EX669" i="1" s="1"/>
  <c r="EU669" i="1"/>
  <c r="EY669" i="1" s="1"/>
  <c r="DZ669" i="1"/>
  <c r="EE669" i="1"/>
  <c r="EI669" i="1" s="1"/>
  <c r="EF669" i="1"/>
  <c r="EJ669" i="1" s="1"/>
  <c r="EH669" i="1"/>
  <c r="EL669" i="1" s="1"/>
  <c r="EG669" i="1"/>
  <c r="EK669" i="1" s="1"/>
  <c r="DT669" i="1"/>
  <c r="DX669" i="1" s="1"/>
  <c r="DM669" i="1"/>
  <c r="ES658" i="1"/>
  <c r="ER658" i="1"/>
  <c r="EU658" i="1"/>
  <c r="EY658" i="1" s="1"/>
  <c r="ET658" i="1"/>
  <c r="DZ658" i="1"/>
  <c r="EF658" i="1"/>
  <c r="EJ658" i="1" s="1"/>
  <c r="EE658" i="1"/>
  <c r="EI658" i="1" s="1"/>
  <c r="EG658" i="1"/>
  <c r="EK658" i="1" s="1"/>
  <c r="EH658" i="1"/>
  <c r="EL658" i="1" s="1"/>
  <c r="ER12" i="1"/>
  <c r="ES12" i="1"/>
  <c r="EW12" i="1" s="1"/>
  <c r="ET12" i="1"/>
  <c r="EX12" i="1" s="1"/>
  <c r="EU12" i="1"/>
  <c r="DZ12" i="1"/>
  <c r="EE12" i="1"/>
  <c r="EI12" i="1" s="1"/>
  <c r="EF12" i="1"/>
  <c r="EJ12" i="1" s="1"/>
  <c r="EG12" i="1"/>
  <c r="EK12" i="1" s="1"/>
  <c r="EH12" i="1"/>
  <c r="EL12" i="1" s="1"/>
  <c r="EM808" i="1"/>
  <c r="ER808" i="1"/>
  <c r="EV808" i="1" s="1"/>
  <c r="ES808" i="1"/>
  <c r="EW808" i="1" s="1"/>
  <c r="EU808" i="1"/>
  <c r="EY808" i="1" s="1"/>
  <c r="ET808" i="1"/>
  <c r="EX808" i="1" s="1"/>
  <c r="DZ808" i="1"/>
  <c r="EF808" i="1"/>
  <c r="EJ808" i="1" s="1"/>
  <c r="EE808" i="1"/>
  <c r="EI808" i="1" s="1"/>
  <c r="EH808" i="1"/>
  <c r="EL808" i="1" s="1"/>
  <c r="EG808" i="1"/>
  <c r="EK808" i="1" s="1"/>
  <c r="DT808" i="1"/>
  <c r="DX808" i="1" s="1"/>
  <c r="DM808" i="1"/>
  <c r="EM812" i="1"/>
  <c r="ES812" i="1"/>
  <c r="EW812" i="1" s="1"/>
  <c r="ER812" i="1"/>
  <c r="EV812" i="1" s="1"/>
  <c r="ET812" i="1"/>
  <c r="EX812" i="1" s="1"/>
  <c r="EU812" i="1"/>
  <c r="EY812" i="1" s="1"/>
  <c r="DZ812" i="1"/>
  <c r="EE812" i="1"/>
  <c r="EI812" i="1" s="1"/>
  <c r="EF812" i="1"/>
  <c r="EJ812" i="1" s="1"/>
  <c r="EH812" i="1"/>
  <c r="EL812" i="1" s="1"/>
  <c r="EG812" i="1"/>
  <c r="EK812" i="1" s="1"/>
  <c r="DT812" i="1"/>
  <c r="DX812" i="1" s="1"/>
  <c r="DM812" i="1"/>
  <c r="ES28" i="1"/>
  <c r="ER28" i="1"/>
  <c r="ET28" i="1"/>
  <c r="EU28" i="1"/>
  <c r="DZ28" i="1"/>
  <c r="EE28" i="1"/>
  <c r="EI28" i="1" s="1"/>
  <c r="EF28" i="1"/>
  <c r="EJ28" i="1" s="1"/>
  <c r="EG28" i="1"/>
  <c r="EK28" i="1" s="1"/>
  <c r="EH28" i="1"/>
  <c r="EL28" i="1" s="1"/>
  <c r="DT28" i="1"/>
  <c r="ES580" i="1"/>
  <c r="EW580" i="1" s="1"/>
  <c r="ER580" i="1"/>
  <c r="EV580" i="1" s="1"/>
  <c r="ET580" i="1"/>
  <c r="EX580" i="1" s="1"/>
  <c r="EU580" i="1"/>
  <c r="DZ580" i="1"/>
  <c r="EE580" i="1"/>
  <c r="EI580" i="1" s="1"/>
  <c r="EF580" i="1"/>
  <c r="EJ580" i="1" s="1"/>
  <c r="EG580" i="1"/>
  <c r="EK580" i="1" s="1"/>
  <c r="EH580" i="1"/>
  <c r="EL580" i="1" s="1"/>
  <c r="DU580" i="1"/>
  <c r="DY580" i="1" s="1"/>
  <c r="DM580" i="1"/>
  <c r="EM673" i="1"/>
  <c r="ES673" i="1"/>
  <c r="EW673" i="1" s="1"/>
  <c r="ER673" i="1"/>
  <c r="EV673" i="1" s="1"/>
  <c r="EU673" i="1"/>
  <c r="EY673" i="1" s="1"/>
  <c r="ET673" i="1"/>
  <c r="EX673" i="1" s="1"/>
  <c r="DZ673" i="1"/>
  <c r="EF673" i="1"/>
  <c r="EJ673" i="1" s="1"/>
  <c r="EE673" i="1"/>
  <c r="EI673" i="1" s="1"/>
  <c r="EH673" i="1"/>
  <c r="EL673" i="1" s="1"/>
  <c r="EG673" i="1"/>
  <c r="EK673" i="1" s="1"/>
  <c r="DU673" i="1"/>
  <c r="DY673" i="1" s="1"/>
  <c r="DM673" i="1"/>
  <c r="EM661" i="1"/>
  <c r="ES661" i="1"/>
  <c r="EW661" i="1" s="1"/>
  <c r="ER661" i="1"/>
  <c r="EV661" i="1" s="1"/>
  <c r="EU661" i="1"/>
  <c r="EY661" i="1" s="1"/>
  <c r="ET661" i="1"/>
  <c r="EX661" i="1" s="1"/>
  <c r="DZ661" i="1"/>
  <c r="EE661" i="1"/>
  <c r="EI661" i="1" s="1"/>
  <c r="EF661" i="1"/>
  <c r="EJ661" i="1" s="1"/>
  <c r="EG661" i="1"/>
  <c r="EK661" i="1" s="1"/>
  <c r="EH661" i="1"/>
  <c r="EL661" i="1" s="1"/>
  <c r="DT661" i="1"/>
  <c r="DX661" i="1" s="1"/>
  <c r="DM661" i="1"/>
  <c r="EM195" i="1"/>
  <c r="ER195" i="1"/>
  <c r="EV195" i="1" s="1"/>
  <c r="ES195" i="1"/>
  <c r="EW195" i="1" s="1"/>
  <c r="EU195" i="1"/>
  <c r="EY195" i="1" s="1"/>
  <c r="ET195" i="1"/>
  <c r="EX195" i="1" s="1"/>
  <c r="DZ195" i="1"/>
  <c r="EF195" i="1"/>
  <c r="EJ195" i="1" s="1"/>
  <c r="EE195" i="1"/>
  <c r="EI195" i="1" s="1"/>
  <c r="EH195" i="1"/>
  <c r="EL195" i="1" s="1"/>
  <c r="EG195" i="1"/>
  <c r="EK195" i="1" s="1"/>
  <c r="DT195" i="1"/>
  <c r="DX195" i="1" s="1"/>
  <c r="DM195" i="1"/>
  <c r="ER908" i="1"/>
  <c r="EV908" i="1" s="1"/>
  <c r="ES908" i="1"/>
  <c r="EW908" i="1" s="1"/>
  <c r="EU908" i="1"/>
  <c r="ET908" i="1"/>
  <c r="DZ908" i="1"/>
  <c r="EE908" i="1"/>
  <c r="EI908" i="1" s="1"/>
  <c r="EF908" i="1"/>
  <c r="EJ908" i="1" s="1"/>
  <c r="EH908" i="1"/>
  <c r="EL908" i="1" s="1"/>
  <c r="EG908" i="1"/>
  <c r="EK908" i="1" s="1"/>
  <c r="DU908" i="1"/>
  <c r="DY908" i="1" s="1"/>
  <c r="DM908" i="1"/>
  <c r="EM9" i="1"/>
  <c r="ES9" i="1"/>
  <c r="EW9" i="1" s="1"/>
  <c r="ER9" i="1"/>
  <c r="EV9" i="1" s="1"/>
  <c r="ET9" i="1"/>
  <c r="EX9" i="1" s="1"/>
  <c r="EU9" i="1"/>
  <c r="EY9" i="1" s="1"/>
  <c r="DZ9" i="1"/>
  <c r="EF9" i="1"/>
  <c r="EJ9" i="1" s="1"/>
  <c r="EE9" i="1"/>
  <c r="EI9" i="1" s="1"/>
  <c r="EH9" i="1"/>
  <c r="EL9" i="1" s="1"/>
  <c r="EG9" i="1"/>
  <c r="EK9" i="1" s="1"/>
  <c r="EM471" i="1"/>
  <c r="ES471" i="1"/>
  <c r="EW471" i="1" s="1"/>
  <c r="ER471" i="1"/>
  <c r="EV471" i="1" s="1"/>
  <c r="ET471" i="1"/>
  <c r="EX471" i="1" s="1"/>
  <c r="EU471" i="1"/>
  <c r="EY471" i="1" s="1"/>
  <c r="DZ471" i="1"/>
  <c r="EF471" i="1"/>
  <c r="EJ471" i="1" s="1"/>
  <c r="EE471" i="1"/>
  <c r="EI471" i="1" s="1"/>
  <c r="EH471" i="1"/>
  <c r="EL471" i="1" s="1"/>
  <c r="EG471" i="1"/>
  <c r="EK471" i="1" s="1"/>
  <c r="DT471" i="1"/>
  <c r="DX471" i="1" s="1"/>
  <c r="DM471" i="1"/>
  <c r="EM549" i="1"/>
  <c r="ES549" i="1"/>
  <c r="ER549" i="1"/>
  <c r="ET549" i="1"/>
  <c r="EX549" i="1" s="1"/>
  <c r="EU549" i="1"/>
  <c r="EY549" i="1" s="1"/>
  <c r="DZ549" i="1"/>
  <c r="EE549" i="1"/>
  <c r="EI549" i="1" s="1"/>
  <c r="EF549" i="1"/>
  <c r="EJ549" i="1" s="1"/>
  <c r="EG549" i="1"/>
  <c r="EK549" i="1" s="1"/>
  <c r="EH549" i="1"/>
  <c r="EL549" i="1" s="1"/>
  <c r="DU549" i="1"/>
  <c r="DY549" i="1" s="1"/>
  <c r="DM549" i="1"/>
  <c r="EM938" i="1"/>
  <c r="ES938" i="1"/>
  <c r="EW938" i="1" s="1"/>
  <c r="ER938" i="1"/>
  <c r="EV938" i="1" s="1"/>
  <c r="ET938" i="1"/>
  <c r="EX938" i="1" s="1"/>
  <c r="EU938" i="1"/>
  <c r="EY938" i="1" s="1"/>
  <c r="DZ938" i="1"/>
  <c r="EE938" i="1"/>
  <c r="EI938" i="1" s="1"/>
  <c r="EF938" i="1"/>
  <c r="EJ938" i="1" s="1"/>
  <c r="EH938" i="1"/>
  <c r="EL938" i="1" s="1"/>
  <c r="EG938" i="1"/>
  <c r="EK938" i="1" s="1"/>
  <c r="DU938" i="1"/>
  <c r="DY938" i="1" s="1"/>
  <c r="DM938" i="1"/>
  <c r="EM106" i="1"/>
  <c r="ER106" i="1"/>
  <c r="EV106" i="1" s="1"/>
  <c r="ES106" i="1"/>
  <c r="EW106" i="1" s="1"/>
  <c r="ET106" i="1"/>
  <c r="EX106" i="1" s="1"/>
  <c r="EU106" i="1"/>
  <c r="EY106" i="1" s="1"/>
  <c r="DZ106" i="1"/>
  <c r="EE106" i="1"/>
  <c r="EI106" i="1" s="1"/>
  <c r="EF106" i="1"/>
  <c r="EJ106" i="1" s="1"/>
  <c r="EG106" i="1"/>
  <c r="EK106" i="1" s="1"/>
  <c r="EH106" i="1"/>
  <c r="EL106" i="1" s="1"/>
  <c r="DU106" i="1"/>
  <c r="DY106" i="1" s="1"/>
  <c r="DM106" i="1"/>
  <c r="EM857" i="1"/>
  <c r="ER857" i="1"/>
  <c r="EV857" i="1" s="1"/>
  <c r="ES857" i="1"/>
  <c r="EW857" i="1" s="1"/>
  <c r="ET857" i="1"/>
  <c r="EX857" i="1" s="1"/>
  <c r="EU857" i="1"/>
  <c r="EY857" i="1" s="1"/>
  <c r="DZ857" i="1"/>
  <c r="EE857" i="1"/>
  <c r="EI857" i="1" s="1"/>
  <c r="EF857" i="1"/>
  <c r="EJ857" i="1" s="1"/>
  <c r="EH857" i="1"/>
  <c r="EL857" i="1" s="1"/>
  <c r="EG857" i="1"/>
  <c r="EK857" i="1" s="1"/>
  <c r="EM304" i="1"/>
  <c r="ER304" i="1"/>
  <c r="ES304" i="1"/>
  <c r="EU304" i="1"/>
  <c r="ET304" i="1"/>
  <c r="EX304" i="1" s="1"/>
  <c r="DZ304" i="1"/>
  <c r="EE304" i="1"/>
  <c r="EI304" i="1" s="1"/>
  <c r="EF304" i="1"/>
  <c r="EJ304" i="1" s="1"/>
  <c r="EG304" i="1"/>
  <c r="EK304" i="1" s="1"/>
  <c r="EH304" i="1"/>
  <c r="EL304" i="1" s="1"/>
  <c r="DT304" i="1"/>
  <c r="EM612" i="1"/>
  <c r="ES612" i="1"/>
  <c r="EW612" i="1" s="1"/>
  <c r="ER612" i="1"/>
  <c r="EV612" i="1" s="1"/>
  <c r="EU612" i="1"/>
  <c r="EY612" i="1" s="1"/>
  <c r="ET612" i="1"/>
  <c r="EX612" i="1" s="1"/>
  <c r="DZ612" i="1"/>
  <c r="EE612" i="1"/>
  <c r="EI612" i="1" s="1"/>
  <c r="EF612" i="1"/>
  <c r="EJ612" i="1" s="1"/>
  <c r="EG612" i="1"/>
  <c r="EK612" i="1" s="1"/>
  <c r="EH612" i="1"/>
  <c r="EL612" i="1" s="1"/>
  <c r="DT612" i="1"/>
  <c r="DX612" i="1" s="1"/>
  <c r="DM612" i="1"/>
  <c r="EM114" i="1"/>
  <c r="ES114" i="1"/>
  <c r="EW114" i="1" s="1"/>
  <c r="ER114" i="1"/>
  <c r="EV114" i="1" s="1"/>
  <c r="ET114" i="1"/>
  <c r="EX114" i="1" s="1"/>
  <c r="EU114" i="1"/>
  <c r="EY114" i="1" s="1"/>
  <c r="DZ114" i="1"/>
  <c r="EE114" i="1"/>
  <c r="EI114" i="1" s="1"/>
  <c r="EF114" i="1"/>
  <c r="EJ114" i="1" s="1"/>
  <c r="EG114" i="1"/>
  <c r="EK114" i="1" s="1"/>
  <c r="EH114" i="1"/>
  <c r="EL114" i="1" s="1"/>
  <c r="DT114" i="1"/>
  <c r="DX114" i="1" s="1"/>
  <c r="DM114" i="1"/>
  <c r="EM10" i="1"/>
  <c r="ES10" i="1"/>
  <c r="EW10" i="1" s="1"/>
  <c r="ER10" i="1"/>
  <c r="EV10" i="1" s="1"/>
  <c r="EU10" i="1"/>
  <c r="EY10" i="1" s="1"/>
  <c r="ET10" i="1"/>
  <c r="EX10" i="1" s="1"/>
  <c r="CQ10" i="1"/>
  <c r="DZ10" i="1"/>
  <c r="EF10" i="1"/>
  <c r="EJ10" i="1" s="1"/>
  <c r="EE10" i="1"/>
  <c r="EI10" i="1" s="1"/>
  <c r="EH10" i="1"/>
  <c r="EL10" i="1" s="1"/>
  <c r="EG10" i="1"/>
  <c r="EK10" i="1" s="1"/>
  <c r="DT10" i="1"/>
  <c r="DX10" i="1" s="1"/>
  <c r="DM10" i="1"/>
  <c r="CV222" i="1"/>
  <c r="EM222" i="1"/>
  <c r="ES222" i="1"/>
  <c r="EW222" i="1" s="1"/>
  <c r="ER222" i="1"/>
  <c r="EV222" i="1" s="1"/>
  <c r="EU222" i="1"/>
  <c r="EY222" i="1" s="1"/>
  <c r="ET222" i="1"/>
  <c r="EX222" i="1" s="1"/>
  <c r="DZ222" i="1"/>
  <c r="EF222" i="1"/>
  <c r="EJ222" i="1" s="1"/>
  <c r="EE222" i="1"/>
  <c r="EI222" i="1" s="1"/>
  <c r="EG222" i="1"/>
  <c r="EK222" i="1" s="1"/>
  <c r="EH222" i="1"/>
  <c r="EL222" i="1" s="1"/>
  <c r="EM41" i="1"/>
  <c r="ER41" i="1"/>
  <c r="EV41" i="1" s="1"/>
  <c r="ES41" i="1"/>
  <c r="EW41" i="1" s="1"/>
  <c r="EU41" i="1"/>
  <c r="EY41" i="1" s="1"/>
  <c r="ET41" i="1"/>
  <c r="EX41" i="1" s="1"/>
  <c r="DZ41" i="1"/>
  <c r="EF41" i="1"/>
  <c r="EJ41" i="1" s="1"/>
  <c r="EE41" i="1"/>
  <c r="EI41" i="1" s="1"/>
  <c r="EH41" i="1"/>
  <c r="EL41" i="1" s="1"/>
  <c r="EG41" i="1"/>
  <c r="EK41" i="1" s="1"/>
  <c r="DT41" i="1"/>
  <c r="DX41" i="1" s="1"/>
  <c r="DM41" i="1"/>
  <c r="EM457" i="1"/>
  <c r="ES457" i="1"/>
  <c r="EW457" i="1" s="1"/>
  <c r="ER457" i="1"/>
  <c r="EV457" i="1" s="1"/>
  <c r="ET457" i="1"/>
  <c r="EX457" i="1" s="1"/>
  <c r="EU457" i="1"/>
  <c r="EY457" i="1" s="1"/>
  <c r="DZ457" i="1"/>
  <c r="EF457" i="1"/>
  <c r="EJ457" i="1" s="1"/>
  <c r="EE457" i="1"/>
  <c r="EI457" i="1" s="1"/>
  <c r="EG457" i="1"/>
  <c r="EK457" i="1" s="1"/>
  <c r="EH457" i="1"/>
  <c r="EL457" i="1" s="1"/>
  <c r="EM324" i="1"/>
  <c r="ER324" i="1"/>
  <c r="EV324" i="1" s="1"/>
  <c r="ES324" i="1"/>
  <c r="EW324" i="1" s="1"/>
  <c r="ET324" i="1"/>
  <c r="EX324" i="1" s="1"/>
  <c r="EU324" i="1"/>
  <c r="EY324" i="1" s="1"/>
  <c r="CQ324" i="1"/>
  <c r="DZ324" i="1"/>
  <c r="EF324" i="1"/>
  <c r="EJ324" i="1" s="1"/>
  <c r="EE324" i="1"/>
  <c r="EI324" i="1" s="1"/>
  <c r="EH324" i="1"/>
  <c r="EL324" i="1" s="1"/>
  <c r="EG324" i="1"/>
  <c r="EK324" i="1" s="1"/>
  <c r="DT324" i="1"/>
  <c r="DX324" i="1" s="1"/>
  <c r="DM324" i="1"/>
  <c r="EM338" i="1"/>
  <c r="ER338" i="1"/>
  <c r="EV338" i="1" s="1"/>
  <c r="ES338" i="1"/>
  <c r="EW338" i="1" s="1"/>
  <c r="EU338" i="1"/>
  <c r="EY338" i="1" s="1"/>
  <c r="ET338" i="1"/>
  <c r="EX338" i="1" s="1"/>
  <c r="CQ338" i="1"/>
  <c r="DZ338" i="1"/>
  <c r="EE338" i="1"/>
  <c r="EI338" i="1" s="1"/>
  <c r="EF338" i="1"/>
  <c r="EJ338" i="1" s="1"/>
  <c r="EH338" i="1"/>
  <c r="EL338" i="1" s="1"/>
  <c r="EG338" i="1"/>
  <c r="EK338" i="1" s="1"/>
  <c r="DT338" i="1"/>
  <c r="EM481" i="1"/>
  <c r="ES481" i="1"/>
  <c r="EW481" i="1" s="1"/>
  <c r="ER481" i="1"/>
  <c r="EU481" i="1"/>
  <c r="EY481" i="1" s="1"/>
  <c r="ET481" i="1"/>
  <c r="EX481" i="1" s="1"/>
  <c r="DZ481" i="1"/>
  <c r="EF481" i="1"/>
  <c r="EJ481" i="1" s="1"/>
  <c r="EE481" i="1"/>
  <c r="EI481" i="1" s="1"/>
  <c r="EH481" i="1"/>
  <c r="EL481" i="1" s="1"/>
  <c r="EG481" i="1"/>
  <c r="EK481" i="1" s="1"/>
  <c r="DT481" i="1"/>
  <c r="DX481" i="1" s="1"/>
  <c r="DM481" i="1"/>
  <c r="EM467" i="1"/>
  <c r="ES467" i="1"/>
  <c r="EW467" i="1" s="1"/>
  <c r="ER467" i="1"/>
  <c r="EV467" i="1" s="1"/>
  <c r="EU467" i="1"/>
  <c r="EY467" i="1" s="1"/>
  <c r="ET467" i="1"/>
  <c r="EX467" i="1" s="1"/>
  <c r="CQ467" i="1"/>
  <c r="DZ467" i="1"/>
  <c r="EE467" i="1"/>
  <c r="EI467" i="1" s="1"/>
  <c r="EF467" i="1"/>
  <c r="EJ467" i="1" s="1"/>
  <c r="EH467" i="1"/>
  <c r="EL467" i="1" s="1"/>
  <c r="EG467" i="1"/>
  <c r="EK467" i="1" s="1"/>
  <c r="DT467" i="1"/>
  <c r="DX467" i="1" s="1"/>
  <c r="DM467" i="1"/>
  <c r="EM877" i="1"/>
  <c r="ES877" i="1"/>
  <c r="EW877" i="1" s="1"/>
  <c r="ER877" i="1"/>
  <c r="EV877" i="1" s="1"/>
  <c r="EU877" i="1"/>
  <c r="EY877" i="1" s="1"/>
  <c r="ET877" i="1"/>
  <c r="EX877" i="1" s="1"/>
  <c r="DZ877" i="1"/>
  <c r="EF877" i="1"/>
  <c r="EJ877" i="1" s="1"/>
  <c r="EE877" i="1"/>
  <c r="EI877" i="1" s="1"/>
  <c r="EH877" i="1"/>
  <c r="EL877" i="1" s="1"/>
  <c r="EG877" i="1"/>
  <c r="EK877" i="1" s="1"/>
  <c r="EM357" i="1"/>
  <c r="ES357" i="1"/>
  <c r="EW357" i="1" s="1"/>
  <c r="ER357" i="1"/>
  <c r="EU357" i="1"/>
  <c r="ET357" i="1"/>
  <c r="EX357" i="1" s="1"/>
  <c r="CQ357" i="1"/>
  <c r="DZ357" i="1"/>
  <c r="EE357" i="1"/>
  <c r="EI357" i="1" s="1"/>
  <c r="EF357" i="1"/>
  <c r="EJ357" i="1" s="1"/>
  <c r="EH357" i="1"/>
  <c r="EL357" i="1" s="1"/>
  <c r="EG357" i="1"/>
  <c r="EK357" i="1" s="1"/>
  <c r="DT357" i="1"/>
  <c r="DX357" i="1" s="1"/>
  <c r="DM357" i="1"/>
  <c r="EM385" i="1"/>
  <c r="ER385" i="1"/>
  <c r="EV385" i="1" s="1"/>
  <c r="ES385" i="1"/>
  <c r="EU385" i="1"/>
  <c r="EY385" i="1" s="1"/>
  <c r="ET385" i="1"/>
  <c r="EX385" i="1" s="1"/>
  <c r="DZ385" i="1"/>
  <c r="EE385" i="1"/>
  <c r="EI385" i="1" s="1"/>
  <c r="EF385" i="1"/>
  <c r="EJ385" i="1" s="1"/>
  <c r="EH385" i="1"/>
  <c r="EL385" i="1" s="1"/>
  <c r="EG385" i="1"/>
  <c r="EK385" i="1" s="1"/>
  <c r="EM943" i="1"/>
  <c r="ER943" i="1"/>
  <c r="EV943" i="1" s="1"/>
  <c r="ES943" i="1"/>
  <c r="EW943" i="1" s="1"/>
  <c r="EU943" i="1"/>
  <c r="EY943" i="1" s="1"/>
  <c r="ET943" i="1"/>
  <c r="EX943" i="1" s="1"/>
  <c r="DZ943" i="1"/>
  <c r="EE943" i="1"/>
  <c r="EI943" i="1" s="1"/>
  <c r="EF943" i="1"/>
  <c r="EJ943" i="1" s="1"/>
  <c r="EH943" i="1"/>
  <c r="EL943" i="1" s="1"/>
  <c r="EG943" i="1"/>
  <c r="EK943" i="1" s="1"/>
  <c r="EM123" i="1"/>
  <c r="ER123" i="1"/>
  <c r="EV123" i="1" s="1"/>
  <c r="ES123" i="1"/>
  <c r="EW123" i="1" s="1"/>
  <c r="EU123" i="1"/>
  <c r="EY123" i="1" s="1"/>
  <c r="ET123" i="1"/>
  <c r="EX123" i="1" s="1"/>
  <c r="DZ123" i="1"/>
  <c r="EF123" i="1"/>
  <c r="EJ123" i="1" s="1"/>
  <c r="EE123" i="1"/>
  <c r="EI123" i="1" s="1"/>
  <c r="EG123" i="1"/>
  <c r="EK123" i="1" s="1"/>
  <c r="EH123" i="1"/>
  <c r="EL123" i="1" s="1"/>
  <c r="DT123" i="1"/>
  <c r="DX123" i="1" s="1"/>
  <c r="DM123" i="1"/>
  <c r="EM263" i="1"/>
  <c r="ES263" i="1"/>
  <c r="ER263" i="1"/>
  <c r="EU263" i="1"/>
  <c r="ET263" i="1"/>
  <c r="EX263" i="1" s="1"/>
  <c r="CQ263" i="1"/>
  <c r="DZ263" i="1"/>
  <c r="EF263" i="1"/>
  <c r="EJ263" i="1" s="1"/>
  <c r="EE263" i="1"/>
  <c r="EI263" i="1" s="1"/>
  <c r="EH263" i="1"/>
  <c r="EL263" i="1" s="1"/>
  <c r="EG263" i="1"/>
  <c r="EK263" i="1" s="1"/>
  <c r="EM686" i="1"/>
  <c r="ES686" i="1"/>
  <c r="EW686" i="1" s="1"/>
  <c r="ER686" i="1"/>
  <c r="EV686" i="1" s="1"/>
  <c r="EU686" i="1"/>
  <c r="EY686" i="1" s="1"/>
  <c r="ET686" i="1"/>
  <c r="EX686" i="1" s="1"/>
  <c r="DZ686" i="1"/>
  <c r="EF686" i="1"/>
  <c r="EJ686" i="1" s="1"/>
  <c r="EE686" i="1"/>
  <c r="EI686" i="1" s="1"/>
  <c r="EH686" i="1"/>
  <c r="EL686" i="1" s="1"/>
  <c r="EG686" i="1"/>
  <c r="EK686" i="1" s="1"/>
  <c r="EM393" i="1"/>
  <c r="ES393" i="1"/>
  <c r="EW393" i="1" s="1"/>
  <c r="ER393" i="1"/>
  <c r="EV393" i="1" s="1"/>
  <c r="ET393" i="1"/>
  <c r="EX393" i="1" s="1"/>
  <c r="EU393" i="1"/>
  <c r="EY393" i="1" s="1"/>
  <c r="DZ393" i="1"/>
  <c r="EF393" i="1"/>
  <c r="EJ393" i="1" s="1"/>
  <c r="EE393" i="1"/>
  <c r="EI393" i="1" s="1"/>
  <c r="EG393" i="1"/>
  <c r="EK393" i="1" s="1"/>
  <c r="EH393" i="1"/>
  <c r="EL393" i="1" s="1"/>
  <c r="DU393" i="1"/>
  <c r="DY393" i="1" s="1"/>
  <c r="DM393" i="1"/>
  <c r="EM318" i="1"/>
  <c r="ES318" i="1"/>
  <c r="EW318" i="1" s="1"/>
  <c r="ER318" i="1"/>
  <c r="EV318" i="1" s="1"/>
  <c r="ET318" i="1"/>
  <c r="EX318" i="1" s="1"/>
  <c r="EU318" i="1"/>
  <c r="EY318" i="1" s="1"/>
  <c r="CQ318" i="1"/>
  <c r="DZ318" i="1"/>
  <c r="EF318" i="1"/>
  <c r="EJ318" i="1" s="1"/>
  <c r="EE318" i="1"/>
  <c r="EI318" i="1" s="1"/>
  <c r="EG318" i="1"/>
  <c r="EK318" i="1" s="1"/>
  <c r="EH318" i="1"/>
  <c r="EL318" i="1" s="1"/>
  <c r="DT318" i="1"/>
  <c r="DX318" i="1" s="1"/>
  <c r="DM318" i="1"/>
  <c r="CV524" i="1"/>
  <c r="EM524" i="1"/>
  <c r="ES524" i="1"/>
  <c r="EW524" i="1" s="1"/>
  <c r="ER524" i="1"/>
  <c r="EV524" i="1" s="1"/>
  <c r="EU524" i="1"/>
  <c r="EY524" i="1" s="1"/>
  <c r="ET524" i="1"/>
  <c r="EX524" i="1" s="1"/>
  <c r="DZ524" i="1"/>
  <c r="EF524" i="1"/>
  <c r="EJ524" i="1" s="1"/>
  <c r="EE524" i="1"/>
  <c r="EI524" i="1" s="1"/>
  <c r="EH524" i="1"/>
  <c r="EL524" i="1" s="1"/>
  <c r="EG524" i="1"/>
  <c r="EK524" i="1" s="1"/>
  <c r="DU524" i="1"/>
  <c r="DY524" i="1" s="1"/>
  <c r="DM524" i="1"/>
  <c r="CV151" i="1"/>
  <c r="EM151" i="1"/>
  <c r="ER151" i="1"/>
  <c r="EV151" i="1" s="1"/>
  <c r="ES151" i="1"/>
  <c r="EW151" i="1" s="1"/>
  <c r="EU151" i="1"/>
  <c r="EY151" i="1" s="1"/>
  <c r="ET151" i="1"/>
  <c r="EX151" i="1" s="1"/>
  <c r="DZ151" i="1"/>
  <c r="EE151" i="1"/>
  <c r="EI151" i="1" s="1"/>
  <c r="EF151" i="1"/>
  <c r="EJ151" i="1" s="1"/>
  <c r="EG151" i="1"/>
  <c r="EK151" i="1" s="1"/>
  <c r="EH151" i="1"/>
  <c r="EL151" i="1" s="1"/>
  <c r="DU151" i="1"/>
  <c r="DY151" i="1" s="1"/>
  <c r="DM151" i="1"/>
  <c r="CV702" i="1"/>
  <c r="EM702" i="1"/>
  <c r="ES702" i="1"/>
  <c r="EW702" i="1" s="1"/>
  <c r="ER702" i="1"/>
  <c r="EV702" i="1" s="1"/>
  <c r="EU702" i="1"/>
  <c r="EY702" i="1" s="1"/>
  <c r="ET702" i="1"/>
  <c r="EX702" i="1" s="1"/>
  <c r="DZ702" i="1"/>
  <c r="EF702" i="1"/>
  <c r="EJ702" i="1" s="1"/>
  <c r="EE702" i="1"/>
  <c r="EI702" i="1" s="1"/>
  <c r="EG702" i="1"/>
  <c r="EK702" i="1" s="1"/>
  <c r="EH702" i="1"/>
  <c r="EL702" i="1" s="1"/>
  <c r="DT702" i="1"/>
  <c r="DX702" i="1" s="1"/>
  <c r="DM702" i="1"/>
  <c r="CV648" i="1"/>
  <c r="EM648" i="1"/>
  <c r="ER648" i="1"/>
  <c r="EV648" i="1" s="1"/>
  <c r="ES648" i="1"/>
  <c r="EW648" i="1" s="1"/>
  <c r="ET648" i="1"/>
  <c r="EX648" i="1" s="1"/>
  <c r="EU648" i="1"/>
  <c r="EY648" i="1" s="1"/>
  <c r="DZ648" i="1"/>
  <c r="EF648" i="1"/>
  <c r="EJ648" i="1" s="1"/>
  <c r="EE648" i="1"/>
  <c r="EI648" i="1" s="1"/>
  <c r="EG648" i="1"/>
  <c r="EK648" i="1" s="1"/>
  <c r="EH648" i="1"/>
  <c r="EL648" i="1" s="1"/>
  <c r="DT648" i="1"/>
  <c r="DX648" i="1" s="1"/>
  <c r="DM648" i="1"/>
  <c r="EM403" i="1"/>
  <c r="ES403" i="1"/>
  <c r="EW403" i="1" s="1"/>
  <c r="ER403" i="1"/>
  <c r="EV403" i="1" s="1"/>
  <c r="EU403" i="1"/>
  <c r="EY403" i="1" s="1"/>
  <c r="ET403" i="1"/>
  <c r="EX403" i="1" s="1"/>
  <c r="CQ403" i="1"/>
  <c r="DZ403" i="1"/>
  <c r="EE403" i="1"/>
  <c r="EI403" i="1" s="1"/>
  <c r="EF403" i="1"/>
  <c r="EJ403" i="1" s="1"/>
  <c r="EG403" i="1"/>
  <c r="EK403" i="1" s="1"/>
  <c r="EH403" i="1"/>
  <c r="EL403" i="1" s="1"/>
  <c r="ES820" i="1"/>
  <c r="ER820" i="1"/>
  <c r="EU820" i="1"/>
  <c r="ET820" i="1"/>
  <c r="CQ820" i="1"/>
  <c r="DZ820" i="1"/>
  <c r="EE820" i="1"/>
  <c r="EI820" i="1" s="1"/>
  <c r="EF820" i="1"/>
  <c r="EJ820" i="1" s="1"/>
  <c r="EH820" i="1"/>
  <c r="EL820" i="1" s="1"/>
  <c r="EG820" i="1"/>
  <c r="EK820" i="1" s="1"/>
  <c r="DT820" i="1"/>
  <c r="DX820" i="1" s="1"/>
  <c r="DM820" i="1"/>
  <c r="EM745" i="1"/>
  <c r="ER745" i="1"/>
  <c r="EV745" i="1" s="1"/>
  <c r="ES745" i="1"/>
  <c r="EW745" i="1" s="1"/>
  <c r="ET745" i="1"/>
  <c r="EX745" i="1" s="1"/>
  <c r="EU745" i="1"/>
  <c r="EY745" i="1" s="1"/>
  <c r="DZ745" i="1"/>
  <c r="EE745" i="1"/>
  <c r="EI745" i="1" s="1"/>
  <c r="EF745" i="1"/>
  <c r="EJ745" i="1" s="1"/>
  <c r="EH745" i="1"/>
  <c r="EL745" i="1" s="1"/>
  <c r="EG745" i="1"/>
  <c r="EK745" i="1" s="1"/>
  <c r="DU745" i="1"/>
  <c r="DY745" i="1" s="1"/>
  <c r="DM745" i="1"/>
  <c r="EM261" i="1"/>
  <c r="ER261" i="1"/>
  <c r="EV261" i="1" s="1"/>
  <c r="ES261" i="1"/>
  <c r="EW261" i="1" s="1"/>
  <c r="EU261" i="1"/>
  <c r="EY261" i="1" s="1"/>
  <c r="ET261" i="1"/>
  <c r="EX261" i="1" s="1"/>
  <c r="CQ261" i="1"/>
  <c r="DZ261" i="1"/>
  <c r="EF261" i="1"/>
  <c r="EJ261" i="1" s="1"/>
  <c r="EE261" i="1"/>
  <c r="EI261" i="1" s="1"/>
  <c r="EH261" i="1"/>
  <c r="EL261" i="1" s="1"/>
  <c r="EG261" i="1"/>
  <c r="EK261" i="1" s="1"/>
  <c r="CV854" i="1"/>
  <c r="EM854" i="1"/>
  <c r="ES854" i="1"/>
  <c r="EW854" i="1" s="1"/>
  <c r="ER854" i="1"/>
  <c r="EV854" i="1" s="1"/>
  <c r="ET854" i="1"/>
  <c r="EX854" i="1" s="1"/>
  <c r="EU854" i="1"/>
  <c r="EY854" i="1" s="1"/>
  <c r="DZ854" i="1"/>
  <c r="EE854" i="1"/>
  <c r="EI854" i="1" s="1"/>
  <c r="EF854" i="1"/>
  <c r="EJ854" i="1" s="1"/>
  <c r="EH854" i="1"/>
  <c r="EL854" i="1" s="1"/>
  <c r="EG854" i="1"/>
  <c r="EK854" i="1" s="1"/>
  <c r="DU854" i="1"/>
  <c r="DY854" i="1" s="1"/>
  <c r="DM854" i="1"/>
  <c r="EM72" i="1"/>
  <c r="ES72" i="1"/>
  <c r="EW72" i="1" s="1"/>
  <c r="ER72" i="1"/>
  <c r="EV72" i="1" s="1"/>
  <c r="EU72" i="1"/>
  <c r="EY72" i="1" s="1"/>
  <c r="ET72" i="1"/>
  <c r="EX72" i="1" s="1"/>
  <c r="CQ72" i="1"/>
  <c r="DZ72" i="1"/>
  <c r="EF72" i="1"/>
  <c r="EJ72" i="1" s="1"/>
  <c r="EE72" i="1"/>
  <c r="EI72" i="1" s="1"/>
  <c r="EG72" i="1"/>
  <c r="EK72" i="1" s="1"/>
  <c r="EH72" i="1"/>
  <c r="EL72" i="1" s="1"/>
  <c r="DT72" i="1"/>
  <c r="DX72" i="1" s="1"/>
  <c r="DM72" i="1"/>
  <c r="EM282" i="1"/>
  <c r="ES282" i="1"/>
  <c r="EW282" i="1" s="1"/>
  <c r="ER282" i="1"/>
  <c r="EV282" i="1" s="1"/>
  <c r="ET282" i="1"/>
  <c r="EX282" i="1" s="1"/>
  <c r="EU282" i="1"/>
  <c r="EY282" i="1" s="1"/>
  <c r="CQ282" i="1"/>
  <c r="DZ282" i="1"/>
  <c r="EE282" i="1"/>
  <c r="EI282" i="1" s="1"/>
  <c r="EF282" i="1"/>
  <c r="EJ282" i="1" s="1"/>
  <c r="EG282" i="1"/>
  <c r="EK282" i="1" s="1"/>
  <c r="EH282" i="1"/>
  <c r="EL282" i="1" s="1"/>
  <c r="DT282" i="1"/>
  <c r="DX282" i="1" s="1"/>
  <c r="DM282" i="1"/>
  <c r="EM963" i="1"/>
  <c r="ES963" i="1"/>
  <c r="EW963" i="1" s="1"/>
  <c r="ER963" i="1"/>
  <c r="EV963" i="1" s="1"/>
  <c r="EU963" i="1"/>
  <c r="EY963" i="1" s="1"/>
  <c r="ET963" i="1"/>
  <c r="EX963" i="1" s="1"/>
  <c r="CQ963" i="1"/>
  <c r="DZ963" i="1"/>
  <c r="EE963" i="1"/>
  <c r="EI963" i="1" s="1"/>
  <c r="EF963" i="1"/>
  <c r="EJ963" i="1" s="1"/>
  <c r="EH963" i="1"/>
  <c r="EL963" i="1" s="1"/>
  <c r="EG963" i="1"/>
  <c r="EK963" i="1" s="1"/>
  <c r="DT963" i="1"/>
  <c r="DX963" i="1" s="1"/>
  <c r="DM963" i="1"/>
  <c r="EM279" i="1"/>
  <c r="ER279" i="1"/>
  <c r="EV279" i="1" s="1"/>
  <c r="ES279" i="1"/>
  <c r="EW279" i="1" s="1"/>
  <c r="EU279" i="1"/>
  <c r="EY279" i="1" s="1"/>
  <c r="ET279" i="1"/>
  <c r="EX279" i="1" s="1"/>
  <c r="DZ279" i="1"/>
  <c r="EF279" i="1"/>
  <c r="EJ279" i="1" s="1"/>
  <c r="EE279" i="1"/>
  <c r="EI279" i="1" s="1"/>
  <c r="EG279" i="1"/>
  <c r="EK279" i="1" s="1"/>
  <c r="EH279" i="1"/>
  <c r="EL279" i="1" s="1"/>
  <c r="DU279" i="1"/>
  <c r="DM279" i="1"/>
  <c r="EM54" i="1"/>
  <c r="ES54" i="1"/>
  <c r="ER54" i="1"/>
  <c r="EU54" i="1"/>
  <c r="EY54" i="1" s="1"/>
  <c r="ET54" i="1"/>
  <c r="EX54" i="1" s="1"/>
  <c r="DZ54" i="1"/>
  <c r="EE54" i="1"/>
  <c r="EI54" i="1" s="1"/>
  <c r="EF54" i="1"/>
  <c r="EJ54" i="1" s="1"/>
  <c r="EG54" i="1"/>
  <c r="EK54" i="1" s="1"/>
  <c r="EH54" i="1"/>
  <c r="EL54" i="1" s="1"/>
  <c r="DT54" i="1"/>
  <c r="DX54" i="1" s="1"/>
  <c r="DM54" i="1"/>
  <c r="EM609" i="1"/>
  <c r="ER609" i="1"/>
  <c r="EV609" i="1" s="1"/>
  <c r="ES609" i="1"/>
  <c r="EW609" i="1" s="1"/>
  <c r="EU609" i="1"/>
  <c r="EY609" i="1" s="1"/>
  <c r="ET609" i="1"/>
  <c r="EX609" i="1" s="1"/>
  <c r="DZ609" i="1"/>
  <c r="EF609" i="1"/>
  <c r="EJ609" i="1" s="1"/>
  <c r="EE609" i="1"/>
  <c r="EI609" i="1" s="1"/>
  <c r="EG609" i="1"/>
  <c r="EK609" i="1" s="1"/>
  <c r="EH609" i="1"/>
  <c r="EL609" i="1" s="1"/>
  <c r="DT609" i="1"/>
  <c r="DX609" i="1" s="1"/>
  <c r="DM609" i="1"/>
  <c r="EM150" i="1"/>
  <c r="ES150" i="1"/>
  <c r="EW150" i="1" s="1"/>
  <c r="ER150" i="1"/>
  <c r="EV150" i="1" s="1"/>
  <c r="EU150" i="1"/>
  <c r="EY150" i="1" s="1"/>
  <c r="ET150" i="1"/>
  <c r="EX150" i="1" s="1"/>
  <c r="DZ150" i="1"/>
  <c r="EE150" i="1"/>
  <c r="EI150" i="1" s="1"/>
  <c r="EF150" i="1"/>
  <c r="EJ150" i="1" s="1"/>
  <c r="EH150" i="1"/>
  <c r="EL150" i="1" s="1"/>
  <c r="EG150" i="1"/>
  <c r="EK150" i="1" s="1"/>
  <c r="DU150" i="1"/>
  <c r="DY150" i="1" s="1"/>
  <c r="DM150" i="1"/>
  <c r="ES692" i="1"/>
  <c r="EW692" i="1" s="1"/>
  <c r="ER692" i="1"/>
  <c r="ET692" i="1"/>
  <c r="EU692" i="1"/>
  <c r="DZ692" i="1"/>
  <c r="EF692" i="1"/>
  <c r="EJ692" i="1" s="1"/>
  <c r="EE692" i="1"/>
  <c r="EI692" i="1" s="1"/>
  <c r="EH692" i="1"/>
  <c r="EL692" i="1" s="1"/>
  <c r="EG692" i="1"/>
  <c r="EK692" i="1" s="1"/>
  <c r="DU692" i="1"/>
  <c r="DM692" i="1"/>
  <c r="ES447" i="1"/>
  <c r="ER447" i="1"/>
  <c r="ET447" i="1"/>
  <c r="EU447" i="1"/>
  <c r="DZ447" i="1"/>
  <c r="EE447" i="1"/>
  <c r="EI447" i="1" s="1"/>
  <c r="EF447" i="1"/>
  <c r="EJ447" i="1" s="1"/>
  <c r="EH447" i="1"/>
  <c r="EL447" i="1" s="1"/>
  <c r="EG447" i="1"/>
  <c r="EK447" i="1" s="1"/>
  <c r="DU447" i="1"/>
  <c r="DY447" i="1" s="1"/>
  <c r="DM447" i="1"/>
  <c r="EM872" i="1"/>
  <c r="ER872" i="1"/>
  <c r="EV872" i="1" s="1"/>
  <c r="ES872" i="1"/>
  <c r="EW872" i="1" s="1"/>
  <c r="ET872" i="1"/>
  <c r="EX872" i="1" s="1"/>
  <c r="EU872" i="1"/>
  <c r="EY872" i="1" s="1"/>
  <c r="DZ872" i="1"/>
  <c r="EE872" i="1"/>
  <c r="EI872" i="1" s="1"/>
  <c r="EF872" i="1"/>
  <c r="EJ872" i="1" s="1"/>
  <c r="EG872" i="1"/>
  <c r="EK872" i="1" s="1"/>
  <c r="EH872" i="1"/>
  <c r="EL872" i="1" s="1"/>
  <c r="DU872" i="1"/>
  <c r="DY872" i="1" s="1"/>
  <c r="DM872" i="1"/>
  <c r="EM802" i="1"/>
  <c r="ES802" i="1"/>
  <c r="EW802" i="1" s="1"/>
  <c r="ER802" i="1"/>
  <c r="EV802" i="1" s="1"/>
  <c r="EU802" i="1"/>
  <c r="EY802" i="1" s="1"/>
  <c r="ET802" i="1"/>
  <c r="EX802" i="1" s="1"/>
  <c r="DZ802" i="1"/>
  <c r="EF802" i="1"/>
  <c r="EJ802" i="1" s="1"/>
  <c r="EE802" i="1"/>
  <c r="EI802" i="1" s="1"/>
  <c r="EH802" i="1"/>
  <c r="EL802" i="1" s="1"/>
  <c r="EG802" i="1"/>
  <c r="EK802" i="1" s="1"/>
  <c r="DT802" i="1"/>
  <c r="DX802" i="1" s="1"/>
  <c r="DM802" i="1"/>
  <c r="ES799" i="1"/>
  <c r="ER799" i="1"/>
  <c r="EU799" i="1"/>
  <c r="ET799" i="1"/>
  <c r="DZ799" i="1"/>
  <c r="EE799" i="1"/>
  <c r="EI799" i="1" s="1"/>
  <c r="EF799" i="1"/>
  <c r="EJ799" i="1" s="1"/>
  <c r="EH799" i="1"/>
  <c r="EL799" i="1" s="1"/>
  <c r="EG799" i="1"/>
  <c r="EK799" i="1" s="1"/>
  <c r="DT799" i="1"/>
  <c r="DX799" i="1" s="1"/>
  <c r="DM799" i="1"/>
  <c r="EM396" i="1"/>
  <c r="ES396" i="1"/>
  <c r="EW396" i="1" s="1"/>
  <c r="ER396" i="1"/>
  <c r="EV396" i="1" s="1"/>
  <c r="ET396" i="1"/>
  <c r="EX396" i="1" s="1"/>
  <c r="EU396" i="1"/>
  <c r="EY396" i="1" s="1"/>
  <c r="DZ396" i="1"/>
  <c r="EF396" i="1"/>
  <c r="EJ396" i="1" s="1"/>
  <c r="EE396" i="1"/>
  <c r="EI396" i="1" s="1"/>
  <c r="EG396" i="1"/>
  <c r="EK396" i="1" s="1"/>
  <c r="EH396" i="1"/>
  <c r="EL396" i="1" s="1"/>
  <c r="EM246" i="1"/>
  <c r="ER246" i="1"/>
  <c r="EV246" i="1" s="1"/>
  <c r="ES246" i="1"/>
  <c r="EW246" i="1" s="1"/>
  <c r="ET246" i="1"/>
  <c r="EX246" i="1" s="1"/>
  <c r="EU246" i="1"/>
  <c r="EY246" i="1" s="1"/>
  <c r="CQ246" i="1"/>
  <c r="DZ246" i="1"/>
  <c r="EE246" i="1"/>
  <c r="EI246" i="1" s="1"/>
  <c r="EF246" i="1"/>
  <c r="EJ246" i="1" s="1"/>
  <c r="EG246" i="1"/>
  <c r="EK246" i="1" s="1"/>
  <c r="EH246" i="1"/>
  <c r="EL246" i="1" s="1"/>
  <c r="DU246" i="1"/>
  <c r="DY246" i="1" s="1"/>
  <c r="DM246" i="1"/>
  <c r="EM932" i="1"/>
  <c r="ES932" i="1"/>
  <c r="EW932" i="1" s="1"/>
  <c r="ER932" i="1"/>
  <c r="EV932" i="1" s="1"/>
  <c r="EU932" i="1"/>
  <c r="EY932" i="1" s="1"/>
  <c r="ET932" i="1"/>
  <c r="EX932" i="1" s="1"/>
  <c r="DZ932" i="1"/>
  <c r="EF932" i="1"/>
  <c r="EJ932" i="1" s="1"/>
  <c r="EE932" i="1"/>
  <c r="EI932" i="1" s="1"/>
  <c r="EH932" i="1"/>
  <c r="EL932" i="1" s="1"/>
  <c r="EG932" i="1"/>
  <c r="EK932" i="1" s="1"/>
  <c r="DU932" i="1"/>
  <c r="DY932" i="1" s="1"/>
  <c r="DM932" i="1"/>
  <c r="EM462" i="1"/>
  <c r="ES462" i="1"/>
  <c r="EW462" i="1" s="1"/>
  <c r="ER462" i="1"/>
  <c r="EU462" i="1"/>
  <c r="EY462" i="1" s="1"/>
  <c r="ET462" i="1"/>
  <c r="EX462" i="1" s="1"/>
  <c r="DZ462" i="1"/>
  <c r="EF462" i="1"/>
  <c r="EJ462" i="1" s="1"/>
  <c r="EE462" i="1"/>
  <c r="EI462" i="1" s="1"/>
  <c r="EH462" i="1"/>
  <c r="EL462" i="1" s="1"/>
  <c r="EG462" i="1"/>
  <c r="EK462" i="1" s="1"/>
  <c r="DT462" i="1"/>
  <c r="DX462" i="1" s="1"/>
  <c r="DM462" i="1"/>
  <c r="EM931" i="1"/>
  <c r="ES931" i="1"/>
  <c r="EW931" i="1" s="1"/>
  <c r="ER931" i="1"/>
  <c r="ET931" i="1"/>
  <c r="EX931" i="1" s="1"/>
  <c r="EU931" i="1"/>
  <c r="EY931" i="1" s="1"/>
  <c r="DZ931" i="1"/>
  <c r="EE931" i="1"/>
  <c r="EI931" i="1" s="1"/>
  <c r="EF931" i="1"/>
  <c r="EJ931" i="1" s="1"/>
  <c r="EG931" i="1"/>
  <c r="EK931" i="1" s="1"/>
  <c r="EH931" i="1"/>
  <c r="EL931" i="1" s="1"/>
  <c r="DT931" i="1"/>
  <c r="DX931" i="1" s="1"/>
  <c r="DM931" i="1"/>
  <c r="EM271" i="1"/>
  <c r="ER271" i="1"/>
  <c r="EV271" i="1" s="1"/>
  <c r="ES271" i="1"/>
  <c r="EW271" i="1" s="1"/>
  <c r="ET271" i="1"/>
  <c r="EX271" i="1" s="1"/>
  <c r="EU271" i="1"/>
  <c r="EY271" i="1" s="1"/>
  <c r="DZ271" i="1"/>
  <c r="EE271" i="1"/>
  <c r="EI271" i="1" s="1"/>
  <c r="EF271" i="1"/>
  <c r="EJ271" i="1" s="1"/>
  <c r="EH271" i="1"/>
  <c r="EL271" i="1" s="1"/>
  <c r="EG271" i="1"/>
  <c r="EK271" i="1" s="1"/>
  <c r="EM143" i="1"/>
  <c r="ER143" i="1"/>
  <c r="EV143" i="1" s="1"/>
  <c r="ES143" i="1"/>
  <c r="EW143" i="1" s="1"/>
  <c r="ET143" i="1"/>
  <c r="EX143" i="1" s="1"/>
  <c r="EU143" i="1"/>
  <c r="EY143" i="1" s="1"/>
  <c r="DZ143" i="1"/>
  <c r="EF143" i="1"/>
  <c r="EJ143" i="1" s="1"/>
  <c r="EE143" i="1"/>
  <c r="EI143" i="1" s="1"/>
  <c r="EH143" i="1"/>
  <c r="EL143" i="1" s="1"/>
  <c r="EG143" i="1"/>
  <c r="EK143" i="1" s="1"/>
  <c r="DT143" i="1"/>
  <c r="DX143" i="1" s="1"/>
  <c r="DM143" i="1"/>
  <c r="EM475" i="1"/>
  <c r="ER475" i="1"/>
  <c r="EV475" i="1" s="1"/>
  <c r="ES475" i="1"/>
  <c r="EW475" i="1" s="1"/>
  <c r="EU475" i="1"/>
  <c r="EY475" i="1" s="1"/>
  <c r="ET475" i="1"/>
  <c r="EX475" i="1" s="1"/>
  <c r="DZ475" i="1"/>
  <c r="EF475" i="1"/>
  <c r="EJ475" i="1" s="1"/>
  <c r="EE475" i="1"/>
  <c r="EI475" i="1" s="1"/>
  <c r="EG475" i="1"/>
  <c r="EK475" i="1" s="1"/>
  <c r="EH475" i="1"/>
  <c r="EL475" i="1" s="1"/>
  <c r="DU475" i="1"/>
  <c r="DY475" i="1" s="1"/>
  <c r="DM475" i="1"/>
  <c r="ES355" i="1"/>
  <c r="ER355" i="1"/>
  <c r="EU355" i="1"/>
  <c r="ET355" i="1"/>
  <c r="CQ355" i="1"/>
  <c r="DZ355" i="1"/>
  <c r="EF355" i="1"/>
  <c r="EJ355" i="1" s="1"/>
  <c r="EE355" i="1"/>
  <c r="EI355" i="1" s="1"/>
  <c r="EH355" i="1"/>
  <c r="EL355" i="1" s="1"/>
  <c r="EG355" i="1"/>
  <c r="EK355" i="1" s="1"/>
  <c r="EM367" i="1"/>
  <c r="ER367" i="1"/>
  <c r="EV367" i="1" s="1"/>
  <c r="ES367" i="1"/>
  <c r="EW367" i="1" s="1"/>
  <c r="EU367" i="1"/>
  <c r="EY367" i="1" s="1"/>
  <c r="ET367" i="1"/>
  <c r="EX367" i="1" s="1"/>
  <c r="DZ367" i="1"/>
  <c r="EE367" i="1"/>
  <c r="EI367" i="1" s="1"/>
  <c r="EF367" i="1"/>
  <c r="EJ367" i="1" s="1"/>
  <c r="EG367" i="1"/>
  <c r="EK367" i="1" s="1"/>
  <c r="EH367" i="1"/>
  <c r="EL367" i="1" s="1"/>
  <c r="DT367" i="1"/>
  <c r="DX367" i="1" s="1"/>
  <c r="DM367" i="1"/>
  <c r="EM574" i="1"/>
  <c r="ES574" i="1"/>
  <c r="EW574" i="1" s="1"/>
  <c r="ER574" i="1"/>
  <c r="EV574" i="1" s="1"/>
  <c r="ET574" i="1"/>
  <c r="EX574" i="1" s="1"/>
  <c r="EU574" i="1"/>
  <c r="EY574" i="1" s="1"/>
  <c r="DZ574" i="1"/>
  <c r="EF574" i="1"/>
  <c r="EJ574" i="1" s="1"/>
  <c r="EE574" i="1"/>
  <c r="EI574" i="1" s="1"/>
  <c r="EH574" i="1"/>
  <c r="EL574" i="1" s="1"/>
  <c r="EG574" i="1"/>
  <c r="EK574" i="1" s="1"/>
  <c r="DT574" i="1"/>
  <c r="DX574" i="1" s="1"/>
  <c r="DM574" i="1"/>
  <c r="EM448" i="1"/>
  <c r="ES448" i="1"/>
  <c r="EW448" i="1" s="1"/>
  <c r="ER448" i="1"/>
  <c r="EV448" i="1" s="1"/>
  <c r="EU448" i="1"/>
  <c r="EY448" i="1" s="1"/>
  <c r="ET448" i="1"/>
  <c r="EX448" i="1" s="1"/>
  <c r="DZ448" i="1"/>
  <c r="EE448" i="1"/>
  <c r="EI448" i="1" s="1"/>
  <c r="EF448" i="1"/>
  <c r="EJ448" i="1" s="1"/>
  <c r="EG448" i="1"/>
  <c r="EK448" i="1" s="1"/>
  <c r="EH448" i="1"/>
  <c r="EL448" i="1" s="1"/>
  <c r="DT448" i="1"/>
  <c r="ES619" i="1"/>
  <c r="ER619" i="1"/>
  <c r="EU619" i="1"/>
  <c r="ET619" i="1"/>
  <c r="DZ619" i="1"/>
  <c r="EE619" i="1"/>
  <c r="EI619" i="1" s="1"/>
  <c r="EF619" i="1"/>
  <c r="EJ619" i="1" s="1"/>
  <c r="EH619" i="1"/>
  <c r="EL619" i="1" s="1"/>
  <c r="EG619" i="1"/>
  <c r="EK619" i="1" s="1"/>
  <c r="EM690" i="1"/>
  <c r="ER690" i="1"/>
  <c r="EV690" i="1" s="1"/>
  <c r="ES690" i="1"/>
  <c r="EW690" i="1" s="1"/>
  <c r="ET690" i="1"/>
  <c r="EX690" i="1" s="1"/>
  <c r="EU690" i="1"/>
  <c r="EY690" i="1" s="1"/>
  <c r="CQ690" i="1"/>
  <c r="DZ690" i="1"/>
  <c r="EE690" i="1"/>
  <c r="EI690" i="1" s="1"/>
  <c r="EF690" i="1"/>
  <c r="EJ690" i="1" s="1"/>
  <c r="EG690" i="1"/>
  <c r="EK690" i="1" s="1"/>
  <c r="EH690" i="1"/>
  <c r="EL690" i="1" s="1"/>
  <c r="DT690" i="1"/>
  <c r="DX690" i="1" s="1"/>
  <c r="DM690" i="1"/>
  <c r="CV100" i="1"/>
  <c r="EM100" i="1"/>
  <c r="ER100" i="1"/>
  <c r="EV100" i="1" s="1"/>
  <c r="ES100" i="1"/>
  <c r="EW100" i="1" s="1"/>
  <c r="EU100" i="1"/>
  <c r="EY100" i="1" s="1"/>
  <c r="ET100" i="1"/>
  <c r="EX100" i="1" s="1"/>
  <c r="DZ100" i="1"/>
  <c r="EF100" i="1"/>
  <c r="EJ100" i="1" s="1"/>
  <c r="EE100" i="1"/>
  <c r="EI100" i="1" s="1"/>
  <c r="EG100" i="1"/>
  <c r="EK100" i="1" s="1"/>
  <c r="EH100" i="1"/>
  <c r="EL100" i="1" s="1"/>
  <c r="DU100" i="1"/>
  <c r="DY100" i="1" s="1"/>
  <c r="DM100" i="1"/>
  <c r="ER573" i="1"/>
  <c r="EV573" i="1" s="1"/>
  <c r="ES573" i="1"/>
  <c r="EU573" i="1"/>
  <c r="ET573" i="1"/>
  <c r="CQ573" i="1"/>
  <c r="DZ573" i="1"/>
  <c r="EF573" i="1"/>
  <c r="EJ573" i="1" s="1"/>
  <c r="EE573" i="1"/>
  <c r="EI573" i="1" s="1"/>
  <c r="EH573" i="1"/>
  <c r="EL573" i="1" s="1"/>
  <c r="EG573" i="1"/>
  <c r="EK573" i="1" s="1"/>
  <c r="DU573" i="1"/>
  <c r="DY573" i="1" s="1"/>
  <c r="DM573" i="1"/>
  <c r="ES513" i="1"/>
  <c r="ER513" i="1"/>
  <c r="EU513" i="1"/>
  <c r="ET513" i="1"/>
  <c r="EF513" i="1"/>
  <c r="EE513" i="1"/>
  <c r="EG513" i="1"/>
  <c r="EH513" i="1"/>
  <c r="DT513" i="1"/>
  <c r="EM116" i="1"/>
  <c r="ES116" i="1"/>
  <c r="EW116" i="1" s="1"/>
  <c r="ER116" i="1"/>
  <c r="EV116" i="1" s="1"/>
  <c r="ET116" i="1"/>
  <c r="EX116" i="1" s="1"/>
  <c r="EU116" i="1"/>
  <c r="EY116" i="1" s="1"/>
  <c r="DZ116" i="1"/>
  <c r="EF116" i="1"/>
  <c r="EJ116" i="1" s="1"/>
  <c r="EE116" i="1"/>
  <c r="EI116" i="1" s="1"/>
  <c r="EG116" i="1"/>
  <c r="EK116" i="1" s="1"/>
  <c r="EH116" i="1"/>
  <c r="EL116" i="1" s="1"/>
  <c r="DU116" i="1"/>
  <c r="EM608" i="1"/>
  <c r="ES608" i="1"/>
  <c r="EW608" i="1" s="1"/>
  <c r="ER608" i="1"/>
  <c r="EV608" i="1" s="1"/>
  <c r="EU608" i="1"/>
  <c r="EY608" i="1" s="1"/>
  <c r="ET608" i="1"/>
  <c r="EX608" i="1" s="1"/>
  <c r="DZ608" i="1"/>
  <c r="EE608" i="1"/>
  <c r="EI608" i="1" s="1"/>
  <c r="EF608" i="1"/>
  <c r="EJ608" i="1" s="1"/>
  <c r="EH608" i="1"/>
  <c r="EL608" i="1" s="1"/>
  <c r="EG608" i="1"/>
  <c r="EK608" i="1" s="1"/>
  <c r="ER311" i="1"/>
  <c r="EV311" i="1" s="1"/>
  <c r="ES311" i="1"/>
  <c r="EU311" i="1"/>
  <c r="ET311" i="1"/>
  <c r="DZ311" i="1"/>
  <c r="EE311" i="1"/>
  <c r="EF311" i="1"/>
  <c r="EJ311" i="1" s="1"/>
  <c r="EH311" i="1"/>
  <c r="EL311" i="1" s="1"/>
  <c r="EG311" i="1"/>
  <c r="EK311" i="1" s="1"/>
  <c r="DT311" i="1"/>
  <c r="EM295" i="1"/>
  <c r="ES295" i="1"/>
  <c r="EW295" i="1" s="1"/>
  <c r="ER295" i="1"/>
  <c r="EV295" i="1" s="1"/>
  <c r="EU295" i="1"/>
  <c r="EY295" i="1" s="1"/>
  <c r="ET295" i="1"/>
  <c r="EX295" i="1" s="1"/>
  <c r="DZ295" i="1"/>
  <c r="EE295" i="1"/>
  <c r="EI295" i="1" s="1"/>
  <c r="EF295" i="1"/>
  <c r="EJ295" i="1" s="1"/>
  <c r="EH295" i="1"/>
  <c r="EL295" i="1" s="1"/>
  <c r="EG295" i="1"/>
  <c r="EK295" i="1" s="1"/>
  <c r="EM350" i="1"/>
  <c r="ER350" i="1"/>
  <c r="EV350" i="1" s="1"/>
  <c r="ES350" i="1"/>
  <c r="EW350" i="1" s="1"/>
  <c r="ET350" i="1"/>
  <c r="EX350" i="1" s="1"/>
  <c r="EU350" i="1"/>
  <c r="EY350" i="1" s="1"/>
  <c r="EF350" i="1"/>
  <c r="EE350" i="1"/>
  <c r="EI350" i="1" s="1"/>
  <c r="EH350" i="1"/>
  <c r="EL350" i="1" s="1"/>
  <c r="EG350" i="1"/>
  <c r="DU350" i="1"/>
  <c r="DY350" i="1" s="1"/>
  <c r="DM350" i="1"/>
  <c r="EM326" i="1"/>
  <c r="ES326" i="1"/>
  <c r="EW326" i="1" s="1"/>
  <c r="ER326" i="1"/>
  <c r="EV326" i="1" s="1"/>
  <c r="EU326" i="1"/>
  <c r="EY326" i="1" s="1"/>
  <c r="ET326" i="1"/>
  <c r="EX326" i="1" s="1"/>
  <c r="DZ326" i="1"/>
  <c r="EF326" i="1"/>
  <c r="EJ326" i="1" s="1"/>
  <c r="EE326" i="1"/>
  <c r="EI326" i="1" s="1"/>
  <c r="EH326" i="1"/>
  <c r="EL326" i="1" s="1"/>
  <c r="EG326" i="1"/>
  <c r="EK326" i="1" s="1"/>
  <c r="DU326" i="1"/>
  <c r="DY326" i="1" s="1"/>
  <c r="DM326" i="1"/>
  <c r="EM343" i="1"/>
  <c r="ES343" i="1"/>
  <c r="EW343" i="1" s="1"/>
  <c r="ER343" i="1"/>
  <c r="EV343" i="1" s="1"/>
  <c r="EU343" i="1"/>
  <c r="EY343" i="1" s="1"/>
  <c r="ET343" i="1"/>
  <c r="EX343" i="1" s="1"/>
  <c r="DZ343" i="1"/>
  <c r="EE343" i="1"/>
  <c r="EI343" i="1" s="1"/>
  <c r="EF343" i="1"/>
  <c r="EJ343" i="1" s="1"/>
  <c r="EH343" i="1"/>
  <c r="EL343" i="1" s="1"/>
  <c r="EG343" i="1"/>
  <c r="EK343" i="1" s="1"/>
  <c r="DU343" i="1"/>
  <c r="DY343" i="1" s="1"/>
  <c r="DM343" i="1"/>
  <c r="ER254" i="1"/>
  <c r="ES254" i="1"/>
  <c r="ET254" i="1"/>
  <c r="EU254" i="1"/>
  <c r="EE254" i="1"/>
  <c r="EF254" i="1"/>
  <c r="EH254" i="1"/>
  <c r="EG254" i="1"/>
  <c r="DT254" i="1"/>
  <c r="ER537" i="1"/>
  <c r="ES537" i="1"/>
  <c r="ET537" i="1"/>
  <c r="EU537" i="1"/>
  <c r="EF537" i="1"/>
  <c r="EE537" i="1"/>
  <c r="EG537" i="1"/>
  <c r="EH537" i="1"/>
  <c r="ES35" i="1"/>
  <c r="ER35" i="1"/>
  <c r="ET35" i="1"/>
  <c r="EU35" i="1"/>
  <c r="EF35" i="1"/>
  <c r="EE35" i="1"/>
  <c r="EG35" i="1"/>
  <c r="EH35" i="1"/>
  <c r="DT35" i="1"/>
  <c r="ER644" i="1"/>
  <c r="ES644" i="1"/>
  <c r="ET644" i="1"/>
  <c r="EU644" i="1"/>
  <c r="EF644" i="1"/>
  <c r="EE644" i="1"/>
  <c r="EG644" i="1"/>
  <c r="EH644" i="1"/>
  <c r="ES624" i="1"/>
  <c r="ER624" i="1"/>
  <c r="ET624" i="1"/>
  <c r="EU624" i="1"/>
  <c r="EE624" i="1"/>
  <c r="EF624" i="1"/>
  <c r="EG624" i="1"/>
  <c r="EH624" i="1"/>
  <c r="DT624" i="1"/>
  <c r="ES631" i="1"/>
  <c r="ER631" i="1"/>
  <c r="EU631" i="1"/>
  <c r="ET631" i="1"/>
  <c r="EF631" i="1"/>
  <c r="EE631" i="1"/>
  <c r="EH631" i="1"/>
  <c r="EG631" i="1"/>
  <c r="ES841" i="1"/>
  <c r="ER841" i="1"/>
  <c r="ET841" i="1"/>
  <c r="EU841" i="1"/>
  <c r="EE841" i="1"/>
  <c r="EF841" i="1"/>
  <c r="EG841" i="1"/>
  <c r="EH841" i="1"/>
  <c r="DU841" i="1"/>
  <c r="EM231" i="1"/>
  <c r="ES231" i="1"/>
  <c r="ER231" i="1"/>
  <c r="EV231" i="1" s="1"/>
  <c r="EU231" i="1"/>
  <c r="EY231" i="1" s="1"/>
  <c r="ET231" i="1"/>
  <c r="EX231" i="1" s="1"/>
  <c r="DZ231" i="1"/>
  <c r="EF231" i="1"/>
  <c r="EJ231" i="1" s="1"/>
  <c r="EE231" i="1"/>
  <c r="EI231" i="1" s="1"/>
  <c r="EH231" i="1"/>
  <c r="EL231" i="1" s="1"/>
  <c r="EG231" i="1"/>
  <c r="EK231" i="1" s="1"/>
  <c r="DU231" i="1"/>
  <c r="DY231" i="1" s="1"/>
  <c r="DM231" i="1"/>
  <c r="EM508" i="1"/>
  <c r="ER508" i="1"/>
  <c r="EV508" i="1" s="1"/>
  <c r="ES508" i="1"/>
  <c r="EW508" i="1" s="1"/>
  <c r="ET508" i="1"/>
  <c r="EX508" i="1" s="1"/>
  <c r="EU508" i="1"/>
  <c r="EY508" i="1" s="1"/>
  <c r="CQ508" i="1"/>
  <c r="DZ508" i="1"/>
  <c r="EE508" i="1"/>
  <c r="EI508" i="1" s="1"/>
  <c r="EF508" i="1"/>
  <c r="EJ508" i="1" s="1"/>
  <c r="EH508" i="1"/>
  <c r="EL508" i="1" s="1"/>
  <c r="EG508" i="1"/>
  <c r="EK508" i="1" s="1"/>
  <c r="EM277" i="1"/>
  <c r="ER277" i="1"/>
  <c r="EV277" i="1" s="1"/>
  <c r="ES277" i="1"/>
  <c r="EW277" i="1" s="1"/>
  <c r="ET277" i="1"/>
  <c r="EX277" i="1" s="1"/>
  <c r="EU277" i="1"/>
  <c r="EY277" i="1" s="1"/>
  <c r="DZ277" i="1"/>
  <c r="EF277" i="1"/>
  <c r="EJ277" i="1" s="1"/>
  <c r="EE277" i="1"/>
  <c r="EI277" i="1" s="1"/>
  <c r="EG277" i="1"/>
  <c r="EK277" i="1" s="1"/>
  <c r="EH277" i="1"/>
  <c r="EL277" i="1" s="1"/>
  <c r="EM915" i="1"/>
  <c r="ER915" i="1"/>
  <c r="EV915" i="1" s="1"/>
  <c r="ES915" i="1"/>
  <c r="EW915" i="1" s="1"/>
  <c r="ET915" i="1"/>
  <c r="EX915" i="1" s="1"/>
  <c r="EU915" i="1"/>
  <c r="EY915" i="1" s="1"/>
  <c r="DZ915" i="1"/>
  <c r="EE915" i="1"/>
  <c r="EI915" i="1" s="1"/>
  <c r="EF915" i="1"/>
  <c r="EJ915" i="1" s="1"/>
  <c r="EG915" i="1"/>
  <c r="EK915" i="1" s="1"/>
  <c r="EH915" i="1"/>
  <c r="EL915" i="1" s="1"/>
  <c r="EM362" i="1"/>
  <c r="ES362" i="1"/>
  <c r="ER362" i="1"/>
  <c r="ET362" i="1"/>
  <c r="EU362" i="1"/>
  <c r="EY362" i="1" s="1"/>
  <c r="DZ362" i="1"/>
  <c r="EE362" i="1"/>
  <c r="EI362" i="1" s="1"/>
  <c r="EF362" i="1"/>
  <c r="EJ362" i="1" s="1"/>
  <c r="EG362" i="1"/>
  <c r="EK362" i="1" s="1"/>
  <c r="EH362" i="1"/>
  <c r="EL362" i="1" s="1"/>
  <c r="DT362" i="1"/>
  <c r="DX362" i="1" s="1"/>
  <c r="DM362" i="1"/>
  <c r="EM358" i="1"/>
  <c r="ES358" i="1"/>
  <c r="EW358" i="1" s="1"/>
  <c r="ER358" i="1"/>
  <c r="ET358" i="1"/>
  <c r="EX358" i="1" s="1"/>
  <c r="EU358" i="1"/>
  <c r="EY358" i="1" s="1"/>
  <c r="DZ358" i="1"/>
  <c r="EF358" i="1"/>
  <c r="EJ358" i="1" s="1"/>
  <c r="EE358" i="1"/>
  <c r="EI358" i="1" s="1"/>
  <c r="EH358" i="1"/>
  <c r="EL358" i="1" s="1"/>
  <c r="EG358" i="1"/>
  <c r="EK358" i="1" s="1"/>
  <c r="DU358" i="1"/>
  <c r="DY358" i="1" s="1"/>
  <c r="DM358" i="1"/>
  <c r="EM88" i="1"/>
  <c r="ES88" i="1"/>
  <c r="EW88" i="1" s="1"/>
  <c r="ER88" i="1"/>
  <c r="EV88" i="1" s="1"/>
  <c r="ET88" i="1"/>
  <c r="EX88" i="1" s="1"/>
  <c r="EU88" i="1"/>
  <c r="EY88" i="1" s="1"/>
  <c r="DZ88" i="1"/>
  <c r="EE88" i="1"/>
  <c r="EI88" i="1" s="1"/>
  <c r="EF88" i="1"/>
  <c r="EJ88" i="1" s="1"/>
  <c r="EG88" i="1"/>
  <c r="EK88" i="1" s="1"/>
  <c r="EH88" i="1"/>
  <c r="EL88" i="1" s="1"/>
  <c r="EM168" i="1"/>
  <c r="ER168" i="1"/>
  <c r="EV168" i="1" s="1"/>
  <c r="ES168" i="1"/>
  <c r="EW168" i="1" s="1"/>
  <c r="EU168" i="1"/>
  <c r="EY168" i="1" s="1"/>
  <c r="ET168" i="1"/>
  <c r="EX168" i="1" s="1"/>
  <c r="DZ168" i="1"/>
  <c r="EF168" i="1"/>
  <c r="EJ168" i="1" s="1"/>
  <c r="EE168" i="1"/>
  <c r="EI168" i="1" s="1"/>
  <c r="EG168" i="1"/>
  <c r="EK168" i="1" s="1"/>
  <c r="EH168" i="1"/>
  <c r="EL168" i="1" s="1"/>
  <c r="EM190" i="1"/>
  <c r="ES190" i="1"/>
  <c r="EW190" i="1" s="1"/>
  <c r="ER190" i="1"/>
  <c r="EV190" i="1" s="1"/>
  <c r="ET190" i="1"/>
  <c r="EX190" i="1" s="1"/>
  <c r="EU190" i="1"/>
  <c r="EY190" i="1" s="1"/>
  <c r="DZ190" i="1"/>
  <c r="EE190" i="1"/>
  <c r="EI190" i="1" s="1"/>
  <c r="EF190" i="1"/>
  <c r="EJ190" i="1" s="1"/>
  <c r="EG190" i="1"/>
  <c r="EK190" i="1" s="1"/>
  <c r="EH190" i="1"/>
  <c r="EL190" i="1" s="1"/>
  <c r="EM562" i="1"/>
  <c r="ES562" i="1"/>
  <c r="EW562" i="1" s="1"/>
  <c r="ER562" i="1"/>
  <c r="EV562" i="1" s="1"/>
  <c r="ET562" i="1"/>
  <c r="EX562" i="1" s="1"/>
  <c r="EU562" i="1"/>
  <c r="EY562" i="1" s="1"/>
  <c r="DZ562" i="1"/>
  <c r="EF562" i="1"/>
  <c r="EJ562" i="1" s="1"/>
  <c r="EE562" i="1"/>
  <c r="EI562" i="1" s="1"/>
  <c r="EG562" i="1"/>
  <c r="EK562" i="1" s="1"/>
  <c r="EH562" i="1"/>
  <c r="EL562" i="1" s="1"/>
  <c r="EM879" i="1"/>
  <c r="ES879" i="1"/>
  <c r="EW879" i="1" s="1"/>
  <c r="ER879" i="1"/>
  <c r="EV879" i="1" s="1"/>
  <c r="ET879" i="1"/>
  <c r="EX879" i="1" s="1"/>
  <c r="EU879" i="1"/>
  <c r="EY879" i="1" s="1"/>
  <c r="DZ879" i="1"/>
  <c r="EF879" i="1"/>
  <c r="EJ879" i="1" s="1"/>
  <c r="EE879" i="1"/>
  <c r="EI879" i="1" s="1"/>
  <c r="EG879" i="1"/>
  <c r="EK879" i="1" s="1"/>
  <c r="EH879" i="1"/>
  <c r="EL879" i="1" s="1"/>
  <c r="EM503" i="1"/>
  <c r="ES503" i="1"/>
  <c r="EW503" i="1" s="1"/>
  <c r="ER503" i="1"/>
  <c r="EV503" i="1" s="1"/>
  <c r="ET503" i="1"/>
  <c r="EX503" i="1" s="1"/>
  <c r="EU503" i="1"/>
  <c r="EY503" i="1" s="1"/>
  <c r="CQ503" i="1"/>
  <c r="DZ503" i="1"/>
  <c r="EF503" i="1"/>
  <c r="EJ503" i="1" s="1"/>
  <c r="EE503" i="1"/>
  <c r="EI503" i="1" s="1"/>
  <c r="EH503" i="1"/>
  <c r="EL503" i="1" s="1"/>
  <c r="EG503" i="1"/>
  <c r="EK503" i="1" s="1"/>
  <c r="DT503" i="1"/>
  <c r="DX503" i="1" s="1"/>
  <c r="DM503" i="1"/>
  <c r="ES209" i="1"/>
  <c r="EW209" i="1" s="1"/>
  <c r="ER209" i="1"/>
  <c r="ET209" i="1"/>
  <c r="EU209" i="1"/>
  <c r="DZ209" i="1"/>
  <c r="EE209" i="1"/>
  <c r="EI209" i="1" s="1"/>
  <c r="EF209" i="1"/>
  <c r="EJ209" i="1" s="1"/>
  <c r="EH209" i="1"/>
  <c r="EL209" i="1" s="1"/>
  <c r="EG209" i="1"/>
  <c r="EK209" i="1" s="1"/>
  <c r="DU209" i="1"/>
  <c r="ES233" i="1"/>
  <c r="ER233" i="1"/>
  <c r="ET233" i="1"/>
  <c r="EU233" i="1"/>
  <c r="DZ233" i="1"/>
  <c r="EE233" i="1"/>
  <c r="EI233" i="1" s="1"/>
  <c r="EF233" i="1"/>
  <c r="EJ233" i="1" s="1"/>
  <c r="EG233" i="1"/>
  <c r="EK233" i="1" s="1"/>
  <c r="EH233" i="1"/>
  <c r="EL233" i="1" s="1"/>
  <c r="DU233" i="1"/>
  <c r="DY233" i="1" s="1"/>
  <c r="DM233" i="1"/>
  <c r="EM230" i="1"/>
  <c r="ER230" i="1"/>
  <c r="EV230" i="1" s="1"/>
  <c r="ES230" i="1"/>
  <c r="EW230" i="1" s="1"/>
  <c r="EU230" i="1"/>
  <c r="EY230" i="1" s="1"/>
  <c r="ET230" i="1"/>
  <c r="EX230" i="1" s="1"/>
  <c r="DZ230" i="1"/>
  <c r="EE230" i="1"/>
  <c r="EI230" i="1" s="1"/>
  <c r="EF230" i="1"/>
  <c r="EJ230" i="1" s="1"/>
  <c r="EG230" i="1"/>
  <c r="EK230" i="1" s="1"/>
  <c r="EH230" i="1"/>
  <c r="EL230" i="1" s="1"/>
  <c r="DT230" i="1"/>
  <c r="DX230" i="1" s="1"/>
  <c r="DM230" i="1"/>
  <c r="EM679" i="1"/>
  <c r="ES679" i="1"/>
  <c r="EW679" i="1" s="1"/>
  <c r="ER679" i="1"/>
  <c r="EV679" i="1" s="1"/>
  <c r="EU679" i="1"/>
  <c r="EY679" i="1" s="1"/>
  <c r="ET679" i="1"/>
  <c r="EX679" i="1" s="1"/>
  <c r="DZ679" i="1"/>
  <c r="EE679" i="1"/>
  <c r="EI679" i="1" s="1"/>
  <c r="EF679" i="1"/>
  <c r="EJ679" i="1" s="1"/>
  <c r="EH679" i="1"/>
  <c r="EL679" i="1" s="1"/>
  <c r="EG679" i="1"/>
  <c r="EK679" i="1" s="1"/>
  <c r="ES813" i="1"/>
  <c r="ER813" i="1"/>
  <c r="EU813" i="1"/>
  <c r="EY813" i="1" s="1"/>
  <c r="ET813" i="1"/>
  <c r="DZ813" i="1"/>
  <c r="EF813" i="1"/>
  <c r="EJ813" i="1" s="1"/>
  <c r="EE813" i="1"/>
  <c r="EI813" i="1" s="1"/>
  <c r="EG813" i="1"/>
  <c r="EK813" i="1" s="1"/>
  <c r="EH813" i="1"/>
  <c r="EL813" i="1" s="1"/>
  <c r="EM970" i="1"/>
  <c r="ES970" i="1"/>
  <c r="EW970" i="1" s="1"/>
  <c r="ER970" i="1"/>
  <c r="EV970" i="1" s="1"/>
  <c r="ET970" i="1"/>
  <c r="EX970" i="1" s="1"/>
  <c r="EU970" i="1"/>
  <c r="EY970" i="1" s="1"/>
  <c r="DZ970" i="1"/>
  <c r="EF970" i="1"/>
  <c r="EJ970" i="1" s="1"/>
  <c r="EE970" i="1"/>
  <c r="EI970" i="1" s="1"/>
  <c r="EG970" i="1"/>
  <c r="EK970" i="1" s="1"/>
  <c r="EH970" i="1"/>
  <c r="EL970" i="1" s="1"/>
  <c r="DU970" i="1"/>
  <c r="DY970" i="1" s="1"/>
  <c r="DM970" i="1"/>
  <c r="EM207" i="1"/>
  <c r="ES207" i="1"/>
  <c r="EW207" i="1" s="1"/>
  <c r="ER207" i="1"/>
  <c r="EV207" i="1" s="1"/>
  <c r="EU207" i="1"/>
  <c r="EY207" i="1" s="1"/>
  <c r="ET207" i="1"/>
  <c r="EX207" i="1" s="1"/>
  <c r="DZ207" i="1"/>
  <c r="EE207" i="1"/>
  <c r="EI207" i="1" s="1"/>
  <c r="EF207" i="1"/>
  <c r="EJ207" i="1" s="1"/>
  <c r="EG207" i="1"/>
  <c r="EK207" i="1" s="1"/>
  <c r="EH207" i="1"/>
  <c r="EL207" i="1" s="1"/>
  <c r="EM552" i="1"/>
  <c r="ER552" i="1"/>
  <c r="EV552" i="1" s="1"/>
  <c r="ES552" i="1"/>
  <c r="EW552" i="1" s="1"/>
  <c r="EU552" i="1"/>
  <c r="EY552" i="1" s="1"/>
  <c r="ET552" i="1"/>
  <c r="EX552" i="1" s="1"/>
  <c r="CQ552" i="1"/>
  <c r="DZ552" i="1"/>
  <c r="EE552" i="1"/>
  <c r="EI552" i="1" s="1"/>
  <c r="EF552" i="1"/>
  <c r="EJ552" i="1" s="1"/>
  <c r="EH552" i="1"/>
  <c r="EL552" i="1" s="1"/>
  <c r="EG552" i="1"/>
  <c r="EK552" i="1" s="1"/>
  <c r="DU552" i="1"/>
  <c r="DY552" i="1" s="1"/>
  <c r="DM552" i="1"/>
  <c r="EM711" i="1"/>
  <c r="ER711" i="1"/>
  <c r="EV711" i="1" s="1"/>
  <c r="ES711" i="1"/>
  <c r="EW711" i="1" s="1"/>
  <c r="EU711" i="1"/>
  <c r="EY711" i="1" s="1"/>
  <c r="ET711" i="1"/>
  <c r="EX711" i="1" s="1"/>
  <c r="DZ711" i="1"/>
  <c r="EE711" i="1"/>
  <c r="EI711" i="1" s="1"/>
  <c r="EF711" i="1"/>
  <c r="EJ711" i="1" s="1"/>
  <c r="EG711" i="1"/>
  <c r="EK711" i="1" s="1"/>
  <c r="EH711" i="1"/>
  <c r="EL711" i="1" s="1"/>
  <c r="DU711" i="1"/>
  <c r="DY711" i="1" s="1"/>
  <c r="DM711" i="1"/>
  <c r="CV532" i="1"/>
  <c r="EM532" i="1"/>
  <c r="ES532" i="1"/>
  <c r="EW532" i="1" s="1"/>
  <c r="ER532" i="1"/>
  <c r="EV532" i="1" s="1"/>
  <c r="EU532" i="1"/>
  <c r="EY532" i="1" s="1"/>
  <c r="ET532" i="1"/>
  <c r="EX532" i="1" s="1"/>
  <c r="DZ532" i="1"/>
  <c r="EF532" i="1"/>
  <c r="EJ532" i="1" s="1"/>
  <c r="EE532" i="1"/>
  <c r="EI532" i="1" s="1"/>
  <c r="EH532" i="1"/>
  <c r="EL532" i="1" s="1"/>
  <c r="EG532" i="1"/>
  <c r="EK532" i="1" s="1"/>
  <c r="DT532" i="1"/>
  <c r="DX532" i="1" s="1"/>
  <c r="DM532" i="1"/>
  <c r="EM177" i="1"/>
  <c r="ES177" i="1"/>
  <c r="EW177" i="1" s="1"/>
  <c r="ER177" i="1"/>
  <c r="EV177" i="1" s="1"/>
  <c r="EU177" i="1"/>
  <c r="EY177" i="1" s="1"/>
  <c r="ET177" i="1"/>
  <c r="EX177" i="1" s="1"/>
  <c r="DZ177" i="1"/>
  <c r="EF177" i="1"/>
  <c r="EJ177" i="1" s="1"/>
  <c r="EE177" i="1"/>
  <c r="EI177" i="1" s="1"/>
  <c r="EH177" i="1"/>
  <c r="EL177" i="1" s="1"/>
  <c r="EG177" i="1"/>
  <c r="EK177" i="1" s="1"/>
  <c r="DT177" i="1"/>
  <c r="DX177" i="1" s="1"/>
  <c r="DM177" i="1"/>
  <c r="EM710" i="1"/>
  <c r="ES710" i="1"/>
  <c r="EW710" i="1" s="1"/>
  <c r="ER710" i="1"/>
  <c r="EV710" i="1" s="1"/>
  <c r="ET710" i="1"/>
  <c r="EX710" i="1" s="1"/>
  <c r="EU710" i="1"/>
  <c r="EY710" i="1" s="1"/>
  <c r="CQ710" i="1"/>
  <c r="DZ710" i="1"/>
  <c r="EE710" i="1"/>
  <c r="EI710" i="1" s="1"/>
  <c r="EF710" i="1"/>
  <c r="EJ710" i="1" s="1"/>
  <c r="EG710" i="1"/>
  <c r="EK710" i="1" s="1"/>
  <c r="EH710" i="1"/>
  <c r="EL710" i="1" s="1"/>
  <c r="DT710" i="1"/>
  <c r="DX710" i="1" s="1"/>
  <c r="DM710" i="1"/>
  <c r="EM778" i="1"/>
  <c r="ES778" i="1"/>
  <c r="ER778" i="1"/>
  <c r="ET778" i="1"/>
  <c r="EU778" i="1"/>
  <c r="EY778" i="1" s="1"/>
  <c r="DZ778" i="1"/>
  <c r="EF778" i="1"/>
  <c r="EJ778" i="1" s="1"/>
  <c r="EE778" i="1"/>
  <c r="EI778" i="1" s="1"/>
  <c r="EG778" i="1"/>
  <c r="EK778" i="1" s="1"/>
  <c r="EH778" i="1"/>
  <c r="EL778" i="1" s="1"/>
  <c r="DU778" i="1"/>
  <c r="DY778" i="1" s="1"/>
  <c r="DM778" i="1"/>
  <c r="EM113" i="1"/>
  <c r="ER113" i="1"/>
  <c r="EV113" i="1" s="1"/>
  <c r="ES113" i="1"/>
  <c r="EW113" i="1" s="1"/>
  <c r="ET113" i="1"/>
  <c r="EX113" i="1" s="1"/>
  <c r="EU113" i="1"/>
  <c r="EY113" i="1" s="1"/>
  <c r="CQ113" i="1"/>
  <c r="DZ113" i="1"/>
  <c r="EF113" i="1"/>
  <c r="EJ113" i="1" s="1"/>
  <c r="EE113" i="1"/>
  <c r="EI113" i="1" s="1"/>
  <c r="EH113" i="1"/>
  <c r="EL113" i="1" s="1"/>
  <c r="EG113" i="1"/>
  <c r="EK113" i="1" s="1"/>
  <c r="DU113" i="1"/>
  <c r="DY113" i="1" s="1"/>
  <c r="DM113" i="1"/>
  <c r="CV730" i="1"/>
  <c r="EM730" i="1"/>
  <c r="ER730" i="1"/>
  <c r="EV730" i="1" s="1"/>
  <c r="ES730" i="1"/>
  <c r="EW730" i="1" s="1"/>
  <c r="ET730" i="1"/>
  <c r="EX730" i="1" s="1"/>
  <c r="EU730" i="1"/>
  <c r="EY730" i="1" s="1"/>
  <c r="DZ730" i="1"/>
  <c r="EF730" i="1"/>
  <c r="EJ730" i="1" s="1"/>
  <c r="EE730" i="1"/>
  <c r="EI730" i="1" s="1"/>
  <c r="EG730" i="1"/>
  <c r="EK730" i="1" s="1"/>
  <c r="EH730" i="1"/>
  <c r="EL730" i="1" s="1"/>
  <c r="CV307" i="1"/>
  <c r="EM307" i="1"/>
  <c r="ES307" i="1"/>
  <c r="EW307" i="1" s="1"/>
  <c r="ER307" i="1"/>
  <c r="EV307" i="1" s="1"/>
  <c r="ET307" i="1"/>
  <c r="EX307" i="1" s="1"/>
  <c r="EU307" i="1"/>
  <c r="EY307" i="1" s="1"/>
  <c r="DZ307" i="1"/>
  <c r="EE307" i="1"/>
  <c r="EI307" i="1" s="1"/>
  <c r="EF307" i="1"/>
  <c r="EJ307" i="1" s="1"/>
  <c r="EG307" i="1"/>
  <c r="EK307" i="1" s="1"/>
  <c r="EH307" i="1"/>
  <c r="EL307" i="1" s="1"/>
  <c r="DU307" i="1"/>
  <c r="DY307" i="1" s="1"/>
  <c r="DM307" i="1"/>
  <c r="ES236" i="1"/>
  <c r="ER236" i="1"/>
  <c r="EU236" i="1"/>
  <c r="EY236" i="1" s="1"/>
  <c r="ET236" i="1"/>
  <c r="DZ236" i="1"/>
  <c r="EF236" i="1"/>
  <c r="EJ236" i="1" s="1"/>
  <c r="EE236" i="1"/>
  <c r="EI236" i="1" s="1"/>
  <c r="EH236" i="1"/>
  <c r="EL236" i="1" s="1"/>
  <c r="EG236" i="1"/>
  <c r="EK236" i="1" s="1"/>
  <c r="DU236" i="1"/>
  <c r="DY236" i="1" s="1"/>
  <c r="DM236" i="1"/>
  <c r="EM349" i="1"/>
  <c r="ES349" i="1"/>
  <c r="EW349" i="1" s="1"/>
  <c r="ER349" i="1"/>
  <c r="EV349" i="1" s="1"/>
  <c r="ET349" i="1"/>
  <c r="EX349" i="1" s="1"/>
  <c r="EU349" i="1"/>
  <c r="EY349" i="1" s="1"/>
  <c r="CQ349" i="1"/>
  <c r="DZ349" i="1"/>
  <c r="EE349" i="1"/>
  <c r="EI349" i="1" s="1"/>
  <c r="EF349" i="1"/>
  <c r="EJ349" i="1" s="1"/>
  <c r="EH349" i="1"/>
  <c r="EL349" i="1" s="1"/>
  <c r="EG349" i="1"/>
  <c r="EK349" i="1" s="1"/>
  <c r="DU349" i="1"/>
  <c r="DY349" i="1" s="1"/>
  <c r="DM349" i="1"/>
  <c r="EM15" i="1"/>
  <c r="ER15" i="1"/>
  <c r="EV15" i="1" s="1"/>
  <c r="ES15" i="1"/>
  <c r="EW15" i="1" s="1"/>
  <c r="ET15" i="1"/>
  <c r="EX15" i="1" s="1"/>
  <c r="EU15" i="1"/>
  <c r="EY15" i="1" s="1"/>
  <c r="DZ15" i="1"/>
  <c r="EE15" i="1"/>
  <c r="EI15" i="1" s="1"/>
  <c r="EF15" i="1"/>
  <c r="EJ15" i="1" s="1"/>
  <c r="EG15" i="1"/>
  <c r="EK15" i="1" s="1"/>
  <c r="EH15" i="1"/>
  <c r="EL15" i="1" s="1"/>
  <c r="EM232" i="1"/>
  <c r="ES232" i="1"/>
  <c r="EW232" i="1" s="1"/>
  <c r="ER232" i="1"/>
  <c r="EV232" i="1" s="1"/>
  <c r="ET232" i="1"/>
  <c r="EX232" i="1" s="1"/>
  <c r="EU232" i="1"/>
  <c r="EY232" i="1" s="1"/>
  <c r="CQ232" i="1"/>
  <c r="DZ232" i="1"/>
  <c r="EF232" i="1"/>
  <c r="EJ232" i="1" s="1"/>
  <c r="EE232" i="1"/>
  <c r="EI232" i="1" s="1"/>
  <c r="EH232" i="1"/>
  <c r="EL232" i="1" s="1"/>
  <c r="EG232" i="1"/>
  <c r="EK232" i="1" s="1"/>
  <c r="DU232" i="1"/>
  <c r="DY232" i="1" s="1"/>
  <c r="DM232" i="1"/>
  <c r="EM765" i="1"/>
  <c r="ER765" i="1"/>
  <c r="EV765" i="1" s="1"/>
  <c r="ES765" i="1"/>
  <c r="EW765" i="1" s="1"/>
  <c r="ET765" i="1"/>
  <c r="EX765" i="1" s="1"/>
  <c r="EU765" i="1"/>
  <c r="EY765" i="1" s="1"/>
  <c r="DZ765" i="1"/>
  <c r="EF765" i="1"/>
  <c r="EJ765" i="1" s="1"/>
  <c r="EE765" i="1"/>
  <c r="EI765" i="1" s="1"/>
  <c r="EG765" i="1"/>
  <c r="EK765" i="1" s="1"/>
  <c r="EH765" i="1"/>
  <c r="EL765" i="1" s="1"/>
  <c r="DT765" i="1"/>
  <c r="DX765" i="1" s="1"/>
  <c r="DM765" i="1"/>
  <c r="EM544" i="1"/>
  <c r="ER544" i="1"/>
  <c r="EV544" i="1" s="1"/>
  <c r="ES544" i="1"/>
  <c r="EW544" i="1" s="1"/>
  <c r="EU544" i="1"/>
  <c r="EY544" i="1" s="1"/>
  <c r="ET544" i="1"/>
  <c r="EX544" i="1" s="1"/>
  <c r="CQ544" i="1"/>
  <c r="DZ544" i="1"/>
  <c r="EF544" i="1"/>
  <c r="EJ544" i="1" s="1"/>
  <c r="EE544" i="1"/>
  <c r="EI544" i="1" s="1"/>
  <c r="EH544" i="1"/>
  <c r="EL544" i="1" s="1"/>
  <c r="EG544" i="1"/>
  <c r="EK544" i="1" s="1"/>
  <c r="DU544" i="1"/>
  <c r="DY544" i="1" s="1"/>
  <c r="DM544" i="1"/>
  <c r="EM581" i="1"/>
  <c r="ER581" i="1"/>
  <c r="EV581" i="1" s="1"/>
  <c r="ES581" i="1"/>
  <c r="EW581" i="1" s="1"/>
  <c r="ET581" i="1"/>
  <c r="EX581" i="1" s="1"/>
  <c r="EU581" i="1"/>
  <c r="EY581" i="1" s="1"/>
  <c r="DZ581" i="1"/>
  <c r="EF581" i="1"/>
  <c r="EJ581" i="1" s="1"/>
  <c r="EE581" i="1"/>
  <c r="EI581" i="1" s="1"/>
  <c r="EG581" i="1"/>
  <c r="EK581" i="1" s="1"/>
  <c r="EH581" i="1"/>
  <c r="EL581" i="1" s="1"/>
  <c r="DT581" i="1"/>
  <c r="DX581" i="1" s="1"/>
  <c r="DM581" i="1"/>
  <c r="CV853" i="1"/>
  <c r="EM853" i="1"/>
  <c r="ER853" i="1"/>
  <c r="EV853" i="1" s="1"/>
  <c r="ES853" i="1"/>
  <c r="EW853" i="1" s="1"/>
  <c r="ET853" i="1"/>
  <c r="EX853" i="1" s="1"/>
  <c r="EU853" i="1"/>
  <c r="EY853" i="1" s="1"/>
  <c r="DZ853" i="1"/>
  <c r="EF853" i="1"/>
  <c r="EJ853" i="1" s="1"/>
  <c r="EE853" i="1"/>
  <c r="EI853" i="1" s="1"/>
  <c r="EG853" i="1"/>
  <c r="EK853" i="1" s="1"/>
  <c r="EH853" i="1"/>
  <c r="EL853" i="1" s="1"/>
  <c r="DT853" i="1"/>
  <c r="DX853" i="1" s="1"/>
  <c r="DM853" i="1"/>
  <c r="EM634" i="1"/>
  <c r="ER634" i="1"/>
  <c r="EV634" i="1" s="1"/>
  <c r="ES634" i="1"/>
  <c r="EW634" i="1" s="1"/>
  <c r="ET634" i="1"/>
  <c r="EX634" i="1" s="1"/>
  <c r="EU634" i="1"/>
  <c r="EY634" i="1" s="1"/>
  <c r="DZ634" i="1"/>
  <c r="EF634" i="1"/>
  <c r="EJ634" i="1" s="1"/>
  <c r="EE634" i="1"/>
  <c r="EI634" i="1" s="1"/>
  <c r="EG634" i="1"/>
  <c r="EK634" i="1" s="1"/>
  <c r="EH634" i="1"/>
  <c r="EL634" i="1" s="1"/>
  <c r="DT634" i="1"/>
  <c r="DX634" i="1" s="1"/>
  <c r="DM634" i="1"/>
  <c r="CV558" i="1"/>
  <c r="EM558" i="1"/>
  <c r="ER558" i="1"/>
  <c r="EV558" i="1" s="1"/>
  <c r="ES558" i="1"/>
  <c r="EW558" i="1" s="1"/>
  <c r="ET558" i="1"/>
  <c r="EX558" i="1" s="1"/>
  <c r="EU558" i="1"/>
  <c r="EY558" i="1" s="1"/>
  <c r="DZ558" i="1"/>
  <c r="EE558" i="1"/>
  <c r="EI558" i="1" s="1"/>
  <c r="EF558" i="1"/>
  <c r="EJ558" i="1" s="1"/>
  <c r="EG558" i="1"/>
  <c r="EK558" i="1" s="1"/>
  <c r="EH558" i="1"/>
  <c r="EL558" i="1" s="1"/>
  <c r="EM42" i="1"/>
  <c r="ES42" i="1"/>
  <c r="EW42" i="1" s="1"/>
  <c r="ER42" i="1"/>
  <c r="EV42" i="1" s="1"/>
  <c r="EU42" i="1"/>
  <c r="EY42" i="1" s="1"/>
  <c r="ET42" i="1"/>
  <c r="EX42" i="1" s="1"/>
  <c r="DZ42" i="1"/>
  <c r="EE42" i="1"/>
  <c r="EI42" i="1" s="1"/>
  <c r="EF42" i="1"/>
  <c r="EJ42" i="1" s="1"/>
  <c r="EH42" i="1"/>
  <c r="EL42" i="1" s="1"/>
  <c r="EG42" i="1"/>
  <c r="EK42" i="1" s="1"/>
  <c r="DU42" i="1"/>
  <c r="DY42" i="1" s="1"/>
  <c r="DM42" i="1"/>
  <c r="CV156" i="1"/>
  <c r="EM156" i="1"/>
  <c r="ES156" i="1"/>
  <c r="EW156" i="1" s="1"/>
  <c r="ER156" i="1"/>
  <c r="EV156" i="1" s="1"/>
  <c r="ET156" i="1"/>
  <c r="EX156" i="1" s="1"/>
  <c r="EU156" i="1"/>
  <c r="EY156" i="1" s="1"/>
  <c r="DZ156" i="1"/>
  <c r="EE156" i="1"/>
  <c r="EI156" i="1" s="1"/>
  <c r="EF156" i="1"/>
  <c r="EJ156" i="1" s="1"/>
  <c r="EG156" i="1"/>
  <c r="EK156" i="1" s="1"/>
  <c r="EH156" i="1"/>
  <c r="EL156" i="1" s="1"/>
  <c r="DT156" i="1"/>
  <c r="DX156" i="1" s="1"/>
  <c r="DM156" i="1"/>
  <c r="ES409" i="1"/>
  <c r="ER409" i="1"/>
  <c r="EU409" i="1"/>
  <c r="EY409" i="1" s="1"/>
  <c r="ET409" i="1"/>
  <c r="CQ409" i="1"/>
  <c r="DZ409" i="1"/>
  <c r="EE409" i="1"/>
  <c r="EI409" i="1" s="1"/>
  <c r="EF409" i="1"/>
  <c r="EJ409" i="1" s="1"/>
  <c r="EH409" i="1"/>
  <c r="EL409" i="1" s="1"/>
  <c r="EG409" i="1"/>
  <c r="EK409" i="1" s="1"/>
  <c r="EM402" i="1"/>
  <c r="ER402" i="1"/>
  <c r="EV402" i="1" s="1"/>
  <c r="ES402" i="1"/>
  <c r="EW402" i="1" s="1"/>
  <c r="EU402" i="1"/>
  <c r="EY402" i="1" s="1"/>
  <c r="ET402" i="1"/>
  <c r="EX402" i="1" s="1"/>
  <c r="DZ402" i="1"/>
  <c r="EF402" i="1"/>
  <c r="EJ402" i="1" s="1"/>
  <c r="EE402" i="1"/>
  <c r="EI402" i="1" s="1"/>
  <c r="EG402" i="1"/>
  <c r="EK402" i="1" s="1"/>
  <c r="EH402" i="1"/>
  <c r="EL402" i="1" s="1"/>
  <c r="DU402" i="1"/>
  <c r="DY402" i="1" s="1"/>
  <c r="DM402" i="1"/>
  <c r="CV756" i="1"/>
  <c r="EM756" i="1"/>
  <c r="ES756" i="1"/>
  <c r="EW756" i="1" s="1"/>
  <c r="ER756" i="1"/>
  <c r="EV756" i="1" s="1"/>
  <c r="ET756" i="1"/>
  <c r="EX756" i="1" s="1"/>
  <c r="EU756" i="1"/>
  <c r="EY756" i="1" s="1"/>
  <c r="DZ756" i="1"/>
  <c r="EF756" i="1"/>
  <c r="EJ756" i="1" s="1"/>
  <c r="EE756" i="1"/>
  <c r="EI756" i="1" s="1"/>
  <c r="EH756" i="1"/>
  <c r="EL756" i="1" s="1"/>
  <c r="EG756" i="1"/>
  <c r="EK756" i="1" s="1"/>
  <c r="DU756" i="1"/>
  <c r="DY756" i="1" s="1"/>
  <c r="DM756" i="1"/>
  <c r="EM934" i="1"/>
  <c r="ER934" i="1"/>
  <c r="EV934" i="1" s="1"/>
  <c r="ES934" i="1"/>
  <c r="EW934" i="1" s="1"/>
  <c r="EU934" i="1"/>
  <c r="EY934" i="1" s="1"/>
  <c r="ET934" i="1"/>
  <c r="EX934" i="1" s="1"/>
  <c r="DZ934" i="1"/>
  <c r="EF934" i="1"/>
  <c r="EJ934" i="1" s="1"/>
  <c r="EE934" i="1"/>
  <c r="EI934" i="1" s="1"/>
  <c r="EH934" i="1"/>
  <c r="EL934" i="1" s="1"/>
  <c r="EG934" i="1"/>
  <c r="EK934" i="1" s="1"/>
  <c r="DT934" i="1"/>
  <c r="DX934" i="1" s="1"/>
  <c r="DM934" i="1"/>
  <c r="ES794" i="1"/>
  <c r="ER794" i="1"/>
  <c r="EU794" i="1"/>
  <c r="ET794" i="1"/>
  <c r="DZ794" i="1"/>
  <c r="EE794" i="1"/>
  <c r="EI794" i="1" s="1"/>
  <c r="EF794" i="1"/>
  <c r="EJ794" i="1" s="1"/>
  <c r="EH794" i="1"/>
  <c r="EL794" i="1" s="1"/>
  <c r="EG794" i="1"/>
  <c r="EK794" i="1" s="1"/>
  <c r="DT794" i="1"/>
  <c r="DX794" i="1" s="1"/>
  <c r="DM794" i="1"/>
  <c r="CV962" i="1"/>
  <c r="EM962" i="1"/>
  <c r="ER962" i="1"/>
  <c r="EV962" i="1" s="1"/>
  <c r="ES962" i="1"/>
  <c r="EW962" i="1" s="1"/>
  <c r="EU962" i="1"/>
  <c r="EY962" i="1" s="1"/>
  <c r="ET962" i="1"/>
  <c r="EX962" i="1" s="1"/>
  <c r="DZ962" i="1"/>
  <c r="EF962" i="1"/>
  <c r="EJ962" i="1" s="1"/>
  <c r="EE962" i="1"/>
  <c r="EI962" i="1" s="1"/>
  <c r="EH962" i="1"/>
  <c r="EL962" i="1" s="1"/>
  <c r="EG962" i="1"/>
  <c r="EK962" i="1" s="1"/>
  <c r="EM293" i="1"/>
  <c r="ES293" i="1"/>
  <c r="EW293" i="1" s="1"/>
  <c r="ER293" i="1"/>
  <c r="EV293" i="1" s="1"/>
  <c r="EU293" i="1"/>
  <c r="EY293" i="1" s="1"/>
  <c r="ET293" i="1"/>
  <c r="EX293" i="1" s="1"/>
  <c r="CQ293" i="1"/>
  <c r="DZ293" i="1"/>
  <c r="EF293" i="1"/>
  <c r="EJ293" i="1" s="1"/>
  <c r="EE293" i="1"/>
  <c r="EI293" i="1" s="1"/>
  <c r="EH293" i="1"/>
  <c r="EL293" i="1" s="1"/>
  <c r="EG293" i="1"/>
  <c r="EK293" i="1" s="1"/>
  <c r="DT293" i="1"/>
  <c r="DX293" i="1" s="1"/>
  <c r="DM293" i="1"/>
  <c r="EM228" i="1"/>
  <c r="ER228" i="1"/>
  <c r="EV228" i="1" s="1"/>
  <c r="ES228" i="1"/>
  <c r="EW228" i="1" s="1"/>
  <c r="ET228" i="1"/>
  <c r="EX228" i="1" s="1"/>
  <c r="EU228" i="1"/>
  <c r="EY228" i="1" s="1"/>
  <c r="CQ228" i="1"/>
  <c r="DZ228" i="1"/>
  <c r="EF228" i="1"/>
  <c r="EJ228" i="1" s="1"/>
  <c r="EE228" i="1"/>
  <c r="EI228" i="1" s="1"/>
  <c r="EH228" i="1"/>
  <c r="EL228" i="1" s="1"/>
  <c r="EG228" i="1"/>
  <c r="EK228" i="1" s="1"/>
  <c r="CV454" i="1"/>
  <c r="EM454" i="1"/>
  <c r="ES454" i="1"/>
  <c r="EW454" i="1" s="1"/>
  <c r="ER454" i="1"/>
  <c r="EV454" i="1" s="1"/>
  <c r="ET454" i="1"/>
  <c r="EX454" i="1" s="1"/>
  <c r="EU454" i="1"/>
  <c r="EY454" i="1" s="1"/>
  <c r="DZ454" i="1"/>
  <c r="EF454" i="1"/>
  <c r="EJ454" i="1" s="1"/>
  <c r="EE454" i="1"/>
  <c r="EI454" i="1" s="1"/>
  <c r="EH454" i="1"/>
  <c r="EL454" i="1" s="1"/>
  <c r="EG454" i="1"/>
  <c r="EK454" i="1" s="1"/>
  <c r="EM463" i="1"/>
  <c r="ER463" i="1"/>
  <c r="EV463" i="1" s="1"/>
  <c r="ES463" i="1"/>
  <c r="EW463" i="1" s="1"/>
  <c r="EU463" i="1"/>
  <c r="EY463" i="1" s="1"/>
  <c r="ET463" i="1"/>
  <c r="EX463" i="1" s="1"/>
  <c r="CQ463" i="1"/>
  <c r="DZ463" i="1"/>
  <c r="EE463" i="1"/>
  <c r="EI463" i="1" s="1"/>
  <c r="EF463" i="1"/>
  <c r="EJ463" i="1" s="1"/>
  <c r="EG463" i="1"/>
  <c r="EK463" i="1" s="1"/>
  <c r="EH463" i="1"/>
  <c r="EL463" i="1" s="1"/>
  <c r="DT463" i="1"/>
  <c r="DX463" i="1" s="1"/>
  <c r="DM463" i="1"/>
  <c r="CV127" i="1"/>
  <c r="EM127" i="1"/>
  <c r="ER127" i="1"/>
  <c r="EV127" i="1" s="1"/>
  <c r="ES127" i="1"/>
  <c r="EW127" i="1" s="1"/>
  <c r="ET127" i="1"/>
  <c r="EX127" i="1" s="1"/>
  <c r="EU127" i="1"/>
  <c r="EY127" i="1" s="1"/>
  <c r="DZ127" i="1"/>
  <c r="EE127" i="1"/>
  <c r="EI127" i="1" s="1"/>
  <c r="EF127" i="1"/>
  <c r="EJ127" i="1" s="1"/>
  <c r="EH127" i="1"/>
  <c r="EL127" i="1" s="1"/>
  <c r="EG127" i="1"/>
  <c r="EK127" i="1" s="1"/>
  <c r="DT127" i="1"/>
  <c r="DX127" i="1" s="1"/>
  <c r="DM127" i="1"/>
  <c r="EM909" i="1"/>
  <c r="ES909" i="1"/>
  <c r="EW909" i="1" s="1"/>
  <c r="ER909" i="1"/>
  <c r="EV909" i="1" s="1"/>
  <c r="EU909" i="1"/>
  <c r="EY909" i="1" s="1"/>
  <c r="ET909" i="1"/>
  <c r="EX909" i="1" s="1"/>
  <c r="DZ909" i="1"/>
  <c r="EF909" i="1"/>
  <c r="EJ909" i="1" s="1"/>
  <c r="EE909" i="1"/>
  <c r="EI909" i="1" s="1"/>
  <c r="EH909" i="1"/>
  <c r="EL909" i="1" s="1"/>
  <c r="EG909" i="1"/>
  <c r="EK909" i="1" s="1"/>
  <c r="DU909" i="1"/>
  <c r="DY909" i="1" s="1"/>
  <c r="DM909" i="1"/>
  <c r="ES366" i="1"/>
  <c r="ER366" i="1"/>
  <c r="EU366" i="1"/>
  <c r="ET366" i="1"/>
  <c r="CQ366" i="1"/>
  <c r="DZ366" i="1"/>
  <c r="EF366" i="1"/>
  <c r="EJ366" i="1" s="1"/>
  <c r="EE366" i="1"/>
  <c r="EI366" i="1" s="1"/>
  <c r="EH366" i="1"/>
  <c r="EL366" i="1" s="1"/>
  <c r="EG366" i="1"/>
  <c r="EK366" i="1" s="1"/>
  <c r="EM741" i="1"/>
  <c r="ES741" i="1"/>
  <c r="EW741" i="1" s="1"/>
  <c r="ER741" i="1"/>
  <c r="EV741" i="1" s="1"/>
  <c r="ET741" i="1"/>
  <c r="EX741" i="1" s="1"/>
  <c r="EU741" i="1"/>
  <c r="EY741" i="1" s="1"/>
  <c r="DZ741" i="1"/>
  <c r="EE741" i="1"/>
  <c r="EI741" i="1" s="1"/>
  <c r="EF741" i="1"/>
  <c r="EJ741" i="1" s="1"/>
  <c r="EH741" i="1"/>
  <c r="EL741" i="1" s="1"/>
  <c r="EG741" i="1"/>
  <c r="EK741" i="1" s="1"/>
  <c r="DU741" i="1"/>
  <c r="DY741" i="1" s="1"/>
  <c r="DM741" i="1"/>
  <c r="EM953" i="1"/>
  <c r="ES953" i="1"/>
  <c r="EW953" i="1" s="1"/>
  <c r="ER953" i="1"/>
  <c r="EV953" i="1" s="1"/>
  <c r="EU953" i="1"/>
  <c r="EY953" i="1" s="1"/>
  <c r="ET953" i="1"/>
  <c r="EX953" i="1" s="1"/>
  <c r="CQ953" i="1"/>
  <c r="DZ953" i="1"/>
  <c r="EF953" i="1"/>
  <c r="EJ953" i="1" s="1"/>
  <c r="EE953" i="1"/>
  <c r="EI953" i="1" s="1"/>
  <c r="EG953" i="1"/>
  <c r="EK953" i="1" s="1"/>
  <c r="EH953" i="1"/>
  <c r="EL953" i="1" s="1"/>
  <c r="EM316" i="1"/>
  <c r="ER316" i="1"/>
  <c r="EV316" i="1" s="1"/>
  <c r="ES316" i="1"/>
  <c r="EW316" i="1" s="1"/>
  <c r="EU316" i="1"/>
  <c r="EY316" i="1" s="1"/>
  <c r="ET316" i="1"/>
  <c r="EX316" i="1" s="1"/>
  <c r="DZ316" i="1"/>
  <c r="EF316" i="1"/>
  <c r="EJ316" i="1" s="1"/>
  <c r="EE316" i="1"/>
  <c r="EI316" i="1" s="1"/>
  <c r="EH316" i="1"/>
  <c r="EL316" i="1" s="1"/>
  <c r="EG316" i="1"/>
  <c r="EK316" i="1" s="1"/>
  <c r="DT316" i="1"/>
  <c r="DX316" i="1" s="1"/>
  <c r="DM316" i="1"/>
  <c r="ES80" i="1"/>
  <c r="ER80" i="1"/>
  <c r="EU80" i="1"/>
  <c r="ET80" i="1"/>
  <c r="CQ80" i="1"/>
  <c r="DZ80" i="1"/>
  <c r="EE80" i="1"/>
  <c r="EI80" i="1" s="1"/>
  <c r="EF80" i="1"/>
  <c r="EJ80" i="1" s="1"/>
  <c r="EG80" i="1"/>
  <c r="EK80" i="1" s="1"/>
  <c r="EH80" i="1"/>
  <c r="EL80" i="1" s="1"/>
  <c r="DU80" i="1"/>
  <c r="DY80" i="1" s="1"/>
  <c r="DM80" i="1"/>
  <c r="EM175" i="1"/>
  <c r="ES175" i="1"/>
  <c r="EW175" i="1" s="1"/>
  <c r="ER175" i="1"/>
  <c r="EV175" i="1" s="1"/>
  <c r="EU175" i="1"/>
  <c r="EY175" i="1" s="1"/>
  <c r="ET175" i="1"/>
  <c r="EX175" i="1" s="1"/>
  <c r="DZ175" i="1"/>
  <c r="EE175" i="1"/>
  <c r="EI175" i="1" s="1"/>
  <c r="EF175" i="1"/>
  <c r="EJ175" i="1" s="1"/>
  <c r="EH175" i="1"/>
  <c r="EL175" i="1" s="1"/>
  <c r="EG175" i="1"/>
  <c r="EK175" i="1" s="1"/>
  <c r="DU175" i="1"/>
  <c r="DY175" i="1" s="1"/>
  <c r="DM175" i="1"/>
  <c r="EM975" i="1"/>
  <c r="ES975" i="1"/>
  <c r="EW975" i="1" s="1"/>
  <c r="ER975" i="1"/>
  <c r="EV975" i="1" s="1"/>
  <c r="ET975" i="1"/>
  <c r="EX975" i="1" s="1"/>
  <c r="EU975" i="1"/>
  <c r="EY975" i="1" s="1"/>
  <c r="DZ975" i="1"/>
  <c r="EE975" i="1"/>
  <c r="EI975" i="1" s="1"/>
  <c r="EF975" i="1"/>
  <c r="EJ975" i="1" s="1"/>
  <c r="EG975" i="1"/>
  <c r="EK975" i="1" s="1"/>
  <c r="EH975" i="1"/>
  <c r="EL975" i="1" s="1"/>
  <c r="EM849" i="1"/>
  <c r="ES849" i="1"/>
  <c r="EW849" i="1" s="1"/>
  <c r="ER849" i="1"/>
  <c r="EV849" i="1" s="1"/>
  <c r="EU849" i="1"/>
  <c r="EY849" i="1" s="1"/>
  <c r="ET849" i="1"/>
  <c r="EX849" i="1" s="1"/>
  <c r="DZ849" i="1"/>
  <c r="EE849" i="1"/>
  <c r="EI849" i="1" s="1"/>
  <c r="EF849" i="1"/>
  <c r="EJ849" i="1" s="1"/>
  <c r="EG849" i="1"/>
  <c r="EK849" i="1" s="1"/>
  <c r="EH849" i="1"/>
  <c r="EL849" i="1" s="1"/>
  <c r="CV836" i="1"/>
  <c r="EM836" i="1"/>
  <c r="ES836" i="1"/>
  <c r="EW836" i="1" s="1"/>
  <c r="ER836" i="1"/>
  <c r="EV836" i="1" s="1"/>
  <c r="ET836" i="1"/>
  <c r="EX836" i="1" s="1"/>
  <c r="EU836" i="1"/>
  <c r="EY836" i="1" s="1"/>
  <c r="DZ836" i="1"/>
  <c r="EF836" i="1"/>
  <c r="EJ836" i="1" s="1"/>
  <c r="EE836" i="1"/>
  <c r="EI836" i="1" s="1"/>
  <c r="EH836" i="1"/>
  <c r="EL836" i="1" s="1"/>
  <c r="EG836" i="1"/>
  <c r="EK836" i="1" s="1"/>
  <c r="DU836" i="1"/>
  <c r="DY836" i="1" s="1"/>
  <c r="DM836" i="1"/>
  <c r="EM322" i="1"/>
  <c r="ES322" i="1"/>
  <c r="EW322" i="1" s="1"/>
  <c r="ER322" i="1"/>
  <c r="EV322" i="1" s="1"/>
  <c r="CV268" i="1"/>
  <c r="EM268" i="1"/>
  <c r="ES268" i="1"/>
  <c r="EW268" i="1" s="1"/>
  <c r="ER268" i="1"/>
  <c r="EV268" i="1" s="1"/>
  <c r="CV687" i="1"/>
  <c r="EM687" i="1"/>
  <c r="ER687" i="1"/>
  <c r="EV687" i="1" s="1"/>
  <c r="ES687" i="1"/>
  <c r="EW687" i="1" s="1"/>
  <c r="CV606" i="1"/>
  <c r="EM606" i="1"/>
  <c r="ER606" i="1"/>
  <c r="EV606" i="1" s="1"/>
  <c r="ES606" i="1"/>
  <c r="EW606" i="1" s="1"/>
  <c r="EU606" i="1"/>
  <c r="EY606" i="1" s="1"/>
  <c r="CV611" i="1"/>
  <c r="EM611" i="1"/>
  <c r="ES611" i="1"/>
  <c r="EW611" i="1" s="1"/>
  <c r="ER611" i="1"/>
  <c r="EV611" i="1" s="1"/>
  <c r="EM728" i="1"/>
  <c r="ER728" i="1"/>
  <c r="EV728" i="1" s="1"/>
  <c r="ES728" i="1"/>
  <c r="EW728" i="1" s="1"/>
  <c r="EM92" i="1"/>
  <c r="ES92" i="1"/>
  <c r="EW92" i="1" s="1"/>
  <c r="ER92" i="1"/>
  <c r="EV92" i="1" s="1"/>
  <c r="ER790" i="1"/>
  <c r="ES790" i="1"/>
  <c r="EM842" i="1"/>
  <c r="ES842" i="1"/>
  <c r="EW842" i="1" s="1"/>
  <c r="ER842" i="1"/>
  <c r="EV842" i="1" s="1"/>
  <c r="EM392" i="1"/>
  <c r="ER392" i="1"/>
  <c r="EV392" i="1" s="1"/>
  <c r="ES392" i="1"/>
  <c r="EW392" i="1" s="1"/>
  <c r="EM522" i="1"/>
  <c r="ER522" i="1"/>
  <c r="EV522" i="1" s="1"/>
  <c r="ES522" i="1"/>
  <c r="EW522" i="1" s="1"/>
  <c r="EM199" i="1"/>
  <c r="ES199" i="1"/>
  <c r="EW199" i="1" s="1"/>
  <c r="ER199" i="1"/>
  <c r="EV199" i="1" s="1"/>
  <c r="EM391" i="1"/>
  <c r="ES391" i="1"/>
  <c r="EW391" i="1" s="1"/>
  <c r="ER391" i="1"/>
  <c r="EV391" i="1" s="1"/>
  <c r="EM709" i="1"/>
  <c r="ER709" i="1"/>
  <c r="EV709" i="1" s="1"/>
  <c r="ES709" i="1"/>
  <c r="EW709" i="1" s="1"/>
  <c r="EM421" i="1"/>
  <c r="ER421" i="1"/>
  <c r="EV421" i="1" s="1"/>
  <c r="ES421" i="1"/>
  <c r="EW421" i="1" s="1"/>
  <c r="EM704" i="1"/>
  <c r="ES704" i="1"/>
  <c r="EW704" i="1" s="1"/>
  <c r="ER704" i="1"/>
  <c r="EV704" i="1" s="1"/>
  <c r="EM131" i="1"/>
  <c r="ES131" i="1"/>
  <c r="EW131" i="1" s="1"/>
  <c r="ER131" i="1"/>
  <c r="EV131" i="1" s="1"/>
  <c r="EM186" i="1"/>
  <c r="ES186" i="1"/>
  <c r="EW186" i="1" s="1"/>
  <c r="ER186" i="1"/>
  <c r="EV186" i="1" s="1"/>
  <c r="EM407" i="1"/>
  <c r="ES407" i="1"/>
  <c r="EW407" i="1" s="1"/>
  <c r="ER407" i="1"/>
  <c r="EV407" i="1" s="1"/>
  <c r="CV346" i="1"/>
  <c r="EM346" i="1"/>
  <c r="ES346" i="1"/>
  <c r="EW346" i="1" s="1"/>
  <c r="ER346" i="1"/>
  <c r="EV346" i="1" s="1"/>
  <c r="CV210" i="1"/>
  <c r="EM210" i="1"/>
  <c r="ER210" i="1"/>
  <c r="EV210" i="1" s="1"/>
  <c r="ES210" i="1"/>
  <c r="EW210" i="1" s="1"/>
  <c r="CV972" i="1"/>
  <c r="EM972" i="1"/>
  <c r="ER972" i="1"/>
  <c r="EV972" i="1" s="1"/>
  <c r="ES972" i="1"/>
  <c r="EW972" i="1" s="1"/>
  <c r="CV875" i="1"/>
  <c r="EM875" i="1"/>
  <c r="ES875" i="1"/>
  <c r="EW875" i="1" s="1"/>
  <c r="ER875" i="1"/>
  <c r="EV875" i="1" s="1"/>
  <c r="ER169" i="1"/>
  <c r="ES169" i="1"/>
  <c r="EM69" i="1"/>
  <c r="ER69" i="1"/>
  <c r="EV69" i="1" s="1"/>
  <c r="ES69" i="1"/>
  <c r="EW69" i="1" s="1"/>
  <c r="EU69" i="1"/>
  <c r="EY69" i="1" s="1"/>
  <c r="EM4" i="1"/>
  <c r="ES4" i="1"/>
  <c r="EW4" i="1" s="1"/>
  <c r="ER4" i="1"/>
  <c r="EV4" i="1" s="1"/>
  <c r="EM910" i="1"/>
  <c r="ER910" i="1"/>
  <c r="EV910" i="1" s="1"/>
  <c r="ES910" i="1"/>
  <c r="EW910" i="1" s="1"/>
  <c r="EM666" i="1"/>
  <c r="ES666" i="1"/>
  <c r="EW666" i="1" s="1"/>
  <c r="ER666" i="1"/>
  <c r="EV666" i="1" s="1"/>
  <c r="EU666" i="1"/>
  <c r="EY666" i="1" s="1"/>
  <c r="EM197" i="1"/>
  <c r="ES197" i="1"/>
  <c r="EW197" i="1" s="1"/>
  <c r="ER197" i="1"/>
  <c r="EV197" i="1" s="1"/>
  <c r="EM871" i="1"/>
  <c r="ES871" i="1"/>
  <c r="EW871" i="1" s="1"/>
  <c r="ER871" i="1"/>
  <c r="EV871" i="1" s="1"/>
  <c r="EM87" i="1"/>
  <c r="ER87" i="1"/>
  <c r="EV87" i="1" s="1"/>
  <c r="ES87" i="1"/>
  <c r="EW87" i="1" s="1"/>
  <c r="EM825" i="1"/>
  <c r="ER825" i="1"/>
  <c r="EV825" i="1" s="1"/>
  <c r="ES825" i="1"/>
  <c r="EW825" i="1" s="1"/>
  <c r="EM144" i="1"/>
  <c r="ES144" i="1"/>
  <c r="EW144" i="1" s="1"/>
  <c r="ER144" i="1"/>
  <c r="EV144" i="1" s="1"/>
  <c r="EM844" i="1"/>
  <c r="ER844" i="1"/>
  <c r="EV844" i="1" s="1"/>
  <c r="ES844" i="1"/>
  <c r="EW844" i="1" s="1"/>
  <c r="EM768" i="1"/>
  <c r="ES768" i="1"/>
  <c r="EW768" i="1" s="1"/>
  <c r="ER768" i="1"/>
  <c r="EV768" i="1" s="1"/>
  <c r="EM456" i="1"/>
  <c r="ES456" i="1"/>
  <c r="EW456" i="1" s="1"/>
  <c r="ER456" i="1"/>
  <c r="EV456" i="1" s="1"/>
  <c r="EM272" i="1"/>
  <c r="ES272" i="1"/>
  <c r="EW272" i="1" s="1"/>
  <c r="ER272" i="1"/>
  <c r="EV272" i="1" s="1"/>
  <c r="ER96" i="1"/>
  <c r="ES96" i="1"/>
  <c r="EM876" i="1"/>
  <c r="ES876" i="1"/>
  <c r="EW876" i="1" s="1"/>
  <c r="ER876" i="1"/>
  <c r="EV876" i="1" s="1"/>
  <c r="EM140" i="1"/>
  <c r="ER140" i="1"/>
  <c r="EV140" i="1" s="1"/>
  <c r="ES140" i="1"/>
  <c r="EW140" i="1" s="1"/>
  <c r="EM559" i="1"/>
  <c r="ES559" i="1"/>
  <c r="EW559" i="1" s="1"/>
  <c r="ER559" i="1"/>
  <c r="EV559" i="1" s="1"/>
  <c r="EM515" i="1"/>
  <c r="ES515" i="1"/>
  <c r="EW515" i="1" s="1"/>
  <c r="ER515" i="1"/>
  <c r="EV515" i="1" s="1"/>
  <c r="ES494" i="1"/>
  <c r="EW494" i="1" s="1"/>
  <c r="ER494" i="1"/>
  <c r="EM212" i="1"/>
  <c r="ER212" i="1"/>
  <c r="EV212" i="1" s="1"/>
  <c r="ES212" i="1"/>
  <c r="EW212" i="1" s="1"/>
  <c r="EM771" i="1"/>
  <c r="ES771" i="1"/>
  <c r="EW771" i="1" s="1"/>
  <c r="ER771" i="1"/>
  <c r="EV771" i="1" s="1"/>
  <c r="CV628" i="1"/>
  <c r="EM628" i="1"/>
  <c r="ES628" i="1"/>
  <c r="EW628" i="1" s="1"/>
  <c r="ER628" i="1"/>
  <c r="EV628" i="1" s="1"/>
  <c r="CV723" i="1"/>
  <c r="EM723" i="1"/>
  <c r="ER723" i="1"/>
  <c r="EV723" i="1" s="1"/>
  <c r="ES723" i="1"/>
  <c r="EW723" i="1" s="1"/>
  <c r="EM733" i="1"/>
  <c r="ER733" i="1"/>
  <c r="EV733" i="1" s="1"/>
  <c r="ES733" i="1"/>
  <c r="EW733" i="1" s="1"/>
  <c r="EM172" i="1"/>
  <c r="ER172" i="1"/>
  <c r="EV172" i="1" s="1"/>
  <c r="ES172" i="1"/>
  <c r="EW172" i="1" s="1"/>
  <c r="ES244" i="1"/>
  <c r="ER244" i="1"/>
  <c r="EU244" i="1"/>
  <c r="EY244" i="1" s="1"/>
  <c r="EM44" i="1"/>
  <c r="ES44" i="1"/>
  <c r="EW44" i="1" s="1"/>
  <c r="ER44" i="1"/>
  <c r="EV44" i="1" s="1"/>
  <c r="EU44" i="1"/>
  <c r="EY44" i="1" s="1"/>
  <c r="EM633" i="1"/>
  <c r="ES633" i="1"/>
  <c r="EW633" i="1" s="1"/>
  <c r="ER633" i="1"/>
  <c r="EV633" i="1" s="1"/>
  <c r="EM957" i="1"/>
  <c r="ER957" i="1"/>
  <c r="EV957" i="1" s="1"/>
  <c r="ES957" i="1"/>
  <c r="EW957" i="1" s="1"/>
  <c r="EU957" i="1"/>
  <c r="EY957" i="1" s="1"/>
  <c r="EM928" i="1"/>
  <c r="ER928" i="1"/>
  <c r="EV928" i="1" s="1"/>
  <c r="ES928" i="1"/>
  <c r="EW928" i="1" s="1"/>
  <c r="EM781" i="1"/>
  <c r="ES781" i="1"/>
  <c r="EW781" i="1" s="1"/>
  <c r="ER781" i="1"/>
  <c r="EV781" i="1" s="1"/>
  <c r="EM822" i="1"/>
  <c r="ES822" i="1"/>
  <c r="EW822" i="1" s="1"/>
  <c r="ER822" i="1"/>
  <c r="EV822" i="1" s="1"/>
  <c r="EM496" i="1"/>
  <c r="ER496" i="1"/>
  <c r="EV496" i="1" s="1"/>
  <c r="ES496" i="1"/>
  <c r="EW496" i="1" s="1"/>
  <c r="EM697" i="1"/>
  <c r="ES697" i="1"/>
  <c r="EW697" i="1" s="1"/>
  <c r="ER697" i="1"/>
  <c r="EV697" i="1" s="1"/>
  <c r="EM308" i="1"/>
  <c r="ER308" i="1"/>
  <c r="EV308" i="1" s="1"/>
  <c r="ES308" i="1"/>
  <c r="EW308" i="1" s="1"/>
  <c r="EM29" i="1"/>
  <c r="ES29" i="1"/>
  <c r="EW29" i="1" s="1"/>
  <c r="ER29" i="1"/>
  <c r="EV29" i="1" s="1"/>
  <c r="ER142" i="1"/>
  <c r="ES142" i="1"/>
  <c r="DV363" i="1"/>
  <c r="DW414" i="1"/>
  <c r="DW739" i="1"/>
  <c r="DV247" i="1"/>
  <c r="DY682" i="1"/>
  <c r="DV682" i="1"/>
  <c r="DX739" i="1"/>
  <c r="EU754" i="1"/>
  <c r="EY754" i="1" s="1"/>
  <c r="ET391" i="1"/>
  <c r="EX391" i="1" s="1"/>
  <c r="ET465" i="1"/>
  <c r="EX465" i="1" s="1"/>
  <c r="ET683" i="1"/>
  <c r="EX683" i="1" s="1"/>
  <c r="ET742" i="1"/>
  <c r="EX742" i="1" s="1"/>
  <c r="EK145" i="1"/>
  <c r="EH722" i="1"/>
  <c r="EL722" i="1" s="1"/>
  <c r="EU697" i="1"/>
  <c r="EY697" i="1" s="1"/>
  <c r="EU158" i="1"/>
  <c r="EY158" i="1" s="1"/>
  <c r="EU461" i="1"/>
  <c r="EY461" i="1" s="1"/>
  <c r="EU822" i="1"/>
  <c r="EY822" i="1" s="1"/>
  <c r="EH323" i="1"/>
  <c r="EL323" i="1" s="1"/>
  <c r="EG173" i="1"/>
  <c r="EK173" i="1" s="1"/>
  <c r="EK739" i="1"/>
  <c r="EK372" i="1"/>
  <c r="EH413" i="1"/>
  <c r="EL413" i="1" s="1"/>
  <c r="EG351" i="1"/>
  <c r="EK351" i="1" s="1"/>
  <c r="ET224" i="1"/>
  <c r="EX224" i="1" s="1"/>
  <c r="ET63" i="1"/>
  <c r="EX63" i="1" s="1"/>
  <c r="ET705" i="1"/>
  <c r="EX705" i="1" s="1"/>
  <c r="ET297" i="1"/>
  <c r="EX297" i="1" s="1"/>
  <c r="EU966" i="1"/>
  <c r="EY966" i="1" s="1"/>
  <c r="ET266" i="1"/>
  <c r="EX266" i="1" s="1"/>
  <c r="EH757" i="1"/>
  <c r="EL757" i="1" s="1"/>
  <c r="EU11" i="1"/>
  <c r="EY11" i="1" s="1"/>
  <c r="EU814" i="1"/>
  <c r="EY814" i="1" s="1"/>
  <c r="ET972" i="1"/>
  <c r="EX972" i="1" s="1"/>
  <c r="EH572" i="1"/>
  <c r="EG224" i="1"/>
  <c r="EK224" i="1" s="1"/>
  <c r="EG63" i="1"/>
  <c r="EH499" i="1"/>
  <c r="EL499" i="1" s="1"/>
  <c r="EL64" i="1"/>
  <c r="EG740" i="1"/>
  <c r="EK740" i="1" s="1"/>
  <c r="EG590" i="1"/>
  <c r="EK590" i="1" s="1"/>
  <c r="EH333" i="1"/>
  <c r="EL333" i="1" s="1"/>
  <c r="EX677" i="1"/>
  <c r="EU610" i="1"/>
  <c r="EY610" i="1" s="1"/>
  <c r="ET29" i="1"/>
  <c r="EX29" i="1" s="1"/>
  <c r="EH375" i="1"/>
  <c r="EL375" i="1" s="1"/>
  <c r="EV591" i="1"/>
  <c r="ET234" i="1"/>
  <c r="EX234" i="1" s="1"/>
  <c r="ET620" i="1"/>
  <c r="ET947" i="1"/>
  <c r="EX947" i="1" s="1"/>
  <c r="ET871" i="1"/>
  <c r="EX871" i="1" s="1"/>
  <c r="EY677" i="1"/>
  <c r="EU2" i="1"/>
  <c r="EY2" i="1" s="1"/>
  <c r="ET684" i="1"/>
  <c r="EX684" i="1" s="1"/>
  <c r="EU84" i="1"/>
  <c r="EU314" i="1"/>
  <c r="EY314" i="1" s="1"/>
  <c r="EW682" i="1"/>
  <c r="EL719" i="1"/>
  <c r="EL677" i="1"/>
  <c r="EH511" i="1"/>
  <c r="EL511" i="1" s="1"/>
  <c r="ET44" i="1"/>
  <c r="EX44" i="1" s="1"/>
  <c r="EG275" i="1"/>
  <c r="EK275" i="1" s="1"/>
  <c r="ET61" i="1"/>
  <c r="EX61" i="1" s="1"/>
  <c r="ET592" i="1"/>
  <c r="EX592" i="1" s="1"/>
  <c r="EU753" i="1"/>
  <c r="EU169" i="1"/>
  <c r="EY169" i="1" s="1"/>
  <c r="ET212" i="1"/>
  <c r="EX212" i="1" s="1"/>
  <c r="EU910" i="1"/>
  <c r="EY910" i="1" s="1"/>
  <c r="ET244" i="1"/>
  <c r="EG242" i="1"/>
  <c r="EK242" i="1" s="1"/>
  <c r="EU4" i="1"/>
  <c r="EY4" i="1" s="1"/>
  <c r="EH899" i="1"/>
  <c r="EL899" i="1" s="1"/>
  <c r="EG289" i="1"/>
  <c r="EK289" i="1" s="1"/>
  <c r="EY591" i="1"/>
  <c r="EH130" i="1"/>
  <c r="EL130" i="1" s="1"/>
  <c r="ET723" i="1"/>
  <c r="EX723" i="1" s="1"/>
  <c r="EU825" i="1"/>
  <c r="EY825" i="1" s="1"/>
  <c r="DZ322" i="1"/>
  <c r="EF322" i="1"/>
  <c r="EJ322" i="1" s="1"/>
  <c r="EE322" i="1"/>
  <c r="EI322" i="1" s="1"/>
  <c r="DT642" i="1"/>
  <c r="DX642" i="1" s="1"/>
  <c r="DM642" i="1"/>
  <c r="DU955" i="1"/>
  <c r="DY955" i="1" s="1"/>
  <c r="DM955" i="1"/>
  <c r="DZ268" i="1"/>
  <c r="EF268" i="1"/>
  <c r="EJ268" i="1" s="1"/>
  <c r="EE268" i="1"/>
  <c r="EI268" i="1" s="1"/>
  <c r="DZ687" i="1"/>
  <c r="EF687" i="1"/>
  <c r="EJ687" i="1" s="1"/>
  <c r="EE687" i="1"/>
  <c r="EI687" i="1" s="1"/>
  <c r="DU419" i="1"/>
  <c r="DY419" i="1" s="1"/>
  <c r="DM419" i="1"/>
  <c r="DZ606" i="1"/>
  <c r="EE606" i="1"/>
  <c r="EI606" i="1" s="1"/>
  <c r="EF606" i="1"/>
  <c r="EJ606" i="1" s="1"/>
  <c r="EH606" i="1"/>
  <c r="EL606" i="1" s="1"/>
  <c r="DZ611" i="1"/>
  <c r="EE611" i="1"/>
  <c r="EI611" i="1" s="1"/>
  <c r="EF611" i="1"/>
  <c r="EJ611" i="1" s="1"/>
  <c r="DT118" i="1"/>
  <c r="DX118" i="1" s="1"/>
  <c r="DM118" i="1"/>
  <c r="DZ728" i="1"/>
  <c r="EE728" i="1"/>
  <c r="EI728" i="1" s="1"/>
  <c r="EF728" i="1"/>
  <c r="EJ728" i="1" s="1"/>
  <c r="DU514" i="1"/>
  <c r="DY514" i="1" s="1"/>
  <c r="DM514" i="1"/>
  <c r="DZ92" i="1"/>
  <c r="EE92" i="1"/>
  <c r="EI92" i="1" s="1"/>
  <c r="EF92" i="1"/>
  <c r="EJ92" i="1" s="1"/>
  <c r="EE790" i="1"/>
  <c r="EF790" i="1"/>
  <c r="DZ842" i="1"/>
  <c r="EF842" i="1"/>
  <c r="EJ842" i="1" s="1"/>
  <c r="EE842" i="1"/>
  <c r="EI842" i="1" s="1"/>
  <c r="DU890" i="1"/>
  <c r="DT63" i="1"/>
  <c r="DX63" i="1" s="1"/>
  <c r="DM63" i="1"/>
  <c r="DU84" i="1"/>
  <c r="DZ392" i="1"/>
  <c r="EF392" i="1"/>
  <c r="EJ392" i="1" s="1"/>
  <c r="EE392" i="1"/>
  <c r="EI392" i="1" s="1"/>
  <c r="DT569" i="1"/>
  <c r="DX569" i="1" s="1"/>
  <c r="DM569" i="1"/>
  <c r="DU499" i="1"/>
  <c r="DY499" i="1" s="1"/>
  <c r="DM499" i="1"/>
  <c r="CQ522" i="1"/>
  <c r="DZ522" i="1"/>
  <c r="EF522" i="1"/>
  <c r="EJ522" i="1" s="1"/>
  <c r="EE522" i="1"/>
  <c r="EI522" i="1" s="1"/>
  <c r="DT170" i="1"/>
  <c r="DX170" i="1" s="1"/>
  <c r="DM170" i="1"/>
  <c r="CQ199" i="1"/>
  <c r="DZ199" i="1"/>
  <c r="EE199" i="1"/>
  <c r="EI199" i="1" s="1"/>
  <c r="EF199" i="1"/>
  <c r="EJ199" i="1" s="1"/>
  <c r="CQ391" i="1"/>
  <c r="DZ391" i="1"/>
  <c r="EE391" i="1"/>
  <c r="EI391" i="1" s="1"/>
  <c r="EF391" i="1"/>
  <c r="EJ391" i="1" s="1"/>
  <c r="CQ709" i="1"/>
  <c r="DZ709" i="1"/>
  <c r="EE709" i="1"/>
  <c r="EI709" i="1" s="1"/>
  <c r="EF709" i="1"/>
  <c r="EJ709" i="1" s="1"/>
  <c r="DU545" i="1"/>
  <c r="DY545" i="1" s="1"/>
  <c r="DM545" i="1"/>
  <c r="DZ421" i="1"/>
  <c r="EF421" i="1"/>
  <c r="EJ421" i="1" s="1"/>
  <c r="EE421" i="1"/>
  <c r="EI421" i="1" s="1"/>
  <c r="DU641" i="1"/>
  <c r="DY641" i="1" s="1"/>
  <c r="DM641" i="1"/>
  <c r="CQ704" i="1"/>
  <c r="DZ704" i="1"/>
  <c r="EF704" i="1"/>
  <c r="EJ704" i="1" s="1"/>
  <c r="EE704" i="1"/>
  <c r="EI704" i="1" s="1"/>
  <c r="DT11" i="1"/>
  <c r="DX11" i="1" s="1"/>
  <c r="DM11" i="1"/>
  <c r="CQ131" i="1"/>
  <c r="DZ131" i="1"/>
  <c r="EF131" i="1"/>
  <c r="EJ131" i="1" s="1"/>
  <c r="EE131" i="1"/>
  <c r="EI131" i="1" s="1"/>
  <c r="CQ186" i="1"/>
  <c r="DZ186" i="1"/>
  <c r="EF186" i="1"/>
  <c r="EJ186" i="1" s="1"/>
  <c r="EE186" i="1"/>
  <c r="EI186" i="1" s="1"/>
  <c r="CQ407" i="1"/>
  <c r="DZ407" i="1"/>
  <c r="EE407" i="1"/>
  <c r="EI407" i="1" s="1"/>
  <c r="EF407" i="1"/>
  <c r="EJ407" i="1" s="1"/>
  <c r="DT266" i="1"/>
  <c r="DX266" i="1" s="1"/>
  <c r="DM266" i="1"/>
  <c r="CQ346" i="1"/>
  <c r="DZ346" i="1"/>
  <c r="EF346" i="1"/>
  <c r="EJ346" i="1" s="1"/>
  <c r="EE346" i="1"/>
  <c r="EI346" i="1" s="1"/>
  <c r="DT650" i="1"/>
  <c r="DX650" i="1" s="1"/>
  <c r="DM650" i="1"/>
  <c r="CQ210" i="1"/>
  <c r="DZ210" i="1"/>
  <c r="EF210" i="1"/>
  <c r="EJ210" i="1" s="1"/>
  <c r="EE210" i="1"/>
  <c r="EI210" i="1" s="1"/>
  <c r="DZ972" i="1"/>
  <c r="EF972" i="1"/>
  <c r="EJ972" i="1" s="1"/>
  <c r="EE972" i="1"/>
  <c r="EI972" i="1" s="1"/>
  <c r="DU965" i="1"/>
  <c r="DY965" i="1" s="1"/>
  <c r="DM965" i="1"/>
  <c r="DT868" i="1"/>
  <c r="DX868" i="1" s="1"/>
  <c r="CQ875" i="1"/>
  <c r="DZ875" i="1"/>
  <c r="EE875" i="1"/>
  <c r="EI875" i="1" s="1"/>
  <c r="EF875" i="1"/>
  <c r="EJ875" i="1" s="1"/>
  <c r="CQ169" i="1"/>
  <c r="DZ169" i="1"/>
  <c r="EE169" i="1"/>
  <c r="EI169" i="1" s="1"/>
  <c r="EF169" i="1"/>
  <c r="EJ169" i="1" s="1"/>
  <c r="CQ69" i="1"/>
  <c r="DZ69" i="1"/>
  <c r="EF69" i="1"/>
  <c r="EJ69" i="1" s="1"/>
  <c r="EE69" i="1"/>
  <c r="EI69" i="1" s="1"/>
  <c r="EH69" i="1"/>
  <c r="EL69" i="1" s="1"/>
  <c r="DT104" i="1"/>
  <c r="DX104" i="1" s="1"/>
  <c r="DM104" i="1"/>
  <c r="DZ4" i="1"/>
  <c r="EE4" i="1"/>
  <c r="EI4" i="1" s="1"/>
  <c r="EF4" i="1"/>
  <c r="EJ4" i="1" s="1"/>
  <c r="DZ910" i="1"/>
  <c r="EF910" i="1"/>
  <c r="EJ910" i="1" s="1"/>
  <c r="EE910" i="1"/>
  <c r="EI910" i="1" s="1"/>
  <c r="DZ666" i="1"/>
  <c r="EF666" i="1"/>
  <c r="EJ666" i="1" s="1"/>
  <c r="EE666" i="1"/>
  <c r="EI666" i="1" s="1"/>
  <c r="EH666" i="1"/>
  <c r="EL666" i="1" s="1"/>
  <c r="DT184" i="1"/>
  <c r="DZ197" i="1"/>
  <c r="EE197" i="1"/>
  <c r="EI197" i="1" s="1"/>
  <c r="EF197" i="1"/>
  <c r="EJ197" i="1" s="1"/>
  <c r="DT753" i="1"/>
  <c r="DX753" i="1" s="1"/>
  <c r="DM753" i="1"/>
  <c r="DU947" i="1"/>
  <c r="DY947" i="1" s="1"/>
  <c r="DM947" i="1"/>
  <c r="DU640" i="1"/>
  <c r="DY640" i="1" s="1"/>
  <c r="DM640" i="1"/>
  <c r="DT740" i="1"/>
  <c r="DX740" i="1" s="1"/>
  <c r="DM740" i="1"/>
  <c r="DU375" i="1"/>
  <c r="DY375" i="1" s="1"/>
  <c r="DM375" i="1"/>
  <c r="DZ871" i="1"/>
  <c r="EE871" i="1"/>
  <c r="EI871" i="1" s="1"/>
  <c r="EF871" i="1"/>
  <c r="EJ871" i="1" s="1"/>
  <c r="DZ87" i="1"/>
  <c r="EE87" i="1"/>
  <c r="EI87" i="1" s="1"/>
  <c r="EF87" i="1"/>
  <c r="EJ87" i="1" s="1"/>
  <c r="DZ825" i="1"/>
  <c r="EF825" i="1"/>
  <c r="EJ825" i="1" s="1"/>
  <c r="EE825" i="1"/>
  <c r="EI825" i="1" s="1"/>
  <c r="DT807" i="1"/>
  <c r="DX807" i="1" s="1"/>
  <c r="DM807" i="1"/>
  <c r="DZ144" i="1"/>
  <c r="EE144" i="1"/>
  <c r="EI144" i="1" s="1"/>
  <c r="EF144" i="1"/>
  <c r="EJ144" i="1" s="1"/>
  <c r="DZ844" i="1"/>
  <c r="EF844" i="1"/>
  <c r="EJ844" i="1" s="1"/>
  <c r="EE844" i="1"/>
  <c r="EI844" i="1" s="1"/>
  <c r="DZ768" i="1"/>
  <c r="EF768" i="1"/>
  <c r="EJ768" i="1" s="1"/>
  <c r="EE768" i="1"/>
  <c r="EI768" i="1" s="1"/>
  <c r="DZ456" i="1"/>
  <c r="EF456" i="1"/>
  <c r="EJ456" i="1" s="1"/>
  <c r="EE456" i="1"/>
  <c r="EI456" i="1" s="1"/>
  <c r="DT289" i="1"/>
  <c r="DX289" i="1" s="1"/>
  <c r="DM289" i="1"/>
  <c r="DT370" i="1"/>
  <c r="DZ272" i="1"/>
  <c r="EF272" i="1"/>
  <c r="EJ272" i="1" s="1"/>
  <c r="EE272" i="1"/>
  <c r="EI272" i="1" s="1"/>
  <c r="DT835" i="1"/>
  <c r="DX835" i="1" s="1"/>
  <c r="DM835" i="1"/>
  <c r="EE96" i="1"/>
  <c r="EF96" i="1"/>
  <c r="DU717" i="1"/>
  <c r="DZ876" i="1"/>
  <c r="EF876" i="1"/>
  <c r="EJ876" i="1" s="1"/>
  <c r="EE876" i="1"/>
  <c r="EI876" i="1" s="1"/>
  <c r="DT898" i="1"/>
  <c r="DX898" i="1" s="1"/>
  <c r="DM898" i="1"/>
  <c r="DU555" i="1"/>
  <c r="DT789" i="1"/>
  <c r="DX789" i="1" s="1"/>
  <c r="DM789" i="1"/>
  <c r="DU252" i="1"/>
  <c r="DY252" i="1" s="1"/>
  <c r="DM252" i="1"/>
  <c r="DZ140" i="1"/>
  <c r="EF140" i="1"/>
  <c r="EJ140" i="1" s="1"/>
  <c r="EE140" i="1"/>
  <c r="EI140" i="1" s="1"/>
  <c r="DU465" i="1"/>
  <c r="DY465" i="1" s="1"/>
  <c r="DM465" i="1"/>
  <c r="DU899" i="1"/>
  <c r="DY899" i="1" s="1"/>
  <c r="DM899" i="1"/>
  <c r="DU435" i="1"/>
  <c r="DY435" i="1" s="1"/>
  <c r="DM435" i="1"/>
  <c r="DU905" i="1"/>
  <c r="DY905" i="1" s="1"/>
  <c r="DM905" i="1"/>
  <c r="DT919" i="1"/>
  <c r="DX919" i="1" s="1"/>
  <c r="DM919" i="1"/>
  <c r="DT224" i="1"/>
  <c r="DX224" i="1" s="1"/>
  <c r="DM224" i="1"/>
  <c r="DZ559" i="1"/>
  <c r="EF559" i="1"/>
  <c r="EJ559" i="1" s="1"/>
  <c r="EE559" i="1"/>
  <c r="EI559" i="1" s="1"/>
  <c r="DZ515" i="1"/>
  <c r="EF515" i="1"/>
  <c r="EJ515" i="1" s="1"/>
  <c r="EE515" i="1"/>
  <c r="EI515" i="1" s="1"/>
  <c r="DZ494" i="1"/>
  <c r="EF494" i="1"/>
  <c r="EJ494" i="1" s="1"/>
  <c r="EE494" i="1"/>
  <c r="EI494" i="1" s="1"/>
  <c r="DU560" i="1"/>
  <c r="DY560" i="1" s="1"/>
  <c r="DM560" i="1"/>
  <c r="DU413" i="1"/>
  <c r="DY413" i="1" s="1"/>
  <c r="DM413" i="1"/>
  <c r="DZ212" i="1"/>
  <c r="EF212" i="1"/>
  <c r="EJ212" i="1" s="1"/>
  <c r="EE212" i="1"/>
  <c r="EI212" i="1" s="1"/>
  <c r="DU667" i="1"/>
  <c r="DY667" i="1" s="1"/>
  <c r="DM667" i="1"/>
  <c r="DZ771" i="1"/>
  <c r="EE771" i="1"/>
  <c r="EI771" i="1" s="1"/>
  <c r="EF771" i="1"/>
  <c r="EJ771" i="1" s="1"/>
  <c r="DZ628" i="1"/>
  <c r="EE628" i="1"/>
  <c r="EI628" i="1" s="1"/>
  <c r="EF628" i="1"/>
  <c r="EJ628" i="1" s="1"/>
  <c r="DZ723" i="1"/>
  <c r="EE723" i="1"/>
  <c r="EI723" i="1" s="1"/>
  <c r="EF723" i="1"/>
  <c r="EJ723" i="1" s="1"/>
  <c r="DT37" i="1"/>
  <c r="DX37" i="1" s="1"/>
  <c r="DM37" i="1"/>
  <c r="DZ733" i="1"/>
  <c r="EE733" i="1"/>
  <c r="EI733" i="1" s="1"/>
  <c r="EF733" i="1"/>
  <c r="EJ733" i="1" s="1"/>
  <c r="DU227" i="1"/>
  <c r="DY227" i="1" s="1"/>
  <c r="DM227" i="1"/>
  <c r="DT757" i="1"/>
  <c r="DX757" i="1" s="1"/>
  <c r="DM757" i="1"/>
  <c r="DT649" i="1"/>
  <c r="DX649" i="1" s="1"/>
  <c r="DM649" i="1"/>
  <c r="DT83" i="1"/>
  <c r="DX83" i="1" s="1"/>
  <c r="DM83" i="1"/>
  <c r="DU461" i="1"/>
  <c r="DY461" i="1" s="1"/>
  <c r="DM461" i="1"/>
  <c r="DZ172" i="1"/>
  <c r="EF172" i="1"/>
  <c r="EJ172" i="1" s="1"/>
  <c r="EE172" i="1"/>
  <c r="EI172" i="1" s="1"/>
  <c r="DT173" i="1"/>
  <c r="DX173" i="1" s="1"/>
  <c r="DM173" i="1"/>
  <c r="DT7" i="1"/>
  <c r="DX7" i="1" s="1"/>
  <c r="DM7" i="1"/>
  <c r="DT136" i="1"/>
  <c r="DX136" i="1" s="1"/>
  <c r="DM136" i="1"/>
  <c r="DT626" i="1"/>
  <c r="DX626" i="1" s="1"/>
  <c r="DM626" i="1"/>
  <c r="DT585" i="1"/>
  <c r="DX585" i="1" s="1"/>
  <c r="DM585" i="1"/>
  <c r="DT107" i="1"/>
  <c r="DX107" i="1" s="1"/>
  <c r="DM107" i="1"/>
  <c r="DZ244" i="1"/>
  <c r="EE244" i="1"/>
  <c r="EI244" i="1" s="1"/>
  <c r="EF244" i="1"/>
  <c r="EJ244" i="1" s="1"/>
  <c r="EH244" i="1"/>
  <c r="EL244" i="1" s="1"/>
  <c r="DT893" i="1"/>
  <c r="DX893" i="1" s="1"/>
  <c r="DM893" i="1"/>
  <c r="DZ44" i="1"/>
  <c r="EE44" i="1"/>
  <c r="EI44" i="1" s="1"/>
  <c r="EF44" i="1"/>
  <c r="EJ44" i="1" s="1"/>
  <c r="EH44" i="1"/>
  <c r="EL44" i="1" s="1"/>
  <c r="DT126" i="1"/>
  <c r="DX126" i="1" s="1"/>
  <c r="DM126" i="1"/>
  <c r="DT424" i="1"/>
  <c r="DX424" i="1" s="1"/>
  <c r="DM424" i="1"/>
  <c r="DU188" i="1"/>
  <c r="DZ633" i="1"/>
  <c r="EE633" i="1"/>
  <c r="EI633" i="1" s="1"/>
  <c r="EF633" i="1"/>
  <c r="EJ633" i="1" s="1"/>
  <c r="DZ957" i="1"/>
  <c r="EF957" i="1"/>
  <c r="EJ957" i="1" s="1"/>
  <c r="EE957" i="1"/>
  <c r="EI957" i="1" s="1"/>
  <c r="EH957" i="1"/>
  <c r="EL957" i="1" s="1"/>
  <c r="DZ928" i="1"/>
  <c r="EF928" i="1"/>
  <c r="EJ928" i="1" s="1"/>
  <c r="EE928" i="1"/>
  <c r="EI928" i="1" s="1"/>
  <c r="DZ781" i="1"/>
  <c r="EF781" i="1"/>
  <c r="EJ781" i="1" s="1"/>
  <c r="EE781" i="1"/>
  <c r="EI781" i="1" s="1"/>
  <c r="DU275" i="1"/>
  <c r="DY275" i="1" s="1"/>
  <c r="DM275" i="1"/>
  <c r="DZ822" i="1"/>
  <c r="EE822" i="1"/>
  <c r="EI822" i="1" s="1"/>
  <c r="EF822" i="1"/>
  <c r="EJ822" i="1" s="1"/>
  <c r="DU314" i="1"/>
  <c r="DY314" i="1" s="1"/>
  <c r="DM314" i="1"/>
  <c r="DZ496" i="1"/>
  <c r="EE496" i="1"/>
  <c r="EI496" i="1" s="1"/>
  <c r="EF496" i="1"/>
  <c r="EJ496" i="1" s="1"/>
  <c r="DZ697" i="1"/>
  <c r="EE697" i="1"/>
  <c r="EI697" i="1" s="1"/>
  <c r="EF697" i="1"/>
  <c r="EJ697" i="1" s="1"/>
  <c r="DT668" i="1"/>
  <c r="DX668" i="1" s="1"/>
  <c r="DM668" i="1"/>
  <c r="DT816" i="1"/>
  <c r="DX816" i="1" s="1"/>
  <c r="DM816" i="1"/>
  <c r="DU211" i="1"/>
  <c r="DY211" i="1" s="1"/>
  <c r="DM211" i="1"/>
  <c r="DU623" i="1"/>
  <c r="DY623" i="1" s="1"/>
  <c r="DM623" i="1"/>
  <c r="DZ308" i="1"/>
  <c r="EE308" i="1"/>
  <c r="EI308" i="1" s="1"/>
  <c r="EF308" i="1"/>
  <c r="EJ308" i="1" s="1"/>
  <c r="DZ29" i="1"/>
  <c r="EF29" i="1"/>
  <c r="EJ29" i="1" s="1"/>
  <c r="EE29" i="1"/>
  <c r="EI29" i="1" s="1"/>
  <c r="DZ142" i="1"/>
  <c r="EE142" i="1"/>
  <c r="EI142" i="1" s="1"/>
  <c r="EF142" i="1"/>
  <c r="EJ142" i="1" s="1"/>
  <c r="DT570" i="1"/>
  <c r="DX570" i="1" s="1"/>
  <c r="DM570" i="1"/>
  <c r="DU502" i="1"/>
  <c r="DY502" i="1" s="1"/>
  <c r="DM502" i="1"/>
  <c r="DT725" i="1"/>
  <c r="DX725" i="1" s="1"/>
  <c r="DM725" i="1"/>
  <c r="DT152" i="1"/>
  <c r="DX152" i="1" s="1"/>
  <c r="DM152" i="1"/>
  <c r="DU26" i="1"/>
  <c r="DY26" i="1" s="1"/>
  <c r="DM26" i="1"/>
  <c r="ER488" i="1"/>
  <c r="ES488" i="1"/>
  <c r="DV739" i="1"/>
  <c r="DY383" i="1"/>
  <c r="EY682" i="1"/>
  <c r="ET197" i="1"/>
  <c r="EX197" i="1" s="1"/>
  <c r="EH184" i="1"/>
  <c r="EL184" i="1" s="1"/>
  <c r="ET407" i="1"/>
  <c r="EX407" i="1" s="1"/>
  <c r="EU789" i="1"/>
  <c r="ET118" i="1"/>
  <c r="EX118" i="1" s="1"/>
  <c r="ET511" i="1"/>
  <c r="EX511" i="1" s="1"/>
  <c r="EG566" i="1"/>
  <c r="EK566" i="1" s="1"/>
  <c r="EG753" i="1"/>
  <c r="EK753" i="1" s="1"/>
  <c r="EH642" i="1"/>
  <c r="EL642" i="1" s="1"/>
  <c r="EU757" i="1"/>
  <c r="EY757" i="1" s="1"/>
  <c r="ET522" i="1"/>
  <c r="EX522" i="1" s="1"/>
  <c r="EU499" i="1"/>
  <c r="EY499" i="1" s="1"/>
  <c r="ET169" i="1"/>
  <c r="EU435" i="1"/>
  <c r="EY435" i="1" s="1"/>
  <c r="ET740" i="1"/>
  <c r="EX740" i="1" s="1"/>
  <c r="ET590" i="1"/>
  <c r="EX590" i="1" s="1"/>
  <c r="EU333" i="1"/>
  <c r="EU375" i="1"/>
  <c r="EY375" i="1" s="1"/>
  <c r="EG4" i="1"/>
  <c r="EK4" i="1" s="1"/>
  <c r="EV739" i="1"/>
  <c r="EH828" i="1"/>
  <c r="EL828" i="1" s="1"/>
  <c r="EG790" i="1"/>
  <c r="EG76" i="1"/>
  <c r="EK76" i="1" s="1"/>
  <c r="EG169" i="1"/>
  <c r="EK169" i="1" s="1"/>
  <c r="EH435" i="1"/>
  <c r="EL435" i="1" s="1"/>
  <c r="EH170" i="1"/>
  <c r="EL170" i="1" s="1"/>
  <c r="EH844" i="1"/>
  <c r="EL844" i="1" s="1"/>
  <c r="EU502" i="1"/>
  <c r="EY502" i="1" s="1"/>
  <c r="ET844" i="1"/>
  <c r="EX844" i="1" s="1"/>
  <c r="EU186" i="1"/>
  <c r="EY186" i="1" s="1"/>
  <c r="ET697" i="1"/>
  <c r="EX697" i="1" s="1"/>
  <c r="ET302" i="1"/>
  <c r="EX302" i="1" s="1"/>
  <c r="ET898" i="1"/>
  <c r="EX898" i="1" s="1"/>
  <c r="EH210" i="1"/>
  <c r="EL210" i="1" s="1"/>
  <c r="EU723" i="1"/>
  <c r="EY723" i="1" s="1"/>
  <c r="EK833" i="1"/>
  <c r="EU392" i="1"/>
  <c r="EY392" i="1" s="1"/>
  <c r="EU950" i="1"/>
  <c r="EY950" i="1" s="1"/>
  <c r="EG829" i="1"/>
  <c r="EK829" i="1" s="1"/>
  <c r="EH186" i="1"/>
  <c r="EL186" i="1" s="1"/>
  <c r="EG697" i="1"/>
  <c r="EK697" i="1" s="1"/>
  <c r="EG302" i="1"/>
  <c r="EK302" i="1" s="1"/>
  <c r="EG898" i="1"/>
  <c r="EK898" i="1" s="1"/>
  <c r="EG268" i="1"/>
  <c r="EK268" i="1" s="1"/>
  <c r="ET640" i="1"/>
  <c r="EX640" i="1" s="1"/>
  <c r="EU407" i="1"/>
  <c r="EY407" i="1" s="1"/>
  <c r="EH723" i="1"/>
  <c r="EL723" i="1" s="1"/>
  <c r="ET560" i="1"/>
  <c r="EX560" i="1" s="1"/>
  <c r="EG172" i="1"/>
  <c r="EK172" i="1" s="1"/>
  <c r="EI940" i="1"/>
  <c r="EJ935" i="1"/>
  <c r="EU144" i="1"/>
  <c r="EY144" i="1" s="1"/>
  <c r="EU696" i="1"/>
  <c r="EG360" i="1"/>
  <c r="EK360" i="1" s="1"/>
  <c r="EG61" i="1"/>
  <c r="EK61" i="1" s="1"/>
  <c r="EG592" i="1"/>
  <c r="EK592" i="1" s="1"/>
  <c r="EH570" i="1"/>
  <c r="EL570" i="1" s="1"/>
  <c r="EH169" i="1"/>
  <c r="EL169" i="1" s="1"/>
  <c r="EG380" i="1"/>
  <c r="EK944" i="1"/>
  <c r="EH696" i="1"/>
  <c r="EL696" i="1" s="1"/>
  <c r="EM51" i="1"/>
  <c r="ES51" i="1"/>
  <c r="EW51" i="1" s="1"/>
  <c r="ER51" i="1"/>
  <c r="EV51" i="1" s="1"/>
  <c r="EM599" i="1"/>
  <c r="ES599" i="1"/>
  <c r="EW599" i="1" s="1"/>
  <c r="ER599" i="1"/>
  <c r="EV599" i="1" s="1"/>
  <c r="EM590" i="1"/>
  <c r="ES590" i="1"/>
  <c r="EW590" i="1" s="1"/>
  <c r="ER590" i="1"/>
  <c r="EV590" i="1" s="1"/>
  <c r="EM351" i="1"/>
  <c r="ES351" i="1"/>
  <c r="EW351" i="1" s="1"/>
  <c r="ER351" i="1"/>
  <c r="EV351" i="1" s="1"/>
  <c r="ES809" i="1"/>
  <c r="EW809" i="1" s="1"/>
  <c r="ER809" i="1"/>
  <c r="EU809" i="1"/>
  <c r="EM512" i="1"/>
  <c r="ER512" i="1"/>
  <c r="EV512" i="1" s="1"/>
  <c r="ES512" i="1"/>
  <c r="EW512" i="1" s="1"/>
  <c r="CV154" i="1"/>
  <c r="EM154" i="1"/>
  <c r="ES154" i="1"/>
  <c r="EW154" i="1" s="1"/>
  <c r="ER154" i="1"/>
  <c r="EV154" i="1" s="1"/>
  <c r="ES577" i="1"/>
  <c r="ER577" i="1"/>
  <c r="EM684" i="1"/>
  <c r="ES684" i="1"/>
  <c r="EW684" i="1" s="1"/>
  <c r="ER684" i="1"/>
  <c r="EV684" i="1" s="1"/>
  <c r="CV438" i="1"/>
  <c r="EM438" i="1"/>
  <c r="ES438" i="1"/>
  <c r="EW438" i="1" s="1"/>
  <c r="ER438" i="1"/>
  <c r="EV438" i="1" s="1"/>
  <c r="EM722" i="1"/>
  <c r="ES722" i="1"/>
  <c r="EW722" i="1" s="1"/>
  <c r="ER722" i="1"/>
  <c r="EV722" i="1" s="1"/>
  <c r="EM830" i="1"/>
  <c r="ER830" i="1"/>
  <c r="EV830" i="1" s="1"/>
  <c r="ES830" i="1"/>
  <c r="EW830" i="1" s="1"/>
  <c r="EM470" i="1"/>
  <c r="ER470" i="1"/>
  <c r="EV470" i="1" s="1"/>
  <c r="ES470" i="1"/>
  <c r="EW470" i="1" s="1"/>
  <c r="EM158" i="1"/>
  <c r="ES158" i="1"/>
  <c r="EW158" i="1" s="1"/>
  <c r="ER158" i="1"/>
  <c r="EV158" i="1" s="1"/>
  <c r="EM193" i="1"/>
  <c r="ES193" i="1"/>
  <c r="EW193" i="1" s="1"/>
  <c r="ER193" i="1"/>
  <c r="EV193" i="1" s="1"/>
  <c r="EM319" i="1"/>
  <c r="ES319" i="1"/>
  <c r="ER319" i="1"/>
  <c r="EV319" i="1" s="1"/>
  <c r="EM534" i="1"/>
  <c r="ER534" i="1"/>
  <c r="EV534" i="1" s="1"/>
  <c r="ES534" i="1"/>
  <c r="EW534" i="1" s="1"/>
  <c r="EM46" i="1"/>
  <c r="ES46" i="1"/>
  <c r="EW46" i="1" s="1"/>
  <c r="ER46" i="1"/>
  <c r="EV46" i="1" s="1"/>
  <c r="EM968" i="1"/>
  <c r="ER968" i="1"/>
  <c r="EV968" i="1" s="1"/>
  <c r="ES968" i="1"/>
  <c r="EW968" i="1" s="1"/>
  <c r="EM754" i="1"/>
  <c r="ES754" i="1"/>
  <c r="EW754" i="1" s="1"/>
  <c r="ER754" i="1"/>
  <c r="EV754" i="1" s="1"/>
  <c r="EM8" i="1"/>
  <c r="ES8" i="1"/>
  <c r="EW8" i="1" s="1"/>
  <c r="ER8" i="1"/>
  <c r="EV8" i="1" s="1"/>
  <c r="EM565" i="1"/>
  <c r="ER565" i="1"/>
  <c r="ES565" i="1"/>
  <c r="EM130" i="1"/>
  <c r="ES130" i="1"/>
  <c r="EW130" i="1" s="1"/>
  <c r="ER130" i="1"/>
  <c r="EV130" i="1" s="1"/>
  <c r="EM546" i="1"/>
  <c r="ER546" i="1"/>
  <c r="EV546" i="1" s="1"/>
  <c r="ES546" i="1"/>
  <c r="EW546" i="1" s="1"/>
  <c r="CV121" i="1"/>
  <c r="EM121" i="1"/>
  <c r="ES121" i="1"/>
  <c r="EW121" i="1" s="1"/>
  <c r="ER121" i="1"/>
  <c r="EV121" i="1" s="1"/>
  <c r="ES695" i="1"/>
  <c r="ER695" i="1"/>
  <c r="EU695" i="1"/>
  <c r="EM819" i="1"/>
  <c r="ER819" i="1"/>
  <c r="EV819" i="1" s="1"/>
  <c r="ES819" i="1"/>
  <c r="EW819" i="1" s="1"/>
  <c r="EU819" i="1"/>
  <c r="EY819" i="1" s="1"/>
  <c r="EM321" i="1"/>
  <c r="ES321" i="1"/>
  <c r="EW321" i="1" s="1"/>
  <c r="ER321" i="1"/>
  <c r="EV321" i="1" s="1"/>
  <c r="EU321" i="1"/>
  <c r="EY321" i="1" s="1"/>
  <c r="EM371" i="1"/>
  <c r="ER371" i="1"/>
  <c r="EV371" i="1" s="1"/>
  <c r="ES371" i="1"/>
  <c r="EW371" i="1" s="1"/>
  <c r="EU371" i="1"/>
  <c r="EY371" i="1" s="1"/>
  <c r="EM422" i="1"/>
  <c r="ES422" i="1"/>
  <c r="EW422" i="1" s="1"/>
  <c r="ER422" i="1"/>
  <c r="EV422" i="1" s="1"/>
  <c r="EM646" i="1"/>
  <c r="ES646" i="1"/>
  <c r="EW646" i="1" s="1"/>
  <c r="ER646" i="1"/>
  <c r="EV646" i="1" s="1"/>
  <c r="EU646" i="1"/>
  <c r="EY646" i="1" s="1"/>
  <c r="EM845" i="1"/>
  <c r="ES845" i="1"/>
  <c r="EW845" i="1" s="1"/>
  <c r="ER845" i="1"/>
  <c r="EV845" i="1" s="1"/>
  <c r="EU845" i="1"/>
  <c r="EY845" i="1" s="1"/>
  <c r="EM327" i="1"/>
  <c r="ER327" i="1"/>
  <c r="EV327" i="1" s="1"/>
  <c r="ES327" i="1"/>
  <c r="EW327" i="1" s="1"/>
  <c r="CV365" i="1"/>
  <c r="ES365" i="1"/>
  <c r="EW365" i="1" s="1"/>
  <c r="ER365" i="1"/>
  <c r="EM81" i="1"/>
  <c r="ES81" i="1"/>
  <c r="EW81" i="1" s="1"/>
  <c r="ER81" i="1"/>
  <c r="EV81" i="1" s="1"/>
  <c r="EM556" i="1"/>
  <c r="ES556" i="1"/>
  <c r="EW556" i="1" s="1"/>
  <c r="ER556" i="1"/>
  <c r="EV556" i="1" s="1"/>
  <c r="ES635" i="1"/>
  <c r="EW635" i="1" s="1"/>
  <c r="ER635" i="1"/>
  <c r="EM217" i="1"/>
  <c r="ER217" i="1"/>
  <c r="EV217" i="1" s="1"/>
  <c r="ES217" i="1"/>
  <c r="EW217" i="1" s="1"/>
  <c r="EM703" i="1"/>
  <c r="ES703" i="1"/>
  <c r="EW703" i="1" s="1"/>
  <c r="ER703" i="1"/>
  <c r="EV703" i="1" s="1"/>
  <c r="EM680" i="1"/>
  <c r="ES680" i="1"/>
  <c r="EW680" i="1" s="1"/>
  <c r="ER680" i="1"/>
  <c r="EV680" i="1" s="1"/>
  <c r="EM479" i="1"/>
  <c r="ES479" i="1"/>
  <c r="EW479" i="1" s="1"/>
  <c r="ER479" i="1"/>
  <c r="EV479" i="1" s="1"/>
  <c r="CV480" i="1"/>
  <c r="ER480" i="1"/>
  <c r="ES480" i="1"/>
  <c r="ER572" i="1"/>
  <c r="ES572" i="1"/>
  <c r="ES94" i="1"/>
  <c r="ER94" i="1"/>
  <c r="CV128" i="1"/>
  <c r="EM128" i="1"/>
  <c r="ES128" i="1"/>
  <c r="EW128" i="1" s="1"/>
  <c r="ER128" i="1"/>
  <c r="EV128" i="1" s="1"/>
  <c r="EM213" i="1"/>
  <c r="ER213" i="1"/>
  <c r="EV213" i="1" s="1"/>
  <c r="ES213" i="1"/>
  <c r="EW213" i="1" s="1"/>
  <c r="CV715" i="1"/>
  <c r="EM715" i="1"/>
  <c r="ES715" i="1"/>
  <c r="EW715" i="1" s="1"/>
  <c r="ER715" i="1"/>
  <c r="EV715" i="1" s="1"/>
  <c r="EM259" i="1"/>
  <c r="ER259" i="1"/>
  <c r="EV259" i="1" s="1"/>
  <c r="ES259" i="1"/>
  <c r="EW259" i="1" s="1"/>
  <c r="EM159" i="1"/>
  <c r="ER159" i="1"/>
  <c r="EV159" i="1" s="1"/>
  <c r="ES159" i="1"/>
  <c r="EW159" i="1" s="1"/>
  <c r="EM203" i="1"/>
  <c r="ES203" i="1"/>
  <c r="EW203" i="1" s="1"/>
  <c r="ER203" i="1"/>
  <c r="EV203" i="1" s="1"/>
  <c r="CV604" i="1"/>
  <c r="EM604" i="1"/>
  <c r="ER604" i="1"/>
  <c r="EV604" i="1" s="1"/>
  <c r="ES604" i="1"/>
  <c r="EW604" i="1" s="1"/>
  <c r="EM85" i="1"/>
  <c r="ES85" i="1"/>
  <c r="EW85" i="1" s="1"/>
  <c r="ER85" i="1"/>
  <c r="EV85" i="1" s="1"/>
  <c r="EM706" i="1"/>
  <c r="ER706" i="1"/>
  <c r="EV706" i="1" s="1"/>
  <c r="ES706" i="1"/>
  <c r="EW706" i="1" s="1"/>
  <c r="EM401" i="1"/>
  <c r="ER401" i="1"/>
  <c r="EV401" i="1" s="1"/>
  <c r="ES401" i="1"/>
  <c r="EW401" i="1" s="1"/>
  <c r="ES567" i="1"/>
  <c r="ER567" i="1"/>
  <c r="EU567" i="1"/>
  <c r="EM589" i="1"/>
  <c r="ER589" i="1"/>
  <c r="EV589" i="1" s="1"/>
  <c r="ES589" i="1"/>
  <c r="EW589" i="1" s="1"/>
  <c r="EU589" i="1"/>
  <c r="EY589" i="1" s="1"/>
  <c r="EM966" i="1"/>
  <c r="ES966" i="1"/>
  <c r="EW966" i="1" s="1"/>
  <c r="ER966" i="1"/>
  <c r="EV966" i="1" s="1"/>
  <c r="EM415" i="1"/>
  <c r="ES415" i="1"/>
  <c r="EW415" i="1" s="1"/>
  <c r="ER415" i="1"/>
  <c r="EV415" i="1" s="1"/>
  <c r="EM594" i="1"/>
  <c r="ER594" i="1"/>
  <c r="EV594" i="1" s="1"/>
  <c r="ES594" i="1"/>
  <c r="EW594" i="1" s="1"/>
  <c r="ES956" i="1"/>
  <c r="ER956" i="1"/>
  <c r="EV956" i="1" s="1"/>
  <c r="EM312" i="1"/>
  <c r="ES312" i="1"/>
  <c r="EW312" i="1" s="1"/>
  <c r="ER312" i="1"/>
  <c r="EV312" i="1" s="1"/>
  <c r="EM149" i="1"/>
  <c r="ES149" i="1"/>
  <c r="EW149" i="1" s="1"/>
  <c r="ER149" i="1"/>
  <c r="EV149" i="1" s="1"/>
  <c r="EM610" i="1"/>
  <c r="ES610" i="1"/>
  <c r="EW610" i="1" s="1"/>
  <c r="ER610" i="1"/>
  <c r="EV610" i="1" s="1"/>
  <c r="EM297" i="1"/>
  <c r="ER297" i="1"/>
  <c r="EV297" i="1" s="1"/>
  <c r="ES297" i="1"/>
  <c r="EW297" i="1" s="1"/>
  <c r="ER380" i="1"/>
  <c r="ES380" i="1"/>
  <c r="DX380" i="1"/>
  <c r="DV372" i="1"/>
  <c r="DY926" i="1"/>
  <c r="ET173" i="1"/>
  <c r="EX173" i="1" s="1"/>
  <c r="ET515" i="1"/>
  <c r="EX515" i="1" s="1"/>
  <c r="EU565" i="1"/>
  <c r="EY565" i="1" s="1"/>
  <c r="ET210" i="1"/>
  <c r="EX210" i="1" s="1"/>
  <c r="EU494" i="1"/>
  <c r="EY494" i="1" s="1"/>
  <c r="ET957" i="1"/>
  <c r="EX957" i="1" s="1"/>
  <c r="EU876" i="1"/>
  <c r="EY876" i="1" s="1"/>
  <c r="ET496" i="1"/>
  <c r="EX496" i="1" s="1"/>
  <c r="EX739" i="1"/>
  <c r="EX372" i="1"/>
  <c r="EU413" i="1"/>
  <c r="EY413" i="1" s="1"/>
  <c r="EU421" i="1"/>
  <c r="EY421" i="1" s="1"/>
  <c r="EG723" i="1"/>
  <c r="EK723" i="1" s="1"/>
  <c r="EH825" i="1"/>
  <c r="EL825" i="1" s="1"/>
  <c r="EH717" i="1"/>
  <c r="EG456" i="1"/>
  <c r="EK456" i="1" s="1"/>
  <c r="EH96" i="1"/>
  <c r="EH919" i="1"/>
  <c r="EL919" i="1" s="1"/>
  <c r="EU85" i="1"/>
  <c r="EY85" i="1" s="1"/>
  <c r="EG905" i="1"/>
  <c r="EK905" i="1" s="1"/>
  <c r="EH308" i="1"/>
  <c r="EL308" i="1" s="1"/>
  <c r="EU572" i="1"/>
  <c r="EH7" i="1"/>
  <c r="EL7" i="1" s="1"/>
  <c r="ET559" i="1"/>
  <c r="EX559" i="1" s="1"/>
  <c r="ET790" i="1"/>
  <c r="ET422" i="1"/>
  <c r="EX422" i="1" s="1"/>
  <c r="EU8" i="1"/>
  <c r="EY8" i="1" s="1"/>
  <c r="EU480" i="1"/>
  <c r="ET687" i="1"/>
  <c r="EX687" i="1" s="1"/>
  <c r="ET572" i="1"/>
  <c r="EG725" i="1"/>
  <c r="EK725" i="1" s="1"/>
  <c r="EU170" i="1"/>
  <c r="EY170" i="1" s="1"/>
  <c r="EU844" i="1"/>
  <c r="EY844" i="1" s="1"/>
  <c r="ET722" i="1"/>
  <c r="EX722" i="1" s="1"/>
  <c r="ET217" i="1"/>
  <c r="EX217" i="1" s="1"/>
  <c r="EG771" i="1"/>
  <c r="EK771" i="1" s="1"/>
  <c r="EX801" i="1"/>
  <c r="ET695" i="1"/>
  <c r="EX695" i="1" s="1"/>
  <c r="EU142" i="1"/>
  <c r="EW801" i="1"/>
  <c r="EG559" i="1"/>
  <c r="EK559" i="1" s="1"/>
  <c r="EH507" i="1"/>
  <c r="EL507" i="1" s="1"/>
  <c r="EH456" i="1"/>
  <c r="EL456" i="1" s="1"/>
  <c r="EH496" i="1"/>
  <c r="EL496" i="1" s="1"/>
  <c r="EG687" i="1"/>
  <c r="EK687" i="1" s="1"/>
  <c r="ET159" i="1"/>
  <c r="EX159" i="1" s="1"/>
  <c r="EU790" i="1"/>
  <c r="EH768" i="1"/>
  <c r="EL768" i="1" s="1"/>
  <c r="EH142" i="1"/>
  <c r="EL142" i="1" s="1"/>
  <c r="EU121" i="1"/>
  <c r="EY121" i="1" s="1"/>
  <c r="ET842" i="1"/>
  <c r="EX842" i="1" s="1"/>
  <c r="EU635" i="1"/>
  <c r="ET184" i="1"/>
  <c r="ET268" i="1"/>
  <c r="EX268" i="1" s="1"/>
  <c r="ET172" i="1"/>
  <c r="EX172" i="1" s="1"/>
  <c r="EV97" i="1"/>
  <c r="EW417" i="1"/>
  <c r="EG947" i="1"/>
  <c r="EK947" i="1" s="1"/>
  <c r="EG871" i="1"/>
  <c r="EK871" i="1" s="1"/>
  <c r="EH650" i="1"/>
  <c r="EL650" i="1" s="1"/>
  <c r="ET421" i="1"/>
  <c r="EX421" i="1" s="1"/>
  <c r="ET545" i="1"/>
  <c r="EX545" i="1" s="1"/>
  <c r="EJ940" i="1"/>
  <c r="EI935" i="1"/>
  <c r="ET956" i="1"/>
  <c r="EX956" i="1" s="1"/>
  <c r="EY798" i="1"/>
  <c r="ET666" i="1"/>
  <c r="EX666" i="1" s="1"/>
  <c r="EU652" i="1"/>
  <c r="EY652" i="1" s="1"/>
  <c r="EU415" i="1"/>
  <c r="EY415" i="1" s="1"/>
  <c r="EH875" i="1"/>
  <c r="EL875" i="1" s="1"/>
  <c r="EG560" i="1"/>
  <c r="EK560" i="1" s="1"/>
  <c r="EH144" i="1"/>
  <c r="EL144" i="1" s="1"/>
  <c r="EL219" i="1"/>
  <c r="DZ51" i="1"/>
  <c r="EF51" i="1"/>
  <c r="EJ51" i="1" s="1"/>
  <c r="EE51" i="1"/>
  <c r="EI51" i="1" s="1"/>
  <c r="DM322" i="1"/>
  <c r="DZ599" i="1"/>
  <c r="EE599" i="1"/>
  <c r="EI599" i="1" s="1"/>
  <c r="EF599" i="1"/>
  <c r="EJ599" i="1" s="1"/>
  <c r="DZ590" i="1"/>
  <c r="EE590" i="1"/>
  <c r="EI590" i="1" s="1"/>
  <c r="EF590" i="1"/>
  <c r="EJ590" i="1" s="1"/>
  <c r="DZ351" i="1"/>
  <c r="EE351" i="1"/>
  <c r="EI351" i="1" s="1"/>
  <c r="EF351" i="1"/>
  <c r="EJ351" i="1" s="1"/>
  <c r="DZ809" i="1"/>
  <c r="EF809" i="1"/>
  <c r="EJ809" i="1" s="1"/>
  <c r="EE809" i="1"/>
  <c r="EI809" i="1" s="1"/>
  <c r="EH809" i="1"/>
  <c r="EL809" i="1" s="1"/>
  <c r="DM268" i="1"/>
  <c r="DM687" i="1"/>
  <c r="DZ512" i="1"/>
  <c r="EE512" i="1"/>
  <c r="EI512" i="1" s="1"/>
  <c r="EF512" i="1"/>
  <c r="EJ512" i="1" s="1"/>
  <c r="DM606" i="1"/>
  <c r="DM611" i="1"/>
  <c r="DM728" i="1"/>
  <c r="DZ154" i="1"/>
  <c r="EF154" i="1"/>
  <c r="EJ154" i="1" s="1"/>
  <c r="EE154" i="1"/>
  <c r="EI154" i="1" s="1"/>
  <c r="DM92" i="1"/>
  <c r="EF577" i="1"/>
  <c r="EE577" i="1"/>
  <c r="DZ684" i="1"/>
  <c r="EF684" i="1"/>
  <c r="EJ684" i="1" s="1"/>
  <c r="EE684" i="1"/>
  <c r="EI684" i="1" s="1"/>
  <c r="DT790" i="1"/>
  <c r="DM392" i="1"/>
  <c r="DZ438" i="1"/>
  <c r="EE438" i="1"/>
  <c r="EI438" i="1" s="1"/>
  <c r="EF438" i="1"/>
  <c r="EJ438" i="1" s="1"/>
  <c r="DU522" i="1"/>
  <c r="DY522" i="1" s="1"/>
  <c r="DZ722" i="1"/>
  <c r="EE722" i="1"/>
  <c r="EI722" i="1" s="1"/>
  <c r="EF722" i="1"/>
  <c r="EJ722" i="1" s="1"/>
  <c r="DZ830" i="1"/>
  <c r="EF830" i="1"/>
  <c r="EJ830" i="1" s="1"/>
  <c r="EE830" i="1"/>
  <c r="EI830" i="1" s="1"/>
  <c r="DZ470" i="1"/>
  <c r="EF470" i="1"/>
  <c r="EJ470" i="1" s="1"/>
  <c r="EE470" i="1"/>
  <c r="EI470" i="1" s="1"/>
  <c r="DM199" i="1"/>
  <c r="DZ158" i="1"/>
  <c r="EF158" i="1"/>
  <c r="EJ158" i="1" s="1"/>
  <c r="EE158" i="1"/>
  <c r="EI158" i="1" s="1"/>
  <c r="DZ193" i="1"/>
  <c r="EE193" i="1"/>
  <c r="EI193" i="1" s="1"/>
  <c r="EF193" i="1"/>
  <c r="EJ193" i="1" s="1"/>
  <c r="DM391" i="1"/>
  <c r="DZ319" i="1"/>
  <c r="EF319" i="1"/>
  <c r="EJ319" i="1" s="1"/>
  <c r="EE319" i="1"/>
  <c r="EI319" i="1" s="1"/>
  <c r="DU709" i="1"/>
  <c r="DY709" i="1" s="1"/>
  <c r="DM709" i="1"/>
  <c r="DM421" i="1"/>
  <c r="DZ534" i="1"/>
  <c r="EF534" i="1"/>
  <c r="EJ534" i="1" s="1"/>
  <c r="EE534" i="1"/>
  <c r="EI534" i="1" s="1"/>
  <c r="DZ46" i="1"/>
  <c r="EF46" i="1"/>
  <c r="EJ46" i="1" s="1"/>
  <c r="EE46" i="1"/>
  <c r="EI46" i="1" s="1"/>
  <c r="DU704" i="1"/>
  <c r="DM704" i="1"/>
  <c r="DZ968" i="1"/>
  <c r="EF968" i="1"/>
  <c r="EJ968" i="1" s="1"/>
  <c r="EE968" i="1"/>
  <c r="EI968" i="1" s="1"/>
  <c r="DZ754" i="1"/>
  <c r="EE754" i="1"/>
  <c r="EI754" i="1" s="1"/>
  <c r="EF754" i="1"/>
  <c r="EJ754" i="1" s="1"/>
  <c r="DM131" i="1"/>
  <c r="DM186" i="1"/>
  <c r="DM407" i="1"/>
  <c r="DZ8" i="1"/>
  <c r="EE8" i="1"/>
  <c r="EI8" i="1" s="1"/>
  <c r="EF8" i="1"/>
  <c r="EJ8" i="1" s="1"/>
  <c r="DM346" i="1"/>
  <c r="DZ565" i="1"/>
  <c r="EF565" i="1"/>
  <c r="EJ565" i="1" s="1"/>
  <c r="EE565" i="1"/>
  <c r="EI565" i="1" s="1"/>
  <c r="DM210" i="1"/>
  <c r="DZ130" i="1"/>
  <c r="EE130" i="1"/>
  <c r="EI130" i="1" s="1"/>
  <c r="EF130" i="1"/>
  <c r="EJ130" i="1" s="1"/>
  <c r="DM972" i="1"/>
  <c r="DU875" i="1"/>
  <c r="DY875" i="1" s="1"/>
  <c r="DM875" i="1"/>
  <c r="DZ546" i="1"/>
  <c r="EE546" i="1"/>
  <c r="EI546" i="1" s="1"/>
  <c r="EF546" i="1"/>
  <c r="EJ546" i="1" s="1"/>
  <c r="DT169" i="1"/>
  <c r="DX169" i="1" s="1"/>
  <c r="DM169" i="1"/>
  <c r="DZ121" i="1"/>
  <c r="EF121" i="1"/>
  <c r="EJ121" i="1" s="1"/>
  <c r="EE121" i="1"/>
  <c r="EI121" i="1" s="1"/>
  <c r="DM69" i="1"/>
  <c r="DZ695" i="1"/>
  <c r="EE695" i="1"/>
  <c r="EI695" i="1" s="1"/>
  <c r="EF695" i="1"/>
  <c r="EJ695" i="1" s="1"/>
  <c r="EH695" i="1"/>
  <c r="EL695" i="1" s="1"/>
  <c r="DZ819" i="1"/>
  <c r="EF819" i="1"/>
  <c r="EJ819" i="1" s="1"/>
  <c r="EE819" i="1"/>
  <c r="EI819" i="1" s="1"/>
  <c r="EH819" i="1"/>
  <c r="EL819" i="1" s="1"/>
  <c r="DM4" i="1"/>
  <c r="DZ321" i="1"/>
  <c r="EE321" i="1"/>
  <c r="EI321" i="1" s="1"/>
  <c r="EF321" i="1"/>
  <c r="EJ321" i="1" s="1"/>
  <c r="EH321" i="1"/>
  <c r="EL321" i="1" s="1"/>
  <c r="DM910" i="1"/>
  <c r="DM666" i="1"/>
  <c r="DZ371" i="1"/>
  <c r="EE371" i="1"/>
  <c r="EI371" i="1" s="1"/>
  <c r="EF371" i="1"/>
  <c r="EJ371" i="1" s="1"/>
  <c r="EH371" i="1"/>
  <c r="EL371" i="1" s="1"/>
  <c r="DZ422" i="1"/>
  <c r="EF422" i="1"/>
  <c r="EJ422" i="1" s="1"/>
  <c r="EE422" i="1"/>
  <c r="EI422" i="1" s="1"/>
  <c r="DZ646" i="1"/>
  <c r="EF646" i="1"/>
  <c r="EJ646" i="1" s="1"/>
  <c r="EE646" i="1"/>
  <c r="EI646" i="1" s="1"/>
  <c r="EH646" i="1"/>
  <c r="EL646" i="1" s="1"/>
  <c r="DU197" i="1"/>
  <c r="DY197" i="1" s="1"/>
  <c r="DM197" i="1"/>
  <c r="DZ845" i="1"/>
  <c r="EF845" i="1"/>
  <c r="EJ845" i="1" s="1"/>
  <c r="EE845" i="1"/>
  <c r="EI845" i="1" s="1"/>
  <c r="EH845" i="1"/>
  <c r="EL845" i="1" s="1"/>
  <c r="DZ327" i="1"/>
  <c r="EF327" i="1"/>
  <c r="EJ327" i="1" s="1"/>
  <c r="EE327" i="1"/>
  <c r="EI327" i="1" s="1"/>
  <c r="DZ365" i="1"/>
  <c r="EE365" i="1"/>
  <c r="EI365" i="1" s="1"/>
  <c r="EF365" i="1"/>
  <c r="EJ365" i="1" s="1"/>
  <c r="DM871" i="1"/>
  <c r="DZ81" i="1"/>
  <c r="EF81" i="1"/>
  <c r="EJ81" i="1" s="1"/>
  <c r="EE81" i="1"/>
  <c r="EI81" i="1" s="1"/>
  <c r="DM87" i="1"/>
  <c r="DZ556" i="1"/>
  <c r="EE556" i="1"/>
  <c r="EI556" i="1" s="1"/>
  <c r="EF556" i="1"/>
  <c r="EJ556" i="1" s="1"/>
  <c r="DM825" i="1"/>
  <c r="DZ635" i="1"/>
  <c r="EF635" i="1"/>
  <c r="EJ635" i="1" s="1"/>
  <c r="EE635" i="1"/>
  <c r="EI635" i="1" s="1"/>
  <c r="DM144" i="1"/>
  <c r="DM844" i="1"/>
  <c r="DZ217" i="1"/>
  <c r="EF217" i="1"/>
  <c r="EJ217" i="1" s="1"/>
  <c r="EE217" i="1"/>
  <c r="EI217" i="1" s="1"/>
  <c r="DM768" i="1"/>
  <c r="DZ703" i="1"/>
  <c r="EE703" i="1"/>
  <c r="EI703" i="1" s="1"/>
  <c r="EF703" i="1"/>
  <c r="EJ703" i="1" s="1"/>
  <c r="DZ680" i="1"/>
  <c r="EF680" i="1"/>
  <c r="EJ680" i="1" s="1"/>
  <c r="EE680" i="1"/>
  <c r="EI680" i="1" s="1"/>
  <c r="DM456" i="1"/>
  <c r="DZ479" i="1"/>
  <c r="EE479" i="1"/>
  <c r="EI479" i="1" s="1"/>
  <c r="EF479" i="1"/>
  <c r="EJ479" i="1" s="1"/>
  <c r="DZ480" i="1"/>
  <c r="EE480" i="1"/>
  <c r="EI480" i="1" s="1"/>
  <c r="EF480" i="1"/>
  <c r="EJ480" i="1" s="1"/>
  <c r="EF572" i="1"/>
  <c r="EE572" i="1"/>
  <c r="EF94" i="1"/>
  <c r="EE94" i="1"/>
  <c r="DT876" i="1"/>
  <c r="DX876" i="1" s="1"/>
  <c r="DM876" i="1"/>
  <c r="DM140" i="1"/>
  <c r="DZ128" i="1"/>
  <c r="EE128" i="1"/>
  <c r="EI128" i="1" s="1"/>
  <c r="EF128" i="1"/>
  <c r="EJ128" i="1" s="1"/>
  <c r="DZ213" i="1"/>
  <c r="EF213" i="1"/>
  <c r="EJ213" i="1" s="1"/>
  <c r="EE213" i="1"/>
  <c r="EI213" i="1" s="1"/>
  <c r="DM559" i="1"/>
  <c r="DM515" i="1"/>
  <c r="DM494" i="1"/>
  <c r="DZ715" i="1"/>
  <c r="EF715" i="1"/>
  <c r="EJ715" i="1" s="1"/>
  <c r="EE715" i="1"/>
  <c r="EI715" i="1" s="1"/>
  <c r="DZ259" i="1"/>
  <c r="EF259" i="1"/>
  <c r="EJ259" i="1" s="1"/>
  <c r="EE259" i="1"/>
  <c r="EI259" i="1" s="1"/>
  <c r="DM212" i="1"/>
  <c r="DZ159" i="1"/>
  <c r="EE159" i="1"/>
  <c r="EI159" i="1" s="1"/>
  <c r="EF159" i="1"/>
  <c r="EJ159" i="1" s="1"/>
  <c r="DZ203" i="1"/>
  <c r="EE203" i="1"/>
  <c r="EI203" i="1" s="1"/>
  <c r="EF203" i="1"/>
  <c r="EJ203" i="1" s="1"/>
  <c r="DM628" i="1"/>
  <c r="DM723" i="1"/>
  <c r="CZ2" i="1"/>
  <c r="DM733" i="1"/>
  <c r="DZ604" i="1"/>
  <c r="EF604" i="1"/>
  <c r="EJ604" i="1" s="1"/>
  <c r="EE604" i="1"/>
  <c r="EI604" i="1" s="1"/>
  <c r="DM172" i="1"/>
  <c r="DZ85" i="1"/>
  <c r="EF85" i="1"/>
  <c r="EJ85" i="1" s="1"/>
  <c r="EE85" i="1"/>
  <c r="EI85" i="1" s="1"/>
  <c r="DZ706" i="1"/>
  <c r="EE706" i="1"/>
  <c r="EI706" i="1" s="1"/>
  <c r="EF706" i="1"/>
  <c r="EJ706" i="1" s="1"/>
  <c r="DZ401" i="1"/>
  <c r="EF401" i="1"/>
  <c r="EJ401" i="1" s="1"/>
  <c r="EE401" i="1"/>
  <c r="EI401" i="1" s="1"/>
  <c r="DZ567" i="1"/>
  <c r="EF567" i="1"/>
  <c r="EJ567" i="1" s="1"/>
  <c r="EE567" i="1"/>
  <c r="EI567" i="1" s="1"/>
  <c r="EH567" i="1"/>
  <c r="EL567" i="1" s="1"/>
  <c r="DZ589" i="1"/>
  <c r="EF589" i="1"/>
  <c r="EJ589" i="1" s="1"/>
  <c r="EE589" i="1"/>
  <c r="EI589" i="1" s="1"/>
  <c r="EH589" i="1"/>
  <c r="EL589" i="1" s="1"/>
  <c r="DM244" i="1"/>
  <c r="DM44" i="1"/>
  <c r="DZ966" i="1"/>
  <c r="EF966" i="1"/>
  <c r="EJ966" i="1" s="1"/>
  <c r="EE966" i="1"/>
  <c r="EI966" i="1" s="1"/>
  <c r="DZ415" i="1"/>
  <c r="EE415" i="1"/>
  <c r="EI415" i="1" s="1"/>
  <c r="EF415" i="1"/>
  <c r="EJ415" i="1" s="1"/>
  <c r="DU633" i="1"/>
  <c r="DY633" i="1" s="1"/>
  <c r="DM633" i="1"/>
  <c r="DZ594" i="1"/>
  <c r="EE594" i="1"/>
  <c r="EI594" i="1" s="1"/>
  <c r="EF594" i="1"/>
  <c r="EJ594" i="1" s="1"/>
  <c r="DM957" i="1"/>
  <c r="DM928" i="1"/>
  <c r="DZ956" i="1"/>
  <c r="EF956" i="1"/>
  <c r="EJ956" i="1" s="1"/>
  <c r="EE956" i="1"/>
  <c r="EI956" i="1" s="1"/>
  <c r="DM781" i="1"/>
  <c r="DZ312" i="1"/>
  <c r="EE312" i="1"/>
  <c r="EI312" i="1" s="1"/>
  <c r="EF312" i="1"/>
  <c r="EJ312" i="1" s="1"/>
  <c r="DM822" i="1"/>
  <c r="DM496" i="1"/>
  <c r="DM697" i="1"/>
  <c r="DZ149" i="1"/>
  <c r="EE149" i="1"/>
  <c r="EI149" i="1" s="1"/>
  <c r="EF149" i="1"/>
  <c r="EJ149" i="1" s="1"/>
  <c r="DM308" i="1"/>
  <c r="DZ610" i="1"/>
  <c r="EE610" i="1"/>
  <c r="EI610" i="1" s="1"/>
  <c r="EF610" i="1"/>
  <c r="EJ610" i="1" s="1"/>
  <c r="DM142" i="1"/>
  <c r="DZ297" i="1"/>
  <c r="EF297" i="1"/>
  <c r="EJ297" i="1" s="1"/>
  <c r="EE297" i="1"/>
  <c r="EI297" i="1" s="1"/>
  <c r="EF74" i="1"/>
  <c r="EE74" i="1"/>
  <c r="DW969" i="1"/>
  <c r="DW239" i="1"/>
  <c r="DY936" i="1"/>
  <c r="DX247" i="1"/>
  <c r="DY414" i="1"/>
  <c r="DY64" i="1"/>
  <c r="DY363" i="1"/>
  <c r="ET392" i="1"/>
  <c r="EX392" i="1" s="1"/>
  <c r="EU259" i="1"/>
  <c r="EY259" i="1" s="1"/>
  <c r="EU642" i="1"/>
  <c r="EY642" i="1" s="1"/>
  <c r="EG594" i="1"/>
  <c r="EK594" i="1" s="1"/>
  <c r="EH29" i="1"/>
  <c r="EL29" i="1" s="1"/>
  <c r="EG728" i="1"/>
  <c r="EK728" i="1" s="1"/>
  <c r="EG715" i="1"/>
  <c r="EK715" i="1" s="1"/>
  <c r="EU268" i="1"/>
  <c r="EY268" i="1" s="1"/>
  <c r="EU871" i="1"/>
  <c r="EY871" i="1" s="1"/>
  <c r="ET928" i="1"/>
  <c r="EX928" i="1" s="1"/>
  <c r="EJ372" i="1"/>
  <c r="EV944" i="1"/>
  <c r="EG577" i="1"/>
  <c r="EG94" i="1"/>
  <c r="EH868" i="1"/>
  <c r="EL868" i="1" s="1"/>
  <c r="EG83" i="1"/>
  <c r="EK83" i="1" s="1"/>
  <c r="EG415" i="1"/>
  <c r="EK415" i="1" s="1"/>
  <c r="ET725" i="1"/>
  <c r="EX725" i="1" s="1"/>
  <c r="EX406" i="1"/>
  <c r="ET4" i="1"/>
  <c r="EX4" i="1" s="1"/>
  <c r="ET130" i="1"/>
  <c r="EX130" i="1" s="1"/>
  <c r="ET706" i="1"/>
  <c r="EX706" i="1" s="1"/>
  <c r="EH822" i="1"/>
  <c r="EL822" i="1" s="1"/>
  <c r="EH217" i="1"/>
  <c r="EL217" i="1" s="1"/>
  <c r="ET852" i="1"/>
  <c r="EX852" i="1" s="1"/>
  <c r="EU456" i="1"/>
  <c r="EY456" i="1" s="1"/>
  <c r="EU496" i="1"/>
  <c r="EY496" i="1" s="1"/>
  <c r="EG704" i="1"/>
  <c r="EK704" i="1" s="1"/>
  <c r="EU768" i="1"/>
  <c r="EY768" i="1" s="1"/>
  <c r="EV801" i="1"/>
  <c r="EL145" i="1"/>
  <c r="EH212" i="1"/>
  <c r="EL212" i="1" s="1"/>
  <c r="EG910" i="1"/>
  <c r="EK910" i="1" s="1"/>
  <c r="EG599" i="1"/>
  <c r="EK599" i="1" s="1"/>
  <c r="EG652" i="1"/>
  <c r="EK652" i="1" s="1"/>
  <c r="EH687" i="1"/>
  <c r="EL687" i="1" s="1"/>
  <c r="ET213" i="1"/>
  <c r="EX213" i="1" s="1"/>
  <c r="EU479" i="1"/>
  <c r="EY479" i="1" s="1"/>
  <c r="ET512" i="1"/>
  <c r="EX512" i="1" s="1"/>
  <c r="EU781" i="1"/>
  <c r="EY781" i="1" s="1"/>
  <c r="ET259" i="1"/>
  <c r="EX259" i="1" s="1"/>
  <c r="EU650" i="1"/>
  <c r="EY650" i="1" s="1"/>
  <c r="ET371" i="1"/>
  <c r="EX371" i="1" s="1"/>
  <c r="EG193" i="1"/>
  <c r="EK193" i="1" s="1"/>
  <c r="ET85" i="1"/>
  <c r="EX85" i="1" s="1"/>
  <c r="EV417" i="1"/>
  <c r="EG680" i="1"/>
  <c r="EK680" i="1" s="1"/>
  <c r="EH479" i="1"/>
  <c r="EL479" i="1" s="1"/>
  <c r="EG512" i="1"/>
  <c r="EK512" i="1" s="1"/>
  <c r="EH781" i="1"/>
  <c r="EL781" i="1" s="1"/>
  <c r="EG259" i="1"/>
  <c r="EK259" i="1" s="1"/>
  <c r="EG8" i="1"/>
  <c r="EK8" i="1" s="1"/>
  <c r="EG51" i="1"/>
  <c r="EK51" i="1" s="1"/>
  <c r="EK219" i="1"/>
  <c r="EG85" i="1"/>
  <c r="EK85" i="1" s="1"/>
  <c r="EU830" i="1"/>
  <c r="EY830" i="1" s="1"/>
  <c r="ET606" i="1"/>
  <c r="EX606" i="1" s="1"/>
  <c r="EL739" i="1"/>
  <c r="ET628" i="1"/>
  <c r="EX628" i="1" s="1"/>
  <c r="ET96" i="1"/>
  <c r="EU51" i="1"/>
  <c r="EY51" i="1" s="1"/>
  <c r="ET26" i="1"/>
  <c r="EX26" i="1" s="1"/>
  <c r="EG44" i="1"/>
  <c r="EK44" i="1" s="1"/>
  <c r="EG966" i="1"/>
  <c r="EK966" i="1" s="1"/>
  <c r="EU131" i="1"/>
  <c r="EY131" i="1" s="1"/>
  <c r="EG545" i="1"/>
  <c r="EK545" i="1" s="1"/>
  <c r="EU559" i="1"/>
  <c r="EY559" i="1" s="1"/>
  <c r="EG956" i="1"/>
  <c r="EK956" i="1" s="1"/>
  <c r="EG666" i="1"/>
  <c r="EK666" i="1" s="1"/>
  <c r="EG628" i="1"/>
  <c r="EK628" i="1" s="1"/>
  <c r="EG96" i="1"/>
  <c r="EH51" i="1"/>
  <c r="EL51" i="1" s="1"/>
  <c r="EG26" i="1"/>
  <c r="EK26" i="1" s="1"/>
  <c r="EH131" i="1"/>
  <c r="EL131" i="1" s="1"/>
  <c r="EH441" i="1"/>
  <c r="EL441" i="1" s="1"/>
  <c r="EH559" i="1"/>
  <c r="EL559" i="1" s="1"/>
  <c r="EG370" i="1"/>
  <c r="EK370" i="1" s="1"/>
  <c r="EM665" i="1"/>
  <c r="ES665" i="1"/>
  <c r="EW665" i="1" s="1"/>
  <c r="ER665" i="1"/>
  <c r="EV665" i="1" s="1"/>
  <c r="EM760" i="1"/>
  <c r="ER760" i="1"/>
  <c r="EV760" i="1" s="1"/>
  <c r="ES760" i="1"/>
  <c r="EW760" i="1" s="1"/>
  <c r="EM858" i="1"/>
  <c r="ER858" i="1"/>
  <c r="EV858" i="1" s="1"/>
  <c r="ES858" i="1"/>
  <c r="EW858" i="1" s="1"/>
  <c r="ES287" i="1"/>
  <c r="EW287" i="1" s="1"/>
  <c r="ER287" i="1"/>
  <c r="EM705" i="1"/>
  <c r="ES705" i="1"/>
  <c r="EW705" i="1" s="1"/>
  <c r="ER705" i="1"/>
  <c r="EV705" i="1" s="1"/>
  <c r="ER828" i="1"/>
  <c r="ES828" i="1"/>
  <c r="EM742" i="1"/>
  <c r="ER742" i="1"/>
  <c r="EV742" i="1" s="1"/>
  <c r="ES742" i="1"/>
  <c r="EW742" i="1" s="1"/>
  <c r="EM323" i="1"/>
  <c r="ES323" i="1"/>
  <c r="EW323" i="1" s="1"/>
  <c r="ER323" i="1"/>
  <c r="EV323" i="1" s="1"/>
  <c r="ER865" i="1"/>
  <c r="ES865" i="1"/>
  <c r="EM852" i="1"/>
  <c r="ER852" i="1"/>
  <c r="EV852" i="1" s="1"/>
  <c r="ES852" i="1"/>
  <c r="EW852" i="1" s="1"/>
  <c r="EM829" i="1"/>
  <c r="ES829" i="1"/>
  <c r="EW829" i="1" s="1"/>
  <c r="ER829" i="1"/>
  <c r="EV829" i="1" s="1"/>
  <c r="EM178" i="1"/>
  <c r="ER178" i="1"/>
  <c r="EV178" i="1" s="1"/>
  <c r="ES178" i="1"/>
  <c r="EW178" i="1" s="1"/>
  <c r="EM155" i="1"/>
  <c r="ES155" i="1"/>
  <c r="EW155" i="1" s="1"/>
  <c r="ER155" i="1"/>
  <c r="EV155" i="1" s="1"/>
  <c r="CV971" i="1"/>
  <c r="EM971" i="1"/>
  <c r="ES971" i="1"/>
  <c r="EW971" i="1" s="1"/>
  <c r="ER971" i="1"/>
  <c r="EV971" i="1" s="1"/>
  <c r="CV450" i="1"/>
  <c r="EM450" i="1"/>
  <c r="ES450" i="1"/>
  <c r="EW450" i="1" s="1"/>
  <c r="ER450" i="1"/>
  <c r="EV450" i="1" s="1"/>
  <c r="CV694" i="1"/>
  <c r="EM694" i="1"/>
  <c r="ES694" i="1"/>
  <c r="EW694" i="1" s="1"/>
  <c r="ER694" i="1"/>
  <c r="EV694" i="1" s="1"/>
  <c r="CV61" i="1"/>
  <c r="EM61" i="1"/>
  <c r="ES61" i="1"/>
  <c r="EW61" i="1" s="1"/>
  <c r="ER61" i="1"/>
  <c r="EV61" i="1" s="1"/>
  <c r="EM57" i="1"/>
  <c r="ER57" i="1"/>
  <c r="EV57" i="1" s="1"/>
  <c r="ES57" i="1"/>
  <c r="EW57" i="1" s="1"/>
  <c r="EM234" i="1"/>
  <c r="ER234" i="1"/>
  <c r="EV234" i="1" s="1"/>
  <c r="ES234" i="1"/>
  <c r="EW234" i="1" s="1"/>
  <c r="ES731" i="1"/>
  <c r="ER731" i="1"/>
  <c r="EV731" i="1" s="1"/>
  <c r="EM950" i="1"/>
  <c r="ES950" i="1"/>
  <c r="EW950" i="1" s="1"/>
  <c r="ER950" i="1"/>
  <c r="EV950" i="1" s="1"/>
  <c r="EM76" i="1"/>
  <c r="ES76" i="1"/>
  <c r="EW76" i="1" s="1"/>
  <c r="ER76" i="1"/>
  <c r="EV76" i="1" s="1"/>
  <c r="EM38" i="1"/>
  <c r="ER38" i="1"/>
  <c r="EV38" i="1" s="1"/>
  <c r="ES38" i="1"/>
  <c r="EW38" i="1" s="1"/>
  <c r="EM592" i="1"/>
  <c r="ER592" i="1"/>
  <c r="EV592" i="1" s="1"/>
  <c r="ES592" i="1"/>
  <c r="EW592" i="1" s="1"/>
  <c r="EM24" i="1"/>
  <c r="ER24" i="1"/>
  <c r="EV24" i="1" s="1"/>
  <c r="ES24" i="1"/>
  <c r="EW24" i="1" s="1"/>
  <c r="EU24" i="1"/>
  <c r="EY24" i="1" s="1"/>
  <c r="EM861" i="1"/>
  <c r="ER861" i="1"/>
  <c r="EV861" i="1" s="1"/>
  <c r="ES861" i="1"/>
  <c r="EW861" i="1" s="1"/>
  <c r="EM466" i="1"/>
  <c r="ES466" i="1"/>
  <c r="EW466" i="1" s="1"/>
  <c r="ER466" i="1"/>
  <c r="EV466" i="1" s="1"/>
  <c r="EM507" i="1"/>
  <c r="ER507" i="1"/>
  <c r="EV507" i="1" s="1"/>
  <c r="ES507" i="1"/>
  <c r="EW507" i="1" s="1"/>
  <c r="EM535" i="1"/>
  <c r="ES535" i="1"/>
  <c r="EW535" i="1" s="1"/>
  <c r="ER535" i="1"/>
  <c r="EV535" i="1" s="1"/>
  <c r="EM672" i="1"/>
  <c r="ER672" i="1"/>
  <c r="EV672" i="1" s="1"/>
  <c r="ES672" i="1"/>
  <c r="EW672" i="1" s="1"/>
  <c r="EM242" i="1"/>
  <c r="ES242" i="1"/>
  <c r="ER242" i="1"/>
  <c r="EM951" i="1"/>
  <c r="ES951" i="1"/>
  <c r="EW951" i="1" s="1"/>
  <c r="ER951" i="1"/>
  <c r="EV951" i="1" s="1"/>
  <c r="EU951" i="1"/>
  <c r="EY951" i="1" s="1"/>
  <c r="EM664" i="1"/>
  <c r="ER664" i="1"/>
  <c r="EV664" i="1" s="1"/>
  <c r="ES664" i="1"/>
  <c r="EW664" i="1" s="1"/>
  <c r="CV253" i="1"/>
  <c r="ES253" i="1"/>
  <c r="ER253" i="1"/>
  <c r="ES696" i="1"/>
  <c r="ER696" i="1"/>
  <c r="EM286" i="1"/>
  <c r="ES286" i="1"/>
  <c r="EW286" i="1" s="1"/>
  <c r="ER286" i="1"/>
  <c r="EV286" i="1" s="1"/>
  <c r="EM814" i="1"/>
  <c r="ES814" i="1"/>
  <c r="EW814" i="1" s="1"/>
  <c r="ER814" i="1"/>
  <c r="EV814" i="1" s="1"/>
  <c r="EM291" i="1"/>
  <c r="ES291" i="1"/>
  <c r="EW291" i="1" s="1"/>
  <c r="ER291" i="1"/>
  <c r="EV291" i="1" s="1"/>
  <c r="ER333" i="1"/>
  <c r="ES333" i="1"/>
  <c r="EM360" i="1"/>
  <c r="ER360" i="1"/>
  <c r="EV360" i="1" s="1"/>
  <c r="ES360" i="1"/>
  <c r="EW360" i="1" s="1"/>
  <c r="EM652" i="1"/>
  <c r="ES652" i="1"/>
  <c r="EW652" i="1" s="1"/>
  <c r="ER652" i="1"/>
  <c r="EV652" i="1" s="1"/>
  <c r="ER237" i="1"/>
  <c r="ES237" i="1"/>
  <c r="EM941" i="1"/>
  <c r="ER941" i="1"/>
  <c r="EV941" i="1" s="1"/>
  <c r="ES941" i="1"/>
  <c r="EW941" i="1" s="1"/>
  <c r="EM2" i="1"/>
  <c r="ER2" i="1"/>
  <c r="EV2" i="1" s="1"/>
  <c r="ES2" i="1"/>
  <c r="EM302" i="1"/>
  <c r="ER302" i="1"/>
  <c r="EV302" i="1" s="1"/>
  <c r="ES302" i="1"/>
  <c r="EW302" i="1" s="1"/>
  <c r="ER620" i="1"/>
  <c r="ES620" i="1"/>
  <c r="EM683" i="1"/>
  <c r="ES683" i="1"/>
  <c r="EW683" i="1" s="1"/>
  <c r="ER683" i="1"/>
  <c r="EV683" i="1" s="1"/>
  <c r="ES111" i="1"/>
  <c r="EW111" i="1" s="1"/>
  <c r="ER111" i="1"/>
  <c r="EM566" i="1"/>
  <c r="ES566" i="1"/>
  <c r="EW566" i="1" s="1"/>
  <c r="ER566" i="1"/>
  <c r="EV566" i="1" s="1"/>
  <c r="EM432" i="1"/>
  <c r="ES432" i="1"/>
  <c r="EW432" i="1" s="1"/>
  <c r="ER432" i="1"/>
  <c r="EV432" i="1" s="1"/>
  <c r="EU432" i="1"/>
  <c r="EY432" i="1" s="1"/>
  <c r="EM712" i="1"/>
  <c r="ES712" i="1"/>
  <c r="EW712" i="1" s="1"/>
  <c r="ER712" i="1"/>
  <c r="EV712" i="1" s="1"/>
  <c r="EU712" i="1"/>
  <c r="EY712" i="1" s="1"/>
  <c r="EM622" i="1"/>
  <c r="ES622" i="1"/>
  <c r="EW622" i="1" s="1"/>
  <c r="ER622" i="1"/>
  <c r="EV622" i="1" s="1"/>
  <c r="EM368" i="1"/>
  <c r="ES368" i="1"/>
  <c r="EW368" i="1" s="1"/>
  <c r="ER368" i="1"/>
  <c r="EV368" i="1" s="1"/>
  <c r="EU368" i="1"/>
  <c r="EY368" i="1" s="1"/>
  <c r="EM388" i="1"/>
  <c r="ES388" i="1"/>
  <c r="EW388" i="1" s="1"/>
  <c r="ER388" i="1"/>
  <c r="EV388" i="1" s="1"/>
  <c r="ES132" i="1"/>
  <c r="EW132" i="1" s="1"/>
  <c r="ER132" i="1"/>
  <c r="EM441" i="1"/>
  <c r="ES441" i="1"/>
  <c r="EW441" i="1" s="1"/>
  <c r="ER441" i="1"/>
  <c r="EV441" i="1" s="1"/>
  <c r="EM511" i="1"/>
  <c r="ER511" i="1"/>
  <c r="EV511" i="1" s="1"/>
  <c r="ES511" i="1"/>
  <c r="EW511" i="1" s="1"/>
  <c r="ES74" i="1"/>
  <c r="ER74" i="1"/>
  <c r="DV969" i="1"/>
  <c r="DY380" i="1"/>
  <c r="DV383" i="1"/>
  <c r="DV239" i="1"/>
  <c r="DV677" i="1"/>
  <c r="DX726" i="1"/>
  <c r="DY726" i="1"/>
  <c r="DW48" i="1"/>
  <c r="DY247" i="1"/>
  <c r="DY739" i="1"/>
  <c r="DY498" i="1"/>
  <c r="EU611" i="1"/>
  <c r="EY611" i="1" s="1"/>
  <c r="EU323" i="1"/>
  <c r="EY323" i="1" s="1"/>
  <c r="ET438" i="1"/>
  <c r="ET546" i="1"/>
  <c r="EX546" i="1" s="1"/>
  <c r="EU604" i="1"/>
  <c r="EY604" i="1" s="1"/>
  <c r="EU96" i="1"/>
  <c r="EU111" i="1"/>
  <c r="EY111" i="1" s="1"/>
  <c r="EU193" i="1"/>
  <c r="EY193" i="1" s="1"/>
  <c r="EH728" i="1"/>
  <c r="EL728" i="1" s="1"/>
  <c r="EH466" i="1"/>
  <c r="EL466" i="1" s="1"/>
  <c r="EG419" i="1"/>
  <c r="EK419" i="1" s="1"/>
  <c r="ET905" i="1"/>
  <c r="EX905" i="1" s="1"/>
  <c r="EU308" i="1"/>
  <c r="EY308" i="1" s="1"/>
  <c r="ET227" i="1"/>
  <c r="EX227" i="1" s="1"/>
  <c r="EU672" i="1"/>
  <c r="EY672" i="1" s="1"/>
  <c r="EU928" i="1"/>
  <c r="EY928" i="1" s="1"/>
  <c r="ET703" i="1"/>
  <c r="EX703" i="1" s="1"/>
  <c r="EI372" i="1"/>
  <c r="EG401" i="1"/>
  <c r="EK401" i="1" s="1"/>
  <c r="EH667" i="1"/>
  <c r="EL667" i="1" s="1"/>
  <c r="EH94" i="1"/>
  <c r="ET704" i="1"/>
  <c r="EX704" i="1" s="1"/>
  <c r="EU488" i="1"/>
  <c r="ET771" i="1"/>
  <c r="EX771" i="1" s="1"/>
  <c r="EH470" i="1"/>
  <c r="EL470" i="1" s="1"/>
  <c r="EI145" i="1"/>
  <c r="EW372" i="1"/>
  <c r="EU37" i="1"/>
  <c r="EY37" i="1" s="1"/>
  <c r="EU212" i="1"/>
  <c r="EY212" i="1" s="1"/>
  <c r="ET910" i="1"/>
  <c r="EX910" i="1" s="1"/>
  <c r="ET599" i="1"/>
  <c r="EX599" i="1" s="1"/>
  <c r="EU687" i="1"/>
  <c r="EY687" i="1" s="1"/>
  <c r="EG144" i="1"/>
  <c r="EK144" i="1" s="1"/>
  <c r="EU450" i="1"/>
  <c r="EY450" i="1" s="1"/>
  <c r="EU155" i="1"/>
  <c r="EY155" i="1" s="1"/>
  <c r="EG131" i="1"/>
  <c r="EK131" i="1" s="1"/>
  <c r="EG514" i="1"/>
  <c r="EK514" i="1" s="1"/>
  <c r="EU555" i="1"/>
  <c r="ET69" i="1"/>
  <c r="EX69" i="1" s="1"/>
  <c r="ET142" i="1"/>
  <c r="ET92" i="1"/>
  <c r="EX92" i="1" s="1"/>
  <c r="EH37" i="1"/>
  <c r="EL37" i="1" s="1"/>
  <c r="EH641" i="1"/>
  <c r="EL641" i="1" s="1"/>
  <c r="EG623" i="1"/>
  <c r="EK623" i="1" s="1"/>
  <c r="EG626" i="1"/>
  <c r="EK626" i="1" s="1"/>
  <c r="EG611" i="1"/>
  <c r="EK611" i="1" s="1"/>
  <c r="EG203" i="1"/>
  <c r="EK203" i="1" s="1"/>
  <c r="EH594" i="1"/>
  <c r="EL594" i="1" s="1"/>
  <c r="ET672" i="1"/>
  <c r="EX672" i="1" s="1"/>
  <c r="EH555" i="1"/>
  <c r="EG69" i="1"/>
  <c r="EK69" i="1" s="1"/>
  <c r="EG142" i="1"/>
  <c r="EK142" i="1" s="1"/>
  <c r="EG92" i="1"/>
  <c r="EK92" i="1" s="1"/>
  <c r="EI719" i="1"/>
  <c r="EU680" i="1"/>
  <c r="EY680" i="1" s="1"/>
  <c r="EU515" i="1"/>
  <c r="EY515" i="1" s="1"/>
  <c r="ET507" i="1"/>
  <c r="EX507" i="1" s="1"/>
  <c r="EU546" i="1"/>
  <c r="EY546" i="1" s="1"/>
  <c r="EX417" i="1"/>
  <c r="ET8" i="1"/>
  <c r="EX8" i="1" s="1"/>
  <c r="ET51" i="1"/>
  <c r="EX51" i="1" s="1"/>
  <c r="EH610" i="1"/>
  <c r="EL610" i="1" s="1"/>
  <c r="EG941" i="1"/>
  <c r="EK941" i="1" s="1"/>
  <c r="EG29" i="1"/>
  <c r="EK29" i="1" s="1"/>
  <c r="ET622" i="1"/>
  <c r="EX622" i="1" s="1"/>
  <c r="EH121" i="1"/>
  <c r="EL121" i="1" s="1"/>
  <c r="EG842" i="1"/>
  <c r="EK842" i="1" s="1"/>
  <c r="EH680" i="1"/>
  <c r="EL680" i="1" s="1"/>
  <c r="EH515" i="1"/>
  <c r="EL515" i="1" s="1"/>
  <c r="EH546" i="1"/>
  <c r="EL546" i="1" s="1"/>
  <c r="EX798" i="1"/>
  <c r="ET368" i="1"/>
  <c r="EX368" i="1" s="1"/>
  <c r="EH640" i="1"/>
  <c r="EL640" i="1" s="1"/>
  <c r="EU253" i="1"/>
  <c r="ET709" i="1"/>
  <c r="EX709" i="1" s="1"/>
  <c r="EU199" i="1"/>
  <c r="EY199" i="1" s="1"/>
  <c r="EY944" i="1"/>
  <c r="EU128" i="1"/>
  <c r="EY128" i="1" s="1"/>
  <c r="ET822" i="1"/>
  <c r="EX822" i="1" s="1"/>
  <c r="EU956" i="1"/>
  <c r="ET781" i="1"/>
  <c r="EX781" i="1" s="1"/>
  <c r="EY801" i="1"/>
  <c r="EH407" i="1"/>
  <c r="EL407" i="1" s="1"/>
  <c r="EU140" i="1"/>
  <c r="EY140" i="1" s="1"/>
  <c r="EU941" i="1"/>
  <c r="EY941" i="1" s="1"/>
  <c r="EH830" i="1"/>
  <c r="EL830" i="1" s="1"/>
  <c r="EG606" i="1"/>
  <c r="EK606" i="1" s="1"/>
  <c r="EU706" i="1"/>
  <c r="EY706" i="1" s="1"/>
  <c r="EG188" i="1"/>
  <c r="EK188" i="1" s="1"/>
  <c r="EH128" i="1"/>
  <c r="EL128" i="1" s="1"/>
  <c r="EG649" i="1"/>
  <c r="EK649" i="1" s="1"/>
  <c r="EG822" i="1"/>
  <c r="EK822" i="1" s="1"/>
  <c r="EH956" i="1"/>
  <c r="EL956" i="1" s="1"/>
  <c r="EG781" i="1"/>
  <c r="EK781" i="1" s="1"/>
  <c r="ET594" i="1"/>
  <c r="EX594" i="1" s="1"/>
  <c r="EU29" i="1"/>
  <c r="EY29" i="1" s="1"/>
  <c r="ET728" i="1"/>
  <c r="EX728" i="1" s="1"/>
  <c r="EH140" i="1"/>
  <c r="EL140" i="1" s="1"/>
  <c r="EL833" i="1"/>
  <c r="EU703" i="1"/>
  <c r="EY703" i="1" s="1"/>
  <c r="EU172" i="1"/>
  <c r="EY172" i="1" s="1"/>
  <c r="EK64" i="1"/>
  <c r="EH706" i="1"/>
  <c r="EL706" i="1" s="1"/>
  <c r="EI944" i="1"/>
  <c r="DZ665" i="1"/>
  <c r="EF665" i="1"/>
  <c r="EJ665" i="1" s="1"/>
  <c r="EE665" i="1"/>
  <c r="EI665" i="1" s="1"/>
  <c r="DZ760" i="1"/>
  <c r="EF760" i="1"/>
  <c r="EJ760" i="1" s="1"/>
  <c r="EE760" i="1"/>
  <c r="EI760" i="1" s="1"/>
  <c r="DT51" i="1"/>
  <c r="DX51" i="1" s="1"/>
  <c r="DM51" i="1"/>
  <c r="DZ858" i="1"/>
  <c r="EE858" i="1"/>
  <c r="EI858" i="1" s="1"/>
  <c r="EF858" i="1"/>
  <c r="EJ858" i="1" s="1"/>
  <c r="DU599" i="1"/>
  <c r="DY599" i="1" s="1"/>
  <c r="DM599" i="1"/>
  <c r="DZ287" i="1"/>
  <c r="EF287" i="1"/>
  <c r="EJ287" i="1" s="1"/>
  <c r="EE287" i="1"/>
  <c r="EI287" i="1" s="1"/>
  <c r="DM590" i="1"/>
  <c r="DM351" i="1"/>
  <c r="DM809" i="1"/>
  <c r="DZ705" i="1"/>
  <c r="EF705" i="1"/>
  <c r="EJ705" i="1" s="1"/>
  <c r="EE705" i="1"/>
  <c r="EI705" i="1" s="1"/>
  <c r="DZ828" i="1"/>
  <c r="EE828" i="1"/>
  <c r="EI828" i="1" s="1"/>
  <c r="EF828" i="1"/>
  <c r="EJ828" i="1" s="1"/>
  <c r="DU512" i="1"/>
  <c r="DY512" i="1" s="1"/>
  <c r="DM512" i="1"/>
  <c r="DZ742" i="1"/>
  <c r="EF742" i="1"/>
  <c r="EJ742" i="1" s="1"/>
  <c r="EE742" i="1"/>
  <c r="EI742" i="1" s="1"/>
  <c r="DU154" i="1"/>
  <c r="DY154" i="1" s="1"/>
  <c r="DM154" i="1"/>
  <c r="DZ323" i="1"/>
  <c r="EF323" i="1"/>
  <c r="EJ323" i="1" s="1"/>
  <c r="EE323" i="1"/>
  <c r="EI323" i="1" s="1"/>
  <c r="DU684" i="1"/>
  <c r="DZ865" i="1"/>
  <c r="EF865" i="1"/>
  <c r="EJ865" i="1" s="1"/>
  <c r="EE865" i="1"/>
  <c r="EI865" i="1" s="1"/>
  <c r="DZ852" i="1"/>
  <c r="EE852" i="1"/>
  <c r="EI852" i="1" s="1"/>
  <c r="EF852" i="1"/>
  <c r="EJ852" i="1" s="1"/>
  <c r="DZ829" i="1"/>
  <c r="EF829" i="1"/>
  <c r="EJ829" i="1" s="1"/>
  <c r="EE829" i="1"/>
  <c r="EI829" i="1" s="1"/>
  <c r="DZ178" i="1"/>
  <c r="EE178" i="1"/>
  <c r="EF178" i="1"/>
  <c r="DZ155" i="1"/>
  <c r="EF155" i="1"/>
  <c r="EJ155" i="1" s="1"/>
  <c r="EE155" i="1"/>
  <c r="EI155" i="1" s="1"/>
  <c r="DM722" i="1"/>
  <c r="DZ971" i="1"/>
  <c r="EF971" i="1"/>
  <c r="EJ971" i="1" s="1"/>
  <c r="EE971" i="1"/>
  <c r="EI971" i="1" s="1"/>
  <c r="DM830" i="1"/>
  <c r="DT470" i="1"/>
  <c r="DZ450" i="1"/>
  <c r="EE450" i="1"/>
  <c r="EI450" i="1" s="1"/>
  <c r="EF450" i="1"/>
  <c r="EJ450" i="1" s="1"/>
  <c r="DZ694" i="1"/>
  <c r="EE694" i="1"/>
  <c r="EI694" i="1" s="1"/>
  <c r="EF694" i="1"/>
  <c r="EJ694" i="1" s="1"/>
  <c r="DM158" i="1"/>
  <c r="DU193" i="1"/>
  <c r="DY193" i="1" s="1"/>
  <c r="DM193" i="1"/>
  <c r="DT319" i="1"/>
  <c r="DZ61" i="1"/>
  <c r="EF61" i="1"/>
  <c r="EJ61" i="1" s="1"/>
  <c r="EE61" i="1"/>
  <c r="EI61" i="1" s="1"/>
  <c r="DU534" i="1"/>
  <c r="DY534" i="1" s="1"/>
  <c r="DM534" i="1"/>
  <c r="DM46" i="1"/>
  <c r="DM968" i="1"/>
  <c r="DT754" i="1"/>
  <c r="DX754" i="1" s="1"/>
  <c r="DM754" i="1"/>
  <c r="DT8" i="1"/>
  <c r="DX8" i="1" s="1"/>
  <c r="DM8" i="1"/>
  <c r="DZ57" i="1"/>
  <c r="EF57" i="1"/>
  <c r="EJ57" i="1" s="1"/>
  <c r="EE57" i="1"/>
  <c r="EI57" i="1" s="1"/>
  <c r="DU565" i="1"/>
  <c r="DU130" i="1"/>
  <c r="DY130" i="1" s="1"/>
  <c r="DM130" i="1"/>
  <c r="DZ234" i="1"/>
  <c r="EF234" i="1"/>
  <c r="EJ234" i="1" s="1"/>
  <c r="EE234" i="1"/>
  <c r="EI234" i="1" s="1"/>
  <c r="DZ731" i="1"/>
  <c r="EF731" i="1"/>
  <c r="EJ731" i="1" s="1"/>
  <c r="EE731" i="1"/>
  <c r="EI731" i="1" s="1"/>
  <c r="DZ950" i="1"/>
  <c r="EE950" i="1"/>
  <c r="EI950" i="1" s="1"/>
  <c r="EF950" i="1"/>
  <c r="EJ950" i="1" s="1"/>
  <c r="DZ76" i="1"/>
  <c r="EE76" i="1"/>
  <c r="EI76" i="1" s="1"/>
  <c r="EF76" i="1"/>
  <c r="EJ76" i="1" s="1"/>
  <c r="DM546" i="1"/>
  <c r="DM121" i="1"/>
  <c r="DM695" i="1"/>
  <c r="DM819" i="1"/>
  <c r="DZ38" i="1"/>
  <c r="EE38" i="1"/>
  <c r="EI38" i="1" s="1"/>
  <c r="EF38" i="1"/>
  <c r="EJ38" i="1" s="1"/>
  <c r="DZ592" i="1"/>
  <c r="EE592" i="1"/>
  <c r="EI592" i="1" s="1"/>
  <c r="EF592" i="1"/>
  <c r="EJ592" i="1" s="1"/>
  <c r="DM321" i="1"/>
  <c r="DM371" i="1"/>
  <c r="DT422" i="1"/>
  <c r="DX422" i="1" s="1"/>
  <c r="DM422" i="1"/>
  <c r="DM646" i="1"/>
  <c r="DZ24" i="1"/>
  <c r="EF24" i="1"/>
  <c r="EJ24" i="1" s="1"/>
  <c r="EE24" i="1"/>
  <c r="EI24" i="1" s="1"/>
  <c r="EH24" i="1"/>
  <c r="EL24" i="1" s="1"/>
  <c r="DZ861" i="1"/>
  <c r="EE861" i="1"/>
  <c r="EI861" i="1" s="1"/>
  <c r="EF861" i="1"/>
  <c r="EJ861" i="1" s="1"/>
  <c r="DZ466" i="1"/>
  <c r="EE466" i="1"/>
  <c r="EI466" i="1" s="1"/>
  <c r="EF466" i="1"/>
  <c r="EJ466" i="1" s="1"/>
  <c r="DM845" i="1"/>
  <c r="DZ507" i="1"/>
  <c r="EF507" i="1"/>
  <c r="EJ507" i="1" s="1"/>
  <c r="EE507" i="1"/>
  <c r="EI507" i="1" s="1"/>
  <c r="DZ535" i="1"/>
  <c r="EF535" i="1"/>
  <c r="EJ535" i="1" s="1"/>
  <c r="EE535" i="1"/>
  <c r="EI535" i="1" s="1"/>
  <c r="DZ672" i="1"/>
  <c r="EE672" i="1"/>
  <c r="EI672" i="1" s="1"/>
  <c r="EF672" i="1"/>
  <c r="EJ672" i="1" s="1"/>
  <c r="DM327" i="1"/>
  <c r="DZ242" i="1"/>
  <c r="EE242" i="1"/>
  <c r="EI242" i="1" s="1"/>
  <c r="EF242" i="1"/>
  <c r="EJ242" i="1" s="1"/>
  <c r="DZ951" i="1"/>
  <c r="EF951" i="1"/>
  <c r="EJ951" i="1" s="1"/>
  <c r="EE951" i="1"/>
  <c r="EI951" i="1" s="1"/>
  <c r="EH951" i="1"/>
  <c r="EL951" i="1" s="1"/>
  <c r="DZ664" i="1"/>
  <c r="EE664" i="1"/>
  <c r="EI664" i="1" s="1"/>
  <c r="EF664" i="1"/>
  <c r="EJ664" i="1" s="1"/>
  <c r="DM365" i="1"/>
  <c r="DM81" i="1"/>
  <c r="DZ253" i="1"/>
  <c r="EF253" i="1"/>
  <c r="EJ253" i="1" s="1"/>
  <c r="EE253" i="1"/>
  <c r="EI253" i="1" s="1"/>
  <c r="DT556" i="1"/>
  <c r="DX556" i="1" s="1"/>
  <c r="DM556" i="1"/>
  <c r="DU635" i="1"/>
  <c r="DY635" i="1" s="1"/>
  <c r="DM635" i="1"/>
  <c r="DZ696" i="1"/>
  <c r="EF696" i="1"/>
  <c r="EJ696" i="1" s="1"/>
  <c r="EE696" i="1"/>
  <c r="EI696" i="1" s="1"/>
  <c r="DT217" i="1"/>
  <c r="DX217" i="1" s="1"/>
  <c r="DM217" i="1"/>
  <c r="DU703" i="1"/>
  <c r="DY703" i="1" s="1"/>
  <c r="DM703" i="1"/>
  <c r="DU680" i="1"/>
  <c r="DY680" i="1" s="1"/>
  <c r="DM680" i="1"/>
  <c r="DM479" i="1"/>
  <c r="DZ286" i="1"/>
  <c r="EF286" i="1"/>
  <c r="EJ286" i="1" s="1"/>
  <c r="EE286" i="1"/>
  <c r="EI286" i="1" s="1"/>
  <c r="DZ814" i="1"/>
  <c r="EF814" i="1"/>
  <c r="EJ814" i="1" s="1"/>
  <c r="EE814" i="1"/>
  <c r="EI814" i="1" s="1"/>
  <c r="DZ291" i="1"/>
  <c r="EE291" i="1"/>
  <c r="EI291" i="1" s="1"/>
  <c r="EF291" i="1"/>
  <c r="EJ291" i="1" s="1"/>
  <c r="DM480" i="1"/>
  <c r="DZ333" i="1"/>
  <c r="EF333" i="1"/>
  <c r="EJ333" i="1" s="1"/>
  <c r="EE333" i="1"/>
  <c r="EI333" i="1" s="1"/>
  <c r="DZ360" i="1"/>
  <c r="EF360" i="1"/>
  <c r="EJ360" i="1" s="1"/>
  <c r="EE360" i="1"/>
  <c r="EI360" i="1" s="1"/>
  <c r="DT94" i="1"/>
  <c r="DZ652" i="1"/>
  <c r="EF652" i="1"/>
  <c r="EJ652" i="1" s="1"/>
  <c r="EE652" i="1"/>
  <c r="EI652" i="1" s="1"/>
  <c r="DU128" i="1"/>
  <c r="DY128" i="1" s="1"/>
  <c r="DM128" i="1"/>
  <c r="DT213" i="1"/>
  <c r="DX213" i="1" s="1"/>
  <c r="DM213" i="1"/>
  <c r="DZ237" i="1"/>
  <c r="EE237" i="1"/>
  <c r="EI237" i="1" s="1"/>
  <c r="EF237" i="1"/>
  <c r="EJ237" i="1" s="1"/>
  <c r="DZ941" i="1"/>
  <c r="EE941" i="1"/>
  <c r="EI941" i="1" s="1"/>
  <c r="EF941" i="1"/>
  <c r="EJ941" i="1" s="1"/>
  <c r="DM715" i="1"/>
  <c r="DM259" i="1"/>
  <c r="DM159" i="1"/>
  <c r="DU203" i="1"/>
  <c r="DY203" i="1" s="1"/>
  <c r="DM203" i="1"/>
  <c r="DZ2" i="1"/>
  <c r="EE2" i="1"/>
  <c r="EI2" i="1" s="1"/>
  <c r="EF2" i="1"/>
  <c r="EJ2" i="1" s="1"/>
  <c r="DT604" i="1"/>
  <c r="DZ302" i="1"/>
  <c r="EE302" i="1"/>
  <c r="EI302" i="1" s="1"/>
  <c r="EF302" i="1"/>
  <c r="EJ302" i="1" s="1"/>
  <c r="DU85" i="1"/>
  <c r="DY85" i="1" s="1"/>
  <c r="DM85" i="1"/>
  <c r="DZ620" i="1"/>
  <c r="EE620" i="1"/>
  <c r="EI620" i="1" s="1"/>
  <c r="EF620" i="1"/>
  <c r="EJ620" i="1" s="1"/>
  <c r="DT706" i="1"/>
  <c r="DX706" i="1" s="1"/>
  <c r="DM706" i="1"/>
  <c r="DZ683" i="1"/>
  <c r="EF683" i="1"/>
  <c r="EJ683" i="1" s="1"/>
  <c r="EE683" i="1"/>
  <c r="EI683" i="1" s="1"/>
  <c r="DZ111" i="1"/>
  <c r="EE111" i="1"/>
  <c r="EI111" i="1" s="1"/>
  <c r="EF111" i="1"/>
  <c r="EJ111" i="1" s="1"/>
  <c r="DZ566" i="1"/>
  <c r="EF566" i="1"/>
  <c r="EJ566" i="1" s="1"/>
  <c r="EE566" i="1"/>
  <c r="EI566" i="1" s="1"/>
  <c r="DU401" i="1"/>
  <c r="DY401" i="1" s="1"/>
  <c r="DM401" i="1"/>
  <c r="DZ432" i="1"/>
  <c r="EF432" i="1"/>
  <c r="EJ432" i="1" s="1"/>
  <c r="EE432" i="1"/>
  <c r="EI432" i="1" s="1"/>
  <c r="EH432" i="1"/>
  <c r="EL432" i="1" s="1"/>
  <c r="DM567" i="1"/>
  <c r="DZ712" i="1"/>
  <c r="EF712" i="1"/>
  <c r="EJ712" i="1" s="1"/>
  <c r="EE712" i="1"/>
  <c r="EI712" i="1" s="1"/>
  <c r="EH712" i="1"/>
  <c r="EL712" i="1" s="1"/>
  <c r="DT589" i="1"/>
  <c r="DX589" i="1" s="1"/>
  <c r="DM589" i="1"/>
  <c r="DZ622" i="1"/>
  <c r="EF622" i="1"/>
  <c r="EJ622" i="1" s="1"/>
  <c r="EE622" i="1"/>
  <c r="EI622" i="1" s="1"/>
  <c r="DZ368" i="1"/>
  <c r="EE368" i="1"/>
  <c r="EI368" i="1" s="1"/>
  <c r="EF368" i="1"/>
  <c r="EJ368" i="1" s="1"/>
  <c r="EH368" i="1"/>
  <c r="EL368" i="1" s="1"/>
  <c r="DT966" i="1"/>
  <c r="DX966" i="1" s="1"/>
  <c r="DM966" i="1"/>
  <c r="DZ388" i="1"/>
  <c r="EE388" i="1"/>
  <c r="EI388" i="1" s="1"/>
  <c r="EF388" i="1"/>
  <c r="EJ388" i="1" s="1"/>
  <c r="DM415" i="1"/>
  <c r="DZ132" i="1"/>
  <c r="EE132" i="1"/>
  <c r="EI132" i="1" s="1"/>
  <c r="EF132" i="1"/>
  <c r="EJ132" i="1" s="1"/>
  <c r="DM594" i="1"/>
  <c r="DU956" i="1"/>
  <c r="DZ441" i="1"/>
  <c r="EF441" i="1"/>
  <c r="EJ441" i="1" s="1"/>
  <c r="EE441" i="1"/>
  <c r="EI441" i="1" s="1"/>
  <c r="DU312" i="1"/>
  <c r="DY312" i="1" s="1"/>
  <c r="DM312" i="1"/>
  <c r="DT149" i="1"/>
  <c r="DX149" i="1" s="1"/>
  <c r="DM149" i="1"/>
  <c r="DT610" i="1"/>
  <c r="DX610" i="1" s="1"/>
  <c r="DM610" i="1"/>
  <c r="DM297" i="1"/>
  <c r="DZ511" i="1"/>
  <c r="EF511" i="1"/>
  <c r="EJ511" i="1" s="1"/>
  <c r="EE511" i="1"/>
  <c r="EI511" i="1" s="1"/>
  <c r="EE488" i="1"/>
  <c r="EF488" i="1"/>
  <c r="DX74" i="1"/>
  <c r="DX414" i="1"/>
  <c r="DW383" i="1"/>
  <c r="DW677" i="1"/>
  <c r="DW64" i="1"/>
  <c r="DX363" i="1"/>
  <c r="ET566" i="1"/>
  <c r="EX566" i="1" s="1"/>
  <c r="ET83" i="1"/>
  <c r="EX83" i="1" s="1"/>
  <c r="EU57" i="1"/>
  <c r="EY57" i="1" s="1"/>
  <c r="EY97" i="1"/>
  <c r="EX347" i="1"/>
  <c r="ET38" i="1"/>
  <c r="EX38" i="1" s="1"/>
  <c r="ET828" i="1"/>
  <c r="ET760" i="1"/>
  <c r="EX760" i="1" s="1"/>
  <c r="ET415" i="1"/>
  <c r="EX415" i="1" s="1"/>
  <c r="EK935" i="1"/>
  <c r="EG252" i="1"/>
  <c r="EK252" i="1" s="1"/>
  <c r="EU242" i="1"/>
  <c r="EY242" i="1" s="1"/>
  <c r="EG950" i="1"/>
  <c r="EK950" i="1" s="1"/>
  <c r="ET121" i="1"/>
  <c r="EX121" i="1" s="1"/>
  <c r="EU577" i="1"/>
  <c r="ET351" i="1"/>
  <c r="EX351" i="1" s="1"/>
  <c r="EG534" i="1"/>
  <c r="EK534" i="1" s="1"/>
  <c r="EG132" i="1"/>
  <c r="EK132" i="1" s="1"/>
  <c r="EG186" i="1"/>
  <c r="EK186" i="1" s="1"/>
  <c r="EH159" i="1"/>
  <c r="EL159" i="1" s="1"/>
  <c r="EG178" i="1"/>
  <c r="EK178" i="1" s="1"/>
  <c r="ET144" i="1"/>
  <c r="EX144" i="1" s="1"/>
  <c r="EG875" i="1"/>
  <c r="EK875" i="1" s="1"/>
  <c r="EJ145" i="1"/>
  <c r="EV372" i="1"/>
  <c r="EI739" i="1"/>
  <c r="EU132" i="1"/>
  <c r="ET488" i="1"/>
  <c r="ET199" i="1"/>
  <c r="EX199" i="1" s="1"/>
  <c r="EU92" i="1"/>
  <c r="EY92" i="1" s="1"/>
  <c r="ET327" i="1"/>
  <c r="EX327" i="1" s="1"/>
  <c r="ET346" i="1"/>
  <c r="EX346" i="1" s="1"/>
  <c r="ET611" i="1"/>
  <c r="EX611" i="1" s="1"/>
  <c r="EH154" i="1"/>
  <c r="EL154" i="1" s="1"/>
  <c r="EL372" i="1"/>
  <c r="EG556" i="1"/>
  <c r="EK556" i="1" s="1"/>
  <c r="ET203" i="1"/>
  <c r="EX203" i="1" s="1"/>
  <c r="EU594" i="1"/>
  <c r="EY594" i="1" s="1"/>
  <c r="EG140" i="1"/>
  <c r="EK140" i="1" s="1"/>
  <c r="EI846" i="1"/>
  <c r="EG136" i="1"/>
  <c r="EK136" i="1" s="1"/>
  <c r="EH535" i="1"/>
  <c r="EL535" i="1" s="1"/>
  <c r="EL935" i="1"/>
  <c r="EG488" i="1"/>
  <c r="EG199" i="1"/>
  <c r="EK199" i="1" s="1"/>
  <c r="EH92" i="1"/>
  <c r="EL92" i="1" s="1"/>
  <c r="EG327" i="1"/>
  <c r="EK327" i="1" s="1"/>
  <c r="EG346" i="1"/>
  <c r="EK346" i="1" s="1"/>
  <c r="EH312" i="1"/>
  <c r="EL312" i="1" s="1"/>
  <c r="EG565" i="1"/>
  <c r="EK565" i="1" s="1"/>
  <c r="EU210" i="1"/>
  <c r="EY210" i="1" s="1"/>
  <c r="EG291" i="1"/>
  <c r="EK291" i="1" s="1"/>
  <c r="EX804" i="1"/>
  <c r="EJ719" i="1"/>
  <c r="EU556" i="1"/>
  <c r="EY556" i="1" s="1"/>
  <c r="ET633" i="1"/>
  <c r="EX633" i="1" s="1"/>
  <c r="ET861" i="1"/>
  <c r="EX861" i="1" s="1"/>
  <c r="ET57" i="1"/>
  <c r="EX57" i="1" s="1"/>
  <c r="ET466" i="1"/>
  <c r="EX466" i="1" s="1"/>
  <c r="EG480" i="1"/>
  <c r="EK480" i="1" s="1"/>
  <c r="EU704" i="1"/>
  <c r="EY704" i="1" s="1"/>
  <c r="EW804" i="1"/>
  <c r="EG861" i="1"/>
  <c r="EK861" i="1" s="1"/>
  <c r="EG57" i="1"/>
  <c r="EK57" i="1" s="1"/>
  <c r="EH149" i="1"/>
  <c r="EL149" i="1" s="1"/>
  <c r="EH858" i="1"/>
  <c r="EL858" i="1" s="1"/>
  <c r="EU81" i="1"/>
  <c r="EY81" i="1" s="1"/>
  <c r="ET242" i="1"/>
  <c r="EX242" i="1" s="1"/>
  <c r="EH704" i="1"/>
  <c r="EL704" i="1" s="1"/>
  <c r="ET567" i="1"/>
  <c r="EH401" i="1"/>
  <c r="EL401" i="1" s="1"/>
  <c r="EH319" i="1"/>
  <c r="EL319" i="1" s="1"/>
  <c r="EJ833" i="1"/>
  <c r="EU391" i="1"/>
  <c r="EY391" i="1" s="1"/>
  <c r="EU664" i="1"/>
  <c r="EY664" i="1" s="1"/>
  <c r="ET768" i="1"/>
  <c r="EX768" i="1" s="1"/>
  <c r="EU733" i="1"/>
  <c r="EY733" i="1" s="1"/>
  <c r="ET81" i="1"/>
  <c r="EX81" i="1" s="1"/>
  <c r="EG421" i="1"/>
  <c r="EK421" i="1" s="1"/>
  <c r="EU968" i="1"/>
  <c r="EY968" i="1" s="1"/>
  <c r="EH253" i="1"/>
  <c r="EL253" i="1" s="1"/>
  <c r="EG709" i="1"/>
  <c r="EK709" i="1" s="1"/>
  <c r="EU771" i="1"/>
  <c r="EY771" i="1" s="1"/>
  <c r="ET286" i="1"/>
  <c r="EX286" i="1" s="1"/>
  <c r="EH199" i="1"/>
  <c r="EL199" i="1" s="1"/>
  <c r="EL944" i="1"/>
  <c r="EH664" i="1"/>
  <c r="EL664" i="1" s="1"/>
  <c r="EG768" i="1"/>
  <c r="EK768" i="1" s="1"/>
  <c r="EH733" i="1"/>
  <c r="EL733" i="1" s="1"/>
  <c r="EG81" i="1"/>
  <c r="EK81" i="1" s="1"/>
  <c r="EX682" i="1"/>
  <c r="EU728" i="1"/>
  <c r="EY728" i="1" s="1"/>
  <c r="ET24" i="1"/>
  <c r="EX24" i="1" s="1"/>
  <c r="EU466" i="1"/>
  <c r="EY466" i="1" s="1"/>
  <c r="EH968" i="1"/>
  <c r="EL968" i="1" s="1"/>
  <c r="ET237" i="1"/>
  <c r="EX237" i="1" s="1"/>
  <c r="EU322" i="1"/>
  <c r="EY322" i="1" s="1"/>
  <c r="EH771" i="1"/>
  <c r="EL771" i="1" s="1"/>
  <c r="EG286" i="1"/>
  <c r="EK286" i="1" s="1"/>
  <c r="EJ944" i="1"/>
  <c r="CV642" i="1"/>
  <c r="EM642" i="1"/>
  <c r="ES642" i="1"/>
  <c r="EW642" i="1" s="1"/>
  <c r="ER642" i="1"/>
  <c r="EV642" i="1" s="1"/>
  <c r="CV955" i="1"/>
  <c r="EM955" i="1"/>
  <c r="ES955" i="1"/>
  <c r="EW955" i="1" s="1"/>
  <c r="ER955" i="1"/>
  <c r="EV955" i="1" s="1"/>
  <c r="EM419" i="1"/>
  <c r="ES419" i="1"/>
  <c r="EW419" i="1" s="1"/>
  <c r="ER419" i="1"/>
  <c r="EV419" i="1" s="1"/>
  <c r="EM118" i="1"/>
  <c r="ES118" i="1"/>
  <c r="EW118" i="1" s="1"/>
  <c r="ER118" i="1"/>
  <c r="EV118" i="1" s="1"/>
  <c r="EM514" i="1"/>
  <c r="ER514" i="1"/>
  <c r="EV514" i="1" s="1"/>
  <c r="ES514" i="1"/>
  <c r="EW514" i="1" s="1"/>
  <c r="ES890" i="1"/>
  <c r="ER890" i="1"/>
  <c r="EM63" i="1"/>
  <c r="ES63" i="1"/>
  <c r="EW63" i="1" s="1"/>
  <c r="ER63" i="1"/>
  <c r="EV63" i="1" s="1"/>
  <c r="ES84" i="1"/>
  <c r="ER84" i="1"/>
  <c r="EM569" i="1"/>
  <c r="ER569" i="1"/>
  <c r="EV569" i="1" s="1"/>
  <c r="ES569" i="1"/>
  <c r="EW569" i="1" s="1"/>
  <c r="EM499" i="1"/>
  <c r="ER499" i="1"/>
  <c r="EV499" i="1" s="1"/>
  <c r="ES499" i="1"/>
  <c r="EW499" i="1" s="1"/>
  <c r="EM170" i="1"/>
  <c r="ER170" i="1"/>
  <c r="EV170" i="1" s="1"/>
  <c r="ES170" i="1"/>
  <c r="EW170" i="1" s="1"/>
  <c r="EM545" i="1"/>
  <c r="ES545" i="1"/>
  <c r="EW545" i="1" s="1"/>
  <c r="ER545" i="1"/>
  <c r="EV545" i="1" s="1"/>
  <c r="EM641" i="1"/>
  <c r="ES641" i="1"/>
  <c r="EW641" i="1" s="1"/>
  <c r="ER641" i="1"/>
  <c r="EV641" i="1" s="1"/>
  <c r="CV11" i="1"/>
  <c r="EM11" i="1"/>
  <c r="ES11" i="1"/>
  <c r="EW11" i="1" s="1"/>
  <c r="ER11" i="1"/>
  <c r="EV11" i="1" s="1"/>
  <c r="CV266" i="1"/>
  <c r="EM266" i="1"/>
  <c r="ES266" i="1"/>
  <c r="EW266" i="1" s="1"/>
  <c r="ER266" i="1"/>
  <c r="EV266" i="1" s="1"/>
  <c r="EM650" i="1"/>
  <c r="ES650" i="1"/>
  <c r="EW650" i="1" s="1"/>
  <c r="ER650" i="1"/>
  <c r="EV650" i="1" s="1"/>
  <c r="EM965" i="1"/>
  <c r="ES965" i="1"/>
  <c r="EW965" i="1" s="1"/>
  <c r="ER965" i="1"/>
  <c r="EV965" i="1" s="1"/>
  <c r="ES868" i="1"/>
  <c r="ER868" i="1"/>
  <c r="EM104" i="1"/>
  <c r="ES104" i="1"/>
  <c r="EW104" i="1" s="1"/>
  <c r="ER104" i="1"/>
  <c r="EV104" i="1" s="1"/>
  <c r="EU104" i="1"/>
  <c r="EY104" i="1" s="1"/>
  <c r="CV184" i="1"/>
  <c r="EM184" i="1"/>
  <c r="ER184" i="1"/>
  <c r="ES184" i="1"/>
  <c r="CV753" i="1"/>
  <c r="EM753" i="1"/>
  <c r="ES753" i="1"/>
  <c r="EW753" i="1" s="1"/>
  <c r="ER753" i="1"/>
  <c r="CV947" i="1"/>
  <c r="EM947" i="1"/>
  <c r="ER947" i="1"/>
  <c r="EV947" i="1" s="1"/>
  <c r="ES947" i="1"/>
  <c r="EW947" i="1" s="1"/>
  <c r="CV640" i="1"/>
  <c r="EM640" i="1"/>
  <c r="ES640" i="1"/>
  <c r="EW640" i="1" s="1"/>
  <c r="ER640" i="1"/>
  <c r="EV640" i="1" s="1"/>
  <c r="EM740" i="1"/>
  <c r="ER740" i="1"/>
  <c r="EV740" i="1" s="1"/>
  <c r="ES740" i="1"/>
  <c r="EW740" i="1" s="1"/>
  <c r="EM375" i="1"/>
  <c r="ER375" i="1"/>
  <c r="EV375" i="1" s="1"/>
  <c r="ES375" i="1"/>
  <c r="EW375" i="1" s="1"/>
  <c r="CV807" i="1"/>
  <c r="EM807" i="1"/>
  <c r="ES807" i="1"/>
  <c r="EW807" i="1" s="1"/>
  <c r="ER807" i="1"/>
  <c r="EV807" i="1" s="1"/>
  <c r="CV289" i="1"/>
  <c r="EM289" i="1"/>
  <c r="ES289" i="1"/>
  <c r="EW289" i="1" s="1"/>
  <c r="ER289" i="1"/>
  <c r="EV289" i="1" s="1"/>
  <c r="CV370" i="1"/>
  <c r="ER370" i="1"/>
  <c r="ES370" i="1"/>
  <c r="ER835" i="1"/>
  <c r="ES835" i="1"/>
  <c r="ER717" i="1"/>
  <c r="ES717" i="1"/>
  <c r="EM898" i="1"/>
  <c r="ES898" i="1"/>
  <c r="EW898" i="1" s="1"/>
  <c r="ER898" i="1"/>
  <c r="EV898" i="1" s="1"/>
  <c r="ES555" i="1"/>
  <c r="ER555" i="1"/>
  <c r="ER789" i="1"/>
  <c r="ES789" i="1"/>
  <c r="EW789" i="1" s="1"/>
  <c r="EM252" i="1"/>
  <c r="ES252" i="1"/>
  <c r="EW252" i="1" s="1"/>
  <c r="ER252" i="1"/>
  <c r="EV252" i="1" s="1"/>
  <c r="EM465" i="1"/>
  <c r="ER465" i="1"/>
  <c r="EV465" i="1" s="1"/>
  <c r="ES465" i="1"/>
  <c r="EW465" i="1" s="1"/>
  <c r="EM899" i="1"/>
  <c r="ES899" i="1"/>
  <c r="EW899" i="1" s="1"/>
  <c r="ER899" i="1"/>
  <c r="EV899" i="1" s="1"/>
  <c r="EM435" i="1"/>
  <c r="ES435" i="1"/>
  <c r="EW435" i="1" s="1"/>
  <c r="ER435" i="1"/>
  <c r="EV435" i="1" s="1"/>
  <c r="EM905" i="1"/>
  <c r="ER905" i="1"/>
  <c r="EV905" i="1" s="1"/>
  <c r="ES905" i="1"/>
  <c r="EW905" i="1" s="1"/>
  <c r="EM919" i="1"/>
  <c r="ER919" i="1"/>
  <c r="EV919" i="1" s="1"/>
  <c r="ES919" i="1"/>
  <c r="EW919" i="1" s="1"/>
  <c r="EM224" i="1"/>
  <c r="ES224" i="1"/>
  <c r="EW224" i="1" s="1"/>
  <c r="ER224" i="1"/>
  <c r="EV224" i="1" s="1"/>
  <c r="EM560" i="1"/>
  <c r="ES560" i="1"/>
  <c r="EW560" i="1" s="1"/>
  <c r="ER560" i="1"/>
  <c r="EV560" i="1" s="1"/>
  <c r="EM413" i="1"/>
  <c r="ER413" i="1"/>
  <c r="EV413" i="1" s="1"/>
  <c r="ES413" i="1"/>
  <c r="EW413" i="1" s="1"/>
  <c r="EM667" i="1"/>
  <c r="ES667" i="1"/>
  <c r="EW667" i="1" s="1"/>
  <c r="ER667" i="1"/>
  <c r="EV667" i="1" s="1"/>
  <c r="EM37" i="1"/>
  <c r="ES37" i="1"/>
  <c r="EW37" i="1" s="1"/>
  <c r="ER37" i="1"/>
  <c r="EV37" i="1" s="1"/>
  <c r="EM227" i="1"/>
  <c r="ES227" i="1"/>
  <c r="EW227" i="1" s="1"/>
  <c r="ER227" i="1"/>
  <c r="EV227" i="1" s="1"/>
  <c r="EM757" i="1"/>
  <c r="ES757" i="1"/>
  <c r="EW757" i="1" s="1"/>
  <c r="ER757" i="1"/>
  <c r="EV757" i="1" s="1"/>
  <c r="EM649" i="1"/>
  <c r="ES649" i="1"/>
  <c r="EW649" i="1" s="1"/>
  <c r="ER649" i="1"/>
  <c r="EV649" i="1" s="1"/>
  <c r="EM83" i="1"/>
  <c r="ES83" i="1"/>
  <c r="EW83" i="1" s="1"/>
  <c r="ER83" i="1"/>
  <c r="EV83" i="1" s="1"/>
  <c r="EM461" i="1"/>
  <c r="ES461" i="1"/>
  <c r="EW461" i="1" s="1"/>
  <c r="ER461" i="1"/>
  <c r="EV461" i="1" s="1"/>
  <c r="EM173" i="1"/>
  <c r="ES173" i="1"/>
  <c r="EW173" i="1" s="1"/>
  <c r="ER173" i="1"/>
  <c r="EV173" i="1" s="1"/>
  <c r="EM7" i="1"/>
  <c r="ES7" i="1"/>
  <c r="EW7" i="1" s="1"/>
  <c r="ER7" i="1"/>
  <c r="EV7" i="1" s="1"/>
  <c r="EM136" i="1"/>
  <c r="ES136" i="1"/>
  <c r="EW136" i="1" s="1"/>
  <c r="ER136" i="1"/>
  <c r="EV136" i="1" s="1"/>
  <c r="EM626" i="1"/>
  <c r="ES626" i="1"/>
  <c r="EW626" i="1" s="1"/>
  <c r="ER626" i="1"/>
  <c r="EV626" i="1" s="1"/>
  <c r="EM585" i="1"/>
  <c r="ES585" i="1"/>
  <c r="EW585" i="1" s="1"/>
  <c r="ER585" i="1"/>
  <c r="EV585" i="1" s="1"/>
  <c r="EU585" i="1"/>
  <c r="EY585" i="1" s="1"/>
  <c r="EM107" i="1"/>
  <c r="ES107" i="1"/>
  <c r="EW107" i="1" s="1"/>
  <c r="ER107" i="1"/>
  <c r="EV107" i="1" s="1"/>
  <c r="EU107" i="1"/>
  <c r="EY107" i="1" s="1"/>
  <c r="EM893" i="1"/>
  <c r="ES893" i="1"/>
  <c r="EW893" i="1" s="1"/>
  <c r="ER893" i="1"/>
  <c r="EV893" i="1" s="1"/>
  <c r="EU893" i="1"/>
  <c r="EY893" i="1" s="1"/>
  <c r="EM126" i="1"/>
  <c r="ES126" i="1"/>
  <c r="EW126" i="1" s="1"/>
  <c r="ER126" i="1"/>
  <c r="EV126" i="1" s="1"/>
  <c r="EU126" i="1"/>
  <c r="EY126" i="1" s="1"/>
  <c r="EM424" i="1"/>
  <c r="ES424" i="1"/>
  <c r="EW424" i="1" s="1"/>
  <c r="ER424" i="1"/>
  <c r="EV424" i="1" s="1"/>
  <c r="EU424" i="1"/>
  <c r="EY424" i="1" s="1"/>
  <c r="EM188" i="1"/>
  <c r="ER188" i="1"/>
  <c r="EV188" i="1" s="1"/>
  <c r="ES188" i="1"/>
  <c r="EW188" i="1" s="1"/>
  <c r="ER275" i="1"/>
  <c r="ES275" i="1"/>
  <c r="EW275" i="1" s="1"/>
  <c r="EM314" i="1"/>
  <c r="ES314" i="1"/>
  <c r="EW314" i="1" s="1"/>
  <c r="ER314" i="1"/>
  <c r="EV314" i="1" s="1"/>
  <c r="EM668" i="1"/>
  <c r="ER668" i="1"/>
  <c r="EV668" i="1" s="1"/>
  <c r="ES668" i="1"/>
  <c r="EW668" i="1" s="1"/>
  <c r="EU668" i="1"/>
  <c r="EY668" i="1" s="1"/>
  <c r="EM816" i="1"/>
  <c r="ES816" i="1"/>
  <c r="EW816" i="1" s="1"/>
  <c r="ER816" i="1"/>
  <c r="EV816" i="1" s="1"/>
  <c r="EM211" i="1"/>
  <c r="ER211" i="1"/>
  <c r="EV211" i="1" s="1"/>
  <c r="ES211" i="1"/>
  <c r="EW211" i="1" s="1"/>
  <c r="EM623" i="1"/>
  <c r="ER623" i="1"/>
  <c r="EV623" i="1" s="1"/>
  <c r="ES623" i="1"/>
  <c r="EW623" i="1" s="1"/>
  <c r="EM570" i="1"/>
  <c r="ES570" i="1"/>
  <c r="EW570" i="1" s="1"/>
  <c r="ER570" i="1"/>
  <c r="EV570" i="1" s="1"/>
  <c r="EM502" i="1"/>
  <c r="ES502" i="1"/>
  <c r="EW502" i="1" s="1"/>
  <c r="ER502" i="1"/>
  <c r="EV502" i="1" s="1"/>
  <c r="EM725" i="1"/>
  <c r="ER725" i="1"/>
  <c r="EV725" i="1" s="1"/>
  <c r="ES725" i="1"/>
  <c r="EW725" i="1" s="1"/>
  <c r="EM152" i="1"/>
  <c r="ES152" i="1"/>
  <c r="EW152" i="1" s="1"/>
  <c r="ER152" i="1"/>
  <c r="EV152" i="1" s="1"/>
  <c r="EM26" i="1"/>
  <c r="ES26" i="1"/>
  <c r="EW26" i="1" s="1"/>
  <c r="ER26" i="1"/>
  <c r="EV26" i="1" s="1"/>
  <c r="DV936" i="1"/>
  <c r="DW726" i="1"/>
  <c r="DX498" i="1"/>
  <c r="DY239" i="1"/>
  <c r="DY969" i="1"/>
  <c r="DV64" i="1"/>
  <c r="DX239" i="1"/>
  <c r="DY74" i="1"/>
  <c r="EU717" i="1"/>
  <c r="EU76" i="1"/>
  <c r="EY76" i="1" s="1"/>
  <c r="ET456" i="1"/>
  <c r="EX456" i="1" s="1"/>
  <c r="EU667" i="1"/>
  <c r="EY667" i="1" s="1"/>
  <c r="EU94" i="1"/>
  <c r="EU370" i="1"/>
  <c r="EG694" i="1"/>
  <c r="EK694" i="1" s="1"/>
  <c r="EH972" i="1"/>
  <c r="EL972" i="1" s="1"/>
  <c r="EY804" i="1"/>
  <c r="EH703" i="1"/>
  <c r="EL703" i="1" s="1"/>
  <c r="EH172" i="1"/>
  <c r="EL172" i="1" s="1"/>
  <c r="EV798" i="1"/>
  <c r="EH754" i="1"/>
  <c r="EL754" i="1" s="1"/>
  <c r="EG391" i="1"/>
  <c r="EK391" i="1" s="1"/>
  <c r="EG465" i="1"/>
  <c r="EK465" i="1" s="1"/>
  <c r="EG683" i="1"/>
  <c r="EK683" i="1" s="1"/>
  <c r="EH213" i="1"/>
  <c r="EL213" i="1" s="1"/>
  <c r="EG742" i="1"/>
  <c r="EK742" i="1" s="1"/>
  <c r="EK719" i="1"/>
  <c r="EU154" i="1"/>
  <c r="EY154" i="1" s="1"/>
  <c r="EY372" i="1"/>
  <c r="ET556" i="1"/>
  <c r="EX556" i="1" s="1"/>
  <c r="EH697" i="1"/>
  <c r="EL697" i="1" s="1"/>
  <c r="EH158" i="1"/>
  <c r="EL158" i="1" s="1"/>
  <c r="ET131" i="1"/>
  <c r="EX131" i="1" s="1"/>
  <c r="ET441" i="1"/>
  <c r="EX441" i="1" s="1"/>
  <c r="ET514" i="1"/>
  <c r="EX514" i="1" s="1"/>
  <c r="EH268" i="1"/>
  <c r="EL268" i="1" s="1"/>
  <c r="EH234" i="1"/>
  <c r="EL234" i="1" s="1"/>
  <c r="EH620" i="1"/>
  <c r="EL620" i="1" s="1"/>
  <c r="EH871" i="1"/>
  <c r="EL871" i="1" s="1"/>
  <c r="EG928" i="1"/>
  <c r="EK928" i="1" s="1"/>
  <c r="EJ739" i="1"/>
  <c r="EJ64" i="1"/>
  <c r="EU535" i="1"/>
  <c r="EY535" i="1" s="1"/>
  <c r="ET211" i="1"/>
  <c r="EX211" i="1" s="1"/>
  <c r="EX591" i="1"/>
  <c r="EU865" i="1"/>
  <c r="ET825" i="1"/>
  <c r="EX825" i="1" s="1"/>
  <c r="EU312" i="1"/>
  <c r="EY312" i="1" s="1"/>
  <c r="ET565" i="1"/>
  <c r="EX565" i="1" s="1"/>
  <c r="EG733" i="1"/>
  <c r="EK733" i="1" s="1"/>
  <c r="ET291" i="1"/>
  <c r="EX291" i="1" s="1"/>
  <c r="EY347" i="1"/>
  <c r="EG968" i="1"/>
  <c r="EK968" i="1" s="1"/>
  <c r="EK940" i="1"/>
  <c r="EH512" i="1"/>
  <c r="EL512" i="1" s="1"/>
  <c r="EH422" i="1"/>
  <c r="EL422" i="1" s="1"/>
  <c r="ET104" i="1"/>
  <c r="EX104" i="1" s="1"/>
  <c r="ET731" i="1"/>
  <c r="ET830" i="1"/>
  <c r="EX830" i="1" s="1"/>
  <c r="EU842" i="1"/>
  <c r="EY842" i="1" s="1"/>
  <c r="EV30" i="1"/>
  <c r="EV406" i="1"/>
  <c r="EH628" i="1"/>
  <c r="EL628" i="1" s="1"/>
  <c r="EH865" i="1"/>
  <c r="EL865" i="1" s="1"/>
  <c r="EG825" i="1"/>
  <c r="EK825" i="1" s="1"/>
  <c r="EG388" i="1"/>
  <c r="EK388" i="1" s="1"/>
  <c r="EH971" i="1"/>
  <c r="EL971" i="1" s="1"/>
  <c r="EG731" i="1"/>
  <c r="EK731" i="1" s="1"/>
  <c r="EG830" i="1"/>
  <c r="EK830" i="1" s="1"/>
  <c r="EH842" i="1"/>
  <c r="EL842" i="1" s="1"/>
  <c r="ET470" i="1"/>
  <c r="EX470" i="1" s="1"/>
  <c r="ET819" i="1"/>
  <c r="EX819" i="1" s="1"/>
  <c r="EU152" i="1"/>
  <c r="EY152" i="1" s="1"/>
  <c r="ET641" i="1"/>
  <c r="EX641" i="1" s="1"/>
  <c r="ET604" i="1"/>
  <c r="EX604" i="1" s="1"/>
  <c r="ET272" i="1"/>
  <c r="EX272" i="1" s="1"/>
  <c r="ET667" i="1"/>
  <c r="EX667" i="1" s="1"/>
  <c r="EU149" i="1"/>
  <c r="EY149" i="1" s="1"/>
  <c r="EU858" i="1"/>
  <c r="EY858" i="1" s="1"/>
  <c r="EU252" i="1"/>
  <c r="EY252" i="1" s="1"/>
  <c r="EU623" i="1"/>
  <c r="EY623" i="1" s="1"/>
  <c r="EU626" i="1"/>
  <c r="EY626" i="1" s="1"/>
  <c r="EG159" i="1"/>
  <c r="EK159" i="1" s="1"/>
  <c r="EH790" i="1"/>
  <c r="EU237" i="1"/>
  <c r="EY237" i="1" s="1"/>
  <c r="EU807" i="1"/>
  <c r="EY807" i="1" s="1"/>
  <c r="EU401" i="1"/>
  <c r="EY401" i="1" s="1"/>
  <c r="EU319" i="1"/>
  <c r="EV804" i="1"/>
  <c r="EW347" i="1"/>
  <c r="EG604" i="1"/>
  <c r="EK604" i="1" s="1"/>
  <c r="EG272" i="1"/>
  <c r="EK272" i="1" s="1"/>
  <c r="EH694" i="1"/>
  <c r="EL694" i="1" s="1"/>
  <c r="EH327" i="1"/>
  <c r="EL327" i="1" s="1"/>
  <c r="EH346" i="1"/>
  <c r="EL346" i="1" s="1"/>
  <c r="ET312" i="1"/>
  <c r="EX312" i="1" s="1"/>
  <c r="EH237" i="1"/>
  <c r="EL237" i="1" s="1"/>
  <c r="ET450" i="1"/>
  <c r="EX450" i="1" s="1"/>
  <c r="ET155" i="1"/>
  <c r="EX155" i="1" s="1"/>
  <c r="EG74" i="1"/>
  <c r="EH534" i="1"/>
  <c r="EL534" i="1" s="1"/>
  <c r="EH715" i="1"/>
  <c r="EL715" i="1" s="1"/>
  <c r="EG154" i="1"/>
  <c r="EK154" i="1" s="1"/>
  <c r="EI833" i="1"/>
  <c r="EI582" i="1"/>
  <c r="EU197" i="1"/>
  <c r="EY197" i="1" s="1"/>
  <c r="ET712" i="1"/>
  <c r="EX712" i="1" s="1"/>
  <c r="EU569" i="1"/>
  <c r="EY569" i="1" s="1"/>
  <c r="ET807" i="1"/>
  <c r="EX807" i="1" s="1"/>
  <c r="EU289" i="1"/>
  <c r="EY289" i="1" s="1"/>
  <c r="EU514" i="1"/>
  <c r="EY514" i="1" s="1"/>
  <c r="EU522" i="1"/>
  <c r="EY522" i="1" s="1"/>
  <c r="ET87" i="1"/>
  <c r="EX87" i="1" s="1"/>
  <c r="EG567" i="1"/>
  <c r="EK567" i="1" s="1"/>
  <c r="EU136" i="1"/>
  <c r="EY136" i="1" s="1"/>
  <c r="EU272" i="1"/>
  <c r="EY272" i="1" s="1"/>
  <c r="EH391" i="1"/>
  <c r="EL391" i="1" s="1"/>
  <c r="ET252" i="1"/>
  <c r="EX252" i="1" s="1"/>
  <c r="EH522" i="1"/>
  <c r="EL522" i="1" s="1"/>
  <c r="EG87" i="1"/>
  <c r="EK87" i="1" s="1"/>
  <c r="ET816" i="1"/>
  <c r="EX816" i="1" s="1"/>
  <c r="ET308" i="1"/>
  <c r="EX308" i="1" s="1"/>
  <c r="EH272" i="1"/>
  <c r="EL272" i="1" s="1"/>
  <c r="DM665" i="1"/>
  <c r="DU760" i="1"/>
  <c r="DY760" i="1" s="1"/>
  <c r="DM760" i="1"/>
  <c r="DM858" i="1"/>
  <c r="DZ642" i="1"/>
  <c r="EF642" i="1"/>
  <c r="EJ642" i="1" s="1"/>
  <c r="EE642" i="1"/>
  <c r="EI642" i="1" s="1"/>
  <c r="DU287" i="1"/>
  <c r="DZ955" i="1"/>
  <c r="EE955" i="1"/>
  <c r="EI955" i="1" s="1"/>
  <c r="EF955" i="1"/>
  <c r="EJ955" i="1" s="1"/>
  <c r="DM705" i="1"/>
  <c r="DM828" i="1"/>
  <c r="DZ419" i="1"/>
  <c r="EE419" i="1"/>
  <c r="EI419" i="1" s="1"/>
  <c r="EF419" i="1"/>
  <c r="EJ419" i="1" s="1"/>
  <c r="DZ118" i="1"/>
  <c r="EE118" i="1"/>
  <c r="EI118" i="1" s="1"/>
  <c r="EF118" i="1"/>
  <c r="EJ118" i="1" s="1"/>
  <c r="DU742" i="1"/>
  <c r="DY742" i="1" s="1"/>
  <c r="DM742" i="1"/>
  <c r="DT323" i="1"/>
  <c r="DX323" i="1" s="1"/>
  <c r="DM323" i="1"/>
  <c r="DZ514" i="1"/>
  <c r="EE514" i="1"/>
  <c r="EI514" i="1" s="1"/>
  <c r="EF514" i="1"/>
  <c r="EJ514" i="1" s="1"/>
  <c r="DU865" i="1"/>
  <c r="EE890" i="1"/>
  <c r="EF890" i="1"/>
  <c r="DZ63" i="1"/>
  <c r="EE63" i="1"/>
  <c r="EI63" i="1" s="1"/>
  <c r="EF63" i="1"/>
  <c r="EJ63" i="1" s="1"/>
  <c r="DT852" i="1"/>
  <c r="DX852" i="1" s="1"/>
  <c r="DM852" i="1"/>
  <c r="DZ84" i="1"/>
  <c r="EE84" i="1"/>
  <c r="EI84" i="1" s="1"/>
  <c r="EF84" i="1"/>
  <c r="EJ84" i="1" s="1"/>
  <c r="DZ569" i="1"/>
  <c r="EF569" i="1"/>
  <c r="EJ569" i="1" s="1"/>
  <c r="EE569" i="1"/>
  <c r="EI569" i="1" s="1"/>
  <c r="DU829" i="1"/>
  <c r="DY829" i="1" s="1"/>
  <c r="DM829" i="1"/>
  <c r="DZ499" i="1"/>
  <c r="EE499" i="1"/>
  <c r="EI499" i="1" s="1"/>
  <c r="EF499" i="1"/>
  <c r="EJ499" i="1" s="1"/>
  <c r="DU178" i="1"/>
  <c r="DY178" i="1" s="1"/>
  <c r="DM178" i="1"/>
  <c r="DU155" i="1"/>
  <c r="DY155" i="1" s="1"/>
  <c r="DM155" i="1"/>
  <c r="DU971" i="1"/>
  <c r="DY971" i="1" s="1"/>
  <c r="DM971" i="1"/>
  <c r="DZ170" i="1"/>
  <c r="EE170" i="1"/>
  <c r="EI170" i="1" s="1"/>
  <c r="EF170" i="1"/>
  <c r="EJ170" i="1" s="1"/>
  <c r="DT450" i="1"/>
  <c r="DX450" i="1" s="1"/>
  <c r="DM450" i="1"/>
  <c r="DU694" i="1"/>
  <c r="DY694" i="1" s="1"/>
  <c r="DM694" i="1"/>
  <c r="DU61" i="1"/>
  <c r="DY61" i="1" s="1"/>
  <c r="DM61" i="1"/>
  <c r="DZ545" i="1"/>
  <c r="EF545" i="1"/>
  <c r="EJ545" i="1" s="1"/>
  <c r="EE545" i="1"/>
  <c r="EI545" i="1" s="1"/>
  <c r="DZ641" i="1"/>
  <c r="EF641" i="1"/>
  <c r="EJ641" i="1" s="1"/>
  <c r="EE641" i="1"/>
  <c r="EI641" i="1" s="1"/>
  <c r="DZ11" i="1"/>
  <c r="EF11" i="1"/>
  <c r="EJ11" i="1" s="1"/>
  <c r="EE11" i="1"/>
  <c r="EI11" i="1" s="1"/>
  <c r="DT57" i="1"/>
  <c r="DZ266" i="1"/>
  <c r="EE266" i="1"/>
  <c r="EI266" i="1" s="1"/>
  <c r="EF266" i="1"/>
  <c r="EJ266" i="1" s="1"/>
  <c r="DZ650" i="1"/>
  <c r="EF650" i="1"/>
  <c r="EJ650" i="1" s="1"/>
  <c r="EE650" i="1"/>
  <c r="EI650" i="1" s="1"/>
  <c r="DT234" i="1"/>
  <c r="DX234" i="1" s="1"/>
  <c r="DM234" i="1"/>
  <c r="DU731" i="1"/>
  <c r="DY731" i="1" s="1"/>
  <c r="DM731" i="1"/>
  <c r="DM950" i="1"/>
  <c r="DZ965" i="1"/>
  <c r="EE965" i="1"/>
  <c r="EI965" i="1" s="1"/>
  <c r="EF965" i="1"/>
  <c r="EJ965" i="1" s="1"/>
  <c r="DZ868" i="1"/>
  <c r="EE868" i="1"/>
  <c r="EI868" i="1" s="1"/>
  <c r="EF868" i="1"/>
  <c r="EJ868" i="1" s="1"/>
  <c r="DU76" i="1"/>
  <c r="DY76" i="1" s="1"/>
  <c r="DM76" i="1"/>
  <c r="DZ104" i="1"/>
  <c r="EF104" i="1"/>
  <c r="EJ104" i="1" s="1"/>
  <c r="EE104" i="1"/>
  <c r="EI104" i="1" s="1"/>
  <c r="EH104" i="1"/>
  <c r="EL104" i="1" s="1"/>
  <c r="DT38" i="1"/>
  <c r="DX38" i="1" s="1"/>
  <c r="DM38" i="1"/>
  <c r="DU592" i="1"/>
  <c r="DY592" i="1" s="1"/>
  <c r="DM24" i="1"/>
  <c r="DZ184" i="1"/>
  <c r="EE184" i="1"/>
  <c r="EI184" i="1" s="1"/>
  <c r="EF184" i="1"/>
  <c r="EJ184" i="1" s="1"/>
  <c r="DU861" i="1"/>
  <c r="DY861" i="1" s="1"/>
  <c r="DM861" i="1"/>
  <c r="DU466" i="1"/>
  <c r="DY466" i="1" s="1"/>
  <c r="DM466" i="1"/>
  <c r="DZ753" i="1"/>
  <c r="EF753" i="1"/>
  <c r="EJ753" i="1" s="1"/>
  <c r="EE753" i="1"/>
  <c r="EI753" i="1" s="1"/>
  <c r="DU507" i="1"/>
  <c r="DY507" i="1" s="1"/>
  <c r="DM507" i="1"/>
  <c r="DZ947" i="1"/>
  <c r="EE947" i="1"/>
  <c r="EI947" i="1" s="1"/>
  <c r="EF947" i="1"/>
  <c r="EJ947" i="1" s="1"/>
  <c r="DU535" i="1"/>
  <c r="DY535" i="1" s="1"/>
  <c r="DM535" i="1"/>
  <c r="DM672" i="1"/>
  <c r="DZ640" i="1"/>
  <c r="EE640" i="1"/>
  <c r="EI640" i="1" s="1"/>
  <c r="EF640" i="1"/>
  <c r="EJ640" i="1" s="1"/>
  <c r="DU242" i="1"/>
  <c r="DY242" i="1" s="1"/>
  <c r="DM242" i="1"/>
  <c r="DT951" i="1"/>
  <c r="DX951" i="1" s="1"/>
  <c r="DM951" i="1"/>
  <c r="DM664" i="1"/>
  <c r="DZ740" i="1"/>
  <c r="EF740" i="1"/>
  <c r="EJ740" i="1" s="1"/>
  <c r="EE740" i="1"/>
  <c r="EI740" i="1" s="1"/>
  <c r="DZ375" i="1"/>
  <c r="EF375" i="1"/>
  <c r="EJ375" i="1" s="1"/>
  <c r="EE375" i="1"/>
  <c r="EI375" i="1" s="1"/>
  <c r="DM253" i="1"/>
  <c r="DZ807" i="1"/>
  <c r="EE807" i="1"/>
  <c r="EI807" i="1" s="1"/>
  <c r="EF807" i="1"/>
  <c r="EJ807" i="1" s="1"/>
  <c r="DU696" i="1"/>
  <c r="DM696" i="1"/>
  <c r="DZ289" i="1"/>
  <c r="EF289" i="1"/>
  <c r="EJ289" i="1" s="1"/>
  <c r="EE289" i="1"/>
  <c r="EI289" i="1" s="1"/>
  <c r="DZ370" i="1"/>
  <c r="EF370" i="1"/>
  <c r="EJ370" i="1" s="1"/>
  <c r="EE370" i="1"/>
  <c r="EI370" i="1" s="1"/>
  <c r="DU286" i="1"/>
  <c r="DY286" i="1" s="1"/>
  <c r="DM286" i="1"/>
  <c r="DM814" i="1"/>
  <c r="DU291" i="1"/>
  <c r="DY291" i="1" s="1"/>
  <c r="DM291" i="1"/>
  <c r="DT333" i="1"/>
  <c r="DM360" i="1"/>
  <c r="DZ835" i="1"/>
  <c r="EE835" i="1"/>
  <c r="EI835" i="1" s="1"/>
  <c r="EF835" i="1"/>
  <c r="EJ835" i="1" s="1"/>
  <c r="EE717" i="1"/>
  <c r="EF717" i="1"/>
  <c r="DZ898" i="1"/>
  <c r="EF898" i="1"/>
  <c r="EJ898" i="1" s="1"/>
  <c r="EE898" i="1"/>
  <c r="EI898" i="1" s="1"/>
  <c r="EF555" i="1"/>
  <c r="EE555" i="1"/>
  <c r="DZ789" i="1"/>
  <c r="EF789" i="1"/>
  <c r="EJ789" i="1" s="1"/>
  <c r="EE789" i="1"/>
  <c r="EI789" i="1" s="1"/>
  <c r="DZ252" i="1"/>
  <c r="EF252" i="1"/>
  <c r="EJ252" i="1" s="1"/>
  <c r="EE252" i="1"/>
  <c r="EI252" i="1" s="1"/>
  <c r="DZ465" i="1"/>
  <c r="EE465" i="1"/>
  <c r="EI465" i="1" s="1"/>
  <c r="EF465" i="1"/>
  <c r="EJ465" i="1" s="1"/>
  <c r="DZ899" i="1"/>
  <c r="EE899" i="1"/>
  <c r="EI899" i="1" s="1"/>
  <c r="EF899" i="1"/>
  <c r="EJ899" i="1" s="1"/>
  <c r="DZ435" i="1"/>
  <c r="EE435" i="1"/>
  <c r="EI435" i="1" s="1"/>
  <c r="EF435" i="1"/>
  <c r="EJ435" i="1" s="1"/>
  <c r="DT652" i="1"/>
  <c r="DX652" i="1" s="1"/>
  <c r="DM652" i="1"/>
  <c r="DZ905" i="1"/>
  <c r="EE905" i="1"/>
  <c r="EI905" i="1" s="1"/>
  <c r="EF905" i="1"/>
  <c r="EJ905" i="1" s="1"/>
  <c r="DZ919" i="1"/>
  <c r="EF919" i="1"/>
  <c r="EJ919" i="1" s="1"/>
  <c r="EE919" i="1"/>
  <c r="EI919" i="1" s="1"/>
  <c r="DZ224" i="1"/>
  <c r="EF224" i="1"/>
  <c r="EJ224" i="1" s="1"/>
  <c r="EE224" i="1"/>
  <c r="EI224" i="1" s="1"/>
  <c r="DU237" i="1"/>
  <c r="DY237" i="1" s="1"/>
  <c r="DM237" i="1"/>
  <c r="DU941" i="1"/>
  <c r="DY941" i="1" s="1"/>
  <c r="DM941" i="1"/>
  <c r="DZ560" i="1"/>
  <c r="EE560" i="1"/>
  <c r="EI560" i="1" s="1"/>
  <c r="EF560" i="1"/>
  <c r="EJ560" i="1" s="1"/>
  <c r="DZ413" i="1"/>
  <c r="EE413" i="1"/>
  <c r="EI413" i="1" s="1"/>
  <c r="EF413" i="1"/>
  <c r="EJ413" i="1" s="1"/>
  <c r="DZ667" i="1"/>
  <c r="EF667" i="1"/>
  <c r="EJ667" i="1" s="1"/>
  <c r="EE667" i="1"/>
  <c r="EI667" i="1" s="1"/>
  <c r="DU2" i="1"/>
  <c r="DY2" i="1" s="1"/>
  <c r="DM2" i="1"/>
  <c r="DZ37" i="1"/>
  <c r="EE37" i="1"/>
  <c r="EI37" i="1" s="1"/>
  <c r="EF37" i="1"/>
  <c r="EJ37" i="1" s="1"/>
  <c r="DZ227" i="1"/>
  <c r="EE227" i="1"/>
  <c r="EI227" i="1" s="1"/>
  <c r="EF227" i="1"/>
  <c r="EJ227" i="1" s="1"/>
  <c r="DZ757" i="1"/>
  <c r="EE757" i="1"/>
  <c r="EI757" i="1" s="1"/>
  <c r="EF757" i="1"/>
  <c r="EJ757" i="1" s="1"/>
  <c r="DZ649" i="1"/>
  <c r="EE649" i="1"/>
  <c r="EI649" i="1" s="1"/>
  <c r="EF649" i="1"/>
  <c r="EJ649" i="1" s="1"/>
  <c r="DZ83" i="1"/>
  <c r="EE83" i="1"/>
  <c r="EI83" i="1" s="1"/>
  <c r="EF83" i="1"/>
  <c r="EJ83" i="1" s="1"/>
  <c r="DZ461" i="1"/>
  <c r="EE461" i="1"/>
  <c r="EI461" i="1" s="1"/>
  <c r="EF461" i="1"/>
  <c r="EJ461" i="1" s="1"/>
  <c r="DU302" i="1"/>
  <c r="DY302" i="1" s="1"/>
  <c r="DM302" i="1"/>
  <c r="DU620" i="1"/>
  <c r="DT683" i="1"/>
  <c r="DX683" i="1" s="1"/>
  <c r="DM683" i="1"/>
  <c r="DZ173" i="1"/>
  <c r="EF173" i="1"/>
  <c r="EJ173" i="1" s="1"/>
  <c r="EE173" i="1"/>
  <c r="EI173" i="1" s="1"/>
  <c r="DU111" i="1"/>
  <c r="DY111" i="1" s="1"/>
  <c r="DM111" i="1"/>
  <c r="DZ7" i="1"/>
  <c r="EF7" i="1"/>
  <c r="EJ7" i="1" s="1"/>
  <c r="EE7" i="1"/>
  <c r="EI7" i="1" s="1"/>
  <c r="DT566" i="1"/>
  <c r="DX566" i="1" s="1"/>
  <c r="DM566" i="1"/>
  <c r="DZ136" i="1"/>
  <c r="EE136" i="1"/>
  <c r="EI136" i="1" s="1"/>
  <c r="EF136" i="1"/>
  <c r="EJ136" i="1" s="1"/>
  <c r="DZ626" i="1"/>
  <c r="EF626" i="1"/>
  <c r="EJ626" i="1" s="1"/>
  <c r="EE626" i="1"/>
  <c r="EI626" i="1" s="1"/>
  <c r="DT432" i="1"/>
  <c r="DX432" i="1" s="1"/>
  <c r="DM432" i="1"/>
  <c r="DZ585" i="1"/>
  <c r="EF585" i="1"/>
  <c r="EJ585" i="1" s="1"/>
  <c r="EE585" i="1"/>
  <c r="EI585" i="1" s="1"/>
  <c r="EH585" i="1"/>
  <c r="EL585" i="1" s="1"/>
  <c r="DZ107" i="1"/>
  <c r="EF107" i="1"/>
  <c r="EJ107" i="1" s="1"/>
  <c r="EE107" i="1"/>
  <c r="EI107" i="1" s="1"/>
  <c r="EH107" i="1"/>
  <c r="EL107" i="1" s="1"/>
  <c r="DM712" i="1"/>
  <c r="DZ893" i="1"/>
  <c r="EF893" i="1"/>
  <c r="EJ893" i="1" s="1"/>
  <c r="EE893" i="1"/>
  <c r="EI893" i="1" s="1"/>
  <c r="EH893" i="1"/>
  <c r="EL893" i="1" s="1"/>
  <c r="DU622" i="1"/>
  <c r="DY622" i="1" s="1"/>
  <c r="DM622" i="1"/>
  <c r="DZ126" i="1"/>
  <c r="EE126" i="1"/>
  <c r="EI126" i="1" s="1"/>
  <c r="EF126" i="1"/>
  <c r="EJ126" i="1" s="1"/>
  <c r="EH126" i="1"/>
  <c r="EL126" i="1" s="1"/>
  <c r="DT368" i="1"/>
  <c r="DX368" i="1" s="1"/>
  <c r="DM368" i="1"/>
  <c r="DZ424" i="1"/>
  <c r="EE424" i="1"/>
  <c r="EI424" i="1" s="1"/>
  <c r="EF424" i="1"/>
  <c r="EJ424" i="1" s="1"/>
  <c r="EH424" i="1"/>
  <c r="EL424" i="1" s="1"/>
  <c r="DZ188" i="1"/>
  <c r="EF188" i="1"/>
  <c r="EJ188" i="1" s="1"/>
  <c r="EE188" i="1"/>
  <c r="EI188" i="1" s="1"/>
  <c r="DT388" i="1"/>
  <c r="DX388" i="1" s="1"/>
  <c r="DM388" i="1"/>
  <c r="DU132" i="1"/>
  <c r="DY132" i="1" s="1"/>
  <c r="DM132" i="1"/>
  <c r="DT441" i="1"/>
  <c r="DX441" i="1" s="1"/>
  <c r="DM441" i="1"/>
  <c r="DZ275" i="1"/>
  <c r="EF275" i="1"/>
  <c r="EJ275" i="1" s="1"/>
  <c r="EE275" i="1"/>
  <c r="EI275" i="1" s="1"/>
  <c r="DZ314" i="1"/>
  <c r="EE314" i="1"/>
  <c r="EI314" i="1" s="1"/>
  <c r="EF314" i="1"/>
  <c r="EJ314" i="1" s="1"/>
  <c r="DZ668" i="1"/>
  <c r="EF668" i="1"/>
  <c r="EJ668" i="1" s="1"/>
  <c r="EE668" i="1"/>
  <c r="EI668" i="1" s="1"/>
  <c r="EH668" i="1"/>
  <c r="EL668" i="1" s="1"/>
  <c r="DZ816" i="1"/>
  <c r="EE816" i="1"/>
  <c r="EI816" i="1" s="1"/>
  <c r="EF816" i="1"/>
  <c r="EJ816" i="1" s="1"/>
  <c r="DZ211" i="1"/>
  <c r="EE211" i="1"/>
  <c r="EI211" i="1" s="1"/>
  <c r="EF211" i="1"/>
  <c r="EJ211" i="1" s="1"/>
  <c r="DZ623" i="1"/>
  <c r="EF623" i="1"/>
  <c r="EJ623" i="1" s="1"/>
  <c r="EE623" i="1"/>
  <c r="EI623" i="1" s="1"/>
  <c r="DZ570" i="1"/>
  <c r="EE570" i="1"/>
  <c r="EI570" i="1" s="1"/>
  <c r="EF570" i="1"/>
  <c r="EJ570" i="1" s="1"/>
  <c r="DZ502" i="1"/>
  <c r="EE502" i="1"/>
  <c r="EI502" i="1" s="1"/>
  <c r="EF502" i="1"/>
  <c r="EJ502" i="1" s="1"/>
  <c r="DU511" i="1"/>
  <c r="DY511" i="1" s="1"/>
  <c r="DM511" i="1"/>
  <c r="DZ725" i="1"/>
  <c r="EF725" i="1"/>
  <c r="EJ725" i="1" s="1"/>
  <c r="EE725" i="1"/>
  <c r="EI725" i="1" s="1"/>
  <c r="DZ152" i="1"/>
  <c r="EF152" i="1"/>
  <c r="EJ152" i="1" s="1"/>
  <c r="EE152" i="1"/>
  <c r="EI152" i="1" s="1"/>
  <c r="DZ26" i="1"/>
  <c r="EE26" i="1"/>
  <c r="EI26" i="1" s="1"/>
  <c r="EF26" i="1"/>
  <c r="EJ26" i="1" s="1"/>
  <c r="EE380" i="1"/>
  <c r="EF380" i="1"/>
  <c r="DW936" i="1"/>
  <c r="DV726" i="1"/>
  <c r="DX926" i="1"/>
  <c r="DW363" i="1"/>
  <c r="DX969" i="1"/>
  <c r="DV414" i="1"/>
  <c r="DW247" i="1"/>
  <c r="DX936" i="1"/>
  <c r="DV498" i="1"/>
  <c r="DX677" i="1"/>
  <c r="DX383" i="1"/>
  <c r="DW682" i="1"/>
  <c r="DX682" i="1"/>
  <c r="ET577" i="1"/>
  <c r="ET94" i="1"/>
  <c r="EU868" i="1"/>
  <c r="EY868" i="1" s="1"/>
  <c r="ET186" i="1"/>
  <c r="EX186" i="1" s="1"/>
  <c r="EU159" i="1"/>
  <c r="EY159" i="1" s="1"/>
  <c r="EU188" i="1"/>
  <c r="EY188" i="1" s="1"/>
  <c r="EU649" i="1"/>
  <c r="EY649" i="1" s="1"/>
  <c r="ET178" i="1"/>
  <c r="EX178" i="1" s="1"/>
  <c r="EG2" i="1"/>
  <c r="EK2" i="1" s="1"/>
  <c r="ET875" i="1"/>
  <c r="EX875" i="1" s="1"/>
  <c r="EY417" i="1"/>
  <c r="EG237" i="1"/>
  <c r="EK237" i="1" s="1"/>
  <c r="EH322" i="1"/>
  <c r="EL322" i="1" s="1"/>
  <c r="EU7" i="1"/>
  <c r="EY7" i="1" s="1"/>
  <c r="EU360" i="1"/>
  <c r="EY360" i="1" s="1"/>
  <c r="ET570" i="1"/>
  <c r="EX570" i="1" s="1"/>
  <c r="EW798" i="1"/>
  <c r="EG392" i="1"/>
  <c r="EK392" i="1" s="1"/>
  <c r="EG197" i="1"/>
  <c r="EK197" i="1" s="1"/>
  <c r="EH287" i="1"/>
  <c r="EL287" i="1" s="1"/>
  <c r="EL582" i="1"/>
  <c r="EG646" i="1"/>
  <c r="EK646" i="1" s="1"/>
  <c r="EH955" i="1"/>
  <c r="EL955" i="1" s="1"/>
  <c r="ET733" i="1"/>
  <c r="EX733" i="1" s="1"/>
  <c r="EG407" i="1"/>
  <c r="EK407" i="1" s="1"/>
  <c r="EH789" i="1"/>
  <c r="EL789" i="1" s="1"/>
  <c r="EG118" i="1"/>
  <c r="EK118" i="1" s="1"/>
  <c r="ET140" i="1"/>
  <c r="EX140" i="1" s="1"/>
  <c r="EH211" i="1"/>
  <c r="EL211" i="1" s="1"/>
  <c r="EG227" i="1"/>
  <c r="EK227" i="1" s="1"/>
  <c r="EH672" i="1"/>
  <c r="EL672" i="1" s="1"/>
  <c r="EH928" i="1"/>
  <c r="EL928" i="1" s="1"/>
  <c r="EL940" i="1"/>
  <c r="EG703" i="1"/>
  <c r="EK703" i="1" s="1"/>
  <c r="EI64" i="1"/>
  <c r="ET322" i="1"/>
  <c r="EX322" i="1" s="1"/>
  <c r="EU628" i="1"/>
  <c r="EY628" i="1" s="1"/>
  <c r="EY406" i="1"/>
  <c r="ET965" i="1"/>
  <c r="EX965" i="1" s="1"/>
  <c r="ET388" i="1"/>
  <c r="EX388" i="1" s="1"/>
  <c r="EU380" i="1"/>
  <c r="EH890" i="1"/>
  <c r="EU971" i="1"/>
  <c r="EY971" i="1" s="1"/>
  <c r="EG522" i="1"/>
  <c r="EK522" i="1" s="1"/>
  <c r="EH622" i="1"/>
  <c r="EL622" i="1" s="1"/>
  <c r="EU87" i="1"/>
  <c r="EY87" i="1" s="1"/>
  <c r="ET890" i="1"/>
  <c r="EU709" i="1"/>
  <c r="EY709" i="1" s="1"/>
  <c r="ET287" i="1"/>
  <c r="EX287" i="1" s="1"/>
  <c r="EW30" i="1"/>
  <c r="EW406" i="1"/>
  <c r="EG322" i="1"/>
  <c r="EK322" i="1" s="1"/>
  <c r="EH665" i="1"/>
  <c r="EL665" i="1" s="1"/>
  <c r="EG128" i="1"/>
  <c r="EK128" i="1" s="1"/>
  <c r="EH438" i="1"/>
  <c r="EL438" i="1" s="1"/>
  <c r="EG705" i="1"/>
  <c r="EK705" i="1" s="1"/>
  <c r="EG297" i="1"/>
  <c r="EK297" i="1" s="1"/>
  <c r="EG965" i="1"/>
  <c r="EK965" i="1" s="1"/>
  <c r="EG893" i="1"/>
  <c r="EK893" i="1" s="1"/>
  <c r="EH966" i="1"/>
  <c r="EL966" i="1" s="1"/>
  <c r="EG266" i="1"/>
  <c r="EK266" i="1" s="1"/>
  <c r="EG111" i="1"/>
  <c r="EK111" i="1" s="1"/>
  <c r="ET919" i="1"/>
  <c r="EX919" i="1" s="1"/>
  <c r="ET193" i="1"/>
  <c r="EX193" i="1" s="1"/>
  <c r="EH11" i="1"/>
  <c r="EL11" i="1" s="1"/>
  <c r="EH760" i="1"/>
  <c r="EL760" i="1" s="1"/>
  <c r="EH814" i="1"/>
  <c r="EL814" i="1" s="1"/>
  <c r="EG972" i="1"/>
  <c r="EK972" i="1" s="1"/>
  <c r="EH87" i="1"/>
  <c r="EL87" i="1" s="1"/>
  <c r="EG890" i="1"/>
  <c r="EH709" i="1"/>
  <c r="EL709" i="1" s="1"/>
  <c r="EG287" i="1"/>
  <c r="EK287" i="1" s="1"/>
  <c r="EW591" i="1"/>
  <c r="ET829" i="1"/>
  <c r="EX829" i="1" s="1"/>
  <c r="ET589" i="1"/>
  <c r="EX589" i="1" s="1"/>
  <c r="EU816" i="1"/>
  <c r="EY816" i="1" s="1"/>
  <c r="EU38" i="1"/>
  <c r="EY38" i="1" s="1"/>
  <c r="EU365" i="1"/>
  <c r="ET665" i="1"/>
  <c r="EX665" i="1" s="1"/>
  <c r="EU694" i="1"/>
  <c r="EY694" i="1" s="1"/>
  <c r="EU327" i="1"/>
  <c r="EY327" i="1" s="1"/>
  <c r="EU346" i="1"/>
  <c r="EY346" i="1" s="1"/>
  <c r="EG213" i="1"/>
  <c r="EK213" i="1" s="1"/>
  <c r="EH852" i="1"/>
  <c r="EL852" i="1" s="1"/>
  <c r="ET635" i="1"/>
  <c r="EG158" i="1"/>
  <c r="EK158" i="1" s="1"/>
  <c r="EH502" i="1"/>
  <c r="EL502" i="1" s="1"/>
  <c r="EG461" i="1"/>
  <c r="EK461" i="1" s="1"/>
  <c r="EH684" i="1"/>
  <c r="EL684" i="1" s="1"/>
  <c r="EG844" i="1"/>
  <c r="EK844" i="1" s="1"/>
  <c r="ET74" i="1"/>
  <c r="EU419" i="1"/>
  <c r="EY419" i="1" s="1"/>
  <c r="EU534" i="1"/>
  <c r="EY534" i="1" s="1"/>
  <c r="EU715" i="1"/>
  <c r="EY715" i="1" s="1"/>
  <c r="ET154" i="1"/>
  <c r="EX154" i="1" s="1"/>
  <c r="EV347" i="1"/>
  <c r="EV682" i="1"/>
  <c r="EH556" i="1"/>
  <c r="EL556" i="1" s="1"/>
  <c r="EG633" i="1"/>
  <c r="EK633" i="1" s="1"/>
  <c r="EG589" i="1"/>
  <c r="EK589" i="1" s="1"/>
  <c r="EH816" i="1"/>
  <c r="EL816" i="1" s="1"/>
  <c r="EH38" i="1"/>
  <c r="EL38" i="1" s="1"/>
  <c r="EH365" i="1"/>
  <c r="EL365" i="1" s="1"/>
  <c r="EG665" i="1"/>
  <c r="EK665" i="1" s="1"/>
  <c r="EH2" i="1"/>
  <c r="EL2" i="1" s="1"/>
  <c r="EH286" i="1"/>
  <c r="EL286" i="1" s="1"/>
  <c r="EG684" i="1"/>
  <c r="EK684" i="1" s="1"/>
  <c r="EU875" i="1"/>
  <c r="EY875" i="1" s="1"/>
  <c r="EG635" i="1"/>
  <c r="EK635" i="1" s="1"/>
  <c r="EU203" i="1"/>
  <c r="EY203" i="1" s="1"/>
  <c r="EU899" i="1"/>
  <c r="EY899" i="1" s="1"/>
  <c r="ET289" i="1"/>
  <c r="EX289" i="1" s="1"/>
  <c r="EH84" i="1"/>
  <c r="EL84" i="1" s="1"/>
  <c r="EH314" i="1"/>
  <c r="EL314" i="1" s="1"/>
  <c r="EJ582" i="1"/>
  <c r="EU633" i="1"/>
  <c r="EY633" i="1" s="1"/>
  <c r="ET494" i="1"/>
  <c r="ET876" i="1"/>
  <c r="EX876" i="1" s="1"/>
  <c r="EU46" i="1"/>
  <c r="EY46" i="1" s="1"/>
  <c r="EG368" i="1"/>
  <c r="EK368" i="1" s="1"/>
  <c r="ET955" i="1"/>
  <c r="EX955" i="1" s="1"/>
  <c r="EG450" i="1"/>
  <c r="EK450" i="1" s="1"/>
  <c r="EG155" i="1"/>
  <c r="EK155" i="1" s="1"/>
  <c r="ET152" i="1"/>
  <c r="EX152" i="1" s="1"/>
  <c r="EU835" i="1"/>
  <c r="EH197" i="1"/>
  <c r="EL197" i="1" s="1"/>
  <c r="EG712" i="1"/>
  <c r="EK712" i="1" s="1"/>
  <c r="EH569" i="1"/>
  <c r="EL569" i="1" s="1"/>
  <c r="EG807" i="1"/>
  <c r="EK807" i="1" s="1"/>
  <c r="EG494" i="1"/>
  <c r="EK494" i="1" s="1"/>
  <c r="EG876" i="1"/>
  <c r="EK876" i="1" s="1"/>
  <c r="EH46" i="1"/>
  <c r="EL46" i="1" s="1"/>
  <c r="ET694" i="1"/>
  <c r="EX694" i="1" s="1"/>
  <c r="EU972" i="1"/>
  <c r="EY972" i="1" s="1"/>
  <c r="EG955" i="1"/>
  <c r="EK955" i="1" s="1"/>
  <c r="EU275" i="1"/>
  <c r="EG152" i="1"/>
  <c r="EK152" i="1" s="1"/>
  <c r="EH835" i="1"/>
  <c r="EL835" i="1" s="1"/>
  <c r="DR732" i="1"/>
  <c r="DS732" i="1"/>
  <c r="DU732" i="1"/>
  <c r="DT732" i="1"/>
  <c r="CA58" i="1"/>
  <c r="DF58" i="1"/>
  <c r="DE58" i="1"/>
  <c r="DH58" i="1"/>
  <c r="DG58" i="1"/>
  <c r="CA579" i="1"/>
  <c r="DF579" i="1"/>
  <c r="DE579" i="1"/>
  <c r="DG579" i="1"/>
  <c r="DH579" i="1"/>
  <c r="CG779" i="1"/>
  <c r="DR779" i="1"/>
  <c r="DS779" i="1"/>
  <c r="DU779" i="1"/>
  <c r="DT779" i="1"/>
  <c r="CG458" i="1"/>
  <c r="DR458" i="1"/>
  <c r="DS458" i="1"/>
  <c r="DU458" i="1"/>
  <c r="DT458" i="1"/>
  <c r="CA718" i="1"/>
  <c r="DF718" i="1"/>
  <c r="DE718" i="1"/>
  <c r="DH718" i="1"/>
  <c r="DG718" i="1"/>
  <c r="CA171" i="1"/>
  <c r="DF171" i="1"/>
  <c r="DE171" i="1"/>
  <c r="DH171" i="1"/>
  <c r="DG171" i="1"/>
  <c r="CA979" i="1"/>
  <c r="DE979" i="1"/>
  <c r="DF979" i="1"/>
  <c r="DG979" i="1"/>
  <c r="DH979" i="1"/>
  <c r="CA818" i="1"/>
  <c r="CZ818" i="1"/>
  <c r="DF818" i="1"/>
  <c r="DJ818" i="1" s="1"/>
  <c r="DE818" i="1"/>
  <c r="DI818" i="1" s="1"/>
  <c r="DG818" i="1"/>
  <c r="DK818" i="1" s="1"/>
  <c r="DH818" i="1"/>
  <c r="DL818" i="1" s="1"/>
  <c r="CA685" i="1"/>
  <c r="CZ685" i="1"/>
  <c r="DF685" i="1"/>
  <c r="DJ685" i="1" s="1"/>
  <c r="DE685" i="1"/>
  <c r="DI685" i="1" s="1"/>
  <c r="DG685" i="1"/>
  <c r="DK685" i="1" s="1"/>
  <c r="DH685" i="1"/>
  <c r="DL685" i="1" s="1"/>
  <c r="CA460" i="1"/>
  <c r="DE460" i="1"/>
  <c r="DF460" i="1"/>
  <c r="DH460" i="1"/>
  <c r="DG460" i="1"/>
  <c r="CA474" i="1"/>
  <c r="DE474" i="1"/>
  <c r="DF474" i="1"/>
  <c r="DG474" i="1"/>
  <c r="DH474" i="1"/>
  <c r="CG43" i="1"/>
  <c r="DS43" i="1"/>
  <c r="DR43" i="1"/>
  <c r="DT43" i="1"/>
  <c r="DU43" i="1"/>
  <c r="CA882" i="1"/>
  <c r="DE882" i="1"/>
  <c r="DF882" i="1"/>
  <c r="DG882" i="1"/>
  <c r="DH882" i="1"/>
  <c r="CA630" i="1"/>
  <c r="CZ630" i="1"/>
  <c r="DE630" i="1"/>
  <c r="DI630" i="1" s="1"/>
  <c r="DF630" i="1"/>
  <c r="DJ630" i="1" s="1"/>
  <c r="DH630" i="1"/>
  <c r="DL630" i="1" s="1"/>
  <c r="DG630" i="1"/>
  <c r="DK630" i="1" s="1"/>
  <c r="CG707" i="1"/>
  <c r="DR707" i="1"/>
  <c r="DV707" i="1" s="1"/>
  <c r="DS707" i="1"/>
  <c r="DW707" i="1" s="1"/>
  <c r="DT707" i="1"/>
  <c r="DX707" i="1" s="1"/>
  <c r="DU707" i="1"/>
  <c r="DY707" i="1" s="1"/>
  <c r="CA758" i="1"/>
  <c r="CZ758" i="1"/>
  <c r="DF758" i="1"/>
  <c r="DJ758" i="1" s="1"/>
  <c r="DE758" i="1"/>
  <c r="DI758" i="1" s="1"/>
  <c r="DG758" i="1"/>
  <c r="DK758" i="1" s="1"/>
  <c r="DH758" i="1"/>
  <c r="DL758" i="1" s="1"/>
  <c r="CA191" i="1"/>
  <c r="CZ191" i="1"/>
  <c r="DF191" i="1"/>
  <c r="DJ191" i="1" s="1"/>
  <c r="DE191" i="1"/>
  <c r="DI191" i="1" s="1"/>
  <c r="DH191" i="1"/>
  <c r="DL191" i="1" s="1"/>
  <c r="DG191" i="1"/>
  <c r="DK191" i="1" s="1"/>
  <c r="CG864" i="1"/>
  <c r="DR864" i="1"/>
  <c r="DV864" i="1" s="1"/>
  <c r="DS864" i="1"/>
  <c r="DW864" i="1" s="1"/>
  <c r="DT864" i="1"/>
  <c r="DX864" i="1" s="1"/>
  <c r="DU864" i="1"/>
  <c r="DY864" i="1" s="1"/>
  <c r="CG119" i="1"/>
  <c r="DR119" i="1"/>
  <c r="DV119" i="1" s="1"/>
  <c r="DS119" i="1"/>
  <c r="DW119" i="1" s="1"/>
  <c r="DT119" i="1"/>
  <c r="DX119" i="1" s="1"/>
  <c r="DU119" i="1"/>
  <c r="DY119" i="1" s="1"/>
  <c r="CG510" i="1"/>
  <c r="DR510" i="1"/>
  <c r="DV510" i="1" s="1"/>
  <c r="DS510" i="1"/>
  <c r="DW510" i="1" s="1"/>
  <c r="DU510" i="1"/>
  <c r="DY510" i="1" s="1"/>
  <c r="DT510" i="1"/>
  <c r="DX510" i="1" s="1"/>
  <c r="CG70" i="1"/>
  <c r="DR70" i="1"/>
  <c r="DV70" i="1" s="1"/>
  <c r="DS70" i="1"/>
  <c r="DW70" i="1" s="1"/>
  <c r="DU70" i="1"/>
  <c r="DY70" i="1" s="1"/>
  <c r="DT70" i="1"/>
  <c r="DX70" i="1" s="1"/>
  <c r="CA185" i="1"/>
  <c r="CZ185" i="1"/>
  <c r="DF185" i="1"/>
  <c r="DJ185" i="1" s="1"/>
  <c r="DE185" i="1"/>
  <c r="DI185" i="1" s="1"/>
  <c r="DH185" i="1"/>
  <c r="DL185" i="1" s="1"/>
  <c r="DG185" i="1"/>
  <c r="DK185" i="1" s="1"/>
  <c r="DR784" i="1"/>
  <c r="DS784" i="1"/>
  <c r="DT784" i="1"/>
  <c r="DU784" i="1"/>
  <c r="DS824" i="1"/>
  <c r="DR824" i="1"/>
  <c r="DU824" i="1"/>
  <c r="DT824" i="1"/>
  <c r="DF691" i="1"/>
  <c r="DE691" i="1"/>
  <c r="DG691" i="1"/>
  <c r="DH691" i="1"/>
  <c r="CG720" i="1"/>
  <c r="DS720" i="1"/>
  <c r="DW720" i="1" s="1"/>
  <c r="DR720" i="1"/>
  <c r="DV720" i="1" s="1"/>
  <c r="DU720" i="1"/>
  <c r="DY720" i="1" s="1"/>
  <c r="DT720" i="1"/>
  <c r="DX720" i="1" s="1"/>
  <c r="CA564" i="1"/>
  <c r="CZ564" i="1"/>
  <c r="DF564" i="1"/>
  <c r="DJ564" i="1" s="1"/>
  <c r="DE564" i="1"/>
  <c r="DI564" i="1" s="1"/>
  <c r="DH564" i="1"/>
  <c r="DL564" i="1" s="1"/>
  <c r="DG564" i="1"/>
  <c r="DK564" i="1" s="1"/>
  <c r="CA39" i="1"/>
  <c r="CZ39" i="1"/>
  <c r="DF39" i="1"/>
  <c r="DJ39" i="1" s="1"/>
  <c r="DE39" i="1"/>
  <c r="DI39" i="1" s="1"/>
  <c r="DH39" i="1"/>
  <c r="DL39" i="1" s="1"/>
  <c r="DG39" i="1"/>
  <c r="DK39" i="1" s="1"/>
  <c r="CG225" i="1"/>
  <c r="DS225" i="1"/>
  <c r="DW225" i="1" s="1"/>
  <c r="DR225" i="1"/>
  <c r="DV225" i="1" s="1"/>
  <c r="DU225" i="1"/>
  <c r="DY225" i="1" s="1"/>
  <c r="DT225" i="1"/>
  <c r="DX225" i="1" s="1"/>
  <c r="CG654" i="1"/>
  <c r="DS654" i="1"/>
  <c r="DW654" i="1" s="1"/>
  <c r="DR654" i="1"/>
  <c r="DV654" i="1" s="1"/>
  <c r="DU654" i="1"/>
  <c r="DY654" i="1" s="1"/>
  <c r="DT654" i="1"/>
  <c r="DX654" i="1" s="1"/>
  <c r="CG776" i="1"/>
  <c r="DS776" i="1"/>
  <c r="DW776" i="1" s="1"/>
  <c r="DR776" i="1"/>
  <c r="DV776" i="1" s="1"/>
  <c r="DT776" i="1"/>
  <c r="DX776" i="1" s="1"/>
  <c r="DU776" i="1"/>
  <c r="DY776" i="1" s="1"/>
  <c r="CA408" i="1"/>
  <c r="CZ408" i="1"/>
  <c r="DE408" i="1"/>
  <c r="DI408" i="1" s="1"/>
  <c r="DF408" i="1"/>
  <c r="DJ408" i="1" s="1"/>
  <c r="DH408" i="1"/>
  <c r="DL408" i="1" s="1"/>
  <c r="DG408" i="1"/>
  <c r="DK408" i="1" s="1"/>
  <c r="CG249" i="1"/>
  <c r="DR249" i="1"/>
  <c r="DV249" i="1" s="1"/>
  <c r="DS249" i="1"/>
  <c r="DW249" i="1" s="1"/>
  <c r="DT249" i="1"/>
  <c r="DX249" i="1" s="1"/>
  <c r="DU249" i="1"/>
  <c r="DY249" i="1" s="1"/>
  <c r="CG294" i="1"/>
  <c r="DS294" i="1"/>
  <c r="DW294" i="1" s="1"/>
  <c r="DR294" i="1"/>
  <c r="DV294" i="1" s="1"/>
  <c r="DT294" i="1"/>
  <c r="DX294" i="1" s="1"/>
  <c r="DU294" i="1"/>
  <c r="DY294" i="1" s="1"/>
  <c r="CG743" i="1"/>
  <c r="DR743" i="1"/>
  <c r="DV743" i="1" s="1"/>
  <c r="DS743" i="1"/>
  <c r="DW743" i="1" s="1"/>
  <c r="DU743" i="1"/>
  <c r="DY743" i="1" s="1"/>
  <c r="DT743" i="1"/>
  <c r="DX743" i="1" s="1"/>
  <c r="CG906" i="1"/>
  <c r="DS906" i="1"/>
  <c r="DW906" i="1" s="1"/>
  <c r="DR906" i="1"/>
  <c r="DV906" i="1" s="1"/>
  <c r="DT906" i="1"/>
  <c r="DX906" i="1" s="1"/>
  <c r="DU906" i="1"/>
  <c r="DY906" i="1" s="1"/>
  <c r="CA747" i="1"/>
  <c r="CZ747" i="1"/>
  <c r="DF747" i="1"/>
  <c r="DJ747" i="1" s="1"/>
  <c r="DE747" i="1"/>
  <c r="DI747" i="1" s="1"/>
  <c r="DG747" i="1"/>
  <c r="DK747" i="1" s="1"/>
  <c r="DH747" i="1"/>
  <c r="DL747" i="1" s="1"/>
  <c r="CA134" i="1"/>
  <c r="CZ134" i="1"/>
  <c r="DF134" i="1"/>
  <c r="DJ134" i="1" s="1"/>
  <c r="DE134" i="1"/>
  <c r="DI134" i="1" s="1"/>
  <c r="DH134" i="1"/>
  <c r="DL134" i="1" s="1"/>
  <c r="DG134" i="1"/>
  <c r="DK134" i="1" s="1"/>
  <c r="CA47" i="1"/>
  <c r="CZ47" i="1"/>
  <c r="DE47" i="1"/>
  <c r="DI47" i="1" s="1"/>
  <c r="DF47" i="1"/>
  <c r="DJ47" i="1" s="1"/>
  <c r="DH47" i="1"/>
  <c r="DL47" i="1" s="1"/>
  <c r="DG47" i="1"/>
  <c r="DK47" i="1" s="1"/>
  <c r="CG165" i="1"/>
  <c r="DR165" i="1"/>
  <c r="DV165" i="1" s="1"/>
  <c r="DS165" i="1"/>
  <c r="DW165" i="1" s="1"/>
  <c r="DU165" i="1"/>
  <c r="DY165" i="1" s="1"/>
  <c r="DT165" i="1"/>
  <c r="DX165" i="1" s="1"/>
  <c r="CA361" i="1"/>
  <c r="CZ361" i="1"/>
  <c r="DE361" i="1"/>
  <c r="DI361" i="1" s="1"/>
  <c r="DF361" i="1"/>
  <c r="DJ361" i="1" s="1"/>
  <c r="DG361" i="1"/>
  <c r="DK361" i="1" s="1"/>
  <c r="DH361" i="1"/>
  <c r="DL361" i="1" s="1"/>
  <c r="CG389" i="1"/>
  <c r="DR389" i="1"/>
  <c r="DV389" i="1" s="1"/>
  <c r="DS389" i="1"/>
  <c r="DW389" i="1" s="1"/>
  <c r="DU389" i="1"/>
  <c r="DY389" i="1" s="1"/>
  <c r="DT389" i="1"/>
  <c r="DX389" i="1" s="1"/>
  <c r="CA516" i="1"/>
  <c r="CZ516" i="1"/>
  <c r="DF516" i="1"/>
  <c r="DJ516" i="1" s="1"/>
  <c r="DE516" i="1"/>
  <c r="DI516" i="1" s="1"/>
  <c r="DH516" i="1"/>
  <c r="DL516" i="1" s="1"/>
  <c r="DG516" i="1"/>
  <c r="DK516" i="1" s="1"/>
  <c r="CG949" i="1"/>
  <c r="DS949" i="1"/>
  <c r="DW949" i="1" s="1"/>
  <c r="DR949" i="1"/>
  <c r="DV949" i="1" s="1"/>
  <c r="DU949" i="1"/>
  <c r="DY949" i="1" s="1"/>
  <c r="DT949" i="1"/>
  <c r="DX949" i="1" s="1"/>
  <c r="CG974" i="1"/>
  <c r="DS974" i="1"/>
  <c r="DW974" i="1" s="1"/>
  <c r="DR974" i="1"/>
  <c r="DV974" i="1" s="1"/>
  <c r="DU974" i="1"/>
  <c r="DY974" i="1" s="1"/>
  <c r="DT974" i="1"/>
  <c r="DX974" i="1" s="1"/>
  <c r="DE916" i="1"/>
  <c r="DF916" i="1"/>
  <c r="DH916" i="1"/>
  <c r="DG916" i="1"/>
  <c r="CA787" i="1"/>
  <c r="CZ787" i="1"/>
  <c r="DE787" i="1"/>
  <c r="DI787" i="1" s="1"/>
  <c r="DF787" i="1"/>
  <c r="DJ787" i="1" s="1"/>
  <c r="DG787" i="1"/>
  <c r="DK787" i="1" s="1"/>
  <c r="DH787" i="1"/>
  <c r="DL787" i="1" s="1"/>
  <c r="CG260" i="1"/>
  <c r="DS260" i="1"/>
  <c r="DW260" i="1" s="1"/>
  <c r="DR260" i="1"/>
  <c r="DV260" i="1" s="1"/>
  <c r="DT260" i="1"/>
  <c r="DX260" i="1" s="1"/>
  <c r="DU260" i="1"/>
  <c r="DY260" i="1" s="1"/>
  <c r="CG954" i="1"/>
  <c r="DS954" i="1"/>
  <c r="DW954" i="1" s="1"/>
  <c r="DR954" i="1"/>
  <c r="DV954" i="1" s="1"/>
  <c r="DU954" i="1"/>
  <c r="DY954" i="1" s="1"/>
  <c r="DT954" i="1"/>
  <c r="DX954" i="1" s="1"/>
  <c r="CA310" i="1"/>
  <c r="CZ310" i="1"/>
  <c r="DE310" i="1"/>
  <c r="DI310" i="1" s="1"/>
  <c r="DF310" i="1"/>
  <c r="DJ310" i="1" s="1"/>
  <c r="DH310" i="1"/>
  <c r="DL310" i="1" s="1"/>
  <c r="DG310" i="1"/>
  <c r="DK310" i="1" s="1"/>
  <c r="CG826" i="1"/>
  <c r="DR826" i="1"/>
  <c r="DV826" i="1" s="1"/>
  <c r="DS826" i="1"/>
  <c r="DW826" i="1" s="1"/>
  <c r="DU826" i="1"/>
  <c r="DY826" i="1" s="1"/>
  <c r="DT826" i="1"/>
  <c r="DX826" i="1" s="1"/>
  <c r="CG485" i="1"/>
  <c r="DS485" i="1"/>
  <c r="DW485" i="1" s="1"/>
  <c r="DR485" i="1"/>
  <c r="DV485" i="1" s="1"/>
  <c r="DU485" i="1"/>
  <c r="DY485" i="1" s="1"/>
  <c r="DT485" i="1"/>
  <c r="DX485" i="1" s="1"/>
  <c r="CA334" i="1"/>
  <c r="CZ334" i="1"/>
  <c r="DF334" i="1"/>
  <c r="DJ334" i="1" s="1"/>
  <c r="DE334" i="1"/>
  <c r="DI334" i="1" s="1"/>
  <c r="DG334" i="1"/>
  <c r="DK334" i="1" s="1"/>
  <c r="DH334" i="1"/>
  <c r="DL334" i="1" s="1"/>
  <c r="CG593" i="1"/>
  <c r="DR593" i="1"/>
  <c r="DV593" i="1" s="1"/>
  <c r="DS593" i="1"/>
  <c r="DW593" i="1" s="1"/>
  <c r="DT593" i="1"/>
  <c r="DX593" i="1" s="1"/>
  <c r="DU593" i="1"/>
  <c r="DY593" i="1" s="1"/>
  <c r="CA887" i="1"/>
  <c r="CZ887" i="1"/>
  <c r="DF887" i="1"/>
  <c r="DJ887" i="1" s="1"/>
  <c r="DE887" i="1"/>
  <c r="DI887" i="1" s="1"/>
  <c r="DG887" i="1"/>
  <c r="DK887" i="1" s="1"/>
  <c r="DH887" i="1"/>
  <c r="DL887" i="1" s="1"/>
  <c r="CG364" i="1"/>
  <c r="DS364" i="1"/>
  <c r="DW364" i="1" s="1"/>
  <c r="DR364" i="1"/>
  <c r="DV364" i="1" s="1"/>
  <c r="DU364" i="1"/>
  <c r="DY364" i="1" s="1"/>
  <c r="DT364" i="1"/>
  <c r="DX364" i="1" s="1"/>
  <c r="CG888" i="1"/>
  <c r="DR888" i="1"/>
  <c r="DV888" i="1" s="1"/>
  <c r="DS888" i="1"/>
  <c r="DW888" i="1" s="1"/>
  <c r="DT888" i="1"/>
  <c r="DX888" i="1" s="1"/>
  <c r="DU888" i="1"/>
  <c r="DY888" i="1" s="1"/>
  <c r="CG647" i="1"/>
  <c r="DR647" i="1"/>
  <c r="DV647" i="1" s="1"/>
  <c r="DS647" i="1"/>
  <c r="DW647" i="1" s="1"/>
  <c r="DT647" i="1"/>
  <c r="DX647" i="1" s="1"/>
  <c r="DU647" i="1"/>
  <c r="DY647" i="1" s="1"/>
  <c r="CG386" i="1"/>
  <c r="DS386" i="1"/>
  <c r="DW386" i="1" s="1"/>
  <c r="DR386" i="1"/>
  <c r="DV386" i="1" s="1"/>
  <c r="DT386" i="1"/>
  <c r="DX386" i="1" s="1"/>
  <c r="DU386" i="1"/>
  <c r="DY386" i="1" s="1"/>
  <c r="CA335" i="1"/>
  <c r="CZ335" i="1"/>
  <c r="DE335" i="1"/>
  <c r="DI335" i="1" s="1"/>
  <c r="DF335" i="1"/>
  <c r="DJ335" i="1" s="1"/>
  <c r="DG335" i="1"/>
  <c r="DK335" i="1" s="1"/>
  <c r="DH335" i="1"/>
  <c r="DL335" i="1" s="1"/>
  <c r="CA638" i="1"/>
  <c r="CZ638" i="1"/>
  <c r="DF638" i="1"/>
  <c r="DJ638" i="1" s="1"/>
  <c r="DE638" i="1"/>
  <c r="DI638" i="1" s="1"/>
  <c r="DH638" i="1"/>
  <c r="DL638" i="1" s="1"/>
  <c r="DG638" i="1"/>
  <c r="DK638" i="1" s="1"/>
  <c r="CG615" i="1"/>
  <c r="DS615" i="1"/>
  <c r="DW615" i="1" s="1"/>
  <c r="DR615" i="1"/>
  <c r="DV615" i="1" s="1"/>
  <c r="DT615" i="1"/>
  <c r="DX615" i="1" s="1"/>
  <c r="DU615" i="1"/>
  <c r="DY615" i="1" s="1"/>
  <c r="CG431" i="1"/>
  <c r="DR431" i="1"/>
  <c r="DV431" i="1" s="1"/>
  <c r="DS431" i="1"/>
  <c r="DW431" i="1" s="1"/>
  <c r="DU431" i="1"/>
  <c r="DY431" i="1" s="1"/>
  <c r="DT431" i="1"/>
  <c r="DX431" i="1" s="1"/>
  <c r="CA892" i="1"/>
  <c r="CZ892" i="1"/>
  <c r="DE892" i="1"/>
  <c r="DI892" i="1" s="1"/>
  <c r="DF892" i="1"/>
  <c r="DJ892" i="1" s="1"/>
  <c r="DG892" i="1"/>
  <c r="DK892" i="1" s="1"/>
  <c r="DH892" i="1"/>
  <c r="DL892" i="1" s="1"/>
  <c r="DS952" i="1"/>
  <c r="DR952" i="1"/>
  <c r="DT952" i="1"/>
  <c r="DU952" i="1"/>
  <c r="CG827" i="1"/>
  <c r="DS827" i="1"/>
  <c r="DR827" i="1"/>
  <c r="DT827" i="1"/>
  <c r="DU827" i="1"/>
  <c r="CA860" i="1"/>
  <c r="DE860" i="1"/>
  <c r="DF860" i="1"/>
  <c r="DG860" i="1"/>
  <c r="DH860" i="1"/>
  <c r="CG300" i="1"/>
  <c r="DR300" i="1"/>
  <c r="DS300" i="1"/>
  <c r="DT300" i="1"/>
  <c r="DU300" i="1"/>
  <c r="CG600" i="1"/>
  <c r="DR600" i="1"/>
  <c r="DS600" i="1"/>
  <c r="DT600" i="1"/>
  <c r="DU600" i="1"/>
  <c r="CA381" i="1"/>
  <c r="DE381" i="1"/>
  <c r="DF381" i="1"/>
  <c r="DG381" i="1"/>
  <c r="DH381" i="1"/>
  <c r="DS867" i="1"/>
  <c r="DR867" i="1"/>
  <c r="DU867" i="1"/>
  <c r="DT867" i="1"/>
  <c r="DS17" i="1"/>
  <c r="DR17" i="1"/>
  <c r="DT17" i="1"/>
  <c r="DU17" i="1"/>
  <c r="DR713" i="1"/>
  <c r="DS713" i="1"/>
  <c r="DU713" i="1"/>
  <c r="DT713" i="1"/>
  <c r="DS595" i="1"/>
  <c r="DW595" i="1" s="1"/>
  <c r="DR595" i="1"/>
  <c r="DV595" i="1" s="1"/>
  <c r="DU595" i="1"/>
  <c r="DY595" i="1" s="1"/>
  <c r="DT595" i="1"/>
  <c r="DX595" i="1" s="1"/>
  <c r="DR382" i="1"/>
  <c r="DS382" i="1"/>
  <c r="DU382" i="1"/>
  <c r="DT382" i="1"/>
  <c r="CG838" i="1"/>
  <c r="DS838" i="1"/>
  <c r="DW838" i="1" s="1"/>
  <c r="DR838" i="1"/>
  <c r="DV838" i="1" s="1"/>
  <c r="DU838" i="1"/>
  <c r="DY838" i="1" s="1"/>
  <c r="DT838" i="1"/>
  <c r="DX838" i="1" s="1"/>
  <c r="CG978" i="1"/>
  <c r="DR978" i="1"/>
  <c r="DV978" i="1" s="1"/>
  <c r="DS978" i="1"/>
  <c r="DW978" i="1" s="1"/>
  <c r="DT978" i="1"/>
  <c r="DX978" i="1" s="1"/>
  <c r="DU978" i="1"/>
  <c r="DY978" i="1" s="1"/>
  <c r="CG497" i="1"/>
  <c r="DS497" i="1"/>
  <c r="DW497" i="1" s="1"/>
  <c r="DR497" i="1"/>
  <c r="DV497" i="1" s="1"/>
  <c r="DU497" i="1"/>
  <c r="DY497" i="1" s="1"/>
  <c r="DT497" i="1"/>
  <c r="DX497" i="1" s="1"/>
  <c r="CA262" i="1"/>
  <c r="CZ262" i="1"/>
  <c r="DE262" i="1"/>
  <c r="DI262" i="1" s="1"/>
  <c r="DF262" i="1"/>
  <c r="DJ262" i="1" s="1"/>
  <c r="DH262" i="1"/>
  <c r="DL262" i="1" s="1"/>
  <c r="DG262" i="1"/>
  <c r="DK262" i="1" s="1"/>
  <c r="CA698" i="1"/>
  <c r="CZ698" i="1"/>
  <c r="DF698" i="1"/>
  <c r="DJ698" i="1" s="1"/>
  <c r="DE698" i="1"/>
  <c r="DI698" i="1" s="1"/>
  <c r="DH698" i="1"/>
  <c r="DL698" i="1" s="1"/>
  <c r="DG698" i="1"/>
  <c r="DK698" i="1" s="1"/>
  <c r="CA439" i="1"/>
  <c r="CZ439" i="1"/>
  <c r="DE439" i="1"/>
  <c r="DI439" i="1" s="1"/>
  <c r="DF439" i="1"/>
  <c r="DJ439" i="1" s="1"/>
  <c r="DH439" i="1"/>
  <c r="DL439" i="1" s="1"/>
  <c r="DG439" i="1"/>
  <c r="DK439" i="1" s="1"/>
  <c r="CG870" i="1"/>
  <c r="DR870" i="1"/>
  <c r="DV870" i="1" s="1"/>
  <c r="DS870" i="1"/>
  <c r="DW870" i="1" s="1"/>
  <c r="DU870" i="1"/>
  <c r="DY870" i="1" s="1"/>
  <c r="DT870" i="1"/>
  <c r="DX870" i="1" s="1"/>
  <c r="CA774" i="1"/>
  <c r="CZ774" i="1"/>
  <c r="DF774" i="1"/>
  <c r="DJ774" i="1" s="1"/>
  <c r="DE774" i="1"/>
  <c r="DI774" i="1" s="1"/>
  <c r="DG774" i="1"/>
  <c r="DK774" i="1" s="1"/>
  <c r="DH774" i="1"/>
  <c r="DL774" i="1" s="1"/>
  <c r="CG14" i="1"/>
  <c r="DS14" i="1"/>
  <c r="DW14" i="1" s="1"/>
  <c r="DR14" i="1"/>
  <c r="DV14" i="1" s="1"/>
  <c r="DU14" i="1"/>
  <c r="DY14" i="1" s="1"/>
  <c r="DT14" i="1"/>
  <c r="DX14" i="1" s="1"/>
  <c r="CA112" i="1"/>
  <c r="CZ112" i="1"/>
  <c r="DE112" i="1"/>
  <c r="DI112" i="1" s="1"/>
  <c r="DF112" i="1"/>
  <c r="DJ112" i="1" s="1"/>
  <c r="DG112" i="1"/>
  <c r="DK112" i="1" s="1"/>
  <c r="DH112" i="1"/>
  <c r="DL112" i="1" s="1"/>
  <c r="CG194" i="1"/>
  <c r="DR194" i="1"/>
  <c r="DV194" i="1" s="1"/>
  <c r="DS194" i="1"/>
  <c r="DW194" i="1" s="1"/>
  <c r="DT194" i="1"/>
  <c r="DX194" i="1" s="1"/>
  <c r="DU194" i="1"/>
  <c r="DY194" i="1" s="1"/>
  <c r="CA528" i="1"/>
  <c r="CZ528" i="1"/>
  <c r="DF528" i="1"/>
  <c r="DJ528" i="1" s="1"/>
  <c r="DE528" i="1"/>
  <c r="DI528" i="1" s="1"/>
  <c r="DH528" i="1"/>
  <c r="DL528" i="1" s="1"/>
  <c r="DG528" i="1"/>
  <c r="DK528" i="1" s="1"/>
  <c r="CA157" i="1"/>
  <c r="CZ157" i="1"/>
  <c r="DE157" i="1"/>
  <c r="DI157" i="1" s="1"/>
  <c r="DF157" i="1"/>
  <c r="DJ157" i="1" s="1"/>
  <c r="DG157" i="1"/>
  <c r="DK157" i="1" s="1"/>
  <c r="DH157" i="1"/>
  <c r="DL157" i="1" s="1"/>
  <c r="CG670" i="1"/>
  <c r="DS670" i="1"/>
  <c r="DW670" i="1" s="1"/>
  <c r="DR670" i="1"/>
  <c r="DV670" i="1" s="1"/>
  <c r="DU670" i="1"/>
  <c r="DY670" i="1" s="1"/>
  <c r="DT670" i="1"/>
  <c r="DX670" i="1" s="1"/>
  <c r="CA557" i="1"/>
  <c r="CZ557" i="1"/>
  <c r="DF557" i="1"/>
  <c r="DJ557" i="1" s="1"/>
  <c r="DE557" i="1"/>
  <c r="DI557" i="1" s="1"/>
  <c r="DH557" i="1"/>
  <c r="DL557" i="1" s="1"/>
  <c r="DG557" i="1"/>
  <c r="DK557" i="1" s="1"/>
  <c r="CG527" i="1"/>
  <c r="DS527" i="1"/>
  <c r="DW527" i="1" s="1"/>
  <c r="DR527" i="1"/>
  <c r="DV527" i="1" s="1"/>
  <c r="DT527" i="1"/>
  <c r="DX527" i="1" s="1"/>
  <c r="DU527" i="1"/>
  <c r="DY527" i="1" s="1"/>
  <c r="DS724" i="1"/>
  <c r="DW724" i="1" s="1"/>
  <c r="DR724" i="1"/>
  <c r="DV724" i="1" s="1"/>
  <c r="DT724" i="1"/>
  <c r="DX724" i="1" s="1"/>
  <c r="DU724" i="1"/>
  <c r="DY724" i="1" s="1"/>
  <c r="DS662" i="1"/>
  <c r="DW662" i="1" s="1"/>
  <c r="DR662" i="1"/>
  <c r="DV662" i="1" s="1"/>
  <c r="DT662" i="1"/>
  <c r="DX662" i="1" s="1"/>
  <c r="DU662" i="1"/>
  <c r="DY662" i="1" s="1"/>
  <c r="CA526" i="1"/>
  <c r="CZ526" i="1"/>
  <c r="DF526" i="1"/>
  <c r="DJ526" i="1" s="1"/>
  <c r="DE526" i="1"/>
  <c r="DI526" i="1" s="1"/>
  <c r="DH526" i="1"/>
  <c r="DL526" i="1" s="1"/>
  <c r="DG526" i="1"/>
  <c r="DK526" i="1" s="1"/>
  <c r="DF283" i="1"/>
  <c r="DE283" i="1"/>
  <c r="DG283" i="1"/>
  <c r="DH283" i="1"/>
  <c r="CG656" i="1"/>
  <c r="DS656" i="1"/>
  <c r="DW656" i="1" s="1"/>
  <c r="DR656" i="1"/>
  <c r="DV656" i="1" s="1"/>
  <c r="DU656" i="1"/>
  <c r="DY656" i="1" s="1"/>
  <c r="DT656" i="1"/>
  <c r="DX656" i="1" s="1"/>
  <c r="CA220" i="1"/>
  <c r="CZ220" i="1"/>
  <c r="DE220" i="1"/>
  <c r="DI220" i="1" s="1"/>
  <c r="DF220" i="1"/>
  <c r="DJ220" i="1" s="1"/>
  <c r="DG220" i="1"/>
  <c r="DK220" i="1" s="1"/>
  <c r="DH220" i="1"/>
  <c r="DL220" i="1" s="1"/>
  <c r="CG575" i="1"/>
  <c r="DR575" i="1"/>
  <c r="DV575" i="1" s="1"/>
  <c r="DS575" i="1"/>
  <c r="DW575" i="1" s="1"/>
  <c r="DU575" i="1"/>
  <c r="DY575" i="1" s="1"/>
  <c r="DT575" i="1"/>
  <c r="DX575" i="1" s="1"/>
  <c r="CG135" i="1"/>
  <c r="DS135" i="1"/>
  <c r="DW135" i="1" s="1"/>
  <c r="DR135" i="1"/>
  <c r="DV135" i="1" s="1"/>
  <c r="DU135" i="1"/>
  <c r="DY135" i="1" s="1"/>
  <c r="DT135" i="1"/>
  <c r="DX135" i="1" s="1"/>
  <c r="CA344" i="1"/>
  <c r="CZ344" i="1"/>
  <c r="DF344" i="1"/>
  <c r="DJ344" i="1" s="1"/>
  <c r="DE344" i="1"/>
  <c r="DI344" i="1" s="1"/>
  <c r="DG344" i="1"/>
  <c r="DK344" i="1" s="1"/>
  <c r="DH344" i="1"/>
  <c r="DL344" i="1" s="1"/>
  <c r="CA927" i="1"/>
  <c r="CZ927" i="1"/>
  <c r="DF927" i="1"/>
  <c r="DJ927" i="1" s="1"/>
  <c r="DE927" i="1"/>
  <c r="DI927" i="1" s="1"/>
  <c r="DH927" i="1"/>
  <c r="DL927" i="1" s="1"/>
  <c r="DG927" i="1"/>
  <c r="DK927" i="1" s="1"/>
  <c r="CA734" i="1"/>
  <c r="CZ734" i="1"/>
  <c r="DE734" i="1"/>
  <c r="DI734" i="1" s="1"/>
  <c r="DF734" i="1"/>
  <c r="DJ734" i="1" s="1"/>
  <c r="DG734" i="1"/>
  <c r="DK734" i="1" s="1"/>
  <c r="DH734" i="1"/>
  <c r="DL734" i="1" s="1"/>
  <c r="DF192" i="1"/>
  <c r="DE192" i="1"/>
  <c r="DG192" i="1"/>
  <c r="DH192" i="1"/>
  <c r="DS410" i="1"/>
  <c r="DR410" i="1"/>
  <c r="DU410" i="1"/>
  <c r="DT410" i="1"/>
  <c r="DR851" i="1"/>
  <c r="DS851" i="1"/>
  <c r="DU851" i="1"/>
  <c r="DT851" i="1"/>
  <c r="DR459" i="1"/>
  <c r="DS459" i="1"/>
  <c r="DT459" i="1"/>
  <c r="DU459" i="1"/>
  <c r="DS404" i="1"/>
  <c r="DR404" i="1"/>
  <c r="DU404" i="1"/>
  <c r="DT404" i="1"/>
  <c r="DE491" i="1"/>
  <c r="DF491" i="1"/>
  <c r="DH491" i="1"/>
  <c r="DG491" i="1"/>
  <c r="DS125" i="1"/>
  <c r="DR125" i="1"/>
  <c r="DU125" i="1"/>
  <c r="DT125" i="1"/>
  <c r="DR517" i="1"/>
  <c r="DS517" i="1"/>
  <c r="DU517" i="1"/>
  <c r="DT517" i="1"/>
  <c r="DF489" i="1"/>
  <c r="DE489" i="1"/>
  <c r="DG489" i="1"/>
  <c r="DH489" i="1"/>
  <c r="DF823" i="1"/>
  <c r="DE823" i="1"/>
  <c r="DH823" i="1"/>
  <c r="DG823" i="1"/>
  <c r="DE613" i="1"/>
  <c r="DF613" i="1"/>
  <c r="DH613" i="1"/>
  <c r="DG613" i="1"/>
  <c r="DR147" i="1"/>
  <c r="DS147" i="1"/>
  <c r="DT147" i="1"/>
  <c r="DU147" i="1"/>
  <c r="DR200" i="1"/>
  <c r="DS200" i="1"/>
  <c r="DT200" i="1"/>
  <c r="DU200" i="1"/>
  <c r="DS850" i="1"/>
  <c r="DR850" i="1"/>
  <c r="DU850" i="1"/>
  <c r="DT850" i="1"/>
  <c r="CA103" i="1"/>
  <c r="CZ103" i="1"/>
  <c r="DF103" i="1"/>
  <c r="DJ103" i="1" s="1"/>
  <c r="DE103" i="1"/>
  <c r="DI103" i="1" s="1"/>
  <c r="DH103" i="1"/>
  <c r="DL103" i="1" s="1"/>
  <c r="DG103" i="1"/>
  <c r="DK103" i="1" s="1"/>
  <c r="CG643" i="1"/>
  <c r="DR643" i="1"/>
  <c r="DV643" i="1" s="1"/>
  <c r="DS643" i="1"/>
  <c r="DW643" i="1" s="1"/>
  <c r="DU643" i="1"/>
  <c r="DY643" i="1" s="1"/>
  <c r="DT643" i="1"/>
  <c r="DX643" i="1" s="1"/>
  <c r="CA340" i="1"/>
  <c r="CZ340" i="1"/>
  <c r="DE340" i="1"/>
  <c r="DI340" i="1" s="1"/>
  <c r="DF340" i="1"/>
  <c r="DJ340" i="1" s="1"/>
  <c r="DG340" i="1"/>
  <c r="DK340" i="1" s="1"/>
  <c r="DH340" i="1"/>
  <c r="DL340" i="1" s="1"/>
  <c r="CA373" i="1"/>
  <c r="CZ373" i="1"/>
  <c r="DE373" i="1"/>
  <c r="DI373" i="1" s="1"/>
  <c r="DF373" i="1"/>
  <c r="DJ373" i="1" s="1"/>
  <c r="DG373" i="1"/>
  <c r="DK373" i="1" s="1"/>
  <c r="DH373" i="1"/>
  <c r="DL373" i="1" s="1"/>
  <c r="CA345" i="1"/>
  <c r="CZ345" i="1"/>
  <c r="DF345" i="1"/>
  <c r="DJ345" i="1" s="1"/>
  <c r="DE345" i="1"/>
  <c r="DI345" i="1" s="1"/>
  <c r="DH345" i="1"/>
  <c r="DL345" i="1" s="1"/>
  <c r="DG345" i="1"/>
  <c r="DK345" i="1" s="1"/>
  <c r="CG675" i="1"/>
  <c r="DR675" i="1"/>
  <c r="DV675" i="1" s="1"/>
  <c r="DS675" i="1"/>
  <c r="DW675" i="1" s="1"/>
  <c r="DU675" i="1"/>
  <c r="DY675" i="1" s="1"/>
  <c r="DT675" i="1"/>
  <c r="DX675" i="1" s="1"/>
  <c r="CA376" i="1"/>
  <c r="CZ376" i="1"/>
  <c r="DF376" i="1"/>
  <c r="DJ376" i="1" s="1"/>
  <c r="DE376" i="1"/>
  <c r="DI376" i="1" s="1"/>
  <c r="DG376" i="1"/>
  <c r="DK376" i="1" s="1"/>
  <c r="DH376" i="1"/>
  <c r="DL376" i="1" s="1"/>
  <c r="CA786" i="1"/>
  <c r="CZ786" i="1"/>
  <c r="DF786" i="1"/>
  <c r="DJ786" i="1" s="1"/>
  <c r="DE786" i="1"/>
  <c r="DI786" i="1" s="1"/>
  <c r="DG786" i="1"/>
  <c r="DK786" i="1" s="1"/>
  <c r="DH786" i="1"/>
  <c r="DL786" i="1" s="1"/>
  <c r="DR292" i="1"/>
  <c r="DS292" i="1"/>
  <c r="DU292" i="1"/>
  <c r="DT292" i="1"/>
  <c r="CA133" i="1"/>
  <c r="CZ133" i="1"/>
  <c r="DF133" i="1"/>
  <c r="DJ133" i="1" s="1"/>
  <c r="DE133" i="1"/>
  <c r="DI133" i="1" s="1"/>
  <c r="DH133" i="1"/>
  <c r="DL133" i="1" s="1"/>
  <c r="DG133" i="1"/>
  <c r="DK133" i="1" s="1"/>
  <c r="CA967" i="1"/>
  <c r="CZ967" i="1"/>
  <c r="DE967" i="1"/>
  <c r="DI967" i="1" s="1"/>
  <c r="DF967" i="1"/>
  <c r="DJ967" i="1" s="1"/>
  <c r="DH967" i="1"/>
  <c r="DL967" i="1" s="1"/>
  <c r="DG967" i="1"/>
  <c r="DK967" i="1" s="1"/>
  <c r="CG618" i="1"/>
  <c r="DS618" i="1"/>
  <c r="DR618" i="1"/>
  <c r="DT618" i="1"/>
  <c r="DU618" i="1"/>
  <c r="DS810" i="1"/>
  <c r="DR810" i="1"/>
  <c r="DU810" i="1"/>
  <c r="DT810" i="1"/>
  <c r="CA780" i="1"/>
  <c r="CZ780" i="1"/>
  <c r="DF780" i="1"/>
  <c r="DJ780" i="1" s="1"/>
  <c r="DE780" i="1"/>
  <c r="DI780" i="1" s="1"/>
  <c r="DG780" i="1"/>
  <c r="DK780" i="1" s="1"/>
  <c r="DH780" i="1"/>
  <c r="DL780" i="1" s="1"/>
  <c r="CG320" i="1"/>
  <c r="DS320" i="1"/>
  <c r="DW320" i="1" s="1"/>
  <c r="DR320" i="1"/>
  <c r="DV320" i="1" s="1"/>
  <c r="DU320" i="1"/>
  <c r="DY320" i="1" s="1"/>
  <c r="DT320" i="1"/>
  <c r="DX320" i="1" s="1"/>
  <c r="CA95" i="1"/>
  <c r="DE95" i="1"/>
  <c r="DF95" i="1"/>
  <c r="DG95" i="1"/>
  <c r="DH95" i="1"/>
  <c r="CA584" i="1"/>
  <c r="DE584" i="1"/>
  <c r="DF584" i="1"/>
  <c r="DG584" i="1"/>
  <c r="DH584" i="1"/>
  <c r="CA377" i="1"/>
  <c r="DF377" i="1"/>
  <c r="DE377" i="1"/>
  <c r="DH377" i="1"/>
  <c r="DG377" i="1"/>
  <c r="CA699" i="1"/>
  <c r="CZ699" i="1"/>
  <c r="DF699" i="1"/>
  <c r="DJ699" i="1" s="1"/>
  <c r="DE699" i="1"/>
  <c r="DI699" i="1" s="1"/>
  <c r="DH699" i="1"/>
  <c r="DL699" i="1" s="1"/>
  <c r="DG699" i="1"/>
  <c r="DK699" i="1" s="1"/>
  <c r="CA71" i="1"/>
  <c r="CZ71" i="1"/>
  <c r="DF71" i="1"/>
  <c r="DJ71" i="1" s="1"/>
  <c r="DE71" i="1"/>
  <c r="DI71" i="1" s="1"/>
  <c r="DH71" i="1"/>
  <c r="DL71" i="1" s="1"/>
  <c r="DG71" i="1"/>
  <c r="DK71" i="1" s="1"/>
  <c r="DR531" i="1"/>
  <c r="DS531" i="1"/>
  <c r="DU531" i="1"/>
  <c r="DT531" i="1"/>
  <c r="CA977" i="1"/>
  <c r="DF977" i="1"/>
  <c r="DE977" i="1"/>
  <c r="DG977" i="1"/>
  <c r="DH977" i="1"/>
  <c r="CA482" i="1"/>
  <c r="CZ482" i="1"/>
  <c r="DE482" i="1"/>
  <c r="DI482" i="1" s="1"/>
  <c r="DF482" i="1"/>
  <c r="DJ482" i="1" s="1"/>
  <c r="DH482" i="1"/>
  <c r="DL482" i="1" s="1"/>
  <c r="DG482" i="1"/>
  <c r="DK482" i="1" s="1"/>
  <c r="CG181" i="1"/>
  <c r="DS181" i="1"/>
  <c r="DW181" i="1" s="1"/>
  <c r="DR181" i="1"/>
  <c r="DV181" i="1" s="1"/>
  <c r="DT181" i="1"/>
  <c r="DX181" i="1" s="1"/>
  <c r="DU181" i="1"/>
  <c r="DY181" i="1" s="1"/>
  <c r="CG427" i="1"/>
  <c r="DR427" i="1"/>
  <c r="DV427" i="1" s="1"/>
  <c r="DS427" i="1"/>
  <c r="DW427" i="1" s="1"/>
  <c r="DT427" i="1"/>
  <c r="DX427" i="1" s="1"/>
  <c r="DU427" i="1"/>
  <c r="DY427" i="1" s="1"/>
  <c r="CG783" i="1"/>
  <c r="DS783" i="1"/>
  <c r="DW783" i="1" s="1"/>
  <c r="DR783" i="1"/>
  <c r="DV783" i="1" s="1"/>
  <c r="DU783" i="1"/>
  <c r="DY783" i="1" s="1"/>
  <c r="DT783" i="1"/>
  <c r="DX783" i="1" s="1"/>
  <c r="CA681" i="1"/>
  <c r="CZ681" i="1"/>
  <c r="DF681" i="1"/>
  <c r="DJ681" i="1" s="1"/>
  <c r="DE681" i="1"/>
  <c r="DI681" i="1" s="1"/>
  <c r="DG681" i="1"/>
  <c r="DK681" i="1" s="1"/>
  <c r="DH681" i="1"/>
  <c r="DL681" i="1" s="1"/>
  <c r="CA398" i="1"/>
  <c r="CZ398" i="1"/>
  <c r="DF398" i="1"/>
  <c r="DJ398" i="1" s="1"/>
  <c r="DE398" i="1"/>
  <c r="DI398" i="1" s="1"/>
  <c r="DH398" i="1"/>
  <c r="DL398" i="1" s="1"/>
  <c r="DG398" i="1"/>
  <c r="DK398" i="1" s="1"/>
  <c r="CG583" i="1"/>
  <c r="DS583" i="1"/>
  <c r="DW583" i="1" s="1"/>
  <c r="DR583" i="1"/>
  <c r="DV583" i="1" s="1"/>
  <c r="DT583" i="1"/>
  <c r="DX583" i="1" s="1"/>
  <c r="DU583" i="1"/>
  <c r="DY583" i="1" s="1"/>
  <c r="CA218" i="1"/>
  <c r="CZ218" i="1"/>
  <c r="DE218" i="1"/>
  <c r="DI218" i="1" s="1"/>
  <c r="DF218" i="1"/>
  <c r="DJ218" i="1" s="1"/>
  <c r="DH218" i="1"/>
  <c r="DL218" i="1" s="1"/>
  <c r="DG218" i="1"/>
  <c r="DK218" i="1" s="1"/>
  <c r="CA164" i="1"/>
  <c r="CZ164" i="1"/>
  <c r="DE164" i="1"/>
  <c r="DI164" i="1" s="1"/>
  <c r="DF164" i="1"/>
  <c r="DJ164" i="1" s="1"/>
  <c r="DG164" i="1"/>
  <c r="DK164" i="1" s="1"/>
  <c r="DH164" i="1"/>
  <c r="DL164" i="1" s="1"/>
  <c r="DS276" i="1"/>
  <c r="DW276" i="1" s="1"/>
  <c r="DR276" i="1"/>
  <c r="DV276" i="1" s="1"/>
  <c r="DU276" i="1"/>
  <c r="DY276" i="1" s="1"/>
  <c r="DT276" i="1"/>
  <c r="DX276" i="1" s="1"/>
  <c r="CA390" i="1"/>
  <c r="CZ390" i="1"/>
  <c r="DE390" i="1"/>
  <c r="DI390" i="1" s="1"/>
  <c r="DF390" i="1"/>
  <c r="DJ390" i="1" s="1"/>
  <c r="DH390" i="1"/>
  <c r="DL390" i="1" s="1"/>
  <c r="DG390" i="1"/>
  <c r="DK390" i="1" s="1"/>
  <c r="DS451" i="1"/>
  <c r="DW451" i="1" s="1"/>
  <c r="DR451" i="1"/>
  <c r="DV451" i="1" s="1"/>
  <c r="DT451" i="1"/>
  <c r="DX451" i="1" s="1"/>
  <c r="DU451" i="1"/>
  <c r="DY451" i="1" s="1"/>
  <c r="DS468" i="1"/>
  <c r="DW468" i="1" s="1"/>
  <c r="DR468" i="1"/>
  <c r="DV468" i="1" s="1"/>
  <c r="DT468" i="1"/>
  <c r="DX468" i="1" s="1"/>
  <c r="DU468" i="1"/>
  <c r="DY468" i="1" s="1"/>
  <c r="CA329" i="1"/>
  <c r="CZ329" i="1"/>
  <c r="DE329" i="1"/>
  <c r="DI329" i="1" s="1"/>
  <c r="DF329" i="1"/>
  <c r="DJ329" i="1" s="1"/>
  <c r="DH329" i="1"/>
  <c r="DL329" i="1" s="1"/>
  <c r="DG329" i="1"/>
  <c r="DK329" i="1" s="1"/>
  <c r="CA530" i="1"/>
  <c r="CZ530" i="1"/>
  <c r="DF530" i="1"/>
  <c r="DJ530" i="1" s="1"/>
  <c r="DE530" i="1"/>
  <c r="DI530" i="1" s="1"/>
  <c r="DG530" i="1"/>
  <c r="DK530" i="1" s="1"/>
  <c r="DH530" i="1"/>
  <c r="DL530" i="1" s="1"/>
  <c r="CA775" i="1"/>
  <c r="CZ775" i="1"/>
  <c r="DF775" i="1"/>
  <c r="DJ775" i="1" s="1"/>
  <c r="DE775" i="1"/>
  <c r="DI775" i="1" s="1"/>
  <c r="DH775" i="1"/>
  <c r="DL775" i="1" s="1"/>
  <c r="DG775" i="1"/>
  <c r="DK775" i="1" s="1"/>
  <c r="DR855" i="1"/>
  <c r="DV855" i="1" s="1"/>
  <c r="DS855" i="1"/>
  <c r="DW855" i="1" s="1"/>
  <c r="DU855" i="1"/>
  <c r="DY855" i="1" s="1"/>
  <c r="DT855" i="1"/>
  <c r="DX855" i="1" s="1"/>
  <c r="CA101" i="1"/>
  <c r="CZ101" i="1"/>
  <c r="DF101" i="1"/>
  <c r="DJ101" i="1" s="1"/>
  <c r="DE101" i="1"/>
  <c r="DI101" i="1" s="1"/>
  <c r="DH101" i="1"/>
  <c r="DL101" i="1" s="1"/>
  <c r="DG101" i="1"/>
  <c r="DK101" i="1" s="1"/>
  <c r="DS525" i="1"/>
  <c r="DW525" i="1" s="1"/>
  <c r="DR525" i="1"/>
  <c r="DV525" i="1" s="1"/>
  <c r="DU525" i="1"/>
  <c r="DY525" i="1" s="1"/>
  <c r="DT525" i="1"/>
  <c r="DX525" i="1" s="1"/>
  <c r="CA179" i="1"/>
  <c r="CZ179" i="1"/>
  <c r="DF179" i="1"/>
  <c r="DJ179" i="1" s="1"/>
  <c r="DE179" i="1"/>
  <c r="DI179" i="1" s="1"/>
  <c r="DG179" i="1"/>
  <c r="DK179" i="1" s="1"/>
  <c r="DH179" i="1"/>
  <c r="DL179" i="1" s="1"/>
  <c r="CG547" i="1"/>
  <c r="DS547" i="1"/>
  <c r="DR547" i="1"/>
  <c r="DT547" i="1"/>
  <c r="DU547" i="1"/>
  <c r="CA632" i="1"/>
  <c r="CZ632" i="1"/>
  <c r="DE632" i="1"/>
  <c r="DI632" i="1" s="1"/>
  <c r="DF632" i="1"/>
  <c r="DJ632" i="1" s="1"/>
  <c r="DH632" i="1"/>
  <c r="DL632" i="1" s="1"/>
  <c r="DG632" i="1"/>
  <c r="DK632" i="1" s="1"/>
  <c r="CA605" i="1"/>
  <c r="CZ605" i="1"/>
  <c r="DF605" i="1"/>
  <c r="DJ605" i="1" s="1"/>
  <c r="DE605" i="1"/>
  <c r="DI605" i="1" s="1"/>
  <c r="DG605" i="1"/>
  <c r="DK605" i="1" s="1"/>
  <c r="DH605" i="1"/>
  <c r="DL605" i="1" s="1"/>
  <c r="CG325" i="1"/>
  <c r="DS325" i="1"/>
  <c r="DW325" i="1" s="1"/>
  <c r="DR325" i="1"/>
  <c r="DV325" i="1" s="1"/>
  <c r="DU325" i="1"/>
  <c r="DY325" i="1" s="1"/>
  <c r="DT325" i="1"/>
  <c r="DX325" i="1" s="1"/>
  <c r="CG847" i="1"/>
  <c r="DR847" i="1"/>
  <c r="DV847" i="1" s="1"/>
  <c r="DS847" i="1"/>
  <c r="DW847" i="1" s="1"/>
  <c r="DT847" i="1"/>
  <c r="DX847" i="1" s="1"/>
  <c r="DU847" i="1"/>
  <c r="DY847" i="1" s="1"/>
  <c r="CA586" i="1"/>
  <c r="CZ586" i="1"/>
  <c r="DF586" i="1"/>
  <c r="DJ586" i="1" s="1"/>
  <c r="DE586" i="1"/>
  <c r="DI586" i="1" s="1"/>
  <c r="DH586" i="1"/>
  <c r="DL586" i="1" s="1"/>
  <c r="DG586" i="1"/>
  <c r="DK586" i="1" s="1"/>
  <c r="CA917" i="1"/>
  <c r="CZ917" i="1"/>
  <c r="DE917" i="1"/>
  <c r="DI917" i="1" s="1"/>
  <c r="DF917" i="1"/>
  <c r="DJ917" i="1" s="1"/>
  <c r="DH917" i="1"/>
  <c r="DL917" i="1" s="1"/>
  <c r="DG917" i="1"/>
  <c r="DK917" i="1" s="1"/>
  <c r="CG280" i="1"/>
  <c r="DR280" i="1"/>
  <c r="DV280" i="1" s="1"/>
  <c r="DS280" i="1"/>
  <c r="DW280" i="1" s="1"/>
  <c r="DU280" i="1"/>
  <c r="DY280" i="1" s="1"/>
  <c r="DT280" i="1"/>
  <c r="DX280" i="1" s="1"/>
  <c r="CA653" i="1"/>
  <c r="CZ653" i="1"/>
  <c r="DE653" i="1"/>
  <c r="DI653" i="1" s="1"/>
  <c r="DF653" i="1"/>
  <c r="DJ653" i="1" s="1"/>
  <c r="DG653" i="1"/>
  <c r="DK653" i="1" s="1"/>
  <c r="DH653" i="1"/>
  <c r="DL653" i="1" s="1"/>
  <c r="CG174" i="1"/>
  <c r="DS174" i="1"/>
  <c r="DW174" i="1" s="1"/>
  <c r="DR174" i="1"/>
  <c r="DV174" i="1" s="1"/>
  <c r="DT174" i="1"/>
  <c r="DX174" i="1" s="1"/>
  <c r="DU174" i="1"/>
  <c r="DY174" i="1" s="1"/>
  <c r="CG68" i="1"/>
  <c r="DR68" i="1"/>
  <c r="DV68" i="1" s="1"/>
  <c r="DS68" i="1"/>
  <c r="DW68" i="1" s="1"/>
  <c r="DT68" i="1"/>
  <c r="DX68" i="1" s="1"/>
  <c r="DU68" i="1"/>
  <c r="DY68" i="1" s="1"/>
  <c r="CG369" i="1"/>
  <c r="DS369" i="1"/>
  <c r="DW369" i="1" s="1"/>
  <c r="DR369" i="1"/>
  <c r="DV369" i="1" s="1"/>
  <c r="DU369" i="1"/>
  <c r="DY369" i="1" s="1"/>
  <c r="DT369" i="1"/>
  <c r="DX369" i="1" s="1"/>
  <c r="CG248" i="1"/>
  <c r="DR248" i="1"/>
  <c r="DV248" i="1" s="1"/>
  <c r="DS248" i="1"/>
  <c r="DW248" i="1" s="1"/>
  <c r="DU248" i="1"/>
  <c r="DY248" i="1" s="1"/>
  <c r="DT248" i="1"/>
  <c r="DX248" i="1" s="1"/>
  <c r="CA929" i="1"/>
  <c r="CZ929" i="1"/>
  <c r="DF929" i="1"/>
  <c r="DJ929" i="1" s="1"/>
  <c r="DE929" i="1"/>
  <c r="DI929" i="1" s="1"/>
  <c r="DH929" i="1"/>
  <c r="DL929" i="1" s="1"/>
  <c r="DG929" i="1"/>
  <c r="DK929" i="1" s="1"/>
  <c r="CA290" i="1"/>
  <c r="CZ290" i="1"/>
  <c r="DE290" i="1"/>
  <c r="DI290" i="1" s="1"/>
  <c r="DF290" i="1"/>
  <c r="DJ290" i="1" s="1"/>
  <c r="DH290" i="1"/>
  <c r="DL290" i="1" s="1"/>
  <c r="DG290" i="1"/>
  <c r="DK290" i="1" s="1"/>
  <c r="CA34" i="1"/>
  <c r="CZ34" i="1"/>
  <c r="DE34" i="1"/>
  <c r="DI34" i="1" s="1"/>
  <c r="DF34" i="1"/>
  <c r="DJ34" i="1" s="1"/>
  <c r="DH34" i="1"/>
  <c r="DL34" i="1" s="1"/>
  <c r="DG34" i="1"/>
  <c r="DK34" i="1" s="1"/>
  <c r="CG800" i="1"/>
  <c r="DR800" i="1"/>
  <c r="DV800" i="1" s="1"/>
  <c r="DS800" i="1"/>
  <c r="DW800" i="1" s="1"/>
  <c r="DT800" i="1"/>
  <c r="DX800" i="1" s="1"/>
  <c r="DU800" i="1"/>
  <c r="DY800" i="1" s="1"/>
  <c r="CA815" i="1"/>
  <c r="CZ815" i="1"/>
  <c r="DE815" i="1"/>
  <c r="DI815" i="1" s="1"/>
  <c r="DF815" i="1"/>
  <c r="DJ815" i="1" s="1"/>
  <c r="DH815" i="1"/>
  <c r="DL815" i="1" s="1"/>
  <c r="DG815" i="1"/>
  <c r="DK815" i="1" s="1"/>
  <c r="CA676" i="1"/>
  <c r="CZ676" i="1"/>
  <c r="DF676" i="1"/>
  <c r="DJ676" i="1" s="1"/>
  <c r="DE676" i="1"/>
  <c r="DI676" i="1" s="1"/>
  <c r="DG676" i="1"/>
  <c r="DK676" i="1" s="1"/>
  <c r="DH676" i="1"/>
  <c r="DL676" i="1" s="1"/>
  <c r="CG141" i="1"/>
  <c r="DR141" i="1"/>
  <c r="DV141" i="1" s="1"/>
  <c r="DS141" i="1"/>
  <c r="DW141" i="1" s="1"/>
  <c r="DT141" i="1"/>
  <c r="DX141" i="1" s="1"/>
  <c r="DU141" i="1"/>
  <c r="DY141" i="1" s="1"/>
  <c r="CG115" i="1"/>
  <c r="DS115" i="1"/>
  <c r="DW115" i="1" s="1"/>
  <c r="DR115" i="1"/>
  <c r="DV115" i="1" s="1"/>
  <c r="DT115" i="1"/>
  <c r="DX115" i="1" s="1"/>
  <c r="DU115" i="1"/>
  <c r="DY115" i="1" s="1"/>
  <c r="CG874" i="1"/>
  <c r="DS874" i="1"/>
  <c r="DW874" i="1" s="1"/>
  <c r="DR874" i="1"/>
  <c r="DV874" i="1" s="1"/>
  <c r="DU874" i="1"/>
  <c r="DY874" i="1" s="1"/>
  <c r="DT874" i="1"/>
  <c r="DX874" i="1" s="1"/>
  <c r="CA961" i="1"/>
  <c r="CZ961" i="1"/>
  <c r="DE961" i="1"/>
  <c r="DI961" i="1" s="1"/>
  <c r="DF961" i="1"/>
  <c r="DJ961" i="1" s="1"/>
  <c r="DH961" i="1"/>
  <c r="DL961" i="1" s="1"/>
  <c r="DG961" i="1"/>
  <c r="DK961" i="1" s="1"/>
  <c r="CG452" i="1"/>
  <c r="DR452" i="1"/>
  <c r="DV452" i="1" s="1"/>
  <c r="DS452" i="1"/>
  <c r="DW452" i="1" s="1"/>
  <c r="DU452" i="1"/>
  <c r="DY452" i="1" s="1"/>
  <c r="DT452" i="1"/>
  <c r="DX452" i="1" s="1"/>
  <c r="CG265" i="1"/>
  <c r="DR265" i="1"/>
  <c r="DV265" i="1" s="1"/>
  <c r="DS265" i="1"/>
  <c r="DW265" i="1" s="1"/>
  <c r="DT265" i="1"/>
  <c r="DX265" i="1" s="1"/>
  <c r="DU265" i="1"/>
  <c r="DY265" i="1" s="1"/>
  <c r="CA284" i="1"/>
  <c r="CZ284" i="1"/>
  <c r="DF284" i="1"/>
  <c r="DJ284" i="1" s="1"/>
  <c r="DE284" i="1"/>
  <c r="DI284" i="1" s="1"/>
  <c r="DG284" i="1"/>
  <c r="DK284" i="1" s="1"/>
  <c r="DH284" i="1"/>
  <c r="DL284" i="1" s="1"/>
  <c r="CA925" i="1"/>
  <c r="CZ925" i="1"/>
  <c r="DF925" i="1"/>
  <c r="DJ925" i="1" s="1"/>
  <c r="DE925" i="1"/>
  <c r="DI925" i="1" s="1"/>
  <c r="DG925" i="1"/>
  <c r="DK925" i="1" s="1"/>
  <c r="DH925" i="1"/>
  <c r="DL925" i="1" s="1"/>
  <c r="CG77" i="1"/>
  <c r="DR77" i="1"/>
  <c r="DV77" i="1" s="1"/>
  <c r="DS77" i="1"/>
  <c r="DW77" i="1" s="1"/>
  <c r="DT77" i="1"/>
  <c r="DX77" i="1" s="1"/>
  <c r="DU77" i="1"/>
  <c r="DY77" i="1" s="1"/>
  <c r="CA607" i="1"/>
  <c r="CZ607" i="1"/>
  <c r="DE607" i="1"/>
  <c r="DI607" i="1" s="1"/>
  <c r="DF607" i="1"/>
  <c r="DJ607" i="1" s="1"/>
  <c r="DH607" i="1"/>
  <c r="DL607" i="1" s="1"/>
  <c r="DG607" i="1"/>
  <c r="DK607" i="1" s="1"/>
  <c r="DR60" i="1"/>
  <c r="DV60" i="1" s="1"/>
  <c r="DS60" i="1"/>
  <c r="DW60" i="1" s="1"/>
  <c r="DT60" i="1"/>
  <c r="DX60" i="1" s="1"/>
  <c r="DU60" i="1"/>
  <c r="CG243" i="1"/>
  <c r="DR243" i="1"/>
  <c r="DV243" i="1" s="1"/>
  <c r="DS243" i="1"/>
  <c r="DW243" i="1" s="1"/>
  <c r="DT243" i="1"/>
  <c r="DX243" i="1" s="1"/>
  <c r="DU243" i="1"/>
  <c r="DY243" i="1" s="1"/>
  <c r="CG374" i="1"/>
  <c r="DR374" i="1"/>
  <c r="DV374" i="1" s="1"/>
  <c r="DS374" i="1"/>
  <c r="DW374" i="1" s="1"/>
  <c r="DU374" i="1"/>
  <c r="DY374" i="1" s="1"/>
  <c r="DT374" i="1"/>
  <c r="DX374" i="1" s="1"/>
  <c r="CA637" i="1"/>
  <c r="CZ637" i="1"/>
  <c r="DE637" i="1"/>
  <c r="DI637" i="1" s="1"/>
  <c r="DF637" i="1"/>
  <c r="DJ637" i="1" s="1"/>
  <c r="DH637" i="1"/>
  <c r="DL637" i="1" s="1"/>
  <c r="DG637" i="1"/>
  <c r="DK637" i="1" s="1"/>
  <c r="CA269" i="1"/>
  <c r="CZ269" i="1"/>
  <c r="DE269" i="1"/>
  <c r="DI269" i="1" s="1"/>
  <c r="DF269" i="1"/>
  <c r="DJ269" i="1" s="1"/>
  <c r="DG269" i="1"/>
  <c r="DK269" i="1" s="1"/>
  <c r="DH269" i="1"/>
  <c r="DL269" i="1" s="1"/>
  <c r="CG523" i="1"/>
  <c r="DR523" i="1"/>
  <c r="DV523" i="1" s="1"/>
  <c r="DS523" i="1"/>
  <c r="DW523" i="1" s="1"/>
  <c r="DU523" i="1"/>
  <c r="DY523" i="1" s="1"/>
  <c r="DT523" i="1"/>
  <c r="DX523" i="1" s="1"/>
  <c r="CG831" i="1"/>
  <c r="DS831" i="1"/>
  <c r="DW831" i="1" s="1"/>
  <c r="DR831" i="1"/>
  <c r="DV831" i="1" s="1"/>
  <c r="DT831" i="1"/>
  <c r="DX831" i="1" s="1"/>
  <c r="DU831" i="1"/>
  <c r="DY831" i="1" s="1"/>
  <c r="CA425" i="1"/>
  <c r="CZ425" i="1"/>
  <c r="DF425" i="1"/>
  <c r="DJ425" i="1" s="1"/>
  <c r="DE425" i="1"/>
  <c r="DI425" i="1" s="1"/>
  <c r="DH425" i="1"/>
  <c r="DL425" i="1" s="1"/>
  <c r="DG425" i="1"/>
  <c r="DK425" i="1" s="1"/>
  <c r="DS678" i="1"/>
  <c r="DW678" i="1" s="1"/>
  <c r="DR678" i="1"/>
  <c r="DV678" i="1" s="1"/>
  <c r="DU678" i="1"/>
  <c r="DY678" i="1" s="1"/>
  <c r="DT678" i="1"/>
  <c r="DX678" i="1" s="1"/>
  <c r="CA428" i="1"/>
  <c r="DE428" i="1"/>
  <c r="DF428" i="1"/>
  <c r="DG428" i="1"/>
  <c r="DH428" i="1"/>
  <c r="DS550" i="1"/>
  <c r="DR550" i="1"/>
  <c r="DT550" i="1"/>
  <c r="DU550" i="1"/>
  <c r="DS476" i="1"/>
  <c r="DW476" i="1" s="1"/>
  <c r="DR476" i="1"/>
  <c r="DV476" i="1" s="1"/>
  <c r="DU476" i="1"/>
  <c r="DY476" i="1" s="1"/>
  <c r="DT476" i="1"/>
  <c r="DX476" i="1" s="1"/>
  <c r="CA762" i="1"/>
  <c r="DF762" i="1"/>
  <c r="DE762" i="1"/>
  <c r="DH762" i="1"/>
  <c r="DG762" i="1"/>
  <c r="CG411" i="1"/>
  <c r="DR411" i="1"/>
  <c r="DV411" i="1" s="1"/>
  <c r="DS411" i="1"/>
  <c r="DW411" i="1" s="1"/>
  <c r="DT411" i="1"/>
  <c r="DX411" i="1" s="1"/>
  <c r="DU411" i="1"/>
  <c r="DY411" i="1" s="1"/>
  <c r="CA493" i="1"/>
  <c r="CZ493" i="1"/>
  <c r="DE493" i="1"/>
  <c r="DI493" i="1" s="1"/>
  <c r="DF493" i="1"/>
  <c r="DJ493" i="1" s="1"/>
  <c r="DH493" i="1"/>
  <c r="DL493" i="1" s="1"/>
  <c r="DG493" i="1"/>
  <c r="DK493" i="1" s="1"/>
  <c r="DR443" i="1"/>
  <c r="DV443" i="1" s="1"/>
  <c r="DS443" i="1"/>
  <c r="DW443" i="1" s="1"/>
  <c r="DU443" i="1"/>
  <c r="DY443" i="1" s="1"/>
  <c r="DT443" i="1"/>
  <c r="DX443" i="1" s="1"/>
  <c r="DR492" i="1"/>
  <c r="DV492" i="1" s="1"/>
  <c r="DS492" i="1"/>
  <c r="DW492" i="1" s="1"/>
  <c r="DU492" i="1"/>
  <c r="DY492" i="1" s="1"/>
  <c r="DT492" i="1"/>
  <c r="DX492" i="1" s="1"/>
  <c r="CA939" i="1"/>
  <c r="CZ939" i="1"/>
  <c r="DF939" i="1"/>
  <c r="DJ939" i="1" s="1"/>
  <c r="DE939" i="1"/>
  <c r="DI939" i="1" s="1"/>
  <c r="DG939" i="1"/>
  <c r="DK939" i="1" s="1"/>
  <c r="DH939" i="1"/>
  <c r="DL939" i="1" s="1"/>
  <c r="DR904" i="1"/>
  <c r="DV904" i="1" s="1"/>
  <c r="DS904" i="1"/>
  <c r="DW904" i="1" s="1"/>
  <c r="DU904" i="1"/>
  <c r="DY904" i="1" s="1"/>
  <c r="DT904" i="1"/>
  <c r="DX904" i="1" s="1"/>
  <c r="CA167" i="1"/>
  <c r="CZ167" i="1"/>
  <c r="DF167" i="1"/>
  <c r="DJ167" i="1" s="1"/>
  <c r="DE167" i="1"/>
  <c r="DI167" i="1" s="1"/>
  <c r="DH167" i="1"/>
  <c r="DL167" i="1" s="1"/>
  <c r="DG167" i="1"/>
  <c r="DK167" i="1" s="1"/>
  <c r="DR755" i="1"/>
  <c r="DV755" i="1" s="1"/>
  <c r="DS755" i="1"/>
  <c r="DW755" i="1" s="1"/>
  <c r="DU755" i="1"/>
  <c r="DY755" i="1" s="1"/>
  <c r="DT755" i="1"/>
  <c r="DX755" i="1" s="1"/>
  <c r="CA399" i="1"/>
  <c r="CZ399" i="1"/>
  <c r="DE399" i="1"/>
  <c r="DI399" i="1" s="1"/>
  <c r="DF399" i="1"/>
  <c r="DJ399" i="1" s="1"/>
  <c r="DG399" i="1"/>
  <c r="DK399" i="1" s="1"/>
  <c r="DH399" i="1"/>
  <c r="DL399" i="1" s="1"/>
  <c r="DS455" i="1"/>
  <c r="DW455" i="1" s="1"/>
  <c r="DR455" i="1"/>
  <c r="DV455" i="1" s="1"/>
  <c r="DU455" i="1"/>
  <c r="DY455" i="1" s="1"/>
  <c r="DT455" i="1"/>
  <c r="DX455" i="1" s="1"/>
  <c r="CA655" i="1"/>
  <c r="CZ655" i="1"/>
  <c r="DE655" i="1"/>
  <c r="DI655" i="1" s="1"/>
  <c r="DF655" i="1"/>
  <c r="DJ655" i="1" s="1"/>
  <c r="DG655" i="1"/>
  <c r="DK655" i="1" s="1"/>
  <c r="DH655" i="1"/>
  <c r="DL655" i="1" s="1"/>
  <c r="DS139" i="1"/>
  <c r="DW139" i="1" s="1"/>
  <c r="DR139" i="1"/>
  <c r="DV139" i="1" s="1"/>
  <c r="DT139" i="1"/>
  <c r="DX139" i="1" s="1"/>
  <c r="DU139" i="1"/>
  <c r="DY139" i="1" s="1"/>
  <c r="DR160" i="1"/>
  <c r="DV160" i="1" s="1"/>
  <c r="DS160" i="1"/>
  <c r="DW160" i="1" s="1"/>
  <c r="DU160" i="1"/>
  <c r="DY160" i="1" s="1"/>
  <c r="DT160" i="1"/>
  <c r="DX160" i="1" s="1"/>
  <c r="CA65" i="1"/>
  <c r="CZ65" i="1"/>
  <c r="DF65" i="1"/>
  <c r="DJ65" i="1" s="1"/>
  <c r="DE65" i="1"/>
  <c r="DI65" i="1" s="1"/>
  <c r="DG65" i="1"/>
  <c r="DK65" i="1" s="1"/>
  <c r="DH65" i="1"/>
  <c r="DL65" i="1" s="1"/>
  <c r="CA472" i="1"/>
  <c r="DF472" i="1"/>
  <c r="DE472" i="1"/>
  <c r="DH472" i="1"/>
  <c r="DG472" i="1"/>
  <c r="DK880" i="1"/>
  <c r="DL416" i="1"/>
  <c r="DK437" i="1"/>
  <c r="DL548" i="1"/>
  <c r="DL487" i="1"/>
  <c r="DL453" i="1"/>
  <c r="DK31" i="1"/>
  <c r="DL843" i="1"/>
  <c r="DK120" i="1"/>
  <c r="DK884" i="1"/>
  <c r="DK222" i="1"/>
  <c r="DK151" i="1"/>
  <c r="DL447" i="1"/>
  <c r="DL802" i="1"/>
  <c r="DK573" i="1"/>
  <c r="DK168" i="1"/>
  <c r="DK190" i="1"/>
  <c r="DK778" i="1"/>
  <c r="DL42" i="1"/>
  <c r="DK909" i="1"/>
  <c r="DL836" i="1"/>
  <c r="DK742" i="1"/>
  <c r="DL852" i="1"/>
  <c r="DK450" i="1"/>
  <c r="DL61" i="1"/>
  <c r="DL57" i="1"/>
  <c r="DK861" i="1"/>
  <c r="DK242" i="1"/>
  <c r="DL291" i="1"/>
  <c r="DK237" i="1"/>
  <c r="DK111" i="1"/>
  <c r="DK566" i="1"/>
  <c r="DS505" i="1"/>
  <c r="DR505" i="1"/>
  <c r="DU505" i="1"/>
  <c r="DT505" i="1"/>
  <c r="CA521" i="1"/>
  <c r="CZ521" i="1"/>
  <c r="DE521" i="1"/>
  <c r="DI521" i="1" s="1"/>
  <c r="DF521" i="1"/>
  <c r="DJ521" i="1" s="1"/>
  <c r="DG521" i="1"/>
  <c r="DK521" i="1" s="1"/>
  <c r="DH521" i="1"/>
  <c r="DL521" i="1" s="1"/>
  <c r="CG486" i="1"/>
  <c r="DR486" i="1"/>
  <c r="DS486" i="1"/>
  <c r="DT486" i="1"/>
  <c r="DU486" i="1"/>
  <c r="CA891" i="1"/>
  <c r="CZ891" i="1"/>
  <c r="DE891" i="1"/>
  <c r="DI891" i="1" s="1"/>
  <c r="DF891" i="1"/>
  <c r="DJ891" i="1" s="1"/>
  <c r="DG891" i="1"/>
  <c r="DK891" i="1" s="1"/>
  <c r="DH891" i="1"/>
  <c r="DL891" i="1" s="1"/>
  <c r="CG202" i="1"/>
  <c r="DR202" i="1"/>
  <c r="DV202" i="1" s="1"/>
  <c r="DS202" i="1"/>
  <c r="DW202" i="1" s="1"/>
  <c r="DT202" i="1"/>
  <c r="DX202" i="1" s="1"/>
  <c r="DU202" i="1"/>
  <c r="DY202" i="1" s="1"/>
  <c r="CA418" i="1"/>
  <c r="DF418" i="1"/>
  <c r="DE418" i="1"/>
  <c r="DG418" i="1"/>
  <c r="DH418" i="1"/>
  <c r="CG124" i="1"/>
  <c r="DR124" i="1"/>
  <c r="DV124" i="1" s="1"/>
  <c r="DS124" i="1"/>
  <c r="DW124" i="1" s="1"/>
  <c r="DT124" i="1"/>
  <c r="DX124" i="1" s="1"/>
  <c r="DU124" i="1"/>
  <c r="DY124" i="1" s="1"/>
  <c r="CG976" i="1"/>
  <c r="DS976" i="1"/>
  <c r="DW976" i="1" s="1"/>
  <c r="DR976" i="1"/>
  <c r="DV976" i="1" s="1"/>
  <c r="DU976" i="1"/>
  <c r="DY976" i="1" s="1"/>
  <c r="DT976" i="1"/>
  <c r="DX976" i="1" s="1"/>
  <c r="CA296" i="1"/>
  <c r="CZ296" i="1"/>
  <c r="DF296" i="1"/>
  <c r="DJ296" i="1" s="1"/>
  <c r="DE296" i="1"/>
  <c r="DI296" i="1" s="1"/>
  <c r="DG296" i="1"/>
  <c r="DK296" i="1" s="1"/>
  <c r="DH296" i="1"/>
  <c r="DL296" i="1" s="1"/>
  <c r="CG873" i="1"/>
  <c r="DR873" i="1"/>
  <c r="DV873" i="1" s="1"/>
  <c r="DS873" i="1"/>
  <c r="DW873" i="1" s="1"/>
  <c r="DU873" i="1"/>
  <c r="DY873" i="1" s="1"/>
  <c r="DT873" i="1"/>
  <c r="DX873" i="1" s="1"/>
  <c r="CA911" i="1"/>
  <c r="CZ911" i="1"/>
  <c r="DE911" i="1"/>
  <c r="DI911" i="1" s="1"/>
  <c r="DF911" i="1"/>
  <c r="DJ911" i="1" s="1"/>
  <c r="DG911" i="1"/>
  <c r="DK911" i="1" s="1"/>
  <c r="DH911" i="1"/>
  <c r="DL911" i="1" s="1"/>
  <c r="CG86" i="1"/>
  <c r="DR86" i="1"/>
  <c r="DV86" i="1" s="1"/>
  <c r="DS86" i="1"/>
  <c r="DW86" i="1" s="1"/>
  <c r="DT86" i="1"/>
  <c r="DX86" i="1" s="1"/>
  <c r="DU86" i="1"/>
  <c r="DY86" i="1" s="1"/>
  <c r="CA216" i="1"/>
  <c r="CZ216" i="1"/>
  <c r="DF216" i="1"/>
  <c r="DJ216" i="1" s="1"/>
  <c r="DE216" i="1"/>
  <c r="DI216" i="1" s="1"/>
  <c r="DG216" i="1"/>
  <c r="DK216" i="1" s="1"/>
  <c r="DH216" i="1"/>
  <c r="DL216" i="1" s="1"/>
  <c r="CG933" i="1"/>
  <c r="DS933" i="1"/>
  <c r="DW933" i="1" s="1"/>
  <c r="DR933" i="1"/>
  <c r="DV933" i="1" s="1"/>
  <c r="DT933" i="1"/>
  <c r="DX933" i="1" s="1"/>
  <c r="DU933" i="1"/>
  <c r="DY933" i="1" s="1"/>
  <c r="CG529" i="1"/>
  <c r="DR529" i="1"/>
  <c r="DV529" i="1" s="1"/>
  <c r="DS529" i="1"/>
  <c r="DW529" i="1" s="1"/>
  <c r="DT529" i="1"/>
  <c r="DX529" i="1" s="1"/>
  <c r="DU529" i="1"/>
  <c r="DY529" i="1" s="1"/>
  <c r="CA629" i="1"/>
  <c r="CZ629" i="1"/>
  <c r="DF629" i="1"/>
  <c r="DJ629" i="1" s="1"/>
  <c r="DE629" i="1"/>
  <c r="DI629" i="1" s="1"/>
  <c r="DG629" i="1"/>
  <c r="DK629" i="1" s="1"/>
  <c r="DH629" i="1"/>
  <c r="DL629" i="1" s="1"/>
  <c r="CA773" i="1"/>
  <c r="CZ773" i="1"/>
  <c r="DF773" i="1"/>
  <c r="DJ773" i="1" s="1"/>
  <c r="DE773" i="1"/>
  <c r="DI773" i="1" s="1"/>
  <c r="DG773" i="1"/>
  <c r="DK773" i="1" s="1"/>
  <c r="DH773" i="1"/>
  <c r="DL773" i="1" s="1"/>
  <c r="CA750" i="1"/>
  <c r="CZ750" i="1"/>
  <c r="DE750" i="1"/>
  <c r="DI750" i="1" s="1"/>
  <c r="DF750" i="1"/>
  <c r="DJ750" i="1" s="1"/>
  <c r="DG750" i="1"/>
  <c r="DK750" i="1" s="1"/>
  <c r="DH750" i="1"/>
  <c r="DL750" i="1" s="1"/>
  <c r="CG235" i="1"/>
  <c r="DS235" i="1"/>
  <c r="DW235" i="1" s="1"/>
  <c r="DR235" i="1"/>
  <c r="DV235" i="1" s="1"/>
  <c r="DU235" i="1"/>
  <c r="DY235" i="1" s="1"/>
  <c r="DT235" i="1"/>
  <c r="DX235" i="1" s="1"/>
  <c r="CG256" i="1"/>
  <c r="DR256" i="1"/>
  <c r="DV256" i="1" s="1"/>
  <c r="DS256" i="1"/>
  <c r="DW256" i="1" s="1"/>
  <c r="DT256" i="1"/>
  <c r="DX256" i="1" s="1"/>
  <c r="DU256" i="1"/>
  <c r="DY256" i="1" s="1"/>
  <c r="CA153" i="1"/>
  <c r="CZ153" i="1"/>
  <c r="DF153" i="1"/>
  <c r="DJ153" i="1" s="1"/>
  <c r="DE153" i="1"/>
  <c r="DI153" i="1" s="1"/>
  <c r="DH153" i="1"/>
  <c r="DL153" i="1" s="1"/>
  <c r="DG153" i="1"/>
  <c r="DK153" i="1" s="1"/>
  <c r="CG356" i="1"/>
  <c r="DS356" i="1"/>
  <c r="DW356" i="1" s="1"/>
  <c r="DR356" i="1"/>
  <c r="DV356" i="1" s="1"/>
  <c r="DU356" i="1"/>
  <c r="DY356" i="1" s="1"/>
  <c r="DT356" i="1"/>
  <c r="DX356" i="1" s="1"/>
  <c r="DS536" i="1"/>
  <c r="DR536" i="1"/>
  <c r="DT536" i="1"/>
  <c r="DU536" i="1"/>
  <c r="DS40" i="1"/>
  <c r="DR40" i="1"/>
  <c r="DU40" i="1"/>
  <c r="DT40" i="1"/>
  <c r="CG856" i="1"/>
  <c r="DR856" i="1"/>
  <c r="DV856" i="1" s="1"/>
  <c r="DS856" i="1"/>
  <c r="DW856" i="1" s="1"/>
  <c r="DT856" i="1"/>
  <c r="DX856" i="1" s="1"/>
  <c r="DU856" i="1"/>
  <c r="DY856" i="1" s="1"/>
  <c r="CA805" i="1"/>
  <c r="CZ805" i="1"/>
  <c r="DE805" i="1"/>
  <c r="DI805" i="1" s="1"/>
  <c r="DF805" i="1"/>
  <c r="DJ805" i="1" s="1"/>
  <c r="DH805" i="1"/>
  <c r="DL805" i="1" s="1"/>
  <c r="DG805" i="1"/>
  <c r="DK805" i="1" s="1"/>
  <c r="CG736" i="1"/>
  <c r="DS736" i="1"/>
  <c r="DW736" i="1" s="1"/>
  <c r="DR736" i="1"/>
  <c r="DV736" i="1" s="1"/>
  <c r="DT736" i="1"/>
  <c r="DX736" i="1" s="1"/>
  <c r="DU736" i="1"/>
  <c r="DY736" i="1" s="1"/>
  <c r="CA258" i="1"/>
  <c r="CZ258" i="1"/>
  <c r="DE258" i="1"/>
  <c r="DI258" i="1" s="1"/>
  <c r="DF258" i="1"/>
  <c r="DJ258" i="1" s="1"/>
  <c r="DH258" i="1"/>
  <c r="DL258" i="1" s="1"/>
  <c r="DG258" i="1"/>
  <c r="DK258" i="1" s="1"/>
  <c r="CA627" i="1"/>
  <c r="CZ627" i="1"/>
  <c r="DE627" i="1"/>
  <c r="DI627" i="1" s="1"/>
  <c r="DF627" i="1"/>
  <c r="DJ627" i="1" s="1"/>
  <c r="DH627" i="1"/>
  <c r="DL627" i="1" s="1"/>
  <c r="DG627" i="1"/>
  <c r="DK627" i="1" s="1"/>
  <c r="CA469" i="1"/>
  <c r="CZ469" i="1"/>
  <c r="DF469" i="1"/>
  <c r="DJ469" i="1" s="1"/>
  <c r="DE469" i="1"/>
  <c r="DI469" i="1" s="1"/>
  <c r="DH469" i="1"/>
  <c r="DL469" i="1" s="1"/>
  <c r="DG469" i="1"/>
  <c r="DK469" i="1" s="1"/>
  <c r="CG352" i="1"/>
  <c r="DS352" i="1"/>
  <c r="DW352" i="1" s="1"/>
  <c r="DR352" i="1"/>
  <c r="DV352" i="1" s="1"/>
  <c r="DU352" i="1"/>
  <c r="DY352" i="1" s="1"/>
  <c r="DT352" i="1"/>
  <c r="DX352" i="1" s="1"/>
  <c r="CA206" i="1"/>
  <c r="CZ206" i="1"/>
  <c r="DE206" i="1"/>
  <c r="DI206" i="1" s="1"/>
  <c r="DF206" i="1"/>
  <c r="DJ206" i="1" s="1"/>
  <c r="DH206" i="1"/>
  <c r="DL206" i="1" s="1"/>
  <c r="DG206" i="1"/>
  <c r="DK206" i="1" s="1"/>
  <c r="CA52" i="1"/>
  <c r="CZ52" i="1"/>
  <c r="DE52" i="1"/>
  <c r="DI52" i="1" s="1"/>
  <c r="DF52" i="1"/>
  <c r="DJ52" i="1" s="1"/>
  <c r="DH52" i="1"/>
  <c r="DL52" i="1" s="1"/>
  <c r="DG52" i="1"/>
  <c r="DK52" i="1" s="1"/>
  <c r="CG791" i="1"/>
  <c r="DR791" i="1"/>
  <c r="DV791" i="1" s="1"/>
  <c r="DS791" i="1"/>
  <c r="DW791" i="1" s="1"/>
  <c r="DU791" i="1"/>
  <c r="DY791" i="1" s="1"/>
  <c r="DT791" i="1"/>
  <c r="DX791" i="1" s="1"/>
  <c r="CG913" i="1"/>
  <c r="DS913" i="1"/>
  <c r="DW913" i="1" s="1"/>
  <c r="DR913" i="1"/>
  <c r="DV913" i="1" s="1"/>
  <c r="DT913" i="1"/>
  <c r="DX913" i="1" s="1"/>
  <c r="DU913" i="1"/>
  <c r="DY913" i="1" s="1"/>
  <c r="DR75" i="1"/>
  <c r="DS75" i="1"/>
  <c r="DT75" i="1"/>
  <c r="DU75" i="1"/>
  <c r="DF803" i="1"/>
  <c r="DE803" i="1"/>
  <c r="DH803" i="1"/>
  <c r="DG803" i="1"/>
  <c r="DS700" i="1"/>
  <c r="DR700" i="1"/>
  <c r="DT700" i="1"/>
  <c r="DU700" i="1"/>
  <c r="DE332" i="1"/>
  <c r="DF332" i="1"/>
  <c r="DH332" i="1"/>
  <c r="DG332" i="1"/>
  <c r="DR663" i="1"/>
  <c r="DS663" i="1"/>
  <c r="DT663" i="1"/>
  <c r="DU663" i="1"/>
  <c r="DF303" i="1"/>
  <c r="DE303" i="1"/>
  <c r="DH303" i="1"/>
  <c r="DG303" i="1"/>
  <c r="DR737" i="1"/>
  <c r="DS737" i="1"/>
  <c r="DU737" i="1"/>
  <c r="DT737" i="1"/>
  <c r="CA914" i="1"/>
  <c r="CZ914" i="1"/>
  <c r="DE914" i="1"/>
  <c r="DI914" i="1" s="1"/>
  <c r="DF914" i="1"/>
  <c r="DJ914" i="1" s="1"/>
  <c r="DH914" i="1"/>
  <c r="DL914" i="1" s="1"/>
  <c r="DG914" i="1"/>
  <c r="DK914" i="1" s="1"/>
  <c r="DF616" i="1"/>
  <c r="DE616" i="1"/>
  <c r="DG616" i="1"/>
  <c r="DH616" i="1"/>
  <c r="DR20" i="1"/>
  <c r="DS20" i="1"/>
  <c r="DT20" i="1"/>
  <c r="DU20" i="1"/>
  <c r="DR309" i="1"/>
  <c r="DS309" i="1"/>
  <c r="DT309" i="1"/>
  <c r="DU309" i="1"/>
  <c r="DE588" i="1"/>
  <c r="DF588" i="1"/>
  <c r="DH588" i="1"/>
  <c r="DG588" i="1"/>
  <c r="CG337" i="1"/>
  <c r="DR337" i="1"/>
  <c r="DV337" i="1" s="1"/>
  <c r="DS337" i="1"/>
  <c r="DW337" i="1" s="1"/>
  <c r="DU337" i="1"/>
  <c r="DY337" i="1" s="1"/>
  <c r="DT337" i="1"/>
  <c r="DX337" i="1" s="1"/>
  <c r="CG601" i="1"/>
  <c r="DS601" i="1"/>
  <c r="DW601" i="1" s="1"/>
  <c r="DR601" i="1"/>
  <c r="DV601" i="1" s="1"/>
  <c r="DU601" i="1"/>
  <c r="DY601" i="1" s="1"/>
  <c r="DT601" i="1"/>
  <c r="DX601" i="1" s="1"/>
  <c r="CG412" i="1"/>
  <c r="DR412" i="1"/>
  <c r="DV412" i="1" s="1"/>
  <c r="DS412" i="1"/>
  <c r="DW412" i="1" s="1"/>
  <c r="DT412" i="1"/>
  <c r="DX412" i="1" s="1"/>
  <c r="DU412" i="1"/>
  <c r="DY412" i="1" s="1"/>
  <c r="CA980" i="1"/>
  <c r="CZ980" i="1"/>
  <c r="DE980" i="1"/>
  <c r="DI980" i="1" s="1"/>
  <c r="DF980" i="1"/>
  <c r="DJ980" i="1" s="1"/>
  <c r="DH980" i="1"/>
  <c r="DL980" i="1" s="1"/>
  <c r="DG980" i="1"/>
  <c r="DK980" i="1" s="1"/>
  <c r="CG394" i="1"/>
  <c r="DR394" i="1"/>
  <c r="DV394" i="1" s="1"/>
  <c r="DS394" i="1"/>
  <c r="DW394" i="1" s="1"/>
  <c r="DT394" i="1"/>
  <c r="DX394" i="1" s="1"/>
  <c r="DU394" i="1"/>
  <c r="DY394" i="1" s="1"/>
  <c r="DR793" i="1"/>
  <c r="DS793" i="1"/>
  <c r="DT793" i="1"/>
  <c r="DU793" i="1"/>
  <c r="DS746" i="1"/>
  <c r="DR746" i="1"/>
  <c r="DU746" i="1"/>
  <c r="DT746" i="1"/>
  <c r="DE478" i="1"/>
  <c r="DF478" i="1"/>
  <c r="DH478" i="1"/>
  <c r="DG478" i="1"/>
  <c r="DR378" i="1"/>
  <c r="DS378" i="1"/>
  <c r="DU378" i="1"/>
  <c r="DT378" i="1"/>
  <c r="DR960" i="1"/>
  <c r="DS960" i="1"/>
  <c r="DU960" i="1"/>
  <c r="DT960" i="1"/>
  <c r="CA22" i="1"/>
  <c r="DF22" i="1"/>
  <c r="DE22" i="1"/>
  <c r="DG22" i="1"/>
  <c r="DH22" i="1"/>
  <c r="CA602" i="1"/>
  <c r="DF602" i="1"/>
  <c r="DE602" i="1"/>
  <c r="DG602" i="1"/>
  <c r="DH602" i="1"/>
  <c r="DR21" i="1"/>
  <c r="DS21" i="1"/>
  <c r="DU21" i="1"/>
  <c r="DT21" i="1"/>
  <c r="CG708" i="1"/>
  <c r="DS708" i="1"/>
  <c r="DW708" i="1" s="1"/>
  <c r="DR708" i="1"/>
  <c r="DV708" i="1" s="1"/>
  <c r="DU708" i="1"/>
  <c r="DY708" i="1" s="1"/>
  <c r="DT708" i="1"/>
  <c r="DX708" i="1" s="1"/>
  <c r="CA5" i="1"/>
  <c r="CZ5" i="1"/>
  <c r="DE5" i="1"/>
  <c r="DI5" i="1" s="1"/>
  <c r="DF5" i="1"/>
  <c r="DJ5" i="1" s="1"/>
  <c r="DG5" i="1"/>
  <c r="DK5" i="1" s="1"/>
  <c r="DH5" i="1"/>
  <c r="DL5" i="1" s="1"/>
  <c r="DE442" i="1"/>
  <c r="DF442" i="1"/>
  <c r="DH442" i="1"/>
  <c r="DG442" i="1"/>
  <c r="DS198" i="1"/>
  <c r="DR198" i="1"/>
  <c r="DU198" i="1"/>
  <c r="DT198" i="1"/>
  <c r="DF903" i="1"/>
  <c r="DE903" i="1"/>
  <c r="DH903" i="1"/>
  <c r="DG903" i="1"/>
  <c r="DE716" i="1"/>
  <c r="DF716" i="1"/>
  <c r="DG716" i="1"/>
  <c r="DH716" i="1"/>
  <c r="CA78" i="1"/>
  <c r="CZ78" i="1"/>
  <c r="DE78" i="1"/>
  <c r="DI78" i="1" s="1"/>
  <c r="DF78" i="1"/>
  <c r="DJ78" i="1" s="1"/>
  <c r="DG78" i="1"/>
  <c r="DK78" i="1" s="1"/>
  <c r="DH78" i="1"/>
  <c r="DL78" i="1" s="1"/>
  <c r="CA520" i="1"/>
  <c r="CZ520" i="1"/>
  <c r="DE520" i="1"/>
  <c r="DI520" i="1" s="1"/>
  <c r="DF520" i="1"/>
  <c r="DJ520" i="1" s="1"/>
  <c r="DH520" i="1"/>
  <c r="DL520" i="1" s="1"/>
  <c r="DG520" i="1"/>
  <c r="DK520" i="1" s="1"/>
  <c r="CA440" i="1"/>
  <c r="CZ440" i="1"/>
  <c r="DE440" i="1"/>
  <c r="DI440" i="1" s="1"/>
  <c r="DF440" i="1"/>
  <c r="DJ440" i="1" s="1"/>
  <c r="DH440" i="1"/>
  <c r="DL440" i="1" s="1"/>
  <c r="DG440" i="1"/>
  <c r="DK440" i="1" s="1"/>
  <c r="DS226" i="1"/>
  <c r="DW226" i="1" s="1"/>
  <c r="DR226" i="1"/>
  <c r="DV226" i="1" s="1"/>
  <c r="DU226" i="1"/>
  <c r="DY226" i="1" s="1"/>
  <c r="DT226" i="1"/>
  <c r="DX226" i="1" s="1"/>
  <c r="DE912" i="1"/>
  <c r="DF912" i="1"/>
  <c r="DH912" i="1"/>
  <c r="DG912" i="1"/>
  <c r="DR397" i="1"/>
  <c r="DS397" i="1"/>
  <c r="DU397" i="1"/>
  <c r="DT397" i="1"/>
  <c r="DF82" i="1"/>
  <c r="DE82" i="1"/>
  <c r="DH82" i="1"/>
  <c r="DG82" i="1"/>
  <c r="DR221" i="1"/>
  <c r="DS221" i="1"/>
  <c r="DT221" i="1"/>
  <c r="DU221" i="1"/>
  <c r="CG651" i="1"/>
  <c r="DR651" i="1"/>
  <c r="DV651" i="1" s="1"/>
  <c r="DS651" i="1"/>
  <c r="DW651" i="1" s="1"/>
  <c r="DU651" i="1"/>
  <c r="DY651" i="1" s="1"/>
  <c r="DT651" i="1"/>
  <c r="DX651" i="1" s="1"/>
  <c r="DE215" i="1"/>
  <c r="DF215" i="1"/>
  <c r="DG215" i="1"/>
  <c r="DH215" i="1"/>
  <c r="DF554" i="1"/>
  <c r="DE554" i="1"/>
  <c r="DG554" i="1"/>
  <c r="DH554" i="1"/>
  <c r="CA270" i="1"/>
  <c r="CZ270" i="1"/>
  <c r="DE270" i="1"/>
  <c r="DI270" i="1" s="1"/>
  <c r="DF270" i="1"/>
  <c r="DJ270" i="1" s="1"/>
  <c r="DH270" i="1"/>
  <c r="DL270" i="1" s="1"/>
  <c r="DG270" i="1"/>
  <c r="DK270" i="1" s="1"/>
  <c r="DS229" i="1"/>
  <c r="DR229" i="1"/>
  <c r="DV229" i="1" s="1"/>
  <c r="DU229" i="1"/>
  <c r="DY229" i="1" s="1"/>
  <c r="DT229" i="1"/>
  <c r="DX229" i="1" s="1"/>
  <c r="CA918" i="1"/>
  <c r="CZ918" i="1"/>
  <c r="DE918" i="1"/>
  <c r="DI918" i="1" s="1"/>
  <c r="DF918" i="1"/>
  <c r="DJ918" i="1" s="1"/>
  <c r="DH918" i="1"/>
  <c r="DL918" i="1" s="1"/>
  <c r="DG918" i="1"/>
  <c r="DK918" i="1" s="1"/>
  <c r="DR180" i="1"/>
  <c r="DV180" i="1" s="1"/>
  <c r="DS180" i="1"/>
  <c r="DW180" i="1" s="1"/>
  <c r="DU180" i="1"/>
  <c r="DY180" i="1" s="1"/>
  <c r="DT180" i="1"/>
  <c r="DX180" i="1" s="1"/>
  <c r="DR766" i="1"/>
  <c r="DV766" i="1" s="1"/>
  <c r="DS766" i="1"/>
  <c r="DW766" i="1" s="1"/>
  <c r="DT766" i="1"/>
  <c r="DX766" i="1" s="1"/>
  <c r="DU766" i="1"/>
  <c r="DY766" i="1" s="1"/>
  <c r="CA423" i="1"/>
  <c r="CZ423" i="1"/>
  <c r="DF423" i="1"/>
  <c r="DJ423" i="1" s="1"/>
  <c r="DE423" i="1"/>
  <c r="DI423" i="1" s="1"/>
  <c r="DH423" i="1"/>
  <c r="DL423" i="1" s="1"/>
  <c r="DG423" i="1"/>
  <c r="DK423" i="1" s="1"/>
  <c r="CA721" i="1"/>
  <c r="CZ721" i="1"/>
  <c r="DF721" i="1"/>
  <c r="DJ721" i="1" s="1"/>
  <c r="DE721" i="1"/>
  <c r="DI721" i="1" s="1"/>
  <c r="DH721" i="1"/>
  <c r="DL721" i="1" s="1"/>
  <c r="DG721" i="1"/>
  <c r="DK721" i="1" s="1"/>
  <c r="CA183" i="1"/>
  <c r="CZ183" i="1"/>
  <c r="DF183" i="1"/>
  <c r="DJ183" i="1" s="1"/>
  <c r="DE183" i="1"/>
  <c r="DI183" i="1" s="1"/>
  <c r="DH183" i="1"/>
  <c r="DL183" i="1" s="1"/>
  <c r="DG183" i="1"/>
  <c r="DK183" i="1" s="1"/>
  <c r="DS542" i="1"/>
  <c r="DW542" i="1" s="1"/>
  <c r="DR542" i="1"/>
  <c r="DV542" i="1" s="1"/>
  <c r="DT542" i="1"/>
  <c r="DX542" i="1" s="1"/>
  <c r="DU542" i="1"/>
  <c r="DY542" i="1" s="1"/>
  <c r="CA777" i="1"/>
  <c r="CZ777" i="1"/>
  <c r="DE777" i="1"/>
  <c r="DI777" i="1" s="1"/>
  <c r="DF777" i="1"/>
  <c r="DJ777" i="1" s="1"/>
  <c r="DG777" i="1"/>
  <c r="DK777" i="1" s="1"/>
  <c r="DH777" i="1"/>
  <c r="DL777" i="1" s="1"/>
  <c r="CA53" i="1"/>
  <c r="CZ53" i="1"/>
  <c r="DE53" i="1"/>
  <c r="DI53" i="1" s="1"/>
  <c r="DF53" i="1"/>
  <c r="DJ53" i="1" s="1"/>
  <c r="DH53" i="1"/>
  <c r="DL53" i="1" s="1"/>
  <c r="DG53" i="1"/>
  <c r="DK53" i="1" s="1"/>
  <c r="DR317" i="1"/>
  <c r="DV317" i="1" s="1"/>
  <c r="DS317" i="1"/>
  <c r="DW317" i="1" s="1"/>
  <c r="DU317" i="1"/>
  <c r="DY317" i="1" s="1"/>
  <c r="DT317" i="1"/>
  <c r="DX317" i="1" s="1"/>
  <c r="CA770" i="1"/>
  <c r="CZ770" i="1"/>
  <c r="DF770" i="1"/>
  <c r="DJ770" i="1" s="1"/>
  <c r="DE770" i="1"/>
  <c r="DI770" i="1" s="1"/>
  <c r="DH770" i="1"/>
  <c r="DL770" i="1" s="1"/>
  <c r="DG770" i="1"/>
  <c r="DK770" i="1" s="1"/>
  <c r="DR639" i="1"/>
  <c r="DV639" i="1" s="1"/>
  <c r="DS639" i="1"/>
  <c r="DW639" i="1" s="1"/>
  <c r="DT639" i="1"/>
  <c r="DX639" i="1" s="1"/>
  <c r="DU639" i="1"/>
  <c r="DY639" i="1" s="1"/>
  <c r="CA400" i="1"/>
  <c r="CZ400" i="1"/>
  <c r="DF400" i="1"/>
  <c r="DJ400" i="1" s="1"/>
  <c r="DE400" i="1"/>
  <c r="DI400" i="1" s="1"/>
  <c r="DH400" i="1"/>
  <c r="DL400" i="1" s="1"/>
  <c r="DG400" i="1"/>
  <c r="DK400" i="1" s="1"/>
  <c r="DS881" i="1"/>
  <c r="DW881" i="1" s="1"/>
  <c r="DR881" i="1"/>
  <c r="DV881" i="1" s="1"/>
  <c r="DU881" i="1"/>
  <c r="DY881" i="1" s="1"/>
  <c r="DT881" i="1"/>
  <c r="DX881" i="1" s="1"/>
  <c r="CA250" i="1"/>
  <c r="CZ250" i="1"/>
  <c r="DF250" i="1"/>
  <c r="DJ250" i="1" s="1"/>
  <c r="DE250" i="1"/>
  <c r="DI250" i="1" s="1"/>
  <c r="DH250" i="1"/>
  <c r="DL250" i="1" s="1"/>
  <c r="DG250" i="1"/>
  <c r="DK250" i="1" s="1"/>
  <c r="DS764" i="1"/>
  <c r="DW764" i="1" s="1"/>
  <c r="DR764" i="1"/>
  <c r="DT764" i="1"/>
  <c r="DU764" i="1"/>
  <c r="CA240" i="1"/>
  <c r="CZ240" i="1"/>
  <c r="DE240" i="1"/>
  <c r="DI240" i="1" s="1"/>
  <c r="DF240" i="1"/>
  <c r="DJ240" i="1" s="1"/>
  <c r="DH240" i="1"/>
  <c r="DL240" i="1" s="1"/>
  <c r="DG240" i="1"/>
  <c r="DK240" i="1" s="1"/>
  <c r="DS117" i="1"/>
  <c r="DW117" i="1" s="1"/>
  <c r="DR117" i="1"/>
  <c r="DV117" i="1" s="1"/>
  <c r="DT117" i="1"/>
  <c r="DX117" i="1" s="1"/>
  <c r="DU117" i="1"/>
  <c r="DY117" i="1" s="1"/>
  <c r="CA473" i="1"/>
  <c r="CZ473" i="1"/>
  <c r="DF473" i="1"/>
  <c r="DJ473" i="1" s="1"/>
  <c r="DE473" i="1"/>
  <c r="DI473" i="1" s="1"/>
  <c r="DH473" i="1"/>
  <c r="DL473" i="1" s="1"/>
  <c r="DG473" i="1"/>
  <c r="DK473" i="1" s="1"/>
  <c r="DR923" i="1"/>
  <c r="DV923" i="1" s="1"/>
  <c r="DS923" i="1"/>
  <c r="DW923" i="1" s="1"/>
  <c r="DU923" i="1"/>
  <c r="DY923" i="1" s="1"/>
  <c r="DT923" i="1"/>
  <c r="DX923" i="1" s="1"/>
  <c r="DS772" i="1"/>
  <c r="DW772" i="1" s="1"/>
  <c r="DR772" i="1"/>
  <c r="DV772" i="1" s="1"/>
  <c r="DT772" i="1"/>
  <c r="DX772" i="1" s="1"/>
  <c r="DU772" i="1"/>
  <c r="DY772" i="1" s="1"/>
  <c r="DR738" i="1"/>
  <c r="DS738" i="1"/>
  <c r="DU738" i="1"/>
  <c r="DT738" i="1"/>
  <c r="DR129" i="1"/>
  <c r="DS129" i="1"/>
  <c r="DT129" i="1"/>
  <c r="DU129" i="1"/>
  <c r="DE205" i="1"/>
  <c r="DF205" i="1"/>
  <c r="DH205" i="1"/>
  <c r="DG205" i="1"/>
  <c r="DS945" i="1"/>
  <c r="DR945" i="1"/>
  <c r="DT945" i="1"/>
  <c r="DU945" i="1"/>
  <c r="CG792" i="1"/>
  <c r="DS792" i="1"/>
  <c r="DW792" i="1" s="1"/>
  <c r="DR792" i="1"/>
  <c r="DV792" i="1" s="1"/>
  <c r="DT792" i="1"/>
  <c r="DX792" i="1" s="1"/>
  <c r="DU792" i="1"/>
  <c r="DY792" i="1" s="1"/>
  <c r="CA110" i="1"/>
  <c r="CZ110" i="1"/>
  <c r="DE110" i="1"/>
  <c r="DI110" i="1" s="1"/>
  <c r="DF110" i="1"/>
  <c r="DJ110" i="1" s="1"/>
  <c r="DH110" i="1"/>
  <c r="DL110" i="1" s="1"/>
  <c r="DG110" i="1"/>
  <c r="DK110" i="1" s="1"/>
  <c r="CA49" i="1"/>
  <c r="CZ49" i="1"/>
  <c r="DF49" i="1"/>
  <c r="DJ49" i="1" s="1"/>
  <c r="DE49" i="1"/>
  <c r="DI49" i="1" s="1"/>
  <c r="DH49" i="1"/>
  <c r="DL49" i="1" s="1"/>
  <c r="DG49" i="1"/>
  <c r="DK49" i="1" s="1"/>
  <c r="CG837" i="1"/>
  <c r="DR837" i="1"/>
  <c r="DV837" i="1" s="1"/>
  <c r="DS837" i="1"/>
  <c r="DW837" i="1" s="1"/>
  <c r="DU837" i="1"/>
  <c r="DY837" i="1" s="1"/>
  <c r="DT837" i="1"/>
  <c r="DX837" i="1" s="1"/>
  <c r="CA578" i="1"/>
  <c r="CZ578" i="1"/>
  <c r="DF578" i="1"/>
  <c r="DJ578" i="1" s="1"/>
  <c r="DE578" i="1"/>
  <c r="DI578" i="1" s="1"/>
  <c r="DH578" i="1"/>
  <c r="DL578" i="1" s="1"/>
  <c r="DG578" i="1"/>
  <c r="DK578" i="1" s="1"/>
  <c r="DR238" i="1"/>
  <c r="DV238" i="1" s="1"/>
  <c r="DS238" i="1"/>
  <c r="DU238" i="1"/>
  <c r="DT238" i="1"/>
  <c r="CA597" i="1"/>
  <c r="CZ597" i="1"/>
  <c r="DE597" i="1"/>
  <c r="DI597" i="1" s="1"/>
  <c r="DF597" i="1"/>
  <c r="DJ597" i="1" s="1"/>
  <c r="DH597" i="1"/>
  <c r="DL597" i="1" s="1"/>
  <c r="DG597" i="1"/>
  <c r="DK597" i="1" s="1"/>
  <c r="DR964" i="1"/>
  <c r="DS964" i="1"/>
  <c r="DU964" i="1"/>
  <c r="DT964" i="1"/>
  <c r="DE66" i="1"/>
  <c r="DF66" i="1"/>
  <c r="DG66" i="1"/>
  <c r="DH66" i="1"/>
  <c r="CA288" i="1"/>
  <c r="DF288" i="1"/>
  <c r="DE288" i="1"/>
  <c r="DH288" i="1"/>
  <c r="DG288" i="1"/>
  <c r="DR395" i="1"/>
  <c r="DS395" i="1"/>
  <c r="DT395" i="1"/>
  <c r="DU395" i="1"/>
  <c r="CA821" i="1"/>
  <c r="DF821" i="1"/>
  <c r="DE821" i="1"/>
  <c r="DG821" i="1"/>
  <c r="DH821" i="1"/>
  <c r="DR89" i="1"/>
  <c r="DS89" i="1"/>
  <c r="DU89" i="1"/>
  <c r="DT89" i="1"/>
  <c r="DF331" i="1"/>
  <c r="DE331" i="1"/>
  <c r="DG331" i="1"/>
  <c r="DH331" i="1"/>
  <c r="CG201" i="1"/>
  <c r="DS201" i="1"/>
  <c r="DW201" i="1" s="1"/>
  <c r="DR201" i="1"/>
  <c r="DV201" i="1" s="1"/>
  <c r="DT201" i="1"/>
  <c r="DX201" i="1" s="1"/>
  <c r="DU201" i="1"/>
  <c r="DY201" i="1" s="1"/>
  <c r="CG98" i="1"/>
  <c r="DR98" i="1"/>
  <c r="DV98" i="1" s="1"/>
  <c r="DS98" i="1"/>
  <c r="DW98" i="1" s="1"/>
  <c r="DT98" i="1"/>
  <c r="DX98" i="1" s="1"/>
  <c r="DU98" i="1"/>
  <c r="DY98" i="1" s="1"/>
  <c r="CG671" i="1"/>
  <c r="DR671" i="1"/>
  <c r="DV671" i="1" s="1"/>
  <c r="DS671" i="1"/>
  <c r="DW671" i="1" s="1"/>
  <c r="DU671" i="1"/>
  <c r="DY671" i="1" s="1"/>
  <c r="DT671" i="1"/>
  <c r="DX671" i="1" s="1"/>
  <c r="CG859" i="1"/>
  <c r="DR859" i="1"/>
  <c r="DV859" i="1" s="1"/>
  <c r="DS859" i="1"/>
  <c r="DW859" i="1" s="1"/>
  <c r="DU859" i="1"/>
  <c r="DY859" i="1" s="1"/>
  <c r="DT859" i="1"/>
  <c r="DX859" i="1" s="1"/>
  <c r="CA25" i="1"/>
  <c r="CZ25" i="1"/>
  <c r="DF25" i="1"/>
  <c r="DJ25" i="1" s="1"/>
  <c r="DE25" i="1"/>
  <c r="DI25" i="1" s="1"/>
  <c r="DH25" i="1"/>
  <c r="DL25" i="1" s="1"/>
  <c r="DG25" i="1"/>
  <c r="DK25" i="1" s="1"/>
  <c r="CA767" i="1"/>
  <c r="CZ767" i="1"/>
  <c r="DF767" i="1"/>
  <c r="DJ767" i="1" s="1"/>
  <c r="DE767" i="1"/>
  <c r="DI767" i="1" s="1"/>
  <c r="DH767" i="1"/>
  <c r="DL767" i="1" s="1"/>
  <c r="DG767" i="1"/>
  <c r="DK767" i="1" s="1"/>
  <c r="CG907" i="1"/>
  <c r="DS907" i="1"/>
  <c r="DW907" i="1" s="1"/>
  <c r="DR907" i="1"/>
  <c r="DV907" i="1" s="1"/>
  <c r="DT907" i="1"/>
  <c r="DX907" i="1" s="1"/>
  <c r="DU907" i="1"/>
  <c r="DY907" i="1" s="1"/>
  <c r="CA749" i="1"/>
  <c r="CZ749" i="1"/>
  <c r="DE749" i="1"/>
  <c r="DI749" i="1" s="1"/>
  <c r="DF749" i="1"/>
  <c r="DJ749" i="1" s="1"/>
  <c r="DH749" i="1"/>
  <c r="DL749" i="1" s="1"/>
  <c r="DG749" i="1"/>
  <c r="DK749" i="1" s="1"/>
  <c r="CA701" i="1"/>
  <c r="CZ701" i="1"/>
  <c r="DF701" i="1"/>
  <c r="DJ701" i="1" s="1"/>
  <c r="DE701" i="1"/>
  <c r="DI701" i="1" s="1"/>
  <c r="DH701" i="1"/>
  <c r="DL701" i="1" s="1"/>
  <c r="DG701" i="1"/>
  <c r="DK701" i="1" s="1"/>
  <c r="CA714" i="1"/>
  <c r="CZ714" i="1"/>
  <c r="DF714" i="1"/>
  <c r="DJ714" i="1" s="1"/>
  <c r="DE714" i="1"/>
  <c r="DI714" i="1" s="1"/>
  <c r="DG714" i="1"/>
  <c r="DK714" i="1" s="1"/>
  <c r="DH714" i="1"/>
  <c r="DL714" i="1" s="1"/>
  <c r="CA299" i="1"/>
  <c r="CZ299" i="1"/>
  <c r="DF299" i="1"/>
  <c r="DJ299" i="1" s="1"/>
  <c r="DE299" i="1"/>
  <c r="DI299" i="1" s="1"/>
  <c r="DG299" i="1"/>
  <c r="DK299" i="1" s="1"/>
  <c r="DH299" i="1"/>
  <c r="DL299" i="1" s="1"/>
  <c r="CA897" i="1"/>
  <c r="CZ897" i="1"/>
  <c r="DE897" i="1"/>
  <c r="DI897" i="1" s="1"/>
  <c r="DF897" i="1"/>
  <c r="DJ897" i="1" s="1"/>
  <c r="DG897" i="1"/>
  <c r="DK897" i="1" s="1"/>
  <c r="DH897" i="1"/>
  <c r="DL897" i="1" s="1"/>
  <c r="DS688" i="1"/>
  <c r="DW688" i="1" s="1"/>
  <c r="DR688" i="1"/>
  <c r="DV688" i="1" s="1"/>
  <c r="DT688" i="1"/>
  <c r="DX688" i="1" s="1"/>
  <c r="DU688" i="1"/>
  <c r="DY688" i="1" s="1"/>
  <c r="DR896" i="1"/>
  <c r="DS896" i="1"/>
  <c r="DW896" i="1" s="1"/>
  <c r="DU896" i="1"/>
  <c r="DT896" i="1"/>
  <c r="DR751" i="1"/>
  <c r="DV751" i="1" s="1"/>
  <c r="DS751" i="1"/>
  <c r="DW751" i="1" s="1"/>
  <c r="DU751" i="1"/>
  <c r="DY751" i="1" s="1"/>
  <c r="DT751" i="1"/>
  <c r="DX751" i="1" s="1"/>
  <c r="CA660" i="1"/>
  <c r="CZ660" i="1"/>
  <c r="DF660" i="1"/>
  <c r="DJ660" i="1" s="1"/>
  <c r="DE660" i="1"/>
  <c r="DI660" i="1" s="1"/>
  <c r="DG660" i="1"/>
  <c r="DK660" i="1" s="1"/>
  <c r="DH660" i="1"/>
  <c r="DL660" i="1" s="1"/>
  <c r="DS543" i="1"/>
  <c r="DW543" i="1" s="1"/>
  <c r="DR543" i="1"/>
  <c r="DV543" i="1" s="1"/>
  <c r="DT543" i="1"/>
  <c r="DX543" i="1" s="1"/>
  <c r="DU543" i="1"/>
  <c r="DY543" i="1" s="1"/>
  <c r="CA625" i="1"/>
  <c r="CZ625" i="1"/>
  <c r="DF625" i="1"/>
  <c r="DJ625" i="1" s="1"/>
  <c r="DE625" i="1"/>
  <c r="DI625" i="1" s="1"/>
  <c r="DG625" i="1"/>
  <c r="DK625" i="1" s="1"/>
  <c r="DH625" i="1"/>
  <c r="DL625" i="1" s="1"/>
  <c r="CA176" i="1"/>
  <c r="CZ176" i="1"/>
  <c r="DE176" i="1"/>
  <c r="DI176" i="1" s="1"/>
  <c r="DF176" i="1"/>
  <c r="DJ176" i="1" s="1"/>
  <c r="DH176" i="1"/>
  <c r="DL176" i="1" s="1"/>
  <c r="DG176" i="1"/>
  <c r="DK176" i="1" s="1"/>
  <c r="CA886" i="1"/>
  <c r="DF886" i="1"/>
  <c r="DE886" i="1"/>
  <c r="DG886" i="1"/>
  <c r="DH886" i="1"/>
  <c r="CG105" i="1"/>
  <c r="DR105" i="1"/>
  <c r="DV105" i="1" s="1"/>
  <c r="DS105" i="1"/>
  <c r="DW105" i="1" s="1"/>
  <c r="DT105" i="1"/>
  <c r="DX105" i="1" s="1"/>
  <c r="DU105" i="1"/>
  <c r="DY105" i="1" s="1"/>
  <c r="CG483" i="1"/>
  <c r="DR483" i="1"/>
  <c r="DV483" i="1" s="1"/>
  <c r="DS483" i="1"/>
  <c r="DW483" i="1" s="1"/>
  <c r="DT483" i="1"/>
  <c r="DX483" i="1" s="1"/>
  <c r="DU483" i="1"/>
  <c r="DY483" i="1" s="1"/>
  <c r="CG894" i="1"/>
  <c r="DS894" i="1"/>
  <c r="DW894" i="1" s="1"/>
  <c r="DR894" i="1"/>
  <c r="DV894" i="1" s="1"/>
  <c r="DU894" i="1"/>
  <c r="DY894" i="1" s="1"/>
  <c r="DT894" i="1"/>
  <c r="DX894" i="1" s="1"/>
  <c r="CG495" i="1"/>
  <c r="DS495" i="1"/>
  <c r="DW495" i="1" s="1"/>
  <c r="DR495" i="1"/>
  <c r="DV495" i="1" s="1"/>
  <c r="DU495" i="1"/>
  <c r="DY495" i="1" s="1"/>
  <c r="DT495" i="1"/>
  <c r="DX495" i="1" s="1"/>
  <c r="CG759" i="1"/>
  <c r="DR759" i="1"/>
  <c r="DV759" i="1" s="1"/>
  <c r="DS759" i="1"/>
  <c r="DW759" i="1" s="1"/>
  <c r="DT759" i="1"/>
  <c r="DX759" i="1" s="1"/>
  <c r="DU759" i="1"/>
  <c r="DY759" i="1" s="1"/>
  <c r="CG241" i="1"/>
  <c r="DS241" i="1"/>
  <c r="DW241" i="1" s="1"/>
  <c r="DR241" i="1"/>
  <c r="DV241" i="1" s="1"/>
  <c r="DT241" i="1"/>
  <c r="DX241" i="1" s="1"/>
  <c r="DU241" i="1"/>
  <c r="DY241" i="1" s="1"/>
  <c r="CA587" i="1"/>
  <c r="CZ587" i="1"/>
  <c r="DF587" i="1"/>
  <c r="DJ587" i="1" s="1"/>
  <c r="DE587" i="1"/>
  <c r="DI587" i="1" s="1"/>
  <c r="DH587" i="1"/>
  <c r="DL587" i="1" s="1"/>
  <c r="DG587" i="1"/>
  <c r="DK587" i="1" s="1"/>
  <c r="CA484" i="1"/>
  <c r="CZ484" i="1"/>
  <c r="DF484" i="1"/>
  <c r="DJ484" i="1" s="1"/>
  <c r="DE484" i="1"/>
  <c r="DI484" i="1" s="1"/>
  <c r="DG484" i="1"/>
  <c r="DK484" i="1" s="1"/>
  <c r="DH484" i="1"/>
  <c r="DL484" i="1" s="1"/>
  <c r="CG446" i="1"/>
  <c r="DR446" i="1"/>
  <c r="DV446" i="1" s="1"/>
  <c r="DS446" i="1"/>
  <c r="DW446" i="1" s="1"/>
  <c r="DT446" i="1"/>
  <c r="DX446" i="1" s="1"/>
  <c r="DU446" i="1"/>
  <c r="DY446" i="1" s="1"/>
  <c r="CG16" i="1"/>
  <c r="DR16" i="1"/>
  <c r="DV16" i="1" s="1"/>
  <c r="DS16" i="1"/>
  <c r="DW16" i="1" s="1"/>
  <c r="DU16" i="1"/>
  <c r="DY16" i="1" s="1"/>
  <c r="DT16" i="1"/>
  <c r="DX16" i="1" s="1"/>
  <c r="CA285" i="1"/>
  <c r="CZ285" i="1"/>
  <c r="DF285" i="1"/>
  <c r="DJ285" i="1" s="1"/>
  <c r="DE285" i="1"/>
  <c r="DI285" i="1" s="1"/>
  <c r="DH285" i="1"/>
  <c r="DL285" i="1" s="1"/>
  <c r="DG285" i="1"/>
  <c r="DK285" i="1" s="1"/>
  <c r="CG645" i="1"/>
  <c r="DS645" i="1"/>
  <c r="DW645" i="1" s="1"/>
  <c r="DR645" i="1"/>
  <c r="DV645" i="1" s="1"/>
  <c r="DU645" i="1"/>
  <c r="DY645" i="1" s="1"/>
  <c r="DT645" i="1"/>
  <c r="DX645" i="1" s="1"/>
  <c r="CG866" i="1"/>
  <c r="DS866" i="1"/>
  <c r="DW866" i="1" s="1"/>
  <c r="DR866" i="1"/>
  <c r="DV866" i="1" s="1"/>
  <c r="DT866" i="1"/>
  <c r="DX866" i="1" s="1"/>
  <c r="DU866" i="1"/>
  <c r="DY866" i="1" s="1"/>
  <c r="CG596" i="1"/>
  <c r="DS596" i="1"/>
  <c r="DW596" i="1" s="1"/>
  <c r="DR596" i="1"/>
  <c r="DV596" i="1" s="1"/>
  <c r="DT596" i="1"/>
  <c r="DX596" i="1" s="1"/>
  <c r="DU596" i="1"/>
  <c r="DY596" i="1" s="1"/>
  <c r="CA379" i="1"/>
  <c r="CZ379" i="1"/>
  <c r="DE379" i="1"/>
  <c r="DI379" i="1" s="1"/>
  <c r="DF379" i="1"/>
  <c r="DJ379" i="1" s="1"/>
  <c r="DG379" i="1"/>
  <c r="DK379" i="1" s="1"/>
  <c r="DH379" i="1"/>
  <c r="DL379" i="1" s="1"/>
  <c r="CG895" i="1"/>
  <c r="DS895" i="1"/>
  <c r="DW895" i="1" s="1"/>
  <c r="DR895" i="1"/>
  <c r="DV895" i="1" s="1"/>
  <c r="DU895" i="1"/>
  <c r="DY895" i="1" s="1"/>
  <c r="DT895" i="1"/>
  <c r="DX895" i="1" s="1"/>
  <c r="CG869" i="1"/>
  <c r="DR869" i="1"/>
  <c r="DV869" i="1" s="1"/>
  <c r="DS869" i="1"/>
  <c r="DW869" i="1" s="1"/>
  <c r="DU869" i="1"/>
  <c r="DY869" i="1" s="1"/>
  <c r="DT869" i="1"/>
  <c r="DX869" i="1" s="1"/>
  <c r="CA3" i="1"/>
  <c r="CZ3" i="1"/>
  <c r="DE3" i="1"/>
  <c r="DI3" i="1" s="1"/>
  <c r="DF3" i="1"/>
  <c r="DJ3" i="1" s="1"/>
  <c r="DH3" i="1"/>
  <c r="DL3" i="1" s="1"/>
  <c r="DG3" i="1"/>
  <c r="DK3" i="1" s="1"/>
  <c r="CA18" i="1"/>
  <c r="CZ18" i="1"/>
  <c r="DF18" i="1"/>
  <c r="DJ18" i="1" s="1"/>
  <c r="DE18" i="1"/>
  <c r="DI18" i="1" s="1"/>
  <c r="DH18" i="1"/>
  <c r="DL18" i="1" s="1"/>
  <c r="DG18" i="1"/>
  <c r="DK18" i="1" s="1"/>
  <c r="CA889" i="1"/>
  <c r="CZ889" i="1"/>
  <c r="DE889" i="1"/>
  <c r="DI889" i="1" s="1"/>
  <c r="DF889" i="1"/>
  <c r="DJ889" i="1" s="1"/>
  <c r="DG889" i="1"/>
  <c r="DK889" i="1" s="1"/>
  <c r="DH889" i="1"/>
  <c r="DL889" i="1" s="1"/>
  <c r="CA763" i="1"/>
  <c r="CZ763" i="1"/>
  <c r="DE763" i="1"/>
  <c r="DI763" i="1" s="1"/>
  <c r="DF763" i="1"/>
  <c r="DJ763" i="1" s="1"/>
  <c r="DG763" i="1"/>
  <c r="DK763" i="1" s="1"/>
  <c r="DH763" i="1"/>
  <c r="DL763" i="1" s="1"/>
  <c r="CA657" i="1"/>
  <c r="CZ657" i="1"/>
  <c r="DF657" i="1"/>
  <c r="DJ657" i="1" s="1"/>
  <c r="DE657" i="1"/>
  <c r="DI657" i="1" s="1"/>
  <c r="DG657" i="1"/>
  <c r="DK657" i="1" s="1"/>
  <c r="DH657" i="1"/>
  <c r="DL657" i="1" s="1"/>
  <c r="CA305" i="1"/>
  <c r="CZ305" i="1"/>
  <c r="DF305" i="1"/>
  <c r="DJ305" i="1" s="1"/>
  <c r="DE305" i="1"/>
  <c r="DI305" i="1" s="1"/>
  <c r="DH305" i="1"/>
  <c r="DL305" i="1" s="1"/>
  <c r="DG305" i="1"/>
  <c r="DK305" i="1" s="1"/>
  <c r="CA834" i="1"/>
  <c r="CZ834" i="1"/>
  <c r="DF834" i="1"/>
  <c r="DJ834" i="1" s="1"/>
  <c r="DE834" i="1"/>
  <c r="DI834" i="1" s="1"/>
  <c r="DG834" i="1"/>
  <c r="DK834" i="1" s="1"/>
  <c r="DH834" i="1"/>
  <c r="DL834" i="1" s="1"/>
  <c r="CG806" i="1"/>
  <c r="DS806" i="1"/>
  <c r="DW806" i="1" s="1"/>
  <c r="DR806" i="1"/>
  <c r="DV806" i="1" s="1"/>
  <c r="DT806" i="1"/>
  <c r="DX806" i="1" s="1"/>
  <c r="DU806" i="1"/>
  <c r="DY806" i="1" s="1"/>
  <c r="DR674" i="1"/>
  <c r="DS674" i="1"/>
  <c r="DT674" i="1"/>
  <c r="DU674" i="1"/>
  <c r="CA204" i="1"/>
  <c r="DE204" i="1"/>
  <c r="DF204" i="1"/>
  <c r="DG204" i="1"/>
  <c r="DH204" i="1"/>
  <c r="CA900" i="1"/>
  <c r="DF900" i="1"/>
  <c r="DE900" i="1"/>
  <c r="DG900" i="1"/>
  <c r="DH900" i="1"/>
  <c r="CA163" i="1"/>
  <c r="DF163" i="1"/>
  <c r="DE163" i="1"/>
  <c r="DG163" i="1"/>
  <c r="DH163" i="1"/>
  <c r="DR769" i="1"/>
  <c r="DS769" i="1"/>
  <c r="DU769" i="1"/>
  <c r="DT769" i="1"/>
  <c r="CA811" i="1"/>
  <c r="DF811" i="1"/>
  <c r="DE811" i="1"/>
  <c r="DG811" i="1"/>
  <c r="DH811" i="1"/>
  <c r="CG576" i="1"/>
  <c r="DR576" i="1"/>
  <c r="DV576" i="1" s="1"/>
  <c r="DS576" i="1"/>
  <c r="DW576" i="1" s="1"/>
  <c r="DT576" i="1"/>
  <c r="DX576" i="1" s="1"/>
  <c r="DU576" i="1"/>
  <c r="DY576" i="1" s="1"/>
  <c r="CA883" i="1"/>
  <c r="CZ883" i="1"/>
  <c r="DF883" i="1"/>
  <c r="DJ883" i="1" s="1"/>
  <c r="DE883" i="1"/>
  <c r="DI883" i="1" s="1"/>
  <c r="DG883" i="1"/>
  <c r="DK883" i="1" s="1"/>
  <c r="DH883" i="1"/>
  <c r="DL883" i="1" s="1"/>
  <c r="CG6" i="1"/>
  <c r="DS6" i="1"/>
  <c r="DW6" i="1" s="1"/>
  <c r="DR6" i="1"/>
  <c r="DV6" i="1" s="1"/>
  <c r="DU6" i="1"/>
  <c r="DY6" i="1" s="1"/>
  <c r="DT6" i="1"/>
  <c r="DX6" i="1" s="1"/>
  <c r="CG541" i="1"/>
  <c r="DS541" i="1"/>
  <c r="DW541" i="1" s="1"/>
  <c r="DR541" i="1"/>
  <c r="DV541" i="1" s="1"/>
  <c r="DU541" i="1"/>
  <c r="DY541" i="1" s="1"/>
  <c r="DT541" i="1"/>
  <c r="DX541" i="1" s="1"/>
  <c r="CA187" i="1"/>
  <c r="CZ187" i="1"/>
  <c r="DF187" i="1"/>
  <c r="DJ187" i="1" s="1"/>
  <c r="DE187" i="1"/>
  <c r="DI187" i="1" s="1"/>
  <c r="DG187" i="1"/>
  <c r="DK187" i="1" s="1"/>
  <c r="DH187" i="1"/>
  <c r="DL187" i="1" s="1"/>
  <c r="CG214" i="1"/>
  <c r="DS214" i="1"/>
  <c r="DW214" i="1" s="1"/>
  <c r="DR214" i="1"/>
  <c r="DV214" i="1" s="1"/>
  <c r="DT214" i="1"/>
  <c r="DX214" i="1" s="1"/>
  <c r="DU214" i="1"/>
  <c r="DY214" i="1" s="1"/>
  <c r="DS636" i="1"/>
  <c r="DR636" i="1"/>
  <c r="DV636" i="1" s="1"/>
  <c r="DU636" i="1"/>
  <c r="DT636" i="1"/>
  <c r="CA108" i="1"/>
  <c r="CZ108" i="1"/>
  <c r="DF108" i="1"/>
  <c r="DJ108" i="1" s="1"/>
  <c r="DE108" i="1"/>
  <c r="DI108" i="1" s="1"/>
  <c r="DG108" i="1"/>
  <c r="DK108" i="1" s="1"/>
  <c r="DH108" i="1"/>
  <c r="DL108" i="1" s="1"/>
  <c r="DR878" i="1"/>
  <c r="DV878" i="1" s="1"/>
  <c r="DS878" i="1"/>
  <c r="DW878" i="1" s="1"/>
  <c r="DU878" i="1"/>
  <c r="DY878" i="1" s="1"/>
  <c r="DT878" i="1"/>
  <c r="DX878" i="1" s="1"/>
  <c r="DS328" i="1"/>
  <c r="DW328" i="1" s="1"/>
  <c r="DR328" i="1"/>
  <c r="DV328" i="1" s="1"/>
  <c r="DU328" i="1"/>
  <c r="DY328" i="1" s="1"/>
  <c r="DT328" i="1"/>
  <c r="DX328" i="1" s="1"/>
  <c r="CA405" i="1"/>
  <c r="CZ405" i="1"/>
  <c r="DE405" i="1"/>
  <c r="DI405" i="1" s="1"/>
  <c r="DF405" i="1"/>
  <c r="DJ405" i="1" s="1"/>
  <c r="DH405" i="1"/>
  <c r="DL405" i="1" s="1"/>
  <c r="DG405" i="1"/>
  <c r="DK405" i="1" s="1"/>
  <c r="CA196" i="1"/>
  <c r="CZ196" i="1"/>
  <c r="DE196" i="1"/>
  <c r="DI196" i="1" s="1"/>
  <c r="DF196" i="1"/>
  <c r="DJ196" i="1" s="1"/>
  <c r="DH196" i="1"/>
  <c r="DL196" i="1" s="1"/>
  <c r="DG196" i="1"/>
  <c r="DK196" i="1" s="1"/>
  <c r="DL937" i="1"/>
  <c r="DL744" i="1"/>
  <c r="DK540" i="1"/>
  <c r="DL752" i="1"/>
  <c r="DL137" i="1"/>
  <c r="DK56" i="1"/>
  <c r="DL946" i="1"/>
  <c r="DK208" i="1"/>
  <c r="DK251" i="1"/>
  <c r="DL444" i="1"/>
  <c r="DL788" i="1"/>
  <c r="DL182" i="1"/>
  <c r="DK561" i="1"/>
  <c r="DK342" i="1"/>
  <c r="DK306" i="1"/>
  <c r="DK195" i="1"/>
  <c r="DL471" i="1"/>
  <c r="DL612" i="1"/>
  <c r="DK338" i="1"/>
  <c r="DK481" i="1"/>
  <c r="DK318" i="1"/>
  <c r="DK72" i="1"/>
  <c r="DK279" i="1"/>
  <c r="DL609" i="1"/>
  <c r="DK692" i="1"/>
  <c r="DK931" i="1"/>
  <c r="DK100" i="1"/>
  <c r="DL710" i="1"/>
  <c r="DK113" i="1"/>
  <c r="DL349" i="1"/>
  <c r="DK765" i="1"/>
  <c r="DK544" i="1"/>
  <c r="DK402" i="1"/>
  <c r="DK316" i="1"/>
  <c r="DL175" i="1"/>
  <c r="DL642" i="1"/>
  <c r="DL419" i="1"/>
  <c r="DL118" i="1"/>
  <c r="DL514" i="1"/>
  <c r="DL63" i="1"/>
  <c r="DL84" i="1"/>
  <c r="DK499" i="1"/>
  <c r="DL545" i="1"/>
  <c r="DL641" i="1"/>
  <c r="DL11" i="1"/>
  <c r="DK650" i="1"/>
  <c r="DL965" i="1"/>
  <c r="DK868" i="1"/>
  <c r="DL184" i="1"/>
  <c r="DL753" i="1"/>
  <c r="DL947" i="1"/>
  <c r="DK640" i="1"/>
  <c r="DL375" i="1"/>
  <c r="DL807" i="1"/>
  <c r="DL370" i="1"/>
  <c r="DK789" i="1"/>
  <c r="DL899" i="1"/>
  <c r="DK435" i="1"/>
  <c r="DK905" i="1"/>
  <c r="DK224" i="1"/>
  <c r="DK560" i="1"/>
  <c r="DL413" i="1"/>
  <c r="DK667" i="1"/>
  <c r="DK37" i="1"/>
  <c r="DL227" i="1"/>
  <c r="DK83" i="1"/>
  <c r="DK461" i="1"/>
  <c r="DL173" i="1"/>
  <c r="DK7" i="1"/>
  <c r="DK136" i="1"/>
  <c r="DK626" i="1"/>
  <c r="DK188" i="1"/>
  <c r="DK314" i="1"/>
  <c r="DK668" i="1"/>
  <c r="DL623" i="1"/>
  <c r="DL502" i="1"/>
  <c r="DL26" i="1"/>
  <c r="CA732" i="1"/>
  <c r="DF732" i="1"/>
  <c r="DE732" i="1"/>
  <c r="DG732" i="1"/>
  <c r="DH732" i="1"/>
  <c r="DS58" i="1"/>
  <c r="DR58" i="1"/>
  <c r="DT58" i="1"/>
  <c r="DU58" i="1"/>
  <c r="DS579" i="1"/>
  <c r="DR579" i="1"/>
  <c r="DU579" i="1"/>
  <c r="DT579" i="1"/>
  <c r="CA779" i="1"/>
  <c r="DF779" i="1"/>
  <c r="DE779" i="1"/>
  <c r="DH779" i="1"/>
  <c r="DG779" i="1"/>
  <c r="CA458" i="1"/>
  <c r="DE458" i="1"/>
  <c r="DF458" i="1"/>
  <c r="DG458" i="1"/>
  <c r="DH458" i="1"/>
  <c r="CG718" i="1"/>
  <c r="DR718" i="1"/>
  <c r="DS718" i="1"/>
  <c r="DT718" i="1"/>
  <c r="DU718" i="1"/>
  <c r="CG171" i="1"/>
  <c r="DS171" i="1"/>
  <c r="DR171" i="1"/>
  <c r="DU171" i="1"/>
  <c r="DT171" i="1"/>
  <c r="CG979" i="1"/>
  <c r="DS979" i="1"/>
  <c r="DR979" i="1"/>
  <c r="DU979" i="1"/>
  <c r="DT979" i="1"/>
  <c r="DS818" i="1"/>
  <c r="DR818" i="1"/>
  <c r="DT818" i="1"/>
  <c r="DU818" i="1"/>
  <c r="CG685" i="1"/>
  <c r="DS685" i="1"/>
  <c r="DW685" i="1" s="1"/>
  <c r="DR685" i="1"/>
  <c r="DV685" i="1" s="1"/>
  <c r="DU685" i="1"/>
  <c r="DY685" i="1" s="1"/>
  <c r="DT685" i="1"/>
  <c r="DX685" i="1" s="1"/>
  <c r="CG460" i="1"/>
  <c r="DS460" i="1"/>
  <c r="DR460" i="1"/>
  <c r="DU460" i="1"/>
  <c r="DT460" i="1"/>
  <c r="CG474" i="1"/>
  <c r="DR474" i="1"/>
  <c r="DS474" i="1"/>
  <c r="DU474" i="1"/>
  <c r="DT474" i="1"/>
  <c r="CA43" i="1"/>
  <c r="CZ43" i="1"/>
  <c r="DF43" i="1"/>
  <c r="DJ43" i="1" s="1"/>
  <c r="DE43" i="1"/>
  <c r="DI43" i="1" s="1"/>
  <c r="DG43" i="1"/>
  <c r="DK43" i="1" s="1"/>
  <c r="DH43" i="1"/>
  <c r="DL43" i="1" s="1"/>
  <c r="CG882" i="1"/>
  <c r="DR882" i="1"/>
  <c r="DV882" i="1" s="1"/>
  <c r="DS882" i="1"/>
  <c r="DW882" i="1" s="1"/>
  <c r="DT882" i="1"/>
  <c r="DX882" i="1" s="1"/>
  <c r="DU882" i="1"/>
  <c r="DY882" i="1" s="1"/>
  <c r="CG630" i="1"/>
  <c r="DS630" i="1"/>
  <c r="DW630" i="1" s="1"/>
  <c r="DR630" i="1"/>
  <c r="DV630" i="1" s="1"/>
  <c r="DU630" i="1"/>
  <c r="DY630" i="1" s="1"/>
  <c r="DT630" i="1"/>
  <c r="DX630" i="1" s="1"/>
  <c r="CA707" i="1"/>
  <c r="CZ707" i="1"/>
  <c r="DE707" i="1"/>
  <c r="DI707" i="1" s="1"/>
  <c r="DF707" i="1"/>
  <c r="DJ707" i="1" s="1"/>
  <c r="DG707" i="1"/>
  <c r="DK707" i="1" s="1"/>
  <c r="DH707" i="1"/>
  <c r="DL707" i="1" s="1"/>
  <c r="CG758" i="1"/>
  <c r="DS758" i="1"/>
  <c r="DR758" i="1"/>
  <c r="DU758" i="1"/>
  <c r="DT758" i="1"/>
  <c r="DR191" i="1"/>
  <c r="DS191" i="1"/>
  <c r="DU191" i="1"/>
  <c r="DT191" i="1"/>
  <c r="DF864" i="1"/>
  <c r="DE864" i="1"/>
  <c r="DH864" i="1"/>
  <c r="DG864" i="1"/>
  <c r="DF119" i="1"/>
  <c r="DE119" i="1"/>
  <c r="DG119" i="1"/>
  <c r="DH119" i="1"/>
  <c r="DF510" i="1"/>
  <c r="DE510" i="1"/>
  <c r="DG510" i="1"/>
  <c r="DH510" i="1"/>
  <c r="CA70" i="1"/>
  <c r="CZ70" i="1"/>
  <c r="DF70" i="1"/>
  <c r="DJ70" i="1" s="1"/>
  <c r="DE70" i="1"/>
  <c r="DI70" i="1" s="1"/>
  <c r="DH70" i="1"/>
  <c r="DL70" i="1" s="1"/>
  <c r="DG70" i="1"/>
  <c r="DK70" i="1" s="1"/>
  <c r="CG185" i="1"/>
  <c r="DR185" i="1"/>
  <c r="DV185" i="1" s="1"/>
  <c r="DS185" i="1"/>
  <c r="DW185" i="1" s="1"/>
  <c r="DT185" i="1"/>
  <c r="DX185" i="1" s="1"/>
  <c r="DU185" i="1"/>
  <c r="DY185" i="1" s="1"/>
  <c r="CA784" i="1"/>
  <c r="CZ784" i="1"/>
  <c r="DE784" i="1"/>
  <c r="DI784" i="1" s="1"/>
  <c r="DF784" i="1"/>
  <c r="DJ784" i="1" s="1"/>
  <c r="DG784" i="1"/>
  <c r="DK784" i="1" s="1"/>
  <c r="DH784" i="1"/>
  <c r="DL784" i="1" s="1"/>
  <c r="CA824" i="1"/>
  <c r="CZ824" i="1"/>
  <c r="DF824" i="1"/>
  <c r="DJ824" i="1" s="1"/>
  <c r="DE824" i="1"/>
  <c r="DI824" i="1" s="1"/>
  <c r="DG824" i="1"/>
  <c r="DK824" i="1" s="1"/>
  <c r="DH824" i="1"/>
  <c r="DL824" i="1" s="1"/>
  <c r="CG691" i="1"/>
  <c r="DS691" i="1"/>
  <c r="DW691" i="1" s="1"/>
  <c r="DR691" i="1"/>
  <c r="DV691" i="1" s="1"/>
  <c r="DU691" i="1"/>
  <c r="DY691" i="1" s="1"/>
  <c r="DT691" i="1"/>
  <c r="DX691" i="1" s="1"/>
  <c r="CA720" i="1"/>
  <c r="CZ720" i="1"/>
  <c r="DE720" i="1"/>
  <c r="DI720" i="1" s="1"/>
  <c r="DF720" i="1"/>
  <c r="DJ720" i="1" s="1"/>
  <c r="DG720" i="1"/>
  <c r="DK720" i="1" s="1"/>
  <c r="DH720" i="1"/>
  <c r="DL720" i="1" s="1"/>
  <c r="CG564" i="1"/>
  <c r="DS564" i="1"/>
  <c r="DW564" i="1" s="1"/>
  <c r="DR564" i="1"/>
  <c r="DV564" i="1" s="1"/>
  <c r="DT564" i="1"/>
  <c r="DX564" i="1" s="1"/>
  <c r="DU564" i="1"/>
  <c r="DY564" i="1" s="1"/>
  <c r="CG39" i="1"/>
  <c r="DR39" i="1"/>
  <c r="DV39" i="1" s="1"/>
  <c r="DS39" i="1"/>
  <c r="DW39" i="1" s="1"/>
  <c r="DU39" i="1"/>
  <c r="DY39" i="1" s="1"/>
  <c r="DT39" i="1"/>
  <c r="DX39" i="1" s="1"/>
  <c r="CA225" i="1"/>
  <c r="CZ225" i="1"/>
  <c r="DF225" i="1"/>
  <c r="DJ225" i="1" s="1"/>
  <c r="DE225" i="1"/>
  <c r="DI225" i="1" s="1"/>
  <c r="DG225" i="1"/>
  <c r="DK225" i="1" s="1"/>
  <c r="DH225" i="1"/>
  <c r="DL225" i="1" s="1"/>
  <c r="CA654" i="1"/>
  <c r="CZ654" i="1"/>
  <c r="DF654" i="1"/>
  <c r="DJ654" i="1" s="1"/>
  <c r="DE654" i="1"/>
  <c r="DI654" i="1" s="1"/>
  <c r="DH654" i="1"/>
  <c r="DL654" i="1" s="1"/>
  <c r="DG654" i="1"/>
  <c r="DK654" i="1" s="1"/>
  <c r="DF776" i="1"/>
  <c r="DE776" i="1"/>
  <c r="DH776" i="1"/>
  <c r="DG776" i="1"/>
  <c r="DR408" i="1"/>
  <c r="DS408" i="1"/>
  <c r="DU408" i="1"/>
  <c r="DT408" i="1"/>
  <c r="DF249" i="1"/>
  <c r="DE249" i="1"/>
  <c r="DG249" i="1"/>
  <c r="DH249" i="1"/>
  <c r="DF294" i="1"/>
  <c r="DE294" i="1"/>
  <c r="DH294" i="1"/>
  <c r="DG294" i="1"/>
  <c r="DE743" i="1"/>
  <c r="DF743" i="1"/>
  <c r="DG743" i="1"/>
  <c r="DH743" i="1"/>
  <c r="DF906" i="1"/>
  <c r="DE906" i="1"/>
  <c r="DG906" i="1"/>
  <c r="DH906" i="1"/>
  <c r="CG747" i="1"/>
  <c r="DR747" i="1"/>
  <c r="DV747" i="1" s="1"/>
  <c r="DS747" i="1"/>
  <c r="DW747" i="1" s="1"/>
  <c r="DT747" i="1"/>
  <c r="DX747" i="1" s="1"/>
  <c r="DU747" i="1"/>
  <c r="DY747" i="1" s="1"/>
  <c r="CG134" i="1"/>
  <c r="DR134" i="1"/>
  <c r="DV134" i="1" s="1"/>
  <c r="DS134" i="1"/>
  <c r="DW134" i="1" s="1"/>
  <c r="DU134" i="1"/>
  <c r="DY134" i="1" s="1"/>
  <c r="DT134" i="1"/>
  <c r="DX134" i="1" s="1"/>
  <c r="DS47" i="1"/>
  <c r="DR47" i="1"/>
  <c r="DT47" i="1"/>
  <c r="DU47" i="1"/>
  <c r="CA165" i="1"/>
  <c r="CZ165" i="1"/>
  <c r="DF165" i="1"/>
  <c r="DJ165" i="1" s="1"/>
  <c r="DE165" i="1"/>
  <c r="DI165" i="1" s="1"/>
  <c r="DH165" i="1"/>
  <c r="DL165" i="1" s="1"/>
  <c r="DG165" i="1"/>
  <c r="DK165" i="1" s="1"/>
  <c r="DS361" i="1"/>
  <c r="DR361" i="1"/>
  <c r="DT361" i="1"/>
  <c r="DU361" i="1"/>
  <c r="CA389" i="1"/>
  <c r="CZ389" i="1"/>
  <c r="DF389" i="1"/>
  <c r="DJ389" i="1" s="1"/>
  <c r="DE389" i="1"/>
  <c r="DI389" i="1" s="1"/>
  <c r="DH389" i="1"/>
  <c r="DL389" i="1" s="1"/>
  <c r="DG389" i="1"/>
  <c r="DK389" i="1" s="1"/>
  <c r="CG516" i="1"/>
  <c r="DS516" i="1"/>
  <c r="DW516" i="1" s="1"/>
  <c r="DR516" i="1"/>
  <c r="DV516" i="1" s="1"/>
  <c r="DU516" i="1"/>
  <c r="DY516" i="1" s="1"/>
  <c r="DT516" i="1"/>
  <c r="DX516" i="1" s="1"/>
  <c r="CA949" i="1"/>
  <c r="CZ949" i="1"/>
  <c r="DF949" i="1"/>
  <c r="DJ949" i="1" s="1"/>
  <c r="DE949" i="1"/>
  <c r="DI949" i="1" s="1"/>
  <c r="DH949" i="1"/>
  <c r="DL949" i="1" s="1"/>
  <c r="DG949" i="1"/>
  <c r="DK949" i="1" s="1"/>
  <c r="CA974" i="1"/>
  <c r="CZ974" i="1"/>
  <c r="DF974" i="1"/>
  <c r="DJ974" i="1" s="1"/>
  <c r="DE974" i="1"/>
  <c r="DI974" i="1" s="1"/>
  <c r="DH974" i="1"/>
  <c r="DL974" i="1" s="1"/>
  <c r="DG974" i="1"/>
  <c r="DK974" i="1" s="1"/>
  <c r="CG916" i="1"/>
  <c r="DS916" i="1"/>
  <c r="DW916" i="1" s="1"/>
  <c r="DR916" i="1"/>
  <c r="DV916" i="1" s="1"/>
  <c r="DU916" i="1"/>
  <c r="DY916" i="1" s="1"/>
  <c r="DT916" i="1"/>
  <c r="DX916" i="1" s="1"/>
  <c r="CG787" i="1"/>
  <c r="DR787" i="1"/>
  <c r="DV787" i="1" s="1"/>
  <c r="DS787" i="1"/>
  <c r="DW787" i="1" s="1"/>
  <c r="DT787" i="1"/>
  <c r="DX787" i="1" s="1"/>
  <c r="DU787" i="1"/>
  <c r="DY787" i="1" s="1"/>
  <c r="CA260" i="1"/>
  <c r="CZ260" i="1"/>
  <c r="DF260" i="1"/>
  <c r="DJ260" i="1" s="1"/>
  <c r="DE260" i="1"/>
  <c r="DI260" i="1" s="1"/>
  <c r="DG260" i="1"/>
  <c r="DK260" i="1" s="1"/>
  <c r="DH260" i="1"/>
  <c r="DL260" i="1" s="1"/>
  <c r="CA954" i="1"/>
  <c r="CZ954" i="1"/>
  <c r="DF954" i="1"/>
  <c r="DJ954" i="1" s="1"/>
  <c r="DE954" i="1"/>
  <c r="DI954" i="1" s="1"/>
  <c r="DH954" i="1"/>
  <c r="DL954" i="1" s="1"/>
  <c r="DG954" i="1"/>
  <c r="DK954" i="1" s="1"/>
  <c r="CG310" i="1"/>
  <c r="DR310" i="1"/>
  <c r="DV310" i="1" s="1"/>
  <c r="DS310" i="1"/>
  <c r="DW310" i="1" s="1"/>
  <c r="DT310" i="1"/>
  <c r="DX310" i="1" s="1"/>
  <c r="DU310" i="1"/>
  <c r="DY310" i="1" s="1"/>
  <c r="CA826" i="1"/>
  <c r="CZ826" i="1"/>
  <c r="DE826" i="1"/>
  <c r="DI826" i="1" s="1"/>
  <c r="DF826" i="1"/>
  <c r="DJ826" i="1" s="1"/>
  <c r="DG826" i="1"/>
  <c r="DK826" i="1" s="1"/>
  <c r="DH826" i="1"/>
  <c r="DL826" i="1" s="1"/>
  <c r="CA485" i="1"/>
  <c r="CZ485" i="1"/>
  <c r="DE485" i="1"/>
  <c r="DI485" i="1" s="1"/>
  <c r="DF485" i="1"/>
  <c r="DJ485" i="1" s="1"/>
  <c r="DG485" i="1"/>
  <c r="DK485" i="1" s="1"/>
  <c r="DH485" i="1"/>
  <c r="DL485" i="1" s="1"/>
  <c r="CG334" i="1"/>
  <c r="DR334" i="1"/>
  <c r="DV334" i="1" s="1"/>
  <c r="DS334" i="1"/>
  <c r="DW334" i="1" s="1"/>
  <c r="DT334" i="1"/>
  <c r="DX334" i="1" s="1"/>
  <c r="DU334" i="1"/>
  <c r="DY334" i="1" s="1"/>
  <c r="CA593" i="1"/>
  <c r="CZ593" i="1"/>
  <c r="DF593" i="1"/>
  <c r="DJ593" i="1" s="1"/>
  <c r="DE593" i="1"/>
  <c r="DI593" i="1" s="1"/>
  <c r="DG593" i="1"/>
  <c r="DK593" i="1" s="1"/>
  <c r="DH593" i="1"/>
  <c r="DL593" i="1" s="1"/>
  <c r="DS887" i="1"/>
  <c r="DR887" i="1"/>
  <c r="DU887" i="1"/>
  <c r="DT887" i="1"/>
  <c r="DF364" i="1"/>
  <c r="DE364" i="1"/>
  <c r="DG364" i="1"/>
  <c r="DH364" i="1"/>
  <c r="DE888" i="1"/>
  <c r="DF888" i="1"/>
  <c r="DG888" i="1"/>
  <c r="DH888" i="1"/>
  <c r="DF647" i="1"/>
  <c r="DE647" i="1"/>
  <c r="DG647" i="1"/>
  <c r="DH647" i="1"/>
  <c r="DF386" i="1"/>
  <c r="DE386" i="1"/>
  <c r="DG386" i="1"/>
  <c r="DH386" i="1"/>
  <c r="DR335" i="1"/>
  <c r="DS335" i="1"/>
  <c r="DT335" i="1"/>
  <c r="DU335" i="1"/>
  <c r="DR638" i="1"/>
  <c r="DS638" i="1"/>
  <c r="DT638" i="1"/>
  <c r="DU638" i="1"/>
  <c r="DF615" i="1"/>
  <c r="DE615" i="1"/>
  <c r="DH615" i="1"/>
  <c r="DG615" i="1"/>
  <c r="DF431" i="1"/>
  <c r="DE431" i="1"/>
  <c r="DG431" i="1"/>
  <c r="DH431" i="1"/>
  <c r="DS892" i="1"/>
  <c r="DR892" i="1"/>
  <c r="DT892" i="1"/>
  <c r="DU892" i="1"/>
  <c r="CA952" i="1"/>
  <c r="DF952" i="1"/>
  <c r="DE952" i="1"/>
  <c r="DG952" i="1"/>
  <c r="DH952" i="1"/>
  <c r="DF827" i="1"/>
  <c r="DE827" i="1"/>
  <c r="DG827" i="1"/>
  <c r="DH827" i="1"/>
  <c r="DR860" i="1"/>
  <c r="DS860" i="1"/>
  <c r="DU860" i="1"/>
  <c r="DT860" i="1"/>
  <c r="DE300" i="1"/>
  <c r="DF300" i="1"/>
  <c r="DG300" i="1"/>
  <c r="DH300" i="1"/>
  <c r="DE600" i="1"/>
  <c r="DF600" i="1"/>
  <c r="DG600" i="1"/>
  <c r="DH600" i="1"/>
  <c r="DR381" i="1"/>
  <c r="DS381" i="1"/>
  <c r="DT381" i="1"/>
  <c r="DU381" i="1"/>
  <c r="CA867" i="1"/>
  <c r="DE867" i="1"/>
  <c r="DF867" i="1"/>
  <c r="DG867" i="1"/>
  <c r="DH867" i="1"/>
  <c r="DE17" i="1"/>
  <c r="DF17" i="1"/>
  <c r="DG17" i="1"/>
  <c r="DH17" i="1"/>
  <c r="CA713" i="1"/>
  <c r="DE713" i="1"/>
  <c r="DF713" i="1"/>
  <c r="DH713" i="1"/>
  <c r="DG713" i="1"/>
  <c r="DF595" i="1"/>
  <c r="DE595" i="1"/>
  <c r="DH595" i="1"/>
  <c r="DG595" i="1"/>
  <c r="CA382" i="1"/>
  <c r="CZ382" i="1"/>
  <c r="DE382" i="1"/>
  <c r="DI382" i="1" s="1"/>
  <c r="DF382" i="1"/>
  <c r="DJ382" i="1" s="1"/>
  <c r="DH382" i="1"/>
  <c r="DL382" i="1" s="1"/>
  <c r="DG382" i="1"/>
  <c r="DK382" i="1" s="1"/>
  <c r="CA838" i="1"/>
  <c r="CZ838" i="1"/>
  <c r="DE838" i="1"/>
  <c r="DI838" i="1" s="1"/>
  <c r="DF838" i="1"/>
  <c r="DJ838" i="1" s="1"/>
  <c r="DG838" i="1"/>
  <c r="DK838" i="1" s="1"/>
  <c r="DH838" i="1"/>
  <c r="DL838" i="1" s="1"/>
  <c r="CA978" i="1"/>
  <c r="CZ978" i="1"/>
  <c r="DF978" i="1"/>
  <c r="DJ978" i="1" s="1"/>
  <c r="DE978" i="1"/>
  <c r="DI978" i="1" s="1"/>
  <c r="DG978" i="1"/>
  <c r="DK978" i="1" s="1"/>
  <c r="DH978" i="1"/>
  <c r="DL978" i="1" s="1"/>
  <c r="CA497" i="1"/>
  <c r="CZ497" i="1"/>
  <c r="DF497" i="1"/>
  <c r="DJ497" i="1" s="1"/>
  <c r="DE497" i="1"/>
  <c r="DI497" i="1" s="1"/>
  <c r="DH497" i="1"/>
  <c r="DL497" i="1" s="1"/>
  <c r="DG497" i="1"/>
  <c r="DK497" i="1" s="1"/>
  <c r="DS262" i="1"/>
  <c r="DW262" i="1" s="1"/>
  <c r="DR262" i="1"/>
  <c r="DV262" i="1" s="1"/>
  <c r="DT262" i="1"/>
  <c r="DX262" i="1" s="1"/>
  <c r="DU262" i="1"/>
  <c r="DY262" i="1" s="1"/>
  <c r="DS698" i="1"/>
  <c r="DR698" i="1"/>
  <c r="DU698" i="1"/>
  <c r="DY698" i="1" s="1"/>
  <c r="DT698" i="1"/>
  <c r="DX698" i="1" s="1"/>
  <c r="DS439" i="1"/>
  <c r="DR439" i="1"/>
  <c r="DU439" i="1"/>
  <c r="DT439" i="1"/>
  <c r="CA870" i="1"/>
  <c r="CZ870" i="1"/>
  <c r="DF870" i="1"/>
  <c r="DJ870" i="1" s="1"/>
  <c r="DE870" i="1"/>
  <c r="DI870" i="1" s="1"/>
  <c r="DG870" i="1"/>
  <c r="DK870" i="1" s="1"/>
  <c r="DH870" i="1"/>
  <c r="DL870" i="1" s="1"/>
  <c r="DR774" i="1"/>
  <c r="DS774" i="1"/>
  <c r="DU774" i="1"/>
  <c r="DT774" i="1"/>
  <c r="DX774" i="1" s="1"/>
  <c r="CA14" i="1"/>
  <c r="CZ14" i="1"/>
  <c r="DF14" i="1"/>
  <c r="DJ14" i="1" s="1"/>
  <c r="DE14" i="1"/>
  <c r="DI14" i="1" s="1"/>
  <c r="DG14" i="1"/>
  <c r="DK14" i="1" s="1"/>
  <c r="DH14" i="1"/>
  <c r="DL14" i="1" s="1"/>
  <c r="DR112" i="1"/>
  <c r="DV112" i="1" s="1"/>
  <c r="DS112" i="1"/>
  <c r="DW112" i="1" s="1"/>
  <c r="DT112" i="1"/>
  <c r="DX112" i="1" s="1"/>
  <c r="DU112" i="1"/>
  <c r="DY112" i="1" s="1"/>
  <c r="CA194" i="1"/>
  <c r="CZ194" i="1"/>
  <c r="DF194" i="1"/>
  <c r="DJ194" i="1" s="1"/>
  <c r="DE194" i="1"/>
  <c r="DI194" i="1" s="1"/>
  <c r="DG194" i="1"/>
  <c r="DK194" i="1" s="1"/>
  <c r="DH194" i="1"/>
  <c r="DL194" i="1" s="1"/>
  <c r="DS528" i="1"/>
  <c r="DW528" i="1" s="1"/>
  <c r="DR528" i="1"/>
  <c r="DV528" i="1" s="1"/>
  <c r="DT528" i="1"/>
  <c r="DX528" i="1" s="1"/>
  <c r="DU528" i="1"/>
  <c r="DY528" i="1" s="1"/>
  <c r="DR157" i="1"/>
  <c r="DV157" i="1" s="1"/>
  <c r="DS157" i="1"/>
  <c r="DW157" i="1" s="1"/>
  <c r="DT157" i="1"/>
  <c r="DU157" i="1"/>
  <c r="CA670" i="1"/>
  <c r="CZ670" i="1"/>
  <c r="DE670" i="1"/>
  <c r="DI670" i="1" s="1"/>
  <c r="DF670" i="1"/>
  <c r="DJ670" i="1" s="1"/>
  <c r="DH670" i="1"/>
  <c r="DL670" i="1" s="1"/>
  <c r="DG670" i="1"/>
  <c r="DK670" i="1" s="1"/>
  <c r="DS557" i="1"/>
  <c r="DW557" i="1" s="1"/>
  <c r="DR557" i="1"/>
  <c r="DV557" i="1" s="1"/>
  <c r="DU557" i="1"/>
  <c r="DY557" i="1" s="1"/>
  <c r="DT557" i="1"/>
  <c r="DX557" i="1" s="1"/>
  <c r="CA527" i="1"/>
  <c r="CZ527" i="1"/>
  <c r="DE527" i="1"/>
  <c r="DI527" i="1" s="1"/>
  <c r="DF527" i="1"/>
  <c r="DJ527" i="1" s="1"/>
  <c r="DG527" i="1"/>
  <c r="DK527" i="1" s="1"/>
  <c r="DH527" i="1"/>
  <c r="DL527" i="1" s="1"/>
  <c r="CA724" i="1"/>
  <c r="CZ724" i="1"/>
  <c r="DE724" i="1"/>
  <c r="DI724" i="1" s="1"/>
  <c r="DF724" i="1"/>
  <c r="DJ724" i="1" s="1"/>
  <c r="DH724" i="1"/>
  <c r="DL724" i="1" s="1"/>
  <c r="DG724" i="1"/>
  <c r="DK724" i="1" s="1"/>
  <c r="CA662" i="1"/>
  <c r="CZ662" i="1"/>
  <c r="DE662" i="1"/>
  <c r="DI662" i="1" s="1"/>
  <c r="DF662" i="1"/>
  <c r="DJ662" i="1" s="1"/>
  <c r="DG662" i="1"/>
  <c r="DK662" i="1" s="1"/>
  <c r="DH662" i="1"/>
  <c r="DL662" i="1" s="1"/>
  <c r="CF526" i="1"/>
  <c r="DM526" i="1" s="1"/>
  <c r="DS526" i="1"/>
  <c r="DR526" i="1"/>
  <c r="DT526" i="1"/>
  <c r="DU526" i="1"/>
  <c r="DR283" i="1"/>
  <c r="DV283" i="1" s="1"/>
  <c r="DS283" i="1"/>
  <c r="DW283" i="1" s="1"/>
  <c r="DU283" i="1"/>
  <c r="DY283" i="1" s="1"/>
  <c r="DT283" i="1"/>
  <c r="DX283" i="1" s="1"/>
  <c r="CA656" i="1"/>
  <c r="CZ656" i="1"/>
  <c r="DF656" i="1"/>
  <c r="DJ656" i="1" s="1"/>
  <c r="DE656" i="1"/>
  <c r="DI656" i="1" s="1"/>
  <c r="DG656" i="1"/>
  <c r="DK656" i="1" s="1"/>
  <c r="DH656" i="1"/>
  <c r="DL656" i="1" s="1"/>
  <c r="DS220" i="1"/>
  <c r="DW220" i="1" s="1"/>
  <c r="DR220" i="1"/>
  <c r="DV220" i="1" s="1"/>
  <c r="DU220" i="1"/>
  <c r="DY220" i="1" s="1"/>
  <c r="DT220" i="1"/>
  <c r="DX220" i="1" s="1"/>
  <c r="CA575" i="1"/>
  <c r="CZ575" i="1"/>
  <c r="DF575" i="1"/>
  <c r="DJ575" i="1" s="1"/>
  <c r="DE575" i="1"/>
  <c r="DI575" i="1" s="1"/>
  <c r="DG575" i="1"/>
  <c r="DK575" i="1" s="1"/>
  <c r="DH575" i="1"/>
  <c r="DL575" i="1" s="1"/>
  <c r="CA135" i="1"/>
  <c r="CZ135" i="1"/>
  <c r="DE135" i="1"/>
  <c r="DI135" i="1" s="1"/>
  <c r="DF135" i="1"/>
  <c r="DJ135" i="1" s="1"/>
  <c r="DH135" i="1"/>
  <c r="DL135" i="1" s="1"/>
  <c r="DG135" i="1"/>
  <c r="DK135" i="1" s="1"/>
  <c r="CG344" i="1"/>
  <c r="DR344" i="1"/>
  <c r="DV344" i="1" s="1"/>
  <c r="DS344" i="1"/>
  <c r="DW344" i="1" s="1"/>
  <c r="DU344" i="1"/>
  <c r="DY344" i="1" s="1"/>
  <c r="DT344" i="1"/>
  <c r="DX344" i="1" s="1"/>
  <c r="CG927" i="1"/>
  <c r="DR927" i="1"/>
  <c r="DV927" i="1" s="1"/>
  <c r="DS927" i="1"/>
  <c r="DW927" i="1" s="1"/>
  <c r="DU927" i="1"/>
  <c r="DY927" i="1" s="1"/>
  <c r="DT927" i="1"/>
  <c r="DX927" i="1" s="1"/>
  <c r="CG734" i="1"/>
  <c r="DS734" i="1"/>
  <c r="DW734" i="1" s="1"/>
  <c r="DR734" i="1"/>
  <c r="DV734" i="1" s="1"/>
  <c r="DT734" i="1"/>
  <c r="DX734" i="1" s="1"/>
  <c r="DU734" i="1"/>
  <c r="DY734" i="1" s="1"/>
  <c r="DS192" i="1"/>
  <c r="DW192" i="1" s="1"/>
  <c r="DR192" i="1"/>
  <c r="DV192" i="1" s="1"/>
  <c r="DT192" i="1"/>
  <c r="DX192" i="1" s="1"/>
  <c r="DU192" i="1"/>
  <c r="DY192" i="1" s="1"/>
  <c r="CA410" i="1"/>
  <c r="CZ410" i="1"/>
  <c r="DE410" i="1"/>
  <c r="DI410" i="1" s="1"/>
  <c r="DF410" i="1"/>
  <c r="DJ410" i="1" s="1"/>
  <c r="DH410" i="1"/>
  <c r="DL410" i="1" s="1"/>
  <c r="DG410" i="1"/>
  <c r="DK410" i="1" s="1"/>
  <c r="CA851" i="1"/>
  <c r="CZ851" i="1"/>
  <c r="DF851" i="1"/>
  <c r="DJ851" i="1" s="1"/>
  <c r="DE851" i="1"/>
  <c r="DI851" i="1" s="1"/>
  <c r="DH851" i="1"/>
  <c r="DL851" i="1" s="1"/>
  <c r="DG851" i="1"/>
  <c r="DK851" i="1" s="1"/>
  <c r="CA459" i="1"/>
  <c r="CZ459" i="1"/>
  <c r="DF459" i="1"/>
  <c r="DJ459" i="1" s="1"/>
  <c r="DE459" i="1"/>
  <c r="DI459" i="1" s="1"/>
  <c r="DG459" i="1"/>
  <c r="DK459" i="1" s="1"/>
  <c r="DH459" i="1"/>
  <c r="DL459" i="1" s="1"/>
  <c r="CA404" i="1"/>
  <c r="CZ404" i="1"/>
  <c r="DF404" i="1"/>
  <c r="DJ404" i="1" s="1"/>
  <c r="DE404" i="1"/>
  <c r="DI404" i="1" s="1"/>
  <c r="DH404" i="1"/>
  <c r="DL404" i="1" s="1"/>
  <c r="DG404" i="1"/>
  <c r="DK404" i="1" s="1"/>
  <c r="DR491" i="1"/>
  <c r="DV491" i="1" s="1"/>
  <c r="DS491" i="1"/>
  <c r="DW491" i="1" s="1"/>
  <c r="DU491" i="1"/>
  <c r="DY491" i="1" s="1"/>
  <c r="DT491" i="1"/>
  <c r="DX491" i="1" s="1"/>
  <c r="CA125" i="1"/>
  <c r="CZ125" i="1"/>
  <c r="DE125" i="1"/>
  <c r="DI125" i="1" s="1"/>
  <c r="DF125" i="1"/>
  <c r="DJ125" i="1" s="1"/>
  <c r="DH125" i="1"/>
  <c r="DL125" i="1" s="1"/>
  <c r="DG125" i="1"/>
  <c r="DK125" i="1" s="1"/>
  <c r="CA517" i="1"/>
  <c r="CZ517" i="1"/>
  <c r="DF517" i="1"/>
  <c r="DJ517" i="1" s="1"/>
  <c r="DE517" i="1"/>
  <c r="DI517" i="1" s="1"/>
  <c r="DH517" i="1"/>
  <c r="DL517" i="1" s="1"/>
  <c r="DG517" i="1"/>
  <c r="DK517" i="1" s="1"/>
  <c r="CG489" i="1"/>
  <c r="DR489" i="1"/>
  <c r="DV489" i="1" s="1"/>
  <c r="DS489" i="1"/>
  <c r="DW489" i="1" s="1"/>
  <c r="DT489" i="1"/>
  <c r="DX489" i="1" s="1"/>
  <c r="DU489" i="1"/>
  <c r="DY489" i="1" s="1"/>
  <c r="CG823" i="1"/>
  <c r="DR823" i="1"/>
  <c r="DV823" i="1" s="1"/>
  <c r="DS823" i="1"/>
  <c r="DW823" i="1" s="1"/>
  <c r="DU823" i="1"/>
  <c r="DY823" i="1" s="1"/>
  <c r="DT823" i="1"/>
  <c r="DX823" i="1" s="1"/>
  <c r="CG613" i="1"/>
  <c r="DR613" i="1"/>
  <c r="DV613" i="1" s="1"/>
  <c r="DS613" i="1"/>
  <c r="DW613" i="1" s="1"/>
  <c r="DU613" i="1"/>
  <c r="DY613" i="1" s="1"/>
  <c r="DT613" i="1"/>
  <c r="DX613" i="1" s="1"/>
  <c r="CA147" i="1"/>
  <c r="CZ147" i="1"/>
  <c r="DE147" i="1"/>
  <c r="DI147" i="1" s="1"/>
  <c r="DF147" i="1"/>
  <c r="DJ147" i="1" s="1"/>
  <c r="DG147" i="1"/>
  <c r="DK147" i="1" s="1"/>
  <c r="DH147" i="1"/>
  <c r="DL147" i="1" s="1"/>
  <c r="CA200" i="1"/>
  <c r="CZ200" i="1"/>
  <c r="DF200" i="1"/>
  <c r="DJ200" i="1" s="1"/>
  <c r="DE200" i="1"/>
  <c r="DI200" i="1" s="1"/>
  <c r="DG200" i="1"/>
  <c r="DK200" i="1" s="1"/>
  <c r="DH200" i="1"/>
  <c r="DL200" i="1" s="1"/>
  <c r="CA850" i="1"/>
  <c r="CZ850" i="1"/>
  <c r="DE850" i="1"/>
  <c r="DI850" i="1" s="1"/>
  <c r="DF850" i="1"/>
  <c r="DJ850" i="1" s="1"/>
  <c r="DH850" i="1"/>
  <c r="DL850" i="1" s="1"/>
  <c r="DG850" i="1"/>
  <c r="DK850" i="1" s="1"/>
  <c r="DS103" i="1"/>
  <c r="DR103" i="1"/>
  <c r="DU103" i="1"/>
  <c r="DT103" i="1"/>
  <c r="DF643" i="1"/>
  <c r="DE643" i="1"/>
  <c r="DG643" i="1"/>
  <c r="DH643" i="1"/>
  <c r="DS340" i="1"/>
  <c r="DR340" i="1"/>
  <c r="DT340" i="1"/>
  <c r="DU340" i="1"/>
  <c r="CG373" i="1"/>
  <c r="DS373" i="1"/>
  <c r="DR373" i="1"/>
  <c r="DU373" i="1"/>
  <c r="DT373" i="1"/>
  <c r="CG345" i="1"/>
  <c r="DS345" i="1"/>
  <c r="DW345" i="1" s="1"/>
  <c r="DR345" i="1"/>
  <c r="DV345" i="1" s="1"/>
  <c r="DU345" i="1"/>
  <c r="DY345" i="1" s="1"/>
  <c r="DT345" i="1"/>
  <c r="DX345" i="1" s="1"/>
  <c r="CA675" i="1"/>
  <c r="DE675" i="1"/>
  <c r="DF675" i="1"/>
  <c r="DG675" i="1"/>
  <c r="DH675" i="1"/>
  <c r="CG376" i="1"/>
  <c r="DS376" i="1"/>
  <c r="DR376" i="1"/>
  <c r="DU376" i="1"/>
  <c r="DT376" i="1"/>
  <c r="CG786" i="1"/>
  <c r="DR786" i="1"/>
  <c r="DV786" i="1" s="1"/>
  <c r="DS786" i="1"/>
  <c r="DW786" i="1" s="1"/>
  <c r="DT786" i="1"/>
  <c r="DX786" i="1" s="1"/>
  <c r="DU786" i="1"/>
  <c r="DY786" i="1" s="1"/>
  <c r="CA292" i="1"/>
  <c r="CZ292" i="1"/>
  <c r="DF292" i="1"/>
  <c r="DJ292" i="1" s="1"/>
  <c r="DE292" i="1"/>
  <c r="DI292" i="1" s="1"/>
  <c r="DH292" i="1"/>
  <c r="DL292" i="1" s="1"/>
  <c r="DG292" i="1"/>
  <c r="DK292" i="1" s="1"/>
  <c r="CG133" i="1"/>
  <c r="DR133" i="1"/>
  <c r="DV133" i="1" s="1"/>
  <c r="DS133" i="1"/>
  <c r="DW133" i="1" s="1"/>
  <c r="DT133" i="1"/>
  <c r="DX133" i="1" s="1"/>
  <c r="DU133" i="1"/>
  <c r="DY133" i="1" s="1"/>
  <c r="CG967" i="1"/>
  <c r="DS967" i="1"/>
  <c r="DW967" i="1" s="1"/>
  <c r="DR967" i="1"/>
  <c r="DV967" i="1" s="1"/>
  <c r="DU967" i="1"/>
  <c r="DY967" i="1" s="1"/>
  <c r="DT967" i="1"/>
  <c r="DX967" i="1" s="1"/>
  <c r="CA618" i="1"/>
  <c r="CZ618" i="1"/>
  <c r="DF618" i="1"/>
  <c r="DJ618" i="1" s="1"/>
  <c r="DE618" i="1"/>
  <c r="DI618" i="1" s="1"/>
  <c r="DH618" i="1"/>
  <c r="DL618" i="1" s="1"/>
  <c r="DG618" i="1"/>
  <c r="DK618" i="1" s="1"/>
  <c r="CA810" i="1"/>
  <c r="CZ810" i="1"/>
  <c r="DE810" i="1"/>
  <c r="DI810" i="1" s="1"/>
  <c r="DF810" i="1"/>
  <c r="DJ810" i="1" s="1"/>
  <c r="DG810" i="1"/>
  <c r="DK810" i="1" s="1"/>
  <c r="DH810" i="1"/>
  <c r="DL810" i="1" s="1"/>
  <c r="DS780" i="1"/>
  <c r="DW780" i="1" s="1"/>
  <c r="DR780" i="1"/>
  <c r="DV780" i="1" s="1"/>
  <c r="DU780" i="1"/>
  <c r="DY780" i="1" s="1"/>
  <c r="DT780" i="1"/>
  <c r="DX780" i="1" s="1"/>
  <c r="CA320" i="1"/>
  <c r="CZ320" i="1"/>
  <c r="DF320" i="1"/>
  <c r="DJ320" i="1" s="1"/>
  <c r="DE320" i="1"/>
  <c r="DI320" i="1" s="1"/>
  <c r="DG320" i="1"/>
  <c r="DK320" i="1" s="1"/>
  <c r="DH320" i="1"/>
  <c r="DL320" i="1" s="1"/>
  <c r="DS95" i="1"/>
  <c r="DR95" i="1"/>
  <c r="DT95" i="1"/>
  <c r="DU95" i="1"/>
  <c r="DS584" i="1"/>
  <c r="DR584" i="1"/>
  <c r="DT584" i="1"/>
  <c r="DU584" i="1"/>
  <c r="DS377" i="1"/>
  <c r="DR377" i="1"/>
  <c r="DU377" i="1"/>
  <c r="DT377" i="1"/>
  <c r="DS699" i="1"/>
  <c r="DR699" i="1"/>
  <c r="DT699" i="1"/>
  <c r="DU699" i="1"/>
  <c r="DY699" i="1" s="1"/>
  <c r="DR71" i="1"/>
  <c r="DV71" i="1" s="1"/>
  <c r="DS71" i="1"/>
  <c r="DT71" i="1"/>
  <c r="DU71" i="1"/>
  <c r="CA531" i="1"/>
  <c r="CZ531" i="1"/>
  <c r="DF531" i="1"/>
  <c r="DJ531" i="1" s="1"/>
  <c r="DE531" i="1"/>
  <c r="DI531" i="1" s="1"/>
  <c r="DG531" i="1"/>
  <c r="DK531" i="1" s="1"/>
  <c r="DH531" i="1"/>
  <c r="DL531" i="1" s="1"/>
  <c r="DS977" i="1"/>
  <c r="DR977" i="1"/>
  <c r="DU977" i="1"/>
  <c r="DT977" i="1"/>
  <c r="DR482" i="1"/>
  <c r="DS482" i="1"/>
  <c r="DU482" i="1"/>
  <c r="DT482" i="1"/>
  <c r="CA181" i="1"/>
  <c r="CZ181" i="1"/>
  <c r="DF181" i="1"/>
  <c r="DJ181" i="1" s="1"/>
  <c r="DE181" i="1"/>
  <c r="DI181" i="1" s="1"/>
  <c r="DH181" i="1"/>
  <c r="DL181" i="1" s="1"/>
  <c r="DG181" i="1"/>
  <c r="DK181" i="1" s="1"/>
  <c r="CA427" i="1"/>
  <c r="CZ427" i="1"/>
  <c r="DF427" i="1"/>
  <c r="DJ427" i="1" s="1"/>
  <c r="DE427" i="1"/>
  <c r="DI427" i="1" s="1"/>
  <c r="DG427" i="1"/>
  <c r="DK427" i="1" s="1"/>
  <c r="DH427" i="1"/>
  <c r="DL427" i="1" s="1"/>
  <c r="CA783" i="1"/>
  <c r="DF783" i="1"/>
  <c r="DE783" i="1"/>
  <c r="DG783" i="1"/>
  <c r="DH783" i="1"/>
  <c r="CG681" i="1"/>
  <c r="DS681" i="1"/>
  <c r="DW681" i="1" s="1"/>
  <c r="DR681" i="1"/>
  <c r="DV681" i="1" s="1"/>
  <c r="DT681" i="1"/>
  <c r="DX681" i="1" s="1"/>
  <c r="DU681" i="1"/>
  <c r="DY681" i="1" s="1"/>
  <c r="CG398" i="1"/>
  <c r="DS398" i="1"/>
  <c r="DR398" i="1"/>
  <c r="DU398" i="1"/>
  <c r="DT398" i="1"/>
  <c r="CA583" i="1"/>
  <c r="CZ583" i="1"/>
  <c r="DF583" i="1"/>
  <c r="DJ583" i="1" s="1"/>
  <c r="DE583" i="1"/>
  <c r="DI583" i="1" s="1"/>
  <c r="DG583" i="1"/>
  <c r="DK583" i="1" s="1"/>
  <c r="DH583" i="1"/>
  <c r="DL583" i="1" s="1"/>
  <c r="CG218" i="1"/>
  <c r="DS218" i="1"/>
  <c r="DR218" i="1"/>
  <c r="DT218" i="1"/>
  <c r="DU218" i="1"/>
  <c r="DR164" i="1"/>
  <c r="DS164" i="1"/>
  <c r="DT164" i="1"/>
  <c r="DU164" i="1"/>
  <c r="CA276" i="1"/>
  <c r="DF276" i="1"/>
  <c r="DE276" i="1"/>
  <c r="DG276" i="1"/>
  <c r="DH276" i="1"/>
  <c r="CG390" i="1"/>
  <c r="DS390" i="1"/>
  <c r="DW390" i="1" s="1"/>
  <c r="DR390" i="1"/>
  <c r="DV390" i="1" s="1"/>
  <c r="DT390" i="1"/>
  <c r="DX390" i="1" s="1"/>
  <c r="DU390" i="1"/>
  <c r="DY390" i="1" s="1"/>
  <c r="CA451" i="1"/>
  <c r="CZ451" i="1"/>
  <c r="DE451" i="1"/>
  <c r="DI451" i="1" s="1"/>
  <c r="DF451" i="1"/>
  <c r="DJ451" i="1" s="1"/>
  <c r="DG451" i="1"/>
  <c r="DK451" i="1" s="1"/>
  <c r="DH451" i="1"/>
  <c r="DL451" i="1" s="1"/>
  <c r="CA468" i="1"/>
  <c r="CZ468" i="1"/>
  <c r="DF468" i="1"/>
  <c r="DJ468" i="1" s="1"/>
  <c r="DE468" i="1"/>
  <c r="DI468" i="1" s="1"/>
  <c r="DG468" i="1"/>
  <c r="DK468" i="1" s="1"/>
  <c r="DH468" i="1"/>
  <c r="DL468" i="1" s="1"/>
  <c r="CG329" i="1"/>
  <c r="DS329" i="1"/>
  <c r="DW329" i="1" s="1"/>
  <c r="DR329" i="1"/>
  <c r="DV329" i="1" s="1"/>
  <c r="DT329" i="1"/>
  <c r="DX329" i="1" s="1"/>
  <c r="DU329" i="1"/>
  <c r="DY329" i="1" s="1"/>
  <c r="CG530" i="1"/>
  <c r="DS530" i="1"/>
  <c r="DW530" i="1" s="1"/>
  <c r="DR530" i="1"/>
  <c r="DV530" i="1" s="1"/>
  <c r="DU530" i="1"/>
  <c r="DY530" i="1" s="1"/>
  <c r="DT530" i="1"/>
  <c r="DX530" i="1" s="1"/>
  <c r="CG775" i="1"/>
  <c r="DR775" i="1"/>
  <c r="DV775" i="1" s="1"/>
  <c r="DS775" i="1"/>
  <c r="DW775" i="1" s="1"/>
  <c r="DU775" i="1"/>
  <c r="DY775" i="1" s="1"/>
  <c r="DT775" i="1"/>
  <c r="DX775" i="1" s="1"/>
  <c r="CA855" i="1"/>
  <c r="CZ855" i="1"/>
  <c r="DE855" i="1"/>
  <c r="DI855" i="1" s="1"/>
  <c r="DF855" i="1"/>
  <c r="DJ855" i="1" s="1"/>
  <c r="DG855" i="1"/>
  <c r="DK855" i="1" s="1"/>
  <c r="DH855" i="1"/>
  <c r="DL855" i="1" s="1"/>
  <c r="CG101" i="1"/>
  <c r="DS101" i="1"/>
  <c r="DW101" i="1" s="1"/>
  <c r="DR101" i="1"/>
  <c r="DV101" i="1" s="1"/>
  <c r="DU101" i="1"/>
  <c r="DY101" i="1" s="1"/>
  <c r="DT101" i="1"/>
  <c r="DX101" i="1" s="1"/>
  <c r="CA525" i="1"/>
  <c r="CZ525" i="1"/>
  <c r="DF525" i="1"/>
  <c r="DJ525" i="1" s="1"/>
  <c r="DE525" i="1"/>
  <c r="DI525" i="1" s="1"/>
  <c r="DH525" i="1"/>
  <c r="DL525" i="1" s="1"/>
  <c r="DG525" i="1"/>
  <c r="DK525" i="1" s="1"/>
  <c r="CG179" i="1"/>
  <c r="DR179" i="1"/>
  <c r="DV179" i="1" s="1"/>
  <c r="DS179" i="1"/>
  <c r="DW179" i="1" s="1"/>
  <c r="DT179" i="1"/>
  <c r="DX179" i="1" s="1"/>
  <c r="DU179" i="1"/>
  <c r="DY179" i="1" s="1"/>
  <c r="CA547" i="1"/>
  <c r="CZ547" i="1"/>
  <c r="DE547" i="1"/>
  <c r="DI547" i="1" s="1"/>
  <c r="DF547" i="1"/>
  <c r="DJ547" i="1" s="1"/>
  <c r="DH547" i="1"/>
  <c r="DL547" i="1" s="1"/>
  <c r="DG547" i="1"/>
  <c r="DK547" i="1" s="1"/>
  <c r="DS632" i="1"/>
  <c r="DW632" i="1" s="1"/>
  <c r="DR632" i="1"/>
  <c r="DV632" i="1" s="1"/>
  <c r="DU632" i="1"/>
  <c r="DY632" i="1" s="1"/>
  <c r="DT632" i="1"/>
  <c r="DX632" i="1" s="1"/>
  <c r="DS605" i="1"/>
  <c r="DR605" i="1"/>
  <c r="DT605" i="1"/>
  <c r="DU605" i="1"/>
  <c r="CA325" i="1"/>
  <c r="CZ325" i="1"/>
  <c r="DE325" i="1"/>
  <c r="DI325" i="1" s="1"/>
  <c r="DF325" i="1"/>
  <c r="DJ325" i="1" s="1"/>
  <c r="DG325" i="1"/>
  <c r="DK325" i="1" s="1"/>
  <c r="DH325" i="1"/>
  <c r="DL325" i="1" s="1"/>
  <c r="CA847" i="1"/>
  <c r="CZ847" i="1"/>
  <c r="DE847" i="1"/>
  <c r="DI847" i="1" s="1"/>
  <c r="DF847" i="1"/>
  <c r="DJ847" i="1" s="1"/>
  <c r="DG847" i="1"/>
  <c r="DK847" i="1" s="1"/>
  <c r="DH847" i="1"/>
  <c r="DL847" i="1" s="1"/>
  <c r="DS586" i="1"/>
  <c r="DW586" i="1" s="1"/>
  <c r="DR586" i="1"/>
  <c r="DV586" i="1" s="1"/>
  <c r="DU586" i="1"/>
  <c r="DY586" i="1" s="1"/>
  <c r="DT586" i="1"/>
  <c r="DX586" i="1" s="1"/>
  <c r="DR917" i="1"/>
  <c r="DV917" i="1" s="1"/>
  <c r="DS917" i="1"/>
  <c r="DW917" i="1" s="1"/>
  <c r="DT917" i="1"/>
  <c r="DX917" i="1" s="1"/>
  <c r="DU917" i="1"/>
  <c r="DY917" i="1" s="1"/>
  <c r="CA280" i="1"/>
  <c r="CZ280" i="1"/>
  <c r="DF280" i="1"/>
  <c r="DJ280" i="1" s="1"/>
  <c r="DE280" i="1"/>
  <c r="DI280" i="1" s="1"/>
  <c r="DH280" i="1"/>
  <c r="DL280" i="1" s="1"/>
  <c r="DG280" i="1"/>
  <c r="DK280" i="1" s="1"/>
  <c r="DS653" i="1"/>
  <c r="DW653" i="1" s="1"/>
  <c r="DR653" i="1"/>
  <c r="DV653" i="1" s="1"/>
  <c r="DU653" i="1"/>
  <c r="DY653" i="1" s="1"/>
  <c r="DT653" i="1"/>
  <c r="DX653" i="1" s="1"/>
  <c r="CA174" i="1"/>
  <c r="CZ174" i="1"/>
  <c r="DE174" i="1"/>
  <c r="DI174" i="1" s="1"/>
  <c r="DF174" i="1"/>
  <c r="DJ174" i="1" s="1"/>
  <c r="DH174" i="1"/>
  <c r="DL174" i="1" s="1"/>
  <c r="DG174" i="1"/>
  <c r="DK174" i="1" s="1"/>
  <c r="CA68" i="1"/>
  <c r="CZ68" i="1"/>
  <c r="DE68" i="1"/>
  <c r="DI68" i="1" s="1"/>
  <c r="DF68" i="1"/>
  <c r="DJ68" i="1" s="1"/>
  <c r="DH68" i="1"/>
  <c r="DL68" i="1" s="1"/>
  <c r="DG68" i="1"/>
  <c r="DK68" i="1" s="1"/>
  <c r="CA369" i="1"/>
  <c r="CZ369" i="1"/>
  <c r="DF369" i="1"/>
  <c r="DJ369" i="1" s="1"/>
  <c r="DE369" i="1"/>
  <c r="DI369" i="1" s="1"/>
  <c r="DH369" i="1"/>
  <c r="DL369" i="1" s="1"/>
  <c r="DG369" i="1"/>
  <c r="DK369" i="1" s="1"/>
  <c r="CA248" i="1"/>
  <c r="CZ248" i="1"/>
  <c r="DF248" i="1"/>
  <c r="DJ248" i="1" s="1"/>
  <c r="DE248" i="1"/>
  <c r="DI248" i="1" s="1"/>
  <c r="DG248" i="1"/>
  <c r="DK248" i="1" s="1"/>
  <c r="DH248" i="1"/>
  <c r="DL248" i="1" s="1"/>
  <c r="CG929" i="1"/>
  <c r="DS929" i="1"/>
  <c r="DW929" i="1" s="1"/>
  <c r="DR929" i="1"/>
  <c r="DV929" i="1" s="1"/>
  <c r="DU929" i="1"/>
  <c r="DY929" i="1" s="1"/>
  <c r="DT929" i="1"/>
  <c r="DX929" i="1" s="1"/>
  <c r="CG290" i="1"/>
  <c r="DS290" i="1"/>
  <c r="DW290" i="1" s="1"/>
  <c r="DR290" i="1"/>
  <c r="DV290" i="1" s="1"/>
  <c r="DU290" i="1"/>
  <c r="DY290" i="1" s="1"/>
  <c r="DT290" i="1"/>
  <c r="DX290" i="1" s="1"/>
  <c r="CG34" i="1"/>
  <c r="DR34" i="1"/>
  <c r="DV34" i="1" s="1"/>
  <c r="DS34" i="1"/>
  <c r="DW34" i="1" s="1"/>
  <c r="DU34" i="1"/>
  <c r="DY34" i="1" s="1"/>
  <c r="DT34" i="1"/>
  <c r="DX34" i="1" s="1"/>
  <c r="CA800" i="1"/>
  <c r="CZ800" i="1"/>
  <c r="DE800" i="1"/>
  <c r="DI800" i="1" s="1"/>
  <c r="DF800" i="1"/>
  <c r="DJ800" i="1" s="1"/>
  <c r="DG800" i="1"/>
  <c r="DK800" i="1" s="1"/>
  <c r="DH800" i="1"/>
  <c r="DL800" i="1" s="1"/>
  <c r="CG815" i="1"/>
  <c r="DR815" i="1"/>
  <c r="DV815" i="1" s="1"/>
  <c r="DS815" i="1"/>
  <c r="DW815" i="1" s="1"/>
  <c r="DU815" i="1"/>
  <c r="DY815" i="1" s="1"/>
  <c r="DT815" i="1"/>
  <c r="DX815" i="1" s="1"/>
  <c r="CG676" i="1"/>
  <c r="DS676" i="1"/>
  <c r="DW676" i="1" s="1"/>
  <c r="DR676" i="1"/>
  <c r="DV676" i="1" s="1"/>
  <c r="DT676" i="1"/>
  <c r="DX676" i="1" s="1"/>
  <c r="DU676" i="1"/>
  <c r="DY676" i="1" s="1"/>
  <c r="CA141" i="1"/>
  <c r="CZ141" i="1"/>
  <c r="DF141" i="1"/>
  <c r="DJ141" i="1" s="1"/>
  <c r="DE141" i="1"/>
  <c r="DI141" i="1" s="1"/>
  <c r="DG141" i="1"/>
  <c r="DK141" i="1" s="1"/>
  <c r="DH141" i="1"/>
  <c r="DL141" i="1" s="1"/>
  <c r="CA115" i="1"/>
  <c r="CZ115" i="1"/>
  <c r="DF115" i="1"/>
  <c r="DJ115" i="1" s="1"/>
  <c r="DE115" i="1"/>
  <c r="DI115" i="1" s="1"/>
  <c r="DH115" i="1"/>
  <c r="DL115" i="1" s="1"/>
  <c r="DG115" i="1"/>
  <c r="DK115" i="1" s="1"/>
  <c r="CA874" i="1"/>
  <c r="CZ874" i="1"/>
  <c r="DE874" i="1"/>
  <c r="DI874" i="1" s="1"/>
  <c r="DF874" i="1"/>
  <c r="DJ874" i="1" s="1"/>
  <c r="DG874" i="1"/>
  <c r="DK874" i="1" s="1"/>
  <c r="DH874" i="1"/>
  <c r="DL874" i="1" s="1"/>
  <c r="CG961" i="1"/>
  <c r="DS961" i="1"/>
  <c r="DW961" i="1" s="1"/>
  <c r="DR961" i="1"/>
  <c r="DV961" i="1" s="1"/>
  <c r="DU961" i="1"/>
  <c r="DY961" i="1" s="1"/>
  <c r="DT961" i="1"/>
  <c r="DX961" i="1" s="1"/>
  <c r="CA452" i="1"/>
  <c r="CZ452" i="1"/>
  <c r="DF452" i="1"/>
  <c r="DJ452" i="1" s="1"/>
  <c r="DE452" i="1"/>
  <c r="DI452" i="1" s="1"/>
  <c r="DH452" i="1"/>
  <c r="DL452" i="1" s="1"/>
  <c r="DG452" i="1"/>
  <c r="DK452" i="1" s="1"/>
  <c r="CA265" i="1"/>
  <c r="CZ265" i="1"/>
  <c r="DF265" i="1"/>
  <c r="DJ265" i="1" s="1"/>
  <c r="DE265" i="1"/>
  <c r="DI265" i="1" s="1"/>
  <c r="DH265" i="1"/>
  <c r="DL265" i="1" s="1"/>
  <c r="DG265" i="1"/>
  <c r="DK265" i="1" s="1"/>
  <c r="CG284" i="1"/>
  <c r="DR284" i="1"/>
  <c r="DV284" i="1" s="1"/>
  <c r="DS284" i="1"/>
  <c r="DW284" i="1" s="1"/>
  <c r="DU284" i="1"/>
  <c r="DY284" i="1" s="1"/>
  <c r="DT284" i="1"/>
  <c r="DX284" i="1" s="1"/>
  <c r="CG925" i="1"/>
  <c r="DS925" i="1"/>
  <c r="DW925" i="1" s="1"/>
  <c r="DR925" i="1"/>
  <c r="DV925" i="1" s="1"/>
  <c r="DT925" i="1"/>
  <c r="DX925" i="1" s="1"/>
  <c r="DU925" i="1"/>
  <c r="DY925" i="1" s="1"/>
  <c r="CA77" i="1"/>
  <c r="CZ77" i="1"/>
  <c r="DE77" i="1"/>
  <c r="DI77" i="1" s="1"/>
  <c r="DF77" i="1"/>
  <c r="DJ77" i="1" s="1"/>
  <c r="DH77" i="1"/>
  <c r="DL77" i="1" s="1"/>
  <c r="DG77" i="1"/>
  <c r="DK77" i="1" s="1"/>
  <c r="CG607" i="1"/>
  <c r="DR607" i="1"/>
  <c r="DV607" i="1" s="1"/>
  <c r="DS607" i="1"/>
  <c r="DW607" i="1" s="1"/>
  <c r="DU607" i="1"/>
  <c r="DY607" i="1" s="1"/>
  <c r="DT607" i="1"/>
  <c r="DX607" i="1" s="1"/>
  <c r="CA60" i="1"/>
  <c r="CZ60" i="1"/>
  <c r="DF60" i="1"/>
  <c r="DJ60" i="1" s="1"/>
  <c r="DE60" i="1"/>
  <c r="DI60" i="1" s="1"/>
  <c r="DG60" i="1"/>
  <c r="DK60" i="1" s="1"/>
  <c r="DH60" i="1"/>
  <c r="DL60" i="1" s="1"/>
  <c r="CA243" i="1"/>
  <c r="CZ243" i="1"/>
  <c r="DF243" i="1"/>
  <c r="DJ243" i="1" s="1"/>
  <c r="DE243" i="1"/>
  <c r="DI243" i="1" s="1"/>
  <c r="DG243" i="1"/>
  <c r="DK243" i="1" s="1"/>
  <c r="DH243" i="1"/>
  <c r="DL243" i="1" s="1"/>
  <c r="CA374" i="1"/>
  <c r="CZ374" i="1"/>
  <c r="DF374" i="1"/>
  <c r="DJ374" i="1" s="1"/>
  <c r="DE374" i="1"/>
  <c r="DI374" i="1" s="1"/>
  <c r="DH374" i="1"/>
  <c r="DL374" i="1" s="1"/>
  <c r="DG374" i="1"/>
  <c r="DK374" i="1" s="1"/>
  <c r="DR637" i="1"/>
  <c r="DV637" i="1" s="1"/>
  <c r="DS637" i="1"/>
  <c r="DW637" i="1" s="1"/>
  <c r="DT637" i="1"/>
  <c r="DX637" i="1" s="1"/>
  <c r="DU637" i="1"/>
  <c r="DY637" i="1" s="1"/>
  <c r="DR269" i="1"/>
  <c r="DV269" i="1" s="1"/>
  <c r="DS269" i="1"/>
  <c r="DW269" i="1" s="1"/>
  <c r="DT269" i="1"/>
  <c r="DX269" i="1" s="1"/>
  <c r="DU269" i="1"/>
  <c r="DY269" i="1" s="1"/>
  <c r="CA523" i="1"/>
  <c r="CZ523" i="1"/>
  <c r="DF523" i="1"/>
  <c r="DJ523" i="1" s="1"/>
  <c r="DE523" i="1"/>
  <c r="DI523" i="1" s="1"/>
  <c r="DG523" i="1"/>
  <c r="DK523" i="1" s="1"/>
  <c r="DH523" i="1"/>
  <c r="DL523" i="1" s="1"/>
  <c r="CA831" i="1"/>
  <c r="DE831" i="1"/>
  <c r="DF831" i="1"/>
  <c r="DH831" i="1"/>
  <c r="DG831" i="1"/>
  <c r="DS425" i="1"/>
  <c r="DW425" i="1" s="1"/>
  <c r="DR425" i="1"/>
  <c r="DV425" i="1" s="1"/>
  <c r="DU425" i="1"/>
  <c r="DY425" i="1" s="1"/>
  <c r="DT425" i="1"/>
  <c r="DX425" i="1" s="1"/>
  <c r="CA678" i="1"/>
  <c r="CZ678" i="1"/>
  <c r="DE678" i="1"/>
  <c r="DI678" i="1" s="1"/>
  <c r="DF678" i="1"/>
  <c r="DJ678" i="1" s="1"/>
  <c r="DH678" i="1"/>
  <c r="DL678" i="1" s="1"/>
  <c r="DG678" i="1"/>
  <c r="DK678" i="1" s="1"/>
  <c r="DR428" i="1"/>
  <c r="DS428" i="1"/>
  <c r="DU428" i="1"/>
  <c r="DT428" i="1"/>
  <c r="CA550" i="1"/>
  <c r="DE550" i="1"/>
  <c r="DF550" i="1"/>
  <c r="DG550" i="1"/>
  <c r="DH550" i="1"/>
  <c r="CA476" i="1"/>
  <c r="CZ476" i="1"/>
  <c r="DF476" i="1"/>
  <c r="DJ476" i="1" s="1"/>
  <c r="DE476" i="1"/>
  <c r="DI476" i="1" s="1"/>
  <c r="DH476" i="1"/>
  <c r="DL476" i="1" s="1"/>
  <c r="DG476" i="1"/>
  <c r="DK476" i="1" s="1"/>
  <c r="DR762" i="1"/>
  <c r="DS762" i="1"/>
  <c r="DT762" i="1"/>
  <c r="DU762" i="1"/>
  <c r="CA411" i="1"/>
  <c r="CZ411" i="1"/>
  <c r="DF411" i="1"/>
  <c r="DJ411" i="1" s="1"/>
  <c r="DE411" i="1"/>
  <c r="DI411" i="1" s="1"/>
  <c r="DG411" i="1"/>
  <c r="DK411" i="1" s="1"/>
  <c r="DH411" i="1"/>
  <c r="DL411" i="1" s="1"/>
  <c r="CG493" i="1"/>
  <c r="DS493" i="1"/>
  <c r="DW493" i="1" s="1"/>
  <c r="DR493" i="1"/>
  <c r="DV493" i="1" s="1"/>
  <c r="DT493" i="1"/>
  <c r="DX493" i="1" s="1"/>
  <c r="DU493" i="1"/>
  <c r="DY493" i="1" s="1"/>
  <c r="CA443" i="1"/>
  <c r="CZ443" i="1"/>
  <c r="DF443" i="1"/>
  <c r="DJ443" i="1" s="1"/>
  <c r="DE443" i="1"/>
  <c r="DI443" i="1" s="1"/>
  <c r="DG443" i="1"/>
  <c r="DK443" i="1" s="1"/>
  <c r="DH443" i="1"/>
  <c r="DL443" i="1" s="1"/>
  <c r="CA492" i="1"/>
  <c r="CZ492" i="1"/>
  <c r="DF492" i="1"/>
  <c r="DJ492" i="1" s="1"/>
  <c r="DE492" i="1"/>
  <c r="DI492" i="1" s="1"/>
  <c r="DG492" i="1"/>
  <c r="DK492" i="1" s="1"/>
  <c r="DH492" i="1"/>
  <c r="DL492" i="1" s="1"/>
  <c r="CG939" i="1"/>
  <c r="DS939" i="1"/>
  <c r="DW939" i="1" s="1"/>
  <c r="DR939" i="1"/>
  <c r="DV939" i="1" s="1"/>
  <c r="DU939" i="1"/>
  <c r="DY939" i="1" s="1"/>
  <c r="DT939" i="1"/>
  <c r="DX939" i="1" s="1"/>
  <c r="CA904" i="1"/>
  <c r="CZ904" i="1"/>
  <c r="DE904" i="1"/>
  <c r="DI904" i="1" s="1"/>
  <c r="DF904" i="1"/>
  <c r="DJ904" i="1" s="1"/>
  <c r="DG904" i="1"/>
  <c r="DK904" i="1" s="1"/>
  <c r="DH904" i="1"/>
  <c r="DL904" i="1" s="1"/>
  <c r="CG167" i="1"/>
  <c r="DS167" i="1"/>
  <c r="DW167" i="1" s="1"/>
  <c r="DR167" i="1"/>
  <c r="DV167" i="1" s="1"/>
  <c r="DT167" i="1"/>
  <c r="DX167" i="1" s="1"/>
  <c r="DU167" i="1"/>
  <c r="DY167" i="1" s="1"/>
  <c r="CA755" i="1"/>
  <c r="CZ755" i="1"/>
  <c r="DE755" i="1"/>
  <c r="DI755" i="1" s="1"/>
  <c r="DF755" i="1"/>
  <c r="DJ755" i="1" s="1"/>
  <c r="DH755" i="1"/>
  <c r="DL755" i="1" s="1"/>
  <c r="DG755" i="1"/>
  <c r="DK755" i="1" s="1"/>
  <c r="CG399" i="1"/>
  <c r="DS399" i="1"/>
  <c r="DW399" i="1" s="1"/>
  <c r="DR399" i="1"/>
  <c r="DV399" i="1" s="1"/>
  <c r="DU399" i="1"/>
  <c r="DY399" i="1" s="1"/>
  <c r="DT399" i="1"/>
  <c r="DX399" i="1" s="1"/>
  <c r="CA455" i="1"/>
  <c r="CZ455" i="1"/>
  <c r="DE455" i="1"/>
  <c r="DI455" i="1" s="1"/>
  <c r="DF455" i="1"/>
  <c r="DJ455" i="1" s="1"/>
  <c r="DG455" i="1"/>
  <c r="DK455" i="1" s="1"/>
  <c r="DH455" i="1"/>
  <c r="DL455" i="1" s="1"/>
  <c r="DR655" i="1"/>
  <c r="DV655" i="1" s="1"/>
  <c r="DS655" i="1"/>
  <c r="DW655" i="1" s="1"/>
  <c r="DU655" i="1"/>
  <c r="DY655" i="1" s="1"/>
  <c r="DT655" i="1"/>
  <c r="DX655" i="1" s="1"/>
  <c r="CA139" i="1"/>
  <c r="CZ139" i="1"/>
  <c r="DF139" i="1"/>
  <c r="DJ139" i="1" s="1"/>
  <c r="DE139" i="1"/>
  <c r="DI139" i="1" s="1"/>
  <c r="DG139" i="1"/>
  <c r="DK139" i="1" s="1"/>
  <c r="DH139" i="1"/>
  <c r="DL139" i="1" s="1"/>
  <c r="CA160" i="1"/>
  <c r="CZ160" i="1"/>
  <c r="DF160" i="1"/>
  <c r="DJ160" i="1" s="1"/>
  <c r="DE160" i="1"/>
  <c r="DI160" i="1" s="1"/>
  <c r="DH160" i="1"/>
  <c r="DL160" i="1" s="1"/>
  <c r="DG160" i="1"/>
  <c r="DK160" i="1" s="1"/>
  <c r="DS65" i="1"/>
  <c r="DR65" i="1"/>
  <c r="DU65" i="1"/>
  <c r="DT65" i="1"/>
  <c r="DS472" i="1"/>
  <c r="DW472" i="1" s="1"/>
  <c r="DR472" i="1"/>
  <c r="DV472" i="1" s="1"/>
  <c r="DT472" i="1"/>
  <c r="DX472" i="1" s="1"/>
  <c r="DU472" i="1"/>
  <c r="DY472" i="1" s="1"/>
  <c r="DL223" i="1"/>
  <c r="DL99" i="1"/>
  <c r="DK67" i="1"/>
  <c r="DK433" i="1"/>
  <c r="DK255" i="1"/>
  <c r="DK922" i="1"/>
  <c r="DK93" i="1"/>
  <c r="DL339" i="1"/>
  <c r="DK614" i="1"/>
  <c r="DL477" i="1"/>
  <c r="DK166" i="1"/>
  <c r="DL278" i="1"/>
  <c r="DL817" i="1"/>
  <c r="DL264" i="1"/>
  <c r="DL504" i="1"/>
  <c r="DL921" i="1"/>
  <c r="DK518" i="1"/>
  <c r="DK12" i="1"/>
  <c r="DL857" i="1"/>
  <c r="DL457" i="1"/>
  <c r="DK943" i="1"/>
  <c r="DL393" i="1"/>
  <c r="DK745" i="1"/>
  <c r="DK396" i="1"/>
  <c r="DL608" i="1"/>
  <c r="DK326" i="1"/>
  <c r="DK343" i="1"/>
  <c r="DK915" i="1"/>
  <c r="DL88" i="1"/>
  <c r="DL562" i="1"/>
  <c r="DL209" i="1"/>
  <c r="DL813" i="1"/>
  <c r="DK207" i="1"/>
  <c r="DL532" i="1"/>
  <c r="DK730" i="1"/>
  <c r="DK307" i="1"/>
  <c r="DK15" i="1"/>
  <c r="DK853" i="1"/>
  <c r="DK558" i="1"/>
  <c r="DL409" i="1"/>
  <c r="DL463" i="1"/>
  <c r="DK366" i="1"/>
  <c r="DL975" i="1"/>
  <c r="DK849" i="1"/>
  <c r="DK322" i="1"/>
  <c r="DK611" i="1"/>
  <c r="DL92" i="1"/>
  <c r="DK842" i="1"/>
  <c r="DK522" i="1"/>
  <c r="DK391" i="1"/>
  <c r="DL709" i="1"/>
  <c r="DK421" i="1"/>
  <c r="DL704" i="1"/>
  <c r="DL131" i="1"/>
  <c r="DK186" i="1"/>
  <c r="DK407" i="1"/>
  <c r="DK210" i="1"/>
  <c r="DL972" i="1"/>
  <c r="DK69" i="1"/>
  <c r="DL4" i="1"/>
  <c r="DK666" i="1"/>
  <c r="DK197" i="1"/>
  <c r="DL871" i="1"/>
  <c r="DK87" i="1"/>
  <c r="DK825" i="1"/>
  <c r="DK144" i="1"/>
  <c r="DL844" i="1"/>
  <c r="DL768" i="1"/>
  <c r="DL456" i="1"/>
  <c r="DK876" i="1"/>
  <c r="DK559" i="1"/>
  <c r="DK515" i="1"/>
  <c r="DK494" i="1"/>
  <c r="DK212" i="1"/>
  <c r="DK771" i="1"/>
  <c r="DK723" i="1"/>
  <c r="DK244" i="1"/>
  <c r="DK44" i="1"/>
  <c r="DL633" i="1"/>
  <c r="DL928" i="1"/>
  <c r="DK781" i="1"/>
  <c r="DK822" i="1"/>
  <c r="DK496" i="1"/>
  <c r="DK697" i="1"/>
  <c r="DK308" i="1"/>
  <c r="DL29" i="1"/>
  <c r="CA505" i="1"/>
  <c r="DF505" i="1"/>
  <c r="DE505" i="1"/>
  <c r="DH505" i="1"/>
  <c r="DG505" i="1"/>
  <c r="DS521" i="1"/>
  <c r="DR521" i="1"/>
  <c r="DT521" i="1"/>
  <c r="DU521" i="1"/>
  <c r="DF486" i="1"/>
  <c r="DE486" i="1"/>
  <c r="DH486" i="1"/>
  <c r="DG486" i="1"/>
  <c r="CG891" i="1"/>
  <c r="DR891" i="1"/>
  <c r="DS891" i="1"/>
  <c r="DT891" i="1"/>
  <c r="DU891" i="1"/>
  <c r="CA202" i="1"/>
  <c r="CZ202" i="1"/>
  <c r="DF202" i="1"/>
  <c r="DJ202" i="1" s="1"/>
  <c r="DE202" i="1"/>
  <c r="DI202" i="1" s="1"/>
  <c r="DG202" i="1"/>
  <c r="DK202" i="1" s="1"/>
  <c r="DH202" i="1"/>
  <c r="DL202" i="1" s="1"/>
  <c r="CG418" i="1"/>
  <c r="DR418" i="1"/>
  <c r="DV418" i="1" s="1"/>
  <c r="DS418" i="1"/>
  <c r="DW418" i="1" s="1"/>
  <c r="DT418" i="1"/>
  <c r="DX418" i="1" s="1"/>
  <c r="DU418" i="1"/>
  <c r="DY418" i="1" s="1"/>
  <c r="CA124" i="1"/>
  <c r="CZ124" i="1"/>
  <c r="DF124" i="1"/>
  <c r="DJ124" i="1" s="1"/>
  <c r="DE124" i="1"/>
  <c r="DI124" i="1" s="1"/>
  <c r="DG124" i="1"/>
  <c r="DK124" i="1" s="1"/>
  <c r="DH124" i="1"/>
  <c r="DL124" i="1" s="1"/>
  <c r="CA976" i="1"/>
  <c r="CZ976" i="1"/>
  <c r="DE976" i="1"/>
  <c r="DI976" i="1" s="1"/>
  <c r="DF976" i="1"/>
  <c r="DJ976" i="1" s="1"/>
  <c r="DH976" i="1"/>
  <c r="DL976" i="1" s="1"/>
  <c r="DG976" i="1"/>
  <c r="DK976" i="1" s="1"/>
  <c r="CG296" i="1"/>
  <c r="DR296" i="1"/>
  <c r="DV296" i="1" s="1"/>
  <c r="DS296" i="1"/>
  <c r="DW296" i="1" s="1"/>
  <c r="DU296" i="1"/>
  <c r="DY296" i="1" s="1"/>
  <c r="DT296" i="1"/>
  <c r="DX296" i="1" s="1"/>
  <c r="CA873" i="1"/>
  <c r="CZ873" i="1"/>
  <c r="DF873" i="1"/>
  <c r="DJ873" i="1" s="1"/>
  <c r="DE873" i="1"/>
  <c r="DI873" i="1" s="1"/>
  <c r="DG873" i="1"/>
  <c r="DK873" i="1" s="1"/>
  <c r="DH873" i="1"/>
  <c r="DL873" i="1" s="1"/>
  <c r="CG911" i="1"/>
  <c r="DR911" i="1"/>
  <c r="DV911" i="1" s="1"/>
  <c r="DS911" i="1"/>
  <c r="DW911" i="1" s="1"/>
  <c r="DU911" i="1"/>
  <c r="DY911" i="1" s="1"/>
  <c r="DT911" i="1"/>
  <c r="DX911" i="1" s="1"/>
  <c r="DF86" i="1"/>
  <c r="DE86" i="1"/>
  <c r="DH86" i="1"/>
  <c r="DG86" i="1"/>
  <c r="DR216" i="1"/>
  <c r="DS216" i="1"/>
  <c r="DU216" i="1"/>
  <c r="DT216" i="1"/>
  <c r="DF933" i="1"/>
  <c r="DE933" i="1"/>
  <c r="DH933" i="1"/>
  <c r="DG933" i="1"/>
  <c r="DF529" i="1"/>
  <c r="DE529" i="1"/>
  <c r="DH529" i="1"/>
  <c r="DG529" i="1"/>
  <c r="DS629" i="1"/>
  <c r="DR629" i="1"/>
  <c r="DU629" i="1"/>
  <c r="DT629" i="1"/>
  <c r="CG773" i="1"/>
  <c r="DR773" i="1"/>
  <c r="DV773" i="1" s="1"/>
  <c r="DS773" i="1"/>
  <c r="DW773" i="1" s="1"/>
  <c r="DT773" i="1"/>
  <c r="DX773" i="1" s="1"/>
  <c r="DU773" i="1"/>
  <c r="DY773" i="1" s="1"/>
  <c r="CG750" i="1"/>
  <c r="DR750" i="1"/>
  <c r="DV750" i="1" s="1"/>
  <c r="DS750" i="1"/>
  <c r="DW750" i="1" s="1"/>
  <c r="DU750" i="1"/>
  <c r="DY750" i="1" s="1"/>
  <c r="DT750" i="1"/>
  <c r="DX750" i="1" s="1"/>
  <c r="CA235" i="1"/>
  <c r="CZ235" i="1"/>
  <c r="DE235" i="1"/>
  <c r="DI235" i="1" s="1"/>
  <c r="DF235" i="1"/>
  <c r="DJ235" i="1" s="1"/>
  <c r="DH235" i="1"/>
  <c r="DL235" i="1" s="1"/>
  <c r="DG235" i="1"/>
  <c r="DK235" i="1" s="1"/>
  <c r="CA256" i="1"/>
  <c r="CZ256" i="1"/>
  <c r="DE256" i="1"/>
  <c r="DI256" i="1" s="1"/>
  <c r="DF256" i="1"/>
  <c r="DJ256" i="1" s="1"/>
  <c r="DH256" i="1"/>
  <c r="DL256" i="1" s="1"/>
  <c r="DG256" i="1"/>
  <c r="DK256" i="1" s="1"/>
  <c r="CG153" i="1"/>
  <c r="DS153" i="1"/>
  <c r="DW153" i="1" s="1"/>
  <c r="DR153" i="1"/>
  <c r="DV153" i="1" s="1"/>
  <c r="DU153" i="1"/>
  <c r="DY153" i="1" s="1"/>
  <c r="DT153" i="1"/>
  <c r="DX153" i="1" s="1"/>
  <c r="CA356" i="1"/>
  <c r="CZ356" i="1"/>
  <c r="DE356" i="1"/>
  <c r="DI356" i="1" s="1"/>
  <c r="DF356" i="1"/>
  <c r="DJ356" i="1" s="1"/>
  <c r="DH356" i="1"/>
  <c r="DL356" i="1" s="1"/>
  <c r="DG356" i="1"/>
  <c r="DK356" i="1" s="1"/>
  <c r="CA536" i="1"/>
  <c r="CZ536" i="1"/>
  <c r="DF536" i="1"/>
  <c r="DJ536" i="1" s="1"/>
  <c r="DE536" i="1"/>
  <c r="DI536" i="1" s="1"/>
  <c r="DG536" i="1"/>
  <c r="DK536" i="1" s="1"/>
  <c r="DH536" i="1"/>
  <c r="DL536" i="1" s="1"/>
  <c r="CA40" i="1"/>
  <c r="CZ40" i="1"/>
  <c r="DE40" i="1"/>
  <c r="DI40" i="1" s="1"/>
  <c r="DF40" i="1"/>
  <c r="DJ40" i="1" s="1"/>
  <c r="DH40" i="1"/>
  <c r="DL40" i="1" s="1"/>
  <c r="DG40" i="1"/>
  <c r="DK40" i="1" s="1"/>
  <c r="CA856" i="1"/>
  <c r="CZ856" i="1"/>
  <c r="DF856" i="1"/>
  <c r="DJ856" i="1" s="1"/>
  <c r="DE856" i="1"/>
  <c r="DI856" i="1" s="1"/>
  <c r="DH856" i="1"/>
  <c r="DL856" i="1" s="1"/>
  <c r="DG856" i="1"/>
  <c r="DK856" i="1" s="1"/>
  <c r="CG805" i="1"/>
  <c r="DS805" i="1"/>
  <c r="DW805" i="1" s="1"/>
  <c r="DR805" i="1"/>
  <c r="DV805" i="1" s="1"/>
  <c r="DU805" i="1"/>
  <c r="DY805" i="1" s="1"/>
  <c r="DT805" i="1"/>
  <c r="DX805" i="1" s="1"/>
  <c r="CA736" i="1"/>
  <c r="CZ736" i="1"/>
  <c r="DF736" i="1"/>
  <c r="DJ736" i="1" s="1"/>
  <c r="DE736" i="1"/>
  <c r="DI736" i="1" s="1"/>
  <c r="DG736" i="1"/>
  <c r="DK736" i="1" s="1"/>
  <c r="DH736" i="1"/>
  <c r="DL736" i="1" s="1"/>
  <c r="CG258" i="1"/>
  <c r="DR258" i="1"/>
  <c r="DV258" i="1" s="1"/>
  <c r="DS258" i="1"/>
  <c r="DW258" i="1" s="1"/>
  <c r="DU258" i="1"/>
  <c r="DY258" i="1" s="1"/>
  <c r="DT258" i="1"/>
  <c r="DX258" i="1" s="1"/>
  <c r="CG627" i="1"/>
  <c r="DS627" i="1"/>
  <c r="DW627" i="1" s="1"/>
  <c r="DR627" i="1"/>
  <c r="DV627" i="1" s="1"/>
  <c r="DT627" i="1"/>
  <c r="DX627" i="1" s="1"/>
  <c r="DU627" i="1"/>
  <c r="DY627" i="1" s="1"/>
  <c r="DS469" i="1"/>
  <c r="DR469" i="1"/>
  <c r="DT469" i="1"/>
  <c r="DU469" i="1"/>
  <c r="DE352" i="1"/>
  <c r="DF352" i="1"/>
  <c r="DH352" i="1"/>
  <c r="DG352" i="1"/>
  <c r="DS206" i="1"/>
  <c r="DR206" i="1"/>
  <c r="DT206" i="1"/>
  <c r="DU206" i="1"/>
  <c r="CG52" i="1"/>
  <c r="DR52" i="1"/>
  <c r="DV52" i="1" s="1"/>
  <c r="DS52" i="1"/>
  <c r="DW52" i="1" s="1"/>
  <c r="DU52" i="1"/>
  <c r="DY52" i="1" s="1"/>
  <c r="DT52" i="1"/>
  <c r="DX52" i="1" s="1"/>
  <c r="CA791" i="1"/>
  <c r="CZ791" i="1"/>
  <c r="DE791" i="1"/>
  <c r="DI791" i="1" s="1"/>
  <c r="DF791" i="1"/>
  <c r="DJ791" i="1" s="1"/>
  <c r="DH791" i="1"/>
  <c r="DL791" i="1" s="1"/>
  <c r="DG791" i="1"/>
  <c r="DK791" i="1" s="1"/>
  <c r="CA913" i="1"/>
  <c r="CZ913" i="1"/>
  <c r="DF913" i="1"/>
  <c r="DJ913" i="1" s="1"/>
  <c r="DE913" i="1"/>
  <c r="DI913" i="1" s="1"/>
  <c r="DG913" i="1"/>
  <c r="DK913" i="1" s="1"/>
  <c r="DH913" i="1"/>
  <c r="DL913" i="1" s="1"/>
  <c r="CA75" i="1"/>
  <c r="CZ75" i="1"/>
  <c r="DF75" i="1"/>
  <c r="DJ75" i="1" s="1"/>
  <c r="DE75" i="1"/>
  <c r="DI75" i="1" s="1"/>
  <c r="DG75" i="1"/>
  <c r="DK75" i="1" s="1"/>
  <c r="DH75" i="1"/>
  <c r="DL75" i="1" s="1"/>
  <c r="CG803" i="1"/>
  <c r="DR803" i="1"/>
  <c r="DV803" i="1" s="1"/>
  <c r="DS803" i="1"/>
  <c r="DW803" i="1" s="1"/>
  <c r="DT803" i="1"/>
  <c r="DX803" i="1" s="1"/>
  <c r="DU803" i="1"/>
  <c r="DY803" i="1" s="1"/>
  <c r="CA700" i="1"/>
  <c r="CZ700" i="1"/>
  <c r="DF700" i="1"/>
  <c r="DJ700" i="1" s="1"/>
  <c r="DE700" i="1"/>
  <c r="DI700" i="1" s="1"/>
  <c r="DG700" i="1"/>
  <c r="DK700" i="1" s="1"/>
  <c r="DH700" i="1"/>
  <c r="DL700" i="1" s="1"/>
  <c r="CG332" i="1"/>
  <c r="DS332" i="1"/>
  <c r="DW332" i="1" s="1"/>
  <c r="DR332" i="1"/>
  <c r="DV332" i="1" s="1"/>
  <c r="DU332" i="1"/>
  <c r="DY332" i="1" s="1"/>
  <c r="DT332" i="1"/>
  <c r="DX332" i="1" s="1"/>
  <c r="CA663" i="1"/>
  <c r="CZ663" i="1"/>
  <c r="DF663" i="1"/>
  <c r="DJ663" i="1" s="1"/>
  <c r="DE663" i="1"/>
  <c r="DI663" i="1" s="1"/>
  <c r="DG663" i="1"/>
  <c r="DK663" i="1" s="1"/>
  <c r="DH663" i="1"/>
  <c r="DL663" i="1" s="1"/>
  <c r="CG303" i="1"/>
  <c r="DS303" i="1"/>
  <c r="DW303" i="1" s="1"/>
  <c r="DR303" i="1"/>
  <c r="DV303" i="1" s="1"/>
  <c r="DT303" i="1"/>
  <c r="DX303" i="1" s="1"/>
  <c r="DU303" i="1"/>
  <c r="DY303" i="1" s="1"/>
  <c r="CA737" i="1"/>
  <c r="CZ737" i="1"/>
  <c r="DE737" i="1"/>
  <c r="DI737" i="1" s="1"/>
  <c r="DF737" i="1"/>
  <c r="DJ737" i="1" s="1"/>
  <c r="DH737" i="1"/>
  <c r="DL737" i="1" s="1"/>
  <c r="DG737" i="1"/>
  <c r="DK737" i="1" s="1"/>
  <c r="CG914" i="1"/>
  <c r="DR914" i="1"/>
  <c r="DV914" i="1" s="1"/>
  <c r="DS914" i="1"/>
  <c r="DW914" i="1" s="1"/>
  <c r="DU914" i="1"/>
  <c r="DY914" i="1" s="1"/>
  <c r="DT914" i="1"/>
  <c r="DX914" i="1" s="1"/>
  <c r="CG616" i="1"/>
  <c r="DS616" i="1"/>
  <c r="DW616" i="1" s="1"/>
  <c r="DR616" i="1"/>
  <c r="DV616" i="1" s="1"/>
  <c r="DU616" i="1"/>
  <c r="DY616" i="1" s="1"/>
  <c r="DT616" i="1"/>
  <c r="DX616" i="1" s="1"/>
  <c r="CA20" i="1"/>
  <c r="CZ20" i="1"/>
  <c r="DE20" i="1"/>
  <c r="DI20" i="1" s="1"/>
  <c r="DF20" i="1"/>
  <c r="DJ20" i="1" s="1"/>
  <c r="DH20" i="1"/>
  <c r="DL20" i="1" s="1"/>
  <c r="DG20" i="1"/>
  <c r="DK20" i="1" s="1"/>
  <c r="CA309" i="1"/>
  <c r="CZ309" i="1"/>
  <c r="DF309" i="1"/>
  <c r="DJ309" i="1" s="1"/>
  <c r="DE309" i="1"/>
  <c r="DI309" i="1" s="1"/>
  <c r="DH309" i="1"/>
  <c r="DL309" i="1" s="1"/>
  <c r="DG309" i="1"/>
  <c r="DK309" i="1" s="1"/>
  <c r="CG588" i="1"/>
  <c r="DR588" i="1"/>
  <c r="DV588" i="1" s="1"/>
  <c r="DS588" i="1"/>
  <c r="DW588" i="1" s="1"/>
  <c r="DU588" i="1"/>
  <c r="DY588" i="1" s="1"/>
  <c r="DT588" i="1"/>
  <c r="DX588" i="1" s="1"/>
  <c r="CA337" i="1"/>
  <c r="CZ337" i="1"/>
  <c r="DE337" i="1"/>
  <c r="DI337" i="1" s="1"/>
  <c r="DF337" i="1"/>
  <c r="DJ337" i="1" s="1"/>
  <c r="DH337" i="1"/>
  <c r="DL337" i="1" s="1"/>
  <c r="DG337" i="1"/>
  <c r="DK337" i="1" s="1"/>
  <c r="CA601" i="1"/>
  <c r="CZ601" i="1"/>
  <c r="DF601" i="1"/>
  <c r="DJ601" i="1" s="1"/>
  <c r="DE601" i="1"/>
  <c r="DI601" i="1" s="1"/>
  <c r="DH601" i="1"/>
  <c r="DL601" i="1" s="1"/>
  <c r="DG601" i="1"/>
  <c r="DK601" i="1" s="1"/>
  <c r="CA412" i="1"/>
  <c r="CZ412" i="1"/>
  <c r="DE412" i="1"/>
  <c r="DI412" i="1" s="1"/>
  <c r="DF412" i="1"/>
  <c r="DJ412" i="1" s="1"/>
  <c r="DH412" i="1"/>
  <c r="DL412" i="1" s="1"/>
  <c r="DG412" i="1"/>
  <c r="DK412" i="1" s="1"/>
  <c r="CG980" i="1"/>
  <c r="DR980" i="1"/>
  <c r="DV980" i="1" s="1"/>
  <c r="DS980" i="1"/>
  <c r="DW980" i="1" s="1"/>
  <c r="DT980" i="1"/>
  <c r="DX980" i="1" s="1"/>
  <c r="DU980" i="1"/>
  <c r="DY980" i="1" s="1"/>
  <c r="CA394" i="1"/>
  <c r="CZ394" i="1"/>
  <c r="DF394" i="1"/>
  <c r="DJ394" i="1" s="1"/>
  <c r="DE394" i="1"/>
  <c r="DI394" i="1" s="1"/>
  <c r="DH394" i="1"/>
  <c r="DL394" i="1" s="1"/>
  <c r="DG394" i="1"/>
  <c r="DK394" i="1" s="1"/>
  <c r="CA793" i="1"/>
  <c r="DE793" i="1"/>
  <c r="DF793" i="1"/>
  <c r="DG793" i="1"/>
  <c r="DH793" i="1"/>
  <c r="CA746" i="1"/>
  <c r="DF746" i="1"/>
  <c r="DE746" i="1"/>
  <c r="DG746" i="1"/>
  <c r="DH746" i="1"/>
  <c r="CG478" i="1"/>
  <c r="DR478" i="1"/>
  <c r="DS478" i="1"/>
  <c r="DT478" i="1"/>
  <c r="DU478" i="1"/>
  <c r="CA378" i="1"/>
  <c r="DE378" i="1"/>
  <c r="DF378" i="1"/>
  <c r="DG378" i="1"/>
  <c r="DH378" i="1"/>
  <c r="CA960" i="1"/>
  <c r="DE960" i="1"/>
  <c r="DF960" i="1"/>
  <c r="DH960" i="1"/>
  <c r="DG960" i="1"/>
  <c r="DS22" i="1"/>
  <c r="DR22" i="1"/>
  <c r="DT22" i="1"/>
  <c r="DU22" i="1"/>
  <c r="DS602" i="1"/>
  <c r="DR602" i="1"/>
  <c r="DU602" i="1"/>
  <c r="DT602" i="1"/>
  <c r="CA21" i="1"/>
  <c r="DE21" i="1"/>
  <c r="DF21" i="1"/>
  <c r="DH21" i="1"/>
  <c r="DG21" i="1"/>
  <c r="DF708" i="1"/>
  <c r="DE708" i="1"/>
  <c r="DH708" i="1"/>
  <c r="DG708" i="1"/>
  <c r="CG5" i="1"/>
  <c r="DR5" i="1"/>
  <c r="DV5" i="1" s="1"/>
  <c r="DS5" i="1"/>
  <c r="DW5" i="1" s="1"/>
  <c r="DU5" i="1"/>
  <c r="DY5" i="1" s="1"/>
  <c r="DT5" i="1"/>
  <c r="DX5" i="1" s="1"/>
  <c r="CG442" i="1"/>
  <c r="DS442" i="1"/>
  <c r="DW442" i="1" s="1"/>
  <c r="DR442" i="1"/>
  <c r="DV442" i="1" s="1"/>
  <c r="DU442" i="1"/>
  <c r="DY442" i="1" s="1"/>
  <c r="DT442" i="1"/>
  <c r="DX442" i="1" s="1"/>
  <c r="CA198" i="1"/>
  <c r="CZ198" i="1"/>
  <c r="DE198" i="1"/>
  <c r="DI198" i="1" s="1"/>
  <c r="DF198" i="1"/>
  <c r="DJ198" i="1" s="1"/>
  <c r="DH198" i="1"/>
  <c r="DL198" i="1" s="1"/>
  <c r="DG198" i="1"/>
  <c r="DK198" i="1" s="1"/>
  <c r="DS903" i="1"/>
  <c r="DW903" i="1" s="1"/>
  <c r="DR903" i="1"/>
  <c r="DV903" i="1" s="1"/>
  <c r="DU903" i="1"/>
  <c r="DY903" i="1" s="1"/>
  <c r="DT903" i="1"/>
  <c r="DX903" i="1" s="1"/>
  <c r="CG716" i="1"/>
  <c r="DS716" i="1"/>
  <c r="DW716" i="1" s="1"/>
  <c r="DR716" i="1"/>
  <c r="DV716" i="1" s="1"/>
  <c r="DT716" i="1"/>
  <c r="DX716" i="1" s="1"/>
  <c r="DU716" i="1"/>
  <c r="DY716" i="1" s="1"/>
  <c r="CG78" i="1"/>
  <c r="DS78" i="1"/>
  <c r="DW78" i="1" s="1"/>
  <c r="DR78" i="1"/>
  <c r="DV78" i="1" s="1"/>
  <c r="DT78" i="1"/>
  <c r="DX78" i="1" s="1"/>
  <c r="DU78" i="1"/>
  <c r="DY78" i="1" s="1"/>
  <c r="DS520" i="1"/>
  <c r="DR520" i="1"/>
  <c r="DU520" i="1"/>
  <c r="DT520" i="1"/>
  <c r="DR440" i="1"/>
  <c r="DS440" i="1"/>
  <c r="DU440" i="1"/>
  <c r="DT440" i="1"/>
  <c r="CA226" i="1"/>
  <c r="CZ226" i="1"/>
  <c r="DE226" i="1"/>
  <c r="DI226" i="1" s="1"/>
  <c r="DF226" i="1"/>
  <c r="DJ226" i="1" s="1"/>
  <c r="DH226" i="1"/>
  <c r="DL226" i="1" s="1"/>
  <c r="DG226" i="1"/>
  <c r="DK226" i="1" s="1"/>
  <c r="CG912" i="1"/>
  <c r="DS912" i="1"/>
  <c r="DW912" i="1" s="1"/>
  <c r="DR912" i="1"/>
  <c r="DV912" i="1" s="1"/>
  <c r="DT912" i="1"/>
  <c r="DX912" i="1" s="1"/>
  <c r="DU912" i="1"/>
  <c r="DY912" i="1" s="1"/>
  <c r="CA397" i="1"/>
  <c r="CZ397" i="1"/>
  <c r="DF397" i="1"/>
  <c r="DJ397" i="1" s="1"/>
  <c r="DE397" i="1"/>
  <c r="DI397" i="1" s="1"/>
  <c r="DH397" i="1"/>
  <c r="DL397" i="1" s="1"/>
  <c r="DG397" i="1"/>
  <c r="DK397" i="1" s="1"/>
  <c r="CG82" i="1"/>
  <c r="DR82" i="1"/>
  <c r="DV82" i="1" s="1"/>
  <c r="DS82" i="1"/>
  <c r="DW82" i="1" s="1"/>
  <c r="DU82" i="1"/>
  <c r="DY82" i="1" s="1"/>
  <c r="DT82" i="1"/>
  <c r="DX82" i="1" s="1"/>
  <c r="CA221" i="1"/>
  <c r="CZ221" i="1"/>
  <c r="DF221" i="1"/>
  <c r="DJ221" i="1" s="1"/>
  <c r="DE221" i="1"/>
  <c r="DI221" i="1" s="1"/>
  <c r="DH221" i="1"/>
  <c r="DL221" i="1" s="1"/>
  <c r="DG221" i="1"/>
  <c r="DK221" i="1" s="1"/>
  <c r="CA651" i="1"/>
  <c r="CZ651" i="1"/>
  <c r="DF651" i="1"/>
  <c r="DJ651" i="1" s="1"/>
  <c r="DE651" i="1"/>
  <c r="DI651" i="1" s="1"/>
  <c r="DH651" i="1"/>
  <c r="DL651" i="1" s="1"/>
  <c r="DG651" i="1"/>
  <c r="DK651" i="1" s="1"/>
  <c r="CG215" i="1"/>
  <c r="DR215" i="1"/>
  <c r="DV215" i="1" s="1"/>
  <c r="DS215" i="1"/>
  <c r="DW215" i="1" s="1"/>
  <c r="DU215" i="1"/>
  <c r="DY215" i="1" s="1"/>
  <c r="DT215" i="1"/>
  <c r="DX215" i="1" s="1"/>
  <c r="CG554" i="1"/>
  <c r="DR554" i="1"/>
  <c r="DV554" i="1" s="1"/>
  <c r="DS554" i="1"/>
  <c r="DW554" i="1" s="1"/>
  <c r="DT554" i="1"/>
  <c r="DX554" i="1" s="1"/>
  <c r="DU554" i="1"/>
  <c r="DY554" i="1" s="1"/>
  <c r="CG270" i="1"/>
  <c r="DS270" i="1"/>
  <c r="DW270" i="1" s="1"/>
  <c r="DR270" i="1"/>
  <c r="DV270" i="1" s="1"/>
  <c r="DT270" i="1"/>
  <c r="DX270" i="1" s="1"/>
  <c r="DU270" i="1"/>
  <c r="DY270" i="1" s="1"/>
  <c r="DF229" i="1"/>
  <c r="DE229" i="1"/>
  <c r="DG229" i="1"/>
  <c r="DH229" i="1"/>
  <c r="DR918" i="1"/>
  <c r="DS918" i="1"/>
  <c r="DT918" i="1"/>
  <c r="DU918" i="1"/>
  <c r="DE180" i="1"/>
  <c r="DF180" i="1"/>
  <c r="DH180" i="1"/>
  <c r="DG180" i="1"/>
  <c r="CA766" i="1"/>
  <c r="CZ766" i="1"/>
  <c r="DF766" i="1"/>
  <c r="DJ766" i="1" s="1"/>
  <c r="DE766" i="1"/>
  <c r="DI766" i="1" s="1"/>
  <c r="DH766" i="1"/>
  <c r="DL766" i="1" s="1"/>
  <c r="DG766" i="1"/>
  <c r="DK766" i="1" s="1"/>
  <c r="CG423" i="1"/>
  <c r="DS423" i="1"/>
  <c r="DW423" i="1" s="1"/>
  <c r="DR423" i="1"/>
  <c r="DV423" i="1" s="1"/>
  <c r="DU423" i="1"/>
  <c r="DY423" i="1" s="1"/>
  <c r="DT423" i="1"/>
  <c r="DX423" i="1" s="1"/>
  <c r="CG721" i="1"/>
  <c r="DR721" i="1"/>
  <c r="DV721" i="1" s="1"/>
  <c r="DS721" i="1"/>
  <c r="DW721" i="1" s="1"/>
  <c r="DT721" i="1"/>
  <c r="DX721" i="1" s="1"/>
  <c r="DU721" i="1"/>
  <c r="DY721" i="1" s="1"/>
  <c r="CG183" i="1"/>
  <c r="DS183" i="1"/>
  <c r="DW183" i="1" s="1"/>
  <c r="DR183" i="1"/>
  <c r="DV183" i="1" s="1"/>
  <c r="DU183" i="1"/>
  <c r="DY183" i="1" s="1"/>
  <c r="DT183" i="1"/>
  <c r="DX183" i="1" s="1"/>
  <c r="CA542" i="1"/>
  <c r="CZ542" i="1"/>
  <c r="DF542" i="1"/>
  <c r="DJ542" i="1" s="1"/>
  <c r="DE542" i="1"/>
  <c r="DI542" i="1" s="1"/>
  <c r="DH542" i="1"/>
  <c r="DL542" i="1" s="1"/>
  <c r="DG542" i="1"/>
  <c r="DK542" i="1" s="1"/>
  <c r="CG777" i="1"/>
  <c r="DR777" i="1"/>
  <c r="DV777" i="1" s="1"/>
  <c r="DS777" i="1"/>
  <c r="DW777" i="1" s="1"/>
  <c r="DT777" i="1"/>
  <c r="DX777" i="1" s="1"/>
  <c r="DU777" i="1"/>
  <c r="DY777" i="1" s="1"/>
  <c r="CG53" i="1"/>
  <c r="DR53" i="1"/>
  <c r="DV53" i="1" s="1"/>
  <c r="DS53" i="1"/>
  <c r="DW53" i="1" s="1"/>
  <c r="DU53" i="1"/>
  <c r="DY53" i="1" s="1"/>
  <c r="DT53" i="1"/>
  <c r="DX53" i="1" s="1"/>
  <c r="CA317" i="1"/>
  <c r="CZ317" i="1"/>
  <c r="DE317" i="1"/>
  <c r="DI317" i="1" s="1"/>
  <c r="DF317" i="1"/>
  <c r="DJ317" i="1" s="1"/>
  <c r="DH317" i="1"/>
  <c r="DL317" i="1" s="1"/>
  <c r="DG317" i="1"/>
  <c r="DK317" i="1" s="1"/>
  <c r="CG770" i="1"/>
  <c r="DR770" i="1"/>
  <c r="DV770" i="1" s="1"/>
  <c r="DS770" i="1"/>
  <c r="DW770" i="1" s="1"/>
  <c r="DT770" i="1"/>
  <c r="DX770" i="1" s="1"/>
  <c r="DU770" i="1"/>
  <c r="DY770" i="1" s="1"/>
  <c r="CA639" i="1"/>
  <c r="CZ639" i="1"/>
  <c r="DF639" i="1"/>
  <c r="DJ639" i="1" s="1"/>
  <c r="DE639" i="1"/>
  <c r="DI639" i="1" s="1"/>
  <c r="DH639" i="1"/>
  <c r="DL639" i="1" s="1"/>
  <c r="DG639" i="1"/>
  <c r="DK639" i="1" s="1"/>
  <c r="CG400" i="1"/>
  <c r="DS400" i="1"/>
  <c r="DW400" i="1" s="1"/>
  <c r="DR400" i="1"/>
  <c r="DV400" i="1" s="1"/>
  <c r="DU400" i="1"/>
  <c r="DY400" i="1" s="1"/>
  <c r="DT400" i="1"/>
  <c r="DX400" i="1" s="1"/>
  <c r="CA881" i="1"/>
  <c r="CZ881" i="1"/>
  <c r="DF881" i="1"/>
  <c r="DJ881" i="1" s="1"/>
  <c r="DE881" i="1"/>
  <c r="DI881" i="1" s="1"/>
  <c r="DG881" i="1"/>
  <c r="DK881" i="1" s="1"/>
  <c r="DH881" i="1"/>
  <c r="DL881" i="1" s="1"/>
  <c r="CG250" i="1"/>
  <c r="DR250" i="1"/>
  <c r="DV250" i="1" s="1"/>
  <c r="DS250" i="1"/>
  <c r="DW250" i="1" s="1"/>
  <c r="DU250" i="1"/>
  <c r="DY250" i="1" s="1"/>
  <c r="DT250" i="1"/>
  <c r="DX250" i="1" s="1"/>
  <c r="CA764" i="1"/>
  <c r="CZ764" i="1"/>
  <c r="DE764" i="1"/>
  <c r="DI764" i="1" s="1"/>
  <c r="DF764" i="1"/>
  <c r="DJ764" i="1" s="1"/>
  <c r="DG764" i="1"/>
  <c r="DK764" i="1" s="1"/>
  <c r="DH764" i="1"/>
  <c r="DL764" i="1" s="1"/>
  <c r="CG240" i="1"/>
  <c r="DS240" i="1"/>
  <c r="DW240" i="1" s="1"/>
  <c r="DR240" i="1"/>
  <c r="DV240" i="1" s="1"/>
  <c r="DT240" i="1"/>
  <c r="DX240" i="1" s="1"/>
  <c r="DU240" i="1"/>
  <c r="DY240" i="1" s="1"/>
  <c r="CA117" i="1"/>
  <c r="CZ117" i="1"/>
  <c r="DF117" i="1"/>
  <c r="DJ117" i="1" s="1"/>
  <c r="DE117" i="1"/>
  <c r="DI117" i="1" s="1"/>
  <c r="DH117" i="1"/>
  <c r="DL117" i="1" s="1"/>
  <c r="DG117" i="1"/>
  <c r="DK117" i="1" s="1"/>
  <c r="CG473" i="1"/>
  <c r="DR473" i="1"/>
  <c r="DV473" i="1" s="1"/>
  <c r="DS473" i="1"/>
  <c r="DW473" i="1" s="1"/>
  <c r="DU473" i="1"/>
  <c r="DY473" i="1" s="1"/>
  <c r="DT473" i="1"/>
  <c r="DX473" i="1" s="1"/>
  <c r="CA923" i="1"/>
  <c r="CZ923" i="1"/>
  <c r="DF923" i="1"/>
  <c r="DJ923" i="1" s="1"/>
  <c r="DE923" i="1"/>
  <c r="DI923" i="1" s="1"/>
  <c r="DH923" i="1"/>
  <c r="DL923" i="1" s="1"/>
  <c r="DG923" i="1"/>
  <c r="DK923" i="1" s="1"/>
  <c r="CA772" i="1"/>
  <c r="CZ772" i="1"/>
  <c r="DE772" i="1"/>
  <c r="DI772" i="1" s="1"/>
  <c r="DF772" i="1"/>
  <c r="DJ772" i="1" s="1"/>
  <c r="DG772" i="1"/>
  <c r="DK772" i="1" s="1"/>
  <c r="DH772" i="1"/>
  <c r="DL772" i="1" s="1"/>
  <c r="CA738" i="1"/>
  <c r="CZ738" i="1"/>
  <c r="DE738" i="1"/>
  <c r="DI738" i="1" s="1"/>
  <c r="DF738" i="1"/>
  <c r="DJ738" i="1" s="1"/>
  <c r="DH738" i="1"/>
  <c r="DL738" i="1" s="1"/>
  <c r="DG738" i="1"/>
  <c r="DK738" i="1" s="1"/>
  <c r="CA129" i="1"/>
  <c r="CZ129" i="1"/>
  <c r="DF129" i="1"/>
  <c r="DJ129" i="1" s="1"/>
  <c r="DE129" i="1"/>
  <c r="DI129" i="1" s="1"/>
  <c r="DH129" i="1"/>
  <c r="DL129" i="1" s="1"/>
  <c r="DG129" i="1"/>
  <c r="DK129" i="1" s="1"/>
  <c r="CG205" i="1"/>
  <c r="DS205" i="1"/>
  <c r="DW205" i="1" s="1"/>
  <c r="DR205" i="1"/>
  <c r="DV205" i="1" s="1"/>
  <c r="DU205" i="1"/>
  <c r="DY205" i="1" s="1"/>
  <c r="DT205" i="1"/>
  <c r="DX205" i="1" s="1"/>
  <c r="CA945" i="1"/>
  <c r="CZ945" i="1"/>
  <c r="DE945" i="1"/>
  <c r="DI945" i="1" s="1"/>
  <c r="DF945" i="1"/>
  <c r="DJ945" i="1" s="1"/>
  <c r="DH945" i="1"/>
  <c r="DL945" i="1" s="1"/>
  <c r="DG945" i="1"/>
  <c r="DK945" i="1" s="1"/>
  <c r="CA792" i="1"/>
  <c r="CZ792" i="1"/>
  <c r="DF792" i="1"/>
  <c r="DJ792" i="1" s="1"/>
  <c r="DE792" i="1"/>
  <c r="DI792" i="1" s="1"/>
  <c r="DG792" i="1"/>
  <c r="DK792" i="1" s="1"/>
  <c r="DH792" i="1"/>
  <c r="DL792" i="1" s="1"/>
  <c r="DS110" i="1"/>
  <c r="DW110" i="1" s="1"/>
  <c r="DR110" i="1"/>
  <c r="DT110" i="1"/>
  <c r="DU110" i="1"/>
  <c r="DS49" i="1"/>
  <c r="DR49" i="1"/>
  <c r="DT49" i="1"/>
  <c r="DU49" i="1"/>
  <c r="DE837" i="1"/>
  <c r="DF837" i="1"/>
  <c r="DH837" i="1"/>
  <c r="DG837" i="1"/>
  <c r="CG578" i="1"/>
  <c r="DR578" i="1"/>
  <c r="DS578" i="1"/>
  <c r="DT578" i="1"/>
  <c r="DU578" i="1"/>
  <c r="CA238" i="1"/>
  <c r="CZ238" i="1"/>
  <c r="DF238" i="1"/>
  <c r="DJ238" i="1" s="1"/>
  <c r="DE238" i="1"/>
  <c r="DI238" i="1" s="1"/>
  <c r="DH238" i="1"/>
  <c r="DL238" i="1" s="1"/>
  <c r="DG238" i="1"/>
  <c r="DK238" i="1" s="1"/>
  <c r="CG597" i="1"/>
  <c r="DS597" i="1"/>
  <c r="DW597" i="1" s="1"/>
  <c r="DR597" i="1"/>
  <c r="DV597" i="1" s="1"/>
  <c r="DU597" i="1"/>
  <c r="DY597" i="1" s="1"/>
  <c r="DT597" i="1"/>
  <c r="DX597" i="1" s="1"/>
  <c r="CA964" i="1"/>
  <c r="CZ964" i="1"/>
  <c r="DE964" i="1"/>
  <c r="DI964" i="1" s="1"/>
  <c r="DF964" i="1"/>
  <c r="DJ964" i="1" s="1"/>
  <c r="DG964" i="1"/>
  <c r="DK964" i="1" s="1"/>
  <c r="DH964" i="1"/>
  <c r="DL964" i="1" s="1"/>
  <c r="CG66" i="1"/>
  <c r="DR66" i="1"/>
  <c r="DV66" i="1" s="1"/>
  <c r="DS66" i="1"/>
  <c r="DW66" i="1" s="1"/>
  <c r="DT66" i="1"/>
  <c r="DX66" i="1" s="1"/>
  <c r="DU66" i="1"/>
  <c r="DY66" i="1" s="1"/>
  <c r="DS288" i="1"/>
  <c r="DR288" i="1"/>
  <c r="DT288" i="1"/>
  <c r="DU288" i="1"/>
  <c r="CA395" i="1"/>
  <c r="DF395" i="1"/>
  <c r="DE395" i="1"/>
  <c r="DH395" i="1"/>
  <c r="DG395" i="1"/>
  <c r="DS821" i="1"/>
  <c r="DR821" i="1"/>
  <c r="DT821" i="1"/>
  <c r="DU821" i="1"/>
  <c r="CA89" i="1"/>
  <c r="DE89" i="1"/>
  <c r="DF89" i="1"/>
  <c r="DG89" i="1"/>
  <c r="DH89" i="1"/>
  <c r="CG331" i="1"/>
  <c r="DS331" i="1"/>
  <c r="DW331" i="1" s="1"/>
  <c r="DR331" i="1"/>
  <c r="DV331" i="1" s="1"/>
  <c r="DU331" i="1"/>
  <c r="DY331" i="1" s="1"/>
  <c r="DT331" i="1"/>
  <c r="DX331" i="1" s="1"/>
  <c r="CA201" i="1"/>
  <c r="CZ201" i="1"/>
  <c r="DF201" i="1"/>
  <c r="DJ201" i="1" s="1"/>
  <c r="DE201" i="1"/>
  <c r="DI201" i="1" s="1"/>
  <c r="DH201" i="1"/>
  <c r="DL201" i="1" s="1"/>
  <c r="DG201" i="1"/>
  <c r="DK201" i="1" s="1"/>
  <c r="CA98" i="1"/>
  <c r="CZ98" i="1"/>
  <c r="DF98" i="1"/>
  <c r="DJ98" i="1" s="1"/>
  <c r="DE98" i="1"/>
  <c r="DI98" i="1" s="1"/>
  <c r="DH98" i="1"/>
  <c r="DL98" i="1" s="1"/>
  <c r="DG98" i="1"/>
  <c r="DK98" i="1" s="1"/>
  <c r="CA671" i="1"/>
  <c r="CZ671" i="1"/>
  <c r="DE671" i="1"/>
  <c r="DI671" i="1" s="1"/>
  <c r="DF671" i="1"/>
  <c r="DJ671" i="1" s="1"/>
  <c r="DH671" i="1"/>
  <c r="DL671" i="1" s="1"/>
  <c r="DG671" i="1"/>
  <c r="DK671" i="1" s="1"/>
  <c r="CA859" i="1"/>
  <c r="CZ859" i="1"/>
  <c r="DF859" i="1"/>
  <c r="DJ859" i="1" s="1"/>
  <c r="DE859" i="1"/>
  <c r="DI859" i="1" s="1"/>
  <c r="DG859" i="1"/>
  <c r="DK859" i="1" s="1"/>
  <c r="DH859" i="1"/>
  <c r="DL859" i="1" s="1"/>
  <c r="DS25" i="1"/>
  <c r="DW25" i="1" s="1"/>
  <c r="DR25" i="1"/>
  <c r="DV25" i="1" s="1"/>
  <c r="DU25" i="1"/>
  <c r="DY25" i="1" s="1"/>
  <c r="DT25" i="1"/>
  <c r="DX25" i="1" s="1"/>
  <c r="DR767" i="1"/>
  <c r="DV767" i="1" s="1"/>
  <c r="DS767" i="1"/>
  <c r="DW767" i="1" s="1"/>
  <c r="DT767" i="1"/>
  <c r="DX767" i="1" s="1"/>
  <c r="DU767" i="1"/>
  <c r="DY767" i="1" s="1"/>
  <c r="CA907" i="1"/>
  <c r="CZ907" i="1"/>
  <c r="DE907" i="1"/>
  <c r="DI907" i="1" s="1"/>
  <c r="DF907" i="1"/>
  <c r="DJ907" i="1" s="1"/>
  <c r="DH907" i="1"/>
  <c r="DL907" i="1" s="1"/>
  <c r="DG907" i="1"/>
  <c r="DK907" i="1" s="1"/>
  <c r="DS749" i="1"/>
  <c r="DW749" i="1" s="1"/>
  <c r="DR749" i="1"/>
  <c r="DV749" i="1" s="1"/>
  <c r="DU749" i="1"/>
  <c r="DY749" i="1" s="1"/>
  <c r="DT749" i="1"/>
  <c r="DX749" i="1" s="1"/>
  <c r="DS701" i="1"/>
  <c r="DW701" i="1" s="1"/>
  <c r="DR701" i="1"/>
  <c r="DU701" i="1"/>
  <c r="DY701" i="1" s="1"/>
  <c r="DT701" i="1"/>
  <c r="DR714" i="1"/>
  <c r="DV714" i="1" s="1"/>
  <c r="DS714" i="1"/>
  <c r="DW714" i="1" s="1"/>
  <c r="DT714" i="1"/>
  <c r="DX714" i="1" s="1"/>
  <c r="DU714" i="1"/>
  <c r="DY714" i="1" s="1"/>
  <c r="DS299" i="1"/>
  <c r="DW299" i="1" s="1"/>
  <c r="DR299" i="1"/>
  <c r="DT299" i="1"/>
  <c r="DU299" i="1"/>
  <c r="DR897" i="1"/>
  <c r="DS897" i="1"/>
  <c r="DT897" i="1"/>
  <c r="DU897" i="1"/>
  <c r="DE688" i="1"/>
  <c r="DF688" i="1"/>
  <c r="DH688" i="1"/>
  <c r="DG688" i="1"/>
  <c r="DE896" i="1"/>
  <c r="DF896" i="1"/>
  <c r="DG896" i="1"/>
  <c r="DH896" i="1"/>
  <c r="CA751" i="1"/>
  <c r="CZ751" i="1"/>
  <c r="DF751" i="1"/>
  <c r="DJ751" i="1" s="1"/>
  <c r="DE751" i="1"/>
  <c r="DI751" i="1" s="1"/>
  <c r="DH751" i="1"/>
  <c r="DL751" i="1" s="1"/>
  <c r="DG751" i="1"/>
  <c r="DK751" i="1" s="1"/>
  <c r="CG660" i="1"/>
  <c r="DS660" i="1"/>
  <c r="DW660" i="1" s="1"/>
  <c r="DR660" i="1"/>
  <c r="DV660" i="1" s="1"/>
  <c r="DT660" i="1"/>
  <c r="DX660" i="1" s="1"/>
  <c r="DU660" i="1"/>
  <c r="DY660" i="1" s="1"/>
  <c r="CA543" i="1"/>
  <c r="CZ543" i="1"/>
  <c r="DF543" i="1"/>
  <c r="DJ543" i="1" s="1"/>
  <c r="DE543" i="1"/>
  <c r="DI543" i="1" s="1"/>
  <c r="DG543" i="1"/>
  <c r="DK543" i="1" s="1"/>
  <c r="DH543" i="1"/>
  <c r="DL543" i="1" s="1"/>
  <c r="CG625" i="1"/>
  <c r="DR625" i="1"/>
  <c r="DS625" i="1"/>
  <c r="DU625" i="1"/>
  <c r="DT625" i="1"/>
  <c r="CG176" i="1"/>
  <c r="DR176" i="1"/>
  <c r="DS176" i="1"/>
  <c r="DU176" i="1"/>
  <c r="DT176" i="1"/>
  <c r="DS886" i="1"/>
  <c r="DW886" i="1" s="1"/>
  <c r="DR886" i="1"/>
  <c r="DV886" i="1" s="1"/>
  <c r="DT886" i="1"/>
  <c r="DX886" i="1" s="1"/>
  <c r="DU886" i="1"/>
  <c r="DY886" i="1" s="1"/>
  <c r="CA105" i="1"/>
  <c r="CZ105" i="1"/>
  <c r="DF105" i="1"/>
  <c r="DJ105" i="1" s="1"/>
  <c r="DE105" i="1"/>
  <c r="DI105" i="1" s="1"/>
  <c r="DG105" i="1"/>
  <c r="DK105" i="1" s="1"/>
  <c r="DH105" i="1"/>
  <c r="DL105" i="1" s="1"/>
  <c r="CA483" i="1"/>
  <c r="CZ483" i="1"/>
  <c r="DE483" i="1"/>
  <c r="DI483" i="1" s="1"/>
  <c r="DF483" i="1"/>
  <c r="DJ483" i="1" s="1"/>
  <c r="DH483" i="1"/>
  <c r="DL483" i="1" s="1"/>
  <c r="DG483" i="1"/>
  <c r="DK483" i="1" s="1"/>
  <c r="CA894" i="1"/>
  <c r="CZ894" i="1"/>
  <c r="DF894" i="1"/>
  <c r="DJ894" i="1" s="1"/>
  <c r="DE894" i="1"/>
  <c r="DI894" i="1" s="1"/>
  <c r="DH894" i="1"/>
  <c r="DL894" i="1" s="1"/>
  <c r="DG894" i="1"/>
  <c r="DK894" i="1" s="1"/>
  <c r="CA495" i="1"/>
  <c r="CZ495" i="1"/>
  <c r="DF495" i="1"/>
  <c r="DJ495" i="1" s="1"/>
  <c r="DE495" i="1"/>
  <c r="DI495" i="1" s="1"/>
  <c r="DH495" i="1"/>
  <c r="DL495" i="1" s="1"/>
  <c r="DG495" i="1"/>
  <c r="DK495" i="1" s="1"/>
  <c r="CA759" i="1"/>
  <c r="CZ759" i="1"/>
  <c r="DF759" i="1"/>
  <c r="DJ759" i="1" s="1"/>
  <c r="DE759" i="1"/>
  <c r="DI759" i="1" s="1"/>
  <c r="DH759" i="1"/>
  <c r="DL759" i="1" s="1"/>
  <c r="DG759" i="1"/>
  <c r="DK759" i="1" s="1"/>
  <c r="CA241" i="1"/>
  <c r="CZ241" i="1"/>
  <c r="DE241" i="1"/>
  <c r="DI241" i="1" s="1"/>
  <c r="DF241" i="1"/>
  <c r="DJ241" i="1" s="1"/>
  <c r="DH241" i="1"/>
  <c r="DL241" i="1" s="1"/>
  <c r="DG241" i="1"/>
  <c r="DK241" i="1" s="1"/>
  <c r="DR587" i="1"/>
  <c r="DV587" i="1" s="1"/>
  <c r="DS587" i="1"/>
  <c r="DW587" i="1" s="1"/>
  <c r="DT587" i="1"/>
  <c r="DX587" i="1" s="1"/>
  <c r="DU587" i="1"/>
  <c r="DY587" i="1" s="1"/>
  <c r="DS484" i="1"/>
  <c r="DW484" i="1" s="1"/>
  <c r="DR484" i="1"/>
  <c r="DV484" i="1" s="1"/>
  <c r="DU484" i="1"/>
  <c r="DY484" i="1" s="1"/>
  <c r="DT484" i="1"/>
  <c r="DX484" i="1" s="1"/>
  <c r="CA446" i="1"/>
  <c r="CZ446" i="1"/>
  <c r="DE446" i="1"/>
  <c r="DI446" i="1" s="1"/>
  <c r="DF446" i="1"/>
  <c r="DJ446" i="1" s="1"/>
  <c r="DG446" i="1"/>
  <c r="DK446" i="1" s="1"/>
  <c r="DH446" i="1"/>
  <c r="DL446" i="1" s="1"/>
  <c r="CA16" i="1"/>
  <c r="CZ16" i="1"/>
  <c r="DE16" i="1"/>
  <c r="DI16" i="1" s="1"/>
  <c r="DF16" i="1"/>
  <c r="DJ16" i="1" s="1"/>
  <c r="DH16" i="1"/>
  <c r="DL16" i="1" s="1"/>
  <c r="DG16" i="1"/>
  <c r="DK16" i="1" s="1"/>
  <c r="DS285" i="1"/>
  <c r="DW285" i="1" s="1"/>
  <c r="DR285" i="1"/>
  <c r="DV285" i="1" s="1"/>
  <c r="DU285" i="1"/>
  <c r="DY285" i="1" s="1"/>
  <c r="DT285" i="1"/>
  <c r="DX285" i="1" s="1"/>
  <c r="CA645" i="1"/>
  <c r="CZ645" i="1"/>
  <c r="DE645" i="1"/>
  <c r="DI645" i="1" s="1"/>
  <c r="DF645" i="1"/>
  <c r="DJ645" i="1" s="1"/>
  <c r="DH645" i="1"/>
  <c r="DL645" i="1" s="1"/>
  <c r="DG645" i="1"/>
  <c r="DK645" i="1" s="1"/>
  <c r="CA866" i="1"/>
  <c r="CZ866" i="1"/>
  <c r="DF866" i="1"/>
  <c r="DJ866" i="1" s="1"/>
  <c r="DE866" i="1"/>
  <c r="DI866" i="1" s="1"/>
  <c r="DG866" i="1"/>
  <c r="DK866" i="1" s="1"/>
  <c r="DH866" i="1"/>
  <c r="DL866" i="1" s="1"/>
  <c r="CA596" i="1"/>
  <c r="CZ596" i="1"/>
  <c r="DF596" i="1"/>
  <c r="DJ596" i="1" s="1"/>
  <c r="DE596" i="1"/>
  <c r="DI596" i="1" s="1"/>
  <c r="DG596" i="1"/>
  <c r="DK596" i="1" s="1"/>
  <c r="DH596" i="1"/>
  <c r="DL596" i="1" s="1"/>
  <c r="DS379" i="1"/>
  <c r="DW379" i="1" s="1"/>
  <c r="DR379" i="1"/>
  <c r="DV379" i="1" s="1"/>
  <c r="DU379" i="1"/>
  <c r="DY379" i="1" s="1"/>
  <c r="DT379" i="1"/>
  <c r="DX379" i="1" s="1"/>
  <c r="CA895" i="1"/>
  <c r="CZ895" i="1"/>
  <c r="DF895" i="1"/>
  <c r="DJ895" i="1" s="1"/>
  <c r="DE895" i="1"/>
  <c r="DI895" i="1" s="1"/>
  <c r="DH895" i="1"/>
  <c r="DL895" i="1" s="1"/>
  <c r="DG895" i="1"/>
  <c r="DK895" i="1" s="1"/>
  <c r="CA869" i="1"/>
  <c r="CZ869" i="1"/>
  <c r="DE869" i="1"/>
  <c r="DI869" i="1" s="1"/>
  <c r="DF869" i="1"/>
  <c r="DJ869" i="1" s="1"/>
  <c r="DH869" i="1"/>
  <c r="DL869" i="1" s="1"/>
  <c r="DG869" i="1"/>
  <c r="DK869" i="1" s="1"/>
  <c r="DR3" i="1"/>
  <c r="DV3" i="1" s="1"/>
  <c r="DS3" i="1"/>
  <c r="DW3" i="1" s="1"/>
  <c r="DT3" i="1"/>
  <c r="DX3" i="1" s="1"/>
  <c r="DU3" i="1"/>
  <c r="DY3" i="1" s="1"/>
  <c r="DR18" i="1"/>
  <c r="DV18" i="1" s="1"/>
  <c r="DS18" i="1"/>
  <c r="DW18" i="1" s="1"/>
  <c r="DU18" i="1"/>
  <c r="DY18" i="1" s="1"/>
  <c r="DT18" i="1"/>
  <c r="DX18" i="1" s="1"/>
  <c r="DR889" i="1"/>
  <c r="DV889" i="1" s="1"/>
  <c r="DS889" i="1"/>
  <c r="DW889" i="1" s="1"/>
  <c r="DT889" i="1"/>
  <c r="DX889" i="1" s="1"/>
  <c r="DU889" i="1"/>
  <c r="DY889" i="1" s="1"/>
  <c r="DS763" i="1"/>
  <c r="DW763" i="1" s="1"/>
  <c r="DR763" i="1"/>
  <c r="DV763" i="1" s="1"/>
  <c r="DT763" i="1"/>
  <c r="DX763" i="1" s="1"/>
  <c r="DU763" i="1"/>
  <c r="DY763" i="1" s="1"/>
  <c r="CG657" i="1"/>
  <c r="DS657" i="1"/>
  <c r="DW657" i="1" s="1"/>
  <c r="DR657" i="1"/>
  <c r="DV657" i="1" s="1"/>
  <c r="DT657" i="1"/>
  <c r="DX657" i="1" s="1"/>
  <c r="DU657" i="1"/>
  <c r="DY657" i="1" s="1"/>
  <c r="CG305" i="1"/>
  <c r="DS305" i="1"/>
  <c r="DW305" i="1" s="1"/>
  <c r="DR305" i="1"/>
  <c r="DV305" i="1" s="1"/>
  <c r="DT305" i="1"/>
  <c r="DX305" i="1" s="1"/>
  <c r="DU305" i="1"/>
  <c r="DY305" i="1" s="1"/>
  <c r="CG834" i="1"/>
  <c r="DS834" i="1"/>
  <c r="DW834" i="1" s="1"/>
  <c r="DR834" i="1"/>
  <c r="DV834" i="1" s="1"/>
  <c r="DT834" i="1"/>
  <c r="DX834" i="1" s="1"/>
  <c r="DU834" i="1"/>
  <c r="DY834" i="1" s="1"/>
  <c r="CA806" i="1"/>
  <c r="CZ806" i="1"/>
  <c r="DE806" i="1"/>
  <c r="DI806" i="1" s="1"/>
  <c r="DF806" i="1"/>
  <c r="DJ806" i="1" s="1"/>
  <c r="DH806" i="1"/>
  <c r="DL806" i="1" s="1"/>
  <c r="DG806" i="1"/>
  <c r="DK806" i="1" s="1"/>
  <c r="CA674" i="1"/>
  <c r="CZ674" i="1"/>
  <c r="DE674" i="1"/>
  <c r="DI674" i="1" s="1"/>
  <c r="DF674" i="1"/>
  <c r="DJ674" i="1" s="1"/>
  <c r="DG674" i="1"/>
  <c r="DK674" i="1" s="1"/>
  <c r="DH674" i="1"/>
  <c r="DL674" i="1" s="1"/>
  <c r="DR204" i="1"/>
  <c r="DV204" i="1" s="1"/>
  <c r="DS204" i="1"/>
  <c r="DW204" i="1" s="1"/>
  <c r="DT204" i="1"/>
  <c r="DX204" i="1" s="1"/>
  <c r="DU204" i="1"/>
  <c r="DY204" i="1" s="1"/>
  <c r="DR900" i="1"/>
  <c r="DS900" i="1"/>
  <c r="DU900" i="1"/>
  <c r="DT900" i="1"/>
  <c r="DS163" i="1"/>
  <c r="DR163" i="1"/>
  <c r="DT163" i="1"/>
  <c r="DU163" i="1"/>
  <c r="CA769" i="1"/>
  <c r="DE769" i="1"/>
  <c r="DF769" i="1"/>
  <c r="DG769" i="1"/>
  <c r="DH769" i="1"/>
  <c r="DS811" i="1"/>
  <c r="DR811" i="1"/>
  <c r="DU811" i="1"/>
  <c r="DT811" i="1"/>
  <c r="CA576" i="1"/>
  <c r="CZ576" i="1"/>
  <c r="DF576" i="1"/>
  <c r="DJ576" i="1" s="1"/>
  <c r="DE576" i="1"/>
  <c r="DI576" i="1" s="1"/>
  <c r="DG576" i="1"/>
  <c r="DK576" i="1" s="1"/>
  <c r="DH576" i="1"/>
  <c r="DL576" i="1" s="1"/>
  <c r="DR883" i="1"/>
  <c r="DV883" i="1" s="1"/>
  <c r="DS883" i="1"/>
  <c r="DW883" i="1" s="1"/>
  <c r="DT883" i="1"/>
  <c r="DX883" i="1" s="1"/>
  <c r="DU883" i="1"/>
  <c r="DY883" i="1" s="1"/>
  <c r="CA6" i="1"/>
  <c r="CZ6" i="1"/>
  <c r="DE6" i="1"/>
  <c r="DI6" i="1" s="1"/>
  <c r="DF6" i="1"/>
  <c r="DJ6" i="1" s="1"/>
  <c r="DH6" i="1"/>
  <c r="DL6" i="1" s="1"/>
  <c r="DG6" i="1"/>
  <c r="DK6" i="1" s="1"/>
  <c r="CA541" i="1"/>
  <c r="CZ541" i="1"/>
  <c r="DF541" i="1"/>
  <c r="DJ541" i="1" s="1"/>
  <c r="DE541" i="1"/>
  <c r="DI541" i="1" s="1"/>
  <c r="DG541" i="1"/>
  <c r="DK541" i="1" s="1"/>
  <c r="DH541" i="1"/>
  <c r="DL541" i="1" s="1"/>
  <c r="DS187" i="1"/>
  <c r="DW187" i="1" s="1"/>
  <c r="DR187" i="1"/>
  <c r="DV187" i="1" s="1"/>
  <c r="DT187" i="1"/>
  <c r="DX187" i="1" s="1"/>
  <c r="DU187" i="1"/>
  <c r="DY187" i="1" s="1"/>
  <c r="CA214" i="1"/>
  <c r="CZ214" i="1"/>
  <c r="DF214" i="1"/>
  <c r="DJ214" i="1" s="1"/>
  <c r="DE214" i="1"/>
  <c r="DI214" i="1" s="1"/>
  <c r="DG214" i="1"/>
  <c r="DK214" i="1" s="1"/>
  <c r="DH214" i="1"/>
  <c r="DL214" i="1" s="1"/>
  <c r="CA636" i="1"/>
  <c r="CZ636" i="1"/>
  <c r="DF636" i="1"/>
  <c r="DJ636" i="1" s="1"/>
  <c r="DE636" i="1"/>
  <c r="DI636" i="1" s="1"/>
  <c r="DH636" i="1"/>
  <c r="DL636" i="1" s="1"/>
  <c r="DG636" i="1"/>
  <c r="DK636" i="1" s="1"/>
  <c r="DS108" i="1"/>
  <c r="DW108" i="1" s="1"/>
  <c r="DR108" i="1"/>
  <c r="DV108" i="1" s="1"/>
  <c r="DT108" i="1"/>
  <c r="DX108" i="1" s="1"/>
  <c r="DU108" i="1"/>
  <c r="DY108" i="1" s="1"/>
  <c r="CA878" i="1"/>
  <c r="CZ878" i="1"/>
  <c r="DF878" i="1"/>
  <c r="DJ878" i="1" s="1"/>
  <c r="DE878" i="1"/>
  <c r="DI878" i="1" s="1"/>
  <c r="DG878" i="1"/>
  <c r="DK878" i="1" s="1"/>
  <c r="DH878" i="1"/>
  <c r="DL878" i="1" s="1"/>
  <c r="CA328" i="1"/>
  <c r="CZ328" i="1"/>
  <c r="DF328" i="1"/>
  <c r="DJ328" i="1" s="1"/>
  <c r="DE328" i="1"/>
  <c r="DI328" i="1" s="1"/>
  <c r="DG328" i="1"/>
  <c r="DK328" i="1" s="1"/>
  <c r="DH328" i="1"/>
  <c r="DL328" i="1" s="1"/>
  <c r="DS405" i="1"/>
  <c r="DW405" i="1" s="1"/>
  <c r="DR405" i="1"/>
  <c r="DV405" i="1" s="1"/>
  <c r="DU405" i="1"/>
  <c r="DY405" i="1" s="1"/>
  <c r="DT405" i="1"/>
  <c r="DX405" i="1" s="1"/>
  <c r="DR196" i="1"/>
  <c r="DV196" i="1" s="1"/>
  <c r="DS196" i="1"/>
  <c r="DW196" i="1" s="1"/>
  <c r="DU196" i="1"/>
  <c r="DY196" i="1" s="1"/>
  <c r="DT196" i="1"/>
  <c r="DX196" i="1" s="1"/>
  <c r="DK36" i="1"/>
  <c r="DL13" i="1"/>
  <c r="DK434" i="1"/>
  <c r="DK138" i="1"/>
  <c r="DK449" i="1"/>
  <c r="DK795" i="1"/>
  <c r="DL50" i="1"/>
  <c r="DL387" i="1"/>
  <c r="DK958" i="1"/>
  <c r="DL161" i="1"/>
  <c r="DK257" i="1"/>
  <c r="DK506" i="1"/>
  <c r="DK354" i="1"/>
  <c r="DL533" i="1"/>
  <c r="DK509" i="1"/>
  <c r="DK761" i="1"/>
  <c r="DL274" i="1"/>
  <c r="DK28" i="1"/>
  <c r="DL938" i="1"/>
  <c r="DL304" i="1"/>
  <c r="DK41" i="1"/>
  <c r="DL324" i="1"/>
  <c r="DK403" i="1"/>
  <c r="DK820" i="1"/>
  <c r="DK261" i="1"/>
  <c r="DL963" i="1"/>
  <c r="DL932" i="1"/>
  <c r="DK355" i="1"/>
  <c r="DL350" i="1"/>
  <c r="DK231" i="1"/>
  <c r="DK362" i="1"/>
  <c r="DK634" i="1"/>
  <c r="DK156" i="1"/>
  <c r="DL756" i="1"/>
  <c r="DK454" i="1"/>
  <c r="DL80" i="1"/>
  <c r="DK51" i="1"/>
  <c r="DL599" i="1"/>
  <c r="DK590" i="1"/>
  <c r="DK351" i="1"/>
  <c r="DL512" i="1"/>
  <c r="DK154" i="1"/>
  <c r="DL438" i="1"/>
  <c r="DL722" i="1"/>
  <c r="DK830" i="1"/>
  <c r="DK470" i="1"/>
  <c r="DL158" i="1"/>
  <c r="DL193" i="1"/>
  <c r="DL319" i="1"/>
  <c r="DL534" i="1"/>
  <c r="DL46" i="1"/>
  <c r="DK968" i="1"/>
  <c r="DK754" i="1"/>
  <c r="DK8" i="1"/>
  <c r="DL565" i="1"/>
  <c r="DL130" i="1"/>
  <c r="DK546" i="1"/>
  <c r="DL121" i="1"/>
  <c r="DK695" i="1"/>
  <c r="DK819" i="1"/>
  <c r="DK321" i="1"/>
  <c r="DK371" i="1"/>
  <c r="DK422" i="1"/>
  <c r="DK845" i="1"/>
  <c r="DK365" i="1"/>
  <c r="DK81" i="1"/>
  <c r="DK556" i="1"/>
  <c r="DL635" i="1"/>
  <c r="DK217" i="1"/>
  <c r="DL703" i="1"/>
  <c r="DK680" i="1"/>
  <c r="DL479" i="1"/>
  <c r="DK480" i="1"/>
  <c r="DK128" i="1"/>
  <c r="DL715" i="1"/>
  <c r="DL259" i="1"/>
  <c r="DK159" i="1"/>
  <c r="DK203" i="1"/>
  <c r="DK604" i="1"/>
  <c r="DL85" i="1"/>
  <c r="DK706" i="1"/>
  <c r="DL401" i="1"/>
  <c r="DK567" i="1"/>
  <c r="DK589" i="1"/>
  <c r="DL966" i="1"/>
  <c r="DL594" i="1"/>
  <c r="DK956" i="1"/>
  <c r="DK312" i="1"/>
  <c r="DK149" i="1"/>
  <c r="DK610" i="1"/>
  <c r="DK297" i="1"/>
  <c r="DG938" i="1"/>
  <c r="DK938" i="1" s="1"/>
  <c r="DH522" i="1"/>
  <c r="DL522" i="1" s="1"/>
  <c r="DT635" i="1"/>
  <c r="DX635" i="1" s="1"/>
  <c r="DU127" i="1"/>
  <c r="DY127" i="1" s="1"/>
  <c r="DG857" i="1"/>
  <c r="DK857" i="1" s="1"/>
  <c r="DT514" i="1"/>
  <c r="DX514" i="1" s="1"/>
  <c r="DT890" i="1"/>
  <c r="DG370" i="1"/>
  <c r="DK370" i="1" s="1"/>
  <c r="DT209" i="1"/>
  <c r="DX209" i="1" s="1"/>
  <c r="DG756" i="1"/>
  <c r="DK756" i="1" s="1"/>
  <c r="DG836" i="1"/>
  <c r="DK836" i="1" s="1"/>
  <c r="DH111" i="1"/>
  <c r="DL111" i="1" s="1"/>
  <c r="DU919" i="1"/>
  <c r="DY919" i="1" s="1"/>
  <c r="DH449" i="1"/>
  <c r="DL449" i="1" s="1"/>
  <c r="DG13" i="1"/>
  <c r="DK13" i="1" s="1"/>
  <c r="DU293" i="1"/>
  <c r="DY293" i="1" s="1"/>
  <c r="DJ539" i="1"/>
  <c r="DI64" i="1"/>
  <c r="DK797" i="1"/>
  <c r="DT937" i="1"/>
  <c r="DX937" i="1" s="1"/>
  <c r="DH640" i="1"/>
  <c r="DL640" i="1" s="1"/>
  <c r="DU702" i="1"/>
  <c r="DY702" i="1" s="1"/>
  <c r="DG514" i="1"/>
  <c r="DK514" i="1" s="1"/>
  <c r="DU114" i="1"/>
  <c r="DY114" i="1" s="1"/>
  <c r="DT511" i="1"/>
  <c r="DX511" i="1" s="1"/>
  <c r="DG264" i="1"/>
  <c r="DK264" i="1" s="1"/>
  <c r="DG534" i="1"/>
  <c r="DK534" i="1" s="1"/>
  <c r="DT620" i="1"/>
  <c r="DT947" i="1"/>
  <c r="DX947" i="1" s="1"/>
  <c r="DG871" i="1"/>
  <c r="DK871" i="1" s="1"/>
  <c r="DT552" i="1"/>
  <c r="DX552" i="1" s="1"/>
  <c r="DH434" i="1"/>
  <c r="DL434" i="1" s="1"/>
  <c r="DU931" i="1"/>
  <c r="DY931" i="1" s="1"/>
  <c r="DU669" i="1"/>
  <c r="DY669" i="1" s="1"/>
  <c r="DH956" i="1"/>
  <c r="DL956" i="1" s="1"/>
  <c r="DT946" i="1"/>
  <c r="DX946" i="1" s="1"/>
  <c r="DG271" i="1"/>
  <c r="DH968" i="1"/>
  <c r="DL968" i="1" s="1"/>
  <c r="DT27" i="1"/>
  <c r="DX27" i="1" s="1"/>
  <c r="DU161" i="1"/>
  <c r="DY161" i="1" s="1"/>
  <c r="DU138" i="1"/>
  <c r="DY138" i="1" s="1"/>
  <c r="DG844" i="1"/>
  <c r="DK844" i="1" s="1"/>
  <c r="DH231" i="1"/>
  <c r="DL231" i="1" s="1"/>
  <c r="DT617" i="1"/>
  <c r="DX617" i="1" s="1"/>
  <c r="DU570" i="1"/>
  <c r="DY570" i="1" s="1"/>
  <c r="DU753" i="1"/>
  <c r="DY753" i="1" s="1"/>
  <c r="DU920" i="1"/>
  <c r="DY920" i="1" s="1"/>
  <c r="DH83" i="1"/>
  <c r="DL83" i="1" s="1"/>
  <c r="DH318" i="1"/>
  <c r="DL318" i="1" s="1"/>
  <c r="DH604" i="1"/>
  <c r="DL604" i="1" s="1"/>
  <c r="DU513" i="1"/>
  <c r="DH621" i="1"/>
  <c r="DL621" i="1" s="1"/>
  <c r="DT274" i="1"/>
  <c r="DX274" i="1" s="1"/>
  <c r="DG728" i="1"/>
  <c r="DG709" i="1"/>
  <c r="DK709" i="1" s="1"/>
  <c r="DH590" i="1"/>
  <c r="DL590" i="1" s="1"/>
  <c r="DH144" i="1"/>
  <c r="DL144" i="1" s="1"/>
  <c r="DT106" i="1"/>
  <c r="DX106" i="1" s="1"/>
  <c r="DH496" i="1"/>
  <c r="DL496" i="1" s="1"/>
  <c r="DG753" i="1"/>
  <c r="DK753" i="1" s="1"/>
  <c r="DG553" i="1"/>
  <c r="DK553" i="1" s="1"/>
  <c r="DU318" i="1"/>
  <c r="DY318" i="1" s="1"/>
  <c r="DG177" i="1"/>
  <c r="DH154" i="1"/>
  <c r="DL154" i="1" s="1"/>
  <c r="DT905" i="1"/>
  <c r="DX905" i="1" s="1"/>
  <c r="DH36" i="1"/>
  <c r="DL36" i="1" s="1"/>
  <c r="DT709" i="1"/>
  <c r="DX709" i="1" s="1"/>
  <c r="DH559" i="1"/>
  <c r="DL559" i="1" s="1"/>
  <c r="DT287" i="1"/>
  <c r="DX287" i="1" s="1"/>
  <c r="DU304" i="1"/>
  <c r="DU612" i="1"/>
  <c r="DY612" i="1" s="1"/>
  <c r="DH680" i="1"/>
  <c r="DL680" i="1" s="1"/>
  <c r="DU812" i="1"/>
  <c r="DY812" i="1" s="1"/>
  <c r="DT302" i="1"/>
  <c r="DX302" i="1" s="1"/>
  <c r="DU650" i="1"/>
  <c r="DY650" i="1" s="1"/>
  <c r="DH15" i="1"/>
  <c r="DL15" i="1" s="1"/>
  <c r="DJ935" i="1"/>
  <c r="DU626" i="1"/>
  <c r="DY626" i="1" s="1"/>
  <c r="DG223" i="1"/>
  <c r="DK223" i="1" s="1"/>
  <c r="DL930" i="1"/>
  <c r="DG457" i="1"/>
  <c r="DK457" i="1" s="1"/>
  <c r="DU7" i="1"/>
  <c r="DY7" i="1" s="1"/>
  <c r="DH402" i="1"/>
  <c r="DL402" i="1" s="1"/>
  <c r="DU802" i="1"/>
  <c r="DY802" i="1" s="1"/>
  <c r="DG304" i="1"/>
  <c r="DK304" i="1" s="1"/>
  <c r="DG612" i="1"/>
  <c r="DK612" i="1" s="1"/>
  <c r="DT281" i="1"/>
  <c r="DX281" i="1" s="1"/>
  <c r="DT402" i="1"/>
  <c r="DX402" i="1" s="1"/>
  <c r="DT499" i="1"/>
  <c r="DX499" i="1" s="1"/>
  <c r="DG387" i="1"/>
  <c r="DK387" i="1" s="1"/>
  <c r="DH365" i="1"/>
  <c r="DL365" i="1" s="1"/>
  <c r="DU561" i="1"/>
  <c r="DY561" i="1" s="1"/>
  <c r="DU880" i="1"/>
  <c r="DY880" i="1" s="1"/>
  <c r="DU898" i="1"/>
  <c r="DY898" i="1" s="1"/>
  <c r="DG710" i="1"/>
  <c r="DK710" i="1" s="1"/>
  <c r="DH354" i="1"/>
  <c r="DL354" i="1" s="1"/>
  <c r="DU10" i="1"/>
  <c r="DY10" i="1" s="1"/>
  <c r="DH396" i="1"/>
  <c r="DL396" i="1" s="1"/>
  <c r="DL726" i="1"/>
  <c r="DT326" i="1"/>
  <c r="DX326" i="1" s="1"/>
  <c r="DG346" i="1"/>
  <c r="DU51" i="1"/>
  <c r="DY51" i="1" s="1"/>
  <c r="DT26" i="1"/>
  <c r="DX26" i="1" s="1"/>
  <c r="DJ798" i="1"/>
  <c r="DU948" i="1"/>
  <c r="DY948" i="1" s="1"/>
  <c r="DU316" i="1"/>
  <c r="DY316" i="1" s="1"/>
  <c r="DL414" i="1"/>
  <c r="DH808" i="1"/>
  <c r="DH272" i="1"/>
  <c r="DU182" i="1"/>
  <c r="DY182" i="1" s="1"/>
  <c r="DT623" i="1"/>
  <c r="DX623" i="1" s="1"/>
  <c r="DU149" i="1"/>
  <c r="DY149" i="1" s="1"/>
  <c r="DT233" i="1"/>
  <c r="DX233" i="1" s="1"/>
  <c r="DG88" i="1"/>
  <c r="DK88" i="1" s="1"/>
  <c r="DS223" i="1"/>
  <c r="DW223" i="1" s="1"/>
  <c r="DR223" i="1"/>
  <c r="DV223" i="1" s="1"/>
  <c r="CG99" i="1"/>
  <c r="DR99" i="1"/>
  <c r="DV99" i="1" s="1"/>
  <c r="DS99" i="1"/>
  <c r="DW99" i="1" s="1"/>
  <c r="CA880" i="1"/>
  <c r="CZ880" i="1"/>
  <c r="DE880" i="1"/>
  <c r="DI880" i="1" s="1"/>
  <c r="DF880" i="1"/>
  <c r="DJ880" i="1" s="1"/>
  <c r="CG67" i="1"/>
  <c r="DR67" i="1"/>
  <c r="DV67" i="1" s="1"/>
  <c r="DS67" i="1"/>
  <c r="DW67" i="1" s="1"/>
  <c r="CA146" i="1"/>
  <c r="CZ146" i="1"/>
  <c r="DF146" i="1"/>
  <c r="DJ146" i="1" s="1"/>
  <c r="DE146" i="1"/>
  <c r="DI146" i="1" s="1"/>
  <c r="CG433" i="1"/>
  <c r="DR433" i="1"/>
  <c r="DV433" i="1" s="1"/>
  <c r="DS433" i="1"/>
  <c r="DW433" i="1" s="1"/>
  <c r="CA416" i="1"/>
  <c r="CZ416" i="1"/>
  <c r="DE416" i="1"/>
  <c r="DI416" i="1" s="1"/>
  <c r="DF416" i="1"/>
  <c r="DJ416" i="1" s="1"/>
  <c r="CA571" i="1"/>
  <c r="CZ571" i="1"/>
  <c r="DE571" i="1"/>
  <c r="DI571" i="1" s="1"/>
  <c r="DF571" i="1"/>
  <c r="DJ571" i="1" s="1"/>
  <c r="CA973" i="1"/>
  <c r="CZ973" i="1"/>
  <c r="DF973" i="1"/>
  <c r="DJ973" i="1" s="1"/>
  <c r="DE973" i="1"/>
  <c r="DI973" i="1" s="1"/>
  <c r="CA920" i="1"/>
  <c r="CZ920" i="1"/>
  <c r="DE920" i="1"/>
  <c r="DI920" i="1" s="1"/>
  <c r="DF920" i="1"/>
  <c r="DJ920" i="1" s="1"/>
  <c r="CA563" i="1"/>
  <c r="CZ563" i="1"/>
  <c r="DE563" i="1"/>
  <c r="DI563" i="1" s="1"/>
  <c r="DF563" i="1"/>
  <c r="DJ563" i="1" s="1"/>
  <c r="DH563" i="1"/>
  <c r="DL563" i="1" s="1"/>
  <c r="DR91" i="1"/>
  <c r="DV91" i="1" s="1"/>
  <c r="DS91" i="1"/>
  <c r="DW91" i="1" s="1"/>
  <c r="DU91" i="1"/>
  <c r="DY91" i="1" s="1"/>
  <c r="CA796" i="1"/>
  <c r="CZ796" i="1"/>
  <c r="DE796" i="1"/>
  <c r="DI796" i="1" s="1"/>
  <c r="DF796" i="1"/>
  <c r="DJ796" i="1" s="1"/>
  <c r="DH796" i="1"/>
  <c r="DL796" i="1" s="1"/>
  <c r="CA437" i="1"/>
  <c r="CZ437" i="1"/>
  <c r="DF437" i="1"/>
  <c r="DJ437" i="1" s="1"/>
  <c r="DE437" i="1"/>
  <c r="DI437" i="1" s="1"/>
  <c r="DH437" i="1"/>
  <c r="DL437" i="1" s="1"/>
  <c r="CA298" i="1"/>
  <c r="CZ298" i="1"/>
  <c r="DF298" i="1"/>
  <c r="DJ298" i="1" s="1"/>
  <c r="DE298" i="1"/>
  <c r="DI298" i="1" s="1"/>
  <c r="DH298" i="1"/>
  <c r="DL298" i="1" s="1"/>
  <c r="DS255" i="1"/>
  <c r="DR255" i="1"/>
  <c r="DU255" i="1"/>
  <c r="DY255" i="1" s="1"/>
  <c r="CA548" i="1"/>
  <c r="CZ548" i="1"/>
  <c r="DE548" i="1"/>
  <c r="DI548" i="1" s="1"/>
  <c r="DF548" i="1"/>
  <c r="DJ548" i="1" s="1"/>
  <c r="DR922" i="1"/>
  <c r="DV922" i="1" s="1"/>
  <c r="DS922" i="1"/>
  <c r="DW922" i="1" s="1"/>
  <c r="DU922" i="1"/>
  <c r="DY922" i="1" s="1"/>
  <c r="CA748" i="1"/>
  <c r="CZ748" i="1"/>
  <c r="DE748" i="1"/>
  <c r="DI748" i="1" s="1"/>
  <c r="DF748" i="1"/>
  <c r="DJ748" i="1" s="1"/>
  <c r="CA487" i="1"/>
  <c r="CZ487" i="1"/>
  <c r="DE487" i="1"/>
  <c r="DI487" i="1" s="1"/>
  <c r="DF487" i="1"/>
  <c r="DJ487" i="1" s="1"/>
  <c r="CA942" i="1"/>
  <c r="CZ942" i="1"/>
  <c r="DE942" i="1"/>
  <c r="DI942" i="1" s="1"/>
  <c r="DF942" i="1"/>
  <c r="DJ942" i="1" s="1"/>
  <c r="DS93" i="1"/>
  <c r="DW93" i="1" s="1"/>
  <c r="DR93" i="1"/>
  <c r="DV93" i="1" s="1"/>
  <c r="CA453" i="1"/>
  <c r="CZ453" i="1"/>
  <c r="DE453" i="1"/>
  <c r="DI453" i="1" s="1"/>
  <c r="DF453" i="1"/>
  <c r="DJ453" i="1" s="1"/>
  <c r="CA948" i="1"/>
  <c r="DE948" i="1"/>
  <c r="DF948" i="1"/>
  <c r="CA31" i="1"/>
  <c r="CZ31" i="1"/>
  <c r="DE31" i="1"/>
  <c r="DI31" i="1" s="1"/>
  <c r="DF31" i="1"/>
  <c r="DJ31" i="1" s="1"/>
  <c r="DR339" i="1"/>
  <c r="DV339" i="1" s="1"/>
  <c r="DS339" i="1"/>
  <c r="DW339" i="1" s="1"/>
  <c r="CA863" i="1"/>
  <c r="CZ863" i="1"/>
  <c r="DE863" i="1"/>
  <c r="DI863" i="1" s="1"/>
  <c r="DF863" i="1"/>
  <c r="DJ863" i="1" s="1"/>
  <c r="DS614" i="1"/>
  <c r="DW614" i="1" s="1"/>
  <c r="DR614" i="1"/>
  <c r="DV614" i="1" s="1"/>
  <c r="CA162" i="1"/>
  <c r="CZ162" i="1"/>
  <c r="DF162" i="1"/>
  <c r="DJ162" i="1" s="1"/>
  <c r="DE162" i="1"/>
  <c r="DI162" i="1" s="1"/>
  <c r="CA464" i="1"/>
  <c r="CZ464" i="1"/>
  <c r="DF464" i="1"/>
  <c r="DJ464" i="1" s="1"/>
  <c r="DE464" i="1"/>
  <c r="DI464" i="1" s="1"/>
  <c r="CA23" i="1"/>
  <c r="CZ23" i="1"/>
  <c r="DE23" i="1"/>
  <c r="DI23" i="1" s="1"/>
  <c r="DF23" i="1"/>
  <c r="DJ23" i="1" s="1"/>
  <c r="DS477" i="1"/>
  <c r="DW477" i="1" s="1"/>
  <c r="DR477" i="1"/>
  <c r="DV477" i="1" s="1"/>
  <c r="CA490" i="1"/>
  <c r="CZ490" i="1"/>
  <c r="DF490" i="1"/>
  <c r="DJ490" i="1" s="1"/>
  <c r="DE490" i="1"/>
  <c r="DI490" i="1" s="1"/>
  <c r="DH490" i="1"/>
  <c r="DL490" i="1" s="1"/>
  <c r="CG621" i="1"/>
  <c r="DR621" i="1"/>
  <c r="DV621" i="1" s="1"/>
  <c r="DS621" i="1"/>
  <c r="DW621" i="1" s="1"/>
  <c r="CA109" i="1"/>
  <c r="CZ109" i="1"/>
  <c r="DE109" i="1"/>
  <c r="DI109" i="1" s="1"/>
  <c r="DF109" i="1"/>
  <c r="DJ109" i="1" s="1"/>
  <c r="CA959" i="1"/>
  <c r="CZ959" i="1"/>
  <c r="DF959" i="1"/>
  <c r="DJ959" i="1" s="1"/>
  <c r="DE959" i="1"/>
  <c r="DI959" i="1" s="1"/>
  <c r="CA420" i="1"/>
  <c r="CZ420" i="1"/>
  <c r="DF420" i="1"/>
  <c r="DJ420" i="1" s="1"/>
  <c r="DE420" i="1"/>
  <c r="DI420" i="1" s="1"/>
  <c r="DR166" i="1"/>
  <c r="DV166" i="1" s="1"/>
  <c r="DS166" i="1"/>
  <c r="DW166" i="1" s="1"/>
  <c r="CG568" i="1"/>
  <c r="DS568" i="1"/>
  <c r="DW568" i="1" s="1"/>
  <c r="DR568" i="1"/>
  <c r="DV568" i="1" s="1"/>
  <c r="DS445" i="1"/>
  <c r="DW445" i="1" s="1"/>
  <c r="DR445" i="1"/>
  <c r="DV445" i="1" s="1"/>
  <c r="DS278" i="1"/>
  <c r="DW278" i="1" s="1"/>
  <c r="DR278" i="1"/>
  <c r="DV278" i="1" s="1"/>
  <c r="CA45" i="1"/>
  <c r="DF45" i="1"/>
  <c r="DE45" i="1"/>
  <c r="CA598" i="1"/>
  <c r="DF598" i="1"/>
  <c r="DE598" i="1"/>
  <c r="CG817" i="1"/>
  <c r="DR817" i="1"/>
  <c r="DV817" i="1" s="1"/>
  <c r="DS817" i="1"/>
  <c r="DW817" i="1" s="1"/>
  <c r="CA843" i="1"/>
  <c r="DE843" i="1"/>
  <c r="DI843" i="1" s="1"/>
  <c r="DF843" i="1"/>
  <c r="CA430" i="1"/>
  <c r="CZ430" i="1"/>
  <c r="DF430" i="1"/>
  <c r="DJ430" i="1" s="1"/>
  <c r="DE430" i="1"/>
  <c r="DI430" i="1" s="1"/>
  <c r="CG264" i="1"/>
  <c r="DR264" i="1"/>
  <c r="DV264" i="1" s="1"/>
  <c r="DS264" i="1"/>
  <c r="DW264" i="1" s="1"/>
  <c r="CA501" i="1"/>
  <c r="CZ501" i="1"/>
  <c r="DF501" i="1"/>
  <c r="DJ501" i="1" s="1"/>
  <c r="DE501" i="1"/>
  <c r="DI501" i="1" s="1"/>
  <c r="DS55" i="1"/>
  <c r="DR55" i="1"/>
  <c r="CA59" i="1"/>
  <c r="CZ59" i="1"/>
  <c r="DF59" i="1"/>
  <c r="DJ59" i="1" s="1"/>
  <c r="DE59" i="1"/>
  <c r="DI59" i="1" s="1"/>
  <c r="DS504" i="1"/>
  <c r="DW504" i="1" s="1"/>
  <c r="DR504" i="1"/>
  <c r="DV504" i="1" s="1"/>
  <c r="CG921" i="1"/>
  <c r="DR921" i="1"/>
  <c r="DV921" i="1" s="1"/>
  <c r="DS921" i="1"/>
  <c r="DW921" i="1" s="1"/>
  <c r="CA500" i="1"/>
  <c r="CZ500" i="1"/>
  <c r="DE500" i="1"/>
  <c r="DI500" i="1" s="1"/>
  <c r="DF500" i="1"/>
  <c r="DJ500" i="1" s="1"/>
  <c r="CA120" i="1"/>
  <c r="DE120" i="1"/>
  <c r="DI120" i="1" s="1"/>
  <c r="DF120" i="1"/>
  <c r="CA884" i="1"/>
  <c r="CZ884" i="1"/>
  <c r="DF884" i="1"/>
  <c r="DJ884" i="1" s="1"/>
  <c r="DE884" i="1"/>
  <c r="DI884" i="1" s="1"/>
  <c r="DS518" i="1"/>
  <c r="DW518" i="1" s="1"/>
  <c r="DR518" i="1"/>
  <c r="DV518" i="1" s="1"/>
  <c r="DR553" i="1"/>
  <c r="DV553" i="1" s="1"/>
  <c r="DS553" i="1"/>
  <c r="DW553" i="1" s="1"/>
  <c r="CA840" i="1"/>
  <c r="CZ840" i="1"/>
  <c r="DE840" i="1"/>
  <c r="DI840" i="1" s="1"/>
  <c r="DF840" i="1"/>
  <c r="DJ840" i="1" s="1"/>
  <c r="CA659" i="1"/>
  <c r="CZ659" i="1"/>
  <c r="DE659" i="1"/>
  <c r="DI659" i="1" s="1"/>
  <c r="DF659" i="1"/>
  <c r="DJ659" i="1" s="1"/>
  <c r="CA669" i="1"/>
  <c r="CZ669" i="1"/>
  <c r="DE669" i="1"/>
  <c r="DI669" i="1" s="1"/>
  <c r="DF669" i="1"/>
  <c r="DJ669" i="1" s="1"/>
  <c r="DS658" i="1"/>
  <c r="DW658" i="1" s="1"/>
  <c r="DR658" i="1"/>
  <c r="DV658" i="1" s="1"/>
  <c r="DS12" i="1"/>
  <c r="DW12" i="1" s="1"/>
  <c r="DR12" i="1"/>
  <c r="DV12" i="1" s="1"/>
  <c r="CA812" i="1"/>
  <c r="CZ812" i="1"/>
  <c r="DE812" i="1"/>
  <c r="DI812" i="1" s="1"/>
  <c r="DF812" i="1"/>
  <c r="DJ812" i="1" s="1"/>
  <c r="CA580" i="1"/>
  <c r="CZ580" i="1"/>
  <c r="DF580" i="1"/>
  <c r="DJ580" i="1" s="1"/>
  <c r="DE580" i="1"/>
  <c r="DI580" i="1" s="1"/>
  <c r="CA661" i="1"/>
  <c r="CZ661" i="1"/>
  <c r="DE661" i="1"/>
  <c r="DI661" i="1" s="1"/>
  <c r="DF661" i="1"/>
  <c r="DJ661" i="1" s="1"/>
  <c r="CA908" i="1"/>
  <c r="CZ908" i="1"/>
  <c r="DF908" i="1"/>
  <c r="DJ908" i="1" s="1"/>
  <c r="DE908" i="1"/>
  <c r="DI908" i="1" s="1"/>
  <c r="DS9" i="1"/>
  <c r="DW9" i="1" s="1"/>
  <c r="DR9" i="1"/>
  <c r="DV9" i="1" s="1"/>
  <c r="CA549" i="1"/>
  <c r="CZ549" i="1"/>
  <c r="DF549" i="1"/>
  <c r="DJ549" i="1" s="1"/>
  <c r="DE549" i="1"/>
  <c r="DI549" i="1" s="1"/>
  <c r="DR857" i="1"/>
  <c r="DV857" i="1" s="1"/>
  <c r="DS857" i="1"/>
  <c r="DW857" i="1" s="1"/>
  <c r="CA222" i="1"/>
  <c r="CZ222" i="1"/>
  <c r="DE222" i="1"/>
  <c r="DI222" i="1" s="1"/>
  <c r="DF222" i="1"/>
  <c r="DJ222" i="1" s="1"/>
  <c r="DR457" i="1"/>
  <c r="DV457" i="1" s="1"/>
  <c r="DS457" i="1"/>
  <c r="DW457" i="1" s="1"/>
  <c r="CG877" i="1"/>
  <c r="DR877" i="1"/>
  <c r="DV877" i="1" s="1"/>
  <c r="DS877" i="1"/>
  <c r="DW877" i="1" s="1"/>
  <c r="DU877" i="1"/>
  <c r="DY877" i="1" s="1"/>
  <c r="CG385" i="1"/>
  <c r="DS385" i="1"/>
  <c r="DW385" i="1" s="1"/>
  <c r="DR385" i="1"/>
  <c r="DV385" i="1" s="1"/>
  <c r="DU385" i="1"/>
  <c r="DY385" i="1" s="1"/>
  <c r="CG943" i="1"/>
  <c r="DS943" i="1"/>
  <c r="DW943" i="1" s="1"/>
  <c r="DR943" i="1"/>
  <c r="DV943" i="1" s="1"/>
  <c r="DU943" i="1"/>
  <c r="DY943" i="1" s="1"/>
  <c r="CG123" i="1"/>
  <c r="DR123" i="1"/>
  <c r="DV123" i="1" s="1"/>
  <c r="DS123" i="1"/>
  <c r="DW123" i="1" s="1"/>
  <c r="CG686" i="1"/>
  <c r="DS686" i="1"/>
  <c r="DW686" i="1" s="1"/>
  <c r="DR686" i="1"/>
  <c r="DV686" i="1" s="1"/>
  <c r="DU686" i="1"/>
  <c r="DY686" i="1" s="1"/>
  <c r="CG393" i="1"/>
  <c r="DR393" i="1"/>
  <c r="DV393" i="1" s="1"/>
  <c r="DS393" i="1"/>
  <c r="DW393" i="1" s="1"/>
  <c r="CA524" i="1"/>
  <c r="CZ524" i="1"/>
  <c r="DE524" i="1"/>
  <c r="DI524" i="1" s="1"/>
  <c r="DF524" i="1"/>
  <c r="DJ524" i="1" s="1"/>
  <c r="CA151" i="1"/>
  <c r="CZ151" i="1"/>
  <c r="DF151" i="1"/>
  <c r="DJ151" i="1" s="1"/>
  <c r="DE151" i="1"/>
  <c r="DI151" i="1" s="1"/>
  <c r="CA702" i="1"/>
  <c r="CZ702" i="1"/>
  <c r="DF702" i="1"/>
  <c r="DJ702" i="1" s="1"/>
  <c r="DE702" i="1"/>
  <c r="DI702" i="1" s="1"/>
  <c r="CA648" i="1"/>
  <c r="CZ648" i="1"/>
  <c r="DF648" i="1"/>
  <c r="DJ648" i="1" s="1"/>
  <c r="DE648" i="1"/>
  <c r="DI648" i="1" s="1"/>
  <c r="CG745" i="1"/>
  <c r="DR745" i="1"/>
  <c r="DV745" i="1" s="1"/>
  <c r="DS745" i="1"/>
  <c r="DW745" i="1" s="1"/>
  <c r="CA854" i="1"/>
  <c r="CZ854" i="1"/>
  <c r="DE854" i="1"/>
  <c r="DI854" i="1" s="1"/>
  <c r="DF854" i="1"/>
  <c r="DJ854" i="1" s="1"/>
  <c r="CA447" i="1"/>
  <c r="CZ447" i="1"/>
  <c r="DF447" i="1"/>
  <c r="DJ447" i="1" s="1"/>
  <c r="DE447" i="1"/>
  <c r="DI447" i="1" s="1"/>
  <c r="CA802" i="1"/>
  <c r="CZ802" i="1"/>
  <c r="DF802" i="1"/>
  <c r="DJ802" i="1" s="1"/>
  <c r="DE802" i="1"/>
  <c r="DI802" i="1" s="1"/>
  <c r="CG396" i="1"/>
  <c r="DR396" i="1"/>
  <c r="DV396" i="1" s="1"/>
  <c r="DS396" i="1"/>
  <c r="DW396" i="1" s="1"/>
  <c r="CG462" i="1"/>
  <c r="DS462" i="1"/>
  <c r="DW462" i="1" s="1"/>
  <c r="DR462" i="1"/>
  <c r="DV462" i="1" s="1"/>
  <c r="CG271" i="1"/>
  <c r="DR271" i="1"/>
  <c r="DV271" i="1" s="1"/>
  <c r="DS271" i="1"/>
  <c r="DW271" i="1" s="1"/>
  <c r="CA475" i="1"/>
  <c r="CZ475" i="1"/>
  <c r="DF475" i="1"/>
  <c r="DJ475" i="1" s="1"/>
  <c r="DE475" i="1"/>
  <c r="DI475" i="1" s="1"/>
  <c r="CA574" i="1"/>
  <c r="CZ574" i="1"/>
  <c r="DE574" i="1"/>
  <c r="DI574" i="1" s="1"/>
  <c r="DF574" i="1"/>
  <c r="DJ574" i="1" s="1"/>
  <c r="CG619" i="1"/>
  <c r="DS619" i="1"/>
  <c r="DW619" i="1" s="1"/>
  <c r="DR619" i="1"/>
  <c r="DV619" i="1" s="1"/>
  <c r="CA690" i="1"/>
  <c r="CZ690" i="1"/>
  <c r="DE690" i="1"/>
  <c r="DF690" i="1"/>
  <c r="DJ690" i="1" s="1"/>
  <c r="CA573" i="1"/>
  <c r="CZ573" i="1"/>
  <c r="DE573" i="1"/>
  <c r="DI573" i="1" s="1"/>
  <c r="DF573" i="1"/>
  <c r="DJ573" i="1" s="1"/>
  <c r="CA116" i="1"/>
  <c r="CZ116" i="1"/>
  <c r="DF116" i="1"/>
  <c r="DJ116" i="1" s="1"/>
  <c r="DE116" i="1"/>
  <c r="DI116" i="1" s="1"/>
  <c r="DR608" i="1"/>
  <c r="DV608" i="1" s="1"/>
  <c r="DS608" i="1"/>
  <c r="DW608" i="1" s="1"/>
  <c r="CA311" i="1"/>
  <c r="CZ311" i="1"/>
  <c r="DF311" i="1"/>
  <c r="DJ311" i="1" s="1"/>
  <c r="DE311" i="1"/>
  <c r="DI311" i="1" s="1"/>
  <c r="DR295" i="1"/>
  <c r="DV295" i="1" s="1"/>
  <c r="DS295" i="1"/>
  <c r="DW295" i="1" s="1"/>
  <c r="DR326" i="1"/>
  <c r="DV326" i="1" s="1"/>
  <c r="DS326" i="1"/>
  <c r="DW326" i="1" s="1"/>
  <c r="DS343" i="1"/>
  <c r="DW343" i="1" s="1"/>
  <c r="DR343" i="1"/>
  <c r="DV343" i="1" s="1"/>
  <c r="DS537" i="1"/>
  <c r="DR537" i="1"/>
  <c r="DR644" i="1"/>
  <c r="DS644" i="1"/>
  <c r="DS624" i="1"/>
  <c r="DR624" i="1"/>
  <c r="DS631" i="1"/>
  <c r="DR631" i="1"/>
  <c r="DS508" i="1"/>
  <c r="DW508" i="1" s="1"/>
  <c r="DR508" i="1"/>
  <c r="DV508" i="1" s="1"/>
  <c r="DS915" i="1"/>
  <c r="DW915" i="1" s="1"/>
  <c r="DR915" i="1"/>
  <c r="DV915" i="1" s="1"/>
  <c r="CA358" i="1"/>
  <c r="CZ358" i="1"/>
  <c r="DF358" i="1"/>
  <c r="DJ358" i="1" s="1"/>
  <c r="DE358" i="1"/>
  <c r="DI358" i="1" s="1"/>
  <c r="DR88" i="1"/>
  <c r="DV88" i="1" s="1"/>
  <c r="DS88" i="1"/>
  <c r="DW88" i="1" s="1"/>
  <c r="CA168" i="1"/>
  <c r="CZ168" i="1"/>
  <c r="DF168" i="1"/>
  <c r="DJ168" i="1" s="1"/>
  <c r="DE168" i="1"/>
  <c r="DI168" i="1" s="1"/>
  <c r="CA190" i="1"/>
  <c r="CZ190" i="1"/>
  <c r="DF190" i="1"/>
  <c r="DJ190" i="1" s="1"/>
  <c r="DE190" i="1"/>
  <c r="DI190" i="1" s="1"/>
  <c r="DR562" i="1"/>
  <c r="DV562" i="1" s="1"/>
  <c r="DS562" i="1"/>
  <c r="DW562" i="1" s="1"/>
  <c r="CA503" i="1"/>
  <c r="CZ503" i="1"/>
  <c r="DF503" i="1"/>
  <c r="DJ503" i="1" s="1"/>
  <c r="DE503" i="1"/>
  <c r="DI503" i="1" s="1"/>
  <c r="DR209" i="1"/>
  <c r="DS209" i="1"/>
  <c r="DR679" i="1"/>
  <c r="DV679" i="1" s="1"/>
  <c r="DS679" i="1"/>
  <c r="DW679" i="1" s="1"/>
  <c r="DS813" i="1"/>
  <c r="DW813" i="1" s="1"/>
  <c r="DR813" i="1"/>
  <c r="DV813" i="1" s="1"/>
  <c r="DR207" i="1"/>
  <c r="DV207" i="1" s="1"/>
  <c r="DS207" i="1"/>
  <c r="DW207" i="1" s="1"/>
  <c r="CA552" i="1"/>
  <c r="CZ552" i="1"/>
  <c r="DE552" i="1"/>
  <c r="DI552" i="1" s="1"/>
  <c r="DF552" i="1"/>
  <c r="DJ552" i="1" s="1"/>
  <c r="CA711" i="1"/>
  <c r="CZ711" i="1"/>
  <c r="DE711" i="1"/>
  <c r="DI711" i="1" s="1"/>
  <c r="DF711" i="1"/>
  <c r="DJ711" i="1" s="1"/>
  <c r="DR532" i="1"/>
  <c r="DV532" i="1" s="1"/>
  <c r="DS532" i="1"/>
  <c r="DW532" i="1" s="1"/>
  <c r="CA778" i="1"/>
  <c r="CZ778" i="1"/>
  <c r="DF778" i="1"/>
  <c r="DJ778" i="1" s="1"/>
  <c r="DE778" i="1"/>
  <c r="DI778" i="1" s="1"/>
  <c r="DR730" i="1"/>
  <c r="DV730" i="1" s="1"/>
  <c r="DS730" i="1"/>
  <c r="DW730" i="1" s="1"/>
  <c r="DR307" i="1"/>
  <c r="DV307" i="1" s="1"/>
  <c r="DS307" i="1"/>
  <c r="DW307" i="1" s="1"/>
  <c r="CA236" i="1"/>
  <c r="CZ236" i="1"/>
  <c r="DE236" i="1"/>
  <c r="DI236" i="1" s="1"/>
  <c r="DF236" i="1"/>
  <c r="DJ236" i="1" s="1"/>
  <c r="CG15" i="1"/>
  <c r="DS15" i="1"/>
  <c r="DW15" i="1" s="1"/>
  <c r="DR15" i="1"/>
  <c r="DV15" i="1" s="1"/>
  <c r="CA232" i="1"/>
  <c r="CZ232" i="1"/>
  <c r="DE232" i="1"/>
  <c r="DI232" i="1" s="1"/>
  <c r="DF232" i="1"/>
  <c r="DJ232" i="1" s="1"/>
  <c r="CA581" i="1"/>
  <c r="CZ581" i="1"/>
  <c r="DF581" i="1"/>
  <c r="DJ581" i="1" s="1"/>
  <c r="DE581" i="1"/>
  <c r="DI581" i="1" s="1"/>
  <c r="DS853" i="1"/>
  <c r="DW853" i="1" s="1"/>
  <c r="DR853" i="1"/>
  <c r="DV853" i="1" s="1"/>
  <c r="DR558" i="1"/>
  <c r="DV558" i="1" s="1"/>
  <c r="DS558" i="1"/>
  <c r="DW558" i="1" s="1"/>
  <c r="CA42" i="1"/>
  <c r="CZ42" i="1"/>
  <c r="DE42" i="1"/>
  <c r="DI42" i="1" s="1"/>
  <c r="DF42" i="1"/>
  <c r="DJ42" i="1" s="1"/>
  <c r="DR409" i="1"/>
  <c r="DS409" i="1"/>
  <c r="DR293" i="1"/>
  <c r="DV293" i="1" s="1"/>
  <c r="DS293" i="1"/>
  <c r="DW293" i="1" s="1"/>
  <c r="DR228" i="1"/>
  <c r="DV228" i="1" s="1"/>
  <c r="DS228" i="1"/>
  <c r="DW228" i="1" s="1"/>
  <c r="DS463" i="1"/>
  <c r="DW463" i="1" s="1"/>
  <c r="DR463" i="1"/>
  <c r="DV463" i="1" s="1"/>
  <c r="CA909" i="1"/>
  <c r="CZ909" i="1"/>
  <c r="DE909" i="1"/>
  <c r="DI909" i="1" s="1"/>
  <c r="DF909" i="1"/>
  <c r="DJ909" i="1" s="1"/>
  <c r="DR366" i="1"/>
  <c r="DV366" i="1" s="1"/>
  <c r="DS366" i="1"/>
  <c r="DW366" i="1" s="1"/>
  <c r="DR953" i="1"/>
  <c r="DV953" i="1" s="1"/>
  <c r="DS953" i="1"/>
  <c r="DW953" i="1" s="1"/>
  <c r="CG975" i="1"/>
  <c r="DR975" i="1"/>
  <c r="DV975" i="1" s="1"/>
  <c r="DS975" i="1"/>
  <c r="DW975" i="1" s="1"/>
  <c r="CG849" i="1"/>
  <c r="DR849" i="1"/>
  <c r="DV849" i="1" s="1"/>
  <c r="DS849" i="1"/>
  <c r="DW849" i="1" s="1"/>
  <c r="CA836" i="1"/>
  <c r="CZ836" i="1"/>
  <c r="DF836" i="1"/>
  <c r="DJ836" i="1" s="1"/>
  <c r="DE836" i="1"/>
  <c r="DI836" i="1" s="1"/>
  <c r="CA665" i="1"/>
  <c r="CZ665" i="1"/>
  <c r="DF665" i="1"/>
  <c r="DJ665" i="1" s="1"/>
  <c r="DE665" i="1"/>
  <c r="DI665" i="1" s="1"/>
  <c r="CA760" i="1"/>
  <c r="CZ760" i="1"/>
  <c r="DE760" i="1"/>
  <c r="DI760" i="1" s="1"/>
  <c r="DF760" i="1"/>
  <c r="DJ760" i="1" s="1"/>
  <c r="DS322" i="1"/>
  <c r="DW322" i="1" s="1"/>
  <c r="DR322" i="1"/>
  <c r="DV322" i="1" s="1"/>
  <c r="CA858" i="1"/>
  <c r="CZ858" i="1"/>
  <c r="DF858" i="1"/>
  <c r="DJ858" i="1" s="1"/>
  <c r="DE858" i="1"/>
  <c r="DI858" i="1" s="1"/>
  <c r="CA287" i="1"/>
  <c r="CZ287" i="1"/>
  <c r="DE287" i="1"/>
  <c r="DI287" i="1" s="1"/>
  <c r="DF287" i="1"/>
  <c r="DJ287" i="1" s="1"/>
  <c r="CA705" i="1"/>
  <c r="CZ705" i="1"/>
  <c r="DE705" i="1"/>
  <c r="DI705" i="1" s="1"/>
  <c r="DF705" i="1"/>
  <c r="DJ705" i="1" s="1"/>
  <c r="DR268" i="1"/>
  <c r="DV268" i="1" s="1"/>
  <c r="DS268" i="1"/>
  <c r="DW268" i="1" s="1"/>
  <c r="DR687" i="1"/>
  <c r="DV687" i="1" s="1"/>
  <c r="DS687" i="1"/>
  <c r="DW687" i="1" s="1"/>
  <c r="CA828" i="1"/>
  <c r="CZ828" i="1"/>
  <c r="DF828" i="1"/>
  <c r="DJ828" i="1" s="1"/>
  <c r="DE828" i="1"/>
  <c r="DI828" i="1" s="1"/>
  <c r="DR606" i="1"/>
  <c r="DV606" i="1" s="1"/>
  <c r="DS606" i="1"/>
  <c r="DW606" i="1" s="1"/>
  <c r="DU606" i="1"/>
  <c r="DY606" i="1" s="1"/>
  <c r="DS611" i="1"/>
  <c r="DR611" i="1"/>
  <c r="DV611" i="1" s="1"/>
  <c r="DS728" i="1"/>
  <c r="DW728" i="1" s="1"/>
  <c r="DR728" i="1"/>
  <c r="DV728" i="1" s="1"/>
  <c r="CA742" i="1"/>
  <c r="CZ742" i="1"/>
  <c r="DF742" i="1"/>
  <c r="DJ742" i="1" s="1"/>
  <c r="DE742" i="1"/>
  <c r="DI742" i="1" s="1"/>
  <c r="CA323" i="1"/>
  <c r="CZ323" i="1"/>
  <c r="DF323" i="1"/>
  <c r="DJ323" i="1" s="1"/>
  <c r="DE323" i="1"/>
  <c r="DI323" i="1" s="1"/>
  <c r="DR92" i="1"/>
  <c r="DV92" i="1" s="1"/>
  <c r="DS92" i="1"/>
  <c r="DW92" i="1" s="1"/>
  <c r="CA865" i="1"/>
  <c r="DE865" i="1"/>
  <c r="DF865" i="1"/>
  <c r="DR790" i="1"/>
  <c r="DS790" i="1"/>
  <c r="DS842" i="1"/>
  <c r="DR842" i="1"/>
  <c r="CA852" i="1"/>
  <c r="CZ852" i="1"/>
  <c r="DF852" i="1"/>
  <c r="DJ852" i="1" s="1"/>
  <c r="DE852" i="1"/>
  <c r="DI852" i="1" s="1"/>
  <c r="DR392" i="1"/>
  <c r="DV392" i="1" s="1"/>
  <c r="DS392" i="1"/>
  <c r="DW392" i="1" s="1"/>
  <c r="CA829" i="1"/>
  <c r="CZ829" i="1"/>
  <c r="DE829" i="1"/>
  <c r="DI829" i="1" s="1"/>
  <c r="DF829" i="1"/>
  <c r="DJ829" i="1" s="1"/>
  <c r="CA178" i="1"/>
  <c r="CZ178" i="1"/>
  <c r="DF178" i="1"/>
  <c r="DJ178" i="1" s="1"/>
  <c r="DE178" i="1"/>
  <c r="DI178" i="1" s="1"/>
  <c r="CA155" i="1"/>
  <c r="CZ155" i="1"/>
  <c r="DE155" i="1"/>
  <c r="DI155" i="1" s="1"/>
  <c r="DF155" i="1"/>
  <c r="DJ155" i="1" s="1"/>
  <c r="DR522" i="1"/>
  <c r="DV522" i="1" s="1"/>
  <c r="DS522" i="1"/>
  <c r="CA971" i="1"/>
  <c r="DF971" i="1"/>
  <c r="DE971" i="1"/>
  <c r="DI971" i="1" s="1"/>
  <c r="CA450" i="1"/>
  <c r="CZ450" i="1"/>
  <c r="DF450" i="1"/>
  <c r="DJ450" i="1" s="1"/>
  <c r="DE450" i="1"/>
  <c r="DI450" i="1" s="1"/>
  <c r="DR199" i="1"/>
  <c r="DV199" i="1" s="1"/>
  <c r="DS199" i="1"/>
  <c r="DW199" i="1" s="1"/>
  <c r="CA694" i="1"/>
  <c r="CZ694" i="1"/>
  <c r="DE694" i="1"/>
  <c r="DI694" i="1" s="1"/>
  <c r="DF694" i="1"/>
  <c r="DJ694" i="1" s="1"/>
  <c r="DR391" i="1"/>
  <c r="DV391" i="1" s="1"/>
  <c r="DS391" i="1"/>
  <c r="DW391" i="1" s="1"/>
  <c r="DS709" i="1"/>
  <c r="DW709" i="1" s="1"/>
  <c r="DR709" i="1"/>
  <c r="DV709" i="1" s="1"/>
  <c r="CA61" i="1"/>
  <c r="CZ61" i="1"/>
  <c r="DE61" i="1"/>
  <c r="DI61" i="1" s="1"/>
  <c r="DF61" i="1"/>
  <c r="DJ61" i="1" s="1"/>
  <c r="DR421" i="1"/>
  <c r="DV421" i="1" s="1"/>
  <c r="DS421" i="1"/>
  <c r="DW421" i="1" s="1"/>
  <c r="DR704" i="1"/>
  <c r="DS704" i="1"/>
  <c r="DW704" i="1" s="1"/>
  <c r="DS131" i="1"/>
  <c r="DW131" i="1" s="1"/>
  <c r="DR131" i="1"/>
  <c r="DV131" i="1" s="1"/>
  <c r="DR186" i="1"/>
  <c r="DV186" i="1" s="1"/>
  <c r="DS186" i="1"/>
  <c r="DW186" i="1" s="1"/>
  <c r="DR407" i="1"/>
  <c r="DV407" i="1" s="1"/>
  <c r="DS407" i="1"/>
  <c r="DW407" i="1" s="1"/>
  <c r="CA57" i="1"/>
  <c r="CZ57" i="1"/>
  <c r="DF57" i="1"/>
  <c r="DJ57" i="1" s="1"/>
  <c r="DE57" i="1"/>
  <c r="DI57" i="1" s="1"/>
  <c r="DS346" i="1"/>
  <c r="DW346" i="1" s="1"/>
  <c r="DR346" i="1"/>
  <c r="DV346" i="1" s="1"/>
  <c r="DS210" i="1"/>
  <c r="DW210" i="1" s="1"/>
  <c r="DR210" i="1"/>
  <c r="DV210" i="1" s="1"/>
  <c r="CA234" i="1"/>
  <c r="CZ234" i="1"/>
  <c r="DE234" i="1"/>
  <c r="DI234" i="1" s="1"/>
  <c r="DF234" i="1"/>
  <c r="DJ234" i="1" s="1"/>
  <c r="CA731" i="1"/>
  <c r="CZ731" i="1"/>
  <c r="DE731" i="1"/>
  <c r="DI731" i="1" s="1"/>
  <c r="DF731" i="1"/>
  <c r="DJ731" i="1" s="1"/>
  <c r="DS972" i="1"/>
  <c r="DW972" i="1" s="1"/>
  <c r="DR972" i="1"/>
  <c r="DV972" i="1" s="1"/>
  <c r="CA950" i="1"/>
  <c r="CZ950" i="1"/>
  <c r="DF950" i="1"/>
  <c r="DJ950" i="1" s="1"/>
  <c r="DE950" i="1"/>
  <c r="DI950" i="1" s="1"/>
  <c r="CA76" i="1"/>
  <c r="CZ76" i="1"/>
  <c r="DE76" i="1"/>
  <c r="DI76" i="1" s="1"/>
  <c r="DF76" i="1"/>
  <c r="DJ76" i="1" s="1"/>
  <c r="DR875" i="1"/>
  <c r="DV875" i="1" s="1"/>
  <c r="DS875" i="1"/>
  <c r="DW875" i="1" s="1"/>
  <c r="DS169" i="1"/>
  <c r="DW169" i="1" s="1"/>
  <c r="DR169" i="1"/>
  <c r="DV169" i="1" s="1"/>
  <c r="DS69" i="1"/>
  <c r="DW69" i="1" s="1"/>
  <c r="DR69" i="1"/>
  <c r="DV69" i="1" s="1"/>
  <c r="DU69" i="1"/>
  <c r="DY69" i="1" s="1"/>
  <c r="DR4" i="1"/>
  <c r="DV4" i="1" s="1"/>
  <c r="DS4" i="1"/>
  <c r="DW4" i="1" s="1"/>
  <c r="CA38" i="1"/>
  <c r="CZ38" i="1"/>
  <c r="DF38" i="1"/>
  <c r="DJ38" i="1" s="1"/>
  <c r="DE38" i="1"/>
  <c r="DI38" i="1" s="1"/>
  <c r="CA592" i="1"/>
  <c r="CZ592" i="1"/>
  <c r="DF592" i="1"/>
  <c r="DJ592" i="1" s="1"/>
  <c r="DE592" i="1"/>
  <c r="DI592" i="1" s="1"/>
  <c r="DS910" i="1"/>
  <c r="DW910" i="1" s="1"/>
  <c r="DR910" i="1"/>
  <c r="DV910" i="1" s="1"/>
  <c r="DS666" i="1"/>
  <c r="DW666" i="1" s="1"/>
  <c r="DR666" i="1"/>
  <c r="DV666" i="1" s="1"/>
  <c r="DU666" i="1"/>
  <c r="DY666" i="1" s="1"/>
  <c r="CA24" i="1"/>
  <c r="CZ24" i="1"/>
  <c r="DF24" i="1"/>
  <c r="DJ24" i="1" s="1"/>
  <c r="DE24" i="1"/>
  <c r="DI24" i="1" s="1"/>
  <c r="DH24" i="1"/>
  <c r="DL24" i="1" s="1"/>
  <c r="CA861" i="1"/>
  <c r="CZ861" i="1"/>
  <c r="DE861" i="1"/>
  <c r="DI861" i="1" s="1"/>
  <c r="DF861" i="1"/>
  <c r="DJ861" i="1" s="1"/>
  <c r="CA466" i="1"/>
  <c r="CZ466" i="1"/>
  <c r="DF466" i="1"/>
  <c r="DJ466" i="1" s="1"/>
  <c r="DE466" i="1"/>
  <c r="DI466" i="1" s="1"/>
  <c r="DS197" i="1"/>
  <c r="DW197" i="1" s="1"/>
  <c r="DR197" i="1"/>
  <c r="DV197" i="1" s="1"/>
  <c r="CA507" i="1"/>
  <c r="CZ507" i="1"/>
  <c r="DE507" i="1"/>
  <c r="DI507" i="1" s="1"/>
  <c r="DF507" i="1"/>
  <c r="DJ507" i="1" s="1"/>
  <c r="CA535" i="1"/>
  <c r="CZ535" i="1"/>
  <c r="DF535" i="1"/>
  <c r="DJ535" i="1" s="1"/>
  <c r="DE535" i="1"/>
  <c r="DI535" i="1" s="1"/>
  <c r="CA672" i="1"/>
  <c r="CZ672" i="1"/>
  <c r="DF672" i="1"/>
  <c r="DJ672" i="1" s="1"/>
  <c r="DE672" i="1"/>
  <c r="DI672" i="1" s="1"/>
  <c r="CA242" i="1"/>
  <c r="CZ242" i="1"/>
  <c r="DF242" i="1"/>
  <c r="DJ242" i="1" s="1"/>
  <c r="DE242" i="1"/>
  <c r="DI242" i="1" s="1"/>
  <c r="CA951" i="1"/>
  <c r="CZ951" i="1"/>
  <c r="DF951" i="1"/>
  <c r="DJ951" i="1" s="1"/>
  <c r="DE951" i="1"/>
  <c r="DI951" i="1" s="1"/>
  <c r="DH951" i="1"/>
  <c r="DL951" i="1" s="1"/>
  <c r="CA664" i="1"/>
  <c r="CZ664" i="1"/>
  <c r="DE664" i="1"/>
  <c r="DI664" i="1" s="1"/>
  <c r="DF664" i="1"/>
  <c r="DJ664" i="1" s="1"/>
  <c r="DR871" i="1"/>
  <c r="DV871" i="1" s="1"/>
  <c r="DS871" i="1"/>
  <c r="DW871" i="1" s="1"/>
  <c r="CA253" i="1"/>
  <c r="CZ253" i="1"/>
  <c r="DF253" i="1"/>
  <c r="DJ253" i="1" s="1"/>
  <c r="DE253" i="1"/>
  <c r="DI253" i="1" s="1"/>
  <c r="DR87" i="1"/>
  <c r="DV87" i="1" s="1"/>
  <c r="DS87" i="1"/>
  <c r="DW87" i="1" s="1"/>
  <c r="DS825" i="1"/>
  <c r="DW825" i="1" s="1"/>
  <c r="DR825" i="1"/>
  <c r="DV825" i="1" s="1"/>
  <c r="DS144" i="1"/>
  <c r="DW144" i="1" s="1"/>
  <c r="DR144" i="1"/>
  <c r="DV144" i="1" s="1"/>
  <c r="DS844" i="1"/>
  <c r="DW844" i="1" s="1"/>
  <c r="DR844" i="1"/>
  <c r="DV844" i="1" s="1"/>
  <c r="CA696" i="1"/>
  <c r="CZ696" i="1"/>
  <c r="DF696" i="1"/>
  <c r="DJ696" i="1" s="1"/>
  <c r="DE696" i="1"/>
  <c r="DI696" i="1" s="1"/>
  <c r="DR768" i="1"/>
  <c r="DV768" i="1" s="1"/>
  <c r="DS768" i="1"/>
  <c r="DW768" i="1" s="1"/>
  <c r="DS456" i="1"/>
  <c r="DW456" i="1" s="1"/>
  <c r="DR456" i="1"/>
  <c r="DV456" i="1" s="1"/>
  <c r="CA286" i="1"/>
  <c r="CZ286" i="1"/>
  <c r="DE286" i="1"/>
  <c r="DI286" i="1" s="1"/>
  <c r="DF286" i="1"/>
  <c r="DJ286" i="1" s="1"/>
  <c r="CA814" i="1"/>
  <c r="CZ814" i="1"/>
  <c r="DF814" i="1"/>
  <c r="DJ814" i="1" s="1"/>
  <c r="DE814" i="1"/>
  <c r="DI814" i="1" s="1"/>
  <c r="CA291" i="1"/>
  <c r="CZ291" i="1"/>
  <c r="DF291" i="1"/>
  <c r="DJ291" i="1" s="1"/>
  <c r="DE291" i="1"/>
  <c r="DI291" i="1" s="1"/>
  <c r="CA333" i="1"/>
  <c r="CZ333" i="1"/>
  <c r="DE333" i="1"/>
  <c r="DI333" i="1" s="1"/>
  <c r="DF333" i="1"/>
  <c r="DJ333" i="1" s="1"/>
  <c r="CA360" i="1"/>
  <c r="CZ360" i="1"/>
  <c r="DE360" i="1"/>
  <c r="DI360" i="1" s="1"/>
  <c r="DF360" i="1"/>
  <c r="DJ360" i="1" s="1"/>
  <c r="DR272" i="1"/>
  <c r="DS272" i="1"/>
  <c r="DW272" i="1" s="1"/>
  <c r="DR96" i="1"/>
  <c r="DS96" i="1"/>
  <c r="DR876" i="1"/>
  <c r="DV876" i="1" s="1"/>
  <c r="DS876" i="1"/>
  <c r="DW876" i="1" s="1"/>
  <c r="DS140" i="1"/>
  <c r="DW140" i="1" s="1"/>
  <c r="DR140" i="1"/>
  <c r="DV140" i="1" s="1"/>
  <c r="CA652" i="1"/>
  <c r="CZ652" i="1"/>
  <c r="DE652" i="1"/>
  <c r="DI652" i="1" s="1"/>
  <c r="DF652" i="1"/>
  <c r="DJ652" i="1" s="1"/>
  <c r="CA237" i="1"/>
  <c r="CZ237" i="1"/>
  <c r="DF237" i="1"/>
  <c r="DJ237" i="1" s="1"/>
  <c r="DE237" i="1"/>
  <c r="DI237" i="1" s="1"/>
  <c r="DR559" i="1"/>
  <c r="DV559" i="1" s="1"/>
  <c r="DS559" i="1"/>
  <c r="DW559" i="1" s="1"/>
  <c r="DR515" i="1"/>
  <c r="DV515" i="1" s="1"/>
  <c r="DS515" i="1"/>
  <c r="DW515" i="1" s="1"/>
  <c r="CA941" i="1"/>
  <c r="CZ941" i="1"/>
  <c r="DE941" i="1"/>
  <c r="DI941" i="1" s="1"/>
  <c r="DF941" i="1"/>
  <c r="DJ941" i="1" s="1"/>
  <c r="DS494" i="1"/>
  <c r="DW494" i="1" s="1"/>
  <c r="DR494" i="1"/>
  <c r="DV494" i="1" s="1"/>
  <c r="DR212" i="1"/>
  <c r="DV212" i="1" s="1"/>
  <c r="DS212" i="1"/>
  <c r="DW212" i="1" s="1"/>
  <c r="DR771" i="1"/>
  <c r="DV771" i="1" s="1"/>
  <c r="DS771" i="1"/>
  <c r="DS628" i="1"/>
  <c r="DW628" i="1" s="1"/>
  <c r="DR628" i="1"/>
  <c r="DV628" i="1" s="1"/>
  <c r="DR723" i="1"/>
  <c r="DV723" i="1" s="1"/>
  <c r="DS723" i="1"/>
  <c r="DW723" i="1" s="1"/>
  <c r="CA2" i="1"/>
  <c r="DF2" i="1"/>
  <c r="DJ2" i="1" s="1"/>
  <c r="DE2" i="1"/>
  <c r="DI2" i="1" s="1"/>
  <c r="DR733" i="1"/>
  <c r="DV733" i="1" s="1"/>
  <c r="DS733" i="1"/>
  <c r="DW733" i="1" s="1"/>
  <c r="CA302" i="1"/>
  <c r="CZ302" i="1"/>
  <c r="DE302" i="1"/>
  <c r="DI302" i="1" s="1"/>
  <c r="DF302" i="1"/>
  <c r="DJ302" i="1" s="1"/>
  <c r="DS172" i="1"/>
  <c r="DW172" i="1" s="1"/>
  <c r="DR172" i="1"/>
  <c r="DV172" i="1" s="1"/>
  <c r="CA620" i="1"/>
  <c r="CZ620" i="1"/>
  <c r="DE620" i="1"/>
  <c r="DI620" i="1" s="1"/>
  <c r="DF620" i="1"/>
  <c r="DJ620" i="1" s="1"/>
  <c r="CA683" i="1"/>
  <c r="CZ683" i="1"/>
  <c r="DE683" i="1"/>
  <c r="DI683" i="1" s="1"/>
  <c r="DF683" i="1"/>
  <c r="DJ683" i="1" s="1"/>
  <c r="CA111" i="1"/>
  <c r="CZ111" i="1"/>
  <c r="DF111" i="1"/>
  <c r="DJ111" i="1" s="1"/>
  <c r="DE111" i="1"/>
  <c r="DI111" i="1" s="1"/>
  <c r="CA566" i="1"/>
  <c r="DF566" i="1"/>
  <c r="DJ566" i="1" s="1"/>
  <c r="DE566" i="1"/>
  <c r="DI566" i="1" s="1"/>
  <c r="CA432" i="1"/>
  <c r="CZ432" i="1"/>
  <c r="DF432" i="1"/>
  <c r="DJ432" i="1" s="1"/>
  <c r="DE432" i="1"/>
  <c r="DI432" i="1" s="1"/>
  <c r="DH432" i="1"/>
  <c r="DL432" i="1" s="1"/>
  <c r="CA712" i="1"/>
  <c r="CZ712" i="1"/>
  <c r="DE712" i="1"/>
  <c r="DI712" i="1" s="1"/>
  <c r="DF712" i="1"/>
  <c r="DJ712" i="1" s="1"/>
  <c r="DH712" i="1"/>
  <c r="DL712" i="1" s="1"/>
  <c r="DR244" i="1"/>
  <c r="DV244" i="1" s="1"/>
  <c r="DS244" i="1"/>
  <c r="DW244" i="1" s="1"/>
  <c r="DU244" i="1"/>
  <c r="DY244" i="1" s="1"/>
  <c r="CA622" i="1"/>
  <c r="CZ622" i="1"/>
  <c r="DF622" i="1"/>
  <c r="DJ622" i="1" s="1"/>
  <c r="DE622" i="1"/>
  <c r="DI622" i="1" s="1"/>
  <c r="DR44" i="1"/>
  <c r="DV44" i="1" s="1"/>
  <c r="DS44" i="1"/>
  <c r="DW44" i="1" s="1"/>
  <c r="DU44" i="1"/>
  <c r="DY44" i="1" s="1"/>
  <c r="CA368" i="1"/>
  <c r="CZ368" i="1"/>
  <c r="DE368" i="1"/>
  <c r="DI368" i="1" s="1"/>
  <c r="DF368" i="1"/>
  <c r="DJ368" i="1" s="1"/>
  <c r="DH368" i="1"/>
  <c r="DL368" i="1" s="1"/>
  <c r="CA388" i="1"/>
  <c r="CZ388" i="1"/>
  <c r="DF388" i="1"/>
  <c r="DJ388" i="1" s="1"/>
  <c r="DE388" i="1"/>
  <c r="DI388" i="1" s="1"/>
  <c r="DR633" i="1"/>
  <c r="DV633" i="1" s="1"/>
  <c r="DS633" i="1"/>
  <c r="DW633" i="1" s="1"/>
  <c r="CA132" i="1"/>
  <c r="CZ132" i="1"/>
  <c r="DE132" i="1"/>
  <c r="DI132" i="1" s="1"/>
  <c r="DF132" i="1"/>
  <c r="DJ132" i="1" s="1"/>
  <c r="DS957" i="1"/>
  <c r="DW957" i="1" s="1"/>
  <c r="DR957" i="1"/>
  <c r="DV957" i="1" s="1"/>
  <c r="DU957" i="1"/>
  <c r="DY957" i="1" s="1"/>
  <c r="DR928" i="1"/>
  <c r="DV928" i="1" s="1"/>
  <c r="DS928" i="1"/>
  <c r="DW928" i="1" s="1"/>
  <c r="DR781" i="1"/>
  <c r="DV781" i="1" s="1"/>
  <c r="DS781" i="1"/>
  <c r="DW781" i="1" s="1"/>
  <c r="CA441" i="1"/>
  <c r="CZ441" i="1"/>
  <c r="DF441" i="1"/>
  <c r="DJ441" i="1" s="1"/>
  <c r="DE441" i="1"/>
  <c r="DI441" i="1" s="1"/>
  <c r="DS822" i="1"/>
  <c r="DW822" i="1" s="1"/>
  <c r="DR822" i="1"/>
  <c r="DV822" i="1" s="1"/>
  <c r="DS496" i="1"/>
  <c r="DW496" i="1" s="1"/>
  <c r="DR496" i="1"/>
  <c r="DV496" i="1" s="1"/>
  <c r="DR697" i="1"/>
  <c r="DV697" i="1" s="1"/>
  <c r="DS697" i="1"/>
  <c r="DW697" i="1" s="1"/>
  <c r="DR308" i="1"/>
  <c r="DV308" i="1" s="1"/>
  <c r="DS308" i="1"/>
  <c r="DW308" i="1" s="1"/>
  <c r="DR29" i="1"/>
  <c r="DS29" i="1"/>
  <c r="DS142" i="1"/>
  <c r="DW142" i="1" s="1"/>
  <c r="DR142" i="1"/>
  <c r="DV142" i="1" s="1"/>
  <c r="CA511" i="1"/>
  <c r="CZ511" i="1"/>
  <c r="DF511" i="1"/>
  <c r="DJ511" i="1" s="1"/>
  <c r="DE511" i="1"/>
  <c r="DI511" i="1" s="1"/>
  <c r="DE380" i="1"/>
  <c r="DF380" i="1"/>
  <c r="DF74" i="1"/>
  <c r="DE74" i="1"/>
  <c r="DH151" i="1"/>
  <c r="DL151" i="1" s="1"/>
  <c r="DK30" i="1"/>
  <c r="DH696" i="1"/>
  <c r="DL696" i="1" s="1"/>
  <c r="DT275" i="1"/>
  <c r="DX275" i="1" s="1"/>
  <c r="DG932" i="1"/>
  <c r="DK932" i="1" s="1"/>
  <c r="DH706" i="1"/>
  <c r="DL706" i="1" s="1"/>
  <c r="DT278" i="1"/>
  <c r="DX278" i="1" s="1"/>
  <c r="DT9" i="1"/>
  <c r="DX9" i="1" s="1"/>
  <c r="DT84" i="1"/>
  <c r="DU500" i="1"/>
  <c r="DT829" i="1"/>
  <c r="DX829" i="1" s="1"/>
  <c r="DT778" i="1"/>
  <c r="DX778" i="1" s="1"/>
  <c r="DG501" i="1"/>
  <c r="DK501" i="1" s="1"/>
  <c r="DU661" i="1"/>
  <c r="DY661" i="1" s="1"/>
  <c r="DT504" i="1"/>
  <c r="DX504" i="1" s="1"/>
  <c r="DU35" i="1"/>
  <c r="DG599" i="1"/>
  <c r="DK599" i="1" s="1"/>
  <c r="DG259" i="1"/>
  <c r="DK259" i="1" s="1"/>
  <c r="DT100" i="1"/>
  <c r="DX100" i="1" s="1"/>
  <c r="DH973" i="1"/>
  <c r="DL973" i="1" s="1"/>
  <c r="DG752" i="1"/>
  <c r="DK752" i="1" s="1"/>
  <c r="DU143" i="1"/>
  <c r="DY143" i="1" s="1"/>
  <c r="DU644" i="1"/>
  <c r="DJ30" i="1"/>
  <c r="DJ145" i="1"/>
  <c r="DJ247" i="1"/>
  <c r="DG594" i="1"/>
  <c r="DK594" i="1" s="1"/>
  <c r="DU631" i="1"/>
  <c r="DU208" i="1"/>
  <c r="DY208" i="1" s="1"/>
  <c r="DH242" i="1"/>
  <c r="DL242" i="1" s="1"/>
  <c r="DG360" i="1"/>
  <c r="DK360" i="1" s="1"/>
  <c r="DG61" i="1"/>
  <c r="DK61" i="1" s="1"/>
  <c r="DG577" i="1"/>
  <c r="DU463" i="1"/>
  <c r="DY463" i="1" s="1"/>
  <c r="DU689" i="1"/>
  <c r="DY689" i="1" s="1"/>
  <c r="DT680" i="1"/>
  <c r="DX680" i="1" s="1"/>
  <c r="DU38" i="1"/>
  <c r="DY38" i="1" s="1"/>
  <c r="DT501" i="1"/>
  <c r="DX501" i="1" s="1"/>
  <c r="DH661" i="1"/>
  <c r="DL661" i="1" s="1"/>
  <c r="DG504" i="1"/>
  <c r="DK504" i="1" s="1"/>
  <c r="DT599" i="1"/>
  <c r="DX599" i="1" s="1"/>
  <c r="DH664" i="1"/>
  <c r="DL664" i="1" s="1"/>
  <c r="DU624" i="1"/>
  <c r="DU574" i="1"/>
  <c r="DY574" i="1" s="1"/>
  <c r="DT611" i="1"/>
  <c r="DX611" i="1" s="1"/>
  <c r="DT31" i="1"/>
  <c r="DX31" i="1" s="1"/>
  <c r="DG921" i="1"/>
  <c r="DK921" i="1" s="1"/>
  <c r="DT733" i="1"/>
  <c r="DX733" i="1" s="1"/>
  <c r="DU915" i="1"/>
  <c r="DY915" i="1" s="1"/>
  <c r="DH168" i="1"/>
  <c r="DL168" i="1" s="1"/>
  <c r="DH59" i="1"/>
  <c r="DL59" i="1" s="1"/>
  <c r="DG879" i="1"/>
  <c r="DH702" i="1"/>
  <c r="DL702" i="1" s="1"/>
  <c r="DG511" i="1"/>
  <c r="DK511" i="1" s="1"/>
  <c r="DT264" i="1"/>
  <c r="DX264" i="1" s="1"/>
  <c r="DH556" i="1"/>
  <c r="DL556" i="1" s="1"/>
  <c r="DU144" i="1"/>
  <c r="DY144" i="1" s="1"/>
  <c r="DU37" i="1"/>
  <c r="DY37" i="1" s="1"/>
  <c r="DU503" i="1"/>
  <c r="DY503" i="1" s="1"/>
  <c r="DU342" i="1"/>
  <c r="DY342" i="1" s="1"/>
  <c r="DT272" i="1"/>
  <c r="DH8" i="1"/>
  <c r="DL8" i="1" s="1"/>
  <c r="DT444" i="1"/>
  <c r="DX444" i="1" s="1"/>
  <c r="DH433" i="1"/>
  <c r="DL433" i="1" s="1"/>
  <c r="DU88" i="1"/>
  <c r="DY88" i="1" s="1"/>
  <c r="DH312" i="1"/>
  <c r="DL312" i="1" s="1"/>
  <c r="DL30" i="1"/>
  <c r="DG973" i="1"/>
  <c r="DK973" i="1" s="1"/>
  <c r="DT686" i="1"/>
  <c r="DX686" i="1" s="1"/>
  <c r="DH610" i="1"/>
  <c r="DL610" i="1" s="1"/>
  <c r="DG46" i="1"/>
  <c r="DK46" i="1" s="1"/>
  <c r="DT419" i="1"/>
  <c r="DX419" i="1" s="1"/>
  <c r="DG432" i="1"/>
  <c r="DK432" i="1" s="1"/>
  <c r="DT255" i="1"/>
  <c r="DX255" i="1" s="1"/>
  <c r="DU789" i="1"/>
  <c r="DY789" i="1" s="1"/>
  <c r="DT723" i="1"/>
  <c r="DX723" i="1" s="1"/>
  <c r="DH742" i="1"/>
  <c r="DL742" i="1" s="1"/>
  <c r="DT4" i="1"/>
  <c r="DX4" i="1" s="1"/>
  <c r="DT130" i="1"/>
  <c r="DX130" i="1" s="1"/>
  <c r="DH854" i="1"/>
  <c r="DL854" i="1" s="1"/>
  <c r="DH958" i="1"/>
  <c r="DL958" i="1" s="1"/>
  <c r="DT970" i="1"/>
  <c r="DX970" i="1" s="1"/>
  <c r="DH560" i="1"/>
  <c r="DL560" i="1" s="1"/>
  <c r="DT142" i="1"/>
  <c r="DX142" i="1" s="1"/>
  <c r="DT92" i="1"/>
  <c r="DX92" i="1" s="1"/>
  <c r="DT246" i="1"/>
  <c r="DX246" i="1" s="1"/>
  <c r="DH246" i="1"/>
  <c r="DL246" i="1" s="1"/>
  <c r="DU118" i="1"/>
  <c r="DY118" i="1" s="1"/>
  <c r="DU83" i="1"/>
  <c r="DY83" i="1" s="1"/>
  <c r="DU8" i="1"/>
  <c r="DY8" i="1" s="1"/>
  <c r="DU370" i="1"/>
  <c r="DT693" i="1"/>
  <c r="DU921" i="1"/>
  <c r="DY921" i="1" s="1"/>
  <c r="DT268" i="1"/>
  <c r="DX268" i="1" s="1"/>
  <c r="DU210" i="1"/>
  <c r="DY210" i="1" s="1"/>
  <c r="DH761" i="1"/>
  <c r="DL761" i="1" s="1"/>
  <c r="DH308" i="1"/>
  <c r="DL308" i="1" s="1"/>
  <c r="DT544" i="1"/>
  <c r="DX544" i="1" s="1"/>
  <c r="DU264" i="1"/>
  <c r="DY264" i="1" s="1"/>
  <c r="DH430" i="1"/>
  <c r="DL430" i="1" s="1"/>
  <c r="DT631" i="1"/>
  <c r="DH253" i="1"/>
  <c r="DL253" i="1" s="1"/>
  <c r="DT461" i="1"/>
  <c r="DX461" i="1" s="1"/>
  <c r="DT771" i="1"/>
  <c r="DG959" i="1"/>
  <c r="DK959" i="1" s="1"/>
  <c r="DT457" i="1"/>
  <c r="DX457" i="1" s="1"/>
  <c r="DU72" i="1"/>
  <c r="DY72" i="1" s="1"/>
  <c r="DH828" i="1"/>
  <c r="DL828" i="1" s="1"/>
  <c r="DU611" i="1"/>
  <c r="DY611" i="1" s="1"/>
  <c r="DU323" i="1"/>
  <c r="DY323" i="1" s="1"/>
  <c r="DH76" i="1"/>
  <c r="DL76" i="1" s="1"/>
  <c r="DG456" i="1"/>
  <c r="DK456" i="1" s="1"/>
  <c r="DH257" i="1"/>
  <c r="DL257" i="1" s="1"/>
  <c r="DU569" i="1"/>
  <c r="DY569" i="1" s="1"/>
  <c r="DG807" i="1"/>
  <c r="DK807" i="1" s="1"/>
  <c r="DG572" i="1"/>
  <c r="DH506" i="1"/>
  <c r="DL506" i="1" s="1"/>
  <c r="DH81" i="1"/>
  <c r="DL81" i="1" s="1"/>
  <c r="DH210" i="1"/>
  <c r="DL210" i="1" s="1"/>
  <c r="DU170" i="1"/>
  <c r="DY170" i="1" s="1"/>
  <c r="DU807" i="1"/>
  <c r="DY807" i="1" s="1"/>
  <c r="DH116" i="1"/>
  <c r="DL116" i="1" s="1"/>
  <c r="DG975" i="1"/>
  <c r="DK975" i="1" s="1"/>
  <c r="DT349" i="1"/>
  <c r="DX349" i="1" s="1"/>
  <c r="DT959" i="1"/>
  <c r="DX959" i="1" s="1"/>
  <c r="DU540" i="1"/>
  <c r="DY540" i="1" s="1"/>
  <c r="DU271" i="1"/>
  <c r="DY271" i="1" s="1"/>
  <c r="DT456" i="1"/>
  <c r="DX456" i="1" s="1"/>
  <c r="DT562" i="1"/>
  <c r="DX562" i="1" s="1"/>
  <c r="DT385" i="1"/>
  <c r="DX385" i="1" s="1"/>
  <c r="DG535" i="1"/>
  <c r="DK535" i="1" s="1"/>
  <c r="DT679" i="1"/>
  <c r="DX679" i="1" s="1"/>
  <c r="DU687" i="1"/>
  <c r="DY687" i="1" s="1"/>
  <c r="DH159" i="1"/>
  <c r="DL159" i="1" s="1"/>
  <c r="DH51" i="1"/>
  <c r="DL51" i="1" s="1"/>
  <c r="DG26" i="1"/>
  <c r="DK26" i="1" s="1"/>
  <c r="DG966" i="1"/>
  <c r="DK966" i="1" s="1"/>
  <c r="DT621" i="1"/>
  <c r="DX621" i="1" s="1"/>
  <c r="DL372" i="1"/>
  <c r="DU223" i="1"/>
  <c r="DY223" i="1" s="1"/>
  <c r="DG131" i="1"/>
  <c r="DK131" i="1" s="1"/>
  <c r="DG841" i="1"/>
  <c r="DG672" i="1"/>
  <c r="DK672" i="1" s="1"/>
  <c r="DU598" i="1"/>
  <c r="DG121" i="1"/>
  <c r="DK121" i="1" s="1"/>
  <c r="DG537" i="1"/>
  <c r="DG852" i="1"/>
  <c r="DK852" i="1" s="1"/>
  <c r="DH343" i="1"/>
  <c r="DL343" i="1" s="1"/>
  <c r="DL145" i="1"/>
  <c r="DU63" i="1"/>
  <c r="DY63" i="1" s="1"/>
  <c r="DH351" i="1"/>
  <c r="DG748" i="1"/>
  <c r="DK748" i="1" s="1"/>
  <c r="DT445" i="1"/>
  <c r="DX445" i="1" s="1"/>
  <c r="DU659" i="1"/>
  <c r="DY659" i="1" s="1"/>
  <c r="DG79" i="1"/>
  <c r="DK930" i="1"/>
  <c r="DT188" i="1"/>
  <c r="DX188" i="1" s="1"/>
  <c r="DG812" i="1"/>
  <c r="DK812" i="1" s="1"/>
  <c r="DT825" i="1"/>
  <c r="DX825" i="1" s="1"/>
  <c r="DT475" i="1"/>
  <c r="DX475" i="1" s="1"/>
  <c r="DT781" i="1"/>
  <c r="DX781" i="1" s="1"/>
  <c r="DL801" i="1"/>
  <c r="DI798" i="1"/>
  <c r="DT573" i="1"/>
  <c r="DX573" i="1" s="1"/>
  <c r="DU11" i="1"/>
  <c r="DY11" i="1" s="1"/>
  <c r="DH814" i="1"/>
  <c r="DL814" i="1" s="1"/>
  <c r="DT972" i="1"/>
  <c r="DX972" i="1" s="1"/>
  <c r="DT257" i="1"/>
  <c r="DX257" i="1" s="1"/>
  <c r="DK582" i="1"/>
  <c r="DL247" i="1"/>
  <c r="DU835" i="1"/>
  <c r="DY835" i="1" s="1"/>
  <c r="DU558" i="1"/>
  <c r="DY558" i="1" s="1"/>
  <c r="DT908" i="1"/>
  <c r="DX908" i="1" s="1"/>
  <c r="DG963" i="1"/>
  <c r="DK963" i="1" s="1"/>
  <c r="DU137" i="1"/>
  <c r="DY137" i="1" s="1"/>
  <c r="DT910" i="1"/>
  <c r="DX910" i="1" s="1"/>
  <c r="DH524" i="1"/>
  <c r="DL524" i="1" s="1"/>
  <c r="DT515" i="1"/>
  <c r="DX515" i="1" s="1"/>
  <c r="DT314" i="1"/>
  <c r="DX314" i="1" s="1"/>
  <c r="DG232" i="1"/>
  <c r="DK232" i="1" s="1"/>
  <c r="DH407" i="1"/>
  <c r="DL407" i="1" s="1"/>
  <c r="DU422" i="1"/>
  <c r="DY422" i="1" s="1"/>
  <c r="DT23" i="1"/>
  <c r="DX23" i="1" s="1"/>
  <c r="DU268" i="1"/>
  <c r="DY268" i="1" s="1"/>
  <c r="DG286" i="1"/>
  <c r="DK286" i="1" s="1"/>
  <c r="DT534" i="1"/>
  <c r="DX534" i="1" s="1"/>
  <c r="DG620" i="1"/>
  <c r="DK620" i="1" s="1"/>
  <c r="DG947" i="1"/>
  <c r="DK947" i="1" s="1"/>
  <c r="DT871" i="1"/>
  <c r="DX871" i="1" s="1"/>
  <c r="DG552" i="1"/>
  <c r="DK552" i="1" s="1"/>
  <c r="DH38" i="1"/>
  <c r="DL38" i="1" s="1"/>
  <c r="DH931" i="1"/>
  <c r="DL931" i="1" s="1"/>
  <c r="DG99" i="1"/>
  <c r="DK99" i="1" s="1"/>
  <c r="DU177" i="1"/>
  <c r="DY177" i="1" s="1"/>
  <c r="DH149" i="1"/>
  <c r="DL149" i="1" s="1"/>
  <c r="DH494" i="1"/>
  <c r="DL494" i="1" s="1"/>
  <c r="DT957" i="1"/>
  <c r="DX957" i="1" s="1"/>
  <c r="DU876" i="1"/>
  <c r="DY876" i="1" s="1"/>
  <c r="DH146" i="1"/>
  <c r="DL146" i="1" s="1"/>
  <c r="DI30" i="1"/>
  <c r="DJ801" i="1"/>
  <c r="DI145" i="1"/>
  <c r="DI247" i="1"/>
  <c r="DG193" i="1"/>
  <c r="DK193" i="1" s="1"/>
  <c r="DG393" i="1"/>
  <c r="DK393" i="1" s="1"/>
  <c r="DH251" i="1"/>
  <c r="DL251" i="1" s="1"/>
  <c r="DG24" i="1"/>
  <c r="DK24" i="1" s="1"/>
  <c r="DG948" i="1"/>
  <c r="DT150" i="1"/>
  <c r="DX150" i="1" s="1"/>
  <c r="DG971" i="1"/>
  <c r="DK971" i="1" s="1"/>
  <c r="DG59" i="1"/>
  <c r="DK59" i="1" s="1"/>
  <c r="DH422" i="1"/>
  <c r="DL422" i="1" s="1"/>
  <c r="DG23" i="1"/>
  <c r="DK23" i="1" s="1"/>
  <c r="DU857" i="1"/>
  <c r="DY857" i="1" s="1"/>
  <c r="DH620" i="1"/>
  <c r="DL620" i="1" s="1"/>
  <c r="DU871" i="1"/>
  <c r="DY871" i="1" s="1"/>
  <c r="DT928" i="1"/>
  <c r="DX928" i="1" s="1"/>
  <c r="DT392" i="1"/>
  <c r="DX392" i="1" s="1"/>
  <c r="DG50" i="1"/>
  <c r="DK50" i="1" s="1"/>
  <c r="DU266" i="1"/>
  <c r="DY266" i="1" s="1"/>
  <c r="DU642" i="1"/>
  <c r="DY642" i="1" s="1"/>
  <c r="DT788" i="1"/>
  <c r="DX788" i="1" s="1"/>
  <c r="DU289" i="1"/>
  <c r="DY289" i="1" s="1"/>
  <c r="DI930" i="1"/>
  <c r="DG865" i="1"/>
  <c r="DT44" i="1"/>
  <c r="DX44" i="1" s="1"/>
  <c r="DU251" i="1"/>
  <c r="DY251" i="1" s="1"/>
  <c r="DT640" i="1"/>
  <c r="DX640" i="1" s="1"/>
  <c r="DG85" i="1"/>
  <c r="DK85" i="1" s="1"/>
  <c r="DH203" i="1"/>
  <c r="DL203" i="1" s="1"/>
  <c r="DG802" i="1"/>
  <c r="DK802" i="1" s="1"/>
  <c r="DU9" i="1"/>
  <c r="DY9" i="1" s="1"/>
  <c r="DU224" i="1"/>
  <c r="DY224" i="1" s="1"/>
  <c r="DU142" i="1"/>
  <c r="DY142" i="1" s="1"/>
  <c r="DG500" i="1"/>
  <c r="DK500" i="1" s="1"/>
  <c r="DG702" i="1"/>
  <c r="DK702" i="1" s="1"/>
  <c r="DT666" i="1"/>
  <c r="DX666" i="1" s="1"/>
  <c r="DU652" i="1"/>
  <c r="DY652" i="1" s="1"/>
  <c r="DT465" i="1"/>
  <c r="DX465" i="1" s="1"/>
  <c r="DH683" i="1"/>
  <c r="DL683" i="1" s="1"/>
  <c r="DT175" i="1"/>
  <c r="DX175" i="1" s="1"/>
  <c r="DG608" i="1"/>
  <c r="DK608" i="1" s="1"/>
  <c r="DU733" i="1"/>
  <c r="DY733" i="1" s="1"/>
  <c r="DG388" i="1"/>
  <c r="DK388" i="1" s="1"/>
  <c r="DH166" i="1"/>
  <c r="DL166" i="1" s="1"/>
  <c r="DT252" i="1"/>
  <c r="DX252" i="1" s="1"/>
  <c r="DU421" i="1"/>
  <c r="DY421" i="1" s="1"/>
  <c r="DU430" i="1"/>
  <c r="DT155" i="1"/>
  <c r="DX155" i="1" s="1"/>
  <c r="DG581" i="1"/>
  <c r="DK581" i="1" s="1"/>
  <c r="DT844" i="1"/>
  <c r="DX844" i="1" s="1"/>
  <c r="DK414" i="1"/>
  <c r="DH745" i="1"/>
  <c r="DG45" i="1"/>
  <c r="DH503" i="1"/>
  <c r="DL503" i="1" s="1"/>
  <c r="DT667" i="1"/>
  <c r="DX667" i="1" s="1"/>
  <c r="DG175" i="1"/>
  <c r="DK175" i="1" s="1"/>
  <c r="DU690" i="1"/>
  <c r="DY690" i="1" s="1"/>
  <c r="DT435" i="1"/>
  <c r="DX435" i="1" s="1"/>
  <c r="DT15" i="1"/>
  <c r="DX15" i="1" s="1"/>
  <c r="DG813" i="1"/>
  <c r="DK813" i="1" s="1"/>
  <c r="DT728" i="1"/>
  <c r="DX728" i="1" s="1"/>
  <c r="DH942" i="1"/>
  <c r="DL942" i="1" s="1"/>
  <c r="DG155" i="1"/>
  <c r="DK155" i="1" s="1"/>
  <c r="DT877" i="1"/>
  <c r="DX877" i="1" s="1"/>
  <c r="DH581" i="1"/>
  <c r="DL581" i="1" s="1"/>
  <c r="DU868" i="1"/>
  <c r="DH754" i="1"/>
  <c r="DL754" i="1" s="1"/>
  <c r="DH781" i="1"/>
  <c r="DL781" i="1" s="1"/>
  <c r="DH388" i="1"/>
  <c r="DL388" i="1" s="1"/>
  <c r="DT502" i="1"/>
  <c r="DX502" i="1" s="1"/>
  <c r="DH31" i="1"/>
  <c r="DL31" i="1" s="1"/>
  <c r="DI582" i="1"/>
  <c r="DT279" i="1"/>
  <c r="DX279" i="1" s="1"/>
  <c r="DU4" i="1"/>
  <c r="DY4" i="1" s="1"/>
  <c r="DT307" i="1"/>
  <c r="DX307" i="1" s="1"/>
  <c r="DT131" i="1"/>
  <c r="DX131" i="1" s="1"/>
  <c r="DT841" i="1"/>
  <c r="DT518" i="1"/>
  <c r="DX518" i="1" s="1"/>
  <c r="DH908" i="1"/>
  <c r="DL908" i="1" s="1"/>
  <c r="DH470" i="1"/>
  <c r="DL470" i="1" s="1"/>
  <c r="DU420" i="1"/>
  <c r="DY420" i="1" s="1"/>
  <c r="DH868" i="1"/>
  <c r="DL868" i="1" s="1"/>
  <c r="DH812" i="1"/>
  <c r="DL812" i="1" s="1"/>
  <c r="DH236" i="1"/>
  <c r="DL236" i="1" s="1"/>
  <c r="DU910" i="1"/>
  <c r="DY910" i="1" s="1"/>
  <c r="DG302" i="1"/>
  <c r="DK302" i="1" s="1"/>
  <c r="DT346" i="1"/>
  <c r="DX346" i="1" s="1"/>
  <c r="DH2" i="1"/>
  <c r="DL2" i="1" s="1"/>
  <c r="DH694" i="1"/>
  <c r="DL694" i="1" s="1"/>
  <c r="DG161" i="1"/>
  <c r="DK161" i="1" s="1"/>
  <c r="DU609" i="1"/>
  <c r="DY609" i="1" s="1"/>
  <c r="DT55" i="1"/>
  <c r="DH217" i="1"/>
  <c r="DL217" i="1" s="1"/>
  <c r="DU771" i="1"/>
  <c r="DG592" i="1"/>
  <c r="DK592" i="1" s="1"/>
  <c r="DU173" i="1"/>
  <c r="DY173" i="1" s="1"/>
  <c r="DU658" i="1"/>
  <c r="DY658" i="1" s="1"/>
  <c r="DU295" i="1"/>
  <c r="DY295" i="1" s="1"/>
  <c r="DG429" i="1"/>
  <c r="DG146" i="1"/>
  <c r="DK146" i="1" s="1"/>
  <c r="DK539" i="1"/>
  <c r="DH362" i="1"/>
  <c r="DL362" i="1" s="1"/>
  <c r="DU571" i="1"/>
  <c r="DY571" i="1" s="1"/>
  <c r="DU186" i="1"/>
  <c r="DY186" i="1" s="1"/>
  <c r="DH535" i="1"/>
  <c r="DL535" i="1" s="1"/>
  <c r="DL582" i="1"/>
  <c r="DH865" i="1"/>
  <c r="DG475" i="1"/>
  <c r="DK475" i="1" s="1"/>
  <c r="DG415" i="1"/>
  <c r="DK415" i="1" s="1"/>
  <c r="DS36" i="1"/>
  <c r="DR36" i="1"/>
  <c r="DV36" i="1" s="1"/>
  <c r="CA937" i="1"/>
  <c r="CZ937" i="1"/>
  <c r="DF937" i="1"/>
  <c r="DE937" i="1"/>
  <c r="DI937" i="1" s="1"/>
  <c r="DR13" i="1"/>
  <c r="DV13" i="1" s="1"/>
  <c r="DS13" i="1"/>
  <c r="DW13" i="1" s="1"/>
  <c r="CA744" i="1"/>
  <c r="CZ744" i="1"/>
  <c r="DE744" i="1"/>
  <c r="DI744" i="1" s="1"/>
  <c r="DF744" i="1"/>
  <c r="DJ744" i="1" s="1"/>
  <c r="CA540" i="1"/>
  <c r="CZ540" i="1"/>
  <c r="DF540" i="1"/>
  <c r="DJ540" i="1" s="1"/>
  <c r="DE540" i="1"/>
  <c r="DI540" i="1" s="1"/>
  <c r="DR434" i="1"/>
  <c r="DV434" i="1" s="1"/>
  <c r="DS434" i="1"/>
  <c r="DW434" i="1" s="1"/>
  <c r="DS79" i="1"/>
  <c r="DW79" i="1" s="1"/>
  <c r="DR79" i="1"/>
  <c r="DV79" i="1" s="1"/>
  <c r="CA752" i="1"/>
  <c r="CZ752" i="1"/>
  <c r="DF752" i="1"/>
  <c r="DJ752" i="1" s="1"/>
  <c r="DE752" i="1"/>
  <c r="DI752" i="1" s="1"/>
  <c r="CA148" i="1"/>
  <c r="CZ148" i="1"/>
  <c r="DE148" i="1"/>
  <c r="DI148" i="1" s="1"/>
  <c r="DF148" i="1"/>
  <c r="DJ148" i="1" s="1"/>
  <c r="DH148" i="1"/>
  <c r="DL148" i="1" s="1"/>
  <c r="CA384" i="1"/>
  <c r="CZ384" i="1"/>
  <c r="DF384" i="1"/>
  <c r="DJ384" i="1" s="1"/>
  <c r="DE384" i="1"/>
  <c r="DI384" i="1" s="1"/>
  <c r="DH384" i="1"/>
  <c r="DL384" i="1" s="1"/>
  <c r="CA137" i="1"/>
  <c r="CZ137" i="1"/>
  <c r="DF137" i="1"/>
  <c r="DJ137" i="1" s="1"/>
  <c r="DE137" i="1"/>
  <c r="DI137" i="1" s="1"/>
  <c r="DR429" i="1"/>
  <c r="DV429" i="1" s="1"/>
  <c r="DS429" i="1"/>
  <c r="DW429" i="1" s="1"/>
  <c r="DS138" i="1"/>
  <c r="DW138" i="1" s="1"/>
  <c r="DR138" i="1"/>
  <c r="DV138" i="1" s="1"/>
  <c r="DS449" i="1"/>
  <c r="DW449" i="1" s="1"/>
  <c r="DR449" i="1"/>
  <c r="DV449" i="1" s="1"/>
  <c r="CA519" i="1"/>
  <c r="CZ519" i="1"/>
  <c r="DF519" i="1"/>
  <c r="DJ519" i="1" s="1"/>
  <c r="DE519" i="1"/>
  <c r="DI519" i="1" s="1"/>
  <c r="DR795" i="1"/>
  <c r="DV795" i="1" s="1"/>
  <c r="DS795" i="1"/>
  <c r="DW795" i="1" s="1"/>
  <c r="DU795" i="1"/>
  <c r="DY795" i="1" s="1"/>
  <c r="CA27" i="1"/>
  <c r="CZ27" i="1"/>
  <c r="DF27" i="1"/>
  <c r="DJ27" i="1" s="1"/>
  <c r="DE27" i="1"/>
  <c r="DI27" i="1" s="1"/>
  <c r="DS50" i="1"/>
  <c r="DW50" i="1" s="1"/>
  <c r="DR50" i="1"/>
  <c r="DV50" i="1" s="1"/>
  <c r="DR387" i="1"/>
  <c r="DV387" i="1" s="1"/>
  <c r="DS387" i="1"/>
  <c r="DW387" i="1" s="1"/>
  <c r="DS958" i="1"/>
  <c r="DW958" i="1" s="1"/>
  <c r="DR958" i="1"/>
  <c r="DV958" i="1" s="1"/>
  <c r="CA56" i="1"/>
  <c r="CZ56" i="1"/>
  <c r="DF56" i="1"/>
  <c r="DJ56" i="1" s="1"/>
  <c r="DE56" i="1"/>
  <c r="DI56" i="1" s="1"/>
  <c r="DR161" i="1"/>
  <c r="DV161" i="1" s="1"/>
  <c r="DS161" i="1"/>
  <c r="DW161" i="1" s="1"/>
  <c r="CA946" i="1"/>
  <c r="CZ946" i="1"/>
  <c r="DF946" i="1"/>
  <c r="DJ946" i="1" s="1"/>
  <c r="DE946" i="1"/>
  <c r="DI946" i="1" s="1"/>
  <c r="DR257" i="1"/>
  <c r="DV257" i="1" s="1"/>
  <c r="DS257" i="1"/>
  <c r="DW257" i="1" s="1"/>
  <c r="DR506" i="1"/>
  <c r="DV506" i="1" s="1"/>
  <c r="DS506" i="1"/>
  <c r="DW506" i="1" s="1"/>
  <c r="CA782" i="1"/>
  <c r="DF782" i="1"/>
  <c r="DE782" i="1"/>
  <c r="CA208" i="1"/>
  <c r="CZ208" i="1"/>
  <c r="DF208" i="1"/>
  <c r="DJ208" i="1" s="1"/>
  <c r="DE208" i="1"/>
  <c r="DI208" i="1" s="1"/>
  <c r="CA251" i="1"/>
  <c r="CZ251" i="1"/>
  <c r="DF251" i="1"/>
  <c r="DJ251" i="1" s="1"/>
  <c r="DE251" i="1"/>
  <c r="DI251" i="1" s="1"/>
  <c r="DS354" i="1"/>
  <c r="DW354" i="1" s="1"/>
  <c r="DR354" i="1"/>
  <c r="DV354" i="1" s="1"/>
  <c r="CA693" i="1"/>
  <c r="DF693" i="1"/>
  <c r="DE693" i="1"/>
  <c r="DR533" i="1"/>
  <c r="DV533" i="1" s="1"/>
  <c r="DS533" i="1"/>
  <c r="DW533" i="1" s="1"/>
  <c r="CA444" i="1"/>
  <c r="CZ444" i="1"/>
  <c r="DF444" i="1"/>
  <c r="DJ444" i="1" s="1"/>
  <c r="DE444" i="1"/>
  <c r="DI444" i="1" s="1"/>
  <c r="CA788" i="1"/>
  <c r="CZ788" i="1"/>
  <c r="DF788" i="1"/>
  <c r="DJ788" i="1" s="1"/>
  <c r="DE788" i="1"/>
  <c r="DI788" i="1" s="1"/>
  <c r="DS509" i="1"/>
  <c r="DW509" i="1" s="1"/>
  <c r="DR509" i="1"/>
  <c r="DV509" i="1" s="1"/>
  <c r="DR761" i="1"/>
  <c r="DV761" i="1" s="1"/>
  <c r="DS761" i="1"/>
  <c r="DW761" i="1" s="1"/>
  <c r="CA182" i="1"/>
  <c r="CZ182" i="1"/>
  <c r="DE182" i="1"/>
  <c r="DI182" i="1" s="1"/>
  <c r="DF182" i="1"/>
  <c r="DJ182" i="1" s="1"/>
  <c r="DS274" i="1"/>
  <c r="DW274" i="1" s="1"/>
  <c r="DR274" i="1"/>
  <c r="DV274" i="1" s="1"/>
  <c r="CA561" i="1"/>
  <c r="CZ561" i="1"/>
  <c r="DE561" i="1"/>
  <c r="DI561" i="1" s="1"/>
  <c r="DF561" i="1"/>
  <c r="DJ561" i="1" s="1"/>
  <c r="CA342" i="1"/>
  <c r="CZ342" i="1"/>
  <c r="DF342" i="1"/>
  <c r="DJ342" i="1" s="1"/>
  <c r="DE342" i="1"/>
  <c r="DI342" i="1" s="1"/>
  <c r="CA617" i="1"/>
  <c r="CZ617" i="1"/>
  <c r="DF617" i="1"/>
  <c r="DJ617" i="1" s="1"/>
  <c r="DE617" i="1"/>
  <c r="DI617" i="1" s="1"/>
  <c r="CA281" i="1"/>
  <c r="DF281" i="1"/>
  <c r="DE281" i="1"/>
  <c r="CA689" i="1"/>
  <c r="CZ689" i="1"/>
  <c r="DF689" i="1"/>
  <c r="DJ689" i="1" s="1"/>
  <c r="DE689" i="1"/>
  <c r="DI689" i="1" s="1"/>
  <c r="CA189" i="1"/>
  <c r="CZ189" i="1"/>
  <c r="DF189" i="1"/>
  <c r="DJ189" i="1" s="1"/>
  <c r="DE189" i="1"/>
  <c r="DI189" i="1" s="1"/>
  <c r="CA901" i="1"/>
  <c r="CZ901" i="1"/>
  <c r="DF901" i="1"/>
  <c r="DJ901" i="1" s="1"/>
  <c r="DE901" i="1"/>
  <c r="DI901" i="1" s="1"/>
  <c r="CA306" i="1"/>
  <c r="CZ306" i="1"/>
  <c r="DE306" i="1"/>
  <c r="DI306" i="1" s="1"/>
  <c r="DF306" i="1"/>
  <c r="DJ306" i="1" s="1"/>
  <c r="DS538" i="1"/>
  <c r="DW538" i="1" s="1"/>
  <c r="DR538" i="1"/>
  <c r="DV538" i="1" s="1"/>
  <c r="DS808" i="1"/>
  <c r="DW808" i="1" s="1"/>
  <c r="DR808" i="1"/>
  <c r="DV808" i="1" s="1"/>
  <c r="DS28" i="1"/>
  <c r="DW28" i="1" s="1"/>
  <c r="DR28" i="1"/>
  <c r="CA673" i="1"/>
  <c r="CZ673" i="1"/>
  <c r="DE673" i="1"/>
  <c r="DI673" i="1" s="1"/>
  <c r="DF673" i="1"/>
  <c r="DJ673" i="1" s="1"/>
  <c r="CA195" i="1"/>
  <c r="CZ195" i="1"/>
  <c r="DF195" i="1"/>
  <c r="DJ195" i="1" s="1"/>
  <c r="DE195" i="1"/>
  <c r="DI195" i="1" s="1"/>
  <c r="CA471" i="1"/>
  <c r="CZ471" i="1"/>
  <c r="DE471" i="1"/>
  <c r="DI471" i="1" s="1"/>
  <c r="DF471" i="1"/>
  <c r="DJ471" i="1" s="1"/>
  <c r="DR938" i="1"/>
  <c r="DV938" i="1" s="1"/>
  <c r="DS938" i="1"/>
  <c r="DW938" i="1" s="1"/>
  <c r="CA106" i="1"/>
  <c r="CZ106" i="1"/>
  <c r="DE106" i="1"/>
  <c r="DI106" i="1" s="1"/>
  <c r="DF106" i="1"/>
  <c r="DJ106" i="1" s="1"/>
  <c r="DR304" i="1"/>
  <c r="DV304" i="1" s="1"/>
  <c r="DS304" i="1"/>
  <c r="CA612" i="1"/>
  <c r="CZ612" i="1"/>
  <c r="DF612" i="1"/>
  <c r="DJ612" i="1" s="1"/>
  <c r="DE612" i="1"/>
  <c r="DI612" i="1" s="1"/>
  <c r="CA114" i="1"/>
  <c r="DF114" i="1"/>
  <c r="DJ114" i="1" s="1"/>
  <c r="DE114" i="1"/>
  <c r="CA10" i="1"/>
  <c r="CZ10" i="1"/>
  <c r="DF10" i="1"/>
  <c r="DJ10" i="1" s="1"/>
  <c r="DE10" i="1"/>
  <c r="DI10" i="1" s="1"/>
  <c r="DR41" i="1"/>
  <c r="DV41" i="1" s="1"/>
  <c r="DS41" i="1"/>
  <c r="DW41" i="1" s="1"/>
  <c r="DR324" i="1"/>
  <c r="DV324" i="1" s="1"/>
  <c r="DS324" i="1"/>
  <c r="DW324" i="1" s="1"/>
  <c r="CA338" i="1"/>
  <c r="CZ338" i="1"/>
  <c r="DE338" i="1"/>
  <c r="DI338" i="1" s="1"/>
  <c r="DF338" i="1"/>
  <c r="DJ338" i="1" s="1"/>
  <c r="DH338" i="1"/>
  <c r="DL338" i="1" s="1"/>
  <c r="CA481" i="1"/>
  <c r="CZ481" i="1"/>
  <c r="DE481" i="1"/>
  <c r="DI481" i="1" s="1"/>
  <c r="DF481" i="1"/>
  <c r="DJ481" i="1" s="1"/>
  <c r="DH481" i="1"/>
  <c r="DL481" i="1" s="1"/>
  <c r="CA467" i="1"/>
  <c r="CZ467" i="1"/>
  <c r="DF467" i="1"/>
  <c r="DJ467" i="1" s="1"/>
  <c r="DE467" i="1"/>
  <c r="DI467" i="1" s="1"/>
  <c r="CA357" i="1"/>
  <c r="CZ357" i="1"/>
  <c r="DE357" i="1"/>
  <c r="DI357" i="1" s="1"/>
  <c r="DF357" i="1"/>
  <c r="DJ357" i="1" s="1"/>
  <c r="DH357" i="1"/>
  <c r="DL357" i="1" s="1"/>
  <c r="DR263" i="1"/>
  <c r="DV263" i="1" s="1"/>
  <c r="DS263" i="1"/>
  <c r="DW263" i="1" s="1"/>
  <c r="DU263" i="1"/>
  <c r="DY263" i="1" s="1"/>
  <c r="CA318" i="1"/>
  <c r="CZ318" i="1"/>
  <c r="DE318" i="1"/>
  <c r="DI318" i="1" s="1"/>
  <c r="DF318" i="1"/>
  <c r="DJ318" i="1" s="1"/>
  <c r="DR403" i="1"/>
  <c r="DV403" i="1" s="1"/>
  <c r="DS403" i="1"/>
  <c r="DW403" i="1" s="1"/>
  <c r="DS820" i="1"/>
  <c r="DW820" i="1" s="1"/>
  <c r="DR820" i="1"/>
  <c r="DV820" i="1" s="1"/>
  <c r="DS261" i="1"/>
  <c r="DW261" i="1" s="1"/>
  <c r="DR261" i="1"/>
  <c r="DV261" i="1" s="1"/>
  <c r="DU261" i="1"/>
  <c r="DY261" i="1" s="1"/>
  <c r="CA72" i="1"/>
  <c r="CZ72" i="1"/>
  <c r="DE72" i="1"/>
  <c r="DI72" i="1" s="1"/>
  <c r="DF72" i="1"/>
  <c r="DJ72" i="1" s="1"/>
  <c r="CA282" i="1"/>
  <c r="CZ282" i="1"/>
  <c r="DE282" i="1"/>
  <c r="DI282" i="1" s="1"/>
  <c r="DF282" i="1"/>
  <c r="DJ282" i="1" s="1"/>
  <c r="DR963" i="1"/>
  <c r="DV963" i="1" s="1"/>
  <c r="DS963" i="1"/>
  <c r="DW963" i="1" s="1"/>
  <c r="CA279" i="1"/>
  <c r="CZ279" i="1"/>
  <c r="DE279" i="1"/>
  <c r="DI279" i="1" s="1"/>
  <c r="DF279" i="1"/>
  <c r="DJ279" i="1" s="1"/>
  <c r="CA54" i="1"/>
  <c r="CZ54" i="1"/>
  <c r="DE54" i="1"/>
  <c r="DI54" i="1" s="1"/>
  <c r="DF54" i="1"/>
  <c r="DJ54" i="1" s="1"/>
  <c r="CA609" i="1"/>
  <c r="CZ609" i="1"/>
  <c r="DF609" i="1"/>
  <c r="DJ609" i="1" s="1"/>
  <c r="DE609" i="1"/>
  <c r="DI609" i="1" s="1"/>
  <c r="CA150" i="1"/>
  <c r="CZ150" i="1"/>
  <c r="DE150" i="1"/>
  <c r="DI150" i="1" s="1"/>
  <c r="DF150" i="1"/>
  <c r="DJ150" i="1" s="1"/>
  <c r="CA692" i="1"/>
  <c r="CZ692" i="1"/>
  <c r="DE692" i="1"/>
  <c r="DI692" i="1" s="1"/>
  <c r="DF692" i="1"/>
  <c r="DJ692" i="1" s="1"/>
  <c r="CA872" i="1"/>
  <c r="CZ872" i="1"/>
  <c r="DE872" i="1"/>
  <c r="DI872" i="1" s="1"/>
  <c r="DF872" i="1"/>
  <c r="DJ872" i="1" s="1"/>
  <c r="CA799" i="1"/>
  <c r="CZ799" i="1"/>
  <c r="DE799" i="1"/>
  <c r="DI799" i="1" s="1"/>
  <c r="DF799" i="1"/>
  <c r="DJ799" i="1" s="1"/>
  <c r="DH799" i="1"/>
  <c r="DL799" i="1" s="1"/>
  <c r="DS246" i="1"/>
  <c r="DW246" i="1" s="1"/>
  <c r="DR246" i="1"/>
  <c r="DV246" i="1" s="1"/>
  <c r="DR932" i="1"/>
  <c r="DV932" i="1" s="1"/>
  <c r="DS932" i="1"/>
  <c r="DW932" i="1" s="1"/>
  <c r="CA931" i="1"/>
  <c r="CZ931" i="1"/>
  <c r="DE931" i="1"/>
  <c r="DI931" i="1" s="1"/>
  <c r="DF931" i="1"/>
  <c r="DJ931" i="1" s="1"/>
  <c r="CA143" i="1"/>
  <c r="CZ143" i="1"/>
  <c r="DE143" i="1"/>
  <c r="DI143" i="1" s="1"/>
  <c r="DF143" i="1"/>
  <c r="DJ143" i="1" s="1"/>
  <c r="DR355" i="1"/>
  <c r="DV355" i="1" s="1"/>
  <c r="DS355" i="1"/>
  <c r="DW355" i="1" s="1"/>
  <c r="DU355" i="1"/>
  <c r="DY355" i="1" s="1"/>
  <c r="CA367" i="1"/>
  <c r="CZ367" i="1"/>
  <c r="DE367" i="1"/>
  <c r="DF367" i="1"/>
  <c r="DJ367" i="1" s="1"/>
  <c r="CA448" i="1"/>
  <c r="CZ448" i="1"/>
  <c r="DF448" i="1"/>
  <c r="DJ448" i="1" s="1"/>
  <c r="DE448" i="1"/>
  <c r="DI448" i="1" s="1"/>
  <c r="CA100" i="1"/>
  <c r="CZ100" i="1"/>
  <c r="DE100" i="1"/>
  <c r="DI100" i="1" s="1"/>
  <c r="DF100" i="1"/>
  <c r="DJ100" i="1" s="1"/>
  <c r="CA513" i="1"/>
  <c r="DE513" i="1"/>
  <c r="DF513" i="1"/>
  <c r="DR350" i="1"/>
  <c r="DV350" i="1" s="1"/>
  <c r="DS350" i="1"/>
  <c r="DW350" i="1" s="1"/>
  <c r="CA254" i="1"/>
  <c r="DF254" i="1"/>
  <c r="DE254" i="1"/>
  <c r="CA35" i="1"/>
  <c r="DE35" i="1"/>
  <c r="DF35" i="1"/>
  <c r="CA841" i="1"/>
  <c r="DF841" i="1"/>
  <c r="DE841" i="1"/>
  <c r="DS231" i="1"/>
  <c r="DW231" i="1" s="1"/>
  <c r="DR231" i="1"/>
  <c r="DV231" i="1" s="1"/>
  <c r="DS277" i="1"/>
  <c r="DW277" i="1" s="1"/>
  <c r="DR277" i="1"/>
  <c r="DV277" i="1" s="1"/>
  <c r="CG362" i="1"/>
  <c r="DS362" i="1"/>
  <c r="DW362" i="1" s="1"/>
  <c r="DR362" i="1"/>
  <c r="DV362" i="1" s="1"/>
  <c r="CG879" i="1"/>
  <c r="DS879" i="1"/>
  <c r="DW879" i="1" s="1"/>
  <c r="DR879" i="1"/>
  <c r="DV879" i="1" s="1"/>
  <c r="CA233" i="1"/>
  <c r="CZ233" i="1"/>
  <c r="DF233" i="1"/>
  <c r="DJ233" i="1" s="1"/>
  <c r="DE233" i="1"/>
  <c r="DI233" i="1" s="1"/>
  <c r="CG230" i="1"/>
  <c r="DR230" i="1"/>
  <c r="DV230" i="1" s="1"/>
  <c r="DS230" i="1"/>
  <c r="DW230" i="1" s="1"/>
  <c r="CA970" i="1"/>
  <c r="CZ970" i="1"/>
  <c r="DF970" i="1"/>
  <c r="DJ970" i="1" s="1"/>
  <c r="DE970" i="1"/>
  <c r="DI970" i="1" s="1"/>
  <c r="DS177" i="1"/>
  <c r="DW177" i="1" s="1"/>
  <c r="DR177" i="1"/>
  <c r="DV177" i="1" s="1"/>
  <c r="CA710" i="1"/>
  <c r="CZ710" i="1"/>
  <c r="DE710" i="1"/>
  <c r="DI710" i="1" s="1"/>
  <c r="DF710" i="1"/>
  <c r="DJ710" i="1" s="1"/>
  <c r="CA113" i="1"/>
  <c r="CZ113" i="1"/>
  <c r="DF113" i="1"/>
  <c r="DJ113" i="1" s="1"/>
  <c r="DE113" i="1"/>
  <c r="DI113" i="1" s="1"/>
  <c r="CA349" i="1"/>
  <c r="CZ349" i="1"/>
  <c r="DF349" i="1"/>
  <c r="DJ349" i="1" s="1"/>
  <c r="DE349" i="1"/>
  <c r="DI349" i="1" s="1"/>
  <c r="CA765" i="1"/>
  <c r="CZ765" i="1"/>
  <c r="DF765" i="1"/>
  <c r="DJ765" i="1" s="1"/>
  <c r="DE765" i="1"/>
  <c r="DI765" i="1" s="1"/>
  <c r="CA544" i="1"/>
  <c r="CZ544" i="1"/>
  <c r="DE544" i="1"/>
  <c r="DI544" i="1" s="1"/>
  <c r="DF544" i="1"/>
  <c r="DJ544" i="1" s="1"/>
  <c r="DS634" i="1"/>
  <c r="DW634" i="1" s="1"/>
  <c r="DR634" i="1"/>
  <c r="DR156" i="1"/>
  <c r="DV156" i="1" s="1"/>
  <c r="DS156" i="1"/>
  <c r="DW156" i="1" s="1"/>
  <c r="CA402" i="1"/>
  <c r="CZ402" i="1"/>
  <c r="DE402" i="1"/>
  <c r="DI402" i="1" s="1"/>
  <c r="DF402" i="1"/>
  <c r="DJ402" i="1" s="1"/>
  <c r="DS756" i="1"/>
  <c r="DW756" i="1" s="1"/>
  <c r="DR756" i="1"/>
  <c r="DV756" i="1" s="1"/>
  <c r="CA934" i="1"/>
  <c r="CZ934" i="1"/>
  <c r="DE934" i="1"/>
  <c r="DI934" i="1" s="1"/>
  <c r="DF934" i="1"/>
  <c r="DJ934" i="1" s="1"/>
  <c r="DH934" i="1"/>
  <c r="DL934" i="1" s="1"/>
  <c r="CA794" i="1"/>
  <c r="CZ794" i="1"/>
  <c r="DF794" i="1"/>
  <c r="DJ794" i="1" s="1"/>
  <c r="DE794" i="1"/>
  <c r="DI794" i="1" s="1"/>
  <c r="DH794" i="1"/>
  <c r="DL794" i="1" s="1"/>
  <c r="DR962" i="1"/>
  <c r="DV962" i="1" s="1"/>
  <c r="DS962" i="1"/>
  <c r="DW962" i="1" s="1"/>
  <c r="DU962" i="1"/>
  <c r="DY962" i="1" s="1"/>
  <c r="DR454" i="1"/>
  <c r="DV454" i="1" s="1"/>
  <c r="DS454" i="1"/>
  <c r="DW454" i="1" s="1"/>
  <c r="DS127" i="1"/>
  <c r="DW127" i="1" s="1"/>
  <c r="DR127" i="1"/>
  <c r="DV127" i="1" s="1"/>
  <c r="CA741" i="1"/>
  <c r="CZ741" i="1"/>
  <c r="DE741" i="1"/>
  <c r="DI741" i="1" s="1"/>
  <c r="DF741" i="1"/>
  <c r="DJ741" i="1" s="1"/>
  <c r="CA316" i="1"/>
  <c r="CZ316" i="1"/>
  <c r="DF316" i="1"/>
  <c r="DJ316" i="1" s="1"/>
  <c r="DE316" i="1"/>
  <c r="DI316" i="1" s="1"/>
  <c r="DS80" i="1"/>
  <c r="DW80" i="1" s="1"/>
  <c r="DR80" i="1"/>
  <c r="DV80" i="1" s="1"/>
  <c r="CA175" i="1"/>
  <c r="CZ175" i="1"/>
  <c r="DF175" i="1"/>
  <c r="DJ175" i="1" s="1"/>
  <c r="DE175" i="1"/>
  <c r="DI175" i="1" s="1"/>
  <c r="DS51" i="1"/>
  <c r="DW51" i="1" s="1"/>
  <c r="DR51" i="1"/>
  <c r="DV51" i="1" s="1"/>
  <c r="DR599" i="1"/>
  <c r="DV599" i="1" s="1"/>
  <c r="DS599" i="1"/>
  <c r="DW599" i="1" s="1"/>
  <c r="CA642" i="1"/>
  <c r="CZ642" i="1"/>
  <c r="DE642" i="1"/>
  <c r="DI642" i="1" s="1"/>
  <c r="DF642" i="1"/>
  <c r="DJ642" i="1" s="1"/>
  <c r="DS590" i="1"/>
  <c r="DW590" i="1" s="1"/>
  <c r="DR590" i="1"/>
  <c r="DV590" i="1" s="1"/>
  <c r="DS351" i="1"/>
  <c r="DW351" i="1" s="1"/>
  <c r="DR351" i="1"/>
  <c r="DV351" i="1" s="1"/>
  <c r="CA955" i="1"/>
  <c r="CZ955" i="1"/>
  <c r="DF955" i="1"/>
  <c r="DJ955" i="1" s="1"/>
  <c r="DE955" i="1"/>
  <c r="DI955" i="1" s="1"/>
  <c r="DR809" i="1"/>
  <c r="DV809" i="1" s="1"/>
  <c r="DS809" i="1"/>
  <c r="DW809" i="1" s="1"/>
  <c r="DU809" i="1"/>
  <c r="DY809" i="1" s="1"/>
  <c r="DR512" i="1"/>
  <c r="DV512" i="1" s="1"/>
  <c r="DS512" i="1"/>
  <c r="DW512" i="1" s="1"/>
  <c r="CA419" i="1"/>
  <c r="CZ419" i="1"/>
  <c r="DE419" i="1"/>
  <c r="DI419" i="1" s="1"/>
  <c r="DF419" i="1"/>
  <c r="DJ419" i="1" s="1"/>
  <c r="CA118" i="1"/>
  <c r="CZ118" i="1"/>
  <c r="DE118" i="1"/>
  <c r="DI118" i="1" s="1"/>
  <c r="DF118" i="1"/>
  <c r="DJ118" i="1" s="1"/>
  <c r="DS154" i="1"/>
  <c r="DW154" i="1" s="1"/>
  <c r="DR154" i="1"/>
  <c r="DV154" i="1" s="1"/>
  <c r="CA514" i="1"/>
  <c r="CZ514" i="1"/>
  <c r="DF514" i="1"/>
  <c r="DJ514" i="1" s="1"/>
  <c r="DE514" i="1"/>
  <c r="DI514" i="1" s="1"/>
  <c r="DS577" i="1"/>
  <c r="DR577" i="1"/>
  <c r="DS684" i="1"/>
  <c r="DR684" i="1"/>
  <c r="CA890" i="1"/>
  <c r="DE890" i="1"/>
  <c r="DF890" i="1"/>
  <c r="CA63" i="1"/>
  <c r="CZ63" i="1"/>
  <c r="DE63" i="1"/>
  <c r="DI63" i="1" s="1"/>
  <c r="DF63" i="1"/>
  <c r="DJ63" i="1" s="1"/>
  <c r="CA84" i="1"/>
  <c r="CZ84" i="1"/>
  <c r="DE84" i="1"/>
  <c r="DI84" i="1" s="1"/>
  <c r="DF84" i="1"/>
  <c r="DJ84" i="1" s="1"/>
  <c r="CA569" i="1"/>
  <c r="CZ569" i="1"/>
  <c r="DE569" i="1"/>
  <c r="DI569" i="1" s="1"/>
  <c r="DF569" i="1"/>
  <c r="DJ569" i="1" s="1"/>
  <c r="DR438" i="1"/>
  <c r="DS438" i="1"/>
  <c r="CA499" i="1"/>
  <c r="CZ499" i="1"/>
  <c r="DF499" i="1"/>
  <c r="DJ499" i="1" s="1"/>
  <c r="DE499" i="1"/>
  <c r="DI499" i="1" s="1"/>
  <c r="DS722" i="1"/>
  <c r="DW722" i="1" s="1"/>
  <c r="DR722" i="1"/>
  <c r="DV722" i="1" s="1"/>
  <c r="DR830" i="1"/>
  <c r="DV830" i="1" s="1"/>
  <c r="DS830" i="1"/>
  <c r="DW830" i="1" s="1"/>
  <c r="DS470" i="1"/>
  <c r="DR470" i="1"/>
  <c r="DV470" i="1" s="1"/>
  <c r="CA170" i="1"/>
  <c r="CZ170" i="1"/>
  <c r="DE170" i="1"/>
  <c r="DI170" i="1" s="1"/>
  <c r="DF170" i="1"/>
  <c r="DJ170" i="1" s="1"/>
  <c r="DS158" i="1"/>
  <c r="DW158" i="1" s="1"/>
  <c r="DR158" i="1"/>
  <c r="DV158" i="1" s="1"/>
  <c r="DS193" i="1"/>
  <c r="DW193" i="1" s="1"/>
  <c r="DR193" i="1"/>
  <c r="DV193" i="1" s="1"/>
  <c r="DR319" i="1"/>
  <c r="DV319" i="1" s="1"/>
  <c r="DS319" i="1"/>
  <c r="DW319" i="1" s="1"/>
  <c r="CA545" i="1"/>
  <c r="CZ545" i="1"/>
  <c r="DE545" i="1"/>
  <c r="DI545" i="1" s="1"/>
  <c r="DF545" i="1"/>
  <c r="DJ545" i="1" s="1"/>
  <c r="CA641" i="1"/>
  <c r="CZ641" i="1"/>
  <c r="DE641" i="1"/>
  <c r="DI641" i="1" s="1"/>
  <c r="DF641" i="1"/>
  <c r="DJ641" i="1" s="1"/>
  <c r="DR534" i="1"/>
  <c r="DV534" i="1" s="1"/>
  <c r="DS534" i="1"/>
  <c r="DW534" i="1" s="1"/>
  <c r="DS46" i="1"/>
  <c r="DW46" i="1" s="1"/>
  <c r="DR46" i="1"/>
  <c r="DV46" i="1" s="1"/>
  <c r="DR968" i="1"/>
  <c r="DV968" i="1" s="1"/>
  <c r="DS968" i="1"/>
  <c r="DW968" i="1" s="1"/>
  <c r="CA11" i="1"/>
  <c r="CZ11" i="1"/>
  <c r="DF11" i="1"/>
  <c r="DE11" i="1"/>
  <c r="DI11" i="1" s="1"/>
  <c r="DR754" i="1"/>
  <c r="DV754" i="1" s="1"/>
  <c r="DS754" i="1"/>
  <c r="DW754" i="1" s="1"/>
  <c r="DS8" i="1"/>
  <c r="DW8" i="1" s="1"/>
  <c r="DR8" i="1"/>
  <c r="DV8" i="1" s="1"/>
  <c r="CA266" i="1"/>
  <c r="CZ266" i="1"/>
  <c r="DF266" i="1"/>
  <c r="DJ266" i="1" s="1"/>
  <c r="DE266" i="1"/>
  <c r="DI266" i="1" s="1"/>
  <c r="CA650" i="1"/>
  <c r="CZ650" i="1"/>
  <c r="DE650" i="1"/>
  <c r="DI650" i="1" s="1"/>
  <c r="DF650" i="1"/>
  <c r="DJ650" i="1" s="1"/>
  <c r="DS565" i="1"/>
  <c r="DW565" i="1" s="1"/>
  <c r="DR565" i="1"/>
  <c r="DV565" i="1" s="1"/>
  <c r="DR130" i="1"/>
  <c r="DV130" i="1" s="1"/>
  <c r="DS130" i="1"/>
  <c r="DW130" i="1" s="1"/>
  <c r="CA965" i="1"/>
  <c r="CZ965" i="1"/>
  <c r="DF965" i="1"/>
  <c r="DJ965" i="1" s="1"/>
  <c r="DE965" i="1"/>
  <c r="DI965" i="1" s="1"/>
  <c r="CA868" i="1"/>
  <c r="CZ868" i="1"/>
  <c r="DE868" i="1"/>
  <c r="DI868" i="1" s="1"/>
  <c r="DF868" i="1"/>
  <c r="DJ868" i="1" s="1"/>
  <c r="DS546" i="1"/>
  <c r="DW546" i="1" s="1"/>
  <c r="DR546" i="1"/>
  <c r="DV546" i="1" s="1"/>
  <c r="DS121" i="1"/>
  <c r="DW121" i="1" s="1"/>
  <c r="DR121" i="1"/>
  <c r="DV121" i="1" s="1"/>
  <c r="CA104" i="1"/>
  <c r="CZ104" i="1"/>
  <c r="DF104" i="1"/>
  <c r="DJ104" i="1" s="1"/>
  <c r="DE104" i="1"/>
  <c r="DI104" i="1" s="1"/>
  <c r="DH104" i="1"/>
  <c r="DL104" i="1" s="1"/>
  <c r="DR695" i="1"/>
  <c r="DV695" i="1" s="1"/>
  <c r="DS695" i="1"/>
  <c r="DW695" i="1" s="1"/>
  <c r="DU695" i="1"/>
  <c r="DY695" i="1" s="1"/>
  <c r="DS819" i="1"/>
  <c r="DW819" i="1" s="1"/>
  <c r="DR819" i="1"/>
  <c r="DV819" i="1" s="1"/>
  <c r="DU819" i="1"/>
  <c r="DY819" i="1" s="1"/>
  <c r="DR321" i="1"/>
  <c r="DV321" i="1" s="1"/>
  <c r="DS321" i="1"/>
  <c r="DW321" i="1" s="1"/>
  <c r="DU321" i="1"/>
  <c r="DY321" i="1" s="1"/>
  <c r="DR371" i="1"/>
  <c r="DV371" i="1" s="1"/>
  <c r="DS371" i="1"/>
  <c r="DW371" i="1" s="1"/>
  <c r="DU371" i="1"/>
  <c r="DY371" i="1" s="1"/>
  <c r="DS422" i="1"/>
  <c r="DW422" i="1" s="1"/>
  <c r="DR422" i="1"/>
  <c r="DV422" i="1" s="1"/>
  <c r="DS646" i="1"/>
  <c r="DW646" i="1" s="1"/>
  <c r="DR646" i="1"/>
  <c r="DV646" i="1" s="1"/>
  <c r="DU646" i="1"/>
  <c r="DY646" i="1" s="1"/>
  <c r="CA184" i="1"/>
  <c r="CZ184" i="1"/>
  <c r="DE184" i="1"/>
  <c r="DI184" i="1" s="1"/>
  <c r="DF184" i="1"/>
  <c r="DJ184" i="1" s="1"/>
  <c r="CA753" i="1"/>
  <c r="CZ753" i="1"/>
  <c r="DE753" i="1"/>
  <c r="DI753" i="1" s="1"/>
  <c r="DF753" i="1"/>
  <c r="DJ753" i="1" s="1"/>
  <c r="DR845" i="1"/>
  <c r="DV845" i="1" s="1"/>
  <c r="DS845" i="1"/>
  <c r="DW845" i="1" s="1"/>
  <c r="DU845" i="1"/>
  <c r="DY845" i="1" s="1"/>
  <c r="CA947" i="1"/>
  <c r="CZ947" i="1"/>
  <c r="DE947" i="1"/>
  <c r="DI947" i="1" s="1"/>
  <c r="DF947" i="1"/>
  <c r="DJ947" i="1" s="1"/>
  <c r="DS327" i="1"/>
  <c r="DW327" i="1" s="1"/>
  <c r="DR327" i="1"/>
  <c r="DV327" i="1" s="1"/>
  <c r="CA640" i="1"/>
  <c r="CZ640" i="1"/>
  <c r="DE640" i="1"/>
  <c r="DI640" i="1" s="1"/>
  <c r="DF640" i="1"/>
  <c r="DJ640" i="1" s="1"/>
  <c r="CA740" i="1"/>
  <c r="CZ740" i="1"/>
  <c r="DE740" i="1"/>
  <c r="DI740" i="1" s="1"/>
  <c r="DF740" i="1"/>
  <c r="DJ740" i="1" s="1"/>
  <c r="DR365" i="1"/>
  <c r="DV365" i="1" s="1"/>
  <c r="DS365" i="1"/>
  <c r="DW365" i="1" s="1"/>
  <c r="CA375" i="1"/>
  <c r="CZ375" i="1"/>
  <c r="DF375" i="1"/>
  <c r="DJ375" i="1" s="1"/>
  <c r="DE375" i="1"/>
  <c r="DI375" i="1" s="1"/>
  <c r="DR81" i="1"/>
  <c r="DV81" i="1" s="1"/>
  <c r="DS81" i="1"/>
  <c r="DW81" i="1" s="1"/>
  <c r="DS556" i="1"/>
  <c r="DW556" i="1" s="1"/>
  <c r="DR556" i="1"/>
  <c r="DV556" i="1" s="1"/>
  <c r="DS635" i="1"/>
  <c r="DW635" i="1" s="1"/>
  <c r="DR635" i="1"/>
  <c r="DV635" i="1" s="1"/>
  <c r="CA807" i="1"/>
  <c r="CZ807" i="1"/>
  <c r="DF807" i="1"/>
  <c r="DJ807" i="1" s="1"/>
  <c r="DE807" i="1"/>
  <c r="DI807" i="1" s="1"/>
  <c r="DS217" i="1"/>
  <c r="DW217" i="1" s="1"/>
  <c r="DR217" i="1"/>
  <c r="DV217" i="1" s="1"/>
  <c r="DS703" i="1"/>
  <c r="DW703" i="1" s="1"/>
  <c r="DR703" i="1"/>
  <c r="DV703" i="1" s="1"/>
  <c r="DR680" i="1"/>
  <c r="DV680" i="1" s="1"/>
  <c r="DS680" i="1"/>
  <c r="DW680" i="1" s="1"/>
  <c r="CA289" i="1"/>
  <c r="DF289" i="1"/>
  <c r="DJ289" i="1" s="1"/>
  <c r="DE289" i="1"/>
  <c r="DI289" i="1" s="1"/>
  <c r="DR479" i="1"/>
  <c r="DV479" i="1" s="1"/>
  <c r="DS479" i="1"/>
  <c r="DW479" i="1" s="1"/>
  <c r="CA370" i="1"/>
  <c r="CZ370" i="1"/>
  <c r="DF370" i="1"/>
  <c r="DJ370" i="1" s="1"/>
  <c r="DE370" i="1"/>
  <c r="DI370" i="1" s="1"/>
  <c r="DS480" i="1"/>
  <c r="DW480" i="1" s="1"/>
  <c r="DR480" i="1"/>
  <c r="DV480" i="1" s="1"/>
  <c r="CA835" i="1"/>
  <c r="DF835" i="1"/>
  <c r="DE835" i="1"/>
  <c r="DR572" i="1"/>
  <c r="DS572" i="1"/>
  <c r="DS94" i="1"/>
  <c r="DR94" i="1"/>
  <c r="CA717" i="1"/>
  <c r="DE717" i="1"/>
  <c r="DF717" i="1"/>
  <c r="CA898" i="1"/>
  <c r="CZ898" i="1"/>
  <c r="DE898" i="1"/>
  <c r="DI898" i="1" s="1"/>
  <c r="DF898" i="1"/>
  <c r="DJ898" i="1" s="1"/>
  <c r="CA555" i="1"/>
  <c r="DE555" i="1"/>
  <c r="DF555" i="1"/>
  <c r="CA789" i="1"/>
  <c r="CZ789" i="1"/>
  <c r="DE789" i="1"/>
  <c r="DI789" i="1" s="1"/>
  <c r="DF789" i="1"/>
  <c r="DJ789" i="1" s="1"/>
  <c r="CA252" i="1"/>
  <c r="CZ252" i="1"/>
  <c r="DF252" i="1"/>
  <c r="DJ252" i="1" s="1"/>
  <c r="DE252" i="1"/>
  <c r="DI252" i="1" s="1"/>
  <c r="CA465" i="1"/>
  <c r="CZ465" i="1"/>
  <c r="DE465" i="1"/>
  <c r="DI465" i="1" s="1"/>
  <c r="DF465" i="1"/>
  <c r="DJ465" i="1" s="1"/>
  <c r="CA899" i="1"/>
  <c r="CZ899" i="1"/>
  <c r="DE899" i="1"/>
  <c r="DI899" i="1" s="1"/>
  <c r="DF899" i="1"/>
  <c r="DJ899" i="1" s="1"/>
  <c r="CA435" i="1"/>
  <c r="CZ435" i="1"/>
  <c r="DE435" i="1"/>
  <c r="DI435" i="1" s="1"/>
  <c r="DF435" i="1"/>
  <c r="DJ435" i="1" s="1"/>
  <c r="CA905" i="1"/>
  <c r="CZ905" i="1"/>
  <c r="DF905" i="1"/>
  <c r="DJ905" i="1" s="1"/>
  <c r="DE905" i="1"/>
  <c r="DI905" i="1" s="1"/>
  <c r="DS128" i="1"/>
  <c r="DW128" i="1" s="1"/>
  <c r="DR128" i="1"/>
  <c r="DV128" i="1" s="1"/>
  <c r="CA919" i="1"/>
  <c r="CZ919" i="1"/>
  <c r="DF919" i="1"/>
  <c r="DJ919" i="1" s="1"/>
  <c r="DE919" i="1"/>
  <c r="DI919" i="1" s="1"/>
  <c r="DS213" i="1"/>
  <c r="DW213" i="1" s="1"/>
  <c r="DR213" i="1"/>
  <c r="DV213" i="1" s="1"/>
  <c r="CA224" i="1"/>
  <c r="CZ224" i="1"/>
  <c r="DE224" i="1"/>
  <c r="DI224" i="1" s="1"/>
  <c r="DF224" i="1"/>
  <c r="DJ224" i="1" s="1"/>
  <c r="CA560" i="1"/>
  <c r="CZ560" i="1"/>
  <c r="DF560" i="1"/>
  <c r="DJ560" i="1" s="1"/>
  <c r="DE560" i="1"/>
  <c r="DI560" i="1" s="1"/>
  <c r="DR715" i="1"/>
  <c r="DV715" i="1" s="1"/>
  <c r="DS715" i="1"/>
  <c r="DW715" i="1" s="1"/>
  <c r="CA413" i="1"/>
  <c r="CZ413" i="1"/>
  <c r="DE413" i="1"/>
  <c r="DI413" i="1" s="1"/>
  <c r="DF413" i="1"/>
  <c r="DJ413" i="1" s="1"/>
  <c r="DR259" i="1"/>
  <c r="DV259" i="1" s="1"/>
  <c r="DS259" i="1"/>
  <c r="DW259" i="1" s="1"/>
  <c r="CA667" i="1"/>
  <c r="CZ667" i="1"/>
  <c r="DF667" i="1"/>
  <c r="DJ667" i="1" s="1"/>
  <c r="DE667" i="1"/>
  <c r="DI667" i="1" s="1"/>
  <c r="DR159" i="1"/>
  <c r="DV159" i="1" s="1"/>
  <c r="DS159" i="1"/>
  <c r="DW159" i="1" s="1"/>
  <c r="DR203" i="1"/>
  <c r="DV203" i="1" s="1"/>
  <c r="DS203" i="1"/>
  <c r="DW203" i="1" s="1"/>
  <c r="CA37" i="1"/>
  <c r="CZ37" i="1"/>
  <c r="DF37" i="1"/>
  <c r="DJ37" i="1" s="1"/>
  <c r="DE37" i="1"/>
  <c r="DI37" i="1" s="1"/>
  <c r="CA227" i="1"/>
  <c r="CZ227" i="1"/>
  <c r="DE227" i="1"/>
  <c r="DI227" i="1" s="1"/>
  <c r="DF227" i="1"/>
  <c r="DJ227" i="1" s="1"/>
  <c r="DS604" i="1"/>
  <c r="DR604" i="1"/>
  <c r="DV604" i="1" s="1"/>
  <c r="CA757" i="1"/>
  <c r="CZ757" i="1"/>
  <c r="DE757" i="1"/>
  <c r="DI757" i="1" s="1"/>
  <c r="DF757" i="1"/>
  <c r="DJ757" i="1" s="1"/>
  <c r="CA649" i="1"/>
  <c r="DE649" i="1"/>
  <c r="DF649" i="1"/>
  <c r="CA83" i="1"/>
  <c r="CZ83" i="1"/>
  <c r="DF83" i="1"/>
  <c r="DJ83" i="1" s="1"/>
  <c r="DE83" i="1"/>
  <c r="DI83" i="1" s="1"/>
  <c r="CA461" i="1"/>
  <c r="CZ461" i="1"/>
  <c r="DE461" i="1"/>
  <c r="DI461" i="1" s="1"/>
  <c r="DF461" i="1"/>
  <c r="DJ461" i="1" s="1"/>
  <c r="DS85" i="1"/>
  <c r="DW85" i="1" s="1"/>
  <c r="DR85" i="1"/>
  <c r="DV85" i="1" s="1"/>
  <c r="DS706" i="1"/>
  <c r="DW706" i="1" s="1"/>
  <c r="DR706" i="1"/>
  <c r="DV706" i="1" s="1"/>
  <c r="CA173" i="1"/>
  <c r="CZ173" i="1"/>
  <c r="DE173" i="1"/>
  <c r="DI173" i="1" s="1"/>
  <c r="DF173" i="1"/>
  <c r="DJ173" i="1" s="1"/>
  <c r="CA7" i="1"/>
  <c r="CZ7" i="1"/>
  <c r="DE7" i="1"/>
  <c r="DI7" i="1" s="1"/>
  <c r="DF7" i="1"/>
  <c r="DJ7" i="1" s="1"/>
  <c r="CA136" i="1"/>
  <c r="CZ136" i="1"/>
  <c r="DF136" i="1"/>
  <c r="DJ136" i="1" s="1"/>
  <c r="DE136" i="1"/>
  <c r="DI136" i="1" s="1"/>
  <c r="CA626" i="1"/>
  <c r="CZ626" i="1"/>
  <c r="DF626" i="1"/>
  <c r="DJ626" i="1" s="1"/>
  <c r="DE626" i="1"/>
  <c r="DI626" i="1" s="1"/>
  <c r="DR401" i="1"/>
  <c r="DV401" i="1" s="1"/>
  <c r="DS401" i="1"/>
  <c r="DW401" i="1" s="1"/>
  <c r="CA585" i="1"/>
  <c r="CZ585" i="1"/>
  <c r="DF585" i="1"/>
  <c r="DJ585" i="1" s="1"/>
  <c r="DE585" i="1"/>
  <c r="DI585" i="1" s="1"/>
  <c r="DH585" i="1"/>
  <c r="DL585" i="1" s="1"/>
  <c r="DS567" i="1"/>
  <c r="DW567" i="1" s="1"/>
  <c r="DR567" i="1"/>
  <c r="DV567" i="1" s="1"/>
  <c r="DU567" i="1"/>
  <c r="DY567" i="1" s="1"/>
  <c r="CA107" i="1"/>
  <c r="CZ107" i="1"/>
  <c r="DE107" i="1"/>
  <c r="DI107" i="1" s="1"/>
  <c r="DF107" i="1"/>
  <c r="DJ107" i="1" s="1"/>
  <c r="DH107" i="1"/>
  <c r="DL107" i="1" s="1"/>
  <c r="DR589" i="1"/>
  <c r="DV589" i="1" s="1"/>
  <c r="DS589" i="1"/>
  <c r="DW589" i="1" s="1"/>
  <c r="DU589" i="1"/>
  <c r="DY589" i="1" s="1"/>
  <c r="CA893" i="1"/>
  <c r="CZ893" i="1"/>
  <c r="DE893" i="1"/>
  <c r="DI893" i="1" s="1"/>
  <c r="DF893" i="1"/>
  <c r="DJ893" i="1" s="1"/>
  <c r="DH893" i="1"/>
  <c r="DL893" i="1" s="1"/>
  <c r="CA126" i="1"/>
  <c r="CZ126" i="1"/>
  <c r="DF126" i="1"/>
  <c r="DJ126" i="1" s="1"/>
  <c r="DE126" i="1"/>
  <c r="DI126" i="1" s="1"/>
  <c r="DH126" i="1"/>
  <c r="DL126" i="1" s="1"/>
  <c r="DS966" i="1"/>
  <c r="DW966" i="1" s="1"/>
  <c r="DR966" i="1"/>
  <c r="DV966" i="1" s="1"/>
  <c r="CA424" i="1"/>
  <c r="CZ424" i="1"/>
  <c r="DF424" i="1"/>
  <c r="DJ424" i="1" s="1"/>
  <c r="DE424" i="1"/>
  <c r="DI424" i="1" s="1"/>
  <c r="DH424" i="1"/>
  <c r="DL424" i="1" s="1"/>
  <c r="CA188" i="1"/>
  <c r="CZ188" i="1"/>
  <c r="DF188" i="1"/>
  <c r="DJ188" i="1" s="1"/>
  <c r="DE188" i="1"/>
  <c r="DI188" i="1" s="1"/>
  <c r="DS415" i="1"/>
  <c r="DW415" i="1" s="1"/>
  <c r="DR415" i="1"/>
  <c r="DV415" i="1" s="1"/>
  <c r="DR594" i="1"/>
  <c r="DV594" i="1" s="1"/>
  <c r="DS594" i="1"/>
  <c r="DW594" i="1" s="1"/>
  <c r="DR956" i="1"/>
  <c r="DS956" i="1"/>
  <c r="DR312" i="1"/>
  <c r="DV312" i="1" s="1"/>
  <c r="DS312" i="1"/>
  <c r="DW312" i="1" s="1"/>
  <c r="CA275" i="1"/>
  <c r="CZ275" i="1"/>
  <c r="DE275" i="1"/>
  <c r="DI275" i="1" s="1"/>
  <c r="DF275" i="1"/>
  <c r="DJ275" i="1" s="1"/>
  <c r="CA314" i="1"/>
  <c r="CZ314" i="1"/>
  <c r="DE314" i="1"/>
  <c r="DI314" i="1" s="1"/>
  <c r="DF314" i="1"/>
  <c r="DJ314" i="1" s="1"/>
  <c r="CA668" i="1"/>
  <c r="CZ668" i="1"/>
  <c r="DF668" i="1"/>
  <c r="DJ668" i="1" s="1"/>
  <c r="DE668" i="1"/>
  <c r="DI668" i="1" s="1"/>
  <c r="DH668" i="1"/>
  <c r="DL668" i="1" s="1"/>
  <c r="CA816" i="1"/>
  <c r="CZ816" i="1"/>
  <c r="DF816" i="1"/>
  <c r="DJ816" i="1" s="1"/>
  <c r="DE816" i="1"/>
  <c r="DI816" i="1" s="1"/>
  <c r="CA211" i="1"/>
  <c r="CZ211" i="1"/>
  <c r="DF211" i="1"/>
  <c r="DJ211" i="1" s="1"/>
  <c r="DE211" i="1"/>
  <c r="DI211" i="1" s="1"/>
  <c r="DS149" i="1"/>
  <c r="DW149" i="1" s="1"/>
  <c r="DR149" i="1"/>
  <c r="DV149" i="1" s="1"/>
  <c r="CA623" i="1"/>
  <c r="CZ623" i="1"/>
  <c r="DE623" i="1"/>
  <c r="DI623" i="1" s="1"/>
  <c r="DF623" i="1"/>
  <c r="DJ623" i="1" s="1"/>
  <c r="DS610" i="1"/>
  <c r="DW610" i="1" s="1"/>
  <c r="DR610" i="1"/>
  <c r="DV610" i="1" s="1"/>
  <c r="CA570" i="1"/>
  <c r="CZ570" i="1"/>
  <c r="DE570" i="1"/>
  <c r="DI570" i="1" s="1"/>
  <c r="DF570" i="1"/>
  <c r="DJ570" i="1" s="1"/>
  <c r="CA502" i="1"/>
  <c r="CZ502" i="1"/>
  <c r="DF502" i="1"/>
  <c r="DJ502" i="1" s="1"/>
  <c r="DE502" i="1"/>
  <c r="DI502" i="1" s="1"/>
  <c r="DR297" i="1"/>
  <c r="DV297" i="1" s="1"/>
  <c r="DS297" i="1"/>
  <c r="DW297" i="1" s="1"/>
  <c r="CA725" i="1"/>
  <c r="CZ725" i="1"/>
  <c r="DE725" i="1"/>
  <c r="DI725" i="1" s="1"/>
  <c r="DF725" i="1"/>
  <c r="DJ725" i="1" s="1"/>
  <c r="CA152" i="1"/>
  <c r="CZ152" i="1"/>
  <c r="DE152" i="1"/>
  <c r="DI152" i="1" s="1"/>
  <c r="DF152" i="1"/>
  <c r="DJ152" i="1" s="1"/>
  <c r="CA26" i="1"/>
  <c r="CZ26" i="1"/>
  <c r="DE26" i="1"/>
  <c r="DI26" i="1" s="1"/>
  <c r="DF26" i="1"/>
  <c r="DJ26" i="1" s="1"/>
  <c r="DG413" i="1"/>
  <c r="DK413" i="1" s="1"/>
  <c r="DT421" i="1"/>
  <c r="DX421" i="1" s="1"/>
  <c r="DG10" i="1"/>
  <c r="DK10" i="1" s="1"/>
  <c r="DU723" i="1"/>
  <c r="DY723" i="1" s="1"/>
  <c r="DT533" i="1"/>
  <c r="DX533" i="1" s="1"/>
  <c r="DH441" i="1"/>
  <c r="DL441" i="1" s="1"/>
  <c r="DH901" i="1"/>
  <c r="DL901" i="1" s="1"/>
  <c r="DG757" i="1"/>
  <c r="DK757" i="1" s="1"/>
  <c r="DT464" i="1"/>
  <c r="DX464" i="1" s="1"/>
  <c r="DT695" i="1"/>
  <c r="DX695" i="1" s="1"/>
  <c r="DG230" i="1"/>
  <c r="DU808" i="1"/>
  <c r="DY808" i="1" s="1"/>
  <c r="DU272" i="1"/>
  <c r="DG63" i="1"/>
  <c r="DK63" i="1" s="1"/>
  <c r="DH689" i="1"/>
  <c r="DL689" i="1" s="1"/>
  <c r="DG794" i="1"/>
  <c r="DK794" i="1" s="1"/>
  <c r="DT211" i="1"/>
  <c r="DX211" i="1" s="1"/>
  <c r="DL935" i="1"/>
  <c r="DH778" i="1"/>
  <c r="DL778" i="1" s="1"/>
  <c r="DH509" i="1"/>
  <c r="DL509" i="1" s="1"/>
  <c r="DH740" i="1"/>
  <c r="DL740" i="1" s="1"/>
  <c r="DH232" i="1"/>
  <c r="DL232" i="1" s="1"/>
  <c r="DG233" i="1"/>
  <c r="DK233" i="1" s="1"/>
  <c r="DT88" i="1"/>
  <c r="DX88" i="1" s="1"/>
  <c r="DG519" i="1"/>
  <c r="DK519" i="1" s="1"/>
  <c r="DU324" i="1"/>
  <c r="DY324" i="1" s="1"/>
  <c r="DU768" i="1"/>
  <c r="DY768" i="1" s="1"/>
  <c r="DH723" i="1"/>
  <c r="DL723" i="1" s="1"/>
  <c r="DH162" i="1"/>
  <c r="DL162" i="1" s="1"/>
  <c r="DG635" i="1"/>
  <c r="DK635" i="1" s="1"/>
  <c r="DG11" i="1"/>
  <c r="DK11" i="1" s="1"/>
  <c r="DU172" i="1"/>
  <c r="DY172" i="1" s="1"/>
  <c r="DG545" i="1"/>
  <c r="DK545" i="1" s="1"/>
  <c r="DG464" i="1"/>
  <c r="DK464" i="1" s="1"/>
  <c r="DH622" i="1"/>
  <c r="DL622" i="1" s="1"/>
  <c r="DU339" i="1"/>
  <c r="DY339" i="1" s="1"/>
  <c r="DG227" i="1"/>
  <c r="DK227" i="1" s="1"/>
  <c r="DH672" i="1"/>
  <c r="DL672" i="1" s="1"/>
  <c r="DT644" i="1"/>
  <c r="DU928" i="1"/>
  <c r="DY928" i="1" s="1"/>
  <c r="DG703" i="1"/>
  <c r="DK703" i="1" s="1"/>
  <c r="DT401" i="1"/>
  <c r="DX401" i="1" s="1"/>
  <c r="DG236" i="1"/>
  <c r="DK236" i="1" s="1"/>
  <c r="DG211" i="1"/>
  <c r="DK211" i="1" s="1"/>
  <c r="DT99" i="1"/>
  <c r="DX99" i="1" s="1"/>
  <c r="DH919" i="1"/>
  <c r="DL919" i="1" s="1"/>
  <c r="DH380" i="1"/>
  <c r="DT46" i="1"/>
  <c r="DX46" i="1" s="1"/>
  <c r="DT594" i="1"/>
  <c r="DX594" i="1" s="1"/>
  <c r="DG274" i="1"/>
  <c r="DK274" i="1" s="1"/>
  <c r="DU29" i="1"/>
  <c r="DH208" i="1"/>
  <c r="DL208" i="1" s="1"/>
  <c r="DG937" i="1"/>
  <c r="DK937" i="1" s="1"/>
  <c r="DT955" i="1"/>
  <c r="DX955" i="1" s="1"/>
  <c r="DG384" i="1"/>
  <c r="DK384" i="1" s="1"/>
  <c r="DT61" i="1"/>
  <c r="DX61" i="1" s="1"/>
  <c r="DT59" i="1"/>
  <c r="DX59" i="1" s="1"/>
  <c r="DH552" i="1"/>
  <c r="DL552" i="1" s="1"/>
  <c r="DG928" i="1"/>
  <c r="DK928" i="1" s="1"/>
  <c r="DG467" i="1"/>
  <c r="DK467" i="1" s="1"/>
  <c r="DL603" i="1"/>
  <c r="DH454" i="1"/>
  <c r="DL454" i="1" s="1"/>
  <c r="DT512" i="1"/>
  <c r="DX512" i="1" s="1"/>
  <c r="DT553" i="1"/>
  <c r="DX553" i="1" s="1"/>
  <c r="DT56" i="1"/>
  <c r="DX56" i="1" s="1"/>
  <c r="DH150" i="1"/>
  <c r="DL150" i="1" s="1"/>
  <c r="DG295" i="1"/>
  <c r="DK295" i="1" s="1"/>
  <c r="DU99" i="1"/>
  <c r="DY99" i="1" s="1"/>
  <c r="DT704" i="1"/>
  <c r="DX704" i="1" s="1"/>
  <c r="DT508" i="1"/>
  <c r="DX508" i="1" s="1"/>
  <c r="DU308" i="1"/>
  <c r="DY308" i="1" s="1"/>
  <c r="DG424" i="1"/>
  <c r="DK424" i="1" s="1"/>
  <c r="DT922" i="1"/>
  <c r="DX922" i="1" s="1"/>
  <c r="DG840" i="1"/>
  <c r="DK840" i="1" s="1"/>
  <c r="DT715" i="1"/>
  <c r="DX715" i="1" s="1"/>
  <c r="DU559" i="1"/>
  <c r="DY559" i="1" s="1"/>
  <c r="DG731" i="1"/>
  <c r="DK731" i="1" s="1"/>
  <c r="DG854" i="1"/>
  <c r="DK854" i="1" s="1"/>
  <c r="DU842" i="1"/>
  <c r="DH56" i="1"/>
  <c r="DL56" i="1" s="1"/>
  <c r="DH37" i="1"/>
  <c r="DL37" i="1" s="1"/>
  <c r="DH358" i="1"/>
  <c r="DL358" i="1" s="1"/>
  <c r="DH652" i="1"/>
  <c r="DL652" i="1" s="1"/>
  <c r="DH650" i="1"/>
  <c r="DL650" i="1" s="1"/>
  <c r="DG532" i="1"/>
  <c r="DK532" i="1" s="1"/>
  <c r="DU506" i="1"/>
  <c r="DY506" i="1" s="1"/>
  <c r="DH222" i="1"/>
  <c r="DL222" i="1" s="1"/>
  <c r="DG471" i="1"/>
  <c r="DK471" i="1" s="1"/>
  <c r="DT263" i="1"/>
  <c r="DX263" i="1" s="1"/>
  <c r="DT306" i="1"/>
  <c r="DG901" i="1"/>
  <c r="DK901" i="1" s="1"/>
  <c r="DU757" i="1"/>
  <c r="DY757" i="1" s="1"/>
  <c r="DG419" i="1"/>
  <c r="DK419" i="1" s="1"/>
  <c r="DG54" i="1"/>
  <c r="DK54" i="1" s="1"/>
  <c r="DL804" i="1"/>
  <c r="DT189" i="1"/>
  <c r="DX189" i="1" s="1"/>
  <c r="DG715" i="1"/>
  <c r="DK715" i="1" s="1"/>
  <c r="DT558" i="1"/>
  <c r="DX558" i="1" s="1"/>
  <c r="DU822" i="1"/>
  <c r="DY822" i="1" s="1"/>
  <c r="DU619" i="1"/>
  <c r="DY619" i="1" s="1"/>
  <c r="DG899" i="1"/>
  <c r="DK899" i="1" s="1"/>
  <c r="DT819" i="1"/>
  <c r="DX819" i="1" s="1"/>
  <c r="DU504" i="1"/>
  <c r="DY504" i="1" s="1"/>
  <c r="DT434" i="1"/>
  <c r="DX434" i="1" s="1"/>
  <c r="DH816" i="1"/>
  <c r="DL816" i="1" s="1"/>
  <c r="DH667" i="1"/>
  <c r="DL667" i="1" s="1"/>
  <c r="DG416" i="1"/>
  <c r="DK416" i="1" s="1"/>
  <c r="DH858" i="1"/>
  <c r="DL858" i="1" s="1"/>
  <c r="DJ582" i="1"/>
  <c r="DG694" i="1"/>
  <c r="DK694" i="1" s="1"/>
  <c r="DT901" i="1"/>
  <c r="DX901" i="1" s="1"/>
  <c r="DH757" i="1"/>
  <c r="DL757" i="1" s="1"/>
  <c r="DU450" i="1"/>
  <c r="DY450" i="1" s="1"/>
  <c r="DU697" i="1"/>
  <c r="DY697" i="1" s="1"/>
  <c r="DU608" i="1"/>
  <c r="DY608" i="1" s="1"/>
  <c r="DG744" i="1"/>
  <c r="DK744" i="1" s="1"/>
  <c r="DG289" i="1"/>
  <c r="DK289" i="1" s="1"/>
  <c r="DU136" i="1"/>
  <c r="DY136" i="1" s="1"/>
  <c r="DH41" i="1"/>
  <c r="DL41" i="1" s="1"/>
  <c r="DU319" i="1"/>
  <c r="DY319" i="1" s="1"/>
  <c r="DG661" i="1"/>
  <c r="DK661" i="1" s="1"/>
  <c r="DH569" i="1"/>
  <c r="DL569" i="1" s="1"/>
  <c r="DT81" i="1"/>
  <c r="DX81" i="1" s="1"/>
  <c r="DG548" i="1"/>
  <c r="DK548" i="1" s="1"/>
  <c r="DH890" i="1"/>
  <c r="DT354" i="1"/>
  <c r="DX354" i="1" s="1"/>
  <c r="DH170" i="1"/>
  <c r="DL170" i="1" s="1"/>
  <c r="DU844" i="1"/>
  <c r="DY844" i="1" s="1"/>
  <c r="DT140" i="1"/>
  <c r="DX140" i="1" s="1"/>
  <c r="DT968" i="1"/>
  <c r="DX968" i="1" s="1"/>
  <c r="DH7" i="1"/>
  <c r="DL7" i="1" s="1"/>
  <c r="DU362" i="1"/>
  <c r="DY362" i="1" s="1"/>
  <c r="DH501" i="1"/>
  <c r="DL501" i="1" s="1"/>
  <c r="DH571" i="1"/>
  <c r="DL571" i="1" s="1"/>
  <c r="DT958" i="1"/>
  <c r="DX958" i="1" s="1"/>
  <c r="DG420" i="1"/>
  <c r="DK420" i="1" s="1"/>
  <c r="DU169" i="1"/>
  <c r="DY169" i="1" s="1"/>
  <c r="DH549" i="1"/>
  <c r="DL549" i="1" s="1"/>
  <c r="DG690" i="1"/>
  <c r="DT2" i="1"/>
  <c r="DX2" i="1" s="1"/>
  <c r="DG430" i="1"/>
  <c r="DK430" i="1" s="1"/>
  <c r="DH120" i="1"/>
  <c r="DT722" i="1"/>
  <c r="DX722" i="1" s="1"/>
  <c r="DT845" i="1"/>
  <c r="DX845" i="1" s="1"/>
  <c r="DU975" i="1"/>
  <c r="DY975" i="1" s="1"/>
  <c r="DH281" i="1"/>
  <c r="DH725" i="1"/>
  <c r="DL725" i="1" s="1"/>
  <c r="DH555" i="1"/>
  <c r="DT537" i="1"/>
  <c r="DG173" i="1"/>
  <c r="DK173" i="1" s="1"/>
  <c r="DG858" i="1"/>
  <c r="DK858" i="1" s="1"/>
  <c r="DH705" i="1"/>
  <c r="DL705" i="1" s="1"/>
  <c r="DT259" i="1"/>
  <c r="DX259" i="1" s="1"/>
  <c r="DG182" i="1"/>
  <c r="DK182" i="1" s="1"/>
  <c r="DG453" i="1"/>
  <c r="DK453" i="1" s="1"/>
  <c r="DG741" i="1"/>
  <c r="DK741" i="1" s="1"/>
  <c r="DG447" i="1"/>
  <c r="DK447" i="1" s="1"/>
  <c r="DI603" i="1"/>
  <c r="DF488" i="1"/>
  <c r="DE488" i="1"/>
  <c r="DT29" i="1"/>
  <c r="DH760" i="1"/>
  <c r="DL760" i="1" s="1"/>
  <c r="DU366" i="1"/>
  <c r="DY366" i="1" s="1"/>
  <c r="DH731" i="1"/>
  <c r="DL731" i="1" s="1"/>
  <c r="DT730" i="1"/>
  <c r="DX730" i="1" s="1"/>
  <c r="DU572" i="1"/>
  <c r="DU448" i="1"/>
  <c r="DG152" i="1"/>
  <c r="DK152" i="1" s="1"/>
  <c r="DH835" i="1"/>
  <c r="DG392" i="1"/>
  <c r="DK392" i="1" s="1"/>
  <c r="DT842" i="1"/>
  <c r="DT849" i="1"/>
  <c r="DX849" i="1" s="1"/>
  <c r="DT50" i="1"/>
  <c r="DX50" i="1" s="1"/>
  <c r="DH266" i="1"/>
  <c r="DL266" i="1" s="1"/>
  <c r="DT546" i="1"/>
  <c r="DX546" i="1" s="1"/>
  <c r="DT261" i="1"/>
  <c r="DX261" i="1" s="1"/>
  <c r="DT186" i="1"/>
  <c r="DX186" i="1" s="1"/>
  <c r="DT506" i="1"/>
  <c r="DX506" i="1" s="1"/>
  <c r="DU213" i="1"/>
  <c r="DY213" i="1" s="1"/>
  <c r="DG298" i="1"/>
  <c r="DK298" i="1" s="1"/>
  <c r="DH286" i="1"/>
  <c r="DL286" i="1" s="1"/>
  <c r="DT371" i="1"/>
  <c r="DX371" i="1" s="1"/>
  <c r="DT658" i="1"/>
  <c r="DX658" i="1" s="1"/>
  <c r="DU207" i="1"/>
  <c r="DY207" i="1" s="1"/>
  <c r="DH673" i="1"/>
  <c r="DL673" i="1" s="1"/>
  <c r="DH693" i="1"/>
  <c r="DG275" i="1"/>
  <c r="DK275" i="1" s="1"/>
  <c r="DT932" i="1"/>
  <c r="DX932" i="1" s="1"/>
  <c r="DG324" i="1"/>
  <c r="DK324" i="1" s="1"/>
  <c r="DH448" i="1"/>
  <c r="DL448" i="1" s="1"/>
  <c r="DU392" i="1"/>
  <c r="DY392" i="1" s="1"/>
  <c r="DU849" i="1"/>
  <c r="DY849" i="1" s="1"/>
  <c r="DU577" i="1"/>
  <c r="DG84" i="1"/>
  <c r="DK84" i="1" s="1"/>
  <c r="DG569" i="1"/>
  <c r="DK569" i="1" s="1"/>
  <c r="DH884" i="1"/>
  <c r="DL884" i="1" s="1"/>
  <c r="DG565" i="1"/>
  <c r="DK565" i="1" s="1"/>
  <c r="DU782" i="1"/>
  <c r="DY782" i="1" s="1"/>
  <c r="DG503" i="1"/>
  <c r="DK503" i="1" s="1"/>
  <c r="DU509" i="1"/>
  <c r="DY509" i="1" s="1"/>
  <c r="DU740" i="1"/>
  <c r="DY740" i="1" s="1"/>
  <c r="DG444" i="1"/>
  <c r="DK444" i="1" s="1"/>
  <c r="DU433" i="1"/>
  <c r="DY433" i="1" s="1"/>
  <c r="DG266" i="1"/>
  <c r="DK266" i="1" s="1"/>
  <c r="DL539" i="1"/>
  <c r="DK798" i="1"/>
  <c r="DG126" i="1"/>
  <c r="DK126" i="1" s="1"/>
  <c r="DU533" i="1"/>
  <c r="DY533" i="1" s="1"/>
  <c r="DT560" i="1"/>
  <c r="DX560" i="1" s="1"/>
  <c r="DG689" i="1"/>
  <c r="DK689" i="1" s="1"/>
  <c r="DT703" i="1"/>
  <c r="DX703" i="1" s="1"/>
  <c r="DU199" i="1"/>
  <c r="DY199" i="1" s="1"/>
  <c r="DH665" i="1"/>
  <c r="DL665" i="1" s="1"/>
  <c r="DT454" i="1"/>
  <c r="DX454" i="1" s="1"/>
  <c r="DT327" i="1"/>
  <c r="DX327" i="1" s="1"/>
  <c r="DH282" i="1"/>
  <c r="DL282" i="1" s="1"/>
  <c r="DG683" i="1"/>
  <c r="DK683" i="1" s="1"/>
  <c r="DU46" i="1"/>
  <c r="DY46" i="1" s="1"/>
  <c r="DT509" i="1"/>
  <c r="DX509" i="1" s="1"/>
  <c r="DG740" i="1"/>
  <c r="DK740" i="1" s="1"/>
  <c r="DG479" i="1"/>
  <c r="DK479" i="1" s="1"/>
  <c r="DH333" i="1"/>
  <c r="DL333" i="1" s="1"/>
  <c r="DJ804" i="1"/>
  <c r="DU568" i="1"/>
  <c r="DY568" i="1" s="1"/>
  <c r="DU968" i="1"/>
  <c r="DY968" i="1" s="1"/>
  <c r="DH711" i="1"/>
  <c r="DL711" i="1" s="1"/>
  <c r="DT673" i="1"/>
  <c r="DX673" i="1" s="1"/>
  <c r="DT87" i="1"/>
  <c r="DX87" i="1" s="1"/>
  <c r="DK804" i="1"/>
  <c r="DT355" i="1"/>
  <c r="DX355" i="1" s="1"/>
  <c r="DG287" i="1"/>
  <c r="DK287" i="1" s="1"/>
  <c r="DT956" i="1"/>
  <c r="DL798" i="1"/>
  <c r="DG659" i="1"/>
  <c r="DK659" i="1" s="1"/>
  <c r="DU156" i="1"/>
  <c r="DY156" i="1" s="1"/>
  <c r="DU454" i="1"/>
  <c r="DY454" i="1" s="1"/>
  <c r="DH342" i="1"/>
  <c r="DL342" i="1" s="1"/>
  <c r="DH634" i="1"/>
  <c r="DL634" i="1" s="1"/>
  <c r="DG920" i="1"/>
  <c r="DK920" i="1" s="1"/>
  <c r="DG513" i="1"/>
  <c r="DG327" i="1"/>
  <c r="DU282" i="1"/>
  <c r="DY282" i="1" s="1"/>
  <c r="DU367" i="1"/>
  <c r="DY367" i="1" s="1"/>
  <c r="DT295" i="1"/>
  <c r="DX295" i="1" s="1"/>
  <c r="DT572" i="1"/>
  <c r="DU621" i="1"/>
  <c r="DY621" i="1" s="1"/>
  <c r="DG277" i="1"/>
  <c r="DK277" i="1" s="1"/>
  <c r="DH136" i="1"/>
  <c r="DL136" i="1" s="1"/>
  <c r="DU41" i="1"/>
  <c r="DY41" i="1" s="1"/>
  <c r="DK801" i="1"/>
  <c r="DU467" i="1"/>
  <c r="DY467" i="1" s="1"/>
  <c r="DT403" i="1"/>
  <c r="DX403" i="1" s="1"/>
  <c r="DT132" i="1"/>
  <c r="DX132" i="1" s="1"/>
  <c r="DL682" i="1"/>
  <c r="DU403" i="1"/>
  <c r="DY403" i="1" s="1"/>
  <c r="DT953" i="1"/>
  <c r="DX953" i="1" s="1"/>
  <c r="DG109" i="1"/>
  <c r="DK109" i="1" s="1"/>
  <c r="DH546" i="1"/>
  <c r="DL546" i="1" s="1"/>
  <c r="DG162" i="1"/>
  <c r="DK162" i="1" s="1"/>
  <c r="DG828" i="1"/>
  <c r="DK828" i="1" s="1"/>
  <c r="DG760" i="1"/>
  <c r="DK760" i="1" s="1"/>
  <c r="DU159" i="1"/>
  <c r="DY159" i="1" s="1"/>
  <c r="DU508" i="1"/>
  <c r="DY508" i="1" s="1"/>
  <c r="DU532" i="1"/>
  <c r="DY532" i="1" s="1"/>
  <c r="DT277" i="1"/>
  <c r="DX277" i="1" s="1"/>
  <c r="DH840" i="1"/>
  <c r="DL840" i="1" s="1"/>
  <c r="DU813" i="1"/>
  <c r="DY813" i="1" s="1"/>
  <c r="DG189" i="1"/>
  <c r="DK189" i="1" s="1"/>
  <c r="DH72" i="1"/>
  <c r="DL72" i="1" s="1"/>
  <c r="DH234" i="1"/>
  <c r="DL234" i="1" s="1"/>
  <c r="DU715" i="1"/>
  <c r="DY715" i="1" s="1"/>
  <c r="DG311" i="1"/>
  <c r="DK311" i="1" s="1"/>
  <c r="DT409" i="1"/>
  <c r="DG132" i="1"/>
  <c r="DK132" i="1" s="1"/>
  <c r="DU816" i="1"/>
  <c r="DY816" i="1" s="1"/>
  <c r="DU781" i="1"/>
  <c r="DY781" i="1" s="1"/>
  <c r="DG502" i="1"/>
  <c r="DK502" i="1" s="1"/>
  <c r="DH279" i="1"/>
  <c r="DL279" i="1" s="1"/>
  <c r="DT407" i="1"/>
  <c r="DX407" i="1" s="1"/>
  <c r="DH155" i="1"/>
  <c r="DL155" i="1" s="1"/>
  <c r="DU614" i="1"/>
  <c r="DY614" i="1" s="1"/>
  <c r="DH909" i="1"/>
  <c r="DL909" i="1" s="1"/>
  <c r="DH322" i="1"/>
  <c r="DL322" i="1" s="1"/>
  <c r="DU725" i="1"/>
  <c r="DY725" i="1" s="1"/>
  <c r="DH540" i="1"/>
  <c r="DL540" i="1" s="1"/>
  <c r="DT154" i="1"/>
  <c r="DX154" i="1" s="1"/>
  <c r="DH287" i="1"/>
  <c r="DL287" i="1" s="1"/>
  <c r="DH861" i="1"/>
  <c r="DL861" i="1" s="1"/>
  <c r="DT494" i="1"/>
  <c r="DX494" i="1" s="1"/>
  <c r="DH435" i="1"/>
  <c r="DL435" i="1" s="1"/>
  <c r="DH311" i="1"/>
  <c r="DL311" i="1" s="1"/>
  <c r="DU407" i="1"/>
  <c r="DY407" i="1" s="1"/>
  <c r="DU879" i="1"/>
  <c r="DY879" i="1" s="1"/>
  <c r="DU297" i="1"/>
  <c r="DY297" i="1" s="1"/>
  <c r="DT915" i="1"/>
  <c r="DX915" i="1" s="1"/>
  <c r="DG254" i="1"/>
  <c r="DU93" i="1"/>
  <c r="DY93" i="1" s="1"/>
  <c r="DU259" i="1"/>
  <c r="DY259" i="1" s="1"/>
  <c r="DT628" i="1"/>
  <c r="DX628" i="1" s="1"/>
  <c r="DL64" i="1"/>
  <c r="DH649" i="1"/>
  <c r="DJ603" i="1"/>
  <c r="CA223" i="1"/>
  <c r="CZ223" i="1"/>
  <c r="DE223" i="1"/>
  <c r="DI223" i="1" s="1"/>
  <c r="DF223" i="1"/>
  <c r="DJ223" i="1" s="1"/>
  <c r="CA99" i="1"/>
  <c r="CZ99" i="1"/>
  <c r="DE99" i="1"/>
  <c r="DI99" i="1" s="1"/>
  <c r="DF99" i="1"/>
  <c r="DJ99" i="1" s="1"/>
  <c r="DR880" i="1"/>
  <c r="DV880" i="1" s="1"/>
  <c r="DS880" i="1"/>
  <c r="DW880" i="1" s="1"/>
  <c r="CA67" i="1"/>
  <c r="CZ67" i="1"/>
  <c r="DF67" i="1"/>
  <c r="DJ67" i="1" s="1"/>
  <c r="DE67" i="1"/>
  <c r="DI67" i="1" s="1"/>
  <c r="DR146" i="1"/>
  <c r="DV146" i="1" s="1"/>
  <c r="DS146" i="1"/>
  <c r="DW146" i="1" s="1"/>
  <c r="CA433" i="1"/>
  <c r="CZ433" i="1"/>
  <c r="DF433" i="1"/>
  <c r="DJ433" i="1" s="1"/>
  <c r="DE433" i="1"/>
  <c r="DI433" i="1" s="1"/>
  <c r="DS416" i="1"/>
  <c r="DW416" i="1" s="1"/>
  <c r="DR416" i="1"/>
  <c r="DV416" i="1" s="1"/>
  <c r="DS571" i="1"/>
  <c r="DW571" i="1" s="1"/>
  <c r="DR571" i="1"/>
  <c r="DV571" i="1" s="1"/>
  <c r="DR973" i="1"/>
  <c r="DV973" i="1" s="1"/>
  <c r="DS973" i="1"/>
  <c r="DW973" i="1" s="1"/>
  <c r="CG920" i="1"/>
  <c r="DS920" i="1"/>
  <c r="DW920" i="1" s="1"/>
  <c r="DR920" i="1"/>
  <c r="DV920" i="1" s="1"/>
  <c r="CG563" i="1"/>
  <c r="DS563" i="1"/>
  <c r="DW563" i="1" s="1"/>
  <c r="DR563" i="1"/>
  <c r="DV563" i="1" s="1"/>
  <c r="DU563" i="1"/>
  <c r="DY563" i="1" s="1"/>
  <c r="CA91" i="1"/>
  <c r="CZ91" i="1"/>
  <c r="DF91" i="1"/>
  <c r="DJ91" i="1" s="1"/>
  <c r="DE91" i="1"/>
  <c r="DI91" i="1" s="1"/>
  <c r="DH91" i="1"/>
  <c r="DL91" i="1" s="1"/>
  <c r="CG796" i="1"/>
  <c r="DS796" i="1"/>
  <c r="DW796" i="1" s="1"/>
  <c r="DR796" i="1"/>
  <c r="DV796" i="1" s="1"/>
  <c r="DU796" i="1"/>
  <c r="DY796" i="1" s="1"/>
  <c r="DS437" i="1"/>
  <c r="DW437" i="1" s="1"/>
  <c r="DR437" i="1"/>
  <c r="DV437" i="1" s="1"/>
  <c r="DU437" i="1"/>
  <c r="DY437" i="1" s="1"/>
  <c r="CG298" i="1"/>
  <c r="DR298" i="1"/>
  <c r="DV298" i="1" s="1"/>
  <c r="DS298" i="1"/>
  <c r="DW298" i="1" s="1"/>
  <c r="DU298" i="1"/>
  <c r="DY298" i="1" s="1"/>
  <c r="CA255" i="1"/>
  <c r="CZ255" i="1"/>
  <c r="DF255" i="1"/>
  <c r="DJ255" i="1" s="1"/>
  <c r="DE255" i="1"/>
  <c r="DI255" i="1" s="1"/>
  <c r="DH255" i="1"/>
  <c r="DL255" i="1" s="1"/>
  <c r="CG548" i="1"/>
  <c r="DS548" i="1"/>
  <c r="DW548" i="1" s="1"/>
  <c r="DR548" i="1"/>
  <c r="DV548" i="1" s="1"/>
  <c r="CA922" i="1"/>
  <c r="CZ922" i="1"/>
  <c r="DE922" i="1"/>
  <c r="DI922" i="1" s="1"/>
  <c r="DF922" i="1"/>
  <c r="DJ922" i="1" s="1"/>
  <c r="DH922" i="1"/>
  <c r="DL922" i="1" s="1"/>
  <c r="DR748" i="1"/>
  <c r="DV748" i="1" s="1"/>
  <c r="DS748" i="1"/>
  <c r="DW748" i="1" s="1"/>
  <c r="CG487" i="1"/>
  <c r="DR487" i="1"/>
  <c r="DV487" i="1" s="1"/>
  <c r="DS487" i="1"/>
  <c r="DW487" i="1" s="1"/>
  <c r="CG942" i="1"/>
  <c r="DR942" i="1"/>
  <c r="DV942" i="1" s="1"/>
  <c r="DS942" i="1"/>
  <c r="DW942" i="1" s="1"/>
  <c r="CA93" i="1"/>
  <c r="CZ93" i="1"/>
  <c r="DE93" i="1"/>
  <c r="DI93" i="1" s="1"/>
  <c r="DF93" i="1"/>
  <c r="DJ93" i="1" s="1"/>
  <c r="CG453" i="1"/>
  <c r="DS453" i="1"/>
  <c r="DW453" i="1" s="1"/>
  <c r="DR453" i="1"/>
  <c r="DV453" i="1" s="1"/>
  <c r="CG948" i="1"/>
  <c r="DS948" i="1"/>
  <c r="DW948" i="1" s="1"/>
  <c r="DR948" i="1"/>
  <c r="DV948" i="1" s="1"/>
  <c r="CG31" i="1"/>
  <c r="DS31" i="1"/>
  <c r="DW31" i="1" s="1"/>
  <c r="DR31" i="1"/>
  <c r="DV31" i="1" s="1"/>
  <c r="CA339" i="1"/>
  <c r="DF339" i="1"/>
  <c r="DJ339" i="1" s="1"/>
  <c r="DE339" i="1"/>
  <c r="DR863" i="1"/>
  <c r="DV863" i="1" s="1"/>
  <c r="DS863" i="1"/>
  <c r="DW863" i="1" s="1"/>
  <c r="CA614" i="1"/>
  <c r="CZ614" i="1"/>
  <c r="DF614" i="1"/>
  <c r="DJ614" i="1" s="1"/>
  <c r="DE614" i="1"/>
  <c r="DI614" i="1" s="1"/>
  <c r="DR162" i="1"/>
  <c r="DV162" i="1" s="1"/>
  <c r="DS162" i="1"/>
  <c r="DW162" i="1" s="1"/>
  <c r="DS464" i="1"/>
  <c r="DW464" i="1" s="1"/>
  <c r="DR464" i="1"/>
  <c r="DV464" i="1" s="1"/>
  <c r="DR23" i="1"/>
  <c r="DV23" i="1" s="1"/>
  <c r="DS23" i="1"/>
  <c r="DW23" i="1" s="1"/>
  <c r="CA477" i="1"/>
  <c r="CZ477" i="1"/>
  <c r="DE477" i="1"/>
  <c r="DI477" i="1" s="1"/>
  <c r="DF477" i="1"/>
  <c r="DJ477" i="1" s="1"/>
  <c r="DS490" i="1"/>
  <c r="DW490" i="1" s="1"/>
  <c r="DR490" i="1"/>
  <c r="DV490" i="1" s="1"/>
  <c r="DU490" i="1"/>
  <c r="DY490" i="1" s="1"/>
  <c r="CA621" i="1"/>
  <c r="CZ621" i="1"/>
  <c r="DE621" i="1"/>
  <c r="DF621" i="1"/>
  <c r="DJ621" i="1" s="1"/>
  <c r="DR109" i="1"/>
  <c r="DV109" i="1" s="1"/>
  <c r="DS109" i="1"/>
  <c r="DW109" i="1" s="1"/>
  <c r="DR959" i="1"/>
  <c r="DV959" i="1" s="1"/>
  <c r="DS959" i="1"/>
  <c r="DW959" i="1" s="1"/>
  <c r="DS420" i="1"/>
  <c r="DW420" i="1" s="1"/>
  <c r="DR420" i="1"/>
  <c r="DV420" i="1" s="1"/>
  <c r="CA166" i="1"/>
  <c r="CZ166" i="1"/>
  <c r="DF166" i="1"/>
  <c r="DE166" i="1"/>
  <c r="DI166" i="1" s="1"/>
  <c r="CA568" i="1"/>
  <c r="CZ568" i="1"/>
  <c r="DE568" i="1"/>
  <c r="DI568" i="1" s="1"/>
  <c r="DF568" i="1"/>
  <c r="DJ568" i="1" s="1"/>
  <c r="CA445" i="1"/>
  <c r="CZ445" i="1"/>
  <c r="DE445" i="1"/>
  <c r="DI445" i="1" s="1"/>
  <c r="DF445" i="1"/>
  <c r="DJ445" i="1" s="1"/>
  <c r="CA278" i="1"/>
  <c r="CZ278" i="1"/>
  <c r="DF278" i="1"/>
  <c r="DJ278" i="1" s="1"/>
  <c r="DE278" i="1"/>
  <c r="DI278" i="1" s="1"/>
  <c r="DR45" i="1"/>
  <c r="DS45" i="1"/>
  <c r="DS598" i="1"/>
  <c r="DR598" i="1"/>
  <c r="CA817" i="1"/>
  <c r="CZ817" i="1"/>
  <c r="DF817" i="1"/>
  <c r="DJ817" i="1" s="1"/>
  <c r="DE817" i="1"/>
  <c r="DI817" i="1" s="1"/>
  <c r="DR843" i="1"/>
  <c r="DV843" i="1" s="1"/>
  <c r="DS843" i="1"/>
  <c r="DW843" i="1" s="1"/>
  <c r="DS430" i="1"/>
  <c r="DR430" i="1"/>
  <c r="CA264" i="1"/>
  <c r="CZ264" i="1"/>
  <c r="DE264" i="1"/>
  <c r="DI264" i="1" s="1"/>
  <c r="DF264" i="1"/>
  <c r="DJ264" i="1" s="1"/>
  <c r="DR501" i="1"/>
  <c r="DV501" i="1" s="1"/>
  <c r="DS501" i="1"/>
  <c r="DW501" i="1" s="1"/>
  <c r="CA55" i="1"/>
  <c r="CZ55" i="1"/>
  <c r="DF55" i="1"/>
  <c r="DJ55" i="1" s="1"/>
  <c r="DE55" i="1"/>
  <c r="DI55" i="1" s="1"/>
  <c r="DR59" i="1"/>
  <c r="DV59" i="1" s="1"/>
  <c r="DS59" i="1"/>
  <c r="DW59" i="1" s="1"/>
  <c r="CA504" i="1"/>
  <c r="CZ504" i="1"/>
  <c r="DE504" i="1"/>
  <c r="DI504" i="1" s="1"/>
  <c r="DF504" i="1"/>
  <c r="DJ504" i="1" s="1"/>
  <c r="CA921" i="1"/>
  <c r="CZ921" i="1"/>
  <c r="DF921" i="1"/>
  <c r="DJ921" i="1" s="1"/>
  <c r="DE921" i="1"/>
  <c r="DI921" i="1" s="1"/>
  <c r="DS500" i="1"/>
  <c r="DR500" i="1"/>
  <c r="DS120" i="1"/>
  <c r="DW120" i="1" s="1"/>
  <c r="DR120" i="1"/>
  <c r="DV120" i="1" s="1"/>
  <c r="DR884" i="1"/>
  <c r="DV884" i="1" s="1"/>
  <c r="DS884" i="1"/>
  <c r="DW884" i="1" s="1"/>
  <c r="CA518" i="1"/>
  <c r="CZ518" i="1"/>
  <c r="DF518" i="1"/>
  <c r="DJ518" i="1" s="1"/>
  <c r="DE518" i="1"/>
  <c r="DI518" i="1" s="1"/>
  <c r="CA553" i="1"/>
  <c r="DE553" i="1"/>
  <c r="DF553" i="1"/>
  <c r="DJ553" i="1" s="1"/>
  <c r="DS840" i="1"/>
  <c r="DW840" i="1" s="1"/>
  <c r="DR840" i="1"/>
  <c r="DV840" i="1" s="1"/>
  <c r="DR659" i="1"/>
  <c r="DV659" i="1" s="1"/>
  <c r="DS659" i="1"/>
  <c r="DW659" i="1" s="1"/>
  <c r="DS669" i="1"/>
  <c r="DW669" i="1" s="1"/>
  <c r="DR669" i="1"/>
  <c r="DV669" i="1" s="1"/>
  <c r="CA658" i="1"/>
  <c r="CZ658" i="1"/>
  <c r="DF658" i="1"/>
  <c r="DJ658" i="1" s="1"/>
  <c r="DE658" i="1"/>
  <c r="DI658" i="1" s="1"/>
  <c r="CA12" i="1"/>
  <c r="CZ12" i="1"/>
  <c r="DE12" i="1"/>
  <c r="DI12" i="1" s="1"/>
  <c r="DF12" i="1"/>
  <c r="DJ12" i="1" s="1"/>
  <c r="DS812" i="1"/>
  <c r="DW812" i="1" s="1"/>
  <c r="DR812" i="1"/>
  <c r="DV812" i="1" s="1"/>
  <c r="DS580" i="1"/>
  <c r="DW580" i="1" s="1"/>
  <c r="DR580" i="1"/>
  <c r="DV580" i="1" s="1"/>
  <c r="DR661" i="1"/>
  <c r="DV661" i="1" s="1"/>
  <c r="DS661" i="1"/>
  <c r="DW661" i="1" s="1"/>
  <c r="DR908" i="1"/>
  <c r="DV908" i="1" s="1"/>
  <c r="DS908" i="1"/>
  <c r="DW908" i="1" s="1"/>
  <c r="CA9" i="1"/>
  <c r="DE9" i="1"/>
  <c r="DF9" i="1"/>
  <c r="DS549" i="1"/>
  <c r="DW549" i="1" s="1"/>
  <c r="DR549" i="1"/>
  <c r="DV549" i="1" s="1"/>
  <c r="CA857" i="1"/>
  <c r="CZ857" i="1"/>
  <c r="DE857" i="1"/>
  <c r="DI857" i="1" s="1"/>
  <c r="DF857" i="1"/>
  <c r="DJ857" i="1" s="1"/>
  <c r="CG222" i="1"/>
  <c r="DR222" i="1"/>
  <c r="DV222" i="1" s="1"/>
  <c r="DS222" i="1"/>
  <c r="DW222" i="1" s="1"/>
  <c r="CA457" i="1"/>
  <c r="CZ457" i="1"/>
  <c r="DF457" i="1"/>
  <c r="DJ457" i="1" s="1"/>
  <c r="DE457" i="1"/>
  <c r="DI457" i="1" s="1"/>
  <c r="CA877" i="1"/>
  <c r="CZ877" i="1"/>
  <c r="DF877" i="1"/>
  <c r="DJ877" i="1" s="1"/>
  <c r="DE877" i="1"/>
  <c r="DI877" i="1" s="1"/>
  <c r="DH877" i="1"/>
  <c r="DL877" i="1" s="1"/>
  <c r="CA385" i="1"/>
  <c r="CZ385" i="1"/>
  <c r="DF385" i="1"/>
  <c r="DJ385" i="1" s="1"/>
  <c r="DE385" i="1"/>
  <c r="DI385" i="1" s="1"/>
  <c r="DH385" i="1"/>
  <c r="DL385" i="1" s="1"/>
  <c r="CA943" i="1"/>
  <c r="CZ943" i="1"/>
  <c r="DE943" i="1"/>
  <c r="DI943" i="1" s="1"/>
  <c r="DF943" i="1"/>
  <c r="DJ943" i="1" s="1"/>
  <c r="DH943" i="1"/>
  <c r="DL943" i="1" s="1"/>
  <c r="CA123" i="1"/>
  <c r="CZ123" i="1"/>
  <c r="DE123" i="1"/>
  <c r="DI123" i="1" s="1"/>
  <c r="DF123" i="1"/>
  <c r="DJ123" i="1" s="1"/>
  <c r="CA686" i="1"/>
  <c r="CZ686" i="1"/>
  <c r="DF686" i="1"/>
  <c r="DJ686" i="1" s="1"/>
  <c r="DE686" i="1"/>
  <c r="DI686" i="1" s="1"/>
  <c r="DH686" i="1"/>
  <c r="DL686" i="1" s="1"/>
  <c r="CA393" i="1"/>
  <c r="CZ393" i="1"/>
  <c r="DE393" i="1"/>
  <c r="DI393" i="1" s="1"/>
  <c r="DF393" i="1"/>
  <c r="DJ393" i="1" s="1"/>
  <c r="DS524" i="1"/>
  <c r="DW524" i="1" s="1"/>
  <c r="DR524" i="1"/>
  <c r="DV524" i="1" s="1"/>
  <c r="CG151" i="1"/>
  <c r="DS151" i="1"/>
  <c r="DW151" i="1" s="1"/>
  <c r="DR151" i="1"/>
  <c r="DV151" i="1" s="1"/>
  <c r="CG702" i="1"/>
  <c r="DR702" i="1"/>
  <c r="DV702" i="1" s="1"/>
  <c r="DS702" i="1"/>
  <c r="DW702" i="1" s="1"/>
  <c r="DS648" i="1"/>
  <c r="DW648" i="1" s="1"/>
  <c r="DR648" i="1"/>
  <c r="DV648" i="1" s="1"/>
  <c r="CA745" i="1"/>
  <c r="DF745" i="1"/>
  <c r="DJ745" i="1" s="1"/>
  <c r="DE745" i="1"/>
  <c r="CG854" i="1"/>
  <c r="DS854" i="1"/>
  <c r="DW854" i="1" s="1"/>
  <c r="DR854" i="1"/>
  <c r="DV854" i="1" s="1"/>
  <c r="DR447" i="1"/>
  <c r="DV447" i="1" s="1"/>
  <c r="DS447" i="1"/>
  <c r="DW447" i="1" s="1"/>
  <c r="DS802" i="1"/>
  <c r="DW802" i="1" s="1"/>
  <c r="DR802" i="1"/>
  <c r="DV802" i="1" s="1"/>
  <c r="CA396" i="1"/>
  <c r="CZ396" i="1"/>
  <c r="DF396" i="1"/>
  <c r="DJ396" i="1" s="1"/>
  <c r="DE396" i="1"/>
  <c r="DI396" i="1" s="1"/>
  <c r="CA462" i="1"/>
  <c r="CZ462" i="1"/>
  <c r="DF462" i="1"/>
  <c r="DJ462" i="1" s="1"/>
  <c r="DE462" i="1"/>
  <c r="DI462" i="1" s="1"/>
  <c r="CA271" i="1"/>
  <c r="DE271" i="1"/>
  <c r="DF271" i="1"/>
  <c r="DR475" i="1"/>
  <c r="DV475" i="1" s="1"/>
  <c r="DS475" i="1"/>
  <c r="DW475" i="1" s="1"/>
  <c r="DR574" i="1"/>
  <c r="DV574" i="1" s="1"/>
  <c r="DS574" i="1"/>
  <c r="DW574" i="1" s="1"/>
  <c r="CA619" i="1"/>
  <c r="CZ619" i="1"/>
  <c r="DF619" i="1"/>
  <c r="DJ619" i="1" s="1"/>
  <c r="DE619" i="1"/>
  <c r="DI619" i="1" s="1"/>
  <c r="DS690" i="1"/>
  <c r="DW690" i="1" s="1"/>
  <c r="DR690" i="1"/>
  <c r="DV690" i="1" s="1"/>
  <c r="DS573" i="1"/>
  <c r="DW573" i="1" s="1"/>
  <c r="DR573" i="1"/>
  <c r="DV573" i="1" s="1"/>
  <c r="DR116" i="1"/>
  <c r="DV116" i="1" s="1"/>
  <c r="DS116" i="1"/>
  <c r="CA608" i="1"/>
  <c r="CZ608" i="1"/>
  <c r="DE608" i="1"/>
  <c r="DI608" i="1" s="1"/>
  <c r="DF608" i="1"/>
  <c r="DJ608" i="1" s="1"/>
  <c r="DS311" i="1"/>
  <c r="DR311" i="1"/>
  <c r="DV311" i="1" s="1"/>
  <c r="CA295" i="1"/>
  <c r="CZ295" i="1"/>
  <c r="DF295" i="1"/>
  <c r="DJ295" i="1" s="1"/>
  <c r="DE295" i="1"/>
  <c r="DI295" i="1" s="1"/>
  <c r="CA326" i="1"/>
  <c r="CZ326" i="1"/>
  <c r="DF326" i="1"/>
  <c r="DJ326" i="1" s="1"/>
  <c r="DE326" i="1"/>
  <c r="DI326" i="1" s="1"/>
  <c r="CA343" i="1"/>
  <c r="CZ343" i="1"/>
  <c r="DF343" i="1"/>
  <c r="DJ343" i="1" s="1"/>
  <c r="DE343" i="1"/>
  <c r="DI343" i="1" s="1"/>
  <c r="CA537" i="1"/>
  <c r="DE537" i="1"/>
  <c r="DF537" i="1"/>
  <c r="CA644" i="1"/>
  <c r="DF644" i="1"/>
  <c r="DE644" i="1"/>
  <c r="CA624" i="1"/>
  <c r="DE624" i="1"/>
  <c r="DF624" i="1"/>
  <c r="CA631" i="1"/>
  <c r="DF631" i="1"/>
  <c r="DE631" i="1"/>
  <c r="CA508" i="1"/>
  <c r="CZ508" i="1"/>
  <c r="DE508" i="1"/>
  <c r="DI508" i="1" s="1"/>
  <c r="DF508" i="1"/>
  <c r="DJ508" i="1" s="1"/>
  <c r="CA915" i="1"/>
  <c r="CZ915" i="1"/>
  <c r="DE915" i="1"/>
  <c r="DI915" i="1" s="1"/>
  <c r="DF915" i="1"/>
  <c r="DJ915" i="1" s="1"/>
  <c r="DR358" i="1"/>
  <c r="DV358" i="1" s="1"/>
  <c r="DS358" i="1"/>
  <c r="DW358" i="1" s="1"/>
  <c r="CA88" i="1"/>
  <c r="CZ88" i="1"/>
  <c r="DF88" i="1"/>
  <c r="DJ88" i="1" s="1"/>
  <c r="DE88" i="1"/>
  <c r="DI88" i="1" s="1"/>
  <c r="DR168" i="1"/>
  <c r="DV168" i="1" s="1"/>
  <c r="DS168" i="1"/>
  <c r="DW168" i="1" s="1"/>
  <c r="DR190" i="1"/>
  <c r="DV190" i="1" s="1"/>
  <c r="DS190" i="1"/>
  <c r="DW190" i="1" s="1"/>
  <c r="CA562" i="1"/>
  <c r="CZ562" i="1"/>
  <c r="DE562" i="1"/>
  <c r="DI562" i="1" s="1"/>
  <c r="DF562" i="1"/>
  <c r="DJ562" i="1" s="1"/>
  <c r="DS503" i="1"/>
  <c r="DW503" i="1" s="1"/>
  <c r="DR503" i="1"/>
  <c r="DV503" i="1" s="1"/>
  <c r="CA209" i="1"/>
  <c r="CZ209" i="1"/>
  <c r="DE209" i="1"/>
  <c r="DI209" i="1" s="1"/>
  <c r="DF209" i="1"/>
  <c r="DJ209" i="1" s="1"/>
  <c r="CA679" i="1"/>
  <c r="CZ679" i="1"/>
  <c r="DF679" i="1"/>
  <c r="DJ679" i="1" s="1"/>
  <c r="DE679" i="1"/>
  <c r="DI679" i="1" s="1"/>
  <c r="CA813" i="1"/>
  <c r="CZ813" i="1"/>
  <c r="DE813" i="1"/>
  <c r="DI813" i="1" s="1"/>
  <c r="DF813" i="1"/>
  <c r="DJ813" i="1" s="1"/>
  <c r="CA207" i="1"/>
  <c r="CZ207" i="1"/>
  <c r="DE207" i="1"/>
  <c r="DI207" i="1" s="1"/>
  <c r="DF207" i="1"/>
  <c r="DJ207" i="1" s="1"/>
  <c r="DS552" i="1"/>
  <c r="DW552" i="1" s="1"/>
  <c r="DR552" i="1"/>
  <c r="DV552" i="1" s="1"/>
  <c r="CG711" i="1"/>
  <c r="DR711" i="1"/>
  <c r="DV711" i="1" s="1"/>
  <c r="DS711" i="1"/>
  <c r="DW711" i="1" s="1"/>
  <c r="CA532" i="1"/>
  <c r="CZ532" i="1"/>
  <c r="DF532" i="1"/>
  <c r="DJ532" i="1" s="1"/>
  <c r="DE532" i="1"/>
  <c r="DI532" i="1" s="1"/>
  <c r="CG778" i="1"/>
  <c r="DS778" i="1"/>
  <c r="DW778" i="1" s="1"/>
  <c r="DR778" i="1"/>
  <c r="DV778" i="1" s="1"/>
  <c r="CA730" i="1"/>
  <c r="DF730" i="1"/>
  <c r="DJ730" i="1" s="1"/>
  <c r="DE730" i="1"/>
  <c r="CA307" i="1"/>
  <c r="CZ307" i="1"/>
  <c r="DF307" i="1"/>
  <c r="DJ307" i="1" s="1"/>
  <c r="DE307" i="1"/>
  <c r="DI307" i="1" s="1"/>
  <c r="CG236" i="1"/>
  <c r="DS236" i="1"/>
  <c r="DW236" i="1" s="1"/>
  <c r="DR236" i="1"/>
  <c r="DV236" i="1" s="1"/>
  <c r="CA15" i="1"/>
  <c r="CZ15" i="1"/>
  <c r="DE15" i="1"/>
  <c r="DI15" i="1" s="1"/>
  <c r="DF15" i="1"/>
  <c r="DJ15" i="1" s="1"/>
  <c r="DS232" i="1"/>
  <c r="DW232" i="1" s="1"/>
  <c r="DR232" i="1"/>
  <c r="DV232" i="1" s="1"/>
  <c r="CG581" i="1"/>
  <c r="DR581" i="1"/>
  <c r="DV581" i="1" s="1"/>
  <c r="DS581" i="1"/>
  <c r="DW581" i="1" s="1"/>
  <c r="CA853" i="1"/>
  <c r="CZ853" i="1"/>
  <c r="DE853" i="1"/>
  <c r="DI853" i="1" s="1"/>
  <c r="DF853" i="1"/>
  <c r="DJ853" i="1" s="1"/>
  <c r="CA558" i="1"/>
  <c r="CZ558" i="1"/>
  <c r="DF558" i="1"/>
  <c r="DJ558" i="1" s="1"/>
  <c r="DE558" i="1"/>
  <c r="DI558" i="1" s="1"/>
  <c r="CG42" i="1"/>
  <c r="DS42" i="1"/>
  <c r="DW42" i="1" s="1"/>
  <c r="DR42" i="1"/>
  <c r="DV42" i="1" s="1"/>
  <c r="CA409" i="1"/>
  <c r="CZ409" i="1"/>
  <c r="DF409" i="1"/>
  <c r="DJ409" i="1" s="1"/>
  <c r="DE409" i="1"/>
  <c r="DI409" i="1" s="1"/>
  <c r="CA293" i="1"/>
  <c r="CZ293" i="1"/>
  <c r="DE293" i="1"/>
  <c r="DI293" i="1" s="1"/>
  <c r="DF293" i="1"/>
  <c r="DJ293" i="1" s="1"/>
  <c r="CA228" i="1"/>
  <c r="CZ228" i="1"/>
  <c r="DF228" i="1"/>
  <c r="DJ228" i="1" s="1"/>
  <c r="DE228" i="1"/>
  <c r="DI228" i="1" s="1"/>
  <c r="CA463" i="1"/>
  <c r="CZ463" i="1"/>
  <c r="DF463" i="1"/>
  <c r="DJ463" i="1" s="1"/>
  <c r="DE463" i="1"/>
  <c r="DI463" i="1" s="1"/>
  <c r="DS909" i="1"/>
  <c r="DW909" i="1" s="1"/>
  <c r="DR909" i="1"/>
  <c r="DV909" i="1" s="1"/>
  <c r="CA366" i="1"/>
  <c r="CZ366" i="1"/>
  <c r="DE366" i="1"/>
  <c r="DI366" i="1" s="1"/>
  <c r="DF366" i="1"/>
  <c r="DJ366" i="1" s="1"/>
  <c r="CA953" i="1"/>
  <c r="CZ953" i="1"/>
  <c r="DE953" i="1"/>
  <c r="DI953" i="1" s="1"/>
  <c r="DF953" i="1"/>
  <c r="DJ953" i="1" s="1"/>
  <c r="CA975" i="1"/>
  <c r="CZ975" i="1"/>
  <c r="DE975" i="1"/>
  <c r="DI975" i="1" s="1"/>
  <c r="DF975" i="1"/>
  <c r="DJ975" i="1" s="1"/>
  <c r="CA849" i="1"/>
  <c r="CZ849" i="1"/>
  <c r="DE849" i="1"/>
  <c r="DI849" i="1" s="1"/>
  <c r="DF849" i="1"/>
  <c r="DJ849" i="1" s="1"/>
  <c r="DR836" i="1"/>
  <c r="DV836" i="1" s="1"/>
  <c r="DS836" i="1"/>
  <c r="DW836" i="1" s="1"/>
  <c r="DR665" i="1"/>
  <c r="DV665" i="1" s="1"/>
  <c r="DS665" i="1"/>
  <c r="DW665" i="1" s="1"/>
  <c r="DS760" i="1"/>
  <c r="DW760" i="1" s="1"/>
  <c r="DR760" i="1"/>
  <c r="DV760" i="1" s="1"/>
  <c r="CA322" i="1"/>
  <c r="CZ322" i="1"/>
  <c r="DE322" i="1"/>
  <c r="DI322" i="1" s="1"/>
  <c r="DF322" i="1"/>
  <c r="DJ322" i="1" s="1"/>
  <c r="DR858" i="1"/>
  <c r="DV858" i="1" s="1"/>
  <c r="DS858" i="1"/>
  <c r="DW858" i="1" s="1"/>
  <c r="DS287" i="1"/>
  <c r="DW287" i="1" s="1"/>
  <c r="DR287" i="1"/>
  <c r="DR705" i="1"/>
  <c r="DV705" i="1" s="1"/>
  <c r="DS705" i="1"/>
  <c r="DW705" i="1" s="1"/>
  <c r="CA268" i="1"/>
  <c r="DF268" i="1"/>
  <c r="DE268" i="1"/>
  <c r="CA687" i="1"/>
  <c r="CZ687" i="1"/>
  <c r="DE687" i="1"/>
  <c r="DI687" i="1" s="1"/>
  <c r="DF687" i="1"/>
  <c r="DJ687" i="1" s="1"/>
  <c r="DR828" i="1"/>
  <c r="DV828" i="1" s="1"/>
  <c r="DS828" i="1"/>
  <c r="DW828" i="1" s="1"/>
  <c r="CA606" i="1"/>
  <c r="CZ606" i="1"/>
  <c r="DE606" i="1"/>
  <c r="DI606" i="1" s="1"/>
  <c r="DF606" i="1"/>
  <c r="DJ606" i="1" s="1"/>
  <c r="DH606" i="1"/>
  <c r="DL606" i="1" s="1"/>
  <c r="CA611" i="1"/>
  <c r="CZ611" i="1"/>
  <c r="DF611" i="1"/>
  <c r="DJ611" i="1" s="1"/>
  <c r="DE611" i="1"/>
  <c r="DI611" i="1" s="1"/>
  <c r="CA728" i="1"/>
  <c r="CZ728" i="1"/>
  <c r="DF728" i="1"/>
  <c r="DE728" i="1"/>
  <c r="DS742" i="1"/>
  <c r="DW742" i="1" s="1"/>
  <c r="DR742" i="1"/>
  <c r="DV742" i="1" s="1"/>
  <c r="DS323" i="1"/>
  <c r="DW323" i="1" s="1"/>
  <c r="DR323" i="1"/>
  <c r="DV323" i="1" s="1"/>
  <c r="CA92" i="1"/>
  <c r="CZ92" i="1"/>
  <c r="DE92" i="1"/>
  <c r="DI92" i="1" s="1"/>
  <c r="DF92" i="1"/>
  <c r="DJ92" i="1" s="1"/>
  <c r="DR865" i="1"/>
  <c r="DS865" i="1"/>
  <c r="CA790" i="1"/>
  <c r="DF790" i="1"/>
  <c r="DE790" i="1"/>
  <c r="CA842" i="1"/>
  <c r="CZ842" i="1"/>
  <c r="DE842" i="1"/>
  <c r="DI842" i="1" s="1"/>
  <c r="DF842" i="1"/>
  <c r="DJ842" i="1" s="1"/>
  <c r="DS852" i="1"/>
  <c r="DW852" i="1" s="1"/>
  <c r="DR852" i="1"/>
  <c r="DV852" i="1" s="1"/>
  <c r="CA392" i="1"/>
  <c r="CZ392" i="1"/>
  <c r="DE392" i="1"/>
  <c r="DI392" i="1" s="1"/>
  <c r="DF392" i="1"/>
  <c r="DJ392" i="1" s="1"/>
  <c r="DS829" i="1"/>
  <c r="DW829" i="1" s="1"/>
  <c r="DR829" i="1"/>
  <c r="DV829" i="1" s="1"/>
  <c r="DS178" i="1"/>
  <c r="DW178" i="1" s="1"/>
  <c r="DR178" i="1"/>
  <c r="DV178" i="1" s="1"/>
  <c r="DR155" i="1"/>
  <c r="DV155" i="1" s="1"/>
  <c r="DS155" i="1"/>
  <c r="DW155" i="1" s="1"/>
  <c r="CA522" i="1"/>
  <c r="CZ522" i="1"/>
  <c r="DF522" i="1"/>
  <c r="DJ522" i="1" s="1"/>
  <c r="DE522" i="1"/>
  <c r="DI522" i="1" s="1"/>
  <c r="DR971" i="1"/>
  <c r="DV971" i="1" s="1"/>
  <c r="DS971" i="1"/>
  <c r="DW971" i="1" s="1"/>
  <c r="DS450" i="1"/>
  <c r="DW450" i="1" s="1"/>
  <c r="DR450" i="1"/>
  <c r="DV450" i="1" s="1"/>
  <c r="CA199" i="1"/>
  <c r="CZ199" i="1"/>
  <c r="DE199" i="1"/>
  <c r="DI199" i="1" s="1"/>
  <c r="DF199" i="1"/>
  <c r="DJ199" i="1" s="1"/>
  <c r="DS694" i="1"/>
  <c r="DW694" i="1" s="1"/>
  <c r="DR694" i="1"/>
  <c r="DV694" i="1" s="1"/>
  <c r="CA391" i="1"/>
  <c r="CZ391" i="1"/>
  <c r="DF391" i="1"/>
  <c r="DJ391" i="1" s="1"/>
  <c r="DE391" i="1"/>
  <c r="DI391" i="1" s="1"/>
  <c r="CA709" i="1"/>
  <c r="CZ709" i="1"/>
  <c r="DE709" i="1"/>
  <c r="DI709" i="1" s="1"/>
  <c r="DF709" i="1"/>
  <c r="DJ709" i="1" s="1"/>
  <c r="DS61" i="1"/>
  <c r="DW61" i="1" s="1"/>
  <c r="DR61" i="1"/>
  <c r="DV61" i="1" s="1"/>
  <c r="CA421" i="1"/>
  <c r="CZ421" i="1"/>
  <c r="DE421" i="1"/>
  <c r="DI421" i="1" s="1"/>
  <c r="DF421" i="1"/>
  <c r="DJ421" i="1" s="1"/>
  <c r="CA704" i="1"/>
  <c r="CZ704" i="1"/>
  <c r="DF704" i="1"/>
  <c r="DJ704" i="1" s="1"/>
  <c r="DE704" i="1"/>
  <c r="DI704" i="1" s="1"/>
  <c r="CA131" i="1"/>
  <c r="CZ131" i="1"/>
  <c r="DE131" i="1"/>
  <c r="DI131" i="1" s="1"/>
  <c r="DF131" i="1"/>
  <c r="DJ131" i="1" s="1"/>
  <c r="CA186" i="1"/>
  <c r="CZ186" i="1"/>
  <c r="DF186" i="1"/>
  <c r="DJ186" i="1" s="1"/>
  <c r="DE186" i="1"/>
  <c r="DI186" i="1" s="1"/>
  <c r="CA407" i="1"/>
  <c r="CZ407" i="1"/>
  <c r="DE407" i="1"/>
  <c r="DI407" i="1" s="1"/>
  <c r="DF407" i="1"/>
  <c r="DJ407" i="1" s="1"/>
  <c r="DS57" i="1"/>
  <c r="DR57" i="1"/>
  <c r="DV57" i="1" s="1"/>
  <c r="CA346" i="1"/>
  <c r="DF346" i="1"/>
  <c r="DE346" i="1"/>
  <c r="CA210" i="1"/>
  <c r="CZ210" i="1"/>
  <c r="DE210" i="1"/>
  <c r="DI210" i="1" s="1"/>
  <c r="DF210" i="1"/>
  <c r="DJ210" i="1" s="1"/>
  <c r="DS234" i="1"/>
  <c r="DW234" i="1" s="1"/>
  <c r="DR234" i="1"/>
  <c r="DV234" i="1" s="1"/>
  <c r="DR731" i="1"/>
  <c r="DV731" i="1" s="1"/>
  <c r="DS731" i="1"/>
  <c r="DW731" i="1" s="1"/>
  <c r="CA972" i="1"/>
  <c r="CZ972" i="1"/>
  <c r="DF972" i="1"/>
  <c r="DJ972" i="1" s="1"/>
  <c r="DE972" i="1"/>
  <c r="DI972" i="1" s="1"/>
  <c r="DS950" i="1"/>
  <c r="DW950" i="1" s="1"/>
  <c r="DR950" i="1"/>
  <c r="DV950" i="1" s="1"/>
  <c r="DR76" i="1"/>
  <c r="DV76" i="1" s="1"/>
  <c r="DS76" i="1"/>
  <c r="DW76" i="1" s="1"/>
  <c r="CA875" i="1"/>
  <c r="CZ875" i="1"/>
  <c r="DE875" i="1"/>
  <c r="DF875" i="1"/>
  <c r="DJ875" i="1" s="1"/>
  <c r="CA169" i="1"/>
  <c r="CZ169" i="1"/>
  <c r="DF169" i="1"/>
  <c r="DJ169" i="1" s="1"/>
  <c r="DE169" i="1"/>
  <c r="DI169" i="1" s="1"/>
  <c r="CA69" i="1"/>
  <c r="CZ69" i="1"/>
  <c r="DE69" i="1"/>
  <c r="DI69" i="1" s="1"/>
  <c r="DF69" i="1"/>
  <c r="DJ69" i="1" s="1"/>
  <c r="DH69" i="1"/>
  <c r="DL69" i="1" s="1"/>
  <c r="CA4" i="1"/>
  <c r="CZ4" i="1"/>
  <c r="DF4" i="1"/>
  <c r="DJ4" i="1" s="1"/>
  <c r="DE4" i="1"/>
  <c r="DI4" i="1" s="1"/>
  <c r="DR38" i="1"/>
  <c r="DV38" i="1" s="1"/>
  <c r="DS38" i="1"/>
  <c r="DW38" i="1" s="1"/>
  <c r="DR592" i="1"/>
  <c r="DV592" i="1" s="1"/>
  <c r="DS592" i="1"/>
  <c r="CA910" i="1"/>
  <c r="CZ910" i="1"/>
  <c r="DE910" i="1"/>
  <c r="DI910" i="1" s="1"/>
  <c r="DF910" i="1"/>
  <c r="DJ910" i="1" s="1"/>
  <c r="CA666" i="1"/>
  <c r="CZ666" i="1"/>
  <c r="DE666" i="1"/>
  <c r="DI666" i="1" s="1"/>
  <c r="DF666" i="1"/>
  <c r="DJ666" i="1" s="1"/>
  <c r="DH666" i="1"/>
  <c r="DL666" i="1" s="1"/>
  <c r="DR24" i="1"/>
  <c r="DV24" i="1" s="1"/>
  <c r="DS24" i="1"/>
  <c r="DW24" i="1" s="1"/>
  <c r="DU24" i="1"/>
  <c r="DY24" i="1" s="1"/>
  <c r="DS861" i="1"/>
  <c r="DW861" i="1" s="1"/>
  <c r="DR861" i="1"/>
  <c r="DV861" i="1" s="1"/>
  <c r="DR466" i="1"/>
  <c r="DV466" i="1" s="1"/>
  <c r="DS466" i="1"/>
  <c r="DW466" i="1" s="1"/>
  <c r="CA197" i="1"/>
  <c r="CZ197" i="1"/>
  <c r="DF197" i="1"/>
  <c r="DJ197" i="1" s="1"/>
  <c r="DE197" i="1"/>
  <c r="DI197" i="1" s="1"/>
  <c r="DR507" i="1"/>
  <c r="DV507" i="1" s="1"/>
  <c r="DS507" i="1"/>
  <c r="DW507" i="1" s="1"/>
  <c r="DR535" i="1"/>
  <c r="DV535" i="1" s="1"/>
  <c r="DS535" i="1"/>
  <c r="DW535" i="1" s="1"/>
  <c r="DR672" i="1"/>
  <c r="DV672" i="1" s="1"/>
  <c r="DS672" i="1"/>
  <c r="DW672" i="1" s="1"/>
  <c r="DR242" i="1"/>
  <c r="DV242" i="1" s="1"/>
  <c r="DS242" i="1"/>
  <c r="DW242" i="1" s="1"/>
  <c r="DS951" i="1"/>
  <c r="DW951" i="1" s="1"/>
  <c r="DR951" i="1"/>
  <c r="DV951" i="1" s="1"/>
  <c r="DU951" i="1"/>
  <c r="DY951" i="1" s="1"/>
  <c r="DR664" i="1"/>
  <c r="DV664" i="1" s="1"/>
  <c r="DS664" i="1"/>
  <c r="DW664" i="1" s="1"/>
  <c r="CA871" i="1"/>
  <c r="CZ871" i="1"/>
  <c r="DE871" i="1"/>
  <c r="DI871" i="1" s="1"/>
  <c r="DF871" i="1"/>
  <c r="DJ871" i="1" s="1"/>
  <c r="DS253" i="1"/>
  <c r="DW253" i="1" s="1"/>
  <c r="DR253" i="1"/>
  <c r="DV253" i="1" s="1"/>
  <c r="CA87" i="1"/>
  <c r="CZ87" i="1"/>
  <c r="DF87" i="1"/>
  <c r="DJ87" i="1" s="1"/>
  <c r="DE87" i="1"/>
  <c r="DI87" i="1" s="1"/>
  <c r="CA825" i="1"/>
  <c r="CZ825" i="1"/>
  <c r="DF825" i="1"/>
  <c r="DJ825" i="1" s="1"/>
  <c r="DE825" i="1"/>
  <c r="DI825" i="1" s="1"/>
  <c r="CA144" i="1"/>
  <c r="CZ144" i="1"/>
  <c r="DE144" i="1"/>
  <c r="DI144" i="1" s="1"/>
  <c r="DF144" i="1"/>
  <c r="DJ144" i="1" s="1"/>
  <c r="CA844" i="1"/>
  <c r="CZ844" i="1"/>
  <c r="DF844" i="1"/>
  <c r="DJ844" i="1" s="1"/>
  <c r="DE844" i="1"/>
  <c r="DI844" i="1" s="1"/>
  <c r="DS696" i="1"/>
  <c r="DW696" i="1" s="1"/>
  <c r="DR696" i="1"/>
  <c r="DV696" i="1" s="1"/>
  <c r="CA768" i="1"/>
  <c r="CZ768" i="1"/>
  <c r="DF768" i="1"/>
  <c r="DJ768" i="1" s="1"/>
  <c r="DE768" i="1"/>
  <c r="DI768" i="1" s="1"/>
  <c r="CA456" i="1"/>
  <c r="CZ456" i="1"/>
  <c r="DE456" i="1"/>
  <c r="DI456" i="1" s="1"/>
  <c r="DF456" i="1"/>
  <c r="DJ456" i="1" s="1"/>
  <c r="DR286" i="1"/>
  <c r="DV286" i="1" s="1"/>
  <c r="DS286" i="1"/>
  <c r="DW286" i="1" s="1"/>
  <c r="DR814" i="1"/>
  <c r="DV814" i="1" s="1"/>
  <c r="DS814" i="1"/>
  <c r="DW814" i="1" s="1"/>
  <c r="DR291" i="1"/>
  <c r="DV291" i="1" s="1"/>
  <c r="DS291" i="1"/>
  <c r="DW291" i="1" s="1"/>
  <c r="DS333" i="1"/>
  <c r="DW333" i="1" s="1"/>
  <c r="DR333" i="1"/>
  <c r="DV333" i="1" s="1"/>
  <c r="DR360" i="1"/>
  <c r="DV360" i="1" s="1"/>
  <c r="DS360" i="1"/>
  <c r="DW360" i="1" s="1"/>
  <c r="CA272" i="1"/>
  <c r="CZ272" i="1"/>
  <c r="DF272" i="1"/>
  <c r="DE272" i="1"/>
  <c r="DI272" i="1" s="1"/>
  <c r="CA96" i="1"/>
  <c r="DF96" i="1"/>
  <c r="DE96" i="1"/>
  <c r="CA876" i="1"/>
  <c r="CZ876" i="1"/>
  <c r="DE876" i="1"/>
  <c r="DI876" i="1" s="1"/>
  <c r="DF876" i="1"/>
  <c r="DJ876" i="1" s="1"/>
  <c r="CA140" i="1"/>
  <c r="DF140" i="1"/>
  <c r="DJ140" i="1" s="1"/>
  <c r="DE140" i="1"/>
  <c r="DR652" i="1"/>
  <c r="DV652" i="1" s="1"/>
  <c r="DS652" i="1"/>
  <c r="DW652" i="1" s="1"/>
  <c r="DR237" i="1"/>
  <c r="DV237" i="1" s="1"/>
  <c r="DS237" i="1"/>
  <c r="DW237" i="1" s="1"/>
  <c r="CA559" i="1"/>
  <c r="CZ559" i="1"/>
  <c r="DE559" i="1"/>
  <c r="DI559" i="1" s="1"/>
  <c r="DF559" i="1"/>
  <c r="DJ559" i="1" s="1"/>
  <c r="CA515" i="1"/>
  <c r="CZ515" i="1"/>
  <c r="DE515" i="1"/>
  <c r="DI515" i="1" s="1"/>
  <c r="DF515" i="1"/>
  <c r="DJ515" i="1" s="1"/>
  <c r="DS941" i="1"/>
  <c r="DW941" i="1" s="1"/>
  <c r="DR941" i="1"/>
  <c r="DV941" i="1" s="1"/>
  <c r="CA494" i="1"/>
  <c r="CZ494" i="1"/>
  <c r="DE494" i="1"/>
  <c r="DI494" i="1" s="1"/>
  <c r="DF494" i="1"/>
  <c r="DJ494" i="1" s="1"/>
  <c r="CA212" i="1"/>
  <c r="CZ212" i="1"/>
  <c r="DE212" i="1"/>
  <c r="DI212" i="1" s="1"/>
  <c r="DF212" i="1"/>
  <c r="DJ212" i="1" s="1"/>
  <c r="CA771" i="1"/>
  <c r="CZ771" i="1"/>
  <c r="DE771" i="1"/>
  <c r="DI771" i="1" s="1"/>
  <c r="DF771" i="1"/>
  <c r="DJ771" i="1" s="1"/>
  <c r="CA628" i="1"/>
  <c r="DE628" i="1"/>
  <c r="DI628" i="1" s="1"/>
  <c r="DF628" i="1"/>
  <c r="DJ628" i="1" s="1"/>
  <c r="CA723" i="1"/>
  <c r="CZ723" i="1"/>
  <c r="DF723" i="1"/>
  <c r="DJ723" i="1" s="1"/>
  <c r="DE723" i="1"/>
  <c r="DI723" i="1" s="1"/>
  <c r="DS2" i="1"/>
  <c r="DW2" i="1" s="1"/>
  <c r="DR2" i="1"/>
  <c r="DV2" i="1" s="1"/>
  <c r="CA733" i="1"/>
  <c r="DE733" i="1"/>
  <c r="DF733" i="1"/>
  <c r="DR302" i="1"/>
  <c r="DV302" i="1" s="1"/>
  <c r="DS302" i="1"/>
  <c r="DW302" i="1" s="1"/>
  <c r="CA172" i="1"/>
  <c r="CZ172" i="1"/>
  <c r="DF172" i="1"/>
  <c r="DJ172" i="1" s="1"/>
  <c r="DE172" i="1"/>
  <c r="DI172" i="1" s="1"/>
  <c r="DR620" i="1"/>
  <c r="DS620" i="1"/>
  <c r="DR683" i="1"/>
  <c r="DV683" i="1" s="1"/>
  <c r="DS683" i="1"/>
  <c r="DW683" i="1" s="1"/>
  <c r="DS111" i="1"/>
  <c r="DW111" i="1" s="1"/>
  <c r="DR111" i="1"/>
  <c r="DV111" i="1" s="1"/>
  <c r="DS566" i="1"/>
  <c r="DW566" i="1" s="1"/>
  <c r="DR566" i="1"/>
  <c r="DV566" i="1" s="1"/>
  <c r="DR432" i="1"/>
  <c r="DV432" i="1" s="1"/>
  <c r="DS432" i="1"/>
  <c r="DW432" i="1" s="1"/>
  <c r="DU432" i="1"/>
  <c r="DY432" i="1" s="1"/>
  <c r="DS712" i="1"/>
  <c r="DW712" i="1" s="1"/>
  <c r="DR712" i="1"/>
  <c r="DV712" i="1" s="1"/>
  <c r="DU712" i="1"/>
  <c r="DY712" i="1" s="1"/>
  <c r="CA244" i="1"/>
  <c r="CZ244" i="1"/>
  <c r="DE244" i="1"/>
  <c r="DI244" i="1" s="1"/>
  <c r="DF244" i="1"/>
  <c r="DJ244" i="1" s="1"/>
  <c r="DH244" i="1"/>
  <c r="DL244" i="1" s="1"/>
  <c r="DR622" i="1"/>
  <c r="DV622" i="1" s="1"/>
  <c r="DS622" i="1"/>
  <c r="DW622" i="1" s="1"/>
  <c r="CA44" i="1"/>
  <c r="CZ44" i="1"/>
  <c r="DF44" i="1"/>
  <c r="DJ44" i="1" s="1"/>
  <c r="DE44" i="1"/>
  <c r="DI44" i="1" s="1"/>
  <c r="DH44" i="1"/>
  <c r="DL44" i="1" s="1"/>
  <c r="DR368" i="1"/>
  <c r="DV368" i="1" s="1"/>
  <c r="DS368" i="1"/>
  <c r="DW368" i="1" s="1"/>
  <c r="DU368" i="1"/>
  <c r="DY368" i="1" s="1"/>
  <c r="DS388" i="1"/>
  <c r="DW388" i="1" s="1"/>
  <c r="DR388" i="1"/>
  <c r="DV388" i="1" s="1"/>
  <c r="CA633" i="1"/>
  <c r="CZ633" i="1"/>
  <c r="DF633" i="1"/>
  <c r="DJ633" i="1" s="1"/>
  <c r="DE633" i="1"/>
  <c r="DI633" i="1" s="1"/>
  <c r="DS132" i="1"/>
  <c r="DW132" i="1" s="1"/>
  <c r="DR132" i="1"/>
  <c r="DV132" i="1" s="1"/>
  <c r="CA957" i="1"/>
  <c r="CZ957" i="1"/>
  <c r="DF957" i="1"/>
  <c r="DJ957" i="1" s="1"/>
  <c r="DE957" i="1"/>
  <c r="DI957" i="1" s="1"/>
  <c r="DH957" i="1"/>
  <c r="DL957" i="1" s="1"/>
  <c r="CA928" i="1"/>
  <c r="CZ928" i="1"/>
  <c r="DE928" i="1"/>
  <c r="DI928" i="1" s="1"/>
  <c r="DF928" i="1"/>
  <c r="DJ928" i="1" s="1"/>
  <c r="CA781" i="1"/>
  <c r="CZ781" i="1"/>
  <c r="DE781" i="1"/>
  <c r="DI781" i="1" s="1"/>
  <c r="DF781" i="1"/>
  <c r="DJ781" i="1" s="1"/>
  <c r="DS441" i="1"/>
  <c r="DW441" i="1" s="1"/>
  <c r="DR441" i="1"/>
  <c r="DV441" i="1" s="1"/>
  <c r="CA822" i="1"/>
  <c r="CZ822" i="1"/>
  <c r="DF822" i="1"/>
  <c r="DJ822" i="1" s="1"/>
  <c r="DE822" i="1"/>
  <c r="DI822" i="1" s="1"/>
  <c r="CA496" i="1"/>
  <c r="CZ496" i="1"/>
  <c r="DF496" i="1"/>
  <c r="DJ496" i="1" s="1"/>
  <c r="DE496" i="1"/>
  <c r="DI496" i="1" s="1"/>
  <c r="CA697" i="1"/>
  <c r="CZ697" i="1"/>
  <c r="DE697" i="1"/>
  <c r="DI697" i="1" s="1"/>
  <c r="DF697" i="1"/>
  <c r="DJ697" i="1" s="1"/>
  <c r="CA308" i="1"/>
  <c r="CZ308" i="1"/>
  <c r="DE308" i="1"/>
  <c r="DI308" i="1" s="1"/>
  <c r="DF308" i="1"/>
  <c r="DJ308" i="1" s="1"/>
  <c r="CA29" i="1"/>
  <c r="CZ29" i="1"/>
  <c r="DF29" i="1"/>
  <c r="DJ29" i="1" s="1"/>
  <c r="DE29" i="1"/>
  <c r="DI29" i="1" s="1"/>
  <c r="CA142" i="1"/>
  <c r="CZ142" i="1"/>
  <c r="DE142" i="1"/>
  <c r="DI142" i="1" s="1"/>
  <c r="DF142" i="1"/>
  <c r="DJ142" i="1" s="1"/>
  <c r="DR511" i="1"/>
  <c r="DV511" i="1" s="1"/>
  <c r="DS511" i="1"/>
  <c r="DW511" i="1" s="1"/>
  <c r="DT193" i="1"/>
  <c r="DX193" i="1" s="1"/>
  <c r="DT393" i="1"/>
  <c r="DX393" i="1" s="1"/>
  <c r="DT24" i="1"/>
  <c r="DX24" i="1" s="1"/>
  <c r="DH466" i="1"/>
  <c r="DL466" i="1" s="1"/>
  <c r="DH544" i="1"/>
  <c r="DL544" i="1" s="1"/>
  <c r="DH462" i="1"/>
  <c r="DL462" i="1" s="1"/>
  <c r="DH237" i="1"/>
  <c r="DL237" i="1" s="1"/>
  <c r="DU814" i="1"/>
  <c r="DY814" i="1" s="1"/>
  <c r="DT207" i="1"/>
  <c r="DX207" i="1" s="1"/>
  <c r="DG972" i="1"/>
  <c r="DK972" i="1" s="1"/>
  <c r="DH316" i="1"/>
  <c r="DL316" i="1" s="1"/>
  <c r="DU55" i="1"/>
  <c r="DT360" i="1"/>
  <c r="DX360" i="1" s="1"/>
  <c r="DT69" i="1"/>
  <c r="DX69" i="1" s="1"/>
  <c r="DT227" i="1"/>
  <c r="DX227" i="1" s="1"/>
  <c r="DU672" i="1"/>
  <c r="DY672" i="1" s="1"/>
  <c r="DH558" i="1"/>
  <c r="DL558" i="1" s="1"/>
  <c r="DG908" i="1"/>
  <c r="DK908" i="1" s="1"/>
  <c r="DT577" i="1"/>
  <c r="DT236" i="1"/>
  <c r="DX236" i="1" s="1"/>
  <c r="DH186" i="1"/>
  <c r="DL186" i="1" s="1"/>
  <c r="DU438" i="1"/>
  <c r="DY438" i="1" s="1"/>
  <c r="DT705" i="1"/>
  <c r="DX705" i="1" s="1"/>
  <c r="DT297" i="1"/>
  <c r="DX297" i="1" s="1"/>
  <c r="DT565" i="1"/>
  <c r="DG96" i="1"/>
  <c r="DU705" i="1"/>
  <c r="DY705" i="1" s="1"/>
  <c r="DG665" i="1"/>
  <c r="DK665" i="1" s="1"/>
  <c r="DT222" i="1"/>
  <c r="DX222" i="1" s="1"/>
  <c r="DH669" i="1"/>
  <c r="DL669" i="1" s="1"/>
  <c r="DU471" i="1"/>
  <c r="DY471" i="1" s="1"/>
  <c r="DH574" i="1"/>
  <c r="DL574" i="1" s="1"/>
  <c r="DT415" i="1"/>
  <c r="DX415" i="1" s="1"/>
  <c r="DT938" i="1"/>
  <c r="DX938" i="1" s="1"/>
  <c r="DT942" i="1"/>
  <c r="DX942" i="1" s="1"/>
  <c r="DG817" i="1"/>
  <c r="DK817" i="1" s="1"/>
  <c r="DG42" i="1"/>
  <c r="DK42" i="1" s="1"/>
  <c r="DG9" i="1"/>
  <c r="DK9" i="1" s="1"/>
  <c r="DG633" i="1"/>
  <c r="DK633" i="1" s="1"/>
  <c r="DU123" i="1"/>
  <c r="DY123" i="1" s="1"/>
  <c r="DU665" i="1"/>
  <c r="DY665" i="1" s="1"/>
  <c r="DT128" i="1"/>
  <c r="DX128" i="1" s="1"/>
  <c r="DG705" i="1"/>
  <c r="DK705" i="1" s="1"/>
  <c r="DG652" i="1"/>
  <c r="DK652" i="1" s="1"/>
  <c r="DT479" i="1"/>
  <c r="DX479" i="1" s="1"/>
  <c r="DT590" i="1"/>
  <c r="DX590" i="1" s="1"/>
  <c r="DU333" i="1"/>
  <c r="DY333" i="1" s="1"/>
  <c r="DI48" i="1"/>
  <c r="DK935" i="1"/>
  <c r="DH475" i="1"/>
  <c r="DL475" i="1" s="1"/>
  <c r="DG252" i="1"/>
  <c r="DK252" i="1" s="1"/>
  <c r="DU162" i="1"/>
  <c r="DY162" i="1" s="1"/>
  <c r="DU429" i="1"/>
  <c r="DY429" i="1" s="1"/>
  <c r="DT971" i="1"/>
  <c r="DX971" i="1" s="1"/>
  <c r="DK48" i="1"/>
  <c r="DH172" i="1"/>
  <c r="DL172" i="1" s="1"/>
  <c r="DT545" i="1"/>
  <c r="DX545" i="1" s="1"/>
  <c r="DH87" i="1"/>
  <c r="DL87" i="1" s="1"/>
  <c r="DH849" i="1"/>
  <c r="DL849" i="1" s="1"/>
  <c r="DT351" i="1"/>
  <c r="DX351" i="1" s="1"/>
  <c r="DH391" i="1"/>
  <c r="DL391" i="1" s="1"/>
  <c r="DH212" i="1"/>
  <c r="DL212" i="1" s="1"/>
  <c r="DU228" i="1"/>
  <c r="DY228" i="1" s="1"/>
  <c r="DG116" i="1"/>
  <c r="DK116" i="1" s="1"/>
  <c r="DG148" i="1"/>
  <c r="DK148" i="1" s="1"/>
  <c r="DG199" i="1"/>
  <c r="DK199" i="1" s="1"/>
  <c r="DT822" i="1"/>
  <c r="DX822" i="1" s="1"/>
  <c r="DT244" i="1"/>
  <c r="DX244" i="1" s="1"/>
  <c r="DH648" i="1"/>
  <c r="DL648" i="1" s="1"/>
  <c r="DI804" i="1"/>
  <c r="DU222" i="1"/>
  <c r="DY222" i="1" s="1"/>
  <c r="DG669" i="1"/>
  <c r="DK669" i="1" s="1"/>
  <c r="DU184" i="1"/>
  <c r="DH307" i="1"/>
  <c r="DL307" i="1" s="1"/>
  <c r="DU942" i="1"/>
  <c r="DY942" i="1" s="1"/>
  <c r="DG955" i="1"/>
  <c r="DK955" i="1" s="1"/>
  <c r="DT237" i="1"/>
  <c r="DX237" i="1" s="1"/>
  <c r="DG950" i="1"/>
  <c r="DK950" i="1" s="1"/>
  <c r="DH211" i="1"/>
  <c r="DL211" i="1" s="1"/>
  <c r="DH224" i="1"/>
  <c r="DL224" i="1" s="1"/>
  <c r="DU828" i="1"/>
  <c r="DY828" i="1" s="1"/>
  <c r="DH199" i="1"/>
  <c r="DL199" i="1" s="1"/>
  <c r="DT391" i="1"/>
  <c r="DX391" i="1" s="1"/>
  <c r="DG465" i="1"/>
  <c r="DK465" i="1" s="1"/>
  <c r="DT93" i="1"/>
  <c r="DX93" i="1" s="1"/>
  <c r="DT697" i="1"/>
  <c r="DX697" i="1" s="1"/>
  <c r="DG169" i="1"/>
  <c r="DK169" i="1" s="1"/>
  <c r="DT796" i="1"/>
  <c r="DX796" i="1" s="1"/>
  <c r="DG563" i="1"/>
  <c r="DK563" i="1" s="1"/>
  <c r="DG768" i="1"/>
  <c r="DK768" i="1" s="1"/>
  <c r="DU858" i="1"/>
  <c r="DY858" i="1" s="1"/>
  <c r="DH252" i="1"/>
  <c r="DL252" i="1" s="1"/>
  <c r="DG686" i="1"/>
  <c r="DK686" i="1" s="1"/>
  <c r="DU610" i="1"/>
  <c r="DY610" i="1" s="1"/>
  <c r="DT203" i="1"/>
  <c r="DX203" i="1" s="1"/>
  <c r="DU840" i="1"/>
  <c r="DY840" i="1" s="1"/>
  <c r="DT151" i="1"/>
  <c r="DX151" i="1" s="1"/>
  <c r="DT950" i="1"/>
  <c r="DX950" i="1" s="1"/>
  <c r="DG142" i="1"/>
  <c r="DK142" i="1" s="1"/>
  <c r="DG92" i="1"/>
  <c r="DK92" i="1" s="1"/>
  <c r="DG357" i="1"/>
  <c r="DK357" i="1" s="1"/>
  <c r="DG409" i="1"/>
  <c r="DK409" i="1" s="1"/>
  <c r="DG234" i="1"/>
  <c r="DK234" i="1" s="1"/>
  <c r="DG253" i="1"/>
  <c r="DK253" i="1" s="1"/>
  <c r="DT943" i="1"/>
  <c r="DX943" i="1" s="1"/>
  <c r="DU12" i="1"/>
  <c r="DY12" i="1" s="1"/>
  <c r="DG648" i="1"/>
  <c r="DK648" i="1" s="1"/>
  <c r="DU94" i="1"/>
  <c r="DH692" i="1"/>
  <c r="DL692" i="1" s="1"/>
  <c r="DH955" i="1"/>
  <c r="DL955" i="1" s="1"/>
  <c r="DT684" i="1"/>
  <c r="DI726" i="1"/>
  <c r="DH872" i="1"/>
  <c r="DL872" i="1" s="1"/>
  <c r="DK372" i="1"/>
  <c r="DH306" i="1"/>
  <c r="DL306" i="1" s="1"/>
  <c r="DG118" i="1"/>
  <c r="DK118" i="1" s="1"/>
  <c r="DT672" i="1"/>
  <c r="DX672" i="1" s="1"/>
  <c r="DG55" i="1"/>
  <c r="DK55" i="1" s="1"/>
  <c r="DG877" i="1"/>
  <c r="DK877" i="1" s="1"/>
  <c r="DU396" i="1"/>
  <c r="DY396" i="1" s="1"/>
  <c r="DT592" i="1"/>
  <c r="DH611" i="1"/>
  <c r="DL611" i="1" s="1"/>
  <c r="DH323" i="1"/>
  <c r="DL323" i="1" s="1"/>
  <c r="DG448" i="1"/>
  <c r="DK448" i="1" s="1"/>
  <c r="DG178" i="1"/>
  <c r="DK178" i="1" s="1"/>
  <c r="DT416" i="1"/>
  <c r="DX416" i="1" s="1"/>
  <c r="DU96" i="1"/>
  <c r="DG184" i="1"/>
  <c r="DK184" i="1" s="1"/>
  <c r="DU15" i="1"/>
  <c r="DY15" i="1" s="1"/>
  <c r="DT12" i="1"/>
  <c r="DX12" i="1" s="1"/>
  <c r="DU311" i="1"/>
  <c r="DU81" i="1"/>
  <c r="DY81" i="1" s="1"/>
  <c r="DT366" i="1"/>
  <c r="DH27" i="1"/>
  <c r="DL27" i="1" s="1"/>
  <c r="DG941" i="1"/>
  <c r="DK941" i="1" s="1"/>
  <c r="DK739" i="1"/>
  <c r="DH450" i="1"/>
  <c r="DL450" i="1" s="1"/>
  <c r="DT522" i="1"/>
  <c r="DU825" i="1"/>
  <c r="DY825" i="1" s="1"/>
  <c r="DU278" i="1"/>
  <c r="DY278" i="1" s="1"/>
  <c r="DG816" i="1"/>
  <c r="DK816" i="1" s="1"/>
  <c r="DT308" i="1"/>
  <c r="DX308" i="1" s="1"/>
  <c r="DU470" i="1"/>
  <c r="DY470" i="1" s="1"/>
  <c r="DG934" i="1"/>
  <c r="DK934" i="1" s="1"/>
  <c r="DU409" i="1"/>
  <c r="DU234" i="1"/>
  <c r="DY234" i="1" s="1"/>
  <c r="DH93" i="1"/>
  <c r="DL93" i="1" s="1"/>
  <c r="DG367" i="1"/>
  <c r="DK367" i="1" s="1"/>
  <c r="DT322" i="1"/>
  <c r="DX322" i="1" s="1"/>
  <c r="DT538" i="1"/>
  <c r="DX538" i="1" s="1"/>
  <c r="DU628" i="1"/>
  <c r="DY628" i="1" s="1"/>
  <c r="DT962" i="1"/>
  <c r="DX962" i="1" s="1"/>
  <c r="DT858" i="1"/>
  <c r="DX858" i="1" s="1"/>
  <c r="DG562" i="1"/>
  <c r="DK562" i="1" s="1"/>
  <c r="DH953" i="1"/>
  <c r="DL953" i="1" s="1"/>
  <c r="DU480" i="1"/>
  <c r="DY480" i="1" s="1"/>
  <c r="DT687" i="1"/>
  <c r="DX687" i="1" s="1"/>
  <c r="DH178" i="1"/>
  <c r="DL178" i="1" s="1"/>
  <c r="DU548" i="1"/>
  <c r="DY548" i="1" s="1"/>
  <c r="DH687" i="1"/>
  <c r="DL687" i="1" s="1"/>
  <c r="DU277" i="1"/>
  <c r="DY277" i="1" s="1"/>
  <c r="DJ414" i="1"/>
  <c r="DT413" i="1"/>
  <c r="DX413" i="1" s="1"/>
  <c r="DT941" i="1"/>
  <c r="DX941" i="1" s="1"/>
  <c r="DG29" i="1"/>
  <c r="DK29" i="1" s="1"/>
  <c r="DU477" i="1"/>
  <c r="DY477" i="1" s="1"/>
  <c r="DH461" i="1"/>
  <c r="DL461" i="1" s="1"/>
  <c r="DH275" i="1"/>
  <c r="DL275" i="1" s="1"/>
  <c r="DH863" i="1"/>
  <c r="DL863" i="1" s="1"/>
  <c r="DG524" i="1"/>
  <c r="DK524" i="1" s="1"/>
  <c r="DH169" i="1"/>
  <c r="DL169" i="1" s="1"/>
  <c r="DT190" i="1"/>
  <c r="DX190" i="1" s="1"/>
  <c r="DK603" i="1"/>
  <c r="DH573" i="1"/>
  <c r="DL573" i="1" s="1"/>
  <c r="DH152" i="1"/>
  <c r="DL152" i="1" s="1"/>
  <c r="DG641" i="1"/>
  <c r="DK641" i="1" s="1"/>
  <c r="DU28" i="1"/>
  <c r="DG358" i="1"/>
  <c r="DK358" i="1" s="1"/>
  <c r="DT339" i="1"/>
  <c r="DX339" i="1" s="1"/>
  <c r="DH659" i="1"/>
  <c r="DL659" i="1" s="1"/>
  <c r="DT96" i="1"/>
  <c r="DH233" i="1"/>
  <c r="DL233" i="1" s="1"/>
  <c r="DG57" i="1"/>
  <c r="DK57" i="1" s="1"/>
  <c r="DH113" i="1"/>
  <c r="DL113" i="1" s="1"/>
  <c r="DU449" i="1"/>
  <c r="DY449" i="1" s="1"/>
  <c r="DT13" i="1"/>
  <c r="DX13" i="1" s="1"/>
  <c r="DT742" i="1"/>
  <c r="DX742" i="1" s="1"/>
  <c r="DH293" i="1"/>
  <c r="DL293" i="1" s="1"/>
  <c r="DK682" i="1"/>
  <c r="DU728" i="1"/>
  <c r="DY728" i="1" s="1"/>
  <c r="DT242" i="1"/>
  <c r="DX242" i="1" s="1"/>
  <c r="DU790" i="1"/>
  <c r="DH140" i="1"/>
  <c r="DL140" i="1" s="1"/>
  <c r="DU487" i="1"/>
  <c r="DY487" i="1" s="1"/>
  <c r="DU45" i="1"/>
  <c r="DG574" i="1"/>
  <c r="DK574" i="1" s="1"/>
  <c r="DH123" i="1"/>
  <c r="DL123" i="1" s="1"/>
  <c r="DU479" i="1"/>
  <c r="DY479" i="1" s="1"/>
  <c r="DT507" i="1"/>
  <c r="DX507" i="1" s="1"/>
  <c r="DH499" i="1"/>
  <c r="DL499" i="1" s="1"/>
  <c r="DG664" i="1"/>
  <c r="DK664" i="1" s="1"/>
  <c r="DT619" i="1"/>
  <c r="DX619" i="1" s="1"/>
  <c r="DT809" i="1"/>
  <c r="DX809" i="1" s="1"/>
  <c r="DH624" i="1"/>
  <c r="DG466" i="1"/>
  <c r="DK466" i="1" s="1"/>
  <c r="DT453" i="1"/>
  <c r="DX453" i="1" s="1"/>
  <c r="DT741" i="1"/>
  <c r="DX741" i="1" s="1"/>
  <c r="DT447" i="1"/>
  <c r="DX447" i="1" s="1"/>
  <c r="DI739" i="1"/>
  <c r="DT343" i="1"/>
  <c r="DX343" i="1" s="1"/>
  <c r="DU722" i="1"/>
  <c r="DY722" i="1" s="1"/>
  <c r="DH54" i="1"/>
  <c r="DL54" i="1" s="1"/>
  <c r="DT271" i="1"/>
  <c r="DX271" i="1" s="1"/>
  <c r="DU140" i="1"/>
  <c r="DY140" i="1" s="1"/>
  <c r="DU441" i="1"/>
  <c r="DY441" i="1" s="1"/>
  <c r="DT879" i="1"/>
  <c r="DX879" i="1" s="1"/>
  <c r="DG170" i="1"/>
  <c r="DK170" i="1" s="1"/>
  <c r="DH45" i="1"/>
  <c r="DG585" i="1"/>
  <c r="DK585" i="1" s="1"/>
  <c r="DT909" i="1"/>
  <c r="DX909" i="1" s="1"/>
  <c r="DH730" i="1"/>
  <c r="DL730" i="1" s="1"/>
  <c r="DU360" i="1"/>
  <c r="DY360" i="1" s="1"/>
  <c r="DG209" i="1"/>
  <c r="DK209" i="1" s="1"/>
  <c r="DT756" i="1"/>
  <c r="DX756" i="1" s="1"/>
  <c r="DT836" i="1"/>
  <c r="DX836" i="1" s="1"/>
  <c r="DU416" i="1"/>
  <c r="DY416" i="1" s="1"/>
  <c r="DH920" i="1"/>
  <c r="DL920" i="1" s="1"/>
  <c r="DT116" i="1"/>
  <c r="DT712" i="1"/>
  <c r="DX712" i="1" s="1"/>
  <c r="DU515" i="1"/>
  <c r="DY515" i="1" s="1"/>
  <c r="DT549" i="1"/>
  <c r="DX549" i="1" s="1"/>
  <c r="DG507" i="1"/>
  <c r="DK507" i="1" s="1"/>
  <c r="DT664" i="1"/>
  <c r="DX664" i="1" s="1"/>
  <c r="DG619" i="1"/>
  <c r="DK619" i="1" s="1"/>
  <c r="DT199" i="1"/>
  <c r="DX199" i="1" s="1"/>
  <c r="DU415" i="1"/>
  <c r="DY415" i="1" s="1"/>
  <c r="DT665" i="1"/>
  <c r="DX665" i="1" s="1"/>
  <c r="DT884" i="1"/>
  <c r="DX884" i="1" s="1"/>
  <c r="DT466" i="1"/>
  <c r="DX466" i="1" s="1"/>
  <c r="DU648" i="1"/>
  <c r="DY648" i="1" s="1"/>
  <c r="DJ48" i="1"/>
  <c r="DG368" i="1"/>
  <c r="DK368" i="1" s="1"/>
  <c r="DH207" i="1"/>
  <c r="DL207" i="1" s="1"/>
  <c r="DU972" i="1"/>
  <c r="DY972" i="1" s="1"/>
  <c r="DG508" i="1"/>
  <c r="DK508" i="1" s="1"/>
  <c r="DU131" i="1"/>
  <c r="DY131" i="1" s="1"/>
  <c r="DH518" i="1"/>
  <c r="DL518" i="1" s="1"/>
  <c r="DH580" i="1"/>
  <c r="DL580" i="1" s="1"/>
  <c r="DH592" i="1"/>
  <c r="DL592" i="1" s="1"/>
  <c r="DT761" i="1"/>
  <c r="DX761" i="1" s="1"/>
  <c r="DG107" i="1"/>
  <c r="DK107" i="1" s="1"/>
  <c r="DG350" i="1"/>
  <c r="DK350" i="1" s="1"/>
  <c r="DG490" i="1"/>
  <c r="DK490" i="1" s="1"/>
  <c r="DU566" i="1"/>
  <c r="DY566" i="1" s="1"/>
  <c r="DT731" i="1"/>
  <c r="DX731" i="1" s="1"/>
  <c r="DG35" i="1"/>
  <c r="DT42" i="1"/>
  <c r="DX42" i="1" s="1"/>
  <c r="DH197" i="1"/>
  <c r="DL197" i="1" s="1"/>
  <c r="DG106" i="1"/>
  <c r="DK106" i="1" s="1"/>
  <c r="DU456" i="1"/>
  <c r="DY456" i="1" s="1"/>
  <c r="DG91" i="1"/>
  <c r="DK91" i="1" s="1"/>
  <c r="DG712" i="1"/>
  <c r="DK712" i="1" s="1"/>
  <c r="DG137" i="1"/>
  <c r="DK137" i="1" s="1"/>
  <c r="DG228" i="1"/>
  <c r="DK228" i="1" s="1"/>
  <c r="DG965" i="1"/>
  <c r="DK965" i="1" s="1"/>
  <c r="DU664" i="1"/>
  <c r="DY664" i="1" s="1"/>
  <c r="DL885" i="1"/>
  <c r="DT768" i="1"/>
  <c r="DX768" i="1" s="1"/>
  <c r="DH519" i="1"/>
  <c r="DL519" i="1" s="1"/>
  <c r="DI682" i="1"/>
  <c r="DT36" i="1"/>
  <c r="DX36" i="1" s="1"/>
  <c r="DH566" i="1"/>
  <c r="DL566" i="1" s="1"/>
  <c r="DU87" i="1"/>
  <c r="DY87" i="1" s="1"/>
  <c r="DU581" i="1"/>
  <c r="DY581" i="1" s="1"/>
  <c r="DG835" i="1"/>
  <c r="DT166" i="1"/>
  <c r="DX166" i="1" s="1"/>
  <c r="DU212" i="1"/>
  <c r="DY212" i="1" s="1"/>
  <c r="DH228" i="1"/>
  <c r="DL228" i="1" s="1"/>
  <c r="DT197" i="1"/>
  <c r="DX197" i="1" s="1"/>
  <c r="DU683" i="1"/>
  <c r="DY683" i="1" s="1"/>
  <c r="DT965" i="1"/>
  <c r="DX965" i="1" s="1"/>
  <c r="DU388" i="1"/>
  <c r="DY388" i="1" s="1"/>
  <c r="DU327" i="1"/>
  <c r="DY327" i="1" s="1"/>
  <c r="DG282" i="1"/>
  <c r="DK282" i="1" s="1"/>
  <c r="DH508" i="1"/>
  <c r="DL508" i="1" s="1"/>
  <c r="DU346" i="1"/>
  <c r="DY346" i="1" s="1"/>
  <c r="DT111" i="1"/>
  <c r="DX111" i="1" s="1"/>
  <c r="DG919" i="1"/>
  <c r="DK919" i="1" s="1"/>
  <c r="DT694" i="1"/>
  <c r="DX694" i="1" s="1"/>
  <c r="DT159" i="1"/>
  <c r="DX159" i="1" s="1"/>
  <c r="DG704" i="1"/>
  <c r="DK704" i="1" s="1"/>
  <c r="DG487" i="1"/>
  <c r="DK487" i="1" s="1"/>
  <c r="DH568" i="1"/>
  <c r="DL568" i="1" s="1"/>
  <c r="DH697" i="1"/>
  <c r="DL697" i="1" s="1"/>
  <c r="DU158" i="1"/>
  <c r="DY158" i="1" s="1"/>
  <c r="DU594" i="1"/>
  <c r="DY594" i="1" s="1"/>
  <c r="DH789" i="1"/>
  <c r="DL789" i="1" s="1"/>
  <c r="DG970" i="1"/>
  <c r="DK970" i="1" s="1"/>
  <c r="DH106" i="1"/>
  <c r="DL106" i="1" s="1"/>
  <c r="DG642" i="1"/>
  <c r="DK642" i="1" s="1"/>
  <c r="DT178" i="1"/>
  <c r="DX178" i="1" s="1"/>
  <c r="DT387" i="1"/>
  <c r="DX387" i="1" s="1"/>
  <c r="DG796" i="1"/>
  <c r="DK796" i="1" s="1"/>
  <c r="DG385" i="1"/>
  <c r="DK385" i="1" s="1"/>
  <c r="DT535" i="1"/>
  <c r="DX535" i="1" s="1"/>
  <c r="DU365" i="1"/>
  <c r="DY365" i="1" s="1"/>
  <c r="DH511" i="1"/>
  <c r="DL511" i="1" s="1"/>
  <c r="DG951" i="1"/>
  <c r="DK951" i="1" s="1"/>
  <c r="DJ726" i="1"/>
  <c r="DT487" i="1"/>
  <c r="DX487" i="1" s="1"/>
  <c r="DH488" i="1"/>
  <c r="DG711" i="1"/>
  <c r="DK711" i="1" s="1"/>
  <c r="DH195" i="1"/>
  <c r="DL195" i="1" s="1"/>
  <c r="DT121" i="1"/>
  <c r="DX121" i="1" s="1"/>
  <c r="DG333" i="1"/>
  <c r="DK333" i="1" s="1"/>
  <c r="DH822" i="1"/>
  <c r="DL822" i="1" s="1"/>
  <c r="DH619" i="1"/>
  <c r="DL619" i="1" s="1"/>
  <c r="DH950" i="1"/>
  <c r="DL950" i="1" s="1"/>
  <c r="DT863" i="1"/>
  <c r="DX863" i="1" s="1"/>
  <c r="DH829" i="1"/>
  <c r="DL829" i="1" s="1"/>
  <c r="DG953" i="1"/>
  <c r="DK953" i="1" s="1"/>
  <c r="DT109" i="1"/>
  <c r="DX109" i="1" s="1"/>
  <c r="DT162" i="1"/>
  <c r="DX162" i="1" s="1"/>
  <c r="DT828" i="1"/>
  <c r="DX828" i="1" s="1"/>
  <c r="DT760" i="1"/>
  <c r="DX760" i="1" s="1"/>
  <c r="DT365" i="1"/>
  <c r="DX365" i="1" s="1"/>
  <c r="DG725" i="1"/>
  <c r="DK725" i="1" s="1"/>
  <c r="DG291" i="1"/>
  <c r="DK291" i="1" s="1"/>
  <c r="DT158" i="1"/>
  <c r="DX158" i="1" s="1"/>
  <c r="DT975" i="1"/>
  <c r="DX975" i="1" s="1"/>
  <c r="DG349" i="1"/>
  <c r="DK349" i="1" s="1"/>
  <c r="DH464" i="1"/>
  <c r="DL464" i="1" s="1"/>
  <c r="DU950" i="1"/>
  <c r="DY950" i="1" s="1"/>
  <c r="DG863" i="1"/>
  <c r="DK863" i="1" s="1"/>
  <c r="DT524" i="1"/>
  <c r="DX524" i="1" s="1"/>
  <c r="DU553" i="1"/>
  <c r="DY553" i="1" s="1"/>
  <c r="DU562" i="1"/>
  <c r="DY562" i="1" s="1"/>
  <c r="DT745" i="1"/>
  <c r="DX745" i="1" s="1"/>
  <c r="DH910" i="1"/>
  <c r="DL910" i="1" s="1"/>
  <c r="DG38" i="1"/>
  <c r="DK38" i="1" s="1"/>
  <c r="DH748" i="1"/>
  <c r="DL748" i="1" s="1"/>
  <c r="DH561" i="1"/>
  <c r="DL561" i="1" s="1"/>
  <c r="DT696" i="1"/>
  <c r="DX696" i="1" s="1"/>
  <c r="DU679" i="1"/>
  <c r="DY679" i="1" s="1"/>
  <c r="DI414" i="1"/>
  <c r="DH741" i="1"/>
  <c r="DL741" i="1" s="1"/>
  <c r="DT480" i="1"/>
  <c r="DX480" i="1" s="1"/>
  <c r="DU462" i="1"/>
  <c r="DY462" i="1" s="1"/>
  <c r="DT291" i="1"/>
  <c r="DX291" i="1" s="1"/>
  <c r="DT567" i="1"/>
  <c r="DX567" i="1" s="1"/>
  <c r="DH614" i="1"/>
  <c r="DL614" i="1" s="1"/>
  <c r="DH100" i="1"/>
  <c r="DL100" i="1" s="1"/>
  <c r="DU853" i="1"/>
  <c r="DY853" i="1" s="1"/>
  <c r="DT814" i="1"/>
  <c r="DX814" i="1" s="1"/>
  <c r="DH74" i="1"/>
  <c r="DG568" i="1"/>
  <c r="DK568" i="1" s="1"/>
  <c r="DU706" i="1"/>
  <c r="DY706" i="1" s="1"/>
  <c r="DG278" i="1"/>
  <c r="DK278" i="1" s="1"/>
  <c r="DT614" i="1"/>
  <c r="DX614" i="1" s="1"/>
  <c r="DG477" i="1"/>
  <c r="DK477" i="1" s="1"/>
  <c r="DU57" i="1"/>
  <c r="DT79" i="1"/>
  <c r="DX79" i="1" s="1"/>
  <c r="DU92" i="1"/>
  <c r="DY92" i="1" s="1"/>
  <c r="DU748" i="1"/>
  <c r="DY748" i="1" s="1"/>
  <c r="DG687" i="1"/>
  <c r="DK687" i="1" s="1"/>
  <c r="DH143" i="1"/>
  <c r="DL143" i="1" s="1"/>
  <c r="DH644" i="1"/>
  <c r="CA36" i="1"/>
  <c r="CZ36" i="1"/>
  <c r="DF36" i="1"/>
  <c r="DJ36" i="1" s="1"/>
  <c r="DE36" i="1"/>
  <c r="DI36" i="1" s="1"/>
  <c r="DS937" i="1"/>
  <c r="DW937" i="1" s="1"/>
  <c r="DR937" i="1"/>
  <c r="DV937" i="1" s="1"/>
  <c r="CA13" i="1"/>
  <c r="CZ13" i="1"/>
  <c r="DF13" i="1"/>
  <c r="DJ13" i="1" s="1"/>
  <c r="DE13" i="1"/>
  <c r="DI13" i="1" s="1"/>
  <c r="DR744" i="1"/>
  <c r="DV744" i="1" s="1"/>
  <c r="DS744" i="1"/>
  <c r="DR540" i="1"/>
  <c r="DV540" i="1" s="1"/>
  <c r="DS540" i="1"/>
  <c r="DW540" i="1" s="1"/>
  <c r="CA434" i="1"/>
  <c r="CZ434" i="1"/>
  <c r="DF434" i="1"/>
  <c r="DJ434" i="1" s="1"/>
  <c r="DE434" i="1"/>
  <c r="DI434" i="1" s="1"/>
  <c r="CA79" i="1"/>
  <c r="DF79" i="1"/>
  <c r="DE79" i="1"/>
  <c r="DS752" i="1"/>
  <c r="DW752" i="1" s="1"/>
  <c r="DR752" i="1"/>
  <c r="DV752" i="1" s="1"/>
  <c r="CG148" i="1"/>
  <c r="DS148" i="1"/>
  <c r="DW148" i="1" s="1"/>
  <c r="DR148" i="1"/>
  <c r="DV148" i="1" s="1"/>
  <c r="DU148" i="1"/>
  <c r="DY148" i="1" s="1"/>
  <c r="CG384" i="1"/>
  <c r="DR384" i="1"/>
  <c r="DV384" i="1" s="1"/>
  <c r="DS384" i="1"/>
  <c r="DW384" i="1" s="1"/>
  <c r="DU384" i="1"/>
  <c r="DY384" i="1" s="1"/>
  <c r="CG137" i="1"/>
  <c r="DS137" i="1"/>
  <c r="DW137" i="1" s="1"/>
  <c r="DR137" i="1"/>
  <c r="DV137" i="1" s="1"/>
  <c r="CA429" i="1"/>
  <c r="CZ429" i="1"/>
  <c r="DE429" i="1"/>
  <c r="DI429" i="1" s="1"/>
  <c r="DF429" i="1"/>
  <c r="DJ429" i="1" s="1"/>
  <c r="CA138" i="1"/>
  <c r="CZ138" i="1"/>
  <c r="DF138" i="1"/>
  <c r="DJ138" i="1" s="1"/>
  <c r="DE138" i="1"/>
  <c r="DI138" i="1" s="1"/>
  <c r="CA449" i="1"/>
  <c r="CZ449" i="1"/>
  <c r="DF449" i="1"/>
  <c r="DJ449" i="1" s="1"/>
  <c r="DE449" i="1"/>
  <c r="DI449" i="1" s="1"/>
  <c r="CG519" i="1"/>
  <c r="DR519" i="1"/>
  <c r="DV519" i="1" s="1"/>
  <c r="DS519" i="1"/>
  <c r="DW519" i="1" s="1"/>
  <c r="CA795" i="1"/>
  <c r="CZ795" i="1"/>
  <c r="DE795" i="1"/>
  <c r="DI795" i="1" s="1"/>
  <c r="DF795" i="1"/>
  <c r="DJ795" i="1" s="1"/>
  <c r="DH795" i="1"/>
  <c r="DL795" i="1" s="1"/>
  <c r="CG27" i="1"/>
  <c r="DR27" i="1"/>
  <c r="DV27" i="1" s="1"/>
  <c r="DS27" i="1"/>
  <c r="DW27" i="1" s="1"/>
  <c r="CA50" i="1"/>
  <c r="CZ50" i="1"/>
  <c r="DE50" i="1"/>
  <c r="DI50" i="1" s="1"/>
  <c r="DF50" i="1"/>
  <c r="DJ50" i="1" s="1"/>
  <c r="CA387" i="1"/>
  <c r="CZ387" i="1"/>
  <c r="DF387" i="1"/>
  <c r="DJ387" i="1" s="1"/>
  <c r="DE387" i="1"/>
  <c r="DI387" i="1" s="1"/>
  <c r="CA958" i="1"/>
  <c r="CZ958" i="1"/>
  <c r="DE958" i="1"/>
  <c r="DI958" i="1" s="1"/>
  <c r="DF958" i="1"/>
  <c r="DJ958" i="1" s="1"/>
  <c r="CG56" i="1"/>
  <c r="DR56" i="1"/>
  <c r="DV56" i="1" s="1"/>
  <c r="DS56" i="1"/>
  <c r="DW56" i="1" s="1"/>
  <c r="CA161" i="1"/>
  <c r="CZ161" i="1"/>
  <c r="DF161" i="1"/>
  <c r="DJ161" i="1" s="1"/>
  <c r="DE161" i="1"/>
  <c r="DI161" i="1" s="1"/>
  <c r="DS946" i="1"/>
  <c r="DW946" i="1" s="1"/>
  <c r="DR946" i="1"/>
  <c r="DV946" i="1" s="1"/>
  <c r="CA257" i="1"/>
  <c r="CZ257" i="1"/>
  <c r="DE257" i="1"/>
  <c r="DI257" i="1" s="1"/>
  <c r="DF257" i="1"/>
  <c r="DJ257" i="1" s="1"/>
  <c r="CA506" i="1"/>
  <c r="CZ506" i="1"/>
  <c r="DE506" i="1"/>
  <c r="DI506" i="1" s="1"/>
  <c r="DF506" i="1"/>
  <c r="DJ506" i="1" s="1"/>
  <c r="CG782" i="1"/>
  <c r="DS782" i="1"/>
  <c r="DW782" i="1" s="1"/>
  <c r="DR782" i="1"/>
  <c r="DV782" i="1" s="1"/>
  <c r="CG208" i="1"/>
  <c r="DS208" i="1"/>
  <c r="DW208" i="1" s="1"/>
  <c r="DR208" i="1"/>
  <c r="DV208" i="1" s="1"/>
  <c r="CG251" i="1"/>
  <c r="DS251" i="1"/>
  <c r="DW251" i="1" s="1"/>
  <c r="DR251" i="1"/>
  <c r="DV251" i="1" s="1"/>
  <c r="CA354" i="1"/>
  <c r="CZ354" i="1"/>
  <c r="DF354" i="1"/>
  <c r="DJ354" i="1" s="1"/>
  <c r="DE354" i="1"/>
  <c r="DI354" i="1" s="1"/>
  <c r="DS693" i="1"/>
  <c r="DR693" i="1"/>
  <c r="CA533" i="1"/>
  <c r="CZ533" i="1"/>
  <c r="DE533" i="1"/>
  <c r="DF533" i="1"/>
  <c r="DJ533" i="1" s="1"/>
  <c r="CG444" i="1"/>
  <c r="DS444" i="1"/>
  <c r="DW444" i="1" s="1"/>
  <c r="DR444" i="1"/>
  <c r="DV444" i="1" s="1"/>
  <c r="CG788" i="1"/>
  <c r="DR788" i="1"/>
  <c r="DV788" i="1" s="1"/>
  <c r="DS788" i="1"/>
  <c r="DW788" i="1" s="1"/>
  <c r="CA509" i="1"/>
  <c r="CZ509" i="1"/>
  <c r="DE509" i="1"/>
  <c r="DI509" i="1" s="1"/>
  <c r="DF509" i="1"/>
  <c r="DJ509" i="1" s="1"/>
  <c r="CA761" i="1"/>
  <c r="CZ761" i="1"/>
  <c r="DE761" i="1"/>
  <c r="DI761" i="1" s="1"/>
  <c r="DF761" i="1"/>
  <c r="DJ761" i="1" s="1"/>
  <c r="CG182" i="1"/>
  <c r="DS182" i="1"/>
  <c r="DW182" i="1" s="1"/>
  <c r="DR182" i="1"/>
  <c r="DV182" i="1" s="1"/>
  <c r="CA274" i="1"/>
  <c r="CZ274" i="1"/>
  <c r="DF274" i="1"/>
  <c r="DJ274" i="1" s="1"/>
  <c r="DE274" i="1"/>
  <c r="DI274" i="1" s="1"/>
  <c r="DR561" i="1"/>
  <c r="DV561" i="1" s="1"/>
  <c r="DS561" i="1"/>
  <c r="DW561" i="1" s="1"/>
  <c r="CG342" i="1"/>
  <c r="DS342" i="1"/>
  <c r="DW342" i="1" s="1"/>
  <c r="DR342" i="1"/>
  <c r="DV342" i="1" s="1"/>
  <c r="CG617" i="1"/>
  <c r="DS617" i="1"/>
  <c r="DW617" i="1" s="1"/>
  <c r="DR617" i="1"/>
  <c r="DV617" i="1" s="1"/>
  <c r="DS281" i="1"/>
  <c r="DW281" i="1" s="1"/>
  <c r="DR281" i="1"/>
  <c r="DV281" i="1" s="1"/>
  <c r="DR689" i="1"/>
  <c r="DV689" i="1" s="1"/>
  <c r="DS689" i="1"/>
  <c r="DW689" i="1" s="1"/>
  <c r="DR189" i="1"/>
  <c r="DV189" i="1" s="1"/>
  <c r="DS189" i="1"/>
  <c r="DW189" i="1" s="1"/>
  <c r="DS901" i="1"/>
  <c r="DW901" i="1" s="1"/>
  <c r="DR901" i="1"/>
  <c r="DV901" i="1" s="1"/>
  <c r="DS306" i="1"/>
  <c r="DR306" i="1"/>
  <c r="CA538" i="1"/>
  <c r="CZ538" i="1"/>
  <c r="DF538" i="1"/>
  <c r="DJ538" i="1" s="1"/>
  <c r="DE538" i="1"/>
  <c r="DI538" i="1" s="1"/>
  <c r="CA808" i="1"/>
  <c r="CZ808" i="1"/>
  <c r="DF808" i="1"/>
  <c r="DJ808" i="1" s="1"/>
  <c r="DE808" i="1"/>
  <c r="DI808" i="1" s="1"/>
  <c r="CA28" i="1"/>
  <c r="CZ28" i="1"/>
  <c r="DF28" i="1"/>
  <c r="DJ28" i="1" s="1"/>
  <c r="DE28" i="1"/>
  <c r="DI28" i="1" s="1"/>
  <c r="DR673" i="1"/>
  <c r="DV673" i="1" s="1"/>
  <c r="DS673" i="1"/>
  <c r="DW673" i="1" s="1"/>
  <c r="DR195" i="1"/>
  <c r="DV195" i="1" s="1"/>
  <c r="DS195" i="1"/>
  <c r="DW195" i="1" s="1"/>
  <c r="DR471" i="1"/>
  <c r="DV471" i="1" s="1"/>
  <c r="DS471" i="1"/>
  <c r="DW471" i="1" s="1"/>
  <c r="CA938" i="1"/>
  <c r="CZ938" i="1"/>
  <c r="DF938" i="1"/>
  <c r="DJ938" i="1" s="1"/>
  <c r="DE938" i="1"/>
  <c r="DI938" i="1" s="1"/>
  <c r="DS106" i="1"/>
  <c r="DW106" i="1" s="1"/>
  <c r="DR106" i="1"/>
  <c r="DV106" i="1" s="1"/>
  <c r="CA304" i="1"/>
  <c r="CZ304" i="1"/>
  <c r="DE304" i="1"/>
  <c r="DI304" i="1" s="1"/>
  <c r="DF304" i="1"/>
  <c r="DJ304" i="1" s="1"/>
  <c r="DR612" i="1"/>
  <c r="DV612" i="1" s="1"/>
  <c r="DS612" i="1"/>
  <c r="DW612" i="1" s="1"/>
  <c r="DR114" i="1"/>
  <c r="DV114" i="1" s="1"/>
  <c r="DS114" i="1"/>
  <c r="DW114" i="1" s="1"/>
  <c r="DS10" i="1"/>
  <c r="DW10" i="1" s="1"/>
  <c r="DR10" i="1"/>
  <c r="DV10" i="1" s="1"/>
  <c r="CA41" i="1"/>
  <c r="CZ41" i="1"/>
  <c r="DE41" i="1"/>
  <c r="DI41" i="1" s="1"/>
  <c r="DF41" i="1"/>
  <c r="DJ41" i="1" s="1"/>
  <c r="CA324" i="1"/>
  <c r="CZ324" i="1"/>
  <c r="DE324" i="1"/>
  <c r="DI324" i="1" s="1"/>
  <c r="DF324" i="1"/>
  <c r="DJ324" i="1" s="1"/>
  <c r="DS338" i="1"/>
  <c r="DR338" i="1"/>
  <c r="DV338" i="1" s="1"/>
  <c r="DU338" i="1"/>
  <c r="DR481" i="1"/>
  <c r="DV481" i="1" s="1"/>
  <c r="DS481" i="1"/>
  <c r="DW481" i="1" s="1"/>
  <c r="DU481" i="1"/>
  <c r="DY481" i="1" s="1"/>
  <c r="DR467" i="1"/>
  <c r="DV467" i="1" s="1"/>
  <c r="DS467" i="1"/>
  <c r="DW467" i="1" s="1"/>
  <c r="DS357" i="1"/>
  <c r="DW357" i="1" s="1"/>
  <c r="DR357" i="1"/>
  <c r="DV357" i="1" s="1"/>
  <c r="DU357" i="1"/>
  <c r="DY357" i="1" s="1"/>
  <c r="CA263" i="1"/>
  <c r="CZ263" i="1"/>
  <c r="DF263" i="1"/>
  <c r="DJ263" i="1" s="1"/>
  <c r="DE263" i="1"/>
  <c r="DI263" i="1" s="1"/>
  <c r="DH263" i="1"/>
  <c r="DL263" i="1" s="1"/>
  <c r="DS318" i="1"/>
  <c r="DW318" i="1" s="1"/>
  <c r="DR318" i="1"/>
  <c r="DV318" i="1" s="1"/>
  <c r="CA403" i="1"/>
  <c r="CZ403" i="1"/>
  <c r="DF403" i="1"/>
  <c r="DJ403" i="1" s="1"/>
  <c r="DE403" i="1"/>
  <c r="DI403" i="1" s="1"/>
  <c r="CA820" i="1"/>
  <c r="CZ820" i="1"/>
  <c r="DE820" i="1"/>
  <c r="DI820" i="1" s="1"/>
  <c r="DF820" i="1"/>
  <c r="DJ820" i="1" s="1"/>
  <c r="CA261" i="1"/>
  <c r="CZ261" i="1"/>
  <c r="DE261" i="1"/>
  <c r="DI261" i="1" s="1"/>
  <c r="DF261" i="1"/>
  <c r="DJ261" i="1" s="1"/>
  <c r="DH261" i="1"/>
  <c r="DL261" i="1" s="1"/>
  <c r="DS72" i="1"/>
  <c r="DW72" i="1" s="1"/>
  <c r="DR72" i="1"/>
  <c r="DV72" i="1" s="1"/>
  <c r="DR282" i="1"/>
  <c r="DV282" i="1" s="1"/>
  <c r="DS282" i="1"/>
  <c r="DW282" i="1" s="1"/>
  <c r="CA963" i="1"/>
  <c r="CZ963" i="1"/>
  <c r="DE963" i="1"/>
  <c r="DI963" i="1" s="1"/>
  <c r="DF963" i="1"/>
  <c r="DJ963" i="1" s="1"/>
  <c r="DS279" i="1"/>
  <c r="DW279" i="1" s="1"/>
  <c r="DR279" i="1"/>
  <c r="DV279" i="1" s="1"/>
  <c r="DS54" i="1"/>
  <c r="DW54" i="1" s="1"/>
  <c r="DR54" i="1"/>
  <c r="DV54" i="1" s="1"/>
  <c r="DS609" i="1"/>
  <c r="DW609" i="1" s="1"/>
  <c r="DR609" i="1"/>
  <c r="DV609" i="1" s="1"/>
  <c r="DS150" i="1"/>
  <c r="DW150" i="1" s="1"/>
  <c r="DR150" i="1"/>
  <c r="DV150" i="1" s="1"/>
  <c r="DS692" i="1"/>
  <c r="DW692" i="1" s="1"/>
  <c r="DR692" i="1"/>
  <c r="DV692" i="1" s="1"/>
  <c r="DR872" i="1"/>
  <c r="DV872" i="1" s="1"/>
  <c r="DS872" i="1"/>
  <c r="DW872" i="1" s="1"/>
  <c r="DS799" i="1"/>
  <c r="DW799" i="1" s="1"/>
  <c r="DR799" i="1"/>
  <c r="DV799" i="1" s="1"/>
  <c r="DU799" i="1"/>
  <c r="DY799" i="1" s="1"/>
  <c r="CA246" i="1"/>
  <c r="DE246" i="1"/>
  <c r="DF246" i="1"/>
  <c r="DJ246" i="1" s="1"/>
  <c r="CA932" i="1"/>
  <c r="CZ932" i="1"/>
  <c r="DF932" i="1"/>
  <c r="DJ932" i="1" s="1"/>
  <c r="DE932" i="1"/>
  <c r="DI932" i="1" s="1"/>
  <c r="DR931" i="1"/>
  <c r="DV931" i="1" s="1"/>
  <c r="DS931" i="1"/>
  <c r="DW931" i="1" s="1"/>
  <c r="DR143" i="1"/>
  <c r="DV143" i="1" s="1"/>
  <c r="DS143" i="1"/>
  <c r="DW143" i="1" s="1"/>
  <c r="CA355" i="1"/>
  <c r="CZ355" i="1"/>
  <c r="DF355" i="1"/>
  <c r="DJ355" i="1" s="1"/>
  <c r="DE355" i="1"/>
  <c r="DI355" i="1" s="1"/>
  <c r="DH355" i="1"/>
  <c r="DL355" i="1" s="1"/>
  <c r="DS367" i="1"/>
  <c r="DW367" i="1" s="1"/>
  <c r="DR367" i="1"/>
  <c r="DV367" i="1" s="1"/>
  <c r="DS448" i="1"/>
  <c r="DR448" i="1"/>
  <c r="DS100" i="1"/>
  <c r="DW100" i="1" s="1"/>
  <c r="DR100" i="1"/>
  <c r="DV100" i="1" s="1"/>
  <c r="DR513" i="1"/>
  <c r="DS513" i="1"/>
  <c r="CA350" i="1"/>
  <c r="CZ350" i="1"/>
  <c r="DE350" i="1"/>
  <c r="DI350" i="1" s="1"/>
  <c r="DF350" i="1"/>
  <c r="DJ350" i="1" s="1"/>
  <c r="DS254" i="1"/>
  <c r="DR254" i="1"/>
  <c r="DR35" i="1"/>
  <c r="DS35" i="1"/>
  <c r="DR841" i="1"/>
  <c r="DS841" i="1"/>
  <c r="CA231" i="1"/>
  <c r="CZ231" i="1"/>
  <c r="DE231" i="1"/>
  <c r="DI231" i="1" s="1"/>
  <c r="DF231" i="1"/>
  <c r="DJ231" i="1" s="1"/>
  <c r="CA277" i="1"/>
  <c r="CZ277" i="1"/>
  <c r="DE277" i="1"/>
  <c r="DI277" i="1" s="1"/>
  <c r="DF277" i="1"/>
  <c r="DJ277" i="1" s="1"/>
  <c r="CA362" i="1"/>
  <c r="CZ362" i="1"/>
  <c r="DF362" i="1"/>
  <c r="DJ362" i="1" s="1"/>
  <c r="DE362" i="1"/>
  <c r="DI362" i="1" s="1"/>
  <c r="CA879" i="1"/>
  <c r="DE879" i="1"/>
  <c r="DI879" i="1" s="1"/>
  <c r="DF879" i="1"/>
  <c r="DJ879" i="1" s="1"/>
  <c r="DS233" i="1"/>
  <c r="DW233" i="1" s="1"/>
  <c r="DR233" i="1"/>
  <c r="DV233" i="1" s="1"/>
  <c r="CA230" i="1"/>
  <c r="DE230" i="1"/>
  <c r="DF230" i="1"/>
  <c r="DS970" i="1"/>
  <c r="DW970" i="1" s="1"/>
  <c r="DR970" i="1"/>
  <c r="DV970" i="1" s="1"/>
  <c r="CA177" i="1"/>
  <c r="DF177" i="1"/>
  <c r="DE177" i="1"/>
  <c r="DS710" i="1"/>
  <c r="DW710" i="1" s="1"/>
  <c r="DR710" i="1"/>
  <c r="DV710" i="1" s="1"/>
  <c r="DR113" i="1"/>
  <c r="DV113" i="1" s="1"/>
  <c r="DS113" i="1"/>
  <c r="DW113" i="1" s="1"/>
  <c r="DS349" i="1"/>
  <c r="DW349" i="1" s="1"/>
  <c r="DR349" i="1"/>
  <c r="DV349" i="1" s="1"/>
  <c r="DS765" i="1"/>
  <c r="DW765" i="1" s="1"/>
  <c r="DR765" i="1"/>
  <c r="DV765" i="1" s="1"/>
  <c r="DS544" i="1"/>
  <c r="DW544" i="1" s="1"/>
  <c r="DR544" i="1"/>
  <c r="DV544" i="1" s="1"/>
  <c r="CA634" i="1"/>
  <c r="CZ634" i="1"/>
  <c r="DE634" i="1"/>
  <c r="DI634" i="1" s="1"/>
  <c r="DF634" i="1"/>
  <c r="DJ634" i="1" s="1"/>
  <c r="CA156" i="1"/>
  <c r="CZ156" i="1"/>
  <c r="DE156" i="1"/>
  <c r="DI156" i="1" s="1"/>
  <c r="DF156" i="1"/>
  <c r="DJ156" i="1" s="1"/>
  <c r="CG402" i="1"/>
  <c r="DS402" i="1"/>
  <c r="DW402" i="1" s="1"/>
  <c r="DR402" i="1"/>
  <c r="DV402" i="1" s="1"/>
  <c r="CA756" i="1"/>
  <c r="CZ756" i="1"/>
  <c r="DF756" i="1"/>
  <c r="DJ756" i="1" s="1"/>
  <c r="DE756" i="1"/>
  <c r="DI756" i="1" s="1"/>
  <c r="CG934" i="1"/>
  <c r="DS934" i="1"/>
  <c r="DW934" i="1" s="1"/>
  <c r="DR934" i="1"/>
  <c r="DV934" i="1" s="1"/>
  <c r="DU934" i="1"/>
  <c r="DY934" i="1" s="1"/>
  <c r="CG794" i="1"/>
  <c r="DS794" i="1"/>
  <c r="DW794" i="1" s="1"/>
  <c r="DR794" i="1"/>
  <c r="DV794" i="1" s="1"/>
  <c r="DU794" i="1"/>
  <c r="DY794" i="1" s="1"/>
  <c r="CA962" i="1"/>
  <c r="CZ962" i="1"/>
  <c r="DF962" i="1"/>
  <c r="DJ962" i="1" s="1"/>
  <c r="DE962" i="1"/>
  <c r="DI962" i="1" s="1"/>
  <c r="DH962" i="1"/>
  <c r="DL962" i="1" s="1"/>
  <c r="CA454" i="1"/>
  <c r="CZ454" i="1"/>
  <c r="DE454" i="1"/>
  <c r="DI454" i="1" s="1"/>
  <c r="DF454" i="1"/>
  <c r="DJ454" i="1" s="1"/>
  <c r="CA127" i="1"/>
  <c r="CZ127" i="1"/>
  <c r="DF127" i="1"/>
  <c r="DJ127" i="1" s="1"/>
  <c r="DE127" i="1"/>
  <c r="DI127" i="1" s="1"/>
  <c r="CG741" i="1"/>
  <c r="DR741" i="1"/>
  <c r="DV741" i="1" s="1"/>
  <c r="DS741" i="1"/>
  <c r="DW741" i="1" s="1"/>
  <c r="DR316" i="1"/>
  <c r="DV316" i="1" s="1"/>
  <c r="DS316" i="1"/>
  <c r="DW316" i="1" s="1"/>
  <c r="CA80" i="1"/>
  <c r="CZ80" i="1"/>
  <c r="DF80" i="1"/>
  <c r="DJ80" i="1" s="1"/>
  <c r="DE80" i="1"/>
  <c r="DI80" i="1" s="1"/>
  <c r="DS175" i="1"/>
  <c r="DW175" i="1" s="1"/>
  <c r="DR175" i="1"/>
  <c r="DV175" i="1" s="1"/>
  <c r="CA51" i="1"/>
  <c r="CZ51" i="1"/>
  <c r="DF51" i="1"/>
  <c r="DJ51" i="1" s="1"/>
  <c r="DE51" i="1"/>
  <c r="DI51" i="1" s="1"/>
  <c r="CA599" i="1"/>
  <c r="CZ599" i="1"/>
  <c r="DF599" i="1"/>
  <c r="DJ599" i="1" s="1"/>
  <c r="DE599" i="1"/>
  <c r="DI599" i="1" s="1"/>
  <c r="DS642" i="1"/>
  <c r="DW642" i="1" s="1"/>
  <c r="DR642" i="1"/>
  <c r="DV642" i="1" s="1"/>
  <c r="CA590" i="1"/>
  <c r="CZ590" i="1"/>
  <c r="DE590" i="1"/>
  <c r="DI590" i="1" s="1"/>
  <c r="DF590" i="1"/>
  <c r="DJ590" i="1" s="1"/>
  <c r="CA351" i="1"/>
  <c r="CZ351" i="1"/>
  <c r="DF351" i="1"/>
  <c r="DJ351" i="1" s="1"/>
  <c r="DE351" i="1"/>
  <c r="DI351" i="1" s="1"/>
  <c r="DR955" i="1"/>
  <c r="DV955" i="1" s="1"/>
  <c r="DS955" i="1"/>
  <c r="DW955" i="1" s="1"/>
  <c r="CA809" i="1"/>
  <c r="CZ809" i="1"/>
  <c r="DF809" i="1"/>
  <c r="DJ809" i="1" s="1"/>
  <c r="DE809" i="1"/>
  <c r="DI809" i="1" s="1"/>
  <c r="DH809" i="1"/>
  <c r="DL809" i="1" s="1"/>
  <c r="CA512" i="1"/>
  <c r="CZ512" i="1"/>
  <c r="DF512" i="1"/>
  <c r="DJ512" i="1" s="1"/>
  <c r="DE512" i="1"/>
  <c r="DI512" i="1" s="1"/>
  <c r="DR419" i="1"/>
  <c r="DV419" i="1" s="1"/>
  <c r="DS419" i="1"/>
  <c r="DW419" i="1" s="1"/>
  <c r="DS118" i="1"/>
  <c r="DW118" i="1" s="1"/>
  <c r="DR118" i="1"/>
  <c r="DV118" i="1" s="1"/>
  <c r="CA154" i="1"/>
  <c r="CZ154" i="1"/>
  <c r="DF154" i="1"/>
  <c r="DJ154" i="1" s="1"/>
  <c r="DE154" i="1"/>
  <c r="DI154" i="1" s="1"/>
  <c r="DS514" i="1"/>
  <c r="DW514" i="1" s="1"/>
  <c r="DR514" i="1"/>
  <c r="DV514" i="1" s="1"/>
  <c r="CA577" i="1"/>
  <c r="DF577" i="1"/>
  <c r="DE577" i="1"/>
  <c r="CA684" i="1"/>
  <c r="DE684" i="1"/>
  <c r="DF684" i="1"/>
  <c r="DS890" i="1"/>
  <c r="DR890" i="1"/>
  <c r="DR63" i="1"/>
  <c r="DV63" i="1" s="1"/>
  <c r="DS63" i="1"/>
  <c r="DW63" i="1" s="1"/>
  <c r="DR84" i="1"/>
  <c r="DS84" i="1"/>
  <c r="DS569" i="1"/>
  <c r="DW569" i="1" s="1"/>
  <c r="DR569" i="1"/>
  <c r="DV569" i="1" s="1"/>
  <c r="CA438" i="1"/>
  <c r="CZ438" i="1"/>
  <c r="DF438" i="1"/>
  <c r="DJ438" i="1" s="1"/>
  <c r="DE438" i="1"/>
  <c r="DI438" i="1" s="1"/>
  <c r="DR499" i="1"/>
  <c r="DV499" i="1" s="1"/>
  <c r="DS499" i="1"/>
  <c r="DW499" i="1" s="1"/>
  <c r="CA722" i="1"/>
  <c r="CZ722" i="1"/>
  <c r="DF722" i="1"/>
  <c r="DJ722" i="1" s="1"/>
  <c r="DE722" i="1"/>
  <c r="DI722" i="1" s="1"/>
  <c r="CA830" i="1"/>
  <c r="CZ830" i="1"/>
  <c r="DE830" i="1"/>
  <c r="DI830" i="1" s="1"/>
  <c r="DF830" i="1"/>
  <c r="DJ830" i="1" s="1"/>
  <c r="CA470" i="1"/>
  <c r="CZ470" i="1"/>
  <c r="DE470" i="1"/>
  <c r="DI470" i="1" s="1"/>
  <c r="DF470" i="1"/>
  <c r="DJ470" i="1" s="1"/>
  <c r="CG170" i="1"/>
  <c r="DS170" i="1"/>
  <c r="DW170" i="1" s="1"/>
  <c r="DR170" i="1"/>
  <c r="DV170" i="1" s="1"/>
  <c r="CA158" i="1"/>
  <c r="CZ158" i="1"/>
  <c r="DE158" i="1"/>
  <c r="DI158" i="1" s="1"/>
  <c r="DF158" i="1"/>
  <c r="DJ158" i="1" s="1"/>
  <c r="CA193" i="1"/>
  <c r="CZ193" i="1"/>
  <c r="DE193" i="1"/>
  <c r="DI193" i="1" s="1"/>
  <c r="DF193" i="1"/>
  <c r="DJ193" i="1" s="1"/>
  <c r="CA319" i="1"/>
  <c r="CZ319" i="1"/>
  <c r="DF319" i="1"/>
  <c r="DJ319" i="1" s="1"/>
  <c r="DE319" i="1"/>
  <c r="DI319" i="1" s="1"/>
  <c r="CG545" i="1"/>
  <c r="DS545" i="1"/>
  <c r="DW545" i="1" s="1"/>
  <c r="DR545" i="1"/>
  <c r="DV545" i="1" s="1"/>
  <c r="DR641" i="1"/>
  <c r="DV641" i="1" s="1"/>
  <c r="DS641" i="1"/>
  <c r="DW641" i="1" s="1"/>
  <c r="CA534" i="1"/>
  <c r="CZ534" i="1"/>
  <c r="DF534" i="1"/>
  <c r="DJ534" i="1" s="1"/>
  <c r="DE534" i="1"/>
  <c r="DI534" i="1" s="1"/>
  <c r="CA46" i="1"/>
  <c r="CZ46" i="1"/>
  <c r="DF46" i="1"/>
  <c r="DJ46" i="1" s="1"/>
  <c r="DE46" i="1"/>
  <c r="DI46" i="1" s="1"/>
  <c r="CA968" i="1"/>
  <c r="CZ968" i="1"/>
  <c r="DE968" i="1"/>
  <c r="DI968" i="1" s="1"/>
  <c r="DF968" i="1"/>
  <c r="DJ968" i="1" s="1"/>
  <c r="DR11" i="1"/>
  <c r="DV11" i="1" s="1"/>
  <c r="DS11" i="1"/>
  <c r="DW11" i="1" s="1"/>
  <c r="CA754" i="1"/>
  <c r="CZ754" i="1"/>
  <c r="DF754" i="1"/>
  <c r="DJ754" i="1" s="1"/>
  <c r="DE754" i="1"/>
  <c r="DI754" i="1" s="1"/>
  <c r="CA8" i="1"/>
  <c r="CZ8" i="1"/>
  <c r="DE8" i="1"/>
  <c r="DI8" i="1" s="1"/>
  <c r="DF8" i="1"/>
  <c r="DJ8" i="1" s="1"/>
  <c r="DS266" i="1"/>
  <c r="DW266" i="1" s="1"/>
  <c r="DR266" i="1"/>
  <c r="DV266" i="1" s="1"/>
  <c r="CG650" i="1"/>
  <c r="DR650" i="1"/>
  <c r="DV650" i="1" s="1"/>
  <c r="DS650" i="1"/>
  <c r="DW650" i="1" s="1"/>
  <c r="CA565" i="1"/>
  <c r="CZ565" i="1"/>
  <c r="DE565" i="1"/>
  <c r="DI565" i="1" s="1"/>
  <c r="DF565" i="1"/>
  <c r="DJ565" i="1" s="1"/>
  <c r="CA130" i="1"/>
  <c r="CZ130" i="1"/>
  <c r="DF130" i="1"/>
  <c r="DJ130" i="1" s="1"/>
  <c r="DE130" i="1"/>
  <c r="DI130" i="1" s="1"/>
  <c r="CG965" i="1"/>
  <c r="DS965" i="1"/>
  <c r="DW965" i="1" s="1"/>
  <c r="DR965" i="1"/>
  <c r="DV965" i="1" s="1"/>
  <c r="DS868" i="1"/>
  <c r="DW868" i="1" s="1"/>
  <c r="DR868" i="1"/>
  <c r="DV868" i="1" s="1"/>
  <c r="CA546" i="1"/>
  <c r="CZ546" i="1"/>
  <c r="DF546" i="1"/>
  <c r="DJ546" i="1" s="1"/>
  <c r="DE546" i="1"/>
  <c r="DI546" i="1" s="1"/>
  <c r="CA121" i="1"/>
  <c r="CZ121" i="1"/>
  <c r="DE121" i="1"/>
  <c r="DI121" i="1" s="1"/>
  <c r="DF121" i="1"/>
  <c r="DJ121" i="1" s="1"/>
  <c r="CG104" i="1"/>
  <c r="DS104" i="1"/>
  <c r="DW104" i="1" s="1"/>
  <c r="DR104" i="1"/>
  <c r="DV104" i="1" s="1"/>
  <c r="DU104" i="1"/>
  <c r="DY104" i="1" s="1"/>
  <c r="CA695" i="1"/>
  <c r="CZ695" i="1"/>
  <c r="DF695" i="1"/>
  <c r="DJ695" i="1" s="1"/>
  <c r="DE695" i="1"/>
  <c r="DI695" i="1" s="1"/>
  <c r="DH695" i="1"/>
  <c r="DL695" i="1" s="1"/>
  <c r="CA819" i="1"/>
  <c r="CZ819" i="1"/>
  <c r="DF819" i="1"/>
  <c r="DJ819" i="1" s="1"/>
  <c r="DE819" i="1"/>
  <c r="DI819" i="1" s="1"/>
  <c r="DH819" i="1"/>
  <c r="DL819" i="1" s="1"/>
  <c r="CA321" i="1"/>
  <c r="CZ321" i="1"/>
  <c r="DE321" i="1"/>
  <c r="DI321" i="1" s="1"/>
  <c r="DF321" i="1"/>
  <c r="DJ321" i="1" s="1"/>
  <c r="DH321" i="1"/>
  <c r="DL321" i="1" s="1"/>
  <c r="CA371" i="1"/>
  <c r="CZ371" i="1"/>
  <c r="DE371" i="1"/>
  <c r="DI371" i="1" s="1"/>
  <c r="DF371" i="1"/>
  <c r="DJ371" i="1" s="1"/>
  <c r="DH371" i="1"/>
  <c r="DL371" i="1" s="1"/>
  <c r="CA422" i="1"/>
  <c r="CZ422" i="1"/>
  <c r="DF422" i="1"/>
  <c r="DJ422" i="1" s="1"/>
  <c r="DE422" i="1"/>
  <c r="DI422" i="1" s="1"/>
  <c r="CA646" i="1"/>
  <c r="CZ646" i="1"/>
  <c r="DF646" i="1"/>
  <c r="DJ646" i="1" s="1"/>
  <c r="DE646" i="1"/>
  <c r="DH646" i="1"/>
  <c r="DL646" i="1" s="1"/>
  <c r="DS184" i="1"/>
  <c r="DR184" i="1"/>
  <c r="DR753" i="1"/>
  <c r="DV753" i="1" s="1"/>
  <c r="DS753" i="1"/>
  <c r="DW753" i="1" s="1"/>
  <c r="CA845" i="1"/>
  <c r="CZ845" i="1"/>
  <c r="DE845" i="1"/>
  <c r="DI845" i="1" s="1"/>
  <c r="DF845" i="1"/>
  <c r="DJ845" i="1" s="1"/>
  <c r="DH845" i="1"/>
  <c r="DL845" i="1" s="1"/>
  <c r="DS947" i="1"/>
  <c r="DW947" i="1" s="1"/>
  <c r="DR947" i="1"/>
  <c r="DV947" i="1" s="1"/>
  <c r="CA327" i="1"/>
  <c r="CZ327" i="1"/>
  <c r="DF327" i="1"/>
  <c r="DJ327" i="1" s="1"/>
  <c r="DE327" i="1"/>
  <c r="DS640" i="1"/>
  <c r="DW640" i="1" s="1"/>
  <c r="DR640" i="1"/>
  <c r="DV640" i="1" s="1"/>
  <c r="DR740" i="1"/>
  <c r="DV740" i="1" s="1"/>
  <c r="DS740" i="1"/>
  <c r="DW740" i="1" s="1"/>
  <c r="CA365" i="1"/>
  <c r="CZ365" i="1"/>
  <c r="DF365" i="1"/>
  <c r="DJ365" i="1" s="1"/>
  <c r="DE365" i="1"/>
  <c r="DI365" i="1" s="1"/>
  <c r="DS375" i="1"/>
  <c r="DW375" i="1" s="1"/>
  <c r="DR375" i="1"/>
  <c r="DV375" i="1" s="1"/>
  <c r="CA81" i="1"/>
  <c r="CZ81" i="1"/>
  <c r="DE81" i="1"/>
  <c r="DI81" i="1" s="1"/>
  <c r="DF81" i="1"/>
  <c r="DJ81" i="1" s="1"/>
  <c r="CA556" i="1"/>
  <c r="CZ556" i="1"/>
  <c r="DF556" i="1"/>
  <c r="DJ556" i="1" s="1"/>
  <c r="DE556" i="1"/>
  <c r="DI556" i="1" s="1"/>
  <c r="CA635" i="1"/>
  <c r="CZ635" i="1"/>
  <c r="DE635" i="1"/>
  <c r="DI635" i="1" s="1"/>
  <c r="DF635" i="1"/>
  <c r="DJ635" i="1" s="1"/>
  <c r="DS807" i="1"/>
  <c r="DW807" i="1" s="1"/>
  <c r="DR807" i="1"/>
  <c r="DV807" i="1" s="1"/>
  <c r="CA217" i="1"/>
  <c r="CZ217" i="1"/>
  <c r="DE217" i="1"/>
  <c r="DI217" i="1" s="1"/>
  <c r="DF217" i="1"/>
  <c r="DJ217" i="1" s="1"/>
  <c r="CA703" i="1"/>
  <c r="CZ703" i="1"/>
  <c r="DF703" i="1"/>
  <c r="DJ703" i="1" s="1"/>
  <c r="DE703" i="1"/>
  <c r="DI703" i="1" s="1"/>
  <c r="CA680" i="1"/>
  <c r="CZ680" i="1"/>
  <c r="DF680" i="1"/>
  <c r="DJ680" i="1" s="1"/>
  <c r="DE680" i="1"/>
  <c r="DI680" i="1" s="1"/>
  <c r="DS289" i="1"/>
  <c r="DW289" i="1" s="1"/>
  <c r="DR289" i="1"/>
  <c r="DV289" i="1" s="1"/>
  <c r="CA479" i="1"/>
  <c r="CZ479" i="1"/>
  <c r="DE479" i="1"/>
  <c r="DI479" i="1" s="1"/>
  <c r="DF479" i="1"/>
  <c r="DJ479" i="1" s="1"/>
  <c r="DS370" i="1"/>
  <c r="DW370" i="1" s="1"/>
  <c r="DR370" i="1"/>
  <c r="DV370" i="1" s="1"/>
  <c r="CA480" i="1"/>
  <c r="CZ480" i="1"/>
  <c r="DE480" i="1"/>
  <c r="DI480" i="1" s="1"/>
  <c r="DF480" i="1"/>
  <c r="DJ480" i="1" s="1"/>
  <c r="DR835" i="1"/>
  <c r="DV835" i="1" s="1"/>
  <c r="DS835" i="1"/>
  <c r="DW835" i="1" s="1"/>
  <c r="CA572" i="1"/>
  <c r="DF572" i="1"/>
  <c r="DE572" i="1"/>
  <c r="CA94" i="1"/>
  <c r="DF94" i="1"/>
  <c r="DE94" i="1"/>
  <c r="DR717" i="1"/>
  <c r="DS717" i="1"/>
  <c r="DS898" i="1"/>
  <c r="DW898" i="1" s="1"/>
  <c r="DR898" i="1"/>
  <c r="DV898" i="1" s="1"/>
  <c r="DR555" i="1"/>
  <c r="DS555" i="1"/>
  <c r="DS789" i="1"/>
  <c r="DW789" i="1" s="1"/>
  <c r="DR789" i="1"/>
  <c r="DV789" i="1" s="1"/>
  <c r="DS252" i="1"/>
  <c r="DW252" i="1" s="1"/>
  <c r="DR252" i="1"/>
  <c r="DV252" i="1" s="1"/>
  <c r="DR465" i="1"/>
  <c r="DV465" i="1" s="1"/>
  <c r="DS465" i="1"/>
  <c r="DW465" i="1" s="1"/>
  <c r="DR899" i="1"/>
  <c r="DV899" i="1" s="1"/>
  <c r="DS899" i="1"/>
  <c r="DW899" i="1" s="1"/>
  <c r="DS435" i="1"/>
  <c r="DW435" i="1" s="1"/>
  <c r="DR435" i="1"/>
  <c r="DV435" i="1" s="1"/>
  <c r="DR905" i="1"/>
  <c r="DV905" i="1" s="1"/>
  <c r="DS905" i="1"/>
  <c r="DW905" i="1" s="1"/>
  <c r="CA128" i="1"/>
  <c r="CZ128" i="1"/>
  <c r="DE128" i="1"/>
  <c r="DI128" i="1" s="1"/>
  <c r="DF128" i="1"/>
  <c r="DJ128" i="1" s="1"/>
  <c r="DR919" i="1"/>
  <c r="DV919" i="1" s="1"/>
  <c r="DS919" i="1"/>
  <c r="DW919" i="1" s="1"/>
  <c r="CA213" i="1"/>
  <c r="CZ213" i="1"/>
  <c r="DE213" i="1"/>
  <c r="DI213" i="1" s="1"/>
  <c r="DF213" i="1"/>
  <c r="DR224" i="1"/>
  <c r="DV224" i="1" s="1"/>
  <c r="DS224" i="1"/>
  <c r="DW224" i="1" s="1"/>
  <c r="DR560" i="1"/>
  <c r="DV560" i="1" s="1"/>
  <c r="DS560" i="1"/>
  <c r="DW560" i="1" s="1"/>
  <c r="CA715" i="1"/>
  <c r="CZ715" i="1"/>
  <c r="DE715" i="1"/>
  <c r="DI715" i="1" s="1"/>
  <c r="DF715" i="1"/>
  <c r="DJ715" i="1" s="1"/>
  <c r="DR413" i="1"/>
  <c r="DV413" i="1" s="1"/>
  <c r="DS413" i="1"/>
  <c r="DW413" i="1" s="1"/>
  <c r="CA259" i="1"/>
  <c r="CZ259" i="1"/>
  <c r="DF259" i="1"/>
  <c r="DJ259" i="1" s="1"/>
  <c r="DE259" i="1"/>
  <c r="DI259" i="1" s="1"/>
  <c r="DR667" i="1"/>
  <c r="DV667" i="1" s="1"/>
  <c r="DS667" i="1"/>
  <c r="DW667" i="1" s="1"/>
  <c r="CA159" i="1"/>
  <c r="CZ159" i="1"/>
  <c r="DF159" i="1"/>
  <c r="DJ159" i="1" s="1"/>
  <c r="DE159" i="1"/>
  <c r="DI159" i="1" s="1"/>
  <c r="CA203" i="1"/>
  <c r="CZ203" i="1"/>
  <c r="DE203" i="1"/>
  <c r="DI203" i="1" s="1"/>
  <c r="DF203" i="1"/>
  <c r="DJ203" i="1" s="1"/>
  <c r="DS37" i="1"/>
  <c r="DW37" i="1" s="1"/>
  <c r="DR37" i="1"/>
  <c r="DV37" i="1" s="1"/>
  <c r="DR227" i="1"/>
  <c r="DV227" i="1" s="1"/>
  <c r="DS227" i="1"/>
  <c r="DW227" i="1" s="1"/>
  <c r="CA604" i="1"/>
  <c r="CZ604" i="1"/>
  <c r="DE604" i="1"/>
  <c r="DI604" i="1" s="1"/>
  <c r="DF604" i="1"/>
  <c r="DJ604" i="1" s="1"/>
  <c r="DS757" i="1"/>
  <c r="DW757" i="1" s="1"/>
  <c r="DR757" i="1"/>
  <c r="DV757" i="1" s="1"/>
  <c r="DR649" i="1"/>
  <c r="DV649" i="1" s="1"/>
  <c r="DS649" i="1"/>
  <c r="DW649" i="1" s="1"/>
  <c r="DR83" i="1"/>
  <c r="DV83" i="1" s="1"/>
  <c r="DS83" i="1"/>
  <c r="DW83" i="1" s="1"/>
  <c r="DS461" i="1"/>
  <c r="DW461" i="1" s="1"/>
  <c r="DR461" i="1"/>
  <c r="DV461" i="1" s="1"/>
  <c r="CA85" i="1"/>
  <c r="CZ85" i="1"/>
  <c r="DE85" i="1"/>
  <c r="DI85" i="1" s="1"/>
  <c r="DF85" i="1"/>
  <c r="DJ85" i="1" s="1"/>
  <c r="CA706" i="1"/>
  <c r="CZ706" i="1"/>
  <c r="DF706" i="1"/>
  <c r="DJ706" i="1" s="1"/>
  <c r="DE706" i="1"/>
  <c r="DI706" i="1" s="1"/>
  <c r="DS173" i="1"/>
  <c r="DW173" i="1" s="1"/>
  <c r="DR173" i="1"/>
  <c r="DV173" i="1" s="1"/>
  <c r="DR7" i="1"/>
  <c r="DV7" i="1" s="1"/>
  <c r="DS7" i="1"/>
  <c r="DW7" i="1" s="1"/>
  <c r="DS136" i="1"/>
  <c r="DW136" i="1" s="1"/>
  <c r="DR136" i="1"/>
  <c r="DV136" i="1" s="1"/>
  <c r="DS626" i="1"/>
  <c r="DW626" i="1" s="1"/>
  <c r="DR626" i="1"/>
  <c r="DV626" i="1" s="1"/>
  <c r="CA401" i="1"/>
  <c r="CZ401" i="1"/>
  <c r="DF401" i="1"/>
  <c r="DJ401" i="1" s="1"/>
  <c r="DE401" i="1"/>
  <c r="DI401" i="1" s="1"/>
  <c r="DR585" i="1"/>
  <c r="DV585" i="1" s="1"/>
  <c r="DS585" i="1"/>
  <c r="DW585" i="1" s="1"/>
  <c r="DU585" i="1"/>
  <c r="DY585" i="1" s="1"/>
  <c r="CA567" i="1"/>
  <c r="CZ567" i="1"/>
  <c r="DF567" i="1"/>
  <c r="DJ567" i="1" s="1"/>
  <c r="DE567" i="1"/>
  <c r="DI567" i="1" s="1"/>
  <c r="DH567" i="1"/>
  <c r="DL567" i="1" s="1"/>
  <c r="DR107" i="1"/>
  <c r="DV107" i="1" s="1"/>
  <c r="DS107" i="1"/>
  <c r="DW107" i="1" s="1"/>
  <c r="DU107" i="1"/>
  <c r="DY107" i="1" s="1"/>
  <c r="CA589" i="1"/>
  <c r="CZ589" i="1"/>
  <c r="DF589" i="1"/>
  <c r="DJ589" i="1" s="1"/>
  <c r="DE589" i="1"/>
  <c r="DI589" i="1" s="1"/>
  <c r="DH589" i="1"/>
  <c r="DL589" i="1" s="1"/>
  <c r="DR893" i="1"/>
  <c r="DV893" i="1" s="1"/>
  <c r="DS893" i="1"/>
  <c r="DW893" i="1" s="1"/>
  <c r="DU893" i="1"/>
  <c r="DY893" i="1" s="1"/>
  <c r="DR126" i="1"/>
  <c r="DV126" i="1" s="1"/>
  <c r="DS126" i="1"/>
  <c r="DW126" i="1" s="1"/>
  <c r="DU126" i="1"/>
  <c r="DY126" i="1" s="1"/>
  <c r="CA966" i="1"/>
  <c r="CZ966" i="1"/>
  <c r="DE966" i="1"/>
  <c r="DI966" i="1" s="1"/>
  <c r="DF966" i="1"/>
  <c r="DJ966" i="1" s="1"/>
  <c r="DR424" i="1"/>
  <c r="DV424" i="1" s="1"/>
  <c r="DS424" i="1"/>
  <c r="DW424" i="1" s="1"/>
  <c r="DU424" i="1"/>
  <c r="DY424" i="1" s="1"/>
  <c r="DR188" i="1"/>
  <c r="DV188" i="1" s="1"/>
  <c r="DS188" i="1"/>
  <c r="DW188" i="1" s="1"/>
  <c r="CA415" i="1"/>
  <c r="CZ415" i="1"/>
  <c r="DE415" i="1"/>
  <c r="DI415" i="1" s="1"/>
  <c r="DF415" i="1"/>
  <c r="DJ415" i="1" s="1"/>
  <c r="CA594" i="1"/>
  <c r="CZ594" i="1"/>
  <c r="DE594" i="1"/>
  <c r="DI594" i="1" s="1"/>
  <c r="DF594" i="1"/>
  <c r="DJ594" i="1" s="1"/>
  <c r="CA956" i="1"/>
  <c r="CZ956" i="1"/>
  <c r="DF956" i="1"/>
  <c r="DJ956" i="1" s="1"/>
  <c r="DE956" i="1"/>
  <c r="DI956" i="1" s="1"/>
  <c r="CA312" i="1"/>
  <c r="CZ312" i="1"/>
  <c r="DF312" i="1"/>
  <c r="DJ312" i="1" s="1"/>
  <c r="DE312" i="1"/>
  <c r="DI312" i="1" s="1"/>
  <c r="DS275" i="1"/>
  <c r="DW275" i="1" s="1"/>
  <c r="DR275" i="1"/>
  <c r="DV275" i="1" s="1"/>
  <c r="DR314" i="1"/>
  <c r="DV314" i="1" s="1"/>
  <c r="DS314" i="1"/>
  <c r="DW314" i="1" s="1"/>
  <c r="DR668" i="1"/>
  <c r="DV668" i="1" s="1"/>
  <c r="DS668" i="1"/>
  <c r="DW668" i="1" s="1"/>
  <c r="DU668" i="1"/>
  <c r="DY668" i="1" s="1"/>
  <c r="DS816" i="1"/>
  <c r="DW816" i="1" s="1"/>
  <c r="DR816" i="1"/>
  <c r="DV816" i="1" s="1"/>
  <c r="DR211" i="1"/>
  <c r="DV211" i="1" s="1"/>
  <c r="DS211" i="1"/>
  <c r="DW211" i="1" s="1"/>
  <c r="CA149" i="1"/>
  <c r="CZ149" i="1"/>
  <c r="DF149" i="1"/>
  <c r="DJ149" i="1" s="1"/>
  <c r="DE149" i="1"/>
  <c r="DI149" i="1" s="1"/>
  <c r="DR623" i="1"/>
  <c r="DV623" i="1" s="1"/>
  <c r="DS623" i="1"/>
  <c r="DW623" i="1" s="1"/>
  <c r="CA610" i="1"/>
  <c r="CZ610" i="1"/>
  <c r="DF610" i="1"/>
  <c r="DJ610" i="1" s="1"/>
  <c r="DE610" i="1"/>
  <c r="DI610" i="1" s="1"/>
  <c r="DS570" i="1"/>
  <c r="DW570" i="1" s="1"/>
  <c r="DR570" i="1"/>
  <c r="DV570" i="1" s="1"/>
  <c r="DS502" i="1"/>
  <c r="DW502" i="1" s="1"/>
  <c r="DR502" i="1"/>
  <c r="DV502" i="1" s="1"/>
  <c r="CA297" i="1"/>
  <c r="CZ297" i="1"/>
  <c r="DF297" i="1"/>
  <c r="DJ297" i="1" s="1"/>
  <c r="DE297" i="1"/>
  <c r="DI297" i="1" s="1"/>
  <c r="DS725" i="1"/>
  <c r="DW725" i="1" s="1"/>
  <c r="DR725" i="1"/>
  <c r="DV725" i="1" s="1"/>
  <c r="DR152" i="1"/>
  <c r="DV152" i="1" s="1"/>
  <c r="DS152" i="1"/>
  <c r="DW152" i="1" s="1"/>
  <c r="DS26" i="1"/>
  <c r="DW26" i="1" s="1"/>
  <c r="DR26" i="1"/>
  <c r="DV26" i="1" s="1"/>
  <c r="DG2" i="1"/>
  <c r="DK2" i="1" s="1"/>
  <c r="DG598" i="1"/>
  <c r="DU54" i="1"/>
  <c r="DY54" i="1" s="1"/>
  <c r="DT312" i="1"/>
  <c r="DX312" i="1" s="1"/>
  <c r="DU852" i="1"/>
  <c r="DY852" i="1" s="1"/>
  <c r="DH326" i="1"/>
  <c r="DL326" i="1" s="1"/>
  <c r="DH297" i="1"/>
  <c r="DL297" i="1" s="1"/>
  <c r="DG722" i="1"/>
  <c r="DK722" i="1" s="1"/>
  <c r="DT67" i="1"/>
  <c r="DX67" i="1" s="1"/>
  <c r="DT396" i="1"/>
  <c r="DX396" i="1" s="1"/>
  <c r="DG150" i="1"/>
  <c r="DK150" i="1" s="1"/>
  <c r="DH905" i="1"/>
  <c r="DL905" i="1" s="1"/>
  <c r="DH853" i="1"/>
  <c r="DL853" i="1" s="1"/>
  <c r="DG580" i="1"/>
  <c r="DK580" i="1" s="1"/>
  <c r="DG104" i="1"/>
  <c r="DK104" i="1" s="1"/>
  <c r="DT817" i="1"/>
  <c r="DX817" i="1" s="1"/>
  <c r="DT231" i="1"/>
  <c r="DX231" i="1" s="1"/>
  <c r="DG401" i="1"/>
  <c r="DK401" i="1" s="1"/>
  <c r="DT633" i="1"/>
  <c r="DX633" i="1" s="1"/>
  <c r="DH515" i="1"/>
  <c r="DL515" i="1" s="1"/>
  <c r="DG549" i="1"/>
  <c r="DK549" i="1" s="1"/>
  <c r="DU820" i="1"/>
  <c r="DY820" i="1" s="1"/>
  <c r="DG76" i="1"/>
  <c r="DK76" i="1" s="1"/>
  <c r="DU190" i="1"/>
  <c r="DY190" i="1" s="1"/>
  <c r="DH128" i="1"/>
  <c r="DL128" i="1" s="1"/>
  <c r="DG898" i="1"/>
  <c r="DK898" i="1" s="1"/>
  <c r="DG893" i="1"/>
  <c r="DK893" i="1" s="1"/>
  <c r="DH188" i="1"/>
  <c r="DL188" i="1" s="1"/>
  <c r="DU649" i="1"/>
  <c r="DY649" i="1" s="1"/>
  <c r="DI539" i="1"/>
  <c r="DI885" i="1"/>
  <c r="DJ739" i="1"/>
  <c r="DJ64" i="1"/>
  <c r="DK145" i="1"/>
  <c r="DT232" i="1"/>
  <c r="DX232" i="1" s="1"/>
  <c r="DH875" i="1"/>
  <c r="DL875" i="1" s="1"/>
  <c r="DG143" i="1"/>
  <c r="DK143" i="1" s="1"/>
  <c r="DT85" i="1"/>
  <c r="DX85" i="1" s="1"/>
  <c r="DG27" i="1"/>
  <c r="DK27" i="1" s="1"/>
  <c r="DH941" i="1"/>
  <c r="DL941" i="1" s="1"/>
  <c r="DT168" i="1"/>
  <c r="DX168" i="1" s="1"/>
  <c r="DH127" i="1"/>
  <c r="DL127" i="1" s="1"/>
  <c r="DH138" i="1"/>
  <c r="DL138" i="1" s="1"/>
  <c r="DG114" i="1"/>
  <c r="DK114" i="1" s="1"/>
  <c r="DT580" i="1"/>
  <c r="DX580" i="1" s="1"/>
  <c r="DG463" i="1"/>
  <c r="DK463" i="1" s="1"/>
  <c r="DG617" i="1"/>
  <c r="DK617" i="1" s="1"/>
  <c r="DH500" i="1"/>
  <c r="DL500" i="1" s="1"/>
  <c r="DG829" i="1"/>
  <c r="DK829" i="1" s="1"/>
  <c r="DG380" i="1"/>
  <c r="DT861" i="1"/>
  <c r="DX861" i="1" s="1"/>
  <c r="DH820" i="1"/>
  <c r="DL820" i="1" s="1"/>
  <c r="DT76" i="1"/>
  <c r="DX76" i="1" s="1"/>
  <c r="DH190" i="1"/>
  <c r="DL190" i="1" s="1"/>
  <c r="DT228" i="1"/>
  <c r="DX228" i="1" s="1"/>
  <c r="DG809" i="1"/>
  <c r="DK809" i="1" s="1"/>
  <c r="DH213" i="1"/>
  <c r="DL213" i="1" s="1"/>
  <c r="DT298" i="1"/>
  <c r="DX298" i="1" s="1"/>
  <c r="DU519" i="1"/>
  <c r="DY519" i="1" s="1"/>
  <c r="DG658" i="1"/>
  <c r="DK658" i="1" s="1"/>
  <c r="DG942" i="1"/>
  <c r="DK942" i="1" s="1"/>
  <c r="DU254" i="1"/>
  <c r="DG4" i="1"/>
  <c r="DK4" i="1" s="1"/>
  <c r="DG130" i="1"/>
  <c r="DK130" i="1" s="1"/>
  <c r="DH617" i="1"/>
  <c r="DL617" i="1" s="1"/>
  <c r="DG717" i="1"/>
  <c r="DU590" i="1"/>
  <c r="DY590" i="1" s="1"/>
  <c r="DU730" i="1"/>
  <c r="DY730" i="1" s="1"/>
  <c r="DH360" i="1"/>
  <c r="DL360" i="1" s="1"/>
  <c r="DG570" i="1"/>
  <c r="DK570" i="1" s="1"/>
  <c r="DT559" i="1"/>
  <c r="DX559" i="1" s="1"/>
  <c r="DU387" i="1"/>
  <c r="DY387" i="1" s="1"/>
  <c r="DU496" i="1"/>
  <c r="DY496" i="1" s="1"/>
  <c r="DG571" i="1"/>
  <c r="DK571" i="1" s="1"/>
  <c r="DU817" i="1"/>
  <c r="DY817" i="1" s="1"/>
  <c r="DU634" i="1"/>
  <c r="DY634" i="1" s="1"/>
  <c r="DG788" i="1"/>
  <c r="DK788" i="1" s="1"/>
  <c r="DU710" i="1"/>
  <c r="DY710" i="1" s="1"/>
  <c r="DG946" i="1"/>
  <c r="DK946" i="1" s="1"/>
  <c r="DJ682" i="1"/>
  <c r="DT865" i="1"/>
  <c r="DG263" i="1"/>
  <c r="DK263" i="1" s="1"/>
  <c r="DT921" i="1"/>
  <c r="DX921" i="1" s="1"/>
  <c r="DG733" i="1"/>
  <c r="DT813" i="1"/>
  <c r="DX813" i="1" s="1"/>
  <c r="DT692" i="1"/>
  <c r="DX692" i="1" s="1"/>
  <c r="DH915" i="1"/>
  <c r="DL915" i="1" s="1"/>
  <c r="DU50" i="1"/>
  <c r="DY50" i="1" s="1"/>
  <c r="DU168" i="1"/>
  <c r="DY168" i="1" s="1"/>
  <c r="DG127" i="1"/>
  <c r="DK127" i="1" s="1"/>
  <c r="DT875" i="1"/>
  <c r="DX875" i="1" s="1"/>
  <c r="DG631" i="1"/>
  <c r="DT350" i="1"/>
  <c r="DX350" i="1" s="1"/>
  <c r="DT375" i="1"/>
  <c r="DX375" i="1" s="1"/>
  <c r="DH830" i="1"/>
  <c r="DL830" i="1" s="1"/>
  <c r="DT717" i="1"/>
  <c r="DH467" i="1"/>
  <c r="DL467" i="1" s="1"/>
  <c r="DH142" i="1"/>
  <c r="DL142" i="1" s="1"/>
  <c r="DT899" i="1"/>
  <c r="DX899" i="1" s="1"/>
  <c r="DU556" i="1"/>
  <c r="DY556" i="1" s="1"/>
  <c r="DU445" i="1"/>
  <c r="DY445" i="1" s="1"/>
  <c r="DH570" i="1"/>
  <c r="DL570" i="1" s="1"/>
  <c r="DH970" i="1"/>
  <c r="DL970" i="1" s="1"/>
  <c r="DU391" i="1"/>
  <c r="DY391" i="1" s="1"/>
  <c r="DH465" i="1"/>
  <c r="DL465" i="1" s="1"/>
  <c r="DU754" i="1"/>
  <c r="DY754" i="1" s="1"/>
  <c r="DT91" i="1"/>
  <c r="DX91" i="1" s="1"/>
  <c r="DG512" i="1"/>
  <c r="DK512" i="1" s="1"/>
  <c r="DG323" i="1"/>
  <c r="DK323" i="1" s="1"/>
  <c r="DH538" i="1"/>
  <c r="DL538" i="1" s="1"/>
  <c r="DU604" i="1"/>
  <c r="DY604" i="1" s="1"/>
  <c r="DT608" i="1"/>
  <c r="DX608" i="1" s="1"/>
  <c r="DG684" i="1"/>
  <c r="DG782" i="1"/>
  <c r="DG609" i="1"/>
  <c r="DK609" i="1" s="1"/>
  <c r="DT973" i="1"/>
  <c r="DX973" i="1" s="1"/>
  <c r="DU752" i="1"/>
  <c r="DY752" i="1" s="1"/>
  <c r="DU166" i="1"/>
  <c r="DY166" i="1" s="1"/>
  <c r="DU67" i="1"/>
  <c r="DY67" i="1" s="1"/>
  <c r="DK726" i="1"/>
  <c r="DH421" i="1"/>
  <c r="DL421" i="1" s="1"/>
  <c r="DT711" i="1"/>
  <c r="DX711" i="1" s="1"/>
  <c r="DT120" i="1"/>
  <c r="DX120" i="1" s="1"/>
  <c r="DT223" i="1"/>
  <c r="DX223" i="1" s="1"/>
  <c r="DG375" i="1"/>
  <c r="DK375" i="1" s="1"/>
  <c r="DU830" i="1"/>
  <c r="DY830" i="1" s="1"/>
  <c r="DT606" i="1"/>
  <c r="DX606" i="1" s="1"/>
  <c r="DT80" i="1"/>
  <c r="DX80" i="1" s="1"/>
  <c r="DU195" i="1"/>
  <c r="DY195" i="1" s="1"/>
  <c r="DH420" i="1"/>
  <c r="DL420" i="1" s="1"/>
  <c r="DH314" i="1"/>
  <c r="DL314" i="1" s="1"/>
  <c r="DT172" i="1"/>
  <c r="DX172" i="1" s="1"/>
  <c r="DT830" i="1"/>
  <c r="DX830" i="1" s="1"/>
  <c r="DT854" i="1"/>
  <c r="DX854" i="1" s="1"/>
  <c r="DH842" i="1"/>
  <c r="DL842" i="1" s="1"/>
  <c r="DU121" i="1"/>
  <c r="DY121" i="1" s="1"/>
  <c r="DT438" i="1"/>
  <c r="DX438" i="1" s="1"/>
  <c r="DH156" i="1"/>
  <c r="DL156" i="1" s="1"/>
  <c r="DG679" i="1"/>
  <c r="DK679" i="1" s="1"/>
  <c r="DT210" i="1"/>
  <c r="DX210" i="1" s="1"/>
  <c r="DG268" i="1"/>
  <c r="DK268" i="1" s="1"/>
  <c r="DI935" i="1"/>
  <c r="DH67" i="1"/>
  <c r="DL67" i="1" s="1"/>
  <c r="DT144" i="1"/>
  <c r="DX144" i="1" s="1"/>
  <c r="DT622" i="1"/>
  <c r="DX622" i="1" s="1"/>
  <c r="DU36" i="1"/>
  <c r="DG462" i="1"/>
  <c r="DK462" i="1" s="1"/>
  <c r="DH10" i="1"/>
  <c r="DL10" i="1" s="1"/>
  <c r="DU253" i="1"/>
  <c r="DY253" i="1" s="1"/>
  <c r="DU322" i="1"/>
  <c r="DY322" i="1" s="1"/>
  <c r="DG606" i="1"/>
  <c r="DK606" i="1" s="1"/>
  <c r="DG80" i="1"/>
  <c r="DK80" i="1" s="1"/>
  <c r="DU217" i="1"/>
  <c r="DY217" i="1" s="1"/>
  <c r="DG172" i="1"/>
  <c r="DK172" i="1" s="1"/>
  <c r="DG438" i="1"/>
  <c r="DK438" i="1" s="1"/>
  <c r="DH403" i="1"/>
  <c r="DL403" i="1" s="1"/>
  <c r="DH132" i="1"/>
  <c r="DL132" i="1" s="1"/>
  <c r="DT253" i="1"/>
  <c r="DX253" i="1" s="1"/>
  <c r="DU546" i="1"/>
  <c r="DY546" i="1" s="1"/>
  <c r="DH12" i="1"/>
  <c r="DL12" i="1" s="1"/>
  <c r="DU953" i="1"/>
  <c r="DY953" i="1" s="1"/>
  <c r="DH480" i="1"/>
  <c r="DL480" i="1" s="1"/>
  <c r="DH94" i="1"/>
  <c r="DH679" i="1"/>
  <c r="DL679" i="1" s="1"/>
  <c r="DH626" i="1"/>
  <c r="DL626" i="1" s="1"/>
  <c r="DH23" i="1"/>
  <c r="DL23" i="1" s="1"/>
  <c r="DT113" i="1"/>
  <c r="DX113" i="1" s="1"/>
  <c r="DG622" i="1"/>
  <c r="DK622" i="1" s="1"/>
  <c r="DT872" i="1"/>
  <c r="DX872" i="1" s="1"/>
  <c r="DH959" i="1"/>
  <c r="DL959" i="1" s="1"/>
  <c r="DU230" i="1"/>
  <c r="DY230" i="1" s="1"/>
  <c r="DT744" i="1"/>
  <c r="DX744" i="1" s="1"/>
  <c r="DG319" i="1"/>
  <c r="DK319" i="1" s="1"/>
  <c r="DG814" i="1"/>
  <c r="DK814" i="1" s="1"/>
  <c r="DT568" i="1"/>
  <c r="DX568" i="1" s="1"/>
  <c r="DK247" i="1"/>
  <c r="DT477" i="1"/>
  <c r="DX477" i="1" s="1"/>
  <c r="DU79" i="1"/>
  <c r="DY79" i="1" s="1"/>
  <c r="DG910" i="1"/>
  <c r="DK910" i="1" s="1"/>
  <c r="DU152" i="1"/>
  <c r="DY152" i="1" s="1"/>
  <c r="DT641" i="1"/>
  <c r="DX641" i="1" s="1"/>
  <c r="DH28" i="1"/>
  <c r="DL28" i="1" s="1"/>
  <c r="DT358" i="1"/>
  <c r="DX358" i="1" s="1"/>
  <c r="DG339" i="1"/>
  <c r="DK339" i="1" s="1"/>
  <c r="DG628" i="1"/>
  <c r="DK628" i="1" s="1"/>
  <c r="DH765" i="1"/>
  <c r="DL765" i="1" s="1"/>
  <c r="DG843" i="1"/>
  <c r="DK843" i="1" s="1"/>
  <c r="DG799" i="1"/>
  <c r="DK799" i="1" s="1"/>
  <c r="DG623" i="1"/>
  <c r="DK623" i="1" s="1"/>
  <c r="DH302" i="1"/>
  <c r="DL302" i="1" s="1"/>
  <c r="DH880" i="1"/>
  <c r="DL880" i="1" s="1"/>
  <c r="DH898" i="1"/>
  <c r="DL898" i="1" s="1"/>
  <c r="DU354" i="1"/>
  <c r="DY354" i="1" s="1"/>
  <c r="DT437" i="1"/>
  <c r="DX437" i="1" s="1"/>
  <c r="DH790" i="1"/>
  <c r="DH189" i="1"/>
  <c r="DL189" i="1" s="1"/>
  <c r="DG533" i="1"/>
  <c r="DK533" i="1" s="1"/>
  <c r="DH366" i="1"/>
  <c r="DL366" i="1" s="1"/>
  <c r="DH55" i="1"/>
  <c r="DL55" i="1" s="1"/>
  <c r="DG872" i="1"/>
  <c r="DK872" i="1" s="1"/>
  <c r="DG158" i="1"/>
  <c r="DK158" i="1" s="1"/>
  <c r="DH825" i="1"/>
  <c r="DL825" i="1" s="1"/>
  <c r="DT857" i="1"/>
  <c r="DX857" i="1" s="1"/>
  <c r="DG441" i="1"/>
  <c r="DK441" i="1" s="1"/>
  <c r="DT321" i="1"/>
  <c r="DX321" i="1" s="1"/>
  <c r="DU537" i="1"/>
  <c r="DH771" i="1"/>
  <c r="DL771" i="1" s="1"/>
  <c r="DU963" i="1"/>
  <c r="DY963" i="1" s="1"/>
  <c r="DT286" i="1"/>
  <c r="DX286" i="1" s="1"/>
  <c r="DU457" i="1"/>
  <c r="DY457" i="1" s="1"/>
  <c r="DT555" i="1"/>
  <c r="DH507" i="1"/>
  <c r="DL507" i="1" s="1"/>
  <c r="DG538" i="1"/>
  <c r="DK538" i="1" s="1"/>
  <c r="DG962" i="1"/>
  <c r="DK962" i="1" s="1"/>
  <c r="DH109" i="1"/>
  <c r="DL109" i="1" s="1"/>
  <c r="DU351" i="1"/>
  <c r="DY351" i="1" s="1"/>
  <c r="DT748" i="1"/>
  <c r="DX748" i="1" s="1"/>
  <c r="DG445" i="1"/>
  <c r="DK445" i="1" s="1"/>
  <c r="DT212" i="1"/>
  <c r="DX212" i="1" s="1"/>
  <c r="DT646" i="1"/>
  <c r="DX646" i="1" s="1"/>
  <c r="DG123" i="1"/>
  <c r="DK123" i="1" s="1"/>
  <c r="DU765" i="1"/>
  <c r="DY765" i="1" s="1"/>
  <c r="DT843" i="1"/>
  <c r="DX843" i="1" s="1"/>
  <c r="DG696" i="1"/>
  <c r="DK696" i="1" s="1"/>
  <c r="DH658" i="1"/>
  <c r="DL658" i="1" s="1"/>
  <c r="DU966" i="1"/>
  <c r="DY966" i="1" s="1"/>
  <c r="DU494" i="1"/>
  <c r="DY494" i="1" s="1"/>
  <c r="DG957" i="1"/>
  <c r="DK957" i="1" s="1"/>
  <c r="DH876" i="1"/>
  <c r="DL876" i="1" s="1"/>
  <c r="DU146" i="1"/>
  <c r="DY146" i="1" s="1"/>
  <c r="DT496" i="1"/>
  <c r="DX496" i="1" s="1"/>
  <c r="DI372" i="1"/>
  <c r="CU458" i="1"/>
  <c r="EM458" i="1" s="1"/>
  <c r="CK521" i="1"/>
  <c r="CF300" i="1"/>
  <c r="DM300" i="1" s="1"/>
  <c r="CP746" i="1"/>
  <c r="DZ746" i="1" s="1"/>
  <c r="BZ381" i="1"/>
  <c r="CZ381" i="1" s="1"/>
  <c r="CF718" i="1"/>
  <c r="DM718" i="1" s="1"/>
  <c r="CP827" i="1"/>
  <c r="DZ827" i="1" s="1"/>
  <c r="CF478" i="1"/>
  <c r="DM478" i="1" s="1"/>
  <c r="BZ746" i="1"/>
  <c r="CZ746" i="1" s="1"/>
  <c r="BZ793" i="1"/>
  <c r="CZ793" i="1" s="1"/>
  <c r="CP600" i="1"/>
  <c r="DZ600" i="1" s="1"/>
  <c r="CP300" i="1"/>
  <c r="DZ300" i="1" s="1"/>
  <c r="CQ521" i="1"/>
  <c r="CP521" i="1"/>
  <c r="DZ521" i="1" s="1"/>
  <c r="CG818" i="1"/>
  <c r="CF818" i="1"/>
  <c r="DM818" i="1" s="1"/>
  <c r="CQ860" i="1"/>
  <c r="CP860" i="1"/>
  <c r="DZ860" i="1" s="1"/>
  <c r="CG793" i="1"/>
  <c r="CF793" i="1"/>
  <c r="DM793" i="1" s="1"/>
  <c r="CQ381" i="1"/>
  <c r="CP381" i="1"/>
  <c r="DZ381" i="1" s="1"/>
  <c r="CG746" i="1"/>
  <c r="CF746" i="1"/>
  <c r="DM746" i="1" s="1"/>
  <c r="CA478" i="1"/>
  <c r="BZ478" i="1"/>
  <c r="CZ478" i="1" s="1"/>
  <c r="CA17" i="1"/>
  <c r="BZ17" i="1"/>
  <c r="CZ17" i="1" s="1"/>
  <c r="CA595" i="1"/>
  <c r="BZ595" i="1"/>
  <c r="CZ595" i="1" s="1"/>
  <c r="CQ382" i="1"/>
  <c r="CP382" i="1"/>
  <c r="DZ382" i="1" s="1"/>
  <c r="CA708" i="1"/>
  <c r="BZ708" i="1"/>
  <c r="CZ708" i="1" s="1"/>
  <c r="CG531" i="1"/>
  <c r="CF531" i="1"/>
  <c r="DM531" i="1" s="1"/>
  <c r="CP977" i="1"/>
  <c r="DZ977" i="1" s="1"/>
  <c r="CP440" i="1"/>
  <c r="DZ440" i="1" s="1"/>
  <c r="CG526" i="1"/>
  <c r="CP520" i="1"/>
  <c r="DZ520" i="1" s="1"/>
  <c r="CK74" i="1"/>
  <c r="CL74" i="1"/>
  <c r="CQ74" i="1"/>
  <c r="CP74" i="1"/>
  <c r="CA74" i="1"/>
  <c r="BZ74" i="1"/>
  <c r="DK74" i="1" s="1"/>
  <c r="CV74" i="1"/>
  <c r="CU74" i="1"/>
  <c r="CQ714" i="1"/>
  <c r="CP714" i="1"/>
  <c r="DZ714" i="1" s="1"/>
  <c r="CG164" i="1"/>
  <c r="CF164" i="1"/>
  <c r="DM164" i="1" s="1"/>
  <c r="CQ299" i="1"/>
  <c r="CP299" i="1"/>
  <c r="DZ299" i="1" s="1"/>
  <c r="CG897" i="1"/>
  <c r="CF897" i="1"/>
  <c r="DM897" i="1" s="1"/>
  <c r="CQ451" i="1"/>
  <c r="CP451" i="1"/>
  <c r="DZ451" i="1" s="1"/>
  <c r="CA688" i="1"/>
  <c r="BZ688" i="1"/>
  <c r="CZ688" i="1" s="1"/>
  <c r="CA896" i="1"/>
  <c r="BZ896" i="1"/>
  <c r="CZ896" i="1" s="1"/>
  <c r="CQ380" i="1"/>
  <c r="CP380" i="1"/>
  <c r="CP855" i="1"/>
  <c r="DZ855" i="1" s="1"/>
  <c r="CF547" i="1"/>
  <c r="DM547" i="1" s="1"/>
  <c r="CP632" i="1"/>
  <c r="DZ632" i="1" s="1"/>
  <c r="BZ886" i="1"/>
  <c r="CZ886" i="1" s="1"/>
  <c r="CF625" i="1"/>
  <c r="DM625" i="1" s="1"/>
  <c r="CV380" i="1"/>
  <c r="CU380" i="1"/>
  <c r="CF176" i="1"/>
  <c r="DM176" i="1" s="1"/>
  <c r="CK380" i="1"/>
  <c r="CL380" i="1"/>
  <c r="CA380" i="1"/>
  <c r="BZ380" i="1"/>
  <c r="CZ380" i="1" s="1"/>
  <c r="CP525" i="1"/>
  <c r="DZ525" i="1" s="1"/>
  <c r="CF171" i="1"/>
  <c r="DM171" i="1" s="1"/>
  <c r="CF979" i="1"/>
  <c r="DM979" i="1" s="1"/>
  <c r="BV779" i="1"/>
  <c r="BU779" i="1"/>
  <c r="CV891" i="1"/>
  <c r="CU891" i="1"/>
  <c r="EM891" i="1" s="1"/>
  <c r="CV43" i="1"/>
  <c r="CU43" i="1"/>
  <c r="EM43" i="1" s="1"/>
  <c r="CL707" i="1"/>
  <c r="CK707" i="1"/>
  <c r="CV124" i="1"/>
  <c r="CU124" i="1"/>
  <c r="EM124" i="1" s="1"/>
  <c r="CV758" i="1"/>
  <c r="CU758" i="1"/>
  <c r="EM758" i="1" s="1"/>
  <c r="CL873" i="1"/>
  <c r="CK873" i="1"/>
  <c r="CV216" i="1"/>
  <c r="CU216" i="1"/>
  <c r="EM216" i="1" s="1"/>
  <c r="CL185" i="1"/>
  <c r="CK185" i="1"/>
  <c r="CV629" i="1"/>
  <c r="CU629" i="1"/>
  <c r="EM629" i="1" s="1"/>
  <c r="CL773" i="1"/>
  <c r="CK773" i="1"/>
  <c r="CL750" i="1"/>
  <c r="CK750" i="1"/>
  <c r="CV784" i="1"/>
  <c r="CU784" i="1"/>
  <c r="EM784" i="1" s="1"/>
  <c r="CV824" i="1"/>
  <c r="CU824" i="1"/>
  <c r="EM824" i="1" s="1"/>
  <c r="CL720" i="1"/>
  <c r="CK720" i="1"/>
  <c r="CV536" i="1"/>
  <c r="CU536" i="1"/>
  <c r="EM536" i="1" s="1"/>
  <c r="CV40" i="1"/>
  <c r="CU40" i="1"/>
  <c r="EM40" i="1" s="1"/>
  <c r="CL225" i="1"/>
  <c r="CK225" i="1"/>
  <c r="CL654" i="1"/>
  <c r="CK654" i="1"/>
  <c r="CV408" i="1"/>
  <c r="CU408" i="1"/>
  <c r="EM408" i="1" s="1"/>
  <c r="CL856" i="1"/>
  <c r="CK856" i="1"/>
  <c r="CV747" i="1"/>
  <c r="CU747" i="1"/>
  <c r="EM747" i="1" s="1"/>
  <c r="CL736" i="1"/>
  <c r="CK736" i="1"/>
  <c r="CV134" i="1"/>
  <c r="CU134" i="1"/>
  <c r="EM134" i="1" s="1"/>
  <c r="CV47" i="1"/>
  <c r="CU47" i="1"/>
  <c r="EM47" i="1" s="1"/>
  <c r="CV361" i="1"/>
  <c r="CU361" i="1"/>
  <c r="EM361" i="1" s="1"/>
  <c r="CV469" i="1"/>
  <c r="CU469" i="1"/>
  <c r="EM469" i="1" s="1"/>
  <c r="CL516" i="1"/>
  <c r="CK516" i="1"/>
  <c r="CV206" i="1"/>
  <c r="CU206" i="1"/>
  <c r="EM206" i="1" s="1"/>
  <c r="CL52" i="1"/>
  <c r="CK52" i="1"/>
  <c r="CV75" i="1"/>
  <c r="CU75" i="1"/>
  <c r="EM75" i="1" s="1"/>
  <c r="CL260" i="1"/>
  <c r="CK260" i="1"/>
  <c r="CV700" i="1"/>
  <c r="CU700" i="1"/>
  <c r="EM700" i="1" s="1"/>
  <c r="CL954" i="1"/>
  <c r="CK954" i="1"/>
  <c r="CV663" i="1"/>
  <c r="CU663" i="1"/>
  <c r="EM663" i="1" s="1"/>
  <c r="CV737" i="1"/>
  <c r="CU737" i="1"/>
  <c r="EM737" i="1" s="1"/>
  <c r="CV20" i="1"/>
  <c r="CU20" i="1"/>
  <c r="EM20" i="1" s="1"/>
  <c r="CV309" i="1"/>
  <c r="CU309" i="1"/>
  <c r="EM309" i="1" s="1"/>
  <c r="CV337" i="1"/>
  <c r="CU337" i="1"/>
  <c r="EM337" i="1" s="1"/>
  <c r="CL826" i="1"/>
  <c r="CK826" i="1"/>
  <c r="CL485" i="1"/>
  <c r="CK485" i="1"/>
  <c r="CV887" i="1"/>
  <c r="CU887" i="1"/>
  <c r="EM887" i="1" s="1"/>
  <c r="CL601" i="1"/>
  <c r="CK601" i="1"/>
  <c r="CL412" i="1"/>
  <c r="CK412" i="1"/>
  <c r="CV335" i="1"/>
  <c r="CU335" i="1"/>
  <c r="EM335" i="1" s="1"/>
  <c r="CV638" i="1"/>
  <c r="CU638" i="1"/>
  <c r="EM638" i="1" s="1"/>
  <c r="CL394" i="1"/>
  <c r="CK394" i="1"/>
  <c r="CV892" i="1"/>
  <c r="CU892" i="1"/>
  <c r="EM892" i="1" s="1"/>
  <c r="CV860" i="1"/>
  <c r="CU860" i="1"/>
  <c r="EM860" i="1" s="1"/>
  <c r="BU17" i="1"/>
  <c r="BV17" i="1"/>
  <c r="CV382" i="1"/>
  <c r="CU382" i="1"/>
  <c r="EM382" i="1" s="1"/>
  <c r="CL978" i="1"/>
  <c r="CK978" i="1"/>
  <c r="CL497" i="1"/>
  <c r="CK497" i="1"/>
  <c r="CL870" i="1"/>
  <c r="CK870" i="1"/>
  <c r="CV198" i="1"/>
  <c r="CU198" i="1"/>
  <c r="EM198" i="1" s="1"/>
  <c r="CU838" i="1"/>
  <c r="EM838" i="1" s="1"/>
  <c r="CK5" i="1"/>
  <c r="BV95" i="1"/>
  <c r="BU95" i="1"/>
  <c r="BV584" i="1"/>
  <c r="BU584" i="1"/>
  <c r="BU377" i="1"/>
  <c r="BV377" i="1"/>
  <c r="CL531" i="1"/>
  <c r="CK531" i="1"/>
  <c r="CL201" i="1"/>
  <c r="CK201" i="1"/>
  <c r="CV977" i="1"/>
  <c r="CU977" i="1"/>
  <c r="EM977" i="1" s="1"/>
  <c r="CV482" i="1"/>
  <c r="CU482" i="1"/>
  <c r="EM482" i="1" s="1"/>
  <c r="CK14" i="1"/>
  <c r="CU397" i="1"/>
  <c r="EM397" i="1" s="1"/>
  <c r="CU520" i="1"/>
  <c r="EM520" i="1" s="1"/>
  <c r="CU440" i="1"/>
  <c r="EM440" i="1" s="1"/>
  <c r="CK526" i="1"/>
  <c r="CK527" i="1"/>
  <c r="BU732" i="1"/>
  <c r="BV732" i="1"/>
  <c r="BV458" i="1"/>
  <c r="BU458" i="1"/>
  <c r="CL818" i="1"/>
  <c r="CK818" i="1"/>
  <c r="CL793" i="1"/>
  <c r="CK793" i="1"/>
  <c r="CV381" i="1"/>
  <c r="CU381" i="1"/>
  <c r="EM381" i="1" s="1"/>
  <c r="CL746" i="1"/>
  <c r="CK746" i="1"/>
  <c r="BV478" i="1"/>
  <c r="BU478" i="1"/>
  <c r="BV22" i="1"/>
  <c r="BU22" i="1"/>
  <c r="BU602" i="1"/>
  <c r="BV602" i="1"/>
  <c r="BU713" i="1"/>
  <c r="BV713" i="1"/>
  <c r="CL656" i="1"/>
  <c r="CK656" i="1"/>
  <c r="CL575" i="1"/>
  <c r="CK575" i="1"/>
  <c r="CL135" i="1"/>
  <c r="CK135" i="1"/>
  <c r="CV221" i="1"/>
  <c r="CU221" i="1"/>
  <c r="EM221" i="1" s="1"/>
  <c r="CV651" i="1"/>
  <c r="CU651" i="1"/>
  <c r="EM651" i="1" s="1"/>
  <c r="CL528" i="1"/>
  <c r="CK528" i="1"/>
  <c r="CV903" i="1"/>
  <c r="CU903" i="1"/>
  <c r="EM903" i="1" s="1"/>
  <c r="CL226" i="1"/>
  <c r="CK226" i="1"/>
  <c r="CV912" i="1"/>
  <c r="CU912" i="1"/>
  <c r="EM912" i="1" s="1"/>
  <c r="CV215" i="1"/>
  <c r="CU215" i="1"/>
  <c r="EM215" i="1" s="1"/>
  <c r="CV229" i="1"/>
  <c r="CU229" i="1"/>
  <c r="EM229" i="1" s="1"/>
  <c r="CL766" i="1"/>
  <c r="CK766" i="1"/>
  <c r="CK299" i="1"/>
  <c r="CK451" i="1"/>
  <c r="CK714" i="1"/>
  <c r="CK767" i="1"/>
  <c r="CK749" i="1"/>
  <c r="CU688" i="1"/>
  <c r="EM688" i="1" s="1"/>
  <c r="CU543" i="1"/>
  <c r="EM543" i="1" s="1"/>
  <c r="CU276" i="1"/>
  <c r="EM276" i="1" s="1"/>
  <c r="CK468" i="1"/>
  <c r="CU751" i="1"/>
  <c r="EM751" i="1" s="1"/>
  <c r="CK525" i="1"/>
  <c r="CU886" i="1"/>
  <c r="EM886" i="1" s="1"/>
  <c r="BZ860" i="1"/>
  <c r="CZ860" i="1" s="1"/>
  <c r="CF827" i="1"/>
  <c r="DM827" i="1" s="1"/>
  <c r="CF600" i="1"/>
  <c r="DM600" i="1" s="1"/>
  <c r="CP793" i="1"/>
  <c r="DZ793" i="1" s="1"/>
  <c r="CF460" i="1"/>
  <c r="DM460" i="1" s="1"/>
  <c r="CF474" i="1"/>
  <c r="DM474" i="1" s="1"/>
  <c r="CF486" i="1"/>
  <c r="DM486" i="1" s="1"/>
  <c r="CP818" i="1"/>
  <c r="DZ818" i="1" s="1"/>
  <c r="CU521" i="1"/>
  <c r="EM521" i="1" s="1"/>
  <c r="CL979" i="1"/>
  <c r="CK718" i="1"/>
  <c r="CK171" i="1"/>
  <c r="CL653" i="1"/>
  <c r="CK653" i="1"/>
  <c r="CU616" i="1"/>
  <c r="EM616" i="1" s="1"/>
  <c r="CK112" i="1"/>
  <c r="CK557" i="1"/>
  <c r="CK542" i="1"/>
  <c r="CK238" i="1"/>
  <c r="CK780" i="1"/>
  <c r="CU386" i="1"/>
  <c r="EM386" i="1" s="1"/>
  <c r="CK439" i="1"/>
  <c r="CU489" i="1"/>
  <c r="EM489" i="1" s="1"/>
  <c r="CU675" i="1"/>
  <c r="EM675" i="1" s="1"/>
  <c r="CU431" i="1"/>
  <c r="EM431" i="1" s="1"/>
  <c r="CU716" i="1"/>
  <c r="EM716" i="1" s="1"/>
  <c r="CU205" i="1"/>
  <c r="EM205" i="1" s="1"/>
  <c r="CU647" i="1"/>
  <c r="EM647" i="1" s="1"/>
  <c r="CK980" i="1"/>
  <c r="CK262" i="1"/>
  <c r="CU442" i="1"/>
  <c r="EM442" i="1" s="1"/>
  <c r="CK774" i="1"/>
  <c r="CU66" i="1"/>
  <c r="EM66" i="1" s="1"/>
  <c r="CU460" i="1"/>
  <c r="EM460" i="1" s="1"/>
  <c r="CU303" i="1"/>
  <c r="EM303" i="1" s="1"/>
  <c r="CU888" i="1"/>
  <c r="EM888" i="1" s="1"/>
  <c r="CK157" i="1"/>
  <c r="CK881" i="1"/>
  <c r="CU643" i="1"/>
  <c r="EM643" i="1" s="1"/>
  <c r="CU914" i="1"/>
  <c r="EM914" i="1" s="1"/>
  <c r="CU364" i="1"/>
  <c r="EM364" i="1" s="1"/>
  <c r="CK78" i="1"/>
  <c r="CK220" i="1"/>
  <c r="CK110" i="1"/>
  <c r="CK292" i="1"/>
  <c r="CU837" i="1"/>
  <c r="EM837" i="1" s="1"/>
  <c r="CV800" i="1"/>
  <c r="CU800" i="1"/>
  <c r="EM800" i="1" s="1"/>
  <c r="CV115" i="1"/>
  <c r="CU115" i="1"/>
  <c r="EM115" i="1" s="1"/>
  <c r="CV874" i="1"/>
  <c r="CU874" i="1"/>
  <c r="EM874" i="1" s="1"/>
  <c r="CL379" i="1"/>
  <c r="CK379" i="1"/>
  <c r="CV452" i="1"/>
  <c r="CU452" i="1"/>
  <c r="EM452" i="1" s="1"/>
  <c r="CL3" i="1"/>
  <c r="CK3" i="1"/>
  <c r="CV77" i="1"/>
  <c r="CU77" i="1"/>
  <c r="EM77" i="1" s="1"/>
  <c r="CL763" i="1"/>
  <c r="CK763" i="1"/>
  <c r="CV243" i="1"/>
  <c r="CU243" i="1"/>
  <c r="EM243" i="1" s="1"/>
  <c r="CL637" i="1"/>
  <c r="CK637" i="1"/>
  <c r="CV657" i="1"/>
  <c r="CU657" i="1"/>
  <c r="EM657" i="1" s="1"/>
  <c r="CL269" i="1"/>
  <c r="CK269" i="1"/>
  <c r="CV305" i="1"/>
  <c r="CU305" i="1"/>
  <c r="EM305" i="1" s="1"/>
  <c r="BU831" i="1"/>
  <c r="BV831" i="1"/>
  <c r="CV204" i="1"/>
  <c r="CU204" i="1"/>
  <c r="EM204" i="1" s="1"/>
  <c r="CV476" i="1"/>
  <c r="CU476" i="1"/>
  <c r="EM476" i="1" s="1"/>
  <c r="BV769" i="1"/>
  <c r="BU769" i="1"/>
  <c r="CU817" i="1"/>
  <c r="EM817" i="1" s="1"/>
  <c r="CL488" i="1"/>
  <c r="CK488" i="1"/>
  <c r="CV488" i="1"/>
  <c r="CU488" i="1"/>
  <c r="EM488" i="1" s="1"/>
  <c r="CQ488" i="1"/>
  <c r="CP488" i="1"/>
  <c r="CA488" i="1"/>
  <c r="BZ488" i="1"/>
  <c r="CZ488" i="1" s="1"/>
  <c r="CF891" i="1"/>
  <c r="DM891" i="1" s="1"/>
  <c r="BZ460" i="1"/>
  <c r="CZ460" i="1" s="1"/>
  <c r="BZ882" i="1"/>
  <c r="CZ882" i="1" s="1"/>
  <c r="CF43" i="1"/>
  <c r="DM43" i="1" s="1"/>
  <c r="CP202" i="1"/>
  <c r="DZ202" i="1" s="1"/>
  <c r="CP630" i="1"/>
  <c r="DZ630" i="1" s="1"/>
  <c r="BZ474" i="1"/>
  <c r="CZ474" i="1" s="1"/>
  <c r="BZ418" i="1"/>
  <c r="CZ418" i="1" s="1"/>
  <c r="CF758" i="1"/>
  <c r="DM758" i="1" s="1"/>
  <c r="CA486" i="1"/>
  <c r="BZ486" i="1"/>
  <c r="CZ486" i="1" s="1"/>
  <c r="CG191" i="1"/>
  <c r="CF191" i="1"/>
  <c r="DM191" i="1" s="1"/>
  <c r="CA864" i="1"/>
  <c r="BZ864" i="1"/>
  <c r="CZ864" i="1" s="1"/>
  <c r="CQ296" i="1"/>
  <c r="CP296" i="1"/>
  <c r="DZ296" i="1" s="1"/>
  <c r="CA119" i="1"/>
  <c r="BZ119" i="1"/>
  <c r="CZ119" i="1" s="1"/>
  <c r="CQ911" i="1"/>
  <c r="CP911" i="1"/>
  <c r="DZ911" i="1" s="1"/>
  <c r="CA510" i="1"/>
  <c r="BZ510" i="1"/>
  <c r="CZ510" i="1" s="1"/>
  <c r="CA86" i="1"/>
  <c r="BZ86" i="1"/>
  <c r="CZ86" i="1" s="1"/>
  <c r="CG216" i="1"/>
  <c r="CF216" i="1"/>
  <c r="DM216" i="1" s="1"/>
  <c r="CA933" i="1"/>
  <c r="BZ933" i="1"/>
  <c r="CZ933" i="1" s="1"/>
  <c r="CQ70" i="1"/>
  <c r="CP70" i="1"/>
  <c r="DZ70" i="1" s="1"/>
  <c r="CA529" i="1"/>
  <c r="BZ529" i="1"/>
  <c r="CZ529" i="1" s="1"/>
  <c r="CG629" i="1"/>
  <c r="CF629" i="1"/>
  <c r="DM629" i="1" s="1"/>
  <c r="CG784" i="1"/>
  <c r="CF784" i="1"/>
  <c r="DM784" i="1" s="1"/>
  <c r="CQ256" i="1"/>
  <c r="CP256" i="1"/>
  <c r="DZ256" i="1" s="1"/>
  <c r="CQ356" i="1"/>
  <c r="CP356" i="1"/>
  <c r="DZ356" i="1" s="1"/>
  <c r="CG824" i="1"/>
  <c r="CF824" i="1"/>
  <c r="DM824" i="1" s="1"/>
  <c r="CA691" i="1"/>
  <c r="BZ691" i="1"/>
  <c r="CZ691" i="1" s="1"/>
  <c r="CG536" i="1"/>
  <c r="CF536" i="1"/>
  <c r="DM536" i="1" s="1"/>
  <c r="CQ39" i="1"/>
  <c r="CP39" i="1"/>
  <c r="DZ39" i="1" s="1"/>
  <c r="CG40" i="1"/>
  <c r="CF40" i="1"/>
  <c r="DM40" i="1" s="1"/>
  <c r="CA776" i="1"/>
  <c r="BZ776" i="1"/>
  <c r="CZ776" i="1" s="1"/>
  <c r="CG408" i="1"/>
  <c r="CF408" i="1"/>
  <c r="DM408" i="1" s="1"/>
  <c r="CA249" i="1"/>
  <c r="BZ249" i="1"/>
  <c r="CZ249" i="1" s="1"/>
  <c r="CA294" i="1"/>
  <c r="BZ294" i="1"/>
  <c r="CZ294" i="1" s="1"/>
  <c r="CA743" i="1"/>
  <c r="BZ743" i="1"/>
  <c r="CZ743" i="1" s="1"/>
  <c r="CA906" i="1"/>
  <c r="BZ906" i="1"/>
  <c r="CZ906" i="1" s="1"/>
  <c r="CG47" i="1"/>
  <c r="CF47" i="1"/>
  <c r="DM47" i="1" s="1"/>
  <c r="CG361" i="1"/>
  <c r="CF361" i="1"/>
  <c r="DM361" i="1" s="1"/>
  <c r="CQ258" i="1"/>
  <c r="CP258" i="1"/>
  <c r="DZ258" i="1" s="1"/>
  <c r="CQ627" i="1"/>
  <c r="CP627" i="1"/>
  <c r="DZ627" i="1" s="1"/>
  <c r="CG469" i="1"/>
  <c r="CF469" i="1"/>
  <c r="DM469" i="1" s="1"/>
  <c r="CA352" i="1"/>
  <c r="BZ352" i="1"/>
  <c r="CZ352" i="1" s="1"/>
  <c r="CQ949" i="1"/>
  <c r="CP949" i="1"/>
  <c r="DZ949" i="1" s="1"/>
  <c r="CG206" i="1"/>
  <c r="CF206" i="1"/>
  <c r="DM206" i="1" s="1"/>
  <c r="CQ974" i="1"/>
  <c r="CP974" i="1"/>
  <c r="DZ974" i="1" s="1"/>
  <c r="CA916" i="1"/>
  <c r="BZ916" i="1"/>
  <c r="CZ916" i="1" s="1"/>
  <c r="CQ791" i="1"/>
  <c r="CP791" i="1"/>
  <c r="DZ791" i="1" s="1"/>
  <c r="CG75" i="1"/>
  <c r="CF75" i="1"/>
  <c r="DM75" i="1" s="1"/>
  <c r="CA803" i="1"/>
  <c r="BZ803" i="1"/>
  <c r="CZ803" i="1" s="1"/>
  <c r="CG700" i="1"/>
  <c r="CF700" i="1"/>
  <c r="DM700" i="1" s="1"/>
  <c r="CA332" i="1"/>
  <c r="BZ332" i="1"/>
  <c r="CZ332" i="1" s="1"/>
  <c r="CG663" i="1"/>
  <c r="CF663" i="1"/>
  <c r="DM663" i="1" s="1"/>
  <c r="CA303" i="1"/>
  <c r="BZ303" i="1"/>
  <c r="CZ303" i="1" s="1"/>
  <c r="CG737" i="1"/>
  <c r="CF737" i="1"/>
  <c r="DM737" i="1" s="1"/>
  <c r="CA616" i="1"/>
  <c r="BZ616" i="1"/>
  <c r="CZ616" i="1" s="1"/>
  <c r="CG20" i="1"/>
  <c r="CF20" i="1"/>
  <c r="DM20" i="1" s="1"/>
  <c r="CQ310" i="1"/>
  <c r="CP310" i="1"/>
  <c r="DZ310" i="1" s="1"/>
  <c r="CG309" i="1"/>
  <c r="CF309" i="1"/>
  <c r="DM309" i="1" s="1"/>
  <c r="CA588" i="1"/>
  <c r="BZ588" i="1"/>
  <c r="CZ588" i="1" s="1"/>
  <c r="CQ334" i="1"/>
  <c r="CP334" i="1"/>
  <c r="DZ334" i="1" s="1"/>
  <c r="CG887" i="1"/>
  <c r="CF887" i="1"/>
  <c r="DM887" i="1" s="1"/>
  <c r="CA364" i="1"/>
  <c r="BZ364" i="1"/>
  <c r="CZ364" i="1" s="1"/>
  <c r="CA888" i="1"/>
  <c r="BZ888" i="1"/>
  <c r="CZ888" i="1" s="1"/>
  <c r="CA647" i="1"/>
  <c r="BZ647" i="1"/>
  <c r="CZ647" i="1" s="1"/>
  <c r="CQ980" i="1"/>
  <c r="CP980" i="1"/>
  <c r="DZ980" i="1" s="1"/>
  <c r="CA386" i="1"/>
  <c r="BZ386" i="1"/>
  <c r="CZ386" i="1" s="1"/>
  <c r="CG335" i="1"/>
  <c r="CF335" i="1"/>
  <c r="DM335" i="1" s="1"/>
  <c r="CG638" i="1"/>
  <c r="CF638" i="1"/>
  <c r="DM638" i="1" s="1"/>
  <c r="CA615" i="1"/>
  <c r="BZ615" i="1"/>
  <c r="CZ615" i="1" s="1"/>
  <c r="CA431" i="1"/>
  <c r="BZ431" i="1"/>
  <c r="CZ431" i="1" s="1"/>
  <c r="CG892" i="1"/>
  <c r="CF892" i="1"/>
  <c r="DM892" i="1" s="1"/>
  <c r="CQ708" i="1"/>
  <c r="CP708" i="1"/>
  <c r="DZ708" i="1" s="1"/>
  <c r="CQ262" i="1"/>
  <c r="CP262" i="1"/>
  <c r="DZ262" i="1" s="1"/>
  <c r="CQ698" i="1"/>
  <c r="CP698" i="1"/>
  <c r="DZ698" i="1" s="1"/>
  <c r="CQ439" i="1"/>
  <c r="CP439" i="1"/>
  <c r="DZ439" i="1" s="1"/>
  <c r="CA442" i="1"/>
  <c r="BZ442" i="1"/>
  <c r="CZ442" i="1" s="1"/>
  <c r="CG198" i="1"/>
  <c r="CF198" i="1"/>
  <c r="DM198" i="1" s="1"/>
  <c r="CQ774" i="1"/>
  <c r="CP774" i="1"/>
  <c r="DZ774" i="1" s="1"/>
  <c r="CQ112" i="1"/>
  <c r="CP112" i="1"/>
  <c r="DZ112" i="1" s="1"/>
  <c r="CQ528" i="1"/>
  <c r="CP528" i="1"/>
  <c r="DZ528" i="1" s="1"/>
  <c r="CQ157" i="1"/>
  <c r="CP157" i="1"/>
  <c r="DZ157" i="1" s="1"/>
  <c r="CA903" i="1"/>
  <c r="BZ903" i="1"/>
  <c r="CZ903" i="1" s="1"/>
  <c r="CA716" i="1"/>
  <c r="BZ716" i="1"/>
  <c r="CZ716" i="1" s="1"/>
  <c r="CQ557" i="1"/>
  <c r="CP557" i="1"/>
  <c r="DZ557" i="1" s="1"/>
  <c r="CQ78" i="1"/>
  <c r="CP78" i="1"/>
  <c r="DZ78" i="1" s="1"/>
  <c r="CQ662" i="1"/>
  <c r="CP662" i="1"/>
  <c r="DZ662" i="1" s="1"/>
  <c r="CG520" i="1"/>
  <c r="CF520" i="1"/>
  <c r="DM520" i="1" s="1"/>
  <c r="CG440" i="1"/>
  <c r="CF440" i="1"/>
  <c r="DM440" i="1" s="1"/>
  <c r="CA283" i="1"/>
  <c r="BZ283" i="1"/>
  <c r="CZ283" i="1" s="1"/>
  <c r="CQ226" i="1"/>
  <c r="CP226" i="1"/>
  <c r="DZ226" i="1" s="1"/>
  <c r="CA912" i="1"/>
  <c r="BZ912" i="1"/>
  <c r="CZ912" i="1" s="1"/>
  <c r="CQ220" i="1"/>
  <c r="CP220" i="1"/>
  <c r="DZ220" i="1" s="1"/>
  <c r="CG397" i="1"/>
  <c r="CF397" i="1"/>
  <c r="DM397" i="1" s="1"/>
  <c r="CA82" i="1"/>
  <c r="BZ82" i="1"/>
  <c r="CZ82" i="1" s="1"/>
  <c r="CG221" i="1"/>
  <c r="CF221" i="1"/>
  <c r="DM221" i="1" s="1"/>
  <c r="CA215" i="1"/>
  <c r="BZ215" i="1"/>
  <c r="CZ215" i="1" s="1"/>
  <c r="CA554" i="1"/>
  <c r="BZ554" i="1"/>
  <c r="CZ554" i="1" s="1"/>
  <c r="CA229" i="1"/>
  <c r="BZ229" i="1"/>
  <c r="CZ229" i="1" s="1"/>
  <c r="CG918" i="1"/>
  <c r="CF918" i="1"/>
  <c r="DM918" i="1" s="1"/>
  <c r="CA180" i="1"/>
  <c r="BZ180" i="1"/>
  <c r="CZ180" i="1" s="1"/>
  <c r="CA192" i="1"/>
  <c r="BZ192" i="1"/>
  <c r="CZ192" i="1" s="1"/>
  <c r="CQ766" i="1"/>
  <c r="CP766" i="1"/>
  <c r="DZ766" i="1" s="1"/>
  <c r="CQ542" i="1"/>
  <c r="CP542" i="1"/>
  <c r="DZ542" i="1" s="1"/>
  <c r="CG410" i="1"/>
  <c r="CF410" i="1"/>
  <c r="DM410" i="1" s="1"/>
  <c r="CG851" i="1"/>
  <c r="CF851" i="1"/>
  <c r="DM851" i="1" s="1"/>
  <c r="CQ317" i="1"/>
  <c r="CP317" i="1"/>
  <c r="DZ317" i="1" s="1"/>
  <c r="CQ639" i="1"/>
  <c r="CP639" i="1"/>
  <c r="DZ639" i="1" s="1"/>
  <c r="CG459" i="1"/>
  <c r="CF459" i="1"/>
  <c r="DM459" i="1" s="1"/>
  <c r="CG404" i="1"/>
  <c r="CF404" i="1"/>
  <c r="DM404" i="1" s="1"/>
  <c r="CQ881" i="1"/>
  <c r="CP881" i="1"/>
  <c r="DZ881" i="1" s="1"/>
  <c r="CA491" i="1"/>
  <c r="BZ491" i="1"/>
  <c r="CZ491" i="1" s="1"/>
  <c r="CG125" i="1"/>
  <c r="CF125" i="1"/>
  <c r="DM125" i="1" s="1"/>
  <c r="CG517" i="1"/>
  <c r="CF517" i="1"/>
  <c r="DM517" i="1" s="1"/>
  <c r="CQ764" i="1"/>
  <c r="CP764" i="1"/>
  <c r="DZ764" i="1" s="1"/>
  <c r="CA489" i="1"/>
  <c r="BZ489" i="1"/>
  <c r="CZ489" i="1" s="1"/>
  <c r="CA823" i="1"/>
  <c r="BZ823" i="1"/>
  <c r="CZ823" i="1" s="1"/>
  <c r="CA613" i="1"/>
  <c r="BZ613" i="1"/>
  <c r="CZ613" i="1" s="1"/>
  <c r="CQ117" i="1"/>
  <c r="CP117" i="1"/>
  <c r="DZ117" i="1" s="1"/>
  <c r="CG147" i="1"/>
  <c r="CF147" i="1"/>
  <c r="DM147" i="1" s="1"/>
  <c r="CG200" i="1"/>
  <c r="CF200" i="1"/>
  <c r="DM200" i="1" s="1"/>
  <c r="CG850" i="1"/>
  <c r="CF850" i="1"/>
  <c r="DM850" i="1" s="1"/>
  <c r="CQ923" i="1"/>
  <c r="CP923" i="1"/>
  <c r="DZ923" i="1" s="1"/>
  <c r="CQ772" i="1"/>
  <c r="CP772" i="1"/>
  <c r="DZ772" i="1" s="1"/>
  <c r="CG738" i="1"/>
  <c r="CF738" i="1"/>
  <c r="DM738" i="1" s="1"/>
  <c r="CG129" i="1"/>
  <c r="CF129" i="1"/>
  <c r="DM129" i="1" s="1"/>
  <c r="CA205" i="1"/>
  <c r="BZ205" i="1"/>
  <c r="CZ205" i="1" s="1"/>
  <c r="CG945" i="1"/>
  <c r="CF945" i="1"/>
  <c r="DM945" i="1" s="1"/>
  <c r="CG103" i="1"/>
  <c r="CF103" i="1"/>
  <c r="DM103" i="1" s="1"/>
  <c r="CF373" i="1"/>
  <c r="DM373" i="1" s="1"/>
  <c r="CP238" i="1"/>
  <c r="DZ238" i="1" s="1"/>
  <c r="CF376" i="1"/>
  <c r="DM376" i="1" s="1"/>
  <c r="CF578" i="1"/>
  <c r="DM578" i="1" s="1"/>
  <c r="CP425" i="1"/>
  <c r="DZ425" i="1" s="1"/>
  <c r="BZ675" i="1"/>
  <c r="CZ675" i="1" s="1"/>
  <c r="CF618" i="1"/>
  <c r="DM618" i="1" s="1"/>
  <c r="CQ779" i="1"/>
  <c r="CP779" i="1"/>
  <c r="DZ779" i="1" s="1"/>
  <c r="CQ458" i="1"/>
  <c r="CP458" i="1"/>
  <c r="DZ458" i="1" s="1"/>
  <c r="CG521" i="1"/>
  <c r="CF521" i="1"/>
  <c r="DM521" i="1" s="1"/>
  <c r="CA827" i="1"/>
  <c r="BZ827" i="1"/>
  <c r="CZ827" i="1" s="1"/>
  <c r="CG860" i="1"/>
  <c r="CF860" i="1"/>
  <c r="DM860" i="1" s="1"/>
  <c r="CA300" i="1"/>
  <c r="BZ300" i="1"/>
  <c r="CZ300" i="1" s="1"/>
  <c r="CA600" i="1"/>
  <c r="BZ600" i="1"/>
  <c r="CZ600" i="1" s="1"/>
  <c r="CG381" i="1"/>
  <c r="CF381" i="1"/>
  <c r="DM381" i="1" s="1"/>
  <c r="CQ478" i="1"/>
  <c r="CP478" i="1"/>
  <c r="DZ478" i="1" s="1"/>
  <c r="CQ17" i="1"/>
  <c r="CP17" i="1"/>
  <c r="DZ17" i="1" s="1"/>
  <c r="CG382" i="1"/>
  <c r="CF382" i="1"/>
  <c r="DM382" i="1" s="1"/>
  <c r="CA643" i="1"/>
  <c r="BZ643" i="1"/>
  <c r="CZ643" i="1" s="1"/>
  <c r="CG340" i="1"/>
  <c r="CF340" i="1"/>
  <c r="DM340" i="1" s="1"/>
  <c r="CQ110" i="1"/>
  <c r="CP110" i="1"/>
  <c r="DZ110" i="1" s="1"/>
  <c r="CQ292" i="1"/>
  <c r="CP292" i="1"/>
  <c r="DZ292" i="1" s="1"/>
  <c r="CG49" i="1"/>
  <c r="CF49" i="1"/>
  <c r="DM49" i="1" s="1"/>
  <c r="CA837" i="1"/>
  <c r="BZ837" i="1"/>
  <c r="CZ837" i="1" s="1"/>
  <c r="CG810" i="1"/>
  <c r="CF810" i="1"/>
  <c r="DM810" i="1" s="1"/>
  <c r="CG964" i="1"/>
  <c r="CF964" i="1"/>
  <c r="DM964" i="1" s="1"/>
  <c r="CQ780" i="1"/>
  <c r="CP780" i="1"/>
  <c r="DZ780" i="1" s="1"/>
  <c r="CA66" i="1"/>
  <c r="BZ66" i="1"/>
  <c r="CZ66" i="1" s="1"/>
  <c r="CQ699" i="1"/>
  <c r="CP699" i="1"/>
  <c r="DZ699" i="1" s="1"/>
  <c r="CQ71" i="1"/>
  <c r="CP71" i="1"/>
  <c r="DZ71" i="1" s="1"/>
  <c r="CA331" i="1"/>
  <c r="BZ331" i="1"/>
  <c r="CZ331" i="1" s="1"/>
  <c r="CG977" i="1"/>
  <c r="CF977" i="1"/>
  <c r="DM977" i="1" s="1"/>
  <c r="CG482" i="1"/>
  <c r="CF482" i="1"/>
  <c r="DM482" i="1" s="1"/>
  <c r="CG674" i="1"/>
  <c r="CF674" i="1"/>
  <c r="DM674" i="1" s="1"/>
  <c r="CF218" i="1"/>
  <c r="DM218" i="1" s="1"/>
  <c r="CF398" i="1"/>
  <c r="DM398" i="1" s="1"/>
  <c r="CP749" i="1"/>
  <c r="DZ749" i="1" s="1"/>
  <c r="BZ276" i="1"/>
  <c r="CZ276" i="1" s="1"/>
  <c r="BZ783" i="1"/>
  <c r="CZ783" i="1" s="1"/>
  <c r="CK202" i="1"/>
  <c r="CK296" i="1"/>
  <c r="CK805" i="1"/>
  <c r="CV933" i="1"/>
  <c r="CU933" i="1"/>
  <c r="EM933" i="1" s="1"/>
  <c r="CV529" i="1"/>
  <c r="CU529" i="1"/>
  <c r="EM529" i="1" s="1"/>
  <c r="CL356" i="1"/>
  <c r="CK356" i="1"/>
  <c r="CK70" i="1"/>
  <c r="CV743" i="1"/>
  <c r="CU743" i="1"/>
  <c r="EM743" i="1" s="1"/>
  <c r="CU119" i="1"/>
  <c r="EM119" i="1" s="1"/>
  <c r="CK911" i="1"/>
  <c r="CU510" i="1"/>
  <c r="EM510" i="1" s="1"/>
  <c r="CL235" i="1"/>
  <c r="CK235" i="1"/>
  <c r="CL256" i="1"/>
  <c r="CK256" i="1"/>
  <c r="CK630" i="1"/>
  <c r="CU864" i="1"/>
  <c r="EM864" i="1" s="1"/>
  <c r="CU916" i="1"/>
  <c r="EM916" i="1" s="1"/>
  <c r="CV691" i="1"/>
  <c r="CU691" i="1"/>
  <c r="EM691" i="1" s="1"/>
  <c r="CV294" i="1"/>
  <c r="CU294" i="1"/>
  <c r="EM294" i="1" s="1"/>
  <c r="CV165" i="1"/>
  <c r="CU165" i="1"/>
  <c r="EM165" i="1" s="1"/>
  <c r="CV352" i="1"/>
  <c r="CU352" i="1"/>
  <c r="EM352" i="1" s="1"/>
  <c r="CU882" i="1"/>
  <c r="EM882" i="1" s="1"/>
  <c r="CU418" i="1"/>
  <c r="EM418" i="1" s="1"/>
  <c r="CK564" i="1"/>
  <c r="CL39" i="1"/>
  <c r="CK39" i="1"/>
  <c r="CV776" i="1"/>
  <c r="CU776" i="1"/>
  <c r="EM776" i="1" s="1"/>
  <c r="CU474" i="1"/>
  <c r="EM474" i="1" s="1"/>
  <c r="CU86" i="1"/>
  <c r="EM86" i="1" s="1"/>
  <c r="CV486" i="1"/>
  <c r="CU486" i="1"/>
  <c r="EM486" i="1" s="1"/>
  <c r="CU249" i="1"/>
  <c r="EM249" i="1" s="1"/>
  <c r="CK310" i="1"/>
  <c r="CK334" i="1"/>
  <c r="BV378" i="1"/>
  <c r="BU378" i="1"/>
  <c r="BV960" i="1"/>
  <c r="BU960" i="1"/>
  <c r="CL708" i="1"/>
  <c r="CK708" i="1"/>
  <c r="CV283" i="1"/>
  <c r="CU283" i="1"/>
  <c r="EM283" i="1" s="1"/>
  <c r="CV82" i="1"/>
  <c r="CU82" i="1"/>
  <c r="EM82" i="1" s="1"/>
  <c r="CV554" i="1"/>
  <c r="CU554" i="1"/>
  <c r="EM554" i="1" s="1"/>
  <c r="CL270" i="1"/>
  <c r="CK270" i="1"/>
  <c r="CK787" i="1"/>
  <c r="CU332" i="1"/>
  <c r="EM332" i="1" s="1"/>
  <c r="CU588" i="1"/>
  <c r="EM588" i="1" s="1"/>
  <c r="CL71" i="1"/>
  <c r="CK71" i="1"/>
  <c r="CV331" i="1"/>
  <c r="CU331" i="1"/>
  <c r="EM331" i="1" s="1"/>
  <c r="CK855" i="1"/>
  <c r="CL855" i="1"/>
  <c r="CK317" i="1"/>
  <c r="CU491" i="1"/>
  <c r="EM491" i="1" s="1"/>
  <c r="CU613" i="1"/>
  <c r="EM613" i="1" s="1"/>
  <c r="CU192" i="1"/>
  <c r="EM192" i="1" s="1"/>
  <c r="CK764" i="1"/>
  <c r="CK772" i="1"/>
  <c r="CK639" i="1"/>
  <c r="CU823" i="1"/>
  <c r="EM823" i="1" s="1"/>
  <c r="CK117" i="1"/>
  <c r="CK923" i="1"/>
  <c r="CK632" i="1"/>
  <c r="CK605" i="1"/>
  <c r="CP171" i="1"/>
  <c r="DZ171" i="1" s="1"/>
  <c r="CP718" i="1"/>
  <c r="DZ718" i="1" s="1"/>
  <c r="CP979" i="1"/>
  <c r="DZ979" i="1" s="1"/>
  <c r="CV600" i="1"/>
  <c r="CU600" i="1"/>
  <c r="EM600" i="1" s="1"/>
  <c r="CL699" i="1"/>
  <c r="CK699" i="1"/>
  <c r="CL425" i="1"/>
  <c r="BV58" i="1"/>
  <c r="BU58" i="1"/>
  <c r="BU579" i="1"/>
  <c r="BV579" i="1"/>
  <c r="CL458" i="1"/>
  <c r="CK458" i="1"/>
  <c r="BV171" i="1"/>
  <c r="BU171" i="1"/>
  <c r="BV979" i="1"/>
  <c r="BU979" i="1"/>
  <c r="CV906" i="1"/>
  <c r="CU906" i="1"/>
  <c r="EM906" i="1" s="1"/>
  <c r="CL258" i="1"/>
  <c r="CK258" i="1"/>
  <c r="CL627" i="1"/>
  <c r="CK627" i="1"/>
  <c r="CV389" i="1"/>
  <c r="CU389" i="1"/>
  <c r="EM389" i="1" s="1"/>
  <c r="CL949" i="1"/>
  <c r="CK949" i="1"/>
  <c r="CL974" i="1"/>
  <c r="CK974" i="1"/>
  <c r="CL791" i="1"/>
  <c r="CK791" i="1"/>
  <c r="CK478" i="1"/>
  <c r="CU827" i="1"/>
  <c r="EM827" i="1" s="1"/>
  <c r="CK913" i="1"/>
  <c r="BV746" i="1"/>
  <c r="CU803" i="1"/>
  <c r="EM803" i="1" s="1"/>
  <c r="CU300" i="1"/>
  <c r="EM300" i="1" s="1"/>
  <c r="CF779" i="1"/>
  <c r="DM779" i="1" s="1"/>
  <c r="BZ979" i="1"/>
  <c r="CZ979" i="1" s="1"/>
  <c r="CF458" i="1"/>
  <c r="DM458" i="1" s="1"/>
  <c r="BZ718" i="1"/>
  <c r="CZ718" i="1" s="1"/>
  <c r="CQ288" i="1"/>
  <c r="CP288" i="1"/>
  <c r="DZ288" i="1" s="1"/>
  <c r="CQ821" i="1"/>
  <c r="CP821" i="1"/>
  <c r="DZ821" i="1" s="1"/>
  <c r="CQ378" i="1"/>
  <c r="CP378" i="1"/>
  <c r="DZ378" i="1" s="1"/>
  <c r="CQ960" i="1"/>
  <c r="CP960" i="1"/>
  <c r="DZ960" i="1" s="1"/>
  <c r="CL21" i="1"/>
  <c r="CK21" i="1"/>
  <c r="CV713" i="1"/>
  <c r="CU713" i="1"/>
  <c r="EM713" i="1" s="1"/>
  <c r="CL45" i="1"/>
  <c r="CK45" i="1"/>
  <c r="CL598" i="1"/>
  <c r="CK598" i="1"/>
  <c r="CL900" i="1"/>
  <c r="CK900" i="1"/>
  <c r="CV428" i="1"/>
  <c r="CU428" i="1"/>
  <c r="EM428" i="1" s="1"/>
  <c r="CL163" i="1"/>
  <c r="CK163" i="1"/>
  <c r="CV762" i="1"/>
  <c r="CU762" i="1"/>
  <c r="EM762" i="1" s="1"/>
  <c r="CL811" i="1"/>
  <c r="CK811" i="1"/>
  <c r="CL513" i="1"/>
  <c r="CK513" i="1"/>
  <c r="CV577" i="1"/>
  <c r="CU577" i="1"/>
  <c r="EM577" i="1" s="1"/>
  <c r="CV537" i="1"/>
  <c r="CU537" i="1"/>
  <c r="EM537" i="1" s="1"/>
  <c r="CV644" i="1"/>
  <c r="CU644" i="1"/>
  <c r="EM644" i="1" s="1"/>
  <c r="CV624" i="1"/>
  <c r="CU624" i="1"/>
  <c r="EM624" i="1" s="1"/>
  <c r="CV631" i="1"/>
  <c r="CU631" i="1"/>
  <c r="EM631" i="1" s="1"/>
  <c r="CQ58" i="1"/>
  <c r="CP58" i="1"/>
  <c r="DZ58" i="1" s="1"/>
  <c r="CQ579" i="1"/>
  <c r="CP579" i="1"/>
  <c r="DZ579" i="1" s="1"/>
  <c r="CG96" i="1"/>
  <c r="CF96" i="1"/>
  <c r="DM96" i="1" s="1"/>
  <c r="CQ717" i="1"/>
  <c r="CP717" i="1"/>
  <c r="CQ555" i="1"/>
  <c r="CP555" i="1"/>
  <c r="CK254" i="1"/>
  <c r="CL254" i="1"/>
  <c r="CV288" i="1"/>
  <c r="CU288" i="1"/>
  <c r="EM288" i="1" s="1"/>
  <c r="CV821" i="1"/>
  <c r="CU821" i="1"/>
  <c r="EM821" i="1" s="1"/>
  <c r="CV378" i="1"/>
  <c r="CU378" i="1"/>
  <c r="EM378" i="1" s="1"/>
  <c r="CV960" i="1"/>
  <c r="CU960" i="1"/>
  <c r="EM960" i="1" s="1"/>
  <c r="CQ21" i="1"/>
  <c r="CP21" i="1"/>
  <c r="DZ21" i="1" s="1"/>
  <c r="CQ45" i="1"/>
  <c r="CP45" i="1"/>
  <c r="DZ45" i="1" s="1"/>
  <c r="CQ598" i="1"/>
  <c r="CP598" i="1"/>
  <c r="DZ598" i="1" s="1"/>
  <c r="CG693" i="1"/>
  <c r="CF693" i="1"/>
  <c r="DM693" i="1" s="1"/>
  <c r="CQ900" i="1"/>
  <c r="CP900" i="1"/>
  <c r="DZ900" i="1" s="1"/>
  <c r="CQ163" i="1"/>
  <c r="CP163" i="1"/>
  <c r="DZ163" i="1" s="1"/>
  <c r="CG550" i="1"/>
  <c r="CF550" i="1"/>
  <c r="DM550" i="1" s="1"/>
  <c r="CQ811" i="1"/>
  <c r="CP811" i="1"/>
  <c r="DZ811" i="1" s="1"/>
  <c r="CQ513" i="1"/>
  <c r="CP513" i="1"/>
  <c r="DZ513" i="1" s="1"/>
  <c r="CG890" i="1"/>
  <c r="CF890" i="1"/>
  <c r="DM890" i="1" s="1"/>
  <c r="CV58" i="1"/>
  <c r="CU58" i="1"/>
  <c r="EM58" i="1" s="1"/>
  <c r="CV579" i="1"/>
  <c r="CU579" i="1"/>
  <c r="EM579" i="1" s="1"/>
  <c r="CL96" i="1"/>
  <c r="CK96" i="1"/>
  <c r="CV717" i="1"/>
  <c r="CU717" i="1"/>
  <c r="CV555" i="1"/>
  <c r="CU555" i="1"/>
  <c r="CF254" i="1"/>
  <c r="DM254" i="1" s="1"/>
  <c r="CG254" i="1"/>
  <c r="CG395" i="1"/>
  <c r="CF395" i="1"/>
  <c r="DM395" i="1" s="1"/>
  <c r="CG89" i="1"/>
  <c r="CF89" i="1"/>
  <c r="DM89" i="1" s="1"/>
  <c r="CG22" i="1"/>
  <c r="CF22" i="1"/>
  <c r="DM22" i="1" s="1"/>
  <c r="CG602" i="1"/>
  <c r="CF602" i="1"/>
  <c r="DM602" i="1" s="1"/>
  <c r="CV21" i="1"/>
  <c r="CU21" i="1"/>
  <c r="EM21" i="1" s="1"/>
  <c r="CV45" i="1"/>
  <c r="CU45" i="1"/>
  <c r="EM45" i="1" s="1"/>
  <c r="CV598" i="1"/>
  <c r="CU598" i="1"/>
  <c r="EM598" i="1" s="1"/>
  <c r="CL693" i="1"/>
  <c r="CK693" i="1"/>
  <c r="CV900" i="1"/>
  <c r="CU900" i="1"/>
  <c r="EM900" i="1" s="1"/>
  <c r="CV163" i="1"/>
  <c r="CU163" i="1"/>
  <c r="EM163" i="1" s="1"/>
  <c r="CL550" i="1"/>
  <c r="CK550" i="1"/>
  <c r="CV811" i="1"/>
  <c r="CU811" i="1"/>
  <c r="EM811" i="1" s="1"/>
  <c r="CV513" i="1"/>
  <c r="CU513" i="1"/>
  <c r="EM513" i="1" s="1"/>
  <c r="CL608" i="1"/>
  <c r="CK608" i="1"/>
  <c r="CV865" i="1"/>
  <c r="CU865" i="1"/>
  <c r="CL890" i="1"/>
  <c r="CK890" i="1"/>
  <c r="CG732" i="1"/>
  <c r="CF732" i="1"/>
  <c r="DM732" i="1" s="1"/>
  <c r="CQ96" i="1"/>
  <c r="CP96" i="1"/>
  <c r="DZ96" i="1" s="1"/>
  <c r="CG572" i="1"/>
  <c r="CF572" i="1"/>
  <c r="DM572" i="1" s="1"/>
  <c r="CG94" i="1"/>
  <c r="CF94" i="1"/>
  <c r="DM94" i="1" s="1"/>
  <c r="CP254" i="1"/>
  <c r="DZ254" i="1" s="1"/>
  <c r="CQ254" i="1"/>
  <c r="CL395" i="1"/>
  <c r="CK395" i="1"/>
  <c r="CL89" i="1"/>
  <c r="CK89" i="1"/>
  <c r="CL22" i="1"/>
  <c r="CK22" i="1"/>
  <c r="CL602" i="1"/>
  <c r="CK602" i="1"/>
  <c r="CQ693" i="1"/>
  <c r="CP693" i="1"/>
  <c r="DZ693" i="1" s="1"/>
  <c r="CQ550" i="1"/>
  <c r="CP550" i="1"/>
  <c r="DZ550" i="1" s="1"/>
  <c r="CG769" i="1"/>
  <c r="CF769" i="1"/>
  <c r="DM769" i="1" s="1"/>
  <c r="CG790" i="1"/>
  <c r="CF790" i="1"/>
  <c r="DM790" i="1" s="1"/>
  <c r="CG842" i="1"/>
  <c r="CF842" i="1"/>
  <c r="DM842" i="1" s="1"/>
  <c r="CQ890" i="1"/>
  <c r="CP890" i="1"/>
  <c r="DZ890" i="1" s="1"/>
  <c r="CG35" i="1"/>
  <c r="CF35" i="1"/>
  <c r="DM35" i="1" s="1"/>
  <c r="CG841" i="1"/>
  <c r="CF841" i="1"/>
  <c r="DM841" i="1" s="1"/>
  <c r="CL732" i="1"/>
  <c r="CK732" i="1"/>
  <c r="CL779" i="1"/>
  <c r="CK779" i="1"/>
  <c r="CV96" i="1"/>
  <c r="CU96" i="1"/>
  <c r="EM96" i="1" s="1"/>
  <c r="CL572" i="1"/>
  <c r="CK572" i="1"/>
  <c r="CL94" i="1"/>
  <c r="CK94" i="1"/>
  <c r="CQ395" i="1"/>
  <c r="CP395" i="1"/>
  <c r="DZ395" i="1" s="1"/>
  <c r="CG95" i="1"/>
  <c r="CF95" i="1"/>
  <c r="DM95" i="1" s="1"/>
  <c r="CQ89" i="1"/>
  <c r="CP89" i="1"/>
  <c r="DZ89" i="1" s="1"/>
  <c r="CG584" i="1"/>
  <c r="CF584" i="1"/>
  <c r="DM584" i="1" s="1"/>
  <c r="CG377" i="1"/>
  <c r="CF377" i="1"/>
  <c r="DM377" i="1" s="1"/>
  <c r="CQ22" i="1"/>
  <c r="CP22" i="1"/>
  <c r="DZ22" i="1" s="1"/>
  <c r="CG867" i="1"/>
  <c r="CF867" i="1"/>
  <c r="DM867" i="1" s="1"/>
  <c r="CQ602" i="1"/>
  <c r="CP602" i="1"/>
  <c r="DZ602" i="1" s="1"/>
  <c r="CV693" i="1"/>
  <c r="CU693" i="1"/>
  <c r="EM693" i="1" s="1"/>
  <c r="CV550" i="1"/>
  <c r="CU550" i="1"/>
  <c r="EM550" i="1" s="1"/>
  <c r="CL769" i="1"/>
  <c r="CK769" i="1"/>
  <c r="CL790" i="1"/>
  <c r="CK790" i="1"/>
  <c r="CL842" i="1"/>
  <c r="CK842" i="1"/>
  <c r="CV890" i="1"/>
  <c r="CU890" i="1"/>
  <c r="CL35" i="1"/>
  <c r="CK35" i="1"/>
  <c r="CL841" i="1"/>
  <c r="CK841" i="1"/>
  <c r="CQ732" i="1"/>
  <c r="CP732" i="1"/>
  <c r="DZ732" i="1" s="1"/>
  <c r="CG505" i="1"/>
  <c r="CF505" i="1"/>
  <c r="DM505" i="1" s="1"/>
  <c r="CQ572" i="1"/>
  <c r="CP572" i="1"/>
  <c r="CQ94" i="1"/>
  <c r="CP94" i="1"/>
  <c r="DZ94" i="1" s="1"/>
  <c r="CG952" i="1"/>
  <c r="CF952" i="1"/>
  <c r="DM952" i="1" s="1"/>
  <c r="CU254" i="1"/>
  <c r="EM254" i="1" s="1"/>
  <c r="CV254" i="1"/>
  <c r="CV395" i="1"/>
  <c r="CU395" i="1"/>
  <c r="EM395" i="1" s="1"/>
  <c r="CL95" i="1"/>
  <c r="CK95" i="1"/>
  <c r="CV89" i="1"/>
  <c r="CU89" i="1"/>
  <c r="EM89" i="1" s="1"/>
  <c r="CL584" i="1"/>
  <c r="CK584" i="1"/>
  <c r="CL377" i="1"/>
  <c r="CK377" i="1"/>
  <c r="CV22" i="1"/>
  <c r="CU22" i="1"/>
  <c r="EM22" i="1" s="1"/>
  <c r="CL867" i="1"/>
  <c r="CK867" i="1"/>
  <c r="CV602" i="1"/>
  <c r="CU602" i="1"/>
  <c r="EM602" i="1" s="1"/>
  <c r="CG17" i="1"/>
  <c r="CF17" i="1"/>
  <c r="DM17" i="1" s="1"/>
  <c r="CG713" i="1"/>
  <c r="CF713" i="1"/>
  <c r="DM713" i="1" s="1"/>
  <c r="CQ831" i="1"/>
  <c r="CP831" i="1"/>
  <c r="DZ831" i="1" s="1"/>
  <c r="CK204" i="1"/>
  <c r="CG428" i="1"/>
  <c r="CF428" i="1"/>
  <c r="DM428" i="1" s="1"/>
  <c r="CG762" i="1"/>
  <c r="CF762" i="1"/>
  <c r="DM762" i="1" s="1"/>
  <c r="CQ769" i="1"/>
  <c r="CP769" i="1"/>
  <c r="DZ769" i="1" s="1"/>
  <c r="CG577" i="1"/>
  <c r="CF577" i="1"/>
  <c r="DM577" i="1" s="1"/>
  <c r="CG684" i="1"/>
  <c r="CF684" i="1"/>
  <c r="DM684" i="1" s="1"/>
  <c r="CQ790" i="1"/>
  <c r="CP790" i="1"/>
  <c r="DZ790" i="1" s="1"/>
  <c r="CG537" i="1"/>
  <c r="CF537" i="1"/>
  <c r="DM537" i="1" s="1"/>
  <c r="CQ35" i="1"/>
  <c r="CP35" i="1"/>
  <c r="DZ35" i="1" s="1"/>
  <c r="CG644" i="1"/>
  <c r="CF644" i="1"/>
  <c r="DM644" i="1" s="1"/>
  <c r="CG624" i="1"/>
  <c r="CF624" i="1"/>
  <c r="DM624" i="1" s="1"/>
  <c r="CG631" i="1"/>
  <c r="CF631" i="1"/>
  <c r="DM631" i="1" s="1"/>
  <c r="CQ841" i="1"/>
  <c r="CP841" i="1"/>
  <c r="DZ841" i="1" s="1"/>
  <c r="CV732" i="1"/>
  <c r="CU732" i="1"/>
  <c r="EM732" i="1" s="1"/>
  <c r="CL505" i="1"/>
  <c r="CK505" i="1"/>
  <c r="CV779" i="1"/>
  <c r="CU779" i="1"/>
  <c r="EM779" i="1" s="1"/>
  <c r="CV572" i="1"/>
  <c r="CU572" i="1"/>
  <c r="EM572" i="1" s="1"/>
  <c r="CV94" i="1"/>
  <c r="CU94" i="1"/>
  <c r="EM94" i="1" s="1"/>
  <c r="CL952" i="1"/>
  <c r="CK952" i="1"/>
  <c r="CG288" i="1"/>
  <c r="CF288" i="1"/>
  <c r="DM288" i="1" s="1"/>
  <c r="CQ95" i="1"/>
  <c r="CP95" i="1"/>
  <c r="DZ95" i="1" s="1"/>
  <c r="CG821" i="1"/>
  <c r="CF821" i="1"/>
  <c r="DM821" i="1" s="1"/>
  <c r="CQ584" i="1"/>
  <c r="CP584" i="1"/>
  <c r="DZ584" i="1" s="1"/>
  <c r="CQ377" i="1"/>
  <c r="CP377" i="1"/>
  <c r="DZ377" i="1" s="1"/>
  <c r="CG378" i="1"/>
  <c r="CF378" i="1"/>
  <c r="DM378" i="1" s="1"/>
  <c r="CG960" i="1"/>
  <c r="CF960" i="1"/>
  <c r="DM960" i="1" s="1"/>
  <c r="CQ867" i="1"/>
  <c r="CP867" i="1"/>
  <c r="DZ867" i="1" s="1"/>
  <c r="CL17" i="1"/>
  <c r="CK17" i="1"/>
  <c r="CL713" i="1"/>
  <c r="CK713" i="1"/>
  <c r="CL595" i="1"/>
  <c r="CK595" i="1"/>
  <c r="CV831" i="1"/>
  <c r="CU831" i="1"/>
  <c r="EM831" i="1" s="1"/>
  <c r="CL428" i="1"/>
  <c r="CK428" i="1"/>
  <c r="CL762" i="1"/>
  <c r="CK762" i="1"/>
  <c r="CV769" i="1"/>
  <c r="CU769" i="1"/>
  <c r="EM769" i="1" s="1"/>
  <c r="CL577" i="1"/>
  <c r="CK577" i="1"/>
  <c r="CL684" i="1"/>
  <c r="CK684" i="1"/>
  <c r="CV790" i="1"/>
  <c r="CU790" i="1"/>
  <c r="EM790" i="1" s="1"/>
  <c r="CL537" i="1"/>
  <c r="CK537" i="1"/>
  <c r="CV35" i="1"/>
  <c r="CU35" i="1"/>
  <c r="EM35" i="1" s="1"/>
  <c r="CL644" i="1"/>
  <c r="CK644" i="1"/>
  <c r="CL624" i="1"/>
  <c r="CK624" i="1"/>
  <c r="CL631" i="1"/>
  <c r="CK631" i="1"/>
  <c r="CV841" i="1"/>
  <c r="CU841" i="1"/>
  <c r="EM841" i="1" s="1"/>
  <c r="CG58" i="1"/>
  <c r="CF58" i="1"/>
  <c r="DM58" i="1" s="1"/>
  <c r="CQ505" i="1"/>
  <c r="CP505" i="1"/>
  <c r="DZ505" i="1" s="1"/>
  <c r="CG579" i="1"/>
  <c r="CF579" i="1"/>
  <c r="DM579" i="1" s="1"/>
  <c r="CG717" i="1"/>
  <c r="CF717" i="1"/>
  <c r="DM717" i="1" s="1"/>
  <c r="CG555" i="1"/>
  <c r="CF555" i="1"/>
  <c r="DM555" i="1" s="1"/>
  <c r="CQ952" i="1"/>
  <c r="CP952" i="1"/>
  <c r="DZ952" i="1" s="1"/>
  <c r="CL288" i="1"/>
  <c r="CK288" i="1"/>
  <c r="CV95" i="1"/>
  <c r="CU95" i="1"/>
  <c r="EM95" i="1" s="1"/>
  <c r="CL821" i="1"/>
  <c r="CK821" i="1"/>
  <c r="CV584" i="1"/>
  <c r="CU584" i="1"/>
  <c r="EM584" i="1" s="1"/>
  <c r="CV377" i="1"/>
  <c r="CU377" i="1"/>
  <c r="EM377" i="1" s="1"/>
  <c r="CL378" i="1"/>
  <c r="CK378" i="1"/>
  <c r="CL960" i="1"/>
  <c r="CK960" i="1"/>
  <c r="CV867" i="1"/>
  <c r="CU867" i="1"/>
  <c r="EM867" i="1" s="1"/>
  <c r="CG21" i="1"/>
  <c r="CF21" i="1"/>
  <c r="DM21" i="1" s="1"/>
  <c r="CQ713" i="1"/>
  <c r="CP713" i="1"/>
  <c r="DZ713" i="1" s="1"/>
  <c r="CQ595" i="1"/>
  <c r="CP595" i="1"/>
  <c r="DZ595" i="1" s="1"/>
  <c r="CG45" i="1"/>
  <c r="CF45" i="1"/>
  <c r="DM45" i="1" s="1"/>
  <c r="CG598" i="1"/>
  <c r="CF598" i="1"/>
  <c r="DM598" i="1" s="1"/>
  <c r="CG900" i="1"/>
  <c r="CF900" i="1"/>
  <c r="DM900" i="1" s="1"/>
  <c r="CQ428" i="1"/>
  <c r="CP428" i="1"/>
  <c r="DZ428" i="1" s="1"/>
  <c r="CG163" i="1"/>
  <c r="CF163" i="1"/>
  <c r="DM163" i="1" s="1"/>
  <c r="CQ762" i="1"/>
  <c r="CP762" i="1"/>
  <c r="DZ762" i="1" s="1"/>
  <c r="CG811" i="1"/>
  <c r="CF811" i="1"/>
  <c r="DM811" i="1" s="1"/>
  <c r="CG513" i="1"/>
  <c r="CF513" i="1"/>
  <c r="DM513" i="1" s="1"/>
  <c r="CQ577" i="1"/>
  <c r="CP577" i="1"/>
  <c r="CG865" i="1"/>
  <c r="CF865" i="1"/>
  <c r="DM865" i="1" s="1"/>
  <c r="CQ537" i="1"/>
  <c r="CP537" i="1"/>
  <c r="DZ537" i="1" s="1"/>
  <c r="CQ644" i="1"/>
  <c r="CP644" i="1"/>
  <c r="DZ644" i="1" s="1"/>
  <c r="CQ624" i="1"/>
  <c r="CP624" i="1"/>
  <c r="DZ624" i="1" s="1"/>
  <c r="CQ631" i="1"/>
  <c r="CP631" i="1"/>
  <c r="DZ631" i="1" s="1"/>
  <c r="CL58" i="1"/>
  <c r="CK58" i="1"/>
  <c r="CV505" i="1"/>
  <c r="CU505" i="1"/>
  <c r="EM505" i="1" s="1"/>
  <c r="CL579" i="1"/>
  <c r="CK579" i="1"/>
  <c r="CL717" i="1"/>
  <c r="CK717" i="1"/>
  <c r="CL555" i="1"/>
  <c r="CK555" i="1"/>
  <c r="CV952" i="1"/>
  <c r="CU952" i="1"/>
  <c r="EM952" i="1" s="1"/>
  <c r="BZ458" i="1"/>
  <c r="CZ458" i="1" s="1"/>
  <c r="BU360" i="1"/>
  <c r="BU343" i="1"/>
  <c r="BZ684" i="1"/>
  <c r="DL684" i="1" s="1"/>
  <c r="BV533" i="1"/>
  <c r="BZ835" i="1"/>
  <c r="CZ835" i="1" s="1"/>
  <c r="BU595" i="1"/>
  <c r="BV793" i="1"/>
  <c r="BZ204" i="1"/>
  <c r="CZ204" i="1" s="1"/>
  <c r="BZ96" i="1"/>
  <c r="CZ96" i="1" s="1"/>
  <c r="BZ94" i="1"/>
  <c r="DK94" i="1" s="1"/>
  <c r="BZ95" i="1"/>
  <c r="CZ95" i="1" s="1"/>
  <c r="BZ89" i="1"/>
  <c r="CZ89" i="1" s="1"/>
  <c r="BZ171" i="1"/>
  <c r="CZ171" i="1" s="1"/>
  <c r="BZ58" i="1"/>
  <c r="CZ58" i="1" s="1"/>
  <c r="BZ22" i="1"/>
  <c r="CZ22" i="1" s="1"/>
  <c r="BZ35" i="1"/>
  <c r="CZ35" i="1" s="1"/>
  <c r="BZ732" i="1"/>
  <c r="CZ732" i="1" s="1"/>
  <c r="BZ505" i="1"/>
  <c r="CZ505" i="1" s="1"/>
  <c r="BZ579" i="1"/>
  <c r="CZ579" i="1" s="1"/>
  <c r="BZ779" i="1"/>
  <c r="CZ779" i="1" s="1"/>
  <c r="BZ900" i="1"/>
  <c r="CZ900" i="1" s="1"/>
  <c r="BZ428" i="1"/>
  <c r="CZ428" i="1" s="1"/>
  <c r="BZ555" i="1"/>
  <c r="CZ555" i="1" s="1"/>
  <c r="BZ513" i="1"/>
  <c r="CZ513" i="1" s="1"/>
  <c r="BZ577" i="1"/>
  <c r="CZ577" i="1" s="1"/>
  <c r="BZ865" i="1"/>
  <c r="CZ865" i="1" s="1"/>
  <c r="BZ790" i="1"/>
  <c r="DK790" i="1" s="1"/>
  <c r="BZ890" i="1"/>
  <c r="CZ890" i="1" s="1"/>
  <c r="BZ378" i="1"/>
  <c r="CZ378" i="1" s="1"/>
  <c r="BZ960" i="1"/>
  <c r="CZ960" i="1" s="1"/>
  <c r="BZ867" i="1"/>
  <c r="CZ867" i="1" s="1"/>
  <c r="BZ602" i="1"/>
  <c r="CZ602" i="1" s="1"/>
  <c r="BZ537" i="1"/>
  <c r="CZ537" i="1" s="1"/>
  <c r="BZ644" i="1"/>
  <c r="CZ644" i="1" s="1"/>
  <c r="BZ713" i="1"/>
  <c r="CZ713" i="1" s="1"/>
  <c r="BZ831" i="1"/>
  <c r="CZ831" i="1" s="1"/>
  <c r="BZ977" i="1"/>
  <c r="CZ977" i="1" s="1"/>
  <c r="BZ45" i="1"/>
  <c r="CZ45" i="1" s="1"/>
  <c r="BZ598" i="1"/>
  <c r="CZ598" i="1" s="1"/>
  <c r="BZ693" i="1"/>
  <c r="CZ693" i="1" s="1"/>
  <c r="BZ572" i="1"/>
  <c r="DL572" i="1" s="1"/>
  <c r="BZ163" i="1"/>
  <c r="CZ163" i="1" s="1"/>
  <c r="BZ550" i="1"/>
  <c r="CZ550" i="1" s="1"/>
  <c r="BZ717" i="1"/>
  <c r="DL717" i="1" s="1"/>
  <c r="BZ762" i="1"/>
  <c r="CZ762" i="1" s="1"/>
  <c r="BZ769" i="1"/>
  <c r="CZ769" i="1" s="1"/>
  <c r="BZ811" i="1"/>
  <c r="CZ811" i="1" s="1"/>
  <c r="BZ952" i="1"/>
  <c r="CZ952" i="1" s="1"/>
  <c r="BZ288" i="1"/>
  <c r="CZ288" i="1" s="1"/>
  <c r="BZ395" i="1"/>
  <c r="CZ395" i="1" s="1"/>
  <c r="BZ821" i="1"/>
  <c r="CZ821" i="1" s="1"/>
  <c r="BZ584" i="1"/>
  <c r="CZ584" i="1" s="1"/>
  <c r="BZ377" i="1"/>
  <c r="CZ377" i="1" s="1"/>
  <c r="BZ254" i="1"/>
  <c r="CZ254" i="1" s="1"/>
  <c r="BZ21" i="1"/>
  <c r="CZ21" i="1" s="1"/>
  <c r="BZ624" i="1"/>
  <c r="DK624" i="1" s="1"/>
  <c r="BZ631" i="1"/>
  <c r="DL631" i="1" s="1"/>
  <c r="BZ841" i="1"/>
  <c r="DL841" i="1" s="1"/>
  <c r="BV827" i="1"/>
  <c r="BU827" i="1"/>
  <c r="BV311" i="1"/>
  <c r="BU311" i="1"/>
  <c r="BV295" i="1"/>
  <c r="BU295" i="1"/>
  <c r="BU718" i="1"/>
  <c r="BV718" i="1"/>
  <c r="BV333" i="1"/>
  <c r="BU333" i="1"/>
  <c r="BZ472" i="1"/>
  <c r="CZ472" i="1" s="1"/>
  <c r="BV425" i="1"/>
  <c r="BU425" i="1"/>
  <c r="BU521" i="1"/>
  <c r="BU678" i="1"/>
  <c r="BV860" i="1"/>
  <c r="BU326" i="1"/>
  <c r="BU300" i="1"/>
  <c r="BU116" i="1"/>
  <c r="BU331" i="1"/>
  <c r="BU898" i="1"/>
  <c r="BU499" i="1"/>
  <c r="BU883" i="1"/>
  <c r="BV883" i="1"/>
  <c r="BU541" i="1"/>
  <c r="BV541" i="1"/>
  <c r="BU878" i="1"/>
  <c r="BV878" i="1"/>
  <c r="BU937" i="1"/>
  <c r="BV937" i="1"/>
  <c r="BU920" i="1"/>
  <c r="BV920" i="1"/>
  <c r="BU548" i="1"/>
  <c r="BV548" i="1"/>
  <c r="BU540" i="1"/>
  <c r="BV540" i="1"/>
  <c r="BU752" i="1"/>
  <c r="BV752" i="1"/>
  <c r="BU755" i="1"/>
  <c r="BV755" i="1"/>
  <c r="BU655" i="1"/>
  <c r="BV655" i="1"/>
  <c r="BU636" i="1"/>
  <c r="BV636" i="1"/>
  <c r="BU880" i="1"/>
  <c r="BV880" i="1"/>
  <c r="BU796" i="1"/>
  <c r="BV796" i="1"/>
  <c r="BU973" i="1"/>
  <c r="BV973" i="1"/>
  <c r="BU863" i="1"/>
  <c r="BV863" i="1"/>
  <c r="BU568" i="1"/>
  <c r="BV568" i="1"/>
  <c r="BU671" i="1"/>
  <c r="BV671" i="1"/>
  <c r="BU921" i="1"/>
  <c r="BV921" i="1"/>
  <c r="BU538" i="1"/>
  <c r="BV538" i="1"/>
  <c r="BU669" i="1"/>
  <c r="BV669" i="1"/>
  <c r="BU658" i="1"/>
  <c r="BV658" i="1"/>
  <c r="BU812" i="1"/>
  <c r="BV812" i="1"/>
  <c r="BU661" i="1"/>
  <c r="BV661" i="1"/>
  <c r="BU908" i="1"/>
  <c r="BV908" i="1"/>
  <c r="BU549" i="1"/>
  <c r="BV549" i="1"/>
  <c r="BU857" i="1"/>
  <c r="BV857" i="1"/>
  <c r="BU859" i="1"/>
  <c r="BV859" i="1"/>
  <c r="BU509" i="1"/>
  <c r="BV509" i="1"/>
  <c r="BU879" i="1"/>
  <c r="BV879" i="1"/>
  <c r="BU970" i="1"/>
  <c r="BV970" i="1"/>
  <c r="BU711" i="1"/>
  <c r="BV711" i="1"/>
  <c r="BU532" i="1"/>
  <c r="BV532" i="1"/>
  <c r="BU760" i="1"/>
  <c r="BV760" i="1"/>
  <c r="BU858" i="1"/>
  <c r="BV858" i="1"/>
  <c r="BU910" i="1"/>
  <c r="BV910" i="1"/>
  <c r="BU861" i="1"/>
  <c r="BV861" i="1"/>
  <c r="BU753" i="1"/>
  <c r="BV753" i="1"/>
  <c r="BU664" i="1"/>
  <c r="BV664" i="1"/>
  <c r="BU948" i="1"/>
  <c r="BV948" i="1"/>
  <c r="BU963" i="1"/>
  <c r="BV963" i="1"/>
  <c r="BU931" i="1"/>
  <c r="BV931" i="1"/>
  <c r="BU558" i="1"/>
  <c r="BV558" i="1"/>
  <c r="BU909" i="1"/>
  <c r="BV909" i="1"/>
  <c r="BU975" i="1"/>
  <c r="BV975" i="1"/>
  <c r="BU836" i="1"/>
  <c r="BV836" i="1"/>
  <c r="BU971" i="1"/>
  <c r="BV971" i="1"/>
  <c r="BU694" i="1"/>
  <c r="BV694" i="1"/>
  <c r="BU709" i="1"/>
  <c r="BV709" i="1"/>
  <c r="BU968" i="1"/>
  <c r="BV968" i="1"/>
  <c r="BU754" i="1"/>
  <c r="BV754" i="1"/>
  <c r="BU731" i="1"/>
  <c r="BV731" i="1"/>
  <c r="BU972" i="1"/>
  <c r="BV972" i="1"/>
  <c r="BU950" i="1"/>
  <c r="BV950" i="1"/>
  <c r="BU875" i="1"/>
  <c r="BV875" i="1"/>
  <c r="BU535" i="1"/>
  <c r="BV535" i="1"/>
  <c r="BU672" i="1"/>
  <c r="BV672" i="1"/>
  <c r="BU946" i="1"/>
  <c r="BV946" i="1"/>
  <c r="BU761" i="1"/>
  <c r="BV761" i="1"/>
  <c r="BU884" i="1"/>
  <c r="BV884" i="1"/>
  <c r="BU518" i="1"/>
  <c r="BV518" i="1"/>
  <c r="BU553" i="1"/>
  <c r="BV553" i="1"/>
  <c r="BU840" i="1"/>
  <c r="BV840" i="1"/>
  <c r="BU659" i="1"/>
  <c r="BV659" i="1"/>
  <c r="BU938" i="1"/>
  <c r="BV938" i="1"/>
  <c r="BU524" i="1"/>
  <c r="BV524" i="1"/>
  <c r="BU802" i="1"/>
  <c r="BV802" i="1"/>
  <c r="BU915" i="1"/>
  <c r="BV915" i="1"/>
  <c r="BU562" i="1"/>
  <c r="BV562" i="1"/>
  <c r="BU813" i="1"/>
  <c r="BV813" i="1"/>
  <c r="BU710" i="1"/>
  <c r="BV710" i="1"/>
  <c r="BU599" i="1"/>
  <c r="BV599" i="1"/>
  <c r="BU828" i="1"/>
  <c r="BV828" i="1"/>
  <c r="BU947" i="1"/>
  <c r="BV947" i="1"/>
  <c r="BU634" i="1"/>
  <c r="BV634" i="1"/>
  <c r="BU756" i="1"/>
  <c r="BV756" i="1"/>
  <c r="BU953" i="1"/>
  <c r="BV953" i="1"/>
  <c r="BU665" i="1"/>
  <c r="BV665" i="1"/>
  <c r="BU522" i="1"/>
  <c r="BV522" i="1"/>
  <c r="BU722" i="1"/>
  <c r="BV722" i="1"/>
  <c r="BU830" i="1"/>
  <c r="BV830" i="1"/>
  <c r="BU545" i="1"/>
  <c r="BV545" i="1"/>
  <c r="BU641" i="1"/>
  <c r="BV641" i="1"/>
  <c r="BU534" i="1"/>
  <c r="BV534" i="1"/>
  <c r="BU650" i="1"/>
  <c r="BV650" i="1"/>
  <c r="BU565" i="1"/>
  <c r="BV565" i="1"/>
  <c r="BU965" i="1"/>
  <c r="BV965" i="1"/>
  <c r="BU546" i="1"/>
  <c r="BV546" i="1"/>
  <c r="BU640" i="1"/>
  <c r="BV640" i="1"/>
  <c r="BU951" i="1"/>
  <c r="BV951" i="1"/>
  <c r="BU556" i="1"/>
  <c r="BV556" i="1"/>
  <c r="BU966" i="1"/>
  <c r="BV966" i="1"/>
  <c r="BU822" i="1"/>
  <c r="BV822" i="1"/>
  <c r="BU623" i="1"/>
  <c r="BV623" i="1"/>
  <c r="BU725" i="1"/>
  <c r="BV725" i="1"/>
  <c r="BU882" i="1"/>
  <c r="BV882" i="1"/>
  <c r="BU758" i="1"/>
  <c r="BV758" i="1"/>
  <c r="BU933" i="1"/>
  <c r="BV933" i="1"/>
  <c r="BU529" i="1"/>
  <c r="BV529" i="1"/>
  <c r="BU629" i="1"/>
  <c r="BV629" i="1"/>
  <c r="BU824" i="1"/>
  <c r="BV824" i="1"/>
  <c r="BU536" i="1"/>
  <c r="BV536" i="1"/>
  <c r="BU627" i="1"/>
  <c r="BV627" i="1"/>
  <c r="BU978" i="1"/>
  <c r="BV978" i="1"/>
  <c r="BU528" i="1"/>
  <c r="BV528" i="1"/>
  <c r="BU905" i="1"/>
  <c r="BV905" i="1"/>
  <c r="BU919" i="1"/>
  <c r="BV919" i="1"/>
  <c r="BU560" i="1"/>
  <c r="BV560" i="1"/>
  <c r="BU715" i="1"/>
  <c r="BV715" i="1"/>
  <c r="BU667" i="1"/>
  <c r="BV667" i="1"/>
  <c r="BU628" i="1"/>
  <c r="BV628" i="1"/>
  <c r="BU723" i="1"/>
  <c r="BV723" i="1"/>
  <c r="BU757" i="1"/>
  <c r="BV757" i="1"/>
  <c r="BU566" i="1"/>
  <c r="BV566" i="1"/>
  <c r="BU781" i="1"/>
  <c r="BV781" i="1"/>
  <c r="BU949" i="1"/>
  <c r="BV949" i="1"/>
  <c r="BU826" i="1"/>
  <c r="BV826" i="1"/>
  <c r="BU633" i="1"/>
  <c r="BV633" i="1"/>
  <c r="BU685" i="1"/>
  <c r="BV685" i="1"/>
  <c r="BU630" i="1"/>
  <c r="BV630" i="1"/>
  <c r="BU976" i="1"/>
  <c r="BV976" i="1"/>
  <c r="BU911" i="1"/>
  <c r="BV911" i="1"/>
  <c r="BU750" i="1"/>
  <c r="BV750" i="1"/>
  <c r="BU720" i="1"/>
  <c r="BV720" i="1"/>
  <c r="BU564" i="1"/>
  <c r="BV564" i="1"/>
  <c r="BU654" i="1"/>
  <c r="BV654" i="1"/>
  <c r="BU856" i="1"/>
  <c r="BV856" i="1"/>
  <c r="BU736" i="1"/>
  <c r="BV736" i="1"/>
  <c r="BU916" i="1"/>
  <c r="BV916" i="1"/>
  <c r="BU913" i="1"/>
  <c r="BV913" i="1"/>
  <c r="BU914" i="1"/>
  <c r="BV914" i="1"/>
  <c r="BU980" i="1"/>
  <c r="BV980" i="1"/>
  <c r="BU635" i="1"/>
  <c r="BV635" i="1"/>
  <c r="BU814" i="1"/>
  <c r="BV814" i="1"/>
  <c r="BU652" i="1"/>
  <c r="BV652" i="1"/>
  <c r="BU559" i="1"/>
  <c r="BV559" i="1"/>
  <c r="BU515" i="1"/>
  <c r="BV515" i="1"/>
  <c r="BU733" i="1"/>
  <c r="BV733" i="1"/>
  <c r="BU626" i="1"/>
  <c r="BV626" i="1"/>
  <c r="BU670" i="1"/>
  <c r="BV670" i="1"/>
  <c r="BU557" i="1"/>
  <c r="BV557" i="1"/>
  <c r="BU527" i="1"/>
  <c r="BV527" i="1"/>
  <c r="BU724" i="1"/>
  <c r="BV724" i="1"/>
  <c r="BU662" i="1"/>
  <c r="BV662" i="1"/>
  <c r="BU526" i="1"/>
  <c r="BV526" i="1"/>
  <c r="BU656" i="1"/>
  <c r="BV656" i="1"/>
  <c r="BU721" i="1"/>
  <c r="BV721" i="1"/>
  <c r="BU542" i="1"/>
  <c r="BV542" i="1"/>
  <c r="BU639" i="1"/>
  <c r="BV639" i="1"/>
  <c r="BU881" i="1"/>
  <c r="BV881" i="1"/>
  <c r="BU517" i="1"/>
  <c r="BV517" i="1"/>
  <c r="BU823" i="1"/>
  <c r="BV823" i="1"/>
  <c r="BU837" i="1"/>
  <c r="BV837" i="1"/>
  <c r="BU967" i="1"/>
  <c r="BV967" i="1"/>
  <c r="BU708" i="1"/>
  <c r="BV708" i="1"/>
  <c r="BU907" i="1"/>
  <c r="BV907" i="1"/>
  <c r="BU749" i="1"/>
  <c r="BV749" i="1"/>
  <c r="BU714" i="1"/>
  <c r="BV714" i="1"/>
  <c r="BU716" i="1"/>
  <c r="BV716" i="1"/>
  <c r="BU912" i="1"/>
  <c r="BV912" i="1"/>
  <c r="BU554" i="1"/>
  <c r="BV554" i="1"/>
  <c r="BU918" i="1"/>
  <c r="BV918" i="1"/>
  <c r="BU780" i="1"/>
  <c r="BV780" i="1"/>
  <c r="BU945" i="1"/>
  <c r="BV945" i="1"/>
  <c r="BU964" i="1"/>
  <c r="BV964" i="1"/>
  <c r="BU530" i="1"/>
  <c r="BV530" i="1"/>
  <c r="BU855" i="1"/>
  <c r="BV855" i="1"/>
  <c r="BU525" i="1"/>
  <c r="BV525" i="1"/>
  <c r="BU632" i="1"/>
  <c r="BV632" i="1"/>
  <c r="BU961" i="1"/>
  <c r="BV961" i="1"/>
  <c r="BU657" i="1"/>
  <c r="BV657" i="1"/>
  <c r="BU977" i="1"/>
  <c r="BV977" i="1"/>
  <c r="BU483" i="1"/>
  <c r="BV483" i="1"/>
  <c r="BU484" i="1"/>
  <c r="BV484" i="1"/>
  <c r="BU523" i="1"/>
  <c r="BV523" i="1"/>
  <c r="BU751" i="1"/>
  <c r="BV751" i="1"/>
  <c r="BU660" i="1"/>
  <c r="BV660" i="1"/>
  <c r="BU543" i="1"/>
  <c r="BV543" i="1"/>
  <c r="BU547" i="1"/>
  <c r="BV547" i="1"/>
  <c r="BU886" i="1"/>
  <c r="BV886" i="1"/>
  <c r="BU917" i="1"/>
  <c r="BV917" i="1"/>
  <c r="BU653" i="1"/>
  <c r="BV653" i="1"/>
  <c r="BU759" i="1"/>
  <c r="BV759" i="1"/>
  <c r="BU637" i="1"/>
  <c r="BV637" i="1"/>
  <c r="BU482" i="1"/>
  <c r="BV482" i="1"/>
  <c r="BU264" i="1"/>
  <c r="BU501" i="1"/>
  <c r="BU55" i="1"/>
  <c r="BU576" i="1"/>
  <c r="BU6" i="1"/>
  <c r="BU187" i="1"/>
  <c r="BU214" i="1"/>
  <c r="BU139" i="1"/>
  <c r="BU108" i="1"/>
  <c r="BU328" i="1"/>
  <c r="BU405" i="1"/>
  <c r="BU196" i="1"/>
  <c r="BU36" i="1"/>
  <c r="BU13" i="1"/>
  <c r="BU744" i="1"/>
  <c r="BU298" i="1"/>
  <c r="BU748" i="1"/>
  <c r="BU429" i="1"/>
  <c r="BU50" i="1"/>
  <c r="BU56" i="1"/>
  <c r="BU161" i="1"/>
  <c r="BU162" i="1"/>
  <c r="BU506" i="1"/>
  <c r="BU477" i="1"/>
  <c r="BU490" i="1"/>
  <c r="BU166" i="1"/>
  <c r="BU98" i="1"/>
  <c r="BU59" i="1"/>
  <c r="BU504" i="1"/>
  <c r="BU281" i="1"/>
  <c r="BU689" i="1"/>
  <c r="BU189" i="1"/>
  <c r="BU901" i="1"/>
  <c r="BU306" i="1"/>
  <c r="BU12" i="1"/>
  <c r="BU580" i="1"/>
  <c r="BU9" i="1"/>
  <c r="BU338" i="1"/>
  <c r="BU467" i="1"/>
  <c r="BU123" i="1"/>
  <c r="BU151" i="1"/>
  <c r="BU702" i="1"/>
  <c r="BU854" i="1"/>
  <c r="BU54" i="1"/>
  <c r="BU799" i="1"/>
  <c r="BU396" i="1"/>
  <c r="BU246" i="1"/>
  <c r="BU271" i="1"/>
  <c r="BU475" i="1"/>
  <c r="BU355" i="1"/>
  <c r="BU573" i="1"/>
  <c r="BU411" i="1"/>
  <c r="BU155" i="1"/>
  <c r="BU362" i="1"/>
  <c r="BU563" i="1"/>
  <c r="BU91" i="1"/>
  <c r="BU437" i="1"/>
  <c r="BU255" i="1"/>
  <c r="BU487" i="1"/>
  <c r="BU138" i="1"/>
  <c r="BU519" i="1"/>
  <c r="BU795" i="1"/>
  <c r="BU387" i="1"/>
  <c r="BU958" i="1"/>
  <c r="BU464" i="1"/>
  <c r="BU621" i="1"/>
  <c r="BU109" i="1"/>
  <c r="BU959" i="1"/>
  <c r="BU420" i="1"/>
  <c r="BU251" i="1"/>
  <c r="BU354" i="1"/>
  <c r="BU278" i="1"/>
  <c r="BU222" i="1"/>
  <c r="BU457" i="1"/>
  <c r="BU385" i="1"/>
  <c r="BU393" i="1"/>
  <c r="BU403" i="1"/>
  <c r="BU745" i="1"/>
  <c r="BU609" i="1"/>
  <c r="BU447" i="1"/>
  <c r="BU932" i="1"/>
  <c r="BU367" i="1"/>
  <c r="BU448" i="1"/>
  <c r="BU619" i="1"/>
  <c r="BU181" i="1"/>
  <c r="BU492" i="1"/>
  <c r="BU939" i="1"/>
  <c r="BU904" i="1"/>
  <c r="BU167" i="1"/>
  <c r="BU399" i="1"/>
  <c r="BU455" i="1"/>
  <c r="BU160" i="1"/>
  <c r="BU65" i="1"/>
  <c r="BU472" i="1"/>
  <c r="BU223" i="1"/>
  <c r="BU99" i="1"/>
  <c r="BU67" i="1"/>
  <c r="BU146" i="1"/>
  <c r="BU433" i="1"/>
  <c r="BU416" i="1"/>
  <c r="BU571" i="1"/>
  <c r="BU434" i="1"/>
  <c r="BU79" i="1"/>
  <c r="BU384" i="1"/>
  <c r="BU137" i="1"/>
  <c r="BU942" i="1"/>
  <c r="BU453" i="1"/>
  <c r="BU31" i="1"/>
  <c r="BU614" i="1"/>
  <c r="BU257" i="1"/>
  <c r="BU782" i="1"/>
  <c r="BU208" i="1"/>
  <c r="BU445" i="1"/>
  <c r="BU277" i="1"/>
  <c r="BU182" i="1"/>
  <c r="BU274" i="1"/>
  <c r="BU561" i="1"/>
  <c r="BU342" i="1"/>
  <c r="BU617" i="1"/>
  <c r="BU500" i="1"/>
  <c r="BU120" i="1"/>
  <c r="BU808" i="1"/>
  <c r="BU28" i="1"/>
  <c r="BU673" i="1"/>
  <c r="BU195" i="1"/>
  <c r="BU471" i="1"/>
  <c r="BU106" i="1"/>
  <c r="BU304" i="1"/>
  <c r="BU612" i="1"/>
  <c r="BU114" i="1"/>
  <c r="BU324" i="1"/>
  <c r="BU877" i="1"/>
  <c r="BU943" i="1"/>
  <c r="BU686" i="1"/>
  <c r="BU648" i="1"/>
  <c r="BU820" i="1"/>
  <c r="BU72" i="1"/>
  <c r="BU279" i="1"/>
  <c r="BU150" i="1"/>
  <c r="BU143" i="1"/>
  <c r="BU100" i="1"/>
  <c r="BU358" i="1"/>
  <c r="BU88" i="1"/>
  <c r="BU168" i="1"/>
  <c r="BU190" i="1"/>
  <c r="BU503" i="1"/>
  <c r="BU209" i="1"/>
  <c r="BU148" i="1"/>
  <c r="BU922" i="1"/>
  <c r="BU93" i="1"/>
  <c r="BU449" i="1"/>
  <c r="BU27" i="1"/>
  <c r="BU339" i="1"/>
  <c r="BU23" i="1"/>
  <c r="BU10" i="1"/>
  <c r="BU41" i="1"/>
  <c r="BU481" i="1"/>
  <c r="BU357" i="1"/>
  <c r="BU263" i="1"/>
  <c r="BU318" i="1"/>
  <c r="BU261" i="1"/>
  <c r="BU282" i="1"/>
  <c r="BU692" i="1"/>
  <c r="BU872" i="1"/>
  <c r="BU462" i="1"/>
  <c r="BU574" i="1"/>
  <c r="BU690" i="1"/>
  <c r="BU233" i="1"/>
  <c r="BU230" i="1"/>
  <c r="BU778" i="1"/>
  <c r="BU730" i="1"/>
  <c r="BU307" i="1"/>
  <c r="BU236" i="1"/>
  <c r="BU15" i="1"/>
  <c r="BU765" i="1"/>
  <c r="BU581" i="1"/>
  <c r="BU853" i="1"/>
  <c r="BU934" i="1"/>
  <c r="BU293" i="1"/>
  <c r="BU454" i="1"/>
  <c r="BU463" i="1"/>
  <c r="BU741" i="1"/>
  <c r="BU322" i="1"/>
  <c r="BU642" i="1"/>
  <c r="BU590" i="1"/>
  <c r="BU351" i="1"/>
  <c r="BU809" i="1"/>
  <c r="BU512" i="1"/>
  <c r="BU419" i="1"/>
  <c r="BU606" i="1"/>
  <c r="BU154" i="1"/>
  <c r="BU514" i="1"/>
  <c r="BU666" i="1"/>
  <c r="BU371" i="1"/>
  <c r="BU466" i="1"/>
  <c r="BU845" i="1"/>
  <c r="BU825" i="1"/>
  <c r="BU703" i="1"/>
  <c r="BU680" i="1"/>
  <c r="BU289" i="1"/>
  <c r="BU286" i="1"/>
  <c r="BU291" i="1"/>
  <c r="BU126" i="1"/>
  <c r="BU415" i="1"/>
  <c r="BU928" i="1"/>
  <c r="BU312" i="1"/>
  <c r="BU496" i="1"/>
  <c r="BU697" i="1"/>
  <c r="BU816" i="1"/>
  <c r="BU211" i="1"/>
  <c r="BU149" i="1"/>
  <c r="BU610" i="1"/>
  <c r="BU570" i="1"/>
  <c r="BU152" i="1"/>
  <c r="BU26" i="1"/>
  <c r="BU838" i="1"/>
  <c r="BU891" i="1"/>
  <c r="BU460" i="1"/>
  <c r="BU474" i="1"/>
  <c r="BU43" i="1"/>
  <c r="BU418" i="1"/>
  <c r="BU124" i="1"/>
  <c r="BU191" i="1"/>
  <c r="BU864" i="1"/>
  <c r="BU119" i="1"/>
  <c r="BU510" i="1"/>
  <c r="BU86" i="1"/>
  <c r="BU216" i="1"/>
  <c r="BU784" i="1"/>
  <c r="BU691" i="1"/>
  <c r="BU40" i="1"/>
  <c r="BU776" i="1"/>
  <c r="BU408" i="1"/>
  <c r="BU249" i="1"/>
  <c r="BU294" i="1"/>
  <c r="BU743" i="1"/>
  <c r="BU906" i="1"/>
  <c r="BU747" i="1"/>
  <c r="BU134" i="1"/>
  <c r="BU47" i="1"/>
  <c r="BU165" i="1"/>
  <c r="BU361" i="1"/>
  <c r="BU974" i="1"/>
  <c r="BU52" i="1"/>
  <c r="BU787" i="1"/>
  <c r="BU260" i="1"/>
  <c r="BU803" i="1"/>
  <c r="BU700" i="1"/>
  <c r="BU332" i="1"/>
  <c r="BU616" i="1"/>
  <c r="BU20" i="1"/>
  <c r="BU412" i="1"/>
  <c r="BU497" i="1"/>
  <c r="BU262" i="1"/>
  <c r="BU698" i="1"/>
  <c r="BU42" i="1"/>
  <c r="BU409" i="1"/>
  <c r="BU962" i="1"/>
  <c r="BU366" i="1"/>
  <c r="BU849" i="1"/>
  <c r="BU611" i="1"/>
  <c r="BU728" i="1"/>
  <c r="BU323" i="1"/>
  <c r="BU231" i="1"/>
  <c r="BU508" i="1"/>
  <c r="BU252" i="1"/>
  <c r="BU450" i="1"/>
  <c r="BU199" i="1"/>
  <c r="BU391" i="1"/>
  <c r="BU61" i="1"/>
  <c r="BU421" i="1"/>
  <c r="BU11" i="1"/>
  <c r="BU8" i="1"/>
  <c r="BU266" i="1"/>
  <c r="BU346" i="1"/>
  <c r="BU210" i="1"/>
  <c r="BU234" i="1"/>
  <c r="BU76" i="1"/>
  <c r="BU121" i="1"/>
  <c r="BU104" i="1"/>
  <c r="BU321" i="1"/>
  <c r="BU253" i="1"/>
  <c r="BU87" i="1"/>
  <c r="BU144" i="1"/>
  <c r="BU217" i="1"/>
  <c r="BU479" i="1"/>
  <c r="BU370" i="1"/>
  <c r="BU465" i="1"/>
  <c r="BU899" i="1"/>
  <c r="BU435" i="1"/>
  <c r="BU128" i="1"/>
  <c r="BU213" i="1"/>
  <c r="BU224" i="1"/>
  <c r="BU413" i="1"/>
  <c r="BU212" i="1"/>
  <c r="BU159" i="1"/>
  <c r="BU203" i="1"/>
  <c r="BU2" i="1"/>
  <c r="BU37" i="1"/>
  <c r="BU227" i="1"/>
  <c r="BU604" i="1"/>
  <c r="BU649" i="1"/>
  <c r="BU83" i="1"/>
  <c r="BU461" i="1"/>
  <c r="BU172" i="1"/>
  <c r="BU620" i="1"/>
  <c r="BU683" i="1"/>
  <c r="BU111" i="1"/>
  <c r="BU585" i="1"/>
  <c r="BU107" i="1"/>
  <c r="BU712" i="1"/>
  <c r="BU589" i="1"/>
  <c r="BU44" i="1"/>
  <c r="BU424" i="1"/>
  <c r="BU594" i="1"/>
  <c r="BU502" i="1"/>
  <c r="BU511" i="1"/>
  <c r="BU469" i="1"/>
  <c r="BU352" i="1"/>
  <c r="BU791" i="1"/>
  <c r="BU75" i="1"/>
  <c r="BU663" i="1"/>
  <c r="BU309" i="1"/>
  <c r="BU485" i="1"/>
  <c r="BU334" i="1"/>
  <c r="BU593" i="1"/>
  <c r="BU887" i="1"/>
  <c r="BU364" i="1"/>
  <c r="BU386" i="1"/>
  <c r="BU394" i="1"/>
  <c r="BU892" i="1"/>
  <c r="BU679" i="1"/>
  <c r="BU207" i="1"/>
  <c r="BU552" i="1"/>
  <c r="BU177" i="1"/>
  <c r="BU113" i="1"/>
  <c r="BU349" i="1"/>
  <c r="BU232" i="1"/>
  <c r="BU544" i="1"/>
  <c r="BU228" i="1"/>
  <c r="BU127" i="1"/>
  <c r="BU316" i="1"/>
  <c r="BU80" i="1"/>
  <c r="BU51" i="1"/>
  <c r="BU287" i="1"/>
  <c r="BU955" i="1"/>
  <c r="BU268" i="1"/>
  <c r="BU687" i="1"/>
  <c r="BU742" i="1"/>
  <c r="BU69" i="1"/>
  <c r="BU819" i="1"/>
  <c r="BU4" i="1"/>
  <c r="BU38" i="1"/>
  <c r="BU592" i="1"/>
  <c r="BU422" i="1"/>
  <c r="BU646" i="1"/>
  <c r="BU24" i="1"/>
  <c r="BU184" i="1"/>
  <c r="BU197" i="1"/>
  <c r="BU740" i="1"/>
  <c r="BU365" i="1"/>
  <c r="BU807" i="1"/>
  <c r="BU844" i="1"/>
  <c r="BU696" i="1"/>
  <c r="BU456" i="1"/>
  <c r="BU480" i="1"/>
  <c r="BU188" i="1"/>
  <c r="BU388" i="1"/>
  <c r="BU132" i="1"/>
  <c r="BU956" i="1"/>
  <c r="BU441" i="1"/>
  <c r="BU275" i="1"/>
  <c r="BU314" i="1"/>
  <c r="BU308" i="1"/>
  <c r="BU29" i="1"/>
  <c r="BU142" i="1"/>
  <c r="BU297" i="1"/>
  <c r="BU5" i="1"/>
  <c r="BU202" i="1"/>
  <c r="BU707" i="1"/>
  <c r="BU296" i="1"/>
  <c r="BU873" i="1"/>
  <c r="BU70" i="1"/>
  <c r="BU185" i="1"/>
  <c r="BU773" i="1"/>
  <c r="BU235" i="1"/>
  <c r="BU256" i="1"/>
  <c r="BU153" i="1"/>
  <c r="BU356" i="1"/>
  <c r="BU39" i="1"/>
  <c r="BU225" i="1"/>
  <c r="BU805" i="1"/>
  <c r="BU258" i="1"/>
  <c r="BU516" i="1"/>
  <c r="BU206" i="1"/>
  <c r="BU954" i="1"/>
  <c r="BU303" i="1"/>
  <c r="BU737" i="1"/>
  <c r="BU310" i="1"/>
  <c r="BU588" i="1"/>
  <c r="BU337" i="1"/>
  <c r="BU647" i="1"/>
  <c r="BU335" i="1"/>
  <c r="BU638" i="1"/>
  <c r="BU427" i="1"/>
  <c r="BU486" i="1"/>
  <c r="BU156" i="1"/>
  <c r="BU402" i="1"/>
  <c r="BU794" i="1"/>
  <c r="BU175" i="1"/>
  <c r="BU705" i="1"/>
  <c r="BU118" i="1"/>
  <c r="BU92" i="1"/>
  <c r="BU444" i="1"/>
  <c r="BU788" i="1"/>
  <c r="BU470" i="1"/>
  <c r="BU170" i="1"/>
  <c r="BU158" i="1"/>
  <c r="BU193" i="1"/>
  <c r="BU319" i="1"/>
  <c r="BU46" i="1"/>
  <c r="BU704" i="1"/>
  <c r="BU131" i="1"/>
  <c r="BU186" i="1"/>
  <c r="BU407" i="1"/>
  <c r="BU57" i="1"/>
  <c r="BU130" i="1"/>
  <c r="BU868" i="1"/>
  <c r="BU169" i="1"/>
  <c r="BU695" i="1"/>
  <c r="BU507" i="1"/>
  <c r="BU327" i="1"/>
  <c r="BU242" i="1"/>
  <c r="BU375" i="1"/>
  <c r="BU871" i="1"/>
  <c r="BU81" i="1"/>
  <c r="BU768" i="1"/>
  <c r="BU140" i="1"/>
  <c r="BU237" i="1"/>
  <c r="BU941" i="1"/>
  <c r="BU494" i="1"/>
  <c r="BU259" i="1"/>
  <c r="BU771" i="1"/>
  <c r="BU302" i="1"/>
  <c r="BU85" i="1"/>
  <c r="BU706" i="1"/>
  <c r="BU173" i="1"/>
  <c r="BU7" i="1"/>
  <c r="BU136" i="1"/>
  <c r="BU401" i="1"/>
  <c r="BU432" i="1"/>
  <c r="BU567" i="1"/>
  <c r="BU244" i="1"/>
  <c r="BU893" i="1"/>
  <c r="BU622" i="1"/>
  <c r="BU368" i="1"/>
  <c r="BU957" i="1"/>
  <c r="BU668" i="1"/>
  <c r="BU389" i="1"/>
  <c r="BU601" i="1"/>
  <c r="BU888" i="1"/>
  <c r="BU615" i="1"/>
  <c r="BU431" i="1"/>
  <c r="BU439" i="1"/>
  <c r="BU870" i="1"/>
  <c r="BU774" i="1"/>
  <c r="BU14" i="1"/>
  <c r="BU112" i="1"/>
  <c r="BU194" i="1"/>
  <c r="BU157" i="1"/>
  <c r="BU78" i="1"/>
  <c r="BU226" i="1"/>
  <c r="BU220" i="1"/>
  <c r="BU575" i="1"/>
  <c r="BU135" i="1"/>
  <c r="BU270" i="1"/>
  <c r="BU344" i="1"/>
  <c r="BU927" i="1"/>
  <c r="BU734" i="1"/>
  <c r="BU766" i="1"/>
  <c r="BU423" i="1"/>
  <c r="BU183" i="1"/>
  <c r="BU777" i="1"/>
  <c r="BU770" i="1"/>
  <c r="BU404" i="1"/>
  <c r="BU764" i="1"/>
  <c r="BU240" i="1"/>
  <c r="BU489" i="1"/>
  <c r="BU200" i="1"/>
  <c r="BU923" i="1"/>
  <c r="BU772" i="1"/>
  <c r="BU792" i="1"/>
  <c r="BU49" i="1"/>
  <c r="BU238" i="1"/>
  <c r="BU597" i="1"/>
  <c r="BU241" i="1"/>
  <c r="BU587" i="1"/>
  <c r="BU446" i="1"/>
  <c r="BU285" i="1"/>
  <c r="BU284" i="1"/>
  <c r="BU925" i="1"/>
  <c r="BU77" i="1"/>
  <c r="BU569" i="1"/>
  <c r="BU71" i="1"/>
  <c r="BU84" i="1"/>
  <c r="BU400" i="1"/>
  <c r="BU117" i="1"/>
  <c r="BU643" i="1"/>
  <c r="BU340" i="1"/>
  <c r="BU786" i="1"/>
  <c r="BU292" i="1"/>
  <c r="BU618" i="1"/>
  <c r="BU25" i="1"/>
  <c r="BU767" i="1"/>
  <c r="BU701" i="1"/>
  <c r="BU299" i="1"/>
  <c r="BU390" i="1"/>
  <c r="BU451" i="1"/>
  <c r="BU468" i="1"/>
  <c r="BU329" i="1"/>
  <c r="BU775" i="1"/>
  <c r="BU101" i="1"/>
  <c r="BU179" i="1"/>
  <c r="BU605" i="1"/>
  <c r="BU325" i="1"/>
  <c r="BU847" i="1"/>
  <c r="BU495" i="1"/>
  <c r="BU174" i="1"/>
  <c r="BU248" i="1"/>
  <c r="BU929" i="1"/>
  <c r="BU290" i="1"/>
  <c r="BU645" i="1"/>
  <c r="BU866" i="1"/>
  <c r="BU452" i="1"/>
  <c r="BU869" i="1"/>
  <c r="BU763" i="1"/>
  <c r="BU60" i="1"/>
  <c r="BU305" i="1"/>
  <c r="BU834" i="1"/>
  <c r="BU806" i="1"/>
  <c r="BU476" i="1"/>
  <c r="BU430" i="1"/>
  <c r="BU531" i="1"/>
  <c r="BU178" i="1"/>
  <c r="BU699" i="1"/>
  <c r="BU392" i="1"/>
  <c r="BU442" i="1"/>
  <c r="BU198" i="1"/>
  <c r="BU903" i="1"/>
  <c r="BU520" i="1"/>
  <c r="BU440" i="1"/>
  <c r="BU283" i="1"/>
  <c r="BU397" i="1"/>
  <c r="BU82" i="1"/>
  <c r="BU221" i="1"/>
  <c r="BU651" i="1"/>
  <c r="BU215" i="1"/>
  <c r="BU229" i="1"/>
  <c r="BU180" i="1"/>
  <c r="BU192" i="1"/>
  <c r="BU410" i="1"/>
  <c r="BU491" i="1"/>
  <c r="BU125" i="1"/>
  <c r="BU613" i="1"/>
  <c r="BU850" i="1"/>
  <c r="BU738" i="1"/>
  <c r="BU129" i="1"/>
  <c r="BU205" i="1"/>
  <c r="BU373" i="1"/>
  <c r="BU345" i="1"/>
  <c r="BU133" i="1"/>
  <c r="BU810" i="1"/>
  <c r="BU66" i="1"/>
  <c r="BU586" i="1"/>
  <c r="BU68" i="1"/>
  <c r="BU369" i="1"/>
  <c r="BU34" i="1"/>
  <c r="BU800" i="1"/>
  <c r="BU815" i="1"/>
  <c r="BU676" i="1"/>
  <c r="BU141" i="1"/>
  <c r="BU265" i="1"/>
  <c r="BU18" i="1"/>
  <c r="BU889" i="1"/>
  <c r="BU243" i="1"/>
  <c r="BU876" i="1"/>
  <c r="BU63" i="1"/>
  <c r="BU829" i="1"/>
  <c r="BU438" i="1"/>
  <c r="BU53" i="1"/>
  <c r="BU851" i="1"/>
  <c r="BU317" i="1"/>
  <c r="BU459" i="1"/>
  <c r="BU250" i="1"/>
  <c r="BU147" i="1"/>
  <c r="BU473" i="1"/>
  <c r="BU103" i="1"/>
  <c r="BU675" i="1"/>
  <c r="BU376" i="1"/>
  <c r="BU110" i="1"/>
  <c r="BU578" i="1"/>
  <c r="BU320" i="1"/>
  <c r="BU818" i="1"/>
  <c r="BU493" i="1"/>
  <c r="BU443" i="1"/>
  <c r="BU382" i="1"/>
  <c r="BU783" i="1"/>
  <c r="BU681" i="1"/>
  <c r="BU398" i="1"/>
  <c r="BU583" i="1"/>
  <c r="BU218" i="1"/>
  <c r="BU164" i="1"/>
  <c r="BU276" i="1"/>
  <c r="BU897" i="1"/>
  <c r="BU688" i="1"/>
  <c r="BU896" i="1"/>
  <c r="BU625" i="1"/>
  <c r="BU176" i="1"/>
  <c r="BU105" i="1"/>
  <c r="BU894" i="1"/>
  <c r="BU280" i="1"/>
  <c r="BU16" i="1"/>
  <c r="BU115" i="1"/>
  <c r="BU874" i="1"/>
  <c r="BU596" i="1"/>
  <c r="BU379" i="1"/>
  <c r="BU895" i="1"/>
  <c r="BU3" i="1"/>
  <c r="BU607" i="1"/>
  <c r="BU374" i="1"/>
  <c r="BU269" i="1"/>
  <c r="BU789" i="1"/>
  <c r="BU201" i="1"/>
  <c r="BU852" i="1"/>
  <c r="BB614" i="1"/>
  <c r="BB926" i="1"/>
  <c r="BM589" i="1"/>
  <c r="BM107" i="1"/>
  <c r="BM389" i="1"/>
  <c r="BM280" i="1"/>
  <c r="BM826" i="1"/>
  <c r="BM104" i="1"/>
  <c r="BM126" i="1"/>
  <c r="BM351" i="1"/>
  <c r="BM339" i="1"/>
  <c r="BM869" i="1"/>
  <c r="BM491" i="1"/>
  <c r="BM385" i="1"/>
  <c r="BM894" i="1"/>
  <c r="BM404" i="1"/>
  <c r="BM539" i="1"/>
  <c r="BM148" i="1"/>
  <c r="BM835" i="1"/>
  <c r="BM517" i="1"/>
  <c r="BM511" i="1"/>
  <c r="BM481" i="1"/>
  <c r="BM371" i="1"/>
  <c r="BM69" i="1"/>
  <c r="BM324" i="1"/>
  <c r="BM556" i="1"/>
  <c r="BM244" i="1"/>
  <c r="BM437" i="1"/>
  <c r="BM321" i="1"/>
  <c r="BM819" i="1"/>
  <c r="BM293" i="1"/>
  <c r="BM922" i="1"/>
  <c r="BM635" i="1"/>
  <c r="BM355" i="1"/>
  <c r="BM384" i="1"/>
  <c r="BM974" i="1"/>
  <c r="BM585" i="1"/>
  <c r="BM52" i="1"/>
  <c r="BM795" i="1"/>
  <c r="BM695" i="1"/>
  <c r="BM603" i="1"/>
  <c r="BM335" i="1"/>
  <c r="BM962" i="1"/>
  <c r="BM686" i="1"/>
  <c r="BM250" i="1"/>
  <c r="BM802" i="1"/>
  <c r="BM567" i="1"/>
  <c r="BM53" i="1"/>
  <c r="BM103" i="1"/>
  <c r="BM317" i="1"/>
  <c r="BM934" i="1"/>
  <c r="BM45" i="1"/>
  <c r="BM258" i="1"/>
  <c r="BM666" i="1"/>
  <c r="BM845" i="1"/>
  <c r="BM369" i="1"/>
  <c r="BM951" i="1"/>
  <c r="BM794" i="1"/>
  <c r="BM125" i="1"/>
  <c r="BM586" i="1"/>
  <c r="BM255" i="1"/>
  <c r="BM929" i="1"/>
  <c r="BM613" i="1"/>
  <c r="BM809" i="1"/>
  <c r="BM424" i="1"/>
  <c r="BM949" i="1"/>
  <c r="BM357" i="1"/>
  <c r="BM432" i="1"/>
  <c r="BM261" i="1"/>
  <c r="BM338" i="1"/>
  <c r="BM161" i="1"/>
  <c r="BM490" i="1"/>
  <c r="BM91" i="1"/>
  <c r="BM298" i="1"/>
  <c r="BM622" i="1"/>
  <c r="BM796" i="1"/>
  <c r="BM712" i="1"/>
  <c r="BM563" i="1"/>
  <c r="BM760" i="1"/>
  <c r="BM668" i="1"/>
  <c r="BM16" i="1"/>
  <c r="BM926" i="1"/>
  <c r="BM791" i="1"/>
  <c r="BM456" i="1"/>
  <c r="BM320" i="1"/>
  <c r="BM954" i="1"/>
  <c r="BM943" i="1"/>
  <c r="BM851" i="1"/>
  <c r="BM495" i="1"/>
  <c r="BM352" i="1"/>
  <c r="BM646" i="1"/>
  <c r="BM516" i="1"/>
  <c r="BM200" i="1"/>
  <c r="BM815" i="1"/>
  <c r="BM606" i="1"/>
  <c r="BM640" i="1"/>
  <c r="BM893" i="1"/>
  <c r="BM272" i="1"/>
  <c r="BM87" i="1"/>
  <c r="BM592" i="1"/>
  <c r="BM877" i="1"/>
  <c r="BM44" i="1"/>
  <c r="BM368" i="1"/>
  <c r="BM799" i="1"/>
  <c r="BM957" i="1"/>
  <c r="BM263" i="1"/>
  <c r="BM614" i="1"/>
  <c r="BM289" i="1"/>
  <c r="BM422" i="1"/>
  <c r="BM24" i="1"/>
  <c r="DL628" i="1" l="1"/>
  <c r="CZ628" i="1"/>
  <c r="DX319" i="1"/>
  <c r="EV306" i="1"/>
  <c r="EX674" i="1"/>
  <c r="EV434" i="1"/>
  <c r="EX530" i="1"/>
  <c r="EK751" i="1"/>
  <c r="EY774" i="1"/>
  <c r="EM30" i="1"/>
  <c r="EX30" i="1"/>
  <c r="CZ885" i="1"/>
  <c r="DJ885" i="1"/>
  <c r="EM62" i="1"/>
  <c r="EX62" i="1"/>
  <c r="EV62" i="1"/>
  <c r="EM944" i="1"/>
  <c r="EW944" i="1"/>
  <c r="DY36" i="1"/>
  <c r="DK782" i="1"/>
  <c r="DJ213" i="1"/>
  <c r="DI327" i="1"/>
  <c r="DI646" i="1"/>
  <c r="CZ879" i="1"/>
  <c r="DI533" i="1"/>
  <c r="DW744" i="1"/>
  <c r="DX116" i="1"/>
  <c r="CZ140" i="1"/>
  <c r="DW592" i="1"/>
  <c r="DW116" i="1"/>
  <c r="CZ9" i="1"/>
  <c r="DI621" i="1"/>
  <c r="DK690" i="1"/>
  <c r="DI690" i="1"/>
  <c r="DJ843" i="1"/>
  <c r="DV255" i="1"/>
  <c r="DX701" i="1"/>
  <c r="DY157" i="1"/>
  <c r="DV439" i="1"/>
  <c r="DV698" i="1"/>
  <c r="EW62" i="1"/>
  <c r="EX944" i="1"/>
  <c r="EY62" i="1"/>
  <c r="EY753" i="1"/>
  <c r="EK63" i="1"/>
  <c r="EJ350" i="1"/>
  <c r="DY116" i="1"/>
  <c r="EW54" i="1"/>
  <c r="EV357" i="1"/>
  <c r="EW549" i="1"/>
  <c r="EY908" i="1"/>
  <c r="EV12" i="1"/>
  <c r="EY420" i="1"/>
  <c r="EW434" i="1"/>
  <c r="EK6" i="1"/>
  <c r="EI476" i="1"/>
  <c r="EY674" i="1"/>
  <c r="EI775" i="1"/>
  <c r="EY530" i="1"/>
  <c r="EJ751" i="1"/>
  <c r="EL390" i="1"/>
  <c r="EJ583" i="1"/>
  <c r="EJ201" i="1"/>
  <c r="EJ250" i="1"/>
  <c r="EW317" i="1"/>
  <c r="EK554" i="1"/>
  <c r="EL283" i="1"/>
  <c r="EW793" i="1"/>
  <c r="DJ930" i="1"/>
  <c r="EY33" i="1"/>
  <c r="DL289" i="1"/>
  <c r="CZ289" i="1"/>
  <c r="DY90" i="1"/>
  <c r="EL359" i="1"/>
  <c r="EJ359" i="1"/>
  <c r="DW90" i="1"/>
  <c r="DJ936" i="1"/>
  <c r="EI359" i="1"/>
  <c r="EV33" i="1"/>
  <c r="DV90" i="1"/>
  <c r="DV924" i="1"/>
  <c r="EV267" i="1"/>
  <c r="EI406" i="1"/>
  <c r="DJ313" i="1"/>
  <c r="DL936" i="1"/>
  <c r="DY28" i="1"/>
  <c r="DX366" i="1"/>
  <c r="DX592" i="1"/>
  <c r="DX565" i="1"/>
  <c r="DI140" i="1"/>
  <c r="DJ272" i="1"/>
  <c r="DI875" i="1"/>
  <c r="DI268" i="1"/>
  <c r="DI730" i="1"/>
  <c r="DJ166" i="1"/>
  <c r="DI339" i="1"/>
  <c r="DK327" i="1"/>
  <c r="DL120" i="1"/>
  <c r="DJ11" i="1"/>
  <c r="DW470" i="1"/>
  <c r="DV634" i="1"/>
  <c r="DI367" i="1"/>
  <c r="DJ937" i="1"/>
  <c r="DW36" i="1"/>
  <c r="DL351" i="1"/>
  <c r="DK879" i="1"/>
  <c r="DV704" i="1"/>
  <c r="DW611" i="1"/>
  <c r="DV209" i="1"/>
  <c r="DJ120" i="1"/>
  <c r="DW255" i="1"/>
  <c r="DL272" i="1"/>
  <c r="DV701" i="1"/>
  <c r="DW65" i="1"/>
  <c r="DX157" i="1"/>
  <c r="DW698" i="1"/>
  <c r="DW229" i="1"/>
  <c r="DY60" i="1"/>
  <c r="EY319" i="1"/>
  <c r="EV753" i="1"/>
  <c r="DY565" i="1"/>
  <c r="EX438" i="1"/>
  <c r="EW2" i="1"/>
  <c r="EW319" i="1"/>
  <c r="EV80" i="1"/>
  <c r="EY366" i="1"/>
  <c r="EV358" i="1"/>
  <c r="EW231" i="1"/>
  <c r="EK350" i="1"/>
  <c r="EI311" i="1"/>
  <c r="EV931" i="1"/>
  <c r="EV462" i="1"/>
  <c r="EV54" i="1"/>
  <c r="EW385" i="1"/>
  <c r="EY357" i="1"/>
  <c r="EV481" i="1"/>
  <c r="EV549" i="1"/>
  <c r="EX908" i="1"/>
  <c r="EY580" i="1"/>
  <c r="EY12" i="1"/>
  <c r="EX306" i="1"/>
  <c r="EW518" i="1"/>
  <c r="EW420" i="1"/>
  <c r="EX490" i="1"/>
  <c r="EX384" i="1"/>
  <c r="EY91" i="1"/>
  <c r="EY434" i="1"/>
  <c r="EY571" i="1"/>
  <c r="EL6" i="1"/>
  <c r="EY883" i="1"/>
  <c r="EK476" i="1"/>
  <c r="EV674" i="1"/>
  <c r="EX806" i="1"/>
  <c r="EY269" i="1"/>
  <c r="EW925" i="1"/>
  <c r="EY596" i="1"/>
  <c r="EI645" i="1"/>
  <c r="EX815" i="1"/>
  <c r="EV290" i="1"/>
  <c r="EY929" i="1"/>
  <c r="EW68" i="1"/>
  <c r="EX653" i="1"/>
  <c r="EY280" i="1"/>
  <c r="EX547" i="1"/>
  <c r="EW525" i="1"/>
  <c r="EX101" i="1"/>
  <c r="EL775" i="1"/>
  <c r="EW530" i="1"/>
  <c r="EL751" i="1"/>
  <c r="EI390" i="1"/>
  <c r="EK583" i="1"/>
  <c r="EV907" i="1"/>
  <c r="EX671" i="1"/>
  <c r="EI201" i="1"/>
  <c r="EX201" i="1"/>
  <c r="EV699" i="1"/>
  <c r="EY597" i="1"/>
  <c r="EL250" i="1"/>
  <c r="EX400" i="1"/>
  <c r="EY317" i="1"/>
  <c r="EV53" i="1"/>
  <c r="EJ554" i="1"/>
  <c r="EX220" i="1"/>
  <c r="EK283" i="1"/>
  <c r="EY78" i="1"/>
  <c r="EK903" i="1"/>
  <c r="EX774" i="1"/>
  <c r="EX439" i="1"/>
  <c r="EV793" i="1"/>
  <c r="DL336" i="1"/>
  <c r="EJ90" i="1"/>
  <c r="EL406" i="1"/>
  <c r="DK313" i="1"/>
  <c r="DI313" i="1"/>
  <c r="DK936" i="1"/>
  <c r="EJ924" i="1"/>
  <c r="EL33" i="1"/>
  <c r="EI90" i="1"/>
  <c r="EK247" i="1"/>
  <c r="DL924" i="1"/>
  <c r="EV846" i="1"/>
  <c r="EV383" i="1"/>
  <c r="EK33" i="1"/>
  <c r="EJ33" i="1"/>
  <c r="DL392" i="1"/>
  <c r="DV74" i="1"/>
  <c r="EI924" i="1"/>
  <c r="DI359" i="1"/>
  <c r="EL924" i="1"/>
  <c r="DZ924" i="1"/>
  <c r="DY48" i="1"/>
  <c r="EX924" i="1"/>
  <c r="DL359" i="1"/>
  <c r="CZ359" i="1"/>
  <c r="EX719" i="1"/>
  <c r="EI247" i="1"/>
  <c r="EM32" i="1"/>
  <c r="CZ833" i="1"/>
  <c r="CZ273" i="1"/>
  <c r="DW498" i="1"/>
  <c r="EI48" i="1"/>
  <c r="DJ436" i="1"/>
  <c r="EL178" i="1"/>
  <c r="EY32" i="1"/>
  <c r="EJ48" i="1"/>
  <c r="EL48" i="1"/>
  <c r="EX426" i="1"/>
  <c r="EX32" i="1"/>
  <c r="EI73" i="1"/>
  <c r="EJ551" i="1"/>
  <c r="EK582" i="1"/>
  <c r="EV330" i="1"/>
  <c r="EM273" i="1"/>
  <c r="DI62" i="1"/>
  <c r="DJ924" i="1"/>
  <c r="DI924" i="1"/>
  <c r="EX846" i="1"/>
  <c r="DY372" i="1"/>
  <c r="EL90" i="1"/>
  <c r="DK924" i="1"/>
  <c r="DK436" i="1"/>
  <c r="EL63" i="1"/>
  <c r="DL295" i="1"/>
  <c r="DL436" i="1"/>
  <c r="DI436" i="1"/>
  <c r="EY436" i="1"/>
  <c r="EX97" i="1"/>
  <c r="EK359" i="1"/>
  <c r="DK336" i="1"/>
  <c r="EY30" i="1"/>
  <c r="EL551" i="1"/>
  <c r="DX848" i="1"/>
  <c r="EX499" i="1"/>
  <c r="EK551" i="1"/>
  <c r="DY219" i="1"/>
  <c r="EJ846" i="1"/>
  <c r="EI551" i="1"/>
  <c r="DK359" i="1"/>
  <c r="EW772" i="1"/>
  <c r="EL315" i="1"/>
  <c r="DZ315" i="1"/>
  <c r="EM301" i="1"/>
  <c r="EY301" i="1"/>
  <c r="EX301" i="1"/>
  <c r="EV301" i="1"/>
  <c r="EW301" i="1"/>
  <c r="EK886" i="1"/>
  <c r="EL229" i="1"/>
  <c r="CZ971" i="1"/>
  <c r="DL971" i="1"/>
  <c r="CZ782" i="1"/>
  <c r="DL782" i="1"/>
  <c r="DL268" i="1"/>
  <c r="CZ268" i="1"/>
  <c r="DL114" i="1"/>
  <c r="CZ114" i="1"/>
  <c r="DL553" i="1"/>
  <c r="CZ553" i="1"/>
  <c r="CZ797" i="1"/>
  <c r="DI797" i="1"/>
  <c r="DL797" i="1"/>
  <c r="DJ797" i="1"/>
  <c r="CZ498" i="1"/>
  <c r="DJ498" i="1"/>
  <c r="DI498" i="1"/>
  <c r="DL498" i="1"/>
  <c r="EK315" i="1"/>
  <c r="DM48" i="1"/>
  <c r="DX48" i="1"/>
  <c r="DV48" i="1"/>
  <c r="EX275" i="1"/>
  <c r="EM275" i="1"/>
  <c r="EX809" i="1"/>
  <c r="EM809" i="1"/>
  <c r="EM832" i="1"/>
  <c r="EW832" i="1"/>
  <c r="EY832" i="1"/>
  <c r="EX832" i="1"/>
  <c r="DI728" i="1"/>
  <c r="DJ268" i="1"/>
  <c r="DI553" i="1"/>
  <c r="DX29" i="1"/>
  <c r="DW604" i="1"/>
  <c r="DI782" i="1"/>
  <c r="DL745" i="1"/>
  <c r="DY370" i="1"/>
  <c r="DW29" i="1"/>
  <c r="DV272" i="1"/>
  <c r="DJ971" i="1"/>
  <c r="DL808" i="1"/>
  <c r="DY299" i="1"/>
  <c r="DY110" i="1"/>
  <c r="DX65" i="1"/>
  <c r="DY71" i="1"/>
  <c r="DV896" i="1"/>
  <c r="DX238" i="1"/>
  <c r="DY764" i="1"/>
  <c r="EV275" i="1"/>
  <c r="EX184" i="1"/>
  <c r="EW956" i="1"/>
  <c r="EV366" i="1"/>
  <c r="EV236" i="1"/>
  <c r="EX778" i="1"/>
  <c r="EW619" i="1"/>
  <c r="EY692" i="1"/>
  <c r="EV658" i="1"/>
  <c r="EW500" i="1"/>
  <c r="EY430" i="1"/>
  <c r="EW506" i="1"/>
  <c r="EW744" i="1"/>
  <c r="EX187" i="1"/>
  <c r="EL886" i="1"/>
  <c r="EV775" i="1"/>
  <c r="EW749" i="1"/>
  <c r="EY772" i="1"/>
  <c r="EV423" i="1"/>
  <c r="EV734" i="1"/>
  <c r="EJ229" i="1"/>
  <c r="EV344" i="1"/>
  <c r="EW698" i="1"/>
  <c r="EV930" i="1"/>
  <c r="DJ677" i="1"/>
  <c r="DW313" i="1"/>
  <c r="DK677" i="1"/>
  <c r="DJ728" i="1"/>
  <c r="DV287" i="1"/>
  <c r="DJ9" i="1"/>
  <c r="DV430" i="1"/>
  <c r="DY272" i="1"/>
  <c r="DW438" i="1"/>
  <c r="DJ782" i="1"/>
  <c r="DK429" i="1"/>
  <c r="DY430" i="1"/>
  <c r="DV29" i="1"/>
  <c r="DX299" i="1"/>
  <c r="DX110" i="1"/>
  <c r="DY65" i="1"/>
  <c r="DX71" i="1"/>
  <c r="DX896" i="1"/>
  <c r="DY238" i="1"/>
  <c r="DX764" i="1"/>
  <c r="EX635" i="1"/>
  <c r="DX333" i="1"/>
  <c r="DY287" i="1"/>
  <c r="EW184" i="1"/>
  <c r="DX604" i="1"/>
  <c r="EJ178" i="1"/>
  <c r="EY635" i="1"/>
  <c r="EW565" i="1"/>
  <c r="EY809" i="1"/>
  <c r="DX370" i="1"/>
  <c r="EW366" i="1"/>
  <c r="EW236" i="1"/>
  <c r="EV778" i="1"/>
  <c r="EX692" i="1"/>
  <c r="DX304" i="1"/>
  <c r="DX28" i="1"/>
  <c r="EW658" i="1"/>
  <c r="EX500" i="1"/>
  <c r="DX430" i="1"/>
  <c r="EV430" i="1"/>
  <c r="EV506" i="1"/>
  <c r="EX744" i="1"/>
  <c r="EW187" i="1"/>
  <c r="EY325" i="1"/>
  <c r="EJ886" i="1"/>
  <c r="EV749" i="1"/>
  <c r="EX772" i="1"/>
  <c r="EY721" i="1"/>
  <c r="EY423" i="1"/>
  <c r="EY734" i="1"/>
  <c r="EI229" i="1"/>
  <c r="EW344" i="1"/>
  <c r="EY698" i="1"/>
  <c r="EI315" i="1"/>
  <c r="DK62" i="1"/>
  <c r="DY417" i="1"/>
  <c r="DI745" i="1"/>
  <c r="DI9" i="1"/>
  <c r="DW430" i="1"/>
  <c r="DY29" i="1"/>
  <c r="DV438" i="1"/>
  <c r="DI114" i="1"/>
  <c r="DW304" i="1"/>
  <c r="DV28" i="1"/>
  <c r="DY868" i="1"/>
  <c r="DX272" i="1"/>
  <c r="DW209" i="1"/>
  <c r="DY304" i="1"/>
  <c r="DK728" i="1"/>
  <c r="DV299" i="1"/>
  <c r="DV110" i="1"/>
  <c r="DV65" i="1"/>
  <c r="DW605" i="1"/>
  <c r="DW71" i="1"/>
  <c r="DY896" i="1"/>
  <c r="DW238" i="1"/>
  <c r="DV764" i="1"/>
  <c r="EY275" i="1"/>
  <c r="EV184" i="1"/>
  <c r="EI178" i="1"/>
  <c r="EY956" i="1"/>
  <c r="EV635" i="1"/>
  <c r="EV565" i="1"/>
  <c r="EV809" i="1"/>
  <c r="EX366" i="1"/>
  <c r="EX236" i="1"/>
  <c r="EW778" i="1"/>
  <c r="EX447" i="1"/>
  <c r="EV692" i="1"/>
  <c r="EX658" i="1"/>
  <c r="EY500" i="1"/>
  <c r="EW430" i="1"/>
  <c r="EY506" i="1"/>
  <c r="EY744" i="1"/>
  <c r="EV187" i="1"/>
  <c r="EX759" i="1"/>
  <c r="EI886" i="1"/>
  <c r="EY749" i="1"/>
  <c r="EV772" i="1"/>
  <c r="EY923" i="1"/>
  <c r="EW881" i="1"/>
  <c r="EX423" i="1"/>
  <c r="EX734" i="1"/>
  <c r="EK229" i="1"/>
  <c r="EX344" i="1"/>
  <c r="EX698" i="1"/>
  <c r="EY930" i="1"/>
  <c r="DY848" i="1"/>
  <c r="EW930" i="1"/>
  <c r="DL426" i="1"/>
  <c r="DX417" i="1"/>
  <c r="EW330" i="1"/>
  <c r="DW417" i="1"/>
  <c r="DV417" i="1"/>
  <c r="EX848" i="1"/>
  <c r="DJ551" i="1"/>
  <c r="EY936" i="1"/>
  <c r="EK267" i="1"/>
  <c r="DJ833" i="1"/>
  <c r="DY313" i="1"/>
  <c r="DI551" i="1"/>
  <c r="DY273" i="1"/>
  <c r="DX219" i="1"/>
  <c r="DV219" i="1"/>
  <c r="DZ73" i="1"/>
  <c r="DK273" i="1"/>
  <c r="EM330" i="1"/>
  <c r="EX936" i="1"/>
  <c r="DL551" i="1"/>
  <c r="DV273" i="1"/>
  <c r="EL267" i="1"/>
  <c r="EI267" i="1"/>
  <c r="DV313" i="1"/>
  <c r="EK90" i="1"/>
  <c r="EJ315" i="1"/>
  <c r="DK551" i="1"/>
  <c r="DL677" i="1"/>
  <c r="DI677" i="1"/>
  <c r="DW219" i="1"/>
  <c r="EJ73" i="1"/>
  <c r="DI273" i="1"/>
  <c r="DL273" i="1"/>
  <c r="EX330" i="1"/>
  <c r="DX90" i="1"/>
  <c r="EY846" i="1"/>
  <c r="DJ735" i="1"/>
  <c r="EL969" i="1"/>
  <c r="EJ969" i="1"/>
  <c r="DJ62" i="1"/>
  <c r="DX273" i="1"/>
  <c r="CZ426" i="1"/>
  <c r="EV32" i="1"/>
  <c r="DL833" i="1"/>
  <c r="DK735" i="1"/>
  <c r="EJ267" i="1"/>
  <c r="DK833" i="1"/>
  <c r="EK969" i="1"/>
  <c r="DX313" i="1"/>
  <c r="DW273" i="1"/>
  <c r="EI969" i="1"/>
  <c r="DL62" i="1"/>
  <c r="DJ426" i="1"/>
  <c r="DK426" i="1"/>
  <c r="EL73" i="1"/>
  <c r="DV102" i="1"/>
  <c r="DI246" i="1"/>
  <c r="DW338" i="1"/>
  <c r="DY311" i="1"/>
  <c r="DW311" i="1"/>
  <c r="DK948" i="1"/>
  <c r="DJ948" i="1"/>
  <c r="CZ246" i="1"/>
  <c r="DX522" i="1"/>
  <c r="DY771" i="1"/>
  <c r="DI948" i="1"/>
  <c r="EY287" i="1"/>
  <c r="EM287" i="1"/>
  <c r="EX132" i="1"/>
  <c r="EM132" i="1"/>
  <c r="DZ348" i="1"/>
  <c r="EJ348" i="1"/>
  <c r="EI348" i="1"/>
  <c r="EX111" i="1"/>
  <c r="EM111" i="1"/>
  <c r="EM102" i="1"/>
  <c r="EW102" i="1"/>
  <c r="DM380" i="1"/>
  <c r="DW380" i="1"/>
  <c r="DV380" i="1"/>
  <c r="EV102" i="1"/>
  <c r="DM924" i="1"/>
  <c r="DX924" i="1"/>
  <c r="DY338" i="1"/>
  <c r="DX771" i="1"/>
  <c r="DW771" i="1"/>
  <c r="DW522" i="1"/>
  <c r="CZ948" i="1"/>
  <c r="DM145" i="1"/>
  <c r="DX145" i="1"/>
  <c r="DY145" i="1"/>
  <c r="DV145" i="1"/>
  <c r="EX551" i="1"/>
  <c r="DZ846" i="1"/>
  <c r="EL846" i="1"/>
  <c r="EK846" i="1"/>
  <c r="EY731" i="1"/>
  <c r="EM731" i="1"/>
  <c r="EY828" i="1"/>
  <c r="EM828" i="1"/>
  <c r="EX789" i="1"/>
  <c r="EM789" i="1"/>
  <c r="DZ330" i="1"/>
  <c r="EK330" i="1"/>
  <c r="DW924" i="1"/>
  <c r="DY605" i="1"/>
  <c r="DY774" i="1"/>
  <c r="DW439" i="1"/>
  <c r="DW636" i="1"/>
  <c r="DY696" i="1"/>
  <c r="EV789" i="1"/>
  <c r="EY132" i="1"/>
  <c r="EX828" i="1"/>
  <c r="EW620" i="1"/>
  <c r="EW237" i="1"/>
  <c r="EW731" i="1"/>
  <c r="EW828" i="1"/>
  <c r="DY704" i="1"/>
  <c r="EY142" i="1"/>
  <c r="EY789" i="1"/>
  <c r="DY188" i="1"/>
  <c r="EW142" i="1"/>
  <c r="EW169" i="1"/>
  <c r="EW80" i="1"/>
  <c r="EV409" i="1"/>
  <c r="EY209" i="1"/>
  <c r="EX362" i="1"/>
  <c r="EX311" i="1"/>
  <c r="EX573" i="1"/>
  <c r="EX619" i="1"/>
  <c r="EV447" i="1"/>
  <c r="DY279" i="1"/>
  <c r="EY263" i="1"/>
  <c r="EY304" i="1"/>
  <c r="EW162" i="1"/>
  <c r="EX50" i="1"/>
  <c r="EV795" i="1"/>
  <c r="EW167" i="1"/>
  <c r="EY248" i="1"/>
  <c r="EW759" i="1"/>
  <c r="EW325" i="1"/>
  <c r="EW775" i="1"/>
  <c r="EK896" i="1"/>
  <c r="EX881" i="1"/>
  <c r="EV721" i="1"/>
  <c r="EY927" i="1"/>
  <c r="EX333" i="1"/>
  <c r="EX383" i="1"/>
  <c r="EV436" i="1"/>
  <c r="EL330" i="1"/>
  <c r="DX73" i="1"/>
  <c r="DX605" i="1"/>
  <c r="DW774" i="1"/>
  <c r="DX439" i="1"/>
  <c r="DX636" i="1"/>
  <c r="EX142" i="1"/>
  <c r="EV620" i="1"/>
  <c r="EV237" i="1"/>
  <c r="EW333" i="1"/>
  <c r="EV242" i="1"/>
  <c r="EV828" i="1"/>
  <c r="EX620" i="1"/>
  <c r="EV142" i="1"/>
  <c r="EV169" i="1"/>
  <c r="EX80" i="1"/>
  <c r="EW409" i="1"/>
  <c r="EX209" i="1"/>
  <c r="EV362" i="1"/>
  <c r="EY311" i="1"/>
  <c r="EY573" i="1"/>
  <c r="EY619" i="1"/>
  <c r="EW447" i="1"/>
  <c r="EV263" i="1"/>
  <c r="DX338" i="1"/>
  <c r="EW304" i="1"/>
  <c r="EY162" i="1"/>
  <c r="EV56" i="1"/>
  <c r="EV50" i="1"/>
  <c r="EX795" i="1"/>
  <c r="EY167" i="1"/>
  <c r="EV759" i="1"/>
  <c r="EV325" i="1"/>
  <c r="EY775" i="1"/>
  <c r="EL896" i="1"/>
  <c r="EY881" i="1"/>
  <c r="EW721" i="1"/>
  <c r="EV927" i="1"/>
  <c r="DV73" i="1"/>
  <c r="EV551" i="1"/>
  <c r="EW551" i="1"/>
  <c r="EY551" i="1"/>
  <c r="EY273" i="1"/>
  <c r="EJ330" i="1"/>
  <c r="DY73" i="1"/>
  <c r="EX436" i="1"/>
  <c r="DV605" i="1"/>
  <c r="DV774" i="1"/>
  <c r="DY439" i="1"/>
  <c r="DY636" i="1"/>
  <c r="EX494" i="1"/>
  <c r="EY365" i="1"/>
  <c r="EX731" i="1"/>
  <c r="DX470" i="1"/>
  <c r="EV132" i="1"/>
  <c r="EV111" i="1"/>
  <c r="EV333" i="1"/>
  <c r="EW242" i="1"/>
  <c r="EV287" i="1"/>
  <c r="EV365" i="1"/>
  <c r="EY333" i="1"/>
  <c r="EX169" i="1"/>
  <c r="EV494" i="1"/>
  <c r="EY80" i="1"/>
  <c r="EX409" i="1"/>
  <c r="DY209" i="1"/>
  <c r="EV209" i="1"/>
  <c r="EW362" i="1"/>
  <c r="DX311" i="1"/>
  <c r="EW311" i="1"/>
  <c r="EW573" i="1"/>
  <c r="EV619" i="1"/>
  <c r="EY447" i="1"/>
  <c r="EW263" i="1"/>
  <c r="EV304" i="1"/>
  <c r="EX162" i="1"/>
  <c r="EW50" i="1"/>
  <c r="EY795" i="1"/>
  <c r="EX167" i="1"/>
  <c r="EY759" i="1"/>
  <c r="EX325" i="1"/>
  <c r="EX775" i="1"/>
  <c r="EI896" i="1"/>
  <c r="EV881" i="1"/>
  <c r="EX721" i="1"/>
  <c r="EW927" i="1"/>
  <c r="EY383" i="1"/>
  <c r="EW383" i="1"/>
  <c r="EV273" i="1"/>
  <c r="EW273" i="1"/>
  <c r="EW436" i="1"/>
  <c r="EI330" i="1"/>
  <c r="DW73" i="1"/>
  <c r="DY924" i="1"/>
  <c r="DI735" i="1"/>
  <c r="DL735" i="1"/>
  <c r="DW539" i="1"/>
  <c r="EX102" i="1"/>
  <c r="EL347" i="1"/>
  <c r="EW313" i="1"/>
  <c r="EJ426" i="1"/>
  <c r="DW145" i="1"/>
  <c r="DX102" i="1"/>
  <c r="EL348" i="1"/>
  <c r="EW820" i="1"/>
  <c r="EW56" i="1"/>
  <c r="EW895" i="1"/>
  <c r="EX313" i="1"/>
  <c r="EY567" i="1"/>
  <c r="EY695" i="1"/>
  <c r="EY480" i="1"/>
  <c r="EV567" i="1"/>
  <c r="EW480" i="1"/>
  <c r="EV695" i="1"/>
  <c r="EY959" i="1"/>
  <c r="EY16" i="1"/>
  <c r="EX480" i="1"/>
  <c r="EW370" i="1"/>
  <c r="EW567" i="1"/>
  <c r="EV480" i="1"/>
  <c r="EW695" i="1"/>
  <c r="EX959" i="1"/>
  <c r="EX818" i="1"/>
  <c r="EY370" i="1"/>
  <c r="EV370" i="1"/>
  <c r="EW794" i="1"/>
  <c r="EX820" i="1"/>
  <c r="EV959" i="1"/>
  <c r="EX895" i="1"/>
  <c r="EY818" i="1"/>
  <c r="EM370" i="1"/>
  <c r="EY820" i="1"/>
  <c r="EW959" i="1"/>
  <c r="EX56" i="1"/>
  <c r="EY895" i="1"/>
  <c r="EV818" i="1"/>
  <c r="EV313" i="1"/>
  <c r="EX567" i="1"/>
  <c r="EV820" i="1"/>
  <c r="EY56" i="1"/>
  <c r="EV895" i="1"/>
  <c r="EW818" i="1"/>
  <c r="EI426" i="1"/>
  <c r="EV603" i="1"/>
  <c r="EJ301" i="1"/>
  <c r="EI301" i="1"/>
  <c r="EK97" i="1"/>
  <c r="EK414" i="1"/>
  <c r="DW102" i="1"/>
  <c r="EX930" i="1"/>
  <c r="DY57" i="1"/>
  <c r="DY409" i="1"/>
  <c r="DY184" i="1"/>
  <c r="DX699" i="1"/>
  <c r="EV696" i="1"/>
  <c r="EI677" i="1"/>
  <c r="EV244" i="1"/>
  <c r="EV813" i="1"/>
  <c r="EY233" i="1"/>
  <c r="EY28" i="1"/>
  <c r="EV518" i="1"/>
  <c r="EX27" i="1"/>
  <c r="EW138" i="1"/>
  <c r="EV16" i="1"/>
  <c r="EV248" i="1"/>
  <c r="EV201" i="1"/>
  <c r="EV923" i="1"/>
  <c r="EY639" i="1"/>
  <c r="DV785" i="1"/>
  <c r="EV426" i="1"/>
  <c r="EY426" i="1"/>
  <c r="DV84" i="1"/>
  <c r="DV306" i="1"/>
  <c r="DV699" i="1"/>
  <c r="DV885" i="1"/>
  <c r="EK677" i="1"/>
  <c r="EW696" i="1"/>
  <c r="EW244" i="1"/>
  <c r="EW813" i="1"/>
  <c r="EX233" i="1"/>
  <c r="EX28" i="1"/>
  <c r="EV27" i="1"/>
  <c r="EY645" i="1"/>
  <c r="EW16" i="1"/>
  <c r="EW248" i="1"/>
  <c r="EY101" i="1"/>
  <c r="EX98" i="1"/>
  <c r="EW201" i="1"/>
  <c r="EW923" i="1"/>
  <c r="EX639" i="1"/>
  <c r="EY511" i="1"/>
  <c r="EY684" i="1"/>
  <c r="EY848" i="1"/>
  <c r="DI230" i="1"/>
  <c r="DW699" i="1"/>
  <c r="DY885" i="1"/>
  <c r="EW835" i="1"/>
  <c r="EM696" i="1"/>
  <c r="EV233" i="1"/>
  <c r="EX355" i="1"/>
  <c r="EV28" i="1"/>
  <c r="EW27" i="1"/>
  <c r="EX645" i="1"/>
  <c r="EY483" i="1"/>
  <c r="EY98" i="1"/>
  <c r="EW639" i="1"/>
  <c r="EX868" i="1"/>
  <c r="EX84" i="1"/>
  <c r="DI281" i="1"/>
  <c r="DV409" i="1"/>
  <c r="DK177" i="1"/>
  <c r="EV835" i="1"/>
  <c r="EV868" i="1"/>
  <c r="EV84" i="1"/>
  <c r="EY253" i="1"/>
  <c r="EV253" i="1"/>
  <c r="EX244" i="1"/>
  <c r="EY84" i="1"/>
  <c r="EW233" i="1"/>
  <c r="EY355" i="1"/>
  <c r="EX799" i="1"/>
  <c r="EW28" i="1"/>
  <c r="EY541" i="1"/>
  <c r="EW645" i="1"/>
  <c r="EX483" i="1"/>
  <c r="EV101" i="1"/>
  <c r="EW98" i="1"/>
  <c r="EV639" i="1"/>
  <c r="EJ414" i="1"/>
  <c r="DW885" i="1"/>
  <c r="EY835" i="1"/>
  <c r="EW868" i="1"/>
  <c r="EW84" i="1"/>
  <c r="EW253" i="1"/>
  <c r="EJ677" i="1"/>
  <c r="EX794" i="1"/>
  <c r="EV355" i="1"/>
  <c r="EY799" i="1"/>
  <c r="EX196" i="1"/>
  <c r="EX541" i="1"/>
  <c r="EV645" i="1"/>
  <c r="EW483" i="1"/>
  <c r="EW101" i="1"/>
  <c r="EV98" i="1"/>
  <c r="EX253" i="1"/>
  <c r="EW848" i="1"/>
  <c r="EL301" i="1"/>
  <c r="EK301" i="1"/>
  <c r="CZ346" i="1"/>
  <c r="CZ281" i="1"/>
  <c r="DY500" i="1"/>
  <c r="DV55" i="1"/>
  <c r="DK346" i="1"/>
  <c r="DK271" i="1"/>
  <c r="EY696" i="1"/>
  <c r="EY794" i="1"/>
  <c r="EW355" i="1"/>
  <c r="EV799" i="1"/>
  <c r="EY518" i="1"/>
  <c r="EX138" i="1"/>
  <c r="EY196" i="1"/>
  <c r="EV541" i="1"/>
  <c r="EV483" i="1"/>
  <c r="EI347" i="1"/>
  <c r="EV848" i="1"/>
  <c r="EW426" i="1"/>
  <c r="DV620" i="1"/>
  <c r="DI733" i="1"/>
  <c r="DX956" i="1"/>
  <c r="DK230" i="1"/>
  <c r="DW956" i="1"/>
  <c r="DY956" i="1"/>
  <c r="EV794" i="1"/>
  <c r="EX813" i="1"/>
  <c r="EW799" i="1"/>
  <c r="EX518" i="1"/>
  <c r="EY138" i="1"/>
  <c r="EV196" i="1"/>
  <c r="EW541" i="1"/>
  <c r="EX16" i="1"/>
  <c r="EX248" i="1"/>
  <c r="EY201" i="1"/>
  <c r="EX923" i="1"/>
  <c r="DW448" i="1"/>
  <c r="DI346" i="1"/>
  <c r="DW84" i="1"/>
  <c r="CZ79" i="1"/>
  <c r="DY55" i="1"/>
  <c r="DW620" i="1"/>
  <c r="DJ733" i="1"/>
  <c r="DJ346" i="1"/>
  <c r="CZ271" i="1"/>
  <c r="DW409" i="1"/>
  <c r="DK649" i="1"/>
  <c r="DV292" i="1"/>
  <c r="DX448" i="1"/>
  <c r="DX785" i="1"/>
  <c r="DK733" i="1"/>
  <c r="DJ230" i="1"/>
  <c r="CZ733" i="1"/>
  <c r="DX409" i="1"/>
  <c r="DL281" i="1"/>
  <c r="DX306" i="1"/>
  <c r="DJ281" i="1"/>
  <c r="DX55" i="1"/>
  <c r="DX500" i="1"/>
  <c r="DI177" i="1"/>
  <c r="CZ230" i="1"/>
  <c r="DW306" i="1"/>
  <c r="DW57" i="1"/>
  <c r="DV956" i="1"/>
  <c r="DJ649" i="1"/>
  <c r="DX84" i="1"/>
  <c r="DW55" i="1"/>
  <c r="DL177" i="1"/>
  <c r="DY692" i="1"/>
  <c r="DV184" i="1"/>
  <c r="DJ177" i="1"/>
  <c r="DL649" i="1"/>
  <c r="DY448" i="1"/>
  <c r="DI649" i="1"/>
  <c r="DX620" i="1"/>
  <c r="DX292" i="1"/>
  <c r="DY620" i="1"/>
  <c r="DY306" i="1"/>
  <c r="DW184" i="1"/>
  <c r="DV448" i="1"/>
  <c r="DI79" i="1"/>
  <c r="DJ271" i="1"/>
  <c r="DV500" i="1"/>
  <c r="DK79" i="1"/>
  <c r="DY292" i="1"/>
  <c r="DX57" i="1"/>
  <c r="DX184" i="1"/>
  <c r="DY84" i="1"/>
  <c r="DY785" i="1"/>
  <c r="DJ79" i="1"/>
  <c r="DI271" i="1"/>
  <c r="DW500" i="1"/>
  <c r="DW292" i="1"/>
  <c r="DW785" i="1"/>
  <c r="DX727" i="1"/>
  <c r="DV727" i="1"/>
  <c r="EY313" i="1"/>
  <c r="DW727" i="1"/>
  <c r="EL832" i="1"/>
  <c r="EK426" i="1"/>
  <c r="EY785" i="1"/>
  <c r="DY727" i="1"/>
  <c r="EL426" i="1"/>
  <c r="EJ801" i="1"/>
  <c r="EK885" i="1"/>
  <c r="DV848" i="1"/>
  <c r="EI414" i="1"/>
  <c r="EL414" i="1"/>
  <c r="DW347" i="1"/>
  <c r="DM848" i="1"/>
  <c r="DX885" i="1"/>
  <c r="DW848" i="1"/>
  <c r="EK245" i="1"/>
  <c r="EI245" i="1"/>
  <c r="EJ245" i="1"/>
  <c r="EL245" i="1"/>
  <c r="EI336" i="1"/>
  <c r="EX557" i="1"/>
  <c r="DY347" i="1"/>
  <c r="EV557" i="1"/>
  <c r="EJ383" i="1"/>
  <c r="EY603" i="1"/>
  <c r="EJ97" i="1"/>
  <c r="DX347" i="1"/>
  <c r="EW557" i="1"/>
  <c r="EY53" i="1"/>
  <c r="EK832" i="1"/>
  <c r="EI97" i="1"/>
  <c r="EW53" i="1"/>
  <c r="EY978" i="1"/>
  <c r="EX978" i="1"/>
  <c r="EY557" i="1"/>
  <c r="EV978" i="1"/>
  <c r="EK347" i="1"/>
  <c r="DV122" i="1"/>
  <c r="EW885" i="1"/>
  <c r="EY797" i="1"/>
  <c r="EY90" i="1"/>
  <c r="EX90" i="1"/>
  <c r="DX122" i="1"/>
  <c r="EL97" i="1"/>
  <c r="DV347" i="1"/>
  <c r="DW97" i="1"/>
  <c r="DV97" i="1"/>
  <c r="DX97" i="1"/>
  <c r="EY885" i="1"/>
  <c r="EV797" i="1"/>
  <c r="EX885" i="1"/>
  <c r="EV885" i="1"/>
  <c r="EI383" i="1"/>
  <c r="EJ797" i="1"/>
  <c r="EI885" i="1"/>
  <c r="DW122" i="1"/>
  <c r="EV785" i="1"/>
  <c r="EL801" i="1"/>
  <c r="EX797" i="1"/>
  <c r="EW90" i="1"/>
  <c r="EJ832" i="1"/>
  <c r="EX785" i="1"/>
  <c r="EI801" i="1"/>
  <c r="EL885" i="1"/>
  <c r="EW785" i="1"/>
  <c r="EW797" i="1"/>
  <c r="EL797" i="1"/>
  <c r="EJ885" i="1"/>
  <c r="DY122" i="1"/>
  <c r="EI797" i="1"/>
  <c r="EI832" i="1"/>
  <c r="EV90" i="1"/>
  <c r="DY97" i="1"/>
  <c r="EX603" i="1"/>
  <c r="EY341" i="1"/>
  <c r="EK797" i="1"/>
  <c r="EJ336" i="1"/>
  <c r="EL336" i="1"/>
  <c r="EK336" i="1"/>
  <c r="EK383" i="1"/>
  <c r="EW940" i="1"/>
  <c r="EX341" i="1"/>
  <c r="EX940" i="1"/>
  <c r="EY940" i="1"/>
  <c r="EV336" i="1"/>
  <c r="DY940" i="1"/>
  <c r="EX336" i="1"/>
  <c r="EW336" i="1"/>
  <c r="DX940" i="1"/>
  <c r="EW341" i="1"/>
  <c r="EW498" i="1"/>
  <c r="EV341" i="1"/>
  <c r="DV940" i="1"/>
  <c r="DW940" i="1"/>
  <c r="EV498" i="1"/>
  <c r="DY526" i="1"/>
  <c r="DX526" i="1"/>
  <c r="DV526" i="1"/>
  <c r="DW526" i="1"/>
  <c r="DX801" i="1"/>
  <c r="EK801" i="1"/>
  <c r="DV801" i="1"/>
  <c r="EL383" i="1"/>
  <c r="EW603" i="1"/>
  <c r="DW801" i="1"/>
  <c r="EX498" i="1"/>
  <c r="DY801" i="1"/>
  <c r="EY336" i="1"/>
  <c r="EY498" i="1"/>
  <c r="DY537" i="1"/>
  <c r="DY254" i="1"/>
  <c r="DW555" i="1"/>
  <c r="DV841" i="1"/>
  <c r="DV693" i="1"/>
  <c r="DX96" i="1"/>
  <c r="DY96" i="1"/>
  <c r="DV45" i="1"/>
  <c r="DX572" i="1"/>
  <c r="DY644" i="1"/>
  <c r="DV96" i="1"/>
  <c r="DW842" i="1"/>
  <c r="DX163" i="1"/>
  <c r="DY176" i="1"/>
  <c r="DV625" i="1"/>
  <c r="DX897" i="1"/>
  <c r="DX288" i="1"/>
  <c r="DW578" i="1"/>
  <c r="DV49" i="1"/>
  <c r="DY918" i="1"/>
  <c r="DY440" i="1"/>
  <c r="DY520" i="1"/>
  <c r="DV602" i="1"/>
  <c r="DX22" i="1"/>
  <c r="DY216" i="1"/>
  <c r="DX521" i="1"/>
  <c r="DV164" i="1"/>
  <c r="DX398" i="1"/>
  <c r="DY377" i="1"/>
  <c r="DY95" i="1"/>
  <c r="EX865" i="1"/>
  <c r="EM865" i="1"/>
  <c r="EY74" i="1"/>
  <c r="EM74" i="1"/>
  <c r="EL74" i="1"/>
  <c r="DZ74" i="1"/>
  <c r="DV555" i="1"/>
  <c r="DW717" i="1"/>
  <c r="DW693" i="1"/>
  <c r="DW865" i="1"/>
  <c r="DV577" i="1"/>
  <c r="DY35" i="1"/>
  <c r="DW790" i="1"/>
  <c r="DV163" i="1"/>
  <c r="DX900" i="1"/>
  <c r="DW176" i="1"/>
  <c r="DW897" i="1"/>
  <c r="DV288" i="1"/>
  <c r="DV578" i="1"/>
  <c r="DW49" i="1"/>
  <c r="DX918" i="1"/>
  <c r="DW440" i="1"/>
  <c r="DV520" i="1"/>
  <c r="DW602" i="1"/>
  <c r="DV22" i="1"/>
  <c r="DW216" i="1"/>
  <c r="DV521" i="1"/>
  <c r="DY398" i="1"/>
  <c r="DV377" i="1"/>
  <c r="DX95" i="1"/>
  <c r="EL577" i="1"/>
  <c r="DZ577" i="1"/>
  <c r="DV717" i="1"/>
  <c r="DX684" i="1"/>
  <c r="DV865" i="1"/>
  <c r="DY577" i="1"/>
  <c r="DW577" i="1"/>
  <c r="DY631" i="1"/>
  <c r="DV790" i="1"/>
  <c r="DV631" i="1"/>
  <c r="DW163" i="1"/>
  <c r="DY900" i="1"/>
  <c r="DV176" i="1"/>
  <c r="DV897" i="1"/>
  <c r="DW288" i="1"/>
  <c r="DW918" i="1"/>
  <c r="DV440" i="1"/>
  <c r="DW520" i="1"/>
  <c r="DW22" i="1"/>
  <c r="DX629" i="1"/>
  <c r="DV216" i="1"/>
  <c r="DW521" i="1"/>
  <c r="DY218" i="1"/>
  <c r="DV398" i="1"/>
  <c r="DW377" i="1"/>
  <c r="DV95" i="1"/>
  <c r="EK555" i="1"/>
  <c r="DZ555" i="1"/>
  <c r="EK717" i="1"/>
  <c r="DZ717" i="1"/>
  <c r="EX380" i="1"/>
  <c r="EM380" i="1"/>
  <c r="DX555" i="1"/>
  <c r="DY94" i="1"/>
  <c r="DV684" i="1"/>
  <c r="DW631" i="1"/>
  <c r="DW900" i="1"/>
  <c r="DY821" i="1"/>
  <c r="DV918" i="1"/>
  <c r="DY478" i="1"/>
  <c r="DY206" i="1"/>
  <c r="DY469" i="1"/>
  <c r="DY629" i="1"/>
  <c r="DX218" i="1"/>
  <c r="DW398" i="1"/>
  <c r="DX482" i="1"/>
  <c r="DX977" i="1"/>
  <c r="DY584" i="1"/>
  <c r="DW95" i="1"/>
  <c r="DX717" i="1"/>
  <c r="DW35" i="1"/>
  <c r="DY790" i="1"/>
  <c r="DW684" i="1"/>
  <c r="DX631" i="1"/>
  <c r="DY624" i="1"/>
  <c r="DV537" i="1"/>
  <c r="DX811" i="1"/>
  <c r="DV900" i="1"/>
  <c r="DX821" i="1"/>
  <c r="DX478" i="1"/>
  <c r="DX206" i="1"/>
  <c r="DX469" i="1"/>
  <c r="DV629" i="1"/>
  <c r="DY891" i="1"/>
  <c r="DY762" i="1"/>
  <c r="DX428" i="1"/>
  <c r="DV218" i="1"/>
  <c r="DY482" i="1"/>
  <c r="DY977" i="1"/>
  <c r="DX584" i="1"/>
  <c r="EK572" i="1"/>
  <c r="DZ572" i="1"/>
  <c r="EY890" i="1"/>
  <c r="EM890" i="1"/>
  <c r="DV35" i="1"/>
  <c r="DV254" i="1"/>
  <c r="DW513" i="1"/>
  <c r="DX577" i="1"/>
  <c r="DV598" i="1"/>
  <c r="DY842" i="1"/>
  <c r="DW572" i="1"/>
  <c r="DY598" i="1"/>
  <c r="DX693" i="1"/>
  <c r="DW644" i="1"/>
  <c r="DW537" i="1"/>
  <c r="DY811" i="1"/>
  <c r="DX625" i="1"/>
  <c r="DV821" i="1"/>
  <c r="DW478" i="1"/>
  <c r="DV206" i="1"/>
  <c r="DV469" i="1"/>
  <c r="DW629" i="1"/>
  <c r="DX891" i="1"/>
  <c r="DX762" i="1"/>
  <c r="DY428" i="1"/>
  <c r="DY164" i="1"/>
  <c r="DW218" i="1"/>
  <c r="DW482" i="1"/>
  <c r="DV977" i="1"/>
  <c r="DV584" i="1"/>
  <c r="EL380" i="1"/>
  <c r="DZ380" i="1"/>
  <c r="DV890" i="1"/>
  <c r="DW254" i="1"/>
  <c r="DV513" i="1"/>
  <c r="DW598" i="1"/>
  <c r="DX842" i="1"/>
  <c r="DY572" i="1"/>
  <c r="DX644" i="1"/>
  <c r="DV94" i="1"/>
  <c r="DV572" i="1"/>
  <c r="DX841" i="1"/>
  <c r="DV624" i="1"/>
  <c r="DV644" i="1"/>
  <c r="DY513" i="1"/>
  <c r="DV811" i="1"/>
  <c r="DY625" i="1"/>
  <c r="DW821" i="1"/>
  <c r="DY578" i="1"/>
  <c r="DY49" i="1"/>
  <c r="DX602" i="1"/>
  <c r="DV478" i="1"/>
  <c r="DW206" i="1"/>
  <c r="DW469" i="1"/>
  <c r="DW891" i="1"/>
  <c r="DW762" i="1"/>
  <c r="DW428" i="1"/>
  <c r="DX164" i="1"/>
  <c r="DV482" i="1"/>
  <c r="DW977" i="1"/>
  <c r="DW584" i="1"/>
  <c r="EX555" i="1"/>
  <c r="EM555" i="1"/>
  <c r="EX717" i="1"/>
  <c r="EM717" i="1"/>
  <c r="EL488" i="1"/>
  <c r="DZ488" i="1"/>
  <c r="DX865" i="1"/>
  <c r="DW890" i="1"/>
  <c r="DW841" i="1"/>
  <c r="DY45" i="1"/>
  <c r="DW45" i="1"/>
  <c r="DX537" i="1"/>
  <c r="DW94" i="1"/>
  <c r="DW96" i="1"/>
  <c r="DV842" i="1"/>
  <c r="DW624" i="1"/>
  <c r="DX890" i="1"/>
  <c r="DW811" i="1"/>
  <c r="DY163" i="1"/>
  <c r="DX176" i="1"/>
  <c r="DW625" i="1"/>
  <c r="DY897" i="1"/>
  <c r="DY288" i="1"/>
  <c r="DX578" i="1"/>
  <c r="DX49" i="1"/>
  <c r="DX440" i="1"/>
  <c r="DX520" i="1"/>
  <c r="DY602" i="1"/>
  <c r="DY22" i="1"/>
  <c r="DX216" i="1"/>
  <c r="DV891" i="1"/>
  <c r="DY521" i="1"/>
  <c r="DV762" i="1"/>
  <c r="DV428" i="1"/>
  <c r="DW164" i="1"/>
  <c r="DX377" i="1"/>
  <c r="DV376" i="1"/>
  <c r="DV381" i="1"/>
  <c r="DV860" i="1"/>
  <c r="DV892" i="1"/>
  <c r="DW638" i="1"/>
  <c r="DW335" i="1"/>
  <c r="DX361" i="1"/>
  <c r="DY47" i="1"/>
  <c r="DV408" i="1"/>
  <c r="DY758" i="1"/>
  <c r="DY460" i="1"/>
  <c r="DV818" i="1"/>
  <c r="DX171" i="1"/>
  <c r="DW579" i="1"/>
  <c r="DV58" i="1"/>
  <c r="DX769" i="1"/>
  <c r="DY395" i="1"/>
  <c r="DW964" i="1"/>
  <c r="DV945" i="1"/>
  <c r="DW129" i="1"/>
  <c r="DW738" i="1"/>
  <c r="DY198" i="1"/>
  <c r="DY21" i="1"/>
  <c r="DX960" i="1"/>
  <c r="DX793" i="1"/>
  <c r="DW309" i="1"/>
  <c r="DW20" i="1"/>
  <c r="DY486" i="1"/>
  <c r="DV550" i="1"/>
  <c r="DW547" i="1"/>
  <c r="DW531" i="1"/>
  <c r="DX810" i="1"/>
  <c r="DW850" i="1"/>
  <c r="DV200" i="1"/>
  <c r="DV147" i="1"/>
  <c r="DV517" i="1"/>
  <c r="DW125" i="1"/>
  <c r="DW404" i="1"/>
  <c r="DV459" i="1"/>
  <c r="DV851" i="1"/>
  <c r="DW410" i="1"/>
  <c r="DW376" i="1"/>
  <c r="DW892" i="1"/>
  <c r="DV638" i="1"/>
  <c r="DV335" i="1"/>
  <c r="DV361" i="1"/>
  <c r="DX47" i="1"/>
  <c r="DV758" i="1"/>
  <c r="DV460" i="1"/>
  <c r="DW818" i="1"/>
  <c r="DY171" i="1"/>
  <c r="DW58" i="1"/>
  <c r="DY769" i="1"/>
  <c r="DX395" i="1"/>
  <c r="DV964" i="1"/>
  <c r="DW945" i="1"/>
  <c r="DV129" i="1"/>
  <c r="DV738" i="1"/>
  <c r="DV198" i="1"/>
  <c r="DW21" i="1"/>
  <c r="DY960" i="1"/>
  <c r="DW793" i="1"/>
  <c r="DV309" i="1"/>
  <c r="DV20" i="1"/>
  <c r="DY663" i="1"/>
  <c r="DX486" i="1"/>
  <c r="DW550" i="1"/>
  <c r="DV531" i="1"/>
  <c r="DY810" i="1"/>
  <c r="DX887" i="1"/>
  <c r="DW361" i="1"/>
  <c r="DV47" i="1"/>
  <c r="DW758" i="1"/>
  <c r="DW460" i="1"/>
  <c r="DV171" i="1"/>
  <c r="DW769" i="1"/>
  <c r="DW395" i="1"/>
  <c r="DW198" i="1"/>
  <c r="DV21" i="1"/>
  <c r="DW960" i="1"/>
  <c r="DX378" i="1"/>
  <c r="DV793" i="1"/>
  <c r="DX737" i="1"/>
  <c r="DX663" i="1"/>
  <c r="DW486" i="1"/>
  <c r="DX505" i="1"/>
  <c r="DV810" i="1"/>
  <c r="DY618" i="1"/>
  <c r="DX382" i="1"/>
  <c r="DV713" i="1"/>
  <c r="DX17" i="1"/>
  <c r="DX373" i="1"/>
  <c r="DY887" i="1"/>
  <c r="DW47" i="1"/>
  <c r="DX979" i="1"/>
  <c r="DW171" i="1"/>
  <c r="DV769" i="1"/>
  <c r="DY674" i="1"/>
  <c r="DX89" i="1"/>
  <c r="DV395" i="1"/>
  <c r="DX397" i="1"/>
  <c r="DV960" i="1"/>
  <c r="DY378" i="1"/>
  <c r="DX746" i="1"/>
  <c r="DY737" i="1"/>
  <c r="DW663" i="1"/>
  <c r="DX40" i="1"/>
  <c r="DY536" i="1"/>
  <c r="DV486" i="1"/>
  <c r="DY505" i="1"/>
  <c r="DW810" i="1"/>
  <c r="DX618" i="1"/>
  <c r="DY382" i="1"/>
  <c r="DV17" i="1"/>
  <c r="DY373" i="1"/>
  <c r="DY340" i="1"/>
  <c r="DX103" i="1"/>
  <c r="DV887" i="1"/>
  <c r="DX191" i="1"/>
  <c r="DX474" i="1"/>
  <c r="DY979" i="1"/>
  <c r="DY718" i="1"/>
  <c r="DX674" i="1"/>
  <c r="DY89" i="1"/>
  <c r="DY221" i="1"/>
  <c r="DY397" i="1"/>
  <c r="DW378" i="1"/>
  <c r="DY746" i="1"/>
  <c r="DW737" i="1"/>
  <c r="DV663" i="1"/>
  <c r="DY700" i="1"/>
  <c r="DY75" i="1"/>
  <c r="DY40" i="1"/>
  <c r="DX536" i="1"/>
  <c r="DV505" i="1"/>
  <c r="DV618" i="1"/>
  <c r="DW382" i="1"/>
  <c r="DV373" i="1"/>
  <c r="DX340" i="1"/>
  <c r="DY103" i="1"/>
  <c r="DY381" i="1"/>
  <c r="DX860" i="1"/>
  <c r="DW887" i="1"/>
  <c r="DX408" i="1"/>
  <c r="DY191" i="1"/>
  <c r="DY474" i="1"/>
  <c r="DV979" i="1"/>
  <c r="DX718" i="1"/>
  <c r="DX579" i="1"/>
  <c r="DW674" i="1"/>
  <c r="DW89" i="1"/>
  <c r="DX221" i="1"/>
  <c r="DW397" i="1"/>
  <c r="DV378" i="1"/>
  <c r="DV746" i="1"/>
  <c r="DV737" i="1"/>
  <c r="DX700" i="1"/>
  <c r="DX75" i="1"/>
  <c r="DV40" i="1"/>
  <c r="DV536" i="1"/>
  <c r="DW505" i="1"/>
  <c r="DY547" i="1"/>
  <c r="DW618" i="1"/>
  <c r="DX850" i="1"/>
  <c r="DY200" i="1"/>
  <c r="DY147" i="1"/>
  <c r="DX517" i="1"/>
  <c r="DX125" i="1"/>
  <c r="DX404" i="1"/>
  <c r="DY459" i="1"/>
  <c r="DX851" i="1"/>
  <c r="DX410" i="1"/>
  <c r="DV382" i="1"/>
  <c r="DX376" i="1"/>
  <c r="DW373" i="1"/>
  <c r="DV340" i="1"/>
  <c r="DV103" i="1"/>
  <c r="DX381" i="1"/>
  <c r="DY860" i="1"/>
  <c r="DY892" i="1"/>
  <c r="DY638" i="1"/>
  <c r="DY335" i="1"/>
  <c r="DY408" i="1"/>
  <c r="DW191" i="1"/>
  <c r="DW474" i="1"/>
  <c r="DY818" i="1"/>
  <c r="DW979" i="1"/>
  <c r="DW718" i="1"/>
  <c r="DY579" i="1"/>
  <c r="DY58" i="1"/>
  <c r="DV674" i="1"/>
  <c r="DV89" i="1"/>
  <c r="DX964" i="1"/>
  <c r="DY945" i="1"/>
  <c r="DY129" i="1"/>
  <c r="DX738" i="1"/>
  <c r="DW221" i="1"/>
  <c r="DV397" i="1"/>
  <c r="DW746" i="1"/>
  <c r="DY309" i="1"/>
  <c r="DY20" i="1"/>
  <c r="DV700" i="1"/>
  <c r="DW75" i="1"/>
  <c r="DW40" i="1"/>
  <c r="DW536" i="1"/>
  <c r="DY550" i="1"/>
  <c r="DX547" i="1"/>
  <c r="DX531" i="1"/>
  <c r="DY850" i="1"/>
  <c r="DX200" i="1"/>
  <c r="DX147" i="1"/>
  <c r="DY517" i="1"/>
  <c r="DY125" i="1"/>
  <c r="DY404" i="1"/>
  <c r="DX459" i="1"/>
  <c r="DY851" i="1"/>
  <c r="DY410" i="1"/>
  <c r="DY376" i="1"/>
  <c r="DW340" i="1"/>
  <c r="DW103" i="1"/>
  <c r="DW381" i="1"/>
  <c r="DW860" i="1"/>
  <c r="DX892" i="1"/>
  <c r="DX638" i="1"/>
  <c r="DX335" i="1"/>
  <c r="DY361" i="1"/>
  <c r="DW408" i="1"/>
  <c r="DV191" i="1"/>
  <c r="DX758" i="1"/>
  <c r="DV474" i="1"/>
  <c r="DX460" i="1"/>
  <c r="DX818" i="1"/>
  <c r="DV718" i="1"/>
  <c r="DV579" i="1"/>
  <c r="DX58" i="1"/>
  <c r="DY964" i="1"/>
  <c r="DX945" i="1"/>
  <c r="DX129" i="1"/>
  <c r="DY738" i="1"/>
  <c r="DV221" i="1"/>
  <c r="DX198" i="1"/>
  <c r="DX21" i="1"/>
  <c r="DY793" i="1"/>
  <c r="DX309" i="1"/>
  <c r="DX20" i="1"/>
  <c r="DW700" i="1"/>
  <c r="DV75" i="1"/>
  <c r="DX550" i="1"/>
  <c r="DV547" i="1"/>
  <c r="DY531" i="1"/>
  <c r="DV850" i="1"/>
  <c r="DW200" i="1"/>
  <c r="DW147" i="1"/>
  <c r="DW517" i="1"/>
  <c r="DV125" i="1"/>
  <c r="DV404" i="1"/>
  <c r="DW459" i="1"/>
  <c r="DW851" i="1"/>
  <c r="DV410" i="1"/>
  <c r="DX867" i="1"/>
  <c r="DV300" i="1"/>
  <c r="DX824" i="1"/>
  <c r="DY458" i="1"/>
  <c r="DY779" i="1"/>
  <c r="DY732" i="1"/>
  <c r="EL890" i="1"/>
  <c r="EY380" i="1"/>
  <c r="EI380" i="1"/>
  <c r="EL790" i="1"/>
  <c r="EY865" i="1"/>
  <c r="EY577" i="1"/>
  <c r="EJ488" i="1"/>
  <c r="EW865" i="1"/>
  <c r="EK380" i="1"/>
  <c r="EI96" i="1"/>
  <c r="EL572" i="1"/>
  <c r="DY841" i="1"/>
  <c r="EV841" i="1"/>
  <c r="EX631" i="1"/>
  <c r="EL624" i="1"/>
  <c r="EW624" i="1"/>
  <c r="EK644" i="1"/>
  <c r="DX35" i="1"/>
  <c r="EV35" i="1"/>
  <c r="EY537" i="1"/>
  <c r="DX254" i="1"/>
  <c r="EW254" i="1"/>
  <c r="EK513" i="1"/>
  <c r="EX817" i="1"/>
  <c r="DY867" i="1"/>
  <c r="DY827" i="1"/>
  <c r="DY824" i="1"/>
  <c r="DW458" i="1"/>
  <c r="DW779" i="1"/>
  <c r="DW732" i="1"/>
  <c r="EX94" i="1"/>
  <c r="EI555" i="1"/>
  <c r="EV890" i="1"/>
  <c r="EI488" i="1"/>
  <c r="DY684" i="1"/>
  <c r="EY555" i="1"/>
  <c r="EV865" i="1"/>
  <c r="EI94" i="1"/>
  <c r="EV94" i="1"/>
  <c r="EW96" i="1"/>
  <c r="EL841" i="1"/>
  <c r="EW841" i="1"/>
  <c r="EY631" i="1"/>
  <c r="EK624" i="1"/>
  <c r="EI644" i="1"/>
  <c r="EL35" i="1"/>
  <c r="EW35" i="1"/>
  <c r="EX537" i="1"/>
  <c r="EK254" i="1"/>
  <c r="EV254" i="1"/>
  <c r="EI513" i="1"/>
  <c r="EY817" i="1"/>
  <c r="DW17" i="1"/>
  <c r="DV867" i="1"/>
  <c r="DX827" i="1"/>
  <c r="DV824" i="1"/>
  <c r="DY784" i="1"/>
  <c r="DY43" i="1"/>
  <c r="DV458" i="1"/>
  <c r="DV779" i="1"/>
  <c r="DV732" i="1"/>
  <c r="EX890" i="1"/>
  <c r="EJ555" i="1"/>
  <c r="EJ717" i="1"/>
  <c r="EK74" i="1"/>
  <c r="EY94" i="1"/>
  <c r="EY717" i="1"/>
  <c r="EW890" i="1"/>
  <c r="EX488" i="1"/>
  <c r="EY96" i="1"/>
  <c r="EJ94" i="1"/>
  <c r="EX572" i="1"/>
  <c r="EX790" i="1"/>
  <c r="EW94" i="1"/>
  <c r="EW572" i="1"/>
  <c r="EJ790" i="1"/>
  <c r="EV96" i="1"/>
  <c r="EK841" i="1"/>
  <c r="EV631" i="1"/>
  <c r="EJ624" i="1"/>
  <c r="EJ644" i="1"/>
  <c r="EK35" i="1"/>
  <c r="EW537" i="1"/>
  <c r="EL254" i="1"/>
  <c r="EJ513" i="1"/>
  <c r="EW817" i="1"/>
  <c r="DW867" i="1"/>
  <c r="DY600" i="1"/>
  <c r="DV827" i="1"/>
  <c r="DY952" i="1"/>
  <c r="DW824" i="1"/>
  <c r="DX784" i="1"/>
  <c r="DX43" i="1"/>
  <c r="EX577" i="1"/>
  <c r="EI717" i="1"/>
  <c r="EJ890" i="1"/>
  <c r="DX94" i="1"/>
  <c r="EK96" i="1"/>
  <c r="EK94" i="1"/>
  <c r="EI577" i="1"/>
  <c r="EY572" i="1"/>
  <c r="EL96" i="1"/>
  <c r="EW380" i="1"/>
  <c r="EV572" i="1"/>
  <c r="EV577" i="1"/>
  <c r="EK790" i="1"/>
  <c r="EI790" i="1"/>
  <c r="EJ841" i="1"/>
  <c r="EK631" i="1"/>
  <c r="EW631" i="1"/>
  <c r="EI624" i="1"/>
  <c r="EI35" i="1"/>
  <c r="EL537" i="1"/>
  <c r="EV537" i="1"/>
  <c r="EJ254" i="1"/>
  <c r="EV817" i="1"/>
  <c r="DX600" i="1"/>
  <c r="DW827" i="1"/>
  <c r="DX952" i="1"/>
  <c r="DW784" i="1"/>
  <c r="DV43" i="1"/>
  <c r="EI890" i="1"/>
  <c r="EL94" i="1"/>
  <c r="DX790" i="1"/>
  <c r="EJ577" i="1"/>
  <c r="EL717" i="1"/>
  <c r="EV380" i="1"/>
  <c r="EW577" i="1"/>
  <c r="EW488" i="1"/>
  <c r="DY555" i="1"/>
  <c r="EW790" i="1"/>
  <c r="EI841" i="1"/>
  <c r="EL631" i="1"/>
  <c r="EY644" i="1"/>
  <c r="EJ35" i="1"/>
  <c r="EK537" i="1"/>
  <c r="EI254" i="1"/>
  <c r="EX513" i="1"/>
  <c r="DX713" i="1"/>
  <c r="DW600" i="1"/>
  <c r="DY300" i="1"/>
  <c r="DV952" i="1"/>
  <c r="DV784" i="1"/>
  <c r="DW43" i="1"/>
  <c r="DY865" i="1"/>
  <c r="EW717" i="1"/>
  <c r="EV74" i="1"/>
  <c r="EK577" i="1"/>
  <c r="EI572" i="1"/>
  <c r="EV488" i="1"/>
  <c r="DY717" i="1"/>
  <c r="DY890" i="1"/>
  <c r="EV790" i="1"/>
  <c r="EI631" i="1"/>
  <c r="EY624" i="1"/>
  <c r="EX644" i="1"/>
  <c r="EI537" i="1"/>
  <c r="EY513" i="1"/>
  <c r="EI598" i="1"/>
  <c r="DY713" i="1"/>
  <c r="DV600" i="1"/>
  <c r="DX300" i="1"/>
  <c r="DW952" i="1"/>
  <c r="EV555" i="1"/>
  <c r="EV717" i="1"/>
  <c r="EK488" i="1"/>
  <c r="EY488" i="1"/>
  <c r="EW74" i="1"/>
  <c r="EI74" i="1"/>
  <c r="EJ572" i="1"/>
  <c r="EY841" i="1"/>
  <c r="EJ631" i="1"/>
  <c r="EX624" i="1"/>
  <c r="EW644" i="1"/>
  <c r="EY35" i="1"/>
  <c r="EJ537" i="1"/>
  <c r="EY254" i="1"/>
  <c r="DX513" i="1"/>
  <c r="EV513" i="1"/>
  <c r="DW713" i="1"/>
  <c r="DY17" i="1"/>
  <c r="DW300" i="1"/>
  <c r="DX458" i="1"/>
  <c r="DX779" i="1"/>
  <c r="DX732" i="1"/>
  <c r="EX74" i="1"/>
  <c r="EK890" i="1"/>
  <c r="EJ380" i="1"/>
  <c r="EW555" i="1"/>
  <c r="EL555" i="1"/>
  <c r="EX96" i="1"/>
  <c r="EJ74" i="1"/>
  <c r="EY790" i="1"/>
  <c r="EJ96" i="1"/>
  <c r="EX841" i="1"/>
  <c r="DX624" i="1"/>
  <c r="EV624" i="1"/>
  <c r="EL644" i="1"/>
  <c r="EV644" i="1"/>
  <c r="EX35" i="1"/>
  <c r="EX254" i="1"/>
  <c r="EL513" i="1"/>
  <c r="EW513" i="1"/>
  <c r="DY693" i="1"/>
  <c r="EV693" i="1"/>
  <c r="EY598" i="1"/>
  <c r="EJ45" i="1"/>
  <c r="EX811" i="1"/>
  <c r="EL769" i="1"/>
  <c r="EV762" i="1"/>
  <c r="EK550" i="1"/>
  <c r="EW550" i="1"/>
  <c r="EI163" i="1"/>
  <c r="EI428" i="1"/>
  <c r="EK900" i="1"/>
  <c r="EY204" i="1"/>
  <c r="EJ831" i="1"/>
  <c r="EW305" i="1"/>
  <c r="EV452" i="1"/>
  <c r="EV874" i="1"/>
  <c r="EY543" i="1"/>
  <c r="EI855" i="1"/>
  <c r="EY688" i="1"/>
  <c r="EJ749" i="1"/>
  <c r="EK693" i="1"/>
  <c r="EW693" i="1"/>
  <c r="EX598" i="1"/>
  <c r="EY811" i="1"/>
  <c r="EI769" i="1"/>
  <c r="EL762" i="1"/>
  <c r="EW762" i="1"/>
  <c r="EL550" i="1"/>
  <c r="EJ163" i="1"/>
  <c r="EI900" i="1"/>
  <c r="EX204" i="1"/>
  <c r="EL425" i="1"/>
  <c r="EI831" i="1"/>
  <c r="EW874" i="1"/>
  <c r="EX543" i="1"/>
  <c r="EJ855" i="1"/>
  <c r="EW688" i="1"/>
  <c r="EX276" i="1"/>
  <c r="EL693" i="1"/>
  <c r="DX598" i="1"/>
  <c r="EV598" i="1"/>
  <c r="EY45" i="1"/>
  <c r="EV811" i="1"/>
  <c r="EJ769" i="1"/>
  <c r="EK762" i="1"/>
  <c r="EJ550" i="1"/>
  <c r="EX428" i="1"/>
  <c r="EJ900" i="1"/>
  <c r="EV204" i="1"/>
  <c r="EK425" i="1"/>
  <c r="EY657" i="1"/>
  <c r="EY115" i="1"/>
  <c r="EL632" i="1"/>
  <c r="EV543" i="1"/>
  <c r="EY751" i="1"/>
  <c r="EV688" i="1"/>
  <c r="EL299" i="1"/>
  <c r="EY276" i="1"/>
  <c r="EJ693" i="1"/>
  <c r="EL598" i="1"/>
  <c r="EW598" i="1"/>
  <c r="EX45" i="1"/>
  <c r="EK811" i="1"/>
  <c r="EW811" i="1"/>
  <c r="EI762" i="1"/>
  <c r="EI550" i="1"/>
  <c r="EX163" i="1"/>
  <c r="EY428" i="1"/>
  <c r="EW204" i="1"/>
  <c r="EI425" i="1"/>
  <c r="EX831" i="1"/>
  <c r="EX657" i="1"/>
  <c r="EX115" i="1"/>
  <c r="EX800" i="1"/>
  <c r="EX886" i="1"/>
  <c r="EK632" i="1"/>
  <c r="EK525" i="1"/>
  <c r="EW543" i="1"/>
  <c r="EX751" i="1"/>
  <c r="EL451" i="1"/>
  <c r="EK299" i="1"/>
  <c r="EW276" i="1"/>
  <c r="EI693" i="1"/>
  <c r="EK598" i="1"/>
  <c r="DX45" i="1"/>
  <c r="EV45" i="1"/>
  <c r="EL811" i="1"/>
  <c r="EY769" i="1"/>
  <c r="EJ762" i="1"/>
  <c r="EX476" i="1"/>
  <c r="EY163" i="1"/>
  <c r="EV428" i="1"/>
  <c r="EX900" i="1"/>
  <c r="EJ425" i="1"/>
  <c r="EY831" i="1"/>
  <c r="EW657" i="1"/>
  <c r="EY243" i="1"/>
  <c r="EY77" i="1"/>
  <c r="EV115" i="1"/>
  <c r="EY800" i="1"/>
  <c r="EY886" i="1"/>
  <c r="EJ632" i="1"/>
  <c r="EL525" i="1"/>
  <c r="EV751" i="1"/>
  <c r="EK451" i="1"/>
  <c r="EI299" i="1"/>
  <c r="EV276" i="1"/>
  <c r="EL714" i="1"/>
  <c r="EL45" i="1"/>
  <c r="EW45" i="1"/>
  <c r="EJ811" i="1"/>
  <c r="EX769" i="1"/>
  <c r="EY476" i="1"/>
  <c r="EX550" i="1"/>
  <c r="EW163" i="1"/>
  <c r="EK428" i="1"/>
  <c r="EW428" i="1"/>
  <c r="EY900" i="1"/>
  <c r="EV831" i="1"/>
  <c r="EX305" i="1"/>
  <c r="EV657" i="1"/>
  <c r="EX243" i="1"/>
  <c r="EX77" i="1"/>
  <c r="EY452" i="1"/>
  <c r="EW115" i="1"/>
  <c r="EV800" i="1"/>
  <c r="EW886" i="1"/>
  <c r="EI632" i="1"/>
  <c r="EJ525" i="1"/>
  <c r="EW751" i="1"/>
  <c r="EJ451" i="1"/>
  <c r="EJ299" i="1"/>
  <c r="EK714" i="1"/>
  <c r="EK749" i="1"/>
  <c r="EV977" i="1"/>
  <c r="EX693" i="1"/>
  <c r="EJ598" i="1"/>
  <c r="EK45" i="1"/>
  <c r="EI811" i="1"/>
  <c r="EV769" i="1"/>
  <c r="EY762" i="1"/>
  <c r="EV476" i="1"/>
  <c r="EY550" i="1"/>
  <c r="EK163" i="1"/>
  <c r="EV163" i="1"/>
  <c r="EL428" i="1"/>
  <c r="EW900" i="1"/>
  <c r="EK831" i="1"/>
  <c r="EW831" i="1"/>
  <c r="EY305" i="1"/>
  <c r="EV243" i="1"/>
  <c r="EV77" i="1"/>
  <c r="EX452" i="1"/>
  <c r="EY874" i="1"/>
  <c r="EW800" i="1"/>
  <c r="EV886" i="1"/>
  <c r="EI525" i="1"/>
  <c r="EL855" i="1"/>
  <c r="EI451" i="1"/>
  <c r="EI714" i="1"/>
  <c r="EL749" i="1"/>
  <c r="EK977" i="1"/>
  <c r="EY693" i="1"/>
  <c r="EI45" i="1"/>
  <c r="EK769" i="1"/>
  <c r="EW769" i="1"/>
  <c r="EX762" i="1"/>
  <c r="EW476" i="1"/>
  <c r="EV550" i="1"/>
  <c r="EL163" i="1"/>
  <c r="EJ428" i="1"/>
  <c r="EL900" i="1"/>
  <c r="EV900" i="1"/>
  <c r="EL831" i="1"/>
  <c r="EV305" i="1"/>
  <c r="EW243" i="1"/>
  <c r="EW77" i="1"/>
  <c r="EW452" i="1"/>
  <c r="EX874" i="1"/>
  <c r="EK855" i="1"/>
  <c r="EX688" i="1"/>
  <c r="EJ714" i="1"/>
  <c r="EI749" i="1"/>
  <c r="EV482" i="1"/>
  <c r="EI977" i="1"/>
  <c r="EW331" i="1"/>
  <c r="EJ71" i="1"/>
  <c r="EY377" i="1"/>
  <c r="EX584" i="1"/>
  <c r="EW89" i="1"/>
  <c r="EI821" i="1"/>
  <c r="EY395" i="1"/>
  <c r="EI288" i="1"/>
  <c r="EJ780" i="1"/>
  <c r="EX837" i="1"/>
  <c r="EK292" i="1"/>
  <c r="EL110" i="1"/>
  <c r="EX643" i="1"/>
  <c r="EJ923" i="1"/>
  <c r="EI117" i="1"/>
  <c r="EY823" i="1"/>
  <c r="EV491" i="1"/>
  <c r="EL639" i="1"/>
  <c r="EJ317" i="1"/>
  <c r="EX192" i="1"/>
  <c r="EX651" i="1"/>
  <c r="EY221" i="1"/>
  <c r="EX397" i="1"/>
  <c r="EL220" i="1"/>
  <c r="EX912" i="1"/>
  <c r="EW482" i="1"/>
  <c r="EV331" i="1"/>
  <c r="EI71" i="1"/>
  <c r="EX377" i="1"/>
  <c r="EY584" i="1"/>
  <c r="EL89" i="1"/>
  <c r="EV89" i="1"/>
  <c r="EX95" i="1"/>
  <c r="EV395" i="1"/>
  <c r="EJ288" i="1"/>
  <c r="EV837" i="1"/>
  <c r="EL292" i="1"/>
  <c r="EK110" i="1"/>
  <c r="EW643" i="1"/>
  <c r="EL772" i="1"/>
  <c r="EX823" i="1"/>
  <c r="EW491" i="1"/>
  <c r="EK639" i="1"/>
  <c r="EI317" i="1"/>
  <c r="EY192" i="1"/>
  <c r="EY229" i="1"/>
  <c r="EX215" i="1"/>
  <c r="EY651" i="1"/>
  <c r="EX221" i="1"/>
  <c r="EW397" i="1"/>
  <c r="EK220" i="1"/>
  <c r="EV912" i="1"/>
  <c r="EY283" i="1"/>
  <c r="EW377" i="1"/>
  <c r="EW584" i="1"/>
  <c r="EK89" i="1"/>
  <c r="EX821" i="1"/>
  <c r="EY95" i="1"/>
  <c r="EK395" i="1"/>
  <c r="EW395" i="1"/>
  <c r="EL238" i="1"/>
  <c r="EW837" i="1"/>
  <c r="EJ292" i="1"/>
  <c r="EJ110" i="1"/>
  <c r="EV643" i="1"/>
  <c r="EK772" i="1"/>
  <c r="EV823" i="1"/>
  <c r="EL881" i="1"/>
  <c r="EJ639" i="1"/>
  <c r="EV192" i="1"/>
  <c r="EX229" i="1"/>
  <c r="EY554" i="1"/>
  <c r="EY215" i="1"/>
  <c r="EW651" i="1"/>
  <c r="EV221" i="1"/>
  <c r="EV397" i="1"/>
  <c r="EI220" i="1"/>
  <c r="EW912" i="1"/>
  <c r="EX283" i="1"/>
  <c r="EY977" i="1"/>
  <c r="EL699" i="1"/>
  <c r="EL377" i="1"/>
  <c r="EV377" i="1"/>
  <c r="EK584" i="1"/>
  <c r="EV584" i="1"/>
  <c r="EJ89" i="1"/>
  <c r="EY821" i="1"/>
  <c r="EV95" i="1"/>
  <c r="EL395" i="1"/>
  <c r="EX288" i="1"/>
  <c r="EK238" i="1"/>
  <c r="EI292" i="1"/>
  <c r="EI110" i="1"/>
  <c r="EY205" i="1"/>
  <c r="EI772" i="1"/>
  <c r="EW823" i="1"/>
  <c r="EK881" i="1"/>
  <c r="EI639" i="1"/>
  <c r="EK766" i="1"/>
  <c r="EW192" i="1"/>
  <c r="EW229" i="1"/>
  <c r="EX554" i="1"/>
  <c r="EV215" i="1"/>
  <c r="EV651" i="1"/>
  <c r="EW221" i="1"/>
  <c r="EX82" i="1"/>
  <c r="EJ220" i="1"/>
  <c r="EK226" i="1"/>
  <c r="EV283" i="1"/>
  <c r="EX977" i="1"/>
  <c r="EK699" i="1"/>
  <c r="EK377" i="1"/>
  <c r="EL584" i="1"/>
  <c r="EI89" i="1"/>
  <c r="EW821" i="1"/>
  <c r="EK95" i="1"/>
  <c r="EW95" i="1"/>
  <c r="EI395" i="1"/>
  <c r="EY288" i="1"/>
  <c r="EY66" i="1"/>
  <c r="EJ238" i="1"/>
  <c r="EX675" i="1"/>
  <c r="EX205" i="1"/>
  <c r="EJ772" i="1"/>
  <c r="EX613" i="1"/>
  <c r="EX489" i="1"/>
  <c r="EK764" i="1"/>
  <c r="EJ881" i="1"/>
  <c r="EL542" i="1"/>
  <c r="EL766" i="1"/>
  <c r="EV229" i="1"/>
  <c r="EV554" i="1"/>
  <c r="EW215" i="1"/>
  <c r="EY82" i="1"/>
  <c r="EL226" i="1"/>
  <c r="EW283" i="1"/>
  <c r="EI699" i="1"/>
  <c r="EI377" i="1"/>
  <c r="EJ584" i="1"/>
  <c r="EK821" i="1"/>
  <c r="EV821" i="1"/>
  <c r="EL95" i="1"/>
  <c r="EJ395" i="1"/>
  <c r="EV288" i="1"/>
  <c r="EX66" i="1"/>
  <c r="EL780" i="1"/>
  <c r="EI238" i="1"/>
  <c r="EY675" i="1"/>
  <c r="EV205" i="1"/>
  <c r="EK923" i="1"/>
  <c r="EL117" i="1"/>
  <c r="EY613" i="1"/>
  <c r="EY489" i="1"/>
  <c r="EL764" i="1"/>
  <c r="EI881" i="1"/>
  <c r="EK542" i="1"/>
  <c r="EJ766" i="1"/>
  <c r="EW554" i="1"/>
  <c r="EV82" i="1"/>
  <c r="EI226" i="1"/>
  <c r="EX482" i="1"/>
  <c r="EL977" i="1"/>
  <c r="EW977" i="1"/>
  <c r="EY331" i="1"/>
  <c r="EL71" i="1"/>
  <c r="EJ699" i="1"/>
  <c r="EJ377" i="1"/>
  <c r="EI584" i="1"/>
  <c r="EX89" i="1"/>
  <c r="EL821" i="1"/>
  <c r="EI95" i="1"/>
  <c r="EK288" i="1"/>
  <c r="EW288" i="1"/>
  <c r="EW66" i="1"/>
  <c r="EK780" i="1"/>
  <c r="EW675" i="1"/>
  <c r="EW205" i="1"/>
  <c r="EL923" i="1"/>
  <c r="EK117" i="1"/>
  <c r="EV613" i="1"/>
  <c r="EV489" i="1"/>
  <c r="EJ764" i="1"/>
  <c r="EX491" i="1"/>
  <c r="EK317" i="1"/>
  <c r="EI542" i="1"/>
  <c r="EI766" i="1"/>
  <c r="EW82" i="1"/>
  <c r="EJ226" i="1"/>
  <c r="EY482" i="1"/>
  <c r="EJ977" i="1"/>
  <c r="EX331" i="1"/>
  <c r="EK71" i="1"/>
  <c r="EY89" i="1"/>
  <c r="EJ821" i="1"/>
  <c r="EJ95" i="1"/>
  <c r="EX395" i="1"/>
  <c r="EL288" i="1"/>
  <c r="EV66" i="1"/>
  <c r="EI780" i="1"/>
  <c r="EY837" i="1"/>
  <c r="EV675" i="1"/>
  <c r="EY643" i="1"/>
  <c r="EI923" i="1"/>
  <c r="EJ117" i="1"/>
  <c r="EW613" i="1"/>
  <c r="EW489" i="1"/>
  <c r="EI764" i="1"/>
  <c r="EY491" i="1"/>
  <c r="EL317" i="1"/>
  <c r="EJ542" i="1"/>
  <c r="EY397" i="1"/>
  <c r="EY912" i="1"/>
  <c r="EI440" i="1"/>
  <c r="EX520" i="1"/>
  <c r="EX903" i="1"/>
  <c r="EL528" i="1"/>
  <c r="EI112" i="1"/>
  <c r="EJ774" i="1"/>
  <c r="EW198" i="1"/>
  <c r="EW442" i="1"/>
  <c r="EI698" i="1"/>
  <c r="EJ262" i="1"/>
  <c r="EV838" i="1"/>
  <c r="EJ708" i="1"/>
  <c r="EK382" i="1"/>
  <c r="EI595" i="1"/>
  <c r="EJ713" i="1"/>
  <c r="EJ17" i="1"/>
  <c r="EW600" i="1"/>
  <c r="EL520" i="1"/>
  <c r="EW520" i="1"/>
  <c r="EL662" i="1"/>
  <c r="EL557" i="1"/>
  <c r="EX716" i="1"/>
  <c r="EV903" i="1"/>
  <c r="EK528" i="1"/>
  <c r="EI774" i="1"/>
  <c r="EJ698" i="1"/>
  <c r="EI262" i="1"/>
  <c r="EW838" i="1"/>
  <c r="EI382" i="1"/>
  <c r="EI713" i="1"/>
  <c r="EI17" i="1"/>
  <c r="EJ21" i="1"/>
  <c r="EK600" i="1"/>
  <c r="EI793" i="1"/>
  <c r="EV827" i="1"/>
  <c r="EK520" i="1"/>
  <c r="EV520" i="1"/>
  <c r="EK662" i="1"/>
  <c r="EL78" i="1"/>
  <c r="EK557" i="1"/>
  <c r="EY716" i="1"/>
  <c r="EW903" i="1"/>
  <c r="EK157" i="1"/>
  <c r="EJ528" i="1"/>
  <c r="EK439" i="1"/>
  <c r="EJ382" i="1"/>
  <c r="EJ867" i="1"/>
  <c r="EW960" i="1"/>
  <c r="EL478" i="1"/>
  <c r="EX381" i="1"/>
  <c r="EX300" i="1"/>
  <c r="EK827" i="1"/>
  <c r="EY440" i="1"/>
  <c r="EJ520" i="1"/>
  <c r="EJ662" i="1"/>
  <c r="EK78" i="1"/>
  <c r="EI557" i="1"/>
  <c r="EW716" i="1"/>
  <c r="EL157" i="1"/>
  <c r="EI528" i="1"/>
  <c r="EL439" i="1"/>
  <c r="EY713" i="1"/>
  <c r="EL960" i="1"/>
  <c r="EX892" i="1"/>
  <c r="EX440" i="1"/>
  <c r="EI520" i="1"/>
  <c r="EI662" i="1"/>
  <c r="EI78" i="1"/>
  <c r="EJ557" i="1"/>
  <c r="EV716" i="1"/>
  <c r="EI157" i="1"/>
  <c r="EI439" i="1"/>
  <c r="EY382" i="1"/>
  <c r="EX713" i="1"/>
  <c r="EW378" i="1"/>
  <c r="EY952" i="1"/>
  <c r="EL440" i="1"/>
  <c r="EV440" i="1"/>
  <c r="EJ78" i="1"/>
  <c r="EJ157" i="1"/>
  <c r="EK112" i="1"/>
  <c r="EY198" i="1"/>
  <c r="EX442" i="1"/>
  <c r="EJ439" i="1"/>
  <c r="EL708" i="1"/>
  <c r="EX382" i="1"/>
  <c r="EK595" i="1"/>
  <c r="EV713" i="1"/>
  <c r="EK378" i="1"/>
  <c r="EK440" i="1"/>
  <c r="EW440" i="1"/>
  <c r="EL112" i="1"/>
  <c r="EK774" i="1"/>
  <c r="EX198" i="1"/>
  <c r="EY442" i="1"/>
  <c r="EL698" i="1"/>
  <c r="EL262" i="1"/>
  <c r="EY838" i="1"/>
  <c r="EK708" i="1"/>
  <c r="EW382" i="1"/>
  <c r="EL595" i="1"/>
  <c r="EL713" i="1"/>
  <c r="EW713" i="1"/>
  <c r="EL17" i="1"/>
  <c r="EX860" i="1"/>
  <c r="EJ440" i="1"/>
  <c r="EY520" i="1"/>
  <c r="EY903" i="1"/>
  <c r="EJ112" i="1"/>
  <c r="EL774" i="1"/>
  <c r="EV198" i="1"/>
  <c r="EV442" i="1"/>
  <c r="EK698" i="1"/>
  <c r="EK262" i="1"/>
  <c r="EX838" i="1"/>
  <c r="EI708" i="1"/>
  <c r="EL382" i="1"/>
  <c r="EV382" i="1"/>
  <c r="EJ595" i="1"/>
  <c r="EK713" i="1"/>
  <c r="EK17" i="1"/>
  <c r="EI21" i="1"/>
  <c r="EJ602" i="1"/>
  <c r="EL867" i="1"/>
  <c r="EI22" i="1"/>
  <c r="EV960" i="1"/>
  <c r="EV378" i="1"/>
  <c r="EY381" i="1"/>
  <c r="EL600" i="1"/>
  <c r="EV600" i="1"/>
  <c r="EL793" i="1"/>
  <c r="EY860" i="1"/>
  <c r="EY827" i="1"/>
  <c r="EV431" i="1"/>
  <c r="EY335" i="1"/>
  <c r="EX647" i="1"/>
  <c r="EV888" i="1"/>
  <c r="EW887" i="1"/>
  <c r="EY588" i="1"/>
  <c r="EW309" i="1"/>
  <c r="EW616" i="1"/>
  <c r="EV303" i="1"/>
  <c r="EY663" i="1"/>
  <c r="EY803" i="1"/>
  <c r="EX638" i="1"/>
  <c r="EV335" i="1"/>
  <c r="EY647" i="1"/>
  <c r="EW888" i="1"/>
  <c r="EX337" i="1"/>
  <c r="EV588" i="1"/>
  <c r="EX737" i="1"/>
  <c r="EX663" i="1"/>
  <c r="EY332" i="1"/>
  <c r="EY700" i="1"/>
  <c r="EV803" i="1"/>
  <c r="EY602" i="1"/>
  <c r="EI867" i="1"/>
  <c r="EX22" i="1"/>
  <c r="EK960" i="1"/>
  <c r="EL378" i="1"/>
  <c r="EK478" i="1"/>
  <c r="EW381" i="1"/>
  <c r="EI600" i="1"/>
  <c r="EY300" i="1"/>
  <c r="EJ793" i="1"/>
  <c r="EW860" i="1"/>
  <c r="EL827" i="1"/>
  <c r="EW827" i="1"/>
  <c r="EX952" i="1"/>
  <c r="EY892" i="1"/>
  <c r="EY638" i="1"/>
  <c r="EW335" i="1"/>
  <c r="EV647" i="1"/>
  <c r="EX364" i="1"/>
  <c r="EY337" i="1"/>
  <c r="EW588" i="1"/>
  <c r="EY737" i="1"/>
  <c r="EW663" i="1"/>
  <c r="EX332" i="1"/>
  <c r="EX700" i="1"/>
  <c r="EW803" i="1"/>
  <c r="EX21" i="1"/>
  <c r="EX602" i="1"/>
  <c r="EY22" i="1"/>
  <c r="EJ960" i="1"/>
  <c r="EI378" i="1"/>
  <c r="EJ478" i="1"/>
  <c r="EK381" i="1"/>
  <c r="EV381" i="1"/>
  <c r="EJ600" i="1"/>
  <c r="EL300" i="1"/>
  <c r="EW300" i="1"/>
  <c r="EL860" i="1"/>
  <c r="EV860" i="1"/>
  <c r="EI827" i="1"/>
  <c r="EV952" i="1"/>
  <c r="EW892" i="1"/>
  <c r="EV638" i="1"/>
  <c r="EX386" i="1"/>
  <c r="EW647" i="1"/>
  <c r="EY364" i="1"/>
  <c r="EV337" i="1"/>
  <c r="EX20" i="1"/>
  <c r="EW737" i="1"/>
  <c r="EV663" i="1"/>
  <c r="EV332" i="1"/>
  <c r="EV700" i="1"/>
  <c r="EY21" i="1"/>
  <c r="EV602" i="1"/>
  <c r="EX867" i="1"/>
  <c r="EV22" i="1"/>
  <c r="EI960" i="1"/>
  <c r="EJ378" i="1"/>
  <c r="EI478" i="1"/>
  <c r="EL746" i="1"/>
  <c r="EL381" i="1"/>
  <c r="EK300" i="1"/>
  <c r="EV300" i="1"/>
  <c r="EK860" i="1"/>
  <c r="EJ827" i="1"/>
  <c r="EL952" i="1"/>
  <c r="EW952" i="1"/>
  <c r="EV892" i="1"/>
  <c r="EW638" i="1"/>
  <c r="EY386" i="1"/>
  <c r="EL980" i="1"/>
  <c r="EW364" i="1"/>
  <c r="EK334" i="1"/>
  <c r="EW337" i="1"/>
  <c r="EK310" i="1"/>
  <c r="EY20" i="1"/>
  <c r="EX914" i="1"/>
  <c r="EV737" i="1"/>
  <c r="EW332" i="1"/>
  <c r="EW700" i="1"/>
  <c r="EW21" i="1"/>
  <c r="EL602" i="1"/>
  <c r="EW602" i="1"/>
  <c r="EY867" i="1"/>
  <c r="EL22" i="1"/>
  <c r="EW22" i="1"/>
  <c r="EK746" i="1"/>
  <c r="EJ381" i="1"/>
  <c r="EJ300" i="1"/>
  <c r="EJ860" i="1"/>
  <c r="EK952" i="1"/>
  <c r="EY431" i="1"/>
  <c r="EV386" i="1"/>
  <c r="EK980" i="1"/>
  <c r="EV364" i="1"/>
  <c r="EX887" i="1"/>
  <c r="EL334" i="1"/>
  <c r="EX309" i="1"/>
  <c r="EL310" i="1"/>
  <c r="EV20" i="1"/>
  <c r="EX616" i="1"/>
  <c r="EY914" i="1"/>
  <c r="EX303" i="1"/>
  <c r="EK21" i="1"/>
  <c r="EV21" i="1"/>
  <c r="EK602" i="1"/>
  <c r="EV867" i="1"/>
  <c r="EK22" i="1"/>
  <c r="EY960" i="1"/>
  <c r="EX378" i="1"/>
  <c r="EJ746" i="1"/>
  <c r="EI381" i="1"/>
  <c r="EY600" i="1"/>
  <c r="EI300" i="1"/>
  <c r="EI860" i="1"/>
  <c r="EI952" i="1"/>
  <c r="EX431" i="1"/>
  <c r="EW386" i="1"/>
  <c r="EJ980" i="1"/>
  <c r="EX888" i="1"/>
  <c r="EY887" i="1"/>
  <c r="EJ334" i="1"/>
  <c r="EY309" i="1"/>
  <c r="EJ310" i="1"/>
  <c r="EW20" i="1"/>
  <c r="EY616" i="1"/>
  <c r="EW914" i="1"/>
  <c r="EY303" i="1"/>
  <c r="EL21" i="1"/>
  <c r="EI602" i="1"/>
  <c r="EK867" i="1"/>
  <c r="EW867" i="1"/>
  <c r="EJ22" i="1"/>
  <c r="EX960" i="1"/>
  <c r="EY378" i="1"/>
  <c r="EI746" i="1"/>
  <c r="EX600" i="1"/>
  <c r="EK793" i="1"/>
  <c r="EX827" i="1"/>
  <c r="EJ952" i="1"/>
  <c r="EW431" i="1"/>
  <c r="EX335" i="1"/>
  <c r="EI980" i="1"/>
  <c r="EY888" i="1"/>
  <c r="EV887" i="1"/>
  <c r="EI334" i="1"/>
  <c r="EX588" i="1"/>
  <c r="EV309" i="1"/>
  <c r="EI310" i="1"/>
  <c r="EV616" i="1"/>
  <c r="EV914" i="1"/>
  <c r="EW303" i="1"/>
  <c r="EX803" i="1"/>
  <c r="EX75" i="1"/>
  <c r="EL791" i="1"/>
  <c r="EJ974" i="1"/>
  <c r="EY352" i="1"/>
  <c r="EJ627" i="1"/>
  <c r="EJ258" i="1"/>
  <c r="EW361" i="1"/>
  <c r="EW47" i="1"/>
  <c r="EV134" i="1"/>
  <c r="EV747" i="1"/>
  <c r="EW294" i="1"/>
  <c r="EW75" i="1"/>
  <c r="EJ791" i="1"/>
  <c r="EX916" i="1"/>
  <c r="EI974" i="1"/>
  <c r="EV352" i="1"/>
  <c r="EI627" i="1"/>
  <c r="EV361" i="1"/>
  <c r="EV47" i="1"/>
  <c r="EW134" i="1"/>
  <c r="EY906" i="1"/>
  <c r="EV75" i="1"/>
  <c r="EI791" i="1"/>
  <c r="EY916" i="1"/>
  <c r="EW352" i="1"/>
  <c r="EX389" i="1"/>
  <c r="EY165" i="1"/>
  <c r="EX906" i="1"/>
  <c r="EX249" i="1"/>
  <c r="EX408" i="1"/>
  <c r="EY776" i="1"/>
  <c r="EX536" i="1"/>
  <c r="EV916" i="1"/>
  <c r="EK949" i="1"/>
  <c r="EY389" i="1"/>
  <c r="EX165" i="1"/>
  <c r="EW906" i="1"/>
  <c r="EY249" i="1"/>
  <c r="EY408" i="1"/>
  <c r="EX776" i="1"/>
  <c r="EY536" i="1"/>
  <c r="EW916" i="1"/>
  <c r="EX206" i="1"/>
  <c r="EL949" i="1"/>
  <c r="EX469" i="1"/>
  <c r="EW389" i="1"/>
  <c r="EV165" i="1"/>
  <c r="EV906" i="1"/>
  <c r="EY743" i="1"/>
  <c r="EV249" i="1"/>
  <c r="EV408" i="1"/>
  <c r="EV776" i="1"/>
  <c r="EX40" i="1"/>
  <c r="EL39" i="1"/>
  <c r="EV536" i="1"/>
  <c r="EY206" i="1"/>
  <c r="EJ949" i="1"/>
  <c r="EY469" i="1"/>
  <c r="EV389" i="1"/>
  <c r="EK258" i="1"/>
  <c r="EW165" i="1"/>
  <c r="EX747" i="1"/>
  <c r="EX743" i="1"/>
  <c r="EX294" i="1"/>
  <c r="EW249" i="1"/>
  <c r="EW408" i="1"/>
  <c r="EW776" i="1"/>
  <c r="EY40" i="1"/>
  <c r="EK39" i="1"/>
  <c r="EW536" i="1"/>
  <c r="EK974" i="1"/>
  <c r="EV206" i="1"/>
  <c r="EI949" i="1"/>
  <c r="EW469" i="1"/>
  <c r="EK627" i="1"/>
  <c r="EL258" i="1"/>
  <c r="EY361" i="1"/>
  <c r="EX47" i="1"/>
  <c r="EY134" i="1"/>
  <c r="EY747" i="1"/>
  <c r="EV743" i="1"/>
  <c r="EY294" i="1"/>
  <c r="EV40" i="1"/>
  <c r="EI39" i="1"/>
  <c r="EY75" i="1"/>
  <c r="EK791" i="1"/>
  <c r="EL974" i="1"/>
  <c r="EW206" i="1"/>
  <c r="EX352" i="1"/>
  <c r="EV469" i="1"/>
  <c r="EL627" i="1"/>
  <c r="EI258" i="1"/>
  <c r="EX361" i="1"/>
  <c r="EY47" i="1"/>
  <c r="EX134" i="1"/>
  <c r="EW747" i="1"/>
  <c r="EW743" i="1"/>
  <c r="EV294" i="1"/>
  <c r="EW40" i="1"/>
  <c r="EJ39" i="1"/>
  <c r="EW824" i="1"/>
  <c r="EV529" i="1"/>
  <c r="EW933" i="1"/>
  <c r="EY216" i="1"/>
  <c r="EX510" i="1"/>
  <c r="EL911" i="1"/>
  <c r="EK296" i="1"/>
  <c r="EX124" i="1"/>
  <c r="EX418" i="1"/>
  <c r="EX882" i="1"/>
  <c r="EY460" i="1"/>
  <c r="EL356" i="1"/>
  <c r="EW529" i="1"/>
  <c r="EW216" i="1"/>
  <c r="EV510" i="1"/>
  <c r="EI911" i="1"/>
  <c r="EL296" i="1"/>
  <c r="EX864" i="1"/>
  <c r="EY124" i="1"/>
  <c r="EW418" i="1"/>
  <c r="EW882" i="1"/>
  <c r="EY474" i="1"/>
  <c r="EX460" i="1"/>
  <c r="EK356" i="1"/>
  <c r="EK70" i="1"/>
  <c r="EV216" i="1"/>
  <c r="EY86" i="1"/>
  <c r="EW510" i="1"/>
  <c r="EJ911" i="1"/>
  <c r="EY119" i="1"/>
  <c r="EJ296" i="1"/>
  <c r="EY864" i="1"/>
  <c r="EX758" i="1"/>
  <c r="EV124" i="1"/>
  <c r="EV418" i="1"/>
  <c r="EK630" i="1"/>
  <c r="EV882" i="1"/>
  <c r="EX474" i="1"/>
  <c r="EV460" i="1"/>
  <c r="EI356" i="1"/>
  <c r="EL70" i="1"/>
  <c r="EX86" i="1"/>
  <c r="EX119" i="1"/>
  <c r="EI296" i="1"/>
  <c r="EV864" i="1"/>
  <c r="EY758" i="1"/>
  <c r="EW124" i="1"/>
  <c r="EL630" i="1"/>
  <c r="EL202" i="1"/>
  <c r="EX43" i="1"/>
  <c r="EV474" i="1"/>
  <c r="EW460" i="1"/>
  <c r="EX891" i="1"/>
  <c r="EY691" i="1"/>
  <c r="EJ356" i="1"/>
  <c r="EL256" i="1"/>
  <c r="EY784" i="1"/>
  <c r="EY629" i="1"/>
  <c r="EJ70" i="1"/>
  <c r="EV86" i="1"/>
  <c r="EW119" i="1"/>
  <c r="EW864" i="1"/>
  <c r="EV758" i="1"/>
  <c r="EJ630" i="1"/>
  <c r="EK202" i="1"/>
  <c r="EY43" i="1"/>
  <c r="EW474" i="1"/>
  <c r="EY891" i="1"/>
  <c r="EX691" i="1"/>
  <c r="EY824" i="1"/>
  <c r="EK256" i="1"/>
  <c r="EX784" i="1"/>
  <c r="EX629" i="1"/>
  <c r="EI70" i="1"/>
  <c r="EY933" i="1"/>
  <c r="EW86" i="1"/>
  <c r="EV119" i="1"/>
  <c r="EW758" i="1"/>
  <c r="EI630" i="1"/>
  <c r="EI202" i="1"/>
  <c r="EW43" i="1"/>
  <c r="EV891" i="1"/>
  <c r="EV691" i="1"/>
  <c r="EX824" i="1"/>
  <c r="EJ256" i="1"/>
  <c r="EV784" i="1"/>
  <c r="EW629" i="1"/>
  <c r="EX529" i="1"/>
  <c r="EX933" i="1"/>
  <c r="EJ202" i="1"/>
  <c r="EV43" i="1"/>
  <c r="EW891" i="1"/>
  <c r="EW691" i="1"/>
  <c r="EV824" i="1"/>
  <c r="EI256" i="1"/>
  <c r="EW784" i="1"/>
  <c r="EV629" i="1"/>
  <c r="EY529" i="1"/>
  <c r="EV933" i="1"/>
  <c r="EX216" i="1"/>
  <c r="EY510" i="1"/>
  <c r="EK911" i="1"/>
  <c r="EY418" i="1"/>
  <c r="EY882" i="1"/>
  <c r="EV486" i="1"/>
  <c r="EJ171" i="1"/>
  <c r="EJ521" i="1"/>
  <c r="EL458" i="1"/>
  <c r="EV58" i="1"/>
  <c r="EW486" i="1"/>
  <c r="EI171" i="1"/>
  <c r="EI521" i="1"/>
  <c r="EL718" i="1"/>
  <c r="EK505" i="1"/>
  <c r="EK718" i="1"/>
  <c r="EX521" i="1"/>
  <c r="EK818" i="1"/>
  <c r="EL979" i="1"/>
  <c r="EI718" i="1"/>
  <c r="EY521" i="1"/>
  <c r="EY458" i="1"/>
  <c r="EL818" i="1"/>
  <c r="EK979" i="1"/>
  <c r="EJ718" i="1"/>
  <c r="EV521" i="1"/>
  <c r="EX779" i="1"/>
  <c r="EY486" i="1"/>
  <c r="EJ818" i="1"/>
  <c r="EJ979" i="1"/>
  <c r="EK171" i="1"/>
  <c r="EL521" i="1"/>
  <c r="EW521" i="1"/>
  <c r="EW458" i="1"/>
  <c r="EI732" i="1"/>
  <c r="EX486" i="1"/>
  <c r="EI818" i="1"/>
  <c r="EI979" i="1"/>
  <c r="EL171" i="1"/>
  <c r="EK521" i="1"/>
  <c r="EK458" i="1"/>
  <c r="EW579" i="1"/>
  <c r="EJ458" i="1"/>
  <c r="EJ779" i="1"/>
  <c r="EY505" i="1"/>
  <c r="EK732" i="1"/>
  <c r="EW732" i="1"/>
  <c r="EY579" i="1"/>
  <c r="EV505" i="1"/>
  <c r="EY58" i="1"/>
  <c r="EL732" i="1"/>
  <c r="EX458" i="1"/>
  <c r="EY779" i="1"/>
  <c r="EX579" i="1"/>
  <c r="EL505" i="1"/>
  <c r="EW505" i="1"/>
  <c r="EX58" i="1"/>
  <c r="EJ732" i="1"/>
  <c r="EV458" i="1"/>
  <c r="EV779" i="1"/>
  <c r="EK579" i="1"/>
  <c r="EV579" i="1"/>
  <c r="EI505" i="1"/>
  <c r="EK58" i="1"/>
  <c r="EW58" i="1"/>
  <c r="EL779" i="1"/>
  <c r="EW779" i="1"/>
  <c r="EL579" i="1"/>
  <c r="EJ505" i="1"/>
  <c r="EL58" i="1"/>
  <c r="EX732" i="1"/>
  <c r="EK779" i="1"/>
  <c r="EJ579" i="1"/>
  <c r="EI58" i="1"/>
  <c r="EY732" i="1"/>
  <c r="EI458" i="1"/>
  <c r="EI779" i="1"/>
  <c r="EI579" i="1"/>
  <c r="EX505" i="1"/>
  <c r="EJ58" i="1"/>
  <c r="EV732" i="1"/>
  <c r="DL790" i="1"/>
  <c r="DK380" i="1"/>
  <c r="CZ94" i="1"/>
  <c r="DI572" i="1"/>
  <c r="DL644" i="1"/>
  <c r="DJ631" i="1"/>
  <c r="DI717" i="1"/>
  <c r="DJ841" i="1"/>
  <c r="DI380" i="1"/>
  <c r="DJ598" i="1"/>
  <c r="DK896" i="1"/>
  <c r="DI688" i="1"/>
  <c r="DI180" i="1"/>
  <c r="DK708" i="1"/>
  <c r="DI21" i="1"/>
  <c r="DL960" i="1"/>
  <c r="DI793" i="1"/>
  <c r="DJ352" i="1"/>
  <c r="DK933" i="1"/>
  <c r="DJ550" i="1"/>
  <c r="DK831" i="1"/>
  <c r="DI675" i="1"/>
  <c r="DI643" i="1"/>
  <c r="DK17" i="1"/>
  <c r="DL867" i="1"/>
  <c r="DI300" i="1"/>
  <c r="DI647" i="1"/>
  <c r="DL888" i="1"/>
  <c r="DI119" i="1"/>
  <c r="DK864" i="1"/>
  <c r="DK458" i="1"/>
  <c r="DK779" i="1"/>
  <c r="DK732" i="1"/>
  <c r="DK488" i="1"/>
  <c r="DL254" i="1"/>
  <c r="DI163" i="1"/>
  <c r="DJ204" i="1"/>
  <c r="DJ886" i="1"/>
  <c r="DL331" i="1"/>
  <c r="DK288" i="1"/>
  <c r="DL66" i="1"/>
  <c r="DJ215" i="1"/>
  <c r="DI442" i="1"/>
  <c r="DL602" i="1"/>
  <c r="DJ588" i="1"/>
  <c r="DL616" i="1"/>
  <c r="DK303" i="1"/>
  <c r="DL598" i="1"/>
  <c r="DL472" i="1"/>
  <c r="DI977" i="1"/>
  <c r="DJ489" i="1"/>
  <c r="DJ491" i="1"/>
  <c r="DI192" i="1"/>
  <c r="DI283" i="1"/>
  <c r="DI860" i="1"/>
  <c r="DI916" i="1"/>
  <c r="DK882" i="1"/>
  <c r="DI474" i="1"/>
  <c r="DK460" i="1"/>
  <c r="DL979" i="1"/>
  <c r="DL718" i="1"/>
  <c r="DI579" i="1"/>
  <c r="DK58" i="1"/>
  <c r="DK684" i="1"/>
  <c r="DJ572" i="1"/>
  <c r="DJ684" i="1"/>
  <c r="DL624" i="1"/>
  <c r="CZ631" i="1"/>
  <c r="DJ624" i="1"/>
  <c r="DJ537" i="1"/>
  <c r="DJ555" i="1"/>
  <c r="CZ717" i="1"/>
  <c r="DI835" i="1"/>
  <c r="CZ841" i="1"/>
  <c r="DI254" i="1"/>
  <c r="DK572" i="1"/>
  <c r="DK577" i="1"/>
  <c r="DJ896" i="1"/>
  <c r="DL89" i="1"/>
  <c r="DL708" i="1"/>
  <c r="DJ960" i="1"/>
  <c r="DI352" i="1"/>
  <c r="DL933" i="1"/>
  <c r="DK505" i="1"/>
  <c r="DL537" i="1"/>
  <c r="DI550" i="1"/>
  <c r="DL831" i="1"/>
  <c r="DJ643" i="1"/>
  <c r="DJ17" i="1"/>
  <c r="DK867" i="1"/>
  <c r="DL431" i="1"/>
  <c r="DJ647" i="1"/>
  <c r="DK888" i="1"/>
  <c r="DL364" i="1"/>
  <c r="DL906" i="1"/>
  <c r="DK294" i="1"/>
  <c r="DJ119" i="1"/>
  <c r="DL864" i="1"/>
  <c r="DJ458" i="1"/>
  <c r="DL779" i="1"/>
  <c r="DI732" i="1"/>
  <c r="DK890" i="1"/>
  <c r="DK693" i="1"/>
  <c r="DL811" i="1"/>
  <c r="DJ163" i="1"/>
  <c r="DI204" i="1"/>
  <c r="DK331" i="1"/>
  <c r="DL288" i="1"/>
  <c r="DK66" i="1"/>
  <c r="DI215" i="1"/>
  <c r="DL716" i="1"/>
  <c r="DK602" i="1"/>
  <c r="DK478" i="1"/>
  <c r="DI588" i="1"/>
  <c r="DK616" i="1"/>
  <c r="DL303" i="1"/>
  <c r="DI472" i="1"/>
  <c r="DJ977" i="1"/>
  <c r="DK377" i="1"/>
  <c r="DK613" i="1"/>
  <c r="DI491" i="1"/>
  <c r="DJ192" i="1"/>
  <c r="DJ283" i="1"/>
  <c r="DL381" i="1"/>
  <c r="DJ882" i="1"/>
  <c r="DL460" i="1"/>
  <c r="DK979" i="1"/>
  <c r="DK171" i="1"/>
  <c r="DI718" i="1"/>
  <c r="DJ579" i="1"/>
  <c r="DL58" i="1"/>
  <c r="DL94" i="1"/>
  <c r="CZ572" i="1"/>
  <c r="DI684" i="1"/>
  <c r="DK35" i="1"/>
  <c r="DI624" i="1"/>
  <c r="DI537" i="1"/>
  <c r="DI488" i="1"/>
  <c r="DL890" i="1"/>
  <c r="DI555" i="1"/>
  <c r="DJ835" i="1"/>
  <c r="DJ254" i="1"/>
  <c r="DL865" i="1"/>
  <c r="DK865" i="1"/>
  <c r="DK537" i="1"/>
  <c r="DI74" i="1"/>
  <c r="DL577" i="1"/>
  <c r="DL769" i="1"/>
  <c r="DI896" i="1"/>
  <c r="DK89" i="1"/>
  <c r="DI708" i="1"/>
  <c r="DI960" i="1"/>
  <c r="DI933" i="1"/>
  <c r="DL505" i="1"/>
  <c r="DL96" i="1"/>
  <c r="DJ831" i="1"/>
  <c r="DL276" i="1"/>
  <c r="DI17" i="1"/>
  <c r="DJ867" i="1"/>
  <c r="DK431" i="1"/>
  <c r="DK615" i="1"/>
  <c r="DL386" i="1"/>
  <c r="DJ888" i="1"/>
  <c r="DK364" i="1"/>
  <c r="DK906" i="1"/>
  <c r="DL294" i="1"/>
  <c r="DK776" i="1"/>
  <c r="DL510" i="1"/>
  <c r="DI864" i="1"/>
  <c r="DI458" i="1"/>
  <c r="DI779" i="1"/>
  <c r="DJ732" i="1"/>
  <c r="DK555" i="1"/>
  <c r="DL35" i="1"/>
  <c r="DK811" i="1"/>
  <c r="DI331" i="1"/>
  <c r="DL821" i="1"/>
  <c r="DI288" i="1"/>
  <c r="DJ66" i="1"/>
  <c r="DL554" i="1"/>
  <c r="DK82" i="1"/>
  <c r="DK716" i="1"/>
  <c r="DK903" i="1"/>
  <c r="DI602" i="1"/>
  <c r="DL22" i="1"/>
  <c r="DL478" i="1"/>
  <c r="DI616" i="1"/>
  <c r="DI303" i="1"/>
  <c r="DL418" i="1"/>
  <c r="DJ472" i="1"/>
  <c r="DK762" i="1"/>
  <c r="DL428" i="1"/>
  <c r="DL377" i="1"/>
  <c r="DL584" i="1"/>
  <c r="DL613" i="1"/>
  <c r="DK823" i="1"/>
  <c r="DK381" i="1"/>
  <c r="DI882" i="1"/>
  <c r="DJ460" i="1"/>
  <c r="DJ979" i="1"/>
  <c r="DL171" i="1"/>
  <c r="DJ718" i="1"/>
  <c r="DI58" i="1"/>
  <c r="DK631" i="1"/>
  <c r="CZ684" i="1"/>
  <c r="DK96" i="1"/>
  <c r="DI790" i="1"/>
  <c r="CZ624" i="1"/>
  <c r="DJ488" i="1"/>
  <c r="DL555" i="1"/>
  <c r="DL380" i="1"/>
  <c r="DJ890" i="1"/>
  <c r="DJ35" i="1"/>
  <c r="DJ513" i="1"/>
  <c r="DK841" i="1"/>
  <c r="DJ74" i="1"/>
  <c r="DJ865" i="1"/>
  <c r="DI45" i="1"/>
  <c r="DK769" i="1"/>
  <c r="DJ89" i="1"/>
  <c r="DK395" i="1"/>
  <c r="DK837" i="1"/>
  <c r="DJ708" i="1"/>
  <c r="DL378" i="1"/>
  <c r="DJ933" i="1"/>
  <c r="DK486" i="1"/>
  <c r="DI505" i="1"/>
  <c r="DI831" i="1"/>
  <c r="DK276" i="1"/>
  <c r="DK713" i="1"/>
  <c r="DI867" i="1"/>
  <c r="DL827" i="1"/>
  <c r="DI431" i="1"/>
  <c r="DL615" i="1"/>
  <c r="DK386" i="1"/>
  <c r="DI888" i="1"/>
  <c r="DI364" i="1"/>
  <c r="DI906" i="1"/>
  <c r="DI294" i="1"/>
  <c r="DL249" i="1"/>
  <c r="DL776" i="1"/>
  <c r="DK510" i="1"/>
  <c r="DJ864" i="1"/>
  <c r="DJ779" i="1"/>
  <c r="DI811" i="1"/>
  <c r="DL900" i="1"/>
  <c r="DJ331" i="1"/>
  <c r="DK821" i="1"/>
  <c r="DJ288" i="1"/>
  <c r="DI66" i="1"/>
  <c r="DK205" i="1"/>
  <c r="DK554" i="1"/>
  <c r="DL82" i="1"/>
  <c r="DK912" i="1"/>
  <c r="DJ716" i="1"/>
  <c r="DL903" i="1"/>
  <c r="DJ602" i="1"/>
  <c r="DK22" i="1"/>
  <c r="DJ478" i="1"/>
  <c r="DJ616" i="1"/>
  <c r="DJ303" i="1"/>
  <c r="DK332" i="1"/>
  <c r="DK418" i="1"/>
  <c r="DL762" i="1"/>
  <c r="DK428" i="1"/>
  <c r="DI377" i="1"/>
  <c r="DK584" i="1"/>
  <c r="DL95" i="1"/>
  <c r="DJ613" i="1"/>
  <c r="DL823" i="1"/>
  <c r="DJ381" i="1"/>
  <c r="DI460" i="1"/>
  <c r="DI979" i="1"/>
  <c r="DI171" i="1"/>
  <c r="DJ58" i="1"/>
  <c r="DK717" i="1"/>
  <c r="DK598" i="1"/>
  <c r="DL488" i="1"/>
  <c r="DL45" i="1"/>
  <c r="DJ790" i="1"/>
  <c r="DI890" i="1"/>
  <c r="DI35" i="1"/>
  <c r="DI513" i="1"/>
  <c r="DI693" i="1"/>
  <c r="DK45" i="1"/>
  <c r="CZ74" i="1"/>
  <c r="DI865" i="1"/>
  <c r="DJ45" i="1"/>
  <c r="DJ769" i="1"/>
  <c r="DI89" i="1"/>
  <c r="DL395" i="1"/>
  <c r="DL837" i="1"/>
  <c r="DL229" i="1"/>
  <c r="DK378" i="1"/>
  <c r="DL746" i="1"/>
  <c r="DK529" i="1"/>
  <c r="DK86" i="1"/>
  <c r="DL486" i="1"/>
  <c r="DJ505" i="1"/>
  <c r="DK644" i="1"/>
  <c r="DI276" i="1"/>
  <c r="DL783" i="1"/>
  <c r="DK595" i="1"/>
  <c r="DL713" i="1"/>
  <c r="DL600" i="1"/>
  <c r="DK827" i="1"/>
  <c r="DL952" i="1"/>
  <c r="DJ431" i="1"/>
  <c r="DI615" i="1"/>
  <c r="DI386" i="1"/>
  <c r="DJ364" i="1"/>
  <c r="DJ906" i="1"/>
  <c r="DL743" i="1"/>
  <c r="DJ294" i="1"/>
  <c r="DK249" i="1"/>
  <c r="DI776" i="1"/>
  <c r="DI510" i="1"/>
  <c r="DL513" i="1"/>
  <c r="DJ811" i="1"/>
  <c r="DK900" i="1"/>
  <c r="DI821" i="1"/>
  <c r="DL205" i="1"/>
  <c r="DI554" i="1"/>
  <c r="DI82" i="1"/>
  <c r="DL912" i="1"/>
  <c r="DI716" i="1"/>
  <c r="DI903" i="1"/>
  <c r="DI22" i="1"/>
  <c r="DI478" i="1"/>
  <c r="DL332" i="1"/>
  <c r="DK803" i="1"/>
  <c r="DI418" i="1"/>
  <c r="DI762" i="1"/>
  <c r="DJ428" i="1"/>
  <c r="DJ377" i="1"/>
  <c r="DJ584" i="1"/>
  <c r="DK95" i="1"/>
  <c r="DI613" i="1"/>
  <c r="DI823" i="1"/>
  <c r="DI381" i="1"/>
  <c r="DL691" i="1"/>
  <c r="DJ171" i="1"/>
  <c r="DI577" i="1"/>
  <c r="DL74" i="1"/>
  <c r="DK835" i="1"/>
  <c r="DI96" i="1"/>
  <c r="CZ790" i="1"/>
  <c r="DI644" i="1"/>
  <c r="DK254" i="1"/>
  <c r="DJ693" i="1"/>
  <c r="DI769" i="1"/>
  <c r="DK688" i="1"/>
  <c r="DI395" i="1"/>
  <c r="DJ837" i="1"/>
  <c r="DK180" i="1"/>
  <c r="DK229" i="1"/>
  <c r="DK21" i="1"/>
  <c r="DJ378" i="1"/>
  <c r="DK746" i="1"/>
  <c r="DL793" i="1"/>
  <c r="DL529" i="1"/>
  <c r="DL86" i="1"/>
  <c r="DI486" i="1"/>
  <c r="DJ276" i="1"/>
  <c r="DK783" i="1"/>
  <c r="DL675" i="1"/>
  <c r="DL595" i="1"/>
  <c r="DJ713" i="1"/>
  <c r="DK600" i="1"/>
  <c r="DL300" i="1"/>
  <c r="DI827" i="1"/>
  <c r="DK952" i="1"/>
  <c r="DJ615" i="1"/>
  <c r="DJ386" i="1"/>
  <c r="DK743" i="1"/>
  <c r="DI249" i="1"/>
  <c r="DJ776" i="1"/>
  <c r="DJ510" i="1"/>
  <c r="DI900" i="1"/>
  <c r="DL886" i="1"/>
  <c r="DJ821" i="1"/>
  <c r="DJ205" i="1"/>
  <c r="DJ554" i="1"/>
  <c r="DJ82" i="1"/>
  <c r="DJ912" i="1"/>
  <c r="DJ903" i="1"/>
  <c r="DK442" i="1"/>
  <c r="DJ22" i="1"/>
  <c r="DJ332" i="1"/>
  <c r="DL803" i="1"/>
  <c r="DJ418" i="1"/>
  <c r="DJ762" i="1"/>
  <c r="DI428" i="1"/>
  <c r="DI584" i="1"/>
  <c r="DJ95" i="1"/>
  <c r="DJ823" i="1"/>
  <c r="DL489" i="1"/>
  <c r="DL860" i="1"/>
  <c r="DK916" i="1"/>
  <c r="DK691" i="1"/>
  <c r="DL474" i="1"/>
  <c r="DI94" i="1"/>
  <c r="DJ577" i="1"/>
  <c r="DJ96" i="1"/>
  <c r="DJ644" i="1"/>
  <c r="DL835" i="1"/>
  <c r="DL688" i="1"/>
  <c r="DJ395" i="1"/>
  <c r="DI837" i="1"/>
  <c r="DL180" i="1"/>
  <c r="DI229" i="1"/>
  <c r="DL21" i="1"/>
  <c r="DI378" i="1"/>
  <c r="DI746" i="1"/>
  <c r="DK793" i="1"/>
  <c r="DK352" i="1"/>
  <c r="DI529" i="1"/>
  <c r="DI86" i="1"/>
  <c r="DJ486" i="1"/>
  <c r="DL550" i="1"/>
  <c r="DI783" i="1"/>
  <c r="DK675" i="1"/>
  <c r="DL643" i="1"/>
  <c r="DI595" i="1"/>
  <c r="DI713" i="1"/>
  <c r="DJ600" i="1"/>
  <c r="DK300" i="1"/>
  <c r="DJ827" i="1"/>
  <c r="DI952" i="1"/>
  <c r="DL647" i="1"/>
  <c r="DJ743" i="1"/>
  <c r="DJ249" i="1"/>
  <c r="DL119" i="1"/>
  <c r="DL163" i="1"/>
  <c r="DJ900" i="1"/>
  <c r="DL204" i="1"/>
  <c r="DK886" i="1"/>
  <c r="DI205" i="1"/>
  <c r="DL215" i="1"/>
  <c r="DI912" i="1"/>
  <c r="DL442" i="1"/>
  <c r="DK588" i="1"/>
  <c r="DI332" i="1"/>
  <c r="DI803" i="1"/>
  <c r="DL977" i="1"/>
  <c r="DI95" i="1"/>
  <c r="DK489" i="1"/>
  <c r="DK491" i="1"/>
  <c r="DL192" i="1"/>
  <c r="DL283" i="1"/>
  <c r="DK860" i="1"/>
  <c r="DL916" i="1"/>
  <c r="DI691" i="1"/>
  <c r="DK474" i="1"/>
  <c r="DL579" i="1"/>
  <c r="DJ94" i="1"/>
  <c r="DI631" i="1"/>
  <c r="DK513" i="1"/>
  <c r="DL693" i="1"/>
  <c r="DJ717" i="1"/>
  <c r="DI841" i="1"/>
  <c r="DJ380" i="1"/>
  <c r="DI598" i="1"/>
  <c r="DL896" i="1"/>
  <c r="DJ688" i="1"/>
  <c r="DJ180" i="1"/>
  <c r="DJ229" i="1"/>
  <c r="DJ21" i="1"/>
  <c r="DK960" i="1"/>
  <c r="DJ746" i="1"/>
  <c r="DJ793" i="1"/>
  <c r="DL352" i="1"/>
  <c r="DJ529" i="1"/>
  <c r="DJ86" i="1"/>
  <c r="DK550" i="1"/>
  <c r="DJ783" i="1"/>
  <c r="DJ675" i="1"/>
  <c r="DK643" i="1"/>
  <c r="DJ595" i="1"/>
  <c r="DL17" i="1"/>
  <c r="DI600" i="1"/>
  <c r="DJ300" i="1"/>
  <c r="DJ952" i="1"/>
  <c r="DK647" i="1"/>
  <c r="DI743" i="1"/>
  <c r="DK119" i="1"/>
  <c r="DL458" i="1"/>
  <c r="DL732" i="1"/>
  <c r="DK163" i="1"/>
  <c r="DK204" i="1"/>
  <c r="DI886" i="1"/>
  <c r="DK215" i="1"/>
  <c r="DJ442" i="1"/>
  <c r="DL588" i="1"/>
  <c r="DJ803" i="1"/>
  <c r="DK472" i="1"/>
  <c r="DK977" i="1"/>
  <c r="DI489" i="1"/>
  <c r="DL491" i="1"/>
  <c r="DK192" i="1"/>
  <c r="DK283" i="1"/>
  <c r="DJ860" i="1"/>
  <c r="DJ916" i="1"/>
  <c r="DJ691" i="1"/>
  <c r="DL882" i="1"/>
  <c r="DJ474" i="1"/>
  <c r="DK718" i="1"/>
  <c r="DK579" i="1"/>
  <c r="BM502" i="1"/>
  <c r="BM698" i="1"/>
  <c r="BM706" i="1"/>
  <c r="BM58" i="1"/>
  <c r="BM174" i="1"/>
  <c r="BM744" i="1"/>
  <c r="BM669" i="1"/>
  <c r="BM32" i="1"/>
  <c r="BM849" i="1"/>
  <c r="BM822" i="1"/>
  <c r="BM191" i="1"/>
  <c r="BM923" i="1"/>
  <c r="BM963" i="1"/>
  <c r="BM100" i="1"/>
  <c r="BM475" i="1"/>
  <c r="BM753" i="1"/>
  <c r="BM756" i="1"/>
  <c r="BM391" i="1"/>
  <c r="BM212" i="1"/>
  <c r="BM814" i="1"/>
  <c r="BM811" i="1"/>
  <c r="BM685" i="1"/>
  <c r="BM965" i="1"/>
  <c r="BM501" i="1"/>
  <c r="BM240" i="1"/>
  <c r="BM847" i="1"/>
  <c r="BM288" i="1"/>
  <c r="BM864" i="1"/>
  <c r="BM373" i="1"/>
  <c r="BM435" i="1"/>
  <c r="BM188" i="1"/>
  <c r="BM780" i="1"/>
  <c r="BM164" i="1"/>
  <c r="BM557" i="1"/>
  <c r="BM233" i="1"/>
  <c r="BM736" i="1"/>
  <c r="BM399" i="1"/>
  <c r="BM193" i="1"/>
  <c r="BM715" i="1"/>
  <c r="BM39" i="1"/>
  <c r="BM219" i="1"/>
  <c r="BM197" i="1"/>
  <c r="BM588" i="1"/>
  <c r="BM95" i="1"/>
  <c r="BM34" i="1"/>
  <c r="BM648" i="1"/>
  <c r="BM508" i="1"/>
  <c r="BM406" i="1"/>
  <c r="BM498" i="1"/>
  <c r="BM735" i="1"/>
  <c r="BM771" i="1"/>
  <c r="BM325" i="1"/>
  <c r="BM571" i="1"/>
  <c r="BM522" i="1"/>
  <c r="BM77" i="1"/>
  <c r="BM720" i="1"/>
  <c r="BM13" i="1"/>
  <c r="BM513" i="1"/>
  <c r="BM542" i="1"/>
  <c r="BM392" i="1"/>
  <c r="BM55" i="1"/>
  <c r="BM662" i="1"/>
  <c r="BM937" i="1"/>
  <c r="BM602" i="1"/>
  <c r="BM190" i="1"/>
  <c r="BM627" i="1"/>
  <c r="BM521" i="1"/>
  <c r="BM31" i="1"/>
  <c r="BM411" i="1"/>
  <c r="BM163" i="1"/>
  <c r="BM365" i="1"/>
  <c r="BM358" i="1"/>
  <c r="BM383" i="1"/>
  <c r="BM844" i="1"/>
  <c r="BM488" i="1"/>
  <c r="BM20" i="1"/>
  <c r="BM305" i="1"/>
  <c r="BM61" i="1"/>
  <c r="BM778" i="1"/>
  <c r="BM427" i="1"/>
  <c r="BM530" i="1"/>
  <c r="BM262" i="1"/>
  <c r="BM314" i="1"/>
  <c r="BM747" i="1"/>
  <c r="BM96" i="1"/>
  <c r="BM348" i="1"/>
  <c r="BM438" i="1"/>
  <c r="BM196" i="1"/>
  <c r="BM861" i="1"/>
  <c r="BM805" i="1"/>
  <c r="BM22" i="1"/>
  <c r="BM428" i="1"/>
  <c r="BM658" i="1"/>
  <c r="BM160" i="1"/>
  <c r="BM210" i="1"/>
  <c r="BM156" i="1"/>
  <c r="BM285" i="1"/>
  <c r="BM493" i="1"/>
  <c r="BM716" i="1"/>
  <c r="BM130" i="1"/>
  <c r="BM328" i="1"/>
  <c r="BM750" i="1"/>
  <c r="BM239" i="1"/>
  <c r="BM708" i="1"/>
  <c r="BM119" i="1"/>
  <c r="BM534" i="1"/>
  <c r="BM443" i="1"/>
  <c r="BM396" i="1"/>
  <c r="BM478" i="1"/>
  <c r="BM267" i="1"/>
  <c r="BM544" i="1"/>
  <c r="BM610" i="1"/>
  <c r="BM278" i="1"/>
  <c r="BM408" i="1"/>
  <c r="BM7" i="1"/>
  <c r="BM318" i="1"/>
  <c r="BM670" i="1"/>
  <c r="BM37" i="1"/>
  <c r="BM618" i="1"/>
  <c r="BM333" i="1"/>
  <c r="BM896" i="1"/>
  <c r="BM569" i="1"/>
  <c r="BM222" i="1"/>
  <c r="BM959" i="1"/>
  <c r="BM833" i="1"/>
  <c r="BM509" i="1"/>
  <c r="BM136" i="1"/>
  <c r="BM401" i="1"/>
  <c r="BM941" i="1"/>
  <c r="BM691" i="1"/>
  <c r="BM681" i="1"/>
  <c r="BM372" i="1"/>
  <c r="BM467" i="1"/>
  <c r="BM468" i="1"/>
  <c r="BM473" i="1"/>
  <c r="BM218" i="1"/>
  <c r="BM636" i="1"/>
  <c r="BM939" i="1"/>
  <c r="BM533" i="1"/>
  <c r="BM723" i="1"/>
  <c r="BM852" i="1"/>
  <c r="BM253" i="1"/>
  <c r="BM279" i="1"/>
  <c r="BM656" i="1"/>
  <c r="BM707" i="1"/>
  <c r="BM217" i="1"/>
  <c r="BM412" i="1"/>
  <c r="BM942" i="1"/>
  <c r="BM108" i="1"/>
  <c r="BM732" i="1"/>
  <c r="BM5" i="1"/>
  <c r="BM886" i="1"/>
  <c r="BM529" i="1"/>
  <c r="BM631" i="1"/>
  <c r="BM299" i="1"/>
  <c r="BM721" i="1"/>
  <c r="BM536" i="1"/>
  <c r="BM625" i="1"/>
  <c r="BM474" i="1"/>
  <c r="BM742" i="1"/>
  <c r="BM127" i="1"/>
  <c r="BM14" i="1"/>
  <c r="BM21" i="1"/>
  <c r="BM858" i="1"/>
  <c r="BM145" i="1"/>
  <c r="BM883" i="1"/>
  <c r="BM67" i="1"/>
  <c r="BM2" i="1"/>
  <c r="BM296" i="1"/>
  <c r="BM234" i="1"/>
  <c r="BM671" i="1"/>
  <c r="BM818" i="1"/>
  <c r="BM793" i="1"/>
  <c r="BM35" i="1"/>
  <c r="BM790" i="1"/>
  <c r="BM227" i="1"/>
  <c r="BM327" i="1"/>
  <c r="BM836" i="1"/>
  <c r="BM472" i="1"/>
  <c r="BM124" i="1"/>
  <c r="BM503" i="1"/>
  <c r="BM697" i="1"/>
  <c r="BM121" i="1"/>
  <c r="BM155" i="1"/>
  <c r="BM919" i="1"/>
  <c r="BM901" i="1"/>
  <c r="BM138" i="1"/>
  <c r="BM564" i="1"/>
  <c r="BM913" i="1"/>
  <c r="BM302" i="1"/>
  <c r="BM766" i="1"/>
  <c r="BM133" i="1"/>
  <c r="BM554" i="1"/>
  <c r="BM165" i="1"/>
  <c r="BM604" i="1"/>
  <c r="BM772" i="1"/>
  <c r="BM806" i="1"/>
  <c r="BM584" i="1"/>
  <c r="BM418" i="1"/>
  <c r="BM651" i="1"/>
  <c r="BM678" i="1"/>
  <c r="BM688" i="1"/>
  <c r="BM813" i="1"/>
  <c r="BM506" i="1"/>
  <c r="BM186" i="1"/>
  <c r="BM403" i="1"/>
  <c r="BM440" i="1"/>
  <c r="BM123" i="1"/>
  <c r="BM486" i="1"/>
  <c r="BM168" i="1"/>
  <c r="BM308" i="1"/>
  <c r="BM287" i="1"/>
  <c r="BM319" i="1"/>
  <c r="BM50" i="1"/>
  <c r="BM773" i="1"/>
  <c r="BM271" i="1"/>
  <c r="BM582" i="1"/>
  <c r="BM60" i="1"/>
  <c r="BM199" i="1"/>
  <c r="BM808" i="1"/>
  <c r="BM920" i="1"/>
  <c r="BM345" i="1"/>
  <c r="BM911" i="1"/>
  <c r="BM605" i="1"/>
  <c r="BM460" i="1"/>
  <c r="BM632" i="1"/>
  <c r="BM800" i="1"/>
  <c r="BM499" i="1"/>
  <c r="BM969" i="1"/>
  <c r="BM825" i="1"/>
  <c r="BM27" i="1"/>
  <c r="BM97" i="1"/>
  <c r="BM73" i="1"/>
  <c r="BM561" i="1"/>
  <c r="BM310" i="1"/>
  <c r="BM248" i="1"/>
  <c r="BM776" i="1"/>
  <c r="BM444" i="1"/>
  <c r="BM598" i="1"/>
  <c r="BM617" i="1"/>
  <c r="BM179" i="1"/>
  <c r="BM690" i="1"/>
  <c r="BM116" i="1"/>
  <c r="BM848" i="1"/>
  <c r="BM754" i="1"/>
  <c r="BM520" i="1"/>
  <c r="BM693" i="1"/>
  <c r="BM146" i="1"/>
  <c r="BM874" i="1"/>
  <c r="BM462" i="1"/>
  <c r="BM192" i="1"/>
  <c r="BM181" i="1"/>
  <c r="BM565" i="1"/>
  <c r="BM415" i="1"/>
  <c r="BM461" i="1"/>
  <c r="BM46" i="1"/>
  <c r="BM131" i="1"/>
  <c r="BM484" i="1"/>
  <c r="BM578" i="1"/>
  <c r="BM326" i="1"/>
  <c r="BM202" i="1"/>
  <c r="BM4" i="1"/>
  <c r="BM741" i="1"/>
  <c r="BM51" i="1"/>
  <c r="BM830" i="1"/>
  <c r="BM649" i="1"/>
  <c r="BM765" i="1"/>
  <c r="BM18" i="1"/>
  <c r="BM195" i="1"/>
  <c r="BM171" i="1"/>
  <c r="BM102" i="1"/>
  <c r="BM313" i="1"/>
  <c r="BM381" i="1"/>
  <c r="BM751" i="1"/>
  <c r="BM629" i="1"/>
  <c r="BM183" i="1"/>
  <c r="BM367" i="1"/>
  <c r="BM377" i="1"/>
  <c r="BM221" i="1"/>
  <c r="BM769" i="1"/>
  <c r="BM792" i="1"/>
  <c r="BM663" i="1"/>
  <c r="BM730" i="1"/>
  <c r="BM362" i="1"/>
  <c r="BM526" i="1"/>
  <c r="BM609" i="1"/>
  <c r="BM374" i="1"/>
  <c r="BM59" i="1"/>
  <c r="BM689" i="1"/>
  <c r="BM223" i="1"/>
  <c r="BM701" i="1"/>
  <c r="BM645" i="1"/>
  <c r="BM209" i="1"/>
  <c r="BM743" i="1"/>
  <c r="BM932" i="1"/>
  <c r="BM246" i="1"/>
  <c r="BM955" i="1"/>
  <c r="BM548" i="1"/>
  <c r="BM573" i="1"/>
  <c r="BM316" i="1"/>
  <c r="BM524" i="1"/>
  <c r="BM241" i="1"/>
  <c r="BM714" i="1"/>
  <c r="BM964" i="1"/>
  <c r="BM930" i="1"/>
  <c r="BM343" i="1"/>
  <c r="BM731" i="1"/>
  <c r="BM166" i="1"/>
  <c r="BM350" i="1"/>
  <c r="BM630" i="1"/>
  <c r="BM99" i="1"/>
  <c r="BM238" i="1"/>
  <c r="BM887" i="1"/>
  <c r="BM88" i="1"/>
  <c r="BM66" i="1"/>
  <c r="BM395" i="1"/>
  <c r="BM274" i="1"/>
  <c r="BM402" i="1"/>
  <c r="BM575" i="1"/>
  <c r="BM550" i="1"/>
  <c r="BM527" i="1"/>
  <c r="BM737" i="1"/>
  <c r="BM555" i="1"/>
  <c r="BM75" i="1"/>
  <c r="BM638" i="1"/>
  <c r="BM286" i="1"/>
  <c r="BM450" i="1"/>
  <c r="BM762" i="1"/>
  <c r="BM500" i="1"/>
  <c r="BM907" i="1"/>
  <c r="BM572" i="1"/>
  <c r="BM952" i="1"/>
  <c r="BM855" i="1"/>
  <c r="BM976" i="1"/>
  <c r="BM177" i="1"/>
  <c r="BM890" i="1"/>
  <c r="BM546" i="1"/>
  <c r="BM515" i="1"/>
  <c r="BM615" i="1"/>
  <c r="BM904" i="1"/>
  <c r="BM710" i="1"/>
  <c r="BM570" i="1"/>
  <c r="BM162" i="1"/>
  <c r="BM332" i="1"/>
  <c r="BM924" i="1"/>
  <c r="BM599" i="1"/>
  <c r="BM977" i="1"/>
  <c r="BM178" i="1"/>
  <c r="BM601" i="1"/>
  <c r="BM134" i="1"/>
  <c r="BM973" i="1"/>
  <c r="BM353" i="1"/>
  <c r="BM684" i="1"/>
  <c r="BM273" i="1"/>
  <c r="BM410" i="1"/>
  <c r="BM211" i="1"/>
  <c r="BM251" i="1"/>
  <c r="BM782" i="1"/>
  <c r="BM953" i="1"/>
  <c r="BM543" i="1"/>
  <c r="BM961" i="1"/>
  <c r="BM587" i="1"/>
  <c r="BM340" i="1"/>
  <c r="BM479" i="1"/>
  <c r="BM692" i="1"/>
  <c r="BM220" i="1"/>
  <c r="BM786" i="1"/>
  <c r="BM872" i="1"/>
  <c r="BM774" i="1"/>
  <c r="BM147" i="1"/>
  <c r="BM492" i="1"/>
  <c r="BM159" i="1"/>
  <c r="BM895" i="1"/>
  <c r="BM265" i="1"/>
  <c r="BM154" i="1"/>
  <c r="BM880" i="1"/>
  <c r="BM577" i="1"/>
  <c r="BM549" i="1"/>
  <c r="BM834" i="1"/>
  <c r="BM674" i="1"/>
  <c r="BM514" i="1"/>
  <c r="BM38" i="1"/>
  <c r="BM290" i="1"/>
  <c r="BM78" i="1"/>
  <c r="BM260" i="1"/>
  <c r="BM770" i="1"/>
  <c r="BM203" i="1"/>
  <c r="BM779" i="1"/>
  <c r="BM264" i="1"/>
  <c r="BM224" i="1"/>
  <c r="BM300" i="1"/>
  <c r="BM106" i="1"/>
  <c r="BM433" i="1"/>
  <c r="BM726" i="1"/>
  <c r="BM483" i="1"/>
  <c r="BM323" i="1"/>
  <c r="BM664" i="1"/>
  <c r="BM659" i="1"/>
  <c r="BM455" i="1"/>
  <c r="BM903" i="1"/>
  <c r="BM451" i="1"/>
  <c r="BM360" i="1"/>
  <c r="BM110" i="1"/>
  <c r="BM628" i="1"/>
  <c r="BM777" i="1"/>
  <c r="BM30" i="1"/>
  <c r="BM676" i="1"/>
  <c r="BM840" i="1"/>
  <c r="BM860" i="1"/>
  <c r="BM787" i="1"/>
  <c r="BM485" i="1"/>
  <c r="BM464" i="1"/>
  <c r="BM436" i="1"/>
  <c r="BM655" i="1"/>
  <c r="BM812" i="1"/>
  <c r="BM81" i="1"/>
  <c r="BM232" i="1"/>
  <c r="BM891" i="1"/>
  <c r="BM226" i="1"/>
  <c r="BM717" i="1"/>
  <c r="BM140" i="1"/>
  <c r="BM579" i="1"/>
  <c r="BM694" i="1"/>
  <c r="BM452" i="1"/>
  <c r="BM431" i="1"/>
  <c r="BM400" i="1"/>
  <c r="BM574" i="1"/>
  <c r="BM892" i="1"/>
  <c r="BM85" i="1"/>
  <c r="BM824" i="1"/>
  <c r="BM79" i="1"/>
  <c r="BM471" i="1"/>
  <c r="BM306" i="1"/>
  <c r="BM821" i="1"/>
  <c r="BM935" i="1"/>
  <c r="BM931" i="1"/>
  <c r="BM975" i="1"/>
  <c r="BM74" i="1"/>
  <c r="BM49" i="1"/>
  <c r="BM831" i="1"/>
  <c r="BM595" i="1"/>
  <c r="BM936" i="1"/>
  <c r="BM704" i="1"/>
  <c r="BM92" i="1"/>
  <c r="BM243" i="1"/>
  <c r="BM118" i="1"/>
  <c r="BM269" i="1"/>
  <c r="BM739" i="1"/>
  <c r="BM496" i="1"/>
  <c r="BM842" i="1"/>
  <c r="BM114" i="1"/>
  <c r="BM256" i="1"/>
  <c r="BM388" i="1"/>
  <c r="BM873" i="1"/>
  <c r="BM185" i="1"/>
  <c r="BM275" i="1"/>
  <c r="BM538" i="1"/>
  <c r="BM175" i="1"/>
  <c r="BM870" i="1"/>
  <c r="BM449" i="1"/>
  <c r="BM47" i="1"/>
  <c r="BM111" i="1"/>
  <c r="BM206" i="1"/>
  <c r="BM928" i="1"/>
  <c r="BM665" i="1"/>
  <c r="BM423" i="1"/>
  <c r="BM865" i="1"/>
  <c r="BM420" i="1"/>
  <c r="BM612" i="1"/>
  <c r="BM876" i="1"/>
  <c r="BM537" i="1"/>
  <c r="BM925" i="1"/>
  <c r="BM505" i="1"/>
  <c r="BM80" i="1"/>
  <c r="BM454" i="1"/>
  <c r="BM940" i="1"/>
  <c r="BM607" i="1"/>
  <c r="BM375" i="1"/>
  <c r="BM878" i="1"/>
  <c r="BM875" i="1"/>
  <c r="BM905" i="1"/>
  <c r="BM705" i="1"/>
  <c r="BM370" i="1"/>
  <c r="BM398" i="1"/>
  <c r="BM304" i="1"/>
  <c r="BM763" i="1"/>
  <c r="BM23" i="1"/>
  <c r="BM349" i="1"/>
  <c r="BM414" i="1"/>
  <c r="BM115" i="1"/>
  <c r="BM184" i="1"/>
  <c r="BM322" i="1"/>
  <c r="BM167" i="1"/>
  <c r="BM393" i="1"/>
  <c r="BM535" i="1"/>
  <c r="BM738" i="1"/>
  <c r="BM900" i="1"/>
  <c r="BM425" i="1"/>
  <c r="BM641" i="1"/>
  <c r="BM330" i="1"/>
  <c r="BM718" i="1"/>
  <c r="BM846" i="1"/>
  <c r="BM642" i="1"/>
  <c r="BM463" i="1"/>
  <c r="BM135" i="1"/>
  <c r="BM169" i="1"/>
  <c r="BM653" i="1"/>
  <c r="BM387" i="1"/>
  <c r="BM553" i="1"/>
  <c r="BM817" i="1"/>
  <c r="BM204" i="1"/>
  <c r="BM213" i="1"/>
  <c r="BM429" i="1"/>
  <c r="BM682" i="1"/>
  <c r="BM379" i="1"/>
  <c r="BM828" i="1"/>
  <c r="BM112" i="1"/>
  <c r="BM469" i="1"/>
  <c r="BM497" i="1"/>
  <c r="BM722" i="1"/>
  <c r="BM94" i="1"/>
  <c r="BM867" i="1"/>
  <c r="BM512" i="1"/>
  <c r="BM494" i="1"/>
  <c r="BM447" i="1"/>
  <c r="BM237" i="1"/>
  <c r="BM972" i="1"/>
  <c r="BM725" i="1"/>
  <c r="BM624" i="1"/>
  <c r="BM644" i="1"/>
  <c r="BM680" i="1"/>
  <c r="BM312" i="1"/>
  <c r="BM699" i="1"/>
  <c r="BM980" i="1"/>
  <c r="BM946" i="1"/>
  <c r="BM944" i="1"/>
  <c r="BM945" i="1"/>
  <c r="BM948" i="1"/>
  <c r="BM979" i="1"/>
  <c r="BM182" i="1"/>
  <c r="BM767" i="1"/>
  <c r="BM679" i="1"/>
  <c r="BM634" i="1"/>
  <c r="BM83" i="1"/>
  <c r="BM784" i="1"/>
  <c r="BM421" i="1"/>
  <c r="BM252" i="1"/>
  <c r="BM208" i="1"/>
  <c r="BM157" i="1"/>
  <c r="BM921" i="1"/>
  <c r="BM912" i="1"/>
  <c r="BM906" i="1"/>
  <c r="BM910" i="1"/>
  <c r="BM439" i="1"/>
  <c r="BM409" i="1"/>
  <c r="BM971" i="1"/>
  <c r="BM11" i="1"/>
  <c r="BM758" i="1"/>
  <c r="BM807" i="1"/>
  <c r="BM803" i="1"/>
  <c r="BM909" i="1"/>
  <c r="BM733" i="1"/>
  <c r="BM761" i="1"/>
  <c r="BM552" i="1"/>
  <c r="BM33" i="1"/>
  <c r="BM149" i="1"/>
  <c r="BM15" i="1"/>
  <c r="BM194" i="1"/>
  <c r="BM283" i="1"/>
  <c r="BM764" i="1"/>
  <c r="BM507" i="1"/>
  <c r="BM201" i="1"/>
  <c r="BM346" i="1"/>
  <c r="BM510" i="1"/>
  <c r="BM382" i="1"/>
  <c r="BM3" i="1"/>
  <c r="BM128" i="1"/>
  <c r="BM558" i="1"/>
  <c r="BM25" i="1"/>
  <c r="BM172" i="1"/>
  <c r="BM294" i="1"/>
  <c r="BM899" i="1"/>
  <c r="BM228" i="1"/>
  <c r="BM915" i="1"/>
  <c r="BM639" i="1"/>
  <c r="BM785" i="1"/>
  <c r="BM810" i="1"/>
  <c r="BM657" i="1"/>
  <c r="BM132" i="1"/>
  <c r="BM525" i="1"/>
  <c r="BM347" i="1"/>
  <c r="BM65" i="1"/>
  <c r="BM434" i="1"/>
  <c r="BM583" i="1"/>
  <c r="BM696" i="1"/>
  <c r="BM86" i="1"/>
  <c r="BM354" i="1"/>
  <c r="BM713" i="1"/>
  <c r="BM430" i="1"/>
  <c r="BM862" i="1"/>
  <c r="BM783" i="1"/>
  <c r="BM711" i="1"/>
  <c r="BM376" i="1"/>
  <c r="BM871" i="1"/>
  <c r="BM660" i="1"/>
  <c r="BM661" i="1"/>
  <c r="BM576" i="1"/>
  <c r="BM19" i="1"/>
  <c r="BM187" i="1"/>
  <c r="BM442" i="1"/>
  <c r="BM43" i="1"/>
  <c r="BM356" i="1"/>
  <c r="BM859" i="1"/>
  <c r="BM307" i="1"/>
  <c r="BM746" i="1"/>
  <c r="BM426" i="1"/>
  <c r="BM153" i="1"/>
  <c r="BM158" i="1"/>
  <c r="BM90" i="1"/>
  <c r="BM41" i="1"/>
  <c r="BM137" i="1"/>
  <c r="BM843" i="1"/>
  <c r="BM898" i="1"/>
  <c r="BM804" i="1"/>
  <c r="BM390" i="1"/>
  <c r="BM105" i="1"/>
  <c r="BM276" i="1"/>
  <c r="BM291" i="1"/>
  <c r="BM562" i="1"/>
  <c r="BM545" i="1"/>
  <c r="BM419" i="1"/>
  <c r="BM205" i="1"/>
  <c r="BM637" i="1"/>
  <c r="BM236" i="1"/>
  <c r="BM466" i="1"/>
  <c r="BM958" i="1"/>
  <c r="BM914" i="1"/>
  <c r="BM48" i="1"/>
  <c r="BM916" i="1"/>
  <c r="BM139" i="1"/>
  <c r="BM281" i="1"/>
  <c r="BM482" i="1"/>
  <c r="BM581" i="1"/>
  <c r="BM309" i="1"/>
  <c r="BM889" i="1"/>
  <c r="BM947" i="1"/>
  <c r="BM12" i="1"/>
  <c r="BM759" i="1"/>
  <c r="BM918" i="1"/>
  <c r="BM336" i="1"/>
  <c r="BM198" i="1"/>
  <c r="BM359" i="1"/>
  <c r="BM523" i="1"/>
  <c r="BM71" i="1"/>
  <c r="BM908" i="1"/>
  <c r="BM801" i="1"/>
  <c r="BM363" i="1"/>
  <c r="BM72" i="1"/>
  <c r="BM775" i="1"/>
  <c r="BM40" i="1"/>
  <c r="BM687" i="1"/>
  <c r="BM504" i="1"/>
  <c r="BM652" i="1"/>
  <c r="BM591" i="1"/>
  <c r="BM879" i="1"/>
  <c r="BM394" i="1"/>
  <c r="BM254" i="1"/>
  <c r="BM448" i="1"/>
  <c r="BM559" i="1"/>
  <c r="BM457" i="1"/>
  <c r="BM397" i="1"/>
  <c r="BM215" i="1"/>
  <c r="BM292" i="1"/>
  <c r="BM117" i="1"/>
  <c r="BM364" i="1"/>
  <c r="BM277" i="1"/>
  <c r="BM789" i="1"/>
  <c r="BM853" i="1"/>
  <c r="BM727" i="1"/>
  <c r="BM268" i="1"/>
  <c r="BM266" i="1"/>
  <c r="BM378" i="1"/>
  <c r="BM151" i="1"/>
  <c r="BM142" i="1"/>
  <c r="BM476" i="1"/>
  <c r="BM611" i="1"/>
  <c r="BM445" i="1"/>
  <c r="BM788" i="1"/>
  <c r="BM68" i="1"/>
  <c r="BM593" i="1"/>
  <c r="BM315" i="1"/>
  <c r="BM882" i="1"/>
  <c r="BM487" i="1"/>
  <c r="BM405" i="1"/>
  <c r="BM839" i="1"/>
  <c r="BM568" i="1"/>
  <c r="BM841" i="1"/>
  <c r="BM829" i="1"/>
  <c r="BM334" i="1"/>
  <c r="BM235" i="1"/>
  <c r="BM295" i="1"/>
  <c r="BM623" i="1"/>
  <c r="BM9" i="1"/>
  <c r="BM26" i="1"/>
  <c r="BM170" i="1"/>
  <c r="BM8" i="1"/>
  <c r="BM528" i="1"/>
  <c r="BM673" i="1"/>
  <c r="BM176" i="1"/>
  <c r="BM703" i="1"/>
  <c r="BM63" i="1"/>
  <c r="BM10" i="1"/>
  <c r="BM856" i="1"/>
  <c r="BM303" i="1"/>
  <c r="BM619" i="1"/>
  <c r="BM54" i="1"/>
  <c r="BM881" i="1"/>
  <c r="BM532" i="1"/>
  <c r="BM57" i="1"/>
  <c r="BM282" i="1"/>
  <c r="BM459" i="1"/>
  <c r="BM854" i="1"/>
  <c r="BM956" i="1"/>
  <c r="BM866" i="1"/>
  <c r="BM29" i="1"/>
  <c r="BM740" i="1"/>
  <c r="BM938" i="1"/>
  <c r="BM480" i="1"/>
  <c r="BM344" i="1"/>
  <c r="BM755" i="1"/>
  <c r="BM62" i="1"/>
  <c r="BM489" i="1"/>
  <c r="BM36" i="1"/>
  <c r="BM884" i="1"/>
  <c r="BM823" i="1"/>
  <c r="BM757" i="1"/>
  <c r="BM560" i="1"/>
  <c r="BM84" i="1"/>
  <c r="BM6" i="1"/>
  <c r="BM56" i="1"/>
  <c r="BM173" i="1"/>
  <c r="BM207" i="1"/>
  <c r="BM230" i="1"/>
  <c r="BM868" i="1"/>
  <c r="BM413" i="1"/>
  <c r="BM967" i="1"/>
  <c r="BM453" i="1"/>
  <c r="BM331" i="1"/>
  <c r="BM798" i="1"/>
  <c r="BM216" i="1"/>
  <c r="BM820" i="1"/>
  <c r="BM180" i="1"/>
  <c r="BM259" i="1"/>
  <c r="BM837" i="1"/>
  <c r="BM341" i="1"/>
  <c r="BM594" i="1"/>
  <c r="BM342" i="1"/>
  <c r="BM768" i="1"/>
  <c r="BM311" i="1"/>
  <c r="BM518" i="1"/>
  <c r="BM596" i="1"/>
  <c r="BM654" i="1"/>
  <c r="BM647" i="1"/>
  <c r="BM465" i="1"/>
  <c r="BM301" i="1"/>
  <c r="BM827" i="1"/>
  <c r="BM752" i="1"/>
  <c r="BM122" i="1"/>
  <c r="BM540" i="1"/>
  <c r="BM417" i="1"/>
  <c r="BM242" i="1"/>
  <c r="BM113" i="1"/>
  <c r="BM933" i="1"/>
  <c r="BM650" i="1"/>
  <c r="BM580" i="1"/>
  <c r="BM42" i="1"/>
  <c r="BM446" i="1"/>
  <c r="BM857" i="1"/>
  <c r="BM620" i="1"/>
  <c r="BM441" i="1"/>
  <c r="BM850" i="1"/>
  <c r="BM109" i="1"/>
  <c r="BM797" i="1"/>
  <c r="BM225" i="1"/>
  <c r="BM28" i="1"/>
  <c r="BM597" i="1"/>
  <c r="BM231" i="1"/>
  <c r="BM970" i="1"/>
  <c r="BM626" i="1"/>
  <c r="BM64" i="1"/>
  <c r="BM902" i="1"/>
  <c r="BM366" i="1"/>
  <c r="BM781" i="1"/>
  <c r="BM416" i="1"/>
  <c r="BM257" i="1"/>
  <c r="BM329" i="1"/>
  <c r="BM968" i="1"/>
  <c r="BM566" i="1"/>
  <c r="BM863" i="1"/>
  <c r="BM729" i="1"/>
  <c r="BM960" i="1"/>
  <c r="BM380" i="1"/>
  <c r="BM270" i="1"/>
  <c r="BM519" i="1"/>
  <c r="BM458" i="1"/>
  <c r="BM675" i="1"/>
  <c r="BM143" i="1"/>
  <c r="BM249" i="1"/>
  <c r="BM950" i="1"/>
  <c r="BM709" i="1"/>
  <c r="BM600" i="1"/>
  <c r="BM590" i="1"/>
  <c r="BM407" i="1"/>
  <c r="BM677" i="1"/>
  <c r="BM245" i="1"/>
  <c r="BM82" i="1"/>
  <c r="BM214" i="1"/>
  <c r="BM386" i="1"/>
  <c r="BM633" i="1"/>
  <c r="BM89" i="1"/>
  <c r="BM150" i="1"/>
  <c r="BM966" i="1"/>
  <c r="BM885" i="1"/>
  <c r="BM229" i="1"/>
  <c r="BM608" i="1"/>
  <c r="BM700" i="1"/>
  <c r="BM897" i="1"/>
  <c r="BM551" i="1"/>
  <c r="BM749" i="1"/>
  <c r="BM734" i="1"/>
  <c r="BM547" i="1"/>
  <c r="BM129" i="1"/>
  <c r="BM152" i="1"/>
  <c r="BM888" i="1"/>
  <c r="BM70" i="1"/>
  <c r="BM470" i="1"/>
  <c r="BM98" i="1"/>
  <c r="BM702" i="1"/>
  <c r="BM728" i="1"/>
  <c r="BM120" i="1"/>
  <c r="BM141" i="1"/>
  <c r="BM719" i="1"/>
  <c r="BM616" i="1"/>
  <c r="BM816" i="1"/>
  <c r="BM927" i="1"/>
  <c r="BM838" i="1"/>
  <c r="BM93" i="1"/>
  <c r="BM745" i="1"/>
  <c r="BM683" i="1"/>
  <c r="BM748" i="1"/>
  <c r="BM643" i="1"/>
  <c r="BM297" i="1"/>
  <c r="BM247" i="1"/>
  <c r="BM832" i="1"/>
  <c r="BM337" i="1"/>
  <c r="BM667" i="1"/>
  <c r="BM978" i="1"/>
  <c r="BM724" i="1"/>
  <c r="BM477" i="1"/>
  <c r="BM284" i="1"/>
  <c r="BM101" i="1"/>
  <c r="BM17" i="1"/>
  <c r="BM76" i="1"/>
  <c r="BM541" i="1"/>
  <c r="BM531" i="1"/>
  <c r="BM361" i="1"/>
  <c r="BM189" i="1"/>
  <c r="BM917" i="1"/>
  <c r="BM621" i="1"/>
  <c r="BM144" i="1"/>
  <c r="BM67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tc={DCE21B53-BCF6-4903-A8B4-AF3BCD9EAC6B}</author>
    <author>Auras Bugheanu</author>
  </authors>
  <commentList>
    <comment ref="AO1" authorId="0" shapeId="0" xr:uid="{DCE21B53-BCF6-4903-A8B4-AF3BCD9EAC6B}">
      <text>
        <t>[Threaded comment]
Your version of Excel allows you to read this threaded comment; however, any edits to it will get removed if the file is opened in a newer version of Excel. Learn more: https://go.microsoft.com/fwlink/?linkid=870924
Comment:
    Condition score from Inspectors</t>
      </text>
    </comment>
    <comment ref="AX1" authorId="1" shapeId="0" xr:uid="{3265DDD6-8BB7-4BBE-AAA6-88DB4EED2C67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Escalated to 2019$; escalation factor 1.067</t>
        </r>
      </text>
    </comment>
    <comment ref="CB1" authorId="1" shapeId="0" xr:uid="{5C544A58-7360-46C6-9000-AF2E86A2E979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1 =spans in CA4&amp;CA5 with NPV&gt;0, ; 2=spans extending to next strain; 3=other spans with NPV&gt;0;  0= other spans with NPV&lt;0</t>
        </r>
      </text>
    </comment>
    <comment ref="CB4" authorId="1" shapeId="0" xr:uid="{41B3764B-E1B6-4083-A7BE-A5170842AC6B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2.5YEARS npv&gt;0</t>
        </r>
      </text>
    </comment>
    <comment ref="AO19" authorId="1" shapeId="0" xr:uid="{00000000-0006-0000-0B00-0000E7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Assumed from GW of same mat in adjacent span</t>
        </r>
      </text>
    </comment>
    <comment ref="CB82" authorId="1" shapeId="0" xr:uid="{D4DE2A2A-F0D9-4FF6-84F9-F06B7E851A41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Perhaps now NPV&gt;0</t>
        </r>
      </text>
    </comment>
    <comment ref="CB83" authorId="1" shapeId="0" xr:uid="{C9E2F69F-6C4E-46AD-9139-A65AC1C1A8EF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Perhaps now NPV&gt;0</t>
        </r>
      </text>
    </comment>
    <comment ref="AO118" authorId="1" shapeId="0" xr:uid="{00000000-0006-0000-0B00-0000E6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based on GW adj span</t>
        </r>
      </text>
    </comment>
    <comment ref="BO238" authorId="1" shapeId="0" xr:uid="{00000000-0006-0000-0B00-0000E0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changed from 1 to 0 as cct is OOS</t>
        </r>
      </text>
    </comment>
    <comment ref="R264" authorId="1" shapeId="0" xr:uid="{00000000-0006-0000-0B00-00000700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measured</t>
        </r>
      </text>
    </comment>
    <comment ref="AO264" authorId="1" shapeId="0" xr:uid="{00000000-0006-0000-0B00-00000800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assumed based on adjacent span
</t>
        </r>
      </text>
    </comment>
    <comment ref="R265" authorId="1" shapeId="0" xr:uid="{00000000-0006-0000-0B00-00000500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measured</t>
        </r>
      </text>
    </comment>
    <comment ref="AO265" authorId="1" shapeId="0" xr:uid="{00000000-0006-0000-0B00-00000600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assumed based on adjacent span
</t>
        </r>
      </text>
    </comment>
    <comment ref="R266" authorId="1" shapeId="0" xr:uid="{00000000-0006-0000-0B00-00000900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measured</t>
        </r>
      </text>
    </comment>
    <comment ref="AO266" authorId="1" shapeId="0" xr:uid="{00000000-0006-0000-0B00-00000A00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assumed based on adjacent span
</t>
        </r>
      </text>
    </comment>
    <comment ref="AO361" authorId="1" shapeId="0" xr:uid="{00000000-0006-0000-0B00-0000FF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assumed from GW on same twr</t>
        </r>
      </text>
    </comment>
    <comment ref="AO363" authorId="1" shapeId="0" xr:uid="{00000000-0006-0000-0B00-0000E8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assumed from GW on same twr</t>
        </r>
      </text>
    </comment>
    <comment ref="AO365" authorId="1" shapeId="0" xr:uid="{00000000-0006-0000-0B00-0000E9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assumed from GW on same twr</t>
        </r>
      </text>
    </comment>
    <comment ref="AO385" authorId="1" shapeId="0" xr:uid="{00000000-0006-0000-0B00-0000EA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batching plant under span fwd</t>
        </r>
      </text>
    </comment>
    <comment ref="AO426" authorId="1" shapeId="0" xr:uid="{00000000-0006-0000-0B00-0000E4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based on same twr GW CA score</t>
        </r>
      </text>
    </comment>
    <comment ref="AO428" authorId="1" shapeId="0" xr:uid="{00000000-0006-0000-0B00-0000E5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based on same twr GW CA score</t>
        </r>
      </text>
    </comment>
    <comment ref="AO430" authorId="1" shapeId="0" xr:uid="{00000000-0006-0000-0B00-0000E3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based on same twr GW CA score</t>
        </r>
      </text>
    </comment>
    <comment ref="AO432" authorId="1" shapeId="0" xr:uid="{00000000-0006-0000-0B00-0000E2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based on same twr GW CA score</t>
        </r>
      </text>
    </comment>
    <comment ref="AO470" authorId="1" shapeId="0" xr:uid="{00000000-0006-0000-0B00-0000E1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based on same twr GW CA score</t>
        </r>
      </text>
    </comment>
    <comment ref="AO478" authorId="1" shapeId="0" xr:uid="{00000000-0006-0000-0B00-0000B903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based on GW adj span</t>
        </r>
      </text>
    </comment>
    <comment ref="AO613" authorId="1" shapeId="0" xr:uid="{00000000-0006-0000-0B00-0000FD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Change CA4 to CA3 -  see saved CARS 100 - 2018</t>
        </r>
      </text>
    </comment>
    <comment ref="AO619" authorId="1" shapeId="0" xr:uid="{00000000-0006-0000-0B00-0000B703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assumed from GW on same twr</t>
        </r>
      </text>
    </comment>
    <comment ref="AO690" authorId="1" shapeId="0" xr:uid="{00000000-0006-0000-0B00-0000EC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based on same twr GW CA score</t>
        </r>
      </text>
    </comment>
    <comment ref="AO692" authorId="1" shapeId="0" xr:uid="{00000000-0006-0000-0B00-0000EB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based on same twr GW CA score</t>
        </r>
      </text>
    </comment>
    <comment ref="AO696" authorId="1" shapeId="0" xr:uid="{00000000-0006-0000-0B00-00004802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based on same twr GW CA score</t>
        </r>
      </text>
    </comment>
    <comment ref="AO746" authorId="1" shapeId="0" xr:uid="{00000000-0006-0000-0B00-0000B003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Assumed from GW of same mat in adjacent span</t>
        </r>
      </text>
    </comment>
    <comment ref="AO864" authorId="1" shapeId="0" xr:uid="{00000000-0006-0000-0B00-0000EE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assumed from GW on same twr</t>
        </r>
      </text>
    </comment>
    <comment ref="AO944" authorId="1" shapeId="0" xr:uid="{3BF9458C-E465-4C28-9C8F-FDF63D0ABE47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changed from 0 to 1 to prepare SOW matrix</t>
        </r>
      </text>
    </comment>
    <comment ref="AO945" authorId="1" shapeId="0" xr:uid="{492D5728-1816-4E18-B84A-14C3D1D8A74B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changed from 0 to 1 to prepare SOW matrix</t>
        </r>
      </text>
    </comment>
    <comment ref="AO946" authorId="1" shapeId="0" xr:uid="{47BC3B9B-8738-43B6-B690-21D59D8C9978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changed from 0 to 1 to prepare SOW matrix</t>
        </r>
      </text>
    </comment>
    <comment ref="AO948" authorId="1" shapeId="0" xr:uid="{786A3719-C7FF-4559-BF28-D8FBC3CEEAD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changed from 0 to 1 to prepare SOW matrix</t>
        </r>
      </text>
    </comment>
    <comment ref="AO956" authorId="1" shapeId="0" xr:uid="{00000000-0006-0000-0B00-0000F1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assumed from GW on same twr</t>
        </r>
      </text>
    </comment>
    <comment ref="AO958" authorId="1" shapeId="0" xr:uid="{00000000-0006-0000-0B00-0000F3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assumed from GW on same twr</t>
        </r>
      </text>
    </comment>
    <comment ref="AO960" authorId="1" shapeId="0" xr:uid="{00000000-0006-0000-0B00-0000F5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assumed from GW on same twr</t>
        </r>
      </text>
    </comment>
    <comment ref="AO962" authorId="1" shapeId="0" xr:uid="{00000000-0006-0000-0B00-0000F701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CA assumed from GW on same twr</t>
        </r>
      </text>
    </comment>
    <comment ref="AO976" authorId="1" shapeId="0" xr:uid="{00000000-0006-0000-0B00-0000DD020000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same twr GW</t>
        </r>
      </text>
    </comment>
    <comment ref="AO979" authorId="1" shapeId="0" xr:uid="{4EE29E12-E020-4A8B-8BC5-1A7C4CF179C2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changed from 0 to 1 to prepare SOW matrix</t>
        </r>
      </text>
    </comment>
    <comment ref="AO980" authorId="1" shapeId="0" xr:uid="{153505D8-8DAC-4453-828C-EC4B7E57C4EE}">
      <text>
        <r>
          <rPr>
            <b/>
            <sz val="9"/>
            <color indexed="81"/>
            <rFont val="Tahoma"/>
            <family val="2"/>
          </rPr>
          <t>Auras Bugheanu:</t>
        </r>
        <r>
          <rPr>
            <sz val="9"/>
            <color indexed="81"/>
            <rFont val="Tahoma"/>
            <family val="2"/>
          </rPr>
          <t xml:space="preserve">
changed from 0 to 1 to prepare SOW matrix</t>
        </r>
      </text>
    </comment>
  </commentList>
</comments>
</file>

<file path=xl/sharedStrings.xml><?xml version="1.0" encoding="utf-8"?>
<sst xmlns="http://schemas.openxmlformats.org/spreadsheetml/2006/main" count="100556" uniqueCount="42189">
  <si>
    <t>TL_GW_Eq.EQUIPMENT_ID</t>
  </si>
  <si>
    <t>TL_GW_Eq.OBJECT_TYPE</t>
  </si>
  <si>
    <t>TL_GW_Eq.FLOC</t>
  </si>
  <si>
    <t>FLOC_DESCR</t>
  </si>
  <si>
    <t>SUP_FLOC</t>
  </si>
  <si>
    <t>TL_GW_Eq.FIREZONE</t>
  </si>
  <si>
    <t>TL_GW_Eq.CAT_PROFILE</t>
  </si>
  <si>
    <t>TL_GW_Eq.TECH_IDENT_NO</t>
  </si>
  <si>
    <t>TL_GW_Eq_Char.Equipment Group Identifier</t>
  </si>
  <si>
    <t>TL_GW_Eq_Char.Ground Wire Material</t>
  </si>
  <si>
    <t>TL_GW_Eq_Char.Ground Wire Type</t>
  </si>
  <si>
    <t>TL_GW_Eq.START_UP_Year</t>
  </si>
  <si>
    <t>TL_GW_Eq_Age</t>
  </si>
  <si>
    <t>TL_GW_Eq_Age_Range</t>
  </si>
  <si>
    <t>GW_Eq-Criticality.Span Lgth [m]</t>
  </si>
  <si>
    <t>TL_Structure_Eq.EQUIPMENT_ID</t>
  </si>
  <si>
    <t>TL_Structure_Eq.CAT_PROFILE</t>
  </si>
  <si>
    <t>TL_Structure_Eq.OBJECT_TYPE</t>
  </si>
  <si>
    <t>TECH_OBJ_TYPE</t>
  </si>
  <si>
    <t>TL_Structure_Eq_Char.Duty</t>
  </si>
  <si>
    <t>TL_Structure_Eq_Char.Manufacture Type</t>
  </si>
  <si>
    <t>TL_Structure_Eq.TECH_IDENT_NO</t>
  </si>
  <si>
    <t>TL_Structure_Eq.TECH_OBJECT_DESCR</t>
  </si>
  <si>
    <t>TL_Structure_Floc_Char.Number</t>
  </si>
  <si>
    <t>TL_Structure_Eq.start Year</t>
  </si>
  <si>
    <t>Twr_Age</t>
  </si>
  <si>
    <t>LATITUDE</t>
  </si>
  <si>
    <t>LONGITUDE</t>
  </si>
  <si>
    <t>LOCATION</t>
  </si>
  <si>
    <t>GW_Eq-Criticality.Twr CA</t>
  </si>
  <si>
    <t>CCt NAME</t>
  </si>
  <si>
    <t>CCt NAME-UPDATED</t>
  </si>
  <si>
    <t>CCt No.</t>
  </si>
  <si>
    <t>CCt Tag</t>
  </si>
  <si>
    <t>CCT VOLTAGE [kV]</t>
  </si>
  <si>
    <t>GW_Eq-Criticality.Corrosivity Level</t>
  </si>
  <si>
    <t>GW_Eq-Criticality.Road/Rail Crossing</t>
  </si>
  <si>
    <t>GW_Eq-Criticality.Urban or Country</t>
  </si>
  <si>
    <t>GW_Eq-Criticality.Market Impact Cost (Final)</t>
  </si>
  <si>
    <t>GW_Eq-Criticality.BushfireEffect</t>
  </si>
  <si>
    <t>GWOPGW</t>
  </si>
  <si>
    <t>HBRA</t>
  </si>
  <si>
    <t>GW_OPGW</t>
  </si>
  <si>
    <t>OPGW</t>
  </si>
  <si>
    <t>&lt;40</t>
  </si>
  <si>
    <t>TOWER</t>
  </si>
  <si>
    <t>TWRMCCT</t>
  </si>
  <si>
    <t>STRUCTSUSP</t>
  </si>
  <si>
    <t>L</t>
  </si>
  <si>
    <t>T240</t>
  </si>
  <si>
    <t>NORTH</t>
  </si>
  <si>
    <t>C2</t>
  </si>
  <si>
    <t>S</t>
  </si>
  <si>
    <t>1OPGW</t>
  </si>
  <si>
    <t>&lt;70</t>
  </si>
  <si>
    <t>TWRSCCT</t>
  </si>
  <si>
    <t>P</t>
  </si>
  <si>
    <t>T036</t>
  </si>
  <si>
    <t>2OPGW</t>
  </si>
  <si>
    <t>J&amp;W</t>
  </si>
  <si>
    <t>T097</t>
  </si>
  <si>
    <t>EPS -TTS 1</t>
  </si>
  <si>
    <t>GWSTEEL</t>
  </si>
  <si>
    <t>TL-TSTXEX-TSTX439-0000064909</t>
  </si>
  <si>
    <t>TOWER T439 RWTS-TTS    220KV</t>
  </si>
  <si>
    <t>TL-TSTXEX-TSTX439</t>
  </si>
  <si>
    <t>LBRA</t>
  </si>
  <si>
    <t>MX5-00409176</t>
  </si>
  <si>
    <t>GW-19/2 STEEL</t>
  </si>
  <si>
    <t>Steel</t>
  </si>
  <si>
    <t>19/2 STEEL</t>
  </si>
  <si>
    <t>"J&amp;W, "</t>
  </si>
  <si>
    <t>MX5-00064909</t>
  </si>
  <si>
    <t>T439 RWTS-TTS  220KV</t>
  </si>
  <si>
    <t>T439</t>
  </si>
  <si>
    <t>CENTRAL</t>
  </si>
  <si>
    <t>C1</t>
  </si>
  <si>
    <t>RWTS-TTS</t>
  </si>
  <si>
    <t>R</t>
  </si>
  <si>
    <t>2Steel</t>
  </si>
  <si>
    <t>&lt;60</t>
  </si>
  <si>
    <t>ROTS-RTS 1</t>
  </si>
  <si>
    <t>YPS -ROTS 5</t>
  </si>
  <si>
    <t>&lt;50</t>
  </si>
  <si>
    <t>A</t>
  </si>
  <si>
    <t>T229</t>
  </si>
  <si>
    <t>1Steel</t>
  </si>
  <si>
    <t>STRUCTSTRN</t>
  </si>
  <si>
    <t>H</t>
  </si>
  <si>
    <t>T173</t>
  </si>
  <si>
    <t>HA</t>
  </si>
  <si>
    <t>T093</t>
  </si>
  <si>
    <t>EAST</t>
  </si>
  <si>
    <t>HWTS-ROTS 3</t>
  </si>
  <si>
    <t>GW OP SF L 48</t>
  </si>
  <si>
    <t>T054</t>
  </si>
  <si>
    <t>T078</t>
  </si>
  <si>
    <t>HB</t>
  </si>
  <si>
    <t>T212</t>
  </si>
  <si>
    <t>GWIRE</t>
  </si>
  <si>
    <t>GW-BRAHMA</t>
  </si>
  <si>
    <t>ACSR</t>
  </si>
  <si>
    <t>BRAHMA</t>
  </si>
  <si>
    <t>5A</t>
  </si>
  <si>
    <t>T109</t>
  </si>
  <si>
    <t>SYTS-KTS</t>
  </si>
  <si>
    <t>1ACSR</t>
  </si>
  <si>
    <t>T055</t>
  </si>
  <si>
    <t>SMTS-SYTS 2</t>
  </si>
  <si>
    <t>2ACSR</t>
  </si>
  <si>
    <t>T013</t>
  </si>
  <si>
    <t>T030</t>
  </si>
  <si>
    <t>SMTS-SYTS 1</t>
  </si>
  <si>
    <t>T172</t>
  </si>
  <si>
    <t>6A</t>
  </si>
  <si>
    <t>T264</t>
  </si>
  <si>
    <t>BATS-TGTS</t>
  </si>
  <si>
    <t>GWACSR</t>
  </si>
  <si>
    <t>GW-GRAPE</t>
  </si>
  <si>
    <t>GRAPE</t>
  </si>
  <si>
    <t>T065</t>
  </si>
  <si>
    <t>SYTS-MLTS 2</t>
  </si>
  <si>
    <t>EA</t>
  </si>
  <si>
    <t>T460</t>
  </si>
  <si>
    <t>T053</t>
  </si>
  <si>
    <t>T095</t>
  </si>
  <si>
    <t>LS</t>
  </si>
  <si>
    <t>T206</t>
  </si>
  <si>
    <t>MSS -DDTS 1</t>
  </si>
  <si>
    <t>T068</t>
  </si>
  <si>
    <t>E</t>
  </si>
  <si>
    <t>T004</t>
  </si>
  <si>
    <t>Y</t>
  </si>
  <si>
    <t>T009</t>
  </si>
  <si>
    <t>T455</t>
  </si>
  <si>
    <t>TC</t>
  </si>
  <si>
    <t>T168</t>
  </si>
  <si>
    <t>T152</t>
  </si>
  <si>
    <t>GW-19/3 STEEL</t>
  </si>
  <si>
    <t>STEEL</t>
  </si>
  <si>
    <t>5B</t>
  </si>
  <si>
    <t>T145</t>
  </si>
  <si>
    <t>T032</t>
  </si>
  <si>
    <t>T294</t>
  </si>
  <si>
    <t>T177</t>
  </si>
  <si>
    <t>TL-YPROEX-YPRO317</t>
  </si>
  <si>
    <t>HWTS-ROTS 3R</t>
  </si>
  <si>
    <t>T043</t>
  </si>
  <si>
    <t>T034</t>
  </si>
  <si>
    <t>T428</t>
  </si>
  <si>
    <t>T022</t>
  </si>
  <si>
    <t>T046</t>
  </si>
  <si>
    <t>C</t>
  </si>
  <si>
    <t>T140</t>
  </si>
  <si>
    <t>D</t>
  </si>
  <si>
    <t>TL-HWCBEX-HWCB061</t>
  </si>
  <si>
    <t>T061</t>
  </si>
  <si>
    <t>TL-HWCBEX-HWCB064-0000084488</t>
  </si>
  <si>
    <t>TOWER T036 HWPS-ROTS 1 220KV</t>
  </si>
  <si>
    <t>TL-HWCBEX-HWCB064</t>
  </si>
  <si>
    <t>MX5-00402260</t>
  </si>
  <si>
    <t>SSA</t>
  </si>
  <si>
    <t>MX5-00084488</t>
  </si>
  <si>
    <t>T036 HWPS-ROTS 1 220KV</t>
  </si>
  <si>
    <t>HWPS-ROTS 1</t>
  </si>
  <si>
    <t>T063</t>
  </si>
  <si>
    <t>T216</t>
  </si>
  <si>
    <t>T248</t>
  </si>
  <si>
    <t>T011</t>
  </si>
  <si>
    <t>T200</t>
  </si>
  <si>
    <t>T434</t>
  </si>
  <si>
    <t>HWPS-HWTS 2</t>
  </si>
  <si>
    <t>T074</t>
  </si>
  <si>
    <t>T141</t>
  </si>
  <si>
    <t>T027</t>
  </si>
  <si>
    <t>X</t>
  </si>
  <si>
    <t>T344</t>
  </si>
  <si>
    <t>ROTS-MTS 1</t>
  </si>
  <si>
    <t>T220</t>
  </si>
  <si>
    <t>T129</t>
  </si>
  <si>
    <t>TL-ROSVEX-ROSV026-0000061106</t>
  </si>
  <si>
    <t>TOWER T026 ROTS-SVTS 1 220KV</t>
  </si>
  <si>
    <t>TL-ROSVEX-ROSV026</t>
  </si>
  <si>
    <t>MX5-00408972</t>
  </si>
  <si>
    <t>DW</t>
  </si>
  <si>
    <t>MX5-00061106</t>
  </si>
  <si>
    <t>T026 ROTS-SVTS 1 220KV</t>
  </si>
  <si>
    <t>T026</t>
  </si>
  <si>
    <t>ROTS-SVTS 1</t>
  </si>
  <si>
    <t>T099</t>
  </si>
  <si>
    <t>O</t>
  </si>
  <si>
    <t>3OPGW</t>
  </si>
  <si>
    <t>T118</t>
  </si>
  <si>
    <t>T142</t>
  </si>
  <si>
    <t>T232</t>
  </si>
  <si>
    <t>T007</t>
  </si>
  <si>
    <t>T023</t>
  </si>
  <si>
    <t>TL-TSTXEX-TSTX465-0000064961</t>
  </si>
  <si>
    <t>TOWER T465 RWTS-TTS    220KV</t>
  </si>
  <si>
    <t>TL-TSTXEX-TSTX465</t>
  </si>
  <si>
    <t>MX5-00409240</t>
  </si>
  <si>
    <t>"J&amp;W, +5"</t>
  </si>
  <si>
    <t>MX5-00064961</t>
  </si>
  <si>
    <t>T465 RWTS-TTS  220KV</t>
  </si>
  <si>
    <t>T465</t>
  </si>
  <si>
    <t>LS +35</t>
  </si>
  <si>
    <t>T042</t>
  </si>
  <si>
    <t>KTS-BLTS 1</t>
  </si>
  <si>
    <t>SAE</t>
  </si>
  <si>
    <t>T033</t>
  </si>
  <si>
    <t>T002</t>
  </si>
  <si>
    <t>T021</t>
  </si>
  <si>
    <t>T120</t>
  </si>
  <si>
    <t>T039</t>
  </si>
  <si>
    <t>SYTS-MLTS 1</t>
  </si>
  <si>
    <t>T236</t>
  </si>
  <si>
    <t>B</t>
  </si>
  <si>
    <t>T293</t>
  </si>
  <si>
    <t>T087</t>
  </si>
  <si>
    <t>T272</t>
  </si>
  <si>
    <t>T006</t>
  </si>
  <si>
    <t>T132</t>
  </si>
  <si>
    <t>T157</t>
  </si>
  <si>
    <t>T161</t>
  </si>
  <si>
    <t>T060</t>
  </si>
  <si>
    <t>TL-SMTXEX-SMTX019-0000061396</t>
  </si>
  <si>
    <t>TOWER T019 SMTS-TTS  1 220KV</t>
  </si>
  <si>
    <t>TL-SMTXEX-SMTX019</t>
  </si>
  <si>
    <t>GW OP PF L 30</t>
  </si>
  <si>
    <t>MX5-00061396</t>
  </si>
  <si>
    <t>T019 SMTS-TTS 1 220KV</t>
  </si>
  <si>
    <t>T019</t>
  </si>
  <si>
    <t>SMTS-TTS 1</t>
  </si>
  <si>
    <t>T268</t>
  </si>
  <si>
    <t>TL-YPROEX-YPRO138</t>
  </si>
  <si>
    <t>SSB</t>
  </si>
  <si>
    <t>T138</t>
  </si>
  <si>
    <t>T159</t>
  </si>
  <si>
    <t>T183</t>
  </si>
  <si>
    <t>TL-TSTXEX-TSTX424</t>
  </si>
  <si>
    <t>T008</t>
  </si>
  <si>
    <t>TL-RORXEX-RORX381-0000060952</t>
  </si>
  <si>
    <t>TOWER T381 ROTS-RTS  1 220KV</t>
  </si>
  <si>
    <t>TL-RORXEX-RORX381</t>
  </si>
  <si>
    <t>DX +40</t>
  </si>
  <si>
    <t>MX5-00060952</t>
  </si>
  <si>
    <t>T381 ROTS-RTS 1 220KV</t>
  </si>
  <si>
    <t>T381</t>
  </si>
  <si>
    <t>KH</t>
  </si>
  <si>
    <t>TL-YPROEX-YPRO180</t>
  </si>
  <si>
    <t>T180</t>
  </si>
  <si>
    <t>W</t>
  </si>
  <si>
    <t>T035</t>
  </si>
  <si>
    <t>T117</t>
  </si>
  <si>
    <t>TL-TSTXEX-TSTX430-0000064898</t>
  </si>
  <si>
    <t>TOWER T430 RWTS-TTS    220KV</t>
  </si>
  <si>
    <t>TL-TSTXEX-TSTX430</t>
  </si>
  <si>
    <t>MX5-00409208</t>
  </si>
  <si>
    <t>MX5-00064898</t>
  </si>
  <si>
    <t>T430 RWTS-TTS  220KV</t>
  </si>
  <si>
    <t>T430</t>
  </si>
  <si>
    <t>T029</t>
  </si>
  <si>
    <t>T107</t>
  </si>
  <si>
    <t>T237</t>
  </si>
  <si>
    <t>T067</t>
  </si>
  <si>
    <t>MBTS-DDTS 2</t>
  </si>
  <si>
    <t>T296</t>
  </si>
  <si>
    <t>T100</t>
  </si>
  <si>
    <t>T110</t>
  </si>
  <si>
    <t>T244</t>
  </si>
  <si>
    <t>T066</t>
  </si>
  <si>
    <t>T184</t>
  </si>
  <si>
    <t>TTB</t>
  </si>
  <si>
    <t>K</t>
  </si>
  <si>
    <t>HWPS-MWTS</t>
  </si>
  <si>
    <t>TL-YPROEX-YPRO003</t>
  </si>
  <si>
    <t>T003</t>
  </si>
  <si>
    <t>T125</t>
  </si>
  <si>
    <t>T086</t>
  </si>
  <si>
    <t>T062</t>
  </si>
  <si>
    <t>T204</t>
  </si>
  <si>
    <t>T028</t>
  </si>
  <si>
    <t>TL-YPROEX-YPRO334</t>
  </si>
  <si>
    <t>T085</t>
  </si>
  <si>
    <t>T127</t>
  </si>
  <si>
    <t>TL-HWCBEX-HWCB075</t>
  </si>
  <si>
    <t>T075</t>
  </si>
  <si>
    <t>T261</t>
  </si>
  <si>
    <t>T199</t>
  </si>
  <si>
    <t>T192</t>
  </si>
  <si>
    <t>T316</t>
  </si>
  <si>
    <t>MSS -DDTS 2</t>
  </si>
  <si>
    <t>TL-YPROEX-YPRO246</t>
  </si>
  <si>
    <t>T246</t>
  </si>
  <si>
    <t>T292</t>
  </si>
  <si>
    <t>BETS-KGTS</t>
  </si>
  <si>
    <t>T314</t>
  </si>
  <si>
    <t>T217</t>
  </si>
  <si>
    <t>T257</t>
  </si>
  <si>
    <t>T194</t>
  </si>
  <si>
    <t>T131</t>
  </si>
  <si>
    <t>T253</t>
  </si>
  <si>
    <t>T123</t>
  </si>
  <si>
    <t>KTS-GTS 1</t>
  </si>
  <si>
    <t>T323</t>
  </si>
  <si>
    <t>TL-HWCBEX-HWCB065</t>
  </si>
  <si>
    <t>T338</t>
  </si>
  <si>
    <t>TL-YPROEX-YPRO294-0000065574</t>
  </si>
  <si>
    <t>TOWER T294 YPS -ROTS 7 220KV</t>
  </si>
  <si>
    <t>TL-YPROEX-YPRO294</t>
  </si>
  <si>
    <t>MX5-00411605</t>
  </si>
  <si>
    <t>W +0</t>
  </si>
  <si>
    <t>MX5-00065574</t>
  </si>
  <si>
    <t>T294 YPS -ROTS 7 220KV</t>
  </si>
  <si>
    <t>YPS -ROTS 7</t>
  </si>
  <si>
    <t>T010</t>
  </si>
  <si>
    <t>TL-YPROEX-YPRO333</t>
  </si>
  <si>
    <t>TA</t>
  </si>
  <si>
    <t>T317</t>
  </si>
  <si>
    <t>T336</t>
  </si>
  <si>
    <t>T166</t>
  </si>
  <si>
    <t>T101</t>
  </si>
  <si>
    <t>T049</t>
  </si>
  <si>
    <t>T114</t>
  </si>
  <si>
    <t>T198</t>
  </si>
  <si>
    <t>C3</t>
  </si>
  <si>
    <t>TL-MSDDEV-MSDD151-0000082353</t>
  </si>
  <si>
    <t>TOWER T151 MSS -DDTS 2 330KV  VIC</t>
  </si>
  <si>
    <t>TL-MSDDEV-MSDD151</t>
  </si>
  <si>
    <t>MX5-00082353</t>
  </si>
  <si>
    <t>T151 MSS -DDTS 2 330KV VIC</t>
  </si>
  <si>
    <t>T151</t>
  </si>
  <si>
    <t>TL-YPROEX-YPRO004-0000085896</t>
  </si>
  <si>
    <t>TOWER T004 YPS -ROTS 7 220KV</t>
  </si>
  <si>
    <t>TL-YPROEX-YPRO004</t>
  </si>
  <si>
    <t>MX5-00411873</t>
  </si>
  <si>
    <t>MX5-00085896</t>
  </si>
  <si>
    <t>T004 YPS -ROTS 7 220KV</t>
  </si>
  <si>
    <t>T088</t>
  </si>
  <si>
    <t>T098</t>
  </si>
  <si>
    <t>X +0</t>
  </si>
  <si>
    <t>T015</t>
  </si>
  <si>
    <t>T291</t>
  </si>
  <si>
    <t>CBTS-TBTS 1</t>
  </si>
  <si>
    <t>T017</t>
  </si>
  <si>
    <t>&lt;30</t>
  </si>
  <si>
    <t>TL-YPROEX-YPRO143-0000086035</t>
  </si>
  <si>
    <t>TOWER T143 YPS -ROTS 7 220KV</t>
  </si>
  <si>
    <t>TL-YPROEX-YPRO143</t>
  </si>
  <si>
    <t>MX5-00411841</t>
  </si>
  <si>
    <t>X +5</t>
  </si>
  <si>
    <t>MX5-00086035</t>
  </si>
  <si>
    <t>T143 YPS -ROTS 7 220KV</t>
  </si>
  <si>
    <t>T143</t>
  </si>
  <si>
    <t>TL-TXKXEX-TXKX014</t>
  </si>
  <si>
    <t>T014</t>
  </si>
  <si>
    <t>TTS -KTS 1</t>
  </si>
  <si>
    <t>T270</t>
  </si>
  <si>
    <t>TL-YPROEX-YPRO257</t>
  </si>
  <si>
    <t>Y +0</t>
  </si>
  <si>
    <t>T091</t>
  </si>
  <si>
    <t>T446</t>
  </si>
  <si>
    <t>T153</t>
  </si>
  <si>
    <t>T018</t>
  </si>
  <si>
    <t>T187</t>
  </si>
  <si>
    <t>T315</t>
  </si>
  <si>
    <t>TL-YPROEX-YPRO340-0000101082</t>
  </si>
  <si>
    <t>TOWER T340 HWPS-ROTS 1 220KV</t>
  </si>
  <si>
    <t>TL-YPROEX-YPRO340</t>
  </si>
  <si>
    <t>MX5-00402239</t>
  </si>
  <si>
    <t>MX5-00101082</t>
  </si>
  <si>
    <t>T340 HWPS-ROTS 1 220KV</t>
  </si>
  <si>
    <t>T340</t>
  </si>
  <si>
    <t>T113</t>
  </si>
  <si>
    <t>F</t>
  </si>
  <si>
    <t>T016</t>
  </si>
  <si>
    <t>T238</t>
  </si>
  <si>
    <t>T193</t>
  </si>
  <si>
    <t>T189</t>
  </si>
  <si>
    <t>TL-YPROEX-YPRO332-0000065650</t>
  </si>
  <si>
    <t>TOWER T332 YPS -ROTS 7 220KV</t>
  </si>
  <si>
    <t>TL-YPROEX-YPRO332</t>
  </si>
  <si>
    <t>MX5-00411637</t>
  </si>
  <si>
    <t>MX5-00065650</t>
  </si>
  <si>
    <t>T332 YPS -ROTS 7 220KV</t>
  </si>
  <si>
    <t>T332</t>
  </si>
  <si>
    <t>TL-SMTXEX-SMTX023-0000061400</t>
  </si>
  <si>
    <t>TOWER T023 SMTS-TTS  1 220KV</t>
  </si>
  <si>
    <t>TL-SMTXEX-SMTX023</t>
  </si>
  <si>
    <t>MX5-00409761</t>
  </si>
  <si>
    <t>MX5-00061400</t>
  </si>
  <si>
    <t>T023 SMTS-TTS 1 220KV</t>
  </si>
  <si>
    <t>T069</t>
  </si>
  <si>
    <t>&lt;20</t>
  </si>
  <si>
    <t>TL-YPROEX-YPRO139</t>
  </si>
  <si>
    <t>T139</t>
  </si>
  <si>
    <t>TL-YPROEX-YPRO320</t>
  </si>
  <si>
    <t>T111</t>
  </si>
  <si>
    <t>T331</t>
  </si>
  <si>
    <t>T103</t>
  </si>
  <si>
    <t>T164</t>
  </si>
  <si>
    <t>T235</t>
  </si>
  <si>
    <t>T071</t>
  </si>
  <si>
    <t>T073</t>
  </si>
  <si>
    <t>HC</t>
  </si>
  <si>
    <t>T307</t>
  </si>
  <si>
    <t>TL-HWCBEX-HWCB078</t>
  </si>
  <si>
    <t>T435</t>
  </si>
  <si>
    <t>SB</t>
  </si>
  <si>
    <t>T265</t>
  </si>
  <si>
    <t>T133</t>
  </si>
  <si>
    <t>T224</t>
  </si>
  <si>
    <t>TL-YPROEX-YPRO008-0000085900</t>
  </si>
  <si>
    <t>TOWER T008 YPS -ROTS 7 220KV</t>
  </si>
  <si>
    <t>TL-YPROEX-YPRO008</t>
  </si>
  <si>
    <t>MX5-00411726</t>
  </si>
  <si>
    <t>MX5-00085900</t>
  </si>
  <si>
    <t>T008 YPS -ROTS 7 220KV</t>
  </si>
  <si>
    <t>GW-CRICKET</t>
  </si>
  <si>
    <t>CRICKET</t>
  </si>
  <si>
    <t>HYTS-APD 1</t>
  </si>
  <si>
    <t>T225</t>
  </si>
  <si>
    <t>T058</t>
  </si>
  <si>
    <t>T163</t>
  </si>
  <si>
    <t>T048</t>
  </si>
  <si>
    <t>T024</t>
  </si>
  <si>
    <t>T226</t>
  </si>
  <si>
    <t>T371</t>
  </si>
  <si>
    <t>T077</t>
  </si>
  <si>
    <t>TL-MLBAEX-MLBA063</t>
  </si>
  <si>
    <t>T170</t>
  </si>
  <si>
    <t>TL-YPROEX-YPRO164-0000086056</t>
  </si>
  <si>
    <t>TOWER T164 YPS -ROTS 7 220KV</t>
  </si>
  <si>
    <t>TL-YPROEX-YPRO164</t>
  </si>
  <si>
    <t>MX5-00411858</t>
  </si>
  <si>
    <t>MX5-00086056</t>
  </si>
  <si>
    <t>T164 YPS -ROTS 7 220KV</t>
  </si>
  <si>
    <t>LA</t>
  </si>
  <si>
    <t>TL-MLGXEX-MLGX004</t>
  </si>
  <si>
    <t>TL-MLBAEX-MLBA121-0000058773</t>
  </si>
  <si>
    <t>TOWER T121 MLTS-BATS 1 220KV</t>
  </si>
  <si>
    <t>TL-MLBAEX-MLBA121</t>
  </si>
  <si>
    <t>MX5-00406795</t>
  </si>
  <si>
    <t>MX5-00058773</t>
  </si>
  <si>
    <t>T121 MLTS-BATS 1 220KV</t>
  </si>
  <si>
    <t>T121</t>
  </si>
  <si>
    <t>MLTS-BATS 1</t>
  </si>
  <si>
    <t>TL-YPROEX-YPRO200</t>
  </si>
  <si>
    <t>TL-MLBAEX-MLBA019-0000058569</t>
  </si>
  <si>
    <t>TOWER T019 MLTS-BATS 1 220KV</t>
  </si>
  <si>
    <t>TL-MLBAEX-MLBA019</t>
  </si>
  <si>
    <t>MX5-00406693</t>
  </si>
  <si>
    <t>SA</t>
  </si>
  <si>
    <t>MX5-00058569</t>
  </si>
  <si>
    <t>T019 MLTS-BATS 1 220KV</t>
  </si>
  <si>
    <t>TL-YPROEX-YPRO306</t>
  </si>
  <si>
    <t>T306</t>
  </si>
  <si>
    <t>T419</t>
  </si>
  <si>
    <t>T105</t>
  </si>
  <si>
    <t>T005</t>
  </si>
  <si>
    <t>T271</t>
  </si>
  <si>
    <t>T044</t>
  </si>
  <si>
    <t>HWPS-YPS 1</t>
  </si>
  <si>
    <t>TL-YPROEX-YPRO317-0000100972</t>
  </si>
  <si>
    <t>TOWER T317 HWPS-ROTS 1 220KV</t>
  </si>
  <si>
    <t>MX5-00402207</t>
  </si>
  <si>
    <t>MX5-00100972</t>
  </si>
  <si>
    <t>T317 HWPS-ROTS 1 220KV</t>
  </si>
  <si>
    <t>T155</t>
  </si>
  <si>
    <t>T215</t>
  </si>
  <si>
    <t>T134</t>
  </si>
  <si>
    <t>T404</t>
  </si>
  <si>
    <t>TL-TXKXEX-TXKX009</t>
  </si>
  <si>
    <t>T130</t>
  </si>
  <si>
    <t>T169</t>
  </si>
  <si>
    <t>HWPS-HWTS 3</t>
  </si>
  <si>
    <t>TL-HWCBEX-HWCB155-0000085116</t>
  </si>
  <si>
    <t>TOWER T155 HWTS-ROTS 3 500KV</t>
  </si>
  <si>
    <t>TL-HWCBEX-HWCB155</t>
  </si>
  <si>
    <t>MX5-00085116</t>
  </si>
  <si>
    <t>T155 HWTS-ROTS 3 500KV</t>
  </si>
  <si>
    <t>T079</t>
  </si>
  <si>
    <t>T072</t>
  </si>
  <si>
    <t>TL-YPROEX-YPRO238</t>
  </si>
  <si>
    <t>T090</t>
  </si>
  <si>
    <t>X +15</t>
  </si>
  <si>
    <t>T112</t>
  </si>
  <si>
    <t>T219</t>
  </si>
  <si>
    <t>T436</t>
  </si>
  <si>
    <t>TL-YPROEX-YPRO183</t>
  </si>
  <si>
    <t>T025</t>
  </si>
  <si>
    <t>TL-YPROEX-YPRO342-0000065288</t>
  </si>
  <si>
    <t>TOWER T342 YPS -ROTS 5 220KV</t>
  </si>
  <si>
    <t>TL-YPROEX-YPRO342</t>
  </si>
  <si>
    <t>MX5-00411550</t>
  </si>
  <si>
    <t>MX5-00065288</t>
  </si>
  <si>
    <t>T342 YPS -ROTS 5 220KV</t>
  </si>
  <si>
    <t>T342</t>
  </si>
  <si>
    <t>T202</t>
  </si>
  <si>
    <t>TL-YPROEX-YPRO234</t>
  </si>
  <si>
    <t>T234</t>
  </si>
  <si>
    <t>T012</t>
  </si>
  <si>
    <t>DPTS-GTS 2</t>
  </si>
  <si>
    <t>T057</t>
  </si>
  <si>
    <t>SR</t>
  </si>
  <si>
    <t>T041</t>
  </si>
  <si>
    <t>T031</t>
  </si>
  <si>
    <t>MWTS-LY 3</t>
  </si>
  <si>
    <t>TL-TSTXEX-TSTX431</t>
  </si>
  <si>
    <t>T431</t>
  </si>
  <si>
    <t>TSTS-TTS</t>
  </si>
  <si>
    <t>T104</t>
  </si>
  <si>
    <t>T259</t>
  </si>
  <si>
    <t>T322</t>
  </si>
  <si>
    <t>9A</t>
  </si>
  <si>
    <t>CBTS-FTS 1</t>
  </si>
  <si>
    <t>T182</t>
  </si>
  <si>
    <t>T312</t>
  </si>
  <si>
    <t>T410</t>
  </si>
  <si>
    <t>TL-TXBXEX-TXBX020-0000065925</t>
  </si>
  <si>
    <t>TOWER T020 TTS -BTS  1 220KV</t>
  </si>
  <si>
    <t>TL-TXBXEX-TXBX020</t>
  </si>
  <si>
    <t>MX5-00410735</t>
  </si>
  <si>
    <t>MX5-00065925</t>
  </si>
  <si>
    <t>T020 TTS -BTS 1 220KV</t>
  </si>
  <si>
    <t>T020</t>
  </si>
  <si>
    <t>TTS -BTS 1</t>
  </si>
  <si>
    <t>TL-MLBAEX-MLBA020</t>
  </si>
  <si>
    <t>TL-YPROEX-YPRO006-0000085898</t>
  </si>
  <si>
    <t>TOWER T006 YPS -ROTS 7 220KV</t>
  </si>
  <si>
    <t>TL-YPROEX-YPRO006</t>
  </si>
  <si>
    <t>MX5-00411875</t>
  </si>
  <si>
    <t>MX5-00085898</t>
  </si>
  <si>
    <t>T006 YPS -ROTS 7 220KV</t>
  </si>
  <si>
    <t>T089</t>
  </si>
  <si>
    <t>TL-YPROEX-YPRO196-0000085590</t>
  </si>
  <si>
    <t>TOWER T196 YPS -ROTS 5 220KV</t>
  </si>
  <si>
    <t>TL-YPROEX-YPRO196</t>
  </si>
  <si>
    <t>MX5-00411503</t>
  </si>
  <si>
    <t>MX5-00085590</t>
  </si>
  <si>
    <t>T196 YPS -ROTS 5 220KV</t>
  </si>
  <si>
    <t>T196</t>
  </si>
  <si>
    <t>T102</t>
  </si>
  <si>
    <t>T136</t>
  </si>
  <si>
    <t>T083</t>
  </si>
  <si>
    <t>T290</t>
  </si>
  <si>
    <t>TL-TXBXEX-TXBX014-0000065913</t>
  </si>
  <si>
    <t>TOWER T014 TTS -BTS  1 220KV</t>
  </si>
  <si>
    <t>TL-TXBXEX-TXBX014</t>
  </si>
  <si>
    <t>MX5-00410729</t>
  </si>
  <si>
    <t>MX5-00065913</t>
  </si>
  <si>
    <t>T014 TTS -BTS 1 220KV</t>
  </si>
  <si>
    <t>T311</t>
  </si>
  <si>
    <t>T239</t>
  </si>
  <si>
    <t>TL-YPROEX-YPRO227-0000085621</t>
  </si>
  <si>
    <t>TOWER T227 YPS -ROTS 5 220KV</t>
  </si>
  <si>
    <t>TL-YPROEX-YPRO227</t>
  </si>
  <si>
    <t>MX5-00411562</t>
  </si>
  <si>
    <t>T</t>
  </si>
  <si>
    <t>MX5-00085621</t>
  </si>
  <si>
    <t>T227 YPS -ROTS 5 220KV</t>
  </si>
  <si>
    <t>T227</t>
  </si>
  <si>
    <t>T295</t>
  </si>
  <si>
    <t>T116</t>
  </si>
  <si>
    <t>T325</t>
  </si>
  <si>
    <t>TL-YPROEX-YPRO338</t>
  </si>
  <si>
    <t>T277</t>
  </si>
  <si>
    <t>T128</t>
  </si>
  <si>
    <t>T407</t>
  </si>
  <si>
    <t>T299</t>
  </si>
  <si>
    <t>T126</t>
  </si>
  <si>
    <t>T313</t>
  </si>
  <si>
    <t>DX</t>
  </si>
  <si>
    <t>T278</t>
  </si>
  <si>
    <t>T178</t>
  </si>
  <si>
    <t>T082</t>
  </si>
  <si>
    <t>T038</t>
  </si>
  <si>
    <t>TL-YPROEX-YPRO001-0000086142</t>
  </si>
  <si>
    <t>TOWER T001 YPS -ROTS 8 220KV</t>
  </si>
  <si>
    <t>TL-YPROEX-YPRO001</t>
  </si>
  <si>
    <t>MX5-00411888</t>
  </si>
  <si>
    <t>MX5-00086142</t>
  </si>
  <si>
    <t>T001 YPS -ROTS 8 220KV</t>
  </si>
  <si>
    <t>T001</t>
  </si>
  <si>
    <t>YPS -ROTS 8</t>
  </si>
  <si>
    <t>T260</t>
  </si>
  <si>
    <t>TL-SMKXEX-SMKX082-0000058495</t>
  </si>
  <si>
    <t>TOWER T050 TTS -KTS  1 220KV</t>
  </si>
  <si>
    <t>TL-SMKXEX-SMKX082</t>
  </si>
  <si>
    <t>MX5-00410799</t>
  </si>
  <si>
    <t>MX5-00058495</t>
  </si>
  <si>
    <t>T050 TTS -KTS 1 220KV</t>
  </si>
  <si>
    <t>T050</t>
  </si>
  <si>
    <t>T106</t>
  </si>
  <si>
    <t>T059</t>
  </si>
  <si>
    <t>TL-MLBAEX-MLBA069</t>
  </si>
  <si>
    <t>DX + 10</t>
  </si>
  <si>
    <t>TL-TSTXEX-TSTX457-0000064945</t>
  </si>
  <si>
    <t>TOWER T457 RWTS-TTS    220KV</t>
  </si>
  <si>
    <t>TL-TSTXEX-TSTX457</t>
  </si>
  <si>
    <t>MX5-00409193</t>
  </si>
  <si>
    <t>"J&amp;W, +15"</t>
  </si>
  <si>
    <t>MX5-00064945</t>
  </si>
  <si>
    <t>T457 RWTS-TTS  220KV</t>
  </si>
  <si>
    <t>T457</t>
  </si>
  <si>
    <t>T122</t>
  </si>
  <si>
    <t>T080</t>
  </si>
  <si>
    <t>TL-HWCBEX-HWCB073</t>
  </si>
  <si>
    <t>DK</t>
  </si>
  <si>
    <t>T092</t>
  </si>
  <si>
    <t>T052</t>
  </si>
  <si>
    <t>TL-YPROEX-YPRO185</t>
  </si>
  <si>
    <t>T185</t>
  </si>
  <si>
    <t>T327</t>
  </si>
  <si>
    <t>TL-YPROEX-YPRO335</t>
  </si>
  <si>
    <t>T070</t>
  </si>
  <si>
    <t>TL-RORXEX-RORX371</t>
  </si>
  <si>
    <t>HS</t>
  </si>
  <si>
    <t>T124</t>
  </si>
  <si>
    <t>TL-YPROEX-YPRO343-0000119720</t>
  </si>
  <si>
    <t>TOWER T343 YPS -ROTS 5 220KV</t>
  </si>
  <si>
    <t>TL-YPROEX-YPRO343</t>
  </si>
  <si>
    <t>MX5-00411554</t>
  </si>
  <si>
    <t>K +30</t>
  </si>
  <si>
    <t>MX5-00119720</t>
  </si>
  <si>
    <t>T343 YPS -ROTS 5 220KV</t>
  </si>
  <si>
    <t>T343</t>
  </si>
  <si>
    <t>T273</t>
  </si>
  <si>
    <t>TF</t>
  </si>
  <si>
    <t>FC3</t>
  </si>
  <si>
    <t>T413</t>
  </si>
  <si>
    <t>T175</t>
  </si>
  <si>
    <t>TL-YPROEX-YPRO192</t>
  </si>
  <si>
    <t>Y +10</t>
  </si>
  <si>
    <t>T394</t>
  </si>
  <si>
    <t>X +20</t>
  </si>
  <si>
    <t>T324</t>
  </si>
  <si>
    <t>T186</t>
  </si>
  <si>
    <t>T258</t>
  </si>
  <si>
    <t>T412</t>
  </si>
  <si>
    <t>T149</t>
  </si>
  <si>
    <t>TL-YPROEX-YPRO266-0000100848</t>
  </si>
  <si>
    <t>TOWER T266 HWPS-ROTS 1 220KV</t>
  </si>
  <si>
    <t>TL-YPROEX-YPRO266</t>
  </si>
  <si>
    <t>MX5-00402160</t>
  </si>
  <si>
    <t>MX5-00100848</t>
  </si>
  <si>
    <t>T266 HWPS-ROTS 1 220KV</t>
  </si>
  <si>
    <t>T266</t>
  </si>
  <si>
    <t>T045</t>
  </si>
  <si>
    <t>TL-YPROEX-YPRO141</t>
  </si>
  <si>
    <t>T368</t>
  </si>
  <si>
    <t>TL-TXBXEX-TXBX029-0000065943</t>
  </si>
  <si>
    <t>TOWER T029 TTS -BTS  1 220KV</t>
  </si>
  <si>
    <t>TL-TXBXEX-TXBX029</t>
  </si>
  <si>
    <t>MX5-00410744</t>
  </si>
  <si>
    <t>MX5-00065943</t>
  </si>
  <si>
    <t>T029 TTS -BTS 1 220KV</t>
  </si>
  <si>
    <t>TL-MLBAEX-MLBA084</t>
  </si>
  <si>
    <t>T084</t>
  </si>
  <si>
    <t>T144</t>
  </si>
  <si>
    <t>TL-YPROEX-YPRO322-0000056935</t>
  </si>
  <si>
    <t>TOWER T040 HWTS-ROTS 3R500KV</t>
  </si>
  <si>
    <t>TL-YPROEX-YPRO322</t>
  </si>
  <si>
    <t>TB</t>
  </si>
  <si>
    <t>MX5-00056935</t>
  </si>
  <si>
    <t>T040 HWTS-ROTS 3R500KV</t>
  </si>
  <si>
    <t>T040</t>
  </si>
  <si>
    <t>T425</t>
  </si>
  <si>
    <t>TL-YPROEX-YPRO326-0000056943</t>
  </si>
  <si>
    <t>TOWER T044 HWTS-ROTS 3R500KV</t>
  </si>
  <si>
    <t>TL-YPROEX-YPRO326</t>
  </si>
  <si>
    <t>MX5-00403223</t>
  </si>
  <si>
    <t>MX5-00056943</t>
  </si>
  <si>
    <t>T044 HWTS-ROTS 3R500KV</t>
  </si>
  <si>
    <t>T037</t>
  </si>
  <si>
    <t>T406</t>
  </si>
  <si>
    <t>T056</t>
  </si>
  <si>
    <t>T203</t>
  </si>
  <si>
    <t>T119</t>
  </si>
  <si>
    <t>T467</t>
  </si>
  <si>
    <t>9B</t>
  </si>
  <si>
    <t>CBTS-LYD-ERTS</t>
  </si>
  <si>
    <t>T076</t>
  </si>
  <si>
    <t>T051</t>
  </si>
  <si>
    <t>TL-TXKXEX-TXKX001</t>
  </si>
  <si>
    <t>TL-YPROEX-YPRO216-0000085610</t>
  </si>
  <si>
    <t>TOWER T216 YPS -ROTS 5 220KV</t>
  </si>
  <si>
    <t>TL-YPROEX-YPRO216</t>
  </si>
  <si>
    <t>MX5-00411518</t>
  </si>
  <si>
    <t>MX5-00085610</t>
  </si>
  <si>
    <t>T216 YPS -ROTS 5 220KV</t>
  </si>
  <si>
    <t>T276</t>
  </si>
  <si>
    <t>TL-YPROEX-YPRO344-0000119737</t>
  </si>
  <si>
    <t>TOWER T344 YPS -ROTS 7 220KV</t>
  </si>
  <si>
    <t>TL-YPROEX-YPRO344</t>
  </si>
  <si>
    <t>MX5-00411724</t>
  </si>
  <si>
    <t>W +25</t>
  </si>
  <si>
    <t>MX5-00119737</t>
  </si>
  <si>
    <t>T344 YPS -ROTS 7 220KV</t>
  </si>
  <si>
    <t>T333</t>
  </si>
  <si>
    <t>TL-ROSVEX-ROSV011-2601813185</t>
  </si>
  <si>
    <t>P11</t>
  </si>
  <si>
    <t>TL-YPROEX-YPRO325-0000065254</t>
  </si>
  <si>
    <t>TOWER T325 YPS -ROTS 5 220KV</t>
  </si>
  <si>
    <t>TL-YPROEX-YPRO325</t>
  </si>
  <si>
    <t>MX5-00411471</t>
  </si>
  <si>
    <t>MX5-00065254</t>
  </si>
  <si>
    <t>T325 YPS -ROTS 5 220KV</t>
  </si>
  <si>
    <t>T440</t>
  </si>
  <si>
    <t>T335</t>
  </si>
  <si>
    <t>T443</t>
  </si>
  <si>
    <t>TL-SMSYEX-SMSY076-0000059152</t>
  </si>
  <si>
    <t>TOWER T076 SMTS-SYTS 2 500KV</t>
  </si>
  <si>
    <t>TL-SMSYEX-SMSY076</t>
  </si>
  <si>
    <t>MX5-00409599</t>
  </si>
  <si>
    <t>MX5-00059152</t>
  </si>
  <si>
    <t>T076 SMTS-SYTS 2 500KV</t>
  </si>
  <si>
    <t>TL-SMKXEX-SMKX086-0000058553</t>
  </si>
  <si>
    <t>TOWER T054 TTS -KTS  2 220KV</t>
  </si>
  <si>
    <t>TL-SMKXEX-SMKX086</t>
  </si>
  <si>
    <t>MX5-00058553</t>
  </si>
  <si>
    <t>T054 TTS -KTS 2 220KV</t>
  </si>
  <si>
    <t>TTS -KTS 2</t>
  </si>
  <si>
    <t>TL-MLBAEX-MLBA140-0000058811</t>
  </si>
  <si>
    <t>TOWER T140 MLTS-BATS 1 220KV</t>
  </si>
  <si>
    <t>TL-MLBAEX-MLBA140</t>
  </si>
  <si>
    <t>MX5-00406814</t>
  </si>
  <si>
    <t>MX5-00058811</t>
  </si>
  <si>
    <t>T140 MLTS-BATS 1 220KV</t>
  </si>
  <si>
    <t>T320</t>
  </si>
  <si>
    <t>LYPS-HWTS 2</t>
  </si>
  <si>
    <t>SMTS-TTS 2</t>
  </si>
  <si>
    <t>T081</t>
  </si>
  <si>
    <t>TL-SMKXEX-SMKX068-0000058465</t>
  </si>
  <si>
    <t>TOWER T035 TTS -KTS  1 220KV</t>
  </si>
  <si>
    <t>TL-SMKXEX-SMKX068</t>
  </si>
  <si>
    <t>MX5-00410784</t>
  </si>
  <si>
    <t>MX5-00058465</t>
  </si>
  <si>
    <t>T035 TTS -KTS 1 220KV</t>
  </si>
  <si>
    <t>9C</t>
  </si>
  <si>
    <t>TL-KXGXEX-KXGX136-0000057575</t>
  </si>
  <si>
    <t>TOWER T136 DPTS-GTS 2 220KV</t>
  </si>
  <si>
    <t>TL-KXGXEX-KXGX136</t>
  </si>
  <si>
    <t>MX5-00406272</t>
  </si>
  <si>
    <t>MX5-00057575</t>
  </si>
  <si>
    <t>T136 DPTS-GTS 2 220KV</t>
  </si>
  <si>
    <t>T165</t>
  </si>
  <si>
    <t>T432</t>
  </si>
  <si>
    <t>TL-YPROEX-YPRO331</t>
  </si>
  <si>
    <t>T386</t>
  </si>
  <si>
    <t>T269</t>
  </si>
  <si>
    <t>LF</t>
  </si>
  <si>
    <t>TL-TSTXEX-TSTX467-0000064965</t>
  </si>
  <si>
    <t>TOWER T467 RWTS-TTS    220KV</t>
  </si>
  <si>
    <t>TL-TSTXEX-TSTX467</t>
  </si>
  <si>
    <t>MX5-00409242</t>
  </si>
  <si>
    <t>"J&amp;W, +10"</t>
  </si>
  <si>
    <t>MX5-00064965</t>
  </si>
  <si>
    <t>T467 RWTS-TTS  220KV</t>
  </si>
  <si>
    <t>T301</t>
  </si>
  <si>
    <t>T450</t>
  </si>
  <si>
    <t>TL-YPROEX-YPRO149</t>
  </si>
  <si>
    <t>TL-LYHWES-LYHW011-0000084276</t>
  </si>
  <si>
    <t>TOWER T011 LYPS-HWTS 2 500KV</t>
  </si>
  <si>
    <t>TL-LYHWES-LYHW011</t>
  </si>
  <si>
    <t>MX5-00084276</t>
  </si>
  <si>
    <t>T011 LYPS-HWTS 2 500KV</t>
  </si>
  <si>
    <t>TL-MLBAEX-MLBA034-0000058599</t>
  </si>
  <si>
    <t>TOWER T034 MLTS-BATS 1 220KV</t>
  </si>
  <si>
    <t>TL-MLBAEX-MLBA034</t>
  </si>
  <si>
    <t>MX5-00406708</t>
  </si>
  <si>
    <t>MX5-00058599</t>
  </si>
  <si>
    <t>T034 MLTS-BATS 1 220KV</t>
  </si>
  <si>
    <t>T047</t>
  </si>
  <si>
    <t>T096</t>
  </si>
  <si>
    <t>T210</t>
  </si>
  <si>
    <t>T108</t>
  </si>
  <si>
    <t>TL-NWCBEX-NWCB005</t>
  </si>
  <si>
    <t>T426</t>
  </si>
  <si>
    <t>T408</t>
  </si>
  <si>
    <t>T453</t>
  </si>
  <si>
    <t>T221</t>
  </si>
  <si>
    <t>T303</t>
  </si>
  <si>
    <t>TL-MLBAEX-MLBA118</t>
  </si>
  <si>
    <t>T339</t>
  </si>
  <si>
    <t>TL-YPROEX-YPRO158</t>
  </si>
  <si>
    <t>T158</t>
  </si>
  <si>
    <t>T466</t>
  </si>
  <si>
    <t>TL-HWYPEX-HWYP008-0000085223</t>
  </si>
  <si>
    <t>TOWER T008 HWPS-YPS  1 220KV</t>
  </si>
  <si>
    <t>TL-HWYPEX-HWYP008</t>
  </si>
  <si>
    <t>MX5-00085223</t>
  </si>
  <si>
    <t>T008 HWPS-YPS 1 220KV</t>
  </si>
  <si>
    <t>T179</t>
  </si>
  <si>
    <t>T468</t>
  </si>
  <si>
    <t>TL-YPROEX-YPRO337</t>
  </si>
  <si>
    <t>GW OP PF 126 1</t>
  </si>
  <si>
    <t>ERTS-ROTS 1</t>
  </si>
  <si>
    <t>TL-TSTXEX-TSTX441</t>
  </si>
  <si>
    <t>T441</t>
  </si>
  <si>
    <t>TL-YPROEX-YPRO318</t>
  </si>
  <si>
    <t>T447</t>
  </si>
  <si>
    <t>T167</t>
  </si>
  <si>
    <t>TL-MLBAEX-MLBA123-0000058777</t>
  </si>
  <si>
    <t>TOWER T123 MLTS-BATS 1 220KV</t>
  </si>
  <si>
    <t>TL-MLBAEX-MLBA123</t>
  </si>
  <si>
    <t>MX5-00406797</t>
  </si>
  <si>
    <t>MX5-00058777</t>
  </si>
  <si>
    <t>T123 MLTS-BATS 1 220KV</t>
  </si>
  <si>
    <t>T319</t>
  </si>
  <si>
    <t>TL-MSDDEV-MSDD143-0000082092</t>
  </si>
  <si>
    <t>TOWER T143 MSS -DDTS 1 330KV  VIC</t>
  </si>
  <si>
    <t>TL-MSDDEV-MSDD143</t>
  </si>
  <si>
    <t>MX5-00082092</t>
  </si>
  <si>
    <t>T143 MSS -DDTS 1 330KV VIC</t>
  </si>
  <si>
    <t>TL-MLBAEX-MLBA122</t>
  </si>
  <si>
    <t>TL-YPROEX-YPRO342-0000101091</t>
  </si>
  <si>
    <t>TOWER T342 HWPS-ROTS 1 220KV</t>
  </si>
  <si>
    <t>MX5-00402241</t>
  </si>
  <si>
    <t>MX5-00101091</t>
  </si>
  <si>
    <t>T342 HWPS-ROTS 1 220KV</t>
  </si>
  <si>
    <t>T251</t>
  </si>
  <si>
    <t>TL-TXKXEX-TXKX005-0000058406</t>
  </si>
  <si>
    <t>TOWER T005 TTS -KTS  2 220KV</t>
  </si>
  <si>
    <t>TL-TXKXEX-TXKX005</t>
  </si>
  <si>
    <t>MX5-00410867</t>
  </si>
  <si>
    <t>MX5-00058406</t>
  </si>
  <si>
    <t>T005 TTS -KTS 2 220KV</t>
  </si>
  <si>
    <t>T456</t>
  </si>
  <si>
    <t>TL-MLBAEX-MLBA151-0000058832</t>
  </si>
  <si>
    <t>TOWER T151 MLTS-BATS 1 220KV</t>
  </si>
  <si>
    <t>TL-MLBAEX-MLBA151</t>
  </si>
  <si>
    <t>MX5-00406825</t>
  </si>
  <si>
    <t>MX5-00058832</t>
  </si>
  <si>
    <t>T151 MLTS-BATS 1 220KV</t>
  </si>
  <si>
    <t>TL-KXBLEX-KXBL041-0000058067</t>
  </si>
  <si>
    <t>TOWER T041 KTS -BLTS 1 220KV</t>
  </si>
  <si>
    <t>TL-KXBLEX-KXBL041</t>
  </si>
  <si>
    <t>MX5-00406051</t>
  </si>
  <si>
    <t>FC2</t>
  </si>
  <si>
    <t>MX5-00058067</t>
  </si>
  <si>
    <t>T041 KTS -BLTS 1 220KV</t>
  </si>
  <si>
    <t>TL-YPROEX-YPRO340-0000065666</t>
  </si>
  <si>
    <t>TOWER T340 YPS -ROTS 7 220KV</t>
  </si>
  <si>
    <t>MX5-00411720</t>
  </si>
  <si>
    <t>MX5-00065666</t>
  </si>
  <si>
    <t>T340 YPS -ROTS 7 220KV</t>
  </si>
  <si>
    <t>T250</t>
  </si>
  <si>
    <t>T427</t>
  </si>
  <si>
    <t>TL-TXKXEX-TXKX018-0000058432</t>
  </si>
  <si>
    <t>TOWER T018 TTS -KTS  2 220KV</t>
  </si>
  <si>
    <t>TL-TXKXEX-TXKX018</t>
  </si>
  <si>
    <t>MX5-00410880</t>
  </si>
  <si>
    <t>MX5-00058432</t>
  </si>
  <si>
    <t>T018 TTS -KTS 2 220KV</t>
  </si>
  <si>
    <t>TL-MLBAEX-MLBA101</t>
  </si>
  <si>
    <t>TL-YPROEX-YPRO338-0000065662</t>
  </si>
  <si>
    <t>TOWER T338 YPS -ROTS 7 220KV</t>
  </si>
  <si>
    <t>MX5-00411707</t>
  </si>
  <si>
    <t>W +30</t>
  </si>
  <si>
    <t>MX5-00065662</t>
  </si>
  <si>
    <t>T338 YPS -ROTS 7 220KV</t>
  </si>
  <si>
    <t>TL-MLBAEX-MLBA119-0000058769</t>
  </si>
  <si>
    <t>TOWER T119 MLTS-BATS 1 220KV</t>
  </si>
  <si>
    <t>TL-MLBAEX-MLBA119</t>
  </si>
  <si>
    <t>MX5-00406793</t>
  </si>
  <si>
    <t>MX5-00058769</t>
  </si>
  <si>
    <t>T119 MLTS-BATS 1 220KV</t>
  </si>
  <si>
    <t>TL-RORXEX-RORX404-0000060975</t>
  </si>
  <si>
    <t>TOWER T404 ROTS-RTS  1 220KV</t>
  </si>
  <si>
    <t>TL-RORXEX-RORX404</t>
  </si>
  <si>
    <t>MX5-00060975</t>
  </si>
  <si>
    <t>T404 ROTS-RTS 1 220KV</t>
  </si>
  <si>
    <t>T231</t>
  </si>
  <si>
    <t>TL-RORXEX-RORX419-0000060990</t>
  </si>
  <si>
    <t>TOWER T419 ROTS-RTS  1 220KV</t>
  </si>
  <si>
    <t>TL-RORXEX-RORX419</t>
  </si>
  <si>
    <t>LS +40</t>
  </si>
  <si>
    <t>MX5-00060990</t>
  </si>
  <si>
    <t>T419 ROTS-RTS 1 220KV</t>
  </si>
  <si>
    <t>T318</t>
  </si>
  <si>
    <t>T242</t>
  </si>
  <si>
    <t>TL-TXKXEX-TXKX030-0000058390</t>
  </si>
  <si>
    <t>TOWER T030 TTS -KTS  1 220KV</t>
  </si>
  <si>
    <t>TL-TXKXEX-TXKX030</t>
  </si>
  <si>
    <t>MX5-00410773</t>
  </si>
  <si>
    <t>MX5-00058390</t>
  </si>
  <si>
    <t>T030 TTS -KTS 1 220KV</t>
  </si>
  <si>
    <t>TL-YPROEX-YPRO219-0000085613</t>
  </si>
  <si>
    <t>TOWER T219 YPS -ROTS 5 220KV</t>
  </si>
  <si>
    <t>TL-YPROEX-YPRO219</t>
  </si>
  <si>
    <t>MX5-00411520</t>
  </si>
  <si>
    <t>MX5-00085613</t>
  </si>
  <si>
    <t>T219 YPS -ROTS 5 220KV</t>
  </si>
  <si>
    <t>TL-SMKXEX-SMKX080</t>
  </si>
  <si>
    <t>TL-TXKXEX-TXKX028-0000058451</t>
  </si>
  <si>
    <t>TOWER T028 TTS -KTS  2 220KV</t>
  </si>
  <si>
    <t>TL-TXKXEX-TXKX028</t>
  </si>
  <si>
    <t>MX5-00410890</t>
  </si>
  <si>
    <t>MX5-00058451</t>
  </si>
  <si>
    <t>T028 TTS -KTS 2 220KV</t>
  </si>
  <si>
    <t>TL-TXBXEX-TXBX031-0000065947</t>
  </si>
  <si>
    <t>TOWER T031 TTS -BTS  1 220KV</t>
  </si>
  <si>
    <t>TL-TXBXEX-TXBX031</t>
  </si>
  <si>
    <t>MX5-00410746</t>
  </si>
  <si>
    <t>MX5-00065947</t>
  </si>
  <si>
    <t>T031 TTS -BTS 1 220KV</t>
  </si>
  <si>
    <t>T209</t>
  </si>
  <si>
    <t>TL-TXKXEX-TXKX022-0000058439</t>
  </si>
  <si>
    <t>TOWER T022 TTS -KTS  2 220KV</t>
  </si>
  <si>
    <t>TL-TXKXEX-TXKX022</t>
  </si>
  <si>
    <t>MX5-00410884</t>
  </si>
  <si>
    <t>MX5-00058439</t>
  </si>
  <si>
    <t>T022 TTS -KTS 2 220KV</t>
  </si>
  <si>
    <t>T195</t>
  </si>
  <si>
    <t>T207</t>
  </si>
  <si>
    <t>T329</t>
  </si>
  <si>
    <t>T146</t>
  </si>
  <si>
    <t>T445</t>
  </si>
  <si>
    <t>TL-YPROEX-YPRO000</t>
  </si>
  <si>
    <t>T001B</t>
  </si>
  <si>
    <t>TL-YPROEX-YPRO217</t>
  </si>
  <si>
    <t>TL-YPROEX-YPRO336</t>
  </si>
  <si>
    <t>TL-YPROEX-YPRO291</t>
  </si>
  <si>
    <t>T442</t>
  </si>
  <si>
    <t>T421</t>
  </si>
  <si>
    <t>TL-TXKXEX-TXKX004</t>
  </si>
  <si>
    <t>T321</t>
  </si>
  <si>
    <t>TL-YPROEX-YPRO328</t>
  </si>
  <si>
    <t>T401</t>
  </si>
  <si>
    <t>TL-SMKXEX-SMKX070-0000058469</t>
  </si>
  <si>
    <t>TOWER T037 TTS -KTS  1 220KV</t>
  </si>
  <si>
    <t>TL-SMKXEX-SMKX070</t>
  </si>
  <si>
    <t>MX5-00410786</t>
  </si>
  <si>
    <t>MX5-00058469</t>
  </si>
  <si>
    <t>T037 TTS -KTS 1 220KV</t>
  </si>
  <si>
    <t>T191</t>
  </si>
  <si>
    <t>T422</t>
  </si>
  <si>
    <t>T252</t>
  </si>
  <si>
    <t>TL-MLBAEX-MLBA072-0000058675</t>
  </si>
  <si>
    <t>TOWER T072 MLTS-BATS 1 220KV</t>
  </si>
  <si>
    <t>TL-MLBAEX-MLBA072</t>
  </si>
  <si>
    <t>MX5-00406746</t>
  </si>
  <si>
    <t>MX5-00058675</t>
  </si>
  <si>
    <t>T072 MLTS-BATS 1 220KV</t>
  </si>
  <si>
    <t>TL-YPROEX-YPRO277</t>
  </si>
  <si>
    <t>TL-HWCBEX-HWCB074</t>
  </si>
  <si>
    <t>T188</t>
  </si>
  <si>
    <t>T438</t>
  </si>
  <si>
    <t>T150</t>
  </si>
  <si>
    <t>T267</t>
  </si>
  <si>
    <t>TL-TXKXEX-TXKX026-0000058447</t>
  </si>
  <si>
    <t>TOWER T026 TTS -KTS  2 220KV</t>
  </si>
  <si>
    <t>TL-TXKXEX-TXKX026</t>
  </si>
  <si>
    <t>MX5-00410848</t>
  </si>
  <si>
    <t>MX5-00058447</t>
  </si>
  <si>
    <t>T026 TTS -KTS 2 220KV</t>
  </si>
  <si>
    <t>T305</t>
  </si>
  <si>
    <t>TL-YPROEX-YPRO275</t>
  </si>
  <si>
    <t>T275</t>
  </si>
  <si>
    <t>TL-YPROEX-YPRO341</t>
  </si>
  <si>
    <t>T415</t>
  </si>
  <si>
    <t>TL-MLBAEX-MLBA023-0000058577</t>
  </si>
  <si>
    <t>TOWER T023 MLTS-BATS 1 220KV</t>
  </si>
  <si>
    <t>TL-MLBAEX-MLBA023</t>
  </si>
  <si>
    <t>MX5-00406697</t>
  </si>
  <si>
    <t>MX5-00058577</t>
  </si>
  <si>
    <t>T023 MLTS-BATS 1 220KV</t>
  </si>
  <si>
    <t>T160</t>
  </si>
  <si>
    <t>T115</t>
  </si>
  <si>
    <t>T300</t>
  </si>
  <si>
    <t>9E</t>
  </si>
  <si>
    <t>TL-SYMLEX-SYML063</t>
  </si>
  <si>
    <t>T137</t>
  </si>
  <si>
    <t>TL-YPROEX-YPRO178</t>
  </si>
  <si>
    <t>TL-SMKXEX-SMKX072-0000058525</t>
  </si>
  <si>
    <t>TOWER T040 TTS -KTS  2 220KV</t>
  </si>
  <si>
    <t>TL-SMKXEX-SMKX072</t>
  </si>
  <si>
    <t>MX5-00410814</t>
  </si>
  <si>
    <t>MX5-00058525</t>
  </si>
  <si>
    <t>T040 TTS -KTS 2 220KV</t>
  </si>
  <si>
    <t>T308</t>
  </si>
  <si>
    <t>TL-YPROEX-YPRO236-0000085630</t>
  </si>
  <si>
    <t>TOWER T236 YPS -ROTS 5 220KV</t>
  </si>
  <si>
    <t>TL-YPROEX-YPRO236</t>
  </si>
  <si>
    <t>MX5-00411533</t>
  </si>
  <si>
    <t>MX5-00085630</t>
  </si>
  <si>
    <t>T236 YPS -ROTS 5 220KV</t>
  </si>
  <si>
    <t>T156</t>
  </si>
  <si>
    <t>TL-TXKXEX-TXKX030-0000058455</t>
  </si>
  <si>
    <t>TOWER T030 TTS -KTS  2 220KV</t>
  </si>
  <si>
    <t>MX5-00410892</t>
  </si>
  <si>
    <t>MX5-00058455</t>
  </si>
  <si>
    <t>T030 TTS -KTS 2 220KV</t>
  </si>
  <si>
    <t>TL-YPROEX-YPRO306-0000100928</t>
  </si>
  <si>
    <t>TOWER T306 HWPS-ROTS 1 220KV</t>
  </si>
  <si>
    <t>MX5-00402196</t>
  </si>
  <si>
    <t>TTA</t>
  </si>
  <si>
    <t>MX5-00100928</t>
  </si>
  <si>
    <t>T306 HWPS-ROTS 1 220KV</t>
  </si>
  <si>
    <t>TL-SMKXEX-SMKX088-0000058507</t>
  </si>
  <si>
    <t>TOWER T056 TTS -KTS  1 220KV</t>
  </si>
  <si>
    <t>TL-SMKXEX-SMKX088</t>
  </si>
  <si>
    <t>MX5-00410805</t>
  </si>
  <si>
    <t>MX5-00058507</t>
  </si>
  <si>
    <t>T056 TTS -KTS 1 220KV</t>
  </si>
  <si>
    <t>TL-MLBAEX-MLBA087-0000058705</t>
  </si>
  <si>
    <t>TOWER T087 MLTS-BATS 1 220KV</t>
  </si>
  <si>
    <t>TL-MLBAEX-MLBA087</t>
  </si>
  <si>
    <t>MX5-00406761</t>
  </si>
  <si>
    <t>MX5-00058705</t>
  </si>
  <si>
    <t>T087 MLTS-BATS 1 220KV</t>
  </si>
  <si>
    <t>T148</t>
  </si>
  <si>
    <t>T094</t>
  </si>
  <si>
    <t>TL-YPROEX-YPRO321-0000100991</t>
  </si>
  <si>
    <t>TOWER T321 HWPS-ROTS 1 220KV</t>
  </si>
  <si>
    <t>TL-YPROEX-YPRO321</t>
  </si>
  <si>
    <t>MX5-00402211</t>
  </si>
  <si>
    <t>MX5-00100991</t>
  </si>
  <si>
    <t>T321 HWPS-ROTS 1 220KV</t>
  </si>
  <si>
    <t>TL-MLBAEX-MLBA109-0000058749</t>
  </si>
  <si>
    <t>TOWER T109 MLTS-BATS 1 220KV</t>
  </si>
  <si>
    <t>TL-MLBAEX-MLBA109</t>
  </si>
  <si>
    <t>MX5-00406783</t>
  </si>
  <si>
    <t>MX5-00058749</t>
  </si>
  <si>
    <t>T109 MLTS-BATS 1 220KV</t>
  </si>
  <si>
    <t>TL-MLBAEX-MLBA077-0000058685</t>
  </si>
  <si>
    <t>TOWER T077 MLTS-BATS 1 220KV</t>
  </si>
  <si>
    <t>TL-MLBAEX-MLBA077</t>
  </si>
  <si>
    <t>MX5-00406751</t>
  </si>
  <si>
    <t>MX5-00058685</t>
  </si>
  <si>
    <t>T077 MLTS-BATS 1 220KV</t>
  </si>
  <si>
    <t>TL-NWCBEX-NWCB007</t>
  </si>
  <si>
    <t>TL-MLBAEX-MLBA133</t>
  </si>
  <si>
    <t>TL-KXBLEX-KXBL026-0000058037</t>
  </si>
  <si>
    <t>TOWER T026 KTS -BLTS 1 220KV</t>
  </si>
  <si>
    <t>TL-KXBLEX-KXBL026</t>
  </si>
  <si>
    <t>MX5-00058037</t>
  </si>
  <si>
    <t>T026 KTS -BLTS 1 220KV</t>
  </si>
  <si>
    <t>TL-YPROEX-YPRO194-0000085588</t>
  </si>
  <si>
    <t>TOWER T194 YPS -ROTS 5 220KV</t>
  </si>
  <si>
    <t>TL-YPROEX-YPRO194</t>
  </si>
  <si>
    <t>MX5-00411501</t>
  </si>
  <si>
    <t>MX5-00085588</t>
  </si>
  <si>
    <t>T194 YPS -ROTS 5 220KV</t>
  </si>
  <si>
    <t>TL-SMKXEX-SMKX072-0000058473</t>
  </si>
  <si>
    <t>TOWER T039 TTS -KTS  1 220KV</t>
  </si>
  <si>
    <t>MX5-00410788</t>
  </si>
  <si>
    <t>MX5-00058473</t>
  </si>
  <si>
    <t>T039 TTS -KTS 1 220KV</t>
  </si>
  <si>
    <t>TL-SMKXEX-SMKX084</t>
  </si>
  <si>
    <t>HS +40</t>
  </si>
  <si>
    <t>TL-YPROEX-YPRO340-0000065284</t>
  </si>
  <si>
    <t>TOWER T340 YPS -ROTS 5 220KV</t>
  </si>
  <si>
    <t>MX5-00411548</t>
  </si>
  <si>
    <t>MX5-00065284</t>
  </si>
  <si>
    <t>T340 YPS -ROTS 5 220KV</t>
  </si>
  <si>
    <t>TL-SMTXEX-SMTX025</t>
  </si>
  <si>
    <t>TL-SMSYEX-SMSY049-0000059098</t>
  </si>
  <si>
    <t>TOWER T049 SMTS-SYTS 2 500KV</t>
  </si>
  <si>
    <t>TL-SMSYEX-SMSY049</t>
  </si>
  <si>
    <t>MX5-00059098</t>
  </si>
  <si>
    <t>T049 SMTS-SYTS 2 500KV</t>
  </si>
  <si>
    <t>TL-MSDDEV-MSDD155-0000082357</t>
  </si>
  <si>
    <t>TOWER T155 MSS -DDTS 2 330KV  VIC</t>
  </si>
  <si>
    <t>TL-MSDDEV-MSDD155</t>
  </si>
  <si>
    <t>MX5-00407959</t>
  </si>
  <si>
    <t>MX5-00082357</t>
  </si>
  <si>
    <t>T155 MSS -DDTS 2 330KV VIC</t>
  </si>
  <si>
    <t>TL-ROSVEX-ROSV016-0000061096</t>
  </si>
  <si>
    <t>TOWER T016 ROTS-SVTS 1 220KV</t>
  </si>
  <si>
    <t>TL-ROSVEX-ROSV016</t>
  </si>
  <si>
    <t>MX5-00408961</t>
  </si>
  <si>
    <t>MX5-00061096</t>
  </si>
  <si>
    <t>T016 ROTS-SVTS 1 220KV</t>
  </si>
  <si>
    <t>T064</t>
  </si>
  <si>
    <t>TL-MLBAEX-MLBA059-0000058649</t>
  </si>
  <si>
    <t>TOWER T059 MLTS-BATS 1 220KV</t>
  </si>
  <si>
    <t>TL-MLBAEX-MLBA059</t>
  </si>
  <si>
    <t>MX5-00406733</t>
  </si>
  <si>
    <t>MX5-00058649</t>
  </si>
  <si>
    <t>T059 MLTS-BATS 1 220KV</t>
  </si>
  <si>
    <t>TL-YPROEX-YPRO163</t>
  </si>
  <si>
    <t>TL-TXKXEX-TXKX016</t>
  </si>
  <si>
    <t>TL-YPROEX-YPRO231</t>
  </si>
  <si>
    <t>X +10</t>
  </si>
  <si>
    <t>MX5-00411565</t>
  </si>
  <si>
    <t>T135</t>
  </si>
  <si>
    <t>TL-HWCBEX-HWCB079-0000084503</t>
  </si>
  <si>
    <t>TOWER T051 HWPS-ROTS 1 220KV</t>
  </si>
  <si>
    <t>TL-HWCBEX-HWCB079</t>
  </si>
  <si>
    <t>MX5-00402275</t>
  </si>
  <si>
    <t>MX5-00084503</t>
  </si>
  <si>
    <t>T051 HWPS-ROTS 1 220KV</t>
  </si>
  <si>
    <t>TL-TSTXEX-TSTX455-0000064941</t>
  </si>
  <si>
    <t>TOWER T455 RWTS-TTS    220KV</t>
  </si>
  <si>
    <t>TL-TSTXEX-TSTX455</t>
  </si>
  <si>
    <t>MX5-00409191</t>
  </si>
  <si>
    <t>MX5-00064941</t>
  </si>
  <si>
    <t>T455 RWTS-TTS  220KV</t>
  </si>
  <si>
    <t>TL-RORXEX-RORX371-0000060942</t>
  </si>
  <si>
    <t>TOWER T371 ROTS-RTS  1 220KV</t>
  </si>
  <si>
    <t>MX5-00060942</t>
  </si>
  <si>
    <t>T371 ROTS-RTS 1 220KV</t>
  </si>
  <si>
    <t>T228</t>
  </si>
  <si>
    <t>TL-TXKXEX-TXKX011</t>
  </si>
  <si>
    <t>TL-MLBAEX-MLBA031</t>
  </si>
  <si>
    <t>TL-YPROEX-YPRO324</t>
  </si>
  <si>
    <t>T213</t>
  </si>
  <si>
    <t>TL-TSTXEX-TSTX444-0000064919</t>
  </si>
  <si>
    <t>TOWER T444 RWTS-TTS    220KV</t>
  </si>
  <si>
    <t>TL-TSTXEX-TSTX444</t>
  </si>
  <si>
    <t>MX5-00409180</t>
  </si>
  <si>
    <t>MX5-00064919</t>
  </si>
  <si>
    <t>T444 RWTS-TTS  220KV</t>
  </si>
  <si>
    <t>T444</t>
  </si>
  <si>
    <t>TL-HWMWEX-HWMW011-0000084449</t>
  </si>
  <si>
    <t>TOWER T011 HWPS-MWTS   220KV</t>
  </si>
  <si>
    <t>TL-HWMWEX-HWMW011</t>
  </si>
  <si>
    <t>MX5-00402060</t>
  </si>
  <si>
    <t>MX5-00084449</t>
  </si>
  <si>
    <t>T011 HWPS-MWTS  220KV</t>
  </si>
  <si>
    <t>TL-YPROEX-YPRO148-0000086040</t>
  </si>
  <si>
    <t>TOWER T148 YPS -ROTS 7 220KV</t>
  </si>
  <si>
    <t>TL-YPROEX-YPRO148</t>
  </si>
  <si>
    <t>MX5-00411845</t>
  </si>
  <si>
    <t>MX5-00086040</t>
  </si>
  <si>
    <t>T148 YPS -ROTS 7 220KV</t>
  </si>
  <si>
    <t>TL-YPROEX-YPRO251</t>
  </si>
  <si>
    <t>TL-YPROEX-YPRO339</t>
  </si>
  <si>
    <t>TL-SMKXEX-SMKX076-0000058533</t>
  </si>
  <si>
    <t>TOWER T044 TTS -KTS  2 220KV</t>
  </si>
  <si>
    <t>TL-SMKXEX-SMKX076</t>
  </si>
  <si>
    <t>MX5-00410818</t>
  </si>
  <si>
    <t>MX5-00058533</t>
  </si>
  <si>
    <t>T044 TTS -KTS 2 220KV</t>
  </si>
  <si>
    <t>TL-TSTXEX-TSTX443</t>
  </si>
  <si>
    <t>TL-MSDDEV-MSDD141-0000082090</t>
  </si>
  <si>
    <t>TOWER T141 MSS -DDTS 1 330KV  VIC</t>
  </si>
  <si>
    <t>TL-MSDDEV-MSDD141</t>
  </si>
  <si>
    <t>MX5-00082090</t>
  </si>
  <si>
    <t>T141 MSS -DDTS 1 330KV VIC</t>
  </si>
  <si>
    <t>TL-YPROEX-YPRO292-0000065570</t>
  </si>
  <si>
    <t>TOWER T292 YPS -ROTS 7 220KV</t>
  </si>
  <si>
    <t>TL-YPROEX-YPRO292</t>
  </si>
  <si>
    <t>MX5-00411603</t>
  </si>
  <si>
    <t>MX5-00065570</t>
  </si>
  <si>
    <t>T292 YPS -ROTS 7 220KV</t>
  </si>
  <si>
    <t>TL-HWHWEX-HWHW003-0000084371</t>
  </si>
  <si>
    <t>TOWER T003 HWPS-HWTS 2 220KV</t>
  </si>
  <si>
    <t>TL-HWHWEX-HWHW003</t>
  </si>
  <si>
    <t>MX5-00084371</t>
  </si>
  <si>
    <t>T003 HWPS-HWTS 2 220KV</t>
  </si>
  <si>
    <t>T147</t>
  </si>
  <si>
    <t>T256</t>
  </si>
  <si>
    <t>T448</t>
  </si>
  <si>
    <t>T171</t>
  </si>
  <si>
    <t>TL-YPROEX-YPRO177-0000085571</t>
  </si>
  <si>
    <t>TOWER T177 YPS -ROTS 5 220KV</t>
  </si>
  <si>
    <t>TL-YPROEX-YPRO177</t>
  </si>
  <si>
    <t>MX5-00411486</t>
  </si>
  <si>
    <t>MX5-00085571</t>
  </si>
  <si>
    <t>T177 YPS -ROTS 5 220KV</t>
  </si>
  <si>
    <t>TL-SMKXEX-SMKX066-0000058461</t>
  </si>
  <si>
    <t>TOWER T033 TTS -KTS  1 220KV</t>
  </si>
  <si>
    <t>TL-SMKXEX-SMKX066</t>
  </si>
  <si>
    <t>MX5-00410782</t>
  </si>
  <si>
    <t>MX5-00058461</t>
  </si>
  <si>
    <t>T033 TTS -KTS 1 220KV</t>
  </si>
  <si>
    <t>T176</t>
  </si>
  <si>
    <t>TL-SMTXEX-SMTX006-0000114245</t>
  </si>
  <si>
    <t>TOWER T006 SMTS-TTS  2 220KV</t>
  </si>
  <si>
    <t>TL-SMTXEX-SMTX006</t>
  </si>
  <si>
    <t>MX5-00409782</t>
  </si>
  <si>
    <t>MX5-00114245</t>
  </si>
  <si>
    <t>T006 SMTS-TTS 2 220KV</t>
  </si>
  <si>
    <t>T222</t>
  </si>
  <si>
    <t>TL-YPROEX-YPRO175-0000085569</t>
  </si>
  <si>
    <t>TOWER T175 YPS -ROTS 5 220KV</t>
  </si>
  <si>
    <t>TL-YPROEX-YPRO175</t>
  </si>
  <si>
    <t>MX5-00411484</t>
  </si>
  <si>
    <t>MX5-00085569</t>
  </si>
  <si>
    <t>T175 YPS -ROTS 5 220KV</t>
  </si>
  <si>
    <t>T449</t>
  </si>
  <si>
    <t>TL-TSTXEX-TSTX425</t>
  </si>
  <si>
    <t>TL-YPROEX-YPRO257-0000065117</t>
  </si>
  <si>
    <t>TOWER T257 YPS -ROTS 5 220KV</t>
  </si>
  <si>
    <t>MX5-00411458</t>
  </si>
  <si>
    <t>MX5-00065117</t>
  </si>
  <si>
    <t>T257 YPS -ROTS 5 220KV</t>
  </si>
  <si>
    <t>TL-YPROEX-YPRO221-0000085615</t>
  </si>
  <si>
    <t>TOWER T221 YPS -ROTS 5 220KV</t>
  </si>
  <si>
    <t>TL-YPROEX-YPRO221</t>
  </si>
  <si>
    <t>MX5-00411522</t>
  </si>
  <si>
    <t>MX5-00085615</t>
  </si>
  <si>
    <t>T221 YPS -ROTS 5 220KV</t>
  </si>
  <si>
    <t>T424</t>
  </si>
  <si>
    <t>FC5 (4D)</t>
  </si>
  <si>
    <t>TL-YPROEX-YPRO250-0000065103</t>
  </si>
  <si>
    <t>TOWER T250 YPS -ROTS 5 220KV</t>
  </si>
  <si>
    <t>TL-YPROEX-YPRO250</t>
  </si>
  <si>
    <t>MX5-00411452</t>
  </si>
  <si>
    <t>MX5-00065103</t>
  </si>
  <si>
    <t>T250 YPS -ROTS 5 220KV</t>
  </si>
  <si>
    <t>TL-YPROEX-YPRO319</t>
  </si>
  <si>
    <t>TL-HWCBEX-HWCB076</t>
  </si>
  <si>
    <t>TL-ROSVEX-ROSV010-2601813184</t>
  </si>
  <si>
    <t>MX5-00408955</t>
  </si>
  <si>
    <t>P10</t>
  </si>
  <si>
    <t>T454</t>
  </si>
  <si>
    <t>TL-SMSYEX-SMSY048</t>
  </si>
  <si>
    <t>T310</t>
  </si>
  <si>
    <t>TL-YPROEX-YPRO206-0000085600</t>
  </si>
  <si>
    <t>TOWER T206 YPS -ROTS 5 220KV</t>
  </si>
  <si>
    <t>TL-YPROEX-YPRO206</t>
  </si>
  <si>
    <t>MX5-00411510</t>
  </si>
  <si>
    <t>MX5-00085600</t>
  </si>
  <si>
    <t>T206 YPS -ROTS 5 220KV</t>
  </si>
  <si>
    <t>TL-SYKXEX-SYKX104-0000119781</t>
  </si>
  <si>
    <t>TOWER T104 SYTS-KTS    500KV</t>
  </si>
  <si>
    <t>TL-SYKXEX-SYKX104</t>
  </si>
  <si>
    <t>MX5-00409870</t>
  </si>
  <si>
    <t>MX5-00119781</t>
  </si>
  <si>
    <t>T104 SYTS-KTS  500KV</t>
  </si>
  <si>
    <t>TL-MLBAEX-MLBA136-0000058803</t>
  </si>
  <si>
    <t>TOWER T136 MLTS-BATS 1 220KV</t>
  </si>
  <si>
    <t>TL-MLBAEX-MLBA136</t>
  </si>
  <si>
    <t>MX5-00406810</t>
  </si>
  <si>
    <t>MX5-00058803</t>
  </si>
  <si>
    <t>T136 MLTS-BATS 1 220KV</t>
  </si>
  <si>
    <t>T247</t>
  </si>
  <si>
    <t>TL-TSTXEX-TSTX428-0000064896</t>
  </si>
  <si>
    <t>TOWER T428 RWTS-TTS    220KV</t>
  </si>
  <si>
    <t>TL-TSTXEX-TSTX428</t>
  </si>
  <si>
    <t>MX5-00409165</t>
  </si>
  <si>
    <t>MX5-00064896</t>
  </si>
  <si>
    <t>T428 RWTS-TTS  220KV</t>
  </si>
  <si>
    <t>TL-YPROEX-YPRO296-0000065578</t>
  </si>
  <si>
    <t>TOWER T296 YPS -ROTS 7 220KV</t>
  </si>
  <si>
    <t>TL-YPROEX-YPRO296</t>
  </si>
  <si>
    <t>MX5-00411607</t>
  </si>
  <si>
    <t>MX5-00065578</t>
  </si>
  <si>
    <t>T296 YPS -ROTS 7 220KV</t>
  </si>
  <si>
    <t>TL-YPROEX-YPRO303</t>
  </si>
  <si>
    <t>TL-KXBLEX-KXBL037-0000058059</t>
  </si>
  <si>
    <t>TOWER T037 KTS -BLTS 1 220KV</t>
  </si>
  <si>
    <t>TL-KXBLEX-KXBL037</t>
  </si>
  <si>
    <t>MX5-00406095</t>
  </si>
  <si>
    <t>MX5-00058059</t>
  </si>
  <si>
    <t>T037 KTS -BLTS 1 220KV</t>
  </si>
  <si>
    <t>TL-MLBAEX-MLBA104-0000058739</t>
  </si>
  <si>
    <t>TOWER T104 MLTS-BATS 1 220KV</t>
  </si>
  <si>
    <t>TL-MLBAEX-MLBA104</t>
  </si>
  <si>
    <t>MX5-00406778</t>
  </si>
  <si>
    <t>MX5-00058739</t>
  </si>
  <si>
    <t>T104 MLTS-BATS 1 220KV</t>
  </si>
  <si>
    <t>T334</t>
  </si>
  <si>
    <t>TL-NWCBEX-NWCB008-0000114423</t>
  </si>
  <si>
    <t>TOWER T048 CBTS-LYD-ERTS 66KV</t>
  </si>
  <si>
    <t>TL-NWCBEX-NWCB008</t>
  </si>
  <si>
    <t>MX5-00398062</t>
  </si>
  <si>
    <t>MX5-00114423</t>
  </si>
  <si>
    <t>T048 CBTS-LYD-ERTS 66KV</t>
  </si>
  <si>
    <t>TL-SMTXEX-SMTX008-0000061385</t>
  </si>
  <si>
    <t>TOWER T008 SMTS-TTS  1 220KV</t>
  </si>
  <si>
    <t>TL-SMTXEX-SMTX008</t>
  </si>
  <si>
    <t>MX5-00409746</t>
  </si>
  <si>
    <t>MX5-00061385</t>
  </si>
  <si>
    <t>T008 SMTS-TTS 1 220KV</t>
  </si>
  <si>
    <t>4OPGW</t>
  </si>
  <si>
    <t>TL-TSTXEX-TSTX459</t>
  </si>
  <si>
    <t>T459</t>
  </si>
  <si>
    <t>TL-MLBAEX-MLBA016</t>
  </si>
  <si>
    <t>TL-MLBAEX-MLBA117-0000058765</t>
  </si>
  <si>
    <t>TOWER T117 MLTS-BATS 1 220KV</t>
  </si>
  <si>
    <t>TL-MLBAEX-MLBA117</t>
  </si>
  <si>
    <t>MX5-00406791</t>
  </si>
  <si>
    <t>MX5-00058765</t>
  </si>
  <si>
    <t>T117 MLTS-BATS 1 220KV</t>
  </si>
  <si>
    <t>TL-RORXEX-RORX386</t>
  </si>
  <si>
    <t>T274</t>
  </si>
  <si>
    <t>TL-YPROEX-YPRO198</t>
  </si>
  <si>
    <t>TL-YPROEX-YPRO228-0000085622</t>
  </si>
  <si>
    <t>TOWER T228 YPS -ROTS 5 220KV</t>
  </si>
  <si>
    <t>TL-YPROEX-YPRO228</t>
  </si>
  <si>
    <t>MX5-00411552</t>
  </si>
  <si>
    <t>MX5-00085622</t>
  </si>
  <si>
    <t>T228 YPS -ROTS 5 220KV</t>
  </si>
  <si>
    <t>T254</t>
  </si>
  <si>
    <t>TL-KXBLEX-KXBL047-0000058079</t>
  </si>
  <si>
    <t>TOWER T047 KTS -BLTS 1 220KV</t>
  </si>
  <si>
    <t>TL-KXBLEX-KXBL047</t>
  </si>
  <si>
    <t>MX5-00058079</t>
  </si>
  <si>
    <t>T047 KTS -BLTS 1 220KV</t>
  </si>
  <si>
    <t>TL-HWHWEX-HWHW007-0000084425</t>
  </si>
  <si>
    <t>TOWER T007 HWPS-JLTS 3 220KV</t>
  </si>
  <si>
    <t>TL-HWHWEX-HWHW007</t>
  </si>
  <si>
    <t>MX5-00402043</t>
  </si>
  <si>
    <t>MX5-00084425</t>
  </si>
  <si>
    <t>T007 HWPS-JLTS 3 220KV</t>
  </si>
  <si>
    <t>HWPS-JLTS 3</t>
  </si>
  <si>
    <t>TL-YPROEX-YPRO324-0000056939</t>
  </si>
  <si>
    <t>TOWER T042 HWTS-ROTS 3R500KV</t>
  </si>
  <si>
    <t>MX5-00403221</t>
  </si>
  <si>
    <t>MX5-00056939</t>
  </si>
  <si>
    <t>T042 HWTS-ROTS 3R500KV</t>
  </si>
  <si>
    <t>TL-MLBAEX-MLBA131</t>
  </si>
  <si>
    <t>T330</t>
  </si>
  <si>
    <t>TL-TXKXEX-TXKX029-0000058388</t>
  </si>
  <si>
    <t>TOWER T029 TTS -KTS  1 220KV</t>
  </si>
  <si>
    <t>TL-TXKXEX-TXKX029</t>
  </si>
  <si>
    <t>MX5-00058388</t>
  </si>
  <si>
    <t>T029 TTS -KTS 1 220KV</t>
  </si>
  <si>
    <t>TL-MSDDEV-MSDD166</t>
  </si>
  <si>
    <t>TL-YPROEX-YPRO336-0000065658</t>
  </si>
  <si>
    <t>TOWER T336 YPS -ROTS 7 220KV</t>
  </si>
  <si>
    <t>MX5-00411705</t>
  </si>
  <si>
    <t>MX5-00065658</t>
  </si>
  <si>
    <t>T336 YPS -ROTS 7 220KV</t>
  </si>
  <si>
    <t>TL-MLBAEX-MLBA091-0000058713</t>
  </si>
  <si>
    <t>TOWER T091 MLTS-BATS 1 220KV</t>
  </si>
  <si>
    <t>TL-MLBAEX-MLBA091</t>
  </si>
  <si>
    <t>MX5-00406765</t>
  </si>
  <si>
    <t>MX5-00058713</t>
  </si>
  <si>
    <t>T091 MLTS-BATS 1 220KV</t>
  </si>
  <si>
    <t>TL-MLBAEX-MLBA053-0000058637</t>
  </si>
  <si>
    <t>TOWER T053 MLTS-BATS 1 220KV</t>
  </si>
  <si>
    <t>TL-MLBAEX-MLBA053</t>
  </si>
  <si>
    <t>MX5-00406727</t>
  </si>
  <si>
    <t>MX5-00058637</t>
  </si>
  <si>
    <t>T053 MLTS-BATS 1 220KV</t>
  </si>
  <si>
    <t>T233</t>
  </si>
  <si>
    <t>T230</t>
  </si>
  <si>
    <t>TL-TXBXEX-TXBX015-0000065915</t>
  </si>
  <si>
    <t>TOWER T015 TTS -BTS  1 220KV</t>
  </si>
  <si>
    <t>TL-TXBXEX-TXBX015</t>
  </si>
  <si>
    <t>MX5-00416201</t>
  </si>
  <si>
    <t>MX5-00065915</t>
  </si>
  <si>
    <t>T015 TTS -BTS 1 220KV</t>
  </si>
  <si>
    <t>TL-NWCBEX-NWCB004</t>
  </si>
  <si>
    <t>TL-MLBAEX-MLBA048</t>
  </si>
  <si>
    <t>PP</t>
  </si>
  <si>
    <t>TL-SMTXEX-SMTX006-0000061383</t>
  </si>
  <si>
    <t>TOWER T006 SMTS-TTS  1 220KV</t>
  </si>
  <si>
    <t>MX5-00409744</t>
  </si>
  <si>
    <t>MX5-00061383</t>
  </si>
  <si>
    <t>T006 SMTS-TTS 1 220KV</t>
  </si>
  <si>
    <t>TL-YPROEX-YPRO213</t>
  </si>
  <si>
    <t>TL-MLBAEX-MLBA120</t>
  </si>
  <si>
    <t>TL-TXKXEX-TXKX020-0000058436</t>
  </si>
  <si>
    <t>TOWER T020 TTS -KTS  2 220KV</t>
  </si>
  <si>
    <t>TL-TXKXEX-TXKX020</t>
  </si>
  <si>
    <t>MX5-00410882</t>
  </si>
  <si>
    <t>MX5-00058436</t>
  </si>
  <si>
    <t>T020 TTS -KTS 2 220KV</t>
  </si>
  <si>
    <t>MX5-00410850</t>
  </si>
  <si>
    <t>MX5-00411890</t>
  </si>
  <si>
    <t>TL-TXBXEX-TXBX034-0000065953</t>
  </si>
  <si>
    <t>TOWER T034 TTS -BTS  1 220KV</t>
  </si>
  <si>
    <t>TL-TXBXEX-TXBX034</t>
  </si>
  <si>
    <t>MX5-00416220</t>
  </si>
  <si>
    <t>MX5-00065953</t>
  </si>
  <si>
    <t>T034 TTS -BTS 1 220KV</t>
  </si>
  <si>
    <t>TL-HWCBEX-HWCB248-0000085209</t>
  </si>
  <si>
    <t>TOWER T248 HWTS-ROTS 3 500KV</t>
  </si>
  <si>
    <t>TL-HWCBEX-HWCB248</t>
  </si>
  <si>
    <t>MX5-00085209</t>
  </si>
  <si>
    <t>T248 HWTS-ROTS 3 500KV</t>
  </si>
  <si>
    <t>TL-SMTXEX-SMTX011-0000114250</t>
  </si>
  <si>
    <t>TOWER T011 SMTS-TTS  2 220KV</t>
  </si>
  <si>
    <t>TL-SMTXEX-SMTX011</t>
  </si>
  <si>
    <t>MX5-00409768</t>
  </si>
  <si>
    <t>MX5-00114250</t>
  </si>
  <si>
    <t>T011 SMTS-TTS 2 220KV</t>
  </si>
  <si>
    <t>TL-YPROEX-YPRO003-0000085895</t>
  </si>
  <si>
    <t>TOWER T003 YPS -ROTS 7 220KV</t>
  </si>
  <si>
    <t>MX5-00411880</t>
  </si>
  <si>
    <t>MX5-00085895</t>
  </si>
  <si>
    <t>T003 YPS -ROTS 7 220KV</t>
  </si>
  <si>
    <t>TL-YPROEX-YPRO167</t>
  </si>
  <si>
    <t>TL-SMTXEX-SMTX008-0000114247</t>
  </si>
  <si>
    <t>TOWER T008 SMTS-TTS  2 220KV</t>
  </si>
  <si>
    <t>MX5-00409765</t>
  </si>
  <si>
    <t>MX5-00114247</t>
  </si>
  <si>
    <t>T008 SMTS-TTS 2 220KV</t>
  </si>
  <si>
    <t>TL-TSTXEX-TSTX445-0000065024</t>
  </si>
  <si>
    <t>TOWER T445 TSTS-TTS    220KV</t>
  </si>
  <si>
    <t>TL-TSTXEX-TSTX445</t>
  </si>
  <si>
    <t>MX5-00065024</t>
  </si>
  <si>
    <t>T445 TSTS-TTS  220KV</t>
  </si>
  <si>
    <t>TL-TSTXEX-TSTX454</t>
  </si>
  <si>
    <t>TL-YPROEX-YPRO211</t>
  </si>
  <si>
    <t>T211</t>
  </si>
  <si>
    <t>T298</t>
  </si>
  <si>
    <t>TL-HWHWEX-HWHW005-0000084423</t>
  </si>
  <si>
    <t>TOWER T005 HWPS-JLTS 3 220KV</t>
  </si>
  <si>
    <t>TL-HWHWEX-HWHW005</t>
  </si>
  <si>
    <t>MX5-00402041</t>
  </si>
  <si>
    <t>MX5-00084423</t>
  </si>
  <si>
    <t>T005 HWPS-JLTS 3 220KV</t>
  </si>
  <si>
    <t>TL-YPROEX-YPRO225</t>
  </si>
  <si>
    <t>3Steel</t>
  </si>
  <si>
    <t>TL-YPROEX-YPRO130-0000086022</t>
  </si>
  <si>
    <t>TOWER T130 YPS -ROTS 7 220KV</t>
  </si>
  <si>
    <t>TL-YPROEX-YPRO130</t>
  </si>
  <si>
    <t>MX5-00411830</t>
  </si>
  <si>
    <t>MX5-00086022</t>
  </si>
  <si>
    <t>T130 YPS -ROTS 7 220KV</t>
  </si>
  <si>
    <t>TL-YPROEX-YPRO209</t>
  </si>
  <si>
    <t>TL-MLBAEX-MLBA150</t>
  </si>
  <si>
    <t>MX5-00410888</t>
  </si>
  <si>
    <t>TL-RORXEX-RORX401-0000060972</t>
  </si>
  <si>
    <t>TOWER T401 ROTS-RTS  1 220KV</t>
  </si>
  <si>
    <t>TL-RORXEX-RORX401</t>
  </si>
  <si>
    <t>LS +15</t>
  </si>
  <si>
    <t>MX5-00060972</t>
  </si>
  <si>
    <t>T401 ROTS-RTS 1 220KV</t>
  </si>
  <si>
    <t>TL-MLBAEX-MLBA049-0000058629</t>
  </si>
  <si>
    <t>TOWER T049 MLTS-BATS 1 220KV</t>
  </si>
  <si>
    <t>TL-MLBAEX-MLBA049</t>
  </si>
  <si>
    <t>MX5-00406723</t>
  </si>
  <si>
    <t>MX5-00058629</t>
  </si>
  <si>
    <t>T049 MLTS-BATS 1 220KV</t>
  </si>
  <si>
    <t>TL-TXBXEX-TXBX019-0000065923</t>
  </si>
  <si>
    <t>TOWER T019 TTS -BTS  1 220KV</t>
  </si>
  <si>
    <t>TL-TXBXEX-TXBX019</t>
  </si>
  <si>
    <t>MX5-00416205</t>
  </si>
  <si>
    <t>MX5-00065923</t>
  </si>
  <si>
    <t>T019 TTS -BTS 1 220KV</t>
  </si>
  <si>
    <t>TL-MLBAEX-MLBA015-0000058561</t>
  </si>
  <si>
    <t>TOWER T015 MLTS-BATS 1 220KV</t>
  </si>
  <si>
    <t>TL-MLBAEX-MLBA015</t>
  </si>
  <si>
    <t>MX5-00058561</t>
  </si>
  <si>
    <t>T015 MLTS-BATS 1 220KV</t>
  </si>
  <si>
    <t>TL-TXBXEX-TXBX017-0000065919</t>
  </si>
  <si>
    <t>TOWER T017 TTS -BTS  1 220KV</t>
  </si>
  <si>
    <t>TL-TXBXEX-TXBX017</t>
  </si>
  <si>
    <t>MX5-00416203</t>
  </si>
  <si>
    <t>MX5-00065919</t>
  </si>
  <si>
    <t>T017 TTS -BTS 1 220KV</t>
  </si>
  <si>
    <t>TL-YPROEX-YPRO270</t>
  </si>
  <si>
    <t>T243</t>
  </si>
  <si>
    <t>TL-TSTXEX-TSTX448-0000064927</t>
  </si>
  <si>
    <t>TOWER T448 RWTS-TTS    220KV</t>
  </si>
  <si>
    <t>TL-TSTXEX-TSTX448</t>
  </si>
  <si>
    <t>MX5-00409225</t>
  </si>
  <si>
    <t>MX5-00064927</t>
  </si>
  <si>
    <t>T448 RWTS-TTS  220KV</t>
  </si>
  <si>
    <t>TL-TSTXEX-TSTX437-0000064905</t>
  </si>
  <si>
    <t>TOWER T437 RWTS-TTS    220KV</t>
  </si>
  <si>
    <t>TL-TSTXEX-TSTX437</t>
  </si>
  <si>
    <t>MX5-00409174</t>
  </si>
  <si>
    <t>MX5-00064905</t>
  </si>
  <si>
    <t>T437 RWTS-TTS  220KV</t>
  </si>
  <si>
    <t>T437</t>
  </si>
  <si>
    <t>TL-NWCBEX-NWCB006</t>
  </si>
  <si>
    <t>TL-TSTXEX-TSTX433</t>
  </si>
  <si>
    <t>T433</t>
  </si>
  <si>
    <t>TL-MLBAEX-MLBA051-0000058633</t>
  </si>
  <si>
    <t>TOWER T051 MLTS-BATS 1 220KV</t>
  </si>
  <si>
    <t>TL-MLBAEX-MLBA051</t>
  </si>
  <si>
    <t>MX5-00406725</t>
  </si>
  <si>
    <t>MX5-00058633</t>
  </si>
  <si>
    <t>T051 MLTS-BATS 1 220KV</t>
  </si>
  <si>
    <t>TL-YPROEX-YPRO334-0000101053</t>
  </si>
  <si>
    <t>TOWER T334 HWPS-ROTS 1 220KV</t>
  </si>
  <si>
    <t>MX5-00402224</t>
  </si>
  <si>
    <t>MX5-00101053</t>
  </si>
  <si>
    <t>T334 HWPS-ROTS 1 220KV</t>
  </si>
  <si>
    <t>TL-HWCBEX-HWCB063</t>
  </si>
  <si>
    <t>TL-MLBAEX-MLBA029</t>
  </si>
  <si>
    <t>TL-YPROEX-YPRO161-0000086053</t>
  </si>
  <si>
    <t>TOWER T161 YPS -ROTS 7 220KV</t>
  </si>
  <si>
    <t>TL-YPROEX-YPRO161</t>
  </si>
  <si>
    <t>MX5-00411856</t>
  </si>
  <si>
    <t>MX5-00086053</t>
  </si>
  <si>
    <t>T161 YPS -ROTS 7 220KV</t>
  </si>
  <si>
    <t>TL-TXKXEX-TXKX024</t>
  </si>
  <si>
    <t>TL-YPROEX-YPRO242-0000085636</t>
  </si>
  <si>
    <t>TOWER T242 YPS -ROTS 5 220KV</t>
  </si>
  <si>
    <t>TL-YPROEX-YPRO242</t>
  </si>
  <si>
    <t>MX5-00411539</t>
  </si>
  <si>
    <t>MX5-00085636</t>
  </si>
  <si>
    <t>T242 YPS -ROTS 5 220KV</t>
  </si>
  <si>
    <t>TL-TSTXEX-TSTX441-0000064913</t>
  </si>
  <si>
    <t>TOWER T441 RWTS-TTS    220KV</t>
  </si>
  <si>
    <t>MX5-00409178</t>
  </si>
  <si>
    <t>MX5-00064913</t>
  </si>
  <si>
    <t>T441 RWTS-TTS  220KV</t>
  </si>
  <si>
    <t>TL-MSDDEV-MSDD142-0000082091</t>
  </si>
  <si>
    <t>TOWER T142 MSS -DDTS 1 330KV  VIC</t>
  </si>
  <si>
    <t>TL-MSDDEV-MSDD142</t>
  </si>
  <si>
    <t>MX5-00407721</t>
  </si>
  <si>
    <t>MX5-00082091</t>
  </si>
  <si>
    <t>T142 MSS -DDTS 1 330KV VIC</t>
  </si>
  <si>
    <t>T154</t>
  </si>
  <si>
    <t>TL-YPROEX-YPRO175-0000086067</t>
  </si>
  <si>
    <t>TOWER T175 YPS -ROTS 7 220KV</t>
  </si>
  <si>
    <t>MX5-00411641</t>
  </si>
  <si>
    <t>MX5-00086067</t>
  </si>
  <si>
    <t>T175 YPS -ROTS 7 220KV</t>
  </si>
  <si>
    <t>TL-TXKXEX-TXKX003-0000058402</t>
  </si>
  <si>
    <t>TOWER T003 TTS -KTS  2 220KV</t>
  </si>
  <si>
    <t>TL-TXKXEX-TXKX003</t>
  </si>
  <si>
    <t>MX5-00410825</t>
  </si>
  <si>
    <t>MX5-00058402</t>
  </si>
  <si>
    <t>T003 TTS -KTS 2 220KV</t>
  </si>
  <si>
    <t>TL-YPROEX-YPRO263</t>
  </si>
  <si>
    <t>T263</t>
  </si>
  <si>
    <t>TL-MLBAEX-MLBA068-0000058667</t>
  </si>
  <si>
    <t>TOWER T068 MLTS-BATS 1 220KV</t>
  </si>
  <si>
    <t>TL-MLBAEX-MLBA068</t>
  </si>
  <si>
    <t>MX5-00406742</t>
  </si>
  <si>
    <t>MX5-00058667</t>
  </si>
  <si>
    <t>T068 MLTS-BATS 1 220KV</t>
  </si>
  <si>
    <t>TL-SMKXEX-SMKX069</t>
  </si>
  <si>
    <t>TL-MLBAEX-MLBA032-0000058595</t>
  </si>
  <si>
    <t>TOWER T032 MLTS-BATS 1 220KV</t>
  </si>
  <si>
    <t>TL-MLBAEX-MLBA032</t>
  </si>
  <si>
    <t>MX5-00406706</t>
  </si>
  <si>
    <t>MX5-00058595</t>
  </si>
  <si>
    <t>T032 MLTS-BATS 1 220KV</t>
  </si>
  <si>
    <t>TL-MLBAEX-MLBA116</t>
  </si>
  <si>
    <t>TL-SMTXEX-SMTX020-0000114259</t>
  </si>
  <si>
    <t>TOWER T020 SMTS-TTS  2 220KV</t>
  </si>
  <si>
    <t>TL-SMTXEX-SMTX020</t>
  </si>
  <si>
    <t>MX5-00409785</t>
  </si>
  <si>
    <t>MX5-00114259</t>
  </si>
  <si>
    <t>T020 SMTS-TTS 2 220KV</t>
  </si>
  <si>
    <t>MLTS-GTS</t>
  </si>
  <si>
    <t>TL-ROSVEX-ROSV024-0000061104</t>
  </si>
  <si>
    <t>TOWER T024 ROTS-SVTS 1 220KV</t>
  </si>
  <si>
    <t>TL-ROSVEX-ROSV024</t>
  </si>
  <si>
    <t>MX5-00061104</t>
  </si>
  <si>
    <t>T024 ROTS-SVTS 1 220KV</t>
  </si>
  <si>
    <t>MX5-00410852</t>
  </si>
  <si>
    <t>TL-YPROEX-YPRO272</t>
  </si>
  <si>
    <t>TL-MLBAEX-MLBA038</t>
  </si>
  <si>
    <t>TL-ROSVEX-ROSV023-0000061103</t>
  </si>
  <si>
    <t>TOWER T023 ROTS-SVTS 1 220KV</t>
  </si>
  <si>
    <t>TL-ROSVEX-ROSV023</t>
  </si>
  <si>
    <t>MX5-00408968</t>
  </si>
  <si>
    <t>MX5-00061103</t>
  </si>
  <si>
    <t>T023 ROTS-SVTS 1 220KV</t>
  </si>
  <si>
    <t>T451</t>
  </si>
  <si>
    <t>T396</t>
  </si>
  <si>
    <t>TL-NPFXEX-NPFX098-0000118233</t>
  </si>
  <si>
    <t>TOWER T098 CBTS-FTS  1  66KV</t>
  </si>
  <si>
    <t>TL-NPFXEX-NPFX098</t>
  </si>
  <si>
    <t>MX5-00398003</t>
  </si>
  <si>
    <t>MX5-00118233</t>
  </si>
  <si>
    <t>T098 CBTS-FTS 1 66KV</t>
  </si>
  <si>
    <t>TL-RORWEX-RORW001</t>
  </si>
  <si>
    <t>T001A</t>
  </si>
  <si>
    <t>TL-SMKXEX-SMKX080-0000058541</t>
  </si>
  <si>
    <t>TOWER T048 TTS -KTS  2 220KV</t>
  </si>
  <si>
    <t>MX5-00058541</t>
  </si>
  <si>
    <t>T048 TTS -KTS 2 220KV</t>
  </si>
  <si>
    <t>TL-YPROEX-YPRO337-0000065278</t>
  </si>
  <si>
    <t>TOWER T337 YPS -ROTS 5 220KV</t>
  </si>
  <si>
    <t>MX5-00411556</t>
  </si>
  <si>
    <t>MX5-00065278</t>
  </si>
  <si>
    <t>T337 YPS -ROTS 5 220KV</t>
  </si>
  <si>
    <t>T337</t>
  </si>
  <si>
    <t>MX5-00406057</t>
  </si>
  <si>
    <t>TL-KXGXEX-KXGX001</t>
  </si>
  <si>
    <t>TL-YPROEX-YPRO329</t>
  </si>
  <si>
    <t>TL-YPROEX-YPRO243</t>
  </si>
  <si>
    <t>TL-TXKXEX-TXKX016-0000058428</t>
  </si>
  <si>
    <t>TOWER T016 TTS -KTS  2 220KV</t>
  </si>
  <si>
    <t>MX5-00410878</t>
  </si>
  <si>
    <t>MX5-00058428</t>
  </si>
  <si>
    <t>T016 TTS -KTS 2 220KV</t>
  </si>
  <si>
    <t>TL-MLBAEX-MLBA038-0000058607</t>
  </si>
  <si>
    <t>TOWER T038 MLTS-BATS 1 220KV</t>
  </si>
  <si>
    <t>MX5-00406712</t>
  </si>
  <si>
    <t>MX5-00058607</t>
  </si>
  <si>
    <t>T038 MLTS-BATS 1 220KV</t>
  </si>
  <si>
    <t>TL-TXKXEX-TXKX013</t>
  </si>
  <si>
    <t>TL-TSTXEX-TSTX462-0000064955</t>
  </si>
  <si>
    <t>TOWER T462 RWTS-TTS    220KV</t>
  </si>
  <si>
    <t>TL-TSTXEX-TSTX462</t>
  </si>
  <si>
    <t>MX5-00409197</t>
  </si>
  <si>
    <t>MX5-00064955</t>
  </si>
  <si>
    <t>T462 RWTS-TTS  220KV</t>
  </si>
  <si>
    <t>T462</t>
  </si>
  <si>
    <t>TL-HWCBEX-HWCB066-0000084490</t>
  </si>
  <si>
    <t>TOWER T038 HWPS-ROTS 1 220KV</t>
  </si>
  <si>
    <t>TL-HWCBEX-HWCB066</t>
  </si>
  <si>
    <t>MX5-00402262</t>
  </si>
  <si>
    <t>MX5-00084490</t>
  </si>
  <si>
    <t>T038 HWPS-ROTS 1 220KV</t>
  </si>
  <si>
    <t>TL-KXBLEX-KXBL045-0000058075</t>
  </si>
  <si>
    <t>TOWER T045 KTS -BLTS 1 220KV</t>
  </si>
  <si>
    <t>TL-KXBLEX-KXBL045</t>
  </si>
  <si>
    <t>MX5-00406055</t>
  </si>
  <si>
    <t>MX5-00058075</t>
  </si>
  <si>
    <t>T045 KTS -BLTS 1 220KV</t>
  </si>
  <si>
    <t>TL-TXBXEX-TXBX023-0000065931</t>
  </si>
  <si>
    <t>TOWER T023 TTS -BTS  1 220KV</t>
  </si>
  <si>
    <t>TL-TXBXEX-TXBX023</t>
  </si>
  <si>
    <t>MX5-00410738</t>
  </si>
  <si>
    <t>MX5-00065931</t>
  </si>
  <si>
    <t>T023 TTS -BTS 1 220KV</t>
  </si>
  <si>
    <t>TL-YPROEX-YPRO229</t>
  </si>
  <si>
    <t>MX5-00409206</t>
  </si>
  <si>
    <t>TL-MLBAEX-MLBA090</t>
  </si>
  <si>
    <t>TL-MLBAEX-MLBA055-0000058641</t>
  </si>
  <si>
    <t>TOWER T055 MLTS-BATS 1 220KV</t>
  </si>
  <si>
    <t>TL-MLBAEX-MLBA055</t>
  </si>
  <si>
    <t>MX5-00406729</t>
  </si>
  <si>
    <t>MX5-00058641</t>
  </si>
  <si>
    <t>T055 MLTS-BATS 1 220KV</t>
  </si>
  <si>
    <t>TL-YPROEX-YPRO254</t>
  </si>
  <si>
    <t>TL-SMTXEX-SMTX021-0000061398</t>
  </si>
  <si>
    <t>TOWER T021 SMTS-TTS  1 220KV</t>
  </si>
  <si>
    <t>TL-SMTXEX-SMTX021</t>
  </si>
  <si>
    <t>MX5-00409759</t>
  </si>
  <si>
    <t>MX5-00061398</t>
  </si>
  <si>
    <t>T021 SMTS-TTS 1 220KV</t>
  </si>
  <si>
    <t>TL-YPROEX-YPRO268</t>
  </si>
  <si>
    <t>TL-YPROEX-YPRO168-0000086060</t>
  </si>
  <si>
    <t>TOWER T168 YPS -ROTS 7 220KV</t>
  </si>
  <si>
    <t>TL-YPROEX-YPRO168</t>
  </si>
  <si>
    <t>MX5-00411862</t>
  </si>
  <si>
    <t>K +15</t>
  </si>
  <si>
    <t>MX5-00086060</t>
  </si>
  <si>
    <t>T168 YPS -ROTS 7 220KV</t>
  </si>
  <si>
    <t>TL-YPROEX-YPRO159</t>
  </si>
  <si>
    <t>DY</t>
  </si>
  <si>
    <t>TL-SMKXEX-SMKX078-0000058537</t>
  </si>
  <si>
    <t>TOWER T046 TTS -KTS  2 220KV</t>
  </si>
  <si>
    <t>TL-SMKXEX-SMKX078</t>
  </si>
  <si>
    <t>MX5-00410820</t>
  </si>
  <si>
    <t>MX5-00058537</t>
  </si>
  <si>
    <t>T046 TTS -KTS 2 220KV</t>
  </si>
  <si>
    <t>TL-SYMLEX-SYML094</t>
  </si>
  <si>
    <t>TL-HWCBEX-HWCB068</t>
  </si>
  <si>
    <t>TL-YPROEX-YPRO182-0000085576</t>
  </si>
  <si>
    <t>TOWER T182 YPS -ROTS 5 220KV</t>
  </si>
  <si>
    <t>TL-YPROEX-YPRO182</t>
  </si>
  <si>
    <t>MX5-00411490</t>
  </si>
  <si>
    <t>MX5-00085576</t>
  </si>
  <si>
    <t>T182 YPS -ROTS 5 220KV</t>
  </si>
  <si>
    <t>TL-YPROEX-YPRO323</t>
  </si>
  <si>
    <t>TL-RORXEX-RORX421-0000060992</t>
  </si>
  <si>
    <t>TOWER T421 ROTS-RTS  1 220KV</t>
  </si>
  <si>
    <t>TL-RORXEX-RORX421</t>
  </si>
  <si>
    <t>HS +20</t>
  </si>
  <si>
    <t>MX5-00060992</t>
  </si>
  <si>
    <t>T421 ROTS-RTS 1 220KV</t>
  </si>
  <si>
    <t>TL-YPROEX-YPRO316</t>
  </si>
  <si>
    <t>TL-TXKXEX-TXKX031-0000058392</t>
  </si>
  <si>
    <t>TOWER T031 TTS -KTS  1 220KV</t>
  </si>
  <si>
    <t>TL-TXKXEX-TXKX031</t>
  </si>
  <si>
    <t>MX5-00058392</t>
  </si>
  <si>
    <t>T031 TTS -KTS 1 220KV</t>
  </si>
  <si>
    <t>TL-HWHWEX-HWHW006-0000084385</t>
  </si>
  <si>
    <t>TOWER T006 HWPS-HWTS 3 220KV</t>
  </si>
  <si>
    <t>TL-HWHWEX-HWHW006</t>
  </si>
  <si>
    <t>HHY</t>
  </si>
  <si>
    <t>MX5-00084385</t>
  </si>
  <si>
    <t>T006 HWPS-HWTS 3 220KV</t>
  </si>
  <si>
    <t>TL-YPROEX-YPRO310</t>
  </si>
  <si>
    <t>TL-YPROEX-YPRO319-0000056931</t>
  </si>
  <si>
    <t>TOWER T038 HWTS-ROTS 3R500KV</t>
  </si>
  <si>
    <t>MX5-00056931</t>
  </si>
  <si>
    <t>T038 HWTS-ROTS 3R500KV</t>
  </si>
  <si>
    <t>TL-HWCBEX-HWCB077</t>
  </si>
  <si>
    <t>TL-MSDDEV-MSDD155-0000082104</t>
  </si>
  <si>
    <t>TOWER T155 MSS -DDTS 1 330KV  VIC</t>
  </si>
  <si>
    <t>MX5-00407734</t>
  </si>
  <si>
    <t>MX5-00082104</t>
  </si>
  <si>
    <t>T155 MSS -DDTS 1 330KV VIC</t>
  </si>
  <si>
    <t>TL-MLBAEX-MLBA017-0000058565</t>
  </si>
  <si>
    <t>TOWER T017 MLTS-BATS 1 220KV</t>
  </si>
  <si>
    <t>TL-MLBAEX-MLBA017</t>
  </si>
  <si>
    <t>MX5-00406691</t>
  </si>
  <si>
    <t>MX5-00058565</t>
  </si>
  <si>
    <t>T017 MLTS-BATS 1 220KV</t>
  </si>
  <si>
    <t>T326</t>
  </si>
  <si>
    <t>TL-TSTXEX-TSTX467-0000065068</t>
  </si>
  <si>
    <t>TOWER T467 TSTS-TTS    220KV</t>
  </si>
  <si>
    <t>MX5-00065068</t>
  </si>
  <si>
    <t>T467 TSTS-TTS  220KV</t>
  </si>
  <si>
    <t>TL-NWCBEX-NWCB010</t>
  </si>
  <si>
    <t>TL-YPROEX-YPRO259</t>
  </si>
  <si>
    <t>TL-RORWEX-RORW001-0000119454</t>
  </si>
  <si>
    <t>TOWER T099 ROTS-RTS  1 220KV</t>
  </si>
  <si>
    <t>DW +10</t>
  </si>
  <si>
    <t>MX5-00119454</t>
  </si>
  <si>
    <t>T099 ROTS-RTS 1 220KV</t>
  </si>
  <si>
    <t>TL-NPFXEX-NPFX106-0000118241</t>
  </si>
  <si>
    <t>TOWER T106 CBTS-FTS  1  66KV</t>
  </si>
  <si>
    <t>TL-NPFXEX-NPFX106</t>
  </si>
  <si>
    <t>MX5-00398011</t>
  </si>
  <si>
    <t>9G</t>
  </si>
  <si>
    <t>MX5-00118241</t>
  </si>
  <si>
    <t>T106 CBTS-FTS 1 66KV</t>
  </si>
  <si>
    <t>TL-YPROEX-YPRO330-0000065646</t>
  </si>
  <si>
    <t>TOWER T330 YPS -ROTS 7 220KV</t>
  </si>
  <si>
    <t>TL-YPROEX-YPRO330</t>
  </si>
  <si>
    <t>MX5-00411635</t>
  </si>
  <si>
    <t>Y +5</t>
  </si>
  <si>
    <t>MX5-00065646</t>
  </si>
  <si>
    <t>T330 YPS -ROTS 7 220KV</t>
  </si>
  <si>
    <t>HS +30</t>
  </si>
  <si>
    <t>TL-YPROEX-YPRO140</t>
  </si>
  <si>
    <t>TL-TSTXEX-TSTX466-0000064963</t>
  </si>
  <si>
    <t>TOWER T466 RWTS-TTS    220KV</t>
  </si>
  <si>
    <t>TL-TSTXEX-TSTX466</t>
  </si>
  <si>
    <t>MX5-00409200</t>
  </si>
  <si>
    <t>MX5-00064963</t>
  </si>
  <si>
    <t>T466 RWTS-TTS  220KV</t>
  </si>
  <si>
    <t>TL-YPROEX-YPRO185-0000085579</t>
  </si>
  <si>
    <t>TOWER T185 YPS -ROTS 5 220KV</t>
  </si>
  <si>
    <t>MX5-00411493</t>
  </si>
  <si>
    <t>MX5-00085579</t>
  </si>
  <si>
    <t>T185 YPS -ROTS 5 220KV</t>
  </si>
  <si>
    <t>TL-RORXEX-RORX409-0000060980</t>
  </si>
  <si>
    <t>TOWER T409 ROTS-RTS  1 220KV</t>
  </si>
  <si>
    <t>TL-RORXEX-RORX409</t>
  </si>
  <si>
    <t>MX5-00060980</t>
  </si>
  <si>
    <t>T409 ROTS-RTS 1 220KV</t>
  </si>
  <si>
    <t>T409</t>
  </si>
  <si>
    <t>T341</t>
  </si>
  <si>
    <t>TL-MLBAEX-MLBA057-0000058645</t>
  </si>
  <si>
    <t>TOWER T057 MLTS-BATS 1 220KV</t>
  </si>
  <si>
    <t>TL-MLBAEX-MLBA057</t>
  </si>
  <si>
    <t>MX5-00406731</t>
  </si>
  <si>
    <t>MX5-00058645</t>
  </si>
  <si>
    <t>T057 MLTS-BATS 1 220KV</t>
  </si>
  <si>
    <t>TL-HWCBEX-HWCB081-0000084505</t>
  </si>
  <si>
    <t>TOWER T053 HWPS-ROTS 1 220KV</t>
  </si>
  <si>
    <t>TL-HWCBEX-HWCB081</t>
  </si>
  <si>
    <t>MX5-00402277</t>
  </si>
  <si>
    <t>MX5-00084505</t>
  </si>
  <si>
    <t>T053 HWPS-ROTS 1 220KV</t>
  </si>
  <si>
    <t>TL-YPROEX-YPRO338-0000101072</t>
  </si>
  <si>
    <t>TOWER T338 HWPS-ROTS 1 220KV</t>
  </si>
  <si>
    <t>MX5-00402237</t>
  </si>
  <si>
    <t>MX5-00101072</t>
  </si>
  <si>
    <t>T338 HWPS-ROTS 1 220KV</t>
  </si>
  <si>
    <t>TL-YPROEX-YPRO332-0000065268</t>
  </si>
  <si>
    <t>TOWER T332 YPS -ROTS 5 220KV</t>
  </si>
  <si>
    <t>MX5-00411478</t>
  </si>
  <si>
    <t>MX5-00065268</t>
  </si>
  <si>
    <t>T332 YPS -ROTS 5 220KV</t>
  </si>
  <si>
    <t>T564</t>
  </si>
  <si>
    <t>TL-YPROEX-YPRO315-0000100962</t>
  </si>
  <si>
    <t>TOWER T315 HWPS-ROTS 1 220KV</t>
  </si>
  <si>
    <t>TL-YPROEX-YPRO315</t>
  </si>
  <si>
    <t>MX5-00402205</t>
  </si>
  <si>
    <t>MX5-00100962</t>
  </si>
  <si>
    <t>T315 HWPS-ROTS 1 220KV</t>
  </si>
  <si>
    <t>TL-MLBAEX-MLBA099</t>
  </si>
  <si>
    <t>TL-MLBAEX-MLBA149-0000058828</t>
  </si>
  <si>
    <t>TOWER T149 MLTS-BATS 1 220KV</t>
  </si>
  <si>
    <t>TL-MLBAEX-MLBA149</t>
  </si>
  <si>
    <t>MX5-00406823</t>
  </si>
  <si>
    <t>MX5-00058828</t>
  </si>
  <si>
    <t>T149 MLTS-BATS 1 220KV</t>
  </si>
  <si>
    <t>T328</t>
  </si>
  <si>
    <t>TL-CBJLEX-CBJL083-0000087733</t>
  </si>
  <si>
    <t>TOWER T083 CBTS-TBTS 1 220KV</t>
  </si>
  <si>
    <t>TL-CBJLEX-CBJL083</t>
  </si>
  <si>
    <t>MX5-00087733</t>
  </si>
  <si>
    <t>T083 CBTS-TBTS 1 220KV</t>
  </si>
  <si>
    <t>TL-MLBAEX-MLBA155-0000058840</t>
  </si>
  <si>
    <t>TOWER T155 MLTS-BATS 1 220KV</t>
  </si>
  <si>
    <t>TL-MLBAEX-MLBA155</t>
  </si>
  <si>
    <t>MX5-00406829</t>
  </si>
  <si>
    <t>MX5-00058840</t>
  </si>
  <si>
    <t>T155 MLTS-BATS 1 220KV</t>
  </si>
  <si>
    <t>TL-ROSVEX-ROSV018-0000061098</t>
  </si>
  <si>
    <t>TOWER T018 ROTS-SVTS 1 220KV</t>
  </si>
  <si>
    <t>TL-ROSVEX-ROSV018</t>
  </si>
  <si>
    <t>MX5-00061098</t>
  </si>
  <si>
    <t>T018 ROTS-SVTS 1 220KV</t>
  </si>
  <si>
    <t>TL-TXBXEX-TXBX016-0000065917</t>
  </si>
  <si>
    <t>TOWER T016 TTS -BTS  1 220KV</t>
  </si>
  <si>
    <t>TL-TXBXEX-TXBX016</t>
  </si>
  <si>
    <t>MX5-00410731</t>
  </si>
  <si>
    <t>MX5-00065917</t>
  </si>
  <si>
    <t>T016 TTS -BTS 1 220KV</t>
  </si>
  <si>
    <t>TL-MSDDEV-MSDD156-0000082105</t>
  </si>
  <si>
    <t>TOWER T156 MSS -DDTS 1 330KV  VIC</t>
  </si>
  <si>
    <t>TL-MSDDEV-MSDD156</t>
  </si>
  <si>
    <t>MX5-00082105</t>
  </si>
  <si>
    <t>T156 MSS -DDTS 1 330KV VIC</t>
  </si>
  <si>
    <t>TL-YPROEX-YPRO327</t>
  </si>
  <si>
    <t>TL-KXBLEX-KXBL028-0000058041</t>
  </si>
  <si>
    <t>TOWER T028 KTS -BLTS 1 220KV</t>
  </si>
  <si>
    <t>TL-KXBLEX-KXBL028</t>
  </si>
  <si>
    <t>MX5-00406038</t>
  </si>
  <si>
    <t>MX5-00058041</t>
  </si>
  <si>
    <t>T028 KTS -BLTS 1 220KV</t>
  </si>
  <si>
    <t>T405</t>
  </si>
  <si>
    <t>TL-KXBLEX-KXBL048-0000058081</t>
  </si>
  <si>
    <t>TOWER T048 KTS -BLTS 1 220KV</t>
  </si>
  <si>
    <t>TL-KXBLEX-KXBL048</t>
  </si>
  <si>
    <t>MX5-00406106</t>
  </si>
  <si>
    <t>MX5-00058081</t>
  </si>
  <si>
    <t>T048 KTS -BLTS 1 220KV</t>
  </si>
  <si>
    <t>TL-HWCBEX-HWCB069</t>
  </si>
  <si>
    <t>TL-MLBAEX-MLBA138-0000058807</t>
  </si>
  <si>
    <t>TOWER T138 MLTS-BATS 1 220KV</t>
  </si>
  <si>
    <t>TL-MLBAEX-MLBA138</t>
  </si>
  <si>
    <t>MX5-00406812</t>
  </si>
  <si>
    <t>MX5-00058807</t>
  </si>
  <si>
    <t>T138 MLTS-BATS 1 220KV</t>
  </si>
  <si>
    <t>TL-YPROEX-YPRO187</t>
  </si>
  <si>
    <t>TL-SYMLEX-SYML064</t>
  </si>
  <si>
    <t>TL-YPROEX-YPRO261</t>
  </si>
  <si>
    <t>TL-YPROEX-YPRO179-0000085573</t>
  </si>
  <si>
    <t>TOWER T179 YPS -ROTS 5 220KV</t>
  </si>
  <si>
    <t>TL-YPROEX-YPRO179</t>
  </si>
  <si>
    <t>MX5-00411488</t>
  </si>
  <si>
    <t>MX5-00085573</t>
  </si>
  <si>
    <t>T179 YPS -ROTS 5 220KV</t>
  </si>
  <si>
    <t>TL-YPROEX-YPRO199-0000085593</t>
  </si>
  <si>
    <t>TOWER T199 YPS -ROTS 5 220KV</t>
  </si>
  <si>
    <t>TL-YPROEX-YPRO199</t>
  </si>
  <si>
    <t>MX5-00411505</t>
  </si>
  <si>
    <t>MX5-00085593</t>
  </si>
  <si>
    <t>T199 YPS -ROTS 5 220KV</t>
  </si>
  <si>
    <t>TL-MLBAEX-MLBA026-0000058583</t>
  </si>
  <si>
    <t>TOWER T026 MLTS-BATS 1 220KV</t>
  </si>
  <si>
    <t>TL-MLBAEX-MLBA026</t>
  </si>
  <si>
    <t>MX5-00406700</t>
  </si>
  <si>
    <t>MX5-00058583</t>
  </si>
  <si>
    <t>T026 MLTS-BATS 1 220KV</t>
  </si>
  <si>
    <t>TL-MLBAEX-MLBA043-0000058617</t>
  </si>
  <si>
    <t>TOWER T043 MLTS-BATS 1 220KV</t>
  </si>
  <si>
    <t>TL-MLBAEX-MLBA043</t>
  </si>
  <si>
    <t>MX5-00406717</t>
  </si>
  <si>
    <t>MX5-00058617</t>
  </si>
  <si>
    <t>T043 MLTS-BATS 1 220KV</t>
  </si>
  <si>
    <t>TL-YPROEX-YPRO238-0000085632</t>
  </si>
  <si>
    <t>TOWER T238 YPS -ROTS 5 220KV</t>
  </si>
  <si>
    <t>MX5-00411535</t>
  </si>
  <si>
    <t>MX5-00085632</t>
  </si>
  <si>
    <t>T238 YPS -ROTS 5 220KV</t>
  </si>
  <si>
    <t>TL-NWCBEX-NWCB004-0000114427</t>
  </si>
  <si>
    <t>TOWER T052 CBTS-LYD-ERTS 66KV</t>
  </si>
  <si>
    <t>MX5-00398066</t>
  </si>
  <si>
    <t>MX5-00114427</t>
  </si>
  <si>
    <t>T052 CBTS-LYD-ERTS 66KV</t>
  </si>
  <si>
    <t>TL-MLBAEX-MLBA086</t>
  </si>
  <si>
    <t>TL-MSDDEV-MSDD153-0000082102</t>
  </si>
  <si>
    <t>TOWER T153 MSS -DDTS 1 330KV  VIC</t>
  </si>
  <si>
    <t>TL-MSDDEV-MSDD153</t>
  </si>
  <si>
    <t>MX5-00407732</t>
  </si>
  <si>
    <t>MX5-00082102</t>
  </si>
  <si>
    <t>T153 MSS -DDTS 1 330KV VIC</t>
  </si>
  <si>
    <t>TL-HWCBEX-HWCB080</t>
  </si>
  <si>
    <t>TL-KXGXEX-KXGX090</t>
  </si>
  <si>
    <t>TL-RORXEX-RORX406-0000060977</t>
  </si>
  <si>
    <t>TOWER T406 ROTS-RTS  1 220KV</t>
  </si>
  <si>
    <t>TL-RORXEX-RORX406</t>
  </si>
  <si>
    <t>MX5-00060977</t>
  </si>
  <si>
    <t>T406 ROTS-RTS 1 220KV</t>
  </si>
  <si>
    <t>TL-YPROEX-YPRO172-0000086064</t>
  </si>
  <si>
    <t>TOWER T172 YPS -ROTS 7 220KV</t>
  </si>
  <si>
    <t>TL-YPROEX-YPRO172</t>
  </si>
  <si>
    <t>MX5-00411639</t>
  </si>
  <si>
    <t>MX5-00086064</t>
  </si>
  <si>
    <t>T172 YPS -ROTS 7 220KV</t>
  </si>
  <si>
    <t>TL-SMTXEX-SMTX003-0000114242</t>
  </si>
  <si>
    <t>TOWER T003 SMTS-TTS  2 220KV</t>
  </si>
  <si>
    <t>TL-SMTXEX-SMTX003</t>
  </si>
  <si>
    <t>MX5-00409795</t>
  </si>
  <si>
    <t>MX5-00114242</t>
  </si>
  <si>
    <t>T003 SMTS-TTS 2 220KV</t>
  </si>
  <si>
    <t>K +20</t>
  </si>
  <si>
    <t>T463</t>
  </si>
  <si>
    <t>TL-YPROEX-YPRO332-0000101043</t>
  </si>
  <si>
    <t>TOWER T332 HWPS-ROTS 1 220KV</t>
  </si>
  <si>
    <t>MX5-00402222</t>
  </si>
  <si>
    <t>MX5-00101043</t>
  </si>
  <si>
    <t>T332 HWPS-ROTS 1 220KV</t>
  </si>
  <si>
    <t>TL-ROSVEX-ROSV009-0000061089</t>
  </si>
  <si>
    <t>TOWER T009 ROTS-SVTS 1 220KV</t>
  </si>
  <si>
    <t>TL-ROSVEX-ROSV009</t>
  </si>
  <si>
    <t>MX5-00061089</t>
  </si>
  <si>
    <t>T009 ROTS-SVTS 1 220KV</t>
  </si>
  <si>
    <t>TL-YPROEX-YPRO007</t>
  </si>
  <si>
    <t>T309</t>
  </si>
  <si>
    <t>TL-NPFXEX-NPFX099-0000118234</t>
  </si>
  <si>
    <t>TOWER T099 CBTS-FTS  1  66KV</t>
  </si>
  <si>
    <t>TL-NPFXEX-NPFX099</t>
  </si>
  <si>
    <t>MX5-00398004</t>
  </si>
  <si>
    <t>MX5-00118234</t>
  </si>
  <si>
    <t>T099 CBTS-FTS 1 66KV</t>
  </si>
  <si>
    <t>TL-SMTXEX-SMTX004-0000114243</t>
  </si>
  <si>
    <t>TOWER T004 SMTS-TTS  2 220KV</t>
  </si>
  <si>
    <t>TL-SMTXEX-SMTX004</t>
  </si>
  <si>
    <t>MX5-00409780</t>
  </si>
  <si>
    <t>MX5-00114243</t>
  </si>
  <si>
    <t>T004 SMTS-TTS 2 220KV</t>
  </si>
  <si>
    <t>TL-TXKXEX-TXKX024-0000058443</t>
  </si>
  <si>
    <t>TOWER T024 TTS -KTS  2 220KV</t>
  </si>
  <si>
    <t>MX5-00410846</t>
  </si>
  <si>
    <t>MX5-00058443</t>
  </si>
  <si>
    <t>T024 TTS -KTS 2 220KV</t>
  </si>
  <si>
    <t>TL-YPROEX-YPRO314-0000065614</t>
  </si>
  <si>
    <t>TOWER T314 YPS -ROTS 7 220KV</t>
  </si>
  <si>
    <t>TL-YPROEX-YPRO314</t>
  </si>
  <si>
    <t>MX5-00411620</t>
  </si>
  <si>
    <t>MX5-00065614</t>
  </si>
  <si>
    <t>T314 YPS -ROTS 7 220KV</t>
  </si>
  <si>
    <t>TL-TXKXEX-TXKX009-0000058414</t>
  </si>
  <si>
    <t>TOWER T009 TTS -KTS  2 220KV</t>
  </si>
  <si>
    <t>MX5-00410831</t>
  </si>
  <si>
    <t>MX5-00058414</t>
  </si>
  <si>
    <t>T009 TTS -KTS 2 220KV</t>
  </si>
  <si>
    <t>TL-MLBAEX-MLBA137</t>
  </si>
  <si>
    <t>TL-TSTXEX-TSTX463</t>
  </si>
  <si>
    <t>TL-RORXEX-RORX422-0000060993</t>
  </si>
  <si>
    <t>TOWER T422 ROTS-RTS  1 220KV</t>
  </si>
  <si>
    <t>TL-RORXEX-RORX422</t>
  </si>
  <si>
    <t>LS +20</t>
  </si>
  <si>
    <t>MX5-00060993</t>
  </si>
  <si>
    <t>T422 ROTS-RTS 1 220KV</t>
  </si>
  <si>
    <t>TL-MLBAEX-MLBA046</t>
  </si>
  <si>
    <t>TL-MSDDEV-MSDD152-0000082354</t>
  </si>
  <si>
    <t>TOWER T152 MSS -DDTS 2 330KV  VIC</t>
  </si>
  <si>
    <t>TL-MSDDEV-MSDD152</t>
  </si>
  <si>
    <t>MX5-00408187</t>
  </si>
  <si>
    <t>MX5-00082354</t>
  </si>
  <si>
    <t>T152 MSS -DDTS 2 330KV VIC</t>
  </si>
  <si>
    <t>TL-ROSVEX-ROSV012-2601813188</t>
  </si>
  <si>
    <t>MX5-00408957</t>
  </si>
  <si>
    <t>P12</t>
  </si>
  <si>
    <t>TL-MLBAEX-MLBA085-0000058701</t>
  </si>
  <si>
    <t>TOWER T085 MLTS-BATS 1 220KV</t>
  </si>
  <si>
    <t>TL-MLBAEX-MLBA085</t>
  </si>
  <si>
    <t>MX5-00406759</t>
  </si>
  <si>
    <t>MX5-00058701</t>
  </si>
  <si>
    <t>T085 MLTS-BATS 1 220KV</t>
  </si>
  <si>
    <t>TL-YPROEX-YPRO166-0000086058</t>
  </si>
  <si>
    <t>TOWER T166 YPS -ROTS 7 220KV</t>
  </si>
  <si>
    <t>TL-YPROEX-YPRO166</t>
  </si>
  <si>
    <t>MX5-00411860</t>
  </si>
  <si>
    <t>MX5-00086058</t>
  </si>
  <si>
    <t>T166 YPS -ROTS 7 220KV</t>
  </si>
  <si>
    <t>MX5-00411709</t>
  </si>
  <si>
    <t>TL-YPROEX-YPRO203</t>
  </si>
  <si>
    <t>TL-YPROEX-YPRO313</t>
  </si>
  <si>
    <t>TL-YPROEX-YPRO303-0000065592</t>
  </si>
  <si>
    <t>TOWER T303 YPS -ROTS 7 220KV</t>
  </si>
  <si>
    <t>MX5-00411612</t>
  </si>
  <si>
    <t>Y +60</t>
  </si>
  <si>
    <t>MX5-00065592</t>
  </si>
  <si>
    <t>T303 YPS -ROTS 7 220KV</t>
  </si>
  <si>
    <t>TL-SMTXEX-SMTX013-0000114252</t>
  </si>
  <si>
    <t>TOWER T013 SMTS-TTS  2 220KV</t>
  </si>
  <si>
    <t>TL-SMTXEX-SMTX013</t>
  </si>
  <si>
    <t>MX5-00409770</t>
  </si>
  <si>
    <t>MX5-00114252</t>
  </si>
  <si>
    <t>T013 SMTS-TTS 2 220KV</t>
  </si>
  <si>
    <t>T458</t>
  </si>
  <si>
    <t>TL-SMTXEX-SMTX021-0000114260</t>
  </si>
  <si>
    <t>TOWER T021 SMTS-TTS  2 220KV</t>
  </si>
  <si>
    <t>MX5-00409802</t>
  </si>
  <si>
    <t>MX5-00114260</t>
  </si>
  <si>
    <t>T021 SMTS-TTS 2 220KV</t>
  </si>
  <si>
    <t>TL-YPROEX-YPRO213-0000085607</t>
  </si>
  <si>
    <t>TOWER T213 YPS -ROTS 5 220KV</t>
  </si>
  <si>
    <t>MX5-00411516</t>
  </si>
  <si>
    <t>MX5-00085607</t>
  </si>
  <si>
    <t>T213 YPS -ROTS 5 220KV</t>
  </si>
  <si>
    <t>TL-YPROEX-YPRO264-0000100844</t>
  </si>
  <si>
    <t>TOWER T264 HWPS-ROTS 1 220KV</t>
  </si>
  <si>
    <t>TL-YPROEX-YPRO264</t>
  </si>
  <si>
    <t>MX5-00402158</t>
  </si>
  <si>
    <t>MX5-00100844</t>
  </si>
  <si>
    <t>T264 HWPS-ROTS 1 220KV</t>
  </si>
  <si>
    <t>TL-SYMLEX-SYML094-0000058670</t>
  </si>
  <si>
    <t>TOWER T094 SYTS-MLTS 2 500KV</t>
  </si>
  <si>
    <t>MX5-00410433</t>
  </si>
  <si>
    <t>MX5-00058670</t>
  </si>
  <si>
    <t>T094 SYTS-MLTS 2 500KV</t>
  </si>
  <si>
    <t>TL-HWCBEX-HWCB067</t>
  </si>
  <si>
    <t>TL-TSTXEX-TSTX431-0000064899</t>
  </si>
  <si>
    <t>TOWER T431 RWTS-TTS    220KV</t>
  </si>
  <si>
    <t>MX5-00409168</t>
  </si>
  <si>
    <t>MX5-00064899</t>
  </si>
  <si>
    <t>T431 RWTS-TTS  220KV</t>
  </si>
  <si>
    <t>TL-YPROEX-YPRO229-0000084681</t>
  </si>
  <si>
    <t>TOWER T229 HWPS-ROTS 1 220KV</t>
  </si>
  <si>
    <t>MX5-00402128</t>
  </si>
  <si>
    <t>MX5-00084681</t>
  </si>
  <si>
    <t>T229 HWPS-ROTS 1 220KV</t>
  </si>
  <si>
    <t>TL-MLBAEX-MLBA050-0000058631</t>
  </si>
  <si>
    <t>TOWER T050 MLTS-BATS 1 220KV</t>
  </si>
  <si>
    <t>TL-MLBAEX-MLBA050</t>
  </si>
  <si>
    <t>MX5-00406724</t>
  </si>
  <si>
    <t>MX5-00058631</t>
  </si>
  <si>
    <t>T050 MLTS-BATS 1 220KV</t>
  </si>
  <si>
    <t>TL-SMKXEX-SMKX067</t>
  </si>
  <si>
    <t>TL-TXKXEX-TXKX011-0000058418</t>
  </si>
  <si>
    <t>TOWER T011 TTS -KTS  2 220KV</t>
  </si>
  <si>
    <t>MX5-00410833</t>
  </si>
  <si>
    <t>MX5-00058418</t>
  </si>
  <si>
    <t>T011 TTS -KTS 2 220KV</t>
  </si>
  <si>
    <t>TL-MLBAEX-MLBA089-0000058709</t>
  </si>
  <si>
    <t>TOWER T089 MLTS-BATS 1 220KV</t>
  </si>
  <si>
    <t>TL-MLBAEX-MLBA089</t>
  </si>
  <si>
    <t>MX5-00406763</t>
  </si>
  <si>
    <t>MX5-00058709</t>
  </si>
  <si>
    <t>T089 MLTS-BATS 1 220KV</t>
  </si>
  <si>
    <t>TL-SMTXEX-SMTX004-0000061381</t>
  </si>
  <si>
    <t>TOWER T004 SMTS-TTS  1 220KV</t>
  </si>
  <si>
    <t>MX5-00061381</t>
  </si>
  <si>
    <t>T004 SMTS-TTS 1 220KV</t>
  </si>
  <si>
    <t>T241</t>
  </si>
  <si>
    <t>TL-MLBAEX-MLBA073</t>
  </si>
  <si>
    <t>TL-MLGXEX-MLGX004-0000065863</t>
  </si>
  <si>
    <t>TOWER (O.O.S) T014 MLTS-GTS</t>
  </si>
  <si>
    <t>MX5-00406867</t>
  </si>
  <si>
    <t>MX5-00065863</t>
  </si>
  <si>
    <t>(O.O.S) T014 MLTS-GTS</t>
  </si>
  <si>
    <t>TL-TXKXEX-TXKX007-0000058410</t>
  </si>
  <si>
    <t>TOWER T007 TTS -KTS  2 220KV</t>
  </si>
  <si>
    <t>TL-TXKXEX-TXKX007</t>
  </si>
  <si>
    <t>MX5-00410869</t>
  </si>
  <si>
    <t>MX5-00058410</t>
  </si>
  <si>
    <t>T007 TTS -KTS 2 220KV</t>
  </si>
  <si>
    <t>T420</t>
  </si>
  <si>
    <t>TL-YPROEX-YPRO299-0000065584</t>
  </si>
  <si>
    <t>TOWER T299 YPS -ROTS 7 220KV</t>
  </si>
  <si>
    <t>TL-YPROEX-YPRO299</t>
  </si>
  <si>
    <t>MX5-00411609</t>
  </si>
  <si>
    <t>MX5-00065584</t>
  </si>
  <si>
    <t>T299 YPS -ROTS 7 220KV</t>
  </si>
  <si>
    <t>K +25</t>
  </si>
  <si>
    <t>TL-TXBXEX-TXBX033-0000065951</t>
  </si>
  <si>
    <t>TOWER T033 TTS -BTS  1 220KV</t>
  </si>
  <si>
    <t>TL-TXBXEX-TXBX033</t>
  </si>
  <si>
    <t>MX5-00410748</t>
  </si>
  <si>
    <t>MX5-00065951</t>
  </si>
  <si>
    <t>T033 TTS -BTS 1 220KV</t>
  </si>
  <si>
    <t>TL-YPROEX-YPRO142</t>
  </si>
  <si>
    <t>TL-SMTXEX-SMTX012-0000061389</t>
  </si>
  <si>
    <t>TOWER T012 SMTS-TTS  1 220KV</t>
  </si>
  <si>
    <t>TL-SMTXEX-SMTX012</t>
  </si>
  <si>
    <t>MX5-00409750</t>
  </si>
  <si>
    <t>MX5-00061389</t>
  </si>
  <si>
    <t>T012 SMTS-TTS 1 220KV</t>
  </si>
  <si>
    <t>TL-YPROEX-YPRO300</t>
  </si>
  <si>
    <t>MX5-00409238</t>
  </si>
  <si>
    <t>TL-TXKXEX-TXKX012</t>
  </si>
  <si>
    <t>T416</t>
  </si>
  <si>
    <t>MX5-00402228</t>
  </si>
  <si>
    <t>TL-TSTXEX-TSTX435</t>
  </si>
  <si>
    <t>TL-MLBAEX-MLBA153-0000058836</t>
  </si>
  <si>
    <t>TOWER T153 MLTS-BATS 1 220KV</t>
  </si>
  <si>
    <t>TL-MLBAEX-MLBA153</t>
  </si>
  <si>
    <t>MX5-00406827</t>
  </si>
  <si>
    <t>MX5-00058836</t>
  </si>
  <si>
    <t>T153 MLTS-BATS 1 220KV</t>
  </si>
  <si>
    <t>TL-SMKXEX-SMKX074-0000058529</t>
  </si>
  <si>
    <t>TOWER T042 TTS -KTS  2 220KV</t>
  </si>
  <si>
    <t>TL-SMKXEX-SMKX074</t>
  </si>
  <si>
    <t>MX5-00410816</t>
  </si>
  <si>
    <t>MX5-00058529</t>
  </si>
  <si>
    <t>T042 TTS -KTS 2 220KV</t>
  </si>
  <si>
    <t>T461</t>
  </si>
  <si>
    <t>TL-NPFXEX-NPFX101-0000118236</t>
  </si>
  <si>
    <t>TOWER T101 CBTS-FTS  1  66KV</t>
  </si>
  <si>
    <t>TL-NPFXEX-NPFX101</t>
  </si>
  <si>
    <t>MX5-00398006</t>
  </si>
  <si>
    <t>MX5-00118236</t>
  </si>
  <si>
    <t>T101 CBTS-FTS 1 66KV</t>
  </si>
  <si>
    <t>TL-SYMLEX-SYML038</t>
  </si>
  <si>
    <t>TL-MLBAEX-MLBA052</t>
  </si>
  <si>
    <t>TL-MSDDEV-MSDD140-0000082089</t>
  </si>
  <si>
    <t>TOWER T140 MSS -DDTS 1 330KV  VIC</t>
  </si>
  <si>
    <t>TL-MSDDEV-MSDD140</t>
  </si>
  <si>
    <t>MX5-00407719</t>
  </si>
  <si>
    <t>MX5-00082089</t>
  </si>
  <si>
    <t>T140 MSS -DDTS 1 330KV VIC</t>
  </si>
  <si>
    <t>TL-YPROEX-YPRO136</t>
  </si>
  <si>
    <t>TL-YPROEX-YPRO298</t>
  </si>
  <si>
    <t>TL-NWCBEX-NWCB003</t>
  </si>
  <si>
    <t>TL-YPROEX-YPRO274</t>
  </si>
  <si>
    <t>TL-MLBAEX-MLBA103</t>
  </si>
  <si>
    <t>TL-YPROEX-YPRO155</t>
  </si>
  <si>
    <t>TL-MSDDEV-MSDD153-0000082355</t>
  </si>
  <si>
    <t>TOWER T153 MSS -DDTS 2 330KV  VIC</t>
  </si>
  <si>
    <t>MX5-00407957</t>
  </si>
  <si>
    <t>MX5-00082355</t>
  </si>
  <si>
    <t>T153 MSS -DDTS 2 330KV VIC</t>
  </si>
  <si>
    <t>TL-YPROEX-YPRO254-0000065111</t>
  </si>
  <si>
    <t>TOWER T254 YPS -ROTS 5 220KV</t>
  </si>
  <si>
    <t>MX5-00411456</t>
  </si>
  <si>
    <t>MX5-00065111</t>
  </si>
  <si>
    <t>T254 YPS -ROTS 5 220KV</t>
  </si>
  <si>
    <t>TL-YPROEX-YPRO189</t>
  </si>
  <si>
    <t>TL-MLBAEX-MLBA134-0000058799</t>
  </si>
  <si>
    <t>TOWER T134 MLTS-BATS 1 220KV</t>
  </si>
  <si>
    <t>TL-MLBAEX-MLBA134</t>
  </si>
  <si>
    <t>MX5-00406808</t>
  </si>
  <si>
    <t>MX5-00058799</t>
  </si>
  <si>
    <t>T134 MLTS-BATS 1 220KV</t>
  </si>
  <si>
    <t>TL-MSDDEV-MSDD154-0000082356</t>
  </si>
  <si>
    <t>TOWER T154 MSS -DDTS 2 330KV  VIC</t>
  </si>
  <si>
    <t>TL-MSDDEV-MSDD154</t>
  </si>
  <si>
    <t>MX5-00408189</t>
  </si>
  <si>
    <t>MX5-00082356</t>
  </si>
  <si>
    <t>T154 MSS -DDTS 2 330KV VIC</t>
  </si>
  <si>
    <t>MX5-00409232</t>
  </si>
  <si>
    <t>MX5-00403283</t>
  </si>
  <si>
    <t>TL-TSTXEX-TSTX450</t>
  </si>
  <si>
    <t>TL-YPROEX-YPRO329-0000065262</t>
  </si>
  <si>
    <t>TOWER T329 YPS -ROTS 5 220KV</t>
  </si>
  <si>
    <t>MX5-00411475</t>
  </si>
  <si>
    <t>MX5-00065262</t>
  </si>
  <si>
    <t>T329 YPS -ROTS 5 220KV</t>
  </si>
  <si>
    <t>TL-MSDDEV-MSDD165</t>
  </si>
  <si>
    <t>TL-YPROEX-YPRO220-0000084672</t>
  </si>
  <si>
    <t>TOWER T220 HWPS-ROTS 1 220KV</t>
  </si>
  <si>
    <t>TL-YPROEX-YPRO220</t>
  </si>
  <si>
    <t>MX5-00402120</t>
  </si>
  <si>
    <t>MX5-00084672</t>
  </si>
  <si>
    <t>T220 HWPS-ROTS 1 220KV</t>
  </si>
  <si>
    <t>TH</t>
  </si>
  <si>
    <t>TL-MLBAEX-MLBA061</t>
  </si>
  <si>
    <t>TL-RORXEX-RORX399-0000060970</t>
  </si>
  <si>
    <t>TOWER T399 ROTS-RTS  1 220KV</t>
  </si>
  <si>
    <t>TL-RORXEX-RORX399</t>
  </si>
  <si>
    <t>MX5-00060970</t>
  </si>
  <si>
    <t>T399 ROTS-RTS 1 220KV</t>
  </si>
  <si>
    <t>T399</t>
  </si>
  <si>
    <t>MX5-00410886</t>
  </si>
  <si>
    <t>TL-ROSVEX-ROSV015-0000061095</t>
  </si>
  <si>
    <t>TOWER T015 ROTS-SVTS 1 220KV</t>
  </si>
  <si>
    <t>TL-ROSVEX-ROSV015</t>
  </si>
  <si>
    <t>MX5-00061095</t>
  </si>
  <si>
    <t>T015 ROTS-SVTS 1 220KV</t>
  </si>
  <si>
    <t>TL-KXGXEX-KXGX001-0000057973</t>
  </si>
  <si>
    <t>TOWER T001 KTS -BLTS 1 220KV</t>
  </si>
  <si>
    <t>MX5-00057973</t>
  </si>
  <si>
    <t>T001 KTS -BLTS 1 220KV</t>
  </si>
  <si>
    <t>TL-RORXEX-RORX386-0000060957</t>
  </si>
  <si>
    <t>TOWER T386 ROTS-RTS  1 220KV</t>
  </si>
  <si>
    <t>MX5-00060957</t>
  </si>
  <si>
    <t>T386 ROTS-RTS 1 220KV</t>
  </si>
  <si>
    <t>TL-YPROEX-YPRO222</t>
  </si>
  <si>
    <t>TL-ROSVEX-ROSV014-0000061094</t>
  </si>
  <si>
    <t>TOWER T014 ROTS-SVTS 1 220KV</t>
  </si>
  <si>
    <t>TL-ROSVEX-ROSV014</t>
  </si>
  <si>
    <t>MX5-00408959</t>
  </si>
  <si>
    <t>MX5-00061094</t>
  </si>
  <si>
    <t>T014 ROTS-SVTS 1 220KV</t>
  </si>
  <si>
    <t>TL-RORWEX-RORW001-0000119750</t>
  </si>
  <si>
    <t>TOWER T077 ROTS-MTS  1 220KV</t>
  </si>
  <si>
    <t>MX5-00408470</t>
  </si>
  <si>
    <t>MX5-00119750</t>
  </si>
  <si>
    <t>T077 ROTS-MTS 1 220KV</t>
  </si>
  <si>
    <t>TL-NWCBEX-NWCB006-0000114425</t>
  </si>
  <si>
    <t>TOWER T050 CBTS-LYD-ERTS 66KV</t>
  </si>
  <si>
    <t>MX5-00398064</t>
  </si>
  <si>
    <t>MX5-00114425</t>
  </si>
  <si>
    <t>T050 CBTS-LYD-ERTS 66KV</t>
  </si>
  <si>
    <t>TL-MSDDEV-MSDD154-0000082103</t>
  </si>
  <si>
    <t>TOWER T154 MSS -DDTS 1 330KV  VIC</t>
  </si>
  <si>
    <t>MX5-00082103</t>
  </si>
  <si>
    <t>T154 MSS -DDTS 1 330KV VIC</t>
  </si>
  <si>
    <t>TL-YPROEX-YPRO319-0000100982</t>
  </si>
  <si>
    <t>TOWER T319 HWPS-ROTS 1 220KV</t>
  </si>
  <si>
    <t>MX5-00402209</t>
  </si>
  <si>
    <t>MX5-00100982</t>
  </si>
  <si>
    <t>T319 HWPS-ROTS 1 220KV</t>
  </si>
  <si>
    <t>TL-HWHWEX-HWHW003-0000084421</t>
  </si>
  <si>
    <t>TOWER T003 HWPS-JLTS 3 220KV</t>
  </si>
  <si>
    <t>MX5-00084421</t>
  </si>
  <si>
    <t>T003 HWPS-JLTS 3 220KV</t>
  </si>
  <si>
    <t>TL-MLBAEX-MLBA148</t>
  </si>
  <si>
    <t>TL-YPROEX-YPRO342-0000065670</t>
  </si>
  <si>
    <t>TOWER T342 YPS -ROTS 7 220KV</t>
  </si>
  <si>
    <t>MX5-00411722</t>
  </si>
  <si>
    <t>MX5-00065670</t>
  </si>
  <si>
    <t>T342 YPS -ROTS 7 220KV</t>
  </si>
  <si>
    <t>TL-YPROEX-YPRO252-0000065107</t>
  </si>
  <si>
    <t>TOWER T252 YPS -ROTS 5 220KV</t>
  </si>
  <si>
    <t>TL-YPROEX-YPRO252</t>
  </si>
  <si>
    <t>MX5-00411454</t>
  </si>
  <si>
    <t>MX5-00065107</t>
  </si>
  <si>
    <t>T252 YPS -ROTS 5 220KV</t>
  </si>
  <si>
    <t>TL-ROSVEX-ROSV025-0000061105</t>
  </si>
  <si>
    <t>TOWER T025 ROTS-SVTS 1 220KV</t>
  </si>
  <si>
    <t>TL-ROSVEX-ROSV025</t>
  </si>
  <si>
    <t>MX5-00408970</t>
  </si>
  <si>
    <t>MX5-00061105</t>
  </si>
  <si>
    <t>T025 ROTS-SVTS 1 220KV</t>
  </si>
  <si>
    <t>ASCOM OB</t>
  </si>
  <si>
    <t>TL-TSTXEX-TSTX456</t>
  </si>
  <si>
    <t>TL-TSTXEX-TSTX452-0000064935</t>
  </si>
  <si>
    <t>TOWER T452 RWTS-TTS    220KV</t>
  </si>
  <si>
    <t>TL-TSTXEX-TSTX452</t>
  </si>
  <si>
    <t>MX5-00409229</t>
  </si>
  <si>
    <t>MX5-00064935</t>
  </si>
  <si>
    <t>T452 RWTS-TTS  220KV</t>
  </si>
  <si>
    <t>T452</t>
  </si>
  <si>
    <t>TL-YPROEX-YPRO270-0000100856</t>
  </si>
  <si>
    <t>TOWER T270 HWPS-ROTS 1 220KV</t>
  </si>
  <si>
    <t>MX5-00402164</t>
  </si>
  <si>
    <t>MX5-00100856</t>
  </si>
  <si>
    <t>T270 HWPS-ROTS 1 220KV</t>
  </si>
  <si>
    <t>TL-YPROEX-YPRO321-0000065628</t>
  </si>
  <si>
    <t>TOWER T321 YPS -ROTS 7 220KV</t>
  </si>
  <si>
    <t>MX5-00411626</t>
  </si>
  <si>
    <t>MX5-00065628</t>
  </si>
  <si>
    <t>T321 YPS -ROTS 7 220KV</t>
  </si>
  <si>
    <t>MX5-00410865</t>
  </si>
  <si>
    <t>TL-SMTXEX-SMTX026-0000119772</t>
  </si>
  <si>
    <t>TOWER T026 SMTS-TTS  2 220KV</t>
  </si>
  <si>
    <t>TL-SMTXEX-SMTX026</t>
  </si>
  <si>
    <t>MX5-00409791</t>
  </si>
  <si>
    <t>MX5-00119772</t>
  </si>
  <si>
    <t>T026 SMTS-TTS 2 220KV</t>
  </si>
  <si>
    <t>TL-NWCBEX-NWCB009</t>
  </si>
  <si>
    <t>TL-MLBAEX-MLBA018</t>
  </si>
  <si>
    <t>TL-MLBAEX-MLBA102-0000058735</t>
  </si>
  <si>
    <t>TOWER T102 MLTS-BATS 1 220KV</t>
  </si>
  <si>
    <t>TL-MLBAEX-MLBA102</t>
  </si>
  <si>
    <t>MX5-00406776</t>
  </si>
  <si>
    <t>MX5-00058735</t>
  </si>
  <si>
    <t>T102 MLTS-BATS 1 220KV</t>
  </si>
  <si>
    <t>TL-SMKXEX-SMKX082-0000087148</t>
  </si>
  <si>
    <t>TOWER T050ATTS -KTS  2 220KV</t>
  </si>
  <si>
    <t>MX5-00410863</t>
  </si>
  <si>
    <t>MX5-00087148</t>
  </si>
  <si>
    <t>T050ATTS -KTS 2 220KV</t>
  </si>
  <si>
    <t>T050A</t>
  </si>
  <si>
    <t>TL-MSDDEV-MSDD144-0000082093</t>
  </si>
  <si>
    <t>TOWER T144 MSS -DDTS 1 330KV  VIC</t>
  </si>
  <si>
    <t>TL-MSDDEV-MSDD144</t>
  </si>
  <si>
    <t>MX5-00407723</t>
  </si>
  <si>
    <t>MX5-00082093</t>
  </si>
  <si>
    <t>T144 MSS -DDTS 1 330KV VIC</t>
  </si>
  <si>
    <t>TL-YPROEX-YPRO135</t>
  </si>
  <si>
    <t>TL-YPROEX-YPRO210</t>
  </si>
  <si>
    <t>TL-YPROEX-YPRO341-0000101086</t>
  </si>
  <si>
    <t>TOWER T341 HWPS-ROTS 1 220KV</t>
  </si>
  <si>
    <t>MX5-00402231</t>
  </si>
  <si>
    <t>MX5-00101086</t>
  </si>
  <si>
    <t>T341 HWPS-ROTS 1 220KV</t>
  </si>
  <si>
    <t>TL-YPROEX-YPRO316-0000065618</t>
  </si>
  <si>
    <t>TOWER T316 YPS -ROTS 7 220KV</t>
  </si>
  <si>
    <t>MX5-00411622</t>
  </si>
  <si>
    <t>MX5-00065618</t>
  </si>
  <si>
    <t>T316 YPS -ROTS 7 220KV</t>
  </si>
  <si>
    <t>TL-TXBXEX-TXBX032-0000065949</t>
  </si>
  <si>
    <t>TOWER T032 TTS -BTS  1 220KV</t>
  </si>
  <si>
    <t>TL-TXBXEX-TXBX032</t>
  </si>
  <si>
    <t>MX5-00416218</t>
  </si>
  <si>
    <t>MX5-00065949</t>
  </si>
  <si>
    <t>T032 TTS -BTS 1 220KV</t>
  </si>
  <si>
    <t>TL-MBDDEX-MBDD073</t>
  </si>
  <si>
    <t>TL-TXKXEX-TXKX013-0000058422</t>
  </si>
  <si>
    <t>TOWER T013 TTS -KTS  2 220KV</t>
  </si>
  <si>
    <t>MX5-00410835</t>
  </si>
  <si>
    <t>MX5-00058422</t>
  </si>
  <si>
    <t>T013 TTS -KTS 2 220KV</t>
  </si>
  <si>
    <t>TL-SMKXEX-SMKX084-0000058549</t>
  </si>
  <si>
    <t>TOWER T052 TTS -KTS  2 220KV</t>
  </si>
  <si>
    <t>MX5-00058549</t>
  </si>
  <si>
    <t>T052 TTS -KTS 2 220KV</t>
  </si>
  <si>
    <t>TL-TSTXEX-TSTX446-0000064923</t>
  </si>
  <si>
    <t>TOWER T446 RWTS-TTS    220KV</t>
  </si>
  <si>
    <t>TL-TSTXEX-TSTX446</t>
  </si>
  <si>
    <t>MX5-00409223</t>
  </si>
  <si>
    <t>MX5-00064923</t>
  </si>
  <si>
    <t>T446 RWTS-TTS  220KV</t>
  </si>
  <si>
    <t>TL-TXBXEX-TXBX021-0000065927</t>
  </si>
  <si>
    <t>TOWER T021 TTS -BTS  1 220KV</t>
  </si>
  <si>
    <t>TL-TXBXEX-TXBX021</t>
  </si>
  <si>
    <t>MX5-00416207</t>
  </si>
  <si>
    <t>MX5-00065927</t>
  </si>
  <si>
    <t>T021 TTS -BTS 1 220KV</t>
  </si>
  <si>
    <t>TL-MLBAEX-MLBA076-0000058683</t>
  </si>
  <si>
    <t>TOWER T076 MLTS-BATS 1 220KV</t>
  </si>
  <si>
    <t>TL-MLBAEX-MLBA076</t>
  </si>
  <si>
    <t>MX5-00406750</t>
  </si>
  <si>
    <t>MX5-00058683</t>
  </si>
  <si>
    <t>T076 MLTS-BATS 1 220KV</t>
  </si>
  <si>
    <t>TL-YPROEX-YPRO273-0000100862</t>
  </si>
  <si>
    <t>TOWER T273 HWPS-ROTS 1 220KV</t>
  </si>
  <si>
    <t>TL-YPROEX-YPRO273</t>
  </si>
  <si>
    <t>MX5-00402167</t>
  </si>
  <si>
    <t>MX5-00100862</t>
  </si>
  <si>
    <t>T273 HWPS-ROTS 1 220KV</t>
  </si>
  <si>
    <t>TL-SMKXEX-SMKX083-0000058547</t>
  </si>
  <si>
    <t>TOWER T051 TTS -KTS  2 220KV</t>
  </si>
  <si>
    <t>TL-SMKXEX-SMKX083</t>
  </si>
  <si>
    <t>MX5-00410857</t>
  </si>
  <si>
    <t>MX5-00058547</t>
  </si>
  <si>
    <t>T051 TTS -KTS 2 220KV</t>
  </si>
  <si>
    <t>TL-YPROEX-YPRO207</t>
  </si>
  <si>
    <t>TL-TXKXEX-TXKX021</t>
  </si>
  <si>
    <t>T429</t>
  </si>
  <si>
    <t>TL-SMTXEX-SMTX005-0000114244</t>
  </si>
  <si>
    <t>TOWER T005 SMTS-TTS  2 220KV</t>
  </si>
  <si>
    <t>TL-SMTXEX-SMTX005</t>
  </si>
  <si>
    <t>MX5-00409797</t>
  </si>
  <si>
    <t>MX5-00114244</t>
  </si>
  <si>
    <t>T005 SMTS-TTS 2 220KV</t>
  </si>
  <si>
    <t>MX5-00411711</t>
  </si>
  <si>
    <t>TL-SMKXEX-SMKX081-0000058543</t>
  </si>
  <si>
    <t>TOWER T049 TTS -KTS  2 220KV</t>
  </si>
  <si>
    <t>TL-SMKXEX-SMKX081</t>
  </si>
  <si>
    <t>MX5-00058543</t>
  </si>
  <si>
    <t>T049 TTS -KTS 2 220KV</t>
  </si>
  <si>
    <t>TL-TSTXEX-TSTX448-0000065030</t>
  </si>
  <si>
    <t>TOWER T448 TSTS-TTS    220KV</t>
  </si>
  <si>
    <t>MX5-00065030</t>
  </si>
  <si>
    <t>T448 TSTS-TTS  220KV</t>
  </si>
  <si>
    <t>TL-HWCBEX-HWCB068-0000084492</t>
  </si>
  <si>
    <t>TOWER T040 HWPS-ROTS 1 220KV</t>
  </si>
  <si>
    <t>MX5-00402264</t>
  </si>
  <si>
    <t>MX5-00084492</t>
  </si>
  <si>
    <t>T040 HWPS-ROTS 1 220KV</t>
  </si>
  <si>
    <t>TL-MLBAEX-MLBA067</t>
  </si>
  <si>
    <t>TL-YPROEX-YPRO227-0000084679</t>
  </si>
  <si>
    <t>TOWER T227 HWPS-ROTS 1 220KV</t>
  </si>
  <si>
    <t>MX5-00402126</t>
  </si>
  <si>
    <t>MX5-00084679</t>
  </si>
  <si>
    <t>T227 HWPS-ROTS 1 220KV</t>
  </si>
  <si>
    <t>TL-MLBAEX-MLBA035</t>
  </si>
  <si>
    <t>TL-YPROEX-YPRO327-0000065258</t>
  </si>
  <si>
    <t>TOWER T327 YPS -ROTS 5 220KV</t>
  </si>
  <si>
    <t>MX5-00411473</t>
  </si>
  <si>
    <t>MX5-00065258</t>
  </si>
  <si>
    <t>T327 YPS -ROTS 5 220KV</t>
  </si>
  <si>
    <t>TL-YPROEX-YPRO002-0000085894</t>
  </si>
  <si>
    <t>TOWER T002 YPS -ROTS 7 220KV</t>
  </si>
  <si>
    <t>TL-YPROEX-YPRO002</t>
  </si>
  <si>
    <t>MX5-00411871</t>
  </si>
  <si>
    <t>MX5-00085894</t>
  </si>
  <si>
    <t>T002 YPS -ROTS 7 220KV</t>
  </si>
  <si>
    <t>TL-YPROEX-YPRO156</t>
  </si>
  <si>
    <t>TL-YPROEX-YPRO323-0000065250</t>
  </si>
  <si>
    <t>TOWER T323 YPS -ROTS 5 220KV</t>
  </si>
  <si>
    <t>MX5-00411469</t>
  </si>
  <si>
    <t>MX5-00065250</t>
  </si>
  <si>
    <t>T323 YPS -ROTS 5 220KV</t>
  </si>
  <si>
    <t>TL-TSTXEX-TSTX432-0000064900</t>
  </si>
  <si>
    <t>TOWER T432 RWTS-TTS    220KV</t>
  </si>
  <si>
    <t>TL-TSTXEX-TSTX432</t>
  </si>
  <si>
    <t>MX5-00409210</t>
  </si>
  <si>
    <t>MX5-00064900</t>
  </si>
  <si>
    <t>T432 RWTS-TTS  220KV</t>
  </si>
  <si>
    <t>TL-TSTXEX-TSTX426-0000064986</t>
  </si>
  <si>
    <t>TOWER T426 TSTS-TTS 220KV</t>
  </si>
  <si>
    <t>TL-TSTXEX-TSTX426</t>
  </si>
  <si>
    <t>MX5-00064986</t>
  </si>
  <si>
    <t>T426 TSTS-TTS  220KV</t>
  </si>
  <si>
    <t>TL-YPROEX-YPRO339-0000065282</t>
  </si>
  <si>
    <t>TOWER T339 YPS -ROTS 5 220KV</t>
  </si>
  <si>
    <t>MX5-00411558</t>
  </si>
  <si>
    <t>W +10</t>
  </si>
  <si>
    <t>MX5-00065282</t>
  </si>
  <si>
    <t>T339 YPS -ROTS 5 220KV</t>
  </si>
  <si>
    <t>TL-MLBAEX-MLBA106-0000058743</t>
  </si>
  <si>
    <t>TOWER T106 MLTS-BATS 1 220KV</t>
  </si>
  <si>
    <t>TL-MLBAEX-MLBA106</t>
  </si>
  <si>
    <t>MX5-00406780</t>
  </si>
  <si>
    <t>MX5-00058743</t>
  </si>
  <si>
    <t>T106 MLTS-BATS 1 220KV</t>
  </si>
  <si>
    <t>TL-MLBAEX-MLBA125</t>
  </si>
  <si>
    <t>TL-SMKXEX-SMKX075-0000058531</t>
  </si>
  <si>
    <t>TOWER T043 TTS -KTS  2 220KV</t>
  </si>
  <si>
    <t>TL-SMKXEX-SMKX075</t>
  </si>
  <si>
    <t>MX5-00058531</t>
  </si>
  <si>
    <t>T043 TTS -KTS 2 220KV</t>
  </si>
  <si>
    <t>TL-HWHWEX-HWHW004</t>
  </si>
  <si>
    <t>TL-YPROEX-YPRO141-0000086033</t>
  </si>
  <si>
    <t>TOWER T141 YPS -ROTS 7 220KV</t>
  </si>
  <si>
    <t>MX5-00411839</t>
  </si>
  <si>
    <t>MX5-00086033</t>
  </si>
  <si>
    <t>T141 YPS -ROTS 7 220KV</t>
  </si>
  <si>
    <t>TL-MLBAEX-MLBA070-0000058671</t>
  </si>
  <si>
    <t>TOWER T070 MLTS-BATS 1 220KV</t>
  </si>
  <si>
    <t>TL-MLBAEX-MLBA070</t>
  </si>
  <si>
    <t>MX5-00406744</t>
  </si>
  <si>
    <t>MX5-00058671</t>
  </si>
  <si>
    <t>T070 MLTS-BATS 1 220KV</t>
  </si>
  <si>
    <t>MX5-00403217</t>
  </si>
  <si>
    <t>TL-TSTXEX-TSTX434-0000064902</t>
  </si>
  <si>
    <t>TOWER T434 RWTS-TTS    220KV</t>
  </si>
  <si>
    <t>TL-TSTXEX-TSTX434</t>
  </si>
  <si>
    <t>MX5-00409212</t>
  </si>
  <si>
    <t>MX5-00064902</t>
  </si>
  <si>
    <t>T434 RWTS-TTS  220KV</t>
  </si>
  <si>
    <t>TL-MLBAEX-MLBA105</t>
  </si>
  <si>
    <t>TL-RORXEX-RORX405-0000060976</t>
  </si>
  <si>
    <t>TOWER T405 ROTS-RTS  1 220KV</t>
  </si>
  <si>
    <t>TL-RORXEX-RORX405</t>
  </si>
  <si>
    <t>MX5-00060976</t>
  </si>
  <si>
    <t>T405 ROTS-RTS 1 220KV</t>
  </si>
  <si>
    <t>TL-TSTXEX-TSTX468</t>
  </si>
  <si>
    <t>MX5-00406036</t>
  </si>
  <si>
    <t>TL-TXKXEX-TXKX015-0000058426</t>
  </si>
  <si>
    <t>TOWER T015 TTS -KTS  2 220KV</t>
  </si>
  <si>
    <t>TL-TXKXEX-TXKX015</t>
  </si>
  <si>
    <t>MX5-00410837</t>
  </si>
  <si>
    <t>MX5-00058426</t>
  </si>
  <si>
    <t>T015 TTS -KTS 2 220KV</t>
  </si>
  <si>
    <t>TL-RORXEX-RORX415-0000060986</t>
  </si>
  <si>
    <t>TOWER T415 ROTS-RTS  1 220KV</t>
  </si>
  <si>
    <t>TL-RORXEX-RORX415</t>
  </si>
  <si>
    <t>HS +45</t>
  </si>
  <si>
    <t>MX5-00060986</t>
  </si>
  <si>
    <t>T415 ROTS-RTS 1 220KV</t>
  </si>
  <si>
    <t>TL-SMKXEX-SMKX071</t>
  </si>
  <si>
    <t>TL-SMKXEX-SMKX071-0000058521</t>
  </si>
  <si>
    <t>TOWER T038 TTS -KTS  2 220KV</t>
  </si>
  <si>
    <t>MX5-00058521</t>
  </si>
  <si>
    <t>T038 TTS -KTS 2 220KV</t>
  </si>
  <si>
    <t>TL-SMKXEX-SMKX076-0000058483</t>
  </si>
  <si>
    <t>TOWER T044 TTS -KTS  1 220KV</t>
  </si>
  <si>
    <t>MX5-00410793</t>
  </si>
  <si>
    <t>MX5-00058483</t>
  </si>
  <si>
    <t>T044 TTS -KTS 1 220KV</t>
  </si>
  <si>
    <t>TL-YPROEX-YPRO187-0000085581</t>
  </si>
  <si>
    <t>TOWER T187 YPS -ROTS 5 220KV</t>
  </si>
  <si>
    <t>MX5-00411495</t>
  </si>
  <si>
    <t>MX5-00085581</t>
  </si>
  <si>
    <t>T187 YPS -ROTS 5 220KV</t>
  </si>
  <si>
    <t>TL-MLBAEX-MLBA071</t>
  </si>
  <si>
    <t>TL-MLBAEX-MLBA135</t>
  </si>
  <si>
    <t>MX5-00401975</t>
  </si>
  <si>
    <t>TL-MLBAEX-MLBA152</t>
  </si>
  <si>
    <t>TL-MLBAEX-MLBA088</t>
  </si>
  <si>
    <t>TL-SMTXEX-SMTX017-0000061394</t>
  </si>
  <si>
    <t>TOWER T017 SMTS-TTS  1 220KV</t>
  </si>
  <si>
    <t>TL-SMTXEX-SMTX017</t>
  </si>
  <si>
    <t>MX5-00061394</t>
  </si>
  <si>
    <t>T017 SMTS-TTS 1 220KV</t>
  </si>
  <si>
    <t>TL-MLBAEX-MLBA065</t>
  </si>
  <si>
    <t>TL-TSTXEX-TSTX453-0000064937</t>
  </si>
  <si>
    <t>TOWER T453 RWTS-TTS    220KV</t>
  </si>
  <si>
    <t>TL-TSTXEX-TSTX453</t>
  </si>
  <si>
    <t>MX5-00409230</t>
  </si>
  <si>
    <t>MX5-00064937</t>
  </si>
  <si>
    <t>T453 RWTS-TTS  220KV</t>
  </si>
  <si>
    <t>MX5-00403219</t>
  </si>
  <si>
    <t>TL-MLBAEX-MLBA108-0000058747</t>
  </si>
  <si>
    <t>TOWER T108 MLTS-BATS 1 220KV</t>
  </si>
  <si>
    <t>TL-MLBAEX-MLBA108</t>
  </si>
  <si>
    <t>MX5-00406782</t>
  </si>
  <si>
    <t>MX5-00058747</t>
  </si>
  <si>
    <t>T108 MLTS-BATS 1 220KV</t>
  </si>
  <si>
    <t>TL-TSTXEX-TSTX443-0000360875</t>
  </si>
  <si>
    <t>TOWER T443 RWTS-TTS    220KV</t>
  </si>
  <si>
    <t>MX5-00409244</t>
  </si>
  <si>
    <t>MX5-00360875</t>
  </si>
  <si>
    <t>T443 RWTS-TTS  220KV</t>
  </si>
  <si>
    <t>TL-MLBAEX-MLBA154</t>
  </si>
  <si>
    <t>TL-SMKXEX-SMKX084-0000058499</t>
  </si>
  <si>
    <t>TOWER T052 TTS -KTS  1 220KV</t>
  </si>
  <si>
    <t>MX5-00410801</t>
  </si>
  <si>
    <t>MX5-00058499</t>
  </si>
  <si>
    <t>T052 TTS -KTS 1 220KV</t>
  </si>
  <si>
    <t>TL-MLBAEX-MLBA110</t>
  </si>
  <si>
    <t>TL-TXBXEX-TXBX028-0000065941</t>
  </si>
  <si>
    <t>TOWER T028 TTS -BTS  1 220KV</t>
  </si>
  <si>
    <t>TL-TXBXEX-TXBX028</t>
  </si>
  <si>
    <t>MX5-00416214</t>
  </si>
  <si>
    <t>MX5-00065941</t>
  </si>
  <si>
    <t>T028 TTS -BTS 1 220KV</t>
  </si>
  <si>
    <t>TL-YPROEX-YPRO160</t>
  </si>
  <si>
    <t>TL-YPROEX-YPRO154</t>
  </si>
  <si>
    <t>TL-YPROEX-YPRO202-0000085596</t>
  </si>
  <si>
    <t>TOWER T202 YPS -ROTS 5 220KV</t>
  </si>
  <si>
    <t>TL-YPROEX-YPRO202</t>
  </si>
  <si>
    <t>MX5-00411507</t>
  </si>
  <si>
    <t>MX5-00085596</t>
  </si>
  <si>
    <t>T202 YPS -ROTS 5 220KV</t>
  </si>
  <si>
    <t>TL-TSTXEX-TSTX449-0000064929</t>
  </si>
  <si>
    <t>TOWER T449 RWTS-TTS    220KV</t>
  </si>
  <si>
    <t>TL-TSTXEX-TSTX449</t>
  </si>
  <si>
    <t>MX5-00409185</t>
  </si>
  <si>
    <t>MX5-00064929</t>
  </si>
  <si>
    <t>T449 RWTS-TTS  220KV</t>
  </si>
  <si>
    <t>TL-YPROEX-YPRO313-0000100952</t>
  </si>
  <si>
    <t>TOWER T313 HWPS-ROTS 1 220KV</t>
  </si>
  <si>
    <t>MX5-00402203</t>
  </si>
  <si>
    <t>MX5-00100952</t>
  </si>
  <si>
    <t>T313 HWPS-ROTS 1 220KV</t>
  </si>
  <si>
    <t>TL-ROSVEX-ROSV003-0000061083</t>
  </si>
  <si>
    <t>TOWER T003 ROTS-SVTS 1 220KV</t>
  </si>
  <si>
    <t>TL-ROSVEX-ROSV003</t>
  </si>
  <si>
    <t>MX5-00061083</t>
  </si>
  <si>
    <t>T003 ROTS-SVTS 1 220KV</t>
  </si>
  <si>
    <t>TL-SMTXEX-SMTX013-0000061390</t>
  </si>
  <si>
    <t>TOWER T013 SMTS-TTS  1 220KV</t>
  </si>
  <si>
    <t>MX5-00409751</t>
  </si>
  <si>
    <t>MX5-00061390</t>
  </si>
  <si>
    <t>T013 SMTS-TTS 1 220KV</t>
  </si>
  <si>
    <t>TL-MLBAEX-MLBA064-0000058659</t>
  </si>
  <si>
    <t>TOWER T064 MLTS-BATS 1 220KV</t>
  </si>
  <si>
    <t>TL-MLBAEX-MLBA064</t>
  </si>
  <si>
    <t>MX5-00406738</t>
  </si>
  <si>
    <t>MX5-00058659</t>
  </si>
  <si>
    <t>T064 MLTS-BATS 1 220KV</t>
  </si>
  <si>
    <t>TL-YPROEX-YPRO343-0000119736</t>
  </si>
  <si>
    <t>TOWER T343 YPS -ROTS 7 220KV</t>
  </si>
  <si>
    <t>MX5-00411712</t>
  </si>
  <si>
    <t>MX5-00119736</t>
  </si>
  <si>
    <t>T343 YPS -ROTS 7 220KV</t>
  </si>
  <si>
    <t>TL-MLBAEX-MLBA036-0000058603</t>
  </si>
  <si>
    <t>TOWER T036 MLTS-BATS 1 220KV</t>
  </si>
  <si>
    <t>TL-MLBAEX-MLBA036</t>
  </si>
  <si>
    <t>MX5-00406710</t>
  </si>
  <si>
    <t>MX5-00058603</t>
  </si>
  <si>
    <t>T036 MLTS-BATS 1 220KV</t>
  </si>
  <si>
    <t>TL-SMTXEX-SMTX015-0000061392</t>
  </si>
  <si>
    <t>TOWER T015 SMTS-TTS  1 220KV</t>
  </si>
  <si>
    <t>TL-SMTXEX-SMTX015</t>
  </si>
  <si>
    <t>MX5-00409753</t>
  </si>
  <si>
    <t>MX5-00061392</t>
  </si>
  <si>
    <t>T015 SMTS-TTS 1 220KV</t>
  </si>
  <si>
    <t>TL-YPROEX-YPRO259-0000100834</t>
  </si>
  <si>
    <t>TOWER T259 HWPS-ROTS 1 220KV</t>
  </si>
  <si>
    <t>MX5-00402154</t>
  </si>
  <si>
    <t>MX5-00100834</t>
  </si>
  <si>
    <t>T259 HWPS-ROTS 1 220KV</t>
  </si>
  <si>
    <t>TL-YPROEX-YPRO263-0000065129</t>
  </si>
  <si>
    <t>TOWER T263 YPS -ROTS 5 220KV</t>
  </si>
  <si>
    <t>MX5-00411463</t>
  </si>
  <si>
    <t>MX5-00065129</t>
  </si>
  <si>
    <t>T263 YPS -ROTS 5 220KV</t>
  </si>
  <si>
    <t>MX5-00409189</t>
  </si>
  <si>
    <t>TL-YPROEX-YPRO153</t>
  </si>
  <si>
    <t>TL-TXKXEX-TXKX023</t>
  </si>
  <si>
    <t>TL-TXKXEX-TXKX008-0000058412</t>
  </si>
  <si>
    <t>TOWER T008 TTS -KTS  2 220KV</t>
  </si>
  <si>
    <t>TL-TXKXEX-TXKX008</t>
  </si>
  <si>
    <t>MX5-00410870</t>
  </si>
  <si>
    <t>MX5-00058412</t>
  </si>
  <si>
    <t>T008 TTS -KTS 2 220KV</t>
  </si>
  <si>
    <t>TL-MLBAEX-MLBA016-0000058563</t>
  </si>
  <si>
    <t>TOWER T016 MLTS-BATS 1 220KV</t>
  </si>
  <si>
    <t>MX5-00406834</t>
  </si>
  <si>
    <t>LB</t>
  </si>
  <si>
    <t>MX5-00058563</t>
  </si>
  <si>
    <t>T016 MLTS-BATS 1 220KV</t>
  </si>
  <si>
    <t>TL-YPROEX-YPRO203-0000085597</t>
  </si>
  <si>
    <t>TOWER T203 YPS -ROTS 5 220KV</t>
  </si>
  <si>
    <t>MX5-00411508</t>
  </si>
  <si>
    <t>MX5-00085597</t>
  </si>
  <si>
    <t>T203 YPS -ROTS 5 220KV</t>
  </si>
  <si>
    <t>TL-YPROEX-YPRO325-0000056941</t>
  </si>
  <si>
    <t>TOWER T043 HWTS-ROTS 3R500KV</t>
  </si>
  <si>
    <t>MX5-00056941</t>
  </si>
  <si>
    <t>T043 HWTS-ROTS 3R500KV</t>
  </si>
  <si>
    <t>TL-YPROEX-YPRO248</t>
  </si>
  <si>
    <t>TL-YPROEX-YPRO145-0000086037</t>
  </si>
  <si>
    <t>TOWER T145 YPS -ROTS 7 220KV</t>
  </si>
  <si>
    <t>TL-YPROEX-YPRO145</t>
  </si>
  <si>
    <t>MX5-00411843</t>
  </si>
  <si>
    <t>MX5-00086037</t>
  </si>
  <si>
    <t>T145 YPS -ROTS 7 220KV</t>
  </si>
  <si>
    <t>TL-YPROEX-YPRO341-0000065286</t>
  </si>
  <si>
    <t>TOWER T341 YPS -ROTS 5 220KV</t>
  </si>
  <si>
    <t>MX5-00411560</t>
  </si>
  <si>
    <t>MX5-00065286</t>
  </si>
  <si>
    <t>T341 YPS -ROTS 5 220KV</t>
  </si>
  <si>
    <t>MX5-00408560</t>
  </si>
  <si>
    <t>MX5-00408190</t>
  </si>
  <si>
    <t>TL-YPROEX-YPRO311-0000065608</t>
  </si>
  <si>
    <t>TOWER T311 YPS -ROTS 7 220KV</t>
  </si>
  <si>
    <t>TL-YPROEX-YPRO311</t>
  </si>
  <si>
    <t>MX5-00411618</t>
  </si>
  <si>
    <t>MX5-00065608</t>
  </si>
  <si>
    <t>T311 YPS -ROTS 7 220KV</t>
  </si>
  <si>
    <t>MX5-00409742</t>
  </si>
  <si>
    <t>TL-ROSVEX-ROSV020-0000061100</t>
  </si>
  <si>
    <t>TOWER T020 ROTS-SVTS 1 220KV</t>
  </si>
  <si>
    <t>TL-ROSVEX-ROSV020</t>
  </si>
  <si>
    <t>MX5-00061100</t>
  </si>
  <si>
    <t>T020 ROTS-SVTS 1 220KV</t>
  </si>
  <si>
    <t>TL-YPROEX-YPRO271-0000100858</t>
  </si>
  <si>
    <t>TOWER T271 HWPS-ROTS 1 220KV</t>
  </si>
  <si>
    <t>TL-YPROEX-YPRO271</t>
  </si>
  <si>
    <t>MX5-00402165</t>
  </si>
  <si>
    <t>MX5-00100858</t>
  </si>
  <si>
    <t>T271 HWPS-ROTS 1 220KV</t>
  </si>
  <si>
    <t>TL-YPROEX-YPRO326-0000065638</t>
  </si>
  <si>
    <t>TOWER T326 YPS -ROTS 7 220KV</t>
  </si>
  <si>
    <t>MX5-00411631</t>
  </si>
  <si>
    <t>MX5-00065638</t>
  </si>
  <si>
    <t>T326 YPS -ROTS 7 220KV</t>
  </si>
  <si>
    <t>TL-HWCBEX-HWCB070</t>
  </si>
  <si>
    <t>TL-MLBAEX-MLBA135-0000058801</t>
  </si>
  <si>
    <t>TOWER T135 MLTS-BATS 1 220KV</t>
  </si>
  <si>
    <t>MX5-00406809</t>
  </si>
  <si>
    <t>MX5-00058801</t>
  </si>
  <si>
    <t>T135 MLTS-BATS 1 220KV</t>
  </si>
  <si>
    <t>TL-HWROEX-HWRO070-0000084522</t>
  </si>
  <si>
    <t>TOWER T070 HWPS-ROTS 1 220KV</t>
  </si>
  <si>
    <t>TL-HWROEX-HWRO070</t>
  </si>
  <si>
    <t>MX5-00402294</t>
  </si>
  <si>
    <t>MX5-00084522</t>
  </si>
  <si>
    <t>T070 HWPS-ROTS 1 220KV</t>
  </si>
  <si>
    <t>TL-YPROEX-YPRO005</t>
  </si>
  <si>
    <t>TL-YPROEX-YPRO268-0000100852</t>
  </si>
  <si>
    <t>TOWER T268 HWPS-ROTS 1 220KV</t>
  </si>
  <si>
    <t>MX5-00402162</t>
  </si>
  <si>
    <t>MX5-00100852</t>
  </si>
  <si>
    <t>T268 HWPS-ROTS 1 220KV</t>
  </si>
  <si>
    <t>MX5-00409217</t>
  </si>
  <si>
    <t>TL-RORXEX-RORX396-0000060967</t>
  </si>
  <si>
    <t>TOWER T396 ROTS-RTS  1 220KV</t>
  </si>
  <si>
    <t>TL-RORXEX-RORX396</t>
  </si>
  <si>
    <t>MX5-00060967</t>
  </si>
  <si>
    <t>T396 ROTS-RTS 1 220KV</t>
  </si>
  <si>
    <t>TL-MLBAEX-MLBA157</t>
  </si>
  <si>
    <t>TL-HWHWEX-HWHW004-0000084422</t>
  </si>
  <si>
    <t>TOWER T004 HWPS-JLTS 3 220KV</t>
  </si>
  <si>
    <t>MX5-00402031</t>
  </si>
  <si>
    <t>MX5-00084422</t>
  </si>
  <si>
    <t>T004 HWPS-JLTS 3 220KV</t>
  </si>
  <si>
    <t>TL-HWCBEX-HWCB072</t>
  </si>
  <si>
    <t>TL-TSTXEX-TSTX451-0000064933</t>
  </si>
  <si>
    <t>TOWER T451 RWTS-TTS    220KV</t>
  </si>
  <si>
    <t>TL-TSTXEX-TSTX451</t>
  </si>
  <si>
    <t>MX5-00409187</t>
  </si>
  <si>
    <t>MX5-00064933</t>
  </si>
  <si>
    <t>T451 RWTS-TTS  220KV</t>
  </si>
  <si>
    <t>TL-MLBAEX-MLBA033</t>
  </si>
  <si>
    <t>TL-YPROEX-YPRO329-0000056949</t>
  </si>
  <si>
    <t>TOWER T047 HWTS-ROTS 3R500KV</t>
  </si>
  <si>
    <t>MX5-00403226</t>
  </si>
  <si>
    <t>MX5-00056949</t>
  </si>
  <si>
    <t>T047 HWTS-ROTS 3R500KV</t>
  </si>
  <si>
    <t>TL-YPROEX-YPRO146</t>
  </si>
  <si>
    <t>TL-MSDDEV-MSDD146</t>
  </si>
  <si>
    <t>TL-YPROEX-YPRO308</t>
  </si>
  <si>
    <t>TL-MLBAEX-MLBA128-0000058787</t>
  </si>
  <si>
    <t>TOWER T128 MLTS-BATS 1 220KV</t>
  </si>
  <si>
    <t>TL-MLBAEX-MLBA128</t>
  </si>
  <si>
    <t>MX5-00406802</t>
  </si>
  <si>
    <t>MX5-00058787</t>
  </si>
  <si>
    <t>T128 MLTS-BATS 1 220KV</t>
  </si>
  <si>
    <t>TL-YPROEX-YPRO300-0000065586</t>
  </si>
  <si>
    <t>TOWER T300 YPS -ROTS 7 220KV</t>
  </si>
  <si>
    <t>MX5-00411610</t>
  </si>
  <si>
    <t>Y +15</t>
  </si>
  <si>
    <t>MX5-00065586</t>
  </si>
  <si>
    <t>T300 YPS -ROTS 7 220KV</t>
  </si>
  <si>
    <t>TL-TXBXEX-TXBX025-0000065935</t>
  </si>
  <si>
    <t>TOWER T025 TTS -BTS  1 220KV</t>
  </si>
  <si>
    <t>TL-TXBXEX-TXBX025</t>
  </si>
  <si>
    <t>MX5-00410740</t>
  </si>
  <si>
    <t>MX5-00065935</t>
  </si>
  <si>
    <t>T025 TTS -BTS 1 220KV</t>
  </si>
  <si>
    <t>TL-YPROEX-YPRO243-0000085637</t>
  </si>
  <si>
    <t>TOWER T243 YPS -ROTS 5 220KV</t>
  </si>
  <si>
    <t>MX5-00411540</t>
  </si>
  <si>
    <t>MX5-00085637</t>
  </si>
  <si>
    <t>T243 YPS -ROTS 5 220KV</t>
  </si>
  <si>
    <t>TL-MLBAEX-MLBA100-0000058731</t>
  </si>
  <si>
    <t>TOWER T100 MLTS-BATS 1 220KV</t>
  </si>
  <si>
    <t>TL-MLBAEX-MLBA100</t>
  </si>
  <si>
    <t>MX5-00406774</t>
  </si>
  <si>
    <t>MX5-00058731</t>
  </si>
  <si>
    <t>T100 MLTS-BATS 1 220KV</t>
  </si>
  <si>
    <t>TL-YPROEX-YPRO192-0000085586</t>
  </si>
  <si>
    <t>TOWER T192 YPS -ROTS 5 220KV</t>
  </si>
  <si>
    <t>MX5-00411499</t>
  </si>
  <si>
    <t>MX5-00085586</t>
  </si>
  <si>
    <t>T192 YPS -ROTS 5 220KV</t>
  </si>
  <si>
    <t>TL-RORXEX-RORX420-0000060991</t>
  </si>
  <si>
    <t>TOWER T420 ROTS-RTS  1 220KV</t>
  </si>
  <si>
    <t>TL-RORXEX-RORX420</t>
  </si>
  <si>
    <t>MX5-00060991</t>
  </si>
  <si>
    <t>T420 ROTS-RTS 1 220KV</t>
  </si>
  <si>
    <t>TL-MSDDEV-MSDD145-0000082094</t>
  </si>
  <si>
    <t>TOWER T145 MSS -DDTS 1 330KV  VIC</t>
  </si>
  <si>
    <t>TL-MSDDEV-MSDD145</t>
  </si>
  <si>
    <t>MX5-00407724</t>
  </si>
  <si>
    <t>MX5-00082094</t>
  </si>
  <si>
    <t>T145 MSS -DDTS 1 330KV VIC</t>
  </si>
  <si>
    <t>TL-YPROEX-YPRO132</t>
  </si>
  <si>
    <t>TL-KXBLEX-KXBL046-0000058077</t>
  </si>
  <si>
    <t>TOWER T046 KTS -BLTS 1 220KV</t>
  </si>
  <si>
    <t>TL-KXBLEX-KXBL046</t>
  </si>
  <si>
    <t>MX5-00406104</t>
  </si>
  <si>
    <t>MX5-00058077</t>
  </si>
  <si>
    <t>T046 KTS -BLTS 1 220KV</t>
  </si>
  <si>
    <t>TL-TSTXEX-TSTX461</t>
  </si>
  <si>
    <t>TL-NWCBEX-NWCB011</t>
  </si>
  <si>
    <t>TL-TXKXEX-TXKX019</t>
  </si>
  <si>
    <t>TL-MLBAEX-MLBA062-0000058655</t>
  </si>
  <si>
    <t>TOWER T062 MLTS-BATS 1 220KV</t>
  </si>
  <si>
    <t>TL-MLBAEX-MLBA062</t>
  </si>
  <si>
    <t>MX5-00406736</t>
  </si>
  <si>
    <t>MX5-00058655</t>
  </si>
  <si>
    <t>T062 MLTS-BATS 1 220KV</t>
  </si>
  <si>
    <t>TL-YPROEX-YPRO170</t>
  </si>
  <si>
    <t>TL-TSTXEX-TSTX435-0000064903</t>
  </si>
  <si>
    <t>TOWER T435 RWTS-TTS    220KV</t>
  </si>
  <si>
    <t>MX5-00409172</t>
  </si>
  <si>
    <t>MX5-00064903</t>
  </si>
  <si>
    <t>T435 RWTS-TTS  220KV</t>
  </si>
  <si>
    <t>TL-MLBAEX-MLBA147-0000058825</t>
  </si>
  <si>
    <t>TOWER T147 MLTS-BATS 1 220KV</t>
  </si>
  <si>
    <t>TL-MLBAEX-MLBA147</t>
  </si>
  <si>
    <t>MX5-00406821</t>
  </si>
  <si>
    <t>MX5-00058825</t>
  </si>
  <si>
    <t>T147 MLTS-BATS 1 220KV</t>
  </si>
  <si>
    <t>TL-HWCBEX-HWCB062-0000084486</t>
  </si>
  <si>
    <t>TOWER T034 HWPS-ROTS 1 220KV</t>
  </si>
  <si>
    <t>TL-HWCBEX-HWCB062</t>
  </si>
  <si>
    <t>MX5-00402258</t>
  </si>
  <si>
    <t>MX5-00084486</t>
  </si>
  <si>
    <t>T034 HWPS-ROTS 1 220KV</t>
  </si>
  <si>
    <t>TL-YPROEX-YPRO237</t>
  </si>
  <si>
    <t>TL-TSTXEX-TSTX440</t>
  </si>
  <si>
    <t>TL-SMTXEX-SMTX010-0000061387</t>
  </si>
  <si>
    <t>TOWER T010 SMTS-TTS  1 220KV</t>
  </si>
  <si>
    <t>TL-SMTXEX-SMTX010</t>
  </si>
  <si>
    <t>MX5-00409748</t>
  </si>
  <si>
    <t>MX5-00061387</t>
  </si>
  <si>
    <t>T010 SMTS-TTS 1 220KV</t>
  </si>
  <si>
    <t>TL-HWCBEX-HWCB073-0000084497</t>
  </si>
  <si>
    <t>TOWER T045 HWPS-ROTS 1 220KV</t>
  </si>
  <si>
    <t>MX5-00402269</t>
  </si>
  <si>
    <t>MX5-00084497</t>
  </si>
  <si>
    <t>T045 HWPS-ROTS 1 220KV</t>
  </si>
  <si>
    <t>TL-YPROEX-YPRO336-0000101063</t>
  </si>
  <si>
    <t>TOWER T336 HWPS-ROTS 1 220KV</t>
  </si>
  <si>
    <t>MX5-00402226</t>
  </si>
  <si>
    <t>MX5-00101063</t>
  </si>
  <si>
    <t>T336 HWPS-ROTS 1 220KV</t>
  </si>
  <si>
    <t>K +0</t>
  </si>
  <si>
    <t>TL-MLBAEX-MLBA142</t>
  </si>
  <si>
    <t>TL-YPROEX-YPRO195</t>
  </si>
  <si>
    <t>TL-MLBAEX-MLBA021-0000058573</t>
  </si>
  <si>
    <t>TOWER T021 MLTS-BATS 1 220KV</t>
  </si>
  <si>
    <t>TL-MLBAEX-MLBA021</t>
  </si>
  <si>
    <t>MX5-00406695</t>
  </si>
  <si>
    <t>MX5-00058573</t>
  </si>
  <si>
    <t>T021 MLTS-BATS 1 220KV</t>
  </si>
  <si>
    <t>TL-RORXEX-RORX368-0000060939</t>
  </si>
  <si>
    <t>TOWER T368 ROTS-RTS  1 220KV</t>
  </si>
  <si>
    <t>TL-RORXEX-RORX368</t>
  </si>
  <si>
    <t>MX5-00060939</t>
  </si>
  <si>
    <t>T368 ROTS-RTS 1 220KV</t>
  </si>
  <si>
    <t>TL-SMKXEX-SMKX067-0000058513</t>
  </si>
  <si>
    <t>TOWER T034 TTS -KTS  2 220KV</t>
  </si>
  <si>
    <t>MX5-00410808</t>
  </si>
  <si>
    <t>MX5-00058513</t>
  </si>
  <si>
    <t>T034 TTS -KTS 2 220KV</t>
  </si>
  <si>
    <t>TL-MLBAEX-MLBA074-0000058679</t>
  </si>
  <si>
    <t>TOWER T074 MLTS-BATS 1 220KV</t>
  </si>
  <si>
    <t>TL-MLBAEX-MLBA074</t>
  </si>
  <si>
    <t>MX5-00406748</t>
  </si>
  <si>
    <t>MX5-00058679</t>
  </si>
  <si>
    <t>T074 MLTS-BATS 1 220KV</t>
  </si>
  <si>
    <t>MX5-00410674</t>
  </si>
  <si>
    <t>TL-YPROEX-YPRO330-0000065264</t>
  </si>
  <si>
    <t>TOWER T330 YPS -ROTS 5 220KV</t>
  </si>
  <si>
    <t>MX5-00411476</t>
  </si>
  <si>
    <t>MX5-00065264</t>
  </si>
  <si>
    <t>T330 YPS -ROTS 5 220KV</t>
  </si>
  <si>
    <t>MX5-00409757</t>
  </si>
  <si>
    <t>TL-MLBAEX-MLBA027</t>
  </si>
  <si>
    <t>TL-TSTXEX-TSTX460</t>
  </si>
  <si>
    <t>TL-YPROEX-YPRO131-0000086023</t>
  </si>
  <si>
    <t>TOWER T131 YPS -ROTS 7 220KV</t>
  </si>
  <si>
    <t>TL-YPROEX-YPRO131</t>
  </si>
  <si>
    <t>MX5-00411831</t>
  </si>
  <si>
    <t>MX5-00086023</t>
  </si>
  <si>
    <t>T131 YPS -ROTS 7 220KV</t>
  </si>
  <si>
    <t>TL-YPROEX-YPRO241</t>
  </si>
  <si>
    <t>TL-SYKXEX-SYKX105-0000119782</t>
  </si>
  <si>
    <t>TOWER T105 SYTS-KTS    500KV</t>
  </si>
  <si>
    <t>TL-SYKXEX-SYKX105</t>
  </si>
  <si>
    <t>MX5-00409842</t>
  </si>
  <si>
    <t>MX5-00119782</t>
  </si>
  <si>
    <t>T105 SYTS-KTS  500KV</t>
  </si>
  <si>
    <t>TL-ROSVEX-ROSV017-0000061097</t>
  </si>
  <si>
    <t>TOWER T017 ROTS-SVTS 1 220KV</t>
  </si>
  <si>
    <t>TL-ROSVEX-ROSV017</t>
  </si>
  <si>
    <t>MX5-00408962</t>
  </si>
  <si>
    <t>MX5-00061097</t>
  </si>
  <si>
    <t>T017 ROTS-SVTS 1 220KV</t>
  </si>
  <si>
    <t>TL-YPROEX-YPRO252-0000100820</t>
  </si>
  <si>
    <t>TOWER T252 HWPS-ROTS 1 220KV</t>
  </si>
  <si>
    <t>MX5-00402148</t>
  </si>
  <si>
    <t>MX5-00100820</t>
  </si>
  <si>
    <t>T252 HWPS-ROTS 1 220KV</t>
  </si>
  <si>
    <t>TL-YPROEX-YPRO215</t>
  </si>
  <si>
    <t>TL-YPROEX-YPRO322-0000100995</t>
  </si>
  <si>
    <t>TOWER T322 HWPS-ROTS 1 220KV</t>
  </si>
  <si>
    <t>MX5-00402212</t>
  </si>
  <si>
    <t>MX5-00100995</t>
  </si>
  <si>
    <t>T322 HWPS-ROTS 1 220KV</t>
  </si>
  <si>
    <t>TL-NPFXEX-NPFX104-0000118239</t>
  </si>
  <si>
    <t>TOWER T104 CBTS-FTS  1  66KV</t>
  </si>
  <si>
    <t>TL-NPFXEX-NPFX104</t>
  </si>
  <si>
    <t>MX5-00398009</t>
  </si>
  <si>
    <t>MX5-00118239</t>
  </si>
  <si>
    <t>T104 CBTS-FTS 1 66KV</t>
  </si>
  <si>
    <t>TL-YPROEX-YPRO225-0000085619</t>
  </si>
  <si>
    <t>TOWER T225 YPS -ROTS 5 220KV</t>
  </si>
  <si>
    <t>MX5-00411525</t>
  </si>
  <si>
    <t>MX5-00085619</t>
  </si>
  <si>
    <t>T225 YPS -ROTS 5 220KV</t>
  </si>
  <si>
    <t>TL-HWMWEX-HWMW010-0000084448</t>
  </si>
  <si>
    <t>TOWER T010 HWPS-MWTS   220KV</t>
  </si>
  <si>
    <t>TL-HWMWEX-HWMW010</t>
  </si>
  <si>
    <t>MX5-00402075</t>
  </si>
  <si>
    <t>MX5-00084448</t>
  </si>
  <si>
    <t>T010 HWPS-MWTS  220KV</t>
  </si>
  <si>
    <t>TL-SMTXEX-SMTX011-0000061388</t>
  </si>
  <si>
    <t>TOWER T011 SMTS-TTS  1 220KV</t>
  </si>
  <si>
    <t>MX5-00061388</t>
  </si>
  <si>
    <t>T011 SMTS-TTS 1 220KV</t>
  </si>
  <si>
    <t>TL-YPROEX-YPRO151-0000086043</t>
  </si>
  <si>
    <t>TOWER T151 YPS -ROTS 7 220KV</t>
  </si>
  <si>
    <t>TL-YPROEX-YPRO151</t>
  </si>
  <si>
    <t>MX5-00411848</t>
  </si>
  <si>
    <t>MX5-00086043</t>
  </si>
  <si>
    <t>T151 YPS -ROTS 7 220KV</t>
  </si>
  <si>
    <t>TL-TSTXEX-TSTX460-0000064951</t>
  </si>
  <si>
    <t>TOWER T460 RWTS-TTS    220KV</t>
  </si>
  <si>
    <t>MX5-00409195</t>
  </si>
  <si>
    <t>MX5-00064951</t>
  </si>
  <si>
    <t>T460 RWTS-TTS  220KV</t>
  </si>
  <si>
    <t>TL-YPROEX-YPRO334-0000065654</t>
  </si>
  <si>
    <t>TOWER T334 YPS -ROTS 7 220KV</t>
  </si>
  <si>
    <t>MX5-00411714</t>
  </si>
  <si>
    <t>YY +0</t>
  </si>
  <si>
    <t>MX5-00065654</t>
  </si>
  <si>
    <t>T334 YPS -ROTS 7 220KV</t>
  </si>
  <si>
    <t>TL-MLBAEX-MLBA143-0000058817</t>
  </si>
  <si>
    <t>TOWER T143 MLTS-BATS 1 220KV</t>
  </si>
  <si>
    <t>TL-MLBAEX-MLBA143</t>
  </si>
  <si>
    <t>MX5-00406817</t>
  </si>
  <si>
    <t>MX5-00058817</t>
  </si>
  <si>
    <t>T143 MLTS-BATS 1 220KV</t>
  </si>
  <si>
    <t>TL-YPROEX-YPRO134-0000086026</t>
  </si>
  <si>
    <t>TOWER T134 YPS -ROTS 7 220KV</t>
  </si>
  <si>
    <t>TL-YPROEX-YPRO134</t>
  </si>
  <si>
    <t>MX5-00411833</t>
  </si>
  <si>
    <t>MX5-00086026</t>
  </si>
  <si>
    <t>T134 YPS -ROTS 7 220KV</t>
  </si>
  <si>
    <t>TL-YPROEX-YPRO307-0000100930</t>
  </si>
  <si>
    <t>TOWER T307 HWPS-ROTS 1 220KV</t>
  </si>
  <si>
    <t>TL-YPROEX-YPRO307</t>
  </si>
  <si>
    <t>MX5-00402197</t>
  </si>
  <si>
    <t>MX5-00100930</t>
  </si>
  <si>
    <t>T307 HWPS-ROTS 1 220KV</t>
  </si>
  <si>
    <t>TL-YPROEX-YPRO319-0000065624</t>
  </si>
  <si>
    <t>TOWER T319 YPS -ROTS 7 220KV</t>
  </si>
  <si>
    <t>MX5-00411624</t>
  </si>
  <si>
    <t>MX5-00065624</t>
  </si>
  <si>
    <t>T319 YPS -ROTS 7 220KV</t>
  </si>
  <si>
    <t>TL-TSTXEX-TSTX450-0000064931</t>
  </si>
  <si>
    <t>TOWER T450 RWTS-TTS    220KV</t>
  </si>
  <si>
    <t>MX5-00409227</t>
  </si>
  <si>
    <t>MX5-00064931</t>
  </si>
  <si>
    <t>T450 RWTS-TTS  220KV</t>
  </si>
  <si>
    <t>X +25</t>
  </si>
  <si>
    <t>TL-MLBAEX-MLBA111-0000058753</t>
  </si>
  <si>
    <t>TOWER T111 MLTS-BATS 1 220KV</t>
  </si>
  <si>
    <t>TL-MLBAEX-MLBA111</t>
  </si>
  <si>
    <t>MX5-00406785</t>
  </si>
  <si>
    <t>MX5-00058753</t>
  </si>
  <si>
    <t>T111 MLTS-BATS 1 220KV</t>
  </si>
  <si>
    <t>MX5-00402040</t>
  </si>
  <si>
    <t>TL-MLBAEX-MLBA040</t>
  </si>
  <si>
    <t>TL-YPROEX-YPRO235</t>
  </si>
  <si>
    <t>TL-TSTXEX-TSTX429</t>
  </si>
  <si>
    <t>TL-MLBAEX-MLBA044</t>
  </si>
  <si>
    <t>TL-YPROEX-YPRO232-0000085626</t>
  </si>
  <si>
    <t>TOWER T232 YPS -ROTS 5 220KV</t>
  </si>
  <si>
    <t>TL-YPROEX-YPRO232</t>
  </si>
  <si>
    <t>MX5-00411529</t>
  </si>
  <si>
    <t>MX5-00085626</t>
  </si>
  <si>
    <t>T232 YPS -ROTS 5 220KV</t>
  </si>
  <si>
    <t>TL-TXKXEX-TXKX025</t>
  </si>
  <si>
    <t>TL-KXGXEX-KXGX163</t>
  </si>
  <si>
    <t>TL-MLBAEX-MLBA146</t>
  </si>
  <si>
    <t>TL-MLBAEX-MLBA130-0000058791</t>
  </si>
  <si>
    <t>TOWER T130 MLTS-BATS 1 220KV</t>
  </si>
  <si>
    <t>TL-MLBAEX-MLBA130</t>
  </si>
  <si>
    <t>MX5-00406804</t>
  </si>
  <si>
    <t>MX5-00058791</t>
  </si>
  <si>
    <t>T130 MLTS-BATS 1 220KV</t>
  </si>
  <si>
    <t>TL-YPROEX-YPRO195-0000085589</t>
  </si>
  <si>
    <t>TOWER T195 YPS -ROTS 5 220KV</t>
  </si>
  <si>
    <t>MX5-00411502</t>
  </si>
  <si>
    <t>MX5-00085589</t>
  </si>
  <si>
    <t>T195 YPS -ROTS 5 220KV</t>
  </si>
  <si>
    <t>TL-SMKXEX-SMKX086-0000058503</t>
  </si>
  <si>
    <t>TOWER T054 TTS -KTS  1 220KV</t>
  </si>
  <si>
    <t>MX5-00410803</t>
  </si>
  <si>
    <t>MX5-00058503</t>
  </si>
  <si>
    <t>T054 TTS -KTS 1 220KV</t>
  </si>
  <si>
    <t>TL-MLBAEX-MLBA096-0000058723</t>
  </si>
  <si>
    <t>TOWER T096 MLTS-BATS 1 220KV</t>
  </si>
  <si>
    <t>TL-MLBAEX-MLBA096</t>
  </si>
  <si>
    <t>MX5-00406770</t>
  </si>
  <si>
    <t>MX5-00058723</t>
  </si>
  <si>
    <t>T096 MLTS-BATS 1 220KV</t>
  </si>
  <si>
    <t>MX5-00409236</t>
  </si>
  <si>
    <t>TL-EPTXEX-EPTX006-0000113464</t>
  </si>
  <si>
    <t>TOWER T006 EPS -TTS  1 220KV</t>
  </si>
  <si>
    <t>TL-EPTXEX-EPTX006</t>
  </si>
  <si>
    <t>MX5-00113464</t>
  </si>
  <si>
    <t>T006 EPS -TTS 1 220KV</t>
  </si>
  <si>
    <t>MX5-00402235</t>
  </si>
  <si>
    <t>TL-MLBAEX-MLBA113-0000058757</t>
  </si>
  <si>
    <t>TOWER T113 MLTS-BATS 1 220KV</t>
  </si>
  <si>
    <t>TL-MLBAEX-MLBA113</t>
  </si>
  <si>
    <t>MX5-00406787</t>
  </si>
  <si>
    <t>MX5-00058757</t>
  </si>
  <si>
    <t>T113 MLTS-BATS 1 220KV</t>
  </si>
  <si>
    <t>TL-YPROEX-YPRO326-0000101015</t>
  </si>
  <si>
    <t>TOWER T326 HWPS-ROTS 1 220KV</t>
  </si>
  <si>
    <t>MX5-00402216</t>
  </si>
  <si>
    <t>MX5-00101015</t>
  </si>
  <si>
    <t>T326 HWPS-ROTS 1 220KV</t>
  </si>
  <si>
    <t>MX5-00410844</t>
  </si>
  <si>
    <t>TL-HWCBEX-HWCB036-0000084997</t>
  </si>
  <si>
    <t>TOWER T036 HWTS-ROTS 3 500KV</t>
  </si>
  <si>
    <t>TL-HWCBEX-HWCB036</t>
  </si>
  <si>
    <t>MX5-00084997</t>
  </si>
  <si>
    <t>T036 HWTS-ROTS 3 500KV</t>
  </si>
  <si>
    <t>TL-YPROEX-YPRO344-0000331958</t>
  </si>
  <si>
    <t>TOWER T344 YPS -ROTS 8 220KV</t>
  </si>
  <si>
    <t>MX5-00411886</t>
  </si>
  <si>
    <t>MX5-00331958</t>
  </si>
  <si>
    <t>T344 YPS -ROTS 8 220KV</t>
  </si>
  <si>
    <t>TL-SMTXEX-SMTX009-0000114248</t>
  </si>
  <si>
    <t>TOWER T009 SMTS-TTS  2 220KV</t>
  </si>
  <si>
    <t>TL-SMTXEX-SMTX009</t>
  </si>
  <si>
    <t>MX5-00409766</t>
  </si>
  <si>
    <t>MX5-00114248</t>
  </si>
  <si>
    <t>T009 SMTS-TTS 2 220KV</t>
  </si>
  <si>
    <t>TL-YPROEX-YPRO191</t>
  </si>
  <si>
    <t>TL-SMTXEX-SMTX009-0000061386</t>
  </si>
  <si>
    <t>TOWER T009 SMTS-TTS  1 220KV</t>
  </si>
  <si>
    <t>MX5-00061386</t>
  </si>
  <si>
    <t>T009 SMTS-TTS 1 220KV</t>
  </si>
  <si>
    <t>TL-HWCBEX-HWCB077-0000084501</t>
  </si>
  <si>
    <t>TOWER T049 HWPS-ROTS 1 220KV</t>
  </si>
  <si>
    <t>MX5-00402273</t>
  </si>
  <si>
    <t>MX5-00084501</t>
  </si>
  <si>
    <t>T049 HWPS-ROTS 1 220KV</t>
  </si>
  <si>
    <t>MX5-00411703</t>
  </si>
  <si>
    <t>TL-ROSVEX-ROSV004-0000061084</t>
  </si>
  <si>
    <t>TOWER T004 ROTS-SVTS 1 220KV</t>
  </si>
  <si>
    <t>TL-ROSVEX-ROSV004</t>
  </si>
  <si>
    <t>MX5-00408949</t>
  </si>
  <si>
    <t>MX5-00061084</t>
  </si>
  <si>
    <t>T004 ROTS-SVTS 1 220KV</t>
  </si>
  <si>
    <t>MX5-00408528</t>
  </si>
  <si>
    <t>TL-ROSVEX-ROSV021-0000061101</t>
  </si>
  <si>
    <t>TOWER T021 ROTS-SVTS 1 220KV</t>
  </si>
  <si>
    <t>TL-ROSVEX-ROSV021</t>
  </si>
  <si>
    <t>MX5-00408966</t>
  </si>
  <si>
    <t>MX5-00061101</t>
  </si>
  <si>
    <t>T021 ROTS-SVTS 1 220KV</t>
  </si>
  <si>
    <t>TL-YPROEX-YPRO327-0000056945</t>
  </si>
  <si>
    <t>TOWER T045 HWTS-ROTS 3R500KV</t>
  </si>
  <si>
    <t>MX5-00056945</t>
  </si>
  <si>
    <t>T045 HWTS-ROTS 3R500KV</t>
  </si>
  <si>
    <t>TL-TXBXEX-TXBX018-0000065921</t>
  </si>
  <si>
    <t>TOWER T018 TTS -BTS  1 220KV</t>
  </si>
  <si>
    <t>TL-TXBXEX-TXBX018</t>
  </si>
  <si>
    <t>MX5-00410733</t>
  </si>
  <si>
    <t>MX5-00065921</t>
  </si>
  <si>
    <t>T018 TTS -BTS 1 220KV</t>
  </si>
  <si>
    <t>TL-TSTXEX-TSTX463-0000064957</t>
  </si>
  <si>
    <t>TOWER T463 RWTS-TTS    220KV</t>
  </si>
  <si>
    <t>MX5-00409198</t>
  </si>
  <si>
    <t>MX5-00064957</t>
  </si>
  <si>
    <t>T463 RWTS-TTS  220KV</t>
  </si>
  <si>
    <t>TL-YPROEX-YPRO176-0000086068</t>
  </si>
  <si>
    <t>TOWER T176 YPS -ROTS 7 220KV</t>
  </si>
  <si>
    <t>TL-YPROEX-YPRO176</t>
  </si>
  <si>
    <t>MX5-00411642</t>
  </si>
  <si>
    <t>MX5-00086068</t>
  </si>
  <si>
    <t>T176 YPS -ROTS 7 220KV</t>
  </si>
  <si>
    <t>TL-ROSVEX-ROSV022-0000061102</t>
  </si>
  <si>
    <t>TOWER T022 ROTS-SVTS 1 220KV</t>
  </si>
  <si>
    <t>TL-ROSVEX-ROSV022</t>
  </si>
  <si>
    <t>MX5-00061102</t>
  </si>
  <si>
    <t>T022 ROTS-SVTS 1 220KV</t>
  </si>
  <si>
    <t>TL-YPROEX-YPRO163-0000086055</t>
  </si>
  <si>
    <t>TOWER T163 YPS -ROTS 7 220KV</t>
  </si>
  <si>
    <t>MX5-00411857</t>
  </si>
  <si>
    <t>MX5-00086055</t>
  </si>
  <si>
    <t>T163 YPS -ROTS 7 220KV</t>
  </si>
  <si>
    <t>TL-YPROEX-YPRO240-0000085634</t>
  </si>
  <si>
    <t>TOWER T240 YPS -ROTS 5 220KV</t>
  </si>
  <si>
    <t>TL-YPROEX-YPRO240</t>
  </si>
  <si>
    <t>MX5-00411537</t>
  </si>
  <si>
    <t>MX5-00085634</t>
  </si>
  <si>
    <t>T240 YPS -ROTS 5 220KV</t>
  </si>
  <si>
    <t>TL-YPROEX-YPRO246-0000085640</t>
  </si>
  <si>
    <t>TOWER T246 YPS -ROTS 5 220KV</t>
  </si>
  <si>
    <t>MX5-00411542</t>
  </si>
  <si>
    <t>MX5-00085640</t>
  </si>
  <si>
    <t>T246 YPS -ROTS 5 220KV</t>
  </si>
  <si>
    <t>TL-MLBAEX-MLBA097</t>
  </si>
  <si>
    <t>TL-MLBAEX-MLBA083-0000058697</t>
  </si>
  <si>
    <t>TOWER T083 MLTS-BATS 1 220KV</t>
  </si>
  <si>
    <t>TL-MLBAEX-MLBA083</t>
  </si>
  <si>
    <t>MX5-00406757</t>
  </si>
  <si>
    <t>MX5-00058697</t>
  </si>
  <si>
    <t>T083 MLTS-BATS 1 220KV</t>
  </si>
  <si>
    <t>TL-YPROEX-YPRO331-0000056953</t>
  </si>
  <si>
    <t>TOWER T049 HWTS-ROTS 3R500KV</t>
  </si>
  <si>
    <t>MX5-00056953</t>
  </si>
  <si>
    <t>T049 HWTS-ROTS 3R500KV</t>
  </si>
  <si>
    <t>TL-ROSVEX-ROSV008-0000061088</t>
  </si>
  <si>
    <t>TOWER T008 ROTS-SVTS 1 220KV</t>
  </si>
  <si>
    <t>TL-ROSVEX-ROSV008</t>
  </si>
  <si>
    <t>MX5-00408953</t>
  </si>
  <si>
    <t>MX5-00061088</t>
  </si>
  <si>
    <t>T008 ROTS-SVTS 1 220KV</t>
  </si>
  <si>
    <t>TL-YPROEX-YPRO261-0000100838</t>
  </si>
  <si>
    <t>TOWER T261 HWPS-ROTS 1 220KV</t>
  </si>
  <si>
    <t>MX5-00402156</t>
  </si>
  <si>
    <t>MX5-00100838</t>
  </si>
  <si>
    <t>T261 HWPS-ROTS 1 220KV</t>
  </si>
  <si>
    <t>TL-SMTXEX-SMTX025-0000119771</t>
  </si>
  <si>
    <t>TOWER T025 SMTS-TTS  2 220KV</t>
  </si>
  <si>
    <t>MX5-00409806</t>
  </si>
  <si>
    <t>MX5-00119771</t>
  </si>
  <si>
    <t>T025 SMTS-TTS 2 220KV</t>
  </si>
  <si>
    <t>TL-MSDDEV-MSDD166-0000082115</t>
  </si>
  <si>
    <t>TOWER T166 MSS -DDTS 1 330KV  VIC</t>
  </si>
  <si>
    <t>MX5-00407745</t>
  </si>
  <si>
    <t>MX5-00082115</t>
  </si>
  <si>
    <t>T166 MSS -DDTS 1 330KV VIC</t>
  </si>
  <si>
    <t>TL-YPROEX-YPRO269</t>
  </si>
  <si>
    <t>TL-MLBAEX-MLBA047</t>
  </si>
  <si>
    <t>TL-SMKXEX-SMKX082-0000058545</t>
  </si>
  <si>
    <t>TOWER T050 TTS -KTS  2 220KV</t>
  </si>
  <si>
    <t>MX5-00058545</t>
  </si>
  <si>
    <t>T050 TTS -KTS 2 220KV</t>
  </si>
  <si>
    <t>TL-ROSVEX-ROSV013-0000061093</t>
  </si>
  <si>
    <t>TOWER T013 ROTS-SVTS 1 220KV</t>
  </si>
  <si>
    <t>TL-ROSVEX-ROSV013</t>
  </si>
  <si>
    <t>MX5-00061093</t>
  </si>
  <si>
    <t>T013 ROTS-SVTS 1 220KV</t>
  </si>
  <si>
    <t>TL-YPROEX-YPRO254-0000100824</t>
  </si>
  <si>
    <t>TOWER T254 HWPS-ROTS 1 220KV</t>
  </si>
  <si>
    <t>MX5-00402150</t>
  </si>
  <si>
    <t>MX5-00100824</t>
  </si>
  <si>
    <t>T254 HWPS-ROTS 1 220KV</t>
  </si>
  <si>
    <t>TL-TXBXEX-TXBX026-0000065937</t>
  </si>
  <si>
    <t>TOWER T026 TTS -BTS  1 220KV</t>
  </si>
  <si>
    <t>TL-TXBXEX-TXBX026</t>
  </si>
  <si>
    <t>MX5-00416212</t>
  </si>
  <si>
    <t>MX5-00065937</t>
  </si>
  <si>
    <t>T026 TTS -BTS 1 220KV</t>
  </si>
  <si>
    <t>TL-TXBXEX-TXBX022-0000065929</t>
  </si>
  <si>
    <t>TOWER T022 TTS -BTS  1 220KV</t>
  </si>
  <si>
    <t>TL-TXBXEX-TXBX022</t>
  </si>
  <si>
    <t>MX5-00416208</t>
  </si>
  <si>
    <t>MX5-00065929</t>
  </si>
  <si>
    <t>T022 TTS -BTS 1 220KV</t>
  </si>
  <si>
    <t>TL-YPROEX-YPRO321-0000065246</t>
  </si>
  <si>
    <t>TOWER T321 YPS -ROTS 5 220KV</t>
  </si>
  <si>
    <t>MX5-00411467</t>
  </si>
  <si>
    <t>MX5-00065246</t>
  </si>
  <si>
    <t>T321 YPS -ROTS 5 220KV</t>
  </si>
  <si>
    <t>TL-NWCBEX-NWCB010-0000114421</t>
  </si>
  <si>
    <t>TOWER T046 CBTS-LYD-ERTS 66KV</t>
  </si>
  <si>
    <t>MX5-00398060</t>
  </si>
  <si>
    <t>MX5-00114421</t>
  </si>
  <si>
    <t>T046 CBTS-LYD-ERTS 66KV</t>
  </si>
  <si>
    <t>TL-YPROEX-YPRO169</t>
  </si>
  <si>
    <t>TL-MLBAEX-MLBA094-0000058719</t>
  </si>
  <si>
    <t>TOWER T094 MLTS-BATS 1 220KV</t>
  </si>
  <si>
    <t>TL-MLBAEX-MLBA094</t>
  </si>
  <si>
    <t>MX5-00406768</t>
  </si>
  <si>
    <t>MX5-00058719</t>
  </si>
  <si>
    <t>T094 MLTS-BATS 1 220KV</t>
  </si>
  <si>
    <t>MX5-00409755</t>
  </si>
  <si>
    <t>TL-RORXEX-RORX394-0000060965</t>
  </si>
  <si>
    <t>TOWER T394 ROTS-RTS  1 220KV</t>
  </si>
  <si>
    <t>TL-RORXEX-RORX394</t>
  </si>
  <si>
    <t>MX5-00408549</t>
  </si>
  <si>
    <t>MX5-00060965</t>
  </si>
  <si>
    <t>T394 ROTS-RTS 1 220KV</t>
  </si>
  <si>
    <t>TL-TXBXEX-TXBX024-0000065933</t>
  </si>
  <si>
    <t>TOWER T024 TTS -BTS  1 220KV</t>
  </si>
  <si>
    <t>TL-TXBXEX-TXBX024</t>
  </si>
  <si>
    <t>MX5-00416210</t>
  </si>
  <si>
    <t>MX5-00065933</t>
  </si>
  <si>
    <t>T024 TTS -BTS 1 220KV</t>
  </si>
  <si>
    <t>TL-TXKXEX-TXKX010-0000058416</t>
  </si>
  <si>
    <t>TOWER T010 TTS -KTS  2 220KV</t>
  </si>
  <si>
    <t>TL-TXKXEX-TXKX010</t>
  </si>
  <si>
    <t>MX5-00410872</t>
  </si>
  <si>
    <t>MX5-00058416</t>
  </si>
  <si>
    <t>T010 TTS -KTS 2 220KV</t>
  </si>
  <si>
    <t>TL-MLBAEX-MLBA141-0000058813</t>
  </si>
  <si>
    <t>TOWER T141 MLTS-BATS 1 220KV</t>
  </si>
  <si>
    <t>TL-MLBAEX-MLBA141</t>
  </si>
  <si>
    <t>MX5-00406815</t>
  </si>
  <si>
    <t>MX5-00058813</t>
  </si>
  <si>
    <t>T141 MLTS-BATS 1 220KV</t>
  </si>
  <si>
    <t>TL-YPROEX-YPRO330-0000101034</t>
  </si>
  <si>
    <t>TOWER T330 HWPS-ROTS 1 220KV</t>
  </si>
  <si>
    <t>MX5-00402220</t>
  </si>
  <si>
    <t>MX5-00101034</t>
  </si>
  <si>
    <t>T330 HWPS-ROTS 1 220KV</t>
  </si>
  <si>
    <t>TL-YPROEX-YPRO275-0000100866</t>
  </si>
  <si>
    <t>TOWER T275 HWPS-ROTS 1 220KV</t>
  </si>
  <si>
    <t>MX5-00402169</t>
  </si>
  <si>
    <t>MX5-00100866</t>
  </si>
  <si>
    <t>T275 HWPS-ROTS 1 220KV</t>
  </si>
  <si>
    <t>MX5-00410840</t>
  </si>
  <si>
    <t>TL-TXKXEX-TXKX006</t>
  </si>
  <si>
    <t>TL-TSTXEX-TSTX425-0000064893</t>
  </si>
  <si>
    <t>TOWER T425 RWTS-TTS    220KV</t>
  </si>
  <si>
    <t>MX5-00409115</t>
  </si>
  <si>
    <t>MX5-00064893</t>
  </si>
  <si>
    <t>T425 RWTS-TTS  220KV</t>
  </si>
  <si>
    <t>MX5-00410838</t>
  </si>
  <si>
    <t>TL-YPROEX-YPRO339-0000101077</t>
  </si>
  <si>
    <t>TOWER T339 HWPS-ROTS 1 220KV</t>
  </si>
  <si>
    <t>MX5-00402229</t>
  </si>
  <si>
    <t>MX5-00101077</t>
  </si>
  <si>
    <t>T339 HWPS-ROTS 1 220KV</t>
  </si>
  <si>
    <t>TL-YPROEX-YPRO322-0000065630</t>
  </si>
  <si>
    <t>TOWER T322 YPS -ROTS 7 220KV</t>
  </si>
  <si>
    <t>MX5-00411627</t>
  </si>
  <si>
    <t>MX5-00065630</t>
  </si>
  <si>
    <t>T322 YPS -ROTS 7 220KV</t>
  </si>
  <si>
    <t>TL-HWHWEX-HWHW006-0000084424</t>
  </si>
  <si>
    <t>TOWER T006 HWPS-JLTS 3 220KV</t>
  </si>
  <si>
    <t>MX5-00402033</t>
  </si>
  <si>
    <t>MX5-00084424</t>
  </si>
  <si>
    <t>T006 HWPS-JLTS 3 220KV</t>
  </si>
  <si>
    <t>MX5-00406011</t>
  </si>
  <si>
    <t>TL-KXGXEX-KXGX001-0000119402</t>
  </si>
  <si>
    <t>TOWER T001BKTS -GTS  1 220KV</t>
  </si>
  <si>
    <t>MX5-00406136</t>
  </si>
  <si>
    <t>MX5-00119402</t>
  </si>
  <si>
    <t>T001BKTS -GTS 1 220KV</t>
  </si>
  <si>
    <t>TL-MLBAEX-MLBA082</t>
  </si>
  <si>
    <t>TL-TSTXEX-TSTX433-0000064901</t>
  </si>
  <si>
    <t>TOWER T433 RWTS-TTS    220KV</t>
  </si>
  <si>
    <t>MX5-00409170</t>
  </si>
  <si>
    <t>MX5-00064901</t>
  </si>
  <si>
    <t>T433 RWTS-TTS  220KV</t>
  </si>
  <si>
    <t>MX5-00408639</t>
  </si>
  <si>
    <t>TL-SMKXEX-SMKX087-0000058555</t>
  </si>
  <si>
    <t>TOWER T055 TTS -KTS  2 220KV</t>
  </si>
  <si>
    <t>TL-SMKXEX-SMKX087</t>
  </si>
  <si>
    <t>MX5-00410861</t>
  </si>
  <si>
    <t>MX5-00058555</t>
  </si>
  <si>
    <t>T055 TTS -KTS 2 220KV</t>
  </si>
  <si>
    <t>MX5-00409241</t>
  </si>
  <si>
    <t>TL-MLBAEX-MLBA079-0000058689</t>
  </si>
  <si>
    <t>TOWER T079 MLTS-BATS 1 220KV</t>
  </si>
  <si>
    <t>TL-MLBAEX-MLBA079</t>
  </si>
  <si>
    <t>MX5-00406753</t>
  </si>
  <si>
    <t>MX5-00058689</t>
  </si>
  <si>
    <t>T079 MLTS-BATS 1 220KV</t>
  </si>
  <si>
    <t>TL-YPROEX-YPRO129</t>
  </si>
  <si>
    <t>TL-TSTXEX-TSTX442</t>
  </si>
  <si>
    <t>TL-HWCBEX-HWCB071-0000084495</t>
  </si>
  <si>
    <t>TOWER T043 HWPS-ROTS 1 220KV</t>
  </si>
  <si>
    <t>TL-HWCBEX-HWCB071</t>
  </si>
  <si>
    <t>MX5-00402267</t>
  </si>
  <si>
    <t>MX5-00084495</t>
  </si>
  <si>
    <t>T043 HWPS-ROTS 1 220KV</t>
  </si>
  <si>
    <t>TL-MSDDEV-MSDD152-0000082101</t>
  </si>
  <si>
    <t>TOWER T152 MSS -DDTS 1 330KV  VIC</t>
  </si>
  <si>
    <t>MX5-00082101</t>
  </si>
  <si>
    <t>T152 MSS -DDTS 1 330KV VIC</t>
  </si>
  <si>
    <t>TL-YPROEX-YPRO309-0000100934</t>
  </si>
  <si>
    <t>TOWER T309 HWPS-ROTS 1 220KV</t>
  </si>
  <si>
    <t>TL-YPROEX-YPRO309</t>
  </si>
  <si>
    <t>MX5-00402199</t>
  </si>
  <si>
    <t>MX5-00100934</t>
  </si>
  <si>
    <t>T309 HWPS-ROTS 1 220KV</t>
  </si>
  <si>
    <t>TL-RORXEX-RORX408-0000060979</t>
  </si>
  <si>
    <t>TOWER T408 ROTS-RTS  1 220KV</t>
  </si>
  <si>
    <t>TL-RORXEX-RORX408</t>
  </si>
  <si>
    <t>HS +35</t>
  </si>
  <si>
    <t>MX5-00060979</t>
  </si>
  <si>
    <t>T408 ROTS-RTS 1 220KV</t>
  </si>
  <si>
    <t>TL-YPROEX-YPRO324-0000101005</t>
  </si>
  <si>
    <t>TOWER T324 HWPS-ROTS 1 220KV</t>
  </si>
  <si>
    <t>MX5-00402214</t>
  </si>
  <si>
    <t>MX5-00101005</t>
  </si>
  <si>
    <t>T324 HWPS-ROTS 1 220KV</t>
  </si>
  <si>
    <t>TL-YPROEX-YPRO154-0000086046</t>
  </si>
  <si>
    <t>TOWER T154 YPS -ROTS 7 220KV</t>
  </si>
  <si>
    <t>MX5-00411850</t>
  </si>
  <si>
    <t>MX5-00086046</t>
  </si>
  <si>
    <t>T154 YPS -ROTS 7 220KV</t>
  </si>
  <si>
    <t>TL-MLBAEX-MLBA041-0000058613</t>
  </si>
  <si>
    <t>TOWER T041 MLTS-BATS 1 220KV</t>
  </si>
  <si>
    <t>TL-MLBAEX-MLBA041</t>
  </si>
  <si>
    <t>MX5-00406715</t>
  </si>
  <si>
    <t>MX5-00058613</t>
  </si>
  <si>
    <t>T041 MLTS-BATS 1 220KV</t>
  </si>
  <si>
    <t>TL-SYMLEX-SYML063-0000058295</t>
  </si>
  <si>
    <t>TOWER T063 SYTS-MLTS 1 500KV</t>
  </si>
  <si>
    <t>MX5-00409934</t>
  </si>
  <si>
    <t>MX5-00058295</t>
  </si>
  <si>
    <t>T063 SYTS-MLTS 1 500KV</t>
  </si>
  <si>
    <t>MX5-00409798</t>
  </si>
  <si>
    <t>TL-MSDDEV-MSDD146-0000082095</t>
  </si>
  <si>
    <t>TOWER T146 MSS -DDTS 1 330KV  VIC</t>
  </si>
  <si>
    <t>MX5-00082095</t>
  </si>
  <si>
    <t>T146 MSS -DDTS 1 330KV VIC</t>
  </si>
  <si>
    <t>TL-MLBAEX-MLBA129</t>
  </si>
  <si>
    <t>TL-SMKXEX-SMKX076-0000119807</t>
  </si>
  <si>
    <t>TOWER T044ATTS -KTS  1S220KV</t>
  </si>
  <si>
    <t>MX5-00410806</t>
  </si>
  <si>
    <t>MX5-00119807</t>
  </si>
  <si>
    <t>T044ATTS -KTS 1S220KV</t>
  </si>
  <si>
    <t>T044A</t>
  </si>
  <si>
    <t>MX5-00410736</t>
  </si>
  <si>
    <t>TL-YPROEX-YPRO159-0000086051</t>
  </si>
  <si>
    <t>TOWER T159 YPS -ROTS 7 220KV</t>
  </si>
  <si>
    <t>MX5-00411854</t>
  </si>
  <si>
    <t>MX5-00086051</t>
  </si>
  <si>
    <t>T159 YPS -ROTS 7 220KV</t>
  </si>
  <si>
    <t>MX5-00406445</t>
  </si>
  <si>
    <t>TL-SMTXEX-SMTX024-0000114263</t>
  </si>
  <si>
    <t>TOWER T024 SMTS-TTS  2 220KV</t>
  </si>
  <si>
    <t>TL-SMTXEX-SMTX024</t>
  </si>
  <si>
    <t>MX5-00409789</t>
  </si>
  <si>
    <t>MX5-00114263</t>
  </si>
  <si>
    <t>T024 SMTS-TTS 2 220KV</t>
  </si>
  <si>
    <t>TL-SMTXEX-SMTX017-0000114256</t>
  </si>
  <si>
    <t>TOWER T017 SMTS-TTS  2 220KV</t>
  </si>
  <si>
    <t>MX5-00409774</t>
  </si>
  <si>
    <t>MX5-00114256</t>
  </si>
  <si>
    <t>T017 SMTS-TTS 2 220KV</t>
  </si>
  <si>
    <t>MX5-00409572</t>
  </si>
  <si>
    <t>TL-YPROEX-YPRO257-0000100830</t>
  </si>
  <si>
    <t>TOWER T257 HWPS-ROTS 1 220KV</t>
  </si>
  <si>
    <t>MX5-00402152</t>
  </si>
  <si>
    <t>MX5-00100830</t>
  </si>
  <si>
    <t>T257 HWPS-ROTS 1 220KV</t>
  </si>
  <si>
    <t>MX5-00410842</t>
  </si>
  <si>
    <t>TL-YPROEX-YPRO328-0000101024</t>
  </si>
  <si>
    <t>TOWER T328 HWPS-ROTS 1 220KV</t>
  </si>
  <si>
    <t>MX5-00402218</t>
  </si>
  <si>
    <t>MX5-00101024</t>
  </si>
  <si>
    <t>T328 HWPS-ROTS 1 220KV</t>
  </si>
  <si>
    <t>TL-SMTXEX-SMTX007-0000114246</t>
  </si>
  <si>
    <t>TOWER T007 SMTS-TTS  2 220KV</t>
  </si>
  <si>
    <t>TL-SMTXEX-SMTX007</t>
  </si>
  <si>
    <t>MX5-00409783</t>
  </si>
  <si>
    <t>MX5-00114246</t>
  </si>
  <si>
    <t>T007 SMTS-TTS 2 220KV</t>
  </si>
  <si>
    <t>TL-SMTXEX-SMTX005-0000061382</t>
  </si>
  <si>
    <t>TOWER T005 SMTS-TTS  1 220KV</t>
  </si>
  <si>
    <t>MX5-00061382</t>
  </si>
  <si>
    <t>T005 SMTS-TTS 1 220KV</t>
  </si>
  <si>
    <t>TL-MLBAEX-MLBA030-0000058591</t>
  </si>
  <si>
    <t>TOWER T030 MLTS-BATS 1 220KV</t>
  </si>
  <si>
    <t>TL-MLBAEX-MLBA030</t>
  </si>
  <si>
    <t>MX5-00406704</t>
  </si>
  <si>
    <t>MX5-00058591</t>
  </si>
  <si>
    <t>T030 MLTS-BATS 1 220KV</t>
  </si>
  <si>
    <t>MX5-00410832</t>
  </si>
  <si>
    <t>TL-MLBAEX-MLBA093</t>
  </si>
  <si>
    <t>TL-MLBAEX-MLBA078</t>
  </si>
  <si>
    <t>TL-MSDDEV-MSDD156-0000082358</t>
  </si>
  <si>
    <t>TOWER T156 MSS -DDTS 2 330KV  VIC</t>
  </si>
  <si>
    <t>MX5-00407960</t>
  </si>
  <si>
    <t>MX5-00082358</t>
  </si>
  <si>
    <t>T156 MSS -DDTS 2 330KV VIC</t>
  </si>
  <si>
    <t>TL-YPROEX-YPRO277-0000100870</t>
  </si>
  <si>
    <t>TOWER T277 HWPS-ROTS 1 220KV</t>
  </si>
  <si>
    <t>MX5-00402171</t>
  </si>
  <si>
    <t>MX5-00100870</t>
  </si>
  <si>
    <t>T277 HWPS-ROTS 1 220KV</t>
  </si>
  <si>
    <t>TL-YPROEX-YPRO290-0000065566</t>
  </si>
  <si>
    <t>TOWER T290 YPS -ROTS 7 220KV</t>
  </si>
  <si>
    <t>TL-YPROEX-YPRO290</t>
  </si>
  <si>
    <t>MX5-00411601</t>
  </si>
  <si>
    <t>MX5-00065566</t>
  </si>
  <si>
    <t>T290 YPS -ROTS 7 220KV</t>
  </si>
  <si>
    <t>TL-TXKXEX-TXKX014-0000058424</t>
  </si>
  <si>
    <t>TOWER T014 TTS -KTS  2 220KV</t>
  </si>
  <si>
    <t>MX5-00410876</t>
  </si>
  <si>
    <t>MX5-00058424</t>
  </si>
  <si>
    <t>T014 TTS -KTS 2 220KV</t>
  </si>
  <si>
    <t>TL-RORXEX-RORX416-0000060987</t>
  </si>
  <si>
    <t>TOWER T416 ROTS-RTS  1 220KV</t>
  </si>
  <si>
    <t>TL-RORXEX-RORX416</t>
  </si>
  <si>
    <t>MX5-00060987</t>
  </si>
  <si>
    <t>T416 ROTS-RTS 1 220KV</t>
  </si>
  <si>
    <t>TL-YPROEX-YPRO139-0000086031</t>
  </si>
  <si>
    <t>TOWER T139 YPS -ROTS 7 220KV</t>
  </si>
  <si>
    <t>MX5-00411837</t>
  </si>
  <si>
    <t>MX5-00086031</t>
  </si>
  <si>
    <t>T139 YPS -ROTS 7 220KV</t>
  </si>
  <si>
    <t>TL-ROSVEX-ROSV019-0000061099</t>
  </si>
  <si>
    <t>TOWER T019 ROTS-SVTS 1 220KV</t>
  </si>
  <si>
    <t>TL-ROSVEX-ROSV019</t>
  </si>
  <si>
    <t>MX5-00408964</t>
  </si>
  <si>
    <t>MX5-00061099</t>
  </si>
  <si>
    <t>T019 ROTS-SVTS 1 220KV</t>
  </si>
  <si>
    <t>TL-YPROEX-YPRO165</t>
  </si>
  <si>
    <t>TL-MLBAEX-MLBA047-0000058625</t>
  </si>
  <si>
    <t>TOWER T047 MLTS-BATS 1 220KV</t>
  </si>
  <si>
    <t>MX5-00406721</t>
  </si>
  <si>
    <t>MX5-00058625</t>
  </si>
  <si>
    <t>T047 MLTS-BATS 1 220KV</t>
  </si>
  <si>
    <t>TL-TSTXEX-TSTX427</t>
  </si>
  <si>
    <t>TL-TSTXEX-TSTX449-0000065032</t>
  </si>
  <si>
    <t>TOWER T449 TSTS-TTS    220KV</t>
  </si>
  <si>
    <t>MX5-00065032</t>
  </si>
  <si>
    <t>T449 TSTS-TTS  220KV</t>
  </si>
  <si>
    <t>TL-YPROEX-YPRO265</t>
  </si>
  <si>
    <t>TL-LYHWEN-LYHW019-0000086669</t>
  </si>
  <si>
    <t>TOWER T019 MWTS-LY   3 66KV</t>
  </si>
  <si>
    <t>TL-LYHWEN-LYHW019</t>
  </si>
  <si>
    <t>MX5-00408394</t>
  </si>
  <si>
    <t>MX5-00086669</t>
  </si>
  <si>
    <t>T019 MWTS-LY  3 66KV</t>
  </si>
  <si>
    <t>TL-YPROEX-YPRO338-0000065280</t>
  </si>
  <si>
    <t>TOWER T338 YPS -ROTS 5 220KV</t>
  </si>
  <si>
    <t>MX5-00411546</t>
  </si>
  <si>
    <t>MX5-00065280</t>
  </si>
  <si>
    <t>T338 YPS -ROTS 5 220KV</t>
  </si>
  <si>
    <t>TL-ROSVEX-ROSV007-0000061087</t>
  </si>
  <si>
    <t>TOWER T007 ROTS-SVTS 1 220KV</t>
  </si>
  <si>
    <t>TL-ROSVEX-ROSV007</t>
  </si>
  <si>
    <t>MX5-00061087</t>
  </si>
  <si>
    <t>T007 ROTS-SVTS 1 220KV</t>
  </si>
  <si>
    <t>HS +50</t>
  </si>
  <si>
    <t>TL-HWROEX-HWRO064-0000084516</t>
  </si>
  <si>
    <t>TOWER T064 HWPS-ROTS 1 220KV</t>
  </si>
  <si>
    <t>TL-HWROEX-HWRO064</t>
  </si>
  <si>
    <t>MX5-00402288</t>
  </si>
  <si>
    <t>MX5-00084516</t>
  </si>
  <si>
    <t>T064 HWPS-ROTS 1 220KV</t>
  </si>
  <si>
    <t>TL-YPROEX-YPRO212</t>
  </si>
  <si>
    <t>TL-MLBAEX-MLBA145-0000058821</t>
  </si>
  <si>
    <t>TOWER T145 MLTS-BATS 1 220KV</t>
  </si>
  <si>
    <t>TL-MLBAEX-MLBA145</t>
  </si>
  <si>
    <t>MX5-00406819</t>
  </si>
  <si>
    <t>MX5-00058821</t>
  </si>
  <si>
    <t>T145 MLTS-BATS 1 220KV</t>
  </si>
  <si>
    <t>TL-YPROEX-YPRO337-0000087640</t>
  </si>
  <si>
    <t>TOWER T001 ERTS-ROTS 1 220KV</t>
  </si>
  <si>
    <t>MX5-00401236</t>
  </si>
  <si>
    <t>MX5-00087640</t>
  </si>
  <si>
    <t>T001 ERTS-ROTS 1 220KV</t>
  </si>
  <si>
    <t>TL-YPROEX-YPRO324-0000065634</t>
  </si>
  <si>
    <t>TOWER T324 YPS -ROTS 7 220KV</t>
  </si>
  <si>
    <t>MX5-00411629</t>
  </si>
  <si>
    <t>MX5-00065634</t>
  </si>
  <si>
    <t>T324 YPS -ROTS 7 220KV</t>
  </si>
  <si>
    <t>TL-YPROEX-YPRO260-0000065123</t>
  </si>
  <si>
    <t>TOWER T260 YPS -ROTS 5 220KV</t>
  </si>
  <si>
    <t>TL-YPROEX-YPRO260</t>
  </si>
  <si>
    <t>MX5-00411461</t>
  </si>
  <si>
    <t>MX5-00065123</t>
  </si>
  <si>
    <t>T260 YPS -ROTS 5 220KV</t>
  </si>
  <si>
    <t>TL-YPROEX-YPRO328-0000065642</t>
  </si>
  <si>
    <t>TOWER T328 YPS -ROTS 7 220KV</t>
  </si>
  <si>
    <t>MX5-00411633</t>
  </si>
  <si>
    <t>MX5-00065642</t>
  </si>
  <si>
    <t>T328 YPS -ROTS 7 220KV</t>
  </si>
  <si>
    <t>MX5-00410829</t>
  </si>
  <si>
    <t>TL-SMTXEX-SMTX022-0000114261</t>
  </si>
  <si>
    <t>TOWER T022 SMTS-TTS  2 220KV</t>
  </si>
  <si>
    <t>TL-SMTXEX-SMTX022</t>
  </si>
  <si>
    <t>MX5-00409787</t>
  </si>
  <si>
    <t>MX5-00114261</t>
  </si>
  <si>
    <t>T022 SMTS-TTS 2 220KV</t>
  </si>
  <si>
    <t>TL-SMTXEX-SMTX015-0000114254</t>
  </si>
  <si>
    <t>TOWER T015 SMTS-TTS  2 220KV</t>
  </si>
  <si>
    <t>MX5-00409772</t>
  </si>
  <si>
    <t>MX5-00114254</t>
  </si>
  <si>
    <t>T015 SMTS-TTS 2 220KV</t>
  </si>
  <si>
    <t>TL-MLBAEX-MLBA071-0000058673</t>
  </si>
  <si>
    <t>TOWER T071 MLTS-BATS 1 220KV</t>
  </si>
  <si>
    <t>MX5-00406745</t>
  </si>
  <si>
    <t>MX5-00058673</t>
  </si>
  <si>
    <t>T071 MLTS-BATS 1 220KV</t>
  </si>
  <si>
    <t>TL-YPROEX-YPRO149-0000086041</t>
  </si>
  <si>
    <t>TOWER T149 YPS -ROTS 7 220KV</t>
  </si>
  <si>
    <t>MX5-00411846</t>
  </si>
  <si>
    <t>MX5-00086041</t>
  </si>
  <si>
    <t>T149 YPS -ROTS 7 220KV</t>
  </si>
  <si>
    <t>TL-MLBAEX-MLBA039-0000058609</t>
  </si>
  <si>
    <t>TOWER T039 MLTS-BATS 1 220KV</t>
  </si>
  <si>
    <t>TL-MLBAEX-MLBA039</t>
  </si>
  <si>
    <t>MX5-00406713</t>
  </si>
  <si>
    <t>MX5-00058609</t>
  </si>
  <si>
    <t>T039 MLTS-BATS 1 220KV</t>
  </si>
  <si>
    <t>TL-SMKXEX-SMKX074-0000058479</t>
  </si>
  <si>
    <t>TOWER T042 TTS -KTS  1 220KV</t>
  </si>
  <si>
    <t>MX5-00410791</t>
  </si>
  <si>
    <t>MX5-00058479</t>
  </si>
  <si>
    <t>T042 TTS -KTS 1 220KV</t>
  </si>
  <si>
    <t>MX5-00411557</t>
  </si>
  <si>
    <t>MX5-00416219</t>
  </si>
  <si>
    <t>MX5-00410730</t>
  </si>
  <si>
    <t>TL-SMTXEX-SMTX019-0000114258</t>
  </si>
  <si>
    <t>TOWER T019 SMTS-TTS  2 220KV</t>
  </si>
  <si>
    <t>MX5-00409800</t>
  </si>
  <si>
    <t>MX5-00114258</t>
  </si>
  <si>
    <t>T019 SMTS-TTS 2 220KV</t>
  </si>
  <si>
    <t>TL-MLBAEX-MLBA132-0000058795</t>
  </si>
  <si>
    <t>TOWER T132 MLTS-BATS 1 220KV</t>
  </si>
  <si>
    <t>TL-MLBAEX-MLBA132</t>
  </si>
  <si>
    <t>MX5-00406806</t>
  </si>
  <si>
    <t>MX5-00058795</t>
  </si>
  <si>
    <t>T132 MLTS-BATS 1 220KV</t>
  </si>
  <si>
    <t>TL-MLBAEX-MLBA028-0000058587</t>
  </si>
  <si>
    <t>TOWER T028 MLTS-BATS 1 220KV</t>
  </si>
  <si>
    <t>TL-MLBAEX-MLBA028</t>
  </si>
  <si>
    <t>MX5-00406702</t>
  </si>
  <si>
    <t>MX5-00058587</t>
  </si>
  <si>
    <t>T028 MLTS-BATS 1 220KV</t>
  </si>
  <si>
    <t>TL-SYMLEX-SYML064-0000058297</t>
  </si>
  <si>
    <t>TOWER T064 SYTS-MLTS 1 500KV</t>
  </si>
  <si>
    <t>MX5-00410091</t>
  </si>
  <si>
    <t>MX5-00058297</t>
  </si>
  <si>
    <t>T064 SYTS-MLTS 1 500KV</t>
  </si>
  <si>
    <t>MX5-00410774</t>
  </si>
  <si>
    <t>TL-YPROEX-YPRO169-0000086061</t>
  </si>
  <si>
    <t>TOWER T169 YPS -ROTS 7 220KV</t>
  </si>
  <si>
    <t>MX5-00411863</t>
  </si>
  <si>
    <t>MX5-00086061</t>
  </si>
  <si>
    <t>T169 YPS -ROTS 7 220KV</t>
  </si>
  <si>
    <t>TL-SYMLEX-SYML061</t>
  </si>
  <si>
    <t>TL-TXKXEX-TXKX012-0000058420</t>
  </si>
  <si>
    <t>TOWER T012 TTS -KTS  2 220KV</t>
  </si>
  <si>
    <t>MX5-00410874</t>
  </si>
  <si>
    <t>MX5-00058420</t>
  </si>
  <si>
    <t>T012 TTS -KTS 2 220KV</t>
  </si>
  <si>
    <t>TL-MLBAEX-MLBA081-0000058693</t>
  </si>
  <si>
    <t>TOWER T081 MLTS-BATS 1 220KV</t>
  </si>
  <si>
    <t>TL-MLBAEX-MLBA081</t>
  </si>
  <si>
    <t>MX5-00406755</t>
  </si>
  <si>
    <t>MX5-00058693</t>
  </si>
  <si>
    <t>T081 MLTS-BATS 1 220KV</t>
  </si>
  <si>
    <t>TL-KXGXEX-KXGX102-0000057508</t>
  </si>
  <si>
    <t>TOWER T102 DPTS-GTS 2 220KV</t>
  </si>
  <si>
    <t>TL-KXGXEX-KXGX102</t>
  </si>
  <si>
    <t>MX5-00406238</t>
  </si>
  <si>
    <t>MX5-00057508</t>
  </si>
  <si>
    <t>T102 DPTS-GTS 2 220KV</t>
  </si>
  <si>
    <t>TL-MSDDEV-MSDD165-0000082114</t>
  </si>
  <si>
    <t>TOWER T165 MSS -DDTS 1 330KV  VIC</t>
  </si>
  <si>
    <t>MX5-00082114</t>
  </si>
  <si>
    <t>T165 MSS -DDTS 1 330KV VIC</t>
  </si>
  <si>
    <t>TL-MLBAEX-MLBA098-0000058727</t>
  </si>
  <si>
    <t>TOWER T098 MLTS-BATS 1 220KV</t>
  </si>
  <si>
    <t>TL-MLBAEX-MLBA098</t>
  </si>
  <si>
    <t>MX5-00406772</t>
  </si>
  <si>
    <t>MX5-00058727</t>
  </si>
  <si>
    <t>T098 MLTS-BATS 1 220KV</t>
  </si>
  <si>
    <t>TL-YPROEX-YPRO234-0000085628</t>
  </si>
  <si>
    <t>TOWER T234 YPS -ROTS 5 220KV</t>
  </si>
  <si>
    <t>MX5-00411531</t>
  </si>
  <si>
    <t>MX5-00085628</t>
  </si>
  <si>
    <t>T234 YPS -ROTS 5 220KV</t>
  </si>
  <si>
    <t>TL-MLBAEX-MLBA127</t>
  </si>
  <si>
    <t>TL-MLBAEX-MLBA152-0000058834</t>
  </si>
  <si>
    <t>TOWER T152 MLTS-BATS 1 220KV</t>
  </si>
  <si>
    <t>MX5-00406826</t>
  </si>
  <si>
    <t>MX5-00058834</t>
  </si>
  <si>
    <t>T152 MLTS-BATS 1 220KV</t>
  </si>
  <si>
    <t>TL-YPROEX-YPRO171</t>
  </si>
  <si>
    <t>TL-TSTXEX-TSTX446-0000065026</t>
  </si>
  <si>
    <t>TOWER T446 TSTS-TTS    220KV</t>
  </si>
  <si>
    <t>MX5-00065026</t>
  </si>
  <si>
    <t>T446 TSTS-TTS  220KV</t>
  </si>
  <si>
    <t>TL-SMKXEX-SMKX080-0000058491</t>
  </si>
  <si>
    <t>TOWER T048 TTS -KTS  1 220KV</t>
  </si>
  <si>
    <t>MX5-00410797</t>
  </si>
  <si>
    <t>MX5-00058491</t>
  </si>
  <si>
    <t>T048 TTS -KTS 1 220KV</t>
  </si>
  <si>
    <t>MX5-00412948</t>
  </si>
  <si>
    <t>TL-YPROEX-YPRO226</t>
  </si>
  <si>
    <t>TL-MLBAEX-MLBA045</t>
  </si>
  <si>
    <t>MX5-00403224</t>
  </si>
  <si>
    <t>TL-TSTXEX-TSTX429-0000064897</t>
  </si>
  <si>
    <t>TOWER T429 RWTS-TTS    220KV</t>
  </si>
  <si>
    <t>MX5-00409166</t>
  </si>
  <si>
    <t>MX5-00064897</t>
  </si>
  <si>
    <t>T429 RWTS-TTS  220KV</t>
  </si>
  <si>
    <t>TL-TXKXEX-TXKX031-0000058457</t>
  </si>
  <si>
    <t>TOWER T031 TTS -KTS  2 220KV</t>
  </si>
  <si>
    <t>MX5-00410893</t>
  </si>
  <si>
    <t>MX5-00058457</t>
  </si>
  <si>
    <t>T031 TTS -KTS 2 220KV</t>
  </si>
  <si>
    <t>TL-RORXEX-RORX412-0000060983</t>
  </si>
  <si>
    <t>TOWER T412 ROTS-RTS  1 220KV</t>
  </si>
  <si>
    <t>TL-RORXEX-RORX412</t>
  </si>
  <si>
    <t>HS +15</t>
  </si>
  <si>
    <t>MX5-00060983</t>
  </si>
  <si>
    <t>T412 ROTS-RTS 1 220KV</t>
  </si>
  <si>
    <t>TL-RORXEX-RORX410-0000060981</t>
  </si>
  <si>
    <t>TOWER T410 ROTS-RTS  1 220KV</t>
  </si>
  <si>
    <t>TL-RORXEX-RORX410</t>
  </si>
  <si>
    <t>MX5-00060981</t>
  </si>
  <si>
    <t>T410 ROTS-RTS 1 220KV</t>
  </si>
  <si>
    <t>TL-NPFXEX-NPFX108-0000118243</t>
  </si>
  <si>
    <t>TOWER T108 CBTS-FTS  1  66KV</t>
  </si>
  <si>
    <t>TL-NPFXEX-NPFX108</t>
  </si>
  <si>
    <t>MX5-00398013</t>
  </si>
  <si>
    <t>MX5-00118243</t>
  </si>
  <si>
    <t>T108 CBTS-FTS 1 66KV</t>
  </si>
  <si>
    <t>TL-YPROEX-YPRO171-0000086063</t>
  </si>
  <si>
    <t>TOWER T171 YPS -ROTS 7 220KV</t>
  </si>
  <si>
    <t>MX5-00411865</t>
  </si>
  <si>
    <t>MX5-00086063</t>
  </si>
  <si>
    <t>T171 YPS -ROTS 7 220KV</t>
  </si>
  <si>
    <t>TL-YPROEX-YPRO188</t>
  </si>
  <si>
    <t>MX5-00401999</t>
  </si>
  <si>
    <t>TL-TXBXEX-TXBX027-0000065939</t>
  </si>
  <si>
    <t>TOWER T027 TTS -BTS  1 220KV</t>
  </si>
  <si>
    <t>TL-TXBXEX-TXBX027</t>
  </si>
  <si>
    <t>MX5-00410742</t>
  </si>
  <si>
    <t>MX5-00065939</t>
  </si>
  <si>
    <t>T027 TTS -BTS 1 220KV</t>
  </si>
  <si>
    <t>TL-KXBLEX-KXBL044-0000058073</t>
  </si>
  <si>
    <t>TOWER T044 KTS -BLTS 1 220KV</t>
  </si>
  <si>
    <t>TL-KXBLEX-KXBL044</t>
  </si>
  <si>
    <t>MX5-00406102</t>
  </si>
  <si>
    <t>MX5-00058073</t>
  </si>
  <si>
    <t>T044 KTS -BLTS 1 220KV</t>
  </si>
  <si>
    <t>TL-TXKXEX-TXKX001-0000058398</t>
  </si>
  <si>
    <t>TOWER T001 TTS -KTS  2 220KV</t>
  </si>
  <si>
    <t>MX5-00410823</t>
  </si>
  <si>
    <t>MX5-00058398</t>
  </si>
  <si>
    <t>T001 TTS -KTS 2 220KV</t>
  </si>
  <si>
    <t>TL-MLBAEX-MLBA095</t>
  </si>
  <si>
    <t>TL-YPROEX-YPRO311-0000100942</t>
  </si>
  <si>
    <t>TOWER T311 HWPS-ROTS 1 220KV</t>
  </si>
  <si>
    <t>MX5-00402201</t>
  </si>
  <si>
    <t>MX5-00100942</t>
  </si>
  <si>
    <t>T311 HWPS-ROTS 1 220KV</t>
  </si>
  <si>
    <t>TL-YPROEX-YPRO005-0000085897</t>
  </si>
  <si>
    <t>TOWER T005 YPS -ROTS 7 220KV</t>
  </si>
  <si>
    <t>MX5-00411882</t>
  </si>
  <si>
    <t>MX5-00085897</t>
  </si>
  <si>
    <t>T005 YPS -ROTS 7 220KV</t>
  </si>
  <si>
    <t>TL-SMTXEX-SMTX020-0000061397</t>
  </si>
  <si>
    <t>TOWER T020 SMTS-TTS  1 220KV</t>
  </si>
  <si>
    <t>MX5-00061397</t>
  </si>
  <si>
    <t>T020 SMTS-TTS 1 220KV</t>
  </si>
  <si>
    <t>TL-YPROEX-YPRO295</t>
  </si>
  <si>
    <t>TL-TXKXEX-TXKX027</t>
  </si>
  <si>
    <t>TL-YPROEX-YPRO237-0000085631</t>
  </si>
  <si>
    <t>TOWER T237 YPS -ROTS 5 220KV</t>
  </si>
  <si>
    <t>MX5-00411534</t>
  </si>
  <si>
    <t>MX5-00085631</t>
  </si>
  <si>
    <t>T237 YPS -ROTS 5 220KV</t>
  </si>
  <si>
    <t>TL-YPROEX-YPRO000-0000119253</t>
  </si>
  <si>
    <t>TOWER T001AYPS -ROTS 8 220KV</t>
  </si>
  <si>
    <t>MX5-00411889</t>
  </si>
  <si>
    <t>MX5-00119253</t>
  </si>
  <si>
    <t>T001AYPS -ROTS 8 220KV</t>
  </si>
  <si>
    <t>TL-YPROEX-YPRO178-0000085572</t>
  </si>
  <si>
    <t>TOWER T178 YPS -ROTS 5 220KV</t>
  </si>
  <si>
    <t>MX5-00411487</t>
  </si>
  <si>
    <t>MX5-00085572</t>
  </si>
  <si>
    <t>T178 YPS -ROTS 5 220KV</t>
  </si>
  <si>
    <t>TL-TXKXEX-TXKX002-0000058400</t>
  </si>
  <si>
    <t>TOWER T002 TTS -KTS  2 220KV</t>
  </si>
  <si>
    <t>TL-TXKXEX-TXKX002</t>
  </si>
  <si>
    <t>MX5-00410864</t>
  </si>
  <si>
    <t>MX5-00058400</t>
  </si>
  <si>
    <t>T002 TTS -KTS 2 220KV</t>
  </si>
  <si>
    <t>MX5-00408186</t>
  </si>
  <si>
    <t>TL-YPROEX-YPRO230-0000085624</t>
  </si>
  <si>
    <t>TOWER T230 YPS -ROTS 5 220KV</t>
  </si>
  <si>
    <t>TL-YPROEX-YPRO230</t>
  </si>
  <si>
    <t>MX5-00411527</t>
  </si>
  <si>
    <t>MX5-00085624</t>
  </si>
  <si>
    <t>T230 YPS -ROTS 5 220KV</t>
  </si>
  <si>
    <t>TL-SMSYEX-SMSY052-0000058897</t>
  </si>
  <si>
    <t>TOWER T052 SMTS-SYTS 1 500KV</t>
  </si>
  <si>
    <t>TL-SMSYEX-SMSY052</t>
  </si>
  <si>
    <t>MX5-00058897</t>
  </si>
  <si>
    <t>T052 SMTS-SYTS 1 500KV</t>
  </si>
  <si>
    <t>TL-TXKXEX-TXKX006-0000058408</t>
  </si>
  <si>
    <t>TOWER T006 TTS -KTS  2 220KV</t>
  </si>
  <si>
    <t>MX5-00410868</t>
  </si>
  <si>
    <t>MX5-00058408</t>
  </si>
  <si>
    <t>T006 TTS -KTS 2 220KV</t>
  </si>
  <si>
    <t>TL-YPROEX-YPRO001-0000085893</t>
  </si>
  <si>
    <t>TOWER T001 YPS -ROTS 7 220KV</t>
  </si>
  <si>
    <t>MX5-00411878</t>
  </si>
  <si>
    <t>1DX</t>
  </si>
  <si>
    <t>MX5-00085893</t>
  </si>
  <si>
    <t>T001 YPS -ROTS 7 220KV</t>
  </si>
  <si>
    <t>MX5-00411718</t>
  </si>
  <si>
    <t>TL-SMSYEX-SMSY084</t>
  </si>
  <si>
    <t>TL-MLBAEX-MLBA158-0000058846</t>
  </si>
  <si>
    <t>TOWER T158 MLTS-BATS 1 220KV</t>
  </si>
  <si>
    <t>TL-MLBAEX-MLBA158</t>
  </si>
  <si>
    <t>MX5-00406832</t>
  </si>
  <si>
    <t>MX5-00058846</t>
  </si>
  <si>
    <t>T158 MLTS-BATS 1 220KV</t>
  </si>
  <si>
    <t>TL-MLBAEX-MLBA115-0000058761</t>
  </si>
  <si>
    <t>TOWER T115 MLTS-BATS 1 220KV</t>
  </si>
  <si>
    <t>TL-MLBAEX-MLBA115</t>
  </si>
  <si>
    <t>MX5-00406789</t>
  </si>
  <si>
    <t>MX5-00058761</t>
  </si>
  <si>
    <t>T115 MLTS-BATS 1 220KV</t>
  </si>
  <si>
    <t>MX5-00409234</t>
  </si>
  <si>
    <t>TL-MLBAEX-MLBA024-0000058579</t>
  </si>
  <si>
    <t>TOWER T024 MLTS-BATS 1 220KV</t>
  </si>
  <si>
    <t>TL-MLBAEX-MLBA024</t>
  </si>
  <si>
    <t>MX5-00406698</t>
  </si>
  <si>
    <t>MX5-00058579</t>
  </si>
  <si>
    <t>T024 MLTS-BATS 1 220KV</t>
  </si>
  <si>
    <t>MX5-00410657</t>
  </si>
  <si>
    <t>TL-SMKXEX-SMKX085-0000058551</t>
  </si>
  <si>
    <t>TOWER T053 TTS -KTS  2 220KV</t>
  </si>
  <si>
    <t>TL-SMKXEX-SMKX085</t>
  </si>
  <si>
    <t>MX5-00058551</t>
  </si>
  <si>
    <t>T053 TTS -KTS 2 220KV</t>
  </si>
  <si>
    <t>TL-HWCBEX-HWCB067-0000084491</t>
  </si>
  <si>
    <t>TOWER T039 HWPS-ROTS 1 220KV</t>
  </si>
  <si>
    <t>MX5-00402263</t>
  </si>
  <si>
    <t>MX5-00084491</t>
  </si>
  <si>
    <t>T039 HWPS-ROTS 1 220KV</t>
  </si>
  <si>
    <t>TL-MLBAEX-MLBA037-0000058605</t>
  </si>
  <si>
    <t>TOWER T037 MLTS-BATS 1 220KV</t>
  </si>
  <si>
    <t>TL-MLBAEX-MLBA037</t>
  </si>
  <si>
    <t>MX5-00406711</t>
  </si>
  <si>
    <t>MX5-00058605</t>
  </si>
  <si>
    <t>T037 MLTS-BATS 1 220KV</t>
  </si>
  <si>
    <t>TL-SYMLEX-SYML061-0000058291</t>
  </si>
  <si>
    <t>TOWER T061 SYTS-MLTS 1 500KV</t>
  </si>
  <si>
    <t>MX5-00058291</t>
  </si>
  <si>
    <t>T061 SYTS-MLTS 1 500KV</t>
  </si>
  <si>
    <t>TL-YPROEX-YPRO306-0000065598</t>
  </si>
  <si>
    <t>TOWER T306 YPS -ROTS 7 220KV</t>
  </si>
  <si>
    <t>MX5-00411614</t>
  </si>
  <si>
    <t>MX5-00065598</t>
  </si>
  <si>
    <t>T306 YPS -ROTS 7 220KV</t>
  </si>
  <si>
    <t>TL-TSTXEX-TSTX456-0000064943</t>
  </si>
  <si>
    <t>TOWER T456 RWTS-TTS    220KV</t>
  </si>
  <si>
    <t>MX5-00409192</t>
  </si>
  <si>
    <t>MX5-00064943</t>
  </si>
  <si>
    <t>T456 RWTS-TTS  220KV</t>
  </si>
  <si>
    <t>TL-YPROEX-YPRO144-0000086036</t>
  </si>
  <si>
    <t>TOWER T144 YPS -ROTS 7 220KV</t>
  </si>
  <si>
    <t>TL-YPROEX-YPRO144</t>
  </si>
  <si>
    <t>MX5-00411842</t>
  </si>
  <si>
    <t>MX5-00086036</t>
  </si>
  <si>
    <t>T144 YPS -ROTS 7 220KV</t>
  </si>
  <si>
    <t>MX5-00410812</t>
  </si>
  <si>
    <t>TL-SMKXEX-SMKX079-0000058539</t>
  </si>
  <si>
    <t>TOWER T047 TTS -KTS  2 220KV</t>
  </si>
  <si>
    <t>TL-SMKXEX-SMKX079</t>
  </si>
  <si>
    <t>MX5-00058539</t>
  </si>
  <si>
    <t>T047 TTS -KTS 2 220KV</t>
  </si>
  <si>
    <t>TL-YPROEX-YPRO173</t>
  </si>
  <si>
    <t>TL-MLBAEX-MLBA048-0000058627</t>
  </si>
  <si>
    <t>TOWER T048 MLTS-BATS 1 220KV</t>
  </si>
  <si>
    <t>MX5-00406722</t>
  </si>
  <si>
    <t>MX5-00058627</t>
  </si>
  <si>
    <t>T048 MLTS-BATS 1 220KV</t>
  </si>
  <si>
    <t>TL-SMKXEX-SMKX073-0000058527</t>
  </si>
  <si>
    <t>TOWER T041 TTS -KTS  2 220KV</t>
  </si>
  <si>
    <t>TL-SMKXEX-SMKX073</t>
  </si>
  <si>
    <t>MX5-00058527</t>
  </si>
  <si>
    <t>T041 TTS -KTS 2 220KV</t>
  </si>
  <si>
    <t>TL-MLBAEX-MLBA126-0000058783</t>
  </si>
  <si>
    <t>TOWER T126 MLTS-BATS 1 220KV</t>
  </si>
  <si>
    <t>TL-MLBAEX-MLBA126</t>
  </si>
  <si>
    <t>MX5-00406800</t>
  </si>
  <si>
    <t>MX5-00058783</t>
  </si>
  <si>
    <t>T126 MLTS-BATS 1 220KV</t>
  </si>
  <si>
    <t>TL-YPROEX-YPRO211-0000085605</t>
  </si>
  <si>
    <t>TOWER T211 YPS -ROTS 5 220KV</t>
  </si>
  <si>
    <t>MX5-00411514</t>
  </si>
  <si>
    <t>MX5-00085605</t>
  </si>
  <si>
    <t>T211 YPS -ROTS 5 220KV</t>
  </si>
  <si>
    <t>TL-YPROEX-YPRO209-0000085603</t>
  </si>
  <si>
    <t>TOWER T209 YPS -ROTS 5 220KV</t>
  </si>
  <si>
    <t>MX5-00411512</t>
  </si>
  <si>
    <t>MX5-00085603</t>
  </si>
  <si>
    <t>T209 YPS -ROTS 5 220KV</t>
  </si>
  <si>
    <t>MX5-00409219</t>
  </si>
  <si>
    <t>TL-SMKXEX-SMKX077</t>
  </si>
  <si>
    <t>MX5-00410817</t>
  </si>
  <si>
    <t>MX5-00409215</t>
  </si>
  <si>
    <t>TL-TSTXEX-TSTX447-0000064925</t>
  </si>
  <si>
    <t>TOWER T447 RWTS-TTS    220KV</t>
  </si>
  <si>
    <t>TL-TSTXEX-TSTX447</t>
  </si>
  <si>
    <t>MX5-00409183</t>
  </si>
  <si>
    <t>"J&amp;W, +20"</t>
  </si>
  <si>
    <t>MX5-00064925</t>
  </si>
  <si>
    <t>T447 RWTS-TTS  220KV</t>
  </si>
  <si>
    <t>TL-YPROEX-YPRO265-0000100846</t>
  </si>
  <si>
    <t>TOWER T265 HWPS-ROTS 1 220KV</t>
  </si>
  <si>
    <t>MX5-00402159</t>
  </si>
  <si>
    <t>MX5-00100846</t>
  </si>
  <si>
    <t>T265 HWPS-ROTS 1 220KV</t>
  </si>
  <si>
    <t>TL-YPROEX-YPRO324-0000065252</t>
  </si>
  <si>
    <t>TOWER T324 YPS -ROTS 5 220KV</t>
  </si>
  <si>
    <t>MX5-00411470</t>
  </si>
  <si>
    <t>MX5-00065252</t>
  </si>
  <si>
    <t>T324 YPS -ROTS 5 220KV</t>
  </si>
  <si>
    <t>MX5-00402240</t>
  </si>
  <si>
    <t>TL-MLBAEX-MLBA118-0000058767</t>
  </si>
  <si>
    <t>TOWER T118 MLTS-BATS 1 220KV</t>
  </si>
  <si>
    <t>MX5-00406792</t>
  </si>
  <si>
    <t>MX5-00058767</t>
  </si>
  <si>
    <t>T118 MLTS-BATS 1 220KV</t>
  </si>
  <si>
    <t>MX5-00409221</t>
  </si>
  <si>
    <t>TL-ROSVEX-ROSV005-0000061085</t>
  </si>
  <si>
    <t>TOWER T005 ROTS-SVTS 1 220KV</t>
  </si>
  <si>
    <t>TL-ROSVEX-ROSV005</t>
  </si>
  <si>
    <t>MX5-00061085</t>
  </si>
  <si>
    <t>T005 ROTS-SVTS 1 220KV</t>
  </si>
  <si>
    <t>MX5-00409224</t>
  </si>
  <si>
    <t>TL-SMKXEX-SMKX067-0000058463</t>
  </si>
  <si>
    <t>TOWER T034 TTS -KTS  1 220KV</t>
  </si>
  <si>
    <t>MX5-00058463</t>
  </si>
  <si>
    <t>T034 TTS -KTS 1 220KV</t>
  </si>
  <si>
    <t>MX5-00411563</t>
  </si>
  <si>
    <t>TL-YPROEX-YPRO315-0000065616</t>
  </si>
  <si>
    <t>TOWER T315 YPS -ROTS 7 220KV</t>
  </si>
  <si>
    <t>MX5-00411621</t>
  </si>
  <si>
    <t>MX5-00065616</t>
  </si>
  <si>
    <t>T315 YPS -ROTS 7 220KV</t>
  </si>
  <si>
    <t>TL-YPROEX-YPRO337-0000065660</t>
  </si>
  <si>
    <t>TOWER T337 YPS -ROTS 7 220KV</t>
  </si>
  <si>
    <t>MX5-00411706</t>
  </si>
  <si>
    <t>MX5-00065660</t>
  </si>
  <si>
    <t>T337 YPS -ROTS 7 220KV</t>
  </si>
  <si>
    <t>MX5-00410634</t>
  </si>
  <si>
    <t>TL-MLBAEX-MLBA033-0000058597</t>
  </si>
  <si>
    <t>TOWER T033 MLTS-BATS 1 220KV</t>
  </si>
  <si>
    <t>MX5-00406707</t>
  </si>
  <si>
    <t>MX5-00058597</t>
  </si>
  <si>
    <t>T033 MLTS-BATS 1 220KV</t>
  </si>
  <si>
    <t>MX5-00410859</t>
  </si>
  <si>
    <t>MX5-00403222</t>
  </si>
  <si>
    <t>MX5-00410821</t>
  </si>
  <si>
    <t>MX5-00410855</t>
  </si>
  <si>
    <t>TL-YPROEX-YPRO334-0000065272</t>
  </si>
  <si>
    <t>TOWER T334 YPS -ROTS 5 220KV</t>
  </si>
  <si>
    <t>MX5-00411480</t>
  </si>
  <si>
    <t>MX5-00065272</t>
  </si>
  <si>
    <t>T334 YPS -ROTS 5 220KV</t>
  </si>
  <si>
    <t>TL-MLBAEX-MLBA025</t>
  </si>
  <si>
    <t>TL-YPROEX-YPRO189-0000085583</t>
  </si>
  <si>
    <t>TOWER T189 YPS -ROTS 5 220KV</t>
  </si>
  <si>
    <t>MX5-00411497</t>
  </si>
  <si>
    <t>MX5-00085583</t>
  </si>
  <si>
    <t>T189 YPS -ROTS 5 220KV</t>
  </si>
  <si>
    <t>MX5-00408571</t>
  </si>
  <si>
    <t>MX5-00402233</t>
  </si>
  <si>
    <t>TL-SMSYEX-SMSY084-0000059168</t>
  </si>
  <si>
    <t>TOWER T084 SMTS-SYTS 2 500KV</t>
  </si>
  <si>
    <t>MX5-00059168</t>
  </si>
  <si>
    <t>T084 SMTS-SYTS 2 500KV</t>
  </si>
  <si>
    <t>TL-YPROEX-YPRO172-0000085566</t>
  </si>
  <si>
    <t>TOWER T172 YPS -ROTS 5 220KV</t>
  </si>
  <si>
    <t>MX5-00411482</t>
  </si>
  <si>
    <t>MX5-00085566</t>
  </si>
  <si>
    <t>T172 YPS -ROTS 5 220KV</t>
  </si>
  <si>
    <t>MX5-00403443</t>
  </si>
  <si>
    <t>TL-YPROEX-YPRO215-0000085609</t>
  </si>
  <si>
    <t>TOWER T215 YPS -ROTS 5 220KV</t>
  </si>
  <si>
    <t>MX5-00411517</t>
  </si>
  <si>
    <t>MX5-00085609</t>
  </si>
  <si>
    <t>T215 YPS -ROTS 5 220KV</t>
  </si>
  <si>
    <t>TL-SMKXEX-SMKX069-0000058467</t>
  </si>
  <si>
    <t>TOWER T036 TTS -KTS  1 220KV</t>
  </si>
  <si>
    <t>MX5-00058467</t>
  </si>
  <si>
    <t>T036 TTS -KTS 1 220KV</t>
  </si>
  <si>
    <t>TL-KXBLEX-KXBL040-0000058065</t>
  </si>
  <si>
    <t>TOWER T040 KTS -BLTS 1 220KV</t>
  </si>
  <si>
    <t>TL-KXBLEX-KXBL040</t>
  </si>
  <si>
    <t>MX5-00406098</t>
  </si>
  <si>
    <t>MX5-00058065</t>
  </si>
  <si>
    <t>T040 KTS -BLTS 1 220KV</t>
  </si>
  <si>
    <t>TL-TSTXEX-TSTX458-0000360876</t>
  </si>
  <si>
    <t>TOWER T458 RWTS-TTS    220KV</t>
  </si>
  <si>
    <t>TL-TSTXEX-TSTX458</t>
  </si>
  <si>
    <t>MX5-00409204</t>
  </si>
  <si>
    <t>MX5-00360876</t>
  </si>
  <si>
    <t>T458 RWTS-TTS  220KV</t>
  </si>
  <si>
    <t>TL-YPROEX-YPRO336-0000065276</t>
  </si>
  <si>
    <t>TOWER T336 YPS -ROTS 5 220KV</t>
  </si>
  <si>
    <t>MX5-00411544</t>
  </si>
  <si>
    <t>MX5-00065276</t>
  </si>
  <si>
    <t>T336 YPS -ROTS 5 220KV</t>
  </si>
  <si>
    <t>TL-YPROEX-YPRO320-0000056933</t>
  </si>
  <si>
    <t>TOWER T039 HWTS-ROTS 3R500KV</t>
  </si>
  <si>
    <t>MX5-00403218</t>
  </si>
  <si>
    <t>MX5-00056933</t>
  </si>
  <si>
    <t>T039 HWTS-ROTS 3R500KV</t>
  </si>
  <si>
    <t>TL-NWCBEX-NWCB005-0000114426</t>
  </si>
  <si>
    <t>TOWER T051 CBTS-LYD-ERTS 66KV</t>
  </si>
  <si>
    <t>MX5-00398065</t>
  </si>
  <si>
    <t>MX5-00114426</t>
  </si>
  <si>
    <t>T051 CBTS-LYD-ERTS 66KV</t>
  </si>
  <si>
    <t>MX5-00410853</t>
  </si>
  <si>
    <t>TL-MLBAEX-MLBA060-0000058651</t>
  </si>
  <si>
    <t>TOWER T060 MLTS-BATS 1 220KV</t>
  </si>
  <si>
    <t>TL-MLBAEX-MLBA060</t>
  </si>
  <si>
    <t>MX5-00406734</t>
  </si>
  <si>
    <t>MX5-00058651</t>
  </si>
  <si>
    <t>T060 MLTS-BATS 1 220KV</t>
  </si>
  <si>
    <t>TL-YPROEX-YPRO323-0000056937</t>
  </si>
  <si>
    <t>TOWER T041 HWTS-ROTS 3R500KV</t>
  </si>
  <si>
    <t>MX5-00403220</t>
  </si>
  <si>
    <t>MX5-00056937</t>
  </si>
  <si>
    <t>T041 HWTS-ROTS 3R500KV</t>
  </si>
  <si>
    <t>TL-YPROEX-YPRO301</t>
  </si>
  <si>
    <t>TL-SMKXEX-SMKX078-0000058487</t>
  </si>
  <si>
    <t>TOWER T046 TTS -KTS  1 220KV</t>
  </si>
  <si>
    <t>MX5-00410795</t>
  </si>
  <si>
    <t>MX5-00058487</t>
  </si>
  <si>
    <t>T046 TTS -KTS 1 220KV</t>
  </si>
  <si>
    <t>TL-YPROEX-YPRO160-0000086052</t>
  </si>
  <si>
    <t>TOWER T160 YPS -ROTS 7 220KV</t>
  </si>
  <si>
    <t>MX5-00411855</t>
  </si>
  <si>
    <t>MX5-00086052</t>
  </si>
  <si>
    <t>T160 YPS -ROTS 7 220KV</t>
  </si>
  <si>
    <t>TL-YPROEX-YPRO186</t>
  </si>
  <si>
    <t>TL-TXBXEX-TXBX030-0000065945</t>
  </si>
  <si>
    <t>TOWER T030 TTS -BTS  1 220KV</t>
  </si>
  <si>
    <t>TL-TXBXEX-TXBX030</t>
  </si>
  <si>
    <t>MX5-00416216</t>
  </si>
  <si>
    <t>MX5-00065945</t>
  </si>
  <si>
    <t>T030 TTS -BTS 1 220KV</t>
  </si>
  <si>
    <t>TL-YPROEX-YPRO308-0000065602</t>
  </si>
  <si>
    <t>TOWER T308 YPS -ROTS 7 220KV</t>
  </si>
  <si>
    <t>MX5-00411616</t>
  </si>
  <si>
    <t>MX5-00065602</t>
  </si>
  <si>
    <t>T308 YPS -ROTS 7 220KV</t>
  </si>
  <si>
    <t>MX5-00408973</t>
  </si>
  <si>
    <t>TL-TXKXEX-TXKX027-0000058449</t>
  </si>
  <si>
    <t>TOWER T027 TTS -KTS  2 220KV</t>
  </si>
  <si>
    <t>MX5-00410849</t>
  </si>
  <si>
    <t>MX5-00058449</t>
  </si>
  <si>
    <t>T027 TTS -KTS 2 220KV</t>
  </si>
  <si>
    <t>TL-TSTXEX-TSTX468-0000334659</t>
  </si>
  <si>
    <t>TOWER T468 RWTS-TTS    220KV</t>
  </si>
  <si>
    <t>MX5-00409202</t>
  </si>
  <si>
    <t>MX5-00334659</t>
  </si>
  <si>
    <t>T468 RWTS-TTS  220KV</t>
  </si>
  <si>
    <t>TL-YPROEX-YPRO136-0000086028</t>
  </si>
  <si>
    <t>TOWER T136 YPS -ROTS 7 220KV</t>
  </si>
  <si>
    <t>MX5-00411835</t>
  </si>
  <si>
    <t>MX5-00086028</t>
  </si>
  <si>
    <t>T136 YPS -ROTS 7 220KV</t>
  </si>
  <si>
    <t>TL-YPROEX-YPRO156-0000086048</t>
  </si>
  <si>
    <t>TOWER T156 YPS -ROTS 7 220KV</t>
  </si>
  <si>
    <t>MX5-00411852</t>
  </si>
  <si>
    <t>MX5-00086048</t>
  </si>
  <si>
    <t>T156 YPS -ROTS 7 220KV</t>
  </si>
  <si>
    <t>MX5-00410827</t>
  </si>
  <si>
    <t>TL-MLBAEX-MLBA150-0000058830</t>
  </si>
  <si>
    <t>TOWER T150 MLTS-BATS 1 220KV</t>
  </si>
  <si>
    <t>MX5-00406824</t>
  </si>
  <si>
    <t>MX5-00058830</t>
  </si>
  <si>
    <t>T150 MLTS-BATS 1 220KV</t>
  </si>
  <si>
    <t>MX5-00409157</t>
  </si>
  <si>
    <t>TL-SMKXEX-SMKX088-0000058557</t>
  </si>
  <si>
    <t>TOWER T056 TTS -KTS  2 220KV</t>
  </si>
  <si>
    <t>MX5-00410862</t>
  </si>
  <si>
    <t>MX5-00058557</t>
  </si>
  <si>
    <t>T056 TTS -KTS 2 220KV</t>
  </si>
  <si>
    <t>TL-YPROEX-YPRO142-0000086034</t>
  </si>
  <si>
    <t>TOWER T142 YPS -ROTS 7 220KV</t>
  </si>
  <si>
    <t>MX5-00411840</t>
  </si>
  <si>
    <t>MX5-00086034</t>
  </si>
  <si>
    <t>T142 YPS -ROTS 7 220KV</t>
  </si>
  <si>
    <t>TL-SMTXEX-SMTX022-0000061399</t>
  </si>
  <si>
    <t>TOWER T022 SMTS-TTS  1 220KV</t>
  </si>
  <si>
    <t>MX5-00409760</t>
  </si>
  <si>
    <t>MX5-00061399</t>
  </si>
  <si>
    <t>T022 SMTS-TTS 1 220KV</t>
  </si>
  <si>
    <t>TL-SYKXEX-SYKX103-0000119780</t>
  </si>
  <si>
    <t>TOWER T103 SYTS-KTS    500KV</t>
  </si>
  <si>
    <t>TL-SYKXEX-SYKX103</t>
  </si>
  <si>
    <t>MX5-00409840</t>
  </si>
  <si>
    <t>MX5-00119780</t>
  </si>
  <si>
    <t>T103 SYTS-KTS  500KV</t>
  </si>
  <si>
    <t>MX5-00403324</t>
  </si>
  <si>
    <t>TL-YPROEX-YPRO333-0000101048</t>
  </si>
  <si>
    <t>TOWER T333 HWPS-ROTS 1 220KV</t>
  </si>
  <si>
    <t>MX5-00402223</t>
  </si>
  <si>
    <t>MX5-00101048</t>
  </si>
  <si>
    <t>T333 HWPS-ROTS 1 220KV</t>
  </si>
  <si>
    <t>MX5-00409228</t>
  </si>
  <si>
    <t>MX5-00403228</t>
  </si>
  <si>
    <t>TL-YPROEX-YPRO239</t>
  </si>
  <si>
    <t>MX5-00402042</t>
  </si>
  <si>
    <t>MX5-00408958</t>
  </si>
  <si>
    <t>TL-ROSVEX-ROSV002-0000119567</t>
  </si>
  <si>
    <t>TOWER T002 ROTS-SVTS 1 220KV</t>
  </si>
  <si>
    <t>TL-ROSVEX-ROSV002</t>
  </si>
  <si>
    <t>MX5-00408971</t>
  </si>
  <si>
    <t>MX5-00119567</t>
  </si>
  <si>
    <t>T002 ROTS-SVTS 1 220KV</t>
  </si>
  <si>
    <t>TL-SMTXEX-SMTX023-0000114262</t>
  </si>
  <si>
    <t>TOWER T023 SMTS-TTS  2 220KV</t>
  </si>
  <si>
    <t>MX5-00409804</t>
  </si>
  <si>
    <t>MX5-00114262</t>
  </si>
  <si>
    <t>T023 SMTS-TTS 2 220KV</t>
  </si>
  <si>
    <t>TL-KXGXEX-KXGX132-0000057567</t>
  </si>
  <si>
    <t>TOWER T132 DPTS-GTS 2 220KV</t>
  </si>
  <si>
    <t>TL-KXGXEX-KXGX132</t>
  </si>
  <si>
    <t>MX5-00406268</t>
  </si>
  <si>
    <t>MX5-00057567</t>
  </si>
  <si>
    <t>T132 DPTS-GTS 2 220KV</t>
  </si>
  <si>
    <t>TL-YPROEX-YPRO298-0000065582</t>
  </si>
  <si>
    <t>TOWER T298 YPS -ROTS 7 220KV</t>
  </si>
  <si>
    <t>MX5-00411608</t>
  </si>
  <si>
    <t>MX5-00065582</t>
  </si>
  <si>
    <t>T298 YPS -ROTS 7 220KV</t>
  </si>
  <si>
    <t>MX5-00409245</t>
  </si>
  <si>
    <t>TL-YPROEX-YPRO220-0000085614</t>
  </si>
  <si>
    <t>TOWER T220 YPS -ROTS 5 220KV</t>
  </si>
  <si>
    <t>MX5-00411521</t>
  </si>
  <si>
    <t>MX5-00085614</t>
  </si>
  <si>
    <t>T220 YPS -ROTS 5 220KV</t>
  </si>
  <si>
    <t>TL-YPROEX-YPRO007-0000085899</t>
  </si>
  <si>
    <t>TOWER T007 YPS -ROTS 7 220KV</t>
  </si>
  <si>
    <t>MX5-00411725</t>
  </si>
  <si>
    <t>MX5-00085899</t>
  </si>
  <si>
    <t>T007 YPS -ROTS 7 220KV</t>
  </si>
  <si>
    <t>TL-MLBAEX-MLBA114</t>
  </si>
  <si>
    <t>TL-MLBAEX-MLBA045-0000058621</t>
  </si>
  <si>
    <t>TOWER T045 MLTS-BATS 1 220KV</t>
  </si>
  <si>
    <t>MX5-00406719</t>
  </si>
  <si>
    <t>MX5-00058621</t>
  </si>
  <si>
    <t>T045 MLTS-BATS 1 220KV</t>
  </si>
  <si>
    <t>TL-YPROEX-YPRO331-0000101038</t>
  </si>
  <si>
    <t>TOWER T331 HWPS-ROTS 1 220KV</t>
  </si>
  <si>
    <t>MX5-00402221</t>
  </si>
  <si>
    <t>MX5-00101038</t>
  </si>
  <si>
    <t>T331 HWPS-ROTS 1 220KV</t>
  </si>
  <si>
    <t>TL-TSTXEX-TSTX438-0000064907</t>
  </si>
  <si>
    <t>TOWER T438 RWTS-TTS    220KV</t>
  </si>
  <si>
    <t>TL-TSTXEX-TSTX438</t>
  </si>
  <si>
    <t>MX5-00409175</t>
  </si>
  <si>
    <t>MX5-00064907</t>
  </si>
  <si>
    <t>T438 RWTS-TTS  220KV</t>
  </si>
  <si>
    <t>MX5-00407733</t>
  </si>
  <si>
    <t>MX5-00410785</t>
  </si>
  <si>
    <t>TL-TSTXEX-TSTX445-0000064921</t>
  </si>
  <si>
    <t>TOWER T445 RWTS-TTS    220KV</t>
  </si>
  <si>
    <t>MX5-00409222</t>
  </si>
  <si>
    <t>MX5-00064921</t>
  </si>
  <si>
    <t>T445 RWTS-TTS  220KV</t>
  </si>
  <si>
    <t>MX5-00402238</t>
  </si>
  <si>
    <t>TL-MLBAEX-MLBA156-0000058842</t>
  </si>
  <si>
    <t>TOWER T156 MLTS-BATS 1 220KV</t>
  </si>
  <si>
    <t>TL-MLBAEX-MLBA156</t>
  </si>
  <si>
    <t>MX5-00406830</t>
  </si>
  <si>
    <t>MX5-00058842</t>
  </si>
  <si>
    <t>T156 MLTS-BATS 1 220KV</t>
  </si>
  <si>
    <t>MX5-00410747</t>
  </si>
  <si>
    <t>TL-YPROEX-YPRO337-0000101067</t>
  </si>
  <si>
    <t>TOWER T337 HWPS-ROTS 1 220KV</t>
  </si>
  <si>
    <t>MX5-00402227</t>
  </si>
  <si>
    <t>MX5-00101067</t>
  </si>
  <si>
    <t>T337 HWPS-ROTS 1 220KV</t>
  </si>
  <si>
    <t>TL-NPFXEX-NPFX100-0000118235</t>
  </si>
  <si>
    <t>TOWER T100 CBTS-FTS  1  66KV</t>
  </si>
  <si>
    <t>TL-NPFXEX-NPFX100</t>
  </si>
  <si>
    <t>MX5-00398005</t>
  </si>
  <si>
    <t>MX5-00118235</t>
  </si>
  <si>
    <t>T100 CBTS-FTS 1 66KV</t>
  </si>
  <si>
    <t>TL-SMKXEX-SMKX077-0000058535</t>
  </si>
  <si>
    <t>TOWER T045 TTS -KTS  2 220KV</t>
  </si>
  <si>
    <t>MX5-00058535</t>
  </si>
  <si>
    <t>T045 TTS -KTS 2 220KV</t>
  </si>
  <si>
    <t>TL-MLBAEX-MLBA042</t>
  </si>
  <si>
    <t>TL-MLBAEX-MLBA112</t>
  </si>
  <si>
    <t>MX5-00409209</t>
  </si>
  <si>
    <t>MX5-00411551</t>
  </si>
  <si>
    <t>MX5-00411716</t>
  </si>
  <si>
    <t>TL-YPROEX-YPRO193</t>
  </si>
  <si>
    <t>TL-YPROEX-YPRO293</t>
  </si>
  <si>
    <t>TL-MLBAEX-MLBA066-0000058663</t>
  </si>
  <si>
    <t>TOWER T066 MLTS-BATS 1 220KV</t>
  </si>
  <si>
    <t>TL-MLBAEX-MLBA066</t>
  </si>
  <si>
    <t>MX5-00406740</t>
  </si>
  <si>
    <t>MX5-00058663</t>
  </si>
  <si>
    <t>T066 MLTS-BATS 1 220KV</t>
  </si>
  <si>
    <t>MX5-00410734</t>
  </si>
  <si>
    <t>TL-YPROEX-YPRO312-0000065610</t>
  </si>
  <si>
    <t>TOWER T312 YPS -ROTS 7 220KV</t>
  </si>
  <si>
    <t>TL-YPROEX-YPRO312</t>
  </si>
  <si>
    <t>MX5-00411619</t>
  </si>
  <si>
    <t>MX5-00065610</t>
  </si>
  <si>
    <t>T312 YPS -ROTS 7 220KV</t>
  </si>
  <si>
    <t>TL-YPROEX-YPRO244</t>
  </si>
  <si>
    <t>TL-YPROEX-YPRO319-0000065242</t>
  </si>
  <si>
    <t>TOWER T319 YPS -ROTS 5 220KV</t>
  </si>
  <si>
    <t>MX5-00411465</t>
  </si>
  <si>
    <t>MX5-00065242</t>
  </si>
  <si>
    <t>T319 YPS -ROTS 5 220KV</t>
  </si>
  <si>
    <t>TL-YPROEX-YPRO333-0000065652</t>
  </si>
  <si>
    <t>TOWER T333 YPS -ROTS 7 220KV</t>
  </si>
  <si>
    <t>MX5-00411638</t>
  </si>
  <si>
    <t>MX5-00065652</t>
  </si>
  <si>
    <t>T333 YPS -ROTS 7 220KV</t>
  </si>
  <si>
    <t>TL-SMKXEX-SMKX069-0000058517</t>
  </si>
  <si>
    <t>TOWER T036 TTS -KTS  2 220KV</t>
  </si>
  <si>
    <t>MX5-00410810</t>
  </si>
  <si>
    <t>MX5-00058517</t>
  </si>
  <si>
    <t>T036 TTS -KTS 2 220KV</t>
  </si>
  <si>
    <t>TL-YPROEX-YPRO267</t>
  </si>
  <si>
    <t>TL-MLBAEX-MLBA080</t>
  </si>
  <si>
    <t>TL-HWCBEX-HWCB065-0000084489</t>
  </si>
  <si>
    <t>TOWER T037 HWPS-ROTS 1 220KV</t>
  </si>
  <si>
    <t>MX5-00402261</t>
  </si>
  <si>
    <t>MX5-00084489</t>
  </si>
  <si>
    <t>T037 HWPS-ROTS 1 220KV</t>
  </si>
  <si>
    <t>MX5-00409207</t>
  </si>
  <si>
    <t>TL-HYAPEX-HYAP564-0000056735</t>
  </si>
  <si>
    <t>TOWER T564 HYTS-APD  1 500KV</t>
  </si>
  <si>
    <t>TL-HYAPEX-HYAP564</t>
  </si>
  <si>
    <t>MX5-00056735</t>
  </si>
  <si>
    <t>T564 HYTS-APD 1 500KV</t>
  </si>
  <si>
    <t>TL-MLBAEX-MLBA139-0000058809</t>
  </si>
  <si>
    <t>TOWER T139 MLTS-BATS 1 220KV</t>
  </si>
  <si>
    <t>TL-MLBAEX-MLBA139</t>
  </si>
  <si>
    <t>MX5-00406813</t>
  </si>
  <si>
    <t>MX5-00058809</t>
  </si>
  <si>
    <t>T139 MLTS-BATS 1 220KV</t>
  </si>
  <si>
    <t>TL-MLBAEX-MLBA144</t>
  </si>
  <si>
    <t>TL-NWCBEX-NWCB003-0000114428</t>
  </si>
  <si>
    <t>TOWER T053 CBTS-LYD-ERTS 66KV</t>
  </si>
  <si>
    <t>MX5-00398067</t>
  </si>
  <si>
    <t>MX5-00114428</t>
  </si>
  <si>
    <t>T053 CBTS-LYD-ERTS 66KV</t>
  </si>
  <si>
    <t>MX5-00411555</t>
  </si>
  <si>
    <t>MX5-00410836</t>
  </si>
  <si>
    <t>TL-YPROEX-YPRO305</t>
  </si>
  <si>
    <t>TL-TSTXEX-TSTX447-0000065028</t>
  </si>
  <si>
    <t>TOWER T447 TSTS-TTS    220KV</t>
  </si>
  <si>
    <t>MX5-00065028</t>
  </si>
  <si>
    <t>T447 TSTS-TTS  220KV</t>
  </si>
  <si>
    <t>TL-SMTXEX-SMTX018-0000061395</t>
  </si>
  <si>
    <t>TOWER T018 SMTS-TTS  1 220KV</t>
  </si>
  <si>
    <t>TL-SMTXEX-SMTX018</t>
  </si>
  <si>
    <t>MX5-00061395</t>
  </si>
  <si>
    <t>T018 SMTS-TTS 1 220KV</t>
  </si>
  <si>
    <t>TL-HWCBEX-HWCB080-0000084504</t>
  </si>
  <si>
    <t>TOWER T052 HWPS-ROTS 1 220KV</t>
  </si>
  <si>
    <t>MX5-00402276</t>
  </si>
  <si>
    <t>MX5-00084504</t>
  </si>
  <si>
    <t>T052 HWPS-ROTS 1 220KV</t>
  </si>
  <si>
    <t>TL-YPROEX-YPRO150</t>
  </si>
  <si>
    <t>TL-MLBAEX-MLBA120-0000058771</t>
  </si>
  <si>
    <t>TOWER T120 MLTS-BATS 1 220KV</t>
  </si>
  <si>
    <t>MX5-00406794</t>
  </si>
  <si>
    <t>MX5-00058771</t>
  </si>
  <si>
    <t>T120 MLTS-BATS 1 220KV</t>
  </si>
  <si>
    <t>TL-MLBAEX-MLBA054-0000058639</t>
  </si>
  <si>
    <t>TOWER T054 MLTS-BATS 1 220KV</t>
  </si>
  <si>
    <t>TL-MLBAEX-MLBA054</t>
  </si>
  <si>
    <t>MX5-00406728</t>
  </si>
  <si>
    <t>MX5-00058639</t>
  </si>
  <si>
    <t>T054 MLTS-BATS 1 220KV</t>
  </si>
  <si>
    <t>TL-YPROEX-YPRO217-0000085611</t>
  </si>
  <si>
    <t>TOWER T217 YPS -ROTS 5 220KV</t>
  </si>
  <si>
    <t>MX5-00411519</t>
  </si>
  <si>
    <t>MX5-00085611</t>
  </si>
  <si>
    <t>T217 YPS -ROTS 5 220KV</t>
  </si>
  <si>
    <t>TL-BATGEX-BATG199-0000087512</t>
  </si>
  <si>
    <t>TOWER T199 BATS-TGTS   220KV</t>
  </si>
  <si>
    <t>TL-BATGEX-BATG199</t>
  </si>
  <si>
    <t>MX5-00397432</t>
  </si>
  <si>
    <t>MX5-00087512</t>
  </si>
  <si>
    <t>T199 BATS-TGTS  220KV</t>
  </si>
  <si>
    <t>TL-YPROEX-YPRO000-0000119252</t>
  </si>
  <si>
    <t>TOWER T001AYPS -ROTS 7 220KV</t>
  </si>
  <si>
    <t>MX5-00411884</t>
  </si>
  <si>
    <t>MX5-00119252</t>
  </si>
  <si>
    <t>T001AYPS -ROTS 7 220KV</t>
  </si>
  <si>
    <t>TL-TXKXEX-TXKX023-0000058441</t>
  </si>
  <si>
    <t>TOWER T023 TTS -KTS  2 220KV</t>
  </si>
  <si>
    <t>MX5-00410885</t>
  </si>
  <si>
    <t>MX5-00058441</t>
  </si>
  <si>
    <t>T023 TTS -KTS 2 220KV</t>
  </si>
  <si>
    <t>TL-ROSVEX-ROSV006-0000061086</t>
  </si>
  <si>
    <t>TOWER T006 ROTS-SVTS 1 220KV</t>
  </si>
  <si>
    <t>TL-ROSVEX-ROSV006</t>
  </si>
  <si>
    <t>MX5-00408951</t>
  </si>
  <si>
    <t>MX5-00061086</t>
  </si>
  <si>
    <t>T006 ROTS-SVTS 1 220KV</t>
  </si>
  <si>
    <t>TL-MLBAEX-MLBA018-0000058567</t>
  </si>
  <si>
    <t>TOWER T018 MLTS-BATS 1 220KV</t>
  </si>
  <si>
    <t>MX5-00406692</t>
  </si>
  <si>
    <t>MX5-00058567</t>
  </si>
  <si>
    <t>T018 MLTS-BATS 1 220KV</t>
  </si>
  <si>
    <t>TL-KXGXEX-KXGX090-0000057484</t>
  </si>
  <si>
    <t>TOWER T090 DPTS-GTS 2 220KV</t>
  </si>
  <si>
    <t>MX5-00406226</t>
  </si>
  <si>
    <t>MX5-00057484</t>
  </si>
  <si>
    <t>T090 DPTS-GTS 2 220KV</t>
  </si>
  <si>
    <t>MX5-00410783</t>
  </si>
  <si>
    <t>MX5-00406845</t>
  </si>
  <si>
    <t>MX5-00410815</t>
  </si>
  <si>
    <t>TL-RORXEX-RORX413-0000060984</t>
  </si>
  <si>
    <t>TOWER T413 ROTS-RTS  1 220KV</t>
  </si>
  <si>
    <t>TL-RORXEX-RORX413</t>
  </si>
  <si>
    <t>MX5-00060984</t>
  </si>
  <si>
    <t>T413 ROTS-RTS 1 220KV</t>
  </si>
  <si>
    <t>TL-MLBAEX-MLBA035-0000058601</t>
  </si>
  <si>
    <t>TOWER T035 MLTS-BATS 1 220KV</t>
  </si>
  <si>
    <t>MX5-00406709</t>
  </si>
  <si>
    <t>MX5-00058601</t>
  </si>
  <si>
    <t>T035 MLTS-BATS 1 220KV</t>
  </si>
  <si>
    <t>TL-HWCBEX-HWCB063-0000084487</t>
  </si>
  <si>
    <t>TOWER T035 HWPS-ROTS 1 220KV</t>
  </si>
  <si>
    <t>MX5-00402259</t>
  </si>
  <si>
    <t>MX5-00084487</t>
  </si>
  <si>
    <t>T035 HWPS-ROTS 1 220KV</t>
  </si>
  <si>
    <t>TL-TSTXEX-TSTX432-0000064998</t>
  </si>
  <si>
    <t>TOWER T432 TSTS-TTS    220KV</t>
  </si>
  <si>
    <t>MX5-00064998</t>
  </si>
  <si>
    <t>T432 TSTS-TTS  220KV</t>
  </si>
  <si>
    <t>TL-YPROEX-YPRO241-0000085635</t>
  </si>
  <si>
    <t>TOWER T241 YPS -ROTS 5 220KV</t>
  </si>
  <si>
    <t>MX5-00411538</t>
  </si>
  <si>
    <t>MX5-00085635</t>
  </si>
  <si>
    <t>T241 YPS -ROTS 5 220KV</t>
  </si>
  <si>
    <t>MX5-00408609</t>
  </si>
  <si>
    <t>MX5-00410834</t>
  </si>
  <si>
    <t>TL-HWCBEX-HWCB075-0000084499</t>
  </si>
  <si>
    <t>TOWER T047 HWPS-ROTS 1 220KV</t>
  </si>
  <si>
    <t>MX5-00402271</t>
  </si>
  <si>
    <t>MX5-00084499</t>
  </si>
  <si>
    <t>T047 HWPS-ROTS 1 220KV</t>
  </si>
  <si>
    <t>MX5-00409239</t>
  </si>
  <si>
    <t>TL-YPROEX-YPRO235-0000085629</t>
  </si>
  <si>
    <t>TOWER T235 YPS -ROTS 5 220KV</t>
  </si>
  <si>
    <t>MX5-00411532</t>
  </si>
  <si>
    <t>MX5-00085629</t>
  </si>
  <si>
    <t>T235 YPS -ROTS 5 220KV</t>
  </si>
  <si>
    <t>MX5-00408573</t>
  </si>
  <si>
    <t>TL-MLBAEX-MLBA022-0000058575</t>
  </si>
  <si>
    <t>TOWER T022 MLTS-BATS 1 220KV</t>
  </si>
  <si>
    <t>TL-MLBAEX-MLBA022</t>
  </si>
  <si>
    <t>MX5-00406696</t>
  </si>
  <si>
    <t>MX5-00058575</t>
  </si>
  <si>
    <t>T022 MLTS-BATS 1 220KV</t>
  </si>
  <si>
    <t>MX5-00408626</t>
  </si>
  <si>
    <t>MX5-00408656</t>
  </si>
  <si>
    <t>TL-YPROEX-YPRO316-0000100967</t>
  </si>
  <si>
    <t>TOWER T316 HWPS-ROTS 1 220KV</t>
  </si>
  <si>
    <t>MX5-00402206</t>
  </si>
  <si>
    <t>MX5-00100967</t>
  </si>
  <si>
    <t>T316 HWPS-ROTS 1 220KV</t>
  </si>
  <si>
    <t>MX5-00416274</t>
  </si>
  <si>
    <t>TL-MLBAEX-MLBA073-0000058677</t>
  </si>
  <si>
    <t>TOWER T073 MLTS-BATS 1 220KV</t>
  </si>
  <si>
    <t>MX5-00406747</t>
  </si>
  <si>
    <t>MX5-00058677</t>
  </si>
  <si>
    <t>T073 MLTS-BATS 1 220KV</t>
  </si>
  <si>
    <t>TL-TXKXEX-TXKX025-0000058445</t>
  </si>
  <si>
    <t>TOWER T025 TTS -KTS  2 220KV</t>
  </si>
  <si>
    <t>MX5-00410887</t>
  </si>
  <si>
    <t>MX5-00058445</t>
  </si>
  <si>
    <t>T025 TTS -KTS 2 220KV</t>
  </si>
  <si>
    <t>MX5-00408658</t>
  </si>
  <si>
    <t>TL-MLBAEX-MLBA086-0000058703</t>
  </si>
  <si>
    <t>TOWER T086 MLTS-BATS 1 220KV</t>
  </si>
  <si>
    <t>MX5-00406760</t>
  </si>
  <si>
    <t>MX5-00058703</t>
  </si>
  <si>
    <t>T086 MLTS-BATS 1 220KV</t>
  </si>
  <si>
    <t>TL-TSTXEX-TSTX426-0000064894</t>
  </si>
  <si>
    <t>TOWER T426 RWTS-TTS    220KV</t>
  </si>
  <si>
    <t>MX5-00409158</t>
  </si>
  <si>
    <t>MX5-00064894</t>
  </si>
  <si>
    <t>T426 RWTS-TTS  220KV</t>
  </si>
  <si>
    <t>TL-YPROEX-YPRO224</t>
  </si>
  <si>
    <t>MX5-00405117</t>
  </si>
  <si>
    <t>MX5-00406058</t>
  </si>
  <si>
    <t>TL-YPROEX-YPRO183-0000085577</t>
  </si>
  <si>
    <t>TOWER T183 YPS -ROTS 5 220KV</t>
  </si>
  <si>
    <t>MX5-00411491</t>
  </si>
  <si>
    <t>MX5-00085577</t>
  </si>
  <si>
    <t>T183 YPS -ROTS 5 220KV</t>
  </si>
  <si>
    <t>MX5-00408956</t>
  </si>
  <si>
    <t>TL-YPROEX-YPRO228-0000084680</t>
  </si>
  <si>
    <t>TOWER T228 HWPS-ROTS 1 220KV</t>
  </si>
  <si>
    <t>MX5-00402127</t>
  </si>
  <si>
    <t>MX5-00084680</t>
  </si>
  <si>
    <t>T228 HWPS-ROTS 1 220KV</t>
  </si>
  <si>
    <t>TL-YPROEX-YPRO331-0000065266</t>
  </si>
  <si>
    <t>TOWER T331 YPS -ROTS 5 220KV</t>
  </si>
  <si>
    <t>MX5-00411477</t>
  </si>
  <si>
    <t>MX5-00065266</t>
  </si>
  <si>
    <t>T331 YPS -ROTS 5 220KV</t>
  </si>
  <si>
    <t>TL-SMTXEX-SMTX007-0000061384</t>
  </si>
  <si>
    <t>TOWER T007 SMTS-TTS  1 220KV</t>
  </si>
  <si>
    <t>MX5-00409745</t>
  </si>
  <si>
    <t>MX5-00061384</t>
  </si>
  <si>
    <t>T007 SMTS-TTS 1 220KV</t>
  </si>
  <si>
    <t>TL-SMKXEX-SMKX083-0000058497</t>
  </si>
  <si>
    <t>TOWER T051 TTS -KTS  1 220KV</t>
  </si>
  <si>
    <t>MX5-00410800</t>
  </si>
  <si>
    <t>MX5-00058497</t>
  </si>
  <si>
    <t>T051 TTS -KTS 1 220KV</t>
  </si>
  <si>
    <t>TL-YPROEX-YPRO009</t>
  </si>
  <si>
    <t>TL-YPROEX-YPRO331-0000065648</t>
  </si>
  <si>
    <t>TOWER T331 YPS -ROTS 7 220KV</t>
  </si>
  <si>
    <t>MX5-00411636</t>
  </si>
  <si>
    <t>MX5-00065648</t>
  </si>
  <si>
    <t>T331 YPS -ROTS 7 220KV</t>
  </si>
  <si>
    <t>TL-YPROEX-YPRO251-0000065105</t>
  </si>
  <si>
    <t>TOWER T251 YPS -ROTS 5 220KV</t>
  </si>
  <si>
    <t>MX5-00411453</t>
  </si>
  <si>
    <t>MX5-00065105</t>
  </si>
  <si>
    <t>T251 YPS -ROTS 5 220KV</t>
  </si>
  <si>
    <t>TL-NPFXEX-NPFX102-0000118237</t>
  </si>
  <si>
    <t>TOWER T102 CBTS-FTS  1  66KV</t>
  </si>
  <si>
    <t>TL-NPFXEX-NPFX102</t>
  </si>
  <si>
    <t>MX5-00398007</t>
  </si>
  <si>
    <t>MX5-00118237</t>
  </si>
  <si>
    <t>T102 CBTS-FTS 1 66KV</t>
  </si>
  <si>
    <t>TL-TXKXEX-TXKX029-0000058453</t>
  </si>
  <si>
    <t>TOWER T029 TTS -KTS  2 220KV</t>
  </si>
  <si>
    <t>MX5-00410891</t>
  </si>
  <si>
    <t>MX5-00058453</t>
  </si>
  <si>
    <t>T029 TTS -KTS 2 220KV</t>
  </si>
  <si>
    <t>TL-YPROEX-YPRO293-0000065572</t>
  </si>
  <si>
    <t>TOWER T293 YPS -ROTS 7 220KV</t>
  </si>
  <si>
    <t>MX5-00411604</t>
  </si>
  <si>
    <t>MX5-00065572</t>
  </si>
  <si>
    <t>T293 YPS -ROTS 7 220KV</t>
  </si>
  <si>
    <t>TL-TSTXEX-TSTX427-0000064895</t>
  </si>
  <si>
    <t>TOWER T427 RWTS-TTS    220KV</t>
  </si>
  <si>
    <t>MX5-00409164</t>
  </si>
  <si>
    <t>MX5-00064895</t>
  </si>
  <si>
    <t>T427 RWTS-TTS  220KV</t>
  </si>
  <si>
    <t>TL-RORXEX-RORX424-0000060995</t>
  </si>
  <si>
    <t>TOWER T424 ROTS-RTS  1 220KV</t>
  </si>
  <si>
    <t>TL-RORXEX-RORX424</t>
  </si>
  <si>
    <t>MX5-00060995</t>
  </si>
  <si>
    <t>T424 ROTS-RTS 1 220KV</t>
  </si>
  <si>
    <t>TL-HWCBEX-HWCB078-0000084502</t>
  </si>
  <si>
    <t>TOWER T050 HWPS-ROTS 1 220KV</t>
  </si>
  <si>
    <t>MX5-00402274</t>
  </si>
  <si>
    <t>MX5-00084502</t>
  </si>
  <si>
    <t>T050 HWPS-ROTS 1 220KV</t>
  </si>
  <si>
    <t>MX5-00416202</t>
  </si>
  <si>
    <t>TL-YPROEX-YPRO173-0000086065</t>
  </si>
  <si>
    <t>TOWER T173 YPS -ROTS 7 220KV</t>
  </si>
  <si>
    <t>MX5-00411640</t>
  </si>
  <si>
    <t>MX5-00086065</t>
  </si>
  <si>
    <t>T173 YPS -ROTS 7 220KV</t>
  </si>
  <si>
    <t>TL-MLBAEX-MLBA092-0000058715</t>
  </si>
  <si>
    <t>TOWER T092 MLTS-BATS 1 220KV</t>
  </si>
  <si>
    <t>TL-MLBAEX-MLBA092</t>
  </si>
  <si>
    <t>MX5-00406766</t>
  </si>
  <si>
    <t>MX5-00058715</t>
  </si>
  <si>
    <t>T092 MLTS-BATS 1 220KV</t>
  </si>
  <si>
    <t>MX5-00411723</t>
  </si>
  <si>
    <t>TL-YPROEX-YPRO256</t>
  </si>
  <si>
    <t>TL-TXKXEX-TXKX017-0000058430</t>
  </si>
  <si>
    <t>TOWER T017 TTS -KTS  2 220KV</t>
  </si>
  <si>
    <t>TL-TXKXEX-TXKX017</t>
  </si>
  <si>
    <t>MX5-00410879</t>
  </si>
  <si>
    <t>MX5-00058430</t>
  </si>
  <si>
    <t>T017 TTS -KTS 2 220KV</t>
  </si>
  <si>
    <t>TL-TSTXEX-TSTX440-0000064911</t>
  </si>
  <si>
    <t>TOWER T440 RWTS-TTS    220KV</t>
  </si>
  <si>
    <t>MX5-00409177</t>
  </si>
  <si>
    <t>MX5-00064911</t>
  </si>
  <si>
    <t>T440 RWTS-TTS  220KV</t>
  </si>
  <si>
    <t>MX5-00412938</t>
  </si>
  <si>
    <t>TL-YPROEX-YPRO253-0000065109</t>
  </si>
  <si>
    <t>TOWER T253 YPS -ROTS 5 220KV</t>
  </si>
  <si>
    <t>TL-YPROEX-YPRO253</t>
  </si>
  <si>
    <t>MX5-00411455</t>
  </si>
  <si>
    <t>MX5-00065109</t>
  </si>
  <si>
    <t>T253 YPS -ROTS 5 220KV</t>
  </si>
  <si>
    <t>TL-YPROEX-YPRO258-0000065119</t>
  </si>
  <si>
    <t>TOWER T258 YPS -ROTS 5 220KV</t>
  </si>
  <si>
    <t>TL-YPROEX-YPRO258</t>
  </si>
  <si>
    <t>MX5-00411459</t>
  </si>
  <si>
    <t>MX5-00065119</t>
  </si>
  <si>
    <t>T258 YPS -ROTS 5 220KV</t>
  </si>
  <si>
    <t>TL-YPROEX-YPRO276</t>
  </si>
  <si>
    <t>MX5-00409871</t>
  </si>
  <si>
    <t>MX5-00408494</t>
  </si>
  <si>
    <t>TL-YPROEX-YPRO247</t>
  </si>
  <si>
    <t>TL-MBDDEX-MBDD051-0000112573</t>
  </si>
  <si>
    <t>TOWER T051 MBTS-DDTS 2 220KV</t>
  </si>
  <si>
    <t>TL-MBDDEX-MBDD051</t>
  </si>
  <si>
    <t>MX5-00414025</t>
  </si>
  <si>
    <t>MX5-00112573</t>
  </si>
  <si>
    <t>T051 MBTS-DDTS 2 220KV</t>
  </si>
  <si>
    <t>TL-YPROEX-YPRO221-0000084673</t>
  </si>
  <si>
    <t>TOWER T221 HWPS-ROTS 1 220KV</t>
  </si>
  <si>
    <t>MX5-00402121</t>
  </si>
  <si>
    <t>MX5-00084673</t>
  </si>
  <si>
    <t>T221 HWPS-ROTS 1 220KV</t>
  </si>
  <si>
    <t>TL-YPROEX-YPRO263-0000100842</t>
  </si>
  <si>
    <t>TOWER T263 HWPS-ROTS 1 220KV</t>
  </si>
  <si>
    <t>MX5-00402157</t>
  </si>
  <si>
    <t>MX5-00100842</t>
  </si>
  <si>
    <t>T263 HWPS-ROTS 1 220KV</t>
  </si>
  <si>
    <t>TL-MLBAEX-MLBA052-0000058635</t>
  </si>
  <si>
    <t>TOWER T052 MLTS-BATS 1 220KV</t>
  </si>
  <si>
    <t>MX5-00406726</t>
  </si>
  <si>
    <t>MX5-00058635</t>
  </si>
  <si>
    <t>T052 MLTS-BATS 1 220KV</t>
  </si>
  <si>
    <t>TL-HWCBEX-HWCB061-0000084485</t>
  </si>
  <si>
    <t>TOWER T033 HWPS-ROTS 1 220KV</t>
  </si>
  <si>
    <t>MX5-00402257</t>
  </si>
  <si>
    <t>MX5-00084485</t>
  </si>
  <si>
    <t>T033 HWPS-ROTS 1 220KV</t>
  </si>
  <si>
    <t>MX5-00411872</t>
  </si>
  <si>
    <t>MX5-00410749</t>
  </si>
  <si>
    <t>TL-YPROEX-YPRO318-0000100977</t>
  </si>
  <si>
    <t>TOWER T318 HWPS-ROTS 1 220KV</t>
  </si>
  <si>
    <t>MX5-00402208</t>
  </si>
  <si>
    <t>MX5-00100977</t>
  </si>
  <si>
    <t>T318 HWPS-ROTS 1 220KV</t>
  </si>
  <si>
    <t>MX5-00410732</t>
  </si>
  <si>
    <t>MX5-00410745</t>
  </si>
  <si>
    <t>MX5-00410819</t>
  </si>
  <si>
    <t>MX5-00402032</t>
  </si>
  <si>
    <t>MX5-00408558</t>
  </si>
  <si>
    <t>TL-YPROEX-YPRO009-0000085901</t>
  </si>
  <si>
    <t>TOWER T009 YPS -ROTS 7 220KV</t>
  </si>
  <si>
    <t>MX5-00411727</t>
  </si>
  <si>
    <t>MX5-00085901</t>
  </si>
  <si>
    <t>T009 YPS -ROTS 7 220KV</t>
  </si>
  <si>
    <t>MX5-00411874</t>
  </si>
  <si>
    <t>TL-MLBAEX-MLBA103-0000058737</t>
  </si>
  <si>
    <t>TOWER T103 MLTS-BATS 1 220KV</t>
  </si>
  <si>
    <t>MX5-00406777</t>
  </si>
  <si>
    <t>MX5-00058737</t>
  </si>
  <si>
    <t>T103 MLTS-BATS 1 220KV</t>
  </si>
  <si>
    <t>MX5-00409805</t>
  </si>
  <si>
    <t>MX5-00410830</t>
  </si>
  <si>
    <t>TL-SMTXEX-SMTX018-0000114257</t>
  </si>
  <si>
    <t>TOWER T018 SMTS-TTS  2 220KV</t>
  </si>
  <si>
    <t>MX5-00409775</t>
  </si>
  <si>
    <t>MX5-00114257</t>
  </si>
  <si>
    <t>T018 SMTS-TTS 2 220KV</t>
  </si>
  <si>
    <t>TL-TSTXEX-TSTX461-0000064953</t>
  </si>
  <si>
    <t>TOWER T461 RWTS-TTS    220KV</t>
  </si>
  <si>
    <t>MX5-00409196</t>
  </si>
  <si>
    <t>MX5-00064953</t>
  </si>
  <si>
    <t>T461 RWTS-TTS  220KV</t>
  </si>
  <si>
    <t>MX5-00411559</t>
  </si>
  <si>
    <t>MX5-00408569</t>
  </si>
  <si>
    <t>MX5-00409213</t>
  </si>
  <si>
    <t>TL-SMSYEX-SMSY048-0000059096</t>
  </si>
  <si>
    <t>TOWER T048 SMTS-SYTS 2 500KV</t>
  </si>
  <si>
    <t>MX5-00059096</t>
  </si>
  <si>
    <t>T048 SMTS-SYTS 2 500KV</t>
  </si>
  <si>
    <t>TL-TXKXEX-TXKX019-0000058434</t>
  </si>
  <si>
    <t>TOWER T019 TTS -KTS  2 220KV</t>
  </si>
  <si>
    <t>MX5-00410881</t>
  </si>
  <si>
    <t>MX5-00058434</t>
  </si>
  <si>
    <t>T019 TTS -KTS 2 220KV</t>
  </si>
  <si>
    <t>MX5-00416217</t>
  </si>
  <si>
    <t>TL-YPROEX-YPRO295-0000065576</t>
  </si>
  <si>
    <t>TOWER T295 YPS -ROTS 7 220KV</t>
  </si>
  <si>
    <t>MX5-00411606</t>
  </si>
  <si>
    <t>W +20</t>
  </si>
  <si>
    <t>MX5-00065576</t>
  </si>
  <si>
    <t>T295 YPS -ROTS 7 220KV</t>
  </si>
  <si>
    <t>MX5-00406084</t>
  </si>
  <si>
    <t>MX5-00409743</t>
  </si>
  <si>
    <t>MX5-00409807</t>
  </si>
  <si>
    <t>TL-NPFXEX-NPFX105-0000118240</t>
  </si>
  <si>
    <t>TOWER T105 CBTS-FTS  1  66KV</t>
  </si>
  <si>
    <t>TL-NPFXEX-NPFX105</t>
  </si>
  <si>
    <t>MX5-00398010</t>
  </si>
  <si>
    <t>MX5-00118240</t>
  </si>
  <si>
    <t>T105 CBTS-FTS 1 66KV</t>
  </si>
  <si>
    <t>MX5-00410841</t>
  </si>
  <si>
    <t>MX5-00416204</t>
  </si>
  <si>
    <t>TL-MLBAEX-MLBA088-0000058707</t>
  </si>
  <si>
    <t>TOWER T088 MLTS-BATS 1 220KV</t>
  </si>
  <si>
    <t>MX5-00406762</t>
  </si>
  <si>
    <t>MX5-00058707</t>
  </si>
  <si>
    <t>T088 MLTS-BATS 1 220KV</t>
  </si>
  <si>
    <t>TL-MLBAEX-MLBA056-0000058643</t>
  </si>
  <si>
    <t>TOWER T056 MLTS-BATS 1 220KV</t>
  </si>
  <si>
    <t>TL-MLBAEX-MLBA056</t>
  </si>
  <si>
    <t>MX5-00406730</t>
  </si>
  <si>
    <t>MX5-00058643</t>
  </si>
  <si>
    <t>T056 MLTS-BATS 1 220KV</t>
  </si>
  <si>
    <t>TL-YPROEX-YPRO200-0000085594</t>
  </si>
  <si>
    <t>TOWER T200 YPS -ROTS 5 220KV</t>
  </si>
  <si>
    <t>MX5-00411506</t>
  </si>
  <si>
    <t>MX5-00085594</t>
  </si>
  <si>
    <t>T200 YPS -ROTS 5 220KV</t>
  </si>
  <si>
    <t>TL-MLBAEX-MLBA075-0000058681</t>
  </si>
  <si>
    <t>TOWER T075 MLTS-BATS 1 220KV</t>
  </si>
  <si>
    <t>TL-MLBAEX-MLBA075</t>
  </si>
  <si>
    <t>MX5-00406749</t>
  </si>
  <si>
    <t>MX5-00058681</t>
  </si>
  <si>
    <t>T075 MLTS-BATS 1 220KV</t>
  </si>
  <si>
    <t>MX5-00407735</t>
  </si>
  <si>
    <t>MX5-00411549</t>
  </si>
  <si>
    <t>TL-HWCBEX-HWCB069-0000084493</t>
  </si>
  <si>
    <t>TOWER T041 HWPS-ROTS 1 220KV</t>
  </si>
  <si>
    <t>MX5-00402265</t>
  </si>
  <si>
    <t>MX5-00084493</t>
  </si>
  <si>
    <t>T041 HWPS-ROTS 1 220KV</t>
  </si>
  <si>
    <t>TL-RORXEX-RORX407-0000060978</t>
  </si>
  <si>
    <t>TOWER T407 ROTS-RTS  1 220KV</t>
  </si>
  <si>
    <t>TL-RORXEX-RORX407</t>
  </si>
  <si>
    <t>LS +30</t>
  </si>
  <si>
    <t>MX5-00060978</t>
  </si>
  <si>
    <t>T407 ROTS-RTS 1 220KV</t>
  </si>
  <si>
    <t>MX5-00416211</t>
  </si>
  <si>
    <t>TL-YPROEX-YPRO318-0000056929</t>
  </si>
  <si>
    <t>TOWER T037 HWTS-ROTS 3R500KV</t>
  </si>
  <si>
    <t>MX5-00056929</t>
  </si>
  <si>
    <t>T037 HWTS-ROTS 3R500KV</t>
  </si>
  <si>
    <t>TL-YPROEX-YPRO256-0000100828</t>
  </si>
  <si>
    <t>TOWER T256 HWPS-ROTS 1 220KV</t>
  </si>
  <si>
    <t>MX5-00402151</t>
  </si>
  <si>
    <t>MX5-00100828</t>
  </si>
  <si>
    <t>T256 HWPS-ROTS 1 220KV</t>
  </si>
  <si>
    <t>TL-HWYPEX-HWYP012-0000085227</t>
  </si>
  <si>
    <t>TOWER T012 HWPS-YPS  1 220KV</t>
  </si>
  <si>
    <t>TL-HWYPEX-HWYP012</t>
  </si>
  <si>
    <t>MX5-00085227</t>
  </si>
  <si>
    <t>T012 HWPS-YPS 1 220KV</t>
  </si>
  <si>
    <t>TL-MLBAEX-MLBA122-0000058775</t>
  </si>
  <si>
    <t>TOWER T122 MLTS-BATS 1 220KV</t>
  </si>
  <si>
    <t>MX5-00406796</t>
  </si>
  <si>
    <t>MX5-00058775</t>
  </si>
  <si>
    <t>T122 MLTS-BATS 1 220KV</t>
  </si>
  <si>
    <t>MX5-00409182</t>
  </si>
  <si>
    <t>TL-YPROEX-YPRO222-0000085616</t>
  </si>
  <si>
    <t>TOWER T222 YPS -ROTS 5 220KV</t>
  </si>
  <si>
    <t>MX5-00411523</t>
  </si>
  <si>
    <t>MX5-00085616</t>
  </si>
  <si>
    <t>T222 YPS -ROTS 5 220KV</t>
  </si>
  <si>
    <t>TL-YPROEX-YPRO165-0000086057</t>
  </si>
  <si>
    <t>TOWER T165 YPS -ROTS 7 220KV</t>
  </si>
  <si>
    <t>MX5-00411859</t>
  </si>
  <si>
    <t>MX5-00086057</t>
  </si>
  <si>
    <t>T165 YPS -ROTS 7 220KV</t>
  </si>
  <si>
    <t>TL-YPROEX-YPRO193-0000085587</t>
  </si>
  <si>
    <t>TOWER T193 YPS -ROTS 5 220KV</t>
  </si>
  <si>
    <t>MX5-00411500</t>
  </si>
  <si>
    <t>MX5-00085587</t>
  </si>
  <si>
    <t>T193 YPS -ROTS 5 220KV</t>
  </si>
  <si>
    <t>TL-YPROEX-YPRO176-0000085570</t>
  </si>
  <si>
    <t>TOWER T176 YPS -ROTS 5 220KV</t>
  </si>
  <si>
    <t>MX5-00411485</t>
  </si>
  <si>
    <t>MX5-00085570</t>
  </si>
  <si>
    <t>T176 YPS -ROTS 5 220KV</t>
  </si>
  <si>
    <t>TL-MLBAEX-MLBA112-0000058755</t>
  </si>
  <si>
    <t>TOWER T112 MLTS-BATS 1 220KV</t>
  </si>
  <si>
    <t>MX5-00406786</t>
  </si>
  <si>
    <t>MX5-00058755</t>
  </si>
  <si>
    <t>T112 MLTS-BATS 1 220KV</t>
  </si>
  <si>
    <t>MX5-00409181</t>
  </si>
  <si>
    <t>TL-TSTXEX-TSTX454-0000064939</t>
  </si>
  <si>
    <t>TOWER T454 RWTS-TTS    220KV</t>
  </si>
  <si>
    <t>MX5-00409190</t>
  </si>
  <si>
    <t>MX5-00064939</t>
  </si>
  <si>
    <t>T454 RWTS-TTS  220KV</t>
  </si>
  <si>
    <t>MX5-00409226</t>
  </si>
  <si>
    <t>MX5-00409747</t>
  </si>
  <si>
    <t>TL-YPROEX-YPRO325-0000101010</t>
  </si>
  <si>
    <t>TOWER T325 HWPS-ROTS 1 220KV</t>
  </si>
  <si>
    <t>MX5-00402215</t>
  </si>
  <si>
    <t>MX5-00101010</t>
  </si>
  <si>
    <t>T325 HWPS-ROTS 1 220KV</t>
  </si>
  <si>
    <t>MX5-00408954</t>
  </si>
  <si>
    <t>TL-YPROEX-YPRO244-0000085638</t>
  </si>
  <si>
    <t>TOWER T244 YPS -ROTS 5 220KV</t>
  </si>
  <si>
    <t>MX5-00411541</t>
  </si>
  <si>
    <t>MX5-00085638</t>
  </si>
  <si>
    <t>T244 YPS -ROTS 5 220KV</t>
  </si>
  <si>
    <t>MX5-00403216</t>
  </si>
  <si>
    <t>MX5-00407722</t>
  </si>
  <si>
    <t>TL-SMKXEX-SMKX072-0000058523</t>
  </si>
  <si>
    <t>TOWER T039 TTS -KTS  2 220KV</t>
  </si>
  <si>
    <t>MX5-00058523</t>
  </si>
  <si>
    <t>T039 TTS -KTS 2 220KV</t>
  </si>
  <si>
    <t>TL-YPROEX-YPRO320-0000065626</t>
  </si>
  <si>
    <t>TOWER T320 YPS -ROTS 7 220KV</t>
  </si>
  <si>
    <t>MX5-00411625</t>
  </si>
  <si>
    <t>MX5-00065626</t>
  </si>
  <si>
    <t>T320 YPS -ROTS 7 220KV</t>
  </si>
  <si>
    <t>MX5-00410847</t>
  </si>
  <si>
    <t>TL-YPROEX-YPRO341-0000065668</t>
  </si>
  <si>
    <t>TOWER T341 YPS -ROTS 7 220KV</t>
  </si>
  <si>
    <t>MX5-00411710</t>
  </si>
  <si>
    <t>MX5-00065668</t>
  </si>
  <si>
    <t>T341 YPS -ROTS 7 220KV</t>
  </si>
  <si>
    <t>MX5-00408960</t>
  </si>
  <si>
    <t>MX5-00409796</t>
  </si>
  <si>
    <t>TL-SMKXEX-SMKX081-0000058493</t>
  </si>
  <si>
    <t>TOWER T049 TTS -KTS  1 220KV</t>
  </si>
  <si>
    <t>MX5-00410798</t>
  </si>
  <si>
    <t>MX5-00058493</t>
  </si>
  <si>
    <t>T049 TTS -KTS 1 220KV</t>
  </si>
  <si>
    <t>TL-YPROEX-YPRO322-0000065248</t>
  </si>
  <si>
    <t>TOWER T322 YPS -ROTS 5 220KV</t>
  </si>
  <si>
    <t>MX5-00411468</t>
  </si>
  <si>
    <t>MX5-00065248</t>
  </si>
  <si>
    <t>T322 YPS -ROTS 5 220KV</t>
  </si>
  <si>
    <t>TL-MLBAEX-MLBA124-0000058779</t>
  </si>
  <si>
    <t>TOWER T124 MLTS-BATS 1 220KV</t>
  </si>
  <si>
    <t>TL-MLBAEX-MLBA124</t>
  </si>
  <si>
    <t>MX5-00406798</t>
  </si>
  <si>
    <t>MX5-00058779</t>
  </si>
  <si>
    <t>T124 MLTS-BATS 1 220KV</t>
  </si>
  <si>
    <t>TL-MLBAEX-MLBA157-0000058844</t>
  </si>
  <si>
    <t>TOWER T157 MLTS-BATS 1 220KV</t>
  </si>
  <si>
    <t>MX5-00406831</t>
  </si>
  <si>
    <t>MX5-00058844</t>
  </si>
  <si>
    <t>T157 MLTS-BATS 1 220KV</t>
  </si>
  <si>
    <t>TL-YPROEX-YPRO204</t>
  </si>
  <si>
    <t>MX5-00411721</t>
  </si>
  <si>
    <t>TL-TXKXEX-TXKX004-0000058404</t>
  </si>
  <si>
    <t>TOWER T004 TTS -KTS  2 220KV</t>
  </si>
  <si>
    <t>MX5-00410866</t>
  </si>
  <si>
    <t>MX5-00058404</t>
  </si>
  <si>
    <t>T004 TTS -KTS 2 220KV</t>
  </si>
  <si>
    <t>TL-MLBAEX-MLBA144-0000058819</t>
  </si>
  <si>
    <t>TOWER T144 MLTS-BATS 1 220KV</t>
  </si>
  <si>
    <t>MX5-00406818</t>
  </si>
  <si>
    <t>MX5-00058819</t>
  </si>
  <si>
    <t>T144 MLTS-BATS 1 220KV</t>
  </si>
  <si>
    <t>MX5-00407720</t>
  </si>
  <si>
    <t>TL-YPROEX-YPRO278</t>
  </si>
  <si>
    <t>MX5-00409233</t>
  </si>
  <si>
    <t>TL-YPROEX-YPRO188-0000085582</t>
  </si>
  <si>
    <t>TOWER T188 YPS -ROTS 5 220KV</t>
  </si>
  <si>
    <t>MX5-00411496</t>
  </si>
  <si>
    <t>MX5-00085582</t>
  </si>
  <si>
    <t>T188 YPS -ROTS 5 220KV</t>
  </si>
  <si>
    <t>MX5-00410772</t>
  </si>
  <si>
    <t>MX5-00416206</t>
  </si>
  <si>
    <t>MX5-00411876</t>
  </si>
  <si>
    <t>TL-SYMLEX-SYML038-0000058558</t>
  </si>
  <si>
    <t>TOWER T038 SYTS-MLTS 2 500KV</t>
  </si>
  <si>
    <t>MX5-00058558</t>
  </si>
  <si>
    <t>T038 SYTS-MLTS 2 500KV</t>
  </si>
  <si>
    <t>TL-YPROEX-YPRO129-0000086021</t>
  </si>
  <si>
    <t>TOWER T129 YPS -ROTS 7 220KV</t>
  </si>
  <si>
    <t>MX5-00411829</t>
  </si>
  <si>
    <t>MX5-00086021</t>
  </si>
  <si>
    <t>T129 YPS -ROTS 7 220KV</t>
  </si>
  <si>
    <t>TL-YPROEX-YPRO335-0000101058</t>
  </si>
  <si>
    <t>TOWER T335 HWPS-ROTS 1 220KV</t>
  </si>
  <si>
    <t>MX5-00402225</t>
  </si>
  <si>
    <t>MX5-00101058</t>
  </si>
  <si>
    <t>T335 HWPS-ROTS 1 220KV</t>
  </si>
  <si>
    <t>TL-TSTXEX-TSTX442-0000064915</t>
  </si>
  <si>
    <t>TOWER T442 RWTS-TTS    220KV</t>
  </si>
  <si>
    <t>MX5-00409179</t>
  </si>
  <si>
    <t>MX5-00064915</t>
  </si>
  <si>
    <t>T442 RWTS-TTS  220KV</t>
  </si>
  <si>
    <t>TL-MLBAEX-MLBA142-0000058815</t>
  </si>
  <si>
    <t>TOWER T142 MLTS-BATS 1 220KV</t>
  </si>
  <si>
    <t>MX5-00406816</t>
  </si>
  <si>
    <t>MX5-00058815</t>
  </si>
  <si>
    <t>T142 MLTS-BATS 1 220KV</t>
  </si>
  <si>
    <t>TL-SMKXEX-SMKX072-0000058475</t>
  </si>
  <si>
    <t>TOWER T040 TTS -KTS  1 220KV</t>
  </si>
  <si>
    <t>MX5-00410789</t>
  </si>
  <si>
    <t>MX5-00058475</t>
  </si>
  <si>
    <t>T040 TTS -KTS 1 220KV</t>
  </si>
  <si>
    <t>TL-YPROEX-YPRO269-0000100854</t>
  </si>
  <si>
    <t>TOWER T269 HWPS-ROTS 1 220KV</t>
  </si>
  <si>
    <t>MX5-00402163</t>
  </si>
  <si>
    <t>MX5-00100854</t>
  </si>
  <si>
    <t>T269 HWPS-ROTS 1 220KV</t>
  </si>
  <si>
    <t>TL-MLBAEX-MLBA020-0000058571</t>
  </si>
  <si>
    <t>TOWER T020 MLTS-BATS 1 220KV</t>
  </si>
  <si>
    <t>MX5-00406694</t>
  </si>
  <si>
    <t>MX5-00058571</t>
  </si>
  <si>
    <t>T020 MLTS-BATS 1 220KV</t>
  </si>
  <si>
    <t>TL-YPROEX-YPRO198-0000085592</t>
  </si>
  <si>
    <t>TOWER T198 YPS -ROTS 5 220KV</t>
  </si>
  <si>
    <t>MX5-00411504</t>
  </si>
  <si>
    <t>MX5-00085592</t>
  </si>
  <si>
    <t>T198 YPS -ROTS 5 220KV</t>
  </si>
  <si>
    <t>MX5-00406056</t>
  </si>
  <si>
    <t>MX5-00410824</t>
  </si>
  <si>
    <t>TL-SMTXEX-SMTX016-0000061393</t>
  </si>
  <si>
    <t>TOWER T016 SMTS-TTS  1 220KV</t>
  </si>
  <si>
    <t>TL-SMTXEX-SMTX016</t>
  </si>
  <si>
    <t>MX5-00409754</t>
  </si>
  <si>
    <t>MX5-00061393</t>
  </si>
  <si>
    <t>T016 SMTS-TTS 1 220KV</t>
  </si>
  <si>
    <t>TL-YPROEX-YPRO146-0000086038</t>
  </si>
  <si>
    <t>TOWER T146 YPS -ROTS 7 220KV</t>
  </si>
  <si>
    <t>MX5-00411844</t>
  </si>
  <si>
    <t>MX5-00086038</t>
  </si>
  <si>
    <t>T146 YPS -ROTS 7 220KV</t>
  </si>
  <si>
    <t>MX5-00410655</t>
  </si>
  <si>
    <t>TL-HWCBEX-HWCB070-0000084494</t>
  </si>
  <si>
    <t>TOWER T042 HWPS-ROTS 1 220KV</t>
  </si>
  <si>
    <t>MX5-00402266</t>
  </si>
  <si>
    <t>MX5-00084494</t>
  </si>
  <si>
    <t>T042 HWPS-ROTS 1 220KV</t>
  </si>
  <si>
    <t>MX5-00407958</t>
  </si>
  <si>
    <t>MX5-00409116</t>
  </si>
  <si>
    <t>TL-MLBAEX-MLBA129-0000058789</t>
  </si>
  <si>
    <t>TOWER T129 MLTS-BATS 1 220KV</t>
  </si>
  <si>
    <t>MX5-00406803</t>
  </si>
  <si>
    <t>MX5-00058789</t>
  </si>
  <si>
    <t>T129 MLTS-BATS 1 220KV</t>
  </si>
  <si>
    <t>MX5-00410641</t>
  </si>
  <si>
    <t>TL-YPROEX-YPRO328-0000065260</t>
  </si>
  <si>
    <t>TOWER T328 YPS -ROTS 5 220KV</t>
  </si>
  <si>
    <t>MX5-00411474</t>
  </si>
  <si>
    <t>MX5-00065260</t>
  </si>
  <si>
    <t>T328 YPS -ROTS 5 220KV</t>
  </si>
  <si>
    <t>TL-MLBAEX-MLBA042-0000058615</t>
  </si>
  <si>
    <t>TOWER T042 MLTS-BATS 1 220KV</t>
  </si>
  <si>
    <t>MX5-00406716</t>
  </si>
  <si>
    <t>MX5-00058615</t>
  </si>
  <si>
    <t>T042 MLTS-BATS 1 220KV</t>
  </si>
  <si>
    <t>TL-SMKXEX-SMKX087-0000058505</t>
  </si>
  <si>
    <t>TOWER T055 TTS -KTS  1 220KV</t>
  </si>
  <si>
    <t>MX5-00410804</t>
  </si>
  <si>
    <t>MX5-00058505</t>
  </si>
  <si>
    <t>T055 TTS -KTS 1 220KV</t>
  </si>
  <si>
    <t>MX5-00407956</t>
  </si>
  <si>
    <t>TL-YPROEX-YPRO320-0000100986</t>
  </si>
  <si>
    <t>TOWER T320 HWPS-ROTS 1 220KV</t>
  </si>
  <si>
    <t>MX5-00402210</t>
  </si>
  <si>
    <t>MX5-00100986</t>
  </si>
  <si>
    <t>T320 HWPS-ROTS 1 220KV</t>
  </si>
  <si>
    <t>TL-MLBAEX-MLBA107-0000058745</t>
  </si>
  <si>
    <t>TOWER T107 MLTS-BATS 1 220KV</t>
  </si>
  <si>
    <t>TL-MLBAEX-MLBA107</t>
  </si>
  <si>
    <t>MX5-00406781</t>
  </si>
  <si>
    <t>MX5-00058745</t>
  </si>
  <si>
    <t>T107 MLTS-BATS 1 220KV</t>
  </si>
  <si>
    <t>TL-SMKXEX-SMKX079-0000058489</t>
  </si>
  <si>
    <t>TOWER T047 TTS -KTS  1 220KV</t>
  </si>
  <si>
    <t>MX5-00410796</t>
  </si>
  <si>
    <t>MX5-00058489</t>
  </si>
  <si>
    <t>T047 TTS -KTS 1 220KV</t>
  </si>
  <si>
    <t>MX5-00408188</t>
  </si>
  <si>
    <t>MX5-00408563</t>
  </si>
  <si>
    <t>MX5-00409799</t>
  </si>
  <si>
    <t>MX5-00409749</t>
  </si>
  <si>
    <t>TL-MLBAEX-MLBA127-0000058785</t>
  </si>
  <si>
    <t>TOWER T127 MLTS-BATS 1 220KV</t>
  </si>
  <si>
    <t>MX5-00406801</t>
  </si>
  <si>
    <t>MX5-00058785</t>
  </si>
  <si>
    <t>T127 MLTS-BATS 1 220KV</t>
  </si>
  <si>
    <t>TL-YPROEX-YPRO135-0000086027</t>
  </si>
  <si>
    <t>TOWER T135 YPS -ROTS 7 220KV</t>
  </si>
  <si>
    <t>MX5-00411834</t>
  </si>
  <si>
    <t>MX5-00086027</t>
  </si>
  <si>
    <t>T135 YPS -ROTS 7 220KV</t>
  </si>
  <si>
    <t>TL-TSTXEX-TSTX436-0000064904</t>
  </si>
  <si>
    <t>TOWER T436 RWTS-TTS    220KV</t>
  </si>
  <si>
    <t>TL-TSTXEX-TSTX436</t>
  </si>
  <si>
    <t>MX5-00409214</t>
  </si>
  <si>
    <t>MX5-00064904</t>
  </si>
  <si>
    <t>T436 RWTS-TTS  220KV</t>
  </si>
  <si>
    <t>TL-YPROEX-YPRO239-0000085633</t>
  </si>
  <si>
    <t>TOWER T239 YPS -ROTS 5 220KV</t>
  </si>
  <si>
    <t>MX5-00411536</t>
  </si>
  <si>
    <t>MX5-00085633</t>
  </si>
  <si>
    <t>T239 YPS -ROTS 5 220KV</t>
  </si>
  <si>
    <t>TL-SMKXEX-SMKX075-0000058481</t>
  </si>
  <si>
    <t>TOWER T043 TTS -KTS  1 220KV</t>
  </si>
  <si>
    <t>MX5-00410792</t>
  </si>
  <si>
    <t>MX5-00058481</t>
  </si>
  <si>
    <t>T043 TTS -KTS 1 220KV</t>
  </si>
  <si>
    <t>TL-SMKXEX-SMKX073-0000058477</t>
  </si>
  <si>
    <t>TOWER T041 TTS -KTS  1 220KV</t>
  </si>
  <si>
    <t>MX5-00410790</t>
  </si>
  <si>
    <t>MX5-00058477</t>
  </si>
  <si>
    <t>T041 TTS -KTS 1 220KV</t>
  </si>
  <si>
    <t>MX5-00409201</t>
  </si>
  <si>
    <t>MX5-00409169</t>
  </si>
  <si>
    <t>TL-YPROEX-YPRO247-0000085641</t>
  </si>
  <si>
    <t>TOWER T247 YPS -ROTS 5 220KV</t>
  </si>
  <si>
    <t>MX5-00411543</t>
  </si>
  <si>
    <t>MX5-00085641</t>
  </si>
  <si>
    <t>T247 YPS -ROTS 5 220KV</t>
  </si>
  <si>
    <t>TL-MLBAEX-MLBA061-0000058653</t>
  </si>
  <si>
    <t>TOWER T061 MLTS-BATS 1 220KV</t>
  </si>
  <si>
    <t>MX5-00406735</t>
  </si>
  <si>
    <t>MX5-00058653</t>
  </si>
  <si>
    <t>T061 MLTS-BATS 1 220KV</t>
  </si>
  <si>
    <t>MX5-00409781</t>
  </si>
  <si>
    <t>TL-YPROEX-YPRO326-0000065256</t>
  </si>
  <si>
    <t>TOWER T326 YPS -ROTS 5 220KV</t>
  </si>
  <si>
    <t>MX5-00411472</t>
  </si>
  <si>
    <t>MX5-00065256</t>
  </si>
  <si>
    <t>T326 YPS -ROTS 5 220KV</t>
  </si>
  <si>
    <t>TL-SMKXEX-SMKX085-0000058501</t>
  </si>
  <si>
    <t>TOWER T053 TTS -KTS  1 220KV</t>
  </si>
  <si>
    <t>MX5-00410802</t>
  </si>
  <si>
    <t>MX5-00058501</t>
  </si>
  <si>
    <t>T053 TTS -KTS 1 220KV</t>
  </si>
  <si>
    <t>TL-MLBAEX-MLBA063-0000058657</t>
  </si>
  <si>
    <t>TOWER T063 MLTS-BATS 1 220KV</t>
  </si>
  <si>
    <t>MX5-00406737</t>
  </si>
  <si>
    <t>MX5-00058657</t>
  </si>
  <si>
    <t>T063 MLTS-BATS 1 220KV</t>
  </si>
  <si>
    <t>MX5-00411561</t>
  </si>
  <si>
    <t>TL-MLBAEX-MLBA090-0000058711</t>
  </si>
  <si>
    <t>TOWER T090 MLTS-BATS 1 220KV</t>
  </si>
  <si>
    <t>MX5-00406764</t>
  </si>
  <si>
    <t>MX5-00058711</t>
  </si>
  <si>
    <t>T090 MLTS-BATS 1 220KV</t>
  </si>
  <si>
    <t>TL-MLBAEX-MLBA093-0000058717</t>
  </si>
  <si>
    <t>TOWER T093 MLTS-BATS 1 220KV</t>
  </si>
  <si>
    <t>MX5-00406767</t>
  </si>
  <si>
    <t>MX5-00058717</t>
  </si>
  <si>
    <t>T093 MLTS-BATS 1 220KV</t>
  </si>
  <si>
    <t>TL-YPROEX-YPRO184</t>
  </si>
  <si>
    <t>TL-BEKGEX-BEKG133-0000068204</t>
  </si>
  <si>
    <t>TOWER T133 BETS-KGTS   220KV</t>
  </si>
  <si>
    <t>TL-BEKGEX-BEKG133</t>
  </si>
  <si>
    <t>MX5-00397790</t>
  </si>
  <si>
    <t>MX5-00068204</t>
  </si>
  <si>
    <t>T133 BETS-KGTS  220KV</t>
  </si>
  <si>
    <t>MX5-00409167</t>
  </si>
  <si>
    <t>TL-YPROEX-YPRO318-0000065622</t>
  </si>
  <si>
    <t>TOWER T318 YPS -ROTS 7 220KV</t>
  </si>
  <si>
    <t>MX5-00411623</t>
  </si>
  <si>
    <t>MX5-00065622</t>
  </si>
  <si>
    <t>T318 YPS -ROTS 7 220KV</t>
  </si>
  <si>
    <t>TL-KXBLEX-KXBL036-0000058057</t>
  </si>
  <si>
    <t>TOWER T036 KTS -BLTS 1 220KV</t>
  </si>
  <si>
    <t>TL-KXBLEX-KXBL036</t>
  </si>
  <si>
    <t>MX5-00058057</t>
  </si>
  <si>
    <t>T036 KTS -BLTS 1 220KV</t>
  </si>
  <si>
    <t>TL-YPROEX-YPRO274-0000100864</t>
  </si>
  <si>
    <t>TOWER T274 HWPS-ROTS 1 220KV</t>
  </si>
  <si>
    <t>MX5-00402168</t>
  </si>
  <si>
    <t>MX5-00100864</t>
  </si>
  <si>
    <t>T274 HWPS-ROTS 1 220KV</t>
  </si>
  <si>
    <t>MX5-00416209</t>
  </si>
  <si>
    <t>MX5-00409469</t>
  </si>
  <si>
    <t>TL-MLBAEX-MLBA040-0000058611</t>
  </si>
  <si>
    <t>TOWER T040 MLTS-BATS 1 220KV</t>
  </si>
  <si>
    <t>MX5-00406714</t>
  </si>
  <si>
    <t>MX5-00058611</t>
  </si>
  <si>
    <t>T040 MLTS-BATS 1 220KV</t>
  </si>
  <si>
    <t>TL-TXKXEX-TXKX032-0000058394</t>
  </si>
  <si>
    <t>TOWER T032 TTS -KTS  1 220KV</t>
  </si>
  <si>
    <t>TL-TXKXEX-TXKX032</t>
  </si>
  <si>
    <t>MX5-00058394</t>
  </si>
  <si>
    <t>T032 TTS -KTS 1 220KV</t>
  </si>
  <si>
    <t>MX5-00410871</t>
  </si>
  <si>
    <t>MX5-00410090</t>
  </si>
  <si>
    <t>TL-YPROEX-YPRO310-0000100938</t>
  </si>
  <si>
    <t>TOWER T310 HWPS-ROTS 1 220KV</t>
  </si>
  <si>
    <t>MX5-00402200</t>
  </si>
  <si>
    <t>MX5-00100938</t>
  </si>
  <si>
    <t>T310 HWPS-ROTS 1 220KV</t>
  </si>
  <si>
    <t>TL-MLBAEX-MLBA065-0000058661</t>
  </si>
  <si>
    <t>TOWER T065 MLTS-BATS 1 220KV</t>
  </si>
  <si>
    <t>MX5-00406739</t>
  </si>
  <si>
    <t>MX5-00058661</t>
  </si>
  <si>
    <t>T065 MLTS-BATS 1 220KV</t>
  </si>
  <si>
    <t>TL-MLBAEX-MLBA027-0000058585</t>
  </si>
  <si>
    <t>TOWER T027 MLTS-BATS 1 220KV</t>
  </si>
  <si>
    <t>MX5-00406701</t>
  </si>
  <si>
    <t>MX5-00058585</t>
  </si>
  <si>
    <t>T027 MLTS-BATS 1 220KV</t>
  </si>
  <si>
    <t>TL-MLBAEX-MLBA046-0000058623</t>
  </si>
  <si>
    <t>TOWER T046 MLTS-BATS 1 220KV</t>
  </si>
  <si>
    <t>MX5-00406720</t>
  </si>
  <si>
    <t>MX5-00058623</t>
  </si>
  <si>
    <t>T046 MLTS-BATS 1 220KV</t>
  </si>
  <si>
    <t>TL-YPROEX-YPRO167-0000086059</t>
  </si>
  <si>
    <t>TOWER T167 YPS -ROTS 7 220KV</t>
  </si>
  <si>
    <t>MX5-00411861</t>
  </si>
  <si>
    <t>MX5-00086059</t>
  </si>
  <si>
    <t>T167 YPS -ROTS 7 220KV</t>
  </si>
  <si>
    <t>TL-TSTXEX-TSTX459-0000064949</t>
  </si>
  <si>
    <t>TOWER T459 RWTS-TTS    220KV</t>
  </si>
  <si>
    <t>MX5-00409194</t>
  </si>
  <si>
    <t>MX5-00064949</t>
  </si>
  <si>
    <t>T459 RWTS-TTS  220KV</t>
  </si>
  <si>
    <t>TL-YPROEX-YPRO339-0000065664</t>
  </si>
  <si>
    <t>TOWER T339 YPS -ROTS 7 220KV</t>
  </si>
  <si>
    <t>MX5-00411708</t>
  </si>
  <si>
    <t>MX5-00065664</t>
  </si>
  <si>
    <t>T339 YPS -ROTS 7 220KV</t>
  </si>
  <si>
    <t>MX5-00410739</t>
  </si>
  <si>
    <t>TL-KXGXEX-KXGX001-0000119401</t>
  </si>
  <si>
    <t>TOWER T001AKTS -GTS  1 220KV</t>
  </si>
  <si>
    <t>MX5-00406135</t>
  </si>
  <si>
    <t>MX5-00119401</t>
  </si>
  <si>
    <t>T001AKTS -GTS 1 220KV</t>
  </si>
  <si>
    <t>TL-MLBAEX-MLBA082-0000058695</t>
  </si>
  <si>
    <t>TOWER T082 MLTS-BATS 1 220KV</t>
  </si>
  <si>
    <t>MX5-00406756</t>
  </si>
  <si>
    <t>MX5-00058695</t>
  </si>
  <si>
    <t>T082 MLTS-BATS 1 220KV</t>
  </si>
  <si>
    <t>MX5-00409184</t>
  </si>
  <si>
    <t>MX5-00411879</t>
  </si>
  <si>
    <t>TL-YPROEX-YPRO308-0000100932</t>
  </si>
  <si>
    <t>TOWER T308 HWPS-ROTS 1 220KV</t>
  </si>
  <si>
    <t>MX5-00402198</t>
  </si>
  <si>
    <t>MX5-00100932</t>
  </si>
  <si>
    <t>T308 HWPS-ROTS 1 220KV</t>
  </si>
  <si>
    <t>TL-YPROEX-YPRO330-0000056951</t>
  </si>
  <si>
    <t>TOWER T048 HWTS-ROTS 3R500KV</t>
  </si>
  <si>
    <t>MX5-00056951</t>
  </si>
  <si>
    <t>T048 HWTS-ROTS 3R500KV</t>
  </si>
  <si>
    <t>TL-YPROEX-YPRO325-0000065636</t>
  </si>
  <si>
    <t>TOWER T325 YPS -ROTS 7 220KV</t>
  </si>
  <si>
    <t>MX5-00411630</t>
  </si>
  <si>
    <t>MX5-00065636</t>
  </si>
  <si>
    <t>T325 YPS -ROTS 7 220KV</t>
  </si>
  <si>
    <t>TL-YPROEX-YPRO229-0000085623</t>
  </si>
  <si>
    <t>TOWER T229 YPS -ROTS 5 220KV</t>
  </si>
  <si>
    <t>MX5-00411564</t>
  </si>
  <si>
    <t>MX5-00085623</t>
  </si>
  <si>
    <t>T229 YPS -ROTS 5 220KV</t>
  </si>
  <si>
    <t>MX5-00409220</t>
  </si>
  <si>
    <t>MX5-00402236</t>
  </si>
  <si>
    <t>MX5-00408969</t>
  </si>
  <si>
    <t>TL-YPROEX-YPRO180-0000085574</t>
  </si>
  <si>
    <t>TOWER T180 YPS -ROTS 5 220KV</t>
  </si>
  <si>
    <t>MX5-00411489</t>
  </si>
  <si>
    <t>MX5-00085574</t>
  </si>
  <si>
    <t>T180 YPS -ROTS 5 220KV</t>
  </si>
  <si>
    <t>TL-TXKXEX-TXKX021-0000058438</t>
  </si>
  <si>
    <t>TOWER T021 TTS -KTS  2 220KV</t>
  </si>
  <si>
    <t>MX5-00410883</t>
  </si>
  <si>
    <t>MX5-00058438</t>
  </si>
  <si>
    <t>T021 TTS -KTS 2 220KV</t>
  </si>
  <si>
    <t>MX5-00410658</t>
  </si>
  <si>
    <t>TL-YPROEX-YPRO253-0000100822</t>
  </si>
  <si>
    <t>TOWER T253 HWPS-ROTS 1 220KV</t>
  </si>
  <si>
    <t>MX5-00402149</t>
  </si>
  <si>
    <t>MX5-00100822</t>
  </si>
  <si>
    <t>T253 HWPS-ROTS 1 220KV</t>
  </si>
  <si>
    <t>TL-YPROEX-YPRO256-0000065115</t>
  </si>
  <si>
    <t>TOWER T256 YPS -ROTS 5 220KV</t>
  </si>
  <si>
    <t>MX5-00411457</t>
  </si>
  <si>
    <t>MX5-00065115</t>
  </si>
  <si>
    <t>T256 YPS -ROTS 5 220KV</t>
  </si>
  <si>
    <t>MX5-00408948</t>
  </si>
  <si>
    <t>MX5-00409786</t>
  </si>
  <si>
    <t>MX5-00408965</t>
  </si>
  <si>
    <t>TL-MLBAEX-MLBA137-0000058805</t>
  </si>
  <si>
    <t>TOWER T137 MLTS-BATS 1 220KV</t>
  </si>
  <si>
    <t>MX5-00406811</t>
  </si>
  <si>
    <t>MX5-00058805</t>
  </si>
  <si>
    <t>T137 MLTS-BATS 1 220KV</t>
  </si>
  <si>
    <t>TL-MLBAEX-MLBA105-0000058741</t>
  </si>
  <si>
    <t>TOWER T105 MLTS-BATS 1 220KV</t>
  </si>
  <si>
    <t>MX5-00406779</t>
  </si>
  <si>
    <t>MX5-00058741</t>
  </si>
  <si>
    <t>T105 MLTS-BATS 1 220KV</t>
  </si>
  <si>
    <t>TL-YPROEX-YPRO323-0000101000</t>
  </si>
  <si>
    <t>TOWER T323 HWPS-ROTS 1 220KV</t>
  </si>
  <si>
    <t>MX5-00402213</t>
  </si>
  <si>
    <t>MX5-00101000</t>
  </si>
  <si>
    <t>T323 HWPS-ROTS 1 220KV</t>
  </si>
  <si>
    <t>TL-SMKXEX-SMKX071-0000058471</t>
  </si>
  <si>
    <t>TOWER T038 TTS -KTS  1 220KV</t>
  </si>
  <si>
    <t>MX5-00410787</t>
  </si>
  <si>
    <t>MX5-00058471</t>
  </si>
  <si>
    <t>T038 TTS -KTS 1 220KV</t>
  </si>
  <si>
    <t>MX5-00409211</t>
  </si>
  <si>
    <t>TL-YPROEX-YPRO140-0000086032</t>
  </si>
  <si>
    <t>TOWER T140 YPS -ROTS 7 220KV</t>
  </si>
  <si>
    <t>MX5-00411838</t>
  </si>
  <si>
    <t>MX5-00086032</t>
  </si>
  <si>
    <t>T140 YPS -ROTS 7 220KV</t>
  </si>
  <si>
    <t>MX5-00409243</t>
  </si>
  <si>
    <t>MX5-00410889</t>
  </si>
  <si>
    <t>MX5-00407744</t>
  </si>
  <si>
    <t>TL-HWCBEX-HWCB076-0000084500</t>
  </si>
  <si>
    <t>TOWER T048 HWPS-ROTS 1 220KV</t>
  </si>
  <si>
    <t>MX5-00402272</t>
  </si>
  <si>
    <t>MX5-00084500</t>
  </si>
  <si>
    <t>T048 HWPS-ROTS 1 220KV</t>
  </si>
  <si>
    <t>TL-YPROEX-YPRO138-0000086030</t>
  </si>
  <si>
    <t>TOWER T138 YPS -ROTS 7 220KV</t>
  </si>
  <si>
    <t>MX5-00411836</t>
  </si>
  <si>
    <t>MX5-00086030</t>
  </si>
  <si>
    <t>T138 YPS -ROTS 7 220KV</t>
  </si>
  <si>
    <t>MX5-00409199</t>
  </si>
  <si>
    <t>MX5-00411719</t>
  </si>
  <si>
    <t>MX5-00411553</t>
  </si>
  <si>
    <t>TL-YPROEX-YPRO212-0000085606</t>
  </si>
  <si>
    <t>TOWER T212 YPS -ROTS 5 220KV</t>
  </si>
  <si>
    <t>MX5-00411515</t>
  </si>
  <si>
    <t>MX5-00085606</t>
  </si>
  <si>
    <t>T212 YPS -ROTS 5 220KV</t>
  </si>
  <si>
    <t>TL-MLBAEX-MLBA058-0000058647</t>
  </si>
  <si>
    <t>TOWER T058 MLTS-BATS 1 220KV</t>
  </si>
  <si>
    <t>TL-MLBAEX-MLBA058</t>
  </si>
  <si>
    <t>MX5-00406732</t>
  </si>
  <si>
    <t>MX5-00058647</t>
  </si>
  <si>
    <t>T058 MLTS-BATS 1 220KV</t>
  </si>
  <si>
    <t>MX5-00409216</t>
  </si>
  <si>
    <t>MX5-00401228</t>
  </si>
  <si>
    <t>TL-YPROEX-YPRO261-0000065125</t>
  </si>
  <si>
    <t>TOWER T261 YPS -ROTS 5 220KV</t>
  </si>
  <si>
    <t>MX5-00411462</t>
  </si>
  <si>
    <t>MX5-00065125</t>
  </si>
  <si>
    <t>T261 YPS -ROTS 5 220KV</t>
  </si>
  <si>
    <t>TL-YPROEX-YPRO204-0000085598</t>
  </si>
  <si>
    <t>TOWER T204 YPS -ROTS 5 220KV</t>
  </si>
  <si>
    <t>MX5-00411509</t>
  </si>
  <si>
    <t>MX5-00085598</t>
  </si>
  <si>
    <t>T204 YPS -ROTS 5 220KV</t>
  </si>
  <si>
    <t>MX5-00408648</t>
  </si>
  <si>
    <t>MX5-00402466</t>
  </si>
  <si>
    <t>TL-SMTXEX-SMTX016-0000114255</t>
  </si>
  <si>
    <t>TOWER T016 SMTS-TTS  2 220KV</t>
  </si>
  <si>
    <t>MX5-00409773</t>
  </si>
  <si>
    <t>MX5-00114255</t>
  </si>
  <si>
    <t>T016 SMTS-TTS 2 220KV</t>
  </si>
  <si>
    <t>MX5-00416215</t>
  </si>
  <si>
    <t>TL-MLBAEX-MLBA154-0000058838</t>
  </si>
  <si>
    <t>TOWER T154 MLTS-BATS 1 220KV</t>
  </si>
  <si>
    <t>MX5-00406828</t>
  </si>
  <si>
    <t>MX5-00058838</t>
  </si>
  <si>
    <t>T154 MLTS-BATS 1 220KV</t>
  </si>
  <si>
    <t>TL-YPROEX-YPRO150-0000086042</t>
  </si>
  <si>
    <t>TOWER T150 YPS -ROTS 7 220KV</t>
  </si>
  <si>
    <t>MX5-00411847</t>
  </si>
  <si>
    <t>MX5-00086042</t>
  </si>
  <si>
    <t>T150 YPS -ROTS 7 220KV</t>
  </si>
  <si>
    <t>MX5-00398215</t>
  </si>
  <si>
    <t>TL-YPROEX-YPRO323-0000065632</t>
  </si>
  <si>
    <t>TOWER T323 YPS -ROTS 7 220KV</t>
  </si>
  <si>
    <t>MX5-00411628</t>
  </si>
  <si>
    <t>MX5-00065632</t>
  </si>
  <si>
    <t>T323 YPS -ROTS 7 220KV</t>
  </si>
  <si>
    <t>TL-YPROEX-YPRO170-0000086062</t>
  </si>
  <si>
    <t>TOWER T170 YPS -ROTS 7 220KV</t>
  </si>
  <si>
    <t>MX5-00411864</t>
  </si>
  <si>
    <t>MX5-00086062</t>
  </si>
  <si>
    <t>T170 YPS -ROTS 7 220KV</t>
  </si>
  <si>
    <t>TL-MLBAEX-MLBA110-0000058751</t>
  </si>
  <si>
    <t>TOWER T110 MLTS-BATS 1 220KV</t>
  </si>
  <si>
    <t>MX5-00406784</t>
  </si>
  <si>
    <t>MX5-00058751</t>
  </si>
  <si>
    <t>T110 MLTS-BATS 1 220KV</t>
  </si>
  <si>
    <t>MX5-00410851</t>
  </si>
  <si>
    <t>TL-YPROEX-YPRO158-0000086050</t>
  </si>
  <si>
    <t>TOWER T158 YPS -ROTS 7 220KV</t>
  </si>
  <si>
    <t>MX5-00411853</t>
  </si>
  <si>
    <t>MX5-00086050</t>
  </si>
  <si>
    <t>T158 YPS -ROTS 7 220KV</t>
  </si>
  <si>
    <t>MX5-00410828</t>
  </si>
  <si>
    <t>MX5-00406105</t>
  </si>
  <si>
    <t>MX5-00408580</t>
  </si>
  <si>
    <t>TL-YPROEX-YPRO267-0000100850</t>
  </si>
  <si>
    <t>TOWER T267 HWPS-ROTS 1 220KV</t>
  </si>
  <si>
    <t>MX5-00402161</t>
  </si>
  <si>
    <t>MX5-00100850</t>
  </si>
  <si>
    <t>T267 HWPS-ROTS 1 220KV</t>
  </si>
  <si>
    <t>TL-TXKXEX-TXKX032-0000058459</t>
  </si>
  <si>
    <t>TOWER T032 TTS -KTS  2 220KV</t>
  </si>
  <si>
    <t>MX5-00410894</t>
  </si>
  <si>
    <t>MX5-00058459</t>
  </si>
  <si>
    <t>T032 TTS -KTS 2 220KV</t>
  </si>
  <si>
    <t>TL-SMTXEX-SMTX014-0000061391</t>
  </si>
  <si>
    <t>TOWER T014 SMTS-TTS  1 220KV</t>
  </si>
  <si>
    <t>TL-SMTXEX-SMTX014</t>
  </si>
  <si>
    <t>MX5-00409752</t>
  </si>
  <si>
    <t>MX5-00061391</t>
  </si>
  <si>
    <t>T014 SMTS-TTS 1 220KV</t>
  </si>
  <si>
    <t>TL-YPROEX-YPRO173-0000085567</t>
  </si>
  <si>
    <t>TOWER T173 YPS -ROTS 5 220KV</t>
  </si>
  <si>
    <t>MX5-00411483</t>
  </si>
  <si>
    <t>MX5-00085567</t>
  </si>
  <si>
    <t>T173 YPS -ROTS 5 220KV</t>
  </si>
  <si>
    <t>MX5-00408561</t>
  </si>
  <si>
    <t>TL-YPROEX-YPRO260-0000100836</t>
  </si>
  <si>
    <t>TOWER T260 HWPS-ROTS 1 220KV</t>
  </si>
  <si>
    <t>MX5-00402155</t>
  </si>
  <si>
    <t>MX5-00100836</t>
  </si>
  <si>
    <t>T260 HWPS-ROTS 1 220KV</t>
  </si>
  <si>
    <t>MX5-00409186</t>
  </si>
  <si>
    <t>MX5-00406094</t>
  </si>
  <si>
    <t>TL-SMTXEX-SMTX012-0000114251</t>
  </si>
  <si>
    <t>TOWER T012 SMTS-TTS  2 220KV</t>
  </si>
  <si>
    <t>MX5-00409769</t>
  </si>
  <si>
    <t>MX5-00114251</t>
  </si>
  <si>
    <t>T012 SMTS-TTS 2 220KV</t>
  </si>
  <si>
    <t>TL-MLBAEX-MLBA080-0000058691</t>
  </si>
  <si>
    <t>TOWER T080 MLTS-BATS 1 220KV</t>
  </si>
  <si>
    <t>MX5-00406754</t>
  </si>
  <si>
    <t>MX5-00058691</t>
  </si>
  <si>
    <t>T080 MLTS-BATS 1 220KV</t>
  </si>
  <si>
    <t>TL-YPROEX-YPRO307-0000065600</t>
  </si>
  <si>
    <t>TOWER T307 YPS -ROTS 7 220KV</t>
  </si>
  <si>
    <t>MX5-00411615</t>
  </si>
  <si>
    <t>MX5-00065600</t>
  </si>
  <si>
    <t>T307 YPS -ROTS 7 220KV</t>
  </si>
  <si>
    <t>MX5-00409801</t>
  </si>
  <si>
    <t>TL-SMKXEX-SMKX068-0000058515</t>
  </si>
  <si>
    <t>TOWER T035 TTS -KTS  2 220KV</t>
  </si>
  <si>
    <t>MX5-00410809</t>
  </si>
  <si>
    <t>MX5-00058515</t>
  </si>
  <si>
    <t>T035 TTS -KTS 2 220KV</t>
  </si>
  <si>
    <t>TL-NWCBEX-NWCB011-0000114420</t>
  </si>
  <si>
    <t>TOWER T045 CBTS-LYD-ERTS 66KV</t>
  </si>
  <si>
    <t>MX5-00398059</t>
  </si>
  <si>
    <t>MX5-00114420</t>
  </si>
  <si>
    <t>T045 CBTS-LYD-ERTS 66KV</t>
  </si>
  <si>
    <t>MX5-00410854</t>
  </si>
  <si>
    <t>MX5-00408967</t>
  </si>
  <si>
    <t>TL-YPROEX-YPRO335-0000065656</t>
  </si>
  <si>
    <t>TOWER T335 YPS -ROTS 7 220KV</t>
  </si>
  <si>
    <t>MX5-00411715</t>
  </si>
  <si>
    <t>MX5-00065656</t>
  </si>
  <si>
    <t>T335 YPS -ROTS 7 220KV</t>
  </si>
  <si>
    <t>MX5-00409784</t>
  </si>
  <si>
    <t>MX5-00410856</t>
  </si>
  <si>
    <t>MX5-00409935</t>
  </si>
  <si>
    <t>TL-MLBAEX-MLBA148-0000058826</t>
  </si>
  <si>
    <t>TOWER T148 MLTS-BATS 1 220KV</t>
  </si>
  <si>
    <t>MX5-00406822</t>
  </si>
  <si>
    <t>MX5-00058826</t>
  </si>
  <si>
    <t>T148 MLTS-BATS 1 220KV</t>
  </si>
  <si>
    <t>TL-MLBAEX-MLBA067-0000058665</t>
  </si>
  <si>
    <t>TOWER T067 MLTS-BATS 1 220KV</t>
  </si>
  <si>
    <t>MX5-00406741</t>
  </si>
  <si>
    <t>MX5-00058665</t>
  </si>
  <si>
    <t>T067 MLTS-BATS 1 220KV</t>
  </si>
  <si>
    <t>TL-YPROEX-YPRO327-0000065640</t>
  </si>
  <si>
    <t>TOWER T327 YPS -ROTS 7 220KV</t>
  </si>
  <si>
    <t>MX5-00411632</t>
  </si>
  <si>
    <t>MX5-00065640</t>
  </si>
  <si>
    <t>T327 YPS -ROTS 7 220KV</t>
  </si>
  <si>
    <t>MX5-00408646</t>
  </si>
  <si>
    <t>TL-SMKXEX-SMKX066-0000058511</t>
  </si>
  <si>
    <t>TOWER T033 TTS -KTS  2 220KV</t>
  </si>
  <si>
    <t>MX5-00410807</t>
  </si>
  <si>
    <t>MX5-00058511</t>
  </si>
  <si>
    <t>T033 TTS -KTS 2 220KV</t>
  </si>
  <si>
    <t>MX5-00410743</t>
  </si>
  <si>
    <t>MX5-00408567</t>
  </si>
  <si>
    <t>MX5-00411891</t>
  </si>
  <si>
    <t>MX5-00409231</t>
  </si>
  <si>
    <t>TL-YPROEX-YPRO310-0000065606</t>
  </si>
  <si>
    <t>TOWER T310 YPS -ROTS 7 220KV</t>
  </si>
  <si>
    <t>MX5-00411617</t>
  </si>
  <si>
    <t>MX5-00065606</t>
  </si>
  <si>
    <t>T310 YPS -ROTS 7 220KV</t>
  </si>
  <si>
    <t>MX5-00408643</t>
  </si>
  <si>
    <t>TL-HWCBEX-HWCB072-0000084496</t>
  </si>
  <si>
    <t>TOWER T044 HWPS-ROTS 1 220KV</t>
  </si>
  <si>
    <t>MX5-00402268</t>
  </si>
  <si>
    <t>MX5-00084496</t>
  </si>
  <si>
    <t>T044 HWPS-ROTS 1 220KV</t>
  </si>
  <si>
    <t>MX5-00406046</t>
  </si>
  <si>
    <t>MX5-00403227</t>
  </si>
  <si>
    <t>MX5-00411547</t>
  </si>
  <si>
    <t>MX5-00410858</t>
  </si>
  <si>
    <t>TL-NPFXEX-NPFX103-0000118238</t>
  </si>
  <si>
    <t>TOWER T103 CBTS-FTS  1  66KV</t>
  </si>
  <si>
    <t>TL-NPFXEX-NPFX103</t>
  </si>
  <si>
    <t>MX5-00398008</t>
  </si>
  <si>
    <t>MX5-00118238</t>
  </si>
  <si>
    <t>T103 CBTS-FTS 1 66KV</t>
  </si>
  <si>
    <t>MX5-00411881</t>
  </si>
  <si>
    <t>TL-KXGXEX-KXGX163-0000057629</t>
  </si>
  <si>
    <t>TOWER T163 DPTS-GTS 2 220KV</t>
  </si>
  <si>
    <t>MX5-00406299</t>
  </si>
  <si>
    <t>MX5-00057629</t>
  </si>
  <si>
    <t>T163 DPTS-GTS 2 220KV</t>
  </si>
  <si>
    <t>TL-YPROEX-YPRO301-0000065588</t>
  </si>
  <si>
    <t>TOWER T301 YPS -ROTS 7 220KV</t>
  </si>
  <si>
    <t>MX5-00411611</t>
  </si>
  <si>
    <t>MX5-00065588</t>
  </si>
  <si>
    <t>T301 YPS -ROTS 7 220KV</t>
  </si>
  <si>
    <t>TL-YPROEX-YPRO291-0000065568</t>
  </si>
  <si>
    <t>TOWER T291 YPS -ROTS 7 220KV</t>
  </si>
  <si>
    <t>MX5-00411602</t>
  </si>
  <si>
    <t>MX5-00065568</t>
  </si>
  <si>
    <t>T291 YPS -ROTS 7 220KV</t>
  </si>
  <si>
    <t>MX5-00408652</t>
  </si>
  <si>
    <t>TL-MLBAEX-MLBA095-0000058721</t>
  </si>
  <si>
    <t>TOWER T095 MLTS-BATS 1 220KV</t>
  </si>
  <si>
    <t>MX5-00406769</t>
  </si>
  <si>
    <t>MX5-00058721</t>
  </si>
  <si>
    <t>T095 MLTS-BATS 1 220KV</t>
  </si>
  <si>
    <t>TL-YPROEX-YPRO191-0000085585</t>
  </si>
  <si>
    <t>TOWER T191 YPS -ROTS 5 220KV</t>
  </si>
  <si>
    <t>MX5-00411498</t>
  </si>
  <si>
    <t>MX5-00085585</t>
  </si>
  <si>
    <t>T191 YPS -ROTS 5 220KV</t>
  </si>
  <si>
    <t>MX5-00410694</t>
  </si>
  <si>
    <t>TL-YPROEX-YPRO305-0000065596</t>
  </si>
  <si>
    <t>TOWER T305 YPS -ROTS 7 220KV</t>
  </si>
  <si>
    <t>MX5-00411613</t>
  </si>
  <si>
    <t>MX5-00065596</t>
  </si>
  <si>
    <t>T305 YPS -ROTS 7 220KV</t>
  </si>
  <si>
    <t>TL-YPROEX-YPRO226-0000085620</t>
  </si>
  <si>
    <t>TOWER T226 YPS -ROTS 5 220KV</t>
  </si>
  <si>
    <t>MX5-00411526</t>
  </si>
  <si>
    <t>MX5-00085620</t>
  </si>
  <si>
    <t>T226 YPS -ROTS 5 220KV</t>
  </si>
  <si>
    <t>MX5-00408576</t>
  </si>
  <si>
    <t>MX5-00416200</t>
  </si>
  <si>
    <t>MX5-00401115</t>
  </si>
  <si>
    <t>MX5-00409237</t>
  </si>
  <si>
    <t>MX5-00410775</t>
  </si>
  <si>
    <t>TL-YPROEX-YPRO186-0000085580</t>
  </si>
  <si>
    <t>TOWER T186 YPS -ROTS 5 220KV</t>
  </si>
  <si>
    <t>MX5-00411494</t>
  </si>
  <si>
    <t>MX5-00085580</t>
  </si>
  <si>
    <t>T186 YPS -ROTS 5 220KV</t>
  </si>
  <si>
    <t>TL-YPROEX-YPRO184-0000085578</t>
  </si>
  <si>
    <t>TOWER T184 YPS -ROTS 5 220KV</t>
  </si>
  <si>
    <t>MX5-00411492</t>
  </si>
  <si>
    <t>MX5-00085578</t>
  </si>
  <si>
    <t>T184 YPS -ROTS 5 220KV</t>
  </si>
  <si>
    <t>TL-MLBAEX-MLBA025-0000058581</t>
  </si>
  <si>
    <t>TOWER T025 MLTS-BATS 1 220KV</t>
  </si>
  <si>
    <t>MX5-00406699</t>
  </si>
  <si>
    <t>MX5-00058581</t>
  </si>
  <si>
    <t>T025 MLTS-BATS 1 220KV</t>
  </si>
  <si>
    <t>TL-YPROEX-YPRO153-0000086045</t>
  </si>
  <si>
    <t>TOWER T153 YPS -ROTS 7 220KV</t>
  </si>
  <si>
    <t>MX5-00411849</t>
  </si>
  <si>
    <t>MX5-00086045</t>
  </si>
  <si>
    <t>T153 YPS -ROTS 7 220KV</t>
  </si>
  <si>
    <t>MX5-00411885</t>
  </si>
  <si>
    <t>MX5-00402030</t>
  </si>
  <si>
    <t>TL-SMKXEX-SMKX070-0000058519</t>
  </si>
  <si>
    <t>TOWER T037 TTS -KTS  2 220KV</t>
  </si>
  <si>
    <t>MX5-00410811</t>
  </si>
  <si>
    <t>MX5-00058519</t>
  </si>
  <si>
    <t>T037 TTS -KTS 2 220KV</t>
  </si>
  <si>
    <t>MX5-00410873</t>
  </si>
  <si>
    <t>TL-YPROEX-YPRO259-0000065121</t>
  </si>
  <si>
    <t>TOWER T259 YPS -ROTS 5 220KV</t>
  </si>
  <si>
    <t>MX5-00411460</t>
  </si>
  <si>
    <t>MX5-00065121</t>
  </si>
  <si>
    <t>T259 YPS -ROTS 5 220KV</t>
  </si>
  <si>
    <t>TL-YPROEX-YPRO320-0000065244</t>
  </si>
  <si>
    <t>TOWER T320 YPS -ROTS 5 220KV</t>
  </si>
  <si>
    <t>MX5-00411466</t>
  </si>
  <si>
    <t>MX5-00065244</t>
  </si>
  <si>
    <t>T320 YPS -ROTS 5 220KV</t>
  </si>
  <si>
    <t>MX5-00409803</t>
  </si>
  <si>
    <t>TL-YPROEX-YPRO328-0000056947</t>
  </si>
  <si>
    <t>TOWER T046 HWTS-ROTS 3R500KV</t>
  </si>
  <si>
    <t>MX5-00403225</t>
  </si>
  <si>
    <t>MX5-00056947</t>
  </si>
  <si>
    <t>T046 HWTS-ROTS 3R500KV</t>
  </si>
  <si>
    <t>TL-MLBAEX-MLBA131-0000058793</t>
  </si>
  <si>
    <t>TOWER T131 MLTS-BATS 1 220KV</t>
  </si>
  <si>
    <t>MX5-00406805</t>
  </si>
  <si>
    <t>MX5-00058793</t>
  </si>
  <si>
    <t>T131 MLTS-BATS 1 220KV</t>
  </si>
  <si>
    <t>TL-YPROEX-YPRO207-0000085601</t>
  </si>
  <si>
    <t>TOWER T207 YPS -ROTS 5 220KV</t>
  </si>
  <si>
    <t>MX5-00411511</t>
  </si>
  <si>
    <t>MX5-00085601</t>
  </si>
  <si>
    <t>T207 YPS -ROTS 5 220KV</t>
  </si>
  <si>
    <t>TL-YPROEX-YPRO132-0000086024</t>
  </si>
  <si>
    <t>TOWER T132 YPS -ROTS 7 220KV</t>
  </si>
  <si>
    <t>MX5-00411832</t>
  </si>
  <si>
    <t>MX5-00086024</t>
  </si>
  <si>
    <t>T132 YPS -ROTS 7 220KV</t>
  </si>
  <si>
    <t>MX5-00406833</t>
  </si>
  <si>
    <t>MX5-00410737</t>
  </si>
  <si>
    <t>MX5-00408622</t>
  </si>
  <si>
    <t>TL-YPROEX-YPRO248-0000065099</t>
  </si>
  <si>
    <t>TOWER T248 YPS -ROTS 5 220KV</t>
  </si>
  <si>
    <t>MX5-00411451</t>
  </si>
  <si>
    <t>MX5-00065099</t>
  </si>
  <si>
    <t>T248 YPS -ROTS 5 220KV</t>
  </si>
  <si>
    <t>TL-YPROEX-YPRO258-0000100832</t>
  </si>
  <si>
    <t>TOWER T258 HWPS-ROTS 1 220KV</t>
  </si>
  <si>
    <t>MX5-00402153</t>
  </si>
  <si>
    <t>MX5-00100832</t>
  </si>
  <si>
    <t>T258 HWPS-ROTS 1 220KV</t>
  </si>
  <si>
    <t>MX5-00402034</t>
  </si>
  <si>
    <t>MX5-00409869</t>
  </si>
  <si>
    <t>MX5-00408637</t>
  </si>
  <si>
    <t>MX5-00409203</t>
  </si>
  <si>
    <t>MX5-00409571</t>
  </si>
  <si>
    <t>TL-MBDDEX-MBDD073-0000112595</t>
  </si>
  <si>
    <t>TOWER T073 MBTS-DDTS 2 220KV</t>
  </si>
  <si>
    <t>MX5-00414047</t>
  </si>
  <si>
    <t>MX5-00112595</t>
  </si>
  <si>
    <t>T073 MBTS-DDTS 2 220KV</t>
  </si>
  <si>
    <t>MX5-00408950</t>
  </si>
  <si>
    <t>TL-NWCBEX-NWCB009-0000114422</t>
  </si>
  <si>
    <t>TOWER T047 CBTS-LYD-ERTS 66KV</t>
  </si>
  <si>
    <t>MX5-00398061</t>
  </si>
  <si>
    <t>MX5-00114422</t>
  </si>
  <si>
    <t>T047 CBTS-LYD-ERTS 66KV</t>
  </si>
  <si>
    <t>MX5-00409188</t>
  </si>
  <si>
    <t>TL-MLBAEX-MLBA031-0000058593</t>
  </si>
  <si>
    <t>TOWER T031 MLTS-BATS 1 220KV</t>
  </si>
  <si>
    <t>MX5-00406705</t>
  </si>
  <si>
    <t>MX5-00058593</t>
  </si>
  <si>
    <t>T031 MLTS-BATS 1 220KV</t>
  </si>
  <si>
    <t>TL-NWCBEX-NWCB007-0000114424</t>
  </si>
  <si>
    <t>TOWER T049 CBTS-LYD-ERTS 66KV</t>
  </si>
  <si>
    <t>MX5-00398063</t>
  </si>
  <si>
    <t>MX5-00114424</t>
  </si>
  <si>
    <t>T049 CBTS-LYD-ERTS 66KV</t>
  </si>
  <si>
    <t>TL-TSTXEX-TSTX424-0000064892</t>
  </si>
  <si>
    <t>TOWER T424 RWTS-TTS    220KV</t>
  </si>
  <si>
    <t>MX5-00409156</t>
  </si>
  <si>
    <t>MX5-00064892</t>
  </si>
  <si>
    <t>T424 RWTS-TTS  220KV</t>
  </si>
  <si>
    <t>MX5-00411870</t>
  </si>
  <si>
    <t>MX5-00410845</t>
  </si>
  <si>
    <t>MX5-00409788</t>
  </si>
  <si>
    <t>TL-YPROEX-YPRO333-0000065270</t>
  </si>
  <si>
    <t>TOWER T333 YPS -ROTS 5 220KV</t>
  </si>
  <si>
    <t>MX5-00411479</t>
  </si>
  <si>
    <t>MX5-00065270</t>
  </si>
  <si>
    <t>T333 YPS -ROTS 5 220KV</t>
  </si>
  <si>
    <t>MX5-00409790</t>
  </si>
  <si>
    <t>TL-SMTXEX-SMTX010-0000114249</t>
  </si>
  <si>
    <t>TOWER T010 SMTS-TTS  2 220KV</t>
  </si>
  <si>
    <t>MX5-00409767</t>
  </si>
  <si>
    <t>MX5-00114249</t>
  </si>
  <si>
    <t>T010 SMTS-TTS 2 220KV</t>
  </si>
  <si>
    <t>TL-MLBAEX-MLBA125-0000058781</t>
  </si>
  <si>
    <t>TOWER T125 MLTS-BATS 1 220KV</t>
  </si>
  <si>
    <t>MX5-00406799</t>
  </si>
  <si>
    <t>MX5-00058781</t>
  </si>
  <si>
    <t>T125 MLTS-BATS 1 220KV</t>
  </si>
  <si>
    <t>MX5-00410656</t>
  </si>
  <si>
    <t>MX5-00408650</t>
  </si>
  <si>
    <t>MX5-00410088</t>
  </si>
  <si>
    <t>TL-YPROEX-YPRO314-0000100957</t>
  </si>
  <si>
    <t>TOWER T314 HWPS-ROTS 1 220KV</t>
  </si>
  <si>
    <t>MX5-00402204</t>
  </si>
  <si>
    <t>MX5-00100957</t>
  </si>
  <si>
    <t>T314 HWPS-ROTS 1 220KV</t>
  </si>
  <si>
    <t>MX5-00410813</t>
  </si>
  <si>
    <t>MX5-00402230</t>
  </si>
  <si>
    <t>TL-YPROEX-YPRO272-0000100860</t>
  </si>
  <si>
    <t>TOWER T272 HWPS-ROTS 1 220KV</t>
  </si>
  <si>
    <t>MX5-00402166</t>
  </si>
  <si>
    <t>MX5-00100860</t>
  </si>
  <si>
    <t>T272 HWPS-ROTS 1 220KV</t>
  </si>
  <si>
    <t>TL-HWCBEX-HWCB074-0000084498</t>
  </si>
  <si>
    <t>TOWER T046 HWPS-ROTS 1 220KV</t>
  </si>
  <si>
    <t>MX5-00402270</t>
  </si>
  <si>
    <t>MX5-00084498</t>
  </si>
  <si>
    <t>T046 HWPS-ROTS 1 220KV</t>
  </si>
  <si>
    <t>TL-MLBAEX-MLBA044-0000058619</t>
  </si>
  <si>
    <t>TOWER T044 MLTS-BATS 1 220KV</t>
  </si>
  <si>
    <t>MX5-00406718</t>
  </si>
  <si>
    <t>MX5-00058619</t>
  </si>
  <si>
    <t>T044 MLTS-BATS 1 220KV</t>
  </si>
  <si>
    <t>TL-MLBAEX-MLBA099-0000058729</t>
  </si>
  <si>
    <t>TOWER T099 MLTS-BATS 1 220KV</t>
  </si>
  <si>
    <t>MX5-00406773</t>
  </si>
  <si>
    <t>MX5-00058729</t>
  </si>
  <si>
    <t>T099 MLTS-BATS 1 220KV</t>
  </si>
  <si>
    <t>MX5-00410822</t>
  </si>
  <si>
    <t>TL-YPROEX-YPRO312-0000100947</t>
  </si>
  <si>
    <t>TOWER T312 HWPS-ROTS 1 220KV</t>
  </si>
  <si>
    <t>MX5-00402202</t>
  </si>
  <si>
    <t>MX5-00100947</t>
  </si>
  <si>
    <t>T312 HWPS-ROTS 1 220KV</t>
  </si>
  <si>
    <t>MX5-00408963</t>
  </si>
  <si>
    <t>MX5-00409171</t>
  </si>
  <si>
    <t>TL-MLBAEX-MLBA069-0000058669</t>
  </si>
  <si>
    <t>TOWER T069 MLTS-BATS 1 220KV</t>
  </si>
  <si>
    <t>MX5-00406743</t>
  </si>
  <si>
    <t>MX5-00058669</t>
  </si>
  <si>
    <t>T069 MLTS-BATS 1 220KV</t>
  </si>
  <si>
    <t>TL-MLBAEX-MLBA133-0000058797</t>
  </si>
  <si>
    <t>TOWER T133 MLTS-BATS 1 220KV</t>
  </si>
  <si>
    <t>MX5-00406807</t>
  </si>
  <si>
    <t>MX5-00058797</t>
  </si>
  <si>
    <t>T133 MLTS-BATS 1 220KV</t>
  </si>
  <si>
    <t>TL-MLBAEX-MLBA116-0000058763</t>
  </si>
  <si>
    <t>TOWER T116 MLTS-BATS 1 220KV</t>
  </si>
  <si>
    <t>MX5-00406790</t>
  </si>
  <si>
    <t>MX5-00058763</t>
  </si>
  <si>
    <t>T116 MLTS-BATS 1 220KV</t>
  </si>
  <si>
    <t>MX5-00410877</t>
  </si>
  <si>
    <t>MX5-00410377</t>
  </si>
  <si>
    <t>TL-YPROEX-YPRO224-0000085618</t>
  </si>
  <si>
    <t>TOWER T224 YPS -ROTS 5 220KV</t>
  </si>
  <si>
    <t>MX5-00411524</t>
  </si>
  <si>
    <t>MX5-00085618</t>
  </si>
  <si>
    <t>T224 YPS -ROTS 5 220KV</t>
  </si>
  <si>
    <t>MX5-00409173</t>
  </si>
  <si>
    <t>TL-MLBAEX-MLBA078-0000058687</t>
  </si>
  <si>
    <t>TOWER T078 MLTS-BATS 1 220KV</t>
  </si>
  <si>
    <t>MX5-00406752</t>
  </si>
  <si>
    <t>MX5-00058687</t>
  </si>
  <si>
    <t>T078 MLTS-BATS 1 220KV</t>
  </si>
  <si>
    <t>MX5-00411713</t>
  </si>
  <si>
    <t>MX5-00410839</t>
  </si>
  <si>
    <t>MX5-00407731</t>
  </si>
  <si>
    <t>MX5-00411704</t>
  </si>
  <si>
    <t>TL-YPROEX-YPRO210-0000085604</t>
  </si>
  <si>
    <t>TOWER T210 YPS -ROTS 5 220KV</t>
  </si>
  <si>
    <t>MX5-00411513</t>
  </si>
  <si>
    <t>MX5-00085604</t>
  </si>
  <si>
    <t>T210 YPS -ROTS 5 220KV</t>
  </si>
  <si>
    <t>TL-YPROEX-YPRO327-0000101020</t>
  </si>
  <si>
    <t>TOWER T327 HWPS-ROTS 1 220KV</t>
  </si>
  <si>
    <t>MX5-00402217</t>
  </si>
  <si>
    <t>MX5-00101020</t>
  </si>
  <si>
    <t>T327 HWPS-ROTS 1 220KV</t>
  </si>
  <si>
    <t>MX5-00407725</t>
  </si>
  <si>
    <t>TL-YPROEX-YPRO233-0000085627</t>
  </si>
  <si>
    <t>TOWER T233 YPS -ROTS 5 220KV</t>
  </si>
  <si>
    <t>TL-YPROEX-YPRO233</t>
  </si>
  <si>
    <t>MX5-00411530</t>
  </si>
  <si>
    <t>MX5-00085627</t>
  </si>
  <si>
    <t>T233 YPS -ROTS 5 220KV</t>
  </si>
  <si>
    <t>MX5-00411717</t>
  </si>
  <si>
    <t>MX5-00408952</t>
  </si>
  <si>
    <t>MX5-00410875</t>
  </si>
  <si>
    <t>MX5-00410860</t>
  </si>
  <si>
    <t>TL-YPROEX-YPRO278-0000100872</t>
  </si>
  <si>
    <t>TOWER T278 HWPS-ROTS 1 220KV</t>
  </si>
  <si>
    <t>MX5-00402172</t>
  </si>
  <si>
    <t>MX5-00100872</t>
  </si>
  <si>
    <t>T278 HWPS-ROTS 1 220KV</t>
  </si>
  <si>
    <t>TL-MLBAEX-MLBA101-0000058733</t>
  </si>
  <si>
    <t>TOWER T101 MLTS-BATS 1 220KV</t>
  </si>
  <si>
    <t>MX5-00406775</t>
  </si>
  <si>
    <t>MX5-00058733</t>
  </si>
  <si>
    <t>T101 MLTS-BATS 1 220KV</t>
  </si>
  <si>
    <t>TL-YPROEX-YPRO329-0000065644</t>
  </si>
  <si>
    <t>TOWER T329 YPS -ROTS 7 220KV</t>
  </si>
  <si>
    <t>MX5-00411634</t>
  </si>
  <si>
    <t>MX5-00065644</t>
  </si>
  <si>
    <t>T329 YPS -ROTS 7 220KV</t>
  </si>
  <si>
    <t>TL-MLBAEX-MLBA029-0000058589</t>
  </si>
  <si>
    <t>TOWER T029 MLTS-BATS 1 220KV</t>
  </si>
  <si>
    <t>MX5-00406703</t>
  </si>
  <si>
    <t>MX5-00058589</t>
  </si>
  <si>
    <t>T029 MLTS-BATS 1 220KV</t>
  </si>
  <si>
    <t>TL-YPROEX-YPRO155-0000086047</t>
  </si>
  <si>
    <t>TOWER T155 YPS -ROTS 7 220KV</t>
  </si>
  <si>
    <t>MX5-00411851</t>
  </si>
  <si>
    <t>MX5-00086047</t>
  </si>
  <si>
    <t>T155 YPS -ROTS 7 220KV</t>
  </si>
  <si>
    <t>MX5-00406086</t>
  </si>
  <si>
    <t>TL-YPROEX-YPRO335-0000065274</t>
  </si>
  <si>
    <t>TOWER T335 YPS -ROTS 5 220KV</t>
  </si>
  <si>
    <t>MX5-00411481</t>
  </si>
  <si>
    <t>MX5-00065274</t>
  </si>
  <si>
    <t>T335 YPS -ROTS 5 220KV</t>
  </si>
  <si>
    <t>MX5-00409235</t>
  </si>
  <si>
    <t>MX5-00409758</t>
  </si>
  <si>
    <t>MX5-00416213</t>
  </si>
  <si>
    <t>TL-MLBAEX-MLBA146-0000058823</t>
  </si>
  <si>
    <t>TOWER T146 MLTS-BATS 1 220KV</t>
  </si>
  <si>
    <t>MX5-00406820</t>
  </si>
  <si>
    <t>MX5-00058823</t>
  </si>
  <si>
    <t>T146 MLTS-BATS 1 220KV</t>
  </si>
  <si>
    <t>TL-YPROEX-YPRO329-0000101029</t>
  </si>
  <si>
    <t>TOWER T329 HWPS-ROTS 1 220KV</t>
  </si>
  <si>
    <t>MX5-00402219</t>
  </si>
  <si>
    <t>MX5-00101029</t>
  </si>
  <si>
    <t>T329 HWPS-ROTS 1 220KV</t>
  </si>
  <si>
    <t>TL-MLBAEX-MLBA084-0000058699</t>
  </si>
  <si>
    <t>TOWER T084 MLTS-BATS 1 220KV</t>
  </si>
  <si>
    <t>MX5-00406758</t>
  </si>
  <si>
    <t>MX5-00058699</t>
  </si>
  <si>
    <t>T084 MLTS-BATS 1 220KV</t>
  </si>
  <si>
    <t>TL-MLBAEX-MLBA097-0000058725</t>
  </si>
  <si>
    <t>TOWER T097 MLTS-BATS 1 220KV</t>
  </si>
  <si>
    <t>MX5-00406771</t>
  </si>
  <si>
    <t>MX5-00058725</t>
  </si>
  <si>
    <t>T097 MLTS-BATS 1 220KV</t>
  </si>
  <si>
    <t>MX5-00402234</t>
  </si>
  <si>
    <t>MX5-00411883</t>
  </si>
  <si>
    <t>MX5-00409205</t>
  </si>
  <si>
    <t>MX5-00406050</t>
  </si>
  <si>
    <t>MX5-00409607</t>
  </si>
  <si>
    <t>MX5-00409756</t>
  </si>
  <si>
    <t>TL-SMKXEX-SMKX077-0000058485</t>
  </si>
  <si>
    <t>TOWER T045 TTS -KTS  1 220KV</t>
  </si>
  <si>
    <t>MX5-00410794</t>
  </si>
  <si>
    <t>MX5-00058485</t>
  </si>
  <si>
    <t>T045 TTS -KTS 1 220KV</t>
  </si>
  <si>
    <t>MX5-00409841</t>
  </si>
  <si>
    <t>TL-MLBAEX-MLBA114-0000058759</t>
  </si>
  <si>
    <t>TOWER T114 MLTS-BATS 1 220KV</t>
  </si>
  <si>
    <t>MX5-00406788</t>
  </si>
  <si>
    <t>MX5-00058759</t>
  </si>
  <si>
    <t>T114 MLTS-BATS 1 220KV</t>
  </si>
  <si>
    <t>TL-YPROEX-YPRO318-0000065240</t>
  </si>
  <si>
    <t>TOWER T318 YPS -ROTS 5 220KV</t>
  </si>
  <si>
    <t>MX5-00411464</t>
  </si>
  <si>
    <t>MX5-00065240</t>
  </si>
  <si>
    <t>T318 YPS -ROTS 5 220KV</t>
  </si>
  <si>
    <t>TL-YPROEX-YPRO276-0000100868</t>
  </si>
  <si>
    <t>TOWER T276 HWPS-ROTS 1 220KV</t>
  </si>
  <si>
    <t>MX5-00402170</t>
  </si>
  <si>
    <t>MX5-00100868</t>
  </si>
  <si>
    <t>T276 HWPS-ROTS 1 220KV</t>
  </si>
  <si>
    <t>MX5-00402485</t>
  </si>
  <si>
    <t>MX5-00408635</t>
  </si>
  <si>
    <t>TL-SMTXEX-SMTX014-0000114253</t>
  </si>
  <si>
    <t>TOWER T014 SMTS-TTS  2 220KV</t>
  </si>
  <si>
    <t>MX5-00409771</t>
  </si>
  <si>
    <t>MX5-00114253</t>
  </si>
  <si>
    <t>T014 SMTS-TTS 2 220KV</t>
  </si>
  <si>
    <t>MX5-00409218</t>
  </si>
  <si>
    <t>MX5-00410826</t>
  </si>
  <si>
    <t>TL-YPROEX-YPRO231-0000085625</t>
  </si>
  <si>
    <t>TOWER T231 YPS -ROTS 5 220KV</t>
  </si>
  <si>
    <t>MX5-00411528</t>
  </si>
  <si>
    <t>MX5-00085625</t>
  </si>
  <si>
    <t>T231 YPS -ROTS 5 220KV</t>
  </si>
  <si>
    <t>TL-NPFXEX-NPFX107-0000118242</t>
  </si>
  <si>
    <t>TOWER T107 CBTS-FTS  1  66KV</t>
  </si>
  <si>
    <t>TL-NPFXEX-NPFX107</t>
  </si>
  <si>
    <t>MX5-00398012</t>
  </si>
  <si>
    <t>MX5-00118242</t>
  </si>
  <si>
    <t>T107 CBTS-FTS 1 66KV</t>
  </si>
  <si>
    <t>MX5-00410741</t>
  </si>
  <si>
    <t>MX5-00410843</t>
  </si>
  <si>
    <t>MX5-00411545</t>
  </si>
  <si>
    <t>Urban/Rural Easements</t>
  </si>
  <si>
    <t>Road/Rail Xing</t>
  </si>
  <si>
    <t>gw-Xing-Urban</t>
  </si>
  <si>
    <t>VLOOKUP TABLE</t>
  </si>
  <si>
    <t>Effects Look Up Key</t>
  </si>
  <si>
    <t>SAFETY_CRITICALITY</t>
  </si>
  <si>
    <t>Collateral_Damage</t>
  </si>
  <si>
    <t>GW-0-0</t>
  </si>
  <si>
    <t>GW-0-1</t>
  </si>
  <si>
    <t>GW-0-2</t>
  </si>
  <si>
    <t>GW-1-0</t>
  </si>
  <si>
    <t>GW-1-1</t>
  </si>
  <si>
    <t>GW-1-2</t>
  </si>
  <si>
    <t>GW-2-0</t>
  </si>
  <si>
    <t>GW-2-1</t>
  </si>
  <si>
    <t>GW-2-2</t>
  </si>
  <si>
    <t>G-CD-0</t>
  </si>
  <si>
    <t>GW-3-0</t>
  </si>
  <si>
    <t>G-CD-1</t>
  </si>
  <si>
    <t>GW-3-1</t>
  </si>
  <si>
    <t>G-CD-2</t>
  </si>
  <si>
    <t>GW-3-2</t>
  </si>
  <si>
    <t>GW-4-0</t>
  </si>
  <si>
    <t>GW-4-1</t>
  </si>
  <si>
    <t>GW-4-2</t>
  </si>
  <si>
    <t>GW-5-0</t>
  </si>
  <si>
    <t>GW-5-1</t>
  </si>
  <si>
    <t>GW-5-2</t>
  </si>
  <si>
    <t>G-S-0</t>
  </si>
  <si>
    <t>G-S-1</t>
  </si>
  <si>
    <t>G-S-2</t>
  </si>
  <si>
    <t>G-S-3</t>
  </si>
  <si>
    <t>G-S-4</t>
  </si>
  <si>
    <t>G-S-5</t>
  </si>
  <si>
    <t>C5</t>
  </si>
  <si>
    <t>C4</t>
  </si>
  <si>
    <t>Total Effects</t>
  </si>
  <si>
    <t>Replacement Cost ($/Gwspan)</t>
  </si>
  <si>
    <t>Ratio</t>
  </si>
  <si>
    <t>TL_GW_Eq.START_UP_Year_Updated-29-11-19</t>
  </si>
  <si>
    <t>TL_GW_Eq_Age_Updated-29-11-19</t>
  </si>
  <si>
    <t>TL_GW_Eq_Age_Range_Updated-29-11-19</t>
  </si>
  <si>
    <t>GW_Eq-Criticality.Span Lgth [km]</t>
  </si>
  <si>
    <t>TL_Twr_Age_Range</t>
  </si>
  <si>
    <t>Reporting Category</t>
  </si>
  <si>
    <t>COMPANY OWNED</t>
  </si>
  <si>
    <t>Annualised replacement cost ($/Gwspan)</t>
  </si>
  <si>
    <t>Asset Life [years]</t>
  </si>
  <si>
    <t>Discount Rate</t>
  </si>
  <si>
    <t>Beta</t>
  </si>
  <si>
    <t>Condiitonal Age</t>
  </si>
  <si>
    <t>Conditional Failure Rate</t>
  </si>
  <si>
    <t>ReplCost/Annualised ReplCost</t>
  </si>
  <si>
    <t>Criticality RAtio1</t>
  </si>
  <si>
    <t>Conditional Failure Rate [%]</t>
  </si>
  <si>
    <t>Criticality updated</t>
  </si>
  <si>
    <t>TRR SOW updated</t>
  </si>
  <si>
    <t>Criticality (Scale1)</t>
  </si>
  <si>
    <t>Criticality Score (Scale1)</t>
  </si>
  <si>
    <t>Criticality scale updated</t>
  </si>
  <si>
    <t>MIPS_20-08-2020</t>
  </si>
  <si>
    <t>70 years 4.68%</t>
  </si>
  <si>
    <t>Condition</t>
  </si>
  <si>
    <t>Eta</t>
  </si>
  <si>
    <t>Initial Age</t>
  </si>
  <si>
    <t>Replace Offset</t>
  </si>
  <si>
    <t>PV Do Nothing</t>
  </si>
  <si>
    <t>PV failure benefit</t>
  </si>
  <si>
    <t>Replace in 2.5 yrs</t>
  </si>
  <si>
    <t>PV Replace 2.5</t>
  </si>
  <si>
    <t>Replace in 5 yrs</t>
  </si>
  <si>
    <t>PV Replace 5</t>
  </si>
  <si>
    <t>Replace in 10 yrs</t>
  </si>
  <si>
    <t>PV Replace10</t>
  </si>
  <si>
    <t>Repl. Now benefit</t>
  </si>
  <si>
    <t>Repl. 2.5yr benefit</t>
  </si>
  <si>
    <t>Repl. 5yr benefit</t>
  </si>
  <si>
    <t>Repl. 10yr benefit</t>
  </si>
  <si>
    <t>PV Failure Benefit 2.5 years Disc.4.68%</t>
  </si>
  <si>
    <t>NPV Benefit ($) 2.5 years Disc.4.68%</t>
  </si>
  <si>
    <t>Replacement Cost ($)2.5 years Disc.4.68%</t>
  </si>
  <si>
    <t>Econmic Benefit / Cost Ratio2.5 years Disc.4.68%</t>
  </si>
  <si>
    <t>PV Failure Benefit 5 years Disc.4.68%</t>
  </si>
  <si>
    <t>NPV Benefit ($) 5 years Disc.4.68%</t>
  </si>
  <si>
    <t>Replacement Cost ($)5 years Disc.4.68%</t>
  </si>
  <si>
    <t>Econmic Benefit / Cost Ratio5 years Disc.4.68%</t>
  </si>
  <si>
    <t>PV Failure Benefit 10 years Disc.4.68%</t>
  </si>
  <si>
    <t>NPV Benefit ($) 10 years Disc.4.68%</t>
  </si>
  <si>
    <t>Replacement Cost ($)10 years Disc.4.68%</t>
  </si>
  <si>
    <t>Econmic Benefit / Cost Ratio10 years Disc.4.68%</t>
  </si>
  <si>
    <t>PV Failure Benefit 2.5 years Disc.6.44%</t>
  </si>
  <si>
    <t>NPV Benefit ($) 2.5 years Disc.6.44%</t>
  </si>
  <si>
    <t>Replacement Cost ($)2.5 years Disc.6.44%</t>
  </si>
  <si>
    <t>Econmic Benefit / Cost Ratio2.5 years Disc.6.44%</t>
  </si>
  <si>
    <t>PV Failure Benefit 5 years Disc.6.44%</t>
  </si>
  <si>
    <t>NPV Benefit ($) 5 years Disc.6.44%</t>
  </si>
  <si>
    <t>Replacement Cost ($)5 years Disc.6.44%</t>
  </si>
  <si>
    <t>Econmic Benefit / Cost Ratio5 years Disc.6.44%</t>
  </si>
  <si>
    <t>PV Failure Benefit 10 years Disc.6.44%</t>
  </si>
  <si>
    <t>NPV Benefit ($) 10 years Disc.6.44%</t>
  </si>
  <si>
    <t>Replacement Cost ($)10 years Disc.6.44%</t>
  </si>
  <si>
    <t>Econmic Benefit / Cost Ratio10 years Disc.6.44%</t>
  </si>
  <si>
    <t>NPV (Benfit - Cost) 2.5years Disc.4.68%</t>
  </si>
  <si>
    <t>NPV (Benfit - Cost) 5years Disc.4.68%</t>
  </si>
  <si>
    <t>NPV (Benfit - Cost) 10years Disc.4.68%</t>
  </si>
  <si>
    <t>NPV (Benfit - Cost) 2.5years Disc.6.44%</t>
  </si>
  <si>
    <t>NPV (Benfit - Cost) 5years Disc.6.44%</t>
  </si>
  <si>
    <t>NPV (Benfit - Cost) 10years Disc.6.44%</t>
  </si>
  <si>
    <t>SOW 1/0 by NPV</t>
  </si>
  <si>
    <t>Twr no.</t>
  </si>
  <si>
    <t>SOW_Option2</t>
  </si>
  <si>
    <t>SOW_Option3</t>
  </si>
  <si>
    <t>NPV_Benefit_4.68%-MIPS_5Years</t>
  </si>
  <si>
    <t>NPV_Benefit_4.68%-BushfireEffect_5Years</t>
  </si>
  <si>
    <t>NPV_Benefit_4.68%-SAFETY_5Years</t>
  </si>
  <si>
    <t>NPV_Benefit_4.68%-CD_5Years</t>
  </si>
  <si>
    <t>NPV_Benefit_4.68%-MIPS_10Years</t>
  </si>
  <si>
    <t>NPV_Benefit_4.68%-BushfireEffect_10Years</t>
  </si>
  <si>
    <t>NPV_Benefit_4.68%-SAFETY_10Years</t>
  </si>
  <si>
    <t>NPV_Benefit_4.68%-CD_10Years</t>
  </si>
  <si>
    <t>NPV 5 years check_4.68%</t>
  </si>
  <si>
    <t>NPV_Benefit-MIPS_5yEARS_4.68%</t>
  </si>
  <si>
    <t>NPV_Benefit-BushfireEffect_5yEARS_4.68%</t>
  </si>
  <si>
    <t>NPV_Benefit-SAFETY_5yEARS_4.68%</t>
  </si>
  <si>
    <t>NPV_Benefit-CD_5yEARS_4.68%</t>
  </si>
  <si>
    <t>NPV5years_Benefit-MIPS%_4.68%</t>
  </si>
  <si>
    <t>NPV5years_Benefit-BushfireEffect%_4.68%</t>
  </si>
  <si>
    <t>NPV5years_Benefit-SAFETY%_4.68%</t>
  </si>
  <si>
    <t>NPV5years_Benefit-CD%_4.68%</t>
  </si>
  <si>
    <t>NPV 10 years check_4.68%</t>
  </si>
  <si>
    <t>NPV_Benefit-MIPS_10yEARS_4.68%</t>
  </si>
  <si>
    <t>NPV_Benefit-BushfireEffect_10yEARS_4.68%</t>
  </si>
  <si>
    <t>NPV_Benefit-SAFETY_10yEARS_4.68%</t>
  </si>
  <si>
    <t>NPV_Benefit-CD_10yEARS_4.68%</t>
  </si>
  <si>
    <t>NPV10years_Benefit-MIPS%_4.68%</t>
  </si>
  <si>
    <t>NPV10years_Benefit-BushfireEffect%_4.68%</t>
  </si>
  <si>
    <t>NPV10years_Benefit-SAFETY%_4.68%</t>
  </si>
  <si>
    <t>NPV10years_Benefit-CD%_4.68%</t>
  </si>
  <si>
    <t>NPV 5 years check_6.44%</t>
  </si>
  <si>
    <t>NPV_Benefit-MIPS_5yEARS_6.44%</t>
  </si>
  <si>
    <t>NPV_Benefit-BushfireEffect_5yEARS_6.44%</t>
  </si>
  <si>
    <t>NPV_Benefit-SAFETY_5yEARS_6.44%</t>
  </si>
  <si>
    <t>NPV_Benefit-CD_5yEARS_6.44%</t>
  </si>
  <si>
    <t>NPV5years_Benefit-MIPS%_6.44%</t>
  </si>
  <si>
    <t>NPV5years_Benefit-BushfireEffect%_6.44%</t>
  </si>
  <si>
    <t>NPV5years_Benefit-SAFETY%_6.44%</t>
  </si>
  <si>
    <t>NPV5years_Benefit-CD%_6.44%</t>
  </si>
  <si>
    <t>NPV_Benefit_6.44%-MIPS_5Years</t>
  </si>
  <si>
    <t>NPV_Benefit_6.44%-BushfireEffect_5Years</t>
  </si>
  <si>
    <t>NPV_Benefit_6.44%-SAFETY_5Years</t>
  </si>
  <si>
    <t>NPV_Benefit_6.44%-CD_5Years</t>
  </si>
  <si>
    <t>NPV 10 years check_6.44%</t>
  </si>
  <si>
    <t>NPV_Benefit-MIPS_10yEARS_6.44%</t>
  </si>
  <si>
    <t>NPV_Benefit-BushfireEffect_10yEARS_6.44%</t>
  </si>
  <si>
    <t>NPV_Benefit-SAFETY_10yEARS_6.44%</t>
  </si>
  <si>
    <t>NPV_Benefit-CD_10yEARS_6.44%</t>
  </si>
  <si>
    <t>NPV10years_Benefit-MIPS%_6.44%</t>
  </si>
  <si>
    <t>NPV10years_Benefit-BushfireEffect%_6.44%</t>
  </si>
  <si>
    <t>NPV10years_Benefit-SAFETY%_6.44%</t>
  </si>
  <si>
    <t>NPV10years_Benefit-CD%_6.44%</t>
  </si>
  <si>
    <t>NPV_Benefit_6.44%-MIPS_10Years</t>
  </si>
  <si>
    <t>NPV_Benefit_6.44%-BushfireEffect_10Years</t>
  </si>
  <si>
    <t>NPV_Benefit_6.44%-SAFETY_10Years</t>
  </si>
  <si>
    <t>NPV_Benefit_6.44%-CD_10Years</t>
  </si>
  <si>
    <t>Refer to AMS 01-09 for more details</t>
  </si>
  <si>
    <t>22-11-19 Condition Score</t>
  </si>
  <si>
    <t>Relpacement Unit Rate per km</t>
  </si>
  <si>
    <t xml:space="preserve"> NPV = PV Do Nothing minus PV replacement </t>
  </si>
  <si>
    <t xml:space="preserve">Converting C1 to C5 failure rate to a lifecycle PV factor over 70 years using AWB software </t>
  </si>
  <si>
    <t>EQUIPMENT_ID</t>
  </si>
  <si>
    <t>TECHOBJECTDESCR</t>
  </si>
  <si>
    <t>Tower Number (FL Added)</t>
  </si>
  <si>
    <t>Line Name (FL Added)</t>
  </si>
  <si>
    <t>Voltage (FL Added)</t>
  </si>
  <si>
    <t>FLOC</t>
  </si>
  <si>
    <t>FLOCDESCR</t>
  </si>
  <si>
    <t>BUSHFIRE_CRITICALITY</t>
  </si>
  <si>
    <t>T002 KTS -BLTS 1 220KV</t>
  </si>
  <si>
    <t>TL-KXGXEX-KXGX002-0000057975</t>
  </si>
  <si>
    <t>TOWER T002 KTS -BLTS 1 220KV</t>
  </si>
  <si>
    <t>T003 KTS -BLTS 1 220KV</t>
  </si>
  <si>
    <t>TL-KXGXEX-KXGX003-0000057977</t>
  </si>
  <si>
    <t>TOWER T003 KTS -BLTS 1 220KV</t>
  </si>
  <si>
    <t>T004 KTS -BLTS 1 220KV</t>
  </si>
  <si>
    <t xml:space="preserve">T004 </t>
  </si>
  <si>
    <t>KTS -BLTS 1 220KV</t>
  </si>
  <si>
    <t>220KV</t>
  </si>
  <si>
    <t>TL-KXGXEX-KXGX004-0000057979</t>
  </si>
  <si>
    <t>TOWER T004 KTS -BLTS 1 220KV</t>
  </si>
  <si>
    <t>T005 KTS -BLTS 1 220KV</t>
  </si>
  <si>
    <t xml:space="preserve">T005 </t>
  </si>
  <si>
    <t>TL-KXGXEX-KXGX005-0000057981</t>
  </si>
  <si>
    <t>TOWER T005 KTS -BLTS 1 220KV</t>
  </si>
  <si>
    <t>T006 KTS -BLTS 1 220KV</t>
  </si>
  <si>
    <t xml:space="preserve">T006 </t>
  </si>
  <si>
    <t>TL-KXGXEX-KXGX006-0000057983</t>
  </si>
  <si>
    <t>TOWER T006 KTS -BLTS 1 220KV</t>
  </si>
  <si>
    <t>T007 KTS -BLTS 1 220KV</t>
  </si>
  <si>
    <t xml:space="preserve">T007 </t>
  </si>
  <si>
    <t>TL-KXBLEX-KXBL007-0000057999</t>
  </si>
  <si>
    <t>TOWER T007 KTS -BLTS 1 220KV</t>
  </si>
  <si>
    <t>T008 KTS -BLTS 1 220KV</t>
  </si>
  <si>
    <t xml:space="preserve">T008 </t>
  </si>
  <si>
    <t>TL-KXBLEX-KXBL008-0000058001</t>
  </si>
  <si>
    <t>TOWER T008 KTS -BLTS 1 220KV</t>
  </si>
  <si>
    <t>T009 KTS -BLTS 1 220KV</t>
  </si>
  <si>
    <t xml:space="preserve">T009 </t>
  </si>
  <si>
    <t>TL-KXBLEX-KXBL009-0000058003</t>
  </si>
  <si>
    <t>TOWER T009 KTS -BLTS 1 220KV</t>
  </si>
  <si>
    <t>T010 KTS -BLTS 1 220KV</t>
  </si>
  <si>
    <t xml:space="preserve">T010 </t>
  </si>
  <si>
    <t>TL-KXBLEX-KXBL010-0000058005</t>
  </si>
  <si>
    <t>TOWER T010 KTS -BLTS 1 220KV</t>
  </si>
  <si>
    <t>T011 KTS -BLTS 1 220KV</t>
  </si>
  <si>
    <t xml:space="preserve">T011 </t>
  </si>
  <si>
    <t>TL-KXBLEX-KXBL011-0000058007</t>
  </si>
  <si>
    <t>TOWER T011 KTS -BLTS 1 220KV</t>
  </si>
  <si>
    <t>T012 KTS -BLTS 1 220KV</t>
  </si>
  <si>
    <t xml:space="preserve">T012 </t>
  </si>
  <si>
    <t>TL-KXBLEX-KXBL012-0000058009</t>
  </si>
  <si>
    <t>TOWER T012 KTS -BLTS 1 220KV</t>
  </si>
  <si>
    <t>T013 KTS -BLTS 1 220KV</t>
  </si>
  <si>
    <t xml:space="preserve">T013 </t>
  </si>
  <si>
    <t>TL-KXBLEX-KXBL013-0000058011</t>
  </si>
  <si>
    <t>TOWER T013 KTS -BLTS 1 220KV</t>
  </si>
  <si>
    <t>T014 KTS -BLTS 1 220KV</t>
  </si>
  <si>
    <t xml:space="preserve">T014 </t>
  </si>
  <si>
    <t>TL-KXBLEX-KXBL014-0000058013</t>
  </si>
  <si>
    <t>TOWER T014 KTS -BLTS 1 220KV</t>
  </si>
  <si>
    <t>T015 KTS -BLTS 1 220KV</t>
  </si>
  <si>
    <t xml:space="preserve">T015 </t>
  </si>
  <si>
    <t>TL-KXBLEX-KXBL015-0000058015</t>
  </si>
  <si>
    <t>TOWER T015 KTS -BLTS 1 220KV</t>
  </si>
  <si>
    <t>T016 KTS -BLTS 1 220KV</t>
  </si>
  <si>
    <t xml:space="preserve">T016 </t>
  </si>
  <si>
    <t>TL-KXBLEX-KXBL016-0000058017</t>
  </si>
  <si>
    <t>TOWER T016 KTS -BLTS 1 220KV</t>
  </si>
  <si>
    <t>T017 KTS -BLTS 1 220KV</t>
  </si>
  <si>
    <t xml:space="preserve">T017 </t>
  </si>
  <si>
    <t>TL-KXBLEX-KXBL017-0000058019</t>
  </si>
  <si>
    <t>TOWER T017 KTS -BLTS 1 220KV</t>
  </si>
  <si>
    <t>T018 KTS -BLTS 1 220KV</t>
  </si>
  <si>
    <t xml:space="preserve">T018 </t>
  </si>
  <si>
    <t>TL-KXBLEX-KXBL018-0000058021</t>
  </si>
  <si>
    <t>TOWER T018 KTS -BLTS 1 220KV</t>
  </si>
  <si>
    <t>T019 KTS -BLTS 1 220KV</t>
  </si>
  <si>
    <t xml:space="preserve">T019 </t>
  </si>
  <si>
    <t>TL-KXBLEX-KXBL019-0000058023</t>
  </si>
  <si>
    <t>TOWER T019 KTS -BLTS 1 220KV</t>
  </si>
  <si>
    <t>T020 KTS -BLTS 1 220KV</t>
  </si>
  <si>
    <t xml:space="preserve">T020 </t>
  </si>
  <si>
    <t>TL-KXBLEX-KXBL020-0000058025</t>
  </si>
  <si>
    <t>TOWER T020 KTS -BLTS 1 220KV</t>
  </si>
  <si>
    <t>T021 KTS -BLTS 1 220KV</t>
  </si>
  <si>
    <t xml:space="preserve">T021 </t>
  </si>
  <si>
    <t>TL-KXBLEX-KXBL021-0000058027</t>
  </si>
  <si>
    <t>TOWER T021 KTS -BLTS 1 220KV</t>
  </si>
  <si>
    <t>T022 KTS -BLTS 1 220KV</t>
  </si>
  <si>
    <t xml:space="preserve">T022 </t>
  </si>
  <si>
    <t>TL-KXBLEX-KXBL022-0000058029</t>
  </si>
  <si>
    <t>TOWER T022 KTS -BLTS 1 220KV</t>
  </si>
  <si>
    <t>T023 KTS -BLTS 1 220KV</t>
  </si>
  <si>
    <t xml:space="preserve">T023 </t>
  </si>
  <si>
    <t>TL-KXBLEX-KXBL023-0000058031</t>
  </si>
  <si>
    <t>TOWER T023 KTS -BLTS 1 220KV</t>
  </si>
  <si>
    <t>T024 KTS -BLTS 1 220KV</t>
  </si>
  <si>
    <t xml:space="preserve">T024 </t>
  </si>
  <si>
    <t>TL-KXBLEX-KXBL024-0000058033</t>
  </si>
  <si>
    <t>TOWER T024 KTS -BLTS 1 220KV</t>
  </si>
  <si>
    <t>T025 KTS -BLTS 1 220KV</t>
  </si>
  <si>
    <t xml:space="preserve">T025 </t>
  </si>
  <si>
    <t>TL-KXBLEX-KXBL025-0000058035</t>
  </si>
  <si>
    <t>TOWER T025 KTS -BLTS 1 220KV</t>
  </si>
  <si>
    <t xml:space="preserve">T026 </t>
  </si>
  <si>
    <t>T027 KTS -BLTS 1 220KV</t>
  </si>
  <si>
    <t xml:space="preserve">T027 </t>
  </si>
  <si>
    <t>TL-KXBLEX-KXBL027-0000058039</t>
  </si>
  <si>
    <t>TOWER T027 KTS -BLTS 1 220KV</t>
  </si>
  <si>
    <t xml:space="preserve">T028 </t>
  </si>
  <si>
    <t>T029 KTS -BLTS 1 220KV</t>
  </si>
  <si>
    <t xml:space="preserve">T029 </t>
  </si>
  <si>
    <t>TL-KXBLEX-KXBL029-0000058043</t>
  </si>
  <si>
    <t>TOWER T029 KTS -BLTS 1 220KV</t>
  </si>
  <si>
    <t>T030 KTS -BLTS 1 220KV</t>
  </si>
  <si>
    <t xml:space="preserve">T030 </t>
  </si>
  <si>
    <t>TL-KXBLEX-KXBL030-0000058045</t>
  </si>
  <si>
    <t>TOWER T030 KTS -BLTS 1 220KV</t>
  </si>
  <si>
    <t>T031 KTS -BLTS 1 220KV</t>
  </si>
  <si>
    <t xml:space="preserve">T031 </t>
  </si>
  <si>
    <t>TL-KXBLEX-KXBL031-0000058047</t>
  </si>
  <si>
    <t>TOWER T031 KTS -BLTS 1 220KV</t>
  </si>
  <si>
    <t>T032 KTS -BLTS 1 220KV</t>
  </si>
  <si>
    <t xml:space="preserve">T032 </t>
  </si>
  <si>
    <t>TL-KXBLEX-KXBL032-0000058049</t>
  </si>
  <si>
    <t>TOWER T032 KTS -BLTS 1 220KV</t>
  </si>
  <si>
    <t>T033 KTS -BLTS 1 220KV</t>
  </si>
  <si>
    <t xml:space="preserve">T033 </t>
  </si>
  <si>
    <t>TL-KXBLEX-KXBL033-0000058051</t>
  </si>
  <si>
    <t>TOWER T033 KTS -BLTS 1 220KV</t>
  </si>
  <si>
    <t>T034 KTS -BLTS 1 220KV</t>
  </si>
  <si>
    <t xml:space="preserve">T034 </t>
  </si>
  <si>
    <t>TL-KXBLEX-KXBL034-0000058053</t>
  </si>
  <si>
    <t>TOWER T034 KTS -BLTS 1 220KV</t>
  </si>
  <si>
    <t>T035 KTS -BLTS 1 220KV</t>
  </si>
  <si>
    <t xml:space="preserve">T035 </t>
  </si>
  <si>
    <t>TL-KXBLEX-KXBL035-0000058055</t>
  </si>
  <si>
    <t>TOWER T035 KTS -BLTS 1 220KV</t>
  </si>
  <si>
    <t xml:space="preserve">T036 </t>
  </si>
  <si>
    <t xml:space="preserve">T037 </t>
  </si>
  <si>
    <t>T038 KTS -BLTS 1 220KV</t>
  </si>
  <si>
    <t xml:space="preserve">T038 </t>
  </si>
  <si>
    <t>TL-KXBLEX-KXBL038-0000058061</t>
  </si>
  <si>
    <t>TOWER T038 KTS -BLTS 1 220KV</t>
  </si>
  <si>
    <t>T039 KTS -BLTS 1 220KV</t>
  </si>
  <si>
    <t xml:space="preserve">T039 </t>
  </si>
  <si>
    <t>TL-KXBLEX-KXBL039-0000058063</t>
  </si>
  <si>
    <t>TOWER T039 KTS -BLTS 1 220KV</t>
  </si>
  <si>
    <t xml:space="preserve">T040 </t>
  </si>
  <si>
    <t xml:space="preserve">T041 </t>
  </si>
  <si>
    <t>T042 KTS -BLTS 1 220KV</t>
  </si>
  <si>
    <t xml:space="preserve">T042 </t>
  </si>
  <si>
    <t>TL-KXBLEX-KXBL042-0000058069</t>
  </si>
  <si>
    <t>TOWER T042 KTS -BLTS 1 220KV</t>
  </si>
  <si>
    <t>T043 KTS -BLTS 1 220KV</t>
  </si>
  <si>
    <t xml:space="preserve">T043 </t>
  </si>
  <si>
    <t>TL-KXBLEX-KXBL043-0000058071</t>
  </si>
  <si>
    <t>TOWER T043 KTS -BLTS 1 220KV</t>
  </si>
  <si>
    <t xml:space="preserve">T044 </t>
  </si>
  <si>
    <t xml:space="preserve">T045 </t>
  </si>
  <si>
    <t xml:space="preserve">T046 </t>
  </si>
  <si>
    <t xml:space="preserve">T047 </t>
  </si>
  <si>
    <t xml:space="preserve">T048 </t>
  </si>
  <si>
    <t>T049 KTS -BLTS 1 220KV</t>
  </si>
  <si>
    <t xml:space="preserve">T049 </t>
  </si>
  <si>
    <t>TL-KXBLEX-KXBL049-0000058083</t>
  </si>
  <si>
    <t>TOWER T049 KTS -BLTS 1 220KV</t>
  </si>
  <si>
    <t>T001 KTS -WMTS 1 220KV</t>
  </si>
  <si>
    <t xml:space="preserve">T001 </t>
  </si>
  <si>
    <t>KTS -WMTS 1 220KV</t>
  </si>
  <si>
    <t>TL-KXWMEX-KXWM001-0000058172</t>
  </si>
  <si>
    <t>TOWER T001 KTS -WMTS 1 220KV</t>
  </si>
  <si>
    <t>T003 KTS -WMTS 1 220KV</t>
  </si>
  <si>
    <t xml:space="preserve">T003 </t>
  </si>
  <si>
    <t>TL-KXWMEX-KXWM003-0000058176</t>
  </si>
  <si>
    <t>TOWER T003 KTS -WMTS 1 220KV</t>
  </si>
  <si>
    <t>T004 KTS -WMTS 1 220KV</t>
  </si>
  <si>
    <t>TL-KXWMEX-KXWM004-0000058178</t>
  </si>
  <si>
    <t>TOWER T004 KTS -WMTS 1 220KV</t>
  </si>
  <si>
    <t>T005 KTS -WMTS 1 220KV</t>
  </si>
  <si>
    <t>TL-KXWMEX-KXWM005-0000058180</t>
  </si>
  <si>
    <t>TOWER T005 KTS -WMTS 1 220KV</t>
  </si>
  <si>
    <t>T006 KTS -WMTS 1 220KV</t>
  </si>
  <si>
    <t>TL-KXWMEX-KXWM006-0000058182</t>
  </si>
  <si>
    <t>TOWER T006 KTS -WMTS 1 220KV</t>
  </si>
  <si>
    <t>T007 KTS -WMTS 1 220KV</t>
  </si>
  <si>
    <t>TL-KXWMEX-KXWM007-0000058184</t>
  </si>
  <si>
    <t>TOWER T007 KTS -WMTS 1 220KV</t>
  </si>
  <si>
    <t>T008 KTS -WMTS 1 220KV</t>
  </si>
  <si>
    <t>TL-KXWMEX-KXWM008-0000058186</t>
  </si>
  <si>
    <t>TOWER T008 KTS -WMTS 1 220KV</t>
  </si>
  <si>
    <t>T009 KTS -WMTS 1 220KV</t>
  </si>
  <si>
    <t>TL-KXWMEX-KXWM009-0000058188</t>
  </si>
  <si>
    <t>TOWER T009 KTS -WMTS 1 220KV</t>
  </si>
  <si>
    <t>T010 KTS -WMTS 1 220KV</t>
  </si>
  <si>
    <t>TL-KXWMEX-KXWM010-0000058190</t>
  </si>
  <si>
    <t>TOWER T010 KTS -WMTS 1 220KV</t>
  </si>
  <si>
    <t>T011 KTS -WMTS 1 220KV</t>
  </si>
  <si>
    <t>TL-KXWMEX-KXWM011-0000058192</t>
  </si>
  <si>
    <t>TOWER T011 KTS -WMTS 1 220KV</t>
  </si>
  <si>
    <t>T012 KTS -WMTS 1 220KV</t>
  </si>
  <si>
    <t>TL-KXWMEX-KXWM012-0000058194</t>
  </si>
  <si>
    <t>TOWER T012 KTS -WMTS 1 220KV</t>
  </si>
  <si>
    <t>T013 KTS -WMTS 1 220KV</t>
  </si>
  <si>
    <t>TL-KXWMEX-KXWM013-0000058196</t>
  </si>
  <si>
    <t>TOWER T013 KTS -WMTS 1 220KV</t>
  </si>
  <si>
    <t>T014 KTS -WMTS 1 220KV</t>
  </si>
  <si>
    <t>TL-KXWMEX-KXWM014-0000058198</t>
  </si>
  <si>
    <t>TOWER T014 KTS -WMTS 1 220KV</t>
  </si>
  <si>
    <t>T015 KTS -WMTS 1 220KV</t>
  </si>
  <si>
    <t>TL-KXWMEX-KXWM015-0000058200</t>
  </si>
  <si>
    <t>TOWER T015 KTS -WMTS 1 220KV</t>
  </si>
  <si>
    <t>T016 KTS -WMTS 1 220KV</t>
  </si>
  <si>
    <t>TL-KXWMEX-KXWM016-0000058202</t>
  </si>
  <si>
    <t>TOWER T016 KTS -WMTS 1 220KV</t>
  </si>
  <si>
    <t>T017 KTS -WMTS 1 220KV</t>
  </si>
  <si>
    <t>TL-KXWMEX-KXWM017-0000058204</t>
  </si>
  <si>
    <t>TOWER T017 KTS -WMTS 1 220KV</t>
  </si>
  <si>
    <t>T018 KTS -WMTS 1 220KV</t>
  </si>
  <si>
    <t>TL-KXWMEX-KXWM018-0000058206</t>
  </si>
  <si>
    <t>TOWER T018 KTS -WMTS 1 220KV</t>
  </si>
  <si>
    <t>T019 KTS -WMTS 1 220KV</t>
  </si>
  <si>
    <t>TL-KXWMEX-KXWM019-0000058208</t>
  </si>
  <si>
    <t>TOWER T019 KTS -WMTS 1 220KV</t>
  </si>
  <si>
    <t>T020 KTS -WMTS 1 220KV</t>
  </si>
  <si>
    <t>TL-KXWMEX-KXWM020-0000058210</t>
  </si>
  <si>
    <t>TOWER T020 KTS -WMTS 1 220KV</t>
  </si>
  <si>
    <t>T021 KTS -WMTS 1 220KV</t>
  </si>
  <si>
    <t>TL-KXWMEX-KXWM021-0000058212</t>
  </si>
  <si>
    <t>TOWER T021 KTS -WMTS 1 220KV</t>
  </si>
  <si>
    <t>T022 KTS -WMTS 1 220KV</t>
  </si>
  <si>
    <t>TL-KXWMEX-KXWM022-0000058214</t>
  </si>
  <si>
    <t>TOWER T022 KTS -WMTS 1 220KV</t>
  </si>
  <si>
    <t>T023 KTS -WMTS 1 220KV</t>
  </si>
  <si>
    <t>TL-KXWMEX-KXWM023-0000058216</t>
  </si>
  <si>
    <t>TOWER T023 KTS -WMTS 1 220KV</t>
  </si>
  <si>
    <t>T024 KTS -WMTS 1 220KV</t>
  </si>
  <si>
    <t>TL-KXWMEX-KXWM024-0000058218</t>
  </si>
  <si>
    <t>TOWER T024 KTS -WMTS 1 220KV</t>
  </si>
  <si>
    <t>T025 KTS -WMTS 1 220KV</t>
  </si>
  <si>
    <t>TL-KXWMEX-KXWM025-0000058220</t>
  </si>
  <si>
    <t>TOWER T025 KTS -WMTS 1 220KV</t>
  </si>
  <si>
    <t>T026 KTS -WMTS 1 220KV</t>
  </si>
  <si>
    <t>TL-KXWMEX-KXWM026-0000058222</t>
  </si>
  <si>
    <t>TOWER T026 KTS -WMTS 1 220KV</t>
  </si>
  <si>
    <t>T027 KTS -WMTS 1 220KV</t>
  </si>
  <si>
    <t>TL-KXWMEX-KXWM027-0000058224</t>
  </si>
  <si>
    <t>TOWER T027 KTS -WMTS 1 220KV</t>
  </si>
  <si>
    <t>T028 KTS -WMTS 1 220KV</t>
  </si>
  <si>
    <t>TL-KXWMEX-KXWM028-0000058226</t>
  </si>
  <si>
    <t>TOWER T028 KTS -WMTS 1 220KV</t>
  </si>
  <si>
    <t>T029 KTS -WMTS 1 220KV</t>
  </si>
  <si>
    <t>TL-KXWMEX-KXWM029-0000058228</t>
  </si>
  <si>
    <t>TOWER T029 KTS -WMTS 1 220KV</t>
  </si>
  <si>
    <t>T030 KTS -WMTS 1 220KV</t>
  </si>
  <si>
    <t>TL-KXWMEX-KXWM030-0000058230</t>
  </si>
  <si>
    <t>TOWER T030 KTS -WMTS 1 220KV</t>
  </si>
  <si>
    <t>T031 KTS -WMTS 1 220KV</t>
  </si>
  <si>
    <t>TL-KXWMEX-KXWM031-0000058232</t>
  </si>
  <si>
    <t>TOWER T031 KTS -WMTS 1 220KV</t>
  </si>
  <si>
    <t>T032 KTS -WMTS 1 220KV</t>
  </si>
  <si>
    <t>TL-KXWMEX-KXWM032-0000058234</t>
  </si>
  <si>
    <t>TOWER T032 KTS -WMTS 1 220KV</t>
  </si>
  <si>
    <t>T037 KTS -WMTS 1 220KV</t>
  </si>
  <si>
    <t>TL-KXWMEX-KXWM037-0000058244</t>
  </si>
  <si>
    <t>TOWER T037 KTS -WMTS 1 220KV</t>
  </si>
  <si>
    <t>T038 KTS -WMTS 1 220KV</t>
  </si>
  <si>
    <t>TL-KXWMEX-KXWM038-0000058246</t>
  </si>
  <si>
    <t>TOWER T038 KTS -WMTS 1 220KV</t>
  </si>
  <si>
    <t>T060 SMTS-KTS  500KV</t>
  </si>
  <si>
    <t xml:space="preserve">T060 </t>
  </si>
  <si>
    <t xml:space="preserve"> SMTS-KTS  500KV</t>
  </si>
  <si>
    <t>500KV</t>
  </si>
  <si>
    <t>TL-SMKXEX-SMKX060-0000059326</t>
  </si>
  <si>
    <t>TOWER T060 SMTS-KTS    500KV</t>
  </si>
  <si>
    <t>T061 SMTS-KTS  500KV</t>
  </si>
  <si>
    <t xml:space="preserve">T061 </t>
  </si>
  <si>
    <t>TL-SMKXEX-SMKX061-0000059328</t>
  </si>
  <si>
    <t>TOWER T061 SMTS-KTS    500KV</t>
  </si>
  <si>
    <t>T062 SMTS-KTS  500KV</t>
  </si>
  <si>
    <t xml:space="preserve">T062 </t>
  </si>
  <si>
    <t>TL-SMKXEX-SMKX062-0000059330</t>
  </si>
  <si>
    <t>TOWER T062 SMTS-KTS    500KV</t>
  </si>
  <si>
    <t>T063 SMTS-KTS  500KV</t>
  </si>
  <si>
    <t xml:space="preserve">T063 </t>
  </si>
  <si>
    <t>TL-SMKXEX-SMKX063-0000059332</t>
  </si>
  <si>
    <t>TOWER T063 SMTS-KTS    500KV</t>
  </si>
  <si>
    <t>T064 SMTS-KTS  500KV</t>
  </si>
  <si>
    <t xml:space="preserve">T064 </t>
  </si>
  <si>
    <t>TL-SMKXEX-SMKX064-0000059334</t>
  </si>
  <si>
    <t>TOWER T064 SMTS-KTS    500KV</t>
  </si>
  <si>
    <t>T065 SMTS-KTS  500KV</t>
  </si>
  <si>
    <t xml:space="preserve">T065 </t>
  </si>
  <si>
    <t>TL-SMKXEX-SMKX065-0000059336</t>
  </si>
  <si>
    <t>TOWER T065 SMTS-KTS    500KV</t>
  </si>
  <si>
    <t>T066 SMTS-KTS  500KV</t>
  </si>
  <si>
    <t xml:space="preserve">T066 </t>
  </si>
  <si>
    <t>TL-SMKXEX-SMKX066-0000059338</t>
  </si>
  <si>
    <t>TOWER T066 SMTS-KTS    500KV</t>
  </si>
  <si>
    <t>T067 SMTS-KTS  500KV</t>
  </si>
  <si>
    <t xml:space="preserve">T067 </t>
  </si>
  <si>
    <t>TL-SMKXEX-SMKX067-0000059340</t>
  </si>
  <si>
    <t>TOWER T067 SMTS-KTS    500KV</t>
  </si>
  <si>
    <t>T068 SMTS-KTS  500KV</t>
  </si>
  <si>
    <t xml:space="preserve">T068 </t>
  </si>
  <si>
    <t>TL-SMKXEX-SMKX068-0000059342</t>
  </si>
  <si>
    <t>TOWER T068 SMTS-KTS    500KV</t>
  </si>
  <si>
    <t>T069 SMTS-KTS  500KV</t>
  </si>
  <si>
    <t xml:space="preserve">T069 </t>
  </si>
  <si>
    <t>TL-SMKXEX-SMKX069-0000059344</t>
  </si>
  <si>
    <t>TOWER T069 SMTS-KTS    500KV</t>
  </si>
  <si>
    <t>T070 SMTS-KTS  500KV</t>
  </si>
  <si>
    <t xml:space="preserve">T070 </t>
  </si>
  <si>
    <t>TL-SMKXEX-SMKX070-0000059346</t>
  </si>
  <si>
    <t>TOWER T070 SMTS-KTS    500KV</t>
  </si>
  <si>
    <t>T071 SMTS-KTS  500KV</t>
  </si>
  <si>
    <t xml:space="preserve">T071 </t>
  </si>
  <si>
    <t>TL-SMKXEX-SMKX071-0000059348</t>
  </si>
  <si>
    <t>TOWER T071 SMTS-KTS    500KV</t>
  </si>
  <si>
    <t>T072 SMTS-KTS  500KV</t>
  </si>
  <si>
    <t xml:space="preserve">T072 </t>
  </si>
  <si>
    <t>TL-SMKXEX-SMKX072-0000059350</t>
  </si>
  <si>
    <t>TOWER T072 SMTS-KTS    500KV</t>
  </si>
  <si>
    <t>T073 SMTS-KTS  500KV</t>
  </si>
  <si>
    <t xml:space="preserve">T073 </t>
  </si>
  <si>
    <t>TL-SMKXEX-SMKX073-0000059352</t>
  </si>
  <si>
    <t>TOWER T073 SMTS-KTS    500KV</t>
  </si>
  <si>
    <t>T074 SMTS-KTS  500KV</t>
  </si>
  <si>
    <t xml:space="preserve">T074 </t>
  </si>
  <si>
    <t>TL-SMKXEX-SMKX074-0000059354</t>
  </si>
  <si>
    <t>TOWER T074 SMTS-KTS    500KV</t>
  </si>
  <si>
    <t>T075 SMTS-KTS  500KV</t>
  </si>
  <si>
    <t xml:space="preserve">T075 </t>
  </si>
  <si>
    <t>TL-SMKXEX-SMKX075-0000059356</t>
  </si>
  <si>
    <t>TOWER T075 SMTS-KTS    500KV</t>
  </si>
  <si>
    <t>T076 SMTS-KTS  500KV</t>
  </si>
  <si>
    <t xml:space="preserve">T076 </t>
  </si>
  <si>
    <t>TL-SMKXEX-SMKX076-0000059358</t>
  </si>
  <si>
    <t>TOWER T076 SMTS-KTS    500KV</t>
  </si>
  <si>
    <t>T077 SMTS-KTS  500KV</t>
  </si>
  <si>
    <t xml:space="preserve">T077 </t>
  </si>
  <si>
    <t>TL-SMKXEX-SMKX077-0000059360</t>
  </si>
  <si>
    <t>TOWER T077 SMTS-KTS    500KV</t>
  </si>
  <si>
    <t>T078 SMTS-KTS  500KV</t>
  </si>
  <si>
    <t xml:space="preserve">T078 </t>
  </si>
  <si>
    <t>TL-SMKXEX-SMKX078-0000059362</t>
  </si>
  <si>
    <t>TOWER T078 SMTS-KTS    500KV</t>
  </si>
  <si>
    <t>T079 SMTS-KTS  500KV</t>
  </si>
  <si>
    <t xml:space="preserve">T079 </t>
  </si>
  <si>
    <t>TL-SMKXEX-SMKX079-0000059364</t>
  </si>
  <si>
    <t>TOWER T079 SMTS-KTS    500KV</t>
  </si>
  <si>
    <t>T080 SMTS-KTS  500KV</t>
  </si>
  <si>
    <t xml:space="preserve">T080 </t>
  </si>
  <si>
    <t>TL-SMKXEX-SMKX080-0000059366</t>
  </si>
  <si>
    <t>TOWER T080 SMTS-KTS    500KV</t>
  </si>
  <si>
    <t>T081 SMTS-KTS  500KV</t>
  </si>
  <si>
    <t xml:space="preserve">T081 </t>
  </si>
  <si>
    <t>TL-SMKXEX-SMKX081-0000059368</t>
  </si>
  <si>
    <t>TOWER T081 SMTS-KTS    500KV</t>
  </si>
  <si>
    <t>T082 SMTS-KTS  500KV</t>
  </si>
  <si>
    <t xml:space="preserve">T082 </t>
  </si>
  <si>
    <t>TL-SMKXEX-SMKX082-0000059370</t>
  </si>
  <si>
    <t>TOWER T082 SMTS-KTS    500KV</t>
  </si>
  <si>
    <t>T083 SMTS-KTS  500KV</t>
  </si>
  <si>
    <t xml:space="preserve">T083 </t>
  </si>
  <si>
    <t>TL-SMKXEX-SMKX083-0000059372</t>
  </si>
  <si>
    <t>TOWER T083 SMTS-KTS    500KV</t>
  </si>
  <si>
    <t>T084 SMTS-KTS  500KV</t>
  </si>
  <si>
    <t xml:space="preserve">T084 </t>
  </si>
  <si>
    <t>TL-SMKXEX-SMKX084-0000059374</t>
  </si>
  <si>
    <t>TOWER T084 SMTS-KTS    500KV</t>
  </si>
  <si>
    <t>T085 SMTS-KTS  500KV</t>
  </si>
  <si>
    <t xml:space="preserve">T085 </t>
  </si>
  <si>
    <t>TL-SMKXEX-SMKX085-0000059376</t>
  </si>
  <si>
    <t>TOWER T085 SMTS-KTS    500KV</t>
  </si>
  <si>
    <t>T086 SMTS-KTS  500KV</t>
  </si>
  <si>
    <t xml:space="preserve">T086 </t>
  </si>
  <si>
    <t>TL-SMKXEX-SMKX086-0000059378</t>
  </si>
  <si>
    <t>TOWER T086 SMTS-KTS    500KV</t>
  </si>
  <si>
    <t>T087 SMTS-KTS  500KV</t>
  </si>
  <si>
    <t xml:space="preserve">T087 </t>
  </si>
  <si>
    <t>TL-SMKXEX-SMKX087-0000059380</t>
  </si>
  <si>
    <t>TOWER T087 SMTS-KTS    500KV</t>
  </si>
  <si>
    <t>T088 SMTS-KTS  500KV</t>
  </si>
  <si>
    <t xml:space="preserve">T088 </t>
  </si>
  <si>
    <t>TL-SMKXEX-SMKX088-0000059382</t>
  </si>
  <si>
    <t>TOWER T088 SMTS-KTS    500KV</t>
  </si>
  <si>
    <t>T102 SYTS-KTS  500KV</t>
  </si>
  <si>
    <t xml:space="preserve">T102 </t>
  </si>
  <si>
    <t xml:space="preserve"> SYTS-KTS  500KV</t>
  </si>
  <si>
    <t>TL-SYKXEX-SYKX102-0000119779</t>
  </si>
  <si>
    <t>TOWER T102 SYTS-KTS    500KV</t>
  </si>
  <si>
    <t xml:space="preserve">T103 </t>
  </si>
  <si>
    <t xml:space="preserve">T104 </t>
  </si>
  <si>
    <t xml:space="preserve">T105 </t>
  </si>
  <si>
    <t>T106 SYTS-KTS  500KV</t>
  </si>
  <si>
    <t xml:space="preserve">T106 </t>
  </si>
  <si>
    <t>TL-SYKXEX-SYKX106-0000058121</t>
  </si>
  <si>
    <t>TOWER T106 SYTS-KTS    500KV</t>
  </si>
  <si>
    <t>T107 SYTS-KTS  500KV</t>
  </si>
  <si>
    <t xml:space="preserve">T107 </t>
  </si>
  <si>
    <t>TL-SYKXEX-SYKX107-0000058123</t>
  </si>
  <si>
    <t>TOWER T107 SYTS-KTS    500KV</t>
  </si>
  <si>
    <t>T108 SYTS-KTS  500KV</t>
  </si>
  <si>
    <t xml:space="preserve">T108 </t>
  </si>
  <si>
    <t>TL-SYKXEX-SYKX108-0000058125</t>
  </si>
  <si>
    <t>TOWER T108 SYTS-KTS    500KV</t>
  </si>
  <si>
    <t>T109 SYTS-KTS  500KV</t>
  </si>
  <si>
    <t xml:space="preserve">T109 </t>
  </si>
  <si>
    <t>TL-SYKXEX-SYKX109-0000058127</t>
  </si>
  <si>
    <t>TOWER T109 SYTS-KTS    500KV</t>
  </si>
  <si>
    <t>T110 SYTS-KTS  500KV</t>
  </si>
  <si>
    <t xml:space="preserve">T110 </t>
  </si>
  <si>
    <t>TL-SYKXEX-SYKX110-0000058129</t>
  </si>
  <si>
    <t>TOWER T110 SYTS-KTS    500KV</t>
  </si>
  <si>
    <t>T111 SYTS-KTS  500KV</t>
  </si>
  <si>
    <t xml:space="preserve">T111 </t>
  </si>
  <si>
    <t>TL-SYKXEX-SYKX111-0000058131</t>
  </si>
  <si>
    <t>TOWER T111 SYTS-KTS    500KV</t>
  </si>
  <si>
    <t>T112 SYTS-KTS  500KV</t>
  </si>
  <si>
    <t xml:space="preserve">T112 </t>
  </si>
  <si>
    <t>TL-SYKXEX-SYKX112-0000058133</t>
  </si>
  <si>
    <t>TOWER T112 SYTS-KTS    500KV</t>
  </si>
  <si>
    <t>T113 SYTS-KTS  500KV</t>
  </si>
  <si>
    <t xml:space="preserve">T113 </t>
  </si>
  <si>
    <t>TL-SYKXEX-SYKX113-0000058135</t>
  </si>
  <si>
    <t>TOWER T113 SYTS-KTS    500KV</t>
  </si>
  <si>
    <t>T114 SYTS-KTS  500KV</t>
  </si>
  <si>
    <t xml:space="preserve">T114 </t>
  </si>
  <si>
    <t>TL-SYKXEX-SYKX114-0000058137</t>
  </si>
  <si>
    <t>TOWER T114 SYTS-KTS    500KV</t>
  </si>
  <si>
    <t>T115 SYTS-KTS  500KV</t>
  </si>
  <si>
    <t xml:space="preserve">T115 </t>
  </si>
  <si>
    <t>TL-SYKXEX-SYKX115-0000058139</t>
  </si>
  <si>
    <t>TOWER T115 SYTS-KTS    500KV</t>
  </si>
  <si>
    <t>T116 SYTS-KTS  500KV</t>
  </si>
  <si>
    <t xml:space="preserve">T116 </t>
  </si>
  <si>
    <t>TL-SYKXEX-SYKX116-0000058141</t>
  </si>
  <si>
    <t>TOWER T116 SYTS-KTS    500KV</t>
  </si>
  <si>
    <t>T117 SYTS-KTS  500KV</t>
  </si>
  <si>
    <t xml:space="preserve">T117 </t>
  </si>
  <si>
    <t>TL-SYKXEX-SYKX117-0000058143</t>
  </si>
  <si>
    <t>TOWER T117 SYTS-KTS    500KV</t>
  </si>
  <si>
    <t>T118 SYTS-KTS  500KV</t>
  </si>
  <si>
    <t xml:space="preserve">T118 </t>
  </si>
  <si>
    <t>TL-SYKXEX-SYKX118-0000058145</t>
  </si>
  <si>
    <t>TOWER T118 SYTS-KTS    500KV</t>
  </si>
  <si>
    <t>T119 SYTS-KTS  500KV</t>
  </si>
  <si>
    <t xml:space="preserve">T119 </t>
  </si>
  <si>
    <t>TL-SYKXEX-SYKX119-0000058147</t>
  </si>
  <si>
    <t>TOWER T119 SYTS-KTS    500KV</t>
  </si>
  <si>
    <t>T120 SYTS-KTS  500KV</t>
  </si>
  <si>
    <t xml:space="preserve">T120 </t>
  </si>
  <si>
    <t>TL-SYKXEX-SYKX120-0000058149</t>
  </si>
  <si>
    <t>TOWER T120 SYTS-KTS    500KV</t>
  </si>
  <si>
    <t>T121 SYTS-KTS  500KV</t>
  </si>
  <si>
    <t xml:space="preserve">T121 </t>
  </si>
  <si>
    <t>TL-SYKXEX-SYKX121-0000058151</t>
  </si>
  <si>
    <t>TOWER T121 SYTS-KTS    500KV</t>
  </si>
  <si>
    <t>T122 SYTS-KTS  500KV</t>
  </si>
  <si>
    <t xml:space="preserve">T122 </t>
  </si>
  <si>
    <t>TL-SYKXEX-SYKX122-0000058153</t>
  </si>
  <si>
    <t>TOWER T122 SYTS-KTS    500KV</t>
  </si>
  <si>
    <t>T123 SYTS-KTS  500KV</t>
  </si>
  <si>
    <t xml:space="preserve">T123 </t>
  </si>
  <si>
    <t>TL-SYKXEX-SYKX123-0000058155</t>
  </si>
  <si>
    <t>TOWER T123 SYTS-KTS    500KV</t>
  </si>
  <si>
    <t>T124 SYTS-KTS  500KV</t>
  </si>
  <si>
    <t xml:space="preserve">T124 </t>
  </si>
  <si>
    <t>TL-SYKXEX-SYKX124-0000058157</t>
  </si>
  <si>
    <t>TOWER T124 SYTS-KTS    500KV</t>
  </si>
  <si>
    <t>T125 SYTS-KTS  500KV</t>
  </si>
  <si>
    <t xml:space="preserve">T125 </t>
  </si>
  <si>
    <t>TL-SYKXEX-SYKX125-0000058159</t>
  </si>
  <si>
    <t>TOWER T125 SYTS-KTS    500KV</t>
  </si>
  <si>
    <t>T126 SYTS-KTS  500KV</t>
  </si>
  <si>
    <t xml:space="preserve">T126 </t>
  </si>
  <si>
    <t>TL-SYKXEX-SYKX126-0000058161</t>
  </si>
  <si>
    <t>TOWER T126 SYTS-KTS    500KV</t>
  </si>
  <si>
    <t>T127 SYTS-KTS  500KV</t>
  </si>
  <si>
    <t xml:space="preserve">T127 </t>
  </si>
  <si>
    <t>TL-SYKXEX-SYKX127-0000058163</t>
  </si>
  <si>
    <t>TOWER T127 SYTS-KTS    500KV</t>
  </si>
  <si>
    <t>T128 SYTS-KTS  500KV</t>
  </si>
  <si>
    <t xml:space="preserve">T128 </t>
  </si>
  <si>
    <t>TL-SYKXEX-SYKX128-0000058165</t>
  </si>
  <si>
    <t>TOWER T128 SYTS-KTS    500KV</t>
  </si>
  <si>
    <t>T129 SYTS-KTS  500KV</t>
  </si>
  <si>
    <t xml:space="preserve">T129 </t>
  </si>
  <si>
    <t>TL-SYKXEX-SYKX129-0000058167</t>
  </si>
  <si>
    <t>TOWER T129 SYTS-KTS    500KV</t>
  </si>
  <si>
    <t>T130 SYTS-KTS  500KV</t>
  </si>
  <si>
    <t xml:space="preserve">T130 </t>
  </si>
  <si>
    <t>TL-SYKXEX-SYKX130-0000058169</t>
  </si>
  <si>
    <t>TOWER T130 SYTS-KTS    500KV</t>
  </si>
  <si>
    <t>T131 SYTS-KTS  500KV</t>
  </si>
  <si>
    <t xml:space="preserve">T131 </t>
  </si>
  <si>
    <t>TL-SYKXEX-SYKX131-0000058171</t>
  </si>
  <si>
    <t>TOWER T131 SYTS-KTS    500KV</t>
  </si>
  <si>
    <t>T164 BATS-BETS  220KV</t>
  </si>
  <si>
    <t xml:space="preserve">T164 </t>
  </si>
  <si>
    <t>BATS-BETS  220KV</t>
  </si>
  <si>
    <t>TL-BABEEX-BABE164-0000103022</t>
  </si>
  <si>
    <t>TOWER T164 BATS-BETS   220KV</t>
  </si>
  <si>
    <t>T165 BATS-BETS  220KV</t>
  </si>
  <si>
    <t xml:space="preserve">T165 </t>
  </si>
  <si>
    <t>TL-BABEEX-BABE165-0000103024</t>
  </si>
  <si>
    <t>TOWER T165 BATS-BETS   220KV</t>
  </si>
  <si>
    <t>T166 BATS-BETS  220KV</t>
  </si>
  <si>
    <t xml:space="preserve">T166 </t>
  </si>
  <si>
    <t>TL-BABEEX-BABE166-0000103026</t>
  </si>
  <si>
    <t>TOWER T166 BATS-BETS   220KV</t>
  </si>
  <si>
    <t>T167 BATS-BETS  220KV</t>
  </si>
  <si>
    <t xml:space="preserve">T167 </t>
  </si>
  <si>
    <t>TL-BABEEX-BABE167-0000103028</t>
  </si>
  <si>
    <t>TOWER T167 BATS-BETS   220KV</t>
  </si>
  <si>
    <t>T168 BATS-BETS  220KV</t>
  </si>
  <si>
    <t xml:space="preserve">T168 </t>
  </si>
  <si>
    <t>TL-BABEEX-BABE168-0000103030</t>
  </si>
  <si>
    <t>TOWER T168 BATS-BETS   220KV</t>
  </si>
  <si>
    <t>T169 BATS-BETS  220KV</t>
  </si>
  <si>
    <t xml:space="preserve">T169 </t>
  </si>
  <si>
    <t>TL-BABEEX-BABE169-0000103032</t>
  </si>
  <si>
    <t>TOWER T169 BATS-BETS   220KV</t>
  </si>
  <si>
    <t>T170 BATS-BETS  220KV</t>
  </si>
  <si>
    <t xml:space="preserve">T170 </t>
  </si>
  <si>
    <t>TL-BABEEX-BABE170-0000103034</t>
  </si>
  <si>
    <t>TOWER T170 BATS-BETS   220KV</t>
  </si>
  <si>
    <t>T171 BATS-BETS  220KV</t>
  </si>
  <si>
    <t xml:space="preserve">T171 </t>
  </si>
  <si>
    <t>TL-BABEEX-BABE171-0000103036</t>
  </si>
  <si>
    <t>TOWER T171 BATS-BETS   220KV</t>
  </si>
  <si>
    <t>T172 BATS-BETS  220KV</t>
  </si>
  <si>
    <t xml:space="preserve">T172 </t>
  </si>
  <si>
    <t>TL-BABEEX-BABE172-0000103038</t>
  </si>
  <si>
    <t>TOWER T172 BATS-BETS   220KV</t>
  </si>
  <si>
    <t>T173 BATS-BETS  220KV</t>
  </si>
  <si>
    <t xml:space="preserve">T173 </t>
  </si>
  <si>
    <t>TL-BABEEX-BABE173-0000103040</t>
  </si>
  <si>
    <t>TOWER T173 BATS-BETS   220KV</t>
  </si>
  <si>
    <t>T174 BATS-BETS  220KV</t>
  </si>
  <si>
    <t xml:space="preserve">T174 </t>
  </si>
  <si>
    <t>TL-BABEEX-BABE174-0000103042</t>
  </si>
  <si>
    <t>TOWER T174 BATS-BETS   220KV</t>
  </si>
  <si>
    <t>T175 BATS-BETS  220KV</t>
  </si>
  <si>
    <t xml:space="preserve">T175 </t>
  </si>
  <si>
    <t>TL-BABEEX-BABE175-0000103044</t>
  </si>
  <si>
    <t>TOWER T175 BATS-BETS   220KV</t>
  </si>
  <si>
    <t>T176 BATS-BETS  220KV</t>
  </si>
  <si>
    <t xml:space="preserve">T176 </t>
  </si>
  <si>
    <t>TL-BABEEX-BABE176-0000103046</t>
  </si>
  <si>
    <t>TOWER T176 BATS-BETS   220KV</t>
  </si>
  <si>
    <t>T177 BATS-BETS  220KV</t>
  </si>
  <si>
    <t xml:space="preserve">T177 </t>
  </si>
  <si>
    <t>TL-BABEEX-BABE177-0000103048</t>
  </si>
  <si>
    <t>TOWER T177 BATS-BETS   220KV</t>
  </si>
  <si>
    <t>T178 BATS-BETS  220KV</t>
  </si>
  <si>
    <t xml:space="preserve">T178 </t>
  </si>
  <si>
    <t>TL-BABEEX-BABE178-0000103050</t>
  </si>
  <si>
    <t>TOWER T178 BATS-BETS   220KV</t>
  </si>
  <si>
    <t>T184 BATS-BETS  220KV</t>
  </si>
  <si>
    <t xml:space="preserve">T184 </t>
  </si>
  <si>
    <t>TL-BABEEX-BABE184-0000103062</t>
  </si>
  <si>
    <t>TOWER T184 BATS-BETS   220KV</t>
  </si>
  <si>
    <t>T185 BATS-BETS  220KV</t>
  </si>
  <si>
    <t xml:space="preserve">T185 </t>
  </si>
  <si>
    <t>TL-BABEEX-BABE185-0000103064</t>
  </si>
  <si>
    <t>TOWER T185 BATS-BETS   220KV</t>
  </si>
  <si>
    <t>T186 BATS-BETS  220KV</t>
  </si>
  <si>
    <t xml:space="preserve">T186 </t>
  </si>
  <si>
    <t>TL-BABEEX-BABE186-0000103066</t>
  </si>
  <si>
    <t>TOWER T186 BATS-BETS   220KV</t>
  </si>
  <si>
    <t>T187 BATS-BETS  220KV</t>
  </si>
  <si>
    <t xml:space="preserve">T187 </t>
  </si>
  <si>
    <t>TL-BABEEX-BABE187-0000103068</t>
  </si>
  <si>
    <t>TOWER T187 BATS-BETS   220KV</t>
  </si>
  <si>
    <t>T188 BATS-BETS  220KV</t>
  </si>
  <si>
    <t xml:space="preserve">T188 </t>
  </si>
  <si>
    <t>TL-BABEEX-BABE188-0000103070</t>
  </si>
  <si>
    <t>TOWER T188 BATS-BETS   220KV</t>
  </si>
  <si>
    <t>T189 BATS-BETS  220KV</t>
  </si>
  <si>
    <t xml:space="preserve">T189 </t>
  </si>
  <si>
    <t>TL-BABEEX-BABE189-0000103072</t>
  </si>
  <si>
    <t>TOWER T189 BATS-BETS   220KV</t>
  </si>
  <si>
    <t>T190 BATS-BETS  220KV</t>
  </si>
  <si>
    <t xml:space="preserve">T190 </t>
  </si>
  <si>
    <t>TL-BABEEX-BABE190-0000103074</t>
  </si>
  <si>
    <t>TOWER T190 BATS-BETS   220KV</t>
  </si>
  <si>
    <t>T191 BATS-BETS  220KV</t>
  </si>
  <si>
    <t xml:space="preserve">T191 </t>
  </si>
  <si>
    <t>TL-BABEEX-BABE191-0000103076</t>
  </si>
  <si>
    <t>TOWER T191 BATS-BETS   220KV</t>
  </si>
  <si>
    <t>T192 BATS-BETS  220KV</t>
  </si>
  <si>
    <t xml:space="preserve">T192 </t>
  </si>
  <si>
    <t>TL-BABEEX-BABE192-0000103078</t>
  </si>
  <si>
    <t>TOWER T192 BATS-BETS   220KV</t>
  </si>
  <si>
    <t>T193 BATS-BETS  220KV</t>
  </si>
  <si>
    <t xml:space="preserve">T193 </t>
  </si>
  <si>
    <t>TL-BABEEX-BABE193-0000103080</t>
  </si>
  <si>
    <t>TOWER T193 BATS-BETS   220KV</t>
  </si>
  <si>
    <t>T194 BATS-BETS  220KV</t>
  </si>
  <si>
    <t xml:space="preserve">T194 </t>
  </si>
  <si>
    <t>TL-BABEEX-BABE194-0000103082</t>
  </si>
  <si>
    <t>TOWER T194 BATS-BETS   220KV</t>
  </si>
  <si>
    <t>T195 BATS-BETS  220KV</t>
  </si>
  <si>
    <t xml:space="preserve">T195 </t>
  </si>
  <si>
    <t>TL-BABEEX-BABE195-0000103084</t>
  </si>
  <si>
    <t>TOWER T195 BATS-BETS   220KV</t>
  </si>
  <si>
    <t>T196 BATS-BETS  220KV</t>
  </si>
  <si>
    <t xml:space="preserve">T196 </t>
  </si>
  <si>
    <t>TL-BABEEX-BABE196-0000103086</t>
  </si>
  <si>
    <t>TOWER T196 BATS-BETS   220KV</t>
  </si>
  <si>
    <t>T197 BATS-BETS  220KV</t>
  </si>
  <si>
    <t xml:space="preserve">T197 </t>
  </si>
  <si>
    <t>TL-BABEEX-BABE197-0000103088</t>
  </si>
  <si>
    <t>TOWER T197 BATS-BETS   220KV</t>
  </si>
  <si>
    <t>T198 BATS-BETS  220KV</t>
  </si>
  <si>
    <t xml:space="preserve">T198 </t>
  </si>
  <si>
    <t>TL-BABEEX-BABE198-0000103090</t>
  </si>
  <si>
    <t>TOWER T198 BATS-BETS   220KV</t>
  </si>
  <si>
    <t>T204 BATS-BETS  220KV</t>
  </si>
  <si>
    <t xml:space="preserve">T204 </t>
  </si>
  <si>
    <t>TL-BABEEX-BABE204-0000103102</t>
  </si>
  <si>
    <t>TOWER T204 BATS-BETS   220KV</t>
  </si>
  <si>
    <t>T208 BATS-BETS  220KV</t>
  </si>
  <si>
    <t xml:space="preserve">T208 </t>
  </si>
  <si>
    <t>TL-BABEEX-BABE208-0000103110</t>
  </si>
  <si>
    <t>TOWER T208 BATS-BETS   220KV</t>
  </si>
  <si>
    <t>T209 BATS-BETS  220KV</t>
  </si>
  <si>
    <t xml:space="preserve">T209 </t>
  </si>
  <si>
    <t>TL-BABEEX-BABE209-0000103112</t>
  </si>
  <si>
    <t>TOWER T209 BATS-BETS   220KV</t>
  </si>
  <si>
    <t>T210 BATS-BETS  220KV</t>
  </si>
  <si>
    <t xml:space="preserve">T210 </t>
  </si>
  <si>
    <t>TL-BABEEX-BABE210-0000103114</t>
  </si>
  <si>
    <t>TOWER T210 BATS-BETS   220KV</t>
  </si>
  <si>
    <t>T211 BATS-BETS  220KV</t>
  </si>
  <si>
    <t xml:space="preserve">T211 </t>
  </si>
  <si>
    <t>TL-BABEEX-BABE211-0000103116</t>
  </si>
  <si>
    <t>TOWER T211 BATS-BETS   220KV</t>
  </si>
  <si>
    <t>T212 BATS-BETS  220KV</t>
  </si>
  <si>
    <t xml:space="preserve">T212 </t>
  </si>
  <si>
    <t>TL-BABEEX-BABE212-0000103118</t>
  </si>
  <si>
    <t>TOWER T212 BATS-BETS   220KV</t>
  </si>
  <si>
    <t>T213 BATS-BETS  220KV</t>
  </si>
  <si>
    <t xml:space="preserve">T213 </t>
  </si>
  <si>
    <t>TL-BABEEX-BABE213-0000103120</t>
  </si>
  <si>
    <t>TOWER T213 BATS-BETS   220KV</t>
  </si>
  <si>
    <t>T214 BATS-BETS  220KV</t>
  </si>
  <si>
    <t xml:space="preserve">T214 </t>
  </si>
  <si>
    <t>TL-BABEEX-BABE214-0000103122</t>
  </si>
  <si>
    <t>TOWER T214 BATS-BETS   220KV</t>
  </si>
  <si>
    <t>T225 BATS-BETS  220KV</t>
  </si>
  <si>
    <t xml:space="preserve">T225 </t>
  </si>
  <si>
    <t>TL-BABEEX-BABE225-0000103144</t>
  </si>
  <si>
    <t>TOWER T225 BATS-BETS   220KV</t>
  </si>
  <si>
    <t>T226 BATS-BETS  220KV</t>
  </si>
  <si>
    <t xml:space="preserve">T226 </t>
  </si>
  <si>
    <t>TL-BABEEX-BABE226-0000103146</t>
  </si>
  <si>
    <t>TOWER T226 BATS-BETS   220KV</t>
  </si>
  <si>
    <t>T227 BATS-BETS  220KV</t>
  </si>
  <si>
    <t xml:space="preserve">T227 </t>
  </si>
  <si>
    <t>TL-BABEEX-BABE227-0000103148</t>
  </si>
  <si>
    <t>TOWER T227 BATS-BETS   220KV</t>
  </si>
  <si>
    <t>T228 BATS-BETS  220KV</t>
  </si>
  <si>
    <t xml:space="preserve">T228 </t>
  </si>
  <si>
    <t>TL-BABEEX-BABE228-0000103150</t>
  </si>
  <si>
    <t>TOWER T228 BATS-BETS   220KV</t>
  </si>
  <si>
    <t>T229 BATS-BETS  220KV</t>
  </si>
  <si>
    <t xml:space="preserve">T229 </t>
  </si>
  <si>
    <t>TL-BABEEX-BABE229-0000103152</t>
  </si>
  <si>
    <t>TOWER T229 BATS-BETS   220KV</t>
  </si>
  <si>
    <t>T230 BATS-BETS  220KV</t>
  </si>
  <si>
    <t xml:space="preserve">T230 </t>
  </si>
  <si>
    <t>TL-BABEEX-BABE230-0000103154</t>
  </si>
  <si>
    <t>TOWER T230 BATS-BETS   220KV</t>
  </si>
  <si>
    <t>T231 BATS-BETS  220KV</t>
  </si>
  <si>
    <t xml:space="preserve">T231 </t>
  </si>
  <si>
    <t>TL-BABEEX-BABE231-0000103156</t>
  </si>
  <si>
    <t>TOWER T231 BATS-BETS   220KV</t>
  </si>
  <si>
    <t>T232 BATS-BETS  220KV</t>
  </si>
  <si>
    <t xml:space="preserve">T232 </t>
  </si>
  <si>
    <t>TL-BABEEX-BABE232-0000103158</t>
  </si>
  <si>
    <t>TOWER T232 BATS-BETS   220KV</t>
  </si>
  <si>
    <t>T233 BATS-BETS  220KV</t>
  </si>
  <si>
    <t xml:space="preserve">T233 </t>
  </si>
  <si>
    <t>TL-BABEEX-BABE233-0000103160</t>
  </si>
  <si>
    <t>TOWER T233 BATS-BETS   220KV</t>
  </si>
  <si>
    <t>T234 BATS-BETS  220KV</t>
  </si>
  <si>
    <t xml:space="preserve">T234 </t>
  </si>
  <si>
    <t>TL-BABEEX-BABE234-0000103162</t>
  </si>
  <si>
    <t>TOWER T234 BATS-BETS   220KV</t>
  </si>
  <si>
    <t>T388 BATS-BETS  220KV</t>
  </si>
  <si>
    <t xml:space="preserve">T388 </t>
  </si>
  <si>
    <t>TL-BABEEX-BABE388-0000069587</t>
  </si>
  <si>
    <t>TOWER T388 BATS-BETS   220KV</t>
  </si>
  <si>
    <t>T389 BATS-BETS  220KV</t>
  </si>
  <si>
    <t xml:space="preserve">T389 </t>
  </si>
  <si>
    <t>TL-BABEEX-BABE389-0000069592</t>
  </si>
  <si>
    <t>TOWER T389 BATS-BETS   220KV</t>
  </si>
  <si>
    <t>T390 BATS-BETS  220KV</t>
  </si>
  <si>
    <t xml:space="preserve">T390 </t>
  </si>
  <si>
    <t>TL-BABEEX-BABE390-0000069597</t>
  </si>
  <si>
    <t>TOWER T390 BATS-BETS   220KV</t>
  </si>
  <si>
    <t>T391 BATS-BETS  220KV</t>
  </si>
  <si>
    <t xml:space="preserve">T391 </t>
  </si>
  <si>
    <t>TL-BABEEX-BABE391-0000069602</t>
  </si>
  <si>
    <t>TOWER T391 BATS-BETS   220KV</t>
  </si>
  <si>
    <t>T392 BATS-BETS  220KV</t>
  </si>
  <si>
    <t xml:space="preserve">T392 </t>
  </si>
  <si>
    <t>TL-BABEEX-BABE392-0000069606</t>
  </si>
  <si>
    <t>TOWER T392 BATS-BETS   220KV</t>
  </si>
  <si>
    <t>T393 BATS-BETS  220KV</t>
  </si>
  <si>
    <t xml:space="preserve">T393 </t>
  </si>
  <si>
    <t>TL-BABEEX-BABE393-0000069611</t>
  </si>
  <si>
    <t>TOWER T393 BATS-BETS   220KV</t>
  </si>
  <si>
    <t>T001 BATS-TGTS  220KV</t>
  </si>
  <si>
    <t>BATS-TGTS  220KV</t>
  </si>
  <si>
    <t>TL-BATGEX-BATG001-0000087314</t>
  </si>
  <si>
    <t>TOWER T001 BATS-TGTS   220KV</t>
  </si>
  <si>
    <t>T002 BATS-TGTS  220KV</t>
  </si>
  <si>
    <t xml:space="preserve">T002 </t>
  </si>
  <si>
    <t>TL-BATGEX-BATG002-0000087315</t>
  </si>
  <si>
    <t>TOWER T002 BATS-TGTS   220KV</t>
  </si>
  <si>
    <t>T003 BATS-TGTS  220KV</t>
  </si>
  <si>
    <t>TL-BATGEX-BATG003-0000087316</t>
  </si>
  <si>
    <t>TOWER T003 BATS-TGTS   220KV</t>
  </si>
  <si>
    <t>T019 BATS-TGTS  220KV</t>
  </si>
  <si>
    <t>TL-BATGEX-BATG019-0000087332</t>
  </si>
  <si>
    <t>TOWER T019 BATS-TGTS   220KV</t>
  </si>
  <si>
    <t>T020 BATS-TGTS  220KV</t>
  </si>
  <si>
    <t>TL-BATGEX-BATG020-0000087333</t>
  </si>
  <si>
    <t>TOWER T020 BATS-TGTS   220KV</t>
  </si>
  <si>
    <t>T021 BATS-TGTS  220KV</t>
  </si>
  <si>
    <t>TL-BATGEX-BATG021-0000087334</t>
  </si>
  <si>
    <t>TOWER T021 BATS-TGTS   220KV</t>
  </si>
  <si>
    <t>T021ABATS-TGTS  220KV</t>
  </si>
  <si>
    <t>T021A</t>
  </si>
  <si>
    <t>TL-BATGEX-BATG021-0000119537</t>
  </si>
  <si>
    <t>TOWER T021ABATS-TGTS   220KV</t>
  </si>
  <si>
    <t>T022 BATS-TGTS  220KV</t>
  </si>
  <si>
    <t>TL-BATGEX-BATG022-0000087335</t>
  </si>
  <si>
    <t>TOWER T022 BATS-TGTS   220KV</t>
  </si>
  <si>
    <t>T023 BATS-TGTS  220KV</t>
  </si>
  <si>
    <t>TL-BATGEX-BATG023-0000087336</t>
  </si>
  <si>
    <t>TOWER T023 BATS-TGTS   220KV</t>
  </si>
  <si>
    <t>T024 BATS-TGTS  220KV</t>
  </si>
  <si>
    <t>TL-BATGEX-BATG024-0000087337</t>
  </si>
  <si>
    <t>TOWER T024 BATS-TGTS   220KV</t>
  </si>
  <si>
    <t>T025 BATS-TGTS  220KV</t>
  </si>
  <si>
    <t>TL-BATGEX-BATG025-0000087338</t>
  </si>
  <si>
    <t>TOWER T025 BATS-TGTS   220KV</t>
  </si>
  <si>
    <t>T026 BATS-TGTS  220KV</t>
  </si>
  <si>
    <t>TL-BATGEX-BATG026-0000087339</t>
  </si>
  <si>
    <t>TOWER T026 BATS-TGTS   220KV</t>
  </si>
  <si>
    <t>T027 BATS-TGTS  220KV</t>
  </si>
  <si>
    <t>TL-BATGEX-BATG027-0000087340</t>
  </si>
  <si>
    <t>TOWER T027 BATS-TGTS   220KV</t>
  </si>
  <si>
    <t>T028 BATS-TGTS  220KV</t>
  </si>
  <si>
    <t>TL-BATGEX-BATG028-0000087341</t>
  </si>
  <si>
    <t>TOWER T028 BATS-TGTS   220KV</t>
  </si>
  <si>
    <t>T029 BATS-TGTS  220KV</t>
  </si>
  <si>
    <t>TL-BATGEX-BATG029-0000087342</t>
  </si>
  <si>
    <t>TOWER T029 BATS-TGTS   220KV</t>
  </si>
  <si>
    <t>T030 BATS-TGTS  220KV</t>
  </si>
  <si>
    <t>TL-BATGEX-BATG030-0000087343</t>
  </si>
  <si>
    <t>TOWER T030 BATS-TGTS   220KV</t>
  </si>
  <si>
    <t>T031 BATS-TGTS  220KV</t>
  </si>
  <si>
    <t>TL-BATGEX-BATG031-0000087344</t>
  </si>
  <si>
    <t>TOWER T031 BATS-TGTS   220KV</t>
  </si>
  <si>
    <t>T032 BATS-TGTS  220KV</t>
  </si>
  <si>
    <t>TL-BATGEX-BATG032-0000087345</t>
  </si>
  <si>
    <t>TOWER T032 BATS-TGTS   220KV</t>
  </si>
  <si>
    <t>T033 BATS-TGTS  220KV</t>
  </si>
  <si>
    <t>TL-BATGEX-BATG033-0000087346</t>
  </si>
  <si>
    <t>TOWER T033 BATS-TGTS   220KV</t>
  </si>
  <si>
    <t>T035 BATS-TGTS  220KV</t>
  </si>
  <si>
    <t>TL-BATGEX-BATG035-0000087348</t>
  </si>
  <si>
    <t>TOWER T035 BATS-TGTS   220KV</t>
  </si>
  <si>
    <t>T036 BATS-TGTS  220KV</t>
  </si>
  <si>
    <t>TL-BATGEX-BATG036-0000087349</t>
  </si>
  <si>
    <t>TOWER T036 BATS-TGTS   220KV</t>
  </si>
  <si>
    <t>T037 BATS-TGTS  220KV</t>
  </si>
  <si>
    <t>TL-BATGEX-BATG037-0000087350</t>
  </si>
  <si>
    <t>TOWER T037 BATS-TGTS   220KV</t>
  </si>
  <si>
    <t>T038 BATS-TGTS  220KV</t>
  </si>
  <si>
    <t>TL-BATGEX-BATG038-0000087351</t>
  </si>
  <si>
    <t>TOWER T038 BATS-TGTS   220KV</t>
  </si>
  <si>
    <t>T039 BATS-TGTS  220KV</t>
  </si>
  <si>
    <t>TL-BATGEX-BATG039-0000087352</t>
  </si>
  <si>
    <t>TOWER T039 BATS-TGTS   220KV</t>
  </si>
  <si>
    <t>T040 BATS-TGTS  220KV</t>
  </si>
  <si>
    <t>TL-BATGEX-BATG040-0000087353</t>
  </si>
  <si>
    <t>TOWER T040 BATS-TGTS   220KV</t>
  </si>
  <si>
    <t>T133 BATS-TGTS  220KV</t>
  </si>
  <si>
    <t xml:space="preserve">T133 </t>
  </si>
  <si>
    <t>TL-BATGEX-BATG133-0000087446</t>
  </si>
  <si>
    <t>TOWER T133 BATS-TGTS   220KV</t>
  </si>
  <si>
    <t>T134 BATS-TGTS  220KV</t>
  </si>
  <si>
    <t xml:space="preserve">T134 </t>
  </si>
  <si>
    <t>TL-BATGEX-BATG134-0000087447</t>
  </si>
  <si>
    <t>TOWER T134 BATS-TGTS   220KV</t>
  </si>
  <si>
    <t>T135 BATS-TGTS  220KV</t>
  </si>
  <si>
    <t xml:space="preserve">T135 </t>
  </si>
  <si>
    <t>TL-BATGEX-BATG135-0000087448</t>
  </si>
  <si>
    <t>TOWER T135 BATS-TGTS   220KV</t>
  </si>
  <si>
    <t>T136 BATS-TGTS  220KV</t>
  </si>
  <si>
    <t xml:space="preserve">T136 </t>
  </si>
  <si>
    <t>TL-BATGEX-BATG136-0000087449</t>
  </si>
  <si>
    <t>TOWER T136 BATS-TGTS   220KV</t>
  </si>
  <si>
    <t>T142 BATS-TGTS  220KV</t>
  </si>
  <si>
    <t xml:space="preserve">T142 </t>
  </si>
  <si>
    <t>TL-BATGEX-BATG142-0000087455</t>
  </si>
  <si>
    <t>TOWER T142 BATS-TGTS   220KV</t>
  </si>
  <si>
    <t>T143 BATS-TGTS  220KV</t>
  </si>
  <si>
    <t xml:space="preserve">T143 </t>
  </si>
  <si>
    <t>TL-BATGEX-BATG143-0000087456</t>
  </si>
  <si>
    <t>TOWER T143 BATS-TGTS   220KV</t>
  </si>
  <si>
    <t>T144 BATS-TGTS  220KV</t>
  </si>
  <si>
    <t xml:space="preserve">T144 </t>
  </si>
  <si>
    <t>TL-BATGEX-BATG144-0000087457</t>
  </si>
  <si>
    <t>TOWER T144 BATS-TGTS   220KV</t>
  </si>
  <si>
    <t>T145 BATS-TGTS  220KV</t>
  </si>
  <si>
    <t xml:space="preserve">T145 </t>
  </si>
  <si>
    <t>TL-BATGEX-BATG145-0000087458</t>
  </si>
  <si>
    <t>TOWER T145 BATS-TGTS   220KV</t>
  </si>
  <si>
    <t>T146 BATS-TGTS  220KV</t>
  </si>
  <si>
    <t xml:space="preserve">T146 </t>
  </si>
  <si>
    <t>TL-BATGEX-BATG146-0000087459</t>
  </si>
  <si>
    <t>TOWER T146 BATS-TGTS   220KV</t>
  </si>
  <si>
    <t>T147 BATS-TGTS  220KV</t>
  </si>
  <si>
    <t xml:space="preserve">T147 </t>
  </si>
  <si>
    <t>TL-BATGEX-BATG147-0000087460</t>
  </si>
  <si>
    <t>TOWER T147 BATS-TGTS   220KV</t>
  </si>
  <si>
    <t>T148 BATS-TGTS  220KV</t>
  </si>
  <si>
    <t xml:space="preserve">T148 </t>
  </si>
  <si>
    <t>TL-BATGEX-BATG148-0000087461</t>
  </si>
  <si>
    <t>TOWER T148 BATS-TGTS   220KV</t>
  </si>
  <si>
    <t>T149 BATS-TGTS  220KV</t>
  </si>
  <si>
    <t xml:space="preserve">T149 </t>
  </si>
  <si>
    <t>TL-BATGEX-BATG149-0000087462</t>
  </si>
  <si>
    <t>TOWER T149 BATS-TGTS   220KV</t>
  </si>
  <si>
    <t>T150 BATS-TGTS  220KV</t>
  </si>
  <si>
    <t xml:space="preserve">T150 </t>
  </si>
  <si>
    <t>TL-BATGEX-BATG150-0000087463</t>
  </si>
  <si>
    <t>TOWER T150 BATS-TGTS   220KV</t>
  </si>
  <si>
    <t>T161 BATS-TGTS  220KV</t>
  </si>
  <si>
    <t xml:space="preserve">T161 </t>
  </si>
  <si>
    <t>TL-BATGEX-BATG161-0000087474</t>
  </si>
  <si>
    <t>TOWER T161 BATS-TGTS   220KV</t>
  </si>
  <si>
    <t>T162 BATS-TGTS  220KV</t>
  </si>
  <si>
    <t xml:space="preserve">T162 </t>
  </si>
  <si>
    <t>TL-BATGEX-BATG162-0000087475</t>
  </si>
  <si>
    <t>TOWER T162 BATS-TGTS   220KV</t>
  </si>
  <si>
    <t>T163 BATS-TGTS  220KV</t>
  </si>
  <si>
    <t xml:space="preserve">T163 </t>
  </si>
  <si>
    <t>TL-BATGEX-BATG163-0000087476</t>
  </si>
  <si>
    <t>TOWER T163 BATS-TGTS   220KV</t>
  </si>
  <si>
    <t>T164 BATS-TGTS  220KV</t>
  </si>
  <si>
    <t>TL-BATGEX-BATG164-0000087477</t>
  </si>
  <si>
    <t>TOWER T164 BATS-TGTS   220KV</t>
  </si>
  <si>
    <t>T165 BATS-TGTS  220KV</t>
  </si>
  <si>
    <t>TL-BATGEX-BATG165-0000087478</t>
  </si>
  <si>
    <t>TOWER T165 BATS-TGTS   220KV</t>
  </si>
  <si>
    <t>T166 BATS-TGTS  220KV</t>
  </si>
  <si>
    <t>TL-BATGEX-BATG166-0000087479</t>
  </si>
  <si>
    <t>TOWER T166 BATS-TGTS   220KV</t>
  </si>
  <si>
    <t>T167 BATS-TGTS  220KV</t>
  </si>
  <si>
    <t>TL-BATGEX-BATG167-0000087480</t>
  </si>
  <si>
    <t>TOWER T167 BATS-TGTS   220KV</t>
  </si>
  <si>
    <t>T171 BATS-TGTS  220KV</t>
  </si>
  <si>
    <t>TL-BATGEX-BATG171-0000087484</t>
  </si>
  <si>
    <t>TOWER T171 BATS-TGTS   220KV</t>
  </si>
  <si>
    <t>T172 BATS-TGTS  220KV</t>
  </si>
  <si>
    <t>TL-BATGEX-BATG172-0000087485</t>
  </si>
  <si>
    <t>TOWER T172 BATS-TGTS   220KV</t>
  </si>
  <si>
    <t>T173 BATS-TGTS  220KV</t>
  </si>
  <si>
    <t>TL-BATGEX-BATG173-0000087486</t>
  </si>
  <si>
    <t>TOWER T173 BATS-TGTS   220KV</t>
  </si>
  <si>
    <t>T174 BATS-TGTS  220KV</t>
  </si>
  <si>
    <t>TL-BATGEX-BATG174-0000087487</t>
  </si>
  <si>
    <t>TOWER T174 BATS-TGTS   220KV</t>
  </si>
  <si>
    <t>T175 BATS-TGTS  220KV</t>
  </si>
  <si>
    <t>TL-BATGEX-BATG175-0000087488</t>
  </si>
  <si>
    <t>TOWER T175 BATS-TGTS   220KV</t>
  </si>
  <si>
    <t>T176 BATS-TGTS  220KV</t>
  </si>
  <si>
    <t>TL-BATGEX-BATG176-0000087489</t>
  </si>
  <si>
    <t>TOWER T176 BATS-TGTS   220KV</t>
  </si>
  <si>
    <t>T177 BATS-TGTS  220KV</t>
  </si>
  <si>
    <t>TL-BATGEX-BATG177-0000087490</t>
  </si>
  <si>
    <t>TOWER T177 BATS-TGTS   220KV</t>
  </si>
  <si>
    <t>T178 BATS-TGTS  220KV</t>
  </si>
  <si>
    <t>TL-BATGEX-BATG178-0000087491</t>
  </si>
  <si>
    <t>TOWER T178 BATS-TGTS   220KV</t>
  </si>
  <si>
    <t>T179 BATS-TGTS  220KV</t>
  </si>
  <si>
    <t xml:space="preserve">T179 </t>
  </si>
  <si>
    <t>TL-BATGEX-BATG179-0000087492</t>
  </si>
  <si>
    <t>TOWER T179 BATS-TGTS   220KV</t>
  </si>
  <si>
    <t>T180 BATS-TGTS  220KV</t>
  </si>
  <si>
    <t xml:space="preserve">T180 </t>
  </si>
  <si>
    <t>TL-BATGEX-BATG180-0000087493</t>
  </si>
  <si>
    <t>TOWER T180 BATS-TGTS   220KV</t>
  </si>
  <si>
    <t>T181 BATS-TGTS  220KV</t>
  </si>
  <si>
    <t xml:space="preserve">T181 </t>
  </si>
  <si>
    <t>TL-BATGEX-BATG181-0000087494</t>
  </si>
  <si>
    <t>TOWER T181 BATS-TGTS   220KV</t>
  </si>
  <si>
    <t>T182 BATS-TGTS  220KV</t>
  </si>
  <si>
    <t xml:space="preserve">T182 </t>
  </si>
  <si>
    <t>TL-BATGEX-BATG182-0000087495</t>
  </si>
  <si>
    <t>TOWER T182 BATS-TGTS   220KV</t>
  </si>
  <si>
    <t>T183 BATS-TGTS  220KV</t>
  </si>
  <si>
    <t xml:space="preserve">T183 </t>
  </si>
  <si>
    <t>TL-BATGEX-BATG183-0000087496</t>
  </si>
  <si>
    <t>TOWER T183 BATS-TGTS   220KV</t>
  </si>
  <si>
    <t>T231 BATS-TGTS  220KV</t>
  </si>
  <si>
    <t>TL-BATGEX-BATG231-0000087544</t>
  </si>
  <si>
    <t>TOWER T231 BATS-TGTS   220KV</t>
  </si>
  <si>
    <t>T232 BATS-TGTS  220KV</t>
  </si>
  <si>
    <t>TL-BATGEX-BATG232-0000087545</t>
  </si>
  <si>
    <t>TOWER T232 BATS-TGTS   220KV</t>
  </si>
  <si>
    <t>T233 BATS-TGTS  220KV</t>
  </si>
  <si>
    <t>TL-BATGEX-BATG233-0000087546</t>
  </si>
  <si>
    <t>TOWER T233 BATS-TGTS   220KV</t>
  </si>
  <si>
    <t>T234 BATS-TGTS  220KV</t>
  </si>
  <si>
    <t>TL-BATGEX-BATG234-0000087547</t>
  </si>
  <si>
    <t>TOWER T234 BATS-TGTS   220KV</t>
  </si>
  <si>
    <t>T235 BATS-TGTS  220KV</t>
  </si>
  <si>
    <t xml:space="preserve">T235 </t>
  </si>
  <si>
    <t>TL-BATGEX-BATG235-0000087548</t>
  </si>
  <si>
    <t>TOWER T235 BATS-TGTS   220KV</t>
  </si>
  <si>
    <t>T236 BATS-TGTS  220KV</t>
  </si>
  <si>
    <t xml:space="preserve">T236 </t>
  </si>
  <si>
    <t>TL-BATGEX-BATG236-0000087549</t>
  </si>
  <si>
    <t>TOWER T236 BATS-TGTS   220KV</t>
  </si>
  <si>
    <t>T237 BATS-TGTS  220KV</t>
  </si>
  <si>
    <t xml:space="preserve">T237 </t>
  </si>
  <si>
    <t>TL-BATGEX-BATG237-0000087550</t>
  </si>
  <si>
    <t>TOWER T237 BATS-TGTS   220KV</t>
  </si>
  <si>
    <t>T238 BATS-TGTS  220KV</t>
  </si>
  <si>
    <t xml:space="preserve">T238 </t>
  </si>
  <si>
    <t>TL-BATGEX-BATG238-0000087551</t>
  </si>
  <si>
    <t>TOWER T238 BATS-TGTS   220KV</t>
  </si>
  <si>
    <t>T239 BATS-TGTS  220KV</t>
  </si>
  <si>
    <t xml:space="preserve">T239 </t>
  </si>
  <si>
    <t>TL-BATGEX-BATG239-0000087552</t>
  </si>
  <si>
    <t>TOWER T239 BATS-TGTS   220KV</t>
  </si>
  <si>
    <t>T240 BATS-TGTS  220KV</t>
  </si>
  <si>
    <t xml:space="preserve">T240 </t>
  </si>
  <si>
    <t>TL-BATGEX-BATG240-0000087553</t>
  </si>
  <si>
    <t>TOWER T240 BATS-TGTS   220KV</t>
  </si>
  <si>
    <t>T261 BATS-TGTS  220KV</t>
  </si>
  <si>
    <t xml:space="preserve">T261 </t>
  </si>
  <si>
    <t>TL-BATGEX-BATG261-0000087574</t>
  </si>
  <si>
    <t>TOWER T261 BATS-TGTS   220KV</t>
  </si>
  <si>
    <t>T262 BATS-TGTS  220KV</t>
  </si>
  <si>
    <t xml:space="preserve">T262 </t>
  </si>
  <si>
    <t>TL-BATGEX-BATG262-0000087575</t>
  </si>
  <si>
    <t>TOWER T262 BATS-TGTS   220KV</t>
  </si>
  <si>
    <t>T263 BATS-TGTS  220KV</t>
  </si>
  <si>
    <t xml:space="preserve">T263 </t>
  </si>
  <si>
    <t>TL-BATGEX-BATG263-0000087576</t>
  </si>
  <si>
    <t>TOWER T263 BATS-TGTS   220KV</t>
  </si>
  <si>
    <t>T264 BATS-TGTS  220KV</t>
  </si>
  <si>
    <t xml:space="preserve">T264 </t>
  </si>
  <si>
    <t>TL-BATGEX-BATG264-0000087577</t>
  </si>
  <si>
    <t>TOWER T264 BATS-TGTS   220KV</t>
  </si>
  <si>
    <t>T265 BATS-TGTS  220KV</t>
  </si>
  <si>
    <t xml:space="preserve">T265 </t>
  </si>
  <si>
    <t>TL-BATGEX-BATG265-0000087578</t>
  </si>
  <si>
    <t>TOWER T265 BATS-TGTS   220KV</t>
  </si>
  <si>
    <t>T266 BATS-TGTS  220KV</t>
  </si>
  <si>
    <t xml:space="preserve">T266 </t>
  </si>
  <si>
    <t>TL-BATGEX-BATG266-0000087579</t>
  </si>
  <si>
    <t>TOWER T266 BATS-TGTS   220KV</t>
  </si>
  <si>
    <t>T267 BATS-TGTS  220KV</t>
  </si>
  <si>
    <t xml:space="preserve">T267 </t>
  </si>
  <si>
    <t>TL-BATGEX-BATG267-0000087580</t>
  </si>
  <si>
    <t>TOWER T267 BATS-TGTS   220KV</t>
  </si>
  <si>
    <t>T268 BATS-TGTS  220KV</t>
  </si>
  <si>
    <t xml:space="preserve">T268 </t>
  </si>
  <si>
    <t>TL-BATGEX-BATG268-0000087581</t>
  </si>
  <si>
    <t>TOWER T268 BATS-TGTS   220KV</t>
  </si>
  <si>
    <t>T315 BATS-TGTS  220KV</t>
  </si>
  <si>
    <t xml:space="preserve">T315 </t>
  </si>
  <si>
    <t>TL-BATGEX-BATG315-0000087628</t>
  </si>
  <si>
    <t>TOWER T315 BATS-TGTS   220KV</t>
  </si>
  <si>
    <t>T316 BATS-TGTS  220KV</t>
  </si>
  <si>
    <t xml:space="preserve">T316 </t>
  </si>
  <si>
    <t>TL-BATGEX-BATG316-0000087629</t>
  </si>
  <si>
    <t>TOWER T316 BATS-TGTS   220KV</t>
  </si>
  <si>
    <t>T317 BATS-TGTS  220KV</t>
  </si>
  <si>
    <t xml:space="preserve">T317 </t>
  </si>
  <si>
    <t>TL-BATGEX-BATG317-0000087630</t>
  </si>
  <si>
    <t>TOWER T317 BATS-TGTS   220KV</t>
  </si>
  <si>
    <t>T318 BATS-TGTS  220KV</t>
  </si>
  <si>
    <t xml:space="preserve">T318 </t>
  </si>
  <si>
    <t>TL-BATGEX-BATG318-0000087631</t>
  </si>
  <si>
    <t>TOWER T318 BATS-TGTS   220KV</t>
  </si>
  <si>
    <t>T319 BATS-TGTS  220KV</t>
  </si>
  <si>
    <t xml:space="preserve">T319 </t>
  </si>
  <si>
    <t>TL-BATGEX-BATG319-0000087632</t>
  </si>
  <si>
    <t>TOWER T319 BATS-TGTS   220KV</t>
  </si>
  <si>
    <t>T320 BATS-TGTS  220KV</t>
  </si>
  <si>
    <t xml:space="preserve">T320 </t>
  </si>
  <si>
    <t>TL-BATGEX-BATG320-0000087633</t>
  </si>
  <si>
    <t>TOWER T320 BATS-TGTS   220KV</t>
  </si>
  <si>
    <t>T321 BATS-TGTS  220KV</t>
  </si>
  <si>
    <t xml:space="preserve">T321 </t>
  </si>
  <si>
    <t>TL-BATGEX-BATG321-0000087634</t>
  </si>
  <si>
    <t>TOWER T321 BATS-TGTS   220KV</t>
  </si>
  <si>
    <t>T354 BATS-WBTS  220KV</t>
  </si>
  <si>
    <t xml:space="preserve">T354 </t>
  </si>
  <si>
    <t>BATS-WBTS  220KV</t>
  </si>
  <si>
    <t>TL-BAHOEX-BAHO354-0000074771</t>
  </si>
  <si>
    <t>TOWER T354 BATS-WBTS   220KV</t>
  </si>
  <si>
    <t>T355 BATS-WBTS  220KV</t>
  </si>
  <si>
    <t xml:space="preserve">T355 </t>
  </si>
  <si>
    <t>TL-BAHOEX-BAHO355-0000074772</t>
  </si>
  <si>
    <t>TOWER T355 BATS-WBTS   220KV</t>
  </si>
  <si>
    <t>T356 BATS-WBTS  220KV</t>
  </si>
  <si>
    <t xml:space="preserve">T356 </t>
  </si>
  <si>
    <t>TL-BAHOEX-BAHO356-0000074773</t>
  </si>
  <si>
    <t>TOWER T356 BATS-WBTS   220KV</t>
  </si>
  <si>
    <t>T357 BATS-WBTS  220KV</t>
  </si>
  <si>
    <t xml:space="preserve">T357 </t>
  </si>
  <si>
    <t>TL-BAHOEX-BAHO357-0000074774</t>
  </si>
  <si>
    <t>TOWER T357 BATS-WBTS   220KV</t>
  </si>
  <si>
    <t>T358 BATS-WBTS  220KV</t>
  </si>
  <si>
    <t xml:space="preserve">T358 </t>
  </si>
  <si>
    <t>TL-BAHOEX-BAHO358-0000074775</t>
  </si>
  <si>
    <t>TOWER T358 BATS-WBTS   220KV</t>
  </si>
  <si>
    <t>T359 BATS-WBTS  220KV</t>
  </si>
  <si>
    <t xml:space="preserve">T359 </t>
  </si>
  <si>
    <t>TL-BAHOEX-BAHO359-0000074776</t>
  </si>
  <si>
    <t>TOWER T359 BATS-WBTS   220KV</t>
  </si>
  <si>
    <t>T360 BATS-WBTS  220KV</t>
  </si>
  <si>
    <t xml:space="preserve">T360 </t>
  </si>
  <si>
    <t>TL-BAHOEX-BAHO360-0000074777</t>
  </si>
  <si>
    <t>TOWER T360 BATS-WBTS   220KV</t>
  </si>
  <si>
    <t>T361 BATS-WBTS  220KV</t>
  </si>
  <si>
    <t xml:space="preserve">T361 </t>
  </si>
  <si>
    <t>TL-BAHOEX-BAHO361-0000074778</t>
  </si>
  <si>
    <t>TOWER T361 BATS-WBTS   220KV</t>
  </si>
  <si>
    <t>T362 BATS-WBTS  220KV</t>
  </si>
  <si>
    <t xml:space="preserve">T362 </t>
  </si>
  <si>
    <t>TL-BAHOEX-BAHO362-0000074779</t>
  </si>
  <si>
    <t>TOWER T362 BATS-WBTS   220KV</t>
  </si>
  <si>
    <t>T363 BATS-WBTS  220KV</t>
  </si>
  <si>
    <t xml:space="preserve">T363 </t>
  </si>
  <si>
    <t>TL-BAHOEX-BAHO363-0000074780</t>
  </si>
  <si>
    <t>TOWER T363 BATS-WBTS   220KV</t>
  </si>
  <si>
    <t>T382 BATS-WBTS  220KV</t>
  </si>
  <si>
    <t xml:space="preserve">T382 </t>
  </si>
  <si>
    <t>TL-BAHOEX-BAHO382-0000074799</t>
  </si>
  <si>
    <t>TOWER T382 BATS-WBTS   220KV</t>
  </si>
  <si>
    <t>T383 BATS-WBTS  220KV</t>
  </si>
  <si>
    <t xml:space="preserve">T383 </t>
  </si>
  <si>
    <t>TL-BAHOEX-BAHO383-0000074800</t>
  </si>
  <si>
    <t>TOWER T383 BATS-WBTS   220KV</t>
  </si>
  <si>
    <t>T384 BATS-WBTS  220KV</t>
  </si>
  <si>
    <t xml:space="preserve">T384 </t>
  </si>
  <si>
    <t>TL-BAHOEX-BAHO384-0000074801</t>
  </si>
  <si>
    <t>TOWER T384 BATS-WBTS   220KV</t>
  </si>
  <si>
    <t>T385 BATS-WBTS  220KV</t>
  </si>
  <si>
    <t xml:space="preserve">T385 </t>
  </si>
  <si>
    <t>TL-BAHOEX-BAHO385-0000074802</t>
  </si>
  <si>
    <t>TOWER T385 BATS-WBTS   220KV</t>
  </si>
  <si>
    <t>T386 BATS-WBTS  220KV</t>
  </si>
  <si>
    <t xml:space="preserve">T386 </t>
  </si>
  <si>
    <t>TL-BAHOEX-BAHO386-0000074803</t>
  </si>
  <si>
    <t>TOWER T386 BATS-WBTS   220KV</t>
  </si>
  <si>
    <t>T387 BATS-WBTS  220KV</t>
  </si>
  <si>
    <t xml:space="preserve">T387 </t>
  </si>
  <si>
    <t>TL-BAHOEX-BAHO387-0000074804</t>
  </si>
  <si>
    <t>TOWER T387 BATS-WBTS   220KV</t>
  </si>
  <si>
    <t>T393 BATS-WBTS  220KV</t>
  </si>
  <si>
    <t>TL-BAHOEX-BAHO393-0000074810</t>
  </si>
  <si>
    <t>TOWER T393 BATS-WBTS   220KV</t>
  </si>
  <si>
    <t>T411 BATS-WBTS  220KV</t>
  </si>
  <si>
    <t xml:space="preserve">T411 </t>
  </si>
  <si>
    <t>TL-BAHOEX-BAHO411-0000074828</t>
  </si>
  <si>
    <t>TOWER T411 BATS-WBTS   220KV</t>
  </si>
  <si>
    <t>T412 BATS-WBTS  220KV</t>
  </si>
  <si>
    <t xml:space="preserve">T412 </t>
  </si>
  <si>
    <t>TL-BAHOEX-BAHO412-0000074829</t>
  </si>
  <si>
    <t>TOWER T412 BATS-WBTS   220KV</t>
  </si>
  <si>
    <t>T413 BATS-WBTS  220KV</t>
  </si>
  <si>
    <t xml:space="preserve">T413 </t>
  </si>
  <si>
    <t>TL-BAHOEX-BAHO413-0000074830</t>
  </si>
  <si>
    <t>TOWER T413 BATS-WBTS   220KV</t>
  </si>
  <si>
    <t>T414 BATS-WBTS  220KV</t>
  </si>
  <si>
    <t xml:space="preserve">T414 </t>
  </si>
  <si>
    <t>TL-BAHOEX-BAHO414-0000074831</t>
  </si>
  <si>
    <t>TOWER T414 BATS-WBTS   220KV</t>
  </si>
  <si>
    <t>T415 BATS-WBTS  220KV</t>
  </si>
  <si>
    <t xml:space="preserve">T415 </t>
  </si>
  <si>
    <t>TL-BAHOEX-BAHO415-0000074832</t>
  </si>
  <si>
    <t>TOWER T415 BATS-WBTS   220KV</t>
  </si>
  <si>
    <t>T416 BATS-WBTS  220KV</t>
  </si>
  <si>
    <t xml:space="preserve">T416 </t>
  </si>
  <si>
    <t>TL-BAHOEX-BAHO416-0000074833</t>
  </si>
  <si>
    <t>TOWER T416 BATS-WBTS   220KV</t>
  </si>
  <si>
    <t>T417 BATS-WBTS  220KV</t>
  </si>
  <si>
    <t xml:space="preserve">T417 </t>
  </si>
  <si>
    <t>TL-BAHOEX-BAHO417-0000074834</t>
  </si>
  <si>
    <t>TOWER T417 BATS-WBTS   220KV</t>
  </si>
  <si>
    <t>T418 BATS-WBTS  220KV</t>
  </si>
  <si>
    <t xml:space="preserve">T418 </t>
  </si>
  <si>
    <t>TL-BAHOEX-BAHO418-0000074835</t>
  </si>
  <si>
    <t>TOWER T418 BATS-WBTS   220KV</t>
  </si>
  <si>
    <t>T419 BATS-WBTS  220KV</t>
  </si>
  <si>
    <t xml:space="preserve">T419 </t>
  </si>
  <si>
    <t>TL-BAHOEX-BAHO419-0000074836</t>
  </si>
  <si>
    <t>TOWER T419 BATS-WBTS   220KV</t>
  </si>
  <si>
    <t>T420 BATS-WBTS  220KV</t>
  </si>
  <si>
    <t xml:space="preserve">T420 </t>
  </si>
  <si>
    <t>TL-BAHOEX-BAHO420-0000074837</t>
  </si>
  <si>
    <t>TOWER T420 BATS-WBTS   220KV</t>
  </si>
  <si>
    <t>T421 BATS-WBTS  220KV</t>
  </si>
  <si>
    <t xml:space="preserve">T421 </t>
  </si>
  <si>
    <t>TL-BAHOEX-BAHO421-0000350238</t>
  </si>
  <si>
    <t>TOWER T421 BATS-WBTS   220KV</t>
  </si>
  <si>
    <t>T001 BETS-KGTS  220KV</t>
  </si>
  <si>
    <t>BETS-KGTS  220KV</t>
  </si>
  <si>
    <t>TL-BEKGEX-BEKG001-0000067578</t>
  </si>
  <si>
    <t>TOWER T001 BETS-KGTS   220KV</t>
  </si>
  <si>
    <t>T002 BETS-KGTS  220KV</t>
  </si>
  <si>
    <t>TL-BEKGEX-BEKG002-0000067583</t>
  </si>
  <si>
    <t>TOWER T002 BETS-KGTS   220KV</t>
  </si>
  <si>
    <t>T003 BETS-KGTS  220KV</t>
  </si>
  <si>
    <t>TL-BEKGEX-BEKG003-0000067588</t>
  </si>
  <si>
    <t>TOWER T003 BETS-KGTS   220KV</t>
  </si>
  <si>
    <t>T004 BETS-KGTS  220KV</t>
  </si>
  <si>
    <t>TL-BEKGEX-BEKG004-0000067593</t>
  </si>
  <si>
    <t>TOWER T004 BETS-KGTS   220KV</t>
  </si>
  <si>
    <t>T005 BETS-KGTS  220KV</t>
  </si>
  <si>
    <t>TL-BEKGEX-BEKG005-0000067597</t>
  </si>
  <si>
    <t>TOWER T005 BETS-KGTS   220KV</t>
  </si>
  <si>
    <t>T010 BETS-KGTS  220KV</t>
  </si>
  <si>
    <t>TL-BEKGEX-BEKG010-0000067621</t>
  </si>
  <si>
    <t>TOWER T010 BETS-KGTS   220KV</t>
  </si>
  <si>
    <t>T011 BETS-KGTS  220KV</t>
  </si>
  <si>
    <t>TL-BEKGEX-BEKG011-0000067626</t>
  </si>
  <si>
    <t>TOWER T011 BETS-KGTS   220KV</t>
  </si>
  <si>
    <t>T012 BETS-KGTS  220KV</t>
  </si>
  <si>
    <t>TL-BEKGEX-BEKG012-0000067631</t>
  </si>
  <si>
    <t>TOWER T012 BETS-KGTS   220KV</t>
  </si>
  <si>
    <t>T013 BETS-KGTS  220KV</t>
  </si>
  <si>
    <t>TL-BEKGEX-BEKG013-0000067635</t>
  </si>
  <si>
    <t>TOWER T013 BETS-KGTS   220KV</t>
  </si>
  <si>
    <t>T018 BETS-KGTS  220KV</t>
  </si>
  <si>
    <t>TL-BEKGEX-BEKG018-0000067659</t>
  </si>
  <si>
    <t>TOWER T018 BETS-KGTS   220KV</t>
  </si>
  <si>
    <t>T018ABETS-KGTS  220KV</t>
  </si>
  <si>
    <t>T018A</t>
  </si>
  <si>
    <t>TL-BEKGEX-BEKG018-0000350239</t>
  </si>
  <si>
    <t>TOWER T018ABETS-KGTS   220KV</t>
  </si>
  <si>
    <t>T019 BETS-KGTS  220KV</t>
  </si>
  <si>
    <t>TL-BEKGEX-BEKG019-0000067664</t>
  </si>
  <si>
    <t>TOWER T019 BETS-KGTS   220KV</t>
  </si>
  <si>
    <t>T020 BETS-KGTS  220KV</t>
  </si>
  <si>
    <t>TL-BEKGEX-BEKG020-0000067669</t>
  </si>
  <si>
    <t>TOWER T020 BETS-KGTS   220KV</t>
  </si>
  <si>
    <t>T021 BETS-KGTS  220KV</t>
  </si>
  <si>
    <t>TL-BEKGEX-BEKG021-0000067673</t>
  </si>
  <si>
    <t>TOWER T021 BETS-KGTS   220KV</t>
  </si>
  <si>
    <t>T022 BETS-KGTS  220KV</t>
  </si>
  <si>
    <t>TL-BEKGEX-BEKG022-0000067678</t>
  </si>
  <si>
    <t>TOWER T022 BETS-KGTS   220KV</t>
  </si>
  <si>
    <t>T023 BETS-KGTS  220KV</t>
  </si>
  <si>
    <t>TL-BEKGEX-BEKG023-0000067683</t>
  </si>
  <si>
    <t>TOWER T023 BETS-KGTS   220KV</t>
  </si>
  <si>
    <t>T070 BETS-KGTS  220KV</t>
  </si>
  <si>
    <t>TL-BEKGEX-BEKG070-0000067906</t>
  </si>
  <si>
    <t>TOWER T070 BETS-KGTS   220KV</t>
  </si>
  <si>
    <t>T071 BETS-KGTS  220KV</t>
  </si>
  <si>
    <t>TL-BEKGEX-BEKG071-0000067910</t>
  </si>
  <si>
    <t>TOWER T071 BETS-KGTS   220KV</t>
  </si>
  <si>
    <t>T072 BETS-KGTS  220KV</t>
  </si>
  <si>
    <t>TL-BEKGEX-BEKG072-0000067915</t>
  </si>
  <si>
    <t>TOWER T072 BETS-KGTS   220KV</t>
  </si>
  <si>
    <t>T073 BETS-KGTS  220KV</t>
  </si>
  <si>
    <t>TL-BEKGEX-BEKG073-0000067920</t>
  </si>
  <si>
    <t>TOWER T073 BETS-KGTS   220KV</t>
  </si>
  <si>
    <t>T074 BETS-KGTS  220KV</t>
  </si>
  <si>
    <t>TL-BEKGEX-BEKG074-0000067924</t>
  </si>
  <si>
    <t>TOWER T074 BETS-KGTS   220KV</t>
  </si>
  <si>
    <t>T075 BETS-KGTS  220KV</t>
  </si>
  <si>
    <t>TL-BEKGEX-BEKG075-0000067929</t>
  </si>
  <si>
    <t>TOWER T075 BETS-KGTS   220KV</t>
  </si>
  <si>
    <t>T076 BETS-KGTS  220KV</t>
  </si>
  <si>
    <t>TL-BEKGEX-BEKG076-0000067934</t>
  </si>
  <si>
    <t>TOWER T076 BETS-KGTS   220KV</t>
  </si>
  <si>
    <t>T077 BETS-KGTS  220KV</t>
  </si>
  <si>
    <t>TL-BEKGEX-BEKG077-0000067939</t>
  </si>
  <si>
    <t>TOWER T077 BETS-KGTS   220KV</t>
  </si>
  <si>
    <t>T078 BETS-KGTS  220KV</t>
  </si>
  <si>
    <t>TL-BEKGEX-BEKG078-0000067943</t>
  </si>
  <si>
    <t>TOWER T078 BETS-KGTS   220KV</t>
  </si>
  <si>
    <t>T079 BETS-KGTS  220KV</t>
  </si>
  <si>
    <t>TL-BEKGEX-BEKG079-0000067948</t>
  </si>
  <si>
    <t>TOWER T079 BETS-KGTS   220KV</t>
  </si>
  <si>
    <t>T080 BETS-KGTS  220KV</t>
  </si>
  <si>
    <t>TL-BEKGEX-BEKG080-0000067953</t>
  </si>
  <si>
    <t>TOWER T080 BETS-KGTS   220KV</t>
  </si>
  <si>
    <t>T081 BETS-KGTS  220KV</t>
  </si>
  <si>
    <t>TL-BEKGEX-BEKG081-0000067957</t>
  </si>
  <si>
    <t>TOWER T081 BETS-KGTS   220KV</t>
  </si>
  <si>
    <t>T082 BETS-KGTS  220KV</t>
  </si>
  <si>
    <t>TL-BEKGEX-BEKG082-0000067962</t>
  </si>
  <si>
    <t>TOWER T082 BETS-KGTS   220KV</t>
  </si>
  <si>
    <t>T083 BETS-KGTS  220KV</t>
  </si>
  <si>
    <t>TL-BEKGEX-BEKG083-0000067967</t>
  </si>
  <si>
    <t>TOWER T083 BETS-KGTS   220KV</t>
  </si>
  <si>
    <t>T084 BETS-KGTS  220KV</t>
  </si>
  <si>
    <t>TL-BEKGEX-BEKG084-0000067972</t>
  </si>
  <si>
    <t>TOWER T084 BETS-KGTS   220KV</t>
  </si>
  <si>
    <t>T085 BETS-KGTS  220KV</t>
  </si>
  <si>
    <t>TL-BEKGEX-BEKG085-0000067977</t>
  </si>
  <si>
    <t>TOWER T085 BETS-KGTS   220KV</t>
  </si>
  <si>
    <t>T086 BETS-KGTS  220KV</t>
  </si>
  <si>
    <t>TL-BEKGEX-BEKG086-0000067981</t>
  </si>
  <si>
    <t>TOWER T086 BETS-KGTS   220KV</t>
  </si>
  <si>
    <t>T087 BETS-KGTS  220KV</t>
  </si>
  <si>
    <t>TL-BEKGEX-BEKG087-0000067986</t>
  </si>
  <si>
    <t>TOWER T087 BETS-KGTS   220KV</t>
  </si>
  <si>
    <t>T088 BETS-KGTS  220KV</t>
  </si>
  <si>
    <t>TL-BEKGEX-BEKG088-0000067991</t>
  </si>
  <si>
    <t>TOWER T088 BETS-KGTS   220KV</t>
  </si>
  <si>
    <t>T089 BETS-KGTS  220KV</t>
  </si>
  <si>
    <t xml:space="preserve">T089 </t>
  </si>
  <si>
    <t>TL-BEKGEX-BEKG089-0000067995</t>
  </si>
  <si>
    <t>TOWER T089 BETS-KGTS   220KV</t>
  </si>
  <si>
    <t>T090 BETS-KGTS  220KV</t>
  </si>
  <si>
    <t xml:space="preserve">T090 </t>
  </si>
  <si>
    <t>TL-BEKGEX-BEKG090-0000068000</t>
  </si>
  <si>
    <t>TOWER T090 BETS-KGTS   220KV</t>
  </si>
  <si>
    <t>T091 BETS-KGTS  220KV</t>
  </si>
  <si>
    <t xml:space="preserve">T091 </t>
  </si>
  <si>
    <t>TL-BEKGEX-BEKG091-0000068005</t>
  </si>
  <si>
    <t>TOWER T091 BETS-KGTS   220KV</t>
  </si>
  <si>
    <t>T092 BETS-KGTS  220KV</t>
  </si>
  <si>
    <t xml:space="preserve">T092 </t>
  </si>
  <si>
    <t>TL-BEKGEX-BEKG092-0000068010</t>
  </si>
  <si>
    <t>TOWER T092 BETS-KGTS   220KV</t>
  </si>
  <si>
    <t>T093 BETS-KGTS  220KV</t>
  </si>
  <si>
    <t xml:space="preserve">T093 </t>
  </si>
  <si>
    <t>TL-BEKGEX-BEKG093-0000068014</t>
  </si>
  <si>
    <t>TOWER T093 BETS-KGTS   220KV</t>
  </si>
  <si>
    <t>T094 BETS-KGTS  220KV</t>
  </si>
  <si>
    <t xml:space="preserve">T094 </t>
  </si>
  <si>
    <t>TL-BEKGEX-BEKG094-0000068019</t>
  </si>
  <si>
    <t>TOWER T094 BETS-KGTS   220KV</t>
  </si>
  <si>
    <t>T095 BETS-KGTS  220KV</t>
  </si>
  <si>
    <t xml:space="preserve">T095 </t>
  </si>
  <si>
    <t>TL-BEKGEX-BEKG095-0000068024</t>
  </si>
  <si>
    <t>TOWER T095 BETS-KGTS   220KV</t>
  </si>
  <si>
    <t>T108 BETS-KGTS  220KV</t>
  </si>
  <si>
    <t>TL-BEKGEX-BEKG108-0000068085</t>
  </si>
  <si>
    <t>TOWER T108 BETS-KGTS   220KV</t>
  </si>
  <si>
    <t>T109 BETS-KGTS  220KV</t>
  </si>
  <si>
    <t>TL-BEKGEX-BEKG109-0000068090</t>
  </si>
  <si>
    <t>TOWER T109 BETS-KGTS   220KV</t>
  </si>
  <si>
    <t>T110 BETS-KGTS  220KV</t>
  </si>
  <si>
    <t>TL-BEKGEX-BEKG110-0000068095</t>
  </si>
  <si>
    <t>TOWER T110 BETS-KGTS   220KV</t>
  </si>
  <si>
    <t>T111 BETS-KGTS  220KV</t>
  </si>
  <si>
    <t>TL-BEKGEX-BEKG111-0000068099</t>
  </si>
  <si>
    <t>TOWER T111 BETS-KGTS   220KV</t>
  </si>
  <si>
    <t>T112 BETS-KGTS  220KV</t>
  </si>
  <si>
    <t>TL-BEKGEX-BEKG112-0000068104</t>
  </si>
  <si>
    <t>TOWER T112 BETS-KGTS   220KV</t>
  </si>
  <si>
    <t>T113 BETS-KGTS  220KV</t>
  </si>
  <si>
    <t>TL-BEKGEX-BEKG113-0000068109</t>
  </si>
  <si>
    <t>TOWER T113 BETS-KGTS   220KV</t>
  </si>
  <si>
    <t>T114 BETS-KGTS  220KV</t>
  </si>
  <si>
    <t>TL-BEKGEX-BEKG114-0000068114</t>
  </si>
  <si>
    <t>TOWER T114 BETS-KGTS   220KV</t>
  </si>
  <si>
    <t>T115 BETS-KGTS  220KV</t>
  </si>
  <si>
    <t>TL-BEKGEX-BEKG115-0000068118</t>
  </si>
  <si>
    <t>TOWER T115 BETS-KGTS   220KV</t>
  </si>
  <si>
    <t>T116 BETS-KGTS  220KV</t>
  </si>
  <si>
    <t>TL-BEKGEX-BEKG116-0000068123</t>
  </si>
  <si>
    <t>TOWER T116 BETS-KGTS   220KV</t>
  </si>
  <si>
    <t>T117 BETS-KGTS  220KV</t>
  </si>
  <si>
    <t>TL-BEKGEX-BEKG117-0000068128</t>
  </si>
  <si>
    <t>TOWER T117 BETS-KGTS   220KV</t>
  </si>
  <si>
    <t>T118 BETS-KGTS  220KV</t>
  </si>
  <si>
    <t>TL-BEKGEX-BEKG118-0000068133</t>
  </si>
  <si>
    <t>TOWER T118 BETS-KGTS   220KV</t>
  </si>
  <si>
    <t>T119 BETS-KGTS  220KV</t>
  </si>
  <si>
    <t>TL-BEKGEX-BEKG119-0000068138</t>
  </si>
  <si>
    <t>TOWER T119 BETS-KGTS   220KV</t>
  </si>
  <si>
    <t>T120 BETS-KGTS  220KV</t>
  </si>
  <si>
    <t>TL-BEKGEX-BEKG120-0000068142</t>
  </si>
  <si>
    <t>TOWER T120 BETS-KGTS   220KV</t>
  </si>
  <si>
    <t>T121 BETS-KGTS  220KV</t>
  </si>
  <si>
    <t>TL-BEKGEX-BEKG121-0000068147</t>
  </si>
  <si>
    <t>TOWER T121 BETS-KGTS   220KV</t>
  </si>
  <si>
    <t>T122 BETS-KGTS  220KV</t>
  </si>
  <si>
    <t>TL-BEKGEX-BEKG122-0000068152</t>
  </si>
  <si>
    <t>TOWER T122 BETS-KGTS   220KV</t>
  </si>
  <si>
    <t>T123 BETS-KGTS  220KV</t>
  </si>
  <si>
    <t>TL-BEKGEX-BEKG123-0000068157</t>
  </si>
  <si>
    <t>TOWER T123 BETS-KGTS   220KV</t>
  </si>
  <si>
    <t>T124 BETS-KGTS  220KV</t>
  </si>
  <si>
    <t>TL-BEKGEX-BEKG124-0000068161</t>
  </si>
  <si>
    <t>TOWER T124 BETS-KGTS   220KV</t>
  </si>
  <si>
    <t>T125 BETS-KGTS  220KV</t>
  </si>
  <si>
    <t>TL-BEKGEX-BEKG125-0000068166</t>
  </si>
  <si>
    <t>TOWER T125 BETS-KGTS   220KV</t>
  </si>
  <si>
    <t>T126 BETS-KGTS  220KV</t>
  </si>
  <si>
    <t>TL-BEKGEX-BEKG126-0000068171</t>
  </si>
  <si>
    <t>TOWER T126 BETS-KGTS   220KV</t>
  </si>
  <si>
    <t>T127 BETS-KGTS  220KV</t>
  </si>
  <si>
    <t>TL-BEKGEX-BEKG127-0000068176</t>
  </si>
  <si>
    <t>TOWER T127 BETS-KGTS   220KV</t>
  </si>
  <si>
    <t>T128 BETS-KGTS  220KV</t>
  </si>
  <si>
    <t>TL-BEKGEX-BEKG128-0000068180</t>
  </si>
  <si>
    <t>TOWER T128 BETS-KGTS   220KV</t>
  </si>
  <si>
    <t>T129 BETS-KGTS  220KV</t>
  </si>
  <si>
    <t>TL-BEKGEX-BEKG129-0000068185</t>
  </si>
  <si>
    <t>TOWER T129 BETS-KGTS   220KV</t>
  </si>
  <si>
    <t>T137 BETS-KGTS  220KV</t>
  </si>
  <si>
    <t xml:space="preserve">T137 </t>
  </si>
  <si>
    <t>TL-BEKGEX-BEKG137-0000068223</t>
  </si>
  <si>
    <t>TOWER T137 BETS-KGTS   220KV</t>
  </si>
  <si>
    <t>T138 BETS-KGTS  220KV</t>
  </si>
  <si>
    <t xml:space="preserve">T138 </t>
  </si>
  <si>
    <t>TL-BEKGEX-BEKG138-0000068228</t>
  </si>
  <si>
    <t>TOWER T138 BETS-KGTS   220KV</t>
  </si>
  <si>
    <t>T139 BETS-KGTS  220KV</t>
  </si>
  <si>
    <t xml:space="preserve">T139 </t>
  </si>
  <si>
    <t>TL-BEKGEX-BEKG139-0000068233</t>
  </si>
  <si>
    <t>TOWER T139 BETS-KGTS   220KV</t>
  </si>
  <si>
    <t>T140 BETS-KGTS  220KV</t>
  </si>
  <si>
    <t xml:space="preserve">T140 </t>
  </si>
  <si>
    <t>TL-BEKGEX-BEKG140-0000068238</t>
  </si>
  <si>
    <t>TOWER T140 BETS-KGTS   220KV</t>
  </si>
  <si>
    <t>T141 BETS-KGTS  220KV</t>
  </si>
  <si>
    <t xml:space="preserve">T141 </t>
  </si>
  <si>
    <t>TL-BEKGEX-BEKG141-0000371252</t>
  </si>
  <si>
    <t>TOWER T141 BETS-KGTS   220KV</t>
  </si>
  <si>
    <t>T148 BETS-KGTS  220KV</t>
  </si>
  <si>
    <t>TL-BEKGEX-BEKG148-0000068276</t>
  </si>
  <si>
    <t>TOWER T148 BETS-KGTS   220KV</t>
  </si>
  <si>
    <t>T149 BETS-KGTS  220KV</t>
  </si>
  <si>
    <t>TL-BEKGEX-BEKG149-0000068281</t>
  </si>
  <si>
    <t>TOWER T149 BETS-KGTS   220KV</t>
  </si>
  <si>
    <t>T156 BETS-KGTS  220KV</t>
  </si>
  <si>
    <t xml:space="preserve">T156 </t>
  </si>
  <si>
    <t>TL-BEKGEX-BEKG156-0000068314</t>
  </si>
  <si>
    <t>TOWER T156 BETS-KGTS   220KV</t>
  </si>
  <si>
    <t>T157 BETS-KGTS  220KV</t>
  </si>
  <si>
    <t xml:space="preserve">T157 </t>
  </si>
  <si>
    <t>TL-BEKGEX-BEKG157-0000068319</t>
  </si>
  <si>
    <t>TOWER T157 BETS-KGTS   220KV</t>
  </si>
  <si>
    <t>T158 BETS-KGTS  220KV</t>
  </si>
  <si>
    <t xml:space="preserve">T158 </t>
  </si>
  <si>
    <t>TL-BEKGEX-BEKG158-0000068324</t>
  </si>
  <si>
    <t>TOWER T158 BETS-KGTS   220KV</t>
  </si>
  <si>
    <t>T161 BETS-KGTS  220KV</t>
  </si>
  <si>
    <t>TL-BEKGEX-BEKG161-0000068338</t>
  </si>
  <si>
    <t>TOWER T161 BETS-KGTS   220KV</t>
  </si>
  <si>
    <t>T162 BETS-KGTS  220KV</t>
  </si>
  <si>
    <t>TL-BEKGEX-BEKG162-0000068343</t>
  </si>
  <si>
    <t>TOWER T162 BETS-KGTS   220KV</t>
  </si>
  <si>
    <t>T163 BETS-KGTS  220KV</t>
  </si>
  <si>
    <t>TL-BEKGEX-BEKG163-0000068347</t>
  </si>
  <si>
    <t>TOWER T163 BETS-KGTS   220KV</t>
  </si>
  <si>
    <t>T164 BETS-KGTS  220KV</t>
  </si>
  <si>
    <t>TL-BEKGEX-BEKG164-0000068352</t>
  </si>
  <si>
    <t>TOWER T164 BETS-KGTS   220KV</t>
  </si>
  <si>
    <t>T165 BETS-KGTS  220KV</t>
  </si>
  <si>
    <t>TL-BEKGEX-BEKG165-0000068357</t>
  </si>
  <si>
    <t>TOWER T165 BETS-KGTS   220KV</t>
  </si>
  <si>
    <t>T166 BETS-KGTS  220KV</t>
  </si>
  <si>
    <t>TL-BEKGEX-BEKG166-0000068362</t>
  </si>
  <si>
    <t>TOWER T166 BETS-KGTS   220KV</t>
  </si>
  <si>
    <t>T167 BETS-KGTS  220KV</t>
  </si>
  <si>
    <t>TL-BEKGEX-BEKG167-0000068367</t>
  </si>
  <si>
    <t>TOWER T167 BETS-KGTS   220KV</t>
  </si>
  <si>
    <t>T168 BETS-KGTS  220KV</t>
  </si>
  <si>
    <t>TL-BEKGEX-BEKG168-0000068371</t>
  </si>
  <si>
    <t>TOWER T168 BETS-KGTS   220KV</t>
  </si>
  <si>
    <t>T169 BETS-KGTS  220KV</t>
  </si>
  <si>
    <t>TL-BEKGEX-BEKG169-0000068376</t>
  </si>
  <si>
    <t>TOWER T169 BETS-KGTS   220KV</t>
  </si>
  <si>
    <t>T170 BETS-KGTS  220KV</t>
  </si>
  <si>
    <t>TL-BEKGEX-BEKG170-0000068381</t>
  </si>
  <si>
    <t>TOWER T170 BETS-KGTS   220KV</t>
  </si>
  <si>
    <t>T171 BETS-KGTS  220KV</t>
  </si>
  <si>
    <t>TL-BEKGEX-BEKG171-0000068386</t>
  </si>
  <si>
    <t>TOWER T171 BETS-KGTS   220KV</t>
  </si>
  <si>
    <t>T172 BETS-KGTS  220KV</t>
  </si>
  <si>
    <t>TL-BEKGEX-BEKG172-0000068390</t>
  </si>
  <si>
    <t>TOWER T172 BETS-KGTS   220KV</t>
  </si>
  <si>
    <t>T173 BETS-KGTS  220KV</t>
  </si>
  <si>
    <t>TL-BEKGEX-BEKG173-0000068395</t>
  </si>
  <si>
    <t>TOWER T173 BETS-KGTS   220KV</t>
  </si>
  <si>
    <t>T174 BETS-KGTS  220KV</t>
  </si>
  <si>
    <t>TL-BEKGEX-BEKG174-0000068400</t>
  </si>
  <si>
    <t>TOWER T174 BETS-KGTS   220KV</t>
  </si>
  <si>
    <t>T175 BETS-KGTS  220KV</t>
  </si>
  <si>
    <t>TL-BEKGEX-BEKG175-0000068405</t>
  </si>
  <si>
    <t>TOWER T175 BETS-KGTS   220KV</t>
  </si>
  <si>
    <t>T176 BETS-KGTS  220KV</t>
  </si>
  <si>
    <t>TL-BEKGEX-BEKG176-0000068409</t>
  </si>
  <si>
    <t>TOWER T176 BETS-KGTS   220KV</t>
  </si>
  <si>
    <t>T177 BETS-KGTS  220KV</t>
  </si>
  <si>
    <t>TL-BEKGEX-BEKG177-0000068414</t>
  </si>
  <si>
    <t>TOWER T177 BETS-KGTS   220KV</t>
  </si>
  <si>
    <t>T178 BETS-KGTS  220KV</t>
  </si>
  <si>
    <t>TL-BEKGEX-BEKG178-0000068419</t>
  </si>
  <si>
    <t>TOWER T178 BETS-KGTS   220KV</t>
  </si>
  <si>
    <t>T179 BETS-KGTS  220KV</t>
  </si>
  <si>
    <t>TL-BEKGEX-BEKG179-0000068423</t>
  </si>
  <si>
    <t>TOWER T179 BETS-KGTS   220KV</t>
  </si>
  <si>
    <t>T180 BETS-KGTS  220KV</t>
  </si>
  <si>
    <t>TL-BEKGEX-BEKG180-0000068428</t>
  </si>
  <si>
    <t>TOWER T180 BETS-KGTS   220KV</t>
  </si>
  <si>
    <t>T181 BETS-KGTS  220KV</t>
  </si>
  <si>
    <t>TL-BEKGEX-BEKG181-0000068433</t>
  </si>
  <si>
    <t>TOWER T181 BETS-KGTS   220KV</t>
  </si>
  <si>
    <t>T182 BETS-KGTS  220KV</t>
  </si>
  <si>
    <t>TL-BEKGEX-BEKG182-0000068438</t>
  </si>
  <si>
    <t>TOWER T182 BETS-KGTS   220KV</t>
  </si>
  <si>
    <t>T183 BETS-KGTS  220KV</t>
  </si>
  <si>
    <t>TL-BEKGEX-BEKG183-0000068443</t>
  </si>
  <si>
    <t>TOWER T183 BETS-KGTS   220KV</t>
  </si>
  <si>
    <t>T184 BETS-KGTS  220KV</t>
  </si>
  <si>
    <t>TL-BEKGEX-BEKG184-0000068447</t>
  </si>
  <si>
    <t>TOWER T184 BETS-KGTS   220KV</t>
  </si>
  <si>
    <t>T185 BETS-KGTS  220KV</t>
  </si>
  <si>
    <t>TL-BEKGEX-BEKG185-0000068452</t>
  </si>
  <si>
    <t>TOWER T185 BETS-KGTS   220KV</t>
  </si>
  <si>
    <t>T186 BETS-KGTS  220KV</t>
  </si>
  <si>
    <t>TL-BEKGEX-BEKG186-0000068457</t>
  </si>
  <si>
    <t>TOWER T186 BETS-KGTS   220KV</t>
  </si>
  <si>
    <t>T187 BETS-KGTS  220KV</t>
  </si>
  <si>
    <t>TL-BEKGEX-BEKG187-0000068462</t>
  </si>
  <si>
    <t>TOWER T187 BETS-KGTS   220KV</t>
  </si>
  <si>
    <t>T188 BETS-KGTS  220KV</t>
  </si>
  <si>
    <t>TL-BEKGEX-BEKG188-0000068467</t>
  </si>
  <si>
    <t>TOWER T188 BETS-KGTS   220KV</t>
  </si>
  <si>
    <t>T189 BETS-KGTS  220KV</t>
  </si>
  <si>
    <t>TL-BEKGEX-BEKG189-0000068472</t>
  </si>
  <si>
    <t>TOWER T189 BETS-KGTS   220KV</t>
  </si>
  <si>
    <t>T190 BETS-KGTS  220KV</t>
  </si>
  <si>
    <t>TL-BEKGEX-BEKG190-0000068476</t>
  </si>
  <si>
    <t>TOWER T190 BETS-KGTS   220KV</t>
  </si>
  <si>
    <t>T193 BETS-KGTS  220KV</t>
  </si>
  <si>
    <t>TL-BEKGEX-BEKG193-0000068490</t>
  </si>
  <si>
    <t>TOWER T193 BETS-KGTS   220KV</t>
  </si>
  <si>
    <t>T194 BETS-KGTS  220KV</t>
  </si>
  <si>
    <t>TL-BEKGEX-BEKG194-0000068495</t>
  </si>
  <si>
    <t>TOWER T194 BETS-KGTS   220KV</t>
  </si>
  <si>
    <t>T195 BETS-KGTS  220KV</t>
  </si>
  <si>
    <t>TL-BEKGEX-BEKG195-0000068500</t>
  </si>
  <si>
    <t>TOWER T195 BETS-KGTS   220KV</t>
  </si>
  <si>
    <t>T196 BETS-KGTS  220KV</t>
  </si>
  <si>
    <t>TL-BEKGEX-BEKG196-0000068504</t>
  </si>
  <si>
    <t>TOWER T196 BETS-KGTS   220KV</t>
  </si>
  <si>
    <t>T197 BETS-KGTS  220KV</t>
  </si>
  <si>
    <t>TL-BEKGEX-BEKG197-0000068509</t>
  </si>
  <si>
    <t>TOWER T197 BETS-KGTS   220KV</t>
  </si>
  <si>
    <t>T198 BETS-KGTS  220KV</t>
  </si>
  <si>
    <t>TL-BEKGEX-BEKG198-0000068514</t>
  </si>
  <si>
    <t>TOWER T198 BETS-KGTS   220KV</t>
  </si>
  <si>
    <t>T199 BETS-KGTS  220KV</t>
  </si>
  <si>
    <t xml:space="preserve">T199 </t>
  </si>
  <si>
    <t>TL-BEKGEX-BEKG199-0000068519</t>
  </si>
  <si>
    <t>TOWER T199 BETS-KGTS   220KV</t>
  </si>
  <si>
    <t>T200 BETS-KGTS  220KV</t>
  </si>
  <si>
    <t xml:space="preserve">T200 </t>
  </si>
  <si>
    <t>TL-BEKGEX-BEKG200-0000068523</t>
  </si>
  <si>
    <t>TOWER T200 BETS-KGTS   220KV</t>
  </si>
  <si>
    <t>T203 BETS-KGTS  220KV</t>
  </si>
  <si>
    <t xml:space="preserve">T203 </t>
  </si>
  <si>
    <t>TL-BEKGEX-BEKG203-0000068537</t>
  </si>
  <si>
    <t>TOWER T203 BETS-KGTS   220KV</t>
  </si>
  <si>
    <t>T204 BETS-KGTS  220KV</t>
  </si>
  <si>
    <t>TL-BEKGEX-BEKG204-0000068542</t>
  </si>
  <si>
    <t>TOWER T204 BETS-KGTS   220KV</t>
  </si>
  <si>
    <t>T207 BETS-KGTS  220KV</t>
  </si>
  <si>
    <t xml:space="preserve">T207 </t>
  </si>
  <si>
    <t>TL-BEKGEX-BEKG207-0000068556</t>
  </si>
  <si>
    <t>TOWER T207 BETS-KGTS   220KV</t>
  </si>
  <si>
    <t>T208 BETS-KGTS  220KV</t>
  </si>
  <si>
    <t>TL-BEKGEX-BEKG208-0000068560</t>
  </si>
  <si>
    <t>TOWER T208 BETS-KGTS   220KV</t>
  </si>
  <si>
    <t>T209 BETS-KGTS  220KV</t>
  </si>
  <si>
    <t>TL-BEKGEX-BEKG209-0000068565</t>
  </si>
  <si>
    <t>TOWER T209 BETS-KGTS   220KV</t>
  </si>
  <si>
    <t>T210 BETS-KGTS  220KV</t>
  </si>
  <si>
    <t>TL-BEKGEX-BEKG210-0000068570</t>
  </si>
  <si>
    <t>TOWER T210 BETS-KGTS   220KV</t>
  </si>
  <si>
    <t>T211 BETS-KGTS  220KV</t>
  </si>
  <si>
    <t>TL-BEKGEX-BEKG211-0000068575</t>
  </si>
  <si>
    <t>TOWER T211 BETS-KGTS   220KV</t>
  </si>
  <si>
    <t>T212 BETS-KGTS  220KV</t>
  </si>
  <si>
    <t>TL-BEKGEX-BEKG212-0000068580</t>
  </si>
  <si>
    <t>TOWER T212 BETS-KGTS   220KV</t>
  </si>
  <si>
    <t>T213 BETS-KGTS  220KV</t>
  </si>
  <si>
    <t>TL-BEKGEX-BEKG213-0000068584</t>
  </si>
  <si>
    <t>TOWER T213 BETS-KGTS   220KV</t>
  </si>
  <si>
    <t>T214 BETS-KGTS  220KV</t>
  </si>
  <si>
    <t>TL-BEKGEX-BEKG214-0000068589</t>
  </si>
  <si>
    <t>TOWER T214 BETS-KGTS   220KV</t>
  </si>
  <si>
    <t>T215 BETS-KGTS  220KV</t>
  </si>
  <si>
    <t xml:space="preserve">T215 </t>
  </si>
  <si>
    <t>TL-BEKGEX-BEKG215-0000068594</t>
  </si>
  <si>
    <t>TOWER T215 BETS-KGTS   220KV</t>
  </si>
  <si>
    <t>T216 BETS-KGTS  220KV</t>
  </si>
  <si>
    <t xml:space="preserve">T216 </t>
  </si>
  <si>
    <t>TL-BEKGEX-BEKG216-0000068599</t>
  </si>
  <si>
    <t>TOWER T216 BETS-KGTS   220KV</t>
  </si>
  <si>
    <t>T217 BETS-KGTS  220KV</t>
  </si>
  <si>
    <t xml:space="preserve">T217 </t>
  </si>
  <si>
    <t>TL-BEKGEX-BEKG217-0000068603</t>
  </si>
  <si>
    <t>TOWER T217 BETS-KGTS   220KV</t>
  </si>
  <si>
    <t>T218 BETS-KGTS  220KV</t>
  </si>
  <si>
    <t xml:space="preserve">T218 </t>
  </si>
  <si>
    <t>TL-BEKGEX-BEKG218-0000068608</t>
  </si>
  <si>
    <t>TOWER T218 BETS-KGTS   220KV</t>
  </si>
  <si>
    <t>T219 BETS-KGTS  220KV</t>
  </si>
  <si>
    <t xml:space="preserve">T219 </t>
  </si>
  <si>
    <t>TL-BEKGEX-BEKG219-0000068613</t>
  </si>
  <si>
    <t>TOWER T219 BETS-KGTS   220KV</t>
  </si>
  <si>
    <t>T220 BETS-KGTS  220KV</t>
  </si>
  <si>
    <t xml:space="preserve">T220 </t>
  </si>
  <si>
    <t>TL-BEKGEX-BEKG220-0000068617</t>
  </si>
  <si>
    <t>TOWER T220 BETS-KGTS   220KV</t>
  </si>
  <si>
    <t>T221 BETS-KGTS  220KV</t>
  </si>
  <si>
    <t xml:space="preserve">T221 </t>
  </si>
  <si>
    <t>TL-BEKGEX-BEKG221-0000068622</t>
  </si>
  <si>
    <t>TOWER T221 BETS-KGTS   220KV</t>
  </si>
  <si>
    <t>T222 BETS-KGTS  220KV</t>
  </si>
  <si>
    <t xml:space="preserve">T222 </t>
  </si>
  <si>
    <t>TL-BEKGEX-BEKG222-0000068626</t>
  </si>
  <si>
    <t>TOWER T222 BETS-KGTS   220KV</t>
  </si>
  <si>
    <t>T232 BETS-KGTS  220KV</t>
  </si>
  <si>
    <t>TL-BEKGEX-BEKG232-0000068674</t>
  </si>
  <si>
    <t>TOWER T232 BETS-KGTS   220KV</t>
  </si>
  <si>
    <t>T233 BETS-KGTS  220KV</t>
  </si>
  <si>
    <t>TL-BEKGEX-BEKG233-0000068679</t>
  </si>
  <si>
    <t>TOWER T233 BETS-KGTS   220KV</t>
  </si>
  <si>
    <t>T234 BETS-KGTS  220KV</t>
  </si>
  <si>
    <t>TL-BEKGEX-BEKG234-0000068684</t>
  </si>
  <si>
    <t>TOWER T234 BETS-KGTS   220KV</t>
  </si>
  <si>
    <t>T235 BETS-KGTS  220KV</t>
  </si>
  <si>
    <t>TL-BEKGEX-BEKG235-0000068689</t>
  </si>
  <si>
    <t>TOWER T235 BETS-KGTS   220KV</t>
  </si>
  <si>
    <t>T236 BETS-KGTS  220KV</t>
  </si>
  <si>
    <t>TL-BEKGEX-BEKG236-0000068693</t>
  </si>
  <si>
    <t>TOWER T236 BETS-KGTS   220KV</t>
  </si>
  <si>
    <t>T237 BETS-KGTS  220KV</t>
  </si>
  <si>
    <t>TL-BEKGEX-BEKG237-0000068698</t>
  </si>
  <si>
    <t>TOWER T237 BETS-KGTS   220KV</t>
  </si>
  <si>
    <t>T238 BETS-KGTS  220KV</t>
  </si>
  <si>
    <t>TL-BEKGEX-BEKG238-0000068703</t>
  </si>
  <si>
    <t>TOWER T238 BETS-KGTS   220KV</t>
  </si>
  <si>
    <t>T239 BETS-KGTS  220KV</t>
  </si>
  <si>
    <t>TL-BEKGEX-BEKG239-0000068708</t>
  </si>
  <si>
    <t>TOWER T239 BETS-KGTS   220KV</t>
  </si>
  <si>
    <t>T240 BETS-KGTS  220KV</t>
  </si>
  <si>
    <t>TL-BEKGEX-BEKG240-0000068712</t>
  </si>
  <si>
    <t>TOWER T240 BETS-KGTS   220KV</t>
  </si>
  <si>
    <t>T241 BETS-KGTS  220KV</t>
  </si>
  <si>
    <t xml:space="preserve">T241 </t>
  </si>
  <si>
    <t>TL-BEKGEX-BEKG241-0000068717</t>
  </si>
  <si>
    <t>TOWER T241 BETS-KGTS   220KV</t>
  </si>
  <si>
    <t>T242 BETS-KGTS  220KV</t>
  </si>
  <si>
    <t xml:space="preserve">T242 </t>
  </si>
  <si>
    <t>TL-BEKGEX-BEKG242-0000068722</t>
  </si>
  <si>
    <t>TOWER T242 BETS-KGTS   220KV</t>
  </si>
  <si>
    <t>T243 BETS-KGTS  220KV</t>
  </si>
  <si>
    <t xml:space="preserve">T243 </t>
  </si>
  <si>
    <t>TL-BEKGEX-BEKG243-0000068727</t>
  </si>
  <si>
    <t>TOWER T243 BETS-KGTS   220KV</t>
  </si>
  <si>
    <t>T244 BETS-KGTS  220KV</t>
  </si>
  <si>
    <t xml:space="preserve">T244 </t>
  </si>
  <si>
    <t>TL-BEKGEX-BEKG244-0000068731</t>
  </si>
  <si>
    <t>TOWER T244 BETS-KGTS   220KV</t>
  </si>
  <si>
    <t>T245 BETS-KGTS  220KV</t>
  </si>
  <si>
    <t xml:space="preserve">T245 </t>
  </si>
  <si>
    <t>TL-BEKGEX-BEKG245-0000068736</t>
  </si>
  <si>
    <t>TOWER T245 BETS-KGTS   220KV</t>
  </si>
  <si>
    <t>T246 BETS-KGTS  220KV</t>
  </si>
  <si>
    <t xml:space="preserve">T246 </t>
  </si>
  <si>
    <t>TL-BEKGEX-BEKG246-0000068741</t>
  </si>
  <si>
    <t>TOWER T246 BETS-KGTS   220KV</t>
  </si>
  <si>
    <t>T247 BETS-KGTS  220KV</t>
  </si>
  <si>
    <t xml:space="preserve">T247 </t>
  </si>
  <si>
    <t>TL-BEKGEX-BEKG247-0000068746</t>
  </si>
  <si>
    <t>TOWER T247 BETS-KGTS   220KV</t>
  </si>
  <si>
    <t>T248 BETS-KGTS  220KV</t>
  </si>
  <si>
    <t xml:space="preserve">T248 </t>
  </si>
  <si>
    <t>TL-BEKGEX-BEKG248-0000068750</t>
  </si>
  <si>
    <t>TOWER T248 BETS-KGTS   220KV</t>
  </si>
  <si>
    <t>T249 BETS-KGTS  220KV</t>
  </si>
  <si>
    <t xml:space="preserve">T249 </t>
  </si>
  <si>
    <t>TL-BEKGEX-BEKG249-0000068755</t>
  </si>
  <si>
    <t>TOWER T249 BETS-KGTS   220KV</t>
  </si>
  <si>
    <t>T250 BETS-KGTS  220KV</t>
  </si>
  <si>
    <t xml:space="preserve">T250 </t>
  </si>
  <si>
    <t>TL-BEKGEX-BEKG250-0000068760</t>
  </si>
  <si>
    <t>TOWER T250 BETS-KGTS   220KV</t>
  </si>
  <si>
    <t>T251 BETS-KGTS  220KV</t>
  </si>
  <si>
    <t xml:space="preserve">T251 </t>
  </si>
  <si>
    <t>TL-BEKGEX-BEKG251-0000068765</t>
  </si>
  <si>
    <t>TOWER T251 BETS-KGTS   220KV</t>
  </si>
  <si>
    <t>T252 BETS-KGTS  220KV</t>
  </si>
  <si>
    <t xml:space="preserve">T252 </t>
  </si>
  <si>
    <t>TL-BEKGEX-BEKG252-0000068770</t>
  </si>
  <si>
    <t>TOWER T252 BETS-KGTS   220KV</t>
  </si>
  <si>
    <t>T253 BETS-KGTS  220KV</t>
  </si>
  <si>
    <t xml:space="preserve">T253 </t>
  </si>
  <si>
    <t>TL-BEKGEX-BEKG253-0000068774</t>
  </si>
  <si>
    <t>TOWER T253 BETS-KGTS   220KV</t>
  </si>
  <si>
    <t>T254 BETS-KGTS  220KV</t>
  </si>
  <si>
    <t xml:space="preserve">T254 </t>
  </si>
  <si>
    <t>TL-BEKGEX-BEKG254-0000068779</t>
  </si>
  <si>
    <t>TOWER T254 BETS-KGTS   220KV</t>
  </si>
  <si>
    <t>T255 BETS-KGTS  220KV</t>
  </si>
  <si>
    <t xml:space="preserve">T255 </t>
  </si>
  <si>
    <t>TL-BEKGEX-BEKG255-0000068784</t>
  </si>
  <si>
    <t>TOWER T255 BETS-KGTS   220KV</t>
  </si>
  <si>
    <t>T264 BETS-KGTS  220KV</t>
  </si>
  <si>
    <t>TL-BEKGEX-BEKG264-0000068827</t>
  </si>
  <si>
    <t>TOWER T264 BETS-KGTS   220KV</t>
  </si>
  <si>
    <t>T266 BETS-KGTS  220KV</t>
  </si>
  <si>
    <t>TL-BEKGEX-BEKG266-0000068836</t>
  </si>
  <si>
    <t>TOWER T266 BETS-KGTS   220KV</t>
  </si>
  <si>
    <t>T267 BETS-KGTS  220KV</t>
  </si>
  <si>
    <t>TL-BEKGEX-BEKG267-0000068841</t>
  </si>
  <si>
    <t>TOWER T267 BETS-KGTS   220KV</t>
  </si>
  <si>
    <t>T268 BETS-KGTS  220KV</t>
  </si>
  <si>
    <t>TL-BEKGEX-BEKG268-0000068846</t>
  </si>
  <si>
    <t>TOWER T268 BETS-KGTS   220KV</t>
  </si>
  <si>
    <t>T269 BETS-KGTS  220KV</t>
  </si>
  <si>
    <t xml:space="preserve">T269 </t>
  </si>
  <si>
    <t>TL-BEKGEX-BEKG269-0000068851</t>
  </si>
  <si>
    <t>TOWER T269 BETS-KGTS   220KV</t>
  </si>
  <si>
    <t>T270 BETS-KGTS  220KV</t>
  </si>
  <si>
    <t xml:space="preserve">T270 </t>
  </si>
  <si>
    <t>TL-BEKGEX-BEKG270-0000068856</t>
  </si>
  <si>
    <t>TOWER T270 BETS-KGTS   220KV</t>
  </si>
  <si>
    <t>T271 BETS-KGTS  220KV</t>
  </si>
  <si>
    <t xml:space="preserve">T271 </t>
  </si>
  <si>
    <t>TL-BEKGEX-BEKG271-0000068860</t>
  </si>
  <si>
    <t>TOWER T271 BETS-KGTS   220KV</t>
  </si>
  <si>
    <t>T272 BETS-KGTS  220KV</t>
  </si>
  <si>
    <t xml:space="preserve">T272 </t>
  </si>
  <si>
    <t>TL-BEKGEX-BEKG272-0000068865</t>
  </si>
  <si>
    <t>TOWER T272 BETS-KGTS   220KV</t>
  </si>
  <si>
    <t>T273 BETS-KGTS  220KV</t>
  </si>
  <si>
    <t xml:space="preserve">T273 </t>
  </si>
  <si>
    <t>TL-BEKGEX-BEKG273-0000068870</t>
  </si>
  <si>
    <t>TOWER T273 BETS-KGTS   220KV</t>
  </si>
  <si>
    <t>T274 BETS-KGTS  220KV</t>
  </si>
  <si>
    <t xml:space="preserve">T274 </t>
  </si>
  <si>
    <t>TL-BEKGEX-BEKG274-0000068875</t>
  </si>
  <si>
    <t>TOWER T274 BETS-KGTS   220KV</t>
  </si>
  <si>
    <t>T275 BETS-KGTS  220KV</t>
  </si>
  <si>
    <t xml:space="preserve">T275 </t>
  </si>
  <si>
    <t>TL-BEKGEX-BEKG275-0000068879</t>
  </si>
  <si>
    <t>TOWER T275 BETS-KGTS   220KV</t>
  </si>
  <si>
    <t>T276 BETS-KGTS  220KV</t>
  </si>
  <si>
    <t xml:space="preserve">T276 </t>
  </si>
  <si>
    <t>TL-BEKGEX-BEKG276-0000068884</t>
  </si>
  <si>
    <t>TOWER T276 BETS-KGTS   220KV</t>
  </si>
  <si>
    <t>T277 BETS-KGTS  220KV</t>
  </si>
  <si>
    <t xml:space="preserve">T277 </t>
  </si>
  <si>
    <t>TL-BEKGEX-BEKG277-0000068889</t>
  </si>
  <si>
    <t>TOWER T277 BETS-KGTS   220KV</t>
  </si>
  <si>
    <t>T278 BETS-KGTS  220KV</t>
  </si>
  <si>
    <t xml:space="preserve">T278 </t>
  </si>
  <si>
    <t>TL-BEKGEX-BEKG278-0000068894</t>
  </si>
  <si>
    <t>TOWER T278 BETS-KGTS   220KV</t>
  </si>
  <si>
    <t>T279 BETS-KGTS  220KV</t>
  </si>
  <si>
    <t xml:space="preserve">T279 </t>
  </si>
  <si>
    <t>TL-BEKGEX-BEKG279-0000068899</t>
  </si>
  <si>
    <t>TOWER T279 BETS-KGTS   220KV</t>
  </si>
  <si>
    <t>T280 BETS-KGTS  220KV</t>
  </si>
  <si>
    <t xml:space="preserve">T280 </t>
  </si>
  <si>
    <t>TL-BEKGEX-BEKG280-0000068904</t>
  </si>
  <si>
    <t>TOWER T280 BETS-KGTS   220KV</t>
  </si>
  <si>
    <t>T281 BETS-KGTS  220KV</t>
  </si>
  <si>
    <t xml:space="preserve">T281 </t>
  </si>
  <si>
    <t>TL-BEKGEX-BEKG281-0000068908</t>
  </si>
  <si>
    <t>TOWER T281 BETS-KGTS   220KV</t>
  </si>
  <si>
    <t>T282 BETS-KGTS  220KV</t>
  </si>
  <si>
    <t xml:space="preserve">T282 </t>
  </si>
  <si>
    <t>TL-BEKGEX-BEKG282-0000068913</t>
  </si>
  <si>
    <t>TOWER T282 BETS-KGTS   220KV</t>
  </si>
  <si>
    <t>T283 BETS-KGTS  220KV</t>
  </si>
  <si>
    <t xml:space="preserve">T283 </t>
  </si>
  <si>
    <t>TL-BEKGEX-BEKG283-0000068918</t>
  </si>
  <si>
    <t>TOWER T283 BETS-KGTS   220KV</t>
  </si>
  <si>
    <t>T284 BETS-KGTS  220KV</t>
  </si>
  <si>
    <t xml:space="preserve">T284 </t>
  </si>
  <si>
    <t>TL-BEKGEX-BEKG284-0000068922</t>
  </si>
  <si>
    <t>TOWER T284 BETS-KGTS   220KV</t>
  </si>
  <si>
    <t>T285 BETS-KGTS  220KV</t>
  </si>
  <si>
    <t xml:space="preserve">T285 </t>
  </si>
  <si>
    <t>TL-BEKGEX-BEKG285-0000068927</t>
  </si>
  <si>
    <t>TOWER T285 BETS-KGTS   220KV</t>
  </si>
  <si>
    <t>T286 BETS-KGTS  220KV</t>
  </si>
  <si>
    <t xml:space="preserve">T286 </t>
  </si>
  <si>
    <t>TL-BEKGEX-BEKG286-0000068932</t>
  </si>
  <si>
    <t>TOWER T286 BETS-KGTS   220KV</t>
  </si>
  <si>
    <t>T287 BETS-KGTS  220KV</t>
  </si>
  <si>
    <t xml:space="preserve">T287 </t>
  </si>
  <si>
    <t>TL-BEKGEX-BEKG287-0000068937</t>
  </si>
  <si>
    <t>TOWER T287 BETS-KGTS   220KV</t>
  </si>
  <si>
    <t>T288 BETS-KGTS  220KV</t>
  </si>
  <si>
    <t xml:space="preserve">T288 </t>
  </si>
  <si>
    <t>TL-BEKGEX-BEKG288-0000068942</t>
  </si>
  <si>
    <t>TOWER T288 BETS-KGTS   220KV</t>
  </si>
  <si>
    <t>T289 BETS-KGTS  220KV</t>
  </si>
  <si>
    <t xml:space="preserve">T289 </t>
  </si>
  <si>
    <t>TL-BEKGEX-BEKG289-0000068947</t>
  </si>
  <si>
    <t>TOWER T289 BETS-KGTS   220KV</t>
  </si>
  <si>
    <t>T290 BETS-KGTS  220KV</t>
  </si>
  <si>
    <t xml:space="preserve">T290 </t>
  </si>
  <si>
    <t>TL-BEKGEX-BEKG290-0000068951</t>
  </si>
  <si>
    <t>TOWER T290 BETS-KGTS   220KV</t>
  </si>
  <si>
    <t>T367 DDTS-SHTS  220KV</t>
  </si>
  <si>
    <t xml:space="preserve">T367 </t>
  </si>
  <si>
    <t>DDTS-SHTS  220KV</t>
  </si>
  <si>
    <t>TL-GNSHEX-GNSH367-0000073935</t>
  </si>
  <si>
    <t>TOWER T367 DDTS-SHTS   220KV</t>
  </si>
  <si>
    <t>T368 DDTS-SHTS  220KV</t>
  </si>
  <si>
    <t xml:space="preserve">T368 </t>
  </si>
  <si>
    <t>TL-GNSHEX-GNSH368-0000073940</t>
  </si>
  <si>
    <t>TOWER T368 DDTS-SHTS   220KV</t>
  </si>
  <si>
    <t>T369 DDTS-SHTS  220KV</t>
  </si>
  <si>
    <t xml:space="preserve">T369 </t>
  </si>
  <si>
    <t>TL-GNSHEX-GNSH369-0000073944</t>
  </si>
  <si>
    <t>TOWER T369 DDTS-SHTS   220KV</t>
  </si>
  <si>
    <t>T370 DDTS-SHTS  220KV</t>
  </si>
  <si>
    <t xml:space="preserve">T370 </t>
  </si>
  <si>
    <t>TL-GNSHEX-GNSH370-0000073949</t>
  </si>
  <si>
    <t>TOWER T370 DDTS-SHTS   220KV</t>
  </si>
  <si>
    <t>T371 DDTS-SHTS  220KV</t>
  </si>
  <si>
    <t xml:space="preserve">T371 </t>
  </si>
  <si>
    <t>TL-GNSHEX-GNSH371-0000073954</t>
  </si>
  <si>
    <t>TOWER T371 DDTS-SHTS   220KV</t>
  </si>
  <si>
    <t>T372 DDTS-SHTS  220KV</t>
  </si>
  <si>
    <t xml:space="preserve">T372 </t>
  </si>
  <si>
    <t>TL-GNSHEX-GNSH372-0000073958</t>
  </si>
  <si>
    <t>TOWER T372 DDTS-SHTS   220KV</t>
  </si>
  <si>
    <t>T373 DDTS-SHTS  220KV</t>
  </si>
  <si>
    <t xml:space="preserve">T373 </t>
  </si>
  <si>
    <t>TL-GNSHEX-GNSH373-0000073963</t>
  </si>
  <si>
    <t>TOWER T373 DDTS-SHTS   220KV</t>
  </si>
  <si>
    <t>T374 DDTS-SHTS  220KV</t>
  </si>
  <si>
    <t xml:space="preserve">T374 </t>
  </si>
  <si>
    <t>TL-GNSHEX-GNSH374-0000073968</t>
  </si>
  <si>
    <t>TOWER T374 DDTS-SHTS   220KV</t>
  </si>
  <si>
    <t>T375 DDTS-SHTS  220KV</t>
  </si>
  <si>
    <t xml:space="preserve">T375 </t>
  </si>
  <si>
    <t>TL-GNSHEX-GNSH375-0000073972</t>
  </si>
  <si>
    <t>TOWER T375 DDTS-SHTS   220KV</t>
  </si>
  <si>
    <t>T376 DDTS-SHTS  220KV</t>
  </si>
  <si>
    <t xml:space="preserve">T376 </t>
  </si>
  <si>
    <t>TL-GNSHEX-GNSH376-0000073977</t>
  </si>
  <si>
    <t>TOWER T376 DDTS-SHTS   220KV</t>
  </si>
  <si>
    <t>T377 DDTS-SHTS  220KV</t>
  </si>
  <si>
    <t xml:space="preserve">T377 </t>
  </si>
  <si>
    <t>TL-GNSHEX-GNSH377-0000073982</t>
  </si>
  <si>
    <t>TOWER T377 DDTS-SHTS   220KV</t>
  </si>
  <si>
    <t>T378 DDTS-SHTS  220KV</t>
  </si>
  <si>
    <t xml:space="preserve">T378 </t>
  </si>
  <si>
    <t>TL-GNSHEX-GNSH378-0000073987</t>
  </si>
  <si>
    <t>TOWER T378 DDTS-SHTS   220KV</t>
  </si>
  <si>
    <t>T379 DDTS-SHTS  220KV</t>
  </si>
  <si>
    <t xml:space="preserve">T379 </t>
  </si>
  <si>
    <t>TL-GNSHEX-GNSH379-0000073991</t>
  </si>
  <si>
    <t>TOWER T379 DDTS-SHTS   220KV</t>
  </si>
  <si>
    <t>T397 DDTS-SHTS  220KV</t>
  </si>
  <si>
    <t xml:space="preserve">T397 </t>
  </si>
  <si>
    <t>TL-GNSHEX-GNSH397-0000074077</t>
  </si>
  <si>
    <t>TOWER T397 DDTS-SHTS   220KV</t>
  </si>
  <si>
    <t>T398 DDTS-SHTS  220KV</t>
  </si>
  <si>
    <t xml:space="preserve">T398 </t>
  </si>
  <si>
    <t>TL-GNSHEX-GNSH398-0000074082</t>
  </si>
  <si>
    <t>TOWER T398 DDTS-SHTS   220KV</t>
  </si>
  <si>
    <t>T399 DDTS-SHTS  220KV</t>
  </si>
  <si>
    <t xml:space="preserve">T399 </t>
  </si>
  <si>
    <t>TL-GNSHEX-GNSH399-0000074087</t>
  </si>
  <si>
    <t>TOWER T399 DDTS-SHTS   220KV</t>
  </si>
  <si>
    <t>T400 DDTS-SHTS  220KV</t>
  </si>
  <si>
    <t xml:space="preserve">T400 </t>
  </si>
  <si>
    <t>TL-GNSHEX-GNSH400-0000074092</t>
  </si>
  <si>
    <t>TOWER T400 DDTS-SHTS   220KV</t>
  </si>
  <si>
    <t>T401 DDTS-SHTS  220KV</t>
  </si>
  <si>
    <t xml:space="preserve">T401 </t>
  </si>
  <si>
    <t>TL-GNSHEX-GNSH401-0000074097</t>
  </si>
  <si>
    <t>TOWER T401 DDTS-SHTS   220KV</t>
  </si>
  <si>
    <t>T402 DDTS-SHTS  220KV</t>
  </si>
  <si>
    <t xml:space="preserve">T402 </t>
  </si>
  <si>
    <t>TL-GNSHEX-GNSH402-0000074102</t>
  </si>
  <si>
    <t>TOWER T402 DDTS-SHTS   220KV</t>
  </si>
  <si>
    <t>T408 DDTS-SHTS  220KV</t>
  </si>
  <si>
    <t xml:space="preserve">T408 </t>
  </si>
  <si>
    <t>TL-GNSHEX-GNSH408-0000074130</t>
  </si>
  <si>
    <t>TOWER T408 DDTS-SHTS   220KV</t>
  </si>
  <si>
    <t>T409 DDTS-SHTS  220KV</t>
  </si>
  <si>
    <t xml:space="preserve">T409 </t>
  </si>
  <si>
    <t>TL-GNSHEX-GNSH409-0000074135</t>
  </si>
  <si>
    <t>TOWER T409 DDTS-SHTS   220KV</t>
  </si>
  <si>
    <t>T410 DDTS-SHTS  220KV</t>
  </si>
  <si>
    <t xml:space="preserve">T410 </t>
  </si>
  <si>
    <t>TL-GNSHEX-GNSH410-0000074140</t>
  </si>
  <si>
    <t>TOWER T410 DDTS-SHTS   220KV</t>
  </si>
  <si>
    <t>T411 DDTS-SHTS  220KV</t>
  </si>
  <si>
    <t>TL-GNSHEX-GNSH411-0000074145</t>
  </si>
  <si>
    <t>TOWER T411 DDTS-SHTS   220KV</t>
  </si>
  <si>
    <t>T412 DDTS-SHTS  220KV</t>
  </si>
  <si>
    <t>TL-GNSHEX-GNSH412-0000074150</t>
  </si>
  <si>
    <t>TOWER T412 DDTS-SHTS   220KV</t>
  </si>
  <si>
    <t>T413 DDTS-SHTS  220KV</t>
  </si>
  <si>
    <t>TL-GNSHEX-GNSH413-0000074154</t>
  </si>
  <si>
    <t>TOWER T413 DDTS-SHTS   220KV</t>
  </si>
  <si>
    <t>T414 DDTS-SHTS  220KV</t>
  </si>
  <si>
    <t>TL-GNSHEX-GNSH414-0000074159</t>
  </si>
  <si>
    <t>TOWER T414 DDTS-SHTS   220KV</t>
  </si>
  <si>
    <t>T415 DDTS-SHTS  220KV</t>
  </si>
  <si>
    <t>TL-GNSHEX-GNSH415-0000074164</t>
  </si>
  <si>
    <t>TOWER T415 DDTS-SHTS   220KV</t>
  </si>
  <si>
    <t>T416 DDTS-SHTS  220KV</t>
  </si>
  <si>
    <t>TL-GNSHEX-GNSH416-0000074169</t>
  </si>
  <si>
    <t>TOWER T416 DDTS-SHTS   220KV</t>
  </si>
  <si>
    <t>T417 DDTS-SHTS  220KV</t>
  </si>
  <si>
    <t>TL-GNSHEX-GNSH417-0000074173</t>
  </si>
  <si>
    <t>TOWER T417 DDTS-SHTS   220KV</t>
  </si>
  <si>
    <t>T418 DDTS-SHTS  220KV</t>
  </si>
  <si>
    <t>TL-GNSHEX-GNSH418-0000074178</t>
  </si>
  <si>
    <t>TOWER T418 DDTS-SHTS   220KV</t>
  </si>
  <si>
    <t>T419 DDTS-SHTS  220KV</t>
  </si>
  <si>
    <t>TL-GNSHEX-GNSH419-0000074183</t>
  </si>
  <si>
    <t>TOWER T419 DDTS-SHTS   220KV</t>
  </si>
  <si>
    <t>T420 DDTS-SHTS  220KV</t>
  </si>
  <si>
    <t>TL-GNSHEX-GNSH420-0000074187</t>
  </si>
  <si>
    <t>TOWER T420 DDTS-SHTS   220KV</t>
  </si>
  <si>
    <t>T421 DDTS-SHTS  220KV</t>
  </si>
  <si>
    <t>TL-GNSHEX-GNSH421-0000074192</t>
  </si>
  <si>
    <t>TOWER T421 DDTS-SHTS   220KV</t>
  </si>
  <si>
    <t>T422 DDTS-SHTS  220KV</t>
  </si>
  <si>
    <t xml:space="preserve">T422 </t>
  </si>
  <si>
    <t>TL-GNSHEX-GNSH422-0000074197</t>
  </si>
  <si>
    <t>TOWER T422 DDTS-SHTS   220KV</t>
  </si>
  <si>
    <t>T423 DDTS-SHTS  220KV</t>
  </si>
  <si>
    <t xml:space="preserve">T423 </t>
  </si>
  <si>
    <t>TL-GNSHEX-GNSH423-0000074202</t>
  </si>
  <si>
    <t>TOWER T423 DDTS-SHTS   220KV</t>
  </si>
  <si>
    <t>T424 DDTS-SHTS  220KV</t>
  </si>
  <si>
    <t xml:space="preserve">T424 </t>
  </si>
  <si>
    <t>TL-GNSHEX-GNSH424-0000074207</t>
  </si>
  <si>
    <t>TOWER T424 DDTS-SHTS   220KV</t>
  </si>
  <si>
    <t>T425 DDTS-SHTS  220KV</t>
  </si>
  <si>
    <t xml:space="preserve">T425 </t>
  </si>
  <si>
    <t>TL-GNSHEX-GNSH425-0000074211</t>
  </si>
  <si>
    <t>TOWER T425 DDTS-SHTS   220KV</t>
  </si>
  <si>
    <t>T426 DDTS-SHTS  220KV</t>
  </si>
  <si>
    <t xml:space="preserve">T426 </t>
  </si>
  <si>
    <t>TL-GNSHEX-GNSH426-0000074216</t>
  </si>
  <si>
    <t>TOWER T426 DDTS-SHTS   220KV</t>
  </si>
  <si>
    <t>T427 DDTS-SHTS  220KV</t>
  </si>
  <si>
    <t xml:space="preserve">T427 </t>
  </si>
  <si>
    <t>TL-GNSHEX-GNSH427-0000074221</t>
  </si>
  <si>
    <t>TOWER T427 DDTS-SHTS   220KV</t>
  </si>
  <si>
    <t>T428 DDTS-SHTS  220KV</t>
  </si>
  <si>
    <t xml:space="preserve">T428 </t>
  </si>
  <si>
    <t>TL-GNSHEX-GNSH428-0000074225</t>
  </si>
  <si>
    <t>TOWER T428 DDTS-SHTS   220KV</t>
  </si>
  <si>
    <t>T429 DDTS-SHTS  220KV</t>
  </si>
  <si>
    <t xml:space="preserve">T429 </t>
  </si>
  <si>
    <t>TL-GNSHEX-GNSH429-0000074230</t>
  </si>
  <si>
    <t>TOWER T429 DDTS-SHTS   220KV</t>
  </si>
  <si>
    <t>T430 DDTS-SHTS  220KV</t>
  </si>
  <si>
    <t xml:space="preserve">T430 </t>
  </si>
  <si>
    <t>TL-GNSHEX-GNSH430-0000074235</t>
  </si>
  <si>
    <t>TOWER T430 DDTS-SHTS   220KV</t>
  </si>
  <si>
    <t>T431 DDTS-SHTS  220KV</t>
  </si>
  <si>
    <t xml:space="preserve">T431 </t>
  </si>
  <si>
    <t>TL-GNSHEX-GNSH431-0000074240</t>
  </si>
  <si>
    <t>TOWER T431 DDTS-SHTS   220KV</t>
  </si>
  <si>
    <t>T432 DDTS-SHTS  220KV</t>
  </si>
  <si>
    <t xml:space="preserve">T432 </t>
  </si>
  <si>
    <t>TL-GNSHEX-GNSH432-0000074245</t>
  </si>
  <si>
    <t>TOWER T432 DDTS-SHTS   220KV</t>
  </si>
  <si>
    <t>T433 DDTS-SHTS  220KV</t>
  </si>
  <si>
    <t xml:space="preserve">T433 </t>
  </si>
  <si>
    <t>TL-GNSHEX-GNSH433-0000074249</t>
  </si>
  <si>
    <t>TOWER T433 DDTS-SHTS   220KV</t>
  </si>
  <si>
    <t>T434 DDTS-SHTS  220KV</t>
  </si>
  <si>
    <t xml:space="preserve">T434 </t>
  </si>
  <si>
    <t>TL-GNSHEX-GNSH434-0000074254</t>
  </si>
  <si>
    <t>TOWER T434 DDTS-SHTS   220KV</t>
  </si>
  <si>
    <t>T435 DDTS-SHTS  220KV</t>
  </si>
  <si>
    <t xml:space="preserve">T435 </t>
  </si>
  <si>
    <t>TL-GNSHEX-GNSH435-0000074259</t>
  </si>
  <si>
    <t>TOWER T435 DDTS-SHTS   220KV</t>
  </si>
  <si>
    <t>T436 DDTS-SHTS  220KV</t>
  </si>
  <si>
    <t xml:space="preserve">T436 </t>
  </si>
  <si>
    <t>TL-GNSHEX-GNSH436-0000074264</t>
  </si>
  <si>
    <t>TOWER T436 DDTS-SHTS   220KV</t>
  </si>
  <si>
    <t>T437 DDTS-SHTS  220KV</t>
  </si>
  <si>
    <t xml:space="preserve">T437 </t>
  </si>
  <si>
    <t>TL-GNSHEX-GNSH437-0000074268</t>
  </si>
  <si>
    <t>TOWER T437 DDTS-SHTS   220KV</t>
  </si>
  <si>
    <t>T047 DPTS-GTS 2 220KV</t>
  </si>
  <si>
    <t>DPTS-GTS 2 220KV</t>
  </si>
  <si>
    <t>TL-KXGXEX-KXGX047-0000057398</t>
  </si>
  <si>
    <t>TOWER T047 DPTS-GTS 2 220KV</t>
  </si>
  <si>
    <t>T048 DPTS-GTS 2 220KV</t>
  </si>
  <si>
    <t>TL-KXGXEX-KXGX048-0000057400</t>
  </si>
  <si>
    <t>TOWER T048 DPTS-GTS 2 220KV</t>
  </si>
  <si>
    <t>T049 DPTS-GTS 2 220KV</t>
  </si>
  <si>
    <t>TL-KXGXEX-KXGX049-0000057402</t>
  </si>
  <si>
    <t>TOWER T049 DPTS-GTS 2 220KV</t>
  </si>
  <si>
    <t>T050 DPTS-GTS 2 220KV</t>
  </si>
  <si>
    <t xml:space="preserve">T050 </t>
  </si>
  <si>
    <t>TL-KXGXEX-KXGX050-0000057404</t>
  </si>
  <si>
    <t>TOWER T050 DPTS-GTS 2 220KV</t>
  </si>
  <si>
    <t>T051 DPTS-GTS 2 220KV</t>
  </si>
  <si>
    <t xml:space="preserve">T051 </t>
  </si>
  <si>
    <t>TL-KXGXEX-KXGX051-0000057406</t>
  </si>
  <si>
    <t>TOWER T051 DPTS-GTS 2 220KV</t>
  </si>
  <si>
    <t>T052 DPTS-GTS 2 220KV</t>
  </si>
  <si>
    <t xml:space="preserve">T052 </t>
  </si>
  <si>
    <t>TL-KXGXEX-KXGX052-0000057408</t>
  </si>
  <si>
    <t>TOWER T052 DPTS-GTS 2 220KV</t>
  </si>
  <si>
    <t>T068 DPTS-GTS 2 220KV</t>
  </si>
  <si>
    <t>TL-KXGXEX-KXGX068-0000057440</t>
  </si>
  <si>
    <t>TOWER T068 DPTS-GTS 2 220KV</t>
  </si>
  <si>
    <t>T069 DPTS-GTS 2 220KV</t>
  </si>
  <si>
    <t>TL-KXGXEX-KXGX069-0000057442</t>
  </si>
  <si>
    <t>TOWER T069 DPTS-GTS 2 220KV</t>
  </si>
  <si>
    <t>T070 DPTS-GTS 2 220KV</t>
  </si>
  <si>
    <t>TL-KXGXEX-KXGX070-0000057444</t>
  </si>
  <si>
    <t>TOWER T070 DPTS-GTS 2 220KV</t>
  </si>
  <si>
    <t>T071 DPTS-GTS 2 220KV</t>
  </si>
  <si>
    <t>TL-KXGXEX-KXGX071-0000057446</t>
  </si>
  <si>
    <t>TOWER T071 DPTS-GTS 2 220KV</t>
  </si>
  <si>
    <t>T072 DPTS-GTS 2 220KV</t>
  </si>
  <si>
    <t>TL-KXGXEX-KXGX072-0000057448</t>
  </si>
  <si>
    <t>TOWER T072 DPTS-GTS 2 220KV</t>
  </si>
  <si>
    <t>T073 DPTS-GTS 2 220KV</t>
  </si>
  <si>
    <t>TL-KXGXEX-KXGX073-0000057450</t>
  </si>
  <si>
    <t>TOWER T073 DPTS-GTS 2 220KV</t>
  </si>
  <si>
    <t>T114 DPTS-GTS 2 220KV</t>
  </si>
  <si>
    <t>TL-KXGXEX-KXGX114-0000057532</t>
  </si>
  <si>
    <t>TOWER T114 DPTS-GTS 2 220KV</t>
  </si>
  <si>
    <t>T115 DPTS-GTS 2 220KV</t>
  </si>
  <si>
    <t>TL-KXGXEX-KXGX115-0000057534</t>
  </si>
  <si>
    <t>TOWER T115 DPTS-GTS 2 220KV</t>
  </si>
  <si>
    <t>T116 DPTS-GTS 2 220KV</t>
  </si>
  <si>
    <t>TL-KXGXEX-KXGX116-0000057536</t>
  </si>
  <si>
    <t>TOWER T116 DPTS-GTS 2 220KV</t>
  </si>
  <si>
    <t>T117 DPTS-GTS 2 220KV</t>
  </si>
  <si>
    <t>TL-KXGXEX-KXGX117-0000057538</t>
  </si>
  <si>
    <t>TOWER T117 DPTS-GTS 2 220KV</t>
  </si>
  <si>
    <t>T118 DPTS-GTS 2 220KV</t>
  </si>
  <si>
    <t>TL-KXGXEX-KXGX118-0000057540</t>
  </si>
  <si>
    <t>TOWER T118 DPTS-GTS 2 220KV</t>
  </si>
  <si>
    <t>T119 DPTS-GTS 2 220KV</t>
  </si>
  <si>
    <t>TL-KXGXEX-KXGX119-0000057542</t>
  </si>
  <si>
    <t>TOWER T119 DPTS-GTS 2 220KV</t>
  </si>
  <si>
    <t>T120 DPTS-GTS 2 220KV</t>
  </si>
  <si>
    <t>TL-KXGXEX-KXGX120-0000057544</t>
  </si>
  <si>
    <t>TOWER T120 DPTS-GTS 2 220KV</t>
  </si>
  <si>
    <t>T121 DPTS-GTS 2 220KV</t>
  </si>
  <si>
    <t>TL-KXGXEX-KXGX121-0000057545</t>
  </si>
  <si>
    <t>TOWER T121 DPTS-GTS 2 220KV</t>
  </si>
  <si>
    <t>T122 DPTS-GTS 2 220KV</t>
  </si>
  <si>
    <t>TL-KXGXEX-KXGX122-0000057547</t>
  </si>
  <si>
    <t>TOWER T122 DPTS-GTS 2 220KV</t>
  </si>
  <si>
    <t>T123 DPTS-GTS 2 220KV</t>
  </si>
  <si>
    <t>TL-KXGXEX-KXGX123-0000057549</t>
  </si>
  <si>
    <t>TOWER T123 DPTS-GTS 2 220KV</t>
  </si>
  <si>
    <t>T124 DPTS-GTS 2 220KV</t>
  </si>
  <si>
    <t>TL-KXGXEX-KXGX124-0000057551</t>
  </si>
  <si>
    <t>TOWER T124 DPTS-GTS 2 220KV</t>
  </si>
  <si>
    <t>T125 DPTS-GTS 2 220KV</t>
  </si>
  <si>
    <t>TL-KXGXEX-KXGX125-0000057553</t>
  </si>
  <si>
    <t>TOWER T125 DPTS-GTS 2 220KV</t>
  </si>
  <si>
    <t>T147 DPTS-GTS 2 220KV</t>
  </si>
  <si>
    <t>TL-KXGXEX-KXGX147-0000057597</t>
  </si>
  <si>
    <t>TOWER T147 DPTS-GTS 2 220KV</t>
  </si>
  <si>
    <t>T148 DPTS-GTS 2 220KV</t>
  </si>
  <si>
    <t>TL-KXGXEX-KXGX148-0000057599</t>
  </si>
  <si>
    <t>TOWER T148 DPTS-GTS 2 220KV</t>
  </si>
  <si>
    <t>T149 DPTS-GTS 2 220KV</t>
  </si>
  <si>
    <t>TL-KXGXEX-KXGX149-0000057601</t>
  </si>
  <si>
    <t>TOWER T149 DPTS-GTS 2 220KV</t>
  </si>
  <si>
    <t>T150 DPTS-GTS 2 220KV</t>
  </si>
  <si>
    <t>TL-KXGXEX-KXGX150-0000057603</t>
  </si>
  <si>
    <t>TOWER T150 DPTS-GTS 2 220KV</t>
  </si>
  <si>
    <t>T151 DPTS-GTS 2 220KV</t>
  </si>
  <si>
    <t xml:space="preserve">T151 </t>
  </si>
  <si>
    <t>TL-KXGXEX-KXGX151-0000057605</t>
  </si>
  <si>
    <t>TOWER T151 DPTS-GTS 2 220KV</t>
  </si>
  <si>
    <t>T152 DPTS-GTS 2 220KV</t>
  </si>
  <si>
    <t xml:space="preserve">T152 </t>
  </si>
  <si>
    <t>TL-KXGXEX-KXGX152-0000057607</t>
  </si>
  <si>
    <t>TOWER T152 DPTS-GTS 2 220KV</t>
  </si>
  <si>
    <t>T153 DPTS-GTS 2 220KV</t>
  </si>
  <si>
    <t xml:space="preserve">T153 </t>
  </si>
  <si>
    <t>TL-KXGXEX-KXGX153-0000057609</t>
  </si>
  <si>
    <t>TOWER T153 DPTS-GTS 2 220KV</t>
  </si>
  <si>
    <t>T154 DPTS-GTS 2 220KV</t>
  </si>
  <si>
    <t xml:space="preserve">T154 </t>
  </si>
  <si>
    <t>TL-KXGXEX-KXGX154-0000057611</t>
  </si>
  <si>
    <t>TOWER T154 DPTS-GTS 2 220KV</t>
  </si>
  <si>
    <t>T155 DPTS-GTS 2 220KV</t>
  </si>
  <si>
    <t xml:space="preserve">T155 </t>
  </si>
  <si>
    <t>TL-KXGXEX-KXGX155-0000057613</t>
  </si>
  <si>
    <t>TOWER T155 DPTS-GTS 2 220KV</t>
  </si>
  <si>
    <t>T156 DPTS-GTS 2 220KV</t>
  </si>
  <si>
    <t>TL-KXGXEX-KXGX156-0000057615</t>
  </si>
  <si>
    <t>TOWER T156 DPTS-GTS 2 220KV</t>
  </si>
  <si>
    <t>T157 DPTS-GTS 2 220KV</t>
  </si>
  <si>
    <t>TL-KXGXEX-KXGX157-0000057617</t>
  </si>
  <si>
    <t>TOWER T157 DPTS-GTS 2 220KV</t>
  </si>
  <si>
    <t>T158 DPTS-GTS 2 220KV</t>
  </si>
  <si>
    <t>TL-KXGXEX-KXGX158-0000057619</t>
  </si>
  <si>
    <t>TOWER T158 DPTS-GTS 2 220KV</t>
  </si>
  <si>
    <t>T159 DPTS-GTS 2 220KV</t>
  </si>
  <si>
    <t xml:space="preserve">T159 </t>
  </si>
  <si>
    <t>TL-KXGXEX-KXGX159-0000057621</t>
  </si>
  <si>
    <t>TOWER T159 DPTS-GTS 2 220KV</t>
  </si>
  <si>
    <t>T160 DPTS-GTS 2 220KV</t>
  </si>
  <si>
    <t xml:space="preserve">T160 </t>
  </si>
  <si>
    <t>TL-KXGXEX-KXGX160-0000057623</t>
  </si>
  <si>
    <t>TOWER T160 DPTS-GTS 2 220KV</t>
  </si>
  <si>
    <t>T161 DPTS-GTS 2 220KV</t>
  </si>
  <si>
    <t>TL-KXGXEX-KXGX161-0000057625</t>
  </si>
  <si>
    <t>TOWER T161 DPTS-GTS 2 220KV</t>
  </si>
  <si>
    <t>T162 DPTS-GTS 2 220KV</t>
  </si>
  <si>
    <t>TL-KXGXEX-KXGX162-0000057627</t>
  </si>
  <si>
    <t>TOWER T162 DPTS-GTS 2 220KV</t>
  </si>
  <si>
    <t>T164 DPTS-GTS 2 220KV</t>
  </si>
  <si>
    <t>TL-KXGXEX-KXGX164-0000057631</t>
  </si>
  <si>
    <t>TOWER T164 DPTS-GTS 2 220KV</t>
  </si>
  <si>
    <t>T165 DPTS-GTS 2 220KV</t>
  </si>
  <si>
    <t>TL-KXGXEX-KXGX165-0000057633</t>
  </si>
  <si>
    <t>TOWER T165 DPTS-GTS 2 220KV</t>
  </si>
  <si>
    <t>T166 DPTS-GTS 2 220KV</t>
  </si>
  <si>
    <t>TL-KXGXEX-KXGX166-0000057635</t>
  </si>
  <si>
    <t>TOWER T166 DPTS-GTS 2 220KV</t>
  </si>
  <si>
    <t>T167 DPTS-GTS 2 220KV</t>
  </si>
  <si>
    <t>TL-KXGXEX-KXGX167-0000057637</t>
  </si>
  <si>
    <t>TOWER T167 DPTS-GTS 2 220KV</t>
  </si>
  <si>
    <t>T161 ELTS-BATS  220KV</t>
  </si>
  <si>
    <t>ELTS-BATS  220KV</t>
  </si>
  <si>
    <t>TL-MLBAEX-MLBA161-0000059149</t>
  </si>
  <si>
    <t>TOWER T161 MLTS-BATS 2 220KV</t>
  </si>
  <si>
    <t>T162 ELTS-BATS  220KV</t>
  </si>
  <si>
    <t>TL-MLBAEX-MLBA162-0000059151</t>
  </si>
  <si>
    <t>TOWER T162 MLTS-BATS 2 220KV</t>
  </si>
  <si>
    <t>T163 ELTS-BATS  220KV</t>
  </si>
  <si>
    <t>TL-MLBAEX-MLBA163-0000059153</t>
  </si>
  <si>
    <t>TOWER T163 MLTS-BATS 2 220KV</t>
  </si>
  <si>
    <t>T000AFBTS-BLTS  220KV</t>
  </si>
  <si>
    <t>T000A</t>
  </si>
  <si>
    <t>FBTS-BLTS  220KV</t>
  </si>
  <si>
    <t>TL-NPFBEX-NPFB017-0000368320</t>
  </si>
  <si>
    <t>TOWER T000AFBTS-BLTS   220KV</t>
  </si>
  <si>
    <t>TX003FBTS-NPSD  220KV</t>
  </si>
  <si>
    <t>TX003</t>
  </si>
  <si>
    <t>FBTS-NPSD  220KV</t>
  </si>
  <si>
    <t>TL-NPFBEX-NPFB003-0000059161</t>
  </si>
  <si>
    <t>TOWER TX003FBTS-NPSD   220KV</t>
  </si>
  <si>
    <t>TX004FBTS-NPSD  220KV</t>
  </si>
  <si>
    <t>TX004</t>
  </si>
  <si>
    <t>TL-NPFBEX-NPFB004-0000059163</t>
  </si>
  <si>
    <t>TOWER TX004FBTS-NPSD   220KV</t>
  </si>
  <si>
    <t>TX005FBTS-NPSD  220KV</t>
  </si>
  <si>
    <t>TX005</t>
  </si>
  <si>
    <t>TL-NPFBEX-NPFB005-0000059165</t>
  </si>
  <si>
    <t>TOWER TX005FBTS-NPSD   220KV</t>
  </si>
  <si>
    <t>TX006FBTS-NPSD  220KV</t>
  </si>
  <si>
    <t>TX006</t>
  </si>
  <si>
    <t>TL-NPFBEX-NPFB006-0000059167</t>
  </si>
  <si>
    <t>TOWER TX006FBTS-NPSD   220KV</t>
  </si>
  <si>
    <t>TX007FBTS-NPSD  220KV</t>
  </si>
  <si>
    <t>TX007</t>
  </si>
  <si>
    <t>TL-NPFBEX-NPFB007-0000059169</t>
  </si>
  <si>
    <t>TOWER TX007FBTS-NPSD   220KV</t>
  </si>
  <si>
    <t>TX008FBTS-NPSD  220KV</t>
  </si>
  <si>
    <t>TX008</t>
  </si>
  <si>
    <t>TL-NPFBEX-NPFB008-0000059171</t>
  </si>
  <si>
    <t>TOWER TX008FBTS-NPSD   220KV</t>
  </si>
  <si>
    <t>TX009FBTS-NPSD  220KV</t>
  </si>
  <si>
    <t>TX009</t>
  </si>
  <si>
    <t>TL-NPFBEX-NPFB009-0000059173</t>
  </si>
  <si>
    <t>TOWER TX009FBTS-NPSD   220KV</t>
  </si>
  <si>
    <t>TX010FBTS-NPSD  220KV</t>
  </si>
  <si>
    <t>TX010</t>
  </si>
  <si>
    <t>TL-NPFBEX-NPFB010-0000059175</t>
  </si>
  <si>
    <t>TOWER TX010FBTS-NPSD   220KV</t>
  </si>
  <si>
    <t>TX011FBTS-NPSD  220KV</t>
  </si>
  <si>
    <t>TX011</t>
  </si>
  <si>
    <t>TL-NPFBEX-NPFB011-0000059177</t>
  </si>
  <si>
    <t>TOWER TX011FBTS-NPSD   220KV</t>
  </si>
  <si>
    <t>TX012FBTS-NPSD  220KV</t>
  </si>
  <si>
    <t>TX012</t>
  </si>
  <si>
    <t>TL-NPFBEX-NPFB012-0000059179</t>
  </si>
  <si>
    <t>TOWER TX012FBTS-NPSD   220KV</t>
  </si>
  <si>
    <t>TX013FBTS-NPSD  220KV</t>
  </si>
  <si>
    <t>TX013</t>
  </si>
  <si>
    <t>TL-NPFBEX-NPFB013-0000059181</t>
  </si>
  <si>
    <t>TOWER TX013FBTS-NPSD   220KV</t>
  </si>
  <si>
    <t>TX014FBTS-NPSD  220KV</t>
  </si>
  <si>
    <t>TX014</t>
  </si>
  <si>
    <t>TL-NPFBEX-NPFB014-0000059183</t>
  </si>
  <si>
    <t>TOWER TX014FBTS-NPSD   220KV</t>
  </si>
  <si>
    <t>TX015FBTS-NPSD  220KV</t>
  </si>
  <si>
    <t>TX015</t>
  </si>
  <si>
    <t>TL-NPFBEX-NPFB015-0000059185</t>
  </si>
  <si>
    <t>TOWER TX015FBTS-NPSD   220KV</t>
  </si>
  <si>
    <t>TX016FBTS-NPSD  220KV</t>
  </si>
  <si>
    <t>TX016</t>
  </si>
  <si>
    <t>TL-NPFBEX-NPFB016-0000059187</t>
  </si>
  <si>
    <t>TOWER TX016FBTS-NPSD   220KV</t>
  </si>
  <si>
    <t>TX017FBTS-NPSD  220KV</t>
  </si>
  <si>
    <t>TX017</t>
  </si>
  <si>
    <t>TL-NPFBEX-NPFB017-0000059189</t>
  </si>
  <si>
    <t>TOWER TX017FBTS-NPSD   220KV</t>
  </si>
  <si>
    <t>T367 GNTS-SHTS 1 220KV</t>
  </si>
  <si>
    <t>GNTS-SHTS 1 220KV</t>
  </si>
  <si>
    <t>TL-GNSHEX-GNSH367-0000073151</t>
  </si>
  <si>
    <t>TOWER T367 GNTS-SHTS 1 220KV</t>
  </si>
  <si>
    <t>T368 GNTS-SHTS 1 220KV</t>
  </si>
  <si>
    <t>TL-GNSHEX-GNSH368-0000073156</t>
  </si>
  <si>
    <t>TOWER T368 GNTS-SHTS 1 220KV</t>
  </si>
  <si>
    <t>T369 GNTS-SHTS 1 220KV</t>
  </si>
  <si>
    <t>TL-GNSHEX-GNSH369-0000073161</t>
  </si>
  <si>
    <t>TOWER T369 GNTS-SHTS 1 220KV</t>
  </si>
  <si>
    <t>T370 GNTS-SHTS 1 220KV</t>
  </si>
  <si>
    <t>TL-GNSHEX-GNSH370-0000073165</t>
  </si>
  <si>
    <t>TOWER T370 GNTS-SHTS 1 220KV</t>
  </si>
  <si>
    <t>T371 GNTS-SHTS 1 220KV</t>
  </si>
  <si>
    <t>TL-GNSHEX-GNSH371-0000073170</t>
  </si>
  <si>
    <t>TOWER T371 GNTS-SHTS 1 220KV</t>
  </si>
  <si>
    <t>T372 GNTS-SHTS 1 220KV</t>
  </si>
  <si>
    <t>TL-GNSHEX-GNSH372-0000073175</t>
  </si>
  <si>
    <t>TOWER T372 GNTS-SHTS 1 220KV</t>
  </si>
  <si>
    <t>T373 GNTS-SHTS 1 220KV</t>
  </si>
  <si>
    <t>TL-GNSHEX-GNSH373-0000073180</t>
  </si>
  <si>
    <t>TOWER T373 GNTS-SHTS 1 220KV</t>
  </si>
  <si>
    <t>T374 GNTS-SHTS 1 220KV</t>
  </si>
  <si>
    <t>TL-GNSHEX-GNSH374-0000073185</t>
  </si>
  <si>
    <t>TOWER T374 GNTS-SHTS 1 220KV</t>
  </si>
  <si>
    <t>T375 GNTS-SHTS 1 220KV</t>
  </si>
  <si>
    <t>TL-GNSHEX-GNSH375-0000073190</t>
  </si>
  <si>
    <t>TOWER T375 GNTS-SHTS 1 220KV</t>
  </si>
  <si>
    <t>T376 GNTS-SHTS 1 220KV</t>
  </si>
  <si>
    <t>TL-GNSHEX-GNSH376-0000073194</t>
  </si>
  <si>
    <t>TOWER T376 GNTS-SHTS 1 220KV</t>
  </si>
  <si>
    <t>T377 GNTS-SHTS 1 220KV</t>
  </si>
  <si>
    <t>TL-GNSHEX-GNSH377-0000073199</t>
  </si>
  <si>
    <t>TOWER T377 GNTS-SHTS 1 220KV</t>
  </si>
  <si>
    <t>T378 GNTS-SHTS 1 220KV</t>
  </si>
  <si>
    <t>TL-GNSHEX-GNSH378-0000073204</t>
  </si>
  <si>
    <t>TOWER T378 GNTS-SHTS 1 220KV</t>
  </si>
  <si>
    <t>T379 GNTS-SHTS 1 220KV</t>
  </si>
  <si>
    <t>TL-GNSHEX-GNSH379-0000073209</t>
  </si>
  <si>
    <t>TOWER T379 GNTS-SHTS 1 220KV</t>
  </si>
  <si>
    <t>T397 GNTS-SHTS 1 220KV</t>
  </si>
  <si>
    <t>TL-GNSHEX-GNSH397-0000073296</t>
  </si>
  <si>
    <t>TOWER T397 GNTS-SHTS 1 220KV</t>
  </si>
  <si>
    <t>T398 GNTS-SHTS 1 220KV</t>
  </si>
  <si>
    <t>TL-GNSHEX-GNSH398-0000073300</t>
  </si>
  <si>
    <t>TOWER T398 GNTS-SHTS 1 220KV</t>
  </si>
  <si>
    <t>T399 GNTS-SHTS 1 220KV</t>
  </si>
  <si>
    <t>TL-GNSHEX-GNSH399-0000073305</t>
  </si>
  <si>
    <t>TOWER T399 GNTS-SHTS 1 220KV</t>
  </si>
  <si>
    <t>T400 GNTS-SHTS 1 220KV</t>
  </si>
  <si>
    <t>TL-GNSHEX-GNSH400-0000073310</t>
  </si>
  <si>
    <t>TOWER T400 GNTS-SHTS 1 220KV</t>
  </si>
  <si>
    <t>T401 GNTS-SHTS 1 220KV</t>
  </si>
  <si>
    <t>TL-GNSHEX-GNSH401-0000073315</t>
  </si>
  <si>
    <t>TOWER T401 GNTS-SHTS 1 220KV</t>
  </si>
  <si>
    <t>T402 GNTS-SHTS 1 220KV</t>
  </si>
  <si>
    <t>TL-GNSHEX-GNSH402-0000073320</t>
  </si>
  <si>
    <t>TOWER T402 GNTS-SHTS 1 220KV</t>
  </si>
  <si>
    <t>T408 GNTS-SHTS 1 220KV</t>
  </si>
  <si>
    <t>TL-GNSHEX-GNSH408-0000073348</t>
  </si>
  <si>
    <t>TOWER T408 GNTS-SHTS 1 220KV</t>
  </si>
  <si>
    <t>T409 GNTS-SHTS 1 220KV</t>
  </si>
  <si>
    <t>TL-GNSHEX-GNSH409-0000073353</t>
  </si>
  <si>
    <t>TOWER T409 GNTS-SHTS 1 220KV</t>
  </si>
  <si>
    <t>T410 GNTS-SHTS 1 220KV</t>
  </si>
  <si>
    <t>TL-GNSHEX-GNSH410-0000073358</t>
  </si>
  <si>
    <t>TOWER T410 GNTS-SHTS 1 220KV</t>
  </si>
  <si>
    <t>T411 GNTS-SHTS 1 220KV</t>
  </si>
  <si>
    <t>TL-GNSHEX-GNSH411-0000073363</t>
  </si>
  <si>
    <t>TOWER T411 GNTS-SHTS 1 220KV</t>
  </si>
  <si>
    <t>T412 GNTS-SHTS 1 220KV</t>
  </si>
  <si>
    <t>TL-GNSHEX-GNSH412-0000073368</t>
  </si>
  <si>
    <t>TOWER T412 GNTS-SHTS 1 220KV</t>
  </si>
  <si>
    <t>T413 GNTS-SHTS 1 220KV</t>
  </si>
  <si>
    <t>TL-GNSHEX-GNSH413-0000073372</t>
  </si>
  <si>
    <t>TOWER T413 GNTS-SHTS 1 220KV</t>
  </si>
  <si>
    <t>T414 GNTS-SHTS 1 220KV</t>
  </si>
  <si>
    <t>TL-GNSHEX-GNSH414-0000073377</t>
  </si>
  <si>
    <t>TOWER T414 GNTS-SHTS 1 220KV</t>
  </si>
  <si>
    <t>T415 GNTS-SHTS 1 220KV</t>
  </si>
  <si>
    <t>TL-GNSHEX-GNSH415-0000073382</t>
  </si>
  <si>
    <t>TOWER T415 GNTS-SHTS 1 220KV</t>
  </si>
  <si>
    <t>T416 GNTS-SHTS 1 220KV</t>
  </si>
  <si>
    <t>TL-GNSHEX-GNSH416-0000073387</t>
  </si>
  <si>
    <t>TOWER T416 GNTS-SHTS 1 220KV</t>
  </si>
  <si>
    <t>T417 GNTS-SHTS 1 220KV</t>
  </si>
  <si>
    <t>TL-GNSHEX-GNSH417-0000073391</t>
  </si>
  <si>
    <t>TOWER T417 GNTS-SHTS 1 220KV</t>
  </si>
  <si>
    <t>T418 GNTS-SHTS 1 220KV</t>
  </si>
  <si>
    <t>TL-GNSHEX-GNSH418-0000073396</t>
  </si>
  <si>
    <t>TOWER T418 GNTS-SHTS 1 220KV</t>
  </si>
  <si>
    <t>T419 GNTS-SHTS 1 220KV</t>
  </si>
  <si>
    <t>TL-GNSHEX-GNSH419-0000073401</t>
  </si>
  <si>
    <t>TOWER T419 GNTS-SHTS 1 220KV</t>
  </si>
  <si>
    <t>T420 GNTS-SHTS 1 220KV</t>
  </si>
  <si>
    <t>TL-GNSHEX-GNSH420-0000073406</t>
  </si>
  <si>
    <t>TOWER T420 GNTS-SHTS 1 220KV</t>
  </si>
  <si>
    <t>T421 GNTS-SHTS 1 220KV</t>
  </si>
  <si>
    <t>TL-GNSHEX-GNSH421-0000073411</t>
  </si>
  <si>
    <t>TOWER T421 GNTS-SHTS 1 220KV</t>
  </si>
  <si>
    <t>T422 GNTS-SHTS 1 220KV</t>
  </si>
  <si>
    <t>TL-GNSHEX-GNSH422-0000073416</t>
  </si>
  <si>
    <t>TOWER T422 GNTS-SHTS 1 220KV</t>
  </si>
  <si>
    <t>T423 GNTS-SHTS 1 220KV</t>
  </si>
  <si>
    <t>TL-GNSHEX-GNSH423-0000073420</t>
  </si>
  <si>
    <t>TOWER T423 GNTS-SHTS 1 220KV</t>
  </si>
  <si>
    <t>T424 GNTS-SHTS 1 220KV</t>
  </si>
  <si>
    <t>TL-GNSHEX-GNSH424-0000073425</t>
  </si>
  <si>
    <t>TOWER T424 GNTS-SHTS 1 220KV</t>
  </si>
  <si>
    <t>T425 GNTS-SHTS 1 220KV</t>
  </si>
  <si>
    <t>TL-GNSHEX-GNSH425-0000073430</t>
  </si>
  <si>
    <t>TOWER T425 GNTS-SHTS 1 220KV</t>
  </si>
  <si>
    <t>T426 GNTS-SHTS 1 220KV</t>
  </si>
  <si>
    <t>TL-GNSHEX-GNSH426-0000073435</t>
  </si>
  <si>
    <t>TOWER T426 GNTS-SHTS 1 220KV</t>
  </si>
  <si>
    <t>T427 GNTS-SHTS 1 220KV</t>
  </si>
  <si>
    <t>TL-GNSHEX-GNSH427-0000073439</t>
  </si>
  <si>
    <t>TOWER T427 GNTS-SHTS 1 220KV</t>
  </si>
  <si>
    <t>T428 GNTS-SHTS 1 220KV</t>
  </si>
  <si>
    <t>TL-GNSHEX-GNSH428-0000073444</t>
  </si>
  <si>
    <t>TOWER T428 GNTS-SHTS 1 220KV</t>
  </si>
  <si>
    <t>T429 GNTS-SHTS 1 220KV</t>
  </si>
  <si>
    <t>TL-GNSHEX-GNSH429-0000073449</t>
  </si>
  <si>
    <t>TOWER T429 GNTS-SHTS 1 220KV</t>
  </si>
  <si>
    <t>T430 GNTS-SHTS 1 220KV</t>
  </si>
  <si>
    <t>TL-GNSHEX-GNSH430-0000073453</t>
  </si>
  <si>
    <t>TOWER T430 GNTS-SHTS 1 220KV</t>
  </si>
  <si>
    <t>T431 GNTS-SHTS 1 220KV</t>
  </si>
  <si>
    <t>TL-GNSHEX-GNSH431-0000073458</t>
  </si>
  <si>
    <t>TOWER T431 GNTS-SHTS 1 220KV</t>
  </si>
  <si>
    <t>T432 GNTS-SHTS 1 220KV</t>
  </si>
  <si>
    <t>TL-GNSHEX-GNSH432-0000073463</t>
  </si>
  <si>
    <t>TOWER T432 GNTS-SHTS 1 220KV</t>
  </si>
  <si>
    <t>T433 GNTS-SHTS 1 220KV</t>
  </si>
  <si>
    <t>TL-GNSHEX-GNSH433-0000073467</t>
  </si>
  <si>
    <t>TOWER T433 GNTS-SHTS 1 220KV</t>
  </si>
  <si>
    <t>T434 GNTS-SHTS 1 220KV</t>
  </si>
  <si>
    <t>TL-GNSHEX-GNSH434-0000073472</t>
  </si>
  <si>
    <t>TOWER T434 GNTS-SHTS 1 220KV</t>
  </si>
  <si>
    <t>T435 GNTS-SHTS 1 220KV</t>
  </si>
  <si>
    <t>TL-GNSHEX-GNSH435-0000073477</t>
  </si>
  <si>
    <t>TOWER T435 GNTS-SHTS 1 220KV</t>
  </si>
  <si>
    <t>T436 GNTS-SHTS 1 220KV</t>
  </si>
  <si>
    <t>TL-GNSHEX-GNSH436-0000073482</t>
  </si>
  <si>
    <t>TOWER T436 GNTS-SHTS 1 220KV</t>
  </si>
  <si>
    <t>T437 GNTS-SHTS 1 220KV</t>
  </si>
  <si>
    <t>TL-GNSHEX-GNSH437-0000073486</t>
  </si>
  <si>
    <t>TOWER T437 GNTS-SHTS 1 220KV</t>
  </si>
  <si>
    <t>T438 GNTS-SHTS 1 220KV</t>
  </si>
  <si>
    <t xml:space="preserve">T438 </t>
  </si>
  <si>
    <t>TL-GNSHEX-GNSH437-0000351933</t>
  </si>
  <si>
    <t>TOWER T438 GNTS-SHTS 1 220KV</t>
  </si>
  <si>
    <t>T001 HOTS-RCTS  220KV</t>
  </si>
  <si>
    <t>HOTS-RCTS  220KV</t>
  </si>
  <si>
    <t>TL-HORCEX-HORC001-0000064908</t>
  </si>
  <si>
    <t>TOWER T001 HOTS-RCTS   220KV</t>
  </si>
  <si>
    <t>T002 HOTS-RCTS  220KV</t>
  </si>
  <si>
    <t>TL-HORCEX-HORC002-0000064910</t>
  </si>
  <si>
    <t>TOWER T002 HOTS-RCTS   220KV</t>
  </si>
  <si>
    <t>T003 HOTS-RCTS  220KV</t>
  </si>
  <si>
    <t>TL-HORCEX-HORC003-0000064912</t>
  </si>
  <si>
    <t>TOWER T003 HOTS-RCTS   220KV</t>
  </si>
  <si>
    <t>T004 HOTS-RCTS  220KV</t>
  </si>
  <si>
    <t>TL-HORCEX-HORC004-0000064914</t>
  </si>
  <si>
    <t>TOWER T004 HOTS-RCTS   220KV</t>
  </si>
  <si>
    <t>T005 HOTS-RCTS  220KV</t>
  </si>
  <si>
    <t>TL-HORCEX-HORC005-0000064916</t>
  </si>
  <si>
    <t>TOWER T005 HOTS-RCTS   220KV</t>
  </si>
  <si>
    <t>T006 HOTS-RCTS  220KV</t>
  </si>
  <si>
    <t>TL-HORCEX-HORC006-0000064918</t>
  </si>
  <si>
    <t>TOWER T006 HOTS-RCTS   220KV</t>
  </si>
  <si>
    <t>T007 HOTS-RCTS  220KV</t>
  </si>
  <si>
    <t>TL-HORCEX-HORC007-0000064920</t>
  </si>
  <si>
    <t>TOWER T007 HOTS-RCTS   220KV</t>
  </si>
  <si>
    <t>T008 HOTS-RCTS  220KV</t>
  </si>
  <si>
    <t>TL-HORCEX-HORC008-0000064922</t>
  </si>
  <si>
    <t>TOWER T008 HOTS-RCTS   220KV</t>
  </si>
  <si>
    <t>T009 HOTS-RCTS  220KV</t>
  </si>
  <si>
    <t>TL-HORCEX-HORC009-0000064924</t>
  </si>
  <si>
    <t>TOWER T009 HOTS-RCTS   220KV</t>
  </si>
  <si>
    <t>T010 HOTS-RCTS  220KV</t>
  </si>
  <si>
    <t>TL-HORCEX-HORC010-0000064926</t>
  </si>
  <si>
    <t>TOWER T010 HOTS-RCTS   220KV</t>
  </si>
  <si>
    <t>T011 HOTS-RCTS  220KV</t>
  </si>
  <si>
    <t>TL-HORCEX-HORC011-0000064928</t>
  </si>
  <si>
    <t>TOWER T011 HOTS-RCTS   220KV</t>
  </si>
  <si>
    <t>T012 HOTS-RCTS  220KV</t>
  </si>
  <si>
    <t>TL-HORCEX-HORC012-0000064930</t>
  </si>
  <si>
    <t>TOWER T012 HOTS-RCTS   220KV</t>
  </si>
  <si>
    <t>T013 HOTS-RCTS  220KV</t>
  </si>
  <si>
    <t>TL-HORCEX-HORC013-0000064932</t>
  </si>
  <si>
    <t>TOWER T013 HOTS-RCTS   220KV</t>
  </si>
  <si>
    <t>T014 HOTS-RCTS  220KV</t>
  </si>
  <si>
    <t>TL-HORCEX-HORC014-0000064934</t>
  </si>
  <si>
    <t>TOWER T014 HOTS-RCTS   220KV</t>
  </si>
  <si>
    <t>T015 HOTS-RCTS  220KV</t>
  </si>
  <si>
    <t>TL-HORCEX-HORC015-0000064936</t>
  </si>
  <si>
    <t>TOWER T015 HOTS-RCTS   220KV</t>
  </si>
  <si>
    <t>T016 HOTS-RCTS  220KV</t>
  </si>
  <si>
    <t>TL-HORCEX-HORC016-0000064938</t>
  </si>
  <si>
    <t>TOWER T016 HOTS-RCTS   220KV</t>
  </si>
  <si>
    <t>T017 HOTS-RCTS  220KV</t>
  </si>
  <si>
    <t>TL-HORCEX-HORC017-0000064940</t>
  </si>
  <si>
    <t>TOWER T017 HOTS-RCTS   220KV</t>
  </si>
  <si>
    <t>T018 HOTS-RCTS  220KV</t>
  </si>
  <si>
    <t>TL-HORCEX-HORC018-0000064942</t>
  </si>
  <si>
    <t>TOWER T018 HOTS-RCTS   220KV</t>
  </si>
  <si>
    <t>T019 HOTS-RCTS  220KV</t>
  </si>
  <si>
    <t>TL-HORCEX-HORC019-0000064944</t>
  </si>
  <si>
    <t>TOWER T019 HOTS-RCTS   220KV</t>
  </si>
  <si>
    <t>T020 HOTS-RCTS  220KV</t>
  </si>
  <si>
    <t>TL-HORCEX-HORC020-0000064946</t>
  </si>
  <si>
    <t>TOWER T020 HOTS-RCTS   220KV</t>
  </si>
  <si>
    <t>T021 HOTS-RCTS  220KV</t>
  </si>
  <si>
    <t>TL-HORCEX-HORC021-0000064948</t>
  </si>
  <si>
    <t>TOWER T021 HOTS-RCTS   220KV</t>
  </si>
  <si>
    <t>T022 HOTS-RCTS  220KV</t>
  </si>
  <si>
    <t>TL-HORCEX-HORC022-0000064950</t>
  </si>
  <si>
    <t>TOWER T022 HOTS-RCTS   220KV</t>
  </si>
  <si>
    <t>T023 HOTS-RCTS  220KV</t>
  </si>
  <si>
    <t>TL-HORCEX-HORC023-0000064952</t>
  </si>
  <si>
    <t>TOWER T023 HOTS-RCTS   220KV</t>
  </si>
  <si>
    <t>T024 HOTS-RCTS  220KV</t>
  </si>
  <si>
    <t>TL-HORCEX-HORC024-0000064954</t>
  </si>
  <si>
    <t>TOWER T024 HOTS-RCTS   220KV</t>
  </si>
  <si>
    <t>T025 HOTS-RCTS  220KV</t>
  </si>
  <si>
    <t>TL-HORCEX-HORC025-0000064956</t>
  </si>
  <si>
    <t>TOWER T025 HOTS-RCTS   220KV</t>
  </si>
  <si>
    <t>T026 HOTS-RCTS  220KV</t>
  </si>
  <si>
    <t>TL-HORCEX-HORC026-0000064958</t>
  </si>
  <si>
    <t>TOWER T026 HOTS-RCTS   220KV</t>
  </si>
  <si>
    <t>T027 HOTS-RCTS  220KV</t>
  </si>
  <si>
    <t>TL-HORCEX-HORC027-0000064960</t>
  </si>
  <si>
    <t>TOWER T027 HOTS-RCTS   220KV</t>
  </si>
  <si>
    <t>T028 HOTS-RCTS  220KV</t>
  </si>
  <si>
    <t>TL-HORCEX-HORC028-0000064962</t>
  </si>
  <si>
    <t>TOWER T028 HOTS-RCTS   220KV</t>
  </si>
  <si>
    <t>T029 HOTS-RCTS  220KV</t>
  </si>
  <si>
    <t>TL-HORCEX-HORC029-0000064964</t>
  </si>
  <si>
    <t>TOWER T029 HOTS-RCTS   220KV</t>
  </si>
  <si>
    <t>T030 HOTS-RCTS  220KV</t>
  </si>
  <si>
    <t>TL-HORCEX-HORC030-0000064966</t>
  </si>
  <si>
    <t>TOWER T030 HOTS-RCTS   220KV</t>
  </si>
  <si>
    <t>T032 HOTS-RCTS  220KV</t>
  </si>
  <si>
    <t>TL-HORCEX-HORC032-0000064969</t>
  </si>
  <si>
    <t>TOWER T032 HOTS-RCTS   220KV</t>
  </si>
  <si>
    <t>T033 HOTS-RCTS  220KV</t>
  </si>
  <si>
    <t>TL-HORCEX-HORC033-0000064971</t>
  </si>
  <si>
    <t>TOWER T033 HOTS-RCTS   220KV</t>
  </si>
  <si>
    <t>T034 HOTS-RCTS  220KV</t>
  </si>
  <si>
    <t>TL-HORCEX-HORC034-0000064973</t>
  </si>
  <si>
    <t>TOWER T034 HOTS-RCTS   220KV</t>
  </si>
  <si>
    <t>T035 HOTS-RCTS  220KV</t>
  </si>
  <si>
    <t>TL-HORCEX-HORC035-0000064975</t>
  </si>
  <si>
    <t>TOWER T035 HOTS-RCTS   220KV</t>
  </si>
  <si>
    <t>T036 HOTS-RCTS  220KV</t>
  </si>
  <si>
    <t>TL-HORCEX-HORC036-0000064977</t>
  </si>
  <si>
    <t>TOWER T036 HOTS-RCTS   220KV</t>
  </si>
  <si>
    <t>T037 HOTS-RCTS  220KV</t>
  </si>
  <si>
    <t>TL-HORCEX-HORC037-0000064979</t>
  </si>
  <si>
    <t>TOWER T037 HOTS-RCTS   220KV</t>
  </si>
  <si>
    <t>T038 HOTS-RCTS  220KV</t>
  </si>
  <si>
    <t>TL-HORCEX-HORC038-0000064981</t>
  </si>
  <si>
    <t>TOWER T038 HOTS-RCTS   220KV</t>
  </si>
  <si>
    <t>T039 HOTS-RCTS  220KV</t>
  </si>
  <si>
    <t>TL-HORCEX-HORC039-0000064983</t>
  </si>
  <si>
    <t>TOWER T039 HOTS-RCTS   220KV</t>
  </si>
  <si>
    <t>T040 HOTS-RCTS  220KV</t>
  </si>
  <si>
    <t>TL-HORCEX-HORC040-0000064985</t>
  </si>
  <si>
    <t>TOWER T040 HOTS-RCTS   220KV</t>
  </si>
  <si>
    <t>T041 HOTS-RCTS  220KV</t>
  </si>
  <si>
    <t>TL-HORCEX-HORC041-0000064987</t>
  </si>
  <si>
    <t>TOWER T041 HOTS-RCTS   220KV</t>
  </si>
  <si>
    <t>T042 HOTS-RCTS  220KV</t>
  </si>
  <si>
    <t>TL-HORCEX-HORC042-0000064989</t>
  </si>
  <si>
    <t>TOWER T042 HOTS-RCTS   220KV</t>
  </si>
  <si>
    <t>T043 HOTS-RCTS  220KV</t>
  </si>
  <si>
    <t>TL-HORCEX-HORC043-0000064991</t>
  </si>
  <si>
    <t>TOWER T043 HOTS-RCTS   220KV</t>
  </si>
  <si>
    <t>T044 HOTS-RCTS  220KV</t>
  </si>
  <si>
    <t>TL-HORCEX-HORC044-0000064993</t>
  </si>
  <si>
    <t>TOWER T044 HOTS-RCTS   220KV</t>
  </si>
  <si>
    <t>T045 HOTS-RCTS  220KV</t>
  </si>
  <si>
    <t>TL-HORCEX-HORC045-0000064995</t>
  </si>
  <si>
    <t>TOWER T045 HOTS-RCTS   220KV</t>
  </si>
  <si>
    <t>T046 HOTS-RCTS  220KV</t>
  </si>
  <si>
    <t>TL-HORCEX-HORC046-0000064997</t>
  </si>
  <si>
    <t>TOWER T046 HOTS-RCTS   220KV</t>
  </si>
  <si>
    <t>T047 HOTS-RCTS  220KV</t>
  </si>
  <si>
    <t>TL-HORCEX-HORC047-0000064999</t>
  </si>
  <si>
    <t>TOWER T047 HOTS-RCTS   220KV</t>
  </si>
  <si>
    <t>T048 HOTS-RCTS  220KV</t>
  </si>
  <si>
    <t>TL-HORCEX-HORC048-0000065001</t>
  </si>
  <si>
    <t>TOWER T048 HOTS-RCTS   220KV</t>
  </si>
  <si>
    <t>T049 HOTS-RCTS  220KV</t>
  </si>
  <si>
    <t>TL-HORCEX-HORC049-0000065003</t>
  </si>
  <si>
    <t>TOWER T049 HOTS-RCTS   220KV</t>
  </si>
  <si>
    <t>T050 HOTS-RCTS  220KV</t>
  </si>
  <si>
    <t>TL-HORCEX-HORC050-0000065005</t>
  </si>
  <si>
    <t>TOWER T050 HOTS-RCTS   220KV</t>
  </si>
  <si>
    <t>T051 HOTS-RCTS  220KV</t>
  </si>
  <si>
    <t>TL-HORCEX-HORC051-0000065007</t>
  </si>
  <si>
    <t>TOWER T051 HOTS-RCTS   220KV</t>
  </si>
  <si>
    <t>T052 HOTS-RCTS  220KV</t>
  </si>
  <si>
    <t>TL-HORCEX-HORC052-0000065009</t>
  </si>
  <si>
    <t>TOWER T052 HOTS-RCTS   220KV</t>
  </si>
  <si>
    <t>T053 HOTS-RCTS  220KV</t>
  </si>
  <si>
    <t xml:space="preserve">T053 </t>
  </si>
  <si>
    <t>TL-HORCEX-HORC053-0000065011</t>
  </si>
  <si>
    <t>TOWER T053 HOTS-RCTS   220KV</t>
  </si>
  <si>
    <t>T054 HOTS-RCTS  220KV</t>
  </si>
  <si>
    <t xml:space="preserve">T054 </t>
  </si>
  <si>
    <t>TL-HORCEX-HORC054-0000065013</t>
  </si>
  <si>
    <t>TOWER T054 HOTS-RCTS   220KV</t>
  </si>
  <si>
    <t>T055 HOTS-RCTS  220KV</t>
  </si>
  <si>
    <t xml:space="preserve">T055 </t>
  </si>
  <si>
    <t>TL-HORCEX-HORC055-0000065015</t>
  </si>
  <si>
    <t>TOWER T055 HOTS-RCTS   220KV</t>
  </si>
  <si>
    <t>T056 HOTS-RCTS  220KV</t>
  </si>
  <si>
    <t xml:space="preserve">T056 </t>
  </si>
  <si>
    <t>TL-HORCEX-HORC056-0000065017</t>
  </si>
  <si>
    <t>TOWER T056 HOTS-RCTS   220KV</t>
  </si>
  <si>
    <t>T057 HOTS-RCTS  220KV</t>
  </si>
  <si>
    <t xml:space="preserve">T057 </t>
  </si>
  <si>
    <t>TL-HORCEX-HORC057-0000065019</t>
  </si>
  <si>
    <t>TOWER T057 HOTS-RCTS   220KV</t>
  </si>
  <si>
    <t>T058 HOTS-RCTS  220KV</t>
  </si>
  <si>
    <t xml:space="preserve">T058 </t>
  </si>
  <si>
    <t>TL-HORCEX-HORC058-0000065021</t>
  </si>
  <si>
    <t>TOWER T058 HOTS-RCTS   220KV</t>
  </si>
  <si>
    <t>T059 HOTS-RCTS  220KV</t>
  </si>
  <si>
    <t xml:space="preserve">T059 </t>
  </si>
  <si>
    <t>TL-HORCEX-HORC059-0000065023</t>
  </si>
  <si>
    <t>TOWER T059 HOTS-RCTS   220KV</t>
  </si>
  <si>
    <t>T060 HOTS-RCTS  220KV</t>
  </si>
  <si>
    <t>TL-HORCEX-HORC060-0000065025</t>
  </si>
  <si>
    <t>TOWER T060 HOTS-RCTS   220KV</t>
  </si>
  <si>
    <t>T061 HOTS-RCTS  220KV</t>
  </si>
  <si>
    <t>TL-HORCEX-HORC061-0000065027</t>
  </si>
  <si>
    <t>TOWER T061 HOTS-RCTS   220KV</t>
  </si>
  <si>
    <t>T062 HOTS-RCTS  220KV</t>
  </si>
  <si>
    <t>TL-HORCEX-HORC062-0000065029</t>
  </si>
  <si>
    <t>TOWER T062 HOTS-RCTS   220KV</t>
  </si>
  <si>
    <t>T063 HOTS-RCTS  220KV</t>
  </si>
  <si>
    <t>TL-HORCEX-HORC063-0000065031</t>
  </si>
  <si>
    <t>TOWER T063 HOTS-RCTS   220KV</t>
  </si>
  <si>
    <t>T064 HOTS-RCTS  220KV</t>
  </si>
  <si>
    <t>TL-HORCEX-HORC064-0000065033</t>
  </si>
  <si>
    <t>TOWER T064 HOTS-RCTS   220KV</t>
  </si>
  <si>
    <t>T065 HOTS-RCTS  220KV</t>
  </si>
  <si>
    <t>TL-HORCEX-HORC065-0000065035</t>
  </si>
  <si>
    <t>TOWER T065 HOTS-RCTS   220KV</t>
  </si>
  <si>
    <t>T066 HOTS-RCTS  220KV</t>
  </si>
  <si>
    <t>TL-HORCEX-HORC066-0000065037</t>
  </si>
  <si>
    <t>TOWER T066 HOTS-RCTS   220KV</t>
  </si>
  <si>
    <t>T067 HOTS-RCTS  220KV</t>
  </si>
  <si>
    <t>TL-HORCEX-HORC067-0000065039</t>
  </si>
  <si>
    <t>TOWER T067 HOTS-RCTS   220KV</t>
  </si>
  <si>
    <t>T068 HOTS-RCTS  220KV</t>
  </si>
  <si>
    <t>TL-HORCEX-HORC068-0000065041</t>
  </si>
  <si>
    <t>TOWER T068 HOTS-RCTS   220KV</t>
  </si>
  <si>
    <t>T069 HOTS-RCTS  220KV</t>
  </si>
  <si>
    <t>TL-HORCEX-HORC069-0000065043</t>
  </si>
  <si>
    <t>TOWER T069 HOTS-RCTS   220KV</t>
  </si>
  <si>
    <t>T070 HOTS-RCTS  220KV</t>
  </si>
  <si>
    <t>TL-HORCEX-HORC070-0000065045</t>
  </si>
  <si>
    <t>TOWER T070 HOTS-RCTS   220KV</t>
  </si>
  <si>
    <t>T071 HOTS-RCTS  220KV</t>
  </si>
  <si>
    <t>TL-HORCEX-HORC071-0000065047</t>
  </si>
  <si>
    <t>TOWER T071 HOTS-RCTS   220KV</t>
  </si>
  <si>
    <t>T072 HOTS-RCTS  220KV</t>
  </si>
  <si>
    <t>TL-HORCEX-HORC072-0000065049</t>
  </si>
  <si>
    <t>TOWER T072 HOTS-RCTS   220KV</t>
  </si>
  <si>
    <t>T073 HOTS-RCTS  220KV</t>
  </si>
  <si>
    <t>TL-HORCEX-HORC073-0000065051</t>
  </si>
  <si>
    <t>TOWER T073 HOTS-RCTS   220KV</t>
  </si>
  <si>
    <t>T074 HOTS-RCTS  220KV</t>
  </si>
  <si>
    <t>TL-HORCEX-HORC074-0000065053</t>
  </si>
  <si>
    <t>TOWER T074 HOTS-RCTS   220KV</t>
  </si>
  <si>
    <t>T075 HOTS-RCTS  220KV</t>
  </si>
  <si>
    <t>TL-HORCEX-HORC075-0000065055</t>
  </si>
  <si>
    <t>TOWER T075 HOTS-RCTS   220KV</t>
  </si>
  <si>
    <t>T076 HOTS-RCTS  220KV</t>
  </si>
  <si>
    <t>TL-HORCEX-HORC076-0000065057</t>
  </si>
  <si>
    <t>TOWER T076 HOTS-RCTS   220KV</t>
  </si>
  <si>
    <t>T077 HOTS-RCTS  220KV</t>
  </si>
  <si>
    <t>TL-HORCEX-HORC077-0000065059</t>
  </si>
  <si>
    <t>TOWER T077 HOTS-RCTS   220KV</t>
  </si>
  <si>
    <t>T078 HOTS-RCTS  220KV</t>
  </si>
  <si>
    <t>TL-HORCEX-HORC078-0000065061</t>
  </si>
  <si>
    <t>TOWER T078 HOTS-RCTS   220KV</t>
  </si>
  <si>
    <t>T079 HOTS-RCTS  220KV</t>
  </si>
  <si>
    <t>TL-HORCEX-HORC079-0000065063</t>
  </si>
  <si>
    <t>TOWER T079 HOTS-RCTS   220KV</t>
  </si>
  <si>
    <t>T080 HOTS-RCTS  220KV</t>
  </si>
  <si>
    <t>TL-HORCEX-HORC080-0000065065</t>
  </si>
  <si>
    <t>TOWER T080 HOTS-RCTS   220KV</t>
  </si>
  <si>
    <t>T081 HOTS-RCTS  220KV</t>
  </si>
  <si>
    <t>TL-HORCEX-HORC081-0000065067</t>
  </si>
  <si>
    <t>TOWER T081 HOTS-RCTS   220KV</t>
  </si>
  <si>
    <t>T082 HOTS-RCTS  220KV</t>
  </si>
  <si>
    <t>TL-HORCEX-HORC082-0000065069</t>
  </si>
  <si>
    <t>TOWER T082 HOTS-RCTS   220KV</t>
  </si>
  <si>
    <t>T083 HOTS-RCTS  220KV</t>
  </si>
  <si>
    <t>TL-HORCEX-HORC083-0000065071</t>
  </si>
  <si>
    <t>TOWER T083 HOTS-RCTS   220KV</t>
  </si>
  <si>
    <t>T084 HOTS-RCTS  220KV</t>
  </si>
  <si>
    <t>TL-HORCEX-HORC084-0000065073</t>
  </si>
  <si>
    <t>TOWER T084 HOTS-RCTS   220KV</t>
  </si>
  <si>
    <t>T085 HOTS-RCTS  220KV</t>
  </si>
  <si>
    <t>TL-HORCEX-HORC085-0000065075</t>
  </si>
  <si>
    <t>TOWER T085 HOTS-RCTS   220KV</t>
  </si>
  <si>
    <t>T086 HOTS-RCTS  220KV</t>
  </si>
  <si>
    <t>TL-HORCEX-HORC086-0000065077</t>
  </si>
  <si>
    <t>TOWER T086 HOTS-RCTS   220KV</t>
  </si>
  <si>
    <t>T087 HOTS-RCTS  220KV</t>
  </si>
  <si>
    <t>TL-HORCEX-HORC087-0000065079</t>
  </si>
  <si>
    <t>TOWER T087 HOTS-RCTS   220KV</t>
  </si>
  <si>
    <t>T088 HOTS-RCTS  220KV</t>
  </si>
  <si>
    <t>TL-HORCEX-HORC088-0000065081</t>
  </si>
  <si>
    <t>TOWER T088 HOTS-RCTS   220KV</t>
  </si>
  <si>
    <t>T089 HOTS-RCTS  220KV</t>
  </si>
  <si>
    <t>TL-HORCEX-HORC089-0000065083</t>
  </si>
  <si>
    <t>TOWER T089 HOTS-RCTS   220KV</t>
  </si>
  <si>
    <t>T090 HOTS-RCTS  220KV</t>
  </si>
  <si>
    <t>TL-HORCEX-HORC090-0000065084</t>
  </si>
  <si>
    <t>TOWER T090 HOTS-RCTS   220KV</t>
  </si>
  <si>
    <t>T091 HOTS-RCTS  220KV</t>
  </si>
  <si>
    <t>TL-HORCEX-HORC091-0000065086</t>
  </si>
  <si>
    <t>TOWER T091 HOTS-RCTS   220KV</t>
  </si>
  <si>
    <t>T092 HOTS-RCTS  220KV</t>
  </si>
  <si>
    <t>TL-HORCEX-HORC092-0000065088</t>
  </si>
  <si>
    <t>TOWER T092 HOTS-RCTS   220KV</t>
  </si>
  <si>
    <t>T093 HOTS-RCTS  220KV</t>
  </si>
  <si>
    <t>TL-HORCEX-HORC093-0000065090</t>
  </si>
  <si>
    <t>TOWER T093 HOTS-RCTS   220KV</t>
  </si>
  <si>
    <t>T094 HOTS-RCTS  220KV</t>
  </si>
  <si>
    <t>TL-HORCEX-HORC094-0000065092</t>
  </si>
  <si>
    <t>TOWER T094 HOTS-RCTS   220KV</t>
  </si>
  <si>
    <t>T095 HOTS-RCTS  220KV</t>
  </si>
  <si>
    <t>TL-HORCEX-HORC095-0000065094</t>
  </si>
  <si>
    <t>TOWER T095 HOTS-RCTS   220KV</t>
  </si>
  <si>
    <t>T096 HOTS-RCTS  220KV</t>
  </si>
  <si>
    <t xml:space="preserve">T096 </t>
  </si>
  <si>
    <t>TL-HORCEX-HORC096-0000065096</t>
  </si>
  <si>
    <t>TOWER T096 HOTS-RCTS   220KV</t>
  </si>
  <si>
    <t>T097 HOTS-RCTS  220KV</t>
  </si>
  <si>
    <t xml:space="preserve">T097 </t>
  </si>
  <si>
    <t>TL-HORCEX-HORC097-0000065098</t>
  </si>
  <si>
    <t>TOWER T097 HOTS-RCTS   220KV</t>
  </si>
  <si>
    <t>T098 HOTS-RCTS  220KV</t>
  </si>
  <si>
    <t xml:space="preserve">T098 </t>
  </si>
  <si>
    <t>TL-HORCEX-HORC098-0000065100</t>
  </si>
  <si>
    <t>TOWER T098 HOTS-RCTS   220KV</t>
  </si>
  <si>
    <t>T099 HOTS-RCTS  220KV</t>
  </si>
  <si>
    <t xml:space="preserve">T099 </t>
  </si>
  <si>
    <t>TL-HORCEX-HORC099-0000065102</t>
  </si>
  <si>
    <t>TOWER T099 HOTS-RCTS   220KV</t>
  </si>
  <si>
    <t>T100 HOTS-RCTS  220KV</t>
  </si>
  <si>
    <t xml:space="preserve">T100 </t>
  </si>
  <si>
    <t>TL-HORCEX-HORC100-0000065104</t>
  </si>
  <si>
    <t>TOWER T100 HOTS-RCTS   220KV</t>
  </si>
  <si>
    <t>T101 HOTS-RCTS  220KV</t>
  </si>
  <si>
    <t xml:space="preserve">T101 </t>
  </si>
  <si>
    <t>TL-HORCEX-HORC101-0000065106</t>
  </si>
  <si>
    <t>TOWER T101 HOTS-RCTS   220KV</t>
  </si>
  <si>
    <t>T102 HOTS-RCTS  220KV</t>
  </si>
  <si>
    <t>TL-HORCEX-HORC102-0000065108</t>
  </si>
  <si>
    <t>TOWER T102 HOTS-RCTS   220KV</t>
  </si>
  <si>
    <t>T103 HOTS-RCTS  220KV</t>
  </si>
  <si>
    <t>TL-HORCEX-HORC103-0000065110</t>
  </si>
  <si>
    <t>TOWER T103 HOTS-RCTS   220KV</t>
  </si>
  <si>
    <t>T104 HOTS-RCTS  220KV</t>
  </si>
  <si>
    <t>TL-HORCEX-HORC104-0000065112</t>
  </si>
  <si>
    <t>TOWER T104 HOTS-RCTS   220KV</t>
  </si>
  <si>
    <t>T105 HOTS-RCTS  220KV</t>
  </si>
  <si>
    <t>TL-HORCEX-HORC105-0000065114</t>
  </si>
  <si>
    <t>TOWER T105 HOTS-RCTS   220KV</t>
  </si>
  <si>
    <t>T106 HOTS-RCTS  220KV</t>
  </si>
  <si>
    <t>TL-HORCEX-HORC106-0000065116</t>
  </si>
  <si>
    <t>TOWER T106 HOTS-RCTS   220KV</t>
  </si>
  <si>
    <t>T107 HOTS-RCTS  220KV</t>
  </si>
  <si>
    <t>TL-HORCEX-HORC107-0000065118</t>
  </si>
  <si>
    <t>TOWER T107 HOTS-RCTS   220KV</t>
  </si>
  <si>
    <t>T108 HOTS-RCTS  220KV</t>
  </si>
  <si>
    <t>TL-HORCEX-HORC108-0000065120</t>
  </si>
  <si>
    <t>TOWER T108 HOTS-RCTS   220KV</t>
  </si>
  <si>
    <t>T109 HOTS-RCTS  220KV</t>
  </si>
  <si>
    <t>TL-HORCEX-HORC109-0000065122</t>
  </si>
  <si>
    <t>TOWER T109 HOTS-RCTS   220KV</t>
  </si>
  <si>
    <t>T110 HOTS-RCTS  220KV</t>
  </si>
  <si>
    <t>TL-HORCEX-HORC110-0000065124</t>
  </si>
  <si>
    <t>TOWER T110 HOTS-RCTS   220KV</t>
  </si>
  <si>
    <t>T111 HOTS-RCTS  220KV</t>
  </si>
  <si>
    <t>TL-HORCEX-HORC111-0000065126</t>
  </si>
  <si>
    <t>TOWER T111 HOTS-RCTS   220KV</t>
  </si>
  <si>
    <t>T112 HOTS-RCTS  220KV</t>
  </si>
  <si>
    <t>TL-HORCEX-HORC112-0000065128</t>
  </si>
  <si>
    <t>TOWER T112 HOTS-RCTS   220KV</t>
  </si>
  <si>
    <t>T113 HOTS-RCTS  220KV</t>
  </si>
  <si>
    <t>TL-HORCEX-HORC113-0000065130</t>
  </si>
  <si>
    <t>TOWER T113 HOTS-RCTS   220KV</t>
  </si>
  <si>
    <t>T125 HOTS-RCTS  220KV</t>
  </si>
  <si>
    <t>TL-HORCEX-HORC125-0000065154</t>
  </si>
  <si>
    <t>TOWER T125 HOTS-RCTS   220KV</t>
  </si>
  <si>
    <t>T126 HOTS-RCTS  220KV</t>
  </si>
  <si>
    <t>TL-HORCEX-HORC126-0000065156</t>
  </si>
  <si>
    <t>TOWER T126 HOTS-RCTS   220KV</t>
  </si>
  <si>
    <t>T127 HOTS-RCTS  220KV</t>
  </si>
  <si>
    <t>TL-HORCEX-HORC127-0000065158</t>
  </si>
  <si>
    <t>TOWER T127 HOTS-RCTS   220KV</t>
  </si>
  <si>
    <t>T128 HOTS-RCTS  220KV</t>
  </si>
  <si>
    <t>TL-HORCEX-HORC128-0000065160</t>
  </si>
  <si>
    <t>TOWER T128 HOTS-RCTS   220KV</t>
  </si>
  <si>
    <t>T129 HOTS-RCTS  220KV</t>
  </si>
  <si>
    <t>TL-HORCEX-HORC129-0000065162</t>
  </si>
  <si>
    <t>TOWER T129 HOTS-RCTS   220KV</t>
  </si>
  <si>
    <t>T130 HOTS-RCTS  220KV</t>
  </si>
  <si>
    <t>TL-HORCEX-HORC130-0000065164</t>
  </si>
  <si>
    <t>TOWER T130 HOTS-RCTS   220KV</t>
  </si>
  <si>
    <t>T147 HOTS-RCTS  220KV</t>
  </si>
  <si>
    <t>TL-HORCEX-HORC147-0000065198</t>
  </si>
  <si>
    <t>TOWER T147 HOTS-RCTS   220KV</t>
  </si>
  <si>
    <t>T148 HOTS-RCTS  220KV</t>
  </si>
  <si>
    <t>TL-HORCEX-HORC148-0000065200</t>
  </si>
  <si>
    <t>TOWER T148 HOTS-RCTS   220KV</t>
  </si>
  <si>
    <t>T149 HOTS-RCTS  220KV</t>
  </si>
  <si>
    <t>TL-HORCEX-HORC149-0000065202</t>
  </si>
  <si>
    <t>TOWER T149 HOTS-RCTS   220KV</t>
  </si>
  <si>
    <t>T150 HOTS-RCTS  220KV</t>
  </si>
  <si>
    <t>TL-HORCEX-HORC150-0000065204</t>
  </si>
  <si>
    <t>TOWER T150 HOTS-RCTS   220KV</t>
  </si>
  <si>
    <t>T151 HOTS-RCTS  220KV</t>
  </si>
  <si>
    <t>TL-HORCEX-HORC151-0000065206</t>
  </si>
  <si>
    <t>TOWER T151 HOTS-RCTS   220KV</t>
  </si>
  <si>
    <t>T157 HOTS-RCTS  220KV</t>
  </si>
  <si>
    <t>TL-HORCEX-HORC157-0000065217</t>
  </si>
  <si>
    <t>TOWER T157 HOTS-RCTS   220KV</t>
  </si>
  <si>
    <t>T158 HOTS-RCTS  220KV</t>
  </si>
  <si>
    <t>TL-HORCEX-HORC158-0000065219</t>
  </si>
  <si>
    <t>TOWER T158 HOTS-RCTS   220KV</t>
  </si>
  <si>
    <t>T159 HOTS-RCTS  220KV</t>
  </si>
  <si>
    <t>TL-HORCEX-HORC159-0000065221</t>
  </si>
  <si>
    <t>TOWER T159 HOTS-RCTS   220KV</t>
  </si>
  <si>
    <t>T160 HOTS-RCTS  220KV</t>
  </si>
  <si>
    <t>TL-HORCEX-HORC160-0000065223</t>
  </si>
  <si>
    <t>TOWER T160 HOTS-RCTS   220KV</t>
  </si>
  <si>
    <t>T161 HOTS-RCTS  220KV</t>
  </si>
  <si>
    <t>TL-HORCEX-HORC161-0000065225</t>
  </si>
  <si>
    <t>TOWER T161 HOTS-RCTS   220KV</t>
  </si>
  <si>
    <t>T162 HOTS-RCTS  220KV</t>
  </si>
  <si>
    <t>TL-HORCEX-HORC162-0000065227</t>
  </si>
  <si>
    <t>TOWER T162 HOTS-RCTS   220KV</t>
  </si>
  <si>
    <t>T163 HOTS-RCTS  220KV</t>
  </si>
  <si>
    <t>TL-HORCEX-HORC163-0000065229</t>
  </si>
  <si>
    <t>TOWER T163 HOTS-RCTS   220KV</t>
  </si>
  <si>
    <t>T164 HOTS-RCTS  220KV</t>
  </si>
  <si>
    <t>TL-HORCEX-HORC164-0000065231</t>
  </si>
  <si>
    <t>TOWER T164 HOTS-RCTS   220KV</t>
  </si>
  <si>
    <t>T165 HOTS-RCTS  220KV</t>
  </si>
  <si>
    <t>TL-HORCEX-HORC165-0000065233</t>
  </si>
  <si>
    <t>TOWER T165 HOTS-RCTS   220KV</t>
  </si>
  <si>
    <t>T166 HOTS-RCTS  220KV</t>
  </si>
  <si>
    <t>TL-HORCEX-HORC166-0000065235</t>
  </si>
  <si>
    <t>TOWER T166 HOTS-RCTS   220KV</t>
  </si>
  <si>
    <t>T167 HOTS-RCTS  220KV</t>
  </si>
  <si>
    <t>TL-HORCEX-HORC167-0000065237</t>
  </si>
  <si>
    <t>TOWER T167 HOTS-RCTS   220KV</t>
  </si>
  <si>
    <t>T168 HOTS-RCTS  220KV</t>
  </si>
  <si>
    <t>TL-HORCEX-HORC168-0000065239</t>
  </si>
  <si>
    <t>TOWER T168 HOTS-RCTS   220KV</t>
  </si>
  <si>
    <t>T169 HOTS-RCTS  220KV</t>
  </si>
  <si>
    <t>TL-HORCEX-HORC169-0000065241</t>
  </si>
  <si>
    <t>TOWER T169 HOTS-RCTS   220KV</t>
  </si>
  <si>
    <t>T170 HOTS-RCTS  220KV</t>
  </si>
  <si>
    <t>TL-HORCEX-HORC170-0000065243</t>
  </si>
  <si>
    <t>TOWER T170 HOTS-RCTS   220KV</t>
  </si>
  <si>
    <t>T171 HOTS-RCTS  220KV</t>
  </si>
  <si>
    <t>TL-HORCEX-HORC171-0000065245</t>
  </si>
  <si>
    <t>TOWER T171 HOTS-RCTS   220KV</t>
  </si>
  <si>
    <t>T172 HOTS-RCTS  220KV</t>
  </si>
  <si>
    <t>TL-HORCEX-HORC172-0000065247</t>
  </si>
  <si>
    <t>TOWER T172 HOTS-RCTS   220KV</t>
  </si>
  <si>
    <t>T173 HOTS-RCTS  220KV</t>
  </si>
  <si>
    <t>TL-HORCEX-HORC173-0000065249</t>
  </si>
  <si>
    <t>TOWER T173 HOTS-RCTS   220KV</t>
  </si>
  <si>
    <t>T174 HOTS-RCTS  220KV</t>
  </si>
  <si>
    <t>TL-HORCEX-HORC174-0000065251</t>
  </si>
  <si>
    <t>TOWER T174 HOTS-RCTS   220KV</t>
  </si>
  <si>
    <t>T175 HOTS-RCTS  220KV</t>
  </si>
  <si>
    <t>TL-HORCEX-HORC175-0000065253</t>
  </si>
  <si>
    <t>TOWER T175 HOTS-RCTS   220KV</t>
  </si>
  <si>
    <t>T176 HOTS-RCTS  220KV</t>
  </si>
  <si>
    <t>TL-HORCEX-HORC176-0000065255</t>
  </si>
  <si>
    <t>TOWER T176 HOTS-RCTS   220KV</t>
  </si>
  <si>
    <t>T177 HOTS-RCTS  220KV</t>
  </si>
  <si>
    <t>TL-HORCEX-HORC177-0000065257</t>
  </si>
  <si>
    <t>TOWER T177 HOTS-RCTS   220KV</t>
  </si>
  <si>
    <t>T178 HOTS-RCTS  220KV</t>
  </si>
  <si>
    <t>TL-HORCEX-HORC178-0000065259</t>
  </si>
  <si>
    <t>TOWER T178 HOTS-RCTS   220KV</t>
  </si>
  <si>
    <t>T179 HOTS-RCTS  220KV</t>
  </si>
  <si>
    <t>TL-HORCEX-HORC179-0000065261</t>
  </si>
  <si>
    <t>TOWER T179 HOTS-RCTS   220KV</t>
  </si>
  <si>
    <t>T180 HOTS-RCTS  220KV</t>
  </si>
  <si>
    <t>TL-HORCEX-HORC180-0000065263</t>
  </si>
  <si>
    <t>TOWER T180 HOTS-RCTS   220KV</t>
  </si>
  <si>
    <t>T181 HOTS-RCTS  220KV</t>
  </si>
  <si>
    <t>TL-HORCEX-HORC181-0000065265</t>
  </si>
  <si>
    <t>TOWER T181 HOTS-RCTS   220KV</t>
  </si>
  <si>
    <t>T182 HOTS-RCTS  220KV</t>
  </si>
  <si>
    <t>TL-HORCEX-HORC182-0000065267</t>
  </si>
  <si>
    <t>TOWER T182 HOTS-RCTS   220KV</t>
  </si>
  <si>
    <t>T183 HOTS-RCTS  220KV</t>
  </si>
  <si>
    <t>TL-HORCEX-HORC183-0000065269</t>
  </si>
  <si>
    <t>TOWER T183 HOTS-RCTS   220KV</t>
  </si>
  <si>
    <t>T184 HOTS-RCTS  220KV</t>
  </si>
  <si>
    <t>TL-HORCEX-HORC184-0000065271</t>
  </si>
  <si>
    <t>TOWER T184 HOTS-RCTS   220KV</t>
  </si>
  <si>
    <t>T185 HOTS-RCTS  220KV</t>
  </si>
  <si>
    <t>TL-HORCEX-HORC185-0000065273</t>
  </si>
  <si>
    <t>TOWER T185 HOTS-RCTS   220KV</t>
  </si>
  <si>
    <t>T186 HOTS-RCTS  220KV</t>
  </si>
  <si>
    <t>TL-HORCEX-HORC186-0000065275</t>
  </si>
  <si>
    <t>TOWER T186 HOTS-RCTS   220KV</t>
  </si>
  <si>
    <t>T187 HOTS-RCTS  220KV</t>
  </si>
  <si>
    <t>TL-HORCEX-HORC187-0000065277</t>
  </si>
  <si>
    <t>TOWER T187 HOTS-RCTS   220KV</t>
  </si>
  <si>
    <t>T188 HOTS-RCTS  220KV</t>
  </si>
  <si>
    <t>TL-HORCEX-HORC188-0000065279</t>
  </si>
  <si>
    <t>TOWER T188 HOTS-RCTS   220KV</t>
  </si>
  <si>
    <t>T189 HOTS-RCTS  220KV</t>
  </si>
  <si>
    <t>TL-HORCEX-HORC189-0000065281</t>
  </si>
  <si>
    <t>TOWER T189 HOTS-RCTS   220KV</t>
  </si>
  <si>
    <t>T190 HOTS-RCTS  220KV</t>
  </si>
  <si>
    <t>TL-HORCEX-HORC190-0000065283</t>
  </si>
  <si>
    <t>TOWER T190 HOTS-RCTS   220KV</t>
  </si>
  <si>
    <t>T191 HOTS-RCTS  220KV</t>
  </si>
  <si>
    <t>TL-HORCEX-HORC191-0000065285</t>
  </si>
  <si>
    <t>TOWER T191 HOTS-RCTS   220KV</t>
  </si>
  <si>
    <t>T192 HOTS-RCTS  220KV</t>
  </si>
  <si>
    <t>TL-HORCEX-HORC192-0000065287</t>
  </si>
  <si>
    <t>TOWER T192 HOTS-RCTS   220KV</t>
  </si>
  <si>
    <t>T193 HOTS-RCTS  220KV</t>
  </si>
  <si>
    <t>TL-HORCEX-HORC193-0000065289</t>
  </si>
  <si>
    <t>TOWER T193 HOTS-RCTS   220KV</t>
  </si>
  <si>
    <t>T194 HOTS-RCTS  220KV</t>
  </si>
  <si>
    <t>TL-HORCEX-HORC194-0000065291</t>
  </si>
  <si>
    <t>TOWER T194 HOTS-RCTS   220KV</t>
  </si>
  <si>
    <t>T195 HOTS-RCTS  220KV</t>
  </si>
  <si>
    <t>TL-HORCEX-HORC195-0000065293</t>
  </si>
  <si>
    <t>TOWER T195 HOTS-RCTS   220KV</t>
  </si>
  <si>
    <t>T196 HOTS-RCTS  220KV</t>
  </si>
  <si>
    <t>TL-HORCEX-HORC196-0000065295</t>
  </si>
  <si>
    <t>TOWER T196 HOTS-RCTS   220KV</t>
  </si>
  <si>
    <t>T197 HOTS-RCTS  220KV</t>
  </si>
  <si>
    <t>TL-HORCEX-HORC197-0000065297</t>
  </si>
  <si>
    <t>TOWER T197 HOTS-RCTS   220KV</t>
  </si>
  <si>
    <t>T198 HOTS-RCTS  220KV</t>
  </si>
  <si>
    <t>TL-HORCEX-HORC198-0000065299</t>
  </si>
  <si>
    <t>TOWER T198 HOTS-RCTS   220KV</t>
  </si>
  <si>
    <t>T199 HOTS-RCTS  220KV</t>
  </si>
  <si>
    <t>TL-HORCEX-HORC199-0000065301</t>
  </si>
  <si>
    <t>TOWER T199 HOTS-RCTS   220KV</t>
  </si>
  <si>
    <t>T200 HOTS-RCTS  220KV</t>
  </si>
  <si>
    <t>TL-HORCEX-HORC200-0000065303</t>
  </si>
  <si>
    <t>TOWER T200 HOTS-RCTS   220KV</t>
  </si>
  <si>
    <t>T201 HOTS-RCTS  220KV</t>
  </si>
  <si>
    <t xml:space="preserve">T201 </t>
  </si>
  <si>
    <t>TL-HORCEX-HORC201-0000065305</t>
  </si>
  <si>
    <t>TOWER T201 HOTS-RCTS   220KV</t>
  </si>
  <si>
    <t>T202 HOTS-RCTS  220KV</t>
  </si>
  <si>
    <t xml:space="preserve">T202 </t>
  </si>
  <si>
    <t>TL-HORCEX-HORC202-0000065307</t>
  </si>
  <si>
    <t>TOWER T202 HOTS-RCTS   220KV</t>
  </si>
  <si>
    <t>T203 HOTS-RCTS  220KV</t>
  </si>
  <si>
    <t>TL-HORCEX-HORC203-0000065309</t>
  </si>
  <si>
    <t>TOWER T203 HOTS-RCTS   220KV</t>
  </si>
  <si>
    <t>T204 HOTS-RCTS  220KV</t>
  </si>
  <si>
    <t>TL-HORCEX-HORC204-0000065311</t>
  </si>
  <si>
    <t>TOWER T204 HOTS-RCTS   220KV</t>
  </si>
  <si>
    <t>T205 HOTS-RCTS  220KV</t>
  </si>
  <si>
    <t xml:space="preserve">T205 </t>
  </si>
  <si>
    <t>TL-HORCEX-HORC205-0000065313</t>
  </si>
  <si>
    <t>TOWER T205 HOTS-RCTS   220KV</t>
  </si>
  <si>
    <t>T206 HOTS-RCTS  220KV</t>
  </si>
  <si>
    <t xml:space="preserve">T206 </t>
  </si>
  <si>
    <t>TL-HORCEX-HORC206-0000065315</t>
  </si>
  <si>
    <t>TOWER T206 HOTS-RCTS   220KV</t>
  </si>
  <si>
    <t>T207 HOTS-RCTS  220KV</t>
  </si>
  <si>
    <t>TL-HORCEX-HORC207-0000065317</t>
  </si>
  <si>
    <t>TOWER T207 HOTS-RCTS   220KV</t>
  </si>
  <si>
    <t>T208 HOTS-RCTS  220KV</t>
  </si>
  <si>
    <t>TL-HORCEX-HORC208-0000065319</t>
  </si>
  <si>
    <t>TOWER T208 HOTS-RCTS   220KV</t>
  </si>
  <si>
    <t>T209 HOTS-RCTS  220KV</t>
  </si>
  <si>
    <t>TL-HORCEX-HORC209-0000065321</t>
  </si>
  <si>
    <t>TOWER T209 HOTS-RCTS   220KV</t>
  </si>
  <si>
    <t>T210 HOTS-RCTS  220KV</t>
  </si>
  <si>
    <t>TL-HORCEX-HORC210-0000065323</t>
  </si>
  <si>
    <t>TOWER T210 HOTS-RCTS   220KV</t>
  </si>
  <si>
    <t>T211 HOTS-RCTS  220KV</t>
  </si>
  <si>
    <t>TL-HORCEX-HORC211-0000065325</t>
  </si>
  <si>
    <t>TOWER T211 HOTS-RCTS   220KV</t>
  </si>
  <si>
    <t>T212 HOTS-RCTS  220KV</t>
  </si>
  <si>
    <t>TL-HORCEX-HORC212-0000065327</t>
  </si>
  <si>
    <t>TOWER T212 HOTS-RCTS   220KV</t>
  </si>
  <si>
    <t>T213 HOTS-RCTS  220KV</t>
  </si>
  <si>
    <t>TL-HORCEX-HORC213-0000065329</t>
  </si>
  <si>
    <t>TOWER T213 HOTS-RCTS 220KV</t>
  </si>
  <si>
    <t>T214 HOTS-RCTS  220KV</t>
  </si>
  <si>
    <t>TL-HORCEX-HORC214-0000065331</t>
  </si>
  <si>
    <t>TOWER T214 HOTS-RCTS 220KV</t>
  </si>
  <si>
    <t>T215 HOTS-RCTS  220KV</t>
  </si>
  <si>
    <t>TL-HORCEX-HORC215-0000065333</t>
  </si>
  <si>
    <t>TOWER T215 HOTS-RCTS   220KV</t>
  </si>
  <si>
    <t>T216 HOTS-RCTS  220KV</t>
  </si>
  <si>
    <t>TL-HORCEX-HORC216-0000065335</t>
  </si>
  <si>
    <t>TOWER T216 HOTS-RCTS   220KV</t>
  </si>
  <si>
    <t>T217 HOTS-RCTS  220KV</t>
  </si>
  <si>
    <t>TL-HORCEX-HORC217-0000065337</t>
  </si>
  <si>
    <t>TOWER T217 HOTS-RCTS   220KV</t>
  </si>
  <si>
    <t>T218 HOTS-RCTS  220KV</t>
  </si>
  <si>
    <t>TL-HORCEX-HORC218-0000065339</t>
  </si>
  <si>
    <t>TOWER T218 HOTS-RCTS   220KV</t>
  </si>
  <si>
    <t>T219 HOTS-RCTS  220KV</t>
  </si>
  <si>
    <t>TL-HORCEX-HORC219-0000065341</t>
  </si>
  <si>
    <t>TOWER T219 HOTS-RCTS   220KV</t>
  </si>
  <si>
    <t>T220 HOTS-RCTS  220KV</t>
  </si>
  <si>
    <t>TL-HORCEX-HORC220-0000065343</t>
  </si>
  <si>
    <t>TOWER T220 HOTS-RCTS   220KV</t>
  </si>
  <si>
    <t>T221 HOTS-RCTS  220KV</t>
  </si>
  <si>
    <t>TL-HORCEX-HORC221-0000065345</t>
  </si>
  <si>
    <t>TOWER T221 HOTS-RCTS   220KV</t>
  </si>
  <si>
    <t>T222 HOTS-RCTS  220KV</t>
  </si>
  <si>
    <t>TL-HORCEX-HORC222-0000065347</t>
  </si>
  <si>
    <t>TOWER T222 HOTS-RCTS   220KV</t>
  </si>
  <si>
    <t>T223 HOTS-RCTS  220KV</t>
  </si>
  <si>
    <t xml:space="preserve">T223 </t>
  </si>
  <si>
    <t>TL-HORCEX-HORC223-0000065349</t>
  </si>
  <si>
    <t>TOWER T223 HOTS-RCTS   220KV</t>
  </si>
  <si>
    <t>T224 HOTS-RCTS  220KV</t>
  </si>
  <si>
    <t xml:space="preserve">T224 </t>
  </si>
  <si>
    <t>TL-HORCEX-HORC224-0000065351</t>
  </si>
  <si>
    <t>TOWER T224 HOTS-RCTS   220KV</t>
  </si>
  <si>
    <t>T225 HOTS-RCTS  220KV</t>
  </si>
  <si>
    <t>TL-HORCEX-HORC225-0000065353</t>
  </si>
  <si>
    <t>TOWER T225 HOTS-RCTS   220KV</t>
  </si>
  <si>
    <t>T226 HOTS-RCTS  220KV</t>
  </si>
  <si>
    <t>TL-HORCEX-HORC226-0000065355</t>
  </si>
  <si>
    <t>TOWER T226 HOTS-RCTS   220KV</t>
  </si>
  <si>
    <t>T227 HOTS-RCTS  220KV</t>
  </si>
  <si>
    <t>TL-HORCEX-HORC227-0000065357</t>
  </si>
  <si>
    <t>TOWER T227 HOTS-RCTS   220KV</t>
  </si>
  <si>
    <t>T256 HOTS-RCTS  220KV</t>
  </si>
  <si>
    <t xml:space="preserve">T256 </t>
  </si>
  <si>
    <t>TL-HORCEX-HORC256-0000065414</t>
  </si>
  <si>
    <t>TOWER T256 HOTS-RCTS   220KV</t>
  </si>
  <si>
    <t>T257 HOTS-RCTS  220KV</t>
  </si>
  <si>
    <t xml:space="preserve">T257 </t>
  </si>
  <si>
    <t>TL-HORCEX-HORC257-0000065416</t>
  </si>
  <si>
    <t>TOWER T257 HOTS-RCTS   220KV</t>
  </si>
  <si>
    <t>T258 HOTS-RCTS  220KV</t>
  </si>
  <si>
    <t xml:space="preserve">T258 </t>
  </si>
  <si>
    <t>TL-HORCEX-HORC258-0000065418</t>
  </si>
  <si>
    <t>TOWER T258 HOTS-RCTS   220KV</t>
  </si>
  <si>
    <t>T259 HOTS-RCTS  220KV</t>
  </si>
  <si>
    <t xml:space="preserve">T259 </t>
  </si>
  <si>
    <t>TL-HORCEX-HORC259-0000065420</t>
  </si>
  <si>
    <t>TOWER T259 HOTS-RCTS   220KV</t>
  </si>
  <si>
    <t>T260 HOTS-RCTS  220KV</t>
  </si>
  <si>
    <t xml:space="preserve">T260 </t>
  </si>
  <si>
    <t>TL-HORCEX-HORC260-0000065422</t>
  </si>
  <si>
    <t>TOWER T260 HOTS-RCTS   220KV</t>
  </si>
  <si>
    <t>T261 HOTS-RCTS  220KV</t>
  </si>
  <si>
    <t>TL-HORCEX-HORC261-0000065424</t>
  </si>
  <si>
    <t>TOWER T261 HOTS-RCTS   220KV</t>
  </si>
  <si>
    <t>T262 HOTS-RCTS  220KV</t>
  </si>
  <si>
    <t>TL-HORCEX-HORC262-0000065426</t>
  </si>
  <si>
    <t>TOWER T262 HOTS-RCTS   220KV</t>
  </si>
  <si>
    <t>T263 HOTS-RCTS  220KV</t>
  </si>
  <si>
    <t>TL-HORCEX-HORC263-0000065428</t>
  </si>
  <si>
    <t>TOWER T263 HOTS-RCTS   220KV</t>
  </si>
  <si>
    <t>T264 HOTS-RCTS  220KV</t>
  </si>
  <si>
    <t>TL-HORCEX-HORC264-0000065430</t>
  </si>
  <si>
    <t>TOWER T264 HOTS-RCTS   220KV</t>
  </si>
  <si>
    <t>T265 HOTS-RCTS  220KV</t>
  </si>
  <si>
    <t>TL-HORCEX-HORC265-0000065432</t>
  </si>
  <si>
    <t>TOWER T265 HOTS-RCTS   220KV</t>
  </si>
  <si>
    <t>T266 HOTS-RCTS  220KV</t>
  </si>
  <si>
    <t>TL-HORCEX-HORC266-0000065434</t>
  </si>
  <si>
    <t>TOWER T266 HOTS-RCTS   220KV</t>
  </si>
  <si>
    <t>T267 HOTS-RCTS  220KV</t>
  </si>
  <si>
    <t>TL-HORCEX-HORC267-0000065436</t>
  </si>
  <si>
    <t>TOWER T267 HOTS-RCTS   220KV</t>
  </si>
  <si>
    <t>T268 HOTS-RCTS  220KV</t>
  </si>
  <si>
    <t>TL-HORCEX-HORC268-0000065438</t>
  </si>
  <si>
    <t>TOWER T268 HOTS-RCTS   220KV</t>
  </si>
  <si>
    <t>T269 HOTS-RCTS  220KV</t>
  </si>
  <si>
    <t>TL-HORCEX-HORC269-0000065440</t>
  </si>
  <si>
    <t>TOWER T269 HOTS-RCTS   220KV</t>
  </si>
  <si>
    <t>T270 HOTS-RCTS  220KV</t>
  </si>
  <si>
    <t>TL-HORCEX-HORC270-0000065442</t>
  </si>
  <si>
    <t>TOWER T270 HOTS-RCTS   220KV</t>
  </si>
  <si>
    <t>T271 HOTS-RCTS  220KV</t>
  </si>
  <si>
    <t>TL-HORCEX-HORC271-0000065444</t>
  </si>
  <si>
    <t>TOWER T271 HOTS-RCTS   220KV</t>
  </si>
  <si>
    <t>T272 HOTS-RCTS  220KV</t>
  </si>
  <si>
    <t>TL-HORCEX-HORC272-0000065446</t>
  </si>
  <si>
    <t>TOWER T272 HOTS-RCTS   220KV</t>
  </si>
  <si>
    <t>T273 HOTS-RCTS  220KV</t>
  </si>
  <si>
    <t>TL-HORCEX-HORC273-0000065448</t>
  </si>
  <si>
    <t>TOWER T273 HOTS-RCTS   220KV</t>
  </si>
  <si>
    <t>T274 HOTS-RCTS  220KV</t>
  </si>
  <si>
    <t>TL-HORCEX-HORC274-0000065450</t>
  </si>
  <si>
    <t>TOWER T274 HOTS-RCTS   220KV</t>
  </si>
  <si>
    <t>T275 HOTS-RCTS  220KV</t>
  </si>
  <si>
    <t>TL-HORCEX-HORC275-0000065452</t>
  </si>
  <si>
    <t>TOWER T275 HOTS-RCTS   220KV</t>
  </si>
  <si>
    <t>T276 HOTS-RCTS  220KV</t>
  </si>
  <si>
    <t>TL-HORCEX-HORC276-0000065454</t>
  </si>
  <si>
    <t>TOWER T276 HOTS-RCTS   220KV</t>
  </si>
  <si>
    <t>T277 HOTS-RCTS  220KV</t>
  </si>
  <si>
    <t>TL-HORCEX-HORC277-0000065456</t>
  </si>
  <si>
    <t>TOWER T277 HOTS-RCTS   220KV</t>
  </si>
  <si>
    <t>T278 HOTS-RCTS  220KV</t>
  </si>
  <si>
    <t>TL-HORCEX-HORC278-0000065458</t>
  </si>
  <si>
    <t>TOWER T278 HOTS-RCTS   220KV</t>
  </si>
  <si>
    <t>T279 HOTS-RCTS  220KV</t>
  </si>
  <si>
    <t>TL-HORCEX-HORC279-0000065460</t>
  </si>
  <si>
    <t>TOWER T279 HOTS-RCTS   220KV</t>
  </si>
  <si>
    <t>T292 HOTS-RCTS  220KV</t>
  </si>
  <si>
    <t xml:space="preserve">T292 </t>
  </si>
  <si>
    <t>TL-HORCEX-HORC292-0000065485</t>
  </si>
  <si>
    <t>TOWER T292 HOTS-RCTS   220KV</t>
  </si>
  <si>
    <t>T293 HOTS-RCTS  220KV</t>
  </si>
  <si>
    <t xml:space="preserve">T293 </t>
  </si>
  <si>
    <t>TL-HORCEX-HORC293-0000065487</t>
  </si>
  <si>
    <t>TOWER T293 HOTS-RCTS   220KV</t>
  </si>
  <si>
    <t>T294 HOTS-RCTS  220KV</t>
  </si>
  <si>
    <t xml:space="preserve">T294 </t>
  </si>
  <si>
    <t>TL-HORCEX-HORC294-0000065489</t>
  </si>
  <si>
    <t>TOWER T294 HOTS-RCTS   220KV</t>
  </si>
  <si>
    <t>T295 HOTS-RCTS  220KV</t>
  </si>
  <si>
    <t xml:space="preserve">T295 </t>
  </si>
  <si>
    <t>TL-HORCEX-HORC295-0000065491</t>
  </si>
  <si>
    <t>TOWER T295 HOTS-RCTS   220KV</t>
  </si>
  <si>
    <t>T296 HOTS-RCTS  220KV</t>
  </si>
  <si>
    <t xml:space="preserve">T296 </t>
  </si>
  <si>
    <t>TL-HORCEX-HORC296-0000065493</t>
  </si>
  <si>
    <t>TOWER T296 HOTS-RCTS   220KV</t>
  </si>
  <si>
    <t>T297 HOTS-RCTS  220KV</t>
  </si>
  <si>
    <t xml:space="preserve">T297 </t>
  </si>
  <si>
    <t>TL-HORCEX-HORC297-0000065495</t>
  </si>
  <si>
    <t>TOWER T297 HOTS-RCTS   220KV</t>
  </si>
  <si>
    <t>T298 HOTS-RCTS  220KV</t>
  </si>
  <si>
    <t xml:space="preserve">T298 </t>
  </si>
  <si>
    <t>TL-HORCEX-HORC298-0000065497</t>
  </si>
  <si>
    <t>TOWER T298 HOTS-RCTS   220KV</t>
  </si>
  <si>
    <t>T299 HOTS-RCTS  220KV</t>
  </si>
  <si>
    <t xml:space="preserve">T299 </t>
  </si>
  <si>
    <t>TL-HORCEX-HORC299-0000065499</t>
  </si>
  <si>
    <t>TOWER T299 HOTS-RCTS   220KV</t>
  </si>
  <si>
    <t>T300 HOTS-RCTS  220KV</t>
  </si>
  <si>
    <t xml:space="preserve">T300 </t>
  </si>
  <si>
    <t>TL-HORCEX-HORC300-0000065501</t>
  </si>
  <si>
    <t>TOWER T300 HOTS-RCTS   220KV</t>
  </si>
  <si>
    <t>T301 HOTS-RCTS  220KV</t>
  </si>
  <si>
    <t xml:space="preserve">T301 </t>
  </si>
  <si>
    <t>TL-HORCEX-HORC301-0000065503</t>
  </si>
  <si>
    <t>TOWER T301 HOTS-RCTS   220KV</t>
  </si>
  <si>
    <t>T302 HOTS-RCTS  220KV</t>
  </si>
  <si>
    <t xml:space="preserve">T302 </t>
  </si>
  <si>
    <t>TL-HORCEX-HORC302-0000065505</t>
  </si>
  <si>
    <t>TOWER T302 HOTS-RCTS   220KV</t>
  </si>
  <si>
    <t>T303 HOTS-RCTS  220KV</t>
  </si>
  <si>
    <t xml:space="preserve">T303 </t>
  </si>
  <si>
    <t>TL-HORCEX-HORC303-0000065507</t>
  </si>
  <si>
    <t>TOWER T303 HOTS-RCTS   220KV</t>
  </si>
  <si>
    <t>T304 HOTS-RCTS  220KV</t>
  </si>
  <si>
    <t xml:space="preserve">T304 </t>
  </si>
  <si>
    <t>TL-HORCEX-HORC304-0000065509</t>
  </si>
  <si>
    <t>TOWER T304 HOTS-RCTS   220KV</t>
  </si>
  <si>
    <t>T305 HOTS-RCTS  220KV</t>
  </si>
  <si>
    <t xml:space="preserve">T305 </t>
  </si>
  <si>
    <t>TL-HORCEX-HORC305-0000065511</t>
  </si>
  <si>
    <t>TOWER T305 HOTS-RCTS   220KV</t>
  </si>
  <si>
    <t>T306 HOTS-RCTS  220KV</t>
  </si>
  <si>
    <t xml:space="preserve">T306 </t>
  </si>
  <si>
    <t>TL-HORCEX-HORC306-0000065513</t>
  </si>
  <si>
    <t>TOWER T306 HOTS-RCTS   220KV</t>
  </si>
  <si>
    <t>T307 HOTS-RCTS  220KV</t>
  </si>
  <si>
    <t xml:space="preserve">T307 </t>
  </si>
  <si>
    <t>TL-HORCEX-HORC307-0000065515</t>
  </si>
  <si>
    <t>TOWER T307 HOTS-RCTS   220KV</t>
  </si>
  <si>
    <t>T308 HOTS-RCTS  220KV</t>
  </si>
  <si>
    <t xml:space="preserve">T308 </t>
  </si>
  <si>
    <t>TL-HORCEX-HORC308-0000065517</t>
  </si>
  <si>
    <t>TOWER T308 HOTS-RCTS   220KV</t>
  </si>
  <si>
    <t>T309 HOTS-RCTS  220KV</t>
  </si>
  <si>
    <t xml:space="preserve">T309 </t>
  </si>
  <si>
    <t>TL-HORCEX-HORC309-0000065519</t>
  </si>
  <si>
    <t>TOWER T309 HOTS-RCTS   220KV</t>
  </si>
  <si>
    <t>T310 HOTS-RCTS  220KV</t>
  </si>
  <si>
    <t xml:space="preserve">T310 </t>
  </si>
  <si>
    <t>TL-HORCEX-HORC310-0000065521</t>
  </si>
  <si>
    <t>TOWER T310 HOTS-RCTS   220KV</t>
  </si>
  <si>
    <t>T311 HOTS-RCTS  220KV</t>
  </si>
  <si>
    <t xml:space="preserve">T311 </t>
  </si>
  <si>
    <t>TL-HORCEX-HORC311-0000065523</t>
  </si>
  <si>
    <t>TOWER T311 HOTS-RCTS   220KV</t>
  </si>
  <si>
    <t>T312 HOTS-RCTS  220KV</t>
  </si>
  <si>
    <t xml:space="preserve">T312 </t>
  </si>
  <si>
    <t>TL-HORCEX-HORC312-0000065525</t>
  </si>
  <si>
    <t>TOWER T312 HOTS-RCTS   220KV</t>
  </si>
  <si>
    <t>T313 HOTS-RCTS  220KV</t>
  </si>
  <si>
    <t xml:space="preserve">T313 </t>
  </si>
  <si>
    <t>TL-HORCEX-HORC313-0000065527</t>
  </si>
  <si>
    <t>TOWER T313 HOTS-RCTS   220KV</t>
  </si>
  <si>
    <t>T314 HOTS-RCTS  220KV</t>
  </si>
  <si>
    <t xml:space="preserve">T314 </t>
  </si>
  <si>
    <t>TL-HORCEX-HORC314-0000065529</t>
  </si>
  <si>
    <t>TOWER T314 HOTS-RCTS   220KV</t>
  </si>
  <si>
    <t>T315 HOTS-RCTS  220KV</t>
  </si>
  <si>
    <t>TL-HORCEX-HORC315-0000065531</t>
  </si>
  <si>
    <t>TOWER T315 HOTS-RCTS   220KV</t>
  </si>
  <si>
    <t>T316 HOTS-RCTS  220KV</t>
  </si>
  <si>
    <t>TL-HORCEX-HORC316-0000065533</t>
  </si>
  <si>
    <t>TOWER T316 HOTS-RCTS   220KV</t>
  </si>
  <si>
    <t>T317 HOTS-RCTS  220KV</t>
  </si>
  <si>
    <t>TL-HORCEX-HORC317-0000065535</t>
  </si>
  <si>
    <t>TOWER T317 HOTS-RCTS   220KV</t>
  </si>
  <si>
    <t>T318 HOTS-RCTS  220KV</t>
  </si>
  <si>
    <t>TL-HORCEX-HORC318-0000065537</t>
  </si>
  <si>
    <t>TOWER T318 HOTS-RCTS   220KV</t>
  </si>
  <si>
    <t>T319 HOTS-RCTS  220KV</t>
  </si>
  <si>
    <t>TL-HORCEX-HORC319-0000065539</t>
  </si>
  <si>
    <t>TOWER T319 HOTS-RCTS   220KV</t>
  </si>
  <si>
    <t>T320 HOTS-RCTS  220KV</t>
  </si>
  <si>
    <t>TL-HORCEX-HORC320-0000065541</t>
  </si>
  <si>
    <t>TOWER T320 HOTS-RCTS   220KV</t>
  </si>
  <si>
    <t>T321 HOTS-RCTS  220KV</t>
  </si>
  <si>
    <t>TL-HORCEX-HORC321-0000065543</t>
  </si>
  <si>
    <t>TOWER T321 HOTS-RCTS   220KV</t>
  </si>
  <si>
    <t>T322 HOTS-RCTS  220KV</t>
  </si>
  <si>
    <t xml:space="preserve">T322 </t>
  </si>
  <si>
    <t>TL-HORCEX-HORC322-0000065545</t>
  </si>
  <si>
    <t>TOWER T322 HOTS-RCTS   220KV</t>
  </si>
  <si>
    <t>T323 HOTS-RCTS  220KV</t>
  </si>
  <si>
    <t xml:space="preserve">T323 </t>
  </si>
  <si>
    <t>TL-HORCEX-HORC323-0000065547</t>
  </si>
  <si>
    <t>TOWER T323 HOTS-RCTS   220KV</t>
  </si>
  <si>
    <t>T324 HOTS-RCTS  220KV</t>
  </si>
  <si>
    <t xml:space="preserve">T324 </t>
  </si>
  <si>
    <t>TL-HORCEX-HORC324-0000065549</t>
  </si>
  <si>
    <t>TOWER T324 HOTS-RCTS   220KV</t>
  </si>
  <si>
    <t>T325 HOTS-RCTS  220KV</t>
  </si>
  <si>
    <t xml:space="preserve">T325 </t>
  </si>
  <si>
    <t>TL-HORCEX-HORC325-0000065551</t>
  </si>
  <si>
    <t>TOWER T325 HOTS-RCTS   220KV</t>
  </si>
  <si>
    <t>T326 HOTS-RCTS  220KV</t>
  </si>
  <si>
    <t xml:space="preserve">T326 </t>
  </si>
  <si>
    <t>TL-HORCEX-HORC326-0000065553</t>
  </si>
  <si>
    <t>TOWER T326 HOTS-RCTS   220KV</t>
  </si>
  <si>
    <t>T339 HOTS-RCTS  220KV</t>
  </si>
  <si>
    <t xml:space="preserve">T339 </t>
  </si>
  <si>
    <t>TL-HORCEX-HORC339-0000065579</t>
  </si>
  <si>
    <t>TOWER T339 HOTS-RCTS   220KV</t>
  </si>
  <si>
    <t>T340 HOTS-RCTS  220KV</t>
  </si>
  <si>
    <t xml:space="preserve">T340 </t>
  </si>
  <si>
    <t>TL-HORCEX-HORC340-0000065581</t>
  </si>
  <si>
    <t>TOWER T340 HOTS-RCTS   220KV</t>
  </si>
  <si>
    <t>T341 HOTS-RCTS  220KV</t>
  </si>
  <si>
    <t xml:space="preserve">T341 </t>
  </si>
  <si>
    <t>TL-HORCEX-HORC341-0000065583</t>
  </si>
  <si>
    <t>TOWER T341 HOTS-RCTS   220KV</t>
  </si>
  <si>
    <t>T342 HOTS-RCTS  220KV</t>
  </si>
  <si>
    <t xml:space="preserve">T342 </t>
  </si>
  <si>
    <t>TL-HORCEX-HORC342-0000065585</t>
  </si>
  <si>
    <t>TOWER T342 HOTS-RCTS   220KV</t>
  </si>
  <si>
    <t>T343 HOTS-RCTS  220KV</t>
  </si>
  <si>
    <t xml:space="preserve">T343 </t>
  </si>
  <si>
    <t>TL-HORCEX-HORC343-0000065587</t>
  </si>
  <si>
    <t>TOWER T343 HOTS-RCTS   220KV</t>
  </si>
  <si>
    <t>T344 HOTS-RCTS  220KV</t>
  </si>
  <si>
    <t xml:space="preserve">T344 </t>
  </si>
  <si>
    <t>TL-HORCEX-HORC344-0000065589</t>
  </si>
  <si>
    <t>TOWER T344 HOTS-RCTS   220KV</t>
  </si>
  <si>
    <t>T345 HOTS-RCTS  220KV</t>
  </si>
  <si>
    <t xml:space="preserve">T345 </t>
  </si>
  <si>
    <t>TL-HORCEX-HORC345-0000065591</t>
  </si>
  <si>
    <t>TOWER T345 HOTS-RCTS   220KV</t>
  </si>
  <si>
    <t>T346 HOTS-RCTS  220KV</t>
  </si>
  <si>
    <t xml:space="preserve">T346 </t>
  </si>
  <si>
    <t>TL-HORCEX-HORC346-0000065593</t>
  </si>
  <si>
    <t>TOWER T346 HOTS-RCTS   220KV</t>
  </si>
  <si>
    <t>T347 HOTS-RCTS  220KV</t>
  </si>
  <si>
    <t xml:space="preserve">T347 </t>
  </si>
  <si>
    <t>TL-HORCEX-HORC347-0000065595</t>
  </si>
  <si>
    <t>TOWER T347 HOTS-RCTS   220KV</t>
  </si>
  <si>
    <t>T348 HOTS-RCTS  220KV</t>
  </si>
  <si>
    <t xml:space="preserve">T348 </t>
  </si>
  <si>
    <t>TL-HORCEX-HORC348-0000065597</t>
  </si>
  <si>
    <t>TOWER T348 HOTS-RCTS   220KV</t>
  </si>
  <si>
    <t>T349 HOTS-RCTS  220KV</t>
  </si>
  <si>
    <t xml:space="preserve">T349 </t>
  </si>
  <si>
    <t>TL-HORCEX-HORC349-0000065599</t>
  </si>
  <si>
    <t>TOWER T349 HOTS-RCTS   220KV</t>
  </si>
  <si>
    <t>T350 HOTS-RCTS  220KV</t>
  </si>
  <si>
    <t xml:space="preserve">T350 </t>
  </si>
  <si>
    <t>TL-HORCEX-HORC350-0000065601</t>
  </si>
  <si>
    <t>TOWER T350 HOTS-RCTS   220KV</t>
  </si>
  <si>
    <t>T351 HOTS-RCTS  220KV</t>
  </si>
  <si>
    <t xml:space="preserve">T351 </t>
  </si>
  <si>
    <t>TL-HORCEX-HORC351-0000065603</t>
  </si>
  <si>
    <t>TOWER T351 HOTS-RCTS   220KV</t>
  </si>
  <si>
    <t>T352 HOTS-RCTS  220KV</t>
  </si>
  <si>
    <t xml:space="preserve">T352 </t>
  </si>
  <si>
    <t>TL-HORCEX-HORC352-0000065605</t>
  </si>
  <si>
    <t>TOWER T352 HOTS-RCTS   220KV</t>
  </si>
  <si>
    <t>T353 HOTS-RCTS  220KV</t>
  </si>
  <si>
    <t xml:space="preserve">T353 </t>
  </si>
  <si>
    <t>TL-HORCEX-HORC353-0000065607</t>
  </si>
  <si>
    <t>TOWER T353 HOTS-RCTS   220KV</t>
  </si>
  <si>
    <t>T354 HOTS-RCTS  220KV</t>
  </si>
  <si>
    <t>TL-HORCEX-HORC354-0000065609</t>
  </si>
  <si>
    <t>TOWER T354 HOTS-RCTS   220KV</t>
  </si>
  <si>
    <t>T355 HOTS-RCTS  220KV</t>
  </si>
  <si>
    <t>TL-HORCEX-HORC355-0000065611</t>
  </si>
  <si>
    <t>TOWER T355 HOTS-RCTS   220KV</t>
  </si>
  <si>
    <t>T369 HOTS-RCTS  220KV</t>
  </si>
  <si>
    <t>TL-HORCEX-HORC369-0000065639</t>
  </si>
  <si>
    <t>TOWER T369 HOTS-RCTS   220KV</t>
  </si>
  <si>
    <t>T370 HOTS-RCTS  220KV</t>
  </si>
  <si>
    <t>TL-HORCEX-HORC370-0000065641</t>
  </si>
  <si>
    <t>TOWER T370 HOTS-RCTS   220KV</t>
  </si>
  <si>
    <t>T371 HOTS-RCTS  220KV</t>
  </si>
  <si>
    <t>TL-HORCEX-HORC371-0000065643</t>
  </si>
  <si>
    <t>TOWER T371 HOTS-RCTS   220KV</t>
  </si>
  <si>
    <t>T372 HOTS-RCTS  220KV</t>
  </si>
  <si>
    <t>TL-HORCEX-HORC372-0000065645</t>
  </si>
  <si>
    <t>TOWER T372 HOTS-RCTS   220KV</t>
  </si>
  <si>
    <t>T373 HOTS-RCTS  220KV</t>
  </si>
  <si>
    <t>TL-HORCEX-HORC373-0000065647</t>
  </si>
  <si>
    <t>TOWER T373 HOTS-RCTS   220KV</t>
  </si>
  <si>
    <t>T374 HOTS-RCTS  220KV</t>
  </si>
  <si>
    <t>TL-HORCEX-HORC374-0000065649</t>
  </si>
  <si>
    <t>TOWER T374 HOTS-RCTS   220KV</t>
  </si>
  <si>
    <t>T375 HOTS-RCTS  220KV</t>
  </si>
  <si>
    <t>TL-HORCEX-HORC375-0000065651</t>
  </si>
  <si>
    <t>TOWER T375 HOTS-RCTS   220KV</t>
  </si>
  <si>
    <t>T376 HOTS-RCTS  220KV</t>
  </si>
  <si>
    <t>TL-HORCEX-HORC376-0000065653</t>
  </si>
  <si>
    <t>TOWER T376 HOTS-RCTS   220KV</t>
  </si>
  <si>
    <t>T377 HOTS-RCTS  220KV</t>
  </si>
  <si>
    <t>TL-HORCEX-HORC377-0000065655</t>
  </si>
  <si>
    <t>TOWER T377 HOTS-RCTS   220KV</t>
  </si>
  <si>
    <t>T378 HOTS-RCTS  220KV</t>
  </si>
  <si>
    <t>TL-HORCEX-HORC378-0000065657</t>
  </si>
  <si>
    <t>TOWER T378 HOTS-RCTS   220KV</t>
  </si>
  <si>
    <t>T379 HOTS-RCTS  220KV</t>
  </si>
  <si>
    <t>TL-HORCEX-HORC379-0000065659</t>
  </si>
  <si>
    <t>TOWER T379 HOTS-RCTS   220KV</t>
  </si>
  <si>
    <t>T380 HOTS-RCTS  220KV</t>
  </si>
  <si>
    <t xml:space="preserve">T380 </t>
  </si>
  <si>
    <t>TL-HORCEX-HORC380-0000065661</t>
  </si>
  <si>
    <t>TOWER T380 HOTS-RCTS   220KV</t>
  </si>
  <si>
    <t>T381 HOTS-RCTS  220KV</t>
  </si>
  <si>
    <t xml:space="preserve">T381 </t>
  </si>
  <si>
    <t>TL-HORCEX-HORC381-0000065663</t>
  </si>
  <si>
    <t>TOWER T381 HOTS-RCTS   220KV</t>
  </si>
  <si>
    <t>T382 HOTS-RCTS  220KV</t>
  </si>
  <si>
    <t>TL-HORCEX-HORC382-0000065665</t>
  </si>
  <si>
    <t>TOWER T382 HOTS-RCTS   220KV</t>
  </si>
  <si>
    <t>T383 HOTS-RCTS  220KV</t>
  </si>
  <si>
    <t>TL-HORCEX-HORC383-0000065667</t>
  </si>
  <si>
    <t>TOWER T383 HOTS-RCTS   220KV</t>
  </si>
  <si>
    <t>T384 HOTS-RCTS  220KV</t>
  </si>
  <si>
    <t>TL-HORCEX-HORC384-0000065669</t>
  </si>
  <si>
    <t>TOWER T384 HOTS-RCTS   220KV</t>
  </si>
  <si>
    <t>T385 HOTS-RCTS  220KV</t>
  </si>
  <si>
    <t>TL-HORCEX-HORC385-0000065671</t>
  </si>
  <si>
    <t>TOWER T385 HOTS-RCTS   220KV</t>
  </si>
  <si>
    <t>T386 HOTS-RCTS  220KV</t>
  </si>
  <si>
    <t>TL-HORCEX-HORC386-0000101097</t>
  </si>
  <si>
    <t>TOWER T386 HOTS-RCTS   220KV</t>
  </si>
  <si>
    <t>T387 HOTS-RCTS  220KV</t>
  </si>
  <si>
    <t>TL-HORCEX-HORC387-0000101101</t>
  </si>
  <si>
    <t>TOWER T387 HOTS-RCTS   220KV</t>
  </si>
  <si>
    <t>T388 HOTS-RCTS  220KV</t>
  </si>
  <si>
    <t>TL-HORCEX-HORC388-0000101106</t>
  </si>
  <si>
    <t>TOWER T388 HOTS-RCTS   220KV</t>
  </si>
  <si>
    <t>T389 HOTS-RCTS  220KV</t>
  </si>
  <si>
    <t>TL-HORCEX-HORC389-0000101111</t>
  </si>
  <si>
    <t>TOWER T389 HOTS-RCTS   220KV</t>
  </si>
  <si>
    <t>T390 HOTS-RCTS  220KV</t>
  </si>
  <si>
    <t>TL-HORCEX-HORC390-0000101116</t>
  </si>
  <si>
    <t>TOWER T390 HOTS-RCTS   220KV</t>
  </si>
  <si>
    <t>T391 HOTS-RCTS  220KV</t>
  </si>
  <si>
    <t>TL-HORCEX-HORC391-0000101120</t>
  </si>
  <si>
    <t>TOWER T391 HOTS-RCTS   220KV</t>
  </si>
  <si>
    <t>T392 HOTS-RCTS  220KV</t>
  </si>
  <si>
    <t>TL-HORCEX-HORC392-0000101125</t>
  </si>
  <si>
    <t>TOWER T392 HOTS-RCTS   220KV</t>
  </si>
  <si>
    <t>T393 HOTS-RCTS  220KV</t>
  </si>
  <si>
    <t>TL-HORCEX-HORC393-0000101129</t>
  </si>
  <si>
    <t>TOWER T393 HOTS-RCTS   220KV</t>
  </si>
  <si>
    <t>T394 HOTS-RCTS  220KV</t>
  </si>
  <si>
    <t xml:space="preserve">T394 </t>
  </si>
  <si>
    <t>TL-HORCEX-HORC394-0000101134</t>
  </si>
  <si>
    <t>TOWER T394 HOTS-RCTS   220KV</t>
  </si>
  <si>
    <t>T395 HOTS-RCTS  220KV</t>
  </si>
  <si>
    <t xml:space="preserve">T395 </t>
  </si>
  <si>
    <t>TL-HORCEX-HORC395-0000101139</t>
  </si>
  <si>
    <t>TOWER T395 HOTS-RCTS   220KV</t>
  </si>
  <si>
    <t>T396 HOTS-RCTS  220KV</t>
  </si>
  <si>
    <t xml:space="preserve">T396 </t>
  </si>
  <si>
    <t>TL-HORCEX-HORC396-0000101144</t>
  </si>
  <si>
    <t>TOWER T396 HOTS-RCTS   220KV</t>
  </si>
  <si>
    <t>T397 HOTS-RCTS  220KV</t>
  </si>
  <si>
    <t>TL-HORCEX-HORC397-0000101148</t>
  </si>
  <si>
    <t>TOWER T397 HOTS-RCTS   220KV</t>
  </si>
  <si>
    <t>T398 HOTS-RCTS  220KV</t>
  </si>
  <si>
    <t>TL-HORCEX-HORC398-0000101153</t>
  </si>
  <si>
    <t>TOWER T398 HOTS-RCTS   220KV</t>
  </si>
  <si>
    <t>T399 HOTS-RCTS  220KV</t>
  </si>
  <si>
    <t>TL-HORCEX-HORC399-0000101158</t>
  </si>
  <si>
    <t>TOWER T399 HOTS-RCTS   220KV</t>
  </si>
  <si>
    <t>T400 HOTS-RCTS  220KV</t>
  </si>
  <si>
    <t>TL-HORCEX-HORC400-0000101163</t>
  </si>
  <si>
    <t>TOWER T400 HOTS-RCTS   220KV</t>
  </si>
  <si>
    <t>T401 HOTS-RCTS  220KV</t>
  </si>
  <si>
    <t>TL-HORCEX-HORC401-0000101168</t>
  </si>
  <si>
    <t>TOWER T401 HOTS-RCTS   220KV</t>
  </si>
  <si>
    <t>T402 HOTS-RCTS  220KV</t>
  </si>
  <si>
    <t>TL-HORCEX-HORC402-0000101172</t>
  </si>
  <si>
    <t>TOWER T402 HOTS-RCTS   220KV</t>
  </si>
  <si>
    <t>T403 HOTS-RCTS  220KV</t>
  </si>
  <si>
    <t xml:space="preserve">T403 </t>
  </si>
  <si>
    <t>TL-HORCEX-HORC403-0000101177</t>
  </si>
  <si>
    <t>TOWER T403 HOTS-RCTS   220KV</t>
  </si>
  <si>
    <t>T404 HOTS-RCTS  220KV</t>
  </si>
  <si>
    <t xml:space="preserve">T404 </t>
  </si>
  <si>
    <t>TL-HORCEX-HORC404-0000101182</t>
  </si>
  <si>
    <t>TOWER T404 HOTS-RCTS   220KV</t>
  </si>
  <si>
    <t>T405 HOTS-RCTS  220KV</t>
  </si>
  <si>
    <t xml:space="preserve">T405 </t>
  </si>
  <si>
    <t>TL-HORCEX-HORC405-0000101187</t>
  </si>
  <si>
    <t>TOWER T405 HOTS-RCTS   220KV</t>
  </si>
  <si>
    <t>T406 HOTS-RCTS  220KV</t>
  </si>
  <si>
    <t xml:space="preserve">T406 </t>
  </si>
  <si>
    <t>TL-HORCEX-HORC406-0000101192</t>
  </si>
  <si>
    <t>TOWER T406 HOTS-RCTS   220KV</t>
  </si>
  <si>
    <t>T407 HOTS-RCTS  220KV</t>
  </si>
  <si>
    <t xml:space="preserve">T407 </t>
  </si>
  <si>
    <t>TL-HORCEX-HORC407-0000101196</t>
  </si>
  <si>
    <t>TOWER T407 HOTS-RCTS   220KV</t>
  </si>
  <si>
    <t>T408 HOTS-RCTS  220KV</t>
  </si>
  <si>
    <t>TL-HORCEX-HORC408-0000101201</t>
  </si>
  <si>
    <t>TOWER T408 HOTS-RCTS   220KV</t>
  </si>
  <si>
    <t>T409 HOTS-RCTS  220KV</t>
  </si>
  <si>
    <t>TL-HORCEX-HORC409-0000101206</t>
  </si>
  <si>
    <t>TOWER T409 HOTS-RCTS   220KV</t>
  </si>
  <si>
    <t>T410 HOTS-RCTS  220KV</t>
  </si>
  <si>
    <t>TL-HORCEX-HORC410-0000101211</t>
  </si>
  <si>
    <t>TOWER T410 HOTS-RCTS   220KV</t>
  </si>
  <si>
    <t>T411 HOTS-RCTS  220KV</t>
  </si>
  <si>
    <t>TL-HORCEX-HORC411-0000101216</t>
  </si>
  <si>
    <t>TOWER T411 HOTS-RCTS   220KV</t>
  </si>
  <si>
    <t>T412 HOTS-RCTS  220KV</t>
  </si>
  <si>
    <t>TL-HORCEX-HORC412-0000101221</t>
  </si>
  <si>
    <t>TOWER T412 HOTS-RCTS   220KV</t>
  </si>
  <si>
    <t>T413 HOTS-RCTS  220KV</t>
  </si>
  <si>
    <t>TL-HORCEX-HORC413-0000101226</t>
  </si>
  <si>
    <t>TOWER T413 HOTS-RCTS   220KV</t>
  </si>
  <si>
    <t>T414 HOTS-RCTS  220KV</t>
  </si>
  <si>
    <t>TL-HORCEX-HORC414-0000101231</t>
  </si>
  <si>
    <t>TOWER T414 HOTS-RCTS   220KV</t>
  </si>
  <si>
    <t>T415 HOTS-RCTS  220KV</t>
  </si>
  <si>
    <t>TL-HORCEX-HORC415-0000101236</t>
  </si>
  <si>
    <t>TOWER T415 HOTS-RCTS   220KV</t>
  </si>
  <si>
    <t>T416 HOTS-RCTS  220KV</t>
  </si>
  <si>
    <t>TL-HORCEX-HORC416-0000101241</t>
  </si>
  <si>
    <t>TOWER T416 HOTS-RCTS   220KV</t>
  </si>
  <si>
    <t>T417 HOTS-RCTS  220KV</t>
  </si>
  <si>
    <t>TL-HORCEX-HORC417-0000101245</t>
  </si>
  <si>
    <t>TOWER T417 HOTS-RCTS   220KV</t>
  </si>
  <si>
    <t>T418 HOTS-RCTS  220KV</t>
  </si>
  <si>
    <t>TL-HORCEX-HORC418-0000101250</t>
  </si>
  <si>
    <t>TOWER T418 HOTS-RCTS   220KV</t>
  </si>
  <si>
    <t>T419 HOTS-RCTS  220KV</t>
  </si>
  <si>
    <t>TL-HORCEX-HORC419-0000101255</t>
  </si>
  <si>
    <t>TOWER T419 HOTS-RCTS   220KV</t>
  </si>
  <si>
    <t>T420 HOTS-RCTS  220KV</t>
  </si>
  <si>
    <t>TL-HORCEX-HORC420-0000101260</t>
  </si>
  <si>
    <t>TOWER T420 HOTS-RCTS   220KV</t>
  </si>
  <si>
    <t>T421 HOTS-RCTS  220KV</t>
  </si>
  <si>
    <t>TL-HORCEX-HORC421-0000101265</t>
  </si>
  <si>
    <t>TOWER T421 HOTS-RCTS   220KV</t>
  </si>
  <si>
    <t>T422 HOTS-RCTS  220KV</t>
  </si>
  <si>
    <t>TL-HORCEX-HORC422-0000101270</t>
  </si>
  <si>
    <t>TOWER T422 HOTS-RCTS   220KV</t>
  </si>
  <si>
    <t>T423 HOTS-RCTS  220KV</t>
  </si>
  <si>
    <t>TL-HORCEX-HORC423-0000101274</t>
  </si>
  <si>
    <t>TOWER T423 HOTS-RCTS   220KV</t>
  </si>
  <si>
    <t>T424 HOTS-RCTS  220KV</t>
  </si>
  <si>
    <t>TL-HORCEX-HORC424-0000101279</t>
  </si>
  <si>
    <t>TOWER T424 HOTS-RCTS   220KV</t>
  </si>
  <si>
    <t>T425 HOTS-RCTS  220KV</t>
  </si>
  <si>
    <t>TL-HORCEX-HORC425-0000101284</t>
  </si>
  <si>
    <t>TOWER T425 HOTS-RCTS   220KV</t>
  </si>
  <si>
    <t>T426 HOTS-RCTS  220KV</t>
  </si>
  <si>
    <t>TL-HORCEX-HORC426-0000101289</t>
  </si>
  <si>
    <t>TOWER T426 HOTS-RCTS   220KV</t>
  </si>
  <si>
    <t>T427 HOTS-RCTS  220KV</t>
  </si>
  <si>
    <t>TL-HORCEX-HORC427-0000101294</t>
  </si>
  <si>
    <t>TOWER T427 HOTS-RCTS   220KV</t>
  </si>
  <si>
    <t>T428 HOTS-RCTS  220KV</t>
  </si>
  <si>
    <t>TL-HORCEX-HORC428-0000101299</t>
  </si>
  <si>
    <t>TOWER T428 HOTS-RCTS   220KV</t>
  </si>
  <si>
    <t>T429 HOTS-RCTS  220KV</t>
  </si>
  <si>
    <t>TL-HORCEX-HORC429-0000101304</t>
  </si>
  <si>
    <t>TOWER T429 HOTS-RCTS   220KV</t>
  </si>
  <si>
    <t>T430 HOTS-RCTS  220KV</t>
  </si>
  <si>
    <t>TL-HORCEX-HORC430-0000101308</t>
  </si>
  <si>
    <t>TOWER T430 HOTS-RCTS   220KV</t>
  </si>
  <si>
    <t>T431 HOTS-RCTS  220KV</t>
  </si>
  <si>
    <t>TL-HORCEX-HORC431-0000101313</t>
  </si>
  <si>
    <t>TOWER T431 HOTS-RCTS   220KV</t>
  </si>
  <si>
    <t>T432 HOTS-RCTS  220KV</t>
  </si>
  <si>
    <t>TL-HORCEX-HORC432-0000101318</t>
  </si>
  <si>
    <t>TOWER T432 HOTS-RCTS   220KV</t>
  </si>
  <si>
    <t>T433 HOTS-RCTS  220KV</t>
  </si>
  <si>
    <t>TL-HORCEX-HORC433-0000101323</t>
  </si>
  <si>
    <t>TOWER T433 HOTS-RCTS   220KV</t>
  </si>
  <si>
    <t>T434 HOTS-RCTS  220KV</t>
  </si>
  <si>
    <t>TL-HORCEX-HORC434-0000101327</t>
  </si>
  <si>
    <t>TOWER T434 HOTS-RCTS   220KV</t>
  </si>
  <si>
    <t>T435 HOTS-RCTS  220KV</t>
  </si>
  <si>
    <t>TL-HORCEX-HORC435-0000101332</t>
  </si>
  <si>
    <t>TOWER T435 HOTS-RCTS   220KV</t>
  </si>
  <si>
    <t>T436 HOTS-RCTS  220KV</t>
  </si>
  <si>
    <t>TL-HORCEX-HORC436-0000101337</t>
  </si>
  <si>
    <t>TOWER T436 HOTS-RCTS   220KV</t>
  </si>
  <si>
    <t>T437 HOTS-RCTS  220KV</t>
  </si>
  <si>
    <t>TL-HORCEX-HORC437-0000101342</t>
  </si>
  <si>
    <t>TOWER T437 HOTS-RCTS   220KV</t>
  </si>
  <si>
    <t>T438 HOTS-RCTS  220KV</t>
  </si>
  <si>
    <t>TL-HORCEX-HORC438-0000101347</t>
  </si>
  <si>
    <t>TOWER T438 HOTS-RCTS   220KV</t>
  </si>
  <si>
    <t>T439 HOTS-RCTS  220KV</t>
  </si>
  <si>
    <t xml:space="preserve">T439 </t>
  </si>
  <si>
    <t>TL-HORCEX-HORC439-0000101352</t>
  </si>
  <si>
    <t>TOWER T439 HOTS-RCTS   220KV</t>
  </si>
  <si>
    <t>T440 HOTS-RCTS  220KV</t>
  </si>
  <si>
    <t xml:space="preserve">T440 </t>
  </si>
  <si>
    <t>TL-HORCEX-HORC440-0000101356</t>
  </si>
  <si>
    <t>TOWER T440 HOTS-RCTS   220KV</t>
  </si>
  <si>
    <t>T441 HOTS-RCTS  220KV</t>
  </si>
  <si>
    <t xml:space="preserve">T441 </t>
  </si>
  <si>
    <t>TL-HORCEX-HORC441-0000101361</t>
  </si>
  <si>
    <t>TOWER T441 HOTS-RCTS   220KV</t>
  </si>
  <si>
    <t>T442 HOTS-RCTS  220KV</t>
  </si>
  <si>
    <t xml:space="preserve">T442 </t>
  </si>
  <si>
    <t>TL-HORCEX-HORC442-0000101366</t>
  </si>
  <si>
    <t>TOWER T442 HOTS-RCTS   220KV</t>
  </si>
  <si>
    <t>T443 HOTS-RCTS  220KV</t>
  </si>
  <si>
    <t xml:space="preserve">T443 </t>
  </si>
  <si>
    <t>TL-HORCEX-HORC443-0000101371</t>
  </si>
  <si>
    <t>TOWER T443 HOTS-RCTS   220KV</t>
  </si>
  <si>
    <t>T444 HOTS-RCTS  220KV</t>
  </si>
  <si>
    <t xml:space="preserve">T444 </t>
  </si>
  <si>
    <t>TL-HORCEX-HORC444-0000101376</t>
  </si>
  <si>
    <t>TOWER T444 HOTS-RCTS   220KV</t>
  </si>
  <si>
    <t>T445 HOTS-RCTS  220KV</t>
  </si>
  <si>
    <t xml:space="preserve">T445 </t>
  </si>
  <si>
    <t>TL-HORCEX-HORC445-0000101380</t>
  </si>
  <si>
    <t>TOWER T445 HOTS-RCTS   220KV</t>
  </si>
  <si>
    <t>T446 HOTS-RCTS  220KV</t>
  </si>
  <si>
    <t xml:space="preserve">T446 </t>
  </si>
  <si>
    <t>TL-HORCEX-HORC446-0000101385</t>
  </si>
  <si>
    <t>TOWER T446 HOTS-RCTS   220KV</t>
  </si>
  <si>
    <t>T447 HOTS-RCTS  220KV</t>
  </si>
  <si>
    <t xml:space="preserve">T447 </t>
  </si>
  <si>
    <t>TL-HORCEX-HORC447-0000101390</t>
  </si>
  <si>
    <t>TOWER T447 HOTS-RCTS   220KV</t>
  </si>
  <si>
    <t>T448 HOTS-RCTS  220KV</t>
  </si>
  <si>
    <t xml:space="preserve">T448 </t>
  </si>
  <si>
    <t>TL-HORCEX-HORC448-0000101395</t>
  </si>
  <si>
    <t>TOWER T448 HOTS-RCTS   220KV</t>
  </si>
  <si>
    <t>T449 HOTS-RCTS  220KV</t>
  </si>
  <si>
    <t xml:space="preserve">T449 </t>
  </si>
  <si>
    <t>TL-HORCEX-HORC449-0000101400</t>
  </si>
  <si>
    <t>TOWER T449 HOTS-RCTS   220KV</t>
  </si>
  <si>
    <t>T462 HOTS-RCTS  220KV</t>
  </si>
  <si>
    <t xml:space="preserve">T462 </t>
  </si>
  <si>
    <t>TL-HORCEX-HORC462-0000101462</t>
  </si>
  <si>
    <t>TOWER T462 HOTS-RCTS   220KV</t>
  </si>
  <si>
    <t>T463 HOTS-RCTS  220KV</t>
  </si>
  <si>
    <t xml:space="preserve">T463 </t>
  </si>
  <si>
    <t>TL-HORCEX-HORC463-0000101467</t>
  </si>
  <si>
    <t>TOWER T463 HOTS-RCTS   220KV</t>
  </si>
  <si>
    <t>T464 HOTS-RCTS  220KV</t>
  </si>
  <si>
    <t xml:space="preserve">T464 </t>
  </si>
  <si>
    <t>TL-HORCEX-HORC464-0000101472</t>
  </si>
  <si>
    <t>TOWER T464 HOTS-RCTS   220KV</t>
  </si>
  <si>
    <t>T465 HOTS-RCTS  220KV</t>
  </si>
  <si>
    <t xml:space="preserve">T465 </t>
  </si>
  <si>
    <t>TL-HORCEX-HORC465-0000101477</t>
  </si>
  <si>
    <t>TOWER T465 HOTS-RCTS   220KV</t>
  </si>
  <si>
    <t>T466 HOTS-RCTS  220KV</t>
  </si>
  <si>
    <t xml:space="preserve">T466 </t>
  </si>
  <si>
    <t>TL-HORCEX-HORC466-0000101481</t>
  </si>
  <si>
    <t>TOWER T466 HOTS-RCTS   220KV</t>
  </si>
  <si>
    <t>T467 HOTS-RCTS  220KV</t>
  </si>
  <si>
    <t xml:space="preserve">T467 </t>
  </si>
  <si>
    <t>TL-HORCEX-HORC467-0000101486</t>
  </si>
  <si>
    <t>TOWER T467 HOTS-RCTS   220KV</t>
  </si>
  <si>
    <t>T468 HOTS-RCTS  220KV</t>
  </si>
  <si>
    <t xml:space="preserve">T468 </t>
  </si>
  <si>
    <t>TL-HORCEX-HORC468-0000101491</t>
  </si>
  <si>
    <t>TOWER T468 HOTS-RCTS   220KV</t>
  </si>
  <si>
    <t>T469 HOTS-RCTS  220KV</t>
  </si>
  <si>
    <t xml:space="preserve">T469 </t>
  </si>
  <si>
    <t>TL-HORCEX-HORC469-0000101496</t>
  </si>
  <si>
    <t>TOWER T469 HOTS-RCTS   220KV</t>
  </si>
  <si>
    <t>T470 HOTS-RCTS  220KV</t>
  </si>
  <si>
    <t xml:space="preserve">T470 </t>
  </si>
  <si>
    <t>TL-HORCEX-HORC470-0000101501</t>
  </si>
  <si>
    <t>TOWER T470 HOTS-RCTS   220KV</t>
  </si>
  <si>
    <t>T471 HOTS-RCTS  220KV</t>
  </si>
  <si>
    <t xml:space="preserve">T471 </t>
  </si>
  <si>
    <t>TL-HORCEX-HORC471-0000101506</t>
  </si>
  <si>
    <t>TOWER T471 HOTS-RCTS   220KV</t>
  </si>
  <si>
    <t>T472 HOTS-RCTS  220KV</t>
  </si>
  <si>
    <t xml:space="preserve">T472 </t>
  </si>
  <si>
    <t>TL-HORCEX-HORC472-0000101510</t>
  </si>
  <si>
    <t>TOWER T472 HOTS-RCTS   220KV</t>
  </si>
  <si>
    <t>T473 HOTS-RCTS  220KV</t>
  </si>
  <si>
    <t xml:space="preserve">T473 </t>
  </si>
  <si>
    <t>TL-HORCEX-HORC473-0000101515</t>
  </si>
  <si>
    <t>TOWER T473 HOTS-RCTS   220KV</t>
  </si>
  <si>
    <t>T474 HOTS-RCTS  220KV</t>
  </si>
  <si>
    <t xml:space="preserve">T474 </t>
  </si>
  <si>
    <t>TL-HORCEX-HORC474-0000101520</t>
  </si>
  <si>
    <t>TOWER T474 HOTS-RCTS   220KV</t>
  </si>
  <si>
    <t>T475 HOTS-RCTS  220KV</t>
  </si>
  <si>
    <t xml:space="preserve">T475 </t>
  </si>
  <si>
    <t>TL-HORCEX-HORC475-0000101525</t>
  </si>
  <si>
    <t>TOWER T475 HOTS-RCTS   220KV</t>
  </si>
  <si>
    <t>T476 HOTS-RCTS  220KV</t>
  </si>
  <si>
    <t xml:space="preserve">T476 </t>
  </si>
  <si>
    <t>TL-HORCEX-HORC476-0000101530</t>
  </si>
  <si>
    <t>TOWER T476 HOTS-RCTS   220KV</t>
  </si>
  <si>
    <t>T477 HOTS-RCTS  220KV</t>
  </si>
  <si>
    <t xml:space="preserve">T477 </t>
  </si>
  <si>
    <t>TL-HORCEX-HORC477-0000101535</t>
  </si>
  <si>
    <t>TOWER T477 HOTS-RCTS   220KV</t>
  </si>
  <si>
    <t>T478 HOTS-RCTS  220KV</t>
  </si>
  <si>
    <t xml:space="preserve">T478 </t>
  </si>
  <si>
    <t>TL-HORCEX-HORC478-0000101539</t>
  </si>
  <si>
    <t>TOWER T478 HOTS-RCTS   220KV</t>
  </si>
  <si>
    <t>T479 HOTS-RCTS  220KV</t>
  </si>
  <si>
    <t xml:space="preserve">T479 </t>
  </si>
  <si>
    <t>TL-HORCEX-HORC479-0000101544</t>
  </si>
  <si>
    <t>TOWER T479 HOTS-RCTS   220KV</t>
  </si>
  <si>
    <t>T480 HOTS-RCTS  220KV</t>
  </si>
  <si>
    <t xml:space="preserve">T480 </t>
  </si>
  <si>
    <t>TL-HORCEX-HORC480-0000101549</t>
  </si>
  <si>
    <t>TOWER T480 HOTS-RCTS   220KV</t>
  </si>
  <si>
    <t>T481 HOTS-RCTS  220KV</t>
  </si>
  <si>
    <t xml:space="preserve">T481 </t>
  </si>
  <si>
    <t>TL-HORCEX-HORC481-0000101554</t>
  </si>
  <si>
    <t>TOWER T481 HOTS-RCTS   220KV</t>
  </si>
  <si>
    <t>T482 HOTS-RCTS  220KV</t>
  </si>
  <si>
    <t xml:space="preserve">T482 </t>
  </si>
  <si>
    <t>TL-HORCEX-HORC482-0000101559</t>
  </si>
  <si>
    <t>TOWER T482 HOTS-RCTS   220KV</t>
  </si>
  <si>
    <t>T483 HOTS-RCTS  220KV</t>
  </si>
  <si>
    <t xml:space="preserve">T483 </t>
  </si>
  <si>
    <t>TL-HORCEX-HORC483-0000101563</t>
  </si>
  <si>
    <t>TOWER T483 HOTS-RCTS   220KV</t>
  </si>
  <si>
    <t>T484 HOTS-RCTS  220KV</t>
  </si>
  <si>
    <t xml:space="preserve">T484 </t>
  </si>
  <si>
    <t>TL-HORCEX-HORC484-0000101568</t>
  </si>
  <si>
    <t>TOWER T484 HOTS-RCTS   220KV</t>
  </si>
  <si>
    <t>T485 HOTS-RCTS  220KV</t>
  </si>
  <si>
    <t xml:space="preserve">T485 </t>
  </si>
  <si>
    <t>TL-HORCEX-HORC485-0000101573</t>
  </si>
  <si>
    <t>TOWER T485 HOTS-RCTS   220KV</t>
  </si>
  <si>
    <t>T486 HOTS-RCTS  220KV</t>
  </si>
  <si>
    <t xml:space="preserve">T486 </t>
  </si>
  <si>
    <t>TL-HORCEX-HORC486-0000101578</t>
  </si>
  <si>
    <t>TOWER T486 HOTS-RCTS   220KV</t>
  </si>
  <si>
    <t>T487 HOTS-RCTS  220KV</t>
  </si>
  <si>
    <t xml:space="preserve">T487 </t>
  </si>
  <si>
    <t>TL-HORCEX-HORC487-0000101583</t>
  </si>
  <si>
    <t>TOWER T487 HOTS-RCTS   220KV</t>
  </si>
  <si>
    <t>T488 HOTS-RCTS  220KV</t>
  </si>
  <si>
    <t xml:space="preserve">T488 </t>
  </si>
  <si>
    <t>TL-HORCEX-HORC488-0000101587</t>
  </si>
  <si>
    <t>TOWER T488 HOTS-RCTS   220KV</t>
  </si>
  <si>
    <t>T489 HOTS-RCTS  220KV</t>
  </si>
  <si>
    <t xml:space="preserve">T489 </t>
  </si>
  <si>
    <t>TL-HORCEX-HORC489-0000101593</t>
  </si>
  <si>
    <t>TOWER T489 HOTS-RCTS   220KV</t>
  </si>
  <si>
    <t>T490 HOTS-RCTS  220KV</t>
  </si>
  <si>
    <t xml:space="preserve">T490 </t>
  </si>
  <si>
    <t>TL-HORCEX-HORC490-0000101597</t>
  </si>
  <si>
    <t>TOWER T490 HOTS-RCTS   220KV</t>
  </si>
  <si>
    <t>T491 HOTS-RCTS  220KV</t>
  </si>
  <si>
    <t xml:space="preserve">T491 </t>
  </si>
  <si>
    <t>TL-HORCEX-HORC491-0000101602</t>
  </si>
  <si>
    <t>TOWER T491 HOTS-RCTS   220KV</t>
  </si>
  <si>
    <t>T492 HOTS-RCTS  220KV</t>
  </si>
  <si>
    <t xml:space="preserve">T492 </t>
  </si>
  <si>
    <t>TL-HORCEX-HORC492-0000101607</t>
  </si>
  <si>
    <t>TOWER T492 HOTS-RCTS   220KV</t>
  </si>
  <si>
    <t>T493 HOTS-RCTS  220KV</t>
  </si>
  <si>
    <t xml:space="preserve">T493 </t>
  </si>
  <si>
    <t>TL-HORCEX-HORC493-0000101612</t>
  </si>
  <si>
    <t>TOWER T493 HOTS-RCTS   220KV</t>
  </si>
  <si>
    <t>T494 HOTS-RCTS  220KV</t>
  </si>
  <si>
    <t xml:space="preserve">T494 </t>
  </si>
  <si>
    <t>TL-HORCEX-HORC494-0000101617</t>
  </si>
  <si>
    <t>TOWER T494 HOTS-RCTS   220KV</t>
  </si>
  <si>
    <t>T495 HOTS-RCTS  220KV</t>
  </si>
  <si>
    <t xml:space="preserve">T495 </t>
  </si>
  <si>
    <t>TL-HORCEX-HORC495-0000101622</t>
  </si>
  <si>
    <t>TOWER T495 HOTS-RCTS   220KV</t>
  </si>
  <si>
    <t>T496 HOTS-RCTS  220KV</t>
  </si>
  <si>
    <t xml:space="preserve">T496 </t>
  </si>
  <si>
    <t>TL-HORCEX-HORC496-0000101626</t>
  </si>
  <si>
    <t>TOWER T496 HOTS-RCTS   220KV</t>
  </si>
  <si>
    <t>T497 HOTS-RCTS  220KV</t>
  </si>
  <si>
    <t xml:space="preserve">T497 </t>
  </si>
  <si>
    <t>TL-HORCEX-HORC497-0000101631</t>
  </si>
  <si>
    <t>TOWER T497 HOTS-RCTS   220KV</t>
  </si>
  <si>
    <t>T498 HOTS-RCTS  220KV</t>
  </si>
  <si>
    <t xml:space="preserve">T498 </t>
  </si>
  <si>
    <t>TL-HORCEX-HORC498-0000101636</t>
  </si>
  <si>
    <t>TOWER T498 HOTS-RCTS   220KV</t>
  </si>
  <si>
    <t>T499 HOTS-RCTS  220KV</t>
  </si>
  <si>
    <t xml:space="preserve">T499 </t>
  </si>
  <si>
    <t>TL-HORCEX-HORC499-0000101641</t>
  </si>
  <si>
    <t>TOWER T499 HOTS-RCTS   220KV</t>
  </si>
  <si>
    <t>T500 HOTS-RCTS  220KV</t>
  </si>
  <si>
    <t xml:space="preserve">T500 </t>
  </si>
  <si>
    <t>TL-HORCEX-HORC500-0000101646</t>
  </si>
  <si>
    <t>TOWER T500 HOTS-RCTS   220KV</t>
  </si>
  <si>
    <t>T501 HOTS-RCTS  220KV</t>
  </si>
  <si>
    <t xml:space="preserve">T501 </t>
  </si>
  <si>
    <t>TL-HORCEX-HORC501-0000101650</t>
  </si>
  <si>
    <t>TOWER T501 HOTS-RCTS   220KV</t>
  </si>
  <si>
    <t>T502 HOTS-RCTS  220KV</t>
  </si>
  <si>
    <t xml:space="preserve">T502 </t>
  </si>
  <si>
    <t>TL-HORCEX-HORC502-0000101655</t>
  </si>
  <si>
    <t>TOWER T502 HOTS-RCTS   220KV</t>
  </si>
  <si>
    <t>T503 HOTS-RCTS  220KV</t>
  </si>
  <si>
    <t xml:space="preserve">T503 </t>
  </si>
  <si>
    <t>TL-HORCEX-HORC503-0000101660</t>
  </si>
  <si>
    <t>TOWER T503 HOTS-RCTS   220KV</t>
  </si>
  <si>
    <t>T504 HOTS-RCTS  220KV</t>
  </si>
  <si>
    <t xml:space="preserve">T504 </t>
  </si>
  <si>
    <t>TL-HORCEX-HORC504-0000101665</t>
  </si>
  <si>
    <t>TOWER T504 HOTS-RCTS   220KV</t>
  </si>
  <si>
    <t>T505 HOTS-RCTS  220KV</t>
  </si>
  <si>
    <t xml:space="preserve">T505 </t>
  </si>
  <si>
    <t>TL-HORCEX-HORC505-0000101670</t>
  </si>
  <si>
    <t>TOWER T505 HOTS-RCTS   220KV</t>
  </si>
  <si>
    <t>T506 HOTS-RCTS  220KV</t>
  </si>
  <si>
    <t xml:space="preserve">T506 </t>
  </si>
  <si>
    <t>TL-HORCEX-HORC506-0000101674</t>
  </si>
  <si>
    <t>TOWER T506 HOTS-RCTS   220KV</t>
  </si>
  <si>
    <t>T507 HOTS-RCTS  220KV</t>
  </si>
  <si>
    <t xml:space="preserve">T507 </t>
  </si>
  <si>
    <t>TL-HORCEX-HORC507-0000101679</t>
  </si>
  <si>
    <t>TOWER T507 HOTS-RCTS   220KV</t>
  </si>
  <si>
    <t>T508 HOTS-RCTS  220KV</t>
  </si>
  <si>
    <t xml:space="preserve">T508 </t>
  </si>
  <si>
    <t>TL-HORCEX-HORC508-0000101684</t>
  </si>
  <si>
    <t>TOWER T508 HOTS-RCTS   220KV</t>
  </si>
  <si>
    <t>T509 HOTS-RCTS  220KV</t>
  </si>
  <si>
    <t xml:space="preserve">T509 </t>
  </si>
  <si>
    <t>TL-HORCEX-HORC509-0000101689</t>
  </si>
  <si>
    <t>TOWER T509 HOTS-RCTS   220KV</t>
  </si>
  <si>
    <t>T510 HOTS-RCTS  220KV</t>
  </si>
  <si>
    <t xml:space="preserve">T510 </t>
  </si>
  <si>
    <t>TL-HORCEX-HORC510-0000101694</t>
  </si>
  <si>
    <t>TOWER T510 HOTS-RCTS   220KV</t>
  </si>
  <si>
    <t>T511 HOTS-RCTS  220KV</t>
  </si>
  <si>
    <t xml:space="preserve">T511 </t>
  </si>
  <si>
    <t>TL-HORCEX-HORC511-0000101698</t>
  </si>
  <si>
    <t>TOWER T511 HOTS-RCTS   220KV</t>
  </si>
  <si>
    <t>T512 HOTS-RCTS  220KV</t>
  </si>
  <si>
    <t xml:space="preserve">T512 </t>
  </si>
  <si>
    <t>TL-HORCEX-HORC512-0000101703</t>
  </si>
  <si>
    <t>TOWER T512 HOTS-RCTS   220KV</t>
  </si>
  <si>
    <t>T513 HOTS-RCTS  220KV</t>
  </si>
  <si>
    <t xml:space="preserve">T513 </t>
  </si>
  <si>
    <t>TL-HORCEX-HORC513-0000101708</t>
  </si>
  <si>
    <t>TOWER T513 HOTS-RCTS   220KV</t>
  </si>
  <si>
    <t>T514 HOTS-RCTS  220KV</t>
  </si>
  <si>
    <t xml:space="preserve">T514 </t>
  </si>
  <si>
    <t>TL-HORCEX-HORC514-0000101713</t>
  </si>
  <si>
    <t>TOWER T514 HOTS-RCTS   220KV</t>
  </si>
  <si>
    <t>T515 HOTS-RCTS  220KV</t>
  </si>
  <si>
    <t xml:space="preserve">T515 </t>
  </si>
  <si>
    <t>TL-HORCEX-HORC515-0000101718</t>
  </si>
  <si>
    <t>TOWER T515 HOTS-RCTS   220KV</t>
  </si>
  <si>
    <t>T516 HOTS-RCTS  220KV</t>
  </si>
  <si>
    <t xml:space="preserve">T516 </t>
  </si>
  <si>
    <t>TL-HORCEX-HORC516-0000101723</t>
  </si>
  <si>
    <t>TOWER T516 HOTS-RCTS   220KV</t>
  </si>
  <si>
    <t>T517 HOTS-RCTS  220KV</t>
  </si>
  <si>
    <t xml:space="preserve">T517 </t>
  </si>
  <si>
    <t>TL-HORCEX-HORC517-0000101728</t>
  </si>
  <si>
    <t>TOWER T517 HOTS-RCTS   220KV</t>
  </si>
  <si>
    <t>T518 HOTS-RCTS  220KV</t>
  </si>
  <si>
    <t xml:space="preserve">T518 </t>
  </si>
  <si>
    <t>TL-HORCEX-HORC518-0000101733</t>
  </si>
  <si>
    <t>TOWER T518 HOTS-RCTS   220KV</t>
  </si>
  <si>
    <t>T519 HOTS-RCTS  220KV</t>
  </si>
  <si>
    <t xml:space="preserve">T519 </t>
  </si>
  <si>
    <t>TL-HORCEX-HORC519-0000101737</t>
  </si>
  <si>
    <t>TOWER T519 HOTS-RCTS   220KV</t>
  </si>
  <si>
    <t>T520 HOTS-RCTS  220KV</t>
  </si>
  <si>
    <t xml:space="preserve">T520 </t>
  </si>
  <si>
    <t>TL-HORCEX-HORC520-0000101742</t>
  </si>
  <si>
    <t>TOWER T520 HOTS-RCTS   220KV</t>
  </si>
  <si>
    <t>T521 HOTS-RCTS  220KV</t>
  </si>
  <si>
    <t xml:space="preserve">T521 </t>
  </si>
  <si>
    <t>TL-HORCEX-HORC521-0000101747</t>
  </si>
  <si>
    <t>TOWER T521 HOTS-RCTS   220KV</t>
  </si>
  <si>
    <t>T522 HOTS-RCTS  220KV</t>
  </si>
  <si>
    <t xml:space="preserve">T522 </t>
  </si>
  <si>
    <t>TL-HORCEX-HORC522-0000101752</t>
  </si>
  <si>
    <t>TOWER T522 HOTS-RCTS   220KV</t>
  </si>
  <si>
    <t>T523 HOTS-RCTS  220KV</t>
  </si>
  <si>
    <t xml:space="preserve">T523 </t>
  </si>
  <si>
    <t>TL-HORCEX-HORC523-0000101757</t>
  </si>
  <si>
    <t>TOWER T523 HOTS-RCTS   220KV</t>
  </si>
  <si>
    <t>T524 HOTS-RCTS  220KV</t>
  </si>
  <si>
    <t xml:space="preserve">T524 </t>
  </si>
  <si>
    <t>TL-HORCEX-HORC524-0000101762</t>
  </si>
  <si>
    <t>TOWER T524 HOTS-RCTS   220KV</t>
  </si>
  <si>
    <t>T525 HOTS-RCTS  220KV</t>
  </si>
  <si>
    <t xml:space="preserve">T525 </t>
  </si>
  <si>
    <t>TL-HORCEX-HORC525-0000101766</t>
  </si>
  <si>
    <t>TOWER T525 HOTS-RCTS   220KV</t>
  </si>
  <si>
    <t>T526 HOTS-RCTS  220KV</t>
  </si>
  <si>
    <t xml:space="preserve">T526 </t>
  </si>
  <si>
    <t>TL-HORCEX-HORC526-0000101771</t>
  </si>
  <si>
    <t>TOWER T526 HOTS-RCTS   220KV</t>
  </si>
  <si>
    <t>T527 HOTS-RCTS  220KV</t>
  </si>
  <si>
    <t xml:space="preserve">T527 </t>
  </si>
  <si>
    <t>TL-HORCEX-HORC527-0000101776</t>
  </si>
  <si>
    <t>TOWER T527 HOTS-RCTS   220KV</t>
  </si>
  <si>
    <t>T528 HOTS-RCTS  220KV</t>
  </si>
  <si>
    <t xml:space="preserve">T528 </t>
  </si>
  <si>
    <t>TL-HORCEX-HORC528-0000101781</t>
  </si>
  <si>
    <t>TOWER T528 HOTS-RCTS   220KV</t>
  </si>
  <si>
    <t>T529 HOTS-RCTS  220KV</t>
  </si>
  <si>
    <t xml:space="preserve">T529 </t>
  </si>
  <si>
    <t>TL-HORCEX-HORC529-0000101786</t>
  </si>
  <si>
    <t>TOWER T529 HOTS-RCTS   220KV</t>
  </si>
  <si>
    <t>T530 HOTS-RCTS  220KV</t>
  </si>
  <si>
    <t xml:space="preserve">T530 </t>
  </si>
  <si>
    <t>TL-HORCEX-HORC530-0000101790</t>
  </si>
  <si>
    <t>TOWER T530 HOTS-RCTS   220KV</t>
  </si>
  <si>
    <t>T531 HOTS-RCTS  220KV</t>
  </si>
  <si>
    <t xml:space="preserve">T531 </t>
  </si>
  <si>
    <t>TL-HORCEX-HORC531-0000101795</t>
  </si>
  <si>
    <t>TOWER T531 HOTS-RCTS   220KV</t>
  </si>
  <si>
    <t>T532 HOTS-RCTS  220KV</t>
  </si>
  <si>
    <t xml:space="preserve">T532 </t>
  </si>
  <si>
    <t>TL-HORCEX-HORC532-0000101800</t>
  </si>
  <si>
    <t>TOWER T532 HOTS-RCTS   220KV</t>
  </si>
  <si>
    <t>T533 HOTS-RCTS  220KV</t>
  </si>
  <si>
    <t xml:space="preserve">T533 </t>
  </si>
  <si>
    <t>TL-HORCEX-HORC533-0000101805</t>
  </si>
  <si>
    <t>TOWER T533 HOTS-RCTS   220KV</t>
  </si>
  <si>
    <t>T539 HOTS-RCTS  220KV</t>
  </si>
  <si>
    <t xml:space="preserve">T539 </t>
  </si>
  <si>
    <t>TL-HORCEX-HORC539-0000101834</t>
  </si>
  <si>
    <t>TOWER T539 HOTS-RCTS   220KV</t>
  </si>
  <si>
    <t>T540 HOTS-RCTS  220KV</t>
  </si>
  <si>
    <t xml:space="preserve">T540 </t>
  </si>
  <si>
    <t>TL-HORCEX-HORC540-0000101838</t>
  </si>
  <si>
    <t>TOWER T540 HOTS-RCTS   220KV</t>
  </si>
  <si>
    <t>T541 HOTS-RCTS  220KV</t>
  </si>
  <si>
    <t xml:space="preserve">T541 </t>
  </si>
  <si>
    <t>TL-HORCEX-HORC541-0000101843</t>
  </si>
  <si>
    <t>TOWER T541 HOTS-RCTS   220KV</t>
  </si>
  <si>
    <t>T542 HOTS-RCTS  220KV</t>
  </si>
  <si>
    <t xml:space="preserve">T542 </t>
  </si>
  <si>
    <t>TL-HORCEX-HORC542-0000101848</t>
  </si>
  <si>
    <t>TOWER T542 HOTS-RCTS   220KV</t>
  </si>
  <si>
    <t>T543 HOTS-RCTS  220KV</t>
  </si>
  <si>
    <t xml:space="preserve">T543 </t>
  </si>
  <si>
    <t>TL-HORCEX-HORC543-0000101852</t>
  </si>
  <si>
    <t>TOWER T543 HOTS-RCTS   220KV</t>
  </si>
  <si>
    <t>T544 HOTS-RCTS  220KV</t>
  </si>
  <si>
    <t xml:space="preserve">T544 </t>
  </si>
  <si>
    <t>TL-HORCEX-HORC544-0000101857</t>
  </si>
  <si>
    <t>TOWER T544 HOTS-RCTS   220KV</t>
  </si>
  <si>
    <t>T545 HOTS-RCTS  220KV</t>
  </si>
  <si>
    <t xml:space="preserve">T545 </t>
  </si>
  <si>
    <t>TL-HORCEX-HORC545-0000101862</t>
  </si>
  <si>
    <t>TOWER T545 HOTS-RCTS   220KV</t>
  </si>
  <si>
    <t>T546 HOTS-RCTS  220KV</t>
  </si>
  <si>
    <t xml:space="preserve">T546 </t>
  </si>
  <si>
    <t>TL-HORCEX-HORC546-0000101867</t>
  </si>
  <si>
    <t>TOWER T546 HOTS-RCTS   220KV</t>
  </si>
  <si>
    <t>T547 HOTS-RCTS  220KV</t>
  </si>
  <si>
    <t xml:space="preserve">T547 </t>
  </si>
  <si>
    <t>TL-HORCEX-HORC547-0000101872</t>
  </si>
  <si>
    <t>TOWER T547 HOTS-RCTS   220KV</t>
  </si>
  <si>
    <t>T548 HOTS-RCTS  220KV</t>
  </si>
  <si>
    <t xml:space="preserve">T548 </t>
  </si>
  <si>
    <t>TL-HORCEX-HORC548-0000101876</t>
  </si>
  <si>
    <t>TOWER T548 HOTS-RCTS   220KV</t>
  </si>
  <si>
    <t>T549 HOTS-RCTS  220KV</t>
  </si>
  <si>
    <t xml:space="preserve">T549 </t>
  </si>
  <si>
    <t>TL-HORCEX-HORC549-0000101881</t>
  </si>
  <si>
    <t>TOWER T549 HOTS-RCTS   220KV</t>
  </si>
  <si>
    <t>T550 HOTS-RCTS  220KV</t>
  </si>
  <si>
    <t xml:space="preserve">T550 </t>
  </si>
  <si>
    <t>TL-HORCEX-HORC550-0000101886</t>
  </si>
  <si>
    <t>TOWER T550 HOTS-RCTS   220KV</t>
  </si>
  <si>
    <t>T551 HOTS-RCTS  220KV</t>
  </si>
  <si>
    <t xml:space="preserve">T551 </t>
  </si>
  <si>
    <t>TL-HORCEX-HORC551-0000101890</t>
  </si>
  <si>
    <t>TOWER T551 HOTS-RCTS   220KV</t>
  </si>
  <si>
    <t>T552 HOTS-RCTS  220KV</t>
  </si>
  <si>
    <t xml:space="preserve">T552 </t>
  </si>
  <si>
    <t>TL-HORCEX-HORC552-0000101896</t>
  </si>
  <si>
    <t>TOWER T552 HOTS-RCTS   220KV</t>
  </si>
  <si>
    <t>T553 HOTS-RCTS  220KV</t>
  </si>
  <si>
    <t xml:space="preserve">T553 </t>
  </si>
  <si>
    <t>TL-HORCEX-HORC553-0000101900</t>
  </si>
  <si>
    <t>TOWER T553 HOTS-RCTS   220KV</t>
  </si>
  <si>
    <t>T554 HOTS-RCTS  220KV</t>
  </si>
  <si>
    <t xml:space="preserve">T554 </t>
  </si>
  <si>
    <t>TL-HORCEX-HORC554-0000101905</t>
  </si>
  <si>
    <t>TOWER T554 HOTS-RCTS   220KV</t>
  </si>
  <si>
    <t>T555 HOTS-RCTS  220KV</t>
  </si>
  <si>
    <t xml:space="preserve">T555 </t>
  </si>
  <si>
    <t>TL-HORCEX-HORC555-0000101910</t>
  </si>
  <si>
    <t>TOWER T555 HOTS-RCTS   220KV</t>
  </si>
  <si>
    <t>T556 HOTS-RCTS  220KV</t>
  </si>
  <si>
    <t xml:space="preserve">T556 </t>
  </si>
  <si>
    <t>TL-HORCEX-HORC556-0000101915</t>
  </si>
  <si>
    <t>TOWER T556 HOTS-RCTS   220KV</t>
  </si>
  <si>
    <t>T557 HOTS-RCTS  220KV</t>
  </si>
  <si>
    <t xml:space="preserve">T557 </t>
  </si>
  <si>
    <t>TL-HORCEX-HORC557-0000101919</t>
  </si>
  <si>
    <t>TOWER T557 HOTS-RCTS   220KV</t>
  </si>
  <si>
    <t>T558 HOTS-RCTS  220KV</t>
  </si>
  <si>
    <t xml:space="preserve">T558 </t>
  </si>
  <si>
    <t>TL-HORCEX-HORC558-0000101924</t>
  </si>
  <si>
    <t>TOWER T558 HOTS-RCTS   220KV</t>
  </si>
  <si>
    <t>T559 HOTS-RCTS  220KV</t>
  </si>
  <si>
    <t xml:space="preserve">T559 </t>
  </si>
  <si>
    <t>TL-HORCEX-HORC559-0000101929</t>
  </si>
  <si>
    <t>TOWER T559 HOTS-RCTS   220KV</t>
  </si>
  <si>
    <t>T560 HOTS-RCTS  220KV</t>
  </si>
  <si>
    <t xml:space="preserve">T560 </t>
  </si>
  <si>
    <t>TL-HORCEX-HORC560-0000101934</t>
  </si>
  <si>
    <t>TOWER T560 HOTS-RCTS   220KV</t>
  </si>
  <si>
    <t>T561 HOTS-RCTS  220KV</t>
  </si>
  <si>
    <t xml:space="preserve">T561 </t>
  </si>
  <si>
    <t>TL-HORCEX-HORC561-0000101938</t>
  </si>
  <si>
    <t>TOWER T561 HOTS-RCTS   220KV</t>
  </si>
  <si>
    <t>T562 HOTS-RCTS  220KV</t>
  </si>
  <si>
    <t xml:space="preserve">T562 </t>
  </si>
  <si>
    <t>TL-HORCEX-HORC562-0000101943</t>
  </si>
  <si>
    <t>TOWER T562 HOTS-RCTS   220KV</t>
  </si>
  <si>
    <t>T563 HOTS-RCTS  220KV</t>
  </si>
  <si>
    <t xml:space="preserve">T563 </t>
  </si>
  <si>
    <t>TL-HORCEX-HORC563-0000101948</t>
  </si>
  <si>
    <t>TOWER T563 HOTS-RCTS   220KV</t>
  </si>
  <si>
    <t>T564 HOTS-RCTS  220KV</t>
  </si>
  <si>
    <t xml:space="preserve">T564 </t>
  </si>
  <si>
    <t>TL-HORCEX-HORC564-0000101953</t>
  </si>
  <si>
    <t>TOWER T564 HOTS-RCTS   220KV</t>
  </si>
  <si>
    <t>T565 HOTS-RCTS  220KV</t>
  </si>
  <si>
    <t xml:space="preserve">T565 </t>
  </si>
  <si>
    <t>TL-HORCEX-HORC565-0000101958</t>
  </si>
  <si>
    <t>TOWER T565 HOTS-RCTS   220KV</t>
  </si>
  <si>
    <t>T566 HOTS-RCTS  220KV</t>
  </si>
  <si>
    <t xml:space="preserve">T566 </t>
  </si>
  <si>
    <t>TL-HORCEX-HORC566-0000101962</t>
  </si>
  <si>
    <t>TOWER T566 HOTS-RCTS   220KV</t>
  </si>
  <si>
    <t>T567 HOTS-RCTS  220KV</t>
  </si>
  <si>
    <t xml:space="preserve">T567 </t>
  </si>
  <si>
    <t>TL-HORCEX-HORC567-0000101967</t>
  </si>
  <si>
    <t>TOWER T567 HOTS-RCTS   220KV</t>
  </si>
  <si>
    <t>T568 HOTS-RCTS  220KV</t>
  </si>
  <si>
    <t xml:space="preserve">T568 </t>
  </si>
  <si>
    <t>TL-HORCEX-HORC568-0000101972</t>
  </si>
  <si>
    <t>TOWER T568 HOTS-RCTS   220KV</t>
  </si>
  <si>
    <t>T569 HOTS-RCTS  220KV</t>
  </si>
  <si>
    <t xml:space="preserve">T569 </t>
  </si>
  <si>
    <t>TL-HORCEX-HORC569-0000101977</t>
  </si>
  <si>
    <t>TOWER T569 HOTS-RCTS   220KV</t>
  </si>
  <si>
    <t>T570 HOTS-RCTS  220KV</t>
  </si>
  <si>
    <t xml:space="preserve">T570 </t>
  </si>
  <si>
    <t>TL-HORCEX-HORC570-0000101981</t>
  </si>
  <si>
    <t>TOWER T570 HOTS-RCTS   220KV</t>
  </si>
  <si>
    <t>T571 HOTS-RCTS  220KV</t>
  </si>
  <si>
    <t xml:space="preserve">T571 </t>
  </si>
  <si>
    <t>TL-HORCEX-HORC571-0000101986</t>
  </si>
  <si>
    <t>TOWER T571 HOTS-RCTS   220KV</t>
  </si>
  <si>
    <t>T572 HOTS-RCTS  220KV</t>
  </si>
  <si>
    <t xml:space="preserve">T572 </t>
  </si>
  <si>
    <t>TL-HORCEX-HORC572-0000101990</t>
  </si>
  <si>
    <t>TOWER T572 HOTS-RCTS   220KV</t>
  </si>
  <si>
    <t>T573 HOTS-RCTS  220KV</t>
  </si>
  <si>
    <t xml:space="preserve">T573 </t>
  </si>
  <si>
    <t>TL-HORCEX-HORC573-0000101995</t>
  </si>
  <si>
    <t>TOWER T573 HOTS-RCTS   220KV</t>
  </si>
  <si>
    <t>T574 HOTS-RCTS  220KV</t>
  </si>
  <si>
    <t xml:space="preserve">T574 </t>
  </si>
  <si>
    <t>TL-HORCEX-HORC574-0000102000</t>
  </si>
  <si>
    <t>TOWER T574 HOTS-RCTS   220KV</t>
  </si>
  <si>
    <t>T575 HOTS-RCTS  220KV</t>
  </si>
  <si>
    <t xml:space="preserve">T575 </t>
  </si>
  <si>
    <t>TL-HORCEX-HORC575-0000102004</t>
  </si>
  <si>
    <t>TOWER T575 HOTS-RCTS   220KV</t>
  </si>
  <si>
    <t>T576 HOTS-RCTS  220KV</t>
  </si>
  <si>
    <t xml:space="preserve">T576 </t>
  </si>
  <si>
    <t>TL-HORCEX-HORC576-0000102009</t>
  </si>
  <si>
    <t>TOWER T576 HOTS-RCTS   220KV</t>
  </si>
  <si>
    <t>T577 HOTS-RCTS  220KV</t>
  </si>
  <si>
    <t xml:space="preserve">T577 </t>
  </si>
  <si>
    <t>TL-HORCEX-HORC577-0000102014</t>
  </si>
  <si>
    <t>TOWER T577 HOTS-RCTS   220KV</t>
  </si>
  <si>
    <t>T578 HOTS-RCTS  220KV</t>
  </si>
  <si>
    <t xml:space="preserve">T578 </t>
  </si>
  <si>
    <t>TL-HORCEX-HORC578-0000102019</t>
  </si>
  <si>
    <t>TOWER T578 HOTS-RCTS   220KV</t>
  </si>
  <si>
    <t>T579 HOTS-RCTS  220KV</t>
  </si>
  <si>
    <t xml:space="preserve">T579 </t>
  </si>
  <si>
    <t>TL-HORCEX-HORC579-0000102023</t>
  </si>
  <si>
    <t>TOWER T579 HOTS-RCTS   220KV</t>
  </si>
  <si>
    <t>T580 HOTS-RCTS  220KV</t>
  </si>
  <si>
    <t xml:space="preserve">T580 </t>
  </si>
  <si>
    <t>TL-HORCEX-HORC580-0000102028</t>
  </si>
  <si>
    <t>TOWER T580 HOTS-RCTS   220KV</t>
  </si>
  <si>
    <t>T581 HOTS-RCTS  220KV</t>
  </si>
  <si>
    <t xml:space="preserve">T581 </t>
  </si>
  <si>
    <t>TL-HORCEX-HORC581-0000102033</t>
  </si>
  <si>
    <t>TOWER T581 HOTS-RCTS   220KV</t>
  </si>
  <si>
    <t>T582 HOTS-RCTS  220KV</t>
  </si>
  <si>
    <t xml:space="preserve">T582 </t>
  </si>
  <si>
    <t>TL-HORCEX-HORC582-0000102038</t>
  </si>
  <si>
    <t>TOWER T582 HOTS-RCTS   220KV</t>
  </si>
  <si>
    <t>T583 HOTS-RCTS  220KV</t>
  </si>
  <si>
    <t xml:space="preserve">T583 </t>
  </si>
  <si>
    <t>TL-HORCEX-HORC583-0000102043</t>
  </si>
  <si>
    <t>TOWER T583 HOTS-RCTS   220KV</t>
  </si>
  <si>
    <t>T584 HOTS-RCTS  220KV</t>
  </si>
  <si>
    <t xml:space="preserve">T584 </t>
  </si>
  <si>
    <t>TL-HORCEX-HORC584-0000102047</t>
  </si>
  <si>
    <t>TOWER T584 HOTS-RCTS   220KV</t>
  </si>
  <si>
    <t>T585 HOTS-RCTS  220KV</t>
  </si>
  <si>
    <t xml:space="preserve">T585 </t>
  </si>
  <si>
    <t>TL-HORCEX-HORC585-0000102052</t>
  </si>
  <si>
    <t>TOWER T585 HOTS-RCTS   220KV</t>
  </si>
  <si>
    <t>T586 HOTS-RCTS  220KV</t>
  </si>
  <si>
    <t xml:space="preserve">T586 </t>
  </si>
  <si>
    <t>TL-HORCEX-HORC586-0000102057</t>
  </si>
  <si>
    <t>TOWER T586 HOTS-RCTS   220KV</t>
  </si>
  <si>
    <t>T587 HOTS-RCTS  220KV</t>
  </si>
  <si>
    <t xml:space="preserve">T587 </t>
  </si>
  <si>
    <t>TL-HORCEX-HORC587-0000102062</t>
  </si>
  <si>
    <t>TOWER T587 HOTS-RCTS   220KV</t>
  </si>
  <si>
    <t>T588 HOTS-RCTS  220KV</t>
  </si>
  <si>
    <t xml:space="preserve">T588 </t>
  </si>
  <si>
    <t>TL-HORCEX-HORC588-0000102067</t>
  </si>
  <si>
    <t>TOWER T588 HOTS-RCTS   220KV</t>
  </si>
  <si>
    <t>T589 HOTS-RCTS  220KV</t>
  </si>
  <si>
    <t xml:space="preserve">T589 </t>
  </si>
  <si>
    <t>TL-HORCEX-HORC589-0000102071</t>
  </si>
  <si>
    <t>TOWER T589 HOTS-RCTS   220KV</t>
  </si>
  <si>
    <t>T590 HOTS-RCTS  220KV</t>
  </si>
  <si>
    <t xml:space="preserve">T590 </t>
  </si>
  <si>
    <t>TL-HORCEX-HORC590-0000102076</t>
  </si>
  <si>
    <t>TOWER T590 HOTS-RCTS   220KV</t>
  </si>
  <si>
    <t>T591 HOTS-RCTS  220KV</t>
  </si>
  <si>
    <t xml:space="preserve">T591 </t>
  </si>
  <si>
    <t>TL-HORCEX-HORC591-0000102081</t>
  </si>
  <si>
    <t>TOWER T591 HOTS-RCTS   220KV</t>
  </si>
  <si>
    <t>T592 HOTS-RCTS  220KV</t>
  </si>
  <si>
    <t xml:space="preserve">T592 </t>
  </si>
  <si>
    <t>TL-HORCEX-HORC592-0000102086</t>
  </si>
  <si>
    <t>TOWER T592 HOTS-RCTS   220KV</t>
  </si>
  <si>
    <t>T593 HOTS-RCTS  220KV</t>
  </si>
  <si>
    <t xml:space="preserve">T593 </t>
  </si>
  <si>
    <t>TL-HORCEX-HORC593-0000102091</t>
  </si>
  <si>
    <t>TOWER T593 HOTS-RCTS   220KV</t>
  </si>
  <si>
    <t>T594 HOTS-RCTS  220KV</t>
  </si>
  <si>
    <t xml:space="preserve">T594 </t>
  </si>
  <si>
    <t>TL-HORCEX-HORC594-0000102096</t>
  </si>
  <si>
    <t>TOWER T594 HOTS-RCTS   220KV</t>
  </si>
  <si>
    <t>T600 HOTS-RCTS  220KV</t>
  </si>
  <si>
    <t xml:space="preserve">T600 </t>
  </si>
  <si>
    <t>TL-HORCEX-HORC600-0000102124</t>
  </si>
  <si>
    <t>TOWER T600 HOTS-RCTS   220KV</t>
  </si>
  <si>
    <t>T601 HOTS-RCTS  220KV</t>
  </si>
  <si>
    <t xml:space="preserve">T601 </t>
  </si>
  <si>
    <t>TL-HORCEX-HORC601-0000102129</t>
  </si>
  <si>
    <t>TOWER T601 HOTS-RCTS   220KV</t>
  </si>
  <si>
    <t>T602 HOTS-RCTS  220KV</t>
  </si>
  <si>
    <t xml:space="preserve">T602 </t>
  </si>
  <si>
    <t>TL-HORCEX-HORC602-0000102134</t>
  </si>
  <si>
    <t>TOWER T602 HOTS-RCTS   220KV</t>
  </si>
  <si>
    <t>T603 HOTS-RCTS  220KV</t>
  </si>
  <si>
    <t xml:space="preserve">T603 </t>
  </si>
  <si>
    <t>TL-HORCEX-HORC603-0000102138</t>
  </si>
  <si>
    <t>TOWER T603 HOTS-RCTS   220KV</t>
  </si>
  <si>
    <t>T604 HOTS-RCTS  220KV</t>
  </si>
  <si>
    <t xml:space="preserve">T604 </t>
  </si>
  <si>
    <t>TL-HORCEX-HORC604-0000102143</t>
  </si>
  <si>
    <t>TOWER T604 HOTS-RCTS   220KV</t>
  </si>
  <si>
    <t>T605 HOTS-RCTS  220KV</t>
  </si>
  <si>
    <t xml:space="preserve">T605 </t>
  </si>
  <si>
    <t>TL-HORCEX-HORC605-0000102148</t>
  </si>
  <si>
    <t>TOWER T605 HOTS-RCTS   220KV</t>
  </si>
  <si>
    <t>T606 HOTS-RCTS  220KV</t>
  </si>
  <si>
    <t xml:space="preserve">T606 </t>
  </si>
  <si>
    <t>TL-HORCEX-HORC606-0000102153</t>
  </si>
  <si>
    <t>TOWER T606 HOTS-RCTS   220KV</t>
  </si>
  <si>
    <t>T607 HOTS-RCTS  220KV</t>
  </si>
  <si>
    <t xml:space="preserve">T607 </t>
  </si>
  <si>
    <t>TL-HORCEX-HORC607-0000102158</t>
  </si>
  <si>
    <t>TOWER T607 HOTS-RCTS   220KV</t>
  </si>
  <si>
    <t>T608 HOTS-RCTS  220KV</t>
  </si>
  <si>
    <t xml:space="preserve">T608 </t>
  </si>
  <si>
    <t>TL-HORCEX-HORC608-0000102163</t>
  </si>
  <si>
    <t>TOWER T608 HOTS-RCTS   220KV</t>
  </si>
  <si>
    <t>T609 HOTS-RCTS  220KV</t>
  </si>
  <si>
    <t xml:space="preserve">T609 </t>
  </si>
  <si>
    <t>TL-HORCEX-HORC609-0000102167</t>
  </si>
  <si>
    <t>TOWER T609 HOTS-RCTS   220KV</t>
  </si>
  <si>
    <t>T610 HOTS-RCTS  220KV</t>
  </si>
  <si>
    <t xml:space="preserve">T610 </t>
  </si>
  <si>
    <t>TL-HORCEX-HORC610-0000102172</t>
  </si>
  <si>
    <t>TOWER T610 HOTS-RCTS   220KV</t>
  </si>
  <si>
    <t>T611 HOTS-RCTS  220KV</t>
  </si>
  <si>
    <t xml:space="preserve">T611 </t>
  </si>
  <si>
    <t>TL-HORCEX-HORC611-0000102177</t>
  </si>
  <si>
    <t>TOWER T611 HOTS-RCTS   220KV</t>
  </si>
  <si>
    <t>T612 HOTS-RCTS  220KV</t>
  </si>
  <si>
    <t xml:space="preserve">T612 </t>
  </si>
  <si>
    <t>TL-HORCEX-HORC612-0000102182</t>
  </si>
  <si>
    <t>TOWER T612 HOTS-RCTS   220KV</t>
  </si>
  <si>
    <t>T613 HOTS-RCTS  220KV</t>
  </si>
  <si>
    <t xml:space="preserve">T613 </t>
  </si>
  <si>
    <t>TL-HORCEX-HORC613-0000102186</t>
  </si>
  <si>
    <t>TOWER T613 HOTS-RCTS   220KV</t>
  </si>
  <si>
    <t>T614 HOTS-RCTS  220KV</t>
  </si>
  <si>
    <t xml:space="preserve">T614 </t>
  </si>
  <si>
    <t>TL-HORCEX-HORC614-0000102191</t>
  </si>
  <si>
    <t>TOWER T614 HOTS-RCTS   220KV</t>
  </si>
  <si>
    <t>T615 HOTS-RCTS  220KV</t>
  </si>
  <si>
    <t xml:space="preserve">T615 </t>
  </si>
  <si>
    <t>TL-HORCEX-HORC615-0000102196</t>
  </si>
  <si>
    <t>TOWER T615 HOTS-RCTS   220KV</t>
  </si>
  <si>
    <t>T616 HOTS-RCTS  220KV</t>
  </si>
  <si>
    <t xml:space="preserve">T616 </t>
  </si>
  <si>
    <t>TL-HORCEX-HORC616-0000102200</t>
  </si>
  <si>
    <t>TOWER T616 HOTS-RCTS   220KV</t>
  </si>
  <si>
    <t>T617 HOTS-RCTS  220KV</t>
  </si>
  <si>
    <t xml:space="preserve">T617 </t>
  </si>
  <si>
    <t>TL-HORCEX-HORC617-0000102205</t>
  </si>
  <si>
    <t>TOWER T617 HOTS-RCTS   220KV</t>
  </si>
  <si>
    <t>T618 HOTS-RCTS  220KV</t>
  </si>
  <si>
    <t xml:space="preserve">T618 </t>
  </si>
  <si>
    <t>TL-HORCEX-HORC618-0000102210</t>
  </si>
  <si>
    <t>TOWER T618 HOTS-RCTS   220KV</t>
  </si>
  <si>
    <t>T619 HOTS-RCTS  220KV</t>
  </si>
  <si>
    <t xml:space="preserve">T619 </t>
  </si>
  <si>
    <t>TL-HORCEX-HORC619-0000102215</t>
  </si>
  <si>
    <t>TOWER T619 HOTS-RCTS   220KV</t>
  </si>
  <si>
    <t>T620 HOTS-RCTS  220KV</t>
  </si>
  <si>
    <t xml:space="preserve">T620 </t>
  </si>
  <si>
    <t>TL-HORCEX-HORC620-0000102220</t>
  </si>
  <si>
    <t>TOWER T620 HOTS-RCTS   220KV</t>
  </si>
  <si>
    <t>T621 HOTS-RCTS  220KV</t>
  </si>
  <si>
    <t xml:space="preserve">T621 </t>
  </si>
  <si>
    <t>TL-HORCEX-HORC621-0000102224</t>
  </si>
  <si>
    <t>TOWER T621 HOTS-RCTS   220KV</t>
  </si>
  <si>
    <t>T622 HOTS-RCTS  220KV</t>
  </si>
  <si>
    <t xml:space="preserve">T622 </t>
  </si>
  <si>
    <t>TL-HORCEX-HORC622-0000102229</t>
  </si>
  <si>
    <t>TOWER T622 HOTS-RCTS   220KV</t>
  </si>
  <si>
    <t>T623 HOTS-RCTS  220KV</t>
  </si>
  <si>
    <t xml:space="preserve">T623 </t>
  </si>
  <si>
    <t>TL-HORCEX-HORC623-0000102234</t>
  </si>
  <si>
    <t>TOWER T623 HOTS-RCTS   220KV</t>
  </si>
  <si>
    <t>T624 HOTS-RCTS  220KV</t>
  </si>
  <si>
    <t xml:space="preserve">T624 </t>
  </si>
  <si>
    <t>TL-HORCEX-HORC624-0000102239</t>
  </si>
  <si>
    <t>TOWER T624 HOTS-RCTS   220KV</t>
  </si>
  <si>
    <t>T625 HOTS-RCTS  220KV</t>
  </si>
  <si>
    <t xml:space="preserve">T625 </t>
  </si>
  <si>
    <t>TL-HORCEX-HORC625-0000102244</t>
  </si>
  <si>
    <t>TOWER T625 HOTS-RCTS   220KV</t>
  </si>
  <si>
    <t>T626 HOTS-RCTS  220KV</t>
  </si>
  <si>
    <t xml:space="preserve">T626 </t>
  </si>
  <si>
    <t>TL-HORCEX-HORC626-0000102249</t>
  </si>
  <si>
    <t>TOWER T626 HOTS-RCTS   220KV</t>
  </si>
  <si>
    <t>T627 HOTS-RCTS  220KV</t>
  </si>
  <si>
    <t xml:space="preserve">T627 </t>
  </si>
  <si>
    <t>TL-HORCEX-HORC627-0000102253</t>
  </si>
  <si>
    <t>TOWER T627 HOTS-RCTS   220KV</t>
  </si>
  <si>
    <t>T628 HOTS-RCTS  220KV</t>
  </si>
  <si>
    <t xml:space="preserve">T628 </t>
  </si>
  <si>
    <t>TL-HORCEX-HORC628-0000102258</t>
  </si>
  <si>
    <t>TOWER T628 HOTS-RCTS   220KV</t>
  </si>
  <si>
    <t>T629 HOTS-RCTS  220KV</t>
  </si>
  <si>
    <t xml:space="preserve">T629 </t>
  </si>
  <si>
    <t>TL-HORCEX-HORC629-0000102263</t>
  </si>
  <si>
    <t>TOWER T629 HOTS-RCTS   220KV</t>
  </si>
  <si>
    <t>T630 HOTS-RCTS  220KV</t>
  </si>
  <si>
    <t xml:space="preserve">T630 </t>
  </si>
  <si>
    <t>TL-HORCEX-HORC630-0000102267</t>
  </si>
  <si>
    <t>TOWER T630 HOTS-RCTS   220KV</t>
  </si>
  <si>
    <t>T631 HOTS-RCTS  220KV</t>
  </si>
  <si>
    <t xml:space="preserve">T631 </t>
  </si>
  <si>
    <t>TL-HORCEX-HORC631-0000102272</t>
  </si>
  <si>
    <t>TOWER T631 HOTS-RCTS   220KV</t>
  </si>
  <si>
    <t>T632 HOTS-RCTS  220KV</t>
  </si>
  <si>
    <t xml:space="preserve">T632 </t>
  </si>
  <si>
    <t>TL-HORCEX-HORC632-0000102277</t>
  </si>
  <si>
    <t>TOWER T632 HOTS-RCTS   220KV</t>
  </si>
  <si>
    <t>T633 HOTS-RCTS  220KV</t>
  </si>
  <si>
    <t xml:space="preserve">T633 </t>
  </si>
  <si>
    <t>TL-HORCEX-HORC633-0000102282</t>
  </si>
  <si>
    <t>TOWER T633 HOTS-RCTS   220KV</t>
  </si>
  <si>
    <t>T634 HOTS-RCTS  220KV</t>
  </si>
  <si>
    <t xml:space="preserve">T634 </t>
  </si>
  <si>
    <t>TL-HORCEX-HORC634-0000102287</t>
  </si>
  <si>
    <t>TOWER T634 HOTS-RCTS   220KV</t>
  </si>
  <si>
    <t>T635 HOTS-RCTS  220KV</t>
  </si>
  <si>
    <t xml:space="preserve">T635 </t>
  </si>
  <si>
    <t>TL-HORCEX-HORC635-0000102292</t>
  </si>
  <si>
    <t>TOWER T635 HOTS-RCTS   220KV</t>
  </si>
  <si>
    <t>T636 HOTS-RCTS  220KV</t>
  </si>
  <si>
    <t xml:space="preserve">T636 </t>
  </si>
  <si>
    <t>TL-HORCEX-HORC636-0000102297</t>
  </si>
  <si>
    <t>TOWER T636 HOTS-RCTS   220KV</t>
  </si>
  <si>
    <t>T637 HOTS-RCTS  220KV</t>
  </si>
  <si>
    <t xml:space="preserve">T637 </t>
  </si>
  <si>
    <t>TL-HORCEX-HORC637-0000102302</t>
  </si>
  <si>
    <t>TOWER T637 HOTS-RCTS   220KV</t>
  </si>
  <si>
    <t>T638 HOTS-RCTS  220KV</t>
  </si>
  <si>
    <t xml:space="preserve">T638 </t>
  </si>
  <si>
    <t>TL-HORCEX-HORC638-0000102307</t>
  </si>
  <si>
    <t>TOWER T638 HOTS-RCTS   220KV</t>
  </si>
  <si>
    <t>T639 HOTS-RCTS  220KV</t>
  </si>
  <si>
    <t xml:space="preserve">T639 </t>
  </si>
  <si>
    <t>TL-HORCEX-HORC639-0000102312</t>
  </si>
  <si>
    <t>TOWER T639 HOTS-RCTS   220KV</t>
  </si>
  <si>
    <t>T640 HOTS-RCTS  220KV</t>
  </si>
  <si>
    <t xml:space="preserve">T640 </t>
  </si>
  <si>
    <t>TL-HORCEX-HORC640-0000102316</t>
  </si>
  <si>
    <t>TOWER T640 HOTS-RCTS   220KV</t>
  </si>
  <si>
    <t>T641 HOTS-RCTS  220KV</t>
  </si>
  <si>
    <t xml:space="preserve">T641 </t>
  </si>
  <si>
    <t>TL-HORCEX-HORC641-0000102321</t>
  </si>
  <si>
    <t>TOWER T641 HOTS-RCTS   220KV</t>
  </si>
  <si>
    <t>T642 HOTS-RCTS  220KV</t>
  </si>
  <si>
    <t xml:space="preserve">T642 </t>
  </si>
  <si>
    <t>TL-HORCEX-HORC642-0000102326</t>
  </si>
  <si>
    <t>TOWER T642 HOTS-RCTS   220KV</t>
  </si>
  <si>
    <t>T643 HOTS-RCTS  220KV</t>
  </si>
  <si>
    <t xml:space="preserve">T643 </t>
  </si>
  <si>
    <t>TL-HORCEX-HORC643-0000102331</t>
  </si>
  <si>
    <t>TOWER T643 HOTS-RCTS   220KV</t>
  </si>
  <si>
    <t>T644 HOTS-RCTS  220KV</t>
  </si>
  <si>
    <t xml:space="preserve">T644 </t>
  </si>
  <si>
    <t>TL-HORCEX-HORC644-0000102336</t>
  </si>
  <si>
    <t>TOWER T644 HOTS-RCTS   220KV</t>
  </si>
  <si>
    <t>T645 HOTS-RCTS  220KV</t>
  </si>
  <si>
    <t xml:space="preserve">T645 </t>
  </si>
  <si>
    <t>TL-HORCEX-HORC645-0000102340</t>
  </si>
  <si>
    <t>TOWER T645 HOTS-RCTS   220KV</t>
  </si>
  <si>
    <t>T646 HOTS-RCTS  220KV</t>
  </si>
  <si>
    <t xml:space="preserve">T646 </t>
  </si>
  <si>
    <t>TL-HORCEX-HORC646-0000102345</t>
  </si>
  <si>
    <t>TOWER T646 HOTS-RCTS   220KV</t>
  </si>
  <si>
    <t>T647 HOTS-RCTS  220KV</t>
  </si>
  <si>
    <t xml:space="preserve">T647 </t>
  </si>
  <si>
    <t>TL-HORCEX-HORC647-0000102350</t>
  </si>
  <si>
    <t>TOWER T647 HOTS-RCTS   220KV</t>
  </si>
  <si>
    <t>T648 HOTS-RCTS  220KV</t>
  </si>
  <si>
    <t xml:space="preserve">T648 </t>
  </si>
  <si>
    <t>TL-HORCEX-HORC648-0000102354</t>
  </si>
  <si>
    <t>TOWER T648 HOTS-RCTS   220KV</t>
  </si>
  <si>
    <t>T649 HOTS-RCTS  220KV</t>
  </si>
  <si>
    <t xml:space="preserve">T649 </t>
  </si>
  <si>
    <t>TL-HORCEX-HORC649-0000102359</t>
  </si>
  <si>
    <t>TOWER T649 HOTS-RCTS   220KV</t>
  </si>
  <si>
    <t>T650 HOTS-RCTS  220KV</t>
  </si>
  <si>
    <t xml:space="preserve">T650 </t>
  </si>
  <si>
    <t>TL-HORCEX-HORC650-0000102364</t>
  </si>
  <si>
    <t>TOWER T650 HOTS-RCTS   220KV</t>
  </si>
  <si>
    <t>T651 HOTS-RCTS  220KV</t>
  </si>
  <si>
    <t xml:space="preserve">T651 </t>
  </si>
  <si>
    <t>TL-HORCEX-HORC651-0000102369</t>
  </si>
  <si>
    <t>TOWER T651 HOTS-RCTS   220KV</t>
  </si>
  <si>
    <t>T652 HOTS-RCTS  220KV</t>
  </si>
  <si>
    <t xml:space="preserve">T652 </t>
  </si>
  <si>
    <t>TL-HORCEX-HORC652-0000102374</t>
  </si>
  <si>
    <t>TOWER T652 HOTS-RCTS   220KV</t>
  </si>
  <si>
    <t>T653 HOTS-RCTS  220KV</t>
  </si>
  <si>
    <t xml:space="preserve">T653 </t>
  </si>
  <si>
    <t>TL-HORCEX-HORC653-0000102379</t>
  </si>
  <si>
    <t>TOWER T653 HOTS-RCTS   220KV</t>
  </si>
  <si>
    <t>T654 HOTS-RCTS  220KV</t>
  </si>
  <si>
    <t xml:space="preserve">T654 </t>
  </si>
  <si>
    <t>TL-HORCEX-HORC654-0000102383</t>
  </si>
  <si>
    <t>TOWER T654 HOTS-RCTS   220KV</t>
  </si>
  <si>
    <t>T655 HOTS-RCTS  220KV</t>
  </si>
  <si>
    <t xml:space="preserve">T655 </t>
  </si>
  <si>
    <t>TL-HORCEX-HORC655-0000102388</t>
  </si>
  <si>
    <t>TOWER T655 HOTS-RCTS   220KV</t>
  </si>
  <si>
    <t>T656 HOTS-RCTS  220KV</t>
  </si>
  <si>
    <t xml:space="preserve">T656 </t>
  </si>
  <si>
    <t>TL-HORCEX-HORC656-0000102393</t>
  </si>
  <si>
    <t>TOWER T656 HOTS-RCTS   220KV</t>
  </si>
  <si>
    <t>T657 HOTS-RCTS  220KV</t>
  </si>
  <si>
    <t xml:space="preserve">T657 </t>
  </si>
  <si>
    <t>TL-HORCEX-HORC657-0000102398</t>
  </si>
  <si>
    <t>TOWER T657 HOTS-RCTS   220KV</t>
  </si>
  <si>
    <t>T658 HOTS-RCTS  220KV</t>
  </si>
  <si>
    <t xml:space="preserve">T658 </t>
  </si>
  <si>
    <t>TL-HORCEX-HORC658-0000102403</t>
  </si>
  <si>
    <t>TOWER T658 HOTS-RCTS   220KV</t>
  </si>
  <si>
    <t>T659 HOTS-RCTS  220KV</t>
  </si>
  <si>
    <t xml:space="preserve">T659 </t>
  </si>
  <si>
    <t>TL-HORCEX-HORC659-0000102408</t>
  </si>
  <si>
    <t>TOWER T659 HOTS-RCTS   220KV</t>
  </si>
  <si>
    <t>T660 HOTS-RCTS  220KV</t>
  </si>
  <si>
    <t xml:space="preserve">T660 </t>
  </si>
  <si>
    <t>TL-HORCEX-HORC660-0000102412</t>
  </si>
  <si>
    <t>TOWER T660 HOTS-RCTS   220KV</t>
  </si>
  <si>
    <t>T661 HOTS-RCTS  220KV</t>
  </si>
  <si>
    <t xml:space="preserve">T661 </t>
  </si>
  <si>
    <t>TL-HORCEX-HORC661-0000102417</t>
  </si>
  <si>
    <t>TOWER T661 HOTS-RCTS   220KV</t>
  </si>
  <si>
    <t>T662 HOTS-RCTS  220KV</t>
  </si>
  <si>
    <t xml:space="preserve">T662 </t>
  </si>
  <si>
    <t>TL-HORCEX-HORC662-0000102422</t>
  </si>
  <si>
    <t>TOWER T662 HOTS-RCTS   220KV</t>
  </si>
  <si>
    <t>T663 HOTS-RCTS  220KV</t>
  </si>
  <si>
    <t xml:space="preserve">T663 </t>
  </si>
  <si>
    <t>TL-HORCEX-HORC663-0000102427</t>
  </si>
  <si>
    <t>TOWER T663 HOTS-RCTS   220KV</t>
  </si>
  <si>
    <t>T664 HOTS-RCTS  220KV</t>
  </si>
  <si>
    <t xml:space="preserve">T664 </t>
  </si>
  <si>
    <t>TL-HORCEX-HORC664-0000102432</t>
  </si>
  <si>
    <t>TOWER T664 HOTS-RCTS   220KV</t>
  </si>
  <si>
    <t>T665 HOTS-RCTS  220KV</t>
  </si>
  <si>
    <t xml:space="preserve">T665 </t>
  </si>
  <si>
    <t>TL-HORCEX-HORC665-0000102437</t>
  </si>
  <si>
    <t>TOWER T665 HOTS-RCTS   220KV</t>
  </si>
  <si>
    <t>T666 HOTS-RCTS  220KV</t>
  </si>
  <si>
    <t xml:space="preserve">T666 </t>
  </si>
  <si>
    <t>TL-HORCEX-HORC666-0000102442</t>
  </si>
  <si>
    <t>TOWER T666 HOTS-RCTS   220KV</t>
  </si>
  <si>
    <t>T667 HOTS-RCTS  220KV</t>
  </si>
  <si>
    <t xml:space="preserve">T667 </t>
  </si>
  <si>
    <t>TL-HORCEX-HORC667-0000102447</t>
  </si>
  <si>
    <t>TOWER T667 HOTS-RCTS   220KV</t>
  </si>
  <si>
    <t>T668 HOTS-RCTS  220KV</t>
  </si>
  <si>
    <t xml:space="preserve">T668 </t>
  </si>
  <si>
    <t>TL-HORCEX-HORC668-0000102452</t>
  </si>
  <si>
    <t>TOWER T668 HOTS-RCTS   220KV</t>
  </si>
  <si>
    <t>T669 HOTS-RCTS  220KV</t>
  </si>
  <si>
    <t xml:space="preserve">T669 </t>
  </si>
  <si>
    <t>TL-HORCEX-HORC669-0000102456</t>
  </si>
  <si>
    <t>TOWER T669 HOTS-RCTS   220KV</t>
  </si>
  <si>
    <t>T670 HOTS-RCTS  220KV</t>
  </si>
  <si>
    <t xml:space="preserve">T670 </t>
  </si>
  <si>
    <t>TL-HORCEX-HORC670-0000102461</t>
  </si>
  <si>
    <t>TOWER T670 HOTS-RCTS   220KV</t>
  </si>
  <si>
    <t>T671 HOTS-RCTS  220KV</t>
  </si>
  <si>
    <t xml:space="preserve">T671 </t>
  </si>
  <si>
    <t>TL-HORCEX-HORC671-0000102466</t>
  </si>
  <si>
    <t>TOWER T671 HOTS-RCTS   220KV</t>
  </si>
  <si>
    <t>T672 HOTS-RCTS  220KV</t>
  </si>
  <si>
    <t xml:space="preserve">T672 </t>
  </si>
  <si>
    <t>TL-HORCEX-HORC672-0000102471</t>
  </si>
  <si>
    <t>TOWER T672 HOTS-RCTS   220KV</t>
  </si>
  <si>
    <t>T673 HOTS-RCTS  220KV</t>
  </si>
  <si>
    <t xml:space="preserve">T673 </t>
  </si>
  <si>
    <t>TL-HORCEX-HORC673-0000102476</t>
  </si>
  <si>
    <t>TOWER T673 HOTS-RCTS   220KV</t>
  </si>
  <si>
    <t>T674 HOTS-RCTS  220KV</t>
  </si>
  <si>
    <t xml:space="preserve">T674 </t>
  </si>
  <si>
    <t>TL-HORCEX-HORC674-0000102481</t>
  </si>
  <si>
    <t>TOWER T674 HOTS-RCTS   220KV</t>
  </si>
  <si>
    <t>T675 HOTS-RCTS  220KV</t>
  </si>
  <si>
    <t xml:space="preserve">T675 </t>
  </si>
  <si>
    <t>TL-HORCEX-HORC675-0000102486</t>
  </si>
  <si>
    <t>TOWER T675 HOTS-RCTS   220KV</t>
  </si>
  <si>
    <t>T676 HOTS-RCTS  220KV</t>
  </si>
  <si>
    <t xml:space="preserve">T676 </t>
  </si>
  <si>
    <t>TL-HORCEX-HORC676-0000102491</t>
  </si>
  <si>
    <t>TOWER T676 HOTS-RCTS   220KV</t>
  </si>
  <si>
    <t>T677 HOTS-RCTS  220KV</t>
  </si>
  <si>
    <t xml:space="preserve">T677 </t>
  </si>
  <si>
    <t>TL-HORCEX-HORC677-0000102496</t>
  </si>
  <si>
    <t>TOWER T677 HOTS-RCTS   220KV</t>
  </si>
  <si>
    <t>T678 HOTS-RCTS  220KV</t>
  </si>
  <si>
    <t xml:space="preserve">T678 </t>
  </si>
  <si>
    <t>TL-HORCEX-HORC678-0000102500</t>
  </si>
  <si>
    <t>TOWER T678 HOTS-RCTS   220KV</t>
  </si>
  <si>
    <t>T679 HOTS-RCTS  220KV</t>
  </si>
  <si>
    <t xml:space="preserve">T679 </t>
  </si>
  <si>
    <t>TL-HORCEX-HORC679-0000102505</t>
  </si>
  <si>
    <t>TOWER T679 HOTS-RCTS   220KV</t>
  </si>
  <si>
    <t>T680 HOTS-RCTS  220KV</t>
  </si>
  <si>
    <t xml:space="preserve">T680 </t>
  </si>
  <si>
    <t>TL-HORCEX-HORC680-0000102510</t>
  </si>
  <si>
    <t>TOWER T680 HOTS-RCTS   220KV</t>
  </si>
  <si>
    <t>T681 HOTS-RCTS  220KV</t>
  </si>
  <si>
    <t xml:space="preserve">T681 </t>
  </si>
  <si>
    <t>TL-HORCEX-HORC681-0000102515</t>
  </si>
  <si>
    <t>TOWER T681 HOTS-RCTS   220KV</t>
  </si>
  <si>
    <t>T682 HOTS-RCTS  220KV</t>
  </si>
  <si>
    <t xml:space="preserve">T682 </t>
  </si>
  <si>
    <t>TL-HORCEX-HORC682-0000102520</t>
  </si>
  <si>
    <t>TOWER T682 HOTS-RCTS   220KV</t>
  </si>
  <si>
    <t>T683 HOTS-RCTS  220KV</t>
  </si>
  <si>
    <t xml:space="preserve">T683 </t>
  </si>
  <si>
    <t>TL-HORCEX-HORC683-0000102525</t>
  </si>
  <si>
    <t>TOWER T683 HOTS-RCTS   220KV</t>
  </si>
  <si>
    <t>T684 HOTS-RCTS  220KV</t>
  </si>
  <si>
    <t xml:space="preserve">T684 </t>
  </si>
  <si>
    <t>TL-HORCEX-HORC684-0000102530</t>
  </si>
  <si>
    <t>TOWER T684 HOTS-RCTS   220KV</t>
  </si>
  <si>
    <t>T685 HOTS-RCTS  220KV</t>
  </si>
  <si>
    <t xml:space="preserve">T685 </t>
  </si>
  <si>
    <t>TL-HORCEX-HORC685-0000102535</t>
  </si>
  <si>
    <t>TOWER T685 HOTS-RCTS   220KV</t>
  </si>
  <si>
    <t>T688 HOTS-RCTS  220KV</t>
  </si>
  <si>
    <t xml:space="preserve">T688 </t>
  </si>
  <si>
    <t>TL-HORCEX-HORC688-0000102549</t>
  </si>
  <si>
    <t>TOWER T688 HOTS-RCTS   220KV</t>
  </si>
  <si>
    <t>T689 HOTS-RCTS  220KV</t>
  </si>
  <si>
    <t xml:space="preserve">T689 </t>
  </si>
  <si>
    <t>TL-HORCEX-HORC689-0000119585</t>
  </si>
  <si>
    <t>TOWER T689 HOTS-RCTS   220KV</t>
  </si>
  <si>
    <t>T690 HOTS-RCTS  220KV</t>
  </si>
  <si>
    <t xml:space="preserve">T690 </t>
  </si>
  <si>
    <t>TL-HORCEX-HORC690-0000119586</t>
  </si>
  <si>
    <t>TOWER T690 HOTS-RCTS   220KV</t>
  </si>
  <si>
    <t>T691 HOTS-RCTS  220KV</t>
  </si>
  <si>
    <t xml:space="preserve">T691 </t>
  </si>
  <si>
    <t>TL-HORCEX-HORC691-0000119587</t>
  </si>
  <si>
    <t>TOWER T691 HOTS-RCTS   220KV</t>
  </si>
  <si>
    <t>T692 HOTS-RCTS  220KV</t>
  </si>
  <si>
    <t xml:space="preserve">T692 </t>
  </si>
  <si>
    <t>TL-HORCEX-HORC692-0000119588</t>
  </si>
  <si>
    <t>TOWER T692 HOTS-RCTS   220KV</t>
  </si>
  <si>
    <t>T693 HOTS-RCTS  220KV</t>
  </si>
  <si>
    <t xml:space="preserve">T693 </t>
  </si>
  <si>
    <t>TL-HORCEX-HORC693-0000119589</t>
  </si>
  <si>
    <t>TOWER T693 HOTS-RCTS   220KV</t>
  </si>
  <si>
    <t>T694 HOTS-RCTS  220KV</t>
  </si>
  <si>
    <t xml:space="preserve">T694 </t>
  </si>
  <si>
    <t>TL-HORCEX-HORC694-0000119590</t>
  </si>
  <si>
    <t>TOWER T694 HOTS-RCTS   220KV</t>
  </si>
  <si>
    <t>T695 HOTS-RCTS  220KV</t>
  </si>
  <si>
    <t xml:space="preserve">T695 </t>
  </si>
  <si>
    <t>TL-HORCEX-HORC695-0000119591</t>
  </si>
  <si>
    <t>TOWER T695 HOTS-RCTS   220KV</t>
  </si>
  <si>
    <t>T613 HYTS-APD 1 500KV</t>
  </si>
  <si>
    <t>HYTS-APD 1 500KV</t>
  </si>
  <si>
    <t>TL-HYAPEX-HYAP613-0000056834</t>
  </si>
  <si>
    <t>TOWER T613 HYTS-APD  1 500KV</t>
  </si>
  <si>
    <t>T614 HYTS-APD 1 500KV</t>
  </si>
  <si>
    <t>TL-HYAPEX-HYAP614-0000056836</t>
  </si>
  <si>
    <t>TOWER T614 HYTS-APD  1 500KV</t>
  </si>
  <si>
    <t>T615 HYTS-APD 1 500KV</t>
  </si>
  <si>
    <t>TL-HYAPEX-HYAP615-0000056838</t>
  </si>
  <si>
    <t>TOWER T615 HYTS-APD  1 500KV</t>
  </si>
  <si>
    <t>T616 HYTS-APD 1 500KV</t>
  </si>
  <si>
    <t>TL-HYAPEX-HYAP616-0000056840</t>
  </si>
  <si>
    <t>TOWER T616 HYTS-APD  1 500KV</t>
  </si>
  <si>
    <t>T617 HYTS-APD 1 500KV</t>
  </si>
  <si>
    <t>TL-HYAPEX-HYAP617-0000056842</t>
  </si>
  <si>
    <t>TOWER T617 HYTS-APD  1 500KV</t>
  </si>
  <si>
    <t>T618 HYTS-APD 1 500KV</t>
  </si>
  <si>
    <t>TL-HYAPEX-HYAP618-0000056844</t>
  </si>
  <si>
    <t>TOWER T618 HYTS-APD  1 500KV</t>
  </si>
  <si>
    <t>T619 HYTS-APD 1 500KV</t>
  </si>
  <si>
    <t>TL-HYAPEX-HYAP619-0000056846</t>
  </si>
  <si>
    <t>TOWER T619 HYTS-APD  1 500KV</t>
  </si>
  <si>
    <t>T620 HYTS-APD 1 500KV</t>
  </si>
  <si>
    <t>TL-HYAPEX-HYAP620-0000056848</t>
  </si>
  <si>
    <t>TOWER T620 HYTS-APD  1 500KV</t>
  </si>
  <si>
    <t>T621 HYTS-APD 1 500KV</t>
  </si>
  <si>
    <t>TL-HYAPEX-HYAP621-0000056850</t>
  </si>
  <si>
    <t>TOWER T621 HYTS-APD  1 500KV</t>
  </si>
  <si>
    <t>T622 HYTS-APD 1 500KV</t>
  </si>
  <si>
    <t>TL-HYAPEX-HYAP622-0000056852</t>
  </si>
  <si>
    <t>TOWER T622 HYTS-APD  1 500KV</t>
  </si>
  <si>
    <t>T623 HYTS-APD 1 500KV</t>
  </si>
  <si>
    <t>TL-HYAPEX-HYAP623-0000056854</t>
  </si>
  <si>
    <t>TOWER T623 HYTS-APD  1 500KV</t>
  </si>
  <si>
    <t>T624 HYTS-APD 1 500KV</t>
  </si>
  <si>
    <t>TL-HYAPEX-HYAP624-0000056855</t>
  </si>
  <si>
    <t>TOWER T624 HYTS-APD  1 500KV</t>
  </si>
  <si>
    <t>T625 HYTS-APD 1 500KV</t>
  </si>
  <si>
    <t>TL-HYAPEX-HYAP625-0000056857</t>
  </si>
  <si>
    <t>TOWER T625 HYTS-APD  1 500KV</t>
  </si>
  <si>
    <t>T626 HYTS-APD 1 500KV</t>
  </si>
  <si>
    <t>TL-HYAPEX-HYAP626-0000056859</t>
  </si>
  <si>
    <t>TOWER T626 HYTS-APD  1 500KV</t>
  </si>
  <si>
    <t>T627 HYTS-APD 1 500KV</t>
  </si>
  <si>
    <t>TL-HYAPEX-HYAP627-0000056861</t>
  </si>
  <si>
    <t>TOWER T627 HYTS-APD  1 500KV</t>
  </si>
  <si>
    <t>T628BHYTS-APD 1 500KV</t>
  </si>
  <si>
    <t>T628B</t>
  </si>
  <si>
    <t>TL-HYAPEX-HYAP628-0000056863</t>
  </si>
  <si>
    <t>TOWER T628BHYTS-APD  1 500KV</t>
  </si>
  <si>
    <t>T628AHYTS-APD 2 500KV</t>
  </si>
  <si>
    <t>T628A</t>
  </si>
  <si>
    <t>HYTS-APD 2 500KV</t>
  </si>
  <si>
    <t>TL-HYAPEX-HYAP628-0000058118</t>
  </si>
  <si>
    <t>TOWER T628AHYTS-APD  2 500KV</t>
  </si>
  <si>
    <t>T175 HYTS-SESS 1 275KV</t>
  </si>
  <si>
    <t>HYTS-SESS 1 275KV</t>
  </si>
  <si>
    <t>275KV</t>
  </si>
  <si>
    <t>TL-HYSEEX-HYSE175-0000060022</t>
  </si>
  <si>
    <t>TOWER T175 HYTS-SESS 1 275KV</t>
  </si>
  <si>
    <t>T176 HYTS-SESS 1 275KV</t>
  </si>
  <si>
    <t>TL-HYSEEX-HYSE176-0000060024</t>
  </si>
  <si>
    <t>TOWER T176 HYTS-SESS 1 275KV</t>
  </si>
  <si>
    <t>T177 HYTS-SESS 1 275KV</t>
  </si>
  <si>
    <t>TL-HYSEEX-HYSE177-0000060026</t>
  </si>
  <si>
    <t>TOWER T177 HYTS-SESS 1 275KV</t>
  </si>
  <si>
    <t>T181 HYTS-SESS 1 275KV</t>
  </si>
  <si>
    <t>TL-HYSEEX-HYSE181-0000060034</t>
  </si>
  <si>
    <t>TOWER T181 HYTS-SESS 1 275KV</t>
  </si>
  <si>
    <t>T182 HYTS-SESS 1 275KV</t>
  </si>
  <si>
    <t>TL-HYSEEX-HYSE182-0000060036</t>
  </si>
  <si>
    <t>TOWER T182 HYTS-SESS 1 275KV</t>
  </si>
  <si>
    <t>T183 HYTS-SESS 1 275KV</t>
  </si>
  <si>
    <t>TL-HYSEEX-HYSE183-0000060038</t>
  </si>
  <si>
    <t>TOWER T183 HYTS-SESS 1 275KV</t>
  </si>
  <si>
    <t>T184 HYTS-SESS 1 275KV</t>
  </si>
  <si>
    <t>TL-HYSEEX-HYSE184-0000060040</t>
  </si>
  <si>
    <t>TOWER T184 HYTS-SESS 1 275KV</t>
  </si>
  <si>
    <t>T185 HYTS-SESS 1 275KV</t>
  </si>
  <si>
    <t>TL-HYSEEX-HYSE185-0000060042</t>
  </si>
  <si>
    <t>TOWER T185 HYTS-SESS 1 275KV</t>
  </si>
  <si>
    <t>T186 HYTS-SESS 1 275KV</t>
  </si>
  <si>
    <t>TL-HYSEEX-HYSE186-0000060044</t>
  </si>
  <si>
    <t>TOWER T186 HYTS-SESS 1 275KV</t>
  </si>
  <si>
    <t>T001 KGTS-WETS  220KV</t>
  </si>
  <si>
    <t>KGTS-WETS  220KV</t>
  </si>
  <si>
    <t>TL-KGRCEX-KGRC001-0000065675</t>
  </si>
  <si>
    <t>TOWER T001 KGTS-WETS   220KV</t>
  </si>
  <si>
    <t>T002 KGTS-WETS  220KV</t>
  </si>
  <si>
    <t>TL-KGRCEX-KGRC002-0000065677</t>
  </si>
  <si>
    <t>TOWER T002 KGTS-WETS   220KV</t>
  </si>
  <si>
    <t>T003 KGTS-WETS  220KV</t>
  </si>
  <si>
    <t>TL-KGRCEX-KGRC003-0000065679</t>
  </si>
  <si>
    <t>TOWER T003 KGTS-WETS   220KV</t>
  </si>
  <si>
    <t>T004 KGTS-WETS  220KV</t>
  </si>
  <si>
    <t>TL-KGRCEX-KGRC004-0000065681</t>
  </si>
  <si>
    <t>TOWER T004 KGTS-WETS   220KV</t>
  </si>
  <si>
    <t>T005 KGTS-WETS  220KV</t>
  </si>
  <si>
    <t>TL-KGRCEX-KGRC005-0000065683</t>
  </si>
  <si>
    <t>TOWER T005 KGTS-WETS   220KV</t>
  </si>
  <si>
    <t>T006 KGTS-WETS  220KV</t>
  </si>
  <si>
    <t>TL-KGRCEX-KGRC006-0000065685</t>
  </si>
  <si>
    <t>TOWER T006 KGTS-WETS   220KV</t>
  </si>
  <si>
    <t>T007 KGTS-WETS  220KV</t>
  </si>
  <si>
    <t>TL-KGRCEX-KGRC007-0000065687</t>
  </si>
  <si>
    <t>TOWER T007 KGTS-WETS   220KV</t>
  </si>
  <si>
    <t>T008 KGTS-WETS  220KV</t>
  </si>
  <si>
    <t>TL-KGRCEX-KGRC008-0000065689</t>
  </si>
  <si>
    <t>TOWER T008 KGTS-WETS   220KV</t>
  </si>
  <si>
    <t>T009 KGTS-WETS  220KV</t>
  </si>
  <si>
    <t>TL-KGRCEX-KGRC009-0000065691</t>
  </si>
  <si>
    <t>TOWER T009 KGTS-WETS   220KV</t>
  </si>
  <si>
    <t>T010 KGTS-WETS  220KV</t>
  </si>
  <si>
    <t>TL-KGRCEX-KGRC010-0000065693</t>
  </si>
  <si>
    <t>TOWER T010 KGTS-WETS   220KV</t>
  </si>
  <si>
    <t>T011 KGTS-WETS  220KV</t>
  </si>
  <si>
    <t>TL-KGRCEX-KGRC011-0000065695</t>
  </si>
  <si>
    <t>TOWER T011 KGTS-WETS   220KV</t>
  </si>
  <si>
    <t>T012 KGTS-WETS  220KV</t>
  </si>
  <si>
    <t>TL-KGRCEX-KGRC012-0000065697</t>
  </si>
  <si>
    <t>TOWER T012 KGTS-WETS   220KV</t>
  </si>
  <si>
    <t>T013 KGTS-WETS  220KV</t>
  </si>
  <si>
    <t>TL-KGRCEX-KGRC013-0000065699</t>
  </si>
  <si>
    <t>TOWER T013 KGTS-WETS   220KV</t>
  </si>
  <si>
    <t>T014 KGTS-WETS  220KV</t>
  </si>
  <si>
    <t>TL-KGRCEX-KGRC014-0000065701</t>
  </si>
  <si>
    <t>TOWER T014 KGTS-WETS   220KV</t>
  </si>
  <si>
    <t>T015 KGTS-WETS  220KV</t>
  </si>
  <si>
    <t>TL-KGRCEX-KGRC015-0000065703</t>
  </si>
  <si>
    <t>TOWER T015 KGTS-WETS   220KV</t>
  </si>
  <si>
    <t>T016 KGTS-WETS  220KV</t>
  </si>
  <si>
    <t>TL-KGRCEX-KGRC016-0000065705</t>
  </si>
  <si>
    <t>TOWER T016 KGTS-WETS   220KV</t>
  </si>
  <si>
    <t>T017 KGTS-WETS  220KV</t>
  </si>
  <si>
    <t>TL-KGRCEX-KGRC017-0000065707</t>
  </si>
  <si>
    <t>TOWER T017 KGTS-WETS   220KV</t>
  </si>
  <si>
    <t>T018 KGTS-WETS  220KV</t>
  </si>
  <si>
    <t>TL-KGRCEX-KGRC018-0000065709</t>
  </si>
  <si>
    <t>TOWER T018 KGTS-WETS   220KV</t>
  </si>
  <si>
    <t>T024 KGTS-WETS  220KV</t>
  </si>
  <si>
    <t>TL-KGRCEX-KGRC024-0000065721</t>
  </si>
  <si>
    <t>TOWER T024 KGTS-WETS   220KV</t>
  </si>
  <si>
    <t>T025 KGTS-WETS  220KV</t>
  </si>
  <si>
    <t>TL-KGRCEX-KGRC025-0000065723</t>
  </si>
  <si>
    <t>TOWER T025 KGTS-WETS   220KV</t>
  </si>
  <si>
    <t>T026 KGTS-WETS  220KV</t>
  </si>
  <si>
    <t>TL-KGRCEX-KGRC026-0000065725</t>
  </si>
  <si>
    <t>TOWER T026 KGTS-WETS   220KV</t>
  </si>
  <si>
    <t>T027 KGTS-WETS  220KV</t>
  </si>
  <si>
    <t>TL-KGRCEX-KGRC027-0000065727</t>
  </si>
  <si>
    <t>TOWER T027 KGTS-WETS   220KV</t>
  </si>
  <si>
    <t>T028 KGTS-WETS  220KV</t>
  </si>
  <si>
    <t>TL-KGRCEX-KGRC028-0000065729</t>
  </si>
  <si>
    <t>TOWER T028 KGTS-WETS   220KV</t>
  </si>
  <si>
    <t>T029 KGTS-WETS  220KV</t>
  </si>
  <si>
    <t>TL-KGRCEX-KGRC029-0000065731</t>
  </si>
  <si>
    <t>TOWER T029 KGTS-WETS   220KV</t>
  </si>
  <si>
    <t>T030 KGTS-WETS  220KV</t>
  </si>
  <si>
    <t>TL-KGRCEX-KGRC030-0000065733</t>
  </si>
  <si>
    <t>TOWER T030 KGTS-WETS   220KV</t>
  </si>
  <si>
    <t>T031 KGTS-WETS  220KV</t>
  </si>
  <si>
    <t>TL-KGRCEX-KGRC031-0000065735</t>
  </si>
  <si>
    <t>TOWER T031 KGTS-WETS   220KV</t>
  </si>
  <si>
    <t>T032 KGTS-WETS  220KV</t>
  </si>
  <si>
    <t>TL-KGRCEX-KGRC032-0000065737</t>
  </si>
  <si>
    <t>TOWER T032 KGTS-WETS   220KV</t>
  </si>
  <si>
    <t>T033 KGTS-WETS  220KV</t>
  </si>
  <si>
    <t>TL-KGRCEX-KGRC033-0000065739</t>
  </si>
  <si>
    <t>TOWER T033 KGTS-WETS   220KV</t>
  </si>
  <si>
    <t>T034 KGTS-WETS  220KV</t>
  </si>
  <si>
    <t>TL-KGRCEX-KGRC034-0000065741</t>
  </si>
  <si>
    <t>TOWER T034 KGTS-WETS   220KV</t>
  </si>
  <si>
    <t>T035 KGTS-WETS  220KV</t>
  </si>
  <si>
    <t>TL-KGRCEX-KGRC035-0000065743</t>
  </si>
  <si>
    <t>TOWER T035 KGTS-WETS   220KV</t>
  </si>
  <si>
    <t>T036 KGTS-WETS  220KV</t>
  </si>
  <si>
    <t>TL-KGRCEX-KGRC036-0000065745</t>
  </si>
  <si>
    <t>TOWER T036 KGTS-WETS   220KV</t>
  </si>
  <si>
    <t>T037 KGTS-WETS  220KV</t>
  </si>
  <si>
    <t>TL-KGRCEX-KGRC037-0000065747</t>
  </si>
  <si>
    <t>TOWER T037 KGTS-WETS   220KV</t>
  </si>
  <si>
    <t>T038 KGTS-WETS  220KV</t>
  </si>
  <si>
    <t>TL-KGRCEX-KGRC038-0000065749</t>
  </si>
  <si>
    <t>TOWER T038 KGTS-WETS   220KV</t>
  </si>
  <si>
    <t>T039 KGTS-WETS  220KV</t>
  </si>
  <si>
    <t>TL-KGRCEX-KGRC039-0000065751</t>
  </si>
  <si>
    <t>TOWER T039 KGTS-WETS   220KV</t>
  </si>
  <si>
    <t>T040 KGTS-WETS  220KV</t>
  </si>
  <si>
    <t>TL-KGRCEX-KGRC040-0000065753</t>
  </si>
  <si>
    <t>TOWER T040 KGTS-WETS   220KV</t>
  </si>
  <si>
    <t>T041 KGTS-WETS  220KV</t>
  </si>
  <si>
    <t>TL-KGRCEX-KGRC041-0000065755</t>
  </si>
  <si>
    <t>TOWER T041 KGTS-WETS   220KV</t>
  </si>
  <si>
    <t>T042 KGTS-WETS  220KV</t>
  </si>
  <si>
    <t>TL-KGRCEX-KGRC042-0000065757</t>
  </si>
  <si>
    <t>TOWER T042 KGTS-WETS   220KV</t>
  </si>
  <si>
    <t>T043 KGTS-WETS  220KV</t>
  </si>
  <si>
    <t>TL-KGRCEX-KGRC043-0000065759</t>
  </si>
  <si>
    <t>TOWER T043 KGTS-WETS   220KV</t>
  </si>
  <si>
    <t>T044 KGTS-WETS  220KV</t>
  </si>
  <si>
    <t>TL-KGRCEX-KGRC044-0000065761</t>
  </si>
  <si>
    <t>TOWER T044 KGTS-WETS   220KV</t>
  </si>
  <si>
    <t>T045 KGTS-WETS  220KV</t>
  </si>
  <si>
    <t>TL-KGRCEX-KGRC045-0000065763</t>
  </si>
  <si>
    <t>TOWER T045 KGTS-WETS   220KV</t>
  </si>
  <si>
    <t>T046 KGTS-WETS  220KV</t>
  </si>
  <si>
    <t>TL-KGRCEX-KGRC046-0000065765</t>
  </si>
  <si>
    <t>TOWER T046 KGTS-WETS   220KV</t>
  </si>
  <si>
    <t>T047 KGTS-WETS  220KV</t>
  </si>
  <si>
    <t>TL-KGRCEX-KGRC047-0000065767</t>
  </si>
  <si>
    <t>TOWER T047 KGTS-WETS   220KV</t>
  </si>
  <si>
    <t>T048 KGTS-WETS  220KV</t>
  </si>
  <si>
    <t>TL-KGRCEX-KGRC048-0000065769</t>
  </si>
  <si>
    <t>TOWER T048 KGTS-WETS   220KV</t>
  </si>
  <si>
    <t>T049 KGTS-WETS  220KV</t>
  </si>
  <si>
    <t>TL-KGRCEX-KGRC049-0000065771</t>
  </si>
  <si>
    <t>TOWER T049 KGTS-WETS   220KV</t>
  </si>
  <si>
    <t>T050 KGTS-WETS  220KV</t>
  </si>
  <si>
    <t>TL-KGRCEX-KGRC050-0000065773</t>
  </si>
  <si>
    <t>TOWER T050 KGTS-WETS   220KV</t>
  </si>
  <si>
    <t>T051 KGTS-WETS  220KV</t>
  </si>
  <si>
    <t>TL-KGRCEX-KGRC051-0000065775</t>
  </si>
  <si>
    <t>TOWER T051 KGTS-WETS   220KV</t>
  </si>
  <si>
    <t>T052 KGTS-WETS  220KV</t>
  </si>
  <si>
    <t>TL-KGRCEX-KGRC052-0000065777</t>
  </si>
  <si>
    <t>TOWER T052 KGTS-WETS   220KV</t>
  </si>
  <si>
    <t>T053 KGTS-WETS  220KV</t>
  </si>
  <si>
    <t>TL-KGRCEX-KGRC053-0000065779</t>
  </si>
  <si>
    <t>TOWER T053 KGTS-WETS   220KV</t>
  </si>
  <si>
    <t>T054 KGTS-WETS  220KV</t>
  </si>
  <si>
    <t>TL-KGRCEX-KGRC054-0000065781</t>
  </si>
  <si>
    <t>TOWER T054 KGTS-WETS   220KV</t>
  </si>
  <si>
    <t>T055 KGTS-WETS  220KV</t>
  </si>
  <si>
    <t>TL-KGRCEX-KGRC055-0000065783</t>
  </si>
  <si>
    <t>TOWER T055 KGTS-WETS   220KV</t>
  </si>
  <si>
    <t>T056 KGTS-WETS  220KV</t>
  </si>
  <si>
    <t>TL-KGRCEX-KGRC056-0000065785</t>
  </si>
  <si>
    <t>TOWER T056 KGTS-WETS   220KV</t>
  </si>
  <si>
    <t>T057 KGTS-WETS  220KV</t>
  </si>
  <si>
    <t>TL-KGRCEX-KGRC057-0000065787</t>
  </si>
  <si>
    <t>TOWER T057 KGTS-WETS   220KV</t>
  </si>
  <si>
    <t>T058 KGTS-WETS  220KV</t>
  </si>
  <si>
    <t>TL-KGRCEX-KGRC058-0000065789</t>
  </si>
  <si>
    <t>TOWER T058 KGTS-WETS   220KV</t>
  </si>
  <si>
    <t>T059 KGTS-WETS  220KV</t>
  </si>
  <si>
    <t>TL-KGRCEX-KGRC059-0000065791</t>
  </si>
  <si>
    <t>TOWER T059 KGTS-WETS   220KV</t>
  </si>
  <si>
    <t>T060 KGTS-WETS  220KV</t>
  </si>
  <si>
    <t>TL-KGRCEX-KGRC060-0000065793</t>
  </si>
  <si>
    <t>TOWER T060 KGTS-WETS   220KV</t>
  </si>
  <si>
    <t>T061 KGTS-WETS  220KV</t>
  </si>
  <si>
    <t>TL-KGRCEX-KGRC061-0000065795</t>
  </si>
  <si>
    <t>TOWER T061 KGTS-WETS   220KV</t>
  </si>
  <si>
    <t>T062 KGTS-WETS  220KV</t>
  </si>
  <si>
    <t>TL-KGRCEX-KGRC062-0000065797</t>
  </si>
  <si>
    <t>TOWER T062 KGTS-WETS   220KV</t>
  </si>
  <si>
    <t>T063 KGTS-WETS  220KV</t>
  </si>
  <si>
    <t>TL-KGRCEX-KGRC063-0000065799</t>
  </si>
  <si>
    <t>TOWER T063 KGTS-WETS   220KV</t>
  </si>
  <si>
    <t>T064 KGTS-WETS  220KV</t>
  </si>
  <si>
    <t>TL-KGRCEX-KGRC064-0000065801</t>
  </si>
  <si>
    <t>TOWER T064 KGTS-WETS   220KV</t>
  </si>
  <si>
    <t>T065 KGTS-WETS  220KV</t>
  </si>
  <si>
    <t>TL-KGRCEX-KGRC065-0000065803</t>
  </si>
  <si>
    <t>TOWER T065 KGTS-WETS   220KV</t>
  </si>
  <si>
    <t>T066 KGTS-WETS  220KV</t>
  </si>
  <si>
    <t>TL-KGRCEX-KGRC066-0000065805</t>
  </si>
  <si>
    <t>TOWER T066 KGTS-WETS   220KV</t>
  </si>
  <si>
    <t>T067 KGTS-WETS  220KV</t>
  </si>
  <si>
    <t>TL-KGRCEX-KGRC067-0000065807</t>
  </si>
  <si>
    <t>TOWER T067 KGTS-WETS   220KV</t>
  </si>
  <si>
    <t>T068 KGTS-WETS  220KV</t>
  </si>
  <si>
    <t>TL-KGRCEX-KGRC068-0000065809</t>
  </si>
  <si>
    <t>TOWER T068 KGTS-WETS   220KV</t>
  </si>
  <si>
    <t>T069 KGTS-WETS  220KV</t>
  </si>
  <si>
    <t>TL-KGRCEX-KGRC069-0000065811</t>
  </si>
  <si>
    <t>TOWER T069 KGTS-WETS   220KV</t>
  </si>
  <si>
    <t>T070 KGTS-WETS  220KV</t>
  </si>
  <si>
    <t>TL-KGRCEX-KGRC070-0000065813</t>
  </si>
  <si>
    <t>TOWER T070 KGTS-WETS   220KV</t>
  </si>
  <si>
    <t>T071 KGTS-WETS  220KV</t>
  </si>
  <si>
    <t>TL-KGRCEX-KGRC071-0000065815</t>
  </si>
  <si>
    <t>TOWER T071 KGTS-WETS   220KV</t>
  </si>
  <si>
    <t>T072 KGTS-WETS  220KV</t>
  </si>
  <si>
    <t>TL-KGRCEX-KGRC072-0000065817</t>
  </si>
  <si>
    <t>TOWER T072 KGTS-WETS   220KV</t>
  </si>
  <si>
    <t>T073 KGTS-WETS  220KV</t>
  </si>
  <si>
    <t>TL-KGRCEX-KGRC073-0000065819</t>
  </si>
  <si>
    <t>TOWER T073 KGTS-WETS   220KV</t>
  </si>
  <si>
    <t>T074 KGTS-WETS  220KV</t>
  </si>
  <si>
    <t>TL-KGRCEX-KGRC074-0000065821</t>
  </si>
  <si>
    <t>TOWER T074 KGTS-WETS   220KV</t>
  </si>
  <si>
    <t>T075 KGTS-WETS  220KV</t>
  </si>
  <si>
    <t>TL-KGRCEX-KGRC075-0000065823</t>
  </si>
  <si>
    <t>TOWER T075 KGTS-WETS   220KV</t>
  </si>
  <si>
    <t>T076 KGTS-WETS  220KV</t>
  </si>
  <si>
    <t>TL-KGRCEX-KGRC076-0000065825</t>
  </si>
  <si>
    <t>TOWER T076 KGTS-WETS   220KV</t>
  </si>
  <si>
    <t>T077 KGTS-WETS  220KV</t>
  </si>
  <si>
    <t>TL-KGRCEX-KGRC077-0000065827</t>
  </si>
  <si>
    <t>TOWER T077 KGTS-WETS   220KV</t>
  </si>
  <si>
    <t>T078 KGTS-WETS  220KV</t>
  </si>
  <si>
    <t>TL-KGRCEX-KGRC078-0000065829</t>
  </si>
  <si>
    <t>TOWER T078 KGTS-WETS   220KV</t>
  </si>
  <si>
    <t>T079 KGTS-WETS  220KV</t>
  </si>
  <si>
    <t>TL-KGRCEX-KGRC079-0000065831</t>
  </si>
  <si>
    <t>TOWER T079 KGTS-WETS   220KV</t>
  </si>
  <si>
    <t>T080 KGTS-WETS  220KV</t>
  </si>
  <si>
    <t>TL-KGRCEX-KGRC080-0000065833</t>
  </si>
  <si>
    <t>TOWER T080 KGTS-WETS   220KV</t>
  </si>
  <si>
    <t>T081 KGTS-WETS  220KV</t>
  </si>
  <si>
    <t>TL-KGRCEX-KGRC081-0000065835</t>
  </si>
  <si>
    <t>TOWER T081 KGTS-WETS   220KV</t>
  </si>
  <si>
    <t>T082 KGTS-WETS  220KV</t>
  </si>
  <si>
    <t>TL-KGRCEX-KGRC082-0000065837</t>
  </si>
  <si>
    <t>TOWER T082 KGTS-WETS   220KV</t>
  </si>
  <si>
    <t>T083 KGTS-WETS  220KV</t>
  </si>
  <si>
    <t>TL-KGRCEX-KGRC083-0000065839</t>
  </si>
  <si>
    <t>TOWER T083 KGTS-WETS   220KV</t>
  </si>
  <si>
    <t>T084 KGTS-WETS  220KV</t>
  </si>
  <si>
    <t>TL-KGRCEX-KGRC084-0000065841</t>
  </si>
  <si>
    <t>TOWER T084 KGTS-WETS   220KV</t>
  </si>
  <si>
    <t>T085 KGTS-WETS  220KV</t>
  </si>
  <si>
    <t>TL-KGRCEX-KGRC085-0000065843</t>
  </si>
  <si>
    <t>TOWER T085 KGTS-WETS   220KV</t>
  </si>
  <si>
    <t>T086 KGTS-WETS  220KV</t>
  </si>
  <si>
    <t>TL-KGRCEX-KGRC086-0000065845</t>
  </si>
  <si>
    <t>TOWER T086 KGTS-WETS   220KV</t>
  </si>
  <si>
    <t>T087 KGTS-WETS  220KV</t>
  </si>
  <si>
    <t>TL-KGRCEX-KGRC087-0000065847</t>
  </si>
  <si>
    <t>TOWER T087 KGTS-WETS   220KV</t>
  </si>
  <si>
    <t>T088 KGTS-WETS  220KV</t>
  </si>
  <si>
    <t>TL-KGRCEX-KGRC088-0000065849</t>
  </si>
  <si>
    <t>TOWER T088 KGTS-WETS   220KV</t>
  </si>
  <si>
    <t>T089 KGTS-WETS  220KV</t>
  </si>
  <si>
    <t>TL-KGRCEX-KGRC089-0000065850</t>
  </si>
  <si>
    <t>TOWER T089 KGTS-WETS   220KV</t>
  </si>
  <si>
    <t>T090 KGTS-WETS  220KV</t>
  </si>
  <si>
    <t>TL-KGRCEX-KGRC090-0000065852</t>
  </si>
  <si>
    <t>TOWER T090 KGTS-WETS   220KV</t>
  </si>
  <si>
    <t>T091 KGTS-WETS  220KV</t>
  </si>
  <si>
    <t>TL-KGRCEX-KGRC091-0000065854</t>
  </si>
  <si>
    <t>TOWER T091 KGTS-WETS   220KV</t>
  </si>
  <si>
    <t>T092 KGTS-WETS  220KV</t>
  </si>
  <si>
    <t>TL-KGRCEX-KGRC092-0000065856</t>
  </si>
  <si>
    <t>TOWER T092 KGTS-WETS   220KV</t>
  </si>
  <si>
    <t>T093 KGTS-WETS  220KV</t>
  </si>
  <si>
    <t>TL-KGRCEX-KGRC093-0000065858</t>
  </si>
  <si>
    <t>TOWER T093 KGTS-WETS   220KV</t>
  </si>
  <si>
    <t>T094 KGTS-WETS  220KV</t>
  </si>
  <si>
    <t>TL-KGRCEX-KGRC094-0000065860</t>
  </si>
  <si>
    <t>TOWER T094 KGTS-WETS   220KV</t>
  </si>
  <si>
    <t>T095 KGTS-WETS  220KV</t>
  </si>
  <si>
    <t>TL-KGRCEX-KGRC095-0000065862</t>
  </si>
  <si>
    <t>TOWER T095 KGTS-WETS   220KV</t>
  </si>
  <si>
    <t>T096 KGTS-WETS  220KV</t>
  </si>
  <si>
    <t>TL-KGRCEX-KGRC096-0000065864</t>
  </si>
  <si>
    <t>TOWER T096 KGTS-WETS   220KV</t>
  </si>
  <si>
    <t>T097 KGTS-WETS  220KV</t>
  </si>
  <si>
    <t>TL-KGRCEX-KGRC097-0000065866</t>
  </si>
  <si>
    <t>TOWER T097 KGTS-WETS   220KV</t>
  </si>
  <si>
    <t>T098 KGTS-WETS  220KV</t>
  </si>
  <si>
    <t>TL-KGRCEX-KGRC098-0000065868</t>
  </si>
  <si>
    <t>TOWER T098 KGTS-WETS   220KV</t>
  </si>
  <si>
    <t>T099 KGTS-WETS  220KV</t>
  </si>
  <si>
    <t>TL-KGRCEX-KGRC099-0000065870</t>
  </si>
  <si>
    <t>TOWER T099 KGTS-WETS   220KV</t>
  </si>
  <si>
    <t>T100 KGTS-WETS  220KV</t>
  </si>
  <si>
    <t>TL-KGRCEX-KGRC100-0000065872</t>
  </si>
  <si>
    <t>TOWER T100 KGTS-WETS   220KV</t>
  </si>
  <si>
    <t>T101 KGTS-WETS  220KV</t>
  </si>
  <si>
    <t>TL-KGRCEX-KGRC101-0000065873</t>
  </si>
  <si>
    <t>TOWER T101 KGTS-WETS   220KV</t>
  </si>
  <si>
    <t>T102 KGTS-WETS  220KV</t>
  </si>
  <si>
    <t>TL-KGRCEX-KGRC102-0000065875</t>
  </si>
  <si>
    <t>TOWER T102 KGTS-WETS   220KV</t>
  </si>
  <si>
    <t>T103 KGTS-WETS  220KV</t>
  </si>
  <si>
    <t>TL-KGRCEX-KGRC103-0000065877</t>
  </si>
  <si>
    <t>TOWER T103 KGTS-WETS   220KV</t>
  </si>
  <si>
    <t>T104 KGTS-WETS  220KV</t>
  </si>
  <si>
    <t>TL-KGRCEX-KGRC104-0000065879</t>
  </si>
  <si>
    <t>TOWER T104 KGTS-WETS   220KV</t>
  </si>
  <si>
    <t>T105 KGTS-WETS  220KV</t>
  </si>
  <si>
    <t>TL-KGRCEX-KGRC105-0000065881</t>
  </si>
  <si>
    <t>TOWER T105 KGTS-WETS   220KV</t>
  </si>
  <si>
    <t>T106 KGTS-WETS  220KV</t>
  </si>
  <si>
    <t>TL-KGRCEX-KGRC106-0000065883</t>
  </si>
  <si>
    <t>TOWER T106 KGTS-WETS   220KV</t>
  </si>
  <si>
    <t>T107 KGTS-WETS  220KV</t>
  </si>
  <si>
    <t>TL-KGRCEX-KGRC107-0000065884</t>
  </si>
  <si>
    <t>TOWER T107 KGTS-WETS   220KV</t>
  </si>
  <si>
    <t>T108 KGTS-WETS  220KV</t>
  </si>
  <si>
    <t>TL-KGRCEX-KGRC108-0000065886</t>
  </si>
  <si>
    <t>TOWER T108 KGTS-WETS   220KV</t>
  </si>
  <si>
    <t>T109 KGTS-WETS  220KV</t>
  </si>
  <si>
    <t>TL-KGRCEX-KGRC109-0000065888</t>
  </si>
  <si>
    <t>TOWER T109 KGTS-WETS   220KV</t>
  </si>
  <si>
    <t>T110 KGTS-WETS  220KV</t>
  </si>
  <si>
    <t>TL-KGRCEX-KGRC110-0000065890</t>
  </si>
  <si>
    <t>TOWER T110 KGTS-WETS   220KV</t>
  </si>
  <si>
    <t>T111 KGTS-WETS  220KV</t>
  </si>
  <si>
    <t>TL-KGRCEX-KGRC111-0000065892</t>
  </si>
  <si>
    <t>TOWER T111 KGTS-WETS   220KV</t>
  </si>
  <si>
    <t>T112 KGTS-WETS  220KV</t>
  </si>
  <si>
    <t>TL-KGRCEX-KGRC112-0000065894</t>
  </si>
  <si>
    <t>TOWER T112 KGTS-WETS   220KV</t>
  </si>
  <si>
    <t>T113 KGTS-WETS  220KV</t>
  </si>
  <si>
    <t>TL-KGRCEX-KGRC113-0000065896</t>
  </si>
  <si>
    <t>TOWER T113 KGTS-WETS   220KV</t>
  </si>
  <si>
    <t>T114 KGTS-WETS  220KV</t>
  </si>
  <si>
    <t>TL-KGRCEX-KGRC114-0000065898</t>
  </si>
  <si>
    <t>TOWER T114 KGTS-WETS   220KV</t>
  </si>
  <si>
    <t>T115 KGTS-WETS  220KV</t>
  </si>
  <si>
    <t>TL-KGRCEX-KGRC115-0000065900</t>
  </si>
  <si>
    <t>TOWER T115 KGTS-WETS   220KV</t>
  </si>
  <si>
    <t>T116 KGTS-WETS  220KV</t>
  </si>
  <si>
    <t>TL-KGRCEX-KGRC116-0000065902</t>
  </si>
  <si>
    <t>TOWER T116 KGTS-WETS   220KV</t>
  </si>
  <si>
    <t>T117 KGTS-WETS  220KV</t>
  </si>
  <si>
    <t>TL-KGRCEX-KGRC117-0000065904</t>
  </si>
  <si>
    <t>TOWER T117 KGTS-WETS   220KV</t>
  </si>
  <si>
    <t>T118 KGTS-WETS  220KV</t>
  </si>
  <si>
    <t>TL-KGRCEX-KGRC118-0000065906</t>
  </si>
  <si>
    <t>TOWER T118 KGTS-WETS   220KV</t>
  </si>
  <si>
    <t>T119 KGTS-WETS  220KV</t>
  </si>
  <si>
    <t>TL-KGRCEX-KGRC119-0000065908</t>
  </si>
  <si>
    <t>TOWER T119 KGTS-WETS   220KV</t>
  </si>
  <si>
    <t>T120 KGTS-WETS  220KV</t>
  </si>
  <si>
    <t>TL-KGRCEX-KGRC120-0000065910</t>
  </si>
  <si>
    <t>TOWER T120 KGTS-WETS   220KV</t>
  </si>
  <si>
    <t>T121 KGTS-WETS  220KV</t>
  </si>
  <si>
    <t>TL-KGRCEX-KGRC121-0000065912</t>
  </si>
  <si>
    <t>TOWER T121 KGTS-WETS   220KV</t>
  </si>
  <si>
    <t>T122 KGTS-WETS  220KV</t>
  </si>
  <si>
    <t>TL-KGRCEX-KGRC122-0000065914</t>
  </si>
  <si>
    <t>TOWER T122 KGTS-WETS   220KV</t>
  </si>
  <si>
    <t>T123 KGTS-WETS  220KV</t>
  </si>
  <si>
    <t>TL-KGRCEX-KGRC123-0000065916</t>
  </si>
  <si>
    <t>TOWER T123 KGTS-WETS   220KV</t>
  </si>
  <si>
    <t>T124 KGTS-WETS  220KV</t>
  </si>
  <si>
    <t>TL-KGRCEX-KGRC124-0000065918</t>
  </si>
  <si>
    <t>TOWER T124 KGTS-WETS   220KV</t>
  </si>
  <si>
    <t>T125 KGTS-WETS  220KV</t>
  </si>
  <si>
    <t>TL-KGRCEX-KGRC125-0000065920</t>
  </si>
  <si>
    <t>TOWER T125 KGTS-WETS   220KV</t>
  </si>
  <si>
    <t>T126 KGTS-WETS  220KV</t>
  </si>
  <si>
    <t>TL-KGRCEX-KGRC126-0000065922</t>
  </si>
  <si>
    <t>TOWER T126 KGTS-WETS   220KV</t>
  </si>
  <si>
    <t>T127 KGTS-WETS  220KV</t>
  </si>
  <si>
    <t>TL-KGRCEX-KGRC127-0000065924</t>
  </si>
  <si>
    <t>TOWER T127 KGTS-WETS   220KV</t>
  </si>
  <si>
    <t>T128 KGTS-WETS  220KV</t>
  </si>
  <si>
    <t>TL-KGRCEX-KGRC128-0000065926</t>
  </si>
  <si>
    <t>TOWER T128 KGTS-WETS   220KV</t>
  </si>
  <si>
    <t>T129 KGTS-WETS  220KV</t>
  </si>
  <si>
    <t>TL-KGRCEX-KGRC129-0000065928</t>
  </si>
  <si>
    <t>TOWER T129 KGTS-WETS   220KV</t>
  </si>
  <si>
    <t>T130 KGTS-WETS  220KV</t>
  </si>
  <si>
    <t>TL-KGRCEX-KGRC130-0000065930</t>
  </si>
  <si>
    <t>TOWER T130 KGTS-WETS   220KV</t>
  </si>
  <si>
    <t>T131 KGTS-WETS  220KV</t>
  </si>
  <si>
    <t>TL-KGRCEX-KGRC131-0000065932</t>
  </si>
  <si>
    <t>TOWER T131 KGTS-WETS   220KV</t>
  </si>
  <si>
    <t>T132 KGTS-WETS  220KV</t>
  </si>
  <si>
    <t xml:space="preserve">T132 </t>
  </si>
  <si>
    <t>TL-KGRCEX-KGRC132-0000065934</t>
  </si>
  <si>
    <t>TOWER T132 KGTS-WETS   220KV</t>
  </si>
  <si>
    <t>T133 KGTS-WETS  220KV</t>
  </si>
  <si>
    <t>TL-KGRCEX-KGRC133-0000065936</t>
  </si>
  <si>
    <t>TOWER T133 KGTS-WETS   220KV</t>
  </si>
  <si>
    <t>T134 KGTS-WETS  220KV</t>
  </si>
  <si>
    <t>TL-KGRCEX-KGRC134-0000065938</t>
  </si>
  <si>
    <t>TOWER T134 KGTS-WETS   220KV</t>
  </si>
  <si>
    <t>T135 KGTS-WETS  220KV</t>
  </si>
  <si>
    <t>TL-KGRCEX-KGRC135-0000065940</t>
  </si>
  <si>
    <t>TOWER T135 KGTS-WETS   220KV</t>
  </si>
  <si>
    <t>T136 KGTS-WETS  220KV</t>
  </si>
  <si>
    <t>TL-KGRCEX-KGRC136-0000065942</t>
  </si>
  <si>
    <t>TOWER T136 KGTS-WETS   220KV</t>
  </si>
  <si>
    <t>T137 KGTS-WETS  220KV</t>
  </si>
  <si>
    <t>TL-KGRCEX-KGRC137-0000065944</t>
  </si>
  <si>
    <t>TOWER T137 KGTS-WETS   220KV</t>
  </si>
  <si>
    <t>T138 KGTS-WETS  220KV</t>
  </si>
  <si>
    <t>TL-KGRCEX-KGRC138-0000065946</t>
  </si>
  <si>
    <t>TOWER T138 KGTS-WETS   220KV</t>
  </si>
  <si>
    <t>T139 KGTS-WETS  220KV</t>
  </si>
  <si>
    <t>TL-KGRCEX-KGRC139-0000065948</t>
  </si>
  <si>
    <t>TOWER T139 KGTS-WETS   220KV</t>
  </si>
  <si>
    <t>T140 KGTS-WETS  220KV</t>
  </si>
  <si>
    <t>TL-KGRCEX-KGRC140-0000065950</t>
  </si>
  <si>
    <t>TOWER T140 KGTS-WETS   220KV</t>
  </si>
  <si>
    <t>T141 KGTS-WETS  220KV</t>
  </si>
  <si>
    <t>TL-KGRCEX-KGRC141-0000065952</t>
  </si>
  <si>
    <t>TOWER T141 KGTS-WETS   220KV</t>
  </si>
  <si>
    <t>T142 KGTS-WETS  220KV</t>
  </si>
  <si>
    <t>TL-KGRCEX-KGRC142-0000065954</t>
  </si>
  <si>
    <t>TOWER T142 KGTS-WETS   220KV</t>
  </si>
  <si>
    <t>T143 KGTS-WETS  220KV</t>
  </si>
  <si>
    <t>TL-KGRCEX-KGRC143-0000065956</t>
  </si>
  <si>
    <t>TOWER T143 KGTS-WETS   220KV</t>
  </si>
  <si>
    <t>T144 KGTS-WETS  220KV</t>
  </si>
  <si>
    <t>TL-KGRCEX-KGRC144-0000065958</t>
  </si>
  <si>
    <t>TOWER T144 KGTS-WETS   220KV</t>
  </si>
  <si>
    <t>T145 KGTS-WETS  220KV</t>
  </si>
  <si>
    <t>TL-KGRCEX-KGRC145-0000065960</t>
  </si>
  <si>
    <t>TOWER T145 KGTS-WETS   220KV</t>
  </si>
  <si>
    <t>T146 KGTS-WETS  220KV</t>
  </si>
  <si>
    <t>TL-KGRCEX-KGRC146-0000065962</t>
  </si>
  <si>
    <t>TOWER T146 KGTS-WETS   220KV</t>
  </si>
  <si>
    <t>T147 KGTS-WETS  220KV</t>
  </si>
  <si>
    <t>TL-KGRCEX-KGRC147-0000065964</t>
  </si>
  <si>
    <t>TOWER T147 KGTS-WETS   220KV</t>
  </si>
  <si>
    <t>T156 KGTS-WETS  220KV</t>
  </si>
  <si>
    <t>TL-KGRCEX-KGRC156-0000065982</t>
  </si>
  <si>
    <t>TOWER T156 KGTS-WETS   220KV</t>
  </si>
  <si>
    <t>T157 KGTS-WETS  220KV</t>
  </si>
  <si>
    <t>TL-KGRCEX-KGRC157-0000065984</t>
  </si>
  <si>
    <t>TOWER T157 KGTS-WETS   220KV</t>
  </si>
  <si>
    <t>T158 KGTS-WETS  220KV</t>
  </si>
  <si>
    <t>TL-KGRCEX-KGRC158-0000065986</t>
  </si>
  <si>
    <t>TOWER T158 KGTS-WETS   220KV</t>
  </si>
  <si>
    <t>T159 KGTS-WETS  220KV</t>
  </si>
  <si>
    <t>TL-KGRCEX-KGRC159-0000065988</t>
  </si>
  <si>
    <t>TOWER T159 KGTS-WETS   220KV</t>
  </si>
  <si>
    <t>T160 KGTS-WETS  220KV</t>
  </si>
  <si>
    <t>TL-KGRCEX-KGRC160-0000065990</t>
  </si>
  <si>
    <t>TOWER T160 KGTS-WETS   220KV</t>
  </si>
  <si>
    <t>T163 KGTS-WETS  220KV</t>
  </si>
  <si>
    <t>TL-KGRCEX-KGRC163-0000065996</t>
  </si>
  <si>
    <t>TOWER T163 KGTS-WETS   220KV</t>
  </si>
  <si>
    <t>T164 KGTS-WETS  220KV</t>
  </si>
  <si>
    <t>TL-KGRCEX-KGRC164-0000065998</t>
  </si>
  <si>
    <t>TOWER T164 KGTS-WETS   220KV</t>
  </si>
  <si>
    <t>T165 KGTS-WETS  220KV</t>
  </si>
  <si>
    <t>TL-KGRCEX-KGRC165-0000066000</t>
  </si>
  <si>
    <t>TOWER T165 KGTS-WETS   220KV</t>
  </si>
  <si>
    <t>T166 KGTS-WETS  220KV</t>
  </si>
  <si>
    <t>TL-KGRCEX-KGRC166-0000066002</t>
  </si>
  <si>
    <t>TOWER T166 KGTS-WETS   220KV</t>
  </si>
  <si>
    <t>T173 KGTS-WETS  220KV</t>
  </si>
  <si>
    <t>TL-KGRCEX-KGRC173-0000066015</t>
  </si>
  <si>
    <t>TOWER T173 KGTS-WETS   220KV</t>
  </si>
  <si>
    <t>T174 KGTS-WETS  220KV</t>
  </si>
  <si>
    <t>TL-KGRCEX-KGRC174-0000066017</t>
  </si>
  <si>
    <t>TOWER T174 KGTS-WETS   220KV</t>
  </si>
  <si>
    <t>T175 KGTS-WETS  220KV</t>
  </si>
  <si>
    <t>TL-KGRCEX-KGRC175-0000066019</t>
  </si>
  <si>
    <t>TOWER T175 KGTS-WETS   220KV</t>
  </si>
  <si>
    <t>T176 KGTS-WETS  220KV</t>
  </si>
  <si>
    <t>TL-KGRCEX-KGRC176-0000066021</t>
  </si>
  <si>
    <t>TOWER T176 KGTS-WETS   220KV</t>
  </si>
  <si>
    <t>T177 KGTS-WETS  220KV</t>
  </si>
  <si>
    <t>TL-KGRCEX-KGRC177-0000066023</t>
  </si>
  <si>
    <t>TOWER T177 KGTS-WETS   220KV</t>
  </si>
  <si>
    <t>T184 KGTS-WETS  220KV</t>
  </si>
  <si>
    <t>TL-KGRCEX-KGRC184-0000066050</t>
  </si>
  <si>
    <t>TOWER T184 KGTS-WETS   220KV</t>
  </si>
  <si>
    <t>T185 KGTS-WETS  220KV</t>
  </si>
  <si>
    <t>TL-KGRCEX-KGRC185-0000066055</t>
  </si>
  <si>
    <t>TOWER T185 KGTS-WETS   220KV</t>
  </si>
  <si>
    <t>T186 KGTS-WETS  220KV</t>
  </si>
  <si>
    <t>TL-KGRCEX-KGRC186-0000066060</t>
  </si>
  <si>
    <t>TOWER T186 KGTS-WETS   220KV</t>
  </si>
  <si>
    <t>T187 KGTS-WETS  220KV</t>
  </si>
  <si>
    <t>TL-KGRCEX-KGRC187-0000066065</t>
  </si>
  <si>
    <t>TOWER T187 KGTS-WETS   220KV</t>
  </si>
  <si>
    <t>T188 KGTS-WETS  220KV</t>
  </si>
  <si>
    <t>TL-KGRCEX-KGRC188-0000066069</t>
  </si>
  <si>
    <t>TOWER T188 KGTS-WETS   220KV</t>
  </si>
  <si>
    <t>T189 KGTS-WETS  220KV</t>
  </si>
  <si>
    <t>TL-KGRCEX-KGRC189-0000066074</t>
  </si>
  <si>
    <t>TOWER T189 KGTS-WETS   220KV</t>
  </si>
  <si>
    <t>T190 KGTS-WETS  220KV</t>
  </si>
  <si>
    <t>TL-KGRCEX-KGRC190-0000066079</t>
  </si>
  <si>
    <t>TOWER T190 KGTS-WETS   220KV</t>
  </si>
  <si>
    <t>T191 KGTS-WETS  220KV</t>
  </si>
  <si>
    <t>TL-KGRCEX-KGRC191-0000066083</t>
  </si>
  <si>
    <t>TOWER T191 KGTS-WETS   220KV</t>
  </si>
  <si>
    <t>T192 KGTS-WETS  220KV</t>
  </si>
  <si>
    <t>TL-KGRCEX-KGRC192-0000066088</t>
  </si>
  <si>
    <t>TOWER T192 KGTS-WETS   220KV</t>
  </si>
  <si>
    <t>T193 KGTS-WETS  220KV</t>
  </si>
  <si>
    <t>TL-KGRCEX-KGRC193-0000066093</t>
  </si>
  <si>
    <t>TOWER T193 KGTS-WETS   220KV</t>
  </si>
  <si>
    <t>T194 KGTS-WETS  220KV</t>
  </si>
  <si>
    <t>TL-KGRCEX-KGRC194-0000066098</t>
  </si>
  <si>
    <t>TOWER T194 KGTS-WETS   220KV</t>
  </si>
  <si>
    <t>T195 KGTS-WETS  220KV</t>
  </si>
  <si>
    <t>TL-KGRCEX-KGRC195-0000066103</t>
  </si>
  <si>
    <t>TOWER T195 KGTS-WETS   220KV</t>
  </si>
  <si>
    <t>T198 KGTS-WETS  220KV</t>
  </si>
  <si>
    <t>TL-KGRCEX-KGRC198-0000066116</t>
  </si>
  <si>
    <t>TOWER T198 KGTS-WETS   220KV</t>
  </si>
  <si>
    <t>T199 KGTS-WETS  220KV</t>
  </si>
  <si>
    <t>TL-KGRCEX-KGRC199-0000066121</t>
  </si>
  <si>
    <t>TOWER T199 KGTS-WETS   220KV</t>
  </si>
  <si>
    <t>T200 KGTS-WETS  220KV</t>
  </si>
  <si>
    <t>TL-KGRCEX-KGRC200-0000066126</t>
  </si>
  <si>
    <t>TOWER T200 KGTS-WETS   220KV</t>
  </si>
  <si>
    <t>T201 KGTS-WETS  220KV</t>
  </si>
  <si>
    <t>TL-KGRCEX-KGRC201-0000066131</t>
  </si>
  <si>
    <t>TOWER T201 KGTS-WETS   220KV</t>
  </si>
  <si>
    <t>T202 KGTS-WETS  220KV</t>
  </si>
  <si>
    <t>TL-KGRCEX-KGRC202-0000066136</t>
  </si>
  <si>
    <t>TOWER T202 KGTS-WETS   220KV</t>
  </si>
  <si>
    <t>T203 KGTS-WETS  220KV</t>
  </si>
  <si>
    <t>TL-KGRCEX-KGRC203-0000066140</t>
  </si>
  <si>
    <t>TOWER T203 KGTS-WETS   220KV</t>
  </si>
  <si>
    <t>T204 KGTS-WETS  220KV</t>
  </si>
  <si>
    <t>TL-KGRCEX-KGRC204-0000066145</t>
  </si>
  <si>
    <t>TOWER T204 KGTS-WETS   220KV</t>
  </si>
  <si>
    <t>T205 KGTS-WETS  220KV</t>
  </si>
  <si>
    <t>TL-KGRCEX-KGRC205-0000066150</t>
  </si>
  <si>
    <t>TOWER T205 KGTS-WETS   220KV</t>
  </si>
  <si>
    <t>T206 KGTS-WETS  220KV</t>
  </si>
  <si>
    <t>TL-KGRCEX-KGRC206-0000066155</t>
  </si>
  <si>
    <t>TOWER T206 KGTS-WETS   220KV</t>
  </si>
  <si>
    <t>T207 KGTS-WETS  220KV</t>
  </si>
  <si>
    <t>TL-KGRCEX-KGRC207-0000066159</t>
  </si>
  <si>
    <t>TOWER T207 KGTS-WETS   220KV</t>
  </si>
  <si>
    <t>T208 KGTS-WETS  220KV</t>
  </si>
  <si>
    <t>TL-KGRCEX-KGRC208-0000066164</t>
  </si>
  <si>
    <t>TOWER T208 KGTS-WETS   220KV</t>
  </si>
  <si>
    <t>T209 KGTS-WETS  220KV</t>
  </si>
  <si>
    <t>TL-KGRCEX-KGRC209-0000066168</t>
  </si>
  <si>
    <t>TOWER T209 KGTS-WETS   220KV</t>
  </si>
  <si>
    <t>T210 KGTS-WETS  220KV</t>
  </si>
  <si>
    <t>TL-KGRCEX-KGRC210-0000066173</t>
  </si>
  <si>
    <t>TOWER T210 KGTS-WETS   220KV</t>
  </si>
  <si>
    <t>T212 KGTS-WETS  220KV</t>
  </si>
  <si>
    <t>TL-KGRCEX-KGRC212-0000066183</t>
  </si>
  <si>
    <t>TOWER T212 KGTS-WETS   220KV</t>
  </si>
  <si>
    <t>T213 KGTS-WETS  220KV</t>
  </si>
  <si>
    <t>TL-KGRCEX-KGRC213-0000066188</t>
  </si>
  <si>
    <t>TOWER T213 KGTS-WETS   220KV</t>
  </si>
  <si>
    <t>T214 KGTS-WETS  220KV</t>
  </si>
  <si>
    <t>TL-KGRCEX-KGRC214-0000066193</t>
  </si>
  <si>
    <t>TOWER T214 KGTS-WETS   220KV</t>
  </si>
  <si>
    <t>T215 KGTS-WETS  220KV</t>
  </si>
  <si>
    <t>TL-KGRCEX-KGRC215-0000066198</t>
  </si>
  <si>
    <t>TOWER T215 KGTS-WETS   220KV</t>
  </si>
  <si>
    <t>T216 KGTS-WETS  220KV</t>
  </si>
  <si>
    <t>TL-KGRCEX-KGRC216-0000066202</t>
  </si>
  <si>
    <t>TOWER T216 KGTS-WETS   220KV</t>
  </si>
  <si>
    <t>T217 KGTS-WETS  220KV</t>
  </si>
  <si>
    <t>TL-KGRCEX-KGRC217-0000066207</t>
  </si>
  <si>
    <t>TOWER T217 KGTS-WETS   220KV</t>
  </si>
  <si>
    <t>T218 KGTS-WETS  220KV</t>
  </si>
  <si>
    <t>TL-KGRCEX-KGRC218-0000066211</t>
  </si>
  <si>
    <t>TOWER T218 KGTS-WETS   220KV</t>
  </si>
  <si>
    <t>T219 KGTS-WETS  220KV</t>
  </si>
  <si>
    <t>TL-KGRCEX-KGRC219-0000066216</t>
  </si>
  <si>
    <t>TOWER T219 KGTS-WETS   220KV</t>
  </si>
  <si>
    <t>T220 KGTS-WETS  220KV</t>
  </si>
  <si>
    <t>TL-KGRCEX-KGRC220-0000066220</t>
  </si>
  <si>
    <t>TOWER T220 KGTS-WETS   220KV</t>
  </si>
  <si>
    <t>T221 KGTS-WETS  220KV</t>
  </si>
  <si>
    <t>TL-KGRCEX-KGRC221-0000066225</t>
  </si>
  <si>
    <t>TOWER T221 KGTS-WETS   220KV</t>
  </si>
  <si>
    <t>T222 KGTS-WETS  220KV</t>
  </si>
  <si>
    <t>TL-KGRCEX-KGRC222-0000066230</t>
  </si>
  <si>
    <t>TOWER T222 KGTS-WETS   220KV</t>
  </si>
  <si>
    <t>T223 KGTS-WETS  220KV</t>
  </si>
  <si>
    <t>TL-KGRCEX-KGRC223-0000066234</t>
  </si>
  <si>
    <t>TOWER T223 KGTS-WETS   220KV</t>
  </si>
  <si>
    <t>T224 KGTS-WETS  220KV</t>
  </si>
  <si>
    <t>TL-KGRCEX-KGRC224-0000066239</t>
  </si>
  <si>
    <t>TOWER T224 KGTS-WETS   220KV</t>
  </si>
  <si>
    <t>T225 KGTS-WETS  220KV</t>
  </si>
  <si>
    <t>TL-KGRCEX-KGRC225-0000066244</t>
  </si>
  <si>
    <t>TOWER T225 KGTS-WETS   220KV</t>
  </si>
  <si>
    <t>T226 KGTS-WETS  220KV</t>
  </si>
  <si>
    <t>TL-KGRCEX-KGRC226-0000066249</t>
  </si>
  <si>
    <t>TOWER T226 KGTS-WETS   220KV</t>
  </si>
  <si>
    <t>T227 KGTS-WETS  220KV</t>
  </si>
  <si>
    <t>TL-KGRCEX-KGRC227-0000066253</t>
  </si>
  <si>
    <t>TOWER T227 KGTS-WETS   220KV</t>
  </si>
  <si>
    <t>T228 KGTS-WETS  220KV</t>
  </si>
  <si>
    <t>TL-KGRCEX-KGRC228-0000066258</t>
  </si>
  <si>
    <t>TOWER T228 KGTS-WETS   220KV</t>
  </si>
  <si>
    <t>T234 KGTS-WETS  220KV</t>
  </si>
  <si>
    <t>TL-KGRCEX-KGRC234-0000066287</t>
  </si>
  <si>
    <t>TOWER T234 KGTS-WETS   220KV</t>
  </si>
  <si>
    <t>T235 KGTS-WETS  220KV</t>
  </si>
  <si>
    <t>TL-KGRCEX-KGRC235-0000066292</t>
  </si>
  <si>
    <t>TOWER T235 KGTS-WETS   220KV</t>
  </si>
  <si>
    <t>T236 KGTS-WETS  220KV</t>
  </si>
  <si>
    <t>TL-KGRCEX-KGRC236-0000066297</t>
  </si>
  <si>
    <t>TOWER T236 KGTS-WETS   220KV</t>
  </si>
  <si>
    <t>T237 KGTS-WETS  220KV</t>
  </si>
  <si>
    <t>TL-KGRCEX-KGRC237-0000066302</t>
  </si>
  <si>
    <t>TOWER T237 KGTS-WETS   220KV</t>
  </si>
  <si>
    <t>T238 KGTS-WETS  220KV</t>
  </si>
  <si>
    <t>TL-KGRCEX-KGRC238-0000066306</t>
  </si>
  <si>
    <t>TOWER T238 KGTS-WETS   220KV</t>
  </si>
  <si>
    <t>T239 KGTS-WETS  220KV</t>
  </si>
  <si>
    <t>TL-KGRCEX-KGRC239-0000066311</t>
  </si>
  <si>
    <t>TOWER T239 KGTS-WETS   220KV</t>
  </si>
  <si>
    <t>T240 KGTS-WETS  220KV</t>
  </si>
  <si>
    <t>TL-KGRCEX-KGRC240-0000066316</t>
  </si>
  <si>
    <t>TOWER T240 KGTS-WETS   220KV</t>
  </si>
  <si>
    <t>T241 KGTS-WETS  220KV</t>
  </si>
  <si>
    <t>TL-KGRCEX-KGRC241-0000066321</t>
  </si>
  <si>
    <t>TOWER T241 KGTS-WETS   220KV</t>
  </si>
  <si>
    <t>T242 KGTS-WETS  220KV</t>
  </si>
  <si>
    <t>TL-KGRCEX-KGRC242-0000066326</t>
  </si>
  <si>
    <t>TOWER T242 KGTS-WETS   220KV</t>
  </si>
  <si>
    <t>T243 KGTS-WETS  220KV</t>
  </si>
  <si>
    <t>TL-KGRCEX-KGRC243-0000066331</t>
  </si>
  <si>
    <t>TOWER T243 KGTS-WETS   220KV</t>
  </si>
  <si>
    <t>T244 KGTS-WETS  220KV</t>
  </si>
  <si>
    <t>TL-KGRCEX-KGRC244-0000066336</t>
  </si>
  <si>
    <t>TOWER T244 KGTS-WETS   220KV</t>
  </si>
  <si>
    <t>T257 KGTS-WETS  220KV</t>
  </si>
  <si>
    <t>TL-KGRCEX-KGRC257-0000066398</t>
  </si>
  <si>
    <t>TOWER T257 KGTS-WETS   220KV</t>
  </si>
  <si>
    <t>T258 KGTS-WETS  220KV</t>
  </si>
  <si>
    <t>TL-KGRCEX-KGRC258-0000066402</t>
  </si>
  <si>
    <t>TOWER T258 KGTS-WETS   220KV</t>
  </si>
  <si>
    <t>T259 KGTS-WETS  220KV</t>
  </si>
  <si>
    <t>TL-KGRCEX-KGRC259-0000066407</t>
  </si>
  <si>
    <t>TOWER T259 KGTS-WETS   220KV</t>
  </si>
  <si>
    <t>T260 KGTS-WETS  220KV</t>
  </si>
  <si>
    <t>TL-KGRCEX-KGRC260-0000066412</t>
  </si>
  <si>
    <t>TOWER T260 KGTS-WETS   220KV</t>
  </si>
  <si>
    <t>T261 KGTS-WETS  220KV</t>
  </si>
  <si>
    <t>TL-KGRCEX-KGRC261-0000066416</t>
  </si>
  <si>
    <t>TOWER T261 KGTS-WETS   220KV</t>
  </si>
  <si>
    <t>T262 KGTS-WETS  220KV</t>
  </si>
  <si>
    <t>TL-KGRCEX-KGRC262-0000066421</t>
  </si>
  <si>
    <t>TOWER T262 KGTS-WETS   220KV</t>
  </si>
  <si>
    <t>T270 KGTS-WETS  220KV</t>
  </si>
  <si>
    <t>TL-KGRCEX-KGRC270-0000066459</t>
  </si>
  <si>
    <t>TOWER T270 KGTS-WETS   220KV</t>
  </si>
  <si>
    <t>T271 KGTS-WETS  220KV</t>
  </si>
  <si>
    <t>TL-KGRCEX-KGRC271-0000066464</t>
  </si>
  <si>
    <t>TOWER T271 KGTS-WETS   220KV</t>
  </si>
  <si>
    <t>T272 KGTS-WETS  220KV</t>
  </si>
  <si>
    <t>TL-KGRCEX-KGRC272-0000066469</t>
  </si>
  <si>
    <t>TOWER T272 KGTS-WETS   220KV</t>
  </si>
  <si>
    <t>T276 KGTS-WETS  220KV</t>
  </si>
  <si>
    <t>TL-KGRCEX-KGRC276-0000066488</t>
  </si>
  <si>
    <t>TOWER T276 KGTS-WETS   220KV</t>
  </si>
  <si>
    <t>T277 KGTS-WETS  220KV</t>
  </si>
  <si>
    <t>TL-KGRCEX-KGRC277-0000066493</t>
  </si>
  <si>
    <t>TOWER T277 KGTS-WETS   220KV</t>
  </si>
  <si>
    <t>T278 KGTS-WETS  220KV</t>
  </si>
  <si>
    <t>TL-KGRCEX-KGRC278-0000066497</t>
  </si>
  <si>
    <t>TOWER T278 KGTS-WETS   220KV</t>
  </si>
  <si>
    <t>T279 KGTS-WETS  220KV</t>
  </si>
  <si>
    <t>TL-KGRCEX-KGRC279-0000066502</t>
  </si>
  <si>
    <t>TOWER T279 KGTS-WETS   220KV</t>
  </si>
  <si>
    <t>T280 KGTS-WETS  220KV</t>
  </si>
  <si>
    <t>TL-KGRCEX-KGRC280-0000066507</t>
  </si>
  <si>
    <t>TOWER T280 KGTS-WETS   220KV</t>
  </si>
  <si>
    <t>T281 KGTS-WETS  220KV</t>
  </si>
  <si>
    <t>TL-KGRCEX-KGRC281-0000066512</t>
  </si>
  <si>
    <t>TOWER T281 KGTS-WETS   220KV</t>
  </si>
  <si>
    <t>T282 KGTS-WETS  220KV</t>
  </si>
  <si>
    <t>TL-KGRCEX-KGRC282-0000066516</t>
  </si>
  <si>
    <t>TOWER T282 KGTS-WETS   220KV</t>
  </si>
  <si>
    <t>T283 KGTS-WETS  220KV</t>
  </si>
  <si>
    <t>TL-KGRCEX-KGRC283-0000066521</t>
  </si>
  <si>
    <t>TOWER T283 KGTS-WETS   220KV</t>
  </si>
  <si>
    <t>T284 KGTS-WETS  220KV</t>
  </si>
  <si>
    <t>TL-KGRCEX-KGRC284-0000066526</t>
  </si>
  <si>
    <t>TOWER T284 KGTS-WETS   220KV</t>
  </si>
  <si>
    <t>T289 KGTS-WETS  220KV</t>
  </si>
  <si>
    <t>TL-KGRCEX-KGRC289-0000066550</t>
  </si>
  <si>
    <t>TOWER T289 KGTS-WETS   220KV</t>
  </si>
  <si>
    <t>T290 KGTS-WETS  220KV</t>
  </si>
  <si>
    <t>TL-KGRCEX-KGRC290-0000066555</t>
  </si>
  <si>
    <t>TOWER T290 KGTS-WETS   220KV</t>
  </si>
  <si>
    <t>T291 KGTS-WETS  220KV</t>
  </si>
  <si>
    <t xml:space="preserve">T291 </t>
  </si>
  <si>
    <t>TL-KGRCEX-KGRC291-0000066560</t>
  </si>
  <si>
    <t>TOWER T291 KGTS-WETS   220KV</t>
  </si>
  <si>
    <t>T292 KGTS-WETS  220KV</t>
  </si>
  <si>
    <t>TL-KGRCEX-KGRC292-0000066564</t>
  </si>
  <si>
    <t>TOWER T292 KGTS-WETS   220KV</t>
  </si>
  <si>
    <t>T293 KGTS-WETS  220KV</t>
  </si>
  <si>
    <t>TL-KGRCEX-KGRC293-0000066569</t>
  </si>
  <si>
    <t>TOWER T293 KGTS-WETS   220KV</t>
  </si>
  <si>
    <t>T294 KGTS-WETS  220KV</t>
  </si>
  <si>
    <t>TL-KGRCEX-KGRC294-0000066574</t>
  </si>
  <si>
    <t>TOWER T294 KGTS-WETS   220KV</t>
  </si>
  <si>
    <t>T295 KGTS-WETS  220KV</t>
  </si>
  <si>
    <t>TL-KGRCEX-KGRC295-0000066579</t>
  </si>
  <si>
    <t>TOWER T295 KGTS-WETS   220KV</t>
  </si>
  <si>
    <t>T296 KGTS-WETS  220KV</t>
  </si>
  <si>
    <t>TL-KGRCEX-KGRC296-0000066584</t>
  </si>
  <si>
    <t>TOWER T296 KGTS-WETS   220KV</t>
  </si>
  <si>
    <t>T297 KGTS-WETS  220KV</t>
  </si>
  <si>
    <t>TL-KGRCEX-KGRC297-0000066588</t>
  </si>
  <si>
    <t>TOWER T297 KGTS-WETS   220KV</t>
  </si>
  <si>
    <t>T298 KGTS-WETS  220KV</t>
  </si>
  <si>
    <t>TL-KGRCEX-KGRC298-0000066593</t>
  </si>
  <si>
    <t>TOWER T298 KGTS-WETS   220KV</t>
  </si>
  <si>
    <t>T299 KGTS-WETS  220KV</t>
  </si>
  <si>
    <t>TL-KGRCEX-KGRC299-0000066598</t>
  </si>
  <si>
    <t>TOWER T299 KGTS-WETS   220KV</t>
  </si>
  <si>
    <t>T300 KGTS-WETS  220KV</t>
  </si>
  <si>
    <t>TL-KGRCEX-KGRC300-0000066603</t>
  </si>
  <si>
    <t>TOWER T300 KGTS-WETS   220KV</t>
  </si>
  <si>
    <t>T303 KGTS-WETS  220KV</t>
  </si>
  <si>
    <t>TL-KGRCEX-KGRC303-0000066617</t>
  </si>
  <si>
    <t>TOWER T303 KGTS-WETS   220KV</t>
  </si>
  <si>
    <t>T304 KGTS-WETS  220KV</t>
  </si>
  <si>
    <t>TL-KGRCEX-KGRC304-0000066622</t>
  </si>
  <si>
    <t>TOWER T304 KGTS-WETS   220KV</t>
  </si>
  <si>
    <t>T305 KGTS-WETS  220KV</t>
  </si>
  <si>
    <t>TL-KGRCEX-KGRC305-0000066627</t>
  </si>
  <si>
    <t>TOWER T305 KGTS-WETS   220KV</t>
  </si>
  <si>
    <t>T306 KGTS-WETS  220KV</t>
  </si>
  <si>
    <t>TL-KGRCEX-KGRC306-0000066632</t>
  </si>
  <si>
    <t>TOWER T306 KGTS-WETS   220KV</t>
  </si>
  <si>
    <t>T307 KGTS-WETS  220KV</t>
  </si>
  <si>
    <t>TL-KGRCEX-KGRC307-0000066636</t>
  </si>
  <si>
    <t>TOWER T307 KGTS-WETS   220KV</t>
  </si>
  <si>
    <t>T308 KGTS-WETS  220KV</t>
  </si>
  <si>
    <t>TL-KGRCEX-KGRC308-0000066641</t>
  </si>
  <si>
    <t>TOWER T308 KGTS-WETS   220KV</t>
  </si>
  <si>
    <t>T309 KGTS-WETS  220KV</t>
  </si>
  <si>
    <t>TL-KGRCEX-KGRC309-0000066646</t>
  </si>
  <si>
    <t>TOWER T309 KGTS-WETS   220KV</t>
  </si>
  <si>
    <t>T310 KGTS-WETS  220KV</t>
  </si>
  <si>
    <t>TL-KGRCEX-KGRC310-0000066651</t>
  </si>
  <si>
    <t>TOWER T310 KGTS-WETS   220KV</t>
  </si>
  <si>
    <t>T311 KGTS-WETS  220KV</t>
  </si>
  <si>
    <t>TL-KGRCEX-KGRC311-0000066656</t>
  </si>
  <si>
    <t>TOWER T311 KGTS-WETS   220KV</t>
  </si>
  <si>
    <t>T312 KGTS-WETS  220KV</t>
  </si>
  <si>
    <t>TL-KGRCEX-KGRC312-0000066661</t>
  </si>
  <si>
    <t>TOWER T312 KGTS-WETS   220KV</t>
  </si>
  <si>
    <t>T313 KGTS-WETS  220KV</t>
  </si>
  <si>
    <t>TL-KGRCEX-KGRC313-0000066665</t>
  </si>
  <si>
    <t>TOWER T313 KGTS-WETS   220KV</t>
  </si>
  <si>
    <t>T314 KGTS-WETS  220KV</t>
  </si>
  <si>
    <t>TL-KGRCEX-KGRC314-0000066670</t>
  </si>
  <si>
    <t>TOWER T314 KGTS-WETS   220KV</t>
  </si>
  <si>
    <t>T315 KGTS-WETS  220KV</t>
  </si>
  <si>
    <t>TL-KGRCEX-KGRC315-0000066675</t>
  </si>
  <si>
    <t>TOWER T315 KGTS-WETS   220KV</t>
  </si>
  <si>
    <t>T316 KGTS-WETS  220KV</t>
  </si>
  <si>
    <t>TL-KGRCEX-KGRC316-0000066680</t>
  </si>
  <si>
    <t>TOWER T316 KGTS-WETS   220KV</t>
  </si>
  <si>
    <t>T317 KGTS-WETS  220KV</t>
  </si>
  <si>
    <t>TL-KGRCEX-KGRC317-0000066684</t>
  </si>
  <si>
    <t>TOWER T317 KGTS-WETS   220KV</t>
  </si>
  <si>
    <t>T318 KGTS-WETS  220KV</t>
  </si>
  <si>
    <t>TL-KGRCEX-KGRC318-0000066689</t>
  </si>
  <si>
    <t>TOWER T318 KGTS-WETS   220KV</t>
  </si>
  <si>
    <t>T319 KGTS-WETS  220KV</t>
  </si>
  <si>
    <t>TL-KGRCEX-KGRC319-0000066694</t>
  </si>
  <si>
    <t>TOWER T319 KGTS-WETS   220KV</t>
  </si>
  <si>
    <t>T320 KGTS-WETS  220KV</t>
  </si>
  <si>
    <t>TL-KGRCEX-KGRC320-0000066699</t>
  </si>
  <si>
    <t>TOWER T320 KGTS-WETS   220KV</t>
  </si>
  <si>
    <t>T321 KGTS-WETS  220KV</t>
  </si>
  <si>
    <t>TL-KGRCEX-KGRC321-0000066703</t>
  </si>
  <si>
    <t>TOWER T321 KGTS-WETS   220KV</t>
  </si>
  <si>
    <t>T322 KGTS-WETS  220KV</t>
  </si>
  <si>
    <t>TL-KGRCEX-KGRC322-0000066708</t>
  </si>
  <si>
    <t>TOWER T322 KGTS-WETS   220KV</t>
  </si>
  <si>
    <t>T323 KGTS-WETS  220KV</t>
  </si>
  <si>
    <t>TL-KGRCEX-KGRC323-0000066713</t>
  </si>
  <si>
    <t>TOWER T323 KGTS-WETS   220KV</t>
  </si>
  <si>
    <t>T324 KGTS-WETS  220KV</t>
  </si>
  <si>
    <t>TL-KGRCEX-KGRC324-0000066718</t>
  </si>
  <si>
    <t>TOWER T324 KGTS-WETS   220KV</t>
  </si>
  <si>
    <t>T325 KGTS-WETS  220KV</t>
  </si>
  <si>
    <t>TL-KGRCEX-KGRC325-0000066722</t>
  </si>
  <si>
    <t>TOWER T325 KGTS-WETS   220KV</t>
  </si>
  <si>
    <t>T326 KGTS-WETS  220KV</t>
  </si>
  <si>
    <t>TL-KGRCEX-KGRC326-0000066727</t>
  </si>
  <si>
    <t>TOWER T326 KGTS-WETS   220KV</t>
  </si>
  <si>
    <t>T327 KGTS-WETS  220KV</t>
  </si>
  <si>
    <t xml:space="preserve">T327 </t>
  </si>
  <si>
    <t>TL-KGRCEX-KGRC327-0000066732</t>
  </si>
  <si>
    <t>TOWER T327 KGTS-WETS   220KV</t>
  </si>
  <si>
    <t>T328 KGTS-WETS  220KV</t>
  </si>
  <si>
    <t xml:space="preserve">T328 </t>
  </si>
  <si>
    <t>TL-KGRCEX-KGRC328-0000066736</t>
  </si>
  <si>
    <t>TOWER T328 KGTS-WETS   220KV</t>
  </si>
  <si>
    <t>T329 KGTS-WETS  220KV</t>
  </si>
  <si>
    <t xml:space="preserve">T329 </t>
  </si>
  <si>
    <t>TL-KGRCEX-KGRC329-0000066741</t>
  </si>
  <si>
    <t>TOWER T329 KGTS-WETS   220KV</t>
  </si>
  <si>
    <t>T330 KGTS-WETS  220KV</t>
  </si>
  <si>
    <t xml:space="preserve">T330 </t>
  </si>
  <si>
    <t>TL-KGRCEX-KGRC330-0000066746</t>
  </si>
  <si>
    <t>TOWER T330 KGTS-WETS   220KV</t>
  </si>
  <si>
    <t>T331 KGTS-WETS  220KV</t>
  </si>
  <si>
    <t xml:space="preserve">T331 </t>
  </si>
  <si>
    <t>TL-KGRCEX-KGRC331-0000066750</t>
  </si>
  <si>
    <t>TOWER T331 KGTS-WETS   220KV</t>
  </si>
  <si>
    <t>T347 KGTS-WETS  220KV</t>
  </si>
  <si>
    <t>TL-KGRCEX-KGRC347-0000066827</t>
  </si>
  <si>
    <t>TOWER T347 KGTS-WETS   220KV</t>
  </si>
  <si>
    <t>T348 KGTS-WETS  220KV</t>
  </si>
  <si>
    <t>TL-KGRCEX-KGRC348-0000066832</t>
  </si>
  <si>
    <t>TOWER T348 KGTS-WETS   220KV</t>
  </si>
  <si>
    <t>T349 KGTS-WETS  220KV</t>
  </si>
  <si>
    <t>TL-KGRCEX-KGRC349-0000066836</t>
  </si>
  <si>
    <t>TOWER T349 KGTS-WETS   220KV</t>
  </si>
  <si>
    <t>T350 KGTS-WETS  220KV</t>
  </si>
  <si>
    <t>TL-KGRCEX-KGRC350-0000066841</t>
  </si>
  <si>
    <t>TOWER T350 KGTS-WETS   220KV</t>
  </si>
  <si>
    <t>T362 KGTS-WETS  220KV</t>
  </si>
  <si>
    <t>TL-KGRCEX-KGRC362-0000066898</t>
  </si>
  <si>
    <t>TOWER T362 KGTS-WETS   220KV</t>
  </si>
  <si>
    <t>T363 KGTS-WETS  220KV</t>
  </si>
  <si>
    <t>TL-KGRCEX-KGRC363-0000066903</t>
  </si>
  <si>
    <t>TOWER T363 KGTS-WETS   220KV</t>
  </si>
  <si>
    <t>T364 KGTS-WETS  220KV</t>
  </si>
  <si>
    <t xml:space="preserve">T364 </t>
  </si>
  <si>
    <t>TL-KGRCEX-KGRC364-0000066908</t>
  </si>
  <si>
    <t>TOWER T364 KGTS-WETS   220KV</t>
  </si>
  <si>
    <t>T365 KGTS-WETS  220KV</t>
  </si>
  <si>
    <t xml:space="preserve">T365 </t>
  </si>
  <si>
    <t>TL-KGRCEX-KGRC365-0000066912</t>
  </si>
  <si>
    <t>TOWER T365 KGTS-WETS   220KV</t>
  </si>
  <si>
    <t>T366 KGTS-WETS  220KV</t>
  </si>
  <si>
    <t xml:space="preserve">T366 </t>
  </si>
  <si>
    <t>TL-KGRCEX-KGRC366-0000066917</t>
  </si>
  <si>
    <t>TOWER T366 KGTS-WETS   220KV</t>
  </si>
  <si>
    <t>T367 KGTS-WETS  220KV</t>
  </si>
  <si>
    <t>TL-KGRCEX-KGRC367-0000066922</t>
  </si>
  <si>
    <t>TOWER T367 KGTS-WETS   220KV</t>
  </si>
  <si>
    <t>T368 KGTS-WETS  220KV</t>
  </si>
  <si>
    <t>TL-KGRCEX-KGRC368-0000066927</t>
  </si>
  <si>
    <t>TOWER T368 KGTS-WETS   220KV</t>
  </si>
  <si>
    <t>T369 KGTS-WETS  220KV</t>
  </si>
  <si>
    <t>TL-KGRCEX-KGRC369-0000066931</t>
  </si>
  <si>
    <t>TOWER T369 KGTS-WETS   220KV</t>
  </si>
  <si>
    <t>T370 KGTS-WETS  220KV</t>
  </si>
  <si>
    <t>TL-KGRCEX-KGRC370-0000066936</t>
  </si>
  <si>
    <t>TOWER T370 KGTS-WETS   220KV</t>
  </si>
  <si>
    <t>T370AKGTS-WETS  220KV</t>
  </si>
  <si>
    <t>T370A</t>
  </si>
  <si>
    <t>TL-KGRCEX-KGRC370-0000374212</t>
  </si>
  <si>
    <t>TOWER T370AKGTS-WETS   220KV</t>
  </si>
  <si>
    <t>TX037KTS -ATS  220KV</t>
  </si>
  <si>
    <t>TX037</t>
  </si>
  <si>
    <t>KTS -ATS  220KV</t>
  </si>
  <si>
    <t>TL-KXAXEX-KXAX037-0000087160</t>
  </si>
  <si>
    <t>TOWER TX037KTS -ATS    220KV</t>
  </si>
  <si>
    <t>TX038KTS -ATS  220KV</t>
  </si>
  <si>
    <t>TX038</t>
  </si>
  <si>
    <t>TL-KXAXEX-KXAX038-0000087161</t>
  </si>
  <si>
    <t>TOWER TX038KTS -ATS    220KV</t>
  </si>
  <si>
    <t>TX041KTS -ATS  220KV</t>
  </si>
  <si>
    <t>TX041</t>
  </si>
  <si>
    <t>TL-KXAXEX-KXAX041-0000087164</t>
  </si>
  <si>
    <t>TOWER TX041KTS -ATS    220KV</t>
  </si>
  <si>
    <t>TX042KTS -ATS  220KV</t>
  </si>
  <si>
    <t>TX042</t>
  </si>
  <si>
    <t>TL-KXAXEX-KXAX042-0000087165</t>
  </si>
  <si>
    <t>TOWER TX042KTS -ATS    220KV</t>
  </si>
  <si>
    <t>TX043KTS -ATS  220KV</t>
  </si>
  <si>
    <t>TX043</t>
  </si>
  <si>
    <t>TL-KXAXEX-KXAX043-0000087166</t>
  </si>
  <si>
    <t>TOWER TX043KTS -ATS    220KV</t>
  </si>
  <si>
    <t>TX044KTS -ATS  220KV</t>
  </si>
  <si>
    <t>TX044</t>
  </si>
  <si>
    <t>TL-KXAXEX-KXAX044-0000087167</t>
  </si>
  <si>
    <t>TOWER TX044KTS -ATS    220KV</t>
  </si>
  <si>
    <t>TX045KTS -ATS  220KV</t>
  </si>
  <si>
    <t>TX045</t>
  </si>
  <si>
    <t>TL-KXAXEX-KXAX045-0000087168</t>
  </si>
  <si>
    <t>TOWER TX045KTS -ATS    220KV</t>
  </si>
  <si>
    <t>TX046KTS -ATS  220KV</t>
  </si>
  <si>
    <t>TX046</t>
  </si>
  <si>
    <t>TL-KXAXEX-KXAX046-0000087169</t>
  </si>
  <si>
    <t>TOWER TX046KTS -ATS    220KV</t>
  </si>
  <si>
    <t>TX047KTS -ATS  220KV</t>
  </si>
  <si>
    <t>TX047</t>
  </si>
  <si>
    <t>TL-KXAXEX-KXAX047-0000087170</t>
  </si>
  <si>
    <t>TOWER TX047KTS -ATS    220KV</t>
  </si>
  <si>
    <t>KTS -GTS 1 220KV</t>
  </si>
  <si>
    <t>T001CKTS -GTS 1 220KV</t>
  </si>
  <si>
    <t>T001C</t>
  </si>
  <si>
    <t>TL-KXGXEX-KXGX001-0000119403</t>
  </si>
  <si>
    <t>TOWER T001CKTS -GTS  1 220KV</t>
  </si>
  <si>
    <t>T001DKTS -GTS 1 220KV</t>
  </si>
  <si>
    <t>T001D</t>
  </si>
  <si>
    <t>TL-KXGXEX-KXGX001-0000119404</t>
  </si>
  <si>
    <t>TOWER T001DKTS -GTS  1 220KV</t>
  </si>
  <si>
    <t>T002 KTS -GTS 1 220KV</t>
  </si>
  <si>
    <t>TL-KXGXEX-KXGX002-0000056978</t>
  </si>
  <si>
    <t>TOWER T002 KTS -GTS  1 220KV</t>
  </si>
  <si>
    <t>T003 KTS -GTS 1 220KV</t>
  </si>
  <si>
    <t>TL-KXGXEX-KXGX003-0000056980</t>
  </si>
  <si>
    <t>TOWER T003 KTS -GTS  1 220KV</t>
  </si>
  <si>
    <t>T004 KTS -GTS 1 220KV</t>
  </si>
  <si>
    <t>TL-KXGXEX-KXGX004-0000056982</t>
  </si>
  <si>
    <t>TOWER T004 KTS -GTS  1 220KV</t>
  </si>
  <si>
    <t>T005 KTS -GTS 1 220KV</t>
  </si>
  <si>
    <t>TL-KXGXEX-KXGX005-0000056984</t>
  </si>
  <si>
    <t>TOWER T005 KTS -GTS  1 220KV</t>
  </si>
  <si>
    <t>T006 KTS -GTS 1 220KV</t>
  </si>
  <si>
    <t>TL-KXGXEX-KXGX006-0000056986</t>
  </si>
  <si>
    <t>TOWER T006 KTS -GTS  1 220KV</t>
  </si>
  <si>
    <t>T007 KTS -GTS 1 220KV</t>
  </si>
  <si>
    <t>TL-KXGXEX-KXGX007-0000056988</t>
  </si>
  <si>
    <t>TOWER T007 KTS -GTS  1 220KV</t>
  </si>
  <si>
    <t>T008 KTS -GTS 1 220KV</t>
  </si>
  <si>
    <t>TL-KXGXEX-KXGX008-0000056990</t>
  </si>
  <si>
    <t>TOWER T008 KTS -GTS  1 220KV</t>
  </si>
  <si>
    <t>T009 KTS -GTS 1 220KV</t>
  </si>
  <si>
    <t>TL-KXGXEX-KXGX009-0000056992</t>
  </si>
  <si>
    <t>TOWER T009 KTS -GTS  1 220KV</t>
  </si>
  <si>
    <t>T010 KTS -GTS 1 220KV</t>
  </si>
  <si>
    <t>TL-KXGXEX-KXGX010-0000056994</t>
  </si>
  <si>
    <t>TOWER T010 KTS -GTS  1 220KV</t>
  </si>
  <si>
    <t>T011 KTS -GTS 1 220KV</t>
  </si>
  <si>
    <t>TL-KXGXEX-KXGX011-0000056996</t>
  </si>
  <si>
    <t>TOWER T011 KTS -GTS  1 220KV</t>
  </si>
  <si>
    <t>T012 KTS -GTS 1 220KV</t>
  </si>
  <si>
    <t>TL-KXGXEX-KXGX012-0000056998</t>
  </si>
  <si>
    <t>TOWER T012 KTS -GTS  1 220KV</t>
  </si>
  <si>
    <t>T013 KTS -GTS 1 220KV</t>
  </si>
  <si>
    <t>TL-KXGXEX-KXGX013-0000057000</t>
  </si>
  <si>
    <t>TOWER T013 KTS -GTS  1 220KV</t>
  </si>
  <si>
    <t>T014 KTS -GTS 1 220KV</t>
  </si>
  <si>
    <t>TL-KXGXEX-KXGX014-0000057002</t>
  </si>
  <si>
    <t>TOWER T014 KTS -GTS  1 220KV</t>
  </si>
  <si>
    <t>T015 KTS -GTS 1 220KV</t>
  </si>
  <si>
    <t>TL-KXGXEX-KXGX015-0000057004</t>
  </si>
  <si>
    <t>TOWER T015 KTS -GTS  1 220KV</t>
  </si>
  <si>
    <t>T016 KTS -GTS 1 220KV</t>
  </si>
  <si>
    <t>TL-KXGXEX-KXGX016-0000057006</t>
  </si>
  <si>
    <t>TOWER T016 KTS -GTS  1 220KV</t>
  </si>
  <si>
    <t>T017 KTS -GTS 1 220KV</t>
  </si>
  <si>
    <t>TL-KXGXEX-KXGX017-0000057008</t>
  </si>
  <si>
    <t>TOWER T017 KTS -GTS  1 220KV</t>
  </si>
  <si>
    <t>T018 KTS -GTS 1 220KV</t>
  </si>
  <si>
    <t>TL-KXGXEX-KXGX018-0000057010</t>
  </si>
  <si>
    <t>TOWER T018 KTS -GTS  1 220KV</t>
  </si>
  <si>
    <t>T019 KTS -GTS 1 220KV</t>
  </si>
  <si>
    <t>TL-KXGXEX-KXGX019-0000057012</t>
  </si>
  <si>
    <t>TOWER T019 KTS -GTS  1 220KV</t>
  </si>
  <si>
    <t>T020 KTS -GTS 1 220KV</t>
  </si>
  <si>
    <t>TL-KXGXEX-KXGX020-0000057014</t>
  </si>
  <si>
    <t>TOWER T020 KTS -GTS  1 220KV</t>
  </si>
  <si>
    <t>T021 KTS -GTS 1 220KV</t>
  </si>
  <si>
    <t>TL-KXGXEX-KXGX021-0000057016</t>
  </si>
  <si>
    <t>TOWER T021 KTS -GTS  1 220KV</t>
  </si>
  <si>
    <t>T022 KTS -GTS 1 220KV</t>
  </si>
  <si>
    <t>TL-KXGXEX-KXGX022-0000057018</t>
  </si>
  <si>
    <t>TOWER T022 KTS -GTS  1 220KV</t>
  </si>
  <si>
    <t>T023 KTS -GTS 1 220KV</t>
  </si>
  <si>
    <t>TL-KXGXEX-KXGX023-0000057020</t>
  </si>
  <si>
    <t>TOWER T023 KTS -GTS  1 220KV</t>
  </si>
  <si>
    <t>T024 KTS -GTS 1 220KV</t>
  </si>
  <si>
    <t>TL-KXGXEX-KXGX024-0000057022</t>
  </si>
  <si>
    <t>TOWER T024 KTS -GTS  1 220KV</t>
  </si>
  <si>
    <t>T025 KTS -GTS 1 220KV</t>
  </si>
  <si>
    <t>TL-KXGXEX-KXGX025-0000057024</t>
  </si>
  <si>
    <t>TOWER T025 KTS -GTS  1 220KV</t>
  </si>
  <si>
    <t>T026 KTS -GTS 1 220KV</t>
  </si>
  <si>
    <t>TL-KXGXEX-KXGX026-0000057026</t>
  </si>
  <si>
    <t>TOWER T026 KTS -GTS  1 220KV</t>
  </si>
  <si>
    <t>T027 KTS -GTS 1 220KV</t>
  </si>
  <si>
    <t>TL-KXGXEX-KXGX027-0000057028</t>
  </si>
  <si>
    <t>TOWER T027 KTS -GTS  1 220KV</t>
  </si>
  <si>
    <t>T028 KTS -GTS 1 220KV</t>
  </si>
  <si>
    <t>TL-KXGXEX-KXGX028-0000057030</t>
  </si>
  <si>
    <t>TOWER T028 KTS -GTS  1 220KV</t>
  </si>
  <si>
    <t>T029 KTS -GTS 1 220KV</t>
  </si>
  <si>
    <t>TL-KXGXEX-KXGX029-0000364090</t>
  </si>
  <si>
    <t>TOWER T029 KTS -GTS  1 220KV</t>
  </si>
  <si>
    <t>T029AKTS -GTS 1 220KV</t>
  </si>
  <si>
    <t>T029A</t>
  </si>
  <si>
    <t>TL-KXGXEX-KXGX029-0000364091</t>
  </si>
  <si>
    <t>TOWER T029AKTS -GTS  1 220KV</t>
  </si>
  <si>
    <t>T047 KTS -GTS 1 220KV</t>
  </si>
  <si>
    <t>TL-KXGXEX-KXGX047-0000057068</t>
  </si>
  <si>
    <t>TOWER T047 KTS -GTS  1 220KV</t>
  </si>
  <si>
    <t>T048 KTS -GTS 1 220KV</t>
  </si>
  <si>
    <t>TL-KXGXEX-KXGX048-0000057070</t>
  </si>
  <si>
    <t>TOWER T048 KTS -GTS  1 220KV</t>
  </si>
  <si>
    <t>T049 KTS -GTS 1 220KV</t>
  </si>
  <si>
    <t>TL-KXGXEX-KXGX049-0000057072</t>
  </si>
  <si>
    <t>TOWER T049 KTS -GTS  1 220KV</t>
  </si>
  <si>
    <t>T050 KTS -GTS 1 220KV</t>
  </si>
  <si>
    <t>TL-KXGXEX-KXGX050-0000057074</t>
  </si>
  <si>
    <t>TOWER T050 KTS -GTS  1 220KV</t>
  </si>
  <si>
    <t>T051 KTS -GTS 1 220KV</t>
  </si>
  <si>
    <t>TL-KXGXEX-KXGX051-0000057076</t>
  </si>
  <si>
    <t>TOWER T051 KTS -GTS  1 220KV</t>
  </si>
  <si>
    <t>T052 KTS -GTS 1 220KV</t>
  </si>
  <si>
    <t>TL-KXGXEX-KXGX052-0000057077</t>
  </si>
  <si>
    <t>TOWER T052 KTS -GTS  1 220KV</t>
  </si>
  <si>
    <t>T068 KTS -GTS 1 220KV</t>
  </si>
  <si>
    <t>TL-KXGXEX-KXGX068-0000057109</t>
  </si>
  <si>
    <t>TOWER T068 KTS -GTS  1 220KV</t>
  </si>
  <si>
    <t>T069 KTS -GTS 1 220KV</t>
  </si>
  <si>
    <t>TL-KXGXEX-KXGX069-0000057111</t>
  </si>
  <si>
    <t>TOWER T069 KTS -GTS  1 220KV</t>
  </si>
  <si>
    <t>T070 KTS -GTS 1 220KV</t>
  </si>
  <si>
    <t>TL-KXGXEX-KXGX070-0000057113</t>
  </si>
  <si>
    <t>TOWER T070 KTS -GTS  1 220KV</t>
  </si>
  <si>
    <t>T071 KTS -GTS 1 220KV</t>
  </si>
  <si>
    <t>TL-KXGXEX-KXGX071-0000057115</t>
  </si>
  <si>
    <t>TOWER T071 KTS -GTS  1 220KV</t>
  </si>
  <si>
    <t>T072 KTS -GTS 1 220KV</t>
  </si>
  <si>
    <t>TL-KXGXEX-KXGX072-0000057117</t>
  </si>
  <si>
    <t>TOWER T072 KTS -GTS  1 220KV</t>
  </si>
  <si>
    <t>T073 KTS -GTS 1 220KV</t>
  </si>
  <si>
    <t>TL-KXGXEX-KXGX073-0000057119</t>
  </si>
  <si>
    <t>TOWER T073 KTS -GTS  1 220KV</t>
  </si>
  <si>
    <t>T114 KTS -GTS 1 220KV</t>
  </si>
  <si>
    <t>TL-KXGXEX-KXGX114-0000057200</t>
  </si>
  <si>
    <t>TOWER T114 KTS -GTS  1 220KV</t>
  </si>
  <si>
    <t>T115 KTS -GTS 1 220KV</t>
  </si>
  <si>
    <t>TL-KXGXEX-KXGX115-0000057202</t>
  </si>
  <si>
    <t>TOWER T115 KTS -GTS  1 220KV</t>
  </si>
  <si>
    <t>T116 KTS -GTS 1 220KV</t>
  </si>
  <si>
    <t>TL-KXGXEX-KXGX116-0000057204</t>
  </si>
  <si>
    <t>TOWER T116 KTS -GTS  1 220KV</t>
  </si>
  <si>
    <t>T117 KTS -GTS 1 220KV</t>
  </si>
  <si>
    <t>TL-KXGXEX-KXGX117-0000057206</t>
  </si>
  <si>
    <t>TOWER T117 KTS -GTS  1 220KV</t>
  </si>
  <si>
    <t>T118 KTS -GTS 1 220KV</t>
  </si>
  <si>
    <t>TL-KXGXEX-KXGX118-0000057208</t>
  </si>
  <si>
    <t>TOWER T118 KTS -GTS  1 220KV</t>
  </si>
  <si>
    <t>T119 KTS -GTS 1 220KV</t>
  </si>
  <si>
    <t>TL-KXGXEX-KXGX119-0000057210</t>
  </si>
  <si>
    <t>TOWER T119 KTS -GTS  1 220KV</t>
  </si>
  <si>
    <t>T120 KTS -GTS 1 220KV</t>
  </si>
  <si>
    <t>TL-KXGXEX-KXGX120-0000057212</t>
  </si>
  <si>
    <t>TOWER T120 KTS -GTS  1 220KV</t>
  </si>
  <si>
    <t>T121 KTS -GTS 1 220KV</t>
  </si>
  <si>
    <t>TL-KXGXEX-KXGX121-0000057214</t>
  </si>
  <si>
    <t>TOWER T121 KTS -GTS  1 220KV</t>
  </si>
  <si>
    <t>T122 KTS -GTS 1 220KV</t>
  </si>
  <si>
    <t>TL-KXGXEX-KXGX122-0000057216</t>
  </si>
  <si>
    <t>TOWER T122 KTS -GTS  1 220KV</t>
  </si>
  <si>
    <t>T123 KTS -GTS 1 220KV</t>
  </si>
  <si>
    <t>TL-KXGXEX-KXGX123-0000057218</t>
  </si>
  <si>
    <t>TOWER T123 KTS -GTS  1 220KV</t>
  </si>
  <si>
    <t>T124 KTS -GTS 1 220KV</t>
  </si>
  <si>
    <t>TL-KXGXEX-KXGX124-0000057220</t>
  </si>
  <si>
    <t>TOWER T124 KTS -GTS  1 220KV</t>
  </si>
  <si>
    <t>T147 KTS -GTS 1 220KV</t>
  </si>
  <si>
    <t>TL-KXGXEX-KXGX147-0000057266</t>
  </si>
  <si>
    <t>TOWER T147 KTS -GTS  1 220KV</t>
  </si>
  <si>
    <t>T148 KTS -GTS 1 220KV</t>
  </si>
  <si>
    <t>TL-KXGXEX-KXGX148-0000057268</t>
  </si>
  <si>
    <t>TOWER T148 KTS -GTS  1 220KV</t>
  </si>
  <si>
    <t>T149 KTS -GTS 1 220KV</t>
  </si>
  <si>
    <t>TL-KXGXEX-KXGX149-0000057270</t>
  </si>
  <si>
    <t>TOWER T149 KTS -GTS  1 220KV</t>
  </si>
  <si>
    <t>T150 KTS -GTS 1 220KV</t>
  </si>
  <si>
    <t>TL-KXGXEX-KXGX150-0000057272</t>
  </si>
  <si>
    <t>TOWER T150 KTS -GTS  1 220KV</t>
  </si>
  <si>
    <t>T151 KTS -GTS 1 220KV</t>
  </si>
  <si>
    <t>TL-KXGXEX-KXGX151-0000057274</t>
  </si>
  <si>
    <t>TOWER T151 KTS -GTS  1 220KV</t>
  </si>
  <si>
    <t>T152 KTS -GTS 1 220KV</t>
  </si>
  <si>
    <t>TL-KXGXEX-KXGX152-0000057276</t>
  </si>
  <si>
    <t>TOWER T152 KTS -GTS  1 220KV</t>
  </si>
  <si>
    <t>T153 KTS -GTS 1 220KV</t>
  </si>
  <si>
    <t>TL-KXGXEX-KXGX153-0000057278</t>
  </si>
  <si>
    <t>TOWER T153 KTS -GTS  1 220KV</t>
  </si>
  <si>
    <t>T154 KTS -GTS 1 220KV</t>
  </si>
  <si>
    <t>TL-KXGXEX-KXGX154-0000057280</t>
  </si>
  <si>
    <t>TOWER T154 KTS -GTS  1 220KV</t>
  </si>
  <si>
    <t>T155 KTS -GTS 1 220KV</t>
  </si>
  <si>
    <t>TL-KXGXEX-KXGX155-0000057282</t>
  </si>
  <si>
    <t>TOWER T155 KTS -GTS  1 220KV</t>
  </si>
  <si>
    <t>T156 KTS -GTS 1 220KV</t>
  </si>
  <si>
    <t>TL-KXGXEX-KXGX156-0000057284</t>
  </si>
  <si>
    <t>TOWER T156 KTS -GTS  1 220KV</t>
  </si>
  <si>
    <t>T157 KTS -GTS 1 220KV</t>
  </si>
  <si>
    <t>TL-KXGXEX-KXGX157-0000057286</t>
  </si>
  <si>
    <t>TOWER T157 KTS -GTS  1 220KV</t>
  </si>
  <si>
    <t>T158 KTS -GTS 1 220KV</t>
  </si>
  <si>
    <t>TL-KXGXEX-KXGX158-0000057288</t>
  </si>
  <si>
    <t>TOWER T158 KTS -GTS  1 220KV</t>
  </si>
  <si>
    <t>T159 KTS -GTS 1 220KV</t>
  </si>
  <si>
    <t>TL-KXGXEX-KXGX159-0000057290</t>
  </si>
  <si>
    <t>TOWER T159 KTS -GTS  1 220KV</t>
  </si>
  <si>
    <t>T160 KTS -GTS 1 220KV</t>
  </si>
  <si>
    <t>TL-KXGXEX-KXGX160-0000057292</t>
  </si>
  <si>
    <t>TOWER T160 KTS -GTS  1 220KV</t>
  </si>
  <si>
    <t>T161 KTS -GTS 1 220KV</t>
  </si>
  <si>
    <t>TL-KXGXEX-KXGX161-0000057294</t>
  </si>
  <si>
    <t>TOWER T161 KTS -GTS  1 220KV</t>
  </si>
  <si>
    <t>T162 KTS -GTS 1 220KV</t>
  </si>
  <si>
    <t>TL-KXGXEX-KXGX162-0000057296</t>
  </si>
  <si>
    <t>TOWER T162 KTS -GTS  1 220KV</t>
  </si>
  <si>
    <t>T163 KTS -GTS 1 220KV</t>
  </si>
  <si>
    <t>TL-KXGXEX-KXGX163-0000057298</t>
  </si>
  <si>
    <t>TOWER T163 KTS -GTS  1 220KV</t>
  </si>
  <si>
    <t>T164 KTS -GTS 1 220KV</t>
  </si>
  <si>
    <t>TL-KXGXEX-KXGX164-0000057300</t>
  </si>
  <si>
    <t>TOWER T164 KTS -GTS  1 220KV</t>
  </si>
  <si>
    <t>T165 KTS -GTS 1 220KV</t>
  </si>
  <si>
    <t>TL-KXGXEX-KXGX165-0000057302</t>
  </si>
  <si>
    <t>TOWER T165 KTS -GTS  1 220KV</t>
  </si>
  <si>
    <t>T166 KTS -GTS 1 220KV</t>
  </si>
  <si>
    <t>TL-KXGXEX-KXGX166-0000057304</t>
  </si>
  <si>
    <t>TOWER T166 KTS -GTS  1 220KV</t>
  </si>
  <si>
    <t>T167 KTS -GTS 1 220KV</t>
  </si>
  <si>
    <t>TL-KXGXEX-KXGX167-0000057306</t>
  </si>
  <si>
    <t>TOWER T167 KTS -GTS  1 220KV</t>
  </si>
  <si>
    <t>T002 KTS -WMTS 1 220KV</t>
  </si>
  <si>
    <t>TL-KXWMEX-KXWM002-0000058174</t>
  </si>
  <si>
    <t>TOWER T002 KTS -WMTS 1 220KV</t>
  </si>
  <si>
    <t>T001 KTS-DPTS 2 220KV</t>
  </si>
  <si>
    <t>KTS-DPTS 2 220KV</t>
  </si>
  <si>
    <t>TL-KXGXEX-KXGX001-0000119449</t>
  </si>
  <si>
    <t>TOWER T001 KTS-DPTS 2 220KV</t>
  </si>
  <si>
    <t>T001A KTS-DPTS 2 220KV</t>
  </si>
  <si>
    <t>TL-KXGXEX-KXGX001-0000119450</t>
  </si>
  <si>
    <t>TOWER T001A KTS-DPTS 2 220KV</t>
  </si>
  <si>
    <t>T002 KTS-DPTS 2 220KV</t>
  </si>
  <si>
    <t>TL-KXGXEX-KXGX002-0000057308</t>
  </si>
  <si>
    <t>TOWER T002 KTS-DPTS 2 220KV</t>
  </si>
  <si>
    <t>T003 KTS-DPTS 2 220KV</t>
  </si>
  <si>
    <t>TL-KXGXEX-KXGX003-0000057310</t>
  </si>
  <si>
    <t>TOWER T003 KTS-DPTS 2 220KV</t>
  </si>
  <si>
    <t>T004 KTS-DPTS 2 220KV</t>
  </si>
  <si>
    <t>TL-KXGXEX-KXGX004-0000057312</t>
  </si>
  <si>
    <t>TOWER T004 KTS-DPTS 2 220KV</t>
  </si>
  <si>
    <t>T005 KTS-DPTS 2 220KV</t>
  </si>
  <si>
    <t>TL-KXGXEX-KXGX005-0000057314</t>
  </si>
  <si>
    <t>TOWER T005 KTS-DPTS 2 220KV</t>
  </si>
  <si>
    <t>T006 KTS-DPTS 2 220KV</t>
  </si>
  <si>
    <t>TL-KXGXEX-KXGX006-0000057316</t>
  </si>
  <si>
    <t>TOWER T006 KTS-DPTS 2 220KV</t>
  </si>
  <si>
    <t>T007 KTS-DPTS 2 220KV</t>
  </si>
  <si>
    <t>TL-KXGXEX-KXGX007-0000057318</t>
  </si>
  <si>
    <t>TOWER T007 KTS-DPTS 2 220KV</t>
  </si>
  <si>
    <t>T008 KTS-DPTS 2 220KV</t>
  </si>
  <si>
    <t>TL-KXGXEX-KXGX008-0000057320</t>
  </si>
  <si>
    <t>TOWER T008 KTS-DPTS 2 220KV</t>
  </si>
  <si>
    <t>T009 KTS-DPTS 2 220KV</t>
  </si>
  <si>
    <t>TL-KXGXEX-KXGX009-0000057322</t>
  </si>
  <si>
    <t>TOWER T009 KTS-DPTS 2 220KV</t>
  </si>
  <si>
    <t>T010 KTS-DPTS 2 220KV</t>
  </si>
  <si>
    <t>TL-KXGXEX-KXGX010-0000057324</t>
  </si>
  <si>
    <t>TOWER T010 KTS-DPTS 2 220KV</t>
  </si>
  <si>
    <t>T011 KTS-DPTS 2 220KV</t>
  </si>
  <si>
    <t>TL-KXGXEX-KXGX011-0000057326</t>
  </si>
  <si>
    <t>TOWER T011 KTS-DPTS 2 220KV</t>
  </si>
  <si>
    <t>T012 KTS-DPTS 2 220KV</t>
  </si>
  <si>
    <t>TL-KXGXEX-KXGX012-0000057328</t>
  </si>
  <si>
    <t>TOWER T012 KTS-DPTS 2 220KV</t>
  </si>
  <si>
    <t>T013 KTS-DPTS 2 220KV</t>
  </si>
  <si>
    <t>TL-KXGXEX-KXGX013-0000057330</t>
  </si>
  <si>
    <t>TOWER T013 KTS-DPTS 2 220KV</t>
  </si>
  <si>
    <t>T014 KTS-DPTS 2 220KV</t>
  </si>
  <si>
    <t>TL-KXGXEX-KXGX014-0000057332</t>
  </si>
  <si>
    <t>TOWER T014 KTS-DPTS 2 220KV</t>
  </si>
  <si>
    <t>T015 KTS-DPTS 2 220KV</t>
  </si>
  <si>
    <t>TL-KXGXEX-KXGX015-0000057334</t>
  </si>
  <si>
    <t>TOWER T015 KTS-DPTS 2 220KV</t>
  </si>
  <si>
    <t>T016 KTS-DPTS 2 220KV</t>
  </si>
  <si>
    <t>TL-KXGXEX-KXGX016-0000057336</t>
  </si>
  <si>
    <t>TOWER T016 KTS-DPTS 2 220KV</t>
  </si>
  <si>
    <t>T017 KTS-DPTS 2 220KV</t>
  </si>
  <si>
    <t>TL-KXGXEX-KXGX017-0000057338</t>
  </si>
  <si>
    <t>TOWER T017 KTS-DPTS 2 220KV</t>
  </si>
  <si>
    <t>T018 KTS-DPTS 2 220KV</t>
  </si>
  <si>
    <t>TL-KXGXEX-KXGX018-0000057340</t>
  </si>
  <si>
    <t>TOWER T018 KTS-DPTS 2 220KV</t>
  </si>
  <si>
    <t>T019 KTS-DPTS 2 220KV</t>
  </si>
  <si>
    <t>TL-KXGXEX-KXGX019-0000057342</t>
  </si>
  <si>
    <t>TOWER T019 KTS-DPTS 2 220KV</t>
  </si>
  <si>
    <t>T020 KTS-DPTS 2 220KV</t>
  </si>
  <si>
    <t>TL-KXGXEX-KXGX020-0000057344</t>
  </si>
  <si>
    <t>TOWER T020 KTS-DPTS 2 220KV</t>
  </si>
  <si>
    <t>T021 KTS-DPTS 2 220KV</t>
  </si>
  <si>
    <t>TL-KXGXEX-KXGX021-0000057346</t>
  </si>
  <si>
    <t>TOWER T021 KTS-DPTS 2 220KV</t>
  </si>
  <si>
    <t>T022 KTS-DPTS 2 220KV</t>
  </si>
  <si>
    <t>TL-KXGXEX-KXGX022-0000057348</t>
  </si>
  <si>
    <t>TOWER T022 KTS-DPTS 2 220KV</t>
  </si>
  <si>
    <t>T023 KTS-DPTS 2 220KV</t>
  </si>
  <si>
    <t>TL-KXGXEX-KXGX023-0000057350</t>
  </si>
  <si>
    <t>TOWER T023 KTS-DPTS 2 220KV</t>
  </si>
  <si>
    <t>T024 KTS-DPTS 2 220KV</t>
  </si>
  <si>
    <t>TL-KXGXEX-KXGX024-0000057352</t>
  </si>
  <si>
    <t>TOWER T024 KTS-DPTS 2 220KV</t>
  </si>
  <si>
    <t>T025 KTS-DPTS 2 220KV</t>
  </si>
  <si>
    <t>TL-KXGXEX-KXGX025-0000057354</t>
  </si>
  <si>
    <t>TOWER T025 KTS-DPTS 2 220KV</t>
  </si>
  <si>
    <t>T026 KTS-DPTS 2 220KV</t>
  </si>
  <si>
    <t>TL-KXGXEX-KXGX026-0000057356</t>
  </si>
  <si>
    <t>TOWER T026 KTS-DPTS 2 220KV</t>
  </si>
  <si>
    <t>T027 KTS-DPTS 2 220KV</t>
  </si>
  <si>
    <t>TL-KXGXEX-KXGX027-0000057358</t>
  </si>
  <si>
    <t>TOWER T027 KTS-DPTS 2 220KV</t>
  </si>
  <si>
    <t>T028 KTS-DPTS 2 220KV</t>
  </si>
  <si>
    <t>TL-KXGXEX-KXGX028-0000057360</t>
  </si>
  <si>
    <t>TOWER T028 KTS-DPTS 2 220KV</t>
  </si>
  <si>
    <t>T029 KTS-DPTS 2 220KV</t>
  </si>
  <si>
    <t>TL-KXGXEX-KXGX029-0000364085</t>
  </si>
  <si>
    <t>TOWER T029 KTS-DPTS 2 220KV</t>
  </si>
  <si>
    <t>T029A KTS-DPTS 2 220KV</t>
  </si>
  <si>
    <t>TL-KXGXEX-KXGX029-0000364086</t>
  </si>
  <si>
    <t>TOWER T029A KTS-DPTS 2 220KV</t>
  </si>
  <si>
    <t>T001 MKPS-BOPS-MBTS  220KV</t>
  </si>
  <si>
    <t>MKPS-BOPS-MBTS  220KV</t>
  </si>
  <si>
    <t>TL-MKMBEX-MKMB001-0000112714</t>
  </si>
  <si>
    <t>TOWER T001 MKPS-BOPS-MBTS   220KV</t>
  </si>
  <si>
    <t>T002 MKPS-BOPS-MBTS  220KV</t>
  </si>
  <si>
    <t>TL-MKMBEX-MKMB002-0000112715</t>
  </si>
  <si>
    <t>TOWER T002 MKPS-BOPS-MBTS   220KV</t>
  </si>
  <si>
    <t>T003 MKPS-BOPS-MBTS  220KV</t>
  </si>
  <si>
    <t>TL-MKMBEX-MKMB003-0000112716</t>
  </si>
  <si>
    <t>TOWER T003 MKPS-BOPS-MBTS   220KV</t>
  </si>
  <si>
    <t>T004 MKPS-BOPS-MBTS  220KV</t>
  </si>
  <si>
    <t>TL-MKMBEX-MKMB004-0000112717</t>
  </si>
  <si>
    <t>TOWER T004 MKPS-BOPS-MBTS   220KV</t>
  </si>
  <si>
    <t>T005 MKPS-BOPS-MBTS  220KV</t>
  </si>
  <si>
    <t>TL-MKMBEX-MKMB005-0000112718</t>
  </si>
  <si>
    <t>TOWER T005 MKPS-BOPS-MBTS   220KV</t>
  </si>
  <si>
    <t>T006 MKPS-BOPS-MBTS  220KV</t>
  </si>
  <si>
    <t>TL-MKMBEX-MKMB006-0000112719</t>
  </si>
  <si>
    <t>TOWER T006 MKPS-BOPS-MBTS   220KV</t>
  </si>
  <si>
    <t>T007 MKPS-BOPS-MBTS  220KV</t>
  </si>
  <si>
    <t>TL-MKMBEX-MKMB007-0000112720</t>
  </si>
  <si>
    <t>TOWER T007 MKPS-BOPS-MBTS   220KV</t>
  </si>
  <si>
    <t>T008 MKPS-BOPS-MBTS  220KV</t>
  </si>
  <si>
    <t>TL-MKMBEX-MKMB008-0000112721</t>
  </si>
  <si>
    <t>TOWER T008 MKPS-BOPS-MBTS   220KV</t>
  </si>
  <si>
    <t>T012AMLTS-BATS 1 220KV</t>
  </si>
  <si>
    <t>T012A</t>
  </si>
  <si>
    <t>MLTS-BATS 1 220KV</t>
  </si>
  <si>
    <t>TL-MLBAEX-MLBA012-0000119430</t>
  </si>
  <si>
    <t>TOWER T012A MLTS-BATS 2 220KV</t>
  </si>
  <si>
    <t>T012BMLTS-BATS 1 220KV</t>
  </si>
  <si>
    <t>T012B</t>
  </si>
  <si>
    <t>TL-MLBAEX-MLBA012-0000119431</t>
  </si>
  <si>
    <t>TOWER T012BMLTS-BATS 1 220KV</t>
  </si>
  <si>
    <t>T012CMLTS-BATS 1 220KV</t>
  </si>
  <si>
    <t>T012C</t>
  </si>
  <si>
    <t>TL-MLBAEX-MLBA012-0000119432</t>
  </si>
  <si>
    <t>TOWER T012CMLTS-BATS 1 220KV</t>
  </si>
  <si>
    <t>T013 MLTS-BATS 1 220KV</t>
  </si>
  <si>
    <t>TL-MLBAEX-MLBA013-0000119433</t>
  </si>
  <si>
    <t>TOWER T013 MLTS-BATS 1 220KV</t>
  </si>
  <si>
    <t>T014 MLTS-BATS 1 220KV</t>
  </si>
  <si>
    <t>TL-MLBAEX-MLBA014-0000119434</t>
  </si>
  <si>
    <t>TOWER T014 MLTS-BATS 1 220KV</t>
  </si>
  <si>
    <t>T161 MLTS-BATS 1 220KV</t>
  </si>
  <si>
    <t>TL-MLBAEX-MLBA161-0000058852</t>
  </si>
  <si>
    <t>TOWER T161 MLTS-BATS 1 220KV</t>
  </si>
  <si>
    <t>T162 MLTS-BATS 1 220KV</t>
  </si>
  <si>
    <t>TL-MLBAEX-MLBA162-0000058854</t>
  </si>
  <si>
    <t>TOWER T162 MLTS-BATS 1 220KV</t>
  </si>
  <si>
    <t>T163 MLTS-BATS 1 220KV</t>
  </si>
  <si>
    <t>TL-MLBAEX-MLBA163-0000058856</t>
  </si>
  <si>
    <t>TOWER T163 MLTS-BATS 1 220KV</t>
  </si>
  <si>
    <t>T012 MLTS-ELTS  220KV</t>
  </si>
  <si>
    <t>MLTS-ELTS  220KV</t>
  </si>
  <si>
    <t>TL-MLBAEX-MLBA012-0000119423</t>
  </si>
  <si>
    <t>TOWER T012 MLTS-BATS 1 220KV</t>
  </si>
  <si>
    <t>T013AMLTS-ELTS  220KV</t>
  </si>
  <si>
    <t>T013A</t>
  </si>
  <si>
    <t>TL-MLBAEX-MLBA013-0000119424</t>
  </si>
  <si>
    <t>TOWER T013A MLTS-BATS 2 220KV</t>
  </si>
  <si>
    <t>T013BMLTS-ELTS  220KV</t>
  </si>
  <si>
    <t>T013B</t>
  </si>
  <si>
    <t>TL-MLBAEX-MLBA013-0000119425</t>
  </si>
  <si>
    <t>TOWER T013B MLTS-BATS 2 220KV</t>
  </si>
  <si>
    <t>T013CMLTS-ELTS  220KV</t>
  </si>
  <si>
    <t>T013C</t>
  </si>
  <si>
    <t>TL-MLBAEX-MLBA013-0000119426</t>
  </si>
  <si>
    <t>TOWER T013C MLTS-BATS 2 220KV</t>
  </si>
  <si>
    <t>T014 MLTS-ELTS  220KV</t>
  </si>
  <si>
    <t>TL-MLBAEX-MLBA014-0000119427</t>
  </si>
  <si>
    <t>TOWER T014 MLTS-BATS 2 220KV</t>
  </si>
  <si>
    <t>T015 MLTS-ELTS  220KV</t>
  </si>
  <si>
    <t>TL-MLBAEX-MLBA015-0000058858</t>
  </si>
  <si>
    <t>TOWER T015 MLTS-BATS 2 220KV</t>
  </si>
  <si>
    <t>T016 MLTS-ELTS  220KV</t>
  </si>
  <si>
    <t>TL-MLBAEX-MLBA016-0000058860</t>
  </si>
  <si>
    <t>TOWER T016 MLTS-BATS 2 220KV</t>
  </si>
  <si>
    <t>T017 MLTS-ELTS  220KV</t>
  </si>
  <si>
    <t>TL-MLBAEX-MLBA017-0000058862</t>
  </si>
  <si>
    <t>TOWER T017 MLTS-BATS 2 220KV</t>
  </si>
  <si>
    <t>T018 MLTS-ELTS  220KV</t>
  </si>
  <si>
    <t>TL-MLBAEX-MLBA018-0000058864</t>
  </si>
  <si>
    <t>TOWER T018 MLTS-BATS 2 220KV</t>
  </si>
  <si>
    <t>T019 MLTS-ELTS  220KV</t>
  </si>
  <si>
    <t>TL-MLBAEX-MLBA019-0000058866</t>
  </si>
  <si>
    <t>TOWER T019 MLTS-BATS 2 220KV</t>
  </si>
  <si>
    <t>T020 MLTS-ELTS  220KV</t>
  </si>
  <si>
    <t>TL-MLBAEX-MLBA020-0000058868</t>
  </si>
  <si>
    <t>TOWER T020 MLTS-BATS 2 220KV</t>
  </si>
  <si>
    <t>T021 MLTS-ELTS  220KV</t>
  </si>
  <si>
    <t>TL-MLBAEX-MLBA021-0000058870</t>
  </si>
  <si>
    <t>TOWER T021 MLTS-BATS 2 220KV</t>
  </si>
  <si>
    <t>T031 MLTS-ELTS  220KV</t>
  </si>
  <si>
    <t>TL-MLBAEX-MLBA031-0000058890</t>
  </si>
  <si>
    <t>TOWER T031 MLTS-BATS 2 220KV</t>
  </si>
  <si>
    <t>T032 MLTS-ELTS  220KV</t>
  </si>
  <si>
    <t>TL-MLBAEX-MLBA032-0000058892</t>
  </si>
  <si>
    <t>TOWER T032 MLTS-BATS 2 220KV</t>
  </si>
  <si>
    <t>T033 MLTS-ELTS  220KV</t>
  </si>
  <si>
    <t>TL-MLBAEX-MLBA033-0000058894</t>
  </si>
  <si>
    <t>TOWER T033 MLTS-BATS 2 220KV</t>
  </si>
  <si>
    <t>T034 MLTS-ELTS  220KV</t>
  </si>
  <si>
    <t>TL-MLBAEX-MLBA034-0000058896</t>
  </si>
  <si>
    <t>TOWER T034 MLTS-BATS 2 220KV</t>
  </si>
  <si>
    <t>T035 MLTS-ELTS  220KV</t>
  </si>
  <si>
    <t>TL-MLBAEX-MLBA035-0000058898</t>
  </si>
  <si>
    <t>TOWER T035 MLTS-BATS 2 220KV</t>
  </si>
  <si>
    <t>T036 MLTS-ELTS  220KV</t>
  </si>
  <si>
    <t>TL-MLBAEX-MLBA036-0000058900</t>
  </si>
  <si>
    <t>TOWER T036 MLTS-BATS 2 220KV</t>
  </si>
  <si>
    <t>T037 MLTS-ELTS  220KV</t>
  </si>
  <si>
    <t>TL-MLBAEX-MLBA037-0000058902</t>
  </si>
  <si>
    <t>TOWER T037 MLTS-BATS 2 220KV</t>
  </si>
  <si>
    <t>T050 MLTS-ELTS  220KV</t>
  </si>
  <si>
    <t>TL-MLBAEX-MLBA050-0000058928</t>
  </si>
  <si>
    <t>TOWER T050 MLTS-BATS 2 220KV</t>
  </si>
  <si>
    <t>T051 MLTS-ELTS  220KV</t>
  </si>
  <si>
    <t>TL-MLBAEX-MLBA051-0000058930</t>
  </si>
  <si>
    <t>TOWER T051 MLTS-BATS 2 220KV</t>
  </si>
  <si>
    <t>T083 MLTS-ELTS  220KV</t>
  </si>
  <si>
    <t>TL-MLBAEX-MLBA083-0000058994</t>
  </si>
  <si>
    <t>TOWER T083 MLTS-BATS 2 220KV</t>
  </si>
  <si>
    <t>T084 MLTS-ELTS  220KV</t>
  </si>
  <si>
    <t>TL-MLBAEX-MLBA084-0000058996</t>
  </si>
  <si>
    <t>TOWER T084 MLTS-BATS 2 220KV</t>
  </si>
  <si>
    <t>T085 MLTS-ELTS  220KV</t>
  </si>
  <si>
    <t>TL-MLBAEX-MLBA085-0000058998</t>
  </si>
  <si>
    <t>TOWER T085 MLTS-BATS 2 220KV</t>
  </si>
  <si>
    <t>T086 MLTS-ELTS  220KV</t>
  </si>
  <si>
    <t>TL-MLBAEX-MLBA086-0000059000</t>
  </si>
  <si>
    <t>TOWER T086 MLTS-BATS 2 220KV</t>
  </si>
  <si>
    <t>T087 MLTS-ELTS  220KV</t>
  </si>
  <si>
    <t>TL-MLBAEX-MLBA087-0000059002</t>
  </si>
  <si>
    <t>TOWER T087 MLTS-BATS 2 220KV</t>
  </si>
  <si>
    <t>T088 MLTS-ELTS  220KV</t>
  </si>
  <si>
    <t>TL-MLBAEX-MLBA088-0000059004</t>
  </si>
  <si>
    <t>TOWER T088 MLTS-BATS 2 220KV</t>
  </si>
  <si>
    <t>T089 MLTS-ELTS  220KV</t>
  </si>
  <si>
    <t>TL-MLBAEX-MLBA089-0000059005</t>
  </si>
  <si>
    <t>TOWER T089 MLTS-BATS 2 220KV</t>
  </si>
  <si>
    <t>T090 MLTS-ELTS  220KV</t>
  </si>
  <si>
    <t>TL-MLBAEX-MLBA090-0000059007</t>
  </si>
  <si>
    <t>TOWER T090 MLTS-BATS 2 220KV</t>
  </si>
  <si>
    <t>T091 MLTS-ELTS  220KV</t>
  </si>
  <si>
    <t>TL-MLBAEX-MLBA091-0000059009</t>
  </si>
  <si>
    <t>TOWER T091 MLTS-BATS 2 220KV</t>
  </si>
  <si>
    <t>T001 MLTS-GTS 1 220KV</t>
  </si>
  <si>
    <t>MLTS-GTS 1 220KV</t>
  </si>
  <si>
    <t>TL-MLGXEX-MLGX001-0000087885</t>
  </si>
  <si>
    <t>TOWER T001 MLTS-GTS  1 220KV</t>
  </si>
  <si>
    <t>T002 MLTS-GTS 1 220KV</t>
  </si>
  <si>
    <t>TL-MLGXEX-MLGX002-0000087886</t>
  </si>
  <si>
    <t>TOWER T002 MLTS-GTS  1 220KV</t>
  </si>
  <si>
    <t>T003 MLTS-GTS 1 220KV</t>
  </si>
  <si>
    <t>TL-MLGXEX-MLGX003-0000087887</t>
  </si>
  <si>
    <t>TOWER T003 MLTS-GTS  1 220KV</t>
  </si>
  <si>
    <t>T005 MLTS-GTS 1 220KV</t>
  </si>
  <si>
    <t>TL-MLGXEX-MLGX005-0000087889</t>
  </si>
  <si>
    <t>TOWER T005 MLTS-GTS  1 220KV</t>
  </si>
  <si>
    <t>T006 MLTS-GTS 1 220KV</t>
  </si>
  <si>
    <t>TL-MLGXEX-MLGX006-0000087890</t>
  </si>
  <si>
    <t>TOWER T006 MLTS-GTS  1 220KV</t>
  </si>
  <si>
    <t>T007 MLTS-GTS 1 220KV</t>
  </si>
  <si>
    <t>TL-MLGXEX-MLGX007-0000087891</t>
  </si>
  <si>
    <t>TOWER T007 MLTS-GTS  1 220KV</t>
  </si>
  <si>
    <t>T008 MLTS-GTS 1 220KV</t>
  </si>
  <si>
    <t>TL-MLGXEX-MLGX008-0000087892</t>
  </si>
  <si>
    <t>TOWER T008 MLTS-GTS  1 220KV</t>
  </si>
  <si>
    <t>T009 MLTS-GTS 1 220KV</t>
  </si>
  <si>
    <t>TL-MLGXEX-MLGX009-0000087893</t>
  </si>
  <si>
    <t>TOWER T009 MLTS-GTS  1 220KV</t>
  </si>
  <si>
    <t>T010 MLTS-GTS 1 220KV</t>
  </si>
  <si>
    <t>TL-MLGXEX-MLGX010-0000087894</t>
  </si>
  <si>
    <t>TOWER T010 MLTS-GTS  1 220KV</t>
  </si>
  <si>
    <t>T011 MLTS-GTS 1 220KV</t>
  </si>
  <si>
    <t>TL-MLGXEX-MLGX011-0000087895</t>
  </si>
  <si>
    <t>TOWER T011 MLTS-GTS  1 220KV</t>
  </si>
  <si>
    <t>T012 MLTS-GTS 1 220KV</t>
  </si>
  <si>
    <t>TL-MLGXEX-MLGX012-0000087896</t>
  </si>
  <si>
    <t>TOWER T012 MLTS-GTS  1 220KV</t>
  </si>
  <si>
    <t>T013 MLTS-GTS 1 220KV</t>
  </si>
  <si>
    <t>TL-MLGXEX-MLGX013-0000087897</t>
  </si>
  <si>
    <t>TOWER T013 MLTS-GTS  1 220KV</t>
  </si>
  <si>
    <t>T014 MLTS-GTS 1 220KV</t>
  </si>
  <si>
    <t>TL-MLGXEX-MLGX014-0000087898</t>
  </si>
  <si>
    <t>TOWER T014 MLTS-GTS  1 220KV</t>
  </si>
  <si>
    <t>T015 MLTS-GTS 1 220KV</t>
  </si>
  <si>
    <t>TL-MLGXEX-MLGX015-0000087899</t>
  </si>
  <si>
    <t>TOWER T015 MLTS-GTS  1 220KV</t>
  </si>
  <si>
    <t>T016 MLTS-GTS 1 220KV</t>
  </si>
  <si>
    <t>TL-MLGXEX-MLGX016-0000087900</t>
  </si>
  <si>
    <t>TOWER T016 MLTS-GTS  1 220KV</t>
  </si>
  <si>
    <t>T017 MLTS-GTS 1 220KV</t>
  </si>
  <si>
    <t>TL-MLGXEX-MLGX017-0000087901</t>
  </si>
  <si>
    <t>TOWER T017 MLTS-GTS  1 220KV</t>
  </si>
  <si>
    <t>T018 MLTS-GTS 1 220KV</t>
  </si>
  <si>
    <t>TL-MLGXEX-MLGX018-0000087902</t>
  </si>
  <si>
    <t>TOWER T018 MLTS-GTS  1 220KV</t>
  </si>
  <si>
    <t>T019 MLTS-GTS 1 220KV</t>
  </si>
  <si>
    <t>TL-MLGXEX-MLGX019-0000087903</t>
  </si>
  <si>
    <t>TOWER T019 MLTS-GTS  1 220KV</t>
  </si>
  <si>
    <t>T001AMLTS-MOPS 2 500KV</t>
  </si>
  <si>
    <t>MLTS-MOPS 2 500KV</t>
  </si>
  <si>
    <t>TL-MLHYEX-MLHY001-0000119443</t>
  </si>
  <si>
    <t>TOWER T001AMLTS-MOPS 2 500KV</t>
  </si>
  <si>
    <t>T000 MLTS-TGTS  220KV</t>
  </si>
  <si>
    <t xml:space="preserve">T000 </t>
  </si>
  <si>
    <t>MLTS-TGTS  220KV</t>
  </si>
  <si>
    <t>TL-MLHYEX-MLHY000-0000119746</t>
  </si>
  <si>
    <t>TOWER T000 MLTS-TGTS   220KV</t>
  </si>
  <si>
    <t>T002 MLTS-TGTS  220KV</t>
  </si>
  <si>
    <t>TL-MLHYEX-MLHY002-0000059233</t>
  </si>
  <si>
    <t>TOWER T002 MLTS-TGTS   220KV</t>
  </si>
  <si>
    <t>T003 MLTS-TGTS  220KV</t>
  </si>
  <si>
    <t>TL-MLHYEX-MLHY003-0000059235</t>
  </si>
  <si>
    <t>TOWER T003 MLTS-TGTS   220KV</t>
  </si>
  <si>
    <t>T004 MLTS-TGTS  220KV</t>
  </si>
  <si>
    <t>TL-MLHYEX-MLHY004-0000059237</t>
  </si>
  <si>
    <t>TOWER T004 MLTS-TGTS   220KV</t>
  </si>
  <si>
    <t>T011 MLTS-TGTS  220KV</t>
  </si>
  <si>
    <t>TL-MLTGEX-MLTG011-0000059251</t>
  </si>
  <si>
    <t>TOWER T011 MLTS-TGTS   220KV</t>
  </si>
  <si>
    <t>T012 MLTS-TGTS  220KV</t>
  </si>
  <si>
    <t>TL-MLTGEX-MLTG012-0000059253</t>
  </si>
  <si>
    <t>TOWER T012 MLTS-TGTS   220KV</t>
  </si>
  <si>
    <t>T013 MLTS-TGTS  220KV</t>
  </si>
  <si>
    <t>TL-MLTGEX-MLTG013-0000059255</t>
  </si>
  <si>
    <t>TOWER T013 MLTS-TGTS   220KV</t>
  </si>
  <si>
    <t>T014 MLTS-TGTS  220KV</t>
  </si>
  <si>
    <t>TL-MLTGEX-MLTG014-0000059257</t>
  </si>
  <si>
    <t>TOWER T014 MLTS-TGTS   220KV</t>
  </si>
  <si>
    <t>T015 MLTS-TGTS  220KV</t>
  </si>
  <si>
    <t>TL-MLTGEX-MLTG015-0000059259</t>
  </si>
  <si>
    <t>TOWER T015 MLTS-TGTS   220KV</t>
  </si>
  <si>
    <t>T016 MLTS-TGTS  220KV</t>
  </si>
  <si>
    <t>TL-MLTGEX-MLTG016-0000059261</t>
  </si>
  <si>
    <t>TOWER T016 MLTS-TGTS   220KV</t>
  </si>
  <si>
    <t>T017 MLTS-TGTS  220KV</t>
  </si>
  <si>
    <t>TL-MLTGEX-MLTG017-0000059263</t>
  </si>
  <si>
    <t>TOWER T017 MLTS-TGTS   220KV</t>
  </si>
  <si>
    <t>T018 MLTS-TGTS  220KV</t>
  </si>
  <si>
    <t>TL-MLTGEX-MLTG018-0000059265</t>
  </si>
  <si>
    <t>TOWER T018 MLTS-TGTS   220KV</t>
  </si>
  <si>
    <t>T019 MLTS-TGTS  220KV</t>
  </si>
  <si>
    <t>TL-MLTGEX-MLTG019-0000059267</t>
  </si>
  <si>
    <t>TOWER T019 MLTS-TGTS   220KV</t>
  </si>
  <si>
    <t>T020 MLTS-TGTS  220KV</t>
  </si>
  <si>
    <t>TL-MLTGEX-MLTG020-0000059269</t>
  </si>
  <si>
    <t>TOWER T020 MLTS-TGTS   220KV</t>
  </si>
  <si>
    <t>T021 MLTS-TGTS  220KV</t>
  </si>
  <si>
    <t>TL-MLTGEX-MLTG021-0000059271</t>
  </si>
  <si>
    <t>TOWER T021 MLTS-TGTS   220KV</t>
  </si>
  <si>
    <t>T031 MLTS-TGTS  220KV</t>
  </si>
  <si>
    <t>TL-MLTGEX-MLTG031-0000059291</t>
  </si>
  <si>
    <t>TOWER T031 MLTS-TGTS   220KV</t>
  </si>
  <si>
    <t>T032 MLTS-TGTS  220KV</t>
  </si>
  <si>
    <t>TL-MLTGEX-MLTG032-0000059293</t>
  </si>
  <si>
    <t>TOWER T032 MLTS-TGTS   220KV</t>
  </si>
  <si>
    <t>T033 MLTS-TGTS  220KV</t>
  </si>
  <si>
    <t>TL-MLTGEX-MLTG033-0000059295</t>
  </si>
  <si>
    <t>TOWER T033 MLTS-TGTS   220KV</t>
  </si>
  <si>
    <t>T034 MLTS-TGTS  220KV</t>
  </si>
  <si>
    <t>TL-MLTGEX-MLTG034-0000059297</t>
  </si>
  <si>
    <t>TOWER T034 MLTS-TGTS   220KV</t>
  </si>
  <si>
    <t>T035 MLTS-TGTS  220KV</t>
  </si>
  <si>
    <t>TL-MLTGEX-MLTG035-0000059299</t>
  </si>
  <si>
    <t>TOWER T035 MLTS-TGTS   220KV</t>
  </si>
  <si>
    <t>T045 MLTS-TGTS  220KV</t>
  </si>
  <si>
    <t>TL-MLTGEX-MLTG045-0000059319</t>
  </si>
  <si>
    <t>TOWER T045 MLTS-TGTS   220KV</t>
  </si>
  <si>
    <t>T046 MLTS-TGTS  220KV</t>
  </si>
  <si>
    <t>TL-MLTGEX-MLTG046-0000059321</t>
  </si>
  <si>
    <t>TOWER T046 MLTS-TGTS   220KV</t>
  </si>
  <si>
    <t>T047 MLTS-TGTS  220KV</t>
  </si>
  <si>
    <t>TL-MLTGEX-MLTG047-0000059323</t>
  </si>
  <si>
    <t>TOWER T047 MLTS-TGTS   220KV</t>
  </si>
  <si>
    <t>T048 MLTS-TGTS  220KV</t>
  </si>
  <si>
    <t>TL-MLTGEX-MLTG048-0000059325</t>
  </si>
  <si>
    <t>TOWER T048 MLTS-TGTS   220KV</t>
  </si>
  <si>
    <t>T049 MLTS-TGTS  220KV</t>
  </si>
  <si>
    <t>TL-MLTGEX-MLTG049-0000059327</t>
  </si>
  <si>
    <t>TOWER T049 MLTS-TGTS   220KV</t>
  </si>
  <si>
    <t>T050 MLTS-TGTS  220KV</t>
  </si>
  <si>
    <t>TL-MLTGEX-MLTG050-0000059329</t>
  </si>
  <si>
    <t>TOWER T050 MLTS-TGTS   220KV</t>
  </si>
  <si>
    <t>T051 MLTS-TGTS  220KV</t>
  </si>
  <si>
    <t>TL-MLTGEX-MLTG051-0000059331</t>
  </si>
  <si>
    <t>TOWER T051 MLTS-TGTS   220KV</t>
  </si>
  <si>
    <t>T052 MLTS-TGTS  220KV</t>
  </si>
  <si>
    <t>TL-MLTGEX-MLTG052-0000059333</t>
  </si>
  <si>
    <t>TOWER T052 MLTS-TGTS   220KV</t>
  </si>
  <si>
    <t>T053 MLTS-TGTS  220KV</t>
  </si>
  <si>
    <t>TL-MLTGEX-MLTG053-0000059335</t>
  </si>
  <si>
    <t>TOWER T053 MLTS-TGTS   220KV</t>
  </si>
  <si>
    <t>T054 MLTS-TGTS  220KV</t>
  </si>
  <si>
    <t>TL-MLTGEX-MLTG054-0000059337</t>
  </si>
  <si>
    <t>TOWER T054 MLTS-TGTS   220KV</t>
  </si>
  <si>
    <t>T055 MLTS-TGTS  220KV</t>
  </si>
  <si>
    <t>TL-MLTGEX-MLTG055-0000059339</t>
  </si>
  <si>
    <t>TOWER T055 MLTS-TGTS   220KV</t>
  </si>
  <si>
    <t>T056 MLTS-TGTS  220KV</t>
  </si>
  <si>
    <t>TL-MLTGEX-MLTG056-0000059341</t>
  </si>
  <si>
    <t>TOWER T056 MLTS-TGTS   220KV</t>
  </si>
  <si>
    <t>T057 MLTS-TGTS  220KV</t>
  </si>
  <si>
    <t>TL-MLTGEX-MLTG057-0000059343</t>
  </si>
  <si>
    <t>TOWER T057 MLTS-TGTS   220KV</t>
  </si>
  <si>
    <t>T072 MLTS-TGTS  220KV</t>
  </si>
  <si>
    <t>TL-MLTGEX-MLTG072-0000059373</t>
  </si>
  <si>
    <t>TOWER T072 MLTS-TGTS   220KV</t>
  </si>
  <si>
    <t>T073 MLTS-TGTS  220KV</t>
  </si>
  <si>
    <t>TL-MLTGEX-MLTG073-0000059375</t>
  </si>
  <si>
    <t>TOWER T073 MLTS-TGTS   220KV</t>
  </si>
  <si>
    <t>T074 MLTS-TGTS  220KV</t>
  </si>
  <si>
    <t>TL-MLTGEX-MLTG074-0000059377</t>
  </si>
  <si>
    <t>TOWER T074 MLTS-TGTS   220KV</t>
  </si>
  <si>
    <t>T075 MLTS-TGTS  220KV</t>
  </si>
  <si>
    <t>TL-MLTGEX-MLTG075-0000059379</t>
  </si>
  <si>
    <t>TOWER T075 MLTS-TGTS   220KV</t>
  </si>
  <si>
    <t>T076 MLTS-TGTS  220KV</t>
  </si>
  <si>
    <t>TL-MLTGEX-MLTG076-0000059381</t>
  </si>
  <si>
    <t>TOWER T076 MLTS-TGTS   220KV</t>
  </si>
  <si>
    <t>T119 MLTS-TGTS  220KV</t>
  </si>
  <si>
    <t>TL-MLTGEX-MLTG119-0000059467</t>
  </si>
  <si>
    <t>TOWER T119 MLTS-TGTS   220KV</t>
  </si>
  <si>
    <t>T120 MLTS-TGTS  220KV</t>
  </si>
  <si>
    <t>TL-MLTGEX-MLTG120-0000059469</t>
  </si>
  <si>
    <t>TOWER T120 MLTS-TGTS   220KV</t>
  </si>
  <si>
    <t>T121 MLTS-TGTS  220KV</t>
  </si>
  <si>
    <t>TL-MLTGEX-MLTG121-0000059471</t>
  </si>
  <si>
    <t>TOWER T121 MLTS-TGTS   220KV</t>
  </si>
  <si>
    <t>T231 MLTS-TGTS  220KV</t>
  </si>
  <si>
    <t>TL-MLTGEX-MLTG231-0000059689</t>
  </si>
  <si>
    <t>TOWER T231 MLTS-TGTS   220KV</t>
  </si>
  <si>
    <t>T232 MLTS-TGTS  220KV</t>
  </si>
  <si>
    <t>TL-MLTGEX-MLTG232-0000059691</t>
  </si>
  <si>
    <t>TOWER T232 MLTS-TGTS   220KV</t>
  </si>
  <si>
    <t>T233 MLTS-TGTS  220KV</t>
  </si>
  <si>
    <t>TL-MLTGEX-MLTG233-0000059693</t>
  </si>
  <si>
    <t>TOWER T233 MLTS-TGTS   220KV</t>
  </si>
  <si>
    <t>T234 MLTS-TGTS  220KV</t>
  </si>
  <si>
    <t>TL-MLTGEX-MLTG234-0000059695</t>
  </si>
  <si>
    <t>TOWER T234 MLTS-TGTS   220KV</t>
  </si>
  <si>
    <t>T235 MLTS-TGTS  220KV</t>
  </si>
  <si>
    <t>TL-MLTGEX-MLTG235-0000059697</t>
  </si>
  <si>
    <t>TOWER T235 MLTS-TGTS   220KV</t>
  </si>
  <si>
    <t>T001BMLTS-TRTS 1 500KV</t>
  </si>
  <si>
    <t>MLTS-TRTS 1 500KV</t>
  </si>
  <si>
    <t>TL-MLHYEX-MLHY001-0000119439</t>
  </si>
  <si>
    <t>TOWER T001BMLTS-TRTS 1 500KV</t>
  </si>
  <si>
    <t>T002 MLTS-TRTS 1 500KV</t>
  </si>
  <si>
    <t>TL-MLHYEX-MLHY002-0000056069</t>
  </si>
  <si>
    <t>TOWER T002 MLTS-TRTS 1 500KV</t>
  </si>
  <si>
    <t>T003 MLTS-TRTS 1 500KV</t>
  </si>
  <si>
    <t>TL-MLHYEX-MLHY003-0000056070</t>
  </si>
  <si>
    <t>TOWER T003 MLTS-TRTS 1 500KV</t>
  </si>
  <si>
    <t>T004 MLTS-TRTS 1 500KV</t>
  </si>
  <si>
    <t>TL-MLHYEX-MLHY004-0000056071</t>
  </si>
  <si>
    <t>TOWER T004 MLTS-TRTS 1 500KV</t>
  </si>
  <si>
    <t>T013 MLTS-TRTS 1 500KV</t>
  </si>
  <si>
    <t>TL-MLHYEX-MLHY013-0000056080</t>
  </si>
  <si>
    <t>TOWER T013 MLTS-TRTS 1 500KV</t>
  </si>
  <si>
    <t>T014 MLTS-TRTS 1 500KV</t>
  </si>
  <si>
    <t>TL-MLHYEX-MLHY014-0000056081</t>
  </si>
  <si>
    <t>TOWER T014 MLTS-TRTS 1 500KV</t>
  </si>
  <si>
    <t>T015 MLTS-TRTS 1 500KV</t>
  </si>
  <si>
    <t>TL-MLHYEX-MLHY015-0000056082</t>
  </si>
  <si>
    <t>TOWER T015 MLTS-TRTS 1 500KV</t>
  </si>
  <si>
    <t>T016 MLTS-TRTS 1 500KV</t>
  </si>
  <si>
    <t>TL-MLHYEX-MLHY016-0000056083</t>
  </si>
  <si>
    <t>TOWER T016 MLTS-TRTS 1 500KV</t>
  </si>
  <si>
    <t>T045 MLTS-TRTS 1 500KV</t>
  </si>
  <si>
    <t>TL-MLHYEX-MLHY045-0000056112</t>
  </si>
  <si>
    <t>TOWER T045 MLTS-TRTS 1 500KV</t>
  </si>
  <si>
    <t>T046 MLTS-TRTS 1 500KV</t>
  </si>
  <si>
    <t>TL-MLHYEX-MLHY046-0000056113</t>
  </si>
  <si>
    <t>TOWER T046 MLTS-TRTS 1 500KV</t>
  </si>
  <si>
    <t>T047 MLTS-TRTS 1 500KV</t>
  </si>
  <si>
    <t>TL-MLHYEX-MLHY047-0000056114</t>
  </si>
  <si>
    <t>TOWER T047 MLTS-TRTS 1 500KV</t>
  </si>
  <si>
    <t>T048 MLTS-TRTS 1 500KV</t>
  </si>
  <si>
    <t>TL-MLHYEX-MLHY048-0000056115</t>
  </si>
  <si>
    <t>TOWER T048 MLTS-TRTS 1 500KV</t>
  </si>
  <si>
    <t>T059 MLTS-TRTS 1 500KV</t>
  </si>
  <si>
    <t>TL-MLHYEX-MLHY059-0000056126</t>
  </si>
  <si>
    <t>TOWER T059 MLTS-TRTS 1 500KV</t>
  </si>
  <si>
    <t>T060 MLTS-TRTS 1 500KV</t>
  </si>
  <si>
    <t>TL-MLHYEX-MLHY060-0000056127</t>
  </si>
  <si>
    <t>TOWER T060 MLTS-TRTS 1 500KV</t>
  </si>
  <si>
    <t>T061 MLTS-TRTS 1 500KV</t>
  </si>
  <si>
    <t>TL-MLHYEX-MLHY061-0000056128</t>
  </si>
  <si>
    <t>TOWER T061 MLTS-TRTS 1 500KV</t>
  </si>
  <si>
    <t>T067 MLTS-TRTS 1 500KV</t>
  </si>
  <si>
    <t>TL-MLHYEX-MLHY067-0000056134</t>
  </si>
  <si>
    <t>TOWER T067 MLTS-TRTS 1 500KV</t>
  </si>
  <si>
    <t>T068 MLTS-TRTS 1 500KV</t>
  </si>
  <si>
    <t>TL-MLHYEX-MLHY068-0000056135</t>
  </si>
  <si>
    <t>TOWER T068 MLTS-TRTS 1 500KV</t>
  </si>
  <si>
    <t>T069 MLTS-TRTS 1 500KV</t>
  </si>
  <si>
    <t>TL-MLHYEX-MLHY069-0000056136</t>
  </si>
  <si>
    <t>TOWER T069 MLTS-TRTS 1 500KV</t>
  </si>
  <si>
    <t>T070 MLTS-TRTS 1 500KV</t>
  </si>
  <si>
    <t>TL-MLHYEX-MLHY070-0000056137</t>
  </si>
  <si>
    <t>TOWER T070 MLTS-TRTS 1 500KV</t>
  </si>
  <si>
    <t>T071 MLTS-TRTS 1 500KV</t>
  </si>
  <si>
    <t>TL-MLHYEX-MLHY071-0000056138</t>
  </si>
  <si>
    <t>TOWER T071 MLTS-TRTS 1 500KV</t>
  </si>
  <si>
    <t>T081 MLTS-TRTS 1 500KV</t>
  </si>
  <si>
    <t>TL-MLHYEX-MLHY081-0000056148</t>
  </si>
  <si>
    <t>TOWER T081 MLTS-TRTS 1 500KV</t>
  </si>
  <si>
    <t>T082 MLTS-TRTS 1 500KV</t>
  </si>
  <si>
    <t>TL-MLHYEX-MLHY082-0000056149</t>
  </si>
  <si>
    <t>TOWER T082 MLTS-TRTS 1 500KV</t>
  </si>
  <si>
    <t>T083 MLTS-TRTS 1 500KV</t>
  </si>
  <si>
    <t>TL-MLHYEX-MLHY083-0000056150</t>
  </si>
  <si>
    <t>TOWER T083 MLTS-TRTS 1 500KV</t>
  </si>
  <si>
    <t>T084 MLTS-TRTS 1 500KV</t>
  </si>
  <si>
    <t>TL-MLHYEX-MLHY084-0000056151</t>
  </si>
  <si>
    <t>TOWER T084 MLTS-TRTS 1 500KV</t>
  </si>
  <si>
    <t>T085 MLTS-TRTS 1 500KV</t>
  </si>
  <si>
    <t>TL-MLHYEX-MLHY085-0000056152</t>
  </si>
  <si>
    <t>TOWER T085 MLTS-TRTS 1 500KV</t>
  </si>
  <si>
    <t>T124 MLTS-TRTS 1 500KV</t>
  </si>
  <si>
    <t>TL-MLHYEX-MLHY124-0000056191</t>
  </si>
  <si>
    <t>TOWER T124 MLTS-TRTS 1 500KV</t>
  </si>
  <si>
    <t>T125 MLTS-TRTS 1 500KV</t>
  </si>
  <si>
    <t>TL-MLHYEX-MLHY125-0000056192</t>
  </si>
  <si>
    <t>TOWER T125 MLTS-TRTS 1 500KV</t>
  </si>
  <si>
    <t>T126 MLTS-TRTS 1 500KV</t>
  </si>
  <si>
    <t>TL-MLHYEX-MLHY126-0000056193</t>
  </si>
  <si>
    <t>TOWER T126 MLTS-TRTS 1 500KV</t>
  </si>
  <si>
    <t>T127 MLTS-TRTS 1 500KV</t>
  </si>
  <si>
    <t>TL-MLHYEX-MLHY127-0000056194</t>
  </si>
  <si>
    <t>TOWER T127 MLTS-TRTS 1 500KV</t>
  </si>
  <si>
    <t>T128 MLTS-TRTS 1 500KV</t>
  </si>
  <si>
    <t>TL-MLHYEX-MLHY128-0000056195</t>
  </si>
  <si>
    <t>TOWER T128 MLTS-TRTS 1 500KV</t>
  </si>
  <si>
    <t>T138 MLTS-TRTS 1 500KV</t>
  </si>
  <si>
    <t>TL-MLHYEX-MLHY138-0000056205</t>
  </si>
  <si>
    <t>TOWER T138 MLTS-TRTS 1 500KV</t>
  </si>
  <si>
    <t>T139 MLTS-TRTS 1 500KV</t>
  </si>
  <si>
    <t>TL-MLHYEX-MLHY139-0000056206</t>
  </si>
  <si>
    <t>TOWER T139 MLTS-TRTS 1 500KV</t>
  </si>
  <si>
    <t>T140 MLTS-TRTS 1 500KV</t>
  </si>
  <si>
    <t>TL-MLHYEX-MLHY140-0000056207</t>
  </si>
  <si>
    <t>TOWER T140 MLTS-TRTS 1 500KV</t>
  </si>
  <si>
    <t>T141 MLTS-TRTS 1 500KV</t>
  </si>
  <si>
    <t>TL-MLHYEX-MLHY141-0000056208</t>
  </si>
  <si>
    <t>TOWER T141 MLTS-TRTS 1 500KV</t>
  </si>
  <si>
    <t>T142 MLTS-TRTS 1 500KV</t>
  </si>
  <si>
    <t>TL-MLHYEX-MLHY142-0000056209</t>
  </si>
  <si>
    <t>TOWER T142 MLTS-TRTS 1 500KV</t>
  </si>
  <si>
    <t>T143 MLTS-TRTS 1 500KV</t>
  </si>
  <si>
    <t>TL-MLHYEX-MLHY143-0000056210</t>
  </si>
  <si>
    <t>TOWER T143 MLTS-TRTS 1 500KV</t>
  </si>
  <si>
    <t>T144 MLTS-TRTS 1 500KV</t>
  </si>
  <si>
    <t>TL-MLHYEX-MLHY144-0000056211</t>
  </si>
  <si>
    <t>TOWER T144 MLTS-TRTS 1 500KV</t>
  </si>
  <si>
    <t>T145 MLTS-TRTS 1 500KV</t>
  </si>
  <si>
    <t>TL-MLHYEX-MLHY145-0000056212</t>
  </si>
  <si>
    <t>TOWER T145 MLTS-TRTS 1 500KV</t>
  </si>
  <si>
    <t>T146 MLTS-TRTS 1 500KV</t>
  </si>
  <si>
    <t>TL-MLHYEX-MLHY146-0000056213</t>
  </si>
  <si>
    <t>TOWER T146 MLTS-TRTS 1 500KV</t>
  </si>
  <si>
    <t>T147 MLTS-TRTS 1 500KV</t>
  </si>
  <si>
    <t>TL-MLHYEX-MLHY147-0000056214</t>
  </si>
  <si>
    <t>TOWER T147 MLTS-TRTS 1 500KV</t>
  </si>
  <si>
    <t>T148 MLTS-TRTS 1 500KV</t>
  </si>
  <si>
    <t>TL-MLHYEX-MLHY148-0000056215</t>
  </si>
  <si>
    <t>TOWER T148 MLTS-TRTS 1 500KV</t>
  </si>
  <si>
    <t>T149 MLTS-TRTS 1 500KV</t>
  </si>
  <si>
    <t>TL-MLHYEX-MLHY149-0000056216</t>
  </si>
  <si>
    <t>TOWER T149 MLTS-TRTS 1 500KV</t>
  </si>
  <si>
    <t>T150 MLTS-TRTS 1 500KV</t>
  </si>
  <si>
    <t>TL-MLHYEX-MLHY150-0000056217</t>
  </si>
  <si>
    <t>TOWER T150 MLTS-TRTS 1 500KV</t>
  </si>
  <si>
    <t>T151 MLTS-TRTS 1 500KV</t>
  </si>
  <si>
    <t>TL-MLHYEX-MLHY151-0000056218</t>
  </si>
  <si>
    <t>TOWER T151 MLTS-TRTS 1 500KV</t>
  </si>
  <si>
    <t>T152 MLTS-TRTS 1 500KV</t>
  </si>
  <si>
    <t>TL-MLHYEX-MLHY152-0000056219</t>
  </si>
  <si>
    <t>TOWER T152 MLTS-TRTS 1 500KV</t>
  </si>
  <si>
    <t>T153 MLTS-TRTS 1 500KV</t>
  </si>
  <si>
    <t>TL-MLHYEX-MLHY153-0000056220</t>
  </si>
  <si>
    <t>TOWER T153 MLTS-TRTS 1 500KV</t>
  </si>
  <si>
    <t>T154 MLTS-TRTS 1 500KV</t>
  </si>
  <si>
    <t>TL-MLHYEX-MLHY154-0000056221</t>
  </si>
  <si>
    <t>TOWER T154 MLTS-TRTS 1 500KV</t>
  </si>
  <si>
    <t>T155 MLTS-TRTS 1 500KV</t>
  </si>
  <si>
    <t>TL-MLHYEX-MLHY155-0000056222</t>
  </si>
  <si>
    <t>TOWER T155 MLTS-TRTS 1 500KV</t>
  </si>
  <si>
    <t>T156 MLTS-TRTS 1 500KV</t>
  </si>
  <si>
    <t>TL-MLHYEX-MLHY156-0000056223</t>
  </si>
  <si>
    <t>TOWER T156 MLTS-TRTS 1 500KV</t>
  </si>
  <si>
    <t>T157 MLTS-TRTS 1 500KV</t>
  </si>
  <si>
    <t>TL-MLHYEX-MLHY157-0000056224</t>
  </si>
  <si>
    <t>TOWER T157 MLTS-TRTS 1 500KV</t>
  </si>
  <si>
    <t>T158 MLTS-TRTS 1 500KV</t>
  </si>
  <si>
    <t>TL-MLHYEX-MLHY158-0000056225</t>
  </si>
  <si>
    <t>TOWER T158 MLTS-TRTS 1 500KV</t>
  </si>
  <si>
    <t>T159 MLTS-TRTS 1 500KV</t>
  </si>
  <si>
    <t>TL-MLHYEX-MLHY159-0000056226</t>
  </si>
  <si>
    <t>TOWER T159 MLTS-TRTS 1 500KV</t>
  </si>
  <si>
    <t>T160 MLTS-TRTS 1 500KV</t>
  </si>
  <si>
    <t>TL-MLHYEX-MLHY160-0000056227</t>
  </si>
  <si>
    <t>TOWER T160 MLTS-TRTS 1 500KV</t>
  </si>
  <si>
    <t>T167 MLTS-TRTS 1 500KV</t>
  </si>
  <si>
    <t>TL-MLHYEX-MLHY167-0000056234</t>
  </si>
  <si>
    <t>TOWER T167 MLTS-TRTS 1 500KV</t>
  </si>
  <si>
    <t>T168 MLTS-TRTS 1 500KV</t>
  </si>
  <si>
    <t>TL-MLHYEX-MLHY168-0000056235</t>
  </si>
  <si>
    <t>TOWER T168 MLTS-TRTS 1 500KV</t>
  </si>
  <si>
    <t>T169 MLTS-TRTS 1 500KV</t>
  </si>
  <si>
    <t>TL-MLHYEX-MLHY169-0000056236</t>
  </si>
  <si>
    <t>TOWER T169 MLTS-TRTS 1 500KV</t>
  </si>
  <si>
    <t>T170 MLTS-TRTS 1 500KV</t>
  </si>
  <si>
    <t>TL-MLHYEX-MLHY170-0000056237</t>
  </si>
  <si>
    <t>TOWER T170 MLTS-TRTS 1 500KV</t>
  </si>
  <si>
    <t>T183 MLTS-TRTS 1 500KV</t>
  </si>
  <si>
    <t>TL-MLHYEX-MLHY183-0000056250</t>
  </si>
  <si>
    <t>TOWER T183 MLTS-TRTS 1 500KV</t>
  </si>
  <si>
    <t>T184 MLTS-TRTS 1 500KV</t>
  </si>
  <si>
    <t>TL-MLHYEX-MLHY184-0000056251</t>
  </si>
  <si>
    <t>TOWER T184 MLTS-TRTS 1 500KV</t>
  </si>
  <si>
    <t>T185 MLTS-TRTS 1 500KV</t>
  </si>
  <si>
    <t>TL-MLHYEX-MLHY185-0000056252</t>
  </si>
  <si>
    <t>TOWER T185 MLTS-TRTS 1 500KV</t>
  </si>
  <si>
    <t>T186 MLTS-TRTS 1 500KV</t>
  </si>
  <si>
    <t>TL-MLHYEX-MLHY186-0000056253</t>
  </si>
  <si>
    <t>TOWER T186 MLTS-TRTS 1 500KV</t>
  </si>
  <si>
    <t>T187 MLTS-TRTS 1 500KV</t>
  </si>
  <si>
    <t>TL-MLHYEX-MLHY187-0000056254</t>
  </si>
  <si>
    <t>TOWER T187 MLTS-TRTS 1 500KV</t>
  </si>
  <si>
    <t>T188 MLTS-TRTS 1 500KV</t>
  </si>
  <si>
    <t>TL-MLHYEX-MLHY188-0000056255</t>
  </si>
  <si>
    <t>TOWER T188 MLTS-TRTS 1 500KV</t>
  </si>
  <si>
    <t>T189 MLTS-TRTS 1 500KV</t>
  </si>
  <si>
    <t>TL-MLHYEX-MLHY189-0000056256</t>
  </si>
  <si>
    <t>TOWER T189 MLTS-TRTS 1 500KV</t>
  </si>
  <si>
    <t>T190 MLTS-TRTS 1 500KV</t>
  </si>
  <si>
    <t>TL-MLHYEX-MLHY190-0000056257</t>
  </si>
  <si>
    <t>TOWER T190 MLTS-TRTS 1 500KV</t>
  </si>
  <si>
    <t>T191 MLTS-TRTS 1 500KV</t>
  </si>
  <si>
    <t>TL-MLHYEX-MLHY191-0000056258</t>
  </si>
  <si>
    <t>TOWER T191 MLTS-TRTS 1 500KV</t>
  </si>
  <si>
    <t>T192 MLTS-TRTS 1 500KV</t>
  </si>
  <si>
    <t>TL-MLHYEX-MLHY192-0000056259</t>
  </si>
  <si>
    <t>TOWER T192 MLTS-TRTS 1 500KV</t>
  </si>
  <si>
    <t>T193 MLTS-TRTS 1 500KV</t>
  </si>
  <si>
    <t>TL-MLHYEX-MLHY193-0000056260</t>
  </si>
  <si>
    <t>TOWER T193 MLTS-TRTS 1 500KV</t>
  </si>
  <si>
    <t>T194 MLTS-TRTS 1 500KV</t>
  </si>
  <si>
    <t>TL-MLHYEX-MLHY194-0000056261</t>
  </si>
  <si>
    <t>TOWER T194 MLTS-TRTS 1 500KV</t>
  </si>
  <si>
    <t>T195 MLTS-TRTS 1 500KV</t>
  </si>
  <si>
    <t>TL-MLHYEX-MLHY195-0000056262</t>
  </si>
  <si>
    <t>TOWER T195 MLTS-TRTS 1 500KV</t>
  </si>
  <si>
    <t>T196 MLTS-TRTS 1 500KV</t>
  </si>
  <si>
    <t>TL-MLHYEX-MLHY196-0000056263</t>
  </si>
  <si>
    <t>TOWER T196 MLTS-TRTS 1 500KV</t>
  </si>
  <si>
    <t>T197 MLTS-TRTS 1 500KV</t>
  </si>
  <si>
    <t>TL-MLHYEX-MLHY197-0000056264</t>
  </si>
  <si>
    <t>TOWER T197 MLTS-TRTS 1 500KV</t>
  </si>
  <si>
    <t>T244 MLTS-TRTS 1 500KV</t>
  </si>
  <si>
    <t>TL-MLHYEX-MLHY244-0000056311</t>
  </si>
  <si>
    <t>TOWER T244 MLTS-TRTS 1 500KV</t>
  </si>
  <si>
    <t>T245 MLTS-TRTS 1 500KV</t>
  </si>
  <si>
    <t>TL-MLHYEX-MLHY245-0000056312</t>
  </si>
  <si>
    <t>TOWER T245 MLTS-TRTS 1 500KV</t>
  </si>
  <si>
    <t>T246 MLTS-TRTS 1 500KV</t>
  </si>
  <si>
    <t>TL-MLHYEX-MLHY246-0000056313</t>
  </si>
  <si>
    <t>TOWER T246 MLTS-TRTS 1 500KV</t>
  </si>
  <si>
    <t>T247 MLTS-TRTS 1 500KV</t>
  </si>
  <si>
    <t>TL-MLHYEX-MLHY247-0000056314</t>
  </si>
  <si>
    <t>TOWER T247 MLTS-TRTS 1 500KV</t>
  </si>
  <si>
    <t>T248 MLTS-TRTS 1 500KV</t>
  </si>
  <si>
    <t>TL-MLHYEX-MLHY248-0000056315</t>
  </si>
  <si>
    <t>TOWER T248 MLTS-TRTS 1 500KV</t>
  </si>
  <si>
    <t>T249 MLTS-TRTS 1 500KV</t>
  </si>
  <si>
    <t>TL-MLHYEX-MLHY249-0000056316</t>
  </si>
  <si>
    <t>TOWER T249 MLTS-TRTS 1 500KV</t>
  </si>
  <si>
    <t>T250 MLTS-TRTS 1 500KV</t>
  </si>
  <si>
    <t>TL-MLHYEX-MLHY250-0000056317</t>
  </si>
  <si>
    <t>TOWER T250 MLTS-TRTS 1 500KV</t>
  </si>
  <si>
    <t>T326 MLTS-TRTS 1 500KV</t>
  </si>
  <si>
    <t>TL-MLHYEX-MLHY326-0000056393</t>
  </si>
  <si>
    <t>TOWER T326 MLTS-TRTS 1 500KV</t>
  </si>
  <si>
    <t>T327 MLTS-TRTS 1 500KV</t>
  </si>
  <si>
    <t>TL-MLHYEX-MLHY327-0000056394</t>
  </si>
  <si>
    <t>TOWER T327 MLTS-TRTS 1 500KV</t>
  </si>
  <si>
    <t>T328 MLTS-TRTS 1 500KV</t>
  </si>
  <si>
    <t>TL-MLHYEX-MLHY328-0000056395</t>
  </si>
  <si>
    <t>TOWER T328 MLTS-TRTS 1 500KV</t>
  </si>
  <si>
    <t>T329 MLTS-TRTS 1 500KV</t>
  </si>
  <si>
    <t>TL-MLHYEX-MLHY329-0000056396</t>
  </si>
  <si>
    <t>TOWER T329 MLTS-TRTS 1 500KV</t>
  </si>
  <si>
    <t>T340 MLTS-TRTS 1 500KV</t>
  </si>
  <si>
    <t>TL-MLHYEX-MLHY340-0000056407</t>
  </si>
  <si>
    <t>TOWER T340 MLTS-TRTS 1 500KV</t>
  </si>
  <si>
    <t>T341 MLTS-TRTS 1 500KV</t>
  </si>
  <si>
    <t>TL-MLHYEX-MLHY341-0000056408</t>
  </si>
  <si>
    <t>TOWER T341 MLTS-TRTS 1 500KV</t>
  </si>
  <si>
    <t>T342 MLTS-TRTS 1 500KV</t>
  </si>
  <si>
    <t>TL-MLHYEX-MLHY342-0000056409</t>
  </si>
  <si>
    <t>TOWER T342 MLTS-TRTS 1 500KV</t>
  </si>
  <si>
    <t>T343 MLTS-TRTS 1 500KV</t>
  </si>
  <si>
    <t>TL-MLHYEX-MLHY343-0000056410</t>
  </si>
  <si>
    <t>TOWER T343 MLTS-TRTS 1 500KV</t>
  </si>
  <si>
    <t>T412 MLTS-TRTS 1 500KV</t>
  </si>
  <si>
    <t>TL-MLHYEX-MLHY412-0000056479</t>
  </si>
  <si>
    <t>TOWER T412 MLTS-TRTS 1 500KV</t>
  </si>
  <si>
    <t>T413 MLTS-TRTS 1 500KV</t>
  </si>
  <si>
    <t>TL-MLHYEX-MLHY413-0000056480</t>
  </si>
  <si>
    <t>TOWER T413 MLTS-TRTS 1 500KV</t>
  </si>
  <si>
    <t>T414 MLTS-TRTS 1 500KV</t>
  </si>
  <si>
    <t>TL-MLHYEX-MLHY414-0000056481</t>
  </si>
  <si>
    <t>TOWER T414 MLTS-TRTS 1 500KV</t>
  </si>
  <si>
    <t>T415 MLTS-TRTS 1 500KV</t>
  </si>
  <si>
    <t>TL-MLHYEX-MLHY415-0000056482</t>
  </si>
  <si>
    <t>TOWER T415 MLTS-TRTS 1 500KV</t>
  </si>
  <si>
    <t>T416 MLTS-TRTS 1 500KV</t>
  </si>
  <si>
    <t>TL-MLHYEX-MLHY416-0000056483</t>
  </si>
  <si>
    <t>TOWER T416 MLTS-TRTS 1 500KV</t>
  </si>
  <si>
    <t>T426 MLTS-TRTS 1 500KV</t>
  </si>
  <si>
    <t>TL-MLHYEX-MLHY426-0000056493</t>
  </si>
  <si>
    <t>TOWER T426 MLTS-TRTS 1 500KV</t>
  </si>
  <si>
    <t>T427 MLTS-TRTS 1 500KV</t>
  </si>
  <si>
    <t>TL-MLHYEX-MLHY427-0000056494</t>
  </si>
  <si>
    <t>TOWER T427 MLTS-TRTS 1 500KV</t>
  </si>
  <si>
    <t>T428 MLTS-TRTS 1 500KV</t>
  </si>
  <si>
    <t>TL-MLHYEX-MLHY428-0000056495</t>
  </si>
  <si>
    <t>TOWER T428 MLTS-TRTS 1 500KV</t>
  </si>
  <si>
    <t>T429 MLTS-TRTS 1 500KV</t>
  </si>
  <si>
    <t>TL-MLHYEX-MLHY429-0000056496</t>
  </si>
  <si>
    <t>TOWER T429 MLTS-TRTS 1 500KV</t>
  </si>
  <si>
    <t>T430 MLTS-TRTS 1 500KV</t>
  </si>
  <si>
    <t>TL-MLHYEX-MLHY430-0000056497</t>
  </si>
  <si>
    <t>TOWER T430 MLTS-TRTS 1 500KV</t>
  </si>
  <si>
    <t>T001 NPSD-BLTS  220KV</t>
  </si>
  <si>
    <t>NPSD-BLTS  220KV</t>
  </si>
  <si>
    <t>TL-NPBLEX-NPBL001-0000059193</t>
  </si>
  <si>
    <t>TOWER T001 NPSD-BLTS   220KV</t>
  </si>
  <si>
    <t>T002 NPSD-BLTS  220KV</t>
  </si>
  <si>
    <t>TL-NPBLEX-NPBL002-0000059195</t>
  </si>
  <si>
    <t>TOWER T002 NPSD-BLTS   220KV</t>
  </si>
  <si>
    <t>T003 NPSD-BLTS  220KV</t>
  </si>
  <si>
    <t>TL-NPBLEX-NPBL003-0000059197</t>
  </si>
  <si>
    <t>TOWER T003 NPSD-BLTS   220KV</t>
  </si>
  <si>
    <t>T004 NPSD-BLTS  220KV</t>
  </si>
  <si>
    <t>TL-NPBLEX-NPBL004-0000059199</t>
  </si>
  <si>
    <t>TOWER T004 NPSD-BLTS   220KV</t>
  </si>
  <si>
    <t>T005 NPSD-BLTS  220KV</t>
  </si>
  <si>
    <t>TL-NPBLEX-NPBL005-0000059201</t>
  </si>
  <si>
    <t>TOWER T005 NPSD-BLTS   220KV</t>
  </si>
  <si>
    <t>T006 NPSD-BLTS  220KV</t>
  </si>
  <si>
    <t>TL-NPBLEX-NPBL006-0000059203</t>
  </si>
  <si>
    <t>TOWER T006 NPSD-BLTS   220KV</t>
  </si>
  <si>
    <t>T007 NPSD-BLTS  220KV</t>
  </si>
  <si>
    <t>TL-NPBLEX-NPBL007-0000059205</t>
  </si>
  <si>
    <t>TOWER T007 NPSD-BLTS   220KV</t>
  </si>
  <si>
    <t>T008 NPSD-BLTS  220KV</t>
  </si>
  <si>
    <t>TL-NPBLEX-NPBL008-0000059207</t>
  </si>
  <si>
    <t>TOWER T008 NPSD-BLTS   220KV</t>
  </si>
  <si>
    <t>T009 NPSD-BLTS  220KV</t>
  </si>
  <si>
    <t>TL-NPBLEX-NPBL009-0000059209</t>
  </si>
  <si>
    <t>TOWER T009 NPSD-BLTS   220KV</t>
  </si>
  <si>
    <t>T010 NPSD-BLTS  220KV</t>
  </si>
  <si>
    <t>TL-NPBLEX-NPBL010-0000059211</t>
  </si>
  <si>
    <t>TOWER T010 NPSD-BLTS   220KV</t>
  </si>
  <si>
    <t>T011 NPSD-BLTS  220KV</t>
  </si>
  <si>
    <t>TL-NPBLEX-NPBL011-0000059213</t>
  </si>
  <si>
    <t>TOWER T011 NPSD-BLTS   220KV</t>
  </si>
  <si>
    <t>T012 NPSD-BLTS  220KV</t>
  </si>
  <si>
    <t>TL-NPBLEX-NPBL012-0000059215</t>
  </si>
  <si>
    <t>TOWER T012 NPSD-BLTS   220KV</t>
  </si>
  <si>
    <t>T013 NPSD-BLTS  220KV</t>
  </si>
  <si>
    <t>TL-NPBLEX-NPBL013-0000059217</t>
  </si>
  <si>
    <t>TOWER T013 NPSD-BLTS   220KV</t>
  </si>
  <si>
    <t>T014 NPSD-BLTS  220KV</t>
  </si>
  <si>
    <t>TL-NPBLEX-NPBL014-0000059219</t>
  </si>
  <si>
    <t>TOWER T014 NPSD-BLTS   220KV</t>
  </si>
  <si>
    <t>T015 NPSD-BLTS  220KV</t>
  </si>
  <si>
    <t>TL-NPBLEX-NPBL015-0000059221</t>
  </si>
  <si>
    <t>TOWER T015 NPSD-BLTS   220KV</t>
  </si>
  <si>
    <t>T016 NPSD-BLTS  220KV</t>
  </si>
  <si>
    <t>TL-NPBLEX-NPBL016-0000059223</t>
  </si>
  <si>
    <t>TOWER T016 NPSD-BLTS   220KV</t>
  </si>
  <si>
    <t>T017 NPSD-BLTS  220KV</t>
  </si>
  <si>
    <t>TL-NPBLEX-NPBL017-0000059225</t>
  </si>
  <si>
    <t>TOWER T017 NPSD-BLTS   220KV</t>
  </si>
  <si>
    <t>T018 NPSD-BLTS  220KV</t>
  </si>
  <si>
    <t>TL-NPBLEX-NPBL018-0000059227</t>
  </si>
  <si>
    <t>TOWER T018 NPSD-BLTS   220KV</t>
  </si>
  <si>
    <t>T019 NPSD-BLTS  220KV</t>
  </si>
  <si>
    <t>TL-NPBLEX-NPBL019-0000059229</t>
  </si>
  <si>
    <t>TOWER T019 NPSD-BLTS   220KV</t>
  </si>
  <si>
    <t>T020 NPSD-BLTS  220KV</t>
  </si>
  <si>
    <t>TL-NPBLEX-NPBL020-0000059231</t>
  </si>
  <si>
    <t>TOWER T020 NPSD-BLTS   220KV</t>
  </si>
  <si>
    <t>T360 ROTS-MTS 1 220KV</t>
  </si>
  <si>
    <t>ROTS-MTS 1 220KV</t>
  </si>
  <si>
    <t>TL-RORXEX-RORX360-0000059929</t>
  </si>
  <si>
    <t>TOWER T360 ROTS-MTS  1 220KV</t>
  </si>
  <si>
    <t>T361 ROTS-MTS 1 220KV</t>
  </si>
  <si>
    <t>TL-RORXEX-RORX361-0000059931</t>
  </si>
  <si>
    <t>TOWER T361 ROTS-MTS  1 220KV</t>
  </si>
  <si>
    <t>T362 ROTS-MTS 1 220KV</t>
  </si>
  <si>
    <t>TL-RORXEX-RORX362-0000059933</t>
  </si>
  <si>
    <t>TOWER T362 ROTS-MTS  1 220KV</t>
  </si>
  <si>
    <t>T363 ROTS-MTS 1 220KV</t>
  </si>
  <si>
    <t>TL-RORXEX-RORX363-0000059935</t>
  </si>
  <si>
    <t>TOWER T363 ROTS-MTS  1 220KV</t>
  </si>
  <si>
    <t>T364 ROTS-MTS 1 220KV</t>
  </si>
  <si>
    <t>TL-RORXEX-RORX364-0000059937</t>
  </si>
  <si>
    <t>TOWER T364 ROTS-MTS  1 220KV</t>
  </si>
  <si>
    <t>T365 ROTS-MTS 1 220KV</t>
  </si>
  <si>
    <t>TL-RORXEX-RORX365-0000059939</t>
  </si>
  <si>
    <t>TOWER T365 ROTS-MTS  1 220KV</t>
  </si>
  <si>
    <t>T366 ROTS-MTS 1 220KV</t>
  </si>
  <si>
    <t>TL-RORXEX-RORX366-0000059941</t>
  </si>
  <si>
    <t>TOWER T366 ROTS-MTS  1 220KV</t>
  </si>
  <si>
    <t>T367 ROTS-MTS 1 220KV</t>
  </si>
  <si>
    <t>TL-RORXEX-RORX367-0000059943</t>
  </si>
  <si>
    <t>TOWER T367 ROTS-MTS  1 220KV</t>
  </si>
  <si>
    <t>T368 ROTS-MTS 1 220KV</t>
  </si>
  <si>
    <t>TL-RORXEX-RORX368-0000059945</t>
  </si>
  <si>
    <t>TOWER T368 ROTS-MTS  1 220KV</t>
  </si>
  <si>
    <t>T369 ROTS-MTS 1 220KV</t>
  </si>
  <si>
    <t>TL-RORXEX-RORX369-0000059947</t>
  </si>
  <si>
    <t>TOWER T369 ROTS-MTS  1 220KV</t>
  </si>
  <si>
    <t>T370 ROTS-MTS 1 220KV</t>
  </si>
  <si>
    <t>TL-RORXEX-RORX370-0000059949</t>
  </si>
  <si>
    <t>TOWER T370 ROTS-MTS  1 220KV</t>
  </si>
  <si>
    <t>T371 ROTS-MTS 1 220KV</t>
  </si>
  <si>
    <t>TL-RORXEX-RORX371-0000059951</t>
  </si>
  <si>
    <t>TOWER T371 ROTS-MTS  1 220KV</t>
  </si>
  <si>
    <t>T372 ROTS-MTS 1 220KV</t>
  </si>
  <si>
    <t>TL-RORXEX-RORX372-0000059953</t>
  </si>
  <si>
    <t>TOWER T372 ROTS-MTS  1 220KV</t>
  </si>
  <si>
    <t>T373 ROTS-MTS 1 220KV</t>
  </si>
  <si>
    <t>TL-RORXEX-RORX373-0000059955</t>
  </si>
  <si>
    <t>TOWER T373 ROTS-MTS  1 220KV</t>
  </si>
  <si>
    <t>T374 ROTS-MTS 1 220KV</t>
  </si>
  <si>
    <t>TL-RORXEX-RORX374-0000059957</t>
  </si>
  <si>
    <t>TOWER T374 ROTS-MTS  1 220KV</t>
  </si>
  <si>
    <t>T375 ROTS-MTS 1 220KV</t>
  </si>
  <si>
    <t>TL-RORXEX-RORX375-0000059959</t>
  </si>
  <si>
    <t>TOWER T375 ROTS-MTS  1 220KV</t>
  </si>
  <si>
    <t>T376 ROTS-MTS 1 220KV</t>
  </si>
  <si>
    <t>TL-RORXEX-RORX376-0000059961</t>
  </si>
  <si>
    <t>TOWER T376 ROTS-MTS  1 220KV</t>
  </si>
  <si>
    <t>T377 ROTS-MTS 1 220KV</t>
  </si>
  <si>
    <t>TL-RORXEX-RORX377-0000059963</t>
  </si>
  <si>
    <t>TOWER T377 ROTS-MTS  1 220KV</t>
  </si>
  <si>
    <t>T378 ROTS-MTS 1 220KV</t>
  </si>
  <si>
    <t>TL-RORXEX-RORX378-0000059965</t>
  </si>
  <si>
    <t>TOWER T378 ROTS-MTS  1 220KV</t>
  </si>
  <si>
    <t>T379 ROTS-MTS 1 220KV</t>
  </si>
  <si>
    <t>TL-RORXEX-RORX379-0000059967</t>
  </si>
  <si>
    <t>TOWER T379 ROTS-MTS  1 220KV</t>
  </si>
  <si>
    <t>T380 ROTS-MTS 1 220KV</t>
  </si>
  <si>
    <t>TL-RORXEX-RORX380-0000059969</t>
  </si>
  <si>
    <t>TOWER T380 ROTS-MTS  1 220KV</t>
  </si>
  <si>
    <t>T381 ROTS-MTS 1 220KV</t>
  </si>
  <si>
    <t>TL-RORXEX-RORX381-0000059971</t>
  </si>
  <si>
    <t>TOWER T381 ROTS-MTS  1 220KV</t>
  </si>
  <si>
    <t>T383 ROTS-MTS 1 220KV</t>
  </si>
  <si>
    <t>TL-RORXEX-RORX383-0000059975</t>
  </si>
  <si>
    <t>TOWER T383 ROTS-MTS  1 220KV</t>
  </si>
  <si>
    <t>T384 ROTS-MTS 1 220KV</t>
  </si>
  <si>
    <t>TL-RORXEX-RORX384-0000059977</t>
  </si>
  <si>
    <t>TOWER T384 ROTS-MTS  1 220KV</t>
  </si>
  <si>
    <t>T385 ROTS-MTS 1 220KV</t>
  </si>
  <si>
    <t>TL-RORXEX-RORX385-0000059979</t>
  </si>
  <si>
    <t>TOWER T385 ROTS-MTS  1 220KV</t>
  </si>
  <si>
    <t>T386 ROTS-MTS 1 220KV</t>
  </si>
  <si>
    <t>TL-RORXEX-RORX386-0000059981</t>
  </si>
  <si>
    <t>TOWER T386 ROTS-MTS  1 220KV</t>
  </si>
  <si>
    <t>T387 ROTS-MTS 1 220KV</t>
  </si>
  <si>
    <t>TL-RORXEX-RORX387-0000059983</t>
  </si>
  <si>
    <t>TOWER T387 ROTS-MTS  1 220KV</t>
  </si>
  <si>
    <t>T388 ROTS-MTS 1 220KV</t>
  </si>
  <si>
    <t>TL-RORXEX-RORX388-0000059985</t>
  </si>
  <si>
    <t>TOWER T388 ROTS-MTS  1 220KV</t>
  </si>
  <si>
    <t>T389 ROTS-MTS 1 220KV</t>
  </si>
  <si>
    <t>TL-RORXEX-RORX389-0000059987</t>
  </si>
  <si>
    <t>TOWER T389 ROTS-MTS  1 220KV</t>
  </si>
  <si>
    <t>T359 ROTS-RTS 1 220KV</t>
  </si>
  <si>
    <t>ROTS-RTS 1 220KV</t>
  </si>
  <si>
    <t>TL-RORXEX-RORX359-0000060119</t>
  </si>
  <si>
    <t>TOWER T359 ROTS-RTS  1 220KV</t>
  </si>
  <si>
    <t>T360 ROTS-RTS 1 220KV</t>
  </si>
  <si>
    <t>TL-RORXEX-RORX360-0000060121</t>
  </si>
  <si>
    <t>TOWER T360 ROTS-RTS  1 220KV</t>
  </si>
  <si>
    <t>T361 ROTS-RTS 1 220KV</t>
  </si>
  <si>
    <t>TL-RORXEX-RORX361-0000060123</t>
  </si>
  <si>
    <t>TOWER T361 ROTS-RTS  1 220KV</t>
  </si>
  <si>
    <t>T362 ROTS-RTS 1 220KV</t>
  </si>
  <si>
    <t>TL-RORXEX-RORX362-0000060125</t>
  </si>
  <si>
    <t>TOWER T362 ROTS-RTS  1 220KV</t>
  </si>
  <si>
    <t>T363 ROTS-RTS 1 220KV</t>
  </si>
  <si>
    <t>TL-RORXEX-RORX363-0000060127</t>
  </si>
  <si>
    <t>TOWER T363 ROTS-RTS  1 220KV</t>
  </si>
  <si>
    <t>T364 ROTS-RTS 1 220KV</t>
  </si>
  <si>
    <t>TL-RORXEX-RORX364-0000060129</t>
  </si>
  <si>
    <t>TOWER T364 ROTS-RTS  1 220KV</t>
  </si>
  <si>
    <t>T365 ROTS-RTS 1 220KV</t>
  </si>
  <si>
    <t>TL-RORXEX-RORX365-0000060131</t>
  </si>
  <si>
    <t>TOWER T365 ROTS-RTS  1 220KV</t>
  </si>
  <si>
    <t>T366 ROTS-RTS 1 220KV</t>
  </si>
  <si>
    <t>TL-RORXEX-RORX366-0000060133</t>
  </si>
  <si>
    <t>TOWER T366 ROTS-RTS  1 220KV</t>
  </si>
  <si>
    <t>T367 ROTS-RTS 1 220KV</t>
  </si>
  <si>
    <t>TL-RORXEX-RORX367-0000060135</t>
  </si>
  <si>
    <t>TOWER T367 ROTS-RTS  1 220KV</t>
  </si>
  <si>
    <t>T369 ROTS-RTS 1 220KV</t>
  </si>
  <si>
    <t>TL-RORXEX-RORX369-0000060940</t>
  </si>
  <si>
    <t>TOWER T369 ROTS-RTS  1 220KV</t>
  </si>
  <si>
    <t>T370 ROTS-RTS 1 220KV</t>
  </si>
  <si>
    <t>TL-RORXEX-RORX370-0000060941</t>
  </si>
  <si>
    <t>TOWER T370 ROTS-RTS  1 220KV</t>
  </si>
  <si>
    <t>T372 ROTS-RTS 1 220KV</t>
  </si>
  <si>
    <t>TL-RORXEX-RORX372-0000060943</t>
  </si>
  <si>
    <t>TOWER T372 ROTS-RTS  1 220KV</t>
  </si>
  <si>
    <t>T373 ROTS-RTS 1 220KV</t>
  </si>
  <si>
    <t>TL-RORXEX-RORX373-0000060944</t>
  </si>
  <si>
    <t>TOWER T373 ROTS-RTS  1 220KV</t>
  </si>
  <si>
    <t>T374 ROTS-RTS 1 220KV</t>
  </si>
  <si>
    <t>TL-RORXEX-RORX374-0000060945</t>
  </si>
  <si>
    <t>TOWER T374 ROTS-RTS  1 220KV</t>
  </si>
  <si>
    <t>T375 ROTS-RTS 1 220KV</t>
  </si>
  <si>
    <t>TL-RORXEX-RORX375-0000060946</t>
  </si>
  <si>
    <t>TOWER T375 ROTS-RTS  1 220KV</t>
  </si>
  <si>
    <t>T376 ROTS-RTS 1 220KV</t>
  </si>
  <si>
    <t>TL-RORXEX-RORX376-0000060947</t>
  </si>
  <si>
    <t>TOWER T376 ROTS-RTS  1 220KV</t>
  </si>
  <si>
    <t>T377 ROTS-RTS 1 220KV</t>
  </si>
  <si>
    <t>TL-RORXEX-RORX377-0000060948</t>
  </si>
  <si>
    <t>TOWER T377 ROTS-RTS  1 220KV</t>
  </si>
  <si>
    <t>T378 ROTS-RTS 1 220KV</t>
  </si>
  <si>
    <t>TL-RORXEX-RORX378-0000060949</t>
  </si>
  <si>
    <t>TOWER T378 ROTS-RTS  1 220KV</t>
  </si>
  <si>
    <t>T379 ROTS-RTS 1 220KV</t>
  </si>
  <si>
    <t>TL-RORXEX-RORX379-0000060950</t>
  </si>
  <si>
    <t>TOWER T379 ROTS-RTS  1 220KV</t>
  </si>
  <si>
    <t>T380 ROTS-RTS 1 220KV</t>
  </si>
  <si>
    <t>TL-RORXEX-RORX380-0000060951</t>
  </si>
  <si>
    <t>TOWER T380 ROTS-RTS  1 220KV</t>
  </si>
  <si>
    <t>T383 ROTS-RTS 1 220KV</t>
  </si>
  <si>
    <t>TL-RORXEX-RORX383-0000060954</t>
  </si>
  <si>
    <t>TOWER T383 ROTS-RTS  1 220KV</t>
  </si>
  <si>
    <t>T384 ROTS-RTS 1 220KV</t>
  </si>
  <si>
    <t>TL-RORXEX-RORX384-0000060955</t>
  </si>
  <si>
    <t>TOWER T384 ROTS-RTS  1 220KV</t>
  </si>
  <si>
    <t>T385 ROTS-RTS 1 220KV</t>
  </si>
  <si>
    <t>TL-RORXEX-RORX385-0000060956</t>
  </si>
  <si>
    <t>TOWER T385 ROTS-RTS  1 220KV</t>
  </si>
  <si>
    <t>T387 ROTS-RTS 1 220KV</t>
  </si>
  <si>
    <t>TL-RORXEX-RORX387-0000060958</t>
  </si>
  <si>
    <t>TOWER T387 ROTS-RTS  1 220KV</t>
  </si>
  <si>
    <t>T388 ROTS-RTS 1 220KV</t>
  </si>
  <si>
    <t>TL-RORXEX-RORX388-0000060959</t>
  </si>
  <si>
    <t>TOWER T388 ROTS-RTS  1 220KV</t>
  </si>
  <si>
    <t>T389 ROTS-RTS 1 220KV</t>
  </si>
  <si>
    <t>TL-RORXEX-RORX389-0000060960</t>
  </si>
  <si>
    <t>TOWER T389 ROTS-RTS  1 220KV</t>
  </si>
  <si>
    <t>T390 ROTS-RTS 1 220KV</t>
  </si>
  <si>
    <t>TL-RORXEX-RORX390-0000060961</t>
  </si>
  <si>
    <t>TOWER T390 ROTS-RTS  1 220KV</t>
  </si>
  <si>
    <t>T392 ROTS-RTS 1 220KV</t>
  </si>
  <si>
    <t>TL-RORXEX-RORX392-0000060963</t>
  </si>
  <si>
    <t>TOWER T392 ROTS-RTS  1 220KV</t>
  </si>
  <si>
    <t>T393 ROTS-RTS 1 220KV</t>
  </si>
  <si>
    <t>TL-RORXEX-RORX393-0000060964</t>
  </si>
  <si>
    <t>TOWER T393 ROTS-RTS  1 220KV</t>
  </si>
  <si>
    <t>T395 ROTS-RTS 1 220KV</t>
  </si>
  <si>
    <t>TL-RORXEX-RORX395-0000060966</t>
  </si>
  <si>
    <t>TOWER T395 ROTS-RTS  1 220KV</t>
  </si>
  <si>
    <t>T397 ROTS-RTS 1 220KV</t>
  </si>
  <si>
    <t>TL-RORXEX-RORX397-0000060968</t>
  </si>
  <si>
    <t>TOWER T397 ROTS-RTS  1 220KV</t>
  </si>
  <si>
    <t>T400 ROTS-RTS 1 220KV</t>
  </si>
  <si>
    <t>TL-RORXEX-RORX400-0000060971</t>
  </si>
  <si>
    <t>TOWER T400 ROTS-RTS  1 220KV</t>
  </si>
  <si>
    <t>T402 ROTS-RTS 1 220KV</t>
  </si>
  <si>
    <t>TL-RORXEX-RORX402-0000060973</t>
  </si>
  <si>
    <t>TOWER T402 ROTS-RTS  1 220KV</t>
  </si>
  <si>
    <t>T403 ROTS-RTS 1 220KV</t>
  </si>
  <si>
    <t>TL-RORXEX-RORX403-0000060974</t>
  </si>
  <si>
    <t>TOWER T403 ROTS-RTS  1 220KV</t>
  </si>
  <si>
    <t>T411 ROTS-RTS 1 220KV</t>
  </si>
  <si>
    <t>TL-RORXEX-RORX411-0000060982</t>
  </si>
  <si>
    <t>TOWER T411 ROTS-RTS  1 220KV</t>
  </si>
  <si>
    <t>T418 ROTS-RTS 1 220KV</t>
  </si>
  <si>
    <t>TL-RORXEX-RORX418-0000060989</t>
  </si>
  <si>
    <t>TOWER T418 ROTS-RTS  1 220KV</t>
  </si>
  <si>
    <t>T423 ROTS-RTS 1 220KV</t>
  </si>
  <si>
    <t>TL-RORXEX-RORX423-0000060994</t>
  </si>
  <si>
    <t>TOWER T423 ROTS-RTS  1 220KV</t>
  </si>
  <si>
    <t>T425 ROTS-RTS 1 220KV</t>
  </si>
  <si>
    <t>TL-RORXEX-RORX425-0000060996</t>
  </si>
  <si>
    <t>TOWER T425 ROTS-RTS  1 220KV</t>
  </si>
  <si>
    <t>ROTS-SVTS 1 220KV</t>
  </si>
  <si>
    <t>T438 SHTS-BETS  220KV</t>
  </si>
  <si>
    <t>SHTS-BETS  220KV</t>
  </si>
  <si>
    <t>TL-BESHEX-BESH438-0000069621</t>
  </si>
  <si>
    <t>TOWER T438 SHTS-BETS   220KV</t>
  </si>
  <si>
    <t>T439 SHTS-BETS  220KV</t>
  </si>
  <si>
    <t>TL-BESHEX-BESH439-0000069626</t>
  </si>
  <si>
    <t>TOWER T439 SHTS-BETS   220KV</t>
  </si>
  <si>
    <t>T440 SHTS-BETS  220KV</t>
  </si>
  <si>
    <t>TL-BESHEX-BESH440-0000069631</t>
  </si>
  <si>
    <t>TOWER T440 SHTS-BETS   220KV</t>
  </si>
  <si>
    <t>T441 SHTS-BETS  220KV</t>
  </si>
  <si>
    <t>TL-BESHEX-BESH441-0000069636</t>
  </si>
  <si>
    <t>TOWER T441 SHTS-BETS   220KV</t>
  </si>
  <si>
    <t>T442 SHTS-BETS  220KV</t>
  </si>
  <si>
    <t>TL-BESHEX-BESH442-0000069641</t>
  </si>
  <si>
    <t>TOWER T442 SHTS-BETS   220KV</t>
  </si>
  <si>
    <t>T443 SHTS-BETS  220KV</t>
  </si>
  <si>
    <t>TL-BESHEX-BESH443-0000069645</t>
  </si>
  <si>
    <t>TOWER T443 SHTS-BETS   220KV</t>
  </si>
  <si>
    <t>T444 SHTS-BETS  220KV</t>
  </si>
  <si>
    <t>TL-BESHEX-BESH444-0000069650</t>
  </si>
  <si>
    <t>TOWER T444 SHTS-BETS   220KV</t>
  </si>
  <si>
    <t>T445 SHTS-BETS  220KV</t>
  </si>
  <si>
    <t>TL-BESHEX-BESH445-0000069655</t>
  </si>
  <si>
    <t>TOWER T445 SHTS-BETS   220KV</t>
  </si>
  <si>
    <t>T446 SHTS-BETS  220KV</t>
  </si>
  <si>
    <t>TL-BESHEX-BESH446-0000069660</t>
  </si>
  <si>
    <t>TOWER T446 SHTS-BETS   220KV</t>
  </si>
  <si>
    <t>T447 SHTS-BETS  220KV</t>
  </si>
  <si>
    <t>TL-BESHEX-BESH447-0000069665</t>
  </si>
  <si>
    <t>TOWER T447 SHTS-BETS   220KV</t>
  </si>
  <si>
    <t>T448 SHTS-BETS  220KV</t>
  </si>
  <si>
    <t>TL-BESHEX-BESH448-0000069670</t>
  </si>
  <si>
    <t>TOWER T448 SHTS-BETS   220KV</t>
  </si>
  <si>
    <t>T449 SHTS-BETS  220KV</t>
  </si>
  <si>
    <t>TL-BESHEX-BESH449-0000069675</t>
  </si>
  <si>
    <t>TOWER T449 SHTS-BETS   220KV</t>
  </si>
  <si>
    <t>T450 SHTS-BETS  220KV</t>
  </si>
  <si>
    <t xml:space="preserve">T450 </t>
  </si>
  <si>
    <t>TL-BESHEX-BESH450-0000069679</t>
  </si>
  <si>
    <t>TOWER T450 SHTS-BETS   220KV</t>
  </si>
  <si>
    <t>T454 SHTS-BETS  220KV</t>
  </si>
  <si>
    <t xml:space="preserve">T454 </t>
  </si>
  <si>
    <t>TL-BESHEX-BESH454-0000069699</t>
  </si>
  <si>
    <t>TOWER T454 SHTS-BETS   220KV</t>
  </si>
  <si>
    <t>T455 SHTS-BETS  220KV</t>
  </si>
  <si>
    <t xml:space="preserve">T455 </t>
  </si>
  <si>
    <t>TL-BESHEX-BESH455-0000069704</t>
  </si>
  <si>
    <t>TOWER T455 SHTS-BETS   220KV</t>
  </si>
  <si>
    <t>T456 SHTS-BETS  220KV</t>
  </si>
  <si>
    <t xml:space="preserve">T456 </t>
  </si>
  <si>
    <t>TL-BESHEX-BESH456-0000069708</t>
  </si>
  <si>
    <t>TOWER T456 SHTS-BETS   220KV</t>
  </si>
  <si>
    <t>T457 SHTS-BETS  220KV</t>
  </si>
  <si>
    <t xml:space="preserve">T457 </t>
  </si>
  <si>
    <t>TL-BESHEX-BESH457-0000069713</t>
  </si>
  <si>
    <t>TOWER T457 SHTS-BETS   220KV</t>
  </si>
  <si>
    <t>T458 SHTS-BETS  220KV</t>
  </si>
  <si>
    <t xml:space="preserve">T458 </t>
  </si>
  <si>
    <t>TL-BESHEX-BESH458-0000069718</t>
  </si>
  <si>
    <t>TOWER T458 SHTS-BETS   220KV</t>
  </si>
  <si>
    <t>T459 SHTS-BETS  220KV</t>
  </si>
  <si>
    <t xml:space="preserve">T459 </t>
  </si>
  <si>
    <t>TL-BESHEX-BESH459-0000069723</t>
  </si>
  <si>
    <t>TOWER T459 SHTS-BETS   220KV</t>
  </si>
  <si>
    <t>T460 SHTS-BETS  220KV</t>
  </si>
  <si>
    <t xml:space="preserve">T460 </t>
  </si>
  <si>
    <t>TL-BESHEX-BESH460-0000069727</t>
  </si>
  <si>
    <t>TOWER T460 SHTS-BETS   220KV</t>
  </si>
  <si>
    <t>T461 SHTS-BETS  220KV</t>
  </si>
  <si>
    <t xml:space="preserve">T461 </t>
  </si>
  <si>
    <t>TL-BESHEX-BESH461-0000069732</t>
  </si>
  <si>
    <t>TOWER T461 SHTS-BETS   220KV</t>
  </si>
  <si>
    <t>T462 SHTS-BETS  220KV</t>
  </si>
  <si>
    <t>TL-BESHEX-BESH462-0000069737</t>
  </si>
  <si>
    <t>TOWER T462 SHTS-BETS   220KV</t>
  </si>
  <si>
    <t>T463 SHTS-BETS  220KV</t>
  </si>
  <si>
    <t>TL-BESHEX-BESH463-0000069741</t>
  </si>
  <si>
    <t>TOWER T463 SHTS-BETS   220KV</t>
  </si>
  <si>
    <t>T464 SHTS-BETS  220KV</t>
  </si>
  <si>
    <t>TL-BESHEX-BESH464-0000069746</t>
  </si>
  <si>
    <t>TOWER T464 SHTS-BETS   220KV</t>
  </si>
  <si>
    <t>T465 SHTS-BETS  220KV</t>
  </si>
  <si>
    <t>TL-BESHEX-BESH465-0000069751</t>
  </si>
  <si>
    <t>TOWER T465 SHTS-BETS   220KV</t>
  </si>
  <si>
    <t>T466 SHTS-BETS  220KV</t>
  </si>
  <si>
    <t>TL-BESHEX-BESH466-0000069755</t>
  </si>
  <si>
    <t>TOWER T466 SHTS-BETS   220KV</t>
  </si>
  <si>
    <t>T467 SHTS-BETS  220KV</t>
  </si>
  <si>
    <t>TL-BESHEX-BESH467-0000069760</t>
  </si>
  <si>
    <t>TOWER T467 SHTS-BETS   220KV</t>
  </si>
  <si>
    <t>T468 SHTS-BETS  220KV</t>
  </si>
  <si>
    <t>TL-BESHEX-BESH468-0000069765</t>
  </si>
  <si>
    <t>TOWER T468 SHTS-BETS   220KV</t>
  </si>
  <si>
    <t>T469 SHTS-BETS  220KV</t>
  </si>
  <si>
    <t>TL-BESHEX-BESH469-0000069770</t>
  </si>
  <si>
    <t>TOWER T469 SHTS-BETS   220KV</t>
  </si>
  <si>
    <t>T470 SHTS-BETS  220KV</t>
  </si>
  <si>
    <t>TL-BESHEX-BESH470-0000069774</t>
  </si>
  <si>
    <t>TOWER T470 SHTS-BETS   220KV</t>
  </si>
  <si>
    <t>T471 SHTS-BETS  220KV</t>
  </si>
  <si>
    <t>TL-BESHEX-BESH471-0000069779</t>
  </si>
  <si>
    <t>TOWER T471 SHTS-BETS   220KV</t>
  </si>
  <si>
    <t>T472 SHTS-BETS  220KV</t>
  </si>
  <si>
    <t>TL-BESHEX-BESH472-0000069783</t>
  </si>
  <si>
    <t>TOWER T472 SHTS-BETS   220KV</t>
  </si>
  <si>
    <t>T473 SHTS-BETS  220KV</t>
  </si>
  <si>
    <t>TL-BESHEX-BESH473-0000069788</t>
  </si>
  <si>
    <t>TOWER T473 SHTS-BETS   220KV</t>
  </si>
  <si>
    <t>T474 SHTS-BETS  220KV</t>
  </si>
  <si>
    <t>TL-BESHEX-BESH474-0000069793</t>
  </si>
  <si>
    <t>TOWER T474 SHTS-BETS   220KV</t>
  </si>
  <si>
    <t>T475 SHTS-BETS  220KV</t>
  </si>
  <si>
    <t>TL-BESHEX-BESH475-0000069797</t>
  </si>
  <si>
    <t>TOWER T475 SHTS-BETS   220KV</t>
  </si>
  <si>
    <t>T476 SHTS-BETS  220KV</t>
  </si>
  <si>
    <t>TL-BESHEX-BESH476-0000069802</t>
  </si>
  <si>
    <t>TOWER T476 SHTS-BETS   220KV</t>
  </si>
  <si>
    <t>T477 SHTS-BETS  220KV</t>
  </si>
  <si>
    <t>TL-BESHEX-BESH477-0000069807</t>
  </si>
  <si>
    <t>TOWER T477 SHTS-BETS   220KV</t>
  </si>
  <si>
    <t>T478 SHTS-BETS  220KV</t>
  </si>
  <si>
    <t>TL-BESHEX-BESH478-0000069812</t>
  </si>
  <si>
    <t>TOWER T478 SHTS-BETS   220KV</t>
  </si>
  <si>
    <t>T479 SHTS-BETS  220KV</t>
  </si>
  <si>
    <t>TL-BESHEX-BESH479-0000069816</t>
  </si>
  <si>
    <t>TOWER T479 SHTS-BETS   220KV</t>
  </si>
  <si>
    <t>T480 SHTS-BETS  220KV</t>
  </si>
  <si>
    <t>TL-BESHEX-BESH480-0000069821</t>
  </si>
  <si>
    <t>TOWER T480 SHTS-BETS   220KV</t>
  </si>
  <si>
    <t>T481 SHTS-BETS  220KV</t>
  </si>
  <si>
    <t>TL-BESHEX-BESH481-0000069826</t>
  </si>
  <si>
    <t>TOWER T481 SHTS-BETS   220KV</t>
  </si>
  <si>
    <t>T482 SHTS-BETS  220KV</t>
  </si>
  <si>
    <t>TL-BESHEX-BESH482-0000069830</t>
  </si>
  <si>
    <t>TOWER T482 SHTS-BETS   220KV</t>
  </si>
  <si>
    <t>T483 SHTS-BETS  220KV</t>
  </si>
  <si>
    <t>TL-BESHEX-BESH483-0000069835</t>
  </si>
  <si>
    <t>TOWER T483 SHTS-BETS   220KV</t>
  </si>
  <si>
    <t>T484 SHTS-BETS  220KV</t>
  </si>
  <si>
    <t>TL-BESHEX-BESH484-0000069840</t>
  </si>
  <si>
    <t>TOWER T484 SHTS-BETS   220KV</t>
  </si>
  <si>
    <t>T485 SHTS-BETS  220KV</t>
  </si>
  <si>
    <t>TL-BESHEX-BESH485-0000069845</t>
  </si>
  <si>
    <t>TOWER T485 SHTS-BETS   220KV</t>
  </si>
  <si>
    <t>T487 SHTS-BETS  220KV</t>
  </si>
  <si>
    <t>TL-BESHEX-BESH487-0000069854</t>
  </si>
  <si>
    <t>TOWER T487 SHTS-BETS   220KV</t>
  </si>
  <si>
    <t>T488 SHTS-BETS  220KV</t>
  </si>
  <si>
    <t>TL-BESHEX-BESH488-0000069859</t>
  </si>
  <si>
    <t>TOWER T488 SHTS-BETS   220KV</t>
  </si>
  <si>
    <t>T489 SHTS-BETS  220KV</t>
  </si>
  <si>
    <t>TL-BESHEX-BESH489-0000069864</t>
  </si>
  <si>
    <t>TOWER T489 SHTS-BETS   220KV</t>
  </si>
  <si>
    <t>T490 SHTS-BETS  220KV</t>
  </si>
  <si>
    <t>TL-BESHEX-BESH490-0000069868</t>
  </si>
  <si>
    <t>TOWER T490 SHTS-BETS   220KV</t>
  </si>
  <si>
    <t>T491 SHTS-BETS  220KV</t>
  </si>
  <si>
    <t>TL-BESHEX-BESH491-0000069873</t>
  </si>
  <si>
    <t>TOWER T491 SHTS-BETS   220KV</t>
  </si>
  <si>
    <t>T492 SHTS-BETS  220KV</t>
  </si>
  <si>
    <t>TL-BESHEX-BESH492-0000069878</t>
  </si>
  <si>
    <t>TOWER T492 SHTS-BETS   220KV</t>
  </si>
  <si>
    <t>T493 SHTS-BETS  220KV</t>
  </si>
  <si>
    <t>TL-BESHEX-BESH493-0000069883</t>
  </si>
  <si>
    <t>TOWER T493 SHTS-BETS   220KV</t>
  </si>
  <si>
    <t>T494 SHTS-BETS  220KV</t>
  </si>
  <si>
    <t>TL-BESHEX-BESH494-0000069888</t>
  </si>
  <si>
    <t>TOWER T494 SHTS-BETS   220KV</t>
  </si>
  <si>
    <t>T495 SHTS-BETS  220KV</t>
  </si>
  <si>
    <t>TL-BESHEX-BESH495-0000069892</t>
  </si>
  <si>
    <t>TOWER T495 SHTS-BETS   220KV</t>
  </si>
  <si>
    <t>T496 SHTS-BETS  220KV</t>
  </si>
  <si>
    <t>TL-BESHEX-BESH496-0000069897</t>
  </si>
  <si>
    <t>TOWER T496 SHTS-BETS   220KV</t>
  </si>
  <si>
    <t>T497 SHTS-BETS  220KV</t>
  </si>
  <si>
    <t>TL-BESHEX-BESH497-0000069902</t>
  </si>
  <si>
    <t>TOWER T497 SHTS-BETS   220KV</t>
  </si>
  <si>
    <t>T498 SHTS-BETS  220KV</t>
  </si>
  <si>
    <t>TL-BESHEX-BESH498-0000069907</t>
  </si>
  <si>
    <t>TOWER T498 SHTS-BETS   220KV</t>
  </si>
  <si>
    <t>T499 SHTS-BETS  220KV</t>
  </si>
  <si>
    <t>TL-BESHEX-BESH499-0000069912</t>
  </si>
  <si>
    <t>TOWER T499 SHTS-BETS   220KV</t>
  </si>
  <si>
    <t>T500 SHTS-BETS  220KV</t>
  </si>
  <si>
    <t>TL-BESHEX-BESH500-0000069916</t>
  </si>
  <si>
    <t>TOWER T500 SHTS-BETS   220KV</t>
  </si>
  <si>
    <t>T501 SHTS-BETS  220KV</t>
  </si>
  <si>
    <t>TL-BESHEX-BESH501-0000069921</t>
  </si>
  <si>
    <t>TOWER T501 SHTS-BETS   220KV</t>
  </si>
  <si>
    <t>T502 SHTS-BETS  220KV</t>
  </si>
  <si>
    <t>TL-BESHEX-BESH502-0000069926</t>
  </si>
  <si>
    <t>TOWER T502 SHTS-BETS   220KV</t>
  </si>
  <si>
    <t>T503 SHTS-BETS  220KV</t>
  </si>
  <si>
    <t>TL-BESHEX-BESH503-0000069931</t>
  </si>
  <si>
    <t>TOWER T503 SHTS-BETS   220KV</t>
  </si>
  <si>
    <t>T504 SHTS-BETS  220KV</t>
  </si>
  <si>
    <t>TL-BESHEX-BESH504-0000069936</t>
  </si>
  <si>
    <t>TOWER T504 SHTS-BETS   220KV</t>
  </si>
  <si>
    <t>T505 SHTS-BETS  220KV</t>
  </si>
  <si>
    <t>TL-BESHEX-BESH505-0000069940</t>
  </si>
  <si>
    <t>TOWER T505 SHTS-BETS   220KV</t>
  </si>
  <si>
    <t>T506 SHTS-BETS  220KV</t>
  </si>
  <si>
    <t>TL-BESHEX-BESH506-0000069945</t>
  </si>
  <si>
    <t>TOWER T506 SHTS-BETS   220KV</t>
  </si>
  <si>
    <t>T507 SHTS-BETS  220KV</t>
  </si>
  <si>
    <t>TL-BESHEX-BESH507-0000069950</t>
  </si>
  <si>
    <t>TOWER T507 SHTS-BETS   220KV</t>
  </si>
  <si>
    <t>T508 SHTS-BETS  220KV</t>
  </si>
  <si>
    <t>TL-BESHEX-BESH508-0000069955</t>
  </si>
  <si>
    <t>TOWER T508 SHTS-BETS   220KV</t>
  </si>
  <si>
    <t>T509 SHTS-BETS  220KV</t>
  </si>
  <si>
    <t>TL-BESHEX-BESH509-0000069960</t>
  </si>
  <si>
    <t>TOWER T509 SHTS-BETS   220KV</t>
  </si>
  <si>
    <t>T510 SHTS-BETS  220KV</t>
  </si>
  <si>
    <t>TL-BESHEX-BESH510-0000069964</t>
  </si>
  <si>
    <t>TOWER T510 SHTS-BETS   220KV</t>
  </si>
  <si>
    <t>T511 SHTS-BETS  220KV</t>
  </si>
  <si>
    <t>TL-BESHEX-BESH511-0000069969</t>
  </si>
  <si>
    <t>TOWER T511 SHTS-BETS   220KV</t>
  </si>
  <si>
    <t>T512 SHTS-BETS  220KV</t>
  </si>
  <si>
    <t>TL-BESHEX-BESH512-0000069974</t>
  </si>
  <si>
    <t>TOWER T512 SHTS-BETS   220KV</t>
  </si>
  <si>
    <t>T513 SHTS-BETS  220KV</t>
  </si>
  <si>
    <t>TL-BESHEX-BESH513-0000069978</t>
  </si>
  <si>
    <t>TOWER T513 SHTS-BETS   220KV</t>
  </si>
  <si>
    <t>T514 SHTS-BETS  220KV</t>
  </si>
  <si>
    <t>TL-BESHEX-BESH514-0000069983</t>
  </si>
  <si>
    <t>TOWER T514 SHTS-BETS   220KV</t>
  </si>
  <si>
    <t>T515 SHTS-BETS  220KV</t>
  </si>
  <si>
    <t>TL-BESHEX-BESH515-0000069988</t>
  </si>
  <si>
    <t>TOWER T515 SHTS-BETS   220KV</t>
  </si>
  <si>
    <t>T516 SHTS-BETS  220KV</t>
  </si>
  <si>
    <t>TL-BESHEX-BESH516-0000069992</t>
  </si>
  <si>
    <t>TOWER T516 SHTS-BETS   220KV</t>
  </si>
  <si>
    <t>T517 SHTS-BETS  220KV</t>
  </si>
  <si>
    <t>TL-BESHEX-BESH517-0000069997</t>
  </si>
  <si>
    <t>TOWER T517 SHTS-BETS   220KV</t>
  </si>
  <si>
    <t>T518 SHTS-BETS  220KV</t>
  </si>
  <si>
    <t>TL-BESHEX-BESH518-0000070002</t>
  </si>
  <si>
    <t>TOWER T518 SHTS-BETS   220KV</t>
  </si>
  <si>
    <t>T519 SHTS-BETS  220KV</t>
  </si>
  <si>
    <t>TL-BESHEX-BESH519-0000070007</t>
  </si>
  <si>
    <t>TOWER T519 SHTS-BETS   220KV</t>
  </si>
  <si>
    <t>T520 SHTS-BETS  220KV</t>
  </si>
  <si>
    <t>TL-BESHEX-BESH520-0000070012</t>
  </si>
  <si>
    <t>TOWER T520 SHTS-BETS   220KV</t>
  </si>
  <si>
    <t>T521 SHTS-BETS  220KV</t>
  </si>
  <si>
    <t>TL-BESHEX-BESH521-0000070016</t>
  </si>
  <si>
    <t>TOWER T521 SHTS-BETS   220KV</t>
  </si>
  <si>
    <t>T522 SHTS-BETS  220KV</t>
  </si>
  <si>
    <t>TL-BESHEX-BESH522-0000070021</t>
  </si>
  <si>
    <t>TOWER T522 SHTS-BETS   220KV</t>
  </si>
  <si>
    <t>T523 SHTS-BETS  220KV</t>
  </si>
  <si>
    <t>TL-BESHEX-BESH523-0000070026</t>
  </si>
  <si>
    <t>TOWER T523 SHTS-BETS   220KV</t>
  </si>
  <si>
    <t>T524 SHTS-BETS  220KV</t>
  </si>
  <si>
    <t>TL-BESHEX-BESH524-0000070031</t>
  </si>
  <si>
    <t>TOWER T524 SHTS-BETS   220KV</t>
  </si>
  <si>
    <t>T525 SHTS-BETS  220KV</t>
  </si>
  <si>
    <t>TL-BESHEX-BESH525-0000070035</t>
  </si>
  <si>
    <t>TOWER T525 SHTS-BETS   220KV</t>
  </si>
  <si>
    <t>T526 SHTS-BETS  220KV</t>
  </si>
  <si>
    <t>TL-BESHEX-BESH526-0000070040</t>
  </si>
  <si>
    <t>TOWER T526 SHTS-BETS   220KV</t>
  </si>
  <si>
    <t>T527 SHTS-BETS  220KV</t>
  </si>
  <si>
    <t>TL-BESHEX-BESH527-0000070045</t>
  </si>
  <si>
    <t>TOWER T527 SHTS-BETS   220KV</t>
  </si>
  <si>
    <t>T528 SHTS-BETS  220KV</t>
  </si>
  <si>
    <t>TL-BESHEX-BESH528-0000070050</t>
  </si>
  <si>
    <t>TOWER T528 SHTS-BETS   220KV</t>
  </si>
  <si>
    <t>T529 SHTS-BETS  220KV</t>
  </si>
  <si>
    <t>TL-BESHEX-BESH529-0000070055</t>
  </si>
  <si>
    <t>TOWER T529 SHTS-BETS   220KV</t>
  </si>
  <si>
    <t>T530 SHTS-BETS  220KV</t>
  </si>
  <si>
    <t>TL-BESHEX-BESH530-0000070060</t>
  </si>
  <si>
    <t>TOWER T530 SHTS-BETS   220KV</t>
  </si>
  <si>
    <t>T531 SHTS-BETS  220KV</t>
  </si>
  <si>
    <t>TL-BESHEX-BESH531-0000070064</t>
  </si>
  <si>
    <t>TOWER T531 SHTS-BETS   220KV</t>
  </si>
  <si>
    <t>T542 SHTS-BETS  220KV</t>
  </si>
  <si>
    <t>TL-BESHEX-BESH542-0000070117</t>
  </si>
  <si>
    <t>TOWER T542 SHTS-BETS   220KV</t>
  </si>
  <si>
    <t>T543 SHTS-BETS  220KV</t>
  </si>
  <si>
    <t>TL-BESHEX-BESH543-0000070122</t>
  </si>
  <si>
    <t>TOWER T543 SHTS-BETS   220KV</t>
  </si>
  <si>
    <t>T544 SHTS-BETS  220KV</t>
  </si>
  <si>
    <t>TL-BESHEX-BESH544-0000070127</t>
  </si>
  <si>
    <t>TOWER T544 SHTS-BETS   220KV</t>
  </si>
  <si>
    <t>T545 SHTS-BETS  220KV</t>
  </si>
  <si>
    <t>TL-BESHEX-BESH545-0000070131</t>
  </si>
  <si>
    <t>TOWER T545 SHTS-BETS   220KV</t>
  </si>
  <si>
    <t>T546 SHTS-BETS  220KV</t>
  </si>
  <si>
    <t>TL-BESHEX-BESH546-0000070136</t>
  </si>
  <si>
    <t>TOWER T546 SHTS-BETS   220KV</t>
  </si>
  <si>
    <t>T547 SHTS-BETS  220KV</t>
  </si>
  <si>
    <t>TL-BESHEX-BESH547-0000070141</t>
  </si>
  <si>
    <t>TOWER T547 SHTS-BETS   220KV</t>
  </si>
  <si>
    <t>T548 SHTS-BETS  220KV</t>
  </si>
  <si>
    <t>TL-BESHEX-BESH548-0000070146</t>
  </si>
  <si>
    <t>TOWER T548 SHTS-BETS   220KV</t>
  </si>
  <si>
    <t>T549 SHTS-BETS  220KV</t>
  </si>
  <si>
    <t>TL-BESHEX-BESH549-0000070150</t>
  </si>
  <si>
    <t>TOWER T549 SHTS-BETS   220KV</t>
  </si>
  <si>
    <t>T550 SHTS-BETS  220KV</t>
  </si>
  <si>
    <t>TL-BESHEX-BESH550-0000070155</t>
  </si>
  <si>
    <t>TOWER T550 SHTS-BETS   220KV</t>
  </si>
  <si>
    <t>T551 SHTS-BETS  220KV</t>
  </si>
  <si>
    <t>TL-BESHEX-BESH551-0000070160</t>
  </si>
  <si>
    <t>TOWER T551 SHTS-BETS   220KV</t>
  </si>
  <si>
    <t>T552 SHTS-BETS  220KV</t>
  </si>
  <si>
    <t>TL-BESHEX-BESH552-0000070165</t>
  </si>
  <si>
    <t>TOWER T552 SHTS-BETS   220KV</t>
  </si>
  <si>
    <t>T571 SHTS-BETS  220KV</t>
  </si>
  <si>
    <t>TL-BESHEX-BESH571-0000070256</t>
  </si>
  <si>
    <t>TOWER T571 SHTS-BETS   220KV</t>
  </si>
  <si>
    <t>T572 SHTS-BETS  220KV</t>
  </si>
  <si>
    <t>TL-BESHEX-BESH572-0000070261</t>
  </si>
  <si>
    <t>TOWER T572 SHTS-BETS   220KV</t>
  </si>
  <si>
    <t>T573 SHTS-BETS  220KV</t>
  </si>
  <si>
    <t>TL-BESHEX-BESH573-0000070266</t>
  </si>
  <si>
    <t>TOWER T573 SHTS-BETS   220KV</t>
  </si>
  <si>
    <t>T579 SHTS-BETS  220KV</t>
  </si>
  <si>
    <t>TL-BESHEX-BESH579-0000070295</t>
  </si>
  <si>
    <t>TOWER T579 SHTS-BETS   220KV</t>
  </si>
  <si>
    <t>T580 SHTS-BETS  220KV</t>
  </si>
  <si>
    <t>TL-BESHEX-BESH580-0000070300</t>
  </si>
  <si>
    <t>TOWER T580 SHTS-BETS   220KV</t>
  </si>
  <si>
    <t>T581 SHTS-BETS  220KV</t>
  </si>
  <si>
    <t>TL-BESHEX-BESH581-0000070304</t>
  </si>
  <si>
    <t>TOWER T581 SHTS-BETS   220KV</t>
  </si>
  <si>
    <t>T582 SHTS-BETS  220KV</t>
  </si>
  <si>
    <t>TL-BESHEX-BESH582-0000070309</t>
  </si>
  <si>
    <t>TOWER T582 SHTS-BETS   220KV</t>
  </si>
  <si>
    <t>T583 SHTS-BETS  220KV</t>
  </si>
  <si>
    <t>TL-BESHEX-BESH583-0000070314</t>
  </si>
  <si>
    <t>TOWER T583 SHTS-BETS   220KV</t>
  </si>
  <si>
    <t>T590 SHTS-BETS  220KV</t>
  </si>
  <si>
    <t>TL-BESHEX-BESH590-0000070347</t>
  </si>
  <si>
    <t>TOWER T590 SHTS-BETS   220KV</t>
  </si>
  <si>
    <t>T591 SHTS-BETS  220KV</t>
  </si>
  <si>
    <t>TL-BESHEX-BESH591-0000070352</t>
  </si>
  <si>
    <t>TOWER T591 SHTS-BETS   220KV</t>
  </si>
  <si>
    <t>T592 SHTS-BETS  220KV</t>
  </si>
  <si>
    <t>TL-BESHEX-BESH592-0000070357</t>
  </si>
  <si>
    <t>TOWER T592 SHTS-BETS   220KV</t>
  </si>
  <si>
    <t>T593 SHTS-BETS  220KV</t>
  </si>
  <si>
    <t>TL-BESHEX-BESH593-0000070362</t>
  </si>
  <si>
    <t>TOWER T593 SHTS-BETS   220KV</t>
  </si>
  <si>
    <t>T594 SHTS-BETS  220KV</t>
  </si>
  <si>
    <t>TL-BESHEX-BESH594-0000070366</t>
  </si>
  <si>
    <t>TOWER T594 SHTS-BETS   220KV</t>
  </si>
  <si>
    <t>T606 SHTS-BETS  220KV</t>
  </si>
  <si>
    <t>TL-BESHEX-BESH606-0000070423</t>
  </si>
  <si>
    <t>TOWER T606 SHTS-BETS   220KV</t>
  </si>
  <si>
    <t>T607 SHTS-BETS  220KV</t>
  </si>
  <si>
    <t>TL-BESHEX-BESH607-0000070428</t>
  </si>
  <si>
    <t>TOWER T607 SHTS-BETS   220KV</t>
  </si>
  <si>
    <t>T608 SHTS-BETS  220KV</t>
  </si>
  <si>
    <t>TL-BESHEX-BESH608-0000070433</t>
  </si>
  <si>
    <t>TOWER T608 SHTS-BETS   220KV</t>
  </si>
  <si>
    <t>T609 SHTS-BETS  220KV</t>
  </si>
  <si>
    <t>TL-BESHEX-BESH609-0000070438</t>
  </si>
  <si>
    <t>TOWER T609 SHTS-BETS   220KV</t>
  </si>
  <si>
    <t>T650 SHTS-BETS  220KV</t>
  </si>
  <si>
    <t>TL-BESHEX-BESH650-0000070633</t>
  </si>
  <si>
    <t>TOWER T650 SHTS-BETS   220KV</t>
  </si>
  <si>
    <t>T651 SHTS-BETS  220KV</t>
  </si>
  <si>
    <t>TL-BESHEX-BESH651-0000070638</t>
  </si>
  <si>
    <t>TOWER T651 SHTS-BETS   220KV</t>
  </si>
  <si>
    <t>T652 SHTS-BETS  220KV</t>
  </si>
  <si>
    <t>TL-BESHEX-BESH652-0000070643</t>
  </si>
  <si>
    <t>TOWER T652 SHTS-BETS   220KV</t>
  </si>
  <si>
    <t>T653 SHTS-BETS  220KV</t>
  </si>
  <si>
    <t>TL-BESHEX-BESH653-0000070647</t>
  </si>
  <si>
    <t>TOWER T653 SHTS-BETS   220KV</t>
  </si>
  <si>
    <t>T693 SHTS-BETS  220KV</t>
  </si>
  <si>
    <t>TL-BESHEX-BESH693-0000070837</t>
  </si>
  <si>
    <t>TOWER T693 SHTS-BETS   220KV</t>
  </si>
  <si>
    <t>T694 SHTS-BETS  220KV</t>
  </si>
  <si>
    <t>TL-BESHEX-BESH694-0000070842</t>
  </si>
  <si>
    <t>TOWER T694 SHTS-BETS   220KV</t>
  </si>
  <si>
    <t>T695 SHTS-BETS  220KV</t>
  </si>
  <si>
    <t>TL-BESHEX-BESH695-0000070847</t>
  </si>
  <si>
    <t>TOWER T695 SHTS-BETS   220KV</t>
  </si>
  <si>
    <t>T696 SHTS-BETS  220KV</t>
  </si>
  <si>
    <t xml:space="preserve">T696 </t>
  </si>
  <si>
    <t>TL-BESHEX-BESH696-0000070851</t>
  </si>
  <si>
    <t>TOWER T696 SHTS-BETS   220KV</t>
  </si>
  <si>
    <t>T697 SHTS-BETS  220KV</t>
  </si>
  <si>
    <t xml:space="preserve">T697 </t>
  </si>
  <si>
    <t>TL-BESHEX-BESH697-0000070856</t>
  </si>
  <si>
    <t>TOWER T697 SHTS-BETS   220KV</t>
  </si>
  <si>
    <t>T698 SHTS-BETS  220KV</t>
  </si>
  <si>
    <t xml:space="preserve">T698 </t>
  </si>
  <si>
    <t>TL-BESHEX-BESH698-0000070861</t>
  </si>
  <si>
    <t>TOWER T698 SHTS-BETS   220KV</t>
  </si>
  <si>
    <t>T699 SHTS-BETS  220KV</t>
  </si>
  <si>
    <t xml:space="preserve">T699 </t>
  </si>
  <si>
    <t>TL-BESHEX-BESH699-0000070866</t>
  </si>
  <si>
    <t>TOWER T699 SHTS-BETS   220KV</t>
  </si>
  <si>
    <t>T700 SHTS-BETS  220KV</t>
  </si>
  <si>
    <t xml:space="preserve">T700 </t>
  </si>
  <si>
    <t>TL-BESHEX-BESH700-0000070871</t>
  </si>
  <si>
    <t>TOWER T700 SHTS-BETS   220KV</t>
  </si>
  <si>
    <t>T701 SHTS-BETS  220KV</t>
  </si>
  <si>
    <t xml:space="preserve">T701 </t>
  </si>
  <si>
    <t>TL-BESHEX-BESH701-0000070876</t>
  </si>
  <si>
    <t>TOWER T701 SHTS-BETS   220KV</t>
  </si>
  <si>
    <t>T702 SHTS-BETS  220KV</t>
  </si>
  <si>
    <t xml:space="preserve">T702 </t>
  </si>
  <si>
    <t>TL-BESHEX-BESH702-0000070880</t>
  </si>
  <si>
    <t>TOWER T702 SHTS-BETS   220KV</t>
  </si>
  <si>
    <t>T705 SHTS-BETS  220KV</t>
  </si>
  <si>
    <t xml:space="preserve">T705 </t>
  </si>
  <si>
    <t>TL-BESHEX-BESH705-0000070894</t>
  </si>
  <si>
    <t>TOWER T705 SHTS-BETS   220KV</t>
  </si>
  <si>
    <t>T706 SHTS-BETS  220KV</t>
  </si>
  <si>
    <t xml:space="preserve">T706 </t>
  </si>
  <si>
    <t>TL-BESHEX-BESH706-0000070899</t>
  </si>
  <si>
    <t>TOWER T706 SHTS-BETS   220KV</t>
  </si>
  <si>
    <t>T707 SHTS-BETS  220KV</t>
  </si>
  <si>
    <t xml:space="preserve">T707 </t>
  </si>
  <si>
    <t>TL-BESHEX-BESH707-0000070904</t>
  </si>
  <si>
    <t>TOWER T707 SHTS-BETS   220KV</t>
  </si>
  <si>
    <t>T708 SHTS-BETS  220KV</t>
  </si>
  <si>
    <t xml:space="preserve">T708 </t>
  </si>
  <si>
    <t>TL-BESHEX-BESH708-0000070909</t>
  </si>
  <si>
    <t>TOWER T708 SHTS-BETS   220KV</t>
  </si>
  <si>
    <t>T709 SHTS-BETS  220KV</t>
  </si>
  <si>
    <t xml:space="preserve">T709 </t>
  </si>
  <si>
    <t>TL-BESHEX-BESH709-0000070914</t>
  </si>
  <si>
    <t>TOWER T709 SHTS-BETS   220KV</t>
  </si>
  <si>
    <t>T710 SHTS-BETS  220KV</t>
  </si>
  <si>
    <t xml:space="preserve">T710 </t>
  </si>
  <si>
    <t>TL-BESHEX-BESH710-0000070919</t>
  </si>
  <si>
    <t>TOWER T710 SHTS-BETS   220KV</t>
  </si>
  <si>
    <t>T711 SHTS-BETS  220KV</t>
  </si>
  <si>
    <t xml:space="preserve">T711 </t>
  </si>
  <si>
    <t>TL-BESHEX-BESH711-0000070924</t>
  </si>
  <si>
    <t>TOWER T711 SHTS-BETS   220KV</t>
  </si>
  <si>
    <t>T712 SHTS-BETS  220KV</t>
  </si>
  <si>
    <t xml:space="preserve">T712 </t>
  </si>
  <si>
    <t>TL-BESHEX-BESH712-0000070928</t>
  </si>
  <si>
    <t>TOWER T712 SHTS-BETS   220KV</t>
  </si>
  <si>
    <t>T713 SHTS-BETS  220KV</t>
  </si>
  <si>
    <t xml:space="preserve">T713 </t>
  </si>
  <si>
    <t>TL-BESHEX-BESH713-0000070933</t>
  </si>
  <si>
    <t>TOWER T713 SHTS-BETS   220KV</t>
  </si>
  <si>
    <t>T104 SMTS-SYTS 1 500KV</t>
  </si>
  <si>
    <t>SMTS-SYTS 1 500KV</t>
  </si>
  <si>
    <t>TL-SMSYEX-SMSY104-0000059001</t>
  </si>
  <si>
    <t>TOWER T104 SMTS-SYTS 1 500KV</t>
  </si>
  <si>
    <t>T105 SMTS-SYTS 1 500KV</t>
  </si>
  <si>
    <t>TL-SMSYEX-SMSY105-0000059003</t>
  </si>
  <si>
    <t>TOWER T105 SMTS-SYTS 1 500KV</t>
  </si>
  <si>
    <t>T106 SMTS-SYTS 1 500KV</t>
  </si>
  <si>
    <t>TL-SMSYEX-SMSY106-0000119551</t>
  </si>
  <si>
    <t>TOWER T106 SMTS-SYTS 1 500KV</t>
  </si>
  <si>
    <t>T107 SMTS-SYTS 1 500KV</t>
  </si>
  <si>
    <t>TL-SMSYEX-SMSY107-0000119552</t>
  </si>
  <si>
    <t>TOWER T107 SMTS-SYTS 1 500KV</t>
  </si>
  <si>
    <t>T108 SMTS-SYTS 1 500KV</t>
  </si>
  <si>
    <t>TL-SMSYEX-SMSY108-0000119553</t>
  </si>
  <si>
    <t>TOWER T108 SMTS-SYTS 1 500KV</t>
  </si>
  <si>
    <t>T104 SMTS-SYTS 2 500KV</t>
  </si>
  <si>
    <t>SMTS-SYTS 2 500KV</t>
  </si>
  <si>
    <t>TL-SMSYEX-SMSY104-0000059208</t>
  </si>
  <si>
    <t>TOWER T104 SMTS-SYTS 2 500KV</t>
  </si>
  <si>
    <t>T105 SMTS-SYTS 2 500KV</t>
  </si>
  <si>
    <t>TL-SMSYEX-SMSY105-0000059210</t>
  </si>
  <si>
    <t>TOWER T105 SMTS-SYTS 2 500KV</t>
  </si>
  <si>
    <t>T106 SMTS-SYTS 2 500KV</t>
  </si>
  <si>
    <t>TL-SMSYEX-SMSY106-0000119558</t>
  </si>
  <si>
    <t>TOWER T106 SMTS-SYTS 2 500KV</t>
  </si>
  <si>
    <t>T107 SMTS-SYTS 2 500KV</t>
  </si>
  <si>
    <t>TL-SMSYEX-SMSY107-0000119559</t>
  </si>
  <si>
    <t>TOWER T107 SMTS-SYTS 2 500KV</t>
  </si>
  <si>
    <t>T108 SMTS-SYTS 2 500KV</t>
  </si>
  <si>
    <t>TL-SMSYEX-SMSY108-0000119560</t>
  </si>
  <si>
    <t>TOWER T108 SMTS-SYTS 2 500KV</t>
  </si>
  <si>
    <t>T001 SVTS-HTS 1 220KV</t>
  </si>
  <si>
    <t>SVTS-HTS 1 220KV</t>
  </si>
  <si>
    <t>TL-SVHXEX-SVHX001-0000061403</t>
  </si>
  <si>
    <t>TOWER T001 SVTS-HTS  1 220KV</t>
  </si>
  <si>
    <t>T002 SVTS-HTS 1 220KV</t>
  </si>
  <si>
    <t>TL-SVHXEX-SVHX002-0000061404</t>
  </si>
  <si>
    <t>TOWER T002 SVTS-HTS  1 220KV</t>
  </si>
  <si>
    <t>T003 SVTS-HTS 1 220KV</t>
  </si>
  <si>
    <t>TL-SVHXEX-SVHX003-0000061405</t>
  </si>
  <si>
    <t>TOWER T003 SVTS-HTS  1 220KV</t>
  </si>
  <si>
    <t>T004 SVTS-HTS 1 220KV</t>
  </si>
  <si>
    <t>TL-SVHXEX-SVHX004-0000061406</t>
  </si>
  <si>
    <t>TOWER T004 SVTS-HTS  1 220KV</t>
  </si>
  <si>
    <t>T005 SVTS-HTS 1 220KV</t>
  </si>
  <si>
    <t>TL-SVHXEX-SVHX005-0000061407</t>
  </si>
  <si>
    <t>TOWER T005 SVTS-HTS  1 220KV</t>
  </si>
  <si>
    <t>T005ASVTS-HTS 1 220KV</t>
  </si>
  <si>
    <t>T005A</t>
  </si>
  <si>
    <t>TL-SVHXEX-SVHX005-0000119774</t>
  </si>
  <si>
    <t>TOWER T005ASVTS-HTS  1 220KV</t>
  </si>
  <si>
    <t>T006 SVTS-HTS 1 220KV</t>
  </si>
  <si>
    <t>TL-SVHXEX-SVHX006-0000061408</t>
  </si>
  <si>
    <t>TOWER T006 SVTS-HTS  1 220KV</t>
  </si>
  <si>
    <t>T007 SVTS-HTS 1 220KV</t>
  </si>
  <si>
    <t>TL-SVHXEX-SVHX007-0000061409</t>
  </si>
  <si>
    <t>TOWER T007 SVTS-HTS  1 220KV</t>
  </si>
  <si>
    <t>T008 SVTS-HTS 1 220KV</t>
  </si>
  <si>
    <t>TL-SVHXEX-SVHX008-0000061410</t>
  </si>
  <si>
    <t>TOWER T008 SVTS-HTS  1 220KV</t>
  </si>
  <si>
    <t>T009 SVTS-HTS 1 220KV</t>
  </si>
  <si>
    <t>TL-SVHXEX-SVHX009-0000061411</t>
  </si>
  <si>
    <t>TOWER T009 SVTS-HTS  1 220KV</t>
  </si>
  <si>
    <t>T010 SVTS-HTS 1 220KV</t>
  </si>
  <si>
    <t>TL-SVHXEX-SVHX010-0000061412</t>
  </si>
  <si>
    <t>TOWER T010 SVTS-HTS  1 220KV</t>
  </si>
  <si>
    <t>T011 SVTS-HTS 1 220KV</t>
  </si>
  <si>
    <t>TL-SVHXEX-SVHX011-0000061413</t>
  </si>
  <si>
    <t>TOWER T011 SVTS-HTS  1 220KV</t>
  </si>
  <si>
    <t>T012 SVTS-HTS 1 220KV</t>
  </si>
  <si>
    <t>TL-SVHXEX-SVHX012-0000061414</t>
  </si>
  <si>
    <t>TOWER T012 SVTS-HTS  1 220KV</t>
  </si>
  <si>
    <t>T013 SVTS-HTS 1 220KV</t>
  </si>
  <si>
    <t>TL-SVHXEX-SVHX013-0000061415</t>
  </si>
  <si>
    <t>TOWER T013 SVTS-HTS  1 220KV</t>
  </si>
  <si>
    <t>T014 SVTS-HTS 1 220KV</t>
  </si>
  <si>
    <t>TL-SVHXEX-SVHX014-0000061416</t>
  </si>
  <si>
    <t>TOWER T014 SVTS-HTS  1 220KV</t>
  </si>
  <si>
    <t>T015 SVTS-HTS 1 220KV</t>
  </si>
  <si>
    <t>TL-SVHXEX-SVHX015-0000061417</t>
  </si>
  <si>
    <t>TOWER T015 SVTS-HTS  1 220KV</t>
  </si>
  <si>
    <t>T016 SVTS-HTS 1 220KV</t>
  </si>
  <si>
    <t>TL-SVHXEX-SVHX016-0000061418</t>
  </si>
  <si>
    <t>TOWER T016 SVTS-HTS  1 220KV</t>
  </si>
  <si>
    <t>T017 SVTS-HTS 1 220KV</t>
  </si>
  <si>
    <t>TL-SVHXEX-SVHX017-0000061419</t>
  </si>
  <si>
    <t>TOWER T017 SVTS-HTS  1 220KV</t>
  </si>
  <si>
    <t>T018 SVTS-HTS 1 220KV</t>
  </si>
  <si>
    <t>TL-SVHXEX-SVHX018-0000061420</t>
  </si>
  <si>
    <t>TOWER T018 SVTS-HTS  1 220KV</t>
  </si>
  <si>
    <t>T019 SVTS-HTS 1 220KV</t>
  </si>
  <si>
    <t>TL-SVHXEX-SVHX019-0000061421</t>
  </si>
  <si>
    <t>TOWER T019 SVTS-HTS  1 220KV</t>
  </si>
  <si>
    <t>T020 SVTS-HTS 1 220KV</t>
  </si>
  <si>
    <t>TL-SVHXEX-SVHX020-0000061422</t>
  </si>
  <si>
    <t>TOWER T020 SVTS-HTS  1 220KV</t>
  </si>
  <si>
    <t>T021 SVTS-HTS 1 220KV</t>
  </si>
  <si>
    <t>TL-SVHXEX-SVHX021-0000061423</t>
  </si>
  <si>
    <t>TOWER T021 SVTS-HTS  1 220KV</t>
  </si>
  <si>
    <t>T022 SVTS-HTS 1 220KV</t>
  </si>
  <si>
    <t>TL-SVHXEX-SVHX022-0000061424</t>
  </si>
  <si>
    <t>TOWER T022 SVTS-HTS  1 220KV</t>
  </si>
  <si>
    <t>T023 SVTS-HTS 1 220KV</t>
  </si>
  <si>
    <t>TL-SVHXEX-SVHX023-0000061425</t>
  </si>
  <si>
    <t>TOWER T023 SVTS-HTS  1 220KV</t>
  </si>
  <si>
    <t>T024 SVTS-HTS 1 220KV</t>
  </si>
  <si>
    <t>TL-SVHXEX-SVHX024-0000061426</t>
  </si>
  <si>
    <t>TOWER T024 SVTS-HTS  1 220KV</t>
  </si>
  <si>
    <t>T025 SVTS-HTS 1 220KV</t>
  </si>
  <si>
    <t>TL-SVHXEX-SVHX025-0000061427</t>
  </si>
  <si>
    <t>TOWER T025 SVTS-HTS  1 220KV</t>
  </si>
  <si>
    <t>T026 SVTS-HTS 1 220KV</t>
  </si>
  <si>
    <t>TL-SVHXEX-SVHX026-0000061428</t>
  </si>
  <si>
    <t>TOWER T026 SVTS-HTS  1 220KV</t>
  </si>
  <si>
    <t>T027 SVTS-HTS 1 220KV</t>
  </si>
  <si>
    <t>TL-SVHXEX-SVHX027-0000061429</t>
  </si>
  <si>
    <t>TOWER T027 SVTS-HTS  1 220KV</t>
  </si>
  <si>
    <t>T028 SVTS-HTS 1 220KV</t>
  </si>
  <si>
    <t>TL-SVHXEX-SVHX028-0000061430</t>
  </si>
  <si>
    <t>TOWER T028 SVTS-HTS  1 220KV</t>
  </si>
  <si>
    <t>T029 SVTS-HTS 1 220KV</t>
  </si>
  <si>
    <t>TL-SVHXEX-SVHX029-0000061431</t>
  </si>
  <si>
    <t>TOWER T029 SVTS-HTS  1 220KV</t>
  </si>
  <si>
    <t>T030 SVTS-HTS 1 220KV</t>
  </si>
  <si>
    <t>TL-SVHXEX-SVHX030-0000061432</t>
  </si>
  <si>
    <t>TOWER T030 SVTS-HTS  1 220KV</t>
  </si>
  <si>
    <t>T031 SVTS-HTS 1 220KV</t>
  </si>
  <si>
    <t>TL-SVHXEX-SVHX031-0000061433</t>
  </si>
  <si>
    <t>TOWER T031 SVTS-HTS  1 220KV</t>
  </si>
  <si>
    <t>T123ASYTS-KTS  500KV</t>
  </si>
  <si>
    <t>T123A</t>
  </si>
  <si>
    <t>SYTS-KTS  500KV</t>
  </si>
  <si>
    <t>TL-SYKXEX-SYKX123-0000359387</t>
  </si>
  <si>
    <t>TOWER T123ASYTS-KTS    500KV</t>
  </si>
  <si>
    <t>T001 SYTS-MLTS 1 500KV</t>
  </si>
  <si>
    <t>SYTS-MLTS 1 500KV</t>
  </si>
  <si>
    <t>TL-SYMLEX-SYML001-0000119701</t>
  </si>
  <si>
    <t>TOWER T001 SYTS-MLTS 1 500KV</t>
  </si>
  <si>
    <t>T002 SYTS-MLTS 1 500KV</t>
  </si>
  <si>
    <t>TL-SYMLEX-SYML002-0000058173</t>
  </si>
  <si>
    <t>TOWER T002 SYTS-MLTS 1 500KV</t>
  </si>
  <si>
    <t>T003 SYTS-MLTS 1 500KV</t>
  </si>
  <si>
    <t>TL-SYMLEX-SYML003-0000058175</t>
  </si>
  <si>
    <t>TOWER T003 SYTS-MLTS 1 500KV</t>
  </si>
  <si>
    <t>T004 SYTS-MLTS 1 500KV</t>
  </si>
  <si>
    <t>TL-SYMLEX-SYML004-0000058177</t>
  </si>
  <si>
    <t>TOWER T004 SYTS-MLTS 1 500KV</t>
  </si>
  <si>
    <t>T005 SYTS-MLTS 1 500KV</t>
  </si>
  <si>
    <t>TL-SYMLEX-SYML005-0000058179</t>
  </si>
  <si>
    <t>TOWER T005 SYTS-MLTS 1 500KV</t>
  </si>
  <si>
    <t>T006 SYTS-MLTS 1 500KV</t>
  </si>
  <si>
    <t>TL-SYMLEX-SYML006-0000058181</t>
  </si>
  <si>
    <t>TOWER T006 SYTS-MLTS 1 500KV</t>
  </si>
  <si>
    <t>T007 SYTS-MLTS 1 500KV</t>
  </si>
  <si>
    <t>TL-SYMLEX-SYML007-0000058183</t>
  </si>
  <si>
    <t>TOWER T007 SYTS-MLTS 1 500KV</t>
  </si>
  <si>
    <t>T008 SYTS-MLTS 1 500KV</t>
  </si>
  <si>
    <t>TL-SYMLEX-SYML008-0000058185</t>
  </si>
  <si>
    <t>TOWER T008 SYTS-MLTS 1 500KV</t>
  </si>
  <si>
    <t>T009 SYTS-MLTS 1 500KV</t>
  </si>
  <si>
    <t>TL-SYMLEX-SYML009-0000058187</t>
  </si>
  <si>
    <t>TOWER T009 SYTS-MLTS 1 500KV</t>
  </si>
  <si>
    <t>T010 SYTS-MLTS 1 500KV</t>
  </si>
  <si>
    <t>TL-SYMLEX-SYML010-0000058189</t>
  </si>
  <si>
    <t>TOWER T010 SYTS-MLTS 1 500KV</t>
  </si>
  <si>
    <t>T011 SYTS-MLTS 1 500KV</t>
  </si>
  <si>
    <t>TL-SYMLEX-SYML011-0000058191</t>
  </si>
  <si>
    <t>TOWER T011 SYTS-MLTS 1 500KV</t>
  </si>
  <si>
    <t>T012 SYTS-MLTS 1 500KV</t>
  </si>
  <si>
    <t>TL-SYMLEX-SYML012-0000058193</t>
  </si>
  <si>
    <t>TOWER T012 SYTS-MLTS 1 500KV</t>
  </si>
  <si>
    <t>T013 SYTS-MLTS 1 500KV</t>
  </si>
  <si>
    <t>TL-SYMLEX-SYML013-0000058195</t>
  </si>
  <si>
    <t>TOWER T013 SYTS-MLTS 1 500KV</t>
  </si>
  <si>
    <t>T014 SYTS-MLTS 1 500KV</t>
  </si>
  <si>
    <t>TL-SYMLEX-SYML014-0000058197</t>
  </si>
  <si>
    <t>TOWER T014 SYTS-MLTS 1 500KV</t>
  </si>
  <si>
    <t>T015 SYTS-MLTS 1 500KV</t>
  </si>
  <si>
    <t>TL-SYMLEX-SYML015-0000058199</t>
  </si>
  <si>
    <t>TOWER T015 SYTS-MLTS 1 500KV</t>
  </si>
  <si>
    <t>T016 SYTS-MLTS 1 500KV</t>
  </si>
  <si>
    <t>TL-SYMLEX-SYML016-0000058201</t>
  </si>
  <si>
    <t>TOWER T016 SYTS-MLTS 1 500KV</t>
  </si>
  <si>
    <t>T017 SYTS-MLTS 1 500KV</t>
  </si>
  <si>
    <t>TL-SYMLEX-SYML017-0000058203</t>
  </si>
  <si>
    <t>TOWER T017 SYTS-MLTS 1 500KV</t>
  </si>
  <si>
    <t>T018 SYTS-MLTS 1 500KV</t>
  </si>
  <si>
    <t>TL-SYMLEX-SYML018-0000058205</t>
  </si>
  <si>
    <t>TOWER T018 SYTS-MLTS 1 500KV</t>
  </si>
  <si>
    <t>T019 SYTS-MLTS 1 500KV</t>
  </si>
  <si>
    <t>TL-SYMLEX-SYML019-0000058207</t>
  </si>
  <si>
    <t>TOWER T019 SYTS-MLTS 1 500KV</t>
  </si>
  <si>
    <t>T020 SYTS-MLTS 1 500KV</t>
  </si>
  <si>
    <t>TL-SYMLEX-SYML020-0000058209</t>
  </si>
  <si>
    <t>TOWER T020 SYTS-MLTS 1 500KV</t>
  </si>
  <si>
    <t>T021 SYTS-MLTS 1 500KV</t>
  </si>
  <si>
    <t>TL-SYMLEX-SYML021-0000058211</t>
  </si>
  <si>
    <t>TOWER T021 SYTS-MLTS 1 500KV</t>
  </si>
  <si>
    <t>T022 SYTS-MLTS 1 500KV</t>
  </si>
  <si>
    <t>TL-SYMLEX-SYML022-0000058213</t>
  </si>
  <si>
    <t>TOWER T022 SYTS-MLTS 1 500KV</t>
  </si>
  <si>
    <t>T023 SYTS-MLTS 1 500KV</t>
  </si>
  <si>
    <t>TL-SYMLEX-SYML023-0000058215</t>
  </si>
  <si>
    <t>TOWER T023 SYTS-MLTS 1 500KV</t>
  </si>
  <si>
    <t>T024 SYTS-MLTS 1 500KV</t>
  </si>
  <si>
    <t>TL-SYMLEX-SYML024-0000058217</t>
  </si>
  <si>
    <t>TOWER T024 SYTS-MLTS 1 500KV</t>
  </si>
  <si>
    <t>T025 SYTS-MLTS 1 500KV</t>
  </si>
  <si>
    <t>TL-SYMLEX-SYML025-0000058219</t>
  </si>
  <si>
    <t>TOWER T025 SYTS-MLTS 1 500KV</t>
  </si>
  <si>
    <t>T026 SYTS-MLTS 1 500KV</t>
  </si>
  <si>
    <t>TL-SYMLEX-SYML026-0000058221</t>
  </si>
  <si>
    <t>TOWER T026 SYTS-MLTS 1 500KV</t>
  </si>
  <si>
    <t>T027 SYTS-MLTS 1 500KV</t>
  </si>
  <si>
    <t>TL-SYMLEX-SYML027-0000058223</t>
  </si>
  <si>
    <t>TOWER T027 SYTS-MLTS 1 500KV</t>
  </si>
  <si>
    <t>T028 SYTS-MLTS 1 500KV</t>
  </si>
  <si>
    <t>TL-SYMLEX-SYML028-0000058225</t>
  </si>
  <si>
    <t>TOWER T028 SYTS-MLTS 1 500KV</t>
  </si>
  <si>
    <t>T029 SYTS-MLTS 1 500KV</t>
  </si>
  <si>
    <t>TL-SYMLEX-SYML029-0000058227</t>
  </si>
  <si>
    <t>TOWER T029 SYTS-MLTS 1 500KV</t>
  </si>
  <si>
    <t>T030 SYTS-MLTS 1 500KV</t>
  </si>
  <si>
    <t>TL-SYMLEX-SYML030-0000058229</t>
  </si>
  <si>
    <t>TOWER T030 SYTS-MLTS 1 500KV</t>
  </si>
  <si>
    <t>T038 SYTS-MLTS 1 500KV</t>
  </si>
  <si>
    <t>TL-SYMLEX-SYML038-0000058245</t>
  </si>
  <si>
    <t>TOWER T038 SYTS-MLTS 1 500KV</t>
  </si>
  <si>
    <t>T043 SYTS-MLTS 1 500KV</t>
  </si>
  <si>
    <t>TL-SYMLEX-SYML043-0000058255</t>
  </si>
  <si>
    <t>TOWER T043 SYTS-MLTS 1 500KV</t>
  </si>
  <si>
    <t>T044 SYTS-MLTS 1 500KV</t>
  </si>
  <si>
    <t>TL-SYMLEX-SYML044-0000058257</t>
  </si>
  <si>
    <t>TOWER T044 SYTS-MLTS 1 500KV</t>
  </si>
  <si>
    <t>T045 SYTS-MLTS 1 500KV</t>
  </si>
  <si>
    <t>TL-SYMLEX-SYML045-0000058259</t>
  </si>
  <si>
    <t>TOWER T045 SYTS-MLTS 1 500KV</t>
  </si>
  <si>
    <t>T046 SYTS-MLTS 1 500KV</t>
  </si>
  <si>
    <t>TL-SYMLEX-SYML046-0000058261</t>
  </si>
  <si>
    <t>TOWER T046 SYTS-MLTS 1 500KV</t>
  </si>
  <si>
    <t>T047 SYTS-MLTS 1 500KV</t>
  </si>
  <si>
    <t>TL-SYMLEX-SYML047-0000058263</t>
  </si>
  <si>
    <t>TOWER T047 SYTS-MLTS 1 500KV</t>
  </si>
  <si>
    <t>T048 SYTS-MLTS 1 500KV</t>
  </si>
  <si>
    <t>TL-SYMLEX-SYML048-0000058265</t>
  </si>
  <si>
    <t>TOWER T048 SYTS-MLTS 1 500KV</t>
  </si>
  <si>
    <t>T049 SYTS-MLTS 1 500KV</t>
  </si>
  <si>
    <t>TL-SYMLEX-SYML049-0000058267</t>
  </si>
  <si>
    <t>TOWER T049 SYTS-MLTS 1 500KV</t>
  </si>
  <si>
    <t>T050 SYTS-MLTS 1 500KV</t>
  </si>
  <si>
    <t>TL-SYMLEX-SYML050-0000058269</t>
  </si>
  <si>
    <t>TOWER T050 SYTS-MLTS 1 500KV</t>
  </si>
  <si>
    <t>T051 SYTS-MLTS 1 500KV</t>
  </si>
  <si>
    <t>TL-SYMLEX-SYML051-0000058271</t>
  </si>
  <si>
    <t>TOWER T051 SYTS-MLTS 1 500KV</t>
  </si>
  <si>
    <t>T052 SYTS-MLTS 1 500KV</t>
  </si>
  <si>
    <t>TL-SYMLEX-SYML052-0000058273</t>
  </si>
  <si>
    <t>TOWER T052 SYTS-MLTS 1 500KV</t>
  </si>
  <si>
    <t>T059 SYTS-MLTS 1 500KV</t>
  </si>
  <si>
    <t>TL-SYMLEX-SYML059-0000058287</t>
  </si>
  <si>
    <t>TOWER T059 SYTS-MLTS 1 500KV</t>
  </si>
  <si>
    <t>T060 SYTS-MLTS 1 500KV</t>
  </si>
  <si>
    <t>TL-SYMLEX-SYML060-0000058289</t>
  </si>
  <si>
    <t>TOWER T060 SYTS-MLTS 1 500KV</t>
  </si>
  <si>
    <t>T062 SYTS-MLTS 1 500KV</t>
  </si>
  <si>
    <t>TL-SYMLEX-SYML062-0000058293</t>
  </si>
  <si>
    <t>TOWER T062 SYTS-MLTS 1 500KV</t>
  </si>
  <si>
    <t>T100 SYTS-MLTS 1 500KV</t>
  </si>
  <si>
    <t>TL-SYMLEX-SYML100-0000058369</t>
  </si>
  <si>
    <t>TOWER T100 SYTS-MLTS 1 500KV</t>
  </si>
  <si>
    <t>T101 SYTS-MLTS 1 500KV</t>
  </si>
  <si>
    <t>TL-SYMLEX-SYML101-0000058371</t>
  </si>
  <si>
    <t>TOWER T101 SYTS-MLTS 1 500KV</t>
  </si>
  <si>
    <t>T102 SYTS-MLTS 1 500KV</t>
  </si>
  <si>
    <t>TL-SYMLEX-SYML102-0000058373</t>
  </si>
  <si>
    <t>TOWER T102 SYTS-MLTS 1 500KV</t>
  </si>
  <si>
    <t>T103 SYTS-MLTS 1 500KV</t>
  </si>
  <si>
    <t>TL-SYMLEX-SYML103-0000058375</t>
  </si>
  <si>
    <t>TOWER T103 SYTS-MLTS 1 500KV</t>
  </si>
  <si>
    <t>T104 SYTS-MLTS 1 500KV</t>
  </si>
  <si>
    <t>TL-SYMLEX-SYML104-0000058377</t>
  </si>
  <si>
    <t>TOWER T104 SYTS-MLTS 1 500KV</t>
  </si>
  <si>
    <t>T105 SYTS-MLTS 1 500KV</t>
  </si>
  <si>
    <t>TL-SYMLEX-SYML105-0000058379</t>
  </si>
  <si>
    <t>TOWER T105 SYTS-MLTS 1 500KV</t>
  </si>
  <si>
    <t>T106 SYTS-MLTS 1 500KV</t>
  </si>
  <si>
    <t>TL-SYMLEX-SYML106-0000058381</t>
  </si>
  <si>
    <t>TOWER T106 SYTS-MLTS 1 500KV</t>
  </si>
  <si>
    <t>T107 SYTS-MLTS 1 500KV</t>
  </si>
  <si>
    <t>TL-SYMLEX-SYML107-0000058383</t>
  </si>
  <si>
    <t>TOWER T107 SYTS-MLTS 1 500KV</t>
  </si>
  <si>
    <t>T108 SYTS-MLTS 1 500KV</t>
  </si>
  <si>
    <t>TL-SYMLEX-SYML108-0000058385</t>
  </si>
  <si>
    <t>TOWER T108 SYTS-MLTS 1 500KV</t>
  </si>
  <si>
    <t>T109 SYTS-MLTS 1 500KV</t>
  </si>
  <si>
    <t>TL-SYMLEX-SYML109-0000058387</t>
  </si>
  <si>
    <t>TOWER T109 SYTS-MLTS 1 500KV</t>
  </si>
  <si>
    <t>T110 SYTS-MLTS 1 500KV</t>
  </si>
  <si>
    <t>TL-SYMLEX-SYML110-0000058389</t>
  </si>
  <si>
    <t>TOWER T110 SYTS-MLTS 1 500KV</t>
  </si>
  <si>
    <t>T111 SYTS-MLTS 1 500KV</t>
  </si>
  <si>
    <t>TL-SYMLEX-SYML111-0000058391</t>
  </si>
  <si>
    <t>TOWER T111 SYTS-MLTS 1 500KV</t>
  </si>
  <si>
    <t>T112 SYTS-MLTS 1 500KV</t>
  </si>
  <si>
    <t>TL-SYMLEX-SYML112-0000058393</t>
  </si>
  <si>
    <t>TOWER T112 SYTS-MLTS 1 500KV</t>
  </si>
  <si>
    <t>T127 SYTS-MLTS 1 500KV</t>
  </si>
  <si>
    <t>TL-SYMLEX-SYML127-0000058423</t>
  </si>
  <si>
    <t>TOWER T127 SYTS-MLTS 1 500KV</t>
  </si>
  <si>
    <t>T128 SYTS-MLTS 1 500KV</t>
  </si>
  <si>
    <t>TL-SYMLEX-SYML128-0000058425</t>
  </si>
  <si>
    <t>TOWER T128 SYTS-MLTS 1 500KV</t>
  </si>
  <si>
    <t>T129 SYTS-MLTS 1 500KV</t>
  </si>
  <si>
    <t>TL-SYMLEX-SYML129-0000058427</t>
  </si>
  <si>
    <t>TOWER T129 SYTS-MLTS 1 500KV</t>
  </si>
  <si>
    <t>T130 SYTS-MLTS 1 500KV</t>
  </si>
  <si>
    <t>TL-SYMLEX-SYML130-0000058429</t>
  </si>
  <si>
    <t>TOWER T130 SYTS-MLTS 1 500KV</t>
  </si>
  <si>
    <t>T131 SYTS-MLTS 1 500KV</t>
  </si>
  <si>
    <t>TL-SYMLEX-SYML131-0000058431</t>
  </si>
  <si>
    <t>TOWER T131 SYTS-MLTS 1 500KV</t>
  </si>
  <si>
    <t>T132 SYTS-MLTS 1 500KV</t>
  </si>
  <si>
    <t>TL-SYMLEX-SYML132-0000058433</t>
  </si>
  <si>
    <t>TOWER T132 SYTS-MLTS 1 500KV</t>
  </si>
  <si>
    <t>T133 SYTS-MLTS 1 500KV</t>
  </si>
  <si>
    <t>TL-SYMLEX-SYML133-0000058435</t>
  </si>
  <si>
    <t>TOWER T133 SYTS-MLTS 1 500KV</t>
  </si>
  <si>
    <t>T134 SYTS-MLTS 1 500KV</t>
  </si>
  <si>
    <t>TL-SYMLEX-SYML134-0000058437</t>
  </si>
  <si>
    <t>TOWER T134 SYTS-MLTS 1 500KV</t>
  </si>
  <si>
    <t>T135 SYTS-MLTS 1 500KV</t>
  </si>
  <si>
    <t>TL-SYMLEX-SYML135-0000058440</t>
  </si>
  <si>
    <t>TOWER T135 SYTS-MLTS 1 500KV</t>
  </si>
  <si>
    <t>T136 SYTS-MLTS 1 500KV</t>
  </si>
  <si>
    <t>TL-SYMLEX-SYML136-0000058442</t>
  </si>
  <si>
    <t>TOWER T136 SYTS-MLTS 1 500KV</t>
  </si>
  <si>
    <t>T137 SYTS-MLTS 1 500KV</t>
  </si>
  <si>
    <t>TL-SYMLEX-SYML137-0000058444</t>
  </si>
  <si>
    <t>TOWER T137 SYTS-MLTS 1 500KV</t>
  </si>
  <si>
    <t>T138 SYTS-MLTS 1 500KV</t>
  </si>
  <si>
    <t>TL-SYMLEX-SYML138-0000058446</t>
  </si>
  <si>
    <t>TOWER T138 SYTS-MLTS 1 500KV</t>
  </si>
  <si>
    <t>T153 SYTS-MLTS 1 500KV</t>
  </si>
  <si>
    <t>TL-SYMLEX-SYML153-0000058476</t>
  </si>
  <si>
    <t>TOWER T153 SYTS-MLTS 1 500KV</t>
  </si>
  <si>
    <t>T154 SYTS-MLTS 1 500KV</t>
  </si>
  <si>
    <t>TL-SYMLEX-SYML154-0000058478</t>
  </si>
  <si>
    <t>TOWER T154 SYTS-MLTS 1 500KV</t>
  </si>
  <si>
    <t>T155 SYTS-MLTS 1 500KV</t>
  </si>
  <si>
    <t>TL-SYMLEX-SYML155-0000058480</t>
  </si>
  <si>
    <t>TOWER T155 SYTS-MLTS 1 500KV</t>
  </si>
  <si>
    <t>T156 SYTS-MLTS 1 500KV</t>
  </si>
  <si>
    <t>TL-SYMLEX-SYML156-0000058482</t>
  </si>
  <si>
    <t>TOWER T156 SYTS-MLTS 1 500KV</t>
  </si>
  <si>
    <t>T157 SYTS-MLTS 1 500KV</t>
  </si>
  <si>
    <t>TL-SYMLEX-SYML157-0000058484</t>
  </si>
  <si>
    <t>TOWER T157 SYTS-MLTS 1 500KV</t>
  </si>
  <si>
    <t>T001 SYTS-MLTS 2 500KV</t>
  </si>
  <si>
    <t>SYTS-MLTS 2 500KV</t>
  </si>
  <si>
    <t>TL-SYMLEX-SYML001-0000119698</t>
  </si>
  <si>
    <t>TOWER T001 SYTS-MLTS 2 500KV</t>
  </si>
  <si>
    <t>T002 SYTS-MLTS 2 500KV</t>
  </si>
  <si>
    <t>TL-SYMLEX-SYML002-0000058486</t>
  </si>
  <si>
    <t>TOWER T002 SYTS-MLTS 2 500KV</t>
  </si>
  <si>
    <t>T003 SYTS-MLTS 2 500KV</t>
  </si>
  <si>
    <t>TL-SYMLEX-SYML003-0000058488</t>
  </si>
  <si>
    <t>TOWER T003 SYTS-MLTS 2 500KV</t>
  </si>
  <si>
    <t>T004 SYTS-MLTS 2 500KV</t>
  </si>
  <si>
    <t>TL-SYMLEX-SYML004-0000058490</t>
  </si>
  <si>
    <t>TOWER T004 SYTS-MLTS 2 500KV</t>
  </si>
  <si>
    <t>T005 SYTS-MLTS 2 500KV</t>
  </si>
  <si>
    <t>TL-SYMLEX-SYML005-0000058492</t>
  </si>
  <si>
    <t>TOWER T005 SYTS-MLTS 2 500KV</t>
  </si>
  <si>
    <t>T006 SYTS-MLTS 2 500KV</t>
  </si>
  <si>
    <t>TL-SYMLEX-SYML006-0000058494</t>
  </si>
  <si>
    <t>TOWER T006 SYTS-MLTS 2 500KV</t>
  </si>
  <si>
    <t>T007 SYTS-MLTS 2 500KV</t>
  </si>
  <si>
    <t>TL-SYMLEX-SYML007-0000058496</t>
  </si>
  <si>
    <t>TOWER T007 SYTS-MLTS 2 500KV</t>
  </si>
  <si>
    <t>T008 SYTS-MLTS 2 500KV</t>
  </si>
  <si>
    <t>TL-SYMLEX-SYML008-0000058498</t>
  </si>
  <si>
    <t>TOWER T008 SYTS-MLTS 2 500KV</t>
  </si>
  <si>
    <t>T009 SYTS-MLTS 2 500KV</t>
  </si>
  <si>
    <t>TL-SYMLEX-SYML009-0000058500</t>
  </si>
  <si>
    <t>TOWER T009 SYTS-MLTS 2 500KV</t>
  </si>
  <si>
    <t>T010 SYTS-MLTS 2 500KV</t>
  </si>
  <si>
    <t>TL-SYMLEX-SYML010-0000058502</t>
  </si>
  <si>
    <t>TOWER T010 SYTS-MLTS 2 500KV</t>
  </si>
  <si>
    <t>T011 SYTS-MLTS 2 500KV</t>
  </si>
  <si>
    <t>TL-SYMLEX-SYML011-0000058504</t>
  </si>
  <si>
    <t>TOWER T011 SYTS-MLTS 2 500KV</t>
  </si>
  <si>
    <t>T012 SYTS-MLTS 2 500KV</t>
  </si>
  <si>
    <t>TL-SYMLEX-SYML012-0000058506</t>
  </si>
  <si>
    <t>TOWER T012 SYTS-MLTS 2 500KV</t>
  </si>
  <si>
    <t>T013 SYTS-MLTS 2 500KV</t>
  </si>
  <si>
    <t>TL-SYMLEX-SYML013-0000058508</t>
  </si>
  <si>
    <t>TOWER T013 SYTS-MLTS 2 500KV</t>
  </si>
  <si>
    <t>T014 SYTS-MLTS 2 500KV</t>
  </si>
  <si>
    <t>TL-SYMLEX-SYML014-0000058510</t>
  </si>
  <si>
    <t>TOWER T014 SYTS-MLTS 2 500KV</t>
  </si>
  <si>
    <t>T015 SYTS-MLTS 2 500KV</t>
  </si>
  <si>
    <t>TL-SYMLEX-SYML015-0000058512</t>
  </si>
  <si>
    <t>TOWER T015 SYTS-MLTS 2 500KV</t>
  </si>
  <si>
    <t>T016 SYTS-MLTS 2 500KV</t>
  </si>
  <si>
    <t>TL-SYMLEX-SYML016-0000058514</t>
  </si>
  <si>
    <t>TOWER T016 SYTS-MLTS 2 500KV</t>
  </si>
  <si>
    <t>T017 SYTS-MLTS 2 500KV</t>
  </si>
  <si>
    <t>TL-SYMLEX-SYML017-0000058516</t>
  </si>
  <si>
    <t>TOWER T017 SYTS-MLTS 2 500KV</t>
  </si>
  <si>
    <t>T018 SYTS-MLTS 2 500KV</t>
  </si>
  <si>
    <t>TL-SYMLEX-SYML018-0000058518</t>
  </si>
  <si>
    <t>TOWER T018 SYTS-MLTS 2 500KV</t>
  </si>
  <si>
    <t>T019 SYTS-MLTS 2 500KV</t>
  </si>
  <si>
    <t>TL-SYMLEX-SYML019-0000058520</t>
  </si>
  <si>
    <t>TOWER T019 SYTS-MLTS 2 500KV</t>
  </si>
  <si>
    <t>T020 SYTS-MLTS 2 500KV</t>
  </si>
  <si>
    <t>TL-SYMLEX-SYML020-0000058522</t>
  </si>
  <si>
    <t>TOWER T020 SYTS-MLTS 2 500KV</t>
  </si>
  <si>
    <t>T021 SYTS-MLTS 2 500KV</t>
  </si>
  <si>
    <t>TL-SYMLEX-SYML021-0000058524</t>
  </si>
  <si>
    <t>TOWER T021 SYTS-MLTS 2 500KV</t>
  </si>
  <si>
    <t>T022 SYTS-MLTS 2 500KV</t>
  </si>
  <si>
    <t>TL-SYMLEX-SYML022-0000058526</t>
  </si>
  <si>
    <t>TOWER T022 SYTS-MLTS 2 500KV</t>
  </si>
  <si>
    <t>T023 SYTS-MLTS 2 500KV</t>
  </si>
  <si>
    <t>TL-SYMLEX-SYML023-0000058528</t>
  </si>
  <si>
    <t>TOWER T023 SYTS-MLTS 2 500KV</t>
  </si>
  <si>
    <t>T024 SYTS-MLTS 2 500KV</t>
  </si>
  <si>
    <t>TL-SYMLEX-SYML024-0000058530</t>
  </si>
  <si>
    <t>TOWER T024 SYTS-MLTS 2 500KV</t>
  </si>
  <si>
    <t>T025 SYTS-MLTS 2 500KV</t>
  </si>
  <si>
    <t>TL-SYMLEX-SYML025-0000058532</t>
  </si>
  <si>
    <t>TOWER T025 SYTS-MLTS 2 500KV</t>
  </si>
  <si>
    <t>T026 SYTS-MLTS 2 500KV</t>
  </si>
  <si>
    <t>TL-SYMLEX-SYML026-0000058534</t>
  </si>
  <si>
    <t>TOWER T026 SYTS-MLTS 2 500KV</t>
  </si>
  <si>
    <t>T027 SYTS-MLTS 2 500KV</t>
  </si>
  <si>
    <t>TL-SYMLEX-SYML027-0000058536</t>
  </si>
  <si>
    <t>TOWER T027 SYTS-MLTS 2 500KV</t>
  </si>
  <si>
    <t>T028 SYTS-MLTS 2 500KV</t>
  </si>
  <si>
    <t>TL-SYMLEX-SYML028-0000058538</t>
  </si>
  <si>
    <t>TOWER T028 SYTS-MLTS 2 500KV</t>
  </si>
  <si>
    <t>T029 SYTS-MLTS 2 500KV</t>
  </si>
  <si>
    <t>TL-SYMLEX-SYML029-0000058540</t>
  </si>
  <si>
    <t>TOWER T029 SYTS-MLTS 2 500KV</t>
  </si>
  <si>
    <t>T030 SYTS-MLTS 2 500KV</t>
  </si>
  <si>
    <t>TL-SYMLEX-SYML030-0000058542</t>
  </si>
  <si>
    <t>TOWER T030 SYTS-MLTS 2 500KV</t>
  </si>
  <si>
    <t>T043 SYTS-MLTS 2 500KV</t>
  </si>
  <si>
    <t>TL-SYMLEX-SYML043-0000058568</t>
  </si>
  <si>
    <t>TOWER T043 SYTS-MLTS 2 500KV</t>
  </si>
  <si>
    <t>T044 SYTS-MLTS 2 500KV</t>
  </si>
  <si>
    <t>TL-SYMLEX-SYML044-0000058570</t>
  </si>
  <si>
    <t>TOWER T044 SYTS-MLTS 2 500KV</t>
  </si>
  <si>
    <t>T045 SYTS-MLTS 2 500KV</t>
  </si>
  <si>
    <t>TL-SYMLEX-SYML045-0000058572</t>
  </si>
  <si>
    <t>TOWER T045 SYTS-MLTS 2 500KV</t>
  </si>
  <si>
    <t>T046 SYTS-MLTS 2 500KV</t>
  </si>
  <si>
    <t>TL-SYMLEX-SYML046-0000058574</t>
  </si>
  <si>
    <t>TOWER T046 SYTS-MLTS 2 500KV</t>
  </si>
  <si>
    <t>T047 SYTS-MLTS 2 500KV</t>
  </si>
  <si>
    <t>TL-SYMLEX-SYML047-0000058576</t>
  </si>
  <si>
    <t>TOWER T047 SYTS-MLTS 2 500KV</t>
  </si>
  <si>
    <t>T048 SYTS-MLTS 2 500KV</t>
  </si>
  <si>
    <t>TL-SYMLEX-SYML048-0000058578</t>
  </si>
  <si>
    <t>TOWER T048 SYTS-MLTS 2 500KV</t>
  </si>
  <si>
    <t>T049 SYTS-MLTS 2 500KV</t>
  </si>
  <si>
    <t>TL-SYMLEX-SYML049-0000058580</t>
  </si>
  <si>
    <t>TOWER T049 SYTS-MLTS 2 500KV</t>
  </si>
  <si>
    <t>T050 SYTS-MLTS 2 500KV</t>
  </si>
  <si>
    <t>TL-SYMLEX-SYML050-0000058582</t>
  </si>
  <si>
    <t>TOWER T050 SYTS-MLTS 2 500KV</t>
  </si>
  <si>
    <t>T051 SYTS-MLTS 2 500KV</t>
  </si>
  <si>
    <t>TL-SYMLEX-SYML051-0000058584</t>
  </si>
  <si>
    <t>TOWER T051 SYTS-MLTS 2 500KV</t>
  </si>
  <si>
    <t>T052 SYTS-MLTS 2 500KV</t>
  </si>
  <si>
    <t>TL-SYMLEX-SYML052-0000058586</t>
  </si>
  <si>
    <t>TOWER T052 SYTS-MLTS 2 500KV</t>
  </si>
  <si>
    <t>T059 SYTS-MLTS 2 500KV</t>
  </si>
  <si>
    <t>TL-SYMLEX-SYML059-0000058600</t>
  </si>
  <si>
    <t>TOWER T059 SYTS-MLTS 2 500KV</t>
  </si>
  <si>
    <t>T060 SYTS-MLTS 2 500KV</t>
  </si>
  <si>
    <t>TL-SYMLEX-SYML060-0000058602</t>
  </si>
  <si>
    <t>TOWER T060 SYTS-MLTS 2 500KV</t>
  </si>
  <si>
    <t>T061 SYTS-MLTS 2 500KV</t>
  </si>
  <si>
    <t>TL-SYMLEX-SYML061-0000058604</t>
  </si>
  <si>
    <t>TOWER T061 SYTS-MLTS 2 500KV</t>
  </si>
  <si>
    <t>T062 SYTS-MLTS 2 500KV</t>
  </si>
  <si>
    <t>TL-SYMLEX-SYML062-0000058606</t>
  </si>
  <si>
    <t>TOWER T062 SYTS-MLTS 2 500KV</t>
  </si>
  <si>
    <t>T063 SYTS-MLTS 2 500KV</t>
  </si>
  <si>
    <t>TL-SYMLEX-SYML063-0000058608</t>
  </si>
  <si>
    <t>TOWER T063 SYTS-MLTS 2 500KV</t>
  </si>
  <si>
    <t>T064 SYTS-MLTS 2 500KV</t>
  </si>
  <si>
    <t>TL-SYMLEX-SYML064-0000058610</t>
  </si>
  <si>
    <t>TOWER T064 SYTS-MLTS 2 500KV</t>
  </si>
  <si>
    <t>T100 SYTS-MLTS 2 500KV</t>
  </si>
  <si>
    <t>TL-SYMLEX-SYML100-0000058682</t>
  </si>
  <si>
    <t>TOWER T100 SYTS-MLTS 2 500KV</t>
  </si>
  <si>
    <t>T101 SYTS-MLTS 2 500KV</t>
  </si>
  <si>
    <t>TL-SYMLEX-SYML101-0000058684</t>
  </si>
  <si>
    <t>TOWER T101 SYTS-MLTS 2 500KV</t>
  </si>
  <si>
    <t>T102 SYTS-MLTS 2 500KV</t>
  </si>
  <si>
    <t>TL-SYMLEX-SYML102-0000058686</t>
  </si>
  <si>
    <t>TOWER T102 SYTS-MLTS 2 500KV</t>
  </si>
  <si>
    <t>T103 SYTS-MLTS 2 500KV</t>
  </si>
  <si>
    <t>TL-SYMLEX-SYML103-0000058688</t>
  </si>
  <si>
    <t>TOWER T103 SYTS-MLTS 2 500KV</t>
  </si>
  <si>
    <t>T104 SYTS-MLTS 2 500KV</t>
  </si>
  <si>
    <t>TL-SYMLEX-SYML104-0000058690</t>
  </si>
  <si>
    <t>TOWER T104 SYTS-MLTS 2 500KV</t>
  </si>
  <si>
    <t>T105 SYTS-MLTS 2 500KV</t>
  </si>
  <si>
    <t>TL-SYMLEX-SYML105-0000058692</t>
  </si>
  <si>
    <t>TOWER T105 SYTS-MLTS 2 500KV</t>
  </si>
  <si>
    <t>T106 SYTS-MLTS 2 500KV</t>
  </si>
  <si>
    <t>TL-SYMLEX-SYML106-0000058694</t>
  </si>
  <si>
    <t>TOWER T106 SYTS-MLTS 2 500KV</t>
  </si>
  <si>
    <t>T107 SYTS-MLTS 2 500KV</t>
  </si>
  <si>
    <t>TL-SYMLEX-SYML107-0000058696</t>
  </si>
  <si>
    <t>TOWER T107 SYTS-MLTS 2 500KV</t>
  </si>
  <si>
    <t>T108 SYTS-MLTS 2 500KV</t>
  </si>
  <si>
    <t>TL-SYMLEX-SYML108-0000058698</t>
  </si>
  <si>
    <t>TOWER T108 SYTS-MLTS 2 500KV</t>
  </si>
  <si>
    <t>T109 SYTS-MLTS 2 500KV</t>
  </si>
  <si>
    <t>TL-SYMLEX-SYML109-0000058700</t>
  </si>
  <si>
    <t>TOWER T109 SYTS-MLTS 2 500KV</t>
  </si>
  <si>
    <t>T110 SYTS-MLTS 2 500KV</t>
  </si>
  <si>
    <t>TL-SYMLEX-SYML110-0000058702</t>
  </si>
  <si>
    <t>TOWER T110 SYTS-MLTS 2 500KV</t>
  </si>
  <si>
    <t>T111 SYTS-MLTS 2 500KV</t>
  </si>
  <si>
    <t>TL-SYMLEX-SYML111-0000058704</t>
  </si>
  <si>
    <t>TOWER T111 SYTS-MLTS 2 500KV</t>
  </si>
  <si>
    <t>T112 SYTS-MLTS 2 500KV</t>
  </si>
  <si>
    <t>TL-SYMLEX-SYML112-0000058706</t>
  </si>
  <si>
    <t>TOWER T112 SYTS-MLTS 2 500KV</t>
  </si>
  <si>
    <t>T127 SYTS-MLTS 2 500KV</t>
  </si>
  <si>
    <t>TL-SYMLEX-SYML127-0000058736</t>
  </si>
  <si>
    <t>TOWER T127 SYTS-MLTS 2 500KV</t>
  </si>
  <si>
    <t>T128 SYTS-MLTS 2 500KV</t>
  </si>
  <si>
    <t>TL-SYMLEX-SYML128-0000058738</t>
  </si>
  <si>
    <t>TOWER T128 SYTS-MLTS 2 500KV</t>
  </si>
  <si>
    <t>T129 SYTS-MLTS 2 500KV</t>
  </si>
  <si>
    <t>TL-SYMLEX-SYML129-0000058740</t>
  </si>
  <si>
    <t>TOWER T129 SYTS-MLTS 2 500KV</t>
  </si>
  <si>
    <t>T130 SYTS-MLTS 2 500KV</t>
  </si>
  <si>
    <t>TL-SYMLEX-SYML130-0000058742</t>
  </si>
  <si>
    <t>TOWER T130 SYTS-MLTS 2 500KV</t>
  </si>
  <si>
    <t>T131 SYTS-MLTS 2 500KV</t>
  </si>
  <si>
    <t>TL-SYMLEX-SYML131-0000058744</t>
  </si>
  <si>
    <t>TOWER T131 SYTS-MLTS 2 500KV</t>
  </si>
  <si>
    <t>T132 SYTS-MLTS 2 500KV</t>
  </si>
  <si>
    <t>TL-SYMLEX-SYML132-0000058746</t>
  </si>
  <si>
    <t>TOWER T132 SYTS-MLTS 2 500KV</t>
  </si>
  <si>
    <t>T133 SYTS-MLTS 2 500KV</t>
  </si>
  <si>
    <t>TL-SYMLEX-SYML133-0000058748</t>
  </si>
  <si>
    <t>TOWER T133 SYTS-MLTS 2 500KV</t>
  </si>
  <si>
    <t>T134 SYTS-MLTS 2 500KV</t>
  </si>
  <si>
    <t>TL-SYMLEX-SYML134-0000058750</t>
  </si>
  <si>
    <t>TOWER T134 SYTS-MLTS 2 500KV</t>
  </si>
  <si>
    <t>T135 SYTS-MLTS 2 500KV</t>
  </si>
  <si>
    <t>TL-SYMLEX-SYML135-0000058752</t>
  </si>
  <si>
    <t>TOWER T135 SYTS-MLTS 2 500KV</t>
  </si>
  <si>
    <t>T136 SYTS-MLTS 2 500KV</t>
  </si>
  <si>
    <t>TL-SYMLEX-SYML136-0000058754</t>
  </si>
  <si>
    <t>TOWER T136 SYTS-MLTS 2 500KV</t>
  </si>
  <si>
    <t>T137 SYTS-MLTS 2 500KV</t>
  </si>
  <si>
    <t>TL-SYMLEX-SYML137-0000058756</t>
  </si>
  <si>
    <t>TOWER T137 SYTS-MLTS 2 500KV</t>
  </si>
  <si>
    <t>T138 SYTS-MLTS 2 500KV</t>
  </si>
  <si>
    <t>TL-SYMLEX-SYML138-0000058758</t>
  </si>
  <si>
    <t>TOWER T138 SYTS-MLTS 2 500KV</t>
  </si>
  <si>
    <t>T153 SYTS-MLTS 2 500KV</t>
  </si>
  <si>
    <t>TL-SYMLEX-SYML153-0000058788</t>
  </si>
  <si>
    <t>TOWER T153 SYTS-MLTS 2 500KV</t>
  </si>
  <si>
    <t>T154 SYTS-MLTS 2 500KV</t>
  </si>
  <si>
    <t>TL-SYMLEX-SYML154-0000058790</t>
  </si>
  <si>
    <t>TOWER T154 SYTS-MLTS 2 500KV</t>
  </si>
  <si>
    <t>T155 SYTS-MLTS 2 500KV</t>
  </si>
  <si>
    <t>TL-SYMLEX-SYML155-0000058792</t>
  </si>
  <si>
    <t>TOWER T155 SYTS-MLTS 2 500KV</t>
  </si>
  <si>
    <t>T156 SYTS-MLTS 2 500KV</t>
  </si>
  <si>
    <t>TL-SYMLEX-SYML156-0000058794</t>
  </si>
  <si>
    <t>TOWER T156 SYTS-MLTS 2 500KV</t>
  </si>
  <si>
    <t>T157 SYTS-MLTS 2 500KV</t>
  </si>
  <si>
    <t>TL-SYMLEX-SYML157-0000058796</t>
  </si>
  <si>
    <t>TOWER T157 SYTS-MLTS 2 500KV</t>
  </si>
  <si>
    <t>T476 TRTS-HYTS 1 500KV</t>
  </si>
  <si>
    <t>TRTS-HYTS 1 500KV</t>
  </si>
  <si>
    <t>TL-MLHYEX-MLHY476-0000056560</t>
  </si>
  <si>
    <t>TOWER T476 TRTS-HYTS 1 500KV</t>
  </si>
  <si>
    <t>T477 TRTS-HYTS 1 500KV</t>
  </si>
  <si>
    <t>TL-MLHYEX-MLHY477-0000056562</t>
  </si>
  <si>
    <t>TOWER T477 TRTS-HYTS 1 500KV</t>
  </si>
  <si>
    <t>T478 TRTS-HYTS 1 500KV</t>
  </si>
  <si>
    <t>TL-MLHYEX-MLHY478-0000056564</t>
  </si>
  <si>
    <t>TOWER T478 TRTS-HYTS 1 500KV</t>
  </si>
  <si>
    <t>T479 TRTS-HYTS 1 500KV</t>
  </si>
  <si>
    <t>TL-MLHYEX-MLHY479-0000056566</t>
  </si>
  <si>
    <t>TOWER T479 TRTS-HYTS 1 500KV</t>
  </si>
  <si>
    <t>T480 TRTS-HYTS 1 500KV</t>
  </si>
  <si>
    <t>TL-MLHYEX-MLHY480-0000056568</t>
  </si>
  <si>
    <t>TOWER T480 TRTS-HYTS 1 500KV</t>
  </si>
  <si>
    <t>T481 TRTS-HYTS 1 500KV</t>
  </si>
  <si>
    <t>TL-MLHYEX-MLHY481-0000056570</t>
  </si>
  <si>
    <t>TOWER T481 TRTS-HYTS 1 500KV</t>
  </si>
  <si>
    <t>T482 TRTS-HYTS 1 500KV</t>
  </si>
  <si>
    <t>TL-MLHYEX-MLHY482-0000056572</t>
  </si>
  <si>
    <t>TOWER T482 TRTS-HYTS 1 500KV</t>
  </si>
  <si>
    <t>T483 TRTS-HYTS 1 500KV</t>
  </si>
  <si>
    <t>TL-MLHYEX-MLHY483-0000056574</t>
  </si>
  <si>
    <t>TOWER T483 TRTS-HYTS 1 500KV</t>
  </si>
  <si>
    <t>T004 TSTS-DC   66K</t>
  </si>
  <si>
    <t>TSTS-DC   66K</t>
  </si>
  <si>
    <t xml:space="preserve">  66K</t>
  </si>
  <si>
    <t>TL-TSDCEX-TSDC004-0000114266</t>
  </si>
  <si>
    <t>TOWER T004 TSTS-DC      66KV</t>
  </si>
  <si>
    <t>T005 TSTS-DC   66K</t>
  </si>
  <si>
    <t>TL-TSDCEX-TSDC005-0000114267</t>
  </si>
  <si>
    <t>TOWER T005 TSTS-DC      66KV</t>
  </si>
  <si>
    <t>T006 TSTS-DC   66K</t>
  </si>
  <si>
    <t>TL-TSDCEX-TSDC006-0000114268</t>
  </si>
  <si>
    <t>TOWER T006 TSTS-DC      66KV</t>
  </si>
  <si>
    <t>T007 TSTS-DC   66K</t>
  </si>
  <si>
    <t>TL-TSDCEX-TSDC007-0000114269</t>
  </si>
  <si>
    <t>TOWER T007 TSTS-DC      66KV</t>
  </si>
  <si>
    <t>T008 TSTS-DC   66K</t>
  </si>
  <si>
    <t>TL-TSDCEX-TSDC008-0000114270</t>
  </si>
  <si>
    <t>TOWER T008 TSTS-DC      66KV</t>
  </si>
  <si>
    <t>T009 TSTS-DC   66K</t>
  </si>
  <si>
    <t>TL-TSDCEX-TSDC009-0000114271</t>
  </si>
  <si>
    <t>TOWER T009 TSTS-DC      66KV</t>
  </si>
  <si>
    <t>T010 TSTS-DC   66K</t>
  </si>
  <si>
    <t>TL-TSDCEX-TSDC010-0000114272</t>
  </si>
  <si>
    <t>TOWER T010 TSTS-DC      66KV</t>
  </si>
  <si>
    <t>T011 TSTS-DC   66K</t>
  </si>
  <si>
    <t>TL-TSDCEX-TSDC011-0000114273</t>
  </si>
  <si>
    <t>TOWER T011 TSTS-DC      66KV</t>
  </si>
  <si>
    <t>T012 TSTS-DC   66K</t>
  </si>
  <si>
    <t>TL-TSDCEX-TSDC012-0000114274</t>
  </si>
  <si>
    <t>TOWER T012 TSTS-DC      66KV</t>
  </si>
  <si>
    <t>T013 TSTS-DC   66K</t>
  </si>
  <si>
    <t>TL-TSDCEX-TSDC013-0000114275</t>
  </si>
  <si>
    <t>TOWER T013 TSTS-DC      66KV</t>
  </si>
  <si>
    <t>T014 TSTS-DC   66K</t>
  </si>
  <si>
    <t>TL-TSDCEX-TSDC014-0000114276</t>
  </si>
  <si>
    <t>TOWER T014 TSTS-DC      66KV</t>
  </si>
  <si>
    <t>T015 TSTS-DC   66K</t>
  </si>
  <si>
    <t>TL-TSDCEX-TSDC015-0000114277</t>
  </si>
  <si>
    <t>TOWER T015 TSTS-DC      66KV</t>
  </si>
  <si>
    <t>T016 TSTS-DC   66K</t>
  </si>
  <si>
    <t>TL-TSDCEX-TSDC016-0000114278</t>
  </si>
  <si>
    <t>TOWER T016 TSTS-DC      66KV</t>
  </si>
  <si>
    <t>T017 TSTS-DC   66K</t>
  </si>
  <si>
    <t>TL-TSDCEX-TSDC017-0000114279</t>
  </si>
  <si>
    <t>TOWER T017 TSTS-DC      66KV</t>
  </si>
  <si>
    <t>T022 TSTS-L    66</t>
  </si>
  <si>
    <t>TSTS-L    66</t>
  </si>
  <si>
    <t xml:space="preserve">   66</t>
  </si>
  <si>
    <t>TL-TSKWEX-TSKW022-0000114302</t>
  </si>
  <si>
    <t>TOWER T022 TSTS-L       66KV</t>
  </si>
  <si>
    <t>T023 TSTS-L    66</t>
  </si>
  <si>
    <t>TL-TSKWEX-TSKW023-0000114303</t>
  </si>
  <si>
    <t>TOWER T023 TSTS-L       66KV</t>
  </si>
  <si>
    <t>T030 TSTS-L    66</t>
  </si>
  <si>
    <t>TL-TSKWEX-TSKW030-0000114310</t>
  </si>
  <si>
    <t>TOWER T030 TSTS-L       66KV</t>
  </si>
  <si>
    <t>T031 TSTS-L    66</t>
  </si>
  <si>
    <t>TL-TSKWEX-TSKW031-0000114311</t>
  </si>
  <si>
    <t>TOWER T031 TSTS-L       66KV</t>
  </si>
  <si>
    <t>T032 TSTS-L    66</t>
  </si>
  <si>
    <t>TL-TSKWEX-TSKW032-0000114312</t>
  </si>
  <si>
    <t>TOWER T032 TSTS-L       66KV</t>
  </si>
  <si>
    <t>T033 TSTS-L    66</t>
  </si>
  <si>
    <t>TL-TSKWEX-TSKW033-0000114313</t>
  </si>
  <si>
    <t>TOWER T033 TSTS-L       66KV</t>
  </si>
  <si>
    <t>T034 TSTS-L    66</t>
  </si>
  <si>
    <t>TL-TSKWEX-TSKW034-0000114314</t>
  </si>
  <si>
    <t>TOWER T034 TSTS-L       66KV</t>
  </si>
  <si>
    <t>T035 TSTS-L    66</t>
  </si>
  <si>
    <t>TL-TSKWEX-TSKW035-0000114315</t>
  </si>
  <si>
    <t>TOWER T035 TSTS-L       66KV</t>
  </si>
  <si>
    <t>T036 TSTS-L    66</t>
  </si>
  <si>
    <t>TL-TSKWEX-TSKW036-0000114316</t>
  </si>
  <si>
    <t>TOWER T036 TSTS-L       66KV</t>
  </si>
  <si>
    <t>T037 TSTS-L    66</t>
  </si>
  <si>
    <t>TL-TSKWEX-TSKW037-0000114317</t>
  </si>
  <si>
    <t>TOWER T037 TSTS-L       66KV</t>
  </si>
  <si>
    <t>T038 TSTS-L    66</t>
  </si>
  <si>
    <t>TL-TSKWEX-TSKW038-0000114318</t>
  </si>
  <si>
    <t>TOWER T038 TSTS-L       66KV</t>
  </si>
  <si>
    <t>T039 TSTS-L    66</t>
  </si>
  <si>
    <t>TL-TSKWEX-TSKW039-0000114319</t>
  </si>
  <si>
    <t>TOWER T039 TSTS-L       66KV</t>
  </si>
  <si>
    <t>TTS -BTS 1 220KV</t>
  </si>
  <si>
    <t>T035 TTS -BTS 1 220KV</t>
  </si>
  <si>
    <t>TL-TXBXEX-TXBX035-0000120068</t>
  </si>
  <si>
    <t>TOWER T035 TTS -BTS  1 220KV</t>
  </si>
  <si>
    <t>TTS -KTS 1 220KV</t>
  </si>
  <si>
    <t>T057 TTS -KTS 1 220KV</t>
  </si>
  <si>
    <t>TL-SMKXEX-SMKX088-0000058509</t>
  </si>
  <si>
    <t>TOWER T057 TTS -KTS  1 220KV</t>
  </si>
  <si>
    <t>TTS -KTS 1S220KV</t>
  </si>
  <si>
    <t>TTS -KTS 2 220KV</t>
  </si>
  <si>
    <t>T057 TTS -KTS 2 220KV</t>
  </si>
  <si>
    <t>TL-SMKXEX-SMKX088-0000058559</t>
  </si>
  <si>
    <t>TOWER T057 TTS -KTS  2 220KV</t>
  </si>
  <si>
    <t>T009 WBTS-HOTS  220KV</t>
  </si>
  <si>
    <t>WBTS-HOTS  220KV</t>
  </si>
  <si>
    <t>TL-BAHOEX-BAHO009-0000074426</t>
  </si>
  <si>
    <t>TOWER T009 WBTS-HOTS   220KV</t>
  </si>
  <si>
    <t>T010 WBTS-HOTS  220KV</t>
  </si>
  <si>
    <t>TL-BAHOEX-BAHO010-0000074427</t>
  </si>
  <si>
    <t>TOWER T010 WBTS-HOTS   220KV</t>
  </si>
  <si>
    <t>T011 WBTS-HOTS  220KV</t>
  </si>
  <si>
    <t>TL-BAHOEX-BAHO011-0000074428</t>
  </si>
  <si>
    <t>TOWER T011 WBTS-HOTS   220KV</t>
  </si>
  <si>
    <t>T012 WBTS-HOTS  220KV</t>
  </si>
  <si>
    <t>TL-BAHOEX-BAHO012-0000074429</t>
  </si>
  <si>
    <t>TOWER T012 WBTS-HOTS   220KV</t>
  </si>
  <si>
    <t>T013 WBTS-HOTS  220KV</t>
  </si>
  <si>
    <t>TL-BAHOEX-BAHO013-0000074430</t>
  </si>
  <si>
    <t>TOWER T013 WBTS-HOTS   220KV</t>
  </si>
  <si>
    <t>T014 WBTS-HOTS  220KV</t>
  </si>
  <si>
    <t>TL-BAHOEX-BAHO014-0000074431</t>
  </si>
  <si>
    <t>TOWER T014 WBTS-HOTS   220KV</t>
  </si>
  <si>
    <t>T015 WBTS-HOTS  220KV</t>
  </si>
  <si>
    <t>TL-BAHOEX-BAHO015-0000074432</t>
  </si>
  <si>
    <t>TOWER T015 WBTS-HOTS   220KV</t>
  </si>
  <si>
    <t>T016 WBTS-HOTS  220KV</t>
  </si>
  <si>
    <t>TL-BAHOEX-BAHO016-0000074433</t>
  </si>
  <si>
    <t>TOWER T016 WBTS-HOTS   220KV</t>
  </si>
  <si>
    <t>T017 WBTS-HOTS  220KV</t>
  </si>
  <si>
    <t>TL-BAHOEX-BAHO017-0000074434</t>
  </si>
  <si>
    <t>TOWER T017 WBTS-HOTS   220KV</t>
  </si>
  <si>
    <t>T018 WBTS-HOTS  220KV</t>
  </si>
  <si>
    <t>TL-BAHOEX-BAHO018-0000074435</t>
  </si>
  <si>
    <t>TOWER T018 WBTS-HOTS   220KV</t>
  </si>
  <si>
    <t>T019 WBTS-HOTS  220KV</t>
  </si>
  <si>
    <t>TL-BAHOEX-BAHO019-0000074436</t>
  </si>
  <si>
    <t>TOWER T019 WBTS-HOTS   220KV</t>
  </si>
  <si>
    <t>T020 WBTS-HOTS  220KV</t>
  </si>
  <si>
    <t>TL-BAHOEX-BAHO020-0000074437</t>
  </si>
  <si>
    <t>TOWER T020 WBTS-HOTS   220KV</t>
  </si>
  <si>
    <t>T021 WBTS-HOTS  220KV</t>
  </si>
  <si>
    <t>TL-BAHOEX-BAHO021-0000074438</t>
  </si>
  <si>
    <t>TOWER T021 WBTS-HOTS   220KV</t>
  </si>
  <si>
    <t>T022 WBTS-HOTS  220KV</t>
  </si>
  <si>
    <t>TL-BAHOEX-BAHO022-0000074439</t>
  </si>
  <si>
    <t>TOWER T022 WBTS-HOTS   220KV</t>
  </si>
  <si>
    <t>T023 WBTS-HOTS  220KV</t>
  </si>
  <si>
    <t>TL-BAHOEX-BAHO023-0000074440</t>
  </si>
  <si>
    <t>TOWER T023 WBTS-HOTS   220KV</t>
  </si>
  <si>
    <t>T024 WBTS-HOTS  220KV</t>
  </si>
  <si>
    <t>TL-BAHOEX-BAHO024-0000074441</t>
  </si>
  <si>
    <t>TOWER T024 WBTS-HOTS   220KV</t>
  </si>
  <si>
    <t>T025 WBTS-HOTS  220KV</t>
  </si>
  <si>
    <t>TL-BAHOEX-BAHO025-0000074442</t>
  </si>
  <si>
    <t>TOWER T025 WBTS-HOTS   220KV</t>
  </si>
  <si>
    <t>T026 WBTS-HOTS  220KV</t>
  </si>
  <si>
    <t>TL-BAHOEX-BAHO026-0000074443</t>
  </si>
  <si>
    <t>TOWER T026 WBTS-HOTS   220KV</t>
  </si>
  <si>
    <t>T027 WBTS-HOTS  220KV</t>
  </si>
  <si>
    <t>TL-BAHOEX-BAHO027-0000074444</t>
  </si>
  <si>
    <t>TOWER T027 WBTS-HOTS   220KV</t>
  </si>
  <si>
    <t>T028 WBTS-HOTS  220KV</t>
  </si>
  <si>
    <t>TL-BAHOEX-BAHO028-0000074445</t>
  </si>
  <si>
    <t>TOWER T028 WBTS-HOTS   220KV</t>
  </si>
  <si>
    <t>T029 WBTS-HOTS  220KV</t>
  </si>
  <si>
    <t>TL-BAHOEX-BAHO029-0000074446</t>
  </si>
  <si>
    <t>TOWER T029 WBTS-HOTS   220KV</t>
  </si>
  <si>
    <t>T030 WBTS-HOTS  220KV</t>
  </si>
  <si>
    <t>TL-BAHOEX-BAHO030-0000074447</t>
  </si>
  <si>
    <t>TOWER T030 WBTS-HOTS   220KV</t>
  </si>
  <si>
    <t>T031 WBTS-HOTS  220KV</t>
  </si>
  <si>
    <t>TL-BAHOEX-BAHO031-0000074448</t>
  </si>
  <si>
    <t>TOWER T031 WBTS-HOTS   220KV</t>
  </si>
  <si>
    <t>T032 WBTS-HOTS  220KV</t>
  </si>
  <si>
    <t>TL-BAHOEX-BAHO032-0000074449</t>
  </si>
  <si>
    <t>TOWER T032 WBTS-HOTS   220KV</t>
  </si>
  <si>
    <t>T033 WBTS-HOTS  220KV</t>
  </si>
  <si>
    <t>TL-BAHOEX-BAHO033-0000074450</t>
  </si>
  <si>
    <t>TOWER T033 WBTS-HOTS   220KV</t>
  </si>
  <si>
    <t>T034 WBTS-HOTS  220KV</t>
  </si>
  <si>
    <t>TL-BAHOEX-BAHO034-0000074451</t>
  </si>
  <si>
    <t>TOWER T034 WBTS-HOTS   220KV</t>
  </si>
  <si>
    <t>T035 WBTS-HOTS  220KV</t>
  </si>
  <si>
    <t>TL-BAHOEX-BAHO035-0000074452</t>
  </si>
  <si>
    <t>TOWER T035 WBTS-HOTS   220KV</t>
  </si>
  <si>
    <t>T036 WBTS-HOTS  220KV</t>
  </si>
  <si>
    <t>TL-BAHOEX-BAHO036-0000074453</t>
  </si>
  <si>
    <t>TOWER T036 WBTS-HOTS   220KV</t>
  </si>
  <si>
    <t>T037 WBTS-HOTS  220KV</t>
  </si>
  <si>
    <t>TL-BAHOEX-BAHO037-0000074454</t>
  </si>
  <si>
    <t>TOWER T037 WBTS-HOTS   220KV</t>
  </si>
  <si>
    <t>T038 WBTS-HOTS  220KV</t>
  </si>
  <si>
    <t>TL-BAHOEX-BAHO038-0000074455</t>
  </si>
  <si>
    <t>TOWER T038 WBTS-HOTS   220KV</t>
  </si>
  <si>
    <t>T039 WBTS-HOTS  220KV</t>
  </si>
  <si>
    <t>TL-BAHOEX-BAHO039-0000074456</t>
  </si>
  <si>
    <t>TOWER T039 WBTS-HOTS   220KV</t>
  </si>
  <si>
    <t>T040 WBTS-HOTS  220KV</t>
  </si>
  <si>
    <t>TL-BAHOEX-BAHO040-0000074457</t>
  </si>
  <si>
    <t>TOWER T040 WBTS-HOTS   220KV</t>
  </si>
  <si>
    <t>T041 WBTS-HOTS  220KV</t>
  </si>
  <si>
    <t>TL-BAHOEX-BAHO041-0000074458</t>
  </si>
  <si>
    <t>TOWER T041 WBTS-HOTS   220KV</t>
  </si>
  <si>
    <t>T042 WBTS-HOTS  220KV</t>
  </si>
  <si>
    <t>TL-BAHOEX-BAHO042-0000074459</t>
  </si>
  <si>
    <t>TOWER T042 WBTS-HOTS   220KV</t>
  </si>
  <si>
    <t>T043 WBTS-HOTS  220KV</t>
  </si>
  <si>
    <t>TL-BAHOEX-BAHO043-0000074460</t>
  </si>
  <si>
    <t>TOWER T043 WBTS-HOTS   220KV</t>
  </si>
  <si>
    <t>T044 WBTS-HOTS  220KV</t>
  </si>
  <si>
    <t>TL-BAHOEX-BAHO044-0000074461</t>
  </si>
  <si>
    <t>TOWER T044 WBTS-HOTS   220KV</t>
  </si>
  <si>
    <t>T045 WBTS-HOTS  220KV</t>
  </si>
  <si>
    <t>TL-BAHOEX-BAHO045-0000074462</t>
  </si>
  <si>
    <t>TOWER T045 WBTS-HOTS   220KV</t>
  </si>
  <si>
    <t>T046 WBTS-HOTS  220KV</t>
  </si>
  <si>
    <t>TL-BAHOEX-BAHO046-0000074463</t>
  </si>
  <si>
    <t>TOWER T046 WBTS-HOTS   220KV</t>
  </si>
  <si>
    <t>T047 WBTS-HOTS  220KV</t>
  </si>
  <si>
    <t>TL-BAHOEX-BAHO047-0000074464</t>
  </si>
  <si>
    <t>TOWER T047 WBTS-HOTS   220KV</t>
  </si>
  <si>
    <t>T048 WBTS-HOTS  220KV</t>
  </si>
  <si>
    <t>TL-BAHOEX-BAHO048-0000074465</t>
  </si>
  <si>
    <t>TOWER T048 WBTS-HOTS   220KV</t>
  </si>
  <si>
    <t>T049 WBTS-HOTS  220KV</t>
  </si>
  <si>
    <t>TL-BAHOEX-BAHO049-0000074466</t>
  </si>
  <si>
    <t>TOWER T049 WBTS-HOTS   220KV</t>
  </si>
  <si>
    <t>T050 WBTS-HOTS  220KV</t>
  </si>
  <si>
    <t>TL-BAHOEX-BAHO050-0000074467</t>
  </si>
  <si>
    <t>TOWER T050 WBTS-HOTS   220KV</t>
  </si>
  <si>
    <t>T051 WBTS-HOTS  220KV</t>
  </si>
  <si>
    <t>TL-BAHOEX-BAHO051-0000074468</t>
  </si>
  <si>
    <t>TOWER T051 WBTS-HOTS   220KV</t>
  </si>
  <si>
    <t>T052 WBTS-HOTS  220KV</t>
  </si>
  <si>
    <t>TL-BAHOEX-BAHO052-0000074469</t>
  </si>
  <si>
    <t>TOWER T052 WBTS-HOTS   220KV</t>
  </si>
  <si>
    <t>T053 WBTS-HOTS  220KV</t>
  </si>
  <si>
    <t>TL-BAHOEX-BAHO053-0000074470</t>
  </si>
  <si>
    <t>TOWER T053 WBTS-HOTS   220KV</t>
  </si>
  <si>
    <t>T054 WBTS-HOTS  220KV</t>
  </si>
  <si>
    <t>TL-BAHOEX-BAHO054-0000074471</t>
  </si>
  <si>
    <t>TOWER T054 WBTS-HOTS   220KV</t>
  </si>
  <si>
    <t>T056 WBTS-HOTS  220KV</t>
  </si>
  <si>
    <t>TL-BAHOEX-BAHO056-0000074473</t>
  </si>
  <si>
    <t>TOWER T056 WBTS-HOTS   220KV</t>
  </si>
  <si>
    <t>T057 WBTS-HOTS  220KV</t>
  </si>
  <si>
    <t>TL-BAHOEX-BAHO057-0000074474</t>
  </si>
  <si>
    <t>TOWER T057 WBTS-HOTS   220KV</t>
  </si>
  <si>
    <t>T058 WBTS-HOTS  220KV</t>
  </si>
  <si>
    <t>TL-BAHOEX-BAHO058-0000074475</t>
  </si>
  <si>
    <t>TOWER T058 WBTS-HOTS   220KV</t>
  </si>
  <si>
    <t>T059 WBTS-HOTS  220KV</t>
  </si>
  <si>
    <t>TL-BAHOEX-BAHO059-0000074476</t>
  </si>
  <si>
    <t>TOWER T059 WBTS-HOTS   220KV</t>
  </si>
  <si>
    <t>T060 WBTS-HOTS  220KV</t>
  </si>
  <si>
    <t>TL-BAHOEX-BAHO060-0000074477</t>
  </si>
  <si>
    <t>TOWER T060 WBTS-HOTS   220KV</t>
  </si>
  <si>
    <t>T061 WBTS-HOTS  220KV</t>
  </si>
  <si>
    <t>TL-BAHOEX-BAHO061-0000074478</t>
  </si>
  <si>
    <t>TOWER T061 WBTS-HOTS   220KV</t>
  </si>
  <si>
    <t>T062 WBTS-HOTS  220KV</t>
  </si>
  <si>
    <t>TL-BAHOEX-BAHO062-0000074479</t>
  </si>
  <si>
    <t>TOWER T062 WBTS-HOTS   220KV</t>
  </si>
  <si>
    <t>T063 WBTS-HOTS  220KV</t>
  </si>
  <si>
    <t>TL-BAHOEX-BAHO063-0000074480</t>
  </si>
  <si>
    <t>TOWER T063 WBTS-HOTS   220KV</t>
  </si>
  <si>
    <t>T064 WBTS-HOTS  220KV</t>
  </si>
  <si>
    <t>TL-BAHOEX-BAHO064-0000074481</t>
  </si>
  <si>
    <t>TOWER T064 WBTS-HOTS   220KV</t>
  </si>
  <si>
    <t>T065 WBTS-HOTS  220KV</t>
  </si>
  <si>
    <t>TL-BAHOEX-BAHO065-0000074482</t>
  </si>
  <si>
    <t>TOWER T065 WBTS-HOTS   220KV</t>
  </si>
  <si>
    <t>T066 WBTS-HOTS  220KV</t>
  </si>
  <si>
    <t>TL-BAHOEX-BAHO066-0000074483</t>
  </si>
  <si>
    <t>TOWER T066 WBTS-HOTS   220KV</t>
  </si>
  <si>
    <t>T067 WBTS-HOTS  220KV</t>
  </si>
  <si>
    <t>TL-BAHOEX-BAHO067-0000074484</t>
  </si>
  <si>
    <t>TOWER T067 WBTS-HOTS   220KV</t>
  </si>
  <si>
    <t>T068 WBTS-HOTS  220KV</t>
  </si>
  <si>
    <t>TL-BAHOEX-BAHO068-0000074485</t>
  </si>
  <si>
    <t>TOWER T068 WBTS-HOTS   220KV</t>
  </si>
  <si>
    <t>T069 WBTS-HOTS  220KV</t>
  </si>
  <si>
    <t>TL-BAHOEX-BAHO069-0000074486</t>
  </si>
  <si>
    <t>TOWER T069 WBTS-HOTS   220KV</t>
  </si>
  <si>
    <t>T070 WBTS-HOTS  220KV</t>
  </si>
  <si>
    <t>TL-BAHOEX-BAHO070-0000074487</t>
  </si>
  <si>
    <t>TOWER T070 WBTS-HOTS   220KV</t>
  </si>
  <si>
    <t>T071 WBTS-HOTS  220KV</t>
  </si>
  <si>
    <t>TL-BAHOEX-BAHO071-0000074488</t>
  </si>
  <si>
    <t>TOWER T071 WBTS-HOTS   220KV</t>
  </si>
  <si>
    <t>T072 WBTS-HOTS  220KV</t>
  </si>
  <si>
    <t>TL-BAHOEX-BAHO072-0000074489</t>
  </si>
  <si>
    <t>TOWER T072 WBTS-HOTS   220KV</t>
  </si>
  <si>
    <t>T073 WBTS-HOTS  220KV</t>
  </si>
  <si>
    <t>TL-BAHOEX-BAHO073-0000074490</t>
  </si>
  <si>
    <t>TOWER T073 WBTS-HOTS   220KV</t>
  </si>
  <si>
    <t>T074 WBTS-HOTS  220KV</t>
  </si>
  <si>
    <t>TL-BAHOEX-BAHO074-0000074491</t>
  </si>
  <si>
    <t>TOWER T074 WBTS-HOTS   220KV</t>
  </si>
  <si>
    <t>T075 WBTS-HOTS  220KV</t>
  </si>
  <si>
    <t>TL-BAHOEX-BAHO075-0000074492</t>
  </si>
  <si>
    <t>TOWER T075 WBTS-HOTS   220KV</t>
  </si>
  <si>
    <t>T076 WBTS-HOTS  220KV</t>
  </si>
  <si>
    <t>TL-BAHOEX-BAHO076-0000074493</t>
  </si>
  <si>
    <t>TOWER T076 WBTS-HOTS   220KV</t>
  </si>
  <si>
    <t>T077 WBTS-HOTS  220KV</t>
  </si>
  <si>
    <t>TL-BAHOEX-BAHO077-0000074494</t>
  </si>
  <si>
    <t>TOWER T077 WBTS-HOTS   220KV</t>
  </si>
  <si>
    <t>T078 WBTS-HOTS  220KV</t>
  </si>
  <si>
    <t>TL-BAHOEX-BAHO078-0000074495</t>
  </si>
  <si>
    <t>TOWER T078 WBTS-HOTS   220KV</t>
  </si>
  <si>
    <t>T079 WBTS-HOTS  220KV</t>
  </si>
  <si>
    <t>TL-BAHOEX-BAHO079-0000074496</t>
  </si>
  <si>
    <t>TOWER T079 WBTS-HOTS   220KV</t>
  </si>
  <si>
    <t>T080 WBTS-HOTS  220KV</t>
  </si>
  <si>
    <t>TL-BAHOEX-BAHO080-0000074497</t>
  </si>
  <si>
    <t>TOWER T080 WBTS-HOTS   220KV</t>
  </si>
  <si>
    <t>T081 WBTS-HOTS  220KV</t>
  </si>
  <si>
    <t>TL-BAHOEX-BAHO081-0000074498</t>
  </si>
  <si>
    <t>TOWER T081 WBTS-HOTS   220KV</t>
  </si>
  <si>
    <t>T082 WBTS-HOTS  220KV</t>
  </si>
  <si>
    <t>TL-BAHOEX-BAHO082-0000074499</t>
  </si>
  <si>
    <t>TOWER T082 WBTS-HOTS   220KV</t>
  </si>
  <si>
    <t>T083 WBTS-HOTS  220KV</t>
  </si>
  <si>
    <t>TL-BAHOEX-BAHO083-0000074500</t>
  </si>
  <si>
    <t>TOWER T083 WBTS-HOTS   220KV</t>
  </si>
  <si>
    <t>T084 WBTS-HOTS  220KV</t>
  </si>
  <si>
    <t>TL-BAHOEX-BAHO084-0000074501</t>
  </si>
  <si>
    <t>TOWER T084 WBTS-HOTS   220KV</t>
  </si>
  <si>
    <t>T085 WBTS-HOTS  220KV</t>
  </si>
  <si>
    <t>TL-BAHOEX-BAHO085-0000074502</t>
  </si>
  <si>
    <t>TOWER T085 WBTS-HOTS   220KV</t>
  </si>
  <si>
    <t>T086 WBTS-HOTS  220KV</t>
  </si>
  <si>
    <t>TL-BAHOEX-BAHO086-0000074503</t>
  </si>
  <si>
    <t>TOWER T086 WBTS-HOTS   220KV</t>
  </si>
  <si>
    <t>T087 WBTS-HOTS  220KV</t>
  </si>
  <si>
    <t>TL-BAHOEX-BAHO087-0000074504</t>
  </si>
  <si>
    <t>TOWER T087 WBTS-HOTS   220KV</t>
  </si>
  <si>
    <t>T088 WBTS-HOTS  220KV</t>
  </si>
  <si>
    <t>TL-BAHOEX-BAHO088-0000074505</t>
  </si>
  <si>
    <t>TOWER T088 WBTS-HOTS   220KV</t>
  </si>
  <si>
    <t>T089 WBTS-HOTS  220KV</t>
  </si>
  <si>
    <t>TL-BAHOEX-BAHO089-0000074506</t>
  </si>
  <si>
    <t>TOWER T089 WBTS-HOTS   220KV</t>
  </si>
  <si>
    <t>T090 WBTS-HOTS  220KV</t>
  </si>
  <si>
    <t>TL-BAHOEX-BAHO090-0000074507</t>
  </si>
  <si>
    <t>TOWER T090 WBTS-HOTS   220KV</t>
  </si>
  <si>
    <t>T091 WBTS-HOTS  220KV</t>
  </si>
  <si>
    <t>TL-BAHOEX-BAHO091-0000074508</t>
  </si>
  <si>
    <t>TOWER T091 WBTS-HOTS   220KV</t>
  </si>
  <si>
    <t>T092 WBTS-HOTS  220KV</t>
  </si>
  <si>
    <t>TL-BAHOEX-BAHO092-0000074509</t>
  </si>
  <si>
    <t>TOWER T092 WBTS-HOTS   220KV</t>
  </si>
  <si>
    <t>T093 WBTS-HOTS  220KV</t>
  </si>
  <si>
    <t>TL-BAHOEX-BAHO093-0000074510</t>
  </si>
  <si>
    <t>TOWER T093 WBTS-HOTS   220KV</t>
  </si>
  <si>
    <t>T094 WBTS-HOTS  220KV</t>
  </si>
  <si>
    <t>TL-BAHOEX-BAHO094-0000074511</t>
  </si>
  <si>
    <t>TOWER T094 WBTS-HOTS   220KV</t>
  </si>
  <si>
    <t>T095 WBTS-HOTS  220KV</t>
  </si>
  <si>
    <t>TL-BAHOEX-BAHO095-0000074512</t>
  </si>
  <si>
    <t>TOWER T095 WBTS-HOTS   220KV</t>
  </si>
  <si>
    <t>T096 WBTS-HOTS  220KV</t>
  </si>
  <si>
    <t>TL-BAHOEX-BAHO096-0000074513</t>
  </si>
  <si>
    <t>TOWER T096 WBTS-HOTS   220KV</t>
  </si>
  <si>
    <t>T097 WBTS-HOTS  220KV</t>
  </si>
  <si>
    <t>TL-BAHOEX-BAHO097-0000074514</t>
  </si>
  <si>
    <t>TOWER T097 WBTS-HOTS   220KV</t>
  </si>
  <si>
    <t>T098 WBTS-HOTS  220KV</t>
  </si>
  <si>
    <t>TL-BAHOEX-BAHO098-0000074515</t>
  </si>
  <si>
    <t>TOWER T098 WBTS-HOTS   220KV</t>
  </si>
  <si>
    <t>T099 WBTS-HOTS  220KV</t>
  </si>
  <si>
    <t>TL-BAHOEX-BAHO099-0000074516</t>
  </si>
  <si>
    <t>TOWER T099 WBTS-HOTS   220KV</t>
  </si>
  <si>
    <t>T100 WBTS-HOTS  220KV</t>
  </si>
  <si>
    <t>TL-BAHOEX-BAHO100-0000074517</t>
  </si>
  <si>
    <t>TOWER T100 WBTS-HOTS   220KV</t>
  </si>
  <si>
    <t>T101 WBTS-HOTS  220KV</t>
  </si>
  <si>
    <t>TL-BAHOEX-BAHO101-0000074518</t>
  </si>
  <si>
    <t>TOWER T101 WBTS-HOTS   220KV</t>
  </si>
  <si>
    <t>T102 WBTS-HOTS  220KV</t>
  </si>
  <si>
    <t>TL-BAHOEX-BAHO102-0000074519</t>
  </si>
  <si>
    <t>TOWER T102 WBTS-HOTS   220KV</t>
  </si>
  <si>
    <t>T103 WBTS-HOTS  220KV</t>
  </si>
  <si>
    <t>TL-BAHOEX-BAHO103-0000074520</t>
  </si>
  <si>
    <t>TOWER T103 WBTS-HOTS   220KV</t>
  </si>
  <si>
    <t>T104 WBTS-HOTS  220KV</t>
  </si>
  <si>
    <t>TL-BAHOEX-BAHO104-0000074521</t>
  </si>
  <si>
    <t>TOWER T104 WBTS-HOTS   220KV</t>
  </si>
  <si>
    <t>T105 WBTS-HOTS  220KV</t>
  </si>
  <si>
    <t>TL-BAHOEX-BAHO105-0000074522</t>
  </si>
  <si>
    <t>TOWER T105 WBTS-HOTS   220KV</t>
  </si>
  <si>
    <t>T106 WBTS-HOTS  220KV</t>
  </si>
  <si>
    <t>TL-BAHOEX-BAHO106-0000074523</t>
  </si>
  <si>
    <t>TOWER T106 WBTS-HOTS   220KV</t>
  </si>
  <si>
    <t>T107 WBTS-HOTS  220KV</t>
  </si>
  <si>
    <t>TL-BAHOEX-BAHO107-0000074524</t>
  </si>
  <si>
    <t>TOWER T107 WBTS-HOTS   220KV</t>
  </si>
  <si>
    <t>T108 WBTS-HOTS  220KV</t>
  </si>
  <si>
    <t>TL-BAHOEX-BAHO108-0000074525</t>
  </si>
  <si>
    <t>TOWER T108 WBTS-HOTS   220KV</t>
  </si>
  <si>
    <t>T109 WBTS-HOTS  220KV</t>
  </si>
  <si>
    <t>TL-BAHOEX-BAHO109-0000074526</t>
  </si>
  <si>
    <t>TOWER T109 WBTS-HOTS   220KV</t>
  </si>
  <si>
    <t>T110 WBTS-HOTS  220KV</t>
  </si>
  <si>
    <t>TL-BAHOEX-BAHO110-0000074527</t>
  </si>
  <si>
    <t>TOWER T110 WBTS-HOTS   220KV</t>
  </si>
  <si>
    <t>T111 WBTS-HOTS  220KV</t>
  </si>
  <si>
    <t>TL-BAHOEX-BAHO111-0000074528</t>
  </si>
  <si>
    <t>TOWER T111 WBTS-HOTS   220KV</t>
  </si>
  <si>
    <t>T112 WBTS-HOTS  220KV</t>
  </si>
  <si>
    <t>TL-BAHOEX-BAHO112-0000074529</t>
  </si>
  <si>
    <t>TOWER T112 WBTS-HOTS   220KV</t>
  </si>
  <si>
    <t>T113 WBTS-HOTS  220KV</t>
  </si>
  <si>
    <t>TL-BAHOEX-BAHO113-0000074530</t>
  </si>
  <si>
    <t>TOWER T113 WBTS-HOTS   220KV</t>
  </si>
  <si>
    <t>T114 WBTS-HOTS  220KV</t>
  </si>
  <si>
    <t>TL-BAHOEX-BAHO114-0000074531</t>
  </si>
  <si>
    <t>TOWER T114 WBTS-HOTS   220KV</t>
  </si>
  <si>
    <t>T115 WBTS-HOTS  220KV</t>
  </si>
  <si>
    <t>TL-BAHOEX-BAHO115-0000074532</t>
  </si>
  <si>
    <t>TOWER T115 WBTS-HOTS   220KV</t>
  </si>
  <si>
    <t>T116 WBTS-HOTS  220KV</t>
  </si>
  <si>
    <t>TL-BAHOEX-BAHO116-0000074533</t>
  </si>
  <si>
    <t>TOWER T116 WBTS-HOTS   220KV</t>
  </si>
  <si>
    <t>T117 WBTS-HOTS  220KV</t>
  </si>
  <si>
    <t>TL-BAHOEX-BAHO117-0000074534</t>
  </si>
  <si>
    <t>TOWER T117 WBTS-HOTS   220KV</t>
  </si>
  <si>
    <t>T118 WBTS-HOTS  220KV</t>
  </si>
  <si>
    <t>TL-BAHOEX-BAHO118-0000074535</t>
  </si>
  <si>
    <t>TOWER T118 WBTS-HOTS   220KV</t>
  </si>
  <si>
    <t>T119 WBTS-HOTS  220KV</t>
  </si>
  <si>
    <t>TL-BAHOEX-BAHO119-0000074536</t>
  </si>
  <si>
    <t>TOWER T119 WBTS-HOTS   220KV</t>
  </si>
  <si>
    <t>T120 WBTS-HOTS  220KV</t>
  </si>
  <si>
    <t>TL-BAHOEX-BAHO120-0000074537</t>
  </si>
  <si>
    <t>TOWER T120 WBTS-HOTS   220KV</t>
  </si>
  <si>
    <t>T121 WBTS-HOTS  220KV</t>
  </si>
  <si>
    <t>TL-BAHOEX-BAHO121-0000074538</t>
  </si>
  <si>
    <t>TOWER T121 WBTS-HOTS   220KV</t>
  </si>
  <si>
    <t>T122 WBTS-HOTS  220KV</t>
  </si>
  <si>
    <t>TL-BAHOEX-BAHO122-0000074539</t>
  </si>
  <si>
    <t>TOWER T122 WBTS-HOTS   220KV</t>
  </si>
  <si>
    <t>T123 WBTS-HOTS  220KV</t>
  </si>
  <si>
    <t>TL-BAHOEX-BAHO123-0000074540</t>
  </si>
  <si>
    <t>TOWER T123 WBTS-HOTS   220KV</t>
  </si>
  <si>
    <t>T124 WBTS-HOTS  220KV</t>
  </si>
  <si>
    <t>TL-BAHOEX-BAHO124-0000074541</t>
  </si>
  <si>
    <t>TOWER T124 WBTS-HOTS   220KV</t>
  </si>
  <si>
    <t>T125 WBTS-HOTS  220KV</t>
  </si>
  <si>
    <t>TL-BAHOEX-BAHO125-0000074542</t>
  </si>
  <si>
    <t>TOWER T125 WBTS-HOTS   220KV</t>
  </si>
  <si>
    <t>T126 WBTS-HOTS  220KV</t>
  </si>
  <si>
    <t>TL-BAHOEX-BAHO126-0000074543</t>
  </si>
  <si>
    <t>TOWER T126 WBTS-HOTS   220KV</t>
  </si>
  <si>
    <t>T127 WBTS-HOTS  220KV</t>
  </si>
  <si>
    <t>TL-BAHOEX-BAHO127-0000074544</t>
  </si>
  <si>
    <t>TOWER T127 WBTS-HOTS   220KV</t>
  </si>
  <si>
    <t>T128 WBTS-HOTS  220KV</t>
  </si>
  <si>
    <t>TL-BAHOEX-BAHO128-0000074545</t>
  </si>
  <si>
    <t>TOWER T128 WBTS-HOTS   220KV</t>
  </si>
  <si>
    <t>T129 WBTS-HOTS  220KV</t>
  </si>
  <si>
    <t>TL-BAHOEX-BAHO129-0000074546</t>
  </si>
  <si>
    <t>TOWER T129 WBTS-HOTS   220KV</t>
  </si>
  <si>
    <t>T130 WBTS-HOTS  220KV</t>
  </si>
  <si>
    <t>TL-BAHOEX-BAHO130-0000074547</t>
  </si>
  <si>
    <t>TOWER T130 WBTS-HOTS   220KV</t>
  </si>
  <si>
    <t>T131 WBTS-HOTS  220KV</t>
  </si>
  <si>
    <t>TL-BAHOEX-BAHO131-0000074548</t>
  </si>
  <si>
    <t>TOWER T131 WBTS-HOTS   220KV</t>
  </si>
  <si>
    <t>T132 WBTS-HOTS  220KV</t>
  </si>
  <si>
    <t>TL-BAHOEX-BAHO132-0000074549</t>
  </si>
  <si>
    <t>TOWER T132 WBTS-HOTS   220KV</t>
  </si>
  <si>
    <t>T133 WBTS-HOTS  220KV</t>
  </si>
  <si>
    <t>TL-BAHOEX-BAHO133-0000074550</t>
  </si>
  <si>
    <t>TOWER T133 WBTS-HOTS   220KV</t>
  </si>
  <si>
    <t>T134 WBTS-HOTS  220KV</t>
  </si>
  <si>
    <t>TL-BAHOEX-BAHO134-0000074551</t>
  </si>
  <si>
    <t>TOWER T134 WBTS-HOTS   220KV</t>
  </si>
  <si>
    <t>T135 WBTS-HOTS  220KV</t>
  </si>
  <si>
    <t>TL-BAHOEX-BAHO135-0000074552</t>
  </si>
  <si>
    <t>TOWER T135 WBTS-HOTS   220KV</t>
  </si>
  <si>
    <t>T136 WBTS-HOTS  220KV</t>
  </si>
  <si>
    <t>TL-BAHOEX-BAHO136-0000074553</t>
  </si>
  <si>
    <t>TOWER T136 WBTS-HOTS   220KV</t>
  </si>
  <si>
    <t>T137 WBTS-HOTS  220KV</t>
  </si>
  <si>
    <t>TL-BAHOEX-BAHO137-0000074554</t>
  </si>
  <si>
    <t>TOWER T137 WBTS-HOTS   220KV</t>
  </si>
  <si>
    <t>T138 WBTS-HOTS  220KV</t>
  </si>
  <si>
    <t>TL-BAHOEX-BAHO138-0000074555</t>
  </si>
  <si>
    <t>TOWER T138 WBTS-HOTS   220KV</t>
  </si>
  <si>
    <t>T139 WBTS-HOTS  220KV</t>
  </si>
  <si>
    <t>TL-BAHOEX-BAHO139-0000074556</t>
  </si>
  <si>
    <t>TOWER T139 WBTS-HOTS   220KV</t>
  </si>
  <si>
    <t>T140 WBTS-HOTS  220KV</t>
  </si>
  <si>
    <t>TL-BAHOEX-BAHO140-0000074557</t>
  </si>
  <si>
    <t>TOWER T140 WBTS-HOTS   220KV</t>
  </si>
  <si>
    <t>T141 WBTS-HOTS  220KV</t>
  </si>
  <si>
    <t>TL-BAHOEX-BAHO141-0000074558</t>
  </si>
  <si>
    <t>TOWER T141 WBTS-HOTS   220KV</t>
  </si>
  <si>
    <t>T142 WBTS-HOTS  220KV</t>
  </si>
  <si>
    <t>TL-BAHOEX-BAHO142-0000074559</t>
  </si>
  <si>
    <t>TOWER T142 WBTS-HOTS   220KV</t>
  </si>
  <si>
    <t>T143 WBTS-HOTS  220KV</t>
  </si>
  <si>
    <t>TL-BAHOEX-BAHO143-0000074560</t>
  </si>
  <si>
    <t>TOWER T143 WBTS-HOTS   220KV</t>
  </si>
  <si>
    <t>T144 WBTS-HOTS  220KV</t>
  </si>
  <si>
    <t>TL-BAHOEX-BAHO144-0000074561</t>
  </si>
  <si>
    <t>TOWER T144 WBTS-HOTS   220KV</t>
  </si>
  <si>
    <t>T145 WBTS-HOTS  220KV</t>
  </si>
  <si>
    <t>TL-BAHOEX-BAHO145-0000074562</t>
  </si>
  <si>
    <t>TOWER T145 WBTS-HOTS   220KV</t>
  </si>
  <si>
    <t>T146 WBTS-HOTS  220KV</t>
  </si>
  <si>
    <t>TL-BAHOEX-BAHO146-0000074563</t>
  </si>
  <si>
    <t>TOWER T146 WBTS-HOTS   220KV</t>
  </si>
  <si>
    <t>T147 WBTS-HOTS  220KV</t>
  </si>
  <si>
    <t>TL-BAHOEX-BAHO147-0000074564</t>
  </si>
  <si>
    <t>TOWER T147 WBTS-HOTS   220KV</t>
  </si>
  <si>
    <t>T148 WBTS-HOTS  220KV</t>
  </si>
  <si>
    <t>TL-BAHOEX-BAHO148-0000074565</t>
  </si>
  <si>
    <t>TOWER T148 WBTS-HOTS   220KV</t>
  </si>
  <si>
    <t>T149 WBTS-HOTS  220KV</t>
  </si>
  <si>
    <t>TL-BAHOEX-BAHO149-0000074566</t>
  </si>
  <si>
    <t>TOWER T149 WBTS-HOTS   220KV</t>
  </si>
  <si>
    <t>T150 WBTS-HOTS  220KV</t>
  </si>
  <si>
    <t>TL-BAHOEX-BAHO150-0000074567</t>
  </si>
  <si>
    <t>TOWER T150 WBTS-HOTS   220KV</t>
  </si>
  <si>
    <t>T151 WBTS-HOTS  220KV</t>
  </si>
  <si>
    <t>TL-BAHOEX-BAHO151-0000074568</t>
  </si>
  <si>
    <t>TOWER T151 WBTS-HOTS   220KV</t>
  </si>
  <si>
    <t>T152 WBTS-HOTS  220KV</t>
  </si>
  <si>
    <t>TL-BAHOEX-BAHO152-0000074569</t>
  </si>
  <si>
    <t>TOWER T152 WBTS-HOTS   220KV</t>
  </si>
  <si>
    <t>T153 WBTS-HOTS  220KV</t>
  </si>
  <si>
    <t>TL-BAHOEX-BAHO153-0000074570</t>
  </si>
  <si>
    <t>TOWER T153 WBTS-HOTS   220KV</t>
  </si>
  <si>
    <t>T154 WBTS-HOTS  220KV</t>
  </si>
  <si>
    <t>TL-BAHOEX-BAHO154-0000074571</t>
  </si>
  <si>
    <t>TOWER T154 WBTS-HOTS   220KV</t>
  </si>
  <si>
    <t>T155 WBTS-HOTS  220KV</t>
  </si>
  <si>
    <t>TL-BAHOEX-BAHO155-0000074572</t>
  </si>
  <si>
    <t>TOWER T155 WBTS-HOTS   220KV</t>
  </si>
  <si>
    <t>T197 WBTS-HOTS  220KV</t>
  </si>
  <si>
    <t>TL-BAHOEX-BAHO197-0000074614</t>
  </si>
  <si>
    <t>TOWER T197 WBTS-HOTS   220KV</t>
  </si>
  <si>
    <t>T198 WBTS-HOTS  220KV</t>
  </si>
  <si>
    <t>TL-BAHOEX-BAHO198-0000074615</t>
  </si>
  <si>
    <t>TOWER T198 WBTS-HOTS   220KV</t>
  </si>
  <si>
    <t>T199 WBTS-HOTS  220KV</t>
  </si>
  <si>
    <t>TL-BAHOEX-BAHO199-0000074616</t>
  </si>
  <si>
    <t>TOWER T199 WBTS-HOTS   220KV</t>
  </si>
  <si>
    <t>T200 WBTS-HOTS  220KV</t>
  </si>
  <si>
    <t>TL-BAHOEX-BAHO200-0000074617</t>
  </si>
  <si>
    <t>TOWER T200 WBTS-HOTS   220KV</t>
  </si>
  <si>
    <t>T201 WBTS-HOTS  220KV</t>
  </si>
  <si>
    <t>TL-BAHOEX-BAHO201-0000074618</t>
  </si>
  <si>
    <t>TOWER T201 WBTS-HOTS   220KV</t>
  </si>
  <si>
    <t>T202 WBTS-HOTS  220KV</t>
  </si>
  <si>
    <t>TL-BAHOEX-BAHO202-0000074619</t>
  </si>
  <si>
    <t>TOWER T202 WBTS-HOTS   220KV</t>
  </si>
  <si>
    <t>T247 WBTS-HOTS  220KV</t>
  </si>
  <si>
    <t>TL-BAHOEX-BAHO247-0000074664</t>
  </si>
  <si>
    <t>TOWER T247 WBTS-HOTS   220KV</t>
  </si>
  <si>
    <t>T248 WBTS-HOTS  220KV</t>
  </si>
  <si>
    <t>TL-BAHOEX-BAHO248-0000074665</t>
  </si>
  <si>
    <t>TOWER T248 WBTS-HOTS   220KV</t>
  </si>
  <si>
    <t>T249 WBTS-HOTS  220KV</t>
  </si>
  <si>
    <t>TL-BAHOEX-BAHO249-0000074666</t>
  </si>
  <si>
    <t>TOWER T249 WBTS-HOTS   220KV</t>
  </si>
  <si>
    <t>T371 WETS-RCTS  220KV</t>
  </si>
  <si>
    <t>WETS-RCTS  220KV</t>
  </si>
  <si>
    <t>TL-KGRCEX-KGRC371-0000066941</t>
  </si>
  <si>
    <t>TOWER T371 WETS-RCTS   220KV</t>
  </si>
  <si>
    <t>T372 WETS-RCTS  220KV</t>
  </si>
  <si>
    <t>TL-KGRCEX-KGRC372-0000066946</t>
  </si>
  <si>
    <t>TOWER T372 WETS-RCTS   220KV</t>
  </si>
  <si>
    <t>T373 WETS-RCTS  220KV</t>
  </si>
  <si>
    <t>TL-KGRCEX-KGRC373-0000066951</t>
  </si>
  <si>
    <t>TOWER T373 WETS-RCTS   220KV</t>
  </si>
  <si>
    <t>T374 WETS-RCTS  220KV</t>
  </si>
  <si>
    <t>TL-KGRCEX-KGRC374-0000066956</t>
  </si>
  <si>
    <t>TOWER T374 WETS-RCTS   220KV</t>
  </si>
  <si>
    <t>T375 WETS-RCTS  220KV</t>
  </si>
  <si>
    <t>TL-KGRCEX-KGRC375-0000066960</t>
  </si>
  <si>
    <t>TOWER T375 WETS-RCTS   220KV</t>
  </si>
  <si>
    <t>T376 WETS-RCTS  220KV</t>
  </si>
  <si>
    <t>TL-KGRCEX-KGRC376-0000066965</t>
  </si>
  <si>
    <t>TOWER T376 WETS-RCTS   220KV</t>
  </si>
  <si>
    <t>T377 WETS-RCTS  220KV</t>
  </si>
  <si>
    <t>TL-KGRCEX-KGRC377-0000066970</t>
  </si>
  <si>
    <t>TOWER T377 WETS-RCTS   220KV</t>
  </si>
  <si>
    <t>T378 WETS-RCTS  220KV</t>
  </si>
  <si>
    <t>TL-KGRCEX-KGRC378-0000066975</t>
  </si>
  <si>
    <t>TOWER T378 WETS-RCTS   220KV</t>
  </si>
  <si>
    <t>T379 WETS-RCTS  220KV</t>
  </si>
  <si>
    <t>TL-KGRCEX-KGRC379-0000066979</t>
  </si>
  <si>
    <t>TOWER T379 WETS-RCTS   220KV</t>
  </si>
  <si>
    <t>T380 WETS-RCTS  220KV</t>
  </si>
  <si>
    <t>TL-KGRCEX-KGRC380-0000066984</t>
  </si>
  <si>
    <t>TOWER T380 WETS-RCTS   220KV</t>
  </si>
  <si>
    <t>T381 WETS-RCTS  220KV</t>
  </si>
  <si>
    <t>TL-KGRCEX-KGRC381-0000066989</t>
  </si>
  <si>
    <t>TOWER T381 WETS-RCTS   220KV</t>
  </si>
  <si>
    <t>T382 WETS-RCTS  220KV</t>
  </si>
  <si>
    <t>TL-KGRCEX-KGRC382-0000066993</t>
  </si>
  <si>
    <t>TOWER T382 WETS-RCTS   220KV</t>
  </si>
  <si>
    <t>T383 WETS-RCTS  220KV</t>
  </si>
  <si>
    <t>TL-KGRCEX-KGRC383-0000066998</t>
  </si>
  <si>
    <t>TOWER T383 WETS-RCTS   220KV</t>
  </si>
  <si>
    <t>T384 WETS-RCTS  220KV</t>
  </si>
  <si>
    <t>TL-KGRCEX-KGRC384-0000067003</t>
  </si>
  <si>
    <t>TOWER T384 WETS-RCTS   220KV</t>
  </si>
  <si>
    <t>T433 WETS-RCTS  220KV</t>
  </si>
  <si>
    <t>TL-KGRCEX-KGRC433-0000067236</t>
  </si>
  <si>
    <t>TOWER T433 WETS-RCTS   220KV</t>
  </si>
  <si>
    <t>T434 WETS-RCTS  220KV</t>
  </si>
  <si>
    <t>TL-KGRCEX-KGRC434-0000067241</t>
  </si>
  <si>
    <t>TOWER T434 WETS-RCTS   220KV</t>
  </si>
  <si>
    <t>T435 WETS-RCTS  220KV</t>
  </si>
  <si>
    <t>TL-KGRCEX-KGRC435-0000067246</t>
  </si>
  <si>
    <t>TOWER T435 WETS-RCTS   220KV</t>
  </si>
  <si>
    <t>T436 WETS-RCTS  220KV</t>
  </si>
  <si>
    <t>TL-KGRCEX-KGRC436-0000067250</t>
  </si>
  <si>
    <t>TOWER T436 WETS-RCTS   220KV</t>
  </si>
  <si>
    <t>T437 WETS-RCTS  220KV</t>
  </si>
  <si>
    <t>TL-KGRCEX-KGRC437-0000067255</t>
  </si>
  <si>
    <t>TOWER T437 WETS-RCTS   220KV</t>
  </si>
  <si>
    <t>T438 WETS-RCTS  220KV</t>
  </si>
  <si>
    <t>TL-KGRCEX-KGRC438-0000067260</t>
  </si>
  <si>
    <t>TOWER T438 WETS-RCTS   220KV</t>
  </si>
  <si>
    <t>T439 WETS-RCTS  220KV</t>
  </si>
  <si>
    <t>TL-KGRCEX-KGRC439-0000067264</t>
  </si>
  <si>
    <t>TOWER T439 WETS-RCTS   220KV</t>
  </si>
  <si>
    <t>T440 WETS-RCTS  220KV</t>
  </si>
  <si>
    <t>TL-KGRCEX-KGRC440-0000067269</t>
  </si>
  <si>
    <t>TOWER T440 WETS-RCTS   220KV</t>
  </si>
  <si>
    <t>T441 WETS-RCTS  220KV</t>
  </si>
  <si>
    <t>TL-KGRCEX-KGRC441-0000067274</t>
  </si>
  <si>
    <t>TOWER T441 WETS-RCTS   220KV</t>
  </si>
  <si>
    <t>T442 WETS-RCTS  220KV</t>
  </si>
  <si>
    <t>TL-KGRCEX-KGRC442-0000067278</t>
  </si>
  <si>
    <t>TOWER T442 WETS-RCTS   220KV</t>
  </si>
  <si>
    <t>T443 WETS-RCTS  220KV</t>
  </si>
  <si>
    <t>TL-KGRCEX-KGRC443-0000067283</t>
  </si>
  <si>
    <t>TOWER T443 WETS-RCTS   220KV</t>
  </si>
  <si>
    <t>T444 WETS-RCTS  220KV</t>
  </si>
  <si>
    <t>TL-KGRCEX-KGRC444-0000067288</t>
  </si>
  <si>
    <t>TOWER T444 WETS-RCTS   220KV</t>
  </si>
  <si>
    <t>T445 WETS-RCTS  220KV</t>
  </si>
  <si>
    <t>TL-KGRCEX-KGRC445-0000067293</t>
  </si>
  <si>
    <t>TOWER T445 WETS-RCTS   220KV</t>
  </si>
  <si>
    <t>T446 WETS-RCTS  220KV</t>
  </si>
  <si>
    <t>TL-KGRCEX-KGRC446-0000067297</t>
  </si>
  <si>
    <t>TOWER T446 WETS-RCTS   220KV</t>
  </si>
  <si>
    <t>T447 WETS-RCTS  220KV</t>
  </si>
  <si>
    <t>TL-KGRCEX-KGRC447-0000067302</t>
  </si>
  <si>
    <t>TOWER T447 WETS-RCTS   220KV</t>
  </si>
  <si>
    <t>T448 WETS-RCTS  220KV</t>
  </si>
  <si>
    <t>TL-KGRCEX-KGRC448-0000067307</t>
  </si>
  <si>
    <t>TOWER T448 WETS-RCTS   220KV</t>
  </si>
  <si>
    <t>T449 WETS-RCTS  220KV</t>
  </si>
  <si>
    <t>TL-KGRCEX-KGRC449-0000067312</t>
  </si>
  <si>
    <t>TOWER T449 WETS-RCTS   220KV</t>
  </si>
  <si>
    <t>T450 WETS-RCTS  220KV</t>
  </si>
  <si>
    <t>TL-KGRCEX-KGRC450-0000067317</t>
  </si>
  <si>
    <t>TOWER T450 WETS-RCTS   220KV</t>
  </si>
  <si>
    <t>T451 WETS-RCTS  220KV</t>
  </si>
  <si>
    <t xml:space="preserve">T451 </t>
  </si>
  <si>
    <t>TL-KGRCEX-KGRC451-0000067321</t>
  </si>
  <si>
    <t>TOWER T451 WETS-RCTS   220KV</t>
  </si>
  <si>
    <t>T452 WETS-RCTS  220KV</t>
  </si>
  <si>
    <t xml:space="preserve">T452 </t>
  </si>
  <si>
    <t>TL-KGRCEX-KGRC452-0000067326</t>
  </si>
  <si>
    <t>TOWER T452 WETS-RCTS   220KV</t>
  </si>
  <si>
    <t>T453 WETS-RCTS  220KV</t>
  </si>
  <si>
    <t xml:space="preserve">T453 </t>
  </si>
  <si>
    <t>TL-KGRCEX-KGRC453-0000067331</t>
  </si>
  <si>
    <t>TOWER T453 WETS-RCTS   220KV</t>
  </si>
  <si>
    <t>T454 WETS-RCTS  220KV</t>
  </si>
  <si>
    <t>TL-KGRCEX-KGRC454-0000067336</t>
  </si>
  <si>
    <t>TOWER T454 WETS-RCTS   220KV</t>
  </si>
  <si>
    <t>T455 WETS-RCTS  220KV</t>
  </si>
  <si>
    <t>TL-KGRCEX-KGRC455-0000067340</t>
  </si>
  <si>
    <t>TOWER T455 WETS-RCTS   220KV</t>
  </si>
  <si>
    <t>T456 WETS-RCTS  220KV</t>
  </si>
  <si>
    <t>TL-KGRCEX-KGRC456-0000067345</t>
  </si>
  <si>
    <t>TOWER T456 WETS-RCTS   220KV</t>
  </si>
  <si>
    <t>T457 WETS-RCTS  220KV</t>
  </si>
  <si>
    <t>TL-KGRCEX-KGRC457-0000067350</t>
  </si>
  <si>
    <t>TOWER T457 WETS-RCTS   220KV</t>
  </si>
  <si>
    <t>T458 WETS-RCTS  220KV</t>
  </si>
  <si>
    <t>TL-KGRCEX-KGRC458-0000067355</t>
  </si>
  <si>
    <t>TOWER T458 WETS-RCTS   220KV</t>
  </si>
  <si>
    <t>T459 WETS-RCTS  220KV</t>
  </si>
  <si>
    <t>TL-KGRCEX-KGRC459-0000067359</t>
  </si>
  <si>
    <t>TOWER T459 WETS-RCTS   220KV</t>
  </si>
  <si>
    <t>T460 WETS-RCTS  220KV</t>
  </si>
  <si>
    <t>TL-KGRCEX-KGRC460-0000067364</t>
  </si>
  <si>
    <t>TOWER T460 WETS-RCTS   220KV</t>
  </si>
  <si>
    <t>T461 WETS-RCTS  220KV</t>
  </si>
  <si>
    <t>TL-KGRCEX-KGRC461-0000067369</t>
  </si>
  <si>
    <t>TOWER T461 WETS-RCTS   220KV</t>
  </si>
  <si>
    <t>T462 WETS-RCTS  220KV</t>
  </si>
  <si>
    <t>TL-KGRCEX-KGRC462-0000067373</t>
  </si>
  <si>
    <t>TOWER T462 WETS-RCTS   220KV</t>
  </si>
  <si>
    <t>T463 WETS-RCTS  220KV</t>
  </si>
  <si>
    <t>TL-KGRCEX-KGRC463-0000067378</t>
  </si>
  <si>
    <t>TOWER T463 WETS-RCTS   220KV</t>
  </si>
  <si>
    <t>T464 WETS-RCTS  220KV</t>
  </si>
  <si>
    <t>TL-KGRCEX-KGRC464-0000067383</t>
  </si>
  <si>
    <t>TOWER T464 WETS-RCTS   220KV</t>
  </si>
  <si>
    <t>T465 WETS-RCTS  220KV</t>
  </si>
  <si>
    <t>TL-KGRCEX-KGRC465-0000067388</t>
  </si>
  <si>
    <t>TOWER T465 WETS-RCTS   220KV</t>
  </si>
  <si>
    <t>T469 WETS-RCTS  220KV</t>
  </si>
  <si>
    <t>TL-KGRCEX-KGRC469-0000067407</t>
  </si>
  <si>
    <t>TOWER T469 WETS-RCTS   220KV</t>
  </si>
  <si>
    <t>T470 WETS-RCTS  220KV</t>
  </si>
  <si>
    <t>TL-KGRCEX-KGRC470-0000067411</t>
  </si>
  <si>
    <t>TOWER T470 WETS-RCTS   220KV</t>
  </si>
  <si>
    <t>T471 WETS-RCTS  220KV</t>
  </si>
  <si>
    <t>TL-KGRCEX-KGRC471-0000067416</t>
  </si>
  <si>
    <t>TOWER T471 WETS-RCTS   220KV</t>
  </si>
  <si>
    <t>T472 WETS-RCTS  220KV</t>
  </si>
  <si>
    <t>TL-KGRCEX-KGRC472-0000067421</t>
  </si>
  <si>
    <t>TOWER T472 WETS-RCTS   220KV</t>
  </si>
  <si>
    <t>T473 WETS-RCTS  220KV</t>
  </si>
  <si>
    <t>TL-KGRCEX-KGRC473-0000067425</t>
  </si>
  <si>
    <t>TOWER T473 WETS-RCTS   220KV</t>
  </si>
  <si>
    <t>T474 WETS-RCTS  220KV</t>
  </si>
  <si>
    <t>TL-KGRCEX-KGRC474-0000067430</t>
  </si>
  <si>
    <t>TOWER T474 WETS-RCTS   220KV</t>
  </si>
  <si>
    <t>T475 WETS-RCTS  220KV</t>
  </si>
  <si>
    <t>TL-KGRCEX-KGRC475-0000067435</t>
  </si>
  <si>
    <t>TOWER T475 WETS-RCTS   220KV</t>
  </si>
  <si>
    <t>T476 WETS-RCTS  220KV</t>
  </si>
  <si>
    <t>TL-KGRCEX-KGRC476-0000067440</t>
  </si>
  <si>
    <t>TOWER T476 WETS-RCTS   220KV</t>
  </si>
  <si>
    <t>T477 WETS-RCTS  220KV</t>
  </si>
  <si>
    <t>TL-KGRCEX-KGRC477-0000067444</t>
  </si>
  <si>
    <t>TOWER T477 WETS-RCTS   220KV</t>
  </si>
  <si>
    <t>T478 WETS-RCTS  220KV</t>
  </si>
  <si>
    <t>TL-KGRCEX-KGRC478-0000067449</t>
  </si>
  <si>
    <t>TOWER T478 WETS-RCTS   220KV</t>
  </si>
  <si>
    <t>T479 WETS-RCTS  220KV</t>
  </si>
  <si>
    <t>TL-KGRCEX-KGRC479-0000067454</t>
  </si>
  <si>
    <t>TOWER T479 WETS-RCTS   220KV</t>
  </si>
  <si>
    <t>T480 WETS-RCTS  220KV</t>
  </si>
  <si>
    <t>TL-KGRCEX-KGRC480-0000067459</t>
  </si>
  <si>
    <t>TOWER T480 WETS-RCTS   220KV</t>
  </si>
  <si>
    <t>T481 WETS-RCTS  220KV</t>
  </si>
  <si>
    <t>TL-KGRCEX-KGRC481-0000067463</t>
  </si>
  <si>
    <t>TOWER T481 WETS-RCTS   220KV</t>
  </si>
  <si>
    <t>T482 WETS-RCTS  220KV</t>
  </si>
  <si>
    <t>TL-KGRCEX-KGRC482-0000067468</t>
  </si>
  <si>
    <t>TOWER T482 WETS-RCTS   220KV</t>
  </si>
  <si>
    <t>T483 WETS-RCTS  220KV</t>
  </si>
  <si>
    <t>TL-KGRCEX-KGRC483-0000067473</t>
  </si>
  <si>
    <t>TOWER T483 WETS-RCTS   220KV</t>
  </si>
  <si>
    <t>T484 WETS-RCTS  220KV</t>
  </si>
  <si>
    <t>TL-KGRCEX-KGRC484-0000067478</t>
  </si>
  <si>
    <t>TOWER T484 WETS-RCTS   220KV</t>
  </si>
  <si>
    <t>T485 WETS-RCTS  220KV</t>
  </si>
  <si>
    <t>TL-KGRCEX-KGRC485-0000067483</t>
  </si>
  <si>
    <t>TOWER T485 WETS-RCTS   220KV</t>
  </si>
  <si>
    <t>T486 WETS-RCTS  220KV</t>
  </si>
  <si>
    <t>TL-KGRCEX-KGRC486-0000067487</t>
  </si>
  <si>
    <t>TOWER T486 WETS-RCTS   220KV</t>
  </si>
  <si>
    <t>T487 WETS-RCTS  220KV</t>
  </si>
  <si>
    <t>TL-KGRCEX-KGRC487-0000067492</t>
  </si>
  <si>
    <t>TOWER T487 WETS-RCTS   220KV</t>
  </si>
  <si>
    <t>T488 WETS-RCTS  220KV</t>
  </si>
  <si>
    <t>TL-KGRCEX-KGRC488-0000067497</t>
  </si>
  <si>
    <t>TOWER T488 WETS-RCTS   220KV</t>
  </si>
  <si>
    <t>T489 WETS-RCTS  220KV</t>
  </si>
  <si>
    <t>TL-KGRCEX-KGRC489-0000067502</t>
  </si>
  <si>
    <t>TOWER T489 WETS-RCTS   220KV</t>
  </si>
  <si>
    <t>T490 WETS-RCTS  220KV</t>
  </si>
  <si>
    <t>TL-KGRCEX-KGRC490-0000067506</t>
  </si>
  <si>
    <t>TOWER T490 WETS-RCTS   220KV</t>
  </si>
  <si>
    <t>T491 WETS-RCTS  220KV</t>
  </si>
  <si>
    <t>TL-KGRCEX-KGRC491-0000067511</t>
  </si>
  <si>
    <t>TOWER T491 WETS-RCTS   220KV</t>
  </si>
  <si>
    <t>T492 WETS-RCTS  220KV</t>
  </si>
  <si>
    <t>TL-KGRCEX-KGRC492-0000067515</t>
  </si>
  <si>
    <t>TOWER T492 WETS-RCTS   220KV</t>
  </si>
  <si>
    <t>T493 WETS-RCTS  220KV</t>
  </si>
  <si>
    <t>TL-KGRCEX-KGRC493-0000067520</t>
  </si>
  <si>
    <t>TOWER T493 WETS-RCTS   220KV</t>
  </si>
  <si>
    <t>T494 WETS-RCTS  220KV</t>
  </si>
  <si>
    <t>TL-KGRCEX-KGRC494-0000067525</t>
  </si>
  <si>
    <t>TOWER T494 WETS-RCTS   220KV</t>
  </si>
  <si>
    <t>T495 WETS-RCTS  220KV</t>
  </si>
  <si>
    <t>TL-KGRCEX-KGRC495-0000067530</t>
  </si>
  <si>
    <t>TOWER T495 WETS-RCTS   220KV</t>
  </si>
  <si>
    <t>T496 WETS-RCTS  220KV</t>
  </si>
  <si>
    <t>TL-KGRCEX-KGRC496-0000067534</t>
  </si>
  <si>
    <t>TOWER T496 WETS-RCTS   220KV</t>
  </si>
  <si>
    <t>T497 WETS-RCTS  220KV</t>
  </si>
  <si>
    <t>TL-KGRCEX-KGRC497-0000067539</t>
  </si>
  <si>
    <t>TOWER T497 WETS-RCTS   220KV</t>
  </si>
  <si>
    <t>T498 WETS-RCTS  220KV</t>
  </si>
  <si>
    <t>TL-KGRCEX-KGRC498-0000067544</t>
  </si>
  <si>
    <t>TOWER T498 WETS-RCTS   220KV</t>
  </si>
  <si>
    <t>T499 WETS-RCTS  220KV</t>
  </si>
  <si>
    <t>TL-KGRCEX-KGRC499-0000067549</t>
  </si>
  <si>
    <t>TOWER T499 WETS-RCTS   220KV</t>
  </si>
  <si>
    <t>T500 WETS-RCTS  220KV</t>
  </si>
  <si>
    <t>TL-KGRCEX-KGRC500-0000067554</t>
  </si>
  <si>
    <t>TOWER T500 WETS-RCTS   220KV</t>
  </si>
  <si>
    <t>T502 WETS-RCTS  220KV</t>
  </si>
  <si>
    <t>TL-KGRCEX-KGRC502-0000067563</t>
  </si>
  <si>
    <t>TOWER T502 WETS-RCTS   220KV</t>
  </si>
  <si>
    <t>T503 WETS-RCTS  220KV</t>
  </si>
  <si>
    <t>TL-KGRCEX-KGRC503-0000067568</t>
  </si>
  <si>
    <t>TOWER T503 WETS-RCTS   220KV</t>
  </si>
  <si>
    <t>T999 WETS-RCTS  220KV</t>
  </si>
  <si>
    <t xml:space="preserve">T999 </t>
  </si>
  <si>
    <t>TL-KGRCEX-KGRC503-0000119398</t>
  </si>
  <si>
    <t>TOWER T999 WETS-RCTS   220KV</t>
  </si>
  <si>
    <t>T001 WMTS-FBTS 1 220KV</t>
  </si>
  <si>
    <t>WMTS-FBTS 1 220KV</t>
  </si>
  <si>
    <t>TL-WMFBEX-WMFB001-0000065072</t>
  </si>
  <si>
    <t>TOWER T001 WMTS-FBTS 1 220KV</t>
  </si>
  <si>
    <t>T002 WMTS-FBTS 1 220KV</t>
  </si>
  <si>
    <t>TL-WMFBEX-WMFB002-0000065074</t>
  </si>
  <si>
    <t>TOWER T002 WMTS-FBTS 1 220KV</t>
  </si>
  <si>
    <t>T003 WMTS-FBTS 1 220KV</t>
  </si>
  <si>
    <t>TL-WMFBEX-WMFB003-0000065076</t>
  </si>
  <si>
    <t>TOWER T003 WMTS-FBTS 1 220KV</t>
  </si>
  <si>
    <t>T004 WMTS-FBTS 1 220KV</t>
  </si>
  <si>
    <t>TL-WMFBEX-WMFB004-0000065078</t>
  </si>
  <si>
    <t>TOWER T004 WMTS-FBTS 1 220KV</t>
  </si>
  <si>
    <t>T005 WMTS-FBTS 1 220KV</t>
  </si>
  <si>
    <t>TL-WMFBEX-WMFB005-0000065080</t>
  </si>
  <si>
    <t>TOWER T005 WMTS-FBTS 1 220KV</t>
  </si>
  <si>
    <t>T006 WMTS-FBTS 1 220KV</t>
  </si>
  <si>
    <t>TL-WMFBEX-WMFB006-0000065082</t>
  </si>
  <si>
    <t>TOWER T006 WMTS-FBTS 1 220KV</t>
  </si>
  <si>
    <t>T079 GTS -PTH 1 220KV</t>
  </si>
  <si>
    <t>GTS -PTH 1 220KV</t>
  </si>
  <si>
    <t>TL-EGPTEX-EGPT079-0000088007</t>
  </si>
  <si>
    <t>TOWER T079 GTS -PTH 1 220KV</t>
  </si>
  <si>
    <t>T078 GTS -PTH 1 220KV</t>
  </si>
  <si>
    <t>TL-EGPTEX-EGPT078-0000088006</t>
  </si>
  <si>
    <t>TOWER T078 GTS -PTH 1 220KV</t>
  </si>
  <si>
    <t>T080 GTS -PTH 1 220KV</t>
  </si>
  <si>
    <t>TL-EGPTEX-EGPT080-0000088008</t>
  </si>
  <si>
    <t>TOWER T080 GTS -PTH 1 220KV</t>
  </si>
  <si>
    <t>T179 BATS-BETS  220KV</t>
  </si>
  <si>
    <t>TL-BABEEX-BABE179-0000103052</t>
  </si>
  <si>
    <t>TOWER T179 BATS-BETS   220KV</t>
  </si>
  <si>
    <t>T180 BATS-BETS  220KV</t>
  </si>
  <si>
    <t>TL-BABEEX-BABE180-0000103054</t>
  </si>
  <si>
    <t>TOWER T180 BATS-BETS   220KV</t>
  </si>
  <si>
    <t>T181 BATS-BETS  220KV</t>
  </si>
  <si>
    <t>TL-BABEEX-BABE181-0000103056</t>
  </si>
  <si>
    <t>TOWER T181 BATS-BETS   220KV</t>
  </si>
  <si>
    <t>T182 BATS-BETS  220KV</t>
  </si>
  <si>
    <t>TL-BABEEX-BABE182-0000103058</t>
  </si>
  <si>
    <t>TOWER T182 BATS-BETS   220KV</t>
  </si>
  <si>
    <t>T183 BATS-BETS  220KV</t>
  </si>
  <si>
    <t>TL-BABEEX-BABE183-0000103060</t>
  </si>
  <si>
    <t>TOWER T183 BATS-BETS   220KV</t>
  </si>
  <si>
    <t>T215 BATS-BETS  220KV</t>
  </si>
  <si>
    <t>TL-BABEEX-BABE215-0000103124</t>
  </si>
  <si>
    <t>TOWER T215 BATS-BETS   220KV</t>
  </si>
  <si>
    <t>T216 BATS-BETS  220KV</t>
  </si>
  <si>
    <t>TL-BABEEX-BABE216-0000103126</t>
  </si>
  <si>
    <t>TOWER T216 BATS-BETS   220KV</t>
  </si>
  <si>
    <t>T217 BATS-BETS  220KV</t>
  </si>
  <si>
    <t>TL-BABEEX-BABE217-0000103128</t>
  </si>
  <si>
    <t>TOWER T217 BATS-BETS   220KV</t>
  </si>
  <si>
    <t>T218 BATS-BETS  220KV</t>
  </si>
  <si>
    <t>TL-BABEEX-BABE218-0000103130</t>
  </si>
  <si>
    <t>TOWER T218 BATS-BETS   220KV</t>
  </si>
  <si>
    <t>T219 BATS-BETS  220KV</t>
  </si>
  <si>
    <t>TL-BABEEX-BABE219-0000103132</t>
  </si>
  <si>
    <t>TOWER T219 BATS-BETS   220KV</t>
  </si>
  <si>
    <t>T034 BATS-TGTS  220KV</t>
  </si>
  <si>
    <t>TL-BATGEX-BATG034-0000087347</t>
  </si>
  <si>
    <t>TOWER T034 BATS-TGTS   220KV</t>
  </si>
  <si>
    <t>T168 BATS-TGTS  220KV</t>
  </si>
  <si>
    <t>TL-BATGEX-BATG168-0000087481</t>
  </si>
  <si>
    <t>TOWER T168 BATS-TGTS   220KV</t>
  </si>
  <si>
    <t>T169 BATS-TGTS  220KV</t>
  </si>
  <si>
    <t>TL-BATGEX-BATG169-0000087482</t>
  </si>
  <si>
    <t>TOWER T169 BATS-TGTS   220KV</t>
  </si>
  <si>
    <t>T170 BATS-TGTS  220KV</t>
  </si>
  <si>
    <t>TL-BATGEX-BATG170-0000087483</t>
  </si>
  <si>
    <t>TOWER T170 BATS-TGTS   220KV</t>
  </si>
  <si>
    <t>T225 BATS-TGTS  220KV</t>
  </si>
  <si>
    <t>TL-BATGEX-BATG225-0000087538</t>
  </si>
  <si>
    <t>TOWER T225 BATS-TGTS   220KV</t>
  </si>
  <si>
    <t>T226 BATS-TGTS  220KV</t>
  </si>
  <si>
    <t>TL-BATGEX-BATG226-0000087539</t>
  </si>
  <si>
    <t>TOWER T226 BATS-TGTS   220KV</t>
  </si>
  <si>
    <t>T227 BATS-TGTS  220KV</t>
  </si>
  <si>
    <t>TL-BATGEX-BATG227-0000087540</t>
  </si>
  <si>
    <t>TOWER T227 BATS-TGTS   220KV</t>
  </si>
  <si>
    <t>T228 BATS-TGTS  220KV</t>
  </si>
  <si>
    <t>TL-BATGEX-BATG228-0000087541</t>
  </si>
  <si>
    <t>TOWER T228 BATS-TGTS   220KV</t>
  </si>
  <si>
    <t>T229 BATS-TGTS  220KV</t>
  </si>
  <si>
    <t>TL-BATGEX-BATG229-0000087542</t>
  </si>
  <si>
    <t>TOWER T229 BATS-TGTS   220KV</t>
  </si>
  <si>
    <t>T230 BATS-TGTS  220KV</t>
  </si>
  <si>
    <t>TL-BATGEX-BATG230-0000087543</t>
  </si>
  <si>
    <t>TOWER T230 BATS-TGTS   220KV</t>
  </si>
  <si>
    <t>T245 BATS-TGTS  220KV</t>
  </si>
  <si>
    <t>TL-BATGEX-BATG245-0000087558</t>
  </si>
  <si>
    <t>TOWER T245 BATS-TGTS   220KV</t>
  </si>
  <si>
    <t>T246 BATS-TGTS  220KV</t>
  </si>
  <si>
    <t>TL-BATGEX-BATG246-0000087559</t>
  </si>
  <si>
    <t>TOWER T246 BATS-TGTS   220KV</t>
  </si>
  <si>
    <t>T247 BATS-TGTS  220KV</t>
  </si>
  <si>
    <t>TL-BATGEX-BATG247-0000087560</t>
  </si>
  <si>
    <t>TOWER T247 BATS-TGTS   220KV</t>
  </si>
  <si>
    <t>T248 BATS-TGTS  220KV</t>
  </si>
  <si>
    <t>TL-BATGEX-BATG248-0000087561</t>
  </si>
  <si>
    <t>TOWER T248 BATS-TGTS   220KV</t>
  </si>
  <si>
    <t>T249 BATS-TGTS  220KV</t>
  </si>
  <si>
    <t>TL-BATGEX-BATG249-0000087562</t>
  </si>
  <si>
    <t>TOWER T249 BATS-TGTS   220KV</t>
  </si>
  <si>
    <t>T250 BATS-TGTS  220KV</t>
  </si>
  <si>
    <t>TL-BATGEX-BATG250-0000087563</t>
  </si>
  <si>
    <t>TOWER T250 BATS-TGTS   220KV</t>
  </si>
  <si>
    <t>T251 BATS-TGTS  220KV</t>
  </si>
  <si>
    <t>TL-BATGEX-BATG251-0000087564</t>
  </si>
  <si>
    <t>TOWER T251 BATS-TGTS   220KV</t>
  </si>
  <si>
    <t>T252 BATS-TGTS  220KV</t>
  </si>
  <si>
    <t>TL-BATGEX-BATG252-0000087565</t>
  </si>
  <si>
    <t>TOWER T252 BATS-TGTS   220KV</t>
  </si>
  <si>
    <t>T259 BATS-TGTS  220KV</t>
  </si>
  <si>
    <t>TL-BATGEX-BATG259-0000087572</t>
  </si>
  <si>
    <t>TOWER T259 BATS-TGTS   220KV</t>
  </si>
  <si>
    <t>T260 BATS-TGTS  220KV</t>
  </si>
  <si>
    <t>TL-BATGEX-BATG260-0000087573</t>
  </si>
  <si>
    <t>TOWER T260 BATS-TGTS   220KV</t>
  </si>
  <si>
    <t>T378 BATS-WBTS  220KV</t>
  </si>
  <si>
    <t>TL-BAHOEX-BAHO378-0000074795</t>
  </si>
  <si>
    <t>TOWER T378 BATS-WBTS   220KV</t>
  </si>
  <si>
    <t>T379 BATS-WBTS  220KV</t>
  </si>
  <si>
    <t>TL-BAHOEX-BAHO379-0000074796</t>
  </si>
  <si>
    <t>TOWER T379 BATS-WBTS   220KV</t>
  </si>
  <si>
    <t>T380 BATS-WBTS  220KV</t>
  </si>
  <si>
    <t>TL-BAHOEX-BAHO380-0000074797</t>
  </si>
  <si>
    <t>TOWER T380 BATS-WBTS   220KV</t>
  </si>
  <si>
    <t>T381 BATS-WBTS  220KV</t>
  </si>
  <si>
    <t>TL-BAHOEX-BAHO381-0000074798</t>
  </si>
  <si>
    <t>TOWER T381 BATS-WBTS   220KV</t>
  </si>
  <si>
    <t>T256 BETS-KGTS  220KV</t>
  </si>
  <si>
    <t>TL-BEKGEX-BEKG256-0000068788</t>
  </si>
  <si>
    <t>TOWER T256 BETS-KGTS   220KV</t>
  </si>
  <si>
    <t>T257 BETS-KGTS  220KV</t>
  </si>
  <si>
    <t>TL-BEKGEX-BEKG257-0000068793</t>
  </si>
  <si>
    <t>TOWER T257 BETS-KGTS   220KV</t>
  </si>
  <si>
    <t>T258 BETS-KGTS  220KV</t>
  </si>
  <si>
    <t>TL-BEKGEX-BEKG258-0000068798</t>
  </si>
  <si>
    <t>TOWER T258 BETS-KGTS   220KV</t>
  </si>
  <si>
    <t>T259 BETS-KGTS  220KV</t>
  </si>
  <si>
    <t>TL-BEKGEX-BEKG259-0000068803</t>
  </si>
  <si>
    <t>TOWER T259 BETS-KGTS   220KV</t>
  </si>
  <si>
    <t>T260 BETS-KGTS  220KV</t>
  </si>
  <si>
    <t>TL-BEKGEX-BEKG260-0000068808</t>
  </si>
  <si>
    <t>TOWER T260 BETS-KGTS   220KV</t>
  </si>
  <si>
    <t>T142 DPTS-GTS 2 220KV</t>
  </si>
  <si>
    <t>TL-KXGXEX-KXGX142-0000057587</t>
  </si>
  <si>
    <t>TOWER T142 DPTS-GTS 2 220KV</t>
  </si>
  <si>
    <t>T143 DPTS-GTS 2 220KV</t>
  </si>
  <si>
    <t>TL-KXGXEX-KXGX143-0000057589</t>
  </si>
  <si>
    <t>TOWER T143 DPTS-GTS 2 220KV</t>
  </si>
  <si>
    <t>T144 DPTS-GTS 2 220KV</t>
  </si>
  <si>
    <t>TL-KXGXEX-KXGX144-0000057591</t>
  </si>
  <si>
    <t>TOWER T144 DPTS-GTS 2 220KV</t>
  </si>
  <si>
    <t>T145 DPTS-GTS 2 220KV</t>
  </si>
  <si>
    <t>TL-KXGXEX-KXGX145-0000057593</t>
  </si>
  <si>
    <t>TOWER T145 DPTS-GTS 2 220KV</t>
  </si>
  <si>
    <t>T146 DPTS-GTS 2 220KV</t>
  </si>
  <si>
    <t>TL-KXGXEX-KXGX146-0000057595</t>
  </si>
  <si>
    <t>TOWER T146 DPTS-GTS 2 220KV</t>
  </si>
  <si>
    <t>T534 HOTS-RCTS  220KV</t>
  </si>
  <si>
    <t xml:space="preserve">T534 </t>
  </si>
  <si>
    <t>TL-HORCEX-HORC534-0000101810</t>
  </si>
  <si>
    <t>TOWER T534 HOTS-RCTS   220KV</t>
  </si>
  <si>
    <t>T535 HOTS-RCTS  220KV</t>
  </si>
  <si>
    <t xml:space="preserve">T535 </t>
  </si>
  <si>
    <t>TL-HORCEX-HORC535-0000101814</t>
  </si>
  <si>
    <t>TOWER T535 HOTS-RCTS   220KV</t>
  </si>
  <si>
    <t>T536 HOTS-RCTS  220KV</t>
  </si>
  <si>
    <t xml:space="preserve">T536 </t>
  </si>
  <si>
    <t>TL-HORCEX-HORC536-0000101819</t>
  </si>
  <si>
    <t>TOWER T536 HOTS-RCTS   220KV</t>
  </si>
  <si>
    <t>T537 HOTS-RCTS  220KV</t>
  </si>
  <si>
    <t xml:space="preserve">T537 </t>
  </si>
  <si>
    <t>TL-HORCEX-HORC537-0000101824</t>
  </si>
  <si>
    <t>TOWER T537 HOTS-RCTS   220KV</t>
  </si>
  <si>
    <t>T538 HOTS-RCTS  220KV</t>
  </si>
  <si>
    <t xml:space="preserve">T538 </t>
  </si>
  <si>
    <t>TL-HORCEX-HORC538-0000101829</t>
  </si>
  <si>
    <t>TOWER T538 HOTS-RCTS   220KV</t>
  </si>
  <si>
    <t>T178 KGTS-WETS  220KV</t>
  </si>
  <si>
    <t>TL-KGRCEX-KGRC178-0000066025</t>
  </si>
  <si>
    <t>TOWER T178 KGTS-WETS   220KV</t>
  </si>
  <si>
    <t>T179 KGTS-WETS  220KV</t>
  </si>
  <si>
    <t>TL-KGRCEX-KGRC179-0000066027</t>
  </si>
  <si>
    <t>TOWER T179 KGTS-WETS   220KV</t>
  </si>
  <si>
    <t>T180 KGTS-WETS  220KV</t>
  </si>
  <si>
    <t>TL-KGRCEX-KGRC180-0000066031</t>
  </si>
  <si>
    <t>TOWER T180 KGTS-WETS   220KV</t>
  </si>
  <si>
    <t>T181 KGTS-WETS  220KV</t>
  </si>
  <si>
    <t>TL-KGRCEX-KGRC181-0000066036</t>
  </si>
  <si>
    <t>TOWER T181 KGTS-WETS   220KV</t>
  </si>
  <si>
    <t>T182 KGTS-WETS  220KV</t>
  </si>
  <si>
    <t>TL-KGRCEX-KGRC182-0000066041</t>
  </si>
  <si>
    <t>TOWER T182 KGTS-WETS   220KV</t>
  </si>
  <si>
    <t>T183 KGTS-WETS  220KV</t>
  </si>
  <si>
    <t>TL-KGRCEX-KGRC183-0000066046</t>
  </si>
  <si>
    <t>TOWER T183 KGTS-WETS   220KV</t>
  </si>
  <si>
    <t>T229 KGTS-WETS  220KV</t>
  </si>
  <si>
    <t>TL-KGRCEX-KGRC229-0000066263</t>
  </si>
  <si>
    <t>TOWER T229 KGTS-WETS   220KV</t>
  </si>
  <si>
    <t>T230 KGTS-WETS  220KV</t>
  </si>
  <si>
    <t>TL-KGRCEX-KGRC230-0000066268</t>
  </si>
  <si>
    <t>TOWER T230 KGTS-WETS   220KV</t>
  </si>
  <si>
    <t>T231 KGTS-WETS  220KV</t>
  </si>
  <si>
    <t>TL-KGRCEX-KGRC231-0000066273</t>
  </si>
  <si>
    <t>TOWER T231 KGTS-WETS   220KV</t>
  </si>
  <si>
    <t>T232 KGTS-WETS  220KV</t>
  </si>
  <si>
    <t>TL-KGRCEX-KGRC232-0000066277</t>
  </si>
  <si>
    <t>TOWER T232 KGTS-WETS   220KV</t>
  </si>
  <si>
    <t>T233 KGTS-WETS  220KV</t>
  </si>
  <si>
    <t>TL-KGRCEX-KGRC233-0000066282</t>
  </si>
  <si>
    <t>TOWER T233 KGTS-WETS   220KV</t>
  </si>
  <si>
    <t>T142 KTS -GTS 1 220KV</t>
  </si>
  <si>
    <t>TL-KXGXEX-KXGX142-0000057256</t>
  </si>
  <si>
    <t>TOWER T142 KTS -GTS  1 220KV</t>
  </si>
  <si>
    <t>T143 KTS -GTS 1 220KV</t>
  </si>
  <si>
    <t>TL-KXGXEX-KXGX143-0000057258</t>
  </si>
  <si>
    <t>TOWER T143 KTS -GTS  1 220KV</t>
  </si>
  <si>
    <t>T144 KTS -GTS 1 220KV</t>
  </si>
  <si>
    <t>TL-KXGXEX-KXGX144-0000057260</t>
  </si>
  <si>
    <t>TOWER T144 KTS -GTS  1 220KV</t>
  </si>
  <si>
    <t>T145 KTS -GTS 1 220KV</t>
  </si>
  <si>
    <t>TL-KXGXEX-KXGX145-0000057262</t>
  </si>
  <si>
    <t>TOWER T145 KTS -GTS  1 220KV</t>
  </si>
  <si>
    <t>T146 KTS -GTS 1 220KV</t>
  </si>
  <si>
    <t>TL-KXGXEX-KXGX146-0000057264</t>
  </si>
  <si>
    <t>TOWER T146 KTS -GTS  1 220KV</t>
  </si>
  <si>
    <t>T077 MLTS-TGTS  220KV</t>
  </si>
  <si>
    <t>TL-MLTGEX-MLTG077-0000059383</t>
  </si>
  <si>
    <t>TOWER T077 MLTS-TGTS   220KV</t>
  </si>
  <si>
    <t>T078 MLTS-TGTS  220KV</t>
  </si>
  <si>
    <t>TL-MLTGEX-MLTG078-0000059385</t>
  </si>
  <si>
    <t>TOWER T078 MLTS-TGTS   220KV</t>
  </si>
  <si>
    <t>T079 MLTS-TGTS  220KV</t>
  </si>
  <si>
    <t>TL-MLTGEX-MLTG079-0000059387</t>
  </si>
  <si>
    <t>TOWER T079 MLTS-TGTS   220KV</t>
  </si>
  <si>
    <t>T080 MLTS-TGTS  220KV</t>
  </si>
  <si>
    <t>TL-MLTGEX-MLTG080-0000059389</t>
  </si>
  <si>
    <t>TOWER T080 MLTS-TGTS   220KV</t>
  </si>
  <si>
    <t>T081 MLTS-TGTS  220KV</t>
  </si>
  <si>
    <t>TL-MLTGEX-MLTG081-0000059391</t>
  </si>
  <si>
    <t>TOWER T081 MLTS-TGTS   220KV</t>
  </si>
  <si>
    <t>T082 MLTS-TGTS  220KV</t>
  </si>
  <si>
    <t>TL-MLTGEX-MLTG082-0000059393</t>
  </si>
  <si>
    <t>TOWER T082 MLTS-TGTS   220KV</t>
  </si>
  <si>
    <t>T012 MLTS-TRTS 1 500KV</t>
  </si>
  <si>
    <t>TL-MLHYEX-MLHY012-0000056079</t>
  </si>
  <si>
    <t>TOWER T012 MLTS-TRTS 1 500KV</t>
  </si>
  <si>
    <t>T072 MLTS-TRTS 1 500KV</t>
  </si>
  <si>
    <t>TL-MLHYEX-MLHY072-0000056139</t>
  </si>
  <si>
    <t>TOWER T072 MLTS-TRTS 1 500KV</t>
  </si>
  <si>
    <t>T073 MLTS-TRTS 1 500KV</t>
  </si>
  <si>
    <t>TL-MLHYEX-MLHY073-0000056140</t>
  </si>
  <si>
    <t>TOWER T073 MLTS-TRTS 1 500KV</t>
  </si>
  <si>
    <t>T074 MLTS-TRTS 1 500KV</t>
  </si>
  <si>
    <t>TL-MLHYEX-MLHY074-0000056141</t>
  </si>
  <si>
    <t>TOWER T074 MLTS-TRTS 1 500KV</t>
  </si>
  <si>
    <t>T075 MLTS-TRTS 1 500KV</t>
  </si>
  <si>
    <t>TL-MLHYEX-MLHY075-0000056142</t>
  </si>
  <si>
    <t>TOWER T075 MLTS-TRTS 1 500KV</t>
  </si>
  <si>
    <t>T076 MLTS-TRTS 1 500KV</t>
  </si>
  <si>
    <t>TL-MLHYEX-MLHY076-0000056143</t>
  </si>
  <si>
    <t>TOWER T076 MLTS-TRTS 1 500KV</t>
  </si>
  <si>
    <t>T077 MLTS-TRTS 1 500KV</t>
  </si>
  <si>
    <t>TL-MLHYEX-MLHY077-0000056144</t>
  </si>
  <si>
    <t>TOWER T077 MLTS-TRTS 1 500KV</t>
  </si>
  <si>
    <t>T161 MLTS-TRTS 1 500KV</t>
  </si>
  <si>
    <t>TL-MLHYEX-MLHY161-0000056228</t>
  </si>
  <si>
    <t>TOWER T161 MLTS-TRTS 1 500KV</t>
  </si>
  <si>
    <t>T162 MLTS-TRTS 1 500KV</t>
  </si>
  <si>
    <t>TL-MLHYEX-MLHY162-0000056229</t>
  </si>
  <si>
    <t>TOWER T162 MLTS-TRTS 1 500KV</t>
  </si>
  <si>
    <t>T163 MLTS-TRTS 1 500KV</t>
  </si>
  <si>
    <t>TL-MLHYEX-MLHY163-0000056230</t>
  </si>
  <si>
    <t>TOWER T163 MLTS-TRTS 1 500KV</t>
  </si>
  <si>
    <t>T164 MLTS-TRTS 1 500KV</t>
  </si>
  <si>
    <t>TL-MLHYEX-MLHY164-0000056231</t>
  </si>
  <si>
    <t>TOWER T164 MLTS-TRTS 1 500KV</t>
  </si>
  <si>
    <t>T165 MLTS-TRTS 1 500KV</t>
  </si>
  <si>
    <t>TL-MLHYEX-MLHY165-0000056232</t>
  </si>
  <si>
    <t>TOWER T165 MLTS-TRTS 1 500KV</t>
  </si>
  <si>
    <t>T166 MLTS-TRTS 1 500KV</t>
  </si>
  <si>
    <t>TL-MLHYEX-MLHY166-0000056233</t>
  </si>
  <si>
    <t>TOWER T166 MLTS-TRTS 1 500KV</t>
  </si>
  <si>
    <t>T171 MLTS-TRTS 1 500KV</t>
  </si>
  <si>
    <t>TL-MLHYEX-MLHY171-0000056238</t>
  </si>
  <si>
    <t>TOWER T171 MLTS-TRTS 1 500KV</t>
  </si>
  <si>
    <t>T172 MLTS-TRTS 1 500KV</t>
  </si>
  <si>
    <t>TL-MLHYEX-MLHY172-0000056239</t>
  </si>
  <si>
    <t>TOWER T172 MLTS-TRTS 1 500KV</t>
  </si>
  <si>
    <t>T173 MLTS-TRTS 1 500KV</t>
  </si>
  <si>
    <t>TL-MLHYEX-MLHY173-0000056240</t>
  </si>
  <si>
    <t>TOWER T173 MLTS-TRTS 1 500KV</t>
  </si>
  <si>
    <t>T174 MLTS-TRTS 1 500KV</t>
  </si>
  <si>
    <t>TL-MLHYEX-MLHY174-0000056241</t>
  </si>
  <si>
    <t>TOWER T174 MLTS-TRTS 1 500KV</t>
  </si>
  <si>
    <t>T175 MLTS-TRTS 1 500KV</t>
  </si>
  <si>
    <t>TL-MLHYEX-MLHY175-0000056242</t>
  </si>
  <si>
    <t>TOWER T175 MLTS-TRTS 1 500KV</t>
  </si>
  <si>
    <t>T307 MLTS-TRTS 1 500KV</t>
  </si>
  <si>
    <t>TL-MLHYEX-MLHY307-0000056374</t>
  </si>
  <si>
    <t>TOWER T307 MLTS-TRTS 1 500KV</t>
  </si>
  <si>
    <t>T308 MLTS-TRTS 1 500KV</t>
  </si>
  <si>
    <t>TL-MLHYEX-MLHY308-0000056375</t>
  </si>
  <si>
    <t>TOWER T308 MLTS-TRTS 1 500KV</t>
  </si>
  <si>
    <t>T309 MLTS-TRTS 1 500KV</t>
  </si>
  <si>
    <t>TL-MLHYEX-MLHY309-0000056376</t>
  </si>
  <si>
    <t>TOWER T309 MLTS-TRTS 1 500KV</t>
  </si>
  <si>
    <t>T310 MLTS-TRTS 1 500KV</t>
  </si>
  <si>
    <t>TL-MLHYEX-MLHY310-0000056377</t>
  </si>
  <si>
    <t>TOWER T310 MLTS-TRTS 1 500KV</t>
  </si>
  <si>
    <t>T311 MLTS-TRTS 1 500KV</t>
  </si>
  <si>
    <t>TL-MLHYEX-MLHY311-0000056378</t>
  </si>
  <si>
    <t>TOWER T311 MLTS-TRTS 1 500KV</t>
  </si>
  <si>
    <t>T312 MLTS-TRTS 1 500KV</t>
  </si>
  <si>
    <t>TL-MLHYEX-MLHY312-0000056379</t>
  </si>
  <si>
    <t>TOWER T312 MLTS-TRTS 1 500KV</t>
  </si>
  <si>
    <t>T553 SHTS-BETS  220KV</t>
  </si>
  <si>
    <t>TL-BESHEX-BESH553-0000070170</t>
  </si>
  <si>
    <t>TOWER T553 SHTS-BETS   220KV</t>
  </si>
  <si>
    <t>T554 SHTS-BETS  220KV</t>
  </si>
  <si>
    <t>TL-BESHEX-BESH554-0000070175</t>
  </si>
  <si>
    <t>TOWER T554 SHTS-BETS   220KV</t>
  </si>
  <si>
    <t>T555 SHTS-BETS  220KV</t>
  </si>
  <si>
    <t>TL-BESHEX-BESH555-0000070179</t>
  </si>
  <si>
    <t>TOWER T555 SHTS-BETS   220KV</t>
  </si>
  <si>
    <t>T556 SHTS-BETS  220KV</t>
  </si>
  <si>
    <t>TL-BESHEX-BESH556-0000070184</t>
  </si>
  <si>
    <t>TOWER T556 SHTS-BETS   220KV</t>
  </si>
  <si>
    <t>T557 SHTS-BETS  220KV</t>
  </si>
  <si>
    <t>TL-BESHEX-BESH557-0000070189</t>
  </si>
  <si>
    <t>TOWER T557 SHTS-BETS   220KV</t>
  </si>
  <si>
    <t>T026 TSTS-L    66</t>
  </si>
  <si>
    <t>TL-TSKWEX-TSKW026-0000114306</t>
  </si>
  <si>
    <t>TOWER T026 TSTS-L       66KV</t>
  </si>
  <si>
    <t>T027 TSTS-L    66</t>
  </si>
  <si>
    <t>TL-TSKWEX-TSKW027-0000114307</t>
  </si>
  <si>
    <t>TOWER T027 TSTS-L       66KV</t>
  </si>
  <si>
    <t>T028 TSTS-L    66</t>
  </si>
  <si>
    <t>TL-TSKWEX-TSKW028-0000114308</t>
  </si>
  <si>
    <t>TOWER T028 TSTS-L       66KV</t>
  </si>
  <si>
    <t>T029 TSTS-L    66</t>
  </si>
  <si>
    <t>TL-TSKWEX-TSKW029-0000114309</t>
  </si>
  <si>
    <t>TOWER T029 TSTS-L       66KV</t>
  </si>
  <si>
    <t>T199 BATS-BETS  220KV</t>
  </si>
  <si>
    <t>TL-BABEEX-BABE199-0000103092</t>
  </si>
  <si>
    <t>TOWER T199 BATS-BETS   220KV</t>
  </si>
  <si>
    <t>T200 BATS-BETS  220KV</t>
  </si>
  <si>
    <t>TL-BABEEX-BABE200-0000103094</t>
  </si>
  <si>
    <t>TOWER T200 BATS-BETS   220KV</t>
  </si>
  <si>
    <t>T201 BATS-BETS  220KV</t>
  </si>
  <si>
    <t>TL-BABEEX-BABE201-0000103096</t>
  </si>
  <si>
    <t>TOWER T201 BATS-BETS   220KV</t>
  </si>
  <si>
    <t>T202 BATS-BETS  220KV</t>
  </si>
  <si>
    <t>TL-BABEEX-BABE202-0000103098</t>
  </si>
  <si>
    <t>TOWER T202 BATS-BETS   220KV</t>
  </si>
  <si>
    <t>T203 BATS-BETS  220KV</t>
  </si>
  <si>
    <t>TL-BABEEX-BABE203-0000103100</t>
  </si>
  <si>
    <t>TOWER T203 BATS-BETS   220KV</t>
  </si>
  <si>
    <t>T253 BATS-TGTS  220KV</t>
  </si>
  <si>
    <t>TL-BATGEX-BATG253-0000087566</t>
  </si>
  <si>
    <t>TOWER T253 BATS-TGTS   220KV</t>
  </si>
  <si>
    <t>T254 BATS-TGTS  220KV</t>
  </si>
  <si>
    <t>TL-BATGEX-BATG254-0000087567</t>
  </si>
  <si>
    <t>TOWER T254 BATS-TGTS   220KV</t>
  </si>
  <si>
    <t>T255 BATS-TGTS  220KV</t>
  </si>
  <si>
    <t>TL-BATGEX-BATG255-0000087568</t>
  </si>
  <si>
    <t>TOWER T255 BATS-TGTS   220KV</t>
  </si>
  <si>
    <t>T256 BATS-TGTS  220KV</t>
  </si>
  <si>
    <t>TL-BATGEX-BATG256-0000087569</t>
  </si>
  <si>
    <t>TOWER T256 BATS-TGTS   220KV</t>
  </si>
  <si>
    <t>T257 BATS-TGTS  220KV</t>
  </si>
  <si>
    <t>TL-BATGEX-BATG257-0000087570</t>
  </si>
  <si>
    <t>TOWER T257 BATS-TGTS   220KV</t>
  </si>
  <si>
    <t>T258 BATS-TGTS  220KV</t>
  </si>
  <si>
    <t>TL-BATGEX-BATG258-0000087571</t>
  </si>
  <si>
    <t>TOWER T258 BATS-TGTS   220KV</t>
  </si>
  <si>
    <t>T388 BATS-WBTS  220KV</t>
  </si>
  <si>
    <t>TL-BAHOEX-BAHO388-0000074805</t>
  </si>
  <si>
    <t>TOWER T388 BATS-WBTS   220KV</t>
  </si>
  <si>
    <t>T389 BATS-WBTS  220KV</t>
  </si>
  <si>
    <t>TL-BAHOEX-BAHO389-0000074806</t>
  </si>
  <si>
    <t>TOWER T389 BATS-WBTS   220KV</t>
  </si>
  <si>
    <t>T390 BATS-WBTS  220KV</t>
  </si>
  <si>
    <t>TL-BAHOEX-BAHO390-0000074807</t>
  </si>
  <si>
    <t>TOWER T390 BATS-WBTS   220KV</t>
  </si>
  <si>
    <t>T391 BATS-WBTS  220KV</t>
  </si>
  <si>
    <t>TL-BAHOEX-BAHO391-0000074808</t>
  </si>
  <si>
    <t>TOWER T391 BATS-WBTS   220KV</t>
  </si>
  <si>
    <t>T392 BATS-WBTS  220KV</t>
  </si>
  <si>
    <t>TL-BAHOEX-BAHO392-0000074809</t>
  </si>
  <si>
    <t>TOWER T392 BATS-WBTS   220KV</t>
  </si>
  <si>
    <t>T223 BETS-KGTS  220KV</t>
  </si>
  <si>
    <t>TL-BEKGEX-BEKG223-0000068631</t>
  </si>
  <si>
    <t>TOWER T223 BETS-KGTS   220KV</t>
  </si>
  <si>
    <t>T224 BETS-KGTS  220KV</t>
  </si>
  <si>
    <t>TL-BEKGEX-BEKG224-0000068636</t>
  </si>
  <si>
    <t>TOWER T224 BETS-KGTS   220KV</t>
  </si>
  <si>
    <t>T225 BETS-KGTS  220KV</t>
  </si>
  <si>
    <t>TL-BEKGEX-BEKG225-0000068641</t>
  </si>
  <si>
    <t>TOWER T225 BETS-KGTS   220KV</t>
  </si>
  <si>
    <t>T226 BETS-KGTS  220KV</t>
  </si>
  <si>
    <t>TL-BEKGEX-BEKG226-0000068646</t>
  </si>
  <si>
    <t>TOWER T226 BETS-KGTS   220KV</t>
  </si>
  <si>
    <t>T227 BETS-KGTS  220KV</t>
  </si>
  <si>
    <t>TL-BEKGEX-BEKG227-0000068650</t>
  </si>
  <si>
    <t>TOWER T227 BETS-KGTS   220KV</t>
  </si>
  <si>
    <t>T228 BETS-KGTS  220KV</t>
  </si>
  <si>
    <t>TL-BEKGEX-BEKG228-0000068655</t>
  </si>
  <si>
    <t>TOWER T228 BETS-KGTS   220KV</t>
  </si>
  <si>
    <t>T229 BETS-KGTS  220KV</t>
  </si>
  <si>
    <t>TL-BEKGEX-BEKG229-0000068660</t>
  </si>
  <si>
    <t>TOWER T229 BETS-KGTS   220KV</t>
  </si>
  <si>
    <t>T230 BETS-KGTS  220KV</t>
  </si>
  <si>
    <t>TL-BEKGEX-BEKG230-0000068665</t>
  </si>
  <si>
    <t>TOWER T230 BETS-KGTS   220KV</t>
  </si>
  <si>
    <t>T231 BETS-KGTS  220KV</t>
  </si>
  <si>
    <t>TL-BEKGEX-BEKG231-0000068669</t>
  </si>
  <si>
    <t>TOWER T231 BETS-KGTS   220KV</t>
  </si>
  <si>
    <t>T686 HOTS-RCTS  220KV</t>
  </si>
  <si>
    <t xml:space="preserve">T686 </t>
  </si>
  <si>
    <t>TL-HORCEX-HORC686-0000102540</t>
  </si>
  <si>
    <t>TOWER T686 HOTS-RCTS   220KV</t>
  </si>
  <si>
    <t>T687 HOTS-RCTS  220KV</t>
  </si>
  <si>
    <t xml:space="preserve">T687 </t>
  </si>
  <si>
    <t>TL-HORCEX-HORC687-0000102544</t>
  </si>
  <si>
    <t>TOWER T687 HOTS-RCTS   220KV</t>
  </si>
  <si>
    <t>T359 KGTS-WETS  220KV</t>
  </si>
  <si>
    <t>TL-KGRCEX-KGRC359-0000066884</t>
  </si>
  <si>
    <t>TOWER T359 KGTS-WETS   220KV</t>
  </si>
  <si>
    <t>T360 KGTS-WETS  220KV</t>
  </si>
  <si>
    <t>TL-KGRCEX-KGRC360-0000066889</t>
  </si>
  <si>
    <t>TOWER T360 KGTS-WETS   220KV</t>
  </si>
  <si>
    <t>T361 KGTS-WETS  220KV</t>
  </si>
  <si>
    <t>TL-KGRCEX-KGRC361-0000066894</t>
  </si>
  <si>
    <t>TOWER T361 KGTS-WETS   220KV</t>
  </si>
  <si>
    <t>T084 MLTS-TGTS  220KV</t>
  </si>
  <si>
    <t>TL-MLTGEX-MLTG084-0000059397</t>
  </si>
  <si>
    <t>TOWER T084 MLTS-TGTS   220KV</t>
  </si>
  <si>
    <t>T085 MLTS-TGTS  220KV</t>
  </si>
  <si>
    <t>TL-MLTGEX-MLTG085-0000059399</t>
  </si>
  <si>
    <t>TOWER T085 MLTS-TGTS   220KV</t>
  </si>
  <si>
    <t>T086 MLTS-TGTS  220KV</t>
  </si>
  <si>
    <t>TL-MLTGEX-MLTG086-0000059401</t>
  </si>
  <si>
    <t>TOWER T086 MLTS-TGTS   220KV</t>
  </si>
  <si>
    <t>T087 MLTS-TGTS  220KV</t>
  </si>
  <si>
    <t>TL-MLTGEX-MLTG087-0000059403</t>
  </si>
  <si>
    <t>TOWER T087 MLTS-TGTS   220KV</t>
  </si>
  <si>
    <t>T088 MLTS-TGTS  220KV</t>
  </si>
  <si>
    <t>TL-MLTGEX-MLTG088-0000059405</t>
  </si>
  <si>
    <t>TOWER T088 MLTS-TGTS   220KV</t>
  </si>
  <si>
    <t>T297 MLTS-TGTS  220KV</t>
  </si>
  <si>
    <t>TL-MLTGEX-MLTG297-0000059821</t>
  </si>
  <si>
    <t>TOWER T297 MLTS-TGTS   220KV</t>
  </si>
  <si>
    <t>T298 MLTS-TGTS  220KV</t>
  </si>
  <si>
    <t>TL-MLTGEX-MLTG298-0000059823</t>
  </si>
  <si>
    <t>TOWER T298 MLTS-TGTS   220KV</t>
  </si>
  <si>
    <t>T299 MLTS-TGTS  220KV</t>
  </si>
  <si>
    <t>TL-MLTGEX-MLTG299-0000059825</t>
  </si>
  <si>
    <t>TOWER T299 MLTS-TGTS   220KV</t>
  </si>
  <si>
    <t>T300 MLTS-TGTS  220KV</t>
  </si>
  <si>
    <t>TL-MLTGEX-MLTG300-0000059827</t>
  </si>
  <si>
    <t>TOWER T300 MLTS-TGTS   220KV</t>
  </si>
  <si>
    <t>T301 MLTS-TGTS  220KV</t>
  </si>
  <si>
    <t>TL-MLTGEX-MLTG301-0000059829</t>
  </si>
  <si>
    <t>TOWER T301 MLTS-TGTS   220KV</t>
  </si>
  <si>
    <t>T302 MLTS-TGTS  220KV</t>
  </si>
  <si>
    <t>TL-MLTGEX-MLTG302-0000059831</t>
  </si>
  <si>
    <t>TOWER T302 MLTS-TGTS   220KV</t>
  </si>
  <si>
    <t>T176 MLTS-TRTS 1 500KV</t>
  </si>
  <si>
    <t>TL-MLHYEX-MLHY176-0000056243</t>
  </si>
  <si>
    <t>TOWER T176 MLTS-TRTS 1 500KV</t>
  </si>
  <si>
    <t>T177 MLTS-TRTS 1 500KV</t>
  </si>
  <si>
    <t>TL-MLHYEX-MLHY177-0000056244</t>
  </si>
  <si>
    <t>TOWER T177 MLTS-TRTS 1 500KV</t>
  </si>
  <si>
    <t>T178 MLTS-TRTS 1 500KV</t>
  </si>
  <si>
    <t>TL-MLHYEX-MLHY178-0000056245</t>
  </si>
  <si>
    <t>TOWER T178 MLTS-TRTS 1 500KV</t>
  </si>
  <si>
    <t>T179 MLTS-TRTS 1 500KV</t>
  </si>
  <si>
    <t>TL-MLHYEX-MLHY179-0000056246</t>
  </si>
  <si>
    <t>TOWER T179 MLTS-TRTS 1 500KV</t>
  </si>
  <si>
    <t>T180 MLTS-TRTS 1 500KV</t>
  </si>
  <si>
    <t>TL-MLHYEX-MLHY180-0000056247</t>
  </si>
  <si>
    <t>TOWER T180 MLTS-TRTS 1 500KV</t>
  </si>
  <si>
    <t>T181 MLTS-TRTS 1 500KV</t>
  </si>
  <si>
    <t>TL-MLHYEX-MLHY181-0000056248</t>
  </si>
  <si>
    <t>TOWER T181 MLTS-TRTS 1 500KV</t>
  </si>
  <si>
    <t>T182 MLTS-TRTS 1 500KV</t>
  </si>
  <si>
    <t>TL-MLHYEX-MLHY182-0000056249</t>
  </si>
  <si>
    <t>TOWER T182 MLTS-TRTS 1 500KV</t>
  </si>
  <si>
    <t>T466 WETS-RCTS  220KV</t>
  </si>
  <si>
    <t>TL-KGRCEX-KGRC466-0000067392</t>
  </si>
  <si>
    <t>TOWER T466 WETS-RCTS   220KV</t>
  </si>
  <si>
    <t>T467 WETS-RCTS  220KV</t>
  </si>
  <si>
    <t>TL-KGRCEX-KGRC467-0000067397</t>
  </si>
  <si>
    <t>TOWER T467 WETS-RCTS   220KV</t>
  </si>
  <si>
    <t>T468 WETS-RCTS  220KV</t>
  </si>
  <si>
    <t>TL-KGRCEX-KGRC468-0000067402</t>
  </si>
  <si>
    <t>TOWER T468 WETS-RCTS   220KV</t>
  </si>
  <si>
    <t>T261 BETS-KGTS  220KV</t>
  </si>
  <si>
    <t>TL-BEKGEX-BEKG261-0000068812</t>
  </si>
  <si>
    <t>TOWER T261 BETS-KGTS   220KV</t>
  </si>
  <si>
    <t>T262 BETS-KGTS  220KV</t>
  </si>
  <si>
    <t>TL-BEKGEX-BEKG262-0000068817</t>
  </si>
  <si>
    <t>TOWER T262 BETS-KGTS   220KV</t>
  </si>
  <si>
    <t>T263 BETS-KGTS  220KV</t>
  </si>
  <si>
    <t>TL-BEKGEX-BEKG263-0000068822</t>
  </si>
  <si>
    <t>TOWER T263 BETS-KGTS   220KV</t>
  </si>
  <si>
    <t>T569 HYTS-APD 1 500KV</t>
  </si>
  <si>
    <t>TL-HYAPEX-HYAP569-0000056745</t>
  </si>
  <si>
    <t>TOWER T569 HYTS-APD  1 500KV</t>
  </si>
  <si>
    <t>T004 MLTS-GTS 1 220KV</t>
  </si>
  <si>
    <t>TL-MLGXEX-MLGX004-0000087888</t>
  </si>
  <si>
    <t>TOWER T004 MLTS-GTS  1 220KV</t>
  </si>
  <si>
    <t>T005 MLTS-TGTS  220KV</t>
  </si>
  <si>
    <t>TL-MLHYEX-MLHY005-0000059239</t>
  </si>
  <si>
    <t>TOWER T005 MLTS-TGTS   220KV</t>
  </si>
  <si>
    <t>T006 MLTS-TGTS  220KV</t>
  </si>
  <si>
    <t>TL-MLHYEX-MLHY006-0000059241</t>
  </si>
  <si>
    <t>TOWER T006 MLTS-TGTS   220KV</t>
  </si>
  <si>
    <t>T007 MLTS-TGTS  220KV</t>
  </si>
  <si>
    <t>TL-MLHYEX-MLHY007-0000059243</t>
  </si>
  <si>
    <t>TOWER T007 MLTS-TGTS   220KV</t>
  </si>
  <si>
    <t>T008 MLTS-TGTS  220KV</t>
  </si>
  <si>
    <t>TL-MLHYEX-MLHY008-0000059245</t>
  </si>
  <si>
    <t>TOWER T008 MLTS-TGTS   220KV</t>
  </si>
  <si>
    <t>T009 MLTS-TGTS  220KV</t>
  </si>
  <si>
    <t>TL-MLHYEX-MLHY009-0000059247</t>
  </si>
  <si>
    <t>TOWER T009 MLTS-TGTS   220KV</t>
  </si>
  <si>
    <t>T010 MLTS-TGTS  220KV</t>
  </si>
  <si>
    <t>TL-MLTGEX-MLTG010-0000059249</t>
  </si>
  <si>
    <t>TOWER T010 MLTS-TGTS   220KV</t>
  </si>
  <si>
    <t>T005 MLTS-TRTS 1 500KV</t>
  </si>
  <si>
    <t>TL-MLHYEX-MLHY005-0000056072</t>
  </si>
  <si>
    <t>TOWER T005 MLTS-TRTS 1 500KV</t>
  </si>
  <si>
    <t>T006 MLTS-TRTS 1 500KV</t>
  </si>
  <si>
    <t>TL-MLHYEX-MLHY006-0000056073</t>
  </si>
  <si>
    <t>TOWER T006 MLTS-TRTS 1 500KV</t>
  </si>
  <si>
    <t>T007 MLTS-TRTS 1 500KV</t>
  </si>
  <si>
    <t>TL-MLHYEX-MLHY007-0000056074</t>
  </si>
  <si>
    <t>TOWER T007 MLTS-TRTS 1 500KV</t>
  </si>
  <si>
    <t>T008 MLTS-TRTS 1 500KV</t>
  </si>
  <si>
    <t>TL-MLHYEX-MLHY008-0000056075</t>
  </si>
  <si>
    <t>TOWER T008 MLTS-TRTS 1 500KV</t>
  </si>
  <si>
    <t>T009 MLTS-TRTS 1 500KV</t>
  </si>
  <si>
    <t>TL-MLHYEX-MLHY009-0000056076</t>
  </si>
  <si>
    <t>TOWER T009 MLTS-TRTS 1 500KV</t>
  </si>
  <si>
    <t>T010 MLTS-TRTS 1 500KV</t>
  </si>
  <si>
    <t>TL-MLHYEX-MLHY010-0000056077</t>
  </si>
  <si>
    <t>TOWER T010 MLTS-TRTS 1 500KV</t>
  </si>
  <si>
    <t>T011 MLTS-TRTS 1 500KV</t>
  </si>
  <si>
    <t>TL-MLHYEX-MLHY011-0000056078</t>
  </si>
  <si>
    <t>TOWER T011 MLTS-TRTS 1 500KV</t>
  </si>
  <si>
    <t>T149 SYTS-MLTS 1 500KV</t>
  </si>
  <si>
    <t>TL-SYMLEX-SYML149-0000058468</t>
  </si>
  <si>
    <t>TOWER T149 SYTS-MLTS 1 500KV</t>
  </si>
  <si>
    <t>T150 SYTS-MLTS 1 500KV</t>
  </si>
  <si>
    <t>TL-SYMLEX-SYML150-0000058470</t>
  </si>
  <si>
    <t>TOWER T150 SYTS-MLTS 1 500KV</t>
  </si>
  <si>
    <t>T151 SYTS-MLTS 1 500KV</t>
  </si>
  <si>
    <t>TL-SYMLEX-SYML151-0000058472</t>
  </si>
  <si>
    <t>TOWER T151 SYTS-MLTS 1 500KV</t>
  </si>
  <si>
    <t>T152 SYTS-MLTS 1 500KV</t>
  </si>
  <si>
    <t>TL-SYMLEX-SYML152-0000058474</t>
  </si>
  <si>
    <t>TOWER T152 SYTS-MLTS 1 500KV</t>
  </si>
  <si>
    <t>T149 SYTS-MLTS 2 500KV</t>
  </si>
  <si>
    <t>TL-SYMLEX-SYML149-0000058780</t>
  </si>
  <si>
    <t>TOWER T149 SYTS-MLTS 2 500KV</t>
  </si>
  <si>
    <t>T150 SYTS-MLTS 2 500KV</t>
  </si>
  <si>
    <t>TL-SYMLEX-SYML150-0000058782</t>
  </si>
  <si>
    <t>TOWER T150 SYTS-MLTS 2 500KV</t>
  </si>
  <si>
    <t>T151 SYTS-MLTS 2 500KV</t>
  </si>
  <si>
    <t>TL-SYMLEX-SYML151-0000058784</t>
  </si>
  <si>
    <t>TOWER T151 SYTS-MLTS 2 500KV</t>
  </si>
  <si>
    <t>T152 SYTS-MLTS 2 500KV</t>
  </si>
  <si>
    <t>TL-SYMLEX-SYML152-0000058786</t>
  </si>
  <si>
    <t>TOWER T152 SYTS-MLTS 2 500KV</t>
  </si>
  <si>
    <t>T205 BATS-BETS  220KV</t>
  </si>
  <si>
    <t>TL-BABEEX-BABE205-0000103104</t>
  </si>
  <si>
    <t>TOWER T205 BATS-BETS   220KV</t>
  </si>
  <si>
    <t>T206 BATS-BETS  220KV</t>
  </si>
  <si>
    <t>TL-BABEEX-BABE206-0000103106</t>
  </si>
  <si>
    <t>TOWER T206 BATS-BETS   220KV</t>
  </si>
  <si>
    <t>T207 BATS-BETS  220KV</t>
  </si>
  <si>
    <t>TL-BABEEX-BABE207-0000103108</t>
  </si>
  <si>
    <t>TOWER T207 BATS-BETS   220KV</t>
  </si>
  <si>
    <t>T041 DPTS-GTS 2 220KV</t>
  </si>
  <si>
    <t>TL-KXGXEX-KXGX041-0000057386</t>
  </si>
  <si>
    <t>TOWER T041 DPTS-GTS 2 220KV</t>
  </si>
  <si>
    <t>T042 DPTS-GTS 2 220KV</t>
  </si>
  <si>
    <t>TL-KXGXEX-KXGX042-0000057388</t>
  </si>
  <si>
    <t>TOWER T042 DPTS-GTS 2 220KV</t>
  </si>
  <si>
    <t>T043 DPTS-GTS 2 220KV</t>
  </si>
  <si>
    <t>TL-KXGXEX-KXGX043-0000057390</t>
  </si>
  <si>
    <t>TOWER T043 DPTS-GTS 2 220KV</t>
  </si>
  <si>
    <t>T044 DPTS-GTS 2 220KV</t>
  </si>
  <si>
    <t>TL-KXGXEX-KXGX044-0000057392</t>
  </si>
  <si>
    <t>TOWER T044 DPTS-GTS 2 220KV</t>
  </si>
  <si>
    <t>T045 DPTS-GTS 2 220KV</t>
  </si>
  <si>
    <t>TL-KXGXEX-KXGX045-0000057394</t>
  </si>
  <si>
    <t>TOWER T045 DPTS-GTS 2 220KV</t>
  </si>
  <si>
    <t>T046 DPTS-GTS 2 220KV</t>
  </si>
  <si>
    <t>TL-KXGXEX-KXGX046-0000057396</t>
  </si>
  <si>
    <t>TOWER T046 DPTS-GTS 2 220KV</t>
  </si>
  <si>
    <t>T019 KGTS-WETS  220KV</t>
  </si>
  <si>
    <t>TL-KGRCEX-KGRC019-0000065711</t>
  </si>
  <si>
    <t>TOWER T019 KGTS-WETS   220KV</t>
  </si>
  <si>
    <t>T020 KGTS-WETS  220KV</t>
  </si>
  <si>
    <t>TL-KGRCEX-KGRC020-0000065713</t>
  </si>
  <si>
    <t>TOWER T020 KGTS-WETS   220KV</t>
  </si>
  <si>
    <t>T021 KGTS-WETS  220KV</t>
  </si>
  <si>
    <t>TL-KGRCEX-KGRC021-0000065715</t>
  </si>
  <si>
    <t>TOWER T021 KGTS-WETS   220KV</t>
  </si>
  <si>
    <t>T022 KGTS-WETS  220KV</t>
  </si>
  <si>
    <t>TL-KGRCEX-KGRC022-0000065717</t>
  </si>
  <si>
    <t>TOWER T022 KGTS-WETS   220KV</t>
  </si>
  <si>
    <t>T023 KGTS-WETS  220KV</t>
  </si>
  <si>
    <t>TL-KGRCEX-KGRC023-0000065719</t>
  </si>
  <si>
    <t>TOWER T023 KGTS-WETS   220KV</t>
  </si>
  <si>
    <t>T041 KTS -GTS 1 220KV</t>
  </si>
  <si>
    <t>TL-KXGXEX-KXGX041-0000057056</t>
  </si>
  <si>
    <t>TOWER T041 KTS -GTS  1 220KV</t>
  </si>
  <si>
    <t>T042 KTS -GTS 1 220KV</t>
  </si>
  <si>
    <t>TL-KXGXEX-KXGX042-0000057058</t>
  </si>
  <si>
    <t>TOWER T042 KTS -GTS  1 220KV</t>
  </si>
  <si>
    <t>T043 KTS -GTS 1 220KV</t>
  </si>
  <si>
    <t>TL-KXGXEX-KXGX043-0000057060</t>
  </si>
  <si>
    <t>TOWER T043 KTS -GTS  1 220KV</t>
  </si>
  <si>
    <t>T044 KTS -GTS 1 220KV</t>
  </si>
  <si>
    <t>TL-KXGXEX-KXGX044-0000057062</t>
  </si>
  <si>
    <t>TOWER T044 KTS -GTS  1 220KV</t>
  </si>
  <si>
    <t>T045 KTS -GTS 1 220KV</t>
  </si>
  <si>
    <t>TL-KXGXEX-KXGX045-0000057064</t>
  </si>
  <si>
    <t>TOWER T045 KTS -GTS  1 220KV</t>
  </si>
  <si>
    <t>T046 KTS -GTS 1 220KV</t>
  </si>
  <si>
    <t>TL-KXGXEX-KXGX046-0000057066</t>
  </si>
  <si>
    <t>TOWER T046 KTS -GTS  1 220KV</t>
  </si>
  <si>
    <t>T067 MLTS-TGTS  220KV</t>
  </si>
  <si>
    <t>TL-MLTGEX-MLTG067-0000059363</t>
  </si>
  <si>
    <t>TOWER T067 MLTS-TGTS   220KV</t>
  </si>
  <si>
    <t>T068 MLTS-TGTS  220KV</t>
  </si>
  <si>
    <t>TL-MLTGEX-MLTG068-0000059365</t>
  </si>
  <si>
    <t>TOWER T068 MLTS-TGTS   220KV</t>
  </si>
  <si>
    <t>T069 MLTS-TGTS  220KV</t>
  </si>
  <si>
    <t>TL-MLTGEX-MLTG069-0000059367</t>
  </si>
  <si>
    <t>TOWER T069 MLTS-TGTS   220KV</t>
  </si>
  <si>
    <t>T070 MLTS-TGTS  220KV</t>
  </si>
  <si>
    <t>TL-MLTGEX-MLTG070-0000059369</t>
  </si>
  <si>
    <t>TOWER T070 MLTS-TGTS   220KV</t>
  </si>
  <si>
    <t>T071 MLTS-TGTS  220KV</t>
  </si>
  <si>
    <t>TL-MLTGEX-MLTG071-0000059371</t>
  </si>
  <si>
    <t>TOWER T071 MLTS-TGTS   220KV</t>
  </si>
  <si>
    <t>T077 DPTS-GTS 2 220KV</t>
  </si>
  <si>
    <t>TL-KXGXEX-KXGX077-0000057458</t>
  </si>
  <si>
    <t>TOWER T077 DPTS-GTS 2 220KV</t>
  </si>
  <si>
    <t>T134 DPTS-GTS 2 220KV</t>
  </si>
  <si>
    <t>TL-KXGXEX-KXGX134-0000057571</t>
  </si>
  <si>
    <t>TOWER T134 DPTS-GTS 2 220KV</t>
  </si>
  <si>
    <t>T135 DPTS-GTS 2 220KV</t>
  </si>
  <si>
    <t>TL-KXGXEX-KXGX135-0000057573</t>
  </si>
  <si>
    <t>TOWER T135 DPTS-GTS 2 220KV</t>
  </si>
  <si>
    <t>T137 DPTS-GTS 2 220KV</t>
  </si>
  <si>
    <t>TL-KXGXEX-KXGX137-0000057577</t>
  </si>
  <si>
    <t>TOWER T137 DPTS-GTS 2 220KV</t>
  </si>
  <si>
    <t>T138 DPTS-GTS 2 220KV</t>
  </si>
  <si>
    <t>TL-KXGXEX-KXGX138-0000057579</t>
  </si>
  <si>
    <t>TOWER T138 DPTS-GTS 2 220KV</t>
  </si>
  <si>
    <t>T139 DPTS-GTS 2 220KV</t>
  </si>
  <si>
    <t>TL-KXGXEX-KXGX139-0000057581</t>
  </si>
  <si>
    <t>TOWER T139 DPTS-GTS 2 220KV</t>
  </si>
  <si>
    <t>T140 DPTS-GTS 2 220KV</t>
  </si>
  <si>
    <t>TL-KXGXEX-KXGX140-0000057583</t>
  </si>
  <si>
    <t>TOWER T140 DPTS-GTS 2 220KV</t>
  </si>
  <si>
    <t>T141 DPTS-GTS 2 220KV</t>
  </si>
  <si>
    <t>TL-KXGXEX-KXGX141-0000057585</t>
  </si>
  <si>
    <t>TOWER T141 DPTS-GTS 2 220KV</t>
  </si>
  <si>
    <t>T253 KGTS-WETS  220KV</t>
  </si>
  <si>
    <t>TL-KGRCEX-KGRC253-0000066378</t>
  </si>
  <si>
    <t>TOWER T253 KGTS-WETS   220KV</t>
  </si>
  <si>
    <t>T254 KGTS-WETS  220KV</t>
  </si>
  <si>
    <t>TL-KGRCEX-KGRC254-0000066383</t>
  </si>
  <si>
    <t>TOWER T254 KGTS-WETS   220KV</t>
  </si>
  <si>
    <t>T255 KGTS-WETS  220KV</t>
  </si>
  <si>
    <t>TL-KGRCEX-KGRC255-0000066388</t>
  </si>
  <si>
    <t>TOWER T255 KGTS-WETS   220KV</t>
  </si>
  <si>
    <t>T256 KGTS-WETS  220KV</t>
  </si>
  <si>
    <t>TL-KGRCEX-KGRC256-0000066393</t>
  </si>
  <si>
    <t>TOWER T256 KGTS-WETS   220KV</t>
  </si>
  <si>
    <t>T077 KTS -GTS 1 220KV</t>
  </si>
  <si>
    <t>TL-KXGXEX-KXGX077-0000057127</t>
  </si>
  <si>
    <t>TOWER T077 KTS -GTS  1 220KV</t>
  </si>
  <si>
    <t>T134 KTS -GTS 1 220KV</t>
  </si>
  <si>
    <t>TL-KXGXEX-KXGX134-0000057240</t>
  </si>
  <si>
    <t>TOWER T134 KTS -GTS  1 220KV</t>
  </si>
  <si>
    <t>T135 KTS -GTS 1 220KV</t>
  </si>
  <si>
    <t>TL-KXGXEX-KXGX135-0000057242</t>
  </si>
  <si>
    <t>TOWER T135 KTS -GTS  1 220KV</t>
  </si>
  <si>
    <t>T136 KTS -GTS 1 220KV</t>
  </si>
  <si>
    <t>TL-KXGXEX-KXGX136-0000057244</t>
  </si>
  <si>
    <t>TOWER T136 KTS -GTS  1 220KV</t>
  </si>
  <si>
    <t>T137 KTS -GTS 1 220KV</t>
  </si>
  <si>
    <t>TL-KXGXEX-KXGX137-0000057246</t>
  </si>
  <si>
    <t>TOWER T137 KTS -GTS  1 220KV</t>
  </si>
  <si>
    <t>T138 KTS -GTS 1 220KV</t>
  </si>
  <si>
    <t>TL-KXGXEX-KXGX138-0000057248</t>
  </si>
  <si>
    <t>TOWER T138 KTS -GTS  1 220KV</t>
  </si>
  <si>
    <t>T139 KTS -GTS 1 220KV</t>
  </si>
  <si>
    <t>TL-KXGXEX-KXGX139-0000057250</t>
  </si>
  <si>
    <t>TOWER T139 KTS -GTS  1 220KV</t>
  </si>
  <si>
    <t>T140 KTS -GTS 1 220KV</t>
  </si>
  <si>
    <t>TL-KXGXEX-KXGX140-0000057252</t>
  </si>
  <si>
    <t>TOWER T140 KTS -GTS  1 220KV</t>
  </si>
  <si>
    <t>T141 KTS -GTS 1 220KV</t>
  </si>
  <si>
    <t>TL-KXGXEX-KXGX141-0000057254</t>
  </si>
  <si>
    <t>TOWER T141 KTS -GTS  1 220KV</t>
  </si>
  <si>
    <t>T058 DPTS-GTS 2 220KV</t>
  </si>
  <si>
    <t>TL-KXGXEX-KXGX058-0000057420</t>
  </si>
  <si>
    <t>TOWER T058 DPTS-GTS 2 220KV</t>
  </si>
  <si>
    <t>T059 DPTS-GTS 2 220KV</t>
  </si>
  <si>
    <t>TL-KXGXEX-KXGX059-0000057422</t>
  </si>
  <si>
    <t>TOWER T059 DPTS-GTS 2 220KV</t>
  </si>
  <si>
    <t>T060 DPTS-GTS 2 220KV</t>
  </si>
  <si>
    <t>TL-KXGXEX-KXGX060-0000057424</t>
  </si>
  <si>
    <t>TOWER T060 DPTS-GTS 2 220KV</t>
  </si>
  <si>
    <t>T061 DPTS-GTS 2 220KV</t>
  </si>
  <si>
    <t>TL-KXGXEX-KXGX061-0000057426</t>
  </si>
  <si>
    <t>TOWER T061 DPTS-GTS 2 220KV</t>
  </si>
  <si>
    <t>T301 KGTS-WETS  220KV</t>
  </si>
  <si>
    <t>TL-KGRCEX-KGRC301-0000066608</t>
  </si>
  <si>
    <t>TOWER T301 KGTS-WETS   220KV</t>
  </si>
  <si>
    <t>T302 KGTS-WETS  220KV</t>
  </si>
  <si>
    <t>TL-KGRCEX-KGRC302-0000066612</t>
  </si>
  <si>
    <t>TOWER T302 KGTS-WETS   220KV</t>
  </si>
  <si>
    <t>T058 KTS -GTS 1 220KV</t>
  </si>
  <si>
    <t>TL-KXGXEX-KXGX058-0000057089</t>
  </si>
  <si>
    <t>TOWER T058 KTS -GTS  1 220KV</t>
  </si>
  <si>
    <t>T059 KTS -GTS 1 220KV</t>
  </si>
  <si>
    <t>TL-KXGXEX-KXGX059-0000057091</t>
  </si>
  <si>
    <t>TOWER T059 KTS -GTS  1 220KV</t>
  </si>
  <si>
    <t>T060 KTS -GTS 1 220KV</t>
  </si>
  <si>
    <t>TL-KXGXEX-KXGX060-0000057093</t>
  </si>
  <si>
    <t>TOWER T060 KTS -GTS  1 220KV</t>
  </si>
  <si>
    <t>T099 SMTS-SYTS 1 500KV</t>
  </si>
  <si>
    <t>TL-SMSYEX-SMSY099-0000058991</t>
  </si>
  <si>
    <t>TOWER T099 SMTS-SYTS 1 500KV</t>
  </si>
  <si>
    <t>T100 SMTS-SYTS 1 500KV</t>
  </si>
  <si>
    <t>TL-SMSYEX-SMSY100-0000058993</t>
  </si>
  <si>
    <t>TOWER T100 SMTS-SYTS 1 500KV</t>
  </si>
  <si>
    <t>T101 SMTS-SYTS 1 500KV</t>
  </si>
  <si>
    <t>TL-SMSYEX-SMSY101-0000058995</t>
  </si>
  <si>
    <t>TOWER T101 SMTS-SYTS 1 500KV</t>
  </si>
  <si>
    <t>T102 SMTS-SYTS 1 500KV</t>
  </si>
  <si>
    <t>TL-SMSYEX-SMSY102-0000058997</t>
  </si>
  <si>
    <t>TOWER T102 SMTS-SYTS 1 500KV</t>
  </si>
  <si>
    <t>T103 SMTS-SYTS 1 500KV</t>
  </si>
  <si>
    <t>TL-SMSYEX-SMSY103-0000058999</t>
  </si>
  <si>
    <t>TOWER T103 SMTS-SYTS 1 500KV</t>
  </si>
  <si>
    <t>T099 SMTS-SYTS 2 500KV</t>
  </si>
  <si>
    <t>TL-SMSYEX-SMSY099-0000059198</t>
  </si>
  <si>
    <t>TOWER T099 SMTS-SYTS 2 500KV</t>
  </si>
  <si>
    <t>T100 SMTS-SYTS 2 500KV</t>
  </si>
  <si>
    <t>TL-SMSYEX-SMSY100-0000059200</t>
  </si>
  <si>
    <t>TOWER T100 SMTS-SYTS 2 500KV</t>
  </si>
  <si>
    <t>T101 SMTS-SYTS 2 500KV</t>
  </si>
  <si>
    <t>TL-SMSYEX-SMSY101-0000059202</t>
  </si>
  <si>
    <t>TOWER T101 SMTS-SYTS 2 500KV</t>
  </si>
  <si>
    <t>T102 SMTS-SYTS 2 500KV</t>
  </si>
  <si>
    <t>TL-SMSYEX-SMSY102-0000059204</t>
  </si>
  <si>
    <t>TOWER T102 SMTS-SYTS 2 500KV</t>
  </si>
  <si>
    <t>T103 SMTS-SYTS 2 500KV</t>
  </si>
  <si>
    <t>TL-SMSYEX-SMSY103-0000059206</t>
  </si>
  <si>
    <t>TOWER T103 SMTS-SYTS 2 500KV</t>
  </si>
  <si>
    <t>T376 BATS-WBTS  220KV</t>
  </si>
  <si>
    <t>TL-BAHOEX-BAHO376-0000074793</t>
  </si>
  <si>
    <t>TOWER T376 BATS-WBTS   220KV</t>
  </si>
  <si>
    <t>T377 BATS-WBTS  220KV</t>
  </si>
  <si>
    <t>TL-BAHOEX-BAHO377-0000074794</t>
  </si>
  <si>
    <t>TOWER T377 BATS-WBTS   220KV</t>
  </si>
  <si>
    <t>T385 WETS-RCTS  220KV</t>
  </si>
  <si>
    <t>TL-KGRCEX-KGRC385-0000067008</t>
  </si>
  <si>
    <t>TOWER T385 WETS-RCTS   220KV</t>
  </si>
  <si>
    <t>T386 WETS-RCTS  220KV</t>
  </si>
  <si>
    <t>TL-KGRCEX-KGRC386-0000067013</t>
  </si>
  <si>
    <t>TOWER T386 WETS-RCTS   220KV</t>
  </si>
  <si>
    <t>T387 WETS-RCTS  220KV</t>
  </si>
  <si>
    <t>TL-KGRCEX-KGRC387-0000067017</t>
  </si>
  <si>
    <t>TOWER T387 WETS-RCTS   220KV</t>
  </si>
  <si>
    <t>T388 WETS-RCTS  220KV</t>
  </si>
  <si>
    <t>TL-KGRCEX-KGRC388-0000067022</t>
  </si>
  <si>
    <t>TOWER T388 WETS-RCTS   220KV</t>
  </si>
  <si>
    <t>T389 WETS-RCTS  220KV</t>
  </si>
  <si>
    <t>TL-KGRCEX-KGRC389-0000067027</t>
  </si>
  <si>
    <t>TOWER T389 WETS-RCTS   220KV</t>
  </si>
  <si>
    <t>T390 WETS-RCTS  220KV</t>
  </si>
  <si>
    <t>TL-KGRCEX-KGRC390-0000067032</t>
  </si>
  <si>
    <t>TOWER T390 WETS-RCTS   220KV</t>
  </si>
  <si>
    <t>T391 WETS-RCTS  220KV</t>
  </si>
  <si>
    <t>TL-KGRCEX-KGRC391-0000067036</t>
  </si>
  <si>
    <t>TOWER T391 WETS-RCTS   220KV</t>
  </si>
  <si>
    <t>T392 WETS-RCTS  220KV</t>
  </si>
  <si>
    <t>TL-KGRCEX-KGRC392-0000067041</t>
  </si>
  <si>
    <t>TOWER T392 WETS-RCTS   220KV</t>
  </si>
  <si>
    <t>T393 WETS-RCTS  220KV</t>
  </si>
  <si>
    <t>TL-KGRCEX-KGRC393-0000067046</t>
  </si>
  <si>
    <t>TOWER T393 WETS-RCTS   220KV</t>
  </si>
  <si>
    <t>T394 WETS-RCTS  220KV</t>
  </si>
  <si>
    <t>TL-KGRCEX-KGRC394-0000067051</t>
  </si>
  <si>
    <t>TOWER T394 WETS-RCTS   220KV</t>
  </si>
  <si>
    <t>T395 WETS-RCTS  220KV</t>
  </si>
  <si>
    <t>TL-KGRCEX-KGRC395-0000067056</t>
  </si>
  <si>
    <t>TOWER T395 WETS-RCTS   220KV</t>
  </si>
  <si>
    <t>T396 WETS-RCTS  220KV</t>
  </si>
  <si>
    <t>TL-KGRCEX-KGRC396-0000067060</t>
  </si>
  <si>
    <t>TOWER T396 WETS-RCTS   220KV</t>
  </si>
  <si>
    <t>T397 WETS-RCTS  220KV</t>
  </si>
  <si>
    <t>TL-KGRCEX-KGRC397-0000067065</t>
  </si>
  <si>
    <t>TOWER T397 WETS-RCTS   220KV</t>
  </si>
  <si>
    <t>T398 WETS-RCTS  220KV</t>
  </si>
  <si>
    <t>TL-KGRCEX-KGRC398-0000067070</t>
  </si>
  <si>
    <t>TOWER T398 WETS-RCTS   220KV</t>
  </si>
  <si>
    <t>T399 WETS-RCTS  220KV</t>
  </si>
  <si>
    <t>TL-KGRCEX-KGRC399-0000067075</t>
  </si>
  <si>
    <t>TOWER T399 WETS-RCTS   220KV</t>
  </si>
  <si>
    <t>T400 WETS-RCTS  220KV</t>
  </si>
  <si>
    <t>TL-KGRCEX-KGRC400-0000067079</t>
  </si>
  <si>
    <t>TOWER T400 WETS-RCTS   220KV</t>
  </si>
  <si>
    <t>T081 DPTS-GTS 2 220KV</t>
  </si>
  <si>
    <t>TL-KXGXEX-KXGX081-0000057466</t>
  </si>
  <si>
    <t>TOWER T081 DPTS-GTS 2 220KV</t>
  </si>
  <si>
    <t>T082 DPTS-GTS 2 220KV</t>
  </si>
  <si>
    <t>TL-KXGXEX-KXGX082-0000057468</t>
  </si>
  <si>
    <t>TOWER T082 DPTS-GTS 2 220KV</t>
  </si>
  <si>
    <t>T083 DPTS-GTS 2 220KV</t>
  </si>
  <si>
    <t>TL-KXGXEX-KXGX083-0000057470</t>
  </si>
  <si>
    <t>TOWER T083 DPTS-GTS 2 220KV</t>
  </si>
  <si>
    <t>T084 DPTS-GTS 2 220KV</t>
  </si>
  <si>
    <t>TL-KXGXEX-KXGX084-0000057472</t>
  </si>
  <si>
    <t>TOWER T084 DPTS-GTS 2 220KV</t>
  </si>
  <si>
    <t>T450 HOTS-RCTS  220KV</t>
  </si>
  <si>
    <t>TL-HORCEX-HORC450-0000101405</t>
  </si>
  <si>
    <t>TOWER T450 HOTS-RCTS   220KV</t>
  </si>
  <si>
    <t>T451 HOTS-RCTS  220KV</t>
  </si>
  <si>
    <t>TL-HORCEX-HORC451-0000101410</t>
  </si>
  <si>
    <t>TOWER T451 HOTS-RCTS   220KV</t>
  </si>
  <si>
    <t>T452 HOTS-RCTS  220KV</t>
  </si>
  <si>
    <t>TL-HORCEX-HORC452-0000101415</t>
  </si>
  <si>
    <t>TOWER T452 HOTS-RCTS   220KV</t>
  </si>
  <si>
    <t>T453 HOTS-RCTS  220KV</t>
  </si>
  <si>
    <t>TL-HORCEX-HORC453-0000101419</t>
  </si>
  <si>
    <t>TOWER T453 HOTS-RCTS   220KV</t>
  </si>
  <si>
    <t>T454 HOTS-RCTS  220KV</t>
  </si>
  <si>
    <t>TL-HORCEX-HORC454-0000101424</t>
  </si>
  <si>
    <t>TOWER T454 HOTS-RCTS   220KV</t>
  </si>
  <si>
    <t>T455 HOTS-RCTS  220KV</t>
  </si>
  <si>
    <t>TL-HORCEX-HORC455-0000101429</t>
  </si>
  <si>
    <t>TOWER T455 HOTS-RCTS   220KV</t>
  </si>
  <si>
    <t>T456 HOTS-RCTS  220KV</t>
  </si>
  <si>
    <t>TL-HORCEX-HORC456-0000101434</t>
  </si>
  <si>
    <t>TOWER T456 HOTS-RCTS   220KV</t>
  </si>
  <si>
    <t>T457 HOTS-RCTS  220KV</t>
  </si>
  <si>
    <t>TL-HORCEX-HORC457-0000101439</t>
  </si>
  <si>
    <t>TOWER T457 HOTS-RCTS   220KV</t>
  </si>
  <si>
    <t>T458 HOTS-RCTS  220KV</t>
  </si>
  <si>
    <t>TL-HORCEX-HORC458-0000101443</t>
  </si>
  <si>
    <t>TOWER T458 HOTS-RCTS   220KV</t>
  </si>
  <si>
    <t>T459 HOTS-RCTS  220KV</t>
  </si>
  <si>
    <t>TL-HORCEX-HORC459-0000101448</t>
  </si>
  <si>
    <t>TOWER T459 HOTS-RCTS   220KV</t>
  </si>
  <si>
    <t>T460 HOTS-RCTS  220KV</t>
  </si>
  <si>
    <t>TL-HORCEX-HORC460-0000101453</t>
  </si>
  <si>
    <t>TOWER T460 HOTS-RCTS   220KV</t>
  </si>
  <si>
    <t>T461 HOTS-RCTS  220KV</t>
  </si>
  <si>
    <t>TL-HORCEX-HORC461-0000101457</t>
  </si>
  <si>
    <t>TOWER T461 HOTS-RCTS   220KV</t>
  </si>
  <si>
    <t>T081 KTS -GTS 1 220KV</t>
  </si>
  <si>
    <t>TL-KXGXEX-KXGX081-0000057135</t>
  </si>
  <si>
    <t>TOWER T081 KTS -GTS  1 220KV</t>
  </si>
  <si>
    <t>T082 KTS -GTS 1 220KV</t>
  </si>
  <si>
    <t>TL-KXGXEX-KXGX082-0000057137</t>
  </si>
  <si>
    <t>TOWER T082 KTS -GTS  1 220KV</t>
  </si>
  <si>
    <t>T083 KTS -GTS 1 220KV</t>
  </si>
  <si>
    <t>TL-KXGXEX-KXGX083-0000057139</t>
  </si>
  <si>
    <t>TOWER T083 KTS -GTS  1 220KV</t>
  </si>
  <si>
    <t>T084 KTS -GTS 1 220KV</t>
  </si>
  <si>
    <t>TL-KXGXEX-KXGX084-0000057141</t>
  </si>
  <si>
    <t>TOWER T084 KTS -GTS  1 220KV</t>
  </si>
  <si>
    <t>T052 MLTS-TRTS 1 500KV</t>
  </si>
  <si>
    <t>TL-MLHYEX-MLHY052-0000056119</t>
  </si>
  <si>
    <t>TOWER T052 MLTS-TRTS 1 500KV</t>
  </si>
  <si>
    <t>T053 MLTS-TRTS 1 500KV</t>
  </si>
  <si>
    <t>TL-MLHYEX-MLHY053-0000056120</t>
  </si>
  <si>
    <t>TOWER T053 MLTS-TRTS 1 500KV</t>
  </si>
  <si>
    <t>T054 MLTS-TRTS 1 500KV</t>
  </si>
  <si>
    <t>TL-MLHYEX-MLHY054-0000056121</t>
  </si>
  <si>
    <t>TOWER T054 MLTS-TRTS 1 500KV</t>
  </si>
  <si>
    <t>T055 MLTS-TRTS 1 500KV</t>
  </si>
  <si>
    <t>TL-MLHYEX-MLHY055-0000056122</t>
  </si>
  <si>
    <t>TOWER T055 MLTS-TRTS 1 500KV</t>
  </si>
  <si>
    <t>T056 MLTS-TRTS 1 500KV</t>
  </si>
  <si>
    <t>TL-MLHYEX-MLHY056-0000056123</t>
  </si>
  <si>
    <t>TOWER T056 MLTS-TRTS 1 500KV</t>
  </si>
  <si>
    <t>T057 MLTS-TRTS 1 500KV</t>
  </si>
  <si>
    <t>TL-MLHYEX-MLHY057-0000056124</t>
  </si>
  <si>
    <t>TOWER T057 MLTS-TRTS 1 500KV</t>
  </si>
  <si>
    <t>T058 MLTS-TRTS 1 500KV</t>
  </si>
  <si>
    <t>TL-MLHYEX-MLHY058-0000056125</t>
  </si>
  <si>
    <t>TOWER T058 MLTS-TRTS 1 500KV</t>
  </si>
  <si>
    <t>T198 MLTS-TRTS 1 500KV</t>
  </si>
  <si>
    <t>TL-MLHYEX-MLHY198-0000056265</t>
  </si>
  <si>
    <t>TOWER T198 MLTS-TRTS 1 500KV</t>
  </si>
  <si>
    <t>T199 MLTS-TRTS 1 500KV</t>
  </si>
  <si>
    <t>TL-MLHYEX-MLHY199-0000056266</t>
  </si>
  <si>
    <t>TOWER T199 MLTS-TRTS 1 500KV</t>
  </si>
  <si>
    <t>T200 MLTS-TRTS 1 500KV</t>
  </si>
  <si>
    <t>TL-MLHYEX-MLHY200-0000056267</t>
  </si>
  <si>
    <t>TOWER T200 MLTS-TRTS 1 500KV</t>
  </si>
  <si>
    <t>T201 MLTS-TRTS 1 500KV</t>
  </si>
  <si>
    <t>TL-MLHYEX-MLHY201-0000056268</t>
  </si>
  <si>
    <t>TOWER T201 MLTS-TRTS 1 500KV</t>
  </si>
  <si>
    <t>T037 DPTS-GTS 2 220KV</t>
  </si>
  <si>
    <t>TL-KXGXEX-KXGX037-0000057378</t>
  </si>
  <si>
    <t>TOWER T037 DPTS-GTS 2 220KV</t>
  </si>
  <si>
    <t>T038 DPTS-GTS 2 220KV</t>
  </si>
  <si>
    <t>TL-KXGXEX-KXGX038-0000057380</t>
  </si>
  <si>
    <t>TOWER T038 DPTS-GTS 2 220KV</t>
  </si>
  <si>
    <t>T039 DPTS-GTS 2 220KV</t>
  </si>
  <si>
    <t>TL-KXGXEX-KXGX039-0000057382</t>
  </si>
  <si>
    <t>TOWER T039 DPTS-GTS 2 220KV</t>
  </si>
  <si>
    <t>T040 DPTS-GTS 2 220KV</t>
  </si>
  <si>
    <t>TL-KXGXEX-KXGX040-0000057384</t>
  </si>
  <si>
    <t>TOWER T040 DPTS-GTS 2 220KV</t>
  </si>
  <si>
    <t>T037 KTS -GTS 1 220KV</t>
  </si>
  <si>
    <t>TL-KXGXEX-KXGX037-0000057048</t>
  </si>
  <si>
    <t>TOWER T037 KTS -GTS  1 220KV</t>
  </si>
  <si>
    <t>T038 KTS -GTS 1 220KV</t>
  </si>
  <si>
    <t>TL-KXGXEX-KXGX038-0000057050</t>
  </si>
  <si>
    <t>TOWER T038 KTS -GTS  1 220KV</t>
  </si>
  <si>
    <t>T039 KTS -GTS 1 220KV</t>
  </si>
  <si>
    <t>TL-KXGXEX-KXGX039-0000057052</t>
  </si>
  <si>
    <t>TOWER T039 KTS -GTS  1 220KV</t>
  </si>
  <si>
    <t>T040 KTS -GTS 1 220KV</t>
  </si>
  <si>
    <t>TL-KXGXEX-KXGX040-0000057054</t>
  </si>
  <si>
    <t>TOWER T040 KTS -GTS  1 220KV</t>
  </si>
  <si>
    <t>T595 HOTS-RCTS  220KV</t>
  </si>
  <si>
    <t xml:space="preserve">T595 </t>
  </si>
  <si>
    <t>TL-HORCEX-HORC595-0000102100</t>
  </si>
  <si>
    <t>TOWER T595 HOTS-RCTS   220KV</t>
  </si>
  <si>
    <t>T596 HOTS-RCTS  220KV</t>
  </si>
  <si>
    <t xml:space="preserve">T596 </t>
  </si>
  <si>
    <t>TL-HORCEX-HORC596-0000102105</t>
  </si>
  <si>
    <t>TOWER T596 HOTS-RCTS   220KV</t>
  </si>
  <si>
    <t>T597 HOTS-RCTS  220KV</t>
  </si>
  <si>
    <t xml:space="preserve">T597 </t>
  </si>
  <si>
    <t>TL-HORCEX-HORC597-0000102110</t>
  </si>
  <si>
    <t>TOWER T597 HOTS-RCTS   220KV</t>
  </si>
  <si>
    <t>T598 HOTS-RCTS  220KV</t>
  </si>
  <si>
    <t xml:space="preserve">T598 </t>
  </si>
  <si>
    <t>TL-HORCEX-HORC598-0000102114</t>
  </si>
  <si>
    <t>TOWER T598 HOTS-RCTS   220KV</t>
  </si>
  <si>
    <t>T599 HOTS-RCTS  220KV</t>
  </si>
  <si>
    <t xml:space="preserve">T599 </t>
  </si>
  <si>
    <t>TL-HORCEX-HORC599-0000102119</t>
  </si>
  <si>
    <t>TOWER T599 HOTS-RCTS   220KV</t>
  </si>
  <si>
    <t>T342 BATS-WBTS  220KV</t>
  </si>
  <si>
    <t>TL-BAHOEX-BAHO342-0000074759</t>
  </si>
  <si>
    <t>TOWER T342 BATS-WBTS   220KV</t>
  </si>
  <si>
    <t>T343 BATS-WBTS  220KV</t>
  </si>
  <si>
    <t>TL-BAHOEX-BAHO343-0000074760</t>
  </si>
  <si>
    <t>TOWER T343 BATS-WBTS   220KV</t>
  </si>
  <si>
    <t>T484 TRTS-HYTS 1 500KV</t>
  </si>
  <si>
    <t>TL-MLHYEX-MLHY484-0000056576</t>
  </si>
  <si>
    <t>TOWER T484 TRTS-HYTS 1 500KV</t>
  </si>
  <si>
    <t>T485 TRTS-HYTS 1 500KV</t>
  </si>
  <si>
    <t>TL-MLHYEX-MLHY485-0000056578</t>
  </si>
  <si>
    <t>TOWER T485 TRTS-HYTS 1 500KV</t>
  </si>
  <si>
    <t>T337 BATS-WBTS  220KV</t>
  </si>
  <si>
    <t xml:space="preserve">T337 </t>
  </si>
  <si>
    <t>TL-BAHOEX-BAHO337-0000074754</t>
  </si>
  <si>
    <t>TOWER T337 BATS-WBTS   220KV</t>
  </si>
  <si>
    <t>T338 BATS-WBTS  220KV</t>
  </si>
  <si>
    <t xml:space="preserve">T338 </t>
  </si>
  <si>
    <t>TL-BAHOEX-BAHO338-0000074755</t>
  </si>
  <si>
    <t>TOWER T338 BATS-WBTS   220KV</t>
  </si>
  <si>
    <t>T339 BATS-WBTS  220KV</t>
  </si>
  <si>
    <t>TL-BAHOEX-BAHO339-0000074756</t>
  </si>
  <si>
    <t>TOWER T339 BATS-WBTS   220KV</t>
  </si>
  <si>
    <t>T340 BATS-WBTS  220KV</t>
  </si>
  <si>
    <t>TL-BAHOEX-BAHO340-0000074757</t>
  </si>
  <si>
    <t>TOWER T340 BATS-WBTS   220KV</t>
  </si>
  <si>
    <t>T341 BATS-WBTS  220KV</t>
  </si>
  <si>
    <t>TL-BAHOEX-BAHO341-0000074758</t>
  </si>
  <si>
    <t>TOWER T341 BATS-WBTS   220KV</t>
  </si>
  <si>
    <t>T510 TRTS-HYTS 1 500KV</t>
  </si>
  <si>
    <t>TL-MLHYEX-MLHY510-0000056628</t>
  </si>
  <si>
    <t>TOWER T510 TRTS-HYTS 1 500KV</t>
  </si>
  <si>
    <t>T511 TRTS-HYTS 1 500KV</t>
  </si>
  <si>
    <t>TL-MLHYEX-MLHY511-0000056630</t>
  </si>
  <si>
    <t>TOWER T511 TRTS-HYTS 1 500KV</t>
  </si>
  <si>
    <t>T512 TRTS-HYTS 1 500KV</t>
  </si>
  <si>
    <t>TL-MLHYEX-MLHY512-0000056632</t>
  </si>
  <si>
    <t>TOWER T512 TRTS-HYTS 1 500KV</t>
  </si>
  <si>
    <t>T513 TRTS-HYTS 1 500KV</t>
  </si>
  <si>
    <t>TL-MLHYEX-MLHY513-0000056634</t>
  </si>
  <si>
    <t>TOWER T513 TRTS-HYTS 1 500KV</t>
  </si>
  <si>
    <t>T074 DPTS-GTS 2 220KV</t>
  </si>
  <si>
    <t>TL-KXGXEX-KXGX074-0000057452</t>
  </si>
  <si>
    <t>TOWER T074 DPTS-GTS 2 220KV</t>
  </si>
  <si>
    <t>T075 DPTS-GTS 2 220KV</t>
  </si>
  <si>
    <t>TL-KXGXEX-KXGX075-0000057454</t>
  </si>
  <si>
    <t>TOWER T075 DPTS-GTS 2 220KV</t>
  </si>
  <si>
    <t>T076 DPTS-GTS 2 220KV</t>
  </si>
  <si>
    <t>TL-KXGXEX-KXGX076-0000057456</t>
  </si>
  <si>
    <t>TOWER T076 DPTS-GTS 2 220KV</t>
  </si>
  <si>
    <t>T074 KTS -GTS 1 220KV</t>
  </si>
  <si>
    <t>TL-KXGXEX-KXGX074-0000057121</t>
  </si>
  <si>
    <t>TOWER T074 KTS -GTS  1 220KV</t>
  </si>
  <si>
    <t>T075 KTS -GTS 1 220KV</t>
  </si>
  <si>
    <t>TL-KXGXEX-KXGX075-0000057123</t>
  </si>
  <si>
    <t>TOWER T075 KTS -GTS  1 220KV</t>
  </si>
  <si>
    <t>T076 KTS -GTS 1 220KV</t>
  </si>
  <si>
    <t>TL-KXGXEX-KXGX076-0000057125</t>
  </si>
  <si>
    <t>TOWER T076 KTS -GTS  1 220KV</t>
  </si>
  <si>
    <t>T202 MLTS-TRTS 1 500KV</t>
  </si>
  <si>
    <t>TL-MLHYEX-MLHY202-0000056269</t>
  </si>
  <si>
    <t>TOWER T202 MLTS-TRTS 1 500KV</t>
  </si>
  <si>
    <t>T203 MLTS-TRTS 1 500KV</t>
  </si>
  <si>
    <t>TL-MLHYEX-MLHY203-0000056270</t>
  </si>
  <si>
    <t>TOWER T203 MLTS-TRTS 1 500KV</t>
  </si>
  <si>
    <t>T204 MLTS-TRTS 1 500KV</t>
  </si>
  <si>
    <t>TL-MLHYEX-MLHY204-0000056271</t>
  </si>
  <si>
    <t>TOWER T204 MLTS-TRTS 1 500KV</t>
  </si>
  <si>
    <t>T205 MLTS-TRTS 1 500KV</t>
  </si>
  <si>
    <t>TL-MLHYEX-MLHY205-0000056272</t>
  </si>
  <si>
    <t>TOWER T205 MLTS-TRTS 1 500KV</t>
  </si>
  <si>
    <t>T206 MLTS-TRTS 1 500KV</t>
  </si>
  <si>
    <t>TL-MLHYEX-MLHY206-0000056273</t>
  </si>
  <si>
    <t>TOWER T206 MLTS-TRTS 1 500KV</t>
  </si>
  <si>
    <t>T065 SYTS-MLTS 1 500KV</t>
  </si>
  <si>
    <t>TL-SYMLEX-SYML065-0000058299</t>
  </si>
  <si>
    <t>TOWER T065 SYTS-MLTS 1 500KV</t>
  </si>
  <si>
    <t>T066 SYTS-MLTS 1 500KV</t>
  </si>
  <si>
    <t>TL-SYMLEX-SYML066-0000058301</t>
  </si>
  <si>
    <t>TOWER T066 SYTS-MLTS 1 500KV</t>
  </si>
  <si>
    <t>T067 SYTS-MLTS 1 500KV</t>
  </si>
  <si>
    <t>TL-SYMLEX-SYML067-0000058303</t>
  </si>
  <si>
    <t>TOWER T067 SYTS-MLTS 1 500KV</t>
  </si>
  <si>
    <t>T068 SYTS-MLTS 1 500KV</t>
  </si>
  <si>
    <t>TL-SYMLEX-SYML068-0000058305</t>
  </si>
  <si>
    <t>TOWER T068 SYTS-MLTS 1 500KV</t>
  </si>
  <si>
    <t>T069 SYTS-MLTS 1 500KV</t>
  </si>
  <si>
    <t>TL-SYMLEX-SYML069-0000058307</t>
  </si>
  <si>
    <t>TOWER T069 SYTS-MLTS 1 500KV</t>
  </si>
  <si>
    <t>T065 SYTS-MLTS 2 500KV</t>
  </si>
  <si>
    <t>TL-SYMLEX-SYML065-0000058612</t>
  </si>
  <si>
    <t>TOWER T065 SYTS-MLTS 2 500KV</t>
  </si>
  <si>
    <t>T066 SYTS-MLTS 2 500KV</t>
  </si>
  <si>
    <t>TL-SYMLEX-SYML066-0000058614</t>
  </si>
  <si>
    <t>TOWER T066 SYTS-MLTS 2 500KV</t>
  </si>
  <si>
    <t>T067 SYTS-MLTS 2 500KV</t>
  </si>
  <si>
    <t>TL-SYMLEX-SYML067-0000058616</t>
  </si>
  <si>
    <t>TOWER T067 SYTS-MLTS 2 500KV</t>
  </si>
  <si>
    <t>T068 SYTS-MLTS 2 500KV</t>
  </si>
  <si>
    <t>TL-SYMLEX-SYML068-0000058618</t>
  </si>
  <si>
    <t>TOWER T068 SYTS-MLTS 2 500KV</t>
  </si>
  <si>
    <t>T069 SYTS-MLTS 2 500KV</t>
  </si>
  <si>
    <t>TL-SYMLEX-SYML069-0000058620</t>
  </si>
  <si>
    <t>TOWER T069 SYTS-MLTS 2 500KV</t>
  </si>
  <si>
    <t>T070 SYTS-MLTS 2 500KV</t>
  </si>
  <si>
    <t>TL-SYMLEX-SYML070-0000058622</t>
  </si>
  <si>
    <t>TOWER T070 SYTS-MLTS 2 500KV</t>
  </si>
  <si>
    <t>T608 HYTS-APD 1 500KV</t>
  </si>
  <si>
    <t>TL-HYAPEX-HYAP608-0000056824</t>
  </si>
  <si>
    <t>TOWER T608 HYTS-APD  1 500KV</t>
  </si>
  <si>
    <t>T609 HYTS-APD 1 500KV</t>
  </si>
  <si>
    <t>TL-HYAPEX-HYAP609-0000056826</t>
  </si>
  <si>
    <t>TOWER T609 HYTS-APD  1 500KV</t>
  </si>
  <si>
    <t>T610 HYTS-APD 1 500KV</t>
  </si>
  <si>
    <t>TL-HYAPEX-HYAP610-0000056828</t>
  </si>
  <si>
    <t>TOWER T610 HYTS-APD  1 500KV</t>
  </si>
  <si>
    <t>T611 HYTS-APD 1 500KV</t>
  </si>
  <si>
    <t>TL-HYAPEX-HYAP611-0000056830</t>
  </si>
  <si>
    <t>TOWER T611 HYTS-APD  1 500KV</t>
  </si>
  <si>
    <t>T612 HYTS-APD 1 500KV</t>
  </si>
  <si>
    <t>TL-HYAPEX-HYAP612-0000056832</t>
  </si>
  <si>
    <t>TOWER T612 HYTS-APD  1 500KV</t>
  </si>
  <si>
    <t>T078 DPTS-GTS 2 220KV</t>
  </si>
  <si>
    <t>TL-KXGXEX-KXGX078-0000057460</t>
  </si>
  <si>
    <t>TOWER T078 DPTS-GTS 2 220KV</t>
  </si>
  <si>
    <t>T079 DPTS-GTS 2 220KV</t>
  </si>
  <si>
    <t>TL-KXGXEX-KXGX079-0000057462</t>
  </si>
  <si>
    <t>TOWER T079 DPTS-GTS 2 220KV</t>
  </si>
  <si>
    <t>T080 DPTS-GTS 2 220KV</t>
  </si>
  <si>
    <t>TL-KXGXEX-KXGX080-0000057464</t>
  </si>
  <si>
    <t>TOWER T080 DPTS-GTS 2 220KV</t>
  </si>
  <si>
    <t>T078 KTS -GTS 1 220KV</t>
  </si>
  <si>
    <t>TL-KXGXEX-KXGX078-0000057129</t>
  </si>
  <si>
    <t>TOWER T078 KTS -GTS  1 220KV</t>
  </si>
  <si>
    <t>T079 KTS -GTS 1 220KV</t>
  </si>
  <si>
    <t>TL-KXGXEX-KXGX079-0000057131</t>
  </si>
  <si>
    <t>TOWER T079 KTS -GTS  1 220KV</t>
  </si>
  <si>
    <t>T080 KTS -GTS 1 220KV</t>
  </si>
  <si>
    <t>TL-KXGXEX-KXGX080-0000057133</t>
  </si>
  <si>
    <t>TOWER T080 KTS -GTS  1 220KV</t>
  </si>
  <si>
    <t>T070 SYTS-MLTS 1 500KV</t>
  </si>
  <si>
    <t>TL-SYMLEX-SYML070-0000058309</t>
  </si>
  <si>
    <t>TOWER T070 SYTS-MLTS 1 500KV</t>
  </si>
  <si>
    <t>T071 SYTS-MLTS 1 500KV</t>
  </si>
  <si>
    <t>TL-SYMLEX-SYML071-0000058311</t>
  </si>
  <si>
    <t>TOWER T071 SYTS-MLTS 1 500KV</t>
  </si>
  <si>
    <t>T072 SYTS-MLTS 1 500KV</t>
  </si>
  <si>
    <t>TL-SYMLEX-SYML072-0000058313</t>
  </si>
  <si>
    <t>TOWER T072 SYTS-MLTS 1 500KV</t>
  </si>
  <si>
    <t>T073 SYTS-MLTS 1 500KV</t>
  </si>
  <si>
    <t>TL-SYMLEX-SYML073-0000058315</t>
  </si>
  <si>
    <t>TOWER T073 SYTS-MLTS 1 500KV</t>
  </si>
  <si>
    <t>T074 SYTS-MLTS 1 500KV</t>
  </si>
  <si>
    <t>TL-SYMLEX-SYML074-0000058317</t>
  </si>
  <si>
    <t>TOWER T074 SYTS-MLTS 1 500KV</t>
  </si>
  <si>
    <t>T075 SYTS-MLTS 1 500KV</t>
  </si>
  <si>
    <t>TL-SYMLEX-SYML075-0000058319</t>
  </si>
  <si>
    <t>TOWER T075 SYTS-MLTS 1 500KV</t>
  </si>
  <si>
    <t>T076 SYTS-MLTS 1 500KV</t>
  </si>
  <si>
    <t>TL-SYMLEX-SYML076-0000058321</t>
  </si>
  <si>
    <t>TOWER T076 SYTS-MLTS 1 500KV</t>
  </si>
  <si>
    <t>T077 SYTS-MLTS 1 500KV</t>
  </si>
  <si>
    <t>TL-SYMLEX-SYML077-0000058323</t>
  </si>
  <si>
    <t>TOWER T077 SYTS-MLTS 1 500KV</t>
  </si>
  <si>
    <t>T071 SYTS-MLTS 2 500KV</t>
  </si>
  <si>
    <t>TL-SYMLEX-SYML071-0000058624</t>
  </si>
  <si>
    <t>TOWER T071 SYTS-MLTS 2 500KV</t>
  </si>
  <si>
    <t>T072 SYTS-MLTS 2 500KV</t>
  </si>
  <si>
    <t>TL-SYMLEX-SYML072-0000058626</t>
  </si>
  <si>
    <t>TOWER T072 SYTS-MLTS 2 500KV</t>
  </si>
  <si>
    <t>T073 SYTS-MLTS 2 500KV</t>
  </si>
  <si>
    <t>TL-SYMLEX-SYML073-0000058628</t>
  </si>
  <si>
    <t>TOWER T073 SYTS-MLTS 2 500KV</t>
  </si>
  <si>
    <t>T074 SYTS-MLTS 2 500KV</t>
  </si>
  <si>
    <t>TL-SYMLEX-SYML074-0000058630</t>
  </si>
  <si>
    <t>TOWER T074 SYTS-MLTS 2 500KV</t>
  </si>
  <si>
    <t>T075 SYTS-MLTS 2 500KV</t>
  </si>
  <si>
    <t>TL-SYMLEX-SYML075-0000058632</t>
  </si>
  <si>
    <t>TOWER T075 SYTS-MLTS 2 500KV</t>
  </si>
  <si>
    <t>T076 SYTS-MLTS 2 500KV</t>
  </si>
  <si>
    <t>TL-SYMLEX-SYML076-0000058634</t>
  </si>
  <si>
    <t>TOWER T076 SYTS-MLTS 2 500KV</t>
  </si>
  <si>
    <t>T077 SYTS-MLTS 2 500KV</t>
  </si>
  <si>
    <t>TL-SYMLEX-SYML077-0000058636</t>
  </si>
  <si>
    <t>TOWER T077 SYTS-MLTS 2 500KV</t>
  </si>
  <si>
    <t>T186 BATS-TGTS  220KV</t>
  </si>
  <si>
    <t>TL-BATGEX-BATG186-0000087499</t>
  </si>
  <si>
    <t>TOWER T186 BATS-TGTS   220KV</t>
  </si>
  <si>
    <t>T187 BATS-TGTS  220KV</t>
  </si>
  <si>
    <t>TL-BATGEX-BATG187-0000087500</t>
  </si>
  <si>
    <t>TOWER T187 BATS-TGTS   220KV</t>
  </si>
  <si>
    <t>T188 BATS-TGTS  220KV</t>
  </si>
  <si>
    <t>TL-BATGEX-BATG188-0000087501</t>
  </si>
  <si>
    <t>TOWER T188 BATS-TGTS   220KV</t>
  </si>
  <si>
    <t>T189 BATS-TGTS  220KV</t>
  </si>
  <si>
    <t>TL-BATGEX-BATG189-0000087502</t>
  </si>
  <si>
    <t>TOWER T189 BATS-TGTS   220KV</t>
  </si>
  <si>
    <t>T190 BATS-TGTS  220KV</t>
  </si>
  <si>
    <t>TL-BATGEX-BATG190-0000087503</t>
  </si>
  <si>
    <t>TOWER T190 BATS-TGTS   220KV</t>
  </si>
  <si>
    <t>T191 BATS-TGTS  220KV</t>
  </si>
  <si>
    <t>TL-BATGEX-BATG191-0000087504</t>
  </si>
  <si>
    <t>TOWER T191 BATS-TGTS   220KV</t>
  </si>
  <si>
    <t>T072 HYTS-SESS 1 275KV</t>
  </si>
  <si>
    <t>TL-HYSEEX-HYSE072-0000059816</t>
  </si>
  <si>
    <t>TOWER T072 HYTS-SESS 1 275KV</t>
  </si>
  <si>
    <t>T073 HYTS-SESS 1 275KV</t>
  </si>
  <si>
    <t>TL-HYSEEX-HYSE073-0000059818</t>
  </si>
  <si>
    <t>TOWER T073 HYTS-SESS 1 275KV</t>
  </si>
  <si>
    <t>T074 HYTS-SESS 1 275KV</t>
  </si>
  <si>
    <t>TL-HYSEEX-HYSE074-0000059820</t>
  </si>
  <si>
    <t>TOWER T074 HYTS-SESS 1 275KV</t>
  </si>
  <si>
    <t>T075 HYTS-SESS 1 275KV</t>
  </si>
  <si>
    <t>TL-HYSEEX-HYSE075-0000059822</t>
  </si>
  <si>
    <t>TOWER T075 HYTS-SESS 1 275KV</t>
  </si>
  <si>
    <t>T076 HYTS-SESS 1 275KV</t>
  </si>
  <si>
    <t>TL-HYSEEX-HYSE076-0000059824</t>
  </si>
  <si>
    <t>TOWER T076 HYTS-SESS 1 275KV</t>
  </si>
  <si>
    <t>T077 HYTS-SESS 1 275KV</t>
  </si>
  <si>
    <t>TL-HYSEEX-HYSE077-0000059826</t>
  </si>
  <si>
    <t>TOWER T077 HYTS-SESS 1 275KV</t>
  </si>
  <si>
    <t>T078 HYTS-SESS 1 275KV</t>
  </si>
  <si>
    <t>TL-HYSEEX-HYSE078-0000059828</t>
  </si>
  <si>
    <t>TOWER T078 HYTS-SESS 1 275KV</t>
  </si>
  <si>
    <t>T079 HYTS-SESS 1 275KV</t>
  </si>
  <si>
    <t>TL-HYSEEX-HYSE079-0000059830</t>
  </si>
  <si>
    <t>TOWER T079 HYTS-SESS 1 275KV</t>
  </si>
  <si>
    <t>T080 HYTS-SESS 1 275KV</t>
  </si>
  <si>
    <t>TL-HYSEEX-HYSE080-0000059832</t>
  </si>
  <si>
    <t>TOWER T080 HYTS-SESS 1 275KV</t>
  </si>
  <si>
    <t>T184 BATS-TGTS  220KV</t>
  </si>
  <si>
    <t>TL-BATGEX-BATG184-0000087497</t>
  </si>
  <si>
    <t>TOWER T184 BATS-TGTS   220KV</t>
  </si>
  <si>
    <t>T185 BATS-TGTS  220KV</t>
  </si>
  <si>
    <t>TL-BATGEX-BATG185-0000087498</t>
  </si>
  <si>
    <t>TOWER T185 BATS-TGTS   220KV</t>
  </si>
  <si>
    <t>T091 MLTS-TRTS 1 500KV</t>
  </si>
  <si>
    <t>TL-MLHYEX-MLHY091-0000056158</t>
  </si>
  <si>
    <t>TOWER T091 MLTS-TRTS 1 500KV</t>
  </si>
  <si>
    <t>T092 MLTS-TRTS 1 500KV</t>
  </si>
  <si>
    <t>TL-MLHYEX-MLHY092-0000056159</t>
  </si>
  <si>
    <t>TOWER T092 MLTS-TRTS 1 500KV</t>
  </si>
  <si>
    <t>T093 MLTS-TRTS 1 500KV</t>
  </si>
  <si>
    <t>TL-MLHYEX-MLHY093-0000056160</t>
  </si>
  <si>
    <t>TOWER T093 MLTS-TRTS 1 500KV</t>
  </si>
  <si>
    <t>T094 MLTS-TRTS 1 500KV</t>
  </si>
  <si>
    <t>TL-MLHYEX-MLHY094-0000056161</t>
  </si>
  <si>
    <t>TOWER T094 MLTS-TRTS 1 500KV</t>
  </si>
  <si>
    <t>T095 MLTS-TRTS 1 500KV</t>
  </si>
  <si>
    <t>TL-MLHYEX-MLHY095-0000056162</t>
  </si>
  <si>
    <t>TOWER T095 MLTS-TRTS 1 500KV</t>
  </si>
  <si>
    <t>T124 BATS-TGTS  220KV</t>
  </si>
  <si>
    <t>TL-BATGEX-BATG124-0000087437</t>
  </si>
  <si>
    <t>TOWER T124 BATS-TGTS   220KV</t>
  </si>
  <si>
    <t>T125 BATS-TGTS  220KV</t>
  </si>
  <si>
    <t>TL-BATGEX-BATG125-0000087438</t>
  </si>
  <si>
    <t>TOWER T125 BATS-TGTS   220KV</t>
  </si>
  <si>
    <t>T155 BATS-TGTS  220KV</t>
  </si>
  <si>
    <t>TL-BATGEX-BATG155-0000087468</t>
  </si>
  <si>
    <t>TOWER T155 BATS-TGTS   220KV</t>
  </si>
  <si>
    <t>T156 BATS-TGTS  220KV</t>
  </si>
  <si>
    <t>TL-BATGEX-BATG156-0000087469</t>
  </si>
  <si>
    <t>TOWER T156 BATS-TGTS   220KV</t>
  </si>
  <si>
    <t>T157 BATS-TGTS  220KV</t>
  </si>
  <si>
    <t>TL-BATGEX-BATG157-0000087470</t>
  </si>
  <si>
    <t>TOWER T157 BATS-TGTS   220KV</t>
  </si>
  <si>
    <t>T158 BATS-TGTS  220KV</t>
  </si>
  <si>
    <t>TL-BATGEX-BATG158-0000087471</t>
  </si>
  <si>
    <t>TOWER T158 BATS-TGTS   220KV</t>
  </si>
  <si>
    <t>T159 BATS-TGTS  220KV</t>
  </si>
  <si>
    <t>TL-BATGEX-BATG159-0000087472</t>
  </si>
  <si>
    <t>TOWER T159 BATS-TGTS   220KV</t>
  </si>
  <si>
    <t>T160 BATS-TGTS  220KV</t>
  </si>
  <si>
    <t>TL-BATGEX-BATG160-0000087473</t>
  </si>
  <si>
    <t>TOWER T160 BATS-TGTS   220KV</t>
  </si>
  <si>
    <t>T514 TRTS-HYTS 1 500KV</t>
  </si>
  <si>
    <t>TL-MLHYEX-MLHY514-0000056636</t>
  </si>
  <si>
    <t>TOWER T514 TRTS-HYTS 1 500KV</t>
  </si>
  <si>
    <t>T515 TRTS-HYTS 1 500KV</t>
  </si>
  <si>
    <t>TL-MLHYEX-MLHY515-0000056638</t>
  </si>
  <si>
    <t>TOWER T515 TRTS-HYTS 1 500KV</t>
  </si>
  <si>
    <t>T516 TRTS-HYTS 1 500KV</t>
  </si>
  <si>
    <t>TL-MLHYEX-MLHY516-0000056640</t>
  </si>
  <si>
    <t>TOWER T516 TRTS-HYTS 1 500KV</t>
  </si>
  <si>
    <t>T517 TRTS-HYTS 1 500KV</t>
  </si>
  <si>
    <t>TL-MLHYEX-MLHY517-0000056642</t>
  </si>
  <si>
    <t>TOWER T517 TRTS-HYTS 1 500KV</t>
  </si>
  <si>
    <t>T518 TRTS-HYTS 1 500KV</t>
  </si>
  <si>
    <t>TL-MLHYEX-MLHY518-0000056644</t>
  </si>
  <si>
    <t>TOWER T518 TRTS-HYTS 1 500KV</t>
  </si>
  <si>
    <t>T519 TRTS-HYTS 1 500KV</t>
  </si>
  <si>
    <t>TL-MLHYEX-MLHY519-0000056646</t>
  </si>
  <si>
    <t>TOWER T519 TRTS-HYTS 1 500KV</t>
  </si>
  <si>
    <t>T520 TRTS-HYTS 1 500KV</t>
  </si>
  <si>
    <t>TL-MLHYEX-MLHY520-0000056648</t>
  </si>
  <si>
    <t>TOWER T520 TRTS-HYTS 1 500KV</t>
  </si>
  <si>
    <t>T114 HOTS-RCTS  220KV</t>
  </si>
  <si>
    <t>TL-HORCEX-HORC114-0000065132</t>
  </si>
  <si>
    <t>TOWER T114 HOTS-RCTS   220KV</t>
  </si>
  <si>
    <t>T115 HOTS-RCTS  220KV</t>
  </si>
  <si>
    <t>TL-HORCEX-HORC115-0000065134</t>
  </si>
  <si>
    <t>TOWER T115 HOTS-RCTS   220KV</t>
  </si>
  <si>
    <t>T116 HOTS-RCTS  220KV</t>
  </si>
  <si>
    <t>TL-HORCEX-HORC116-0000065136</t>
  </si>
  <si>
    <t>TOWER T116 HOTS-RCTS   220KV</t>
  </si>
  <si>
    <t>T117 HOTS-RCTS  220KV</t>
  </si>
  <si>
    <t>TL-HORCEX-HORC117-0000065138</t>
  </si>
  <si>
    <t>TOWER T117 HOTS-RCTS   220KV</t>
  </si>
  <si>
    <t>T118 HOTS-RCTS  220KV</t>
  </si>
  <si>
    <t>TL-HORCEX-HORC118-0000065140</t>
  </si>
  <si>
    <t>TOWER T118 HOTS-RCTS   220KV</t>
  </si>
  <si>
    <t>T119 HOTS-RCTS  220KV</t>
  </si>
  <si>
    <t>TL-HORCEX-HORC119-0000065142</t>
  </si>
  <si>
    <t>TOWER T119 HOTS-RCTS   220KV</t>
  </si>
  <si>
    <t>T120 HOTS-RCTS  220KV</t>
  </si>
  <si>
    <t>TL-HORCEX-HORC120-0000065144</t>
  </si>
  <si>
    <t>TOWER T120 HOTS-RCTS   220KV</t>
  </si>
  <si>
    <t>T121 HOTS-RCTS  220KV</t>
  </si>
  <si>
    <t>TL-HORCEX-HORC121-0000065146</t>
  </si>
  <si>
    <t>TOWER T121 HOTS-RCTS   220KV</t>
  </si>
  <si>
    <t>T122 HOTS-RCTS  220KV</t>
  </si>
  <si>
    <t>TL-HORCEX-HORC122-0000065148</t>
  </si>
  <si>
    <t>TOWER T122 HOTS-RCTS   220KV</t>
  </si>
  <si>
    <t>T123 HOTS-RCTS  220KV</t>
  </si>
  <si>
    <t>TL-HORCEX-HORC123-0000065150</t>
  </si>
  <si>
    <t>TOWER T123 HOTS-RCTS   220KV</t>
  </si>
  <si>
    <t>T124 HOTS-RCTS  220KV</t>
  </si>
  <si>
    <t>TL-HORCEX-HORC124-0000065152</t>
  </si>
  <si>
    <t>TOWER T124 HOTS-RCTS   220KV</t>
  </si>
  <si>
    <t>T126 BATS-TGTS  220KV</t>
  </si>
  <si>
    <t>TL-BATGEX-BATG126-0000087439</t>
  </si>
  <si>
    <t>TOWER T126 BATS-TGTS   220KV</t>
  </si>
  <si>
    <t>T127 BATS-TGTS  220KV</t>
  </si>
  <si>
    <t>TL-BATGEX-BATG127-0000087440</t>
  </si>
  <si>
    <t>TOWER T127 BATS-TGTS   220KV</t>
  </si>
  <si>
    <t>T128 BATS-TGTS  220KV</t>
  </si>
  <si>
    <t>TL-BATGEX-BATG128-0000087441</t>
  </si>
  <si>
    <t>TOWER T128 BATS-TGTS   220KV</t>
  </si>
  <si>
    <t>T129 BATS-TGTS  220KV</t>
  </si>
  <si>
    <t>TL-BATGEX-BATG129-0000087442</t>
  </si>
  <si>
    <t>TOWER T129 BATS-TGTS   220KV</t>
  </si>
  <si>
    <t>T130 BATS-TGTS  220KV</t>
  </si>
  <si>
    <t>TL-BATGEX-BATG130-0000087443</t>
  </si>
  <si>
    <t>TOWER T130 BATS-TGTS   220KV</t>
  </si>
  <si>
    <t>T131 BATS-TGTS  220KV</t>
  </si>
  <si>
    <t>TL-BATGEX-BATG131-0000087444</t>
  </si>
  <si>
    <t>TOWER T131 BATS-TGTS   220KV</t>
  </si>
  <si>
    <t>T132 BATS-TGTS  220KV</t>
  </si>
  <si>
    <t>TL-BATGEX-BATG132-0000087445</t>
  </si>
  <si>
    <t>TOWER T132 BATS-TGTS   220KV</t>
  </si>
  <si>
    <t>T145 HOTS-RCTS  220KV</t>
  </si>
  <si>
    <t>TL-HORCEX-HORC145-0000065194</t>
  </si>
  <si>
    <t>TOWER T145 HOTS-RCTS   220KV</t>
  </si>
  <si>
    <t>T146 HOTS-RCTS  220KV</t>
  </si>
  <si>
    <t>TL-HORCEX-HORC146-0000065196</t>
  </si>
  <si>
    <t>TOWER T146 HOTS-RCTS   220KV</t>
  </si>
  <si>
    <t>T231 HOTS-RCTS  220KV</t>
  </si>
  <si>
    <t>TL-HORCEX-HORC231-0000065364</t>
  </si>
  <si>
    <t>TOWER T231 HOTS-RCTS   220KV</t>
  </si>
  <si>
    <t>T232 HOTS-RCTS  220KV</t>
  </si>
  <si>
    <t>TL-HORCEX-HORC232-0000065366</t>
  </si>
  <si>
    <t>TOWER T232 HOTS-RCTS   220KV</t>
  </si>
  <si>
    <t>T239 MLTS-TRTS 1 500KV</t>
  </si>
  <si>
    <t>TL-MLHYEX-MLHY239-0000056306</t>
  </si>
  <si>
    <t>TOWER T239 MLTS-TRTS 1 500KV</t>
  </si>
  <si>
    <t>T240 MLTS-TRTS 1 500KV</t>
  </si>
  <si>
    <t>TL-MLHYEX-MLHY240-0000056307</t>
  </si>
  <si>
    <t>TOWER T240 MLTS-TRTS 1 500KV</t>
  </si>
  <si>
    <t>T241 MLTS-TRTS 1 500KV</t>
  </si>
  <si>
    <t>TL-MLHYEX-MLHY241-0000056308</t>
  </si>
  <si>
    <t>TOWER T241 MLTS-TRTS 1 500KV</t>
  </si>
  <si>
    <t>T242 MLTS-TRTS 1 500KV</t>
  </si>
  <si>
    <t>TL-MLHYEX-MLHY242-0000056309</t>
  </si>
  <si>
    <t>TOWER T242 MLTS-TRTS 1 500KV</t>
  </si>
  <si>
    <t>T243 MLTS-TRTS 1 500KV</t>
  </si>
  <si>
    <t>TL-MLHYEX-MLHY243-0000056310</t>
  </si>
  <si>
    <t>TOWER T243 MLTS-TRTS 1 500KV</t>
  </si>
  <si>
    <t>T053 DPTS-GTS 2 220KV</t>
  </si>
  <si>
    <t>TL-KXGXEX-KXGX053-0000057410</t>
  </si>
  <si>
    <t>TOWER T053 DPTS-GTS 2 220KV</t>
  </si>
  <si>
    <t>T054 DPTS-GTS 2 220KV</t>
  </si>
  <si>
    <t>TL-KXGXEX-KXGX054-0000057412</t>
  </si>
  <si>
    <t>TOWER T054 DPTS-GTS 2 220KV</t>
  </si>
  <si>
    <t>T055 DPTS-GTS 2 220KV</t>
  </si>
  <si>
    <t>TL-KXGXEX-KXGX055-0000057414</t>
  </si>
  <si>
    <t>TOWER T055 DPTS-GTS 2 220KV</t>
  </si>
  <si>
    <t>T056 DPTS-GTS 2 220KV</t>
  </si>
  <si>
    <t>TL-KXGXEX-KXGX056-0000057416</t>
  </si>
  <si>
    <t>TOWER T056 DPTS-GTS 2 220KV</t>
  </si>
  <si>
    <t>T057 DPTS-GTS 2 220KV</t>
  </si>
  <si>
    <t>TL-KXGXEX-KXGX057-0000057418</t>
  </si>
  <si>
    <t>TOWER T057 DPTS-GTS 2 220KV</t>
  </si>
  <si>
    <t>T131 HOTS-RCTS  220KV</t>
  </si>
  <si>
    <t>TL-HORCEX-HORC131-0000065166</t>
  </si>
  <si>
    <t>TOWER T131 HOTS-RCTS   220KV</t>
  </si>
  <si>
    <t>T132 HOTS-RCTS  220KV</t>
  </si>
  <si>
    <t>TL-HORCEX-HORC132-0000065168</t>
  </si>
  <si>
    <t>TOWER T132 HOTS-RCTS   220KV</t>
  </si>
  <si>
    <t>T133 HOTS-RCTS  220KV</t>
  </si>
  <si>
    <t>TL-HORCEX-HORC133-0000065170</t>
  </si>
  <si>
    <t>TOWER T133 HOTS-RCTS   220KV</t>
  </si>
  <si>
    <t>T134 HOTS-RCTS  220KV</t>
  </si>
  <si>
    <t>TL-HORCEX-HORC134-0000065172</t>
  </si>
  <si>
    <t>TOWER T134 HOTS-RCTS   220KV</t>
  </si>
  <si>
    <t>T135 HOTS-RCTS  220KV</t>
  </si>
  <si>
    <t>TL-HORCEX-HORC135-0000065174</t>
  </si>
  <si>
    <t>TOWER T135 HOTS-RCTS   220KV</t>
  </si>
  <si>
    <t>T053 KTS -GTS 1 220KV</t>
  </si>
  <si>
    <t>TL-KXGXEX-KXGX053-0000057079</t>
  </si>
  <si>
    <t>TOWER T053 KTS -GTS  1 220KV</t>
  </si>
  <si>
    <t>T054 KTS -GTS 1 220KV</t>
  </si>
  <si>
    <t>TL-KXGXEX-KXGX054-0000057081</t>
  </si>
  <si>
    <t>TOWER T054 KTS -GTS  1 220KV</t>
  </si>
  <si>
    <t>T055 KTS -GTS 1 220KV</t>
  </si>
  <si>
    <t>TL-KXGXEX-KXGX055-0000057083</t>
  </si>
  <si>
    <t>TOWER T055 KTS -GTS  1 220KV</t>
  </si>
  <si>
    <t>T056 KTS -GTS 1 220KV</t>
  </si>
  <si>
    <t>TL-KXGXEX-KXGX056-0000057085</t>
  </si>
  <si>
    <t>TOWER T056 KTS -GTS  1 220KV</t>
  </si>
  <si>
    <t>T057 KTS -GTS 1 220KV</t>
  </si>
  <si>
    <t>TL-KXGXEX-KXGX057-0000057087</t>
  </si>
  <si>
    <t>TOWER T057 KTS -GTS  1 220KV</t>
  </si>
  <si>
    <t>T010 MKPS-BOPS-MBTS  220KV</t>
  </si>
  <si>
    <t>TL-MKMBEX-MKMB010-0000112723</t>
  </si>
  <si>
    <t>TOWER T010 MKPS-BOPS-MBTS   220KV</t>
  </si>
  <si>
    <t>T142 SYTS-MLTS 1 500KV</t>
  </si>
  <si>
    <t>TL-SYMLEX-SYML142-0000058454</t>
  </si>
  <si>
    <t>TOWER T142 SYTS-MLTS 1 500KV</t>
  </si>
  <si>
    <t>T143 SYTS-MLTS 1 500KV</t>
  </si>
  <si>
    <t>TL-SYMLEX-SYML143-0000058456</t>
  </si>
  <si>
    <t>TOWER T143 SYTS-MLTS 1 500KV</t>
  </si>
  <si>
    <t>T144 SYTS-MLTS 1 500KV</t>
  </si>
  <si>
    <t>TL-SYMLEX-SYML144-0000058458</t>
  </si>
  <si>
    <t>TOWER T144 SYTS-MLTS 1 500KV</t>
  </si>
  <si>
    <t>T145 SYTS-MLTS 1 500KV</t>
  </si>
  <si>
    <t>TL-SYMLEX-SYML145-0000058460</t>
  </si>
  <si>
    <t>TOWER T145 SYTS-MLTS 1 500KV</t>
  </si>
  <si>
    <t>T146 SYTS-MLTS 1 500KV</t>
  </si>
  <si>
    <t>TL-SYMLEX-SYML146-0000058462</t>
  </si>
  <si>
    <t>TOWER T146 SYTS-MLTS 1 500KV</t>
  </si>
  <si>
    <t>T147 SYTS-MLTS 1 500KV</t>
  </si>
  <si>
    <t>TL-SYMLEX-SYML147-0000058464</t>
  </si>
  <si>
    <t>TOWER T147 SYTS-MLTS 1 500KV</t>
  </si>
  <si>
    <t>T148 SYTS-MLTS 1 500KV</t>
  </si>
  <si>
    <t>TL-SYMLEX-SYML148-0000058466</t>
  </si>
  <si>
    <t>TOWER T148 SYTS-MLTS 1 500KV</t>
  </si>
  <si>
    <t>T142 SYTS-MLTS 2 500KV</t>
  </si>
  <si>
    <t>TL-SYMLEX-SYML142-0000058766</t>
  </si>
  <si>
    <t>TOWER T142 SYTS-MLTS 2 500KV</t>
  </si>
  <si>
    <t>T143 SYTS-MLTS 2 500KV</t>
  </si>
  <si>
    <t>TL-SYMLEX-SYML143-0000058768</t>
  </si>
  <si>
    <t>TOWER T143 SYTS-MLTS 2 500KV</t>
  </si>
  <si>
    <t>T144 SYTS-MLTS 2 500KV</t>
  </si>
  <si>
    <t>TL-SYMLEX-SYML144-0000058770</t>
  </si>
  <si>
    <t>TOWER T144 SYTS-MLTS 2 500KV</t>
  </si>
  <si>
    <t>T145 SYTS-MLTS 2 500KV</t>
  </si>
  <si>
    <t>TL-SYMLEX-SYML145-0000058772</t>
  </si>
  <si>
    <t>TOWER T145 SYTS-MLTS 2 500KV</t>
  </si>
  <si>
    <t>T146 SYTS-MLTS 2 500KV</t>
  </si>
  <si>
    <t>TL-SYMLEX-SYML146-0000058774</t>
  </si>
  <si>
    <t>TOWER T146 SYTS-MLTS 2 500KV</t>
  </si>
  <si>
    <t>T147 SYTS-MLTS 2 500KV</t>
  </si>
  <si>
    <t>TL-SYMLEX-SYML147-0000058776</t>
  </si>
  <si>
    <t>TOWER T147 SYTS-MLTS 2 500KV</t>
  </si>
  <si>
    <t>T148 SYTS-MLTS 2 500KV</t>
  </si>
  <si>
    <t>TL-SYMLEX-SYML148-0000058778</t>
  </si>
  <si>
    <t>TOWER T148 SYTS-MLTS 2 500KV</t>
  </si>
  <si>
    <t>T195 BATS-TGTS  220KV</t>
  </si>
  <si>
    <t>TL-BATGEX-BATG195-0000087508</t>
  </si>
  <si>
    <t>TOWER T195 BATS-TGTS   220KV</t>
  </si>
  <si>
    <t>T196 BATS-TGTS  220KV</t>
  </si>
  <si>
    <t>TL-BATGEX-BATG196-0000087509</t>
  </si>
  <si>
    <t>TOWER T196 BATS-TGTS   220KV</t>
  </si>
  <si>
    <t>T197 BATS-TGTS  220KV</t>
  </si>
  <si>
    <t>TL-BATGEX-BATG197-0000087510</t>
  </si>
  <si>
    <t>TOWER T197 BATS-TGTS   220KV</t>
  </si>
  <si>
    <t>T009 MKPS-BOPS-MBTS  220KV</t>
  </si>
  <si>
    <t>TL-MKMBEX-MKMB009-0000112722</t>
  </si>
  <si>
    <t>TOWER T009 MKPS-BOPS-MBTS   220KV</t>
  </si>
  <si>
    <t>T486 TRTS-HYTS 1 500KV</t>
  </si>
  <si>
    <t>TL-MLHYEX-MLHY486-0000056580</t>
  </si>
  <si>
    <t>TOWER T486 TRTS-HYTS 1 500KV</t>
  </si>
  <si>
    <t>T487 TRTS-HYTS 1 500KV</t>
  </si>
  <si>
    <t>TL-MLHYEX-MLHY487-0000056582</t>
  </si>
  <si>
    <t>TOWER T487 TRTS-HYTS 1 500KV</t>
  </si>
  <si>
    <t>T488 TRTS-HYTS 1 500KV</t>
  </si>
  <si>
    <t>TL-MLHYEX-MLHY488-0000056584</t>
  </si>
  <si>
    <t>TOWER T488 TRTS-HYTS 1 500KV</t>
  </si>
  <si>
    <t>T489 TRTS-HYTS 1 500KV</t>
  </si>
  <si>
    <t>TL-MLHYEX-MLHY489-0000056586</t>
  </si>
  <si>
    <t>TOWER T489 TRTS-HYTS 1 500KV</t>
  </si>
  <si>
    <t>T490 TRTS-HYTS 1 500KV</t>
  </si>
  <si>
    <t>TL-MLHYEX-MLHY490-0000056588</t>
  </si>
  <si>
    <t>TOWER T490 TRTS-HYTS 1 500KV</t>
  </si>
  <si>
    <t>T491 TRTS-HYTS 1 500KV</t>
  </si>
  <si>
    <t>TL-MLHYEX-MLHY491-0000056590</t>
  </si>
  <si>
    <t>TOWER T491 TRTS-HYTS 1 500KV</t>
  </si>
  <si>
    <t>T113 DPTS-GTS 2 220KV</t>
  </si>
  <si>
    <t>TL-KXGXEX-KXGX113-0000057530</t>
  </si>
  <si>
    <t>TOWER T113 DPTS-GTS 2 220KV</t>
  </si>
  <si>
    <t>T113 KTS -GTS 1 220KV</t>
  </si>
  <si>
    <t>TL-KXGXEX-KXGX113-0000057198</t>
  </si>
  <si>
    <t>TOWER T113 KTS -GTS  1 220KV</t>
  </si>
  <si>
    <t>T148 KGTS-WETS  220KV</t>
  </si>
  <si>
    <t>TL-KGRCEX-KGRC148-0000065966</t>
  </si>
  <si>
    <t>TOWER T148 KGTS-WETS   220KV</t>
  </si>
  <si>
    <t>T149 KGTS-WETS  220KV</t>
  </si>
  <si>
    <t>TL-KGRCEX-KGRC149-0000065968</t>
  </si>
  <si>
    <t>TOWER T149 KGTS-WETS   220KV</t>
  </si>
  <si>
    <t>T150 KGTS-WETS  220KV</t>
  </si>
  <si>
    <t>TL-KGRCEX-KGRC150-0000065970</t>
  </si>
  <si>
    <t>TOWER T150 KGTS-WETS   220KV</t>
  </si>
  <si>
    <t>T151 KGTS-WETS  220KV</t>
  </si>
  <si>
    <t>TL-KGRCEX-KGRC151-0000065972</t>
  </si>
  <si>
    <t>TOWER T151 KGTS-WETS   220KV</t>
  </si>
  <si>
    <t>T152 KGTS-WETS  220KV</t>
  </si>
  <si>
    <t>TL-KGRCEX-KGRC152-0000065974</t>
  </si>
  <si>
    <t>TOWER T152 KGTS-WETS   220KV</t>
  </si>
  <si>
    <t>T153 KGTS-WETS  220KV</t>
  </si>
  <si>
    <t>TL-KGRCEX-KGRC153-0000065976</t>
  </si>
  <si>
    <t>TOWER T153 KGTS-WETS   220KV</t>
  </si>
  <si>
    <t>T154 KGTS-WETS  220KV</t>
  </si>
  <si>
    <t>TL-KGRCEX-KGRC154-0000065978</t>
  </si>
  <si>
    <t>TOWER T154 KGTS-WETS   220KV</t>
  </si>
  <si>
    <t>T155 KGTS-WETS  220KV</t>
  </si>
  <si>
    <t>TL-KGRCEX-KGRC155-0000065980</t>
  </si>
  <si>
    <t>TOWER T155 KGTS-WETS   220KV</t>
  </si>
  <si>
    <t>T161 KGTS-WETS  220KV</t>
  </si>
  <si>
    <t>TL-KGRCEX-KGRC161-0000065992</t>
  </si>
  <si>
    <t>TOWER T161 KGTS-WETS   220KV</t>
  </si>
  <si>
    <t>T162 KGTS-WETS  220KV</t>
  </si>
  <si>
    <t>TL-KGRCEX-KGRC162-0000065994</t>
  </si>
  <si>
    <t>TOWER T162 KGTS-WETS   220KV</t>
  </si>
  <si>
    <t>T034 SYTS-MLTS 1 500KV</t>
  </si>
  <si>
    <t>TL-SYMLEX-SYML034-0000058237</t>
  </si>
  <si>
    <t>TOWER T034 SYTS-MLTS 1 500KV</t>
  </si>
  <si>
    <t>T035 SYTS-MLTS 1 500KV</t>
  </si>
  <si>
    <t>TL-SYMLEX-SYML035-0000058239</t>
  </si>
  <si>
    <t>TOWER T035 SYTS-MLTS 1 500KV</t>
  </si>
  <si>
    <t>T036 SYTS-MLTS 1 500KV</t>
  </si>
  <si>
    <t>TL-SYMLEX-SYML036-0000058241</t>
  </si>
  <si>
    <t>TOWER T036 SYTS-MLTS 1 500KV</t>
  </si>
  <si>
    <t>T037 SYTS-MLTS 1 500KV</t>
  </si>
  <si>
    <t>TL-SYMLEX-SYML037-0000058243</t>
  </si>
  <si>
    <t>TOWER T037 SYTS-MLTS 1 500KV</t>
  </si>
  <si>
    <t>T033 SYTS-MLTS 2 500KV</t>
  </si>
  <si>
    <t>TL-SYMLEX-SYML033-0000058548</t>
  </si>
  <si>
    <t>TOWER T033 SYTS-MLTS 2 500KV</t>
  </si>
  <si>
    <t>T034 SYTS-MLTS 2 500KV</t>
  </si>
  <si>
    <t>TL-SYMLEX-SYML034-0000058550</t>
  </si>
  <si>
    <t>TOWER T034 SYTS-MLTS 2 500KV</t>
  </si>
  <si>
    <t>T035 SYTS-MLTS 2 500KV</t>
  </si>
  <si>
    <t>TL-SYMLEX-SYML035-0000058552</t>
  </si>
  <si>
    <t>TOWER T035 SYTS-MLTS 2 500KV</t>
  </si>
  <si>
    <t>T036 SYTS-MLTS 2 500KV</t>
  </si>
  <si>
    <t>TL-SYMLEX-SYML036-0000058554</t>
  </si>
  <si>
    <t>TOWER T036 SYTS-MLTS 2 500KV</t>
  </si>
  <si>
    <t>T037 SYTS-MLTS 2 500KV</t>
  </si>
  <si>
    <t>TL-SYMLEX-SYML037-0000058556</t>
  </si>
  <si>
    <t>TOWER T037 SYTS-MLTS 2 500KV</t>
  </si>
  <si>
    <t>T014 MKPS-BOPS-MBTS  220KV</t>
  </si>
  <si>
    <t>TL-MKMBEX-MKMB014-0000112727</t>
  </si>
  <si>
    <t>TOWER T014 MKPS-BOPS-MBTS   220KV</t>
  </si>
  <si>
    <t>T011 MKPS-BOPS-MBTS  220KV</t>
  </si>
  <si>
    <t>TL-MKMBEX-MKMB011-0000112724</t>
  </si>
  <si>
    <t>TOWER T011 MKPS-BOPS-MBTS   220KV</t>
  </si>
  <si>
    <t>T228 HOTS-RCTS  220KV</t>
  </si>
  <si>
    <t>TL-HORCEX-HORC228-0000065358</t>
  </si>
  <si>
    <t>TOWER T228 HOTS-RCTS   220KV</t>
  </si>
  <si>
    <t>T229 HOTS-RCTS  220KV</t>
  </si>
  <si>
    <t>TL-HORCEX-HORC229-0000065360</t>
  </si>
  <si>
    <t>TOWER T229 HOTS-RCTS   220KV</t>
  </si>
  <si>
    <t>T230 HOTS-RCTS  220KV</t>
  </si>
  <si>
    <t>TL-HORCEX-HORC230-0000065362</t>
  </si>
  <si>
    <t>TOWER T230 HOTS-RCTS   220KV</t>
  </si>
  <si>
    <t>T332 KGTS-WETS  220KV</t>
  </si>
  <si>
    <t xml:space="preserve">T332 </t>
  </si>
  <si>
    <t>TL-KGRCEX-KGRC332-0000066755</t>
  </si>
  <si>
    <t>TOWER T332 KGTS-WETS   220KV</t>
  </si>
  <si>
    <t>T333 KGTS-WETS  220KV</t>
  </si>
  <si>
    <t xml:space="preserve">T333 </t>
  </si>
  <si>
    <t>TL-KGRCEX-KGRC333-0000066760</t>
  </si>
  <si>
    <t>TOWER T333 KGTS-WETS   220KV</t>
  </si>
  <si>
    <t>T334 KGTS-WETS  220KV</t>
  </si>
  <si>
    <t xml:space="preserve">T334 </t>
  </si>
  <si>
    <t>TL-KGRCEX-KGRC334-0000066764</t>
  </si>
  <si>
    <t>TOWER T334 KGTS-WETS   220KV</t>
  </si>
  <si>
    <t>T335 KGTS-WETS  220KV</t>
  </si>
  <si>
    <t xml:space="preserve">T335 </t>
  </si>
  <si>
    <t>TL-KGRCEX-KGRC335-0000066769</t>
  </si>
  <si>
    <t>TOWER T335 KGTS-WETS   220KV</t>
  </si>
  <si>
    <t>T336 KGTS-WETS  220KV</t>
  </si>
  <si>
    <t xml:space="preserve">T336 </t>
  </si>
  <si>
    <t>TL-KGRCEX-KGRC336-0000066774</t>
  </si>
  <si>
    <t>TOWER T336 KGTS-WETS   220KV</t>
  </si>
  <si>
    <t>T337 KGTS-WETS  220KV</t>
  </si>
  <si>
    <t>TL-KGRCEX-KGRC337-0000066779</t>
  </si>
  <si>
    <t>TOWER T337 KGTS-WETS   220KV</t>
  </si>
  <si>
    <t>T338 KGTS-WETS  220KV</t>
  </si>
  <si>
    <t>TL-KGRCEX-KGRC338-0000066784</t>
  </si>
  <si>
    <t>TOWER T338 KGTS-WETS   220KV</t>
  </si>
  <si>
    <t>T339 KGTS-WETS  220KV</t>
  </si>
  <si>
    <t>TL-KGRCEX-KGRC339-0000066788</t>
  </si>
  <si>
    <t>TOWER T339 KGTS-WETS   220KV</t>
  </si>
  <si>
    <t>T340 KGTS-WETS  220KV</t>
  </si>
  <si>
    <t>TL-KGRCEX-KGRC340-0000066793</t>
  </si>
  <si>
    <t>TOWER T340 KGTS-WETS   220KV</t>
  </si>
  <si>
    <t>T341 KGTS-WETS  220KV</t>
  </si>
  <si>
    <t>TL-KGRCEX-KGRC341-0000066797</t>
  </si>
  <si>
    <t>TOWER T341 KGTS-WETS   220KV</t>
  </si>
  <si>
    <t>T342 KGTS-WETS  220KV</t>
  </si>
  <si>
    <t>TL-KGRCEX-KGRC342-0000066802</t>
  </si>
  <si>
    <t>TOWER T342 KGTS-WETS   220KV</t>
  </si>
  <si>
    <t>T343 KGTS-WETS  220KV</t>
  </si>
  <si>
    <t>TL-KGRCEX-KGRC343-0000066807</t>
  </si>
  <si>
    <t>TOWER T343 KGTS-WETS   220KV</t>
  </si>
  <si>
    <t>T344 KGTS-WETS  220KV</t>
  </si>
  <si>
    <t>TL-KGRCEX-KGRC344-0000066812</t>
  </si>
  <si>
    <t>TOWER T344 KGTS-WETS   220KV</t>
  </si>
  <si>
    <t>T345 KGTS-WETS  220KV</t>
  </si>
  <si>
    <t>TL-KGRCEX-KGRC345-0000066817</t>
  </si>
  <si>
    <t>TOWER T345 KGTS-WETS   220KV</t>
  </si>
  <si>
    <t>T346 KGTS-WETS  220KV</t>
  </si>
  <si>
    <t>TL-KGRCEX-KGRC346-0000066822</t>
  </si>
  <si>
    <t>TOWER T346 KGTS-WETS   220KV</t>
  </si>
  <si>
    <t>T012 MKPS-BOPS-MBTS  220KV</t>
  </si>
  <si>
    <t>TL-MKMBEX-MKMB012-0000112725</t>
  </si>
  <si>
    <t>TOWER T012 MKPS-BOPS-MBTS   220KV</t>
  </si>
  <si>
    <t>T583 HYTS-APD 1 500KV</t>
  </si>
  <si>
    <t>TL-HYAPEX-HYAP583-0000056773</t>
  </si>
  <si>
    <t>TOWER T583 HYTS-APD  1 500KV</t>
  </si>
  <si>
    <t>T584 HYTS-APD 1 500KV</t>
  </si>
  <si>
    <t>TL-HYAPEX-HYAP584-0000056775</t>
  </si>
  <si>
    <t>TOWER T584 HYTS-APD  1 500KV</t>
  </si>
  <si>
    <t>T585 HYTS-APD 1 500KV</t>
  </si>
  <si>
    <t>TL-HYAPEX-HYAP585-0000056777</t>
  </si>
  <si>
    <t>TOWER T585 HYTS-APD  1 500KV</t>
  </si>
  <si>
    <t>T586 HYTS-APD 1 500KV</t>
  </si>
  <si>
    <t>TL-HYAPEX-HYAP586-0000056779</t>
  </si>
  <si>
    <t>TOWER T586 HYTS-APD  1 500KV</t>
  </si>
  <si>
    <t>T587 HYTS-APD 1 500KV</t>
  </si>
  <si>
    <t>TL-HYAPEX-HYAP587-0000056781</t>
  </si>
  <si>
    <t>TOWER T587 HYTS-APD  1 500KV</t>
  </si>
  <si>
    <t>T100 DPTS-GTS 2 220KV</t>
  </si>
  <si>
    <t>TL-KXGXEX-KXGX100-0000057504</t>
  </si>
  <si>
    <t>TOWER T100 DPTS-GTS 2 220KV</t>
  </si>
  <si>
    <t>T100 KTS -GTS 1 220KV</t>
  </si>
  <si>
    <t>TL-KXGXEX-KXGX100-0000057173</t>
  </si>
  <si>
    <t>TOWER T100 KTS -GTS  1 220KV</t>
  </si>
  <si>
    <t>T101 DPTS-GTS 2 220KV</t>
  </si>
  <si>
    <t>TL-KXGXEX-KXGX101-0000057506</t>
  </si>
  <si>
    <t>TOWER T101 DPTS-GTS 2 220KV</t>
  </si>
  <si>
    <t>T103 DPTS-GTS 2 220KV</t>
  </si>
  <si>
    <t>TL-KXGXEX-KXGX103-0000057510</t>
  </si>
  <si>
    <t>TOWER T103 DPTS-GTS 2 220KV</t>
  </si>
  <si>
    <t>T104 DPTS-GTS 2 220KV</t>
  </si>
  <si>
    <t>TL-KXGXEX-KXGX104-0000057512</t>
  </si>
  <si>
    <t>TOWER T104 DPTS-GTS 2 220KV</t>
  </si>
  <si>
    <t>T105 DPTS-GTS 2 220KV</t>
  </si>
  <si>
    <t>TL-KXGXEX-KXGX105-0000057514</t>
  </si>
  <si>
    <t>TOWER T105 DPTS-GTS 2 220KV</t>
  </si>
  <si>
    <t>T565 HYTS-APD 1 500KV</t>
  </si>
  <si>
    <t>TL-HYAPEX-HYAP565-0000056737</t>
  </si>
  <si>
    <t>TOWER T565 HYTS-APD  1 500KV</t>
  </si>
  <si>
    <t>T566 HYTS-APD 1 500KV</t>
  </si>
  <si>
    <t>TL-HYAPEX-HYAP566-0000056739</t>
  </si>
  <si>
    <t>TOWER T566 HYTS-APD  1 500KV</t>
  </si>
  <si>
    <t>T567 HYTS-APD 1 500KV</t>
  </si>
  <si>
    <t>TL-HYAPEX-HYAP567-0000056741</t>
  </si>
  <si>
    <t>TOWER T567 HYTS-APD  1 500KV</t>
  </si>
  <si>
    <t>T568 HYTS-APD 1 500KV</t>
  </si>
  <si>
    <t>TL-HYAPEX-HYAP568-0000056743</t>
  </si>
  <si>
    <t>TOWER T568 HYTS-APD  1 500KV</t>
  </si>
  <si>
    <t>T101 KTS -GTS 1 220KV</t>
  </si>
  <si>
    <t>TL-KXGXEX-KXGX101-0000057175</t>
  </si>
  <si>
    <t>TOWER T101 KTS -GTS  1 220KV</t>
  </si>
  <si>
    <t>T102 KTS -GTS 1 220KV</t>
  </si>
  <si>
    <t>TL-KXGXEX-KXGX102-0000057177</t>
  </si>
  <si>
    <t>TOWER T102 KTS -GTS  1 220KV</t>
  </si>
  <si>
    <t>T103 KTS -GTS 1 220KV</t>
  </si>
  <si>
    <t>TL-KXGXEX-KXGX103-0000057179</t>
  </si>
  <si>
    <t>TOWER T103 KTS -GTS  1 220KV</t>
  </si>
  <si>
    <t>T104 KTS -GTS 1 220KV</t>
  </si>
  <si>
    <t>TL-KXGXEX-KXGX104-0000057181</t>
  </si>
  <si>
    <t>TOWER T104 KTS -GTS  1 220KV</t>
  </si>
  <si>
    <t>T105 KTS -GTS 1 220KV</t>
  </si>
  <si>
    <t>TL-KXGXEX-KXGX105-0000057183</t>
  </si>
  <si>
    <t>TOWER T105 KTS -GTS  1 220KV</t>
  </si>
  <si>
    <t>T137 BATS-TGTS  220KV</t>
  </si>
  <si>
    <t>TL-BATGEX-BATG137-0000087450</t>
  </si>
  <si>
    <t>TOWER T137 BATS-TGTS   220KV</t>
  </si>
  <si>
    <t>T138 BATS-TGTS  220KV</t>
  </si>
  <si>
    <t>TL-BATGEX-BATG138-0000087451</t>
  </si>
  <si>
    <t>TOWER T138 BATS-TGTS   220KV</t>
  </si>
  <si>
    <t>T139 BATS-TGTS  220KV</t>
  </si>
  <si>
    <t>TL-BATGEX-BATG139-0000087452</t>
  </si>
  <si>
    <t>TOWER T139 BATS-TGTS   220KV</t>
  </si>
  <si>
    <t>T140 BATS-TGTS  220KV</t>
  </si>
  <si>
    <t>TL-BATGEX-BATG140-0000087453</t>
  </si>
  <si>
    <t>TOWER T140 BATS-TGTS   220KV</t>
  </si>
  <si>
    <t>T141 BATS-TGTS  220KV</t>
  </si>
  <si>
    <t>TL-BATGEX-BATG141-0000087454</t>
  </si>
  <si>
    <t>TOWER T141 BATS-TGTS   220KV</t>
  </si>
  <si>
    <t>T092 SYTS-MLTS 1 500KV</t>
  </si>
  <si>
    <t>TL-SYMLEX-SYML092-0000058353</t>
  </si>
  <si>
    <t>TOWER T092 SYTS-MLTS 1 500KV</t>
  </si>
  <si>
    <t>T093 SYTS-MLTS 1 500KV</t>
  </si>
  <si>
    <t>TL-SYMLEX-SYML093-0000058355</t>
  </si>
  <si>
    <t>TOWER T093 SYTS-MLTS 1 500KV</t>
  </si>
  <si>
    <t>T094 SYTS-MLTS 1 500KV</t>
  </si>
  <si>
    <t>TL-SYMLEX-SYML094-0000058357</t>
  </si>
  <si>
    <t>TOWER T094 SYTS-MLTS 1 500KV</t>
  </si>
  <si>
    <t>T095 SYTS-MLTS 1 500KV</t>
  </si>
  <si>
    <t>TL-SYMLEX-SYML095-0000058359</t>
  </si>
  <si>
    <t>TOWER T095 SYTS-MLTS 1 500KV</t>
  </si>
  <si>
    <t>T096 SYTS-MLTS 1 500KV</t>
  </si>
  <si>
    <t>TL-SYMLEX-SYML096-0000058361</t>
  </si>
  <si>
    <t>TOWER T096 SYTS-MLTS 1 500KV</t>
  </si>
  <si>
    <t>T097 SYTS-MLTS 1 500KV</t>
  </si>
  <si>
    <t>TL-SYMLEX-SYML097-0000058363</t>
  </si>
  <si>
    <t>TOWER T097 SYTS-MLTS 1 500KV</t>
  </si>
  <si>
    <t>T098 SYTS-MLTS 1 500KV</t>
  </si>
  <si>
    <t>TL-SYMLEX-SYML098-0000058365</t>
  </si>
  <si>
    <t>TOWER T098 SYTS-MLTS 1 500KV</t>
  </si>
  <si>
    <t>T099 SYTS-MLTS 1 500KV</t>
  </si>
  <si>
    <t>TL-SYMLEX-SYML099-0000058367</t>
  </si>
  <si>
    <t>TOWER T099 SYTS-MLTS 1 500KV</t>
  </si>
  <si>
    <t>T091 SYTS-MLTS 2 500KV</t>
  </si>
  <si>
    <t>TL-SYMLEX-SYML091-0000058664</t>
  </si>
  <si>
    <t>TOWER T091 SYTS-MLTS 2 500KV</t>
  </si>
  <si>
    <t>T092 SYTS-MLTS 2 500KV</t>
  </si>
  <si>
    <t>TL-SYMLEX-SYML092-0000058666</t>
  </si>
  <si>
    <t>TOWER T092 SYTS-MLTS 2 500KV</t>
  </si>
  <si>
    <t>T093 SYTS-MLTS 2 500KV</t>
  </si>
  <si>
    <t>TL-SYMLEX-SYML093-0000058668</t>
  </si>
  <si>
    <t>TOWER T093 SYTS-MLTS 2 500KV</t>
  </si>
  <si>
    <t>T095 SYTS-MLTS 2 500KV</t>
  </si>
  <si>
    <t>TL-SYMLEX-SYML095-0000058672</t>
  </si>
  <si>
    <t>TOWER T095 SYTS-MLTS 2 500KV</t>
  </si>
  <si>
    <t>T096 SYTS-MLTS 2 500KV</t>
  </si>
  <si>
    <t>TL-SYMLEX-SYML096-0000058674</t>
  </si>
  <si>
    <t>TOWER T096 SYTS-MLTS 2 500KV</t>
  </si>
  <si>
    <t>T097 SYTS-MLTS 2 500KV</t>
  </si>
  <si>
    <t>TL-SYMLEX-SYML097-0000058676</t>
  </si>
  <si>
    <t>TOWER T097 SYTS-MLTS 2 500KV</t>
  </si>
  <si>
    <t>T098 SYTS-MLTS 2 500KV</t>
  </si>
  <si>
    <t>TL-SYMLEX-SYML098-0000058678</t>
  </si>
  <si>
    <t>TOWER T098 SYTS-MLTS 2 500KV</t>
  </si>
  <si>
    <t>T099 SYTS-MLTS 2 500KV</t>
  </si>
  <si>
    <t>TL-SYMLEX-SYML099-0000058680</t>
  </si>
  <si>
    <t>TOWER T099 SYTS-MLTS 2 500KV</t>
  </si>
  <si>
    <t>T106 DPTS-GTS 2 220KV</t>
  </si>
  <si>
    <t>TL-KXGXEX-KXGX106-0000057516</t>
  </si>
  <si>
    <t>TOWER T106 DPTS-GTS 2 220KV</t>
  </si>
  <si>
    <t>T107 DPTS-GTS 2 220KV</t>
  </si>
  <si>
    <t>TL-KXGXEX-KXGX107-0000057518</t>
  </si>
  <si>
    <t>TOWER T107 DPTS-GTS 2 220KV</t>
  </si>
  <si>
    <t>T108 DPTS-GTS 2 220KV</t>
  </si>
  <si>
    <t>TL-KXGXEX-KXGX108-0000057520</t>
  </si>
  <si>
    <t>TOWER T108 DPTS-GTS 2 220KV</t>
  </si>
  <si>
    <t>T109 DPTS-GTS 2 220KV</t>
  </si>
  <si>
    <t>TL-KXGXEX-KXGX109-0000057522</t>
  </si>
  <si>
    <t>TOWER T109 DPTS-GTS 2 220KV</t>
  </si>
  <si>
    <t>T110 DPTS-GTS 2 220KV</t>
  </si>
  <si>
    <t>TL-KXGXEX-KXGX110-0000057524</t>
  </si>
  <si>
    <t>TOWER T110 DPTS-GTS 2 220KV</t>
  </si>
  <si>
    <t>T111 DPTS-GTS 2 220KV</t>
  </si>
  <si>
    <t>TL-KXGXEX-KXGX111-0000057526</t>
  </si>
  <si>
    <t>TOWER T111 DPTS-GTS 2 220KV</t>
  </si>
  <si>
    <t>T112 DPTS-GTS 2 220KV</t>
  </si>
  <si>
    <t>TL-KXGXEX-KXGX112-0000057528</t>
  </si>
  <si>
    <t>TOWER T112 DPTS-GTS 2 220KV</t>
  </si>
  <si>
    <t>T106 KTS -GTS 1 220KV</t>
  </si>
  <si>
    <t>TL-KXGXEX-KXGX106-0000057184</t>
  </si>
  <si>
    <t>TOWER T106 KTS -GTS  1 220KV</t>
  </si>
  <si>
    <t>T107 KTS -GTS 1 220KV</t>
  </si>
  <si>
    <t>TL-KXGXEX-KXGX107-0000057186</t>
  </si>
  <si>
    <t>TOWER T107 KTS -GTS  1 220KV</t>
  </si>
  <si>
    <t>T108 KTS -GTS 1 220KV</t>
  </si>
  <si>
    <t>TL-KXGXEX-KXGX108-0000057188</t>
  </si>
  <si>
    <t>TOWER T108 KTS -GTS  1 220KV</t>
  </si>
  <si>
    <t>T109 KTS -GTS 1 220KV</t>
  </si>
  <si>
    <t>TL-KXGXEX-KXGX109-0000057190</t>
  </si>
  <si>
    <t>TOWER T109 KTS -GTS  1 220KV</t>
  </si>
  <si>
    <t>T110 KTS -GTS 1 220KV</t>
  </si>
  <si>
    <t>TL-KXGXEX-KXGX110-0000057192</t>
  </si>
  <si>
    <t>TOWER T110 KTS -GTS  1 220KV</t>
  </si>
  <si>
    <t>T111 KTS -GTS 1 220KV</t>
  </si>
  <si>
    <t>TL-KXGXEX-KXGX111-0000057194</t>
  </si>
  <si>
    <t>TOWER T111 KTS -GTS  1 220KV</t>
  </si>
  <si>
    <t>T112 KTS -GTS 1 220KV</t>
  </si>
  <si>
    <t>TL-KXGXEX-KXGX112-0000057196</t>
  </si>
  <si>
    <t>TOWER T112 KTS -GTS  1 220KV</t>
  </si>
  <si>
    <t>T152 HOTS-RCTS  220KV</t>
  </si>
  <si>
    <t>TL-HORCEX-HORC152-0000065208</t>
  </si>
  <si>
    <t>TOWER T152 HOTS-RCTS   220KV</t>
  </si>
  <si>
    <t>T153 HOTS-RCTS  220KV</t>
  </si>
  <si>
    <t>TL-HORCEX-HORC153-0000065210</t>
  </si>
  <si>
    <t>TOWER T153 HOTS-RCTS   220KV</t>
  </si>
  <si>
    <t>T154 HOTS-RCTS  220KV</t>
  </si>
  <si>
    <t>TL-HORCEX-HORC154-0000065211</t>
  </si>
  <si>
    <t>TOWER T154 HOTS-RCTS   220KV</t>
  </si>
  <si>
    <t>T155 HOTS-RCTS  220KV</t>
  </si>
  <si>
    <t>TL-HORCEX-HORC155-0000065213</t>
  </si>
  <si>
    <t>TOWER T155 HOTS-RCTS   220KV</t>
  </si>
  <si>
    <t>T156 HOTS-RCTS  220KV</t>
  </si>
  <si>
    <t>TL-HORCEX-HORC156-0000065215</t>
  </si>
  <si>
    <t>TOWER T156 HOTS-RCTS   220KV</t>
  </si>
  <si>
    <t>T192 BATS-TGTS  220KV</t>
  </si>
  <si>
    <t>TL-BATGEX-BATG192-0000087505</t>
  </si>
  <si>
    <t>TOWER T192 BATS-TGTS   220KV</t>
  </si>
  <si>
    <t>T193 BATS-TGTS  220KV</t>
  </si>
  <si>
    <t>TL-BATGEX-BATG193-0000087506</t>
  </si>
  <si>
    <t>TOWER T193 BATS-TGTS   220KV</t>
  </si>
  <si>
    <t>T194 BATS-TGTS  220KV</t>
  </si>
  <si>
    <t>TL-BATGEX-BATG194-0000087507</t>
  </si>
  <si>
    <t>TOWER T194 BATS-TGTS   220KV</t>
  </si>
  <si>
    <t>T062 DPTS-GTS 2 220KV</t>
  </si>
  <si>
    <t>TL-KXGXEX-KXGX062-0000057428</t>
  </si>
  <si>
    <t>TOWER T062 DPTS-GTS 2 220KV</t>
  </si>
  <si>
    <t>T061 KTS -GTS 1 220KV</t>
  </si>
  <si>
    <t>TL-KXGXEX-KXGX061-0000057095</t>
  </si>
  <si>
    <t>TOWER T061 KTS -GTS  1 220KV</t>
  </si>
  <si>
    <t>T062 KTS -GTS 1 220KV</t>
  </si>
  <si>
    <t>TL-KXGXEX-KXGX062-0000057097</t>
  </si>
  <si>
    <t>TOWER T062 KTS -GTS  1 220KV</t>
  </si>
  <si>
    <t>T451 SHTS-BETS  220KV</t>
  </si>
  <si>
    <t>TL-BESHEX-BESH451-0000069684</t>
  </si>
  <si>
    <t>TOWER T451 SHTS-BETS   220KV</t>
  </si>
  <si>
    <t>T452 SHTS-BETS  220KV</t>
  </si>
  <si>
    <t>TL-BESHEX-BESH452-0000069689</t>
  </si>
  <si>
    <t>TOWER T452 SHTS-BETS   220KV</t>
  </si>
  <si>
    <t>T453 SHTS-BETS  220KV</t>
  </si>
  <si>
    <t>TL-BESHEX-BESH453-0000069694</t>
  </si>
  <si>
    <t>TOWER T453 SHTS-BETS   220KV</t>
  </si>
  <si>
    <t>T428 JDSS-WOTS  330KV</t>
  </si>
  <si>
    <t>JDSS-WOTS  330KV</t>
  </si>
  <si>
    <t>330KV</t>
  </si>
  <si>
    <t>TL-JDWOEX-JDWO428-0000081830</t>
  </si>
  <si>
    <t>TOWER T428 JDSS-WOTS   330KV</t>
  </si>
  <si>
    <t>T428AJDSS-WOTS  330KV</t>
  </si>
  <si>
    <t>T428A</t>
  </si>
  <si>
    <t>TL-JDWOEX-JDWO428-0000359384</t>
  </si>
  <si>
    <t>TOWER T428AJDSS-WOTS   330KV</t>
  </si>
  <si>
    <t>T083 MLTS-TGTS  220KV</t>
  </si>
  <si>
    <t>TL-MLTGEX-MLTG083-0000059395</t>
  </si>
  <si>
    <t>TOWER T083 MLTS-TGTS   220KV</t>
  </si>
  <si>
    <t>T136 HOTS-RCTS  220KV</t>
  </si>
  <si>
    <t>TL-HORCEX-HORC136-0000065176</t>
  </si>
  <si>
    <t>TOWER T136 HOTS-RCTS   220KV</t>
  </si>
  <si>
    <t>T137 HOTS-RCTS  220KV</t>
  </si>
  <si>
    <t>TL-HORCEX-HORC137-0000065178</t>
  </si>
  <si>
    <t>TOWER T137 HOTS-RCTS   220KV</t>
  </si>
  <si>
    <t>T138 HOTS-RCTS  220KV</t>
  </si>
  <si>
    <t>TL-HORCEX-HORC138-0000065180</t>
  </si>
  <si>
    <t>TOWER T138 HOTS-RCTS   220KV</t>
  </si>
  <si>
    <t>T139 HOTS-RCTS  220KV</t>
  </si>
  <si>
    <t>TL-HORCEX-HORC139-0000065182</t>
  </si>
  <si>
    <t>TOWER T139 HOTS-RCTS   220KV</t>
  </si>
  <si>
    <t>T140 HOTS-RCTS  220KV</t>
  </si>
  <si>
    <t>TL-HORCEX-HORC140-0000065184</t>
  </si>
  <si>
    <t>TOWER T140 HOTS-RCTS   220KV</t>
  </si>
  <si>
    <t>T141 HOTS-RCTS  220KV</t>
  </si>
  <si>
    <t>TL-HORCEX-HORC141-0000065186</t>
  </si>
  <si>
    <t>TOWER T141 HOTS-RCTS   220KV</t>
  </si>
  <si>
    <t>T142 HOTS-RCTS  220KV</t>
  </si>
  <si>
    <t>TL-HORCEX-HORC142-0000065188</t>
  </si>
  <si>
    <t>TOWER T142 HOTS-RCTS   220KV</t>
  </si>
  <si>
    <t>T143 HOTS-RCTS  220KV</t>
  </si>
  <si>
    <t>TL-HORCEX-HORC143-0000065190</t>
  </si>
  <si>
    <t>TOWER T143 HOTS-RCTS   220KV</t>
  </si>
  <si>
    <t>T144 HOTS-RCTS  220KV</t>
  </si>
  <si>
    <t>TL-HORCEX-HORC144-0000065192</t>
  </si>
  <si>
    <t>TOWER T144 HOTS-RCTS   220KV</t>
  </si>
  <si>
    <t>T604 HYTS-APD 1 500KV</t>
  </si>
  <si>
    <t>TL-HYAPEX-HYAP604-0000056816</t>
  </si>
  <si>
    <t>TOWER T604 HYTS-APD  1 500KV</t>
  </si>
  <si>
    <t>T605 HYTS-APD 1 500KV</t>
  </si>
  <si>
    <t>TL-HYAPEX-HYAP605-0000056818</t>
  </si>
  <si>
    <t>TOWER T605 HYTS-APD  1 500KV</t>
  </si>
  <si>
    <t>T606 HYTS-APD 1 500KV</t>
  </si>
  <si>
    <t>TL-HYAPEX-HYAP606-0000056820</t>
  </si>
  <si>
    <t>TOWER T606 HYTS-APD  1 500KV</t>
  </si>
  <si>
    <t>T607 HYTS-APD 1 500KV</t>
  </si>
  <si>
    <t>TL-HYAPEX-HYAP607-0000056822</t>
  </si>
  <si>
    <t>TOWER T607 HYTS-APD  1 500KV</t>
  </si>
  <si>
    <t>T425 WETS-RCTS  220KV</t>
  </si>
  <si>
    <t>TL-KGRCEX-KGRC425-0000067198</t>
  </si>
  <si>
    <t>TOWER T425 WETS-RCTS   220KV</t>
  </si>
  <si>
    <t>T426 WETS-RCTS  220KV</t>
  </si>
  <si>
    <t>TL-KGRCEX-KGRC426-0000067203</t>
  </si>
  <si>
    <t>TOWER T426 WETS-RCTS   220KV</t>
  </si>
  <si>
    <t>T427 WETS-RCTS  220KV</t>
  </si>
  <si>
    <t>TL-KGRCEX-KGRC427-0000067208</t>
  </si>
  <si>
    <t>TOWER T427 WETS-RCTS   220KV</t>
  </si>
  <si>
    <t>T428 WETS-RCTS  220KV</t>
  </si>
  <si>
    <t>TL-KGRCEX-KGRC428-0000067212</t>
  </si>
  <si>
    <t>TOWER T428 WETS-RCTS   220KV</t>
  </si>
  <si>
    <t>T429 WETS-RCTS  220KV</t>
  </si>
  <si>
    <t>TL-KGRCEX-KGRC429-0000067217</t>
  </si>
  <si>
    <t>TOWER T429 WETS-RCTS   220KV</t>
  </si>
  <si>
    <t>T430 WETS-RCTS  220KV</t>
  </si>
  <si>
    <t>TL-KGRCEX-KGRC430-0000067222</t>
  </si>
  <si>
    <t>TOWER T430 WETS-RCTS   220KV</t>
  </si>
  <si>
    <t>T431 WETS-RCTS  220KV</t>
  </si>
  <si>
    <t>TL-KGRCEX-KGRC431-0000067227</t>
  </si>
  <si>
    <t>TOWER T431 WETS-RCTS   220KV</t>
  </si>
  <si>
    <t>T432 WETS-RCTS  220KV</t>
  </si>
  <si>
    <t>TL-KGRCEX-KGRC432-0000067231</t>
  </si>
  <si>
    <t>TOWER T432 WETS-RCTS   220KV</t>
  </si>
  <si>
    <t>T013 MKPS-BOPS-MBTS  220KV</t>
  </si>
  <si>
    <t>TL-MKMBEX-MKMB013-0000112726</t>
  </si>
  <si>
    <t>TOWER T013 MKPS-BOPS-MBTS   220KV</t>
  </si>
  <si>
    <t>T426 JDSS-WOTS  330KV</t>
  </si>
  <si>
    <t>TL-JDWOEX-JDWO426-0000081828</t>
  </si>
  <si>
    <t>TOWER T426 JDSS-WOTS   330KV</t>
  </si>
  <si>
    <t>T427 JDSS-WOTS  330KV</t>
  </si>
  <si>
    <t>TL-JDWOEX-JDWO427-0000081829</t>
  </si>
  <si>
    <t>TOWER T427 JDSS-WOTS   330KV</t>
  </si>
  <si>
    <t>T039 SYTS-MLTS 1 500KV</t>
  </si>
  <si>
    <t>TL-SYMLEX-SYML039-0000058247</t>
  </si>
  <si>
    <t>TOWER T039 SYTS-MLTS 1 500KV</t>
  </si>
  <si>
    <t>T040 SYTS-MLTS 1 500KV</t>
  </si>
  <si>
    <t>TL-SYMLEX-SYML040-0000058249</t>
  </si>
  <si>
    <t>TOWER T040 SYTS-MLTS 1 500KV</t>
  </si>
  <si>
    <t>T041 SYTS-MLTS 1 500KV</t>
  </si>
  <si>
    <t>TL-SYMLEX-SYML041-0000058251</t>
  </si>
  <si>
    <t>TOWER T041 SYTS-MLTS 1 500KV</t>
  </si>
  <si>
    <t>T042 SYTS-MLTS 1 500KV</t>
  </si>
  <si>
    <t>TL-SYMLEX-SYML042-0000058253</t>
  </si>
  <si>
    <t>TOWER T042 SYTS-MLTS 1 500KV</t>
  </si>
  <si>
    <t>T039 SYTS-MLTS 2 500KV</t>
  </si>
  <si>
    <t>TL-SYMLEX-SYML039-0000058560</t>
  </si>
  <si>
    <t>TOWER T039 SYTS-MLTS 2 500KV</t>
  </si>
  <si>
    <t>T040 SYTS-MLTS 2 500KV</t>
  </si>
  <si>
    <t>TL-SYMLEX-SYML040-0000058562</t>
  </si>
  <si>
    <t>TOWER T040 SYTS-MLTS 2 500KV</t>
  </si>
  <si>
    <t>T041 SYTS-MLTS 2 500KV</t>
  </si>
  <si>
    <t>TL-SYMLEX-SYML041-0000058564</t>
  </si>
  <si>
    <t>TOWER T041 SYTS-MLTS 2 500KV</t>
  </si>
  <si>
    <t>T042 SYTS-MLTS 2 500KV</t>
  </si>
  <si>
    <t>TL-SYMLEX-SYML042-0000058566</t>
  </si>
  <si>
    <t>TOWER T042 SYTS-MLTS 2 500KV</t>
  </si>
  <si>
    <t>T599 HYTS-APD 1 500KV</t>
  </si>
  <si>
    <t>TL-HYAPEX-HYAP599-0000056806</t>
  </si>
  <si>
    <t>TOWER T599 HYTS-APD  1 500KV</t>
  </si>
  <si>
    <t>T600 HYTS-APD 1 500KV</t>
  </si>
  <si>
    <t>TL-HYAPEX-HYAP600-0000056808</t>
  </si>
  <si>
    <t>TOWER T600 HYTS-APD  1 500KV</t>
  </si>
  <si>
    <t>T601 HYTS-APD 1 500KV</t>
  </si>
  <si>
    <t>TL-HYAPEX-HYAP601-0000056810</t>
  </si>
  <si>
    <t>TOWER T601 HYTS-APD  1 500KV</t>
  </si>
  <si>
    <t>T602 HYTS-APD 1 500KV</t>
  </si>
  <si>
    <t>TL-HYAPEX-HYAP602-0000056812</t>
  </si>
  <si>
    <t>TOWER T602 HYTS-APD  1 500KV</t>
  </si>
  <si>
    <t>T603 HYTS-APD 1 500KV</t>
  </si>
  <si>
    <t>TL-HYAPEX-HYAP603-0000056814</t>
  </si>
  <si>
    <t>TOWER T603 HYTS-APD  1 500KV</t>
  </si>
  <si>
    <t>T423 WETS-RCTS  220KV</t>
  </si>
  <si>
    <t>TL-KGRCEX-KGRC423-0000067189</t>
  </si>
  <si>
    <t>TOWER T423 WETS-RCTS   220KV</t>
  </si>
  <si>
    <t>T424 WETS-RCTS  220KV</t>
  </si>
  <si>
    <t>TL-KGRCEX-KGRC424-0000067194</t>
  </si>
  <si>
    <t>TOWER T424 WETS-RCTS   220KV</t>
  </si>
  <si>
    <t>T119 BATS-TGTS  220KV</t>
  </si>
  <si>
    <t>TL-BATGEX-BATG119-0000087432</t>
  </si>
  <si>
    <t>TOWER T119 BATS-TGTS   220KV</t>
  </si>
  <si>
    <t>T120 BATS-TGTS  220KV</t>
  </si>
  <si>
    <t>TL-BATGEX-BATG120-0000087433</t>
  </si>
  <si>
    <t>TOWER T120 BATS-TGTS   220KV</t>
  </si>
  <si>
    <t>T121 BATS-TGTS  220KV</t>
  </si>
  <si>
    <t>TL-BATGEX-BATG121-0000087434</t>
  </si>
  <si>
    <t>TOWER T121 BATS-TGTS   220KV</t>
  </si>
  <si>
    <t>T122 BATS-TGTS  220KV</t>
  </si>
  <si>
    <t>TL-BATGEX-BATG122-0000087435</t>
  </si>
  <si>
    <t>TOWER T122 BATS-TGTS   220KV</t>
  </si>
  <si>
    <t>T123 BATS-TGTS  220KV</t>
  </si>
  <si>
    <t>TL-BATGEX-BATG123-0000087436</t>
  </si>
  <si>
    <t>TOWER T123 BATS-TGTS   220KV</t>
  </si>
  <si>
    <t>T167 KGTS-WETS  220KV</t>
  </si>
  <si>
    <t>TL-KGRCEX-KGRC167-0000066004</t>
  </si>
  <si>
    <t>TOWER T167 KGTS-WETS   220KV</t>
  </si>
  <si>
    <t>T168 KGTS-WETS  220KV</t>
  </si>
  <si>
    <t>TL-KGRCEX-KGRC168-0000066006</t>
  </si>
  <si>
    <t>TOWER T168 KGTS-WETS   220KV</t>
  </si>
  <si>
    <t>T169 KGTS-WETS  220KV</t>
  </si>
  <si>
    <t>TL-KGRCEX-KGRC169-0000066008</t>
  </si>
  <si>
    <t>TOWER T169 KGTS-WETS   220KV</t>
  </si>
  <si>
    <t>T170 KGTS-WETS  220KV</t>
  </si>
  <si>
    <t>TL-KGRCEX-KGRC170-0000066010</t>
  </si>
  <si>
    <t>TOWER T170 KGTS-WETS   220KV</t>
  </si>
  <si>
    <t>T171 KGTS-WETS  220KV</t>
  </si>
  <si>
    <t>TL-KGRCEX-KGRC171-0000066012</t>
  </si>
  <si>
    <t>TOWER T171 KGTS-WETS   220KV</t>
  </si>
  <si>
    <t>T172 KGTS-WETS  220KV</t>
  </si>
  <si>
    <t>TL-KGRCEX-KGRC172-0000066014</t>
  </si>
  <si>
    <t>TOWER T172 KGTS-WETS   220KV</t>
  </si>
  <si>
    <t>T248 HOTS-RCTS  220KV</t>
  </si>
  <si>
    <t>TL-HORCEX-HORC248-0000065398</t>
  </si>
  <si>
    <t>TOWER T248 HOTS-RCTS   220KV</t>
  </si>
  <si>
    <t>T249 HOTS-RCTS  220KV</t>
  </si>
  <si>
    <t>TL-HORCEX-HORC249-0000065400</t>
  </si>
  <si>
    <t>TOWER T249 HOTS-RCTS   220KV</t>
  </si>
  <si>
    <t>T250 HOTS-RCTS  220KV</t>
  </si>
  <si>
    <t>TL-HORCEX-HORC250-0000065402</t>
  </si>
  <si>
    <t>TOWER T250 HOTS-RCTS   220KV</t>
  </si>
  <si>
    <t>T251 HOTS-RCTS  220KV</t>
  </si>
  <si>
    <t>TL-HORCEX-HORC251-0000065404</t>
  </si>
  <si>
    <t>TOWER T251 HOTS-RCTS   220KV</t>
  </si>
  <si>
    <t>T252 HOTS-RCTS  220KV</t>
  </si>
  <si>
    <t>TL-HORCEX-HORC252-0000065406</t>
  </si>
  <si>
    <t>TOWER T252 HOTS-RCTS   220KV</t>
  </si>
  <si>
    <t>T253 HOTS-RCTS  220KV</t>
  </si>
  <si>
    <t>TL-HORCEX-HORC253-0000065408</t>
  </si>
  <si>
    <t>TOWER T253 HOTS-RCTS   220KV</t>
  </si>
  <si>
    <t>T254 HOTS-RCTS  220KV</t>
  </si>
  <si>
    <t>TL-HORCEX-HORC254-0000065410</t>
  </si>
  <si>
    <t>TOWER T254 HOTS-RCTS   220KV</t>
  </si>
  <si>
    <t>T255 HOTS-RCTS  220KV</t>
  </si>
  <si>
    <t>TL-HORCEX-HORC255-0000065412</t>
  </si>
  <si>
    <t>TOWER T255 HOTS-RCTS   220KV</t>
  </si>
  <si>
    <t>T595 HYTS-APD 1 500KV</t>
  </si>
  <si>
    <t>TL-HYAPEX-HYAP595-0000056797</t>
  </si>
  <si>
    <t>TOWER T595 HYTS-APD  1 500KV</t>
  </si>
  <si>
    <t>T596 HYTS-APD 1 500KV</t>
  </si>
  <si>
    <t>TL-HYAPEX-HYAP596-0000056799</t>
  </si>
  <si>
    <t>TOWER T596 HYTS-APD  1 500KV</t>
  </si>
  <si>
    <t>T597 HYTS-APD 1 500KV</t>
  </si>
  <si>
    <t>TL-HYAPEX-HYAP597-0000056801</t>
  </si>
  <si>
    <t>TOWER T597 HYTS-APD  1 500KV</t>
  </si>
  <si>
    <t>T598 HYTS-APD 1 500KV</t>
  </si>
  <si>
    <t>TL-HYAPEX-HYAP598-0000056803</t>
  </si>
  <si>
    <t>TOWER T598 HYTS-APD  1 500KV</t>
  </si>
  <si>
    <t>T196 KGTS-WETS  220KV</t>
  </si>
  <si>
    <t>TL-KGRCEX-KGRC196-0000066107</t>
  </si>
  <si>
    <t>TOWER T196 KGTS-WETS   220KV</t>
  </si>
  <si>
    <t>T197 KGTS-WETS  220KV</t>
  </si>
  <si>
    <t>TL-KGRCEX-KGRC197-0000066112</t>
  </si>
  <si>
    <t>TOWER T197 KGTS-WETS   220KV</t>
  </si>
  <si>
    <t>T151 BATS-TGTS  220KV</t>
  </si>
  <si>
    <t>TL-BATGEX-BATG151-0000087464</t>
  </si>
  <si>
    <t>TOWER T151 BATS-TGTS   220KV</t>
  </si>
  <si>
    <t>T152 BATS-TGTS  220KV</t>
  </si>
  <si>
    <t>TL-BATGEX-BATG152-0000087465</t>
  </si>
  <si>
    <t>TOWER T152 BATS-TGTS   220KV</t>
  </si>
  <si>
    <t>T153 BATS-TGTS  220KV</t>
  </si>
  <si>
    <t>TL-BATGEX-BATG153-0000087466</t>
  </si>
  <si>
    <t>TOWER T153 BATS-TGTS   220KV</t>
  </si>
  <si>
    <t>T154 BATS-TGTS  220KV</t>
  </si>
  <si>
    <t>TL-BATGEX-BATG154-0000087467</t>
  </si>
  <si>
    <t>TOWER T154 BATS-TGTS   220KV</t>
  </si>
  <si>
    <t>T371 BATS-BETS  220KV</t>
  </si>
  <si>
    <t>TL-BABEEX-BABE371-0000069507</t>
  </si>
  <si>
    <t>TOWER T371 BATS-BETS   220KV</t>
  </si>
  <si>
    <t>T372 BATS-BETS  220KV</t>
  </si>
  <si>
    <t>TL-BABEEX-BABE372-0000069511</t>
  </si>
  <si>
    <t>TOWER T372 BATS-BETS   220KV</t>
  </si>
  <si>
    <t>T351 KGTS-WETS  220KV</t>
  </si>
  <si>
    <t>TL-KGRCEX-KGRC351-0000066846</t>
  </si>
  <si>
    <t>TOWER T351 KGTS-WETS   220KV</t>
  </si>
  <si>
    <t>T352 KGTS-WETS  220KV</t>
  </si>
  <si>
    <t>TL-KGRCEX-KGRC352-0000066850</t>
  </si>
  <si>
    <t>TOWER T352 KGTS-WETS   220KV</t>
  </si>
  <si>
    <t>T353 KGTS-WETS  220KV</t>
  </si>
  <si>
    <t>TL-KGRCEX-KGRC353-0000066855</t>
  </si>
  <si>
    <t>TOWER T353 KGTS-WETS   220KV</t>
  </si>
  <si>
    <t>T354 KGTS-WETS  220KV</t>
  </si>
  <si>
    <t>TL-KGRCEX-KGRC354-0000066860</t>
  </si>
  <si>
    <t>TOWER T354 KGTS-WETS   220KV</t>
  </si>
  <si>
    <t>T355 KGTS-WETS  220KV</t>
  </si>
  <si>
    <t>TL-KGRCEX-KGRC355-0000066865</t>
  </si>
  <si>
    <t>TOWER T355 KGTS-WETS   220KV</t>
  </si>
  <si>
    <t>T356 KGTS-WETS  220KV</t>
  </si>
  <si>
    <t>TL-KGRCEX-KGRC356-0000066870</t>
  </si>
  <si>
    <t>TOWER T356 KGTS-WETS   220KV</t>
  </si>
  <si>
    <t>T357 KGTS-WETS  220KV</t>
  </si>
  <si>
    <t>TL-KGRCEX-KGRC357-0000066875</t>
  </si>
  <si>
    <t>TOWER T357 KGTS-WETS   220KV</t>
  </si>
  <si>
    <t>T358 KGTS-WETS  220KV</t>
  </si>
  <si>
    <t>TL-KGRCEX-KGRC358-0000066879</t>
  </si>
  <si>
    <t>TOWER T358 KGTS-WETS   220KV</t>
  </si>
  <si>
    <t>T233 HOTS-RCTS  220KV</t>
  </si>
  <si>
    <t>TL-HORCEX-HORC233-0000065368</t>
  </si>
  <si>
    <t>TOWER T233 HOTS-RCTS   220KV</t>
  </si>
  <si>
    <t>T234 HOTS-RCTS  220KV</t>
  </si>
  <si>
    <t>TL-HORCEX-HORC234-0000065370</t>
  </si>
  <si>
    <t>TOWER T234 HOTS-RCTS   220KV</t>
  </si>
  <si>
    <t>T235 HOTS-RCTS  220KV</t>
  </si>
  <si>
    <t>TL-HORCEX-HORC235-0000065372</t>
  </si>
  <si>
    <t>TOWER T235 HOTS-RCTS   220KV</t>
  </si>
  <si>
    <t>T236 HOTS-RCTS  220KV</t>
  </si>
  <si>
    <t>TL-HORCEX-HORC236-0000065374</t>
  </si>
  <si>
    <t>TOWER T236 HOTS-RCTS   220KV</t>
  </si>
  <si>
    <t>T237 HOTS-RCTS  220KV</t>
  </si>
  <si>
    <t>TL-HORCEX-HORC237-0000065376</t>
  </si>
  <si>
    <t>TOWER T237 HOTS-RCTS   220KV</t>
  </si>
  <si>
    <t>T238 HOTS-RCTS  220KV</t>
  </si>
  <si>
    <t>TL-HORCEX-HORC238-0000065378</t>
  </si>
  <si>
    <t>TOWER T238 HOTS-RCTS   220KV</t>
  </si>
  <si>
    <t>T239 HOTS-RCTS  220KV</t>
  </si>
  <si>
    <t>TL-HORCEX-HORC239-0000065380</t>
  </si>
  <si>
    <t>TOWER T239 HOTS-RCTS   220KV</t>
  </si>
  <si>
    <t>T240 HOTS-RCTS  220KV</t>
  </si>
  <si>
    <t>TL-HORCEX-HORC240-0000065382</t>
  </si>
  <si>
    <t>TOWER T240 HOTS-RCTS   220KV</t>
  </si>
  <si>
    <t>T241 HOTS-RCTS  220KV</t>
  </si>
  <si>
    <t>TL-HORCEX-HORC241-0000065384</t>
  </si>
  <si>
    <t>TOWER T241 HOTS-RCTS   220KV</t>
  </si>
  <si>
    <t>T242 HOTS-RCTS  220KV</t>
  </si>
  <si>
    <t>TL-HORCEX-HORC242-0000065386</t>
  </si>
  <si>
    <t>TOWER T242 HOTS-RCTS   220KV</t>
  </si>
  <si>
    <t>T243 HOTS-RCTS  220KV</t>
  </si>
  <si>
    <t>TL-HORCEX-HORC243-0000065388</t>
  </si>
  <si>
    <t>TOWER T243 HOTS-RCTS   220KV</t>
  </si>
  <si>
    <t>T244 HOTS-RCTS  220KV</t>
  </si>
  <si>
    <t>TL-HORCEX-HORC244-0000065390</t>
  </si>
  <si>
    <t>TOWER T244 HOTS-RCTS   220KV</t>
  </si>
  <si>
    <t>T245 HOTS-RCTS  220KV</t>
  </si>
  <si>
    <t>TL-HORCEX-HORC245-0000065392</t>
  </si>
  <si>
    <t>TOWER T245 HOTS-RCTS   220KV</t>
  </si>
  <si>
    <t>T246 HOTS-RCTS  220KV</t>
  </si>
  <si>
    <t>TL-HORCEX-HORC246-0000065394</t>
  </si>
  <si>
    <t>TOWER T246 HOTS-RCTS   220KV</t>
  </si>
  <si>
    <t>T247 HOTS-RCTS  220KV</t>
  </si>
  <si>
    <t>TL-HORCEX-HORC247-0000065396</t>
  </si>
  <si>
    <t>TOWER T247 HOTS-RCTS   220KV</t>
  </si>
  <si>
    <t>T420 JDSS-WOTS  330KV</t>
  </si>
  <si>
    <t>TL-JDWOEX-JDWO420-0000081822</t>
  </si>
  <si>
    <t>TOWER T420 JDSS-WOTS   330KV</t>
  </si>
  <si>
    <t>T422 JDSS-WOTS  330KV</t>
  </si>
  <si>
    <t>TL-JDWOEX-JDWO422-0000081824</t>
  </si>
  <si>
    <t>TOWER T422 JDSS-WOTS   330KV</t>
  </si>
  <si>
    <t>T423 JDSS-WOTS  330KV</t>
  </si>
  <si>
    <t>TL-JDWOEX-JDWO423-0000081825</t>
  </si>
  <si>
    <t>TOWER T423 JDSS-WOTS   330KV</t>
  </si>
  <si>
    <t>T559 HYTS-APD 1 500KV</t>
  </si>
  <si>
    <t>TL-HYAPEX-HYAP559-0000056725</t>
  </si>
  <si>
    <t>TOWER T559 HYTS-APD  1 500KV</t>
  </si>
  <si>
    <t>T560 HYTS-APD 1 500KV</t>
  </si>
  <si>
    <t>TL-HYAPEX-HYAP560-0000056727</t>
  </si>
  <si>
    <t>TOWER T560 HYTS-APD  1 500KV</t>
  </si>
  <si>
    <t>T561 HYTS-APD 1 500KV</t>
  </si>
  <si>
    <t>TL-HYAPEX-HYAP561-0000056729</t>
  </si>
  <si>
    <t>TOWER T561 HYTS-APD  1 500KV</t>
  </si>
  <si>
    <t>T562 HYTS-APD 1 500KV</t>
  </si>
  <si>
    <t>TL-HYAPEX-HYAP562-0000056731</t>
  </si>
  <si>
    <t>TOWER T562 HYTS-APD  1 500KV</t>
  </si>
  <si>
    <t>T563 HYTS-APD 1 500KV</t>
  </si>
  <si>
    <t>TL-HYAPEX-HYAP563-0000056733</t>
  </si>
  <si>
    <t>TOWER T563 HYTS-APD  1 500KV</t>
  </si>
  <si>
    <t>T654 SHTS-BETS  220KV</t>
  </si>
  <si>
    <t>TL-BESHEX-BESH654-0000070652</t>
  </si>
  <si>
    <t>TOWER T654 SHTS-BETS   220KV</t>
  </si>
  <si>
    <t>T655 SHTS-BETS  220KV</t>
  </si>
  <si>
    <t>TL-BESHEX-BESH655-0000070657</t>
  </si>
  <si>
    <t>TOWER T655 SHTS-BETS   220KV</t>
  </si>
  <si>
    <t>T656 SHTS-BETS  220KV</t>
  </si>
  <si>
    <t>TL-BESHEX-BESH656-0000070662</t>
  </si>
  <si>
    <t>TOWER T656 SHTS-BETS   220KV</t>
  </si>
  <si>
    <t>T656ASHTS-BETS  220KV</t>
  </si>
  <si>
    <t>T656A</t>
  </si>
  <si>
    <t>TL-BESHEX-BESH656-0000367012</t>
  </si>
  <si>
    <t>TOWER T656ASHTS-BETS   220KV</t>
  </si>
  <si>
    <t>T657 SHTS-BETS  220KV</t>
  </si>
  <si>
    <t>TL-BESHEX-BESH657-0000070667</t>
  </si>
  <si>
    <t>TOWER T657 SHTS-BETS   220KV</t>
  </si>
  <si>
    <t>T421 JDSS-WOTS  330KV</t>
  </si>
  <si>
    <t>TL-JDWOEX-JDWO421-0000081823</t>
  </si>
  <si>
    <t>TOWER T421 JDSS-WOTS   330KV</t>
  </si>
  <si>
    <t>T033 DPTS-GTS 2 220KV</t>
  </si>
  <si>
    <t>TL-KXGXEX-KXGX033-0000057370</t>
  </si>
  <si>
    <t>TOWER T033 DPTS-GTS 2 220KV</t>
  </si>
  <si>
    <t>T034 DPTS-GTS 2 220KV</t>
  </si>
  <si>
    <t>TL-KXGXEX-KXGX034-0000057372</t>
  </si>
  <si>
    <t>TOWER T034 DPTS-GTS 2 220KV</t>
  </si>
  <si>
    <t>T035 DPTS-GTS 2 220KV</t>
  </si>
  <si>
    <t>TL-KXGXEX-KXGX035-0000057374</t>
  </si>
  <si>
    <t>TOWER T035 DPTS-GTS 2 220KV</t>
  </si>
  <si>
    <t>T036 DPTS-GTS 2 220KV</t>
  </si>
  <si>
    <t>TL-KXGXEX-KXGX036-0000057376</t>
  </si>
  <si>
    <t>TOWER T036 DPTS-GTS 2 220KV</t>
  </si>
  <si>
    <t>T030 KTS -GTS 1 220KV</t>
  </si>
  <si>
    <t>TL-KXGXEX-KXGX030-0000057034</t>
  </si>
  <si>
    <t>TOWER T030 KTS -GTS  1 220KV</t>
  </si>
  <si>
    <t>T031 KTS -GTS 1 220KV</t>
  </si>
  <si>
    <t>TL-KXGXEX-KXGX031-0000057036</t>
  </si>
  <si>
    <t>TOWER T031 KTS -GTS  1 220KV</t>
  </si>
  <si>
    <t>T033 KTS -GTS 1 220KV</t>
  </si>
  <si>
    <t>TL-KXGXEX-KXGX033-0000057040</t>
  </si>
  <si>
    <t>TOWER T033 KTS -GTS  1 220KV</t>
  </si>
  <si>
    <t>T034 KTS -GTS 1 220KV</t>
  </si>
  <si>
    <t>TL-KXGXEX-KXGX034-0000057042</t>
  </si>
  <si>
    <t>TOWER T034 KTS -GTS  1 220KV</t>
  </si>
  <si>
    <t>T035 KTS -GTS 1 220KV</t>
  </si>
  <si>
    <t>TL-KXGXEX-KXGX035-0000057044</t>
  </si>
  <si>
    <t>TOWER T035 KTS -GTS  1 220KV</t>
  </si>
  <si>
    <t>T036 KTS -GTS 1 220KV</t>
  </si>
  <si>
    <t>TL-KXGXEX-KXGX036-0000057046</t>
  </si>
  <si>
    <t>TOWER T036 KTS -GTS  1 220KV</t>
  </si>
  <si>
    <t>T030 KTS-DPTS 2 220KV</t>
  </si>
  <si>
    <t>TL-KXGXEX-KXGX030-0000057364</t>
  </si>
  <si>
    <t>TOWER T030 KTS-DPTS 2 220KV</t>
  </si>
  <si>
    <t>T031 KTS-DPTS 2 220KV</t>
  </si>
  <si>
    <t>TL-KXGXEX-KXGX031-0000057366</t>
  </si>
  <si>
    <t>TOWER T031 KTS-DPTS 2 220KV</t>
  </si>
  <si>
    <t>T142 BETS-KGTS  220KV</t>
  </si>
  <si>
    <t>TL-BEKGEX-BEKG142-0000371253</t>
  </si>
  <si>
    <t>TOWER T142 BETS-KGTS   220KV</t>
  </si>
  <si>
    <t>T143 BETS-KGTS  220KV</t>
  </si>
  <si>
    <t>TL-BEKGEX-BEKG143-0000371254</t>
  </si>
  <si>
    <t>TOWER T143 BETS-KGTS   220KV</t>
  </si>
  <si>
    <t>T144 BETS-KGTS  220KV</t>
  </si>
  <si>
    <t>TL-BEKGEX-BEKG144-0000371255</t>
  </si>
  <si>
    <t>TOWER T144 BETS-KGTS   220KV</t>
  </si>
  <si>
    <t>T145 BETS-KGTS  220KV</t>
  </si>
  <si>
    <t>TL-BEKGEX-BEKG145-0000371256</t>
  </si>
  <si>
    <t>TOWER T145 BETS-KGTS   220KV</t>
  </si>
  <si>
    <t>T146 BETS-KGTS  220KV</t>
  </si>
  <si>
    <t>TL-BEKGEX-BEKG146-0000068266</t>
  </si>
  <si>
    <t>TOWER T146 BETS-KGTS   220KV</t>
  </si>
  <si>
    <t>T147 BETS-KGTS  220KV</t>
  </si>
  <si>
    <t>TL-BEKGEX-BEKG147-0000068271</t>
  </si>
  <si>
    <t>TOWER T147 BETS-KGTS   220KV</t>
  </si>
  <si>
    <t>T401 WETS-RCTS  220KV</t>
  </si>
  <si>
    <t>TL-KGRCEX-KGRC401-0000067084</t>
  </si>
  <si>
    <t>TOWER T401 WETS-RCTS   220KV</t>
  </si>
  <si>
    <t>T402 WETS-RCTS  220KV</t>
  </si>
  <si>
    <t>TL-KGRCEX-KGRC402-0000067089</t>
  </si>
  <si>
    <t>TOWER T402 WETS-RCTS   220KV</t>
  </si>
  <si>
    <t>T403 WETS-RCTS  220KV</t>
  </si>
  <si>
    <t>TL-KGRCEX-KGRC403-0000067093</t>
  </si>
  <si>
    <t>TOWER T403 WETS-RCTS   220KV</t>
  </si>
  <si>
    <t>T404 WETS-RCTS  220KV</t>
  </si>
  <si>
    <t>TL-KGRCEX-KGRC404-0000067098</t>
  </si>
  <si>
    <t>TOWER T404 WETS-RCTS   220KV</t>
  </si>
  <si>
    <t>T405 WETS-RCTS  220KV</t>
  </si>
  <si>
    <t>TL-KGRCEX-KGRC405-0000067103</t>
  </si>
  <si>
    <t>TOWER T405 WETS-RCTS   220KV</t>
  </si>
  <si>
    <t>T406 WETS-RCTS  220KV</t>
  </si>
  <si>
    <t>TL-KGRCEX-KGRC406-0000067107</t>
  </si>
  <si>
    <t>TOWER T406 WETS-RCTS   220KV</t>
  </si>
  <si>
    <t>T407 WETS-RCTS  220KV</t>
  </si>
  <si>
    <t>TL-KGRCEX-KGRC407-0000067112</t>
  </si>
  <si>
    <t>TOWER T407 WETS-RCTS   220KV</t>
  </si>
  <si>
    <t>T408 WETS-RCTS  220KV</t>
  </si>
  <si>
    <t>TL-KGRCEX-KGRC408-0000067117</t>
  </si>
  <si>
    <t>TOWER T408 WETS-RCTS   220KV</t>
  </si>
  <si>
    <t>T409 WETS-RCTS  220KV</t>
  </si>
  <si>
    <t>TL-KGRCEX-KGRC409-0000067122</t>
  </si>
  <si>
    <t>TOWER T409 WETS-RCTS   220KV</t>
  </si>
  <si>
    <t>T410 WETS-RCTS  220KV</t>
  </si>
  <si>
    <t>TL-KGRCEX-KGRC410-0000067127</t>
  </si>
  <si>
    <t>TOWER T410 WETS-RCTS   220KV</t>
  </si>
  <si>
    <t>T411 WETS-RCTS  220KV</t>
  </si>
  <si>
    <t>TL-KGRCEX-KGRC411-0000067131</t>
  </si>
  <si>
    <t>TOWER T411 WETS-RCTS   220KV</t>
  </si>
  <si>
    <t>T412 WETS-RCTS  220KV</t>
  </si>
  <si>
    <t>TL-KGRCEX-KGRC412-0000067136</t>
  </si>
  <si>
    <t>TOWER T412 WETS-RCTS   220KV</t>
  </si>
  <si>
    <t>T413 WETS-RCTS  220KV</t>
  </si>
  <si>
    <t>TL-KGRCEX-KGRC413-0000067141</t>
  </si>
  <si>
    <t>TOWER T413 WETS-RCTS   220KV</t>
  </si>
  <si>
    <t>T414 WETS-RCTS  220KV</t>
  </si>
  <si>
    <t>TL-KGRCEX-KGRC414-0000067146</t>
  </si>
  <si>
    <t>TOWER T414 WETS-RCTS   220KV</t>
  </si>
  <si>
    <t>T415 WETS-RCTS  220KV</t>
  </si>
  <si>
    <t>TL-KGRCEX-KGRC415-0000067151</t>
  </si>
  <si>
    <t>TOWER T415 WETS-RCTS   220KV</t>
  </si>
  <si>
    <t>T416 WETS-RCTS  220KV</t>
  </si>
  <si>
    <t>TL-KGRCEX-KGRC416-0000067156</t>
  </si>
  <si>
    <t>TOWER T416 WETS-RCTS   220KV</t>
  </si>
  <si>
    <t>T285 KGTS-WETS  220KV</t>
  </si>
  <si>
    <t>TL-KGRCEX-KGRC285-0000066531</t>
  </si>
  <si>
    <t>TOWER T285 KGTS-WETS   220KV</t>
  </si>
  <si>
    <t>T286 KGTS-WETS  220KV</t>
  </si>
  <si>
    <t>TL-KGRCEX-KGRC286-0000066535</t>
  </si>
  <si>
    <t>TOWER T286 KGTS-WETS   220KV</t>
  </si>
  <si>
    <t>T287 KGTS-WETS  220KV</t>
  </si>
  <si>
    <t>TL-KGRCEX-KGRC287-0000066540</t>
  </si>
  <si>
    <t>TOWER T287 KGTS-WETS   220KV</t>
  </si>
  <si>
    <t>T288 KGTS-WETS  220KV</t>
  </si>
  <si>
    <t>TL-KGRCEX-KGRC288-0000066545</t>
  </si>
  <si>
    <t>TOWER T288 KGTS-WETS   220KV</t>
  </si>
  <si>
    <t>T455 TRTS-HYTS 1 500KV</t>
  </si>
  <si>
    <t>TL-MLHYEX-MLHY455-0000056537</t>
  </si>
  <si>
    <t>TOWER T455 TRTS-HYTS 1 500KV</t>
  </si>
  <si>
    <t>T456 TRTS-HYTS 1 500KV</t>
  </si>
  <si>
    <t>TL-MLHYEX-MLHY456-0000056538</t>
  </si>
  <si>
    <t>TOWER T456 TRTS-HYTS 1 500KV</t>
  </si>
  <si>
    <t>T457 TRTS-HYTS 1 500KV</t>
  </si>
  <si>
    <t>TL-MLHYEX-MLHY457-0000056539</t>
  </si>
  <si>
    <t>TOWER T457 TRTS-HYTS 1 500KV</t>
  </si>
  <si>
    <t>T458 TRTS-HYTS 1 500KV</t>
  </si>
  <si>
    <t>TL-MLHYEX-MLHY458-0000056540</t>
  </si>
  <si>
    <t>TOWER T458 TRTS-HYTS 1 500KV</t>
  </si>
  <si>
    <t>T459 TRTS-HYTS 1 500KV</t>
  </si>
  <si>
    <t>TL-MLHYEX-MLHY459-0000056541</t>
  </si>
  <si>
    <t>TOWER T459 TRTS-HYTS 1 500KV</t>
  </si>
  <si>
    <t>T460 TRTS-HYTS 1 500KV</t>
  </si>
  <si>
    <t>TL-MLHYEX-MLHY460-0000056542</t>
  </si>
  <si>
    <t>TOWER T460 TRTS-HYTS 1 500KV</t>
  </si>
  <si>
    <t>T063 DPTS-GTS 2 220KV</t>
  </si>
  <si>
    <t>TL-KXGXEX-KXGX063-0000057430</t>
  </si>
  <si>
    <t>TOWER T063 DPTS-GTS 2 220KV</t>
  </si>
  <si>
    <t>T064 DPTS-GTS 2 220KV</t>
  </si>
  <si>
    <t>TL-KXGXEX-KXGX064-0000057432</t>
  </si>
  <si>
    <t>TOWER T064 DPTS-GTS 2 220KV</t>
  </si>
  <si>
    <t>T065 DPTS-GTS 2 220KV</t>
  </si>
  <si>
    <t>TL-KXGXEX-KXGX065-0000057434</t>
  </si>
  <si>
    <t>TOWER T065 DPTS-GTS 2 220KV</t>
  </si>
  <si>
    <t>T066 DPTS-GTS 2 220KV</t>
  </si>
  <si>
    <t>TL-KXGXEX-KXGX066-0000057436</t>
  </si>
  <si>
    <t>TOWER T066 DPTS-GTS 2 220KV</t>
  </si>
  <si>
    <t>T067 DPTS-GTS 2 220KV</t>
  </si>
  <si>
    <t>TL-KXGXEX-KXGX067-0000057438</t>
  </si>
  <si>
    <t>TOWER T067 DPTS-GTS 2 220KV</t>
  </si>
  <si>
    <t>T063 KTS -GTS 1 220KV</t>
  </si>
  <si>
    <t>TL-KXGXEX-KXGX063-0000057099</t>
  </si>
  <si>
    <t>TOWER T063 KTS -GTS  1 220KV</t>
  </si>
  <si>
    <t>T064 KTS -GTS 1 220KV</t>
  </si>
  <si>
    <t>TL-KXGXEX-KXGX064-0000057101</t>
  </si>
  <si>
    <t>TOWER T064 KTS -GTS  1 220KV</t>
  </si>
  <si>
    <t>T065 KTS -GTS 1 220KV</t>
  </si>
  <si>
    <t>TL-KXGXEX-KXGX065-0000057103</t>
  </si>
  <si>
    <t>TOWER T065 KTS -GTS  1 220KV</t>
  </si>
  <si>
    <t>T066 KTS -GTS 1 220KV</t>
  </si>
  <si>
    <t>TL-KXGXEX-KXGX066-0000057105</t>
  </si>
  <si>
    <t>TOWER T066 KTS -GTS  1 220KV</t>
  </si>
  <si>
    <t>T067 KTS -GTS 1 220KV</t>
  </si>
  <si>
    <t>TL-KXGXEX-KXGX067-0000057107</t>
  </si>
  <si>
    <t>TOWER T067 KTS -GTS  1 220KV</t>
  </si>
  <si>
    <t>T015 MKPS-BOPS-MBTS  220KV</t>
  </si>
  <si>
    <t>TL-MKMBEX-MKMB015-0000112728</t>
  </si>
  <si>
    <t>TOWER T015 MKPS-BOPS-MBTS   220KV</t>
  </si>
  <si>
    <t>T092 DPTS-GTS 2 220KV</t>
  </si>
  <si>
    <t>TL-KXGXEX-KXGX092-0000057488</t>
  </si>
  <si>
    <t>TOWER T092 DPTS-GTS 2 220KV</t>
  </si>
  <si>
    <t>T093 DPTS-GTS 2 220KV</t>
  </si>
  <si>
    <t>TL-KXGXEX-KXGX093-0000057490</t>
  </si>
  <si>
    <t>TOWER T093 DPTS-GTS 2 220KV</t>
  </si>
  <si>
    <t>T094 DPTS-GTS 2 220KV</t>
  </si>
  <si>
    <t>TL-KXGXEX-KXGX094-0000057492</t>
  </si>
  <si>
    <t>TOWER T094 DPTS-GTS 2 220KV</t>
  </si>
  <si>
    <t>T095 DPTS-GTS 2 220KV</t>
  </si>
  <si>
    <t>TL-KXGXEX-KXGX095-0000057494</t>
  </si>
  <si>
    <t>TOWER T095 DPTS-GTS 2 220KV</t>
  </si>
  <si>
    <t>T096 DPTS-GTS 2 220KV</t>
  </si>
  <si>
    <t>TL-KXGXEX-KXGX096-0000057496</t>
  </si>
  <si>
    <t>TOWER T096 DPTS-GTS 2 220KV</t>
  </si>
  <si>
    <t>T097 DPTS-GTS 2 220KV</t>
  </si>
  <si>
    <t>TL-KXGXEX-KXGX097-0000057498</t>
  </si>
  <si>
    <t>TOWER T097 DPTS-GTS 2 220KV</t>
  </si>
  <si>
    <t>T098 DPTS-GTS 2 220KV</t>
  </si>
  <si>
    <t>TL-KXGXEX-KXGX098-0000057500</t>
  </si>
  <si>
    <t>TOWER T098 DPTS-GTS 2 220KV</t>
  </si>
  <si>
    <t>T099 DPTS-GTS 2 220KV</t>
  </si>
  <si>
    <t>TL-KXGXEX-KXGX099-0000057502</t>
  </si>
  <si>
    <t>TOWER T099 DPTS-GTS 2 220KV</t>
  </si>
  <si>
    <t>T092 KTS -GTS 1 220KV</t>
  </si>
  <si>
    <t>TL-KXGXEX-KXGX092-0000057157</t>
  </si>
  <si>
    <t>TOWER T092 KTS -GTS  1 220KV</t>
  </si>
  <si>
    <t>T093 KTS -GTS 1 220KV</t>
  </si>
  <si>
    <t>TL-KXGXEX-KXGX093-0000057159</t>
  </si>
  <si>
    <t>TOWER T093 KTS -GTS  1 220KV</t>
  </si>
  <si>
    <t>T094 KTS -GTS 1 220KV</t>
  </si>
  <si>
    <t>TL-KXGXEX-KXGX094-0000057161</t>
  </si>
  <si>
    <t>TOWER T094 KTS -GTS  1 220KV</t>
  </si>
  <si>
    <t>T095 KTS -GTS 1 220KV</t>
  </si>
  <si>
    <t>TL-KXGXEX-KXGX095-0000057163</t>
  </si>
  <si>
    <t>TOWER T095 KTS -GTS  1 220KV</t>
  </si>
  <si>
    <t>T096 KTS -GTS 1 220KV</t>
  </si>
  <si>
    <t>TL-KXGXEX-KXGX096-0000057165</t>
  </si>
  <si>
    <t>TOWER T096 KTS -GTS  1 220KV</t>
  </si>
  <si>
    <t>T097 KTS -GTS 1 220KV</t>
  </si>
  <si>
    <t>TL-KXGXEX-KXGX097-0000057167</t>
  </si>
  <si>
    <t>TOWER T097 KTS -GTS  1 220KV</t>
  </si>
  <si>
    <t>T098 KTS -GTS 1 220KV</t>
  </si>
  <si>
    <t>TL-KXGXEX-KXGX098-0000057169</t>
  </si>
  <si>
    <t>TOWER T098 KTS -GTS  1 220KV</t>
  </si>
  <si>
    <t>T099 KTS -GTS 1 220KV</t>
  </si>
  <si>
    <t>TL-KXGXEX-KXGX099-0000057171</t>
  </si>
  <si>
    <t>TOWER T099 KTS -GTS  1 220KV</t>
  </si>
  <si>
    <t>T648 SHTS-BETS  220KV</t>
  </si>
  <si>
    <t>TL-BESHEX-BESH648-0000070623</t>
  </si>
  <si>
    <t>TOWER T648 SHTS-BETS   220KV</t>
  </si>
  <si>
    <t>T649 SHTS-BETS  220KV</t>
  </si>
  <si>
    <t>TL-BESHEX-BESH649-0000070628</t>
  </si>
  <si>
    <t>TOWER T649 SHTS-BETS   220KV</t>
  </si>
  <si>
    <t>T425 JDSS-WOTS  330KV</t>
  </si>
  <si>
    <t>TL-JDWOEX-JDWO425-0000081827</t>
  </si>
  <si>
    <t>TOWER T425 JDSS-WOTS   330KV</t>
  </si>
  <si>
    <t>T053 SYTS-MLTS 1 500KV</t>
  </si>
  <si>
    <t>TL-SYMLEX-SYML053-0000058275</t>
  </si>
  <si>
    <t>TOWER T053 SYTS-MLTS 1 500KV</t>
  </si>
  <si>
    <t>T054 SYTS-MLTS 1 500KV</t>
  </si>
  <si>
    <t>TL-SYMLEX-SYML054-0000058277</t>
  </si>
  <si>
    <t>TOWER T054 SYTS-MLTS 1 500KV</t>
  </si>
  <si>
    <t>T055 SYTS-MLTS 1 500KV</t>
  </si>
  <si>
    <t>TL-SYMLEX-SYML055-0000058279</t>
  </si>
  <si>
    <t>TOWER T055 SYTS-MLTS 1 500KV</t>
  </si>
  <si>
    <t>T056 SYTS-MLTS 1 500KV</t>
  </si>
  <si>
    <t>TL-SYMLEX-SYML056-0000058281</t>
  </si>
  <si>
    <t>TOWER T056 SYTS-MLTS 1 500KV</t>
  </si>
  <si>
    <t>T057 SYTS-MLTS 1 500KV</t>
  </si>
  <si>
    <t>TL-SYMLEX-SYML057-0000058283</t>
  </si>
  <si>
    <t>TOWER T057 SYTS-MLTS 1 500KV</t>
  </si>
  <si>
    <t>T058 SYTS-MLTS 1 500KV</t>
  </si>
  <si>
    <t>TL-SYMLEX-SYML058-0000058285</t>
  </si>
  <si>
    <t>TOWER T058 SYTS-MLTS 1 500KV</t>
  </si>
  <si>
    <t>T053 SYTS-MLTS 2 500KV</t>
  </si>
  <si>
    <t>TL-SYMLEX-SYML053-0000058588</t>
  </si>
  <si>
    <t>TOWER T053 SYTS-MLTS 2 500KV</t>
  </si>
  <si>
    <t>T054 SYTS-MLTS 2 500KV</t>
  </si>
  <si>
    <t>TL-SYMLEX-SYML054-0000058590</t>
  </si>
  <si>
    <t>TOWER T054 SYTS-MLTS 2 500KV</t>
  </si>
  <si>
    <t>T055 SYTS-MLTS 2 500KV</t>
  </si>
  <si>
    <t>TL-SYMLEX-SYML055-0000058592</t>
  </si>
  <si>
    <t>TOWER T055 SYTS-MLTS 2 500KV</t>
  </si>
  <si>
    <t>T056 SYTS-MLTS 2 500KV</t>
  </si>
  <si>
    <t>TL-SYMLEX-SYML056-0000058594</t>
  </si>
  <si>
    <t>TOWER T056 SYTS-MLTS 2 500KV</t>
  </si>
  <si>
    <t>T057 SYTS-MLTS 2 500KV</t>
  </si>
  <si>
    <t>TL-SYMLEX-SYML057-0000058596</t>
  </si>
  <si>
    <t>TOWER T057 SYTS-MLTS 2 500KV</t>
  </si>
  <si>
    <t>T058 SYTS-MLTS 2 500KV</t>
  </si>
  <si>
    <t>TL-SYMLEX-SYML058-0000058598</t>
  </si>
  <si>
    <t>TOWER T058 SYTS-MLTS 2 500KV</t>
  </si>
  <si>
    <t>T643 SHTS-BETS  220KV</t>
  </si>
  <si>
    <t>TL-BESHEX-BESH643-0000070599</t>
  </si>
  <si>
    <t>TOWER T643 SHTS-BETS   220KV</t>
  </si>
  <si>
    <t>T644 SHTS-BETS  220KV</t>
  </si>
  <si>
    <t>TL-BESHEX-BESH644-0000070604</t>
  </si>
  <si>
    <t>TOWER T644 SHTS-BETS   220KV</t>
  </si>
  <si>
    <t>T645 SHTS-BETS  220KV</t>
  </si>
  <si>
    <t>TL-BESHEX-BESH645-0000070609</t>
  </si>
  <si>
    <t>TOWER T645 SHTS-BETS   220KV</t>
  </si>
  <si>
    <t>T646 SHTS-BETS  220KV</t>
  </si>
  <si>
    <t>TL-BESHEX-BESH646-0000070614</t>
  </si>
  <si>
    <t>TOWER T646 SHTS-BETS   220KV</t>
  </si>
  <si>
    <t>T647 SHTS-BETS  220KV</t>
  </si>
  <si>
    <t>TL-BESHEX-BESH647-0000070619</t>
  </si>
  <si>
    <t>TOWER T647 SHTS-BETS   220KV</t>
  </si>
  <si>
    <t>T015 MSS -DDTS 1 330KV VIC</t>
  </si>
  <si>
    <t>MSS -DDTS 1 330KV VIC</t>
  </si>
  <si>
    <t>TL-MSDDEV-MSDD015-0000081964</t>
  </si>
  <si>
    <t>TOWER T015 MSS -DDTS 1 330KV  VIC</t>
  </si>
  <si>
    <t>T015 MSS -DDTS 2 330KV VIC</t>
  </si>
  <si>
    <t>MSS -DDTS 2 330KV VIC</t>
  </si>
  <si>
    <t>TL-MSDDEV-MSDD015-0000082217</t>
  </si>
  <si>
    <t>TOWER T015 MSS -DDTS 2 330KV  VIC</t>
  </si>
  <si>
    <t>T014 MSS -DDTS 1 330KV VIC</t>
  </si>
  <si>
    <t>TL-MSDDEV-MSDD014-0000081963</t>
  </si>
  <si>
    <t>TOWER T014 MSS -DDTS 1 330KV  VIC</t>
  </si>
  <si>
    <t>T014 MSS -DDTS 2 330KV VIC</t>
  </si>
  <si>
    <t>TL-MSDDEV-MSDD014-0000082216</t>
  </si>
  <si>
    <t>TOWER T014 MSS -DDTS 2 330KV  VIC</t>
  </si>
  <si>
    <t>T356 HOTS-RCTS  220KV</t>
  </si>
  <si>
    <t>TL-HORCEX-HORC356-0000065613</t>
  </si>
  <si>
    <t>TOWER T356 HOTS-RCTS   220KV</t>
  </si>
  <si>
    <t>T357 HOTS-RCTS  220KV</t>
  </si>
  <si>
    <t>TL-HORCEX-HORC357-0000065615</t>
  </si>
  <si>
    <t>TOWER T357 HOTS-RCTS   220KV</t>
  </si>
  <si>
    <t>T358 HOTS-RCTS  220KV</t>
  </si>
  <si>
    <t>TL-HORCEX-HORC358-0000065617</t>
  </si>
  <si>
    <t>TOWER T358 HOTS-RCTS   220KV</t>
  </si>
  <si>
    <t>T359 HOTS-RCTS  220KV</t>
  </si>
  <si>
    <t>TL-HORCEX-HORC359-0000065619</t>
  </si>
  <si>
    <t>TOWER T359 HOTS-RCTS   220KV</t>
  </si>
  <si>
    <t>T360 HOTS-RCTS  220KV</t>
  </si>
  <si>
    <t>TL-HORCEX-HORC360-0000065621</t>
  </si>
  <si>
    <t>TOWER T360 HOTS-RCTS   220KV</t>
  </si>
  <si>
    <t>T016 MKPS-BOPS-MBTS  220KV</t>
  </si>
  <si>
    <t>TL-MKMBEX-MKMB016-0000112729</t>
  </si>
  <si>
    <t>TOWER T016 MKPS-BOPS-MBTS   220KV</t>
  </si>
  <si>
    <t>T088 SYTS-MLTS 1 500KV</t>
  </si>
  <si>
    <t>TL-SYMLEX-SYML088-0000058345</t>
  </si>
  <si>
    <t>TOWER T088 SYTS-MLTS 1 500KV</t>
  </si>
  <si>
    <t>T089 SYTS-MLTS 1 500KV</t>
  </si>
  <si>
    <t>TL-SYMLEX-SYML089-0000058347</t>
  </si>
  <si>
    <t>TOWER T089 SYTS-MLTS 1 500KV</t>
  </si>
  <si>
    <t>T090 SYTS-MLTS 1 500KV</t>
  </si>
  <si>
    <t>TL-SYMLEX-SYML090-0000058349</t>
  </si>
  <si>
    <t>TOWER T090 SYTS-MLTS 1 500KV</t>
  </si>
  <si>
    <t>T091 SYTS-MLTS 1 500KV</t>
  </si>
  <si>
    <t>TL-SYMLEX-SYML091-0000058351</t>
  </si>
  <si>
    <t>TOWER T091 SYTS-MLTS 1 500KV</t>
  </si>
  <si>
    <t>T088 SYTS-MLTS 2 500KV</t>
  </si>
  <si>
    <t>TL-SYMLEX-SYML088-0000058658</t>
  </si>
  <si>
    <t>TOWER T088 SYTS-MLTS 2 500KV</t>
  </si>
  <si>
    <t>T089 SYTS-MLTS 2 500KV</t>
  </si>
  <si>
    <t>TL-SYMLEX-SYML089-0000058660</t>
  </si>
  <si>
    <t>TOWER T089 SYTS-MLTS 2 500KV</t>
  </si>
  <si>
    <t>T090 SYTS-MLTS 2 500KV</t>
  </si>
  <si>
    <t>TL-SYMLEX-SYML090-0000058662</t>
  </si>
  <si>
    <t>TOWER T090 SYTS-MLTS 2 500KV</t>
  </si>
  <si>
    <t>T417 WETS-RCTS  220KV</t>
  </si>
  <si>
    <t>TL-KGRCEX-KGRC417-0000067161</t>
  </si>
  <si>
    <t>TOWER T417 WETS-RCTS   220KV</t>
  </si>
  <si>
    <t>T418 WETS-RCTS  220KV</t>
  </si>
  <si>
    <t>TL-KGRCEX-KGRC418-0000067165</t>
  </si>
  <si>
    <t>TOWER T418 WETS-RCTS   220KV</t>
  </si>
  <si>
    <t>T419 WETS-RCTS  220KV</t>
  </si>
  <si>
    <t>TL-KGRCEX-KGRC419-0000067170</t>
  </si>
  <si>
    <t>TOWER T419 WETS-RCTS   220KV</t>
  </si>
  <si>
    <t>T420 WETS-RCTS  220KV</t>
  </si>
  <si>
    <t>TL-KGRCEX-KGRC420-0000067175</t>
  </si>
  <si>
    <t>TOWER T420 WETS-RCTS   220KV</t>
  </si>
  <si>
    <t>T421 WETS-RCTS  220KV</t>
  </si>
  <si>
    <t>TL-KGRCEX-KGRC421-0000067179</t>
  </si>
  <si>
    <t>TOWER T421 WETS-RCTS   220KV</t>
  </si>
  <si>
    <t>T422 WETS-RCTS  220KV</t>
  </si>
  <si>
    <t>TL-KGRCEX-KGRC422-0000067184</t>
  </si>
  <si>
    <t>TOWER T422 WETS-RCTS   220KV</t>
  </si>
  <si>
    <t>T424 JDSS-WOTS  330KV</t>
  </si>
  <si>
    <t>TL-JDWOEX-JDWO424-0000081826</t>
  </si>
  <si>
    <t>TOWER T424 JDSS-WOTS   330KV</t>
  </si>
  <si>
    <t>T016 MSS -DDTS 1 330KV VIC</t>
  </si>
  <si>
    <t>TL-MSDDEV-MSDD016-0000081965</t>
  </si>
  <si>
    <t>TOWER T016 MSS -DDTS 1 330KV  VIC</t>
  </si>
  <si>
    <t>T017 MSS -DDTS 1 330KV VIC</t>
  </si>
  <si>
    <t>TL-MSDDEV-MSDD017-0000081966</t>
  </si>
  <si>
    <t>TOWER T017 MSS -DDTS 1 330KV  VIC</t>
  </si>
  <si>
    <t>T016 MSS -DDTS 2 330KV VIC</t>
  </si>
  <si>
    <t>TL-MSDDEV-MSDD016-0000082218</t>
  </si>
  <si>
    <t>TOWER T016 MSS -DDTS 2 330KV  VIC</t>
  </si>
  <si>
    <t>T017 MSS -DDTS 2 330KV VIC</t>
  </si>
  <si>
    <t>TL-MSDDEV-MSDD017-0000082219</t>
  </si>
  <si>
    <t>TOWER T017 MSS -DDTS 2 330KV  VIC</t>
  </si>
  <si>
    <t>T091 SMTS-SYTS 1 500KV</t>
  </si>
  <si>
    <t>TL-SMSYEX-SMSY091-0000058975</t>
  </si>
  <si>
    <t>TOWER T091 SMTS-SYTS 1 500KV</t>
  </si>
  <si>
    <t>T092 SMTS-SYTS 1 500KV</t>
  </si>
  <si>
    <t>TL-SMSYEX-SMSY092-0000058977</t>
  </si>
  <si>
    <t>TOWER T092 SMTS-SYTS 1 500KV</t>
  </si>
  <si>
    <t>T093 SMTS-SYTS 1 500KV</t>
  </si>
  <si>
    <t>TL-SMSYEX-SMSY093-0000058979</t>
  </si>
  <si>
    <t>TOWER T093 SMTS-SYTS 1 500KV</t>
  </si>
  <si>
    <t>T095 SMTS-SYTS 1 500KV</t>
  </si>
  <si>
    <t>TL-SMSYEX-SMSY095-0000058983</t>
  </si>
  <si>
    <t>TOWER T095 SMTS-SYTS 1 500KV</t>
  </si>
  <si>
    <t>T096 SMTS-SYTS 1 500KV</t>
  </si>
  <si>
    <t>TL-SMSYEX-SMSY096-0000058985</t>
  </si>
  <si>
    <t>TOWER T096 SMTS-SYTS 1 500KV</t>
  </si>
  <si>
    <t>T097 SMTS-SYTS 1 500KV</t>
  </si>
  <si>
    <t>TL-SMSYEX-SMSY097-0000058987</t>
  </si>
  <si>
    <t>TOWER T097 SMTS-SYTS 1 500KV</t>
  </si>
  <si>
    <t>T098 SMTS-SYTS 1 500KV</t>
  </si>
  <si>
    <t>TL-SMSYEX-SMSY098-0000058989</t>
  </si>
  <si>
    <t>TOWER T098 SMTS-SYTS 1 500KV</t>
  </si>
  <si>
    <t>T091 SMTS-SYTS 2 500KV</t>
  </si>
  <si>
    <t>TL-SMSYEX-SMSY091-0000059182</t>
  </si>
  <si>
    <t>TOWER T091 SMTS-SYTS 2 500KV</t>
  </si>
  <si>
    <t>T092 SMTS-SYTS 2 500KV</t>
  </si>
  <si>
    <t>TL-SMSYEX-SMSY092-0000059184</t>
  </si>
  <si>
    <t>TOWER T092 SMTS-SYTS 2 500KV</t>
  </si>
  <si>
    <t>T093 SMTS-SYTS 2 500KV</t>
  </si>
  <si>
    <t>TL-SMSYEX-SMSY093-0000059186</t>
  </si>
  <si>
    <t>TOWER T093 SMTS-SYTS 2 500KV</t>
  </si>
  <si>
    <t>T095 SMTS-SYTS 2 500KV</t>
  </si>
  <si>
    <t>TL-SMSYEX-SMSY095-0000059190</t>
  </si>
  <si>
    <t>TOWER T095 SMTS-SYTS 2 500KV</t>
  </si>
  <si>
    <t>T096 SMTS-SYTS 2 500KV</t>
  </si>
  <si>
    <t>TL-SMSYEX-SMSY096-0000059192</t>
  </si>
  <si>
    <t>TOWER T096 SMTS-SYTS 2 500KV</t>
  </si>
  <si>
    <t>T097 SMTS-SYTS 2 500KV</t>
  </si>
  <si>
    <t>TL-SMSYEX-SMSY097-0000059194</t>
  </si>
  <si>
    <t>TOWER T097 SMTS-SYTS 2 500KV</t>
  </si>
  <si>
    <t>T098 SMTS-SYTS 2 500KV</t>
  </si>
  <si>
    <t>TL-SMSYEX-SMSY098-0000059196</t>
  </si>
  <si>
    <t>TOWER T098 SMTS-SYTS 2 500KV</t>
  </si>
  <si>
    <t>T085 DPTS-GTS 2 220KV</t>
  </si>
  <si>
    <t>TL-KXGXEX-KXGX085-0000057474</t>
  </si>
  <si>
    <t>TOWER T085 DPTS-GTS 2 220KV</t>
  </si>
  <si>
    <t>T086 DPTS-GTS 2 220KV</t>
  </si>
  <si>
    <t>TL-KXGXEX-KXGX086-0000057476</t>
  </si>
  <si>
    <t>TOWER T086 DPTS-GTS 2 220KV</t>
  </si>
  <si>
    <t>T087 DPTS-GTS 2 220KV</t>
  </si>
  <si>
    <t>TL-KXGXEX-KXGX087-0000057478</t>
  </si>
  <si>
    <t>TOWER T087 DPTS-GTS 2 220KV</t>
  </si>
  <si>
    <t>T088 DPTS-GTS 2 220KV</t>
  </si>
  <si>
    <t>TL-KXGXEX-KXGX088-0000057480</t>
  </si>
  <si>
    <t>TOWER T088 DPTS-GTS 2 220KV</t>
  </si>
  <si>
    <t>T089 DPTS-GTS 2 220KV</t>
  </si>
  <si>
    <t>TL-KXGXEX-KXGX089-0000057482</t>
  </si>
  <si>
    <t>TOWER T089 DPTS-GTS 2 220KV</t>
  </si>
  <si>
    <t>T091 DPTS-GTS 2 220KV</t>
  </si>
  <si>
    <t>TL-KXGXEX-KXGX091-0000057486</t>
  </si>
  <si>
    <t>TOWER T091 DPTS-GTS 2 220KV</t>
  </si>
  <si>
    <t>T085 KTS -GTS 1 220KV</t>
  </si>
  <si>
    <t>TL-KXGXEX-KXGX085-0000057143</t>
  </si>
  <si>
    <t>TOWER T085 KTS -GTS  1 220KV</t>
  </si>
  <si>
    <t>T086 KTS -GTS 1 220KV</t>
  </si>
  <si>
    <t>TL-KXGXEX-KXGX086-0000057145</t>
  </si>
  <si>
    <t>TOWER T086 KTS -GTS  1 220KV</t>
  </si>
  <si>
    <t>T087 KTS -GTS 1 220KV</t>
  </si>
  <si>
    <t>TL-KXGXEX-KXGX087-0000057147</t>
  </si>
  <si>
    <t>TOWER T087 KTS -GTS  1 220KV</t>
  </si>
  <si>
    <t>T088 KTS -GTS 1 220KV</t>
  </si>
  <si>
    <t>TL-KXGXEX-KXGX088-0000057149</t>
  </si>
  <si>
    <t>TOWER T088 KTS -GTS  1 220KV</t>
  </si>
  <si>
    <t>T089 KTS -GTS 1 220KV</t>
  </si>
  <si>
    <t>TL-KXGXEX-KXGX089-0000057151</t>
  </si>
  <si>
    <t>TOWER T089 KTS -GTS  1 220KV</t>
  </si>
  <si>
    <t>T090 KTS -GTS 1 220KV</t>
  </si>
  <si>
    <t>TL-KXGXEX-KXGX090-0000057153</t>
  </si>
  <si>
    <t>TOWER T090 KTS -GTS  1 220KV</t>
  </si>
  <si>
    <t>T091 KTS -GTS 1 220KV</t>
  </si>
  <si>
    <t>TL-KXGXEX-KXGX091-0000057155</t>
  </si>
  <si>
    <t>TOWER T091 KTS -GTS  1 220KV</t>
  </si>
  <si>
    <t>T078 SYTS-MLTS 1 500KV</t>
  </si>
  <si>
    <t>TL-SYMLEX-SYML078-0000058325</t>
  </si>
  <si>
    <t>TOWER T078 SYTS-MLTS 1 500KV</t>
  </si>
  <si>
    <t>T079 SYTS-MLTS 1 500KV</t>
  </si>
  <si>
    <t>TL-SYMLEX-SYML079-0000058327</t>
  </si>
  <si>
    <t>TOWER T079 SYTS-MLTS 1 500KV</t>
  </si>
  <si>
    <t>T080 SYTS-MLTS 1 500KV</t>
  </si>
  <si>
    <t>TL-SYMLEX-SYML080-0000058329</t>
  </si>
  <si>
    <t>TOWER T080 SYTS-MLTS 1 500KV</t>
  </si>
  <si>
    <t>T081 SYTS-MLTS 1 500KV</t>
  </si>
  <si>
    <t>TL-SYMLEX-SYML081-0000058331</t>
  </si>
  <si>
    <t>TOWER T081 SYTS-MLTS 1 500KV</t>
  </si>
  <si>
    <t>T082 SYTS-MLTS 1 500KV</t>
  </si>
  <si>
    <t>TL-SYMLEX-SYML082-0000058333</t>
  </si>
  <si>
    <t>TOWER T082 SYTS-MLTS 1 500KV</t>
  </si>
  <si>
    <t>T083 SYTS-MLTS 1 500KV</t>
  </si>
  <si>
    <t>TL-SYMLEX-SYML083-0000058335</t>
  </si>
  <si>
    <t>TOWER T083 SYTS-MLTS 1 500KV</t>
  </si>
  <si>
    <t>T084 SYTS-MLTS 1 500KV</t>
  </si>
  <si>
    <t>TL-SYMLEX-SYML084-0000058337</t>
  </si>
  <si>
    <t>TOWER T084 SYTS-MLTS 1 500KV</t>
  </si>
  <si>
    <t>T085 SYTS-MLTS 1 500KV</t>
  </si>
  <si>
    <t>TL-SYMLEX-SYML085-0000058339</t>
  </si>
  <si>
    <t>TOWER T085 SYTS-MLTS 1 500KV</t>
  </si>
  <si>
    <t>T086 SYTS-MLTS 1 500KV</t>
  </si>
  <si>
    <t>TL-SYMLEX-SYML086-0000058341</t>
  </si>
  <si>
    <t>TOWER T086 SYTS-MLTS 1 500KV</t>
  </si>
  <si>
    <t>T087 SYTS-MLTS 1 500KV</t>
  </si>
  <si>
    <t>TL-SYMLEX-SYML087-0000058343</t>
  </si>
  <si>
    <t>TOWER T087 SYTS-MLTS 1 500KV</t>
  </si>
  <si>
    <t>T078 SYTS-MLTS 2 500KV</t>
  </si>
  <si>
    <t>TL-SYMLEX-SYML078-0000058638</t>
  </si>
  <si>
    <t>TOWER T078 SYTS-MLTS 2 500KV</t>
  </si>
  <si>
    <t>T079 SYTS-MLTS 2 500KV</t>
  </si>
  <si>
    <t>TL-SYMLEX-SYML079-0000058640</t>
  </si>
  <si>
    <t>TOWER T079 SYTS-MLTS 2 500KV</t>
  </si>
  <si>
    <t>T080 SYTS-MLTS 2 500KV</t>
  </si>
  <si>
    <t>TL-SYMLEX-SYML080-0000058642</t>
  </si>
  <si>
    <t>TOWER T080 SYTS-MLTS 2 500KV</t>
  </si>
  <si>
    <t>T081 SYTS-MLTS 2 500KV</t>
  </si>
  <si>
    <t>TL-SYMLEX-SYML081-0000058644</t>
  </si>
  <si>
    <t>TOWER T081 SYTS-MLTS 2 500KV</t>
  </si>
  <si>
    <t>T082 SYTS-MLTS 2 500KV</t>
  </si>
  <si>
    <t>TL-SYMLEX-SYML082-0000058646</t>
  </si>
  <si>
    <t>TOWER T082 SYTS-MLTS 2 500KV</t>
  </si>
  <si>
    <t>T083 SYTS-MLTS 2 500KV</t>
  </si>
  <si>
    <t>TL-SYMLEX-SYML083-0000058648</t>
  </si>
  <si>
    <t>TOWER T083 SYTS-MLTS 2 500KV</t>
  </si>
  <si>
    <t>T084 SYTS-MLTS 2 500KV</t>
  </si>
  <si>
    <t>TL-SYMLEX-SYML084-0000058650</t>
  </si>
  <si>
    <t>TOWER T084 SYTS-MLTS 2 500KV</t>
  </si>
  <si>
    <t>T085 SYTS-MLTS 2 500KV</t>
  </si>
  <si>
    <t>TL-SYMLEX-SYML085-0000058652</t>
  </si>
  <si>
    <t>TOWER T085 SYTS-MLTS 2 500KV</t>
  </si>
  <si>
    <t>T086 SYTS-MLTS 2 500KV</t>
  </si>
  <si>
    <t>TL-SYMLEX-SYML086-0000058654</t>
  </si>
  <si>
    <t>TOWER T086 SYTS-MLTS 2 500KV</t>
  </si>
  <si>
    <t>T087 SYTS-MLTS 2 500KV</t>
  </si>
  <si>
    <t>TL-SYMLEX-SYML087-0000058656</t>
  </si>
  <si>
    <t>TOWER T087 SYTS-MLTS 2 500KV</t>
  </si>
  <si>
    <t>T424 MLTS-TRTS 1 500KV</t>
  </si>
  <si>
    <t>TL-MLHYEX-MLHY424-0000056491</t>
  </si>
  <si>
    <t>TOWER T424 MLTS-TRTS 1 500KV</t>
  </si>
  <si>
    <t>T425 MLTS-TRTS 1 500KV</t>
  </si>
  <si>
    <t>TL-MLHYEX-MLHY425-0000056492</t>
  </si>
  <si>
    <t>TOWER T425 MLTS-TRTS 1 500KV</t>
  </si>
  <si>
    <t>T280 HOTS-RCTS  220KV</t>
  </si>
  <si>
    <t>TL-HORCEX-HORC280-0000065462</t>
  </si>
  <si>
    <t>TOWER T280 HOTS-RCTS   220KV</t>
  </si>
  <si>
    <t>T281 HOTS-RCTS  220KV</t>
  </si>
  <si>
    <t>TL-HORCEX-HORC281-0000065464</t>
  </si>
  <si>
    <t>TOWER T281 HOTS-RCTS   220KV</t>
  </si>
  <si>
    <t>T282 HOTS-RCTS  220KV</t>
  </si>
  <si>
    <t>TL-HORCEX-HORC282-0000065466</t>
  </si>
  <si>
    <t>TOWER T282 HOTS-RCTS   220KV</t>
  </si>
  <si>
    <t>T283 HOTS-RCTS  220KV</t>
  </si>
  <si>
    <t>TL-HORCEX-HORC283-0000065468</t>
  </si>
  <si>
    <t>TOWER T283 HOTS-RCTS   220KV</t>
  </si>
  <si>
    <t>T284 HOTS-RCTS  220KV</t>
  </si>
  <si>
    <t>TL-HORCEX-HORC284-0000065470</t>
  </si>
  <si>
    <t>TOWER T284 HOTS-RCTS   220KV</t>
  </si>
  <si>
    <t>T285 HOTS-RCTS  220KV</t>
  </si>
  <si>
    <t>TL-HORCEX-HORC285-0000065472</t>
  </si>
  <si>
    <t>TOWER T285 HOTS-RCTS   220KV</t>
  </si>
  <si>
    <t>T286 HOTS-RCTS  220KV</t>
  </si>
  <si>
    <t>TL-HORCEX-HORC286-0000065474</t>
  </si>
  <si>
    <t>TOWER T286 HOTS-RCTS   220KV</t>
  </si>
  <si>
    <t>T287 HOTS-RCTS  220KV</t>
  </si>
  <si>
    <t>TL-HORCEX-HORC287-0000065476</t>
  </si>
  <si>
    <t>TOWER T287 HOTS-RCTS   220KV</t>
  </si>
  <si>
    <t>T288 HOTS-RCTS  220KV</t>
  </si>
  <si>
    <t>TL-HORCEX-HORC288-0000065478</t>
  </si>
  <si>
    <t>TOWER T288 HOTS-RCTS   220KV</t>
  </si>
  <si>
    <t>T289 HOTS-RCTS  220KV</t>
  </si>
  <si>
    <t>TL-HORCEX-HORC289-0000065480</t>
  </si>
  <si>
    <t>TOWER T289 HOTS-RCTS   220KV</t>
  </si>
  <si>
    <t>T290 HOTS-RCTS  220KV</t>
  </si>
  <si>
    <t>TL-HORCEX-HORC290-0000065481</t>
  </si>
  <si>
    <t>TOWER T290 HOTS-RCTS   220KV</t>
  </si>
  <si>
    <t>T291 HOTS-RCTS  220KV</t>
  </si>
  <si>
    <t>TL-HORCEX-HORC291-0000065483</t>
  </si>
  <si>
    <t>TOWER T291 HOTS-RCTS   220KV</t>
  </si>
  <si>
    <t>T521 TRTS-HYTS 1 500KV</t>
  </si>
  <si>
    <t>TL-MLHYEX-MLHY521-0000056650</t>
  </si>
  <si>
    <t>TOWER T521 TRTS-HYTS 1 500KV</t>
  </si>
  <si>
    <t>T576 HYTS-APD 1 500KV</t>
  </si>
  <si>
    <t>TL-HYAPEX-HYAP576-0000056759</t>
  </si>
  <si>
    <t>TOWER T576 HYTS-APD  1 500KV</t>
  </si>
  <si>
    <t>T577 HYTS-APD 1 500KV</t>
  </si>
  <si>
    <t>TL-HYAPEX-HYAP577-0000056761</t>
  </si>
  <si>
    <t>TOWER T577 HYTS-APD  1 500KV</t>
  </si>
  <si>
    <t>T578 HYTS-APD 1 500KV</t>
  </si>
  <si>
    <t>TL-HYAPEX-HYAP578-0000056763</t>
  </si>
  <si>
    <t>TOWER T578 HYTS-APD  1 500KV</t>
  </si>
  <si>
    <t>T579 HYTS-APD 1 500KV</t>
  </si>
  <si>
    <t>TL-HYAPEX-HYAP579-0000056765</t>
  </si>
  <si>
    <t>TOWER T579 HYTS-APD  1 500KV</t>
  </si>
  <si>
    <t>T580 HYTS-APD 1 500KV</t>
  </si>
  <si>
    <t>TL-HYAPEX-HYAP580-0000056767</t>
  </si>
  <si>
    <t>TOWER T580 HYTS-APD  1 500KV</t>
  </si>
  <si>
    <t>T581 HYTS-APD 1 500KV</t>
  </si>
  <si>
    <t>TL-HYAPEX-HYAP581-0000056769</t>
  </si>
  <si>
    <t>TOWER T581 HYTS-APD  1 500KV</t>
  </si>
  <si>
    <t>T333ABATS-WBTS  220KV</t>
  </si>
  <si>
    <t>T333A</t>
  </si>
  <si>
    <t>TL-BAHOEX-BAHO333-0000367417</t>
  </si>
  <si>
    <t>TOWER T333ABATS-WBTS   220KV</t>
  </si>
  <si>
    <t>T334 BATS-WBTS  220KV</t>
  </si>
  <si>
    <t>TL-BAHOEX-BAHO334-0000074751</t>
  </si>
  <si>
    <t>TOWER T334 BATS-WBTS   220KV</t>
  </si>
  <si>
    <t>T335 BATS-WBTS  220KV</t>
  </si>
  <si>
    <t>TL-BAHOEX-BAHO335-0000074752</t>
  </si>
  <si>
    <t>TOWER T335 BATS-WBTS   220KV</t>
  </si>
  <si>
    <t>T336 BATS-WBTS  220KV</t>
  </si>
  <si>
    <t>TL-BAHOEX-BAHO336-0000074753</t>
  </si>
  <si>
    <t>TOWER T336 BATS-WBTS   220KV</t>
  </si>
  <si>
    <t>T333 WBTS-HOTS  220KV</t>
  </si>
  <si>
    <t>TL-BAHOEX-BAHO333-0000074750</t>
  </si>
  <si>
    <t>TOWER T333 WBTS-HOTS   220KV</t>
  </si>
  <si>
    <t>T013 MSS -DDTS 1 330KV VIC</t>
  </si>
  <si>
    <t>TL-MSDDEV-MSDD013-0000081962</t>
  </si>
  <si>
    <t>TOWER T013 MSS -DDTS 1 330KV  VIC</t>
  </si>
  <si>
    <t>T013 MSS -DDTS 2 330KV VIC</t>
  </si>
  <si>
    <t>TL-MSDDEV-MSDD013-0000082215</t>
  </si>
  <si>
    <t>TOWER T013 MSS -DDTS 2 330KV  VIC</t>
  </si>
  <si>
    <t>T030 MSS -DDTS 1 330KV VIC</t>
  </si>
  <si>
    <t>TL-MSDDEV-MSDD030-0000081979</t>
  </si>
  <si>
    <t>TOWER T030 MSS -DDTS 1 330KV  VIC</t>
  </si>
  <si>
    <t>T030 MSS -DDTS 2 330KV VIC</t>
  </si>
  <si>
    <t>TL-MSDDEV-MSDD030-0000082232</t>
  </si>
  <si>
    <t>TOWER T030 MSS -DDTS 2 330KV  VIC</t>
  </si>
  <si>
    <t>TX01 MSS -DDTS 1 330KV NSW</t>
  </si>
  <si>
    <t xml:space="preserve">TX01 </t>
  </si>
  <si>
    <t>MSS -DDTS 1 330KV NSW</t>
  </si>
  <si>
    <t>TL-MSDDEN-MSDD001-0000082173</t>
  </si>
  <si>
    <t>TOWER TX01 MSS -DDTS 1 330KV NSW</t>
  </si>
  <si>
    <t>TX02 MSS -DDTS 1 330KV NSW</t>
  </si>
  <si>
    <t xml:space="preserve">TX02 </t>
  </si>
  <si>
    <t>TL-MSDDEN-MSDD002-0000082174</t>
  </si>
  <si>
    <t>TOWER TX02 MSS -DDTS 1 330KV NSW</t>
  </si>
  <si>
    <t>TX03 MSS -DDTS 1 330KV NSW</t>
  </si>
  <si>
    <t xml:space="preserve">TX03 </t>
  </si>
  <si>
    <t>TL-MSDDEN-MSDD003-0000082175</t>
  </si>
  <si>
    <t>TOWER TX03 MSS -DDTS 1 330KV NSW</t>
  </si>
  <si>
    <t>TX04 MSS -DDTS 1 330KV NSW</t>
  </si>
  <si>
    <t xml:space="preserve">TX04 </t>
  </si>
  <si>
    <t>TL-MSDDEN-MSDD004-0000082176</t>
  </si>
  <si>
    <t>TOWER TX04 MSS -DDTS 1 330KV NSW</t>
  </si>
  <si>
    <t>TX05 MSS -DDTS 1 330KV NSW</t>
  </si>
  <si>
    <t xml:space="preserve">TX05 </t>
  </si>
  <si>
    <t>TL-MSDDEN-MSDD005-0000082177</t>
  </si>
  <si>
    <t>TOWER TX05 MSS -DDTS 1 330KV NSW</t>
  </si>
  <si>
    <t>TX06 MSS -DDTS 1 330KV NSW</t>
  </si>
  <si>
    <t xml:space="preserve">TX06 </t>
  </si>
  <si>
    <t>TL-MSDDEN-MSDD006-0000082178</t>
  </si>
  <si>
    <t>TOWER TX06 MSS -DDTS 1 330KV NSW</t>
  </si>
  <si>
    <t>TX07 MSS -DDTS 1 330KV NSW</t>
  </si>
  <si>
    <t xml:space="preserve">TX07 </t>
  </si>
  <si>
    <t>TL-MSDDEN-MSDD007-0000082179</t>
  </si>
  <si>
    <t>TOWER TX07 MSS -DDTS 1 330KV NSW</t>
  </si>
  <si>
    <t>TX08 MSS -DDTS 1 330KV NSW</t>
  </si>
  <si>
    <t xml:space="preserve">TX08 </t>
  </si>
  <si>
    <t>TL-MSDDEN-MSDD008-0000082180</t>
  </si>
  <si>
    <t>TOWER TX08 MSS -DDTS 1 330KV NSW</t>
  </si>
  <si>
    <t>TX09 MSS -DDTS 1 330KV NSW</t>
  </si>
  <si>
    <t xml:space="preserve">TX09 </t>
  </si>
  <si>
    <t>TL-MSDDEN-MSDD009-0000082181</t>
  </si>
  <si>
    <t>TOWER TX09 MSS -DDTS 1 330KV NSW</t>
  </si>
  <si>
    <t>TX10 MSS -DDTS 1 330KV NSW</t>
  </si>
  <si>
    <t xml:space="preserve">TX10 </t>
  </si>
  <si>
    <t>TL-MSDDEN-MSDD010-0000082182</t>
  </si>
  <si>
    <t>TOWER TX10 MSS -DDTS 1 330KV NSW</t>
  </si>
  <si>
    <t>TX11 MSS -DDTS 1 330KV NSW</t>
  </si>
  <si>
    <t xml:space="preserve">TX11 </t>
  </si>
  <si>
    <t>TL-MSDDEN-MSDD011-0000082183</t>
  </si>
  <si>
    <t>TOWER TX11 MSS -DDTS 1 330KV NSW</t>
  </si>
  <si>
    <t>TX12 MSS -DDTS 1 330KV NSW</t>
  </si>
  <si>
    <t xml:space="preserve">TX12 </t>
  </si>
  <si>
    <t>TL-MSDDEN-MSDD012-0000082184</t>
  </si>
  <si>
    <t>TOWER TX12 MSS -DDTS 1 330KV NSW</t>
  </si>
  <si>
    <t>TX13 MSS -DDTS 1 330KV NSW</t>
  </si>
  <si>
    <t xml:space="preserve">TX13 </t>
  </si>
  <si>
    <t>TL-MSDDEN-MSDD013-0000082185</t>
  </si>
  <si>
    <t>TOWER TX13 MSS -DDTS 1 330KV NSW</t>
  </si>
  <si>
    <t>TX14 MSS -DDTS 1 330KV NSW</t>
  </si>
  <si>
    <t xml:space="preserve">TX14 </t>
  </si>
  <si>
    <t>TL-MSDDEN-MSDD014-0000082186</t>
  </si>
  <si>
    <t>TOWER TX14 MSS -DDTS 1 330KV NSW</t>
  </si>
  <si>
    <t>TX15 MSS -DDTS 1 330KV NSW</t>
  </si>
  <si>
    <t xml:space="preserve">TX15 </t>
  </si>
  <si>
    <t>TL-MSDDEN-MSDD015-0000082187</t>
  </si>
  <si>
    <t>TOWER TX15 MSS -DDTS 1 330KV NSW</t>
  </si>
  <si>
    <t>TX16 MSS -DDTS 1 330KV NSW</t>
  </si>
  <si>
    <t xml:space="preserve">TX16 </t>
  </si>
  <si>
    <t>TL-MSDDEN-MSDD016-0000082188</t>
  </si>
  <si>
    <t>TOWER TX16 MSS -DDTS 1 330KV NSW</t>
  </si>
  <si>
    <t>TX17 MSS -DDTS 1 330KV NSW</t>
  </si>
  <si>
    <t xml:space="preserve">TX17 </t>
  </si>
  <si>
    <t>TL-MSDDEN-MSDD017-0000082189</t>
  </si>
  <si>
    <t>TOWER TX17 MSS -DDTS 1 330KV NSW</t>
  </si>
  <si>
    <t>TX18 MSS -DDTS 1 330KV NSW</t>
  </si>
  <si>
    <t xml:space="preserve">TX18 </t>
  </si>
  <si>
    <t>TL-MSDDEN-MSDD018-0000082190</t>
  </si>
  <si>
    <t>TOWER TX18 MSS -DDTS 1 330KV NSW</t>
  </si>
  <si>
    <t>TX19 MSS -DDTS 1 330KV NSW</t>
  </si>
  <si>
    <t xml:space="preserve">TX19 </t>
  </si>
  <si>
    <t>TL-MSDDEN-MSDD019-0000082191</t>
  </si>
  <si>
    <t>TOWER TX19 MSS -DDTS 1 330KV NSW</t>
  </si>
  <si>
    <t>TX20 MSS -DDTS 1 330KV NSW</t>
  </si>
  <si>
    <t xml:space="preserve">TX20 </t>
  </si>
  <si>
    <t>TL-MSDDEN-MSDD020-0000082192</t>
  </si>
  <si>
    <t>TOWER TX20 MSS -DDTS 1 330KV NSW</t>
  </si>
  <si>
    <t>TX21 MSS -DDTS 1 330KV NSW</t>
  </si>
  <si>
    <t xml:space="preserve">TX21 </t>
  </si>
  <si>
    <t>TL-MSDDEN-MSDD021-0000082193</t>
  </si>
  <si>
    <t>TOWER TX21 MSS -DDTS 1 330KV NSW</t>
  </si>
  <si>
    <t>TX22 MSS -DDTS 1 330KV NSW</t>
  </si>
  <si>
    <t xml:space="preserve">TX22 </t>
  </si>
  <si>
    <t>TL-MSDDEN-MSDD022-0000082194</t>
  </si>
  <si>
    <t>TOWER TX22 MSS -DDTS 1 330KV NSW</t>
  </si>
  <si>
    <t>TX23 MSS -DDTS 1 330KV NSW</t>
  </si>
  <si>
    <t xml:space="preserve">TX23 </t>
  </si>
  <si>
    <t>TL-MSDDEN-MSDD023-0000082195</t>
  </si>
  <si>
    <t>TOWER TX23 MSS -DDTS 1 330KV NSW</t>
  </si>
  <si>
    <t>TX24 MSS -DDTS 1 330KV NSW</t>
  </si>
  <si>
    <t xml:space="preserve">TX24 </t>
  </si>
  <si>
    <t>TL-MSDDEN-MSDD024-0000082196</t>
  </si>
  <si>
    <t>TOWER TX24 MSS -DDTS 1 330KV NSW</t>
  </si>
  <si>
    <t>TX25 MSS -DDTS 1 330KV NSW</t>
  </si>
  <si>
    <t xml:space="preserve">TX25 </t>
  </si>
  <si>
    <t>TL-MSDDEN-MSDD025-0000082197</t>
  </si>
  <si>
    <t>TOWER TX25 MSS -DDTS 1 330KV NSW</t>
  </si>
  <si>
    <t>TX26 MSS -DDTS 1 330KV NSW</t>
  </si>
  <si>
    <t xml:space="preserve">TX26 </t>
  </si>
  <si>
    <t>TL-MSDDEN-MSDD026-0000082198</t>
  </si>
  <si>
    <t>TOWER TX26 MSS -DDTS 1 330KV NSW</t>
  </si>
  <si>
    <t>TX27 MSS -DDTS 1 330KV NSW</t>
  </si>
  <si>
    <t xml:space="preserve">TX27 </t>
  </si>
  <si>
    <t>TL-MSDDEN-MSDD027-0000082199</t>
  </si>
  <si>
    <t>TOWER TX27 MSS -DDTS 1 330KV NSW</t>
  </si>
  <si>
    <t>TX28 MSS -DDTS 1 330KV NSW</t>
  </si>
  <si>
    <t xml:space="preserve">TX28 </t>
  </si>
  <si>
    <t>TL-MSDDEN-MSDD028-0000082200</t>
  </si>
  <si>
    <t>TOWER TX28 MSS -DDTS 1 330KV NSW</t>
  </si>
  <si>
    <t>TX29 MSS -DDTS 1 330KV NSW</t>
  </si>
  <si>
    <t xml:space="preserve">TX29 </t>
  </si>
  <si>
    <t>TL-MSDDEN-MSDD029-0000082201</t>
  </si>
  <si>
    <t>TOWER TX29 MSS -DDTS 1 330KV NSW</t>
  </si>
  <si>
    <t>TX01 MSS -DDTS 2 330KV NSW</t>
  </si>
  <si>
    <t>MSS -DDTS 2 330KV NSW</t>
  </si>
  <si>
    <t>TL-MSDDEN-MSDD001-0000082426</t>
  </si>
  <si>
    <t>TOWER TX01 MSS -DDTS 2 330KV NSW</t>
  </si>
  <si>
    <t>TX02 MSS -DDTS 2 330KV NSW</t>
  </si>
  <si>
    <t>TL-MSDDEN-MSDD002-0000082427</t>
  </si>
  <si>
    <t>TOWER TX02 MSS -DDTS 2 330KV NSW</t>
  </si>
  <si>
    <t>TX03 MSS -DDTS 2 330KV NSW</t>
  </si>
  <si>
    <t>TL-MSDDEN-MSDD003-0000082428</t>
  </si>
  <si>
    <t>TOWER TX03 MSS -DDTS 2 330KV NSW</t>
  </si>
  <si>
    <t>TX04 MSS -DDTS 2 330KV NSW</t>
  </si>
  <si>
    <t>TL-MSDDEN-MSDD004-0000082429</t>
  </si>
  <si>
    <t>TOWER TX04 MSS -DDTS 2 330KV NSW</t>
  </si>
  <si>
    <t>TX05 MSS -DDTS 2 330KV NSW</t>
  </si>
  <si>
    <t>TL-MSDDEN-MSDD005-0000082430</t>
  </si>
  <si>
    <t>TOWER TX05 MSS -DDTS 2 330KV NSW</t>
  </si>
  <si>
    <t>TX06 MSS -DDTS 2 330KV NSW</t>
  </si>
  <si>
    <t>TL-MSDDEN-MSDD006-0000082431</t>
  </si>
  <si>
    <t>TOWER TX06 MSS -DDTS 2 330KV NSW</t>
  </si>
  <si>
    <t>TX07 MSS -DDTS 2 330KV NSW</t>
  </si>
  <si>
    <t>TL-MSDDEN-MSDD007-0000082432</t>
  </si>
  <si>
    <t>TOWER TX07 MSS -DDTS 2 330KV NSW</t>
  </si>
  <si>
    <t>TX08 MSS -DDTS 2 330KV NSW</t>
  </si>
  <si>
    <t>TL-MSDDEN-MSDD008-0000082433</t>
  </si>
  <si>
    <t>TOWER TX08 MSS -DDTS 2 330KV NSW</t>
  </si>
  <si>
    <t>TX09 MSS -DDTS 2 330KV NSW</t>
  </si>
  <si>
    <t>TL-MSDDEN-MSDD009-0000082434</t>
  </si>
  <si>
    <t>TOWER TX09 MSS -DDTS 2 330KV NSW</t>
  </si>
  <si>
    <t>TX10 MSS -DDTS 2 330KV NSW</t>
  </si>
  <si>
    <t>TL-MSDDEN-MSDD010-0000082435</t>
  </si>
  <si>
    <t>TOWER TX10 MSS -DDTS 2 330KV NSW</t>
  </si>
  <si>
    <t>TX11 MSS -DDTS 2 330KV NSW</t>
  </si>
  <si>
    <t>TL-MSDDEN-MSDD011-0000082436</t>
  </si>
  <si>
    <t>TOWER TX11 MSS -DDTS 2 330KV NSW</t>
  </si>
  <si>
    <t>TX12 MSS -DDTS 2 330KV NSW</t>
  </si>
  <si>
    <t>TL-MSDDEN-MSDD012-0000082437</t>
  </si>
  <si>
    <t>TOWER TX12 MSS -DDTS 2 330KV NSW</t>
  </si>
  <si>
    <t>TX13 MSS -DDTS 2 330KV NSW</t>
  </si>
  <si>
    <t>TL-MSDDEN-MSDD013-0000082438</t>
  </si>
  <si>
    <t>TOWER TX13 MSS -DDTS 2 330KV NSW</t>
  </si>
  <si>
    <t>TX14 MSS -DDTS 2 330KV NSW</t>
  </si>
  <si>
    <t>TL-MSDDEN-MSDD014-0000082439</t>
  </si>
  <si>
    <t>TOWER TX14 MSS -DDTS 2 330KV NSW</t>
  </si>
  <si>
    <t>TX15 MSS -DDTS 2 330KV NSW</t>
  </si>
  <si>
    <t>TL-MSDDEN-MSDD015-0000082440</t>
  </si>
  <si>
    <t>TOWER TX15 MSS -DDTS 2 330KV NSW</t>
  </si>
  <si>
    <t>TX16 MSS -DDTS 2 330KV NSW</t>
  </si>
  <si>
    <t>TL-MSDDEN-MSDD016-0000082441</t>
  </si>
  <si>
    <t>TOWER TX16 MSS -DDTS 2 330KV NSW</t>
  </si>
  <si>
    <t>TX17 MSS -DDTS 2 330KV NSW</t>
  </si>
  <si>
    <t>TL-MSDDEN-MSDD017-0000082442</t>
  </si>
  <si>
    <t>TOWER TX17 MSS -DDTS 2 330KV NSW</t>
  </si>
  <si>
    <t>TX18 MSS -DDTS 2 330KV NSW</t>
  </si>
  <si>
    <t>TL-MSDDEN-MSDD018-0000082443</t>
  </si>
  <si>
    <t>TOWER TX18 MSS -DDTS 2 330KV NSW</t>
  </si>
  <si>
    <t>TX19 MSS -DDTS 2 330KV NSW</t>
  </si>
  <si>
    <t>TL-MSDDEN-MSDD019-0000082444</t>
  </si>
  <si>
    <t>TOWER TX19 MSS -DDTS 2 330KV NSW</t>
  </si>
  <si>
    <t>TX20 MSS -DDTS 2 330KV NSW</t>
  </si>
  <si>
    <t>TL-MSDDEN-MSDD020-0000082445</t>
  </si>
  <si>
    <t>TOWER TX20 MSS -DDTS 2 330KV NSW</t>
  </si>
  <si>
    <t>TX21 MSS -DDTS 2 330KV NSW</t>
  </si>
  <si>
    <t>TL-MSDDEN-MSDD021-0000082446</t>
  </si>
  <si>
    <t>TOWER TX21 MSS -DDTS 2 330KV NSW</t>
  </si>
  <si>
    <t>TX22 MSS -DDTS 2 330KV NSW</t>
  </si>
  <si>
    <t>TL-MSDDEN-MSDD022-0000082447</t>
  </si>
  <si>
    <t>TOWER TX22 MSS -DDTS 2 330KV NSW</t>
  </si>
  <si>
    <t>TX23 MSS -DDTS 2 330KV NSW</t>
  </si>
  <si>
    <t>TL-MSDDEN-MSDD023-0000082448</t>
  </si>
  <si>
    <t>TOWER TX23 MSS -DDTS 2 330KV NSW</t>
  </si>
  <si>
    <t>TX24 MSS -DDTS 2 330KV NSW</t>
  </si>
  <si>
    <t>TL-MSDDEN-MSDD024-0000082449</t>
  </si>
  <si>
    <t>TOWER TX24 MSS -DDTS 2 330KV NSW</t>
  </si>
  <si>
    <t>TX25 MSS -DDTS 2 330KV NSW</t>
  </si>
  <si>
    <t>TL-MSDDEN-MSDD025-0000082450</t>
  </si>
  <si>
    <t>TOWER TX25 MSS -DDTS 2 330KV NSW</t>
  </si>
  <si>
    <t>TX26 MSS -DDTS 2 330KV NSW</t>
  </si>
  <si>
    <t>TL-MSDDEN-MSDD026-0000082451</t>
  </si>
  <si>
    <t>TOWER TX26 MSS -DDTS 2 330KV NSW</t>
  </si>
  <si>
    <t>TX27 MSS -DDTS 2 330KV NSW</t>
  </si>
  <si>
    <t>TL-MSDDEN-MSDD027-0000082452</t>
  </si>
  <si>
    <t>TOWER TX27 MSS -DDTS 2 330KV NSW</t>
  </si>
  <si>
    <t>TX28 MSS -DDTS 2 330KV NSW</t>
  </si>
  <si>
    <t>TL-MSDDEN-MSDD028-0000082453</t>
  </si>
  <si>
    <t>TOWER TX28 MSS -DDTS 2 330KV NSW</t>
  </si>
  <si>
    <t>TX29 MSS -DDTS 2 330KV NSW</t>
  </si>
  <si>
    <t>TL-MSDDEN-MSDD029-0000082454</t>
  </si>
  <si>
    <t>TOWER TX29 MSS -DDTS 2 330KV NSW</t>
  </si>
  <si>
    <t>TX30 MSS -DDTS 2 330KV NSW</t>
  </si>
  <si>
    <t xml:space="preserve">TX30 </t>
  </si>
  <si>
    <t>TL-MSDDEN-MSDD030-0000082455</t>
  </si>
  <si>
    <t>TOWER TX30 MSS -DDTS 2 330KV NSW</t>
  </si>
  <si>
    <t>T001 MSS -DDTS 1 330KV VIC</t>
  </si>
  <si>
    <t>TL-MSDDEV-MSDD001-0000081950</t>
  </si>
  <si>
    <t>TOWER T001 MSS -DDTS 1 330KV  VIC</t>
  </si>
  <si>
    <t>T001 MSS -DDTS 2 330KV VIC</t>
  </si>
  <si>
    <t>TL-MSDDEV-MSDD001-0000082203</t>
  </si>
  <si>
    <t>TOWER T001 MSS -DDTS 2 330KV  VIC</t>
  </si>
  <si>
    <t>T029 MSS -DDTS 2 330KV VIC</t>
  </si>
  <si>
    <t>TL-MSDDEV-MSDD029-0000082231</t>
  </si>
  <si>
    <t>TOWER T029 MSS -DDTS 2 330KV  VIC</t>
  </si>
  <si>
    <t>T008 MSS -DDTS 2 330KV VIC</t>
  </si>
  <si>
    <t>TL-MSDDEV-MSDD008-0000082210</t>
  </si>
  <si>
    <t>TOWER T008 MSS -DDTS 2 330KV  VIC</t>
  </si>
  <si>
    <t>T522 TRTS-HYTS 1 500KV</t>
  </si>
  <si>
    <t>TL-MLHYEX-MLHY522-0000056652</t>
  </si>
  <si>
    <t>TOWER T522 TRTS-HYTS 1 500KV</t>
  </si>
  <si>
    <t>T523 TRTS-HYTS 1 500KV</t>
  </si>
  <si>
    <t>TL-MLHYEX-MLHY523-0000056654</t>
  </si>
  <si>
    <t>TOWER T523 TRTS-HYTS 1 500KV</t>
  </si>
  <si>
    <t>T524 TRTS-HYTS 1 500KV</t>
  </si>
  <si>
    <t>TL-MLHYEX-MLHY524-0000056656</t>
  </si>
  <si>
    <t>TOWER T524 TRTS-HYTS 1 500KV</t>
  </si>
  <si>
    <t>T525 TRTS-HYTS 1 500KV</t>
  </si>
  <si>
    <t>TL-MLHYEX-MLHY525-0000056658</t>
  </si>
  <si>
    <t>TOWER T525 TRTS-HYTS 1 500KV</t>
  </si>
  <si>
    <t>T012 MSS -DDTS 1 330KV VIC</t>
  </si>
  <si>
    <t>TL-MSDDEV-MSDD012-0000081961</t>
  </si>
  <si>
    <t>TOWER T012 MSS -DDTS 1 330KV  VIC</t>
  </si>
  <si>
    <t>T012 MSS -DDTS 2 330KV VIC</t>
  </si>
  <si>
    <t>TL-MSDDEV-MSDD012-0000082214</t>
  </si>
  <si>
    <t>TOWER T012 MSS -DDTS 2 330KV  VIC</t>
  </si>
  <si>
    <t>T006 MSS -DDTS 1 330KV VIC</t>
  </si>
  <si>
    <t>TL-MSDDEV-MSDD006-0000081955</t>
  </si>
  <si>
    <t>TOWER T006 MSS -DDTS 1 330KV  VIC</t>
  </si>
  <si>
    <t>T007 MSS -DDTS 1 330KV VIC</t>
  </si>
  <si>
    <t>TL-MSDDEV-MSDD007-0000081956</t>
  </si>
  <si>
    <t>TOWER T007 MSS -DDTS 1 330KV  VIC</t>
  </si>
  <si>
    <t>T008 MSS -DDTS 1 330KV VIC</t>
  </si>
  <si>
    <t>TL-MSDDEV-MSDD008-0000081957</t>
  </si>
  <si>
    <t>TOWER T008 MSS -DDTS 1 330KV  VIC</t>
  </si>
  <si>
    <t>T006 MSS -DDTS 2 330KV VIC</t>
  </si>
  <si>
    <t>TL-MSDDEV-MSDD006-0000082208</t>
  </si>
  <si>
    <t>TOWER T006 MSS -DDTS 2 330KV  VIC</t>
  </si>
  <si>
    <t>T007 MSS -DDTS 2 330KV VIC</t>
  </si>
  <si>
    <t>TL-MSDDEV-MSDD007-0000082209</t>
  </si>
  <si>
    <t>TOWER T007 MSS -DDTS 2 330KV  VIC</t>
  </si>
  <si>
    <t>T361 HOTS-RCTS  220KV</t>
  </si>
  <si>
    <t>TL-HORCEX-HORC361-0000065623</t>
  </si>
  <si>
    <t>TOWER T361 HOTS-RCTS   220KV</t>
  </si>
  <si>
    <t>T362 HOTS-RCTS  220KV</t>
  </si>
  <si>
    <t>TL-HORCEX-HORC362-0000065625</t>
  </si>
  <si>
    <t>TOWER T362 HOTS-RCTS   220KV</t>
  </si>
  <si>
    <t>T363 HOTS-RCTS  220KV</t>
  </si>
  <si>
    <t>TL-HORCEX-HORC363-0000065627</t>
  </si>
  <si>
    <t>TOWER T363 HOTS-RCTS   220KV</t>
  </si>
  <si>
    <t>T364 HOTS-RCTS  220KV</t>
  </si>
  <si>
    <t>TL-HORCEX-HORC364-0000065629</t>
  </si>
  <si>
    <t>TOWER T364 HOTS-RCTS   220KV</t>
  </si>
  <si>
    <t>T365 HOTS-RCTS  220KV</t>
  </si>
  <si>
    <t>TL-HORCEX-HORC365-0000065631</t>
  </si>
  <si>
    <t>TOWER T365 HOTS-RCTS   220KV</t>
  </si>
  <si>
    <t>T004 MSS -DDTS 1 330KV VIC</t>
  </si>
  <si>
    <t>TL-MSDDEV-MSDD004-0000081953</t>
  </si>
  <si>
    <t>TOWER T004 MSS -DDTS 1 330KV  VIC</t>
  </si>
  <si>
    <t>T005 MSS -DDTS 1 330KV VIC</t>
  </si>
  <si>
    <t>TL-MSDDEV-MSDD005-0000081954</t>
  </si>
  <si>
    <t>TOWER T005 MSS -DDTS 1 330KV  VIC</t>
  </si>
  <si>
    <t>T004 MSS -DDTS 2 330KV VIC</t>
  </si>
  <si>
    <t>TL-MSDDEV-MSDD004-0000082206</t>
  </si>
  <si>
    <t>TOWER T004 MSS -DDTS 2 330KV  VIC</t>
  </si>
  <si>
    <t>T005 MSS -DDTS 2 330KV VIC</t>
  </si>
  <si>
    <t>TL-MSDDEV-MSDD005-0000082207</t>
  </si>
  <si>
    <t>TOWER T005 MSS -DDTS 2 330KV  VIC</t>
  </si>
  <si>
    <t>T009 MSS -DDTS 1 330KV VIC</t>
  </si>
  <si>
    <t>TL-MSDDEV-MSDD009-0000081958</t>
  </si>
  <si>
    <t>TOWER T009 MSS -DDTS 1 330KV  VIC</t>
  </si>
  <si>
    <t>T009 MSS -DDTS 2 330KV VIC</t>
  </si>
  <si>
    <t>TL-MSDDEV-MSDD009-0000082211</t>
  </si>
  <si>
    <t>TOWER T009 MSS -DDTS 2 330KV  VIC</t>
  </si>
  <si>
    <t>T011 MSS -DDTS 2 330KV VIC</t>
  </si>
  <si>
    <t>TL-MSDDEV-MSDD011-0000082213</t>
  </si>
  <si>
    <t>TOWER T011 MSS -DDTS 2 330KV  VIC</t>
  </si>
  <si>
    <t>T010 MSS -DDTS 1 330KV VIC</t>
  </si>
  <si>
    <t>TL-MSDDEV-MSDD010-0000081959</t>
  </si>
  <si>
    <t>TOWER T010 MSS -DDTS 1 330KV  VIC</t>
  </si>
  <si>
    <t>T010 MSS -DDTS 2 330KV VIC</t>
  </si>
  <si>
    <t>TL-MSDDEV-MSDD010-0000082212</t>
  </si>
  <si>
    <t>TOWER T010 MSS -DDTS 2 330KV  VIC</t>
  </si>
  <si>
    <t>T002 MSS -DDTS 1 330KV VIC</t>
  </si>
  <si>
    <t>TL-MSDDEV-MSDD002-0000081951</t>
  </si>
  <si>
    <t>TOWER T002 MSS -DDTS 1 330KV  VIC</t>
  </si>
  <si>
    <t>T002 MSS -DDTS 2 330KV VIC</t>
  </si>
  <si>
    <t>TL-MSDDEV-MSDD002-0000082204</t>
  </si>
  <si>
    <t>TOWER T002 MSS -DDTS 2 330KV  VIC</t>
  </si>
  <si>
    <t>T011 MSS -DDTS 1 330KV VIC</t>
  </si>
  <si>
    <t>TL-MSDDEV-MSDD011-0000081960</t>
  </si>
  <si>
    <t>TOWER T011 MSS -DDTS 1 330KV  VIC</t>
  </si>
  <si>
    <t>T590 HYTS-APD 1 500KV</t>
  </si>
  <si>
    <t>TL-HYAPEX-HYAP590-0000056787</t>
  </si>
  <si>
    <t>TOWER T590 HYTS-APD  1 500KV</t>
  </si>
  <si>
    <t>T591 HYTS-APD 1 500KV</t>
  </si>
  <si>
    <t>TL-HYAPEX-HYAP591-0000056789</t>
  </si>
  <si>
    <t>TOWER T591 HYTS-APD  1 500KV</t>
  </si>
  <si>
    <t>T592 HYTS-APD 1 500KV</t>
  </si>
  <si>
    <t>TL-HYAPEX-HYAP592-0000056791</t>
  </si>
  <si>
    <t>TOWER T592 HYTS-APD  1 500KV</t>
  </si>
  <si>
    <t>T593 HYTS-APD 1 500KV</t>
  </si>
  <si>
    <t>TL-HYAPEX-HYAP593-0000056793</t>
  </si>
  <si>
    <t>TOWER T593 HYTS-APD  1 500KV</t>
  </si>
  <si>
    <t>T594 HYTS-APD 1 500KV</t>
  </si>
  <si>
    <t>TL-HYAPEX-HYAP594-0000056795</t>
  </si>
  <si>
    <t>TOWER T594 HYTS-APD  1 500KV</t>
  </si>
  <si>
    <t>T018 MSS -DDTS 1 330KV VIC</t>
  </si>
  <si>
    <t>TL-MSDDEV-MSDD018-0000081967</t>
  </si>
  <si>
    <t>TOWER T018 MSS -DDTS 1 330KV  VIC</t>
  </si>
  <si>
    <t>T018 MSS -DDTS 2 330KV VIC</t>
  </si>
  <si>
    <t>TL-MSDDEV-MSDD018-0000082220</t>
  </si>
  <si>
    <t>TOWER T018 MSS -DDTS 2 330KV  VIC</t>
  </si>
  <si>
    <t>T125 KTS -GTS 1 220KV</t>
  </si>
  <si>
    <t>TL-KXGXEX-KXGX125-0000057222</t>
  </si>
  <si>
    <t>TOWER T125 KTS -GTS  1 220KV</t>
  </si>
  <si>
    <t>T327 HOTS-RCTS  220KV</t>
  </si>
  <si>
    <t>TL-HORCEX-HORC327-0000065555</t>
  </si>
  <si>
    <t>TOWER T327 HOTS-RCTS   220KV</t>
  </si>
  <si>
    <t>T328 HOTS-RCTS  220KV</t>
  </si>
  <si>
    <t>TL-HORCEX-HORC328-0000065557</t>
  </si>
  <si>
    <t>TOWER T328 HOTS-RCTS   220KV</t>
  </si>
  <si>
    <t>T329 HOTS-RCTS  220KV</t>
  </si>
  <si>
    <t>TL-HORCEX-HORC329-0000065559</t>
  </si>
  <si>
    <t>TOWER T329 HOTS-RCTS   220KV</t>
  </si>
  <si>
    <t>T330 HOTS-RCTS  220KV</t>
  </si>
  <si>
    <t>TL-HORCEX-HORC330-0000065561</t>
  </si>
  <si>
    <t>TOWER T330 HOTS-RCTS   220KV</t>
  </si>
  <si>
    <t>T331 HOTS-RCTS  220KV</t>
  </si>
  <si>
    <t>TL-HORCEX-HORC331-0000065563</t>
  </si>
  <si>
    <t>TOWER T331 HOTS-RCTS   220KV</t>
  </si>
  <si>
    <t>T332 HOTS-RCTS  220KV</t>
  </si>
  <si>
    <t>TL-HORCEX-HORC332-0000065565</t>
  </si>
  <si>
    <t>TOWER T332 HOTS-RCTS   220KV</t>
  </si>
  <si>
    <t>T333 HOTS-RCTS  220KV</t>
  </si>
  <si>
    <t>TL-HORCEX-HORC333-0000065567</t>
  </si>
  <si>
    <t>TOWER T333 HOTS-RCTS   220KV</t>
  </si>
  <si>
    <t>T334 HOTS-RCTS  220KV</t>
  </si>
  <si>
    <t>TL-HORCEX-HORC334-0000065569</t>
  </si>
  <si>
    <t>TOWER T334 HOTS-RCTS   220KV</t>
  </si>
  <si>
    <t>T335 HOTS-RCTS  220KV</t>
  </si>
  <si>
    <t>TL-HORCEX-HORC335-0000065571</t>
  </si>
  <si>
    <t>TOWER T335 HOTS-RCTS   220KV</t>
  </si>
  <si>
    <t>T336 HOTS-RCTS  220KV</t>
  </si>
  <si>
    <t>TL-HORCEX-HORC336-0000065573</t>
  </si>
  <si>
    <t>TOWER T336 HOTS-RCTS   220KV</t>
  </si>
  <si>
    <t>T337 HOTS-RCTS  220KV</t>
  </si>
  <si>
    <t>TL-HORCEX-HORC337-0000065575</t>
  </si>
  <si>
    <t>TOWER T337 HOTS-RCTS   220KV</t>
  </si>
  <si>
    <t>T338 HOTS-RCTS  220KV</t>
  </si>
  <si>
    <t>TL-HORCEX-HORC338-0000065577</t>
  </si>
  <si>
    <t>TOWER T338 HOTS-RCTS   220KV</t>
  </si>
  <si>
    <t>T570 HYTS-APD 1 500KV</t>
  </si>
  <si>
    <t>TL-HYAPEX-HYAP570-0000056747</t>
  </si>
  <si>
    <t>TOWER T570 HYTS-APD  1 500KV</t>
  </si>
  <si>
    <t>T571 HYTS-APD 1 500KV</t>
  </si>
  <si>
    <t>TL-HYAPEX-HYAP571-0000056749</t>
  </si>
  <si>
    <t>TOWER T571 HYTS-APD  1 500KV</t>
  </si>
  <si>
    <t>T572 HYTS-APD 1 500KV</t>
  </si>
  <si>
    <t>TL-HYAPEX-HYAP572-0000056751</t>
  </si>
  <si>
    <t>TOWER T572 HYTS-APD  1 500KV</t>
  </si>
  <si>
    <t>T573 HYTS-APD 1 500KV</t>
  </si>
  <si>
    <t>TL-HYAPEX-HYAP573-0000056753</t>
  </si>
  <si>
    <t>TOWER T573 HYTS-APD  1 500KV</t>
  </si>
  <si>
    <t>T574 HYTS-APD 1 500KV</t>
  </si>
  <si>
    <t>TL-HYAPEX-HYAP574-0000056755</t>
  </si>
  <si>
    <t>TOWER T574 HYTS-APD  1 500KV</t>
  </si>
  <si>
    <t>T575 HYTS-APD 1 500KV</t>
  </si>
  <si>
    <t>TL-HYAPEX-HYAP575-0000056757</t>
  </si>
  <si>
    <t>TOWER T575 HYTS-APD  1 500KV</t>
  </si>
  <si>
    <t>T025 MSS -DDTS 1 330KV VIC</t>
  </si>
  <si>
    <t>TL-MSDDEV-MSDD025-0000081974</t>
  </si>
  <si>
    <t>TOWER T025 MSS -DDTS 1 330KV  VIC</t>
  </si>
  <si>
    <t>T025 MSS -DDTS 2 330KV VIC</t>
  </si>
  <si>
    <t>TL-MSDDEV-MSDD025-0000082227</t>
  </si>
  <si>
    <t>TOWER T025 MSS -DDTS 2 330KV  VIC</t>
  </si>
  <si>
    <t>T371 BATS-WBTS  220KV</t>
  </si>
  <si>
    <t>TL-BAHOEX-BAHO371-0000074788</t>
  </si>
  <si>
    <t>TOWER T371 BATS-WBTS   220KV</t>
  </si>
  <si>
    <t>T372 BATS-WBTS  220KV</t>
  </si>
  <si>
    <t>TL-BAHOEX-BAHO372-0000074789</t>
  </si>
  <si>
    <t>TOWER T372 BATS-WBTS   220KV</t>
  </si>
  <si>
    <t>T373 BATS-WBTS  220KV</t>
  </si>
  <si>
    <t>TL-BAHOEX-BAHO373-0000074790</t>
  </si>
  <si>
    <t>TOWER T373 BATS-WBTS   220KV</t>
  </si>
  <si>
    <t>T374 BATS-WBTS  220KV</t>
  </si>
  <si>
    <t>TL-BAHOEX-BAHO374-0000074791</t>
  </si>
  <si>
    <t>TOWER T374 BATS-WBTS   220KV</t>
  </si>
  <si>
    <t>T375 BATS-WBTS  220KV</t>
  </si>
  <si>
    <t>TL-BAHOEX-BAHO375-0000074792</t>
  </si>
  <si>
    <t>TOWER T375 BATS-WBTS   220KV</t>
  </si>
  <si>
    <t>T019 MSS -DDTS 1 330KV VIC</t>
  </si>
  <si>
    <t>TL-MSDDEV-MSDD019-0000081968</t>
  </si>
  <si>
    <t>TOWER T019 MSS -DDTS 1 330KV  VIC</t>
  </si>
  <si>
    <t>T019 MSS -DDTS 2 330KV VIC</t>
  </si>
  <si>
    <t>TL-MSDDEV-MSDD019-0000082221</t>
  </si>
  <si>
    <t>TOWER T019 MSS -DDTS 2 330KV  VIC</t>
  </si>
  <si>
    <t>T020 MSS -DDTS 1 330KV VIC</t>
  </si>
  <si>
    <t>TL-MSDDEV-MSDD020-0000081969</t>
  </si>
  <si>
    <t>TOWER T020 MSS -DDTS 1 330KV  VIC</t>
  </si>
  <si>
    <t>T020 MSS -DDTS 2 330KV VIC</t>
  </si>
  <si>
    <t>TL-MSDDEV-MSDD020-0000082222</t>
  </si>
  <si>
    <t>TOWER T020 MSS -DDTS 2 330KV  VIC</t>
  </si>
  <si>
    <t>T021 MSS -DDTS 1 330KV VIC</t>
  </si>
  <si>
    <t>TL-MSDDEV-MSDD021-0000081970</t>
  </si>
  <si>
    <t>TOWER T021 MSS -DDTS 1 330KV  VIC</t>
  </si>
  <si>
    <t>T021 MSS -DDTS 2 330KV VIC</t>
  </si>
  <si>
    <t>TL-MSDDEV-MSDD021-0000082223</t>
  </si>
  <si>
    <t>TOWER T021 MSS -DDTS 2 330KV  VIC</t>
  </si>
  <si>
    <t>T023 MSS -DDTS 1 330KV VIC</t>
  </si>
  <si>
    <t>TL-MSDDEV-MSDD023-0000081972</t>
  </si>
  <si>
    <t>TOWER T023 MSS -DDTS 1 330KV  VIC</t>
  </si>
  <si>
    <t>T023 MSS -DDTS 2 330KV VIC</t>
  </si>
  <si>
    <t>TL-MSDDEV-MSDD023-0000082225</t>
  </si>
  <si>
    <t>TOWER T023 MSS -DDTS 2 330KV  VIC</t>
  </si>
  <si>
    <t>T022 MSS -DDTS 1 330KV VIC</t>
  </si>
  <si>
    <t>TL-MSDDEV-MSDD022-0000081971</t>
  </si>
  <si>
    <t>TOWER T022 MSS -DDTS 1 330KV  VIC</t>
  </si>
  <si>
    <t>T022 MSS -DDTS 2 330KV VIC</t>
  </si>
  <si>
    <t>TL-MSDDEV-MSDD022-0000082224</t>
  </si>
  <si>
    <t>TOWER T022 MSS -DDTS 2 330KV  VIC</t>
  </si>
  <si>
    <t>T031 MSS -DDTS 1 330KV VIC</t>
  </si>
  <si>
    <t>TL-MSDDEV-MSDD031-0000081980</t>
  </si>
  <si>
    <t>TOWER T031 MSS -DDTS 1 330KV  VIC</t>
  </si>
  <si>
    <t>T031 MSS -DDTS 2 330KV VIC</t>
  </si>
  <si>
    <t>TL-MSDDEV-MSDD031-0000082233</t>
  </si>
  <si>
    <t>TOWER T031 MSS -DDTS 2 330KV  VIC</t>
  </si>
  <si>
    <t>T370 BATS-WBTS  220KV</t>
  </si>
  <si>
    <t>TL-BAHOEX-BAHO370-0000074787</t>
  </si>
  <si>
    <t>TOWER T370 BATS-WBTS   220KV</t>
  </si>
  <si>
    <t>T024 MSS -DDTS 1 330KV VIC</t>
  </si>
  <si>
    <t>TL-MSDDEV-MSDD024-0000081973</t>
  </si>
  <si>
    <t>TOWER T024 MSS -DDTS 1 330KV  VIC</t>
  </si>
  <si>
    <t>T024 MSS -DDTS 2 330KV VIC</t>
  </si>
  <si>
    <t>TL-MSDDEV-MSDD024-0000082226</t>
  </si>
  <si>
    <t>TOWER T024 MSS -DDTS 2 330KV  VIC</t>
  </si>
  <si>
    <t>T429 JDSS-WOTS  330KV</t>
  </si>
  <si>
    <t>TL-JDWOEX-JDWO429-0000081831</t>
  </si>
  <si>
    <t>TOWER T429 JDSS-WOTS   330KV</t>
  </si>
  <si>
    <t>T017 MKPS-BOPS-MBTS  220KV</t>
  </si>
  <si>
    <t>TL-MKMBEX-MKMB017-0000112730</t>
  </si>
  <si>
    <t>TOWER T017 MKPS-BOPS-MBTS   220KV</t>
  </si>
  <si>
    <t>T126 DPTS-GTS 2 220KV</t>
  </si>
  <si>
    <t>TL-KXGXEX-KXGX126-0000057555</t>
  </si>
  <si>
    <t>TOWER T126 DPTS-GTS 2 220KV</t>
  </si>
  <si>
    <t>T127 DPTS-GTS 2 220KV</t>
  </si>
  <si>
    <t>TL-KXGXEX-KXGX127-0000057557</t>
  </si>
  <si>
    <t>TOWER T127 DPTS-GTS 2 220KV</t>
  </si>
  <si>
    <t>T128 DPTS-GTS 2 220KV</t>
  </si>
  <si>
    <t>TL-KXGXEX-KXGX128-0000057559</t>
  </si>
  <si>
    <t>TOWER T128 DPTS-GTS 2 220KV</t>
  </si>
  <si>
    <t>T129 DPTS-GTS 2 220KV</t>
  </si>
  <si>
    <t>TL-KXGXEX-KXGX129-0000057561</t>
  </si>
  <si>
    <t>TOWER T129 DPTS-GTS 2 220KV</t>
  </si>
  <si>
    <t>T130 DPTS-GTS 2 220KV</t>
  </si>
  <si>
    <t>TL-KXGXEX-KXGX130-0000057563</t>
  </si>
  <si>
    <t>TOWER T130 DPTS-GTS 2 220KV</t>
  </si>
  <si>
    <t>T131 DPTS-GTS 2 220KV</t>
  </si>
  <si>
    <t>TL-KXGXEX-KXGX131-0000057565</t>
  </si>
  <si>
    <t>TOWER T131 DPTS-GTS 2 220KV</t>
  </si>
  <si>
    <t>T133 DPTS-GTS 2 220KV</t>
  </si>
  <si>
    <t>TL-KXGXEX-KXGX133-0000057569</t>
  </si>
  <si>
    <t>TOWER T133 DPTS-GTS 2 220KV</t>
  </si>
  <si>
    <t>T126 KTS -GTS 1 220KV</t>
  </si>
  <si>
    <t>TL-KXGXEX-KXGX126-0000057224</t>
  </si>
  <si>
    <t>TOWER T126 KTS -GTS  1 220KV</t>
  </si>
  <si>
    <t>T127 KTS -GTS 1 220KV</t>
  </si>
  <si>
    <t>TL-KXGXEX-KXGX127-0000057226</t>
  </si>
  <si>
    <t>TOWER T127 KTS -GTS  1 220KV</t>
  </si>
  <si>
    <t>T128 KTS -GTS 1 220KV</t>
  </si>
  <si>
    <t>TL-KXGXEX-KXGX128-0000057228</t>
  </si>
  <si>
    <t>TOWER T128 KTS -GTS  1 220KV</t>
  </si>
  <si>
    <t>T129 KTS -GTS 1 220KV</t>
  </si>
  <si>
    <t>TL-KXGXEX-KXGX129-0000057230</t>
  </si>
  <si>
    <t>TOWER T129 KTS -GTS  1 220KV</t>
  </si>
  <si>
    <t>T130 KTS -GTS 1 220KV</t>
  </si>
  <si>
    <t>TL-KXGXEX-KXGX130-0000057232</t>
  </si>
  <si>
    <t>TOWER T130 KTS -GTS  1 220KV</t>
  </si>
  <si>
    <t>T131 KTS -GTS 1 220KV</t>
  </si>
  <si>
    <t>TL-KXGXEX-KXGX131-0000057234</t>
  </si>
  <si>
    <t>TOWER T131 KTS -GTS  1 220KV</t>
  </si>
  <si>
    <t>T132 KTS -GTS 1 220KV</t>
  </si>
  <si>
    <t>TL-KXGXEX-KXGX132-0000057236</t>
  </si>
  <si>
    <t>TOWER T132 KTS -GTS  1 220KV</t>
  </si>
  <si>
    <t>T133 KTS -GTS 1 220KV</t>
  </si>
  <si>
    <t>TL-KXGXEX-KXGX133-0000057238</t>
  </si>
  <si>
    <t>TOWER T133 KTS -GTS  1 220KV</t>
  </si>
  <si>
    <t>T029 MSS -DDTS 1 330KV VIC</t>
  </si>
  <si>
    <t>TL-MSDDEV-MSDD029-0000081978</t>
  </si>
  <si>
    <t>TOWER T029 MSS -DDTS 1 330KV  VIC</t>
  </si>
  <si>
    <t>T366 HOTS-RCTS  220KV</t>
  </si>
  <si>
    <t>TL-HORCEX-HORC366-0000065633</t>
  </si>
  <si>
    <t>TOWER T366 HOTS-RCTS   220KV</t>
  </si>
  <si>
    <t>T367 HOTS-RCTS  220KV</t>
  </si>
  <si>
    <t>TL-HORCEX-HORC367-0000065635</t>
  </si>
  <si>
    <t>TOWER T367 HOTS-RCTS   220KV</t>
  </si>
  <si>
    <t>T368 HOTS-RCTS  220KV</t>
  </si>
  <si>
    <t>TL-HORCEX-HORC368-0000065637</t>
  </si>
  <si>
    <t>TOWER T368 HOTS-RCTS   220KV</t>
  </si>
  <si>
    <t>T139 SYTS-MLTS 1 500KV</t>
  </si>
  <si>
    <t>TL-SYMLEX-SYML139-0000058448</t>
  </si>
  <si>
    <t>TOWER T139 SYTS-MLTS 1 500KV</t>
  </si>
  <si>
    <t>T140 SYTS-MLTS 1 500KV</t>
  </si>
  <si>
    <t>TL-SYMLEX-SYML140-0000058450</t>
  </si>
  <si>
    <t>TOWER T140 SYTS-MLTS 1 500KV</t>
  </si>
  <si>
    <t>T141 SYTS-MLTS 1 500KV</t>
  </si>
  <si>
    <t>TL-SYMLEX-SYML141-0000058452</t>
  </si>
  <si>
    <t>TOWER T141 SYTS-MLTS 1 500KV</t>
  </si>
  <si>
    <t>T139 SYTS-MLTS 2 500KV</t>
  </si>
  <si>
    <t>TL-SYMLEX-SYML139-0000058760</t>
  </si>
  <si>
    <t>TOWER T139 SYTS-MLTS 2 500KV</t>
  </si>
  <si>
    <t>T140 SYTS-MLTS 2 500KV</t>
  </si>
  <si>
    <t>TL-SYMLEX-SYML140-0000058762</t>
  </si>
  <si>
    <t>TOWER T140 SYTS-MLTS 2 500KV</t>
  </si>
  <si>
    <t>T141 SYTS-MLTS 2 500KV</t>
  </si>
  <si>
    <t>TL-SYMLEX-SYML141-0000058764</t>
  </si>
  <si>
    <t>TOWER T141 SYTS-MLTS 2 500KV</t>
  </si>
  <si>
    <t>T021 MKPS-BOPS-MBTS  220KV</t>
  </si>
  <si>
    <t>TL-MKMBEX-MKMB021-0000112734</t>
  </si>
  <si>
    <t>TOWER T021 MKPS-BOPS-MBTS   220KV</t>
  </si>
  <si>
    <t>T028 MSS -DDTS 1 330KV VIC</t>
  </si>
  <si>
    <t>TL-MSDDEV-MSDD028-0000081977</t>
  </si>
  <si>
    <t>TOWER T028 MSS -DDTS 1 330KV  VIC</t>
  </si>
  <si>
    <t>T028 MSS -DDTS 2 330KV VIC</t>
  </si>
  <si>
    <t>TL-MSDDEV-MSDD028-0000082230</t>
  </si>
  <si>
    <t>TOWER T028 MSS -DDTS 2 330KV  VIC</t>
  </si>
  <si>
    <t>T421 MLTS-TRTS 1 500KV</t>
  </si>
  <si>
    <t>TL-MLHYEX-MLHY421-0000056488</t>
  </si>
  <si>
    <t>TOWER T421 MLTS-TRTS 1 500KV</t>
  </si>
  <si>
    <t>T422 MLTS-TRTS 1 500KV</t>
  </si>
  <si>
    <t>TL-MLHYEX-MLHY422-0000056489</t>
  </si>
  <si>
    <t>TOWER T422 MLTS-TRTS 1 500KV</t>
  </si>
  <si>
    <t>T423 MLTS-TRTS 1 500KV</t>
  </si>
  <si>
    <t>TL-MLHYEX-MLHY423-0000056490</t>
  </si>
  <si>
    <t>TOWER T423 MLTS-TRTS 1 500KV</t>
  </si>
  <si>
    <t>T019 MKPS-BOPS-MBTS  220KV</t>
  </si>
  <si>
    <t>TL-MKMBEX-MKMB019-0000112732</t>
  </si>
  <si>
    <t>TOWER T019 MKPS-BOPS-MBTS   220KV</t>
  </si>
  <si>
    <t>T018 MKPS-BOPS-MBTS  220KV</t>
  </si>
  <si>
    <t>TL-MKMBEX-MKMB018-0000112731</t>
  </si>
  <si>
    <t>TOWER T018 MKPS-BOPS-MBTS   220KV</t>
  </si>
  <si>
    <t>T028 MKPS-BOPS-MBTS  220KV</t>
  </si>
  <si>
    <t>TL-MKMBEX-MKMB028-0000112741</t>
  </si>
  <si>
    <t>TOWER T028 MKPS-BOPS-MBTS   220KV</t>
  </si>
  <si>
    <t>T027 MKPS-BOPS-MBTS  220KV</t>
  </si>
  <si>
    <t>TL-MKMBEX-MKMB027-0000112740</t>
  </si>
  <si>
    <t>TOWER T027 MKPS-BOPS-MBTS   220KV</t>
  </si>
  <si>
    <t>T022 MKPS-BOPS-MBTS  220KV</t>
  </si>
  <si>
    <t>TL-MKMBEX-MKMB022-0000112735</t>
  </si>
  <si>
    <t>TOWER T022 MKPS-BOPS-MBTS   220KV</t>
  </si>
  <si>
    <t>T023 MKPS-BOPS-MBTS  220KV</t>
  </si>
  <si>
    <t>TL-MKMBEX-MKMB023-0000112736</t>
  </si>
  <si>
    <t>TOWER T023 MKPS-BOPS-MBTS   220KV</t>
  </si>
  <si>
    <t>T026 MKPS-BOPS-MBTS  220KV</t>
  </si>
  <si>
    <t>TL-MKMBEX-MKMB026-0000112739</t>
  </si>
  <si>
    <t>TOWER T026 MKPS-BOPS-MBTS   220KV</t>
  </si>
  <si>
    <t>T031 SYTS-MLTS 1 500KV</t>
  </si>
  <si>
    <t>TL-SYMLEX-SYML031-0000058231</t>
  </si>
  <si>
    <t>TOWER T031 SYTS-MLTS 1 500KV</t>
  </si>
  <si>
    <t>T032 SYTS-MLTS 1 500KV</t>
  </si>
  <si>
    <t>TL-SYMLEX-SYML032-0000058233</t>
  </si>
  <si>
    <t>TOWER T032 SYTS-MLTS 1 500KV</t>
  </si>
  <si>
    <t>T033 SYTS-MLTS 1 500KV</t>
  </si>
  <si>
    <t>TL-SYMLEX-SYML033-0000058235</t>
  </si>
  <si>
    <t>TOWER T033 SYTS-MLTS 1 500KV</t>
  </si>
  <si>
    <t>T031 SYTS-MLTS 2 500KV</t>
  </si>
  <si>
    <t>TL-SYMLEX-SYML031-0000058544</t>
  </si>
  <si>
    <t>TOWER T031 SYTS-MLTS 2 500KV</t>
  </si>
  <si>
    <t>T032 SYTS-MLTS 2 500KV</t>
  </si>
  <si>
    <t>TL-SYMLEX-SYML032-0000058546</t>
  </si>
  <si>
    <t>TOWER T032 SYTS-MLTS 2 500KV</t>
  </si>
  <si>
    <t>T245 KGTS-WETS  220KV</t>
  </si>
  <si>
    <t>TL-KGRCEX-KGRC245-0000066340</t>
  </si>
  <si>
    <t>TOWER T245 KGTS-WETS   220KV</t>
  </si>
  <si>
    <t>T246 KGTS-WETS  220KV</t>
  </si>
  <si>
    <t>TL-KGRCEX-KGRC246-0000066345</t>
  </si>
  <si>
    <t>TOWER T246 KGTS-WETS   220KV</t>
  </si>
  <si>
    <t>T247 KGTS-WETS  220KV</t>
  </si>
  <si>
    <t>TL-KGRCEX-KGRC247-0000066350</t>
  </si>
  <si>
    <t>TOWER T247 KGTS-WETS   220KV</t>
  </si>
  <si>
    <t>T248 KGTS-WETS  220KV</t>
  </si>
  <si>
    <t>TL-KGRCEX-KGRC248-0000066355</t>
  </si>
  <si>
    <t>TOWER T248 KGTS-WETS   220KV</t>
  </si>
  <si>
    <t>T249 KGTS-WETS  220KV</t>
  </si>
  <si>
    <t>TL-KGRCEX-KGRC249-0000066359</t>
  </si>
  <si>
    <t>TOWER T249 KGTS-WETS   220KV</t>
  </si>
  <si>
    <t>T250 KGTS-WETS  220KV</t>
  </si>
  <si>
    <t>TL-KGRCEX-KGRC250-0000066364</t>
  </si>
  <si>
    <t>TOWER T250 KGTS-WETS   220KV</t>
  </si>
  <si>
    <t>T251 KGTS-WETS  220KV</t>
  </si>
  <si>
    <t>TL-KGRCEX-KGRC251-0000066369</t>
  </si>
  <si>
    <t>TOWER T251 KGTS-WETS   220KV</t>
  </si>
  <si>
    <t>T252 KGTS-WETS  220KV</t>
  </si>
  <si>
    <t>TL-KGRCEX-KGRC252-0000066373</t>
  </si>
  <si>
    <t>TOWER T252 KGTS-WETS   220KV</t>
  </si>
  <si>
    <t>T025 MKPS-BOPS-MBTS  220KV</t>
  </si>
  <si>
    <t>TL-MKMBEX-MKMB025-0000112738</t>
  </si>
  <si>
    <t>TOWER T025 MKPS-BOPS-MBTS   220KV</t>
  </si>
  <si>
    <t>T024 MKPS-BOPS-MBTS  220KV</t>
  </si>
  <si>
    <t>TL-MKMBEX-MKMB024-0000112737</t>
  </si>
  <si>
    <t>TOWER T024 MKPS-BOPS-MBTS   220KV</t>
  </si>
  <si>
    <t>T027 MSS -DDTS 1 330KV VIC</t>
  </si>
  <si>
    <t>TL-MSDDEV-MSDD027-0000081976</t>
  </si>
  <si>
    <t>TOWER T027 MSS -DDTS 1 330KV  VIC</t>
  </si>
  <si>
    <t>T027 MSS -DDTS 2 330KV VIC</t>
  </si>
  <si>
    <t>TL-MSDDEV-MSDD027-0000082229</t>
  </si>
  <si>
    <t>TOWER T027 MSS -DDTS 2 330KV  VIC</t>
  </si>
  <si>
    <t>T446 TRTS-HYTS 1 500KV</t>
  </si>
  <si>
    <t>TL-MLHYEX-MLHY446-0000056528</t>
  </si>
  <si>
    <t>TOWER T446 TRTS-HYTS 1 500KV</t>
  </si>
  <si>
    <t>T447 TRTS-HYTS 1 500KV</t>
  </si>
  <si>
    <t>TL-MLHYEX-MLHY447-0000056529</t>
  </si>
  <si>
    <t>TOWER T447 TRTS-HYTS 1 500KV</t>
  </si>
  <si>
    <t>T448 TRTS-HYTS 1 500KV</t>
  </si>
  <si>
    <t>TL-MLHYEX-MLHY448-0000056530</t>
  </si>
  <si>
    <t>TOWER T448 TRTS-HYTS 1 500KV</t>
  </si>
  <si>
    <t>T449 TRTS-HYTS 1 500KV</t>
  </si>
  <si>
    <t>TL-MLHYEX-MLHY449-0000056531</t>
  </si>
  <si>
    <t>TOWER T449 TRTS-HYTS 1 500KV</t>
  </si>
  <si>
    <t>T450 TRTS-HYTS 1 500KV</t>
  </si>
  <si>
    <t>TL-MLHYEX-MLHY450-0000056532</t>
  </si>
  <si>
    <t>TOWER T450 TRTS-HYTS 1 500KV</t>
  </si>
  <si>
    <t>T044 DPS -MBTS  220KV</t>
  </si>
  <si>
    <t>DPS -MBTS  220KV</t>
  </si>
  <si>
    <t>TL-DPMBEX-DPMB044-0000112657</t>
  </si>
  <si>
    <t>TOWER T044 DPS -MBTS   220KV</t>
  </si>
  <si>
    <t>T045 DPS -MBTS  220KV</t>
  </si>
  <si>
    <t>TL-DPMBEX-DPMB045-0000112658</t>
  </si>
  <si>
    <t>TOWER T045 DPS -MBTS   220KV</t>
  </si>
  <si>
    <t>T046 DPS -MBTS  220KV</t>
  </si>
  <si>
    <t>TL-DPMBEX-DPMB046-0000112659</t>
  </si>
  <si>
    <t>TOWER T046 DPS -MBTS   220KV</t>
  </si>
  <si>
    <t>T047 DPS -MBTS  220KV</t>
  </si>
  <si>
    <t>TL-DPMBEX-DPMB047-0000112660</t>
  </si>
  <si>
    <t>TOWER T047 DPS -MBTS   220KV</t>
  </si>
  <si>
    <t>T048 DPS -MBTS  220KV</t>
  </si>
  <si>
    <t>TL-DPMBEX-DPMB048-0000112661</t>
  </si>
  <si>
    <t>TOWER T048 DPS -MBTS   220KV</t>
  </si>
  <si>
    <t>T049 DPS -MBTS  220KV</t>
  </si>
  <si>
    <t>TL-DPMBEX-DPMB049-0000112662</t>
  </si>
  <si>
    <t>TOWER T049 DPS -MBTS   220KV</t>
  </si>
  <si>
    <t>T050 DPS -MBTS  220KV</t>
  </si>
  <si>
    <t>TL-DPMBEX-DPMB050-0000112663</t>
  </si>
  <si>
    <t>TOWER T050 DPS -MBTS   220KV</t>
  </si>
  <si>
    <t>T051 DPS -MBTS  220KV</t>
  </si>
  <si>
    <t>TL-DPMBEX-DPMB051-0000112664</t>
  </si>
  <si>
    <t>TOWER T051 DPS -MBTS   220KV</t>
  </si>
  <si>
    <t>T052 DPS -MBTS  220KV</t>
  </si>
  <si>
    <t>TL-DPMBEX-DPMB052-0000112665</t>
  </si>
  <si>
    <t>TOWER T052 DPS -MBTS   220KV</t>
  </si>
  <si>
    <t>T053 DPS -MBTS  220KV</t>
  </si>
  <si>
    <t>TL-DPMBEX-DPMB053-0000112666</t>
  </si>
  <si>
    <t>TOWER T053 DPS -MBTS   220KV</t>
  </si>
  <si>
    <t>T054 DPS -MBTS  220KV</t>
  </si>
  <si>
    <t>TL-DPMBEX-DPMB054-0000112667</t>
  </si>
  <si>
    <t>TOWER T054 DPS -MBTS   220KV</t>
  </si>
  <si>
    <t>T055 DPS -MBTS  220KV</t>
  </si>
  <si>
    <t>TL-DPMBEX-DPMB055-0000112668</t>
  </si>
  <si>
    <t>TOWER T055 DPS -MBTS   220KV</t>
  </si>
  <si>
    <t>T056 DPS -MBTS  220KV</t>
  </si>
  <si>
    <t>TL-DPMBEX-DPMB056-0000112669</t>
  </si>
  <si>
    <t>TOWER T056 DPS -MBTS   220KV</t>
  </si>
  <si>
    <t>T057 DPS -MBTS  220KV</t>
  </si>
  <si>
    <t>TL-DPMBEX-DPMB057-0000112670</t>
  </si>
  <si>
    <t>TOWER T057 DPS -MBTS   220KV</t>
  </si>
  <si>
    <t>T058 DPS -MBTS  220KV</t>
  </si>
  <si>
    <t>TL-DPMBEX-DPMB058-0000112671</t>
  </si>
  <si>
    <t>TOWER T058 DPS -MBTS   220KV</t>
  </si>
  <si>
    <t>T059 DPS -MBTS  220KV</t>
  </si>
  <si>
    <t>TL-DPMBEX-DPMB059-0000112672</t>
  </si>
  <si>
    <t>TOWER T059 DPS -MBTS   220KV</t>
  </si>
  <si>
    <t>T060 DPS -MBTS  220KV</t>
  </si>
  <si>
    <t>TL-DPMBEX-DPMB060-0000112673</t>
  </si>
  <si>
    <t>TOWER T060 DPS -MBTS   220KV</t>
  </si>
  <si>
    <t>T061 DPS -MBTS  220KV</t>
  </si>
  <si>
    <t>TL-DPMBEX-DPMB061-0000112674</t>
  </si>
  <si>
    <t>TOWER T061 DPS -MBTS   220KV</t>
  </si>
  <si>
    <t>T062 DPS -MBTS  220KV</t>
  </si>
  <si>
    <t>TL-DPMBEX-DPMB062-0000112675</t>
  </si>
  <si>
    <t>TOWER T062 DPS -MBTS   220KV</t>
  </si>
  <si>
    <t>T063 DPS -MBTS  220KV</t>
  </si>
  <si>
    <t>TL-DPMBEX-DPMB063-0000112676</t>
  </si>
  <si>
    <t>TOWER T063 DPS -MBTS   220KV</t>
  </si>
  <si>
    <t>T064 DPS -MBTS  220KV</t>
  </si>
  <si>
    <t>TL-DPMBEX-DPMB064-0000112677</t>
  </si>
  <si>
    <t>TOWER T064 DPS -MBTS   220KV</t>
  </si>
  <si>
    <t>T065 DPS -MBTS  220KV</t>
  </si>
  <si>
    <t>TL-DPMBEX-DPMB065-0000112678</t>
  </si>
  <si>
    <t>TOWER T065 DPS -MBTS   220KV</t>
  </si>
  <si>
    <t>T066 DPS -MBTS  220KV</t>
  </si>
  <si>
    <t>TL-DPMBEX-DPMB066-0000112679</t>
  </si>
  <si>
    <t>TOWER T066 DPS -MBTS   220KV</t>
  </si>
  <si>
    <t>T086 SMTS-SYTS 1 500KV</t>
  </si>
  <si>
    <t>TL-SMSYEX-SMSY086-0000058965</t>
  </si>
  <si>
    <t>TOWER T086 SMTS-SYTS 1 500KV</t>
  </si>
  <si>
    <t>T087 SMTS-SYTS 1 500KV</t>
  </si>
  <si>
    <t>TL-SMSYEX-SMSY087-0000058967</t>
  </si>
  <si>
    <t>TOWER T087 SMTS-SYTS 1 500KV</t>
  </si>
  <si>
    <t>T088 SMTS-SYTS 1 500KV</t>
  </si>
  <si>
    <t>TL-SMSYEX-SMSY088-0000058969</t>
  </si>
  <si>
    <t>TOWER T088 SMTS-SYTS 1 500KV</t>
  </si>
  <si>
    <t>T089 SMTS-SYTS 1 500KV</t>
  </si>
  <si>
    <t>TL-SMSYEX-SMSY089-0000058971</t>
  </si>
  <si>
    <t>TOWER T089 SMTS-SYTS 1 500KV</t>
  </si>
  <si>
    <t>T090 SMTS-SYTS 1 500KV</t>
  </si>
  <si>
    <t>TL-SMSYEX-SMSY090-0000058973</t>
  </si>
  <si>
    <t>TOWER T090 SMTS-SYTS 1 500KV</t>
  </si>
  <si>
    <t>T086 SMTS-SYTS 2 500KV</t>
  </si>
  <si>
    <t>TL-SMSYEX-SMSY086-0000059172</t>
  </si>
  <si>
    <t>TOWER T086 SMTS-SYTS 2 500KV</t>
  </si>
  <si>
    <t>T087 SMTS-SYTS 2 500KV</t>
  </si>
  <si>
    <t>TL-SMSYEX-SMSY087-0000059174</t>
  </si>
  <si>
    <t>TOWER T087 SMTS-SYTS 2 500KV</t>
  </si>
  <si>
    <t>T088 SMTS-SYTS 2 500KV</t>
  </si>
  <si>
    <t>TL-SMSYEX-SMSY088-0000059176</t>
  </si>
  <si>
    <t>TOWER T088 SMTS-SYTS 2 500KV</t>
  </si>
  <si>
    <t>T089 SMTS-SYTS 2 500KV</t>
  </si>
  <si>
    <t>TL-SMSYEX-SMSY089-0000059178</t>
  </si>
  <si>
    <t>TOWER T089 SMTS-SYTS 2 500KV</t>
  </si>
  <si>
    <t>T090 SMTS-SYTS 2 500KV</t>
  </si>
  <si>
    <t>TL-SMSYEX-SMSY090-0000059180</t>
  </si>
  <si>
    <t>TOWER T090 SMTS-SYTS 2 500KV</t>
  </si>
  <si>
    <t>T211 KGTS-WETS  220KV</t>
  </si>
  <si>
    <t>TL-KGRCEX-KGRC211-0000066178</t>
  </si>
  <si>
    <t>TOWER T211 KGTS-WETS   220KV</t>
  </si>
  <si>
    <t>T417 MLTS-TRTS 1 500KV</t>
  </si>
  <si>
    <t>TL-MLHYEX-MLHY417-0000056484</t>
  </si>
  <si>
    <t>TOWER T417 MLTS-TRTS 1 500KV</t>
  </si>
  <si>
    <t>T418BMLTS-TRTS 1 500KV</t>
  </si>
  <si>
    <t>T418B</t>
  </si>
  <si>
    <t>TL-MLHYEX-MLHY418-0000056485</t>
  </si>
  <si>
    <t>TOWER T418BMLTS-TRTS 1 500KV</t>
  </si>
  <si>
    <t>T419 MLTS-TRTS 1 500KV</t>
  </si>
  <si>
    <t>TL-MLHYEX-MLHY419-0000056486</t>
  </si>
  <si>
    <t>TOWER T419 MLTS-TRTS 1 500KV</t>
  </si>
  <si>
    <t>T420 MLTS-TRTS 1 500KV</t>
  </si>
  <si>
    <t>TL-MLHYEX-MLHY420-0000056487</t>
  </si>
  <si>
    <t>TOWER T420 MLTS-TRTS 1 500KV</t>
  </si>
  <si>
    <t>T418AMOPS-HYTS 2 500KV</t>
  </si>
  <si>
    <t>T418A</t>
  </si>
  <si>
    <t>MOPS-HYTS 2 500KV</t>
  </si>
  <si>
    <t>TL-MLHYEX-MLHY418-0000057700</t>
  </si>
  <si>
    <t>TOWER T418AMOPS-HYTS 2 500KV</t>
  </si>
  <si>
    <t>T032 MSS -DDTS 1 330KV VIC</t>
  </si>
  <si>
    <t>TL-MSDDEV-MSDD032-0000081981</t>
  </si>
  <si>
    <t>TOWER T032 MSS -DDTS 1 330KV  VIC</t>
  </si>
  <si>
    <t>T032 MSS -DDTS 2 330KV VIC</t>
  </si>
  <si>
    <t>TL-MSDDEV-MSDD032-0000082234</t>
  </si>
  <si>
    <t>TOWER T032 MSS -DDTS 2 330KV  VIC</t>
  </si>
  <si>
    <t>T026 MSS -DDTS 1 330KV VIC</t>
  </si>
  <si>
    <t>TL-MSDDEV-MSDD026-0000081975</t>
  </si>
  <si>
    <t>TOWER T026 MSS -DDTS 1 330KV  VIC</t>
  </si>
  <si>
    <t>T026 MSS -DDTS 2 330KV VIC</t>
  </si>
  <si>
    <t>TL-MSDDEV-MSDD026-0000082228</t>
  </si>
  <si>
    <t>TOWER T026 MSS -DDTS 2 330KV  VIC</t>
  </si>
  <si>
    <t>T119 SYTS-MLTS 1 500KV</t>
  </si>
  <si>
    <t>TL-SYMLEX-SYML119-0000058407</t>
  </si>
  <si>
    <t>TOWER T119 SYTS-MLTS 1 500KV</t>
  </si>
  <si>
    <t>T120 SYTS-MLTS 1 500KV</t>
  </si>
  <si>
    <t>TL-SYMLEX-SYML120-0000058409</t>
  </si>
  <si>
    <t>TOWER T120 SYTS-MLTS 1 500KV</t>
  </si>
  <si>
    <t>T121 SYTS-MLTS 1 500KV</t>
  </si>
  <si>
    <t>TL-SYMLEX-SYML121-0000058411</t>
  </si>
  <si>
    <t>TOWER T121 SYTS-MLTS 1 500KV</t>
  </si>
  <si>
    <t>T122 SYTS-MLTS 1 500KV</t>
  </si>
  <si>
    <t>TL-SYMLEX-SYML122-0000058413</t>
  </si>
  <si>
    <t>TOWER T122 SYTS-MLTS 1 500KV</t>
  </si>
  <si>
    <t>T123 SYTS-MLTS 1 500KV</t>
  </si>
  <si>
    <t>TL-SYMLEX-SYML123-0000058415</t>
  </si>
  <si>
    <t>TOWER T123 SYTS-MLTS 1 500KV</t>
  </si>
  <si>
    <t>T124 SYTS-MLTS 1 500KV</t>
  </si>
  <si>
    <t>TL-SYMLEX-SYML124-0000058417</t>
  </si>
  <si>
    <t>TOWER T124 SYTS-MLTS 1 500KV</t>
  </si>
  <si>
    <t>T125 SYTS-MLTS 1 500KV</t>
  </si>
  <si>
    <t>TL-SYMLEX-SYML125-0000058419</t>
  </si>
  <si>
    <t>TOWER T125 SYTS-MLTS 1 500KV</t>
  </si>
  <si>
    <t>T126 SYTS-MLTS 1 500KV</t>
  </si>
  <si>
    <t>TL-SYMLEX-SYML126-0000058421</t>
  </si>
  <si>
    <t>TOWER T126 SYTS-MLTS 1 500KV</t>
  </si>
  <si>
    <t>T119 SYTS-MLTS 2 500KV</t>
  </si>
  <si>
    <t>TL-SYMLEX-SYML119-0000058720</t>
  </si>
  <si>
    <t>TOWER T119 SYTS-MLTS 2 500KV</t>
  </si>
  <si>
    <t>T120 SYTS-MLTS 2 500KV</t>
  </si>
  <si>
    <t>TL-SYMLEX-SYML120-0000058722</t>
  </si>
  <si>
    <t>TOWER T120 SYTS-MLTS 2 500KV</t>
  </si>
  <si>
    <t>T121 SYTS-MLTS 2 500KV</t>
  </si>
  <si>
    <t>TL-SYMLEX-SYML121-0000058724</t>
  </si>
  <si>
    <t>TOWER T121 SYTS-MLTS 2 500KV</t>
  </si>
  <si>
    <t>T122 SYTS-MLTS 2 500KV</t>
  </si>
  <si>
    <t>TL-SYMLEX-SYML122-0000058726</t>
  </si>
  <si>
    <t>TOWER T122 SYTS-MLTS 2 500KV</t>
  </si>
  <si>
    <t>T123 SYTS-MLTS 2 500KV</t>
  </si>
  <si>
    <t>TL-SYMLEX-SYML123-0000058728</t>
  </si>
  <si>
    <t>TOWER T123 SYTS-MLTS 2 500KV</t>
  </si>
  <si>
    <t>T124 SYTS-MLTS 2 500KV</t>
  </si>
  <si>
    <t>TL-SYMLEX-SYML124-0000058730</t>
  </si>
  <si>
    <t>TOWER T124 SYTS-MLTS 2 500KV</t>
  </si>
  <si>
    <t>T125 SYTS-MLTS 2 500KV</t>
  </si>
  <si>
    <t>TL-SYMLEX-SYML125-0000058732</t>
  </si>
  <si>
    <t>TOWER T125 SYTS-MLTS 2 500KV</t>
  </si>
  <si>
    <t>T126 SYTS-MLTS 2 500KV</t>
  </si>
  <si>
    <t>TL-SYMLEX-SYML126-0000058734</t>
  </si>
  <si>
    <t>TOWER T126 SYTS-MLTS 2 500KV</t>
  </si>
  <si>
    <t>T004 MBTS-DDTS 2 220KV</t>
  </si>
  <si>
    <t>MBTS-DDTS 2 220KV</t>
  </si>
  <si>
    <t>TL-MBDDEX-MBDD004-0000112526</t>
  </si>
  <si>
    <t>TOWER T004 MBTS-DDTS 2 220KV</t>
  </si>
  <si>
    <t>T067 DPS -MBTS  220KV</t>
  </si>
  <si>
    <t>TL-DPMBEX-DPMB067-0000112680</t>
  </si>
  <si>
    <t>TOWER T067 DPS -MBTS   220KV</t>
  </si>
  <si>
    <t>T068 DPS -MBTS  220KV</t>
  </si>
  <si>
    <t>TL-DPMBEX-DPMB068-0000112681</t>
  </si>
  <si>
    <t>TOWER T068 DPS -MBTS   220KV</t>
  </si>
  <si>
    <t>T071 DPS -MBTS  220KV</t>
  </si>
  <si>
    <t>TL-DPMBEX-DPMB071-0000112684</t>
  </si>
  <si>
    <t>TOWER T071 DPS -MBTS   220KV</t>
  </si>
  <si>
    <t>T113 SYTS-MLTS 1 500KV</t>
  </si>
  <si>
    <t>TL-SYMLEX-SYML113-0000058395</t>
  </si>
  <si>
    <t>TOWER T113 SYTS-MLTS 1 500KV</t>
  </si>
  <si>
    <t>T114 SYTS-MLTS 1 500KV</t>
  </si>
  <si>
    <t>TL-SYMLEX-SYML114-0000058397</t>
  </si>
  <si>
    <t>TOWER T114 SYTS-MLTS 1 500KV</t>
  </si>
  <si>
    <t>T115 SYTS-MLTS 1 500KV</t>
  </si>
  <si>
    <t>TL-SYMLEX-SYML115-0000058399</t>
  </si>
  <si>
    <t>TOWER T115 SYTS-MLTS 1 500KV</t>
  </si>
  <si>
    <t>T116 SYTS-MLTS 1 500KV</t>
  </si>
  <si>
    <t>TL-SYMLEX-SYML116-0000058401</t>
  </si>
  <si>
    <t>TOWER T116 SYTS-MLTS 1 500KV</t>
  </si>
  <si>
    <t>T117 SYTS-MLTS 1 500KV</t>
  </si>
  <si>
    <t>TL-SYMLEX-SYML117-0000058403</t>
  </si>
  <si>
    <t>TOWER T117 SYTS-MLTS 1 500KV</t>
  </si>
  <si>
    <t>T118 SYTS-MLTS 1 500KV</t>
  </si>
  <si>
    <t>TL-SYMLEX-SYML118-0000058405</t>
  </si>
  <si>
    <t>TOWER T118 SYTS-MLTS 1 500KV</t>
  </si>
  <si>
    <t>T113 SYTS-MLTS 2 500KV</t>
  </si>
  <si>
    <t>TL-SYMLEX-SYML113-0000058708</t>
  </si>
  <si>
    <t>TOWER T113 SYTS-MLTS 2 500KV</t>
  </si>
  <si>
    <t>T114 SYTS-MLTS 2 500KV</t>
  </si>
  <si>
    <t>TL-SYMLEX-SYML114-0000058710</t>
  </si>
  <si>
    <t>TOWER T114 SYTS-MLTS 2 500KV</t>
  </si>
  <si>
    <t>T115 SYTS-MLTS 2 500KV</t>
  </si>
  <si>
    <t>TL-SYMLEX-SYML115-0000058712</t>
  </si>
  <si>
    <t>TOWER T115 SYTS-MLTS 2 500KV</t>
  </si>
  <si>
    <t>T116 SYTS-MLTS 2 500KV</t>
  </si>
  <si>
    <t>TL-SYMLEX-SYML116-0000058714</t>
  </si>
  <si>
    <t>TOWER T116 SYTS-MLTS 2 500KV</t>
  </si>
  <si>
    <t>T117 SYTS-MLTS 2 500KV</t>
  </si>
  <si>
    <t>TL-SYMLEX-SYML117-0000058716</t>
  </si>
  <si>
    <t>TOWER T117 SYTS-MLTS 2 500KV</t>
  </si>
  <si>
    <t>T118 SYTS-MLTS 2 500KV</t>
  </si>
  <si>
    <t>TL-SYMLEX-SYML118-0000058718</t>
  </si>
  <si>
    <t>TOWER T118 SYTS-MLTS 2 500KV</t>
  </si>
  <si>
    <t>T072 DPS -MBTS  220KV</t>
  </si>
  <si>
    <t>TL-DPMBEX-DPMB072-0000112685</t>
  </si>
  <si>
    <t>TOWER T072 DPS -MBTS   220KV</t>
  </si>
  <si>
    <t>T069 DPS -MBTS  220KV</t>
  </si>
  <si>
    <t>TL-DPMBEX-DPMB069-0000112682</t>
  </si>
  <si>
    <t>TOWER T069 DPS -MBTS   220KV</t>
  </si>
  <si>
    <t>T070 DPS -MBTS  220KV</t>
  </si>
  <si>
    <t>TL-DPMBEX-DPMB070-0000112683</t>
  </si>
  <si>
    <t>TOWER T070 DPS -MBTS   220KV</t>
  </si>
  <si>
    <t>T004 MBTS-DDTS 1 220KV</t>
  </si>
  <si>
    <t>MBTS-DDTS 1 220KV</t>
  </si>
  <si>
    <t>TL-MBDDEX-MBDD004-0000112435</t>
  </si>
  <si>
    <t>TOWER T004 MBTS-DDTS 1 220KV</t>
  </si>
  <si>
    <t>T075 DPS -MBTS  220KV</t>
  </si>
  <si>
    <t>TL-DPMBEX-DPMB075-0000112688</t>
  </si>
  <si>
    <t>TOWER T075 DPS -MBTS   220KV</t>
  </si>
  <si>
    <t>T076 DPS -MBTS  220KV</t>
  </si>
  <si>
    <t>TL-DPMBEX-DPMB076-0000112689</t>
  </si>
  <si>
    <t>TOWER T076 DPS -MBTS   220KV</t>
  </si>
  <si>
    <t>T067 SMTS-SYTS 1 500KV</t>
  </si>
  <si>
    <t>TL-SMSYEX-SMSY067-0000058927</t>
  </si>
  <si>
    <t>TOWER T067 SMTS-SYTS 1 500KV</t>
  </si>
  <si>
    <t>T068 SMTS-SYTS 1 500KV</t>
  </si>
  <si>
    <t>TL-SMSYEX-SMSY068-0000058929</t>
  </si>
  <si>
    <t>TOWER T068 SMTS-SYTS 1 500KV</t>
  </si>
  <si>
    <t>T069 SMTS-SYTS 1 500KV</t>
  </si>
  <si>
    <t>TL-SMSYEX-SMSY069-0000058931</t>
  </si>
  <si>
    <t>TOWER T069 SMTS-SYTS 1 500KV</t>
  </si>
  <si>
    <t>T070 SMTS-SYTS 1 500KV</t>
  </si>
  <si>
    <t>TL-SMSYEX-SMSY070-0000058933</t>
  </si>
  <si>
    <t>TOWER T070 SMTS-SYTS 1 500KV</t>
  </si>
  <si>
    <t>T071 SMTS-SYTS 1 500KV</t>
  </si>
  <si>
    <t>TL-SMSYEX-SMSY071-0000058935</t>
  </si>
  <si>
    <t>TOWER T071 SMTS-SYTS 1 500KV</t>
  </si>
  <si>
    <t>T072 SMTS-SYTS 1 500KV</t>
  </si>
  <si>
    <t>TL-SMSYEX-SMSY072-0000058937</t>
  </si>
  <si>
    <t>TOWER T072 SMTS-SYTS 1 500KV</t>
  </si>
  <si>
    <t>T073 SMTS-SYTS 1 500KV</t>
  </si>
  <si>
    <t>TL-SMSYEX-SMSY073-0000058939</t>
  </si>
  <si>
    <t>TOWER T073 SMTS-SYTS 1 500KV</t>
  </si>
  <si>
    <t>T074 SMTS-SYTS 1 500KV</t>
  </si>
  <si>
    <t>TL-SMSYEX-SMSY074-0000058941</t>
  </si>
  <si>
    <t>TOWER T074 SMTS-SYTS 1 500KV</t>
  </si>
  <si>
    <t>T075 SMTS-SYTS 1 500KV</t>
  </si>
  <si>
    <t>TL-SMSYEX-SMSY075-0000058943</t>
  </si>
  <si>
    <t>TOWER T075 SMTS-SYTS 1 500KV</t>
  </si>
  <si>
    <t>T076 SMTS-SYTS 1 500KV</t>
  </si>
  <si>
    <t>TL-SMSYEX-SMSY076-0000058945</t>
  </si>
  <si>
    <t>TOWER T076 SMTS-SYTS 1 500KV</t>
  </si>
  <si>
    <t>T077 SMTS-SYTS 1 500KV</t>
  </si>
  <si>
    <t>TL-SMSYEX-SMSY077-0000058947</t>
  </si>
  <si>
    <t>TOWER T077 SMTS-SYTS 1 500KV</t>
  </si>
  <si>
    <t>T078 SMTS-SYTS 1 500KV</t>
  </si>
  <si>
    <t>TL-SMSYEX-SMSY078-0000058949</t>
  </si>
  <si>
    <t>TOWER T078 SMTS-SYTS 1 500KV</t>
  </si>
  <si>
    <t>T079 SMTS-SYTS 1 500KV</t>
  </si>
  <si>
    <t>TL-SMSYEX-SMSY079-0000058951</t>
  </si>
  <si>
    <t>TOWER T079 SMTS-SYTS 1 500KV</t>
  </si>
  <si>
    <t>T080 SMTS-SYTS 1 500KV</t>
  </si>
  <si>
    <t>TL-SMSYEX-SMSY080-0000058953</t>
  </si>
  <si>
    <t>TOWER T080 SMTS-SYTS 1 500KV</t>
  </si>
  <si>
    <t>T081 SMTS-SYTS 1 500KV</t>
  </si>
  <si>
    <t>TL-SMSYEX-SMSY081-0000058955</t>
  </si>
  <si>
    <t>TOWER T081 SMTS-SYTS 1 500KV</t>
  </si>
  <si>
    <t>T082 SMTS-SYTS 1 500KV</t>
  </si>
  <si>
    <t>TL-SMSYEX-SMSY082-0000058957</t>
  </si>
  <si>
    <t>TOWER T082 SMTS-SYTS 1 500KV</t>
  </si>
  <si>
    <t>T083 SMTS-SYTS 1 500KV</t>
  </si>
  <si>
    <t>TL-SMSYEX-SMSY083-0000058959</t>
  </si>
  <si>
    <t>TOWER T083 SMTS-SYTS 1 500KV</t>
  </si>
  <si>
    <t>T084 SMTS-SYTS 1 500KV</t>
  </si>
  <si>
    <t>TL-SMSYEX-SMSY084-0000058961</t>
  </si>
  <si>
    <t>TOWER T084 SMTS-SYTS 1 500KV</t>
  </si>
  <si>
    <t>T085 SMTS-SYTS 1 500KV</t>
  </si>
  <si>
    <t>TL-SMSYEX-SMSY085-0000058963</t>
  </si>
  <si>
    <t>TOWER T085 SMTS-SYTS 1 500KV</t>
  </si>
  <si>
    <t>T067 SMTS-SYTS 2 500KV</t>
  </si>
  <si>
    <t>TL-SMSYEX-SMSY067-0000059134</t>
  </si>
  <si>
    <t>TOWER T067 SMTS-SYTS 2 500KV</t>
  </si>
  <si>
    <t>T068 SMTS-SYTS 2 500KV</t>
  </si>
  <si>
    <t>TL-SMSYEX-SMSY068-0000059136</t>
  </si>
  <si>
    <t>TOWER T068 SMTS-SYTS 2 500KV</t>
  </si>
  <si>
    <t>T069 SMTS-SYTS 2 500KV</t>
  </si>
  <si>
    <t>TL-SMSYEX-SMSY069-0000059138</t>
  </si>
  <si>
    <t>TOWER T069 SMTS-SYTS 2 500KV</t>
  </si>
  <si>
    <t>T070 SMTS-SYTS 2 500KV</t>
  </si>
  <si>
    <t>TL-SMSYEX-SMSY070-0000059140</t>
  </si>
  <si>
    <t>TOWER T070 SMTS-SYTS 2 500KV</t>
  </si>
  <si>
    <t>T071 SMTS-SYTS 2 500KV</t>
  </si>
  <si>
    <t>TL-SMSYEX-SMSY071-0000059142</t>
  </si>
  <si>
    <t>TOWER T071 SMTS-SYTS 2 500KV</t>
  </si>
  <si>
    <t>T072 SMTS-SYTS 2 500KV</t>
  </si>
  <si>
    <t>TL-SMSYEX-SMSY072-0000059144</t>
  </si>
  <si>
    <t>TOWER T072 SMTS-SYTS 2 500KV</t>
  </si>
  <si>
    <t>T073 SMTS-SYTS 2 500KV</t>
  </si>
  <si>
    <t>TL-SMSYEX-SMSY073-0000059146</t>
  </si>
  <si>
    <t>TOWER T073 SMTS-SYTS 2 500KV</t>
  </si>
  <si>
    <t>T074 SMTS-SYTS 2 500KV</t>
  </si>
  <si>
    <t>TL-SMSYEX-SMSY074-0000059148</t>
  </si>
  <si>
    <t>TOWER T074 SMTS-SYTS 2 500KV</t>
  </si>
  <si>
    <t>T075 SMTS-SYTS 2 500KV</t>
  </si>
  <si>
    <t>TL-SMSYEX-SMSY075-0000059150</t>
  </si>
  <si>
    <t>TOWER T075 SMTS-SYTS 2 500KV</t>
  </si>
  <si>
    <t>T077 SMTS-SYTS 2 500KV</t>
  </si>
  <si>
    <t>TL-SMSYEX-SMSY077-0000059154</t>
  </si>
  <si>
    <t>TOWER T077 SMTS-SYTS 2 500KV</t>
  </si>
  <si>
    <t>T078 SMTS-SYTS 2 500KV</t>
  </si>
  <si>
    <t>TL-SMSYEX-SMSY078-0000059156</t>
  </si>
  <si>
    <t>TOWER T078 SMTS-SYTS 2 500KV</t>
  </si>
  <si>
    <t>T079 SMTS-SYTS 2 500KV</t>
  </si>
  <si>
    <t>TL-SMSYEX-SMSY079-0000059158</t>
  </si>
  <si>
    <t>TOWER T079 SMTS-SYTS 2 500KV</t>
  </si>
  <si>
    <t>T080 SMTS-SYTS 2 500KV</t>
  </si>
  <si>
    <t>TL-SMSYEX-SMSY080-0000059160</t>
  </si>
  <si>
    <t>TOWER T080 SMTS-SYTS 2 500KV</t>
  </si>
  <si>
    <t>T081 SMTS-SYTS 2 500KV</t>
  </si>
  <si>
    <t>TL-SMSYEX-SMSY081-0000059162</t>
  </si>
  <si>
    <t>TOWER T081 SMTS-SYTS 2 500KV</t>
  </si>
  <si>
    <t>T082 SMTS-SYTS 2 500KV</t>
  </si>
  <si>
    <t>TL-SMSYEX-SMSY082-0000059164</t>
  </si>
  <si>
    <t>TOWER T082 SMTS-SYTS 2 500KV</t>
  </si>
  <si>
    <t>T083 SMTS-SYTS 2 500KV</t>
  </si>
  <si>
    <t>TL-SMSYEX-SMSY083-0000059166</t>
  </si>
  <si>
    <t>TOWER T083 SMTS-SYTS 2 500KV</t>
  </si>
  <si>
    <t>T085 SMTS-SYTS 2 500KV</t>
  </si>
  <si>
    <t>TL-SMSYEX-SMSY085-0000059170</t>
  </si>
  <si>
    <t>TOWER T085 SMTS-SYTS 2 500KV</t>
  </si>
  <si>
    <t>T033 MSS -DDTS 1 330KV VIC</t>
  </si>
  <si>
    <t>TL-MSDDEV-MSDD033-0000081982</t>
  </si>
  <si>
    <t>TOWER T033 MSS -DDTS 1 330KV  VIC</t>
  </si>
  <si>
    <t>T034 MSS -DDTS 1 330KV VIC</t>
  </si>
  <si>
    <t>TL-MSDDEV-MSDD034-0000081983</t>
  </si>
  <si>
    <t>TOWER T034 MSS -DDTS 1 330KV  VIC</t>
  </si>
  <si>
    <t>T033 MSS -DDTS 2 330KV VIC</t>
  </si>
  <si>
    <t>TL-MSDDEV-MSDD033-0000082235</t>
  </si>
  <si>
    <t>TOWER T033 MSS -DDTS 2 330KV  VIC</t>
  </si>
  <si>
    <t>T034 MSS -DDTS 2 330KV VIC</t>
  </si>
  <si>
    <t>TL-MSDDEV-MSDD034-0000082236</t>
  </si>
  <si>
    <t>TOWER T034 MSS -DDTS 2 330KV  VIC</t>
  </si>
  <si>
    <t>T073 DPS -MBTS  220KV</t>
  </si>
  <si>
    <t>TL-DPMBEX-DPMB073-0000112686</t>
  </si>
  <si>
    <t>TOWER T073 DPS -MBTS   220KV</t>
  </si>
  <si>
    <t>T074 DPS -MBTS  220KV</t>
  </si>
  <si>
    <t>TL-DPMBEX-DPMB074-0000112687</t>
  </si>
  <si>
    <t>TOWER T074 DPS -MBTS   220KV</t>
  </si>
  <si>
    <t>T658 SHTS-BETS  220KV</t>
  </si>
  <si>
    <t>TL-BESHEX-BESH658-0000070671</t>
  </si>
  <si>
    <t>TOWER T658 SHTS-BETS   220KV</t>
  </si>
  <si>
    <t>T659 SHTS-BETS  220KV</t>
  </si>
  <si>
    <t>TL-BESHEX-BESH659-0000070676</t>
  </si>
  <si>
    <t>TOWER T659 SHTS-BETS   220KV</t>
  </si>
  <si>
    <t>T660 SHTS-BETS  220KV</t>
  </si>
  <si>
    <t>TL-BESHEX-BESH660-0000070681</t>
  </si>
  <si>
    <t>TOWER T660 SHTS-BETS   220KV</t>
  </si>
  <si>
    <t>T661 SHTS-BETS  220KV</t>
  </si>
  <si>
    <t>TL-BESHEX-BESH661-0000070686</t>
  </si>
  <si>
    <t>TOWER T661 SHTS-BETS   220KV</t>
  </si>
  <si>
    <t>T662 SHTS-BETS  220KV</t>
  </si>
  <si>
    <t>TL-BESHEX-BESH662-0000070690</t>
  </si>
  <si>
    <t>TOWER T662 SHTS-BETS   220KV</t>
  </si>
  <si>
    <t>T035 MSS -DDTS 1 330KV VIC</t>
  </si>
  <si>
    <t>TL-MSDDEV-MSDD035-0000081984</t>
  </si>
  <si>
    <t>TOWER T035 MSS -DDTS 1 330KV  VIC</t>
  </si>
  <si>
    <t>T035 MSS -DDTS 2 330KV VIC</t>
  </si>
  <si>
    <t>TL-MSDDEV-MSDD035-0000082237</t>
  </si>
  <si>
    <t>TOWER T035 MSS -DDTS 2 330KV  VIC</t>
  </si>
  <si>
    <t>T077 DPS -MBTS  220KV</t>
  </si>
  <si>
    <t>TL-DPMBEX-DPMB077-0000112690</t>
  </si>
  <si>
    <t>TOWER T077 DPS -MBTS   220KV</t>
  </si>
  <si>
    <t>T078 DPS -MBTS  220KV</t>
  </si>
  <si>
    <t>TL-DPMBEX-DPMB078-0000112691</t>
  </si>
  <si>
    <t>TOWER T078 DPS -MBTS   220KV</t>
  </si>
  <si>
    <t>T036 MSS -DDTS 1 330KV VIC</t>
  </si>
  <si>
    <t>TL-MSDDEV-MSDD036-0000081985</t>
  </si>
  <si>
    <t>TOWER T036 MSS -DDTS 1 330KV  VIC</t>
  </si>
  <si>
    <t>T036 MSS -DDTS 2 330KV VIC</t>
  </si>
  <si>
    <t>TL-MSDDEV-MSDD036-0000082238</t>
  </si>
  <si>
    <t>TOWER T036 MSS -DDTS 2 330KV  VIC</t>
  </si>
  <si>
    <t>T079 DPS -MBTS  220KV</t>
  </si>
  <si>
    <t>TL-DPMBEX-DPMB079-0000112692</t>
  </si>
  <si>
    <t>TOWER T079 DPS -MBTS   220KV</t>
  </si>
  <si>
    <t>T080 DPS -MBTS  220KV</t>
  </si>
  <si>
    <t>TL-DPMBEX-DPMB080-0000112693</t>
  </si>
  <si>
    <t>TOWER T080 DPS -MBTS   220KV</t>
  </si>
  <si>
    <t>T042 MSS -DDTS 1 330KV VIC</t>
  </si>
  <si>
    <t>TL-MSDDEV-MSDD042-0000081991</t>
  </si>
  <si>
    <t>TOWER T042 MSS -DDTS 1 330KV  VIC</t>
  </si>
  <si>
    <t>T042 MSS -DDTS 2 330KV VIC</t>
  </si>
  <si>
    <t>TL-MSDDEV-MSDD042-0000082244</t>
  </si>
  <si>
    <t>TOWER T042 MSS -DDTS 2 330KV  VIC</t>
  </si>
  <si>
    <t>T399 MLTS-TRTS 1 500KV</t>
  </si>
  <si>
    <t>TL-MLHYEX-MLHY399-0000056466</t>
  </si>
  <si>
    <t>TOWER T399 MLTS-TRTS 1 500KV</t>
  </si>
  <si>
    <t>T400 MLTS-TRTS 1 500KV</t>
  </si>
  <si>
    <t>TL-MLHYEX-MLHY400-0000056467</t>
  </si>
  <si>
    <t>TOWER T400 MLTS-TRTS 1 500KV</t>
  </si>
  <si>
    <t>T401 MLTS-TRTS 1 500KV</t>
  </si>
  <si>
    <t>TL-MLHYEX-MLHY401-0000056468</t>
  </si>
  <si>
    <t>TOWER T401 MLTS-TRTS 1 500KV</t>
  </si>
  <si>
    <t>T022 MLTS-ELTS  220KV</t>
  </si>
  <si>
    <t>TL-MLBAEX-MLBA022-0000058872</t>
  </si>
  <si>
    <t>TOWER T022 MLTS-BATS 2 220KV</t>
  </si>
  <si>
    <t>T023 MLTS-ELTS  220KV</t>
  </si>
  <si>
    <t>TL-MLBAEX-MLBA023-0000058874</t>
  </si>
  <si>
    <t>TOWER T023 MLTS-BATS 2 220KV</t>
  </si>
  <si>
    <t>T024 MLTS-ELTS  220KV</t>
  </si>
  <si>
    <t>TL-MLBAEX-MLBA024-0000058876</t>
  </si>
  <si>
    <t>TOWER T024 MLTS-BATS 2 220KV</t>
  </si>
  <si>
    <t>T025 MLTS-ELTS  220KV</t>
  </si>
  <si>
    <t>TL-MLBAEX-MLBA025-0000058878</t>
  </si>
  <si>
    <t>TOWER T025 MLTS-BATS 2 220KV</t>
  </si>
  <si>
    <t>T005 MBTS-DDTS 1 220KV</t>
  </si>
  <si>
    <t>TL-MBDDEX-MBDD005-0000112436</t>
  </si>
  <si>
    <t>TOWER T005 MBTS-DDTS 1 220KV</t>
  </si>
  <si>
    <t>T005 MBTS-DDTS 2 220KV</t>
  </si>
  <si>
    <t>TL-MBDDEX-MBDD005-0000112527</t>
  </si>
  <si>
    <t>TOWER T005 MBTS-DDTS 2 220KV</t>
  </si>
  <si>
    <t>T037 MSS -DDTS 2 330KV VIC</t>
  </si>
  <si>
    <t>TL-MSDDEV-MSDD037-0000082239</t>
  </si>
  <si>
    <t>TOWER T037 MSS -DDTS 2 330KV  VIC</t>
  </si>
  <si>
    <t>T037 MSS -DDTS 1 330KV VIC</t>
  </si>
  <si>
    <t>TL-MSDDEV-MSDD037-0000081986</t>
  </si>
  <si>
    <t>TOWER T037 MSS -DDTS 1 330KV  VIC</t>
  </si>
  <si>
    <t>T038 MSS -DDTS 1 330KV VIC</t>
  </si>
  <si>
    <t>TL-MSDDEV-MSDD038-0000081987</t>
  </si>
  <si>
    <t>TOWER T038 MSS -DDTS 1 330KV  VIC</t>
  </si>
  <si>
    <t>T038 MSS -DDTS 2 330KV VIC</t>
  </si>
  <si>
    <t>TL-MSDDEV-MSDD038-0000082240</t>
  </si>
  <si>
    <t>TOWER T038 MSS -DDTS 2 330KV  VIC</t>
  </si>
  <si>
    <t>T040 MSS -DDTS 1 330KV VIC</t>
  </si>
  <si>
    <t>TL-MSDDEV-MSDD040-0000081989</t>
  </si>
  <si>
    <t>TOWER T040 MSS -DDTS 1 330KV  VIC</t>
  </si>
  <si>
    <t>T040 MSS -DDTS 2 330KV VIC</t>
  </si>
  <si>
    <t>TL-MSDDEV-MSDD040-0000082242</t>
  </si>
  <si>
    <t>TOWER T040 MSS -DDTS 2 330KV  VIC</t>
  </si>
  <si>
    <t>T039 MSS -DDTS 2 330KV VIC</t>
  </si>
  <si>
    <t>TL-MSDDEV-MSDD039-0000082241</t>
  </si>
  <si>
    <t>TOWER T039 MSS -DDTS 2 330KV  VIC</t>
  </si>
  <si>
    <t>T043 MSS -DDTS 1 330KV VIC</t>
  </si>
  <si>
    <t>TL-MSDDEV-MSDD043-0000081992</t>
  </si>
  <si>
    <t>TOWER T043 MSS -DDTS 1 330KV  VIC</t>
  </si>
  <si>
    <t>T043 MSS -DDTS 2 330KV VIC</t>
  </si>
  <si>
    <t>TL-MSDDEV-MSDD043-0000082245</t>
  </si>
  <si>
    <t>TOWER T043 MSS -DDTS 2 330KV  VIC</t>
  </si>
  <si>
    <t>T039 MSS -DDTS 1 330KV VIC</t>
  </si>
  <si>
    <t>TL-MSDDEV-MSDD039-0000081988</t>
  </si>
  <si>
    <t>TOWER T039 MSS -DDTS 1 330KV  VIC</t>
  </si>
  <si>
    <t>T407 MLTS-TRTS 1 500KV</t>
  </si>
  <si>
    <t>TL-MLHYEX-MLHY407-0000056474</t>
  </si>
  <si>
    <t>TOWER T407 MLTS-TRTS 1 500KV</t>
  </si>
  <si>
    <t>T408 MLTS-TRTS 1 500KV</t>
  </si>
  <si>
    <t>TL-MLHYEX-MLHY408-0000056475</t>
  </si>
  <si>
    <t>TOWER T408 MLTS-TRTS 1 500KV</t>
  </si>
  <si>
    <t>T041 MSS -DDTS 1 330KV VIC</t>
  </si>
  <si>
    <t>TL-MSDDEV-MSDD041-0000081990</t>
  </si>
  <si>
    <t>TOWER T041 MSS -DDTS 1 330KV  VIC</t>
  </si>
  <si>
    <t>T041 MSS -DDTS 2 330KV VIC</t>
  </si>
  <si>
    <t>TL-MSDDEV-MSDD041-0000082243</t>
  </si>
  <si>
    <t>TOWER T041 MSS -DDTS 2 330KV  VIC</t>
  </si>
  <si>
    <t>T409 MLTS-TRTS 1 500KV</t>
  </si>
  <si>
    <t>TL-MLHYEX-MLHY409-0000056476</t>
  </si>
  <si>
    <t>TOWER T409 MLTS-TRTS 1 500KV</t>
  </si>
  <si>
    <t>T410 MLTS-TRTS 1 500KV</t>
  </si>
  <si>
    <t>TL-MLHYEX-MLHY410-0000056477</t>
  </si>
  <si>
    <t>TOWER T410 MLTS-TRTS 1 500KV</t>
  </si>
  <si>
    <t>T411 MLTS-TRTS 1 500KV</t>
  </si>
  <si>
    <t>TL-MLHYEX-MLHY411-0000056478</t>
  </si>
  <si>
    <t>TOWER T411 MLTS-TRTS 1 500KV</t>
  </si>
  <si>
    <t>T044 MSS -DDTS 1 330KV VIC</t>
  </si>
  <si>
    <t>TL-MSDDEV-MSDD044-0000081993</t>
  </si>
  <si>
    <t>TOWER T044 MSS -DDTS 1 330KV  VIC</t>
  </si>
  <si>
    <t>T044 MSS -DDTS 2 330KV VIC</t>
  </si>
  <si>
    <t>TL-MSDDEV-MSDD044-0000082246</t>
  </si>
  <si>
    <t>TOWER T044 MSS -DDTS 2 330KV  VIC</t>
  </si>
  <si>
    <t>T045 MSS -DDTS 1 330KV VIC</t>
  </si>
  <si>
    <t>TL-MSDDEV-MSDD045-0000081994</t>
  </si>
  <si>
    <t>TOWER T045 MSS -DDTS 1 330KV  VIC</t>
  </si>
  <si>
    <t>T045 MSS -DDTS 2 330KV VIC</t>
  </si>
  <si>
    <t>TL-MSDDEV-MSDD045-0000082247</t>
  </si>
  <si>
    <t>TOWER T045 MSS -DDTS 2 330KV  VIC</t>
  </si>
  <si>
    <t>T273 KGTS-WETS  220KV</t>
  </si>
  <si>
    <t>TL-KGRCEX-KGRC273-0000066474</t>
  </si>
  <si>
    <t>TOWER T273 KGTS-WETS   220KV</t>
  </si>
  <si>
    <t>T274 KGTS-WETS  220KV</t>
  </si>
  <si>
    <t>TL-KGRCEX-KGRC274-0000066478</t>
  </si>
  <si>
    <t>TOWER T274 KGTS-WETS   220KV</t>
  </si>
  <si>
    <t>T275 KGTS-WETS  220KV</t>
  </si>
  <si>
    <t>TL-KGRCEX-KGRC275-0000066483</t>
  </si>
  <si>
    <t>TOWER T275 KGTS-WETS   220KV</t>
  </si>
  <si>
    <t>T526 TRTS-HYTS 1 500KV</t>
  </si>
  <si>
    <t>TL-MLHYEX-MLHY526-0000056660</t>
  </si>
  <si>
    <t>TOWER T526 TRTS-HYTS 1 500KV</t>
  </si>
  <si>
    <t>T527 TRTS-HYTS 1 500KV</t>
  </si>
  <si>
    <t>TL-MLHYEX-MLHY527-0000056662</t>
  </si>
  <si>
    <t>TOWER T527 TRTS-HYTS 1 500KV</t>
  </si>
  <si>
    <t>T528 TRTS-HYTS 1 500KV</t>
  </si>
  <si>
    <t>TL-MLHYEX-MLHY528-0000056664</t>
  </si>
  <si>
    <t>TOWER T528 TRTS-HYTS 1 500KV</t>
  </si>
  <si>
    <t>T529 TRTS-HYTS 1 500KV</t>
  </si>
  <si>
    <t>TL-MLHYEX-MLHY529-0000056666</t>
  </si>
  <si>
    <t>TOWER T529 TRTS-HYTS 1 500KV</t>
  </si>
  <si>
    <t>T530 TRTS-HYTS 1 500KV</t>
  </si>
  <si>
    <t>TL-MLHYEX-MLHY530-0000056668</t>
  </si>
  <si>
    <t>TOWER T530 TRTS-HYTS 1 500KV</t>
  </si>
  <si>
    <t>T064 HYTS-SESS 1 275KV</t>
  </si>
  <si>
    <t>TL-HYSEEX-HYSE064-0000059800</t>
  </si>
  <si>
    <t>TOWER T064 HYTS-SESS 1 275KV</t>
  </si>
  <si>
    <t>T065 HYTS-SESS 1 275KV</t>
  </si>
  <si>
    <t>TL-HYSEEX-HYSE065-0000059802</t>
  </si>
  <si>
    <t>TOWER T065 HYTS-SESS 1 275KV</t>
  </si>
  <si>
    <t>T066 HYTS-SESS 1 275KV</t>
  </si>
  <si>
    <t>TL-HYSEEX-HYSE066-0000059804</t>
  </si>
  <si>
    <t>TOWER T066 HYTS-SESS 1 275KV</t>
  </si>
  <si>
    <t>T067 HYTS-SESS 1 275KV</t>
  </si>
  <si>
    <t>TL-HYSEEX-HYSE067-0000059806</t>
  </si>
  <si>
    <t>TOWER T067 HYTS-SESS 1 275KV</t>
  </si>
  <si>
    <t>T068 HYTS-SESS 1 275KV</t>
  </si>
  <si>
    <t>TL-HYSEEX-HYSE068-0000059808</t>
  </si>
  <si>
    <t>TOWER T068 HYTS-SESS 1 275KV</t>
  </si>
  <si>
    <t>T069 HYTS-SESS 1 275KV</t>
  </si>
  <si>
    <t>TL-HYSEEX-HYSE069-0000059810</t>
  </si>
  <si>
    <t>TOWER T069 HYTS-SESS 1 275KV</t>
  </si>
  <si>
    <t>T070 HYTS-SESS 1 275KV</t>
  </si>
  <si>
    <t>TL-HYSEEX-HYSE070-0000059812</t>
  </si>
  <si>
    <t>TOWER T070 HYTS-SESS 1 275KV</t>
  </si>
  <si>
    <t>T071 HYTS-SESS 1 275KV</t>
  </si>
  <si>
    <t>TL-HYSEEX-HYSE071-0000059814</t>
  </si>
  <si>
    <t>TOWER T071 HYTS-SESS 1 275KV</t>
  </si>
  <si>
    <t>T046 MSS -DDTS 1 330KV VIC</t>
  </si>
  <si>
    <t>TL-MSDDEV-MSDD046-0000081995</t>
  </si>
  <si>
    <t>TOWER T046 MSS -DDTS 1 330KV  VIC</t>
  </si>
  <si>
    <t>T047 MSS -DDTS 1 330KV VIC</t>
  </si>
  <si>
    <t>TL-MSDDEV-MSDD047-0000081996</t>
  </si>
  <si>
    <t>TOWER T047 MSS -DDTS 1 330KV  VIC</t>
  </si>
  <si>
    <t>T046 MSS -DDTS 2 330KV VIC</t>
  </si>
  <si>
    <t>TL-MSDDEV-MSDD046-0000082248</t>
  </si>
  <si>
    <t>TOWER T046 MSS -DDTS 2 330KV  VIC</t>
  </si>
  <si>
    <t>T047 MSS -DDTS 2 330KV VIC</t>
  </si>
  <si>
    <t>TL-MSDDEV-MSDD047-0000082249</t>
  </si>
  <si>
    <t>TOWER T047 MSS -DDTS 2 330KV  VIC</t>
  </si>
  <si>
    <t>T263 KGTS-WETS  220KV</t>
  </si>
  <si>
    <t>TL-KGRCEX-KGRC263-0000066426</t>
  </si>
  <si>
    <t>TOWER T263 KGTS-WETS   220KV</t>
  </si>
  <si>
    <t>T264 KGTS-WETS  220KV</t>
  </si>
  <si>
    <t>TL-KGRCEX-KGRC264-0000066431</t>
  </si>
  <si>
    <t>TOWER T264 KGTS-WETS   220KV</t>
  </si>
  <si>
    <t>T265 KGTS-WETS  220KV</t>
  </si>
  <si>
    <t>TL-KGRCEX-KGRC265-0000066435</t>
  </si>
  <si>
    <t>TOWER T265 KGTS-WETS   220KV</t>
  </si>
  <si>
    <t>T266 KGTS-WETS  220KV</t>
  </si>
  <si>
    <t>TL-KGRCEX-KGRC266-0000066440</t>
  </si>
  <si>
    <t>TOWER T266 KGTS-WETS   220KV</t>
  </si>
  <si>
    <t>T267 KGTS-WETS  220KV</t>
  </si>
  <si>
    <t>TL-KGRCEX-KGRC267-0000066445</t>
  </si>
  <si>
    <t>TOWER T267 KGTS-WETS   220KV</t>
  </si>
  <si>
    <t>T268 KGTS-WETS  220KV</t>
  </si>
  <si>
    <t>TL-KGRCEX-KGRC268-0000066449</t>
  </si>
  <si>
    <t>TOWER T268 KGTS-WETS   220KV</t>
  </si>
  <si>
    <t>T269 KGTS-WETS  220KV</t>
  </si>
  <si>
    <t>TL-KGRCEX-KGRC269-0000066454</t>
  </si>
  <si>
    <t>TOWER T269 KGTS-WETS   220KV</t>
  </si>
  <si>
    <t>T219 HWTS-CBTS 4 500KV</t>
  </si>
  <si>
    <t>HWTS-CBTS 4 500KV</t>
  </si>
  <si>
    <t>TL-HWCBEX-HWCB219-0000084191</t>
  </si>
  <si>
    <t>TOWER T219 HWTS-CBTS 4 500KV</t>
  </si>
  <si>
    <t>T219 HWTS-ROTS 3 500KV</t>
  </si>
  <si>
    <t>HWTS-ROTS 3 500KV</t>
  </si>
  <si>
    <t>TL-HWCBEX-HWCB219-0000085180</t>
  </si>
  <si>
    <t>TOWER T219 HWTS-ROTS 3 500KV</t>
  </si>
  <si>
    <t>T030 MKPS-BOPS-MBTS  220KV</t>
  </si>
  <si>
    <t>TL-MKMBEX-MKMB030-0000112743</t>
  </si>
  <si>
    <t>TOWER T030 MKPS-BOPS-MBTS   220KV</t>
  </si>
  <si>
    <t>T003 MBTS-DDTS 1 220KV</t>
  </si>
  <si>
    <t>TL-MBDDEX-MBDD003-0000112434</t>
  </si>
  <si>
    <t>TOWER T003 MBTS-DDTS 1 220KV</t>
  </si>
  <si>
    <t>T003 MBTS-DDTS 2 220KV</t>
  </si>
  <si>
    <t>TL-MBDDEX-MBDD003-0000112525</t>
  </si>
  <si>
    <t>TOWER T003 MBTS-DDTS 2 220KV</t>
  </si>
  <si>
    <t>T029 MKPS-BOPS-MBTS  220KV</t>
  </si>
  <si>
    <t>TL-MKMBEX-MKMB029-0000112742</t>
  </si>
  <si>
    <t>TOWER T029 MKPS-BOPS-MBTS   220KV</t>
  </si>
  <si>
    <t>T002 WKPS-MBTS  220KV</t>
  </si>
  <si>
    <t>WKPS-MBTS  220KV</t>
  </si>
  <si>
    <t>TL-WKMBEX-WKMB002-0000112706</t>
  </si>
  <si>
    <t>TOWER T002 WKPS-MBTS   220KV</t>
  </si>
  <si>
    <t>T282 DDTS-SMTS 1 330KV</t>
  </si>
  <si>
    <t>DDTS-SMTS 1 330KV</t>
  </si>
  <si>
    <t>TL-DDSMEX-DDSM282-0000082738</t>
  </si>
  <si>
    <t>TOWER T282 DDTS-SMTS 1 330KV</t>
  </si>
  <si>
    <t>T282 DDTS-SMTS 2 330KV</t>
  </si>
  <si>
    <t>DDTS-SMTS 2 330KV</t>
  </si>
  <si>
    <t>TL-DDSMEX-DDSM282-0000103343</t>
  </si>
  <si>
    <t>TOWER T282 DDTS-SMTS 2 330KV</t>
  </si>
  <si>
    <t>T085 BATS-TGTS  220KV</t>
  </si>
  <si>
    <t>TL-BATGEX-BATG085-0000087398</t>
  </si>
  <si>
    <t>TOWER T085 BATS-TGTS   220KV</t>
  </si>
  <si>
    <t>T086 BATS-TGTS  220KV</t>
  </si>
  <si>
    <t>TL-BATGEX-BATG086-0000087399</t>
  </si>
  <si>
    <t>TOWER T086 BATS-TGTS   220KV</t>
  </si>
  <si>
    <t>T087 BATS-TGTS  220KV</t>
  </si>
  <si>
    <t>TL-BATGEX-BATG087-0000087400</t>
  </si>
  <si>
    <t>TOWER T087 BATS-TGTS   220KV</t>
  </si>
  <si>
    <t>T088 BATS-TGTS  220KV</t>
  </si>
  <si>
    <t>TL-BATGEX-BATG088-0000087401</t>
  </si>
  <si>
    <t>TOWER T088 BATS-TGTS   220KV</t>
  </si>
  <si>
    <t>T089 BATS-TGTS  220KV</t>
  </si>
  <si>
    <t>TL-BATGEX-BATG089-0000087402</t>
  </si>
  <si>
    <t>TOWER T089 BATS-TGTS   220KV</t>
  </si>
  <si>
    <t>T090 BATS-TGTS  220KV</t>
  </si>
  <si>
    <t>TL-BATGEX-BATG090-0000087403</t>
  </si>
  <si>
    <t>TOWER T090 BATS-TGTS   220KV</t>
  </si>
  <si>
    <t>T001 WKPS-MBTS  220KV</t>
  </si>
  <si>
    <t>TL-WKMBEX-WKMB001-0000112705</t>
  </si>
  <si>
    <t>TOWER T001 WKPS-MBTS   220KV</t>
  </si>
  <si>
    <t>T031 MKPS-BOPS-MBTS  220KV</t>
  </si>
  <si>
    <t>TL-MKMBEX-MKMB031-0000112744</t>
  </si>
  <si>
    <t>TOWER T031 MKPS-BOPS-MBTS   220KV</t>
  </si>
  <si>
    <t>T003 WKPS-MBTS  220KV</t>
  </si>
  <si>
    <t>TL-WKMBEX-WKMB003-0000112707</t>
  </si>
  <si>
    <t>TOWER T003 WKPS-MBTS   220KV</t>
  </si>
  <si>
    <t>T081 DPS -MBTS  220KV</t>
  </si>
  <si>
    <t>TL-DPMBEX-DPMB081-0000112694</t>
  </si>
  <si>
    <t>TOWER T081 DPS -MBTS   220KV</t>
  </si>
  <si>
    <t>T087 DPS -MBTS  220KV</t>
  </si>
  <si>
    <t>TL-DPMBEX-DPMB087-0000112700</t>
  </si>
  <si>
    <t>TOWER T087 DPS -MBTS   220KV</t>
  </si>
  <si>
    <t>T026 HWPS-YPS 1 220KV</t>
  </si>
  <si>
    <t>HWPS-YPS 1 220KV</t>
  </si>
  <si>
    <t>TL-HWYPEX-HWYP026-0000085241</t>
  </si>
  <si>
    <t>TOWER T026 HWPS-YPS  1 220KV</t>
  </si>
  <si>
    <t>T205 MSS -DDTS 2 330KV VIC</t>
  </si>
  <si>
    <t>TL-MSDDEV-MSDD205-0000082407</t>
  </si>
  <si>
    <t>TOWER T205 MSS -DDTS 2 330KV  VIC</t>
  </si>
  <si>
    <t>T206 MSS -DDTS 2 330KV VIC</t>
  </si>
  <si>
    <t>TL-MSDDEV-MSDD206-0000082408</t>
  </si>
  <si>
    <t>TOWER T206 MSS -DDTS 2 330KV  VIC</t>
  </si>
  <si>
    <t>T167 MBTS-EPS 1 220KV</t>
  </si>
  <si>
    <t>MBTS-EPS 1 220KV</t>
  </si>
  <si>
    <t>TL-MBEPEX-MBEP167-0000112915</t>
  </si>
  <si>
    <t>TOWER T167 MBTS-EPS  1 220KV</t>
  </si>
  <si>
    <t>T086 DPS -MBTS  220KV</t>
  </si>
  <si>
    <t>TL-DPMBEX-DPMB086-0000112699</t>
  </si>
  <si>
    <t>TOWER T086 DPS -MBTS   220KV</t>
  </si>
  <si>
    <t>T168 MSS -DDTS 1 330KV VIC</t>
  </si>
  <si>
    <t>TL-MSDDEV-MSDD168-0000082117</t>
  </si>
  <si>
    <t>TOWER T168 MSS -DDTS 1 330KV  VIC</t>
  </si>
  <si>
    <t>T168 MSS -DDTS 2 330KV VIC</t>
  </si>
  <si>
    <t>TL-MSDDEV-MSDD168-0000082370</t>
  </si>
  <si>
    <t>TOWER T168 MSS -DDTS 2 330KV  VIC</t>
  </si>
  <si>
    <t>T004 WKPS-MBTS  220KV</t>
  </si>
  <si>
    <t>TL-WKMBEX-WKMB004-0000112708</t>
  </si>
  <si>
    <t>TOWER T004 WKPS-MBTS   220KV</t>
  </si>
  <si>
    <t>T085 DPS -MBTS  220KV</t>
  </si>
  <si>
    <t>TL-DPMBEX-DPMB085-0000112698</t>
  </si>
  <si>
    <t>TOWER T085 DPS -MBTS   220KV</t>
  </si>
  <si>
    <t>T402 MLTS-TRTS 1 500KV</t>
  </si>
  <si>
    <t>TL-MLHYEX-MLHY402-0000056469</t>
  </si>
  <si>
    <t>TOWER T402 MLTS-TRTS 1 500KV</t>
  </si>
  <si>
    <t>T403 MLTS-TRTS 1 500KV</t>
  </si>
  <si>
    <t>TL-MLHYEX-MLHY403-0000056470</t>
  </si>
  <si>
    <t>TOWER T403 MLTS-TRTS 1 500KV</t>
  </si>
  <si>
    <t>T404 MLTS-TRTS 1 500KV</t>
  </si>
  <si>
    <t>TL-MLHYEX-MLHY404-0000056471</t>
  </si>
  <si>
    <t>TOWER T404 MLTS-TRTS 1 500KV</t>
  </si>
  <si>
    <t>T405 MLTS-TRTS 1 500KV</t>
  </si>
  <si>
    <t>TL-MLHYEX-MLHY405-0000056472</t>
  </si>
  <si>
    <t>TOWER T405 MLTS-TRTS 1 500KV</t>
  </si>
  <si>
    <t>T406 MLTS-TRTS 1 500KV</t>
  </si>
  <si>
    <t>TL-MLHYEX-MLHY406-0000056473</t>
  </si>
  <si>
    <t>TOWER T406 MLTS-TRTS 1 500KV</t>
  </si>
  <si>
    <t>T082 DPS -MBTS  220KV</t>
  </si>
  <si>
    <t>TL-DPMBEX-DPMB082-0000112695</t>
  </si>
  <si>
    <t>TOWER T082 DPS -MBTS   220KV</t>
  </si>
  <si>
    <t>T165 MSS -DDTS 2 330KV VIC</t>
  </si>
  <si>
    <t>TL-MSDDEV-MSDD165-0000082367</t>
  </si>
  <si>
    <t>TOWER T165 MSS -DDTS 2 330KV  VIC</t>
  </si>
  <si>
    <t>T032 MKPS-BOPS-MBTS  220KV</t>
  </si>
  <si>
    <t>TL-MKMBEX-MKMB032-0000112745</t>
  </si>
  <si>
    <t>TOWER T032 MKPS-BOPS-MBTS   220KV</t>
  </si>
  <si>
    <t>T501 TRTS-HYTS 1 500KV</t>
  </si>
  <si>
    <t>TL-MLHYEX-MLHY501-0000056610</t>
  </si>
  <si>
    <t>TOWER T501 TRTS-HYTS 1 500KV</t>
  </si>
  <si>
    <t>T502 TRTS-HYTS 1 500KV</t>
  </si>
  <si>
    <t>TL-MLHYEX-MLHY502-0000056612</t>
  </si>
  <si>
    <t>TOWER T502 TRTS-HYTS 1 500KV</t>
  </si>
  <si>
    <t>T503 TRTS-HYTS 1 500KV</t>
  </si>
  <si>
    <t>TL-MLHYEX-MLHY503-0000056614</t>
  </si>
  <si>
    <t>TOWER T503 TRTS-HYTS 1 500KV</t>
  </si>
  <si>
    <t>T504 TRTS-HYTS 1 500KV</t>
  </si>
  <si>
    <t>TL-MLHYEX-MLHY504-0000056616</t>
  </si>
  <si>
    <t>TOWER T504 TRTS-HYTS 1 500KV</t>
  </si>
  <si>
    <t>T505 TRTS-HYTS 1 500KV</t>
  </si>
  <si>
    <t>TL-MLHYEX-MLHY505-0000056618</t>
  </si>
  <si>
    <t>TOWER T505 TRTS-HYTS 1 500KV</t>
  </si>
  <si>
    <t>T164 MSS -DDTS 1 330KV VIC</t>
  </si>
  <si>
    <t>TL-MSDDEV-MSDD164-0000082113</t>
  </si>
  <si>
    <t>TOWER T164 MSS -DDTS 1 330KV  VIC</t>
  </si>
  <si>
    <t>T164 MSS -DDTS 2 330KV VIC</t>
  </si>
  <si>
    <t>TL-MSDDEV-MSDD164-0000082366</t>
  </si>
  <si>
    <t>TOWER T164 MSS -DDTS 2 330KV  VIC</t>
  </si>
  <si>
    <t>T166 MSS -DDTS 2 330KV VIC</t>
  </si>
  <si>
    <t>TL-MSDDEV-MSDD166-0000082368</t>
  </si>
  <si>
    <t>TOWER T166 MSS -DDTS 2 330KV  VIC</t>
  </si>
  <si>
    <t>T094 HYTS-SESS 1 275KV</t>
  </si>
  <si>
    <t>TL-HYSEEX-HYSE094-0000059860</t>
  </si>
  <si>
    <t>TOWER T094 HYTS-SESS 1 275KV</t>
  </si>
  <si>
    <t>T095 HYTS-SESS 1 275KV</t>
  </si>
  <si>
    <t>TL-HYSEEX-HYSE095-0000059862</t>
  </si>
  <si>
    <t>TOWER T095 HYTS-SESS 1 275KV</t>
  </si>
  <si>
    <t>T096 HYTS-SESS 1 275KV</t>
  </si>
  <si>
    <t>TL-HYSEEX-HYSE096-0000059864</t>
  </si>
  <si>
    <t>TOWER T096 HYTS-SESS 1 275KV</t>
  </si>
  <si>
    <t>T097 HYTS-SESS 1 275KV</t>
  </si>
  <si>
    <t>TL-HYSEEX-HYSE097-0000059866</t>
  </si>
  <si>
    <t>TOWER T097 HYTS-SESS 1 275KV</t>
  </si>
  <si>
    <t>T098 HYTS-SESS 1 275KV</t>
  </si>
  <si>
    <t>TL-HYSEEX-HYSE098-0000059868</t>
  </si>
  <si>
    <t>TOWER T098 HYTS-SESS 1 275KV</t>
  </si>
  <si>
    <t>T099 HYTS-SESS 1 275KV</t>
  </si>
  <si>
    <t>TL-HYSEEX-HYSE099-0000059870</t>
  </si>
  <si>
    <t>TOWER T099 HYTS-SESS 1 275KV</t>
  </si>
  <si>
    <t>T100 HYTS-SESS 1 275KV</t>
  </si>
  <si>
    <t>TL-HYSEEX-HYSE100-0000059872</t>
  </si>
  <si>
    <t>TOWER T100 HYTS-SESS 1 275KV</t>
  </si>
  <si>
    <t>T101 HYTS-SESS 1 275KV</t>
  </si>
  <si>
    <t>TL-HYSEEX-HYSE101-0000059874</t>
  </si>
  <si>
    <t>TOWER T101 HYTS-SESS 1 275KV</t>
  </si>
  <si>
    <t>T090 HYTS-SESS 1 275KV</t>
  </si>
  <si>
    <t>TL-HYSEEX-HYSE090-0000059852</t>
  </si>
  <si>
    <t>TOWER T090 HYTS-SESS 1 275KV</t>
  </si>
  <si>
    <t>T091 HYTS-SESS 1 275KV</t>
  </si>
  <si>
    <t>TL-HYSEEX-HYSE091-0000059854</t>
  </si>
  <si>
    <t>TOWER T091 HYTS-SESS 1 275KV</t>
  </si>
  <si>
    <t>T092 HYTS-SESS 1 275KV</t>
  </si>
  <si>
    <t>TL-HYSEEX-HYSE092-0000059856</t>
  </si>
  <si>
    <t>TOWER T092 HYTS-SESS 1 275KV</t>
  </si>
  <si>
    <t>T093 HYTS-SESS 1 275KV</t>
  </si>
  <si>
    <t>TL-HYSEEX-HYSE093-0000059858</t>
  </si>
  <si>
    <t>TOWER T093 HYTS-SESS 1 275KV</t>
  </si>
  <si>
    <t>T437 MLTS-TRTS 1 500KV</t>
  </si>
  <si>
    <t>TL-MLHYEX-MLHY437-0000056519</t>
  </si>
  <si>
    <t>TOWER T437 MLTS-TRTS 1 500KV</t>
  </si>
  <si>
    <t>T438AMLTS-TRTS 1 500KV</t>
  </si>
  <si>
    <t>T438A</t>
  </si>
  <si>
    <t>TL-MLHYEX-MLHY438-0000417740</t>
  </si>
  <si>
    <t>TOWER T438AMLTS-TRTS 1 500KV</t>
  </si>
  <si>
    <t>T438RMLTS-TRTS 1 500KV</t>
  </si>
  <si>
    <t>T438R</t>
  </si>
  <si>
    <t>TL-MLHYEX-MLHY438-0000417739</t>
  </si>
  <si>
    <t>TOWER T438RMLTS-TRTS 1 500KV</t>
  </si>
  <si>
    <t>T438LMOPS-HYTS 2 500KV</t>
  </si>
  <si>
    <t>T438L</t>
  </si>
  <si>
    <t>TL-MLHYEX-MLHY438-0000417741</t>
  </si>
  <si>
    <t>TOWER T438LMOPS-HYTS 2 500KV</t>
  </si>
  <si>
    <t>T439LMOPS-HYTS 2 500KV</t>
  </si>
  <si>
    <t>T439L</t>
  </si>
  <si>
    <t>TL-MLHYEX-MLHY439-0000417754</t>
  </si>
  <si>
    <t>TOWER T439LMOPS-HYTS 2 500KV</t>
  </si>
  <si>
    <t>T439ATRTS-HYTS 1 500KV</t>
  </si>
  <si>
    <t>T439A</t>
  </si>
  <si>
    <t>TL-MLHYEX-MLHY439-0000417756</t>
  </si>
  <si>
    <t>TOWER T439ATRTS-HYTS 1 500KV</t>
  </si>
  <si>
    <t>T439RTRTS-HYTS 1 500KV</t>
  </si>
  <si>
    <t>T439R</t>
  </si>
  <si>
    <t>TL-MLHYEX-MLHY439-0000417757</t>
  </si>
  <si>
    <t>TOWER T439RTRTS-HYTS 1 500KV</t>
  </si>
  <si>
    <t>T440 TRTS-HYTS 1 500KV</t>
  </si>
  <si>
    <t>TL-MLHYEX-MLHY440-0000056522</t>
  </si>
  <si>
    <t>TOWER T440 TRTS-HYTS 1 500KV</t>
  </si>
  <si>
    <t>T441 TRTS-HYTS 1 500KV</t>
  </si>
  <si>
    <t>TL-MLHYEX-MLHY441-0000056523</t>
  </si>
  <si>
    <t>TOWER T441 TRTS-HYTS 1 500KV</t>
  </si>
  <si>
    <t>T083 DPS -MBTS  220KV</t>
  </si>
  <si>
    <t>TL-DPMBEX-DPMB083-0000112696</t>
  </si>
  <si>
    <t>TOWER T083 DPS -MBTS   220KV</t>
  </si>
  <si>
    <t>T084 DPS -MBTS  220KV</t>
  </si>
  <si>
    <t>TL-DPMBEX-DPMB084-0000112697</t>
  </si>
  <si>
    <t>TOWER T084 DPS -MBTS   220KV</t>
  </si>
  <si>
    <t>T492 TRTS-HYTS 1 500KV</t>
  </si>
  <si>
    <t>TL-MLHYEX-MLHY492-0000056592</t>
  </si>
  <si>
    <t>TOWER T492 TRTS-HYTS 1 500KV</t>
  </si>
  <si>
    <t>T493 TRTS-HYTS 1 500KV</t>
  </si>
  <si>
    <t>TL-MLHYEX-MLHY493-0000056594</t>
  </si>
  <si>
    <t>TOWER T493 TRTS-HYTS 1 500KV</t>
  </si>
  <si>
    <t>T494 TRTS-HYTS 1 500KV</t>
  </si>
  <si>
    <t>TL-MLHYEX-MLHY494-0000056596</t>
  </si>
  <si>
    <t>TOWER T494 TRTS-HYTS 1 500KV</t>
  </si>
  <si>
    <t>T495 TRTS-HYTS 1 500KV</t>
  </si>
  <si>
    <t>TL-MLHYEX-MLHY495-0000056598</t>
  </si>
  <si>
    <t>TOWER T495 TRTS-HYTS 1 500KV</t>
  </si>
  <si>
    <t>T002 MBTS-EPS 1 220KV</t>
  </si>
  <si>
    <t>TL-MBEPEX-MBEP002-0000112750</t>
  </si>
  <si>
    <t>TOWER T002 MBTS-EPS  1 220KV</t>
  </si>
  <si>
    <t>T054 MSS -DDTS 2 330KV VIC</t>
  </si>
  <si>
    <t>TL-MSDDEV-MSDD054-0000082256</t>
  </si>
  <si>
    <t>TOWER T054 MSS -DDTS 2 330KV  VIC</t>
  </si>
  <si>
    <t>T048 MSS -DDTS 1 330KV VIC</t>
  </si>
  <si>
    <t>TL-MSDDEV-MSDD048-0000081997</t>
  </si>
  <si>
    <t>TOWER T048 MSS -DDTS 1 330KV  VIC</t>
  </si>
  <si>
    <t>T049 MSS -DDTS 1 330KV VIC</t>
  </si>
  <si>
    <t>TL-MSDDEV-MSDD049-0000081998</t>
  </si>
  <si>
    <t>TOWER T049 MSS -DDTS 1 330KV  VIC</t>
  </si>
  <si>
    <t>T048 MSS -DDTS 2 330KV VIC</t>
  </si>
  <si>
    <t>TL-MSDDEV-MSDD048-0000082250</t>
  </si>
  <si>
    <t>TOWER T048 MSS -DDTS 2 330KV  VIC</t>
  </si>
  <si>
    <t>T049 MSS -DDTS 2 330KV VIC</t>
  </si>
  <si>
    <t>TL-MSDDEV-MSDD049-0000082251</t>
  </si>
  <si>
    <t>TOWER T049 MSS -DDTS 2 330KV  VIC</t>
  </si>
  <si>
    <t>T050 MSS -DDTS 2 330KV VIC</t>
  </si>
  <si>
    <t>TL-MSDDEV-MSDD050-0000082252</t>
  </si>
  <si>
    <t>TOWER T050 MSS -DDTS 2 330KV  VIC</t>
  </si>
  <si>
    <t>T054 MSS -DDTS 1 330KV VIC</t>
  </si>
  <si>
    <t>TL-MSDDEV-MSDD054-0000082003</t>
  </si>
  <si>
    <t>TOWER T054 MSS -DDTS 1 330KV  VIC</t>
  </si>
  <si>
    <t>T167 MSS -DDTS 1 330KV VIC</t>
  </si>
  <si>
    <t>TL-MSDDEV-MSDD167-0000082116</t>
  </si>
  <si>
    <t>TOWER T167 MSS -DDTS 1 330KV  VIC</t>
  </si>
  <si>
    <t>T167 MSS -DDTS 2 330KV VIC</t>
  </si>
  <si>
    <t>TL-MSDDEV-MSDD167-0000082369</t>
  </si>
  <si>
    <t>TOWER T167 MSS -DDTS 2 330KV  VIC</t>
  </si>
  <si>
    <t>T050 MSS -DDTS 1 330KV VIC</t>
  </si>
  <si>
    <t>TL-MSDDEV-MSDD050-0000081999</t>
  </si>
  <si>
    <t>TOWER T050 MSS -DDTS 1 330KV  VIC</t>
  </si>
  <si>
    <t>T051 MSS -DDTS 2 330KV VIC</t>
  </si>
  <si>
    <t>TL-MSDDEV-MSDD051-0000082253</t>
  </si>
  <si>
    <t>TOWER T051 MSS -DDTS 2 330KV  VIC</t>
  </si>
  <si>
    <t>T051 MSS -DDTS 1 330KV VIC</t>
  </si>
  <si>
    <t>TL-MSDDEV-MSDD051-0000082000</t>
  </si>
  <si>
    <t>TOWER T051 MSS -DDTS 1 330KV  VIC</t>
  </si>
  <si>
    <t>T052 MSS -DDTS 1 330KV VIC</t>
  </si>
  <si>
    <t>TL-MSDDEV-MSDD052-0000082001</t>
  </si>
  <si>
    <t>TOWER T052 MSS -DDTS 1 330KV  VIC</t>
  </si>
  <si>
    <t>T053 MSS -DDTS 1 330KV VIC</t>
  </si>
  <si>
    <t>TL-MSDDEV-MSDD053-0000082002</t>
  </si>
  <si>
    <t>TOWER T053 MSS -DDTS 1 330KV  VIC</t>
  </si>
  <si>
    <t>T052 MSS -DDTS 2 330KV VIC</t>
  </si>
  <si>
    <t>TL-MSDDEV-MSDD052-0000082254</t>
  </si>
  <si>
    <t>TOWER T052 MSS -DDTS 2 330KV  VIC</t>
  </si>
  <si>
    <t>T053 MSS -DDTS 2 330KV VIC</t>
  </si>
  <si>
    <t>TL-MSDDEV-MSDD053-0000082255</t>
  </si>
  <si>
    <t>TOWER T053 MSS -DDTS 2 330KV  VIC</t>
  </si>
  <si>
    <t>T002 MBTS-DDTS 1 220KV</t>
  </si>
  <si>
    <t>TL-MBDDEX-MBDD002-0000112433</t>
  </si>
  <si>
    <t>TOWER T002 MBTS-DDTS 1 220KV</t>
  </si>
  <si>
    <t>T431 MLTS-TRTS 1 500KV</t>
  </si>
  <si>
    <t>TL-MLHYEX-MLHY431-0000056498</t>
  </si>
  <si>
    <t>TOWER T431 MLTS-TRTS 1 500KV</t>
  </si>
  <si>
    <t>T432 MLTS-TRTS 1 500KV</t>
  </si>
  <si>
    <t>TL-MLHYEX-MLHY432-0000056514</t>
  </si>
  <si>
    <t>TOWER T432 MLTS-TRTS 1 500KV</t>
  </si>
  <si>
    <t>T433 MLTS-TRTS 1 500KV</t>
  </si>
  <si>
    <t>TL-MLHYEX-MLHY433-0000056515</t>
  </si>
  <si>
    <t>TOWER T433 MLTS-TRTS 1 500KV</t>
  </si>
  <si>
    <t>T434 MLTS-TRTS 1 500KV</t>
  </si>
  <si>
    <t>TL-MLHYEX-MLHY434-0000056516</t>
  </si>
  <si>
    <t>TOWER T434 MLTS-TRTS 1 500KV</t>
  </si>
  <si>
    <t>T435 MLTS-TRTS 1 500KV</t>
  </si>
  <si>
    <t>TL-MLHYEX-MLHY435-0000056517</t>
  </si>
  <si>
    <t>TOWER T435 MLTS-TRTS 1 500KV</t>
  </si>
  <si>
    <t>T436 MLTS-TRTS 1 500KV</t>
  </si>
  <si>
    <t>TL-MLHYEX-MLHY436-0000056518</t>
  </si>
  <si>
    <t>TOWER T436 MLTS-TRTS 1 500KV</t>
  </si>
  <si>
    <t>T002 MBTS-DDTS 2 220KV</t>
  </si>
  <si>
    <t>TL-MBDDEX-MBDD002-0000112524</t>
  </si>
  <si>
    <t>TOWER T002 MBTS-DDTS 2 220KV</t>
  </si>
  <si>
    <t>T174 MSS -DDTS 1 330KV VIC</t>
  </si>
  <si>
    <t>TL-MSDDEV-MSDD174-0000082123</t>
  </si>
  <si>
    <t>TOWER T174 MSS -DDTS 1 330KV  VIC</t>
  </si>
  <si>
    <t>T175 MSS -DDTS 1 330KV VIC</t>
  </si>
  <si>
    <t>TL-MSDDEV-MSDD175-0000082124</t>
  </si>
  <si>
    <t>TOWER T175 MSS -DDTS 1 330KV  VIC</t>
  </si>
  <si>
    <t>T176 MSS -DDTS 1 330KV VIC</t>
  </si>
  <si>
    <t>TL-MSDDEV-MSDD176-0000082125</t>
  </si>
  <si>
    <t>TOWER T176 MSS -DDTS 1 330KV  VIC</t>
  </si>
  <si>
    <t>T174 MSS -DDTS 2 330KV VIC</t>
  </si>
  <si>
    <t>TL-MSDDEV-MSDD174-0000082376</t>
  </si>
  <si>
    <t>TOWER T174 MSS -DDTS 2 330KV  VIC</t>
  </si>
  <si>
    <t>T175 MSS -DDTS 2 330KV VIC</t>
  </si>
  <si>
    <t>TL-MSDDEV-MSDD175-0000082377</t>
  </si>
  <si>
    <t>TOWER T175 MSS -DDTS 2 330KV  VIC</t>
  </si>
  <si>
    <t>T176 MSS -DDTS 2 330KV VIC</t>
  </si>
  <si>
    <t>TL-MSDDEV-MSDD176-0000082378</t>
  </si>
  <si>
    <t>TOWER T176 MSS -DDTS 2 330KV  VIC</t>
  </si>
  <si>
    <t>T226 HYTS-SESS 1 275KV</t>
  </si>
  <si>
    <t>TL-HYSEEX-HYSE226-0000060124</t>
  </si>
  <si>
    <t>TOWER T226 HYTS-SESS 1 275KV</t>
  </si>
  <si>
    <t>T227 HYTS-SESS 1 275KV</t>
  </si>
  <si>
    <t>TL-HYSEEX-HYSE227-0000060126</t>
  </si>
  <si>
    <t>TOWER T227 HYTS-SESS 1 275KV</t>
  </si>
  <si>
    <t>T228 HYTS-SESS 1 275KV</t>
  </si>
  <si>
    <t>TL-HYSEEX-HYSE228-0000060128</t>
  </si>
  <si>
    <t>TOWER T228 HYTS-SESS 1 275KV</t>
  </si>
  <si>
    <t>T229 HYTS-SESS 1 275KV</t>
  </si>
  <si>
    <t>TL-HYSEEX-HYSE229-0000060130</t>
  </si>
  <si>
    <t>TOWER T229 HYTS-SESS 1 275KV</t>
  </si>
  <si>
    <t>T001 MBTS-DDTS 1 220KV</t>
  </si>
  <si>
    <t>TL-MBDDEX-MBDD001-0000112432</t>
  </si>
  <si>
    <t>TOWER T001 MBTS-DDTS 1 220KV</t>
  </si>
  <si>
    <t>T001BMBTS-EPS 1 220KV</t>
  </si>
  <si>
    <t>TL-MBEPEX-MBEP000-0000119415</t>
  </si>
  <si>
    <t>TOWER T001BMBTS-EPS  1 220KV</t>
  </si>
  <si>
    <t>TX005CBTS-ROTS 4 500KV</t>
  </si>
  <si>
    <t>CBTS-ROTS 4 500KV</t>
  </si>
  <si>
    <t>TL-NWCBEX-NWCB005-0000055900</t>
  </si>
  <si>
    <t>TOWER TX005CBTS-ROTS 4 500KV</t>
  </si>
  <si>
    <t>T005 HWTS-ROTS 3R500KV</t>
  </si>
  <si>
    <t>HWTS-ROTS 3R500KV</t>
  </si>
  <si>
    <t>TL-NWCBEX-NWCB005-0000056865</t>
  </si>
  <si>
    <t>TOWER T005 HWTS-ROTS 3R500KV</t>
  </si>
  <si>
    <t>T283 DDTS-SMTS 1 330KV</t>
  </si>
  <si>
    <t>TL-DDSMEX-DDSM283-0000082739</t>
  </si>
  <si>
    <t>TOWER T283 DDTS-SMTS 1 330KV</t>
  </si>
  <si>
    <t>T284 DDTS-SMTS 1 330KV</t>
  </si>
  <si>
    <t>TL-DDSMEX-DDSM284-0000082740</t>
  </si>
  <si>
    <t>TOWER T284 DDTS-SMTS 1 330KV</t>
  </si>
  <si>
    <t>T285 DDTS-SMTS 1 330KV</t>
  </si>
  <si>
    <t>TL-DDSMEX-DDSM285-0000082741</t>
  </si>
  <si>
    <t>TOWER T285 DDTS-SMTS 1 330KV</t>
  </si>
  <si>
    <t>T283 DDTS-SMTS 2 330KV</t>
  </si>
  <si>
    <t>TL-DDSMEX-DDSM283-0000103348</t>
  </si>
  <si>
    <t>TOWER T283 DDTS-SMTS 2 330KV</t>
  </si>
  <si>
    <t>T284 DDTS-SMTS 2 330KV</t>
  </si>
  <si>
    <t>TL-DDSMEX-DDSM284-0000103353</t>
  </si>
  <si>
    <t>TOWER T284 DDTS-SMTS 2 330KV</t>
  </si>
  <si>
    <t>T285 DDTS-SMTS 2 330KV</t>
  </si>
  <si>
    <t>TL-DDSMEX-DDSM285-0000103357</t>
  </si>
  <si>
    <t>TOWER T285 DDTS-SMTS 2 330KV</t>
  </si>
  <si>
    <t>T001 MBTS-EPS 1 220KV</t>
  </si>
  <si>
    <t>TL-MBEPEX-MBEP001-0000112749</t>
  </si>
  <si>
    <t>TOWER T001 MBTS-EPS  1 220KV</t>
  </si>
  <si>
    <t>T090 DPS -MBTS  220KV</t>
  </si>
  <si>
    <t>TL-DPMBEX-DPMB090-0000112703</t>
  </si>
  <si>
    <t>TOWER T090 DPS -MBTS   220KV</t>
  </si>
  <si>
    <t>T008 WKPS-MBTS  220KV</t>
  </si>
  <si>
    <t>TL-WKMBEX-WKMB008-0000112712</t>
  </si>
  <si>
    <t>TOWER T008 WKPS-MBTS   220KV</t>
  </si>
  <si>
    <t>T055 MSS -DDTS 1 330KV VIC</t>
  </si>
  <si>
    <t>TL-MSDDEV-MSDD055-0000082004</t>
  </si>
  <si>
    <t>TOWER T055 MSS -DDTS 1 330KV  VIC</t>
  </si>
  <si>
    <t>T055 MSS -DDTS 2 330KV VIC</t>
  </si>
  <si>
    <t>TL-MSDDEV-MSDD055-0000082257</t>
  </si>
  <si>
    <t>TOWER T055 MSS -DDTS 2 330KV  VIC</t>
  </si>
  <si>
    <t>T033 MKPS-BOPS-MBTS  220KV</t>
  </si>
  <si>
    <t>TL-MKMBEX-MKMB033-0000112746</t>
  </si>
  <si>
    <t>TOWER T033 MKPS-BOPS-MBTS   220KV</t>
  </si>
  <si>
    <t>T005 WKPS-MBTS  220KV</t>
  </si>
  <si>
    <t>TL-WKMBEX-WKMB005-0000112709</t>
  </si>
  <si>
    <t>TOWER T005 WKPS-MBTS   220KV</t>
  </si>
  <si>
    <t>T001 MBTS-DDTS 2 220KV</t>
  </si>
  <si>
    <t>TL-MBDDEX-MBDD001-0000112523</t>
  </si>
  <si>
    <t>TOWER T001 MBTS-DDTS 2 220KV</t>
  </si>
  <si>
    <t>RWTS-TTS  220KV</t>
  </si>
  <si>
    <t>T088 DPS -MBTS  220KV</t>
  </si>
  <si>
    <t>TL-DPMBEX-DPMB088-0000112701</t>
  </si>
  <si>
    <t>TOWER T088 DPS -MBTS   220KV</t>
  </si>
  <si>
    <t>T006 WKPS-MBTS  220KV</t>
  </si>
  <si>
    <t>TL-WKMBEX-WKMB006-0000112710</t>
  </si>
  <si>
    <t>TOWER T006 WKPS-MBTS   220KV</t>
  </si>
  <si>
    <t>T281 DDTS-SMTS 1 330KV</t>
  </si>
  <si>
    <t>TL-DDSMEX-DDSM281-0000082737</t>
  </si>
  <si>
    <t>TOWER T281 DDTS-SMTS 1 330KV</t>
  </si>
  <si>
    <t>T281 DDTS-SMTS 2 330KV</t>
  </si>
  <si>
    <t>TL-DDSMEX-DDSM281-0000103338</t>
  </si>
  <si>
    <t>TOWER T281 DDTS-SMTS 2 330KV</t>
  </si>
  <si>
    <t>T056 MSS -DDTS 1 330KV VIC</t>
  </si>
  <si>
    <t>TL-MSDDEV-MSDD056-0000082005</t>
  </si>
  <si>
    <t>TOWER T056 MSS -DDTS 1 330KV  VIC</t>
  </si>
  <si>
    <t>T056 MSS -DDTS 2 330KV VIC</t>
  </si>
  <si>
    <t>TL-MSDDEV-MSDD056-0000082258</t>
  </si>
  <si>
    <t>TOWER T056 MSS -DDTS 2 330KV  VIC</t>
  </si>
  <si>
    <t>T051 HYTS-SESS 1 275KV</t>
  </si>
  <si>
    <t>TL-HYSEEX-HYSE051-0000059774</t>
  </si>
  <si>
    <t>TOWER T051 HYTS-SESS 1 275KV</t>
  </si>
  <si>
    <t>T052 HYTS-SESS 1 275KV</t>
  </si>
  <si>
    <t>TL-HYSEEX-HYSE052-0000059776</t>
  </si>
  <si>
    <t>TOWER T052 HYTS-SESS 1 275KV</t>
  </si>
  <si>
    <t>T053 HYTS-SESS 1 275KV</t>
  </si>
  <si>
    <t>TL-HYSEEX-HYSE053-0000059778</t>
  </si>
  <si>
    <t>TOWER T053 HYTS-SESS 1 275KV</t>
  </si>
  <si>
    <t>T054 HYTS-SESS 1 275KV</t>
  </si>
  <si>
    <t>TL-HYSEEX-HYSE054-0000059780</t>
  </si>
  <si>
    <t>TOWER T054 HYTS-SESS 1 275KV</t>
  </si>
  <si>
    <t>T055 HYTS-SESS 1 275KV</t>
  </si>
  <si>
    <t>TL-HYSEEX-HYSE055-0000059782</t>
  </si>
  <si>
    <t>TOWER T055 HYTS-SESS 1 275KV</t>
  </si>
  <si>
    <t>T056 HYTS-SESS 1 275KV</t>
  </si>
  <si>
    <t>TL-HYSEEX-HYSE056-0000059784</t>
  </si>
  <si>
    <t>TOWER T056 HYTS-SESS 1 275KV</t>
  </si>
  <si>
    <t>T104 DDTS-SMTS 1 330KV</t>
  </si>
  <si>
    <t>TL-DDSMEX-DDSM104-0000082560</t>
  </si>
  <si>
    <t>TOWER T104 DDTS-SMTS 1 330KV</t>
  </si>
  <si>
    <t>T104 DDTS-SMTS 2 330KV</t>
  </si>
  <si>
    <t>TL-DDSMEX-DDSM104-0000102908</t>
  </si>
  <si>
    <t>TOWER T104 DDTS-SMTS 2 330KV</t>
  </si>
  <si>
    <t>T089 DPS -MBTS  220KV</t>
  </si>
  <si>
    <t>TL-DPMBEX-DPMB089-0000112702</t>
  </si>
  <si>
    <t>TOWER T089 DPS -MBTS   220KV</t>
  </si>
  <si>
    <t>T007 WKPS-MBTS  220KV</t>
  </si>
  <si>
    <t>TL-WKMBEX-WKMB007-0000112711</t>
  </si>
  <si>
    <t>TOWER T007 WKPS-MBTS   220KV</t>
  </si>
  <si>
    <t>T163 MSS -DDTS 1 330KV VIC</t>
  </si>
  <si>
    <t>TL-MSDDEV-MSDD163-0000082112</t>
  </si>
  <si>
    <t>TOWER T163 MSS -DDTS 1 330KV  VIC</t>
  </si>
  <si>
    <t>T163 MSS -DDTS 2 330KV VIC</t>
  </si>
  <si>
    <t>TL-MSDDEV-MSDD163-0000082365</t>
  </si>
  <si>
    <t>TOWER T163 MSS -DDTS 2 330KV  VIC</t>
  </si>
  <si>
    <t>CBTS-LYD-ERTS 66KV</t>
  </si>
  <si>
    <t xml:space="preserve"> 66KV</t>
  </si>
  <si>
    <t>T051 ERTS-CBTS 1 220KV</t>
  </si>
  <si>
    <t>ERTS-CBTS 1 220KV</t>
  </si>
  <si>
    <t>TL-NWCBEX-NWCB005-0000087701</t>
  </si>
  <si>
    <t>TOWER T051 ERTS-CBTS 1 220KV</t>
  </si>
  <si>
    <t>T025 SMTS-TTS 1 220KV</t>
  </si>
  <si>
    <t>SMTS-TTS 1 220KV</t>
  </si>
  <si>
    <t>TL-SMTXEX-SMTX025-0000119768</t>
  </si>
  <si>
    <t>TOWER T025 SMTS-TTS  1 220KV</t>
  </si>
  <si>
    <t>T026 SMTS-TTS 1 220KV</t>
  </si>
  <si>
    <t>TL-SMTXEX-SMTX026-0000119769</t>
  </si>
  <si>
    <t>TOWER T026 SMTS-TTS  1 220KV</t>
  </si>
  <si>
    <t>SMTS-TTS 2 220KV</t>
  </si>
  <si>
    <t>T506 TRTS-HYTS 1 500KV</t>
  </si>
  <si>
    <t>TL-MLHYEX-MLHY506-0000056620</t>
  </si>
  <si>
    <t>TOWER T506 TRTS-HYTS 1 500KV</t>
  </si>
  <si>
    <t>T507 TRTS-HYTS 1 500KV</t>
  </si>
  <si>
    <t>TL-MLHYEX-MLHY507-0000056622</t>
  </si>
  <si>
    <t>TOWER T507 TRTS-HYTS 1 500KV</t>
  </si>
  <si>
    <t>T508 TRTS-HYTS 1 500KV</t>
  </si>
  <si>
    <t>TL-MLHYEX-MLHY508-0000056624</t>
  </si>
  <si>
    <t>TOWER T508 TRTS-HYTS 1 500KV</t>
  </si>
  <si>
    <t>T509 TRTS-HYTS 1 500KV</t>
  </si>
  <si>
    <t>TL-MLHYEX-MLHY509-0000056626</t>
  </si>
  <si>
    <t>TOWER T509 TRTS-HYTS 1 500KV</t>
  </si>
  <si>
    <t>T038 HWPS-YPS 1 220KV</t>
  </si>
  <si>
    <t>TL-HWYPEX-HWYP038-0000085253</t>
  </si>
  <si>
    <t>TOWER T038 HWPS-YPS  1 220KV</t>
  </si>
  <si>
    <t>T166 MBTS-EPS 1 220KV</t>
  </si>
  <si>
    <t>TL-MBEPEX-MBEP166-0000112914</t>
  </si>
  <si>
    <t>TOWER T166 MBTS-EPS  1 220KV</t>
  </si>
  <si>
    <t>T006 HWTS-ROTS 3R500KV</t>
  </si>
  <si>
    <t>TL-NWCBEX-NWCB006-0000056867</t>
  </si>
  <si>
    <t>TOWER T006 HWTS-ROTS 3R500KV</t>
  </si>
  <si>
    <t>T122 MBTS-EPS 1 220KV</t>
  </si>
  <si>
    <t>TL-MBEPEX-MBEP122-0000112870</t>
  </si>
  <si>
    <t>TOWER T122 MBTS-EPS  1 220KV</t>
  </si>
  <si>
    <t>T123 MBTS-EPS 1 220KV</t>
  </si>
  <si>
    <t>TL-MBEPEX-MBEP123-0000112871</t>
  </si>
  <si>
    <t>TOWER T123 MBTS-EPS  1 220KV</t>
  </si>
  <si>
    <t>T124 MBTS-EPS 1 220KV</t>
  </si>
  <si>
    <t>TL-MBEPEX-MBEP124-0000112872</t>
  </si>
  <si>
    <t>TOWER T124 MBTS-EPS  1 220KV</t>
  </si>
  <si>
    <t>T125 MBTS-EPS 1 220KV</t>
  </si>
  <si>
    <t>TL-MBEPEX-MBEP125-0000112873</t>
  </si>
  <si>
    <t>TOWER T125 MBTS-EPS  1 220KV</t>
  </si>
  <si>
    <t>T126 MBTS-EPS 1 220KV</t>
  </si>
  <si>
    <t>TL-MBEPEX-MBEP126-0000112874</t>
  </si>
  <si>
    <t>TOWER T126 MBTS-EPS  1 220KV</t>
  </si>
  <si>
    <t>T127 MBTS-EPS 1 220KV</t>
  </si>
  <si>
    <t>TL-MBEPEX-MBEP127-0000112875</t>
  </si>
  <si>
    <t>TOWER T127 MBTS-EPS  1 220KV</t>
  </si>
  <si>
    <t>T128 MBTS-EPS 1 220KV</t>
  </si>
  <si>
    <t>TL-MBEPEX-MBEP128-0000112876</t>
  </si>
  <si>
    <t>TOWER T128 MBTS-EPS  1 220KV</t>
  </si>
  <si>
    <t>T129 MBTS-EPS 1 220KV</t>
  </si>
  <si>
    <t>TL-MBEPEX-MBEP129-0000112877</t>
  </si>
  <si>
    <t>TOWER T129 MBTS-EPS  1 220KV</t>
  </si>
  <si>
    <t>T130 MBTS-EPS 1 220KV</t>
  </si>
  <si>
    <t>TL-MBEPEX-MBEP130-0000112878</t>
  </si>
  <si>
    <t>TOWER T130 MBTS-EPS  1 220KV</t>
  </si>
  <si>
    <t>T131 MBTS-EPS 1 220KV</t>
  </si>
  <si>
    <t>TL-MBEPEX-MBEP131-0000112879</t>
  </si>
  <si>
    <t>TOWER T131 MBTS-EPS  1 220KV</t>
  </si>
  <si>
    <t>T132 MBTS-EPS 1 220KV</t>
  </si>
  <si>
    <t>TL-MBEPEX-MBEP132-0000112880</t>
  </si>
  <si>
    <t>TOWER T132 MBTS-EPS  1 220KV</t>
  </si>
  <si>
    <t>T133 MBTS-EPS 1 220KV</t>
  </si>
  <si>
    <t>TL-MBEPEX-MBEP133-0000112881</t>
  </si>
  <si>
    <t>TOWER T133 MBTS-EPS  1 220KV</t>
  </si>
  <si>
    <t>T134 MBTS-EPS 1 220KV</t>
  </si>
  <si>
    <t>TL-MBEPEX-MBEP134-0000112882</t>
  </si>
  <si>
    <t>TOWER T134 MBTS-EPS  1 220KV</t>
  </si>
  <si>
    <t>T135 MBTS-EPS 1 220KV</t>
  </si>
  <si>
    <t>TL-MBEPEX-MBEP135-0000112883</t>
  </si>
  <si>
    <t>TOWER T135 MBTS-EPS  1 220KV</t>
  </si>
  <si>
    <t>T136 MBTS-EPS 1 220KV</t>
  </si>
  <si>
    <t>TL-MBEPEX-MBEP136-0000112884</t>
  </si>
  <si>
    <t>TOWER T136 MBTS-EPS  1 220KV</t>
  </si>
  <si>
    <t>T137 MBTS-EPS 1 220KV</t>
  </si>
  <si>
    <t>TL-MBEPEX-MBEP137-0000112885</t>
  </si>
  <si>
    <t>TOWER T137 MBTS-EPS  1 220KV</t>
  </si>
  <si>
    <t>T138 MBTS-EPS 1 220KV</t>
  </si>
  <si>
    <t>TL-MBEPEX-MBEP138-0000112886</t>
  </si>
  <si>
    <t>TOWER T138 MBTS-EPS  1 220KV</t>
  </si>
  <si>
    <t>T139 MBTS-EPS 1 220KV</t>
  </si>
  <si>
    <t>TL-MBEPEX-MBEP139-0000112887</t>
  </si>
  <si>
    <t>TOWER T139 MBTS-EPS  1 220KV</t>
  </si>
  <si>
    <t>T140 MBTS-EPS 1 220KV</t>
  </si>
  <si>
    <t>TL-MBEPEX-MBEP140-0000112888</t>
  </si>
  <si>
    <t>TOWER T140 MBTS-EPS  1 220KV</t>
  </si>
  <si>
    <t>T141 MBTS-EPS 1 220KV</t>
  </si>
  <si>
    <t>TL-MBEPEX-MBEP141-0000112889</t>
  </si>
  <si>
    <t>TOWER T141 MBTS-EPS  1 220KV</t>
  </si>
  <si>
    <t>T142 MBTS-EPS 1 220KV</t>
  </si>
  <si>
    <t>TL-MBEPEX-MBEP142-0000112890</t>
  </si>
  <si>
    <t>TOWER T142 MBTS-EPS  1 220KV</t>
  </si>
  <si>
    <t>T143 MBTS-EPS 1 220KV</t>
  </si>
  <si>
    <t>TL-MBEPEX-MBEP143-0000112891</t>
  </si>
  <si>
    <t>TOWER T143 MBTS-EPS  1 220KV</t>
  </si>
  <si>
    <t>T144 MBTS-EPS 1 220KV</t>
  </si>
  <si>
    <t>TL-MBEPEX-MBEP144-0000112892</t>
  </si>
  <si>
    <t>TOWER T144 MBTS-EPS  1 220KV</t>
  </si>
  <si>
    <t>T145 MBTS-EPS 1 220KV</t>
  </si>
  <si>
    <t>TL-MBEPEX-MBEP145-0000112893</t>
  </si>
  <si>
    <t>TOWER T145 MBTS-EPS  1 220KV</t>
  </si>
  <si>
    <t>T146 MBTS-EPS 1 220KV</t>
  </si>
  <si>
    <t>TL-MBEPEX-MBEP146-0000112894</t>
  </si>
  <si>
    <t>TOWER T146 MBTS-EPS  1 220KV</t>
  </si>
  <si>
    <t>T147 MBTS-EPS 1 220KV</t>
  </si>
  <si>
    <t>TL-MBEPEX-MBEP147-0000112895</t>
  </si>
  <si>
    <t>TOWER T147 MBTS-EPS  1 220KV</t>
  </si>
  <si>
    <t>T148 MBTS-EPS 1 220KV</t>
  </si>
  <si>
    <t>TL-MBEPEX-MBEP148-0000112896</t>
  </si>
  <si>
    <t>TOWER T148 MBTS-EPS  1 220KV</t>
  </si>
  <si>
    <t>T149 MBTS-EPS 1 220KV</t>
  </si>
  <si>
    <t>TL-MBEPEX-MBEP149-0000112897</t>
  </si>
  <si>
    <t>TOWER T149 MBTS-EPS  1 220KV</t>
  </si>
  <si>
    <t>T150 MBTS-EPS 1 220KV</t>
  </si>
  <si>
    <t>TL-MBEPEX-MBEP150-0000112898</t>
  </si>
  <si>
    <t>TOWER T150 MBTS-EPS  1 220KV</t>
  </si>
  <si>
    <t>T151 MBTS-EPS 1 220KV</t>
  </si>
  <si>
    <t>TL-MBEPEX-MBEP151-0000112899</t>
  </si>
  <si>
    <t>TOWER T151 MBTS-EPS  1 220KV</t>
  </si>
  <si>
    <t>T152 MBTS-EPS 1 220KV</t>
  </si>
  <si>
    <t>TL-MBEPEX-MBEP152-0000112900</t>
  </si>
  <si>
    <t>TOWER T152 MBTS-EPS  1 220KV</t>
  </si>
  <si>
    <t>T153 MBTS-EPS 1 220KV</t>
  </si>
  <si>
    <t>TL-MBEPEX-MBEP153-0000112901</t>
  </si>
  <si>
    <t>TOWER T153 MBTS-EPS  1 220KV</t>
  </si>
  <si>
    <t>T154 MBTS-EPS 1 220KV</t>
  </si>
  <si>
    <t>TL-MBEPEX-MBEP154-0000112902</t>
  </si>
  <si>
    <t>TOWER T154 MBTS-EPS  1 220KV</t>
  </si>
  <si>
    <t>T155 MBTS-EPS 1 220KV</t>
  </si>
  <si>
    <t>TL-MBEPEX-MBEP155-0000112903</t>
  </si>
  <si>
    <t>TOWER T155 MBTS-EPS  1 220KV</t>
  </si>
  <si>
    <t>T205 MSS -DDTS 1 330KV VIC</t>
  </si>
  <si>
    <t>TL-MSDDEV-MSDD205-0000082154</t>
  </si>
  <si>
    <t>TOWER T205 MSS -DDTS 1 330KV  VIC</t>
  </si>
  <si>
    <t>T206 MSS -DDTS 1 330KV VIC</t>
  </si>
  <si>
    <t>TL-MSDDEV-MSDD206-0000082155</t>
  </si>
  <si>
    <t>TOWER T206 MSS -DDTS 1 330KV  VIC</t>
  </si>
  <si>
    <t>T007 HWTS-ROTS 3R500KV</t>
  </si>
  <si>
    <t>TL-NWCBEX-NWCB007-0000056869</t>
  </si>
  <si>
    <t>TOWER T007 HWTS-ROTS 3R500KV</t>
  </si>
  <si>
    <t>T418 JDSS-WOTS  330KV</t>
  </si>
  <si>
    <t>TL-JDWOEX-JDWO418-0000081820</t>
  </si>
  <si>
    <t>TOWER T418 JDSS-WOTS   330KV</t>
  </si>
  <si>
    <t>T364 BATS-WBTS  220KV</t>
  </si>
  <si>
    <t>TL-BAHOEX-BAHO364-0000074781</t>
  </si>
  <si>
    <t>TOWER T364 BATS-WBTS   220KV</t>
  </si>
  <si>
    <t>T365 BATS-WBTS  220KV</t>
  </si>
  <si>
    <t>TL-BAHOEX-BAHO365-0000074782</t>
  </si>
  <si>
    <t>TOWER T365 BATS-WBTS   220KV</t>
  </si>
  <si>
    <t>T366 BATS-WBTS  220KV</t>
  </si>
  <si>
    <t>TL-BAHOEX-BAHO366-0000074783</t>
  </si>
  <si>
    <t>TOWER T366 BATS-WBTS   220KV</t>
  </si>
  <si>
    <t>T367 BATS-WBTS  220KV</t>
  </si>
  <si>
    <t>TL-BAHOEX-BAHO367-0000074784</t>
  </si>
  <si>
    <t>TOWER T367 BATS-WBTS   220KV</t>
  </si>
  <si>
    <t>T368 BATS-WBTS  220KV</t>
  </si>
  <si>
    <t>TL-BAHOEX-BAHO368-0000074785</t>
  </si>
  <si>
    <t>TOWER T368 BATS-WBTS   220KV</t>
  </si>
  <si>
    <t>T369 BATS-WBTS  220KV</t>
  </si>
  <si>
    <t>TL-BAHOEX-BAHO369-0000074786</t>
  </si>
  <si>
    <t>TOWER T369 BATS-WBTS   220KV</t>
  </si>
  <si>
    <t>T280 DDTS-SMTS 1 330KV</t>
  </si>
  <si>
    <t>TL-DDSMEX-DDSM280-0000082736</t>
  </si>
  <si>
    <t>TOWER T280 DDTS-SMTS 1 330KV</t>
  </si>
  <si>
    <t>T280 DDTS-SMTS 2 330KV</t>
  </si>
  <si>
    <t>TL-DDSMEX-DDSM280-0000103334</t>
  </si>
  <si>
    <t>TOWER T280 DDTS-SMTS 2 330KV</t>
  </si>
  <si>
    <t>T461 WOTS-DDTS  330KV</t>
  </si>
  <si>
    <t>WOTS-DDTS  330KV</t>
  </si>
  <si>
    <t>TL-WODDEX-WODD461-0000081864</t>
  </si>
  <si>
    <t>TOWER T461 WOTS-DDTS   330KV</t>
  </si>
  <si>
    <t>T462 WOTS-DDTS  330KV</t>
  </si>
  <si>
    <t>TL-WODDEX-WODD462-0000081865</t>
  </si>
  <si>
    <t>TOWER T462 WOTS-DDTS   330KV</t>
  </si>
  <si>
    <t>T463 WOTS-DDTS  330KV</t>
  </si>
  <si>
    <t>TL-WODDEX-WODD463-0000081866</t>
  </si>
  <si>
    <t>TOWER T463 WOTS-DDTS   330KV</t>
  </si>
  <si>
    <t>T024 SMTS-TTS 1 220KV</t>
  </si>
  <si>
    <t>TL-SMTXEX-SMTX024-0000061401</t>
  </si>
  <si>
    <t>TOWER T024 SMTS-TTS  1 220KV</t>
  </si>
  <si>
    <t>T442 TRTS-HYTS 1 500KV</t>
  </si>
  <si>
    <t>TL-MLHYEX-MLHY442-0000056524</t>
  </si>
  <si>
    <t>TOWER T442 TRTS-HYTS 1 500KV</t>
  </si>
  <si>
    <t>T443 TRTS-HYTS 1 500KV</t>
  </si>
  <si>
    <t>TL-MLHYEX-MLHY443-0000056525</t>
  </si>
  <si>
    <t>TOWER T443 TRTS-HYTS 1 500KV</t>
  </si>
  <si>
    <t>T444 TRTS-HYTS 1 500KV</t>
  </si>
  <si>
    <t>TL-MLHYEX-MLHY444-0000056526</t>
  </si>
  <si>
    <t>TOWER T444 TRTS-HYTS 1 500KV</t>
  </si>
  <si>
    <t>T445 TRTS-HYTS 1 500KV</t>
  </si>
  <si>
    <t>TL-MLHYEX-MLHY445-0000056527</t>
  </si>
  <si>
    <t>TOWER T445 TRTS-HYTS 1 500KV</t>
  </si>
  <si>
    <t>T081 HYTS-SESS 1 275KV</t>
  </si>
  <si>
    <t>TL-HYSEEX-HYSE081-0000059834</t>
  </si>
  <si>
    <t>TOWER T081 HYTS-SESS 1 275KV</t>
  </si>
  <si>
    <t>T082 HYTS-SESS 1 275KV</t>
  </si>
  <si>
    <t>TL-HYSEEX-HYSE082-0000059836</t>
  </si>
  <si>
    <t>TOWER T082 HYTS-SESS 1 275KV</t>
  </si>
  <si>
    <t>T083 HYTS-SESS 1 275KV</t>
  </si>
  <si>
    <t>TL-HYSEEX-HYSE083-0000059838</t>
  </si>
  <si>
    <t>TOWER T083 HYTS-SESS 1 275KV</t>
  </si>
  <si>
    <t>T084 HYTS-SESS 1 275KV</t>
  </si>
  <si>
    <t>TL-HYSEEX-HYSE084-0000059840</t>
  </si>
  <si>
    <t>TOWER T084 HYTS-SESS 1 275KV</t>
  </si>
  <si>
    <t>T001 TTS -KTS 1 220KV</t>
  </si>
  <si>
    <t>TL-TXKXEX-TXKX001-0000058332</t>
  </si>
  <si>
    <t>TOWER T001 TTS -KTS  1 220KV</t>
  </si>
  <si>
    <t>T091 MSS -DDTS 1 330KV VIC</t>
  </si>
  <si>
    <t>TL-MSDDEV-MSDD091-0000082040</t>
  </si>
  <si>
    <t>TOWER T091 MSS -DDTS 1 330KV  VIC</t>
  </si>
  <si>
    <t>T091 MSS -DDTS 2 330KV VIC</t>
  </si>
  <si>
    <t>TL-MSDDEV-MSDD091-0000082293</t>
  </si>
  <si>
    <t>TOWER T091 MSS -DDTS 2 330KV  VIC</t>
  </si>
  <si>
    <t>T092 MSS -DDTS 1 330KV VIC</t>
  </si>
  <si>
    <t>TL-MSDDEV-MSDD092-0000082041</t>
  </si>
  <si>
    <t>TOWER T092 MSS -DDTS 1 330KV  VIC</t>
  </si>
  <si>
    <t>T093 MSS -DDTS 1 330KV VIC</t>
  </si>
  <si>
    <t>TL-MSDDEV-MSDD093-0000082042</t>
  </si>
  <si>
    <t>TOWER T093 MSS -DDTS 1 330KV  VIC</t>
  </si>
  <si>
    <t>T094 MSS -DDTS 1 330KV VIC</t>
  </si>
  <si>
    <t>TL-MSDDEV-MSDD094-0000082043</t>
  </si>
  <si>
    <t>TOWER T094 MSS -DDTS 1 330KV  VIC</t>
  </si>
  <si>
    <t>T095 MSS -DDTS 1 330KV VIC</t>
  </si>
  <si>
    <t>TL-MSDDEV-MSDD095-0000082044</t>
  </si>
  <si>
    <t>TOWER T095 MSS -DDTS 1 330KV  VIC</t>
  </si>
  <si>
    <t>T096 MSS -DDTS 1 330KV VIC</t>
  </si>
  <si>
    <t>TL-MSDDEV-MSDD096-0000082045</t>
  </si>
  <si>
    <t>TOWER T096 MSS -DDTS 1 330KV  VIC</t>
  </si>
  <si>
    <t>T097 MSS -DDTS 1 330KV VIC</t>
  </si>
  <si>
    <t>TL-MSDDEV-MSDD097-0000082046</t>
  </si>
  <si>
    <t>TOWER T097 MSS -DDTS 1 330KV  VIC</t>
  </si>
  <si>
    <t>T098 MSS -DDTS 1 330KV VIC</t>
  </si>
  <si>
    <t>TL-MSDDEV-MSDD098-0000082047</t>
  </si>
  <si>
    <t>TOWER T098 MSS -DDTS 1 330KV  VIC</t>
  </si>
  <si>
    <t>T099 MSS -DDTS 1 330KV VIC</t>
  </si>
  <si>
    <t>TL-MSDDEV-MSDD099-0000082048</t>
  </si>
  <si>
    <t>TOWER T099 MSS -DDTS 1 330KV  VIC</t>
  </si>
  <si>
    <t>T100 MSS -DDTS 1 330KV VIC</t>
  </si>
  <si>
    <t>TL-MSDDEV-MSDD100-0000082049</t>
  </si>
  <si>
    <t>TOWER T100 MSS -DDTS 1 330KV  VIC</t>
  </si>
  <si>
    <t>T101 MSS -DDTS 1 330KV VIC</t>
  </si>
  <si>
    <t>TL-MSDDEV-MSDD101-0000082050</t>
  </si>
  <si>
    <t>TOWER T101 MSS -DDTS 1 330KV  VIC</t>
  </si>
  <si>
    <t>T102 MSS -DDTS 1 330KV VIC</t>
  </si>
  <si>
    <t>TL-MSDDEV-MSDD102-0000082051</t>
  </si>
  <si>
    <t>TOWER T102 MSS -DDTS 1 330KV  VIC</t>
  </si>
  <si>
    <t>T103 MSS -DDTS 1 330KV VIC</t>
  </si>
  <si>
    <t>TL-MSDDEV-MSDD103-0000082052</t>
  </si>
  <si>
    <t>TOWER T103 MSS -DDTS 1 330KV  VIC</t>
  </si>
  <si>
    <t>T104 MSS -DDTS 1 330KV VIC</t>
  </si>
  <si>
    <t>TL-MSDDEV-MSDD104-0000082053</t>
  </si>
  <si>
    <t>TOWER T104 MSS -DDTS 1 330KV  VIC</t>
  </si>
  <si>
    <t>T105 MSS -DDTS 1 330KV VIC</t>
  </si>
  <si>
    <t>TL-MSDDEV-MSDD105-0000082054</t>
  </si>
  <si>
    <t>TOWER T105 MSS -DDTS 1 330KV  VIC</t>
  </si>
  <si>
    <t>T106 MSS -DDTS 1 330KV VIC</t>
  </si>
  <si>
    <t>TL-MSDDEV-MSDD106-0000082055</t>
  </si>
  <si>
    <t>TOWER T106 MSS -DDTS 1 330KV  VIC</t>
  </si>
  <si>
    <t>T107 MSS -DDTS 1 330KV VIC</t>
  </si>
  <si>
    <t>TL-MSDDEV-MSDD107-0000082056</t>
  </si>
  <si>
    <t>TOWER T107 MSS -DDTS 1 330KV  VIC</t>
  </si>
  <si>
    <t>T108 MSS -DDTS 1 330KV VIC</t>
  </si>
  <si>
    <t>TL-MSDDEV-MSDD108-0000082057</t>
  </si>
  <si>
    <t>TOWER T108 MSS -DDTS 1 330KV  VIC</t>
  </si>
  <si>
    <t>T108A MSS -DDTS 1 330KV VIC</t>
  </si>
  <si>
    <t>T108A</t>
  </si>
  <si>
    <t>TL-MSDDEV-MSDD108-0000119520</t>
  </si>
  <si>
    <t>TOWER T108A MSS -DDTS 1 330KV  VIC</t>
  </si>
  <si>
    <t>T109 MSS -DDTS 1 330KV VIC</t>
  </si>
  <si>
    <t>TL-MSDDEV-MSDD109-0000082058</t>
  </si>
  <si>
    <t>TOWER T109 MSS -DDTS 1 330KV  VIC</t>
  </si>
  <si>
    <t>T092 MSS -DDTS 2 330KV VIC</t>
  </si>
  <si>
    <t>TL-MSDDEV-MSDD092-0000082294</t>
  </si>
  <si>
    <t>TOWER T092 MSS -DDTS 2 330KV  VIC</t>
  </si>
  <si>
    <t>T093 MSS -DDTS 2 330KV VIC</t>
  </si>
  <si>
    <t>TL-MSDDEV-MSDD093-0000082295</t>
  </si>
  <si>
    <t>TOWER T093 MSS -DDTS 2 330KV  VIC</t>
  </si>
  <si>
    <t>T094 MSS -DDTS 2 330KV VIC</t>
  </si>
  <si>
    <t>TL-MSDDEV-MSDD094-0000082296</t>
  </si>
  <si>
    <t>TOWER T094 MSS -DDTS 2 330KV  VIC</t>
  </si>
  <si>
    <t>T095 MSS -DDTS 2 330KV VIC</t>
  </si>
  <si>
    <t>TL-MSDDEV-MSDD095-0000082297</t>
  </si>
  <si>
    <t>TOWER T095 MSS -DDTS 2 330KV  VIC</t>
  </si>
  <si>
    <t>T096 MSS -DDTS 2 330KV VIC</t>
  </si>
  <si>
    <t>TL-MSDDEV-MSDD096-0000082298</t>
  </si>
  <si>
    <t>TOWER T096 MSS -DDTS 2 330KV  VIC</t>
  </si>
  <si>
    <t>T097 MSS -DDTS 2 330KV VIC</t>
  </si>
  <si>
    <t>TL-MSDDEV-MSDD097-0000082299</t>
  </si>
  <si>
    <t>TOWER T097 MSS -DDTS 2 330KV  VIC</t>
  </si>
  <si>
    <t>T098 MSS -DDTS 2 330KV VIC</t>
  </si>
  <si>
    <t>TL-MSDDEV-MSDD098-0000082300</t>
  </si>
  <si>
    <t>TOWER T098 MSS -DDTS 2 330KV  VIC</t>
  </si>
  <si>
    <t>T099 MSS -DDTS 2 330KV VIC</t>
  </si>
  <si>
    <t>TL-MSDDEV-MSDD099-0000082301</t>
  </si>
  <si>
    <t>TOWER T099 MSS -DDTS 2 330KV  VIC</t>
  </si>
  <si>
    <t>T100 MSS -DDTS 2 330KV VIC</t>
  </si>
  <si>
    <t>TL-MSDDEV-MSDD100-0000082302</t>
  </si>
  <si>
    <t>TOWER T100 MSS -DDTS 2 330KV  VIC</t>
  </si>
  <si>
    <t>T101 MSS -DDTS 2 330KV VIC</t>
  </si>
  <si>
    <t>TL-MSDDEV-MSDD101-0000082303</t>
  </si>
  <si>
    <t>TOWER T101 MSS -DDTS 2 330KV  VIC</t>
  </si>
  <si>
    <t>T102 MSS -DDTS 2 330KV VIC</t>
  </si>
  <si>
    <t>TL-MSDDEV-MSDD102-0000082304</t>
  </si>
  <si>
    <t>TOWER T102 MSS -DDTS 2 330KV  VIC</t>
  </si>
  <si>
    <t>T103 MSS -DDTS 2 330KV VIC</t>
  </si>
  <si>
    <t>TL-MSDDEV-MSDD103-0000082305</t>
  </si>
  <si>
    <t>TOWER T103 MSS -DDTS 2 330KV  VIC</t>
  </si>
  <si>
    <t>T103A MSS -DDTS 2 330KV VIC</t>
  </si>
  <si>
    <t>T103A</t>
  </si>
  <si>
    <t>TL-MSDDEV-MSDD103-0000119527</t>
  </si>
  <si>
    <t>TOWER T103A MSS -DDTS 2 330KV  VIC</t>
  </si>
  <si>
    <t>T104 MSS -DDTS 2 330KV VIC</t>
  </si>
  <si>
    <t>TL-MSDDEV-MSDD104-0000082306</t>
  </si>
  <si>
    <t>TOWER T104 MSS -DDTS 2 330KV  VIC</t>
  </si>
  <si>
    <t>T105 MSS -DDTS 2 330KV VIC</t>
  </si>
  <si>
    <t>TL-MSDDEV-MSDD105-0000082307</t>
  </si>
  <si>
    <t>TOWER T105 MSS -DDTS 2 330KV  VIC</t>
  </si>
  <si>
    <t>T106 MSS -DDTS 2 330KV VIC</t>
  </si>
  <si>
    <t>TL-MSDDEV-MSDD106-0000082308</t>
  </si>
  <si>
    <t>TOWER T106 MSS -DDTS 2 330KV  VIC</t>
  </si>
  <si>
    <t>T107 MSS -DDTS 2 330KV VIC</t>
  </si>
  <si>
    <t>TL-MSDDEV-MSDD107-0000082309</t>
  </si>
  <si>
    <t>TOWER T107 MSS -DDTS 2 330KV  VIC</t>
  </si>
  <si>
    <t>T108 MSS -DDTS 2 330KV VIC</t>
  </si>
  <si>
    <t>TL-MSDDEV-MSDD108-0000082310</t>
  </si>
  <si>
    <t>TOWER T108 MSS -DDTS 2 330KV  VIC</t>
  </si>
  <si>
    <t>T108A MSS -DDTS 2 330KV VIC</t>
  </si>
  <si>
    <t>TL-MSDDEV-MSDD108-0000119528</t>
  </si>
  <si>
    <t>TOWER T108A MSS -DDTS 2 330KV  VIC</t>
  </si>
  <si>
    <t>T109 MSS -DDTS 2 330KV VIC</t>
  </si>
  <si>
    <t>TL-MSDDEV-MSDD109-0000082311</t>
  </si>
  <si>
    <t>TOWER T109 MSS -DDTS 2 330KV  VIC</t>
  </si>
  <si>
    <t>T069 MSS -DDTS 2 330KV VIC</t>
  </si>
  <si>
    <t>TL-MSDDEV-MSDD069-0000082271</t>
  </si>
  <si>
    <t>TOWER T069 MSS -DDTS 2 330KV  VIC</t>
  </si>
  <si>
    <t>T026 MLTS-ELTS  220KV</t>
  </si>
  <si>
    <t>TL-MLBAEX-MLBA026-0000058880</t>
  </si>
  <si>
    <t>TOWER T026 MLTS-BATS 2 220KV</t>
  </si>
  <si>
    <t>T027 MLTS-ELTS  220KV</t>
  </si>
  <si>
    <t>TL-MLBAEX-MLBA027-0000058882</t>
  </si>
  <si>
    <t>TOWER T027 MLTS-BATS 2 220KV</t>
  </si>
  <si>
    <t>T028 MLTS-ELTS  220KV</t>
  </si>
  <si>
    <t>TL-MLBAEX-MLBA028-0000058884</t>
  </si>
  <si>
    <t>TOWER T028 MLTS-BATS 2 220KV</t>
  </si>
  <si>
    <t>T029 MLTS-ELTS  220KV</t>
  </si>
  <si>
    <t>TL-MLBAEX-MLBA029-0000058886</t>
  </si>
  <si>
    <t>TOWER T029 MLTS-BATS 2 220KV</t>
  </si>
  <si>
    <t>T069 MSS -DDTS 1 330KV VIC</t>
  </si>
  <si>
    <t>TL-MSDDEV-MSDD069-0000082018</t>
  </si>
  <si>
    <t>TOWER T069 MSS -DDTS 1 330KV  VIC</t>
  </si>
  <si>
    <t>CBTS-FTS 1 66KV</t>
  </si>
  <si>
    <t>T109 CBTS-FTS 1 66KV</t>
  </si>
  <si>
    <t>TL-NPFXEX-NPFX109-0000118244</t>
  </si>
  <si>
    <t>TOWER T109 CBTS-FTS  1  66KV</t>
  </si>
  <si>
    <t>T496 TRTS-HYTS 1 500KV</t>
  </si>
  <si>
    <t>TL-MLHYEX-MLHY496-0000056600</t>
  </si>
  <si>
    <t>TOWER T496 TRTS-HYTS 1 500KV</t>
  </si>
  <si>
    <t>T497 TRTS-HYTS 1 500KV</t>
  </si>
  <si>
    <t>TL-MLHYEX-MLHY497-0000056602</t>
  </si>
  <si>
    <t>TOWER T497 TRTS-HYTS 1 500KV</t>
  </si>
  <si>
    <t>T498 TRTS-HYTS 1 500KV</t>
  </si>
  <si>
    <t>TL-MLHYEX-MLHY498-0000056604</t>
  </si>
  <si>
    <t>TOWER T498 TRTS-HYTS 1 500KV</t>
  </si>
  <si>
    <t>T499 TRTS-HYTS 1 500KV</t>
  </si>
  <si>
    <t>TL-MLHYEX-MLHY499-0000056606</t>
  </si>
  <si>
    <t>TOWER T499 TRTS-HYTS 1 500KV</t>
  </si>
  <si>
    <t>T500 TRTS-HYTS 1 500KV</t>
  </si>
  <si>
    <t>TL-MLHYEX-MLHY500-0000056608</t>
  </si>
  <si>
    <t>TOWER T500 TRTS-HYTS 1 500KV</t>
  </si>
  <si>
    <t>T279 DDTS-SMTS 1 330KV</t>
  </si>
  <si>
    <t>TL-DDSMEX-DDSM279-0000082735</t>
  </si>
  <si>
    <t>TOWER T279 DDTS-SMTS 1 330KV</t>
  </si>
  <si>
    <t>T085 HYTS-SESS 1 275KV</t>
  </si>
  <si>
    <t>TL-HYSEEX-HYSE085-0000059842</t>
  </si>
  <si>
    <t>TOWER T085 HYTS-SESS 1 275KV</t>
  </si>
  <si>
    <t>T086 HYTS-SESS 1 275KV</t>
  </si>
  <si>
    <t>TL-HYSEEX-HYSE086-0000059844</t>
  </si>
  <si>
    <t>TOWER T086 HYTS-SESS 1 275KV</t>
  </si>
  <si>
    <t>T087 HYTS-SESS 1 275KV</t>
  </si>
  <si>
    <t>TL-HYSEEX-HYSE087-0000059846</t>
  </si>
  <si>
    <t>TOWER T087 HYTS-SESS 1 275KV</t>
  </si>
  <si>
    <t>T088 HYTS-SESS 1 275KV</t>
  </si>
  <si>
    <t>TL-HYSEEX-HYSE088-0000059848</t>
  </si>
  <si>
    <t>TOWER T088 HYTS-SESS 1 275KV</t>
  </si>
  <si>
    <t>T089 HYTS-SESS 1 275KV</t>
  </si>
  <si>
    <t>TL-HYSEEX-HYSE089-0000059850</t>
  </si>
  <si>
    <t>TOWER T089 HYTS-SESS 1 275KV</t>
  </si>
  <si>
    <t>T068 MSS -DDTS 1 330KV VIC</t>
  </si>
  <si>
    <t>TL-MSDDEV-MSDD068-0000082017</t>
  </si>
  <si>
    <t>TOWER T068 MSS -DDTS 1 330KV  VIC</t>
  </si>
  <si>
    <t>T068 MSS -DDTS 2 330KV VIC</t>
  </si>
  <si>
    <t>TL-MSDDEV-MSDD068-0000082270</t>
  </si>
  <si>
    <t>TOWER T068 MSS -DDTS 2 330KV  VIC</t>
  </si>
  <si>
    <t>T060 MSS -DDTS 1 330KV VIC</t>
  </si>
  <si>
    <t>TL-MSDDEV-MSDD060-0000082009</t>
  </si>
  <si>
    <t>TOWER T060 MSS -DDTS 1 330KV  VIC</t>
  </si>
  <si>
    <t>T060 MSS -DDTS 2 330KV VIC</t>
  </si>
  <si>
    <t>TL-MSDDEV-MSDD060-0000082262</t>
  </si>
  <si>
    <t>TOWER T060 MSS -DDTS 2 330KV  VIC</t>
  </si>
  <si>
    <t>T037 CBTS-LYD-ERTS 66KV</t>
  </si>
  <si>
    <t>TL-NWCBEX-NWCB019-0000114412</t>
  </si>
  <si>
    <t>TOWER T037 CBTS-LYD-ERTS 66KV</t>
  </si>
  <si>
    <t>TX019CBTS-ROTS 4 500KV</t>
  </si>
  <si>
    <t>TX019</t>
  </si>
  <si>
    <t>TL-NWCBEX-NWCB019-0000055914</t>
  </si>
  <si>
    <t>TOWER TX019CBTS-ROTS 4 500KV</t>
  </si>
  <si>
    <t>T037 ERTS-CBTS 1 220KV</t>
  </si>
  <si>
    <t>TL-NWCBEX-NWCB019-0000087687</t>
  </si>
  <si>
    <t>TOWER T037 ERTS-CBTS 1 220KV</t>
  </si>
  <si>
    <t>T417 JDSS-WOTS  330KV</t>
  </si>
  <si>
    <t>TL-JDWOEX-JDWO417-0000081819</t>
  </si>
  <si>
    <t>TOWER T417 JDSS-WOTS   330KV</t>
  </si>
  <si>
    <t>T150 BETS-KGTS  220KV</t>
  </si>
  <si>
    <t>TL-BEKGEX-BEKG150-0000068286</t>
  </si>
  <si>
    <t>TOWER T150 BETS-KGTS   220KV</t>
  </si>
  <si>
    <t>T151 BETS-KGTS  220KV</t>
  </si>
  <si>
    <t>TL-BEKGEX-BEKG151-0000068290</t>
  </si>
  <si>
    <t>TOWER T151 BETS-KGTS   220KV</t>
  </si>
  <si>
    <t>T152 BETS-KGTS  220KV</t>
  </si>
  <si>
    <t>TL-BEKGEX-BEKG152-0000068295</t>
  </si>
  <si>
    <t>TOWER T152 BETS-KGTS   220KV</t>
  </si>
  <si>
    <t>T153 BETS-KGTS  220KV</t>
  </si>
  <si>
    <t>TL-BEKGEX-BEKG153-0000068300</t>
  </si>
  <si>
    <t>TOWER T153 BETS-KGTS   220KV</t>
  </si>
  <si>
    <t>T154 BETS-KGTS  220KV</t>
  </si>
  <si>
    <t>TL-BEKGEX-BEKG154-0000068305</t>
  </si>
  <si>
    <t>TOWER T154 BETS-KGTS   220KV</t>
  </si>
  <si>
    <t>T155 BETS-KGTS  220KV</t>
  </si>
  <si>
    <t>TL-BEKGEX-BEKG155-0000068309</t>
  </si>
  <si>
    <t>TOWER T155 BETS-KGTS   220KV</t>
  </si>
  <si>
    <t>T057 MSS -DDTS 1 330KV VIC</t>
  </si>
  <si>
    <t>TL-MSDDEV-MSDD057-0000082006</t>
  </si>
  <si>
    <t>TOWER T057 MSS -DDTS 1 330KV  VIC</t>
  </si>
  <si>
    <t>T057 MSS -DDTS 2 330KV VIC</t>
  </si>
  <si>
    <t>TL-MSDDEV-MSDD057-0000082259</t>
  </si>
  <si>
    <t>TOWER T057 MSS -DDTS 2 330KV  VIC</t>
  </si>
  <si>
    <t xml:space="preserve"> TSTS-TTS  220KV</t>
  </si>
  <si>
    <t>TX006CBTS-ROTS 4 500KV</t>
  </si>
  <si>
    <t>TL-NWCBEX-NWCB006-0000055901</t>
  </si>
  <si>
    <t>TOWER TX006CBTS-ROTS 4 500KV</t>
  </si>
  <si>
    <t>TX007CBTS-ROTS 4 500KV</t>
  </si>
  <si>
    <t>TL-NWCBEX-NWCB007-0000055902</t>
  </si>
  <si>
    <t>TOWER TX007CBTS-ROTS 4 500KV</t>
  </si>
  <si>
    <t>T049 ERTS-CBTS 1 220KV</t>
  </si>
  <si>
    <t>TL-NWCBEX-NWCB007-0000087699</t>
  </si>
  <si>
    <t>TOWER T049 ERTS-CBTS 1 220KV</t>
  </si>
  <si>
    <t>T050 ERTS-CBTS 1 220KV</t>
  </si>
  <si>
    <t>TL-NWCBEX-NWCB006-0000087700</t>
  </si>
  <si>
    <t>TOWER T050 ERTS-CBTS 1 220KV</t>
  </si>
  <si>
    <t>HWPS-ROTS 1 220KV</t>
  </si>
  <si>
    <t>T270 YPS -ROTS 5 220KV</t>
  </si>
  <si>
    <t>YPS -ROTS 5 220KV</t>
  </si>
  <si>
    <t>TL-YPROEX-YPRO270-0000065143</t>
  </si>
  <si>
    <t>TOWER T270 YPS -ROTS 5 220KV</t>
  </si>
  <si>
    <t>T270 YPS -ROTS 7 220KV</t>
  </si>
  <si>
    <t>YPS -ROTS 7 220KV</t>
  </si>
  <si>
    <t>TL-YPROEX-YPRO270-0000065526</t>
  </si>
  <si>
    <t>TOWER T270 YPS -ROTS 7 220KV</t>
  </si>
  <si>
    <t>T311 YPS -ROTS 5 220KV</t>
  </si>
  <si>
    <t>TL-YPROEX-YPRO311-0000065226</t>
  </si>
  <si>
    <t>TOWER T311 YPS -ROTS 5 220KV</t>
  </si>
  <si>
    <t>TX004CBTS-ROTS 4 500KV</t>
  </si>
  <si>
    <t>TL-NWCBEX-NWCB004-0000055899</t>
  </si>
  <si>
    <t>TOWER TX004CBTS-ROTS 4 500KV</t>
  </si>
  <si>
    <t>T052 ERTS-CBTS 1 220KV</t>
  </si>
  <si>
    <t>TL-NWCBEX-NWCB004-0000087702</t>
  </si>
  <si>
    <t>TOWER T052 ERTS-CBTS 1 220KV</t>
  </si>
  <si>
    <t>T042 HWPS-YPS 1 220KV</t>
  </si>
  <si>
    <t>TL-HWYPEX-HWYP042-0000085257</t>
  </si>
  <si>
    <t>TOWER T042 HWPS-YPS  1 220KV</t>
  </si>
  <si>
    <t>T006 MBTS-DDTS 1 220KV</t>
  </si>
  <si>
    <t>TL-MBDDEX-MBDD006-0000112437</t>
  </si>
  <si>
    <t>TOWER T006 MBTS-DDTS 1 220KV</t>
  </si>
  <si>
    <t>T006 MBTS-DDTS 2 220KV</t>
  </si>
  <si>
    <t>TL-MBDDEX-MBDD006-0000112528</t>
  </si>
  <si>
    <t>TOWER T006 MBTS-DDTS 2 220KV</t>
  </si>
  <si>
    <t>T031 YPS -ROTS 5 220KV</t>
  </si>
  <si>
    <t>TL-YPROEX-YPRO031-0000085422</t>
  </si>
  <si>
    <t>TOWER T031 YPS -ROTS 5 220KV</t>
  </si>
  <si>
    <t>T031 YPS -ROTS 7 220KV</t>
  </si>
  <si>
    <t>TL-YPROEX-YPRO031-0000085923</t>
  </si>
  <si>
    <t>TOWER T031 YPS -ROTS 7 220KV</t>
  </si>
  <si>
    <t>T070 MSS -DDTS 2 330KV VIC</t>
  </si>
  <si>
    <t>TL-MSDDEV-MSDD070-0000082272</t>
  </si>
  <si>
    <t>TOWER T070 MSS -DDTS 2 330KV  VIC</t>
  </si>
  <si>
    <t>T416 JDSS-WOTS  330KV</t>
  </si>
  <si>
    <t>TL-JDWOEX-JDWO416-0000081818</t>
  </si>
  <si>
    <t>TOWER T416 JDSS-WOTS   330KV</t>
  </si>
  <si>
    <t>T210 MSS -DDTS 1 330KV VIC</t>
  </si>
  <si>
    <t>TL-MSDDEV-MSDD210-0000082159</t>
  </si>
  <si>
    <t>TOWER T210 MSS -DDTS 1 330KV  VIC</t>
  </si>
  <si>
    <t>T210 MSS -DDTS 2 330KV VIC</t>
  </si>
  <si>
    <t>TL-MSDDEV-MSDD210-0000082412</t>
  </si>
  <si>
    <t>TOWER T210 MSS -DDTS 2 330KV  VIC</t>
  </si>
  <si>
    <t>TX018CBTS-ROTS 4 500KV</t>
  </si>
  <si>
    <t>TX018</t>
  </si>
  <si>
    <t>TL-NWCBEX-NWCB018-0000055913</t>
  </si>
  <si>
    <t>TOWER TX018CBTS-ROTS 4 500KV</t>
  </si>
  <si>
    <t>T038 ERTS-CBTS 1 220KV</t>
  </si>
  <si>
    <t>TL-NWCBEX-NWCB018-0000087688</t>
  </si>
  <si>
    <t>TOWER T038 ERTS-CBTS 1 220KV</t>
  </si>
  <si>
    <t>T018 HWTS-ROTS 3R500KV</t>
  </si>
  <si>
    <t>TL-NWCBEX-NWCB018-0000056891</t>
  </si>
  <si>
    <t>TOWER T018 HWTS-ROTS 3R500KV</t>
  </si>
  <si>
    <t>T038 CBTS-LYD-ERTS 66KV</t>
  </si>
  <si>
    <t>TL-NWCBEX-NWCB018-0000114413</t>
  </si>
  <si>
    <t>TOWER T038 CBTS-LYD-ERTS 66KV</t>
  </si>
  <si>
    <t>T057 HYTS-SESS 1 275KV</t>
  </si>
  <si>
    <t>TL-HYSEEX-HYSE057-0000059786</t>
  </si>
  <si>
    <t>TOWER T057 HYTS-SESS 1 275KV</t>
  </si>
  <si>
    <t>T058 HYTS-SESS 1 275KV</t>
  </si>
  <si>
    <t>TL-HYSEEX-HYSE058-0000059788</t>
  </si>
  <si>
    <t>TOWER T058 HYTS-SESS 1 275KV</t>
  </si>
  <si>
    <t>T059 HYTS-SESS 1 275KV</t>
  </si>
  <si>
    <t>TL-HYSEEX-HYSE059-0000059790</t>
  </si>
  <si>
    <t>TOWER T059 HYTS-SESS 1 275KV</t>
  </si>
  <si>
    <t>T060 HYTS-SESS 1 275KV</t>
  </si>
  <si>
    <t>TL-HYSEEX-HYSE060-0000059792</t>
  </si>
  <si>
    <t>TOWER T060 HYTS-SESS 1 275KV</t>
  </si>
  <si>
    <t>T061 HYTS-SESS 1 275KV</t>
  </si>
  <si>
    <t>TL-HYSEEX-HYSE061-0000059794</t>
  </si>
  <si>
    <t>TOWER T061 HYTS-SESS 1 275KV</t>
  </si>
  <si>
    <t>T062 HYTS-SESS 1 275KV</t>
  </si>
  <si>
    <t>TL-HYSEEX-HYSE062-0000059796</t>
  </si>
  <si>
    <t>TOWER T062 HYTS-SESS 1 275KV</t>
  </si>
  <si>
    <t>T063 HYTS-SESS 1 275KV</t>
  </si>
  <si>
    <t>TL-HYSEEX-HYSE063-0000059798</t>
  </si>
  <si>
    <t>TOWER T063 HYTS-SESS 1 275KV</t>
  </si>
  <si>
    <t>T058 MSS -DDTS 1 330KV VIC</t>
  </si>
  <si>
    <t>TL-MSDDEV-MSDD058-0000082007</t>
  </si>
  <si>
    <t>TOWER T058 MSS -DDTS 1 330KV  VIC</t>
  </si>
  <si>
    <t>T059 MSS -DDTS 1 330KV VIC</t>
  </si>
  <si>
    <t>TL-MSDDEV-MSDD059-0000082008</t>
  </si>
  <si>
    <t>TOWER T059 MSS -DDTS 1 330KV  VIC</t>
  </si>
  <si>
    <t>T058 MSS -DDTS 2 330KV VIC</t>
  </si>
  <si>
    <t>TL-MSDDEV-MSDD058-0000082260</t>
  </si>
  <si>
    <t>TOWER T058 MSS -DDTS 2 330KV  VIC</t>
  </si>
  <si>
    <t>T059 MSS -DDTS 2 330KV VIC</t>
  </si>
  <si>
    <t>TL-MSDDEV-MSDD059-0000082261</t>
  </si>
  <si>
    <t>TOWER T059 MSS -DDTS 2 330KV  VIC</t>
  </si>
  <si>
    <t>T315 MLTS-TGTS  220KV</t>
  </si>
  <si>
    <t>TL-MLTGEX-MLTG315-0000059857</t>
  </si>
  <si>
    <t>TOWER T315 MLTS-TGTS   220KV</t>
  </si>
  <si>
    <t>T316 MLTS-TGTS  220KV</t>
  </si>
  <si>
    <t>TL-MLTGEX-MLTG316-0000059859</t>
  </si>
  <si>
    <t>TOWER T316 MLTS-TGTS   220KV</t>
  </si>
  <si>
    <t>T317 MLTS-TGTS  220KV</t>
  </si>
  <si>
    <t>TL-MLTGEX-MLTG317-0000059861</t>
  </si>
  <si>
    <t>TOWER T317 MLTS-TGTS   220KV</t>
  </si>
  <si>
    <t>T318 MLTS-TGTS  220KV</t>
  </si>
  <si>
    <t>TL-MLTGEX-MLTG318-0000059863</t>
  </si>
  <si>
    <t>TOWER T318 MLTS-TGTS   220KV</t>
  </si>
  <si>
    <t>T319 MLTS-TGTS  220KV</t>
  </si>
  <si>
    <t>TL-MLTGEX-MLTG319-0000059865</t>
  </si>
  <si>
    <t>TOWER T319 MLTS-TGTS   220KV</t>
  </si>
  <si>
    <t>T019 HWTS-ROTS 3R500KV</t>
  </si>
  <si>
    <t>TL-NWCBEX-NWCB019-0000056893</t>
  </si>
  <si>
    <t>TOWER T019 HWTS-ROTS 3R500KV</t>
  </si>
  <si>
    <t>T290 DDTS-SMTS 1 330KV</t>
  </si>
  <si>
    <t>TL-DDSMEX-DDSM290-0000082746</t>
  </si>
  <si>
    <t>TOWER T290 DDTS-SMTS 1 330KV</t>
  </si>
  <si>
    <t>T290 DDTS-SMTS 2 330KV</t>
  </si>
  <si>
    <t>TL-DDSMEX-DDSM290-0000103382</t>
  </si>
  <si>
    <t>TOWER T290 DDTS-SMTS 2 330KV</t>
  </si>
  <si>
    <t>T025 CBTS-LYD-ERTS 66KV</t>
  </si>
  <si>
    <t>TL-NWCBEX-NWCB031-0000114400</t>
  </si>
  <si>
    <t>TOWER T025 CBTS-LYD-ERTS 66KV</t>
  </si>
  <si>
    <t>TX031CBTS-ROTS 4 500KV</t>
  </si>
  <si>
    <t>TX031</t>
  </si>
  <si>
    <t>TL-NWCBEX-NWCB031-0000055926</t>
  </si>
  <si>
    <t>TOWER TX031CBTS-ROTS 4 500KV</t>
  </si>
  <si>
    <t>T025 ERTS-CBTS 1 220KV</t>
  </si>
  <si>
    <t>TL-NWCBEX-NWCB031-0000087675</t>
  </si>
  <si>
    <t>TOWER T025 ERTS-CBTS 1 220KV</t>
  </si>
  <si>
    <t>T211 MSS -DDTS 1 330KV VIC</t>
  </si>
  <si>
    <t>TL-MSDDEV-MSDD211-0000082160</t>
  </si>
  <si>
    <t>TOWER T211 MSS -DDTS 1 330KV  VIC</t>
  </si>
  <si>
    <t>T211 MSS -DDTS 2 330KV VIC</t>
  </si>
  <si>
    <t>TL-MSDDEV-MSDD211-0000082413</t>
  </si>
  <si>
    <t>TOWER T211 MSS -DDTS 2 330KV  VIC</t>
  </si>
  <si>
    <t>T415 JDSS-WOTS  330KV</t>
  </si>
  <si>
    <t>TL-JDWOEX-JDWO415-0000081817</t>
  </si>
  <si>
    <t>TOWER T415 JDSS-WOTS   330KV</t>
  </si>
  <si>
    <t>T090 MSS -DDTS 1 330KV VIC</t>
  </si>
  <si>
    <t>TL-MSDDEV-MSDD090-0000082039</t>
  </si>
  <si>
    <t>TOWER T090 MSS -DDTS 1 330KV  VIC</t>
  </si>
  <si>
    <t>T090 MSS -DDTS 2 330KV VIC</t>
  </si>
  <si>
    <t>TL-MSDDEV-MSDD090-0000082292</t>
  </si>
  <si>
    <t>TOWER T090 MSS -DDTS 2 330KV  VIC</t>
  </si>
  <si>
    <t>T030 HWTS-ROTS 3R500KV</t>
  </si>
  <si>
    <t>TL-NWCBEX-NWCB030-0000056915</t>
  </si>
  <si>
    <t>TOWER T030 HWTS-ROTS 3R500KV</t>
  </si>
  <si>
    <t>T064 MSS -DDTS 2 330KV VIC</t>
  </si>
  <si>
    <t>TL-MSDDEV-MSDD064-0000082266</t>
  </si>
  <si>
    <t>TOWER T064 MSS -DDTS 2 330KV  VIC</t>
  </si>
  <si>
    <t>T289 DDTS-SMTS 1 330KV</t>
  </si>
  <si>
    <t>TL-DDSMEX-DDSM289-0000082745</t>
  </si>
  <si>
    <t>TOWER T289 DDTS-SMTS 1 330KV</t>
  </si>
  <si>
    <t>T289 DDTS-SMTS 2 330KV</t>
  </si>
  <si>
    <t>TL-DDSMEX-DDSM289-0000103377</t>
  </si>
  <si>
    <t>TOWER T289 DDTS-SMTS 2 330KV</t>
  </si>
  <si>
    <t>T067 MSS -DDTS 1 330KV VIC</t>
  </si>
  <si>
    <t>TL-MSDDEV-MSDD067-0000082016</t>
  </si>
  <si>
    <t>TOWER T067 MSS -DDTS 1 330KV  VIC</t>
  </si>
  <si>
    <t>T067 MSS -DDTS 2 330KV VIC</t>
  </si>
  <si>
    <t>TL-MSDDEV-MSDD067-0000082269</t>
  </si>
  <si>
    <t>TOWER T067 MSS -DDTS 2 330KV  VIC</t>
  </si>
  <si>
    <t>T026 CBTS-LYD-ERTS 66KV</t>
  </si>
  <si>
    <t>TL-NWCBEX-NWCB030-0000114401</t>
  </si>
  <si>
    <t>TOWER T026 CBTS-LYD-ERTS 66KV</t>
  </si>
  <si>
    <t>TX030CBTS-ROTS 4 500KV</t>
  </si>
  <si>
    <t>TX030</t>
  </si>
  <si>
    <t>TL-NWCBEX-NWCB030-0000055925</t>
  </si>
  <si>
    <t>TOWER TX030CBTS-ROTS 4 500KV</t>
  </si>
  <si>
    <t>T026 ERTS-CBTS 1 220KV</t>
  </si>
  <si>
    <t>TL-NWCBEX-NWCB030-0000087676</t>
  </si>
  <si>
    <t>TOWER T026 ERTS-CBTS 1 220KV</t>
  </si>
  <si>
    <t>T031 HWTS-ROTS 3R500KV</t>
  </si>
  <si>
    <t>TL-NWCBEX-NWCB031-0000056917</t>
  </si>
  <si>
    <t>TOWER T031 HWTS-ROTS 3R500KV</t>
  </si>
  <si>
    <t>T027 HWPS-YPS 1 220KV</t>
  </si>
  <si>
    <t>TL-HWYPEX-HWYP027-0000085242</t>
  </si>
  <si>
    <t>TOWER T027 HWPS-YPS  1 220KV</t>
  </si>
  <si>
    <t>T061 MSS -DDTS 1 330KV VIC</t>
  </si>
  <si>
    <t>TL-MSDDEV-MSDD061-0000082010</t>
  </si>
  <si>
    <t>TOWER T061 MSS -DDTS 1 330KV  VIC</t>
  </si>
  <si>
    <t>T061 MSS -DDTS 2 330KV VIC</t>
  </si>
  <si>
    <t>TL-MSDDEV-MSDD061-0000082263</t>
  </si>
  <si>
    <t>TOWER T061 MSS -DDTS 2 330KV  VIC</t>
  </si>
  <si>
    <t>T028 HWPS-YPS 1 220KV</t>
  </si>
  <si>
    <t>TL-HWYPEX-HWYP028-0000085243</t>
  </si>
  <si>
    <t>TOWER T028 HWPS-YPS  1 220KV</t>
  </si>
  <si>
    <t>T024 CBTS-LYD-ERTS 66KV</t>
  </si>
  <si>
    <t>TL-NWCBEX-NWCB032-0000114399</t>
  </si>
  <si>
    <t>TOWER T024 CBTS-LYD-ERTS 66KV</t>
  </si>
  <si>
    <t>TX032CBTS-ROTS 4 500KV</t>
  </si>
  <si>
    <t>TX032</t>
  </si>
  <si>
    <t>TL-NWCBEX-NWCB032-0000055927</t>
  </si>
  <si>
    <t>TOWER TX032CBTS-ROTS 4 500KV</t>
  </si>
  <si>
    <t>T024 ERTS-CBTS 1 220KV</t>
  </si>
  <si>
    <t>TL-NWCBEX-NWCB032-0000087674</t>
  </si>
  <si>
    <t>TOWER T024 ERTS-CBTS 1 220KV</t>
  </si>
  <si>
    <t>T032 HWTS-ROTS 3R500KV</t>
  </si>
  <si>
    <t>TL-NWCBEX-NWCB032-0000056919</t>
  </si>
  <si>
    <t>TOWER T032 HWTS-ROTS 3R500KV</t>
  </si>
  <si>
    <t>T156 MBTS-EPS 1 220KV</t>
  </si>
  <si>
    <t>TL-MBEPEX-MBEP156-0000112904</t>
  </si>
  <si>
    <t>TOWER T156 MBTS-EPS  1 220KV</t>
  </si>
  <si>
    <t>T070 MSS -DDTS 1 330KV VIC</t>
  </si>
  <si>
    <t>TL-MSDDEV-MSDD070-0000082019</t>
  </si>
  <si>
    <t>TOWER T070 MSS -DDTS 1 330KV  VIC</t>
  </si>
  <si>
    <t>T419 JDSS-WOTS  330KV</t>
  </si>
  <si>
    <t>TL-JDWOEX-JDWO419-0000081821</t>
  </si>
  <si>
    <t>TOWER T419 JDSS-WOTS   330KV</t>
  </si>
  <si>
    <t>T177 MSS -DDTS 1 330KV VIC</t>
  </si>
  <si>
    <t>TL-MSDDEV-MSDD177-0000082126</t>
  </si>
  <si>
    <t>TOWER T177 MSS -DDTS 1 330KV  VIC</t>
  </si>
  <si>
    <t>T177 MSS -DDTS 2 330KV VIC</t>
  </si>
  <si>
    <t>TL-MSDDEV-MSDD177-0000082379</t>
  </si>
  <si>
    <t>TOWER T177 MSS -DDTS 2 330KV  VIC</t>
  </si>
  <si>
    <t>T287 DDTS-SMTS 1 330KV</t>
  </si>
  <si>
    <t>TL-DDSMEX-DDSM287-0000082743</t>
  </si>
  <si>
    <t>TOWER T287 DDTS-SMTS 1 330KV</t>
  </si>
  <si>
    <t>T288 DDTS-SMTS 1 330KV</t>
  </si>
  <si>
    <t>TL-DDSMEX-DDSM288-0000082744</t>
  </si>
  <si>
    <t>TOWER T288 DDTS-SMTS 1 330KV</t>
  </si>
  <si>
    <t>T287 DDTS-SMTS 2 330KV</t>
  </si>
  <si>
    <t>TL-DDSMEX-DDSM287-0000103367</t>
  </si>
  <si>
    <t>TOWER T287 DDTS-SMTS 2 330KV</t>
  </si>
  <si>
    <t>T288 DDTS-SMTS 2 330KV</t>
  </si>
  <si>
    <t>TL-DDSMEX-DDSM288-0000103372</t>
  </si>
  <si>
    <t>TOWER T288 DDTS-SMTS 2 330KV</t>
  </si>
  <si>
    <t>T279 DDTS-SMTS 2 330KV</t>
  </si>
  <si>
    <t>TL-DDSMEX-DDSM279-0000103330</t>
  </si>
  <si>
    <t>TOWER T279 DDTS-SMTS 2 330KV</t>
  </si>
  <si>
    <t>T178 MSS -DDTS 1 330KV VIC</t>
  </si>
  <si>
    <t>TL-MSDDEV-MSDD178-0000082127</t>
  </si>
  <si>
    <t>TOWER T178 MSS -DDTS 1 330KV  VIC</t>
  </si>
  <si>
    <t>T178 MSS -DDTS 2 330KV VIC</t>
  </si>
  <si>
    <t>TL-MSDDEV-MSDD178-0000082380</t>
  </si>
  <si>
    <t>TOWER T178 MSS -DDTS 2 330KV  VIC</t>
  </si>
  <si>
    <t>T039 CBTS-LYD-ERTS 66KV</t>
  </si>
  <si>
    <t>TL-NWCBEX-NWCB017-0000114414</t>
  </si>
  <si>
    <t>TOWER T039 CBTS-LYD-ERTS 66KV</t>
  </si>
  <si>
    <t>TX017CBTS-ROTS 4 500KV</t>
  </si>
  <si>
    <t>TL-NWCBEX-NWCB017-0000055912</t>
  </si>
  <si>
    <t>TOWER TX017CBTS-ROTS 4 500KV</t>
  </si>
  <si>
    <t>T039 ERTS-CBTS 1 220KV</t>
  </si>
  <si>
    <t>TL-NWCBEX-NWCB017-0000087689</t>
  </si>
  <si>
    <t>TOWER T039 ERTS-CBTS 1 220KV</t>
  </si>
  <si>
    <t>T439 JDSS-WOTS  330KV</t>
  </si>
  <si>
    <t>TL-JDWOEX-JDWO439-0000081841</t>
  </si>
  <si>
    <t>TOWER T439 JDSS-WOTS   330KV</t>
  </si>
  <si>
    <t>T440 JDSS-WOTS  330KV</t>
  </si>
  <si>
    <t>TL-JDWOEX-JDWO440-0000081842</t>
  </si>
  <si>
    <t>TOWER T440 JDSS-WOTS   330KV</t>
  </si>
  <si>
    <t>T070A MSS -DDTS 2 330KV VIC</t>
  </si>
  <si>
    <t>T070A</t>
  </si>
  <si>
    <t>TL-MSDDEV-MSDD070-0000119526</t>
  </si>
  <si>
    <t>TOWER T070A MSS -DDTS 2 330KV  VIC</t>
  </si>
  <si>
    <t>T023 CBTS-LYD-ERTS 66KV</t>
  </si>
  <si>
    <t>TL-NWCBEX-NWCB033-0000114398</t>
  </si>
  <si>
    <t>TOWER T023 CBTS-LYD-ERTS 66KV</t>
  </si>
  <si>
    <t>T023 ERTS-CBTS 1 220KV</t>
  </si>
  <si>
    <t>TL-NWCBEX-NWCB033-0000087673</t>
  </si>
  <si>
    <t>TOWER T023 ERTS-CBTS 1 220KV</t>
  </si>
  <si>
    <t>T468 TSTS-TTS  220KV</t>
  </si>
  <si>
    <t>TL-TSTXEX-TSTX468-0000119805</t>
  </si>
  <si>
    <t>TOWER T468 TSTS-TTS    220KV</t>
  </si>
  <si>
    <t>T098 BATS-TGTS  220KV</t>
  </si>
  <si>
    <t>TL-BATGEX-BATG098-0000087411</t>
  </si>
  <si>
    <t>TOWER T098 BATS-TGTS   220KV</t>
  </si>
  <si>
    <t>T099 BATS-TGTS  220KV</t>
  </si>
  <si>
    <t>TL-BATGEX-BATG099-0000087412</t>
  </si>
  <si>
    <t>TOWER T099 BATS-TGTS   220KV</t>
  </si>
  <si>
    <t>T100 BATS-TGTS  220KV</t>
  </si>
  <si>
    <t>TL-BATGEX-BATG100-0000087413</t>
  </si>
  <si>
    <t>TOWER T100 BATS-TGTS   220KV</t>
  </si>
  <si>
    <t>T101 BATS-TGTS  220KV</t>
  </si>
  <si>
    <t>TL-BATGEX-BATG101-0000087414</t>
  </si>
  <si>
    <t>TOWER T101 BATS-TGTS   220KV</t>
  </si>
  <si>
    <t>T102 BATS-TGTS  220KV</t>
  </si>
  <si>
    <t>TL-BATGEX-BATG102-0000087415</t>
  </si>
  <si>
    <t>TOWER T102 BATS-TGTS   220KV</t>
  </si>
  <si>
    <t>T103 BATS-TGTS  220KV</t>
  </si>
  <si>
    <t>TL-BATGEX-BATG103-0000087416</t>
  </si>
  <si>
    <t>TOWER T103 BATS-TGTS   220KV</t>
  </si>
  <si>
    <t>T104 BATS-TGTS  220KV</t>
  </si>
  <si>
    <t>TL-BATGEX-BATG104-0000087417</t>
  </si>
  <si>
    <t>TOWER T104 BATS-TGTS   220KV</t>
  </si>
  <si>
    <t>T105 BATS-TGTS  220KV</t>
  </si>
  <si>
    <t>TL-BATGEX-BATG105-0000087418</t>
  </si>
  <si>
    <t>TOWER T105 BATS-TGTS   220KV</t>
  </si>
  <si>
    <t>TX033CBTS-ROTS 4 500KV</t>
  </si>
  <si>
    <t>TX033</t>
  </si>
  <si>
    <t>TL-NWCBEX-NWCB033-0000055928</t>
  </si>
  <si>
    <t>TOWER TX033CBTS-ROTS 4 500KV</t>
  </si>
  <si>
    <t>T033 HWTS-ROTS 3R500KV</t>
  </si>
  <si>
    <t>TL-NWCBEX-NWCB033-0000056921</t>
  </si>
  <si>
    <t>TOWER T033 HWTS-ROTS 3R500KV</t>
  </si>
  <si>
    <t>T041 ROTS-RWTS  220KV</t>
  </si>
  <si>
    <t>ROTS-RWTS  220KV</t>
  </si>
  <si>
    <t>TL-RORWEX-RORW041-0000119761</t>
  </si>
  <si>
    <t>TOWER T041 ROTS-RWTS   220KV</t>
  </si>
  <si>
    <t>T062 MSS -DDTS 1 330KV VIC</t>
  </si>
  <si>
    <t>TL-MSDDEV-MSDD062-0000082011</t>
  </si>
  <si>
    <t>TOWER T062 MSS -DDTS 1 330KV  VIC</t>
  </si>
  <si>
    <t>T062 MSS -DDTS 2 330KV VIC</t>
  </si>
  <si>
    <t>TL-MSDDEV-MSDD062-0000082264</t>
  </si>
  <si>
    <t>TOWER T062 MSS -DDTS 2 330KV  VIC</t>
  </si>
  <si>
    <t>T066 MSS -DDTS 1 330KV VIC</t>
  </si>
  <si>
    <t>TL-MSDDEV-MSDD066-0000082015</t>
  </si>
  <si>
    <t>TOWER T066 MSS -DDTS 1 330KV  VIC</t>
  </si>
  <si>
    <t>T066 MSS -DDTS 2 330KV VIC</t>
  </si>
  <si>
    <t>TL-MSDDEV-MSDD066-0000082268</t>
  </si>
  <si>
    <t>TOWER T066 MSS -DDTS 2 330KV  VIC</t>
  </si>
  <si>
    <t>T289 HWTS-SMTS 1 500KV</t>
  </si>
  <si>
    <t>HWTS-SMTS 1 500KV</t>
  </si>
  <si>
    <t>TL-HWSMEX-HWSM289-0000055631</t>
  </si>
  <si>
    <t>TOWER T289 HWTS-SMTS 1 500KV</t>
  </si>
  <si>
    <t>T289 HWTS-SMTS 2 500KV</t>
  </si>
  <si>
    <t>HWTS-SMTS 2 500KV</t>
  </si>
  <si>
    <t>TL-HWSMEX-HWSM289-0000055766</t>
  </si>
  <si>
    <t>TOWER T289 HWTS-SMTS 2 500KV</t>
  </si>
  <si>
    <t>T007 TTS -KTS 1 220KV</t>
  </si>
  <si>
    <t>TL-TXKXEX-TXKX007-0000058344</t>
  </si>
  <si>
    <t>TOWER T007 TTS -KTS  1 220KV</t>
  </si>
  <si>
    <t>T278 DDTS-SMTS 1 330KV</t>
  </si>
  <si>
    <t>TL-DDSMEX-DDSM278-0000082734</t>
  </si>
  <si>
    <t>TOWER T278 DDTS-SMTS 1 330KV</t>
  </si>
  <si>
    <t>T278 DDTS-SMTS 2 330KV</t>
  </si>
  <si>
    <t>TL-DDSMEX-DDSM278-0000103325</t>
  </si>
  <si>
    <t>TOWER T278 DDTS-SMTS 2 330KV</t>
  </si>
  <si>
    <t>T089 MSS -DDTS 1 330KV VIC</t>
  </si>
  <si>
    <t>TL-MSDDEV-MSDD089-0000082038</t>
  </si>
  <si>
    <t>TOWER T089 MSS -DDTS 1 330KV  VIC</t>
  </si>
  <si>
    <t>T089 MSS -DDTS 2 330KV VIC</t>
  </si>
  <si>
    <t>TL-MSDDEV-MSDD089-0000082291</t>
  </si>
  <si>
    <t>TOWER T089 MSS -DDTS 2 330KV  VIC</t>
  </si>
  <si>
    <t>T310 YPS -ROTS 5 220KV</t>
  </si>
  <si>
    <t>TL-YPROEX-YPRO310-0000065224</t>
  </si>
  <si>
    <t>TOWER T310 YPS -ROTS 5 220KV</t>
  </si>
  <si>
    <t>T040 ROTS-RWTS  220KV</t>
  </si>
  <si>
    <t>TL-RORWEX-RORW040-0000061168</t>
  </si>
  <si>
    <t>TOWER T040 ROTS-RWTS   220KV</t>
  </si>
  <si>
    <t>T309 YPS -ROTS 5 220KV</t>
  </si>
  <si>
    <t>TL-YPROEX-YPRO309-0000065222</t>
  </si>
  <si>
    <t>TOWER T309 YPS -ROTS 5 220KV</t>
  </si>
  <si>
    <t>T063 MSS -DDTS 1 330KV VIC</t>
  </si>
  <si>
    <t>TL-MSDDEV-MSDD063-0000082012</t>
  </si>
  <si>
    <t>TOWER T063 MSS -DDTS 1 330KV  VIC</t>
  </si>
  <si>
    <t>T063 MSS -DDTS 2 330KV VIC</t>
  </si>
  <si>
    <t>TL-MSDDEV-MSDD063-0000082265</t>
  </si>
  <si>
    <t>TOWER T063 MSS -DDTS 2 330KV  VIC</t>
  </si>
  <si>
    <t>T433 JDSS-WOTS  330KV</t>
  </si>
  <si>
    <t>TL-JDWOEX-JDWO433-0000081835</t>
  </si>
  <si>
    <t>TOWER T433 JDSS-WOTS   330KV</t>
  </si>
  <si>
    <t>T006 TTS -KTS 1 220KV</t>
  </si>
  <si>
    <t>TL-TXKXEX-TXKX006-0000058342</t>
  </si>
  <si>
    <t>TOWER T006 TTS -KTS  1 220KV</t>
  </si>
  <si>
    <t>T110 MSS -DDTS 1 330KV VIC</t>
  </si>
  <si>
    <t>TL-MSDDEV-MSDD110-0000082059</t>
  </si>
  <si>
    <t>TOWER T110 MSS -DDTS 1 330KV  VIC</t>
  </si>
  <si>
    <t>T111 MSS -DDTS 1 330KV VIC</t>
  </si>
  <si>
    <t>TL-MSDDEV-MSDD111-0000082060</t>
  </si>
  <si>
    <t>TOWER T111 MSS -DDTS 1 330KV  VIC</t>
  </si>
  <si>
    <t>T112 MSS -DDTS 1 330KV VIC</t>
  </si>
  <si>
    <t>TL-MSDDEV-MSDD112-0000082061</t>
  </si>
  <si>
    <t>TOWER T112 MSS -DDTS 1 330KV  VIC</t>
  </si>
  <si>
    <t>T113 MSS -DDTS 1 330KV VIC</t>
  </si>
  <si>
    <t>TL-MSDDEV-MSDD113-0000082062</t>
  </si>
  <si>
    <t>TOWER T113 MSS -DDTS 1 330KV  VIC</t>
  </si>
  <si>
    <t>T114 MSS -DDTS 1 330KV VIC</t>
  </si>
  <si>
    <t>TL-MSDDEV-MSDD114-0000082063</t>
  </si>
  <si>
    <t>TOWER T114 MSS -DDTS 1 330KV  VIC</t>
  </si>
  <si>
    <t>T115 MSS -DDTS 1 330KV VIC</t>
  </si>
  <si>
    <t>TL-MSDDEV-MSDD115-0000082064</t>
  </si>
  <si>
    <t>TOWER T115 MSS -DDTS 1 330KV  VIC</t>
  </si>
  <si>
    <t>T116 MSS -DDTS 1 330KV VIC</t>
  </si>
  <si>
    <t>TL-MSDDEV-MSDD116-0000082065</t>
  </si>
  <si>
    <t>TOWER T116 MSS -DDTS 1 330KV  VIC</t>
  </si>
  <si>
    <t>T117 MSS -DDTS 1 330KV VIC</t>
  </si>
  <si>
    <t>TL-MSDDEV-MSDD117-0000082066</t>
  </si>
  <si>
    <t>TOWER T117 MSS -DDTS 1 330KV  VIC</t>
  </si>
  <si>
    <t>T118 MSS -DDTS 1 330KV VIC</t>
  </si>
  <si>
    <t>TL-MSDDEV-MSDD118-0000082067</t>
  </si>
  <si>
    <t>TOWER T118 MSS -DDTS 1 330KV  VIC</t>
  </si>
  <si>
    <t>T119 MSS -DDTS 1 330KV VIC</t>
  </si>
  <si>
    <t>TL-MSDDEV-MSDD119-0000082068</t>
  </si>
  <si>
    <t>TOWER T119 MSS -DDTS 1 330KV  VIC</t>
  </si>
  <si>
    <t>T120 MSS -DDTS 1 330KV VIC</t>
  </si>
  <si>
    <t>TL-MSDDEV-MSDD120-0000082069</t>
  </si>
  <si>
    <t>TOWER T120 MSS -DDTS 1 330KV  VIC</t>
  </si>
  <si>
    <t>T121 MSS -DDTS 1 330KV VIC</t>
  </si>
  <si>
    <t>TL-MSDDEV-MSDD121-0000082070</t>
  </si>
  <si>
    <t>TOWER T121 MSS -DDTS 1 330KV  VIC</t>
  </si>
  <si>
    <t>T121A MSS -DDTS 1 330KV VIC</t>
  </si>
  <si>
    <t>T121A</t>
  </si>
  <si>
    <t>TL-MSDDEV-MSDD121-0000119521</t>
  </si>
  <si>
    <t>TOWER T121A MSS -DDTS 1 330KV  VIC</t>
  </si>
  <si>
    <t>T122 MSS -DDTS 1 330KV VIC</t>
  </si>
  <si>
    <t>TL-MSDDEV-MSDD122-0000082071</t>
  </si>
  <si>
    <t>TOWER T122 MSS -DDTS 1 330KV  VIC</t>
  </si>
  <si>
    <t>T123 MSS -DDTS 1 330KV VIC</t>
  </si>
  <si>
    <t>TL-MSDDEV-MSDD123-0000082072</t>
  </si>
  <si>
    <t>TOWER T123 MSS -DDTS 1 330KV  VIC</t>
  </si>
  <si>
    <t>T124 MSS -DDTS 1 330KV VIC</t>
  </si>
  <si>
    <t>TL-MSDDEV-MSDD124-0000082073</t>
  </si>
  <si>
    <t>TOWER T124 MSS -DDTS 1 330KV  VIC</t>
  </si>
  <si>
    <t>T125 MSS -DDTS 1 330KV VIC</t>
  </si>
  <si>
    <t>TL-MSDDEV-MSDD125-0000082074</t>
  </si>
  <si>
    <t>TOWER T125 MSS -DDTS 1 330KV  VIC</t>
  </si>
  <si>
    <t>T126 MSS -DDTS 1 330KV VIC</t>
  </si>
  <si>
    <t>TL-MSDDEV-MSDD126-0000082075</t>
  </si>
  <si>
    <t>TOWER T126 MSS -DDTS 1 330KV  VIC</t>
  </si>
  <si>
    <t>T127 MSS -DDTS 1 330KV VIC</t>
  </si>
  <si>
    <t>TL-MSDDEV-MSDD127-0000082076</t>
  </si>
  <si>
    <t>TOWER T127 MSS -DDTS 1 330KV  VIC</t>
  </si>
  <si>
    <t>T128 MSS -DDTS 1 330KV VIC</t>
  </si>
  <si>
    <t>TL-MSDDEV-MSDD128-0000082077</t>
  </si>
  <si>
    <t>TOWER T128 MSS -DDTS 1 330KV  VIC</t>
  </si>
  <si>
    <t>T129 MSS -DDTS 1 330KV VIC</t>
  </si>
  <si>
    <t>TL-MSDDEV-MSDD129-0000082078</t>
  </si>
  <si>
    <t>TOWER T129 MSS -DDTS 1 330KV  VIC</t>
  </si>
  <si>
    <t>T110 MSS -DDTS 2 330KV VIC</t>
  </si>
  <si>
    <t>TL-MSDDEV-MSDD110-0000082312</t>
  </si>
  <si>
    <t>TOWER T110 MSS -DDTS 2 330KV  VIC</t>
  </si>
  <si>
    <t>T111 MSS -DDTS 2 330KV VIC</t>
  </si>
  <si>
    <t>TL-MSDDEV-MSDD111-0000082313</t>
  </si>
  <si>
    <t>TOWER T111 MSS -DDTS 2 330KV  VIC</t>
  </si>
  <si>
    <t>T112 MSS -DDTS 2 330KV VIC</t>
  </si>
  <si>
    <t>TL-MSDDEV-MSDD112-0000082314</t>
  </si>
  <si>
    <t>TOWER T112 MSS -DDTS 2 330KV  VIC</t>
  </si>
  <si>
    <t>T113 MSS -DDTS 2 330KV VIC</t>
  </si>
  <si>
    <t>TL-MSDDEV-MSDD113-0000082315</t>
  </si>
  <si>
    <t>TOWER T113 MSS -DDTS 2 330KV  VIC</t>
  </si>
  <si>
    <t>T114 MSS -DDTS 2 330KV VIC</t>
  </si>
  <si>
    <t>TL-MSDDEV-MSDD114-0000082316</t>
  </si>
  <si>
    <t>TOWER T114 MSS -DDTS 2 330KV  VIC</t>
  </si>
  <si>
    <t>T115 MSS -DDTS 2 330KV VIC</t>
  </si>
  <si>
    <t>TL-MSDDEV-MSDD115-0000082317</t>
  </si>
  <si>
    <t>TOWER T115 MSS -DDTS 2 330KV  VIC</t>
  </si>
  <si>
    <t>T116 MSS -DDTS 2 330KV VIC</t>
  </si>
  <si>
    <t>TL-MSDDEV-MSDD116-0000082318</t>
  </si>
  <si>
    <t>TOWER T116 MSS -DDTS 2 330KV  VIC</t>
  </si>
  <si>
    <t>T117 MSS -DDTS 2 330KV VIC</t>
  </si>
  <si>
    <t>TL-MSDDEV-MSDD117-0000082319</t>
  </si>
  <si>
    <t>TOWER T117 MSS -DDTS 2 330KV  VIC</t>
  </si>
  <si>
    <t>T118 MSS -DDTS 2 330KV VIC</t>
  </si>
  <si>
    <t>TL-MSDDEV-MSDD118-0000082320</t>
  </si>
  <si>
    <t>TOWER T118 MSS -DDTS 2 330KV  VIC</t>
  </si>
  <si>
    <t>T119 MSS -DDTS 2 330KV VIC</t>
  </si>
  <si>
    <t>TL-MSDDEV-MSDD119-0000082321</t>
  </si>
  <si>
    <t>TOWER T119 MSS -DDTS 2 330KV  VIC</t>
  </si>
  <si>
    <t>T120 MSS -DDTS 2 330KV VIC</t>
  </si>
  <si>
    <t>TL-MSDDEV-MSDD120-0000082322</t>
  </si>
  <si>
    <t>TOWER T120 MSS -DDTS 2 330KV  VIC</t>
  </si>
  <si>
    <t>T121 MSS -DDTS 2 330KV VIC</t>
  </si>
  <si>
    <t>TL-MSDDEV-MSDD121-0000082323</t>
  </si>
  <si>
    <t>TOWER T121 MSS -DDTS 2 330KV  VIC</t>
  </si>
  <si>
    <t>T121A MSS -DDTS 2 330KV VIC</t>
  </si>
  <si>
    <t>TL-MSDDEV-MSDD121-0000119529</t>
  </si>
  <si>
    <t>TOWER T121A MSS -DDTS 2 330KV  VIC</t>
  </si>
  <si>
    <t>T122 MSS -DDTS 2 330KV VIC</t>
  </si>
  <si>
    <t>TL-MSDDEV-MSDD122-0000082324</t>
  </si>
  <si>
    <t>TOWER T122 MSS -DDTS 2 330KV  VIC</t>
  </si>
  <si>
    <t>T123 MSS -DDTS 2 330KV VIC</t>
  </si>
  <si>
    <t>TL-MSDDEV-MSDD123-0000082325</t>
  </si>
  <si>
    <t>TOWER T123 MSS -DDTS 2 330KV  VIC</t>
  </si>
  <si>
    <t>T124 MSS -DDTS 2 330KV VIC</t>
  </si>
  <si>
    <t>TL-MSDDEV-MSDD124-0000082326</t>
  </si>
  <si>
    <t>TOWER T124 MSS -DDTS 2 330KV  VIC</t>
  </si>
  <si>
    <t>T125 MSS -DDTS 2 330KV VIC</t>
  </si>
  <si>
    <t>TL-MSDDEV-MSDD125-0000082327</t>
  </si>
  <si>
    <t>TOWER T125 MSS -DDTS 2 330KV  VIC</t>
  </si>
  <si>
    <t>T126 MSS -DDTS 2 330KV VIC</t>
  </si>
  <si>
    <t>TL-MSDDEV-MSDD126-0000082328</t>
  </si>
  <si>
    <t>TOWER T126 MSS -DDTS 2 330KV  VIC</t>
  </si>
  <si>
    <t>T127 MSS -DDTS 2 330KV VIC</t>
  </si>
  <si>
    <t>TL-MSDDEV-MSDD127-0000082329</t>
  </si>
  <si>
    <t>TOWER T127 MSS -DDTS 2 330KV  VIC</t>
  </si>
  <si>
    <t>T128 MSS -DDTS 2 330KV VIC</t>
  </si>
  <si>
    <t>TL-MSDDEV-MSDD128-0000082330</t>
  </si>
  <si>
    <t>TOWER T128 MSS -DDTS 2 330KV  VIC</t>
  </si>
  <si>
    <t>T129 MSS -DDTS 2 330KV VIC</t>
  </si>
  <si>
    <t>TL-MSDDEV-MSDD129-0000082331</t>
  </si>
  <si>
    <t>TOWER T129 MSS -DDTS 2 330KV  VIC</t>
  </si>
  <si>
    <t>T097 CBTS-FTS 1 66KV</t>
  </si>
  <si>
    <t>TL-NPFXEX-NPFX097-0000118232</t>
  </si>
  <si>
    <t>TOWER T097 CBTS-FTS  1  66KV</t>
  </si>
  <si>
    <t>TY040ROTS-SMTS 3 500KV</t>
  </si>
  <si>
    <t>TY040</t>
  </si>
  <si>
    <t>ROTS-SMTS 3 500KV</t>
  </si>
  <si>
    <t>TL-RORWEX-RORW040-0000055993</t>
  </si>
  <si>
    <t>TOWER TY040ROTS-SMTS 3 500KV</t>
  </si>
  <si>
    <t>T065 MSS -DDTS 1 330KV VIC</t>
  </si>
  <si>
    <t>TL-MSDDEV-MSDD065-0000082014</t>
  </si>
  <si>
    <t>TOWER T065 MSS -DDTS 1 330KV  VIC</t>
  </si>
  <si>
    <t>T065 MSS -DDTS 2 330KV VIC</t>
  </si>
  <si>
    <t>TL-MSDDEV-MSDD065-0000082267</t>
  </si>
  <si>
    <t>TOWER T065 MSS -DDTS 2 330KV  VIC</t>
  </si>
  <si>
    <t>T291 HWTS-CBTS 4 500KV</t>
  </si>
  <si>
    <t>TL-HWCBEX-HWCB291-0000055877</t>
  </si>
  <si>
    <t>TOWER T291 HWTS-CBTS 4 500KV</t>
  </si>
  <si>
    <t>T291 HWTS-ROTS 3 500KV</t>
  </si>
  <si>
    <t>TL-HWCBEX-HWCB291-0000056819</t>
  </si>
  <si>
    <t>TOWER T291 HWTS-ROTS 3 500KV</t>
  </si>
  <si>
    <t>T017 HWTS-ROTS 3R500KV</t>
  </si>
  <si>
    <t>TL-NWCBEX-NWCB017-0000056889</t>
  </si>
  <si>
    <t>TOWER T017 HWTS-ROTS 3R500KV</t>
  </si>
  <si>
    <t>T088 MSS -DDTS 1 330KV VIC</t>
  </si>
  <si>
    <t>TL-MSDDEV-MSDD088-0000082037</t>
  </si>
  <si>
    <t>TOWER T088 MSS -DDTS 1 330KV  VIC</t>
  </si>
  <si>
    <t>T173 MSS -DDTS 1 330KV VIC</t>
  </si>
  <si>
    <t>TL-MSDDEV-MSDD173-0000082122</t>
  </si>
  <si>
    <t>TOWER T173 MSS -DDTS 1 330KV  VIC</t>
  </si>
  <si>
    <t>T173 MSS -DDTS 2 330KV VIC</t>
  </si>
  <si>
    <t>TL-MSDDEV-MSDD173-0000082375</t>
  </si>
  <si>
    <t>TOWER T173 MSS -DDTS 2 330KV  VIC</t>
  </si>
  <si>
    <t>T273 DDTS-SMTS 1 330KV</t>
  </si>
  <si>
    <t>TL-DDSMEX-DDSM273-0000082729</t>
  </si>
  <si>
    <t>TOWER T273 DDTS-SMTS 1 330KV</t>
  </si>
  <si>
    <t>T273 DDTS-SMTS 2 330KV</t>
  </si>
  <si>
    <t>TL-DDSMEX-DDSM273-0000103301</t>
  </si>
  <si>
    <t>TOWER T273 DDTS-SMTS 2 330KV</t>
  </si>
  <si>
    <t>T272 DDTS-SMTS 1 330KV</t>
  </si>
  <si>
    <t>TL-DDSMEX-DDSM272-0000082728</t>
  </si>
  <si>
    <t>TOWER T272 DDTS-SMTS 1 330KV</t>
  </si>
  <si>
    <t>T272 DDTS-SMTS 2 330KV</t>
  </si>
  <si>
    <t>TL-DDSMEX-DDSM272-0000103296</t>
  </si>
  <si>
    <t>TOWER T272 DDTS-SMTS 2 330KV</t>
  </si>
  <si>
    <t>T030 MLTS-ELTS  220KV</t>
  </si>
  <si>
    <t>TL-MLBAEX-MLBA030-0000058888</t>
  </si>
  <si>
    <t>TOWER T030 MLTS-BATS 2 220KV</t>
  </si>
  <si>
    <t>T002 TTS -KTS 1 220KV</t>
  </si>
  <si>
    <t>TL-TXKXEX-TXKX002-0000058334</t>
  </si>
  <si>
    <t>TOWER T002 TTS -KTS  1 220KV</t>
  </si>
  <si>
    <t>T441 JDSS-WOTS  330KV</t>
  </si>
  <si>
    <t>TL-JDWOEX-JDWO441-0000081843</t>
  </si>
  <si>
    <t>TOWER T441 JDSS-WOTS   330KV</t>
  </si>
  <si>
    <t>T442 JDSS-WOTS  330KV</t>
  </si>
  <si>
    <t>TL-JDWOEX-JDWO442-0000081844</t>
  </si>
  <si>
    <t>TOWER T442 JDSS-WOTS   330KV</t>
  </si>
  <si>
    <t>T443 JDSS-WOTS  330KV</t>
  </si>
  <si>
    <t>TL-JDWOEX-JDWO443-0000081845</t>
  </si>
  <si>
    <t>TOWER T443 JDSS-WOTS   330KV</t>
  </si>
  <si>
    <t>T444 JDSS-WOTS  330KV</t>
  </si>
  <si>
    <t>TL-JDWOEX-JDWO444-0000081846</t>
  </si>
  <si>
    <t>TOWER T444 JDSS-WOTS   330KV</t>
  </si>
  <si>
    <t>T277 DDTS-SMTS 1 330KV</t>
  </si>
  <si>
    <t>TL-DDSMEX-DDSM277-0000082733</t>
  </si>
  <si>
    <t>TOWER T277 DDTS-SMTS 1 330KV</t>
  </si>
  <si>
    <t>T277 DDTS-SMTS 2 330KV</t>
  </si>
  <si>
    <t>TL-DDSMEX-DDSM277-0000103320</t>
  </si>
  <si>
    <t>TOWER T277 DDTS-SMTS 2 330KV</t>
  </si>
  <si>
    <t>T274 DDTS-SMTS 1 330KV</t>
  </si>
  <si>
    <t>TL-DDSMEX-DDSM274-0000082730</t>
  </si>
  <si>
    <t>TOWER T274 DDTS-SMTS 1 330KV</t>
  </si>
  <si>
    <t>T275 DDTS-SMTS 1 330KV</t>
  </si>
  <si>
    <t>TL-DDSMEX-DDSM275-0000082731</t>
  </si>
  <si>
    <t>TOWER T275 DDTS-SMTS 1 330KV</t>
  </si>
  <si>
    <t>T274 DDTS-SMTS 2 330KV</t>
  </si>
  <si>
    <t>TL-DDSMEX-DDSM274-0000103306</t>
  </si>
  <si>
    <t>TOWER T274 DDTS-SMTS 2 330KV</t>
  </si>
  <si>
    <t>T275 DDTS-SMTS 2 330KV</t>
  </si>
  <si>
    <t>TL-DDSMEX-DDSM275-0000103310</t>
  </si>
  <si>
    <t>TOWER T275 DDTS-SMTS 2 330KV</t>
  </si>
  <si>
    <t>T003 MBTS-EPS 1 220KV</t>
  </si>
  <si>
    <t>TL-MBEPEX-MBEP003-0000112751</t>
  </si>
  <si>
    <t>TOWER T003 MBTS-EPS  1 220KV</t>
  </si>
  <si>
    <t>T004 HWTS-ROTS 3R500KV</t>
  </si>
  <si>
    <t>TL-NWCBEX-NWCB004-0000056864</t>
  </si>
  <si>
    <t>TOWER T004 HWTS-ROTS 3R500KV</t>
  </si>
  <si>
    <t>T071 MSS -DDTS 1 330KV VIC</t>
  </si>
  <si>
    <t>TL-MSDDEV-MSDD071-0000082020</t>
  </si>
  <si>
    <t>TOWER T071 MSS -DDTS 1 330KV  VIC</t>
  </si>
  <si>
    <t>T071 MSS -DDTS 2 330KV VIC</t>
  </si>
  <si>
    <t>TL-MSDDEV-MSDD071-0000082273</t>
  </si>
  <si>
    <t>TOWER T071 MSS -DDTS 2 330KV  VIC</t>
  </si>
  <si>
    <t>T276 DDTS-SMTS 1 330KV</t>
  </si>
  <si>
    <t>TL-DDSMEX-DDSM276-0000082732</t>
  </si>
  <si>
    <t>TOWER T276 DDTS-SMTS 1 330KV</t>
  </si>
  <si>
    <t>T276 DDTS-SMTS 2 330KV</t>
  </si>
  <si>
    <t>TL-DDSMEX-DDSM276-0000103315</t>
  </si>
  <si>
    <t>TOWER T276 DDTS-SMTS 2 330KV</t>
  </si>
  <si>
    <t>T163 MBTS-EPS 1 220KV</t>
  </si>
  <si>
    <t>TL-MBEPEX-MBEP163-0000112911</t>
  </si>
  <si>
    <t>TOWER T163 MBTS-EPS  1 220KV</t>
  </si>
  <si>
    <t>T164 MBTS-EPS 1 220KV</t>
  </si>
  <si>
    <t>TL-MBEPEX-MBEP164-0000112912</t>
  </si>
  <si>
    <t>TOWER T164 MBTS-EPS  1 220KV</t>
  </si>
  <si>
    <t>T164AMBTS-EPS 1 220KV</t>
  </si>
  <si>
    <t>T164A</t>
  </si>
  <si>
    <t>TL-MBEPEX-MBEP164-0000119418</t>
  </si>
  <si>
    <t>TOWER T164AMBTS-EPS  1 220KV</t>
  </si>
  <si>
    <t>T165 MBTS-EPS 1 220KV</t>
  </si>
  <si>
    <t>TL-MBEPEX-MBEP165-0000112913</t>
  </si>
  <si>
    <t>TOWER T165 MBTS-EPS  1 220KV</t>
  </si>
  <si>
    <t>T038 ROTS-RWTS  220KV</t>
  </si>
  <si>
    <t>TL-RORWEX-RORW038-0000061166</t>
  </si>
  <si>
    <t>TOWER T038 ROTS-RWTS   220KV</t>
  </si>
  <si>
    <t>TY038ROTS-SMTS 3 500KV</t>
  </si>
  <si>
    <t>TY038</t>
  </si>
  <si>
    <t>TL-RORWEX-RORW038-0000055991</t>
  </si>
  <si>
    <t>TOWER TY038ROTS-SMTS 3 500KV</t>
  </si>
  <si>
    <t>T064 MSS -DDTS 1 330KV VIC</t>
  </si>
  <si>
    <t>TL-MSDDEV-MSDD064-0000082013</t>
  </si>
  <si>
    <t>TOWER T064 MSS -DDTS 1 330KV  VIC</t>
  </si>
  <si>
    <t>T082 BATS-TGTS  220KV</t>
  </si>
  <si>
    <t>TL-BATGEX-BATG082-0000087395</t>
  </si>
  <si>
    <t>TOWER T082 BATS-TGTS   220KV</t>
  </si>
  <si>
    <t>T083 BATS-TGTS  220KV</t>
  </si>
  <si>
    <t>TL-BATGEX-BATG083-0000087396</t>
  </si>
  <si>
    <t>TOWER T083 BATS-TGTS   220KV</t>
  </si>
  <si>
    <t>T084 BATS-TGTS  220KV</t>
  </si>
  <si>
    <t>TL-BATGEX-BATG084-0000087397</t>
  </si>
  <si>
    <t>TOWER T084 BATS-TGTS   220KV</t>
  </si>
  <si>
    <t>T039 ROTS-RWTS  220KV</t>
  </si>
  <si>
    <t>TL-RORWEX-RORW039-0000061167</t>
  </si>
  <si>
    <t>TOWER T039 ROTS-RWTS   220KV</t>
  </si>
  <si>
    <t>TY039ROTS-SMTS 3 500KV</t>
  </si>
  <si>
    <t>TY039</t>
  </si>
  <si>
    <t>TL-RORWEX-RORW039-0000055992</t>
  </si>
  <si>
    <t>TOWER TY039ROTS-SMTS 3 500KV</t>
  </si>
  <si>
    <t>T308 YPS -ROTS 5 220KV</t>
  </si>
  <si>
    <t>TL-YPROEX-YPRO308-0000065220</t>
  </si>
  <si>
    <t>TOWER T308 YPS -ROTS 5 220KV</t>
  </si>
  <si>
    <t>T088 MSS -DDTS 2 330KV VIC</t>
  </si>
  <si>
    <t>TL-MSDDEV-MSDD088-0000082290</t>
  </si>
  <si>
    <t>TOWER T088 MSS -DDTS 2 330KV  VIC</t>
  </si>
  <si>
    <t>T165 DDTS-SMTS 1 330KV</t>
  </si>
  <si>
    <t>TL-DDSMEX-DDSM165-0000082621</t>
  </si>
  <si>
    <t>TOWER T165 DDTS-SMTS 1 330KV</t>
  </si>
  <si>
    <t>T165 DDTS-SMTS 2 330KV</t>
  </si>
  <si>
    <t>TL-DDSMEX-DDSM165-0000103029</t>
  </si>
  <si>
    <t>TOWER T165 DDTS-SMTS 2 330KV</t>
  </si>
  <si>
    <t>T040 CBTS-LYD-ERTS 66KV</t>
  </si>
  <si>
    <t>TL-NWCBEX-NWCB016-0000114415</t>
  </si>
  <si>
    <t>TOWER T040 CBTS-LYD-ERTS 66KV</t>
  </si>
  <si>
    <t>TX016CBTS-ROTS 4 500KV</t>
  </si>
  <si>
    <t>TL-NWCBEX-NWCB016-0000055911</t>
  </si>
  <si>
    <t>TOWER TX016CBTS-ROTS 4 500KV</t>
  </si>
  <si>
    <t>T040 ERTS-CBTS 1 220KV</t>
  </si>
  <si>
    <t>TL-NWCBEX-NWCB016-0000087690</t>
  </si>
  <si>
    <t>TOWER T040 ERTS-CBTS 1 220KV</t>
  </si>
  <si>
    <t>T016 HWTS-ROTS 3R500KV</t>
  </si>
  <si>
    <t>TL-NWCBEX-NWCB016-0000056887</t>
  </si>
  <si>
    <t>TOWER T016 HWTS-ROTS 3R500KV</t>
  </si>
  <si>
    <t>T448 JDSS-WOTS  330KV</t>
  </si>
  <si>
    <t>TL-JDWOEX-JDWO448-0000081850</t>
  </si>
  <si>
    <t>TOWER T448 JDSS-WOTS   330KV</t>
  </si>
  <si>
    <t>T286 HWTS-CBTS 4 500KV</t>
  </si>
  <si>
    <t>TL-HWCBEX-HWCB286-0000055872</t>
  </si>
  <si>
    <t>TOWER T286 HWTS-CBTS 4 500KV</t>
  </si>
  <si>
    <t>T286 HWTS-ROTS 3 500KV</t>
  </si>
  <si>
    <t>TL-HWCBEX-HWCB286-0000056809</t>
  </si>
  <si>
    <t>TOWER T286 HWTS-ROTS 3 500KV</t>
  </si>
  <si>
    <t>T451 TRTS-HYTS 1 500KV</t>
  </si>
  <si>
    <t>TL-MLHYEX-MLHY451-0000056533</t>
  </si>
  <si>
    <t>TOWER T451 TRTS-HYTS 1 500KV</t>
  </si>
  <si>
    <t>T452 TRTS-HYTS 1 500KV</t>
  </si>
  <si>
    <t>TL-MLHYEX-MLHY452-0000056534</t>
  </si>
  <si>
    <t>TOWER T452 TRTS-HYTS 1 500KV</t>
  </si>
  <si>
    <t>T453 TRTS-HYTS 1 500KV</t>
  </si>
  <si>
    <t>TL-MLHYEX-MLHY453-0000056535</t>
  </si>
  <si>
    <t>TOWER T453 TRTS-HYTS 1 500KV</t>
  </si>
  <si>
    <t>T454 TRTS-HYTS 1 500KV</t>
  </si>
  <si>
    <t>TL-MLHYEX-MLHY454-0000056536</t>
  </si>
  <si>
    <t>TOWER T454 TRTS-HYTS 1 500KV</t>
  </si>
  <si>
    <t>T008 TTS -KTS 1 220KV</t>
  </si>
  <si>
    <t>TL-TXKXEX-TXKX008-0000058346</t>
  </si>
  <si>
    <t>TOWER T008 TTS -KTS  1 220KV</t>
  </si>
  <si>
    <t>T036 CBTS-LYD-ERTS 66KV</t>
  </si>
  <si>
    <t>TL-NWCBEX-NWCB020-0000114411</t>
  </si>
  <si>
    <t>TOWER T036 CBTS-LYD-ERTS 66KV</t>
  </si>
  <si>
    <t>T036 ERTS-CBTS 1 220KV</t>
  </si>
  <si>
    <t>TL-NWCBEX-NWCB020-0000087686</t>
  </si>
  <si>
    <t>TOWER T036 ERTS-CBTS 1 220KV</t>
  </si>
  <si>
    <t>T075 MSS -DDTS 1 330KV VIC</t>
  </si>
  <si>
    <t>TL-MSDDEV-MSDD075-0000082024</t>
  </si>
  <si>
    <t>TOWER T075 MSS -DDTS 1 330KV  VIC</t>
  </si>
  <si>
    <t>T075 MSS -DDTS 2 330KV VIC</t>
  </si>
  <si>
    <t>TL-MSDDEV-MSDD075-0000082277</t>
  </si>
  <si>
    <t>TOWER T075 MSS -DDTS 2 330KV  VIC</t>
  </si>
  <si>
    <t>T076 MSS -DDTS 2 330KV VIC</t>
  </si>
  <si>
    <t>TL-MSDDEV-MSDD076-0000082278</t>
  </si>
  <si>
    <t>TOWER T076 MSS -DDTS 2 330KV  VIC</t>
  </si>
  <si>
    <t>TX020CBTS-ROTS 4 500KV</t>
  </si>
  <si>
    <t>TX020</t>
  </si>
  <si>
    <t>TL-NWCBEX-NWCB020-0000055915</t>
  </si>
  <si>
    <t>TOWER TX020CBTS-ROTS 4 500KV</t>
  </si>
  <si>
    <t>T020 HWTS-ROTS 3R500KV</t>
  </si>
  <si>
    <t>TL-NWCBEX-NWCB020-0000056895</t>
  </si>
  <si>
    <t>TOWER T020 HWTS-ROTS 3R500KV</t>
  </si>
  <si>
    <t>T162 MSS -DDTS 1 330KV VIC</t>
  </si>
  <si>
    <t>TL-MSDDEV-MSDD162-0000082111</t>
  </si>
  <si>
    <t>TOWER T162 MSS -DDTS 1 330KV  VIC</t>
  </si>
  <si>
    <t>T162 MSS -DDTS 2 330KV VIC</t>
  </si>
  <si>
    <t>TL-MSDDEV-MSDD162-0000082364</t>
  </si>
  <si>
    <t>TOWER T162 MSS -DDTS 2 330KV  VIC</t>
  </si>
  <si>
    <t>T446 JDSS-WOTS  330KV</t>
  </si>
  <si>
    <t>TL-JDWOEX-JDWO446-0000081848</t>
  </si>
  <si>
    <t>TOWER T446 JDSS-WOTS   330KV</t>
  </si>
  <si>
    <t>T447 JDSS-WOTS  330KV</t>
  </si>
  <si>
    <t>TL-JDWOEX-JDWO447-0000081849</t>
  </si>
  <si>
    <t>TOWER T447 JDSS-WOTS   330KV</t>
  </si>
  <si>
    <t>T466 TSTS-TTS  220KV</t>
  </si>
  <si>
    <t>TL-TSTXEX-TSTX466-0000065066</t>
  </si>
  <si>
    <t>TOWER T466 TSTS-TTS    220KV</t>
  </si>
  <si>
    <t>T041 HWPS-YPS 1 220KV</t>
  </si>
  <si>
    <t>TL-HWYPEX-HWYP041-0000085256</t>
  </si>
  <si>
    <t>TOWER T041 HWPS-YPS  1 220KV</t>
  </si>
  <si>
    <t>T001 TTS -BTS 1 220KV</t>
  </si>
  <si>
    <t>TL-TXBXEX-TXBX001-0000065887</t>
  </si>
  <si>
    <t>TOWER T001 TTS -BTS  1 220KV</t>
  </si>
  <si>
    <t>T173 DDTS-SMTS 1 330KV</t>
  </si>
  <si>
    <t>TL-DDSMEX-DDSM173-0000082629</t>
  </si>
  <si>
    <t>TOWER T173 DDTS-SMTS 1 330KV</t>
  </si>
  <si>
    <t>T174 DDTS-SMTS 1 330KV</t>
  </si>
  <si>
    <t>TL-DDSMEX-DDSM174-0000082630</t>
  </si>
  <si>
    <t>TOWER T174 DDTS-SMTS 1 330KV</t>
  </si>
  <si>
    <t>T175 DDTS-SMTS 1 330KV</t>
  </si>
  <si>
    <t>TL-DDSMEX-DDSM175-0000082631</t>
  </si>
  <si>
    <t>TOWER T175 DDTS-SMTS 1 330KV</t>
  </si>
  <si>
    <t>T176 DDTS-SMTS 1 330KV</t>
  </si>
  <si>
    <t>TL-DDSMEX-DDSM176-0000082632</t>
  </si>
  <si>
    <t>TOWER T176 DDTS-SMTS 1 330KV</t>
  </si>
  <si>
    <t>T177 DDTS-SMTS 1 330KV</t>
  </si>
  <si>
    <t>TL-DDSMEX-DDSM177-0000082633</t>
  </si>
  <si>
    <t>TOWER T177 DDTS-SMTS 1 330KV</t>
  </si>
  <si>
    <t>T174 DDTS-SMTS 2 330KV</t>
  </si>
  <si>
    <t>TL-DDSMEX-DDSM174-0000103047</t>
  </si>
  <si>
    <t>TOWER T174 DDTS-SMTS 2 330KV</t>
  </si>
  <si>
    <t>T175 DDTS-SMTS 2 330KV</t>
  </si>
  <si>
    <t>TL-DDSMEX-DDSM175-0000103049</t>
  </si>
  <si>
    <t>TOWER T175 DDTS-SMTS 2 330KV</t>
  </si>
  <si>
    <t>T176 DDTS-SMTS 2 330KV</t>
  </si>
  <si>
    <t>TL-DDSMEX-DDSM176-0000103051</t>
  </si>
  <si>
    <t>TOWER T176 DDTS-SMTS 2 330KV</t>
  </si>
  <si>
    <t>T177 DDTS-SMTS 2 330KV</t>
  </si>
  <si>
    <t>TL-DDSMEX-DDSM177-0000103053</t>
  </si>
  <si>
    <t>TOWER T177 DDTS-SMTS 2 330KV</t>
  </si>
  <si>
    <t>T210 MBTS-EPS 1 220KV</t>
  </si>
  <si>
    <t>TL-DDSMEX-DDSM173-0000112958</t>
  </si>
  <si>
    <t>TOWER T210 MBTS-EPS  1 220KV</t>
  </si>
  <si>
    <t>T211 MBTS-EPS 1 220KV</t>
  </si>
  <si>
    <t>TL-DDSMEX-DDSM174-0000112959</t>
  </si>
  <si>
    <t>TOWER T211 MBTS-EPS  1 220KV</t>
  </si>
  <si>
    <t>T212 MBTS-EPS 1 220KV</t>
  </si>
  <si>
    <t>TL-DDSMEX-DDSM175-0000112960</t>
  </si>
  <si>
    <t>TOWER T212 MBTS-EPS  1 220KV</t>
  </si>
  <si>
    <t>T213 MBTS-EPS 1 220KV</t>
  </si>
  <si>
    <t>TL-DDSMEX-DDSM176-0000112961</t>
  </si>
  <si>
    <t>TOWER T213 MBTS-EPS  1 220KV</t>
  </si>
  <si>
    <t>T214 MBTS-EPS 1 220KV</t>
  </si>
  <si>
    <t>TL-DDSMEX-DDSM177-0000112962</t>
  </si>
  <si>
    <t>TOWER T214 MBTS-EPS  1 220KV</t>
  </si>
  <si>
    <t>T004 TTS -KTS 1 220KV</t>
  </si>
  <si>
    <t>TL-TXKXEX-TXKX004-0000058338</t>
  </si>
  <si>
    <t>TOWER T004 TTS -KTS  1 220KV</t>
  </si>
  <si>
    <t>T296 HWTS-CBTS 4 500KV</t>
  </si>
  <si>
    <t>TL-HWCBEX-HWCB296-0000055882</t>
  </si>
  <si>
    <t>TOWER T296 HWTS-CBTS 4 500KV</t>
  </si>
  <si>
    <t>T296 HWTS-ROTS 3 500KV</t>
  </si>
  <si>
    <t>TL-HWCBEX-HWCB296-0000056829</t>
  </si>
  <si>
    <t>TOWER T296 HWTS-ROTS 3 500KV</t>
  </si>
  <si>
    <t>T005 TTS -KTS 1 220KV</t>
  </si>
  <si>
    <t>TL-TXKXEX-TXKX005-0000058340</t>
  </si>
  <si>
    <t>TOWER T005 TTS -KTS  1 220KV</t>
  </si>
  <si>
    <t>T102 HYTS-SESS 1 275KV</t>
  </si>
  <si>
    <t>TL-HYSEEX-HYSE102-0000059876</t>
  </si>
  <si>
    <t>TOWER T102 HYTS-SESS 1 275KV</t>
  </si>
  <si>
    <t>T103 HYTS-SESS 1 275KV</t>
  </si>
  <si>
    <t>TL-HYSEEX-HYSE103-0000059878</t>
  </si>
  <si>
    <t>TOWER T103 HYTS-SESS 1 275KV</t>
  </si>
  <si>
    <t>T104 HYTS-SESS 1 275KV</t>
  </si>
  <si>
    <t>TL-HYSEEX-HYSE104-0000059880</t>
  </si>
  <si>
    <t>TOWER T104 HYTS-SESS 1 275KV</t>
  </si>
  <si>
    <t>T105 HYTS-SESS 1 275KV</t>
  </si>
  <si>
    <t>TL-HYSEEX-HYSE105-0000059882</t>
  </si>
  <si>
    <t>TOWER T105 HYTS-SESS 1 275KV</t>
  </si>
  <si>
    <t>T106 HYTS-SESS 1 275KV</t>
  </si>
  <si>
    <t>TL-HYSEEX-HYSE106-0000059884</t>
  </si>
  <si>
    <t>TOWER T106 HYTS-SESS 1 275KV</t>
  </si>
  <si>
    <t>T072 MSS -DDTS 1 330KV VIC</t>
  </si>
  <si>
    <t>TL-MSDDEV-MSDD072-0000082021</t>
  </si>
  <si>
    <t>TOWER T072 MSS -DDTS 1 330KV  VIC</t>
  </si>
  <si>
    <t>T073 MSS -DDTS 1 330KV VIC</t>
  </si>
  <si>
    <t>TL-MSDDEV-MSDD073-0000082022</t>
  </si>
  <si>
    <t>TOWER T073 MSS -DDTS 1 330KV  VIC</t>
  </si>
  <si>
    <t>T072 MSS -DDTS 2 330KV VIC</t>
  </si>
  <si>
    <t>TL-MSDDEV-MSDD072-0000082274</t>
  </si>
  <si>
    <t>TOWER T072 MSS -DDTS 2 330KV  VIC</t>
  </si>
  <si>
    <t>T077 MSS -DDTS 1 330KV VIC</t>
  </si>
  <si>
    <t>TL-MSDDEV-MSDD077-0000082026</t>
  </si>
  <si>
    <t>TOWER T077 MSS -DDTS 1 330KV  VIC</t>
  </si>
  <si>
    <t>T292 HWTS-CBTS 4 500KV</t>
  </si>
  <si>
    <t>TL-HWCBEX-HWCB292-0000055878</t>
  </si>
  <si>
    <t>TOWER T292 HWTS-CBTS 4 500KV</t>
  </si>
  <si>
    <t>T292 HWTS-ROTS 3 500KV</t>
  </si>
  <si>
    <t>TL-HWCBEX-HWCB292-0000056821</t>
  </si>
  <si>
    <t>TOWER T292 HWTS-ROTS 3 500KV</t>
  </si>
  <si>
    <t>T077 MSS -DDTS 2 330KV VIC</t>
  </si>
  <si>
    <t>TL-MSDDEV-MSDD077-0000082279</t>
  </si>
  <si>
    <t>TOWER T077 MSS -DDTS 2 330KV  VIC</t>
  </si>
  <si>
    <t>T076 MSS -DDTS 1 330KV VIC</t>
  </si>
  <si>
    <t>TL-MSDDEV-MSDD076-0000082025</t>
  </si>
  <si>
    <t>TOWER T076 MSS -DDTS 1 330KV  VIC</t>
  </si>
  <si>
    <t>T157 MBTS-EPS 1 220KV</t>
  </si>
  <si>
    <t>TL-MBEPEX-MBEP157-0000112905</t>
  </si>
  <si>
    <t>TOWER T157 MBTS-EPS  1 220KV</t>
  </si>
  <si>
    <t>T003 TTS -KTS 1 220KV</t>
  </si>
  <si>
    <t>TL-TXKXEX-TXKX003-0000058336</t>
  </si>
  <si>
    <t>TOWER T003 TTS -KTS  1 220KV</t>
  </si>
  <si>
    <t>T087 MSS -DDTS 1 330KV VIC</t>
  </si>
  <si>
    <t>TL-MSDDEV-MSDD087-0000082036</t>
  </si>
  <si>
    <t>TOWER T087 MSS -DDTS 1 330KV  VIC</t>
  </si>
  <si>
    <t>T087 MSS -DDTS 2 330KV VIC</t>
  </si>
  <si>
    <t>TL-MSDDEV-MSDD087-0000082289</t>
  </si>
  <si>
    <t>TOWER T087 MSS -DDTS 2 330KV  VIC</t>
  </si>
  <si>
    <t>T298 HWTS-CBTS 4 500KV</t>
  </si>
  <si>
    <t>TL-HWCBEX-HWCB298-0000055884</t>
  </si>
  <si>
    <t>TOWER T298 HWTS-CBTS 4 500KV</t>
  </si>
  <si>
    <t>T298 HWTS-ROTS 3 500KV</t>
  </si>
  <si>
    <t>TL-HWCBEX-HWCB298-0000056833</t>
  </si>
  <si>
    <t>TOWER T298 HWTS-ROTS 3 500KV</t>
  </si>
  <si>
    <t>T209 MSS -DDTS 1 330KV VIC</t>
  </si>
  <si>
    <t>TL-MSDDEV-MSDD209-0000082158</t>
  </si>
  <si>
    <t>TOWER T209 MSS -DDTS 1 330KV  VIC</t>
  </si>
  <si>
    <t>T209 MSS -DDTS 2 330KV VIC</t>
  </si>
  <si>
    <t>TL-MSDDEV-MSDD209-0000082411</t>
  </si>
  <si>
    <t>TOWER T209 MSS -DDTS 2 330KV  VIC</t>
  </si>
  <si>
    <t>T474 TRTS-HYTS 1 500KV</t>
  </si>
  <si>
    <t>TL-MLHYEX-MLHY474-0000056556</t>
  </si>
  <si>
    <t>TOWER T474 TRTS-HYTS 1 500KV</t>
  </si>
  <si>
    <t>T475 TRTS-HYTS 1 500KV</t>
  </si>
  <si>
    <t>TL-MLHYEX-MLHY475-0000056558</t>
  </si>
  <si>
    <t>TOWER T475 TRTS-HYTS 1 500KV</t>
  </si>
  <si>
    <t>T016AHWPS-ROTS 1 220KV</t>
  </si>
  <si>
    <t>T016A</t>
  </si>
  <si>
    <t>TL-HWROEX-HWRO016-0000366969</t>
  </si>
  <si>
    <t>TOWER T016AHWPS-ROTS 1 220KV</t>
  </si>
  <si>
    <t>T017 HWPS-ROTS 1 220KV</t>
  </si>
  <si>
    <t>TL-HWROEX-HWRO017-0000361338</t>
  </si>
  <si>
    <t>TOWER T017 HWPS-ROTS 1 220KV</t>
  </si>
  <si>
    <t>T079 MSS -DDTS 1 330KV VIC</t>
  </si>
  <si>
    <t>TL-MSDDEV-MSDD079-0000082028</t>
  </si>
  <si>
    <t>TOWER T079 MSS -DDTS 1 330KV  VIC</t>
  </si>
  <si>
    <t>T079 MSS -DDTS 2 330KV VIC</t>
  </si>
  <si>
    <t>TL-MSDDEV-MSDD079-0000082281</t>
  </si>
  <si>
    <t>TOWER T079 MSS -DDTS 2 330KV  VIC</t>
  </si>
  <si>
    <t>T082 MSS -DDTS 1 330KV VIC</t>
  </si>
  <si>
    <t>TL-MSDDEV-MSDD082-0000082031</t>
  </si>
  <si>
    <t>TOWER T082 MSS -DDTS 1 330KV  VIC</t>
  </si>
  <si>
    <t>T082 MSS -DDTS 2 330KV VIC</t>
  </si>
  <si>
    <t>TL-MSDDEV-MSDD082-0000082284</t>
  </si>
  <si>
    <t>TOWER T082 MSS -DDTS 2 330KV  VIC</t>
  </si>
  <si>
    <t>T297 HWTS-CBTS 4 500KV</t>
  </si>
  <si>
    <t>TL-HWCBEX-HWCB297-0000055883</t>
  </si>
  <si>
    <t>TOWER T297 HWTS-CBTS 4 500KV</t>
  </si>
  <si>
    <t>T297 HWTS-ROTS 3 500KV</t>
  </si>
  <si>
    <t>TL-HWCBEX-HWCB297-0000056831</t>
  </si>
  <si>
    <t>TOWER T297 HWTS-ROTS 3 500KV</t>
  </si>
  <si>
    <t>T002 TTS -BTS 1 220KV</t>
  </si>
  <si>
    <t>TL-TXBXEX-TXBX002-0000065889</t>
  </si>
  <si>
    <t>TOWER T002 TTS -BTS  1 220KV</t>
  </si>
  <si>
    <t>T161 MBTS-EPS 1 220KV</t>
  </si>
  <si>
    <t>TL-MBEPEX-MBEP161-0000112909</t>
  </si>
  <si>
    <t>TOWER T161 MBTS-EPS  1 220KV</t>
  </si>
  <si>
    <t>T162 MBTS-EPS 1 220KV</t>
  </si>
  <si>
    <t>TL-MBEPEX-MBEP162-0000112910</t>
  </si>
  <si>
    <t>TOWER T162 MBTS-EPS  1 220KV</t>
  </si>
  <si>
    <t>T168 MBTS-EPS 1 220KV</t>
  </si>
  <si>
    <t>TL-MBEPEX-MBEP168-0000112916</t>
  </si>
  <si>
    <t>TOWER T168 MBTS-EPS  1 220KV</t>
  </si>
  <si>
    <t>T169 MBTS-EPS 1 220KV</t>
  </si>
  <si>
    <t>TL-MBEPEX-MBEP169-0000112917</t>
  </si>
  <si>
    <t>TOWER T169 MBTS-EPS  1 220KV</t>
  </si>
  <si>
    <t>T135 MSS -DDTS 1 330KV VIC</t>
  </si>
  <si>
    <t>TL-MSDDEV-MSDD135-0000082084</t>
  </si>
  <si>
    <t>TOWER T135 MSS -DDTS 1 330KV  VIC</t>
  </si>
  <si>
    <t>T135 MSS -DDTS 2 330KV VIC</t>
  </si>
  <si>
    <t>TL-MSDDEV-MSDD135-0000082337</t>
  </si>
  <si>
    <t>TOWER T135 MSS -DDTS 2 330KV  VIC</t>
  </si>
  <si>
    <t>T029 HWPS-YPS 1 220KV</t>
  </si>
  <si>
    <t>TL-HWYPEX-HWYP029-0000085244</t>
  </si>
  <si>
    <t>TOWER T029 HWPS-YPS  1 220KV</t>
  </si>
  <si>
    <t>T078 MSS -DDTS 1 330KV VIC</t>
  </si>
  <si>
    <t>TL-MSDDEV-MSDD078-0000082027</t>
  </si>
  <si>
    <t>TOWER T078 MSS -DDTS 1 330KV  VIC</t>
  </si>
  <si>
    <t>T078 MSS -DDTS 2 330KV VIC</t>
  </si>
  <si>
    <t>TL-MSDDEV-MSDD078-0000082280</t>
  </si>
  <si>
    <t>TOWER T078 MSS -DDTS 2 330KV  VIC</t>
  </si>
  <si>
    <t>T001 DPS -MBTS  220KV</t>
  </si>
  <si>
    <t>TL-DPMBEX-DPMB001-0000112614</t>
  </si>
  <si>
    <t>TOWER T001 DPS -MBTS   220KV</t>
  </si>
  <si>
    <t>T295 HWTS-CBTS 4 500KV</t>
  </si>
  <si>
    <t>TL-HWCBEX-HWCB295-0000055881</t>
  </si>
  <si>
    <t>TOWER T295 HWTS-CBTS 4 500KV</t>
  </si>
  <si>
    <t>T295 HWTS-ROTS 3 500KV</t>
  </si>
  <si>
    <t>TL-HWCBEX-HWCB295-0000056827</t>
  </si>
  <si>
    <t>TOWER T295 HWTS-ROTS 3 500KV</t>
  </si>
  <si>
    <t>T294 HWTS-CBTS 4 500KV</t>
  </si>
  <si>
    <t>TL-HWCBEX-HWCB294-0000055880</t>
  </si>
  <si>
    <t>TOWER T294 HWTS-CBTS 4 500KV</t>
  </si>
  <si>
    <t>T294 HWTS-ROTS 3 500KV</t>
  </si>
  <si>
    <t>TL-HWCBEX-HWCB294-0000056825</t>
  </si>
  <si>
    <t>TOWER T294 HWTS-ROTS 3 500KV</t>
  </si>
  <si>
    <t>T080 MSS -DDTS 1 330KV VIC</t>
  </si>
  <si>
    <t>TL-MSDDEV-MSDD080-0000082029</t>
  </si>
  <si>
    <t>TOWER T080 MSS -DDTS 1 330KV  VIC</t>
  </si>
  <si>
    <t>T080 MSS -DDTS 2 330KV VIC</t>
  </si>
  <si>
    <t>TL-MSDDEV-MSDD080-0000082282</t>
  </si>
  <si>
    <t>TOWER T080 MSS -DDTS 2 330KV  VIC</t>
  </si>
  <si>
    <t>T272 YPS -ROTS 7 220KV</t>
  </si>
  <si>
    <t>TL-YPROEX-YPRO272-0000065530</t>
  </si>
  <si>
    <t>TOWER T272 YPS -ROTS 7 220KV</t>
  </si>
  <si>
    <t>T077 CBTS-FTS 1 66KV</t>
  </si>
  <si>
    <t>TL-CBJLEX-CBJL077-0000118212</t>
  </si>
  <si>
    <t>TOWER T077 CBTS-FTS  1  66KV</t>
  </si>
  <si>
    <t>T078 CBTS-FTS 1 66KV</t>
  </si>
  <si>
    <t>TL-CBJLEX-CBJL078-0000118213</t>
  </si>
  <si>
    <t>TOWER T078 CBTS-FTS  1  66KV</t>
  </si>
  <si>
    <t>T079 CBTS-FTS 1 66KV</t>
  </si>
  <si>
    <t>TL-CBJLEX-CBJL079-0000118214</t>
  </si>
  <si>
    <t>TOWER T079 CBTS-FTS  1  66KV</t>
  </si>
  <si>
    <t>T080 CBTS-FTS 1 66KV</t>
  </si>
  <si>
    <t>TL-CBJLEX-CBJL080-0000118215</t>
  </si>
  <si>
    <t>TOWER T080 CBTS-FTS  1  66KV</t>
  </si>
  <si>
    <t>T081 CBTS-FTS 1 66KV</t>
  </si>
  <si>
    <t>TL-CBJLEX-CBJL081-0000118216</t>
  </si>
  <si>
    <t>TOWER T081 CBTS-FTS  1  66KV</t>
  </si>
  <si>
    <t>T082 CBTS-FTS 1 66KV</t>
  </si>
  <si>
    <t>TL-CBJLEX-CBJL082-0000118217</t>
  </si>
  <si>
    <t>TOWER T082 CBTS-FTS  1  66KV</t>
  </si>
  <si>
    <t>T083 CBTS-FTS 1 66KV</t>
  </si>
  <si>
    <t>TL-CBJLEX-CBJL083-0000118218</t>
  </si>
  <si>
    <t>TOWER T083 CBTS-FTS  1  66KV</t>
  </si>
  <si>
    <t>T084 CBTS-FTS 1 66KV</t>
  </si>
  <si>
    <t>TL-CBJLEX-CBJL084-0000118219</t>
  </si>
  <si>
    <t>TOWER T084 CBTS-FTS  1  66KV</t>
  </si>
  <si>
    <t>T085 CBTS-FTS 1 66KV</t>
  </si>
  <si>
    <t>TL-CBJLEX-CBJL085-0000118220</t>
  </si>
  <si>
    <t>TOWER T085 CBTS-FTS  1  66KV</t>
  </si>
  <si>
    <t>T086 CBTS-FTS 1 66KV</t>
  </si>
  <si>
    <t>TL-CBJLEX-CBJL086-0000118221</t>
  </si>
  <si>
    <t>TOWER T086 CBTS-FTS  1  66KV</t>
  </si>
  <si>
    <t>T087 CBTS-FTS 1 66KV</t>
  </si>
  <si>
    <t>TL-NPFXEX-NPFX087-0000118222</t>
  </si>
  <si>
    <t>TOWER T087 CBTS-FTS  1  66KV</t>
  </si>
  <si>
    <t>T088 CBTS-FTS 1 66KV</t>
  </si>
  <si>
    <t>TL-NPFXEX-NPFX088-0000118223</t>
  </si>
  <si>
    <t>TOWER T088 CBTS-FTS  1  66KV</t>
  </si>
  <si>
    <t>T089 CBTS-FTS 1 66KV</t>
  </si>
  <si>
    <t>TL-NPFXEX-NPFX089-0000118224</t>
  </si>
  <si>
    <t>TOWER T089 CBTS-FTS  1  66KV</t>
  </si>
  <si>
    <t>T090 CBTS-FTS 1 66KV</t>
  </si>
  <si>
    <t>TL-NPFXEX-NPFX090-0000118225</t>
  </si>
  <si>
    <t>TOWER T090 CBTS-FTS  1  66KV</t>
  </si>
  <si>
    <t>T091 CBTS-FTS 1 66KV</t>
  </si>
  <si>
    <t>TL-NPFXEX-NPFX091-0000118226</t>
  </si>
  <si>
    <t>TOWER T091 CBTS-FTS  1  66KV</t>
  </si>
  <si>
    <t>T092 CBTS-FTS 1 66KV</t>
  </si>
  <si>
    <t>TL-NPFXEX-NPFX092-0000118227</t>
  </si>
  <si>
    <t>TOWER T092 CBTS-FTS  1  66KV</t>
  </si>
  <si>
    <t>T093 CBTS-FTS 1 66KV</t>
  </si>
  <si>
    <t>TL-NPFXEX-NPFX093-0000118228</t>
  </si>
  <si>
    <t>TOWER T093 CBTS-FTS  1  66KV</t>
  </si>
  <si>
    <t>T094 CBTS-FTS 1 66KV</t>
  </si>
  <si>
    <t>TL-NPFXEX-NPFX094-0000118229</t>
  </si>
  <si>
    <t>TOWER T094 CBTS-FTS  1  66KV</t>
  </si>
  <si>
    <t>T095 CBTS-FTS 1 66KV</t>
  </si>
  <si>
    <t>TL-NPFXEX-NPFX095-0000118230</t>
  </si>
  <si>
    <t>TOWER T095 CBTS-FTS  1  66KV</t>
  </si>
  <si>
    <t>T096 CBTS-FTS 1 66KV</t>
  </si>
  <si>
    <t>TL-NPFXEX-NPFX096-0000118231</t>
  </si>
  <si>
    <t>TOWER T096 CBTS-FTS  1  66KV</t>
  </si>
  <si>
    <t>T077 CBTS-TBTS 1 220KV</t>
  </si>
  <si>
    <t>CBTS-TBTS 1 220KV</t>
  </si>
  <si>
    <t>TL-CBJLEX-CBJL077-0000087727</t>
  </si>
  <si>
    <t>TOWER T077 CBTS-TBTS 1 220KV</t>
  </si>
  <si>
    <t>T078 CBTS-TBTS 1 220KV</t>
  </si>
  <si>
    <t>TL-CBJLEX-CBJL078-0000087728</t>
  </si>
  <si>
    <t>TOWER T078 CBTS-TBTS 1 220KV</t>
  </si>
  <si>
    <t>T079 CBTS-TBTS 1 220KV</t>
  </si>
  <si>
    <t>TL-CBJLEX-CBJL079-0000087729</t>
  </si>
  <si>
    <t>TOWER T079 CBTS-TBTS 1 220KV</t>
  </si>
  <si>
    <t>T080 CBTS-TBTS 1 220KV</t>
  </si>
  <si>
    <t>TL-CBJLEX-CBJL080-0000087730</t>
  </si>
  <si>
    <t>TOWER T080 CBTS-TBTS 1 220KV</t>
  </si>
  <si>
    <t>T081 CBTS-TBTS 1 220KV</t>
  </si>
  <si>
    <t>TL-CBJLEX-CBJL081-0000087731</t>
  </si>
  <si>
    <t>TOWER T081 CBTS-TBTS 1 220KV</t>
  </si>
  <si>
    <t>T082 CBTS-TBTS 1 220KV</t>
  </si>
  <si>
    <t>TL-CBJLEX-CBJL082-0000087732</t>
  </si>
  <si>
    <t>TOWER T082 CBTS-TBTS 1 220KV</t>
  </si>
  <si>
    <t>T084 CBTS-TBTS 1 220KV</t>
  </si>
  <si>
    <t>TL-CBJLEX-CBJL084-0000087734</t>
  </si>
  <si>
    <t>TOWER T084 CBTS-TBTS 1 220KV</t>
  </si>
  <si>
    <t>T085 CBTS-TBTS 1 220KV</t>
  </si>
  <si>
    <t>TL-CBJLEX-CBJL085-0000087735</t>
  </si>
  <si>
    <t>TOWER T085 CBTS-TBTS 1 220KV</t>
  </si>
  <si>
    <t>T086 CBTS-TBTS 1 220KV</t>
  </si>
  <si>
    <t>TL-CBJLEX-CBJL086-0000087736</t>
  </si>
  <si>
    <t>TOWER T086 CBTS-TBTS 1 220KV</t>
  </si>
  <si>
    <t>T087 CBTS-TBTS 1 220KV</t>
  </si>
  <si>
    <t>TL-CBJLEX-CBJL087-0000087737</t>
  </si>
  <si>
    <t>TOWER T087 CBTS-TBTS 1 220KV</t>
  </si>
  <si>
    <t>T088 CBTS-TBTS 1 220KV</t>
  </si>
  <si>
    <t>TL-CBJLEX-CBJL088-0000087738</t>
  </si>
  <si>
    <t>TOWER T088 CBTS-TBTS 1 220KV</t>
  </si>
  <si>
    <t>T089 CBTS-TBTS 1 220KV</t>
  </si>
  <si>
    <t>TL-CBJLEX-CBJL089-0000087739</t>
  </si>
  <si>
    <t>TOWER T089 CBTS-TBTS 1 220KV</t>
  </si>
  <si>
    <t>T090 CBTS-TBTS 1 220KV</t>
  </si>
  <si>
    <t>TL-CBJLEX-CBJL090-0000087740</t>
  </si>
  <si>
    <t>TOWER T090 CBTS-TBTS 1 220KV</t>
  </si>
  <si>
    <t>T091 CBTS-TBTS 1 220KV</t>
  </si>
  <si>
    <t>TL-CBJLEX-CBJL091-0000087741</t>
  </si>
  <si>
    <t>TOWER T091 CBTS-TBTS 1 220KV</t>
  </si>
  <si>
    <t>T092 CBTS-TBTS 1 220KV</t>
  </si>
  <si>
    <t>TL-CBJLEX-CBJL092-0000087742</t>
  </si>
  <si>
    <t>TOWER T092 CBTS-TBTS 1 220KV</t>
  </si>
  <si>
    <t>T093 CBTS-TBTS 1 220KV</t>
  </si>
  <si>
    <t>TL-CBJLEX-CBJL093-0000087743</t>
  </si>
  <si>
    <t>TOWER T093 CBTS-TBTS 1 220KV</t>
  </si>
  <si>
    <t>T094 CBTS-TBTS 1 220KV</t>
  </si>
  <si>
    <t>TL-CBJLEX-CBJL094-0000087744</t>
  </si>
  <si>
    <t>TOWER T094 CBTS-TBTS 1 220KV</t>
  </si>
  <si>
    <t>T095 CBTS-TBTS 1 220KV</t>
  </si>
  <si>
    <t>TL-CBJLEX-CBJL095-0000087745</t>
  </si>
  <si>
    <t>TOWER T095 CBTS-TBTS 1 220KV</t>
  </si>
  <si>
    <t>T096 CBTS-TBTS 1 220KV</t>
  </si>
  <si>
    <t>TL-CBJLEX-CBJL096-0000087746</t>
  </si>
  <si>
    <t>TOWER T096 CBTS-TBTS 1 220KV</t>
  </si>
  <si>
    <t>T097 CBTS-TBTS 1 220KV</t>
  </si>
  <si>
    <t>TL-CBJLEX-CBJL097-0000087747</t>
  </si>
  <si>
    <t>TOWER T097 CBTS-TBTS 1 220KV</t>
  </si>
  <si>
    <t>T098 CBTS-TBTS 1 220KV</t>
  </si>
  <si>
    <t>TL-CBJLEX-CBJL098-0000087748</t>
  </si>
  <si>
    <t>TOWER T098 CBTS-TBTS 1 220KV</t>
  </si>
  <si>
    <t>T099 CBTS-TBTS 1 220KV</t>
  </si>
  <si>
    <t>TL-CBJLEX-CBJL099-0000087749</t>
  </si>
  <si>
    <t>TOWER T099 CBTS-TBTS 1 220KV</t>
  </si>
  <si>
    <t>T100 CBTS-TBTS 1 220KV</t>
  </si>
  <si>
    <t>TL-CBJLEX-CBJL100-0000087750</t>
  </si>
  <si>
    <t>TOWER T100 CBTS-TBTS 1 220KV</t>
  </si>
  <si>
    <t>T101 CBTS-TBTS 1 220KV</t>
  </si>
  <si>
    <t>TL-CBJLEX-CBJL101-0000087751</t>
  </si>
  <si>
    <t>TOWER T101 CBTS-TBTS 1 220KV</t>
  </si>
  <si>
    <t>T102 CBTS-TBTS 1 220KV</t>
  </si>
  <si>
    <t>TL-CBJLEX-CBJL102-0000087752</t>
  </si>
  <si>
    <t>TOWER T102 CBTS-TBTS 1 220KV</t>
  </si>
  <si>
    <t>T103 CBTS-TBTS 1 220KV</t>
  </si>
  <si>
    <t>TL-CBJLEX-CBJL103-0000087753</t>
  </si>
  <si>
    <t>TOWER T103 CBTS-TBTS 1 220KV</t>
  </si>
  <si>
    <t>T104 CBTS-TBTS 1 220KV</t>
  </si>
  <si>
    <t>TL-CBJLEX-CBJL104-0000087754</t>
  </si>
  <si>
    <t>TOWER T104 CBTS-TBTS 1 220KV</t>
  </si>
  <si>
    <t>T105 CBTS-TBTS 1 220KV</t>
  </si>
  <si>
    <t>TL-CBJLEX-CBJL105-0000087755</t>
  </si>
  <si>
    <t>TOWER T105 CBTS-TBTS 1 220KV</t>
  </si>
  <si>
    <t>T106 CBTS-TBTS 1 220KV</t>
  </si>
  <si>
    <t>TL-CBJLEX-CBJL106-0000087756</t>
  </si>
  <si>
    <t>TOWER T106 CBTS-TBTS 1 220KV</t>
  </si>
  <si>
    <t>T107 CBTS-TBTS 1 220KV</t>
  </si>
  <si>
    <t>TL-CBJLEX-CBJL107-0000087757</t>
  </si>
  <si>
    <t>TOWER T107 CBTS-TBTS 1 220KV</t>
  </si>
  <si>
    <t>T108 CBTS-TBTS 1 220KV</t>
  </si>
  <si>
    <t>TL-CBJLEX-CBJL108-0000087758</t>
  </si>
  <si>
    <t>TOWER T108 CBTS-TBTS 1 220KV</t>
  </si>
  <si>
    <t>T109 CBTS-TBTS 1 220KV</t>
  </si>
  <si>
    <t>TL-CBJLEX-CBJL109-0000087759</t>
  </si>
  <si>
    <t>TOWER T109 CBTS-TBTS 1 220KV</t>
  </si>
  <si>
    <t>T110 CBTS-TBTS 1 220KV</t>
  </si>
  <si>
    <t>TL-CBJLEX-CBJL110-0000087760</t>
  </si>
  <si>
    <t>TOWER T110 CBTS-TBTS 1 220KV</t>
  </si>
  <si>
    <t>T111 CBTS-TBTS 1 220KV</t>
  </si>
  <si>
    <t>TL-CBJLEX-CBJL111-0000087761</t>
  </si>
  <si>
    <t>TOWER T111 CBTS-TBTS 1 220KV</t>
  </si>
  <si>
    <t>T112 CBTS-TBTS 1 220KV</t>
  </si>
  <si>
    <t>TL-CBJLEX-CBJL112-0000087762</t>
  </si>
  <si>
    <t>TOWER T112 CBTS-TBTS 1 220KV</t>
  </si>
  <si>
    <t>T113 CBTS-TBTS 1 220KV</t>
  </si>
  <si>
    <t>TL-CBJLEX-CBJL113-0000087763</t>
  </si>
  <si>
    <t>TOWER T113 CBTS-TBTS 1 220KV</t>
  </si>
  <si>
    <t>T114 CBTS-TBTS 1 220KV</t>
  </si>
  <si>
    <t>TL-CBJLEX-CBJL114-0000087764</t>
  </si>
  <si>
    <t>TOWER T114 CBTS-TBTS 1 220KV</t>
  </si>
  <si>
    <t>T115 CBTS-TBTS 1 220KV</t>
  </si>
  <si>
    <t>TL-CBJLEX-CBJL115-0000087765</t>
  </si>
  <si>
    <t>TOWER T115 CBTS-TBTS 1 220KV</t>
  </si>
  <si>
    <t>T116 CBTS-TBTS 1 220KV</t>
  </si>
  <si>
    <t>TL-CBJLEX-CBJL116-0000087766</t>
  </si>
  <si>
    <t>TOWER T116 CBTS-TBTS 1 220KV</t>
  </si>
  <si>
    <t>T118 TBTS-JLA 1 220KV</t>
  </si>
  <si>
    <t>TBTS-JLA 1 220KV</t>
  </si>
  <si>
    <t>TL-CBJLEX-CBJL118-0000061466</t>
  </si>
  <si>
    <t>TOWER T118 TBTS-JLA  1 220KV</t>
  </si>
  <si>
    <t>T119 TBTS-JLA 1 220KV</t>
  </si>
  <si>
    <t>TL-CBJLEX-CBJL119-0000061467</t>
  </si>
  <si>
    <t>TOWER T119 TBTS-JLA  1 220KV</t>
  </si>
  <si>
    <t>T120 TBTS-JLA 1 220KV</t>
  </si>
  <si>
    <t>TL-CBJLEX-CBJL120-0000061468</t>
  </si>
  <si>
    <t>TOWER T120 TBTS-JLA  1 220KV</t>
  </si>
  <si>
    <t>T121 TBTS-JLA 1 220KV</t>
  </si>
  <si>
    <t>TL-CBJLEX-CBJL121-0000061469</t>
  </si>
  <si>
    <t>TOWER T121 TBTS-JLA  1 220KV</t>
  </si>
  <si>
    <t>T122 TBTS-JLA 1 220KV</t>
  </si>
  <si>
    <t>TL-CBJLEX-CBJL122-0000061470</t>
  </si>
  <si>
    <t>TOWER T122 TBTS-JLA  1 220KV</t>
  </si>
  <si>
    <t>T271 YPS -ROTS 5 220KV</t>
  </si>
  <si>
    <t>TL-YPROEX-YPRO271-0000065145</t>
  </si>
  <si>
    <t>TOWER T271 YPS -ROTS 5 220KV</t>
  </si>
  <si>
    <t>T271 DDTS-SMTS 1 330KV</t>
  </si>
  <si>
    <t>TL-DDSMEX-DDSM271-0000082727</t>
  </si>
  <si>
    <t>TOWER T271 DDTS-SMTS 1 330KV</t>
  </si>
  <si>
    <t>T271 DDTS-SMTS 2 330KV</t>
  </si>
  <si>
    <t>TL-DDSMEX-DDSM271-0000103291</t>
  </si>
  <si>
    <t>TOWER T271 DDTS-SMTS 2 330KV</t>
  </si>
  <si>
    <t>T081 MSS -DDTS 1 330KV VIC</t>
  </si>
  <si>
    <t>TL-MSDDEV-MSDD081-0000082030</t>
  </si>
  <si>
    <t>TOWER T081 MSS -DDTS 1 330KV  VIC</t>
  </si>
  <si>
    <t>T081 MSS -DDTS 2 330KV VIC</t>
  </si>
  <si>
    <t>TL-MSDDEV-MSDD081-0000082283</t>
  </si>
  <si>
    <t>TOWER T081 MSS -DDTS 2 330KV  VIC</t>
  </si>
  <si>
    <t>T445 JDSS-WOTS  330KV</t>
  </si>
  <si>
    <t>TL-JDWOEX-JDWO445-0000081847</t>
  </si>
  <si>
    <t>TOWER T445 JDSS-WOTS   330KV</t>
  </si>
  <si>
    <t>T035 CBTS-LYD-ERTS 66KV</t>
  </si>
  <si>
    <t>TL-NWCBEX-NWCB021-0000114410</t>
  </si>
  <si>
    <t>TOWER T035 CBTS-LYD-ERTS 66KV</t>
  </si>
  <si>
    <t>TX021CBTS-ROTS 4 500KV</t>
  </si>
  <si>
    <t>TX021</t>
  </si>
  <si>
    <t>TL-NWCBEX-NWCB021-0000055916</t>
  </si>
  <si>
    <t>TOWER TX021CBTS-ROTS 4 500KV</t>
  </si>
  <si>
    <t>T035 ERTS-CBTS 1 220KV</t>
  </si>
  <si>
    <t>TL-NWCBEX-NWCB021-0000087685</t>
  </si>
  <si>
    <t>TOWER T035 ERTS-CBTS 1 220KV</t>
  </si>
  <si>
    <t>T086 MSS -DDTS 1 330KV VIC</t>
  </si>
  <si>
    <t>TL-MSDDEV-MSDD086-0000082035</t>
  </si>
  <si>
    <t>TOWER T086 MSS -DDTS 1 330KV  VIC</t>
  </si>
  <si>
    <t>T086 MSS -DDTS 2 330KV VIC</t>
  </si>
  <si>
    <t>TL-MSDDEV-MSDD086-0000082288</t>
  </si>
  <si>
    <t>TOWER T086 MSS -DDTS 2 330KV  VIC</t>
  </si>
  <si>
    <t>T130 MSS -DDTS 1 330KV VIC</t>
  </si>
  <si>
    <t>TL-MSDDEV-MSDD130-0000082079</t>
  </si>
  <si>
    <t>TOWER T130 MSS -DDTS 1 330KV  VIC</t>
  </si>
  <si>
    <t>T130 MSS -DDTS 2 330KV VIC</t>
  </si>
  <si>
    <t>TL-MSDDEV-MSDD130-0000082332</t>
  </si>
  <si>
    <t>TOWER T130 MSS -DDTS 2 330KV  VIC</t>
  </si>
  <si>
    <t>T033 HWPS-YPS 1 220KV</t>
  </si>
  <si>
    <t>TL-HWYPEX-HWYP033-0000085248</t>
  </si>
  <si>
    <t>TOWER T033 HWPS-YPS  1 220KV</t>
  </si>
  <si>
    <t>T009 TTS -KTS 1 220KV</t>
  </si>
  <si>
    <t>TL-TXKXEX-TXKX009-0000058348</t>
  </si>
  <si>
    <t>TOWER T009 TTS -KTS  1 220KV</t>
  </si>
  <si>
    <t>T287 HWTS-CBTS 4 500KV</t>
  </si>
  <si>
    <t>TL-HWCBEX-HWCB287-0000055873</t>
  </si>
  <si>
    <t>TOWER T287 HWTS-CBTS 4 500KV</t>
  </si>
  <si>
    <t>T287 HWTS-ROTS 3 500KV</t>
  </si>
  <si>
    <t>TL-HWCBEX-HWCB287-0000056811</t>
  </si>
  <si>
    <t>TOWER T287 HWTS-ROTS 3 500KV</t>
  </si>
  <si>
    <t>T073 MSS -DDTS 2 330KV VIC</t>
  </si>
  <si>
    <t>TL-MSDDEV-MSDD073-0000082275</t>
  </si>
  <si>
    <t>TOWER T073 MSS -DDTS 2 330KV  VIC</t>
  </si>
  <si>
    <t>T134 MSS -DDTS 1 330KV VIC</t>
  </si>
  <si>
    <t>TL-MSDDEV-MSDD134-0000082083</t>
  </si>
  <si>
    <t>TOWER T134 MSS -DDTS 1 330KV  VIC</t>
  </si>
  <si>
    <t>T134 MSS -DDTS 2 330KV VIC</t>
  </si>
  <si>
    <t>TL-MSDDEV-MSDD134-0000082336</t>
  </si>
  <si>
    <t>TOWER T134 MSS -DDTS 2 330KV  VIC</t>
  </si>
  <si>
    <t>T134A MSS -DDTS 2 330KV VIC</t>
  </si>
  <si>
    <t>T134A</t>
  </si>
  <si>
    <t>TL-MSDDEV-MSDD134-0000119530</t>
  </si>
  <si>
    <t>TOWER T134A MSS -DDTS 2 330KV  VIC</t>
  </si>
  <si>
    <t>T083 MSS -DDTS 1 330KV VIC</t>
  </si>
  <si>
    <t>TL-MSDDEV-MSDD083-0000082032</t>
  </si>
  <si>
    <t>TOWER T083 MSS -DDTS 1 330KV  VIC</t>
  </si>
  <si>
    <t>T083 MSS -DDTS 2 330KV VIC</t>
  </si>
  <si>
    <t>TL-MSDDEV-MSDD083-0000082285</t>
  </si>
  <si>
    <t>TOWER T083 MSS -DDTS 2 330KV  VIC</t>
  </si>
  <si>
    <t>T010 TTS -KTS 1 220KV</t>
  </si>
  <si>
    <t>TL-TXKXEX-TXKX010-0000058350</t>
  </si>
  <si>
    <t>TOWER T010 TTS -KTS  1 220KV</t>
  </si>
  <si>
    <t>T006 TTS -BTS 1 220KV</t>
  </si>
  <si>
    <t>TL-TXBXEX-TXBX006-0000065897</t>
  </si>
  <si>
    <t>TOWER T006 TTS -BTS  1 220KV</t>
  </si>
  <si>
    <t>T002 DPS -MBTS  220KV</t>
  </si>
  <si>
    <t>TL-DPMBEX-DPMB002-0000112615</t>
  </si>
  <si>
    <t>TOWER T002 DPS -MBTS   220KV</t>
  </si>
  <si>
    <t>T003 TTS -BTS 1 220KV</t>
  </si>
  <si>
    <t>TL-TXBXEX-TXBX003-0000065891</t>
  </si>
  <si>
    <t>TOWER T003 TTS -BTS  1 220KV</t>
  </si>
  <si>
    <t>T011 TTS -KTS 1 220KV</t>
  </si>
  <si>
    <t>TL-TXKXEX-TXKX011-0000058352</t>
  </si>
  <si>
    <t>TOWER T011 TTS -KTS  1 220KV</t>
  </si>
  <si>
    <t>T133 MSS -DDTS 1 330KV VIC</t>
  </si>
  <si>
    <t>TL-MSDDEV-MSDD133-0000082082</t>
  </si>
  <si>
    <t>TOWER T133 MSS -DDTS 1 330KV  VIC</t>
  </si>
  <si>
    <t>T133 MSS -DDTS 2 330KV VIC</t>
  </si>
  <si>
    <t>TL-MSDDEV-MSDD133-0000082335</t>
  </si>
  <si>
    <t>TOWER T133 MSS -DDTS 2 330KV  VIC</t>
  </si>
  <si>
    <t>T041 CBTS-LYD-ERTS 66KV</t>
  </si>
  <si>
    <t>TL-NWCBEX-NWCB015-0000114416</t>
  </si>
  <si>
    <t>TOWER T041 CBTS-LYD-ERTS 66KV</t>
  </si>
  <si>
    <t>TX015CBTS-ROTS 4 500KV</t>
  </si>
  <si>
    <t>TL-NWCBEX-NWCB015-0000055910</t>
  </si>
  <si>
    <t>TOWER TX015CBTS-ROTS 4 500KV</t>
  </si>
  <si>
    <t>T041 ERTS-CBTS 1 220KV</t>
  </si>
  <si>
    <t>TL-NWCBEX-NWCB015-0000087691</t>
  </si>
  <si>
    <t>TOWER T041 ERTS-CBTS 1 220KV</t>
  </si>
  <si>
    <t>T008 TTS -BTS 1 220KV</t>
  </si>
  <si>
    <t>TL-TXBXEX-TXBX008-0000065901</t>
  </si>
  <si>
    <t>TOWER T008 TTS -BTS  1 220KV</t>
  </si>
  <si>
    <t>T009 TTS -BTS 1 220KV</t>
  </si>
  <si>
    <t>TL-TXBXEX-TXBX009-0000065903</t>
  </si>
  <si>
    <t>TOWER T009 TTS -BTS  1 220KV</t>
  </si>
  <si>
    <t>T010 TTS -BTS 1 220KV</t>
  </si>
  <si>
    <t>TL-TXBXEX-TXBX010-0000065905</t>
  </si>
  <si>
    <t>TOWER T010 TTS -BTS  1 220KV</t>
  </si>
  <si>
    <t>T011 TTS -BTS 1 220KV</t>
  </si>
  <si>
    <t>TL-TXBXEX-TXBX011-0000065907</t>
  </si>
  <si>
    <t>TOWER T011 TTS -BTS  1 220KV</t>
  </si>
  <si>
    <t>T012 TTS -BTS 1 220KV</t>
  </si>
  <si>
    <t>TL-TXBXEX-TXBX012-0000065909</t>
  </si>
  <si>
    <t>TOWER T012 TTS -BTS  1 220KV</t>
  </si>
  <si>
    <t>T013 TTS -BTS 1 220KV</t>
  </si>
  <si>
    <t>TL-TXBXEX-TXBX013-0000065911</t>
  </si>
  <si>
    <t>TOWER T013 TTS -BTS  1 220KV</t>
  </si>
  <si>
    <t>T159 MSS -DDTS 1 330KV VIC</t>
  </si>
  <si>
    <t>TL-MSDDEV-MSDD159-0000082108</t>
  </si>
  <si>
    <t>TOWER T159 MSS -DDTS 1 330KV  VIC</t>
  </si>
  <si>
    <t>T160 MSS -DDTS 1 330KV VIC</t>
  </si>
  <si>
    <t>TL-MSDDEV-MSDD160-0000082109</t>
  </si>
  <si>
    <t>TOWER T160 MSS -DDTS 1 330KV  VIC</t>
  </si>
  <si>
    <t>T161 MSS -DDTS 1 330KV VIC</t>
  </si>
  <si>
    <t>TL-MSDDEV-MSDD161-0000082110</t>
  </si>
  <si>
    <t>TOWER T161 MSS -DDTS 1 330KV  VIC</t>
  </si>
  <si>
    <t>T159 MSS -DDTS 2 330KV VIC</t>
  </si>
  <si>
    <t>TL-MSDDEV-MSDD159-0000082361</t>
  </si>
  <si>
    <t>TOWER T159 MSS -DDTS 2 330KV  VIC</t>
  </si>
  <si>
    <t>T160 MSS -DDTS 2 330KV VIC</t>
  </si>
  <si>
    <t>TL-MSDDEV-MSDD160-0000082362</t>
  </si>
  <si>
    <t>TOWER T160 MSS -DDTS 2 330KV  VIC</t>
  </si>
  <si>
    <t>T161 MSS -DDTS 2 330KV VIC</t>
  </si>
  <si>
    <t>TL-MSDDEV-MSDD161-0000082363</t>
  </si>
  <si>
    <t>TOWER T161 MSS -DDTS 2 330KV  VIC</t>
  </si>
  <si>
    <t>T029 HWTS-ROTS 3R500KV</t>
  </si>
  <si>
    <t>TL-NWCBEX-NWCB029-0000056913</t>
  </si>
  <si>
    <t>TOWER T029 HWTS-ROTS 3R500KV</t>
  </si>
  <si>
    <t>T007 TTS -BTS 1 220KV</t>
  </si>
  <si>
    <t>TL-TXBXEX-TXBX007-0000065899</t>
  </si>
  <si>
    <t>TOWER T007 TTS -BTS  1 220KV</t>
  </si>
  <si>
    <t>T295 HWPS-ROTS 1 220KV</t>
  </si>
  <si>
    <t>TL-YPROEX-YPRO295-0000100906</t>
  </si>
  <si>
    <t>TOWER T295 HWPS-ROTS 1 220KV</t>
  </si>
  <si>
    <t>T295 YPS -ROTS 5 220KV</t>
  </si>
  <si>
    <t>TL-YPROEX-YPRO295-0000065193</t>
  </si>
  <si>
    <t>TOWER T295 YPS -ROTS 5 220KV</t>
  </si>
  <si>
    <t>T027 CBTS-LYD-ERTS 66KV</t>
  </si>
  <si>
    <t>TL-NWCBEX-NWCB029-0000114402</t>
  </si>
  <si>
    <t>TOWER T027 CBTS-LYD-ERTS 66KV</t>
  </si>
  <si>
    <t>TX029CBTS-ROTS 4 500KV</t>
  </si>
  <si>
    <t>TX029</t>
  </si>
  <si>
    <t>TL-NWCBEX-NWCB029-0000055924</t>
  </si>
  <si>
    <t>TOWER TX029CBTS-ROTS 4 500KV</t>
  </si>
  <si>
    <t>T027 ERTS-CBTS 1 220KV</t>
  </si>
  <si>
    <t>TL-NWCBEX-NWCB029-0000087677</t>
  </si>
  <si>
    <t>TOWER T027 ERTS-CBTS 1 220KV</t>
  </si>
  <si>
    <t>T085 MSS -DDTS 1 330KV VIC</t>
  </si>
  <si>
    <t>TL-MSDDEV-MSDD085-0000082034</t>
  </si>
  <si>
    <t>TOWER T085 MSS -DDTS 1 330KV  VIC</t>
  </si>
  <si>
    <t>T085 MSS -DDTS 2 330KV VIC</t>
  </si>
  <si>
    <t>TL-MSDDEV-MSDD085-0000082287</t>
  </si>
  <si>
    <t>TOWER T085 MSS -DDTS 2 330KV  VIC</t>
  </si>
  <si>
    <t>T084 MSS -DDTS 1 330KV VIC</t>
  </si>
  <si>
    <t>TL-MSDDEV-MSDD084-0000082033</t>
  </si>
  <si>
    <t>TOWER T084 MSS -DDTS 1 330KV  VIC</t>
  </si>
  <si>
    <t>T084 MSS -DDTS 2 330KV VIC</t>
  </si>
  <si>
    <t>TL-MSDDEV-MSDD084-0000082286</t>
  </si>
  <si>
    <t>TOWER T084 MSS -DDTS 2 330KV  VIC</t>
  </si>
  <si>
    <t>T029 YPS -ROTS 5 220KV</t>
  </si>
  <si>
    <t>TL-YPROEX-YPRO029-0000085420</t>
  </si>
  <si>
    <t>TOWER T029 YPS -ROTS 5 220KV</t>
  </si>
  <si>
    <t>T030 YPS -ROTS 5 220KV</t>
  </si>
  <si>
    <t>TL-YPROEX-YPRO030-0000085421</t>
  </si>
  <si>
    <t>TOWER T030 YPS -ROTS 5 220KV</t>
  </si>
  <si>
    <t>T029 YPS -ROTS 7 220KV</t>
  </si>
  <si>
    <t>TL-YPROEX-YPRO029-0000085921</t>
  </si>
  <si>
    <t>TOWER T029 YPS -ROTS 7 220KV</t>
  </si>
  <si>
    <t>T015 HWTS-ROTS 3R500KV</t>
  </si>
  <si>
    <t>TL-NWCBEX-NWCB015-0000056885</t>
  </si>
  <si>
    <t>TOWER T015 HWTS-ROTS 3R500KV</t>
  </si>
  <si>
    <t>T074 MSS -DDTS 1 330KV VIC</t>
  </si>
  <si>
    <t>TL-MSDDEV-MSDD074-0000082023</t>
  </si>
  <si>
    <t>TOWER T074 MSS -DDTS 1 330KV  VIC</t>
  </si>
  <si>
    <t>T074 MSS -DDTS 2 330KV VIC</t>
  </si>
  <si>
    <t>TL-MSDDEV-MSDD074-0000082276</t>
  </si>
  <si>
    <t>TOWER T074 MSS -DDTS 2 330KV  VIC</t>
  </si>
  <si>
    <t>T299 HWTS-CBTS 4 500KV</t>
  </si>
  <si>
    <t>TL-HWCBEX-HWCB299-0000055885</t>
  </si>
  <si>
    <t>TOWER T299 HWTS-CBTS 4 500KV</t>
  </si>
  <si>
    <t>T299 HWTS-ROTS 3 500KV</t>
  </si>
  <si>
    <t>TL-HWCBEX-HWCB299-0000056835</t>
  </si>
  <si>
    <t>TOWER T299 HWTS-ROTS 3 500KV</t>
  </si>
  <si>
    <t>T004 DPS -MBTS  220KV</t>
  </si>
  <si>
    <t>TL-DPMBEX-DPMB004-0000112617</t>
  </si>
  <si>
    <t>TOWER T004 DPS -MBTS   220KV</t>
  </si>
  <si>
    <t>T113 HYTS-SESS 1 275KV</t>
  </si>
  <si>
    <t>TL-HYSEEX-HYSE113-0000059898</t>
  </si>
  <si>
    <t>TOWER T113 HYTS-SESS 1 275KV</t>
  </si>
  <si>
    <t>TX010CBTS-ROTS 4 500KV</t>
  </si>
  <si>
    <t>TL-NWCBEX-NWCB010-0000055905</t>
  </si>
  <si>
    <t>TOWER TX010CBTS-ROTS 4 500KV</t>
  </si>
  <si>
    <t>T046 ERTS-CBTS 1 220KV</t>
  </si>
  <si>
    <t>TL-NWCBEX-NWCB010-0000087696</t>
  </si>
  <si>
    <t>TOWER T046 ERTS-CBTS 1 220KV</t>
  </si>
  <si>
    <t>T010 HWTS-ROTS 3R500KV</t>
  </si>
  <si>
    <t>TL-NWCBEX-NWCB010-0000056875</t>
  </si>
  <si>
    <t>TOWER T010 HWTS-ROTS 3R500KV</t>
  </si>
  <si>
    <t>T131 MSS -DDTS 1 330KV VIC</t>
  </si>
  <si>
    <t>TL-MSDDEV-MSDD131-0000082080</t>
  </si>
  <si>
    <t>TOWER T131 MSS -DDTS 1 330KV  VIC</t>
  </si>
  <si>
    <t>T131 MSS -DDTS 2 330KV VIC</t>
  </si>
  <si>
    <t>TL-MSDDEV-MSDD131-0000082333</t>
  </si>
  <si>
    <t>TOWER T131 MSS -DDTS 2 330KV  VIC</t>
  </si>
  <si>
    <t>T030 HWPS-YPS 1 220KV</t>
  </si>
  <si>
    <t>TL-HWYPEX-HWYP030-0000085245</t>
  </si>
  <si>
    <t>TOWER T030 HWPS-YPS  1 220KV</t>
  </si>
  <si>
    <t>T132 MSS -DDTS 1 330KV VIC</t>
  </si>
  <si>
    <t>TL-MSDDEV-MSDD132-0000082081</t>
  </si>
  <si>
    <t>TOWER T132 MSS -DDTS 1 330KV  VIC</t>
  </si>
  <si>
    <t>T132 MSS -DDTS 2 330KV VIC</t>
  </si>
  <si>
    <t>TL-MSDDEV-MSDD132-0000082334</t>
  </si>
  <si>
    <t>TOWER T132 MSS -DDTS 2 330KV  VIC</t>
  </si>
  <si>
    <t>T430 JDSS-WOTS  330KV</t>
  </si>
  <si>
    <t>TL-JDWOEX-JDWO430-0000081832</t>
  </si>
  <si>
    <t>TOWER T430 JDSS-WOTS   330KV</t>
  </si>
  <si>
    <t>T431 JDSS-WOTS  330KV</t>
  </si>
  <si>
    <t>TL-JDWOEX-JDWO431-0000081833</t>
  </si>
  <si>
    <t>TOWER T431 JDSS-WOTS   330KV</t>
  </si>
  <si>
    <t>T012 TTS -KTS 1 220KV</t>
  </si>
  <si>
    <t>TL-TXKXEX-TXKX012-0000058354</t>
  </si>
  <si>
    <t>TOWER T012 TTS -KTS  1 220KV</t>
  </si>
  <si>
    <t>T004 TTS -BTS 1 220KV</t>
  </si>
  <si>
    <t>TL-TXBXEX-TXBX004-0000065893</t>
  </si>
  <si>
    <t>TOWER T004 TTS -BTS  1 220KV</t>
  </si>
  <si>
    <t>T003 DPS -MBTS  220KV</t>
  </si>
  <si>
    <t>TL-DPMBEX-DPMB003-0000112616</t>
  </si>
  <si>
    <t>TOWER T003 DPS -MBTS   220KV</t>
  </si>
  <si>
    <t>T032 HWPS-YPS 1 220KV</t>
  </si>
  <si>
    <t>TL-HWYPEX-HWYP032-0000085247</t>
  </si>
  <si>
    <t>TOWER T032 HWPS-YPS  1 220KV</t>
  </si>
  <si>
    <t>T013 TTS -KTS 1 220KV</t>
  </si>
  <si>
    <t>TL-TXKXEX-TXKX013-0000058356</t>
  </si>
  <si>
    <t>TOWER T013 TTS -KTS  1 220KV</t>
  </si>
  <si>
    <t>T014 TTS -KTS 1 220KV</t>
  </si>
  <si>
    <t>TL-TXKXEX-TXKX014-0000058358</t>
  </si>
  <si>
    <t>TOWER T014 TTS -KTS  1 220KV</t>
  </si>
  <si>
    <t>T015 TTS -KTS 1 220KV</t>
  </si>
  <si>
    <t>TL-TXKXEX-TXKX015-0000058360</t>
  </si>
  <si>
    <t>TOWER T015 TTS -KTS  1 220KV</t>
  </si>
  <si>
    <t>T016 TTS -KTS 1 220KV</t>
  </si>
  <si>
    <t>TL-TXKXEX-TXKX016-0000058362</t>
  </si>
  <si>
    <t>TOWER T016 TTS -KTS  1 220KV</t>
  </si>
  <si>
    <t>T136 MSS -DDTS 1 330KV VIC</t>
  </si>
  <si>
    <t>TL-MSDDEV-MSDD136-0000082085</t>
  </si>
  <si>
    <t>TOWER T136 MSS -DDTS 1 330KV  VIC</t>
  </si>
  <si>
    <t>T136 MSS -DDTS 2 330KV VIC</t>
  </si>
  <si>
    <t>TL-MSDDEV-MSDD136-0000082338</t>
  </si>
  <si>
    <t>TOWER T136 MSS -DDTS 2 330KV  VIC</t>
  </si>
  <si>
    <t>T007 MBTS-DDTS 1 220KV</t>
  </si>
  <si>
    <t>TL-MBDDEX-MBDD007-0000112438</t>
  </si>
  <si>
    <t>TOWER T007 MBTS-DDTS 1 220KV</t>
  </si>
  <si>
    <t>T007 MBTS-DDTS 2 220KV</t>
  </si>
  <si>
    <t>TL-MBDDEX-MBDD007-0000112529</t>
  </si>
  <si>
    <t>TOWER T007 MBTS-DDTS 2 220KV</t>
  </si>
  <si>
    <t>T005 DPS -MBTS  220KV</t>
  </si>
  <si>
    <t>TL-DPMBEX-DPMB005-0000112618</t>
  </si>
  <si>
    <t>TOWER T005 DPS -MBTS   220KV</t>
  </si>
  <si>
    <t>T458 WOTS-DDTS  330KV</t>
  </si>
  <si>
    <t>TL-WODDEX-WODD458-0000081861</t>
  </si>
  <si>
    <t>TOWER T458 WOTS-DDTS   330KV</t>
  </si>
  <si>
    <t>T293 HWTS-CBTS 4 500KV</t>
  </si>
  <si>
    <t>TL-HWCBEX-HWCB293-0000055879</t>
  </si>
  <si>
    <t>TOWER T293 HWTS-CBTS 4 500KV</t>
  </si>
  <si>
    <t>T293 HWTS-ROTS 3 500KV</t>
  </si>
  <si>
    <t>TL-HWCBEX-HWCB293-0000056823</t>
  </si>
  <si>
    <t>TOWER T293 HWTS-ROTS 3 500KV</t>
  </si>
  <si>
    <t>T175 WBTS-HOTS  220KV</t>
  </si>
  <si>
    <t>TL-BAHOEX-BAHO175-0000074592</t>
  </si>
  <si>
    <t>TOWER T175 WBTS-HOTS   220KV</t>
  </si>
  <si>
    <t>T176 WBTS-HOTS  220KV</t>
  </si>
  <si>
    <t>TL-BAHOEX-BAHO176-0000074593</t>
  </si>
  <si>
    <t>TOWER T176 WBTS-HOTS   220KV</t>
  </si>
  <si>
    <t>T177 WBTS-HOTS  220KV</t>
  </si>
  <si>
    <t>TL-BAHOEX-BAHO177-0000074594</t>
  </si>
  <si>
    <t>TOWER T177 WBTS-HOTS   220KV</t>
  </si>
  <si>
    <t>T178 WBTS-HOTS  220KV</t>
  </si>
  <si>
    <t>TL-BAHOEX-BAHO178-0000074595</t>
  </si>
  <si>
    <t>TOWER T178 WBTS-HOTS   220KV</t>
  </si>
  <si>
    <t>T179 WBTS-HOTS  220KV</t>
  </si>
  <si>
    <t>TL-BAHOEX-BAHO179-0000074596</t>
  </si>
  <si>
    <t>TOWER T179 WBTS-HOTS   220KV</t>
  </si>
  <si>
    <t>T180 WBTS-HOTS  220KV</t>
  </si>
  <si>
    <t>TL-BAHOEX-BAHO180-0000074597</t>
  </si>
  <si>
    <t>TOWER T180 WBTS-HOTS   220KV</t>
  </si>
  <si>
    <t>TX008CBTS-ROTS 4 500KV</t>
  </si>
  <si>
    <t>TL-NWCBEX-NWCB008-0000055903</t>
  </si>
  <si>
    <t>TOWER TX008CBTS-ROTS 4 500KV</t>
  </si>
  <si>
    <t>T048 ERTS-CBTS 1 220KV</t>
  </si>
  <si>
    <t>TL-NWCBEX-NWCB008-0000087698</t>
  </si>
  <si>
    <t>TOWER T048 ERTS-CBTS 1 220KV</t>
  </si>
  <si>
    <t>T005 TTS -BTS 1 220KV</t>
  </si>
  <si>
    <t>TL-TXBXEX-TXBX005-0000065895</t>
  </si>
  <si>
    <t>TOWER T005 TTS -BTS  1 220KV</t>
  </si>
  <si>
    <t>T011 HWTS-ROTS 3R500KV</t>
  </si>
  <si>
    <t>TL-NWCBEX-NWCB011-0000056877</t>
  </si>
  <si>
    <t>TOWER T011 HWTS-ROTS 3R500KV</t>
  </si>
  <si>
    <t>T432 JDSS-WOTS  330KV</t>
  </si>
  <si>
    <t>TL-JDWOEX-JDWO432-0000081834</t>
  </si>
  <si>
    <t>TOWER T432 JDSS-WOTS   330KV</t>
  </si>
  <si>
    <t>T290 HWTS-CBTS 4 500KV</t>
  </si>
  <si>
    <t>TL-HWCBEX-HWCB290-0000055876</t>
  </si>
  <si>
    <t>TOWER T290 HWTS-CBTS 4 500KV</t>
  </si>
  <si>
    <t>T290 HWTS-ROTS 3 500KV</t>
  </si>
  <si>
    <t>TL-HWCBEX-HWCB290-0000056817</t>
  </si>
  <si>
    <t>TOWER T290 HWTS-ROTS 3 500KV</t>
  </si>
  <si>
    <t>T070 CBTS-FTS 1 66KV</t>
  </si>
  <si>
    <t>TL-CBJLEX-CBJL070-0000118205</t>
  </si>
  <si>
    <t>TOWER T070 CBTS-FTS  1  66KV</t>
  </si>
  <si>
    <t>T071 CBTS-FTS 1 66KV</t>
  </si>
  <si>
    <t>TL-CBJLEX-CBJL071-0000118206</t>
  </si>
  <si>
    <t>TOWER T071 CBTS-FTS  1  66KV</t>
  </si>
  <si>
    <t>T072 CBTS-FTS 1 66KV</t>
  </si>
  <si>
    <t>TL-CBJLEX-CBJL072-0000118207</t>
  </si>
  <si>
    <t>TOWER T072 CBTS-FTS  1  66KV</t>
  </si>
  <si>
    <t>T073 CBTS-FTS 1 66KV</t>
  </si>
  <si>
    <t>TL-CBJLEX-CBJL073-0000118208</t>
  </si>
  <si>
    <t>TOWER T073 CBTS-FTS  1  66KV</t>
  </si>
  <si>
    <t>T074 CBTS-FTS 1 66KV</t>
  </si>
  <si>
    <t>TL-CBJLEX-CBJL074-0000118209</t>
  </si>
  <si>
    <t>TOWER T074 CBTS-FTS  1  66KV</t>
  </si>
  <si>
    <t>T075 CBTS-FTS 1 66KV</t>
  </si>
  <si>
    <t>TL-CBJLEX-CBJL075-0000118210</t>
  </si>
  <si>
    <t>TOWER T075 CBTS-FTS  1  66KV</t>
  </si>
  <si>
    <t>T076 CBTS-FTS 1 66KV</t>
  </si>
  <si>
    <t>TL-CBJLEX-CBJL076-0000118211</t>
  </si>
  <si>
    <t>TOWER T076 CBTS-FTS  1  66KV</t>
  </si>
  <si>
    <t>T070 CBTS-TBTS 1 220KV</t>
  </si>
  <si>
    <t>TL-CBJLEX-CBJL070-0000087720</t>
  </si>
  <si>
    <t>TOWER T070 CBTS-TBTS 1 220KV</t>
  </si>
  <si>
    <t>T071 CBTS-TBTS 1 220KV</t>
  </si>
  <si>
    <t>TL-CBJLEX-CBJL071-0000087721</t>
  </si>
  <si>
    <t>TOWER T071 CBTS-TBTS 1 220KV</t>
  </si>
  <si>
    <t>T072 CBTS-TBTS 1 220KV</t>
  </si>
  <si>
    <t>TL-CBJLEX-CBJL072-0000087722</t>
  </si>
  <si>
    <t>TOWER T072 CBTS-TBTS 1 220KV</t>
  </si>
  <si>
    <t>T073 CBTS-TBTS 1 220KV</t>
  </si>
  <si>
    <t>TL-CBJLEX-CBJL073-0000087723</t>
  </si>
  <si>
    <t>TOWER T073 CBTS-TBTS 1 220KV</t>
  </si>
  <si>
    <t>T074 CBTS-TBTS 1 220KV</t>
  </si>
  <si>
    <t>TL-CBJLEX-CBJL074-0000087724</t>
  </si>
  <si>
    <t>TOWER T074 CBTS-TBTS 1 220KV</t>
  </si>
  <si>
    <t>T075 CBTS-TBTS 1 220KV</t>
  </si>
  <si>
    <t>TL-CBJLEX-CBJL075-0000087725</t>
  </si>
  <si>
    <t>TOWER T075 CBTS-TBTS 1 220KV</t>
  </si>
  <si>
    <t>T076 CBTS-TBTS 1 220KV</t>
  </si>
  <si>
    <t>TL-CBJLEX-CBJL076-0000087726</t>
  </si>
  <si>
    <t>TOWER T076 CBTS-TBTS 1 220KV</t>
  </si>
  <si>
    <t>T017 TTS -KTS 1 220KV</t>
  </si>
  <si>
    <t>TL-TXKXEX-TXKX017-0000058364</t>
  </si>
  <si>
    <t>TOWER T017 TTS -KTS  1 220KV</t>
  </si>
  <si>
    <t>T018 TTS -KTS 1 220KV</t>
  </si>
  <si>
    <t>TL-TXKXEX-TXKX018-0000058366</t>
  </si>
  <si>
    <t>TOWER T018 TTS -KTS  1 220KV</t>
  </si>
  <si>
    <t>T019 TTS -KTS 1 220KV</t>
  </si>
  <si>
    <t>TL-TXKXEX-TXKX019-0000058368</t>
  </si>
  <si>
    <t>TOWER T019 TTS -KTS  1 220KV</t>
  </si>
  <si>
    <t>T014 HWTS-ROTS 3R500KV</t>
  </si>
  <si>
    <t>TL-NWCBEX-NWCB014-0000056883</t>
  </si>
  <si>
    <t>TOWER T014 HWTS-ROTS 3R500KV</t>
  </si>
  <si>
    <t>T020 TTS -KTS 1 220KV</t>
  </si>
  <si>
    <t>TL-TXKXEX-TXKX020-0000058370</t>
  </si>
  <si>
    <t>TOWER T020 TTS -KTS  1 220KV</t>
  </si>
  <si>
    <t>T021 TTS -KTS 1 220KV</t>
  </si>
  <si>
    <t>TL-TXKXEX-TXKX021-0000058372</t>
  </si>
  <si>
    <t>TOWER T021 TTS -KTS  1 220KV</t>
  </si>
  <si>
    <t>T208 MSS -DDTS 1 330KV VIC</t>
  </si>
  <si>
    <t>TL-MSDDEV-MSDD208-0000082157</t>
  </si>
  <si>
    <t>TOWER T208 MSS -DDTS 1 330KV  VIC</t>
  </si>
  <si>
    <t>T208 MSS -DDTS 2 330KV VIC</t>
  </si>
  <si>
    <t>TL-MSDDEV-MSDD208-0000082410</t>
  </si>
  <si>
    <t>TOWER T208 MSS -DDTS 2 330KV  VIC</t>
  </si>
  <si>
    <t>T288 HWTS-CBTS 4 500KV</t>
  </si>
  <si>
    <t>TL-HWCBEX-HWCB288-0000055874</t>
  </si>
  <si>
    <t>TOWER T288 HWTS-CBTS 4 500KV</t>
  </si>
  <si>
    <t>T288 HWTS-ROTS 3 500KV</t>
  </si>
  <si>
    <t>TL-HWCBEX-HWCB288-0000056813</t>
  </si>
  <si>
    <t>TOWER T288 HWTS-ROTS 3 500KV</t>
  </si>
  <si>
    <t>T022 TTS -KTS 1 220KV</t>
  </si>
  <si>
    <t>TL-TXKXEX-TXKX022-0000058374</t>
  </si>
  <si>
    <t>TOWER T022 TTS -KTS  1 220KV</t>
  </si>
  <si>
    <t>T023 TTS -KTS 1 220KV</t>
  </si>
  <si>
    <t>TL-TXKXEX-TXKX023-0000058376</t>
  </si>
  <si>
    <t>TOWER T023 TTS -KTS  1 220KV</t>
  </si>
  <si>
    <t>T024 TTS -KTS 1 220KV</t>
  </si>
  <si>
    <t>TL-TXKXEX-TXKX024-0000058378</t>
  </si>
  <si>
    <t>TOWER T024 TTS -KTS  1 220KV</t>
  </si>
  <si>
    <t>T025 TTS -KTS 1 220KV</t>
  </si>
  <si>
    <t>TL-TXKXEX-TXKX025-0000058380</t>
  </si>
  <si>
    <t>TOWER T025 TTS -KTS  1 220KV</t>
  </si>
  <si>
    <t>T026 TTS -KTS 1 220KV</t>
  </si>
  <si>
    <t>TL-TXKXEX-TXKX026-0000058382</t>
  </si>
  <si>
    <t>TOWER T026 TTS -KTS  1 220KV</t>
  </si>
  <si>
    <t>T027 TTS -KTS 1 220KV</t>
  </si>
  <si>
    <t>TL-TXKXEX-TXKX027-0000058384</t>
  </si>
  <si>
    <t>TOWER T027 TTS -KTS  1 220KV</t>
  </si>
  <si>
    <t>T028 TTS -KTS 1 220KV</t>
  </si>
  <si>
    <t>TL-TXKXEX-TXKX028-0000058386</t>
  </si>
  <si>
    <t>TOWER T028 TTS -KTS  1 220KV</t>
  </si>
  <si>
    <t>T034 HWPS-YPS 1 220KV</t>
  </si>
  <si>
    <t>TL-HWYPEX-HWYP034-0000085249</t>
  </si>
  <si>
    <t>TOWER T034 HWPS-YPS  1 220KV</t>
  </si>
  <si>
    <t>T006 DPS -MBTS  220KV</t>
  </si>
  <si>
    <t>TL-DPMBEX-DPMB006-0000112619</t>
  </si>
  <si>
    <t>TOWER T006 DPS -MBTS   220KV</t>
  </si>
  <si>
    <t>T007 DPS -MBTS  220KV</t>
  </si>
  <si>
    <t>TL-DPMBEX-DPMB007-0000112620</t>
  </si>
  <si>
    <t>TOWER T007 DPS -MBTS   220KV</t>
  </si>
  <si>
    <t>T300 HWTS-ROTS 3 500KV</t>
  </si>
  <si>
    <t>TL-HWCBEX-HWCB300-0000056837</t>
  </si>
  <si>
    <t>TOWER T300 HWTS-ROTS 3 500KV</t>
  </si>
  <si>
    <t>T300 HWTS-CBTS 4 500KV</t>
  </si>
  <si>
    <t>TL-HWCBEX-HWCB300-0000055886</t>
  </si>
  <si>
    <t>TOWER T300 HWTS-CBTS 4 500KV</t>
  </si>
  <si>
    <t>T413 JDSS-WOTS  330KV</t>
  </si>
  <si>
    <t>TL-JDWOEX-JDWO413-0000081815</t>
  </si>
  <si>
    <t>TOWER T413 JDSS-WOTS   330KV</t>
  </si>
  <si>
    <t>T414 JDSS-WOTS  330KV</t>
  </si>
  <si>
    <t>TL-JDWOEX-JDWO414-0000081816</t>
  </si>
  <si>
    <t>TOWER T414 JDSS-WOTS   330KV</t>
  </si>
  <si>
    <t>T137 MSS -DDTS 1 330KV VIC</t>
  </si>
  <si>
    <t>TL-MSDDEV-MSDD137-0000082086</t>
  </si>
  <si>
    <t>TOWER T137 MSS -DDTS 1 330KV  VIC</t>
  </si>
  <si>
    <t>T138 MSS -DDTS 1 330KV VIC</t>
  </si>
  <si>
    <t>TL-MSDDEV-MSDD138-0000082087</t>
  </si>
  <si>
    <t>TOWER T138 MSS -DDTS 1 330KV  VIC</t>
  </si>
  <si>
    <t>T137 MSS -DDTS 2 330KV VIC</t>
  </si>
  <si>
    <t>TL-MSDDEV-MSDD137-0000082339</t>
  </si>
  <si>
    <t>TOWER T137 MSS -DDTS 2 330KV  VIC</t>
  </si>
  <si>
    <t>T138 MSS -DDTS 2 330KV VIC</t>
  </si>
  <si>
    <t>TL-MSDDEV-MSDD138-0000082340</t>
  </si>
  <si>
    <t>TOWER T138 MSS -DDTS 2 330KV  VIC</t>
  </si>
  <si>
    <t>T438 JDSS-WOTS  330KV</t>
  </si>
  <si>
    <t>TL-JDWOEX-JDWO438-0000081840</t>
  </si>
  <si>
    <t>TOWER T438 JDSS-WOTS   330KV</t>
  </si>
  <si>
    <t>T207 MSS -DDTS 1 330KV VIC</t>
  </si>
  <si>
    <t>TL-MSDDEV-MSDD207-0000082156</t>
  </si>
  <si>
    <t>TOWER T207 MSS -DDTS 1 330KV  VIC</t>
  </si>
  <si>
    <t>T207 MSS -DDTS 2 330KV VIC</t>
  </si>
  <si>
    <t>TL-MSDDEV-MSDD207-0000082409</t>
  </si>
  <si>
    <t>TOWER T207 MSS -DDTS 2 330KV  VIC</t>
  </si>
  <si>
    <t>TX011CBTS-ROTS 4 500KV</t>
  </si>
  <si>
    <t>TL-NWCBEX-NWCB011-0000055906</t>
  </si>
  <si>
    <t>TOWER TX011CBTS-ROTS 4 500KV</t>
  </si>
  <si>
    <t>T045 ERTS-CBTS 1 220KV</t>
  </si>
  <si>
    <t>TL-NWCBEX-NWCB011-0000087695</t>
  </si>
  <si>
    <t>TOWER T045 ERTS-CBTS 1 220KV</t>
  </si>
  <si>
    <t>TX012CBTS-ROTS 4 500KV</t>
  </si>
  <si>
    <t>TL-NWCBEX-NWCB012-0000055907</t>
  </si>
  <si>
    <t>TOWER TX012CBTS-ROTS 4 500KV</t>
  </si>
  <si>
    <t>T044 ERTS-CBTS 1 220KV</t>
  </si>
  <si>
    <t>TL-NWCBEX-NWCB012-0000087694</t>
  </si>
  <si>
    <t>TOWER T044 ERTS-CBTS 1 220KV</t>
  </si>
  <si>
    <t>T012 HWTS-ROTS 3R500KV</t>
  </si>
  <si>
    <t>TL-NWCBEX-NWCB012-0000056879</t>
  </si>
  <si>
    <t>TOWER T012 HWTS-ROTS 3R500KV</t>
  </si>
  <si>
    <t>T058 SMTS-KTS  500KV</t>
  </si>
  <si>
    <t>TL-SMKXEX-SMKX058-0000059322</t>
  </si>
  <si>
    <t>TOWER T058 SMTS-KTS    500KV</t>
  </si>
  <si>
    <t>T465 TSTS-TTS  220KV</t>
  </si>
  <si>
    <t>TL-TSTXEX-TSTX465-0000065064</t>
  </si>
  <si>
    <t>TOWER T465 TSTS-TTS    220KV</t>
  </si>
  <si>
    <t>T059 SMTS-KTS  500KV</t>
  </si>
  <si>
    <t>TL-SMKXEX-SMKX059-0000059324</t>
  </si>
  <si>
    <t>TOWER T059 SMTS-KTS    500KV</t>
  </si>
  <si>
    <t>T013 HWTS-ROTS 3R500KV</t>
  </si>
  <si>
    <t>TL-NWCBEX-NWCB013-0000056881</t>
  </si>
  <si>
    <t>TOWER T013 HWTS-ROTS 3R500KV</t>
  </si>
  <si>
    <t>T270 DDTS-SMTS 1 330KV</t>
  </si>
  <si>
    <t>TL-DDSMEX-DDSM270-0000082726</t>
  </si>
  <si>
    <t>TOWER T270 DDTS-SMTS 1 330KV</t>
  </si>
  <si>
    <t>T270 DDTS-SMTS 2 330KV</t>
  </si>
  <si>
    <t>TL-DDSMEX-DDSM270-0000103286</t>
  </si>
  <si>
    <t>TOWER T270 DDTS-SMTS 2 330KV</t>
  </si>
  <si>
    <t>T289 HWTS-CBTS 4 500KV</t>
  </si>
  <si>
    <t>TL-HWCBEX-HWCB289-0000055875</t>
  </si>
  <si>
    <t>TOWER T289 HWTS-CBTS 4 500KV</t>
  </si>
  <si>
    <t>T289 HWTS-ROTS 3 500KV</t>
  </si>
  <si>
    <t>TL-HWCBEX-HWCB289-0000056815</t>
  </si>
  <si>
    <t>TOWER T289 HWTS-ROTS 3 500KV</t>
  </si>
  <si>
    <t>T008 DPS -MBTS  220KV</t>
  </si>
  <si>
    <t>TL-DPMBEX-DPMB008-0000112621</t>
  </si>
  <si>
    <t>TOWER T008 DPS -MBTS   220KV</t>
  </si>
  <si>
    <t>TX009CBTS-ROTS 4 500KV</t>
  </si>
  <si>
    <t>TL-NWCBEX-NWCB009-0000055904</t>
  </si>
  <si>
    <t>TOWER TX009CBTS-ROTS 4 500KV</t>
  </si>
  <si>
    <t>T047 ERTS-CBTS 1 220KV</t>
  </si>
  <si>
    <t>TL-NWCBEX-NWCB009-0000087697</t>
  </si>
  <si>
    <t>TOWER T047 ERTS-CBTS 1 220KV</t>
  </si>
  <si>
    <t>T008 HWTS-ROTS 3R500KV</t>
  </si>
  <si>
    <t>TL-NWCBEX-NWCB008-0000056871</t>
  </si>
  <si>
    <t>TOWER T008 HWTS-ROTS 3R500KV</t>
  </si>
  <si>
    <t>T009 HWTS-ROTS 3R500KV</t>
  </si>
  <si>
    <t>TL-NWCBEX-NWCB009-0000056873</t>
  </si>
  <si>
    <t>TOWER T009 HWTS-ROTS 3R500KV</t>
  </si>
  <si>
    <t>T042 CBTS-LYD-ERTS 66KV</t>
  </si>
  <si>
    <t>TL-NWCBEX-NWCB014-0000114417</t>
  </si>
  <si>
    <t>TOWER T042 CBTS-LYD-ERTS 66KV</t>
  </si>
  <si>
    <t>TX014CBTS-ROTS 4 500KV</t>
  </si>
  <si>
    <t>TL-NWCBEX-NWCB014-0000055909</t>
  </si>
  <si>
    <t>TOWER TX014CBTS-ROTS 4 500KV</t>
  </si>
  <si>
    <t>T042 ERTS-CBTS 1 220KV</t>
  </si>
  <si>
    <t>TL-NWCBEX-NWCB014-0000087692</t>
  </si>
  <si>
    <t>TOWER T042 ERTS-CBTS 1 220KV</t>
  </si>
  <si>
    <t>T058 DDTS-SMTS 1 330KV</t>
  </si>
  <si>
    <t>TL-DDSMEX-DDSM058-0000082514</t>
  </si>
  <si>
    <t>TOWER T058 DDTS-SMTS 1 330KV</t>
  </si>
  <si>
    <t>T058 DDTS-SMTS 2 330KV</t>
  </si>
  <si>
    <t>TL-DDSMEX-DDSM058-0000102816</t>
  </si>
  <si>
    <t>TOWER T058 DDTS-SMTS 2 330KV</t>
  </si>
  <si>
    <t>T171 MSS -DDTS 1 330KV VIC</t>
  </si>
  <si>
    <t>TL-MSDDEV-MSDD171-0000082120</t>
  </si>
  <si>
    <t>TOWER T171 MSS -DDTS 1 330KV  VIC</t>
  </si>
  <si>
    <t>T172 MSS -DDTS 1 330KV VIC</t>
  </si>
  <si>
    <t>TL-MSDDEV-MSDD172-0000082121</t>
  </si>
  <si>
    <t>TOWER T172 MSS -DDTS 1 330KV  VIC</t>
  </si>
  <si>
    <t>T171 MSS -DDTS 2 330KV VIC</t>
  </si>
  <si>
    <t>TL-MSDDEV-MSDD171-0000082373</t>
  </si>
  <si>
    <t>TOWER T171 MSS -DDTS 2 330KV  VIC</t>
  </si>
  <si>
    <t>T172 MSS -DDTS 2 330KV VIC</t>
  </si>
  <si>
    <t>TL-MSDDEV-MSDD172-0000082374</t>
  </si>
  <si>
    <t>TOWER T172 MSS -DDTS 2 330KV  VIC</t>
  </si>
  <si>
    <t>T105 DDTS-SMTS 1 330KV</t>
  </si>
  <si>
    <t>TL-DDSMEX-DDSM105-0000082561</t>
  </si>
  <si>
    <t>TOWER T105 DDTS-SMTS 1 330KV</t>
  </si>
  <si>
    <t>T106 DDTS-SMTS 1 330KV</t>
  </si>
  <si>
    <t>TL-DDSMEX-DDSM106-0000082562</t>
  </si>
  <si>
    <t>TOWER T106 DDTS-SMTS 1 330KV</t>
  </si>
  <si>
    <t>T105 DDTS-SMTS 2 330KV</t>
  </si>
  <si>
    <t>TL-DDSMEX-DDSM105-0000102910</t>
  </si>
  <si>
    <t>TOWER T105 DDTS-SMTS 2 330KV</t>
  </si>
  <si>
    <t>T106 DDTS-SMTS 2 330KV</t>
  </si>
  <si>
    <t>TL-DDSMEX-DDSM106-0000102912</t>
  </si>
  <si>
    <t>TOWER T106 DDTS-SMTS 2 330KV</t>
  </si>
  <si>
    <t>T449 JDSS-WOTS  330KV</t>
  </si>
  <si>
    <t>TL-JDWOEX-JDWO449-0000081851</t>
  </si>
  <si>
    <t>TOWER T449 JDSS-WOTS   330KV</t>
  </si>
  <si>
    <t>T450 JDSS-WOTS  330KV</t>
  </si>
  <si>
    <t>TL-JDWOEX-JDWO450-0000081852</t>
  </si>
  <si>
    <t>TOWER T450 JDSS-WOTS   330KV</t>
  </si>
  <si>
    <t>T455 WOTS-DDTS  330KV</t>
  </si>
  <si>
    <t>TL-WODDEX-WODD455-0000081858</t>
  </si>
  <si>
    <t>TOWER T455 WOTS-DDTS   330KV</t>
  </si>
  <si>
    <t>T456 WOTS-DDTS  330KV</t>
  </si>
  <si>
    <t>TL-WODDEX-WODD456-0000081859</t>
  </si>
  <si>
    <t>TOWER T456 WOTS-DDTS   330KV</t>
  </si>
  <si>
    <t>T457 WOTS-DDTS  330KV</t>
  </si>
  <si>
    <t>TL-WODDEX-WODD457-0000081860</t>
  </si>
  <si>
    <t>TOWER T457 WOTS-DDTS   330KV</t>
  </si>
  <si>
    <t>T531 TRTS-HYTS 1 500KV</t>
  </si>
  <si>
    <t>TL-MLHYEX-MLHY531-0000056670</t>
  </si>
  <si>
    <t>TOWER T531 TRTS-HYTS 1 500KV</t>
  </si>
  <si>
    <t>T532 TRTS-HYTS 1 500KV</t>
  </si>
  <si>
    <t>TL-MLHYEX-MLHY532-0000056672</t>
  </si>
  <si>
    <t>TOWER T532 TRTS-HYTS 1 500KV</t>
  </si>
  <si>
    <t>T533 TRTS-HYTS 1 500KV</t>
  </si>
  <si>
    <t>TL-MLHYEX-MLHY533-0000056674</t>
  </si>
  <si>
    <t>TOWER T533 TRTS-HYTS 1 500KV</t>
  </si>
  <si>
    <t>T534 TRTS-HYTS 1 500KV</t>
  </si>
  <si>
    <t>TL-MLHYEX-MLHY534-0000056676</t>
  </si>
  <si>
    <t>TOWER T534 TRTS-HYTS 1 500KV</t>
  </si>
  <si>
    <t>T100 DDTS-SMTS 1 330KV</t>
  </si>
  <si>
    <t>TL-DDSMEX-DDSM100-0000082556</t>
  </si>
  <si>
    <t>TOWER T100 DDTS-SMTS 1 330KV</t>
  </si>
  <si>
    <t>T101 DDTS-SMTS 1 330KV</t>
  </si>
  <si>
    <t>TL-DDSMEX-DDSM101-0000082557</t>
  </si>
  <si>
    <t>TOWER T101 DDTS-SMTS 1 330KV</t>
  </si>
  <si>
    <t>T102 DDTS-SMTS 1 330KV</t>
  </si>
  <si>
    <t>TL-DDSMEX-DDSM102-0000082558</t>
  </si>
  <si>
    <t>TOWER T102 DDTS-SMTS 1 330KV</t>
  </si>
  <si>
    <t>T103 DDTS-SMTS 1 330KV</t>
  </si>
  <si>
    <t>TL-DDSMEX-DDSM103-0000082559</t>
  </si>
  <si>
    <t>TOWER T103 DDTS-SMTS 1 330KV</t>
  </si>
  <si>
    <t>T100 DDTS-SMTS 2 330KV</t>
  </si>
  <si>
    <t>TL-DDSMEX-DDSM100-0000102900</t>
  </si>
  <si>
    <t>TOWER T100 DDTS-SMTS 2 330KV</t>
  </si>
  <si>
    <t>T101 DDTS-SMTS 2 330KV</t>
  </si>
  <si>
    <t>TL-DDSMEX-DDSM101-0000102902</t>
  </si>
  <si>
    <t>TOWER T101 DDTS-SMTS 2 330KV</t>
  </si>
  <si>
    <t>T102 DDTS-SMTS 2 330KV</t>
  </si>
  <si>
    <t>TL-DDSMEX-DDSM102-0000102904</t>
  </si>
  <si>
    <t>TOWER T102 DDTS-SMTS 2 330KV</t>
  </si>
  <si>
    <t>T103 DDTS-SMTS 2 330KV</t>
  </si>
  <si>
    <t>TL-DDSMEX-DDSM103-0000102906</t>
  </si>
  <si>
    <t>TOWER T103 DDTS-SMTS 2 330KV</t>
  </si>
  <si>
    <t>T038 SMTS-KTS  500KV</t>
  </si>
  <si>
    <t>SMTS-KTS  500KV</t>
  </si>
  <si>
    <t>TL-SMKXEX-SMKX038-0000059282</t>
  </si>
  <si>
    <t>TOWER T038 SMTS-KTS    500KV</t>
  </si>
  <si>
    <t>T158 MBTS-EPS 1 220KV</t>
  </si>
  <si>
    <t>TL-MBEPEX-MBEP158-0000112906</t>
  </si>
  <si>
    <t>TOWER T158 MBTS-EPS  1 220KV</t>
  </si>
  <si>
    <t>T159 MBTS-EPS 1 220KV</t>
  </si>
  <si>
    <t>TL-MBEPEX-MBEP159-0000112907</t>
  </si>
  <si>
    <t>TOWER T159 MBTS-EPS  1 220KV</t>
  </si>
  <si>
    <t>T160 MBTS-EPS 1 220KV</t>
  </si>
  <si>
    <t>TL-MBEPEX-MBEP160-0000112908</t>
  </si>
  <si>
    <t>TOWER T160 MBTS-EPS  1 220KV</t>
  </si>
  <si>
    <t>T043 CBTS-LYD-ERTS 66KV</t>
  </si>
  <si>
    <t>TL-NWCBEX-NWCB013-0000114418</t>
  </si>
  <si>
    <t>TOWER T043 CBTS-LYD-ERTS 66KV</t>
  </si>
  <si>
    <t>TX013CBTS-ROTS 4 500KV</t>
  </si>
  <si>
    <t>TL-NWCBEX-NWCB013-0000055908</t>
  </si>
  <si>
    <t>TOWER TX013CBTS-ROTS 4 500KV</t>
  </si>
  <si>
    <t>T043 ERTS-CBTS 1 220KV</t>
  </si>
  <si>
    <t>TL-NWCBEX-NWCB013-0000087693</t>
  </si>
  <si>
    <t>TOWER T043 ERTS-CBTS 1 220KV</t>
  </si>
  <si>
    <t>T170 MBTS-EPS 1 220KV</t>
  </si>
  <si>
    <t>TL-MBEPEX-MBEP170-0000112918</t>
  </si>
  <si>
    <t>TOWER T170 MBTS-EPS  1 220KV</t>
  </si>
  <si>
    <t>T039 SMTS-KTS  500KV</t>
  </si>
  <si>
    <t>TL-SMKXEX-SMKX039-0000059284</t>
  </si>
  <si>
    <t>TOWER T039 SMTS-KTS    500KV</t>
  </si>
  <si>
    <t>T040 SMTS-KTS  500KV</t>
  </si>
  <si>
    <t>TL-SMKXEX-SMKX040-0000059286</t>
  </si>
  <si>
    <t>TOWER T040 SMTS-KTS    500KV</t>
  </si>
  <si>
    <t>T041 SMTS-KTS  500KV</t>
  </si>
  <si>
    <t>TL-SMKXEX-SMKX041-0000059288</t>
  </si>
  <si>
    <t>TOWER T041 SMTS-KTS    500KV</t>
  </si>
  <si>
    <t>T042 SMTS-KTS  500KV</t>
  </si>
  <si>
    <t>TL-SMKXEX-SMKX042-0000059290</t>
  </si>
  <si>
    <t>TOWER T042 SMTS-KTS    500KV</t>
  </si>
  <si>
    <t>T268 DDTS-SMTS 1 330KV</t>
  </si>
  <si>
    <t>TL-DDSMEX-DDSM268-0000082724</t>
  </si>
  <si>
    <t>TOWER T268 DDTS-SMTS 1 330KV</t>
  </si>
  <si>
    <t>T269 DDTS-SMTS 1 330KV</t>
  </si>
  <si>
    <t>TL-DDSMEX-DDSM269-0000082725</t>
  </si>
  <si>
    <t>TOWER T269 DDTS-SMTS 1 330KV</t>
  </si>
  <si>
    <t>T268 DDTS-SMTS 2 330KV</t>
  </si>
  <si>
    <t>TL-DDSMEX-DDSM268-0000103277</t>
  </si>
  <si>
    <t>TOWER T268 DDTS-SMTS 2 330KV</t>
  </si>
  <si>
    <t>T269 DDTS-SMTS 2 330KV</t>
  </si>
  <si>
    <t>TL-DDSMEX-DDSM269-0000103281</t>
  </si>
  <si>
    <t>TOWER T269 DDTS-SMTS 2 330KV</t>
  </si>
  <si>
    <t>T021 HWTS-ROTS 3R500KV</t>
  </si>
  <si>
    <t>TL-NWCBEX-NWCB021-0000056897</t>
  </si>
  <si>
    <t>TOWER T021 HWTS-ROTS 3R500KV</t>
  </si>
  <si>
    <t>T012 DPS -MBTS  220KV</t>
  </si>
  <si>
    <t>TL-DPMBEX-DPMB012-0000112625</t>
  </si>
  <si>
    <t>TOWER T012 DPS -MBTS   220KV</t>
  </si>
  <si>
    <t>T043 SMTS-KTS  500KV</t>
  </si>
  <si>
    <t>TL-SMKXEX-SMKX043-0000059292</t>
  </si>
  <si>
    <t>TOWER T043 SMTS-KTS    500KV</t>
  </si>
  <si>
    <t>T044 SMTS-KTS  500KV</t>
  </si>
  <si>
    <t>TL-SMKXEX-SMKX044-0000059294</t>
  </si>
  <si>
    <t>TOWER T044 SMTS-KTS    500KV</t>
  </si>
  <si>
    <t>T045 SMTS-KTS  500KV</t>
  </si>
  <si>
    <t>TL-SMKXEX-SMKX045-0000059296</t>
  </si>
  <si>
    <t>TOWER T045 SMTS-KTS    500KV</t>
  </si>
  <si>
    <t>T046 SMTS-KTS  500KV</t>
  </si>
  <si>
    <t>TL-SMKXEX-SMKX046-0000059298</t>
  </si>
  <si>
    <t>TOWER T046 SMTS-KTS    500KV</t>
  </si>
  <si>
    <t>T047 SMTS-KTS  500KV</t>
  </si>
  <si>
    <t>TL-SMKXEX-SMKX047-0000059300</t>
  </si>
  <si>
    <t>TOWER T047 SMTS-KTS    500KV</t>
  </si>
  <si>
    <t>T048 SMTS-KTS  500KV</t>
  </si>
  <si>
    <t>TL-SMKXEX-SMKX048-0000059302</t>
  </si>
  <si>
    <t>TOWER T048 SMTS-KTS    500KV</t>
  </si>
  <si>
    <t>T049 SMTS-KTS  500KV</t>
  </si>
  <si>
    <t>TL-SMKXEX-SMKX049-0000059304</t>
  </si>
  <si>
    <t>TOWER T049 SMTS-KTS    500KV</t>
  </si>
  <si>
    <t>T050 SMTS-KTS  500KV</t>
  </si>
  <si>
    <t>TL-SMKXEX-SMKX050-0000059306</t>
  </si>
  <si>
    <t>TOWER T050 SMTS-KTS    500KV</t>
  </si>
  <si>
    <t>T051 SMTS-KTS  500KV</t>
  </si>
  <si>
    <t>TL-SMKXEX-SMKX051-0000059308</t>
  </si>
  <si>
    <t>TOWER T051 SMTS-KTS    500KV</t>
  </si>
  <si>
    <t>T052 SMTS-KTS  500KV</t>
  </si>
  <si>
    <t>TL-SMKXEX-SMKX052-0000059310</t>
  </si>
  <si>
    <t>TOWER T052 SMTS-KTS    500KV</t>
  </si>
  <si>
    <t>T053 SMTS-KTS  500KV</t>
  </si>
  <si>
    <t>TL-SMKXEX-SMKX053-0000059312</t>
  </si>
  <si>
    <t>TOWER T053 SMTS-KTS    500KV</t>
  </si>
  <si>
    <t>T054 SMTS-KTS  500KV</t>
  </si>
  <si>
    <t>TL-SMKXEX-SMKX054-0000059314</t>
  </si>
  <si>
    <t>TOWER T054 SMTS-KTS    500KV</t>
  </si>
  <si>
    <t>T055 SMTS-KTS  500KV</t>
  </si>
  <si>
    <t>TL-SMKXEX-SMKX055-0000059316</t>
  </si>
  <si>
    <t>TOWER T055 SMTS-KTS    500KV</t>
  </si>
  <si>
    <t>T056 SMTS-KTS  500KV</t>
  </si>
  <si>
    <t>TL-SMKXEX-SMKX056-0000059318</t>
  </si>
  <si>
    <t>TOWER T056 SMTS-KTS    500KV</t>
  </si>
  <si>
    <t>T468 TRTS-HYTS 1 500KV</t>
  </si>
  <si>
    <t>TL-MLHYEX-MLHY468-0000056550</t>
  </si>
  <si>
    <t>TOWER T468 TRTS-HYTS 1 500KV</t>
  </si>
  <si>
    <t>T469 TRTS-HYTS 1 500KV</t>
  </si>
  <si>
    <t>TL-MLHYEX-MLHY469-0000056551</t>
  </si>
  <si>
    <t>TOWER T469 TRTS-HYTS 1 500KV</t>
  </si>
  <si>
    <t>T470 TRTS-HYTS 1 500KV</t>
  </si>
  <si>
    <t>TL-MLHYEX-MLHY470-0000056552</t>
  </si>
  <si>
    <t>TOWER T470 TRTS-HYTS 1 500KV</t>
  </si>
  <si>
    <t>T471 TRTS-HYTS 1 500KV</t>
  </si>
  <si>
    <t>TL-MLHYEX-MLHY471-0000056553</t>
  </si>
  <si>
    <t>TOWER T471 TRTS-HYTS 1 500KV</t>
  </si>
  <si>
    <t>T472 TRTS-HYTS 1 500KV</t>
  </si>
  <si>
    <t>TL-MLHYEX-MLHY472-0000056554</t>
  </si>
  <si>
    <t>TOWER T472 TRTS-HYTS 1 500KV</t>
  </si>
  <si>
    <t>T473 TRTS-HYTS 1 500KV</t>
  </si>
  <si>
    <t>TL-MLHYEX-MLHY473-0000056555</t>
  </si>
  <si>
    <t>TOWER T473 TRTS-HYTS 1 500KV</t>
  </si>
  <si>
    <t>T055 HWTS-ROTS 3R500KV</t>
  </si>
  <si>
    <t>TL-YPROEX-YPRO336-0000056965</t>
  </si>
  <si>
    <t>TOWER T055 HWTS-ROTS 3R500KV</t>
  </si>
  <si>
    <t>T285 HWTS-CBTS 4 500KV</t>
  </si>
  <si>
    <t>TL-HWCBEX-HWCB285-0000055871</t>
  </si>
  <si>
    <t>TOWER T285 HWTS-CBTS 4 500KV</t>
  </si>
  <si>
    <t>T285 HWTS-ROTS 3 500KV</t>
  </si>
  <si>
    <t>TL-HWCBEX-HWCB285-0000056807</t>
  </si>
  <si>
    <t>TOWER T285 HWTS-ROTS 3 500KV</t>
  </si>
  <si>
    <t>T033 SMTS-KTS  500KV</t>
  </si>
  <si>
    <t>TL-SMKXEX-SMKX033-0000059272</t>
  </si>
  <si>
    <t>TOWER T033 SMTS-KTS    500KV</t>
  </si>
  <si>
    <t>T034 SMTS-KTS  500KV</t>
  </si>
  <si>
    <t>TL-SMKXEX-SMKX034-0000059274</t>
  </si>
  <si>
    <t>TOWER T034 SMTS-KTS    500KV</t>
  </si>
  <si>
    <t>T286 DDTS-SMTS 1 330KV</t>
  </si>
  <si>
    <t>TL-DDSMEX-DDSM286-0000082742</t>
  </si>
  <si>
    <t>TOWER T286 DDTS-SMTS 1 330KV</t>
  </si>
  <si>
    <t>T286 DDTS-SMTS 2 330KV</t>
  </si>
  <si>
    <t>TL-DDSMEX-DDSM286-0000103362</t>
  </si>
  <si>
    <t>TOWER T286 DDTS-SMTS 2 330KV</t>
  </si>
  <si>
    <t>T013 DPS -MBTS  220KV</t>
  </si>
  <si>
    <t>TL-DPMBEX-DPMB013-0000112626</t>
  </si>
  <si>
    <t>TOWER T013 DPS -MBTS   220KV</t>
  </si>
  <si>
    <t>T044 CBTS-LYD-ERTS 66KV</t>
  </si>
  <si>
    <t>TL-NWCBEX-NWCB012-0000114419</t>
  </si>
  <si>
    <t>TOWER T044 CBTS-LYD-ERTS 66KV</t>
  </si>
  <si>
    <t>T031 HWPS-YPS 1 220KV</t>
  </si>
  <si>
    <t>TL-HWYPEX-HWYP031-0000085246</t>
  </si>
  <si>
    <t>TOWER T031 HWPS-YPS  1 220KV</t>
  </si>
  <si>
    <t>T027 YPS -ROTS 7 220KV</t>
  </si>
  <si>
    <t>TL-YPROEX-YPRO027-0000085919</t>
  </si>
  <si>
    <t>TOWER T027 YPS -ROTS 7 220KV</t>
  </si>
  <si>
    <t>T434 JDSS-WOTS  330KV</t>
  </si>
  <si>
    <t>TL-JDWOEX-JDWO434-0000081836</t>
  </si>
  <si>
    <t>TOWER T434 JDSS-WOTS   330KV</t>
  </si>
  <si>
    <t>T435 JDSS-WOTS  330KV</t>
  </si>
  <si>
    <t>TL-JDWOEX-JDWO435-0000081837</t>
  </si>
  <si>
    <t>TOWER T435 JDSS-WOTS   330KV</t>
  </si>
  <si>
    <t>T436 JDSS-WOTS  330KV</t>
  </si>
  <si>
    <t>TL-JDWOEX-JDWO436-0000081838</t>
  </si>
  <si>
    <t>TOWER T436 JDSS-WOTS   330KV</t>
  </si>
  <si>
    <t>T437 JDSS-WOTS  330KV</t>
  </si>
  <si>
    <t>TL-JDWOEX-JDWO437-0000081839</t>
  </si>
  <si>
    <t>TOWER T437 JDSS-WOTS   330KV</t>
  </si>
  <si>
    <t>T027 YPS -ROTS 5 220KV</t>
  </si>
  <si>
    <t>TL-YPROEX-YPRO027-0000085418</t>
  </si>
  <si>
    <t>TOWER T027 YPS -ROTS 5 220KV</t>
  </si>
  <si>
    <t>T269 YPS -ROTS 5 220KV</t>
  </si>
  <si>
    <t>TL-YPROEX-YPRO269-0000065141</t>
  </si>
  <si>
    <t>TOWER T269 YPS -ROTS 5 220KV</t>
  </si>
  <si>
    <t>T025 YPS -ROTS 5 220KV</t>
  </si>
  <si>
    <t>TL-YPROEX-YPRO025-0000085416</t>
  </si>
  <si>
    <t>TOWER T025 YPS -ROTS 5 220KV</t>
  </si>
  <si>
    <t>T025 YPS -ROTS 7 220KV</t>
  </si>
  <si>
    <t>TL-YPROEX-YPRO025-0000085917</t>
  </si>
  <si>
    <t>TOWER T025 YPS -ROTS 7 220KV</t>
  </si>
  <si>
    <t>T303 MLTS-TGTS  220KV</t>
  </si>
  <si>
    <t>TL-MLTGEX-MLTG303-0000059833</t>
  </si>
  <si>
    <t>TOWER T303 MLTS-TGTS   220KV</t>
  </si>
  <si>
    <t>T304 MLTS-TGTS  220KV</t>
  </si>
  <si>
    <t>TL-MLTGEX-MLTG304-0000059835</t>
  </si>
  <si>
    <t>TOWER T304 MLTS-TGTS   220KV</t>
  </si>
  <si>
    <t>T305 MLTS-TGTS  220KV</t>
  </si>
  <si>
    <t>TL-MLTGEX-MLTG305-0000059837</t>
  </si>
  <si>
    <t>TOWER T305 MLTS-TGTS   220KV</t>
  </si>
  <si>
    <t>T306 MLTS-TGTS  220KV</t>
  </si>
  <si>
    <t>TL-MLTGEX-MLTG306-0000059839</t>
  </si>
  <si>
    <t>TOWER T306 MLTS-TGTS   220KV</t>
  </si>
  <si>
    <t>T307 MLTS-TGTS  220KV</t>
  </si>
  <si>
    <t>TL-MLTGEX-MLTG307-0000059841</t>
  </si>
  <si>
    <t>TOWER T307 MLTS-TGTS   220KV</t>
  </si>
  <si>
    <t>T308 MLTS-TGTS  220KV</t>
  </si>
  <si>
    <t>TL-MLTGEX-MLTG308-0000059843</t>
  </si>
  <si>
    <t>TOWER T308 MLTS-TGTS   220KV</t>
  </si>
  <si>
    <t>T139 MSS -DDTS 1 330KV VIC</t>
  </si>
  <si>
    <t>TL-MSDDEV-MSDD139-0000082088</t>
  </si>
  <si>
    <t>TOWER T139 MSS -DDTS 1 330KV  VIC</t>
  </si>
  <si>
    <t>T139 MSS -DDTS 2 330KV VIC</t>
  </si>
  <si>
    <t>TL-MSDDEV-MSDD139-0000082341</t>
  </si>
  <si>
    <t>TOWER T139 MSS -DDTS 2 330KV  VIC</t>
  </si>
  <si>
    <t>T301 HWTS-CBTS 4 500KV</t>
  </si>
  <si>
    <t>TL-HWCBEX-HWCB301-0000055887</t>
  </si>
  <si>
    <t>TOWER T301 HWTS-CBTS 4 500KV</t>
  </si>
  <si>
    <t>T301 HWTS-ROTS 3 500KV</t>
  </si>
  <si>
    <t>TL-HWCBEX-HWCB301-0000056839</t>
  </si>
  <si>
    <t>TOWER T301 HWTS-ROTS 3 500KV</t>
  </si>
  <si>
    <t>T011 DPS -MBTS  220KV</t>
  </si>
  <si>
    <t>TL-DPMBEX-DPMB011-0000112624</t>
  </si>
  <si>
    <t>TOWER T011 DPS -MBTS   220KV</t>
  </si>
  <si>
    <t>T028 YPS -ROTS 5 220KV</t>
  </si>
  <si>
    <t>TL-YPROEX-YPRO028-0000085419</t>
  </si>
  <si>
    <t>TOWER T028 YPS -ROTS 5 220KV</t>
  </si>
  <si>
    <t>T028 YPS -ROTS 7 220KV</t>
  </si>
  <si>
    <t>TL-YPROEX-YPRO028-0000085920</t>
  </si>
  <si>
    <t>TOWER T028 YPS -ROTS 7 220KV</t>
  </si>
  <si>
    <t>T010 DPS -MBTS  220KV</t>
  </si>
  <si>
    <t>TL-DPMBEX-DPMB010-0000112623</t>
  </si>
  <si>
    <t>TOWER T010 DPS -MBTS   220KV</t>
  </si>
  <si>
    <t>T022 MBTS-DDTS 1 220KV</t>
  </si>
  <si>
    <t>TL-MBDDEX-MBDD022-0000112453</t>
  </si>
  <si>
    <t>TOWER T022 MBTS-DDTS 1 220KV</t>
  </si>
  <si>
    <t>T022 MBTS-DDTS 2 220KV</t>
  </si>
  <si>
    <t>TL-MBDDEX-MBDD022-0000112544</t>
  </si>
  <si>
    <t>TOWER T022 MBTS-DDTS 2 220KV</t>
  </si>
  <si>
    <t>T014 DPS -MBTS  220KV</t>
  </si>
  <si>
    <t>TL-DPMBEX-DPMB014-0000112627</t>
  </si>
  <si>
    <t>TOWER T014 DPS -MBTS   220KV</t>
  </si>
  <si>
    <t>T009 DPS -MBTS  220KV</t>
  </si>
  <si>
    <t>TL-DPMBEX-DPMB009-0000112622</t>
  </si>
  <si>
    <t>TOWER T009 DPS -MBTS   220KV</t>
  </si>
  <si>
    <t>T158 MSS -DDTS 1 330KV VIC</t>
  </si>
  <si>
    <t>TL-MSDDEV-MSDD158-0000082107</t>
  </si>
  <si>
    <t>TOWER T158 MSS -DDTS 1 330KV  VIC</t>
  </si>
  <si>
    <t>T158 MSS -DDTS 2 330KV VIC</t>
  </si>
  <si>
    <t>TL-MSDDEV-MSDD158-0000082360</t>
  </si>
  <si>
    <t>TOWER T158 MSS -DDTS 2 330KV  VIC</t>
  </si>
  <si>
    <t>T140 MSS -DDTS 2 330KV VIC</t>
  </si>
  <si>
    <t>TL-MSDDEV-MSDD140-0000082342</t>
  </si>
  <si>
    <t>TOWER T140 MSS -DDTS 2 330KV  VIC</t>
  </si>
  <si>
    <t>T169 HWPS-ROTS 1 220KV</t>
  </si>
  <si>
    <t>TL-YPROEX-YPRO169-0000084621</t>
  </si>
  <si>
    <t>TOWER T169 HWPS-ROTS 1 220KV</t>
  </si>
  <si>
    <t>T035 HWPS-YPS 1 220KV</t>
  </si>
  <si>
    <t>TL-HWYPEX-HWYP035-0000085250</t>
  </si>
  <si>
    <t>TOWER T035 HWPS-YPS  1 220KV</t>
  </si>
  <si>
    <t>T036 DPS -MBTS  220KV</t>
  </si>
  <si>
    <t>TL-DPMBEX-DPMB036-0000112649</t>
  </si>
  <si>
    <t>TOWER T036 DPS -MBTS   220KV</t>
  </si>
  <si>
    <t>T037 DPS -MBTS  220KV</t>
  </si>
  <si>
    <t>TL-DPMBEX-DPMB037-0000112650</t>
  </si>
  <si>
    <t>TOWER T037 DPS -MBTS   220KV</t>
  </si>
  <si>
    <t>T038 DPS -MBTS  220KV</t>
  </si>
  <si>
    <t>TL-DPMBEX-DPMB038-0000112651</t>
  </si>
  <si>
    <t>TOWER T038 DPS -MBTS   220KV</t>
  </si>
  <si>
    <t>T039 DPS -MBTS  220KV</t>
  </si>
  <si>
    <t>TL-DPMBEX-DPMB039-0000112652</t>
  </si>
  <si>
    <t>TOWER T039 DPS -MBTS   220KV</t>
  </si>
  <si>
    <t>T028 CBTS-LYD-ERTS 66KV</t>
  </si>
  <si>
    <t>TL-NWCBEX-NWCB028-0000114403</t>
  </si>
  <si>
    <t>TOWER T028 CBTS-LYD-ERTS 66KV</t>
  </si>
  <si>
    <t>TX028CBTS-ROTS 4 500KV</t>
  </si>
  <si>
    <t>TX028</t>
  </si>
  <si>
    <t>TL-NWCBEX-NWCB028-0000055923</t>
  </si>
  <si>
    <t>TOWER TX028CBTS-ROTS 4 500KV</t>
  </si>
  <si>
    <t>T028 ERTS-CBTS 1 220KV</t>
  </si>
  <si>
    <t>TL-NWCBEX-NWCB028-0000087678</t>
  </si>
  <si>
    <t>TOWER T028 ERTS-CBTS 1 220KV</t>
  </si>
  <si>
    <t>T272 YPS -ROTS 5 220KV</t>
  </si>
  <si>
    <t>TL-YPROEX-YPRO272-0000065147</t>
  </si>
  <si>
    <t>TOWER T272 YPS -ROTS 5 220KV</t>
  </si>
  <si>
    <t>T004 MBTS-EPS 1 220KV</t>
  </si>
  <si>
    <t>TL-MBEPEX-MBEP004-0000112752</t>
  </si>
  <si>
    <t>TOWER T004 MBTS-EPS  1 220KV</t>
  </si>
  <si>
    <t>T000 CBTS-BWN-ERTS 66KV</t>
  </si>
  <si>
    <t>CBTS-BWN-ERTS 66KV</t>
  </si>
  <si>
    <t>TL-YPROEX-YPRO337-0000119619</t>
  </si>
  <si>
    <t>TOWER T000 CBTS-BWN-ERTS 66KV</t>
  </si>
  <si>
    <t>T000 CBTS-LYD-ERTS 66KV</t>
  </si>
  <si>
    <t>TL-YPROEX-YPRO337-0000119599</t>
  </si>
  <si>
    <t>TOWER T000 CBTS-LYD-ERTS 66KV</t>
  </si>
  <si>
    <t>T001 CBTS-LYD-ERTS 66KV</t>
  </si>
  <si>
    <t>TL-YPROEX-YPRO336-0000114376</t>
  </si>
  <si>
    <t>TOWER T001 CBTS-LYD-ERTS 66KV</t>
  </si>
  <si>
    <t>TX055CBTS-ROTS 4 500KV</t>
  </si>
  <si>
    <t>TX055</t>
  </si>
  <si>
    <t>TL-YPROEX-YPRO336-0000055950</t>
  </si>
  <si>
    <t>TOWER TX055CBTS-ROTS 4 500KV</t>
  </si>
  <si>
    <t>T001 ERTS-CBTS 1 220KV</t>
  </si>
  <si>
    <t>TL-YPROEX-YPRO336-0000087651</t>
  </si>
  <si>
    <t>TOWER T001 ERTS-CBTS 1 220KV</t>
  </si>
  <si>
    <t>T040 DPS -MBTS  220KV</t>
  </si>
  <si>
    <t>TL-DPMBEX-DPMB040-0000112653</t>
  </si>
  <si>
    <t>TOWER T040 DPS -MBTS   220KV</t>
  </si>
  <si>
    <t>T163 HWPS-ROTS 1 220KV</t>
  </si>
  <si>
    <t>TL-YPROEX-YPRO163-0000084615</t>
  </si>
  <si>
    <t>TOWER T163 HWPS-ROTS 1 220KV</t>
  </si>
  <si>
    <t>T163 YPS -ROTS 5 220KV</t>
  </si>
  <si>
    <t>TL-YPROEX-YPRO163-0000085557</t>
  </si>
  <si>
    <t>TOWER T163 YPS -ROTS 5 220KV</t>
  </si>
  <si>
    <t>T464 RWTS-TTS  220KV</t>
  </si>
  <si>
    <t>TL-TSTXEX-TSTX464-0000376768</t>
  </si>
  <si>
    <t>TOWER T464 RWTS-TTS    220KV</t>
  </si>
  <si>
    <t>T464 TSTS-TTS  220KV</t>
  </si>
  <si>
    <t>TL-TSTXEX-TSTX464-0000376767</t>
  </si>
  <si>
    <t>TOWER T464 TSTS-TTS    220KV</t>
  </si>
  <si>
    <t>T054 DDTS-SMTS 1 330KV</t>
  </si>
  <si>
    <t>TL-DDSMEX-DDSM054-0000082510</t>
  </si>
  <si>
    <t>TOWER T054 DDTS-SMTS 1 330KV</t>
  </si>
  <si>
    <t>T055 DDTS-SMTS 1 330KV</t>
  </si>
  <si>
    <t>TL-DDSMEX-DDSM055-0000082511</t>
  </si>
  <si>
    <t>TOWER T055 DDTS-SMTS 1 330KV</t>
  </si>
  <si>
    <t>T056 DDTS-SMTS 1 330KV</t>
  </si>
  <si>
    <t>TL-DDSMEX-DDSM056-0000082512</t>
  </si>
  <si>
    <t>TOWER T056 DDTS-SMTS 1 330KV</t>
  </si>
  <si>
    <t>T057 DDTS-SMTS 1 330KV</t>
  </si>
  <si>
    <t>TL-DDSMEX-DDSM057-0000082513</t>
  </si>
  <si>
    <t>TOWER T057 DDTS-SMTS 1 330KV</t>
  </si>
  <si>
    <t>T054 DDTS-SMTS 2 330KV</t>
  </si>
  <si>
    <t>TL-DDSMEX-DDSM054-0000102808</t>
  </si>
  <si>
    <t>TOWER T054 DDTS-SMTS 2 330KV</t>
  </si>
  <si>
    <t>T055 DDTS-SMTS 2 330KV</t>
  </si>
  <si>
    <t>TL-DDSMEX-DDSM055-0000102810</t>
  </si>
  <si>
    <t>TOWER T055 DDTS-SMTS 2 330KV</t>
  </si>
  <si>
    <t>T056 DDTS-SMTS 2 330KV</t>
  </si>
  <si>
    <t>TL-DDSMEX-DDSM056-0000102812</t>
  </si>
  <si>
    <t>TOWER T056 DDTS-SMTS 2 330KV</t>
  </si>
  <si>
    <t>T057 DDTS-SMTS 2 330KV</t>
  </si>
  <si>
    <t>TL-DDSMEX-DDSM057-0000102814</t>
  </si>
  <si>
    <t>TOWER T057 DDTS-SMTS 2 330KV</t>
  </si>
  <si>
    <t>T012 YPS -ROTS 5 220KV</t>
  </si>
  <si>
    <t>TL-YPROEX-YPRO012-0000085403</t>
  </si>
  <si>
    <t>TOWER T012 YPS -ROTS 5 220KV</t>
  </si>
  <si>
    <t>T012 YPS -ROTS 7 220KV</t>
  </si>
  <si>
    <t>TL-YPROEX-YPRO012-0000085904</t>
  </si>
  <si>
    <t>TOWER T012 YPS -ROTS 7 220KV</t>
  </si>
  <si>
    <t>T043 HWPS-YPS 1 220KV</t>
  </si>
  <si>
    <t>TL-HWYPEX-HWYP043-0000085258</t>
  </si>
  <si>
    <t>TOWER T043 HWPS-YPS  1 220KV</t>
  </si>
  <si>
    <t>TX056CBTS-ROTS 4 500KV</t>
  </si>
  <si>
    <t>TX056</t>
  </si>
  <si>
    <t>TL-YPROEX-YPRO337-0000055951</t>
  </si>
  <si>
    <t>TOWER TX056CBTS-ROTS 4 500KV</t>
  </si>
  <si>
    <t>ERTS-ROTS 1 220KV</t>
  </si>
  <si>
    <t>T002 ERTS-ROTS 1 220KV</t>
  </si>
  <si>
    <t>TL-YPROEX-YPRO337-0000087641</t>
  </si>
  <si>
    <t>TOWER T002 ERTS-ROTS 1 220KV</t>
  </si>
  <si>
    <t>T056 HWTS-ROTS 3R500KV</t>
  </si>
  <si>
    <t>TL-YPROEX-YPRO337-0000056967</t>
  </si>
  <si>
    <t>TOWER T056 HWTS-ROTS 3R500KV</t>
  </si>
  <si>
    <t>T032 DPS -MBTS  220KV</t>
  </si>
  <si>
    <t>TL-DPMBEX-DPMB032-0000112645</t>
  </si>
  <si>
    <t>TOWER T032 DPS -MBTS   220KV</t>
  </si>
  <si>
    <t>T033 DPS -MBTS  220KV</t>
  </si>
  <si>
    <t>TL-DPMBEX-DPMB033-0000112646</t>
  </si>
  <si>
    <t>TOWER T033 DPS -MBTS   220KV</t>
  </si>
  <si>
    <t>T034 DPS -MBTS  220KV</t>
  </si>
  <si>
    <t>TL-DPMBEX-DPMB034-0000112647</t>
  </si>
  <si>
    <t>TOWER T034 DPS -MBTS   220KV</t>
  </si>
  <si>
    <t>T035 DPS -MBTS  220KV</t>
  </si>
  <si>
    <t>TL-DPMBEX-DPMB035-0000112648</t>
  </si>
  <si>
    <t>TOWER T035 DPS -MBTS   220KV</t>
  </si>
  <si>
    <t>T041 DPS -MBTS  220KV</t>
  </si>
  <si>
    <t>TL-DPMBEX-DPMB041-0000112654</t>
  </si>
  <si>
    <t>TOWER T041 DPS -MBTS   220KV</t>
  </si>
  <si>
    <t>T042 DPS -MBTS  220KV</t>
  </si>
  <si>
    <t>TL-DPMBEX-DPMB042-0000112655</t>
  </si>
  <si>
    <t>TOWER T042 DPS -MBTS   220KV</t>
  </si>
  <si>
    <t>T043 DPS -MBTS  220KV</t>
  </si>
  <si>
    <t>TL-DPMBEX-DPMB043-0000112656</t>
  </si>
  <si>
    <t>TOWER T043 DPS -MBTS   220KV</t>
  </si>
  <si>
    <t>T028 SMTS-KTS  500KV</t>
  </si>
  <si>
    <t>TL-SMKXEX-SMKX028-0000059262</t>
  </si>
  <si>
    <t>TOWER T028 SMTS-KTS    500KV</t>
  </si>
  <si>
    <t>T344 ROTS-MTS 1 220KV</t>
  </si>
  <si>
    <t>TL-RORWEX-RORW005-0000059897</t>
  </si>
  <si>
    <t>TOWER T344 ROTS-MTS  1 220KV</t>
  </si>
  <si>
    <t>T344 ROTS-RTS 1 220KV</t>
  </si>
  <si>
    <t>TL-RORWEX-RORW005-0000060089</t>
  </si>
  <si>
    <t>TOWER T344 ROTS-RTS  1 220KV</t>
  </si>
  <si>
    <t>T005 ROTS-RWTS  220KV</t>
  </si>
  <si>
    <t>TL-RORWEX-RORW005-0000061133</t>
  </si>
  <si>
    <t>TOWER T005 ROTS-RWTS   220KV</t>
  </si>
  <si>
    <t>TY004ROTS-SMTS 3 500KV</t>
  </si>
  <si>
    <t>TY004</t>
  </si>
  <si>
    <t>TL-RORWEX-RORW004-0000055957</t>
  </si>
  <si>
    <t>TOWER TY004ROTS-SMTS 3 500KV</t>
  </si>
  <si>
    <t>T157 MSS -DDTS 1 330KV VIC</t>
  </si>
  <si>
    <t>TL-MSDDEV-MSDD157-0000082106</t>
  </si>
  <si>
    <t>TOWER T157 MSS -DDTS 1 330KV  VIC</t>
  </si>
  <si>
    <t>T157 MSS -DDTS 2 330KV VIC</t>
  </si>
  <si>
    <t>TL-MSDDEV-MSDD157-0000082359</t>
  </si>
  <si>
    <t>TOWER T157 MSS -DDTS 2 330KV  VIC</t>
  </si>
  <si>
    <t>T064 CBTS-FTS 1 66KV</t>
  </si>
  <si>
    <t>TL-CBJLEX-CBJL064-0000118199</t>
  </si>
  <si>
    <t>TOWER T064 CBTS-FTS  1  66KV</t>
  </si>
  <si>
    <t>T064 CBTS-TBTS 1 220KV</t>
  </si>
  <si>
    <t>TL-CBJLEX-CBJL064-0000087714</t>
  </si>
  <si>
    <t>TOWER T064 CBTS-TBTS 1 220KV</t>
  </si>
  <si>
    <t>T029 SMTS-KTS  500KV</t>
  </si>
  <si>
    <t>TL-SMKXEX-SMKX029-0000059264</t>
  </si>
  <si>
    <t>TOWER T029 SMTS-KTS    500KV</t>
  </si>
  <si>
    <t>T023 SMTS-KTS  500KV</t>
  </si>
  <si>
    <t>TL-SMKXEX-SMKX023-0000059252</t>
  </si>
  <si>
    <t>TOWER T023 SMTS-KTS    500KV</t>
  </si>
  <si>
    <t>T065 CBTS-FTS 1 66KV</t>
  </si>
  <si>
    <t>TL-CBJLEX-CBJL065-0000118200</t>
  </si>
  <si>
    <t>TOWER T065 CBTS-FTS  1  66KV</t>
  </si>
  <si>
    <t>T065 CBTS-TBTS 1 220KV</t>
  </si>
  <si>
    <t>TL-CBJLEX-CBJL065-0000087715</t>
  </si>
  <si>
    <t>TOWER T065 CBTS-TBTS 1 220KV</t>
  </si>
  <si>
    <t>T025 HWPS-YPS 1 220KV</t>
  </si>
  <si>
    <t>TL-HWYPEX-HWYP025-0000085240</t>
  </si>
  <si>
    <t>TOWER T025 HWPS-YPS  1 220KV</t>
  </si>
  <si>
    <t>TX005ROTS-TTS  220KV</t>
  </si>
  <si>
    <t>ROTS-TTS  220KV</t>
  </si>
  <si>
    <t>TL-RORWEX-RORW005-0000061242</t>
  </si>
  <si>
    <t>TOWER TX005ROTS-TTS    220KV</t>
  </si>
  <si>
    <t>T063 CBTS-FTS 1 66KV</t>
  </si>
  <si>
    <t>TL-CBJLEX-CBJL063-0000118198</t>
  </si>
  <si>
    <t>TOWER T063 CBTS-FTS  1  66KV</t>
  </si>
  <si>
    <t>T063 CBTS-TBTS 1 220KV</t>
  </si>
  <si>
    <t>TL-CBJLEX-CBJL063-0000087713</t>
  </si>
  <si>
    <t>TOWER T063 CBTS-TBTS 1 220KV</t>
  </si>
  <si>
    <t>T171 MBTS-EPS 1 220KV</t>
  </si>
  <si>
    <t>TL-MBEPEX-MBEP171-0000112919</t>
  </si>
  <si>
    <t>TOWER T171 MBTS-EPS  1 220KV</t>
  </si>
  <si>
    <t>T030 SMTS-KTS  500KV</t>
  </si>
  <si>
    <t>TL-SMKXEX-SMKX030-0000059266</t>
  </si>
  <si>
    <t>TOWER T030 SMTS-KTS    500KV</t>
  </si>
  <si>
    <t>T112 BATS-TGTS  220KV</t>
  </si>
  <si>
    <t>TL-BATGEX-BATG112-0000087425</t>
  </si>
  <si>
    <t>TOWER T112 BATS-TGTS   220KV</t>
  </si>
  <si>
    <t>T113 BATS-TGTS  220KV</t>
  </si>
  <si>
    <t>TL-BATGEX-BATG113-0000087426</t>
  </si>
  <si>
    <t>TOWER T113 BATS-TGTS   220KV</t>
  </si>
  <si>
    <t>T114 BATS-TGTS  220KV</t>
  </si>
  <si>
    <t>TL-BATGEX-BATG114-0000087427</t>
  </si>
  <si>
    <t>TOWER T114 BATS-TGTS   220KV</t>
  </si>
  <si>
    <t>T019 MBTS-DDTS 1 220KV</t>
  </si>
  <si>
    <t>TL-MBDDEX-MBDD019-0000112450</t>
  </si>
  <si>
    <t>TOWER T019 MBTS-DDTS 1 220KV</t>
  </si>
  <si>
    <t>T020 MBTS-DDTS 1 220KV</t>
  </si>
  <si>
    <t>TL-MBDDEX-MBDD020-0000112451</t>
  </si>
  <si>
    <t>TOWER T020 MBTS-DDTS 1 220KV</t>
  </si>
  <si>
    <t>T019 MBTS-DDTS 2 220KV</t>
  </si>
  <si>
    <t>TL-MBDDEX-MBDD019-0000112541</t>
  </si>
  <si>
    <t>TOWER T019 MBTS-DDTS 2 220KV</t>
  </si>
  <si>
    <t>T020 MBTS-DDTS 2 220KV</t>
  </si>
  <si>
    <t>TL-MBDDEX-MBDD020-0000112542</t>
  </si>
  <si>
    <t>TOWER T020 MBTS-DDTS 2 220KV</t>
  </si>
  <si>
    <t>TY005ROTS-SMTS 3 500KV</t>
  </si>
  <si>
    <t>TY005</t>
  </si>
  <si>
    <t>TL-RORWEX-RORW005-0000055958</t>
  </si>
  <si>
    <t>TOWER TY005ROTS-SMTS 3 500KV</t>
  </si>
  <si>
    <t>T349 ROTS-MTS 1 220KV</t>
  </si>
  <si>
    <t>TL-RORWEX-RORW010-0000059907</t>
  </si>
  <si>
    <t>TOWER T349 ROTS-MTS  1 220KV</t>
  </si>
  <si>
    <t>T350 ROTS-MTS 1 220KV</t>
  </si>
  <si>
    <t>TL-RORWEX-RORW011-0000059909</t>
  </si>
  <si>
    <t>TOWER T350 ROTS-MTS  1 220KV</t>
  </si>
  <si>
    <t>T349 ROTS-RTS 1 220KV</t>
  </si>
  <si>
    <t>TL-RORWEX-RORW010-0000060099</t>
  </si>
  <si>
    <t>TOWER T349 ROTS-RTS  1 220KV</t>
  </si>
  <si>
    <t>T350 ROTS-RTS 1 220KV</t>
  </si>
  <si>
    <t>TL-RORWEX-RORW011-0000060101</t>
  </si>
  <si>
    <t>TOWER T350 ROTS-RTS  1 220KV</t>
  </si>
  <si>
    <t>T010 ROTS-RWTS  220KV</t>
  </si>
  <si>
    <t>TL-RORWEX-RORW010-0000061138</t>
  </si>
  <si>
    <t>TOWER T010 ROTS-RWTS   220KV</t>
  </si>
  <si>
    <t>T011 ROTS-RWTS  220KV</t>
  </si>
  <si>
    <t>TL-RORWEX-RORW011-0000061139</t>
  </si>
  <si>
    <t>TOWER T011 ROTS-RWTS   220KV</t>
  </si>
  <si>
    <t>TY009ROTS-SMTS 3 500KV</t>
  </si>
  <si>
    <t>TY009</t>
  </si>
  <si>
    <t>TL-RORWEX-RORW009-0000055962</t>
  </si>
  <si>
    <t>TOWER TY009ROTS-SMTS 3 500KV</t>
  </si>
  <si>
    <t>TY010ROTS-SMTS 3 500KV</t>
  </si>
  <si>
    <t>TY010</t>
  </si>
  <si>
    <t>TL-RORWEX-RORW010-0000055963</t>
  </si>
  <si>
    <t>TOWER TY010ROTS-SMTS 3 500KV</t>
  </si>
  <si>
    <t>TY011ROTS-SMTS 3 500KV</t>
  </si>
  <si>
    <t>TY011</t>
  </si>
  <si>
    <t>TL-RORWEX-RORW011-0000055964</t>
  </si>
  <si>
    <t>TOWER TY011ROTS-SMTS 3 500KV</t>
  </si>
  <si>
    <t>TX009ROTS-TTS  220KV</t>
  </si>
  <si>
    <t>TL-RORWEX-RORW009-0000061246</t>
  </si>
  <si>
    <t>TOWER TX009ROTS-TTS    220KV</t>
  </si>
  <si>
    <t>TX010ROTS-TTS  220KV</t>
  </si>
  <si>
    <t>TL-RORWEX-RORW010-0000061247</t>
  </si>
  <si>
    <t>TOWER TX010ROTS-TTS    220KV</t>
  </si>
  <si>
    <t>TX011ROTS-TTS  220KV</t>
  </si>
  <si>
    <t>TL-RORWEX-RORW011-0000061248</t>
  </si>
  <si>
    <t>TOWER TX011ROTS-TTS    220KV</t>
  </si>
  <si>
    <t>T347 ROTS-MTS 1 220KV</t>
  </si>
  <si>
    <t>TL-RORWEX-RORW008-0000059903</t>
  </si>
  <si>
    <t>TOWER T347 ROTS-MTS  1 220KV</t>
  </si>
  <si>
    <t>T347 ROTS-RTS 1 220KV</t>
  </si>
  <si>
    <t>TL-RORWEX-RORW008-0000060095</t>
  </si>
  <si>
    <t>TOWER T347 ROTS-RTS  1 220KV</t>
  </si>
  <si>
    <t>T348 ROTS-RTS 1 220KV</t>
  </si>
  <si>
    <t>TL-RORWEX-RORW009-0000060097</t>
  </si>
  <si>
    <t>TOWER T348 ROTS-RTS  1 220KV</t>
  </si>
  <si>
    <t>T008 ROTS-RWTS  220KV</t>
  </si>
  <si>
    <t>TL-RORWEX-RORW008-0000061136</t>
  </si>
  <si>
    <t>TOWER T008 ROTS-RWTS   220KV</t>
  </si>
  <si>
    <t>TY008ROTS-SMTS 3 500KV</t>
  </si>
  <si>
    <t>TY008</t>
  </si>
  <si>
    <t>TL-RORWEX-RORW008-0000055961</t>
  </si>
  <si>
    <t>TOWER TY008ROTS-SMTS 3 500KV</t>
  </si>
  <si>
    <t>TX008ROTS-TTS  220KV</t>
  </si>
  <si>
    <t>TL-RORWEX-RORW008-0000061245</t>
  </si>
  <si>
    <t>TOWER TX008ROTS-TTS    220KV</t>
  </si>
  <si>
    <t>T459 WOTS-DDTS  330KV</t>
  </si>
  <si>
    <t>TL-WODDEX-WODD459-0000081862</t>
  </si>
  <si>
    <t>TOWER T459 WOTS-DDTS   330KV</t>
  </si>
  <si>
    <t>T460 WOTS-DDTS  330KV</t>
  </si>
  <si>
    <t>TL-WODDEX-WODD460-0000081863</t>
  </si>
  <si>
    <t>TOWER T460 WOTS-DDTS   330KV</t>
  </si>
  <si>
    <t>T069 CBTS-FTS 1 66KV</t>
  </si>
  <si>
    <t>TL-CBJLEX-CBJL069-0000118204</t>
  </si>
  <si>
    <t>TOWER T069 CBTS-FTS  1  66KV</t>
  </si>
  <si>
    <t>T069 CBTS-TBTS 1 220KV</t>
  </si>
  <si>
    <t>TL-CBJLEX-CBJL069-0000087719</t>
  </si>
  <si>
    <t>TOWER T069 CBTS-TBTS 1 220KV</t>
  </si>
  <si>
    <t>TX057CBTS-ROTS 4 500KV</t>
  </si>
  <si>
    <t>TX057</t>
  </si>
  <si>
    <t>TL-YPROEX-YPRO338-0000055952</t>
  </si>
  <si>
    <t>TOWER TX057CBTS-ROTS 4 500KV</t>
  </si>
  <si>
    <t>TX058CBTS-ROTS 4 500KV</t>
  </si>
  <si>
    <t>TX058</t>
  </si>
  <si>
    <t>TL-YPROEX-YPRO339-0000055953</t>
  </si>
  <si>
    <t>TOWER TX058CBTS-ROTS 4 500KV</t>
  </si>
  <si>
    <t>TX059CBTS-ROTS 4 500KV</t>
  </si>
  <si>
    <t>TX059</t>
  </si>
  <si>
    <t>TL-YPROEX-YPRO340-0000056973</t>
  </si>
  <si>
    <t>TOWER TX059CBTS-ROTS 4 500KV</t>
  </si>
  <si>
    <t>T003 ERTS-ROTS 1 220KV</t>
  </si>
  <si>
    <t>TL-YPROEX-YPRO338-0000087642</t>
  </si>
  <si>
    <t>TOWER T003 ERTS-ROTS 1 220KV</t>
  </si>
  <si>
    <t>T004 ERTS-ROTS 1 220KV</t>
  </si>
  <si>
    <t>TL-YPROEX-YPRO339-0000087643</t>
  </si>
  <si>
    <t>TOWER T004 ERTS-ROTS 1 220KV</t>
  </si>
  <si>
    <t>T057 HWTS-ROTS 3R500KV</t>
  </si>
  <si>
    <t>TL-YPROEX-YPRO338-0000056969</t>
  </si>
  <si>
    <t>TOWER T057 HWTS-ROTS 3R500KV</t>
  </si>
  <si>
    <t>T058 HWTS-ROTS 3R500KV</t>
  </si>
  <si>
    <t>TL-YPROEX-YPRO339-0000056971</t>
  </si>
  <si>
    <t>TOWER T058 HWTS-ROTS 3R500KV</t>
  </si>
  <si>
    <t>T059 HWTS-ROTS 3R500KV</t>
  </si>
  <si>
    <t>TL-YPROEX-YPRO339-0000364160</t>
  </si>
  <si>
    <t>TOWER T059 HWTS-ROTS 3R500KV</t>
  </si>
  <si>
    <t>T143 MSS -DDTS 2 330KV VIC</t>
  </si>
  <si>
    <t>TL-MSDDEV-MSDD143-0000082345</t>
  </si>
  <si>
    <t>TOWER T143 MSS -DDTS 2 330KV  VIC</t>
  </si>
  <si>
    <t>T348 ROTS-MTS 1 220KV</t>
  </si>
  <si>
    <t>TL-RORWEX-RORW009-0000059905</t>
  </si>
  <si>
    <t>TOWER T348 ROTS-MTS  1 220KV</t>
  </si>
  <si>
    <t>T009 ROTS-RWTS  220KV</t>
  </si>
  <si>
    <t>TL-RORWEX-RORW009-0000061137</t>
  </si>
  <si>
    <t>TOWER T009 ROTS-RWTS   220KV</t>
  </si>
  <si>
    <t>T142 MSS -DDTS 2 330KV VIC</t>
  </si>
  <si>
    <t>TL-MSDDEV-MSDD142-0000082344</t>
  </si>
  <si>
    <t>TOWER T142 MSS -DDTS 2 330KV  VIC</t>
  </si>
  <si>
    <t>TR06 ROTS-TTS  220KV</t>
  </si>
  <si>
    <t xml:space="preserve">TR06 </t>
  </si>
  <si>
    <t>TL-YPROEX-YPRO342-0000119379</t>
  </si>
  <si>
    <t>TOWER TR06 ROTS-TTS   220KV</t>
  </si>
  <si>
    <t>T005 ERTS-ROTS 1 220KV</t>
  </si>
  <si>
    <t>TL-YPROEX-YPRO341-0000087644</t>
  </si>
  <si>
    <t>TOWER T005 ERTS-ROTS 1 220KV</t>
  </si>
  <si>
    <t>T006 ERTS-ROTS 1 220KV</t>
  </si>
  <si>
    <t>TL-YPROEX-YPRO342-0000119377</t>
  </si>
  <si>
    <t>TOWER T006 ERTS-ROTS 1 220KV</t>
  </si>
  <si>
    <t>T007 ERTS-ROTS 1 220KV</t>
  </si>
  <si>
    <t>TL-YPROEX-YPRO342-0000119378</t>
  </si>
  <si>
    <t>TOWER T007 ERTS-ROTS 1 220KV</t>
  </si>
  <si>
    <t>T008 ERTS-ROTS 1 220KV</t>
  </si>
  <si>
    <t>TL-YPROEX-YPRO342-0000119462</t>
  </si>
  <si>
    <t>TOWER T008 ERTS-ROTS 1 220KV</t>
  </si>
  <si>
    <t>T343 HWPS-ROTS 1 220KV</t>
  </si>
  <si>
    <t>TL-YPROEX-YPRO343-0000119662</t>
  </si>
  <si>
    <t>TOWER T343 HWPS-ROTS 1 220KV</t>
  </si>
  <si>
    <t>T999 HWTS-ROTS 3R500KV</t>
  </si>
  <si>
    <t>TL-YPROEX-YPRO342-0000119681</t>
  </si>
  <si>
    <t>TOWER T999 HWTS-ROTS 3R500KV</t>
  </si>
  <si>
    <t>T341 ROTS-MTS 1 220KV</t>
  </si>
  <si>
    <t>TL-RORWEX-RORW002-0000119751</t>
  </si>
  <si>
    <t>TOWER T341 ROTS-MTS  1 220KV</t>
  </si>
  <si>
    <t>T342 ROTS-MTS 1 220KV</t>
  </si>
  <si>
    <t>TL-RORWEX-RORW003-0000059893</t>
  </si>
  <si>
    <t>TOWER T342 ROTS-MTS  1 220KV</t>
  </si>
  <si>
    <t>T343 ROTS-MTS 1 220KV</t>
  </si>
  <si>
    <t>TL-RORWEX-RORW004-0000059895</t>
  </si>
  <si>
    <t>TOWER T343 ROTS-MTS  1 220KV</t>
  </si>
  <si>
    <t>T001PROTS-MTS 3 220KV</t>
  </si>
  <si>
    <t>T001P</t>
  </si>
  <si>
    <t>ROTS-MTS 3 220KV</t>
  </si>
  <si>
    <t>TL-RORWEX-RORW000-0000119754</t>
  </si>
  <si>
    <t>TOWER T001PROTS-MTS  3 220KV</t>
  </si>
  <si>
    <t>T002PROTS-MTS 3 220KV</t>
  </si>
  <si>
    <t>T002P</t>
  </si>
  <si>
    <t>TL-RORWEX-RORW000-0000119755</t>
  </si>
  <si>
    <t>TOWER T002PROTS-MTS  3 220KV</t>
  </si>
  <si>
    <t>T01B ROTS-RTS 1 220KV</t>
  </si>
  <si>
    <t xml:space="preserve">T01B </t>
  </si>
  <si>
    <t>TL-RORWEX-RORW001-0000367439</t>
  </si>
  <si>
    <t>TOWER T01B ROTS-RTS  1 220KV</t>
  </si>
  <si>
    <t>T341 ROTS-RTS 1 220KV</t>
  </si>
  <si>
    <t>TL-RORWEX-RORW002-0000119455</t>
  </si>
  <si>
    <t>TOWER T341 ROTS-RTS  1 220KV</t>
  </si>
  <si>
    <t>T342 ROTS-RTS 1 220KV</t>
  </si>
  <si>
    <t>TL-RORWEX-RORW003-0000060085</t>
  </si>
  <si>
    <t>TOWER T342 ROTS-RTS  1 220KV</t>
  </si>
  <si>
    <t>T343 ROTS-RTS 1 220KV</t>
  </si>
  <si>
    <t>TL-RORWEX-RORW004-0000060087</t>
  </si>
  <si>
    <t>TOWER T343 ROTS-RTS  1 220KV</t>
  </si>
  <si>
    <t>T002 ROTS-RWTS  220KV</t>
  </si>
  <si>
    <t>TL-RORWEX-RORW002-0000119760</t>
  </si>
  <si>
    <t>TOWER T002 ROTS-RWTS   220KV</t>
  </si>
  <si>
    <t>T003 ROTS-RWTS  220KV</t>
  </si>
  <si>
    <t>TL-RORWEX-RORW003-0000061131</t>
  </si>
  <si>
    <t>TOWER T003 ROTS-RWTS   220KV</t>
  </si>
  <si>
    <t>T004 ROTS-RWTS  220KV</t>
  </si>
  <si>
    <t>TL-RORWEX-RORW004-0000061132</t>
  </si>
  <si>
    <t>TOWER T004 ROTS-RWTS   220KV</t>
  </si>
  <si>
    <t>T001AROTS-SMTS 3 500KV</t>
  </si>
  <si>
    <t>TL-RORWEX-RORW001-0000367441</t>
  </si>
  <si>
    <t>TOWER T001AROTS-SMTS 3 500KV</t>
  </si>
  <si>
    <t>TX060ROTS-SMTS 3 500KV</t>
  </si>
  <si>
    <t>TX060</t>
  </si>
  <si>
    <t>TL-RORWEX-RORW001-0000056975</t>
  </si>
  <si>
    <t>TOWER TX060ROTS-SMTS 3 500KV</t>
  </si>
  <si>
    <t>TY001ROTS-SMTS 3 500KV</t>
  </si>
  <si>
    <t>TY001</t>
  </si>
  <si>
    <t>TL-RORWEX-RORW001-0000055896</t>
  </si>
  <si>
    <t>TOWER TY001ROTS-SMTS 3 500KV</t>
  </si>
  <si>
    <t>TY002ROTS-SMTS 3 500KV</t>
  </si>
  <si>
    <t>TY002</t>
  </si>
  <si>
    <t>TL-RORWEX-RORW002-0000055895</t>
  </si>
  <si>
    <t>TOWER TY002ROTS-SMTS 3 500KV</t>
  </si>
  <si>
    <t>TY003ROTS-SMTS 3 500KV</t>
  </si>
  <si>
    <t>TY003</t>
  </si>
  <si>
    <t>TL-RORWEX-RORW003-0000055956</t>
  </si>
  <si>
    <t>TOWER TY003ROTS-SMTS 3 500KV</t>
  </si>
  <si>
    <t>T000 ROTS-SVTS 2 220KV</t>
  </si>
  <si>
    <t>ROTS-SVTS 2 220KV</t>
  </si>
  <si>
    <t>TL-ROSVEX-ROSV000-0000119568</t>
  </si>
  <si>
    <t>TOWER T000 ROTS-SVTS 2 220KV</t>
  </si>
  <si>
    <t>TX000ROTS-TTS  220KV</t>
  </si>
  <si>
    <t>TX000</t>
  </si>
  <si>
    <t>TL-RORWEX-RORW000-0000119788</t>
  </si>
  <si>
    <t>TOWER TX000ROTS-TTS    220KV</t>
  </si>
  <si>
    <t>TX001ROTS-TTS  220KV</t>
  </si>
  <si>
    <t>TX001</t>
  </si>
  <si>
    <t>TL-RORWEX-RORW001-0000331927</t>
  </si>
  <si>
    <t>TOWER TX001ROTS-TTS    220KV</t>
  </si>
  <si>
    <t>TX002ROTS-TTS  220KV</t>
  </si>
  <si>
    <t>TX002</t>
  </si>
  <si>
    <t>TL-RORWEX-RORW002-0000119791</t>
  </si>
  <si>
    <t>TOWER TX002ROTS-TTS    220KV</t>
  </si>
  <si>
    <t>TX003ROTS-TTS  220KV</t>
  </si>
  <si>
    <t>TL-RORWEX-RORW003-0000061240</t>
  </si>
  <si>
    <t>TOWER TX003ROTS-TTS    220KV</t>
  </si>
  <si>
    <t>TX004ROTS-TTS  220KV</t>
  </si>
  <si>
    <t>TL-RORWEX-RORW004-0000061241</t>
  </si>
  <si>
    <t>TOWER TX004ROTS-TTS    220KV</t>
  </si>
  <si>
    <t>TXP1PROTS-TTS  220KV (POLES BWR)</t>
  </si>
  <si>
    <t>TXP1P</t>
  </si>
  <si>
    <t>TL-RORWEX-RORW001-0000331925</t>
  </si>
  <si>
    <t>TOWER TXP1PROTS-TTS    220KV</t>
  </si>
  <si>
    <t>TXP2PROTS-TTS  220KV (POLES BWR)</t>
  </si>
  <si>
    <t>TXP2P</t>
  </si>
  <si>
    <t>TL-RORWEX-RORW001-0000331926</t>
  </si>
  <si>
    <t>TOWER TXP2PROTS-TTS    220KV</t>
  </si>
  <si>
    <t>T344 YPS -ROTS 5 220KV</t>
  </si>
  <si>
    <t>TL-YPROEX-YPRO344-0000119721</t>
  </si>
  <si>
    <t>TOWER T344 YPS -ROTS 5 220KV</t>
  </si>
  <si>
    <t>YPS -ROTS 8 220KV</t>
  </si>
  <si>
    <t>T391 MLTS-TRTS 1 500KV</t>
  </si>
  <si>
    <t>TL-MLHYEX-MLHY391-0000056458</t>
  </si>
  <si>
    <t>TOWER T391 MLTS-TRTS 1 500KV</t>
  </si>
  <si>
    <t>T151 MSS -DDTS 1 330KV VIC</t>
  </si>
  <si>
    <t>TL-MSDDEV-MSDD151-0000082100</t>
  </si>
  <si>
    <t>TOWER T151 MSS -DDTS 1 330KV  VIC</t>
  </si>
  <si>
    <t>T345 ROTS-MTS 1 220KV</t>
  </si>
  <si>
    <t>TL-RORWEX-RORW006-0000059899</t>
  </si>
  <si>
    <t>TOWER T345 ROTS-MTS  1 220KV</t>
  </si>
  <si>
    <t>T346 ROTS-MTS 1 220KV</t>
  </si>
  <si>
    <t>TL-RORWEX-RORW007-0000059901</t>
  </si>
  <si>
    <t>TOWER T346 ROTS-MTS  1 220KV</t>
  </si>
  <si>
    <t>T345 ROTS-RTS 1 220KV</t>
  </si>
  <si>
    <t>TL-RORWEX-RORW006-0000060091</t>
  </si>
  <si>
    <t>TOWER T345 ROTS-RTS  1 220KV</t>
  </si>
  <si>
    <t>T346 ROTS-RTS 1 220KV</t>
  </si>
  <si>
    <t>TL-RORWEX-RORW007-0000060093</t>
  </si>
  <si>
    <t>TOWER T346 ROTS-RTS  1 220KV</t>
  </si>
  <si>
    <t>T006 ROTS-RWTS  220KV</t>
  </si>
  <si>
    <t>TL-RORWEX-RORW006-0000061134</t>
  </si>
  <si>
    <t>TOWER T006 ROTS-RWTS   220KV</t>
  </si>
  <si>
    <t>TY006ROTS-SMTS 3 500KV</t>
  </si>
  <si>
    <t>TY006</t>
  </si>
  <si>
    <t>TL-RORWEX-RORW006-0000055959</t>
  </si>
  <si>
    <t>TOWER TY006ROTS-SMTS 3 500KV</t>
  </si>
  <si>
    <t>TX006ROTS-TTS  220KV</t>
  </si>
  <si>
    <t>TL-RORWEX-RORW006-0000061243</t>
  </si>
  <si>
    <t>TOWER TX006ROTS-TTS    220KV</t>
  </si>
  <si>
    <t>T320 MLTS-TGTS  220KV</t>
  </si>
  <si>
    <t>TL-MLTGEX-MLTG320-0000059867</t>
  </si>
  <si>
    <t>TOWER T320 MLTS-TGTS   220KV</t>
  </si>
  <si>
    <t>T321 MLTS-TGTS  220KV</t>
  </si>
  <si>
    <t>TL-MLTGEX-MLTG321-0000059869</t>
  </si>
  <si>
    <t>TOWER T321 MLTS-TGTS   220KV</t>
  </si>
  <si>
    <t>T322 MLTS-TGTS  220KV</t>
  </si>
  <si>
    <t>TL-MLTGEX-MLTG322-0000059871</t>
  </si>
  <si>
    <t>TOWER T322 MLTS-TGTS   220KV</t>
  </si>
  <si>
    <t>T323 MLTS-TGTS  220KV</t>
  </si>
  <si>
    <t>TL-MLTGEX-MLTG323-0000059873</t>
  </si>
  <si>
    <t>TOWER T323 MLTS-TGTS   220KV</t>
  </si>
  <si>
    <t>T264 HWTS-CBTS 4 500KV</t>
  </si>
  <si>
    <t>TL-HWCBEX-HWCB264-0000055850</t>
  </si>
  <si>
    <t>TOWER T264 HWTS-CBTS 4 500KV</t>
  </si>
  <si>
    <t>T264 HWTS-ROTS 3 500KV</t>
  </si>
  <si>
    <t>TL-HWCBEX-HWCB264-0000056766</t>
  </si>
  <si>
    <t>TOWER T264 HWTS-ROTS 3 500KV</t>
  </si>
  <si>
    <t>T220 HYTS-SESS 1 275KV</t>
  </si>
  <si>
    <t>TL-HYSEEX-HYSE220-0000060112</t>
  </si>
  <si>
    <t>TOWER T220 HYTS-SESS 1 275KV</t>
  </si>
  <si>
    <t>T221 HYTS-SESS 1 275KV</t>
  </si>
  <si>
    <t>TL-HYSEEX-HYSE221-0000060114</t>
  </si>
  <si>
    <t>TOWER T221 HYTS-SESS 1 275KV</t>
  </si>
  <si>
    <t>T141 MSS -DDTS 2 330KV VIC</t>
  </si>
  <si>
    <t>TL-MSDDEV-MSDD141-0000082343</t>
  </si>
  <si>
    <t>TOWER T141 MSS -DDTS 2 330KV  VIC</t>
  </si>
  <si>
    <t>T028 HWTS-ROTS 3R500KV</t>
  </si>
  <si>
    <t>TL-NWCBEX-NWCB028-0000056911</t>
  </si>
  <si>
    <t>TOWER T028 HWTS-ROTS 3R500KV</t>
  </si>
  <si>
    <t>T066 CBTS-FTS 1 66KV</t>
  </si>
  <si>
    <t>TL-CBJLEX-CBJL066-0000118201</t>
  </si>
  <si>
    <t>TOWER T066 CBTS-FTS  1  66KV</t>
  </si>
  <si>
    <t>T066 CBTS-TBTS 1 220KV</t>
  </si>
  <si>
    <t>TL-CBJLEX-CBJL066-0000087716</t>
  </si>
  <si>
    <t>TOWER T066 CBTS-TBTS 1 220KV</t>
  </si>
  <si>
    <t>T007 ROTS-RWTS  220KV</t>
  </si>
  <si>
    <t>TL-RORWEX-RORW007-0000061135</t>
  </si>
  <si>
    <t>TOWER T007 ROTS-RWTS   220KV</t>
  </si>
  <si>
    <t>TY007ROTS-SMTS 3 500KV</t>
  </si>
  <si>
    <t>TY007</t>
  </si>
  <si>
    <t>TL-RORWEX-RORW007-0000055960</t>
  </si>
  <si>
    <t>TOWER TY007ROTS-SMTS 3 500KV</t>
  </si>
  <si>
    <t>TX007ROTS-TTS  220KV</t>
  </si>
  <si>
    <t>TL-RORWEX-RORW007-0000061244</t>
  </si>
  <si>
    <t>TOWER TX007ROTS-TTS    220KV</t>
  </si>
  <si>
    <t>T276 YPS -ROTS 5 220KV</t>
  </si>
  <si>
    <t>TL-YPROEX-YPRO276-0000065155</t>
  </si>
  <si>
    <t>TOWER T276 YPS -ROTS 5 220KV</t>
  </si>
  <si>
    <t>T275 YPS -ROTS 7 220KV</t>
  </si>
  <si>
    <t>TL-YPROEX-YPRO275-0000065536</t>
  </si>
  <si>
    <t>TOWER T275 YPS -ROTS 7 220KV</t>
  </si>
  <si>
    <t>T144 MSS -DDTS 2 330KV VIC</t>
  </si>
  <si>
    <t>TL-MSDDEV-MSDD144-0000082346</t>
  </si>
  <si>
    <t>TOWER T144 MSS -DDTS 2 330KV  VIC</t>
  </si>
  <si>
    <t>T067 CBTS-FTS 1 66KV</t>
  </si>
  <si>
    <t>TL-CBJLEX-CBJL067-0000118202</t>
  </si>
  <si>
    <t>TOWER T067 CBTS-FTS  1  66KV</t>
  </si>
  <si>
    <t>T067 CBTS-TBTS 1 220KV</t>
  </si>
  <si>
    <t>TL-CBJLEX-CBJL067-0000087717</t>
  </si>
  <si>
    <t>TOWER T067 CBTS-TBTS 1 220KV</t>
  </si>
  <si>
    <t>T276 YPS -ROTS 7 220KV</t>
  </si>
  <si>
    <t>TL-YPROEX-YPRO276-0000065538</t>
  </si>
  <si>
    <t>TOWER T276 YPS -ROTS 7 220KV</t>
  </si>
  <si>
    <t>T068 CBTS-FTS 1 66KV</t>
  </si>
  <si>
    <t>TL-CBJLEX-CBJL068-0000118203</t>
  </si>
  <si>
    <t>TOWER T068 CBTS-FTS  1  66KV</t>
  </si>
  <si>
    <t>T062 CBTS-TBTS 1 220KV</t>
  </si>
  <si>
    <t>TL-CBJLEX-CBJL062-0000087712</t>
  </si>
  <si>
    <t>TOWER T062 CBTS-TBTS 1 220KV</t>
  </si>
  <si>
    <t>T170 WBTS-HOTS  220KV</t>
  </si>
  <si>
    <t>TL-BAHOEX-BAHO170-0000074587</t>
  </si>
  <si>
    <t>TOWER T170 WBTS-HOTS   220KV</t>
  </si>
  <si>
    <t>T171 WBTS-HOTS  220KV</t>
  </si>
  <si>
    <t>TL-BAHOEX-BAHO171-0000074588</t>
  </si>
  <si>
    <t>TOWER T171 WBTS-HOTS   220KV</t>
  </si>
  <si>
    <t>T172 WBTS-HOTS  220KV</t>
  </si>
  <si>
    <t>TL-BAHOEX-BAHO172-0000074589</t>
  </si>
  <si>
    <t>TOWER T172 WBTS-HOTS   220KV</t>
  </si>
  <si>
    <t>T173 WBTS-HOTS  220KV</t>
  </si>
  <si>
    <t>TL-BAHOEX-BAHO173-0000074590</t>
  </si>
  <si>
    <t>TOWER T173 WBTS-HOTS   220KV</t>
  </si>
  <si>
    <t>T174 WBTS-HOTS  220KV</t>
  </si>
  <si>
    <t>TL-BAHOEX-BAHO174-0000074591</t>
  </si>
  <si>
    <t>TOWER T174 WBTS-HOTS   220KV</t>
  </si>
  <si>
    <t>T203 WBTS-HOTS  220KV</t>
  </si>
  <si>
    <t>TL-BAHOEX-BAHO203-0000074620</t>
  </si>
  <si>
    <t>TOWER T203 WBTS-HOTS   220KV</t>
  </si>
  <si>
    <t>T204 WBTS-HOTS  220KV</t>
  </si>
  <si>
    <t>TL-BAHOEX-BAHO204-0000074621</t>
  </si>
  <si>
    <t>TOWER T204 WBTS-HOTS   220KV</t>
  </si>
  <si>
    <t>T302 HWTS-CBTS 4 500KV</t>
  </si>
  <si>
    <t>TL-HWCBEX-HWCB302-0000055888</t>
  </si>
  <si>
    <t>TOWER T302 HWTS-CBTS 4 500KV</t>
  </si>
  <si>
    <t>T302 HWTS-ROTS 3 500KV</t>
  </si>
  <si>
    <t>TL-HWCBEX-HWCB302-0000056841</t>
  </si>
  <si>
    <t>TOWER T302 HWTS-ROTS 3 500KV</t>
  </si>
  <si>
    <t>T064 MBTS-DDTS 1 220KV</t>
  </si>
  <si>
    <t>TL-MBDDEX-MBDD064-0000112495</t>
  </si>
  <si>
    <t>TOWER T064 MBTS-DDTS 1 220KV</t>
  </si>
  <si>
    <t>T065 MBTS-DDTS 1 220KV</t>
  </si>
  <si>
    <t>TL-MBDDEX-MBDD065-0000112496</t>
  </si>
  <si>
    <t>TOWER T065 MBTS-DDTS 1 220KV</t>
  </si>
  <si>
    <t>T064 MBTS-DDTS 2 220KV</t>
  </si>
  <si>
    <t>TL-MBDDEX-MBDD064-0000112586</t>
  </si>
  <si>
    <t>TOWER T064 MBTS-DDTS 2 220KV</t>
  </si>
  <si>
    <t>T065 MBTS-DDTS 2 220KV</t>
  </si>
  <si>
    <t>TL-MBDDEX-MBDD065-0000112587</t>
  </si>
  <si>
    <t>TOWER T065 MBTS-DDTS 2 220KV</t>
  </si>
  <si>
    <t>T269 YPS -ROTS 7 220KV</t>
  </si>
  <si>
    <t>TL-YPROEX-YPRO269-0000065524</t>
  </si>
  <si>
    <t>TOWER T269 YPS -ROTS 7 220KV</t>
  </si>
  <si>
    <t>T036 HWPS-YPS 1 220KV</t>
  </si>
  <si>
    <t>TL-HWYPEX-HWYP036-0000085251</t>
  </si>
  <si>
    <t>TOWER T036 HWPS-YPS  1 220KV</t>
  </si>
  <si>
    <t>T068 CBTS-TBTS 1 220KV</t>
  </si>
  <si>
    <t>TL-CBJLEX-CBJL068-0000087718</t>
  </si>
  <si>
    <t>TOWER T068 CBTS-TBTS 1 220KV</t>
  </si>
  <si>
    <t>T037 HWPS-YPS 1 220KV</t>
  </si>
  <si>
    <t>TL-HWYPEX-HWYP037-0000085252</t>
  </si>
  <si>
    <t>TOWER T037 HWPS-YPS  1 220KV</t>
  </si>
  <si>
    <t>T115 BATS-TGTS  220KV</t>
  </si>
  <si>
    <t>TL-BATGEX-BATG115-0000087428</t>
  </si>
  <si>
    <t>TOWER T115 BATS-TGTS   220KV</t>
  </si>
  <si>
    <t>T116 BATS-TGTS  220KV</t>
  </si>
  <si>
    <t>TL-BATGEX-BATG116-0000087429</t>
  </si>
  <si>
    <t>TOWER T116 BATS-TGTS   220KV</t>
  </si>
  <si>
    <t>T117 BATS-TGTS  220KV</t>
  </si>
  <si>
    <t>TL-BATGEX-BATG117-0000087430</t>
  </si>
  <si>
    <t>TOWER T117 BATS-TGTS   220KV</t>
  </si>
  <si>
    <t>T118 BATS-TGTS  220KV</t>
  </si>
  <si>
    <t>TL-BATGEX-BATG118-0000087431</t>
  </si>
  <si>
    <t>TOWER T118 BATS-TGTS   220KV</t>
  </si>
  <si>
    <t>T017 MBTS-DDTS 1 220KV</t>
  </si>
  <si>
    <t>TL-MBDDEX-MBDD017-0000112448</t>
  </si>
  <si>
    <t>TOWER T017 MBTS-DDTS 1 220KV</t>
  </si>
  <si>
    <t>T018 MBTS-DDTS 1 220KV</t>
  </si>
  <si>
    <t>TL-MBDDEX-MBDD018-0000112449</t>
  </si>
  <si>
    <t>TOWER T018 MBTS-DDTS 1 220KV</t>
  </si>
  <si>
    <t>T017 MBTS-DDTS 2 220KV</t>
  </si>
  <si>
    <t>TL-MBDDEX-MBDD017-0000112539</t>
  </si>
  <si>
    <t>TOWER T017 MBTS-DDTS 2 220KV</t>
  </si>
  <si>
    <t>T018 MBTS-DDTS 2 220KV</t>
  </si>
  <si>
    <t>TL-MBDDEX-MBDD018-0000112540</t>
  </si>
  <si>
    <t>TOWER T018 MBTS-DDTS 2 220KV</t>
  </si>
  <si>
    <t>T062 CBTS-FTS 1 66KV</t>
  </si>
  <si>
    <t>TL-CBJLEX-CBJL062-0000118197</t>
  </si>
  <si>
    <t>TOWER T062 CBTS-FTS  1  66KV</t>
  </si>
  <si>
    <t>T463 TSTS-TTS  220KV</t>
  </si>
  <si>
    <t>TL-TSTXEX-TSTX463-0000065060</t>
  </si>
  <si>
    <t>TOWER T463 TSTS-TTS    220KV</t>
  </si>
  <si>
    <t>T451 JDSS-WOTS  330KV</t>
  </si>
  <si>
    <t>TL-JDWOEX-JDWO451-0000081853</t>
  </si>
  <si>
    <t>TOWER T451 JDSS-WOTS   330KV</t>
  </si>
  <si>
    <t>T454 WOTS-DDTS  330KV</t>
  </si>
  <si>
    <t>TL-WODDEX-WODD454-0000081857</t>
  </si>
  <si>
    <t>TOWER T454 WOTS-DDTS   330KV</t>
  </si>
  <si>
    <t>T277 YPS -ROTS 5 220KV</t>
  </si>
  <si>
    <t>TL-YPROEX-YPRO277-0000065157</t>
  </si>
  <si>
    <t>TOWER T277 YPS -ROTS 5 220KV</t>
  </si>
  <si>
    <t>T277 YPS -ROTS 7 220KV</t>
  </si>
  <si>
    <t>TL-YPROEX-YPRO277-0000065540</t>
  </si>
  <si>
    <t>TOWER T277 YPS -ROTS 7 220KV</t>
  </si>
  <si>
    <t>T212 HWPS-ROTS 1 220KV</t>
  </si>
  <si>
    <t>TL-YPROEX-YPRO212-0000084664</t>
  </si>
  <si>
    <t>TOWER T212 HWPS-ROTS 1 220KV</t>
  </si>
  <si>
    <t>T147 MSS -DDTS 1 330KV VIC</t>
  </si>
  <si>
    <t>TL-MSDDEV-MSDD147-0000082096</t>
  </si>
  <si>
    <t>TOWER T147 MSS -DDTS 1 330KV  VIC</t>
  </si>
  <si>
    <t>T148 MSS -DDTS 1 330KV VIC</t>
  </si>
  <si>
    <t>TL-MSDDEV-MSDD148-0000082097</t>
  </si>
  <si>
    <t>TOWER T148 MSS -DDTS 1 330KV  VIC</t>
  </si>
  <si>
    <t>T149 MSS -DDTS 1 330KV VIC</t>
  </si>
  <si>
    <t>TL-MSDDEV-MSDD149-0000082098</t>
  </si>
  <si>
    <t>TOWER T149 MSS -DDTS 1 330KV  VIC</t>
  </si>
  <si>
    <t>T150 MSS -DDTS 1 330KV VIC</t>
  </si>
  <si>
    <t>TL-MSDDEV-MSDD150-0000082099</t>
  </si>
  <si>
    <t>TOWER T150 MSS -DDTS 1 330KV  VIC</t>
  </si>
  <si>
    <t>T147 MSS -DDTS 2 330KV VIC</t>
  </si>
  <si>
    <t>TL-MSDDEV-MSDD147-0000082349</t>
  </si>
  <si>
    <t>TOWER T147 MSS -DDTS 2 330KV  VIC</t>
  </si>
  <si>
    <t>T148 MSS -DDTS 2 330KV VIC</t>
  </si>
  <si>
    <t>TL-MSDDEV-MSDD148-0000082350</t>
  </si>
  <si>
    <t>TOWER T148 MSS -DDTS 2 330KV  VIC</t>
  </si>
  <si>
    <t>T149 MSS -DDTS 2 330KV VIC</t>
  </si>
  <si>
    <t>TL-MSDDEV-MSDD149-0000082351</t>
  </si>
  <si>
    <t>TOWER T149 MSS -DDTS 2 330KV  VIC</t>
  </si>
  <si>
    <t>T150 MSS -DDTS 2 330KV VIC</t>
  </si>
  <si>
    <t>TL-MSDDEV-MSDD150-0000082352</t>
  </si>
  <si>
    <t>TOWER T150 MSS -DDTS 2 330KV  VIC</t>
  </si>
  <si>
    <t>T019 DPS -MBTS  220KV</t>
  </si>
  <si>
    <t>TL-DPMBEX-DPMB019-0000112632</t>
  </si>
  <si>
    <t>TOWER T019 DPS -MBTS   220KV</t>
  </si>
  <si>
    <t>T278 YPS -ROTS 5 220KV</t>
  </si>
  <si>
    <t>TL-YPROEX-YPRO278-0000065159</t>
  </si>
  <si>
    <t>TOWER T278 YPS -ROTS 5 220KV</t>
  </si>
  <si>
    <t>T278 YPS -ROTS 7 220KV</t>
  </si>
  <si>
    <t>TL-YPROEX-YPRO278-0000065542</t>
  </si>
  <si>
    <t>TOWER T278 YPS -ROTS 7 220KV</t>
  </si>
  <si>
    <t>T148 HWPS-ROTS 1 220KV</t>
  </si>
  <si>
    <t>TL-YPROEX-YPRO148-0000084600</t>
  </si>
  <si>
    <t>TOWER T148 HWPS-ROTS 1 220KV</t>
  </si>
  <si>
    <t>T059 DDTS-SMTS 1 330KV</t>
  </si>
  <si>
    <t>TL-DDSMEX-DDSM059-0000082515</t>
  </si>
  <si>
    <t>TOWER T059 DDTS-SMTS 1 330KV</t>
  </si>
  <si>
    <t>T060 DDTS-SMTS 1 330KV</t>
  </si>
  <si>
    <t>TL-DDSMEX-DDSM060-0000082516</t>
  </si>
  <si>
    <t>TOWER T060 DDTS-SMTS 1 330KV</t>
  </si>
  <si>
    <t>T061 DDTS-SMTS 1 330KV</t>
  </si>
  <si>
    <t>TL-DDSMEX-DDSM061-0000082517</t>
  </si>
  <si>
    <t>TOWER T061 DDTS-SMTS 1 330KV</t>
  </si>
  <si>
    <t>T059 DDTS-SMTS 2 330KV</t>
  </si>
  <si>
    <t>TL-DDSMEX-DDSM059-0000102818</t>
  </si>
  <si>
    <t>TOWER T059 DDTS-SMTS 2 330KV</t>
  </si>
  <si>
    <t>T060 DDTS-SMTS 2 330KV</t>
  </si>
  <si>
    <t>TL-DDSMEX-DDSM060-0000102820</t>
  </si>
  <si>
    <t>TOWER T060 DDTS-SMTS 2 330KV</t>
  </si>
  <si>
    <t>T061 DDTS-SMTS 2 330KV</t>
  </si>
  <si>
    <t>TL-DDSMEX-DDSM061-0000102822</t>
  </si>
  <si>
    <t>TOWER T061 DDTS-SMTS 2 330KV</t>
  </si>
  <si>
    <t>T018 DPS -MBTS  220KV</t>
  </si>
  <si>
    <t>TL-DPMBEX-DPMB018-0000112631</t>
  </si>
  <si>
    <t>TOWER T018 DPS -MBTS   220KV</t>
  </si>
  <si>
    <t>T452 JDSS-WOTS  330KV</t>
  </si>
  <si>
    <t>TL-JDWOEX-JDWO452-0000081854</t>
  </si>
  <si>
    <t>TOWER T452 JDSS-WOTS   330KV</t>
  </si>
  <si>
    <t>T453 WOTS-DDTS  330KV</t>
  </si>
  <si>
    <t>TL-WODDEX-WODD453-0000081856</t>
  </si>
  <si>
    <t>TOWER T453 WOTS-DDTS   330KV</t>
  </si>
  <si>
    <t>T114 HYTS-SESS 1 275KV</t>
  </si>
  <si>
    <t>TL-HYSEEX-HYSE114-0000059900</t>
  </si>
  <si>
    <t>TOWER T114 HYTS-SESS 1 275KV</t>
  </si>
  <si>
    <t>T115 HYTS-SESS 1 275KV</t>
  </si>
  <si>
    <t>TL-HYSEEX-HYSE115-0000059902</t>
  </si>
  <si>
    <t>TOWER T115 HYTS-SESS 1 275KV</t>
  </si>
  <si>
    <t>T116 HYTS-SESS 1 275KV</t>
  </si>
  <si>
    <t>TL-HYSEEX-HYSE116-0000059904</t>
  </si>
  <si>
    <t>TOWER T116 HYTS-SESS 1 275KV</t>
  </si>
  <si>
    <t>T117 HYTS-SESS 1 275KV</t>
  </si>
  <si>
    <t>TL-HYSEEX-HYSE117-0000059906</t>
  </si>
  <si>
    <t>TOWER T117 HYTS-SESS 1 275KV</t>
  </si>
  <si>
    <t>T118 HYTS-SESS 1 275KV</t>
  </si>
  <si>
    <t>TL-HYSEEX-HYSE118-0000059908</t>
  </si>
  <si>
    <t>TOWER T118 HYTS-SESS 1 275KV</t>
  </si>
  <si>
    <t>T119 HYTS-SESS 1 275KV</t>
  </si>
  <si>
    <t>TL-HYSEEX-HYSE119-0000059910</t>
  </si>
  <si>
    <t>TOWER T119 HYTS-SESS 1 275KV</t>
  </si>
  <si>
    <t>T120 HYTS-SESS 1 275KV</t>
  </si>
  <si>
    <t>TL-HYSEEX-HYSE120-0000059912</t>
  </si>
  <si>
    <t>TOWER T120 HYTS-SESS 1 275KV</t>
  </si>
  <si>
    <t>T462 TSTS-TTS  220KV</t>
  </si>
  <si>
    <t>TL-TSTXEX-TSTX462-0000065058</t>
  </si>
  <si>
    <t>TOWER T462 TSTS-TTS    220KV</t>
  </si>
  <si>
    <t>T181 WBTS-HOTS  220KV</t>
  </si>
  <si>
    <t>TL-BAHOEX-BAHO181-0000074598</t>
  </si>
  <si>
    <t>TOWER T181 WBTS-HOTS   220KV</t>
  </si>
  <si>
    <t>T182 WBTS-HOTS  220KV</t>
  </si>
  <si>
    <t>TL-BAHOEX-BAHO182-0000074599</t>
  </si>
  <si>
    <t>TOWER T182 WBTS-HOTS   220KV</t>
  </si>
  <si>
    <t>T183 WBTS-HOTS  220KV</t>
  </si>
  <si>
    <t>TL-BAHOEX-BAHO183-0000074600</t>
  </si>
  <si>
    <t>TOWER T183 WBTS-HOTS   220KV</t>
  </si>
  <si>
    <t>T184 WBTS-HOTS  220KV</t>
  </si>
  <si>
    <t>TL-BAHOEX-BAHO184-0000074601</t>
  </si>
  <si>
    <t>TOWER T184 WBTS-HOTS   220KV</t>
  </si>
  <si>
    <t>T185 WBTS-HOTS  220KV</t>
  </si>
  <si>
    <t>TL-BAHOEX-BAHO185-0000074602</t>
  </si>
  <si>
    <t>TOWER T185 WBTS-HOTS   220KV</t>
  </si>
  <si>
    <t>T535 TRTS-HYTS 1 500KV</t>
  </si>
  <si>
    <t>TL-MLHYEX-MLHY535-0000056678</t>
  </si>
  <si>
    <t>TOWER T535 TRTS-HYTS 1 500KV</t>
  </si>
  <si>
    <t>T536 TRTS-HYTS 1 500KV</t>
  </si>
  <si>
    <t>TL-MLHYEX-MLHY536-0000056680</t>
  </si>
  <si>
    <t>TOWER T536 TRTS-HYTS 1 500KV</t>
  </si>
  <si>
    <t>T537 TRTS-HYTS 1 500KV</t>
  </si>
  <si>
    <t>TL-MLHYEX-MLHY537-0000056682</t>
  </si>
  <si>
    <t>TOWER T537 TRTS-HYTS 1 500KV</t>
  </si>
  <si>
    <t>T538 TRTS-HYTS 1 500KV</t>
  </si>
  <si>
    <t>TL-MLHYEX-MLHY538-0000056684</t>
  </si>
  <si>
    <t>TOWER T538 TRTS-HYTS 1 500KV</t>
  </si>
  <si>
    <t>T461 TSTS-TTS  220KV</t>
  </si>
  <si>
    <t>TL-TSTXEX-TSTX461-0000065056</t>
  </si>
  <si>
    <t>TOWER T461 TSTS-TTS    220KV</t>
  </si>
  <si>
    <t>T545 TRTS-HYTS 1 500KV</t>
  </si>
  <si>
    <t>TL-MLHYEX-MLHY545-0000056698</t>
  </si>
  <si>
    <t>TOWER T545 TRTS-HYTS 1 500KV</t>
  </si>
  <si>
    <t>T546 TRTS-HYTS 1 500KV</t>
  </si>
  <si>
    <t>TL-MLHYEX-MLHY546-0000056700</t>
  </si>
  <si>
    <t>TOWER T546 TRTS-HYTS 1 500KV</t>
  </si>
  <si>
    <t>T266 HWTS-ROTS 3 500KV</t>
  </si>
  <si>
    <t>TL-HWCBEX-HWCB266-0000056770</t>
  </si>
  <si>
    <t>TOWER T266 HWTS-ROTS 3 500KV</t>
  </si>
  <si>
    <t>T460 TSTS-TTS  220KV</t>
  </si>
  <si>
    <t>TL-TSTXEX-TSTX460-0000065054</t>
  </si>
  <si>
    <t>TOWER T460 TSTS-TTS    220KV</t>
  </si>
  <si>
    <t>T020 DPS -MBTS  220KV</t>
  </si>
  <si>
    <t>TL-DPMBEX-DPMB020-0000112633</t>
  </si>
  <si>
    <t>TOWER T020 DPS -MBTS   220KV</t>
  </si>
  <si>
    <t>T169 YPS -ROTS 5 220KV</t>
  </si>
  <si>
    <t>TL-YPROEX-YPRO169-0000085563</t>
  </si>
  <si>
    <t>TOWER T169 YPS -ROTS 5 220KV</t>
  </si>
  <si>
    <t>T004 RWTS-TTS  220KV</t>
  </si>
  <si>
    <t>TL-RWTSEX-RWTS044-0000064856</t>
  </si>
  <si>
    <t>TOWER T004 RWTS-TTS    220KV</t>
  </si>
  <si>
    <t>TY044ROTS-SMTS 3 500KV</t>
  </si>
  <si>
    <t>TY044</t>
  </si>
  <si>
    <t>TL-RWTSEX-RWTS044-0000055997</t>
  </si>
  <si>
    <t>TOWER TY044ROTS-SMTS 3 500KV</t>
  </si>
  <si>
    <t>T270 HWTS-SMTS 1 500KV</t>
  </si>
  <si>
    <t>TL-HWSMEX-HWSM270-0000055612</t>
  </si>
  <si>
    <t>TOWER T270 HWTS-SMTS 1 500KV</t>
  </si>
  <si>
    <t>T271 HWTS-SMTS 1 500KV</t>
  </si>
  <si>
    <t>TL-HWSMEX-HWSM271-0000055613</t>
  </si>
  <si>
    <t>TOWER T271 HWTS-SMTS 1 500KV</t>
  </si>
  <si>
    <t>T270 HWTS-SMTS 2 500KV</t>
  </si>
  <si>
    <t>TL-HWSMEX-HWSM270-0000055747</t>
  </si>
  <si>
    <t>TOWER T270 HWTS-SMTS 2 500KV</t>
  </si>
  <si>
    <t>T271 HWTS-SMTS 2 500KV</t>
  </si>
  <si>
    <t>TL-HWSMEX-HWSM271-0000055748</t>
  </si>
  <si>
    <t>TOWER T271 HWTS-SMTS 2 500KV</t>
  </si>
  <si>
    <t>T459 TSTS-TTS  220KV</t>
  </si>
  <si>
    <t>TL-TSTXEX-TSTX459-0000065052</t>
  </si>
  <si>
    <t>TOWER T459 TSTS-TTS    220KV</t>
  </si>
  <si>
    <t>T054 MBTS-DDTS 1 220KV</t>
  </si>
  <si>
    <t>TL-MBDDEX-MBDD054-0000112485</t>
  </si>
  <si>
    <t>TOWER T054 MBTS-DDTS 1 220KV</t>
  </si>
  <si>
    <t>T055 MBTS-DDTS 1 220KV</t>
  </si>
  <si>
    <t>TL-MBDDEX-MBDD055-0000112486</t>
  </si>
  <si>
    <t>TOWER T055 MBTS-DDTS 1 220KV</t>
  </si>
  <si>
    <t>T054 MBTS-DDTS 2 220KV</t>
  </si>
  <si>
    <t>TL-MBDDEX-MBDD054-0000112576</t>
  </si>
  <si>
    <t>TOWER T054 MBTS-DDTS 2 220KV</t>
  </si>
  <si>
    <t>T055 MBTS-DDTS 2 220KV</t>
  </si>
  <si>
    <t>TL-MBDDEX-MBDD055-0000112577</t>
  </si>
  <si>
    <t>TOWER T055 MBTS-DDTS 2 220KV</t>
  </si>
  <si>
    <t>T011 YPS -ROTS 5 220KV</t>
  </si>
  <si>
    <t>TL-YPROEX-YPRO011-0000085402</t>
  </si>
  <si>
    <t>TOWER T011 YPS -ROTS 5 220KV</t>
  </si>
  <si>
    <t>T011 YPS -ROTS 7 220KV</t>
  </si>
  <si>
    <t>TL-YPROEX-YPRO011-0000085903</t>
  </si>
  <si>
    <t>TOWER T011 YPS -ROTS 7 220KV</t>
  </si>
  <si>
    <t>T164 HWPS-ROTS 1 220KV</t>
  </si>
  <si>
    <t>TL-YPROEX-YPRO164-0000084616</t>
  </si>
  <si>
    <t>TOWER T164 HWPS-ROTS 1 220KV</t>
  </si>
  <si>
    <t>T164 YPS -ROTS 5 220KV</t>
  </si>
  <si>
    <t>TL-YPROEX-YPRO164-0000085558</t>
  </si>
  <si>
    <t>TOWER T164 YPS -ROTS 5 220KV</t>
  </si>
  <si>
    <t>T145 MSS -DDTS 2 330KV VIC</t>
  </si>
  <si>
    <t>TL-MSDDEV-MSDD145-0000082347</t>
  </si>
  <si>
    <t>TOWER T145 MSS -DDTS 2 330KV  VIC</t>
  </si>
  <si>
    <t>T268 YPS -ROTS 5 220KV</t>
  </si>
  <si>
    <t>TL-YPROEX-YPRO268-0000065139</t>
  </si>
  <si>
    <t>TOWER T268 YPS -ROTS 5 220KV</t>
  </si>
  <si>
    <t>T268 YPS -ROTS 7 220KV</t>
  </si>
  <si>
    <t>TL-YPROEX-YPRO268-0000065522</t>
  </si>
  <si>
    <t>TOWER T268 YPS -ROTS 7 220KV</t>
  </si>
  <si>
    <t>T015 DPS -MBTS  220KV</t>
  </si>
  <si>
    <t>TL-DPMBEX-DPMB015-0000112628</t>
  </si>
  <si>
    <t>TOWER T015 DPS -MBTS   220KV</t>
  </si>
  <si>
    <t>T021 DPS -MBTS  220KV</t>
  </si>
  <si>
    <t>TL-DPMBEX-DPMB021-0000112634</t>
  </si>
  <si>
    <t>TOWER T021 DPS -MBTS   220KV</t>
  </si>
  <si>
    <t>T392 MLTS-TRTS 1 500KV</t>
  </si>
  <si>
    <t>TL-MLHYEX-MLHY392-0000056459</t>
  </si>
  <si>
    <t>TOWER T392 MLTS-TRTS 1 500KV</t>
  </si>
  <si>
    <t>T393 MLTS-TRTS 1 500KV</t>
  </si>
  <si>
    <t>TL-MLHYEX-MLHY393-0000056460</t>
  </si>
  <si>
    <t>TOWER T393 MLTS-TRTS 1 500KV</t>
  </si>
  <si>
    <t>T394 MLTS-TRTS 1 500KV</t>
  </si>
  <si>
    <t>TL-MLHYEX-MLHY394-0000056461</t>
  </si>
  <si>
    <t>TOWER T394 MLTS-TRTS 1 500KV</t>
  </si>
  <si>
    <t>T395 MLTS-TRTS 1 500KV</t>
  </si>
  <si>
    <t>TL-MLHYEX-MLHY395-0000056462</t>
  </si>
  <si>
    <t>TOWER T395 MLTS-TRTS 1 500KV</t>
  </si>
  <si>
    <t>T396 MLTS-TRTS 1 500KV</t>
  </si>
  <si>
    <t>TL-MLHYEX-MLHY396-0000056463</t>
  </si>
  <si>
    <t>TOWER T396 MLTS-TRTS 1 500KV</t>
  </si>
  <si>
    <t>T397 MLTS-TRTS 1 500KV</t>
  </si>
  <si>
    <t>TL-MLHYEX-MLHY397-0000056464</t>
  </si>
  <si>
    <t>TOWER T397 MLTS-TRTS 1 500KV</t>
  </si>
  <si>
    <t>T398 MLTS-TRTS 1 500KV</t>
  </si>
  <si>
    <t>TL-MLHYEX-MLHY398-0000056465</t>
  </si>
  <si>
    <t>TOWER T398 MLTS-TRTS 1 500KV</t>
  </si>
  <si>
    <t>T017 DPS -MBTS  220KV</t>
  </si>
  <si>
    <t>TL-DPMBEX-DPMB017-0000112630</t>
  </si>
  <si>
    <t>TOWER T017 DPS -MBTS   220KV</t>
  </si>
  <si>
    <t>T061 CBTS-FTS 1 66KV</t>
  </si>
  <si>
    <t>TL-CBJLEX-CBJL061-0000118196</t>
  </si>
  <si>
    <t>TOWER T061 CBTS-FTS  1  66KV</t>
  </si>
  <si>
    <t>T061 CBTS-TBTS 1 220KV</t>
  </si>
  <si>
    <t>TL-CBJLEX-CBJL061-0000087711</t>
  </si>
  <si>
    <t>TOWER T061 CBTS-TBTS 1 220KV</t>
  </si>
  <si>
    <t>T036 ROTS-RWTS  220KV</t>
  </si>
  <si>
    <t>TL-RORWEX-RORW036-0000061164</t>
  </si>
  <si>
    <t>TOWER T036 ROTS-RWTS   220KV</t>
  </si>
  <si>
    <t>T023 MBTS-DDTS 1 220KV</t>
  </si>
  <si>
    <t>TL-MBDDEX-MBDD023-0000112454</t>
  </si>
  <si>
    <t>TOWER T023 MBTS-DDTS 1 220KV</t>
  </si>
  <si>
    <t>T024 MBTS-DDTS 1 220KV</t>
  </si>
  <si>
    <t>TL-MBDDEX-MBDD024-0000112455</t>
  </si>
  <si>
    <t>TOWER T024 MBTS-DDTS 1 220KV</t>
  </si>
  <si>
    <t>T023 MBTS-DDTS 2 220KV</t>
  </si>
  <si>
    <t>TL-MBDDEX-MBDD023-0000112545</t>
  </si>
  <si>
    <t>TOWER T023 MBTS-DDTS 2 220KV</t>
  </si>
  <si>
    <t>T024 MBTS-DDTS 2 220KV</t>
  </si>
  <si>
    <t>TL-MBDDEX-MBDD024-0000112546</t>
  </si>
  <si>
    <t>TOWER T024 MBTS-DDTS 2 220KV</t>
  </si>
  <si>
    <t>T279 HWPS-ROTS 1 220KV</t>
  </si>
  <si>
    <t>TL-YPROEX-YPRO279-0000100874</t>
  </si>
  <si>
    <t>TOWER T279 HWPS-ROTS 1 220KV</t>
  </si>
  <si>
    <t>T279 YPS -ROTS 5 220KV</t>
  </si>
  <si>
    <t>TL-YPROEX-YPRO279-0000065161</t>
  </si>
  <si>
    <t>TOWER T279 YPS -ROTS 5 220KV</t>
  </si>
  <si>
    <t>T279 YPS -ROTS 7 220KV</t>
  </si>
  <si>
    <t>TL-YPROEX-YPRO279-0000065544</t>
  </si>
  <si>
    <t>TOWER T279 YPS -ROTS 7 220KV</t>
  </si>
  <si>
    <t>T031 SMTS-KTS  500KV</t>
  </si>
  <si>
    <t>TL-SMKXEX-SMKX031-0000059268</t>
  </si>
  <si>
    <t>TOWER T031 SMTS-KTS    500KV</t>
  </si>
  <si>
    <t>T016 DPS -MBTS  220KV</t>
  </si>
  <si>
    <t>TL-DPMBEX-DPMB016-0000112629</t>
  </si>
  <si>
    <t>TOWER T016 DPS -MBTS   220KV</t>
  </si>
  <si>
    <t>T220 BATS-BETS  220KV</t>
  </si>
  <si>
    <t>TL-BABEEX-BABE220-0000103134</t>
  </si>
  <si>
    <t>TOWER T220 BATS-BETS   220KV</t>
  </si>
  <si>
    <t>T221 BATS-BETS  220KV</t>
  </si>
  <si>
    <t>TL-BABEEX-BABE221-0000103136</t>
  </si>
  <si>
    <t>TOWER T221 BATS-BETS   220KV</t>
  </si>
  <si>
    <t>T222 BATS-BETS  220KV</t>
  </si>
  <si>
    <t>TL-BABEEX-BABE222-0000103138</t>
  </si>
  <si>
    <t>TOWER T222 BATS-BETS   220KV</t>
  </si>
  <si>
    <t>T223 BATS-BETS  220KV</t>
  </si>
  <si>
    <t>TL-BABEEX-BABE223-0000103140</t>
  </si>
  <si>
    <t>TOWER T223 BATS-BETS   220KV</t>
  </si>
  <si>
    <t>T224 BATS-BETS  220KV</t>
  </si>
  <si>
    <t>TL-BABEEX-BABE224-0000103142</t>
  </si>
  <si>
    <t>TOWER T224 BATS-BETS   220KV</t>
  </si>
  <si>
    <t>T032 SMTS-KTS  500KV</t>
  </si>
  <si>
    <t>TL-SMKXEX-SMKX032-0000059270</t>
  </si>
  <si>
    <t>TOWER T032 SMTS-KTS    500KV</t>
  </si>
  <si>
    <t>T172 MBTS-EPS 1 220KV</t>
  </si>
  <si>
    <t>TL-MBEPEX-MBEP172-0000112920</t>
  </si>
  <si>
    <t>TOWER T172 MBTS-EPS  1 220KV</t>
  </si>
  <si>
    <t>TX003CBTS-ROTS 4 500KV</t>
  </si>
  <si>
    <t>TL-NWCBEX-NWCB003-0000055898</t>
  </si>
  <si>
    <t>TOWER TX003CBTS-ROTS 4 500KV</t>
  </si>
  <si>
    <t>T053 ERTS-CBTS 1 220KV</t>
  </si>
  <si>
    <t>TL-NWCBEX-NWCB003-0000087703</t>
  </si>
  <si>
    <t>TOWER T053 ERTS-CBTS 1 220KV</t>
  </si>
  <si>
    <t>T003 HWTS-ROTS 3R500KV</t>
  </si>
  <si>
    <t>TL-NWCBEX-NWCB003-0000056862</t>
  </si>
  <si>
    <t>TOWER T003 HWTS-ROTS 3R500KV</t>
  </si>
  <si>
    <t>T035 SMTS-KTS  500KV</t>
  </si>
  <si>
    <t>TL-SMKXEX-SMKX035-0000059276</t>
  </si>
  <si>
    <t>TOWER T035 SMTS-KTS    500KV</t>
  </si>
  <si>
    <t>T036 SMTS-KTS  500KV</t>
  </si>
  <si>
    <t>TL-SMKXEX-SMKX036-0000059278</t>
  </si>
  <si>
    <t>TOWER T036 SMTS-KTS    500KV</t>
  </si>
  <si>
    <t>T037 SMTS-KTS  500KV</t>
  </si>
  <si>
    <t>TL-SMKXEX-SMKX037-0000059280</t>
  </si>
  <si>
    <t>TOWER T037 SMTS-KTS    500KV</t>
  </si>
  <si>
    <t>T063 MBTS-DDTS 1 220KV</t>
  </si>
  <si>
    <t>TL-MBDDEX-MBDD063-0000112494</t>
  </si>
  <si>
    <t>TOWER T063 MBTS-DDTS 1 220KV</t>
  </si>
  <si>
    <t>T063 MBTS-DDTS 2 220KV</t>
  </si>
  <si>
    <t>TL-MBDDEX-MBDD063-0000112585</t>
  </si>
  <si>
    <t>TOWER T063 MBTS-DDTS 2 220KV</t>
  </si>
  <si>
    <t>T246 YPS -ROTS 7 220KV</t>
  </si>
  <si>
    <t>TL-YPROEX-YPRO246-0000086138</t>
  </si>
  <si>
    <t>TOWER T246 YPS -ROTS 7 220KV</t>
  </si>
  <si>
    <t>T053 MBTS-DDTS 1 220KV</t>
  </si>
  <si>
    <t>TL-MBDDEX-MBDD053-0000112484</t>
  </si>
  <si>
    <t>TOWER T053 MBTS-DDTS 1 220KV</t>
  </si>
  <si>
    <t>T053 MBTS-DDTS 2 220KV</t>
  </si>
  <si>
    <t>TL-MBDDEX-MBDD053-0000112575</t>
  </si>
  <si>
    <t>TOWER T053 MBTS-DDTS 2 220KV</t>
  </si>
  <si>
    <t>T303 HWTS-CBTS 4 500KV</t>
  </si>
  <si>
    <t>TL-HWCBEX-HWCB303-0000055889</t>
  </si>
  <si>
    <t>TOWER T303 HWTS-CBTS 4 500KV</t>
  </si>
  <si>
    <t>T303 HWTS-ROTS 3 500KV</t>
  </si>
  <si>
    <t>TL-HWCBEX-HWCB303-0000056843</t>
  </si>
  <si>
    <t>TOWER T303 HWTS-ROTS 3 500KV</t>
  </si>
  <si>
    <t>T025 DPS -MBTS  220KV</t>
  </si>
  <si>
    <t>TL-DPMBEX-DPMB025-0000112638</t>
  </si>
  <si>
    <t>TOWER T025 DPS -MBTS   220KV</t>
  </si>
  <si>
    <t>T022 DPS -MBTS  220KV</t>
  </si>
  <si>
    <t>TL-DPMBEX-DPMB022-0000112635</t>
  </si>
  <si>
    <t>TOWER T022 DPS -MBTS   220KV</t>
  </si>
  <si>
    <t>T280 HWPS-ROTS 1 220KV</t>
  </si>
  <si>
    <t>TL-YPROEX-YPRO280-0000100876</t>
  </si>
  <si>
    <t>TOWER T280 HWPS-ROTS 1 220KV</t>
  </si>
  <si>
    <t>T280 YPS -ROTS 5 220KV</t>
  </si>
  <si>
    <t>TL-YPROEX-YPRO280-0000065163</t>
  </si>
  <si>
    <t>TOWER T280 YPS -ROTS 5 220KV</t>
  </si>
  <si>
    <t>T150 DDTS-SMTS 1 330KV</t>
  </si>
  <si>
    <t>TL-DDSMEX-DDSM150-0000082606</t>
  </si>
  <si>
    <t>TOWER T150 DDTS-SMTS 1 330KV</t>
  </si>
  <si>
    <t>T151 DDTS-SMTS 1 330KV</t>
  </si>
  <si>
    <t>TL-DDSMEX-DDSM151-0000082607</t>
  </si>
  <si>
    <t>TOWER T151 DDTS-SMTS 1 330KV</t>
  </si>
  <si>
    <t>T150 DDTS-SMTS 2 330KV</t>
  </si>
  <si>
    <t>TL-DDSMEX-DDSM150-0000103000</t>
  </si>
  <si>
    <t>TOWER T150 DDTS-SMTS 2 330KV</t>
  </si>
  <si>
    <t>T151 DDTS-SMTS 2 330KV</t>
  </si>
  <si>
    <t>TL-DDSMEX-DDSM151-0000103002</t>
  </si>
  <si>
    <t>TOWER T151 DDTS-SMTS 2 330KV</t>
  </si>
  <si>
    <t>T280 YPS -ROTS 7 220KV</t>
  </si>
  <si>
    <t>TL-YPROEX-YPRO280-0000065546</t>
  </si>
  <si>
    <t>TOWER T280 YPS -ROTS 7 220KV</t>
  </si>
  <si>
    <t>T458 TSTS-TTS  220KV</t>
  </si>
  <si>
    <t>TL-TSTXEX-TSTX458-0000360877</t>
  </si>
  <si>
    <t>TOWER T458 TSTS-TTS    220KV</t>
  </si>
  <si>
    <t>T211 HWPS-ROTS 1 220KV</t>
  </si>
  <si>
    <t>TL-YPROEX-YPRO211-0000084663</t>
  </si>
  <si>
    <t>TOWER T211 HWPS-ROTS 1 220KV</t>
  </si>
  <si>
    <t>T211 YPS -ROTS 7 220KV</t>
  </si>
  <si>
    <t>TL-YPROEX-YPRO211-0000086103</t>
  </si>
  <si>
    <t>TOWER T211 YPS -ROTS 7 220KV</t>
  </si>
  <si>
    <t>T029 DPS -MBTS  220KV</t>
  </si>
  <si>
    <t>TL-DPMBEX-DPMB029-0000112642</t>
  </si>
  <si>
    <t>TOWER T029 DPS -MBTS   220KV</t>
  </si>
  <si>
    <t>T030 DPS -MBTS  220KV</t>
  </si>
  <si>
    <t>TL-DPMBEX-DPMB030-0000112643</t>
  </si>
  <si>
    <t>TOWER T030 DPS -MBTS   220KV</t>
  </si>
  <si>
    <t>T314 BATS-TGTS  220KV</t>
  </si>
  <si>
    <t>TL-BATGEX-BATG314-0000087627</t>
  </si>
  <si>
    <t>TOWER T314 BATS-TGTS   220KV</t>
  </si>
  <si>
    <t>T026 DPS -MBTS  220KV</t>
  </si>
  <si>
    <t>TL-DPMBEX-DPMB026-0000112639</t>
  </si>
  <si>
    <t>TOWER T026 DPS -MBTS   220KV</t>
  </si>
  <si>
    <t>T027 DPS -MBTS  220KV</t>
  </si>
  <si>
    <t>TL-DPMBEX-DPMB027-0000112640</t>
  </si>
  <si>
    <t>TOWER T027 DPS -MBTS   220KV</t>
  </si>
  <si>
    <t>T028 DPS -MBTS  220KV</t>
  </si>
  <si>
    <t>TL-DPMBEX-DPMB028-0000112641</t>
  </si>
  <si>
    <t>TOWER T028 DPS -MBTS   220KV</t>
  </si>
  <si>
    <t>T031 DPS -MBTS  220KV</t>
  </si>
  <si>
    <t>TL-DPMBEX-DPMB031-0000112644</t>
  </si>
  <si>
    <t>TOWER T031 DPS -MBTS   220KV</t>
  </si>
  <si>
    <t>T266 HWTS-CBTS 4 500KV</t>
  </si>
  <si>
    <t>TL-HWCBEX-HWCB266-0000055852</t>
  </si>
  <si>
    <t>TOWER T266 HWTS-CBTS 4 500KV</t>
  </si>
  <si>
    <t>T165 HWPS-ROTS 1 220KV</t>
  </si>
  <si>
    <t>TL-YPROEX-YPRO165-0000084617</t>
  </si>
  <si>
    <t>TOWER T165 HWPS-ROTS 1 220KV</t>
  </si>
  <si>
    <t>T165 YPS -ROTS 5 220KV</t>
  </si>
  <si>
    <t>TL-YPROEX-YPRO165-0000085559</t>
  </si>
  <si>
    <t>TOWER T165 YPS -ROTS 5 220KV</t>
  </si>
  <si>
    <t>T173 MBTS-EPS 1 220KV</t>
  </si>
  <si>
    <t>TL-MBEPEX-MBEP173-0000112921</t>
  </si>
  <si>
    <t>TOWER T173 MBTS-EPS  1 220KV</t>
  </si>
  <si>
    <t>T000 YPS -5GRP  220KV</t>
  </si>
  <si>
    <t>YPS -5GRP  220KV</t>
  </si>
  <si>
    <t>TL-YP5GEX-YP5G000-0000086394</t>
  </si>
  <si>
    <t>TOWER T000 YPS -5GRP   220KV</t>
  </si>
  <si>
    <t>T001 YPS -5GRP  220KV</t>
  </si>
  <si>
    <t>TL-YP5GEX-YP5G001-0000086395</t>
  </si>
  <si>
    <t>TOWER T001 YPS -5GRP   220KV</t>
  </si>
  <si>
    <t>T002 YPS -5GRP  220KV</t>
  </si>
  <si>
    <t>TL-YP5GEX-YP5G002-0000086396</t>
  </si>
  <si>
    <t>TOWER T002 YPS -5GRP   220KV</t>
  </si>
  <si>
    <t>T999 YPS -5GRP  220KV</t>
  </si>
  <si>
    <t>TL-YP5GEX-YP5G002-0000119710</t>
  </si>
  <si>
    <t>TOWER T999 YPS -5GRP   220KV</t>
  </si>
  <si>
    <t>T000 YPS -YWPS 1 220KV</t>
  </si>
  <si>
    <t>YPS -YWPS 1 220KV</t>
  </si>
  <si>
    <t>TL-YPYWEX-YPYW000-0000086407</t>
  </si>
  <si>
    <t>TOWER T000 YPS -YWPS 1 220KV</t>
  </si>
  <si>
    <t>TX001YPS -YWPS 1 220KV (POLE)</t>
  </si>
  <si>
    <t xml:space="preserve">YPS -YWPS 1 220KV </t>
  </si>
  <si>
    <t xml:space="preserve">220KV </t>
  </si>
  <si>
    <t>TL-YPYWEX-YPYW000-0000350557</t>
  </si>
  <si>
    <t>TOWER TX001YPS -YWPS 1 220KV (POLE)</t>
  </si>
  <si>
    <t>T000 YPS -YWPS 2 220KV</t>
  </si>
  <si>
    <t>YPS -YWPS 2 220KV</t>
  </si>
  <si>
    <t>TL-YPYWEX-YPYW000-0000086412</t>
  </si>
  <si>
    <t>TOWER T000 YPS -YWPS 2 220KV</t>
  </si>
  <si>
    <t>T000 YPS -YWPS 3 220KV</t>
  </si>
  <si>
    <t>YPS -YWPS 3 220KV</t>
  </si>
  <si>
    <t>TL-YPYWEX-YPYW000-0000086418</t>
  </si>
  <si>
    <t>TOWER T000 YPS -YWPS 3 220KV</t>
  </si>
  <si>
    <t>T000 YPS -YWPS A 220KV</t>
  </si>
  <si>
    <t>YPS -YWPS A 220KV</t>
  </si>
  <si>
    <t>TL-YPYWEX-YPYW000-0000086397</t>
  </si>
  <si>
    <t>TOWER T000 YPS -YWPS A 220KV</t>
  </si>
  <si>
    <t>T000 YPS -YWPS B 220KV</t>
  </si>
  <si>
    <t>YPS -YWPS B 220KV</t>
  </si>
  <si>
    <t>TL-YPYWEX-YPYW000-0000086401</t>
  </si>
  <si>
    <t>TOWER T000 YPS -YWPS B 220KV</t>
  </si>
  <si>
    <t>T150 HWPS-ROTS 1 220KV</t>
  </si>
  <si>
    <t>TL-YPROEX-YPRO150-0000084602</t>
  </si>
  <si>
    <t>TOWER T150 HWPS-ROTS 1 220KV</t>
  </si>
  <si>
    <t>T150 YPS -ROTS 5 220KV</t>
  </si>
  <si>
    <t>TL-YPROEX-YPRO150-0000085541</t>
  </si>
  <si>
    <t>TOWER T150 YPS -ROTS 5 220KV</t>
  </si>
  <si>
    <t>T464 WOTS-DDTS  330KV</t>
  </si>
  <si>
    <t>TL-WODDEX-WODD464-0000081867</t>
  </si>
  <si>
    <t>TOWER T464 WOTS-DDTS   330KV</t>
  </si>
  <si>
    <t>T465 WOTS-DDTS  330KV</t>
  </si>
  <si>
    <t>TL-WODDEX-WODD465-0000081868</t>
  </si>
  <si>
    <t>TOWER T465 WOTS-DDTS   330KV</t>
  </si>
  <si>
    <t>T021 MBTS-DDTS 1 220KV</t>
  </si>
  <si>
    <t>TL-MBDDEX-MBDD021-0000112452</t>
  </si>
  <si>
    <t>TOWER T021 MBTS-DDTS 1 220KV</t>
  </si>
  <si>
    <t>T021 MBTS-DDTS 2 220KV</t>
  </si>
  <si>
    <t>TL-MBDDEX-MBDD021-0000112543</t>
  </si>
  <si>
    <t>TOWER T021 MBTS-DDTS 2 220KV</t>
  </si>
  <si>
    <t>T040 HWPS-YPS 1 220KV</t>
  </si>
  <si>
    <t>TL-HWYPEX-HWYP040-0000085255</t>
  </si>
  <si>
    <t>TOWER T040 HWPS-YPS  1 220KV</t>
  </si>
  <si>
    <t>T023 DPS -MBTS  220KV</t>
  </si>
  <si>
    <t>TL-DPMBEX-DPMB023-0000112636</t>
  </si>
  <si>
    <t>TOWER T023 DPS -MBTS   220KV</t>
  </si>
  <si>
    <t>T024 DPS -MBTS  220KV</t>
  </si>
  <si>
    <t>TL-DPMBEX-DPMB024-0000112637</t>
  </si>
  <si>
    <t>TOWER T024 DPS -MBTS   220KV</t>
  </si>
  <si>
    <t>T307 BATS-TGTS  220KV</t>
  </si>
  <si>
    <t>TL-BATGEX-BATG307-0000087620</t>
  </si>
  <si>
    <t>TOWER T307 BATS-TGTS   220KV</t>
  </si>
  <si>
    <t>T308 BATS-TGTS  220KV</t>
  </si>
  <si>
    <t>TL-BATGEX-BATG308-0000087621</t>
  </si>
  <si>
    <t>TOWER T308 BATS-TGTS   220KV</t>
  </si>
  <si>
    <t>T309 BATS-TGTS  220KV</t>
  </si>
  <si>
    <t>TL-BATGEX-BATG309-0000087622</t>
  </si>
  <si>
    <t>TOWER T309 BATS-TGTS   220KV</t>
  </si>
  <si>
    <t>T310 BATS-TGTS  220KV</t>
  </si>
  <si>
    <t>TL-BATGEX-BATG310-0000087623</t>
  </si>
  <si>
    <t>TOWER T310 BATS-TGTS   220KV</t>
  </si>
  <si>
    <t>T311 BATS-TGTS  220KV</t>
  </si>
  <si>
    <t>TL-BATGEX-BATG311-0000087624</t>
  </si>
  <si>
    <t>TOWER T311 BATS-TGTS   220KV</t>
  </si>
  <si>
    <t>T312 BATS-TGTS  220KV</t>
  </si>
  <si>
    <t>TL-BATGEX-BATG312-0000087625</t>
  </si>
  <si>
    <t>TOWER T312 BATS-TGTS   220KV</t>
  </si>
  <si>
    <t>T313 BATS-TGTS  220KV</t>
  </si>
  <si>
    <t>TL-BATGEX-BATG313-0000087626</t>
  </si>
  <si>
    <t>TOWER T313 BATS-TGTS   220KV</t>
  </si>
  <si>
    <t>T148 YPS -ROTS 5 220KV</t>
  </si>
  <si>
    <t>TL-YPROEX-YPRO148-0000085539</t>
  </si>
  <si>
    <t>TOWER T148 YPS -ROTS 5 220KV</t>
  </si>
  <si>
    <t>T539 TRTS-HYTS 1 500KV</t>
  </si>
  <si>
    <t>TL-MLHYEX-MLHY539-0000056686</t>
  </si>
  <si>
    <t>TOWER T539 TRTS-HYTS 1 500KV</t>
  </si>
  <si>
    <t>T540 TRTS-HYTS 1 500KV</t>
  </si>
  <si>
    <t>TL-MLHYEX-MLHY540-0000056688</t>
  </si>
  <si>
    <t>TOWER T540 TRTS-HYTS 1 500KV</t>
  </si>
  <si>
    <t>T541 TRTS-HYTS 1 500KV</t>
  </si>
  <si>
    <t>TL-MLHYEX-MLHY541-0000056690</t>
  </si>
  <si>
    <t>TOWER T541 TRTS-HYTS 1 500KV</t>
  </si>
  <si>
    <t>T542 TRTS-HYTS 1 500KV</t>
  </si>
  <si>
    <t>TL-MLHYEX-MLHY542-0000056692</t>
  </si>
  <si>
    <t>TOWER T542 TRTS-HYTS 1 500KV</t>
  </si>
  <si>
    <t>T543 TRTS-HYTS 1 500KV</t>
  </si>
  <si>
    <t>TL-MLHYEX-MLHY543-0000056694</t>
  </si>
  <si>
    <t>TOWER T543 TRTS-HYTS 1 500KV</t>
  </si>
  <si>
    <t>T544 TRTS-HYTS 1 500KV</t>
  </si>
  <si>
    <t>TL-MLHYEX-MLHY544-0000056696</t>
  </si>
  <si>
    <t>TOWER T544 TRTS-HYTS 1 500KV</t>
  </si>
  <si>
    <t>T212 YPS -ROTS 7 220KV</t>
  </si>
  <si>
    <t>TL-YPROEX-YPRO212-0000086104</t>
  </si>
  <si>
    <t>TOWER T212 YPS -ROTS 7 220KV</t>
  </si>
  <si>
    <t>T186 MBTS-EPS 1 220KV</t>
  </si>
  <si>
    <t>TL-MBEPEX-MBEP186-0000112934</t>
  </si>
  <si>
    <t>TOWER T186 MBTS-EPS  1 220KV</t>
  </si>
  <si>
    <t>T168 HWPS-ROTS 1 220KV</t>
  </si>
  <si>
    <t>TL-YPROEX-YPRO168-0000084620</t>
  </si>
  <si>
    <t>TOWER T168 HWPS-ROTS 1 220KV</t>
  </si>
  <si>
    <t>T330 MLTS-TRTS 1 500KV</t>
  </si>
  <si>
    <t>TL-MLHYEX-MLHY330-0000056397</t>
  </si>
  <si>
    <t>TOWER T330 MLTS-TRTS 1 500KV</t>
  </si>
  <si>
    <t>T331 MLTS-TRTS 1 500KV</t>
  </si>
  <si>
    <t>TL-MLHYEX-MLHY331-0000056398</t>
  </si>
  <si>
    <t>TOWER T331 MLTS-TRTS 1 500KV</t>
  </si>
  <si>
    <t>T332 MLTS-TRTS 1 500KV</t>
  </si>
  <si>
    <t>TL-MLHYEX-MLHY332-0000056399</t>
  </si>
  <si>
    <t>TOWER T332 MLTS-TRTS 1 500KV</t>
  </si>
  <si>
    <t>T333 MLTS-TRTS 1 500KV</t>
  </si>
  <si>
    <t>TL-MLHYEX-MLHY333-0000056400</t>
  </si>
  <si>
    <t>TOWER T333 MLTS-TRTS 1 500KV</t>
  </si>
  <si>
    <t>T334 MLTS-TRTS 1 500KV</t>
  </si>
  <si>
    <t>TL-MLHYEX-MLHY334-0000056401</t>
  </si>
  <si>
    <t>TOWER T334 MLTS-TRTS 1 500KV</t>
  </si>
  <si>
    <t>T187 MBTS-EPS 1 220KV</t>
  </si>
  <si>
    <t>TL-MBEPEX-MBEP187-0000112935</t>
  </si>
  <si>
    <t>TOWER T187 MBTS-EPS  1 220KV</t>
  </si>
  <si>
    <t>T149 HWPS-ROTS 1 220KV</t>
  </si>
  <si>
    <t>TL-YPROEX-YPRO149-0000084601</t>
  </si>
  <si>
    <t>TOWER T149 HWPS-ROTS 1 220KV</t>
  </si>
  <si>
    <t>T149 YPS -ROTS 5 220KV</t>
  </si>
  <si>
    <t>TL-YPROEX-YPRO149-0000085540</t>
  </si>
  <si>
    <t>TOWER T149 YPS -ROTS 5 220KV</t>
  </si>
  <si>
    <t>T174 MBTS-EPS 1 220KV</t>
  </si>
  <si>
    <t>TL-MBEPEX-MBEP174-0000112922</t>
  </si>
  <si>
    <t>TOWER T174 MBTS-EPS  1 220KV</t>
  </si>
  <si>
    <t>T005 YPS -ROTS 5 220KV</t>
  </si>
  <si>
    <t>TL-YPROEX-YPRO005-0000085396</t>
  </si>
  <si>
    <t>TOWER T005 YPS -ROTS 5 220KV</t>
  </si>
  <si>
    <t>T324 MLTS-TGTS  220KV</t>
  </si>
  <si>
    <t>TL-MLTGEX-MLTG324-0000059875</t>
  </si>
  <si>
    <t>TOWER T324 MLTS-TGTS   220KV</t>
  </si>
  <si>
    <t>T325 MLTS-TGTS  220KV</t>
  </si>
  <si>
    <t>TL-MLTGEX-MLTG325-0000059877</t>
  </si>
  <si>
    <t>TOWER T325 MLTS-TGTS   220KV</t>
  </si>
  <si>
    <t>T326 MLTS-TGTS  220KV</t>
  </si>
  <si>
    <t>TL-MLTGEX-MLTG326-0000059879</t>
  </si>
  <si>
    <t>TOWER T326 MLTS-TGTS   220KV</t>
  </si>
  <si>
    <t>T327 MLTS-TGTS  220KV</t>
  </si>
  <si>
    <t>TL-MLTGEX-MLTG327-0000059881</t>
  </si>
  <si>
    <t>TOWER T327 MLTS-TGTS   220KV</t>
  </si>
  <si>
    <t>T328 MLTS-TGTS  220KV</t>
  </si>
  <si>
    <t>TL-MLTGEX-MLTG328-0000059883</t>
  </si>
  <si>
    <t>TOWER T328 MLTS-TGTS   220KV</t>
  </si>
  <si>
    <t>T329 MLTS-TGTS  220KV</t>
  </si>
  <si>
    <t>TL-MLTGEX-MLTG329-0000059885</t>
  </si>
  <si>
    <t>TOWER T329 MLTS-TGTS   220KV</t>
  </si>
  <si>
    <t>T001 YPS -YWPS 1 220KV</t>
  </si>
  <si>
    <t>TL-YPYWEX-YPYW001-0000086408</t>
  </si>
  <si>
    <t>TOWER T001 YPS -YWPS 1 220KV</t>
  </si>
  <si>
    <t>T001 YPS -YWPS A 220KV</t>
  </si>
  <si>
    <t>TL-YPYWEX-YPYW001-0000086398</t>
  </si>
  <si>
    <t>TOWER T001 YPS -YWPS A 220KV</t>
  </si>
  <si>
    <t>TX002YPS -YWPS 1 220KV</t>
  </si>
  <si>
    <t>TL-YPYWEX-YPYW000-0000350558</t>
  </si>
  <si>
    <t>TOWER TX002YPS -YWPS 1 220KV</t>
  </si>
  <si>
    <t>T247 HWPS-ROTS 1 220KV</t>
  </si>
  <si>
    <t>TL-YPROEX-YPRO247-0000084699</t>
  </si>
  <si>
    <t>TOWER T247 HWPS-ROTS 1 220KV</t>
  </si>
  <si>
    <t>T247 YPS -ROTS 7 220KV</t>
  </si>
  <si>
    <t>TL-YPROEX-YPRO247-0000086139</t>
  </si>
  <si>
    <t>TOWER T247 YPS -ROTS 7 220KV</t>
  </si>
  <si>
    <t>T166 DDTS-SMTS 2 330KV</t>
  </si>
  <si>
    <t>TL-DDSMEX-DDSM166-0000103031</t>
  </si>
  <si>
    <t>TOWER T166 DDTS-SMTS 2 330KV</t>
  </si>
  <si>
    <t>T202 MBTS-EPS 1 220KV</t>
  </si>
  <si>
    <t>TL-DDSMEX-DDSM166-0000112950</t>
  </si>
  <si>
    <t>TOWER T202 MBTS-EPS  1 220KV</t>
  </si>
  <si>
    <t>T528 DDTS-SMTS 1 330KV</t>
  </si>
  <si>
    <t>TL-DDSMEX-DDSM528-0000059579</t>
  </si>
  <si>
    <t>TOWER T528 DDTS-SMTS 1 330KV</t>
  </si>
  <si>
    <t>T528 DDTS-SMTS 2 330KV</t>
  </si>
  <si>
    <t>TL-DDSMEX-DDSM528-0000059724</t>
  </si>
  <si>
    <t>TOWER T528 DDTS-SMTS 2 330KV</t>
  </si>
  <si>
    <t>T001 YPS -YWPS 3 220KV</t>
  </si>
  <si>
    <t>TL-YPYWEX-YPYW001-0000086419</t>
  </si>
  <si>
    <t>TOWER T001 YPS -YWPS 3 220KV</t>
  </si>
  <si>
    <t>T005 MBTS-EPS 1 220KV</t>
  </si>
  <si>
    <t>TL-MBEPEX-MBEP005-0000112753</t>
  </si>
  <si>
    <t>TOWER T005 MBTS-EPS  1 220KV</t>
  </si>
  <si>
    <t>T382 MLTS-TRTS 1 500KV</t>
  </si>
  <si>
    <t>TL-MLHYEX-MLHY382-0000056449</t>
  </si>
  <si>
    <t>TOWER T382 MLTS-TRTS 1 500KV</t>
  </si>
  <si>
    <t>T383 MLTS-TRTS 1 500KV</t>
  </si>
  <si>
    <t>TL-MLHYEX-MLHY383-0000056450</t>
  </si>
  <si>
    <t>TOWER T383 MLTS-TRTS 1 500KV</t>
  </si>
  <si>
    <t>T384 MLTS-TRTS 1 500KV</t>
  </si>
  <si>
    <t>TL-MLHYEX-MLHY384-0000056451</t>
  </si>
  <si>
    <t>TOWER T384 MLTS-TRTS 1 500KV</t>
  </si>
  <si>
    <t>T385 MLTS-TRTS 1 500KV</t>
  </si>
  <si>
    <t>TL-MLHYEX-MLHY385-0000056452</t>
  </si>
  <si>
    <t>TOWER T385 MLTS-TRTS 1 500KV</t>
  </si>
  <si>
    <t>T386 MLTS-TRTS 1 500KV</t>
  </si>
  <si>
    <t>TL-MLHYEX-MLHY386-0000056453</t>
  </si>
  <si>
    <t>TOWER T386 MLTS-TRTS 1 500KV</t>
  </si>
  <si>
    <t>T387 MLTS-TRTS 1 500KV</t>
  </si>
  <si>
    <t>TL-MLHYEX-MLHY387-0000056454</t>
  </si>
  <si>
    <t>TOWER T387 MLTS-TRTS 1 500KV</t>
  </si>
  <si>
    <t>T388 MLTS-TRTS 1 500KV</t>
  </si>
  <si>
    <t>TL-MLHYEX-MLHY388-0000056455</t>
  </si>
  <si>
    <t>TOWER T388 MLTS-TRTS 1 500KV</t>
  </si>
  <si>
    <t>T389 MLTS-TRTS 1 500KV</t>
  </si>
  <si>
    <t>TL-MLHYEX-MLHY389-0000056456</t>
  </si>
  <si>
    <t>TOWER T389 MLTS-TRTS 1 500KV</t>
  </si>
  <si>
    <t>T390 MLTS-TRTS 1 500KV</t>
  </si>
  <si>
    <t>TL-MLHYEX-MLHY390-0000056457</t>
  </si>
  <si>
    <t>TOWER T390 MLTS-TRTS 1 500KV</t>
  </si>
  <si>
    <t>T185 MBTS-EPS 1 220KV</t>
  </si>
  <si>
    <t>TL-MBEPEX-MBEP185-0000112933</t>
  </si>
  <si>
    <t>TOWER T185 MBTS-EPS  1 220KV</t>
  </si>
  <si>
    <t>T008 MBTS-DDTS 1 220KV</t>
  </si>
  <si>
    <t>TL-MBDDEX-MBDD008-0000112439</t>
  </si>
  <si>
    <t>TOWER T008 MBTS-DDTS 1 220KV</t>
  </si>
  <si>
    <t>T008 MBTS-DDTS 2 220KV</t>
  </si>
  <si>
    <t>TL-MBDDEX-MBDD008-0000112530</t>
  </si>
  <si>
    <t>TOWER T008 MBTS-DDTS 2 220KV</t>
  </si>
  <si>
    <t>T183 MBTS-EPS 1 220KV</t>
  </si>
  <si>
    <t>TL-MBEPEX-MBEP183-0000112931</t>
  </si>
  <si>
    <t>TOWER T183 MBTS-EPS  1 220KV</t>
  </si>
  <si>
    <t>T152 DDTS-SMTS 1 330KV</t>
  </si>
  <si>
    <t>TL-DDSMEX-DDSM152-0000082608</t>
  </si>
  <si>
    <t>TOWER T152 DDTS-SMTS 1 330KV</t>
  </si>
  <si>
    <t>T153 DDTS-SMTS 1 330KV</t>
  </si>
  <si>
    <t>TL-DDSMEX-DDSM153-0000082609</t>
  </si>
  <si>
    <t>TOWER T153 DDTS-SMTS 1 330KV</t>
  </si>
  <si>
    <t>T154 DDTS-SMTS 1 330KV</t>
  </si>
  <si>
    <t>TL-DDSMEX-DDSM154-0000082610</t>
  </si>
  <si>
    <t>TOWER T154 DDTS-SMTS 1 330KV</t>
  </si>
  <si>
    <t>T152 DDTS-SMTS 2 330KV</t>
  </si>
  <si>
    <t>TL-DDSMEX-DDSM152-0000103004</t>
  </si>
  <si>
    <t>TOWER T152 DDTS-SMTS 2 330KV</t>
  </si>
  <si>
    <t>T153 DDTS-SMTS 2 330KV</t>
  </si>
  <si>
    <t>TL-DDSMEX-DDSM153-0000103006</t>
  </si>
  <si>
    <t>TOWER T153 DDTS-SMTS 2 330KV</t>
  </si>
  <si>
    <t>T154 DDTS-SMTS 2 330KV</t>
  </si>
  <si>
    <t>TL-DDSMEX-DDSM154-0000103008</t>
  </si>
  <si>
    <t>TOWER T154 DDTS-SMTS 2 330KV</t>
  </si>
  <si>
    <t>T600 SHTS-BETS  220KV</t>
  </si>
  <si>
    <t>TL-BESHEX-BESH600-0000070395</t>
  </si>
  <si>
    <t>TOWER T600 SHTS-BETS   220KV</t>
  </si>
  <si>
    <t>T250 HWPS-ROTS 1 220KV</t>
  </si>
  <si>
    <t>TL-YPROEX-YPRO250-0000100816</t>
  </si>
  <si>
    <t>TOWER T250 HWPS-ROTS 1 220KV</t>
  </si>
  <si>
    <t>T250 YPS -ROTS 7 220KV</t>
  </si>
  <si>
    <t>TL-YPROEX-YPRO250-0000065486</t>
  </si>
  <si>
    <t>TOWER T250 YPS -ROTS 7 220KV</t>
  </si>
  <si>
    <t>T263 YPS -ROTS 7 220KV</t>
  </si>
  <si>
    <t>TL-YPROEX-YPRO263-0000065512</t>
  </si>
  <si>
    <t>TOWER T263 YPS -ROTS 7 220KV</t>
  </si>
  <si>
    <t>T184 MBTS-EPS 1 220KV</t>
  </si>
  <si>
    <t>TL-MBEPEX-MBEP184-0000112932</t>
  </si>
  <si>
    <t>TOWER T184 MBTS-EPS  1 220KV</t>
  </si>
  <si>
    <t>T044 HWPS-YPS 1 220KV</t>
  </si>
  <si>
    <t>TL-HWYPEX-HWYP044-0000085259</t>
  </si>
  <si>
    <t>TOWER T044 HWPS-YPS  1 220KV</t>
  </si>
  <si>
    <t>T021 HWPS-YPS 1 220KV</t>
  </si>
  <si>
    <t>TL-HWYPEX-HWYP021-0000085236</t>
  </si>
  <si>
    <t>TOWER T021 HWPS-YPS  1 220KV</t>
  </si>
  <si>
    <t>T004 YPS -ROTS 5 220KV</t>
  </si>
  <si>
    <t>TL-YPROEX-YPRO004-0000085395</t>
  </si>
  <si>
    <t>TOWER T004 YPS -ROTS 5 220KV</t>
  </si>
  <si>
    <t>T180 MBTS-EPS 1 220KV</t>
  </si>
  <si>
    <t>TL-MBEPEX-MBEP180-0000112928</t>
  </si>
  <si>
    <t>TOWER T180 MBTS-EPS  1 220KV</t>
  </si>
  <si>
    <t>T231 YPS -ROTS 7 220KV</t>
  </si>
  <si>
    <t>TL-YPROEX-YPRO231-0000086123</t>
  </si>
  <si>
    <t>TOWER T231 YPS -ROTS 7 220KV</t>
  </si>
  <si>
    <t>T003 YPS -YWPS 1 220KV</t>
  </si>
  <si>
    <t>TL-YPYWEX-YPYW003-0000086410</t>
  </si>
  <si>
    <t>TOWER T003 YPS -YWPS 1 220KV</t>
  </si>
  <si>
    <t>T004 YPS -YWPS 1 220KV</t>
  </si>
  <si>
    <t>TL-YPYWEX-YPYW004-0000086411</t>
  </si>
  <si>
    <t>TOWER T004 YPS -YWPS 1 220KV</t>
  </si>
  <si>
    <t>T003 YPS -YWPS 3 220KV</t>
  </si>
  <si>
    <t>TL-YPYWEX-YPYW003-0000086421</t>
  </si>
  <si>
    <t>TOWER T003 YPS -YWPS 3 220KV</t>
  </si>
  <si>
    <t>T004 YPS -YWPS 3 220KV</t>
  </si>
  <si>
    <t>TL-YPYWEX-YPYW004-0000086422</t>
  </si>
  <si>
    <t>TOWER T004 YPS -YWPS 3 220KV</t>
  </si>
  <si>
    <t>T179 MBTS-EPS 1 220KV</t>
  </si>
  <si>
    <t>TL-MBEPEX-MBEP179-0000112927</t>
  </si>
  <si>
    <t>TOWER T179 MBTS-EPS  1 220KV</t>
  </si>
  <si>
    <t>T222 HYTS-SESS 1 275KV</t>
  </si>
  <si>
    <t>TL-HYSEEX-HYSE222-0000060116</t>
  </si>
  <si>
    <t>TOWER T222 HYTS-SESS 1 275KV</t>
  </si>
  <si>
    <t>T223 HYTS-SESS 1 275KV</t>
  </si>
  <si>
    <t>TL-HYSEEX-HYSE223-0000060118</t>
  </si>
  <si>
    <t>TOWER T223 HYTS-SESS 1 275KV</t>
  </si>
  <si>
    <t>T224 HYTS-SESS 1 275KV</t>
  </si>
  <si>
    <t>TL-HYSEEX-HYSE224-0000060120</t>
  </si>
  <si>
    <t>TOWER T224 HYTS-SESS 1 275KV</t>
  </si>
  <si>
    <t>T225 HYTS-SESS 1 275KV</t>
  </si>
  <si>
    <t>TL-HYSEEX-HYSE225-0000060122</t>
  </si>
  <si>
    <t>TOWER T225 HYTS-SESS 1 275KV</t>
  </si>
  <si>
    <t>T022 HWPS-YPS 1 220KV</t>
  </si>
  <si>
    <t>TL-HWYPEX-HWYP022-0000085237</t>
  </si>
  <si>
    <t>TOWER T022 HWPS-YPS  1 220KV</t>
  </si>
  <si>
    <t>T182 MBTS-EPS 1 220KV</t>
  </si>
  <si>
    <t>TL-MBEPEX-MBEP182-0000112930</t>
  </si>
  <si>
    <t>TOWER T182 MBTS-EPS  1 220KV</t>
  </si>
  <si>
    <t>T201 MSS -DDTS 1 330KV VIC</t>
  </si>
  <si>
    <t>TL-MSDDEV-MSDD201-0000082150</t>
  </si>
  <si>
    <t>TOWER T201 MSS -DDTS 1 330KV  VIC</t>
  </si>
  <si>
    <t>T202 MSS -DDTS 1 330KV VIC</t>
  </si>
  <si>
    <t>TL-MSDDEV-MSDD202-0000082151</t>
  </si>
  <si>
    <t>TOWER T202 MSS -DDTS 1 330KV  VIC</t>
  </si>
  <si>
    <t>T203 MSS -DDTS 1 330KV VIC</t>
  </si>
  <si>
    <t>TL-MSDDEV-MSDD203-0000082152</t>
  </si>
  <si>
    <t>TOWER T203 MSS -DDTS 1 330KV  VIC</t>
  </si>
  <si>
    <t>T204 MSS -DDTS 1 330KV VIC</t>
  </si>
  <si>
    <t>TL-MSDDEV-MSDD204-0000082153</t>
  </si>
  <si>
    <t>TOWER T204 MSS -DDTS 1 330KV  VIC</t>
  </si>
  <si>
    <t>T201 MSS -DDTS 2 330KV VIC</t>
  </si>
  <si>
    <t>TL-MSDDEV-MSDD201-0000082403</t>
  </si>
  <si>
    <t>TOWER T201 MSS -DDTS 2 330KV  VIC</t>
  </si>
  <si>
    <t>T202 MSS -DDTS 2 330KV VIC</t>
  </si>
  <si>
    <t>TL-MSDDEV-MSDD202-0000082404</t>
  </si>
  <si>
    <t>TOWER T202 MSS -DDTS 2 330KV  VIC</t>
  </si>
  <si>
    <t>T203 MSS -DDTS 2 330KV VIC</t>
  </si>
  <si>
    <t>TL-MSDDEV-MSDD203-0000082405</t>
  </si>
  <si>
    <t>TOWER T203 MSS -DDTS 2 330KV  VIC</t>
  </si>
  <si>
    <t>T204 MSS -DDTS 2 330KV VIC</t>
  </si>
  <si>
    <t>TL-MSDDEV-MSDD204-0000082406</t>
  </si>
  <si>
    <t>TOWER T204 MSS -DDTS 2 330KV  VIC</t>
  </si>
  <si>
    <t>T188 MBTS-EPS 1 220KV</t>
  </si>
  <si>
    <t>TL-MBEPEX-MBEP188-0000112936</t>
  </si>
  <si>
    <t>TOWER T188 MBTS-EPS  1 220KV</t>
  </si>
  <si>
    <t>T189 MBTS-EPS 1 220KV</t>
  </si>
  <si>
    <t>TL-MBEPEX-MBEP189-0000112937</t>
  </si>
  <si>
    <t>TOWER T189 MBTS-EPS  1 220KV</t>
  </si>
  <si>
    <t>T248 YPS -ROTS 7 220KV</t>
  </si>
  <si>
    <t>TL-YPROEX-YPRO248-0000065482</t>
  </si>
  <si>
    <t>TOWER T248 YPS -ROTS 7 220KV</t>
  </si>
  <si>
    <t>T149 DDTS-SMTS 1 330KV</t>
  </si>
  <si>
    <t>TL-DDSMEX-DDSM149-0000082605</t>
  </si>
  <si>
    <t>TOWER T149 DDTS-SMTS 1 330KV</t>
  </si>
  <si>
    <t>T149 DDTS-SMTS 2 330KV</t>
  </si>
  <si>
    <t>TL-DDSMEX-DDSM149-0000102998</t>
  </si>
  <si>
    <t>TOWER T149 DDTS-SMTS 2 330KV</t>
  </si>
  <si>
    <t>T181 MBTS-EPS 1 220KV</t>
  </si>
  <si>
    <t>TL-MBEPEX-MBEP181-0000112929</t>
  </si>
  <si>
    <t>TOWER T181 MBTS-EPS  1 220KV</t>
  </si>
  <si>
    <t>T244 YPS -ROTS 7 220KV</t>
  </si>
  <si>
    <t>TL-YPROEX-YPRO244-0000086136</t>
  </si>
  <si>
    <t>TOWER T244 YPS -ROTS 7 220KV</t>
  </si>
  <si>
    <t>T248 HWPS-ROTS 1 220KV</t>
  </si>
  <si>
    <t>TL-YPROEX-YPRO248-0000100812</t>
  </si>
  <si>
    <t>TOWER T248 HWPS-ROTS 1 220KV</t>
  </si>
  <si>
    <t>T006 YPS -ROTS 5 220KV</t>
  </si>
  <si>
    <t>TL-YPROEX-YPRO006-0000085397</t>
  </si>
  <si>
    <t>TOWER T006 YPS -ROTS 5 220KV</t>
  </si>
  <si>
    <t>T029 CBTS-LYD-ERTS 66KV</t>
  </si>
  <si>
    <t>TL-NWCBEX-NWCB027-0000114404</t>
  </si>
  <si>
    <t>TOWER T029 CBTS-LYD-ERTS 66KV</t>
  </si>
  <si>
    <t>TX027CBTS-ROTS 4 500KV</t>
  </si>
  <si>
    <t>TX027</t>
  </si>
  <si>
    <t>TL-NWCBEX-NWCB027-0000055922</t>
  </si>
  <si>
    <t>TOWER TX027CBTS-ROTS 4 500KV</t>
  </si>
  <si>
    <t>T029 ERTS-CBTS 1 220KV</t>
  </si>
  <si>
    <t>TL-NWCBEX-NWCB027-0000087679</t>
  </si>
  <si>
    <t>TOWER T029 ERTS-CBTS 1 220KV</t>
  </si>
  <si>
    <t>T027 HWTS-ROTS 3R500KV</t>
  </si>
  <si>
    <t>TL-NWCBEX-NWCB027-0000056909</t>
  </si>
  <si>
    <t>TOWER T027 HWTS-ROTS 3R500KV</t>
  </si>
  <si>
    <t>T46RPHWPS-YPS 1 220KV</t>
  </si>
  <si>
    <t>T46RP</t>
  </si>
  <si>
    <t>TL-HWYPEX-HWYP046-0000085261</t>
  </si>
  <si>
    <t>TOWER T46RPHWPS-YPS  1 220KV</t>
  </si>
  <si>
    <t>T46LPHWPS-YPS 2 220KV</t>
  </si>
  <si>
    <t>T46LP</t>
  </si>
  <si>
    <t>HWPS-YPS 2 220KV</t>
  </si>
  <si>
    <t>TL-HWYPEX-HWYP046-0000334680</t>
  </si>
  <si>
    <t>TOWER T46LPHWPS-YPS  2 220KV</t>
  </si>
  <si>
    <t>T275 HWTS-CBTS 4 500KV</t>
  </si>
  <si>
    <t>TL-HWCBEX-HWCB275-0000055861</t>
  </si>
  <si>
    <t>TOWER T275 HWTS-CBTS 4 500KV</t>
  </si>
  <si>
    <t>T275 HWTS-ROTS 3 500KV</t>
  </si>
  <si>
    <t>TL-HWCBEX-HWCB275-0000056788</t>
  </si>
  <si>
    <t>TOWER T275 HWTS-ROTS 3 500KV</t>
  </si>
  <si>
    <t>T034 CBTS-LYD-ERTS 66KV</t>
  </si>
  <si>
    <t>TL-NWCBEX-NWCB022-0000114409</t>
  </si>
  <si>
    <t>TOWER T034 CBTS-LYD-ERTS 66KV</t>
  </si>
  <si>
    <t>TX022CBTS-ROTS 4 500KV</t>
  </si>
  <si>
    <t>TX022</t>
  </si>
  <si>
    <t>TL-NWCBEX-NWCB022-0000055917</t>
  </si>
  <si>
    <t>TOWER TX022CBTS-ROTS 4 500KV</t>
  </si>
  <si>
    <t>T034 ERTS-CBTS 1 220KV</t>
  </si>
  <si>
    <t>TL-NWCBEX-NWCB022-0000087684</t>
  </si>
  <si>
    <t>TOWER T034 ERTS-CBTS 1 220KV</t>
  </si>
  <si>
    <t>T022 HWTS-ROTS 3R500KV</t>
  </si>
  <si>
    <t>TL-NWCBEX-NWCB022-0000056899</t>
  </si>
  <si>
    <t>TOWER T022 HWTS-ROTS 3R500KV</t>
  </si>
  <si>
    <t>T190 MBTS-EPS 1 220KV</t>
  </si>
  <si>
    <t>TL-MBEPEX-MBEP190-0000112938</t>
  </si>
  <si>
    <t>TOWER T190 MBTS-EPS  1 220KV</t>
  </si>
  <si>
    <t>T003 YPS -YWPS A 220KV</t>
  </si>
  <si>
    <t>TL-YPYWEX-YPYW003-0000086400</t>
  </si>
  <si>
    <t>TOWER T003 YPS -YWPS A 220KV</t>
  </si>
  <si>
    <t>T547 TRTS-HYTS 1 500KV</t>
  </si>
  <si>
    <t>TL-MLHYEX-MLHY547-0000056703</t>
  </si>
  <si>
    <t>TOWER T547 TRTS-HYTS 1 500KV</t>
  </si>
  <si>
    <t>T548 TRTS-HYTS 1 500KV</t>
  </si>
  <si>
    <t>TL-MLHYEX-MLHY548-0000056705</t>
  </si>
  <si>
    <t>TOWER T548 TRTS-HYTS 1 500KV</t>
  </si>
  <si>
    <t>T549 TRTS-HYTS 1 500KV</t>
  </si>
  <si>
    <t>TL-MLHYEX-MLHY549-0000056707</t>
  </si>
  <si>
    <t>TOWER T549 TRTS-HYTS 1 500KV</t>
  </si>
  <si>
    <t>T281 YPS -ROTS 5 220KV</t>
  </si>
  <si>
    <t>TL-YPROEX-YPRO281-0000065165</t>
  </si>
  <si>
    <t>TOWER T281 YPS -ROTS 5 220KV</t>
  </si>
  <si>
    <t>T281 YPS -ROTS 7 220KV</t>
  </si>
  <si>
    <t>TL-YPROEX-YPRO281-0000065548</t>
  </si>
  <si>
    <t>TOWER T281 YPS -ROTS 7 220KV</t>
  </si>
  <si>
    <t>T582 HYTS-APD 1 500KV</t>
  </si>
  <si>
    <t>TL-HYAPEX-HYAP582-0000056771</t>
  </si>
  <si>
    <t>TOWER T582 HYTS-APD  1 500KV</t>
  </si>
  <si>
    <t>T178 MBTS-EPS 1 220KV</t>
  </si>
  <si>
    <t>TL-MBEPEX-MBEP178-0000112926</t>
  </si>
  <si>
    <t>TOWER T178 MBTS-EPS  1 220KV</t>
  </si>
  <si>
    <t>T274 HWTS-CBTS 4 500KV</t>
  </si>
  <si>
    <t>TL-HWCBEX-HWCB274-0000055860</t>
  </si>
  <si>
    <t>TOWER T274 HWTS-CBTS 4 500KV</t>
  </si>
  <si>
    <t>T274 HWTS-ROTS 3 500KV</t>
  </si>
  <si>
    <t>TL-HWCBEX-HWCB274-0000056786</t>
  </si>
  <si>
    <t>TOWER T274 HWTS-ROTS 3 500KV</t>
  </si>
  <si>
    <t>T175 MBTS-EPS 1 220KV</t>
  </si>
  <si>
    <t>TL-MBEPEX-MBEP175-0000112923</t>
  </si>
  <si>
    <t>TOWER T175 MBTS-EPS  1 220KV</t>
  </si>
  <si>
    <t>T045 HWPS-YPS 1 220KV</t>
  </si>
  <si>
    <t>TL-HWYPEX-HWYP045-0000085260</t>
  </si>
  <si>
    <t>TOWER T045 HWPS-YPS  1 220KV</t>
  </si>
  <si>
    <t>T048 HWPS-YPS 1 220KV</t>
  </si>
  <si>
    <t>TL-HWYPEX-HWYP048-0000119264</t>
  </si>
  <si>
    <t>TOWER T048 HWPS-YPS  1 220KV</t>
  </si>
  <si>
    <t>T137 ELTS-BATS  220KV</t>
  </si>
  <si>
    <t>TL-MLBAEX-MLBA137-0000059101</t>
  </si>
  <si>
    <t>TOWER T137 MLTS-BATS 2 220KV</t>
  </si>
  <si>
    <t>T138 ELTS-BATS  220KV</t>
  </si>
  <si>
    <t>TL-MLBAEX-MLBA138-0000059103</t>
  </si>
  <si>
    <t>TOWER T138 MLTS-BATS 2 220KV</t>
  </si>
  <si>
    <t>T139 ELTS-BATS  220KV</t>
  </si>
  <si>
    <t>TL-MLBAEX-MLBA139-0000059105</t>
  </si>
  <si>
    <t>TOWER T139 MLTS-BATS 2 220KV</t>
  </si>
  <si>
    <t>T140 ELTS-BATS  220KV</t>
  </si>
  <si>
    <t>TL-MLBAEX-MLBA140-0000059107</t>
  </si>
  <si>
    <t>TOWER T140 MLTS-BATS 2 220KV</t>
  </si>
  <si>
    <t>T141 ELTS-BATS  220KV</t>
  </si>
  <si>
    <t>TL-MLBAEX-MLBA141-0000059109</t>
  </si>
  <si>
    <t>TOWER T141 MLTS-BATS 2 220KV</t>
  </si>
  <si>
    <t>T142 ELTS-BATS  220KV</t>
  </si>
  <si>
    <t>TL-MLBAEX-MLBA142-0000059111</t>
  </si>
  <si>
    <t>TOWER T142 MLTS-BATS 2 220KV</t>
  </si>
  <si>
    <t>T143 ELTS-BATS  220KV</t>
  </si>
  <si>
    <t>TL-MLBAEX-MLBA143-0000059113</t>
  </si>
  <si>
    <t>TOWER T143 MLTS-BATS 2 220KV</t>
  </si>
  <si>
    <t>T144 ELTS-BATS  220KV</t>
  </si>
  <si>
    <t>TL-MLBAEX-MLBA144-0000059115</t>
  </si>
  <si>
    <t>TOWER T144 MLTS-BATS 2 220KV</t>
  </si>
  <si>
    <t>T145 ELTS-BATS  220KV</t>
  </si>
  <si>
    <t>TL-MLBAEX-MLBA145-0000059117</t>
  </si>
  <si>
    <t>TOWER T145 MLTS-BATS 2 220KV</t>
  </si>
  <si>
    <t>T005 YPS -YWPS 2 220KV</t>
  </si>
  <si>
    <t>TL-YPYWEX-YPYW005-0000086417</t>
  </si>
  <si>
    <t>TOWER T005 YPS -YWPS 2 220KV</t>
  </si>
  <si>
    <t>T005 YPS -YWPS 3 220KV</t>
  </si>
  <si>
    <t>TL-YPYWEX-YPYW005-0000086423</t>
  </si>
  <si>
    <t>TOWER T005 YPS -YWPS 3 220KV</t>
  </si>
  <si>
    <t>T009 MBTS-DDTS 1 220KV</t>
  </si>
  <si>
    <t>TL-MBDDEX-MBDD009-0000112440</t>
  </si>
  <si>
    <t>TOWER T009 MBTS-DDTS 1 220KV</t>
  </si>
  <si>
    <t>T009 MBTS-DDTS 2 220KV</t>
  </si>
  <si>
    <t>TL-MBDDEX-MBDD009-0000112531</t>
  </si>
  <si>
    <t>TOWER T009 MBTS-DDTS 2 220KV</t>
  </si>
  <si>
    <t>T047 HWPS-YPS 1 220KV</t>
  </si>
  <si>
    <t>TL-HWYPEX-HWYP047-0000119263</t>
  </si>
  <si>
    <t>TOWER T047 HWPS-YPS  1 220KV</t>
  </si>
  <si>
    <t>T457 TSTS-TTS  220KV</t>
  </si>
  <si>
    <t>TL-TSTXEX-TSTX457-0000065048</t>
  </si>
  <si>
    <t>TOWER T457 TSTS-TTS    220KV</t>
  </si>
  <si>
    <t>TX056YPS -ROTS 5 220KV</t>
  </si>
  <si>
    <t>TL-YPROEX-YPRO000-0000119248</t>
  </si>
  <si>
    <t>TOWER TX056YPS -ROTS 5 220KV</t>
  </si>
  <si>
    <t>T001AYPS -ROTS 6 220KV</t>
  </si>
  <si>
    <t>YPS -ROTS 6 220KV</t>
  </si>
  <si>
    <t>TL-YPROEX-YPRO000-0000350254</t>
  </si>
  <si>
    <t>TOWER T001AYPS -ROTS 6 220KV</t>
  </si>
  <si>
    <t>T025 MBTS-DDTS 1 220KV</t>
  </si>
  <si>
    <t>TL-MBDDEX-MBDD025-0000112456</t>
  </si>
  <si>
    <t>TOWER T025 MBTS-DDTS 1 220KV</t>
  </si>
  <si>
    <t>T025 MBTS-DDTS 2 220KV</t>
  </si>
  <si>
    <t>TL-MBDDEX-MBDD025-0000112547</t>
  </si>
  <si>
    <t>TOWER T025 MBTS-DDTS 2 220KV</t>
  </si>
  <si>
    <t>T140 HWPS-ROTS 1 220KV</t>
  </si>
  <si>
    <t>TL-YPROEX-YPRO140-0000084592</t>
  </si>
  <si>
    <t>TOWER T140 HWPS-ROTS 1 220KV</t>
  </si>
  <si>
    <t>T140 YPS -ROTS 5 220KV</t>
  </si>
  <si>
    <t>TL-YPROEX-YPRO140-0000085531</t>
  </si>
  <si>
    <t>TOWER T140 YPS -ROTS 5 220KV</t>
  </si>
  <si>
    <t>T281 HWPS-ROTS 1 220KV</t>
  </si>
  <si>
    <t>TL-YPROEX-YPRO281-0000100878</t>
  </si>
  <si>
    <t>TOWER T281 HWPS-ROTS 1 220KV</t>
  </si>
  <si>
    <t>T002 YPS -YWPS 1 220KV</t>
  </si>
  <si>
    <t>TL-YPYWEX-YPYW002-0000086409</t>
  </si>
  <si>
    <t>TOWER T002 YPS -YWPS 1 220KV</t>
  </si>
  <si>
    <t>T002 YPS -YWPS 3 220KV</t>
  </si>
  <si>
    <t>TL-YPYWEX-YPYW002-0000086420</t>
  </si>
  <si>
    <t>TOWER T002 YPS -YWPS 3 220KV</t>
  </si>
  <si>
    <t>T269 HWTS-SMTS 1 500KV</t>
  </si>
  <si>
    <t>TL-HWSMEX-HWSM269-0000055611</t>
  </si>
  <si>
    <t>TOWER T269 HWTS-SMTS 1 500KV</t>
  </si>
  <si>
    <t>T269 HWTS-SMTS 2 500KV</t>
  </si>
  <si>
    <t>TL-HWSMEX-HWSM269-0000055746</t>
  </si>
  <si>
    <t>TOWER T269 HWTS-SMTS 2 500KV</t>
  </si>
  <si>
    <t>T273 HWTS-CBTS 4 500KV</t>
  </si>
  <si>
    <t>TL-HWCBEX-HWCB273-0000055859</t>
  </si>
  <si>
    <t>TOWER T273 HWTS-CBTS 4 500KV</t>
  </si>
  <si>
    <t>T273 YPS -ROTS 7 220KV</t>
  </si>
  <si>
    <t>TL-YPROEX-YPRO273-0000065532</t>
  </si>
  <si>
    <t>TOWER T273 YPS -ROTS 7 220KV</t>
  </si>
  <si>
    <t>T001BYPS -ROTS 5 220KV</t>
  </si>
  <si>
    <t>TL-YPROEX-YPRO000-0000119249</t>
  </si>
  <si>
    <t>TOWER T001BYPS -ROTS 5 220KV</t>
  </si>
  <si>
    <t>T016 MBTS-DDTS 1 220KV</t>
  </si>
  <si>
    <t>TL-MBDDEX-MBDD016-0000112447</t>
  </si>
  <si>
    <t>TOWER T016 MBTS-DDTS 1 220KV</t>
  </si>
  <si>
    <t>T016 MBTS-DDTS 2 220KV</t>
  </si>
  <si>
    <t>TL-MBDDEX-MBDD016-0000112538</t>
  </si>
  <si>
    <t>TOWER T016 MBTS-DDTS 2 220KV</t>
  </si>
  <si>
    <t>T006 YPS -YWPS 4 220KV</t>
  </si>
  <si>
    <t>YPS -YWPS 4 220KV</t>
  </si>
  <si>
    <t>TL-YPYWEX-YPYW006-0000086430</t>
  </si>
  <si>
    <t>TOWER T006 YPS -YWPS 4 220KV</t>
  </si>
  <si>
    <t>T336AHWTS-SMTS 2 500KV</t>
  </si>
  <si>
    <t>T336A</t>
  </si>
  <si>
    <t>TL-HWSMEX-HWSM336-0000119386</t>
  </si>
  <si>
    <t>TOWER T336AHWTS-SMTS 2 500KV</t>
  </si>
  <si>
    <t>T165 WBTS-HOTS  220KV</t>
  </si>
  <si>
    <t>TL-BAHOEX-BAHO165-0000074582</t>
  </si>
  <si>
    <t>TOWER T165 WBTS-HOTS   220KV</t>
  </si>
  <si>
    <t>T166 WBTS-HOTS  220KV</t>
  </si>
  <si>
    <t>TL-BAHOEX-BAHO166-0000074583</t>
  </si>
  <si>
    <t>TOWER T166 WBTS-HOTS   220KV</t>
  </si>
  <si>
    <t>T167 WBTS-HOTS  220KV</t>
  </si>
  <si>
    <t>TL-BAHOEX-BAHO167-0000074584</t>
  </si>
  <si>
    <t>TOWER T167 WBTS-HOTS   220KV</t>
  </si>
  <si>
    <t>T168 WBTS-HOTS  220KV</t>
  </si>
  <si>
    <t>TL-BAHOEX-BAHO168-0000074585</t>
  </si>
  <si>
    <t>TOWER T168 WBTS-HOTS   220KV</t>
  </si>
  <si>
    <t>T169 WBTS-HOTS  220KV</t>
  </si>
  <si>
    <t>TL-BAHOEX-BAHO169-0000074586</t>
  </si>
  <si>
    <t>TOWER T169 WBTS-HOTS   220KV</t>
  </si>
  <si>
    <t>T176 MBTS-EPS 1 220KV</t>
  </si>
  <si>
    <t>TL-MBEPEX-MBEP176-0000112924</t>
  </si>
  <si>
    <t>TOWER T176 MBTS-EPS  1 220KV</t>
  </si>
  <si>
    <t>T010 YPS -ROTS 5 220KV</t>
  </si>
  <si>
    <t>TL-YPROEX-YPRO010-0000085401</t>
  </si>
  <si>
    <t>TOWER T010 YPS -ROTS 5 220KV</t>
  </si>
  <si>
    <t>T010 YPS -ROTS 7 220KV</t>
  </si>
  <si>
    <t>TL-YPROEX-YPRO010-0000085902</t>
  </si>
  <si>
    <t>TOWER T010 YPS -ROTS 7 220KV</t>
  </si>
  <si>
    <t>T595 SHTS-BETS  220KV</t>
  </si>
  <si>
    <t>TL-BESHEX-BESH595-0000070371</t>
  </si>
  <si>
    <t>TOWER T595 SHTS-BETS   220KV</t>
  </si>
  <si>
    <t>T596 SHTS-BETS  220KV</t>
  </si>
  <si>
    <t>TL-BESHEX-BESH596-0000070376</t>
  </si>
  <si>
    <t>TOWER T596 SHTS-BETS   220KV</t>
  </si>
  <si>
    <t>T597 SHTS-BETS  220KV</t>
  </si>
  <si>
    <t>TL-BESHEX-BESH597-0000070381</t>
  </si>
  <si>
    <t>TOWER T597 SHTS-BETS   220KV</t>
  </si>
  <si>
    <t>T598 SHTS-BETS  220KV</t>
  </si>
  <si>
    <t>TL-BESHEX-BESH598-0000070385</t>
  </si>
  <si>
    <t>TOWER T598 SHTS-BETS   220KV</t>
  </si>
  <si>
    <t>T599 SHTS-BETS  220KV</t>
  </si>
  <si>
    <t>TL-BESHEX-BESH599-0000070390</t>
  </si>
  <si>
    <t>TOWER T599 SHTS-BETS   220KV</t>
  </si>
  <si>
    <t>T147 DDTS-SMTS 1 330KV</t>
  </si>
  <si>
    <t>TL-DDSMEX-DDSM147-0000082603</t>
  </si>
  <si>
    <t>TOWER T147 DDTS-SMTS 1 330KV</t>
  </si>
  <si>
    <t>T148 DDTS-SMTS 1 330KV</t>
  </si>
  <si>
    <t>TL-DDSMEX-DDSM148-0000082604</t>
  </si>
  <si>
    <t>TOWER T148 DDTS-SMTS 1 330KV</t>
  </si>
  <si>
    <t>T147 DDTS-SMTS 2 330KV</t>
  </si>
  <si>
    <t>TL-DDSMEX-DDSM147-0000102994</t>
  </si>
  <si>
    <t>TOWER T147 DDTS-SMTS 2 330KV</t>
  </si>
  <si>
    <t>T148 DDTS-SMTS 2 330KV</t>
  </si>
  <si>
    <t>TL-DDSMEX-DDSM148-0000102996</t>
  </si>
  <si>
    <t>TOWER T148 DDTS-SMTS 2 330KV</t>
  </si>
  <si>
    <t>T406 BATS-WBTS  220KV</t>
  </si>
  <si>
    <t>TL-BAHOEX-BAHO406-0000074823</t>
  </si>
  <si>
    <t>TOWER T406 BATS-WBTS   220KV</t>
  </si>
  <si>
    <t>T407 BATS-WBTS  220KV</t>
  </si>
  <si>
    <t>TL-BAHOEX-BAHO407-0000074824</t>
  </si>
  <si>
    <t>TOWER T407 BATS-WBTS   220KV</t>
  </si>
  <si>
    <t>T408 BATS-WBTS  220KV</t>
  </si>
  <si>
    <t>TL-BAHOEX-BAHO408-0000074825</t>
  </si>
  <si>
    <t>TOWER T408 BATS-WBTS   220KV</t>
  </si>
  <si>
    <t>T409 BATS-WBTS  220KV</t>
  </si>
  <si>
    <t>TL-BAHOEX-BAHO409-0000074826</t>
  </si>
  <si>
    <t>TOWER T409 BATS-WBTS   220KV</t>
  </si>
  <si>
    <t>T410 BATS-WBTS  220KV</t>
  </si>
  <si>
    <t>TL-BAHOEX-BAHO410-0000074827</t>
  </si>
  <si>
    <t>TOWER T410 BATS-WBTS   220KV</t>
  </si>
  <si>
    <t>T145 DDTS-SMTS 1 330KV</t>
  </si>
  <si>
    <t>TL-DDSMEX-DDSM145-0000082601</t>
  </si>
  <si>
    <t>TOWER T145 DDTS-SMTS 1 330KV</t>
  </si>
  <si>
    <t>T146 DDTS-SMTS 1 330KV</t>
  </si>
  <si>
    <t>TL-DDSMEX-DDSM146-0000082602</t>
  </si>
  <si>
    <t>TOWER T146 DDTS-SMTS 1 330KV</t>
  </si>
  <si>
    <t>T146 DDTS-SMTS 2 330KV</t>
  </si>
  <si>
    <t>TL-DDSMEX-DDSM146-0000102992</t>
  </si>
  <si>
    <t>TOWER T146 DDTS-SMTS 2 330KV</t>
  </si>
  <si>
    <t>T287 MLTS-TRTS 1 500KV</t>
  </si>
  <si>
    <t>TL-MLHYEX-MLHY287-0000056354</t>
  </si>
  <si>
    <t>TOWER T287 MLTS-TRTS 1 500KV</t>
  </si>
  <si>
    <t>T288 MLTS-TRTS 1 500KV</t>
  </si>
  <si>
    <t>TL-MLHYEX-MLHY288-0000056355</t>
  </si>
  <si>
    <t>TOWER T288 MLTS-TRTS 1 500KV</t>
  </si>
  <si>
    <t>TY045ROTS-SMTS 3 500KV</t>
  </si>
  <si>
    <t>TY045</t>
  </si>
  <si>
    <t>TL-RWTSEX-RWTS045-0000055998</t>
  </si>
  <si>
    <t>TOWER TY045ROTS-SMTS 3 500KV</t>
  </si>
  <si>
    <t>T243 HWPS-ROTS 1 220KV</t>
  </si>
  <si>
    <t>TL-YPROEX-YPRO243-0000084695</t>
  </si>
  <si>
    <t>TOWER T243 HWPS-ROTS 1 220KV</t>
  </si>
  <si>
    <t>T243 YPS -ROTS 7 220KV</t>
  </si>
  <si>
    <t>TL-YPROEX-YPRO243-0000086135</t>
  </si>
  <si>
    <t>TOWER T243 YPS -ROTS 7 220KV</t>
  </si>
  <si>
    <t>T060 CBTS-FTS 1 66KV</t>
  </si>
  <si>
    <t>TL-CBJLEX-CBJL060-0000118195</t>
  </si>
  <si>
    <t>TOWER T060 CBTS-FTS  1  66KV</t>
  </si>
  <si>
    <t>T060 CBTS-TBTS 1 220KV</t>
  </si>
  <si>
    <t>TL-CBJLEX-CBJL060-0000087710</t>
  </si>
  <si>
    <t>TOWER T060 CBTS-TBTS 1 220KV</t>
  </si>
  <si>
    <t>T017 YPS -ROTS 7 220KV</t>
  </si>
  <si>
    <t>TL-YPROEX-YPRO017-0000085909</t>
  </si>
  <si>
    <t>TOWER T017 YPS -ROTS 7 220KV</t>
  </si>
  <si>
    <t>T273 YPS -ROTS 5 220KV</t>
  </si>
  <si>
    <t>TL-YPROEX-YPRO273-0000065149</t>
  </si>
  <si>
    <t>TOWER T273 YPS -ROTS 5 220KV</t>
  </si>
  <si>
    <t>T177 MBTS-EPS 1 220KV</t>
  </si>
  <si>
    <t>TL-MBEPEX-MBEP177-0000112925</t>
  </si>
  <si>
    <t>TOWER T177 MBTS-EPS  1 220KV</t>
  </si>
  <si>
    <t>T194 MBTS-EPS 1 220KV</t>
  </si>
  <si>
    <t>TL-MBEPEX-MBEP194-0000112942</t>
  </si>
  <si>
    <t>TOWER T194 MBTS-EPS  1 220KV</t>
  </si>
  <si>
    <t>T054 CBTS-LYD-ERTS 66KV</t>
  </si>
  <si>
    <t>TL-NWCBEX-NWCB002-0000114429</t>
  </si>
  <si>
    <t>TOWER T054 CBTS-LYD-ERTS 66KV</t>
  </si>
  <si>
    <t>T453 TSTS-TTS  220KV</t>
  </si>
  <si>
    <t>TL-TSTXEX-TSTX453-0000065040</t>
  </si>
  <si>
    <t>TOWER T453 TSTS-TTS    220KV</t>
  </si>
  <si>
    <t>T553AHYTS-APD 1 500KV</t>
  </si>
  <si>
    <t>T553A</t>
  </si>
  <si>
    <t>TL-HYAPEX-HYAP553-0000350243</t>
  </si>
  <si>
    <t>TOWER T553AHYTS-APD 1 500KV (REM SW BAY)</t>
  </si>
  <si>
    <t>T554 HYTS-APD 1 500KV</t>
  </si>
  <si>
    <t>TL-HYAPEX-HYAP554-0000056715</t>
  </si>
  <si>
    <t>TOWER T554 HYTS-APD  1 500KV</t>
  </si>
  <si>
    <t>T555 HYTS-APD 1 500KV</t>
  </si>
  <si>
    <t>TL-HYAPEX-HYAP555-0000056717</t>
  </si>
  <si>
    <t>TOWER T555 HYTS-APD  1 500KV</t>
  </si>
  <si>
    <t>T556 HYTS-APD 1 500KV</t>
  </si>
  <si>
    <t>TL-HYAPEX-HYAP556-0000056719</t>
  </si>
  <si>
    <t>TOWER T556 HYTS-APD  1 500KV</t>
  </si>
  <si>
    <t>T557 HYTS-APD 1 500KV</t>
  </si>
  <si>
    <t>TL-HYAPEX-HYAP557-0000056721</t>
  </si>
  <si>
    <t>TOWER T557 HYTS-APD  1 500KV</t>
  </si>
  <si>
    <t>T558 HYTS-APD 1 500KV</t>
  </si>
  <si>
    <t>TL-HYAPEX-HYAP558-0000056723</t>
  </si>
  <si>
    <t>TOWER T558 HYTS-APD  1 500KV</t>
  </si>
  <si>
    <t>T233 HYTS-SESS 1 275KV</t>
  </si>
  <si>
    <t>TL-HYSEEX-HYSE233-0000119394</t>
  </si>
  <si>
    <t>TOWER T233 HYTS-SESS 1 275KV</t>
  </si>
  <si>
    <t>T234 HYTS-SESS 1 275KV</t>
  </si>
  <si>
    <t>TL-HYSEEX-HYSE234-0000119395</t>
  </si>
  <si>
    <t>TOWER T234 HYTS-SESS 1 275KV</t>
  </si>
  <si>
    <t>T212 MSS -DDTS 1 330KV VIC</t>
  </si>
  <si>
    <t>TL-MSDDEV-MSDD212-0000082161</t>
  </si>
  <si>
    <t>TOWER T212 MSS -DDTS 1 330KV  VIC</t>
  </si>
  <si>
    <t>T212 MSS -DDTS 2 330KV VIC</t>
  </si>
  <si>
    <t>TL-MSDDEV-MSDD212-0000082414</t>
  </si>
  <si>
    <t>TOWER T212 MSS -DDTS 2 330KV  VIC</t>
  </si>
  <si>
    <t>T246 HWPS-ROTS 1 220KV</t>
  </si>
  <si>
    <t>TL-YPROEX-YPRO246-0000084698</t>
  </si>
  <si>
    <t>TOWER T246 HWPS-ROTS 1 220KV</t>
  </si>
  <si>
    <t>T334 HWTS-SMTS 1 500KV</t>
  </si>
  <si>
    <t>TL-HWSMEX-HWSM334-0000055676</t>
  </si>
  <si>
    <t>TOWER T334 HWTS-SMTS 1 500KV</t>
  </si>
  <si>
    <t>T334 HWTS-SMTS 2 500KV</t>
  </si>
  <si>
    <t>TL-HWSMEX-HWSM334-0000055811</t>
  </si>
  <si>
    <t>TOWER T334 HWTS-SMTS 2 500KV</t>
  </si>
  <si>
    <t>T193 MBTS-EPS 1 220KV</t>
  </si>
  <si>
    <t>TL-MBEPEX-MBEP193-0000112941</t>
  </si>
  <si>
    <t>TOWER T193 MBTS-EPS  1 220KV</t>
  </si>
  <si>
    <t>T316 MLTS-TRTS 1 500KV</t>
  </si>
  <si>
    <t>TL-MLHYEX-MLHY316-0000056383</t>
  </si>
  <si>
    <t>TOWER T316 MLTS-TRTS 1 500KV</t>
  </si>
  <si>
    <t>T317 MLTS-TRTS 1 500KV</t>
  </si>
  <si>
    <t>TL-MLHYEX-MLHY317-0000056384</t>
  </si>
  <si>
    <t>TOWER T317 MLTS-TRTS 1 500KV</t>
  </si>
  <si>
    <t>T318 MLTS-TRTS 1 500KV</t>
  </si>
  <si>
    <t>TL-MLHYEX-MLHY318-0000056385</t>
  </si>
  <si>
    <t>TOWER T318 MLTS-TRTS 1 500KV</t>
  </si>
  <si>
    <t>T319 MLTS-TRTS 1 500KV</t>
  </si>
  <si>
    <t>TL-MLHYEX-MLHY319-0000056386</t>
  </si>
  <si>
    <t>TOWER T319 MLTS-TRTS 1 500KV</t>
  </si>
  <si>
    <t>T320 MLTS-TRTS 1 500KV</t>
  </si>
  <si>
    <t>TL-MLHYEX-MLHY320-0000056387</t>
  </si>
  <si>
    <t>TOWER T320 MLTS-TRTS 1 500KV</t>
  </si>
  <si>
    <t>T285 MLTS-TRTS 1 500KV</t>
  </si>
  <si>
    <t>TL-MLHYEX-MLHY285-0000056352</t>
  </si>
  <si>
    <t>TOWER T285 MLTS-TRTS 1 500KV</t>
  </si>
  <si>
    <t>T286 MLTS-TRTS 1 500KV</t>
  </si>
  <si>
    <t>TL-MLHYEX-MLHY286-0000056353</t>
  </si>
  <si>
    <t>TOWER T286 MLTS-TRTS 1 500KV</t>
  </si>
  <si>
    <t>T336 HWTS-SMTS 1 500KV</t>
  </si>
  <si>
    <t>TL-HWSMEX-HWSM336-0000055678</t>
  </si>
  <si>
    <t>TOWER T336 HWTS-SMTS 1 500KV</t>
  </si>
  <si>
    <t>T336 HWTS-SMTS 2 500KV</t>
  </si>
  <si>
    <t>TL-HWSMEX-HWSM336-0000055813</t>
  </si>
  <si>
    <t>TOWER T336 HWTS-SMTS 2 500KV</t>
  </si>
  <si>
    <t>T456 TSTS-TTS  220KV</t>
  </si>
  <si>
    <t>TL-TSTXEX-TSTX456-0000065046</t>
  </si>
  <si>
    <t>TOWER T456 TSTS-TTS    220KV</t>
  </si>
  <si>
    <t>T454 TSTS-TTS  220KV</t>
  </si>
  <si>
    <t>TL-TSTXEX-TSTX454-0000065042</t>
  </si>
  <si>
    <t>TOWER T454 TSTS-TTS    220KV</t>
  </si>
  <si>
    <t>T145 DDTS-SMTS 2 330KV</t>
  </si>
  <si>
    <t>TL-DDSMEX-DDSM145-0000102990</t>
  </si>
  <si>
    <t>TOWER T145 DDTS-SMTS 2 330KV</t>
  </si>
  <si>
    <t>T168 YPS -ROTS 5 220KV</t>
  </si>
  <si>
    <t>TL-YPROEX-YPRO168-0000085562</t>
  </si>
  <si>
    <t>TOWER T168 YPS -ROTS 5 220KV</t>
  </si>
  <si>
    <t>T051 MBTS-DDTS 1 220KV</t>
  </si>
  <si>
    <t>TL-MBDDEX-MBDD051-0000112482</t>
  </si>
  <si>
    <t>TOWER T051 MBTS-DDTS 1 220KV</t>
  </si>
  <si>
    <t>T335 HWTS-SMTS 1 500KV</t>
  </si>
  <si>
    <t>TL-HWSMEX-HWSM335-0000055677</t>
  </si>
  <si>
    <t>TOWER T335 HWTS-SMTS 1 500KV</t>
  </si>
  <si>
    <t>T335 HWTS-SMTS 2 500KV</t>
  </si>
  <si>
    <t>TL-HWSMEX-HWSM335-0000055812</t>
  </si>
  <si>
    <t>TOWER T335 HWTS-SMTS 2 500KV</t>
  </si>
  <si>
    <t>T280 MLTS-TRTS 1 500KV</t>
  </si>
  <si>
    <t>TL-MLHYEX-MLHY280-0000056347</t>
  </si>
  <si>
    <t>TOWER T280 MLTS-TRTS 1 500KV</t>
  </si>
  <si>
    <t>T281 MLTS-TRTS 1 500KV</t>
  </si>
  <si>
    <t>TL-MLHYEX-MLHY281-0000056348</t>
  </si>
  <si>
    <t>TOWER T281 MLTS-TRTS 1 500KV</t>
  </si>
  <si>
    <t>T282 MLTS-TRTS 1 500KV</t>
  </si>
  <si>
    <t>TL-MLHYEX-MLHY282-0000056349</t>
  </si>
  <si>
    <t>TOWER T282 MLTS-TRTS 1 500KV</t>
  </si>
  <si>
    <t>T283 MLTS-TRTS 1 500KV</t>
  </si>
  <si>
    <t>TL-MLHYEX-MLHY283-0000056350</t>
  </si>
  <si>
    <t>TOWER T283 MLTS-TRTS 1 500KV</t>
  </si>
  <si>
    <t>T284 MLTS-TRTS 1 500KV</t>
  </si>
  <si>
    <t>TL-MLHYEX-MLHY284-0000056351</t>
  </si>
  <si>
    <t>TOWER T284 MLTS-TRTS 1 500KV</t>
  </si>
  <si>
    <t>T002 YPS -YWPS A 220KV</t>
  </si>
  <si>
    <t>TL-YPYWEX-YPYW002-0000086399</t>
  </si>
  <si>
    <t>TOWER T002 YPS -YWPS A 220KV</t>
  </si>
  <si>
    <t>T455 TSTS-TTS  220KV</t>
  </si>
  <si>
    <t>TL-TSTXEX-TSTX455-0000065044</t>
  </si>
  <si>
    <t>TOWER T455 TSTS-TTS    220KV</t>
  </si>
  <si>
    <t>T323 MBTS-EPS 1 220KV</t>
  </si>
  <si>
    <t>TL-MBEPEX-MBEP323-0000113071</t>
  </si>
  <si>
    <t>TOWER T323 MBTS-EPS  1 220KV</t>
  </si>
  <si>
    <t>T272 HWTS-CBTS 4 500KV</t>
  </si>
  <si>
    <t>TL-HWCBEX-HWCB272-0000055858</t>
  </si>
  <si>
    <t>TOWER T272 HWTS-CBTS 4 500KV</t>
  </si>
  <si>
    <t>T272 HWTS-ROTS 3 500KV</t>
  </si>
  <si>
    <t>TL-HWCBEX-HWCB272-0000056782</t>
  </si>
  <si>
    <t>TOWER T272 HWTS-ROTS 3 500KV</t>
  </si>
  <si>
    <t>T219 MSS -DDTS 1 330KV VIC</t>
  </si>
  <si>
    <t>TL-MSDDEV-MSDD219-0000082168</t>
  </si>
  <si>
    <t>TOWER T219 MSS -DDTS 1 330KV  VIC</t>
  </si>
  <si>
    <t>T219 MSS -DDTS 2 330KV VIC</t>
  </si>
  <si>
    <t>TL-MSDDEV-MSDD219-0000082421</t>
  </si>
  <si>
    <t>TOWER T219 MSS -DDTS 2 330KV  VIC</t>
  </si>
  <si>
    <t>T303 MLTS-TRTS 1 500KV</t>
  </si>
  <si>
    <t>TL-MLHYEX-MLHY303-0000056370</t>
  </si>
  <si>
    <t>TOWER T303 MLTS-TRTS 1 500KV</t>
  </si>
  <si>
    <t>T304 MLTS-TRTS 1 500KV</t>
  </si>
  <si>
    <t>TL-MLHYEX-MLHY304-0000056371</t>
  </si>
  <si>
    <t>TOWER T304 MLTS-TRTS 1 500KV</t>
  </si>
  <si>
    <t>T305 MLTS-TRTS 1 500KV</t>
  </si>
  <si>
    <t>TL-MLHYEX-MLHY305-0000056372</t>
  </si>
  <si>
    <t>TOWER T305 MLTS-TRTS 1 500KV</t>
  </si>
  <si>
    <t>T306 MLTS-TRTS 1 500KV</t>
  </si>
  <si>
    <t>TL-MLHYEX-MLHY306-0000056373</t>
  </si>
  <si>
    <t>TOWER T306 MLTS-TRTS 1 500KV</t>
  </si>
  <si>
    <t>T159 WBTS-HOTS  220KV</t>
  </si>
  <si>
    <t>TL-BAHOEX-BAHO159-0000074576</t>
  </si>
  <si>
    <t>TOWER T159 WBTS-HOTS   220KV</t>
  </si>
  <si>
    <t>T160 WBTS-HOTS  220KV</t>
  </si>
  <si>
    <t>TL-BAHOEX-BAHO160-0000074577</t>
  </si>
  <si>
    <t>TOWER T160 WBTS-HOTS   220KV</t>
  </si>
  <si>
    <t>T161 WBTS-HOTS  220KV</t>
  </si>
  <si>
    <t>TL-BAHOEX-BAHO161-0000074578</t>
  </si>
  <si>
    <t>TOWER T161 WBTS-HOTS   220KV</t>
  </si>
  <si>
    <t>T162 WBTS-HOTS  220KV</t>
  </si>
  <si>
    <t>TL-BAHOEX-BAHO162-0000074579</t>
  </si>
  <si>
    <t>TOWER T162 WBTS-HOTS   220KV</t>
  </si>
  <si>
    <t>T163 WBTS-HOTS  220KV</t>
  </si>
  <si>
    <t>TL-BAHOEX-BAHO163-0000074580</t>
  </si>
  <si>
    <t>TOWER T163 WBTS-HOTS   220KV</t>
  </si>
  <si>
    <t>T164 WBTS-HOTS  220KV</t>
  </si>
  <si>
    <t>TL-BAHOEX-BAHO164-0000074581</t>
  </si>
  <si>
    <t>TOWER T164 WBTS-HOTS   220KV</t>
  </si>
  <si>
    <t>T464 TRTS-HYTS 1 500KV</t>
  </si>
  <si>
    <t>TL-MLHYEX-MLHY464-0000056546</t>
  </si>
  <si>
    <t>TOWER T464 TRTS-HYTS 1 500KV</t>
  </si>
  <si>
    <t>T465 TRTS-HYTS 1 500KV</t>
  </si>
  <si>
    <t>TL-MLHYEX-MLHY465-0000056547</t>
  </si>
  <si>
    <t>TOWER T465 TRTS-HYTS 1 500KV</t>
  </si>
  <si>
    <t>T466 TRTS-HYTS 1 500KV</t>
  </si>
  <si>
    <t>TL-MLHYEX-MLHY466-0000056548</t>
  </si>
  <si>
    <t>TOWER T466 TRTS-HYTS 1 500KV</t>
  </si>
  <si>
    <t>T467 TRTS-HYTS 1 500KV</t>
  </si>
  <si>
    <t>TL-MLHYEX-MLHY467-0000056549</t>
  </si>
  <si>
    <t>TOWER T467 TRTS-HYTS 1 500KV</t>
  </si>
  <si>
    <t>T009 YPS -ROTS 5 220KV</t>
  </si>
  <si>
    <t>TL-YPROEX-YPRO009-0000085400</t>
  </si>
  <si>
    <t>TOWER T009 YPS -ROTS 5 220KV</t>
  </si>
  <si>
    <t>T195 MBTS-EPS 1 220KV</t>
  </si>
  <si>
    <t>TL-MBEPEX-MBEP195-0000112943</t>
  </si>
  <si>
    <t>TOWER T195 MBTS-EPS  1 220KV</t>
  </si>
  <si>
    <t>T006 MBTS-EPS 1 220KV</t>
  </si>
  <si>
    <t>TL-MBEPEX-MBEP006-0000112754</t>
  </si>
  <si>
    <t>TOWER T006 MBTS-EPS  1 220KV</t>
  </si>
  <si>
    <t>T182A MSS -DDTS 1 330KV VIC</t>
  </si>
  <si>
    <t>T182A</t>
  </si>
  <si>
    <t>TL-MSDDEV-MSDD182-0000119523</t>
  </si>
  <si>
    <t>TOWER T182A MSS -DDTS 1 330KV  VIC</t>
  </si>
  <si>
    <t>T182A MSS -DDTS 2 330KV VIC</t>
  </si>
  <si>
    <t>TL-MSDDEV-MSDD182-0000119533</t>
  </si>
  <si>
    <t>TOWER T182A MSS -DDTS 2 330KV  VIC</t>
  </si>
  <si>
    <t>T146 HWPS-ROTS 1 220KV</t>
  </si>
  <si>
    <t>TL-YPROEX-YPRO146-0000084598</t>
  </si>
  <si>
    <t>TOWER T146 HWPS-ROTS 1 220KV</t>
  </si>
  <si>
    <t>T146 YPS -ROTS 5 220KV</t>
  </si>
  <si>
    <t>TL-YPROEX-YPRO146-0000085537</t>
  </si>
  <si>
    <t>TOWER T146 YPS -ROTS 5 220KV</t>
  </si>
  <si>
    <t>T001 YPS -ROTS 5 220KV</t>
  </si>
  <si>
    <t>TL-YPROEX-YPRO001-0000085392</t>
  </si>
  <si>
    <t>TOWER T001 YPS -ROTS 5 220KV</t>
  </si>
  <si>
    <t>T244 HWPS-ROTS 1 220KV</t>
  </si>
  <si>
    <t>TL-YPROEX-YPRO244-0000084696</t>
  </si>
  <si>
    <t>TOWER T244 HWPS-ROTS 1 220KV</t>
  </si>
  <si>
    <t>T322 BATS-TGTS  220KV</t>
  </si>
  <si>
    <t>TL-BATGEX-BATG322-0000087635</t>
  </si>
  <si>
    <t>TOWER T322 BATS-TGTS   220KV</t>
  </si>
  <si>
    <t>T323 BATS-TGTS  220KV</t>
  </si>
  <si>
    <t>TL-BATGEX-BATG323-0000087636</t>
  </si>
  <si>
    <t>TOWER T323 BATS-TGTS   220KV</t>
  </si>
  <si>
    <t>T192 MBTS-EPS 1 220KV</t>
  </si>
  <si>
    <t>TL-MBEPEX-MBEP192-0000112940</t>
  </si>
  <si>
    <t>TOWER T192 MBTS-EPS  1 220KV</t>
  </si>
  <si>
    <t>T264 YPS -ROTS 5 220KV</t>
  </si>
  <si>
    <t>TL-YPROEX-YPRO264-0000065131</t>
  </si>
  <si>
    <t>TOWER T264 YPS -ROTS 5 220KV</t>
  </si>
  <si>
    <t>T264 YPS -ROTS 7 220KV</t>
  </si>
  <si>
    <t>TL-YPROEX-YPRO264-0000065514</t>
  </si>
  <si>
    <t>TOWER T264 YPS -ROTS 7 220KV</t>
  </si>
  <si>
    <t>T010 MBTS-DDTS 1 220KV</t>
  </si>
  <si>
    <t>TL-MBDDEX-MBDD010-0000112441</t>
  </si>
  <si>
    <t>TOWER T010 MBTS-DDTS 1 220KV</t>
  </si>
  <si>
    <t>T010 MBTS-DDTS 2 220KV</t>
  </si>
  <si>
    <t>TL-MBDDEX-MBDD010-0000112532</t>
  </si>
  <si>
    <t>TOWER T010 MBTS-DDTS 2 220KV</t>
  </si>
  <si>
    <t>T407 JDSS-WOTS  330KV</t>
  </si>
  <si>
    <t>TL-JDWOEX-JDWO407-0000081809</t>
  </si>
  <si>
    <t>TOWER T407 JDSS-WOTS   330KV</t>
  </si>
  <si>
    <t>T238 HWPS-ROTS 1 220KV</t>
  </si>
  <si>
    <t>TL-YPROEX-YPRO238-0000084690</t>
  </si>
  <si>
    <t>TOWER T238 HWPS-ROTS 1 220KV</t>
  </si>
  <si>
    <t>T239 HWPS-ROTS 1 220KV</t>
  </si>
  <si>
    <t>TL-YPROEX-YPRO239-0000084691</t>
  </si>
  <si>
    <t>TOWER T239 HWPS-ROTS 1 220KV</t>
  </si>
  <si>
    <t>T240 HWPS-ROTS 1 220KV</t>
  </si>
  <si>
    <t>TL-YPROEX-YPRO240-0000084692</t>
  </si>
  <si>
    <t>TOWER T240 HWPS-ROTS 1 220KV</t>
  </si>
  <si>
    <t>T238 YPS -ROTS 7 220KV</t>
  </si>
  <si>
    <t>TL-YPROEX-YPRO238-0000086130</t>
  </si>
  <si>
    <t>TOWER T238 YPS -ROTS 7 220KV</t>
  </si>
  <si>
    <t>T239 YPS -ROTS 7 220KV</t>
  </si>
  <si>
    <t>TL-YPROEX-YPRO239-0000086131</t>
  </si>
  <si>
    <t>TOWER T239 YPS -ROTS 7 220KV</t>
  </si>
  <si>
    <t>T240 YPS -ROTS 7 220KV</t>
  </si>
  <si>
    <t>TL-YPROEX-YPRO240-0000086132</t>
  </si>
  <si>
    <t>TOWER T240 YPS -ROTS 7 220KV</t>
  </si>
  <si>
    <t>T052 MBTS-DDTS 1 220KV</t>
  </si>
  <si>
    <t>TL-MBDDEX-MBDD052-0000112483</t>
  </si>
  <si>
    <t>TOWER T052 MBTS-DDTS 1 220KV</t>
  </si>
  <si>
    <t>T052 MBTS-DDTS 2 220KV</t>
  </si>
  <si>
    <t>TL-MBDDEX-MBDD052-0000112574</t>
  </si>
  <si>
    <t>TOWER T052 MBTS-DDTS 2 220KV</t>
  </si>
  <si>
    <t>T151 HWPS-ROTS 1 220KV</t>
  </si>
  <si>
    <t>TL-YPROEX-YPRO151-0000084603</t>
  </si>
  <si>
    <t>TOWER T151 HWPS-ROTS 1 220KV</t>
  </si>
  <si>
    <t>T151 YPS -ROTS 5 220KV</t>
  </si>
  <si>
    <t>TL-YPROEX-YPRO151-0000085542</t>
  </si>
  <si>
    <t>TOWER T151 YPS -ROTS 5 220KV</t>
  </si>
  <si>
    <t>T191 MBTS-EPS 1 220KV</t>
  </si>
  <si>
    <t>TL-MBEPEX-MBEP191-0000112939</t>
  </si>
  <si>
    <t>TOWER T191 MBTS-EPS  1 220KV</t>
  </si>
  <si>
    <t>T022 SMTS-KTS  500KV</t>
  </si>
  <si>
    <t>TL-SMKXEX-SMKX022-0000059250</t>
  </si>
  <si>
    <t>TOWER T022 SMTS-KTS    500KV</t>
  </si>
  <si>
    <t>T179 MSS -DDTS 1 330KV VIC</t>
  </si>
  <si>
    <t>TL-MSDDEV-MSDD179-0000082128</t>
  </si>
  <si>
    <t>TOWER T179 MSS -DDTS 1 330KV  VIC</t>
  </si>
  <si>
    <t>T179 MSS -DDTS 2 330KV VIC</t>
  </si>
  <si>
    <t>TL-MSDDEV-MSDD179-0000082381</t>
  </si>
  <si>
    <t>TOWER T179 MSS -DDTS 2 330KV  VIC</t>
  </si>
  <si>
    <t>T170 HWPS-ROTS 1 220KV</t>
  </si>
  <si>
    <t>TL-YPROEX-YPRO170-0000084622</t>
  </si>
  <si>
    <t>TOWER T170 HWPS-ROTS 1 220KV</t>
  </si>
  <si>
    <t>T170 YPS -ROTS 5 220KV</t>
  </si>
  <si>
    <t>TL-YPROEX-YPRO170-0000085564</t>
  </si>
  <si>
    <t>TOWER T170 YPS -ROTS 5 220KV</t>
  </si>
  <si>
    <t>T309 MLTS-TGTS  220KV</t>
  </si>
  <si>
    <t>TL-MLTGEX-MLTG309-0000059845</t>
  </si>
  <si>
    <t>TOWER T309 MLTS-TGTS   220KV</t>
  </si>
  <si>
    <t>T310 MLTS-TGTS  220KV</t>
  </si>
  <si>
    <t>TL-MLTGEX-MLTG310-0000059847</t>
  </si>
  <si>
    <t>TOWER T310 MLTS-TGTS   220KV</t>
  </si>
  <si>
    <t>T311 MLTS-TGTS  220KV</t>
  </si>
  <si>
    <t>TL-MLTGEX-MLTG311-0000059849</t>
  </si>
  <si>
    <t>TOWER T311 MLTS-TGTS   220KV</t>
  </si>
  <si>
    <t>T312 MLTS-TGTS  220KV</t>
  </si>
  <si>
    <t>TL-MLTGEX-MLTG312-0000059851</t>
  </si>
  <si>
    <t>TOWER T312 MLTS-TGTS   220KV</t>
  </si>
  <si>
    <t>T313 MLTS-TGTS  220KV</t>
  </si>
  <si>
    <t>TL-MLTGEX-MLTG313-0000059853</t>
  </si>
  <si>
    <t>TOWER T313 MLTS-TGTS   220KV</t>
  </si>
  <si>
    <t>T263 HWTS-CBTS 4 500KV</t>
  </si>
  <si>
    <t>TL-HWCBEX-HWCB263-0000055849</t>
  </si>
  <si>
    <t>TOWER T263 HWTS-CBTS 4 500KV</t>
  </si>
  <si>
    <t>T263 HWTS-ROTS 3 500KV</t>
  </si>
  <si>
    <t>TL-HWCBEX-HWCB263-0000056764</t>
  </si>
  <si>
    <t>TOWER T263 HWTS-ROTS 3 500KV</t>
  </si>
  <si>
    <t>T018 CBTS-LYD-ERTS 66KV</t>
  </si>
  <si>
    <t>TL-YPROEX-YPRO319-0000114393</t>
  </si>
  <si>
    <t>TOWER T018 CBTS-LYD-ERTS 66KV</t>
  </si>
  <si>
    <t>TX038CBTS-ROTS 4 500KV</t>
  </si>
  <si>
    <t>TL-YPROEX-YPRO319-0000055933</t>
  </si>
  <si>
    <t>TOWER TX038CBTS-ROTS 4 500KV</t>
  </si>
  <si>
    <t>T018 ERTS-CBTS 1 220KV</t>
  </si>
  <si>
    <t>TL-YPROEX-YPRO319-0000087668</t>
  </si>
  <si>
    <t>TOWER T018 ERTS-CBTS 1 220KV</t>
  </si>
  <si>
    <t>T213 HWPS-ROTS 1 220KV</t>
  </si>
  <si>
    <t>TL-YPROEX-YPRO213-0000084665</t>
  </si>
  <si>
    <t>TOWER T213 HWPS-ROTS 1 220KV</t>
  </si>
  <si>
    <t>T213 YPS -ROTS 7 220KV</t>
  </si>
  <si>
    <t>TL-YPROEX-YPRO213-0000086105</t>
  </si>
  <si>
    <t>TOWER T213 YPS -ROTS 7 220KV</t>
  </si>
  <si>
    <t>T408 JDSS-WOTS  330KV</t>
  </si>
  <si>
    <t>TL-JDWOEX-JDWO408-0000081810</t>
  </si>
  <si>
    <t>TOWER T408 JDSS-WOTS   330KV</t>
  </si>
  <si>
    <t>T409 JDSS-WOTS  330KV</t>
  </si>
  <si>
    <t>TL-JDWOEX-JDWO409-0000081811</t>
  </si>
  <si>
    <t>TOWER T409 JDSS-WOTS   330KV</t>
  </si>
  <si>
    <t>T293 DDTS-SMTS 1 330KV</t>
  </si>
  <si>
    <t>TL-DDSMEX-DDSM293-0000082749</t>
  </si>
  <si>
    <t>TOWER T293 DDTS-SMTS 1 330KV</t>
  </si>
  <si>
    <t>T293 DDTS-SMTS 2 330KV</t>
  </si>
  <si>
    <t>TL-DDSMEX-DDSM293-0000103397</t>
  </si>
  <si>
    <t>TOWER T293 DDTS-SMTS 2 330KV</t>
  </si>
  <si>
    <t>T163 DDTS-SMTS 1 330KV</t>
  </si>
  <si>
    <t>TL-DDSMEX-DDSM163-0000082619</t>
  </si>
  <si>
    <t>TOWER T163 DDTS-SMTS 1 330KV</t>
  </si>
  <si>
    <t>T164 DDTS-SMTS 1 330KV</t>
  </si>
  <si>
    <t>TL-DDSMEX-DDSM164-0000082620</t>
  </si>
  <si>
    <t>TOWER T164 DDTS-SMTS 1 330KV</t>
  </si>
  <si>
    <t>T163 DDTS-SMTS 2 330KV</t>
  </si>
  <si>
    <t>TL-DDSMEX-DDSM163-0000103025</t>
  </si>
  <si>
    <t>TOWER T163 DDTS-SMTS 2 330KV</t>
  </si>
  <si>
    <t>T164 DDTS-SMTS 2 330KV</t>
  </si>
  <si>
    <t>TL-DDSMEX-DDSM164-0000103027</t>
  </si>
  <si>
    <t>TOWER T164 DDTS-SMTS 2 330KV</t>
  </si>
  <si>
    <t>T199 MBTS-EPS 1 220KV</t>
  </si>
  <si>
    <t>TL-MBEPEX-MBEP199-0000112947</t>
  </si>
  <si>
    <t>TOWER T199 MBTS-EPS  1 220KV</t>
  </si>
  <si>
    <t>T200 MBTS-EPS 1 220KV</t>
  </si>
  <si>
    <t>TL-MBEPEX-MBEP200-0000112948</t>
  </si>
  <si>
    <t>TOWER T200 MBTS-EPS  1 220KV</t>
  </si>
  <si>
    <t>T155 HWPS-ROTS 1 220KV</t>
  </si>
  <si>
    <t>TL-YPROEX-YPRO155-0000084607</t>
  </si>
  <si>
    <t>TOWER T155 HWPS-ROTS 1 220KV</t>
  </si>
  <si>
    <t>T155 YPS -ROTS 5 220KV</t>
  </si>
  <si>
    <t>TL-YPROEX-YPRO155-0000085546</t>
  </si>
  <si>
    <t>TOWER T155 YPS -ROTS 5 220KV</t>
  </si>
  <si>
    <t>T267 HWTS-CBTS 4 500KV</t>
  </si>
  <si>
    <t>TL-HWCBEX-HWCB267-0000055853</t>
  </si>
  <si>
    <t>TOWER T267 HWTS-CBTS 4 500KV</t>
  </si>
  <si>
    <t>T305 BATS-TGTS  220KV</t>
  </si>
  <si>
    <t>TL-BATGEX-BATG305-0000087618</t>
  </si>
  <si>
    <t>TOWER T305 BATS-TGTS   220KV</t>
  </si>
  <si>
    <t>T306 BATS-TGTS  220KV</t>
  </si>
  <si>
    <t>TL-BATGEX-BATG306-0000087619</t>
  </si>
  <si>
    <t>TOWER T306 BATS-TGTS   220KV</t>
  </si>
  <si>
    <t>T180 MSS -DDTS 1 330KV VIC</t>
  </si>
  <si>
    <t>TL-MSDDEV-MSDD180-0000082129</t>
  </si>
  <si>
    <t>TOWER T180 MSS -DDTS 1 330KV  VIC</t>
  </si>
  <si>
    <t>T180 MSS -DDTS 2 330KV VIC</t>
  </si>
  <si>
    <t>TL-MSDDEV-MSDD180-0000082382</t>
  </si>
  <si>
    <t>TOWER T180 MSS -DDTS 2 330KV  VIC</t>
  </si>
  <si>
    <t>T215 HWTS-CBTS 4 500KV</t>
  </si>
  <si>
    <t>TL-HWCBEX-HWCB215-0000084187</t>
  </si>
  <si>
    <t>TOWER T215 HWTS-CBTS 4 500KV</t>
  </si>
  <si>
    <t>T215 HWTS-ROTS 3 500KV</t>
  </si>
  <si>
    <t>TL-HWCBEX-HWCB215-0000085176</t>
  </si>
  <si>
    <t>TOWER T215 HWTS-ROTS 3 500KV</t>
  </si>
  <si>
    <t>T267 HWTS-SMTS 1 500KV</t>
  </si>
  <si>
    <t>TL-HWSMEX-HWSM267-0000055609</t>
  </si>
  <si>
    <t>TOWER T267 HWTS-SMTS 1 500KV</t>
  </si>
  <si>
    <t>T267 HWTS-SMTS 2 500KV</t>
  </si>
  <si>
    <t>TL-HWSMEX-HWSM267-0000055744</t>
  </si>
  <si>
    <t>TOWER T267 HWTS-SMTS 2 500KV</t>
  </si>
  <si>
    <t>T351 HWTS-SMTS 1 500KV</t>
  </si>
  <si>
    <t>TL-HWSMEX-HWSM351-0000055693</t>
  </si>
  <si>
    <t>TOWER T351 HWTS-SMTS 1 500KV</t>
  </si>
  <si>
    <t>T267 HWTS-ROTS 3 500KV</t>
  </si>
  <si>
    <t>TL-HWCBEX-HWCB267-0000056772</t>
  </si>
  <si>
    <t>TOWER T267 HWTS-ROTS 3 500KV</t>
  </si>
  <si>
    <t>T266 HWTS-SMTS 1 500KV</t>
  </si>
  <si>
    <t>TL-HWSMEX-HWSM266-0000055608</t>
  </si>
  <si>
    <t>TOWER T266 HWTS-SMTS 1 500KV</t>
  </si>
  <si>
    <t>T266 HWTS-SMTS 2 500KV</t>
  </si>
  <si>
    <t>TL-HWSMEX-HWSM266-0000055743</t>
  </si>
  <si>
    <t>TOWER T266 HWTS-SMTS 2 500KV</t>
  </si>
  <si>
    <t>T039 HWPS-YPS 1 220KV</t>
  </si>
  <si>
    <t>TL-HWYPEX-HWYP039-0000085254</t>
  </si>
  <si>
    <t>TOWER T039 HWPS-YPS  1 220KV</t>
  </si>
  <si>
    <t>T033 CBTS-LYD-ERTS 66KV</t>
  </si>
  <si>
    <t>TL-NWCBEX-NWCB023-0000114408</t>
  </si>
  <si>
    <t>TOWER T033 CBTS-LYD-ERTS 66KV</t>
  </si>
  <si>
    <t>TX023CBTS-ROTS 4 500KV</t>
  </si>
  <si>
    <t>TX023</t>
  </si>
  <si>
    <t>TL-NWCBEX-NWCB023-0000055918</t>
  </si>
  <si>
    <t>TOWER TX023CBTS-ROTS 4 500KV</t>
  </si>
  <si>
    <t>T033 ERTS-CBTS 1 220KV</t>
  </si>
  <si>
    <t>TL-NWCBEX-NWCB023-0000087683</t>
  </si>
  <si>
    <t>TOWER T033 ERTS-CBTS 1 220KV</t>
  </si>
  <si>
    <t>T023 HWTS-ROTS 3R500KV</t>
  </si>
  <si>
    <t>TL-NWCBEX-NWCB023-0000056901</t>
  </si>
  <si>
    <t>TOWER T023 HWTS-ROTS 3R500KV</t>
  </si>
  <si>
    <t>T466 WOTS-DDTS  330KV</t>
  </si>
  <si>
    <t>TL-WODDEX-WODD466-0000081869</t>
  </si>
  <si>
    <t>TOWER T466 WOTS-DDTS   330KV</t>
  </si>
  <si>
    <t>T326 DDTS-SHTS  220KV</t>
  </si>
  <si>
    <t>TL-GNSHEX-GNSH326-0000073739</t>
  </si>
  <si>
    <t>TOWER T326 DDTS-SHTS   220KV</t>
  </si>
  <si>
    <t>T327 DDTS-SHTS  220KV</t>
  </si>
  <si>
    <t>TL-GNSHEX-GNSH327-0000073743</t>
  </si>
  <si>
    <t>TOWER T327 DDTS-SHTS   220KV</t>
  </si>
  <si>
    <t>T326 GNTS-SHTS 1 220KV</t>
  </si>
  <si>
    <t>TL-GNSHEX-GNSH326-0000072954</t>
  </si>
  <si>
    <t>TOWER T326 GNTS-SHTS 1 220KV</t>
  </si>
  <si>
    <t>T327 GNTS-SHTS 1 220KV</t>
  </si>
  <si>
    <t>TL-GNSHEX-GNSH327-0000072959</t>
  </si>
  <si>
    <t>TOWER T327 GNTS-SHTS 1 220KV</t>
  </si>
  <si>
    <t>T003 RWTS-TTS  220KV</t>
  </si>
  <si>
    <t>TL-RWTSEX-RWTS043-0000064855</t>
  </si>
  <si>
    <t>TOWER T003 RWTS-TTS    220KV</t>
  </si>
  <si>
    <t>TY043ROTS-SMTS 3 500KV</t>
  </si>
  <si>
    <t>TY043</t>
  </si>
  <si>
    <t>TL-RWTSEX-RWTS043-0000055996</t>
  </si>
  <si>
    <t>TOWER TY043ROTS-SMTS 3 500KV</t>
  </si>
  <si>
    <t>T155 DDTS-SMTS 1 330KV</t>
  </si>
  <si>
    <t>TL-DDSMEX-DDSM155-0000082611</t>
  </si>
  <si>
    <t>TOWER T155 DDTS-SMTS 1 330KV</t>
  </si>
  <si>
    <t>T155 DDTS-SMTS 2 330KV</t>
  </si>
  <si>
    <t>TL-DDSMEX-DDSM155-0000103010</t>
  </si>
  <si>
    <t>TOWER T155 DDTS-SMTS 2 330KV</t>
  </si>
  <si>
    <t>T003 YPS -ROTS 5 220KV</t>
  </si>
  <si>
    <t>TL-YPROEX-YPRO003-0000085394</t>
  </si>
  <si>
    <t>TOWER T003 YPS -ROTS 5 220KV</t>
  </si>
  <si>
    <t>T141 HWPS-ROTS 1 220KV</t>
  </si>
  <si>
    <t>TL-YPROEX-YPRO141-0000084593</t>
  </si>
  <si>
    <t>TOWER T141 HWPS-ROTS 1 220KV</t>
  </si>
  <si>
    <t>T142 HWPS-ROTS 1 220KV</t>
  </si>
  <si>
    <t>TL-YPROEX-YPRO142-0000084594</t>
  </si>
  <si>
    <t>TOWER T142 HWPS-ROTS 1 220KV</t>
  </si>
  <si>
    <t>T141 YPS -ROTS 5 220KV</t>
  </si>
  <si>
    <t>TL-YPROEX-YPRO141-0000085532</t>
  </si>
  <si>
    <t>TOWER T141 YPS -ROTS 5 220KV</t>
  </si>
  <si>
    <t>T142 YPS -ROTS 5 220KV</t>
  </si>
  <si>
    <t>TL-YPROEX-YPRO142-0000085533</t>
  </si>
  <si>
    <t>TOWER T142 YPS -ROTS 5 220KV</t>
  </si>
  <si>
    <t>T241 HWPS-ROTS 1 220KV</t>
  </si>
  <si>
    <t>TL-YPROEX-YPRO241-0000084693</t>
  </si>
  <si>
    <t>TOWER T241 HWPS-ROTS 1 220KV</t>
  </si>
  <si>
    <t>T241 YPS -ROTS 7 220KV</t>
  </si>
  <si>
    <t>TL-YPROEX-YPRO241-0000086133</t>
  </si>
  <si>
    <t>TOWER T241 YPS -ROTS 7 220KV</t>
  </si>
  <si>
    <t>T257 YPS -ROTS 7 220KV</t>
  </si>
  <si>
    <t>TL-YPROEX-YPRO257-0000065500</t>
  </si>
  <si>
    <t>TOWER T257 YPS -ROTS 7 220KV</t>
  </si>
  <si>
    <t>T171 HWPS-ROTS 1 220KV</t>
  </si>
  <si>
    <t>TL-YPROEX-YPRO171-0000084623</t>
  </si>
  <si>
    <t>TOWER T171 HWPS-ROTS 1 220KV</t>
  </si>
  <si>
    <t>T171 YPS -ROTS 5 220KV</t>
  </si>
  <si>
    <t>TL-YPROEX-YPRO171-0000085565</t>
  </si>
  <si>
    <t>TOWER T171 YPS -ROTS 5 220KV</t>
  </si>
  <si>
    <t>T005 RWTS-TTS  220KV</t>
  </si>
  <si>
    <t>TL-RWTSEX-RWTS045-0000064857</t>
  </si>
  <si>
    <t>TOWER T005 RWTS-TTS    220KV</t>
  </si>
  <si>
    <t>T405 JDSS-WOTS  330KV</t>
  </si>
  <si>
    <t>TL-JDWOEX-JDWO405-0000081807</t>
  </si>
  <si>
    <t>TOWER T405 JDSS-WOTS   330KV</t>
  </si>
  <si>
    <t>T406 JDSS-WOTS  330KV</t>
  </si>
  <si>
    <t>TL-JDWOEX-JDWO406-0000081808</t>
  </si>
  <si>
    <t>TOWER T406 JDSS-WOTS   330KV</t>
  </si>
  <si>
    <t>T011 MBTS-DDTS 1 220KV</t>
  </si>
  <si>
    <t>TL-MBDDEX-MBDD011-0000112442</t>
  </si>
  <si>
    <t>TOWER T011 MBTS-DDTS 1 220KV</t>
  </si>
  <si>
    <t>T011 MBTS-DDTS 2 220KV</t>
  </si>
  <si>
    <t>TL-MBDDEX-MBDD011-0000112533</t>
  </si>
  <si>
    <t>TOWER T011 MBTS-DDTS 2 220KV</t>
  </si>
  <si>
    <t>T223 DDTS-GNTS 1 220KV</t>
  </si>
  <si>
    <t>DDTS-GNTS 1 220KV</t>
  </si>
  <si>
    <t>TL-DDGNEX-DDGN223-0000071574</t>
  </si>
  <si>
    <t>TOWER T223 DDTS-GNTS 1 220KV</t>
  </si>
  <si>
    <t>T224 DDTS-GNTS 1 220KV</t>
  </si>
  <si>
    <t>TL-DDGNEX-DDGN224-0000071579</t>
  </si>
  <si>
    <t>TOWER T224 DDTS-GNTS 1 220KV</t>
  </si>
  <si>
    <t>T223 DDTS-SHTS  220KV</t>
  </si>
  <si>
    <t>TL-DDGNEX-DDGN223-0000072457</t>
  </si>
  <si>
    <t>TOWER T223 DDTS-SHTS   220KV</t>
  </si>
  <si>
    <t>T224 DDTS-SHTS  220KV</t>
  </si>
  <si>
    <t>TL-DDGNEX-DDGN224-0000072461</t>
  </si>
  <si>
    <t>TOWER T224 DDTS-SHTS   220KV</t>
  </si>
  <si>
    <t>T180A MSS -DDTS 1 330KV VIC</t>
  </si>
  <si>
    <t>T180A</t>
  </si>
  <si>
    <t>TL-MSDDEV-MSDD180-0000119522</t>
  </si>
  <si>
    <t>TOWER T180A MSS -DDTS 1 330KV  VIC</t>
  </si>
  <si>
    <t>T181 MSS -DDTS 1 330KV VIC</t>
  </si>
  <si>
    <t>TL-MSDDEV-MSDD181-0000082130</t>
  </si>
  <si>
    <t>TOWER T181 MSS -DDTS 1 330KV  VIC</t>
  </si>
  <si>
    <t>T180A MSS -DDTS 2 330KV VIC</t>
  </si>
  <si>
    <t>TL-MSDDEV-MSDD180-0000119532</t>
  </si>
  <si>
    <t>TOWER T180A MSS -DDTS 2 330KV  VIC</t>
  </si>
  <si>
    <t>T181 MSS -DDTS 2 330KV VIC</t>
  </si>
  <si>
    <t>TL-MSDDEV-MSDD181-0000082383</t>
  </si>
  <si>
    <t>TOWER T181 MSS -DDTS 2 330KV  VIC</t>
  </si>
  <si>
    <t>T273 HWTS-ROTS 3 500KV</t>
  </si>
  <si>
    <t>TL-HWCBEX-HWCB273-0000056784</t>
  </si>
  <si>
    <t>TOWER T273 HWTS-ROTS 3 500KV</t>
  </si>
  <si>
    <t>T198 MBTS-EPS 1 220KV</t>
  </si>
  <si>
    <t>TL-MBEPEX-MBEP198-0000112946</t>
  </si>
  <si>
    <t>TOWER T198 MBTS-EPS  1 220KV</t>
  </si>
  <si>
    <t>T242 HWPS-ROTS 1 220KV</t>
  </si>
  <si>
    <t>TL-YPROEX-YPRO242-0000084694</t>
  </si>
  <si>
    <t>TOWER T242 HWPS-ROTS 1 220KV</t>
  </si>
  <si>
    <t>T242 YPS -ROTS 7 220KV</t>
  </si>
  <si>
    <t>TL-YPROEX-YPRO242-0000086134</t>
  </si>
  <si>
    <t>TOWER T242 YPS -ROTS 7 220KV</t>
  </si>
  <si>
    <t>T212 HYTS-SESS 1 275KV</t>
  </si>
  <si>
    <t>TL-HYSEEX-HYSE212-0000060096</t>
  </si>
  <si>
    <t>TOWER T212 HYTS-SESS 1 275KV</t>
  </si>
  <si>
    <t>T213 HYTS-SESS 1 275KV</t>
  </si>
  <si>
    <t>TL-HYSEEX-HYSE213-0000060098</t>
  </si>
  <si>
    <t>TOWER T213 HYTS-SESS 1 275KV</t>
  </si>
  <si>
    <t>T214 HYTS-SESS 1 275KV</t>
  </si>
  <si>
    <t>TL-HYSEEX-HYSE214-0000060100</t>
  </si>
  <si>
    <t>TOWER T214 HYTS-SESS 1 275KV</t>
  </si>
  <si>
    <t>T016 TSTS-L    66</t>
  </si>
  <si>
    <t>TL-TSKWEX-TSKW016-0000114296</t>
  </si>
  <si>
    <t>TOWER T016 TSTS-L       66KV</t>
  </si>
  <si>
    <t>T002 HWPS-ROTS 1 220KV</t>
  </si>
  <si>
    <t>TL-HWROEX-HWRO002-0000084454</t>
  </si>
  <si>
    <t>TOWER T002 HWPS-ROTS 1 220KV</t>
  </si>
  <si>
    <t>T336AHWTS-SMTS 1 500KV</t>
  </si>
  <si>
    <t>TL-HWSMEX-HWSM336-0000119385</t>
  </si>
  <si>
    <t>TOWER T336AHWTS-SMTS 1 500KV</t>
  </si>
  <si>
    <t>T097 BATS-TGTS  220KV</t>
  </si>
  <si>
    <t>TL-BATGEX-BATG097-0000087410</t>
  </si>
  <si>
    <t>TOWER T097 BATS-TGTS   220KV</t>
  </si>
  <si>
    <t>T290 HWTS-SMTS 1 500KV</t>
  </si>
  <si>
    <t>TL-HWSMEX-HWSM290-0000055632</t>
  </si>
  <si>
    <t>TOWER T290 HWTS-SMTS 1 500KV</t>
  </si>
  <si>
    <t>T290 HWTS-SMTS 2 500KV</t>
  </si>
  <si>
    <t>TL-HWSMEX-HWSM290-0000055767</t>
  </si>
  <si>
    <t>TOWER T290 HWTS-SMTS 2 500KV</t>
  </si>
  <si>
    <t>T013 MBTS-DDTS 1 220KV</t>
  </si>
  <si>
    <t>TL-MBDDEX-MBDD013-0000112444</t>
  </si>
  <si>
    <t>TOWER T013 MBTS-DDTS 1 220KV</t>
  </si>
  <si>
    <t>T013 MBTS-DDTS 2 220KV</t>
  </si>
  <si>
    <t>TL-MBDDEX-MBDD013-0000112535</t>
  </si>
  <si>
    <t>TOWER T013 MBTS-DDTS 2 220KV</t>
  </si>
  <si>
    <t>T057 SMTS-KTS  500KV</t>
  </si>
  <si>
    <t>TL-SMKXEX-SMKX057-0000059320</t>
  </si>
  <si>
    <t>TOWER T057 SMTS-KTS    500KV</t>
  </si>
  <si>
    <t>T023 HWPS-YPS 1 220KV</t>
  </si>
  <si>
    <t>TL-HWYPEX-HWYP023-0000085238</t>
  </si>
  <si>
    <t>TOWER T023 HWPS-YPS  1 220KV</t>
  </si>
  <si>
    <t>T012 MBTS-DDTS 1 220KV</t>
  </si>
  <si>
    <t>TL-MBDDEX-MBDD012-0000112443</t>
  </si>
  <si>
    <t>TOWER T012 MBTS-DDTS 1 220KV</t>
  </si>
  <si>
    <t>T012 MBTS-DDTS 2 220KV</t>
  </si>
  <si>
    <t>TL-MBDDEX-MBDD012-0000112534</t>
  </si>
  <si>
    <t>TOWER T012 MBTS-DDTS 2 220KV</t>
  </si>
  <si>
    <t>T324 BATS-TGTS  220KV</t>
  </si>
  <si>
    <t>TL-BATGEX-BATG324-0000087637</t>
  </si>
  <si>
    <t>TOWER T324 BATS-TGTS   220KV</t>
  </si>
  <si>
    <t>T325 BATS-TGTS  220KV</t>
  </si>
  <si>
    <t>TL-BATGEX-BATG325-0000087638</t>
  </si>
  <si>
    <t>TOWER T325 BATS-TGTS   220KV</t>
  </si>
  <si>
    <t>T330 MLTS-TGTS  220KV</t>
  </si>
  <si>
    <t>TL-MLTGEX-MLTG330-0000059887</t>
  </si>
  <si>
    <t>TOWER T330 MLTS-TGTS   220KV</t>
  </si>
  <si>
    <t>T331 MLTS-TGTS  220KV</t>
  </si>
  <si>
    <t>TL-MLTGEX-MLTG331-0000059889</t>
  </si>
  <si>
    <t>TOWER T331 MLTS-TGTS   220KV</t>
  </si>
  <si>
    <t>T332 MLTS-TGTS  220KV</t>
  </si>
  <si>
    <t>TL-MLTGEX-MLTG332-0000059891</t>
  </si>
  <si>
    <t>TOWER T332 MLTS-TGTS   220KV</t>
  </si>
  <si>
    <t>T304 HWTS-ROTS 3 500KV</t>
  </si>
  <si>
    <t>TL-HWCBEX-HWCB304-0000056845</t>
  </si>
  <si>
    <t>TOWER T304 HWTS-ROTS 3 500KV</t>
  </si>
  <si>
    <t>T182 MSS -DDTS 1 330KV VIC</t>
  </si>
  <si>
    <t>TL-MSDDEV-MSDD182-0000082131</t>
  </si>
  <si>
    <t>TOWER T182 MSS -DDTS 1 330KV  VIC</t>
  </si>
  <si>
    <t>T182 MSS -DDTS 2 330KV VIC</t>
  </si>
  <si>
    <t>TL-MSDDEV-MSDD182-0000082384</t>
  </si>
  <si>
    <t>TOWER T182 MSS -DDTS 2 330KV  VIC</t>
  </si>
  <si>
    <t>T186 WBTS-HOTS  220KV</t>
  </si>
  <si>
    <t>TL-BAHOEX-BAHO186-0000074603</t>
  </si>
  <si>
    <t>TOWER T186 WBTS-HOTS   220KV</t>
  </si>
  <si>
    <t>T187 WBTS-HOTS  220KV</t>
  </si>
  <si>
    <t>TL-BAHOEX-BAHO187-0000074604</t>
  </si>
  <si>
    <t>TOWER T187 WBTS-HOTS   220KV</t>
  </si>
  <si>
    <t>T188 WBTS-HOTS  220KV</t>
  </si>
  <si>
    <t>TL-BAHOEX-BAHO188-0000074605</t>
  </si>
  <si>
    <t>TOWER T188 WBTS-HOTS   220KV</t>
  </si>
  <si>
    <t>T189 WBTS-HOTS  220KV</t>
  </si>
  <si>
    <t>TL-BAHOEX-BAHO189-0000074606</t>
  </si>
  <si>
    <t>TOWER T189 WBTS-HOTS   220KV</t>
  </si>
  <si>
    <t>T190 WBTS-HOTS  220KV</t>
  </si>
  <si>
    <t>TL-BAHOEX-BAHO190-0000074607</t>
  </si>
  <si>
    <t>TOWER T190 WBTS-HOTS   220KV</t>
  </si>
  <si>
    <t>T191 WBTS-HOTS  220KV</t>
  </si>
  <si>
    <t>TL-BAHOEX-BAHO191-0000074608</t>
  </si>
  <si>
    <t>TOWER T191 WBTS-HOTS   220KV</t>
  </si>
  <si>
    <t>T192 WBTS-HOTS  220KV</t>
  </si>
  <si>
    <t>TL-BAHOEX-BAHO192-0000074609</t>
  </si>
  <si>
    <t>TOWER T192 WBTS-HOTS   220KV</t>
  </si>
  <si>
    <t>T145A MSS -DDTS 2 330KV VIC</t>
  </si>
  <si>
    <t>T145A</t>
  </si>
  <si>
    <t>TL-MSDDEV-MSDD145-0000119531</t>
  </si>
  <si>
    <t>TOWER T145A MSS -DDTS 2 330KV  VIC</t>
  </si>
  <si>
    <t>T146 MSS -DDTS 2 330KV VIC</t>
  </si>
  <si>
    <t>TL-MSDDEV-MSDD146-0000082348</t>
  </si>
  <si>
    <t>TOWER T146 MSS -DDTS 2 330KV  VIC</t>
  </si>
  <si>
    <t>T030 ERTS-CBTS 1 220KV</t>
  </si>
  <si>
    <t>TL-NWCBEX-NWCB026-0000087680</t>
  </si>
  <si>
    <t>TOWER T030 ERTS-CBTS 1 220KV</t>
  </si>
  <si>
    <t>T314 MLTS-TGTS  220KV</t>
  </si>
  <si>
    <t>TL-MLTGEX-MLTG314-0000059855</t>
  </si>
  <si>
    <t>TOWER T314 MLTS-TGTS   220KV</t>
  </si>
  <si>
    <t>T007 YPS -ROTS 5 220KV</t>
  </si>
  <si>
    <t>TL-YPROEX-YPRO007-0000085398</t>
  </si>
  <si>
    <t>TOWER T007 YPS -ROTS 5 220KV</t>
  </si>
  <si>
    <t>T196 MBTS-EPS 1 220KV</t>
  </si>
  <si>
    <t>TL-MBEPEX-MBEP196-0000112944</t>
  </si>
  <si>
    <t>TOWER T196 MBTS-EPS  1 220KV</t>
  </si>
  <si>
    <t>TZ009ROTS-SMTS 3 500KV</t>
  </si>
  <si>
    <t>TZ009</t>
  </si>
  <si>
    <t>TL-TSSMEX-TSSM009-0000056033</t>
  </si>
  <si>
    <t>TOWER TZ009ROTS-SMTS 3 500KV</t>
  </si>
  <si>
    <t>TY009ROTS-TTS  220KV</t>
  </si>
  <si>
    <t>TL-TSSMEX-TSSM009-0000061317</t>
  </si>
  <si>
    <t>TOWER TY009ROTS-TTS    220KV</t>
  </si>
  <si>
    <t>T002 YPS -ROTS 5 220KV</t>
  </si>
  <si>
    <t>TL-YPROEX-YPRO002-0000085393</t>
  </si>
  <si>
    <t>TOWER T002 YPS -ROTS 5 220KV</t>
  </si>
  <si>
    <t>T266 DDTS-SMTS 1 330KV</t>
  </si>
  <si>
    <t>TL-DDSMEX-DDSM266-0000082722</t>
  </si>
  <si>
    <t>TOWER T266 DDTS-SMTS 1 330KV</t>
  </si>
  <si>
    <t>T266 DDTS-SMTS 2 330KV</t>
  </si>
  <si>
    <t>TL-DDSMEX-DDSM266-0000103267</t>
  </si>
  <si>
    <t>TOWER T266 DDTS-SMTS 2 330KV</t>
  </si>
  <si>
    <t>T477 WOTS-DDTS  330KV</t>
  </si>
  <si>
    <t>TL-WODDEX-WODD477-0000081880</t>
  </si>
  <si>
    <t>TOWER T477 WOTS-DDTS   330KV</t>
  </si>
  <si>
    <t>T011 MBTS-EPS 1 220KV</t>
  </si>
  <si>
    <t>TL-MBEPEX-MBEP011-0000112759</t>
  </si>
  <si>
    <t>TOWER T011 MBTS-EPS  1 220KV</t>
  </si>
  <si>
    <t>T012 MBTS-EPS 1 220KV</t>
  </si>
  <si>
    <t>TL-MBEPEX-MBEP012-0000112760</t>
  </si>
  <si>
    <t>TOWER T012 MBTS-EPS  1 220KV</t>
  </si>
  <si>
    <t>T013 MBTS-EPS 1 220KV</t>
  </si>
  <si>
    <t>TL-MBEPEX-MBEP013-0000112761</t>
  </si>
  <si>
    <t>TOWER T013 MBTS-EPS  1 220KV</t>
  </si>
  <si>
    <t>T014 MBTS-EPS 1 220KV</t>
  </si>
  <si>
    <t>TL-MBEPEX-MBEP014-0000112762</t>
  </si>
  <si>
    <t>TOWER T014 MBTS-EPS  1 220KV</t>
  </si>
  <si>
    <t>T184 MSS -DDTS 1 330KV VIC</t>
  </si>
  <si>
    <t>TL-MSDDEV-MSDD184-0000082133</t>
  </si>
  <si>
    <t>TOWER T184 MSS -DDTS 1 330KV  VIC</t>
  </si>
  <si>
    <t>T185 MSS -DDTS 1 330KV VIC</t>
  </si>
  <si>
    <t>TL-MSDDEV-MSDD185-0000082134</t>
  </si>
  <si>
    <t>TOWER T185 MSS -DDTS 1 330KV  VIC</t>
  </si>
  <si>
    <t>T184 MSS -DDTS 2 330KV VIC</t>
  </si>
  <si>
    <t>TL-MSDDEV-MSDD184-0000082386</t>
  </si>
  <si>
    <t>TOWER T184 MSS -DDTS 2 330KV  VIC</t>
  </si>
  <si>
    <t>T185 MSS -DDTS 2 330KV VIC</t>
  </si>
  <si>
    <t>TL-MSDDEV-MSDD185-0000082387</t>
  </si>
  <si>
    <t>TOWER T185 MSS -DDTS 2 330KV  VIC</t>
  </si>
  <si>
    <t>T015 TSTS-L    66</t>
  </si>
  <si>
    <t>TL-TSKWEX-TSKW015-0000114295</t>
  </si>
  <si>
    <t>TOWER T015 TSTS-L       66KV</t>
  </si>
  <si>
    <t>T478 WOTS-DDTS  330KV</t>
  </si>
  <si>
    <t>TL-WODDEX-WODD478-0000081881</t>
  </si>
  <si>
    <t>TOWER T478 WOTS-DDTS   330KV</t>
  </si>
  <si>
    <t>T265 HWTS-CBTS 4 500KV</t>
  </si>
  <si>
    <t>TL-HWCBEX-HWCB265-0000055851</t>
  </si>
  <si>
    <t>TOWER T265 HWTS-CBTS 4 500KV</t>
  </si>
  <si>
    <t>T265 HWTS-ROTS 3 500KV</t>
  </si>
  <si>
    <t>TL-HWCBEX-HWCB265-0000056768</t>
  </si>
  <si>
    <t>TOWER T265 HWTS-ROTS 3 500KV</t>
  </si>
  <si>
    <t>T040 MBTS-EPS 1 220KV</t>
  </si>
  <si>
    <t>TL-MBEPEX-MBEP040-0000112788</t>
  </si>
  <si>
    <t>TOWER T040 MBTS-EPS  1 220KV</t>
  </si>
  <si>
    <t>T183 MSS -DDTS 1 330KV VIC</t>
  </si>
  <si>
    <t>TL-MSDDEV-MSDD183-0000082132</t>
  </si>
  <si>
    <t>TOWER T183 MSS -DDTS 1 330KV  VIC</t>
  </si>
  <si>
    <t>T183 MSS -DDTS 2 330KV VIC</t>
  </si>
  <si>
    <t>TL-MSDDEV-MSDD183-0000082385</t>
  </si>
  <si>
    <t>TOWER T183 MSS -DDTS 2 330KV  VIC</t>
  </si>
  <si>
    <t>T017 MLTS-TRTS 1 500KV</t>
  </si>
  <si>
    <t>TL-MLHYEX-MLHY017-0000056084</t>
  </si>
  <si>
    <t>TOWER T017 MLTS-TRTS 1 500KV</t>
  </si>
  <si>
    <t>T018 MLTS-TRTS 1 500KV</t>
  </si>
  <si>
    <t>TL-MLHYEX-MLHY018-0000056085</t>
  </si>
  <si>
    <t>TOWER T018 MLTS-TRTS 1 500KV</t>
  </si>
  <si>
    <t>T019 MLTS-TRTS 1 500KV</t>
  </si>
  <si>
    <t>TL-MLHYEX-MLHY019-0000056086</t>
  </si>
  <si>
    <t>TOWER T019 MLTS-TRTS 1 500KV</t>
  </si>
  <si>
    <t>T020 MLTS-TRTS 1 500KV</t>
  </si>
  <si>
    <t>TL-MLHYEX-MLHY020-0000056087</t>
  </si>
  <si>
    <t>TOWER T020 MLTS-TRTS 1 500KV</t>
  </si>
  <si>
    <t>T021 MLTS-TRTS 1 500KV</t>
  </si>
  <si>
    <t>TL-MLHYEX-MLHY021-0000056088</t>
  </si>
  <si>
    <t>TOWER T021 MLTS-TRTS 1 500KV</t>
  </si>
  <si>
    <t>T479 WOTS-DDTS  330KV</t>
  </si>
  <si>
    <t>TL-WODDEX-WODD479-0000081882</t>
  </si>
  <si>
    <t>TOWER T479 WOTS-DDTS   330KV</t>
  </si>
  <si>
    <t>TX027HWTS-SMTS 1 500KV</t>
  </si>
  <si>
    <t>TL-HWTYEX-HWTY027-0000083445</t>
  </si>
  <si>
    <t>TOWER TX027HWTS-SMTS 1 500KV</t>
  </si>
  <si>
    <t>TX028HWTS-SMTS 1 500KV</t>
  </si>
  <si>
    <t>TL-HWTYEX-HWTY028-0000083446</t>
  </si>
  <si>
    <t>TOWER TX028HWTS-SMTS 1 500KV</t>
  </si>
  <si>
    <t>TX029HWTS-SMTS 1 500KV</t>
  </si>
  <si>
    <t>TL-HWTYEX-HWTY029-0000083447</t>
  </si>
  <si>
    <t>TOWER TX029HWTS-SMTS 1 500KV</t>
  </si>
  <si>
    <t>TX027HWTS-SMTS 2 500KV</t>
  </si>
  <si>
    <t>TL-HWTYEX-HWTY027-0000083721</t>
  </si>
  <si>
    <t>TOWER TX027HWTS-SMTS 2 500KV</t>
  </si>
  <si>
    <t>TX028HWTS-SMTS 2 500KV</t>
  </si>
  <si>
    <t>TL-HWTYEX-HWTY028-0000083722</t>
  </si>
  <si>
    <t>TOWER TX028HWTS-SMTS 2 500KV</t>
  </si>
  <si>
    <t>T143 HWPS-ROTS 1 220KV</t>
  </si>
  <si>
    <t>TL-YPROEX-YPRO143-0000084595</t>
  </si>
  <si>
    <t>TOWER T143 HWPS-ROTS 1 220KV</t>
  </si>
  <si>
    <t>T143 YPS -ROTS 5 220KV</t>
  </si>
  <si>
    <t>TL-YPROEX-YPRO143-0000085534</t>
  </si>
  <si>
    <t>TOWER T143 YPS -ROTS 5 220KV</t>
  </si>
  <si>
    <t>T304 HWTS-CBTS 4 500KV</t>
  </si>
  <si>
    <t>TL-HWCBEX-HWCB304-0000055890</t>
  </si>
  <si>
    <t>TOWER T304 HWTS-CBTS 4 500KV</t>
  </si>
  <si>
    <t>T024 HWPS-YPS 1 220KV</t>
  </si>
  <si>
    <t>TL-HWYPEX-HWYP024-0000085239</t>
  </si>
  <si>
    <t>TOWER T024 HWPS-YPS  1 220KV</t>
  </si>
  <si>
    <t>T162 DDTS-SMTS 1 330KV</t>
  </si>
  <si>
    <t>TL-DDSMEX-DDSM162-0000082618</t>
  </si>
  <si>
    <t>TOWER T162 DDTS-SMTS 1 330KV</t>
  </si>
  <si>
    <t>T162 DDTS-SMTS 2 330KV</t>
  </si>
  <si>
    <t>TL-DDSMEX-DDSM162-0000103023</t>
  </si>
  <si>
    <t>TOWER T162 DDTS-SMTS 2 330KV</t>
  </si>
  <si>
    <t>T197 MBTS-EPS 1 220KV</t>
  </si>
  <si>
    <t>TL-MBEPEX-MBEP197-0000112945</t>
  </si>
  <si>
    <t>TOWER T197 MBTS-EPS  1 220KV</t>
  </si>
  <si>
    <t>T032 YPS -ROTS 7 220KV</t>
  </si>
  <si>
    <t>TL-YPROEX-YPRO032-0000085924</t>
  </si>
  <si>
    <t>TOWER T032 YPS -ROTS 7 220KV</t>
  </si>
  <si>
    <t>T265 DDTS-SMTS 1 330KV</t>
  </si>
  <si>
    <t>TL-DDSMEX-DDSM265-0000082721</t>
  </si>
  <si>
    <t>TOWER T265 DDTS-SMTS 1 330KV</t>
  </si>
  <si>
    <t>T265 DDTS-SMTS 2 330KV</t>
  </si>
  <si>
    <t>TL-DDSMEX-DDSM265-0000103262</t>
  </si>
  <si>
    <t>TOWER T265 DDTS-SMTS 2 330KV</t>
  </si>
  <si>
    <t>TZ030ROTS-SMTS 3 500KV</t>
  </si>
  <si>
    <t>TZ030</t>
  </si>
  <si>
    <t>TL-TSSMEX-TSSM030-0000056054</t>
  </si>
  <si>
    <t>TOWER TZ030ROTS-SMTS 3 500KV</t>
  </si>
  <si>
    <t>T223 DDTS-SMTS 1 330KV</t>
  </si>
  <si>
    <t>TL-DDSMEX-DDSM223-0000082679</t>
  </si>
  <si>
    <t>TOWER T223 DDTS-SMTS 1 330KV</t>
  </si>
  <si>
    <t>T223 DDTS-SMTS 2 330KV</t>
  </si>
  <si>
    <t>TL-DDSMEX-DDSM223-0000103145</t>
  </si>
  <si>
    <t>TOWER T223 DDTS-SMTS 2 330KV</t>
  </si>
  <si>
    <t>T328 DDTS-SHTS  220KV</t>
  </si>
  <si>
    <t>TL-GNSHEX-GNSH328-0000073748</t>
  </si>
  <si>
    <t>TOWER T328 DDTS-SHTS   220KV</t>
  </si>
  <si>
    <t>T328 GNTS-SHTS 1 220KV</t>
  </si>
  <si>
    <t>TL-GNSHEX-GNSH328-0000072963</t>
  </si>
  <si>
    <t>TOWER T328 GNTS-SHTS 1 220KV</t>
  </si>
  <si>
    <t>T008 YPS -ROTS 5 220KV</t>
  </si>
  <si>
    <t>TL-YPROEX-YPRO008-0000085399</t>
  </si>
  <si>
    <t>TOWER T008 YPS -ROTS 5 220KV</t>
  </si>
  <si>
    <t>T007 MBTS-EPS 1 220KV</t>
  </si>
  <si>
    <t>TL-MBEPEX-MBEP007-0000112755</t>
  </si>
  <si>
    <t>TOWER T007 MBTS-EPS  1 220KV</t>
  </si>
  <si>
    <t>T008 MBTS-EPS 1 220KV</t>
  </si>
  <si>
    <t>TL-MBEPEX-MBEP008-0000112756</t>
  </si>
  <si>
    <t>TOWER T008 MBTS-EPS  1 220KV</t>
  </si>
  <si>
    <t>T009 MBTS-EPS 1 220KV</t>
  </si>
  <si>
    <t>TL-MBEPEX-MBEP009-0000112757</t>
  </si>
  <si>
    <t>TOWER T009 MBTS-EPS  1 220KV</t>
  </si>
  <si>
    <t>T010 MBTS-EPS 1 220KV</t>
  </si>
  <si>
    <t>TL-MBEPEX-MBEP010-0000112758</t>
  </si>
  <si>
    <t>TOWER T010 MBTS-EPS  1 220KV</t>
  </si>
  <si>
    <t>T015 MBTS-EPS 1 220KV</t>
  </si>
  <si>
    <t>TL-MBEPEX-MBEP015-0000112763</t>
  </si>
  <si>
    <t>TOWER T015 MBTS-EPS  1 220KV</t>
  </si>
  <si>
    <t>T016 MBTS-EPS 1 220KV</t>
  </si>
  <si>
    <t>TL-MBEPEX-MBEP016-0000112764</t>
  </si>
  <si>
    <t>TOWER T016 MBTS-EPS  1 220KV</t>
  </si>
  <si>
    <t>T017 MBTS-EPS 1 220KV</t>
  </si>
  <si>
    <t>TL-MBEPEX-MBEP017-0000112765</t>
  </si>
  <si>
    <t>TOWER T017 MBTS-EPS  1 220KV</t>
  </si>
  <si>
    <t>T271 HWTS-CBTS 4 500KV</t>
  </si>
  <si>
    <t>TL-HWCBEX-HWCB271-0000055857</t>
  </si>
  <si>
    <t>TOWER T271 HWTS-CBTS 4 500KV</t>
  </si>
  <si>
    <t>T271 HWTS-ROTS 3 500KV</t>
  </si>
  <si>
    <t>TL-HWCBEX-HWCB271-0000056780</t>
  </si>
  <si>
    <t>TOWER T271 HWTS-ROTS 3 500KV</t>
  </si>
  <si>
    <t>T131 DDTS-SMTS 1 330KV</t>
  </si>
  <si>
    <t>TL-DDSMEX-DDSM131-0000082587</t>
  </si>
  <si>
    <t>TOWER T131 DDTS-SMTS 1 330KV</t>
  </si>
  <si>
    <t>T132 DDTS-SMTS 1 330KV</t>
  </si>
  <si>
    <t>TL-DDSMEX-DDSM132-0000082588</t>
  </si>
  <si>
    <t>TOWER T132 DDTS-SMTS 1 330KV</t>
  </si>
  <si>
    <t>T131 DDTS-SMTS 2 330KV</t>
  </si>
  <si>
    <t>TL-DDSMEX-DDSM131-0000102962</t>
  </si>
  <si>
    <t>TOWER T131 DDTS-SMTS 2 330KV</t>
  </si>
  <si>
    <t>T132 DDTS-SMTS 2 330KV</t>
  </si>
  <si>
    <t>TL-DDSMEX-DDSM132-0000102964</t>
  </si>
  <si>
    <t>TOWER T132 DDTS-SMTS 2 330KV</t>
  </si>
  <si>
    <t>T010 HWPS-YPS 1 220KV</t>
  </si>
  <si>
    <t>TL-HWYPEX-HWYP010-0000085225</t>
  </si>
  <si>
    <t>TOWER T010 HWPS-YPS  1 220KV</t>
  </si>
  <si>
    <t>T139 HWPS-ROTS 1 220KV</t>
  </si>
  <si>
    <t>TL-YPROEX-YPRO139-0000084591</t>
  </si>
  <si>
    <t>TOWER T139 HWPS-ROTS 1 220KV</t>
  </si>
  <si>
    <t>T139 YPS -ROTS 5 220KV</t>
  </si>
  <si>
    <t>TL-YPROEX-YPRO139-0000085530</t>
  </si>
  <si>
    <t>TOWER T139 YPS -ROTS 5 220KV</t>
  </si>
  <si>
    <t>T030 CBTS-LYD-ERTS 66KV</t>
  </si>
  <si>
    <t>TL-NWCBEX-NWCB026-0000114405</t>
  </si>
  <si>
    <t>TOWER T030 CBTS-LYD-ERTS 66KV</t>
  </si>
  <si>
    <t>TX026CBTS-ROTS 4 500KV</t>
  </si>
  <si>
    <t>TX026</t>
  </si>
  <si>
    <t>TL-NWCBEX-NWCB026-0000055921</t>
  </si>
  <si>
    <t>TOWER TX026CBTS-ROTS 4 500KV</t>
  </si>
  <si>
    <t>T026 HWTS-ROTS 3R500KV</t>
  </si>
  <si>
    <t>TL-NWCBEX-NWCB026-0000056907</t>
  </si>
  <si>
    <t>TOWER T026 HWTS-ROTS 3R500KV</t>
  </si>
  <si>
    <t>T167 HWPS-ROTS 1 220KV</t>
  </si>
  <si>
    <t>TL-YPROEX-YPRO167-0000084619</t>
  </si>
  <si>
    <t>TOWER T167 HWPS-ROTS 1 220KV</t>
  </si>
  <si>
    <t>T167 YPS -ROTS 5 220KV</t>
  </si>
  <si>
    <t>TL-YPROEX-YPRO167-0000085561</t>
  </si>
  <si>
    <t>TOWER T167 YPS -ROTS 5 220KV</t>
  </si>
  <si>
    <t>T026 SMTS-KTS  500KV</t>
  </si>
  <si>
    <t>TL-SMKXEX-SMKX026-0000059258</t>
  </si>
  <si>
    <t>TOWER T026 SMTS-KTS    500KV</t>
  </si>
  <si>
    <t>T053 MBTS-EPS 1 220KV</t>
  </si>
  <si>
    <t>TL-MBEPEX-MBEP053-0000112801</t>
  </si>
  <si>
    <t>TOWER T053 MBTS-EPS  1 220KV</t>
  </si>
  <si>
    <t>T019 CBTS-LYD-ERTS 66KV</t>
  </si>
  <si>
    <t>TL-YPROEX-YPRO318-0000114394</t>
  </si>
  <si>
    <t>TOWER T019 CBTS-LYD-ERTS 66KV</t>
  </si>
  <si>
    <t>TX037CBTS-ROTS 4 500KV</t>
  </si>
  <si>
    <t>TL-YPROEX-YPRO318-0000055932</t>
  </si>
  <si>
    <t>TOWER TX037CBTS-ROTS 4 500KV</t>
  </si>
  <si>
    <t>T019 ERTS-CBTS 1 220KV</t>
  </si>
  <si>
    <t>TL-YPROEX-YPRO318-0000087669</t>
  </si>
  <si>
    <t>TOWER T019 ERTS-CBTS 1 220KV</t>
  </si>
  <si>
    <t>TY051ROTS-SMTS 3 500KV</t>
  </si>
  <si>
    <t>TY051</t>
  </si>
  <si>
    <t>TL-RWTSEX-RWTS051-0000056004</t>
  </si>
  <si>
    <t>TOWER TY051ROTS-SMTS 3 500KV</t>
  </si>
  <si>
    <t>TX051ROTS-TTS  220KV</t>
  </si>
  <si>
    <t>TX051</t>
  </si>
  <si>
    <t>TL-RWTSEX-RWTS051-0000061288</t>
  </si>
  <si>
    <t>TOWER TX051ROTS-TTS    220KV</t>
  </si>
  <si>
    <t>TX002CBTS-ROTS 4 500KV</t>
  </si>
  <si>
    <t>TL-NWCBEX-NWCB002-0000055897</t>
  </si>
  <si>
    <t>TOWER TX002CBTS-ROTS 4 500KV</t>
  </si>
  <si>
    <t>T054 ERTS-CBTS 1 220KV</t>
  </si>
  <si>
    <t>TL-NWCBEX-NWCB002-0000087704</t>
  </si>
  <si>
    <t>TOWER T054 ERTS-CBTS 1 220KV</t>
  </si>
  <si>
    <t>T002 HWTS-ROTS 3R500KV</t>
  </si>
  <si>
    <t>TL-NWCBEX-NWCB002-0000056860</t>
  </si>
  <si>
    <t>TOWER T002 HWTS-ROTS 3R500KV</t>
  </si>
  <si>
    <t>T017 CBTS-LYD-ERTS 66KV</t>
  </si>
  <si>
    <t>TL-YPROEX-YPRO320-0000114392</t>
  </si>
  <si>
    <t>TOWER T017 CBTS-LYD-ERTS 66KV</t>
  </si>
  <si>
    <t>TX039CBTS-ROTS 4 500KV</t>
  </si>
  <si>
    <t>TX039</t>
  </si>
  <si>
    <t>TL-YPROEX-YPRO320-0000055934</t>
  </si>
  <si>
    <t>TOWER TX039CBTS-ROTS 4 500KV</t>
  </si>
  <si>
    <t>T017 ERTS-CBTS 1 220KV</t>
  </si>
  <si>
    <t>TL-YPROEX-YPRO320-0000087667</t>
  </si>
  <si>
    <t>TOWER T017 ERTS-CBTS 1 220KV</t>
  </si>
  <si>
    <t>T107 HYTS-SESS 1 275KV</t>
  </si>
  <si>
    <t>TL-HYSEEX-HYSE107-0000059886</t>
  </si>
  <si>
    <t>TOWER T107 HYTS-SESS 1 275KV</t>
  </si>
  <si>
    <t>T108 HYTS-SESS 1 275KV</t>
  </si>
  <si>
    <t>TL-HYSEEX-HYSE108-0000059888</t>
  </si>
  <si>
    <t>TOWER T108 HYTS-SESS 1 275KV</t>
  </si>
  <si>
    <t>T109 HYTS-SESS 1 275KV</t>
  </si>
  <si>
    <t>TL-HYSEEX-HYSE109-0000059890</t>
  </si>
  <si>
    <t>TOWER T109 HYTS-SESS 1 275KV</t>
  </si>
  <si>
    <t>T110 HYTS-SESS 1 275KV</t>
  </si>
  <si>
    <t>TL-HYSEEX-HYSE110-0000059892</t>
  </si>
  <si>
    <t>TOWER T110 HYTS-SESS 1 275KV</t>
  </si>
  <si>
    <t>T111 HYTS-SESS 1 275KV</t>
  </si>
  <si>
    <t>TL-HYSEEX-HYSE111-0000059894</t>
  </si>
  <si>
    <t>TOWER T111 HYTS-SESS 1 275KV</t>
  </si>
  <si>
    <t>T112 HYTS-SESS 1 275KV</t>
  </si>
  <si>
    <t>TL-HYSEEX-HYSE112-0000059896</t>
  </si>
  <si>
    <t>TOWER T112 HYTS-SESS 1 275KV</t>
  </si>
  <si>
    <t>T335AMLTS-MOPS 2 500KV</t>
  </si>
  <si>
    <t>T335A</t>
  </si>
  <si>
    <t>TL-MLHYEX-MLHY335-0000371648</t>
  </si>
  <si>
    <t>TOWER T335AMLTS-MOPS 2 500KV</t>
  </si>
  <si>
    <t>T335LMLTS-MOPS 2 500KV</t>
  </si>
  <si>
    <t>T335L</t>
  </si>
  <si>
    <t>TL-MLHYEX-MLHY335-0000371647</t>
  </si>
  <si>
    <t>TOWER T335LMLTS-MOPS 2 500KV</t>
  </si>
  <si>
    <t>T335RMLTS-TRTS 1 500KV</t>
  </si>
  <si>
    <t>T335R</t>
  </si>
  <si>
    <t>TL-MLHYEX-MLHY335-0000371646</t>
  </si>
  <si>
    <t>TOWER T335RMLTS-TRTS 1 500KV</t>
  </si>
  <si>
    <t>T336RMLTS-TRTS 1 500KV</t>
  </si>
  <si>
    <t>T336R</t>
  </si>
  <si>
    <t>TL-MLHYEX-MLHY336-0000371649</t>
  </si>
  <si>
    <t>TOWER T336RMLTS-TRTS 1 500KV</t>
  </si>
  <si>
    <t>T337 MLTS-TRTS 1 500KV</t>
  </si>
  <si>
    <t>TL-MLHYEX-MLHY337-0000056404</t>
  </si>
  <si>
    <t>TOWER T337 MLTS-TRTS 1 500KV</t>
  </si>
  <si>
    <t>T338 MLTS-TRTS 1 500KV</t>
  </si>
  <si>
    <t>TL-MLHYEX-MLHY338-0000056405</t>
  </si>
  <si>
    <t>TOWER T338 MLTS-TRTS 1 500KV</t>
  </si>
  <si>
    <t>T339 MLTS-TRTS 1 500KV</t>
  </si>
  <si>
    <t>TL-MLHYEX-MLHY339-0000056406</t>
  </si>
  <si>
    <t>TOWER T339 MLTS-TRTS 1 500KV</t>
  </si>
  <si>
    <t>T336AMOPS-HYTS 2 500KV</t>
  </si>
  <si>
    <t>TL-MLHYEX-MLHY336-0000371651</t>
  </si>
  <si>
    <t>TOWER T336AMOPS-HYTS 2 500KV</t>
  </si>
  <si>
    <t>T336LMOPS-HYTS 2 500KV</t>
  </si>
  <si>
    <t>T336L</t>
  </si>
  <si>
    <t>TL-MLHYEX-MLHY336-0000371650</t>
  </si>
  <si>
    <t>TOWER T336LMOPS-HYTS 2 500KV</t>
  </si>
  <si>
    <t>T216 HWTS-CBTS 4 500KV</t>
  </si>
  <si>
    <t>TL-HWCBEX-HWCB216-0000084188</t>
  </si>
  <si>
    <t>TOWER T216 HWTS-CBTS 4 500KV</t>
  </si>
  <si>
    <t>T216 HWTS-ROTS 3 500KV</t>
  </si>
  <si>
    <t>TL-HWCBEX-HWCB216-0000085177</t>
  </si>
  <si>
    <t>TOWER T216 HWTS-ROTS 3 500KV</t>
  </si>
  <si>
    <t>T315 YPS -ROTS 5 220KV</t>
  </si>
  <si>
    <t>TL-YPROEX-YPRO315-0000065234</t>
  </si>
  <si>
    <t>TOWER T315 YPS -ROTS 5 220KV</t>
  </si>
  <si>
    <t>T252 YPS -ROTS 7 220KV</t>
  </si>
  <si>
    <t>TL-YPROEX-YPRO252-0000065490</t>
  </si>
  <si>
    <t>TOWER T252 YPS -ROTS 7 220KV</t>
  </si>
  <si>
    <t>T268 HWTS-CBTS 4 500KV</t>
  </si>
  <si>
    <t>TL-HWCBEX-HWCB268-0000055854</t>
  </si>
  <si>
    <t>TOWER T268 HWTS-CBTS 4 500KV</t>
  </si>
  <si>
    <t>T268 HWTS-ROTS 3 500KV</t>
  </si>
  <si>
    <t>TL-HWCBEX-HWCB268-0000056774</t>
  </si>
  <si>
    <t>TOWER T268 HWTS-ROTS 3 500KV</t>
  </si>
  <si>
    <t>T142 DDTS-SMTS 1 330KV</t>
  </si>
  <si>
    <t>TL-DDSMEX-DDSM142-0000082598</t>
  </si>
  <si>
    <t>TOWER T142 DDTS-SMTS 1 330KV</t>
  </si>
  <si>
    <t>T143 DDTS-SMTS 1 330KV</t>
  </si>
  <si>
    <t>TL-DDSMEX-DDSM143-0000082599</t>
  </si>
  <si>
    <t>TOWER T143 DDTS-SMTS 1 330KV</t>
  </si>
  <si>
    <t>T144 DDTS-SMTS 1 330KV</t>
  </si>
  <si>
    <t>TL-DDSMEX-DDSM144-0000082600</t>
  </si>
  <si>
    <t>TOWER T144 DDTS-SMTS 1 330KV</t>
  </si>
  <si>
    <t>T142 DDTS-SMTS 2 330KV</t>
  </si>
  <si>
    <t>TL-DDSMEX-DDSM142-0000102984</t>
  </si>
  <si>
    <t>TOWER T142 DDTS-SMTS 2 330KV</t>
  </si>
  <si>
    <t>T143 DDTS-SMTS 2 330KV</t>
  </si>
  <si>
    <t>TL-DDSMEX-DDSM143-0000102986</t>
  </si>
  <si>
    <t>TOWER T143 DDTS-SMTS 2 330KV</t>
  </si>
  <si>
    <t>T144 DDTS-SMTS 2 330KV</t>
  </si>
  <si>
    <t>TL-DDSMEX-DDSM144-0000102988</t>
  </si>
  <si>
    <t>TOWER T144 DDTS-SMTS 2 330KV</t>
  </si>
  <si>
    <t>T312 YPS -ROTS 5 220KV</t>
  </si>
  <si>
    <t>TL-YPROEX-YPRO312-0000065228</t>
  </si>
  <si>
    <t>TOWER T312 YPS -ROTS 5 220KV</t>
  </si>
  <si>
    <t>T052 MBTS-EPS 1 220KV</t>
  </si>
  <si>
    <t>TL-MBEPEX-MBEP052-0000112800</t>
  </si>
  <si>
    <t>TOWER T052 MBTS-EPS  1 220KV</t>
  </si>
  <si>
    <t>T314 YPS -ROTS 5 220KV</t>
  </si>
  <si>
    <t>TL-YPROEX-YPRO314-0000065232</t>
  </si>
  <si>
    <t>TOWER T314 YPS -ROTS 5 220KV</t>
  </si>
  <si>
    <t>T156 DDTS-SMTS 1 330KV</t>
  </si>
  <si>
    <t>TL-DDSMEX-DDSM156-0000082612</t>
  </si>
  <si>
    <t>TOWER T156 DDTS-SMTS 1 330KV</t>
  </si>
  <si>
    <t>T156 DDTS-SMTS 2 330KV</t>
  </si>
  <si>
    <t>TL-DDSMEX-DDSM156-0000103012</t>
  </si>
  <si>
    <t>TOWER T156 DDTS-SMTS 2 330KV</t>
  </si>
  <si>
    <t>T268 HWTS-SMTS 2 500KV</t>
  </si>
  <si>
    <t>TL-HWSMEX-HWSM268-0000055745</t>
  </si>
  <si>
    <t>TOWER T268 HWTS-SMTS 2 500KV</t>
  </si>
  <si>
    <t>T317 YPS -ROTS 5 220KV</t>
  </si>
  <si>
    <t>TL-YPROEX-YPRO317-0000065238</t>
  </si>
  <si>
    <t>TOWER T317 YPS -ROTS 5 220KV</t>
  </si>
  <si>
    <t>T020 HWPS-YPS 1 220KV</t>
  </si>
  <si>
    <t>TL-HWYPEX-HWYP020-0000085235</t>
  </si>
  <si>
    <t>TOWER T020 HWPS-YPS  1 220KV</t>
  </si>
  <si>
    <t>T157 DDTS-SMTS 1 330KV</t>
  </si>
  <si>
    <t>TL-DDSMEX-DDSM157-0000082613</t>
  </si>
  <si>
    <t>TOWER T157 DDTS-SMTS 1 330KV</t>
  </si>
  <si>
    <t>T157 DDTS-SMTS 2 330KV</t>
  </si>
  <si>
    <t>TL-DDSMEX-DDSM157-0000103014</t>
  </si>
  <si>
    <t>TOWER T157 DDTS-SMTS 2 330KV</t>
  </si>
  <si>
    <t>T275 YPS -ROTS 5 220KV</t>
  </si>
  <si>
    <t>TL-YPROEX-YPRO275-0000065153</t>
  </si>
  <si>
    <t>TOWER T275 YPS -ROTS 5 220KV</t>
  </si>
  <si>
    <t>T270 HWTS-CBTS 4 500KV</t>
  </si>
  <si>
    <t>TL-HWCBEX-HWCB270-0000055856</t>
  </si>
  <si>
    <t>TOWER T270 HWTS-CBTS 4 500KV</t>
  </si>
  <si>
    <t>T270 HWTS-ROTS 3 500KV</t>
  </si>
  <si>
    <t>TL-HWCBEX-HWCB270-0000056778</t>
  </si>
  <si>
    <t>TOWER T270 HWTS-ROTS 3 500KV</t>
  </si>
  <si>
    <t>T291 HWTS-SMTS 1 500KV</t>
  </si>
  <si>
    <t>TL-HWSMEX-HWSM291-0000055633</t>
  </si>
  <si>
    <t>TOWER T291 HWTS-SMTS 1 500KV</t>
  </si>
  <si>
    <t>T292 HWTS-SMTS 1 500KV</t>
  </si>
  <si>
    <t>TL-HWSMEX-HWSM292-0000055634</t>
  </si>
  <si>
    <t>TOWER T292 HWTS-SMTS 1 500KV</t>
  </si>
  <si>
    <t>T292 HWTS-SMTS 2 500KV</t>
  </si>
  <si>
    <t>TL-HWSMEX-HWSM292-0000055769</t>
  </si>
  <si>
    <t>TOWER T292 HWTS-SMTS 2 500KV</t>
  </si>
  <si>
    <t>T293 HWTS-SMTS 2 500KV</t>
  </si>
  <si>
    <t>TL-HWSMEX-HWSM293-0000055770</t>
  </si>
  <si>
    <t>TOWER T293 HWTS-SMTS 2 500KV</t>
  </si>
  <si>
    <t>T017 TSTS-L    66</t>
  </si>
  <si>
    <t>TL-TSKWEX-TSKW017-0000114297</t>
  </si>
  <si>
    <t>TOWER T017 TSTS-L       66KV</t>
  </si>
  <si>
    <t>T166 HWPS-ROTS 1 220KV</t>
  </si>
  <si>
    <t>TL-YPROEX-YPRO166-0000084618</t>
  </si>
  <si>
    <t>TOWER T166 HWPS-ROTS 1 220KV</t>
  </si>
  <si>
    <t>T166 YPS -ROTS 5 220KV</t>
  </si>
  <si>
    <t>TL-YPROEX-YPRO166-0000085560</t>
  </si>
  <si>
    <t>TOWER T166 YPS -ROTS 5 220KV</t>
  </si>
  <si>
    <t>T316 YPS -ROTS 5 220KV</t>
  </si>
  <si>
    <t>TL-YPROEX-YPRO316-0000065236</t>
  </si>
  <si>
    <t>TOWER T316 YPS -ROTS 5 220KV</t>
  </si>
  <si>
    <t>T269 HWTS-CBTS 4 500KV</t>
  </si>
  <si>
    <t>TL-HWCBEX-HWCB269-0000055855</t>
  </si>
  <si>
    <t>TOWER T269 HWTS-CBTS 4 500KV</t>
  </si>
  <si>
    <t>T269 HWTS-ROTS 3 500KV</t>
  </si>
  <si>
    <t>TL-HWCBEX-HWCB269-0000056776</t>
  </si>
  <si>
    <t>TOWER T269 HWTS-ROTS 3 500KV</t>
  </si>
  <si>
    <t>T059 CBTS-FTS 1 66KV</t>
  </si>
  <si>
    <t>TL-CBJLEX-CBJL059-0000118194</t>
  </si>
  <si>
    <t>TOWER T059 CBTS-FTS  1  66KV</t>
  </si>
  <si>
    <t>T059 CBTS-TBTS 1 220KV</t>
  </si>
  <si>
    <t>TL-CBJLEX-CBJL059-0000087709</t>
  </si>
  <si>
    <t>TOWER T059 CBTS-TBTS 1 220KV</t>
  </si>
  <si>
    <t>T129 DDTS-SMTS 1 330KV</t>
  </si>
  <si>
    <t>TL-DDSMEX-DDSM129-0000082585</t>
  </si>
  <si>
    <t>TOWER T129 DDTS-SMTS 1 330KV</t>
  </si>
  <si>
    <t>T130 DDTS-SMTS 1 330KV</t>
  </si>
  <si>
    <t>TL-DDSMEX-DDSM130-0000082586</t>
  </si>
  <si>
    <t>TOWER T130 DDTS-SMTS 1 330KV</t>
  </si>
  <si>
    <t>T129 DDTS-SMTS 2 330KV</t>
  </si>
  <si>
    <t>TL-DDSMEX-DDSM129-0000102958</t>
  </si>
  <si>
    <t>TOWER T129 DDTS-SMTS 2 330KV</t>
  </si>
  <si>
    <t>T130 DDTS-SMTS 2 330KV</t>
  </si>
  <si>
    <t>TL-DDSMEX-DDSM130-0000102960</t>
  </si>
  <si>
    <t>TOWER T130 DDTS-SMTS 2 330KV</t>
  </si>
  <si>
    <t>T331 HWTS-SMTS 1 500KV</t>
  </si>
  <si>
    <t>TL-HWSMEX-HWSM331-0000055673</t>
  </si>
  <si>
    <t>TOWER T331 HWTS-SMTS 1 500KV</t>
  </si>
  <si>
    <t>T331 HWTS-SMTS 2 500KV</t>
  </si>
  <si>
    <t>TL-HWSMEX-HWSM331-0000055808</t>
  </si>
  <si>
    <t>TOWER T331 HWTS-SMTS 2 500KV</t>
  </si>
  <si>
    <t>T006 SMTS-KTS  500KV</t>
  </si>
  <si>
    <t>TL-SMSYEX-SMSY006-0000059218</t>
  </si>
  <si>
    <t>TOWER T006 SMTS-KTS    500KV</t>
  </si>
  <si>
    <t>T313 MLTS-TRTS 1 500KV</t>
  </si>
  <si>
    <t>TL-MLHYEX-MLHY313-0000056380</t>
  </si>
  <si>
    <t>TOWER T313 MLTS-TRTS 1 500KV</t>
  </si>
  <si>
    <t>T314 MLTS-TRTS 1 500KV</t>
  </si>
  <si>
    <t>TL-MLHYEX-MLHY314-0000056381</t>
  </si>
  <si>
    <t>TOWER T314 MLTS-TRTS 1 500KV</t>
  </si>
  <si>
    <t>T315 MLTS-TRTS 1 500KV</t>
  </si>
  <si>
    <t>TL-MLHYEX-MLHY315-0000056382</t>
  </si>
  <si>
    <t>TOWER T315 MLTS-TRTS 1 500KV</t>
  </si>
  <si>
    <t>T046 YPS -ROTS 5 220KV</t>
  </si>
  <si>
    <t>TL-YPROEX-YPRO046-0000085437</t>
  </si>
  <si>
    <t>TOWER T046 YPS -ROTS 5 220KV</t>
  </si>
  <si>
    <t>T032 CBTS-LYD-ERTS 66KV</t>
  </si>
  <si>
    <t>TL-NWCBEX-NWCB024-0000114407</t>
  </si>
  <si>
    <t>TOWER T032 CBTS-LYD-ERTS 66KV</t>
  </si>
  <si>
    <t>TX024CBTS-ROTS 4 500KV</t>
  </si>
  <si>
    <t>TX024</t>
  </si>
  <si>
    <t>TL-NWCBEX-NWCB024-0000055919</t>
  </si>
  <si>
    <t>TOWER TX024CBTS-ROTS 4 500KV</t>
  </si>
  <si>
    <t>T032 ERTS-CBTS 1 220KV</t>
  </si>
  <si>
    <t>TL-NWCBEX-NWCB024-0000087682</t>
  </si>
  <si>
    <t>TOWER T032 ERTS-CBTS 1 220KV</t>
  </si>
  <si>
    <t>T024 HWTS-ROTS 3R500KV</t>
  </si>
  <si>
    <t>TL-NWCBEX-NWCB024-0000056903</t>
  </si>
  <si>
    <t>TOWER T024 HWTS-ROTS 3R500KV</t>
  </si>
  <si>
    <t>T159 DDTS-SMTS 1 330KV</t>
  </si>
  <si>
    <t>TL-DDSMEX-DDSM159-0000082615</t>
  </si>
  <si>
    <t>TOWER T159 DDTS-SMTS 1 330KV</t>
  </si>
  <si>
    <t>T160 DDTS-SMTS 1 330KV</t>
  </si>
  <si>
    <t>TL-DDSMEX-DDSM160-0000082616</t>
  </si>
  <si>
    <t>TOWER T160 DDTS-SMTS 1 330KV</t>
  </si>
  <si>
    <t>T161 DDTS-SMTS 1 330KV</t>
  </si>
  <si>
    <t>TL-DDSMEX-DDSM161-0000082617</t>
  </si>
  <si>
    <t>TOWER T161 DDTS-SMTS 1 330KV</t>
  </si>
  <si>
    <t>T159 DDTS-SMTS 2 330KV</t>
  </si>
  <si>
    <t>TL-DDSMEX-DDSM159-0000103018</t>
  </si>
  <si>
    <t>TOWER T159 DDTS-SMTS 2 330KV</t>
  </si>
  <si>
    <t>T160 DDTS-SMTS 2 330KV</t>
  </si>
  <si>
    <t>TL-DDSMEX-DDSM160-0000103020</t>
  </si>
  <si>
    <t>TOWER T160 DDTS-SMTS 2 330KV</t>
  </si>
  <si>
    <t>T161 DDTS-SMTS 2 330KV</t>
  </si>
  <si>
    <t>TL-DDSMEX-DDSM161-0000103021</t>
  </si>
  <si>
    <t>TOWER T161 DDTS-SMTS 2 330KV</t>
  </si>
  <si>
    <t>T292 DDTS-SMTS 1 330KV</t>
  </si>
  <si>
    <t>TL-DDSMEX-DDSM292-0000082748</t>
  </si>
  <si>
    <t>TOWER T292 DDTS-SMTS 1 330KV</t>
  </si>
  <si>
    <t>T292 DDTS-SMTS 2 330KV</t>
  </si>
  <si>
    <t>TL-DDSMEX-DDSM292-0000103392</t>
  </si>
  <si>
    <t>TOWER T292 DDTS-SMTS 2 330KV</t>
  </si>
  <si>
    <t>T133 DDTS-SMTS 1 330KV</t>
  </si>
  <si>
    <t>TL-DDSMEX-DDSM133-0000082589</t>
  </si>
  <si>
    <t>TOWER T133 DDTS-SMTS 1 330KV</t>
  </si>
  <si>
    <t>T160 HWPS-ROTS 1 220KV</t>
  </si>
  <si>
    <t>TL-YPROEX-YPRO160-0000084612</t>
  </si>
  <si>
    <t>TOWER T160 HWPS-ROTS 1 220KV</t>
  </si>
  <si>
    <t>T161 HWPS-ROTS 1 220KV</t>
  </si>
  <si>
    <t>TL-YPROEX-YPRO161-0000084613</t>
  </si>
  <si>
    <t>TOWER T161 HWPS-ROTS 1 220KV</t>
  </si>
  <si>
    <t>T160 YPS -ROTS 5 220KV</t>
  </si>
  <si>
    <t>TL-YPROEX-YPRO160-0000085554</t>
  </si>
  <si>
    <t>TOWER T160 YPS -ROTS 5 220KV</t>
  </si>
  <si>
    <t>T161 YPS -ROTS 5 220KV</t>
  </si>
  <si>
    <t>TL-YPROEX-YPRO161-0000085555</t>
  </si>
  <si>
    <t>TOWER T161 YPS -ROTS 5 220KV</t>
  </si>
  <si>
    <t>T025 HWTS-ROTS 3R500KV</t>
  </si>
  <si>
    <t>TL-NWCBEX-NWCB025-0000056905</t>
  </si>
  <si>
    <t>TOWER T025 HWTS-ROTS 3R500KV</t>
  </si>
  <si>
    <t>T553 HYTS-APD 1 500KV</t>
  </si>
  <si>
    <t>TL-HYAPEX-HYAP553-0000350242</t>
  </si>
  <si>
    <t>TOWER T553 HYTS-APD  1 500KV</t>
  </si>
  <si>
    <t>T230 HYTS-SESS 1 275KV</t>
  </si>
  <si>
    <t>TL-HYSEEX-HYSE230-0000060132</t>
  </si>
  <si>
    <t>TOWER T230 HYTS-SESS 1 275KV</t>
  </si>
  <si>
    <t>T231 HYTS-SESS 1 275KV</t>
  </si>
  <si>
    <t>TL-HYSEEX-HYSE231-0000060134</t>
  </si>
  <si>
    <t>TOWER T231 HYTS-SESS 1 275KV</t>
  </si>
  <si>
    <t>T232 HYTS-SESS 1 275KV</t>
  </si>
  <si>
    <t>TL-HYSEEX-HYSE232-0000119393</t>
  </si>
  <si>
    <t>TOWER T232 HYTS-SESS 1 275KV</t>
  </si>
  <si>
    <t>T550 TRTS-HYTS 1 500KV</t>
  </si>
  <si>
    <t>TL-MLHYEX-MLHY550-0000056709</t>
  </si>
  <si>
    <t>TOWER T550 TRTS-HYTS 1 500KV</t>
  </si>
  <si>
    <t>T550ATRTS-HYTS 1 500KV</t>
  </si>
  <si>
    <t>T550A</t>
  </si>
  <si>
    <t>TL-MLHYEX-MLHY550-0000119440</t>
  </si>
  <si>
    <t>TOWER T550ATRTS-HYTS 1 500KV</t>
  </si>
  <si>
    <t>T551 TRTS-HYTS 1 500KV</t>
  </si>
  <si>
    <t>TL-MLHYEX-MLHY551-0000056711</t>
  </si>
  <si>
    <t>TOWER T551 TRTS-HYTS 1 500KV</t>
  </si>
  <si>
    <t>T552 TRTS-HYTS 1 500KV</t>
  </si>
  <si>
    <t>TL-MLHYEX-MLHY552-0000056713</t>
  </si>
  <si>
    <t>TOWER T552 TRTS-HYTS 1 500KV</t>
  </si>
  <si>
    <t>T313 YPS -ROTS 5 220KV</t>
  </si>
  <si>
    <t>TL-YPROEX-YPRO313-0000065230</t>
  </si>
  <si>
    <t>TOWER T313 YPS -ROTS 5 220KV</t>
  </si>
  <si>
    <t>T158 DDTS-SMTS 1 330KV</t>
  </si>
  <si>
    <t>TL-DDSMEX-DDSM158-0000082614</t>
  </si>
  <si>
    <t>TOWER T158 DDTS-SMTS 1 330KV</t>
  </si>
  <si>
    <t>T158 DDTS-SMTS 2 330KV</t>
  </si>
  <si>
    <t>TL-DDSMEX-DDSM158-0000103016</t>
  </si>
  <si>
    <t>TOWER T158 DDTS-SMTS 2 330KV</t>
  </si>
  <si>
    <t>T217 HWPS-ROTS 1 220KV</t>
  </si>
  <si>
    <t>TL-YPROEX-YPRO217-0000084669</t>
  </si>
  <si>
    <t>TOWER T217 HWPS-ROTS 1 220KV</t>
  </si>
  <si>
    <t>T219 HWPS-ROTS 1 220KV</t>
  </si>
  <si>
    <t>TL-YPROEX-YPRO219-0000084671</t>
  </si>
  <si>
    <t>TOWER T219 HWPS-ROTS 1 220KV</t>
  </si>
  <si>
    <t>T217 YPS -ROTS 7 220KV</t>
  </si>
  <si>
    <t>TL-YPROEX-YPRO217-0000086109</t>
  </si>
  <si>
    <t>TOWER T217 YPS -ROTS 7 220KV</t>
  </si>
  <si>
    <t>T219 YPS -ROTS 7 220KV</t>
  </si>
  <si>
    <t>TL-YPROEX-YPRO219-0000086111</t>
  </si>
  <si>
    <t>TOWER T219 YPS -ROTS 7 220KV</t>
  </si>
  <si>
    <t>T064 DDTS-SMTS 2 330KV</t>
  </si>
  <si>
    <t>TL-DDSMEX-DDSM064-0000102828</t>
  </si>
  <si>
    <t>TOWER T064 DDTS-SMTS 2 330KV</t>
  </si>
  <si>
    <t>T215 HWPS-ROTS 1 220KV</t>
  </si>
  <si>
    <t>TL-YPROEX-YPRO215-0000084667</t>
  </si>
  <si>
    <t>TOWER T215 HWPS-ROTS 1 220KV</t>
  </si>
  <si>
    <t>T216 HWPS-ROTS 1 220KV</t>
  </si>
  <si>
    <t>TL-YPROEX-YPRO216-0000084668</t>
  </si>
  <si>
    <t>TOWER T216 HWPS-ROTS 1 220KV</t>
  </si>
  <si>
    <t>T215 YPS -ROTS 7 220KV</t>
  </si>
  <si>
    <t>TL-YPROEX-YPRO215-0000086107</t>
  </si>
  <si>
    <t>TOWER T215 YPS -ROTS 7 220KV</t>
  </si>
  <si>
    <t>T251 HWPS-ROTS 1 220KV</t>
  </si>
  <si>
    <t>TL-YPROEX-YPRO251-0000100818</t>
  </si>
  <si>
    <t>TOWER T251 HWPS-ROTS 1 220KV</t>
  </si>
  <si>
    <t>T251 YPS -ROTS 7 220KV</t>
  </si>
  <si>
    <t>TL-YPROEX-YPRO251-0000065488</t>
  </si>
  <si>
    <t>TOWER T251 YPS -ROTS 7 220KV</t>
  </si>
  <si>
    <t>T062 DDTS-SMTS 1 330KV</t>
  </si>
  <si>
    <t>TL-DDSMEX-DDSM062-0000082518</t>
  </si>
  <si>
    <t>TOWER T062 DDTS-SMTS 1 330KV</t>
  </si>
  <si>
    <t>T063 DDTS-SMTS 1 330KV</t>
  </si>
  <si>
    <t>TL-DDSMEX-DDSM063-0000082519</t>
  </si>
  <si>
    <t>TOWER T063 DDTS-SMTS 1 330KV</t>
  </si>
  <si>
    <t>T062 DDTS-SMTS 2 330KV</t>
  </si>
  <si>
    <t>TL-DDSMEX-DDSM062-0000102824</t>
  </si>
  <si>
    <t>TOWER T062 DDTS-SMTS 2 330KV</t>
  </si>
  <si>
    <t>T063 DDTS-SMTS 2 330KV</t>
  </si>
  <si>
    <t>TL-DDSMEX-DDSM063-0000102826</t>
  </si>
  <si>
    <t>TOWER T063 DDTS-SMTS 2 330KV</t>
  </si>
  <si>
    <t>T039 MBTS-EPS 1 220KV</t>
  </si>
  <si>
    <t>TL-MBEPEX-MBEP039-0000112787</t>
  </si>
  <si>
    <t>TOWER T039 MBTS-EPS  1 220KV</t>
  </si>
  <si>
    <t>T050 MBTS-DDTS 1 220KV</t>
  </si>
  <si>
    <t>TL-MBDDEX-MBDD050-0000112481</t>
  </si>
  <si>
    <t>TOWER T050 MBTS-DDTS 1 220KV</t>
  </si>
  <si>
    <t>T050 MBTS-DDTS 2 220KV</t>
  </si>
  <si>
    <t>TL-MBDDEX-MBDD050-0000112572</t>
  </si>
  <si>
    <t>TOWER T050 MBTS-DDTS 2 220KV</t>
  </si>
  <si>
    <t>T031 CBTS-LYD-ERTS 66KV</t>
  </si>
  <si>
    <t>TL-NWCBEX-NWCB025-0000114406</t>
  </si>
  <si>
    <t>TOWER T031 CBTS-LYD-ERTS 66KV</t>
  </si>
  <si>
    <t>TX025CBTS-ROTS 4 500KV</t>
  </si>
  <si>
    <t>TX025</t>
  </si>
  <si>
    <t>TL-NWCBEX-NWCB025-0000055920</t>
  </si>
  <si>
    <t>TOWER TX025CBTS-ROTS 4 500KV</t>
  </si>
  <si>
    <t>T031 ERTS-CBTS 1 220KV</t>
  </si>
  <si>
    <t>TL-NWCBEX-NWCB025-0000087681</t>
  </si>
  <si>
    <t>TOWER T031 ERTS-CBTS 1 220KV</t>
  </si>
  <si>
    <t>TY052ROTS-SMTS 3 500KV</t>
  </si>
  <si>
    <t>TY052</t>
  </si>
  <si>
    <t>TL-RWTSEX-RWTS052-0000056005</t>
  </si>
  <si>
    <t>TOWER TY052ROTS-SMTS 3 500KV</t>
  </si>
  <si>
    <t>T062 MBTS-DDTS 1 220KV</t>
  </si>
  <si>
    <t>TL-MBDDEX-MBDD062-0000112493</t>
  </si>
  <si>
    <t>TOWER T062 MBTS-DDTS 1 220KV</t>
  </si>
  <si>
    <t>T062 MBTS-DDTS 2 220KV</t>
  </si>
  <si>
    <t>TL-MBDDEX-MBDD062-0000112584</t>
  </si>
  <si>
    <t>TOWER T062 MBTS-DDTS 2 220KV</t>
  </si>
  <si>
    <t>T254 YPS -ROTS 7 220KV</t>
  </si>
  <si>
    <t>TL-YPROEX-YPRO254-0000065494</t>
  </si>
  <si>
    <t>TOWER T254 YPS -ROTS 7 220KV</t>
  </si>
  <si>
    <t>T021 CBTS-LYD-ERTS 66KV</t>
  </si>
  <si>
    <t>TL-NWCBEX-NWCB035-0000114396</t>
  </si>
  <si>
    <t>TOWER T021 CBTS-LYD-ERTS 66KV</t>
  </si>
  <si>
    <t>TX035CBTS-ROTS 4 500KV</t>
  </si>
  <si>
    <t>TX035</t>
  </si>
  <si>
    <t>TL-YPROEX-YPRO316-0000055930</t>
  </si>
  <si>
    <t>TOWER TX035CBTS-ROTS 4 500KV</t>
  </si>
  <si>
    <t>TX036CBTS-ROTS 4 500KV</t>
  </si>
  <si>
    <t>TX036</t>
  </si>
  <si>
    <t>TL-YPROEX-YPRO317-0000055931</t>
  </si>
  <si>
    <t>TOWER TX036CBTS-ROTS 4 500KV</t>
  </si>
  <si>
    <t>T020 ERTS-CBTS 1 220KV</t>
  </si>
  <si>
    <t>TL-YPROEX-YPRO317-0000087670</t>
  </si>
  <si>
    <t>TOWER T020 ERTS-CBTS 1 220KV</t>
  </si>
  <si>
    <t>T036 HWTS-ROTS 3R500KV</t>
  </si>
  <si>
    <t>TL-YPROEX-YPRO317-0000056927</t>
  </si>
  <si>
    <t>TOWER T036 HWTS-ROTS 3R500KV</t>
  </si>
  <si>
    <t>T401 JDSS-WOTS  330KV</t>
  </si>
  <si>
    <t>TL-JDWOEX-JDWO401-0000081803</t>
  </si>
  <si>
    <t>TOWER T401 JDSS-WOTS   330KV</t>
  </si>
  <si>
    <t>T402 JDSS-WOTS  330KV</t>
  </si>
  <si>
    <t>TL-JDWOEX-JDWO402-0000081804</t>
  </si>
  <si>
    <t>TOWER T402 JDSS-WOTS   330KV</t>
  </si>
  <si>
    <t>T403 JDSS-WOTS  330KV</t>
  </si>
  <si>
    <t>TL-JDWOEX-JDWO403-0000081805</t>
  </si>
  <si>
    <t>TOWER T403 JDSS-WOTS   330KV</t>
  </si>
  <si>
    <t>T404 JDSS-WOTS  330KV</t>
  </si>
  <si>
    <t>TL-JDWOEX-JDWO404-0000081806</t>
  </si>
  <si>
    <t>TOWER T404 JDSS-WOTS   330KV</t>
  </si>
  <si>
    <t>T048 MBTS-DDTS 1 220KV</t>
  </si>
  <si>
    <t>TL-MBDDEX-MBDD048-0000112479</t>
  </si>
  <si>
    <t>TOWER T048 MBTS-DDTS 1 220KV</t>
  </si>
  <si>
    <t>T048 MBTS-DDTS 2 220KV</t>
  </si>
  <si>
    <t>TL-MBDDEX-MBDD048-0000112570</t>
  </si>
  <si>
    <t>TOWER T048 MBTS-DDTS 2 220KV</t>
  </si>
  <si>
    <t>T009 CBTS-LYD-ERTS 66KV</t>
  </si>
  <si>
    <t>TL-YPROEX-YPRO329-0000114384</t>
  </si>
  <si>
    <t>TOWER T009 CBTS-LYD-ERTS 66KV</t>
  </si>
  <si>
    <t>TX047CBTS-ROTS 4 500KV</t>
  </si>
  <si>
    <t>TL-YPROEX-YPRO329-0000055942</t>
  </si>
  <si>
    <t>TOWER TX047CBTS-ROTS 4 500KV</t>
  </si>
  <si>
    <t>T009 ERTS-CBTS 1 220KV</t>
  </si>
  <si>
    <t>TL-YPROEX-YPRO329-0000087659</t>
  </si>
  <si>
    <t>TOWER T009 ERTS-CBTS 1 220KV</t>
  </si>
  <si>
    <t>T276 MLTS-TRTS 1 500KV</t>
  </si>
  <si>
    <t>TL-MLHYEX-MLHY276-0000056343</t>
  </si>
  <si>
    <t>TOWER T276 MLTS-TRTS 1 500KV</t>
  </si>
  <si>
    <t>T277 MLTS-TRTS 1 500KV</t>
  </si>
  <si>
    <t>TL-MLHYEX-MLHY277-0000056344</t>
  </si>
  <si>
    <t>TOWER T277 MLTS-TRTS 1 500KV</t>
  </si>
  <si>
    <t>T278 MLTS-TRTS 1 500KV</t>
  </si>
  <si>
    <t>TL-MLHYEX-MLHY278-0000056345</t>
  </si>
  <si>
    <t>TOWER T278 MLTS-TRTS 1 500KV</t>
  </si>
  <si>
    <t>T279 MLTS-TRTS 1 500KV</t>
  </si>
  <si>
    <t>TL-MLHYEX-MLHY279-0000056346</t>
  </si>
  <si>
    <t>TOWER T279 MLTS-TRTS 1 500KV</t>
  </si>
  <si>
    <t>T133 DDTS-SMTS 2 330KV</t>
  </si>
  <si>
    <t>TL-DDSMEX-DDSM133-0000102966</t>
  </si>
  <si>
    <t>TOWER T133 DDTS-SMTS 2 330KV</t>
  </si>
  <si>
    <t>T054 MBTS-EPS 1 220KV</t>
  </si>
  <si>
    <t>TL-MBEPEX-MBEP054-0000112802</t>
  </si>
  <si>
    <t>TOWER T054 MBTS-EPS  1 220KV</t>
  </si>
  <si>
    <t>T154 DDTS-SHTS  220KV</t>
  </si>
  <si>
    <t>TL-DDSMEX-DDSM064-0000072126</t>
  </si>
  <si>
    <t>TOWER T154 DDTS-SHTS   220KV</t>
  </si>
  <si>
    <t>T064 DDTS-SMTS 1 330KV</t>
  </si>
  <si>
    <t>TL-DDSMEX-DDSM064-0000082520</t>
  </si>
  <si>
    <t>TOWER T064 DDTS-SMTS 1 330KV</t>
  </si>
  <si>
    <t>T011 CBTS-LYD-ERTS 66KV</t>
  </si>
  <si>
    <t>TL-YPROEX-YPRO327-0000114386</t>
  </si>
  <si>
    <t>TOWER T011 CBTS-LYD-ERTS 66KV</t>
  </si>
  <si>
    <t>TX045CBTS-ROTS 4 500KV</t>
  </si>
  <si>
    <t>TL-YPROEX-YPRO327-0000055940</t>
  </si>
  <si>
    <t>TOWER TX045CBTS-ROTS 4 500KV</t>
  </si>
  <si>
    <t>T011 ERTS-CBTS 1 220KV</t>
  </si>
  <si>
    <t>TL-YPROEX-YPRO327-0000087661</t>
  </si>
  <si>
    <t>TOWER T011 ERTS-CBTS 1 220KV</t>
  </si>
  <si>
    <t>T027 SMTS-KTS  500KV</t>
  </si>
  <si>
    <t>TL-SMKXEX-SMKX027-0000059260</t>
  </si>
  <si>
    <t>TOWER T027 SMTS-KTS    500KV</t>
  </si>
  <si>
    <t>T305 HWTS-CBTS 4 500KV</t>
  </si>
  <si>
    <t>TL-HWCBEX-HWCB305-0000055891</t>
  </si>
  <si>
    <t>TOWER T305 HWTS-CBTS 4 500KV</t>
  </si>
  <si>
    <t>T305 HWTS-ROTS 3 500KV</t>
  </si>
  <si>
    <t>TL-HWCBEX-HWCB305-0000056847</t>
  </si>
  <si>
    <t>TOWER T305 HWTS-ROTS 3 500KV</t>
  </si>
  <si>
    <t>T299 BATS-TGTS  220KV</t>
  </si>
  <si>
    <t>TL-BATGEX-BATG299-0000087612</t>
  </si>
  <si>
    <t>TOWER T299 BATS-TGTS   220KV</t>
  </si>
  <si>
    <t>T300 BATS-TGTS  220KV</t>
  </si>
  <si>
    <t>TL-BATGEX-BATG300-0000087613</t>
  </si>
  <si>
    <t>TOWER T300 BATS-TGTS   220KV</t>
  </si>
  <si>
    <t>T301 BATS-TGTS  220KV</t>
  </si>
  <si>
    <t>TL-BATGEX-BATG301-0000087614</t>
  </si>
  <si>
    <t>TOWER T301 BATS-TGTS   220KV</t>
  </si>
  <si>
    <t>T302 BATS-TGTS  220KV</t>
  </si>
  <si>
    <t>TL-BATGEX-BATG302-0000087615</t>
  </si>
  <si>
    <t>TOWER T302 BATS-TGTS   220KV</t>
  </si>
  <si>
    <t>T303 BATS-TGTS  220KV</t>
  </si>
  <si>
    <t>TL-BATGEX-BATG303-0000087616</t>
  </si>
  <si>
    <t>TOWER T303 BATS-TGTS   220KV</t>
  </si>
  <si>
    <t>T304 BATS-TGTS  220KV</t>
  </si>
  <si>
    <t>TL-BATGEX-BATG304-0000087617</t>
  </si>
  <si>
    <t>TOWER T304 BATS-TGTS   220KV</t>
  </si>
  <si>
    <t>T126 DDTS-SMTS 1 330KV</t>
  </si>
  <si>
    <t>TL-DDSMEX-DDSM126-0000082582</t>
  </si>
  <si>
    <t>TOWER T126 DDTS-SMTS 1 330KV</t>
  </si>
  <si>
    <t>T126 DDTS-SMTS 2 330KV</t>
  </si>
  <si>
    <t>TL-DDSMEX-DDSM126-0000102952</t>
  </si>
  <si>
    <t>TOWER T126 DDTS-SMTS 2 330KV</t>
  </si>
  <si>
    <t>T145 HWPS-ROTS 1 220KV</t>
  </si>
  <si>
    <t>TL-YPROEX-YPRO145-0000084597</t>
  </si>
  <si>
    <t>TOWER T145 HWPS-ROTS 1 220KV</t>
  </si>
  <si>
    <t>T145 YPS -ROTS 5 220KV</t>
  </si>
  <si>
    <t>TL-YPROEX-YPRO145-0000085536</t>
  </si>
  <si>
    <t>TOWER T145 YPS -ROTS 5 220KV</t>
  </si>
  <si>
    <t>T091 BATS-TGTS  220KV</t>
  </si>
  <si>
    <t>TL-BATGEX-BATG091-0000087404</t>
  </si>
  <si>
    <t>TOWER T091 BATS-TGTS   220KV</t>
  </si>
  <si>
    <t>T092 BATS-TGTS  220KV</t>
  </si>
  <si>
    <t>TL-BATGEX-BATG092-0000087405</t>
  </si>
  <si>
    <t>TOWER T092 BATS-TGTS   220KV</t>
  </si>
  <si>
    <t>T093 BATS-TGTS  220KV</t>
  </si>
  <si>
    <t>TL-BATGEX-BATG093-0000087406</t>
  </si>
  <si>
    <t>TOWER T093 BATS-TGTS   220KV</t>
  </si>
  <si>
    <t>T094 BATS-TGTS  220KV</t>
  </si>
  <si>
    <t>TL-BATGEX-BATG094-0000087407</t>
  </si>
  <si>
    <t>TOWER T094 BATS-TGTS   220KV</t>
  </si>
  <si>
    <t>T095 BATS-TGTS  220KV</t>
  </si>
  <si>
    <t>TL-BATGEX-BATG095-0000087408</t>
  </si>
  <si>
    <t>TOWER T095 BATS-TGTS   220KV</t>
  </si>
  <si>
    <t>T096 BATS-TGTS  220KV</t>
  </si>
  <si>
    <t>TL-BATGEX-BATG096-0000087409</t>
  </si>
  <si>
    <t>TOWER T096 BATS-TGTS   220KV</t>
  </si>
  <si>
    <t>T127 DDTS-SMTS 1 330KV</t>
  </si>
  <si>
    <t>TL-DDSMEX-DDSM127-0000082583</t>
  </si>
  <si>
    <t>TOWER T127 DDTS-SMTS 1 330KV</t>
  </si>
  <si>
    <t>T128 DDTS-SMTS 1 330KV</t>
  </si>
  <si>
    <t>TL-DDSMEX-DDSM128-0000082584</t>
  </si>
  <si>
    <t>TOWER T128 DDTS-SMTS 1 330KV</t>
  </si>
  <si>
    <t>T127 DDTS-SMTS 2 330KV</t>
  </si>
  <si>
    <t>TL-DDSMEX-DDSM127-0000102954</t>
  </si>
  <si>
    <t>TOWER T127 DDTS-SMTS 2 330KV</t>
  </si>
  <si>
    <t>T128 DDTS-SMTS 2 330KV</t>
  </si>
  <si>
    <t>TL-DDSMEX-DDSM128-0000102956</t>
  </si>
  <si>
    <t>TOWER T128 DDTS-SMTS 2 330KV</t>
  </si>
  <si>
    <t>T291 HWTS-SMTS 2 500KV</t>
  </si>
  <si>
    <t>TL-HWSMEX-HWSM291-0000055768</t>
  </si>
  <si>
    <t>TOWER T291 HWTS-SMTS 2 500KV</t>
  </si>
  <si>
    <t>T337 HWTS-SMTS 1 500KV</t>
  </si>
  <si>
    <t>TL-HWSMEX-HWSM337-0000055679</t>
  </si>
  <si>
    <t>TOWER T337 HWTS-SMTS 1 500KV</t>
  </si>
  <si>
    <t>T337 HWTS-SMTS 2 500KV</t>
  </si>
  <si>
    <t>TL-HWSMEX-HWSM337-0000055814</t>
  </si>
  <si>
    <t>TOWER T337 HWTS-SMTS 2 500KV</t>
  </si>
  <si>
    <t>T216 YPS -ROTS 7 220KV</t>
  </si>
  <si>
    <t>TL-YPROEX-YPRO216-0000086108</t>
  </si>
  <si>
    <t>TOWER T216 YPS -ROTS 7 220KV</t>
  </si>
  <si>
    <t>T010 CBTS-LYD-ERTS 66KV</t>
  </si>
  <si>
    <t>TL-YPROEX-YPRO328-0000114385</t>
  </si>
  <si>
    <t>TOWER T010 CBTS-LYD-ERTS 66KV</t>
  </si>
  <si>
    <t>TX046CBTS-ROTS 4 500KV</t>
  </si>
  <si>
    <t>TL-YPROEX-YPRO328-0000055941</t>
  </si>
  <si>
    <t>TOWER TX046CBTS-ROTS 4 500KV</t>
  </si>
  <si>
    <t>T010 ERTS-CBTS 1 220KV</t>
  </si>
  <si>
    <t>TL-YPROEX-YPRO328-0000087660</t>
  </si>
  <si>
    <t>TOWER T010 ERTS-CBTS 1 220KV</t>
  </si>
  <si>
    <t>T231 HWPS-ROTS 1 220KV</t>
  </si>
  <si>
    <t>TL-YPROEX-YPRO231-0000084683</t>
  </si>
  <si>
    <t>TOWER T231 HWPS-ROTS 1 220KV</t>
  </si>
  <si>
    <t>T024 SMTS-KTS  500KV</t>
  </si>
  <si>
    <t>TL-SMKXEX-SMKX024-0000059254</t>
  </si>
  <si>
    <t>TOWER T024 SMTS-KTS    500KV</t>
  </si>
  <si>
    <t>T025 SMTS-KTS  500KV</t>
  </si>
  <si>
    <t>TL-SMKXEX-SMKX025-0000059256</t>
  </si>
  <si>
    <t>TOWER T025 SMTS-KTS    500KV</t>
  </si>
  <si>
    <t>T154 DDTS-GNTS 1 220KV</t>
  </si>
  <si>
    <t>TL-DDSMEX-DDSM064-0000071245</t>
  </si>
  <si>
    <t>TOWER T154 DDTS-GNTS 1 220KV</t>
  </si>
  <si>
    <t>T430 TSTS-TTS  220KV</t>
  </si>
  <si>
    <t>TL-TSTXEX-TSTX430-0000064994</t>
  </si>
  <si>
    <t>TOWER T430 TSTS-TTS    220KV</t>
  </si>
  <si>
    <t>T014 TSTS-L    66</t>
  </si>
  <si>
    <t>TL-TSKWEX-TSKW014-0000114294</t>
  </si>
  <si>
    <t>TOWER T014 TSTS-L       66KV</t>
  </si>
  <si>
    <t>T276 HWTS-CBTS 4 500KV</t>
  </si>
  <si>
    <t>TL-HWCBEX-HWCB276-0000055862</t>
  </si>
  <si>
    <t>TOWER T276 HWTS-CBTS 4 500KV</t>
  </si>
  <si>
    <t>T276 HWTS-ROTS 3 500KV</t>
  </si>
  <si>
    <t>TL-HWCBEX-HWCB276-0000056790</t>
  </si>
  <si>
    <t>TOWER T276 HWTS-ROTS 3 500KV</t>
  </si>
  <si>
    <t>T014 MBTS-DDTS 1 220KV</t>
  </si>
  <si>
    <t>TL-MBDDEX-MBDD014-0000112445</t>
  </si>
  <si>
    <t>TOWER T014 MBTS-DDTS 1 220KV</t>
  </si>
  <si>
    <t>T014 MBTS-DDTS 2 220KV</t>
  </si>
  <si>
    <t>TL-MBDDEX-MBDD014-0000112536</t>
  </si>
  <si>
    <t>TOWER T014 MBTS-DDTS 2 220KV</t>
  </si>
  <si>
    <t>T196 YPS -ROTS 7 220KV</t>
  </si>
  <si>
    <t>TL-YPROEX-YPRO196-0000086088</t>
  </si>
  <si>
    <t>TOWER T196 YPS -ROTS 7 220KV</t>
  </si>
  <si>
    <t>T035 HWTS-ROTS 3R500KV</t>
  </si>
  <si>
    <t>TL-YPROEX-YPRO316-0000056925</t>
  </si>
  <si>
    <t>TOWER T035 HWTS-ROTS 3R500KV</t>
  </si>
  <si>
    <t>T297 GNTS-SHTS 1 220KV</t>
  </si>
  <si>
    <t>TL-GNSHEX-GNSH297-0000072815</t>
  </si>
  <si>
    <t>TOWER T297 GNTS-SHTS 1 220KV</t>
  </si>
  <si>
    <t>T436 TSTS-TTS  220KV</t>
  </si>
  <si>
    <t>TL-TSTXEX-TSTX436-0000065006</t>
  </si>
  <si>
    <t>TOWER T436 TSTS-TTS    220KV</t>
  </si>
  <si>
    <t>T467 WOTS-DDTS  330KV</t>
  </si>
  <si>
    <t>TL-WODDEX-WODD467-0000081870</t>
  </si>
  <si>
    <t>TOWER T467 WOTS-DDTS   330KV</t>
  </si>
  <si>
    <t>T014 CBTS-LYD-ERTS 66KV</t>
  </si>
  <si>
    <t>TL-YPROEX-YPRO324-0000114389</t>
  </si>
  <si>
    <t>TOWER T014 CBTS-LYD-ERTS 66KV</t>
  </si>
  <si>
    <t>T015 CBTS-LYD-ERTS 66KV</t>
  </si>
  <si>
    <t>TL-YPROEX-YPRO323-0000114390</t>
  </si>
  <si>
    <t>TOWER T015 CBTS-LYD-ERTS 66KV</t>
  </si>
  <si>
    <t>TX041CBTS-ROTS 4 500KV</t>
  </si>
  <si>
    <t>TL-YPROEX-YPRO323-0000055936</t>
  </si>
  <si>
    <t>TOWER TX041CBTS-ROTS 4 500KV</t>
  </si>
  <si>
    <t>TX042CBTS-ROTS 4 500KV</t>
  </si>
  <si>
    <t>TL-YPROEX-YPRO324-0000055937</t>
  </si>
  <si>
    <t>TOWER TX042CBTS-ROTS 4 500KV</t>
  </si>
  <si>
    <t>T014 ERTS-CBTS 1 220KV</t>
  </si>
  <si>
    <t>TL-YPROEX-YPRO324-0000087664</t>
  </si>
  <si>
    <t>TOWER T014 ERTS-CBTS 1 220KV</t>
  </si>
  <si>
    <t>T015 ERTS-CBTS 1 220KV</t>
  </si>
  <si>
    <t>TL-YPROEX-YPRO323-0000087665</t>
  </si>
  <si>
    <t>TOWER T015 ERTS-CBTS 1 220KV</t>
  </si>
  <si>
    <t>T410 JDSS-WOTS  330KV</t>
  </si>
  <si>
    <t>TL-JDWOEX-JDWO410-0000081812</t>
  </si>
  <si>
    <t>TOWER T410 JDSS-WOTS   330KV</t>
  </si>
  <si>
    <t>T411 JDSS-WOTS  330KV</t>
  </si>
  <si>
    <t>TL-JDWOEX-JDWO411-0000081813</t>
  </si>
  <si>
    <t>TOWER T411 JDSS-WOTS   330KV</t>
  </si>
  <si>
    <t>TX048HWTS-SMTS 1 500KV</t>
  </si>
  <si>
    <t>TX048</t>
  </si>
  <si>
    <t>TL-HWTYEX-HWTY048-0000083466</t>
  </si>
  <si>
    <t>TOWER TX048HWTS-SMTS 1 500KV</t>
  </si>
  <si>
    <t>TX048HWTS-SMTS 2 500KV</t>
  </si>
  <si>
    <t>TL-HWTYEX-HWTY048-0000083742</t>
  </si>
  <si>
    <t>TOWER TX048HWTS-SMTS 2 500KV</t>
  </si>
  <si>
    <t>T007 SMTS-KTS  500KV</t>
  </si>
  <si>
    <t>TL-SMSYEX-SMSY007-0000059220</t>
  </si>
  <si>
    <t>TOWER T007 SMTS-KTS    500KV</t>
  </si>
  <si>
    <t>T007 SMTS-SYTS 1 500KV</t>
  </si>
  <si>
    <t>TL-SMSYEX-SMSY007-0000058806</t>
  </si>
  <si>
    <t>TOWER T007 SMTS-SYTS 1 500KV</t>
  </si>
  <si>
    <t>T007 SMTS-SYTS 2 500KV</t>
  </si>
  <si>
    <t>TL-SMSYEX-SMSY007-0000059014</t>
  </si>
  <si>
    <t>TOWER T007 SMTS-SYTS 2 500KV</t>
  </si>
  <si>
    <t>T056 MBTS-DDTS 1 220KV</t>
  </si>
  <si>
    <t>TL-MBDDEX-MBDD056-0000112487</t>
  </si>
  <si>
    <t>TOWER T056 MBTS-DDTS 1 220KV</t>
  </si>
  <si>
    <t>T057 MBTS-DDTS 1 220KV</t>
  </si>
  <si>
    <t>TL-MBDDEX-MBDD057-0000112488</t>
  </si>
  <si>
    <t>TOWER T057 MBTS-DDTS 1 220KV</t>
  </si>
  <si>
    <t>T058 MBTS-DDTS 1 220KV</t>
  </si>
  <si>
    <t>TL-MBDDEX-MBDD058-0000112489</t>
  </si>
  <si>
    <t>TOWER T058 MBTS-DDTS 1 220KV</t>
  </si>
  <si>
    <t>T056 MBTS-DDTS 2 220KV</t>
  </si>
  <si>
    <t>TL-MBDDEX-MBDD056-0000112578</t>
  </si>
  <si>
    <t>TOWER T056 MBTS-DDTS 2 220KV</t>
  </si>
  <si>
    <t>T057 MBTS-DDTS 2 220KV</t>
  </si>
  <si>
    <t>TL-MBDDEX-MBDD057-0000112579</t>
  </si>
  <si>
    <t>TOWER T057 MBTS-DDTS 2 220KV</t>
  </si>
  <si>
    <t>T058 MBTS-DDTS 2 220KV</t>
  </si>
  <si>
    <t>TL-MBDDEX-MBDD058-0000112580</t>
  </si>
  <si>
    <t>TOWER T058 MBTS-DDTS 2 220KV</t>
  </si>
  <si>
    <t>T294 DDTS-SMTS 1 330KV</t>
  </si>
  <si>
    <t>TL-DDSMEX-DDSM294-0000082750</t>
  </si>
  <si>
    <t>TOWER T294 DDTS-SMTS 1 330KV</t>
  </si>
  <si>
    <t>T294 DDTS-SMTS 2 330KV</t>
  </si>
  <si>
    <t>TL-DDSMEX-DDSM294-0000103402</t>
  </si>
  <si>
    <t>TOWER T294 DDTS-SMTS 2 330KV</t>
  </si>
  <si>
    <t>T437 TSTS-TTS  220KV</t>
  </si>
  <si>
    <t>TL-TSTXEX-TSTX437-0000065008</t>
  </si>
  <si>
    <t>TOWER T437 TSTS-TTS    220KV</t>
  </si>
  <si>
    <t>T012 CBTS-LYD-ERTS 66KV</t>
  </si>
  <si>
    <t>TL-YPROEX-YPRO326-0000114387</t>
  </si>
  <si>
    <t>TOWER T012 CBTS-LYD-ERTS 66KV</t>
  </si>
  <si>
    <t>T013 CBTS-LYD-ERTS 66KV</t>
  </si>
  <si>
    <t>TL-YPROEX-YPRO325-0000114388</t>
  </si>
  <si>
    <t>TOWER T013 CBTS-LYD-ERTS 66KV</t>
  </si>
  <si>
    <t>TX043CBTS-ROTS 4 500KV</t>
  </si>
  <si>
    <t>TL-YPROEX-YPRO325-0000055938</t>
  </si>
  <si>
    <t>TOWER TX043CBTS-ROTS 4 500KV</t>
  </si>
  <si>
    <t>TX044CBTS-ROTS 4 500KV</t>
  </si>
  <si>
    <t>TL-YPROEX-YPRO326-0000055939</t>
  </si>
  <si>
    <t>TOWER TX044CBTS-ROTS 4 500KV</t>
  </si>
  <si>
    <t>T012 ERTS-CBTS 1 220KV</t>
  </si>
  <si>
    <t>TL-YPROEX-YPRO326-0000087662</t>
  </si>
  <si>
    <t>TOWER T012 ERTS-CBTS 1 220KV</t>
  </si>
  <si>
    <t>T013 ERTS-CBTS 1 220KV</t>
  </si>
  <si>
    <t>TL-YPROEX-YPRO325-0000087663</t>
  </si>
  <si>
    <t>TOWER T013 ERTS-CBTS 1 220KV</t>
  </si>
  <si>
    <t>T281 DDTS-SHTS  220KV</t>
  </si>
  <si>
    <t>TL-GNSHEX-GNSH281-0000073525</t>
  </si>
  <si>
    <t>TOWER T281 DDTS-SHTS   220KV</t>
  </si>
  <si>
    <t>T281 GNTS-SHTS 1 220KV</t>
  </si>
  <si>
    <t>TL-GNSHEX-GNSH281-0000072738</t>
  </si>
  <si>
    <t>TOWER T281 GNTS-SHTS 1 220KV</t>
  </si>
  <si>
    <t>T234 HWPS-ROTS 1 220KV</t>
  </si>
  <si>
    <t>TL-YPROEX-YPRO234-0000084686</t>
  </si>
  <si>
    <t>TOWER T234 HWPS-ROTS 1 220KV</t>
  </si>
  <si>
    <t>T234 YPS -ROTS 7 220KV</t>
  </si>
  <si>
    <t>TL-YPROEX-YPRO234-0000086126</t>
  </si>
  <si>
    <t>TOWER T234 YPS -ROTS 7 220KV</t>
  </si>
  <si>
    <t>T038 MBTS-EPS 1 220KV</t>
  </si>
  <si>
    <t>TL-MBEPEX-MBEP038-0000112786</t>
  </si>
  <si>
    <t>TOWER T038 MBTS-EPS  1 220KV</t>
  </si>
  <si>
    <t>T169 MSS -DDTS 1 330KV VIC</t>
  </si>
  <si>
    <t>TL-MSDDEV-MSDD169-0000082118</t>
  </si>
  <si>
    <t>TOWER T169 MSS -DDTS 1 330KV  VIC</t>
  </si>
  <si>
    <t>T170 MSS -DDTS 1 330KV VIC</t>
  </si>
  <si>
    <t>TL-MSDDEV-MSDD170-0000082119</t>
  </si>
  <si>
    <t>TOWER T170 MSS -DDTS 1 330KV  VIC</t>
  </si>
  <si>
    <t>T169 MSS -DDTS 2 330KV VIC</t>
  </si>
  <si>
    <t>TL-MSDDEV-MSDD169-0000082371</t>
  </si>
  <si>
    <t>TOWER T169 MSS -DDTS 2 330KV  VIC</t>
  </si>
  <si>
    <t>T170 MSS -DDTS 2 330KV VIC</t>
  </si>
  <si>
    <t>TL-MSDDEV-MSDD170-0000082372</t>
  </si>
  <si>
    <t>TOWER T170 MSS -DDTS 2 330KV  VIC</t>
  </si>
  <si>
    <t>T032 YPS -ROTS 5 220KV</t>
  </si>
  <si>
    <t>TL-YPROEX-YPRO032-0000085423</t>
  </si>
  <si>
    <t>TOWER T032 YPS -ROTS 5 220KV</t>
  </si>
  <si>
    <t>T055 CBTS-LYD-ERTS 66KV</t>
  </si>
  <si>
    <t>TL-NWCBEX-NWCB001-0000114430</t>
  </si>
  <si>
    <t>TOWER T055 CBTS-LYD-ERTS 66KV</t>
  </si>
  <si>
    <t>T308 CBTS-ROTS 4 500KV</t>
  </si>
  <si>
    <t>TL-HWCBEX-HWCB308-0000055894</t>
  </si>
  <si>
    <t>TOWER T308 CBTS-ROTS 4 500KV</t>
  </si>
  <si>
    <t>T055 ERTS-CBTS 1 220KV</t>
  </si>
  <si>
    <t>TL-NWCBEX-NWCB001-0000087705</t>
  </si>
  <si>
    <t>TOWER T055 ERTS-CBTS 1 220KV</t>
  </si>
  <si>
    <t>T308 HWTS-ROTS 3 500KV</t>
  </si>
  <si>
    <t>TL-HWCBEX-HWCB308-0000056853</t>
  </si>
  <si>
    <t>TOWER T308 HWTS-ROTS 3 500KV</t>
  </si>
  <si>
    <t>T144 HWPS-ROTS 1 220KV</t>
  </si>
  <si>
    <t>TL-YPROEX-YPRO144-0000084596</t>
  </si>
  <si>
    <t>TOWER T144 HWPS-ROTS 1 220KV</t>
  </si>
  <si>
    <t>T144 YPS -ROTS 5 220KV</t>
  </si>
  <si>
    <t>TL-YPROEX-YPRO144-0000085535</t>
  </si>
  <si>
    <t>TOWER T144 YPS -ROTS 5 220KV</t>
  </si>
  <si>
    <t>T006 SMTS-SYTS 1 500KV</t>
  </si>
  <si>
    <t>TL-SMSYEX-SMSY006-0000058804</t>
  </si>
  <si>
    <t>TOWER T006 SMTS-SYTS 1 500KV</t>
  </si>
  <si>
    <t>T006 SMTS-SYTS 2 500KV</t>
  </si>
  <si>
    <t>TL-SMSYEX-SMSY006-0000059012</t>
  </si>
  <si>
    <t>TOWER T006 SMTS-SYTS 2 500KV</t>
  </si>
  <si>
    <t>T210 HWPS-ROTS 1 220KV</t>
  </si>
  <si>
    <t>TL-YPROEX-YPRO210-0000084662</t>
  </si>
  <si>
    <t>TOWER T210 HWPS-ROTS 1 220KV</t>
  </si>
  <si>
    <t>T210 YPS -ROTS 7 220KV</t>
  </si>
  <si>
    <t>TL-YPROEX-YPRO210-0000086102</t>
  </si>
  <si>
    <t>TOWER T210 YPS -ROTS 7 220KV</t>
  </si>
  <si>
    <t>T134 DDTS-SMTS 1 330KV</t>
  </si>
  <si>
    <t>TL-DDSMEX-DDSM134-0000082590</t>
  </si>
  <si>
    <t>TOWER T134 DDTS-SMTS 1 330KV</t>
  </si>
  <si>
    <t>T134 DDTS-SMTS 2 330KV</t>
  </si>
  <si>
    <t>TL-DDSMEX-DDSM134-0000102968</t>
  </si>
  <si>
    <t>TOWER T134 DDTS-SMTS 2 330KV</t>
  </si>
  <si>
    <t>T139 DDTS-SMTS 1 330KV</t>
  </si>
  <si>
    <t>TL-DDSMEX-DDSM139-0000082595</t>
  </si>
  <si>
    <t>TOWER T139 DDTS-SMTS 1 330KV</t>
  </si>
  <si>
    <t>T140 DDTS-SMTS 1 330KV</t>
  </si>
  <si>
    <t>TL-DDSMEX-DDSM140-0000082596</t>
  </si>
  <si>
    <t>TOWER T140 DDTS-SMTS 1 330KV</t>
  </si>
  <si>
    <t>T141 DDTS-SMTS 1 330KV</t>
  </si>
  <si>
    <t>TL-DDSMEX-DDSM141-0000082597</t>
  </si>
  <si>
    <t>TOWER T141 DDTS-SMTS 1 330KV</t>
  </si>
  <si>
    <t>T139 DDTS-SMTS 2 330KV</t>
  </si>
  <si>
    <t>TL-DDSMEX-DDSM139-0000102978</t>
  </si>
  <si>
    <t>TOWER T139 DDTS-SMTS 2 330KV</t>
  </si>
  <si>
    <t>T140 DDTS-SMTS 2 330KV</t>
  </si>
  <si>
    <t>TL-DDSMEX-DDSM140-0000102980</t>
  </si>
  <si>
    <t>TOWER T140 DDTS-SMTS 2 330KV</t>
  </si>
  <si>
    <t>T141 DDTS-SMTS 2 330KV</t>
  </si>
  <si>
    <t>TL-DDSMEX-DDSM141-0000102982</t>
  </si>
  <si>
    <t>TOWER T141 DDTS-SMTS 2 330KV</t>
  </si>
  <si>
    <t>T431 TSTS-TTS  220KV</t>
  </si>
  <si>
    <t>TL-TSTXEX-TSTX431-0000064996</t>
  </si>
  <si>
    <t>TOWER T431 TSTS-TTS    220KV</t>
  </si>
  <si>
    <t>T136 HWPS-ROTS 1 220KV</t>
  </si>
  <si>
    <t>TL-YPROEX-YPRO136-0000084588</t>
  </si>
  <si>
    <t>TOWER T136 HWPS-ROTS 1 220KV</t>
  </si>
  <si>
    <t>T138 HWPS-ROTS 1 220KV</t>
  </si>
  <si>
    <t>TL-YPROEX-YPRO138-0000084590</t>
  </si>
  <si>
    <t>TOWER T138 HWPS-ROTS 1 220KV</t>
  </si>
  <si>
    <t>T136 YPS -ROTS 5 220KV</t>
  </si>
  <si>
    <t>TL-YPROEX-YPRO136-0000085527</t>
  </si>
  <si>
    <t>TOWER T136 YPS -ROTS 5 220KV</t>
  </si>
  <si>
    <t>T138 YPS -ROTS 5 220KV</t>
  </si>
  <si>
    <t>TL-YPROEX-YPRO138-0000085529</t>
  </si>
  <si>
    <t>TOWER T138 YPS -ROTS 5 220KV</t>
  </si>
  <si>
    <t>TY030ROTS-TTS  220KV</t>
  </si>
  <si>
    <t>TY030</t>
  </si>
  <si>
    <t>TL-TSSMEX-TSSM030-0000061338</t>
  </si>
  <si>
    <t>TOWER TY030ROTS-TTS    220KV</t>
  </si>
  <si>
    <t>T412 JDSS-WOTS  330KV</t>
  </si>
  <si>
    <t>TL-JDWOEX-JDWO412-0000081814</t>
  </si>
  <si>
    <t>TOWER T412 JDSS-WOTS   330KV</t>
  </si>
  <si>
    <t>T213 MSS -DDTS 1 330KV VIC</t>
  </si>
  <si>
    <t>TL-MSDDEV-MSDD213-0000082162</t>
  </si>
  <si>
    <t>TOWER T213 MSS -DDTS 1 330KV  VIC</t>
  </si>
  <si>
    <t>T213 MSS -DDTS 2 330KV VIC</t>
  </si>
  <si>
    <t>TL-MSDDEV-MSDD213-0000082415</t>
  </si>
  <si>
    <t>TOWER T213 MSS -DDTS 2 330KV  VIC</t>
  </si>
  <si>
    <t>T284 HWTS-CBTS 4 500KV</t>
  </si>
  <si>
    <t>TL-HWCBEX-HWCB284-0000055870</t>
  </si>
  <si>
    <t>TOWER T284 HWTS-CBTS 4 500KV</t>
  </si>
  <si>
    <t>T284 HWTS-ROTS 3 500KV</t>
  </si>
  <si>
    <t>TL-HWCBEX-HWCB284-0000056805</t>
  </si>
  <si>
    <t>TOWER T284 HWTS-ROTS 3 500KV</t>
  </si>
  <si>
    <t>T434 TSTS-TTS  220KV</t>
  </si>
  <si>
    <t>TL-TSTXEX-TSTX434-0000065002</t>
  </si>
  <si>
    <t>TOWER T434 TSTS-TTS    220KV</t>
  </si>
  <si>
    <t>T435 TSTS-TTS  220KV</t>
  </si>
  <si>
    <t>TL-TSTXEX-TSTX435-0000065004</t>
  </si>
  <si>
    <t>TOWER T435 TSTS-TTS    220KV</t>
  </si>
  <si>
    <t>T049 MBTS-DDTS 1 220KV</t>
  </si>
  <si>
    <t>TL-MBDDEX-MBDD049-0000112480</t>
  </si>
  <si>
    <t>TOWER T049 MBTS-DDTS 1 220KV</t>
  </si>
  <si>
    <t>T049 MBTS-DDTS 2 220KV</t>
  </si>
  <si>
    <t>TL-MBDDEX-MBDD049-0000112571</t>
  </si>
  <si>
    <t>TOWER T049 MBTS-DDTS 2 220KV</t>
  </si>
  <si>
    <t>T274 YPS -ROTS 5 220KV</t>
  </si>
  <si>
    <t>TL-YPROEX-YPRO274-0000065151</t>
  </si>
  <si>
    <t>TOWER T274 YPS -ROTS 5 220KV</t>
  </si>
  <si>
    <t>T274 YPS -ROTS 7 220KV</t>
  </si>
  <si>
    <t>TL-YPROEX-YPRO274-0000065534</t>
  </si>
  <si>
    <t>TOWER T274 YPS -ROTS 7 220KV</t>
  </si>
  <si>
    <t>T307 HWTS-ROTS 3 500KV</t>
  </si>
  <si>
    <t>TL-HWCBEX-HWCB307-0000056851</t>
  </si>
  <si>
    <t>TOWER T307 HWTS-ROTS 3 500KV</t>
  </si>
  <si>
    <t>T264 DDTS-SMTS 1 330KV</t>
  </si>
  <si>
    <t>TL-DDSMEX-DDSM264-0000082720</t>
  </si>
  <si>
    <t>TOWER T264 DDTS-SMTS 1 330KV</t>
  </si>
  <si>
    <t>T329 DDTS-SHTS  220KV</t>
  </si>
  <si>
    <t>TL-GNSHEX-GNSH329-0000073753</t>
  </si>
  <si>
    <t>TOWER T329 DDTS-SHTS   220KV</t>
  </si>
  <si>
    <t>T329 GNTS-SHTS 1 220KV</t>
  </si>
  <si>
    <t>TL-GNSHEX-GNSH329-0000072968</t>
  </si>
  <si>
    <t>TOWER T329 GNTS-SHTS 1 220KV</t>
  </si>
  <si>
    <t>T196 HWPS-ROTS 1 220KV</t>
  </si>
  <si>
    <t>TL-YPROEX-YPRO196-0000084648</t>
  </si>
  <si>
    <t>TOWER T196 HWPS-ROTS 1 220KV</t>
  </si>
  <si>
    <t>T172 HWPS-ROTS 1 220KV</t>
  </si>
  <si>
    <t>TL-YPROEX-YPRO172-0000084624</t>
  </si>
  <si>
    <t>TOWER T172 HWPS-ROTS 1 220KV</t>
  </si>
  <si>
    <t>T015 MBTS-DDTS 2 220KV</t>
  </si>
  <si>
    <t>TL-MBDDEX-MBDD015-0000112537</t>
  </si>
  <si>
    <t>TOWER T015 MBTS-DDTS 2 220KV</t>
  </si>
  <si>
    <t>T295ADDTS-SHTS  220KV</t>
  </si>
  <si>
    <t>T295A</t>
  </si>
  <si>
    <t>TL-GNSHEX-GNSH295-0000119505</t>
  </si>
  <si>
    <t>TOWER T295ADDTS-SHTS   220KV</t>
  </si>
  <si>
    <t>T295AGNTS-SHTS 1 220KV</t>
  </si>
  <si>
    <t>TL-GNSHEX-GNSH295-0000119483</t>
  </si>
  <si>
    <t>TOWER T295AGNTS-SHTS 1 220KV</t>
  </si>
  <si>
    <t>T153 HWPS-ROTS 1 220KV</t>
  </si>
  <si>
    <t>TL-YPROEX-YPRO153-0000084605</t>
  </si>
  <si>
    <t>TOWER T153 HWPS-ROTS 1 220KV</t>
  </si>
  <si>
    <t>T153 YPS -ROTS 5 220KV</t>
  </si>
  <si>
    <t>TL-YPROEX-YPRO153-0000085544</t>
  </si>
  <si>
    <t>TOWER T153 YPS -ROTS 5 220KV</t>
  </si>
  <si>
    <t>T268 HWTS-SMTS 1 500KV</t>
  </si>
  <si>
    <t>TL-HWSMEX-HWSM268-0000055610</t>
  </si>
  <si>
    <t>TOWER T268 HWTS-SMTS 1 500KV</t>
  </si>
  <si>
    <t>T022 MLTS-TGTS  220KV</t>
  </si>
  <si>
    <t>TL-MLTGEX-MLTG022-0000059273</t>
  </si>
  <si>
    <t>TOWER T022 MLTS-TGTS   220KV</t>
  </si>
  <si>
    <t>T023 MLTS-TGTS  220KV</t>
  </si>
  <si>
    <t>TL-MLTGEX-MLTG023-0000059275</t>
  </si>
  <si>
    <t>TOWER T023 MLTS-TGTS   220KV</t>
  </si>
  <si>
    <t>T024 MLTS-TGTS  220KV</t>
  </si>
  <si>
    <t>TL-MLTGEX-MLTG024-0000059277</t>
  </si>
  <si>
    <t>TOWER T024 MLTS-TGTS   220KV</t>
  </si>
  <si>
    <t>T025 MLTS-TGTS  220KV</t>
  </si>
  <si>
    <t>TL-MLTGEX-MLTG025-0000059279</t>
  </si>
  <si>
    <t>TOWER T025 MLTS-TGTS   220KV</t>
  </si>
  <si>
    <t>T026 MLTS-TGTS  220KV</t>
  </si>
  <si>
    <t>TL-MLTGEX-MLTG026-0000059281</t>
  </si>
  <si>
    <t>TOWER T026 MLTS-TGTS   220KV</t>
  </si>
  <si>
    <t>T019 HWPS-YPS 1 220KV</t>
  </si>
  <si>
    <t>TL-HWYPEX-HWYP019-0000085234</t>
  </si>
  <si>
    <t>TOWER T019 HWPS-YPS  1 220KV</t>
  </si>
  <si>
    <t>T217 HWTS-CBTS 4 500KV</t>
  </si>
  <si>
    <t>TL-HWCBEX-HWCB217-0000084189</t>
  </si>
  <si>
    <t>TOWER T217 HWTS-CBTS 4 500KV</t>
  </si>
  <si>
    <t>T217 HWTS-ROTS 3 500KV</t>
  </si>
  <si>
    <t>TL-HWCBEX-HWCB217-0000085178</t>
  </si>
  <si>
    <t>TOWER T217 HWTS-ROTS 3 500KV</t>
  </si>
  <si>
    <t>T047 MBTS-DDTS 1 220KV</t>
  </si>
  <si>
    <t>TL-MBDDEX-MBDD047-0000112478</t>
  </si>
  <si>
    <t>TOWER T047 MBTS-DDTS 1 220KV</t>
  </si>
  <si>
    <t>T047 MBTS-DDTS 2 220KV</t>
  </si>
  <si>
    <t>TL-MBDDEX-MBDD047-0000112569</t>
  </si>
  <si>
    <t>TOWER T047 MBTS-DDTS 2 220KV</t>
  </si>
  <si>
    <t>T232 HWPS-ROTS 1 220KV</t>
  </si>
  <si>
    <t>TL-YPROEX-YPRO232-0000084684</t>
  </si>
  <si>
    <t>TOWER T232 HWPS-ROTS 1 220KV</t>
  </si>
  <si>
    <t>T232 YPS -ROTS 7 220KV</t>
  </si>
  <si>
    <t>TL-YPROEX-YPRO232-0000086124</t>
  </si>
  <si>
    <t>TOWER T232 YPS -ROTS 7 220KV</t>
  </si>
  <si>
    <t>T060 MBTS-DDTS 1 220KV</t>
  </si>
  <si>
    <t>TL-MBDDEX-MBDD060-0000112491</t>
  </si>
  <si>
    <t>TOWER T060 MBTS-DDTS 1 220KV</t>
  </si>
  <si>
    <t>T060 MBTS-DDTS 2 220KV</t>
  </si>
  <si>
    <t>TL-MBDDEX-MBDD060-0000112582</t>
  </si>
  <si>
    <t>TOWER T060 MBTS-DDTS 2 220KV</t>
  </si>
  <si>
    <t>T033 YPS -ROTS 5 220KV</t>
  </si>
  <si>
    <t>TL-YPROEX-YPRO033-0000085424</t>
  </si>
  <si>
    <t>TOWER T033 YPS -ROTS 5 220KV</t>
  </si>
  <si>
    <t>T033 YPS -ROTS 7 220KV</t>
  </si>
  <si>
    <t>TL-YPROEX-YPRO033-0000085925</t>
  </si>
  <si>
    <t>TOWER T033 YPS -ROTS 7 220KV</t>
  </si>
  <si>
    <t>T008 HWPS-MWTS  220KV</t>
  </si>
  <si>
    <t>HWPS-MWTS  220KV</t>
  </si>
  <si>
    <t>TL-HWMWEX-HWMW008-0000084446</t>
  </si>
  <si>
    <t>TOWER T008 HWPS-MWTS   220KV</t>
  </si>
  <si>
    <t>T256 YPS -ROTS 7 220KV</t>
  </si>
  <si>
    <t>TL-YPROEX-YPRO256-0000065498</t>
  </si>
  <si>
    <t>TOWER T256 YPS -ROTS 7 220KV</t>
  </si>
  <si>
    <t>T306 HWTS-ROTS 3 500KV</t>
  </si>
  <si>
    <t>TL-HWCBEX-HWCB306-0000056849</t>
  </si>
  <si>
    <t>TOWER T306 HWTS-ROTS 3 500KV</t>
  </si>
  <si>
    <t>T253 YPS -ROTS 7 220KV</t>
  </si>
  <si>
    <t>TL-YPROEX-YPRO253-0000065492</t>
  </si>
  <si>
    <t>TOWER T253 YPS -ROTS 7 220KV</t>
  </si>
  <si>
    <t>T015 MBTS-DDTS 1 220KV</t>
  </si>
  <si>
    <t>TL-MBDDEX-MBDD015-0000112446</t>
  </si>
  <si>
    <t>TOWER T015 MBTS-DDTS 1 220KV</t>
  </si>
  <si>
    <t>T429 TSTS-TTS  220KV</t>
  </si>
  <si>
    <t>TL-TSTXEX-TSTX429-0000064992</t>
  </si>
  <si>
    <t>TOWER T429 TSTS-TTS    220KV</t>
  </si>
  <si>
    <t>T013 TSTS-L    66</t>
  </si>
  <si>
    <t>TL-TSKWEX-TSKW013-0000114293</t>
  </si>
  <si>
    <t>TOWER T013 TSTS-L       66KV</t>
  </si>
  <si>
    <t>T135 DDTS-SMTS 1 330KV</t>
  </si>
  <si>
    <t>TL-DDSMEX-DDSM135-0000082591</t>
  </si>
  <si>
    <t>TOWER T135 DDTS-SMTS 1 330KV</t>
  </si>
  <si>
    <t>T229 YPS -ROTS 7 220KV</t>
  </si>
  <si>
    <t>TL-YPROEX-YPRO229-0000086121</t>
  </si>
  <si>
    <t>TOWER T229 YPS -ROTS 7 220KV</t>
  </si>
  <si>
    <t>T135 DDTS-SMTS 2 330KV</t>
  </si>
  <si>
    <t>TL-DDSMEX-DDSM135-0000102970</t>
  </si>
  <si>
    <t>TOWER T135 DDTS-SMTS 2 330KV</t>
  </si>
  <si>
    <t>T154 HWPS-ROTS 1 220KV</t>
  </si>
  <si>
    <t>TL-YPROEX-YPRO154-0000084606</t>
  </si>
  <si>
    <t>TOWER T154 HWPS-ROTS 1 220KV</t>
  </si>
  <si>
    <t>T154 YPS -ROTS 5 220KV</t>
  </si>
  <si>
    <t>TL-YPROEX-YPRO154-0000085545</t>
  </si>
  <si>
    <t>TOWER T154 YPS -ROTS 5 220KV</t>
  </si>
  <si>
    <t>T438 TSTS-TTS  220KV</t>
  </si>
  <si>
    <t>TL-TSTXEX-TSTX438-0000065010</t>
  </si>
  <si>
    <t>TOWER T438 TSTS-TTS    220KV</t>
  </si>
  <si>
    <t>T059 MBTS-DDTS 1 220KV</t>
  </si>
  <si>
    <t>TL-MBDDEX-MBDD059-0000112490</t>
  </si>
  <si>
    <t>TOWER T059 MBTS-DDTS 1 220KV</t>
  </si>
  <si>
    <t>T059 MBTS-DDTS 2 220KV</t>
  </si>
  <si>
    <t>TL-MBDDEX-MBDD059-0000112581</t>
  </si>
  <si>
    <t>TOWER T059 MBTS-DDTS 2 220KV</t>
  </si>
  <si>
    <t>T016 CBTS-LYD-ERTS 66KV</t>
  </si>
  <si>
    <t>TL-YPROEX-YPRO322-0000114391</t>
  </si>
  <si>
    <t>TOWER T016 CBTS-LYD-ERTS 66KV</t>
  </si>
  <si>
    <t>TX040CBTS-ROTS 4 500KV</t>
  </si>
  <si>
    <t>TX040</t>
  </si>
  <si>
    <t>TL-YPROEX-YPRO322-0000055935</t>
  </si>
  <si>
    <t>TOWER TX040CBTS-ROTS 4 500KV</t>
  </si>
  <si>
    <t>T016 ERTS-CBTS 1 220KV</t>
  </si>
  <si>
    <t>TL-YPROEX-YPRO322-0000087666</t>
  </si>
  <si>
    <t>TOWER T016 ERTS-CBTS 1 220KV</t>
  </si>
  <si>
    <t>T022 CBTS-LYD-ERTS 66KV</t>
  </si>
  <si>
    <t>TL-NWCBEX-NWCB034-0000114397</t>
  </si>
  <si>
    <t>TOWER T022 CBTS-LYD-ERTS 66KV</t>
  </si>
  <si>
    <t>TX034CBTS-ROTS 4 500KV</t>
  </si>
  <si>
    <t>TX034</t>
  </si>
  <si>
    <t>TL-NWCBEX-NWCB034-0000055929</t>
  </si>
  <si>
    <t>TOWER TX034CBTS-ROTS 4 500KV</t>
  </si>
  <si>
    <t>T022 ERTS-CBTS 1 220KV</t>
  </si>
  <si>
    <t>TL-NWCBEX-NWCB034-0000087672</t>
  </si>
  <si>
    <t>TOWER T022 ERTS-CBTS 1 220KV</t>
  </si>
  <si>
    <t>T034 HWTS-ROTS 3R500KV</t>
  </si>
  <si>
    <t>TL-NWCBEX-NWCB034-0000056923</t>
  </si>
  <si>
    <t>TOWER T034 HWTS-ROTS 3R500KV</t>
  </si>
  <si>
    <t>T060 MBTS-EPS 1 220KV</t>
  </si>
  <si>
    <t>TL-MBEPEX-MBEP060-0000112808</t>
  </si>
  <si>
    <t>TOWER T060 MBTS-EPS  1 220KV</t>
  </si>
  <si>
    <t>T061 MBTS-EPS 1 220KV</t>
  </si>
  <si>
    <t>TL-MBEPEX-MBEP061-0000112809</t>
  </si>
  <si>
    <t>TOWER T061 MBTS-EPS  1 220KV</t>
  </si>
  <si>
    <t>T062 MBTS-EPS 1 220KV</t>
  </si>
  <si>
    <t>TL-MBEPEX-MBEP062-0000112810</t>
  </si>
  <si>
    <t>TOWER T062 MBTS-EPS  1 220KV</t>
  </si>
  <si>
    <t>T106 BATS-TGTS  220KV</t>
  </si>
  <si>
    <t>TL-BATGEX-BATG106-0000087419</t>
  </si>
  <si>
    <t>TOWER T106 BATS-TGTS   220KV</t>
  </si>
  <si>
    <t>T107 BATS-TGTS  220KV</t>
  </si>
  <si>
    <t>TL-BATGEX-BATG107-0000087420</t>
  </si>
  <si>
    <t>TOWER T107 BATS-TGTS   220KV</t>
  </si>
  <si>
    <t>T108 BATS-TGTS  220KV</t>
  </si>
  <si>
    <t>TL-BATGEX-BATG108-0000087421</t>
  </si>
  <si>
    <t>TOWER T108 BATS-TGTS   220KV</t>
  </si>
  <si>
    <t>T109 BATS-TGTS  220KV</t>
  </si>
  <si>
    <t>TL-BATGEX-BATG109-0000087422</t>
  </si>
  <si>
    <t>TOWER T109 BATS-TGTS   220KV</t>
  </si>
  <si>
    <t>T110 BATS-TGTS  220KV</t>
  </si>
  <si>
    <t>TL-BATGEX-BATG110-0000087423</t>
  </si>
  <si>
    <t>TOWER T110 BATS-TGTS   220KV</t>
  </si>
  <si>
    <t>T111 BATS-TGTS  220KV</t>
  </si>
  <si>
    <t>TL-BATGEX-BATG111-0000087424</t>
  </si>
  <si>
    <t>TOWER T111 BATS-TGTS   220KV</t>
  </si>
  <si>
    <t>T012 SMTS-KTS  500KV</t>
  </si>
  <si>
    <t>TL-SMKXEX-SMKX012-0000059230</t>
  </si>
  <si>
    <t>TOWER T012 SMTS-KTS    500KV</t>
  </si>
  <si>
    <t>T439 TSTS-TTS  220KV</t>
  </si>
  <si>
    <t>TL-TSTXEX-TSTX439-0000065012</t>
  </si>
  <si>
    <t>TOWER T439 TSTS-TTS    220KV</t>
  </si>
  <si>
    <t>T267 DDTS-SMTS 1 330KV</t>
  </si>
  <si>
    <t>TL-DDSMEX-DDSM267-0000082723</t>
  </si>
  <si>
    <t>TOWER T267 DDTS-SMTS 1 330KV</t>
  </si>
  <si>
    <t>T267 DDTS-SMTS 2 330KV</t>
  </si>
  <si>
    <t>TL-DDSMEX-DDSM267-0000103272</t>
  </si>
  <si>
    <t>TOWER T267 DDTS-SMTS 2 330KV</t>
  </si>
  <si>
    <t>T034 YPS -ROTS 5 220KV</t>
  </si>
  <si>
    <t>TL-YPROEX-YPRO034-0000085425</t>
  </si>
  <si>
    <t>TOWER T034 YPS -ROTS 5 220KV</t>
  </si>
  <si>
    <t>T228 YPS -ROTS 7 220KV</t>
  </si>
  <si>
    <t>TL-YPROEX-YPRO228-0000086120</t>
  </si>
  <si>
    <t>TOWER T228 YPS -ROTS 7 220KV</t>
  </si>
  <si>
    <t>T601 SHTS-BETS  220KV</t>
  </si>
  <si>
    <t>TL-BESHEX-BESH601-0000070399</t>
  </si>
  <si>
    <t>TOWER T601 SHTS-BETS   220KV</t>
  </si>
  <si>
    <t>T602 SHTS-BETS  220KV</t>
  </si>
  <si>
    <t>TL-BESHEX-BESH602-0000070404</t>
  </si>
  <si>
    <t>TOWER T602 SHTS-BETS   220KV</t>
  </si>
  <si>
    <t>T603 SHTS-BETS  220KV</t>
  </si>
  <si>
    <t>TL-BESHEX-BESH603-0000070409</t>
  </si>
  <si>
    <t>TOWER T603 SHTS-BETS   220KV</t>
  </si>
  <si>
    <t>T604 SHTS-BETS  220KV</t>
  </si>
  <si>
    <t>TL-BESHEX-BESH604-0000070414</t>
  </si>
  <si>
    <t>TOWER T604 SHTS-BETS   220KV</t>
  </si>
  <si>
    <t>T605 SHTS-BETS  220KV</t>
  </si>
  <si>
    <t>TL-BESHEX-BESH605-0000070418</t>
  </si>
  <si>
    <t>TOWER T605 SHTS-BETS   220KV</t>
  </si>
  <si>
    <t>T306ACBTS-ROTS 4 500KV</t>
  </si>
  <si>
    <t>T306A</t>
  </si>
  <si>
    <t>TL-HWCBEX-HWCB306-0000364170</t>
  </si>
  <si>
    <t>TOWER T306ACBTS-ROTS 4 500KV</t>
  </si>
  <si>
    <t>T214 MSS -DDTS 1 330KV VIC</t>
  </si>
  <si>
    <t>TL-MSDDEV-MSDD214-0000082163</t>
  </si>
  <si>
    <t>TOWER T214 MSS -DDTS 1 330KV  VIC</t>
  </si>
  <si>
    <t>T261 YPS -ROTS 7 220KV</t>
  </si>
  <si>
    <t>TL-YPROEX-YPRO261-0000065508</t>
  </si>
  <si>
    <t>TOWER T261 YPS -ROTS 7 220KV</t>
  </si>
  <si>
    <t>T264 DDTS-SMTS 2 330KV</t>
  </si>
  <si>
    <t>TL-DDSMEX-DDSM264-0000103257</t>
  </si>
  <si>
    <t>TOWER T264 DDTS-SMTS 2 330KV</t>
  </si>
  <si>
    <t>T061 MBTS-DDTS 1 220KV</t>
  </si>
  <si>
    <t>TL-MBDDEX-MBDD061-0000112492</t>
  </si>
  <si>
    <t>TOWER T061 MBTS-DDTS 1 220KV</t>
  </si>
  <si>
    <t>T061 MBTS-DDTS 2 220KV</t>
  </si>
  <si>
    <t>TL-MBDDEX-MBDD061-0000112583</t>
  </si>
  <si>
    <t>TOWER T061 MBTS-DDTS 2 220KV</t>
  </si>
  <si>
    <t>T034 YPS -ROTS 7 220KV</t>
  </si>
  <si>
    <t>TL-YPROEX-YPRO034-0000085926</t>
  </si>
  <si>
    <t>TOWER T034 YPS -ROTS 7 220KV</t>
  </si>
  <si>
    <t>T236 HWPS-ROTS 1 220KV</t>
  </si>
  <si>
    <t>TL-YPROEX-YPRO236-0000084688</t>
  </si>
  <si>
    <t>TOWER T236 HWPS-ROTS 1 220KV</t>
  </si>
  <si>
    <t>T237 HWPS-ROTS 1 220KV</t>
  </si>
  <si>
    <t>TL-YPROEX-YPRO237-0000084689</t>
  </si>
  <si>
    <t>TOWER T237 HWPS-ROTS 1 220KV</t>
  </si>
  <si>
    <t>T236 YPS -ROTS 7 220KV</t>
  </si>
  <si>
    <t>TL-YPROEX-YPRO236-0000086128</t>
  </si>
  <si>
    <t>TOWER T236 YPS -ROTS 7 220KV</t>
  </si>
  <si>
    <t>T237 YPS -ROTS 7 220KV</t>
  </si>
  <si>
    <t>TL-YPROEX-YPRO237-0000086129</t>
  </si>
  <si>
    <t>TOWER T237 YPS -ROTS 7 220KV</t>
  </si>
  <si>
    <t>T356 HWTS-SMTS 1 500KV</t>
  </si>
  <si>
    <t>TL-HWSMEX-HWSM356-0000055698</t>
  </si>
  <si>
    <t>TOWER T356 HWTS-SMTS 1 500KV</t>
  </si>
  <si>
    <t>T356 HWTS-SMTS 2 500KV</t>
  </si>
  <si>
    <t>TL-HWSMEX-HWSM356-0000055833</t>
  </si>
  <si>
    <t>TOWER T356 HWTS-SMTS 2 500KV</t>
  </si>
  <si>
    <t>T214 MSS -DDTS 2 330KV VIC</t>
  </si>
  <si>
    <t>TL-MSDDEV-MSDD214-0000082416</t>
  </si>
  <si>
    <t>TOWER T214 MSS -DDTS 2 330KV  VIC</t>
  </si>
  <si>
    <t>T193 WBTS-HOTS  220KV</t>
  </si>
  <si>
    <t>TL-BAHOEX-BAHO193-0000074610</t>
  </si>
  <si>
    <t>TOWER T193 WBTS-HOTS   220KV</t>
  </si>
  <si>
    <t>T194 WBTS-HOTS  220KV</t>
  </si>
  <si>
    <t>TL-BAHOEX-BAHO194-0000074611</t>
  </si>
  <si>
    <t>TOWER T194 WBTS-HOTS   220KV</t>
  </si>
  <si>
    <t>T195 WBTS-HOTS  220KV</t>
  </si>
  <si>
    <t>TL-BAHOEX-BAHO195-0000074612</t>
  </si>
  <si>
    <t>TOWER T195 WBTS-HOTS   220KV</t>
  </si>
  <si>
    <t>T196 WBTS-HOTS  220KV</t>
  </si>
  <si>
    <t>TL-BAHOEX-BAHO196-0000074613</t>
  </si>
  <si>
    <t>TOWER T196 WBTS-HOTS   220KV</t>
  </si>
  <si>
    <t>T013AHWPS-ROTS 1 220KV</t>
  </si>
  <si>
    <t>TL-HWROEX-HWRO013-0000366966</t>
  </si>
  <si>
    <t>TOWER T013AHWPS-ROTS 1 220KV</t>
  </si>
  <si>
    <t>T014AHWPS-ROTS 1 220KV</t>
  </si>
  <si>
    <t>T014A</t>
  </si>
  <si>
    <t>TL-HWROEX-HWRO014-0000366967</t>
  </si>
  <si>
    <t>TOWER T014AHWPS-ROTS 1 220KV</t>
  </si>
  <si>
    <t>T015AHWPS-ROTS 1 220KV</t>
  </si>
  <si>
    <t>T015A</t>
  </si>
  <si>
    <t>TL-HWROEX-HWRO015-0000366968</t>
  </si>
  <si>
    <t>TOWER T015AHWPS-ROTS 1 220KV</t>
  </si>
  <si>
    <t>T291 DDTS-SMTS 1 330KV</t>
  </si>
  <si>
    <t>TL-DDSMEX-DDSM291-0000082747</t>
  </si>
  <si>
    <t>TOWER T291 DDTS-SMTS 1 330KV</t>
  </si>
  <si>
    <t>T291 DDTS-SMTS 2 330KV</t>
  </si>
  <si>
    <t>TL-DDSMEX-DDSM291-0000103387</t>
  </si>
  <si>
    <t>TOWER T291 DDTS-SMTS 2 330KV</t>
  </si>
  <si>
    <t>T285 HWPS-ROTS 1 220KV</t>
  </si>
  <si>
    <t>TL-YPROEX-YPRO285-0000100886</t>
  </si>
  <si>
    <t>TOWER T285 HWPS-ROTS 1 220KV</t>
  </si>
  <si>
    <t>T286 HWPS-ROTS 1 220KV</t>
  </si>
  <si>
    <t>TL-YPROEX-YPRO286-0000100888</t>
  </si>
  <si>
    <t>TOWER T286 HWPS-ROTS 1 220KV</t>
  </si>
  <si>
    <t>T285 YPS -ROTS 5 220KV</t>
  </si>
  <si>
    <t>TL-YPROEX-YPRO285-0000065173</t>
  </si>
  <si>
    <t>TOWER T285 YPS -ROTS 5 220KV</t>
  </si>
  <si>
    <t>T286 YPS -ROTS 5 220KV</t>
  </si>
  <si>
    <t>TL-YPROEX-YPRO286-0000065175</t>
  </si>
  <si>
    <t>TOWER T286 YPS -ROTS 5 220KV</t>
  </si>
  <si>
    <t>T285 YPS -ROTS 7 220KV</t>
  </si>
  <si>
    <t>TL-YPROEX-YPRO285-0000065556</t>
  </si>
  <si>
    <t>TOWER T285 YPS -ROTS 7 220KV</t>
  </si>
  <si>
    <t>T286 YPS -ROTS 7 220KV</t>
  </si>
  <si>
    <t>TL-YPROEX-YPRO286-0000065558</t>
  </si>
  <si>
    <t>TOWER T286 YPS -ROTS 7 220KV</t>
  </si>
  <si>
    <t>T155 DDTS-GNTS 1 220KV</t>
  </si>
  <si>
    <t>TL-DDSMEX-DDSM065-0000071250</t>
  </si>
  <si>
    <t>TOWER T155 DDTS-GNTS 1 220KV</t>
  </si>
  <si>
    <t>T155 DDTS-SHTS  220KV</t>
  </si>
  <si>
    <t>TL-DDSMEX-DDSM065-0000072131</t>
  </si>
  <si>
    <t>TOWER T155 DDTS-SHTS   220KV</t>
  </si>
  <si>
    <t>T065 DDTS-SMTS 1 330KV</t>
  </si>
  <si>
    <t>TL-DDSMEX-DDSM065-0000082521</t>
  </si>
  <si>
    <t>TOWER T065 DDTS-SMTS 1 330KV</t>
  </si>
  <si>
    <t>T065 DDTS-SMTS 2 330KV</t>
  </si>
  <si>
    <t>TL-DDSMEX-DDSM065-0000102830</t>
  </si>
  <si>
    <t>TOWER T065 DDTS-SMTS 2 330KV</t>
  </si>
  <si>
    <t>T349 DDTS-SMTS 1 330KV</t>
  </si>
  <si>
    <t>TL-DDSMEX-DDSM349-0000082805</t>
  </si>
  <si>
    <t>TOWER T349 DDTS-SMTS 1 330KV</t>
  </si>
  <si>
    <t>T349 DDTS-SMTS 2 330KV</t>
  </si>
  <si>
    <t>TL-DDSMEX-DDSM349-0000103665</t>
  </si>
  <si>
    <t>TOWER T349 DDTS-SMTS 2 330KV</t>
  </si>
  <si>
    <t>T047 BATS-TGTS  220KV</t>
  </si>
  <si>
    <t>TL-BATGEX-BATG047-0000087360</t>
  </si>
  <si>
    <t>TOWER T047 BATS-TGTS   220KV</t>
  </si>
  <si>
    <t>T048 BATS-TGTS  220KV</t>
  </si>
  <si>
    <t>TL-BATGEX-BATG048-0000087361</t>
  </si>
  <si>
    <t>TOWER T048 BATS-TGTS   220KV</t>
  </si>
  <si>
    <t>T049 BATS-TGTS  220KV</t>
  </si>
  <si>
    <t>TL-BATGEX-BATG049-0000087362</t>
  </si>
  <si>
    <t>TOWER T049  BATS-TGTS   220KV</t>
  </si>
  <si>
    <t>T050 BATS-TGTS  220KV</t>
  </si>
  <si>
    <t>TL-BATGEX-BATG050-0000087363</t>
  </si>
  <si>
    <t>TOWER T050 BATS-TGTS   220KV</t>
  </si>
  <si>
    <t>T051 BATS-TGTS  220KV</t>
  </si>
  <si>
    <t>TL-BATGEX-BATG051-0000087364</t>
  </si>
  <si>
    <t>TOWER T051 BATS-TGTS   220KV</t>
  </si>
  <si>
    <t>T052 BATS-TGTS  220KV</t>
  </si>
  <si>
    <t>TL-BATGEX-BATG052-0000087365</t>
  </si>
  <si>
    <t>TOWER T052 BATS-TGTS   220KV</t>
  </si>
  <si>
    <t>T053 BATS-TGTS  220KV</t>
  </si>
  <si>
    <t>TL-BATGEX-BATG053-0000087366</t>
  </si>
  <si>
    <t>TOWER T053 BATS-TGTS   220KV</t>
  </si>
  <si>
    <t>T002 RWTS-TTS  220KV</t>
  </si>
  <si>
    <t>TL-RWTSEX-RWTS042-0000064854</t>
  </si>
  <si>
    <t>TOWER T002 RWTS-TTS    220KV</t>
  </si>
  <si>
    <t>TY042ROTS-SMTS 3 500KV</t>
  </si>
  <si>
    <t>TY042</t>
  </si>
  <si>
    <t>TL-RWTSEX-RWTS042-0000055995</t>
  </si>
  <si>
    <t>TOWER TY042ROTS-SMTS 3 500KV</t>
  </si>
  <si>
    <t>T333 HWTS-SMTS 2 500KV</t>
  </si>
  <si>
    <t>TL-HWSMEX-HWSM333-0000055810</t>
  </si>
  <si>
    <t>TOWER T333 HWTS-SMTS 2 500KV</t>
  </si>
  <si>
    <t>T221 HWTS-CBTS 4 500KV</t>
  </si>
  <si>
    <t>TL-HWCBEX-HWCB221-0000084193</t>
  </si>
  <si>
    <t>TOWER T221 HWTS-CBTS 4 500KV</t>
  </si>
  <si>
    <t>T221 HWTS-ROTS 3 500KV</t>
  </si>
  <si>
    <t>TL-HWCBEX-HWCB221-0000085182</t>
  </si>
  <si>
    <t>TOWER T221 HWTS-ROTS 3 500KV</t>
  </si>
  <si>
    <t>T149 HWTS-SMTS 1 500KV</t>
  </si>
  <si>
    <t>TL-TYSMEX-TYSM149-0000083614</t>
  </si>
  <si>
    <t>TOWER T149 HWTS-SMTS 1 500KV</t>
  </si>
  <si>
    <t>T149 HWTS-SMTS 2 500KV</t>
  </si>
  <si>
    <t>TL-TYSMEX-TYSM149-0000083890</t>
  </si>
  <si>
    <t>TOWER T149 HWTS-SMTS 2 500KV</t>
  </si>
  <si>
    <t>T260 DDTS-SMTS 1 330KV</t>
  </si>
  <si>
    <t>TL-DDSMEX-DDSM260-0000082716</t>
  </si>
  <si>
    <t>TOWER T260 DDTS-SMTS 1 330KV</t>
  </si>
  <si>
    <t>T260 DDTS-SMTS 2 330KV</t>
  </si>
  <si>
    <t>TL-DDSMEX-DDSM260-0000103238</t>
  </si>
  <si>
    <t>TOWER T260 DDTS-SMTS 2 330KV</t>
  </si>
  <si>
    <t>T350 HWTS-SMTS 1 500KV</t>
  </si>
  <si>
    <t>TL-HWSMEX-HWSM350-0000055692</t>
  </si>
  <si>
    <t>TOWER T350 HWTS-SMTS 1 500KV</t>
  </si>
  <si>
    <t>T350 HWTS-SMTS 2 500KV</t>
  </si>
  <si>
    <t>TL-HWSMEX-HWSM350-0000055827</t>
  </si>
  <si>
    <t>TOWER T350 HWTS-SMTS 2 500KV</t>
  </si>
  <si>
    <t>T433 TSTS-TTS  220KV</t>
  </si>
  <si>
    <t>TL-TSTXEX-TSTX433-0000065000</t>
  </si>
  <si>
    <t>TOWER T433 TSTS-TTS    220KV</t>
  </si>
  <si>
    <t>T028 MLTS-TGTS  220KV</t>
  </si>
  <si>
    <t>TL-MLTGEX-MLTG028-0000059285</t>
  </si>
  <si>
    <t>TOWER T028 MLTS-TGTS   220KV</t>
  </si>
  <si>
    <t>T029 MLTS-TGTS  220KV</t>
  </si>
  <si>
    <t>TL-MLTGEX-MLTG029-0000059287</t>
  </si>
  <si>
    <t>TOWER T029 MLTS-TGTS   220KV</t>
  </si>
  <si>
    <t>T030 MLTS-TGTS  220KV</t>
  </si>
  <si>
    <t>TL-MLTGEX-MLTG030-0000059289</t>
  </si>
  <si>
    <t>TOWER T030 MLTS-TGTS   220KV</t>
  </si>
  <si>
    <t>T330 HWTS-SMTS 1 500KV</t>
  </si>
  <si>
    <t>TL-HWSMEX-HWSM330-0000055672</t>
  </si>
  <si>
    <t>TOWER T330 HWTS-SMTS 1 500KV</t>
  </si>
  <si>
    <t>T330 HWTS-SMTS 2 500KV</t>
  </si>
  <si>
    <t>TL-HWSMEX-HWSM330-0000055807</t>
  </si>
  <si>
    <t>TOWER T330 HWTS-SMTS 2 500KV</t>
  </si>
  <si>
    <t>T286 BATS-TGTS  220KV</t>
  </si>
  <si>
    <t>TL-BATGEX-BATG286-0000087599</t>
  </si>
  <si>
    <t>TOWER T286 BATS-TGTS   220KV</t>
  </si>
  <si>
    <t>T287 BATS-TGTS  220KV</t>
  </si>
  <si>
    <t>TL-BATGEX-BATG287-0000087600</t>
  </si>
  <si>
    <t>TOWER T287 BATS-TGTS   220KV</t>
  </si>
  <si>
    <t>T261 DDTS-SMTS 1 330KV</t>
  </si>
  <si>
    <t>TL-DDSMEX-DDSM261-0000082717</t>
  </si>
  <si>
    <t>TOWER T261 DDTS-SMTS 1 330KV</t>
  </si>
  <si>
    <t>T261 DDTS-SMTS 2 330KV</t>
  </si>
  <si>
    <t>TL-DDSMEX-DDSM261-0000103243</t>
  </si>
  <si>
    <t>TOWER T261 DDTS-SMTS 2 330KV</t>
  </si>
  <si>
    <t>T211 HWTS-CBTS 4 500KV</t>
  </si>
  <si>
    <t>TL-HWCBEX-HWCB211-0000084183</t>
  </si>
  <si>
    <t>TOWER T211 HWTS-CBTS 4 500KV</t>
  </si>
  <si>
    <t>T211 HWTS-ROTS 3 500KV</t>
  </si>
  <si>
    <t>TL-HWCBEX-HWCB211-0000085172</t>
  </si>
  <si>
    <t>TOWER T211 HWTS-ROTS 3 500KV</t>
  </si>
  <si>
    <t>T058 CBTS-FTS 1 66KV</t>
  </si>
  <si>
    <t>TL-CBJLEX-CBJL058-0000118193</t>
  </si>
  <si>
    <t>TOWER T058 CBTS-FTS  1  66KV</t>
  </si>
  <si>
    <t>T058 CBTS-TBTS 1 220KV</t>
  </si>
  <si>
    <t>TL-CBJLEX-CBJL058-0000087708</t>
  </si>
  <si>
    <t>TOWER T058 CBTS-TBTS 1 220KV</t>
  </si>
  <si>
    <t>T129 ELTS-BATS  220KV</t>
  </si>
  <si>
    <t>TL-MLBAEX-MLBA129-0000059085</t>
  </si>
  <si>
    <t>TOWER T129 MLTS-BATS 2 220KV</t>
  </si>
  <si>
    <t>T130 ELTS-BATS  220KV</t>
  </si>
  <si>
    <t>TL-MLBAEX-MLBA130-0000059087</t>
  </si>
  <si>
    <t>TOWER T130 MLTS-BATS 2 220KV</t>
  </si>
  <si>
    <t>T018 TSTS-L    66</t>
  </si>
  <si>
    <t>TL-TSKWEX-TSKW018-0000114298</t>
  </si>
  <si>
    <t>TOWER T018 TSTS-L       66KV</t>
  </si>
  <si>
    <t>T440 TSTS-TTS  220KV</t>
  </si>
  <si>
    <t>TL-TSTXEX-TSTX440-0000065014</t>
  </si>
  <si>
    <t>TOWER T440 TSTS-TTS    220KV</t>
  </si>
  <si>
    <t>T035 YPS -ROTS 5 220KV</t>
  </si>
  <si>
    <t>TL-YPROEX-YPRO035-0000085426</t>
  </si>
  <si>
    <t>TOWER T035 YPS -ROTS 5 220KV</t>
  </si>
  <si>
    <t>T225 HWPS-ROTS 1 220KV</t>
  </si>
  <si>
    <t>TL-YPROEX-YPRO225-0000084677</t>
  </si>
  <si>
    <t>TOWER T225 HWPS-ROTS 1 220KV</t>
  </si>
  <si>
    <t>T226 HWPS-ROTS 1 220KV</t>
  </si>
  <si>
    <t>TL-YPROEX-YPRO226-0000084678</t>
  </si>
  <si>
    <t>TOWER T226 HWPS-ROTS 1 220KV</t>
  </si>
  <si>
    <t>T225 YPS -ROTS 7 220KV</t>
  </si>
  <si>
    <t>TL-YPROEX-YPRO225-0000086117</t>
  </si>
  <si>
    <t>TOWER T225 YPS -ROTS 7 220KV</t>
  </si>
  <si>
    <t>T226 YPS -ROTS 7 220KV</t>
  </si>
  <si>
    <t>TL-YPROEX-YPRO226-0000086118</t>
  </si>
  <si>
    <t>TOWER T226 YPS -ROTS 7 220KV</t>
  </si>
  <si>
    <t>T218 HWTS-CBTS 4 500KV</t>
  </si>
  <si>
    <t>TL-HWCBEX-HWCB218-0000084190</t>
  </si>
  <si>
    <t>TOWER T218 HWTS-CBTS 4 500KV</t>
  </si>
  <si>
    <t>T218 HWTS-ROTS 3 500KV</t>
  </si>
  <si>
    <t>TL-HWCBEX-HWCB218-0000085179</t>
  </si>
  <si>
    <t>TOWER T218 HWTS-ROTS 3 500KV</t>
  </si>
  <si>
    <t>T339 HWTS-SMTS 1 500KV</t>
  </si>
  <si>
    <t>TL-HWSMEX-HWSM339-0000055681</t>
  </si>
  <si>
    <t>TOWER T339 HWTS-SMTS 1 500KV</t>
  </si>
  <si>
    <t>T339 HWTS-SMTS 2 500KV</t>
  </si>
  <si>
    <t>TL-HWSMEX-HWSM339-0000055816</t>
  </si>
  <si>
    <t>TOWER T339 HWTS-SMTS 2 500KV</t>
  </si>
  <si>
    <t>T289 MLTS-TRTS 1 500KV</t>
  </si>
  <si>
    <t>TL-MLHYEX-MLHY289-0000056356</t>
  </si>
  <si>
    <t>TOWER T289 MLTS-TRTS 1 500KV</t>
  </si>
  <si>
    <t>T290 MLTS-TRTS 1 500KV</t>
  </si>
  <si>
    <t>TL-MLHYEX-MLHY290-0000056357</t>
  </si>
  <si>
    <t>TOWER T290 MLTS-TRTS 1 500KV</t>
  </si>
  <si>
    <t>T291 MLTS-TRTS 1 500KV</t>
  </si>
  <si>
    <t>TL-MLHYEX-MLHY291-0000056358</t>
  </si>
  <si>
    <t>TOWER T291 MLTS-TRTS 1 500KV</t>
  </si>
  <si>
    <t>T292 MLTS-TRTS 1 500KV</t>
  </si>
  <si>
    <t>TL-MLHYEX-MLHY292-0000056359</t>
  </si>
  <si>
    <t>TOWER T292 MLTS-TRTS 1 500KV</t>
  </si>
  <si>
    <t>T293 MLTS-TRTS 1 500KV</t>
  </si>
  <si>
    <t>TL-MLHYEX-MLHY293-0000056360</t>
  </si>
  <si>
    <t>TOWER T293 MLTS-TRTS 1 500KV</t>
  </si>
  <si>
    <t>T294 MLTS-TRTS 1 500KV</t>
  </si>
  <si>
    <t>TL-MLHYEX-MLHY294-0000056361</t>
  </si>
  <si>
    <t>TOWER T294 MLTS-TRTS 1 500KV</t>
  </si>
  <si>
    <t>T295 MLTS-TRTS 1 500KV</t>
  </si>
  <si>
    <t>TL-MLHYEX-MLHY295-0000056362</t>
  </si>
  <si>
    <t>TOWER T295 MLTS-TRTS 1 500KV</t>
  </si>
  <si>
    <t>T198 HWPS-ROTS 1 220KV</t>
  </si>
  <si>
    <t>TL-YPROEX-YPRO198-0000084650</t>
  </si>
  <si>
    <t>TOWER T198 HWPS-ROTS 1 220KV</t>
  </si>
  <si>
    <t>T198 YPS -ROTS 7 220KV</t>
  </si>
  <si>
    <t>TL-YPROEX-YPRO198-0000086090</t>
  </si>
  <si>
    <t>TOWER T198 YPS -ROTS 7 220KV</t>
  </si>
  <si>
    <t>T265 YPS -ROTS 5 220KV</t>
  </si>
  <si>
    <t>TL-YPROEX-YPRO265-0000065133</t>
  </si>
  <si>
    <t>TOWER T265 YPS -ROTS 5 220KV</t>
  </si>
  <si>
    <t>T265 YPS -ROTS 7 220KV</t>
  </si>
  <si>
    <t>TL-YPROEX-YPRO265-0000065516</t>
  </si>
  <si>
    <t>TOWER T265 YPS -ROTS 7 220KV</t>
  </si>
  <si>
    <t>T227 YPS -ROTS 7 220KV</t>
  </si>
  <si>
    <t>TL-YPROEX-YPRO227-0000086119</t>
  </si>
  <si>
    <t>TOWER T227 YPS -ROTS 7 220KV</t>
  </si>
  <si>
    <t>T037 MBTS-EPS 1 220KV</t>
  </si>
  <si>
    <t>TL-MBEPEX-MBEP037-0000112785</t>
  </si>
  <si>
    <t>TOWER T037 MBTS-EPS  1 220KV</t>
  </si>
  <si>
    <t>T218 MSS -DDTS 1 330KV VIC</t>
  </si>
  <si>
    <t>TL-MSDDEV-MSDD218-0000082167</t>
  </si>
  <si>
    <t>TOWER T218 MSS -DDTS 1 330KV  VIC</t>
  </si>
  <si>
    <t>T218 MSS -DDTS 2 330KV VIC</t>
  </si>
  <si>
    <t>TL-MSDDEV-MSDD218-0000082420</t>
  </si>
  <si>
    <t>TOWER T218 MSS -DDTS 2 330KV  VIC</t>
  </si>
  <si>
    <t>T305AHWTS-CBTS 4 500KV</t>
  </si>
  <si>
    <t>T305A</t>
  </si>
  <si>
    <t>TL-HWCBEX-HWCB305-0000364163</t>
  </si>
  <si>
    <t>TOWER T305AHWTS-CBTS 4 500KV</t>
  </si>
  <si>
    <t>T248 MBTS-EPS 1 220KV</t>
  </si>
  <si>
    <t>TL-MBEPEX-MBEP248-0000112996</t>
  </si>
  <si>
    <t>TOWER T248 MBTS-EPS  1 220KV</t>
  </si>
  <si>
    <t>T214 HWTS-CBTS 4 500KV</t>
  </si>
  <si>
    <t>TL-HWCBEX-HWCB214-0000084186</t>
  </si>
  <si>
    <t>TOWER T214 HWTS-CBTS 4 500KV</t>
  </si>
  <si>
    <t>T214 HWTS-ROTS 3 500KV</t>
  </si>
  <si>
    <t>TL-HWCBEX-HWCB214-0000085175</t>
  </si>
  <si>
    <t>TOWER T214 HWTS-ROTS 3 500KV</t>
  </si>
  <si>
    <t>TY050ROTS-SMTS 3 500KV</t>
  </si>
  <si>
    <t>TY050</t>
  </si>
  <si>
    <t>TL-RWTSEX-RWTS050-0000056003</t>
  </si>
  <si>
    <t>TOWER TY050ROTS-SMTS 3 500KV</t>
  </si>
  <si>
    <t>T213 HWTS-CBTS 4 500KV</t>
  </si>
  <si>
    <t>TL-HWCBEX-HWCB213-0000084185</t>
  </si>
  <si>
    <t>TOWER T213 HWTS-CBTS 4 500KV</t>
  </si>
  <si>
    <t>T213 HWTS-ROTS 3 500KV</t>
  </si>
  <si>
    <t>TL-HWCBEX-HWCB213-0000085174</t>
  </si>
  <si>
    <t>TOWER T213 HWTS-ROTS 3 500KV</t>
  </si>
  <si>
    <t>T364 MLTS-TRTS 1 500KV</t>
  </si>
  <si>
    <t>TL-MLHYEX-MLHY364-0000056431</t>
  </si>
  <si>
    <t>TOWER T364 MLTS-TRTS 1 500KV</t>
  </si>
  <si>
    <t>T365 MLTS-TRTS 1 500KV</t>
  </si>
  <si>
    <t>TL-MLHYEX-MLHY365-0000056432</t>
  </si>
  <si>
    <t>TOWER T365 MLTS-TRTS 1 500KV</t>
  </si>
  <si>
    <t>T366 MLTS-TRTS 1 500KV</t>
  </si>
  <si>
    <t>TL-MLHYEX-MLHY366-0000056433</t>
  </si>
  <si>
    <t>TOWER T366 MLTS-TRTS 1 500KV</t>
  </si>
  <si>
    <t>T367 MLTS-TRTS 1 500KV</t>
  </si>
  <si>
    <t>TL-MLHYEX-MLHY367-0000056434</t>
  </si>
  <si>
    <t>TOWER T367 MLTS-TRTS 1 500KV</t>
  </si>
  <si>
    <t>T368 MLTS-TRTS 1 500KV</t>
  </si>
  <si>
    <t>TL-MLHYEX-MLHY368-0000056435</t>
  </si>
  <si>
    <t>TOWER T368 MLTS-TRTS 1 500KV</t>
  </si>
  <si>
    <t>T220 MSS -DDTS 1 330KV VIC</t>
  </si>
  <si>
    <t>TL-MSDDEV-MSDD220-0000082169</t>
  </si>
  <si>
    <t>TOWER T220 MSS -DDTS 1 330KV  VIC</t>
  </si>
  <si>
    <t>T220 MSS -DDTS 2 330KV VIC</t>
  </si>
  <si>
    <t>TL-MSDDEV-MSDD220-0000082422</t>
  </si>
  <si>
    <t>TOWER T220 MSS -DDTS 2 330KV  VIC</t>
  </si>
  <si>
    <t>T057 CBTS-FTS 1 66KV</t>
  </si>
  <si>
    <t>TL-CBJLEX-CBJL057-0000118192</t>
  </si>
  <si>
    <t>TOWER T057 CBTS-FTS  1  66KV</t>
  </si>
  <si>
    <t>T057 CBTS-TBTS 1 220KV</t>
  </si>
  <si>
    <t>TL-CBJLEX-CBJL057-0000087707</t>
  </si>
  <si>
    <t>TOWER T057 CBTS-TBTS 1 220KV</t>
  </si>
  <si>
    <t>T247 MBTS-EPS 1 220KV</t>
  </si>
  <si>
    <t>TL-MBEPEX-MBEP247-0000112995</t>
  </si>
  <si>
    <t>TOWER T247 MBTS-EPS  1 220KV</t>
  </si>
  <si>
    <t>T001 MWTS-LY  1 66KV</t>
  </si>
  <si>
    <t>MWTS-LY  1 66KV</t>
  </si>
  <si>
    <t>TL-MWLYEN-MWLY001-0000086432</t>
  </si>
  <si>
    <t>TOWER T001 MWTS-LY   1 66KV</t>
  </si>
  <si>
    <t>T001 MWTS-LY  3 66KV</t>
  </si>
  <si>
    <t>MWTS-LY  3 66KV</t>
  </si>
  <si>
    <t>TL-MWLYES-MWLY001-0000086651</t>
  </si>
  <si>
    <t>TOWER T001 MWTS-LY   3 66KV</t>
  </si>
  <si>
    <t>T002 LYPS-HWTS 2 500KV</t>
  </si>
  <si>
    <t>LYPS-HWTS 2 500KV</t>
  </si>
  <si>
    <t>TL-LYHWEN-LYHW002-0000084267</t>
  </si>
  <si>
    <t>TOWER T002 LYPS-HWTS 2 500KV</t>
  </si>
  <si>
    <t>T002 LYPS-HWTS 3 500KV</t>
  </si>
  <si>
    <t>LYPS-HWTS 3 500KV</t>
  </si>
  <si>
    <t>TL-LYHWEN-LYHW002-0000084307</t>
  </si>
  <si>
    <t>TOWER T002 LYPS-HWTS 3 500KV</t>
  </si>
  <si>
    <t>T001 LYPS-HWTS 1 500KV</t>
  </si>
  <si>
    <t>LYPS-HWTS 1 500KV</t>
  </si>
  <si>
    <t>TL-LYHWEN-LYHW001-0000084227</t>
  </si>
  <si>
    <t>TOWER T001 LYPS-HWTS 1 500KV</t>
  </si>
  <si>
    <t>T001 LYPS-HWTS 2 500KV</t>
  </si>
  <si>
    <t>TL-LYHWEN-LYHW001-0000084266</t>
  </si>
  <si>
    <t>TOWER T001 LYPS-HWTS 2 500KV</t>
  </si>
  <si>
    <t>T001A LYPS-HWTS 3 500KV</t>
  </si>
  <si>
    <t>TL-LYHWES-LYHW001-0000119244</t>
  </si>
  <si>
    <t>TOWER T001A LYPS-HWTS 3 500KV</t>
  </si>
  <si>
    <t>T038 SMTS-SYTS 2 500KV</t>
  </si>
  <si>
    <t>TL-SMSYEX-SMSY038-0000059076</t>
  </si>
  <si>
    <t>TOWER T038 SMTS-SYTS 2 500KV</t>
  </si>
  <si>
    <t>T136 DDTS-SMTS 1 330KV</t>
  </si>
  <si>
    <t>TL-DDSMEX-DDSM136-0000082592</t>
  </si>
  <si>
    <t>TOWER T136 DDTS-SMTS 1 330KV</t>
  </si>
  <si>
    <t>T136 DDTS-SMTS 2 330KV</t>
  </si>
  <si>
    <t>TL-DDSMEX-DDSM136-0000102972</t>
  </si>
  <si>
    <t>TOWER T136 DDTS-SMTS 2 330KV</t>
  </si>
  <si>
    <t>T307ACBTS-ROTS 4 500KV</t>
  </si>
  <si>
    <t>T307A</t>
  </si>
  <si>
    <t>TL-HWCBEX-HWCB307-0000364172</t>
  </si>
  <si>
    <t>TOWER T307ACBTS-ROTS 4 500KV</t>
  </si>
  <si>
    <t>T055AERTS-CBTS 1 220KV</t>
  </si>
  <si>
    <t>T055A</t>
  </si>
  <si>
    <t>TL-NWCBEX-NWCB000-0000364149</t>
  </si>
  <si>
    <t>TOWER T055AERTS-CBTS 1 220KV</t>
  </si>
  <si>
    <t>T297ADDTS-SHTS  220KV</t>
  </si>
  <si>
    <t>T297A</t>
  </si>
  <si>
    <t>TL-GNSHEX-GNSH297-0000119507</t>
  </si>
  <si>
    <t>TOWER T297ADDTS-SHTS   220KV</t>
  </si>
  <si>
    <t>T297AGNTS-SHTS 1 220KV</t>
  </si>
  <si>
    <t>TL-GNSHEX-GNSH297-0000119485</t>
  </si>
  <si>
    <t>TOWER T297AGNTS-SHTS 1 220KV</t>
  </si>
  <si>
    <t>T299 HWTS-SMTS 1 500KV</t>
  </si>
  <si>
    <t>TL-HWSMEX-HWSM299-0000055641</t>
  </si>
  <si>
    <t>TOWER T299 HWTS-SMTS 1 500KV</t>
  </si>
  <si>
    <t>T299 HWTS-SMTS 2 500KV</t>
  </si>
  <si>
    <t>TL-HWSMEX-HWSM299-0000055776</t>
  </si>
  <si>
    <t>TOWER T299 HWTS-SMTS 2 500KV</t>
  </si>
  <si>
    <t>T441 TSTS-TTS  220KV</t>
  </si>
  <si>
    <t>TL-TSTXEX-TSTX441-0000065016</t>
  </si>
  <si>
    <t>TOWER T441 TSTS-TTS    220KV</t>
  </si>
  <si>
    <t>T016 HWPS-YPS 1 220KV</t>
  </si>
  <si>
    <t>TL-HWYPEX-HWYP016-0000085231</t>
  </si>
  <si>
    <t>TOWER T016 HWPS-YPS  1 220KV</t>
  </si>
  <si>
    <t>T442 TSTS-TTS  220KV</t>
  </si>
  <si>
    <t>TL-TSTXEX-TSTX442-0000065018</t>
  </si>
  <si>
    <t>TOWER T442 TSTS-TTS    220KV</t>
  </si>
  <si>
    <t>TY041ROTS-SMTS 3 500KV</t>
  </si>
  <si>
    <t>TY041</t>
  </si>
  <si>
    <t>TL-RWTSEX-RWTS041-0000055994</t>
  </si>
  <si>
    <t>TOWER TY041ROTS-SMTS 3 500KV</t>
  </si>
  <si>
    <t>T001 RWTS-TTS  220KV</t>
  </si>
  <si>
    <t>TL-RWTSEX-RWTS041-0000064853</t>
  </si>
  <si>
    <t>TOWER T001 RWTS-TTS    220KV</t>
  </si>
  <si>
    <t>T235 HWPS-ROTS 1 220KV</t>
  </si>
  <si>
    <t>TL-YPROEX-YPRO235-0000084687</t>
  </si>
  <si>
    <t>TOWER T235 HWPS-ROTS 1 220KV</t>
  </si>
  <si>
    <t>T235 YPS -ROTS 7 220KV</t>
  </si>
  <si>
    <t>TL-YPROEX-YPRO235-0000086127</t>
  </si>
  <si>
    <t>TOWER T235 YPS -ROTS 7 220KV</t>
  </si>
  <si>
    <t>T017 SMTS-KTS  500KV</t>
  </si>
  <si>
    <t>TL-SMKXEX-SMKX017-0000059240</t>
  </si>
  <si>
    <t>TOWER T017 SMTS-KTS    500KV</t>
  </si>
  <si>
    <t>T118 ELTS-BATS  220KV</t>
  </si>
  <si>
    <t>TL-MLBAEX-MLBA118-0000059063</t>
  </si>
  <si>
    <t>TOWER T118 MLTS-BATS 2 220KV</t>
  </si>
  <si>
    <t>T119 ELTS-BATS  220KV</t>
  </si>
  <si>
    <t>TL-MLBAEX-MLBA119-0000059065</t>
  </si>
  <si>
    <t>TOWER T119 MLTS-BATS 2 220KV</t>
  </si>
  <si>
    <t>T011 RWTS-TTS  220KV</t>
  </si>
  <si>
    <t>TL-RWTSEX-RWTS051-0000064863</t>
  </si>
  <si>
    <t>TOWER T011 RWTS-TTS    220KV</t>
  </si>
  <si>
    <t>T004 BATS-TGTS  220KV</t>
  </si>
  <si>
    <t>TL-BATGEX-BATG004-0000087317</t>
  </si>
  <si>
    <t>TOWER T004 BATS-TGTS   220KV</t>
  </si>
  <si>
    <t>T005 BATS-TGTS  220KV</t>
  </si>
  <si>
    <t>TL-BATGEX-BATG005-0000087318</t>
  </si>
  <si>
    <t>TOWER T005 BATS-TGTS   220KV</t>
  </si>
  <si>
    <t>T006 BATS-TGTS  220KV</t>
  </si>
  <si>
    <t>TL-BATGEX-BATG006-0000087319</t>
  </si>
  <si>
    <t>TOWER T006 BATS-TGTS   220KV</t>
  </si>
  <si>
    <t>T007 BATS-TGTS  220KV</t>
  </si>
  <si>
    <t>TL-BATGEX-BATG007-0000087320</t>
  </si>
  <si>
    <t>TOWER T007 BATS-TGTS   220KV</t>
  </si>
  <si>
    <t>T008 BATS-TGTS  220KV</t>
  </si>
  <si>
    <t>TL-BATGEX-BATG008-0000087321</t>
  </si>
  <si>
    <t>TOWER T008 BATS-TGTS   220KV</t>
  </si>
  <si>
    <t>T009 BATS-TGTS  220KV</t>
  </si>
  <si>
    <t>TL-BATGEX-BATG009-0000087322</t>
  </si>
  <si>
    <t>TOWER T009 BATS-TGTS   220KV</t>
  </si>
  <si>
    <t>T010 BATS-TGTS  220KV</t>
  </si>
  <si>
    <t>TL-BATGEX-BATG010-0000087323</t>
  </si>
  <si>
    <t>TOWER T010 BATS-TGTS   220KV</t>
  </si>
  <si>
    <t>T156 ELTS-BATS  220KV</t>
  </si>
  <si>
    <t>TL-MLBAEX-MLBA156-0000059139</t>
  </si>
  <si>
    <t>TOWER T156 MLTS-BATS 2 220KV</t>
  </si>
  <si>
    <t>T157 ELTS-BATS  220KV</t>
  </si>
  <si>
    <t>TL-MLBAEX-MLBA157-0000059141</t>
  </si>
  <si>
    <t>TOWER T157 MLTS-BATS 2 220KV</t>
  </si>
  <si>
    <t>T158 ELTS-BATS  220KV</t>
  </si>
  <si>
    <t>TL-MLBAEX-MLBA158-0000059143</t>
  </si>
  <si>
    <t>TOWER T158 MLTS-BATS 2 220KV</t>
  </si>
  <si>
    <t>T159 ELTS-BATS  220KV</t>
  </si>
  <si>
    <t>TL-MLBAEX-MLBA159-0000059145</t>
  </si>
  <si>
    <t>TOWER T159 MLTS-BATS 2 220KV</t>
  </si>
  <si>
    <t>T160 ELTS-BATS  220KV</t>
  </si>
  <si>
    <t>TL-MLBAEX-MLBA160-0000059147</t>
  </si>
  <si>
    <t>TOWER T160 MLTS-BATS 2 220KV</t>
  </si>
  <si>
    <t>T159 MLTS-BATS 1 220KV</t>
  </si>
  <si>
    <t>TL-MLBAEX-MLBA159-0000058848</t>
  </si>
  <si>
    <t>TOWER T159 MLTS-BATS 1 220KV</t>
  </si>
  <si>
    <t>T160 MLTS-BATS 1 220KV</t>
  </si>
  <si>
    <t>TL-MLBAEX-MLBA160-0000058850</t>
  </si>
  <si>
    <t>TOWER T160 MLTS-BATS 1 220KV</t>
  </si>
  <si>
    <t>T295 HWTS-SMTS 2 500KV</t>
  </si>
  <si>
    <t>TL-HWSMEX-HWSM295-0000055772</t>
  </si>
  <si>
    <t>TOWER T295 HWTS-SMTS 2 500KV</t>
  </si>
  <si>
    <t>T324 MBTS-EPS 1 220KV</t>
  </si>
  <si>
    <t>TL-MBEPEX-MBEP324-0000113072</t>
  </si>
  <si>
    <t>TOWER T324 MBTS-EPS  1 220KV</t>
  </si>
  <si>
    <t>T135 ELTS-BATS  220KV</t>
  </si>
  <si>
    <t>TL-MLBAEX-MLBA135-0000059097</t>
  </si>
  <si>
    <t>TOWER T135 MLTS-BATS 2 220KV</t>
  </si>
  <si>
    <t>T136 ELTS-BATS  220KV</t>
  </si>
  <si>
    <t>TL-MLBAEX-MLBA136-0000059099</t>
  </si>
  <si>
    <t>TOWER T136 MLTS-BATS 2 220KV</t>
  </si>
  <si>
    <t>T321 MBTS-EPS 1 220KV</t>
  </si>
  <si>
    <t>TL-MBEPEX-MBEP321-0000113069</t>
  </si>
  <si>
    <t>TOWER T321 MBTS-EPS  1 220KV</t>
  </si>
  <si>
    <t>T322 MBTS-EPS 1 220KV</t>
  </si>
  <si>
    <t>TL-MBEPEX-MBEP322-0000113070</t>
  </si>
  <si>
    <t>TOWER T322 MBTS-EPS  1 220KV</t>
  </si>
  <si>
    <t>T003 HWTS-SMTS 2 500KV</t>
  </si>
  <si>
    <t>TL-TYSMEX-TYSM003-0000083744</t>
  </si>
  <si>
    <t>TOWER T003 HWTS-SMTS 2 500KV</t>
  </si>
  <si>
    <t>TY041ROTS-TTS  220KV</t>
  </si>
  <si>
    <t>TL-TSSMEX-TSSM041-0000061349</t>
  </si>
  <si>
    <t>TOWER TY041ROTS-TTS    220KV</t>
  </si>
  <si>
    <t>TY036ROTS-SMTS 3 500KV</t>
  </si>
  <si>
    <t>TY036</t>
  </si>
  <si>
    <t>TL-RORWEX-RORW036-0000055989</t>
  </si>
  <si>
    <t>TOWER TY036ROTS-SMTS 3 500KV</t>
  </si>
  <si>
    <t>TX036ROTS-TTS  220KV</t>
  </si>
  <si>
    <t>TL-RORWEX-RORW036-0000061273</t>
  </si>
  <si>
    <t>TOWER TX036ROTS-TTS    220KV</t>
  </si>
  <si>
    <t>T288 HWTS-SMTS 1 500KV</t>
  </si>
  <si>
    <t>TL-HWSMEX-HWSM288-0000055630</t>
  </si>
  <si>
    <t>TOWER T288 HWTS-SMTS 1 500KV</t>
  </si>
  <si>
    <t>T288 HWTS-SMTS 2 500KV</t>
  </si>
  <si>
    <t>TL-HWSMEX-HWSM288-0000055765</t>
  </si>
  <si>
    <t>TOWER T288 HWTS-SMTS 2 500KV</t>
  </si>
  <si>
    <t>T296 BATS-TGTS  220KV</t>
  </si>
  <si>
    <t>TL-BATGEX-BATG296-0000087609</t>
  </si>
  <si>
    <t>TOWER T296 BATS-TGTS   220KV</t>
  </si>
  <si>
    <t>T297 BATS-TGTS  220KV</t>
  </si>
  <si>
    <t>TL-BATGEX-BATG297-0000087610</t>
  </si>
  <si>
    <t>TOWER T297 BATS-TGTS   220KV</t>
  </si>
  <si>
    <t>T298 BATS-TGTS  220KV</t>
  </si>
  <si>
    <t>TL-BATGEX-BATG298-0000087611</t>
  </si>
  <si>
    <t>TOWER T298 BATS-TGTS   220KV</t>
  </si>
  <si>
    <t>T394 BATS-WBTS  220KV</t>
  </si>
  <si>
    <t>TL-BAHOEX-BAHO394-0000074811</t>
  </si>
  <si>
    <t>TOWER T394 BATS-WBTS   220KV</t>
  </si>
  <si>
    <t>T395 BATS-WBTS  220KV</t>
  </si>
  <si>
    <t>TL-BAHOEX-BAHO395-0000074812</t>
  </si>
  <si>
    <t>TOWER T395 BATS-WBTS   220KV</t>
  </si>
  <si>
    <t>T396 BATS-WBTS  220KV</t>
  </si>
  <si>
    <t>TL-BAHOEX-BAHO396-0000074813</t>
  </si>
  <si>
    <t>TOWER T396 BATS-WBTS   220KV</t>
  </si>
  <si>
    <t>T397 BATS-WBTS  220KV</t>
  </si>
  <si>
    <t>TL-BAHOEX-BAHO397-0000074814</t>
  </si>
  <si>
    <t>TOWER T397 BATS-WBTS   220KV</t>
  </si>
  <si>
    <t>T398 BATS-WBTS  220KV</t>
  </si>
  <si>
    <t>TL-BAHOEX-BAHO398-0000074815</t>
  </si>
  <si>
    <t>TOWER T398 BATS-WBTS   220KV</t>
  </si>
  <si>
    <t>T399 BATS-WBTS  220KV</t>
  </si>
  <si>
    <t>TL-BAHOEX-BAHO399-0000074816</t>
  </si>
  <si>
    <t>TOWER T399 BATS-WBTS   220KV</t>
  </si>
  <si>
    <t>T135 HWPS-ROTS 1 220KV</t>
  </si>
  <si>
    <t>TL-YPROEX-YPRO135-0000084587</t>
  </si>
  <si>
    <t>TOWER T135 HWPS-ROTS 1 220KV</t>
  </si>
  <si>
    <t>T135 YPS -ROTS 5 220KV</t>
  </si>
  <si>
    <t>TL-YPROEX-YPRO135-0000085526</t>
  </si>
  <si>
    <t>TOWER T135 YPS -ROTS 5 220KV</t>
  </si>
  <si>
    <t>T259 YPS -ROTS 7 220KV</t>
  </si>
  <si>
    <t>TL-YPROEX-YPRO259-0000065504</t>
  </si>
  <si>
    <t>TOWER T259 YPS -ROTS 7 220KV</t>
  </si>
  <si>
    <t>T260 YPS -ROTS 7 220KV</t>
  </si>
  <si>
    <t>TL-YPROEX-YPRO260-0000065506</t>
  </si>
  <si>
    <t>TOWER T260 YPS -ROTS 7 220KV</t>
  </si>
  <si>
    <t>T137 DDTS-SMTS 1 330KV</t>
  </si>
  <si>
    <t>TL-DDSMEX-DDSM137-0000082593</t>
  </si>
  <si>
    <t>TOWER T137 DDTS-SMTS 1 330KV</t>
  </si>
  <si>
    <t>T138 DDTS-SMTS 1 330KV</t>
  </si>
  <si>
    <t>TL-DDSMEX-DDSM138-0000082594</t>
  </si>
  <si>
    <t>TOWER T138 DDTS-SMTS 1 330KV</t>
  </si>
  <si>
    <t>T137 DDTS-SMTS 2 330KV</t>
  </si>
  <si>
    <t>TL-DDSMEX-DDSM137-0000102974</t>
  </si>
  <si>
    <t>TOWER T137 DDTS-SMTS 2 330KV</t>
  </si>
  <si>
    <t>T138 DDTS-SMTS 2 330KV</t>
  </si>
  <si>
    <t>TL-DDSMEX-DDSM138-0000102976</t>
  </si>
  <si>
    <t>TOWER T138 DDTS-SMTS 2 330KV</t>
  </si>
  <si>
    <t>T296ADDTS-SHTS  220KV</t>
  </si>
  <si>
    <t>T296A</t>
  </si>
  <si>
    <t>TL-GNSHEX-GNSH296-0000119506</t>
  </si>
  <si>
    <t>TOWER T296ADDTS-SHTS   220KV</t>
  </si>
  <si>
    <t>T296AGNTS-SHTS 1 220KV</t>
  </si>
  <si>
    <t>TL-GNSHEX-GNSH296-0000119484</t>
  </si>
  <si>
    <t>TOWER T296AGNTS-SHTS 1 220KV</t>
  </si>
  <si>
    <t>T203 MBTS-EPS 1 220KV</t>
  </si>
  <si>
    <t>TL-DDSMEX-DDSM167-0000112951</t>
  </si>
  <si>
    <t>TOWER T203 MBTS-EPS  1 220KV</t>
  </si>
  <si>
    <t>T204 MBTS-EPS 1 220KV</t>
  </si>
  <si>
    <t>TL-DDSMEX-DDSM168-0000112952</t>
  </si>
  <si>
    <t>TOWER T204 MBTS-EPS  1 220KV</t>
  </si>
  <si>
    <t>TY046ROTS-SMTS 3 500KV</t>
  </si>
  <si>
    <t>TY046</t>
  </si>
  <si>
    <t>TL-RWTSEX-RWTS046-0000055999</t>
  </si>
  <si>
    <t>TOWER TY046ROTS-SMTS 3 500KV</t>
  </si>
  <si>
    <t>T038 SMTS-SYTS 1 500KV</t>
  </si>
  <si>
    <t>TL-SMSYEX-SMSY038-0000058869</t>
  </si>
  <si>
    <t>TOWER T038 SMTS-SYTS 1 500KV</t>
  </si>
  <si>
    <t>T018 SMTS-KTS  500KV</t>
  </si>
  <si>
    <t>TL-SMKXEX-SMKX018-0000059242</t>
  </si>
  <si>
    <t>TOWER T018 SMTS-KTS    500KV</t>
  </si>
  <si>
    <t>T007 CBTS-LYD-ERTS 66KV</t>
  </si>
  <si>
    <t>TL-YPROEX-YPRO331-0000114382</t>
  </si>
  <si>
    <t>TOWER T007 CBTS-LYD-ERTS 66KV</t>
  </si>
  <si>
    <t>T008 CBTS-LYD-ERTS 66KV</t>
  </si>
  <si>
    <t>TL-YPROEX-YPRO330-0000114383</t>
  </si>
  <si>
    <t>TOWER T008 CBTS-LYD-ERTS 66KV</t>
  </si>
  <si>
    <t>TX048CBTS-ROTS 4 500KV</t>
  </si>
  <si>
    <t>TL-YPROEX-YPRO330-0000055943</t>
  </si>
  <si>
    <t>TOWER TX048CBTS-ROTS 4 500KV</t>
  </si>
  <si>
    <t>TX049CBTS-ROTS 4 500KV</t>
  </si>
  <si>
    <t>TX049</t>
  </si>
  <si>
    <t>TL-YPROEX-YPRO331-0000055944</t>
  </si>
  <si>
    <t>TOWER TX049CBTS-ROTS 4 500KV</t>
  </si>
  <si>
    <t>T007 ERTS-CBTS 1 220KV</t>
  </si>
  <si>
    <t>TL-YPROEX-YPRO331-0000087657</t>
  </si>
  <si>
    <t>TOWER T007 ERTS-CBTS 1 220KV</t>
  </si>
  <si>
    <t>T008 ERTS-CBTS 1 220KV</t>
  </si>
  <si>
    <t>TL-YPROEX-YPRO330-0000087658</t>
  </si>
  <si>
    <t>TOWER T008 ERTS-CBTS 1 220KV</t>
  </si>
  <si>
    <t>T209 HWPS-ROTS 1 220KV</t>
  </si>
  <si>
    <t>TL-YPROEX-YPRO209-0000084661</t>
  </si>
  <si>
    <t>TOWER T209 HWPS-ROTS 1 220KV</t>
  </si>
  <si>
    <t>T209 YPS -ROTS 7 220KV</t>
  </si>
  <si>
    <t>TL-YPROEX-YPRO209-0000086101</t>
  </si>
  <si>
    <t>TOWER T209 YPS -ROTS 7 220KV</t>
  </si>
  <si>
    <t>T288 BATS-TGTS  220KV</t>
  </si>
  <si>
    <t>TL-BATGEX-BATG288-0000087601</t>
  </si>
  <si>
    <t>TOWER T288 BATS-TGTS   220KV</t>
  </si>
  <si>
    <t>T289 BATS-TGTS  220KV</t>
  </si>
  <si>
    <t>TL-BATGEX-BATG289-0000087602</t>
  </si>
  <si>
    <t>TOWER T289 BATS-TGTS   220KV</t>
  </si>
  <si>
    <t>T290 BATS-TGTS  220KV</t>
  </si>
  <si>
    <t>TL-BATGEX-BATG290-0000087603</t>
  </si>
  <si>
    <t>TOWER T290 BATS-TGTS   220KV</t>
  </si>
  <si>
    <t>T291 BATS-TGTS  220KV</t>
  </si>
  <si>
    <t>TL-BATGEX-BATG291-0000087604</t>
  </si>
  <si>
    <t>TOWER T291 BATS-TGTS   220KV</t>
  </si>
  <si>
    <t>T292 BATS-TGTS  220KV</t>
  </si>
  <si>
    <t>TL-BATGEX-BATG292-0000087605</t>
  </si>
  <si>
    <t>TOWER T292 BATS-TGTS   220KV</t>
  </si>
  <si>
    <t>T293 BATS-TGTS  220KV</t>
  </si>
  <si>
    <t>TL-BATGEX-BATG293-0000087606</t>
  </si>
  <si>
    <t>TOWER T293 BATS-TGTS   220KV</t>
  </si>
  <si>
    <t>T294 BATS-TGTS  220KV</t>
  </si>
  <si>
    <t>TL-BATGEX-BATG294-0000087607</t>
  </si>
  <si>
    <t>TOWER T294 BATS-TGTS   220KV</t>
  </si>
  <si>
    <t>T295 BATS-TGTS  220KV</t>
  </si>
  <si>
    <t>TL-BATGEX-BATG295-0000087608</t>
  </si>
  <si>
    <t>TOWER T295 BATS-TGTS   220KV</t>
  </si>
  <si>
    <t>TZ018ROTS-SMTS 3 500KV</t>
  </si>
  <si>
    <t>TZ018</t>
  </si>
  <si>
    <t>TL-TSSMEX-TSSM018-0000056042</t>
  </si>
  <si>
    <t>TOWER TZ018ROTS-SMTS 3 500KV</t>
  </si>
  <si>
    <t>TY018ROTS-TTS  220KV</t>
  </si>
  <si>
    <t>TY018</t>
  </si>
  <si>
    <t>TL-TSSMEX-TSSM018-0000061326</t>
  </si>
  <si>
    <t>TOWER TY018ROTS-TTS    220KV</t>
  </si>
  <si>
    <t>T004 CBTS-LYD-ERTS 66KV</t>
  </si>
  <si>
    <t>TL-YPROEX-YPRO333-0000114379</t>
  </si>
  <si>
    <t>TOWER T004 CBTS-LYD-ERTS 66KV</t>
  </si>
  <si>
    <t>T005 CBTS-LYD-ERTS 66KV</t>
  </si>
  <si>
    <t>TL-YPROEX-YPRO332-0000114380</t>
  </si>
  <si>
    <t>TOWER T005 CBTS-LYD-ERTS 66KV</t>
  </si>
  <si>
    <t>T006 CBTS-LYD-ERTS 66KV</t>
  </si>
  <si>
    <t>TL-YPROEX-YPRO331-0000114381</t>
  </si>
  <si>
    <t>TOWER T006 CBTS-LYD-ERTS 66KV</t>
  </si>
  <si>
    <t>TX050CBTS-ROTS 4 500KV</t>
  </si>
  <si>
    <t>TX050</t>
  </si>
  <si>
    <t>TL-YPROEX-YPRO331-0000055945</t>
  </si>
  <si>
    <t>TOWER TX050CBTS-ROTS 4 500KV</t>
  </si>
  <si>
    <t>TX051CBTS-ROTS 4 500KV</t>
  </si>
  <si>
    <t>TL-YPROEX-YPRO332-0000055946</t>
  </si>
  <si>
    <t>TOWER TX051CBTS-ROTS 4 500KV</t>
  </si>
  <si>
    <t>TX052CBTS-ROTS 4 500KV</t>
  </si>
  <si>
    <t>TX052</t>
  </si>
  <si>
    <t>TL-YPROEX-YPRO333-0000055947</t>
  </si>
  <si>
    <t>TOWER TX052CBTS-ROTS 4 500KV</t>
  </si>
  <si>
    <t>T004 ERTS-CBTS 1 220KV</t>
  </si>
  <si>
    <t>TL-YPROEX-YPRO333-0000087654</t>
  </si>
  <si>
    <t>TOWER T004 ERTS-CBTS 1 220KV</t>
  </si>
  <si>
    <t>T005 ERTS-CBTS 1 220KV</t>
  </si>
  <si>
    <t>TL-YPROEX-YPRO332-0000087655</t>
  </si>
  <si>
    <t>TOWER T005 ERTS-CBTS 1 220KV</t>
  </si>
  <si>
    <t>T006 ERTS-CBTS 1 220KV</t>
  </si>
  <si>
    <t>TL-YPROEX-YPRO331-0000087656</t>
  </si>
  <si>
    <t>TOWER T006 ERTS-CBTS 1 220KV</t>
  </si>
  <si>
    <t>T050 HWTS-ROTS 3R500KV</t>
  </si>
  <si>
    <t>TL-YPROEX-YPRO331-0000056955</t>
  </si>
  <si>
    <t>TOWER T050 HWTS-ROTS 3R500KV</t>
  </si>
  <si>
    <t>T051 HWTS-ROTS 3R500KV</t>
  </si>
  <si>
    <t>TL-YPROEX-YPRO332-0000056957</t>
  </si>
  <si>
    <t>TOWER T051 HWTS-ROTS 3R500KV</t>
  </si>
  <si>
    <t>T052 HWTS-ROTS 3R500KV</t>
  </si>
  <si>
    <t>TL-YPROEX-YPRO333-0000056959</t>
  </si>
  <si>
    <t>TOWER T052 HWTS-ROTS 3R500KV</t>
  </si>
  <si>
    <t>T027 MLTS-TGTS  220KV</t>
  </si>
  <si>
    <t>TL-MLTGEX-MLTG027-0000059283</t>
  </si>
  <si>
    <t>TOWER T027 MLTS-TGTS   220KV</t>
  </si>
  <si>
    <t>T215 MSS -DDTS 1 330KV VIC</t>
  </si>
  <si>
    <t>TL-MSDDEV-MSDD215-0000082164</t>
  </si>
  <si>
    <t>TOWER T215 MSS -DDTS 1 330KV  VIC</t>
  </si>
  <si>
    <t>T215 MSS -DDTS 2 330KV VIC</t>
  </si>
  <si>
    <t>TL-MSDDEV-MSDD215-0000082417</t>
  </si>
  <si>
    <t>TOWER T215 MSS -DDTS 2 330KV  VIC</t>
  </si>
  <si>
    <t>T427 TSTS-TTS  220KV</t>
  </si>
  <si>
    <t>TL-TSTXEX-TSTX427-0000064988</t>
  </si>
  <si>
    <t>TOWER T427 TSTS-TTS    220KV</t>
  </si>
  <si>
    <t>T115 DDTS-SMTS 1 330KV</t>
  </si>
  <si>
    <t>TL-DDSMEX-DDSM115-0000082571</t>
  </si>
  <si>
    <t>TOWER T115 DDTS-SMTS 1 330KV</t>
  </si>
  <si>
    <t>T116 DDTS-SMTS 1 330KV</t>
  </si>
  <si>
    <t>TL-DDSMEX-DDSM116-0000082572</t>
  </si>
  <si>
    <t>TOWER T116 DDTS-SMTS 1 330KV</t>
  </si>
  <si>
    <t>T117 DDTS-SMTS 1 330KV</t>
  </si>
  <si>
    <t>TL-DDSMEX-DDSM117-0000082573</t>
  </si>
  <si>
    <t>TOWER T117 DDTS-SMTS 1 330KV</t>
  </si>
  <si>
    <t>T118 DDTS-SMTS 1 330KV</t>
  </si>
  <si>
    <t>TL-DDSMEX-DDSM118-0000082574</t>
  </si>
  <si>
    <t>TOWER T118 DDTS-SMTS 1 330KV</t>
  </si>
  <si>
    <t>T115 DDTS-SMTS 2 330KV</t>
  </si>
  <si>
    <t>TL-DDSMEX-DDSM115-0000102930</t>
  </si>
  <si>
    <t>TOWER T115 DDTS-SMTS 2 330KV</t>
  </si>
  <si>
    <t>T116 DDTS-SMTS 2 330KV</t>
  </si>
  <si>
    <t>TL-DDSMEX-DDSM116-0000102932</t>
  </si>
  <si>
    <t>TOWER T116 DDTS-SMTS 2 330KV</t>
  </si>
  <si>
    <t>T117 DDTS-SMTS 2 330KV</t>
  </si>
  <si>
    <t>TL-DDSMEX-DDSM117-0000102934</t>
  </si>
  <si>
    <t>TOWER T117 DDTS-SMTS 2 330KV</t>
  </si>
  <si>
    <t>T118 DDTS-SMTS 2 330KV</t>
  </si>
  <si>
    <t>TL-DDSMEX-DDSM118-0000102936</t>
  </si>
  <si>
    <t>TOWER T118 DDTS-SMTS 2 330KV</t>
  </si>
  <si>
    <t>T019 TSTS-L    66</t>
  </si>
  <si>
    <t>TL-TSKWEX-TSKW019-0000114299</t>
  </si>
  <si>
    <t>TOWER T019 TSTS-L       66KV</t>
  </si>
  <si>
    <t>T003 CBTS-LYD-ERTS 66KV</t>
  </si>
  <si>
    <t>TL-YPROEX-YPRO334-0000114378</t>
  </si>
  <si>
    <t>TOWER T003 CBTS-LYD-ERTS 66KV</t>
  </si>
  <si>
    <t>TX053CBTS-ROTS 4 500KV</t>
  </si>
  <si>
    <t>TX053</t>
  </si>
  <si>
    <t>TL-YPROEX-YPRO334-0000055948</t>
  </si>
  <si>
    <t>TOWER TX053CBTS-ROTS 4 500KV</t>
  </si>
  <si>
    <t>T003 ERTS-CBTS 1 220KV</t>
  </si>
  <si>
    <t>TL-YPROEX-YPRO334-0000087653</t>
  </si>
  <si>
    <t>TOWER T003 ERTS-CBTS 1 220KV</t>
  </si>
  <si>
    <t>T053 HWTS-ROTS 3R500KV</t>
  </si>
  <si>
    <t>TL-YPROEX-YPRO334-0000056961</t>
  </si>
  <si>
    <t>TOWER T053 HWTS-ROTS 3R500KV</t>
  </si>
  <si>
    <t>T331 DDTS-SHTS  220KV</t>
  </si>
  <si>
    <t>TL-GNSHEX-GNSH331-0000073763</t>
  </si>
  <si>
    <t>TOWER T331 DDTS-SHTS   220KV</t>
  </si>
  <si>
    <t>T332 DDTS-SHTS  220KV</t>
  </si>
  <si>
    <t>TL-GNSHEX-GNSH332-0000073768</t>
  </si>
  <si>
    <t>TOWER T332 DDTS-SHTS   220KV</t>
  </si>
  <si>
    <t>T330 GNTS-SHTS 1 220KV</t>
  </si>
  <si>
    <t>TL-GNSHEX-GNSH330-0000072973</t>
  </si>
  <si>
    <t>TOWER T330 GNTS-SHTS 1 220KV</t>
  </si>
  <si>
    <t>T331 GNTS-SHTS 1 220KV</t>
  </si>
  <si>
    <t>TL-GNSHEX-GNSH331-0000072978</t>
  </si>
  <si>
    <t>TOWER T331 GNTS-SHTS 1 220KV</t>
  </si>
  <si>
    <t>T332 GNTS-SHTS 1 220KV</t>
  </si>
  <si>
    <t>TL-GNSHEX-GNSH332-0000072983</t>
  </si>
  <si>
    <t>TOWER T332 GNTS-SHTS 1 220KV</t>
  </si>
  <si>
    <t>T027 MLTS-TRTS 1 500KV</t>
  </si>
  <si>
    <t>TL-MLHYEX-MLHY027-0000056094</t>
  </si>
  <si>
    <t>TOWER T027 MLTS-TRTS 1 500KV</t>
  </si>
  <si>
    <t>T028 MLTS-TRTS 1 500KV</t>
  </si>
  <si>
    <t>TL-MLHYEX-MLHY028-0000056095</t>
  </si>
  <si>
    <t>TOWER T028 MLTS-TRTS 1 500KV</t>
  </si>
  <si>
    <t>T029 MLTS-TRTS 1 500KV</t>
  </si>
  <si>
    <t>TL-MLHYEX-MLHY029-0000056096</t>
  </si>
  <si>
    <t>TOWER T029 MLTS-TRTS 1 500KV</t>
  </si>
  <si>
    <t>T030 MLTS-TRTS 1 500KV</t>
  </si>
  <si>
    <t>TL-MLHYEX-MLHY030-0000056097</t>
  </si>
  <si>
    <t>TOWER T030 MLTS-TRTS 1 500KV</t>
  </si>
  <si>
    <t>T217 MSS -DDTS 1 330KV VIC</t>
  </si>
  <si>
    <t>TL-MSDDEV-MSDD217-0000082166</t>
  </si>
  <si>
    <t>TOWER T217 MSS -DDTS 1 330KV  VIC</t>
  </si>
  <si>
    <t>T217 MSS -DDTS 2 330KV VIC</t>
  </si>
  <si>
    <t>TL-MSDDEV-MSDD217-0000082419</t>
  </si>
  <si>
    <t>TOWER T217 MSS -DDTS 2 330KV  VIC</t>
  </si>
  <si>
    <t>T157 DDTS-SHTS  220KV</t>
  </si>
  <si>
    <t>TL-DDSMEX-DDSM067-0000072141</t>
  </si>
  <si>
    <t>TOWER T157 DDTS-SHTS   220KV</t>
  </si>
  <si>
    <t>T067 DDTS-SMTS 1 330KV</t>
  </si>
  <si>
    <t>TL-DDSMEX-DDSM067-0000082523</t>
  </si>
  <si>
    <t>TOWER T067 DDTS-SMTS 1 330KV</t>
  </si>
  <si>
    <t>T068 DDTS-SMTS 1 330KV</t>
  </si>
  <si>
    <t>TL-DDSMEX-DDSM068-0000082524</t>
  </si>
  <si>
    <t>TOWER T068 DDTS-SMTS 1 330KV</t>
  </si>
  <si>
    <t>T067 DDTS-SMTS 2 330KV</t>
  </si>
  <si>
    <t>TL-DDSMEX-DDSM067-0000102834</t>
  </si>
  <si>
    <t>TOWER T067 DDTS-SMTS 2 330KV</t>
  </si>
  <si>
    <t>T068 DDTS-SMTS 2 330KV</t>
  </si>
  <si>
    <t>TL-DDSMEX-DDSM068-0000102836</t>
  </si>
  <si>
    <t>TOWER T068 DDTS-SMTS 2 330KV</t>
  </si>
  <si>
    <t>T009 HWPS-YPS 1 220KV</t>
  </si>
  <si>
    <t>TL-HWYPEX-HWYP009-0000085224</t>
  </si>
  <si>
    <t>TOWER T009 HWPS-YPS  1 220KV</t>
  </si>
  <si>
    <t>T220 HWTS-CBTS 4 500KV</t>
  </si>
  <si>
    <t>TL-HWCBEX-HWCB220-0000084192</t>
  </si>
  <si>
    <t>TOWER T220 HWTS-CBTS 4 500KV</t>
  </si>
  <si>
    <t>T220 HWTS-ROTS 3 500KV</t>
  </si>
  <si>
    <t>TL-HWCBEX-HWCB220-0000085181</t>
  </si>
  <si>
    <t>TOWER T220 HWTS-ROTS 3 500KV</t>
  </si>
  <si>
    <t>T002 MWTS-LY  1 66KV</t>
  </si>
  <si>
    <t>TL-LYHWEN-LYHW002-0000086433</t>
  </si>
  <si>
    <t>TOWER T002 MWTS-LY   1 66KV</t>
  </si>
  <si>
    <t>T002 MWTS-LY  3 66KV</t>
  </si>
  <si>
    <t>TL-LYHWEN-LYHW002-0000086652</t>
  </si>
  <si>
    <t>TOWER T002 MWTS-LY   3 66KV</t>
  </si>
  <si>
    <t>T002 LYPS-HWTS 1 500KV</t>
  </si>
  <si>
    <t>TL-LYHWEN-LYHW002-0000084228</t>
  </si>
  <si>
    <t>TOWER T002 LYPS-HWTS 1 500KV</t>
  </si>
  <si>
    <t>T002 CBTS-LYD-ERTS 66KV</t>
  </si>
  <si>
    <t>TL-YPROEX-YPRO335-0000114377</t>
  </si>
  <si>
    <t>TOWER T002 CBTS-LYD-ERTS 66KV</t>
  </si>
  <si>
    <t>TX054CBTS-ROTS 4 500KV</t>
  </si>
  <si>
    <t>TX054</t>
  </si>
  <si>
    <t>TL-YPROEX-YPRO335-0000055949</t>
  </si>
  <si>
    <t>TOWER TX054CBTS-ROTS 4 500KV</t>
  </si>
  <si>
    <t>T002 ERTS-CBTS 1 220KV</t>
  </si>
  <si>
    <t>TL-YPROEX-YPRO335-0000087652</t>
  </si>
  <si>
    <t>TOWER T002 ERTS-CBTS 1 220KV</t>
  </si>
  <si>
    <t>T107 DDTS-SMTS 1 330KV</t>
  </si>
  <si>
    <t>TL-DDSMEX-DDSM107-0000082563</t>
  </si>
  <si>
    <t>TOWER T107 DDTS-SMTS 1 330KV</t>
  </si>
  <si>
    <t>T108 DDTS-SMTS 1 330KV</t>
  </si>
  <si>
    <t>TL-DDSMEX-DDSM108-0000082564</t>
  </si>
  <si>
    <t>TOWER T108 DDTS-SMTS 1 330KV</t>
  </si>
  <si>
    <t>T107 DDTS-SMTS 2 330KV</t>
  </si>
  <si>
    <t>TL-DDSMEX-DDSM107-0000102914</t>
  </si>
  <si>
    <t>TOWER T107 DDTS-SMTS 2 330KV</t>
  </si>
  <si>
    <t>T108 DDTS-SMTS 2 330KV</t>
  </si>
  <si>
    <t>TL-DDSMEX-DDSM108-0000102916</t>
  </si>
  <si>
    <t>TOWER T108 DDTS-SMTS 2 330KV</t>
  </si>
  <si>
    <t>T266 YPS -ROTS 5 220KV</t>
  </si>
  <si>
    <t>TL-YPROEX-YPRO266-0000065135</t>
  </si>
  <si>
    <t>TOWER T266 YPS -ROTS 5 220KV</t>
  </si>
  <si>
    <t>T267 YPS -ROTS 5 220KV</t>
  </si>
  <si>
    <t>TL-YPROEX-YPRO267-0000065137</t>
  </si>
  <si>
    <t>TOWER T267 YPS -ROTS 5 220KV</t>
  </si>
  <si>
    <t>T267 YPS -ROTS 7 220KV</t>
  </si>
  <si>
    <t>TL-YPROEX-YPRO267-0000065520</t>
  </si>
  <si>
    <t>TOWER T267 YPS -ROTS 7 220KV</t>
  </si>
  <si>
    <t>T125 ELTS-BATS  220KV</t>
  </si>
  <si>
    <t>TL-MLBAEX-MLBA125-0000059077</t>
  </si>
  <si>
    <t>TOWER T125 MLTS-BATS 2 220KV</t>
  </si>
  <si>
    <t>T126 ELTS-BATS  220KV</t>
  </si>
  <si>
    <t>TL-MLBAEX-MLBA126-0000059079</t>
  </si>
  <si>
    <t>TOWER T126 MLTS-BATS 2 220KV</t>
  </si>
  <si>
    <t>T127 ELTS-BATS  220KV</t>
  </si>
  <si>
    <t>TL-MLBAEX-MLBA127-0000059081</t>
  </si>
  <si>
    <t>TOWER T127 MLTS-BATS 2 220KV</t>
  </si>
  <si>
    <t>T128 ELTS-BATS  220KV</t>
  </si>
  <si>
    <t>TL-MLBAEX-MLBA128-0000059083</t>
  </si>
  <si>
    <t>TOWER T128 MLTS-BATS 2 220KV</t>
  </si>
  <si>
    <t>T295 GNTS-SHTS 1 220KV</t>
  </si>
  <si>
    <t>TL-GNSHEX-GNSH295-0000072805</t>
  </si>
  <si>
    <t>TOWER T295 GNTS-SHTS 1 220KV</t>
  </si>
  <si>
    <t>T011 TSTS-L    66</t>
  </si>
  <si>
    <t>TL-TSKWEX-TSKW011-0000114291</t>
  </si>
  <si>
    <t>TOWER T011 TSTS-L       66KV</t>
  </si>
  <si>
    <t>T018 YPS -ROTS 5 220KV</t>
  </si>
  <si>
    <t>TL-YPROEX-YPRO018-0000085409</t>
  </si>
  <si>
    <t>TOWER T018 YPS -ROTS 5 220KV</t>
  </si>
  <si>
    <t>T018AYPS -ROTS 5 220KV</t>
  </si>
  <si>
    <t>TL-YPROEX-YPRO018-0000119576</t>
  </si>
  <si>
    <t>TOWER T018AYPS -ROTS 5 220KV</t>
  </si>
  <si>
    <t>T018 YPS -ROTS 7 220KV</t>
  </si>
  <si>
    <t>TL-YPROEX-YPRO018-0000085910</t>
  </si>
  <si>
    <t>TOWER T018 YPS -ROTS 7 220KV</t>
  </si>
  <si>
    <t>T018AYPS -ROTS 7 220KV</t>
  </si>
  <si>
    <t>TL-YPROEX-YPRO018-0000119726</t>
  </si>
  <si>
    <t>TOWER T018AYPS -ROTS 7 220KV</t>
  </si>
  <si>
    <t>T021 TSTS-L    66</t>
  </si>
  <si>
    <t>TL-TSKWEX-TSKW021-0000114301</t>
  </si>
  <si>
    <t>TOWER T021 TSTS-L       66KV</t>
  </si>
  <si>
    <t>T020 SMTS-KTS  500KV</t>
  </si>
  <si>
    <t>TL-SMKXEX-SMKX020-0000059246</t>
  </si>
  <si>
    <t>TOWER T020 SMTS-KTS    500KV</t>
  </si>
  <si>
    <t>T036 MBTS-EPS 1 220KV</t>
  </si>
  <si>
    <t>TL-MBEPEX-MBEP036-0000112784</t>
  </si>
  <si>
    <t>TOWER T036 MBTS-EPS  1 220KV</t>
  </si>
  <si>
    <t>T035 MBTS-EPS 1 220KV</t>
  </si>
  <si>
    <t>TL-MBEPEX-MBEP035-0000112783</t>
  </si>
  <si>
    <t>TOWER T035 MBTS-EPS  1 220KV</t>
  </si>
  <si>
    <t>T039 MWTS-LY  3 66KV</t>
  </si>
  <si>
    <t>TL-MWLYES-MWLY039-0000086689</t>
  </si>
  <si>
    <t>TOWER T039 MWTS-LY   3 66KV</t>
  </si>
  <si>
    <t>T020 TSTS-L    66</t>
  </si>
  <si>
    <t>TL-TSKWEX-TSKW020-0000114300</t>
  </si>
  <si>
    <t>TOWER T020 TSTS-L       66KV</t>
  </si>
  <si>
    <t>TZ022ROTS-SMTS 3 500KV</t>
  </si>
  <si>
    <t>TZ022</t>
  </si>
  <si>
    <t>TL-TSSMEX-TSSM022-0000056046</t>
  </si>
  <si>
    <t>TOWER TZ022ROTS-SMTS 3 500KV</t>
  </si>
  <si>
    <t>T043 MLTS-ELTS  220KV</t>
  </si>
  <si>
    <t>TL-MLBAEX-MLBA043-0000058914</t>
  </si>
  <si>
    <t>TOWER T043 MLTS-BATS 2 220KV</t>
  </si>
  <si>
    <t>T044 MLTS-ELTS  220KV</t>
  </si>
  <si>
    <t>TL-MLBAEX-MLBA044-0000058916</t>
  </si>
  <si>
    <t>TOWER T044 MLTS-BATS 2 220KV</t>
  </si>
  <si>
    <t>T215 HYTS-SESS 1 275KV</t>
  </si>
  <si>
    <t>TL-HYSEEX-HYSE215-0000060102</t>
  </si>
  <si>
    <t>TOWER T215 HYTS-SESS 1 275KV</t>
  </si>
  <si>
    <t>T216 HYTS-SESS 1 275KV</t>
  </si>
  <si>
    <t>TL-HYSEEX-HYSE216-0000060104</t>
  </si>
  <si>
    <t>TOWER T216 HYTS-SESS 1 275KV</t>
  </si>
  <si>
    <t>T217 HYTS-SESS 1 275KV</t>
  </si>
  <si>
    <t>TL-HYSEEX-HYSE217-0000060106</t>
  </si>
  <si>
    <t>TOWER T217 HYTS-SESS 1 275KV</t>
  </si>
  <si>
    <t>T218 HYTS-SESS 1 275KV</t>
  </si>
  <si>
    <t>TL-HYSEEX-HYSE218-0000060108</t>
  </si>
  <si>
    <t>TOWER T218 HYTS-SESS 1 275KV</t>
  </si>
  <si>
    <t>T219 HYTS-SESS 1 275KV</t>
  </si>
  <si>
    <t>TL-HYSEEX-HYSE219-0000060110</t>
  </si>
  <si>
    <t>TOWER T219 HYTS-SESS 1 275KV</t>
  </si>
  <si>
    <t>T216 MSS -DDTS 1 330KV VIC</t>
  </si>
  <si>
    <t>TL-MSDDEV-MSDD216-0000082165</t>
  </si>
  <si>
    <t>TOWER T216 MSS -DDTS 1 330KV  VIC</t>
  </si>
  <si>
    <t>T216 MSS -DDTS 2 330KV VIC</t>
  </si>
  <si>
    <t>TL-MSDDEV-MSDD216-0000082418</t>
  </si>
  <si>
    <t>TOWER T216 MSS -DDTS 2 330KV  VIC</t>
  </si>
  <si>
    <t>T046 MBTS-DDTS 1 220KV</t>
  </si>
  <si>
    <t>TL-MBDDEX-MBDD046-0000112477</t>
  </si>
  <si>
    <t>TOWER T046 MBTS-DDTS 1 220KV</t>
  </si>
  <si>
    <t>T046 MBTS-DDTS 2 220KV</t>
  </si>
  <si>
    <t>TL-MBDDEX-MBDD046-0000112568</t>
  </si>
  <si>
    <t>TOWER T046 MBTS-DDTS 2 220KV</t>
  </si>
  <si>
    <t>T230 HWPS-ROTS 1 220KV</t>
  </si>
  <si>
    <t>TL-YPROEX-YPRO230-0000084682</t>
  </si>
  <si>
    <t>TOWER T230 HWPS-ROTS 1 220KV</t>
  </si>
  <si>
    <t>T230 YPS -ROTS 7 220KV</t>
  </si>
  <si>
    <t>TL-YPROEX-YPRO230-0000086122</t>
  </si>
  <si>
    <t>TOWER T230 YPS -ROTS 7 220KV</t>
  </si>
  <si>
    <t>T190 MSS -DDTS 1 330KV VIC</t>
  </si>
  <si>
    <t>TL-MSDDEV-MSDD190-0000082139</t>
  </si>
  <si>
    <t>TOWER T190 MSS -DDTS 1 330KV  VIC</t>
  </si>
  <si>
    <t>T190 MSS -DDTS 2 330KV VIC</t>
  </si>
  <si>
    <t>TL-MSDDEV-MSDD190-0000082392</t>
  </si>
  <si>
    <t>TOWER T190 MSS -DDTS 2 330KV  VIC</t>
  </si>
  <si>
    <t>T056ACBTS-TBTS 1 220KV</t>
  </si>
  <si>
    <t>T056A</t>
  </si>
  <si>
    <t>TL-CBJLEX-CBJL056-0000364154</t>
  </si>
  <si>
    <t>TOWER T056ACBTS-TBTS 1 220KV</t>
  </si>
  <si>
    <t>T349 HWTS-SMTS 1 500KV</t>
  </si>
  <si>
    <t>TL-HWSMEX-HWSM349-0000055691</t>
  </si>
  <si>
    <t>TOWER T349 HWTS-SMTS 1 500KV</t>
  </si>
  <si>
    <t>T349 HWTS-SMTS 2 500KV</t>
  </si>
  <si>
    <t>TL-HWSMEX-HWSM349-0000055826</t>
  </si>
  <si>
    <t>TOWER T349 HWTS-SMTS 2 500KV</t>
  </si>
  <si>
    <t>T003 MWTS-LY  1 66KV</t>
  </si>
  <si>
    <t>TL-LYHWEN-LYHW003-0000086434</t>
  </si>
  <si>
    <t>TOWER T003 MWTS-LY   1 66KV</t>
  </si>
  <si>
    <t>T003 MWTS-LY  3 66KV</t>
  </si>
  <si>
    <t>TL-LYHWEN-LYHW003-0000086653</t>
  </si>
  <si>
    <t>TOWER T003 MWTS-LY   3 66KV</t>
  </si>
  <si>
    <t>T003 LYPS-HWTS 1 500KV</t>
  </si>
  <si>
    <t>TL-LYHWEN-LYHW003-0000084229</t>
  </si>
  <si>
    <t>TOWER T003 LYPS-HWTS 1 500KV</t>
  </si>
  <si>
    <t>T003 LYPS-HWTS 2 500KV</t>
  </si>
  <si>
    <t>TL-LYHWEN-LYHW003-0000084268</t>
  </si>
  <si>
    <t>TOWER T003 LYPS-HWTS 2 500KV</t>
  </si>
  <si>
    <t>T003 LYPS-HWTS 3 500KV</t>
  </si>
  <si>
    <t>TL-LYHWEN-LYHW003-0000084308</t>
  </si>
  <si>
    <t>TOWER T003 LYPS-HWTS 3 500KV</t>
  </si>
  <si>
    <t>T330 DDTS-SHTS  220KV</t>
  </si>
  <si>
    <t>TL-GNSHEX-GNSH330-0000073758</t>
  </si>
  <si>
    <t>TOWER T330 DDTS-SHTS   220KV</t>
  </si>
  <si>
    <t>T682 SHTS-BETS  220KV</t>
  </si>
  <si>
    <t>TL-BESHEX-BESH682-0000070785</t>
  </si>
  <si>
    <t>TOWER T682 SHTS-BETS   220KV</t>
  </si>
  <si>
    <t>T683 SHTS-BETS  220KV</t>
  </si>
  <si>
    <t>TL-BESHEX-BESH683-0000070790</t>
  </si>
  <si>
    <t>TOWER T683 SHTS-BETS   220KV</t>
  </si>
  <si>
    <t>T684 SHTS-BETS  220KV</t>
  </si>
  <si>
    <t>TL-BESHEX-BESH684-0000070794</t>
  </si>
  <si>
    <t>TOWER T684 SHTS-BETS   220KV</t>
  </si>
  <si>
    <t>T685 SHTS-BETS  220KV</t>
  </si>
  <si>
    <t>TL-BESHEX-BESH685-0000070799</t>
  </si>
  <si>
    <t>TOWER T685 SHTS-BETS   220KV</t>
  </si>
  <si>
    <t>T686 SHTS-BETS  220KV</t>
  </si>
  <si>
    <t>TL-BESHEX-BESH686-0000070804</t>
  </si>
  <si>
    <t>TOWER T686 SHTS-BETS   220KV</t>
  </si>
  <si>
    <t>T002 HWTS-SMTS 1 500KV</t>
  </si>
  <si>
    <t>TL-TYSMEX-TYSM002-0000083467</t>
  </si>
  <si>
    <t>TOWER T002 HWTS-SMTS 1 500KV</t>
  </si>
  <si>
    <t>T002 HWTS-SMTS 2 500KV</t>
  </si>
  <si>
    <t>TL-TYSMEX-TYSM002-0000083743</t>
  </si>
  <si>
    <t>TOWER T002 HWTS-SMTS 2 500KV</t>
  </si>
  <si>
    <t>T015 HWPS-YPS 1 220KV</t>
  </si>
  <si>
    <t>TL-HWYPEX-HWYP015-0000085230</t>
  </si>
  <si>
    <t>TOWER T015 HWPS-YPS  1 220KV</t>
  </si>
  <si>
    <t>T066 MBTS-DDTS 1 220KV</t>
  </si>
  <si>
    <t>TL-MBDDEX-MBDD066-0000112497</t>
  </si>
  <si>
    <t>TOWER T066 MBTS-DDTS 1 220KV</t>
  </si>
  <si>
    <t>T066 MBTS-DDTS 2 220KV</t>
  </si>
  <si>
    <t>TL-MBDDEX-MBDD066-0000112588</t>
  </si>
  <si>
    <t>TOWER T066 MBTS-DDTS 2 220KV</t>
  </si>
  <si>
    <t>T018 HWPS-YPS 1 220KV</t>
  </si>
  <si>
    <t>TL-HWYPEX-HWYP018-0000085233</t>
  </si>
  <si>
    <t>TOWER T018 HWPS-YPS  1 220KV</t>
  </si>
  <si>
    <t>TY024ROTS-TTS  220KV</t>
  </si>
  <si>
    <t>TY024</t>
  </si>
  <si>
    <t>TL-TSSMEX-TSSM024-0000061332</t>
  </si>
  <si>
    <t>TOWER TY024ROTS-TTS    220KV</t>
  </si>
  <si>
    <t>T044 SMTS-SYTS 1 500KV</t>
  </si>
  <si>
    <t>TL-SMSYEX-SMSY044-0000058881</t>
  </si>
  <si>
    <t>TOWER T044 SMTS-SYTS 1 500KV</t>
  </si>
  <si>
    <t>T040 SMTS-SYTS 2 500KV</t>
  </si>
  <si>
    <t>TL-SMSYEX-SMSY040-0000059080</t>
  </si>
  <si>
    <t>TOWER T040 SMTS-SYTS 2 500KV</t>
  </si>
  <si>
    <t>T041 SMTS-SYTS 2 500KV</t>
  </si>
  <si>
    <t>TL-SMSYEX-SMSY041-0000059082</t>
  </si>
  <si>
    <t>TOWER T041 SMTS-SYTS 2 500KV</t>
  </si>
  <si>
    <t>T042 SMTS-SYTS 2 500KV</t>
  </si>
  <si>
    <t>TL-SMSYEX-SMSY042-0000059084</t>
  </si>
  <si>
    <t>TOWER T042 SMTS-SYTS 2 500KV</t>
  </si>
  <si>
    <t>T043 SMTS-SYTS 2 500KV</t>
  </si>
  <si>
    <t>TL-SMSYEX-SMSY043-0000059086</t>
  </si>
  <si>
    <t>TOWER T043 SMTS-SYTS 2 500KV</t>
  </si>
  <si>
    <t>T044 SMTS-SYTS 2 500KV</t>
  </si>
  <si>
    <t>TL-SMSYEX-SMSY044-0000059088</t>
  </si>
  <si>
    <t>TOWER T044 SMTS-SYTS 2 500KV</t>
  </si>
  <si>
    <t>T045 SMTS-SYTS 2 500KV</t>
  </si>
  <si>
    <t>TL-SMSYEX-SMSY045-0000059090</t>
  </si>
  <si>
    <t>TOWER T045 SMTS-SYTS 2 500KV</t>
  </si>
  <si>
    <t>T193 HWPS-ROTS 1 220KV</t>
  </si>
  <si>
    <t>TL-YPROEX-YPRO193-0000084645</t>
  </si>
  <si>
    <t>TOWER T193 HWPS-ROTS 1 220KV</t>
  </si>
  <si>
    <t>T193 YPS -ROTS 7 220KV</t>
  </si>
  <si>
    <t>TL-YPROEX-YPRO193-0000086085</t>
  </si>
  <si>
    <t>TOWER T193 YPS -ROTS 7 220KV</t>
  </si>
  <si>
    <t>T012 RWTS-TTS  220KV</t>
  </si>
  <si>
    <t>TL-RWTSEX-RWTS052-0000064864</t>
  </si>
  <si>
    <t>TOWER T012 RWTS-TTS    220KV</t>
  </si>
  <si>
    <t>TX052ROTS-TTS  220KV</t>
  </si>
  <si>
    <t>TL-RWTSEX-RWTS052-0000061289</t>
  </si>
  <si>
    <t>TOWER TX052ROTS-TTS    220KV</t>
  </si>
  <si>
    <t>T545AWOTS-DDTS  330KV</t>
  </si>
  <si>
    <t>T545A</t>
  </si>
  <si>
    <t>TL-DDSMEX-DDSM000-0000119539</t>
  </si>
  <si>
    <t>TOWER T545AWOTS-DDTS   330KV</t>
  </si>
  <si>
    <t>T258 YPS -ROTS 7 220KV</t>
  </si>
  <si>
    <t>TL-YPROEX-YPRO258-0000065502</t>
  </si>
  <si>
    <t>TOWER T258 YPS -ROTS 7 220KV</t>
  </si>
  <si>
    <t>T265 HWTS-SMTS 1 500KV</t>
  </si>
  <si>
    <t>TL-HWSMEX-HWSM265-0000055607</t>
  </si>
  <si>
    <t>TOWER T265 HWTS-SMTS 1 500KV</t>
  </si>
  <si>
    <t>T265 HWTS-SMTS 2 500KV</t>
  </si>
  <si>
    <t>TL-HWSMEX-HWSM265-0000055742</t>
  </si>
  <si>
    <t>TOWER T265 HWTS-SMTS 2 500KV</t>
  </si>
  <si>
    <t>T293 HWTS-SMTS 1 500KV</t>
  </si>
  <si>
    <t>TL-HWSMEX-HWSM293-0000055635</t>
  </si>
  <si>
    <t>TOWER T293 HWTS-SMTS 1 500KV</t>
  </si>
  <si>
    <t>T263 DDTS-SMTS 1 330KV</t>
  </si>
  <si>
    <t>TL-DDSMEX-DDSM263-0000082719</t>
  </si>
  <si>
    <t>TOWER T263 DDTS-SMTS 1 330KV</t>
  </si>
  <si>
    <t>T263 DDTS-SMTS 2 330KV</t>
  </si>
  <si>
    <t>TL-DDSMEX-DDSM263-0000103252</t>
  </si>
  <si>
    <t>TOWER T263 DDTS-SMTS 2 330KV</t>
  </si>
  <si>
    <t>T010 RWTS-TTS  220KV</t>
  </si>
  <si>
    <t>TL-RWTSEX-RWTS050-0000064862</t>
  </si>
  <si>
    <t>TOWER T010 RWTS-TTS    220KV</t>
  </si>
  <si>
    <t>TX050ROTS-TTS  220KV</t>
  </si>
  <si>
    <t>TL-RWTSEX-RWTS050-0000061287</t>
  </si>
  <si>
    <t>TOWER TX050ROTS-TTS    220KV</t>
  </si>
  <si>
    <t>T219 DDTS-GNTS 1 220KV</t>
  </si>
  <si>
    <t>TL-DDGNEX-DDGN219-0000071555</t>
  </si>
  <si>
    <t>TOWER T219 DDTS-GNTS 1 220KV</t>
  </si>
  <si>
    <t>T146 ELTS-BATS  220KV</t>
  </si>
  <si>
    <t>TL-MLBAEX-MLBA146-0000059119</t>
  </si>
  <si>
    <t>TOWER T146 MLTS-BATS 2 220KV</t>
  </si>
  <si>
    <t>T147 ELTS-BATS  220KV</t>
  </si>
  <si>
    <t>TL-MLBAEX-MLBA147-0000059121</t>
  </si>
  <si>
    <t>TOWER T147 MLTS-BATS 2 220KV</t>
  </si>
  <si>
    <t>T148 ELTS-BATS  220KV</t>
  </si>
  <si>
    <t>TL-MLBAEX-MLBA148-0000059123</t>
  </si>
  <si>
    <t>TOWER T148 MLTS-BATS 2 220KV</t>
  </si>
  <si>
    <t>T149 ELTS-BATS  220KV</t>
  </si>
  <si>
    <t>TL-MLBAEX-MLBA149-0000059125</t>
  </si>
  <si>
    <t>TOWER T149 MLTS-BATS 2 220KV</t>
  </si>
  <si>
    <t>T150 ELTS-BATS  220KV</t>
  </si>
  <si>
    <t>TL-MLBAEX-MLBA150-0000059127</t>
  </si>
  <si>
    <t>TOWER T150 MLTS-BATS 2 220KV</t>
  </si>
  <si>
    <t>T224 HWPS-ROTS 1 220KV</t>
  </si>
  <si>
    <t>TL-YPROEX-YPRO224-0000084676</t>
  </si>
  <si>
    <t>TOWER T224 HWPS-ROTS 1 220KV</t>
  </si>
  <si>
    <t>T224 YPS -ROTS 7 220KV</t>
  </si>
  <si>
    <t>TL-YPROEX-YPRO224-0000086116</t>
  </si>
  <si>
    <t>TOWER T224 YPS -ROTS 7 220KV</t>
  </si>
  <si>
    <t>T348 DDTS-SMTS 1 330KV</t>
  </si>
  <si>
    <t>TL-DDSMEX-DDSM348-0000082804</t>
  </si>
  <si>
    <t>TOWER T348 DDTS-SMTS 1 330KV</t>
  </si>
  <si>
    <t>T348 DDTS-SMTS 2 330KV</t>
  </si>
  <si>
    <t>TL-DDSMEX-DDSM348-0000103661</t>
  </si>
  <si>
    <t>TOWER T348 DDTS-SMTS 2 330KV</t>
  </si>
  <si>
    <t>T034 MBTS-EPS 1 220KV</t>
  </si>
  <si>
    <t>TL-MBEPEX-MBEP034-0000112782</t>
  </si>
  <si>
    <t>TOWER T034 MBTS-EPS  1 220KV</t>
  </si>
  <si>
    <t>T222 HWPS-ROTS 1 220KV</t>
  </si>
  <si>
    <t>TL-YPROEX-YPRO222-0000084674</t>
  </si>
  <si>
    <t>TOWER T222 HWPS-ROTS 1 220KV</t>
  </si>
  <si>
    <t>TZ021ROTS-SMTS 3 500KV</t>
  </si>
  <si>
    <t>TZ021</t>
  </si>
  <si>
    <t>TL-TSSMEX-TSSM021-0000056045</t>
  </si>
  <si>
    <t>TOWER TZ021ROTS-SMTS 3 500KV</t>
  </si>
  <si>
    <t>T067 MBTS-DDTS 1 220KV</t>
  </si>
  <si>
    <t>TL-MBDDEX-MBDD067-0000112498</t>
  </si>
  <si>
    <t>TOWER T067 MBTS-DDTS 1 220KV</t>
  </si>
  <si>
    <t>T067 MBTS-DDTS 2 220KV</t>
  </si>
  <si>
    <t>TL-MBDDEX-MBDD067-0000112589</t>
  </si>
  <si>
    <t>TOWER T067 MBTS-DDTS 2 220KV</t>
  </si>
  <si>
    <t>T192 MSS -DDTS 1 330KV VIC</t>
  </si>
  <si>
    <t>TL-MSDDEV-MSDD192-0000082141</t>
  </si>
  <si>
    <t>TOWER T192 MSS -DDTS 1 330KV  VIC</t>
  </si>
  <si>
    <t>T192 MSS -DDTS 2 330KV VIC</t>
  </si>
  <si>
    <t>TL-MSDDEV-MSDD192-0000082394</t>
  </si>
  <si>
    <t>TOWER T192 MSS -DDTS 2 330KV  VIC</t>
  </si>
  <si>
    <t>T056ACBTS-FTS 1 66KV</t>
  </si>
  <si>
    <t>TL-NWCBEX-NWCB000-0000361846</t>
  </si>
  <si>
    <t>TOWER T056ACBTS-FTS  1 66KV</t>
  </si>
  <si>
    <t>T186 MSS -DDTS 1 330KV VIC</t>
  </si>
  <si>
    <t>TL-MSDDEV-MSDD186-0000082135</t>
  </si>
  <si>
    <t>TOWER T186 MSS -DDTS 1 330KV  VIC</t>
  </si>
  <si>
    <t>T187 MSS -DDTS 1 330KV VIC</t>
  </si>
  <si>
    <t>TL-MSDDEV-MSDD187-0000082136</t>
  </si>
  <si>
    <t>TOWER T187 MSS -DDTS 1 330KV  VIC</t>
  </si>
  <si>
    <t>T188 MSS -DDTS 1 330KV VIC</t>
  </si>
  <si>
    <t>TL-MSDDEV-MSDD188-0000082137</t>
  </si>
  <si>
    <t>TOWER T188 MSS -DDTS 1 330KV  VIC</t>
  </si>
  <si>
    <t>T189 MSS -DDTS 1 330KV VIC</t>
  </si>
  <si>
    <t>TL-MSDDEV-MSDD189-0000082138</t>
  </si>
  <si>
    <t>TOWER T189 MSS -DDTS 1 330KV  VIC</t>
  </si>
  <si>
    <t>T186 MSS -DDTS 2 330KV VIC</t>
  </si>
  <si>
    <t>TL-MSDDEV-MSDD186-0000082388</t>
  </si>
  <si>
    <t>TOWER T186 MSS -DDTS 2 330KV  VIC</t>
  </si>
  <si>
    <t>T187 MSS -DDTS 2 330KV VIC</t>
  </si>
  <si>
    <t>TL-MSDDEV-MSDD187-0000082389</t>
  </si>
  <si>
    <t>TOWER T187 MSS -DDTS 2 330KV  VIC</t>
  </si>
  <si>
    <t>T188 MSS -DDTS 2 330KV VIC</t>
  </si>
  <si>
    <t>TL-MSDDEV-MSDD188-0000082390</t>
  </si>
  <si>
    <t>TOWER T188 MSS -DDTS 2 330KV  VIC</t>
  </si>
  <si>
    <t>T189 MSS -DDTS 2 330KV VIC</t>
  </si>
  <si>
    <t>TL-MSDDEV-MSDD189-0000082391</t>
  </si>
  <si>
    <t>TOWER T189 MSS -DDTS 2 330KV  VIC</t>
  </si>
  <si>
    <t>TY042ROTS-TTS  220KV</t>
  </si>
  <si>
    <t>TL-TSSMEX-TSSM042-0000061350</t>
  </si>
  <si>
    <t>TOWER TY042ROTS-TTS    220KV</t>
  </si>
  <si>
    <t>T226 HWTS-CBTS 4 500KV</t>
  </si>
  <si>
    <t>TL-HWCBEX-HWCB226-0000084198</t>
  </si>
  <si>
    <t>TOWER T226 HWTS-CBTS 4 500KV</t>
  </si>
  <si>
    <t>T227 HWTS-CBTS 4 500KV</t>
  </si>
  <si>
    <t>TL-HWCBEX-HWCB227-0000084199</t>
  </si>
  <si>
    <t>TOWER T227 HWTS-CBTS 4 500KV</t>
  </si>
  <si>
    <t>T226 HWTS-ROTS 3 500KV</t>
  </si>
  <si>
    <t>TL-HWCBEX-HWCB226-0000085187</t>
  </si>
  <si>
    <t>TOWER T226 HWTS-ROTS 3 500KV</t>
  </si>
  <si>
    <t>T227 HWTS-ROTS 3 500KV</t>
  </si>
  <si>
    <t>TL-HWCBEX-HWCB227-0000085188</t>
  </si>
  <si>
    <t>TOWER T227 HWTS-ROTS 3 500KV</t>
  </si>
  <si>
    <t>T310 MBTS-EPS 1 220KV</t>
  </si>
  <si>
    <t>TL-MBEPEX-MBEP310-0000113058</t>
  </si>
  <si>
    <t>TOWER T310 MBTS-EPS  1 220KV</t>
  </si>
  <si>
    <t>T005 LYPB-LYPS 1 500KV</t>
  </si>
  <si>
    <t>LYPB-LYPS 1 500KV</t>
  </si>
  <si>
    <t>TL-LYLYEX-LYLY005-0000084350</t>
  </si>
  <si>
    <t>TOWER T005 LYPB-LYPS 1 500KV</t>
  </si>
  <si>
    <t>T196 MSS -DDTS 1 330KV VIC</t>
  </si>
  <si>
    <t>TL-MSDDEV-MSDD196-0000082145</t>
  </si>
  <si>
    <t>TOWER T196 MSS -DDTS 1 330KV  VIC</t>
  </si>
  <si>
    <t>T197 MSS -DDTS 1 330KV VIC</t>
  </si>
  <si>
    <t>TL-MSDDEV-MSDD197-0000082146</t>
  </si>
  <si>
    <t>TOWER T197 MSS -DDTS 1 330KV  VIC</t>
  </si>
  <si>
    <t>T197A MSS -DDTS 1 330KV VIC</t>
  </si>
  <si>
    <t>T197A</t>
  </si>
  <si>
    <t>TL-MSDDEV-MSDD197-0000119524</t>
  </si>
  <si>
    <t>TOWER T197A MSS -DDTS 1 330KV  VIC</t>
  </si>
  <si>
    <t>T198 MSS -DDTS 1 330KV VIC</t>
  </si>
  <si>
    <t>TL-MSDDEV-MSDD198-0000082147</t>
  </si>
  <si>
    <t>TOWER T198 MSS -DDTS 1 330KV  VIC</t>
  </si>
  <si>
    <t>T199 MSS -DDTS 1 330KV VIC</t>
  </si>
  <si>
    <t>TL-MSDDEV-MSDD199-0000082148</t>
  </si>
  <si>
    <t>TOWER T199 MSS -DDTS 1 330KV  VIC</t>
  </si>
  <si>
    <t>T200 MSS -DDTS 1 330KV VIC</t>
  </si>
  <si>
    <t>TL-MSDDEV-MSDD200-0000082149</t>
  </si>
  <si>
    <t>TOWER T200 MSS -DDTS 1 330KV  VIC</t>
  </si>
  <si>
    <t>T196 MSS -DDTS 2 330KV VIC</t>
  </si>
  <si>
    <t>TL-MSDDEV-MSDD196-0000082398</t>
  </si>
  <si>
    <t>TOWER T196 MSS -DDTS 2 330KV  VIC</t>
  </si>
  <si>
    <t>T197 MSS -DDTS 2 330KV VIC</t>
  </si>
  <si>
    <t>TL-MSDDEV-MSDD197-0000082399</t>
  </si>
  <si>
    <t>TOWER T197 MSS -DDTS 2 330KV  VIC</t>
  </si>
  <si>
    <t>T197A MSS -DDTS 2 330KV VIC</t>
  </si>
  <si>
    <t>TL-MSDDEV-MSDD197-0000119534</t>
  </si>
  <si>
    <t>TOWER T197A MSS -DDTS 2 330KV  VIC</t>
  </si>
  <si>
    <t>T198 MSS -DDTS 2 330KV VIC</t>
  </si>
  <si>
    <t>TL-MSDDEV-MSDD198-0000082400</t>
  </si>
  <si>
    <t>TOWER T198 MSS -DDTS 2 330KV  VIC</t>
  </si>
  <si>
    <t>T199 MSS -DDTS 2 330KV VIC</t>
  </si>
  <si>
    <t>TL-MSDDEV-MSDD199-0000082401</t>
  </si>
  <si>
    <t>TOWER T199 MSS -DDTS 2 330KV  VIC</t>
  </si>
  <si>
    <t>T199A MSS -DDTS 2 330KV VIC</t>
  </si>
  <si>
    <t>T199A</t>
  </si>
  <si>
    <t>TL-MSDDEV-MSDD199-0000119535</t>
  </si>
  <si>
    <t>TOWER T199A MSS -DDTS 2 330KV  VIC</t>
  </si>
  <si>
    <t>T200 MSS -DDTS 2 330KV VIC</t>
  </si>
  <si>
    <t>TL-MSDDEV-MSDD200-0000082402</t>
  </si>
  <si>
    <t>TOWER T200 MSS -DDTS 2 330KV  VIC</t>
  </si>
  <si>
    <t>T461 TRTS-HYTS 1 500KV</t>
  </si>
  <si>
    <t>TL-MLHYEX-MLHY461-0000056543</t>
  </si>
  <si>
    <t>TOWER T461 TRTS-HYTS 1 500KV</t>
  </si>
  <si>
    <t>T462 TRTS-HYTS 1 500KV</t>
  </si>
  <si>
    <t>TL-MLHYEX-MLHY462-0000056544</t>
  </si>
  <si>
    <t>TOWER T462 TRTS-HYTS 1 500KV</t>
  </si>
  <si>
    <t>T463 TRTS-HYTS 1 500KV</t>
  </si>
  <si>
    <t>TL-MLHYEX-MLHY463-0000056545</t>
  </si>
  <si>
    <t>TOWER T463 TRTS-HYTS 1 500KV</t>
  </si>
  <si>
    <t>T114 DDTS-SMTS 1 330KV</t>
  </si>
  <si>
    <t>TL-DDSMEX-DDSM114-0000082570</t>
  </si>
  <si>
    <t>TOWER T114 DDTS-SMTS 1 330KV</t>
  </si>
  <si>
    <t>T019 SMTS-KTS  500KV</t>
  </si>
  <si>
    <t>TL-SMKXEX-SMKX019-0000059244</t>
  </si>
  <si>
    <t>TOWER T019 SMTS-KTS    500KV</t>
  </si>
  <si>
    <t>TY022ROTS-TTS  220KV</t>
  </si>
  <si>
    <t>TY022</t>
  </si>
  <si>
    <t>TL-TSSMEX-TSSM022-0000061330</t>
  </si>
  <si>
    <t>TOWER TY022ROTS-TTS    220KV</t>
  </si>
  <si>
    <t>TZ020ROTS-SMTS 3 500KV</t>
  </si>
  <si>
    <t>TZ020</t>
  </si>
  <si>
    <t>TL-TSSMEX-TSSM020-0000056044</t>
  </si>
  <si>
    <t>TOWER TZ020ROTS-SMTS 3 500KV</t>
  </si>
  <si>
    <t>TY020ROTS-TTS  220KV</t>
  </si>
  <si>
    <t>TY020</t>
  </si>
  <si>
    <t>TL-TSSMEX-TSSM020-0000061328</t>
  </si>
  <si>
    <t>TOWER TY020ROTS-TTS    220KV</t>
  </si>
  <si>
    <t>T222 MSS -DDTS 1 330KV VIC</t>
  </si>
  <si>
    <t>TL-MSDDEV-MSDD222-0000082171</t>
  </si>
  <si>
    <t>TOWER T222 MSS -DDTS 1 330KV  VIC</t>
  </si>
  <si>
    <t>T223 MSS -DDTS 1 330KV VIC</t>
  </si>
  <si>
    <t>TL-MSDDEV-MSDD222-0000082170</t>
  </si>
  <si>
    <t>TOWER T223 MSS -DDTS 1 330KV  VIC</t>
  </si>
  <si>
    <t>T546 WOTS-DDTS  330KV</t>
  </si>
  <si>
    <t>TL-DDSMEX-DDSM000-0000081949</t>
  </si>
  <si>
    <t>TOWER T546 WOTS-DDTS   330KV</t>
  </si>
  <si>
    <t>T428 TSTS-TTS  220KV</t>
  </si>
  <si>
    <t>TL-TSTXEX-TSTX428-0000064990</t>
  </si>
  <si>
    <t>TOWER T428 TSTS-TTS    220KV</t>
  </si>
  <si>
    <t>T007 HWPS-MWTS  220KV</t>
  </si>
  <si>
    <t>TL-HWMWEX-HWMW007-0000084445</t>
  </si>
  <si>
    <t>TOWER T007 HWPS-MWTS   220KV</t>
  </si>
  <si>
    <t>T359 MLTS-TRTS 1 500KV</t>
  </si>
  <si>
    <t>TL-MLHYEX-MLHY359-0000056426</t>
  </si>
  <si>
    <t>TOWER T359 MLTS-TRTS 1 500KV</t>
  </si>
  <si>
    <t>T360 MLTS-TRTS 1 500KV</t>
  </si>
  <si>
    <t>TL-MLHYEX-MLHY360-0000056427</t>
  </si>
  <si>
    <t>TOWER T360 MLTS-TRTS 1 500KV</t>
  </si>
  <si>
    <t>T361 MLTS-TRTS 1 500KV</t>
  </si>
  <si>
    <t>TL-MLHYEX-MLHY361-0000056428</t>
  </si>
  <si>
    <t>TOWER T361 MLTS-TRTS 1 500KV</t>
  </si>
  <si>
    <t>T362 MLTS-TRTS 1 500KV</t>
  </si>
  <si>
    <t>TL-MLHYEX-MLHY362-0000056429</t>
  </si>
  <si>
    <t>TOWER T362 MLTS-TRTS 1 500KV</t>
  </si>
  <si>
    <t>T363 MLTS-TRTS 1 500KV</t>
  </si>
  <si>
    <t>TL-MLHYEX-MLHY363-0000056430</t>
  </si>
  <si>
    <t>TOWER T363 MLTS-TRTS 1 500KV</t>
  </si>
  <si>
    <t>T006 RWTS-TTS  220KV</t>
  </si>
  <si>
    <t>TL-RWTSEX-RWTS046-0000064858</t>
  </si>
  <si>
    <t>TOWER T006 RWTS-TTS    220KV</t>
  </si>
  <si>
    <t>T191 MSS -DDTS 1 330KV VIC</t>
  </si>
  <si>
    <t>TL-MSDDEV-MSDD191-0000082140</t>
  </si>
  <si>
    <t>TOWER T191 MSS -DDTS 1 330KV  VIC</t>
  </si>
  <si>
    <t>T191 MSS -DDTS 2 330KV VIC</t>
  </si>
  <si>
    <t>TL-MSDDEV-MSDD191-0000082393</t>
  </si>
  <si>
    <t>TOWER T191 MSS -DDTS 2 330KV  VIC</t>
  </si>
  <si>
    <t>T471 WOTS-DDTS  330KV</t>
  </si>
  <si>
    <t>TL-WODDEX-WODD471-0000081874</t>
  </si>
  <si>
    <t>TOWER T471 WOTS-DDTS   330KV</t>
  </si>
  <si>
    <t>T051 MBTS-EPS 1 220KV</t>
  </si>
  <si>
    <t>TL-MBEPEX-MBEP051-0000112799</t>
  </si>
  <si>
    <t>TOWER T051 MBTS-EPS  1 220KV</t>
  </si>
  <si>
    <t>T468 WOTS-DDTS  330KV</t>
  </si>
  <si>
    <t>TL-WODDEX-WODD468-0000081871</t>
  </si>
  <si>
    <t>TOWER T468 WOTS-DDTS   330KV</t>
  </si>
  <si>
    <t>T403 DDTS-SHTS  220KV</t>
  </si>
  <si>
    <t>TL-GNSHEX-GNSH403-0000074106</t>
  </si>
  <si>
    <t>TOWER T403 DDTS-SHTS   220KV</t>
  </si>
  <si>
    <t>T404 DDTS-SHTS  220KV</t>
  </si>
  <si>
    <t>TL-GNSHEX-GNSH404-0000074111</t>
  </si>
  <si>
    <t>TOWER T404 DDTS-SHTS   220KV</t>
  </si>
  <si>
    <t>T405 DDTS-SHTS  220KV</t>
  </si>
  <si>
    <t>TL-GNSHEX-GNSH405-0000074116</t>
  </si>
  <si>
    <t>TOWER T405 DDTS-SHTS   220KV</t>
  </si>
  <si>
    <t>T406 DDTS-SHTS  220KV</t>
  </si>
  <si>
    <t>TL-GNSHEX-GNSH406-0000074121</t>
  </si>
  <si>
    <t>TOWER T406 DDTS-SHTS   220KV</t>
  </si>
  <si>
    <t>T407 DDTS-SHTS  220KV</t>
  </si>
  <si>
    <t>TL-GNSHEX-GNSH407-0000074126</t>
  </si>
  <si>
    <t>TOWER T407 DDTS-SHTS   220KV</t>
  </si>
  <si>
    <t>T403 GNTS-SHTS 1 220KV</t>
  </si>
  <si>
    <t>TL-GNSHEX-GNSH403-0000073324</t>
  </si>
  <si>
    <t>TOWER T403 GNTS-SHTS 1 220KV</t>
  </si>
  <si>
    <t>T404 GNTS-SHTS 1 220KV</t>
  </si>
  <si>
    <t>TL-GNSHEX-GNSH404-0000073329</t>
  </si>
  <si>
    <t>TOWER T404 GNTS-SHTS 1 220KV</t>
  </si>
  <si>
    <t>T405 GNTS-SHTS 1 220KV</t>
  </si>
  <si>
    <t>TL-GNSHEX-GNSH405-0000073334</t>
  </si>
  <si>
    <t>TOWER T405 GNTS-SHTS 1 220KV</t>
  </si>
  <si>
    <t>T406 GNTS-SHTS 1 220KV</t>
  </si>
  <si>
    <t>TL-GNSHEX-GNSH406-0000073339</t>
  </si>
  <si>
    <t>TOWER T406 GNTS-SHTS 1 220KV</t>
  </si>
  <si>
    <t>T407 GNTS-SHTS 1 220KV</t>
  </si>
  <si>
    <t>TL-GNSHEX-GNSH407-0000073344</t>
  </si>
  <si>
    <t>TOWER T407 GNTS-SHTS 1 220KV</t>
  </si>
  <si>
    <t>T222 YPS -ROTS 7 220KV</t>
  </si>
  <si>
    <t>TL-YPROEX-YPRO222-0000086114</t>
  </si>
  <si>
    <t>TOWER T222 YPS -ROTS 7 220KV</t>
  </si>
  <si>
    <t>T012 TSTS-L    66</t>
  </si>
  <si>
    <t>TL-TSKWEX-TSKW012-0000114292</t>
  </si>
  <si>
    <t>TOWER T012 TSTS-L       66KV</t>
  </si>
  <si>
    <t>T120 ELTS-BATS  220KV</t>
  </si>
  <si>
    <t>TL-MLBAEX-MLBA120-0000059067</t>
  </si>
  <si>
    <t>TOWER T120 MLTS-BATS 2 220KV</t>
  </si>
  <si>
    <t>T121 ELTS-BATS  220KV</t>
  </si>
  <si>
    <t>TL-MLBAEX-MLBA121-0000059069</t>
  </si>
  <si>
    <t>TOWER T121 MLTS-BATS 2 220KV</t>
  </si>
  <si>
    <t>T122 ELTS-BATS  220KV</t>
  </si>
  <si>
    <t>TL-MLBAEX-MLBA122-0000059071</t>
  </si>
  <si>
    <t>TOWER T122 MLTS-BATS 2 220KV</t>
  </si>
  <si>
    <t>T123 ELTS-BATS  220KV</t>
  </si>
  <si>
    <t>TL-MLBAEX-MLBA123-0000059073</t>
  </si>
  <si>
    <t>TOWER T123 MLTS-BATS 2 220KV</t>
  </si>
  <si>
    <t>T124 ELTS-BATS  220KV</t>
  </si>
  <si>
    <t>TL-MLBAEX-MLBA124-0000059075</t>
  </si>
  <si>
    <t>TOWER T124 MLTS-BATS 2 220KV</t>
  </si>
  <si>
    <t>T013 RWTS-TTS  220KV</t>
  </si>
  <si>
    <t>TL-RWTSEX-RWTS053-0000064865</t>
  </si>
  <si>
    <t>TOWER T013 RWTS-TTS    220KV</t>
  </si>
  <si>
    <t>TY053ROTS-SMTS 3 500KV</t>
  </si>
  <si>
    <t>TY053</t>
  </si>
  <si>
    <t>TL-RWTSEX-RWTS053-0000056006</t>
  </si>
  <si>
    <t>TOWER TY053ROTS-SMTS 3 500KV</t>
  </si>
  <si>
    <t>TX053ROTS-TTS  220KV</t>
  </si>
  <si>
    <t>TL-RWTSEX-RWTS053-0000061290</t>
  </si>
  <si>
    <t>TOWER TX053ROTS-TTS    220KV</t>
  </si>
  <si>
    <t>T369 MLTS-TRTS 1 500KV</t>
  </si>
  <si>
    <t>TL-MLHYEX-MLHY369-0000056436</t>
  </si>
  <si>
    <t>TOWER T369 MLTS-TRTS 1 500KV</t>
  </si>
  <si>
    <t>T370 MLTS-TRTS 1 500KV</t>
  </si>
  <si>
    <t>TL-MLHYEX-MLHY370-0000056437</t>
  </si>
  <si>
    <t>TOWER T370 MLTS-TRTS 1 500KV</t>
  </si>
  <si>
    <t>T371 MLTS-TRTS 1 500KV</t>
  </si>
  <si>
    <t>TL-MLHYEX-MLHY371-0000056438</t>
  </si>
  <si>
    <t>TOWER T371 MLTS-TRTS 1 500KV</t>
  </si>
  <si>
    <t>TZ019ROTS-SMTS 3 500KV</t>
  </si>
  <si>
    <t>TZ019</t>
  </si>
  <si>
    <t>TL-TSSMEX-TSSM019-0000056043</t>
  </si>
  <si>
    <t>TOWER TZ019ROTS-SMTS 3 500KV</t>
  </si>
  <si>
    <t>TY019ROTS-TTS  220KV</t>
  </si>
  <si>
    <t>TY019</t>
  </si>
  <si>
    <t>TL-TSSMEX-TSSM019-0000061327</t>
  </si>
  <si>
    <t>TOWER TY019ROTS-TTS    220KV</t>
  </si>
  <si>
    <t>T264 HWTS-SMTS 1 500KV</t>
  </si>
  <si>
    <t>TL-HWSMEX-HWSM264-0000055606</t>
  </si>
  <si>
    <t>TOWER T264 HWTS-SMTS 1 500KV</t>
  </si>
  <si>
    <t>T264 HWTS-SMTS 2 500KV</t>
  </si>
  <si>
    <t>TL-HWSMEX-HWSM264-0000055741</t>
  </si>
  <si>
    <t>TOWER T264 HWTS-SMTS 2 500KV</t>
  </si>
  <si>
    <t>T041 MBTS-EPS 1 220KV</t>
  </si>
  <si>
    <t>TL-MBEPEX-MBEP041-0000112789</t>
  </si>
  <si>
    <t>TOWER T041 MBTS-EPS  1 220KV</t>
  </si>
  <si>
    <t>T256 MBTS-EPS 1 220KV</t>
  </si>
  <si>
    <t>TL-MBEPEX-MBEP256-0000113004</t>
  </si>
  <si>
    <t>TOWER T256 MBTS-EPS  1 220KV</t>
  </si>
  <si>
    <t>T021 SMTS-KTS  500KV</t>
  </si>
  <si>
    <t>TL-SMKXEX-SMKX021-0000059248</t>
  </si>
  <si>
    <t>TOWER T021 SMTS-KTS    500KV</t>
  </si>
  <si>
    <t>TZ023ROTS-SMTS 3 500KV</t>
  </si>
  <si>
    <t>TZ023</t>
  </si>
  <si>
    <t>TL-TSSMEX-TSSM023-0000056047</t>
  </si>
  <si>
    <t>TOWER TZ023ROTS-SMTS 3 500KV</t>
  </si>
  <si>
    <t>TY023ROTS-TTS  220KV</t>
  </si>
  <si>
    <t>TY023</t>
  </si>
  <si>
    <t>TL-TSSMEX-TSSM023-0000061331</t>
  </si>
  <si>
    <t>TOWER TY023ROTS-TTS    220KV</t>
  </si>
  <si>
    <t>T193 MSS -DDTS 1 330KV VIC</t>
  </si>
  <si>
    <t>TL-MSDDEV-MSDD193-0000082142</t>
  </si>
  <si>
    <t>TOWER T193 MSS -DDTS 1 330KV  VIC</t>
  </si>
  <si>
    <t>T193 MSS -DDTS 2 330KV VIC</t>
  </si>
  <si>
    <t>TL-MSDDEV-MSDD193-0000082395</t>
  </si>
  <si>
    <t>TOWER T193 MSS -DDTS 2 330KV  VIC</t>
  </si>
  <si>
    <t>T031 MBTS-EPS 1 220KV</t>
  </si>
  <si>
    <t>TL-MBEPEX-MBEP031-0000112779</t>
  </si>
  <si>
    <t>TOWER T031 MBTS-EPS  1 220KV</t>
  </si>
  <si>
    <t>T262 HWTS-CBTS 4 500KV</t>
  </si>
  <si>
    <t>TL-HWCBEX-HWCB262-0000055848</t>
  </si>
  <si>
    <t>TOWER T262 HWTS-CBTS 4 500KV</t>
  </si>
  <si>
    <t>T262 HWTS-ROTS 3 500KV</t>
  </si>
  <si>
    <t>TL-HWCBEX-HWCB262-0000056762</t>
  </si>
  <si>
    <t>TOWER T262 HWTS-ROTS 3 500KV</t>
  </si>
  <si>
    <t>T017 YPS -ROTS 5 220KV</t>
  </si>
  <si>
    <t>TL-YPROEX-YPRO017-0000085408</t>
  </si>
  <si>
    <t>TOWER T017 YPS -ROTS 5 220KV</t>
  </si>
  <si>
    <t>T039 SMTS-SYTS 1 500KV</t>
  </si>
  <si>
    <t>TL-SMSYEX-SMSY039-0000058871</t>
  </si>
  <si>
    <t>TOWER T039 SMTS-SYTS 1 500KV</t>
  </si>
  <si>
    <t>T040 SMTS-SYTS 1 500KV</t>
  </si>
  <si>
    <t>TL-SMSYEX-SMSY040-0000058873</t>
  </si>
  <si>
    <t>TOWER T040 SMTS-SYTS 1 500KV</t>
  </si>
  <si>
    <t>T041 SMTS-SYTS 1 500KV</t>
  </si>
  <si>
    <t>TL-SMSYEX-SMSY041-0000058875</t>
  </si>
  <si>
    <t>TOWER T041 SMTS-SYTS 1 500KV</t>
  </si>
  <si>
    <t>T042 SMTS-SYTS 1 500KV</t>
  </si>
  <si>
    <t>TL-SMSYEX-SMSY042-0000058877</t>
  </si>
  <si>
    <t>TOWER T042 SMTS-SYTS 1 500KV</t>
  </si>
  <si>
    <t>T043 SMTS-SYTS 1 500KV</t>
  </si>
  <si>
    <t>TL-SMSYEX-SMSY043-0000058879</t>
  </si>
  <si>
    <t>TOWER T043 SMTS-SYTS 1 500KV</t>
  </si>
  <si>
    <t>T039 SMTS-SYTS 2 500KV</t>
  </si>
  <si>
    <t>TL-SMSYEX-SMSY039-0000059078</t>
  </si>
  <si>
    <t>TOWER T039 SMTS-SYTS 2 500KV</t>
  </si>
  <si>
    <t>T212 HWTS-CBTS 4 500KV</t>
  </si>
  <si>
    <t>TL-HWCBEX-HWCB212-0000084184</t>
  </si>
  <si>
    <t>TOWER T212 HWTS-CBTS 4 500KV</t>
  </si>
  <si>
    <t>T212 HWTS-ROTS 3 500KV</t>
  </si>
  <si>
    <t>TL-HWCBEX-HWCB212-0000085173</t>
  </si>
  <si>
    <t>TOWER T212 HWTS-ROTS 3 500KV</t>
  </si>
  <si>
    <t>T225 HWTS-CBTS 4 500KV</t>
  </si>
  <si>
    <t>TL-HWCBEX-HWCB225-0000084197</t>
  </si>
  <si>
    <t>TOWER T225 HWTS-CBTS 4 500KV</t>
  </si>
  <si>
    <t>T225 HWTS-ROTS 3 500KV</t>
  </si>
  <si>
    <t>TL-HWCBEX-HWCB225-0000085186</t>
  </si>
  <si>
    <t>TOWER T225 HWTS-ROTS 3 500KV</t>
  </si>
  <si>
    <t>T001 LYPS-HWTS 3 500KV</t>
  </si>
  <si>
    <t>TL-LYHWES-LYHW001-0000084306</t>
  </si>
  <si>
    <t>TOWER T001 LYPS-HWTS 3 500KV</t>
  </si>
  <si>
    <t>T545 WOTS-DDTS  330KV</t>
  </si>
  <si>
    <t>TL-DDSMEX-DDSM001-0000081948</t>
  </si>
  <si>
    <t>TOWER T545 WOTS-DDTS   330KV</t>
  </si>
  <si>
    <t>T220 DDTS-GNTS 1 220KV</t>
  </si>
  <si>
    <t>TL-DDGNEX-DDGN220-0000071560</t>
  </si>
  <si>
    <t>TOWER T220 DDTS-GNTS 1 220KV</t>
  </si>
  <si>
    <t>T220 DDTS-SHTS  220KV</t>
  </si>
  <si>
    <t>TL-DDGNEX-DDGN220-0000072442</t>
  </si>
  <si>
    <t>TOWER T220 DDTS-SHTS   220KV</t>
  </si>
  <si>
    <t>T222 HWTS-CBTS 4 500KV</t>
  </si>
  <si>
    <t>TL-HWCBEX-HWCB222-0000084194</t>
  </si>
  <si>
    <t>TOWER T222 HWTS-CBTS 4 500KV</t>
  </si>
  <si>
    <t>T222 HWTS-ROTS 3 500KV</t>
  </si>
  <si>
    <t>TL-HWCBEX-HWCB222-0000085183</t>
  </si>
  <si>
    <t>TOWER T222 HWTS-ROTS 3 500KV</t>
  </si>
  <si>
    <t>T221 DDTS-GNTS 1 220KV</t>
  </si>
  <si>
    <t>TL-DDGNEX-DDGN221-0000071565</t>
  </si>
  <si>
    <t>TOWER T221 DDTS-GNTS 1 220KV</t>
  </si>
  <si>
    <t>T221 DDTS-SHTS  220KV</t>
  </si>
  <si>
    <t>TL-DDGNEX-DDGN221-0000072447</t>
  </si>
  <si>
    <t>TOWER T221 DDTS-SHTS   220KV</t>
  </si>
  <si>
    <t>T373 BATS-BETS  220KV</t>
  </si>
  <si>
    <t>TL-BABEEX-BABE373-0000069516</t>
  </si>
  <si>
    <t>TOWER T373 BATS-BETS   220KV</t>
  </si>
  <si>
    <t>T374 BATS-BETS  220KV</t>
  </si>
  <si>
    <t>TL-BABEEX-BABE374-0000069521</t>
  </si>
  <si>
    <t>TOWER T374 BATS-BETS   220KV</t>
  </si>
  <si>
    <t>T375 BATS-BETS  220KV</t>
  </si>
  <si>
    <t>TL-BABEEX-BABE375-0000069525</t>
  </si>
  <si>
    <t>TOWER T375 BATS-BETS   220KV</t>
  </si>
  <si>
    <t>T376 BATS-BETS  220KV</t>
  </si>
  <si>
    <t>TL-BABEEX-BABE376-0000069530</t>
  </si>
  <si>
    <t>TOWER T376 BATS-BETS   220KV</t>
  </si>
  <si>
    <t>T377 BATS-BETS  220KV</t>
  </si>
  <si>
    <t>TL-BABEEX-BABE377-0000069534</t>
  </si>
  <si>
    <t>TOWER T377 BATS-BETS   220KV</t>
  </si>
  <si>
    <t>T081 MBTS-EPS 1 220KV</t>
  </si>
  <si>
    <t>TL-MBEPEX-MBEP081-0000112829</t>
  </si>
  <si>
    <t>TOWER T081 MBTS-EPS  1 220KV</t>
  </si>
  <si>
    <t>TY021ROTS-TTS  220KV</t>
  </si>
  <si>
    <t>TY021</t>
  </si>
  <si>
    <t>TL-TSSMEX-TSSM021-0000061329</t>
  </si>
  <si>
    <t>TOWER TY021ROTS-TTS    220KV</t>
  </si>
  <si>
    <t>T271 MLTS-TRTS 1 500KV</t>
  </si>
  <si>
    <t>TL-MLHYEX-MLHY271-0000056338</t>
  </si>
  <si>
    <t>TOWER T271 MLTS-TRTS 1 500KV</t>
  </si>
  <si>
    <t>T272 MLTS-TRTS 1 500KV</t>
  </si>
  <si>
    <t>TL-MLHYEX-MLHY272-0000056339</t>
  </si>
  <si>
    <t>TOWER T272 MLTS-TRTS 1 500KV</t>
  </si>
  <si>
    <t>T273 MLTS-TRTS 1 500KV</t>
  </si>
  <si>
    <t>TL-MLHYEX-MLHY273-0000056340</t>
  </si>
  <si>
    <t>TOWER T273 MLTS-TRTS 1 500KV</t>
  </si>
  <si>
    <t>T274 MLTS-TRTS 1 500KV</t>
  </si>
  <si>
    <t>TL-MLHYEX-MLHY274-0000056341</t>
  </si>
  <si>
    <t>TOWER T274 MLTS-TRTS 1 500KV</t>
  </si>
  <si>
    <t>T275 MLTS-TRTS 1 500KV</t>
  </si>
  <si>
    <t>TL-MLHYEX-MLHY275-0000056342</t>
  </si>
  <si>
    <t>TOWER T275 MLTS-TRTS 1 500KV</t>
  </si>
  <si>
    <t>T246 MBTS-EPS 1 220KV</t>
  </si>
  <si>
    <t>TL-MBEPEX-MBEP246-0000112994</t>
  </si>
  <si>
    <t>TOWER T246 MBTS-EPS  1 220KV</t>
  </si>
  <si>
    <t>TZ041ROTS-SMTS 3 500KV</t>
  </si>
  <si>
    <t>TZ041</t>
  </si>
  <si>
    <t>TL-TSSMEX-TSSM041-0000056065</t>
  </si>
  <si>
    <t>TOWER TZ041ROTS-SMTS 3 500KV</t>
  </si>
  <si>
    <t>T017 HWPS-YPS 1 220KV</t>
  </si>
  <si>
    <t>TL-HWYPEX-HWYP017-0000085232</t>
  </si>
  <si>
    <t>TOWER T017 HWPS-YPS  1 220KV</t>
  </si>
  <si>
    <t>T026 MBTS-DDTS 1 220KV</t>
  </si>
  <si>
    <t>TL-MBDDEX-MBDD026-0000112457</t>
  </si>
  <si>
    <t>TOWER T026 MBTS-DDTS 1 220KV</t>
  </si>
  <si>
    <t>T027 MBTS-DDTS 1 220KV</t>
  </si>
  <si>
    <t>TL-MBDDEX-MBDD027-0000112458</t>
  </si>
  <si>
    <t>TOWER T027 MBTS-DDTS 1 220KV</t>
  </si>
  <si>
    <t>T028 MBTS-DDTS 1 220KV</t>
  </si>
  <si>
    <t>TL-MBDDEX-MBDD028-0000112459</t>
  </si>
  <si>
    <t>TOWER T028 MBTS-DDTS 1 220KV</t>
  </si>
  <si>
    <t>T026 MBTS-DDTS 2 220KV</t>
  </si>
  <si>
    <t>TL-MBDDEX-MBDD026-0000112548</t>
  </si>
  <si>
    <t>TOWER T026 MBTS-DDTS 2 220KV</t>
  </si>
  <si>
    <t>T027 MBTS-DDTS 2 220KV</t>
  </si>
  <si>
    <t>TL-MBDDEX-MBDD027-0000112549</t>
  </si>
  <si>
    <t>TOWER T027 MBTS-DDTS 2 220KV</t>
  </si>
  <si>
    <t>T028 MBTS-DDTS 2 220KV</t>
  </si>
  <si>
    <t>TL-MBDDEX-MBDD028-0000112550</t>
  </si>
  <si>
    <t>TOWER T028 MBTS-DDTS 2 220KV</t>
  </si>
  <si>
    <t>T332 HWTS-SMTS 1 500KV</t>
  </si>
  <si>
    <t>TL-HWSMEX-HWSM332-0000055674</t>
  </si>
  <si>
    <t>TOWER T332 HWTS-SMTS 1 500KV</t>
  </si>
  <si>
    <t>T332 HWTS-SMTS 2 500KV</t>
  </si>
  <si>
    <t>TL-HWSMEX-HWSM332-0000055809</t>
  </si>
  <si>
    <t>TOWER T332 HWTS-SMTS 2 500KV</t>
  </si>
  <si>
    <t>T182 HWPS-ROTS 1 220KV</t>
  </si>
  <si>
    <t>TL-YPROEX-YPRO182-0000084634</t>
  </si>
  <si>
    <t>TOWER T182 HWPS-ROTS 1 220KV</t>
  </si>
  <si>
    <t>T183 HWPS-ROTS 1 220KV</t>
  </si>
  <si>
    <t>TL-YPROEX-YPRO183-0000084635</t>
  </si>
  <si>
    <t>TOWER T183 HWPS-ROTS 1 220KV</t>
  </si>
  <si>
    <t>T182 YPS -ROTS 7 220KV</t>
  </si>
  <si>
    <t>TL-YPROEX-YPRO182-0000086074</t>
  </si>
  <si>
    <t>TOWER T182 YPS -ROTS 7 220KV</t>
  </si>
  <si>
    <t>T183 YPS -ROTS 7 220KV</t>
  </si>
  <si>
    <t>TL-YPROEX-YPRO183-0000086075</t>
  </si>
  <si>
    <t>TOWER T183 YPS -ROTS 7 220KV</t>
  </si>
  <si>
    <t>T220 YPS -ROTS 7 220KV</t>
  </si>
  <si>
    <t>TL-YPROEX-YPRO220-0000086112</t>
  </si>
  <si>
    <t>TOWER T220 YPS -ROTS 7 220KV</t>
  </si>
  <si>
    <t>T221 YPS -ROTS 7 220KV</t>
  </si>
  <si>
    <t>TL-YPROEX-YPRO221-0000086113</t>
  </si>
  <si>
    <t>TOWER T221 YPS -ROTS 7 220KV</t>
  </si>
  <si>
    <t>T081 MBTS-DDTS 1 220KV</t>
  </si>
  <si>
    <t>TL-MBDDEX-MBDD081-0000112512</t>
  </si>
  <si>
    <t>TOWER T081 MBTS-DDTS 1 220KV</t>
  </si>
  <si>
    <t>T081 MBTS-DDTS 2 220KV</t>
  </si>
  <si>
    <t>TL-MBDDEX-MBDD081-0000112603</t>
  </si>
  <si>
    <t>TOWER T081 MBTS-DDTS 2 220KV</t>
  </si>
  <si>
    <t>T156 DDTS-GNTS 1 220KV</t>
  </si>
  <si>
    <t>TL-DDSMEX-DDSM066-0000071255</t>
  </si>
  <si>
    <t>TOWER T156 DDTS-GNTS 1 220KV</t>
  </si>
  <si>
    <t>T156 DDTS-SHTS  220KV</t>
  </si>
  <si>
    <t>TL-DDSMEX-DDSM066-0000072136</t>
  </si>
  <si>
    <t>TOWER T156 DDTS-SHTS   220KV</t>
  </si>
  <si>
    <t>T066 DDTS-SMTS 1 330KV</t>
  </si>
  <si>
    <t>TL-DDSMEX-DDSM066-0000082522</t>
  </si>
  <si>
    <t>TOWER T066 DDTS-SMTS 1 330KV</t>
  </si>
  <si>
    <t>T066 DDTS-SMTS 2 330KV</t>
  </si>
  <si>
    <t>TL-DDSMEX-DDSM066-0000102832</t>
  </si>
  <si>
    <t>TOWER T066 DDTS-SMTS 2 330KV</t>
  </si>
  <si>
    <t>T037 SMTS-SYTS 1 500KV</t>
  </si>
  <si>
    <t>TL-SMSYEX-SMSY037-0000058867</t>
  </si>
  <si>
    <t>TOWER T037 SMTS-SYTS 1 500KV</t>
  </si>
  <si>
    <t>T037 SMTS-SYTS 2 500KV</t>
  </si>
  <si>
    <t>TL-SMSYEX-SMSY037-0000059074</t>
  </si>
  <si>
    <t>TOWER T037 SMTS-SYTS 2 500KV</t>
  </si>
  <si>
    <t>T350 DDTS-SMTS 1 330KV</t>
  </si>
  <si>
    <t>TL-DDSMEX-DDSM350-0000113793</t>
  </si>
  <si>
    <t>TOWER T350 DDTS-SMTS 1 330KV</t>
  </si>
  <si>
    <t>T350 DDTS-SMTS 2 330KV</t>
  </si>
  <si>
    <t>TL-DDSMEX-DDSM350-0000103670</t>
  </si>
  <si>
    <t>TOWER T350 DDTS-SMTS 2 330KV</t>
  </si>
  <si>
    <t>T296 MLTS-TRTS 1 500KV</t>
  </si>
  <si>
    <t>TL-MLHYEX-MLHY296-0000056363</t>
  </si>
  <si>
    <t>TOWER T296 MLTS-TRTS 1 500KV</t>
  </si>
  <si>
    <t>T297 MLTS-TRTS 1 500KV</t>
  </si>
  <si>
    <t>TL-MLHYEX-MLHY297-0000056364</t>
  </si>
  <si>
    <t>TOWER T297 MLTS-TRTS 1 500KV</t>
  </si>
  <si>
    <t>T298 MLTS-TRTS 1 500KV</t>
  </si>
  <si>
    <t>TL-MLHYEX-MLHY298-0000056365</t>
  </si>
  <si>
    <t>TOWER T298 MLTS-TRTS 1 500KV</t>
  </si>
  <si>
    <t>T299 MLTS-TRTS 1 500KV</t>
  </si>
  <si>
    <t>TL-MLHYEX-MLHY299-0000056366</t>
  </si>
  <si>
    <t>TOWER T299 MLTS-TRTS 1 500KV</t>
  </si>
  <si>
    <t>T300 MLTS-TRTS 1 500KV</t>
  </si>
  <si>
    <t>TL-MLHYEX-MLHY300-0000056367</t>
  </si>
  <si>
    <t>TOWER T300 MLTS-TRTS 1 500KV</t>
  </si>
  <si>
    <t>T301 MLTS-TRTS 1 500KV</t>
  </si>
  <si>
    <t>TL-MLHYEX-MLHY301-0000056368</t>
  </si>
  <si>
    <t>TOWER T301 MLTS-TRTS 1 500KV</t>
  </si>
  <si>
    <t>T302 MLTS-TRTS 1 500KV</t>
  </si>
  <si>
    <t>TL-MLHYEX-MLHY302-0000056369</t>
  </si>
  <si>
    <t>TOWER T302 MLTS-TRTS 1 500KV</t>
  </si>
  <si>
    <t>T033 MBTS-EPS 1 220KV</t>
  </si>
  <si>
    <t>TL-MBEPEX-MBEP033-0000112781</t>
  </si>
  <si>
    <t>TOWER T033 MBTS-EPS  1 220KV</t>
  </si>
  <si>
    <t>T357 HWTS-SMTS 2 500KV</t>
  </si>
  <si>
    <t>TL-HWSMEX-HWSM357-0000055834</t>
  </si>
  <si>
    <t>TOWER T357 HWTS-SMTS 2 500KV</t>
  </si>
  <si>
    <t>T109 DDTS-SMTS 1 330KV</t>
  </si>
  <si>
    <t>TL-DDSMEX-DDSM109-0000082565</t>
  </si>
  <si>
    <t>TOWER T109 DDTS-SMTS 1 330KV</t>
  </si>
  <si>
    <t>T109 DDTS-SMTS 2 330KV</t>
  </si>
  <si>
    <t>TL-DDSMEX-DDSM109-0000102918</t>
  </si>
  <si>
    <t>TOWER T109 DDTS-SMTS 2 330KV</t>
  </si>
  <si>
    <t>T041 BATS-TGTS  220KV</t>
  </si>
  <si>
    <t>TL-BATGEX-BATG041-0000087354</t>
  </si>
  <si>
    <t>TOWER T041 BATS-TGTS   220KV</t>
  </si>
  <si>
    <t>T042 BATS-TGTS  220KV</t>
  </si>
  <si>
    <t>TL-BATGEX-BATG042-0000087355</t>
  </si>
  <si>
    <t>TOWER T042 BATS-TGTS   220KV</t>
  </si>
  <si>
    <t>T085 MBTS-DDTS 1 220KV</t>
  </si>
  <si>
    <t>TL-MBDDEX-MBDD085-0000112516</t>
  </si>
  <si>
    <t>TOWER T085 MBTS-DDTS 1 220KV</t>
  </si>
  <si>
    <t>T085 MBTS-DDTS 2 220KV</t>
  </si>
  <si>
    <t>TL-MBDDEX-MBDD085-0000112607</t>
  </si>
  <si>
    <t>TOWER T085 MBTS-DDTS 2 220KV</t>
  </si>
  <si>
    <t>T029 MBTS-DDTS 1 220KV</t>
  </si>
  <si>
    <t>TL-MBDDEX-MBDD029-0000112460</t>
  </si>
  <si>
    <t>TOWER T029 MBTS-DDTS 1 220KV</t>
  </si>
  <si>
    <t>T030 MBTS-DDTS 1 220KV</t>
  </si>
  <si>
    <t>TL-MBDDEX-MBDD030-0000112461</t>
  </si>
  <si>
    <t>TOWER T030 MBTS-DDTS 1 220KV</t>
  </si>
  <si>
    <t>T029 MBTS-DDTS 2 220KV</t>
  </si>
  <si>
    <t>TL-MBDDEX-MBDD029-0000112551</t>
  </si>
  <si>
    <t>TOWER T029 MBTS-DDTS 2 220KV</t>
  </si>
  <si>
    <t>T030 MBTS-DDTS 2 220KV</t>
  </si>
  <si>
    <t>TL-MBDDEX-MBDD030-0000112552</t>
  </si>
  <si>
    <t>TOWER T030 MBTS-DDTS 2 220KV</t>
  </si>
  <si>
    <t>TZ024ROTS-SMTS 3 500KV</t>
  </si>
  <si>
    <t>TZ024</t>
  </si>
  <si>
    <t>TL-TSSMEX-TSSM024-0000056048</t>
  </si>
  <si>
    <t>TOWER TZ024ROTS-SMTS 3 500KV</t>
  </si>
  <si>
    <t>T344 MLTS-TRTS 1 500KV</t>
  </si>
  <si>
    <t>TL-MLHYEX-MLHY344-0000056411</t>
  </si>
  <si>
    <t>TOWER T344 MLTS-TRTS 1 500KV</t>
  </si>
  <si>
    <t>T345 MLTS-TRTS 1 500KV</t>
  </si>
  <si>
    <t>TL-MLHYEX-MLHY345-0000056412</t>
  </si>
  <si>
    <t>TOWER T345 MLTS-TRTS 1 500KV</t>
  </si>
  <si>
    <t>T346 MLTS-TRTS 1 500KV</t>
  </si>
  <si>
    <t>TL-MLHYEX-MLHY346-0000056413</t>
  </si>
  <si>
    <t>TOWER T346 MLTS-TRTS 1 500KV</t>
  </si>
  <si>
    <t>T347 MLTS-TRTS 1 500KV</t>
  </si>
  <si>
    <t>TL-MLHYEX-MLHY347-0000056414</t>
  </si>
  <si>
    <t>TOWER T347 MLTS-TRTS 1 500KV</t>
  </si>
  <si>
    <t>T348 MLTS-TRTS 1 500KV</t>
  </si>
  <si>
    <t>TL-MLHYEX-MLHY348-0000056415</t>
  </si>
  <si>
    <t>TOWER T348 MLTS-TRTS 1 500KV</t>
  </si>
  <si>
    <t>T055 MBTS-EPS 1 220KV</t>
  </si>
  <si>
    <t>TL-MBEPEX-MBEP055-0000112803</t>
  </si>
  <si>
    <t>TOWER T055 MBTS-EPS  1 220KV</t>
  </si>
  <si>
    <t>T186 DDTS-SMTS 1 330KV</t>
  </si>
  <si>
    <t>TL-DDSMEX-DDSM186-0000082642</t>
  </si>
  <si>
    <t>TOWER T186 DDTS-SMTS 1 330KV</t>
  </si>
  <si>
    <t>T187 DDTS-SMTS 1 330KV</t>
  </si>
  <si>
    <t>TL-DDSMEX-DDSM187-0000082643</t>
  </si>
  <si>
    <t>TOWER T187 DDTS-SMTS 1 330KV</t>
  </si>
  <si>
    <t>T186 DDTS-SMTS 2 330KV</t>
  </si>
  <si>
    <t>TL-DDSMEX-DDSM186-0000103071</t>
  </si>
  <si>
    <t>TOWER T186 DDTS-SMTS 2 330KV</t>
  </si>
  <si>
    <t>T187 DDTS-SMTS 2 330KV</t>
  </si>
  <si>
    <t>TL-DDSMEX-DDSM187-0000103073</t>
  </si>
  <si>
    <t>TOWER T187 DDTS-SMTS 2 330KV</t>
  </si>
  <si>
    <t>T223 MBTS-EPS 1 220KV</t>
  </si>
  <si>
    <t>TL-DDSMEX-DDSM186-0000112971</t>
  </si>
  <si>
    <t>TOWER T223 MBTS-EPS  1 220KV</t>
  </si>
  <si>
    <t>T224 MBTS-EPS 1 220KV</t>
  </si>
  <si>
    <t>TL-DDSMEX-DDSM187-0000112972</t>
  </si>
  <si>
    <t>TOWER T224 MBTS-EPS  1 220KV</t>
  </si>
  <si>
    <t>T114 DDTS-SMTS 2 330KV</t>
  </si>
  <si>
    <t>TL-DDSMEX-DDSM114-0000102928</t>
  </si>
  <si>
    <t>TOWER T114 DDTS-SMTS 2 330KV</t>
  </si>
  <si>
    <t>T222 MSS -DDTS 2 330KV VIC</t>
  </si>
  <si>
    <t>TL-MSDDEV-MSDD222-0000082424</t>
  </si>
  <si>
    <t>TOWER T222 MSS -DDTS 2 330KV  VIC</t>
  </si>
  <si>
    <t>T223 MSS -DDTS 2 330KV VIC</t>
  </si>
  <si>
    <t>TL-MSDDEV-MSDD222-0000082423</t>
  </si>
  <si>
    <t>TOWER T223 MSS -DDTS 2 330KV  VIC</t>
  </si>
  <si>
    <t>T294 DDTS-SHTS  220KV</t>
  </si>
  <si>
    <t>TL-GNSHEX-GNSH294-0000073587</t>
  </si>
  <si>
    <t>TOWER T294 DDTS-SHTS   220KV</t>
  </si>
  <si>
    <t>T294ADDTS-SHTS  220KV</t>
  </si>
  <si>
    <t>T294A</t>
  </si>
  <si>
    <t>TL-GNSHEX-GNSH294-0000119504</t>
  </si>
  <si>
    <t>TOWER T294ADDTS-SHTS   220KV</t>
  </si>
  <si>
    <t>T294 GNTS-SHTS 1 220KV</t>
  </si>
  <si>
    <t>TL-GNSHEX-GNSH294-0000072800</t>
  </si>
  <si>
    <t>TOWER T294 GNTS-SHTS 1 220KV</t>
  </si>
  <si>
    <t>T294AGNTS-SHTS 1 220KV</t>
  </si>
  <si>
    <t>TL-GNSHEX-GNSH294-0000119482</t>
  </si>
  <si>
    <t>TOWER T294AGNTS-SHTS 1 220KV</t>
  </si>
  <si>
    <t>TZ042ROTS-SMTS 3 500KV</t>
  </si>
  <si>
    <t>TZ042</t>
  </si>
  <si>
    <t>TL-TSSMEX-TSSM042-0000056066</t>
  </si>
  <si>
    <t>TOWER TZ042ROTS-SMTS 3 500KV</t>
  </si>
  <si>
    <t>T325 DDTS-SHTS  220KV</t>
  </si>
  <si>
    <t>TL-GNSHEX-GNSH325-0000073734</t>
  </si>
  <si>
    <t>TOWER T325 DDTS-SHTS   220KV</t>
  </si>
  <si>
    <t>T325 GNTS-SHTS 1 220KV</t>
  </si>
  <si>
    <t>TL-GNSHEX-GNSH325-0000072949</t>
  </si>
  <si>
    <t>TOWER T325 GNTS-SHTS 1 220KV</t>
  </si>
  <si>
    <t>T259 DDTS-SMTS 1 330KV</t>
  </si>
  <si>
    <t>TL-DDSMEX-DDSM259-0000082715</t>
  </si>
  <si>
    <t>TOWER T259 DDTS-SMTS 1 330KV</t>
  </si>
  <si>
    <t>T259 DDTS-SMTS 2 330KV</t>
  </si>
  <si>
    <t>TL-DDSMEX-DDSM259-0000103233</t>
  </si>
  <si>
    <t>TOWER T259 DDTS-SMTS 2 330KV</t>
  </si>
  <si>
    <t>T131 HWTS-SMTS 1 500KV</t>
  </si>
  <si>
    <t>TL-TYSMEX-TYSM131-0000083596</t>
  </si>
  <si>
    <t>TOWER T131 HWTS-SMTS 1 500KV</t>
  </si>
  <si>
    <t>T131 HWTS-SMTS 2 500KV</t>
  </si>
  <si>
    <t>TL-TYSMEX-TYSM131-0000083872</t>
  </si>
  <si>
    <t>TOWER T131 HWTS-SMTS 2 500KV</t>
  </si>
  <si>
    <t>T610 SHTS-BETS  220KV</t>
  </si>
  <si>
    <t>TL-BESHEX-BESH610-0000070442</t>
  </si>
  <si>
    <t>TOWER T610 SHTS-BETS   220KV</t>
  </si>
  <si>
    <t>T611 SHTS-BETS  220KV</t>
  </si>
  <si>
    <t>TL-BESHEX-BESH611-0000070447</t>
  </si>
  <si>
    <t>TOWER T611 SHTS-BETS   220KV</t>
  </si>
  <si>
    <t>T612 SHTS-BETS  220KV</t>
  </si>
  <si>
    <t>TL-BESHEX-BESH612-0000070452</t>
  </si>
  <si>
    <t>TOWER T612 SHTS-BETS   220KV</t>
  </si>
  <si>
    <t>T613 SHTS-BETS  220KV</t>
  </si>
  <si>
    <t>TL-BESHEX-BESH613-0000070456</t>
  </si>
  <si>
    <t>TOWER T613 SHTS-BETS   220KV</t>
  </si>
  <si>
    <t>T614 SHTS-BETS  220KV</t>
  </si>
  <si>
    <t>TL-BESHEX-BESH614-0000070461</t>
  </si>
  <si>
    <t>TOWER T614 SHTS-BETS   220KV</t>
  </si>
  <si>
    <t>T615 SHTS-BETS  220KV</t>
  </si>
  <si>
    <t>TL-BESHEX-BESH615-0000070466</t>
  </si>
  <si>
    <t>TOWER T615 SHTS-BETS   220KV</t>
  </si>
  <si>
    <t>T616 SHTS-BETS  220KV</t>
  </si>
  <si>
    <t>TL-BESHEX-BESH616-0000070470</t>
  </si>
  <si>
    <t>TOWER T616 SHTS-BETS   220KV</t>
  </si>
  <si>
    <t>TZ014ROTS-SMTS 3 500KV</t>
  </si>
  <si>
    <t>TZ014</t>
  </si>
  <si>
    <t>TL-TSSMEX-TSSM014-0000056038</t>
  </si>
  <si>
    <t>TOWER TZ014ROTS-SMTS 3 500KV</t>
  </si>
  <si>
    <t>TY014ROTS-TTS  220KV</t>
  </si>
  <si>
    <t>TY014</t>
  </si>
  <si>
    <t>TL-TSSMEX-TSSM014-0000061322</t>
  </si>
  <si>
    <t>TOWER TY014ROTS-TTS    220KV</t>
  </si>
  <si>
    <t>T002 LYPB-LYPS 1 500KV</t>
  </si>
  <si>
    <t>TL-LYLYEX-LYLY002-0000084347</t>
  </si>
  <si>
    <t>TOWER T002 LYPB-LYPS 1 500KV</t>
  </si>
  <si>
    <t>T003 LYPB-LYPS 1 500KV</t>
  </si>
  <si>
    <t>TL-LYLYEX-LYLY003-0000084348</t>
  </si>
  <si>
    <t>TOWER T003 LYPB-LYPS 1 500KV</t>
  </si>
  <si>
    <t>T004 LYPB-LYPS 1 500KV</t>
  </si>
  <si>
    <t>TL-LYLYEX-LYLY004-0000084349</t>
  </si>
  <si>
    <t>TOWER T004 LYPB-LYPS 1 500KV</t>
  </si>
  <si>
    <t>T001 LYPB-LYPS 2 500KV</t>
  </si>
  <si>
    <t>LYPB-LYPS 2 500KV</t>
  </si>
  <si>
    <t>TL-LYLYEX-LYLY001-0000084352</t>
  </si>
  <si>
    <t>TOWER T001 LYPB-LYPS 2 500KV</t>
  </si>
  <si>
    <t>T184 HWPS-ROTS 1 220KV</t>
  </si>
  <si>
    <t>TL-YPROEX-YPRO184-0000084636</t>
  </si>
  <si>
    <t>TOWER T184 HWPS-ROTS 1 220KV</t>
  </si>
  <si>
    <t>T349 MLTS-TRTS 1 500KV</t>
  </si>
  <si>
    <t>TL-MLHYEX-MLHY349-0000056416</t>
  </si>
  <si>
    <t>TOWER T349 MLTS-TRTS 1 500KV</t>
  </si>
  <si>
    <t>T350 MLTS-TRTS 1 500KV</t>
  </si>
  <si>
    <t>TL-MLHYEX-MLHY350-0000056417</t>
  </si>
  <si>
    <t>TOWER T350 MLTS-TRTS 1 500KV</t>
  </si>
  <si>
    <t>T351 MLTS-TRTS 1 500KV</t>
  </si>
  <si>
    <t>TL-MLHYEX-MLHY351-0000056418</t>
  </si>
  <si>
    <t>TOWER T351 MLTS-TRTS 1 500KV</t>
  </si>
  <si>
    <t>T094 DDTS-SMTS 1 330KV</t>
  </si>
  <si>
    <t>TL-DDSMEX-DDSM094-0000082550</t>
  </si>
  <si>
    <t>TOWER T094 DDTS-SMTS 1 330KV</t>
  </si>
  <si>
    <t>T095 DDTS-SMTS 1 330KV</t>
  </si>
  <si>
    <t>TL-DDSMEX-DDSM095-0000082551</t>
  </si>
  <si>
    <t>TOWER T095 DDTS-SMTS 1 330KV</t>
  </si>
  <si>
    <t>T096 DDTS-SMTS 1 330KV</t>
  </si>
  <si>
    <t>TL-DDSMEX-DDSM096-0000082552</t>
  </si>
  <si>
    <t>TOWER T096 DDTS-SMTS 1 330KV</t>
  </si>
  <si>
    <t>T097 DDTS-SMTS 1 330KV</t>
  </si>
  <si>
    <t>TL-DDSMEX-DDSM097-0000082553</t>
  </si>
  <si>
    <t>TOWER T097 DDTS-SMTS 1 330KV</t>
  </si>
  <si>
    <t>T098 DDTS-SMTS 1 330KV</t>
  </si>
  <si>
    <t>TL-DDSMEX-DDSM098-0000082554</t>
  </si>
  <si>
    <t>TOWER T098 DDTS-SMTS 1 330KV</t>
  </si>
  <si>
    <t>T099 DDTS-SMTS 1 330KV</t>
  </si>
  <si>
    <t>TL-DDSMEX-DDSM099-0000082555</t>
  </si>
  <si>
    <t>TOWER T099 DDTS-SMTS 1 330KV</t>
  </si>
  <si>
    <t>T093 DDTS-SMTS 2 330KV</t>
  </si>
  <si>
    <t>TL-DDSMEX-DDSM093-0000102886</t>
  </si>
  <si>
    <t>TOWER T093 DDTS-SMTS 2 330KV</t>
  </si>
  <si>
    <t>T094 DDTS-SMTS 2 330KV</t>
  </si>
  <si>
    <t>TL-DDSMEX-DDSM094-0000102888</t>
  </si>
  <si>
    <t>TOWER T094 DDTS-SMTS 2 330KV</t>
  </si>
  <si>
    <t>T095 DDTS-SMTS 2 330KV</t>
  </si>
  <si>
    <t>TL-DDSMEX-DDSM095-0000102890</t>
  </si>
  <si>
    <t>TOWER T095 DDTS-SMTS 2 330KV</t>
  </si>
  <si>
    <t>T096 DDTS-SMTS 2 330KV</t>
  </si>
  <si>
    <t>TL-DDSMEX-DDSM096-0000102892</t>
  </si>
  <si>
    <t>TOWER T096 DDTS-SMTS 2 330KV</t>
  </si>
  <si>
    <t>T097 DDTS-SMTS 2 330KV</t>
  </si>
  <si>
    <t>TL-DDSMEX-DDSM097-0000102894</t>
  </si>
  <si>
    <t>TOWER T097 DDTS-SMTS 2 330KV</t>
  </si>
  <si>
    <t>T098 DDTS-SMTS 2 330KV</t>
  </si>
  <si>
    <t>TL-DDSMEX-DDSM098-0000102896</t>
  </si>
  <si>
    <t>TOWER T098 DDTS-SMTS 2 330KV</t>
  </si>
  <si>
    <t>T099 DDTS-SMTS 2 330KV</t>
  </si>
  <si>
    <t>TL-DDSMEX-DDSM099-0000102898</t>
  </si>
  <si>
    <t>TOWER T099 DDTS-SMTS 2 330KV</t>
  </si>
  <si>
    <t>T031 MBTS-DDTS 1 220KV</t>
  </si>
  <si>
    <t>TL-MBDDEX-MBDD031-0000112462</t>
  </si>
  <si>
    <t>TOWER T031 MBTS-DDTS 1 220KV</t>
  </si>
  <si>
    <t>T031 MBTS-DDTS 2 220KV</t>
  </si>
  <si>
    <t>TL-MBDDEX-MBDD031-0000112553</t>
  </si>
  <si>
    <t>TOWER T031 MBTS-DDTS 2 220KV</t>
  </si>
  <si>
    <t>T131 ELTS-BATS  220KV</t>
  </si>
  <si>
    <t>TL-MLBAEX-MLBA131-0000059089</t>
  </si>
  <si>
    <t>TOWER T131 MLTS-BATS 2 220KV</t>
  </si>
  <si>
    <t>T132 ELTS-BATS  220KV</t>
  </si>
  <si>
    <t>TL-MLBAEX-MLBA132-0000059091</t>
  </si>
  <si>
    <t>TOWER T132 MLTS-BATS 2 220KV</t>
  </si>
  <si>
    <t>T133 ELTS-BATS  220KV</t>
  </si>
  <si>
    <t>TL-MLBAEX-MLBA133-0000059093</t>
  </si>
  <si>
    <t>TOWER T133 MLTS-BATS 2 220KV</t>
  </si>
  <si>
    <t>T134 ELTS-BATS  220KV</t>
  </si>
  <si>
    <t>TL-MLBAEX-MLBA134-0000059095</t>
  </si>
  <si>
    <t>TOWER T134 MLTS-BATS 2 220KV</t>
  </si>
  <si>
    <t>T195 MSS -DDTS 1 330KV VIC</t>
  </si>
  <si>
    <t>TL-MSDDEV-MSDD195-0000082144</t>
  </si>
  <si>
    <t>TOWER T195 MSS -DDTS 1 330KV  VIC</t>
  </si>
  <si>
    <t>T195 MSS -DDTS 2 330KV VIC</t>
  </si>
  <si>
    <t>TL-MSDDEV-MSDD195-0000082397</t>
  </si>
  <si>
    <t>TOWER T195 MSS -DDTS 2 330KV  VIC</t>
  </si>
  <si>
    <t>T574 SHTS-BETS  220KV</t>
  </si>
  <si>
    <t>TL-BESHEX-BESH574-0000070271</t>
  </si>
  <si>
    <t>TOWER T574 SHTS-BETS   220KV</t>
  </si>
  <si>
    <t>T575 SHTS-BETS  220KV</t>
  </si>
  <si>
    <t>TL-BESHEX-BESH575-0000070276</t>
  </si>
  <si>
    <t>TOWER T575 SHTS-BETS   220KV</t>
  </si>
  <si>
    <t>T576 SHTS-BETS  220KV</t>
  </si>
  <si>
    <t>TL-BESHEX-BESH576-0000070281</t>
  </si>
  <si>
    <t>TOWER T576 SHTS-BETS   220KV</t>
  </si>
  <si>
    <t>T577 SHTS-BETS  220KV</t>
  </si>
  <si>
    <t>TL-BESHEX-BESH577-0000070285</t>
  </si>
  <si>
    <t>TOWER T577 SHTS-BETS   220KV</t>
  </si>
  <si>
    <t>T578 SHTS-BETS  220KV</t>
  </si>
  <si>
    <t>TL-BESHEX-BESH578-0000070290</t>
  </si>
  <si>
    <t>TOWER T578 SHTS-BETS   220KV</t>
  </si>
  <si>
    <t>T391 DDTS-SHTS  220KV</t>
  </si>
  <si>
    <t>TL-GNSHEX-GNSH391-0000074048</t>
  </si>
  <si>
    <t>TOWER T391 DDTS-SHTS   220KV</t>
  </si>
  <si>
    <t>T392 DDTS-SHTS  220KV</t>
  </si>
  <si>
    <t>TL-GNSHEX-GNSH392-0000074053</t>
  </si>
  <si>
    <t>TOWER T392 DDTS-SHTS   220KV</t>
  </si>
  <si>
    <t>T393 DDTS-SHTS  220KV</t>
  </si>
  <si>
    <t>TL-GNSHEX-GNSH393-0000074058</t>
  </si>
  <si>
    <t>TOWER T393 DDTS-SHTS   220KV</t>
  </si>
  <si>
    <t>T394 DDTS-SHTS  220KV</t>
  </si>
  <si>
    <t>TL-GNSHEX-GNSH394-0000074063</t>
  </si>
  <si>
    <t>TOWER T394 DDTS-SHTS   220KV</t>
  </si>
  <si>
    <t>T395 DDTS-SHTS  220KV</t>
  </si>
  <si>
    <t>TL-GNSHEX-GNSH395-0000074068</t>
  </si>
  <si>
    <t>TOWER T395 DDTS-SHTS   220KV</t>
  </si>
  <si>
    <t>T396 DDTS-SHTS  220KV</t>
  </si>
  <si>
    <t>TL-GNSHEX-GNSH396-0000074073</t>
  </si>
  <si>
    <t>TOWER T396 DDTS-SHTS   220KV</t>
  </si>
  <si>
    <t>T391 GNTS-SHTS 1 220KV</t>
  </si>
  <si>
    <t>TL-GNSHEX-GNSH391-0000073266</t>
  </si>
  <si>
    <t>TOWER T391 GNTS-SHTS 1 220KV</t>
  </si>
  <si>
    <t>T392 GNTS-SHTS 1 220KV</t>
  </si>
  <si>
    <t>TL-GNSHEX-GNSH392-0000073271</t>
  </si>
  <si>
    <t>TOWER T392 GNTS-SHTS 1 220KV</t>
  </si>
  <si>
    <t>T393 GNTS-SHTS 1 220KV</t>
  </si>
  <si>
    <t>TL-GNSHEX-GNSH393-0000073276</t>
  </si>
  <si>
    <t>TOWER T393 GNTS-SHTS 1 220KV</t>
  </si>
  <si>
    <t>T394 GNTS-SHTS 1 220KV</t>
  </si>
  <si>
    <t>TL-GNSHEX-GNSH394-0000073281</t>
  </si>
  <si>
    <t>TOWER T394 GNTS-SHTS 1 220KV</t>
  </si>
  <si>
    <t>T395 GNTS-SHTS 1 220KV</t>
  </si>
  <si>
    <t>TL-GNSHEX-GNSH395-0000073286</t>
  </si>
  <si>
    <t>TOWER T395 GNTS-SHTS 1 220KV</t>
  </si>
  <si>
    <t>T396 GNTS-SHTS 1 220KV</t>
  </si>
  <si>
    <t>TL-GNSHEX-GNSH396-0000073291</t>
  </si>
  <si>
    <t>TOWER T396 GNTS-SHTS 1 220KV</t>
  </si>
  <si>
    <t>T058 MBTS-EPS 1 220KV</t>
  </si>
  <si>
    <t>TL-MBEPEX-MBEP058-0000112806</t>
  </si>
  <si>
    <t>TOWER T058 MBTS-EPS  1 220KV</t>
  </si>
  <si>
    <t>T042 MBTS-DDTS 1 220KV</t>
  </si>
  <si>
    <t>TL-MBDDEX-MBDD042-0000112473</t>
  </si>
  <si>
    <t>TOWER T042 MBTS-DDTS 1 220KV</t>
  </si>
  <si>
    <t>T042 MBTS-DDTS 2 220KV</t>
  </si>
  <si>
    <t>TL-MBDDEX-MBDD042-0000112564</t>
  </si>
  <si>
    <t>TOWER T042 MBTS-DDTS 2 220KV</t>
  </si>
  <si>
    <t>T194 MSS -DDTS 1 330KV VIC</t>
  </si>
  <si>
    <t>TL-MSDDEV-MSDD194-0000082143</t>
  </si>
  <si>
    <t>TOWER T194 MSS -DDTS 1 330KV  VIC</t>
  </si>
  <si>
    <t>T194 MSS -DDTS 2 330KV VIC</t>
  </si>
  <si>
    <t>TL-MSDDEV-MSDD194-0000082396</t>
  </si>
  <si>
    <t>TOWER T194 MSS -DDTS 2 330KV  VIC</t>
  </si>
  <si>
    <t>T032 MBTS-DDTS 1 220KV</t>
  </si>
  <si>
    <t>TL-MBDDEX-MBDD032-0000112463</t>
  </si>
  <si>
    <t>TOWER T032 MBTS-DDTS 1 220KV</t>
  </si>
  <si>
    <t>T032 MBTS-DDTS 2 220KV</t>
  </si>
  <si>
    <t>TL-MBDDEX-MBDD032-0000112554</t>
  </si>
  <si>
    <t>TOWER T032 MBTS-DDTS 2 220KV</t>
  </si>
  <si>
    <t>T040 MBTS-DDTS 1 220KV</t>
  </si>
  <si>
    <t>TL-MBDDEX-MBDD040-0000112471</t>
  </si>
  <si>
    <t>TOWER T040 MBTS-DDTS 1 220KV</t>
  </si>
  <si>
    <t>T041 MBTS-DDTS 1 220KV</t>
  </si>
  <si>
    <t>TL-MBDDEX-MBDD041-0000112472</t>
  </si>
  <si>
    <t>TOWER T041 MBTS-DDTS 1 220KV</t>
  </si>
  <si>
    <t>T040 MBTS-DDTS 2 220KV</t>
  </si>
  <si>
    <t>TL-MBDDEX-MBDD040-0000112562</t>
  </si>
  <si>
    <t>TOWER T040 MBTS-DDTS 2 220KV</t>
  </si>
  <si>
    <t>T041 MBTS-DDTS 2 220KV</t>
  </si>
  <si>
    <t>TL-MBDDEX-MBDD041-0000112563</t>
  </si>
  <si>
    <t>TOWER T041 MBTS-DDTS 2 220KV</t>
  </si>
  <si>
    <t>T194 HWPS-ROTS 1 220KV</t>
  </si>
  <si>
    <t>TL-YPROEX-YPRO194-0000084646</t>
  </si>
  <si>
    <t>TOWER T194 HWPS-ROTS 1 220KV</t>
  </si>
  <si>
    <t>T195 HWPS-ROTS 1 220KV</t>
  </si>
  <si>
    <t>TL-YPROEX-YPRO195-0000084647</t>
  </si>
  <si>
    <t>TOWER T195 HWPS-ROTS 1 220KV</t>
  </si>
  <si>
    <t>T194 YPS -ROTS 7 220KV</t>
  </si>
  <si>
    <t>TL-YPROEX-YPRO194-0000086086</t>
  </si>
  <si>
    <t>TOWER T194 YPS -ROTS 7 220KV</t>
  </si>
  <si>
    <t>T195 YPS -ROTS 7 220KV</t>
  </si>
  <si>
    <t>TL-YPROEX-YPRO195-0000086087</t>
  </si>
  <si>
    <t>TOWER T195 YPS -ROTS 7 220KV</t>
  </si>
  <si>
    <t>T257 MBTS-EPS 1 220KV</t>
  </si>
  <si>
    <t>TL-MBEPEX-MBEP257-0000113005</t>
  </si>
  <si>
    <t>TOWER T257 MBTS-EPS  1 220KV</t>
  </si>
  <si>
    <t>T036 MLTS-TGTS  220KV</t>
  </si>
  <si>
    <t>TL-MLTGEX-MLTG036-0000059301</t>
  </si>
  <si>
    <t>TOWER T036 MLTS-TGTS   220KV</t>
  </si>
  <si>
    <t>T037 MLTS-TGTS  220KV</t>
  </si>
  <si>
    <t>TL-MLTGEX-MLTG037-0000059303</t>
  </si>
  <si>
    <t>TOWER T037 MLTS-TGTS   220KV</t>
  </si>
  <si>
    <t>T038 MLTS-TGTS  220KV</t>
  </si>
  <si>
    <t>TL-MLTGEX-MLTG038-0000059305</t>
  </si>
  <si>
    <t>TOWER T038 MLTS-TGTS   220KV</t>
  </si>
  <si>
    <t>T045 MBTS-DDTS 1 220KV</t>
  </si>
  <si>
    <t>TL-MBDDEX-MBDD045-0000112476</t>
  </si>
  <si>
    <t>TOWER T045 MBTS-DDTS 1 220KV</t>
  </si>
  <si>
    <t>T045 MBTS-DDTS 2 220KV</t>
  </si>
  <si>
    <t>TL-MBDDEX-MBDD045-0000112567</t>
  </si>
  <si>
    <t>TOWER T045 MBTS-DDTS 2 220KV</t>
  </si>
  <si>
    <t>T043 MBTS-DDTS 1 220KV</t>
  </si>
  <si>
    <t>TL-MBDDEX-MBDD043-0000112474</t>
  </si>
  <si>
    <t>TOWER T043 MBTS-DDTS 1 220KV</t>
  </si>
  <si>
    <t>T043 MBTS-DDTS 2 220KV</t>
  </si>
  <si>
    <t>TL-MBDDEX-MBDD043-0000112565</t>
  </si>
  <si>
    <t>TOWER T043 MBTS-DDTS 2 220KV</t>
  </si>
  <si>
    <t>T191 HWPS-ROTS 1 220KV</t>
  </si>
  <si>
    <t>TL-YPROEX-YPRO191-0000084643</t>
  </si>
  <si>
    <t>TOWER T191 HWPS-ROTS 1 220KV</t>
  </si>
  <si>
    <t>T192 HWPS-ROTS 1 220KV</t>
  </si>
  <si>
    <t>TL-YPROEX-YPRO192-0000084644</t>
  </si>
  <si>
    <t>TOWER T192 HWPS-ROTS 1 220KV</t>
  </si>
  <si>
    <t>T191 YPS -ROTS 7 220KV</t>
  </si>
  <si>
    <t>TL-YPROEX-YPRO191-0000086083</t>
  </si>
  <si>
    <t>TOWER T191 YPS -ROTS 7 220KV</t>
  </si>
  <si>
    <t>T192 YPS -ROTS 7 220KV</t>
  </si>
  <si>
    <t>TL-YPROEX-YPRO192-0000086084</t>
  </si>
  <si>
    <t>TOWER T192 YPS -ROTS 7 220KV</t>
  </si>
  <si>
    <t>T222 DDTS-GNTS 1 220KV</t>
  </si>
  <si>
    <t>TL-DDGNEX-DDGN222-0000071570</t>
  </si>
  <si>
    <t>TOWER T222 DDTS-GNTS 1 220KV</t>
  </si>
  <si>
    <t>T222 DDTS-SHTS  220KV</t>
  </si>
  <si>
    <t>TL-DDGNEX-DDGN222-0000072452</t>
  </si>
  <si>
    <t>TOWER T222 DDTS-SHTS   220KV</t>
  </si>
  <si>
    <t>T019 YPS -ROTS 5 220KV</t>
  </si>
  <si>
    <t>TL-YPROEX-YPRO019-0000085410</t>
  </si>
  <si>
    <t>TOWER T019 YPS -ROTS 5 220KV</t>
  </si>
  <si>
    <t>T019 YPS -ROTS 7 220KV</t>
  </si>
  <si>
    <t>TL-YPROEX-YPRO019-0000085911</t>
  </si>
  <si>
    <t>TOWER T019 YPS -ROTS 7 220KV</t>
  </si>
  <si>
    <t>T044 MBTS-DDTS 1 220KV</t>
  </si>
  <si>
    <t>TL-MBDDEX-MBDD044-0000112475</t>
  </si>
  <si>
    <t>TOWER T044 MBTS-DDTS 1 220KV</t>
  </si>
  <si>
    <t>T044 MBTS-DDTS 2 220KV</t>
  </si>
  <si>
    <t>TL-MBDDEX-MBDD044-0000112566</t>
  </si>
  <si>
    <t>TOWER T044 MBTS-DDTS 2 220KV</t>
  </si>
  <si>
    <t>T003 HWPS-MWTS  220KV</t>
  </si>
  <si>
    <t>TL-HWYPEX-HWYP004-0000084441</t>
  </si>
  <si>
    <t>TOWER T003 HWPS-MWTS   220KV</t>
  </si>
  <si>
    <t>T004 HWPS-MWTS  220KV</t>
  </si>
  <si>
    <t>TL-HWMWEX-HWMW004-0000084442</t>
  </si>
  <si>
    <t>TOWER T004 HWPS-MWTS   220KV</t>
  </si>
  <si>
    <t>T004 HWPS-YPS 1 220KV</t>
  </si>
  <si>
    <t>TL-HWYPEX-HWYP004-0000085219</t>
  </si>
  <si>
    <t>TOWER T004 HWPS-YPS  1 220KV</t>
  </si>
  <si>
    <t>T005 HWPS-YPS 1 220KV</t>
  </si>
  <si>
    <t>TL-HWYPEX-HWYP005-0000085220</t>
  </si>
  <si>
    <t>TOWER T005 HWPS-YPS  1 220KV</t>
  </si>
  <si>
    <t>T262 DDTS-SMTS 1 330KV</t>
  </si>
  <si>
    <t>TL-DDSMEX-DDSM262-0000082718</t>
  </si>
  <si>
    <t>TOWER T262 DDTS-SMTS 1 330KV</t>
  </si>
  <si>
    <t>T262 DDTS-SMTS 2 330KV</t>
  </si>
  <si>
    <t>TL-DDSMEX-DDSM262-0000103248</t>
  </si>
  <si>
    <t>TOWER T262 DDTS-SMTS 2 330KV</t>
  </si>
  <si>
    <t>T294 YPS -ROTS 5 220KV</t>
  </si>
  <si>
    <t>TL-YPROEX-YPRO294-0000065191</t>
  </si>
  <si>
    <t>TOWER T294 YPS -ROTS 5 220KV</t>
  </si>
  <si>
    <t>T092 DDTS-SMTS 1 330KV</t>
  </si>
  <si>
    <t>TL-DDSMEX-DDSM092-0000082548</t>
  </si>
  <si>
    <t>TOWER T092 DDTS-SMTS 1 330KV</t>
  </si>
  <si>
    <t>T093 DDTS-SMTS 1 330KV</t>
  </si>
  <si>
    <t>TL-DDSMEX-DDSM093-0000082549</t>
  </si>
  <si>
    <t>TOWER T093 DDTS-SMTS 1 330KV</t>
  </si>
  <si>
    <t>T092 DDTS-SMTS 2 330KV</t>
  </si>
  <si>
    <t>TL-DDSMEX-DDSM092-0000102884</t>
  </si>
  <si>
    <t>TOWER T092 DDTS-SMTS 2 330KV</t>
  </si>
  <si>
    <t>T006 HWPS-YPS 1 220KV</t>
  </si>
  <si>
    <t>TL-HWYPEX-HWYP006-0000085221</t>
  </si>
  <si>
    <t>TOWER T006 HWPS-YPS  1 220KV</t>
  </si>
  <si>
    <t>T013 SMTS-KTS  500KV</t>
  </si>
  <si>
    <t>TL-SMKXEX-SMKX013-0000059232</t>
  </si>
  <si>
    <t>TOWER T013 SMTS-KTS    500KV</t>
  </si>
  <si>
    <t>T113 DDTS-SMTS 1 330KV</t>
  </si>
  <si>
    <t>TL-DDSMEX-DDSM113-0000082569</t>
  </si>
  <si>
    <t>TOWER T113 DDTS-SMTS 1 330KV</t>
  </si>
  <si>
    <t>T113 DDTS-SMTS 2 330KV</t>
  </si>
  <si>
    <t>TL-DDSMEX-DDSM113-0000102926</t>
  </si>
  <si>
    <t>TOWER T113 DDTS-SMTS 2 330KV</t>
  </si>
  <si>
    <t>T188 HWPS-ROTS 1 220KV</t>
  </si>
  <si>
    <t>TL-YPROEX-YPRO188-0000084640</t>
  </si>
  <si>
    <t>TOWER T188 HWPS-ROTS 1 220KV</t>
  </si>
  <si>
    <t>T189 HWPS-ROTS 1 220KV</t>
  </si>
  <si>
    <t>TL-YPROEX-YPRO189-0000084641</t>
  </si>
  <si>
    <t>TOWER T189 HWPS-ROTS 1 220KV</t>
  </si>
  <si>
    <t>T188 YPS -ROTS 7 220KV</t>
  </si>
  <si>
    <t>TL-YPROEX-YPRO188-0000086080</t>
  </si>
  <si>
    <t>TOWER T188 YPS -ROTS 7 220KV</t>
  </si>
  <si>
    <t>T189 YPS -ROTS 7 220KV</t>
  </si>
  <si>
    <t>TL-YPROEX-YPRO189-0000086081</t>
  </si>
  <si>
    <t>TOWER T189 YPS -ROTS 7 220KV</t>
  </si>
  <si>
    <t>T325 HWTS-SMTS 1 500KV</t>
  </si>
  <si>
    <t>TL-HWSMEX-HWSM325-0000055667</t>
  </si>
  <si>
    <t>TOWER T325 HWTS-SMTS 1 500KV</t>
  </si>
  <si>
    <t>T157 DDTS-GNTS 1 220KV</t>
  </si>
  <si>
    <t>TL-DDSMEX-DDSM067-0000071260</t>
  </si>
  <si>
    <t>TOWER T157 DDTS-GNTS 1 220KV</t>
  </si>
  <si>
    <t>T223 HWTS-CBTS 4 500KV</t>
  </si>
  <si>
    <t>TL-HWCBEX-HWCB223-0000084195</t>
  </si>
  <si>
    <t>TOWER T223 HWTS-CBTS 4 500KV</t>
  </si>
  <si>
    <t>T223 HWTS-ROTS 3 500KV</t>
  </si>
  <si>
    <t>TL-HWCBEX-HWCB223-0000085184</t>
  </si>
  <si>
    <t>TOWER T223 HWTS-ROTS 3 500KV</t>
  </si>
  <si>
    <t>T009 RWTS-TTS  220KV</t>
  </si>
  <si>
    <t>TL-RWTSEX-RWTS049-0000064861</t>
  </si>
  <si>
    <t>TOWER T009 RWTS-TTS    220KV</t>
  </si>
  <si>
    <t>TY049ROTS-SMTS 3 500KV</t>
  </si>
  <si>
    <t>TY049</t>
  </si>
  <si>
    <t>TL-RWTSEX-RWTS049-0000056002</t>
  </si>
  <si>
    <t>TOWER TY049ROTS-SMTS 3 500KV</t>
  </si>
  <si>
    <t>T011 SMTS-KTS  500KV</t>
  </si>
  <si>
    <t>TL-SMKXEX-SMKX011-0000059228</t>
  </si>
  <si>
    <t>TOWER T011 SMTS-KTS    500KV</t>
  </si>
  <si>
    <t>T008 SMTS-KTS  500KV</t>
  </si>
  <si>
    <t>TL-SMSYEX-SMSY008-0000059222</t>
  </si>
  <si>
    <t>TOWER T008 SMTS-KTS    500KV</t>
  </si>
  <si>
    <t>T008 SMTS-SYTS 1 500KV</t>
  </si>
  <si>
    <t>TL-SMSYEX-SMSY008-0000058808</t>
  </si>
  <si>
    <t>TOWER T008 SMTS-SYTS 1 500KV</t>
  </si>
  <si>
    <t>T008 SMTS-SYTS 2 500KV</t>
  </si>
  <si>
    <t>TL-SMSYEX-SMSY008-0000059016</t>
  </si>
  <si>
    <t>TOWER T008 SMTS-SYTS 2 500KV</t>
  </si>
  <si>
    <t>T537 SHTS-BETS  220KV</t>
  </si>
  <si>
    <t>TL-BESHEX-BESH537-0000070093</t>
  </si>
  <si>
    <t>TOWER T537 SHTS-BETS   220KV</t>
  </si>
  <si>
    <t>T538 SHTS-BETS  220KV</t>
  </si>
  <si>
    <t>TL-BESHEX-BESH538-0000070098</t>
  </si>
  <si>
    <t>TOWER T538 SHTS-BETS   220KV</t>
  </si>
  <si>
    <t>T539 SHTS-BETS  220KV</t>
  </si>
  <si>
    <t>TL-BESHEX-BESH539-0000070103</t>
  </si>
  <si>
    <t>TOWER T539 SHTS-BETS   220KV</t>
  </si>
  <si>
    <t>T540 SHTS-BETS  220KV</t>
  </si>
  <si>
    <t>TL-BESHEX-BESH540-0000070108</t>
  </si>
  <si>
    <t>TOWER T540 SHTS-BETS   220KV</t>
  </si>
  <si>
    <t>T541 SHTS-BETS  220KV</t>
  </si>
  <si>
    <t>TL-BESHEX-BESH541-0000070112</t>
  </si>
  <si>
    <t>TOWER T541 SHTS-BETS   220KV</t>
  </si>
  <si>
    <t>T245 MBTS-EPS 1 220KV</t>
  </si>
  <si>
    <t>TL-MBEPEX-MBEP245-0000112993</t>
  </si>
  <si>
    <t>TOWER T245 MBTS-EPS  1 220KV</t>
  </si>
  <si>
    <t>T588 HYTS-APD 1 500KV</t>
  </si>
  <si>
    <t>TL-HYAPEX-HYAP588-0000056783</t>
  </si>
  <si>
    <t>TOWER T588 HYTS-APD  1 500KV</t>
  </si>
  <si>
    <t>T589 HYTS-APD 1 500KV</t>
  </si>
  <si>
    <t>TL-HYAPEX-HYAP589-0000056785</t>
  </si>
  <si>
    <t>TOWER T589 HYTS-APD  1 500KV</t>
  </si>
  <si>
    <t>T340 HWTS-SMTS 2 500KV</t>
  </si>
  <si>
    <t>TL-HWSMEX-HWSM340-0000055817</t>
  </si>
  <si>
    <t>TOWER T340 HWTS-SMTS 2 500KV</t>
  </si>
  <si>
    <t>T080 MBTS-DDTS 1 220KV</t>
  </si>
  <si>
    <t>TL-MBDDEX-MBDD080-0000112511</t>
  </si>
  <si>
    <t>TOWER T080 MBTS-DDTS 1 220KV</t>
  </si>
  <si>
    <t>T080 MBTS-DDTS 2 220KV</t>
  </si>
  <si>
    <t>TL-MBDDEX-MBDD080-0000112602</t>
  </si>
  <si>
    <t>TOWER T080 MBTS-DDTS 2 220KV</t>
  </si>
  <si>
    <t>T300 HWTS-SMTS 1 500KV</t>
  </si>
  <si>
    <t>TL-HWSMEX-HWSM300-0000055642</t>
  </si>
  <si>
    <t>TOWER T300 HWTS-SMTS 1 500KV</t>
  </si>
  <si>
    <t>T300 HWTS-SMTS 2 500KV</t>
  </si>
  <si>
    <t>TL-HWSMEX-HWSM300-0000055777</t>
  </si>
  <si>
    <t>TOWER T300 HWTS-SMTS 2 500KV</t>
  </si>
  <si>
    <t>T321 MLTS-TRTS 1 500KV</t>
  </si>
  <si>
    <t>TL-MLHYEX-MLHY321-0000056388</t>
  </si>
  <si>
    <t>TOWER T321 MLTS-TRTS 1 500KV</t>
  </si>
  <si>
    <t>T322 MLTS-TRTS 1 500KV</t>
  </si>
  <si>
    <t>TL-MLHYEX-MLHY322-0000056389</t>
  </si>
  <si>
    <t>TOWER T322 MLTS-TRTS 1 500KV</t>
  </si>
  <si>
    <t>T323 MLTS-TRTS 1 500KV</t>
  </si>
  <si>
    <t>TL-MLHYEX-MLHY323-0000056390</t>
  </si>
  <si>
    <t>TOWER T323 MLTS-TRTS 1 500KV</t>
  </si>
  <si>
    <t>T324 MLTS-TRTS 1 500KV</t>
  </si>
  <si>
    <t>TL-MLHYEX-MLHY324-0000056391</t>
  </si>
  <si>
    <t>TOWER T324 MLTS-TRTS 1 500KV</t>
  </si>
  <si>
    <t>T325 MLTS-TRTS 1 500KV</t>
  </si>
  <si>
    <t>TL-MLHYEX-MLHY325-0000056392</t>
  </si>
  <si>
    <t>TOWER T325 MLTS-TRTS 1 500KV</t>
  </si>
  <si>
    <t>T277 HWTS-CBTS 4 500KV</t>
  </si>
  <si>
    <t>TL-HWCBEX-HWCB277-0000055863</t>
  </si>
  <si>
    <t>TOWER T277 HWTS-CBTS 4 500KV</t>
  </si>
  <si>
    <t>T277 HWTS-ROTS 3 500KV</t>
  </si>
  <si>
    <t>TL-HWCBEX-HWCB277-0000056792</t>
  </si>
  <si>
    <t>TOWER T277 HWTS-ROTS 3 500KV</t>
  </si>
  <si>
    <t>T333 HWTS-SMTS 1 500KV</t>
  </si>
  <si>
    <t>TL-HWSMEX-HWSM333-0000055675</t>
  </si>
  <si>
    <t>TOWER T333 HWTS-SMTS 1 500KV</t>
  </si>
  <si>
    <t>T092 DDTS-GNTS 1 220KV</t>
  </si>
  <si>
    <t>TL-DDSMEX-DDSM002-0000070948</t>
  </si>
  <si>
    <t>TOWER T092 DDTS-GNTS 1 220KV</t>
  </si>
  <si>
    <t>T092 DDTS-SHTS  220KV</t>
  </si>
  <si>
    <t>TL-DDSMEX-DDSM002-0000071831</t>
  </si>
  <si>
    <t>TOWER T092 DDTS-SHTS   220KV</t>
  </si>
  <si>
    <t>T544 WOTS-DDTS  330KV</t>
  </si>
  <si>
    <t>TL-DDSMEX-DDSM002-0000081947</t>
  </si>
  <si>
    <t>TOWER T544 WOTS-DDTS   330KV</t>
  </si>
  <si>
    <t>T007 RWTS-TTS  220KV</t>
  </si>
  <si>
    <t>TL-RWTSEX-RWTS047-0000064859</t>
  </si>
  <si>
    <t>TOWER T007 RWTS-TTS    220KV</t>
  </si>
  <si>
    <t>TY047ROTS-SMTS 3 500KV</t>
  </si>
  <si>
    <t>TY047</t>
  </si>
  <si>
    <t>TL-RWTSEX-RWTS047-0000056000</t>
  </si>
  <si>
    <t>TOWER TY047ROTS-SMTS 3 500KV</t>
  </si>
  <si>
    <t>T033 MBTS-DDTS 1 220KV</t>
  </si>
  <si>
    <t>TL-MBDDEX-MBDD033-0000112464</t>
  </si>
  <si>
    <t>TOWER T033 MBTS-DDTS 1 220KV</t>
  </si>
  <si>
    <t>T033 MBTS-DDTS 2 220KV</t>
  </si>
  <si>
    <t>TL-MBDDEX-MBDD033-0000112555</t>
  </si>
  <si>
    <t>TOWER T033 MBTS-DDTS 2 220KV</t>
  </si>
  <si>
    <t>T242 HWTS-CBTS 4 500KV</t>
  </si>
  <si>
    <t>TL-HWCBEX-HWCB242-0000084214</t>
  </si>
  <si>
    <t>TOWER T242 HWTS-CBTS 4 500KV</t>
  </si>
  <si>
    <t>T242 HWTS-ROTS 3 500KV</t>
  </si>
  <si>
    <t>TL-HWCBEX-HWCB242-0000085203</t>
  </si>
  <si>
    <t>TOWER T242 HWTS-ROTS 3 500KV</t>
  </si>
  <si>
    <t>T472 WOTS-DDTS  330KV</t>
  </si>
  <si>
    <t>TL-WODDEX-WODD472-0000081875</t>
  </si>
  <si>
    <t>TOWER T472 WOTS-DDTS   330KV</t>
  </si>
  <si>
    <t>T187 YPS -ROTS 7 220KV</t>
  </si>
  <si>
    <t>TL-YPROEX-YPRO187-0000086079</t>
  </si>
  <si>
    <t>TOWER T187 YPS -ROTS 7 220KV</t>
  </si>
  <si>
    <t>T323 DDTS-SHTS  220KV</t>
  </si>
  <si>
    <t>TL-GNSHEX-GNSH323-0000073725</t>
  </si>
  <si>
    <t>TOWER T323 DDTS-SHTS   220KV</t>
  </si>
  <si>
    <t>T323 GNTS-SHTS 1 220KV</t>
  </si>
  <si>
    <t>TL-GNSHEX-GNSH323-0000072940</t>
  </si>
  <si>
    <t>TOWER T323 GNTS-SHTS 1 220KV</t>
  </si>
  <si>
    <t>T068 MBTS-DDTS 1 220KV</t>
  </si>
  <si>
    <t>TL-MBDDEX-MBDD068-0000112499</t>
  </si>
  <si>
    <t>TOWER T068 MBTS-DDTS 1 220KV</t>
  </si>
  <si>
    <t>T068 MBTS-DDTS 2 220KV</t>
  </si>
  <si>
    <t>TL-MBDDEX-MBDD068-0000112590</t>
  </si>
  <si>
    <t>TOWER T068 MBTS-DDTS 2 220KV</t>
  </si>
  <si>
    <t>T568 SHTS-BETS  220KV</t>
  </si>
  <si>
    <t>TL-BESHEX-BESH568-0000070242</t>
  </si>
  <si>
    <t>TOWER T568 SHTS-BETS   220KV</t>
  </si>
  <si>
    <t>T569 SHTS-BETS  220KV</t>
  </si>
  <si>
    <t>TL-BESHEX-BESH569-0000070246</t>
  </si>
  <si>
    <t>TOWER T569 SHTS-BETS   220KV</t>
  </si>
  <si>
    <t>T570 SHTS-BETS  220KV</t>
  </si>
  <si>
    <t>TL-BESHEX-BESH570-0000070251</t>
  </si>
  <si>
    <t>TOWER T570 SHTS-BETS   220KV</t>
  </si>
  <si>
    <t>T124 DDTS-SMTS 1 330KV</t>
  </si>
  <si>
    <t>TL-DDSMEX-DDSM124-0000082580</t>
  </si>
  <si>
    <t>TOWER T124 DDTS-SMTS 1 330KV</t>
  </si>
  <si>
    <t>T125 DDTS-SMTS 1 330KV</t>
  </si>
  <si>
    <t>TL-DDSMEX-DDSM125-0000082581</t>
  </si>
  <si>
    <t>TOWER T125 DDTS-SMTS 1 330KV</t>
  </si>
  <si>
    <t>T124 DDTS-SMTS 2 330KV</t>
  </si>
  <si>
    <t>TL-DDSMEX-DDSM124-0000102948</t>
  </si>
  <si>
    <t>TOWER T124 DDTS-SMTS 2 330KV</t>
  </si>
  <si>
    <t>T125 DDTS-SMTS 2 330KV</t>
  </si>
  <si>
    <t>TL-DDSMEX-DDSM125-0000102950</t>
  </si>
  <si>
    <t>TOWER T125 DDTS-SMTS 2 330KV</t>
  </si>
  <si>
    <t>T262 MLTS-TRTS 1 500KV</t>
  </si>
  <si>
    <t>TL-MLHYEX-MLHY262-0000056329</t>
  </si>
  <si>
    <t>TOWER T262 MLTS-TRTS 1 500KV</t>
  </si>
  <si>
    <t>T263 MLTS-TRTS 1 500KV</t>
  </si>
  <si>
    <t>TL-MLHYEX-MLHY263-0000056330</t>
  </si>
  <si>
    <t>TOWER T263 MLTS-TRTS 1 500KV</t>
  </si>
  <si>
    <t>T264 MLTS-TRTS 1 500KV</t>
  </si>
  <si>
    <t>TL-MLHYEX-MLHY264-0000056331</t>
  </si>
  <si>
    <t>TOWER T264 MLTS-TRTS 1 500KV</t>
  </si>
  <si>
    <t>T265 MLTS-TRTS 1 500KV</t>
  </si>
  <si>
    <t>TL-MLHYEX-MLHY265-0000056332</t>
  </si>
  <si>
    <t>TOWER T265 MLTS-TRTS 1 500KV</t>
  </si>
  <si>
    <t>T266 MLTS-TRTS 1 500KV</t>
  </si>
  <si>
    <t>TL-MLHYEX-MLHY266-0000056333</t>
  </si>
  <si>
    <t>TOWER T266 MLTS-TRTS 1 500KV</t>
  </si>
  <si>
    <t>T110 DDTS-SMTS 1 330KV</t>
  </si>
  <si>
    <t>TL-DDSMEX-DDSM110-0000082566</t>
  </si>
  <si>
    <t>TOWER T110 DDTS-SMTS 1 330KV</t>
  </si>
  <si>
    <t>T110 DDTS-SMTS 2 330KV</t>
  </si>
  <si>
    <t>TL-DDSMEX-DDSM110-0000102920</t>
  </si>
  <si>
    <t>TOWER T110 DDTS-SMTS 2 330KV</t>
  </si>
  <si>
    <t>T225 DDTS-GNTS 1 220KV</t>
  </si>
  <si>
    <t>TL-DDGNEX-DDGN225-0000071584</t>
  </si>
  <si>
    <t>TOWER T225 DDTS-GNTS 1 220KV</t>
  </si>
  <si>
    <t>T225 DDTS-SHTS  220KV</t>
  </si>
  <si>
    <t>TL-DDGNEX-DDGN225-0000072466</t>
  </si>
  <si>
    <t>TOWER T225 DDTS-SHTS   220KV</t>
  </si>
  <si>
    <t>T115 HWTS-SMTS 1 500KV</t>
  </si>
  <si>
    <t>TL-TYSMEX-TYSM115-0000083580</t>
  </si>
  <si>
    <t>TOWER T115 HWTS-SMTS 1 500KV</t>
  </si>
  <si>
    <t>T115 HWTS-SMTS 2 500KV</t>
  </si>
  <si>
    <t>TL-TYSMEX-TYSM115-0000083856</t>
  </si>
  <si>
    <t>TOWER T115 HWTS-SMTS 2 500KV</t>
  </si>
  <si>
    <t>T184 DDTS-GNTS 1 220KV</t>
  </si>
  <si>
    <t>TL-DDGNEX-DDGN184-0000071389</t>
  </si>
  <si>
    <t>TOWER T184 DDTS-GNTS 1 220KV</t>
  </si>
  <si>
    <t>T184 DDTS-SHTS  220KV</t>
  </si>
  <si>
    <t>TL-DDGNEX-DDGN184-0000072270</t>
  </si>
  <si>
    <t>TOWER T184 DDTS-SHTS   220KV</t>
  </si>
  <si>
    <t>T022 MLTS-TRTS 1 500KV</t>
  </si>
  <si>
    <t>TL-MLHYEX-MLHY022-0000056089</t>
  </si>
  <si>
    <t>TOWER T022 MLTS-TRTS 1 500KV</t>
  </si>
  <si>
    <t>T023 MLTS-TRTS 1 500KV</t>
  </si>
  <si>
    <t>TL-MLHYEX-MLHY023-0000056090</t>
  </si>
  <si>
    <t>TOWER T023 MLTS-TRTS 1 500KV</t>
  </si>
  <si>
    <t>T024 MLTS-TRTS 1 500KV</t>
  </si>
  <si>
    <t>TL-MLHYEX-MLHY024-0000056091</t>
  </si>
  <si>
    <t>TOWER T024 MLTS-TRTS 1 500KV</t>
  </si>
  <si>
    <t>T025 MLTS-TRTS 1 500KV</t>
  </si>
  <si>
    <t>TL-MLHYEX-MLHY025-0000056092</t>
  </si>
  <si>
    <t>TOWER T025 MLTS-TRTS 1 500KV</t>
  </si>
  <si>
    <t>T026 MLTS-TRTS 1 500KV</t>
  </si>
  <si>
    <t>TL-MLHYEX-MLHY026-0000056093</t>
  </si>
  <si>
    <t>TOWER T026 MLTS-TRTS 1 500KV</t>
  </si>
  <si>
    <t>T187 HWPS-ROTS 1 220KV</t>
  </si>
  <si>
    <t>TL-YPROEX-YPRO187-0000084639</t>
  </si>
  <si>
    <t>TOWER T187 HWPS-ROTS 1 220KV</t>
  </si>
  <si>
    <t>T123 DDTS-SMTS 1 330KV</t>
  </si>
  <si>
    <t>TL-DDSMEX-DDSM123-0000082579</t>
  </si>
  <si>
    <t>TOWER T123 DDTS-SMTS 1 330KV</t>
  </si>
  <si>
    <t>T123 DDTS-SMTS 2 330KV</t>
  </si>
  <si>
    <t>TL-DDSMEX-DDSM123-0000102946</t>
  </si>
  <si>
    <t>TOWER T123 DDTS-SMTS 2 330KV</t>
  </si>
  <si>
    <t>T298 DDTS-SHTS  220KV</t>
  </si>
  <si>
    <t>TL-GNSHEX-GNSH298-0000073606</t>
  </si>
  <si>
    <t>TOWER T298 DDTS-SHTS   220KV</t>
  </si>
  <si>
    <t>T298 GNTS-SHTS 1 220KV</t>
  </si>
  <si>
    <t>TL-GNSHEX-GNSH298-0000072819</t>
  </si>
  <si>
    <t>TOWER T298 GNTS-SHTS 1 220KV</t>
  </si>
  <si>
    <t>TZ015ROTS-SMTS 3 500KV</t>
  </si>
  <si>
    <t>TZ015</t>
  </si>
  <si>
    <t>TL-TSSMEX-TSSM015-0000056039</t>
  </si>
  <si>
    <t>TOWER TZ015ROTS-SMTS 3 500KV</t>
  </si>
  <si>
    <t>TY015ROTS-TTS  220KV</t>
  </si>
  <si>
    <t>TY015</t>
  </si>
  <si>
    <t>TL-TSSMEX-TSSM015-0000061323</t>
  </si>
  <si>
    <t>TOWER TY015ROTS-TTS    220KV</t>
  </si>
  <si>
    <t>T091 DDTS-GNTS 1 220KV</t>
  </si>
  <si>
    <t>TL-DDSMEX-DDSM001-0000070944</t>
  </si>
  <si>
    <t>TOWER T091 DDTS-GNTS 1 220KV</t>
  </si>
  <si>
    <t>T091 DDTS-SHTS  220KV</t>
  </si>
  <si>
    <t>TL-DDSMEX-DDSM001-0000071827</t>
  </si>
  <si>
    <t>TOWER T091 DDTS-SHTS   220KV</t>
  </si>
  <si>
    <t>T001 DDTS-SMTS 1 330KV</t>
  </si>
  <si>
    <t>TL-DDSMEX-DDSM001-0000082457</t>
  </si>
  <si>
    <t>TOWER T001 DDTS-SMTS 1 330KV</t>
  </si>
  <si>
    <t>T001 DDTS-SMTS 2 330KV</t>
  </si>
  <si>
    <t>TL-DDSMEX-DDSM001-0000102702</t>
  </si>
  <si>
    <t>TOWER T001 DDTS-SMTS 2 330KV</t>
  </si>
  <si>
    <t>T267 MLTS-TRTS 1 500KV</t>
  </si>
  <si>
    <t>TL-MLHYEX-MLHY267-0000056334</t>
  </si>
  <si>
    <t>TOWER T267 MLTS-TRTS 1 500KV</t>
  </si>
  <si>
    <t>T268 MLTS-TRTS 1 500KV</t>
  </si>
  <si>
    <t>TL-MLHYEX-MLHY268-0000056335</t>
  </si>
  <si>
    <t>TOWER T268 MLTS-TRTS 1 500KV</t>
  </si>
  <si>
    <t>T269 MLTS-TRTS 1 500KV</t>
  </si>
  <si>
    <t>TL-MLHYEX-MLHY269-0000056336</t>
  </si>
  <si>
    <t>TOWER T269 MLTS-TRTS 1 500KV</t>
  </si>
  <si>
    <t>T270 MLTS-TRTS 1 500KV</t>
  </si>
  <si>
    <t>TL-MLHYEX-MLHY270-0000056337</t>
  </si>
  <si>
    <t>TOWER T270 MLTS-TRTS 1 500KV</t>
  </si>
  <si>
    <t>T173 HWPS-ROTS 1 220KV</t>
  </si>
  <si>
    <t>TL-YPROEX-YPRO173-0000084625</t>
  </si>
  <si>
    <t>TOWER T173 HWPS-ROTS 1 220KV</t>
  </si>
  <si>
    <t>T210 HYTS-SESS 1 275KV</t>
  </si>
  <si>
    <t>TL-HYSEEX-HYSE210-0000060092</t>
  </si>
  <si>
    <t>TOWER T210 HYTS-SESS 1 275KV</t>
  </si>
  <si>
    <t>T211 HYTS-SESS 1 275KV</t>
  </si>
  <si>
    <t>TL-HYSEEX-HYSE211-0000060094</t>
  </si>
  <si>
    <t>TOWER T211 HYTS-SESS 1 275KV</t>
  </si>
  <si>
    <t>T018 MBTS-EPS 1 220KV</t>
  </si>
  <si>
    <t>TL-MBEPEX-MBEP018-0000112766</t>
  </si>
  <si>
    <t>TOWER T018 MBTS-EPS  1 220KV</t>
  </si>
  <si>
    <t>T019 MBTS-EPS 1 220KV</t>
  </si>
  <si>
    <t>TL-MBEPEX-MBEP019-0000112767</t>
  </si>
  <si>
    <t>TOWER T019 MBTS-EPS  1 220KV</t>
  </si>
  <si>
    <t>T020 MBTS-EPS 1 220KV</t>
  </si>
  <si>
    <t>TL-MBEPEX-MBEP020-0000112768</t>
  </si>
  <si>
    <t>TOWER T020 MBTS-EPS  1 220KV</t>
  </si>
  <si>
    <t>T021 MBTS-EPS 1 220KV</t>
  </si>
  <si>
    <t>TL-MBEPEX-MBEP021-0000112769</t>
  </si>
  <si>
    <t>TOWER T021 MBTS-EPS  1 220KV</t>
  </si>
  <si>
    <t>T022 MBTS-EPS 1 220KV</t>
  </si>
  <si>
    <t>TL-MBEPEX-MBEP022-0000112770</t>
  </si>
  <si>
    <t>TOWER T022 MBTS-EPS  1 220KV</t>
  </si>
  <si>
    <t>T023 MBTS-EPS 1 220KV</t>
  </si>
  <si>
    <t>TL-MBEPEX-MBEP023-0000112771</t>
  </si>
  <si>
    <t>TOWER T023 MBTS-EPS  1 220KV</t>
  </si>
  <si>
    <t>T024 MBTS-EPS 1 220KV</t>
  </si>
  <si>
    <t>TL-MBEPEX-MBEP024-0000112772</t>
  </si>
  <si>
    <t>TOWER T024 MBTS-EPS  1 220KV</t>
  </si>
  <si>
    <t>T025 MBTS-EPS 1 220KV</t>
  </si>
  <si>
    <t>TL-MBEPEX-MBEP025-0000112773</t>
  </si>
  <si>
    <t>TOWER T025 MBTS-EPS  1 220KV</t>
  </si>
  <si>
    <t>T026 MBTS-EPS 1 220KV</t>
  </si>
  <si>
    <t>TL-MBEPEX-MBEP026-0000112774</t>
  </si>
  <si>
    <t>TOWER T026 MBTS-EPS  1 220KV</t>
  </si>
  <si>
    <t>T027 MBTS-EPS 1 220KV</t>
  </si>
  <si>
    <t>TL-MBEPEX-MBEP027-0000112775</t>
  </si>
  <si>
    <t>TOWER T027 MBTS-EPS  1 220KV</t>
  </si>
  <si>
    <t>T028 MBTS-EPS 1 220KV</t>
  </si>
  <si>
    <t>TL-MBEPEX-MBEP028-0000112776</t>
  </si>
  <si>
    <t>TOWER T028 MBTS-EPS  1 220KV</t>
  </si>
  <si>
    <t>T029 MBTS-EPS 1 220KV</t>
  </si>
  <si>
    <t>TL-MBEPEX-MBEP029-0000112777</t>
  </si>
  <si>
    <t>TOWER T029 MBTS-EPS  1 220KV</t>
  </si>
  <si>
    <t>T030 MBTS-EPS 1 220KV</t>
  </si>
  <si>
    <t>TL-MBEPEX-MBEP030-0000112778</t>
  </si>
  <si>
    <t>TOWER T030 MBTS-EPS  1 220KV</t>
  </si>
  <si>
    <t>T351 HWTS-SMTS 2 500KV</t>
  </si>
  <si>
    <t>TL-HWSMEX-HWSM351-0000055828</t>
  </si>
  <si>
    <t>TOWER T351 HWTS-SMTS 2 500KV</t>
  </si>
  <si>
    <t>T476 WOTS-DDTS  330KV</t>
  </si>
  <si>
    <t>TL-WODDEX-WODD476-0000081879</t>
  </si>
  <si>
    <t>TOWER T476 WOTS-DDTS   330KV</t>
  </si>
  <si>
    <t>T130 HWTS-SMTS 1 500KV</t>
  </si>
  <si>
    <t>TL-TYSMEX-TYSM130-0000083595</t>
  </si>
  <si>
    <t>TOWER T130 HWTS-SMTS 1 500KV</t>
  </si>
  <si>
    <t>T130 HWTS-SMTS 2 500KV</t>
  </si>
  <si>
    <t>TL-TYSMEX-TYSM130-0000083871</t>
  </si>
  <si>
    <t>TOWER T130 HWTS-SMTS 2 500KV</t>
  </si>
  <si>
    <t>T324 DDTS-SHTS  220KV</t>
  </si>
  <si>
    <t>TL-GNSHEX-GNSH324-0000073729</t>
  </si>
  <si>
    <t>TOWER T324 DDTS-SHTS   220KV</t>
  </si>
  <si>
    <t>T324 GNTS-SHTS 1 220KV</t>
  </si>
  <si>
    <t>TL-GNSHEX-GNSH324-0000072944</t>
  </si>
  <si>
    <t>TOWER T324 GNTS-SHTS 1 220KV</t>
  </si>
  <si>
    <t>T156 HWPS-ROTS 1 220KV</t>
  </si>
  <si>
    <t>TL-YPROEX-YPRO156-0000084608</t>
  </si>
  <si>
    <t>TOWER T156 HWPS-ROTS 1 220KV</t>
  </si>
  <si>
    <t>T158 HWPS-ROTS 1 220KV</t>
  </si>
  <si>
    <t>TL-YPROEX-YPRO158-0000084610</t>
  </si>
  <si>
    <t>TOWER T158 HWPS-ROTS 1 220KV</t>
  </si>
  <si>
    <t>T156 YPS -ROTS 5 220KV</t>
  </si>
  <si>
    <t>TL-YPROEX-YPRO156-0000085547</t>
  </si>
  <si>
    <t>TOWER T156 YPS -ROTS 5 220KV</t>
  </si>
  <si>
    <t>T158 YPS -ROTS 5 220KV</t>
  </si>
  <si>
    <t>TL-YPROEX-YPRO158-0000085549</t>
  </si>
  <si>
    <t>TOWER T158 YPS -ROTS 5 220KV</t>
  </si>
  <si>
    <t>T043 BATS-TGTS  220KV</t>
  </si>
  <si>
    <t>TL-BATGEX-BATG043-0000087356</t>
  </si>
  <si>
    <t>TOWER T043 BATS-TGTS   220KV</t>
  </si>
  <si>
    <t>T044 BATS-TGTS  220KV</t>
  </si>
  <si>
    <t>TL-BATGEX-BATG044-0000087357</t>
  </si>
  <si>
    <t>TOWER T044 BATS-TGTS   220KV</t>
  </si>
  <si>
    <t>T045 BATS-TGTS  220KV</t>
  </si>
  <si>
    <t>TL-BATGEX-BATG045-0000087358</t>
  </si>
  <si>
    <t>TOWER T045 BATS-TGTS   220KV</t>
  </si>
  <si>
    <t>T046 BATS-TGTS  220KV</t>
  </si>
  <si>
    <t>TL-BATGEX-BATG046-0000087359</t>
  </si>
  <si>
    <t>TOWER T046 BATS-TGTS   220KV</t>
  </si>
  <si>
    <t>T006 HWPS-MWTS  220KV</t>
  </si>
  <si>
    <t>TL-HWMWEX-HWMW006-0000084444</t>
  </si>
  <si>
    <t>TOWER T006 HWPS-MWTS   220KV</t>
  </si>
  <si>
    <t>TY013ROTS-TTS  220KV</t>
  </si>
  <si>
    <t>TY013</t>
  </si>
  <si>
    <t>TL-TSSMEX-TSSM013-0000061321</t>
  </si>
  <si>
    <t>TOWER TY013ROTS-TTS    220KV</t>
  </si>
  <si>
    <t>T032 MBTS-EPS 1 220KV</t>
  </si>
  <si>
    <t>TL-MBEPEX-MBEP032-0000112780</t>
  </si>
  <si>
    <t>TOWER T032 MBTS-EPS  1 220KV</t>
  </si>
  <si>
    <t>T172 DDTS-SMTS 1 330KV</t>
  </si>
  <si>
    <t>TL-DDSMEX-DDSM172-0000082628</t>
  </si>
  <si>
    <t>TOWER T172 DDTS-SMTS 1 330KV</t>
  </si>
  <si>
    <t>T172 DDTS-SMTS 2 330KV</t>
  </si>
  <si>
    <t>TL-DDSMEX-DDSM172-0000103043</t>
  </si>
  <si>
    <t>TOWER T172 DDTS-SMTS 2 330KV</t>
  </si>
  <si>
    <t>T208 MBTS-EPS 1 220KV</t>
  </si>
  <si>
    <t>TL-DDSMEX-DDSM172-0000112956</t>
  </si>
  <si>
    <t>TOWER T208 MBTS-EPS  1 220KV</t>
  </si>
  <si>
    <t>T224 HWTS-CBTS 4 500KV</t>
  </si>
  <si>
    <t>TL-HWCBEX-HWCB224-0000084196</t>
  </si>
  <si>
    <t>TOWER T224 HWTS-CBTS 4 500KV</t>
  </si>
  <si>
    <t>T224 HWTS-ROTS 3 500KV</t>
  </si>
  <si>
    <t>TL-HWCBEX-HWCB224-0000085185</t>
  </si>
  <si>
    <t>TOWER T224 HWTS-ROTS 3 500KV</t>
  </si>
  <si>
    <t>T218 DDTS-GNTS 1 220KV</t>
  </si>
  <si>
    <t>TL-DDGNEX-DDGN218-0000071550</t>
  </si>
  <si>
    <t>TOWER T218 DDTS-GNTS 1 220KV</t>
  </si>
  <si>
    <t>T218 DDTS-SHTS  220KV</t>
  </si>
  <si>
    <t>TL-DDGNEX-DDGN218-0000072433</t>
  </si>
  <si>
    <t>TOWER T218 DDTS-SHTS   220KV</t>
  </si>
  <si>
    <t>T003 HWPS-ROTS 1 220KV</t>
  </si>
  <si>
    <t>TL-HWROEX-HWRO003-0000084455</t>
  </si>
  <si>
    <t>TOWER T003 HWPS-ROTS 1 220KV</t>
  </si>
  <si>
    <t>T186 HWPS-ROTS 1 220KV</t>
  </si>
  <si>
    <t>TL-YPROEX-YPRO186-0000084638</t>
  </si>
  <si>
    <t>TOWER T186 HWPS-ROTS 1 220KV</t>
  </si>
  <si>
    <t>T186 YPS -ROTS 7 220KV</t>
  </si>
  <si>
    <t>TL-YPROEX-YPRO186-0000086078</t>
  </si>
  <si>
    <t>TOWER T186 YPS -ROTS 7 220KV</t>
  </si>
  <si>
    <t>T059 MBTS-EPS 1 220KV</t>
  </si>
  <si>
    <t>TL-MBEPEX-MBEP059-0000112807</t>
  </si>
  <si>
    <t>TOWER T059 MBTS-EPS  1 220KV</t>
  </si>
  <si>
    <t>T169 HWTS-CBTS 4 500KV</t>
  </si>
  <si>
    <t>TL-HWCBEX-HWCB169-0000084141</t>
  </si>
  <si>
    <t>TOWER T169 HWTS-CBTS 4 500KV</t>
  </si>
  <si>
    <t>T077 MBTS-DDTS 1 220KV</t>
  </si>
  <si>
    <t>TL-MBDDEX-MBDD077-0000112508</t>
  </si>
  <si>
    <t>TOWER T077 MBTS-DDTS 1 220KV</t>
  </si>
  <si>
    <t>T078 MBTS-DDTS 1 220KV</t>
  </si>
  <si>
    <t>TL-MBDDEX-MBDD078-0000112509</t>
  </si>
  <si>
    <t>TOWER T078 MBTS-DDTS 1 220KV</t>
  </si>
  <si>
    <t>T077 MBTS-DDTS 2 220KV</t>
  </si>
  <si>
    <t>TL-MBDDEX-MBDD077-0000112599</t>
  </si>
  <si>
    <t>TOWER T077 MBTS-DDTS 2 220KV</t>
  </si>
  <si>
    <t>T078 MBTS-DDTS 2 220KV</t>
  </si>
  <si>
    <t>TL-MBDDEX-MBDD078-0000112600</t>
  </si>
  <si>
    <t>TOWER T078 MBTS-DDTS 2 220KV</t>
  </si>
  <si>
    <t>T170 HWTS-CBTS 4 500KV</t>
  </si>
  <si>
    <t>TL-HWCBEX-HWCB170-0000084142</t>
  </si>
  <si>
    <t>TOWER T170 HWTS-CBTS 4 500KV</t>
  </si>
  <si>
    <t>T170 HWTS-ROTS 3 500KV</t>
  </si>
  <si>
    <t>TL-HWCBEX-HWCB170-0000085131</t>
  </si>
  <si>
    <t>TOWER T170 HWTS-ROTS 3 500KV</t>
  </si>
  <si>
    <t>T119 DDTS-SMTS 1 330KV</t>
  </si>
  <si>
    <t>TL-DDSMEX-DDSM119-0000082575</t>
  </si>
  <si>
    <t>TOWER T119 DDTS-SMTS 1 330KV</t>
  </si>
  <si>
    <t>T120 DDTS-SMTS 1 330KV</t>
  </si>
  <si>
    <t>TL-DDSMEX-DDSM120-0000082576</t>
  </si>
  <si>
    <t>TOWER T120 DDTS-SMTS 1 330KV</t>
  </si>
  <si>
    <t>T121 DDTS-SMTS 1 330KV</t>
  </si>
  <si>
    <t>TL-DDSMEX-DDSM121-0000082577</t>
  </si>
  <si>
    <t>TOWER T121 DDTS-SMTS 1 330KV</t>
  </si>
  <si>
    <t>T122 DDTS-SMTS 1 330KV</t>
  </si>
  <si>
    <t>TL-DDSMEX-DDSM122-0000082578</t>
  </si>
  <si>
    <t>TOWER T122 DDTS-SMTS 1 330KV</t>
  </si>
  <si>
    <t>T119 DDTS-SMTS 2 330KV</t>
  </si>
  <si>
    <t>TL-DDSMEX-DDSM119-0000102938</t>
  </si>
  <si>
    <t>TOWER T119 DDTS-SMTS 2 330KV</t>
  </si>
  <si>
    <t>T120 DDTS-SMTS 2 330KV</t>
  </si>
  <si>
    <t>TL-DDSMEX-DDSM120-0000102940</t>
  </si>
  <si>
    <t>TOWER T120 DDTS-SMTS 2 330KV</t>
  </si>
  <si>
    <t>T121 DDTS-SMTS 2 330KV</t>
  </si>
  <si>
    <t>TL-DDSMEX-DDSM121-0000102942</t>
  </si>
  <si>
    <t>TOWER T121 DDTS-SMTS 2 330KV</t>
  </si>
  <si>
    <t>T122 DDTS-SMTS 2 330KV</t>
  </si>
  <si>
    <t>TL-DDSMEX-DDSM122-0000102944</t>
  </si>
  <si>
    <t>TOWER T122 DDTS-SMTS 2 330KV</t>
  </si>
  <si>
    <t>T159 HWPS-ROTS 1 220KV</t>
  </si>
  <si>
    <t>TL-YPROEX-YPRO159-0000084611</t>
  </si>
  <si>
    <t>TOWER T159 HWPS-ROTS 1 220KV</t>
  </si>
  <si>
    <t>T159 YPS -ROTS 5 220KV</t>
  </si>
  <si>
    <t>TL-YPROEX-YPRO159-0000085553</t>
  </si>
  <si>
    <t>TOWER T159 YPS -ROTS 5 220KV</t>
  </si>
  <si>
    <t>T009 SMTS-SYTS 1 500KV</t>
  </si>
  <si>
    <t>TL-SMSYEX-SMSY009-0000058810</t>
  </si>
  <si>
    <t>TOWER T009 SMTS-SYTS 1 500KV</t>
  </si>
  <si>
    <t>T009 SMTS-SYTS 2 500KV</t>
  </si>
  <si>
    <t>TL-SMSYEX-SMSY009-0000059018</t>
  </si>
  <si>
    <t>TOWER T009 SMTS-SYTS 2 500KV</t>
  </si>
  <si>
    <t>T027 DDTS-SMTS 1 330KV</t>
  </si>
  <si>
    <t>TL-DDSMEX-DDSM027-0000082483</t>
  </si>
  <si>
    <t>TOWER T027 DDTS-SMTS 1 330KV</t>
  </si>
  <si>
    <t>T027 DDTS-SMTS 2 330KV</t>
  </si>
  <si>
    <t>TL-DDSMEX-DDSM027-0000102754</t>
  </si>
  <si>
    <t>TOWER T027 DDTS-SMTS 2 330KV</t>
  </si>
  <si>
    <t>T283 HWTS-CBTS 4 500KV</t>
  </si>
  <si>
    <t>TL-HWCBEX-HWCB283-0000055869</t>
  </si>
  <si>
    <t>TOWER T283 HWTS-CBTS 4 500KV</t>
  </si>
  <si>
    <t>T283 HWTS-ROTS 3 500KV</t>
  </si>
  <si>
    <t>TL-HWCBEX-HWCB283-0000056804</t>
  </si>
  <si>
    <t>TOWER T283 HWTS-ROTS 3 500KV</t>
  </si>
  <si>
    <t>T037 MBTS-DDTS 1 220KV</t>
  </si>
  <si>
    <t>TL-MBDDEX-MBDD037-0000112468</t>
  </si>
  <si>
    <t>TOWER T037 MBTS-DDTS 1 220KV</t>
  </si>
  <si>
    <t>T037 MBTS-DDTS 2 220KV</t>
  </si>
  <si>
    <t>TL-MBDDEX-MBDD037-0000112559</t>
  </si>
  <si>
    <t>TOWER T037 MBTS-DDTS 2 220KV</t>
  </si>
  <si>
    <t>T112 DDTS-SMTS 1 330KV</t>
  </si>
  <si>
    <t>TL-DDSMEX-DDSM112-0000082568</t>
  </si>
  <si>
    <t>TOWER T112 DDTS-SMTS 1 330KV</t>
  </si>
  <si>
    <t>T112 DDTS-SMTS 2 330KV</t>
  </si>
  <si>
    <t>TL-DDSMEX-DDSM112-0000102924</t>
  </si>
  <si>
    <t>TOWER T112 DDTS-SMTS 2 330KV</t>
  </si>
  <si>
    <t>T295 DDTS-SMTS 1 330KV</t>
  </si>
  <si>
    <t>TL-DDSMEX-DDSM295-0000082751</t>
  </si>
  <si>
    <t>TOWER T295 DDTS-SMTS 1 330KV</t>
  </si>
  <si>
    <t>T295 DDTS-SMTS 2 330KV</t>
  </si>
  <si>
    <t>TL-DDSMEX-DDSM295-0000103406</t>
  </si>
  <si>
    <t>TOWER T295 DDTS-SMTS 2 330KV</t>
  </si>
  <si>
    <t>TX047HWTS-SMTS 1 500KV</t>
  </si>
  <si>
    <t>TL-HWTYEX-HWTY047-0000083465</t>
  </si>
  <si>
    <t>TOWER TX047HWTS-SMTS 1 500KV</t>
  </si>
  <si>
    <t>TX047HWTS-SMTS 2 500KV</t>
  </si>
  <si>
    <t>TL-HWTYEX-HWTY047-0000083741</t>
  </si>
  <si>
    <t>TOWER TX047HWTS-SMTS 2 500KV</t>
  </si>
  <si>
    <t>T038 MBTS-DDTS 1 220KV</t>
  </si>
  <si>
    <t>TL-MBDDEX-MBDD038-0000112469</t>
  </si>
  <si>
    <t>TOWER T038 MBTS-DDTS 1 220KV</t>
  </si>
  <si>
    <t>T039 MBTS-DDTS 1 220KV</t>
  </si>
  <si>
    <t>TL-MBDDEX-MBDD039-0000112470</t>
  </si>
  <si>
    <t>TOWER T039 MBTS-DDTS 1 220KV</t>
  </si>
  <si>
    <t>T038 MBTS-DDTS 2 220KV</t>
  </si>
  <si>
    <t>TL-MBDDEX-MBDD038-0000112560</t>
  </si>
  <si>
    <t>TOWER T038 MBTS-DDTS 2 220KV</t>
  </si>
  <si>
    <t>T039 MBTS-DDTS 2 220KV</t>
  </si>
  <si>
    <t>TL-MBDDEX-MBDD039-0000112561</t>
  </si>
  <si>
    <t>TOWER T039 MBTS-DDTS 2 220KV</t>
  </si>
  <si>
    <t>T202 HYTS-SESS 1 275KV</t>
  </si>
  <si>
    <t>TL-HYSEEX-HYSE202-0000060077</t>
  </si>
  <si>
    <t>TOWER T202 HYTS-SESS 1 275KV</t>
  </si>
  <si>
    <t>T203 HYTS-SESS 1 275KV</t>
  </si>
  <si>
    <t>TL-HYSEEX-HYSE203-0000060079</t>
  </si>
  <si>
    <t>TOWER T203 HYTS-SESS 1 275KV</t>
  </si>
  <si>
    <t>T170 DDTS-SMTS 1 330KV</t>
  </si>
  <si>
    <t>TL-DDSMEX-DDSM170-0000082626</t>
  </si>
  <si>
    <t>TOWER T170 DDTS-SMTS 1 330KV</t>
  </si>
  <si>
    <t>T171 DDTS-SMTS 1 330KV</t>
  </si>
  <si>
    <t>TL-DDSMEX-DDSM171-0000082627</t>
  </si>
  <si>
    <t>TOWER T171 DDTS-SMTS 1 330KV</t>
  </si>
  <si>
    <t>T170 DDTS-SMTS 2 330KV</t>
  </si>
  <si>
    <t>TL-DDSMEX-DDSM170-0000103039</t>
  </si>
  <si>
    <t>TOWER T170 DDTS-SMTS 2 330KV</t>
  </si>
  <si>
    <t>T171 DDTS-SMTS 2 330KV</t>
  </si>
  <si>
    <t>TL-DDSMEX-DDSM171-0000103041</t>
  </si>
  <si>
    <t>TOWER T171 DDTS-SMTS 2 330KV</t>
  </si>
  <si>
    <t>T206 MBTS-EPS 1 220KV</t>
  </si>
  <si>
    <t>TL-DDSMEX-DDSM170-0000112954</t>
  </si>
  <si>
    <t>TOWER T206 MBTS-EPS  1 220KV</t>
  </si>
  <si>
    <t>T207 MBTS-EPS 1 220KV</t>
  </si>
  <si>
    <t>TL-DDSMEX-DDSM171-0000112955</t>
  </si>
  <si>
    <t>TOWER T207 MBTS-EPS  1 220KV</t>
  </si>
  <si>
    <t>T184 YPS -ROTS 7 220KV</t>
  </si>
  <si>
    <t>TL-YPROEX-YPRO184-0000086076</t>
  </si>
  <si>
    <t>TOWER T184 YPS -ROTS 7 220KV</t>
  </si>
  <si>
    <t>T111 DDTS-SMTS 1 330KV</t>
  </si>
  <si>
    <t>TL-DDSMEX-DDSM111-0000082567</t>
  </si>
  <si>
    <t>TOWER T111 DDTS-SMTS 1 330KV</t>
  </si>
  <si>
    <t>T111 DDTS-SMTS 2 330KV</t>
  </si>
  <si>
    <t>TL-DDSMEX-DDSM111-0000102922</t>
  </si>
  <si>
    <t>TOWER T111 DDTS-SMTS 2 330KV</t>
  </si>
  <si>
    <t>T056 MBTS-EPS 1 220KV</t>
  </si>
  <si>
    <t>TL-MBEPEX-MBEP056-0000112804</t>
  </si>
  <si>
    <t>TOWER T056 MBTS-EPS  1 220KV</t>
  </si>
  <si>
    <t>TZ029ROTS-SMTS 3 500KV</t>
  </si>
  <si>
    <t>TZ029</t>
  </si>
  <si>
    <t>TL-TSSMEX-TSSM029-0000056053</t>
  </si>
  <si>
    <t>TOWER TZ029ROTS-SMTS 3 500KV</t>
  </si>
  <si>
    <t>TY029ROTS-TTS  220KV</t>
  </si>
  <si>
    <t>TY029</t>
  </si>
  <si>
    <t>TL-TSSMEX-TSSM029-0000061337</t>
  </si>
  <si>
    <t>TOWER TY029ROTS-TTS    220KV</t>
  </si>
  <si>
    <t>T296 HWPS-ROTS 1 220KV</t>
  </si>
  <si>
    <t>TL-YPROEX-YPRO296-0000100908</t>
  </si>
  <si>
    <t>TOWER T296 HWPS-ROTS 1 220KV</t>
  </si>
  <si>
    <t>T069 MBTS-DDTS 1 220KV</t>
  </si>
  <si>
    <t>TL-MBDDEX-MBDD069-0000112500</t>
  </si>
  <si>
    <t>TOWER T069 MBTS-DDTS 1 220KV</t>
  </si>
  <si>
    <t>T069 MBTS-DDTS 2 220KV</t>
  </si>
  <si>
    <t>TL-MBDDEX-MBDD069-0000112591</t>
  </si>
  <si>
    <t>TOWER T069 MBTS-DDTS 2 220KV</t>
  </si>
  <si>
    <t>T206 HWPS-ROTS 1 220KV</t>
  </si>
  <si>
    <t>TL-YPROEX-YPRO206-0000084658</t>
  </si>
  <si>
    <t>TOWER T206 HWPS-ROTS 1 220KV</t>
  </si>
  <si>
    <t>T207 HWPS-ROTS 1 220KV</t>
  </si>
  <si>
    <t>TL-YPROEX-YPRO207-0000084659</t>
  </si>
  <si>
    <t>TOWER T207 HWPS-ROTS 1 220KV</t>
  </si>
  <si>
    <t>T206 YPS -ROTS 7 220KV</t>
  </si>
  <si>
    <t>TL-YPROEX-YPRO206-0000086098</t>
  </si>
  <si>
    <t>TOWER T206 YPS -ROTS 7 220KV</t>
  </si>
  <si>
    <t>T207 YPS -ROTS 7 220KV</t>
  </si>
  <si>
    <t>TL-YPROEX-YPRO207-0000086099</t>
  </si>
  <si>
    <t>TOWER T207 YPS -ROTS 7 220KV</t>
  </si>
  <si>
    <t>T080 MBTS-EPS 1 220KV</t>
  </si>
  <si>
    <t>TL-MBEPEX-MBEP080-0000112828</t>
  </si>
  <si>
    <t>TOWER T080 MBTS-EPS  1 220KV</t>
  </si>
  <si>
    <t>T470 WOTS-DDTS  330KV</t>
  </si>
  <si>
    <t>TL-WODDEX-WODD470-0000081873</t>
  </si>
  <si>
    <t>TOWER T470 WOTS-DDTS   330KV</t>
  </si>
  <si>
    <t>T185 DDTS-SMTS 1 330KV</t>
  </si>
  <si>
    <t>TL-DDSMEX-DDSM185-0000082641</t>
  </si>
  <si>
    <t>TOWER T185 DDTS-SMTS 1 330KV</t>
  </si>
  <si>
    <t>T185 DDTS-SMTS 2 330KV</t>
  </si>
  <si>
    <t>TL-DDSMEX-DDSM185-0000103069</t>
  </si>
  <si>
    <t>TOWER T185 DDTS-SMTS 2 330KV</t>
  </si>
  <si>
    <t>T222 MBTS-EPS 1 220KV</t>
  </si>
  <si>
    <t>TL-DDSMEX-DDSM185-0000112970</t>
  </si>
  <si>
    <t>TOWER T222 MBTS-EPS  1 220KV</t>
  </si>
  <si>
    <t>T562 SHTS-BETS  220KV</t>
  </si>
  <si>
    <t>TL-BESHEX-BESH562-0000070213</t>
  </si>
  <si>
    <t>TOWER T562 SHTS-BETS   220KV</t>
  </si>
  <si>
    <t>T177 YPS -ROTS 7 220KV</t>
  </si>
  <si>
    <t>TL-YPROEX-YPRO177-0000086069</t>
  </si>
  <si>
    <t>TOWER T177 YPS -ROTS 7 220KV</t>
  </si>
  <si>
    <t>TY025ROTS-TTS  220KV</t>
  </si>
  <si>
    <t>TY025</t>
  </si>
  <si>
    <t>TL-TSSMEX-TSSM025-0000061333</t>
  </si>
  <si>
    <t>TOWER TY025ROTS-TTS    220KV</t>
  </si>
  <si>
    <t>T208 DDTS-SMTS 1 330KV</t>
  </si>
  <si>
    <t>TL-DDSMEX-DDSM208-0000082664</t>
  </si>
  <si>
    <t>TOWER T208 DDTS-SMTS 1 330KV</t>
  </si>
  <si>
    <t>T208 DDTS-SMTS 2 330KV</t>
  </si>
  <si>
    <t>TL-DDSMEX-DDSM208-0000103115</t>
  </si>
  <si>
    <t>TOWER T208 DDTS-SMTS 2 330KV</t>
  </si>
  <si>
    <t>T008 RWTS-TTS  220KV</t>
  </si>
  <si>
    <t>TL-RWTSEX-RWTS048-0000064860</t>
  </si>
  <si>
    <t>TOWER T008 RWTS-TTS    220KV</t>
  </si>
  <si>
    <t>TY048ROTS-SMTS 3 500KV</t>
  </si>
  <si>
    <t>TY048</t>
  </si>
  <si>
    <t>TL-RWTSEX-RWTS048-0000056001</t>
  </si>
  <si>
    <t>TOWER TY048ROTS-SMTS 3 500KV</t>
  </si>
  <si>
    <t>T296 HWTS-SMTS 1 500KV</t>
  </si>
  <si>
    <t>TL-HWSMEX-HWSM296-0000055638</t>
  </si>
  <si>
    <t>TOWER T296 HWTS-SMTS 1 500KV</t>
  </si>
  <si>
    <t>T296 HWTS-SMTS 2 500KV</t>
  </si>
  <si>
    <t>TL-HWSMEX-HWSM296-0000055773</t>
  </si>
  <si>
    <t>TOWER T296 HWTS-SMTS 2 500KV</t>
  </si>
  <si>
    <t>T185 YPS -ROTS 7 220KV</t>
  </si>
  <si>
    <t>TL-YPROEX-YPRO185-0000086077</t>
  </si>
  <si>
    <t>TOWER T185 YPS -ROTS 7 220KV</t>
  </si>
  <si>
    <t>T341 HWTS-SMTS 1 500KV</t>
  </si>
  <si>
    <t>TL-HWSMEX-HWSM341-0000055683</t>
  </si>
  <si>
    <t>TOWER T341 HWTS-SMTS 1 500KV</t>
  </si>
  <si>
    <t>T341 HWTS-SMTS 2 500KV</t>
  </si>
  <si>
    <t>TL-HWSMEX-HWSM341-0000055818</t>
  </si>
  <si>
    <t>TOWER T341 HWTS-SMTS 2 500KV</t>
  </si>
  <si>
    <t>TZ043ROTS-SMTS 3 500KV</t>
  </si>
  <si>
    <t>TZ043</t>
  </si>
  <si>
    <t>TL-TSSMEX-TSSM043-0000056067</t>
  </si>
  <si>
    <t>TOWER TZ043ROTS-SMTS 3 500KV</t>
  </si>
  <si>
    <t>TY043ROTS-TTS  220KV</t>
  </si>
  <si>
    <t>TL-TSSMEX-TSSM043-0000061351</t>
  </si>
  <si>
    <t>TOWER TY043ROTS-TTS    220KV</t>
  </si>
  <si>
    <t>T298 HWTS-SMTS 1 500KV</t>
  </si>
  <si>
    <t>TL-HWSMEX-HWSM298-0000055640</t>
  </si>
  <si>
    <t>TOWER T298 HWTS-SMTS 1 500KV</t>
  </si>
  <si>
    <t>T298 HWTS-SMTS 2 500KV</t>
  </si>
  <si>
    <t>TL-HWSMEX-HWSM298-0000055775</t>
  </si>
  <si>
    <t>TOWER T298 HWTS-SMTS 2 500KV</t>
  </si>
  <si>
    <t>T167 HWTS-CBTS 4 500KV</t>
  </si>
  <si>
    <t>TL-HWCBEX-HWCB167-0000084139</t>
  </si>
  <si>
    <t>TOWER T167 HWTS-CBTS 4 500KV</t>
  </si>
  <si>
    <t>T185 HWPS-ROTS 1 220KV</t>
  </si>
  <si>
    <t>TL-YPROEX-YPRO185-0000084637</t>
  </si>
  <si>
    <t>TOWER T185 HWPS-ROTS 1 220KV</t>
  </si>
  <si>
    <t>T034 MBTS-DDTS 1 220KV</t>
  </si>
  <si>
    <t>TL-MBDDEX-MBDD034-0000112465</t>
  </si>
  <si>
    <t>TOWER T034 MBTS-DDTS 1 220KV</t>
  </si>
  <si>
    <t>T034 MBTS-DDTS 2 220KV</t>
  </si>
  <si>
    <t>TL-MBDDEX-MBDD034-0000112556</t>
  </si>
  <si>
    <t>TOWER T034 MBTS-DDTS 2 220KV</t>
  </si>
  <si>
    <t>T469 WOTS-DDTS  330KV</t>
  </si>
  <si>
    <t>TL-WODDEX-WODD469-0000081872</t>
  </si>
  <si>
    <t>TOWER T469 WOTS-DDTS   330KV</t>
  </si>
  <si>
    <t>T171 HWTS-CBTS 4 500KV</t>
  </si>
  <si>
    <t>TL-HWCBEX-HWCB171-0000084143</t>
  </si>
  <si>
    <t>TOWER T171 HWTS-CBTS 4 500KV</t>
  </si>
  <si>
    <t>T171 HWTS-ROTS 3 500KV</t>
  </si>
  <si>
    <t>TL-HWCBEX-HWCB171-0000085132</t>
  </si>
  <si>
    <t>TOWER T171 HWTS-ROTS 3 500KV</t>
  </si>
  <si>
    <t>T294 HWPS-ROTS 1 220KV</t>
  </si>
  <si>
    <t>TL-YPROEX-YPRO294-0000100904</t>
  </si>
  <si>
    <t>TOWER T294 HWPS-ROTS 1 220KV</t>
  </si>
  <si>
    <t>T210 HWTS-CBTS 4 500KV</t>
  </si>
  <si>
    <t>TL-HWCBEX-HWCB210-0000084182</t>
  </si>
  <si>
    <t>TOWER T210 HWTS-CBTS 4 500KV</t>
  </si>
  <si>
    <t>T210 HWTS-ROTS 3 500KV</t>
  </si>
  <si>
    <t>TL-HWCBEX-HWCB210-0000085171</t>
  </si>
  <si>
    <t>TOWER T210 HWTS-ROTS 3 500KV</t>
  </si>
  <si>
    <t>T089 MBTS-DDTS 1 220KV</t>
  </si>
  <si>
    <t>TL-MBDDEX-MBDD089-0000112520</t>
  </si>
  <si>
    <t>TOWER T089 MBTS-DDTS 1 220KV</t>
  </si>
  <si>
    <t>T090 MBTS-DDTS 1 220KV</t>
  </si>
  <si>
    <t>TL-MBDDEX-MBDD090-0000112521</t>
  </si>
  <si>
    <t>TOWER T090 MBTS-DDTS 1 220KV</t>
  </si>
  <si>
    <t>T089 MBTS-DDTS 2 220KV</t>
  </si>
  <si>
    <t>TL-MBDDEX-MBDD089-0000112611</t>
  </si>
  <si>
    <t>TOWER T089 MBTS-DDTS 2 220KV</t>
  </si>
  <si>
    <t>T090 MBTS-DDTS 2 220KV</t>
  </si>
  <si>
    <t>TL-MBDDEX-MBDD090-0000112612</t>
  </si>
  <si>
    <t>TOWER T090 MBTS-DDTS 2 220KV</t>
  </si>
  <si>
    <t>T173 DDTS-GNTS 1 220KV</t>
  </si>
  <si>
    <t>TL-DDGNEX-DDGN173-0000071337</t>
  </si>
  <si>
    <t>TOWER T173 DDTS-GNTS 1 220KV</t>
  </si>
  <si>
    <t>T173 DDTS-SHTS  220KV</t>
  </si>
  <si>
    <t>TL-DDGNEX-DDGN173-0000072218</t>
  </si>
  <si>
    <t>TOWER T173 DDTS-SHTS   220KV</t>
  </si>
  <si>
    <t>T039 MLTS-TGTS  220KV</t>
  </si>
  <si>
    <t>TL-MLTGEX-MLTG039-0000059307</t>
  </si>
  <si>
    <t>TOWER T039 MLTS-TGTS   220KV</t>
  </si>
  <si>
    <t>T040 MLTS-TGTS  220KV</t>
  </si>
  <si>
    <t>TL-MLTGEX-MLTG040-0000059309</t>
  </si>
  <si>
    <t>TOWER T040 MLTS-TGTS   220KV</t>
  </si>
  <si>
    <t>T041 MLTS-TGTS  220KV</t>
  </si>
  <si>
    <t>TL-MLTGEX-MLTG041-0000059311</t>
  </si>
  <si>
    <t>TOWER T041 MLTS-TGTS   220KV</t>
  </si>
  <si>
    <t>T042 MLTS-TGTS  220KV</t>
  </si>
  <si>
    <t>TL-MLTGEX-MLTG042-0000059313</t>
  </si>
  <si>
    <t>TOWER T042 MLTS-TGTS   220KV</t>
  </si>
  <si>
    <t>T043 MLTS-TGTS  220KV</t>
  </si>
  <si>
    <t>TL-MLTGEX-MLTG043-0000059315</t>
  </si>
  <si>
    <t>TOWER T043 MLTS-TGTS   220KV</t>
  </si>
  <si>
    <t>T044 MLTS-TGTS  220KV</t>
  </si>
  <si>
    <t>TL-MLTGEX-MLTG044-0000059317</t>
  </si>
  <si>
    <t>TOWER T044 MLTS-TGTS   220KV</t>
  </si>
  <si>
    <t>T295 HWTS-SMTS 1 500KV</t>
  </si>
  <si>
    <t>TL-HWSMEX-HWSM295-0000055637</t>
  </si>
  <si>
    <t>TOWER T295 HWTS-SMTS 1 500KV</t>
  </si>
  <si>
    <t>T320 MBTS-EPS 1 220KV</t>
  </si>
  <si>
    <t>TL-MBEPEX-MBEP320-0000113068</t>
  </si>
  <si>
    <t>TOWER T320 MBTS-EPS  1 220KV</t>
  </si>
  <si>
    <t>T009 SMTS-KTS  500KV</t>
  </si>
  <si>
    <t>TL-SMSYEX-SMSY009-0000059224</t>
  </si>
  <si>
    <t>TOWER T009 SMTS-KTS    500KV</t>
  </si>
  <si>
    <t>T185 DDTS-SHTS  220KV</t>
  </si>
  <si>
    <t>TL-DDGNEX-DDGN185-0000072275</t>
  </si>
  <si>
    <t>TOWER T185 DDTS-SHTS   220KV</t>
  </si>
  <si>
    <t>T079 MBTS-DDTS 1 220KV</t>
  </si>
  <si>
    <t>TL-MBDDEX-MBDD079-0000112510</t>
  </si>
  <si>
    <t>TOWER T079 MBTS-DDTS 1 220KV</t>
  </si>
  <si>
    <t>T079 MBTS-DDTS 2 220KV</t>
  </si>
  <si>
    <t>TL-MBDDEX-MBDD079-0000112601</t>
  </si>
  <si>
    <t>TOWER T079 MBTS-DDTS 2 220KV</t>
  </si>
  <si>
    <t>T486 WOTS-DDTS  330KV</t>
  </si>
  <si>
    <t>TL-WODDEX-WODD486-0000081889</t>
  </si>
  <si>
    <t>TOWER T486 WOTS-DDTS   330KV</t>
  </si>
  <si>
    <t>T487 WOTS-DDTS  330KV</t>
  </si>
  <si>
    <t>TL-WODDEX-WODD487-0000081890</t>
  </si>
  <si>
    <t>TOWER T487 WOTS-DDTS   330KV</t>
  </si>
  <si>
    <t>TZ013ROTS-SMTS 3 500KV</t>
  </si>
  <si>
    <t>TZ013</t>
  </si>
  <si>
    <t>TL-TSSMEX-TSSM013-0000056037</t>
  </si>
  <si>
    <t>TOWER TZ013ROTS-SMTS 3 500KV</t>
  </si>
  <si>
    <t>T344 HWTS-SMTS 1 500KV</t>
  </si>
  <si>
    <t>TL-HWSMEX-HWSM344-0000055686</t>
  </si>
  <si>
    <t>TOWER T344 HWTS-SMTS 1 500KV</t>
  </si>
  <si>
    <t>T345 HWTS-SMTS 1 500KV</t>
  </si>
  <si>
    <t>TL-HWSMEX-HWSM345-0000055687</t>
  </si>
  <si>
    <t>TOWER T345 HWTS-SMTS 1 500KV</t>
  </si>
  <si>
    <t>T001 HWPS-ROTS 1 220KV</t>
  </si>
  <si>
    <t>TL-HWROEX-HWRO001-0000084453</t>
  </si>
  <si>
    <t>TOWER T001 HWPS-ROTS 1 220KV</t>
  </si>
  <si>
    <t>T175 HWPS-ROTS 1 220KV</t>
  </si>
  <si>
    <t>TL-YPROEX-YPRO175-0000084627</t>
  </si>
  <si>
    <t>TOWER T175 HWPS-ROTS 1 220KV</t>
  </si>
  <si>
    <t>T036 MBTS-DDTS 1 220KV</t>
  </si>
  <si>
    <t>TL-MBDDEX-MBDD036-0000112467</t>
  </si>
  <si>
    <t>TOWER T036 MBTS-DDTS 1 220KV</t>
  </si>
  <si>
    <t>T036 MBTS-DDTS 2 220KV</t>
  </si>
  <si>
    <t>TL-MBDDEX-MBDD036-0000112558</t>
  </si>
  <si>
    <t>TOWER T036 MBTS-DDTS 2 220KV</t>
  </si>
  <si>
    <t>T035 MLTS-TRTS 1 500KV</t>
  </si>
  <si>
    <t>TL-MLHYEX-MLHY035-0000056102</t>
  </si>
  <si>
    <t>TOWER T035 MLTS-TRTS 1 500KV</t>
  </si>
  <si>
    <t>T036 MLTS-TRTS 1 500KV</t>
  </si>
  <si>
    <t>TL-MLHYEX-MLHY036-0000056103</t>
  </si>
  <si>
    <t>TOWER T036 MLTS-TRTS 1 500KV</t>
  </si>
  <si>
    <t>T037 MLTS-TRTS 1 500KV</t>
  </si>
  <si>
    <t>TL-MLHYEX-MLHY037-0000056104</t>
  </si>
  <si>
    <t>TOWER T037 MLTS-TRTS 1 500KV</t>
  </si>
  <si>
    <t>T038 MLTS-TRTS 1 500KV</t>
  </si>
  <si>
    <t>TL-MLHYEX-MLHY038-0000056105</t>
  </si>
  <si>
    <t>TOWER T038 MLTS-TRTS 1 500KV</t>
  </si>
  <si>
    <t>T082 MBTS-DDTS 1 220KV</t>
  </si>
  <si>
    <t>TL-MBDDEX-MBDD082-0000112513</t>
  </si>
  <si>
    <t>TOWER T082 MBTS-DDTS 1 220KV</t>
  </si>
  <si>
    <t>T083 MBTS-DDTS 1 220KV</t>
  </si>
  <si>
    <t>TL-MBDDEX-MBDD083-0000112514</t>
  </si>
  <si>
    <t>TOWER T083 MBTS-DDTS 1 220KV</t>
  </si>
  <si>
    <t>T084 MBTS-DDTS 1 220KV</t>
  </si>
  <si>
    <t>TL-MBDDEX-MBDD084-0000112515</t>
  </si>
  <si>
    <t>TOWER T084 MBTS-DDTS 1 220KV</t>
  </si>
  <si>
    <t>T082 MBTS-DDTS 2 220KV</t>
  </si>
  <si>
    <t>TL-MBDDEX-MBDD082-0000112604</t>
  </si>
  <si>
    <t>TOWER T082 MBTS-DDTS 2 220KV</t>
  </si>
  <si>
    <t>T083 MBTS-DDTS 2 220KV</t>
  </si>
  <si>
    <t>TL-MBDDEX-MBDD083-0000112605</t>
  </si>
  <si>
    <t>TOWER T083 MBTS-DDTS 2 220KV</t>
  </si>
  <si>
    <t>T084 MBTS-DDTS 2 220KV</t>
  </si>
  <si>
    <t>TL-MBDDEX-MBDD084-0000112606</t>
  </si>
  <si>
    <t>TOWER T084 MBTS-DDTS 2 220KV</t>
  </si>
  <si>
    <t>T132 HWTS-SMTS 2 500KV</t>
  </si>
  <si>
    <t>TL-TYSMEX-TYSM132-0000083873</t>
  </si>
  <si>
    <t>TOWER T132 HWTS-SMTS 2 500KV</t>
  </si>
  <si>
    <t>T127 HWTS-SMTS 1 500KV</t>
  </si>
  <si>
    <t>TL-TYSMEX-TYSM127-0000083592</t>
  </si>
  <si>
    <t>TOWER T127 HWTS-SMTS 1 500KV</t>
  </si>
  <si>
    <t>T127 HWTS-SMTS 2 500KV</t>
  </si>
  <si>
    <t>TL-TYSMEX-TYSM127-0000083868</t>
  </si>
  <si>
    <t>TOWER T127 HWTS-SMTS 2 500KV</t>
  </si>
  <si>
    <t>T174 DDTS-GNTS 1 220KV</t>
  </si>
  <si>
    <t>TL-DDGNEX-DDGN174-0000071342</t>
  </si>
  <si>
    <t>TOWER T174 DDTS-GNTS 1 220KV</t>
  </si>
  <si>
    <t>T174 DDTS-SHTS  220KV</t>
  </si>
  <si>
    <t>TL-DDGNEX-DDGN174-0000072223</t>
  </si>
  <si>
    <t>TOWER T174 DDTS-SHTS   220KV</t>
  </si>
  <si>
    <t>TZ008ROTS-SMTS 3 500KV</t>
  </si>
  <si>
    <t>TZ008</t>
  </si>
  <si>
    <t>TL-TSSMEX-TSSM008-0000056032</t>
  </si>
  <si>
    <t>TOWER TZ008ROTS-SMTS 3 500KV</t>
  </si>
  <si>
    <t>TY008ROTS-TTS  220KV</t>
  </si>
  <si>
    <t>TL-TSSMEX-TSSM008-0000061316</t>
  </si>
  <si>
    <t>TOWER TY008ROTS-TTS    220KV</t>
  </si>
  <si>
    <t>T035 MBTS-DDTS 1 220KV</t>
  </si>
  <si>
    <t>TL-MBDDEX-MBDD035-0000112466</t>
  </si>
  <si>
    <t>TOWER T035 MBTS-DDTS 1 220KV</t>
  </si>
  <si>
    <t>T035 MBTS-DDTS 2 220KV</t>
  </si>
  <si>
    <t>TL-MBDDEX-MBDD035-0000112557</t>
  </si>
  <si>
    <t>TOWER T035 MBTS-DDTS 2 220KV</t>
  </si>
  <si>
    <t>T013 HWPS-JLTS 1 220KV</t>
  </si>
  <si>
    <t>HWPS-JLTS 1 220KV</t>
  </si>
  <si>
    <t>TL-HWJLEX-HWJL013-0000084412</t>
  </si>
  <si>
    <t>TOWER T013 HWPS-JLTS 1 220KV</t>
  </si>
  <si>
    <t>T007 HWPS-YPS 1 220KV</t>
  </si>
  <si>
    <t>TL-HWYPEX-HWYP007-0000085222</t>
  </si>
  <si>
    <t>TOWER T007 HWPS-YPS  1 220KV</t>
  </si>
  <si>
    <t>T322 DDTS-SHTS  220KV</t>
  </si>
  <si>
    <t>TL-GNSHEX-GNSH322-0000073720</t>
  </si>
  <si>
    <t>TOWER T322 DDTS-SHTS   220KV</t>
  </si>
  <si>
    <t>T322 GNTS-SHTS 1 220KV</t>
  </si>
  <si>
    <t>TL-GNSHEX-GNSH322-0000072935</t>
  </si>
  <si>
    <t>TOWER T322 GNTS-SHTS 1 220KV</t>
  </si>
  <si>
    <t>T297 HWTS-SMTS 1 500KV</t>
  </si>
  <si>
    <t>TL-HWSMEX-HWSM297-0000055639</t>
  </si>
  <si>
    <t>TOWER T297 HWTS-SMTS 1 500KV</t>
  </si>
  <si>
    <t>T297 HWTS-SMTS 2 500KV</t>
  </si>
  <si>
    <t>TL-HWSMEX-HWSM297-0000055774</t>
  </si>
  <si>
    <t>TOWER T297 HWTS-SMTS 2 500KV</t>
  </si>
  <si>
    <t>T037 ROTS-RWTS  220KV</t>
  </si>
  <si>
    <t>TL-RORWEX-RORW037-0000061165</t>
  </si>
  <si>
    <t>TOWER T037 ROTS-RWTS   220KV</t>
  </si>
  <si>
    <t>TX037ROTS-TTS  220KV</t>
  </si>
  <si>
    <t>TL-RORWEX-RORW037-0000061274</t>
  </si>
  <si>
    <t>TOWER TX037ROTS-TTS    220KV</t>
  </si>
  <si>
    <t>T063 MBTS-EPS 1 220KV</t>
  </si>
  <si>
    <t>TL-MBEPEX-MBEP063-0000112811</t>
  </si>
  <si>
    <t>TOWER T063 MBTS-EPS  1 220KV</t>
  </si>
  <si>
    <t>T064 MBTS-EPS 1 220KV</t>
  </si>
  <si>
    <t>TL-MBEPEX-MBEP064-0000112812</t>
  </si>
  <si>
    <t>TOWER T064 MBTS-EPS  1 220KV</t>
  </si>
  <si>
    <t>T065 MBTS-EPS 1 220KV</t>
  </si>
  <si>
    <t>TL-MBEPEX-MBEP065-0000112813</t>
  </si>
  <si>
    <t>TOWER T065 MBTS-EPS  1 220KV</t>
  </si>
  <si>
    <t>T172 HWTS-CBTS 4 500KV</t>
  </si>
  <si>
    <t>TL-HWCBEX-HWCB172-0000084144</t>
  </si>
  <si>
    <t>TOWER T172 HWTS-CBTS 4 500KV</t>
  </si>
  <si>
    <t>T173 HWTS-CBTS 4 500KV</t>
  </si>
  <si>
    <t>TL-HWCBEX-HWCB173-0000084145</t>
  </si>
  <si>
    <t>TOWER T173 HWTS-CBTS 4 500KV</t>
  </si>
  <si>
    <t>T172 HWTS-ROTS 3 500KV</t>
  </si>
  <si>
    <t>TL-HWCBEX-HWCB172-0000085133</t>
  </si>
  <si>
    <t>TOWER T172 HWTS-ROTS 3 500KV</t>
  </si>
  <si>
    <t>T173 HWTS-ROTS 3 500KV</t>
  </si>
  <si>
    <t>TL-HWCBEX-HWCB173-0000085134</t>
  </si>
  <si>
    <t>TOWER T173 HWTS-ROTS 3 500KV</t>
  </si>
  <si>
    <t>T151 ELTS-BATS  220KV</t>
  </si>
  <si>
    <t>TL-MLBAEX-MLBA151-0000059129</t>
  </si>
  <si>
    <t>TOWER T151 MLTS-BATS 2 220KV</t>
  </si>
  <si>
    <t>T152 ELTS-BATS  220KV</t>
  </si>
  <si>
    <t>TL-MLBAEX-MLBA152-0000059131</t>
  </si>
  <si>
    <t>TOWER T152 MLTS-BATS 2 220KV</t>
  </si>
  <si>
    <t>T153 ELTS-BATS  220KV</t>
  </si>
  <si>
    <t>TL-MLBAEX-MLBA153-0000059133</t>
  </si>
  <si>
    <t>TOWER T153 MLTS-BATS 2 220KV</t>
  </si>
  <si>
    <t>T154 ELTS-BATS  220KV</t>
  </si>
  <si>
    <t>TL-MLBAEX-MLBA154-0000059135</t>
  </si>
  <si>
    <t>TOWER T154 MLTS-BATS 2 220KV</t>
  </si>
  <si>
    <t>T155 ELTS-BATS  220KV</t>
  </si>
  <si>
    <t>TL-MLBAEX-MLBA155-0000059137</t>
  </si>
  <si>
    <t>TOWER T155 MLTS-BATS 2 220KV</t>
  </si>
  <si>
    <t>T057 MBTS-EPS 1 220KV</t>
  </si>
  <si>
    <t>TL-MBEPEX-MBEP057-0000112805</t>
  </si>
  <si>
    <t>TOWER T057 MBTS-EPS  1 220KV</t>
  </si>
  <si>
    <t>TY037ROTS-SMTS 3 500KV</t>
  </si>
  <si>
    <t>TY037</t>
  </si>
  <si>
    <t>TL-RORWEX-RORW037-0000055990</t>
  </si>
  <si>
    <t>TOWER TY037ROTS-SMTS 3 500KV</t>
  </si>
  <si>
    <t>T188 DDTS-GNTS 1 220KV</t>
  </si>
  <si>
    <t>TL-DDGNEX-DDGN188-0000071409</t>
  </si>
  <si>
    <t>TOWER T188 DDTS-GNTS 1 220KV</t>
  </si>
  <si>
    <t>T188 DDTS-SHTS  220KV</t>
  </si>
  <si>
    <t>TL-DDGNEX-DDGN188-0000072289</t>
  </si>
  <si>
    <t>TOWER T188 DDTS-SHTS   220KV</t>
  </si>
  <si>
    <t>T185 DDTS-GNTS 1 220KV</t>
  </si>
  <si>
    <t>TL-DDGNEX-DDGN185-0000071394</t>
  </si>
  <si>
    <t>TOWER T185 DDTS-GNTS 1 220KV</t>
  </si>
  <si>
    <t>T186 DDTS-GNTS 1 220KV</t>
  </si>
  <si>
    <t>TL-DDGNEX-DDGN186-0000071399</t>
  </si>
  <si>
    <t>TOWER T186 DDTS-GNTS 1 220KV</t>
  </si>
  <si>
    <t>T187 DDTS-GNTS 1 220KV</t>
  </si>
  <si>
    <t>TL-DDGNEX-DDGN187-0000071404</t>
  </si>
  <si>
    <t>TOWER T187 DDTS-GNTS 1 220KV</t>
  </si>
  <si>
    <t>T186 DDTS-SHTS  220KV</t>
  </si>
  <si>
    <t>TL-DDGNEX-DDGN186-0000072280</t>
  </si>
  <si>
    <t>TOWER T186 DDTS-SHTS   220KV</t>
  </si>
  <si>
    <t>T187 DDTS-SHTS  220KV</t>
  </si>
  <si>
    <t>TL-DDGNEX-DDGN187-0000072285</t>
  </si>
  <si>
    <t>TOWER T187 DDTS-SHTS   220KV</t>
  </si>
  <si>
    <t>T113 HWTS-SMTS 1 500KV</t>
  </si>
  <si>
    <t>TL-TYSMEX-TYSM113-0000083578</t>
  </si>
  <si>
    <t>TOWER T113 HWTS-SMTS 1 500KV</t>
  </si>
  <si>
    <t>T114 HWTS-SMTS 1 500KV</t>
  </si>
  <si>
    <t>TL-TYSMEX-TYSM114-0000083579</t>
  </si>
  <si>
    <t>TOWER T114 HWTS-SMTS 1 500KV</t>
  </si>
  <si>
    <t>T114 HWTS-SMTS 2 500KV</t>
  </si>
  <si>
    <t>TL-TYSMEX-TYSM114-0000083855</t>
  </si>
  <si>
    <t>TOWER T114 HWTS-SMTS 2 500KV</t>
  </si>
  <si>
    <t>T209 DDTS-SMTS 1 330KV</t>
  </si>
  <si>
    <t>TL-DDSMEX-DDSM209-0000082665</t>
  </si>
  <si>
    <t>TOWER T209 DDTS-SMTS 1 330KV</t>
  </si>
  <si>
    <t>T209 DDTS-SMTS 2 330KV</t>
  </si>
  <si>
    <t>TL-DDSMEX-DDSM209-0000103117</t>
  </si>
  <si>
    <t>TOWER T209 DDTS-SMTS 2 330KV</t>
  </si>
  <si>
    <t>TZ025ROTS-SMTS 3 500KV</t>
  </si>
  <si>
    <t>TZ025</t>
  </si>
  <si>
    <t>TL-TSSMEX-TSSM025-0000056049</t>
  </si>
  <si>
    <t>TOWER TZ025ROTS-SMTS 3 500KV</t>
  </si>
  <si>
    <t>T175 HWTS-CBTS 4 500KV</t>
  </si>
  <si>
    <t>TL-HWCBEX-HWCB175-0000084147</t>
  </si>
  <si>
    <t>TOWER T175 HWTS-CBTS 4 500KV</t>
  </si>
  <si>
    <t>T175 HWTS-ROTS 3 500KV</t>
  </si>
  <si>
    <t>TL-HWCBEX-HWCB175-0000085136</t>
  </si>
  <si>
    <t>TOWER T175 HWTS-ROTS 3 500KV</t>
  </si>
  <si>
    <t>T182 DDTS-GNTS 1 220KV</t>
  </si>
  <si>
    <t>TL-DDGNEX-DDGN182-0000071380</t>
  </si>
  <si>
    <t>TOWER T182 DDTS-GNTS 1 220KV</t>
  </si>
  <si>
    <t>T183 DDTS-GNTS 1 220KV</t>
  </si>
  <si>
    <t>TL-DDGNEX-DDGN183-0000071384</t>
  </si>
  <si>
    <t>TOWER T183 DDTS-GNTS 1 220KV</t>
  </si>
  <si>
    <t>T182 DDTS-SHTS  220KV</t>
  </si>
  <si>
    <t>TL-DDGNEX-DDGN182-0000072261</t>
  </si>
  <si>
    <t>TOWER T182 DDTS-SHTS   220KV</t>
  </si>
  <si>
    <t>T183 DDTS-SHTS  220KV</t>
  </si>
  <si>
    <t>TL-DDGNEX-DDGN183-0000072266</t>
  </si>
  <si>
    <t>TOWER T183 DDTS-SHTS   220KV</t>
  </si>
  <si>
    <t>T014 HWPS-YPS 1 220KV</t>
  </si>
  <si>
    <t>TL-HWYPEX-HWYP014-0000085229</t>
  </si>
  <si>
    <t>TOWER T014 HWPS-YPS  1 220KV</t>
  </si>
  <si>
    <t>T006 BETS-KGTS  220KV</t>
  </si>
  <si>
    <t>TL-BEKGEX-BEKG006-0000067602</t>
  </si>
  <si>
    <t>TOWER T006 BETS-KGTS   220KV</t>
  </si>
  <si>
    <t>T007 BETS-KGTS  220KV</t>
  </si>
  <si>
    <t>TL-BEKGEX-BEKG007-0000067607</t>
  </si>
  <si>
    <t>TOWER T007 BETS-KGTS   220KV</t>
  </si>
  <si>
    <t>T008 BETS-KGTS  220KV</t>
  </si>
  <si>
    <t>TL-BEKGEX-BEKG008-0000067612</t>
  </si>
  <si>
    <t>TOWER T008 BETS-KGTS   220KV</t>
  </si>
  <si>
    <t>T009 BETS-KGTS  220KV</t>
  </si>
  <si>
    <t>TL-BEKGEX-BEKG009-0000067616</t>
  </si>
  <si>
    <t>TOWER T009 BETS-KGTS   220KV</t>
  </si>
  <si>
    <t>T189 DDTS-GNTS 1 220KV</t>
  </si>
  <si>
    <t>TL-DDGNEX-DDGN189-0000071413</t>
  </si>
  <si>
    <t>TOWER T189 DDTS-GNTS 1 220KV</t>
  </si>
  <si>
    <t>T190 DDTS-GNTS 1 220KV</t>
  </si>
  <si>
    <t>TL-DDGNEX-DDGN190-0000071418</t>
  </si>
  <si>
    <t>TOWER T190 DDTS-GNTS 1 220KV</t>
  </si>
  <si>
    <t>T189 DDTS-SHTS  220KV</t>
  </si>
  <si>
    <t>TL-DDGNEX-DDGN189-0000072294</t>
  </si>
  <si>
    <t>TOWER T189 DDTS-SHTS   220KV</t>
  </si>
  <si>
    <t>T190 DDTS-SHTS  220KV</t>
  </si>
  <si>
    <t>TL-DDGNEX-DDGN190-0000072299</t>
  </si>
  <si>
    <t>TOWER T190 DDTS-SHTS   220KV</t>
  </si>
  <si>
    <t>T168 HWTS-CBTS 4 500KV</t>
  </si>
  <si>
    <t>TL-HWCBEX-HWCB168-0000084140</t>
  </si>
  <si>
    <t>TOWER T168 HWTS-CBTS 4 500KV</t>
  </si>
  <si>
    <t>T168 HWTS-ROTS 3 500KV</t>
  </si>
  <si>
    <t>TL-HWCBEX-HWCB168-0000085129</t>
  </si>
  <si>
    <t>TOWER T168 HWTS-ROTS 3 500KV</t>
  </si>
  <si>
    <t>T176 HWTS-CBTS 4 500KV</t>
  </si>
  <si>
    <t>TL-HWCBEX-HWCB176-0000084148</t>
  </si>
  <si>
    <t>TOWER T176 HWTS-CBTS 4 500KV</t>
  </si>
  <si>
    <t>T176 HWTS-ROTS 3 500KV</t>
  </si>
  <si>
    <t>TL-HWCBEX-HWCB176-0000085137</t>
  </si>
  <si>
    <t>TOWER T176 HWTS-ROTS 3 500KV</t>
  </si>
  <si>
    <t>T176 HWPS-ROTS 1 220KV</t>
  </si>
  <si>
    <t>TL-YPROEX-YPRO176-0000084628</t>
  </si>
  <si>
    <t>TOWER T176 HWPS-ROTS 1 220KV</t>
  </si>
  <si>
    <t>T219 DDTS-SHTS  220KV</t>
  </si>
  <si>
    <t>TL-DDGNEX-DDGN219-0000072438</t>
  </si>
  <si>
    <t>TOWER T219 DDTS-SHTS   220KV</t>
  </si>
  <si>
    <t>T352 HWTS-SMTS 1 500KV</t>
  </si>
  <si>
    <t>TL-HWSMEX-HWSM352-0000055694</t>
  </si>
  <si>
    <t>TOWER T352 HWTS-SMTS 1 500KV</t>
  </si>
  <si>
    <t>T352 HWTS-SMTS 2 500KV</t>
  </si>
  <si>
    <t>TL-HWSMEX-HWSM352-0000055829</t>
  </si>
  <si>
    <t>TOWER T352 HWTS-SMTS 2 500KV</t>
  </si>
  <si>
    <t>T174 HWTS-CBTS 4 500KV</t>
  </si>
  <si>
    <t>TL-HWCBEX-HWCB174-0000084146</t>
  </si>
  <si>
    <t>TOWER T174 HWTS-CBTS 4 500KV</t>
  </si>
  <si>
    <t>T174 HWTS-ROTS 3 500KV</t>
  </si>
  <si>
    <t>TL-HWCBEX-HWCB174-0000085135</t>
  </si>
  <si>
    <t>TOWER T174 HWTS-ROTS 3 500KV</t>
  </si>
  <si>
    <t>T348 HWTS-SMTS 1 500KV</t>
  </si>
  <si>
    <t>TL-HWSMEX-HWSM348-0000055690</t>
  </si>
  <si>
    <t>TOWER T348 HWTS-SMTS 1 500KV</t>
  </si>
  <si>
    <t>T348 HWTS-SMTS 2 500KV</t>
  </si>
  <si>
    <t>TL-HWSMEX-HWSM348-0000055825</t>
  </si>
  <si>
    <t>TOWER T348 HWTS-SMTS 2 500KV</t>
  </si>
  <si>
    <t>T169 HWTS-ROTS 3 500KV</t>
  </si>
  <si>
    <t>TL-HWCBEX-HWCB169-0000085130</t>
  </si>
  <si>
    <t>TOWER T169 HWTS-ROTS 3 500KV</t>
  </si>
  <si>
    <t>T563 SHTS-BETS  220KV</t>
  </si>
  <si>
    <t>TL-BESHEX-BESH563-0000070217</t>
  </si>
  <si>
    <t>TOWER T563 SHTS-BETS   220KV</t>
  </si>
  <si>
    <t>T564 SHTS-BETS  220KV</t>
  </si>
  <si>
    <t>TL-BESHEX-BESH564-0000070222</t>
  </si>
  <si>
    <t>TOWER T564 SHTS-BETS   220KV</t>
  </si>
  <si>
    <t>T565 SHTS-BETS  220KV</t>
  </si>
  <si>
    <t>TL-BESHEX-BESH565-0000070227</t>
  </si>
  <si>
    <t>TOWER T565 SHTS-BETS   220KV</t>
  </si>
  <si>
    <t>T566 SHTS-BETS  220KV</t>
  </si>
  <si>
    <t>TL-BESHEX-BESH566-0000070232</t>
  </si>
  <si>
    <t>TOWER T566 SHTS-BETS   220KV</t>
  </si>
  <si>
    <t>T567 SHTS-BETS  220KV</t>
  </si>
  <si>
    <t>TL-BESHEX-BESH567-0000070237</t>
  </si>
  <si>
    <t>TOWER T567 SHTS-BETS   220KV</t>
  </si>
  <si>
    <t>T177 HWTS-CBTS 4 500KV</t>
  </si>
  <si>
    <t>TL-HWCBEX-HWCB177-0000084149</t>
  </si>
  <si>
    <t>TOWER T177 HWTS-CBTS 4 500KV</t>
  </si>
  <si>
    <t>T177 HWTS-ROTS 3 500KV</t>
  </si>
  <si>
    <t>TL-HWCBEX-HWCB177-0000085138</t>
  </si>
  <si>
    <t>TOWER T177 HWTS-ROTS 3 500KV</t>
  </si>
  <si>
    <t>T177 HWPS-ROTS 1 220KV</t>
  </si>
  <si>
    <t>TL-YPROEX-YPRO177-0000084629</t>
  </si>
  <si>
    <t>TOWER T177 HWPS-ROTS 1 220KV</t>
  </si>
  <si>
    <t>T343 DDTS-SMTS 1 330KV</t>
  </si>
  <si>
    <t>TL-DDSMEX-DDSM343-0000082799</t>
  </si>
  <si>
    <t>TOWER T343 DDTS-SMTS 1 330KV</t>
  </si>
  <si>
    <t>T343 DDTS-SMTS 2 330KV</t>
  </si>
  <si>
    <t>TL-DDSMEX-DDSM343-0000103636</t>
  </si>
  <si>
    <t>TOWER T343 DDTS-SMTS 2 330KV</t>
  </si>
  <si>
    <t>T344 DDTS-SMTS 2 330KV</t>
  </si>
  <si>
    <t>TL-DDSMEX-DDSM344-0000103641</t>
  </si>
  <si>
    <t>TOWER T344 DDTS-SMTS 2 330KV</t>
  </si>
  <si>
    <t>T020 YPS -ROTS 5 220KV</t>
  </si>
  <si>
    <t>TL-YPROEX-YPRO020-0000085411</t>
  </si>
  <si>
    <t>TOWER T020 YPS -ROTS 5 220KV</t>
  </si>
  <si>
    <t>T020 YPS -ROTS 7 220KV</t>
  </si>
  <si>
    <t>TL-YPROEX-YPRO020-0000085912</t>
  </si>
  <si>
    <t>TOWER T020 YPS -ROTS 7 220KV</t>
  </si>
  <si>
    <t>T346 HWTS-SMTS 1 500KV</t>
  </si>
  <si>
    <t>TL-HWSMEX-HWSM346-0000055688</t>
  </si>
  <si>
    <t>TOWER T346 HWTS-SMTS 1 500KV</t>
  </si>
  <si>
    <t>T122 HWTS-CBTS 4 500KV</t>
  </si>
  <si>
    <t>TL-HWCBEX-HWCB122-0000084094</t>
  </si>
  <si>
    <t>TOWER T122 HWTS-CBTS 4 500KV</t>
  </si>
  <si>
    <t>T123 HWTS-CBTS 4 500KV</t>
  </si>
  <si>
    <t>TL-HWCBEX-HWCB123-0000084095</t>
  </si>
  <si>
    <t>TOWER T123 HWTS-CBTS 4 500KV</t>
  </si>
  <si>
    <t>T122 HWTS-ROTS 3 500KV</t>
  </si>
  <si>
    <t>TL-HWCBEX-HWCB122-0000085083</t>
  </si>
  <si>
    <t>TOWER T122 HWTS-ROTS 3 500KV</t>
  </si>
  <si>
    <t>T123 HWTS-ROTS 3 500KV</t>
  </si>
  <si>
    <t>TL-HWCBEX-HWCB123-0000085084</t>
  </si>
  <si>
    <t>TOWER T123 HWTS-ROTS 3 500KV</t>
  </si>
  <si>
    <t>T010 TSTS-L    66</t>
  </si>
  <si>
    <t>TL-TSKWEX-TSKW010-0000114290</t>
  </si>
  <si>
    <t>TOWER T010 TSTS-L       66KV</t>
  </si>
  <si>
    <t>TX029HWTS-SMTS 2 500KV</t>
  </si>
  <si>
    <t>TL-HWTYEX-HWTY029-0000083723</t>
  </si>
  <si>
    <t>TOWER TX029HWTS-SMTS 2 500KV</t>
  </si>
  <si>
    <t>T013AHWPS-JLTS 1 220KV</t>
  </si>
  <si>
    <t>TL-HWJLEX-HWJL013-0000119685</t>
  </si>
  <si>
    <t>TOWER T013AHWPS-JLTS 1 220KV</t>
  </si>
  <si>
    <t>T009 HWPS-JLTS 3 220KV</t>
  </si>
  <si>
    <t>HWPS-JLTS 3 220KV</t>
  </si>
  <si>
    <t>TL-HWJLEX-HWJL009-0000084427</t>
  </si>
  <si>
    <t>TOWER T009 HWPS-JLTS 3 220KV</t>
  </si>
  <si>
    <t>T001 JLTS-JLGS B 220KV</t>
  </si>
  <si>
    <t>JLTS-JLGS B 220KV</t>
  </si>
  <si>
    <t>TL-JLJLEX-JLJL001-0000085343</t>
  </si>
  <si>
    <t>TOWER T001 JLTS-JLGS B 220KV</t>
  </si>
  <si>
    <t>T001 JLTS-MWTS 1 220KV</t>
  </si>
  <si>
    <t>JLTS-MWTS 1 220KV</t>
  </si>
  <si>
    <t>TL-JLMWEX-JLMW001-0000085358</t>
  </si>
  <si>
    <t>TOWER T001 JLTS-MWTS 1 220KV</t>
  </si>
  <si>
    <t>TZ040ROTS-SMTS 3 500KV</t>
  </si>
  <si>
    <t>TZ040</t>
  </si>
  <si>
    <t>TL-TSSMEX-TSSM040-0000056064</t>
  </si>
  <si>
    <t>TOWER TZ040ROTS-SMTS 3 500KV</t>
  </si>
  <si>
    <t>TY040ROTS-TTS  220KV</t>
  </si>
  <si>
    <t>TL-TSSMEX-TSSM040-0000061348</t>
  </si>
  <si>
    <t>TOWER TY040ROTS-TTS    220KV</t>
  </si>
  <si>
    <t>T622 SHTS-BETS  220KV</t>
  </si>
  <si>
    <t>TL-BESHEX-BESH622-0000070499</t>
  </si>
  <si>
    <t>TOWER T622 SHTS-BETS   220KV</t>
  </si>
  <si>
    <t>T623 SHTS-BETS  220KV</t>
  </si>
  <si>
    <t>TL-BESHEX-BESH623-0000070504</t>
  </si>
  <si>
    <t>TOWER T623 SHTS-BETS   220KV</t>
  </si>
  <si>
    <t>T624 SHTS-BETS  220KV</t>
  </si>
  <si>
    <t>TL-BESHEX-BESH624-0000070509</t>
  </si>
  <si>
    <t>TOWER T624 SHTS-BETS   220KV</t>
  </si>
  <si>
    <t>T625 SHTS-BETS  220KV</t>
  </si>
  <si>
    <t>TL-BESHEX-BESH625-0000070514</t>
  </si>
  <si>
    <t>TOWER T625 SHTS-BETS   220KV</t>
  </si>
  <si>
    <t>T626 SHTS-BETS  220KV</t>
  </si>
  <si>
    <t>TL-BESHEX-BESH626-0000070519</t>
  </si>
  <si>
    <t>TOWER T626 SHTS-BETS   220KV</t>
  </si>
  <si>
    <t>T224 DDTS-SMTS 1 330KV</t>
  </si>
  <si>
    <t>TL-DDSMEX-DDSM224-0000082680</t>
  </si>
  <si>
    <t>TOWER T224 DDTS-SMTS 1 330KV</t>
  </si>
  <si>
    <t>T224 DDTS-SMTS 2 330KV</t>
  </si>
  <si>
    <t>TL-DDSMEX-DDSM224-0000103147</t>
  </si>
  <si>
    <t>TOWER T224 DDTS-SMTS 2 330KV</t>
  </si>
  <si>
    <t>T444 TSTS-TTS  220KV</t>
  </si>
  <si>
    <t>TL-TSTXEX-TSTX444-0000065022</t>
  </si>
  <si>
    <t>TOWER T444 TSTS-TTS    220KV</t>
  </si>
  <si>
    <t>T025 RWTS-TTS  220KV</t>
  </si>
  <si>
    <t>TL-RWTSEX-RWTS065-0000064877</t>
  </si>
  <si>
    <t>TOWER T025 RWTS-TTS    220KV</t>
  </si>
  <si>
    <t>T026 RWTS-TTS  220KV</t>
  </si>
  <si>
    <t>TL-RWTSEX-RWTS066-0000064878</t>
  </si>
  <si>
    <t>TOWER T026 RWTS-TTS    220KV</t>
  </si>
  <si>
    <t>TY065ROTS-SMTS 3 500KV</t>
  </si>
  <si>
    <t>TY065</t>
  </si>
  <si>
    <t>TL-RWTSEX-RWTS065-0000056018</t>
  </si>
  <si>
    <t>TOWER TY065ROTS-SMTS 3 500KV</t>
  </si>
  <si>
    <t>TY066ROTS-SMTS 3 500KV</t>
  </si>
  <si>
    <t>TY066</t>
  </si>
  <si>
    <t>TL-RWTSEX-RWTS066-0000056019</t>
  </si>
  <si>
    <t>TOWER TY066ROTS-SMTS 3 500KV</t>
  </si>
  <si>
    <t>TX065ROTS-TTS  220KV</t>
  </si>
  <si>
    <t>TX065</t>
  </si>
  <si>
    <t>TL-RWTSEX-RWTS065-0000061302</t>
  </si>
  <si>
    <t>TOWER TX065ROTS-TTS    220KV</t>
  </si>
  <si>
    <t>TX066ROTS-TTS  220KV</t>
  </si>
  <si>
    <t>TX066</t>
  </si>
  <si>
    <t>TL-RWTSEX-RWTS066-0000061303</t>
  </si>
  <si>
    <t>TOWER TX066ROTS-TTS    220KV</t>
  </si>
  <si>
    <t>T045 MLTS-ELTS  220KV</t>
  </si>
  <si>
    <t>TL-MLBAEX-MLBA045-0000058918</t>
  </si>
  <si>
    <t>TOWER T045 MLTS-BATS 2 220KV</t>
  </si>
  <si>
    <t>T046 MLTS-ELTS  220KV</t>
  </si>
  <si>
    <t>TL-MLBAEX-MLBA046-0000058920</t>
  </si>
  <si>
    <t>TOWER T046 MLTS-BATS 2 220KV</t>
  </si>
  <si>
    <t>T047 MLTS-ELTS  220KV</t>
  </si>
  <si>
    <t>TL-MLBAEX-MLBA047-0000058922</t>
  </si>
  <si>
    <t>TOWER T047 MLTS-BATS 2 220KV</t>
  </si>
  <si>
    <t>T048 MLTS-ELTS  220KV</t>
  </si>
  <si>
    <t>TL-MLBAEX-MLBA048-0000058924</t>
  </si>
  <si>
    <t>TOWER T048 MLTS-BATS 2 220KV</t>
  </si>
  <si>
    <t>T049 MLTS-ELTS  220KV</t>
  </si>
  <si>
    <t>TL-MLBAEX-MLBA049-0000058926</t>
  </si>
  <si>
    <t>TOWER T049 MLTS-BATS 2 220KV</t>
  </si>
  <si>
    <t>T316 MBTS-EPS 1 220KV</t>
  </si>
  <si>
    <t>TL-MBEPEX-MBEP316-0000113064</t>
  </si>
  <si>
    <t>TOWER T316 MBTS-EPS  1 220KV</t>
  </si>
  <si>
    <t>T317 MBTS-EPS 1 220KV</t>
  </si>
  <si>
    <t>TL-MBEPEX-MBEP317-0000113065</t>
  </si>
  <si>
    <t>TOWER T317 MBTS-EPS  1 220KV</t>
  </si>
  <si>
    <t>T318 MBTS-EPS 1 220KV</t>
  </si>
  <si>
    <t>TL-MBEPEX-MBEP318-0000113066</t>
  </si>
  <si>
    <t>TOWER T318 MBTS-EPS  1 220KV</t>
  </si>
  <si>
    <t>T319 MBTS-EPS 1 220KV</t>
  </si>
  <si>
    <t>TL-MBEPEX-MBEP319-0000113067</t>
  </si>
  <si>
    <t>TOWER T319 MBTS-EPS  1 220KV</t>
  </si>
  <si>
    <t>T125 HWTS-SMTS 1 500KV</t>
  </si>
  <si>
    <t>TL-TYSMEX-TYSM125-0000083590</t>
  </si>
  <si>
    <t>TOWER T125 HWTS-SMTS 1 500KV</t>
  </si>
  <si>
    <t>T126 HWTS-SMTS 1 500KV</t>
  </si>
  <si>
    <t>TL-TYSMEX-TYSM126-0000083591</t>
  </si>
  <si>
    <t>TOWER T126 HWTS-SMTS 1 500KV</t>
  </si>
  <si>
    <t>T125 HWTS-SMTS 2 500KV</t>
  </si>
  <si>
    <t>TL-TYSMEX-TYSM125-0000083866</t>
  </si>
  <si>
    <t>TOWER T125 HWTS-SMTS 2 500KV</t>
  </si>
  <si>
    <t>T126 HWTS-SMTS 2 500KV</t>
  </si>
  <si>
    <t>TL-TYSMEX-TYSM126-0000083867</t>
  </si>
  <si>
    <t>TOWER T126 HWTS-SMTS 2 500KV</t>
  </si>
  <si>
    <t>T088 MBTS-DDTS 1 220KV</t>
  </si>
  <si>
    <t>TL-MBDDEX-MBDD088-0000112519</t>
  </si>
  <si>
    <t>TOWER T088 MBTS-DDTS 1 220KV</t>
  </si>
  <si>
    <t>T088 MBTS-DDTS 2 220KV</t>
  </si>
  <si>
    <t>TL-MBDDEX-MBDD088-0000112610</t>
  </si>
  <si>
    <t>TOWER T088 MBTS-DDTS 2 220KV</t>
  </si>
  <si>
    <t>T182 HWTS-ROTS 3 500KV</t>
  </si>
  <si>
    <t>TL-HWCBEX-HWCB182-0000085143</t>
  </si>
  <si>
    <t>TOWER T182 HWTS-ROTS 3 500KV</t>
  </si>
  <si>
    <t>T193 DDTS-SMTS 2 330KV</t>
  </si>
  <si>
    <t>TL-DDSMEX-DDSM193-0000103085</t>
  </si>
  <si>
    <t>TOWER T193 DDTS-SMTS 2 330KV</t>
  </si>
  <si>
    <t>T016 YPS -ROTS 5 220KV</t>
  </si>
  <si>
    <t>TL-YPROEX-YPRO016-0000085407</t>
  </si>
  <si>
    <t>TOWER T016 YPS -ROTS 5 220KV</t>
  </si>
  <si>
    <t>T338 HWTS-SMTS 1 500KV</t>
  </si>
  <si>
    <t>TL-HWSMEX-HWSM338-0000055680</t>
  </si>
  <si>
    <t>TOWER T338 HWTS-SMTS 1 500KV</t>
  </si>
  <si>
    <t>T338 HWTS-SMTS 2 500KV</t>
  </si>
  <si>
    <t>TL-HWSMEX-HWSM338-0000055815</t>
  </si>
  <si>
    <t>TOWER T338 HWTS-SMTS 2 500KV</t>
  </si>
  <si>
    <t>T176 DDTS-GNTS 1 220KV</t>
  </si>
  <si>
    <t>TL-DDGNEX-DDGN176-0000071351</t>
  </si>
  <si>
    <t>TOWER T176 DDTS-GNTS 1 220KV</t>
  </si>
  <si>
    <t>T177 DDTS-GNTS 1 220KV</t>
  </si>
  <si>
    <t>TL-DDGNEX-DDGN177-0000071356</t>
  </si>
  <si>
    <t>TOWER T177 DDTS-GNTS 1 220KV</t>
  </si>
  <si>
    <t>T178 DDTS-GNTS 1 220KV</t>
  </si>
  <si>
    <t>TL-DDGNEX-DDGN178-0000071360</t>
  </si>
  <si>
    <t>TOWER T178 DDTS-GNTS 1 220KV</t>
  </si>
  <si>
    <t>T179 DDTS-GNTS 1 220KV</t>
  </si>
  <si>
    <t>TL-DDGNEX-DDGN179-0000071365</t>
  </si>
  <si>
    <t>TOWER T179 DDTS-GNTS 1 220KV</t>
  </si>
  <si>
    <t>T176 DDTS-SHTS  220KV</t>
  </si>
  <si>
    <t>TL-DDGNEX-DDGN176-0000072232</t>
  </si>
  <si>
    <t>TOWER T176 DDTS-SHTS   220KV</t>
  </si>
  <si>
    <t>T177 DDTS-SHTS  220KV</t>
  </si>
  <si>
    <t>TL-DDGNEX-DDGN177-0000072237</t>
  </si>
  <si>
    <t>TOWER T177 DDTS-SHTS   220KV</t>
  </si>
  <si>
    <t>T178 DDTS-SHTS  220KV</t>
  </si>
  <si>
    <t>TL-DDGNEX-DDGN178-0000072242</t>
  </si>
  <si>
    <t>TOWER T178 DDTS-SHTS   220KV</t>
  </si>
  <si>
    <t>T179 DDTS-SHTS  220KV</t>
  </si>
  <si>
    <t>TL-DDGNEX-DDGN179-0000072247</t>
  </si>
  <si>
    <t>TOWER T179 DDTS-SHTS   220KV</t>
  </si>
  <si>
    <t>T014 BETS-KGTS  220KV</t>
  </si>
  <si>
    <t>TL-BEKGEX-BEKG014-0000067640</t>
  </si>
  <si>
    <t>TOWER T014 BETS-KGTS   220KV</t>
  </si>
  <si>
    <t>T015 BETS-KGTS  220KV</t>
  </si>
  <si>
    <t>TL-BEKGEX-BEKG015-0000067645</t>
  </si>
  <si>
    <t>TOWER T015 BETS-KGTS   220KV</t>
  </si>
  <si>
    <t>T181 HWTS-CBTS 4 500KV</t>
  </si>
  <si>
    <t>TL-HWCBEX-HWCB181-0000084153</t>
  </si>
  <si>
    <t>TOWER T181 HWTS-CBTS 4 500KV</t>
  </si>
  <si>
    <t>T181 HWTS-ROTS 3 500KV</t>
  </si>
  <si>
    <t>TL-HWCBEX-HWCB181-0000085142</t>
  </si>
  <si>
    <t>TOWER T181 HWTS-ROTS 3 500KV</t>
  </si>
  <si>
    <t>T296 YPS -ROTS 5 220KV</t>
  </si>
  <si>
    <t>TL-YPROEX-YPRO296-0000065195</t>
  </si>
  <si>
    <t>TOWER T296 YPS -ROTS 5 220KV</t>
  </si>
  <si>
    <t>T352 MLTS-TRTS 1 500KV</t>
  </si>
  <si>
    <t>TL-MLHYEX-MLHY352-0000056419</t>
  </si>
  <si>
    <t>TOWER T352 MLTS-TRTS 1 500KV</t>
  </si>
  <si>
    <t>T353 MLTS-TRTS 1 500KV</t>
  </si>
  <si>
    <t>TL-MLHYEX-MLHY353-0000056420</t>
  </si>
  <si>
    <t>TOWER T353 MLTS-TRTS 1 500KV</t>
  </si>
  <si>
    <t>T217 DDTS-GNTS 1 220KV</t>
  </si>
  <si>
    <t>TL-DDGNEX-DDGN217-0000071546</t>
  </si>
  <si>
    <t>TOWER T217 DDTS-GNTS 1 220KV</t>
  </si>
  <si>
    <t>T217 DDTS-SHTS  220KV</t>
  </si>
  <si>
    <t>TL-DDGNEX-DDGN217-0000072428</t>
  </si>
  <si>
    <t>TOWER T217 DDTS-SHTS   220KV</t>
  </si>
  <si>
    <t>T340 HWTS-SMTS 1 500KV</t>
  </si>
  <si>
    <t>TL-HWSMEX-HWSM340-0000055682</t>
  </si>
  <si>
    <t>TOWER T340 HWTS-SMTS 1 500KV</t>
  </si>
  <si>
    <t>T261 HWTS-SMTS 2 500KV</t>
  </si>
  <si>
    <t>TL-HWSMEX-HWSM261-0000055738</t>
  </si>
  <si>
    <t>TOWER T261 HWTS-SMTS 2 500KV</t>
  </si>
  <si>
    <t>T011 HWPS-YPS 1 220KV</t>
  </si>
  <si>
    <t>TL-HWYPEX-HWYP011-0000085226</t>
  </si>
  <si>
    <t>TOWER T011 HWPS-YPS  1 220KV</t>
  </si>
  <si>
    <t>T010 SMTS-KTS  500KV</t>
  </si>
  <si>
    <t>TL-SMKXEX-SMKX010-0000059226</t>
  </si>
  <si>
    <t>TOWER T010 SMTS-KTS    500KV</t>
  </si>
  <si>
    <t>T010 SMTS-SYTS 1 500KV</t>
  </si>
  <si>
    <t>TL-SMSYEX-SMSY010-0000058812</t>
  </si>
  <si>
    <t>TOWER T010 SMTS-SYTS 1 500KV</t>
  </si>
  <si>
    <t>T010 SMTS-SYTS 2 500KV</t>
  </si>
  <si>
    <t>TL-SMSYEX-SMSY010-0000059020</t>
  </si>
  <si>
    <t>TOWER T010 SMTS-SYTS 2 500KV</t>
  </si>
  <si>
    <t>TX039HWTS-SMTS 1 500KV</t>
  </si>
  <si>
    <t>TL-HWTYEX-HWTY039-0000083457</t>
  </si>
  <si>
    <t>TOWER TX039HWTS-SMTS 1 500KV</t>
  </si>
  <si>
    <t>TX040HWTS-SMTS 1 500KV</t>
  </si>
  <si>
    <t>TL-HWTYEX-HWTY040-0000083458</t>
  </si>
  <si>
    <t>TOWER TX040HWTS-SMTS 1 500KV</t>
  </si>
  <si>
    <t>TX041HWTS-SMTS 1 500KV</t>
  </si>
  <si>
    <t>TL-HWTYEX-HWTY041-0000083459</t>
  </si>
  <si>
    <t>TOWER TX041HWTS-SMTS 1 500KV</t>
  </si>
  <si>
    <t>TX042HWTS-SMTS 1 500KV</t>
  </si>
  <si>
    <t>TL-HWTYEX-HWTY042-0000083460</t>
  </si>
  <si>
    <t>TOWER TX042HWTS-SMTS 1 500KV</t>
  </si>
  <si>
    <t>TX039HWTS-SMTS 2 500KV</t>
  </si>
  <si>
    <t>TL-HWTYEX-HWTY039-0000083733</t>
  </si>
  <si>
    <t>TOWER TX039HWTS-SMTS 2 500KV</t>
  </si>
  <si>
    <t>TX040HWTS-SMTS 2 500KV</t>
  </si>
  <si>
    <t>TL-HWTYEX-HWTY040-0000083734</t>
  </si>
  <si>
    <t>TOWER TX040HWTS-SMTS 2 500KV</t>
  </si>
  <si>
    <t>TX041HWTS-SMTS 2 500KV</t>
  </si>
  <si>
    <t>TL-HWTYEX-HWTY041-0000083735</t>
  </si>
  <si>
    <t>TOWER TX041HWTS-SMTS 2 500KV</t>
  </si>
  <si>
    <t>TX042HWTS-SMTS 2 500KV</t>
  </si>
  <si>
    <t>TL-HWTYEX-HWTY042-0000083736</t>
  </si>
  <si>
    <t>TOWER TX042HWTS-SMTS 2 500KV</t>
  </si>
  <si>
    <t>T024 YPS -ROTS 7 220KV</t>
  </si>
  <si>
    <t>TL-YPROEX-YPRO024-0000085916</t>
  </si>
  <si>
    <t>TOWER T024 YPS -ROTS 7 220KV</t>
  </si>
  <si>
    <t>T492 WOTS-DDTS  330KV</t>
  </si>
  <si>
    <t>TL-WODDEX-WODD492-0000081895</t>
  </si>
  <si>
    <t>TOWER T492 WOTS-DDTS   330KV</t>
  </si>
  <si>
    <t>T493 WOTS-DDTS  330KV</t>
  </si>
  <si>
    <t>TL-WODDEX-WODD493-0000081896</t>
  </si>
  <si>
    <t>TOWER T493 WOTS-DDTS   330KV</t>
  </si>
  <si>
    <t>T494 WOTS-DDTS  330KV</t>
  </si>
  <si>
    <t>TL-WODDEX-WODD494-0000081897</t>
  </si>
  <si>
    <t>TOWER T494 WOTS-DDTS   330KV</t>
  </si>
  <si>
    <t>T199 HWPS-ROTS 1 220KV</t>
  </si>
  <si>
    <t>TL-YPROEX-YPRO199-0000084651</t>
  </si>
  <si>
    <t>TOWER T199 HWPS-ROTS 1 220KV</t>
  </si>
  <si>
    <t>T424 TSTS-TTS  220KV</t>
  </si>
  <si>
    <t>TL-TSTXEX-TSTX424-0000064982</t>
  </si>
  <si>
    <t>TOWER T424 TSTS-TTS    220KV</t>
  </si>
  <si>
    <t>T425 TSTS-TTS  220KV</t>
  </si>
  <si>
    <t>TL-TSTXEX-TSTX425-0000064984</t>
  </si>
  <si>
    <t>TOWER T425 TSTS-TTS    220KV</t>
  </si>
  <si>
    <t>T008 TSTS-L    66</t>
  </si>
  <si>
    <t>TL-TSTXEX-TSTX424-0000114288</t>
  </si>
  <si>
    <t>TOWER T008 TSTS-L       66KV</t>
  </si>
  <si>
    <t>T009 TSTS-L    66</t>
  </si>
  <si>
    <t>TL-TSTXEX-TSTX425-0000114289</t>
  </si>
  <si>
    <t>TOWER T009 TSTS-L       66KV</t>
  </si>
  <si>
    <t>T124 HWTS-CBTS 4 500KV</t>
  </si>
  <si>
    <t>TL-HWCBEX-HWCB124-0000084096</t>
  </si>
  <si>
    <t>TOWER T124 HWTS-CBTS 4 500KV</t>
  </si>
  <si>
    <t>T124 HWTS-ROTS 3 500KV</t>
  </si>
  <si>
    <t>TL-HWCBEX-HWCB124-0000085085</t>
  </si>
  <si>
    <t>TOWER T124 HWTS-ROTS 3 500KV</t>
  </si>
  <si>
    <t>T169 DDTS-SMTS 1 330KV</t>
  </si>
  <si>
    <t>TL-DDSMEX-DDSM169-0000082625</t>
  </si>
  <si>
    <t>TOWER T169 DDTS-SMTS 1 330KV</t>
  </si>
  <si>
    <t>T169 DDTS-SMTS 2 330KV</t>
  </si>
  <si>
    <t>TL-DDSMEX-DDSM169-0000103037</t>
  </si>
  <si>
    <t>TOWER T169 DDTS-SMTS 2 330KV</t>
  </si>
  <si>
    <t>T205 MBTS-EPS 1 220KV</t>
  </si>
  <si>
    <t>TL-DDSMEX-DDSM169-0000112953</t>
  </si>
  <si>
    <t>TOWER T205 MBTS-EPS  1 220KV</t>
  </si>
  <si>
    <t>T329 HWTS-SMTS 1 500KV</t>
  </si>
  <si>
    <t>TL-HWSMEX-HWSM329-0000055671</t>
  </si>
  <si>
    <t>TOWER T329 HWTS-SMTS 1 500KV</t>
  </si>
  <si>
    <t>T278 HWTS-CBTS 4 500KV</t>
  </si>
  <si>
    <t>TL-HWCBEX-HWCB278-0000055864</t>
  </si>
  <si>
    <t>TOWER T278 HWTS-CBTS 4 500KV</t>
  </si>
  <si>
    <t>T278 HWTS-ROTS 3 500KV</t>
  </si>
  <si>
    <t>TL-HWCBEX-HWCB278-0000056794</t>
  </si>
  <si>
    <t>TOWER T278 HWTS-ROTS 3 500KV</t>
  </si>
  <si>
    <t>T011 SMTS-SYTS 1 500KV</t>
  </si>
  <si>
    <t>TL-SMSYEX-SMSY011-0000058814</t>
  </si>
  <si>
    <t>TOWER T011 SMTS-SYTS 1 500KV</t>
  </si>
  <si>
    <t>T011 SMTS-SYTS 2 500KV</t>
  </si>
  <si>
    <t>TL-SMSYEX-SMSY011-0000059022</t>
  </si>
  <si>
    <t>TOWER T011 SMTS-SYTS 2 500KV</t>
  </si>
  <si>
    <t>T300 GNTS-SHTS 1 220KV</t>
  </si>
  <si>
    <t>TL-GNSHEX-GNSH300-0000072829</t>
  </si>
  <si>
    <t>TOWER T300 GNTS-SHTS 1 220KV</t>
  </si>
  <si>
    <t>T344 HWTS-SMTS 2 500KV</t>
  </si>
  <si>
    <t>TL-HWSMEX-HWSM344-0000055821</t>
  </si>
  <si>
    <t>TOWER T344 HWTS-SMTS 2 500KV</t>
  </si>
  <si>
    <t>T024 TSTS-L    66</t>
  </si>
  <si>
    <t>TL-TSKWEX-TSKW024-0000114304</t>
  </si>
  <si>
    <t>TOWER T024 TSTS-L       66KV</t>
  </si>
  <si>
    <t>T025 TSTS-L    66</t>
  </si>
  <si>
    <t>TL-TSKWEX-TSKW025-0000114305</t>
  </si>
  <si>
    <t>TOWER T025 TSTS-L       66KV</t>
  </si>
  <si>
    <t>T045 SMTS-SYTS 1 500KV</t>
  </si>
  <si>
    <t>TL-SMSYEX-SMSY045-0000058883</t>
  </si>
  <si>
    <t>TOWER T045 SMTS-SYTS 1 500KV</t>
  </si>
  <si>
    <t>T046 SMTS-SYTS 1 500KV</t>
  </si>
  <si>
    <t>TL-SMSYEX-SMSY046-0000058885</t>
  </si>
  <si>
    <t>TOWER T046 SMTS-SYTS 1 500KV</t>
  </si>
  <si>
    <t>T046 SMTS-SYTS 2 500KV</t>
  </si>
  <si>
    <t>TL-SMSYEX-SMSY046-0000059092</t>
  </si>
  <si>
    <t>TOWER T046 SMTS-SYTS 2 500KV</t>
  </si>
  <si>
    <t>T222 DDTS-SMTS 1 330KV</t>
  </si>
  <si>
    <t>TL-DDSMEX-DDSM222-0000082678</t>
  </si>
  <si>
    <t>TOWER T222 DDTS-SMTS 1 330KV</t>
  </si>
  <si>
    <t>T222 DDTS-SMTS 2 330KV</t>
  </si>
  <si>
    <t>TL-DDSMEX-DDSM222-0000103143</t>
  </si>
  <si>
    <t>TOWER T222 DDTS-SMTS 2 330KV</t>
  </si>
  <si>
    <t>TX045HWTS-SMTS 1 500KV</t>
  </si>
  <si>
    <t>TL-HWTYEX-HWTY045-0000083463</t>
  </si>
  <si>
    <t>TOWER TX045HWTS-SMTS 1 500KV</t>
  </si>
  <si>
    <t>TX045HWTS-SMTS 2 500KV</t>
  </si>
  <si>
    <t>TL-HWTYEX-HWTY045-0000083739</t>
  </si>
  <si>
    <t>TOWER TX045HWTS-SMTS 2 500KV</t>
  </si>
  <si>
    <t>TY026ROTS-TTS  220KV</t>
  </si>
  <si>
    <t>TY026</t>
  </si>
  <si>
    <t>TL-TSSMEX-TSSM026-0000061334</t>
  </si>
  <si>
    <t>TOWER TY026ROTS-TTS    220KV</t>
  </si>
  <si>
    <t>T128 HWTS-SMTS 1 500KV</t>
  </si>
  <si>
    <t>TL-TYSMEX-TYSM128-0000083593</t>
  </si>
  <si>
    <t>TOWER T128 HWTS-SMTS 1 500KV</t>
  </si>
  <si>
    <t>T128 HWTS-SMTS 2 500KV</t>
  </si>
  <si>
    <t>TL-TYSMEX-TYSM128-0000083869</t>
  </si>
  <si>
    <t>TOWER T128 HWTS-SMTS 2 500KV</t>
  </si>
  <si>
    <t>T221 DDTS-SMTS 1 330KV</t>
  </si>
  <si>
    <t>TL-DDSMEX-DDSM221-0000082677</t>
  </si>
  <si>
    <t>TOWER T221 DDTS-SMTS 1 330KV</t>
  </si>
  <si>
    <t>T221 DDTS-SMTS 2 330KV</t>
  </si>
  <si>
    <t>TL-DDSMEX-DDSM221-0000103141</t>
  </si>
  <si>
    <t>TOWER T221 DDTS-SMTS 2 330KV</t>
  </si>
  <si>
    <t>T003 HWTS-SMTS 1 500KV</t>
  </si>
  <si>
    <t>TL-TYSMEX-TYSM003-0000083468</t>
  </si>
  <si>
    <t>TOWER T003 HWTS-SMTS 1 500KV</t>
  </si>
  <si>
    <t>T024 YPS -ROTS 5 220KV</t>
  </si>
  <si>
    <t>TL-YPROEX-YPRO024-0000085415</t>
  </si>
  <si>
    <t>TOWER T024 YPS -ROTS 5 220KV</t>
  </si>
  <si>
    <t>T423 RWTS-TTS  220KV</t>
  </si>
  <si>
    <t>TL-TSTXEX-TSTX423-0000360874</t>
  </si>
  <si>
    <t>TOWER T423 RWTS-TTS    220KV</t>
  </si>
  <si>
    <t>T423 TSTS-TTS  220KV</t>
  </si>
  <si>
    <t>TL-TSTXEX-TSTX423-0000064980</t>
  </si>
  <si>
    <t>TOWER T423 TSTS-TTS    220KV</t>
  </si>
  <si>
    <t>T007 TSTS-L    66</t>
  </si>
  <si>
    <t>TL-TSTXEX-TSTX423-0000114287</t>
  </si>
  <si>
    <t>TOWER T007 TSTS-L       66KV</t>
  </si>
  <si>
    <t>T158 DDTS-GNTS 1 220KV</t>
  </si>
  <si>
    <t>TL-DDSMEX-DDSM068-0000071265</t>
  </si>
  <si>
    <t>TOWER T158 DDTS-GNTS 1 220KV</t>
  </si>
  <si>
    <t>T038 MLTS-ELTS  220KV</t>
  </si>
  <si>
    <t>TL-MLBAEX-MLBA038-0000058904</t>
  </si>
  <si>
    <t>TOWER T038 MLTS-BATS 2 220KV</t>
  </si>
  <si>
    <t>T039 MLTS-ELTS  220KV</t>
  </si>
  <si>
    <t>TL-MLBAEX-MLBA039-0000058906</t>
  </si>
  <si>
    <t>TOWER T039 MLTS-BATS 2 220KV</t>
  </si>
  <si>
    <t>T040 MLTS-ELTS  220KV</t>
  </si>
  <si>
    <t>TL-MLBAEX-MLBA040-0000058908</t>
  </si>
  <si>
    <t>TOWER T040 MLTS-BATS 2 220KV</t>
  </si>
  <si>
    <t>T041 MLTS-ELTS  220KV</t>
  </si>
  <si>
    <t>TL-MLBAEX-MLBA041-0000058910</t>
  </si>
  <si>
    <t>TOWER T041 MLTS-BATS 2 220KV</t>
  </si>
  <si>
    <t>T042 MLTS-ELTS  220KV</t>
  </si>
  <si>
    <t>TL-MLBAEX-MLBA042-0000058912</t>
  </si>
  <si>
    <t>TOWER T042 MLTS-BATS 2 220KV</t>
  </si>
  <si>
    <t>T294 HWTS-SMTS 1 500KV</t>
  </si>
  <si>
    <t>TL-HWSMEX-HWSM294-0000055636</t>
  </si>
  <si>
    <t>TOWER T294 HWTS-SMTS 1 500KV</t>
  </si>
  <si>
    <t>T294 HWTS-SMTS 2 500KV</t>
  </si>
  <si>
    <t>TL-HWSMEX-HWSM294-0000055771</t>
  </si>
  <si>
    <t>TOWER T294 HWTS-SMTS 2 500KV</t>
  </si>
  <si>
    <t>T178 HWPS-ROTS 1 220KV</t>
  </si>
  <si>
    <t>TL-YPROEX-YPRO178-0000084630</t>
  </si>
  <si>
    <t>TOWER T178 HWPS-ROTS 1 220KV</t>
  </si>
  <si>
    <t>T179 YPS -ROTS 7 220KV</t>
  </si>
  <si>
    <t>TL-YPROEX-YPRO179-0000086071</t>
  </si>
  <si>
    <t>TOWER T179 YPS -ROTS 7 220KV</t>
  </si>
  <si>
    <t>T357 HWTS-SMTS 1 500KV</t>
  </si>
  <si>
    <t>TL-HWSMEX-HWSM357-0000055699</t>
  </si>
  <si>
    <t>TOWER T357 HWTS-SMTS 1 500KV</t>
  </si>
  <si>
    <t>T167 HWTS-ROTS 3 500KV</t>
  </si>
  <si>
    <t>TL-HWCBEX-HWCB167-0000085128</t>
  </si>
  <si>
    <t>TOWER T167 HWTS-ROTS 3 500KV</t>
  </si>
  <si>
    <t>T028 DDTS-SMTS 1 330KV</t>
  </si>
  <si>
    <t>TL-DDSMEX-DDSM028-0000082484</t>
  </si>
  <si>
    <t>TOWER T028 DDTS-SMTS 1 330KV</t>
  </si>
  <si>
    <t>T028 DDTS-SMTS 2 330KV</t>
  </si>
  <si>
    <t>TL-DDSMEX-DDSM028-0000102756</t>
  </si>
  <si>
    <t>TOWER T028 DDTS-SMTS 2 330KV</t>
  </si>
  <si>
    <t>T005 HWPS-MWTS  220KV</t>
  </si>
  <si>
    <t>TL-HWMWEX-HWMW005-0000084443</t>
  </si>
  <si>
    <t>TOWER T005 HWPS-MWTS   220KV</t>
  </si>
  <si>
    <t>T345 HWTS-SMTS 2 500KV</t>
  </si>
  <si>
    <t>TL-HWSMEX-HWSM345-0000055822</t>
  </si>
  <si>
    <t>TOWER T345 HWTS-SMTS 2 500KV</t>
  </si>
  <si>
    <t>T014 SMTS-KTS  500KV</t>
  </si>
  <si>
    <t>TL-SMKXEX-SMKX014-0000059234</t>
  </si>
  <si>
    <t>TOWER T014 SMTS-KTS    500KV</t>
  </si>
  <si>
    <t>T075 MBTS-DDTS 1 220KV</t>
  </si>
  <si>
    <t>TL-MBDDEX-MBDD075-0000112506</t>
  </si>
  <si>
    <t>TOWER T075 MBTS-DDTS 1 220KV</t>
  </si>
  <si>
    <t>T076 MBTS-DDTS 1 220KV</t>
  </si>
  <si>
    <t>TL-MBDDEX-MBDD076-0000112507</t>
  </si>
  <si>
    <t>TOWER T076 MBTS-DDTS 1 220KV</t>
  </si>
  <si>
    <t>T075 MBTS-DDTS 2 220KV</t>
  </si>
  <si>
    <t>TL-MBDDEX-MBDD075-0000112597</t>
  </si>
  <si>
    <t>TOWER T075 MBTS-DDTS 2 220KV</t>
  </si>
  <si>
    <t>T076 MBTS-DDTS 2 220KV</t>
  </si>
  <si>
    <t>TL-MBDDEX-MBDD076-0000112598</t>
  </si>
  <si>
    <t>TOWER T076 MBTS-DDTS 2 220KV</t>
  </si>
  <si>
    <t>T305 HWPS-ROTS 1 220KV</t>
  </si>
  <si>
    <t>TL-YPROEX-YPRO305-0000100926</t>
  </si>
  <si>
    <t>TOWER T305 HWPS-ROTS 1 220KV</t>
  </si>
  <si>
    <t>T199 YPS -ROTS 7 220KV</t>
  </si>
  <si>
    <t>TL-YPROEX-YPRO199-0000086091</t>
  </si>
  <si>
    <t>TOWER T199 YPS -ROTS 7 220KV</t>
  </si>
  <si>
    <t>T013 YPS -ROTS 5 220KV</t>
  </si>
  <si>
    <t>TL-YPROEX-YPRO013-0000085404</t>
  </si>
  <si>
    <t>TOWER T013 YPS -ROTS 5 220KV</t>
  </si>
  <si>
    <t>T013 YPS -ROTS 7 220KV</t>
  </si>
  <si>
    <t>TL-YPROEX-YPRO013-0000085905</t>
  </si>
  <si>
    <t>TOWER T013 YPS -ROTS 7 220KV</t>
  </si>
  <si>
    <t>T237 HWTS-CBTS 4 500KV</t>
  </si>
  <si>
    <t>TL-HWCBEX-HWCB237-0000084209</t>
  </si>
  <si>
    <t>TOWER T237 HWTS-CBTS 4 500KV</t>
  </si>
  <si>
    <t>T238 HWTS-CBTS 4 500KV</t>
  </si>
  <si>
    <t>TL-HWCBEX-HWCB238-0000084210</t>
  </si>
  <si>
    <t>TOWER T238 HWTS-CBTS 4 500KV</t>
  </si>
  <si>
    <t>T237 HWTS-ROTS 3 500KV</t>
  </si>
  <si>
    <t>TL-HWCBEX-HWCB237-0000085198</t>
  </si>
  <si>
    <t>TOWER T237 HWTS-ROTS 3 500KV</t>
  </si>
  <si>
    <t>T238 HWTS-ROTS 3 500KV</t>
  </si>
  <si>
    <t>TL-HWCBEX-HWCB238-0000085199</t>
  </si>
  <si>
    <t>TOWER T238 HWTS-ROTS 3 500KV</t>
  </si>
  <si>
    <t>T088 MBTS-EPS 1 220KV</t>
  </si>
  <si>
    <t>TL-MBEPEX-MBEP088-0000112836</t>
  </si>
  <si>
    <t>TOWER T088 MBTS-EPS  1 220KV</t>
  </si>
  <si>
    <t>T089 MBTS-EPS 1 220KV</t>
  </si>
  <si>
    <t>TL-MBEPEX-MBEP089-0000112837</t>
  </si>
  <si>
    <t>TOWER T089 MBTS-EPS  1 220KV</t>
  </si>
  <si>
    <t>T090 MBTS-EPS 1 220KV</t>
  </si>
  <si>
    <t>TL-MBEPEX-MBEP090-0000112838</t>
  </si>
  <si>
    <t>TOWER T090 MBTS-EPS  1 220KV</t>
  </si>
  <si>
    <t>T091 MBTS-EPS 1 220KV</t>
  </si>
  <si>
    <t>TL-MBEPEX-MBEP091-0000112839</t>
  </si>
  <si>
    <t>TOWER T091 MBTS-EPS  1 220KV</t>
  </si>
  <si>
    <t>T092 MBTS-EPS 1 220KV</t>
  </si>
  <si>
    <t>TL-MBEPEX-MBEP092-0000112840</t>
  </si>
  <si>
    <t>TOWER T092 MBTS-EPS  1 220KV</t>
  </si>
  <si>
    <t>T093 MBTS-EPS 1 220KV</t>
  </si>
  <si>
    <t>TL-MBEPEX-MBEP093-0000112841</t>
  </si>
  <si>
    <t>TOWER T093 MBTS-EPS  1 220KV</t>
  </si>
  <si>
    <t>T094 MBTS-EPS 1 220KV</t>
  </si>
  <si>
    <t>TL-MBEPEX-MBEP094-0000112842</t>
  </si>
  <si>
    <t>TOWER T094 MBTS-EPS  1 220KV</t>
  </si>
  <si>
    <t>T095 MBTS-EPS 1 220KV</t>
  </si>
  <si>
    <t>TL-MBEPEX-MBEP095-0000112843</t>
  </si>
  <si>
    <t>TOWER T095 MBTS-EPS  1 220KV</t>
  </si>
  <si>
    <t>T096 MBTS-EPS 1 220KV</t>
  </si>
  <si>
    <t>TL-MBEPEX-MBEP096-0000112844</t>
  </si>
  <si>
    <t>TOWER T096 MBTS-EPS  1 220KV</t>
  </si>
  <si>
    <t>T097 MBTS-EPS 1 220KV</t>
  </si>
  <si>
    <t>TL-MBEPEX-MBEP097-0000112845</t>
  </si>
  <si>
    <t>TOWER T097 MBTS-EPS  1 220KV</t>
  </si>
  <si>
    <t>T098 MBTS-EPS 1 220KV</t>
  </si>
  <si>
    <t>TL-MBEPEX-MBEP098-0000112846</t>
  </si>
  <si>
    <t>TOWER T098 MBTS-EPS  1 220KV</t>
  </si>
  <si>
    <t>T099 MBTS-EPS 1 220KV</t>
  </si>
  <si>
    <t>TL-MBEPEX-MBEP099-0000112847</t>
  </si>
  <si>
    <t>TOWER T099 MBTS-EPS  1 220KV</t>
  </si>
  <si>
    <t>T100 MBTS-EPS 1 220KV</t>
  </si>
  <si>
    <t>TL-MBEPEX-MBEP100-0000112848</t>
  </si>
  <si>
    <t>TOWER T100 MBTS-EPS  1 220KV</t>
  </si>
  <si>
    <t>T101 MBTS-EPS 1 220KV</t>
  </si>
  <si>
    <t>TL-MBEPEX-MBEP101-0000112849</t>
  </si>
  <si>
    <t>TOWER T101 MBTS-EPS  1 220KV</t>
  </si>
  <si>
    <t>T102 MBTS-EPS 1 220KV</t>
  </si>
  <si>
    <t>TL-MBEPEX-MBEP102-0000112850</t>
  </si>
  <si>
    <t>TOWER T102 MBTS-EPS  1 220KV</t>
  </si>
  <si>
    <t>T103 MBTS-EPS 1 220KV</t>
  </si>
  <si>
    <t>TL-MBEPEX-MBEP103-0000112851</t>
  </si>
  <si>
    <t>TOWER T103 MBTS-EPS  1 220KV</t>
  </si>
  <si>
    <t>T104 MBTS-EPS 1 220KV</t>
  </si>
  <si>
    <t>TL-MBEPEX-MBEP104-0000112852</t>
  </si>
  <si>
    <t>TOWER T104 MBTS-EPS  1 220KV</t>
  </si>
  <si>
    <t>T105 MBTS-EPS 1 220KV</t>
  </si>
  <si>
    <t>TL-MBEPEX-MBEP105-0000112853</t>
  </si>
  <si>
    <t>TOWER T105 MBTS-EPS  1 220KV</t>
  </si>
  <si>
    <t>T106 MBTS-EPS 1 220KV</t>
  </si>
  <si>
    <t>TL-MBEPEX-MBEP106-0000112854</t>
  </si>
  <si>
    <t>TOWER T106 MBTS-EPS  1 220KV</t>
  </si>
  <si>
    <t>T107 MBTS-EPS 1 220KV</t>
  </si>
  <si>
    <t>TL-MBEPEX-MBEP107-0000112855</t>
  </si>
  <si>
    <t>TOWER T107 MBTS-EPS  1 220KV</t>
  </si>
  <si>
    <t>T108 MBTS-EPS 1 220KV</t>
  </si>
  <si>
    <t>TL-MBEPEX-MBEP108-0000112856</t>
  </si>
  <si>
    <t>TOWER T108 MBTS-EPS  1 220KV</t>
  </si>
  <si>
    <t>T109 MBTS-EPS 1 220KV</t>
  </si>
  <si>
    <t>TL-MBEPEX-MBEP109-0000112857</t>
  </si>
  <si>
    <t>TOWER T109 MBTS-EPS  1 220KV</t>
  </si>
  <si>
    <t>T110 MBTS-EPS 1 220KV</t>
  </si>
  <si>
    <t>TL-MBEPEX-MBEP110-0000112858</t>
  </si>
  <si>
    <t>TOWER T110 MBTS-EPS  1 220KV</t>
  </si>
  <si>
    <t>T111 MBTS-EPS 1 220KV</t>
  </si>
  <si>
    <t>TL-MBEPEX-MBEP111-0000112859</t>
  </si>
  <si>
    <t>TOWER T111 MBTS-EPS  1 220KV</t>
  </si>
  <si>
    <t>T112 MBTS-EPS 1 220KV</t>
  </si>
  <si>
    <t>TL-MBEPEX-MBEP112-0000112860</t>
  </si>
  <si>
    <t>TOWER T112 MBTS-EPS  1 220KV</t>
  </si>
  <si>
    <t>T113 MBTS-EPS 1 220KV</t>
  </si>
  <si>
    <t>TL-MBEPEX-MBEP113-0000112861</t>
  </si>
  <si>
    <t>TOWER T113 MBTS-EPS  1 220KV</t>
  </si>
  <si>
    <t>T114 MBTS-EPS 1 220KV</t>
  </si>
  <si>
    <t>TL-MBEPEX-MBEP114-0000112862</t>
  </si>
  <si>
    <t>TOWER T114 MBTS-EPS  1 220KV</t>
  </si>
  <si>
    <t>T115 MBTS-EPS 1 220KV</t>
  </si>
  <si>
    <t>TL-MBEPEX-MBEP115-0000112863</t>
  </si>
  <si>
    <t>TOWER T115 MBTS-EPS  1 220KV</t>
  </si>
  <si>
    <t>T116 MBTS-EPS 1 220KV</t>
  </si>
  <si>
    <t>TL-MBEPEX-MBEP116-0000112864</t>
  </si>
  <si>
    <t>TOWER T116 MBTS-EPS  1 220KV</t>
  </si>
  <si>
    <t>T117 MBTS-EPS 1 220KV</t>
  </si>
  <si>
    <t>TL-MBEPEX-MBEP117-0000112865</t>
  </si>
  <si>
    <t>TOWER T117 MBTS-EPS  1 220KV</t>
  </si>
  <si>
    <t>T118 MBTS-EPS 1 220KV</t>
  </si>
  <si>
    <t>TL-MBEPEX-MBEP118-0000112866</t>
  </si>
  <si>
    <t>TOWER T118 MBTS-EPS  1 220KV</t>
  </si>
  <si>
    <t>T119 MBTS-EPS 1 220KV</t>
  </si>
  <si>
    <t>TL-MBEPEX-MBEP119-0000112867</t>
  </si>
  <si>
    <t>TOWER T119 MBTS-EPS  1 220KV</t>
  </si>
  <si>
    <t>T120 MBTS-EPS 1 220KV</t>
  </si>
  <si>
    <t>TL-MBEPEX-MBEP120-0000112868</t>
  </si>
  <si>
    <t>TOWER T120 MBTS-EPS  1 220KV</t>
  </si>
  <si>
    <t>T121 MBTS-EPS 1 220KV</t>
  </si>
  <si>
    <t>TL-MBEPEX-MBEP121-0000112869</t>
  </si>
  <si>
    <t>TOWER T121 MBTS-EPS  1 220KV</t>
  </si>
  <si>
    <t>T204 HYTS-SESS 1 275KV</t>
  </si>
  <si>
    <t>TL-HYSEEX-HYSE204-0000060081</t>
  </si>
  <si>
    <t>TOWER T204 HYTS-SESS 1 275KV</t>
  </si>
  <si>
    <t>T205 HYTS-SESS 1 275KV</t>
  </si>
  <si>
    <t>TL-HYSEEX-HYSE205-0000060083</t>
  </si>
  <si>
    <t>TOWER T205 HYTS-SESS 1 275KV</t>
  </si>
  <si>
    <t>T206 HYTS-SESS 1 275KV</t>
  </si>
  <si>
    <t>TL-HYSEEX-HYSE206-0000060084</t>
  </si>
  <si>
    <t>TOWER T206 HYTS-SESS 1 275KV</t>
  </si>
  <si>
    <t>T207 HYTS-SESS 1 275KV</t>
  </si>
  <si>
    <t>TL-HYSEEX-HYSE207-0000060086</t>
  </si>
  <si>
    <t>TOWER T207 HYTS-SESS 1 275KV</t>
  </si>
  <si>
    <t>T208 HYTS-SESS 1 275KV</t>
  </si>
  <si>
    <t>TL-HYSEEX-HYSE208-0000060088</t>
  </si>
  <si>
    <t>TOWER T208 HYTS-SESS 1 275KV</t>
  </si>
  <si>
    <t>T209 HYTS-SESS 1 275KV</t>
  </si>
  <si>
    <t>TL-HYSEEX-HYSE209-0000060090</t>
  </si>
  <si>
    <t>TOWER T209 HYTS-SESS 1 275KV</t>
  </si>
  <si>
    <t>T015 YPS -ROTS 7 220KV</t>
  </si>
  <si>
    <t>TL-YPROEX-YPRO015-0000085907</t>
  </si>
  <si>
    <t>TOWER T015 YPS -ROTS 7 220KV</t>
  </si>
  <si>
    <t>T121 HWTS-CBTS 4 500KV</t>
  </si>
  <si>
    <t>TL-HWCBEX-HWCB121-0000084093</t>
  </si>
  <si>
    <t>TOWER T121 HWTS-CBTS 4 500KV</t>
  </si>
  <si>
    <t>T121 HWTS-ROTS 3 500KV</t>
  </si>
  <si>
    <t>TL-HWCBEX-HWCB121-0000085082</t>
  </si>
  <si>
    <t>TOWER T121 HWTS-ROTS 3 500KV</t>
  </si>
  <si>
    <t>T475 WOTS-DDTS  330KV</t>
  </si>
  <si>
    <t>TL-WODDEX-WODD475-0000081878</t>
  </si>
  <si>
    <t>TOWER T475 WOTS-DDTS   330KV</t>
  </si>
  <si>
    <t>TY012ROTS-TTS  220KV</t>
  </si>
  <si>
    <t>TY012</t>
  </si>
  <si>
    <t>TL-TSSMEX-TSSM012-0000061320</t>
  </si>
  <si>
    <t>TOWER TY012ROTS-TTS    220KV</t>
  </si>
  <si>
    <t>T328 HWTS-SMTS 1 500KV</t>
  </si>
  <si>
    <t>TL-HWSMEX-HWSM328-0000055670</t>
  </si>
  <si>
    <t>TOWER T328 HWTS-SMTS 1 500KV</t>
  </si>
  <si>
    <t>T001CHWPS-ROTS 1 220KV</t>
  </si>
  <si>
    <t>TL-HWROEX-HWRO000-0000119260</t>
  </si>
  <si>
    <t>TOWER T001CHWPS-ROTS 1 220KV</t>
  </si>
  <si>
    <t>T532 SHTS-BETS  220KV</t>
  </si>
  <si>
    <t>TL-BESHEX-BESH532-0000070069</t>
  </si>
  <si>
    <t>TOWER T532 SHTS-BETS   220KV</t>
  </si>
  <si>
    <t>T533 SHTS-BETS  220KV</t>
  </si>
  <si>
    <t>TL-BESHEX-BESH533-0000070074</t>
  </si>
  <si>
    <t>TOWER T533 SHTS-BETS   220KV</t>
  </si>
  <si>
    <t>T534 SHTS-BETS  220KV</t>
  </si>
  <si>
    <t>TL-BESHEX-BESH534-0000070079</t>
  </si>
  <si>
    <t>TOWER T534 SHTS-BETS   220KV</t>
  </si>
  <si>
    <t>T026 YPS -ROTS 5 220KV</t>
  </si>
  <si>
    <t>TL-YPROEX-YPRO026-0000085417</t>
  </si>
  <si>
    <t>TOWER T026 YPS -ROTS 5 220KV</t>
  </si>
  <si>
    <t>T026 YPS -ROTS 7 220KV</t>
  </si>
  <si>
    <t>TL-YPROEX-YPRO026-0000085918</t>
  </si>
  <si>
    <t>TOWER T026 YPS -ROTS 7 220KV</t>
  </si>
  <si>
    <t>T299ADDTS-SHTS  220KV</t>
  </si>
  <si>
    <t>T299A</t>
  </si>
  <si>
    <t>TL-GNSHEX-GNSH299-0000119509</t>
  </si>
  <si>
    <t>TOWER T299ADDTS-SHTS   220KV</t>
  </si>
  <si>
    <t>T299AGNTS-SHTS 1 220KV</t>
  </si>
  <si>
    <t>TL-GNSHEX-GNSH299-0000119487</t>
  </si>
  <si>
    <t>TOWER T299AGNTS-SHTS 1 220KV</t>
  </si>
  <si>
    <t>T168 DDTS-SMTS 1 330KV</t>
  </si>
  <si>
    <t>TL-DDSMEX-DDSM168-0000082624</t>
  </si>
  <si>
    <t>TOWER T168 DDTS-SMTS 1 330KV</t>
  </si>
  <si>
    <t>T168 DDTS-SMTS 2 330KV</t>
  </si>
  <si>
    <t>TL-DDSMEX-DDSM168-0000103035</t>
  </si>
  <si>
    <t>TOWER T168 DDTS-SMTS 2 330KV</t>
  </si>
  <si>
    <t>T069 MLTS-ELTS  220KV</t>
  </si>
  <si>
    <t>TL-MLBAEX-MLBA069-0000058966</t>
  </si>
  <si>
    <t>TOWER T069 MLTS-BATS 2 220KV</t>
  </si>
  <si>
    <t>T070 MLTS-ELTS  220KV</t>
  </si>
  <si>
    <t>TL-MLBAEX-MLBA070-0000058968</t>
  </si>
  <si>
    <t>TOWER T070 MLTS-BATS 2 220KV</t>
  </si>
  <si>
    <t>T071 MLTS-ELTS  220KV</t>
  </si>
  <si>
    <t>TL-MLBAEX-MLBA071-0000058970</t>
  </si>
  <si>
    <t>TOWER T071 MLTS-BATS 2 220KV</t>
  </si>
  <si>
    <t>T072 MLTS-ELTS  220KV</t>
  </si>
  <si>
    <t>TL-MLBAEX-MLBA072-0000058972</t>
  </si>
  <si>
    <t>TOWER T072 MLTS-BATS 2 220KV</t>
  </si>
  <si>
    <t>T015 YPS -ROTS 5 220KV</t>
  </si>
  <si>
    <t>TL-YPROEX-YPRO015-0000085406</t>
  </si>
  <si>
    <t>TOWER T015 YPS -ROTS 5 220KV</t>
  </si>
  <si>
    <t>T040 MWTS-LY  3 66KV</t>
  </si>
  <si>
    <t>TL-MWLYES-MWLY040-0000086690</t>
  </si>
  <si>
    <t>TOWER T040 MWTS-LY   3 66KV</t>
  </si>
  <si>
    <t>T014 JLTS-JLGS A 220KV</t>
  </si>
  <si>
    <t>JLTS-JLGS A 220KV</t>
  </si>
  <si>
    <t>TL-JLJLEX-JLJL014-0000085341</t>
  </si>
  <si>
    <t>TOWER T014 JLTS-JLGS A 220KV</t>
  </si>
  <si>
    <t>T014 JLTS-JLGS B 220KV</t>
  </si>
  <si>
    <t>TL-JLJLEX-JLJL014-0000085356</t>
  </si>
  <si>
    <t>TOWER T014 JLTS-JLGS B 220KV</t>
  </si>
  <si>
    <t>T305 YPS -ROTS 5 220KV</t>
  </si>
  <si>
    <t>TL-YPROEX-YPRO305-0000065214</t>
  </si>
  <si>
    <t>TOWER T305 YPS -ROTS 5 220KV</t>
  </si>
  <si>
    <t>T539 DDTS-SMTS 1 330KV</t>
  </si>
  <si>
    <t>TL-DDSMEX-DDSM539-0000059601</t>
  </si>
  <si>
    <t>TOWER T539 DDTS-SMTS 1 330KV</t>
  </si>
  <si>
    <t>T539 DDTS-SMTS 2 330KV</t>
  </si>
  <si>
    <t>TL-DDSMEX-DDSM539-0000059746</t>
  </si>
  <si>
    <t>TOWER T539 DDTS-SMTS 2 330KV</t>
  </si>
  <si>
    <t>T219 EPS -TTS 1 220KV</t>
  </si>
  <si>
    <t>EPS -TTS 1 220KV</t>
  </si>
  <si>
    <t>TL-DDSMEX-DDSM539-0000114135</t>
  </si>
  <si>
    <t>TOWER T219 EPS -TTS  1 220KV</t>
  </si>
  <si>
    <t>T193 DDTS-SMTS 1 330KV</t>
  </si>
  <si>
    <t>TL-DDSMEX-DDSM193-0000082649</t>
  </si>
  <si>
    <t>TOWER T193 DDTS-SMTS 1 330KV</t>
  </si>
  <si>
    <t>T230 MBTS-EPS 1 220KV</t>
  </si>
  <si>
    <t>TL-DDSMEX-DDSM193-0000112978</t>
  </si>
  <si>
    <t>TOWER T230 MBTS-EPS  1 220KV</t>
  </si>
  <si>
    <t>T490 WOTS-DDTS  330KV</t>
  </si>
  <si>
    <t>TL-WODDEX-WODD490-0000081893</t>
  </si>
  <si>
    <t>TOWER T490 WOTS-DDTS   330KV</t>
  </si>
  <si>
    <t>T491 WOTS-DDTS  330KV</t>
  </si>
  <si>
    <t>TL-WODDEX-WODD491-0000081894</t>
  </si>
  <si>
    <t>TOWER T491 WOTS-DDTS   330KV</t>
  </si>
  <si>
    <t>T584 SHTS-BETS  220KV</t>
  </si>
  <si>
    <t>TL-BESHEX-BESH584-0000070318</t>
  </si>
  <si>
    <t>TOWER T584 SHTS-BETS   220KV</t>
  </si>
  <si>
    <t>T585 SHTS-BETS  220KV</t>
  </si>
  <si>
    <t>TL-BESHEX-BESH585-0000070323</t>
  </si>
  <si>
    <t>TOWER T585 SHTS-BETS   220KV</t>
  </si>
  <si>
    <t>T586 SHTS-BETS  220KV</t>
  </si>
  <si>
    <t>TL-BESHEX-BESH586-0000070328</t>
  </si>
  <si>
    <t>TOWER T586 SHTS-BETS   220KV</t>
  </si>
  <si>
    <t>T587 SHTS-BETS  220KV</t>
  </si>
  <si>
    <t>TL-BESHEX-BESH587-0000070333</t>
  </si>
  <si>
    <t>TOWER T587 SHTS-BETS   220KV</t>
  </si>
  <si>
    <t>T588 SHTS-BETS  220KV</t>
  </si>
  <si>
    <t>TL-BESHEX-BESH588-0000070337</t>
  </si>
  <si>
    <t>TOWER T588 SHTS-BETS   220KV</t>
  </si>
  <si>
    <t>T589 SHTS-BETS  220KV</t>
  </si>
  <si>
    <t>TL-BESHEX-BESH589-0000070342</t>
  </si>
  <si>
    <t>TOWER T589 SHTS-BETS   220KV</t>
  </si>
  <si>
    <t>T050 MBTS-EPS 1 220KV</t>
  </si>
  <si>
    <t>TL-MBEPEX-MBEP050-0000112798</t>
  </si>
  <si>
    <t>TOWER T050 MBTS-EPS  1 220KV</t>
  </si>
  <si>
    <t>T184 DDTS-SMTS 1 330KV</t>
  </si>
  <si>
    <t>TL-DDSMEX-DDSM184-0000082640</t>
  </si>
  <si>
    <t>TOWER T184 DDTS-SMTS 1 330KV</t>
  </si>
  <si>
    <t>T184 DDTS-SMTS 2 330KV</t>
  </si>
  <si>
    <t>TL-DDSMEX-DDSM184-0000103067</t>
  </si>
  <si>
    <t>TOWER T184 DDTS-SMTS 2 330KV</t>
  </si>
  <si>
    <t>T221 MBTS-EPS 1 220KV</t>
  </si>
  <si>
    <t>TL-DDSMEX-DDSM184-0000112969</t>
  </si>
  <si>
    <t>TOWER T221 MBTS-EPS  1 220KV</t>
  </si>
  <si>
    <t>T243 HWTS-CBTS 4 500KV</t>
  </si>
  <si>
    <t>TL-HWCBEX-HWCB243-0000084215</t>
  </si>
  <si>
    <t>TOWER T243 HWTS-CBTS 4 500KV</t>
  </si>
  <si>
    <t>T243 HWTS-ROTS 3 500KV</t>
  </si>
  <si>
    <t>TL-HWCBEX-HWCB243-0000085204</t>
  </si>
  <si>
    <t>TOWER T243 HWTS-ROTS 3 500KV</t>
  </si>
  <si>
    <t>T016 SMTS-KTS  500KV</t>
  </si>
  <si>
    <t>TL-SMKXEX-SMKX016-0000059238</t>
  </si>
  <si>
    <t>TOWER T016 SMTS-KTS    500KV</t>
  </si>
  <si>
    <t>TY011ROTS-TTS  220KV</t>
  </si>
  <si>
    <t>TL-TSSMEX-TSSM011-0000061319</t>
  </si>
  <si>
    <t>TOWER TY011ROTS-TTS    220KV</t>
  </si>
  <si>
    <t>T022 YPS -ROTS 5 220KV</t>
  </si>
  <si>
    <t>TL-YPROEX-YPRO022-0000085413</t>
  </si>
  <si>
    <t>TOWER T022 YPS -ROTS 5 220KV</t>
  </si>
  <si>
    <t>T022 YPS -ROTS 7 220KV</t>
  </si>
  <si>
    <t>TL-YPROEX-YPRO022-0000085914</t>
  </si>
  <si>
    <t>TOWER T022 YPS -ROTS 7 220KV</t>
  </si>
  <si>
    <t>T210 DDTS-SMTS 1 330KV</t>
  </si>
  <si>
    <t>TL-DDSMEX-DDSM210-0000082666</t>
  </si>
  <si>
    <t>TOWER T210 DDTS-SMTS 1 330KV</t>
  </si>
  <si>
    <t>T210 DDTS-SMTS 2 330KV</t>
  </si>
  <si>
    <t>TL-DDSMEX-DDSM210-0000103119</t>
  </si>
  <si>
    <t>TOWER T210 DDTS-SMTS 2 330KV</t>
  </si>
  <si>
    <t>T178 YPS -ROTS 7 220KV</t>
  </si>
  <si>
    <t>TL-YPROEX-YPRO178-0000086070</t>
  </si>
  <si>
    <t>TOWER T178 YPS -ROTS 7 220KV</t>
  </si>
  <si>
    <t>T023 YPS -ROTS 7 220KV</t>
  </si>
  <si>
    <t>TL-YPROEX-YPRO023-0000085915</t>
  </si>
  <si>
    <t>TOWER T023 YPS -ROTS 7 220KV</t>
  </si>
  <si>
    <t>T178 HWTS-CBTS 4 500KV</t>
  </si>
  <si>
    <t>TL-HWCBEX-HWCB178-0000084150</t>
  </si>
  <si>
    <t>TOWER T178 HWTS-CBTS 4 500KV</t>
  </si>
  <si>
    <t>T178 HWTS-ROTS 3 500KV</t>
  </si>
  <si>
    <t>TL-HWCBEX-HWCB178-0000085139</t>
  </si>
  <si>
    <t>TOWER T178 HWTS-ROTS 3 500KV</t>
  </si>
  <si>
    <t>T009 HWPS-HWTS 3 220KV</t>
  </si>
  <si>
    <t>HWPS-HWTS 3 220KV</t>
  </si>
  <si>
    <t>TL-HWHWEX-HWHW009-0000084388</t>
  </si>
  <si>
    <t>TOWER T009 HWPS-HWTS 3 220KV</t>
  </si>
  <si>
    <t>T012 HWPS-JLTS 1 220KV</t>
  </si>
  <si>
    <t>TL-HWJLEX-HWJL012-0000084411</t>
  </si>
  <si>
    <t>TOWER T012 HWPS-JLTS 1 220KV</t>
  </si>
  <si>
    <t>TX046HWTS-SMTS 1 500KV</t>
  </si>
  <si>
    <t>TL-HWTYEX-HWTY046-0000083464</t>
  </si>
  <si>
    <t>TOWER TX046HWTS-SMTS 1 500KV</t>
  </si>
  <si>
    <t>TX046HWTS-SMTS 2 500KV</t>
  </si>
  <si>
    <t>TL-HWTYEX-HWTY046-0000083740</t>
  </si>
  <si>
    <t>TOWER TX046HWTS-SMTS 2 500KV</t>
  </si>
  <si>
    <t>T082 MBTS-EPS 1 220KV</t>
  </si>
  <si>
    <t>TL-MBEPEX-MBEP082-0000112830</t>
  </si>
  <si>
    <t>TOWER T082 MBTS-EPS  1 220KV</t>
  </si>
  <si>
    <t>T073 MBTS-DDTS 1 220KV</t>
  </si>
  <si>
    <t>TL-MBDDEX-MBDD073-0000112504</t>
  </si>
  <si>
    <t>TOWER T073 MBTS-DDTS 1 220KV</t>
  </si>
  <si>
    <t>T074 MBTS-DDTS 1 220KV</t>
  </si>
  <si>
    <t>TL-MBDDEX-MBDD074-0000112505</t>
  </si>
  <si>
    <t>TOWER T074 MBTS-DDTS 1 220KV</t>
  </si>
  <si>
    <t>T074 MBTS-DDTS 2 220KV</t>
  </si>
  <si>
    <t>TL-MBDDEX-MBDD074-0000112596</t>
  </si>
  <si>
    <t>TOWER T074 MBTS-DDTS 2 220KV</t>
  </si>
  <si>
    <t>T167 DDTS-SMTS 1 330KV</t>
  </si>
  <si>
    <t>TL-DDSMEX-DDSM167-0000082623</t>
  </si>
  <si>
    <t>TOWER T167 DDTS-SMTS 1 330KV</t>
  </si>
  <si>
    <t>T167 DDTS-SMTS 2 330KV</t>
  </si>
  <si>
    <t>TL-DDSMEX-DDSM167-0000103033</t>
  </si>
  <si>
    <t>TOWER T167 DDTS-SMTS 2 330KV</t>
  </si>
  <si>
    <t>T070 MBTS-DDTS 1 220KV</t>
  </si>
  <si>
    <t>TL-MBDDEX-MBDD070-0000112501</t>
  </si>
  <si>
    <t>TOWER T070 MBTS-DDTS 1 220KV</t>
  </si>
  <si>
    <t>T070 MBTS-DDTS 2 220KV</t>
  </si>
  <si>
    <t>TL-MBDDEX-MBDD070-0000112592</t>
  </si>
  <si>
    <t>TOWER T070 MBTS-DDTS 2 220KV</t>
  </si>
  <si>
    <t>T166 DDTS-SMTS 1 330KV</t>
  </si>
  <si>
    <t>TL-DDSMEX-DDSM166-0000082622</t>
  </si>
  <si>
    <t>TOWER T166 DDTS-SMTS 1 330KV</t>
  </si>
  <si>
    <t>T180 HWTS-CBTS 4 500KV</t>
  </si>
  <si>
    <t>TL-HWCBEX-HWCB180-0000084152</t>
  </si>
  <si>
    <t>TOWER T180 HWTS-CBTS 4 500KV</t>
  </si>
  <si>
    <t>T180 HWTS-ROTS 3 500KV</t>
  </si>
  <si>
    <t>TL-HWCBEX-HWCB180-0000085141</t>
  </si>
  <si>
    <t>TOWER T180 HWTS-ROTS 3 500KV</t>
  </si>
  <si>
    <t>T182 HWTS-CBTS 4 500KV</t>
  </si>
  <si>
    <t>TL-HWCBEX-HWCB182-0000084154</t>
  </si>
  <si>
    <t>TOWER T182 HWTS-CBTS 4 500KV</t>
  </si>
  <si>
    <t>T495 WOTS-DDTS  330KV</t>
  </si>
  <si>
    <t>TL-WODDEX-WODD495-0000081898</t>
  </si>
  <si>
    <t>TOWER T495 WOTS-DDTS   330KV</t>
  </si>
  <si>
    <t>T496 WOTS-DDTS  330KV</t>
  </si>
  <si>
    <t>TL-WODDEX-WODD496-0000081899</t>
  </si>
  <si>
    <t>TOWER T496 WOTS-DDTS   330KV</t>
  </si>
  <si>
    <t>T497 WOTS-DDTS  330KV</t>
  </si>
  <si>
    <t>TL-WODDEX-WODD497-0000081900</t>
  </si>
  <si>
    <t>TOWER T497 WOTS-DDTS   330KV</t>
  </si>
  <si>
    <t>T498 WOTS-DDTS  330KV</t>
  </si>
  <si>
    <t>TL-WODDEX-WODD498-0000081901</t>
  </si>
  <si>
    <t>TOWER T498 WOTS-DDTS   330KV</t>
  </si>
  <si>
    <t>T179 HWTS-CBTS 4 500KV</t>
  </si>
  <si>
    <t>TL-HWCBEX-HWCB179-0000084151</t>
  </si>
  <si>
    <t>TOWER T179 HWTS-CBTS 4 500KV</t>
  </si>
  <si>
    <t>T179 HWTS-ROTS 3 500KV</t>
  </si>
  <si>
    <t>TL-HWCBEX-HWCB179-0000085140</t>
  </si>
  <si>
    <t>TOWER T179 HWTS-ROTS 3 500KV</t>
  </si>
  <si>
    <t>T309 MBTS-EPS 1 220KV</t>
  </si>
  <si>
    <t>TL-MBEPEX-MBEP309-0000113057</t>
  </si>
  <si>
    <t>TOWER T309 MBTS-EPS  1 220KV</t>
  </si>
  <si>
    <t>T258 MBTS-EPS 1 220KV</t>
  </si>
  <si>
    <t>TL-MBEPEX-MBEP258-0000113006</t>
  </si>
  <si>
    <t>TOWER T258 MBTS-EPS  1 220KV</t>
  </si>
  <si>
    <t>T484 WOTS-DDTS  330KV</t>
  </si>
  <si>
    <t>TL-WODDEX-WODD484-0000081887</t>
  </si>
  <si>
    <t>TOWER T484 WOTS-DDTS   330KV</t>
  </si>
  <si>
    <t>T485 WOTS-DDTS  330KV</t>
  </si>
  <si>
    <t>TL-WODDEX-WODD485-0000081888</t>
  </si>
  <si>
    <t>TOWER T485 WOTS-DDTS   330KV</t>
  </si>
  <si>
    <t>T012 SMTS-SYTS 2 500KV</t>
  </si>
  <si>
    <t>TL-SMSYEX-SMSY012-0000059024</t>
  </si>
  <si>
    <t>TOWER T012 SMTS-SYTS 2 500KV</t>
  </si>
  <si>
    <t>T191 DDTS-GNTS 1 220KV</t>
  </si>
  <si>
    <t>TL-DDGNEX-DDGN191-0000071423</t>
  </si>
  <si>
    <t>TOWER T191 DDTS-GNTS 1 220KV</t>
  </si>
  <si>
    <t>T192 DDTS-GNTS 1 220KV</t>
  </si>
  <si>
    <t>TL-DDGNEX-DDGN192-0000071428</t>
  </si>
  <si>
    <t>TOWER T192 DDTS-GNTS 1 220KV</t>
  </si>
  <si>
    <t>T193 DDTS-GNTS 1 220KV</t>
  </si>
  <si>
    <t>TL-DDGNEX-DDGN193-0000071432</t>
  </si>
  <si>
    <t>TOWER T193 DDTS-GNTS 1 220KV</t>
  </si>
  <si>
    <t>T191 DDTS-SHTS  220KV</t>
  </si>
  <si>
    <t>TL-DDGNEX-DDGN191-0000072304</t>
  </si>
  <si>
    <t>TOWER T191 DDTS-SHTS   220KV</t>
  </si>
  <si>
    <t>T192 DDTS-SHTS  220KV</t>
  </si>
  <si>
    <t>TL-DDGNEX-DDGN192-0000072308</t>
  </si>
  <si>
    <t>TOWER T192 DDTS-SHTS   220KV</t>
  </si>
  <si>
    <t>T193 DDTS-SHTS  220KV</t>
  </si>
  <si>
    <t>TL-DDGNEX-DDGN193-0000072313</t>
  </si>
  <si>
    <t>TOWER T193 DDTS-SHTS   220KV</t>
  </si>
  <si>
    <t>T150 HWTS-SMTS 1 500KV</t>
  </si>
  <si>
    <t>TL-TYSMEX-TYSM150-0000083615</t>
  </si>
  <si>
    <t>TOWER T150 HWTS-SMTS 1 500KV</t>
  </si>
  <si>
    <t>T150 HWTS-SMTS 2 500KV</t>
  </si>
  <si>
    <t>TL-TYSMEX-TYSM150-0000083891</t>
  </si>
  <si>
    <t>TOWER T150 HWTS-SMTS 2 500KV</t>
  </si>
  <si>
    <t>T002 DDTS-SMTS 1 330KV</t>
  </si>
  <si>
    <t>TL-DDSMEX-DDSM002-0000082458</t>
  </si>
  <si>
    <t>TOWER T002 DDTS-SMTS 1 330KV</t>
  </si>
  <si>
    <t>T002 DDTS-SMTS 2 330KV</t>
  </si>
  <si>
    <t>TL-DDSMEX-DDSM002-0000102704</t>
  </si>
  <si>
    <t>TOWER T002 DDTS-SMTS 2 330KV</t>
  </si>
  <si>
    <t>T023 YPS -ROTS 5 220KV</t>
  </si>
  <si>
    <t>TL-YPROEX-YPRO023-0000085414</t>
  </si>
  <si>
    <t>TOWER T023 YPS -ROTS 5 220KV</t>
  </si>
  <si>
    <t>T324 HWTS-SMTS 1 500KV</t>
  </si>
  <si>
    <t>TL-HWSMEX-HWSM324-0000055666</t>
  </si>
  <si>
    <t>TOWER T324 HWTS-SMTS 1 500KV</t>
  </si>
  <si>
    <t>T083 MBTS-EPS 1 220KV</t>
  </si>
  <si>
    <t>TL-MBEPEX-MBEP083-0000112831</t>
  </si>
  <si>
    <t>TOWER T083 MBTS-EPS  1 220KV</t>
  </si>
  <si>
    <t>T001 HWPS-HWTS 1 220KV</t>
  </si>
  <si>
    <t>HWPS-HWTS 1 220KV</t>
  </si>
  <si>
    <t>TL-HWHWEX-HWHW001-0000084951</t>
  </si>
  <si>
    <t>TOWER T001 HWPS-HWTS 1 220KV</t>
  </si>
  <si>
    <t>T001 HWPS-HWTS 2 220KV</t>
  </si>
  <si>
    <t>HWPS-HWTS 2 220KV</t>
  </si>
  <si>
    <t>TL-HWHWEX-HWHW001-0000084369</t>
  </si>
  <si>
    <t>TOWER T001 HWPS-HWTS 2 220KV</t>
  </si>
  <si>
    <t>TZ011ROTS-SMTS 3 500KV</t>
  </si>
  <si>
    <t>TZ011</t>
  </si>
  <si>
    <t>TL-TSSMEX-TSSM011-0000056035</t>
  </si>
  <si>
    <t>TOWER TZ011ROTS-SMTS 3 500KV</t>
  </si>
  <si>
    <t>TZ012ROTS-SMTS 3 500KV</t>
  </si>
  <si>
    <t>TZ012</t>
  </si>
  <si>
    <t>TL-TSSMEX-TSSM012-0000056036</t>
  </si>
  <si>
    <t>TOWER TZ012ROTS-SMTS 3 500KV</t>
  </si>
  <si>
    <t>T383 BATS-BETS  220KV</t>
  </si>
  <si>
    <t>TL-BABEEX-BABE383-0000069563</t>
  </si>
  <si>
    <t>TOWER T383 BATS-BETS   220KV</t>
  </si>
  <si>
    <t>T384 BATS-BETS  220KV</t>
  </si>
  <si>
    <t>TL-BABEEX-BABE384-0000069568</t>
  </si>
  <si>
    <t>TOWER T384 BATS-BETS   220KV</t>
  </si>
  <si>
    <t>T385 BATS-BETS  220KV</t>
  </si>
  <si>
    <t>TL-BABEEX-BABE385-0000069573</t>
  </si>
  <si>
    <t>TOWER T385 BATS-BETS   220KV</t>
  </si>
  <si>
    <t>T386 BATS-BETS  220KV</t>
  </si>
  <si>
    <t>TL-BABEEX-BABE386-0000069578</t>
  </si>
  <si>
    <t>TOWER T386 BATS-BETS   220KV</t>
  </si>
  <si>
    <t>T387 BATS-BETS  220KV</t>
  </si>
  <si>
    <t>TL-BABEEX-BABE387-0000069582</t>
  </si>
  <si>
    <t>TOWER T387 BATS-BETS   220KV</t>
  </si>
  <si>
    <t>TZ026ROTS-SMTS 3 500KV</t>
  </si>
  <si>
    <t>TZ026</t>
  </si>
  <si>
    <t>TL-TSSMEX-TSSM026-0000056050</t>
  </si>
  <si>
    <t>TOWER TZ026ROTS-SMTS 3 500KV</t>
  </si>
  <si>
    <t>T014 YPS -ROTS 5 220KV</t>
  </si>
  <si>
    <t>TL-YPROEX-YPRO014-0000085405</t>
  </si>
  <si>
    <t>TOWER T014 YPS -ROTS 5 220KV</t>
  </si>
  <si>
    <t>T549 DDTS-SMTS 1 330KV</t>
  </si>
  <si>
    <t>TL-DDSMEX-DDSM549-0000059621</t>
  </si>
  <si>
    <t>TOWER T549 DDTS-SMTS 1 330KV</t>
  </si>
  <si>
    <t>T549 DDTS-SMTS 2 330KV</t>
  </si>
  <si>
    <t>TL-DDSMEX-DDSM549-0000059766</t>
  </si>
  <si>
    <t>TOWER T549 DDTS-SMTS 2 330KV</t>
  </si>
  <si>
    <t>T229 EPS -TTS 1 220KV</t>
  </si>
  <si>
    <t>TL-DDSMEX-DDSM549-0000114145</t>
  </si>
  <si>
    <t>TOWER T229 EPS -TTS  1 220KV</t>
  </si>
  <si>
    <t>T021 YPS -ROTS 5 220KV</t>
  </si>
  <si>
    <t>TL-YPROEX-YPRO021-0000085412</t>
  </si>
  <si>
    <t>TOWER T021 YPS -ROTS 5 220KV</t>
  </si>
  <si>
    <t>T021 YPS -ROTS 7 220KV</t>
  </si>
  <si>
    <t>TL-YPROEX-YPRO021-0000085913</t>
  </si>
  <si>
    <t>TOWER T021 YPS -ROTS 7 220KV</t>
  </si>
  <si>
    <t>T663 SHTS-BETS  220KV</t>
  </si>
  <si>
    <t>TL-BESHEX-BESH663-0000070695</t>
  </si>
  <si>
    <t>TOWER T663 SHTS-BETS   220KV</t>
  </si>
  <si>
    <t>T664 SHTS-BETS  220KV</t>
  </si>
  <si>
    <t>TL-BESHEX-BESH664-0000070700</t>
  </si>
  <si>
    <t>TOWER T664 SHTS-BETS   220KV</t>
  </si>
  <si>
    <t>T665 SHTS-BETS  220KV</t>
  </si>
  <si>
    <t>TL-BESHEX-BESH665-0000070705</t>
  </si>
  <si>
    <t>TOWER T665 SHTS-BETS   220KV</t>
  </si>
  <si>
    <t>T666 SHTS-BETS  220KV</t>
  </si>
  <si>
    <t>TL-BESHEX-BESH666-0000070710</t>
  </si>
  <si>
    <t>TOWER T666 SHTS-BETS   220KV</t>
  </si>
  <si>
    <t>T002 HWPS-HWTS 1 220KV</t>
  </si>
  <si>
    <t>TL-HWHWEX-HWHW002-0000084952</t>
  </si>
  <si>
    <t>TOWER T002 HWPS-HWTS 1 220KV</t>
  </si>
  <si>
    <t>T002 HWPS-HWTS 2 220KV</t>
  </si>
  <si>
    <t>TL-HWHWEX-HWHW002-0000084370</t>
  </si>
  <si>
    <t>TOWER T002 HWPS-HWTS 2 220KV</t>
  </si>
  <si>
    <t>T002 HWPS-HWTS 3 220KV</t>
  </si>
  <si>
    <t>TL-HWHWEX-HWHW002-0000084381</t>
  </si>
  <si>
    <t>TOWER T002 HWPS-HWTS 3 220KV</t>
  </si>
  <si>
    <t>T002 HWPS-JLTS 3 220KV</t>
  </si>
  <si>
    <t>TL-HWHWEX-HWHW002-0000084420</t>
  </si>
  <si>
    <t>TOWER T002 HWPS-JLTS 3 220KV</t>
  </si>
  <si>
    <t>T015 SMTS-KTS  500KV</t>
  </si>
  <si>
    <t>TL-SMKXEX-SMKX015-0000059236</t>
  </si>
  <si>
    <t>TOWER T015 SMTS-KTS    500KV</t>
  </si>
  <si>
    <t>T039 YPS -ROTS 5 220KV</t>
  </si>
  <si>
    <t>TL-YPROEX-YPRO039-0000085430</t>
  </si>
  <si>
    <t>TOWER T039 YPS -ROTS 5 220KV</t>
  </si>
  <si>
    <t>T012 SMTS-SYTS 1 500KV</t>
  </si>
  <si>
    <t>TL-SMSYEX-SMSY012-0000058816</t>
  </si>
  <si>
    <t>TOWER T012 SMTS-SYTS 1 500KV</t>
  </si>
  <si>
    <t>TZ010ROTS-SMTS 3 500KV</t>
  </si>
  <si>
    <t>TZ010</t>
  </si>
  <si>
    <t>TL-TSSMEX-TSSM010-0000056034</t>
  </si>
  <si>
    <t>TOWER TZ010ROTS-SMTS 3 500KV</t>
  </si>
  <si>
    <t>TY010ROTS-TTS  220KV</t>
  </si>
  <si>
    <t>TL-TSSMEX-TSSM010-0000061318</t>
  </si>
  <si>
    <t>TOWER TY010ROTS-TTS    220KV</t>
  </si>
  <si>
    <t>T109 HWPS-ROTS 1 220KV</t>
  </si>
  <si>
    <t>TL-YPROEX-YPRO109-0000084561</t>
  </si>
  <si>
    <t>TOWER T109 HWPS-ROTS 1 220KV</t>
  </si>
  <si>
    <t>T110 HWPS-ROTS 1 220KV</t>
  </si>
  <si>
    <t>TL-YPROEX-YPRO110-0000084562</t>
  </si>
  <si>
    <t>TOWER T110 HWPS-ROTS 1 220KV</t>
  </si>
  <si>
    <t>T111 HWPS-ROTS 1 220KV</t>
  </si>
  <si>
    <t>TL-YPROEX-YPRO111-0000084563</t>
  </si>
  <si>
    <t>TOWER T111 HWPS-ROTS 1 220KV</t>
  </si>
  <si>
    <t>T109 YPS -ROTS 5 220KV</t>
  </si>
  <si>
    <t>TL-YPROEX-YPRO109-0000085500</t>
  </si>
  <si>
    <t>TOWER T109 YPS -ROTS 5 220KV</t>
  </si>
  <si>
    <t>T110 YPS -ROTS 5 220KV</t>
  </si>
  <si>
    <t>TL-YPROEX-YPRO110-0000085501</t>
  </si>
  <si>
    <t>TOWER T110 YPS -ROTS 5 220KV</t>
  </si>
  <si>
    <t>T111 YPS -ROTS 5 220KV</t>
  </si>
  <si>
    <t>TL-YPROEX-YPRO111-0000085502</t>
  </si>
  <si>
    <t>TOWER T111 YPS -ROTS 5 220KV</t>
  </si>
  <si>
    <t>T109 YPS -ROTS 7 220KV</t>
  </si>
  <si>
    <t>TL-YPROEX-YPRO109-0000086001</t>
  </si>
  <si>
    <t>TOWER T109 YPS -ROTS 7 220KV</t>
  </si>
  <si>
    <t>T110 YPS -ROTS 7 220KV</t>
  </si>
  <si>
    <t>TL-YPROEX-YPRO110-0000086002</t>
  </si>
  <si>
    <t>TOWER T110 YPS -ROTS 7 220KV</t>
  </si>
  <si>
    <t>T111 YPS -ROTS 7 220KV</t>
  </si>
  <si>
    <t>TL-YPROEX-YPRO111-0000086003</t>
  </si>
  <si>
    <t>TOWER T111 YPS -ROTS 7 220KV</t>
  </si>
  <si>
    <t>T378 BATS-BETS  220KV</t>
  </si>
  <si>
    <t>TL-BABEEX-BABE378-0000069539</t>
  </si>
  <si>
    <t>TOWER T378 BATS-BETS   220KV</t>
  </si>
  <si>
    <t>T379 BATS-BETS  220KV</t>
  </si>
  <si>
    <t>TL-BABEEX-BABE379-0000069544</t>
  </si>
  <si>
    <t>TOWER T379 BATS-BETS   220KV</t>
  </si>
  <si>
    <t>T380 BATS-BETS  220KV</t>
  </si>
  <si>
    <t>TL-BABEEX-BABE380-0000069549</t>
  </si>
  <si>
    <t>TOWER T380 BATS-BETS   220KV</t>
  </si>
  <si>
    <t>T381 BATS-BETS  220KV</t>
  </si>
  <si>
    <t>TL-BABEEX-BABE381-0000069554</t>
  </si>
  <si>
    <t>TOWER T381 BATS-BETS   220KV</t>
  </si>
  <si>
    <t>T382 BATS-BETS  220KV</t>
  </si>
  <si>
    <t>TL-BABEEX-BABE382-0000069558</t>
  </si>
  <si>
    <t>TOWER T382 BATS-BETS   220KV</t>
  </si>
  <si>
    <t>T304 YPS -ROTS 5 220KV</t>
  </si>
  <si>
    <t>TL-YPROEX-YPRO304-0000065212</t>
  </si>
  <si>
    <t>TOWER T304 YPS -ROTS 5 220KV</t>
  </si>
  <si>
    <t>T194 DDTS-GNTS 1 220KV</t>
  </si>
  <si>
    <t>TL-DDGNEX-DDGN194-0000071437</t>
  </si>
  <si>
    <t>TOWER T194 DDTS-GNTS 1 220KV</t>
  </si>
  <si>
    <t>T194 DDTS-SHTS  220KV</t>
  </si>
  <si>
    <t>TL-DDGNEX-DDGN194-0000072318</t>
  </si>
  <si>
    <t>TOWER T194 DDTS-SHTS   220KV</t>
  </si>
  <si>
    <t>T540 DDTS-SMTS 1 330KV</t>
  </si>
  <si>
    <t>TL-DDSMEX-DDSM540-0000059603</t>
  </si>
  <si>
    <t>TOWER T540 DDTS-SMTS 1 330KV</t>
  </si>
  <si>
    <t>TY028ROTS-TTS  220KV</t>
  </si>
  <si>
    <t>TY028</t>
  </si>
  <si>
    <t>TL-TSSMEX-TSSM028-0000061336</t>
  </si>
  <si>
    <t>TOWER TY028ROTS-TTS    220KV</t>
  </si>
  <si>
    <t>T039 YPS -ROTS 7 220KV</t>
  </si>
  <si>
    <t>TL-YPROEX-YPRO039-0000085931</t>
  </si>
  <si>
    <t>TOWER T039 YPS -ROTS 7 220KV</t>
  </si>
  <si>
    <t>T026 DDTS-SMTS 1 330KV</t>
  </si>
  <si>
    <t>TL-DDSMEX-DDSM026-0000082482</t>
  </si>
  <si>
    <t>TOWER T026 DDTS-SMTS 1 330KV</t>
  </si>
  <si>
    <t>T026 DDTS-SMTS 2 330KV</t>
  </si>
  <si>
    <t>TL-DDSMEX-DDSM026-0000102752</t>
  </si>
  <si>
    <t>TOWER T026 DDTS-SMTS 2 330KV</t>
  </si>
  <si>
    <t>T220 DDTS-SMTS 1 330KV</t>
  </si>
  <si>
    <t>TL-DDSMEX-DDSM220-0000082676</t>
  </si>
  <si>
    <t>TOWER T220 DDTS-SMTS 1 330KV</t>
  </si>
  <si>
    <t>T220 DDTS-SMTS 2 330KV</t>
  </si>
  <si>
    <t>TL-DDSMEX-DDSM220-0000103139</t>
  </si>
  <si>
    <t>TOWER T220 DDTS-SMTS 2 330KV</t>
  </si>
  <si>
    <t>TZ016ROTS-SMTS 3 500KV</t>
  </si>
  <si>
    <t>TZ016</t>
  </si>
  <si>
    <t>TL-TSSMEX-TSSM016-0000056040</t>
  </si>
  <si>
    <t>TOWER TZ016ROTS-SMTS 3 500KV</t>
  </si>
  <si>
    <t>TY016ROTS-TTS  220KV</t>
  </si>
  <si>
    <t>TY016</t>
  </si>
  <si>
    <t>TL-TSSMEX-TSSM016-0000061324</t>
  </si>
  <si>
    <t>TOWER TY016ROTS-TTS    220KV</t>
  </si>
  <si>
    <t>T014 YPS -ROTS 7 220KV</t>
  </si>
  <si>
    <t>TL-YPROEX-YPRO014-0000085906</t>
  </si>
  <si>
    <t>TOWER T014 YPS -ROTS 7 220KV</t>
  </si>
  <si>
    <t>T351 DDTS-SMTS 1 330KV</t>
  </si>
  <si>
    <t>TL-DDSMEX-DDSM351-0000113794</t>
  </si>
  <si>
    <t>TOWER T351 DDTS-SMTS 1 330KV</t>
  </si>
  <si>
    <t>T351 DDTS-SMTS 2 330KV</t>
  </si>
  <si>
    <t>TL-DDSMEX-DDSM351-0000103675</t>
  </si>
  <si>
    <t>TOWER T351 DDTS-SMTS 2 330KV</t>
  </si>
  <si>
    <t>T050 DDTS-SMTS 1 330KV</t>
  </si>
  <si>
    <t>TL-DDSMEX-DDSM050-0000082506</t>
  </si>
  <si>
    <t>TOWER T050 DDTS-SMTS 1 330KV</t>
  </si>
  <si>
    <t>T051 DDTS-SMTS 1 330KV</t>
  </si>
  <si>
    <t>TL-DDSMEX-DDSM051-0000082507</t>
  </si>
  <si>
    <t>TOWER T051 DDTS-SMTS 1 330KV</t>
  </si>
  <si>
    <t>T052 DDTS-SMTS 1 330KV</t>
  </si>
  <si>
    <t>TL-DDSMEX-DDSM052-0000082508</t>
  </si>
  <si>
    <t>TOWER T052 DDTS-SMTS 1 330KV</t>
  </si>
  <si>
    <t>T053 DDTS-SMTS 1 330KV</t>
  </si>
  <si>
    <t>TL-DDSMEX-DDSM053-0000082509</t>
  </si>
  <si>
    <t>T050 DDTS-SMTS 2 330KV</t>
  </si>
  <si>
    <t>TL-DDSMEX-DDSM050-0000102800</t>
  </si>
  <si>
    <t>TOWER T050 DDTS-SMTS 2 330KV</t>
  </si>
  <si>
    <t>T051 DDTS-SMTS 2 330KV</t>
  </si>
  <si>
    <t>TL-DDSMEX-DDSM051-0000102802</t>
  </si>
  <si>
    <t>TOWER T051 DDTS-SMTS 2 330KV</t>
  </si>
  <si>
    <t>T052 DDTS-SMTS 2 330KV</t>
  </si>
  <si>
    <t>TL-DDSMEX-DDSM052-0000102804</t>
  </si>
  <si>
    <t>TOWER T052 DDTS-SMTS 2 330KV</t>
  </si>
  <si>
    <t>T053 DDTS-SMTS 2 330KV</t>
  </si>
  <si>
    <t>TL-DDSMEX-DDSM053-0000102806</t>
  </si>
  <si>
    <t>TOWER T053 DDTS-SMTS 2 330KV</t>
  </si>
  <si>
    <t>T297 DDTS-SMTS 1 330KV</t>
  </si>
  <si>
    <t>TL-DDSMEX-DDSM297-0000082753</t>
  </si>
  <si>
    <t>TOWER T297 DDTS-SMTS 1 330KV</t>
  </si>
  <si>
    <t>T297 DDTS-SMTS 2 330KV</t>
  </si>
  <si>
    <t>TL-DDSMEX-DDSM297-0000103416</t>
  </si>
  <si>
    <t>TOWER T297 DDTS-SMTS 2 330KV</t>
  </si>
  <si>
    <t>T535 SHTS-BETS  220KV</t>
  </si>
  <si>
    <t>TL-BESHEX-BESH535-0000070084</t>
  </si>
  <si>
    <t>TOWER T535 SHTS-BETS   220KV</t>
  </si>
  <si>
    <t>T536 SHTS-BETS  220KV</t>
  </si>
  <si>
    <t>TL-BESHEX-BESH536-0000070089</t>
  </si>
  <si>
    <t>TOWER T536 SHTS-BETS   220KV</t>
  </si>
  <si>
    <t>T226 DDTS-GNTS 1 220KV</t>
  </si>
  <si>
    <t>TL-DDGNEX-DDGN226-0000071589</t>
  </si>
  <si>
    <t>TOWER T226 DDTS-GNTS 1 220KV</t>
  </si>
  <si>
    <t>T226 DDTS-SHTS  220KV</t>
  </si>
  <si>
    <t>TL-DDGNEX-DDGN226-0000072471</t>
  </si>
  <si>
    <t>TOWER T226 DDTS-SHTS   220KV</t>
  </si>
  <si>
    <t>TZ028ROTS-SMTS 3 500KV</t>
  </si>
  <si>
    <t>TZ028</t>
  </si>
  <si>
    <t>TL-TSSMEX-TSSM028-0000056052</t>
  </si>
  <si>
    <t>TOWER TZ028ROTS-SMTS 3 500KV</t>
  </si>
  <si>
    <t>T048 DDTS-SMTS 1 330KV</t>
  </si>
  <si>
    <t>TL-DDSMEX-DDSM048-0000082504</t>
  </si>
  <si>
    <t>TOWER T048 DDTS-SMTS 1 330KV</t>
  </si>
  <si>
    <t>T048 DDTS-SMTS 2 330KV</t>
  </si>
  <si>
    <t>TL-DDSMEX-DDSM048-0000102796</t>
  </si>
  <si>
    <t>TOWER T048 DDTS-SMTS 2 330KV</t>
  </si>
  <si>
    <t>T255 MBTS-EPS 1 220KV</t>
  </si>
  <si>
    <t>TL-MBEPEX-MBEP255-0000113003</t>
  </si>
  <si>
    <t>TOWER T255 MBTS-EPS  1 220KV</t>
  </si>
  <si>
    <t>TX043HWTS-SMTS 1 500KV</t>
  </si>
  <si>
    <t>TL-HWTYEX-HWTY043-0000083461</t>
  </si>
  <si>
    <t>TOWER TX043HWTS-SMTS 1 500KV</t>
  </si>
  <si>
    <t>TX044HWTS-SMTS 1 500KV</t>
  </si>
  <si>
    <t>TL-HWTYEX-HWTY044-0000083462</t>
  </si>
  <si>
    <t>TOWER TX044HWTS-SMTS 1 500KV</t>
  </si>
  <si>
    <t>TX043HWTS-SMTS 2 500KV</t>
  </si>
  <si>
    <t>TL-HWTYEX-HWTY043-0000083737</t>
  </si>
  <si>
    <t>TOWER TX043HWTS-SMTS 2 500KV</t>
  </si>
  <si>
    <t>TX044HWTS-SMTS 2 500KV</t>
  </si>
  <si>
    <t>TL-HWTYEX-HWTY044-0000083738</t>
  </si>
  <si>
    <t>TOWER TX044HWTS-SMTS 2 500KV</t>
  </si>
  <si>
    <t>T298ADDTS-SHTS  220KV</t>
  </si>
  <si>
    <t>T298A</t>
  </si>
  <si>
    <t>TL-GNSHEX-GNSH298-0000119508</t>
  </si>
  <si>
    <t>TOWER T298ADDTS-SHTS   220KV</t>
  </si>
  <si>
    <t>T298AGNTS-SHTS 1 220KV</t>
  </si>
  <si>
    <t>TL-GNSHEX-GNSH298-0000119486</t>
  </si>
  <si>
    <t>TOWER T298AGNTS-SHTS 1 220KV</t>
  </si>
  <si>
    <t>T013 SMTS-SYTS 1 500KV</t>
  </si>
  <si>
    <t>TL-SMSYEX-SMSY013-0000058818</t>
  </si>
  <si>
    <t>TOWER T013 SMTS-SYTS 1 500KV</t>
  </si>
  <si>
    <t>T013 SMTS-SYTS 2 500KV</t>
  </si>
  <si>
    <t>TL-SMSYEX-SMSY013-0000059026</t>
  </si>
  <si>
    <t>TOWER T013 SMTS-SYTS 2 500KV</t>
  </si>
  <si>
    <t>T179 HWPS-ROTS 1 220KV</t>
  </si>
  <si>
    <t>TL-YPROEX-YPRO179-0000084631</t>
  </si>
  <si>
    <t>TOWER T179 HWPS-ROTS 1 220KV</t>
  </si>
  <si>
    <t>T180 HWPS-ROTS 1 220KV</t>
  </si>
  <si>
    <t>TL-YPROEX-YPRO180-0000084632</t>
  </si>
  <si>
    <t>TOWER T180 HWPS-ROTS 1 220KV</t>
  </si>
  <si>
    <t>T180 YPS -ROTS 7 220KV</t>
  </si>
  <si>
    <t>TL-YPROEX-YPRO180-0000086072</t>
  </si>
  <si>
    <t>TOWER T180 YPS -ROTS 7 220KV</t>
  </si>
  <si>
    <t>T347 HWTS-SMTS 1 500KV</t>
  </si>
  <si>
    <t>TL-HWSMEX-HWSM347-0000055689</t>
  </si>
  <si>
    <t>TOWER T347 HWTS-SMTS 1 500KV</t>
  </si>
  <si>
    <t>T346 HWTS-SMTS 2 500KV</t>
  </si>
  <si>
    <t>TL-HWSMEX-HWSM346-0000055823</t>
  </si>
  <si>
    <t>TOWER T346 HWTS-SMTS 2 500KV</t>
  </si>
  <si>
    <t>T347 HWTS-SMTS 2 500KV</t>
  </si>
  <si>
    <t>TL-HWSMEX-HWSM347-0000055824</t>
  </si>
  <si>
    <t>TOWER T347 HWTS-SMTS 2 500KV</t>
  </si>
  <si>
    <t>T277 BATS-TGTS  220KV</t>
  </si>
  <si>
    <t>TL-BATGEX-BATG277-0000087590</t>
  </si>
  <si>
    <t>TOWER T277 BATS-TGTS   220KV</t>
  </si>
  <si>
    <t>T278 BATS-TGTS  220KV</t>
  </si>
  <si>
    <t>TL-BATGEX-BATG278-0000087591</t>
  </si>
  <si>
    <t>TOWER T278 BATS-TGTS   220KV</t>
  </si>
  <si>
    <t>T279 BATS-TGTS  220KV</t>
  </si>
  <si>
    <t>TL-BATGEX-BATG279-0000087592</t>
  </si>
  <si>
    <t>TOWER T279 BATS-TGTS   220KV</t>
  </si>
  <si>
    <t>T280 BATS-TGTS  220KV</t>
  </si>
  <si>
    <t>TL-BATGEX-BATG280-0000087593</t>
  </si>
  <si>
    <t>TOWER T280 BATS-TGTS   220KV</t>
  </si>
  <si>
    <t>T281 BATS-TGTS  220KV</t>
  </si>
  <si>
    <t>TL-BATGEX-BATG281-0000087594</t>
  </si>
  <si>
    <t>TOWER T281 BATS-TGTS   220KV</t>
  </si>
  <si>
    <t>T282 BATS-TGTS  220KV</t>
  </si>
  <si>
    <t>TL-BATGEX-BATG282-0000087595</t>
  </si>
  <si>
    <t>TOWER T282 BATS-TGTS   220KV</t>
  </si>
  <si>
    <t>T283 BATS-TGTS  220KV</t>
  </si>
  <si>
    <t>TL-BATGEX-BATG283-0000087596</t>
  </si>
  <si>
    <t>TOWER T283 BATS-TGTS   220KV</t>
  </si>
  <si>
    <t>T284 BATS-TGTS  220KV</t>
  </si>
  <si>
    <t>TL-BATGEX-BATG284-0000087597</t>
  </si>
  <si>
    <t>TOWER T284 BATS-TGTS   220KV</t>
  </si>
  <si>
    <t>T285 BATS-TGTS  220KV</t>
  </si>
  <si>
    <t>TL-BATGEX-BATG285-0000087598</t>
  </si>
  <si>
    <t>TOWER T285 BATS-TGTS   220KV</t>
  </si>
  <si>
    <t>T300ADDTS-SHTS  220KV</t>
  </si>
  <si>
    <t>T300A</t>
  </si>
  <si>
    <t>TL-GNSHEX-GNSH300-0000119510</t>
  </si>
  <si>
    <t>TOWER T300ADDTS-SHTS   220KV</t>
  </si>
  <si>
    <t>T300AGNTS-SHTS 1 220KV</t>
  </si>
  <si>
    <t>TL-GNSHEX-GNSH300-0000119488</t>
  </si>
  <si>
    <t>TOWER T300AGNTS-SHTS 1 220KV</t>
  </si>
  <si>
    <t>T353 HWTS-SMTS 1 500KV</t>
  </si>
  <si>
    <t>TL-HWSMEX-HWSM353-0000055695</t>
  </si>
  <si>
    <t>TOWER T353 HWTS-SMTS 1 500KV</t>
  </si>
  <si>
    <t>T353 HWTS-SMTS 2 500KV</t>
  </si>
  <si>
    <t>TL-HWSMEX-HWSM353-0000055830</t>
  </si>
  <si>
    <t>TOWER T353 HWTS-SMTS 2 500KV</t>
  </si>
  <si>
    <t>T001BHWPS-ROTS 1 220KV</t>
  </si>
  <si>
    <t>TL-HWROEX-HWRO000-0000119259</t>
  </si>
  <si>
    <t>TOWER T001BHWPS-ROTS 1 220KV</t>
  </si>
  <si>
    <t>T001AHWPS-ROTS 2 220KV</t>
  </si>
  <si>
    <t>HWPS-ROTS 2 220KV</t>
  </si>
  <si>
    <t>TL-HWROEX-HWRO000-0000119262</t>
  </si>
  <si>
    <t>TOWER T001AHWPS-ROTS 2 220KV</t>
  </si>
  <si>
    <t>T001 HWPS-HWTS 3 220KV</t>
  </si>
  <si>
    <t>TL-HWHWEX-HWHW001-0000084380</t>
  </si>
  <si>
    <t>TOWER T001 HWPS-HWTS 3 220KV</t>
  </si>
  <si>
    <t>T191 DDTS-SMTS 1 330KV</t>
  </si>
  <si>
    <t>TL-DDSMEX-DDSM191-0000082647</t>
  </si>
  <si>
    <t>TOWER T191 DDTS-SMTS 1 330KV</t>
  </si>
  <si>
    <t>T192 DDTS-SMTS 1 330KV</t>
  </si>
  <si>
    <t>TL-DDSMEX-DDSM192-0000082648</t>
  </si>
  <si>
    <t>TOWER T192 DDTS-SMTS 1 330KV</t>
  </si>
  <si>
    <t>T191 DDTS-SMTS 2 330KV</t>
  </si>
  <si>
    <t>TL-DDSMEX-DDSM191-0000103081</t>
  </si>
  <si>
    <t>TOWER T191 DDTS-SMTS 2 330KV</t>
  </si>
  <si>
    <t>T192 DDTS-SMTS 2 330KV</t>
  </si>
  <si>
    <t>TL-DDSMEX-DDSM192-0000103083</t>
  </si>
  <si>
    <t>TOWER T192 DDTS-SMTS 2 330KV</t>
  </si>
  <si>
    <t>T229 MBTS-EPS 1 220KV</t>
  </si>
  <si>
    <t>TL-DDSMEX-DDSM192-0000112977</t>
  </si>
  <si>
    <t>TOWER T229 MBTS-EPS  1 220KV</t>
  </si>
  <si>
    <t>T488 WOTS-DDTS  330KV</t>
  </si>
  <si>
    <t>TL-WODDEX-WODD488-0000081891</t>
  </si>
  <si>
    <t>TOWER T488 WOTS-DDTS   330KV</t>
  </si>
  <si>
    <t>T489 WOTS-DDTS  330KV</t>
  </si>
  <si>
    <t>TL-WODDEX-WODD489-0000081892</t>
  </si>
  <si>
    <t>TOWER T489 WOTS-DDTS   330KV</t>
  </si>
  <si>
    <t>T195 HYTS-SESS 1 275KV</t>
  </si>
  <si>
    <t>TL-HYSEEX-HYSE195-0000060062</t>
  </si>
  <si>
    <t>TOWER T195 HYTS-SESS 1 275KV</t>
  </si>
  <si>
    <t>T196 HYTS-SESS 1 275KV</t>
  </si>
  <si>
    <t>TL-HYSEEX-HYSE196-0000060064</t>
  </si>
  <si>
    <t>TOWER T196 HYTS-SESS 1 275KV</t>
  </si>
  <si>
    <t>T197 HYTS-SESS 1 275KV</t>
  </si>
  <si>
    <t>TL-HYSEEX-HYSE197-0000060066</t>
  </si>
  <si>
    <t>TOWER T197 HYTS-SESS 1 275KV</t>
  </si>
  <si>
    <t>T198 HYTS-SESS 1 275KV</t>
  </si>
  <si>
    <t>TL-HYSEEX-HYSE198-0000060068</t>
  </si>
  <si>
    <t>TOWER T198 HYTS-SESS 1 275KV</t>
  </si>
  <si>
    <t>T199 HYTS-SESS 1 275KV</t>
  </si>
  <si>
    <t>TL-HYSEEX-HYSE199-0000060070</t>
  </si>
  <si>
    <t>TOWER T199 HYTS-SESS 1 275KV</t>
  </si>
  <si>
    <t>T200 HYTS-SESS 1 275KV</t>
  </si>
  <si>
    <t>TL-HYSEEX-HYSE200-0000060073</t>
  </si>
  <si>
    <t>TOWER T200 HYTS-SESS 1 275KV</t>
  </si>
  <si>
    <t>T201 HYTS-SESS 1 275KV</t>
  </si>
  <si>
    <t>TL-HYSEEX-HYSE201-0000060075</t>
  </si>
  <si>
    <t>TOWER T201 HYTS-SESS 1 275KV</t>
  </si>
  <si>
    <t>T175 DDTS-GNTS 1 220KV</t>
  </si>
  <si>
    <t>TL-DDGNEX-DDGN175-0000071346</t>
  </si>
  <si>
    <t>TOWER T175 DDTS-GNTS 1 220KV</t>
  </si>
  <si>
    <t>T175 DDTS-SHTS  220KV</t>
  </si>
  <si>
    <t>TL-DDGNEX-DDGN175-0000072228</t>
  </si>
  <si>
    <t>TOWER T175 DDTS-SHTS   220KV</t>
  </si>
  <si>
    <t>T452 TSTS-TTS  220KV</t>
  </si>
  <si>
    <t>TL-TSTXEX-TSTX452-0000065038</t>
  </si>
  <si>
    <t>TOWER T452 TSTS-TTS    220KV</t>
  </si>
  <si>
    <t>T331 DDTS-SMTS 1 330KV</t>
  </si>
  <si>
    <t>TL-DDSMEX-DDSM331-0000082787</t>
  </si>
  <si>
    <t>TOWER T331 DDTS-SMTS 1 330KV</t>
  </si>
  <si>
    <t>T331 DDTS-SMTS 2 330KV</t>
  </si>
  <si>
    <t>TL-DDSMEX-DDSM331-0000103579</t>
  </si>
  <si>
    <t>TOWER T331 DDTS-SMTS 2 330KV</t>
  </si>
  <si>
    <t>T538 DDTS-SMTS 1 330KV</t>
  </si>
  <si>
    <t>TL-DDSMEX-DDSM538-0000059599</t>
  </si>
  <si>
    <t>TOWER T538 DDTS-SMTS 1 330KV</t>
  </si>
  <si>
    <t>T538 DDTS-SMTS 2 330KV</t>
  </si>
  <si>
    <t>TL-DDSMEX-DDSM538-0000059744</t>
  </si>
  <si>
    <t>TOWER T538 DDTS-SMTS 2 330KV</t>
  </si>
  <si>
    <t>T358 HWTS-SMTS 2 500KV</t>
  </si>
  <si>
    <t>TL-HWSMEX-HWSM358-0000055835</t>
  </si>
  <si>
    <t>TOWER T358 HWTS-SMTS 2 500KV</t>
  </si>
  <si>
    <t>T306 YPS -ROTS 5 220KV</t>
  </si>
  <si>
    <t>TL-YPROEX-YPRO306-0000065216</t>
  </si>
  <si>
    <t>TOWER T306 YPS -ROTS 5 220KV</t>
  </si>
  <si>
    <t>T079 MBTS-EPS 1 220KV</t>
  </si>
  <si>
    <t>TL-MBEPEX-MBEP079-0000112827</t>
  </si>
  <si>
    <t>TOWER T079 MBTS-EPS  1 220KV</t>
  </si>
  <si>
    <t>T326 HWTS-SMTS 1 500KV</t>
  </si>
  <si>
    <t>TL-HWSMEX-HWSM326-0000055668</t>
  </si>
  <si>
    <t>TOWER T326 HWTS-SMTS 1 500KV</t>
  </si>
  <si>
    <t>T216 DDTS-GNTS 1 220KV</t>
  </si>
  <si>
    <t>TL-DDGNEX-DDGN216-0000071541</t>
  </si>
  <si>
    <t>TOWER T216 DDTS-GNTS 1 220KV</t>
  </si>
  <si>
    <t>T216 DDTS-SHTS  220KV</t>
  </si>
  <si>
    <t>TL-DDGNEX-DDGN216-0000072423</t>
  </si>
  <si>
    <t>TOWER T216 DDTS-SHTS   220KV</t>
  </si>
  <si>
    <t>T361 HWTS-SMTS 1 500KV</t>
  </si>
  <si>
    <t>TL-HWSMEX-HWSM361-0000055703</t>
  </si>
  <si>
    <t>TOWER T361 HWTS-SMTS 1 500KV</t>
  </si>
  <si>
    <t>T361 HWTS-SMTS 2 500KV</t>
  </si>
  <si>
    <t>TL-HWSMEX-HWSM361-0000055838</t>
  </si>
  <si>
    <t>TOWER T361 HWTS-SMTS 2 500KV</t>
  </si>
  <si>
    <t>T319 HWTS-SMTS 1 500KV</t>
  </si>
  <si>
    <t>TL-HWSMEX-HWSM319-0000055661</t>
  </si>
  <si>
    <t>TOWER T319 HWTS-SMTS 1 500KV</t>
  </si>
  <si>
    <t>T319 HWTS-SMTS 2 500KV</t>
  </si>
  <si>
    <t>TL-HWSMEX-HWSM319-0000055796</t>
  </si>
  <si>
    <t>TOWER T319 HWTS-SMTS 2 500KV</t>
  </si>
  <si>
    <t>T298 HWPS-ROTS 1 220KV</t>
  </si>
  <si>
    <t>TL-YPROEX-YPRO298-0000100912</t>
  </si>
  <si>
    <t>TOWER T298 HWPS-ROTS 1 220KV</t>
  </si>
  <si>
    <t>T298 YPS -ROTS 5 220KV</t>
  </si>
  <si>
    <t>TL-YPROEX-YPRO298-0000065199</t>
  </si>
  <si>
    <t>TOWER T298 YPS -ROTS 5 220KV</t>
  </si>
  <si>
    <t>T197 DDTS-SHTS  220KV</t>
  </si>
  <si>
    <t>TL-DDGNEX-DDGN197-0000072332</t>
  </si>
  <si>
    <t>TOWER T197 DDTS-SHTS   220KV</t>
  </si>
  <si>
    <t>T084 MBTS-EPS 1 220KV</t>
  </si>
  <si>
    <t>TL-MBEPEX-MBEP084-0000112832</t>
  </si>
  <si>
    <t>TOWER T084 MBTS-EPS  1 220KV</t>
  </si>
  <si>
    <t>T132 HWPS-ROTS 1 220KV</t>
  </si>
  <si>
    <t>TL-YPROEX-YPRO132-0000084584</t>
  </si>
  <si>
    <t>TOWER T132 HWPS-ROTS 1 220KV</t>
  </si>
  <si>
    <t>T134 HWPS-ROTS 1 220KV</t>
  </si>
  <si>
    <t>TL-YPROEX-YPRO134-0000084586</t>
  </si>
  <si>
    <t>TOWER T134 HWPS-ROTS 1 220KV</t>
  </si>
  <si>
    <t>T132 YPS -ROTS 5 220KV</t>
  </si>
  <si>
    <t>TL-YPROEX-YPRO132-0000085523</t>
  </si>
  <si>
    <t>TOWER T132 YPS -ROTS 5 220KV</t>
  </si>
  <si>
    <t>T134 YPS -ROTS 5 220KV</t>
  </si>
  <si>
    <t>TL-YPROEX-YPRO134-0000085525</t>
  </si>
  <si>
    <t>TOWER T134 YPS -ROTS 5 220KV</t>
  </si>
  <si>
    <t>TX026HWTS-SMTS 1 500KV</t>
  </si>
  <si>
    <t>TL-HWTYEX-HWTY026-0000083444</t>
  </si>
  <si>
    <t>TOWER TX026HWTS-SMTS 1 500KV</t>
  </si>
  <si>
    <t>TX026HWTS-SMTS 2 500KV</t>
  </si>
  <si>
    <t>TL-HWTYEX-HWTY026-0000083720</t>
  </si>
  <si>
    <t>TOWER TX026HWTS-SMTS 2 500KV</t>
  </si>
  <si>
    <t>T284 HWPS-ROTS 1 220KV</t>
  </si>
  <si>
    <t>TL-YPROEX-YPRO284-0000100884</t>
  </si>
  <si>
    <t>TOWER T284 HWPS-ROTS 1 220KV</t>
  </si>
  <si>
    <t>T284 YPS -ROTS 5 220KV</t>
  </si>
  <si>
    <t>TL-YPROEX-YPRO284-0000065171</t>
  </si>
  <si>
    <t>TOWER T284 YPS -ROTS 5 220KV</t>
  </si>
  <si>
    <t>T284 YPS -ROTS 7 220KV</t>
  </si>
  <si>
    <t>TL-YPROEX-YPRO284-0000065554</t>
  </si>
  <si>
    <t>TOWER T284 YPS -ROTS 7 220KV</t>
  </si>
  <si>
    <t>T474 WOTS-DDTS  330KV</t>
  </si>
  <si>
    <t>TL-WODDEX-WODD474-0000081877</t>
  </si>
  <si>
    <t>TOWER T474 WOTS-DDTS   330KV</t>
  </si>
  <si>
    <t>T029 DDTS-SMTS 1 330KV</t>
  </si>
  <si>
    <t>TL-DDSMEX-DDSM029-0000082485</t>
  </si>
  <si>
    <t>TOWER T029 DDTS-SMTS 1 330KV</t>
  </si>
  <si>
    <t>T029 DDTS-SMTS 2 330KV</t>
  </si>
  <si>
    <t>TL-DDSMEX-DDSM029-0000102758</t>
  </si>
  <si>
    <t>TOWER T029 DDTS-SMTS 2 330KV</t>
  </si>
  <si>
    <t>T030 DDTS-SMTS 2 330KV</t>
  </si>
  <si>
    <t>TL-DDSMEX-DDSM030-0000102760</t>
  </si>
  <si>
    <t>TOWER T030 DDTS-SMTS 2 330KV</t>
  </si>
  <si>
    <t>T116 HWTS-SMTS 1 500KV</t>
  </si>
  <si>
    <t>TL-TYSMEX-TYSM116-0000083581</t>
  </si>
  <si>
    <t>TOWER T116 HWTS-SMTS 1 500KV</t>
  </si>
  <si>
    <t>T116 HWTS-SMTS 2 500KV</t>
  </si>
  <si>
    <t>TL-TYSMEX-TYSM116-0000083857</t>
  </si>
  <si>
    <t>TOWER T116 HWTS-SMTS 2 500KV</t>
  </si>
  <si>
    <t>T178 DDTS-SMTS 1 330KV</t>
  </si>
  <si>
    <t>TL-DDSMEX-DDSM178-0000082634</t>
  </si>
  <si>
    <t>TOWER T178 DDTS-SMTS 1 330KV</t>
  </si>
  <si>
    <t>T179 DDTS-SMTS 1 330KV</t>
  </si>
  <si>
    <t>TL-DDSMEX-DDSM179-0000082635</t>
  </si>
  <si>
    <t>TOWER T179 DDTS-SMTS 1 330KV</t>
  </si>
  <si>
    <t>T180 DDTS-SMTS 1 330KV</t>
  </si>
  <si>
    <t>TL-DDSMEX-DDSM180-0000082636</t>
  </si>
  <si>
    <t>TOWER T180 DDTS-SMTS 1 330KV</t>
  </si>
  <si>
    <t>T181 DDTS-SMTS 1 330KV</t>
  </si>
  <si>
    <t>TL-DDSMEX-DDSM181-0000082637</t>
  </si>
  <si>
    <t>TOWER T181 DDTS-SMTS 1 330KV</t>
  </si>
  <si>
    <t>T182 DDTS-SMTS 1 330KV</t>
  </si>
  <si>
    <t>TL-DDSMEX-DDSM182-0000082638</t>
  </si>
  <si>
    <t>TOWER T182 DDTS-SMTS 1 330KV</t>
  </si>
  <si>
    <t>T178 DDTS-SMTS 2 330KV</t>
  </si>
  <si>
    <t>TL-DDSMEX-DDSM178-0000103055</t>
  </si>
  <si>
    <t>TOWER T178 DDTS-SMTS 2 330KV</t>
  </si>
  <si>
    <t>T179 DDTS-SMTS 2 330KV</t>
  </si>
  <si>
    <t>TL-DDSMEX-DDSM179-0000103057</t>
  </si>
  <si>
    <t>TOWER T179 DDTS-SMTS 2 330KV</t>
  </si>
  <si>
    <t>T180 DDTS-SMTS 2 330KV</t>
  </si>
  <si>
    <t>TL-DDSMEX-DDSM180-0000103059</t>
  </si>
  <si>
    <t>TOWER T180 DDTS-SMTS 2 330KV</t>
  </si>
  <si>
    <t>T181 DDTS-SMTS 2 330KV</t>
  </si>
  <si>
    <t>TL-DDSMEX-DDSM181-0000103061</t>
  </si>
  <si>
    <t>TOWER T181 DDTS-SMTS 2 330KV</t>
  </si>
  <si>
    <t>T182 DDTS-SMTS 2 330KV</t>
  </si>
  <si>
    <t>TL-DDSMEX-DDSM182-0000103063</t>
  </si>
  <si>
    <t>TOWER T182 DDTS-SMTS 2 330KV</t>
  </si>
  <si>
    <t>T215 MBTS-EPS 1 220KV</t>
  </si>
  <si>
    <t>TL-DDSMEX-DDSM178-0000112963</t>
  </si>
  <si>
    <t>TOWER T215 MBTS-EPS  1 220KV</t>
  </si>
  <si>
    <t>T216 MBTS-EPS 1 220KV</t>
  </si>
  <si>
    <t>TL-DDSMEX-DDSM179-0000112964</t>
  </si>
  <si>
    <t>TOWER T216 MBTS-EPS  1 220KV</t>
  </si>
  <si>
    <t>T217 MBTS-EPS 1 220KV</t>
  </si>
  <si>
    <t>TL-DDSMEX-DDSM180-0000112965</t>
  </si>
  <si>
    <t>TOWER T217 MBTS-EPS  1 220KV</t>
  </si>
  <si>
    <t>T218 MBTS-EPS 1 220KV</t>
  </si>
  <si>
    <t>TL-DDSMEX-DDSM181-0000112966</t>
  </si>
  <si>
    <t>TOWER T218 MBTS-EPS  1 220KV</t>
  </si>
  <si>
    <t>T219 MBTS-EPS 1 220KV</t>
  </si>
  <si>
    <t>TL-DDSMEX-DDSM182-0000112967</t>
  </si>
  <si>
    <t>TOWER T219 MBTS-EPS  1 220KV</t>
  </si>
  <si>
    <t>T034 SMTS-SYTS 1 500KV</t>
  </si>
  <si>
    <t>TL-SMSYEX-SMSY034-0000058861</t>
  </si>
  <si>
    <t>TOWER T034 SMTS-SYTS 1 500KV</t>
  </si>
  <si>
    <t>T035 SMTS-SYTS 1 500KV</t>
  </si>
  <si>
    <t>TL-SMSYEX-SMSY035-0000058863</t>
  </si>
  <si>
    <t>TOWER T035 SMTS-SYTS 1 500KV</t>
  </si>
  <si>
    <t>T036 SMTS-SYTS 1 500KV</t>
  </si>
  <si>
    <t>TL-SMSYEX-SMSY036-0000058865</t>
  </si>
  <si>
    <t>TOWER T036 SMTS-SYTS 1 500KV</t>
  </si>
  <si>
    <t>T034 SMTS-SYTS 2 500KV</t>
  </si>
  <si>
    <t>TL-SMSYEX-SMSY034-0000059068</t>
  </si>
  <si>
    <t>TOWER T034 SMTS-SYTS 2 500KV</t>
  </si>
  <si>
    <t>T035 SMTS-SYTS 2 500KV</t>
  </si>
  <si>
    <t>TL-SMSYEX-SMSY035-0000059070</t>
  </si>
  <si>
    <t>TOWER T035 SMTS-SYTS 2 500KV</t>
  </si>
  <si>
    <t>T036 SMTS-SYTS 2 500KV</t>
  </si>
  <si>
    <t>TL-SMSYEX-SMSY036-0000059072</t>
  </si>
  <si>
    <t>TOWER T036 SMTS-SYTS 2 500KV</t>
  </si>
  <si>
    <t>T040 YPS -ROTS 5 220KV</t>
  </si>
  <si>
    <t>TL-YPROEX-YPRO040-0000085431</t>
  </si>
  <si>
    <t>TOWER T040 YPS -ROTS 5 220KV</t>
  </si>
  <si>
    <t>T071 MBTS-DDTS 1 220KV</t>
  </si>
  <si>
    <t>TL-MBDDEX-MBDD071-0000112502</t>
  </si>
  <si>
    <t>TOWER T071 MBTS-DDTS 1 220KV</t>
  </si>
  <si>
    <t>T071 MBTS-DDTS 2 220KV</t>
  </si>
  <si>
    <t>TL-MBDDEX-MBDD071-0000112593</t>
  </si>
  <si>
    <t>TOWER T071 MBTS-DDTS 2 220KV</t>
  </si>
  <si>
    <t>T120 HWTS-CBTS 4 500KV</t>
  </si>
  <si>
    <t>TL-HWCBEX-HWCB120-0000084092</t>
  </si>
  <si>
    <t>TOWER T120 HWTS-CBTS 4 500KV</t>
  </si>
  <si>
    <t>T120 HWTS-ROTS 3 500KV</t>
  </si>
  <si>
    <t>TL-HWCBEX-HWCB120-0000085081</t>
  </si>
  <si>
    <t>TOWER T120 HWTS-ROTS 3 500KV</t>
  </si>
  <si>
    <t>T001 HWPS-JLTS 3 220KV</t>
  </si>
  <si>
    <t>TL-HWHWEX-HWHW001-0000084419</t>
  </si>
  <si>
    <t>TOWER T001 HWPS-JLTS 3 220KV</t>
  </si>
  <si>
    <t>T001 HWPS-MWTS  220KV</t>
  </si>
  <si>
    <t>TL-HWYPEX-HWYP002-0000084439</t>
  </si>
  <si>
    <t>TOWER T001 HWPS-MWTS   220KV</t>
  </si>
  <si>
    <t>T001AHWPS-MWTS  220KV</t>
  </si>
  <si>
    <t>TL-HWYPEX-HWYP001-0000119245</t>
  </si>
  <si>
    <t>TOWER T001AHWPS-MWTS   220KV</t>
  </si>
  <si>
    <t>T002 HWPS-MWTS  220KV</t>
  </si>
  <si>
    <t>TL-HWYPEX-HWYP003-0000084440</t>
  </si>
  <si>
    <t>TOWER T002 HWPS-MWTS   220KV</t>
  </si>
  <si>
    <t>T002 HWPS-YPS 1 220KV</t>
  </si>
  <si>
    <t>TL-HWYPEX-HWYP002-0000085217</t>
  </si>
  <si>
    <t>TOWER T002 HWPS-YPS  1 220KV</t>
  </si>
  <si>
    <t>T003 HWPS-YPS 1 220KV</t>
  </si>
  <si>
    <t>TL-HWYPEX-HWYP003-0000085218</t>
  </si>
  <si>
    <t>TOWER T003 HWPS-YPS  1 220KV</t>
  </si>
  <si>
    <t>T482 WOTS-DDTS  330KV</t>
  </si>
  <si>
    <t>TL-WODDEX-WODD482-0000081885</t>
  </si>
  <si>
    <t>TOWER T482 WOTS-DDTS   330KV</t>
  </si>
  <si>
    <t>T483 WOTS-DDTS  330KV</t>
  </si>
  <si>
    <t>TL-WODDEX-WODD483-0000081886</t>
  </si>
  <si>
    <t>TOWER T483 WOTS-DDTS   330KV</t>
  </si>
  <si>
    <t>T347 DDTS-SMTS 2 330KV</t>
  </si>
  <si>
    <t>TL-DDSMEX-DDSM347-0000103656</t>
  </si>
  <si>
    <t>TOWER T347 DDTS-SMTS 2 330KV</t>
  </si>
  <si>
    <t>T165 DDTS-GNTS 1 220KV</t>
  </si>
  <si>
    <t>TL-DDGNEX-DDGN165-0000071299</t>
  </si>
  <si>
    <t>TOWER T165 DDTS-GNTS 1 220KV</t>
  </si>
  <si>
    <t>T165 DDTS-SHTS  220KV</t>
  </si>
  <si>
    <t>TL-DDGNEX-DDGN165-0000072180</t>
  </si>
  <si>
    <t>TOWER T165 DDTS-SHTS   220KV</t>
  </si>
  <si>
    <t>T200 HWPS-ROTS 1 220KV</t>
  </si>
  <si>
    <t>TL-YPROEX-YPRO200-0000084652</t>
  </si>
  <si>
    <t>TOWER T200 HWPS-ROTS 1 220KV</t>
  </si>
  <si>
    <t>T200 YPS -ROTS 7 220KV</t>
  </si>
  <si>
    <t>TL-YPROEX-YPRO200-0000086092</t>
  </si>
  <si>
    <t>TOWER T200 YPS -ROTS 7 220KV</t>
  </si>
  <si>
    <t>T002 JLTS-MWTS 1 220KV</t>
  </si>
  <si>
    <t>TL-JLMWEX-JLMW002-0000085359</t>
  </si>
  <si>
    <t>TOWER T002 JLTS-MWTS 1 220KV</t>
  </si>
  <si>
    <t>T188 DDTS-SMTS 1 330KV</t>
  </si>
  <si>
    <t>TL-DDSMEX-DDSM188-0000082644</t>
  </si>
  <si>
    <t>TOWER T188 DDTS-SMTS 1 330KV</t>
  </si>
  <si>
    <t>T189 DDTS-SMTS 1 330KV</t>
  </si>
  <si>
    <t>TL-DDSMEX-DDSM189-0000082645</t>
  </si>
  <si>
    <t>TOWER T189 DDTS-SMTS 1 330KV</t>
  </si>
  <si>
    <t>T188 DDTS-SMTS 2 330KV</t>
  </si>
  <si>
    <t>TL-DDSMEX-DDSM188-0000103075</t>
  </si>
  <si>
    <t>TOWER T188 DDTS-SMTS 2 330KV</t>
  </si>
  <si>
    <t>T189 DDTS-SMTS 2 330KV</t>
  </si>
  <si>
    <t>TL-DDSMEX-DDSM189-0000103077</t>
  </si>
  <si>
    <t>TOWER T189 DDTS-SMTS 2 330KV</t>
  </si>
  <si>
    <t>T225 MBTS-EPS 1 220KV</t>
  </si>
  <si>
    <t>TL-DDSMEX-DDSM188-0000112973</t>
  </si>
  <si>
    <t>TOWER T225 MBTS-EPS  1 220KV</t>
  </si>
  <si>
    <t>T226 MBTS-EPS 1 220KV</t>
  </si>
  <si>
    <t>TL-DDSMEX-DDSM189-0000112974</t>
  </si>
  <si>
    <t>TOWER T226 MBTS-EPS  1 220KV</t>
  </si>
  <si>
    <t>T540 DDTS-SMTS 2 330KV</t>
  </si>
  <si>
    <t>TL-DDSMEX-DDSM540-0000059748</t>
  </si>
  <si>
    <t>TOWER T540 DDTS-SMTS 2 330KV</t>
  </si>
  <si>
    <t>T220 EPS -TTS 1 220KV</t>
  </si>
  <si>
    <t>TL-DDSMEX-DDSM540-0000114136</t>
  </si>
  <si>
    <t>TOWER T220 EPS -TTS  1 220KV</t>
  </si>
  <si>
    <t>T689 SHTS-BETS  220KV</t>
  </si>
  <si>
    <t>TL-BESHEX-BESH689-0000070818</t>
  </si>
  <si>
    <t>TOWER T689 SHTS-BETS   220KV</t>
  </si>
  <si>
    <t>T690 SHTS-BETS  220KV</t>
  </si>
  <si>
    <t>TL-BESHEX-BESH690-0000070823</t>
  </si>
  <si>
    <t>TOWER T690 SHTS-BETS   220KV</t>
  </si>
  <si>
    <t>T691 SHTS-BETS  220KV</t>
  </si>
  <si>
    <t>TL-BESHEX-BESH691-0000070828</t>
  </si>
  <si>
    <t>TOWER T691 SHTS-BETS   220KV</t>
  </si>
  <si>
    <t>T692 SHTS-BETS  220KV</t>
  </si>
  <si>
    <t>TL-BESHEX-BESH692-0000070832</t>
  </si>
  <si>
    <t>TOWER T692 SHTS-BETS   220KV</t>
  </si>
  <si>
    <t>T066 MBTS-EPS 1 220KV</t>
  </si>
  <si>
    <t>TL-MBEPEX-MBEP066-0000112814</t>
  </si>
  <si>
    <t>TOWER T066 MBTS-EPS  1 220KV</t>
  </si>
  <si>
    <t>T354 MLTS-TRTS 1 500KV</t>
  </si>
  <si>
    <t>TL-MLHYEX-MLHY354-0000056421</t>
  </si>
  <si>
    <t>TOWER T354 MLTS-TRTS 1 500KV</t>
  </si>
  <si>
    <t>T355 MLTS-TRTS 1 500KV</t>
  </si>
  <si>
    <t>TL-MLHYEX-MLHY355-0000056422</t>
  </si>
  <si>
    <t>TOWER T355 MLTS-TRTS 1 500KV</t>
  </si>
  <si>
    <t>T356 MLTS-TRTS 1 500KV</t>
  </si>
  <si>
    <t>TL-MLHYEX-MLHY356-0000056423</t>
  </si>
  <si>
    <t>TOWER T356 MLTS-TRTS 1 500KV</t>
  </si>
  <si>
    <t>T357 MLTS-TRTS 1 500KV</t>
  </si>
  <si>
    <t>TL-MLHYEX-MLHY357-0000056424</t>
  </si>
  <si>
    <t>TOWER T357 MLTS-TRTS 1 500KV</t>
  </si>
  <si>
    <t>T358 MLTS-TRTS 1 500KV</t>
  </si>
  <si>
    <t>TL-MLHYEX-MLHY358-0000056425</t>
  </si>
  <si>
    <t>TOWER T358 MLTS-TRTS 1 500KV</t>
  </si>
  <si>
    <t>T347 DDTS-SMTS 1 330KV</t>
  </si>
  <si>
    <t>TL-DDSMEX-DDSM347-0000082803</t>
  </si>
  <si>
    <t>TOWER T347 DDTS-SMTS 1 330KV</t>
  </si>
  <si>
    <t>T209 HWTS-CBTS 4 500KV</t>
  </si>
  <si>
    <t>TL-HWCBEX-HWCB209-0000084181</t>
  </si>
  <si>
    <t>TOWER T209 HWTS-CBTS 4 500KV</t>
  </si>
  <si>
    <t>T209 HWTS-ROTS 3 500KV</t>
  </si>
  <si>
    <t>TL-HWCBEX-HWCB209-0000085170</t>
  </si>
  <si>
    <t>TOWER T209 HWTS-ROTS 3 500KV</t>
  </si>
  <si>
    <t>T450 TSTS-TTS  220KV</t>
  </si>
  <si>
    <t>TL-TSTXEX-TSTX450-0000065034</t>
  </si>
  <si>
    <t>TOWER T450 TSTS-TTS    220KV</t>
  </si>
  <si>
    <t>T677 SHTS-BETS  220KV</t>
  </si>
  <si>
    <t>TL-BESHEX-BESH677-0000070762</t>
  </si>
  <si>
    <t>TOWER T677 SHTS-BETS   220KV</t>
  </si>
  <si>
    <t>T678 SHTS-BETS  220KV</t>
  </si>
  <si>
    <t>TL-BESHEX-BESH678-0000070767</t>
  </si>
  <si>
    <t>TOWER T678 SHTS-BETS   220KV</t>
  </si>
  <si>
    <t>T679 SHTS-BETS  220KV</t>
  </si>
  <si>
    <t>TL-BESHEX-BESH679-0000070771</t>
  </si>
  <si>
    <t>TOWER T679 SHTS-BETS   220KV</t>
  </si>
  <si>
    <t>T680 SHTS-BETS  220KV</t>
  </si>
  <si>
    <t>TL-BESHEX-BESH680-0000070776</t>
  </si>
  <si>
    <t>TOWER T680 SHTS-BETS   220KV</t>
  </si>
  <si>
    <t>T681 SHTS-BETS  220KV</t>
  </si>
  <si>
    <t>TL-BESHEX-BESH681-0000070781</t>
  </si>
  <si>
    <t>TOWER T681 SHTS-BETS   220KV</t>
  </si>
  <si>
    <t>T296 DDTS-SMTS 1 330KV</t>
  </si>
  <si>
    <t>TL-DDSMEX-DDSM296-0000082752</t>
  </si>
  <si>
    <t>TOWER T296 DDTS-SMTS 1 330KV</t>
  </si>
  <si>
    <t>T296 DDTS-SMTS 2 330KV</t>
  </si>
  <si>
    <t>TL-DDSMEX-DDSM296-0000103411</t>
  </si>
  <si>
    <t>TOWER T296 DDTS-SMTS 2 330KV</t>
  </si>
  <si>
    <t>T035 ROTS-RWTS  220KV</t>
  </si>
  <si>
    <t>TL-RORWEX-RORW035-0000061163</t>
  </si>
  <si>
    <t>TOWER T035 ROTS-RWTS   220KV</t>
  </si>
  <si>
    <t>TX035ROTS-TTS  220KV</t>
  </si>
  <si>
    <t>TL-RORWEX-RORW035-0000061272</t>
  </si>
  <si>
    <t>TOWER TX035ROTS-TTS    220KV</t>
  </si>
  <si>
    <t>TZ027ROTS-SMTS 3 500KV</t>
  </si>
  <si>
    <t>TZ027</t>
  </si>
  <si>
    <t>TL-TSSMEX-TSSM027-0000056051</t>
  </si>
  <si>
    <t>TOWER TZ027ROTS-SMTS 3 500KV</t>
  </si>
  <si>
    <t>TZ017ROTS-SMTS 3 500KV</t>
  </si>
  <si>
    <t>TZ017</t>
  </si>
  <si>
    <t>TL-TSSMEX-TSSM017-0000056041</t>
  </si>
  <si>
    <t>TOWER TZ017ROTS-SMTS 3 500KV</t>
  </si>
  <si>
    <t>TY017ROTS-TTS  220KV</t>
  </si>
  <si>
    <t>TY017</t>
  </si>
  <si>
    <t>TL-TSSMEX-TSSM017-0000061325</t>
  </si>
  <si>
    <t>TOWER TY017ROTS-TTS    220KV</t>
  </si>
  <si>
    <t>T343 HWTS-SMTS 1 500KV</t>
  </si>
  <si>
    <t>TL-HWSMEX-HWSM343-0000055685</t>
  </si>
  <si>
    <t>TOWER T343 HWTS-SMTS 1 500KV</t>
  </si>
  <si>
    <t>T343 HWTS-SMTS 2 500KV</t>
  </si>
  <si>
    <t>TL-HWSMEX-HWSM343-0000055820</t>
  </si>
  <si>
    <t>TOWER T343 HWTS-SMTS 2 500KV</t>
  </si>
  <si>
    <t>T509 DDTS-SMTS 1 330KV</t>
  </si>
  <si>
    <t>TL-DDSMEX-DDSM509-0000059541</t>
  </si>
  <si>
    <t>TOWER T509 DDTS-SMTS 1 330KV</t>
  </si>
  <si>
    <t>T509 DDTS-SMTS 2 330KV</t>
  </si>
  <si>
    <t>TL-DDSMEX-DDSM509-0000059685</t>
  </si>
  <si>
    <t>TOWER T509 DDTS-SMTS 2 330KV</t>
  </si>
  <si>
    <t>T189 EPS -TTS 1 220KV</t>
  </si>
  <si>
    <t>TL-DDSMEX-DDSM509-0000114105</t>
  </si>
  <si>
    <t>TOWER T189 EPS -TTS  1 220KV</t>
  </si>
  <si>
    <t>T249 MBTS-EPS 1 220KV</t>
  </si>
  <si>
    <t>TL-MBEPEX-MBEP249-0000112997</t>
  </si>
  <si>
    <t>TOWER T249 MBTS-EPS  1 220KV</t>
  </si>
  <si>
    <t>T007 EPS -TTS 1 220KV</t>
  </si>
  <si>
    <t>TL-EPTXEX-EPTX007-0000113465</t>
  </si>
  <si>
    <t>T018 HWPS-ROTS 1 220KV</t>
  </si>
  <si>
    <t>TL-HWROEX-HWRO018-0000084470</t>
  </si>
  <si>
    <t>TOWER T018 HWPS-ROTS 1 220KV</t>
  </si>
  <si>
    <t>TZ999ROTS-TTS  220KV</t>
  </si>
  <si>
    <t>TZ999</t>
  </si>
  <si>
    <t>TL-SMTXEX-SMTX026-0000119802</t>
  </si>
  <si>
    <t>TOWER TZ999ROTS-TTS    220KV</t>
  </si>
  <si>
    <t>T183 DDTS-SMTS 1 330KV</t>
  </si>
  <si>
    <t>TL-DDSMEX-DDSM183-0000082639</t>
  </si>
  <si>
    <t>TOWER T183 DDTS-SMTS 1 330KV</t>
  </si>
  <si>
    <t>T183 DDTS-SMTS 2 330KV</t>
  </si>
  <si>
    <t>TL-DDSMEX-DDSM183-0000103065</t>
  </si>
  <si>
    <t>TOWER T183 DDTS-SMTS 2 330KV</t>
  </si>
  <si>
    <t>T220 MBTS-EPS 1 220KV</t>
  </si>
  <si>
    <t>TL-DDSMEX-DDSM183-0000112968</t>
  </si>
  <si>
    <t>TOWER T220 MBTS-EPS  1 220KV</t>
  </si>
  <si>
    <t>T358 HWTS-SMTS 1 500KV</t>
  </si>
  <si>
    <t>TL-HWSMEX-HWSM358-0000055700</t>
  </si>
  <si>
    <t>TOWER T358 HWTS-SMTS 1 500KV</t>
  </si>
  <si>
    <t>T067 MBTS-EPS 1 220KV</t>
  </si>
  <si>
    <t>TL-MBEPEX-MBEP067-0000112815</t>
  </si>
  <si>
    <t>TOWER T067 MBTS-EPS  1 220KV</t>
  </si>
  <si>
    <t>T687 SHTS-BETS  220KV</t>
  </si>
  <si>
    <t>TL-BESHEX-BESH687-0000070809</t>
  </si>
  <si>
    <t>TOWER T687 SHTS-BETS   220KV</t>
  </si>
  <si>
    <t>T688 SHTS-BETS  220KV</t>
  </si>
  <si>
    <t>TL-BESHEX-BESH688-0000070813</t>
  </si>
  <si>
    <t>TOWER T688 SHTS-BETS   220KV</t>
  </si>
  <si>
    <t>T298 DDTS-SMTS 2 330KV</t>
  </si>
  <si>
    <t>TL-DDSMEX-DDSM298-0000103421</t>
  </si>
  <si>
    <t>TOWER T298 DDTS-SMTS 2 330KV</t>
  </si>
  <si>
    <t>T166 HWTS-CBTS 4 500KV</t>
  </si>
  <si>
    <t>TL-HWCBEX-HWCB166-0000084138</t>
  </si>
  <si>
    <t>TOWER T166 HWTS-CBTS 4 500KV</t>
  </si>
  <si>
    <t>T166 HWTS-ROTS 3 500KV</t>
  </si>
  <si>
    <t>TL-HWCBEX-HWCB166-0000085127</t>
  </si>
  <si>
    <t>TOWER T166 HWTS-ROTS 3 500KV</t>
  </si>
  <si>
    <t>T047 HWTS-SMTS 1 500KV</t>
  </si>
  <si>
    <t>TL-TYSMEX-TYSM047-0000083512</t>
  </si>
  <si>
    <t>TOWER T047 HWTS-SMTS 1 500KV</t>
  </si>
  <si>
    <t>T047 HWTS-SMTS 2 500KV</t>
  </si>
  <si>
    <t>TL-TYSMEX-TYSM047-0000083788</t>
  </si>
  <si>
    <t>TOWER T047 HWTS-SMTS 2 500KV</t>
  </si>
  <si>
    <t>T293ADDTS-SHTS  220KV</t>
  </si>
  <si>
    <t>T293A</t>
  </si>
  <si>
    <t>TL-GNSHEX-GNSH293-0000119503</t>
  </si>
  <si>
    <t>TOWER T293ADDTS-SHTS   220KV</t>
  </si>
  <si>
    <t>T293AGNTS-SHTS 1 220KV</t>
  </si>
  <si>
    <t>TL-GNSHEX-GNSH293-0000119481</t>
  </si>
  <si>
    <t>TOWER T293AGNTS-SHTS 1 220KV</t>
  </si>
  <si>
    <t>T230 EPS -TTS 1 220KV</t>
  </si>
  <si>
    <t>TL-DDSMEX-DDSM550-0000114146</t>
  </si>
  <si>
    <t>TOWER T230 EPS -TTS  1 220KV</t>
  </si>
  <si>
    <t>T001 SMTS-KTS  500KV</t>
  </si>
  <si>
    <t>TL-SMSYEX-SMSY001-0000119545</t>
  </si>
  <si>
    <t>TOWER T001 SMTS-KTS    500KV</t>
  </si>
  <si>
    <t>T001 SMTS-SYTS 1 500KV</t>
  </si>
  <si>
    <t>TL-SMSYEX-SMSY001-0000119549</t>
  </si>
  <si>
    <t>TOWER T001 SMTS-SYTS 1 500KV</t>
  </si>
  <si>
    <t>T001 SMTS-SYTS 2 500KV</t>
  </si>
  <si>
    <t>TL-SMSYEX-SMSY001-0000119556</t>
  </si>
  <si>
    <t>TOWER T001 SMTS-SYTS 2 500KV</t>
  </si>
  <si>
    <t>T558 SHTS-BETS  220KV</t>
  </si>
  <si>
    <t>TL-BESHEX-BESH558-0000070194</t>
  </si>
  <si>
    <t>TOWER T558 SHTS-BETS   220KV</t>
  </si>
  <si>
    <t>T559 SHTS-BETS  220KV</t>
  </si>
  <si>
    <t>TL-BESHEX-BESH559-0000070198</t>
  </si>
  <si>
    <t>TOWER T559 SHTS-BETS   220KV</t>
  </si>
  <si>
    <t>T560 SHTS-BETS  220KV</t>
  </si>
  <si>
    <t>TL-BESHEX-BESH560-0000070203</t>
  </si>
  <si>
    <t>TOWER T560 SHTS-BETS   220KV</t>
  </si>
  <si>
    <t>T561 SHTS-BETS  220KV</t>
  </si>
  <si>
    <t>TL-BESHEX-BESH561-0000070208</t>
  </si>
  <si>
    <t>TOWER T561 SHTS-BETS   220KV</t>
  </si>
  <si>
    <t>T362 HWTS-SMTS 1 500KV</t>
  </si>
  <si>
    <t>TL-HWSMEX-HWSM362-0000055704</t>
  </si>
  <si>
    <t>TOWER T362 HWTS-SMTS 1 500KV</t>
  </si>
  <si>
    <t>T005 EPS -TTS 1 220KV</t>
  </si>
  <si>
    <t>TL-EPTXEX-EPTX005-0000113463</t>
  </si>
  <si>
    <t>TOWER T005 EPS -TTS  1 220KV</t>
  </si>
  <si>
    <t>T180 DDTS-GNTS 1 220KV</t>
  </si>
  <si>
    <t>TL-DDGNEX-DDGN180-0000071370</t>
  </si>
  <si>
    <t>TOWER T180 DDTS-GNTS 1 220KV</t>
  </si>
  <si>
    <t>T181 DDTS-GNTS 1 220KV</t>
  </si>
  <si>
    <t>TL-DDGNEX-DDGN181-0000071375</t>
  </si>
  <si>
    <t>TOWER T181 DDTS-GNTS 1 220KV</t>
  </si>
  <si>
    <t>T180 DDTS-SHTS  220KV</t>
  </si>
  <si>
    <t>TL-DDGNEX-DDGN180-0000072251</t>
  </si>
  <si>
    <t>TOWER T180 DDTS-SHTS   220KV</t>
  </si>
  <si>
    <t>T181 DDTS-SHTS  220KV</t>
  </si>
  <si>
    <t>TL-DDGNEX-DDGN181-0000072256</t>
  </si>
  <si>
    <t>TOWER T181 DDTS-SHTS   220KV</t>
  </si>
  <si>
    <t>T321 GNTS-SHTS 1 220KV</t>
  </si>
  <si>
    <t>TL-GNSHEX-GNSH321-0000072930</t>
  </si>
  <si>
    <t>TOWER T321 GNTS-SHTS 1 220KV</t>
  </si>
  <si>
    <t>T350 DDTS-SHTS  220KV</t>
  </si>
  <si>
    <t>TL-GNSHEX-GNSH350-0000073853</t>
  </si>
  <si>
    <t>TOWER T350 DDTS-SHTS   220KV</t>
  </si>
  <si>
    <t>T351 DDTS-SHTS  220KV</t>
  </si>
  <si>
    <t>TL-GNSHEX-GNSH351-0000073858</t>
  </si>
  <si>
    <t>TOWER T351 DDTS-SHTS   220KV</t>
  </si>
  <si>
    <t>T352 DDTS-SHTS  220KV</t>
  </si>
  <si>
    <t>TL-GNSHEX-GNSH352-0000073863</t>
  </si>
  <si>
    <t>TOWER T352 DDTS-SHTS   220KV</t>
  </si>
  <si>
    <t>T353 DDTS-SHTS  220KV</t>
  </si>
  <si>
    <t>TL-GNSHEX-GNSH353-0000073867</t>
  </si>
  <si>
    <t>TOWER T353 DDTS-SHTS   220KV</t>
  </si>
  <si>
    <t>T354 DDTS-SHTS  220KV</t>
  </si>
  <si>
    <t>TL-GNSHEX-GNSH354-0000073872</t>
  </si>
  <si>
    <t>TOWER T354 DDTS-SHTS   220KV</t>
  </si>
  <si>
    <t>T350 GNTS-SHTS 1 220KV</t>
  </si>
  <si>
    <t>TL-GNSHEX-GNSH350-0000073069</t>
  </si>
  <si>
    <t>TOWER T350 GNTS-SHTS 1 220KV</t>
  </si>
  <si>
    <t>T351 GNTS-SHTS 1 220KV</t>
  </si>
  <si>
    <t>TL-GNSHEX-GNSH351-0000073074</t>
  </si>
  <si>
    <t>TOWER T351 GNTS-SHTS 1 220KV</t>
  </si>
  <si>
    <t>T352 GNTS-SHTS 1 220KV</t>
  </si>
  <si>
    <t>TL-GNSHEX-GNSH352-0000073079</t>
  </si>
  <si>
    <t>TOWER T352 GNTS-SHTS 1 220KV</t>
  </si>
  <si>
    <t>T353 GNTS-SHTS 1 220KV</t>
  </si>
  <si>
    <t>TL-GNSHEX-GNSH353-0000073084</t>
  </si>
  <si>
    <t>TOWER T353 GNTS-SHTS 1 220KV</t>
  </si>
  <si>
    <t>T354 GNTS-SHTS 1 220KV</t>
  </si>
  <si>
    <t>TL-GNSHEX-GNSH354-0000073088</t>
  </si>
  <si>
    <t>TOWER T354 GNTS-SHTS 1 220KV</t>
  </si>
  <si>
    <t>T119 HWTS-CBTS 4 500KV</t>
  </si>
  <si>
    <t>TL-HWCBEX-HWCB119-0000084091</t>
  </si>
  <si>
    <t>TOWER T119 HWTS-CBTS 4 500KV</t>
  </si>
  <si>
    <t>T119 HWTS-ROTS 3 500KV</t>
  </si>
  <si>
    <t>TL-HWCBEX-HWCB119-0000085080</t>
  </si>
  <si>
    <t>TOWER T119 HWTS-ROTS 3 500KV</t>
  </si>
  <si>
    <t>T122 HYTS-SESS 1 275KV</t>
  </si>
  <si>
    <t>TL-HYSEEX-HYSE122-0000059916</t>
  </si>
  <si>
    <t>TOWER T122 HYTS-SESS 1 275KV</t>
  </si>
  <si>
    <t>T123 HYTS-SESS 1 275KV</t>
  </si>
  <si>
    <t>TL-HYSEEX-HYSE123-0000059918</t>
  </si>
  <si>
    <t>TOWER T123 HYTS-SESS 1 275KV</t>
  </si>
  <si>
    <t>T124 HYTS-SESS 1 275KV</t>
  </si>
  <si>
    <t>TL-HYSEEX-HYSE124-0000059920</t>
  </si>
  <si>
    <t>TOWER T124 HYTS-SESS 1 275KV</t>
  </si>
  <si>
    <t>T125 HYTS-SESS 1 275KV</t>
  </si>
  <si>
    <t>TL-HYSEEX-HYSE125-0000059922</t>
  </si>
  <si>
    <t>TOWER T125 HYTS-SESS 1 275KV</t>
  </si>
  <si>
    <t>T324 HWTS-SMTS 2 500KV</t>
  </si>
  <si>
    <t>TL-HWSMEX-HWSM324-0000055801</t>
  </si>
  <si>
    <t>TOWER T324 HWTS-SMTS 2 500KV</t>
  </si>
  <si>
    <t>T194 DDTS-SMTS 2 330KV</t>
  </si>
  <si>
    <t>TL-DDSMEX-DDSM194-0000103087</t>
  </si>
  <si>
    <t>TOWER T194 DDTS-SMTS 2 330KV</t>
  </si>
  <si>
    <t>T231 MBTS-EPS 1 220KV</t>
  </si>
  <si>
    <t>TL-DDSMEX-DDSM194-0000112979</t>
  </si>
  <si>
    <t>TOWER T231 MBTS-EPS  1 220KV</t>
  </si>
  <si>
    <t>T112 HWPS-ROTS 1 220KV</t>
  </si>
  <si>
    <t>TL-YPROEX-YPRO112-0000084564</t>
  </si>
  <si>
    <t>TOWER T112 HWPS-ROTS 1 220KV</t>
  </si>
  <si>
    <t>T113 HWPS-ROTS 1 220KV</t>
  </si>
  <si>
    <t>TL-YPROEX-YPRO113-0000084565</t>
  </si>
  <si>
    <t>TOWER T113 HWPS-ROTS 1 220KV</t>
  </si>
  <si>
    <t>T112 YPS -ROTS 5 220KV</t>
  </si>
  <si>
    <t>TL-YPROEX-YPRO112-0000085503</t>
  </si>
  <si>
    <t>TOWER T112 YPS -ROTS 5 220KV</t>
  </si>
  <si>
    <t>T113 YPS -ROTS 5 220KV</t>
  </si>
  <si>
    <t>TL-YPROEX-YPRO113-0000085504</t>
  </si>
  <si>
    <t>TOWER T113 YPS -ROTS 5 220KV</t>
  </si>
  <si>
    <t>T112 YPS -ROTS 7 220KV</t>
  </si>
  <si>
    <t>TL-YPROEX-YPRO112-0000086004</t>
  </si>
  <si>
    <t>TOWER T112 YPS -ROTS 7 220KV</t>
  </si>
  <si>
    <t>T113 YPS -ROTS 7 220KV</t>
  </si>
  <si>
    <t>TL-YPROEX-YPRO113-0000086005</t>
  </si>
  <si>
    <t>TOWER T113 YPS -ROTS 7 220KV</t>
  </si>
  <si>
    <t>T355 HWTS-SMTS 1 500KV</t>
  </si>
  <si>
    <t>TL-HWSMEX-HWSM355-0000055697</t>
  </si>
  <si>
    <t>TOWER T355 HWTS-SMTS 1 500KV</t>
  </si>
  <si>
    <t>T355 HWTS-SMTS 2 500KV</t>
  </si>
  <si>
    <t>TL-HWSMEX-HWSM355-0000055832</t>
  </si>
  <si>
    <t>TOWER T355 HWTS-SMTS 2 500KV</t>
  </si>
  <si>
    <t>T638 SHTS-BETS  220KV</t>
  </si>
  <si>
    <t>TL-BESHEX-BESH638-0000070575</t>
  </si>
  <si>
    <t>TOWER T638 SHTS-BETS   220KV</t>
  </si>
  <si>
    <t>T639 SHTS-BETS  220KV</t>
  </si>
  <si>
    <t>TL-BESHEX-BESH639-0000070580</t>
  </si>
  <si>
    <t>TOWER T639 SHTS-BETS   220KV</t>
  </si>
  <si>
    <t>T640 SHTS-BETS  220KV</t>
  </si>
  <si>
    <t>TL-BESHEX-BESH640-0000070585</t>
  </si>
  <si>
    <t>TOWER T640 SHTS-BETS   220KV</t>
  </si>
  <si>
    <t>T641 SHTS-BETS  220KV</t>
  </si>
  <si>
    <t>TL-BESHEX-BESH641-0000070590</t>
  </si>
  <si>
    <t>TOWER T641 SHTS-BETS   220KV</t>
  </si>
  <si>
    <t>T355 DDTS-SHTS  220KV</t>
  </si>
  <si>
    <t>TL-GNSHEX-GNSH355-0000073877</t>
  </si>
  <si>
    <t>TOWER T355 DDTS-SHTS   220KV</t>
  </si>
  <si>
    <t>T356 DDTS-SHTS  220KV</t>
  </si>
  <si>
    <t>TL-GNSHEX-GNSH356-0000073882</t>
  </si>
  <si>
    <t>TOWER T356 DDTS-SHTS   220KV</t>
  </si>
  <si>
    <t>T357 DDTS-SHTS  220KV</t>
  </si>
  <si>
    <t>TL-GNSHEX-GNSH357-0000073887</t>
  </si>
  <si>
    <t>TOWER T357 DDTS-SHTS   220KV</t>
  </si>
  <si>
    <t>T358 DDTS-SHTS  220KV</t>
  </si>
  <si>
    <t>TL-GNSHEX-GNSH358-0000073892</t>
  </si>
  <si>
    <t>TOWER T358 DDTS-SHTS   220KV</t>
  </si>
  <si>
    <t>T359 DDTS-SHTS  220KV</t>
  </si>
  <si>
    <t>TL-GNSHEX-GNSH359-0000073897</t>
  </si>
  <si>
    <t>TOWER T359 DDTS-SHTS   220KV</t>
  </si>
  <si>
    <t>T355 GNTS-SHTS 1 220KV</t>
  </si>
  <si>
    <t>TL-GNSHEX-GNSH355-0000073093</t>
  </si>
  <si>
    <t>TOWER T355 GNTS-SHTS 1 220KV</t>
  </si>
  <si>
    <t>T356 GNTS-SHTS 1 220KV</t>
  </si>
  <si>
    <t>TL-GNSHEX-GNSH356-0000073098</t>
  </si>
  <si>
    <t>TOWER T356 GNTS-SHTS 1 220KV</t>
  </si>
  <si>
    <t>T357 GNTS-SHTS 1 220KV</t>
  </si>
  <si>
    <t>TL-GNSHEX-GNSH357-0000073103</t>
  </si>
  <si>
    <t>TOWER T357 GNTS-SHTS 1 220KV</t>
  </si>
  <si>
    <t>T358 GNTS-SHTS 1 220KV</t>
  </si>
  <si>
    <t>TL-GNSHEX-GNSH358-0000073108</t>
  </si>
  <si>
    <t>TOWER T358 GNTS-SHTS 1 220KV</t>
  </si>
  <si>
    <t>T359 GNTS-SHTS 1 220KV</t>
  </si>
  <si>
    <t>TL-GNSHEX-GNSH359-0000073112</t>
  </si>
  <si>
    <t>TOWER T359 GNTS-SHTS 1 220KV</t>
  </si>
  <si>
    <t>T282 HWTS-CBTS 4 500KV</t>
  </si>
  <si>
    <t>TL-HWCBEX-HWCB282-0000055868</t>
  </si>
  <si>
    <t>TOWER T282 HWTS-CBTS 4 500KV</t>
  </si>
  <si>
    <t>T282 HWTS-ROTS 3 500KV</t>
  </si>
  <si>
    <t>TL-HWCBEX-HWCB282-0000056802</t>
  </si>
  <si>
    <t>TOWER T282 HWTS-ROTS 3 500KV</t>
  </si>
  <si>
    <t>T156 WBTS-HOTS  220KV</t>
  </si>
  <si>
    <t>TL-BAHOEX-BAHO156-0000074573</t>
  </si>
  <si>
    <t>TOWER T156 WBTS-HOTS   220KV</t>
  </si>
  <si>
    <t>T157 WBTS-HOTS  220KV</t>
  </si>
  <si>
    <t>TL-BAHOEX-BAHO157-0000074574</t>
  </si>
  <si>
    <t>TOWER T157 WBTS-HOTS   220KV</t>
  </si>
  <si>
    <t>T158 WBTS-HOTS  220KV</t>
  </si>
  <si>
    <t>TL-BAHOEX-BAHO158-0000074575</t>
  </si>
  <si>
    <t>TOWER T158 WBTS-HOTS   220KV</t>
  </si>
  <si>
    <t>T009 HWPS-MWTS  220KV</t>
  </si>
  <si>
    <t>TL-HWMWEX-HWMW009-0000084447</t>
  </si>
  <si>
    <t>TOWER T009 HWPS-MWTS   220KV</t>
  </si>
  <si>
    <t>T281 HWTS-SMTS 1 500KV</t>
  </si>
  <si>
    <t>TL-HWSMEX-HWSM281-0000055623</t>
  </si>
  <si>
    <t>TOWER T281 HWTS-SMTS 1 500KV</t>
  </si>
  <si>
    <t>T281 HWTS-SMTS 2 500KV</t>
  </si>
  <si>
    <t>TL-HWSMEX-HWSM281-0000055758</t>
  </si>
  <si>
    <t>TOWER T281 HWTS-SMTS 2 500KV</t>
  </si>
  <si>
    <t>T036 YPS -ROTS 5 220KV</t>
  </si>
  <si>
    <t>TL-YPROEX-YPRO036-0000085427</t>
  </si>
  <si>
    <t>TOWER T036 YPS -ROTS 5 220KV</t>
  </si>
  <si>
    <t>T036 YPS -ROTS 7 220KV</t>
  </si>
  <si>
    <t>TL-YPROEX-YPRO036-0000085928</t>
  </si>
  <si>
    <t>TOWER T036 YPS -ROTS 7 220KV</t>
  </si>
  <si>
    <t>T207 DDTS-SMTS 1 330KV</t>
  </si>
  <si>
    <t>TL-DDSMEX-DDSM207-0000082663</t>
  </si>
  <si>
    <t>TOWER T207 DDTS-SMTS 1 330KV</t>
  </si>
  <si>
    <t>T207 DDTS-SMTS 2 330KV</t>
  </si>
  <si>
    <t>TL-DDSMEX-DDSM207-0000103113</t>
  </si>
  <si>
    <t>TOWER T207 DDTS-SMTS 2 330KV</t>
  </si>
  <si>
    <t>T037 YPS -ROTS 5 220KV</t>
  </si>
  <si>
    <t>TL-YPROEX-YPRO037-0000085428</t>
  </si>
  <si>
    <t>TOWER T037 YPS -ROTS 5 220KV</t>
  </si>
  <si>
    <t>T037 YPS -ROTS 7 220KV</t>
  </si>
  <si>
    <t>TL-YPROEX-YPRO037-0000085929</t>
  </si>
  <si>
    <t>TOWER T037 YPS -ROTS 7 220KV</t>
  </si>
  <si>
    <t>T422 RWTS-TTS  220KV</t>
  </si>
  <si>
    <t>TL-TSTXEX-TSTX422-0000064890</t>
  </si>
  <si>
    <t>TOWER T422 RWTS-TTS    220KV</t>
  </si>
  <si>
    <t>T422 TSTS-TTS  220KV</t>
  </si>
  <si>
    <t>TL-TSTXEX-TSTX422-0000064978</t>
  </si>
  <si>
    <t>TOWER T422 TSTS-TTS    220KV</t>
  </si>
  <si>
    <t>T006 TSTS-L    66</t>
  </si>
  <si>
    <t>TL-TSTXEX-TSTX422-0000114286</t>
  </si>
  <si>
    <t>TOWER T006 TSTS-L       66KV</t>
  </si>
  <si>
    <t>T548 DDTS-SMTS 1 330KV</t>
  </si>
  <si>
    <t>TL-DDSMEX-DDSM548-0000059619</t>
  </si>
  <si>
    <t>TOWER T548 DDTS-SMTS 1 330KV</t>
  </si>
  <si>
    <t>T548 DDTS-SMTS 2 330KV</t>
  </si>
  <si>
    <t>TL-DDSMEX-DDSM548-0000059764</t>
  </si>
  <si>
    <t>T228 EPS -TTS 1 220KV</t>
  </si>
  <si>
    <t>TL-DDSMEX-DDSM548-0000114144</t>
  </si>
  <si>
    <t>T481 WOTS-DDTS  330KV</t>
  </si>
  <si>
    <t>TL-WODDEX-WODD481-0000081884</t>
  </si>
  <si>
    <t>TOWER T481 WOTS-DDTS   330KV</t>
  </si>
  <si>
    <t>T163 DDTS-GNTS 1 220KV</t>
  </si>
  <si>
    <t>TL-DDGNEX-DDGN163-0000071289</t>
  </si>
  <si>
    <t>TOWER T163 DDTS-GNTS 1 220KV</t>
  </si>
  <si>
    <t>T164 DDTS-GNTS 1 220KV</t>
  </si>
  <si>
    <t>TL-DDGNEX-DDGN164-0000071294</t>
  </si>
  <si>
    <t>TOWER T164 DDTS-GNTS 1 220KV</t>
  </si>
  <si>
    <t>T163 DDTS-SHTS  220KV</t>
  </si>
  <si>
    <t>TL-DDGNEX-DDGN163-0000072171</t>
  </si>
  <si>
    <t>TOWER T163 DDTS-SHTS   220KV</t>
  </si>
  <si>
    <t>T164 DDTS-SHTS  220KV</t>
  </si>
  <si>
    <t>TL-DDGNEX-DDGN164-0000072176</t>
  </si>
  <si>
    <t>TOWER T164 DDTS-SHTS   220KV</t>
  </si>
  <si>
    <t>T244 MBTS-EPS 1 220KV</t>
  </si>
  <si>
    <t>TL-MBEPEX-MBEP244-0000112992</t>
  </si>
  <si>
    <t>TOWER T244 MBTS-EPS  1 220KV</t>
  </si>
  <si>
    <t>T033 SMTS-SYTS 2 500KV</t>
  </si>
  <si>
    <t>TL-SMSYEX-SMSY033-0000059066</t>
  </si>
  <si>
    <t>TOWER T033 SMTS-SYTS 2 500KV</t>
  </si>
  <si>
    <t>TY027ROTS-TTS  220KV</t>
  </si>
  <si>
    <t>TY027</t>
  </si>
  <si>
    <t>TL-TSSMEX-TSSM027-0000061335</t>
  </si>
  <si>
    <t>TOWER TY027ROTS-TTS    220KV</t>
  </si>
  <si>
    <t>T510 DDTS-SMTS 1 330KV</t>
  </si>
  <si>
    <t>TL-DDSMEX-DDSM510-0000059543</t>
  </si>
  <si>
    <t>TOWER T510 DDTS-SMTS 1 330KV</t>
  </si>
  <si>
    <t>T510 DDTS-SMTS 2 330KV</t>
  </si>
  <si>
    <t>TL-DDSMEX-DDSM510-0000059688</t>
  </si>
  <si>
    <t>TOWER T510 DDTS-SMTS 2 330KV</t>
  </si>
  <si>
    <t>T190 EPS -TTS 1 220KV</t>
  </si>
  <si>
    <t>TL-DDSMEX-DDSM510-0000114106</t>
  </si>
  <si>
    <t>TOWER T190 EPS -TTS  1 220KV</t>
  </si>
  <si>
    <t>T014 SMTS-SYTS 1 500KV</t>
  </si>
  <si>
    <t>TL-SMSYEX-SMSY014-0000058820</t>
  </si>
  <si>
    <t>TOWER T014 SMTS-SYTS 1 500KV</t>
  </si>
  <si>
    <t>T085 MBTS-EPS 1 220KV</t>
  </si>
  <si>
    <t>TL-MBEPEX-MBEP085-0000112833</t>
  </si>
  <si>
    <t>TOWER T085 MBTS-EPS  1 220KV</t>
  </si>
  <si>
    <t>T362 HWTS-SMTS 2 500KV</t>
  </si>
  <si>
    <t>TL-HWSMEX-HWSM362-0000055839</t>
  </si>
  <si>
    <t>TOWER T362 HWTS-SMTS 2 500KV</t>
  </si>
  <si>
    <t>TZ044ROTS-SMTS 3 500KV</t>
  </si>
  <si>
    <t>TZ044</t>
  </si>
  <si>
    <t>TL-TSSMEX-TSSM044-0000056068</t>
  </si>
  <si>
    <t>TOWER TZ044ROTS-SMTS 3 500KV</t>
  </si>
  <si>
    <t>T550 DDTS-SMTS 1 330KV</t>
  </si>
  <si>
    <t>TL-DDSMEX-DDSM550-0000059623</t>
  </si>
  <si>
    <t>TOWER T550 DDTS-SMTS 1 330KV</t>
  </si>
  <si>
    <t>T550 DDTS-SMTS 2 330KV</t>
  </si>
  <si>
    <t>TL-DDSMEX-DDSM550-0000059768</t>
  </si>
  <si>
    <t>TOWER T550 DDTS-SMTS 2 330KV</t>
  </si>
  <si>
    <t>T086 MBTS-DDTS 1 220KV</t>
  </si>
  <si>
    <t>TL-MBDDEX-MBDD086-0000112517</t>
  </si>
  <si>
    <t>TOWER T086 MBTS-DDTS 1 220KV</t>
  </si>
  <si>
    <t>T087 MBTS-DDTS 1 220KV</t>
  </si>
  <si>
    <t>TL-MBDDEX-MBDD087-0000112518</t>
  </si>
  <si>
    <t>TOWER T087 MBTS-DDTS 1 220KV</t>
  </si>
  <si>
    <t>T086 MBTS-DDTS 2 220KV</t>
  </si>
  <si>
    <t>TL-MBDDEX-MBDD086-0000112608</t>
  </si>
  <si>
    <t>TOWER T086 MBTS-DDTS 2 220KV</t>
  </si>
  <si>
    <t>T087 MBTS-DDTS 2 220KV</t>
  </si>
  <si>
    <t>TL-MBDDEX-MBDD087-0000112609</t>
  </si>
  <si>
    <t>TOWER T087 MBTS-DDTS 2 220KV</t>
  </si>
  <si>
    <t>TY044ROTS-TTS  220KV</t>
  </si>
  <si>
    <t>TL-TSSMEX-TSSM044-0000061352</t>
  </si>
  <si>
    <t>TOWER TY044ROTS-TTS    220KV</t>
  </si>
  <si>
    <t>T014 SMTS-SYTS 2 500KV</t>
  </si>
  <si>
    <t>TL-SMSYEX-SMSY014-0000059028</t>
  </si>
  <si>
    <t>TOWER T014 SMTS-SYTS 2 500KV</t>
  </si>
  <si>
    <t>TX001HWTS-SMTS 2 500KV</t>
  </si>
  <si>
    <t>TL-HWTYEX-HWTY001-0000083695</t>
  </si>
  <si>
    <t>TOWER TX001HWTS-SMTS 2 500KV</t>
  </si>
  <si>
    <t>T303 HWPS-ROTS 1 220KV</t>
  </si>
  <si>
    <t>TL-YPROEX-YPRO303-0000100922</t>
  </si>
  <si>
    <t>TOWER T303 HWPS-ROTS 1 220KV</t>
  </si>
  <si>
    <t>T303 YPS -ROTS 5 220KV</t>
  </si>
  <si>
    <t>TL-YPROEX-YPRO303-0000065209</t>
  </si>
  <si>
    <t>TOWER T303 YPS -ROTS 5 220KV</t>
  </si>
  <si>
    <t>T451 TSTS-TTS  220KV</t>
  </si>
  <si>
    <t>TL-TSTXEX-TSTX451-0000065036</t>
  </si>
  <si>
    <t>TOWER T451 TSTS-TTS    220KV</t>
  </si>
  <si>
    <t>T261 HWTS-CBTS 4 500KV</t>
  </si>
  <si>
    <t>TL-HWCBEX-HWCB261-0000055847</t>
  </si>
  <si>
    <t>TOWER T261 HWTS-CBTS 4 500KV</t>
  </si>
  <si>
    <t>T261 HWTS-ROTS 3 500KV</t>
  </si>
  <si>
    <t>TL-HWCBEX-HWCB261-0000056760</t>
  </si>
  <si>
    <t>TOWER T261 HWTS-ROTS 3 500KV</t>
  </si>
  <si>
    <t>T005 HWPS-HWTS 1 220KV</t>
  </si>
  <si>
    <t>TL-HWHWEX-HWHW005-0000084955</t>
  </si>
  <si>
    <t>TOWER T005 HWPS-HWTS 1 220KV</t>
  </si>
  <si>
    <t>T005 HWPS-HWTS 2 220KV</t>
  </si>
  <si>
    <t>TL-HWHWEX-HWHW005-0000084373</t>
  </si>
  <si>
    <t>TOWER T005 HWPS-HWTS 2 220KV</t>
  </si>
  <si>
    <t>T005 HWPS-HWTS 3 220KV</t>
  </si>
  <si>
    <t>TL-HWHWEX-HWHW005-0000084384</t>
  </si>
  <si>
    <t>TOWER T005 HWPS-HWTS 3 220KV</t>
  </si>
  <si>
    <t>T183 HWTS-CBTS 4 500KV</t>
  </si>
  <si>
    <t>TL-HWCBEX-HWCB183-0000084155</t>
  </si>
  <si>
    <t>TOWER T183 HWTS-CBTS 4 500KV</t>
  </si>
  <si>
    <t>T184 HWTS-CBTS 4 500KV</t>
  </si>
  <si>
    <t>TL-HWCBEX-HWCB184-0000084156</t>
  </si>
  <si>
    <t>TOWER T184 HWTS-CBTS 4 500KV</t>
  </si>
  <si>
    <t>T183 HWTS-ROTS 3 500KV</t>
  </si>
  <si>
    <t>TL-HWCBEX-HWCB183-0000085144</t>
  </si>
  <si>
    <t>TOWER T183 HWTS-ROTS 3 500KV</t>
  </si>
  <si>
    <t>T184 HWTS-ROTS 3 500KV</t>
  </si>
  <si>
    <t>TL-HWCBEX-HWCB184-0000085145</t>
  </si>
  <si>
    <t>TOWER T184 HWTS-ROTS 3 500KV</t>
  </si>
  <si>
    <t>T072 MBTS-DDTS 1 220KV</t>
  </si>
  <si>
    <t>TL-MBDDEX-MBDD072-0000112503</t>
  </si>
  <si>
    <t>TOWER T072 MBTS-DDTS 1 220KV</t>
  </si>
  <si>
    <t>T072 MBTS-DDTS 2 220KV</t>
  </si>
  <si>
    <t>TL-MBDDEX-MBDD072-0000112594</t>
  </si>
  <si>
    <t>TOWER T072 MBTS-DDTS 2 220KV</t>
  </si>
  <si>
    <t>T002 SMTS-TTS 1 220KV</t>
  </si>
  <si>
    <t>TL-SMTXEX-SMTX002-0000061379</t>
  </si>
  <si>
    <t>TOWER T002 SMTS-TTS  1 220KV</t>
  </si>
  <si>
    <t>T002 SMTS-TTS 2 220KV</t>
  </si>
  <si>
    <t>TL-SMTXEX-SMTX002-0000114241</t>
  </si>
  <si>
    <t>TOWER T002 SMTS-TTS  2 220KV</t>
  </si>
  <si>
    <t>T443 TSTS-TTS  220KV</t>
  </si>
  <si>
    <t>TL-TSTXEX-TSTX443-0000065020</t>
  </si>
  <si>
    <t>TOWER T443 TSTS-TTS    220KV</t>
  </si>
  <si>
    <t>T360 DDTS-SHTS  220KV</t>
  </si>
  <si>
    <t>TL-GNSHEX-GNSH360-0000073901</t>
  </si>
  <si>
    <t>TOWER T360 DDTS-SHTS   220KV</t>
  </si>
  <si>
    <t>T361 DDTS-SHTS  220KV</t>
  </si>
  <si>
    <t>TL-GNSHEX-GNSH361-0000073906</t>
  </si>
  <si>
    <t>TOWER T361 DDTS-SHTS   220KV</t>
  </si>
  <si>
    <t>T362 DDTS-SHTS  220KV</t>
  </si>
  <si>
    <t>TL-GNSHEX-GNSH362-0000073911</t>
  </si>
  <si>
    <t>TOWER T362 DDTS-SHTS   220KV</t>
  </si>
  <si>
    <t>T363 DDTS-SHTS  220KV</t>
  </si>
  <si>
    <t>TL-GNSHEX-GNSH363-0000073916</t>
  </si>
  <si>
    <t>TOWER T363 DDTS-SHTS   220KV</t>
  </si>
  <si>
    <t>T364 DDTS-SHTS  220KV</t>
  </si>
  <si>
    <t>TL-GNSHEX-GNSH364-0000073920</t>
  </si>
  <si>
    <t>TOWER T364 DDTS-SHTS   220KV</t>
  </si>
  <si>
    <t>T365 DDTS-SHTS  220KV</t>
  </si>
  <si>
    <t>TL-GNSHEX-GNSH365-0000073925</t>
  </si>
  <si>
    <t>TOWER T365 DDTS-SHTS   220KV</t>
  </si>
  <si>
    <t>T366 DDTS-SHTS  220KV</t>
  </si>
  <si>
    <t>TL-GNSHEX-GNSH366-0000073930</t>
  </si>
  <si>
    <t>TOWER T366 DDTS-SHTS   220KV</t>
  </si>
  <si>
    <t>T360 GNTS-SHTS 1 220KV</t>
  </si>
  <si>
    <t>TL-GNSHEX-GNSH360-0000073118</t>
  </si>
  <si>
    <t>TOWER T360 GNTS-SHTS 1 220KV</t>
  </si>
  <si>
    <t>T361 GNTS-SHTS 1 220KV</t>
  </si>
  <si>
    <t>TL-GNSHEX-GNSH361-0000073122</t>
  </si>
  <si>
    <t>TOWER T361 GNTS-SHTS 1 220KV</t>
  </si>
  <si>
    <t>T362 GNTS-SHTS 1 220KV</t>
  </si>
  <si>
    <t>TL-GNSHEX-GNSH362-0000073127</t>
  </si>
  <si>
    <t>TOWER T362 GNTS-SHTS 1 220KV</t>
  </si>
  <si>
    <t>T363 GNTS-SHTS 1 220KV</t>
  </si>
  <si>
    <t>TL-GNSHEX-GNSH363-0000073132</t>
  </si>
  <si>
    <t>TOWER T363 GNTS-SHTS 1 220KV</t>
  </si>
  <si>
    <t>T364 GNTS-SHTS 1 220KV</t>
  </si>
  <si>
    <t>TL-GNSHEX-GNSH364-0000073137</t>
  </si>
  <si>
    <t>TOWER T364 GNTS-SHTS 1 220KV</t>
  </si>
  <si>
    <t>T365 GNTS-SHTS 1 220KV</t>
  </si>
  <si>
    <t>TL-GNSHEX-GNSH365-0000073142</t>
  </si>
  <si>
    <t>TOWER T365 GNTS-SHTS 1 220KV</t>
  </si>
  <si>
    <t>T366 GNTS-SHTS 1 220KV</t>
  </si>
  <si>
    <t>TL-GNSHEX-GNSH366-0000073146</t>
  </si>
  <si>
    <t>TOWER T366 GNTS-SHTS 1 220KV</t>
  </si>
  <si>
    <t>T098 DDTS-GNTS 1 220KV</t>
  </si>
  <si>
    <t>TL-DDSMEX-DDSM008-0000070978</t>
  </si>
  <si>
    <t>TOWER T098 DDTS-GNTS 1 220KV</t>
  </si>
  <si>
    <t>T098 DDTS-SHTS  220KV</t>
  </si>
  <si>
    <t>TL-DDSMEX-DDSM008-0000071860</t>
  </si>
  <si>
    <t>TOWER T098 DDTS-SHTS   220KV</t>
  </si>
  <si>
    <t>T008 DDTS-SMTS 1 330KV</t>
  </si>
  <si>
    <t>TL-DDSMEX-DDSM008-0000082464</t>
  </si>
  <si>
    <t>TOWER T008 DDTS-SMTS 1 330KV</t>
  </si>
  <si>
    <t>T008 DDTS-SMTS 2 330KV</t>
  </si>
  <si>
    <t>TL-DDSMEX-DDSM008-0000102716</t>
  </si>
  <si>
    <t>TOWER T008 DDTS-SMTS 2 330KV</t>
  </si>
  <si>
    <t>T538 WOTS-DDTS  330KV</t>
  </si>
  <si>
    <t>TL-DDSMEX-DDSM008-0000081941</t>
  </si>
  <si>
    <t>TOWER T538 WOTS-DDTS   330KV</t>
  </si>
  <si>
    <t>T480 WOTS-DDTS  330KV</t>
  </si>
  <si>
    <t>TL-WODDEX-WODD480-0000081883</t>
  </si>
  <si>
    <t>TOWER T480 WOTS-DDTS   330KV</t>
  </si>
  <si>
    <t>T211 DDTS-SMTS 1 330KV</t>
  </si>
  <si>
    <t>TL-DDSMEX-DDSM211-0000082667</t>
  </si>
  <si>
    <t>TOWER T211 DDTS-SMTS 1 330KV</t>
  </si>
  <si>
    <t>T211 DDTS-SMTS 2 330KV</t>
  </si>
  <si>
    <t>TL-DDSMEX-DDSM211-0000103121</t>
  </si>
  <si>
    <t>TOWER T211 DDTS-SMTS 2 330KV</t>
  </si>
  <si>
    <t>T001 SMTS-TTS 1 220KV</t>
  </si>
  <si>
    <t>TL-SMTXEX-SMTX001-0000061378</t>
  </si>
  <si>
    <t>TOWER T001 SMTS-TTS  1 220KV</t>
  </si>
  <si>
    <t>T001 SMTS-TTS 2 220KV</t>
  </si>
  <si>
    <t>TL-SMTXEX-SMTX001-0000114240</t>
  </si>
  <si>
    <t>TOWER T001 SMTS-TTS  2 220KV</t>
  </si>
  <si>
    <t>T065 HWTS-CBTS 4 500KV</t>
  </si>
  <si>
    <t>TL-HWCBEX-HWCB065-0000084037</t>
  </si>
  <si>
    <t>TOWER T065 HWTS-CBTS 4 500KV</t>
  </si>
  <si>
    <t>T065 HWTS-ROTS 3 500KV</t>
  </si>
  <si>
    <t>TL-HWCBEX-HWCB065-0000085026</t>
  </si>
  <si>
    <t>TOWER T065 HWTS-ROTS 3 500KV</t>
  </si>
  <si>
    <t>T131 HWPS-ROTS 1 220KV</t>
  </si>
  <si>
    <t>TL-YPROEX-YPRO131-0000084583</t>
  </si>
  <si>
    <t>TOWER T131 HWPS-ROTS 1 220KV</t>
  </si>
  <si>
    <t>T131 YPS -ROTS 5 220KV</t>
  </si>
  <si>
    <t>TL-YPROEX-YPRO131-0000085522</t>
  </si>
  <si>
    <t>TOWER T131 YPS -ROTS 5 220KV</t>
  </si>
  <si>
    <t>T194 DDTS-SMTS 1 330KV</t>
  </si>
  <si>
    <t>TL-DDSMEX-DDSM194-0000082650</t>
  </si>
  <si>
    <t>TOWER T194 DDTS-SMTS 1 330KV</t>
  </si>
  <si>
    <t>T293 DDTS-SHTS  220KV</t>
  </si>
  <si>
    <t>TL-GNSHEX-GNSH293-0000073583</t>
  </si>
  <si>
    <t>TOWER T293 DDTS-SHTS   220KV</t>
  </si>
  <si>
    <t>T293 GNTS-SHTS 1 220KV</t>
  </si>
  <si>
    <t>TL-GNSHEX-GNSH293-0000072795</t>
  </si>
  <si>
    <t>TOWER T293 GNTS-SHTS 1 220KV</t>
  </si>
  <si>
    <t>T667 SHTS-BETS  220KV</t>
  </si>
  <si>
    <t>TL-BESHEX-BESH667-0000070714</t>
  </si>
  <si>
    <t>TOWER T667 SHTS-BETS   220KV</t>
  </si>
  <si>
    <t>T668 SHTS-BETS  220KV</t>
  </si>
  <si>
    <t>TL-BESHEX-BESH668-0000070719</t>
  </si>
  <si>
    <t>TOWER T668 SHTS-BETS   220KV</t>
  </si>
  <si>
    <t>T669 SHTS-BETS  220KV</t>
  </si>
  <si>
    <t>TL-BESHEX-BESH669-0000070724</t>
  </si>
  <si>
    <t>TOWER T669 SHTS-BETS   220KV</t>
  </si>
  <si>
    <t>T670 SHTS-BETS  220KV</t>
  </si>
  <si>
    <t>TL-BESHEX-BESH670-0000070729</t>
  </si>
  <si>
    <t>TOWER T670 SHTS-BETS   220KV</t>
  </si>
  <si>
    <t>T671 SHTS-BETS  220KV</t>
  </si>
  <si>
    <t>TL-BESHEX-BESH671-0000070734</t>
  </si>
  <si>
    <t>TOWER T671 SHTS-BETS   220KV</t>
  </si>
  <si>
    <t>T672 SHTS-BETS  220KV</t>
  </si>
  <si>
    <t>TL-BESHEX-BESH672-0000070738</t>
  </si>
  <si>
    <t>TOWER T672 SHTS-BETS   220KV</t>
  </si>
  <si>
    <t>T372 MLTS-TRTS 1 500KV</t>
  </si>
  <si>
    <t>TL-MLHYEX-MLHY372-0000056439</t>
  </si>
  <si>
    <t>TOWER T372 MLTS-TRTS 1 500KV</t>
  </si>
  <si>
    <t>T373 MLTS-TRTS 1 500KV</t>
  </si>
  <si>
    <t>TL-MLHYEX-MLHY373-0000056440</t>
  </si>
  <si>
    <t>TOWER T373 MLTS-TRTS 1 500KV</t>
  </si>
  <si>
    <t>T374 MLTS-TRTS 1 500KV</t>
  </si>
  <si>
    <t>TL-MLHYEX-MLHY374-0000056441</t>
  </si>
  <si>
    <t>TOWER T374 MLTS-TRTS 1 500KV</t>
  </si>
  <si>
    <t>T375 MLTS-TRTS 1 500KV</t>
  </si>
  <si>
    <t>TL-MLHYEX-MLHY375-0000056442</t>
  </si>
  <si>
    <t>TOWER T375 MLTS-TRTS 1 500KV</t>
  </si>
  <si>
    <t>T376 MLTS-TRTS 1 500KV</t>
  </si>
  <si>
    <t>TL-MLHYEX-MLHY376-0000056443</t>
  </si>
  <si>
    <t>TOWER T376 MLTS-TRTS 1 500KV</t>
  </si>
  <si>
    <t>T377 MLTS-TRTS 1 500KV</t>
  </si>
  <si>
    <t>TL-MLHYEX-MLHY377-0000056444</t>
  </si>
  <si>
    <t>TOWER T377 MLTS-TRTS 1 500KV</t>
  </si>
  <si>
    <t>T378 MLTS-TRTS 1 500KV</t>
  </si>
  <si>
    <t>TL-MLHYEX-MLHY378-0000056445</t>
  </si>
  <si>
    <t>TOWER T378 MLTS-TRTS 1 500KV</t>
  </si>
  <si>
    <t>T125 HWTS-CBTS 4 500KV</t>
  </si>
  <si>
    <t>TL-HWCBEX-HWCB125-0000084097</t>
  </si>
  <si>
    <t>TOWER T125 HWTS-CBTS 4 500KV</t>
  </si>
  <si>
    <t>T125 HWTS-ROTS 3 500KV</t>
  </si>
  <si>
    <t>TL-HWCBEX-HWCB125-0000085086</t>
  </si>
  <si>
    <t>TOWER T125 HWTS-ROTS 3 500KV</t>
  </si>
  <si>
    <t>T015 SMTS-SYTS 1 500KV</t>
  </si>
  <si>
    <t>TL-SMSYEX-SMSY015-0000058822</t>
  </si>
  <si>
    <t>TOWER T015 SMTS-SYTS 1 500KV</t>
  </si>
  <si>
    <t>T015 SMTS-SYTS 2 500KV</t>
  </si>
  <si>
    <t>TL-SMSYEX-SMSY015-0000059030</t>
  </si>
  <si>
    <t>TOWER T015 SMTS-SYTS 2 500KV</t>
  </si>
  <si>
    <t>T279 HWTS-CBTS 4 500KV</t>
  </si>
  <si>
    <t>TL-HWCBEX-HWCB279-0000055865</t>
  </si>
  <si>
    <t>TOWER T279 HWTS-CBTS 4 500KV</t>
  </si>
  <si>
    <t>T279 HWTS-ROTS 3 500KV</t>
  </si>
  <si>
    <t>TL-HWCBEX-HWCB279-0000056796</t>
  </si>
  <si>
    <t>TOWER T279 HWTS-ROTS 3 500KV</t>
  </si>
  <si>
    <t>T259 MBTS-EPS 1 220KV</t>
  </si>
  <si>
    <t>TL-MBEPEX-MBEP259-0000113007</t>
  </si>
  <si>
    <t>TOWER T259 MBTS-EPS  1 220KV</t>
  </si>
  <si>
    <t>T298 DDTS-SMTS 1 330KV</t>
  </si>
  <si>
    <t>TL-DDSMEX-DDSM298-0000082754</t>
  </si>
  <si>
    <t>TOWER T298 DDTS-SMTS 1 330KV</t>
  </si>
  <si>
    <t>T164 HWTS-CBTS 4 500KV</t>
  </si>
  <si>
    <t>TL-HWCBEX-HWCB164-0000084136</t>
  </si>
  <si>
    <t>TOWER T164 HWTS-CBTS 4 500KV</t>
  </si>
  <si>
    <t>T042 MBTS-EPS 1 220KV</t>
  </si>
  <si>
    <t>TL-MBEPEX-MBEP042-0000112790</t>
  </si>
  <si>
    <t>TOWER T042 MBTS-EPS  1 220KV</t>
  </si>
  <si>
    <t>T264 MBTS-EPS 1 220KV</t>
  </si>
  <si>
    <t>TL-MBEPEX-MBEP264-0000113012</t>
  </si>
  <si>
    <t>TOWER T264 MBTS-EPS  1 220KV</t>
  </si>
  <si>
    <t>T360 HWTS-SMTS 1 500KV</t>
  </si>
  <si>
    <t>TL-HWSMEX-HWSM360-0000055702</t>
  </si>
  <si>
    <t>TOWER T360 HWTS-SMTS 1 500KV</t>
  </si>
  <si>
    <t>T359 HWTS-SMTS 2 500KV</t>
  </si>
  <si>
    <t>TL-HWSMEX-HWSM359-0000055836</t>
  </si>
  <si>
    <t>TOWER T359 HWTS-SMTS 2 500KV</t>
  </si>
  <si>
    <t>T360 HWTS-SMTS 2 500KV</t>
  </si>
  <si>
    <t>TL-HWSMEX-HWSM360-0000055837</t>
  </si>
  <si>
    <t>TOWER T360 HWTS-SMTS 2 500KV</t>
  </si>
  <si>
    <t>T068 MBTS-EPS 1 220KV</t>
  </si>
  <si>
    <t>TL-MBEPEX-MBEP068-0000112816</t>
  </si>
  <si>
    <t>TOWER T068 MBTS-EPS  1 220KV</t>
  </si>
  <si>
    <t>T166 DDTS-GNTS 1 220KV</t>
  </si>
  <si>
    <t>TL-DDGNEX-DDGN166-0000071303</t>
  </si>
  <si>
    <t>TOWER T166 DDTS-GNTS 1 220KV</t>
  </si>
  <si>
    <t>T166 DDTS-SHTS  220KV</t>
  </si>
  <si>
    <t>TL-DDGNEX-DDGN166-0000072185</t>
  </si>
  <si>
    <t>TOWER T166 DDTS-SHTS   220KV</t>
  </si>
  <si>
    <t>T096 DDTS-GNTS 1 220KV</t>
  </si>
  <si>
    <t>TL-DDSMEX-DDSM006-0000070968</t>
  </si>
  <si>
    <t>TOWER T096 DDTS-GNTS 1 220KV</t>
  </si>
  <si>
    <t>T096 DDTS-SHTS  220KV</t>
  </si>
  <si>
    <t>TL-DDSMEX-DDSM006-0000071850</t>
  </si>
  <si>
    <t>TOWER T096 DDTS-SHTS   220KV</t>
  </si>
  <si>
    <t>T006 DDTS-SMTS 1 330KV</t>
  </si>
  <si>
    <t>TL-DDSMEX-DDSM006-0000082462</t>
  </si>
  <si>
    <t>TOWER T006 DDTS-SMTS 1 330KV</t>
  </si>
  <si>
    <t>T006 DDTS-SMTS 2 330KV</t>
  </si>
  <si>
    <t>TL-DDSMEX-DDSM006-0000102712</t>
  </si>
  <si>
    <t>TOWER T006 DDTS-SMTS 2 330KV</t>
  </si>
  <si>
    <t>T540 WOTS-DDTS  330KV</t>
  </si>
  <si>
    <t>TL-DDSMEX-DDSM006-0000081943</t>
  </si>
  <si>
    <t>TOWER T540 WOTS-DDTS   330KV</t>
  </si>
  <si>
    <t>T129 HWTS-SMTS 1 500KV</t>
  </si>
  <si>
    <t>TL-TYSMEX-TYSM129-0000083594</t>
  </si>
  <si>
    <t>TOWER T129 HWTS-SMTS 1 500KV</t>
  </si>
  <si>
    <t>T129 HWTS-SMTS 2 500KV</t>
  </si>
  <si>
    <t>TL-TYSMEX-TYSM129-0000083870</t>
  </si>
  <si>
    <t>TOWER T129 HWTS-SMTS 2 500KV</t>
  </si>
  <si>
    <t>T307 YPS -ROTS 5 220KV</t>
  </si>
  <si>
    <t>TL-YPROEX-YPRO307-0000065218</t>
  </si>
  <si>
    <t>TOWER T307 YPS -ROTS 5 220KV</t>
  </si>
  <si>
    <t>T086 MBTS-EPS 1 220KV</t>
  </si>
  <si>
    <t>TL-MBEPEX-MBEP086-0000112834</t>
  </si>
  <si>
    <t>TOWER T086 MBTS-EPS  1 220KV</t>
  </si>
  <si>
    <t>T202 HWPS-ROTS 1 220KV</t>
  </si>
  <si>
    <t>TL-YPROEX-YPRO202-0000084654</t>
  </si>
  <si>
    <t>TOWER T202 HWPS-ROTS 1 220KV</t>
  </si>
  <si>
    <t>T202 YPS -ROTS 7 220KV</t>
  </si>
  <si>
    <t>TL-YPROEX-YPRO202-0000086094</t>
  </si>
  <si>
    <t>TOWER T202 YPS -ROTS 7 220KV</t>
  </si>
  <si>
    <t>T003 JLTS-MWTS 1 220KV</t>
  </si>
  <si>
    <t>TL-JLMWEX-JLMW003-0000085360</t>
  </si>
  <si>
    <t>TOWER T003 JLTS-MWTS 1 220KV</t>
  </si>
  <si>
    <t>T269 BATS-TGTS  220KV</t>
  </si>
  <si>
    <t>TL-BATGEX-BATG269-0000087582</t>
  </si>
  <si>
    <t>TOWER T269 BATS-TGTS   220KV</t>
  </si>
  <si>
    <t>T270 BATS-TGTS  220KV</t>
  </si>
  <si>
    <t>TL-BATGEX-BATG270-0000087583</t>
  </si>
  <si>
    <t>TOWER T270 BATS-TGTS   220KV</t>
  </si>
  <si>
    <t>T271 BATS-TGTS  220KV</t>
  </si>
  <si>
    <t>TL-BATGEX-BATG271-0000087584</t>
  </si>
  <si>
    <t>TOWER T271 BATS-TGTS   220KV</t>
  </si>
  <si>
    <t>T272 BATS-TGTS  220KV</t>
  </si>
  <si>
    <t>TL-BATGEX-BATG272-0000087585</t>
  </si>
  <si>
    <t>TOWER T272 BATS-TGTS   220KV</t>
  </si>
  <si>
    <t>T273 BATS-TGTS  220KV</t>
  </si>
  <si>
    <t>TL-BATGEX-BATG273-0000087586</t>
  </si>
  <si>
    <t>TOWER T273 BATS-TGTS   220KV</t>
  </si>
  <si>
    <t>T274 BATS-TGTS  220KV</t>
  </si>
  <si>
    <t>TL-BATGEX-BATG274-0000087587</t>
  </si>
  <si>
    <t>TOWER T274 BATS-TGTS   220KV</t>
  </si>
  <si>
    <t>T275 BATS-TGTS  220KV</t>
  </si>
  <si>
    <t>TL-BATGEX-BATG275-0000087588</t>
  </si>
  <si>
    <t>TOWER T275 BATS-TGTS   220KV</t>
  </si>
  <si>
    <t>T276 BATS-TGTS  220KV</t>
  </si>
  <si>
    <t>TL-BATGEX-BATG276-0000087589</t>
  </si>
  <si>
    <t>TOWER T276 BATS-TGTS   220KV</t>
  </si>
  <si>
    <t>T094 DDTS-GNTS 1 220KV</t>
  </si>
  <si>
    <t>TL-DDSMEX-DDSM004-0000070958</t>
  </si>
  <si>
    <t>TOWER T094 DDTS-GNTS 1 220KV</t>
  </si>
  <si>
    <t>T542 WOTS-DDTS  330KV</t>
  </si>
  <si>
    <t>TL-DDSMEX-DDSM004-0000081945</t>
  </si>
  <si>
    <t>TOWER T542 WOTS-DDTS   330KV</t>
  </si>
  <si>
    <t>T049 MBTS-EPS 1 220KV</t>
  </si>
  <si>
    <t>TL-MBEPEX-MBEP049-0000112797</t>
  </si>
  <si>
    <t>TOWER T049 MBTS-EPS  1 220KV</t>
  </si>
  <si>
    <t>T030 DDTS-SMTS 1 330KV</t>
  </si>
  <si>
    <t>TL-DDSMEX-DDSM030-0000082486</t>
  </si>
  <si>
    <t>TOWER T030 DDTS-SMTS 1 330KV</t>
  </si>
  <si>
    <t>T095 DDTS-GNTS 1 220KV</t>
  </si>
  <si>
    <t>TL-DDSMEX-DDSM005-0000070963</t>
  </si>
  <si>
    <t>TOWER T095 DDTS-GNTS 1 220KV</t>
  </si>
  <si>
    <t>T095 DDTS-SHTS  220KV</t>
  </si>
  <si>
    <t>TL-DDSMEX-DDSM005-0000071846</t>
  </si>
  <si>
    <t>TOWER T095 DDTS-SHTS   220KV</t>
  </si>
  <si>
    <t>T005 DDTS-SMTS 1 330KV</t>
  </si>
  <si>
    <t>TL-DDSMEX-DDSM005-0000082461</t>
  </si>
  <si>
    <t>TOWER T005 DDTS-SMTS 1 330KV</t>
  </si>
  <si>
    <t>T005 DDTS-SMTS 2 330KV</t>
  </si>
  <si>
    <t>TL-DDSMEX-DDSM005-0000102710</t>
  </si>
  <si>
    <t>TOWER T005 DDTS-SMTS 2 330KV</t>
  </si>
  <si>
    <t>T541 WOTS-DDTS  330KV</t>
  </si>
  <si>
    <t>TL-DDSMEX-DDSM005-0000081944</t>
  </si>
  <si>
    <t>TOWER T541 WOTS-DDTS   330KV</t>
  </si>
  <si>
    <t>T200 DDTS-SMTS 1 330KV</t>
  </si>
  <si>
    <t>TL-DDSMEX-DDSM200-0000082656</t>
  </si>
  <si>
    <t>TOWER T200 DDTS-SMTS 1 330KV</t>
  </si>
  <si>
    <t>T200 DDTS-SMTS 2 330KV</t>
  </si>
  <si>
    <t>TL-DDSMEX-DDSM200-0000103099</t>
  </si>
  <si>
    <t>TOWER T200 DDTS-SMTS 2 330KV</t>
  </si>
  <si>
    <t>T237 MBTS-EPS 1 220KV</t>
  </si>
  <si>
    <t>TL-DDSMEX-DDSM200-0000112985</t>
  </si>
  <si>
    <t>TOWER T237 MBTS-EPS  1 220KV</t>
  </si>
  <si>
    <t>T355 DDTS-SMTS 1 330KV</t>
  </si>
  <si>
    <t>TL-DDSMEX-DDSM355-0000113798</t>
  </si>
  <si>
    <t>TOWER T355 DDTS-SMTS 1 330KV</t>
  </si>
  <si>
    <t>T355 DDTS-SMTS 2 330KV</t>
  </si>
  <si>
    <t>TL-DDSMEX-DDSM355-0000103695</t>
  </si>
  <si>
    <t>TOWER T355 DDTS-SMTS 2 330KV</t>
  </si>
  <si>
    <t>T013 HWPS-YPS 1 220KV</t>
  </si>
  <si>
    <t>TL-HWYPEX-HWYP013-0000085228</t>
  </si>
  <si>
    <t>TOWER T013 HWPS-YPS  1 220KV</t>
  </si>
  <si>
    <t>T099 DDTS-GNTS 1 220KV</t>
  </si>
  <si>
    <t>TL-DDSMEX-DDSM009-0000070982</t>
  </si>
  <si>
    <t>TOWER T099 DDTS-GNTS 1 220KV</t>
  </si>
  <si>
    <t>T099 DDTS-SHTS  220KV</t>
  </si>
  <si>
    <t>TL-DDSMEX-DDSM009-0000071865</t>
  </si>
  <si>
    <t>TOWER T099 DDTS-SHTS   220KV</t>
  </si>
  <si>
    <t>T009 DDTS-SMTS 1 330KV</t>
  </si>
  <si>
    <t>TL-DDSMEX-DDSM009-0000082465</t>
  </si>
  <si>
    <t>TOWER T009 DDTS-SMTS 1 330KV</t>
  </si>
  <si>
    <t>T009 DDTS-SMTS 2 330KV</t>
  </si>
  <si>
    <t>TL-DDSMEX-DDSM009-0000102718</t>
  </si>
  <si>
    <t>TOWER T009 DDTS-SMTS 2 330KV</t>
  </si>
  <si>
    <t>T537 WOTS-DDTS  330KV</t>
  </si>
  <si>
    <t>TL-WODDEX-WODD537-0000081940</t>
  </si>
  <si>
    <t>TOWER T537 WOTS-DDTS   330KV</t>
  </si>
  <si>
    <t>T003 SMTS-TTS 1 220KV</t>
  </si>
  <si>
    <t>TL-SMTXEX-SMTX003-0000061380</t>
  </si>
  <si>
    <t>TOWER T003 SMTS-TTS  1 220KV</t>
  </si>
  <si>
    <t>T359 HWTS-SMTS 1 500KV</t>
  </si>
  <si>
    <t>TL-HWSMEX-HWSM359-0000055701</t>
  </si>
  <si>
    <t>TOWER T359 HWTS-SMTS 1 500KV</t>
  </si>
  <si>
    <t>T534 WOTS-DDTS  330KV</t>
  </si>
  <si>
    <t>TL-WODDEX-WODD534-0000081937</t>
  </si>
  <si>
    <t>TOWER T534 WOTS-DDTS   330KV</t>
  </si>
  <si>
    <t>T535 WOTS-DDTS  330KV</t>
  </si>
  <si>
    <t>TL-WODDEX-WODD535-0000081938</t>
  </si>
  <si>
    <t>TOWER T535 WOTS-DDTS   330KV</t>
  </si>
  <si>
    <t>T069 DDTS-SMTS 1 330KV</t>
  </si>
  <si>
    <t>TL-DDSMEX-DDSM069-0000082525</t>
  </si>
  <si>
    <t>TOWER T069 DDTS-SMTS 1 330KV</t>
  </si>
  <si>
    <t>T069 DDTS-SMTS 2 330KV</t>
  </si>
  <si>
    <t>TL-DDSMEX-DDSM069-0000102838</t>
  </si>
  <si>
    <t>TOWER T069 DDTS-SMTS 2 330KV</t>
  </si>
  <si>
    <t>T070 DDTS-SMTS 2 330KV</t>
  </si>
  <si>
    <t>TL-DDSMEX-DDSM070-0000102840</t>
  </si>
  <si>
    <t>TOWER T070 DDTS-SMTS 2 330KV</t>
  </si>
  <si>
    <t>T087 MBTS-EPS 1 220KV</t>
  </si>
  <si>
    <t>TL-MBEPEX-MBEP087-0000112835</t>
  </si>
  <si>
    <t>TOWER T087 MBTS-EPS  1 220KV</t>
  </si>
  <si>
    <t>T093 DDTS-GNTS 1 220KV</t>
  </si>
  <si>
    <t>TL-DDSMEX-DDSM003-0000070953</t>
  </si>
  <si>
    <t>TOWER T093 DDTS-GNTS 1 220KV</t>
  </si>
  <si>
    <t>T093 DDTS-SHTS  220KV</t>
  </si>
  <si>
    <t>TL-DDSMEX-DDSM003-0000071836</t>
  </si>
  <si>
    <t>TOWER T093 DDTS-SHTS   220KV</t>
  </si>
  <si>
    <t>T094 DDTS-SHTS  220KV</t>
  </si>
  <si>
    <t>TL-DDSMEX-DDSM004-0000071841</t>
  </si>
  <si>
    <t>TOWER T094 DDTS-SHTS   220KV</t>
  </si>
  <si>
    <t>T003 DDTS-SMTS 1 330KV</t>
  </si>
  <si>
    <t>TL-DDSMEX-DDSM003-0000082459</t>
  </si>
  <si>
    <t>TOWER T003 DDTS-SMTS 1 330KV</t>
  </si>
  <si>
    <t>T004 DDTS-SMTS 1 330KV</t>
  </si>
  <si>
    <t>TL-DDSMEX-DDSM004-0000082460</t>
  </si>
  <si>
    <t>TOWER T004 DDTS-SMTS 1 330KV</t>
  </si>
  <si>
    <t>T003 DDTS-SMTS 2 330KV</t>
  </si>
  <si>
    <t>TL-DDSMEX-DDSM003-0000102706</t>
  </si>
  <si>
    <t>TOWER T003 DDTS-SMTS 2 330KV</t>
  </si>
  <si>
    <t>T004 DDTS-SMTS 2 330KV</t>
  </si>
  <si>
    <t>TL-DDSMEX-DDSM004-0000102708</t>
  </si>
  <si>
    <t>TOWER T004 DDTS-SMTS 2 330KV</t>
  </si>
  <si>
    <t>T543 WOTS-DDTS  330KV</t>
  </si>
  <si>
    <t>TL-DDSMEX-DDSM003-0000081946</t>
  </si>
  <si>
    <t>TOWER T543 WOTS-DDTS   330KV</t>
  </si>
  <si>
    <t>T321 DDTS-SHTS  220KV</t>
  </si>
  <si>
    <t>TL-GNSHEX-GNSH321-0000073715</t>
  </si>
  <si>
    <t>TOWER T321 DDTS-SHTS   220KV</t>
  </si>
  <si>
    <t>T195 DDTS-SMTS 1 330KV</t>
  </si>
  <si>
    <t>TL-DDSMEX-DDSM195-0000082651</t>
  </si>
  <si>
    <t>TOWER T195 DDTS-SMTS 1 330KV</t>
  </si>
  <si>
    <t>T195 DDTS-SMTS 2 330KV</t>
  </si>
  <si>
    <t>TL-DDSMEX-DDSM195-0000103089</t>
  </si>
  <si>
    <t>TOWER T195 DDTS-SMTS 2 330KV</t>
  </si>
  <si>
    <t>T232 MBTS-EPS 1 220KV</t>
  </si>
  <si>
    <t>TL-DDSMEX-DDSM195-0000112980</t>
  </si>
  <si>
    <t>TOWER T232 MBTS-EPS  1 220KV</t>
  </si>
  <si>
    <t>T301 HWTS-SMTS 1 500KV</t>
  </si>
  <si>
    <t>TL-HWSMEX-HWSM301-0000055643</t>
  </si>
  <si>
    <t>TOWER T301 HWTS-SMTS 1 500KV</t>
  </si>
  <si>
    <t>T302 HWTS-SMTS 1 500KV</t>
  </si>
  <si>
    <t>TL-HWSMEX-HWSM302-0000055644</t>
  </si>
  <si>
    <t>TOWER T302 HWTS-SMTS 1 500KV</t>
  </si>
  <si>
    <t>T301 HWTS-SMTS 2 500KV</t>
  </si>
  <si>
    <t>TL-HWSMEX-HWSM301-0000055778</t>
  </si>
  <si>
    <t>TOWER T301 HWTS-SMTS 2 500KV</t>
  </si>
  <si>
    <t>T195 DDTS-GNTS 1 220KV</t>
  </si>
  <si>
    <t>TL-DDGNEX-DDGN195-0000071442</t>
  </si>
  <si>
    <t>TOWER T195 DDTS-GNTS 1 220KV</t>
  </si>
  <si>
    <t>T195 DDTS-SHTS  220KV</t>
  </si>
  <si>
    <t>TL-DDGNEX-DDGN195-0000072323</t>
  </si>
  <si>
    <t>TOWER T195 DDTS-SHTS   220KV</t>
  </si>
  <si>
    <t>T097 DDTS-GNTS 1 220KV</t>
  </si>
  <si>
    <t>TL-DDSMEX-DDSM007-0000070973</t>
  </si>
  <si>
    <t>TOWER T097 DDTS-GNTS 1 220KV</t>
  </si>
  <si>
    <t>T097 DDTS-SHTS  220KV</t>
  </si>
  <si>
    <t>TL-DDSMEX-DDSM007-0000071855</t>
  </si>
  <si>
    <t>TOWER T097 DDTS-SHTS   220KV</t>
  </si>
  <si>
    <t>T007 DDTS-SMTS 1 330KV</t>
  </si>
  <si>
    <t>TL-DDSMEX-DDSM007-0000082463</t>
  </si>
  <si>
    <t>TOWER T007 DDTS-SMTS 1 330KV</t>
  </si>
  <si>
    <t>T007 DDTS-SMTS 2 330KV</t>
  </si>
  <si>
    <t>TL-DDSMEX-DDSM007-0000102714</t>
  </si>
  <si>
    <t>TOWER T007 DDTS-SMTS 2 330KV</t>
  </si>
  <si>
    <t>T539 WOTS-DDTS  330KV</t>
  </si>
  <si>
    <t>TL-DDSMEX-DDSM007-0000081942</t>
  </si>
  <si>
    <t>TOWER T539 WOTS-DDTS   330KV</t>
  </si>
  <si>
    <t>T170 DDTS-GNTS 1 220KV</t>
  </si>
  <si>
    <t>TL-DDGNEX-DDGN170-0000071322</t>
  </si>
  <si>
    <t>TOWER T170 DDTS-GNTS 1 220KV</t>
  </si>
  <si>
    <t>T171 DDTS-GNTS 1 220KV</t>
  </si>
  <si>
    <t>TL-DDGNEX-DDGN171-0000071327</t>
  </si>
  <si>
    <t>TOWER T171 DDTS-GNTS 1 220KV</t>
  </si>
  <si>
    <t>T172 DDTS-GNTS 1 220KV</t>
  </si>
  <si>
    <t>TL-DDGNEX-DDGN172-0000071332</t>
  </si>
  <si>
    <t>TOWER T172 DDTS-GNTS 1 220KV</t>
  </si>
  <si>
    <t>T170 DDTS-SHTS  220KV</t>
  </si>
  <si>
    <t>TL-DDGNEX-DDGN170-0000072204</t>
  </si>
  <si>
    <t>TOWER T170 DDTS-SHTS   220KV</t>
  </si>
  <si>
    <t>T171 DDTS-SHTS  220KV</t>
  </si>
  <si>
    <t>TL-DDGNEX-DDGN171-0000072209</t>
  </si>
  <si>
    <t>TOWER T171 DDTS-SHTS   220KV</t>
  </si>
  <si>
    <t>T172 DDTS-SHTS  220KV</t>
  </si>
  <si>
    <t>TL-DDGNEX-DDGN172-0000072213</t>
  </si>
  <si>
    <t>TOWER T172 DDTS-SHTS   220KV</t>
  </si>
  <si>
    <t>T673 SHTS-BETS  220KV</t>
  </si>
  <si>
    <t>TL-BESHEX-BESH673-0000070743</t>
  </si>
  <si>
    <t>TOWER T673 SHTS-BETS   220KV</t>
  </si>
  <si>
    <t>T674 SHTS-BETS  220KV</t>
  </si>
  <si>
    <t>TL-BESHEX-BESH674-0000070748</t>
  </si>
  <si>
    <t>TOWER T674 SHTS-BETS   220KV</t>
  </si>
  <si>
    <t>T675 SHTS-BETS  220KV</t>
  </si>
  <si>
    <t>TL-BESHEX-BESH675-0000070753</t>
  </si>
  <si>
    <t>TOWER T675 SHTS-BETS   220KV</t>
  </si>
  <si>
    <t>T676 SHTS-BETS  220KV</t>
  </si>
  <si>
    <t>TL-BESHEX-BESH676-0000070758</t>
  </si>
  <si>
    <t>TOWER T676 SHTS-BETS   220KV</t>
  </si>
  <si>
    <t>T227 DDTS-GNTS 1 220KV</t>
  </si>
  <si>
    <t>TL-DDGNEX-DDGN227-0000071594</t>
  </si>
  <si>
    <t>TOWER T227 DDTS-GNTS 1 220KV</t>
  </si>
  <si>
    <t>T254 HWTS-SMTS 1 500KV</t>
  </si>
  <si>
    <t>TL-HWSMEX-HWSM254-0000055596</t>
  </si>
  <si>
    <t>TOWER T254 HWTS-SMTS 1 500KV</t>
  </si>
  <si>
    <t>T128 HWPS-ROTS 1 220KV</t>
  </si>
  <si>
    <t>TL-YPROEX-YPRO128-0000084580</t>
  </si>
  <si>
    <t>TOWER T128 HWPS-ROTS 1 220KV</t>
  </si>
  <si>
    <t>T128 YPS -ROTS 5 220KV</t>
  </si>
  <si>
    <t>TL-YPROEX-YPRO128-0000085519</t>
  </si>
  <si>
    <t>TOWER T128 YPS -ROTS 5 220KV</t>
  </si>
  <si>
    <t>TX001HWTS-SMTS 1 500KV</t>
  </si>
  <si>
    <t>TL-HWTYEX-HWTY001-0000083419</t>
  </si>
  <si>
    <t>TOWER TX001HWTS-SMTS 1 500KV</t>
  </si>
  <si>
    <t>T038 LYPS-HWTS 1 500KV</t>
  </si>
  <si>
    <t>TL-LYHWEN-LYHW038-0000084264</t>
  </si>
  <si>
    <t>TOWER T038 LYPS-HWTS 1 500KV</t>
  </si>
  <si>
    <t>TZ007ROTS-SMTS 3 500KV</t>
  </si>
  <si>
    <t>TZ007</t>
  </si>
  <si>
    <t>TL-TSSMEX-TSSM007-0000056031</t>
  </si>
  <si>
    <t>TOWER TZ007ROTS-SMTS 3 500KV</t>
  </si>
  <si>
    <t>TY007ROTS-TTS  220KV</t>
  </si>
  <si>
    <t>TL-TSSMEX-TSSM007-0000061315</t>
  </si>
  <si>
    <t>TOWER TY007ROTS-TTS    220KV</t>
  </si>
  <si>
    <t>T239 HWTS-CBTS 4 500KV</t>
  </si>
  <si>
    <t>TL-HWCBEX-HWCB239-0000084211</t>
  </si>
  <si>
    <t>TOWER T239 HWTS-CBTS 4 500KV</t>
  </si>
  <si>
    <t>T239 HWTS-ROTS 3 500KV</t>
  </si>
  <si>
    <t>TL-HWCBEX-HWCB239-0000085200</t>
  </si>
  <si>
    <t>TOWER T239 HWTS-ROTS 3 500KV</t>
  </si>
  <si>
    <t>T201 DDTS-SMTS 1 330KV</t>
  </si>
  <si>
    <t>TL-DDSMEX-DDSM201-0000082657</t>
  </si>
  <si>
    <t>TOWER T201 DDTS-SMTS 1 330KV</t>
  </si>
  <si>
    <t>T201 DDTS-SMTS 2 330KV</t>
  </si>
  <si>
    <t>TL-DDSMEX-DDSM201-0000103101</t>
  </si>
  <si>
    <t>TOWER T201 DDTS-SMTS 2 330KV</t>
  </si>
  <si>
    <t>T238 MBTS-EPS 1 220KV</t>
  </si>
  <si>
    <t>TL-DDSMEX-DDSM201-0000112986</t>
  </si>
  <si>
    <t>TOWER T238 MBTS-EPS  1 220KV</t>
  </si>
  <si>
    <t>T527 DDTS-SMTS 1 330KV</t>
  </si>
  <si>
    <t>TL-DDSMEX-DDSM527-0000059577</t>
  </si>
  <si>
    <t>TOWER T527 DDTS-SMTS 1 330KV</t>
  </si>
  <si>
    <t>T527 DDTS-SMTS 2 330KV</t>
  </si>
  <si>
    <t>TL-DDSMEX-DDSM527-0000059722</t>
  </si>
  <si>
    <t>TOWER T527 DDTS-SMTS 2 330KV</t>
  </si>
  <si>
    <t>T165 HWTS-CBTS 4 500KV</t>
  </si>
  <si>
    <t>TL-HWCBEX-HWCB165-0000084137</t>
  </si>
  <si>
    <t>TOWER T165 HWTS-CBTS 4 500KV</t>
  </si>
  <si>
    <t>T165 HWTS-ROTS 3 500KV</t>
  </si>
  <si>
    <t>TL-HWCBEX-HWCB165-0000085126</t>
  </si>
  <si>
    <t>TOWER T165 HWTS-ROTS 3 500KV</t>
  </si>
  <si>
    <t>T185 HWTS-CBTS 4 500KV</t>
  </si>
  <si>
    <t>TL-HWCBEX-HWCB185-0000084157</t>
  </si>
  <si>
    <t>TOWER T185 HWTS-CBTS 4 500KV</t>
  </si>
  <si>
    <t>T185 HWTS-ROTS 3 500KV</t>
  </si>
  <si>
    <t>TL-HWCBEX-HWCB185-0000085146</t>
  </si>
  <si>
    <t>TOWER T185 HWTS-ROTS 3 500KV</t>
  </si>
  <si>
    <t>T038 YPS -ROTS 5 220KV</t>
  </si>
  <si>
    <t>TL-YPROEX-YPRO038-0000085429</t>
  </si>
  <si>
    <t>TOWER T038 YPS -ROTS 5 220KV</t>
  </si>
  <si>
    <t>T038 YPS -ROTS 7 220KV</t>
  </si>
  <si>
    <t>TL-YPROEX-YPRO038-0000085930</t>
  </si>
  <si>
    <t>TOWER T038 YPS -ROTS 7 220KV</t>
  </si>
  <si>
    <t>T282 DDTS-SHTS  220KV</t>
  </si>
  <si>
    <t>TL-GNSHEX-GNSH282-0000073530</t>
  </si>
  <si>
    <t>TOWER T282 DDTS-SHTS   220KV</t>
  </si>
  <si>
    <t>T282 GNTS-SHTS 1 220KV</t>
  </si>
  <si>
    <t>TL-GNSHEX-GNSH282-0000072743</t>
  </si>
  <si>
    <t>TOWER T282 GNTS-SHTS 1 220KV</t>
  </si>
  <si>
    <t>T473 WOTS-DDTS  330KV</t>
  </si>
  <si>
    <t>TL-WODDEX-WODD473-0000081876</t>
  </si>
  <si>
    <t>TOWER T473 WOTS-DDTS   330KV</t>
  </si>
  <si>
    <t>T159 DDTS-GNTS 1 220KV</t>
  </si>
  <si>
    <t>TL-DDGNEX-DDGN159-0000071270</t>
  </si>
  <si>
    <t>TOWER T159 DDTS-GNTS 1 220KV</t>
  </si>
  <si>
    <t>T159 DDTS-SHTS  220KV</t>
  </si>
  <si>
    <t>TL-DDGNEX-DDGN159-0000072152</t>
  </si>
  <si>
    <t>TOWER T159 DDTS-SHTS   220KV</t>
  </si>
  <si>
    <t>T070 DDTS-SMTS 1 330KV</t>
  </si>
  <si>
    <t>TL-DDSMEX-DDSM070-0000082526</t>
  </si>
  <si>
    <t>TOWER T070 DDTS-SMTS 1 330KV</t>
  </si>
  <si>
    <t>T001 HWTS-CBTS 4 500KV</t>
  </si>
  <si>
    <t>TL-HWCBEX-HWCB001-0000083973</t>
  </si>
  <si>
    <t>TOWER T001 HWTS-CBTS 4 500KV</t>
  </si>
  <si>
    <t>T001 HWTS-ROTS 3 500KV</t>
  </si>
  <si>
    <t>TL-HWCBEX-HWCB001-0000084962</t>
  </si>
  <si>
    <t>TOWER T001 HWTS-ROTS 3 500KV</t>
  </si>
  <si>
    <t>T011 BATS-TGTS  220KV</t>
  </si>
  <si>
    <t>TL-BATGEX-BATG011-0000087324</t>
  </si>
  <si>
    <t>TOWER T011 BATS-TGTS   220KV</t>
  </si>
  <si>
    <t>T012 BATS-TGTS  220KV</t>
  </si>
  <si>
    <t>TL-BATGEX-BATG012-0000087325</t>
  </si>
  <si>
    <t>TOWER T012 BATS-TGTS   220KV</t>
  </si>
  <si>
    <t>T013 BATS-TGTS  220KV</t>
  </si>
  <si>
    <t>TL-BATGEX-BATG013-0000087326</t>
  </si>
  <si>
    <t>TOWER T013 BATS-TGTS   220KV</t>
  </si>
  <si>
    <t>T014 BATS-TGTS  220KV</t>
  </si>
  <si>
    <t>TL-BATGEX-BATG014-0000087327</t>
  </si>
  <si>
    <t>TOWER T014 BATS-TGTS   220KV</t>
  </si>
  <si>
    <t>T015 BATS-TGTS  220KV</t>
  </si>
  <si>
    <t>TL-BATGEX-BATG015-0000087328</t>
  </si>
  <si>
    <t>TOWER T015 BATS-TGTS   220KV</t>
  </si>
  <si>
    <t>T016 BATS-TGTS  220KV</t>
  </si>
  <si>
    <t>TL-BATGEX-BATG016-0000087329</t>
  </si>
  <si>
    <t>TOWER T016 BATS-TGTS   220KV</t>
  </si>
  <si>
    <t>T017 BATS-TGTS  220KV</t>
  </si>
  <si>
    <t>TL-BATGEX-BATG017-0000087330</t>
  </si>
  <si>
    <t>TOWER T017 BATS-TGTS   220KV</t>
  </si>
  <si>
    <t>T018 BATS-TGTS  220KV</t>
  </si>
  <si>
    <t>TL-BATGEX-BATG018-0000087331</t>
  </si>
  <si>
    <t>TOWER T018 BATS-TGTS   220KV</t>
  </si>
  <si>
    <t>T128 YPS -ROTS 7 220KV</t>
  </si>
  <si>
    <t>TL-YPROEX-YPRO128-0000086020</t>
  </si>
  <si>
    <t>TOWER T128 YPS -ROTS 7 220KV</t>
  </si>
  <si>
    <t>T163 HYTS-SESS 1 275KV</t>
  </si>
  <si>
    <t>TL-HYSEEX-HYSE163-0000059998</t>
  </si>
  <si>
    <t>TOWER T163 HYTS-SESS 1 275KV</t>
  </si>
  <si>
    <t>T164 HYTS-SESS 1 275KV</t>
  </si>
  <si>
    <t>TL-HYSEEX-HYSE164-0000060000</t>
  </si>
  <si>
    <t>TOWER T164 HYTS-SESS 1 275KV</t>
  </si>
  <si>
    <t>T552 DDTS-SMTS 1 330KV</t>
  </si>
  <si>
    <t>TL-DDSMEX-DDSM552-0000059627</t>
  </si>
  <si>
    <t>TOWER T552 DDTS-SMTS 1 330KV</t>
  </si>
  <si>
    <t>T499 WOTS-DDTS  330KV</t>
  </si>
  <si>
    <t>TL-WODDEX-WODD499-0000081902</t>
  </si>
  <si>
    <t>TOWER T499 WOTS-DDTS   330KV</t>
  </si>
  <si>
    <t>T500 WOTS-DDTS  330KV</t>
  </si>
  <si>
    <t>TL-WODDEX-WODD500-0000081903</t>
  </si>
  <si>
    <t>TOWER T500 WOTS-DDTS   330KV</t>
  </si>
  <si>
    <t>T501 WOTS-DDTS  330KV</t>
  </si>
  <si>
    <t>TL-WODDEX-WODD501-0000081904</t>
  </si>
  <si>
    <t>TOWER T501 WOTS-DDTS   330KV</t>
  </si>
  <si>
    <t>T502 WOTS-DDTS  330KV</t>
  </si>
  <si>
    <t>TL-WODDEX-WODD502-0000081905</t>
  </si>
  <si>
    <t>TOWER T502 WOTS-DDTS   330KV</t>
  </si>
  <si>
    <t>T503 WOTS-DDTS  330KV</t>
  </si>
  <si>
    <t>TL-WODDEX-WODD503-0000081906</t>
  </si>
  <si>
    <t>TOWER T503 WOTS-DDTS   330KV</t>
  </si>
  <si>
    <t>T504 WOTS-DDTS  330KV</t>
  </si>
  <si>
    <t>TL-WODDEX-WODD504-0000081907</t>
  </si>
  <si>
    <t>TOWER T504 WOTS-DDTS   330KV</t>
  </si>
  <si>
    <t>T505 WOTS-DDTS  330KV</t>
  </si>
  <si>
    <t>TL-WODDEX-WODD505-0000081908</t>
  </si>
  <si>
    <t>TOWER T505 WOTS-DDTS   330KV</t>
  </si>
  <si>
    <t>T506 WOTS-DDTS  330KV</t>
  </si>
  <si>
    <t>TL-WODDEX-WODD506-0000081909</t>
  </si>
  <si>
    <t>TOWER T506 WOTS-DDTS   330KV</t>
  </si>
  <si>
    <t>T507 WOTS-DDTS  330KV</t>
  </si>
  <si>
    <t>TL-WODDEX-WODD507-0000081910</t>
  </si>
  <si>
    <t>TOWER T507 WOTS-DDTS   330KV</t>
  </si>
  <si>
    <t>T508 WOTS-DDTS  330KV</t>
  </si>
  <si>
    <t>TL-WODDEX-WODD508-0000081911</t>
  </si>
  <si>
    <t>TOWER T508 WOTS-DDTS   330KV</t>
  </si>
  <si>
    <t>T509 WOTS-DDTS  330KV</t>
  </si>
  <si>
    <t>TL-WODDEX-WODD509-0000081912</t>
  </si>
  <si>
    <t>TOWER T509 WOTS-DDTS   330KV</t>
  </si>
  <si>
    <t>T510 WOTS-DDTS  330KV</t>
  </si>
  <si>
    <t>TL-WODDEX-WODD510-0000081913</t>
  </si>
  <si>
    <t>TOWER T510 WOTS-DDTS   330KV</t>
  </si>
  <si>
    <t>T511 WOTS-DDTS  330KV</t>
  </si>
  <si>
    <t>TL-WODDEX-WODD511-0000081914</t>
  </si>
  <si>
    <t>TOWER T511 WOTS-DDTS   330KV</t>
  </si>
  <si>
    <t>T512 WOTS-DDTS  330KV</t>
  </si>
  <si>
    <t>TL-WODDEX-WODD512-0000081915</t>
  </si>
  <si>
    <t>TOWER T512 WOTS-DDTS   330KV</t>
  </si>
  <si>
    <t>T096 BETS-KGTS  220KV</t>
  </si>
  <si>
    <t>TL-BEKGEX-BEKG096-0000068028</t>
  </si>
  <si>
    <t>TOWER T096 BETS-KGTS   220KV</t>
  </si>
  <si>
    <t>T097 BETS-KGTS  220KV</t>
  </si>
  <si>
    <t>TL-BEKGEX-BEKG097-0000068033</t>
  </si>
  <si>
    <t>TOWER T097 BETS-KGTS   220KV</t>
  </si>
  <si>
    <t>T098 BETS-KGTS  220KV</t>
  </si>
  <si>
    <t>TL-BEKGEX-BEKG098-0000068038</t>
  </si>
  <si>
    <t>TOWER T098 BETS-KGTS   220KV</t>
  </si>
  <si>
    <t>T099 BETS-KGTS  220KV</t>
  </si>
  <si>
    <t>TL-BEKGEX-BEKG099-0000068042</t>
  </si>
  <si>
    <t>TOWER T099 BETS-KGTS   220KV</t>
  </si>
  <si>
    <t>T100 BETS-KGTS  220KV</t>
  </si>
  <si>
    <t>TL-BEKGEX-BEKG100-0000068047</t>
  </si>
  <si>
    <t>TOWER T100 BETS-KGTS   220KV</t>
  </si>
  <si>
    <t>T101 BETS-KGTS  220KV</t>
  </si>
  <si>
    <t>TL-BEKGEX-BEKG101-0000068052</t>
  </si>
  <si>
    <t>TOWER T101 BETS-KGTS   220KV</t>
  </si>
  <si>
    <t>T102 BETS-KGTS  220KV</t>
  </si>
  <si>
    <t>TL-BEKGEX-BEKG102-0000068057</t>
  </si>
  <si>
    <t>TOWER T102 BETS-KGTS   220KV</t>
  </si>
  <si>
    <t>T103 BETS-KGTS  220KV</t>
  </si>
  <si>
    <t>TL-BEKGEX-BEKG103-0000068062</t>
  </si>
  <si>
    <t>TOWER T103 BETS-KGTS   220KV</t>
  </si>
  <si>
    <t>T104 BETS-KGTS  220KV</t>
  </si>
  <si>
    <t>TL-BEKGEX-BEKG104-0000068066</t>
  </si>
  <si>
    <t>TOWER T104 BETS-KGTS   220KV</t>
  </si>
  <si>
    <t>T105 BETS-KGTS  220KV</t>
  </si>
  <si>
    <t>TL-BEKGEX-BEKG105-0000068071</t>
  </si>
  <si>
    <t>TOWER T105 BETS-KGTS   220KV</t>
  </si>
  <si>
    <t>T106 BETS-KGTS  220KV</t>
  </si>
  <si>
    <t>TL-BEKGEX-BEKG106-0000068076</t>
  </si>
  <si>
    <t>TOWER T106 BETS-KGTS   220KV</t>
  </si>
  <si>
    <t>T107 BETS-KGTS  220KV</t>
  </si>
  <si>
    <t>TL-BEKGEX-BEKG107-0000068080</t>
  </si>
  <si>
    <t>TOWER T107 BETS-KGTS   220KV</t>
  </si>
  <si>
    <t>T163 HWTS-CBTS 4 500KV</t>
  </si>
  <si>
    <t>TL-HWCBEX-HWCB163-0000084135</t>
  </si>
  <si>
    <t>TOWER T163 HWTS-CBTS 4 500KV</t>
  </si>
  <si>
    <t>T163 HWTS-ROTS 3 500KV</t>
  </si>
  <si>
    <t>TL-HWCBEX-HWCB163-0000085124</t>
  </si>
  <si>
    <t>TOWER T163 HWTS-ROTS 3 500KV</t>
  </si>
  <si>
    <t>T164 HWTS-ROTS 3 500KV</t>
  </si>
  <si>
    <t>TL-HWCBEX-HWCB164-0000085125</t>
  </si>
  <si>
    <t>TOWER T164 HWTS-ROTS 3 500KV</t>
  </si>
  <si>
    <t>T333 DDTS-SHTS  220KV</t>
  </si>
  <si>
    <t>TL-GNSHEX-GNSH333-0000073772</t>
  </si>
  <si>
    <t>TOWER T333 DDTS-SHTS   220KV</t>
  </si>
  <si>
    <t>T333 GNTS-SHTS 1 220KV</t>
  </si>
  <si>
    <t>TL-GNSHEX-GNSH333-0000072988</t>
  </si>
  <si>
    <t>TOWER T333 GNTS-SHTS 1 220KV</t>
  </si>
  <si>
    <t>T325 HWTS-SMTS 2 500KV</t>
  </si>
  <si>
    <t>TL-HWSMEX-HWSM325-0000055802</t>
  </si>
  <si>
    <t>TOWER T325 HWTS-SMTS 2 500KV</t>
  </si>
  <si>
    <t>T354 DDTS-SMTS 1 330KV</t>
  </si>
  <si>
    <t>TL-DDSMEX-DDSM354-0000113797</t>
  </si>
  <si>
    <t>TOWER T354 DDTS-SMTS 1 330KV</t>
  </si>
  <si>
    <t>T354 DDTS-SMTS 2 330KV</t>
  </si>
  <si>
    <t>TL-DDSMEX-DDSM354-0000103690</t>
  </si>
  <si>
    <t>TOWER T354 DDTS-SMTS 2 330KV</t>
  </si>
  <si>
    <t>T254 HWTS-SMTS 2 500KV</t>
  </si>
  <si>
    <t>TL-HWSMEX-HWSM254-0000055731</t>
  </si>
  <si>
    <t>TOWER T254 HWTS-SMTS 2 500KV</t>
  </si>
  <si>
    <t>TY035ROTS-SMTS 3 500KV</t>
  </si>
  <si>
    <t>TY035</t>
  </si>
  <si>
    <t>TL-RORWEX-RORW035-0000055988</t>
  </si>
  <si>
    <t>TOWER TY035ROTS-SMTS 3 500KV</t>
  </si>
  <si>
    <t>T025 DDTS-SMTS 1 330KV</t>
  </si>
  <si>
    <t>TL-DDSMEX-DDSM025-0000082481</t>
  </si>
  <si>
    <t>TOWER T025 DDTS-SMTS 1 330KV</t>
  </si>
  <si>
    <t>TX002HWTS-SMTS 1 500KV</t>
  </si>
  <si>
    <t>TL-HWTYEX-HWTY002-0000083420</t>
  </si>
  <si>
    <t>TOWER TX002HWTS-SMTS 1 500KV</t>
  </si>
  <si>
    <t>TX002HWTS-SMTS 2 500KV</t>
  </si>
  <si>
    <t>TL-HWTYEX-HWTY002-0000083696</t>
  </si>
  <si>
    <t>TOWER TX002HWTS-SMTS 2 500KV</t>
  </si>
  <si>
    <t>T260 HWTS-SMTS 1 500KV</t>
  </si>
  <si>
    <t>TL-HWSMEX-HWSM260-0000055602</t>
  </si>
  <si>
    <t>TOWER T260 HWTS-SMTS 1 500KV</t>
  </si>
  <si>
    <t>T260 HWTS-SMTS 2 500KV</t>
  </si>
  <si>
    <t>TL-HWSMEX-HWSM260-0000055737</t>
  </si>
  <si>
    <t>TOWER T260 HWTS-SMTS 2 500KV</t>
  </si>
  <si>
    <t>T241 HWTS-CBTS 4 500KV</t>
  </si>
  <si>
    <t>TL-HWCBEX-HWCB241-0000084213</t>
  </si>
  <si>
    <t>TOWER T241 HWTS-CBTS 4 500KV</t>
  </si>
  <si>
    <t>T241 HWTS-ROTS 3 500KV</t>
  </si>
  <si>
    <t>TL-HWCBEX-HWCB241-0000085202</t>
  </si>
  <si>
    <t>TOWER T241 HWTS-ROTS 3 500KV</t>
  </si>
  <si>
    <t>T240 HWTS-CBTS 4 500KV</t>
  </si>
  <si>
    <t>TL-HWCBEX-HWCB240-0000084212</t>
  </si>
  <si>
    <t>TOWER T240 HWTS-CBTS 4 500KV</t>
  </si>
  <si>
    <t>T240 HWTS-ROTS 3 500KV</t>
  </si>
  <si>
    <t>TL-HWCBEX-HWCB240-0000085201</t>
  </si>
  <si>
    <t>TOWER T240 HWTS-ROTS 3 500KV</t>
  </si>
  <si>
    <t>T547 DDTS-SMTS 2 330KV</t>
  </si>
  <si>
    <t>TL-DDSMEX-DDSM547-0000059762</t>
  </si>
  <si>
    <t>T227 EPS -TTS 1 220KV</t>
  </si>
  <si>
    <t>TL-DDSMEX-DDSM547-0000114143</t>
  </si>
  <si>
    <t>TOWER T227 EPS -TTS  1 220KV</t>
  </si>
  <si>
    <t>T265 MBTS-EPS 1 220KV</t>
  </si>
  <si>
    <t>TL-MBEPEX-MBEP265-0000113013</t>
  </si>
  <si>
    <t>TOWER T265 MBTS-EPS  1 220KV</t>
  </si>
  <si>
    <t>T266 MBTS-EPS 1 220KV</t>
  </si>
  <si>
    <t>TL-MBEPEX-MBEP266-0000113014</t>
  </si>
  <si>
    <t>TOWER T266 MBTS-EPS  1 220KV</t>
  </si>
  <si>
    <t>T352 DDTS-SMTS 1 330KV</t>
  </si>
  <si>
    <t>TL-DDSMEX-DDSM352-0000113795</t>
  </si>
  <si>
    <t>TOWER T352 DDTS-SMTS 1 330KV</t>
  </si>
  <si>
    <t>T352 DDTS-SMTS 2 330KV</t>
  </si>
  <si>
    <t>TL-DDSMEX-DDSM352-0000103680</t>
  </si>
  <si>
    <t>TOWER T352 DDTS-SMTS 2 330KV</t>
  </si>
  <si>
    <t>T129 HWPS-ROTS 1 220KV</t>
  </si>
  <si>
    <t>TL-YPROEX-YPRO129-0000084581</t>
  </si>
  <si>
    <t>TOWER T129 HWPS-ROTS 1 220KV</t>
  </si>
  <si>
    <t>T130 HWPS-ROTS 1 220KV</t>
  </si>
  <si>
    <t>TL-YPROEX-YPRO130-0000084582</t>
  </si>
  <si>
    <t>TOWER T130 HWPS-ROTS 1 220KV</t>
  </si>
  <si>
    <t>T129 YPS -ROTS 5 220KV</t>
  </si>
  <si>
    <t>TL-YPROEX-YPRO129-0000085520</t>
  </si>
  <si>
    <t>TOWER T129 YPS -ROTS 5 220KV</t>
  </si>
  <si>
    <t>T130 YPS -ROTS 5 220KV</t>
  </si>
  <si>
    <t>TL-YPROEX-YPRO130-0000085521</t>
  </si>
  <si>
    <t>TOWER T130 YPS -ROTS 5 220KV</t>
  </si>
  <si>
    <t>T071 DDTS-SMTS 1 330KV</t>
  </si>
  <si>
    <t>TL-DDSMEX-DDSM071-0000082527</t>
  </si>
  <si>
    <t>TOWER T071 DDTS-SMTS 1 330KV</t>
  </si>
  <si>
    <t>T071 DDTS-SMTS 2 330KV</t>
  </si>
  <si>
    <t>TL-DDSMEX-DDSM071-0000102842</t>
  </si>
  <si>
    <t>TOWER T071 DDTS-SMTS 2 330KV</t>
  </si>
  <si>
    <t>T186 HWTS-CBTS 4 500KV</t>
  </si>
  <si>
    <t>TL-HWCBEX-HWCB186-0000084158</t>
  </si>
  <si>
    <t>TOWER T186 HWTS-CBTS 4 500KV</t>
  </si>
  <si>
    <t>T187 HWTS-CBTS 4 500KV</t>
  </si>
  <si>
    <t>TL-HWCBEX-HWCB187-0000084159</t>
  </si>
  <si>
    <t>TOWER T187 HWTS-CBTS 4 500KV</t>
  </si>
  <si>
    <t>T186 HWTS-ROTS 3 500KV</t>
  </si>
  <si>
    <t>TL-HWCBEX-HWCB186-0000085147</t>
  </si>
  <si>
    <t>TOWER T186 HWTS-ROTS 3 500KV</t>
  </si>
  <si>
    <t>T187 HWTS-ROTS 3 500KV</t>
  </si>
  <si>
    <t>TL-HWCBEX-HWCB187-0000085148</t>
  </si>
  <si>
    <t>TOWER T187 HWTS-ROTS 3 500KV</t>
  </si>
  <si>
    <t>T101 HWTS-CBTS 4 500KV</t>
  </si>
  <si>
    <t>TL-HWCBEX-HWCB101-0000084073</t>
  </si>
  <si>
    <t>TOWER T101 HWTS-CBTS 4 500KV</t>
  </si>
  <si>
    <t>T101 HWTS-ROTS 3 500KV</t>
  </si>
  <si>
    <t>TL-HWCBEX-HWCB101-0000085062</t>
  </si>
  <si>
    <t>TOWER T101 HWTS-ROTS 3 500KV</t>
  </si>
  <si>
    <t>T336 DDTS-SHTS  220KV</t>
  </si>
  <si>
    <t>TL-GNSHEX-GNSH336-0000073786</t>
  </si>
  <si>
    <t>TOWER T336 DDTS-SHTS   220KV</t>
  </si>
  <si>
    <t>T336 GNTS-SHTS 1 220KV</t>
  </si>
  <si>
    <t>TL-GNSHEX-GNSH336-0000073002</t>
  </si>
  <si>
    <t>TOWER T336 GNTS-SHTS 1 220KV</t>
  </si>
  <si>
    <t>T301 HWPS-ROTS 1 220KV</t>
  </si>
  <si>
    <t>TL-YPROEX-YPRO301-0000100918</t>
  </si>
  <si>
    <t>TOWER T301 HWPS-ROTS 1 220KV</t>
  </si>
  <si>
    <t>T301 YPS -ROTS 5 220KV</t>
  </si>
  <si>
    <t>TL-YPROEX-YPRO301-0000065205</t>
  </si>
  <si>
    <t>TOWER T301 YPS -ROTS 5 220KV</t>
  </si>
  <si>
    <t>T199 DDTS-SMTS 1 330KV</t>
  </si>
  <si>
    <t>TL-DDSMEX-DDSM199-0000082655</t>
  </si>
  <si>
    <t>TOWER T199 DDTS-SMTS 1 330KV</t>
  </si>
  <si>
    <t>T199 DDTS-SMTS 2 330KV</t>
  </si>
  <si>
    <t>TL-DDSMEX-DDSM199-0000103097</t>
  </si>
  <si>
    <t>TOWER T199 DDTS-SMTS 2 330KV</t>
  </si>
  <si>
    <t>T236 MBTS-EPS 1 220KV</t>
  </si>
  <si>
    <t>TL-DDSMEX-DDSM199-0000112984</t>
  </si>
  <si>
    <t>TOWER T236 MBTS-EPS  1 220KV</t>
  </si>
  <si>
    <t>T627 SHTS-BETS  220KV</t>
  </si>
  <si>
    <t>TL-BESHEX-BESH627-0000070523</t>
  </si>
  <si>
    <t>TOWER T627 SHTS-BETS   220KV</t>
  </si>
  <si>
    <t>T628 SHTS-BETS  220KV</t>
  </si>
  <si>
    <t>TL-BESHEX-BESH628-0000070528</t>
  </si>
  <si>
    <t>TOWER T628 SHTS-BETS   220KV</t>
  </si>
  <si>
    <t>T629 SHTS-BETS  220KV</t>
  </si>
  <si>
    <t>TL-BESHEX-BESH629-0000070533</t>
  </si>
  <si>
    <t>TOWER T629 SHTS-BETS   220KV</t>
  </si>
  <si>
    <t>T630 SHTS-BETS  220KV</t>
  </si>
  <si>
    <t>TL-BESHEX-BESH630-0000070537</t>
  </si>
  <si>
    <t>TOWER T630 SHTS-BETS   220KV</t>
  </si>
  <si>
    <t>T631 SHTS-BETS  220KV</t>
  </si>
  <si>
    <t>TL-BESHEX-BESH631-0000070542</t>
  </si>
  <si>
    <t>TOWER T631 SHTS-BETS   220KV</t>
  </si>
  <si>
    <t>T642 SHTS-BETS  220KV</t>
  </si>
  <si>
    <t>TL-BESHEX-BESH642-0000070594</t>
  </si>
  <si>
    <t>TOWER T642 SHTS-BETS   220KV</t>
  </si>
  <si>
    <t>T307 MBTS-EPS 1 220KV</t>
  </si>
  <si>
    <t>TL-MBEPEX-MBEP307-0000113055</t>
  </si>
  <si>
    <t>TOWER T307 MBTS-EPS  1 220KV</t>
  </si>
  <si>
    <t>T308 MBTS-EPS 1 220KV</t>
  </si>
  <si>
    <t>TL-MBEPEX-MBEP308-0000113056</t>
  </si>
  <si>
    <t>TOWER T308 MBTS-EPS  1 220KV</t>
  </si>
  <si>
    <t>T003 SMTS-KTS  500KV</t>
  </si>
  <si>
    <t>TL-SMSYEX-SMSY003-0000059212</t>
  </si>
  <si>
    <t>TOWER T003 SMTS-KTS    500KV</t>
  </si>
  <si>
    <t>T121 HYTS-SESS 1 275KV</t>
  </si>
  <si>
    <t>TL-HYSEEX-HYSE121-0000059914</t>
  </si>
  <si>
    <t>TOWER T121 HYTS-SESS 1 275KV</t>
  </si>
  <si>
    <t>T617 SHTS-BETS  220KV</t>
  </si>
  <si>
    <t>TL-BESHEX-BESH617-0000070475</t>
  </si>
  <si>
    <t>TOWER T617 SHTS-BETS   220KV</t>
  </si>
  <si>
    <t>T618 SHTS-BETS  220KV</t>
  </si>
  <si>
    <t>TL-BESHEX-BESH618-0000070480</t>
  </si>
  <si>
    <t>TOWER T618 SHTS-BETS   220KV</t>
  </si>
  <si>
    <t>T619 SHTS-BETS  220KV</t>
  </si>
  <si>
    <t>TL-BESHEX-BESH619-0000070485</t>
  </si>
  <si>
    <t>TOWER T619 SHTS-BETS   220KV</t>
  </si>
  <si>
    <t>T620 SHTS-BETS  220KV</t>
  </si>
  <si>
    <t>TL-BESHEX-BESH620-0000070489</t>
  </si>
  <si>
    <t>TOWER T620 SHTS-BETS   220KV</t>
  </si>
  <si>
    <t>T621 SHTS-BETS  220KV</t>
  </si>
  <si>
    <t>TL-BESHEX-BESH621-0000070494</t>
  </si>
  <si>
    <t>TOWER T621 SHTS-BETS   220KV</t>
  </si>
  <si>
    <t>T299 YPS -ROTS 5 220KV</t>
  </si>
  <si>
    <t>TL-YPROEX-YPRO299-0000065201</t>
  </si>
  <si>
    <t>TOWER T299 YPS -ROTS 5 220KV</t>
  </si>
  <si>
    <t>T533 WOTS-DDTS  330KV</t>
  </si>
  <si>
    <t>TL-WODDEX-WODD533-0000081936</t>
  </si>
  <si>
    <t>TOWER T533 WOTS-DDTS   330KV</t>
  </si>
  <si>
    <t>T547 DDTS-SMTS 1 330KV</t>
  </si>
  <si>
    <t>TL-DDSMEX-DDSM547-0000059617</t>
  </si>
  <si>
    <t>TOWER T547 DDTS-SMTS 1 330KV</t>
  </si>
  <si>
    <t>T280 HWTS-ROTS 3 500KV</t>
  </si>
  <si>
    <t>TL-HWCBEX-HWCB280-0000056798</t>
  </si>
  <si>
    <t>TOWER T280 HWTS-ROTS 3 500KV</t>
  </si>
  <si>
    <t>T046 YPS -ROTS 7 220KV</t>
  </si>
  <si>
    <t>TL-YPROEX-YPRO046-0000085938</t>
  </si>
  <si>
    <t>TOWER T046 YPS -ROTS 7 220KV</t>
  </si>
  <si>
    <t>T203 HWPS-ROTS 1 220KV</t>
  </si>
  <si>
    <t>TL-YPROEX-YPRO203-0000084655</t>
  </si>
  <si>
    <t>TOWER T203 HWPS-ROTS 1 220KV</t>
  </si>
  <si>
    <t>T203 YPS -ROTS 7 220KV</t>
  </si>
  <si>
    <t>TL-YPROEX-YPRO203-0000086095</t>
  </si>
  <si>
    <t>TOWER T203 YPS -ROTS 7 220KV</t>
  </si>
  <si>
    <t>T293 HWPS-ROTS 1 220KV</t>
  </si>
  <si>
    <t>TL-YPROEX-YPRO293-0000100902</t>
  </si>
  <si>
    <t>TOWER T293 HWPS-ROTS 1 220KV</t>
  </si>
  <si>
    <t>T281 HWTS-CBTS 4 500KV</t>
  </si>
  <si>
    <t>TL-HWCBEX-HWCB281-0000055867</t>
  </si>
  <si>
    <t>TOWER T281 HWTS-CBTS 4 500KV</t>
  </si>
  <si>
    <t>T281 HWTS-ROTS 3 500KV</t>
  </si>
  <si>
    <t>TL-HWCBEX-HWCB281-0000056800</t>
  </si>
  <si>
    <t>TOWER T281 HWTS-ROTS 3 500KV</t>
  </si>
  <si>
    <t>T541 DDTS-SMTS 1 330KV</t>
  </si>
  <si>
    <t>TL-DDSMEX-DDSM541-0000059605</t>
  </si>
  <si>
    <t>TOWER T541 DDTS-SMTS 1 330KV</t>
  </si>
  <si>
    <t>T334 DDTS-SHTS  220KV</t>
  </si>
  <si>
    <t>TL-GNSHEX-GNSH334-0000073777</t>
  </si>
  <si>
    <t>TOWER T334 DDTS-SHTS   220KV</t>
  </si>
  <si>
    <t>T335 DDTS-SHTS  220KV</t>
  </si>
  <si>
    <t>TL-GNSHEX-GNSH335-0000073782</t>
  </si>
  <si>
    <t>TOWER T335 DDTS-SHTS   220KV</t>
  </si>
  <si>
    <t>T334 GNTS-SHTS 1 220KV</t>
  </si>
  <si>
    <t>TL-GNSHEX-GNSH334-0000072993</t>
  </si>
  <si>
    <t>TOWER T334 GNTS-SHTS 1 220KV</t>
  </si>
  <si>
    <t>T335 GNTS-SHTS 1 220KV</t>
  </si>
  <si>
    <t>TL-GNSHEX-GNSH335-0000072997</t>
  </si>
  <si>
    <t>TOWER T335 GNTS-SHTS 1 220KV</t>
  </si>
  <si>
    <t>T345 DDTS-SMTS 1 330KV</t>
  </si>
  <si>
    <t>TL-DDSMEX-DDSM345-0000082801</t>
  </si>
  <si>
    <t>TOWER T345 DDTS-SMTS 1 330KV</t>
  </si>
  <si>
    <t>T346 DDTS-SMTS 1 330KV</t>
  </si>
  <si>
    <t>TL-DDSMEX-DDSM346-0000082802</t>
  </si>
  <si>
    <t>TOWER T346 DDTS-SMTS 1 330KV</t>
  </si>
  <si>
    <t>T345 DDTS-SMTS 2 330KV</t>
  </si>
  <si>
    <t>TL-DDSMEX-DDSM345-0000103646</t>
  </si>
  <si>
    <t>TOWER T345 DDTS-SMTS 2 330KV</t>
  </si>
  <si>
    <t>T346 DDTS-SMTS 2 330KV</t>
  </si>
  <si>
    <t>TL-DDSMEX-DDSM346-0000103651</t>
  </si>
  <si>
    <t>TOWER T346 DDTS-SMTS 2 330KV</t>
  </si>
  <si>
    <t>T262 HWTS-SMTS 1 500KV</t>
  </si>
  <si>
    <t>TL-HWSMEX-HWSM262-0000055604</t>
  </si>
  <si>
    <t>TOWER T262 HWTS-SMTS 1 500KV</t>
  </si>
  <si>
    <t>T262 HWTS-SMTS 2 500KV</t>
  </si>
  <si>
    <t>TL-HWSMEX-HWSM262-0000055739</t>
  </si>
  <si>
    <t>TOWER T262 HWTS-SMTS 2 500KV</t>
  </si>
  <si>
    <t>T300 HWPS-ROTS 1 220KV</t>
  </si>
  <si>
    <t>TL-YPROEX-YPRO300-0000100916</t>
  </si>
  <si>
    <t>TOWER T300 HWPS-ROTS 1 220KV</t>
  </si>
  <si>
    <t>T300 YPS -ROTS 5 220KV</t>
  </si>
  <si>
    <t>TL-YPROEX-YPRO300-0000065203</t>
  </si>
  <si>
    <t>TOWER T300 YPS -ROTS 5 220KV</t>
  </si>
  <si>
    <t>T190 DDTS-SMTS 1 330KV</t>
  </si>
  <si>
    <t>TL-DDSMEX-DDSM190-0000082646</t>
  </si>
  <si>
    <t>TOWER T190 DDTS-SMTS 1 330KV</t>
  </si>
  <si>
    <t>T190 DDTS-SMTS 2 330KV</t>
  </si>
  <si>
    <t>TL-DDSMEX-DDSM190-0000103079</t>
  </si>
  <si>
    <t>TOWER T190 DDTS-SMTS 2 330KV</t>
  </si>
  <si>
    <t>T204 HWPS-ROTS 1 220KV</t>
  </si>
  <si>
    <t>TL-YPROEX-YPRO204-0000084656</t>
  </si>
  <si>
    <t>TOWER T204 HWPS-ROTS 1 220KV</t>
  </si>
  <si>
    <t>T204 YPS -ROTS 7 220KV</t>
  </si>
  <si>
    <t>TL-YPROEX-YPRO204-0000086096</t>
  </si>
  <si>
    <t>TOWER T204 YPS -ROTS 7 220KV</t>
  </si>
  <si>
    <t>T202 DDTS-SMTS 1 330KV</t>
  </si>
  <si>
    <t>TL-DDSMEX-DDSM202-0000082658</t>
  </si>
  <si>
    <t>TOWER T202 DDTS-SMTS 1 330KV</t>
  </si>
  <si>
    <t>T202 DDTS-SMTS 2 330KV</t>
  </si>
  <si>
    <t>TL-DDSMEX-DDSM202-0000103103</t>
  </si>
  <si>
    <t>TOWER T202 DDTS-SMTS 2 330KV</t>
  </si>
  <si>
    <t>T239 MBTS-EPS 1 220KV</t>
  </si>
  <si>
    <t>TL-DDSMEX-DDSM202-0000112987</t>
  </si>
  <si>
    <t>TOWER T239 MBTS-EPS  1 220KV</t>
  </si>
  <si>
    <t>T005 SMTS-SYTS 1 500KV</t>
  </si>
  <si>
    <t>TL-SMSYEX-SMSY005-0000058802</t>
  </si>
  <si>
    <t>TOWER T005 SMTS-SYTS 1 500KV</t>
  </si>
  <si>
    <t>T244 HWTS-CBTS 4 500KV</t>
  </si>
  <si>
    <t>TL-HWCBEX-HWCB244-0000084216</t>
  </si>
  <si>
    <t>TOWER T244 HWTS-CBTS 4 500KV</t>
  </si>
  <si>
    <t>T244 HWTS-ROTS 3 500KV</t>
  </si>
  <si>
    <t>TL-HWCBEX-HWCB244-0000085205</t>
  </si>
  <si>
    <t>TOWER T244 HWTS-ROTS 3 500KV</t>
  </si>
  <si>
    <t>T187 HYTS-SESS 1 275KV</t>
  </si>
  <si>
    <t>TL-HYSEEX-HYSE187-0000060046</t>
  </si>
  <si>
    <t>TOWER T187 HYTS-SESS 1 275KV</t>
  </si>
  <si>
    <t>T188 HYTS-SESS 1 275KV</t>
  </si>
  <si>
    <t>TL-HYSEEX-HYSE188-0000060048</t>
  </si>
  <si>
    <t>TOWER T188 HYTS-SESS 1 275KV</t>
  </si>
  <si>
    <t>T189 HYTS-SESS 1 275KV</t>
  </si>
  <si>
    <t>TL-HYSEEX-HYSE189-0000060050</t>
  </si>
  <si>
    <t>TOWER T189 HYTS-SESS 1 275KV</t>
  </si>
  <si>
    <t>T190 HYTS-SESS 1 275KV</t>
  </si>
  <si>
    <t>TL-HYSEEX-HYSE190-0000060052</t>
  </si>
  <si>
    <t>TOWER T190 HYTS-SESS 1 275KV</t>
  </si>
  <si>
    <t>T191 HYTS-SESS 1 275KV</t>
  </si>
  <si>
    <t>TL-HYSEEX-HYSE191-0000060054</t>
  </si>
  <si>
    <t>TOWER T191 HYTS-SESS 1 275KV</t>
  </si>
  <si>
    <t>T192 HYTS-SESS 1 275KV</t>
  </si>
  <si>
    <t>TL-HYSEEX-HYSE192-0000060056</t>
  </si>
  <si>
    <t>TOWER T192 HYTS-SESS 1 275KV</t>
  </si>
  <si>
    <t>T193 HYTS-SESS 1 275KV</t>
  </si>
  <si>
    <t>TL-HYSEEX-HYSE193-0000060058</t>
  </si>
  <si>
    <t>TOWER T193 HYTS-SESS 1 275KV</t>
  </si>
  <si>
    <t>T194 HYTS-SESS 1 275KV</t>
  </si>
  <si>
    <t>TL-HYSEEX-HYSE194-0000060060</t>
  </si>
  <si>
    <t>TOWER T194 HYTS-SESS 1 275KV</t>
  </si>
  <si>
    <t>T206 DDTS-SMTS 1 330KV</t>
  </si>
  <si>
    <t>TL-DDSMEX-DDSM206-0000082662</t>
  </si>
  <si>
    <t>TOWER T206 DDTS-SMTS 1 330KV</t>
  </si>
  <si>
    <t>T206 DDTS-SMTS 2 330KV</t>
  </si>
  <si>
    <t>TL-DDSMEX-DDSM206-0000103111</t>
  </si>
  <si>
    <t>TOWER T206 DDTS-SMTS 2 330KV</t>
  </si>
  <si>
    <t>T299 HWPS-ROTS 1 220KV</t>
  </si>
  <si>
    <t>TL-YPROEX-YPRO299-0000100914</t>
  </si>
  <si>
    <t>TOWER T299 HWPS-ROTS 1 220KV</t>
  </si>
  <si>
    <t>T342 HWTS-SMTS 2 500KV</t>
  </si>
  <si>
    <t>TL-HWSMEX-HWSM342-0000055819</t>
  </si>
  <si>
    <t>TOWER T342 HWTS-SMTS 2 500KV</t>
  </si>
  <si>
    <t>T251 MLTS-TRTS 1 500KV</t>
  </si>
  <si>
    <t>TL-MLHYEX-MLHY251-0000056318</t>
  </si>
  <si>
    <t>TOWER T251 MLTS-TRTS 1 500KV</t>
  </si>
  <si>
    <t>T252 MLTS-TRTS 1 500KV</t>
  </si>
  <si>
    <t>TL-MLHYEX-MLHY252-0000056319</t>
  </si>
  <si>
    <t>TOWER T252 MLTS-TRTS 1 500KV</t>
  </si>
  <si>
    <t>T253 MLTS-TRTS 1 500KV</t>
  </si>
  <si>
    <t>TL-MLHYEX-MLHY253-0000056320</t>
  </si>
  <si>
    <t>TOWER T253 MLTS-TRTS 1 500KV</t>
  </si>
  <si>
    <t>T254 MLTS-TRTS 1 500KV</t>
  </si>
  <si>
    <t>TL-MLHYEX-MLHY254-0000056321</t>
  </si>
  <si>
    <t>TOWER T254 MLTS-TRTS 1 500KV</t>
  </si>
  <si>
    <t>T255 MLTS-TRTS 1 500KV</t>
  </si>
  <si>
    <t>TL-MLHYEX-MLHY255-0000056322</t>
  </si>
  <si>
    <t>TOWER T255 MLTS-TRTS 1 500KV</t>
  </si>
  <si>
    <t>T703 SHTS-BETS  220KV</t>
  </si>
  <si>
    <t xml:space="preserve">T703 </t>
  </si>
  <si>
    <t>TL-BESHEX-BESH703-0000070885</t>
  </si>
  <si>
    <t>TOWER T703 SHTS-BETS   220KV</t>
  </si>
  <si>
    <t>T704 SHTS-BETS  220KV</t>
  </si>
  <si>
    <t xml:space="preserve">T704 </t>
  </si>
  <si>
    <t>TL-BESHEX-BESH704-0000070889</t>
  </si>
  <si>
    <t>TOWER T704 SHTS-BETS   220KV</t>
  </si>
  <si>
    <t>T009 HWPS-HWTS 1 220KV</t>
  </si>
  <si>
    <t>TL-HWHWEX-HWHW010-0000084959</t>
  </si>
  <si>
    <t>TOWER T009 HWPS-HWTS 1 220KV</t>
  </si>
  <si>
    <t>T010 HWPS-JLTS 1 220KV</t>
  </si>
  <si>
    <t>TL-HWHWEX-HWHW010-0000084409</t>
  </si>
  <si>
    <t>TOWER T010 HWPS-JLTS 1 220KV</t>
  </si>
  <si>
    <t>T002 HWTS-CBTS 4 500KV</t>
  </si>
  <si>
    <t>TL-HWCBEX-HWCB002-0000083974</t>
  </si>
  <si>
    <t>TOWER T002 HWTS-CBTS 4 500KV</t>
  </si>
  <si>
    <t>T002 HWTS-ROTS 3 500KV</t>
  </si>
  <si>
    <t>TL-HWCBEX-HWCB002-0000084963</t>
  </si>
  <si>
    <t>TOWER T002 HWTS-ROTS 3 500KV</t>
  </si>
  <si>
    <t>T078 MBTS-EPS 1 220KV</t>
  </si>
  <si>
    <t>TL-MBEPEX-MBEP078-0000112826</t>
  </si>
  <si>
    <t>TOWER T078 MBTS-EPS  1 220KV</t>
  </si>
  <si>
    <t>T537 DDTS-SMTS 1 330KV</t>
  </si>
  <si>
    <t>TL-DDSMEX-DDSM537-0000059597</t>
  </si>
  <si>
    <t>TOWER T537 DDTS-SMTS 1 330KV</t>
  </si>
  <si>
    <t>T537 DDTS-SMTS 2 330KV</t>
  </si>
  <si>
    <t>TL-DDSMEX-DDSM537-0000059742</t>
  </si>
  <si>
    <t>TOWER T537 DDTS-SMTS 2 330KV</t>
  </si>
  <si>
    <t>T337 DDTS-SHTS  220KV</t>
  </si>
  <si>
    <t>TL-GNSHEX-GNSH337-0000073791</t>
  </si>
  <si>
    <t>TOWER T337 DDTS-SHTS   220KV</t>
  </si>
  <si>
    <t>T337 GNTS-SHTS 1 220KV</t>
  </si>
  <si>
    <t>TL-GNSHEX-GNSH337-0000073007</t>
  </si>
  <si>
    <t>TOWER T337 GNTS-SHTS 1 220KV</t>
  </si>
  <si>
    <t>T127 HWPS-ROTS 1 220KV</t>
  </si>
  <si>
    <t>TL-YPROEX-YPRO127-0000084579</t>
  </si>
  <si>
    <t>TOWER T127 HWPS-ROTS 1 220KV</t>
  </si>
  <si>
    <t>T127 YPS -ROTS 5 220KV</t>
  </si>
  <si>
    <t>TL-YPROEX-YPRO127-0000085518</t>
  </si>
  <si>
    <t>TOWER T127 YPS -ROTS 5 220KV</t>
  </si>
  <si>
    <t>T127 YPS -ROTS 7 220KV</t>
  </si>
  <si>
    <t>TL-YPROEX-YPRO127-0000086019</t>
  </si>
  <si>
    <t>TOWER T127 YPS -ROTS 7 220KV</t>
  </si>
  <si>
    <t>T236 WBTS-HOTS  220KV</t>
  </si>
  <si>
    <t>TL-BAHOEX-BAHO236-0000074653</t>
  </si>
  <si>
    <t>TOWER T236 WBTS-HOTS   220KV</t>
  </si>
  <si>
    <t>T237 WBTS-HOTS  220KV</t>
  </si>
  <si>
    <t>TL-BAHOEX-BAHO237-0000074654</t>
  </si>
  <si>
    <t>TOWER T237 WBTS-HOTS   220KV</t>
  </si>
  <si>
    <t>T238 WBTS-HOTS  220KV</t>
  </si>
  <si>
    <t>TL-BAHOEX-BAHO238-0000074655</t>
  </si>
  <si>
    <t>TOWER T238 WBTS-HOTS   220KV</t>
  </si>
  <si>
    <t>T240 WBTS-HOTS  220KV</t>
  </si>
  <si>
    <t>TL-BAHOEX-BAHO240-0000074657</t>
  </si>
  <si>
    <t>TOWER T240 WBTS-HOTS   220KV</t>
  </si>
  <si>
    <t>T010 HWPS-HWTS 1 220KV</t>
  </si>
  <si>
    <t>TL-HWHWEX-HWHW010-0000084367</t>
  </si>
  <si>
    <t>TOWER T010 HWPS-HWTS 1 220KV</t>
  </si>
  <si>
    <t>T009 HWPS-HWTS 2 220KV</t>
  </si>
  <si>
    <t>TL-HWHWEX-HWHW009-0000084377</t>
  </si>
  <si>
    <t>TOWER T009 HWPS-HWTS 2 220KV</t>
  </si>
  <si>
    <t>T011 HWPS-JLTS 1 220KV</t>
  </si>
  <si>
    <t>TL-HWHWEX-HWHW008-0000084410</t>
  </si>
  <si>
    <t>TOWER T011 HWPS-JLTS 1 220KV</t>
  </si>
  <si>
    <t>T160 DDTS-GNTS 1 220KV</t>
  </si>
  <si>
    <t>TL-DDGNEX-DDGN160-0000071275</t>
  </si>
  <si>
    <t>TOWER T160 DDTS-GNTS 1 220KV</t>
  </si>
  <si>
    <t>T160 DDTS-SHTS  220KV</t>
  </si>
  <si>
    <t>TL-DDGNEX-DDGN160-0000072156</t>
  </si>
  <si>
    <t>TOWER T160 DDTS-SHTS   220KV</t>
  </si>
  <si>
    <t>T072 DDTS-SMTS 1 330KV</t>
  </si>
  <si>
    <t>TL-DDSMEX-DDSM072-0000082528</t>
  </si>
  <si>
    <t>TOWER T072 DDTS-SMTS 1 330KV</t>
  </si>
  <si>
    <t>T072 DDTS-SMTS 2 330KV</t>
  </si>
  <si>
    <t>TL-DDSMEX-DDSM072-0000102844</t>
  </si>
  <si>
    <t>TOWER T072 DDTS-SMTS 2 330KV</t>
  </si>
  <si>
    <t>T073 DDTS-SMTS 2 330KV</t>
  </si>
  <si>
    <t>TL-DDSMEX-DDSM073-0000102846</t>
  </si>
  <si>
    <t>TOWER T073 DDTS-SMTS 2 330KV</t>
  </si>
  <si>
    <t>T174 HYTS-SESS 1 275KV</t>
  </si>
  <si>
    <t>TL-HYSEEX-HYSE174-0000060020</t>
  </si>
  <si>
    <t>TOWER T174 HYTS-SESS 1 275KV</t>
  </si>
  <si>
    <t>T311 MBTS-EPS 1 220KV</t>
  </si>
  <si>
    <t>TL-MBEPEX-MBEP311-0000113059</t>
  </si>
  <si>
    <t>TOWER T311 MBTS-EPS  1 220KV</t>
  </si>
  <si>
    <t>T312 MBTS-EPS 1 220KV</t>
  </si>
  <si>
    <t>TL-MBEPEX-MBEP312-0000113060</t>
  </si>
  <si>
    <t>TOWER T312 MBTS-EPS  1 220KV</t>
  </si>
  <si>
    <t>T313 MBTS-EPS 1 220KV</t>
  </si>
  <si>
    <t>TL-MBEPEX-MBEP313-0000113061</t>
  </si>
  <si>
    <t>TOWER T313 MBTS-EPS  1 220KV</t>
  </si>
  <si>
    <t>T314 MBTS-EPS 1 220KV</t>
  </si>
  <si>
    <t>TL-MBEPEX-MBEP314-0000113062</t>
  </si>
  <si>
    <t>TOWER T314 MBTS-EPS  1 220KV</t>
  </si>
  <si>
    <t>T231 DDTS-GNTS 1 220KV</t>
  </si>
  <si>
    <t>TL-DDGNEX-DDGN231-0000071613</t>
  </si>
  <si>
    <t>TOWER T231 DDTS-GNTS 1 220KV</t>
  </si>
  <si>
    <t>T232 DDTS-GNTS 1 220KV</t>
  </si>
  <si>
    <t>TL-DDGNEX-DDGN232-0000071617</t>
  </si>
  <si>
    <t>TOWER T232 DDTS-GNTS 1 220KV</t>
  </si>
  <si>
    <t>T233 DDTS-GNTS 1 220KV</t>
  </si>
  <si>
    <t>TL-DDGNEX-DDGN233-0000071622</t>
  </si>
  <si>
    <t>TOWER T233 DDTS-GNTS 1 220KV</t>
  </si>
  <si>
    <t>T231 DDTS-SHTS  220KV</t>
  </si>
  <si>
    <t>TL-DDGNEX-DDGN231-0000072495</t>
  </si>
  <si>
    <t>TOWER T231 DDTS-SHTS   220KV</t>
  </si>
  <si>
    <t>T232 DDTS-SHTS  220KV</t>
  </si>
  <si>
    <t>TL-DDGNEX-DDGN232-0000072499</t>
  </si>
  <si>
    <t>TOWER T232 DDTS-SHTS   220KV</t>
  </si>
  <si>
    <t>T233 DDTS-SHTS  220KV</t>
  </si>
  <si>
    <t>TL-DDGNEX-DDGN233-0000072504</t>
  </si>
  <si>
    <t>TOWER T233 DDTS-SHTS   220KV</t>
  </si>
  <si>
    <t>T031 MLTS-TRTS 1 500KV</t>
  </si>
  <si>
    <t>TL-MLHYEX-MLHY031-0000056098</t>
  </si>
  <si>
    <t>TOWER T031 MLTS-TRTS 1 500KV</t>
  </si>
  <si>
    <t>T032 MLTS-TRTS 1 500KV</t>
  </si>
  <si>
    <t>TL-MLHYEX-MLHY032-0000056099</t>
  </si>
  <si>
    <t>TOWER T032 MLTS-TRTS 1 500KV</t>
  </si>
  <si>
    <t>T033 MLTS-TRTS 1 500KV</t>
  </si>
  <si>
    <t>TL-MLHYEX-MLHY033-0000056100</t>
  </si>
  <si>
    <t>TOWER T033 MLTS-TRTS 1 500KV</t>
  </si>
  <si>
    <t>T034 MLTS-TRTS 1 500KV</t>
  </si>
  <si>
    <t>TL-MLHYEX-MLHY034-0000056101</t>
  </si>
  <si>
    <t>TOWER T034 MLTS-TRTS 1 500KV</t>
  </si>
  <si>
    <t>T536 WOTS-DDTS  330KV</t>
  </si>
  <si>
    <t>TL-WODDEX-WODD536-0000081939</t>
  </si>
  <si>
    <t>TOWER T536 WOTS-DDTS   330KV</t>
  </si>
  <si>
    <t>T196 DDTS-GNTS 1 220KV</t>
  </si>
  <si>
    <t>TL-DDGNEX-DDGN196-0000071447</t>
  </si>
  <si>
    <t>TOWER T196 DDTS-GNTS 1 220KV</t>
  </si>
  <si>
    <t>T196 DDTS-SHTS  220KV</t>
  </si>
  <si>
    <t>TL-DDGNEX-DDGN196-0000072327</t>
  </si>
  <si>
    <t>TOWER T196 DDTS-SHTS   220KV</t>
  </si>
  <si>
    <t>T033 SMTS-SYTS 1 500KV</t>
  </si>
  <si>
    <t>TL-SMSYEX-SMSY033-0000058859</t>
  </si>
  <si>
    <t>TOWER T033 SMTS-SYTS 1 500KV</t>
  </si>
  <si>
    <t>T165 HYTS-SESS 1 275KV</t>
  </si>
  <si>
    <t>TL-HYSEEX-HYSE165-0000060002</t>
  </si>
  <si>
    <t>TOWER T165 HYTS-SESS 1 275KV</t>
  </si>
  <si>
    <t>T166 HYTS-SESS 1 275KV</t>
  </si>
  <si>
    <t>TL-HYSEEX-HYSE166-0000060004</t>
  </si>
  <si>
    <t>TOWER T166 HYTS-SESS 1 275KV</t>
  </si>
  <si>
    <t>T167 HYTS-SESS 1 275KV</t>
  </si>
  <si>
    <t>TL-HYSEEX-HYSE167-0000060006</t>
  </si>
  <si>
    <t>TOWER T167 HYTS-SESS 1 275KV</t>
  </si>
  <si>
    <t>T168 HYTS-SESS 1 275KV</t>
  </si>
  <si>
    <t>TL-HYSEEX-HYSE168-0000060008</t>
  </si>
  <si>
    <t>TOWER T168 HYTS-SESS 1 275KV</t>
  </si>
  <si>
    <t>T169 HYTS-SESS 1 275KV</t>
  </si>
  <si>
    <t>TL-HYSEEX-HYSE169-0000060010</t>
  </si>
  <si>
    <t>TOWER T169 HYTS-SESS 1 275KV</t>
  </si>
  <si>
    <t>T170 HYTS-SESS 1 275KV</t>
  </si>
  <si>
    <t>TL-HYSEEX-HYSE170-0000060012</t>
  </si>
  <si>
    <t>TOWER T170 HYTS-SESS 1 275KV</t>
  </si>
  <si>
    <t>T171 HYTS-SESS 1 275KV</t>
  </si>
  <si>
    <t>TL-HYSEEX-HYSE171-0000060014</t>
  </si>
  <si>
    <t>TOWER T171 HYTS-SESS 1 275KV</t>
  </si>
  <si>
    <t>T172 HYTS-SESS 1 275KV</t>
  </si>
  <si>
    <t>TL-HYSEEX-HYSE172-0000060016</t>
  </si>
  <si>
    <t>TOWER T172 HYTS-SESS 1 275KV</t>
  </si>
  <si>
    <t>T173 HYTS-SESS 1 275KV</t>
  </si>
  <si>
    <t>TL-HYSEEX-HYSE173-0000060018</t>
  </si>
  <si>
    <t>TOWER T173 HYTS-SESS 1 275KV</t>
  </si>
  <si>
    <t>T257 HWTS-CBTS 4 500KV</t>
  </si>
  <si>
    <t>TL-HWCBEX-HWCB257-0000055843</t>
  </si>
  <si>
    <t>TOWER T257 HWTS-CBTS 4 500KV</t>
  </si>
  <si>
    <t>T257 HWTS-ROTS 3 500KV</t>
  </si>
  <si>
    <t>TL-HWCBEX-HWCB257-0000056752</t>
  </si>
  <si>
    <t>TOWER T257 HWTS-ROTS 3 500KV</t>
  </si>
  <si>
    <t>T043 MBTS-EPS 1 220KV</t>
  </si>
  <si>
    <t>TL-MBEPEX-MBEP043-0000112791</t>
  </si>
  <si>
    <t>TOWER T043 MBTS-EPS  1 220KV</t>
  </si>
  <si>
    <t>T280 DDTS-SHTS  220KV</t>
  </si>
  <si>
    <t>TL-GNSHEX-GNSH280-0000073520</t>
  </si>
  <si>
    <t>TOWER T280 DDTS-SHTS   220KV</t>
  </si>
  <si>
    <t>T280 GNTS-SHTS 1 220KV</t>
  </si>
  <si>
    <t>TL-GNSHEX-GNSH280-0000072733</t>
  </si>
  <si>
    <t>TOWER T280 GNTS-SHTS 1 220KV</t>
  </si>
  <si>
    <t>T025 DDTS-SMTS 2 330KV</t>
  </si>
  <si>
    <t>TL-DDSMEX-DDSM025-0000102750</t>
  </si>
  <si>
    <t>TOWER T025 DDTS-SMTS 2 330KV</t>
  </si>
  <si>
    <t>T272 HWTS-SMTS 1 500KV</t>
  </si>
  <si>
    <t>TL-HWSMEX-HWSM272-0000055614</t>
  </si>
  <si>
    <t>TOWER T272 HWTS-SMTS 1 500KV</t>
  </si>
  <si>
    <t>T273 HWTS-SMTS 1 500KV</t>
  </si>
  <si>
    <t>TL-HWSMEX-HWSM273-0000055615</t>
  </si>
  <si>
    <t>TOWER T273 HWTS-SMTS 1 500KV</t>
  </si>
  <si>
    <t>T272 HWTS-SMTS 2 500KV</t>
  </si>
  <si>
    <t>TL-HWSMEX-HWSM272-0000055749</t>
  </si>
  <si>
    <t>TOWER T272 HWTS-SMTS 2 500KV</t>
  </si>
  <si>
    <t>T005 SMTS-KTS  500KV</t>
  </si>
  <si>
    <t>TL-SMSYEX-SMSY005-0000059216</t>
  </si>
  <si>
    <t>TOWER T005 SMTS-KTS    500KV</t>
  </si>
  <si>
    <t>T005 SMTS-SYTS 2 500KV</t>
  </si>
  <si>
    <t>TL-SMSYEX-SMSY005-0000059010</t>
  </si>
  <si>
    <t>TOWER T005 SMTS-SYTS 2 500KV</t>
  </si>
  <si>
    <t>T258 HWTS-CBTS 4 500KV</t>
  </si>
  <si>
    <t>TL-HWCBEX-HWCB258-0000055844</t>
  </si>
  <si>
    <t>TOWER T258 HWTS-CBTS 4 500KV</t>
  </si>
  <si>
    <t>T258 HWTS-ROTS 3 500KV</t>
  </si>
  <si>
    <t>TL-HWCBEX-HWCB258-0000056754</t>
  </si>
  <si>
    <t>TOWER T258 HWTS-ROTS 3 500KV</t>
  </si>
  <si>
    <t>T283 HWPS-ROTS 1 220KV</t>
  </si>
  <si>
    <t>TL-YPROEX-YPRO283-0000100882</t>
  </si>
  <si>
    <t>TOWER T283 HWPS-ROTS 1 220KV</t>
  </si>
  <si>
    <t>T283 YPS -ROTS 5 220KV</t>
  </si>
  <si>
    <t>TL-YPROEX-YPRO283-0000065169</t>
  </si>
  <si>
    <t>TOWER T283 YPS -ROTS 5 220KV</t>
  </si>
  <si>
    <t>T283 YPS -ROTS 7 220KV</t>
  </si>
  <si>
    <t>TL-YPROEX-YPRO283-0000065552</t>
  </si>
  <si>
    <t>TOWER T283 YPS -ROTS 7 220KV</t>
  </si>
  <si>
    <t>T228 MBTS-EPS 1 220KV</t>
  </si>
  <si>
    <t>TL-DDSMEX-DDSM190-0000112976</t>
  </si>
  <si>
    <t>TOWER T228 MBTS-EPS  1 220KV</t>
  </si>
  <si>
    <t>T054 BATS-TGTS  220KV</t>
  </si>
  <si>
    <t>TL-BATGEX-BATG054-0000087367</t>
  </si>
  <si>
    <t>TOWER T054 BATS-TGTS   220KV</t>
  </si>
  <si>
    <t>T055 BATS-TGTS  220KV</t>
  </si>
  <si>
    <t>TL-BATGEX-BATG055-0000087368</t>
  </si>
  <si>
    <t>TOWER T055 BATS-TGTS   220KV</t>
  </si>
  <si>
    <t>T056 BATS-TGTS  220KV</t>
  </si>
  <si>
    <t>TL-BATGEX-BATG056-0000087369</t>
  </si>
  <si>
    <t>TOWER T056 BATS-TGTS   220KV</t>
  </si>
  <si>
    <t>T057 BATS-TGTS  220KV</t>
  </si>
  <si>
    <t>TL-BATGEX-BATG057-0000087370</t>
  </si>
  <si>
    <t>TOWER T057 BATS-TGTS   220KV</t>
  </si>
  <si>
    <t>T058 BATS-TGTS  220KV</t>
  </si>
  <si>
    <t>TL-BATGEX-BATG058-0000087371</t>
  </si>
  <si>
    <t>TOWER T058 BATS-TGTS   220KV</t>
  </si>
  <si>
    <t>T059 BATS-TGTS  220KV</t>
  </si>
  <si>
    <t>TL-BATGEX-BATG059-0000087372</t>
  </si>
  <si>
    <t>TOWER T059 BATS-TGTS   220KV</t>
  </si>
  <si>
    <t>T060 BATS-TGTS  220KV</t>
  </si>
  <si>
    <t>TL-BATGEX-BATG060-0000087373</t>
  </si>
  <si>
    <t>TOWER T060 BATS-TGTS   220KV</t>
  </si>
  <si>
    <t>T551 DDTS-SMTS 2 330KV</t>
  </si>
  <si>
    <t>TL-DDSMEX-DDSM551-0000059770</t>
  </si>
  <si>
    <t>TOWER T551 DDTS-SMTS 2 330KV</t>
  </si>
  <si>
    <t>T002 SMTS-SYTS 1 500KV</t>
  </si>
  <si>
    <t>TL-SMSYEX-SMSY002-0000119550</t>
  </si>
  <si>
    <t>TOWER T002 SMTS-SYTS 1 500KV</t>
  </si>
  <si>
    <t>T002 SMTS-SYTS 2 500KV</t>
  </si>
  <si>
    <t>TL-SMSYEX-SMSY002-0000119557</t>
  </si>
  <si>
    <t>TOWER T002 SMTS-SYTS 2 500KV</t>
  </si>
  <si>
    <t>T354 HWTS-SMTS 1 500KV</t>
  </si>
  <si>
    <t>TL-HWSMEX-HWSM354-0000055696</t>
  </si>
  <si>
    <t>TOWER T354 HWTS-SMTS 1 500KV</t>
  </si>
  <si>
    <t>T354 HWTS-SMTS 2 500KV</t>
  </si>
  <si>
    <t>TL-HWSMEX-HWSM354-0000055831</t>
  </si>
  <si>
    <t>TOWER T354 HWTS-SMTS 2 500KV</t>
  </si>
  <si>
    <t>T320 HWTS-SMTS 1 500KV</t>
  </si>
  <si>
    <t>TL-HWSMEX-HWSM320-0000055662</t>
  </si>
  <si>
    <t>TOWER T320 HWTS-SMTS 1 500KV</t>
  </si>
  <si>
    <t>T320 HWTS-SMTS 2 500KV</t>
  </si>
  <si>
    <t>TL-HWSMEX-HWSM320-0000055797</t>
  </si>
  <si>
    <t>TOWER T320 HWTS-SMTS 2 500KV</t>
  </si>
  <si>
    <t>T049 DDTS-SMTS 1 330KV</t>
  </si>
  <si>
    <t>TL-DDSMEX-DDSM049-0000082505</t>
  </si>
  <si>
    <t>TOWER T049 DDTS-SMTS 1 330KV</t>
  </si>
  <si>
    <t>T049 DDTS-SMTS 2 330KV</t>
  </si>
  <si>
    <t>TL-DDSMEX-DDSM049-0000102798</t>
  </si>
  <si>
    <t>TOWER T049 DDTS-SMTS 2 330KV</t>
  </si>
  <si>
    <t>T225 DDTS-SMTS 2 330KV</t>
  </si>
  <si>
    <t>TL-DDSMEX-DDSM225-0000103149</t>
  </si>
  <si>
    <t>TOWER T225 DDTS-SMTS 2 330KV</t>
  </si>
  <si>
    <t>T162 DDTS-GNTS 1 220KV</t>
  </si>
  <si>
    <t>TL-DDGNEX-DDGN162-0000071284</t>
  </si>
  <si>
    <t>TOWER T162 DDTS-GNTS 1 220KV</t>
  </si>
  <si>
    <t>T162 DDTS-SHTS  220KV</t>
  </si>
  <si>
    <t>TL-DDGNEX-DDGN162-0000072166</t>
  </si>
  <si>
    <t>TOWER T162 DDTS-SHTS   220KV</t>
  </si>
  <si>
    <t>T532 WOTS-DDTS  330KV</t>
  </si>
  <si>
    <t>TL-WODDEX-WODD532-0000081935</t>
  </si>
  <si>
    <t>TOWER T532 WOTS-DDTS   330KV</t>
  </si>
  <si>
    <t>T541 DDTS-SMTS 2 330KV</t>
  </si>
  <si>
    <t>TL-DDSMEX-DDSM541-0000059750</t>
  </si>
  <si>
    <t>TOWER T541 DDTS-SMTS 2 330KV</t>
  </si>
  <si>
    <t>T221 EPS -TTS 1 220KV</t>
  </si>
  <si>
    <t>TL-DDSMEX-DDSM541-0000114137</t>
  </si>
  <si>
    <t>TOWER T221 EPS -TTS  1 220KV</t>
  </si>
  <si>
    <t>T013 ROTS-RWTS  220KV</t>
  </si>
  <si>
    <t>TL-RORWEX-RORW013-0000061141</t>
  </si>
  <si>
    <t>TOWER T013 ROTS-RWTS   220KV</t>
  </si>
  <si>
    <t>TY013ROTS-SMTS 3 500KV</t>
  </si>
  <si>
    <t>TL-RORWEX-RORW013-0000055966</t>
  </si>
  <si>
    <t>TOWER TY013ROTS-SMTS 3 500KV</t>
  </si>
  <si>
    <t>TX013ROTS-TTS  220KV</t>
  </si>
  <si>
    <t>TL-RORWEX-RORW013-0000061250</t>
  </si>
  <si>
    <t>TOWER TX013ROTS-TTS    220KV</t>
  </si>
  <si>
    <t>T225 DDTS-SMTS 1 330KV</t>
  </si>
  <si>
    <t>TL-DDSMEX-DDSM225-0000082681</t>
  </si>
  <si>
    <t>TOWER T225 DDTS-SMTS 1 330KV</t>
  </si>
  <si>
    <t>T320 DDTS-SHTS  220KV</t>
  </si>
  <si>
    <t>TL-GNSHEX-GNSH320-0000073711</t>
  </si>
  <si>
    <t>TOWER T320 DDTS-SHTS   220KV</t>
  </si>
  <si>
    <t>T320 GNTS-SHTS 1 220KV</t>
  </si>
  <si>
    <t>TL-GNSHEX-GNSH320-0000072925</t>
  </si>
  <si>
    <t>TOWER T320 GNTS-SHTS 1 220KV</t>
  </si>
  <si>
    <t>T318 DDTS-SHTS  220KV</t>
  </si>
  <si>
    <t>TL-GNSHEX-GNSH318-0000073701</t>
  </si>
  <si>
    <t>TOWER T318 DDTS-SHTS   220KV</t>
  </si>
  <si>
    <t>T319 DDTS-SHTS  220KV</t>
  </si>
  <si>
    <t>TL-GNSHEX-GNSH319-0000073706</t>
  </si>
  <si>
    <t>TOWER T319 DDTS-SHTS   220KV</t>
  </si>
  <si>
    <t>T318 GNTS-SHTS 1 220KV</t>
  </si>
  <si>
    <t>TL-GNSHEX-GNSH318-0000072916</t>
  </si>
  <si>
    <t>TOWER T318 GNTS-SHTS 1 220KV</t>
  </si>
  <si>
    <t>T319 GNTS-SHTS 1 220KV</t>
  </si>
  <si>
    <t>TL-GNSHEX-GNSH319-0000072921</t>
  </si>
  <si>
    <t>TOWER T319 GNTS-SHTS 1 220KV</t>
  </si>
  <si>
    <t>T379 MLTS-TRTS 1 500KV</t>
  </si>
  <si>
    <t>TL-MLHYEX-MLHY379-0000056446</t>
  </si>
  <si>
    <t>TOWER T379 MLTS-TRTS 1 500KV</t>
  </si>
  <si>
    <t>T380 MLTS-TRTS 1 500KV</t>
  </si>
  <si>
    <t>TL-MLHYEX-MLHY380-0000056447</t>
  </si>
  <si>
    <t>TOWER T380 MLTS-TRTS 1 500KV</t>
  </si>
  <si>
    <t>T381 MLTS-TRTS 1 500KV</t>
  </si>
  <si>
    <t>TL-MLHYEX-MLHY381-0000056448</t>
  </si>
  <si>
    <t>TOWER T381 MLTS-TRTS 1 500KV</t>
  </si>
  <si>
    <t>T351 ROTS-MTS 1 220KV</t>
  </si>
  <si>
    <t>TL-RORXEX-RORX351-0000059911</t>
  </si>
  <si>
    <t>TOWER T351 ROTS-MTS  1 220KV</t>
  </si>
  <si>
    <t>T351 ROTS-RTS 1 220KV</t>
  </si>
  <si>
    <t>TL-RORXEX-RORX351-0000060103</t>
  </si>
  <si>
    <t>TOWER T351 ROTS-RTS  1 220KV</t>
  </si>
  <si>
    <t>T012 ROTS-RWTS  220KV</t>
  </si>
  <si>
    <t>TL-RORWEX-RORW012-0000061140</t>
  </si>
  <si>
    <t>TOWER T012 ROTS-RWTS   220KV</t>
  </si>
  <si>
    <t>TY012ROTS-SMTS 3 500KV</t>
  </si>
  <si>
    <t>TL-RORWEX-RORW012-0000055965</t>
  </si>
  <si>
    <t>TOWER TY012ROTS-SMTS 3 500KV</t>
  </si>
  <si>
    <t>TX012ROTS-TTS  220KV</t>
  </si>
  <si>
    <t>TL-RORWEX-RORW012-0000061249</t>
  </si>
  <si>
    <t>TOWER TX012ROTS-TTS    220KV</t>
  </si>
  <si>
    <t>T007 HWPS-HWTS 1 220KV</t>
  </si>
  <si>
    <t>TL-HWHWEX-HWHW007-0000084957</t>
  </si>
  <si>
    <t>TOWER T007 HWPS-HWTS 1 220KV</t>
  </si>
  <si>
    <t>T007 HWPS-HWTS 2 220KV</t>
  </si>
  <si>
    <t>TL-HWHWEX-HWHW007-0000084375</t>
  </si>
  <si>
    <t>TOWER T007 HWPS-HWTS 2 220KV</t>
  </si>
  <si>
    <t>T007 HWPS-HWTS 3 220KV</t>
  </si>
  <si>
    <t>TL-HWHWEX-HWHW007-0000084386</t>
  </si>
  <si>
    <t>TOWER T007 HWPS-HWTS 3 220KV</t>
  </si>
  <si>
    <t>T041 YPS -ROTS 5 220KV</t>
  </si>
  <si>
    <t>TL-YPROEX-YPRO041-0000085432</t>
  </si>
  <si>
    <t>TOWER T041 YPS -ROTS 5 220KV</t>
  </si>
  <si>
    <t>T041 YPS -ROTS 7 220KV</t>
  </si>
  <si>
    <t>TL-YPROEX-YPRO041-0000085933</t>
  </si>
  <si>
    <t>TOWER T041 YPS -ROTS 7 220KV</t>
  </si>
  <si>
    <t>T259 HWTS-CBTS 4 500KV</t>
  </si>
  <si>
    <t>TL-HWCBEX-HWCB259-0000055845</t>
  </si>
  <si>
    <t>TOWER T259 HWTS-CBTS 4 500KV</t>
  </si>
  <si>
    <t>T259 HWTS-ROTS 3 500KV</t>
  </si>
  <si>
    <t>TL-HWCBEX-HWCB259-0000056756</t>
  </si>
  <si>
    <t>TOWER T259 HWTS-ROTS 3 500KV</t>
  </si>
  <si>
    <t>T292 DDTS-SHTS  220KV</t>
  </si>
  <si>
    <t>TL-GNSHEX-GNSH292-0000073578</t>
  </si>
  <si>
    <t>TOWER T292 DDTS-SHTS   220KV</t>
  </si>
  <si>
    <t>T292 GNTS-SHTS 1 220KV</t>
  </si>
  <si>
    <t>TL-GNSHEX-GNSH292-0000072790</t>
  </si>
  <si>
    <t>TOWER T292 GNTS-SHTS 1 220KV</t>
  </si>
  <si>
    <t>T178 HYTS-SESS 1 275KV</t>
  </si>
  <si>
    <t>TL-HYSEEX-HYSE178-0000060028</t>
  </si>
  <si>
    <t>TOWER T178 HYTS-SESS 1 275KV</t>
  </si>
  <si>
    <t>T179 HYTS-SESS 1 275KV</t>
  </si>
  <si>
    <t>TL-HYSEEX-HYSE179-0000060030</t>
  </si>
  <si>
    <t>TOWER T179 HYTS-SESS 1 275KV</t>
  </si>
  <si>
    <t>T180 HYTS-SESS 1 275KV</t>
  </si>
  <si>
    <t>TL-HYSEEX-HYSE180-0000060032</t>
  </si>
  <si>
    <t>TOWER T180 HYTS-SESS 1 275KV</t>
  </si>
  <si>
    <t>T130 BETS-KGTS  220KV</t>
  </si>
  <si>
    <t>TL-BEKGEX-BEKG130-0000068190</t>
  </si>
  <si>
    <t>TOWER T130 BETS-KGTS   220KV</t>
  </si>
  <si>
    <t>T131 BETS-KGTS  220KV</t>
  </si>
  <si>
    <t>TL-BEKGEX-BEKG131-0000068195</t>
  </si>
  <si>
    <t>TOWER T131 BETS-KGTS   220KV</t>
  </si>
  <si>
    <t>T132 BETS-KGTS  220KV</t>
  </si>
  <si>
    <t>TL-BEKGEX-BEKG132-0000068199</t>
  </si>
  <si>
    <t>TOWER T132 BETS-KGTS   220KV</t>
  </si>
  <si>
    <t>T134 BETS-KGTS  220KV</t>
  </si>
  <si>
    <t>TL-BEKGEX-BEKG134-0000068209</t>
  </si>
  <si>
    <t>TOWER T134 BETS-KGTS   220KV</t>
  </si>
  <si>
    <t>T135 BETS-KGTS  220KV</t>
  </si>
  <si>
    <t>TL-BEKGEX-BEKG135-0000068214</t>
  </si>
  <si>
    <t>TOWER T135 BETS-KGTS   220KV</t>
  </si>
  <si>
    <t>T136 BETS-KGTS  220KV</t>
  </si>
  <si>
    <t>TL-BEKGEX-BEKG136-0000068219</t>
  </si>
  <si>
    <t>TOWER T136 BETS-KGTS   220KV</t>
  </si>
  <si>
    <t>T167 DDTS-GNTS 1 220KV</t>
  </si>
  <si>
    <t>TL-DDGNEX-DDGN167-0000071308</t>
  </si>
  <si>
    <t>TOWER T167 DDTS-GNTS 1 220KV</t>
  </si>
  <si>
    <t>T167 DDTS-SHTS  220KV</t>
  </si>
  <si>
    <t>TL-DDGNEX-DDGN167-0000072190</t>
  </si>
  <si>
    <t>TOWER T167 DDTS-SHTS   220KV</t>
  </si>
  <si>
    <t>T196 DDTS-SMTS 1 330KV</t>
  </si>
  <si>
    <t>TL-DDSMEX-DDSM196-0000082652</t>
  </si>
  <si>
    <t>TOWER T196 DDTS-SMTS 1 330KV</t>
  </si>
  <si>
    <t>T196 DDTS-SMTS 2 330KV</t>
  </si>
  <si>
    <t>TL-DDSMEX-DDSM196-0000103091</t>
  </si>
  <si>
    <t>TOWER T196 DDTS-SMTS 2 330KV</t>
  </si>
  <si>
    <t>T233 MBTS-EPS 1 220KV</t>
  </si>
  <si>
    <t>TL-DDSMEX-DDSM196-0000112981</t>
  </si>
  <si>
    <t>TOWER T233 MBTS-EPS  1 220KV</t>
  </si>
  <si>
    <t>T162 HWTS-CBTS 4 500KV</t>
  </si>
  <si>
    <t>TL-HWCBEX-HWCB162-0000084134</t>
  </si>
  <si>
    <t>TOWER T162 HWTS-CBTS 4 500KV</t>
  </si>
  <si>
    <t>T162 HWTS-ROTS 3 500KV</t>
  </si>
  <si>
    <t>TL-HWCBEX-HWCB162-0000085123</t>
  </si>
  <si>
    <t>TOWER T162 HWTS-ROTS 3 500KV</t>
  </si>
  <si>
    <t>T037 LYPS-HWTS 1 500KV</t>
  </si>
  <si>
    <t>TL-LYHWEN-LYHW037-0000084263</t>
  </si>
  <si>
    <t>TOWER T037 LYPS-HWTS 1 500KV</t>
  </si>
  <si>
    <t>T037 HWTS-SMTS 1 500KV</t>
  </si>
  <si>
    <t>TL-TYSMEX-TYSM037-0000083502</t>
  </si>
  <si>
    <t>TOWER T037 HWTS-SMTS 1 500KV</t>
  </si>
  <si>
    <t>T037 HWTS-SMTS 2 500KV</t>
  </si>
  <si>
    <t>TL-TYSMEX-TYSM037-0000083778</t>
  </si>
  <si>
    <t>TOWER T037 HWTS-SMTS 2 500KV</t>
  </si>
  <si>
    <t>T048 MBTS-EPS 1 220KV</t>
  </si>
  <si>
    <t>TL-MBEPEX-MBEP048-0000112796</t>
  </si>
  <si>
    <t>TOWER T048 MBTS-EPS  1 220KV</t>
  </si>
  <si>
    <t>T260 HWTS-CBTS 4 500KV</t>
  </si>
  <si>
    <t>TL-HWCBEX-HWCB260-0000055846</t>
  </si>
  <si>
    <t>TOWER T260 HWTS-CBTS 4 500KV</t>
  </si>
  <si>
    <t>T260 HWTS-ROTS 3 500KV</t>
  </si>
  <si>
    <t>TL-HWCBEX-HWCB260-0000056758</t>
  </si>
  <si>
    <t>TOWER T260 HWTS-ROTS 3 500KV</t>
  </si>
  <si>
    <t>T148 HWTS-SMTS 1 500KV</t>
  </si>
  <si>
    <t>TL-TYSMEX-TYSM148-0000083613</t>
  </si>
  <si>
    <t>TOWER T148 HWTS-SMTS 1 500KV</t>
  </si>
  <si>
    <t>T148 HWTS-SMTS 2 500KV</t>
  </si>
  <si>
    <t>TL-TYSMEX-TYSM148-0000083889</t>
  </si>
  <si>
    <t>TOWER T148 HWTS-SMTS 2 500KV</t>
  </si>
  <si>
    <t>T263 HWTS-SMTS 1 500KV</t>
  </si>
  <si>
    <t>TL-HWSMEX-HWSM263-0000055605</t>
  </si>
  <si>
    <t>TOWER T263 HWTS-SMTS 1 500KV</t>
  </si>
  <si>
    <t>T263 HWTS-SMTS 2 500KV</t>
  </si>
  <si>
    <t>TL-HWSMEX-HWSM263-0000055740</t>
  </si>
  <si>
    <t>TOWER T263 HWTS-SMTS 2 500KV</t>
  </si>
  <si>
    <t>T008 HWPS-HWTS 1 220KV</t>
  </si>
  <si>
    <t>TL-HWHWEX-HWHW008-0000084958</t>
  </si>
  <si>
    <t>TOWER T008 HWPS-HWTS 1 220KV</t>
  </si>
  <si>
    <t>T008 HWPS-HWTS 2 220KV</t>
  </si>
  <si>
    <t>TL-HWHWEX-HWHW008-0000084376</t>
  </si>
  <si>
    <t>TOWER T008 HWPS-HWTS 2 220KV</t>
  </si>
  <si>
    <t>T008 HWPS-HWTS 3 220KV</t>
  </si>
  <si>
    <t>TL-HWHWEX-HWHW008-0000084387</t>
  </si>
  <si>
    <t>TOWER T008 HWPS-HWTS 3 220KV</t>
  </si>
  <si>
    <t>T008 HWPS-JLTS 3 220KV</t>
  </si>
  <si>
    <t>TL-HWJLEX-HWJL008-0000084426</t>
  </si>
  <si>
    <t>TOWER T008 HWPS-JLTS 3 220KV</t>
  </si>
  <si>
    <t>T230 DDTS-GNTS 1 220KV</t>
  </si>
  <si>
    <t>TL-DDGNEX-DDGN230-0000071608</t>
  </si>
  <si>
    <t>TOWER T230 DDTS-GNTS 1 220KV</t>
  </si>
  <si>
    <t>T230 DDTS-SHTS  220KV</t>
  </si>
  <si>
    <t>TL-DDGNEX-DDGN230-0000072490</t>
  </si>
  <si>
    <t>TOWER T230 DDTS-SHTS   220KV</t>
  </si>
  <si>
    <t>T073 DDTS-SMTS 1 330KV</t>
  </si>
  <si>
    <t>TL-DDSMEX-DDSM073-0000082529</t>
  </si>
  <si>
    <t>TOWER T073 DDTS-SMTS 1 330KV</t>
  </si>
  <si>
    <t>T074 DDTS-SMTS 1 330KV</t>
  </si>
  <si>
    <t>TL-DDSMEX-DDSM074-0000082530</t>
  </si>
  <si>
    <t>TOWER T074 DDTS-SMTS 1 330KV</t>
  </si>
  <si>
    <t>T074 DDTS-SMTS 2 330KV</t>
  </si>
  <si>
    <t>TL-DDSMEX-DDSM074-0000102848</t>
  </si>
  <si>
    <t>TOWER T074 DDTS-SMTS 2 330KV</t>
  </si>
  <si>
    <t>T075 DDTS-SMTS 2 330KV</t>
  </si>
  <si>
    <t>TL-DDSMEX-DDSM075-0000102850</t>
  </si>
  <si>
    <t>TOWER T075 DDTS-SMTS 2 330KV</t>
  </si>
  <si>
    <t>T002 SMTS-KTS  500KV</t>
  </si>
  <si>
    <t>TL-SMSYEX-SMSY002-0000119546</t>
  </si>
  <si>
    <t>TOWER T002 SMTS-KTS    500KV</t>
  </si>
  <si>
    <t>T551 DDTS-SMTS 1 330KV</t>
  </si>
  <si>
    <t>TL-DDSMEX-DDSM551-0000059625</t>
  </si>
  <si>
    <t>TOWER T551 DDTS-SMTS 1 330KV</t>
  </si>
  <si>
    <t>T254 MBTS-EPS 1 220KV</t>
  </si>
  <si>
    <t>TL-MBEPEX-MBEP254-0000113002</t>
  </si>
  <si>
    <t>TOWER T254 MBTS-EPS  1 220KV</t>
  </si>
  <si>
    <t>T198 DDTS-SMTS 1 330KV</t>
  </si>
  <si>
    <t>TL-DDSMEX-DDSM198-0000082654</t>
  </si>
  <si>
    <t>TOWER T198 DDTS-SMTS 1 330KV</t>
  </si>
  <si>
    <t>T198 DDTS-SMTS 2 330KV</t>
  </si>
  <si>
    <t>TL-DDSMEX-DDSM198-0000103095</t>
  </si>
  <si>
    <t>TOWER T198 DDTS-SMTS 2 330KV</t>
  </si>
  <si>
    <t>T235 MBTS-EPS 1 220KV</t>
  </si>
  <si>
    <t>TL-DDSMEX-DDSM198-0000112983</t>
  </si>
  <si>
    <t>TOWER T235 MBTS-EPS  1 220KV</t>
  </si>
  <si>
    <t>T243 MBTS-EPS 1 220KV</t>
  </si>
  <si>
    <t>TL-MBEPEX-MBEP243-0000112991</t>
  </si>
  <si>
    <t>TOWER T243 MBTS-EPS  1 220KV</t>
  </si>
  <si>
    <t>T508 DDTS-SMTS 1 330KV</t>
  </si>
  <si>
    <t>TL-DDSMEX-DDSM508-0000059539</t>
  </si>
  <si>
    <t>TOWER T508 DDTS-SMTS 1 330KV</t>
  </si>
  <si>
    <t>T508 DDTS-SMTS 2 330KV</t>
  </si>
  <si>
    <t>TL-DDSMEX-DDSM508-0000059683</t>
  </si>
  <si>
    <t>TOWER T508 DDTS-SMTS 2 330KV</t>
  </si>
  <si>
    <t>T188 EPS -TTS 1 220KV</t>
  </si>
  <si>
    <t>TL-DDSMEX-DDSM508-0000114104</t>
  </si>
  <si>
    <t>TOWER T188 EPS -TTS  1 220KV</t>
  </si>
  <si>
    <t>T033 DDTS-SMTS 1 330KV</t>
  </si>
  <si>
    <t>TL-DDSMEX-DDSM033-0000082489</t>
  </si>
  <si>
    <t>TOWER T033 DDTS-SMTS 1 330KV</t>
  </si>
  <si>
    <t>T034 DDTS-SMTS 1 330KV</t>
  </si>
  <si>
    <t>TL-DDSMEX-DDSM034-0000082490</t>
  </si>
  <si>
    <t>TOWER T034 DDTS-SMTS 1 330KV</t>
  </si>
  <si>
    <t>T035 DDTS-SMTS 1 330KV</t>
  </si>
  <si>
    <t>TL-DDSMEX-DDSM035-0000082491</t>
  </si>
  <si>
    <t>TOWER T035 DDTS-SMTS 1 330KV</t>
  </si>
  <si>
    <t>T033 DDTS-SMTS 2 330KV</t>
  </si>
  <si>
    <t>TL-DDSMEX-DDSM033-0000102766</t>
  </si>
  <si>
    <t>TOWER T033 DDTS-SMTS 2 330KV</t>
  </si>
  <si>
    <t>T034 DDTS-SMTS 2 330KV</t>
  </si>
  <si>
    <t>TL-DDSMEX-DDSM034-0000102768</t>
  </si>
  <si>
    <t>TOWER T034 DDTS-SMTS 2 330KV</t>
  </si>
  <si>
    <t>T035 DDTS-SMTS 2 330KV</t>
  </si>
  <si>
    <t>TL-DDSMEX-DDSM035-0000102770</t>
  </si>
  <si>
    <t>TOWER T035 DDTS-SMTS 2 330KV</t>
  </si>
  <si>
    <t>T134 HWTS-CBTS 4 500KV</t>
  </si>
  <si>
    <t>TL-HWCBEX-HWCB134-0000084106</t>
  </si>
  <si>
    <t>TOWER T134 HWTS-CBTS 4 500KV</t>
  </si>
  <si>
    <t>T135 HWTS-CBTS 4 500KV</t>
  </si>
  <si>
    <t>TL-HWCBEX-HWCB135-0000084107</t>
  </si>
  <si>
    <t>TOWER T135 HWTS-CBTS 4 500KV</t>
  </si>
  <si>
    <t>T134 HWTS-ROTS 3 500KV</t>
  </si>
  <si>
    <t>TL-HWCBEX-HWCB134-0000085095</t>
  </si>
  <si>
    <t>TOWER T134 HWTS-ROTS 3 500KV</t>
  </si>
  <si>
    <t>T135 HWTS-ROTS 3 500KV</t>
  </si>
  <si>
    <t>TL-HWCBEX-HWCB135-0000085096</t>
  </si>
  <si>
    <t>TOWER T135 HWTS-ROTS 3 500KV</t>
  </si>
  <si>
    <t>T280 HWTS-CBTS 4 500KV</t>
  </si>
  <si>
    <t>TL-HWCBEX-HWCB280-0000055866</t>
  </si>
  <si>
    <t>TOWER T280 HWTS-CBTS 4 500KV</t>
  </si>
  <si>
    <t>T069 MBTS-EPS 1 220KV</t>
  </si>
  <si>
    <t>TL-MBEPEX-MBEP069-0000112817</t>
  </si>
  <si>
    <t>TOWER T069 MBTS-EPS  1 220KV</t>
  </si>
  <si>
    <t>T315 HWTS-SMTS 1 500KV</t>
  </si>
  <si>
    <t>TL-HWSMEX-HWSM315-0000055657</t>
  </si>
  <si>
    <t>TOWER T315 HWTS-SMTS 1 500KV</t>
  </si>
  <si>
    <t>T046 DDTS-SMTS 1 330KV</t>
  </si>
  <si>
    <t>TL-DDSMEX-DDSM046-0000082502</t>
  </si>
  <si>
    <t>TOWER T046 DDTS-SMTS 1 330KV</t>
  </si>
  <si>
    <t>T047 DDTS-SMTS 1 330KV</t>
  </si>
  <si>
    <t>TL-DDSMEX-DDSM047-0000082503</t>
  </si>
  <si>
    <t>TOWER T047 DDTS-SMTS 1 330KV</t>
  </si>
  <si>
    <t>T046 DDTS-SMTS 2 330KV</t>
  </si>
  <si>
    <t>TL-DDSMEX-DDSM046-0000102792</t>
  </si>
  <si>
    <t>TOWER T046 DDTS-SMTS 2 330KV</t>
  </si>
  <si>
    <t>T047 DDTS-SMTS 2 330KV</t>
  </si>
  <si>
    <t>TL-DDSMEX-DDSM047-0000102794</t>
  </si>
  <si>
    <t>TOWER T047 DDTS-SMTS 2 330KV</t>
  </si>
  <si>
    <t>T313 HWTS-SMTS 1 500KV</t>
  </si>
  <si>
    <t>TL-HWSMEX-HWSM313-0000055655</t>
  </si>
  <si>
    <t>TOWER T313 HWTS-SMTS 1 500KV</t>
  </si>
  <si>
    <t>T314 HWTS-SMTS 1 500KV</t>
  </si>
  <si>
    <t>TL-HWSMEX-HWSM314-0000055656</t>
  </si>
  <si>
    <t>TOWER T314 HWTS-SMTS 1 500KV</t>
  </si>
  <si>
    <t>T314 HWTS-SMTS 2 500KV</t>
  </si>
  <si>
    <t>TL-HWSMEX-HWSM314-0000055791</t>
  </si>
  <si>
    <t>TOWER T314 HWTS-SMTS 2 500KV</t>
  </si>
  <si>
    <t>T088 DDTS-SMTS 1 330KV</t>
  </si>
  <si>
    <t>TL-DDSMEX-DDSM088-0000082544</t>
  </si>
  <si>
    <t>TOWER T088 DDTS-SMTS 1 330KV</t>
  </si>
  <si>
    <t>T089 DDTS-SMTS 1 330KV</t>
  </si>
  <si>
    <t>TL-DDSMEX-DDSM089-0000082545</t>
  </si>
  <si>
    <t>TOWER T089 DDTS-SMTS 1 330KV</t>
  </si>
  <si>
    <t>T090 DDTS-SMTS 1 330KV</t>
  </si>
  <si>
    <t>TL-DDSMEX-DDSM090-0000082546</t>
  </si>
  <si>
    <t>TOWER T090 DDTS-SMTS 1 330KV</t>
  </si>
  <si>
    <t>T091 DDTS-SMTS 1 330KV</t>
  </si>
  <si>
    <t>TL-DDSMEX-DDSM091-0000082547</t>
  </si>
  <si>
    <t>TOWER T091 DDTS-SMTS 1 330KV</t>
  </si>
  <si>
    <t>T088 DDTS-SMTS 2 330KV</t>
  </si>
  <si>
    <t>TL-DDSMEX-DDSM088-0000102876</t>
  </si>
  <si>
    <t>TOWER T088 DDTS-SMTS 2 330KV</t>
  </si>
  <si>
    <t>T089 DDTS-SMTS 2 330KV</t>
  </si>
  <si>
    <t>TL-DDSMEX-DDSM089-0000102878</t>
  </si>
  <si>
    <t>TOWER T089 DDTS-SMTS 2 330KV</t>
  </si>
  <si>
    <t>T090 DDTS-SMTS 2 330KV</t>
  </si>
  <si>
    <t>TL-DDSMEX-DDSM090-0000102880</t>
  </si>
  <si>
    <t>TOWER T090 DDTS-SMTS 2 330KV</t>
  </si>
  <si>
    <t>T091 DDTS-SMTS 2 330KV</t>
  </si>
  <si>
    <t>TL-DDSMEX-DDSM091-0000102882</t>
  </si>
  <si>
    <t>TOWER T091 DDTS-SMTS 2 330KV</t>
  </si>
  <si>
    <t>T046 HWTS-SMTS 1 500KV</t>
  </si>
  <si>
    <t>TL-TYSMEX-TYSM046-0000083511</t>
  </si>
  <si>
    <t>TOWER T046 HWTS-SMTS 1 500KV</t>
  </si>
  <si>
    <t>T045 HWTS-SMTS 2 500KV</t>
  </si>
  <si>
    <t>TL-TYSMEX-TYSM045-0000083786</t>
  </si>
  <si>
    <t>TOWER T045 HWTS-SMTS 2 500KV</t>
  </si>
  <si>
    <t>T046 HWTS-SMTS 2 500KV</t>
  </si>
  <si>
    <t>TL-TYSMEX-TYSM046-0000083787</t>
  </si>
  <si>
    <t>TOWER T046 HWTS-SMTS 2 500KV</t>
  </si>
  <si>
    <t>T212 DDTS-SMTS 1 330KV</t>
  </si>
  <si>
    <t>TL-DDSMEX-DDSM212-0000082668</t>
  </si>
  <si>
    <t>TOWER T212 DDTS-SMTS 1 330KV</t>
  </si>
  <si>
    <t>T212 DDTS-SMTS 2 330KV</t>
  </si>
  <si>
    <t>TL-DDSMEX-DDSM212-0000103123</t>
  </si>
  <si>
    <t>TOWER T212 DDTS-SMTS 2 330KV</t>
  </si>
  <si>
    <t>T263 MBTS-EPS 1 220KV</t>
  </si>
  <si>
    <t>TL-MBEPEX-MBEP263-0000113011</t>
  </si>
  <si>
    <t>TOWER T263 MBTS-EPS  1 220KV</t>
  </si>
  <si>
    <t>T168 DDTS-GNTS 1 220KV</t>
  </si>
  <si>
    <t>TL-DDGNEX-DDGN168-0000071313</t>
  </si>
  <si>
    <t>TOWER T168 DDTS-GNTS 1 220KV</t>
  </si>
  <si>
    <t>T168 DDTS-SHTS  220KV</t>
  </si>
  <si>
    <t>TL-DDGNEX-DDGN168-0000072195</t>
  </si>
  <si>
    <t>TOWER T168 DDTS-SHTS   220KV</t>
  </si>
  <si>
    <t>T269 MBTS-EPS 1 220KV</t>
  </si>
  <si>
    <t>TL-MBEPEX-MBEP269-0000113017</t>
  </si>
  <si>
    <t>TOWER T269 MBTS-EPS  1 220KV</t>
  </si>
  <si>
    <t>T270 MBTS-EPS 1 220KV</t>
  </si>
  <si>
    <t>TL-MBEPEX-MBEP270-0000113018</t>
  </si>
  <si>
    <t>TOWER T270 MBTS-EPS  1 220KV</t>
  </si>
  <si>
    <t>T293 YPS -ROTS 5 220KV</t>
  </si>
  <si>
    <t>TL-YPROEX-YPRO293-0000065189</t>
  </si>
  <si>
    <t>TOWER T293 YPS -ROTS 5 220KV</t>
  </si>
  <si>
    <t>T105 HWPS-ROTS 1 220KV</t>
  </si>
  <si>
    <t>TL-YPROEX-YPRO105-0000084557</t>
  </si>
  <si>
    <t>TOWER T105 HWPS-ROTS 1 220KV</t>
  </si>
  <si>
    <t>T105 YPS -ROTS 5 220KV</t>
  </si>
  <si>
    <t>TL-YPROEX-YPRO105-0000085496</t>
  </si>
  <si>
    <t>TOWER T105 YPS -ROTS 5 220KV</t>
  </si>
  <si>
    <t>T105 YPS -ROTS 7 220KV</t>
  </si>
  <si>
    <t>TL-YPROEX-YPRO105-0000085997</t>
  </si>
  <si>
    <t>TOWER T105 YPS -ROTS 7 220KV</t>
  </si>
  <si>
    <t>T287 HWPS-ROTS 1 220KV</t>
  </si>
  <si>
    <t>TL-YPROEX-YPRO287-0000100890</t>
  </si>
  <si>
    <t>TOWER T287 HWPS-ROTS 1 220KV</t>
  </si>
  <si>
    <t>T287 YPS -ROTS 5 220KV</t>
  </si>
  <si>
    <t>TL-YPROEX-YPRO287-0000065177</t>
  </si>
  <si>
    <t>TOWER T287 YPS -ROTS 5 220KV</t>
  </si>
  <si>
    <t>T287 YPS -ROTS 7 220KV</t>
  </si>
  <si>
    <t>TL-YPROEX-YPRO287-0000065560</t>
  </si>
  <si>
    <t>TOWER T287 YPS -ROTS 7 220KV</t>
  </si>
  <si>
    <t>T039 LYPS-HWTS 2 500KV</t>
  </si>
  <si>
    <t>TL-LYHWES-LYHW039-0000084304</t>
  </si>
  <si>
    <t>TOWER T039 LYPS-HWTS 2 500KV</t>
  </si>
  <si>
    <t>T039 LYPS-HWTS 3 500KV</t>
  </si>
  <si>
    <t>TL-LYHWES-LYHW039-0000084344</t>
  </si>
  <si>
    <t>TOWER T039 LYPS-HWTS 3 500KV</t>
  </si>
  <si>
    <t>T260 MBTS-EPS 1 220KV</t>
  </si>
  <si>
    <t>TL-MBEPEX-MBEP260-0000113008</t>
  </si>
  <si>
    <t>TOWER T260 MBTS-EPS  1 220KV</t>
  </si>
  <si>
    <t>T161 DDTS-GNTS 1 220KV</t>
  </si>
  <si>
    <t>TL-DDGNEX-DDGN161-0000071280</t>
  </si>
  <si>
    <t>TOWER T161 DDTS-GNTS 1 220KV</t>
  </si>
  <si>
    <t>T161 DDTS-SHTS  220KV</t>
  </si>
  <si>
    <t>TL-DDGNEX-DDGN161-0000072161</t>
  </si>
  <si>
    <t>TOWER T161 DDTS-SHTS   220KV</t>
  </si>
  <si>
    <t>T132 HWTS-SMTS 1 500KV</t>
  </si>
  <si>
    <t>TL-TYSMEX-TYSM132-0000083597</t>
  </si>
  <si>
    <t>TOWER T132 HWTS-SMTS 1 500KV</t>
  </si>
  <si>
    <t>T274 HWTS-SMTS 1 500KV</t>
  </si>
  <si>
    <t>TL-HWSMEX-HWSM274-0000055616</t>
  </si>
  <si>
    <t>TOWER T274 HWTS-SMTS 1 500KV</t>
  </si>
  <si>
    <t>T273 HWTS-SMTS 2 500KV</t>
  </si>
  <si>
    <t>TL-HWSMEX-HWSM273-0000055750</t>
  </si>
  <si>
    <t>TOWER T273 HWTS-SMTS 2 500KV</t>
  </si>
  <si>
    <t>T274 HWTS-SMTS 2 500KV</t>
  </si>
  <si>
    <t>TL-HWSMEX-HWSM274-0000055751</t>
  </si>
  <si>
    <t>TOWER T274 HWTS-SMTS 2 500KV</t>
  </si>
  <si>
    <t>T027 RWTS-TTS  220KV</t>
  </si>
  <si>
    <t>TL-RWTSEX-RWTS067-0000064879</t>
  </si>
  <si>
    <t>TOWER T027 RWTS-TTS    220KV</t>
  </si>
  <si>
    <t>TY067ROTS-SMTS 3 500KV</t>
  </si>
  <si>
    <t>TY067</t>
  </si>
  <si>
    <t>TL-RWTSEX-RWTS067-0000056020</t>
  </si>
  <si>
    <t>TOWER TY067ROTS-SMTS 3 500KV</t>
  </si>
  <si>
    <t>TX067ROTS-TTS  220KV</t>
  </si>
  <si>
    <t>TX067</t>
  </si>
  <si>
    <t>TL-RWTSEX-RWTS067-0000061304</t>
  </si>
  <si>
    <t>TOWER TX067ROTS-TTS    220KV</t>
  </si>
  <si>
    <t>T226 DDTS-SMTS 1 330KV</t>
  </si>
  <si>
    <t>TL-DDSMEX-DDSM226-0000082682</t>
  </si>
  <si>
    <t>TOWER T226 DDTS-SMTS 1 330KV</t>
  </si>
  <si>
    <t>T226 DDTS-SMTS 2 330KV</t>
  </si>
  <si>
    <t>TL-DDSMEX-DDSM226-0000103151</t>
  </si>
  <si>
    <t>TOWER T226 DDTS-SMTS 2 330KV</t>
  </si>
  <si>
    <t>T038 LYPS-HWTS 2 500KV</t>
  </si>
  <si>
    <t>TL-LYHWES-LYHW038-0000084303</t>
  </si>
  <si>
    <t>TOWER T038 LYPS-HWTS 2 500KV</t>
  </si>
  <si>
    <t>T038 LYPS-HWTS 3 500KV</t>
  </si>
  <si>
    <t>TL-LYHWES-LYHW038-0000084343</t>
  </si>
  <si>
    <t>TOWER T038 LYPS-HWTS 3 500KV</t>
  </si>
  <si>
    <t>T353 DDTS-SMTS 1 330KV</t>
  </si>
  <si>
    <t>TL-DDSMEX-DDSM353-0000113796</t>
  </si>
  <si>
    <t>TOWER T353 DDTS-SMTS 1 330KV</t>
  </si>
  <si>
    <t>T353 DDTS-SMTS 2 330KV</t>
  </si>
  <si>
    <t>TL-DDSMEX-DDSM353-0000103685</t>
  </si>
  <si>
    <t>TOWER T353 DDTS-SMTS 2 330KV</t>
  </si>
  <si>
    <t>T271 MBTS-EPS 1 220KV</t>
  </si>
  <si>
    <t>TL-MBEPEX-MBEP271-0000113019</t>
  </si>
  <si>
    <t>TOWER T271 MBTS-EPS  1 220KV</t>
  </si>
  <si>
    <t>T342 HWTS-SMTS 1 500KV</t>
  </si>
  <si>
    <t>TL-HWSMEX-HWSM342-0000055684</t>
  </si>
  <si>
    <t>TOWER T342 HWTS-SMTS 1 500KV</t>
  </si>
  <si>
    <t>TX003HWTS-SMTS 1 500KV</t>
  </si>
  <si>
    <t>TL-HWTYEX-HWTY003-0000083421</t>
  </si>
  <si>
    <t>TOWER TX003HWTS-SMTS 1 500KV</t>
  </si>
  <si>
    <t>TX003HWTS-SMTS 2 500KV</t>
  </si>
  <si>
    <t>TL-HWTYEX-HWTY003-0000083697</t>
  </si>
  <si>
    <t>TOWER TX003HWTS-SMTS 2 500KV</t>
  </si>
  <si>
    <t>T075 DDTS-SMTS 1 330KV</t>
  </si>
  <si>
    <t>TL-DDSMEX-DDSM075-0000082531</t>
  </si>
  <si>
    <t>TOWER T075 DDTS-SMTS 1 330KV</t>
  </si>
  <si>
    <t>T076 DDTS-SMTS 1 330KV</t>
  </si>
  <si>
    <t>TL-DDSMEX-DDSM076-0000082532</t>
  </si>
  <si>
    <t>TOWER T076 DDTS-SMTS 1 330KV</t>
  </si>
  <si>
    <t>T076 DDTS-SMTS 2 330KV</t>
  </si>
  <si>
    <t>TL-DDSMEX-DDSM076-0000102852</t>
  </si>
  <si>
    <t>TOWER T076 DDTS-SMTS 2 330KV</t>
  </si>
  <si>
    <t>T137 HYTS-SESS 1 275KV</t>
  </si>
  <si>
    <t>TL-HYSEEX-HYSE137-0000059946</t>
  </si>
  <si>
    <t>TOWER T137 HYTS-SESS 1 275KV</t>
  </si>
  <si>
    <t>T138 HYTS-SESS 1 275KV</t>
  </si>
  <si>
    <t>TL-HYSEEX-HYSE138-0000059948</t>
  </si>
  <si>
    <t>TOWER T138 HYTS-SESS 1 275KV</t>
  </si>
  <si>
    <t>T139 HYTS-SESS 1 275KV</t>
  </si>
  <si>
    <t>TL-HYSEEX-HYSE139-0000059950</t>
  </si>
  <si>
    <t>TOWER T139 HYTS-SESS 1 275KV</t>
  </si>
  <si>
    <t>T140 HYTS-SESS 1 275KV</t>
  </si>
  <si>
    <t>TL-HYSEEX-HYSE140-0000059952</t>
  </si>
  <si>
    <t>TOWER T140 HYTS-SESS 1 275KV</t>
  </si>
  <si>
    <t>T141 HYTS-SESS 1 275KV</t>
  </si>
  <si>
    <t>TL-HYSEEX-HYSE141-0000059954</t>
  </si>
  <si>
    <t>TOWER T141 HYTS-SESS 1 275KV</t>
  </si>
  <si>
    <t>T142 HYTS-SESS 1 275KV</t>
  </si>
  <si>
    <t>TL-HYSEEX-HYSE142-0000059956</t>
  </si>
  <si>
    <t>TOWER T142 HYTS-SESS 1 275KV</t>
  </si>
  <si>
    <t>T329 HWTS-SMTS 2 500KV</t>
  </si>
  <si>
    <t>TL-HWSMEX-HWSM329-0000055806</t>
  </si>
  <si>
    <t>TOWER T329 HWTS-SMTS 2 500KV</t>
  </si>
  <si>
    <t>T530 WOTS-DDTS  330KV</t>
  </si>
  <si>
    <t>TL-WODDEX-WODD530-0000081933</t>
  </si>
  <si>
    <t>TOWER T530 WOTS-DDTS   330KV</t>
  </si>
  <si>
    <t>T531 WOTS-DDTS  330KV</t>
  </si>
  <si>
    <t>TL-WODDEX-WODD531-0000081934</t>
  </si>
  <si>
    <t>TOWER T531 WOTS-DDTS   330KV</t>
  </si>
  <si>
    <t>T228 DDTS-GNTS 1 220KV</t>
  </si>
  <si>
    <t>TL-DDGNEX-DDGN228-0000071598</t>
  </si>
  <si>
    <t>TOWER T228 DDTS-GNTS 1 220KV</t>
  </si>
  <si>
    <t>T227 DDTS-SHTS  220KV</t>
  </si>
  <si>
    <t>TL-DDGNEX-DDGN227-0000072476</t>
  </si>
  <si>
    <t>TOWER T227 DDTS-SHTS   220KV</t>
  </si>
  <si>
    <t>T228 DDTS-SHTS  220KV</t>
  </si>
  <si>
    <t>TL-DDGNEX-DDGN228-0000072480</t>
  </si>
  <si>
    <t>TOWER T228 DDTS-SHTS   220KV</t>
  </si>
  <si>
    <t>T036 MWTS-LY  3 66KV</t>
  </si>
  <si>
    <t>TL-MWLYES-MWLY036-0000086686</t>
  </si>
  <si>
    <t>TOWER T036 MWTS-LY   3 66KV</t>
  </si>
  <si>
    <t>T037 MWTS-LY  3 66KV</t>
  </si>
  <si>
    <t>TL-MWLYES-MWLY037-0000086687</t>
  </si>
  <si>
    <t>TOWER T037 MWTS-LY   3 66KV</t>
  </si>
  <si>
    <t>T038 MWTS-LY  3 66KV</t>
  </si>
  <si>
    <t>TL-MWLYES-MWLY038-0000086688</t>
  </si>
  <si>
    <t>TOWER T038 MWTS-LY   3 66KV</t>
  </si>
  <si>
    <t>T169 DDTS-GNTS 1 220KV</t>
  </si>
  <si>
    <t>TL-DDGNEX-DDGN169-0000071318</t>
  </si>
  <si>
    <t>TOWER T169 DDTS-GNTS 1 220KV</t>
  </si>
  <si>
    <t>T169 DDTS-SHTS  220KV</t>
  </si>
  <si>
    <t>TL-DDGNEX-DDGN169-0000072200</t>
  </si>
  <si>
    <t>TOWER T169 DDTS-SHTS   220KV</t>
  </si>
  <si>
    <t>T272 MBTS-EPS 1 220KV</t>
  </si>
  <si>
    <t>TL-MBEPEX-MBEP272-0000113020</t>
  </si>
  <si>
    <t>TOWER T272 MBTS-EPS  1 220KV</t>
  </si>
  <si>
    <t>T529 WOTS-DDTS  330KV</t>
  </si>
  <si>
    <t>TL-WODDEX-WODD529-0000081932</t>
  </si>
  <si>
    <t>TOWER T529 WOTS-DDTS   330KV</t>
  </si>
  <si>
    <t>T087 DDTS-SMTS 1 330KV</t>
  </si>
  <si>
    <t>TL-DDSMEX-DDSM087-0000082543</t>
  </si>
  <si>
    <t>TOWER T087 DDTS-SMTS 1 330KV</t>
  </si>
  <si>
    <t>T087 DDTS-SMTS 2 330KV</t>
  </si>
  <si>
    <t>TL-DDSMEX-DDSM087-0000102874</t>
  </si>
  <si>
    <t>TOWER T087 DDTS-SMTS 2 330KV</t>
  </si>
  <si>
    <t>T517 WOTS-DDTS  330KV</t>
  </si>
  <si>
    <t>TL-WODDEX-WODD517-0000081920</t>
  </si>
  <si>
    <t>TOWER T517 WOTS-DDTS   330KV</t>
  </si>
  <si>
    <t>T518 WOTS-DDTS  330KV</t>
  </si>
  <si>
    <t>TL-WODDEX-WODD518-0000081921</t>
  </si>
  <si>
    <t>TOWER T518 WOTS-DDTS   330KV</t>
  </si>
  <si>
    <t>T519 WOTS-DDTS  330KV</t>
  </si>
  <si>
    <t>TL-WODDEX-WODD519-0000081922</t>
  </si>
  <si>
    <t>TOWER T519 WOTS-DDTS   330KV</t>
  </si>
  <si>
    <t>T520 WOTS-DDTS  330KV</t>
  </si>
  <si>
    <t>TL-WODDEX-WODD520-0000081923</t>
  </si>
  <si>
    <t>TOWER T520 WOTS-DDTS   330KV</t>
  </si>
  <si>
    <t>T521 WOTS-DDTS  330KV</t>
  </si>
  <si>
    <t>TL-WODDEX-WODD521-0000081924</t>
  </si>
  <si>
    <t>TOWER T521 WOTS-DDTS   330KV</t>
  </si>
  <si>
    <t>T522 WOTS-DDTS  330KV</t>
  </si>
  <si>
    <t>TL-WODDEX-WODD522-0000081925</t>
  </si>
  <si>
    <t>TOWER T522 WOTS-DDTS   330KV</t>
  </si>
  <si>
    <t>T523 WOTS-DDTS  330KV</t>
  </si>
  <si>
    <t>TL-WODDEX-WODD523-0000081926</t>
  </si>
  <si>
    <t>TOWER T523 WOTS-DDTS   330KV</t>
  </si>
  <si>
    <t>T524 WOTS-DDTS  330KV</t>
  </si>
  <si>
    <t>TL-WODDEX-WODD524-0000081927</t>
  </si>
  <si>
    <t>TOWER T524 WOTS-DDTS   330KV</t>
  </si>
  <si>
    <t>T525 WOTS-DDTS  330KV</t>
  </si>
  <si>
    <t>TL-WODDEX-WODD525-0000081928</t>
  </si>
  <si>
    <t>TOWER T525 WOTS-DDTS   330KV</t>
  </si>
  <si>
    <t>T526 WOTS-DDTS  330KV</t>
  </si>
  <si>
    <t>TL-WODDEX-WODD526-0000081929</t>
  </si>
  <si>
    <t>TOWER T526 WOTS-DDTS   330KV</t>
  </si>
  <si>
    <t>T527 WOTS-DDTS  330KV</t>
  </si>
  <si>
    <t>TL-WODDEX-WODD527-0000081930</t>
  </si>
  <si>
    <t>TOWER T527 WOTS-DDTS   330KV</t>
  </si>
  <si>
    <t>T528 WOTS-DDTS  330KV</t>
  </si>
  <si>
    <t>TL-WODDEX-WODD528-0000081931</t>
  </si>
  <si>
    <t>TOWER T528 WOTS-DDTS   330KV</t>
  </si>
  <si>
    <t>T253 HWTS-SMTS 1 500KV</t>
  </si>
  <si>
    <t>TL-HWSMEX-HWSM253-0000055595</t>
  </si>
  <si>
    <t>TOWER T253 HWTS-SMTS 1 500KV</t>
  </si>
  <si>
    <t>T253 HWTS-SMTS 2 500KV</t>
  </si>
  <si>
    <t>TL-HWSMEX-HWSM253-0000055730</t>
  </si>
  <si>
    <t>TOWER T253 HWTS-SMTS 2 500KV</t>
  </si>
  <si>
    <t>T385 DDTS-SHTS  220KV</t>
  </si>
  <si>
    <t>TL-GNSHEX-GNSH385-0000074020</t>
  </si>
  <si>
    <t>TOWER T385 DDTS-SHTS   220KV</t>
  </si>
  <si>
    <t>T386 DDTS-SHTS  220KV</t>
  </si>
  <si>
    <t>TL-GNSHEX-GNSH386-0000074025</t>
  </si>
  <si>
    <t>TOWER T386 DDTS-SHTS   220KV</t>
  </si>
  <si>
    <t>T387 DDTS-SHTS  220KV</t>
  </si>
  <si>
    <t>TL-GNSHEX-GNSH387-0000074030</t>
  </si>
  <si>
    <t>TOWER T387 DDTS-SHTS   220KV</t>
  </si>
  <si>
    <t>T388 DDTS-SHTS  220KV</t>
  </si>
  <si>
    <t>TL-GNSHEX-GNSH388-0000074035</t>
  </si>
  <si>
    <t>TOWER T388 DDTS-SHTS   220KV</t>
  </si>
  <si>
    <t>T385 GNTS-SHTS 1 220KV</t>
  </si>
  <si>
    <t>TL-GNSHEX-GNSH385-0000073237</t>
  </si>
  <si>
    <t>TOWER T385 GNTS-SHTS 1 220KV</t>
  </si>
  <si>
    <t>T386 GNTS-SHTS 1 220KV</t>
  </si>
  <si>
    <t>TL-GNSHEX-GNSH386-0000073242</t>
  </si>
  <si>
    <t>TOWER T386 GNTS-SHTS 1 220KV</t>
  </si>
  <si>
    <t>T387 GNTS-SHTS 1 220KV</t>
  </si>
  <si>
    <t>TL-GNSHEX-GNSH387-0000073247</t>
  </si>
  <si>
    <t>TOWER T387 GNTS-SHTS 1 220KV</t>
  </si>
  <si>
    <t>T388 GNTS-SHTS 1 220KV</t>
  </si>
  <si>
    <t>TL-GNSHEX-GNSH388-0000073252</t>
  </si>
  <si>
    <t>TOWER T388 GNTS-SHTS 1 220KV</t>
  </si>
  <si>
    <t>T188 HWTS-CBTS 4 500KV</t>
  </si>
  <si>
    <t>TL-HWCBEX-HWCB188-0000084160</t>
  </si>
  <si>
    <t>TOWER T188 HWTS-CBTS 4 500KV</t>
  </si>
  <si>
    <t>T189 HWTS-CBTS 4 500KV</t>
  </si>
  <si>
    <t>TL-HWCBEX-HWCB189-0000084161</t>
  </si>
  <si>
    <t>TOWER T189 HWTS-CBTS 4 500KV</t>
  </si>
  <si>
    <t>T188 HWTS-ROTS 3 500KV</t>
  </si>
  <si>
    <t>TL-HWCBEX-HWCB188-0000085149</t>
  </si>
  <si>
    <t>TOWER T188 HWTS-ROTS 3 500KV</t>
  </si>
  <si>
    <t>T189 HWTS-ROTS 3 500KV</t>
  </si>
  <si>
    <t>TL-HWCBEX-HWCB189-0000085150</t>
  </si>
  <si>
    <t>TOWER T189 HWTS-ROTS 3 500KV</t>
  </si>
  <si>
    <t>T117 ELTS-BATS  220KV</t>
  </si>
  <si>
    <t>TL-MLBAEX-MLBA117-0000059061</t>
  </si>
  <si>
    <t>TOWER T117 MLTS-BATS 2 220KV</t>
  </si>
  <si>
    <t>T112 MLTS-ELTS  220KV</t>
  </si>
  <si>
    <t>TL-MLBAEX-MLBA112-0000059051</t>
  </si>
  <si>
    <t>TOWER T112 MLTS-BATS 2 220KV</t>
  </si>
  <si>
    <t>T113 MLTS-ELTS  220KV</t>
  </si>
  <si>
    <t>TL-MLBAEX-MLBA113-0000059053</t>
  </si>
  <si>
    <t>TOWER T113 MLTS-BATS 2 220KV</t>
  </si>
  <si>
    <t>T114 MLTS-ELTS  220KV</t>
  </si>
  <si>
    <t>TL-MLBAEX-MLBA114-0000059055</t>
  </si>
  <si>
    <t>TOWER T114 MLTS-BATS 2 220KV</t>
  </si>
  <si>
    <t>T115 MLTS-ELTS  220KV</t>
  </si>
  <si>
    <t>TL-MLBAEX-MLBA115-0000059057</t>
  </si>
  <si>
    <t>TOWER T115 MLTS-BATS 2 220KV</t>
  </si>
  <si>
    <t>T116AMLTS-ELTS 220KV</t>
  </si>
  <si>
    <t>T116A</t>
  </si>
  <si>
    <t>MLTS-ELTS 220KV</t>
  </si>
  <si>
    <t>TL-MLBAEX-MLBA116-0000421259</t>
  </si>
  <si>
    <t>TOWER T116A MLTS-ELTS 220KV</t>
  </si>
  <si>
    <t>T229 DDTS-GNTS 1 220KV</t>
  </si>
  <si>
    <t>TL-DDGNEX-DDGN229-0000071603</t>
  </si>
  <si>
    <t>TOWER T229 DDTS-GNTS 1 220KV</t>
  </si>
  <si>
    <t>T229 DDTS-SHTS  220KV</t>
  </si>
  <si>
    <t>TL-DDGNEX-DDGN229-0000072485</t>
  </si>
  <si>
    <t>TOWER T229 DDTS-SHTS   220KV</t>
  </si>
  <si>
    <t>T542 DDTS-SMTS 1 330KV</t>
  </si>
  <si>
    <t>TL-DDSMEX-DDSM542-0000059607</t>
  </si>
  <si>
    <t>TOWER T542 DDTS-SMTS 1 330KV</t>
  </si>
  <si>
    <t>T542 DDTS-SMTS 2 330KV</t>
  </si>
  <si>
    <t>TL-DDSMEX-DDSM542-0000059752</t>
  </si>
  <si>
    <t>TOWER T542 DDTS-SMTS 2 330KV</t>
  </si>
  <si>
    <t>T222 EPS -TTS 1 220KV</t>
  </si>
  <si>
    <t>TL-DDSMEX-DDSM542-0000114138</t>
  </si>
  <si>
    <t>TOWER T222 EPS -TTS  1 220KV</t>
  </si>
  <si>
    <t>T205 WBTS-HOTS  220KV</t>
  </si>
  <si>
    <t>TL-BAHOEX-BAHO205-0000074622</t>
  </si>
  <si>
    <t>TOWER T205 WBTS-HOTS   220KV</t>
  </si>
  <si>
    <t>T206 WBTS-HOTS  220KV</t>
  </si>
  <si>
    <t>TL-BAHOEX-BAHO206-0000074623</t>
  </si>
  <si>
    <t>TOWER T206 WBTS-HOTS   220KV</t>
  </si>
  <si>
    <t>T207 WBTS-HOTS  220KV</t>
  </si>
  <si>
    <t>TL-BAHOEX-BAHO207-0000074624</t>
  </si>
  <si>
    <t>TOWER T207 WBTS-HOTS   220KV</t>
  </si>
  <si>
    <t>T208 WBTS-HOTS  220KV</t>
  </si>
  <si>
    <t>TL-BAHOEX-BAHO208-0000074625</t>
  </si>
  <si>
    <t>TOWER T208 WBTS-HOTS   220KV</t>
  </si>
  <si>
    <t>T209 WBTS-HOTS  220KV</t>
  </si>
  <si>
    <t>TL-BAHOEX-BAHO209-0000074626</t>
  </si>
  <si>
    <t>TOWER T209 WBTS-HOTS   220KV</t>
  </si>
  <si>
    <t>T210 WBTS-HOTS  220KV</t>
  </si>
  <si>
    <t>TL-BAHOEX-BAHO210-0000074627</t>
  </si>
  <si>
    <t>TOWER T210 WBTS-HOTS   220KV</t>
  </si>
  <si>
    <t>T211 WBTS-HOTS  220KV</t>
  </si>
  <si>
    <t>TL-BAHOEX-BAHO211-0000074628</t>
  </si>
  <si>
    <t>TOWER T211 WBTS-HOTS   220KV</t>
  </si>
  <si>
    <t>T131 HYTS-SESS 1 275KV</t>
  </si>
  <si>
    <t>TL-HYSEEX-HYSE131-0000059934</t>
  </si>
  <si>
    <t>TOWER T131 HYTS-SESS 1 275KV</t>
  </si>
  <si>
    <t>T132 HYTS-SESS 1 275KV</t>
  </si>
  <si>
    <t>TL-HYSEEX-HYSE132-0000059936</t>
  </si>
  <si>
    <t>TOWER T132 HYTS-SESS 1 275KV</t>
  </si>
  <si>
    <t>T133 HYTS-SESS 1 275KV</t>
  </si>
  <si>
    <t>TL-HYSEEX-HYSE133-0000059938</t>
  </si>
  <si>
    <t>TOWER T133 HYTS-SESS 1 275KV</t>
  </si>
  <si>
    <t>T134 HYTS-SESS 1 275KV</t>
  </si>
  <si>
    <t>TL-HYSEEX-HYSE134-0000059940</t>
  </si>
  <si>
    <t>TOWER T134 HYTS-SESS 1 275KV</t>
  </si>
  <si>
    <t>T135 HYTS-SESS 1 275KV</t>
  </si>
  <si>
    <t>TL-HYSEEX-HYSE135-0000059942</t>
  </si>
  <si>
    <t>TOWER T135 HYTS-SESS 1 275KV</t>
  </si>
  <si>
    <t>T136 HYTS-SESS 1 275KV</t>
  </si>
  <si>
    <t>TL-HYSEEX-HYSE136-0000059944</t>
  </si>
  <si>
    <t>TOWER T136 HYTS-SESS 1 275KV</t>
  </si>
  <si>
    <t>T004 SMTS-SYTS 1 500KV</t>
  </si>
  <si>
    <t>TL-SMSYEX-SMSY004-0000058800</t>
  </si>
  <si>
    <t>TOWER T004 SMTS-SYTS 1 500KV</t>
  </si>
  <si>
    <t>T004 SMTS-SYTS 2 500KV</t>
  </si>
  <si>
    <t>TL-SMSYEX-SMSY004-0000059008</t>
  </si>
  <si>
    <t>TOWER T004 SMTS-SYTS 2 500KV</t>
  </si>
  <si>
    <t>T243 DDTS-GNTS 1 220KV</t>
  </si>
  <si>
    <t>TL-DDGNEX-DDGN243-0000071670</t>
  </si>
  <si>
    <t>TOWER T243 DDTS-GNTS 1 220KV</t>
  </si>
  <si>
    <t>T243 DDTS-SHTS  220KV</t>
  </si>
  <si>
    <t>TL-DDGNEX-DDGN243-0000072552</t>
  </si>
  <si>
    <t>TOWER T243 DDTS-SHTS   220KV</t>
  </si>
  <si>
    <t>T267 MBTS-EPS 1 220KV</t>
  </si>
  <si>
    <t>TL-MBEPEX-MBEP267-0000113015</t>
  </si>
  <si>
    <t>TOWER T267 MBTS-EPS  1 220KV</t>
  </si>
  <si>
    <t>T268 MBTS-EPS 1 220KV</t>
  </si>
  <si>
    <t>TL-MBEPEX-MBEP268-0000113016</t>
  </si>
  <si>
    <t>TOWER T268 MBTS-EPS  1 220KV</t>
  </si>
  <si>
    <t>T242 DDTS-GNTS 1 220KV</t>
  </si>
  <si>
    <t>TL-DDGNEX-DDGN242-0000071665</t>
  </si>
  <si>
    <t>TOWER T242 DDTS-GNTS 1 220KV</t>
  </si>
  <si>
    <t>T242 DDTS-SHTS  220KV</t>
  </si>
  <si>
    <t>TL-DDGNEX-DDGN242-0000072547</t>
  </si>
  <si>
    <t>TOWER T242 DDTS-SHTS   220KV</t>
  </si>
  <si>
    <t>T197 DDTS-GNTS 1 220KV</t>
  </si>
  <si>
    <t>TL-DDGNEX-DDGN197-0000071452</t>
  </si>
  <si>
    <t>TOWER T197 DDTS-GNTS 1 220KV</t>
  </si>
  <si>
    <t>T198 DDTS-GNTS 1 220KV</t>
  </si>
  <si>
    <t>TL-DDGNEX-DDGN198-0000071456</t>
  </si>
  <si>
    <t>TOWER T198 DDTS-GNTS 1 220KV</t>
  </si>
  <si>
    <t>T199 DDTS-GNTS 1 220KV</t>
  </si>
  <si>
    <t>TL-DDGNEX-DDGN199-0000071461</t>
  </si>
  <si>
    <t>TOWER T199 DDTS-GNTS 1 220KV</t>
  </si>
  <si>
    <t>T198 DDTS-SHTS  220KV</t>
  </si>
  <si>
    <t>TL-DDGNEX-DDGN198-0000072337</t>
  </si>
  <si>
    <t>TOWER T198 DDTS-SHTS   220KV</t>
  </si>
  <si>
    <t>T199 DDTS-SHTS  220KV</t>
  </si>
  <si>
    <t>TL-DDGNEX-DDGN199-0000072342</t>
  </si>
  <si>
    <t>TOWER T199 DDTS-SHTS   220KV</t>
  </si>
  <si>
    <t>T006 HWPS-HWTS 2 220KV</t>
  </si>
  <si>
    <t>TL-HWHWEX-HWHW006-0000084374</t>
  </si>
  <si>
    <t>TOWER T006 HWPS-HWTS 2 220KV</t>
  </si>
  <si>
    <t>T421 RWTS-TTS  220KV</t>
  </si>
  <si>
    <t>TL-TSTXEX-TSTX421-0000064889</t>
  </si>
  <si>
    <t>TOWER T421 RWTS-TTS    220KV</t>
  </si>
  <si>
    <t>T421 TSTS-TTS  220KV</t>
  </si>
  <si>
    <t>TL-TSTXEX-TSTX421-0000064976</t>
  </si>
  <si>
    <t>TOWER T421 TSTS-TTS    220KV</t>
  </si>
  <si>
    <t>T005 TSTS-L    66</t>
  </si>
  <si>
    <t>TL-TSTXEX-TSTX421-0000114285</t>
  </si>
  <si>
    <t>TOWER T005 TSTS-L       66KV</t>
  </si>
  <si>
    <t>T239 DDTS-GNTS 1 220KV</t>
  </si>
  <si>
    <t>TL-DDGNEX-DDGN239-0000071651</t>
  </si>
  <si>
    <t>TOWER T239 DDTS-GNTS 1 220KV</t>
  </si>
  <si>
    <t>T240 DDTS-GNTS 1 220KV</t>
  </si>
  <si>
    <t>TL-DDGNEX-DDGN240-0000071656</t>
  </si>
  <si>
    <t>TOWER T240 DDTS-GNTS 1 220KV</t>
  </si>
  <si>
    <t>T241 DDTS-GNTS 1 220KV</t>
  </si>
  <si>
    <t>TL-DDGNEX-DDGN241-0000071660</t>
  </si>
  <si>
    <t>TOWER T241 DDTS-GNTS 1 220KV</t>
  </si>
  <si>
    <t>T239 DDTS-SHTS  220KV</t>
  </si>
  <si>
    <t>TL-DDGNEX-DDGN239-0000072533</t>
  </si>
  <si>
    <t>TOWER T239 DDTS-SHTS   220KV</t>
  </si>
  <si>
    <t>T240 DDTS-SHTS  220KV</t>
  </si>
  <si>
    <t>TL-DDGNEX-DDGN240-0000072537</t>
  </si>
  <si>
    <t>TOWER T240 DDTS-SHTS   220KV</t>
  </si>
  <si>
    <t>T241 DDTS-SHTS  220KV</t>
  </si>
  <si>
    <t>TL-DDGNEX-DDGN241-0000072542</t>
  </si>
  <si>
    <t>TOWER T241 DDTS-SHTS   220KV</t>
  </si>
  <si>
    <t>T043 HWTS-SMTS 1 500KV</t>
  </si>
  <si>
    <t>TL-TYSMEX-TYSM043-0000083508</t>
  </si>
  <si>
    <t>TOWER T043 HWTS-SMTS 1 500KV</t>
  </si>
  <si>
    <t>T044 HWTS-SMTS 1 500KV</t>
  </si>
  <si>
    <t>TL-TYSMEX-TYSM044-0000083509</t>
  </si>
  <si>
    <t>TOWER T044 HWTS-SMTS 1 500KV</t>
  </si>
  <si>
    <t>T043 HWTS-SMTS 2 500KV</t>
  </si>
  <si>
    <t>TL-TYSMEX-TYSM043-0000083784</t>
  </si>
  <si>
    <t>TOWER T043 HWTS-SMTS 2 500KV</t>
  </si>
  <si>
    <t>T044 HWTS-SMTS 2 500KV</t>
  </si>
  <si>
    <t>TL-TYSMEX-TYSM044-0000083785</t>
  </si>
  <si>
    <t>TOWER T044 HWTS-SMTS 2 500KV</t>
  </si>
  <si>
    <t>TX004HWTS-SMTS 1 500KV</t>
  </si>
  <si>
    <t>TL-HWTYEX-HWTY004-0000083422</t>
  </si>
  <si>
    <t>TOWER TX004HWTS-SMTS 1 500KV</t>
  </si>
  <si>
    <t>TX004HWTS-SMTS 2 500KV</t>
  </si>
  <si>
    <t>TL-HWTYEX-HWTY004-0000083698</t>
  </si>
  <si>
    <t>TOWER TX004HWTS-SMTS 2 500KV</t>
  </si>
  <si>
    <t>T236 HWTS-CBTS 4 500KV</t>
  </si>
  <si>
    <t>TL-HWCBEX-HWCB236-0000084208</t>
  </si>
  <si>
    <t>TOWER T236 HWTS-CBTS 4 500KV</t>
  </si>
  <si>
    <t>T236 HWTS-ROTS 3 500KV</t>
  </si>
  <si>
    <t>TL-HWCBEX-HWCB236-0000085197</t>
  </si>
  <si>
    <t>TOWER T236 HWTS-ROTS 3 500KV</t>
  </si>
  <si>
    <t>T085 DDTS-SMTS 1 330KV</t>
  </si>
  <si>
    <t>TL-DDSMEX-DDSM085-0000082541</t>
  </si>
  <si>
    <t>TOWER T085 DDTS-SMTS 1 330KV</t>
  </si>
  <si>
    <t>T085 DDTS-SMTS 2 330KV</t>
  </si>
  <si>
    <t>TL-DDSMEX-DDSM085-0000102870</t>
  </si>
  <si>
    <t>TOWER T085 DDTS-SMTS 2 330KV</t>
  </si>
  <si>
    <t>T086 DDTS-SMTS 2 330KV</t>
  </si>
  <si>
    <t>TL-DDSMEX-DDSM086-0000102872</t>
  </si>
  <si>
    <t>TOWER T086 DDTS-SMTS 2 330KV</t>
  </si>
  <si>
    <t>T003 SMTS-SYTS 1 500KV</t>
  </si>
  <si>
    <t>TL-SMSYEX-SMSY003-0000058798</t>
  </si>
  <si>
    <t>TOWER T003 SMTS-SYTS 1 500KV</t>
  </si>
  <si>
    <t>T003 SMTS-SYTS 2 500KV</t>
  </si>
  <si>
    <t>TL-SMSYEX-SMSY003-0000059006</t>
  </si>
  <si>
    <t>TOWER T003 SMTS-SYTS 2 500KV</t>
  </si>
  <si>
    <t>T283 DDTS-SHTS  220KV</t>
  </si>
  <si>
    <t>TL-GNSHEX-GNSH283-0000073535</t>
  </si>
  <si>
    <t>TOWER T283 DDTS-SHTS   220KV</t>
  </si>
  <si>
    <t>T283 GNTS-SHTS 1 220KV</t>
  </si>
  <si>
    <t>TL-GNSHEX-GNSH283-0000072747</t>
  </si>
  <si>
    <t>TOWER T283 GNTS-SHTS 1 220KV</t>
  </si>
  <si>
    <t>T028 RWTS-TTS  220KV</t>
  </si>
  <si>
    <t>TL-RWTSEX-RWTS068-0000064880</t>
  </si>
  <si>
    <t>TOWER T028 RWTS-TTS    220KV</t>
  </si>
  <si>
    <t>TY068ROTS-SMTS 3 500KV</t>
  </si>
  <si>
    <t>TY068</t>
  </si>
  <si>
    <t>TL-RWTSEX-RWTS068-0000056021</t>
  </si>
  <si>
    <t>TOWER TY068ROTS-SMTS 3 500KV</t>
  </si>
  <si>
    <t>TX068ROTS-TTS  220KV</t>
  </si>
  <si>
    <t>TX068</t>
  </si>
  <si>
    <t>TL-RWTSEX-RWTS068-0000061305</t>
  </si>
  <si>
    <t>TOWER TX068ROTS-TTS    220KV</t>
  </si>
  <si>
    <t>T326 HWTS-SMTS 2 500KV</t>
  </si>
  <si>
    <t>TL-HWSMEX-HWSM326-0000055803</t>
  </si>
  <si>
    <t>TOWER T326 HWTS-SMTS 2 500KV</t>
  </si>
  <si>
    <t>T234 DDTS-GNTS 1 220KV</t>
  </si>
  <si>
    <t>TL-DDGNEX-DDGN234-0000071627</t>
  </si>
  <si>
    <t>TOWER T234 DDTS-GNTS 1 220KV</t>
  </si>
  <si>
    <t>T235 DDTS-GNTS 1 220KV</t>
  </si>
  <si>
    <t>TL-DDGNEX-DDGN235-0000071632</t>
  </si>
  <si>
    <t>TOWER T235 DDTS-GNTS 1 220KV</t>
  </si>
  <si>
    <t>T236 DDTS-GNTS 1 220KV</t>
  </si>
  <si>
    <t>TL-DDGNEX-DDGN236-0000071637</t>
  </si>
  <si>
    <t>TOWER T236 DDTS-GNTS 1 220KV</t>
  </si>
  <si>
    <t>T237 DDTS-GNTS 1 220KV</t>
  </si>
  <si>
    <t>TL-DDGNEX-DDGN237-0000071642</t>
  </si>
  <si>
    <t>TOWER T237 DDTS-GNTS 1 220KV</t>
  </si>
  <si>
    <t>T238 DDTS-GNTS 1 220KV</t>
  </si>
  <si>
    <t>TL-DDGNEX-DDGN238-0000071646</t>
  </si>
  <si>
    <t>TOWER T238 DDTS-GNTS 1 220KV</t>
  </si>
  <si>
    <t>T234 DDTS-SHTS  220KV</t>
  </si>
  <si>
    <t>TL-DDGNEX-DDGN234-0000072509</t>
  </si>
  <si>
    <t>TOWER T234 DDTS-SHTS   220KV</t>
  </si>
  <si>
    <t>T235 DDTS-SHTS  220KV</t>
  </si>
  <si>
    <t>TL-DDGNEX-DDGN235-0000072514</t>
  </si>
  <si>
    <t>TOWER T235 DDTS-SHTS   220KV</t>
  </si>
  <si>
    <t>T236 DDTS-SHTS  220KV</t>
  </si>
  <si>
    <t>TL-DDGNEX-DDGN236-0000072519</t>
  </si>
  <si>
    <t>TOWER T236 DDTS-SHTS   220KV</t>
  </si>
  <si>
    <t>T237 DDTS-SHTS  220KV</t>
  </si>
  <si>
    <t>TL-DDGNEX-DDGN237-0000072523</t>
  </si>
  <si>
    <t>TOWER T237 DDTS-SHTS   220KV</t>
  </si>
  <si>
    <t>T238 DDTS-SHTS  220KV</t>
  </si>
  <si>
    <t>TL-DDGNEX-DDGN238-0000072528</t>
  </si>
  <si>
    <t>TOWER T238 DDTS-SHTS   220KV</t>
  </si>
  <si>
    <t>T194 HWTS-CBTS 4 500KV</t>
  </si>
  <si>
    <t>TL-HWCBEX-HWCB194-0000084166</t>
  </si>
  <si>
    <t>TOWER T194 HWTS-CBTS 4 500KV</t>
  </si>
  <si>
    <t>T194 HWTS-ROTS 3 500KV</t>
  </si>
  <si>
    <t>TL-HWCBEX-HWCB194-0000085155</t>
  </si>
  <si>
    <t>TOWER T194 HWTS-ROTS 3 500KV</t>
  </si>
  <si>
    <t>T107 HWPS-ROTS 1 220KV</t>
  </si>
  <si>
    <t>TL-YPROEX-YPRO107-0000084559</t>
  </si>
  <si>
    <t>TOWER T107 HWPS-ROTS 1 220KV</t>
  </si>
  <si>
    <t>T107 YPS -ROTS 5 220KV</t>
  </si>
  <si>
    <t>TL-YPROEX-YPRO107-0000085498</t>
  </si>
  <si>
    <t>TOWER T107 YPS -ROTS 5 220KV</t>
  </si>
  <si>
    <t>T107 YPS -ROTS 7 220KV</t>
  </si>
  <si>
    <t>TL-YPROEX-YPRO107-0000085999</t>
  </si>
  <si>
    <t>TOWER T107 YPS -ROTS 7 220KV</t>
  </si>
  <si>
    <t>T513 WOTS-DDTS  330KV</t>
  </si>
  <si>
    <t>TL-WODDEX-WODD513-0000081916</t>
  </si>
  <si>
    <t>TOWER T513 WOTS-DDTS   330KV</t>
  </si>
  <si>
    <t>T514 WOTS-DDTS  330KV</t>
  </si>
  <si>
    <t>TL-WODDEX-WODD514-0000081917</t>
  </si>
  <si>
    <t>TOWER T514 WOTS-DDTS   330KV</t>
  </si>
  <si>
    <t>T515 WOTS-DDTS  330KV</t>
  </si>
  <si>
    <t>TL-WODDEX-WODD515-0000081918</t>
  </si>
  <si>
    <t>TOWER T515 WOTS-DDTS   330KV</t>
  </si>
  <si>
    <t>T516 WOTS-DDTS  330KV</t>
  </si>
  <si>
    <t>TL-WODDEX-WODD516-0000081919</t>
  </si>
  <si>
    <t>TOWER T516 WOTS-DDTS   330KV</t>
  </si>
  <si>
    <t>T261 HWTS-SMTS 1 500KV</t>
  </si>
  <si>
    <t>TL-HWSMEX-HWSM261-0000055603</t>
  </si>
  <si>
    <t>TOWER T261 HWTS-SMTS 1 500KV</t>
  </si>
  <si>
    <t>T197 DDTS-SMTS 1 330KV</t>
  </si>
  <si>
    <t>TL-DDSMEX-DDSM197-0000082653</t>
  </si>
  <si>
    <t>TOWER T197 DDTS-SMTS 1 330KV</t>
  </si>
  <si>
    <t>T197 DDTS-SMTS 2 330KV</t>
  </si>
  <si>
    <t>TL-DDSMEX-DDSM197-0000103093</t>
  </si>
  <si>
    <t>TOWER T197 DDTS-SMTS 2 330KV</t>
  </si>
  <si>
    <t>T234 MBTS-EPS 1 220KV</t>
  </si>
  <si>
    <t>TL-DDSMEX-DDSM197-0000112982</t>
  </si>
  <si>
    <t>TOWER T234 MBTS-EPS  1 220KV</t>
  </si>
  <si>
    <t>T059 MLTS-ELTS  220KV</t>
  </si>
  <si>
    <t>TL-MLBAEX-MLBA059-0000058946</t>
  </si>
  <si>
    <t>TOWER T059 MLTS-BATS 2 220KV</t>
  </si>
  <si>
    <t>T060 MLTS-ELTS  220KV</t>
  </si>
  <si>
    <t>TL-MLBAEX-MLBA060-0000058948</t>
  </si>
  <si>
    <t>TOWER T060 MLTS-BATS 2 220KV</t>
  </si>
  <si>
    <t>T061 MLTS-ELTS  220KV</t>
  </si>
  <si>
    <t>TL-MLBAEX-MLBA061-0000058950</t>
  </si>
  <si>
    <t>TOWER T061 MLTS-BATS 2 220KV</t>
  </si>
  <si>
    <t>T062 MLTS-ELTS  220KV</t>
  </si>
  <si>
    <t>TL-MLBAEX-MLBA062-0000058952</t>
  </si>
  <si>
    <t>TOWER T062 MLTS-BATS 2 220KV</t>
  </si>
  <si>
    <t>T038 HWTS-SMTS 1 500KV</t>
  </si>
  <si>
    <t>TL-TYSMEX-TYSM038-0000083503</t>
  </si>
  <si>
    <t>TOWER T038 HWTS-SMTS 1 500KV</t>
  </si>
  <si>
    <t>T038 HWTS-SMTS 2 500KV</t>
  </si>
  <si>
    <t>TL-TYSMEX-TYSM038-0000083779</t>
  </si>
  <si>
    <t>TOWER T038 HWTS-SMTS 2 500KV</t>
  </si>
  <si>
    <t>T133 HWTS-SMTS 1 500KV</t>
  </si>
  <si>
    <t>TL-TYSMEX-TYSM133-0000083598</t>
  </si>
  <si>
    <t>TOWER T133 HWTS-SMTS 1 500KV</t>
  </si>
  <si>
    <t>T134 HWTS-SMTS 1 500KV</t>
  </si>
  <si>
    <t>TL-TYSMEX-TYSM134-0000083599</t>
  </si>
  <si>
    <t>TOWER T134 HWTS-SMTS 1 500KV</t>
  </si>
  <si>
    <t>T133 HWTS-SMTS 2 500KV</t>
  </si>
  <si>
    <t>TL-TYSMEX-TYSM133-0000083874</t>
  </si>
  <si>
    <t>TOWER T133 HWTS-SMTS 2 500KV</t>
  </si>
  <si>
    <t>T134 HWTS-SMTS 2 500KV</t>
  </si>
  <si>
    <t>TL-TYSMEX-TYSM134-0000083875</t>
  </si>
  <si>
    <t>TOWER T134 HWTS-SMTS 2 500KV</t>
  </si>
  <si>
    <t>T078 EPS -TTS 1 220KV</t>
  </si>
  <si>
    <t>TL-EPTXEX-EPTX078-0000113536</t>
  </si>
  <si>
    <t>TOWER T078 EPS -TTS  1 220KV</t>
  </si>
  <si>
    <t>T244 DDTS-SHTS  220KV</t>
  </si>
  <si>
    <t>TL-DDGNEX-DDGN244-0000072557</t>
  </si>
  <si>
    <t>TOWER T244 DDTS-SHTS   220KV</t>
  </si>
  <si>
    <t>T244 DDTS-GNTS 1 220KV</t>
  </si>
  <si>
    <t>TL-DDGNEX-DDGN244-0000071675</t>
  </si>
  <si>
    <t>TOWER T244 DDTS-GNTS 1 220KV</t>
  </si>
  <si>
    <t>T123 HWTS-SMTS 1 500KV</t>
  </si>
  <si>
    <t>TL-TYSMEX-TYSM123-0000083588</t>
  </si>
  <si>
    <t>TOWER T123 HWTS-SMTS 1 500KV</t>
  </si>
  <si>
    <t>T123 HWTS-SMTS 2 500KV</t>
  </si>
  <si>
    <t>TL-TYSMEX-TYSM123-0000083864</t>
  </si>
  <si>
    <t>TOWER T123 HWTS-SMTS 2 500KV</t>
  </si>
  <si>
    <t>T262 MBTS-EPS 1 220KV</t>
  </si>
  <si>
    <t>TL-MBEPEX-MBEP262-0000113010</t>
  </si>
  <si>
    <t>TOWER T262 MBTS-EPS  1 220KV</t>
  </si>
  <si>
    <t>T291 HWPS-ROTS 1 220KV</t>
  </si>
  <si>
    <t>TL-YPROEX-YPRO291-0000100898</t>
  </si>
  <si>
    <t>TOWER T291 HWPS-ROTS 1 220KV</t>
  </si>
  <si>
    <t>T291 YPS -ROTS 5 220KV</t>
  </si>
  <si>
    <t>TL-YPROEX-YPRO291-0000065185</t>
  </si>
  <si>
    <t>TOWER T291 YPS -ROTS 5 220KV</t>
  </si>
  <si>
    <t>T148 HWTS-ROTS 3 500KV</t>
  </si>
  <si>
    <t>TL-HWCBEX-HWCB148-0000085109</t>
  </si>
  <si>
    <t>TOWER T148 HWTS-ROTS 3 500KV</t>
  </si>
  <si>
    <t>T030 RWTS-TTS  220KV</t>
  </si>
  <si>
    <t>TL-RWTSEX-RWTS070-0000064882</t>
  </si>
  <si>
    <t>TOWER T030 RWTS-TTS    220KV</t>
  </si>
  <si>
    <t>TX071ROTS-TTS  220KV</t>
  </si>
  <si>
    <t>TX071</t>
  </si>
  <si>
    <t>TL-RWTSEX-RWTS071-0000061308</t>
  </si>
  <si>
    <t>TOWER TX071ROTS-TTS    220KV</t>
  </si>
  <si>
    <t>T292 HWPS-ROTS 1 220KV</t>
  </si>
  <si>
    <t>TL-YPROEX-YPRO292-0000100900</t>
  </si>
  <si>
    <t>TOWER T292 HWPS-ROTS 1 220KV</t>
  </si>
  <si>
    <t>T213 WBTS-HOTS  220KV</t>
  </si>
  <si>
    <t>TL-BAHOEX-BAHO213-0000074630</t>
  </si>
  <si>
    <t>TOWER T213 WBTS-HOTS   220KV</t>
  </si>
  <si>
    <t>T214 WBTS-HOTS  220KV</t>
  </si>
  <si>
    <t>TL-BAHOEX-BAHO214-0000074631</t>
  </si>
  <si>
    <t>TOWER T214 WBTS-HOTS   220KV</t>
  </si>
  <si>
    <t>T215 WBTS-HOTS  220KV</t>
  </si>
  <si>
    <t>TL-BAHOEX-BAHO215-0000074632</t>
  </si>
  <si>
    <t>TOWER T215 WBTS-HOTS   220KV</t>
  </si>
  <si>
    <t>T216 WBTS-HOTS  220KV</t>
  </si>
  <si>
    <t>TL-BAHOEX-BAHO216-0000074633</t>
  </si>
  <si>
    <t>TOWER T216 WBTS-HOTS   220KV</t>
  </si>
  <si>
    <t>T217 WBTS-HOTS  220KV</t>
  </si>
  <si>
    <t>TL-BAHOEX-BAHO217-0000074634</t>
  </si>
  <si>
    <t>TOWER T217 WBTS-HOTS   220KV</t>
  </si>
  <si>
    <t>T218 WBTS-HOTS  220KV</t>
  </si>
  <si>
    <t>TL-BAHOEX-BAHO218-0000074635</t>
  </si>
  <si>
    <t>TOWER T218 WBTS-HOTS   220KV</t>
  </si>
  <si>
    <t>T219 WBTS-HOTS  220KV</t>
  </si>
  <si>
    <t>TL-BAHOEX-BAHO219-0000074636</t>
  </si>
  <si>
    <t>TOWER T219 WBTS-HOTS   220KV</t>
  </si>
  <si>
    <t>T220 WBTS-HOTS  220KV</t>
  </si>
  <si>
    <t>TL-BAHOEX-BAHO220-0000074637</t>
  </si>
  <si>
    <t>TOWER T220 WBTS-HOTS   220KV</t>
  </si>
  <si>
    <t>T221 WBTS-HOTS  220KV</t>
  </si>
  <si>
    <t>TL-BAHOEX-BAHO221-0000074638</t>
  </si>
  <si>
    <t>TOWER T221 WBTS-HOTS   220KV</t>
  </si>
  <si>
    <t>T034 ROTS-RWTS  220KV</t>
  </si>
  <si>
    <t>TL-RORWEX-RORW034-0000061162</t>
  </si>
  <si>
    <t>TOWER T034 ROTS-RWTS   220KV</t>
  </si>
  <si>
    <t>TY034ROTS-SMTS 3 500KV</t>
  </si>
  <si>
    <t>TY034</t>
  </si>
  <si>
    <t>TL-RORWEX-RORW034-0000055987</t>
  </si>
  <si>
    <t>TOWER TY034ROTS-SMTS 3 500KV</t>
  </si>
  <si>
    <t>TX034ROTS-TTS  220KV</t>
  </si>
  <si>
    <t>TL-RORWEX-RORW034-0000061271</t>
  </si>
  <si>
    <t>TOWER TX034ROTS-TTS    220KV</t>
  </si>
  <si>
    <t>T256 HWTS-CBTS 4 500KV</t>
  </si>
  <si>
    <t>TL-HWCBEX-HWCB256-0000055842</t>
  </si>
  <si>
    <t>TOWER T256 HWTS-CBTS 4 500KV</t>
  </si>
  <si>
    <t>T256 HWTS-ROTS 3 500KV</t>
  </si>
  <si>
    <t>TL-HWCBEX-HWCB256-0000056750</t>
  </si>
  <si>
    <t>TOWER T256 HWTS-ROTS 3 500KV</t>
  </si>
  <si>
    <t>TZ006ROTS-SMTS 3 500KV</t>
  </si>
  <si>
    <t>TZ006</t>
  </si>
  <si>
    <t>TL-TSSMEX-TSSM006-0000056030</t>
  </si>
  <si>
    <t>TOWER TZ006ROTS-SMTS 3 500KV</t>
  </si>
  <si>
    <t>TY006ROTS-TTS  220KV</t>
  </si>
  <si>
    <t>TL-TSSMEX-TSSM006-0000061314</t>
  </si>
  <si>
    <t>TOWER TY006ROTS-TTS    220KV</t>
  </si>
  <si>
    <t>T023 HWTS-CBTS 4 500KV</t>
  </si>
  <si>
    <t>TL-HWCBEX-HWCB023-0000083995</t>
  </si>
  <si>
    <t>TOWER T023 HWTS-CBTS 4 500KV</t>
  </si>
  <si>
    <t>T023 HWTS-ROTS 3 500KV</t>
  </si>
  <si>
    <t>TL-HWCBEX-HWCB023-0000084984</t>
  </si>
  <si>
    <t>TOWER T023 HWTS-ROTS 3 500KV</t>
  </si>
  <si>
    <t>T151 HWTS-SMTS 1 500KV</t>
  </si>
  <si>
    <t>TL-TYSMEX-TYSM151-0000083616</t>
  </si>
  <si>
    <t>TOWER T151 HWTS-SMTS 1 500KV</t>
  </si>
  <si>
    <t>T151 HWTS-SMTS 2 500KV</t>
  </si>
  <si>
    <t>TL-TYSMEX-TYSM151-0000083892</t>
  </si>
  <si>
    <t>TOWER T151 HWTS-SMTS 2 500KV</t>
  </si>
  <si>
    <t>T192 HWTS-CBTS 4 500KV</t>
  </si>
  <si>
    <t>TL-HWCBEX-HWCB192-0000084164</t>
  </si>
  <si>
    <t>TOWER T192 HWTS-CBTS 4 500KV</t>
  </si>
  <si>
    <t>T193 HWTS-CBTS 4 500KV</t>
  </si>
  <si>
    <t>TL-HWCBEX-HWCB193-0000084165</t>
  </si>
  <si>
    <t>TOWER T193 HWTS-CBTS 4 500KV</t>
  </si>
  <si>
    <t>T192 HWTS-ROTS 3 500KV</t>
  </si>
  <si>
    <t>TL-HWCBEX-HWCB192-0000085153</t>
  </si>
  <si>
    <t>TOWER T192 HWTS-ROTS 3 500KV</t>
  </si>
  <si>
    <t>T193 HWTS-ROTS 3 500KV</t>
  </si>
  <si>
    <t>TL-HWCBEX-HWCB193-0000085154</t>
  </si>
  <si>
    <t>TOWER T193 HWTS-ROTS 3 500KV</t>
  </si>
  <si>
    <t>T313 HWTS-SMTS 2 500KV</t>
  </si>
  <si>
    <t>TL-HWSMEX-HWSM313-0000055790</t>
  </si>
  <si>
    <t>TOWER T313 HWTS-SMTS 2 500KV</t>
  </si>
  <si>
    <t>T153 HYTS-SESS 1 275KV</t>
  </si>
  <si>
    <t>TL-HYSEEX-HYSE153-0000059978</t>
  </si>
  <si>
    <t>TOWER T153 HYTS-SESS 1 275KV</t>
  </si>
  <si>
    <t>T154 HYTS-SESS 1 275KV</t>
  </si>
  <si>
    <t>TL-HYSEEX-HYSE154-0000059980</t>
  </si>
  <si>
    <t>TOWER T154 HYTS-SESS 1 275KV</t>
  </si>
  <si>
    <t>T155 HYTS-SESS 1 275KV</t>
  </si>
  <si>
    <t>TL-HYSEEX-HYSE155-0000059982</t>
  </si>
  <si>
    <t>TOWER T155 HYTS-SESS 1 275KV</t>
  </si>
  <si>
    <t>T156 HYTS-SESS 1 275KV</t>
  </si>
  <si>
    <t>TL-HYSEEX-HYSE156-0000059984</t>
  </si>
  <si>
    <t>TOWER T156 HYTS-SESS 1 275KV</t>
  </si>
  <si>
    <t>T157 HYTS-SESS 1 275KV</t>
  </si>
  <si>
    <t>TL-HYSEEX-HYSE157-0000059986</t>
  </si>
  <si>
    <t>TOWER T157 HYTS-SESS 1 275KV</t>
  </si>
  <si>
    <t>T158 HYTS-SESS 1 275KV</t>
  </si>
  <si>
    <t>TL-HYSEEX-HYSE158-0000059988</t>
  </si>
  <si>
    <t>TOWER T158 HYTS-SESS 1 275KV</t>
  </si>
  <si>
    <t>T159 HYTS-SESS 1 275KV</t>
  </si>
  <si>
    <t>TL-HYSEEX-HYSE159-0000059990</t>
  </si>
  <si>
    <t>TOWER T159 HYTS-SESS 1 275KV</t>
  </si>
  <si>
    <t>T245 DDTS-GNTS 1 220KV</t>
  </si>
  <si>
    <t>TL-DDGNEX-DDGN245-0000071679</t>
  </si>
  <si>
    <t>TOWER T245 DDTS-GNTS 1 220KV</t>
  </si>
  <si>
    <t>T246 DDTS-GNTS 1 220KV</t>
  </si>
  <si>
    <t>TL-DDGNEX-DDGN246-0000071684</t>
  </si>
  <si>
    <t>TOWER T246 DDTS-GNTS 1 220KV</t>
  </si>
  <si>
    <t>T245 DDTS-SHTS  220KV</t>
  </si>
  <si>
    <t>TL-DDGNEX-DDGN245-0000072561</t>
  </si>
  <si>
    <t>TOWER T245 DDTS-SHTS   220KV</t>
  </si>
  <si>
    <t>T246 DDTS-SHTS  220KV</t>
  </si>
  <si>
    <t>TL-DDGNEX-DDGN246-0000072566</t>
  </si>
  <si>
    <t>TOWER T246 DDTS-SHTS   220KV</t>
  </si>
  <si>
    <t>T082 DDTS-SMTS 1 330KV</t>
  </si>
  <si>
    <t>TL-DDSMEX-DDSM082-0000082538</t>
  </si>
  <si>
    <t>TOWER T082 DDTS-SMTS 1 330KV</t>
  </si>
  <si>
    <t>T083 DDTS-SMTS 1 330KV</t>
  </si>
  <si>
    <t>TL-DDSMEX-DDSM083-0000082539</t>
  </si>
  <si>
    <t>TOWER T083 DDTS-SMTS 1 330KV</t>
  </si>
  <si>
    <t>T084 DDTS-SMTS 1 330KV</t>
  </si>
  <si>
    <t>TL-DDSMEX-DDSM084-0000082540</t>
  </si>
  <si>
    <t>TOWER T084 DDTS-SMTS 1 330KV</t>
  </si>
  <si>
    <t>T082 DDTS-SMTS 2 330KV</t>
  </si>
  <si>
    <t>TL-DDSMEX-DDSM082-0000102864</t>
  </si>
  <si>
    <t>TOWER T082 DDTS-SMTS 2 330KV</t>
  </si>
  <si>
    <t>T083 DDTS-SMTS 2 330KV</t>
  </si>
  <si>
    <t>TL-DDSMEX-DDSM083-0000102866</t>
  </si>
  <si>
    <t>TOWER T083 DDTS-SMTS 2 330KV</t>
  </si>
  <si>
    <t>T084 DDTS-SMTS 2 330KV</t>
  </si>
  <si>
    <t>TL-DDSMEX-DDSM084-0000102868</t>
  </si>
  <si>
    <t>TOWER T084 DDTS-SMTS 2 330KV</t>
  </si>
  <si>
    <t>T118 HWTS-CBTS 4 500KV</t>
  </si>
  <si>
    <t>TL-HWCBEX-HWCB118-0000084090</t>
  </si>
  <si>
    <t>TOWER T118 HWTS-CBTS 4 500KV</t>
  </si>
  <si>
    <t>T118 HWTS-ROTS 3 500KV</t>
  </si>
  <si>
    <t>TL-HWCBEX-HWCB118-0000085079</t>
  </si>
  <si>
    <t>TOWER T118 HWTS-ROTS 3 500KV</t>
  </si>
  <si>
    <t>T290 HWPS-ROTS 1 220KV</t>
  </si>
  <si>
    <t>TL-YPROEX-YPRO290-0000100896</t>
  </si>
  <si>
    <t>TOWER T290 HWPS-ROTS 1 220KV</t>
  </si>
  <si>
    <t>T250 MBTS-EPS 1 220KV</t>
  </si>
  <si>
    <t>TL-MBEPEX-MBEP250-0000112998</t>
  </si>
  <si>
    <t>TOWER T250 MBTS-EPS  1 220KV</t>
  </si>
  <si>
    <t>T108 HWPS-ROTS 1 220KV</t>
  </si>
  <si>
    <t>TL-YPROEX-YPRO108-0000084560</t>
  </si>
  <si>
    <t>TOWER T108 HWPS-ROTS 1 220KV</t>
  </si>
  <si>
    <t>T108 YPS -ROTS 5 220KV</t>
  </si>
  <si>
    <t>TL-YPROEX-YPRO108-0000085499</t>
  </si>
  <si>
    <t>TOWER T108 YPS -ROTS 5 220KV</t>
  </si>
  <si>
    <t>T108 YPS -ROTS 7 220KV</t>
  </si>
  <si>
    <t>TL-YPROEX-YPRO108-0000086000</t>
  </si>
  <si>
    <t>TOWER T108 YPS -ROTS 7 220KV</t>
  </si>
  <si>
    <t>T036 HWTS-SMTS 1 500KV</t>
  </si>
  <si>
    <t>TL-TYSMEX-TYSM036-0000083501</t>
  </si>
  <si>
    <t>TOWER T036 HWTS-SMTS 1 500KV</t>
  </si>
  <si>
    <t>T036 HWTS-SMTS 2 500KV</t>
  </si>
  <si>
    <t>TL-TYSMEX-TYSM036-0000083777</t>
  </si>
  <si>
    <t>TOWER T036 HWTS-SMTS 2 500KV</t>
  </si>
  <si>
    <t>T136 HWTS-CBTS 4 500KV</t>
  </si>
  <si>
    <t>TL-HWCBEX-HWCB136-0000084108</t>
  </si>
  <si>
    <t>TOWER T136 HWTS-CBTS 4 500KV</t>
  </si>
  <si>
    <t>T137 HWTS-CBTS 4 500KV</t>
  </si>
  <si>
    <t>TL-HWCBEX-HWCB137-0000084109</t>
  </si>
  <si>
    <t>TOWER T137 HWTS-CBTS 4 500KV</t>
  </si>
  <si>
    <t>T136 HWTS-ROTS 3 500KV</t>
  </si>
  <si>
    <t>TL-HWCBEX-HWCB136-0000085097</t>
  </si>
  <si>
    <t>TOWER T136 HWTS-ROTS 3 500KV</t>
  </si>
  <si>
    <t>T016 SMTS-SYTS 1 500KV</t>
  </si>
  <si>
    <t>TL-SMSYEX-SMSY016-0000058824</t>
  </si>
  <si>
    <t>TOWER T016 SMTS-SYTS 1 500KV</t>
  </si>
  <si>
    <t>T016 SMTS-SYTS 2 500KV</t>
  </si>
  <si>
    <t>TL-SMSYEX-SMSY016-0000059032</t>
  </si>
  <si>
    <t>TOWER T016 SMTS-SYTS 2 500KV</t>
  </si>
  <si>
    <t>T231 WBTS-HOTS  220KV</t>
  </si>
  <si>
    <t>TL-BAHOEX-BAHO231-0000074648</t>
  </si>
  <si>
    <t>TOWER T231 WBTS-HOTS   220KV</t>
  </si>
  <si>
    <t>T232 WBTS-HOTS  220KV</t>
  </si>
  <si>
    <t>TL-BAHOEX-BAHO232-0000074649</t>
  </si>
  <si>
    <t>TOWER T232 WBTS-HOTS   220KV</t>
  </si>
  <si>
    <t>T233 WBTS-HOTS  220KV</t>
  </si>
  <si>
    <t>TL-BAHOEX-BAHO233-0000074650</t>
  </si>
  <si>
    <t>TOWER T233 WBTS-HOTS   220KV</t>
  </si>
  <si>
    <t>T234 WBTS-HOTS  220KV</t>
  </si>
  <si>
    <t>TL-BAHOEX-BAHO234-0000074651</t>
  </si>
  <si>
    <t>TOWER T234 WBTS-HOTS   220KV</t>
  </si>
  <si>
    <t>T235 WBTS-HOTS  220KV</t>
  </si>
  <si>
    <t>TL-BAHOEX-BAHO235-0000074652</t>
  </si>
  <si>
    <t>TOWER T235 WBTS-HOTS   220KV</t>
  </si>
  <si>
    <t>T045 YPS -ROTS 5 220KV</t>
  </si>
  <si>
    <t>TL-YPROEX-YPRO045-0000085436</t>
  </si>
  <si>
    <t>TOWER T045 YPS -ROTS 5 220KV</t>
  </si>
  <si>
    <t>T045 YPS -ROTS 7 220KV</t>
  </si>
  <si>
    <t>TL-YPROEX-YPRO045-0000085937</t>
  </si>
  <si>
    <t>TOWER T045 YPS -ROTS 7 220KV</t>
  </si>
  <si>
    <t>T191 HWTS-CBTS 4 500KV</t>
  </si>
  <si>
    <t>TL-HWCBEX-HWCB191-0000084163</t>
  </si>
  <si>
    <t>TOWER T191 HWTS-CBTS 4 500KV</t>
  </si>
  <si>
    <t>T190 HWTS-ROTS 3 500KV</t>
  </si>
  <si>
    <t>TL-HWCBEX-HWCB190-0000085151</t>
  </si>
  <si>
    <t>TOWER T190 HWTS-ROTS 3 500KV</t>
  </si>
  <si>
    <t>T191 HWTS-ROTS 3 500KV</t>
  </si>
  <si>
    <t>TL-HWCBEX-HWCB191-0000085152</t>
  </si>
  <si>
    <t>TOWER T191 HWTS-ROTS 3 500KV</t>
  </si>
  <si>
    <t>T289 HWPS-ROTS 1 220KV</t>
  </si>
  <si>
    <t>TL-YPROEX-YPRO289-0000100894</t>
  </si>
  <si>
    <t>TOWER T289 HWPS-ROTS 1 220KV</t>
  </si>
  <si>
    <t>T290 YPS -ROTS 5 220KV</t>
  </si>
  <si>
    <t>TL-YPROEX-YPRO290-0000065183</t>
  </si>
  <si>
    <t>TOWER T290 YPS -ROTS 5 220KV</t>
  </si>
  <si>
    <t>T004 SMTS-KTS  500KV</t>
  </si>
  <si>
    <t>TL-SMSYEX-SMSY004-0000059214</t>
  </si>
  <si>
    <t>TOWER T004 SMTS-KTS    500KV</t>
  </si>
  <si>
    <t>TZ031ROTS-SMTS 3 500KV</t>
  </si>
  <si>
    <t>TZ031</t>
  </si>
  <si>
    <t>TL-TSSMEX-TSSM031-0000056055</t>
  </si>
  <si>
    <t>TOWER TZ031ROTS-SMTS 3 500KV</t>
  </si>
  <si>
    <t>TY031ROTS-TTS  220KV</t>
  </si>
  <si>
    <t>TY031</t>
  </si>
  <si>
    <t>TL-TSSMEX-TSSM031-0000061339</t>
  </si>
  <si>
    <t>TOWER TY031ROTS-TTS    220KV</t>
  </si>
  <si>
    <t>T139 HWTS-SMTS 1 500KV</t>
  </si>
  <si>
    <t>TL-TYSMEX-TYSM139-0000083604</t>
  </si>
  <si>
    <t>TOWER T139 HWTS-SMTS 1 500KV</t>
  </si>
  <si>
    <t>T140 HWTS-SMTS 1 500KV</t>
  </si>
  <si>
    <t>TL-TYSMEX-TYSM140-0000083605</t>
  </si>
  <si>
    <t>TOWER T140 HWTS-SMTS 1 500KV</t>
  </si>
  <si>
    <t>T141 HWTS-SMTS 1 500KV</t>
  </si>
  <si>
    <t>TL-TYSMEX-TYSM141-0000083606</t>
  </si>
  <si>
    <t>TOWER T141 HWTS-SMTS 1 500KV</t>
  </si>
  <si>
    <t>T142 HWTS-SMTS 1 500KV</t>
  </si>
  <si>
    <t>TL-TYSMEX-TYSM142-0000083607</t>
  </si>
  <si>
    <t>TOWER T142 HWTS-SMTS 1 500KV</t>
  </si>
  <si>
    <t>T139 HWTS-SMTS 2 500KV</t>
  </si>
  <si>
    <t>TL-TYSMEX-TYSM139-0000083880</t>
  </si>
  <si>
    <t>TOWER T139 HWTS-SMTS 2 500KV</t>
  </si>
  <si>
    <t>T140 HWTS-SMTS 2 500KV</t>
  </si>
  <si>
    <t>TL-TYSMEX-TYSM140-0000083881</t>
  </si>
  <si>
    <t>TOWER T140 HWTS-SMTS 2 500KV</t>
  </si>
  <si>
    <t>T141 HWTS-SMTS 2 500KV</t>
  </si>
  <si>
    <t>TL-TYSMEX-TYSM141-0000083882</t>
  </si>
  <si>
    <t>TOWER T141 HWTS-SMTS 2 500KV</t>
  </si>
  <si>
    <t>T142 HWTS-SMTS 2 500KV</t>
  </si>
  <si>
    <t>TL-TYSMEX-TYSM142-0000083883</t>
  </si>
  <si>
    <t>TOWER T142 HWTS-SMTS 2 500KV</t>
  </si>
  <si>
    <t>T029 RWTS-TTS  220KV</t>
  </si>
  <si>
    <t>TL-RWTSEX-RWTS069-0000064881</t>
  </si>
  <si>
    <t>TOWER T029 RWTS-TTS    220KV</t>
  </si>
  <si>
    <t>TY069ROTS-SMTS 3 500KV</t>
  </si>
  <si>
    <t>TY069</t>
  </si>
  <si>
    <t>TL-RWTSEX-RWTS069-0000056022</t>
  </si>
  <si>
    <t>TOWER TY069ROTS-SMTS 3 500KV</t>
  </si>
  <si>
    <t>TX069ROTS-TTS  220KV</t>
  </si>
  <si>
    <t>TX069</t>
  </si>
  <si>
    <t>TL-RWTSEX-RWTS069-0000061306</t>
  </si>
  <si>
    <t>TOWER TX069ROTS-TTS    220KV</t>
  </si>
  <si>
    <t>T205 DDTS-SMTS 1 330KV</t>
  </si>
  <si>
    <t>TL-DDSMEX-DDSM205-0000082661</t>
  </si>
  <si>
    <t>TOWER T205 DDTS-SMTS 1 330KV</t>
  </si>
  <si>
    <t>T205 DDTS-SMTS 2 330KV</t>
  </si>
  <si>
    <t>TL-DDSMEX-DDSM205-0000103109</t>
  </si>
  <si>
    <t>TOWER T205 DDTS-SMTS 2 330KV</t>
  </si>
  <si>
    <t>T242 MBTS-EPS 1 220KV</t>
  </si>
  <si>
    <t>TL-MBEPEX-MBEP242-0000112990</t>
  </si>
  <si>
    <t>TOWER T242 MBTS-EPS  1 220KV</t>
  </si>
  <si>
    <t>T284 DDTS-SHTS  220KV</t>
  </si>
  <si>
    <t>TL-GNSHEX-GNSH284-0000073539</t>
  </si>
  <si>
    <t>TOWER T284 DDTS-SHTS   220KV</t>
  </si>
  <si>
    <t>T284 GNTS-SHTS 1 220KV</t>
  </si>
  <si>
    <t>TL-GNSHEX-GNSH284-0000072752</t>
  </si>
  <si>
    <t>TOWER T284 GNTS-SHTS 1 220KV</t>
  </si>
  <si>
    <t>T328 HWTS-SMTS 2 500KV</t>
  </si>
  <si>
    <t>TL-HWSMEX-HWSM328-0000055805</t>
  </si>
  <si>
    <t>TOWER T328 HWTS-SMTS 2 500KV</t>
  </si>
  <si>
    <t>T039 HWTS-SMTS 1 500KV</t>
  </si>
  <si>
    <t>TL-TYSMEX-TYSM039-0000083504</t>
  </si>
  <si>
    <t>TOWER T039 HWTS-SMTS 1 500KV</t>
  </si>
  <si>
    <t>T039 HWTS-SMTS 2 500KV</t>
  </si>
  <si>
    <t>TL-TYSMEX-TYSM039-0000083780</t>
  </si>
  <si>
    <t>TOWER T039 HWTS-SMTS 2 500KV</t>
  </si>
  <si>
    <t>T044 MBTS-EPS 1 220KV</t>
  </si>
  <si>
    <t>TL-MBEPEX-MBEP044-0000112792</t>
  </si>
  <si>
    <t>TOWER T044 MBTS-EPS  1 220KV</t>
  </si>
  <si>
    <t>T032 DDTS-SMTS 1 330KV</t>
  </si>
  <si>
    <t>TL-DDSMEX-DDSM032-0000082488</t>
  </si>
  <si>
    <t>TOWER T032 DDTS-SMTS 1 330KV</t>
  </si>
  <si>
    <t>T032 DDTS-SMTS 2 330KV</t>
  </si>
  <si>
    <t>TL-DDSMEX-DDSM032-0000102764</t>
  </si>
  <si>
    <t>TOWER T032 DDTS-SMTS 2 330KV</t>
  </si>
  <si>
    <t>T253 MBTS-EPS 1 220KV</t>
  </si>
  <si>
    <t>TL-MBEPEX-MBEP253-0000113001</t>
  </si>
  <si>
    <t>TOWER T253 MBTS-EPS  1 220KV</t>
  </si>
  <si>
    <t>T247 DDTS-GNTS 1 220KV</t>
  </si>
  <si>
    <t>TL-DDGNEX-DDGN247-0000071689</t>
  </si>
  <si>
    <t>TOWER T247 DDTS-GNTS 1 220KV</t>
  </si>
  <si>
    <t>T248 DDTS-GNTS 1 220KV</t>
  </si>
  <si>
    <t>TL-DDGNEX-DDGN248-0000071694</t>
  </si>
  <si>
    <t>TOWER T248 DDTS-GNTS 1 220KV</t>
  </si>
  <si>
    <t>T247 DDTS-SHTS  220KV</t>
  </si>
  <si>
    <t>TL-DDGNEX-DDGN247-0000072571</t>
  </si>
  <si>
    <t>TOWER T247 DDTS-SHTS   220KV</t>
  </si>
  <si>
    <t>T138 HWTS-CBTS 4 500KV</t>
  </si>
  <si>
    <t>TL-HWCBEX-HWCB138-0000084110</t>
  </si>
  <si>
    <t>TOWER T138 HWTS-CBTS 4 500KV</t>
  </si>
  <si>
    <t>T138 HWTS-ROTS 3 500KV</t>
  </si>
  <si>
    <t>TL-HWCBEX-HWCB138-0000085099</t>
  </si>
  <si>
    <t>TOWER T138 HWTS-ROTS 3 500KV</t>
  </si>
  <si>
    <t>T190 HWTS-CBTS 4 500KV</t>
  </si>
  <si>
    <t>TL-HWCBEX-HWCB190-0000084162</t>
  </si>
  <si>
    <t>TOWER T190 HWTS-CBTS 4 500KV</t>
  </si>
  <si>
    <t>T050 HWTS-SMTS 2 500KV</t>
  </si>
  <si>
    <t>TL-TYSMEX-TYSM050-0000083791</t>
  </si>
  <si>
    <t>TOWER T050 HWTS-SMTS 2 500KV</t>
  </si>
  <si>
    <t>T137 HWTS-ROTS 3 500KV</t>
  </si>
  <si>
    <t>TL-HWCBEX-HWCB137-0000085098</t>
  </si>
  <si>
    <t>TOWER T137 HWTS-ROTS 3 500KV</t>
  </si>
  <si>
    <t>T024 DDTS-SMTS 1 330KV</t>
  </si>
  <si>
    <t>TL-DDSMEX-DDSM024-0000082480</t>
  </si>
  <si>
    <t>TOWER T024 DDTS-SMTS 1 330KV</t>
  </si>
  <si>
    <t>T024 DDTS-SMTS 2 330KV</t>
  </si>
  <si>
    <t>TL-DDSMEX-DDSM024-0000102748</t>
  </si>
  <si>
    <t>TOWER T024 DDTS-SMTS 2 330KV</t>
  </si>
  <si>
    <t>T041 DDTS-SMTS 1 330KV</t>
  </si>
  <si>
    <t>TL-DDSMEX-DDSM041-0000082497</t>
  </si>
  <si>
    <t>TOWER T041 DDTS-SMTS 1 330KV</t>
  </si>
  <si>
    <t>T041 DDTS-SMTS 2 330KV</t>
  </si>
  <si>
    <t>TL-DDSMEX-DDSM041-0000102782</t>
  </si>
  <si>
    <t>TOWER T041 DDTS-SMTS 2 330KV</t>
  </si>
  <si>
    <t>T125 HWPS-ROTS 1 220KV</t>
  </si>
  <si>
    <t>TL-YPROEX-YPRO125-0000084577</t>
  </si>
  <si>
    <t>TOWER T125 HWPS-ROTS 1 220KV</t>
  </si>
  <si>
    <t>T126 HWPS-ROTS 1 220KV</t>
  </si>
  <si>
    <t>TL-YPROEX-YPRO126-0000084578</t>
  </si>
  <si>
    <t>TOWER T126 HWPS-ROTS 1 220KV</t>
  </si>
  <si>
    <t>T125 YPS -ROTS 5 220KV</t>
  </si>
  <si>
    <t>TL-YPROEX-YPRO125-0000085516</t>
  </si>
  <si>
    <t>TOWER T125 YPS -ROTS 5 220KV</t>
  </si>
  <si>
    <t>T126 YPS -ROTS 5 220KV</t>
  </si>
  <si>
    <t>TL-YPROEX-YPRO126-0000085517</t>
  </si>
  <si>
    <t>TOWER T126 YPS -ROTS 5 220KV</t>
  </si>
  <si>
    <t>T125 YPS -ROTS 7 220KV</t>
  </si>
  <si>
    <t>TL-YPROEX-YPRO125-0000086017</t>
  </si>
  <si>
    <t>TOWER T125 YPS -ROTS 7 220KV</t>
  </si>
  <si>
    <t>T126 YPS -ROTS 7 220KV</t>
  </si>
  <si>
    <t>TL-YPROEX-YPRO126-0000086018</t>
  </si>
  <si>
    <t>TOWER T126 YPS -ROTS 7 220KV</t>
  </si>
  <si>
    <t>T217 DDTS-SMTS 1 330KV</t>
  </si>
  <si>
    <t>TL-DDSMEX-DDSM217-0000082673</t>
  </si>
  <si>
    <t>TOWER T217 DDTS-SMTS 1 330KV</t>
  </si>
  <si>
    <t>T217 DDTS-SMTS 2 330KV</t>
  </si>
  <si>
    <t>TL-DDSMEX-DDSM217-0000103133</t>
  </si>
  <si>
    <t>TOWER T217 DDTS-SMTS 2 330KV</t>
  </si>
  <si>
    <t>T004 HWPS-ROTS 1 220KV</t>
  </si>
  <si>
    <t>TL-HWROEX-HWRO004-0000084456</t>
  </si>
  <si>
    <t>TOWER T004 HWPS-ROTS 1 220KV</t>
  </si>
  <si>
    <t>T327 HWTS-SMTS 1 500KV</t>
  </si>
  <si>
    <t>TL-HWSMEX-HWSM327-0000055669</t>
  </si>
  <si>
    <t>TOWER T327 HWTS-SMTS 1 500KV</t>
  </si>
  <si>
    <t>T327 HWTS-SMTS 2 500KV</t>
  </si>
  <si>
    <t>TL-HWSMEX-HWSM327-0000055804</t>
  </si>
  <si>
    <t>TOWER T327 HWTS-SMTS 2 500KV</t>
  </si>
  <si>
    <t>T031 HWTS-CBTS 4 500KV</t>
  </si>
  <si>
    <t>TL-HWCBEX-HWCB031-0000084003</t>
  </si>
  <si>
    <t>TOWER T031 HWTS-CBTS 4 500KV</t>
  </si>
  <si>
    <t>T031 HWTS-ROTS 3 500KV</t>
  </si>
  <si>
    <t>TL-HWCBEX-HWCB031-0000084992</t>
  </si>
  <si>
    <t>TOWER T031 HWTS-ROTS 3 500KV</t>
  </si>
  <si>
    <t>T286 HWTS-SMTS 1 500KV</t>
  </si>
  <si>
    <t>TL-HWSMEX-HWSM286-0000055628</t>
  </si>
  <si>
    <t>TOWER T286 HWTS-SMTS 1 500KV</t>
  </si>
  <si>
    <t>T287 HWTS-SMTS 1 500KV</t>
  </si>
  <si>
    <t>TL-HWSMEX-HWSM287-0000055629</t>
  </si>
  <si>
    <t>TOWER T287 HWTS-SMTS 1 500KV</t>
  </si>
  <si>
    <t>T286 HWTS-SMTS 2 500KV</t>
  </si>
  <si>
    <t>TL-HWSMEX-HWSM286-0000055763</t>
  </si>
  <si>
    <t>TOWER T286 HWTS-SMTS 2 500KV</t>
  </si>
  <si>
    <t>T287 HWTS-SMTS 2 500KV</t>
  </si>
  <si>
    <t>TL-HWSMEX-HWSM287-0000055764</t>
  </si>
  <si>
    <t>TOWER T287 HWTS-SMTS 2 500KV</t>
  </si>
  <si>
    <t>T318 HWTS-SMTS 1 500KV</t>
  </si>
  <si>
    <t>TL-HWSMEX-HWSM318-0000055660</t>
  </si>
  <si>
    <t>TOWER T318 HWTS-SMTS 1 500KV</t>
  </si>
  <si>
    <t>T318 HWTS-SMTS 2 500KV</t>
  </si>
  <si>
    <t>TL-HWSMEX-HWSM318-0000055795</t>
  </si>
  <si>
    <t>TOWER T318 HWTS-SMTS 2 500KV</t>
  </si>
  <si>
    <t>T288 HWPS-ROTS 1 220KV</t>
  </si>
  <si>
    <t>TL-YPROEX-YPRO288-0000100892</t>
  </si>
  <si>
    <t>TOWER T288 HWPS-ROTS 1 220KV</t>
  </si>
  <si>
    <t>T288 YPS -ROTS 5 220KV</t>
  </si>
  <si>
    <t>TL-YPROEX-YPRO288-0000065179</t>
  </si>
  <si>
    <t>TOWER T288 YPS -ROTS 5 220KV</t>
  </si>
  <si>
    <t>T289 YPS -ROTS 7 220KV</t>
  </si>
  <si>
    <t>TL-YPROEX-YPRO289-0000065564</t>
  </si>
  <si>
    <t>TOWER T289 YPS -ROTS 7 220KV</t>
  </si>
  <si>
    <t>T100 DDTS-GNTS 1 220KV</t>
  </si>
  <si>
    <t>TL-DDSMEX-DDSM010-0000070987</t>
  </si>
  <si>
    <t>TOWER T100 DDTS-GNTS 1 220KV</t>
  </si>
  <si>
    <t>T100 DDTS-SHTS  220KV</t>
  </si>
  <si>
    <t>TL-DDSMEX-DDSM010-0000071870</t>
  </si>
  <si>
    <t>TOWER T100 DDTS-SHTS   220KV</t>
  </si>
  <si>
    <t>T010 DDTS-SMTS 1 330KV</t>
  </si>
  <si>
    <t>TL-DDSMEX-DDSM010-0000082466</t>
  </si>
  <si>
    <t>TOWER T010 DDTS-SMTS 1 330KV</t>
  </si>
  <si>
    <t>T010 DDTS-SMTS 2 330KV</t>
  </si>
  <si>
    <t>TL-DDSMEX-DDSM010-0000102720</t>
  </si>
  <si>
    <t>TOWER T010 DDTS-SMTS 2 330KV</t>
  </si>
  <si>
    <t>T040 HWTS-SMTS 1 500KV</t>
  </si>
  <si>
    <t>TL-TYSMEX-TYSM040-0000083505</t>
  </si>
  <si>
    <t>TOWER T040 HWTS-SMTS 1 500KV</t>
  </si>
  <si>
    <t>T040 HWTS-SMTS 2 500KV</t>
  </si>
  <si>
    <t>TL-TYSMEX-TYSM040-0000083781</t>
  </si>
  <si>
    <t>TOWER T040 HWTS-SMTS 2 500KV</t>
  </si>
  <si>
    <t>T024 RWTS-TTS  220KV</t>
  </si>
  <si>
    <t>TL-RWTSEX-RWTS064-0000064876</t>
  </si>
  <si>
    <t>TOWER T024 RWTS-TTS    220KV</t>
  </si>
  <si>
    <t>TX064ROTS-TTS  220KV</t>
  </si>
  <si>
    <t>TX064</t>
  </si>
  <si>
    <t>TL-RWTSEX-RWTS064-0000061301</t>
  </si>
  <si>
    <t>TOWER TX064ROTS-TTS    220KV</t>
  </si>
  <si>
    <t>T250 WBTS-HOTS  220KV</t>
  </si>
  <si>
    <t>TL-BAHOEX-BAHO250-0000074667</t>
  </si>
  <si>
    <t>TOWER T250 WBTS-HOTS   220KV</t>
  </si>
  <si>
    <t>T251 WBTS-HOTS  220KV</t>
  </si>
  <si>
    <t>TL-BAHOEX-BAHO251-0000074668</t>
  </si>
  <si>
    <t>TOWER T251 WBTS-HOTS   220KV</t>
  </si>
  <si>
    <t>T252 WBTS-HOTS  220KV</t>
  </si>
  <si>
    <t>TL-BAHOEX-BAHO252-0000074669</t>
  </si>
  <si>
    <t>TOWER T252 WBTS-HOTS   220KV</t>
  </si>
  <si>
    <t>T253 WBTS-HOTS  220KV</t>
  </si>
  <si>
    <t>TL-BAHOEX-BAHO253-0000074670</t>
  </si>
  <si>
    <t>TOWER T253 WBTS-HOTS   220KV</t>
  </si>
  <si>
    <t>T273 MBTS-EPS 1 220KV</t>
  </si>
  <si>
    <t>TL-MBEPEX-MBEP273-0000113021</t>
  </si>
  <si>
    <t>TOWER T273 MBTS-EPS  1 220KV</t>
  </si>
  <si>
    <t>T112 HWTS-CBTS 4 500KV</t>
  </si>
  <si>
    <t>TL-HWCBEX-HWCB112-0000084084</t>
  </si>
  <si>
    <t>TOWER T112 HWTS-CBTS 4 500KV</t>
  </si>
  <si>
    <t>T112 HWTS-ROTS 3 500KV</t>
  </si>
  <si>
    <t>TL-HWCBEX-HWCB112-0000085073</t>
  </si>
  <si>
    <t>TOWER T112 HWTS-ROTS 3 500KV</t>
  </si>
  <si>
    <t>T213 DDTS-SMTS 1 330KV</t>
  </si>
  <si>
    <t>TL-DDSMEX-DDSM213-0000082669</t>
  </si>
  <si>
    <t>TOWER T213 DDTS-SMTS 1 330KV</t>
  </si>
  <si>
    <t>T213 DDTS-SMTS 2 330KV</t>
  </si>
  <si>
    <t>TL-DDSMEX-DDSM213-0000103125</t>
  </si>
  <si>
    <t>TOWER T213 DDTS-SMTS 2 330KV</t>
  </si>
  <si>
    <t>T511 DDTS-SMTS 1 330KV</t>
  </si>
  <si>
    <t>TL-DDSMEX-DDSM511-0000059545</t>
  </si>
  <si>
    <t>TOWER T511 DDTS-SMTS 1 330KV</t>
  </si>
  <si>
    <t>T511 DDTS-SMTS 2 330KV</t>
  </si>
  <si>
    <t>TL-DDSMEX-DDSM511-0000059690</t>
  </si>
  <si>
    <t>TOWER T511 DDTS-SMTS 2 330KV</t>
  </si>
  <si>
    <t>T191 EPS -TTS 1 220KV</t>
  </si>
  <si>
    <t>TL-DDSMEX-DDSM511-0000114107</t>
  </si>
  <si>
    <t>TOWER T191 EPS -TTS  1 220KV</t>
  </si>
  <si>
    <t>T146 HYTS-SESS 1 275KV</t>
  </si>
  <si>
    <t>TL-HYSEEX-HYSE146-0000059964</t>
  </si>
  <si>
    <t>TOWER T146 HYTS-SESS 1 275KV</t>
  </si>
  <si>
    <t>T147 HYTS-SESS 1 275KV</t>
  </si>
  <si>
    <t>TL-HYSEEX-HYSE147-0000059966</t>
  </si>
  <si>
    <t>TOWER T147 HYTS-SESS 1 275KV</t>
  </si>
  <si>
    <t>T148 HYTS-SESS 1 275KV</t>
  </si>
  <si>
    <t>TL-HYSEEX-HYSE148-0000059968</t>
  </si>
  <si>
    <t>TOWER T148 HYTS-SESS 1 275KV</t>
  </si>
  <si>
    <t>T077 DDTS-SMTS 1 330KV</t>
  </si>
  <si>
    <t>TL-DDSMEX-DDSM077-0000082533</t>
  </si>
  <si>
    <t>TOWER T077 DDTS-SMTS 1 330KV</t>
  </si>
  <si>
    <t>T078 DDTS-SMTS 1 330KV</t>
  </si>
  <si>
    <t>TL-DDSMEX-DDSM078-0000082534</t>
  </si>
  <si>
    <t>TOWER T078 DDTS-SMTS 1 330KV</t>
  </si>
  <si>
    <t>T079 DDTS-SMTS 1 330KV</t>
  </si>
  <si>
    <t>TL-DDSMEX-DDSM079-0000082535</t>
  </si>
  <si>
    <t>TOWER T079 DDTS-SMTS 1 330KV</t>
  </si>
  <si>
    <t>T080 DDTS-SMTS 1 330KV</t>
  </si>
  <si>
    <t>TL-DDSMEX-DDSM080-0000082536</t>
  </si>
  <si>
    <t>TOWER T080 DDTS-SMTS 1 330KV</t>
  </si>
  <si>
    <t>T081 DDTS-SMTS 1 330KV</t>
  </si>
  <si>
    <t>TL-DDSMEX-DDSM081-0000082537</t>
  </si>
  <si>
    <t>TOWER T081 DDTS-SMTS 1 330KV</t>
  </si>
  <si>
    <t>T077 DDTS-SMTS 2 330KV</t>
  </si>
  <si>
    <t>TL-DDSMEX-DDSM077-0000102854</t>
  </si>
  <si>
    <t>TOWER T077 DDTS-SMTS 2 330KV</t>
  </si>
  <si>
    <t>T078 DDTS-SMTS 2 330KV</t>
  </si>
  <si>
    <t>TL-DDSMEX-DDSM078-0000102856</t>
  </si>
  <si>
    <t>TOWER T078 DDTS-SMTS 2 330KV</t>
  </si>
  <si>
    <t>T079 DDTS-SMTS 2 330KV</t>
  </si>
  <si>
    <t>TL-DDSMEX-DDSM079-0000102858</t>
  </si>
  <si>
    <t>TOWER T079 DDTS-SMTS 2 330KV</t>
  </si>
  <si>
    <t>T080 DDTS-SMTS 2 330KV</t>
  </si>
  <si>
    <t>TL-DDSMEX-DDSM080-0000102860</t>
  </si>
  <si>
    <t>TOWER T080 DDTS-SMTS 2 330KV</t>
  </si>
  <si>
    <t>T081 DDTS-SMTS 2 330KV</t>
  </si>
  <si>
    <t>TL-DDSMEX-DDSM081-0000102862</t>
  </si>
  <si>
    <t>TOWER T081 DDTS-SMTS 2 330KV</t>
  </si>
  <si>
    <t>T282 HWTS-SMTS 1 500KV</t>
  </si>
  <si>
    <t>TL-HWSMEX-HWSM282-0000055624</t>
  </si>
  <si>
    <t>TOWER T282 HWTS-SMTS 1 500KV</t>
  </si>
  <si>
    <t>T282 HWTS-SMTS 2 500KV</t>
  </si>
  <si>
    <t>TL-HWSMEX-HWSM282-0000055759</t>
  </si>
  <si>
    <t>TOWER T282 HWTS-SMTS 2 500KV</t>
  </si>
  <si>
    <t>T261 MBTS-EPS 1 220KV</t>
  </si>
  <si>
    <t>TL-MBEPEX-MBEP261-0000113009</t>
  </si>
  <si>
    <t>TOWER T261 MBTS-EPS  1 220KV</t>
  </si>
  <si>
    <t>T235 HWTS-CBTS 4 500KV</t>
  </si>
  <si>
    <t>TL-HWCBEX-HWCB235-0000084207</t>
  </si>
  <si>
    <t>TOWER T235 HWTS-CBTS 4 500KV</t>
  </si>
  <si>
    <t>T235 HWTS-ROTS 3 500KV</t>
  </si>
  <si>
    <t>TL-HWCBEX-HWCB235-0000085196</t>
  </si>
  <si>
    <t>TOWER T235 HWTS-ROTS 3 500KV</t>
  </si>
  <si>
    <t>T100 HWTS-CBTS 4 500KV</t>
  </si>
  <si>
    <t>TL-HWCBEX-HWCB100-0000084072</t>
  </si>
  <si>
    <t>TOWER T100 HWTS-CBTS 4 500KV</t>
  </si>
  <si>
    <t>T004 JLTS-MWTS 1 220KV</t>
  </si>
  <si>
    <t>TL-JLMWEX-JLMW004-0000085361</t>
  </si>
  <si>
    <t>TOWER T004 JLTS-MWTS 1 220KV</t>
  </si>
  <si>
    <t>T249 DDTS-GNTS 1 220KV</t>
  </si>
  <si>
    <t>TL-DDGNEX-DDGN249-0000071698</t>
  </si>
  <si>
    <t>TOWER T249 DDTS-GNTS 1 220KV</t>
  </si>
  <si>
    <t>T248 DDTS-SHTS  220KV</t>
  </si>
  <si>
    <t>TL-DDGNEX-DDGN248-0000072575</t>
  </si>
  <si>
    <t>TOWER T248 DDTS-SHTS   220KV</t>
  </si>
  <si>
    <t>T126 HYTS-SESS 1 275KV</t>
  </si>
  <si>
    <t>TL-HYSEEX-HYSE126-0000059924</t>
  </si>
  <si>
    <t>TOWER T126 HYTS-SESS 1 275KV</t>
  </si>
  <si>
    <t>T127 HYTS-SESS 1 275KV</t>
  </si>
  <si>
    <t>TL-HYSEEX-HYSE127-0000059926</t>
  </si>
  <si>
    <t>TOWER T127 HYTS-SESS 1 275KV</t>
  </si>
  <si>
    <t>T128 HYTS-SESS 1 275KV</t>
  </si>
  <si>
    <t>TL-HYSEEX-HYSE128-0000059928</t>
  </si>
  <si>
    <t>TOWER T128 HYTS-SESS 1 275KV</t>
  </si>
  <si>
    <t>T129 HYTS-SESS 1 275KV</t>
  </si>
  <si>
    <t>TL-HYSEEX-HYSE129-0000059930</t>
  </si>
  <si>
    <t>TOWER T129 HYTS-SESS 1 275KV</t>
  </si>
  <si>
    <t>T130 HYTS-SESS 1 275KV</t>
  </si>
  <si>
    <t>TL-HYSEEX-HYSE130-0000059932</t>
  </si>
  <si>
    <t>TOWER T130 HYTS-SESS 1 275KV</t>
  </si>
  <si>
    <t>T284 MBTS-EPS 1 220KV</t>
  </si>
  <si>
    <t>TL-MBEPEX-MBEP284-0000113032</t>
  </si>
  <si>
    <t>TOWER T284 MBTS-EPS  1 220KV</t>
  </si>
  <si>
    <t>T251 MBTS-EPS 1 220KV</t>
  </si>
  <si>
    <t>TL-MBEPEX-MBEP251-0000112999</t>
  </si>
  <si>
    <t>TOWER T251 MBTS-EPS  1 220KV</t>
  </si>
  <si>
    <t>T218 DDTS-SMTS 1 330KV</t>
  </si>
  <si>
    <t>TL-DDSMEX-DDSM218-0000082674</t>
  </si>
  <si>
    <t>TOWER T218 DDTS-SMTS 1 330KV</t>
  </si>
  <si>
    <t>T218 DDTS-SMTS 2 330KV</t>
  </si>
  <si>
    <t>TL-DDSMEX-DDSM218-0000103135</t>
  </si>
  <si>
    <t>TOWER T218 DDTS-SMTS 2 330KV</t>
  </si>
  <si>
    <t>T249 DDTS-SHTS  220KV</t>
  </si>
  <si>
    <t>TL-DDGNEX-DDGN249-0000072580</t>
  </si>
  <si>
    <t>TOWER T249 DDTS-SHTS   220KV</t>
  </si>
  <si>
    <t>TY070ROTS-SMTS 3 500KV</t>
  </si>
  <si>
    <t>TY070</t>
  </si>
  <si>
    <t>TL-RWTSEX-RWTS070-0000056023</t>
  </si>
  <si>
    <t>TOWER TY070ROTS-SMTS 3 500KV</t>
  </si>
  <si>
    <t>TX070ROTS-TTS  220KV</t>
  </si>
  <si>
    <t>TX070</t>
  </si>
  <si>
    <t>TL-RWTSEX-RWTS070-0000061307</t>
  </si>
  <si>
    <t>TOWER TX070ROTS-TTS    220KV</t>
  </si>
  <si>
    <t>T259 HWTS-SMTS 1 500KV</t>
  </si>
  <si>
    <t>TL-HWSMEX-HWSM259-0000055601</t>
  </si>
  <si>
    <t>TOWER T259 HWTS-SMTS 1 500KV</t>
  </si>
  <si>
    <t>T259 HWTS-SMTS 2 500KV</t>
  </si>
  <si>
    <t>TL-HWSMEX-HWSM259-0000055736</t>
  </si>
  <si>
    <t>TOWER T259 HWTS-SMTS 2 500KV</t>
  </si>
  <si>
    <t>T632 SHTS-BETS  220KV</t>
  </si>
  <si>
    <t>TL-BESHEX-BESH632-0000070546</t>
  </si>
  <si>
    <t>TOWER T632 SHTS-BETS   220KV</t>
  </si>
  <si>
    <t>T633 SHTS-BETS  220KV</t>
  </si>
  <si>
    <t>TL-BESHEX-BESH633-0000070551</t>
  </si>
  <si>
    <t>TOWER T633 SHTS-BETS   220KV</t>
  </si>
  <si>
    <t>T634 SHTS-BETS  220KV</t>
  </si>
  <si>
    <t>TL-BESHEX-BESH634-0000070556</t>
  </si>
  <si>
    <t>TOWER T634 SHTS-BETS   220KV</t>
  </si>
  <si>
    <t>T635 SHTS-BETS  220KV</t>
  </si>
  <si>
    <t>TL-BESHEX-BESH635-0000070561</t>
  </si>
  <si>
    <t>TOWER T635 SHTS-BETS   220KV</t>
  </si>
  <si>
    <t>T636 SHTS-BETS  220KV</t>
  </si>
  <si>
    <t>TL-BESHEX-BESH636-0000070566</t>
  </si>
  <si>
    <t>TOWER T636 SHTS-BETS   220KV</t>
  </si>
  <si>
    <t>T637 SHTS-BETS  220KV</t>
  </si>
  <si>
    <t>TL-BESHEX-BESH637-0000070570</t>
  </si>
  <si>
    <t>TOWER T637 SHTS-BETS   220KV</t>
  </si>
  <si>
    <t>T241 MBTS-EPS 1 220KV</t>
  </si>
  <si>
    <t>TL-MBEPEX-MBEP241-0000112989</t>
  </si>
  <si>
    <t>TOWER T241 MBTS-EPS  1 220KV</t>
  </si>
  <si>
    <t>T048 HWTS-SMTS 1 500KV</t>
  </si>
  <si>
    <t>TL-TYSMEX-TYSM048-0000083513</t>
  </si>
  <si>
    <t>TOWER T048 HWTS-SMTS 1 500KV</t>
  </si>
  <si>
    <t>T048 HWTS-SMTS 2 500KV</t>
  </si>
  <si>
    <t>TL-TYSMEX-TYSM048-0000083789</t>
  </si>
  <si>
    <t>TOWER T048 HWTS-SMTS 2 500KV</t>
  </si>
  <si>
    <t>TY039ROTS-TTS  220KV</t>
  </si>
  <si>
    <t>TL-TSSMEX-TSSM039-0000061347</t>
  </si>
  <si>
    <t>TOWER TY039ROTS-TTS    220KV</t>
  </si>
  <si>
    <t>T047 MBTS-EPS 1 220KV</t>
  </si>
  <si>
    <t>TL-MBEPEX-MBEP047-0000112795</t>
  </si>
  <si>
    <t>TOWER T047 MBTS-EPS  1 220KV</t>
  </si>
  <si>
    <t>T312 HWTS-SMTS 1 500KV</t>
  </si>
  <si>
    <t>TL-HWSMEX-HWSM312-0000055654</t>
  </si>
  <si>
    <t>TOWER T312 HWTS-SMTS 1 500KV</t>
  </si>
  <si>
    <t>T312 HWTS-SMTS 2 500KV</t>
  </si>
  <si>
    <t>TL-HWSMEX-HWSM312-0000055789</t>
  </si>
  <si>
    <t>TOWER T312 HWTS-SMTS 2 500KV</t>
  </si>
  <si>
    <t>T019 HWPS-ROTS 1 220KV</t>
  </si>
  <si>
    <t>TL-HWROEX-HWRO019-0000084471</t>
  </si>
  <si>
    <t>TOWER T019 HWPS-ROTS 1 220KV</t>
  </si>
  <si>
    <t>T203 DDTS-SMTS 1 330KV</t>
  </si>
  <si>
    <t>TL-DDSMEX-DDSM203-0000082659</t>
  </si>
  <si>
    <t>TOWER T203 DDTS-SMTS 1 330KV</t>
  </si>
  <si>
    <t>T204 DDTS-SMTS 1 330KV</t>
  </si>
  <si>
    <t>TL-DDSMEX-DDSM204-0000082660</t>
  </si>
  <si>
    <t>TOWER T204 DDTS-SMTS 1 330KV</t>
  </si>
  <si>
    <t>T203 DDTS-SMTS 2 330KV</t>
  </si>
  <si>
    <t>TL-DDSMEX-DDSM203-0000103105</t>
  </si>
  <si>
    <t>TOWER T203 DDTS-SMTS 2 330KV</t>
  </si>
  <si>
    <t>T204 DDTS-SMTS 2 330KV</t>
  </si>
  <si>
    <t>TL-DDSMEX-DDSM204-0000103107</t>
  </si>
  <si>
    <t>TOWER T204 DDTS-SMTS 2 330KV</t>
  </si>
  <si>
    <t>T240 MBTS-EPS 1 220KV</t>
  </si>
  <si>
    <t>TL-MBEPEX-MBEP240-0000112988</t>
  </si>
  <si>
    <t>TOWER T240 MBTS-EPS  1 220KV</t>
  </si>
  <si>
    <t>T161 HWTS-CBTS 4 500KV</t>
  </si>
  <si>
    <t>TL-HWCBEX-HWCB161-0000084133</t>
  </si>
  <si>
    <t>TOWER T161 HWTS-CBTS 4 500KV</t>
  </si>
  <si>
    <t>T161 HWTS-ROTS 3 500KV</t>
  </si>
  <si>
    <t>TL-HWCBEX-HWCB161-0000085122</t>
  </si>
  <si>
    <t>TOWER T161 HWTS-ROTS 3 500KV</t>
  </si>
  <si>
    <t>T250 DDTS-GNTS 1 220KV</t>
  </si>
  <si>
    <t>TL-DDGNEX-DDGN250-0000071703</t>
  </si>
  <si>
    <t>TOWER T250 DDTS-GNTS 1 220KV</t>
  </si>
  <si>
    <t>T250 DDTS-SHTS  220KV</t>
  </si>
  <si>
    <t>TL-DDGNEX-DDGN250-0000072585</t>
  </si>
  <si>
    <t>TOWER T250 DDTS-SHTS   220KV</t>
  </si>
  <si>
    <t>T065 MLTS-ELTS  220KV</t>
  </si>
  <si>
    <t>TL-MLBAEX-MLBA065-0000058958</t>
  </si>
  <si>
    <t>TOWER T065 MLTS-BATS 2 220KV</t>
  </si>
  <si>
    <t>T066 MLTS-ELTS  220KV</t>
  </si>
  <si>
    <t>TL-MLBAEX-MLBA066-0000058960</t>
  </si>
  <si>
    <t>TOWER T066 MLTS-BATS 2 220KV</t>
  </si>
  <si>
    <t>T067 MLTS-ELTS  220KV</t>
  </si>
  <si>
    <t>TL-MLBAEX-MLBA067-0000058962</t>
  </si>
  <si>
    <t>TOWER T067 MLTS-BATS 2 220KV</t>
  </si>
  <si>
    <t>T068 MLTS-ELTS  220KV</t>
  </si>
  <si>
    <t>TL-MLBAEX-MLBA068-0000058964</t>
  </si>
  <si>
    <t>TOWER T068 MLTS-BATS 2 220KV</t>
  </si>
  <si>
    <t>T291 DDTS-SHTS  220KV</t>
  </si>
  <si>
    <t>TL-GNSHEX-GNSH291-0000073573</t>
  </si>
  <si>
    <t>TOWER T291 DDTS-SHTS   220KV</t>
  </si>
  <si>
    <t>T291 GNTS-SHTS 1 220KV</t>
  </si>
  <si>
    <t>TL-GNSHEX-GNSH291-0000072786</t>
  </si>
  <si>
    <t>TOWER T291 GNTS-SHTS 1 220KV</t>
  </si>
  <si>
    <t>TY032ROTS-SMTS 3 500KV</t>
  </si>
  <si>
    <t>TY032</t>
  </si>
  <si>
    <t>TL-RORWEX-RORW032-0000055985</t>
  </si>
  <si>
    <t>TOWER TY032ROTS-SMTS 3 500KV</t>
  </si>
  <si>
    <t>TX032ROTS-TTS  220KV</t>
  </si>
  <si>
    <t>TL-RORWEX-RORW032-0000061269</t>
  </si>
  <si>
    <t>TOWER TX032ROTS-TTS    220KV</t>
  </si>
  <si>
    <t>T077 MBTS-EPS 1 220KV</t>
  </si>
  <si>
    <t>TL-MBEPEX-MBEP077-0000112825</t>
  </si>
  <si>
    <t>TOWER T077 MBTS-EPS  1 220KV</t>
  </si>
  <si>
    <t>T003 HWPS-HWTS 1 220KV</t>
  </si>
  <si>
    <t>TL-HWHWEX-HWHW003-0000084953</t>
  </si>
  <si>
    <t>TOWER T003 HWPS-HWTS 1 220KV</t>
  </si>
  <si>
    <t>T003 HWPS-HWTS 3 220KV</t>
  </si>
  <si>
    <t>TL-HWHWEX-HWHW003-0000084382</t>
  </si>
  <si>
    <t>TOWER T003 HWPS-HWTS 3 220KV</t>
  </si>
  <si>
    <t>T543 DDTS-SMTS 1 330KV</t>
  </si>
  <si>
    <t>TL-DDSMEX-DDSM543-0000059609</t>
  </si>
  <si>
    <t>T543 DDTS-SMTS 2 330KV</t>
  </si>
  <si>
    <t>TL-DDSMEX-DDSM543-0000059754</t>
  </si>
  <si>
    <t>TOWER T543 DDTS-SMTS 2 330KV</t>
  </si>
  <si>
    <t>T147 HWTS-SMTS 1 500KV</t>
  </si>
  <si>
    <t>TL-TYSMEX-TYSM147-0000083612</t>
  </si>
  <si>
    <t>TOWER T147 HWTS-SMTS 1 500KV</t>
  </si>
  <si>
    <t>T147 HWTS-SMTS 2 500KV</t>
  </si>
  <si>
    <t>TL-TYSMEX-TYSM147-0000083888</t>
  </si>
  <si>
    <t>TOWER T147 HWTS-SMTS 2 500KV</t>
  </si>
  <si>
    <t>T043 YPS -ROTS 5 220KV</t>
  </si>
  <si>
    <t>TL-YPROEX-YPRO043-0000085434</t>
  </si>
  <si>
    <t>TOWER T043 YPS -ROTS 5 220KV</t>
  </si>
  <si>
    <t>T043 YPS -ROTS 7 220KV</t>
  </si>
  <si>
    <t>TL-YPROEX-YPRO043-0000085935</t>
  </si>
  <si>
    <t>TOWER T043 YPS -ROTS 7 220KV</t>
  </si>
  <si>
    <t>T285 HWTS-SMTS 1 500KV</t>
  </si>
  <si>
    <t>TL-HWSMEX-HWSM285-0000055627</t>
  </si>
  <si>
    <t>TOWER T285 HWTS-SMTS 1 500KV</t>
  </si>
  <si>
    <t>T285 HWTS-SMTS 2 500KV</t>
  </si>
  <si>
    <t>TL-HWSMEX-HWSM285-0000055762</t>
  </si>
  <si>
    <t>TOWER T285 HWTS-SMTS 2 500KV</t>
  </si>
  <si>
    <t>T341 DDTS-SMTS 1 330KV</t>
  </si>
  <si>
    <t>TL-DDSMEX-DDSM341-0000082797</t>
  </si>
  <si>
    <t>TOWER T341 DDTS-SMTS 1 330KV</t>
  </si>
  <si>
    <t>T342 DDTS-SMTS 1 330KV</t>
  </si>
  <si>
    <t>TL-DDSMEX-DDSM342-0000082798</t>
  </si>
  <si>
    <t>TOWER T342 DDTS-SMTS 1 330KV</t>
  </si>
  <si>
    <t>T341 DDTS-SMTS 2 330KV</t>
  </si>
  <si>
    <t>TL-DDSMEX-DDSM341-0000103627</t>
  </si>
  <si>
    <t>TOWER T341 DDTS-SMTS 2 330KV</t>
  </si>
  <si>
    <t>T342 DDTS-SMTS 2 330KV</t>
  </si>
  <si>
    <t>TL-DDSMEX-DDSM342-0000103632</t>
  </si>
  <si>
    <t>TOWER T342 DDTS-SMTS 2 330KV</t>
  </si>
  <si>
    <t>T004 MWTS-LY  1 66KV</t>
  </si>
  <si>
    <t>TL-LYHWEN-LYHW004-0000086435</t>
  </si>
  <si>
    <t>TOWER T004 MWTS-LY   1 66KV</t>
  </si>
  <si>
    <t>T005 MWTS-LY  1 66KV</t>
  </si>
  <si>
    <t>TL-LYHWEN-LYHW005-0000086436</t>
  </si>
  <si>
    <t>TOWER T005 MWTS-LY   1 66KV</t>
  </si>
  <si>
    <t>T004 MWTS-LY  3 66KV</t>
  </si>
  <si>
    <t>TL-LYHWEN-LYHW004-0000086654</t>
  </si>
  <si>
    <t>TOWER T004 MWTS-LY   3 66KV</t>
  </si>
  <si>
    <t>T005 MWTS-LY  3 66KV</t>
  </si>
  <si>
    <t>TL-LYHWEN-LYHW005-0000086655</t>
  </si>
  <si>
    <t>TOWER T005 MWTS-LY   3 66KV</t>
  </si>
  <si>
    <t>T004 LYPS-HWTS 1 500KV</t>
  </si>
  <si>
    <t>TL-LYHWEN-LYHW004-0000084230</t>
  </si>
  <si>
    <t>TOWER T004 LYPS-HWTS 1 500KV</t>
  </si>
  <si>
    <t>T005 LYPS-HWTS 1 500KV</t>
  </si>
  <si>
    <t>TL-LYHWEN-LYHW005-0000084231</t>
  </si>
  <si>
    <t>TOWER T005 LYPS-HWTS 1 500KV</t>
  </si>
  <si>
    <t>T004 LYPS-HWTS 2 500KV</t>
  </si>
  <si>
    <t>TL-LYHWEN-LYHW004-0000084269</t>
  </si>
  <si>
    <t>TOWER T004 LYPS-HWTS 2 500KV</t>
  </si>
  <si>
    <t>T005 LYPS-HWTS 2 500KV</t>
  </si>
  <si>
    <t>TL-LYHWES-LYHW005-0000084270</t>
  </si>
  <si>
    <t>TOWER T005 LYPS-HWTS 2 500KV</t>
  </si>
  <si>
    <t>T004 LYPS-HWTS 3 500KV</t>
  </si>
  <si>
    <t>TL-LYHWEN-LYHW004-0000084309</t>
  </si>
  <si>
    <t>TOWER T004 LYPS-HWTS 3 500KV</t>
  </si>
  <si>
    <t>T005 LYPS-HWTS 3 500KV</t>
  </si>
  <si>
    <t>TL-LYHWES-LYHW005-0000084310</t>
  </si>
  <si>
    <t>TOWER T005 LYPS-HWTS 3 500KV</t>
  </si>
  <si>
    <t>T316 DDTS-SHTS  220KV</t>
  </si>
  <si>
    <t>TL-GNSHEX-GNSH316-0000073692</t>
  </si>
  <si>
    <t>TOWER T316 DDTS-SHTS   220KV</t>
  </si>
  <si>
    <t>T317 DDTS-SHTS  220KV</t>
  </si>
  <si>
    <t>TL-GNSHEX-GNSH317-0000073697</t>
  </si>
  <si>
    <t>TOWER T317 DDTS-SHTS   220KV</t>
  </si>
  <si>
    <t>T316 GNTS-SHTS 1 220KV</t>
  </si>
  <si>
    <t>TL-GNSHEX-GNSH316-0000072907</t>
  </si>
  <si>
    <t>TOWER T316 GNTS-SHTS 1 220KV</t>
  </si>
  <si>
    <t>T317 GNTS-SHTS 1 220KV</t>
  </si>
  <si>
    <t>TL-GNSHEX-GNSH317-0000072911</t>
  </si>
  <si>
    <t>TOWER T317 GNTS-SHTS 1 220KV</t>
  </si>
  <si>
    <t>T004 HWPS-HWTS 1 220KV</t>
  </si>
  <si>
    <t>TL-HWHWEX-HWHW004-0000084954</t>
  </si>
  <si>
    <t>TOWER T004 HWPS-HWTS 1 220KV</t>
  </si>
  <si>
    <t>T004 HWPS-HWTS 2 220KV</t>
  </si>
  <si>
    <t>TL-HWHWEX-HWHW004-0000084372</t>
  </si>
  <si>
    <t>TOWER T004 HWPS-HWTS 2 220KV</t>
  </si>
  <si>
    <t>T004 HWPS-HWTS 3 220KV</t>
  </si>
  <si>
    <t>TL-HWHWEX-HWHW004-0000084383</t>
  </si>
  <si>
    <t>TOWER T004 HWPS-HWTS 3 220KV</t>
  </si>
  <si>
    <t>T117 HWTS-CBTS 4 500KV</t>
  </si>
  <si>
    <t>TL-HWCBEX-HWCB117-0000084089</t>
  </si>
  <si>
    <t>TOWER T117 HWTS-CBTS 4 500KV</t>
  </si>
  <si>
    <t>T117 HWTS-ROTS 3 500KV</t>
  </si>
  <si>
    <t>TL-HWCBEX-HWCB117-0000085078</t>
  </si>
  <si>
    <t>TOWER T117 HWTS-ROTS 3 500KV</t>
  </si>
  <si>
    <t>T055 WBTS-HOTS  220KV</t>
  </si>
  <si>
    <t>TL-BAHOEX-BAHO055-0000074472</t>
  </si>
  <si>
    <t>TOWER T055 WBTS-HOTS   220KV</t>
  </si>
  <si>
    <t>T400 BATS-WBTS  220KV</t>
  </si>
  <si>
    <t>TL-BAHOEX-BAHO400-0000074817</t>
  </si>
  <si>
    <t>TOWER T400 BATS-WBTS   220KV</t>
  </si>
  <si>
    <t>T401 BATS-WBTS  220KV</t>
  </si>
  <si>
    <t>TL-BAHOEX-BAHO401-0000074818</t>
  </si>
  <si>
    <t>TOWER T401 BATS-WBTS   220KV</t>
  </si>
  <si>
    <t>T402 BATS-WBTS  220KV</t>
  </si>
  <si>
    <t>TL-BAHOEX-BAHO402-0000074819</t>
  </si>
  <si>
    <t>TOWER T402 BATS-WBTS   220KV</t>
  </si>
  <si>
    <t>T403 BATS-WBTS  220KV</t>
  </si>
  <si>
    <t>TL-BAHOEX-BAHO403-0000074820</t>
  </si>
  <si>
    <t>TOWER T403 BATS-WBTS   220KV</t>
  </si>
  <si>
    <t>T404 BATS-WBTS  220KV</t>
  </si>
  <si>
    <t>TL-BAHOEX-BAHO404-0000074821</t>
  </si>
  <si>
    <t>TOWER T404 BATS-WBTS   220KV</t>
  </si>
  <si>
    <t>T405 BATS-WBTS  220KV</t>
  </si>
  <si>
    <t>TL-BAHOEX-BAHO405-0000074822</t>
  </si>
  <si>
    <t>TOWER T405 BATS-WBTS   220KV</t>
  </si>
  <si>
    <t>T219 DDTS-SMTS 1 330KV</t>
  </si>
  <si>
    <t>TL-DDSMEX-DDSM219-0000082675</t>
  </si>
  <si>
    <t>TOWER T219 DDTS-SMTS 1 330KV</t>
  </si>
  <si>
    <t>T219 DDTS-SMTS 2 330KV</t>
  </si>
  <si>
    <t>TL-DDSMEX-DDSM219-0000103137</t>
  </si>
  <si>
    <t>TOWER T219 DDTS-SMTS 2 330KV</t>
  </si>
  <si>
    <t>T258 DDTS-SMTS 1 330KV</t>
  </si>
  <si>
    <t>TL-DDSMEX-DDSM258-0000082714</t>
  </si>
  <si>
    <t>TOWER T258 DDTS-SMTS 1 330KV</t>
  </si>
  <si>
    <t>T258 DDTS-SMTS 2 330KV</t>
  </si>
  <si>
    <t>TL-DDSMEX-DDSM258-0000103228</t>
  </si>
  <si>
    <t>TOWER T258 DDTS-SMTS 2 330KV</t>
  </si>
  <si>
    <t>T338 GNTS-SHTS 1 220KV</t>
  </si>
  <si>
    <t>TL-GNSHEX-GNSH338-0000073012</t>
  </si>
  <si>
    <t>TOWER T338 GNTS-SHTS 1 220KV</t>
  </si>
  <si>
    <t>T283 MBTS-EPS 1 220KV</t>
  </si>
  <si>
    <t>TL-MBEPEX-MBEP283-0000113031</t>
  </si>
  <si>
    <t>TOWER T283 MBTS-EPS  1 220KV</t>
  </si>
  <si>
    <t>T006 HWPS-HWTS 1 220KV</t>
  </si>
  <si>
    <t>TL-HWHWEX-HWHW006-0000084956</t>
  </si>
  <si>
    <t>TOWER T006 HWPS-HWTS 1 220KV</t>
  </si>
  <si>
    <t>T117 HWTS-SMTS 1 500KV</t>
  </si>
  <si>
    <t>TL-TYSMEX-TYSM117-0000083582</t>
  </si>
  <si>
    <t>TOWER T117 HWTS-SMTS 1 500KV</t>
  </si>
  <si>
    <t>T117 HWTS-SMTS 2 500KV</t>
  </si>
  <si>
    <t>TL-TYSMEX-TYSM117-0000083858</t>
  </si>
  <si>
    <t>TOWER T117 HWTS-SMTS 2 500KV</t>
  </si>
  <si>
    <t>T034 HWTS-SMTS 1 500KV</t>
  </si>
  <si>
    <t>TL-TYSMEX-TYSM034-0000083499</t>
  </si>
  <si>
    <t>TOWER T034 HWTS-SMTS 1 500KV</t>
  </si>
  <si>
    <t>T035 HWTS-SMTS 1 500KV</t>
  </si>
  <si>
    <t>TL-TYSMEX-TYSM035-0000083500</t>
  </si>
  <si>
    <t>TOWER T035 HWTS-SMTS 1 500KV</t>
  </si>
  <si>
    <t>T034 HWTS-SMTS 2 500KV</t>
  </si>
  <si>
    <t>TL-TYSMEX-TYSM034-0000083775</t>
  </si>
  <si>
    <t>TOWER T034 HWTS-SMTS 2 500KV</t>
  </si>
  <si>
    <t>T035 HWTS-SMTS 2 500KV</t>
  </si>
  <si>
    <t>TL-TYSMEX-TYSM035-0000083776</t>
  </si>
  <si>
    <t>TOWER T035 HWTS-SMTS 2 500KV</t>
  </si>
  <si>
    <t>T317 HWTS-SMTS 1 500KV</t>
  </si>
  <si>
    <t>TL-HWSMEX-HWSM317-0000055659</t>
  </si>
  <si>
    <t>TOWER T317 HWTS-SMTS 1 500KV</t>
  </si>
  <si>
    <t>T317 HWTS-SMTS 2 500KV</t>
  </si>
  <si>
    <t>TL-HWSMEX-HWSM317-0000055794</t>
  </si>
  <si>
    <t>TOWER T317 HWTS-SMTS 2 500KV</t>
  </si>
  <si>
    <t>T066 BATS-TGTS  220KV</t>
  </si>
  <si>
    <t>TL-BATGEX-BATG066-0000087379</t>
  </si>
  <si>
    <t>TOWER T066 BATS-TGTS   220KV</t>
  </si>
  <si>
    <t>T067 BATS-TGTS  220KV</t>
  </si>
  <si>
    <t>TL-BATGEX-BATG067-0000087380</t>
  </si>
  <si>
    <t>TOWER T067 BATS-TGTS   220KV</t>
  </si>
  <si>
    <t>T068 BATS-TGTS  220KV</t>
  </si>
  <si>
    <t>TL-BATGEX-BATG068-0000087381</t>
  </si>
  <si>
    <t>TOWER T068 BATS-TGTS   220KV</t>
  </si>
  <si>
    <t>T069 BATS-TGTS  220KV</t>
  </si>
  <si>
    <t>TL-BATGEX-BATG069-0000087382</t>
  </si>
  <si>
    <t>TOWER T069 BATS-TGTS   220KV</t>
  </si>
  <si>
    <t>T070 BATS-TGTS  220KV</t>
  </si>
  <si>
    <t>TL-BATGEX-BATG070-0000087383</t>
  </si>
  <si>
    <t>TOWER T070 BATS-TGTS   220KV</t>
  </si>
  <si>
    <t>T338 DDTS-SHTS  220KV</t>
  </si>
  <si>
    <t>TL-GNSHEX-GNSH338-0000073796</t>
  </si>
  <si>
    <t>TOWER T338 DDTS-SHTS   220KV</t>
  </si>
  <si>
    <t>T031 DDTS-SMTS 1 330KV</t>
  </si>
  <si>
    <t>TL-DDSMEX-DDSM031-0000082487</t>
  </si>
  <si>
    <t>TOWER T031 DDTS-SMTS 1 330KV</t>
  </si>
  <si>
    <t>T031 DDTS-SMTS 2 330KV</t>
  </si>
  <si>
    <t>TL-DDSMEX-DDSM031-0000102762</t>
  </si>
  <si>
    <t>TOWER T031 DDTS-SMTS 2 330KV</t>
  </si>
  <si>
    <t>T003 HWTS-CBTS 4 500KV</t>
  </si>
  <si>
    <t>TL-HWCBEX-HWCB003-0000083975</t>
  </si>
  <si>
    <t>TOWER T003 HWTS-CBTS 4 500KV</t>
  </si>
  <si>
    <t>T003 HWTS-ROTS 3 500KV</t>
  </si>
  <si>
    <t>TL-HWCBEX-HWCB003-0000084964</t>
  </si>
  <si>
    <t>TOWER T003 HWTS-ROTS 3 500KV</t>
  </si>
  <si>
    <t>T008 EPS -TTS 1 220KV</t>
  </si>
  <si>
    <t>TL-EPTXEX-EPTX008-0000113466</t>
  </si>
  <si>
    <t>T044 YPS -ROTS 5 220KV</t>
  </si>
  <si>
    <t>TL-YPROEX-YPRO044-0000085435</t>
  </si>
  <si>
    <t>TOWER T044 YPS -ROTS 5 220KV</t>
  </si>
  <si>
    <t>T224 HWTS-SMTS 1 500KV</t>
  </si>
  <si>
    <t>TL-HWSMEX-HWSM224-0000083689</t>
  </si>
  <si>
    <t>TOWER T224 HWTS-SMTS 1 500KV</t>
  </si>
  <si>
    <t>T252 MBTS-EPS 1 220KV</t>
  </si>
  <si>
    <t>TL-MBEPEX-MBEP252-0000113000</t>
  </si>
  <si>
    <t>TOWER T252 MBTS-EPS  1 220KV</t>
  </si>
  <si>
    <t>T033 ROTS-RWTS  220KV</t>
  </si>
  <si>
    <t>TL-RORWEX-RORW033-0000061161</t>
  </si>
  <si>
    <t>TOWER T033 ROTS-RWTS   220KV</t>
  </si>
  <si>
    <t>TY033ROTS-SMTS 3 500KV</t>
  </si>
  <si>
    <t>TY033</t>
  </si>
  <si>
    <t>TL-RORWEX-RORW033-0000055986</t>
  </si>
  <si>
    <t>TOWER TY033ROTS-SMTS 3 500KV</t>
  </si>
  <si>
    <t>TX033ROTS-TTS  220KV</t>
  </si>
  <si>
    <t>TL-RORWEX-RORW033-0000061270</t>
  </si>
  <si>
    <t>TOWER TX033ROTS-TTS    220KV</t>
  </si>
  <si>
    <t>T226 WBTS-HOTS  220KV</t>
  </si>
  <si>
    <t>TL-BAHOEX-BAHO226-0000074643</t>
  </si>
  <si>
    <t>TOWER T226 WBTS-HOTS   220KV</t>
  </si>
  <si>
    <t>T227 WBTS-HOTS  220KV</t>
  </si>
  <si>
    <t>TL-BAHOEX-BAHO227-0000074644</t>
  </si>
  <si>
    <t>TOWER T227 WBTS-HOTS   220KV</t>
  </si>
  <si>
    <t>T228 WBTS-HOTS  220KV</t>
  </si>
  <si>
    <t>TL-BAHOEX-BAHO228-0000074645</t>
  </si>
  <si>
    <t>TOWER T228 WBTS-HOTS   220KV</t>
  </si>
  <si>
    <t>T229 WBTS-HOTS  220KV</t>
  </si>
  <si>
    <t>TL-BAHOEX-BAHO229-0000074646</t>
  </si>
  <si>
    <t>TOWER T229 WBTS-HOTS   220KV</t>
  </si>
  <si>
    <t>T230 WBTS-HOTS  220KV</t>
  </si>
  <si>
    <t>TL-BAHOEX-BAHO230-0000074647</t>
  </si>
  <si>
    <t>TOWER T230 WBTS-HOTS   220KV</t>
  </si>
  <si>
    <t>T046 MBTS-EPS 1 220KV</t>
  </si>
  <si>
    <t>TL-MBEPEX-MBEP046-0000112794</t>
  </si>
  <si>
    <t>TOWER T046 MBTS-EPS  1 220KV</t>
  </si>
  <si>
    <t>T005AHWPS-ROTS 1 220KV</t>
  </si>
  <si>
    <t>TL-HWROEX-HWRO005-0000366958</t>
  </si>
  <si>
    <t>TOWER T005AHWPS-ROTS 1 220KV</t>
  </si>
  <si>
    <t>T325 MBTS-EPS 1 220KV</t>
  </si>
  <si>
    <t>TL-MBEPEX-MBEP325-0000113073</t>
  </si>
  <si>
    <t>TOWER T325 MBTS-EPS  1 220KV</t>
  </si>
  <si>
    <t>T274 MBTS-EPS 1 220KV</t>
  </si>
  <si>
    <t>TL-MBEPEX-MBEP274-0000113022</t>
  </si>
  <si>
    <t>TOWER T274 MBTS-EPS  1 220KV</t>
  </si>
  <si>
    <t>T085 HWPS-ROTS 1 220KV</t>
  </si>
  <si>
    <t>TL-HWROEX-HWRO085-0000084537</t>
  </si>
  <si>
    <t>TOWER T085 HWPS-ROTS 1 220KV</t>
  </si>
  <si>
    <t>T326 MBTS-EPS 1 220KV</t>
  </si>
  <si>
    <t>TL-MBEPEX-MBEP326-0000113074</t>
  </si>
  <si>
    <t>TOWER T326 MBTS-EPS  1 220KV</t>
  </si>
  <si>
    <t>T256 HWTS-SMTS 1 500KV</t>
  </si>
  <si>
    <t>TL-HWSMEX-HWSM256-0000055598</t>
  </si>
  <si>
    <t>TOWER T256 HWTS-SMTS 1 500KV</t>
  </si>
  <si>
    <t>T256 HWTS-SMTS 2 500KV</t>
  </si>
  <si>
    <t>TL-HWSMEX-HWSM256-0000055733</t>
  </si>
  <si>
    <t>TOWER T256 HWTS-SMTS 2 500KV</t>
  </si>
  <si>
    <t>T014 RWTS-TTS  220KV</t>
  </si>
  <si>
    <t>TL-RWTSEX-RWTS054-0000064866</t>
  </si>
  <si>
    <t>TOWER T014 RWTS-TTS    220KV</t>
  </si>
  <si>
    <t>TY054ROTS-SMTS 3 500KV</t>
  </si>
  <si>
    <t>TY054</t>
  </si>
  <si>
    <t>TL-RWTSEX-RWTS054-0000056007</t>
  </si>
  <si>
    <t>TOWER TY054ROTS-SMTS 3 500KV</t>
  </si>
  <si>
    <t>TX054ROTS-TTS  220KV</t>
  </si>
  <si>
    <t>TL-RWTSEX-RWTS054-0000061291</t>
  </si>
  <si>
    <t>TOWER TX054ROTS-TTS    220KV</t>
  </si>
  <si>
    <t>T042 YPS -ROTS 5 220KV</t>
  </si>
  <si>
    <t>TL-YPROEX-YPRO042-0000085433</t>
  </si>
  <si>
    <t>TOWER T042 YPS -ROTS 5 220KV</t>
  </si>
  <si>
    <t>T042 YPS -ROTS 7 220KV</t>
  </si>
  <si>
    <t>TL-YPROEX-YPRO042-0000085934</t>
  </si>
  <si>
    <t>TOWER T042 YPS -ROTS 7 220KV</t>
  </si>
  <si>
    <t>T113 HWTS-SMTS 2 500KV</t>
  </si>
  <si>
    <t>TL-TYSMEX-TYSM113-0000083854</t>
  </si>
  <si>
    <t>TOWER T113 HWTS-SMTS 2 500KV</t>
  </si>
  <si>
    <t>T045 MBTS-EPS 1 220KV</t>
  </si>
  <si>
    <t>TL-MBEPEX-MBEP045-0000112793</t>
  </si>
  <si>
    <t>TOWER T045 MBTS-EPS  1 220KV</t>
  </si>
  <si>
    <t>T026 BETS-KGTS  220KV</t>
  </si>
  <si>
    <t>TL-BEKGEX-BEKG026-0000067697</t>
  </si>
  <si>
    <t>TOWER T026 BETS-KGTS   220KV</t>
  </si>
  <si>
    <t>T027 BETS-KGTS  220KV</t>
  </si>
  <si>
    <t>TL-BEKGEX-BEKG027-0000067702</t>
  </si>
  <si>
    <t>TOWER T027 BETS-KGTS   220KV</t>
  </si>
  <si>
    <t>T028 BETS-KGTS  220KV</t>
  </si>
  <si>
    <t>TL-BEKGEX-BEKG028-0000067707</t>
  </si>
  <si>
    <t>TOWER T028 BETS-KGTS   220KV</t>
  </si>
  <si>
    <t>T029 BETS-KGTS  220KV</t>
  </si>
  <si>
    <t>TL-BEKGEX-BEKG029-0000067712</t>
  </si>
  <si>
    <t>TOWER T029 BETS-KGTS   220KV</t>
  </si>
  <si>
    <t>T030 BETS-KGTS  220KV</t>
  </si>
  <si>
    <t>TL-BEKGEX-BEKG030-0000067716</t>
  </si>
  <si>
    <t>TOWER T030 BETS-KGTS   220KV</t>
  </si>
  <si>
    <t>T116 HWTS-CBTS 4 500KV</t>
  </si>
  <si>
    <t>TL-HWCBEX-HWCB116-0000084088</t>
  </si>
  <si>
    <t>TOWER T116 HWTS-CBTS 4 500KV</t>
  </si>
  <si>
    <t>T116 HWTS-ROTS 3 500KV</t>
  </si>
  <si>
    <t>TL-HWCBEX-HWCB116-0000085077</t>
  </si>
  <si>
    <t>TOWER T116 HWTS-ROTS 3 500KV</t>
  </si>
  <si>
    <t>T240 BATS-BETS  220KV</t>
  </si>
  <si>
    <t>TL-BABEEX-BABE240-0000103174</t>
  </si>
  <si>
    <t>TOWER T240 BATS-BETS   220KV</t>
  </si>
  <si>
    <t>T241 BATS-BETS  220KV</t>
  </si>
  <si>
    <t>TL-BABEEX-BABE241-0000103176</t>
  </si>
  <si>
    <t>TOWER T241 BATS-BETS   220KV</t>
  </si>
  <si>
    <t>T242 BATS-BETS  220KV</t>
  </si>
  <si>
    <t>TL-BABEEX-BABE242-0000103178</t>
  </si>
  <si>
    <t>TOWER T242 BATS-BETS   220KV</t>
  </si>
  <si>
    <t>T243 BATS-BETS  220KV</t>
  </si>
  <si>
    <t>TL-BABEEX-BABE243-0000103180</t>
  </si>
  <si>
    <t>TOWER T243 BATS-BETS   220KV</t>
  </si>
  <si>
    <t>T244 BATS-BETS  220KV</t>
  </si>
  <si>
    <t>TL-BABEEX-BABE244-0000103182</t>
  </si>
  <si>
    <t>TOWER T244 BATS-BETS   220KV</t>
  </si>
  <si>
    <t>T032 ROTS-RWTS  220KV</t>
  </si>
  <si>
    <t>TL-RORWEX-RORW032-0000061160</t>
  </si>
  <si>
    <t>TOWER T032 ROTS-RWTS   220KV</t>
  </si>
  <si>
    <t>T041 HWTS-SMTS 1 500KV</t>
  </si>
  <si>
    <t>TL-TYSMEX-TYSM041-0000083506</t>
  </si>
  <si>
    <t>TOWER T041 HWTS-SMTS 1 500KV</t>
  </si>
  <si>
    <t>T042 HWTS-SMTS 1 500KV</t>
  </si>
  <si>
    <t>TL-TYSMEX-TYSM042-0000083507</t>
  </si>
  <si>
    <t>TOWER T042 HWTS-SMTS 1 500KV</t>
  </si>
  <si>
    <t>T041 HWTS-SMTS 2 500KV</t>
  </si>
  <si>
    <t>TL-TYSMEX-TYSM041-0000083782</t>
  </si>
  <si>
    <t>TOWER T041 HWTS-SMTS 2 500KV</t>
  </si>
  <si>
    <t>T042 HWTS-SMTS 2 500KV</t>
  </si>
  <si>
    <t>TL-TYSMEX-TYSM042-0000083783</t>
  </si>
  <si>
    <t>TOWER T042 HWTS-SMTS 2 500KV</t>
  </si>
  <si>
    <t>T041 MWTS-LY  3 66KV</t>
  </si>
  <si>
    <t>TL-MWLYES-MWLY041-0000086691</t>
  </si>
  <si>
    <t>TOWER T041 MWTS-LY   3 66KV</t>
  </si>
  <si>
    <t>T006 MWTS-LY  1 66KV</t>
  </si>
  <si>
    <t>TL-LYHWEN-LYHW006-0000086437</t>
  </si>
  <si>
    <t>TOWER T006 MWTS-LY   1 66KV</t>
  </si>
  <si>
    <t>T006 MWTS-LY  3 66KV</t>
  </si>
  <si>
    <t>TL-LYHWEN-LYHW006-0000086656</t>
  </si>
  <si>
    <t>TOWER T006 MWTS-LY   3 66KV</t>
  </si>
  <si>
    <t>T051 HWTS-SMTS 1 500KV</t>
  </si>
  <si>
    <t>TL-TYSMEX-TYSM051-0000083516</t>
  </si>
  <si>
    <t>TOWER T051 HWTS-SMTS 1 500KV</t>
  </si>
  <si>
    <t>T051 HWTS-SMTS 2 500KV</t>
  </si>
  <si>
    <t>TL-TYSMEX-TYSM051-0000083792</t>
  </si>
  <si>
    <t>TOWER T051 HWTS-SMTS 2 500KV</t>
  </si>
  <si>
    <t>T381 DDTS-SHTS  220KV</t>
  </si>
  <si>
    <t>TL-GNSHEX-GNSH381-0000074001</t>
  </si>
  <si>
    <t>TOWER T381 DDTS-SHTS   220KV</t>
  </si>
  <si>
    <t>T382 DDTS-SHTS  220KV</t>
  </si>
  <si>
    <t>TL-GNSHEX-GNSH382-0000074006</t>
  </si>
  <si>
    <t>TOWER T382 DDTS-SHTS   220KV</t>
  </si>
  <si>
    <t>T383 DDTS-SHTS  220KV</t>
  </si>
  <si>
    <t>TL-GNSHEX-GNSH383-0000074011</t>
  </si>
  <si>
    <t>TOWER T383 DDTS-SHTS   220KV</t>
  </si>
  <si>
    <t>T384 DDTS-SHTS  220KV</t>
  </si>
  <si>
    <t>TL-GNSHEX-GNSH384-0000074016</t>
  </si>
  <si>
    <t>TOWER T384 DDTS-SHTS   220KV</t>
  </si>
  <si>
    <t>T381 GNTS-SHTS 1 220KV</t>
  </si>
  <si>
    <t>TL-GNSHEX-GNSH381-0000073218</t>
  </si>
  <si>
    <t>TOWER T381 GNTS-SHTS 1 220KV</t>
  </si>
  <si>
    <t>T382 GNTS-SHTS 1 220KV</t>
  </si>
  <si>
    <t>TL-GNSHEX-GNSH382-0000073223</t>
  </si>
  <si>
    <t>TOWER T382 GNTS-SHTS 1 220KV</t>
  </si>
  <si>
    <t>T383 GNTS-SHTS 1 220KV</t>
  </si>
  <si>
    <t>TL-GNSHEX-GNSH383-0000073228</t>
  </si>
  <si>
    <t>TOWER T383 GNTS-SHTS 1 220KV</t>
  </si>
  <si>
    <t>T384 GNTS-SHTS 1 220KV</t>
  </si>
  <si>
    <t>TL-GNSHEX-GNSH384-0000073232</t>
  </si>
  <si>
    <t>TOWER T384 GNTS-SHTS 1 220KV</t>
  </si>
  <si>
    <t>T024 HWTS-CBTS 4 500KV</t>
  </si>
  <si>
    <t>TL-HWCBEX-HWCB024-0000083996</t>
  </si>
  <si>
    <t>TOWER T024 HWTS-CBTS 4 500KV</t>
  </si>
  <si>
    <t>T024 HWTS-ROTS 3 500KV</t>
  </si>
  <si>
    <t>TL-HWCBEX-HWCB024-0000084985</t>
  </si>
  <si>
    <t>TOWER T024 HWTS-ROTS 3 500KV</t>
  </si>
  <si>
    <t>T292 YPS -ROTS 5 220KV</t>
  </si>
  <si>
    <t>TL-YPROEX-YPRO292-0000065187</t>
  </si>
  <si>
    <t>TOWER T292 YPS -ROTS 5 220KV</t>
  </si>
  <si>
    <t>TY071ROTS-SMTS 3 500KV</t>
  </si>
  <si>
    <t>TY071</t>
  </si>
  <si>
    <t>TL-RWTSEX-RWTS071-0000056024</t>
  </si>
  <si>
    <t>TOWER TY071ROTS-SMTS 3 500KV</t>
  </si>
  <si>
    <t>T049 HWTS-SMTS 1 500KV</t>
  </si>
  <si>
    <t>TL-TYSMEX-TYSM049-0000083514</t>
  </si>
  <si>
    <t>TOWER T049 HWTS-SMTS 1 500KV</t>
  </si>
  <si>
    <t>T050 HWTS-SMTS 1 500KV</t>
  </si>
  <si>
    <t>TL-TYSMEX-TYSM050-0000083515</t>
  </si>
  <si>
    <t>TOWER T050 HWTS-SMTS 1 500KV</t>
  </si>
  <si>
    <t>T049 HWTS-SMTS 2 500KV</t>
  </si>
  <si>
    <t>TL-TYSMEX-TYSM049-0000083790</t>
  </si>
  <si>
    <t>TOWER T049 HWTS-SMTS 2 500KV</t>
  </si>
  <si>
    <t>T279 DDTS-SHTS  220KV</t>
  </si>
  <si>
    <t>TL-GNSHEX-GNSH279-0000073515</t>
  </si>
  <si>
    <t>TOWER T279 DDTS-SHTS   220KV</t>
  </si>
  <si>
    <t>T279 GNTS-SHTS 1 220KV</t>
  </si>
  <si>
    <t>TL-GNSHEX-GNSH279-0000072728</t>
  </si>
  <si>
    <t>TOWER T279 GNTS-SHTS 1 220KV</t>
  </si>
  <si>
    <t>T020 EPS -TTS 1 220KV</t>
  </si>
  <si>
    <t>TL-EPTXEX-EPTX020-0000113478</t>
  </si>
  <si>
    <t>TOWER T020 EPS -TTS  1 220KV</t>
  </si>
  <si>
    <t>T021 EPS -TTS 1 220KV</t>
  </si>
  <si>
    <t>TL-EPTXEX-EPTX021-0000113479</t>
  </si>
  <si>
    <t>TOWER T021 EPS -TTS  1 220KV</t>
  </si>
  <si>
    <t>T022 EPS -TTS 1 220KV</t>
  </si>
  <si>
    <t>TL-EPTXEX-EPTX022-0000113480</t>
  </si>
  <si>
    <t>TOWER T022 EPS -TTS  1 220KV</t>
  </si>
  <si>
    <t>TX025HWTS-SMTS 1 500KV</t>
  </si>
  <si>
    <t>TL-HWTYEX-HWTY025-0000083443</t>
  </si>
  <si>
    <t>TOWER TX025HWTS-SMTS 1 500KV</t>
  </si>
  <si>
    <t>TX025HWTS-SMTS 2 500KV</t>
  </si>
  <si>
    <t>TL-HWTYEX-HWTY025-0000083719</t>
  </si>
  <si>
    <t>TOWER TX025HWTS-SMTS 2 500KV</t>
  </si>
  <si>
    <t>T149 HYTS-SESS 1 275KV</t>
  </si>
  <si>
    <t>TL-HYSEEX-HYSE149-0000059970</t>
  </si>
  <si>
    <t>TOWER T149 HYTS-SESS 1 275KV</t>
  </si>
  <si>
    <t>T150 HYTS-SESS 1 275KV</t>
  </si>
  <si>
    <t>TL-HYSEEX-HYSE150-0000059972</t>
  </si>
  <si>
    <t>TOWER T150 HYTS-SESS 1 275KV</t>
  </si>
  <si>
    <t>T151 HYTS-SESS 1 275KV</t>
  </si>
  <si>
    <t>TL-HYSEEX-HYSE151-0000059974</t>
  </si>
  <si>
    <t>TOWER T151 HYTS-SESS 1 275KV</t>
  </si>
  <si>
    <t>T152 HYTS-SESS 1 275KV</t>
  </si>
  <si>
    <t>TL-HYSEEX-HYSE152-0000059976</t>
  </si>
  <si>
    <t>TOWER T152 HYTS-SESS 1 275KV</t>
  </si>
  <si>
    <t>T245 BATS-BETS  220KV</t>
  </si>
  <si>
    <t>TL-BABEEX-BABE245-0000103184</t>
  </si>
  <si>
    <t>TOWER T245 BATS-BETS   220KV</t>
  </si>
  <si>
    <t>T246 BATS-BETS  220KV</t>
  </si>
  <si>
    <t>TL-BABEEX-BABE246-0000103186</t>
  </si>
  <si>
    <t>TOWER T246 BATS-BETS   220KV</t>
  </si>
  <si>
    <t>T247 BATS-BETS  220KV</t>
  </si>
  <si>
    <t>TL-BABEEX-BABE247-0000103188</t>
  </si>
  <si>
    <t>TOWER T247 BATS-BETS   220KV</t>
  </si>
  <si>
    <t>T248 BATS-BETS  220KV</t>
  </si>
  <si>
    <t>TL-BABEEX-BABE248-0000103190</t>
  </si>
  <si>
    <t>TOWER T248 BATS-BETS   220KV</t>
  </si>
  <si>
    <t>T316 HWTS-SMTS 1 500KV</t>
  </si>
  <si>
    <t>TL-HWSMEX-HWSM316-0000055658</t>
  </si>
  <si>
    <t>TOWER T316 HWTS-SMTS 1 500KV</t>
  </si>
  <si>
    <t>T045 HWTS-SMTS 1 500KV</t>
  </si>
  <si>
    <t>TL-TYSMEX-TYSM045-0000083510</t>
  </si>
  <si>
    <t>TOWER T045 HWTS-SMTS 1 500KV</t>
  </si>
  <si>
    <t>T062 HWPS-ROTS 1 220KV</t>
  </si>
  <si>
    <t>TL-HWROEX-HWRO062-0000084514</t>
  </si>
  <si>
    <t>TOWER T062 HWPS-ROTS 1 220KV</t>
  </si>
  <si>
    <t>T090 HWTS-CBTS 4 500KV</t>
  </si>
  <si>
    <t>TL-HWCBEX-HWCB090-0000084062</t>
  </si>
  <si>
    <t>TOWER T090 HWTS-CBTS 4 500KV</t>
  </si>
  <si>
    <t>T091 HWTS-CBTS 4 500KV</t>
  </si>
  <si>
    <t>TL-HWCBEX-HWCB091-0000084063</t>
  </si>
  <si>
    <t>TOWER T091 HWTS-CBTS 4 500KV</t>
  </si>
  <si>
    <t>T090 HWTS-ROTS 3 500KV</t>
  </si>
  <si>
    <t>TL-HWCBEX-HWCB090-0000085051</t>
  </si>
  <si>
    <t>TOWER T090 HWTS-ROTS 3 500KV</t>
  </si>
  <si>
    <t>T344 DDTS-SMTS 1 330KV</t>
  </si>
  <si>
    <t>TL-DDSMEX-DDSM344-0000082800</t>
  </si>
  <si>
    <t>TOWER T344 DDTS-SMTS 1 330KV</t>
  </si>
  <si>
    <t>T123 HWPS-ROTS 1 220KV</t>
  </si>
  <si>
    <t>TL-YPROEX-YPRO123-0000084575</t>
  </si>
  <si>
    <t>TOWER T123 HWPS-ROTS 1 220KV</t>
  </si>
  <si>
    <t>T121 HWPS-ROTS 1 220KV</t>
  </si>
  <si>
    <t>TL-YPROEX-YPRO121-0000084573</t>
  </si>
  <si>
    <t>TOWER T121 HWPS-ROTS 1 220KV</t>
  </si>
  <si>
    <t>T121 YPS -ROTS 5 220KV</t>
  </si>
  <si>
    <t>TL-YPROEX-YPRO121-0000085512</t>
  </si>
  <si>
    <t>TOWER T121 YPS -ROTS 5 220KV</t>
  </si>
  <si>
    <t>T121 YPS -ROTS 7 220KV</t>
  </si>
  <si>
    <t>TL-YPROEX-YPRO121-0000086013</t>
  </si>
  <si>
    <t>TOWER T121 YPS -ROTS 7 220KV</t>
  </si>
  <si>
    <t>T281 MBTS-EPS 1 220KV</t>
  </si>
  <si>
    <t>TL-MBEPEX-MBEP281-0000113029</t>
  </si>
  <si>
    <t>TOWER T281 MBTS-EPS  1 220KV</t>
  </si>
  <si>
    <t>T160 HWTS-CBTS 4 500KV</t>
  </si>
  <si>
    <t>TL-HWCBEX-HWCB160-0000084132</t>
  </si>
  <si>
    <t>TOWER T160 HWTS-CBTS 4 500KV</t>
  </si>
  <si>
    <t>T160 HWTS-ROTS 3 500KV</t>
  </si>
  <si>
    <t>TL-HWCBEX-HWCB160-0000085121</t>
  </si>
  <si>
    <t>TOWER T160 HWTS-ROTS 3 500KV</t>
  </si>
  <si>
    <t>T031 RWTS-TTS  220KV</t>
  </si>
  <si>
    <t>TL-RWTSEX-RWTS071-0000064883</t>
  </si>
  <si>
    <t>TOWER T031 RWTS-TTS    220KV</t>
  </si>
  <si>
    <t>T052 MLTS-ELTS  220KV</t>
  </si>
  <si>
    <t>TL-MLBAEX-MLBA052-0000058932</t>
  </si>
  <si>
    <t>TOWER T052 MLTS-BATS 2 220KV</t>
  </si>
  <si>
    <t>T053 MLTS-ELTS  220KV</t>
  </si>
  <si>
    <t>TL-MLBAEX-MLBA053-0000058934</t>
  </si>
  <si>
    <t>TOWER T053 MLTS-BATS 2 220KV</t>
  </si>
  <si>
    <t>T054 MLTS-ELTS  220KV</t>
  </si>
  <si>
    <t>TL-MLBAEX-MLBA054-0000058936</t>
  </si>
  <si>
    <t>TOWER T054 MLTS-BATS 2 220KV</t>
  </si>
  <si>
    <t>T055 MLTS-ELTS  220KV</t>
  </si>
  <si>
    <t>TL-MLBAEX-MLBA055-0000058938</t>
  </si>
  <si>
    <t>TOWER T055 MLTS-BATS 2 220KV</t>
  </si>
  <si>
    <t>T124 HWPS-ROTS 1 220KV</t>
  </si>
  <si>
    <t>TL-YPROEX-YPRO124-0000084576</t>
  </si>
  <si>
    <t>TOWER T124 HWPS-ROTS 1 220KV</t>
  </si>
  <si>
    <t>T123 YPS -ROTS 5 220KV</t>
  </si>
  <si>
    <t>TL-YPROEX-YPRO123-0000085514</t>
  </si>
  <si>
    <t>TOWER T123 YPS -ROTS 5 220KV</t>
  </si>
  <si>
    <t>T123 YPS -ROTS 7 220KV</t>
  </si>
  <si>
    <t>TL-YPROEX-YPRO123-0000086015</t>
  </si>
  <si>
    <t>TOWER T123 YPS -ROTS 7 220KV</t>
  </si>
  <si>
    <t>T115 HWTS-CBTS 4 500KV</t>
  </si>
  <si>
    <t>TL-HWCBEX-HWCB115-0000084087</t>
  </si>
  <si>
    <t>TOWER T115 HWTS-CBTS 4 500KV</t>
  </si>
  <si>
    <t>T115 HWTS-ROTS 3 500KV</t>
  </si>
  <si>
    <t>TL-HWCBEX-HWCB115-0000085076</t>
  </si>
  <si>
    <t>TOWER T115 HWTS-ROTS 3 500KV</t>
  </si>
  <si>
    <t>T228 HWTS-CBTS 4 500KV</t>
  </si>
  <si>
    <t>TL-HWCBEX-HWCB228-0000084200</t>
  </si>
  <si>
    <t>TOWER T228 HWTS-CBTS 4 500KV</t>
  </si>
  <si>
    <t>T229 HWTS-CBTS 4 500KV</t>
  </si>
  <si>
    <t>TL-HWCBEX-HWCB229-0000084201</t>
  </si>
  <si>
    <t>TOWER T229 HWTS-CBTS 4 500KV</t>
  </si>
  <si>
    <t>T228 HWTS-ROTS 3 500KV</t>
  </si>
  <si>
    <t>TL-HWCBEX-HWCB228-0000085189</t>
  </si>
  <si>
    <t>TOWER T228 HWTS-ROTS 3 500KV</t>
  </si>
  <si>
    <t>T229 HWTS-ROTS 3 500KV</t>
  </si>
  <si>
    <t>TL-HWCBEX-HWCB229-0000085190</t>
  </si>
  <si>
    <t>TOWER T229 HWTS-ROTS 3 500KV</t>
  </si>
  <si>
    <t>T282 MBTS-EPS 1 220KV</t>
  </si>
  <si>
    <t>TL-MBEPEX-MBEP282-0000113030</t>
  </si>
  <si>
    <t>TOWER T282 MBTS-EPS  1 220KV</t>
  </si>
  <si>
    <t>T017 SMTS-SYTS 1 500KV</t>
  </si>
  <si>
    <t>TL-SMSYEX-SMSY017-0000058827</t>
  </si>
  <si>
    <t>TOWER T017 SMTS-SYTS 1 500KV</t>
  </si>
  <si>
    <t>T017 SMTS-SYTS 2 500KV</t>
  </si>
  <si>
    <t>TL-SMSYEX-SMSY017-0000059034</t>
  </si>
  <si>
    <t>TOWER T017 SMTS-SYTS 2 500KV</t>
  </si>
  <si>
    <t>T045 DDTS-SMTS 1 330KV</t>
  </si>
  <si>
    <t>TL-DDSMEX-DDSM045-0000082501</t>
  </si>
  <si>
    <t>TOWER T045 DDTS-SMTS 1 330KV</t>
  </si>
  <si>
    <t>T045 DDTS-SMTS 2 330KV</t>
  </si>
  <si>
    <t>TL-DDSMEX-DDSM045-0000102790</t>
  </si>
  <si>
    <t>TOWER T045 DDTS-SMTS 2 330KV</t>
  </si>
  <si>
    <t>T113 HWTS-CBTS 4 500KV</t>
  </si>
  <si>
    <t>TL-HWCBEX-HWCB113-0000084085</t>
  </si>
  <si>
    <t>TOWER T113 HWTS-CBTS 4 500KV</t>
  </si>
  <si>
    <t>T113 HWTS-ROTS 3 500KV</t>
  </si>
  <si>
    <t>TL-HWCBEX-HWCB113-0000085074</t>
  </si>
  <si>
    <t>TOWER T113 HWTS-ROTS 3 500KV</t>
  </si>
  <si>
    <t>T160 HYTS-SESS 1 275KV</t>
  </si>
  <si>
    <t>TL-HYSEEX-HYSE160-0000059992</t>
  </si>
  <si>
    <t>TOWER T160 HYTS-SESS 1 275KV</t>
  </si>
  <si>
    <t>T161 HYTS-SESS 1 275KV</t>
  </si>
  <si>
    <t>TL-HYSEEX-HYSE161-0000059994</t>
  </si>
  <si>
    <t>TOWER T161 HYTS-SESS 1 275KV</t>
  </si>
  <si>
    <t>T162 HYTS-SESS 1 275KV</t>
  </si>
  <si>
    <t>TL-HYSEEX-HYSE162-0000059996</t>
  </si>
  <si>
    <t>TOWER T162 HYTS-SESS 1 275KV</t>
  </si>
  <si>
    <t>T004 HWTS-SMTS 1 500KV</t>
  </si>
  <si>
    <t>TL-TYSMEX-TYSM004-0000083469</t>
  </si>
  <si>
    <t>TOWER T004 HWTS-SMTS 1 500KV</t>
  </si>
  <si>
    <t>T004 HWTS-SMTS 2 500KV</t>
  </si>
  <si>
    <t>TL-TYSMEX-TYSM004-0000083745</t>
  </si>
  <si>
    <t>TOWER T004 HWTS-SMTS 2 500KV</t>
  </si>
  <si>
    <t>T235 MLTS-TRTS 1 500KV</t>
  </si>
  <si>
    <t>TL-MLHYEX-MLHY235-0000056302</t>
  </si>
  <si>
    <t>TOWER T235 MLTS-TRTS 1 500KV</t>
  </si>
  <si>
    <t>T236 MLTS-TRTS 1 500KV</t>
  </si>
  <si>
    <t>TL-MLHYEX-MLHY236-0000056303</t>
  </si>
  <si>
    <t>TOWER T236 MLTS-TRTS 1 500KV</t>
  </si>
  <si>
    <t>T237 MLTS-TRTS 1 500KV</t>
  </si>
  <si>
    <t>TL-MLHYEX-MLHY237-0000056304</t>
  </si>
  <si>
    <t>TOWER T237 MLTS-TRTS 1 500KV</t>
  </si>
  <si>
    <t>T238 MLTS-TRTS 1 500KV</t>
  </si>
  <si>
    <t>TL-MLHYEX-MLHY238-0000056305</t>
  </si>
  <si>
    <t>TOWER T238 MLTS-TRTS 1 500KV</t>
  </si>
  <si>
    <t>T124 YPS -ROTS 5 220KV</t>
  </si>
  <si>
    <t>TL-YPROEX-YPRO124-0000085515</t>
  </si>
  <si>
    <t>TOWER T124 YPS -ROTS 5 220KV</t>
  </si>
  <si>
    <t>T124 YPS -ROTS 7 220KV</t>
  </si>
  <si>
    <t>TL-YPROEX-YPRO124-0000086016</t>
  </si>
  <si>
    <t>TOWER T124 YPS -ROTS 7 220KV</t>
  </si>
  <si>
    <t>T280 MBTS-EPS 1 220KV</t>
  </si>
  <si>
    <t>TL-MBEPEX-MBEP280-0000113028</t>
  </si>
  <si>
    <t>TOWER T280 MBTS-EPS  1 220KV</t>
  </si>
  <si>
    <t>T101 DDTS-GNTS 1 220KV</t>
  </si>
  <si>
    <t>TL-DDSMEX-DDSM011-0000070992</t>
  </si>
  <si>
    <t>TOWER T101 DDTS-GNTS 1 220KV</t>
  </si>
  <si>
    <t>T101 DDTS-SHTS  220KV</t>
  </si>
  <si>
    <t>TL-DDSMEX-DDSM011-0000071874</t>
  </si>
  <si>
    <t>TOWER T101 DDTS-SHTS   220KV</t>
  </si>
  <si>
    <t>T011 DDTS-SMTS 1 330KV</t>
  </si>
  <si>
    <t>TL-DDSMEX-DDSM011-0000082467</t>
  </si>
  <si>
    <t>TOWER T011 DDTS-SMTS 1 330KV</t>
  </si>
  <si>
    <t>T011 DDTS-SMTS 2 330KV</t>
  </si>
  <si>
    <t>TL-DDSMEX-DDSM011-0000102722</t>
  </si>
  <si>
    <t>TOWER T011 DDTS-SMTS 2 330KV</t>
  </si>
  <si>
    <t>T101 HWPS-ROTS 1 220KV</t>
  </si>
  <si>
    <t>TL-YPROEX-YPRO101-0000084553</t>
  </si>
  <si>
    <t>TOWER T101 HWPS-ROTS 1 220KV</t>
  </si>
  <si>
    <t>T102 HWPS-ROTS 1 220KV</t>
  </si>
  <si>
    <t>TL-YPROEX-YPRO102-0000084554</t>
  </si>
  <si>
    <t>TOWER T102 HWPS-ROTS 1 220KV</t>
  </si>
  <si>
    <t>T103 HWPS-ROTS 1 220KV</t>
  </si>
  <si>
    <t>TL-YPROEX-YPRO103-0000084555</t>
  </si>
  <si>
    <t>TOWER T103 HWPS-ROTS 1 220KV</t>
  </si>
  <si>
    <t>T101 YPS -ROTS 5 220KV</t>
  </si>
  <si>
    <t>TL-YPROEX-YPRO101-0000085492</t>
  </si>
  <si>
    <t>TOWER T101 YPS -ROTS 5 220KV</t>
  </si>
  <si>
    <t>T102 YPS -ROTS 5 220KV</t>
  </si>
  <si>
    <t>TL-YPROEX-YPRO102-0000085493</t>
  </si>
  <si>
    <t>TOWER T102 YPS -ROTS 5 220KV</t>
  </si>
  <si>
    <t>T103 YPS -ROTS 5 220KV</t>
  </si>
  <si>
    <t>TL-YPROEX-YPRO103-0000085494</t>
  </si>
  <si>
    <t>TOWER T103 YPS -ROTS 5 220KV</t>
  </si>
  <si>
    <t>T101 YPS -ROTS 7 220KV</t>
  </si>
  <si>
    <t>TL-YPROEX-YPRO101-0000085993</t>
  </si>
  <si>
    <t>TOWER T101 YPS -ROTS 7 220KV</t>
  </si>
  <si>
    <t>T102 YPS -ROTS 7 220KV</t>
  </si>
  <si>
    <t>TL-YPROEX-YPRO102-0000085994</t>
  </si>
  <si>
    <t>TOWER T102 YPS -ROTS 7 220KV</t>
  </si>
  <si>
    <t>T103 YPS -ROTS 7 220KV</t>
  </si>
  <si>
    <t>TL-YPROEX-YPRO103-0000085995</t>
  </si>
  <si>
    <t>TOWER T103 YPS -ROTS 7 220KV</t>
  </si>
  <si>
    <t>T322 HWTS-SMTS 1 500KV</t>
  </si>
  <si>
    <t>TL-HWSMEX-HWSM322-0000055664</t>
  </si>
  <si>
    <t>TOWER T322 HWTS-SMTS 1 500KV</t>
  </si>
  <si>
    <t>T323 HWTS-SMTS 1 500KV</t>
  </si>
  <si>
    <t>TL-HWSMEX-HWSM323-0000055665</t>
  </si>
  <si>
    <t>TOWER T323 HWTS-SMTS 1 500KV</t>
  </si>
  <si>
    <t>T322 HWTS-SMTS 2 500KV</t>
  </si>
  <si>
    <t>TL-HWSMEX-HWSM322-0000055799</t>
  </si>
  <si>
    <t>TOWER T322 HWTS-SMTS 2 500KV</t>
  </si>
  <si>
    <t>T323 HWTS-SMTS 2 500KV</t>
  </si>
  <si>
    <t>TL-HWSMEX-HWSM323-0000055800</t>
  </si>
  <si>
    <t>TOWER T323 HWTS-SMTS 2 500KV</t>
  </si>
  <si>
    <t>T118 HWTS-SMTS 1 500KV</t>
  </si>
  <si>
    <t>TL-TYSMEX-TYSM118-0000083583</t>
  </si>
  <si>
    <t>TOWER T118 HWTS-SMTS 1 500KV</t>
  </si>
  <si>
    <t>T119 HWTS-SMTS 1 500KV</t>
  </si>
  <si>
    <t>TL-TYSMEX-TYSM119-0000083584</t>
  </si>
  <si>
    <t>TOWER T119 HWTS-SMTS 1 500KV</t>
  </si>
  <si>
    <t>T118 HWTS-SMTS 2 500KV</t>
  </si>
  <si>
    <t>TL-TYSMEX-TYSM118-0000083859</t>
  </si>
  <si>
    <t>TOWER T118 HWTS-SMTS 2 500KV</t>
  </si>
  <si>
    <t>T214 DDTS-SMTS 1 330KV</t>
  </si>
  <si>
    <t>TL-DDSMEX-DDSM214-0000082670</t>
  </si>
  <si>
    <t>TOWER T214 DDTS-SMTS 1 330KV</t>
  </si>
  <si>
    <t>T214 DDTS-SMTS 2 330KV</t>
  </si>
  <si>
    <t>TL-DDSMEX-DDSM214-0000103127</t>
  </si>
  <si>
    <t>TOWER T214 DDTS-SMTS 2 330KV</t>
  </si>
  <si>
    <t>TZ039ROTS-SMTS 3 500KV</t>
  </si>
  <si>
    <t>TZ039</t>
  </si>
  <si>
    <t>TL-TSSMEX-TSSM039-0000056063</t>
  </si>
  <si>
    <t>TOWER TZ039ROTS-SMTS 3 500KV</t>
  </si>
  <si>
    <t>T279 MBTS-EPS 1 220KV</t>
  </si>
  <si>
    <t>TL-MBEPEX-MBEP279-0000113027</t>
  </si>
  <si>
    <t>TOWER T279 MBTS-EPS  1 220KV</t>
  </si>
  <si>
    <t>T030 ROTS-RWTS  220KV</t>
  </si>
  <si>
    <t>TL-RORWEX-RORW030-0000061158</t>
  </si>
  <si>
    <t>TOWER T030 ROTS-RWTS   220KV</t>
  </si>
  <si>
    <t>TY030ROTS-SMTS 3 500KV</t>
  </si>
  <si>
    <t>TL-RORWEX-RORW030-0000055983</t>
  </si>
  <si>
    <t>TOWER TY030ROTS-SMTS 3 500KV</t>
  </si>
  <si>
    <t>TX030ROTS-TTS  220KV</t>
  </si>
  <si>
    <t>TL-RORWEX-RORW030-0000061267</t>
  </si>
  <si>
    <t>TOWER TX030ROTS-TTS    220KV</t>
  </si>
  <si>
    <t>T216 DDTS-SMTS 1 330KV</t>
  </si>
  <si>
    <t>TL-DDSMEX-DDSM216-0000082672</t>
  </si>
  <si>
    <t>TOWER T216 DDTS-SMTS 1 330KV</t>
  </si>
  <si>
    <t>T216 DDTS-SMTS 2 330KV</t>
  </si>
  <si>
    <t>TL-DDSMEX-DDSM216-0000103131</t>
  </si>
  <si>
    <t>TOWER T216 DDTS-SMTS 2 330KV</t>
  </si>
  <si>
    <t>T119 HWTS-SMTS 2 500KV</t>
  </si>
  <si>
    <t>TL-TYSMEX-TYSM119-0000083860</t>
  </si>
  <si>
    <t>TOWER T119 HWTS-SMTS 2 500KV</t>
  </si>
  <si>
    <t>T254 HWTS-ROTS 3 500KV</t>
  </si>
  <si>
    <t>TL-HWCBEX-HWCB254-0000056746</t>
  </si>
  <si>
    <t>TOWER T254 HWTS-ROTS 3 500KV</t>
  </si>
  <si>
    <t>T033 HWTS-SMTS 1 500KV</t>
  </si>
  <si>
    <t>TL-TYSMEX-TYSM033-0000083498</t>
  </si>
  <si>
    <t>TOWER T033 HWTS-SMTS 1 500KV</t>
  </si>
  <si>
    <t>T033 HWTS-SMTS 2 500KV</t>
  </si>
  <si>
    <t>TL-TYSMEX-TYSM033-0000083774</t>
  </si>
  <si>
    <t>TOWER T033 HWTS-SMTS 2 500KV</t>
  </si>
  <si>
    <t>T032 HWTS-SMTS 1 500KV</t>
  </si>
  <si>
    <t>TL-TYSMEX-TYSM032-0000083497</t>
  </si>
  <si>
    <t>TOWER T032 HWTS-SMTS 1 500KV</t>
  </si>
  <si>
    <t>T032 HWTS-SMTS 2 500KV</t>
  </si>
  <si>
    <t>TL-TYSMEX-TYSM032-0000083773</t>
  </si>
  <si>
    <t>TOWER T032 HWTS-SMTS 2 500KV</t>
  </si>
  <si>
    <t>T255 HWTS-SMTS 1 500KV</t>
  </si>
  <si>
    <t>TL-HWSMEX-HWSM255-0000055597</t>
  </si>
  <si>
    <t>TOWER T255 HWTS-SMTS 1 500KV</t>
  </si>
  <si>
    <t>T255 HWTS-SMTS 2 500KV</t>
  </si>
  <si>
    <t>TL-HWSMEX-HWSM255-0000055732</t>
  </si>
  <si>
    <t>TOWER T255 HWTS-SMTS 2 500KV</t>
  </si>
  <si>
    <t>T257 HWTS-SMTS 1 500KV</t>
  </si>
  <si>
    <t>TL-HWSMEX-HWSM257-0000055599</t>
  </si>
  <si>
    <t>TOWER T257 HWTS-SMTS 1 500KV</t>
  </si>
  <si>
    <t>T257 HWTS-SMTS 2 500KV</t>
  </si>
  <si>
    <t>TL-HWSMEX-HWSM257-0000055734</t>
  </si>
  <si>
    <t>TOWER T257 HWTS-SMTS 2 500KV</t>
  </si>
  <si>
    <t>T114 HWTS-CBTS 4 500KV</t>
  </si>
  <si>
    <t>TL-HWCBEX-HWCB114-0000084086</t>
  </si>
  <si>
    <t>TOWER T114 HWTS-CBTS 4 500KV</t>
  </si>
  <si>
    <t>T114 HWTS-ROTS 3 500KV</t>
  </si>
  <si>
    <t>TL-HWCBEX-HWCB114-0000085075</t>
  </si>
  <si>
    <t>TOWER T114 HWTS-ROTS 3 500KV</t>
  </si>
  <si>
    <t>T044 DDTS-SMTS 1 330KV</t>
  </si>
  <si>
    <t>TL-DDSMEX-DDSM044-0000082500</t>
  </si>
  <si>
    <t>TOWER T044 DDTS-SMTS 1 330KV</t>
  </si>
  <si>
    <t>T044 DDTS-SMTS 2 330KV</t>
  </si>
  <si>
    <t>TL-DDSMEX-DDSM044-0000102788</t>
  </si>
  <si>
    <t>TOWER T044 DDTS-SMTS 2 330KV</t>
  </si>
  <si>
    <t>T097 HWTS-CBTS 4 500KV</t>
  </si>
  <si>
    <t>TL-HWCBEX-HWCB097-0000084069</t>
  </si>
  <si>
    <t>TOWER T097 HWTS-CBTS 4 500KV</t>
  </si>
  <si>
    <t>T070 MBTS-EPS 1 220KV</t>
  </si>
  <si>
    <t>TL-MBEPEX-MBEP070-0000112818</t>
  </si>
  <si>
    <t>TOWER T070 MBTS-EPS  1 220KV</t>
  </si>
  <si>
    <t>T020 HWPS-ROTS 1 220KV</t>
  </si>
  <si>
    <t>TL-HWROEX-HWRO020-0000084472</t>
  </si>
  <si>
    <t>TOWER T020 HWPS-ROTS 1 220KV</t>
  </si>
  <si>
    <t>T256 MLTS-TRTS 1 500KV</t>
  </si>
  <si>
    <t>TL-MLHYEX-MLHY256-0000056323</t>
  </si>
  <si>
    <t>TOWER T256 MLTS-TRTS 1 500KV</t>
  </si>
  <si>
    <t>T257 MLTS-TRTS 1 500KV</t>
  </si>
  <si>
    <t>TL-MLHYEX-MLHY257-0000056324</t>
  </si>
  <si>
    <t>TOWER T257 MLTS-TRTS 1 500KV</t>
  </si>
  <si>
    <t>T258 MLTS-TRTS 1 500KV</t>
  </si>
  <si>
    <t>TL-MLHYEX-MLHY258-0000056325</t>
  </si>
  <si>
    <t>TOWER T258 MLTS-TRTS 1 500KV</t>
  </si>
  <si>
    <t>T259 MLTS-TRTS 1 500KV</t>
  </si>
  <si>
    <t>TL-MLHYEX-MLHY259-0000056326</t>
  </si>
  <si>
    <t>TOWER T259 MLTS-TRTS 1 500KV</t>
  </si>
  <si>
    <t>T260 MLTS-TRTS 1 500KV</t>
  </si>
  <si>
    <t>TL-MLHYEX-MLHY260-0000056327</t>
  </si>
  <si>
    <t>TOWER T260 MLTS-TRTS 1 500KV</t>
  </si>
  <si>
    <t>T261 MLTS-TRTS 1 500KV</t>
  </si>
  <si>
    <t>TL-MLHYEX-MLHY261-0000056328</t>
  </si>
  <si>
    <t>TOWER T261 MLTS-TRTS 1 500KV</t>
  </si>
  <si>
    <t>T258 HWTS-SMTS 1 500KV</t>
  </si>
  <si>
    <t>TL-HWSMEX-HWSM258-0000055600</t>
  </si>
  <si>
    <t>TOWER T258 HWTS-SMTS 1 500KV</t>
  </si>
  <si>
    <t>T258 HWTS-SMTS 2 500KV</t>
  </si>
  <si>
    <t>TL-HWSMEX-HWSM258-0000055735</t>
  </si>
  <si>
    <t>TOWER T258 HWTS-SMTS 2 500KV</t>
  </si>
  <si>
    <t>T505 DDTS-SMTS 1 330KV</t>
  </si>
  <si>
    <t>TL-DDSMEX-DDSM505-0000059533</t>
  </si>
  <si>
    <t>TOWER T505 DDTS-SMTS 1 330KV</t>
  </si>
  <si>
    <t>T505 DDTS-SMTS 2 330KV</t>
  </si>
  <si>
    <t>TL-DDSMEX-DDSM505-0000059677</t>
  </si>
  <si>
    <t>TOWER T505 DDTS-SMTS 2 330KV</t>
  </si>
  <si>
    <t>T185 EPS -TTS L 220KV</t>
  </si>
  <si>
    <t>EPS -TTS L 220KV</t>
  </si>
  <si>
    <t>TL-DDSMEX-DDSM505-0000114101</t>
  </si>
  <si>
    <t>TOWER T185 EPS -TTS  1 220KV</t>
  </si>
  <si>
    <t>T079 BATS-TGTS  220KV</t>
  </si>
  <si>
    <t>TL-BATGEX-BATG079-0000087392</t>
  </si>
  <si>
    <t>TOWER T079 BATS-TGTS   220KV</t>
  </si>
  <si>
    <t>T080 BATS-TGTS  220KV</t>
  </si>
  <si>
    <t>TL-BATGEX-BATG080-0000087393</t>
  </si>
  <si>
    <t>TOWER T080 BATS-TGTS   220KV</t>
  </si>
  <si>
    <t>T081 BATS-TGTS  220KV</t>
  </si>
  <si>
    <t>TL-BATGEX-BATG081-0000087394</t>
  </si>
  <si>
    <t>TOWER T081 BATS-TGTS   220KV</t>
  </si>
  <si>
    <t>T097 MLTS-ELTS  220KV</t>
  </si>
  <si>
    <t>TL-MLBAEX-MLBA097-0000059021</t>
  </si>
  <si>
    <t>TOWER T097 MLTS-BATS 2 220KV</t>
  </si>
  <si>
    <t>T098 MLTS-ELTS  220KV</t>
  </si>
  <si>
    <t>TL-MLBAEX-MLBA098-0000059023</t>
  </si>
  <si>
    <t>TOWER T098 MLTS-BATS 2 220KV</t>
  </si>
  <si>
    <t>T099 MLTS-ELTS  220KV</t>
  </si>
  <si>
    <t>TL-MLBAEX-MLBA099-0000059025</t>
  </si>
  <si>
    <t>TOWER T099 MLTS-BATS 2 220KV</t>
  </si>
  <si>
    <t>T100 MLTS-ELTS  220KV</t>
  </si>
  <si>
    <t>TL-MLBAEX-MLBA100-0000059027</t>
  </si>
  <si>
    <t>TOWER T100 MLTS-BATS 2 220KV</t>
  </si>
  <si>
    <t>T101 MLTS-ELTS  220KV</t>
  </si>
  <si>
    <t>TL-MLBAEX-MLBA101-0000059029</t>
  </si>
  <si>
    <t>TOWER T101 MLTS-BATS 2 220KV</t>
  </si>
  <si>
    <t>T102 MLTS-ELTS  220KV</t>
  </si>
  <si>
    <t>TL-MLBAEX-MLBA102-0000059031</t>
  </si>
  <si>
    <t>TOWER T102 MLTS-BATS 2 220KV</t>
  </si>
  <si>
    <t>T315 HWTS-SMTS 2 500KV</t>
  </si>
  <si>
    <t>TL-HWSMEX-HWSM315-0000055792</t>
  </si>
  <si>
    <t>TOWER T315 HWTS-SMTS 2 500KV</t>
  </si>
  <si>
    <t>T255 HWTS-CBTS 4 500KV</t>
  </si>
  <si>
    <t>TL-HWCBEX-HWCB255-0000055841</t>
  </si>
  <si>
    <t>TOWER T255 HWTS-CBTS 4 500KV</t>
  </si>
  <si>
    <t>T255 HWTS-ROTS 3 500KV</t>
  </si>
  <si>
    <t>TL-HWCBEX-HWCB255-0000056748</t>
  </si>
  <si>
    <t>TOWER T255 HWTS-ROTS 3 500KV</t>
  </si>
  <si>
    <t>T321 HWTS-SMTS 1 500KV</t>
  </si>
  <si>
    <t>TL-HWSMEX-HWSM321-0000055663</t>
  </si>
  <si>
    <t>TOWER T321 HWTS-SMTS 1 500KV</t>
  </si>
  <si>
    <t>T032 HWTS-CBTS 4 500KV</t>
  </si>
  <si>
    <t>TL-HWCBEX-HWCB032-0000084004</t>
  </si>
  <si>
    <t>TOWER T032 HWTS-CBTS 4 500KV</t>
  </si>
  <si>
    <t>T033 HWTS-CBTS 4 500KV</t>
  </si>
  <si>
    <t>TL-HWCBEX-HWCB033-0000084005</t>
  </si>
  <si>
    <t>TOWER T033 HWTS-CBTS 4 500KV</t>
  </si>
  <si>
    <t>T034 HWTS-CBTS 4 500KV</t>
  </si>
  <si>
    <t>TL-HWCBEX-HWCB034-0000084006</t>
  </si>
  <si>
    <t>TOWER T034 HWTS-CBTS 4 500KV</t>
  </si>
  <si>
    <t>T035 HWTS-CBTS 4 500KV</t>
  </si>
  <si>
    <t>TL-HWCBEX-HWCB035-0000084007</t>
  </si>
  <si>
    <t>TOWER T035 HWTS-CBTS 4 500KV</t>
  </si>
  <si>
    <t>T036 HWTS-CBTS 4 500KV</t>
  </si>
  <si>
    <t>TL-HWCBEX-HWCB036-0000084008</t>
  </si>
  <si>
    <t>TOWER T036 HWTS-CBTS 4 500KV</t>
  </si>
  <si>
    <t>T032 HWTS-ROTS 3 500KV</t>
  </si>
  <si>
    <t>TL-HWCBEX-HWCB032-0000084993</t>
  </si>
  <si>
    <t>TOWER T032 HWTS-ROTS 3 500KV</t>
  </si>
  <si>
    <t>T033 HWTS-ROTS 3 500KV</t>
  </si>
  <si>
    <t>TL-HWCBEX-HWCB033-0000084994</t>
  </si>
  <si>
    <t>TOWER T033 HWTS-ROTS 3 500KV</t>
  </si>
  <si>
    <t>T034 HWTS-ROTS 3 500KV</t>
  </si>
  <si>
    <t>TL-HWCBEX-HWCB034-0000084995</t>
  </si>
  <si>
    <t>TOWER T034 HWTS-ROTS 3 500KV</t>
  </si>
  <si>
    <t>T035 HWTS-ROTS 3 500KV</t>
  </si>
  <si>
    <t>TL-HWCBEX-HWCB035-0000084996</t>
  </si>
  <si>
    <t>TOWER T035 HWTS-ROTS 3 500KV</t>
  </si>
  <si>
    <t>T215 DDTS-SMTS 1 330KV</t>
  </si>
  <si>
    <t>TL-DDSMEX-DDSM215-0000082671</t>
  </si>
  <si>
    <t>TOWER T215 DDTS-SMTS 1 330KV</t>
  </si>
  <si>
    <t>T215 DDTS-SMTS 2 330KV</t>
  </si>
  <si>
    <t>TL-DDSMEX-DDSM215-0000103129</t>
  </si>
  <si>
    <t>TOWER T215 DDTS-SMTS 2 330KV</t>
  </si>
  <si>
    <t>T546 DDTS-SMTS 2 330KV</t>
  </si>
  <si>
    <t>TL-DDSMEX-DDSM546-0000059760</t>
  </si>
  <si>
    <t>T226 EPS -TTS 1 220KV</t>
  </si>
  <si>
    <t>TL-DDSMEX-DDSM546-0000114142</t>
  </si>
  <si>
    <t>TOWER T226 EPS -TTS  1 220KV</t>
  </si>
  <si>
    <t>T005 JLTS-MWTS 1 220KV</t>
  </si>
  <si>
    <t>TL-JLMWEX-JLMW005-0000085362</t>
  </si>
  <si>
    <t>TOWER T005 JLTS-MWTS 1 220KV</t>
  </si>
  <si>
    <t>T032 RWTS-TTS  220KV</t>
  </si>
  <si>
    <t>TL-RWTSEX-RWTS072-0000064884</t>
  </si>
  <si>
    <t>TOWER T032 RWTS-TTS    220KV</t>
  </si>
  <si>
    <t>T285 DDTS-SHTS  220KV</t>
  </si>
  <si>
    <t>TL-GNSHEX-GNSH285-0000073544</t>
  </si>
  <si>
    <t>TOWER T285 DDTS-SHTS   220KV</t>
  </si>
  <si>
    <t>T285 GNTS-SHTS 1 220KV</t>
  </si>
  <si>
    <t>TL-GNSHEX-GNSH285-0000072757</t>
  </si>
  <si>
    <t>TOWER T285 GNTS-SHTS 1 220KV</t>
  </si>
  <si>
    <t>T031 ROTS-RWTS  220KV</t>
  </si>
  <si>
    <t>TL-RORWEX-RORW031-0000061159</t>
  </si>
  <si>
    <t>TOWER T031 ROTS-RWTS   220KV</t>
  </si>
  <si>
    <t>TY031ROTS-SMTS 3 500KV</t>
  </si>
  <si>
    <t>TL-RORWEX-RORW031-0000055984</t>
  </si>
  <si>
    <t>TOWER TY031ROTS-SMTS 3 500KV</t>
  </si>
  <si>
    <t>TX031ROTS-TTS  220KV</t>
  </si>
  <si>
    <t>TL-RORWEX-RORW031-0000061268</t>
  </si>
  <si>
    <t>TOWER TX031ROTS-TTS    220KV</t>
  </si>
  <si>
    <t>T255 DDTS-GNTS 1 220KV</t>
  </si>
  <si>
    <t>TL-DDGNEX-DDGN255-0000071727</t>
  </si>
  <si>
    <t>TOWER T255 DDTS-GNTS 1 220KV</t>
  </si>
  <si>
    <t>T255 DDTS-SHTS  220KV</t>
  </si>
  <si>
    <t>TL-DDGNEX-DDGN255-0000072608</t>
  </si>
  <si>
    <t>TOWER T255 DDTS-SHTS   220KV</t>
  </si>
  <si>
    <t>T309 HWTS-SMTS 1 500KV</t>
  </si>
  <si>
    <t>TL-HWSMEX-HWSM309-0000055651</t>
  </si>
  <si>
    <t>TOWER T309 HWTS-SMTS 1 500KV</t>
  </si>
  <si>
    <t>T309 HWTS-SMTS 2 500KV</t>
  </si>
  <si>
    <t>TL-HWSMEX-HWSM309-0000055786</t>
  </si>
  <si>
    <t>TOWER T309 HWTS-SMTS 2 500KV</t>
  </si>
  <si>
    <t>TZ005ROTS-SMTS 3 500KV</t>
  </si>
  <si>
    <t>TZ005</t>
  </si>
  <si>
    <t>TL-TSSMEX-TSSM005-0000056029</t>
  </si>
  <si>
    <t>TOWER TZ005ROTS-SMTS 3 500KV</t>
  </si>
  <si>
    <t>TY005ROTS-TTS  220KV</t>
  </si>
  <si>
    <t>TL-TSSMEX-TSSM005-0000061313</t>
  </si>
  <si>
    <t>TOWER TY005ROTS-TTS    220KV</t>
  </si>
  <si>
    <t>T030 HWTS-CBTS 4 500KV</t>
  </si>
  <si>
    <t>TL-HWCBEX-HWCB030-0000084002</t>
  </si>
  <si>
    <t>TOWER T030 HWTS-CBTS 4 500KV</t>
  </si>
  <si>
    <t>T030 HWTS-ROTS 3 500KV</t>
  </si>
  <si>
    <t>TL-HWCBEX-HWCB030-0000084991</t>
  </si>
  <si>
    <t>TOWER T030 HWTS-ROTS 3 500KV</t>
  </si>
  <si>
    <t>T321 HWTS-SMTS 2 500KV</t>
  </si>
  <si>
    <t>TL-HWSMEX-HWSM321-0000055798</t>
  </si>
  <si>
    <t>TOWER T321 HWTS-SMTS 2 500KV</t>
  </si>
  <si>
    <t>T327 MBTS-EPS 1 220KV</t>
  </si>
  <si>
    <t>TL-MBEPEX-MBEP327-0000113075</t>
  </si>
  <si>
    <t>TOWER T327 MBTS-EPS  1 220KV</t>
  </si>
  <si>
    <t>T143 HYTS-SESS 1 275KV</t>
  </si>
  <si>
    <t>TL-HYSEEX-HYSE143-0000059958</t>
  </si>
  <si>
    <t>TOWER T143 HYTS-SESS 1 275KV</t>
  </si>
  <si>
    <t>T144 HYTS-SESS 1 275KV</t>
  </si>
  <si>
    <t>TL-HYSEEX-HYSE144-0000059960</t>
  </si>
  <si>
    <t>TOWER T144 HYTS-SESS 1 275KV</t>
  </si>
  <si>
    <t>T145 HYTS-SESS 1 275KV</t>
  </si>
  <si>
    <t>TL-HYSEEX-HYSE145-0000059962</t>
  </si>
  <si>
    <t>TOWER T145 HYTS-SESS 1 275KV</t>
  </si>
  <si>
    <t>T546 DDTS-SMTS 1 330KV</t>
  </si>
  <si>
    <t>TL-DDSMEX-DDSM546-0000059615</t>
  </si>
  <si>
    <t>TOWER T546 DDTS-SMTS 1 330KV</t>
  </si>
  <si>
    <t>T208 HWTS-CBTS 4 500KV</t>
  </si>
  <si>
    <t>TL-HWCBEX-HWCB208-0000084180</t>
  </si>
  <si>
    <t>TOWER T208 HWTS-CBTS 4 500KV</t>
  </si>
  <si>
    <t>T208 HWTS-ROTS 3 500KV</t>
  </si>
  <si>
    <t>TL-HWCBEX-HWCB208-0000085169</t>
  </si>
  <si>
    <t>TOWER T208 HWTS-ROTS 3 500KV</t>
  </si>
  <si>
    <t>TY064ROTS-SMTS 3 500KV</t>
  </si>
  <si>
    <t>TY064</t>
  </si>
  <si>
    <t>TL-RWTSEX-RWTS064-0000056017</t>
  </si>
  <si>
    <t>TOWER TY064ROTS-SMTS 3 500KV</t>
  </si>
  <si>
    <t>T071 BATS-TGTS  220KV</t>
  </si>
  <si>
    <t>TL-BATGEX-BATG071-0000087384</t>
  </si>
  <si>
    <t>TOWER T071 BATS-TGTS   220KV</t>
  </si>
  <si>
    <t>T072 BATS-TGTS  220KV</t>
  </si>
  <si>
    <t>TL-BATGEX-BATG072-0000087385</t>
  </si>
  <si>
    <t>TOWER T072 BATS-TGTS   220KV</t>
  </si>
  <si>
    <t>T073 BATS-TGTS  220KV</t>
  </si>
  <si>
    <t>TL-BATGEX-BATG073-0000087386</t>
  </si>
  <si>
    <t>TOWER T073 BATS-TGTS   220KV</t>
  </si>
  <si>
    <t>T074 BATS-TGTS  220KV</t>
  </si>
  <si>
    <t>TL-BATGEX-BATG074-0000087387</t>
  </si>
  <si>
    <t>TOWER T074 BATS-TGTS   220KV</t>
  </si>
  <si>
    <t>T075 BATS-TGTS  220KV</t>
  </si>
  <si>
    <t>TL-BATGEX-BATG075-0000087388</t>
  </si>
  <si>
    <t>TOWER T075 BATS-TGTS   220KV</t>
  </si>
  <si>
    <t>T076 BATS-TGTS  220KV</t>
  </si>
  <si>
    <t>TL-BATGEX-BATG076-0000087389</t>
  </si>
  <si>
    <t>TOWER T076 BATS-TGTS   220KV</t>
  </si>
  <si>
    <t>T077 BATS-TGTS  220KV</t>
  </si>
  <si>
    <t>TL-BATGEX-BATG077-0000087390</t>
  </si>
  <si>
    <t>TOWER T077 BATS-TGTS   220KV</t>
  </si>
  <si>
    <t>T078 BATS-TGTS  220KV</t>
  </si>
  <si>
    <t>TL-BATGEX-BATG078-0000087391</t>
  </si>
  <si>
    <t>TOWER T078 BATS-TGTS   220KV</t>
  </si>
  <si>
    <t>T063 MLTS-ELTS  220KV</t>
  </si>
  <si>
    <t>TL-MLBAEX-MLBA063-0000058954</t>
  </si>
  <si>
    <t>TOWER T063 MLTS-BATS 2 220KV</t>
  </si>
  <si>
    <t>T064 MLTS-ELTS  220KV</t>
  </si>
  <si>
    <t>TL-MLBAEX-MLBA064-0000058956</t>
  </si>
  <si>
    <t>TOWER T064 MLTS-BATS 2 220KV</t>
  </si>
  <si>
    <t>T544 DDTS-SMTS 2 330KV</t>
  </si>
  <si>
    <t>TL-DDSMEX-DDSM544-0000059756</t>
  </si>
  <si>
    <t>TOWER T544 DDTS-SMTS 2 330KV</t>
  </si>
  <si>
    <t>T224 EPS -TTS 1 220KV</t>
  </si>
  <si>
    <t>TL-DDSMEX-DDSM544-0000114140</t>
  </si>
  <si>
    <t>TOWER T224 EPS -TTS  1 220KV</t>
  </si>
  <si>
    <t>T380 DDTS-SHTS  220KV</t>
  </si>
  <si>
    <t>TL-GNSHEX-GNSH380-0000073996</t>
  </si>
  <si>
    <t>TOWER T380 DDTS-SHTS   220KV</t>
  </si>
  <si>
    <t>T380 GNTS-SHTS 1 220KV</t>
  </si>
  <si>
    <t>TL-GNSHEX-GNSH380-0000073213</t>
  </si>
  <si>
    <t>TOWER T380 GNTS-SHTS 1 220KV</t>
  </si>
  <si>
    <t>T116 HWPS-ROTS 1 220KV</t>
  </si>
  <si>
    <t>TL-YPROEX-YPRO116-0000084568</t>
  </si>
  <si>
    <t>TOWER T116 HWPS-ROTS 1 220KV</t>
  </si>
  <si>
    <t>T116 YPS -ROTS 5 220KV</t>
  </si>
  <si>
    <t>TL-YPROEX-YPRO116-0000085507</t>
  </si>
  <si>
    <t>TOWER T116 YPS -ROTS 5 220KV</t>
  </si>
  <si>
    <t>T116 YPS -ROTS 7 220KV</t>
  </si>
  <si>
    <t>TL-YPROEX-YPRO116-0000086008</t>
  </si>
  <si>
    <t>TOWER T116 YPS -ROTS 7 220KV</t>
  </si>
  <si>
    <t>T114 HWPS-ROTS 1 220KV</t>
  </si>
  <si>
    <t>TL-YPROEX-YPRO114-0000084566</t>
  </si>
  <si>
    <t>TOWER T114 HWPS-ROTS 1 220KV</t>
  </si>
  <si>
    <t>T114 YPS -ROTS 5 220KV</t>
  </si>
  <si>
    <t>TL-YPROEX-YPRO114-0000085505</t>
  </si>
  <si>
    <t>TOWER T114 YPS -ROTS 5 220KV</t>
  </si>
  <si>
    <t>T114 YPS -ROTS 7 220KV</t>
  </si>
  <si>
    <t>TL-YPROEX-YPRO114-0000086006</t>
  </si>
  <si>
    <t>TOWER T114 YPS -ROTS 7 220KV</t>
  </si>
  <si>
    <t>T093 MLTS-ELTS  220KV</t>
  </si>
  <si>
    <t>TL-MLBAEX-MLBA093-0000059013</t>
  </si>
  <si>
    <t>TOWER T093 MLTS-BATS 2 220KV</t>
  </si>
  <si>
    <t>T094 MLTS-ELTS  220KV</t>
  </si>
  <si>
    <t>TL-MLBAEX-MLBA094-0000059015</t>
  </si>
  <si>
    <t>TOWER T094 MLTS-BATS 2 220KV</t>
  </si>
  <si>
    <t>T095 MLTS-ELTS  220KV</t>
  </si>
  <si>
    <t>TL-MLBAEX-MLBA095-0000059017</t>
  </si>
  <si>
    <t>TOWER T095 MLTS-BATS 2 220KV</t>
  </si>
  <si>
    <t>T096 MLTS-ELTS  220KV</t>
  </si>
  <si>
    <t>TL-MLBAEX-MLBA096-0000059019</t>
  </si>
  <si>
    <t>TOWER T096 MLTS-BATS 2 220KV</t>
  </si>
  <si>
    <t>T316 HWTS-SMTS 2 500KV</t>
  </si>
  <si>
    <t>TL-HWSMEX-HWSM316-0000055793</t>
  </si>
  <si>
    <t>TOWER T316 HWTS-SMTS 2 500KV</t>
  </si>
  <si>
    <t>T012 HWPS-MWTS  220KV</t>
  </si>
  <si>
    <t>TL-HWMWEX-HWMW012-0000084450</t>
  </si>
  <si>
    <t>TOWER T012 HWPS-MWTS   220KV</t>
  </si>
  <si>
    <t>T251 DDTS-GNTS 1 220KV</t>
  </si>
  <si>
    <t>TL-DDGNEX-DDGN251-0000071708</t>
  </si>
  <si>
    <t>TOWER T251 DDTS-GNTS 1 220KV</t>
  </si>
  <si>
    <t>T251 DDTS-SHTS  220KV</t>
  </si>
  <si>
    <t>TL-DDGNEX-DDGN251-0000072589</t>
  </si>
  <si>
    <t>TOWER T251 DDTS-SHTS   220KV</t>
  </si>
  <si>
    <t>T256 DDTS-GNTS 1 220KV</t>
  </si>
  <si>
    <t>TL-DDGNEX-DDGN256-0000071732</t>
  </si>
  <si>
    <t>TOWER T256 DDTS-GNTS 1 220KV</t>
  </si>
  <si>
    <t>T256 DDTS-SHTS  220KV</t>
  </si>
  <si>
    <t>TL-DDGNEX-DDGN256-0000072613</t>
  </si>
  <si>
    <t>TOWER T256 DDTS-SHTS   220KV</t>
  </si>
  <si>
    <t>T025 HWTS-CBTS 4 500KV</t>
  </si>
  <si>
    <t>TL-HWCBEX-HWCB025-0000083997</t>
  </si>
  <si>
    <t>TOWER T025 HWTS-CBTS 4 500KV</t>
  </si>
  <si>
    <t>T025 HWTS-ROTS 3 500KV</t>
  </si>
  <si>
    <t>TL-HWCBEX-HWCB025-0000084986</t>
  </si>
  <si>
    <t>TOWER T025 HWTS-ROTS 3 500KV</t>
  </si>
  <si>
    <t>TZ001ROTS-SMTS 3 500KV</t>
  </si>
  <si>
    <t>TZ001</t>
  </si>
  <si>
    <t>TL-TSSMEX-TSSM001-0000056025</t>
  </si>
  <si>
    <t>TOWER TZ001ROTS-SMTS 3 500KV</t>
  </si>
  <si>
    <t>TY001ROTS-TTS  220KV</t>
  </si>
  <si>
    <t>TL-TSSMEX-TSSM001-0000061309</t>
  </si>
  <si>
    <t>TOWER TY001ROTS-TTS    220KV</t>
  </si>
  <si>
    <t>T507 DDTS-SMTS 1 330KV</t>
  </si>
  <si>
    <t>TL-DDSMEX-DDSM507-0000059537</t>
  </si>
  <si>
    <t>TOWER T507 DDTS-SMTS 1 330KV</t>
  </si>
  <si>
    <t>T507 DDTS-SMTS 2 330KV</t>
  </si>
  <si>
    <t>TL-DDSMEX-DDSM507-0000059681</t>
  </si>
  <si>
    <t>TOWER T507 DDTS-SMTS 2 330KV</t>
  </si>
  <si>
    <t>T187 EPS -TTS 1 220KV</t>
  </si>
  <si>
    <t>TL-DDSMEX-DDSM507-0000114103</t>
  </si>
  <si>
    <t>TOWER T187 EPS -TTS  1 220KV</t>
  </si>
  <si>
    <t>T017 DDTS-SMTS 1 330KV</t>
  </si>
  <si>
    <t>TL-DDSMEX-DDSM017-0000082473</t>
  </si>
  <si>
    <t>TOWER T017 DDTS-SMTS 1 330KV</t>
  </si>
  <si>
    <t>T018 DDTS-SMTS 1 330KV</t>
  </si>
  <si>
    <t>TL-DDSMEX-DDSM018-0000082474</t>
  </si>
  <si>
    <t>TOWER T018 DDTS-SMTS 1 330KV</t>
  </si>
  <si>
    <t>T017 DDTS-SMTS 2 330KV</t>
  </si>
  <si>
    <t>TL-DDSMEX-DDSM017-0000102734</t>
  </si>
  <si>
    <t>TOWER T017 DDTS-SMTS 2 330KV</t>
  </si>
  <si>
    <t>T018 DDTS-SMTS 2 330KV</t>
  </si>
  <si>
    <t>TL-DDSMEX-DDSM018-0000102736</t>
  </si>
  <si>
    <t>TOWER T018 DDTS-SMTS 2 330KV</t>
  </si>
  <si>
    <t>T301 DDTS-SHTS  220KV</t>
  </si>
  <si>
    <t>TL-GNSHEX-GNSH301-0000073621</t>
  </si>
  <si>
    <t>TOWER T301 DDTS-SHTS   220KV</t>
  </si>
  <si>
    <t>T301 GNTS-SHTS 1 220KV</t>
  </si>
  <si>
    <t>TL-GNSHEX-GNSH301-0000072834</t>
  </si>
  <si>
    <t>TOWER T301 GNTS-SHTS 1 220KV</t>
  </si>
  <si>
    <t>T031 BETS-KGTS  220KV</t>
  </si>
  <si>
    <t>TL-BEKGEX-BEKG031-0000067721</t>
  </si>
  <si>
    <t>TOWER T031 BETS-KGTS   220KV</t>
  </si>
  <si>
    <t>T032 BETS-KGTS  220KV</t>
  </si>
  <si>
    <t>TL-BEKGEX-BEKG032-0000067726</t>
  </si>
  <si>
    <t>TOWER T032 BETS-KGTS   220KV</t>
  </si>
  <si>
    <t>T033 BETS-KGTS  220KV</t>
  </si>
  <si>
    <t>TL-BEKGEX-BEKG033-0000067730</t>
  </si>
  <si>
    <t>TOWER T033 BETS-KGTS   220KV</t>
  </si>
  <si>
    <t>T034 BETS-KGTS  220KV</t>
  </si>
  <si>
    <t>TL-BEKGEX-BEKG034-0000067735</t>
  </si>
  <si>
    <t>TOWER T034 BETS-KGTS   220KV</t>
  </si>
  <si>
    <t>T545 DDTS-SMTS 2 330KV</t>
  </si>
  <si>
    <t>TL-DDSMEX-DDSM545-0000364099</t>
  </si>
  <si>
    <t>TOWER T545 DDTS-SMTS 2 330KV</t>
  </si>
  <si>
    <t>T225 EPS -TTS 1 220KV</t>
  </si>
  <si>
    <t>TL-DDSMEX-DDSM545-0000364100</t>
  </si>
  <si>
    <t>T285 MBTS-EPS 1 220KV</t>
  </si>
  <si>
    <t>TL-MBEPEX-MBEP285-0000113033</t>
  </si>
  <si>
    <t>TOWER T285 MBTS-EPS  1 220KV</t>
  </si>
  <si>
    <t>T286 MBTS-EPS 1 220KV</t>
  </si>
  <si>
    <t>TL-MBEPEX-MBEP286-0000113034</t>
  </si>
  <si>
    <t>TOWER T286 MBTS-EPS  1 220KV</t>
  </si>
  <si>
    <t>T148 HWTS-CBTS 4 500KV</t>
  </si>
  <si>
    <t>TL-HWCBEX-HWCB148-0000084120</t>
  </si>
  <si>
    <t>TOWER T148 HWTS-CBTS 4 500KV</t>
  </si>
  <si>
    <t>T252 DDTS-GNTS 1 220KV</t>
  </si>
  <si>
    <t>TL-DDGNEX-DDGN252-0000071713</t>
  </si>
  <si>
    <t>TOWER T252 DDTS-GNTS 1 220KV</t>
  </si>
  <si>
    <t>T253 DDTS-GNTS 1 220KV</t>
  </si>
  <si>
    <t>TL-DDGNEX-DDGN253-0000071718</t>
  </si>
  <si>
    <t>TOWER T253 DDTS-GNTS 1 220KV</t>
  </si>
  <si>
    <t>T254 DDTS-GNTS 1 220KV</t>
  </si>
  <si>
    <t>TL-DDGNEX-DDGN254-0000071722</t>
  </si>
  <si>
    <t>TOWER T254 DDTS-GNTS 1 220KV</t>
  </si>
  <si>
    <t>T252 DDTS-SHTS  220KV</t>
  </si>
  <si>
    <t>TL-DDGNEX-DDGN252-0000072594</t>
  </si>
  <si>
    <t>TOWER T252 DDTS-SHTS   220KV</t>
  </si>
  <si>
    <t>T253 DDTS-SHTS  220KV</t>
  </si>
  <si>
    <t>TL-DDGNEX-DDGN253-0000072599</t>
  </si>
  <si>
    <t>TOWER T253 DDTS-SHTS   220KV</t>
  </si>
  <si>
    <t>T254 DDTS-SHTS  220KV</t>
  </si>
  <si>
    <t>TL-DDGNEX-DDGN254-0000072604</t>
  </si>
  <si>
    <t>TOWER T254 DDTS-SHTS   220KV</t>
  </si>
  <si>
    <t>T200 DDTS-GNTS 1 220KV</t>
  </si>
  <si>
    <t>TL-DDGNEX-DDGN200-0000071465</t>
  </si>
  <si>
    <t>TOWER T200 DDTS-GNTS 1 220KV</t>
  </si>
  <si>
    <t>T200 DDTS-SHTS  220KV</t>
  </si>
  <si>
    <t>TL-DDGNEX-DDGN200-0000072346</t>
  </si>
  <si>
    <t>TOWER T200 DDTS-SHTS   220KV</t>
  </si>
  <si>
    <t>T223 EPS -TTS 1 220KV</t>
  </si>
  <si>
    <t>TL-DDSMEX-DDSM543-0000114139</t>
  </si>
  <si>
    <t>TOWER T223 EPS -TTS  1 220KV</t>
  </si>
  <si>
    <t>T210 DDTS-GNTS 1 220KV</t>
  </si>
  <si>
    <t>TL-DDGNEX-DDGN210-0000071513</t>
  </si>
  <si>
    <t>TOWER T210 DDTS-GNTS 1 220KV</t>
  </si>
  <si>
    <t>T210 DDTS-SHTS  220KV</t>
  </si>
  <si>
    <t>TL-DDGNEX-DDGN210-0000072394</t>
  </si>
  <si>
    <t>TOWER T210 DDTS-SHTS   220KV</t>
  </si>
  <si>
    <t>T122 HWTS-SMTS 1 500KV</t>
  </si>
  <si>
    <t>TL-TYSMEX-TYSM122-0000083587</t>
  </si>
  <si>
    <t>TOWER T122 HWTS-SMTS 1 500KV</t>
  </si>
  <si>
    <t>T122 HWTS-SMTS 2 500KV</t>
  </si>
  <si>
    <t>TL-TYSMEX-TYSM122-0000083863</t>
  </si>
  <si>
    <t>TOWER T122 HWTS-SMTS 2 500KV</t>
  </si>
  <si>
    <t>T227 DDTS-SMTS 1 330KV</t>
  </si>
  <si>
    <t>TL-DDSMEX-DDSM227-0000082683</t>
  </si>
  <si>
    <t>TOWER T227 DDTS-SMTS 1 330KV</t>
  </si>
  <si>
    <t>T228 DDTS-SMTS 1 330KV</t>
  </si>
  <si>
    <t>TL-DDSMEX-DDSM228-0000082684</t>
  </si>
  <si>
    <t>TOWER T228 DDTS-SMTS 1 330KV</t>
  </si>
  <si>
    <t>T227 DDTS-SMTS 2 330KV</t>
  </si>
  <si>
    <t>TL-DDSMEX-DDSM227-0000103153</t>
  </si>
  <si>
    <t>TOWER T227 DDTS-SMTS 2 330KV</t>
  </si>
  <si>
    <t>T228 DDTS-SMTS 2 330KV</t>
  </si>
  <si>
    <t>TL-DDSMEX-DDSM228-0000103155</t>
  </si>
  <si>
    <t>TOWER T228 DDTS-SMTS 2 330KV</t>
  </si>
  <si>
    <t>T504 DDTS-SMTS 1 330KV</t>
  </si>
  <si>
    <t>TL-DDSMEX-DDSM504-0000059531</t>
  </si>
  <si>
    <t>TOWER T504 DDTS-SMTS 1 330KV</t>
  </si>
  <si>
    <t>T504 DDTS-SMTS 2 330KV</t>
  </si>
  <si>
    <t>TL-DDSMEX-DDSM504-0000059675</t>
  </si>
  <si>
    <t>TOWER T504 DDTS-SMTS 2 330KV</t>
  </si>
  <si>
    <t>T184 EPS -TTS 1 220KV</t>
  </si>
  <si>
    <t>TL-DDSMEX-DDSM504-0000114100</t>
  </si>
  <si>
    <t>TOWER T184 EPS -TTS  1 220KV</t>
  </si>
  <si>
    <t>T019 EPS -TTS 1 220KV</t>
  </si>
  <si>
    <t>TL-EPTXEX-EPTX019-0000113477</t>
  </si>
  <si>
    <t>TOWER T019 EPS -TTS  1 220KV</t>
  </si>
  <si>
    <t>T042 MWTS-LY  3 66KV</t>
  </si>
  <si>
    <t>TL-JLMWEX-JLMW005-0000086692</t>
  </si>
  <si>
    <t>TOWER T042 MWTS-LY   3  66KV</t>
  </si>
  <si>
    <t>T279 HWTS-SMTS 1 500KV</t>
  </si>
  <si>
    <t>TL-HWSMEX-HWSM279-0000055621</t>
  </si>
  <si>
    <t>TOWER T279 HWTS-SMTS 1 500KV</t>
  </si>
  <si>
    <t>T279 HWTS-SMTS 2 500KV</t>
  </si>
  <si>
    <t>TL-HWSMEX-HWSM279-0000055756</t>
  </si>
  <si>
    <t>TOWER T279 HWTS-SMTS 2 500KV</t>
  </si>
  <si>
    <t>T257 DDTS-GNTS 1 220KV</t>
  </si>
  <si>
    <t>TL-DDGNEX-DDGN257-0000071737</t>
  </si>
  <si>
    <t>TOWER T257 DDTS-GNTS 1 220KV</t>
  </si>
  <si>
    <t>T257 DDTS-SHTS  220KV</t>
  </si>
  <si>
    <t>TL-DDGNEX-DDGN257-0000072618</t>
  </si>
  <si>
    <t>TOWER T257 DDTS-SHTS   220KV</t>
  </si>
  <si>
    <t>T076 MBTS-EPS 1 220KV</t>
  </si>
  <si>
    <t>TL-MBEPEX-MBEP076-0000112824</t>
  </si>
  <si>
    <t>TOWER T076 MBTS-EPS  1 220KV</t>
  </si>
  <si>
    <t>T290 DDTS-SHTS  220KV</t>
  </si>
  <si>
    <t>TL-GNSHEX-GNSH290-0000073568</t>
  </si>
  <si>
    <t>TOWER T290 DDTS-SHTS   220KV</t>
  </si>
  <si>
    <t>T290 GNTS-SHTS 1 220KV</t>
  </si>
  <si>
    <t>TL-GNSHEX-GNSH290-0000072781</t>
  </si>
  <si>
    <t>TOWER T290 GNTS-SHTS 1 220KV</t>
  </si>
  <si>
    <t>T260 DDTS-GNTS 1 220KV</t>
  </si>
  <si>
    <t>TL-DDGNEX-DDGN260-0000071750</t>
  </si>
  <si>
    <t>TOWER T260 DDTS-GNTS 1 220KV</t>
  </si>
  <si>
    <t>T261 DDTS-GNTS 1 220KV</t>
  </si>
  <si>
    <t>TL-DDGNEX-DDGN261-0000071755</t>
  </si>
  <si>
    <t>TOWER T261 DDTS-GNTS 1 220KV</t>
  </si>
  <si>
    <t>T262 DDTS-GNTS 1 220KV</t>
  </si>
  <si>
    <t>TL-DDGNEX-DDGN262-0000071760</t>
  </si>
  <si>
    <t>TOWER T262 DDTS-GNTS 1 220KV</t>
  </si>
  <si>
    <t>T260 DDTS-SHTS  220KV</t>
  </si>
  <si>
    <t>TL-DDGNEX-DDGN260-0000072632</t>
  </si>
  <si>
    <t>TOWER T260 DDTS-SHTS   220KV</t>
  </si>
  <si>
    <t>T261 DDTS-SHTS  220KV</t>
  </si>
  <si>
    <t>TL-DDGNEX-DDGN261-0000072637</t>
  </si>
  <si>
    <t>TOWER T261 DDTS-SHTS   220KV</t>
  </si>
  <si>
    <t>T262 DDTS-SHTS  220KV</t>
  </si>
  <si>
    <t>TL-DDGNEX-DDGN262-0000072641</t>
  </si>
  <si>
    <t>TOWER T262 DDTS-SHTS   220KV</t>
  </si>
  <si>
    <t>P017 MWTS-LY  1 66KV</t>
  </si>
  <si>
    <t xml:space="preserve">P017 </t>
  </si>
  <si>
    <t>TL-MWLYEN-MWLY017-0000086448</t>
  </si>
  <si>
    <t>TOWER P017 MWTS-LY   1 66KV</t>
  </si>
  <si>
    <t>P018 MWTS-LY  1 66KV</t>
  </si>
  <si>
    <t xml:space="preserve">P018 </t>
  </si>
  <si>
    <t>TL-MWLYEN-MWLY018-0000086449</t>
  </si>
  <si>
    <t>TOWER P018 MWTS-LY   1 66KV</t>
  </si>
  <si>
    <t>P019 MWTS-LY  1 66KV</t>
  </si>
  <si>
    <t xml:space="preserve">P019 </t>
  </si>
  <si>
    <t>TL-MWLYEN-MWLY019-0000086450</t>
  </si>
  <si>
    <t>TOWER P019 MWTS-LY   1 66KV</t>
  </si>
  <si>
    <t>P020 MWTS-LY  1 66KV</t>
  </si>
  <si>
    <t xml:space="preserve">P020 </t>
  </si>
  <si>
    <t>TL-MWLYEN-MWLY020-0000086451</t>
  </si>
  <si>
    <t>TOWER P020 MWTS-LY   1 66KV</t>
  </si>
  <si>
    <t>P021 MWTS-LY  1 66KV</t>
  </si>
  <si>
    <t xml:space="preserve">P021 </t>
  </si>
  <si>
    <t>TL-MWLYEN-MWLY021-0000086452</t>
  </si>
  <si>
    <t>TOWER P021 MWTS-LY   1 66KV</t>
  </si>
  <si>
    <t>P022 MWTS-LY  1 66KV</t>
  </si>
  <si>
    <t xml:space="preserve">P022 </t>
  </si>
  <si>
    <t>TL-MWLYEN-MWLY022-0000086453</t>
  </si>
  <si>
    <t>TOWER P022 MWTS-LY   1 66KV</t>
  </si>
  <si>
    <t>P017 MWTS-LY  2 66KV</t>
  </si>
  <si>
    <t>MWTS-LY  2 66KV</t>
  </si>
  <si>
    <t>TL-MWLYEN-MWLY017-0000086557</t>
  </si>
  <si>
    <t>TOWER P017 MWTS-LY   2 66KV</t>
  </si>
  <si>
    <t>T012 MWTS-LY  3 66KV</t>
  </si>
  <si>
    <t>TL-LYHWEN-LYHW012-0000086662</t>
  </si>
  <si>
    <t>TOWER T012 MWTS-LY   3 66KV</t>
  </si>
  <si>
    <t>T012 LYPS-HWTS 1 500KV</t>
  </si>
  <si>
    <t>TL-LYHWEN-LYHW012-0000084238</t>
  </si>
  <si>
    <t>TOWER T012 LYPS-HWTS 1 500KV</t>
  </si>
  <si>
    <t>T007 MWTS-LY  1 66KV</t>
  </si>
  <si>
    <t>TL-LYHWEN-LYHW007-0000086438</t>
  </si>
  <si>
    <t>TOWER T007 MWTS-LY   1 66KV</t>
  </si>
  <si>
    <t>T007 MWTS-LY  3 66KV</t>
  </si>
  <si>
    <t>TL-LYHWEN-LYHW007-0000086657</t>
  </si>
  <si>
    <t>TOWER T007 MWTS-LY   3 66KV</t>
  </si>
  <si>
    <t>T007 LYPS-HWTS 1 500KV</t>
  </si>
  <si>
    <t>TL-LYHWEN-LYHW007-0000084233</t>
  </si>
  <si>
    <t>TOWER T007 LYPS-HWTS 1 500KV</t>
  </si>
  <si>
    <t>T102 DDTS-GNTS 1 220KV</t>
  </si>
  <si>
    <t>TL-DDSMEX-DDSM012-0000070997</t>
  </si>
  <si>
    <t>TOWER T102 DDTS-GNTS 1 220KV</t>
  </si>
  <si>
    <t>T102 DDTS-SHTS  220KV</t>
  </si>
  <si>
    <t>TL-DDSMEX-DDSM012-0000071879</t>
  </si>
  <si>
    <t>TOWER T102 DDTS-SHTS   220KV</t>
  </si>
  <si>
    <t>T012 DDTS-SMTS 1 330KV</t>
  </si>
  <si>
    <t>TL-DDSMEX-DDSM012-0000082468</t>
  </si>
  <si>
    <t>TOWER T012 DDTS-SMTS 1 330KV</t>
  </si>
  <si>
    <t>T012 DDTS-SMTS 2 330KV</t>
  </si>
  <si>
    <t>TL-DDSMEX-DDSM012-0000102724</t>
  </si>
  <si>
    <t>TOWER T012 DDTS-SMTS 2 330KV</t>
  </si>
  <si>
    <t>T344 BATS-WBTS  220KV</t>
  </si>
  <si>
    <t>TL-BAHOEX-BAHO344-0000074761</t>
  </si>
  <si>
    <t>TOWER T344 BATS-WBTS   220KV</t>
  </si>
  <si>
    <t>T345 BATS-WBTS  220KV</t>
  </si>
  <si>
    <t>TL-BAHOEX-BAHO345-0000074762</t>
  </si>
  <si>
    <t>TOWER T345 BATS-WBTS   220KV</t>
  </si>
  <si>
    <t>T346 BATS-WBTS  220KV</t>
  </si>
  <si>
    <t>TL-BAHOEX-BAHO346-0000074763</t>
  </si>
  <si>
    <t>TOWER T346 BATS-WBTS   220KV</t>
  </si>
  <si>
    <t>T347 BATS-WBTS  220KV</t>
  </si>
  <si>
    <t>TL-BAHOEX-BAHO347-0000074764</t>
  </si>
  <si>
    <t>TOWER T347 BATS-WBTS   220KV</t>
  </si>
  <si>
    <t>T348 BATS-WBTS  220KV</t>
  </si>
  <si>
    <t>TL-BAHOEX-BAHO348-0000074765</t>
  </si>
  <si>
    <t>TOWER T348 BATS-WBTS   220KV</t>
  </si>
  <si>
    <t>T348ABATS-WBTS  220KV</t>
  </si>
  <si>
    <t>T348A</t>
  </si>
  <si>
    <t>TL-BAHOEX-BAHO348-0000119593</t>
  </si>
  <si>
    <t>TOWER T348ABATS-WBTS   220KV</t>
  </si>
  <si>
    <t>T013 LYPS-HWTS 2 500KV</t>
  </si>
  <si>
    <t>TL-LYHWES-LYHW013-0000084278</t>
  </si>
  <si>
    <t>TOWER T013 LYPS-HWTS 2 500KV</t>
  </si>
  <si>
    <t>T013 LYPS-HWTS 3 500KV</t>
  </si>
  <si>
    <t>TL-LYHWES-LYHW013-0000084318</t>
  </si>
  <si>
    <t>TOWER T013 LYPS-HWTS 3 500KV</t>
  </si>
  <si>
    <t>TY999ROTS-TSTS  220KV</t>
  </si>
  <si>
    <t>TY999</t>
  </si>
  <si>
    <t>ROTS-TSTS  220KV</t>
  </si>
  <si>
    <t>TL-RWTSEX-RWTS072-0000119765</t>
  </si>
  <si>
    <t>TOWER TY999ROTS-TSTS   220KV</t>
  </si>
  <si>
    <t>T544 DDTS-SMTS 1 330KV</t>
  </si>
  <si>
    <t>TL-DDSMEX-DDSM544-0000059611</t>
  </si>
  <si>
    <t>TOWER T544 DDTS-SMTS 1 330KV</t>
  </si>
  <si>
    <t>T349 BATS-WBTS  220KV</t>
  </si>
  <si>
    <t>TL-BAHOEX-BAHO349-0000074766</t>
  </si>
  <si>
    <t>TOWER T349 BATS-WBTS   220KV</t>
  </si>
  <si>
    <t>T350 BATS-WBTS  220KV</t>
  </si>
  <si>
    <t>TL-BAHOEX-BAHO350-0000074767</t>
  </si>
  <si>
    <t>TOWER T350 BATS-WBTS   220KV</t>
  </si>
  <si>
    <t>T351 BATS-WBTS  220KV</t>
  </si>
  <si>
    <t>TL-BAHOEX-BAHO351-0000074768</t>
  </si>
  <si>
    <t>TOWER T351 BATS-WBTS   220KV</t>
  </si>
  <si>
    <t>T352 BATS-WBTS  220KV</t>
  </si>
  <si>
    <t>TL-BAHOEX-BAHO352-0000074769</t>
  </si>
  <si>
    <t>TOWER T352 BATS-WBTS   220KV</t>
  </si>
  <si>
    <t>T353 BATS-WBTS  220KV</t>
  </si>
  <si>
    <t>TL-BAHOEX-BAHO353-0000074770</t>
  </si>
  <si>
    <t>TOWER T353 BATS-WBTS   220KV</t>
  </si>
  <si>
    <t>T254 HWTS-CBTS 4 500KV</t>
  </si>
  <si>
    <t>TL-HWCBEX-HWCB254-0000055840</t>
  </si>
  <si>
    <t>TOWER T254 HWTS-CBTS 4 500KV</t>
  </si>
  <si>
    <t>T258 DDTS-GNTS 1 220KV</t>
  </si>
  <si>
    <t>TL-DDGNEX-DDGN258-0000071741</t>
  </si>
  <si>
    <t>TOWER T258 DDTS-GNTS 1 220KV</t>
  </si>
  <si>
    <t>T259 DDTS-GNTS 1 220KV</t>
  </si>
  <si>
    <t>TL-DDGNEX-DDGN259-0000071746</t>
  </si>
  <si>
    <t>TOWER T259 DDTS-GNTS 1 220KV</t>
  </si>
  <si>
    <t>T258 DDTS-SHTS  220KV</t>
  </si>
  <si>
    <t>TL-DDGNEX-DDGN258-0000072622</t>
  </si>
  <si>
    <t>TOWER T258 DDTS-SHTS   220KV</t>
  </si>
  <si>
    <t>T259 DDTS-SHTS  220KV</t>
  </si>
  <si>
    <t>TL-DDGNEX-DDGN259-0000072627</t>
  </si>
  <si>
    <t>TOWER T259 DDTS-SHTS   220KV</t>
  </si>
  <si>
    <t>T278 HWTS-SMTS 1 500KV</t>
  </si>
  <si>
    <t>TL-HWSMEX-HWSM278-0000055620</t>
  </si>
  <si>
    <t>TOWER T278 HWTS-SMTS 1 500KV</t>
  </si>
  <si>
    <t>T012 LYPS-HWTS 2 500KV</t>
  </si>
  <si>
    <t>TL-LYHWES-LYHW012-0000084277</t>
  </si>
  <si>
    <t>TOWER T012 LYPS-HWTS 2 500KV</t>
  </si>
  <si>
    <t>T012 LYPS-HWTS 3 500KV</t>
  </si>
  <si>
    <t>TL-LYHWES-LYHW012-0000084317</t>
  </si>
  <si>
    <t>TOWER T012 LYPS-HWTS 3 500KV</t>
  </si>
  <si>
    <t>T016 LYPS-HWTS 2 500KV</t>
  </si>
  <si>
    <t>TL-LYHWES-LYHW016-0000084281</t>
  </si>
  <si>
    <t>TOWER T016 LYPS-HWTS 2 500KV</t>
  </si>
  <si>
    <t>T016 LYPS-HWTS 3 500KV</t>
  </si>
  <si>
    <t>TL-LYHWES-LYHW016-0000084321</t>
  </si>
  <si>
    <t>TOWER T016 LYPS-HWTS 3 500KV</t>
  </si>
  <si>
    <t>T091 HWTS-ROTS 3 500KV</t>
  </si>
  <si>
    <t>TL-HWCBEX-HWCB091-0000085052</t>
  </si>
  <si>
    <t>TOWER T091 HWTS-ROTS 3 500KV</t>
  </si>
  <si>
    <t>T389 DDTS-SHTS  220KV</t>
  </si>
  <si>
    <t>TL-GNSHEX-GNSH389-0000074039</t>
  </si>
  <si>
    <t>TOWER T389 DDTS-SHTS   220KV</t>
  </si>
  <si>
    <t>T390 DDTS-SHTS  220KV</t>
  </si>
  <si>
    <t>TL-GNSHEX-GNSH390-0000074044</t>
  </si>
  <si>
    <t>TOWER T390 DDTS-SHTS   220KV</t>
  </si>
  <si>
    <t>T389 GNTS-SHTS 1 220KV</t>
  </si>
  <si>
    <t>TL-GNSHEX-GNSH389-0000073257</t>
  </si>
  <si>
    <t>TOWER T389 GNTS-SHTS 1 220KV</t>
  </si>
  <si>
    <t>T390 GNTS-SHTS 1 220KV</t>
  </si>
  <si>
    <t>TL-GNSHEX-GNSH390-0000073262</t>
  </si>
  <si>
    <t>TOWER T390 GNTS-SHTS 1 220KV</t>
  </si>
  <si>
    <t>T158 HWTS-CBTS 4 500KV</t>
  </si>
  <si>
    <t>TL-HWCBEX-HWCB158-0000084130</t>
  </si>
  <si>
    <t>TOWER T158 HWTS-CBTS 4 500KV</t>
  </si>
  <si>
    <t>T159 HWTS-CBTS 4 500KV</t>
  </si>
  <si>
    <t>TL-HWCBEX-HWCB159-0000084131</t>
  </si>
  <si>
    <t>TOWER T159 HWTS-CBTS 4 500KV</t>
  </si>
  <si>
    <t>T158 HWTS-ROTS 3 500KV</t>
  </si>
  <si>
    <t>TL-HWCBEX-HWCB158-0000085119</t>
  </si>
  <si>
    <t>TOWER T158 HWTS-ROTS 3 500KV</t>
  </si>
  <si>
    <t>T159 HWTS-ROTS 3 500KV</t>
  </si>
  <si>
    <t>TL-HWCBEX-HWCB159-0000085120</t>
  </si>
  <si>
    <t>TOWER T159 HWTS-ROTS 3 500KV</t>
  </si>
  <si>
    <t>T014 LYPS-HWTS 2 500KV</t>
  </si>
  <si>
    <t>TL-LYHWES-LYHW014-0000084279</t>
  </si>
  <si>
    <t>TOWER T014 LYPS-HWTS 2 500KV</t>
  </si>
  <si>
    <t>T015 LYPS-HWTS 2 500KV</t>
  </si>
  <si>
    <t>TL-LYHWES-LYHW015-0000084280</t>
  </si>
  <si>
    <t>TOWER T015 LYPS-HWTS 2 500KV</t>
  </si>
  <si>
    <t>T014 LYPS-HWTS 3 500KV</t>
  </si>
  <si>
    <t>TL-LYHWES-LYHW014-0000084319</t>
  </si>
  <si>
    <t>TOWER T014 LYPS-HWTS 3 500KV</t>
  </si>
  <si>
    <t>T015 LYPS-HWTS 3 500KV</t>
  </si>
  <si>
    <t>TL-LYHWES-LYHW015-0000084320</t>
  </si>
  <si>
    <t>TOWER T015 LYPS-HWTS 3 500KV</t>
  </si>
  <si>
    <t>T263 DDTS-GNTS 1 220KV</t>
  </si>
  <si>
    <t>TL-DDGNEX-DDGN263-0000071765</t>
  </si>
  <si>
    <t>TOWER T263 DDTS-GNTS 1 220KV</t>
  </si>
  <si>
    <t>T263 DDTS-SHTS  220KV</t>
  </si>
  <si>
    <t>TL-DDGNEX-DDGN263-0000072646</t>
  </si>
  <si>
    <t>TOWER T263 DDTS-SHTS   220KV</t>
  </si>
  <si>
    <t>T278 GNTS-SHTS 1 220KV</t>
  </si>
  <si>
    <t>TL-GNSHEX-GNSH278-0000072723</t>
  </si>
  <si>
    <t>TOWER T278 GNTS-SHTS 1 220KV</t>
  </si>
  <si>
    <t>T308 HWTS-SMTS 1 500KV</t>
  </si>
  <si>
    <t>TL-HWSMEX-HWSM308-0000055650</t>
  </si>
  <si>
    <t>TOWER T308 HWTS-SMTS 1 500KV</t>
  </si>
  <si>
    <t>T308 HWTS-SMTS 2 500KV</t>
  </si>
  <si>
    <t>TL-HWSMEX-HWSM308-0000055785</t>
  </si>
  <si>
    <t>TOWER T308 HWTS-SMTS 2 500KV</t>
  </si>
  <si>
    <t>T310 HWTS-SMTS 1 500KV</t>
  </si>
  <si>
    <t>TL-HWSMEX-HWSM310-0000055652</t>
  </si>
  <si>
    <t>TOWER T310 HWTS-SMTS 1 500KV</t>
  </si>
  <si>
    <t>T311 HWTS-SMTS 1 500KV</t>
  </si>
  <si>
    <t>TL-HWSMEX-HWSM311-0000055653</t>
  </si>
  <si>
    <t>TOWER T311 HWTS-SMTS 1 500KV</t>
  </si>
  <si>
    <t>T310 HWTS-SMTS 2 500KV</t>
  </si>
  <si>
    <t>TL-HWSMEX-HWSM310-0000055787</t>
  </si>
  <si>
    <t>TOWER T310 HWTS-SMTS 2 500KV</t>
  </si>
  <si>
    <t>T311 HWTS-SMTS 2 500KV</t>
  </si>
  <si>
    <t>TL-HWSMEX-HWSM311-0000055788</t>
  </si>
  <si>
    <t>TOWER T311 HWTS-SMTS 2 500KV</t>
  </si>
  <si>
    <t>T056 MLTS-ELTS  220KV</t>
  </si>
  <si>
    <t>TL-MLBAEX-MLBA056-0000058940</t>
  </si>
  <si>
    <t>TOWER T056 MLTS-BATS 2 220KV</t>
  </si>
  <si>
    <t>T057 MLTS-ELTS  220KV</t>
  </si>
  <si>
    <t>TL-MLBAEX-MLBA057-0000058942</t>
  </si>
  <si>
    <t>TOWER T057 MLTS-BATS 2 220KV</t>
  </si>
  <si>
    <t>T058 MLTS-ELTS  220KV</t>
  </si>
  <si>
    <t>TL-MLBAEX-MLBA058-0000058944</t>
  </si>
  <si>
    <t>TOWER T058 MLTS-BATS 2 220KV</t>
  </si>
  <si>
    <t>T344 MBTS-EPS 1 220KV</t>
  </si>
  <si>
    <t>TL-MBEPEX-MBEP344-0000113092</t>
  </si>
  <si>
    <t>TOWER T344 MBTS-EPS  1 220KV</t>
  </si>
  <si>
    <t>T345 MBTS-EPS 1 220KV</t>
  </si>
  <si>
    <t>TL-MBEPEX-MBEP345-0000113093</t>
  </si>
  <si>
    <t>TOWER T345 MBTS-EPS  1 220KV</t>
  </si>
  <si>
    <t>T346 MBTS-EPS 1 220KV</t>
  </si>
  <si>
    <t>TL-MBEPEX-MBEP346-0000113094</t>
  </si>
  <si>
    <t>TOWER T346 MBTS-EPS  1 220KV</t>
  </si>
  <si>
    <t>T349 MBTS-EPS 1 220KV</t>
  </si>
  <si>
    <t>TL-MBEPEX-MBEP349-0000113097</t>
  </si>
  <si>
    <t>TOWER T349 MBTS-EPS  1 220KV</t>
  </si>
  <si>
    <t>T350 MBTS-EPS 1 220KV</t>
  </si>
  <si>
    <t>TL-MBEPEX-MBEP350-0000113098</t>
  </si>
  <si>
    <t>TOWER T350 MBTS-EPS  1 220KV</t>
  </si>
  <si>
    <t>T351 MBTS-EPS 1 220KV</t>
  </si>
  <si>
    <t>TL-MBEPEX-MBEP351-0000113099</t>
  </si>
  <si>
    <t>TOWER T351 MBTS-EPS  1 220KV</t>
  </si>
  <si>
    <t>T352 MBTS-EPS 1 220KV</t>
  </si>
  <si>
    <t>TL-MBEPEX-MBEP352-0000113100</t>
  </si>
  <si>
    <t>TOWER T352 MBTS-EPS  1 220KV</t>
  </si>
  <si>
    <t>TZ002ROTS-SMTS 3 500KV</t>
  </si>
  <si>
    <t>TZ002</t>
  </si>
  <si>
    <t>TL-TSSMEX-TSSM002-0000056026</t>
  </si>
  <si>
    <t>TOWER TZ002ROTS-SMTS 3 500KV</t>
  </si>
  <si>
    <t>TY002ROTS-TTS  220KV</t>
  </si>
  <si>
    <t>TL-TSSMEX-TSSM002-0000061310</t>
  </si>
  <si>
    <t>TOWER TY002ROTS-TTS    220KV</t>
  </si>
  <si>
    <t>T018 SMTS-SYTS 1 500KV</t>
  </si>
  <si>
    <t>TL-SMSYEX-SMSY018-0000058829</t>
  </si>
  <si>
    <t>TOWER T018 SMTS-SYTS 1 500KV</t>
  </si>
  <si>
    <t>T018 SMTS-SYTS 2 500KV</t>
  </si>
  <si>
    <t>TL-SMSYEX-SMSY018-0000059036</t>
  </si>
  <si>
    <t>TOWER T018 SMTS-SYTS 2 500KV</t>
  </si>
  <si>
    <t>T006 LYPS-HWTS 1 500KV</t>
  </si>
  <si>
    <t>TL-LYHWEN-LYHW006-0000084232</t>
  </si>
  <si>
    <t>TOWER T006 LYPS-HWTS 1 500KV</t>
  </si>
  <si>
    <t>T006 LYPS-HWTS 2 500KV</t>
  </si>
  <si>
    <t>TL-LYHWES-LYHW006-0000084271</t>
  </si>
  <si>
    <t>TOWER T006 LYPS-HWTS 2 500KV</t>
  </si>
  <si>
    <t>T006 LYPS-HWTS 3 500KV</t>
  </si>
  <si>
    <t>TL-LYHWES-LYHW006-0000084311</t>
  </si>
  <si>
    <t>TOWER T006 LYPS-HWTS 3 500KV</t>
  </si>
  <si>
    <t>T299 DDTS-SMTS 1 330KV</t>
  </si>
  <si>
    <t>TL-DDSMEX-DDSM299-0000082755</t>
  </si>
  <si>
    <t>TOWER T299 DDTS-SMTS 1 330KV</t>
  </si>
  <si>
    <t>T299 DDTS-SMTS 2 330KV</t>
  </si>
  <si>
    <t>TL-DDSMEX-DDSM299-0000103426</t>
  </si>
  <si>
    <t>TOWER T299 DDTS-SMTS 2 330KV</t>
  </si>
  <si>
    <t>T022 HWTS-CBTS 4 500KV</t>
  </si>
  <si>
    <t>TL-HWCBEX-HWCB022-0000083994</t>
  </si>
  <si>
    <t>TOWER T022 HWTS-CBTS 4 500KV</t>
  </si>
  <si>
    <t>T022 HWTS-ROTS 3 500KV</t>
  </si>
  <si>
    <t>TL-HWCBEX-HWCB022-0000084983</t>
  </si>
  <si>
    <t>TOWER T022 HWTS-ROTS 3 500KV</t>
  </si>
  <si>
    <t>T003 EPS -TTS 1 220KV</t>
  </si>
  <si>
    <t>TL-EPTXEX-EPTX003-0000113461</t>
  </si>
  <si>
    <t>TOWER T003 EPS -TTS  1 220KV</t>
  </si>
  <si>
    <t>T004 EPS -TTS 1 220KV</t>
  </si>
  <si>
    <t>TL-EPTXEX-EPTX004-0000113462</t>
  </si>
  <si>
    <t>TOWER T004 EPS -TTS  1 220KV</t>
  </si>
  <si>
    <t>T104 HWPS-ROTS 1 220KV</t>
  </si>
  <si>
    <t>TL-YPROEX-YPRO104-0000084556</t>
  </si>
  <si>
    <t>TOWER T104 HWPS-ROTS 1 220KV</t>
  </si>
  <si>
    <t>T104 YPS -ROTS 5 220KV</t>
  </si>
  <si>
    <t>TL-YPROEX-YPRO104-0000085495</t>
  </si>
  <si>
    <t>TOWER T104 YPS -ROTS 5 220KV</t>
  </si>
  <si>
    <t>T104 YPS -ROTS 7 220KV</t>
  </si>
  <si>
    <t>TL-YPROEX-YPRO104-0000085996</t>
  </si>
  <si>
    <t>TOWER T104 YPS -ROTS 7 220KV</t>
  </si>
  <si>
    <t>T278 HWTS-SMTS 2 500KV</t>
  </si>
  <si>
    <t>TL-HWSMEX-HWSM278-0000055755</t>
  </si>
  <si>
    <t>TOWER T278 HWTS-SMTS 2 500KV</t>
  </si>
  <si>
    <t>T071 MBTS-EPS 1 220KV</t>
  </si>
  <si>
    <t>TL-MBEPEX-MBEP071-0000112819</t>
  </si>
  <si>
    <t>TOWER T071 MBTS-EPS  1 220KV</t>
  </si>
  <si>
    <t>T209 DDTS-GNTS 1 220KV</t>
  </si>
  <si>
    <t>TL-DDGNEX-DDGN209-0000071508</t>
  </si>
  <si>
    <t>TOWER T209 DDTS-GNTS 1 220KV</t>
  </si>
  <si>
    <t>T209 DDTS-SHTS  220KV</t>
  </si>
  <si>
    <t>TL-DDGNEX-DDGN209-0000072390</t>
  </si>
  <si>
    <t>TOWER T209 DDTS-SHTS   220KV</t>
  </si>
  <si>
    <t>T234 HWTS-CBTS 4 500KV</t>
  </si>
  <si>
    <t>TL-HWCBEX-HWCB234-0000084206</t>
  </si>
  <si>
    <t>TOWER T234 HWTS-CBTS 4 500KV</t>
  </si>
  <si>
    <t>T234 HWTS-ROTS 3 500KV</t>
  </si>
  <si>
    <t>TL-HWCBEX-HWCB234-0000085195</t>
  </si>
  <si>
    <t>TOWER T234 HWTS-ROTS 3 500KV</t>
  </si>
  <si>
    <t>T013 HWPS-MWTS  220KV</t>
  </si>
  <si>
    <t>TL-HWMWEX-HWMW013-0000084451</t>
  </si>
  <si>
    <t>TOWER T013 HWPS-MWTS   220KV</t>
  </si>
  <si>
    <t>T103 DDTS-GNTS 1 220KV</t>
  </si>
  <si>
    <t>TL-DDSMEX-DDSM013-0000071002</t>
  </si>
  <si>
    <t>TOWER T103 DDTS-GNTS 1 220KV</t>
  </si>
  <si>
    <t>T103 DDTS-SHTS  220KV</t>
  </si>
  <si>
    <t>TL-DDSMEX-DDSM013-0000071884</t>
  </si>
  <si>
    <t>TOWER T103 DDTS-SHTS   220KV</t>
  </si>
  <si>
    <t>T013 DDTS-SMTS 1 330KV</t>
  </si>
  <si>
    <t>TL-DDSMEX-DDSM013-0000082469</t>
  </si>
  <si>
    <t>TOWER T013 DDTS-SMTS 1 330KV</t>
  </si>
  <si>
    <t>T013 DDTS-SMTS 2 330KV</t>
  </si>
  <si>
    <t>TL-DDSMEX-DDSM013-0000102726</t>
  </si>
  <si>
    <t>TOWER T013 DDTS-SMTS 2 330KV</t>
  </si>
  <si>
    <t>T526 DDTS-SMTS 1 330KV</t>
  </si>
  <si>
    <t>TL-DDSMEX-DDSM526-0000059575</t>
  </si>
  <si>
    <t>TOWER T526 DDTS-SMTS 1 330KV</t>
  </si>
  <si>
    <t>T526 DDTS-SMTS 2 330KV</t>
  </si>
  <si>
    <t>TL-DDSMEX-DDSM526-0000059720</t>
  </si>
  <si>
    <t>TOWER T526 DDTS-SMTS 2 330KV</t>
  </si>
  <si>
    <t>T512 DDTS-SMTS 1 330KV</t>
  </si>
  <si>
    <t>TL-DDSMEX-DDSM512-0000059547</t>
  </si>
  <si>
    <t>TOWER T512 DDTS-SMTS 1 330KV</t>
  </si>
  <si>
    <t>T512 DDTS-SMTS 2 330KV</t>
  </si>
  <si>
    <t>TL-DDSMEX-DDSM512-0000059692</t>
  </si>
  <si>
    <t>TOWER T512 DDTS-SMTS 2 330KV</t>
  </si>
  <si>
    <t>T192 EPS -TTS 1 220KV</t>
  </si>
  <si>
    <t>TL-DDSMEX-DDSM512-0000114108</t>
  </si>
  <si>
    <t>TOWER T192 EPS -TTS  1 220KV</t>
  </si>
  <si>
    <t>T029 ROTS-RWTS  220KV</t>
  </si>
  <si>
    <t>TL-RORWEX-RORW029-0000061157</t>
  </si>
  <si>
    <t>TOWER T029 ROTS-RWTS   220KV</t>
  </si>
  <si>
    <t>TY029ROTS-SMTS 3 500KV</t>
  </si>
  <si>
    <t>TL-RORWEX-RORW029-0000055982</t>
  </si>
  <si>
    <t>TOWER TY029ROTS-SMTS 3 500KV</t>
  </si>
  <si>
    <t>TX029ROTS-TTS  220KV</t>
  </si>
  <si>
    <t>TL-RORWEX-RORW029-0000061266</t>
  </si>
  <si>
    <t>TOWER TX029ROTS-TTS    220KV</t>
  </si>
  <si>
    <t>T036 LYPS-HWTS 1 500KV</t>
  </si>
  <si>
    <t>TL-LYHWEN-LYHW036-0000084262</t>
  </si>
  <si>
    <t>TOWER T036 LYPS-HWTS 1 500KV</t>
  </si>
  <si>
    <t>T037 LYPS-HWTS 2 500KV</t>
  </si>
  <si>
    <t>TL-LYHWES-LYHW037-0000084302</t>
  </si>
  <si>
    <t>TOWER T037 LYPS-HWTS 2 500KV</t>
  </si>
  <si>
    <t>T037 LYPS-HWTS 3 500KV</t>
  </si>
  <si>
    <t>TL-LYHWES-LYHW037-0000084342</t>
  </si>
  <si>
    <t>TOWER T037 LYPS-HWTS 3 500KV</t>
  </si>
  <si>
    <t>T146 HWTS-CBTS 4 500KV</t>
  </si>
  <si>
    <t>TL-HWCBEX-HWCB146-0000084118</t>
  </si>
  <si>
    <t>TOWER T146 HWTS-CBTS 4 500KV</t>
  </si>
  <si>
    <t>T146 HWTS-ROTS 3 500KV</t>
  </si>
  <si>
    <t>TL-HWCBEX-HWCB146-0000085107</t>
  </si>
  <si>
    <t>TOWER T146 HWTS-ROTS 3 500KV</t>
  </si>
  <si>
    <t>T545 DDTS-SMTS 1 330KV</t>
  </si>
  <si>
    <t>TL-DDSMEX-DDSM545-0000364098</t>
  </si>
  <si>
    <t>TOWER T545 DDTS-SMTS 1 330KV</t>
  </si>
  <si>
    <t>T145 HWTS-SMTS 1 500KV</t>
  </si>
  <si>
    <t>TL-TYSMEX-TYSM145-0000083610</t>
  </si>
  <si>
    <t>TOWER T145 HWTS-SMTS 1 500KV</t>
  </si>
  <si>
    <t>T146 HWTS-SMTS 1 500KV</t>
  </si>
  <si>
    <t>TL-TYSMEX-TYSM146-0000083611</t>
  </si>
  <si>
    <t>TOWER T146 HWTS-SMTS 1 500KV</t>
  </si>
  <si>
    <t>T145 HWTS-SMTS 2 500KV</t>
  </si>
  <si>
    <t>TL-TYSMEX-TYSM145-0000083886</t>
  </si>
  <si>
    <t>TOWER T145 HWTS-SMTS 2 500KV</t>
  </si>
  <si>
    <t>T146 HWTS-SMTS 2 500KV</t>
  </si>
  <si>
    <t>TL-TYSMEX-TYSM146-0000083887</t>
  </si>
  <si>
    <t>TOWER T146 HWTS-SMTS 2 500KV</t>
  </si>
  <si>
    <t>T145 HWTS-CBTS 4 500KV</t>
  </si>
  <si>
    <t>TL-HWCBEX-HWCB145-0000084117</t>
  </si>
  <si>
    <t>TOWER T145 HWTS-CBTS 4 500KV</t>
  </si>
  <si>
    <t>T145 HWTS-ROTS 3 500KV</t>
  </si>
  <si>
    <t>TL-HWCBEX-HWCB145-0000085106</t>
  </si>
  <si>
    <t>TOWER T145 HWTS-ROTS 3 500KV</t>
  </si>
  <si>
    <t>TX005HWTS-SMTS 2 500KV</t>
  </si>
  <si>
    <t>TL-HWTYEX-HWTY005-0000083699</t>
  </si>
  <si>
    <t>TOWER TX005HWTS-SMTS 2 500KV</t>
  </si>
  <si>
    <t>T257 DDTS-SMTS 1 330KV</t>
  </si>
  <si>
    <t>TL-DDSMEX-DDSM257-0000082713</t>
  </si>
  <si>
    <t>TOWER T257 DDTS-SMTS 1 330KV</t>
  </si>
  <si>
    <t>T257 DDTS-SMTS 2 330KV</t>
  </si>
  <si>
    <t>TL-DDSMEX-DDSM257-0000103223</t>
  </si>
  <si>
    <t>TOWER T257 DDTS-SMTS 2 330KV</t>
  </si>
  <si>
    <t>T302 DDTS-SHTS  220KV</t>
  </si>
  <si>
    <t>TL-GNSHEX-GNSH302-0000073625</t>
  </si>
  <si>
    <t>TOWER T302 DDTS-SHTS   220KV</t>
  </si>
  <si>
    <t>T302 GNTS-SHTS 1 220KV</t>
  </si>
  <si>
    <t>TL-GNSHEX-GNSH302-0000072839</t>
  </si>
  <si>
    <t>TOWER T302 GNTS-SHTS 1 220KV</t>
  </si>
  <si>
    <t>TX030HWTS-SMTS 1 500KV</t>
  </si>
  <si>
    <t>TL-HWTYEX-HWTY030-0000083448</t>
  </si>
  <si>
    <t>TOWER TX030HWTS-SMTS 1 500KV</t>
  </si>
  <si>
    <t>TX031HWTS-SMTS 1 500KV</t>
  </si>
  <si>
    <t>TL-HWTYEX-HWTY031-0000083449</t>
  </si>
  <si>
    <t>TOWER TX031HWTS-SMTS 1 500KV</t>
  </si>
  <si>
    <t>TX030HWTS-SMTS 2 500KV</t>
  </si>
  <si>
    <t>TL-HWTYEX-HWTY030-0000083724</t>
  </si>
  <si>
    <t>TOWER TX030HWTS-SMTS 2 500KV</t>
  </si>
  <si>
    <t>TX031HWTS-SMTS 2 500KV</t>
  </si>
  <si>
    <t>TL-HWTYEX-HWTY031-0000083725</t>
  </si>
  <si>
    <t>TOWER TX031HWTS-SMTS 2 500KV</t>
  </si>
  <si>
    <t>T506 DDTS-SMTS 1 330KV</t>
  </si>
  <si>
    <t>TL-DDSMEX-DDSM506-0000059535</t>
  </si>
  <si>
    <t>TOWER T506 DDTS-SMTS 1 330KV</t>
  </si>
  <si>
    <t>T506 DDTS-SMTS 2 330KV</t>
  </si>
  <si>
    <t>TL-DDSMEX-DDSM506-0000059679</t>
  </si>
  <si>
    <t>TOWER T506 DDTS-SMTS 2 330KV</t>
  </si>
  <si>
    <t>T186 EPS -TTS 1 220KV</t>
  </si>
  <si>
    <t>TL-DDSMEX-DDSM506-0000114102</t>
  </si>
  <si>
    <t>TOWER T186 EPS -TTS  1 220KV</t>
  </si>
  <si>
    <t>T018 HWTS-SMTS 1 500KV</t>
  </si>
  <si>
    <t>TL-TYSMEX-TYSM018-0000083483</t>
  </si>
  <si>
    <t>TOWER T018 HWTS-SMTS 1 500KV</t>
  </si>
  <si>
    <t>T017 HWTS-SMTS 2 500KV</t>
  </si>
  <si>
    <t>TL-TYSMEX-TYSM017-0000083758</t>
  </si>
  <si>
    <t>TOWER T017 HWTS-SMTS 2 500KV</t>
  </si>
  <si>
    <t>T018 HWTS-SMTS 2 500KV</t>
  </si>
  <si>
    <t>TL-TYSMEX-TYSM018-0000083759</t>
  </si>
  <si>
    <t>TOWER T018 HWTS-SMTS 2 500KV</t>
  </si>
  <si>
    <t>T156 HWTS-CBTS 4 500KV</t>
  </si>
  <si>
    <t>TL-HWCBEX-HWCB156-0000084128</t>
  </si>
  <si>
    <t>TOWER T156 HWTS-CBTS 4 500KV</t>
  </si>
  <si>
    <t>T157 HWTS-CBTS 4 500KV</t>
  </si>
  <si>
    <t>TL-HWCBEX-HWCB157-0000084129</t>
  </si>
  <si>
    <t>TOWER T157 HWTS-CBTS 4 500KV</t>
  </si>
  <si>
    <t>T156 HWTS-ROTS 3 500KV</t>
  </si>
  <si>
    <t>TL-HWCBEX-HWCB156-0000085117</t>
  </si>
  <si>
    <t>TOWER T156 HWTS-ROTS 3 500KV</t>
  </si>
  <si>
    <t>T157 HWTS-ROTS 3 500KV</t>
  </si>
  <si>
    <t>TL-HWCBEX-HWCB157-0000085118</t>
  </si>
  <si>
    <t>TOWER T157 HWTS-ROTS 3 500KV</t>
  </si>
  <si>
    <t>T302 HWTS-SMTS 2 500KV</t>
  </si>
  <si>
    <t>TL-HWSMEX-HWSM302-0000055779</t>
  </si>
  <si>
    <t>TOWER T302 HWTS-SMTS 2 500KV</t>
  </si>
  <si>
    <t>TX005HWTS-SMTS 1 500KV</t>
  </si>
  <si>
    <t>TL-HWTYEX-HWTY005-0000083423</t>
  </si>
  <si>
    <t>TOWER TX005HWTS-SMTS 1 500KV</t>
  </si>
  <si>
    <t>T302 MBTS-EPS 1 220KV</t>
  </si>
  <si>
    <t>TL-MBEPEX-MBEP302-0000113050</t>
  </si>
  <si>
    <t>TOWER T302 MBTS-EPS  1 220KV</t>
  </si>
  <si>
    <t>T303 MBTS-EPS 1 220KV</t>
  </si>
  <si>
    <t>TL-MBEPEX-MBEP303-0000113051</t>
  </si>
  <si>
    <t>TOWER T303 MBTS-EPS  1 220KV</t>
  </si>
  <si>
    <t>T307 HWTS-SMTS 2 500KV</t>
  </si>
  <si>
    <t>TL-HWSMEX-HWSM307-0000055784</t>
  </si>
  <si>
    <t>TOWER T307 HWTS-SMTS 2 500KV</t>
  </si>
  <si>
    <t>T286 DDTS-SHTS  220KV</t>
  </si>
  <si>
    <t>TL-GNSHEX-GNSH286-0000073549</t>
  </si>
  <si>
    <t>TOWER T286 DDTS-SHTS   220KV</t>
  </si>
  <si>
    <t>T286 GNTS-SHTS 1 220KV</t>
  </si>
  <si>
    <t>TL-GNSHEX-GNSH286-0000072761</t>
  </si>
  <si>
    <t>TOWER T286 GNTS-SHTS 1 220KV</t>
  </si>
  <si>
    <t>T063 HWPS-ROTS 1 220KV</t>
  </si>
  <si>
    <t>TL-HWROEX-HWRO063-0000084515</t>
  </si>
  <si>
    <t>TOWER T063 HWPS-ROTS 1 220KV</t>
  </si>
  <si>
    <t>T075 MBTS-EPS 1 220KV</t>
  </si>
  <si>
    <t>TL-MBEPEX-MBEP075-0000112823</t>
  </si>
  <si>
    <t>TOWER T075 MBTS-EPS  1 220KV</t>
  </si>
  <si>
    <t>T267 WBTS-HOTS  220KV</t>
  </si>
  <si>
    <t>TL-BAHOEX-BAHO267-0000074684</t>
  </si>
  <si>
    <t>TOWER T267 WBTS-HOTS   220KV</t>
  </si>
  <si>
    <t>T268 WBTS-HOTS  220KV</t>
  </si>
  <si>
    <t>TL-BAHOEX-BAHO268-0000074685</t>
  </si>
  <si>
    <t>TOWER T268 WBTS-HOTS   220KV</t>
  </si>
  <si>
    <t>T269 WBTS-HOTS  220KV</t>
  </si>
  <si>
    <t>TL-BAHOEX-BAHO269-0000074686</t>
  </si>
  <si>
    <t>TOWER T269 WBTS-HOTS   220KV</t>
  </si>
  <si>
    <t>T270 WBTS-HOTS  220KV</t>
  </si>
  <si>
    <t>TL-BAHOEX-BAHO270-0000074687</t>
  </si>
  <si>
    <t>TOWER T270 WBTS-HOTS   220KV</t>
  </si>
  <si>
    <t>T271 WBTS-HOTS  220KV</t>
  </si>
  <si>
    <t>TL-BAHOEX-BAHO271-0000074688</t>
  </si>
  <si>
    <t>TOWER T271 WBTS-HOTS   220KV</t>
  </si>
  <si>
    <t>T272 WBTS-HOTS  220KV</t>
  </si>
  <si>
    <t>TL-BAHOEX-BAHO272-0000074689</t>
  </si>
  <si>
    <t>TOWER T272 WBTS-HOTS   220KV</t>
  </si>
  <si>
    <t>T307 HWTS-SMTS 1 500KV</t>
  </si>
  <si>
    <t>TL-HWSMEX-HWSM307-0000055649</t>
  </si>
  <si>
    <t>TOWER T307 HWTS-SMTS 1 500KV</t>
  </si>
  <si>
    <t>T011 LYPS-HWTS 3 500KV</t>
  </si>
  <si>
    <t>TL-LYHWES-LYHW011-0000084316</t>
  </si>
  <si>
    <t>TOWER T011 LYPS-HWTS 3 500KV</t>
  </si>
  <si>
    <t>T195 HWTS-CBTS 4 500KV</t>
  </si>
  <si>
    <t>TL-HWCBEX-HWCB195-0000084167</t>
  </si>
  <si>
    <t>TOWER T195 HWTS-CBTS 4 500KV</t>
  </si>
  <si>
    <t>T195 HWTS-ROTS 3 500KV</t>
  </si>
  <si>
    <t>TL-HWCBEX-HWCB195-0000085156</t>
  </si>
  <si>
    <t>TOWER T195 HWTS-ROTS 3 500KV</t>
  </si>
  <si>
    <t>P023 MWTS-LY  1 66KV</t>
  </si>
  <si>
    <t xml:space="preserve">P023 </t>
  </si>
  <si>
    <t>TL-MWLYEN-MWLY023-0000086454</t>
  </si>
  <si>
    <t>TOWER P023 MWTS-LY   1 66KV</t>
  </si>
  <si>
    <t>P024 MWTS-LY  1 66KV</t>
  </si>
  <si>
    <t xml:space="preserve">P024 </t>
  </si>
  <si>
    <t>TL-MWLYEN-MWLY024-0000086455</t>
  </si>
  <si>
    <t>TOWER P024 MWTS-LY   1 66KV</t>
  </si>
  <si>
    <t>P025 MWTS-LY  1 66KV</t>
  </si>
  <si>
    <t xml:space="preserve">P025 </t>
  </si>
  <si>
    <t>TL-MWLYEN-MWLY025-0000086456</t>
  </si>
  <si>
    <t>TOWER P025 MWTS-LY   1 66KV</t>
  </si>
  <si>
    <t>P026 MWTS-LY  1 66KV</t>
  </si>
  <si>
    <t xml:space="preserve">P026 </t>
  </si>
  <si>
    <t>TL-MWLYEN-MWLY026-0000086457</t>
  </si>
  <si>
    <t>TOWER P026 MWTS-LY   1 66KV</t>
  </si>
  <si>
    <t>P027 MWTS-LY  1 66KV</t>
  </si>
  <si>
    <t xml:space="preserve">P027 </t>
  </si>
  <si>
    <t>TL-MWLYEN-MWLY027-0000086458</t>
  </si>
  <si>
    <t>TOWER P027 MWTS-LY   1 66KV</t>
  </si>
  <si>
    <t>P028 MWTS-LY  1 66KV</t>
  </si>
  <si>
    <t xml:space="preserve">P028 </t>
  </si>
  <si>
    <t>TL-MWLYEN-MWLY028-0000086459</t>
  </si>
  <si>
    <t>TOWER P028 MWTS-LY   1 66KV</t>
  </si>
  <si>
    <t>P029 MWTS-LY  1 66KV</t>
  </si>
  <si>
    <t xml:space="preserve">P029 </t>
  </si>
  <si>
    <t>TL-MWLYEN-MWLY029-0000086460</t>
  </si>
  <si>
    <t>TOWER P029 MWTS-LY   1 66KV</t>
  </si>
  <si>
    <t>T013 MWTS-LY  3 66KV</t>
  </si>
  <si>
    <t>TL-LYHWEN-LYHW013-0000086663</t>
  </si>
  <si>
    <t>TOWER T013 MWTS-LY   3 66KV</t>
  </si>
  <si>
    <t>T014 MWTS-LY  3 66KV</t>
  </si>
  <si>
    <t>TL-LYHWEN-LYHW014-0000086664</t>
  </si>
  <si>
    <t>TOWER T014 MWTS-LY   3 66KV</t>
  </si>
  <si>
    <t>T015 MWTS-LY  3 66KV</t>
  </si>
  <si>
    <t>TL-LYHWEN-LYHW015-0000086665</t>
  </si>
  <si>
    <t>TOWER T015 MWTS-LY   3 66KV</t>
  </si>
  <si>
    <t>T013 LYPS-HWTS 1 500KV</t>
  </si>
  <si>
    <t>TL-LYHWEN-LYHW013-0000084239</t>
  </si>
  <si>
    <t>TOWER T013 LYPS-HWTS 1 500KV</t>
  </si>
  <si>
    <t>T014 LYPS-HWTS 1 500KV</t>
  </si>
  <si>
    <t>TL-LYHWEN-LYHW014-0000084240</t>
  </si>
  <si>
    <t>TOWER T014 LYPS-HWTS 1 500KV</t>
  </si>
  <si>
    <t>T015 LYPS-HWTS 1 500KV</t>
  </si>
  <si>
    <t>TL-LYHWEN-LYHW015-0000084241</t>
  </si>
  <si>
    <t>TOWER T015 LYPS-HWTS 1 500KV</t>
  </si>
  <si>
    <t>T017 LYPS-HWTS 3 500KV</t>
  </si>
  <si>
    <t>TL-LYHWES-LYHW017-0000084322</t>
  </si>
  <si>
    <t>TOWER T017 LYPS-HWTS 3 500KV</t>
  </si>
  <si>
    <t>T023 DDTS-SMTS 1 330KV</t>
  </si>
  <si>
    <t>TL-DDSMEX-DDSM023-0000082479</t>
  </si>
  <si>
    <t>TOWER T023 DDTS-SMTS 1 330KV</t>
  </si>
  <si>
    <t>T023 DDTS-SMTS 2 330KV</t>
  </si>
  <si>
    <t>TL-DDSMEX-DDSM023-0000102746</t>
  </si>
  <si>
    <t>TOWER T023 DDTS-SMTS 2 330KV</t>
  </si>
  <si>
    <t>T102 HWTS-CBTS 4 500KV</t>
  </si>
  <si>
    <t>TL-HWCBEX-HWCB102-0000084074</t>
  </si>
  <si>
    <t>TOWER T102 HWTS-CBTS 4 500KV</t>
  </si>
  <si>
    <t>T102 HWTS-ROTS 3 500KV</t>
  </si>
  <si>
    <t>TL-HWCBEX-HWCB102-0000085063</t>
  </si>
  <si>
    <t>TOWER T102 HWTS-ROTS 3 500KV</t>
  </si>
  <si>
    <t>T275 MBTS-EPS 1 220KV</t>
  </si>
  <si>
    <t>TL-MBEPEX-MBEP275-0000113023</t>
  </si>
  <si>
    <t>TOWER T275 MBTS-EPS  1 220KV</t>
  </si>
  <si>
    <t>T276 MBTS-EPS 1 220KV</t>
  </si>
  <si>
    <t>TL-MBEPEX-MBEP276-0000113024</t>
  </si>
  <si>
    <t>TOWER T276 MBTS-EPS  1 220KV</t>
  </si>
  <si>
    <t>T277 MBTS-EPS 1 220KV</t>
  </si>
  <si>
    <t>TL-MBEPEX-MBEP277-0000113025</t>
  </si>
  <si>
    <t>TOWER T277 MBTS-EPS  1 220KV</t>
  </si>
  <si>
    <t>T278 MBTS-EPS 1 220KV</t>
  </si>
  <si>
    <t>TL-MBEPEX-MBEP278-0000113026</t>
  </si>
  <si>
    <t>TOWER T278 MBTS-EPS  1 220KV</t>
  </si>
  <si>
    <t>T207 DDTS-GNTS 1 220KV</t>
  </si>
  <si>
    <t>TL-DDGNEX-DDGN207-0000071499</t>
  </si>
  <si>
    <t>TOWER T207 DDTS-GNTS 1 220KV</t>
  </si>
  <si>
    <t>T208 DDTS-GNTS 1 220KV</t>
  </si>
  <si>
    <t>TL-DDGNEX-DDGN208-0000071504</t>
  </si>
  <si>
    <t>TOWER T208 DDTS-GNTS 1 220KV</t>
  </si>
  <si>
    <t>T206 DDTS-SHTS  220KV</t>
  </si>
  <si>
    <t>TL-DDGNEX-DDGN206-0000072375</t>
  </si>
  <si>
    <t>TOWER T206 DDTS-SHTS   220KV</t>
  </si>
  <si>
    <t>T207 DDTS-SHTS  220KV</t>
  </si>
  <si>
    <t>TL-DDGNEX-DDGN207-0000072380</t>
  </si>
  <si>
    <t>TOWER T207 DDTS-SHTS   220KV</t>
  </si>
  <si>
    <t>T208 DDTS-SHTS  220KV</t>
  </si>
  <si>
    <t>TL-DDGNEX-DDGN208-0000072385</t>
  </si>
  <si>
    <t>TOWER T208 DDTS-SHTS   220KV</t>
  </si>
  <si>
    <t>T232 DDTS-SMTS 1 330KV</t>
  </si>
  <si>
    <t>TL-DDSMEX-DDSM232-0000082688</t>
  </si>
  <si>
    <t>TOWER T232 DDTS-SMTS 1 330KV</t>
  </si>
  <si>
    <t>T232 DDTS-SMTS 2 330KV</t>
  </si>
  <si>
    <t>TL-DDSMEX-DDSM232-0000103163</t>
  </si>
  <si>
    <t>TOWER T232 DDTS-SMTS 2 330KV</t>
  </si>
  <si>
    <t>T036 BETS-KGTS  220KV</t>
  </si>
  <si>
    <t>TL-BEKGEX-BEKG036-0000067744</t>
  </si>
  <si>
    <t>TOWER T036 BETS-KGTS   220KV</t>
  </si>
  <si>
    <t>T037 BETS-KGTS  220KV</t>
  </si>
  <si>
    <t>TL-BEKGEX-BEKG037-0000067749</t>
  </si>
  <si>
    <t>TOWER T037 BETS-KGTS   220KV</t>
  </si>
  <si>
    <t>T038 BETS-KGTS  220KV</t>
  </si>
  <si>
    <t>TL-BEKGEX-BEKG038-0000067754</t>
  </si>
  <si>
    <t>TOWER T038 BETS-KGTS   220KV</t>
  </si>
  <si>
    <t>T039 BETS-KGTS  220KV</t>
  </si>
  <si>
    <t>TL-BEKGEX-BEKG039-0000067758</t>
  </si>
  <si>
    <t>TOWER T039 BETS-KGTS   220KV</t>
  </si>
  <si>
    <t>T040 BETS-KGTS  220KV</t>
  </si>
  <si>
    <t>TL-BEKGEX-BEKG040-0000067763</t>
  </si>
  <si>
    <t>TOWER T040 BETS-KGTS   220KV</t>
  </si>
  <si>
    <t>T002 EPS -TTS 1 220KV</t>
  </si>
  <si>
    <t>TL-EPTXEX-EPTX002-0000113460</t>
  </si>
  <si>
    <t>TOWER T002 EPS -TTS  1 220KV</t>
  </si>
  <si>
    <t>T353 MBTS-EPS 1 220KV</t>
  </si>
  <si>
    <t>TL-MBEPEX-MBEP353-0000113101</t>
  </si>
  <si>
    <t>TOWER T353 MBTS-EPS  1 220KV</t>
  </si>
  <si>
    <t>T417 RWTS-TTS  220KV</t>
  </si>
  <si>
    <t>TL-TSTXEX-TSTX417-0000064885</t>
  </si>
  <si>
    <t>TOWER T417 RWTS-TTS    220KV</t>
  </si>
  <si>
    <t>T418 RWTS-TTS  220KV</t>
  </si>
  <si>
    <t>TL-TSTXEX-TSTX418-0000064886</t>
  </si>
  <si>
    <t>TOWER T418 RWTS-TTS    220KV</t>
  </si>
  <si>
    <t>T418 TSTS-TTS  220KV</t>
  </si>
  <si>
    <t>TL-TSTXEX-TSTX418-0000064970</t>
  </si>
  <si>
    <t>TOWER T418 TSTS-TTS    220KV</t>
  </si>
  <si>
    <t>T002 TSTS-DC   66K</t>
  </si>
  <si>
    <t>TL-TSDCEX-TSDC002-0000114264</t>
  </si>
  <si>
    <t>TOWER T002 TSTS-DC      66KV</t>
  </si>
  <si>
    <t>T001 TSTS-L    66</t>
  </si>
  <si>
    <t>TL-TSTXEX-TSTX417-0000114281</t>
  </si>
  <si>
    <t>TOWER T001 TSTS-L       66KV</t>
  </si>
  <si>
    <t>T002 TSTS-L    66</t>
  </si>
  <si>
    <t>TL-TSTXEX-TSTX418-0000114282</t>
  </si>
  <si>
    <t>TOWER T002 TSTS-L       66KV</t>
  </si>
  <si>
    <t>T306 DDTS-SHTS  220KV</t>
  </si>
  <si>
    <t>TL-GNSHEX-GNSH306-0000073644</t>
  </si>
  <si>
    <t>TOWER T306 DDTS-SHTS   220KV</t>
  </si>
  <si>
    <t>T306 GNTS-SHTS 1 220KV</t>
  </si>
  <si>
    <t>TL-GNSHEX-GNSH306-0000072858</t>
  </si>
  <si>
    <t>TOWER T306 GNTS-SHTS 1 220KV</t>
  </si>
  <si>
    <t>T503 DDTS-SMTS 1 330KV</t>
  </si>
  <si>
    <t>TL-DDSMEX-DDSM503-0000059529</t>
  </si>
  <si>
    <t>TOWER T503 DDTS-SMTS 1 330KV</t>
  </si>
  <si>
    <t>T503 DDTS-SMTS 2 330KV</t>
  </si>
  <si>
    <t>TL-DDSMEX-DDSM503-0000059673</t>
  </si>
  <si>
    <t>TOWER T503 DDTS-SMTS 2 330KV</t>
  </si>
  <si>
    <t>T183 EPS -TTS 1 220KV</t>
  </si>
  <si>
    <t>TL-DDSMEX-DDSM503-0000114099</t>
  </si>
  <si>
    <t>TOWER T183 EPS -TTS  1 220KV</t>
  </si>
  <si>
    <t>T086 HWPS-ROTS 1 220KV</t>
  </si>
  <si>
    <t>TL-HWROEX-HWRO086-0000084538</t>
  </si>
  <si>
    <t>TOWER T086 HWPS-ROTS 1 220KV</t>
  </si>
  <si>
    <t>T121 HWTS-SMTS 1 500KV</t>
  </si>
  <si>
    <t>TL-TYSMEX-TYSM121-0000083586</t>
  </si>
  <si>
    <t>TOWER T121 HWTS-SMTS 1 500KV</t>
  </si>
  <si>
    <t>T120 HWTS-SMTS 2 500KV</t>
  </si>
  <si>
    <t>TL-TYSMEX-TYSM120-0000083861</t>
  </si>
  <si>
    <t>TOWER T120 HWTS-SMTS 2 500KV</t>
  </si>
  <si>
    <t>T121 HWTS-SMTS 2 500KV</t>
  </si>
  <si>
    <t>TL-TYSMEX-TYSM121-0000083862</t>
  </si>
  <si>
    <t>TOWER T121 HWTS-SMTS 2 500KV</t>
  </si>
  <si>
    <t>T062 HWTS-ROTS 3 500KV</t>
  </si>
  <si>
    <t>TL-HWCBEX-HWCB062-0000085023</t>
  </si>
  <si>
    <t>TOWER T062 HWTS-ROTS 3 500KV</t>
  </si>
  <si>
    <t>T307 DDTS-SHTS  220KV</t>
  </si>
  <si>
    <t>TL-GNSHEX-GNSH307-0000073649</t>
  </si>
  <si>
    <t>TOWER T307 DDTS-SHTS   220KV</t>
  </si>
  <si>
    <t>T308 DDTS-SHTS  220KV</t>
  </si>
  <si>
    <t>TL-GNSHEX-GNSH308-0000073654</t>
  </si>
  <si>
    <t>TOWER T308 DDTS-SHTS   220KV</t>
  </si>
  <si>
    <t>T307 GNTS-SHTS 1 220KV</t>
  </si>
  <si>
    <t>TL-GNSHEX-GNSH307-0000072862</t>
  </si>
  <si>
    <t>TOWER T307 GNTS-SHTS 1 220KV</t>
  </si>
  <si>
    <t>T308 GNTS-SHTS 1 220KV</t>
  </si>
  <si>
    <t>TL-GNSHEX-GNSH308-0000072868</t>
  </si>
  <si>
    <t>TOWER T308 GNTS-SHTS 1 220KV</t>
  </si>
  <si>
    <t>P016 MWTS-LY  1 66KV</t>
  </si>
  <si>
    <t xml:space="preserve">P016 </t>
  </si>
  <si>
    <t>TL-MWLYEN-MWLY016-0000086447</t>
  </si>
  <si>
    <t>TOWER P016 MWTS-LY   1 66KV</t>
  </si>
  <si>
    <t>T011 MWTS-LY  3 66KV</t>
  </si>
  <si>
    <t>TL-LYHWEN-LYHW011-0000086661</t>
  </si>
  <si>
    <t>TOWER T011 MWTS-LY   3 66KV</t>
  </si>
  <si>
    <t>TX016HWTS-SMTS 2 500KV</t>
  </si>
  <si>
    <t>TL-HWTYEX-HWTY016-0000083710</t>
  </si>
  <si>
    <t>TOWER TX016HWTS-SMTS 2 500KV</t>
  </si>
  <si>
    <t>T292 MLTS-TGTS  220KV</t>
  </si>
  <si>
    <t>TL-MLTGEX-MLTG292-0000059811</t>
  </si>
  <si>
    <t>TOWER T292 MLTS-TGTS   220KV</t>
  </si>
  <si>
    <t>T293 MLTS-TGTS  220KV</t>
  </si>
  <si>
    <t>TL-MLTGEX-MLTG293-0000059813</t>
  </si>
  <si>
    <t>TOWER T293 MLTS-TGTS   220KV</t>
  </si>
  <si>
    <t>T294 MLTS-TGTS  220KV</t>
  </si>
  <si>
    <t>TL-MLTGEX-MLTG294-0000059815</t>
  </si>
  <si>
    <t>TOWER T294 MLTS-TGTS   220KV</t>
  </si>
  <si>
    <t>T295 MLTS-TGTS  220KV</t>
  </si>
  <si>
    <t>TL-MLTGEX-MLTG295-0000059817</t>
  </si>
  <si>
    <t>TOWER T295 MLTS-TGTS   220KV</t>
  </si>
  <si>
    <t>T296 MLTS-TGTS  220KV</t>
  </si>
  <si>
    <t>TL-MLTGEX-MLTG296-0000059819</t>
  </si>
  <si>
    <t>TOWER T296 MLTS-TGTS   220KV</t>
  </si>
  <si>
    <t>T206 DDTS-GNTS 1 220KV</t>
  </si>
  <si>
    <t>TL-DDGNEX-DDGN206-0000071494</t>
  </si>
  <si>
    <t>TOWER T206 DDTS-GNTS 1 220KV</t>
  </si>
  <si>
    <t>T207 HWTS-CBTS 4 500KV</t>
  </si>
  <si>
    <t>TL-HWCBEX-HWCB207-0000084179</t>
  </si>
  <si>
    <t>TOWER T207 HWTS-CBTS 4 500KV</t>
  </si>
  <si>
    <t>T207 HWTS-ROTS 3 500KV</t>
  </si>
  <si>
    <t>TL-HWCBEX-HWCB207-0000085168</t>
  </si>
  <si>
    <t>TOWER T207 HWTS-ROTS 3 500KV</t>
  </si>
  <si>
    <t>P014 MWTS-LY  1 66KV</t>
  </si>
  <si>
    <t xml:space="preserve">P014 </t>
  </si>
  <si>
    <t>TL-MWLYEN-MWLY014-0000086445</t>
  </si>
  <si>
    <t>TOWER P014 MWTS-LY   1 66KV</t>
  </si>
  <si>
    <t>P015 MWTS-LY  1 66KV</t>
  </si>
  <si>
    <t xml:space="preserve">P015 </t>
  </si>
  <si>
    <t>TL-MWLYEN-MWLY015-0000086446</t>
  </si>
  <si>
    <t>TOWER P015 MWTS-LY   1 66KV</t>
  </si>
  <si>
    <t>T010 MWTS-LY  3 66KV</t>
  </si>
  <si>
    <t>TL-LYHWEN-LYHW010-0000086660</t>
  </si>
  <si>
    <t>TOWER T010 MWTS-LY   3 66KV</t>
  </si>
  <si>
    <t>T010 LYPS-HWTS 1 500KV</t>
  </si>
  <si>
    <t>TL-LYHWEN-LYHW010-0000084236</t>
  </si>
  <si>
    <t>TOWER T010 LYPS-HWTS 1 500KV</t>
  </si>
  <si>
    <t>T016 MWTS-LY  3 66KV</t>
  </si>
  <si>
    <t>TL-LYHWEN-LYHW016-0000086666</t>
  </si>
  <si>
    <t>TOWER T016 MWTS-LY   3 66KV</t>
  </si>
  <si>
    <t>T016 LYPS-HWTS 1 500KV</t>
  </si>
  <si>
    <t>TL-LYHWEN-LYHW016-0000084242</t>
  </si>
  <si>
    <t>TOWER T016 LYPS-HWTS 1 500KV</t>
  </si>
  <si>
    <t>TZ003ROTS-SMTS 3 500KV</t>
  </si>
  <si>
    <t>TZ003</t>
  </si>
  <si>
    <t>TL-TSSMEX-TSSM003-0000056027</t>
  </si>
  <si>
    <t>TOWER TZ003ROTS-SMTS 3 500KV</t>
  </si>
  <si>
    <t>TY003ROTS-TTS  220KV</t>
  </si>
  <si>
    <t>TL-TSSMEX-TSSM003-0000061311</t>
  </si>
  <si>
    <t>TOWER TY003ROTS-TTS    220KV</t>
  </si>
  <si>
    <t>TY021ROTS-SMTS 3 500KV</t>
  </si>
  <si>
    <t>TL-RORWEX-RORW021-0000055974</t>
  </si>
  <si>
    <t>TOWER TY021ROTS-SMTS 3 500KV</t>
  </si>
  <si>
    <t>TX021ROTS-TTS  220KV</t>
  </si>
  <si>
    <t>TL-RORWEX-RORW021-0000061258</t>
  </si>
  <si>
    <t>TOWER TX021ROTS-TTS    220KV</t>
  </si>
  <si>
    <t>T062 HWTS-CBTS 4 500KV</t>
  </si>
  <si>
    <t>TL-HWCBEX-HWCB062-0000084034</t>
  </si>
  <si>
    <t>TOWER T062 HWTS-CBTS 4 500KV</t>
  </si>
  <si>
    <t>T223 WBTS-HOTS  220KV</t>
  </si>
  <si>
    <t>TL-BAHOEX-BAHO223-0000074640</t>
  </si>
  <si>
    <t>TOWER T223 WBTS-HOTS   220KV</t>
  </si>
  <si>
    <t>T225 WBTS-HOTS  220KV</t>
  </si>
  <si>
    <t>TL-BAHOEX-BAHO225-0000074642</t>
  </si>
  <si>
    <t>TOWER T225 WBTS-HOTS   220KV</t>
  </si>
  <si>
    <t>T529 DDTS-SMTS 1 330KV</t>
  </si>
  <si>
    <t>TL-DDSMEX-DDSM529-0000059581</t>
  </si>
  <si>
    <t>TOWER T529 DDTS-SMTS 1 330KV</t>
  </si>
  <si>
    <t>T300 DDTS-SMTS 1 330KV</t>
  </si>
  <si>
    <t>TL-DDSMEX-DDSM300-0000082756</t>
  </si>
  <si>
    <t>TOWER T300 DDTS-SMTS 1 330KV</t>
  </si>
  <si>
    <t>T300 DDTS-SMTS 2 330KV</t>
  </si>
  <si>
    <t>TL-DDSMEX-DDSM300-0000103430</t>
  </si>
  <si>
    <t>TOWER T300 DDTS-SMTS 2 330KV</t>
  </si>
  <si>
    <t>T296 MBTS-EPS 1 220KV</t>
  </si>
  <si>
    <t>TL-MBEPEX-MBEP296-0000113044</t>
  </si>
  <si>
    <t>TOWER T296 MBTS-EPS  1 220KV</t>
  </si>
  <si>
    <t>T297 MBTS-EPS 1 220KV</t>
  </si>
  <si>
    <t>TL-MBEPEX-MBEP297-0000113045</t>
  </si>
  <si>
    <t>TOWER T297 MBTS-EPS  1 220KV</t>
  </si>
  <si>
    <t>T120 HWTS-SMTS 1 500KV</t>
  </si>
  <si>
    <t>TL-TYSMEX-TYSM120-0000083585</t>
  </si>
  <si>
    <t>TOWER T120 HWTS-SMTS 1 500KV</t>
  </si>
  <si>
    <t>T303 HWTS-SMTS 1 500KV</t>
  </si>
  <si>
    <t>TL-HWSMEX-HWSM303-0000055645</t>
  </si>
  <si>
    <t>TOWER T303 HWTS-SMTS 1 500KV</t>
  </si>
  <si>
    <t>T304 HWTS-SMTS 1 500KV</t>
  </si>
  <si>
    <t>TL-HWSMEX-HWSM304-0000055646</t>
  </si>
  <si>
    <t>TOWER T304 HWTS-SMTS 1 500KV</t>
  </si>
  <si>
    <t>T303 HWTS-SMTS 2 500KV</t>
  </si>
  <si>
    <t>TL-HWSMEX-HWSM303-0000055780</t>
  </si>
  <si>
    <t>TOWER T303 HWTS-SMTS 2 500KV</t>
  </si>
  <si>
    <t>T304 HWTS-SMTS 2 500KV</t>
  </si>
  <si>
    <t>TL-HWSMEX-HWSM304-0000055781</t>
  </si>
  <si>
    <t>TOWER T304 HWTS-SMTS 2 500KV</t>
  </si>
  <si>
    <t>T280 HWTS-SMTS 1 500KV</t>
  </si>
  <si>
    <t>TL-HWSMEX-HWSM280-0000055622</t>
  </si>
  <si>
    <t>TOWER T280 HWTS-SMTS 1 500KV</t>
  </si>
  <si>
    <t>T280 HWTS-SMTS 2 500KV</t>
  </si>
  <si>
    <t>TL-HWSMEX-HWSM280-0000055757</t>
  </si>
  <si>
    <t>TOWER T280 HWTS-SMTS 2 500KV</t>
  </si>
  <si>
    <t>T201 DDTS-GNTS 1 220KV</t>
  </si>
  <si>
    <t>TL-DDGNEX-DDGN201-0000071470</t>
  </si>
  <si>
    <t>TOWER T201 DDTS-GNTS 1 220KV</t>
  </si>
  <si>
    <t>T201 DDTS-SHTS  220KV</t>
  </si>
  <si>
    <t>TL-DDGNEX-DDGN201-0000072351</t>
  </si>
  <si>
    <t>TOWER T201 DDTS-SHTS   220KV</t>
  </si>
  <si>
    <t>T135 HWTS-SMTS 1 500KV</t>
  </si>
  <si>
    <t>TL-TYSMEX-TYSM135-0000083600</t>
  </si>
  <si>
    <t>TOWER T135 HWTS-SMTS 1 500KV</t>
  </si>
  <si>
    <t>T136 HWTS-SMTS 1 500KV</t>
  </si>
  <si>
    <t>TL-TYSMEX-TYSM136-0000083601</t>
  </si>
  <si>
    <t>TOWER T136 HWTS-SMTS 1 500KV</t>
  </si>
  <si>
    <t>T135 HWTS-SMTS 2 500KV</t>
  </si>
  <si>
    <t>TL-TYSMEX-TYSM135-0000083876</t>
  </si>
  <si>
    <t>TOWER T135 HWTS-SMTS 2 500KV</t>
  </si>
  <si>
    <t>T136 HWTS-SMTS 2 500KV</t>
  </si>
  <si>
    <t>TL-TYSMEX-TYSM136-0000083877</t>
  </si>
  <si>
    <t>TOWER T136 HWTS-SMTS 2 500KV</t>
  </si>
  <si>
    <t>T022 DDTS-SMTS 2 330KV</t>
  </si>
  <si>
    <t>TL-DDSMEX-DDSM022-0000102744</t>
  </si>
  <si>
    <t>TOWER T022 DDTS-SMTS 2 330KV</t>
  </si>
  <si>
    <t>T352 ROTS-MTS 1 220KV</t>
  </si>
  <si>
    <t>TL-RORXEX-RORX352-0000059913</t>
  </si>
  <si>
    <t>TOWER T352 ROTS-MTS  1 220KV</t>
  </si>
  <si>
    <t>T353 ROTS-MTS 1 220KV</t>
  </si>
  <si>
    <t>TL-RORXEX-RORX353-0000059915</t>
  </si>
  <si>
    <t>TOWER T353 ROTS-MTS  1 220KV</t>
  </si>
  <si>
    <t>T354 ROTS-MTS 1 220KV</t>
  </si>
  <si>
    <t>TL-RORXEX-RORX354-0000059917</t>
  </si>
  <si>
    <t>TOWER T354 ROTS-MTS  1 220KV</t>
  </si>
  <si>
    <t>T355 ROTS-MTS 1 220KV</t>
  </si>
  <si>
    <t>TL-RORXEX-RORX355-0000059919</t>
  </si>
  <si>
    <t>TOWER T355 ROTS-MTS  1 220KV</t>
  </si>
  <si>
    <t>T356 ROTS-MTS 1 220KV</t>
  </si>
  <si>
    <t>TL-RORXEX-RORX356-0000059921</t>
  </si>
  <si>
    <t>TOWER T356 ROTS-MTS  1 220KV</t>
  </si>
  <si>
    <t>T357 ROTS-MTS 1 220KV</t>
  </si>
  <si>
    <t>TL-RORXEX-RORX357-0000059923</t>
  </si>
  <si>
    <t>TOWER T357 ROTS-MTS  1 220KV</t>
  </si>
  <si>
    <t>T358 ROTS-MTS 1 220KV</t>
  </si>
  <si>
    <t>TL-RORXEX-RORX358-0000059925</t>
  </si>
  <si>
    <t>TOWER T358 ROTS-MTS  1 220KV</t>
  </si>
  <si>
    <t>T352 ROTS-RTS 1 220KV</t>
  </si>
  <si>
    <t>TL-RORXEX-RORX352-0000060105</t>
  </si>
  <si>
    <t>TOWER T352 ROTS-RTS  1 220KV</t>
  </si>
  <si>
    <t>T353 ROTS-RTS 1 220KV</t>
  </si>
  <si>
    <t>TL-RORXEX-RORX353-0000060107</t>
  </si>
  <si>
    <t>TOWER T353 ROTS-RTS  1 220KV</t>
  </si>
  <si>
    <t>T354 ROTS-RTS 1 220KV</t>
  </si>
  <si>
    <t>TL-RORXEX-RORX354-0000060109</t>
  </si>
  <si>
    <t>TOWER T354 ROTS-RTS  1 220KV</t>
  </si>
  <si>
    <t>T355 ROTS-RTS 1 220KV</t>
  </si>
  <si>
    <t>TL-RORXEX-RORX355-0000060111</t>
  </si>
  <si>
    <t>TOWER T355 ROTS-RTS  1 220KV</t>
  </si>
  <si>
    <t>T356 ROTS-RTS 1 220KV</t>
  </si>
  <si>
    <t>TL-RORXEX-RORX356-0000060113</t>
  </si>
  <si>
    <t>T357 ROTS-RTS 1 220KV</t>
  </si>
  <si>
    <t>TL-RORXEX-RORX357-0000060115</t>
  </si>
  <si>
    <t>TOWER T357 ROTS-RTS  1 220KV</t>
  </si>
  <si>
    <t>T358 ROTS-RTS 1 220KV</t>
  </si>
  <si>
    <t>TL-RORXEX-RORX358-0000060117</t>
  </si>
  <si>
    <t>TOWER T358 ROTS-RTS  1 220KV</t>
  </si>
  <si>
    <t>T014 ROTS-RWTS  220KV</t>
  </si>
  <si>
    <t>TL-RORWEX-RORW014-0000061142</t>
  </si>
  <si>
    <t>TOWER T014 ROTS-RWTS   220KV</t>
  </si>
  <si>
    <t>T015 ROTS-RWTS  220KV</t>
  </si>
  <si>
    <t>TL-RORWEX-RORW015-0000061143</t>
  </si>
  <si>
    <t>TOWER T015 ROTS-RWTS   220KV</t>
  </si>
  <si>
    <t>T016 ROTS-RWTS  220KV</t>
  </si>
  <si>
    <t>TL-RORWEX-RORW016-0000061144</t>
  </si>
  <si>
    <t>TOWER T016 ROTS-RWTS   220KV</t>
  </si>
  <si>
    <t>T017 ROTS-RWTS  220KV</t>
  </si>
  <si>
    <t>TL-RORWEX-RORW017-0000061145</t>
  </si>
  <si>
    <t>TOWER T017 ROTS-RWTS   220KV</t>
  </si>
  <si>
    <t>T018 ROTS-RWTS  220KV</t>
  </si>
  <si>
    <t>TL-RORWEX-RORW018-0000061146</t>
  </si>
  <si>
    <t>TOWER T018 ROTS-RWTS   220KV</t>
  </si>
  <si>
    <t>T019 ROTS-RWTS  220KV</t>
  </si>
  <si>
    <t>TL-RORWEX-RORW019-0000061147</t>
  </si>
  <si>
    <t>TOWER T019 ROTS-RWTS   220KV</t>
  </si>
  <si>
    <t>T020 ROTS-RWTS  220KV</t>
  </si>
  <si>
    <t>TL-RORWEX-RORW020-0000061148</t>
  </si>
  <si>
    <t>TOWER T020 ROTS-RWTS   220KV</t>
  </si>
  <si>
    <t>TY014ROTS-SMTS 3 500KV</t>
  </si>
  <si>
    <t>TL-RORWEX-RORW014-0000055967</t>
  </si>
  <si>
    <t>TOWER TY014ROTS-SMTS 3 500KV</t>
  </si>
  <si>
    <t>TY015ROTS-SMTS 3 500KV</t>
  </si>
  <si>
    <t>TL-RORWEX-RORW015-0000055968</t>
  </si>
  <si>
    <t>TOWER TY015ROTS-SMTS 3 500KV</t>
  </si>
  <si>
    <t>TY016ROTS-SMTS 3 500KV</t>
  </si>
  <si>
    <t>TL-RORWEX-RORW016-0000055969</t>
  </si>
  <si>
    <t>TOWER TY016ROTS-SMTS 3 500KV</t>
  </si>
  <si>
    <t>TY017ROTS-SMTS 3 500KV</t>
  </si>
  <si>
    <t>TL-RORWEX-RORW017-0000055970</t>
  </si>
  <si>
    <t>TOWER TY017ROTS-SMTS 3 500KV</t>
  </si>
  <si>
    <t>TY018ROTS-SMTS 3 500KV</t>
  </si>
  <si>
    <t>TL-RORWEX-RORW018-0000055971</t>
  </si>
  <si>
    <t>TOWER TY018ROTS-SMTS 3 500KV</t>
  </si>
  <si>
    <t>TY019ROTS-SMTS 3 500KV</t>
  </si>
  <si>
    <t>TL-RORWEX-RORW019-0000055972</t>
  </si>
  <si>
    <t>TOWER TY019ROTS-SMTS 3 500KV</t>
  </si>
  <si>
    <t>TY020ROTS-SMTS 3 500KV</t>
  </si>
  <si>
    <t>TL-RORWEX-RORW020-0000055973</t>
  </si>
  <si>
    <t>TOWER TY020ROTS-SMTS 3 500KV</t>
  </si>
  <si>
    <t>TX014ROTS-TTS  220KV</t>
  </si>
  <si>
    <t>TL-RORWEX-RORW014-0000061251</t>
  </si>
  <si>
    <t>TOWER TX014ROTS-TTS    220KV</t>
  </si>
  <si>
    <t>TX015ROTS-TTS  220KV</t>
  </si>
  <si>
    <t>TL-RORWEX-RORW015-0000061252</t>
  </si>
  <si>
    <t>TOWER TX015ROTS-TTS    220KV</t>
  </si>
  <si>
    <t>TX016ROTS-TTS  220KV</t>
  </si>
  <si>
    <t>TL-RORWEX-RORW016-0000061253</t>
  </si>
  <si>
    <t>TOWER TX016ROTS-TTS    220KV</t>
  </si>
  <si>
    <t>TX017ROTS-TTS  220KV</t>
  </si>
  <si>
    <t>TL-RORWEX-RORW017-0000061254</t>
  </si>
  <si>
    <t>TOWER TX017ROTS-TTS    220KV</t>
  </si>
  <si>
    <t>TX018ROTS-TTS  220KV</t>
  </si>
  <si>
    <t>TL-RORWEX-RORW018-0000061255</t>
  </si>
  <si>
    <t>TOWER TX018ROTS-TTS    220KV</t>
  </si>
  <si>
    <t>TX019ROTS-TTS  220KV</t>
  </si>
  <si>
    <t>TL-RORWEX-RORW019-0000061256</t>
  </si>
  <si>
    <t>TOWER TX019ROTS-TTS    220KV</t>
  </si>
  <si>
    <t>TX020ROTS-TTS  220KV</t>
  </si>
  <si>
    <t>TL-RORWEX-RORW020-0000061257</t>
  </si>
  <si>
    <t>TOWER TX020ROTS-TTS    220KV</t>
  </si>
  <si>
    <t>T137 HWTS-SMTS 1 500KV</t>
  </si>
  <si>
    <t>TL-TYSMEX-TYSM137-0000083602</t>
  </si>
  <si>
    <t>TOWER T137 HWTS-SMTS 1 500KV</t>
  </si>
  <si>
    <t>T138 HWTS-SMTS 1 500KV</t>
  </si>
  <si>
    <t>TL-TYSMEX-TYSM138-0000083603</t>
  </si>
  <si>
    <t>TOWER T138 HWTS-SMTS 1 500KV</t>
  </si>
  <si>
    <t>T137 HWTS-SMTS 2 500KV</t>
  </si>
  <si>
    <t>TL-TYSMEX-TYSM137-0000083878</t>
  </si>
  <si>
    <t>TOWER T137 HWTS-SMTS 2 500KV</t>
  </si>
  <si>
    <t>T138 HWTS-SMTS 2 500KV</t>
  </si>
  <si>
    <t>TL-TYSMEX-TYSM138-0000083879</t>
  </si>
  <si>
    <t>TOWER T138 HWTS-SMTS 2 500KV</t>
  </si>
  <si>
    <t>T358 DDTS-SMTS 1 330KV</t>
  </si>
  <si>
    <t>TL-DDSMEX-DDSM358-0000113801</t>
  </si>
  <si>
    <t>TOWER T358 DDTS-SMTS 1 330KV</t>
  </si>
  <si>
    <t>T356 DDTS-SMTS 2 330KV</t>
  </si>
  <si>
    <t>TL-DDSMEX-DDSM356-0000103699</t>
  </si>
  <si>
    <t>TOWER T356 DDTS-SMTS 2 330KV</t>
  </si>
  <si>
    <t>T357 DDTS-SMTS 2 330KV</t>
  </si>
  <si>
    <t>TL-DDSMEX-DDSM357-0000103704</t>
  </si>
  <si>
    <t>TOWER T357 DDTS-SMTS 2 330KV</t>
  </si>
  <si>
    <t>T358 DDTS-SMTS 2 330KV</t>
  </si>
  <si>
    <t>TL-DDSMEX-DDSM358-0000103709</t>
  </si>
  <si>
    <t>TOWER T358 DDTS-SMTS 2 330KV</t>
  </si>
  <si>
    <t>T298 MBTS-EPS 1 220KV</t>
  </si>
  <si>
    <t>TL-MBEPEX-MBEP298-0000113046</t>
  </si>
  <si>
    <t>TOWER T298 MBTS-EPS  1 220KV</t>
  </si>
  <si>
    <t>T299 MBTS-EPS 1 220KV</t>
  </si>
  <si>
    <t>TL-MBEPEX-MBEP299-0000113047</t>
  </si>
  <si>
    <t>TOWER T299 MBTS-EPS  1 220KV</t>
  </si>
  <si>
    <t>T300 MBTS-EPS 1 220KV</t>
  </si>
  <si>
    <t>TL-MBEPEX-MBEP300-0000113048</t>
  </si>
  <si>
    <t>TOWER T300 MBTS-EPS  1 220KV</t>
  </si>
  <si>
    <t>T287 MBTS-EPS 1 220KV</t>
  </si>
  <si>
    <t>TL-MBEPEX-MBEP287-0000113035</t>
  </si>
  <si>
    <t>TOWER T287 MBTS-EPS  1 220KV</t>
  </si>
  <si>
    <t>TZ004ROTS-SMTS 3 500KV</t>
  </si>
  <si>
    <t>TZ004</t>
  </si>
  <si>
    <t>TL-TSSMEX-TSSM004-0000056028</t>
  </si>
  <si>
    <t>TOWER TZ004ROTS-SMTS 3 500KV</t>
  </si>
  <si>
    <t>TY004ROTS-TTS  220KV</t>
  </si>
  <si>
    <t>TL-TSSMEX-TSSM004-0000061312</t>
  </si>
  <si>
    <t>TOWER TY004ROTS-TTS    220KV</t>
  </si>
  <si>
    <t>T289 DDTS-SHTS  220KV</t>
  </si>
  <si>
    <t>TL-GNSHEX-GNSH289-0000073563</t>
  </si>
  <si>
    <t>TOWER T289 DDTS-SHTS   220KV</t>
  </si>
  <si>
    <t>T289 GNTS-SHTS 1 220KV</t>
  </si>
  <si>
    <t>TL-GNSHEX-GNSH289-0000072776</t>
  </si>
  <si>
    <t>TOWER T289 GNTS-SHTS 1 220KV</t>
  </si>
  <si>
    <t>P012 MWTS-LY  1 66KV</t>
  </si>
  <si>
    <t xml:space="preserve">P012 </t>
  </si>
  <si>
    <t>TL-MWLYEN-MWLY012-0000086443</t>
  </si>
  <si>
    <t>TOWER P012 MWTS-LY   1 66KV</t>
  </si>
  <si>
    <t>P013 MWTS-LY  1 66KV</t>
  </si>
  <si>
    <t xml:space="preserve">P013 </t>
  </si>
  <si>
    <t>TL-MWLYEN-MWLY013-0000086444</t>
  </si>
  <si>
    <t>TOWER P013 MWTS-LY   1 66KV</t>
  </si>
  <si>
    <t>T111 HWTS-CBTS 4 500KV</t>
  </si>
  <si>
    <t>TL-HWCBEX-HWCB111-0000084083</t>
  </si>
  <si>
    <t>TOWER T111 HWTS-CBTS 4 500KV</t>
  </si>
  <si>
    <t>T111 HWTS-ROTS 3 500KV</t>
  </si>
  <si>
    <t>TL-HWCBEX-HWCB111-0000085072</t>
  </si>
  <si>
    <t>TOWER T111 HWTS-ROTS 3 500KV</t>
  </si>
  <si>
    <t>T066 HWTS-CBTS 4 500KV</t>
  </si>
  <si>
    <t>TL-HWCBEX-HWCB066-0000084038</t>
  </si>
  <si>
    <t>TOWER T066 HWTS-CBTS 4 500KV</t>
  </si>
  <si>
    <t>T066 HWTS-ROTS 3 500KV</t>
  </si>
  <si>
    <t>TL-HWCBEX-HWCB066-0000085027</t>
  </si>
  <si>
    <t>TOWER T066 HWTS-ROTS 3 500KV</t>
  </si>
  <si>
    <t>TX015HWTS-SMTS 1 500KV</t>
  </si>
  <si>
    <t>TL-HWTYEX-HWTY015-0000083433</t>
  </si>
  <si>
    <t>TOWER TX015HWTS-SMTS 1 500KV</t>
  </si>
  <si>
    <t>TX015HWTS-SMTS 2 500KV</t>
  </si>
  <si>
    <t>TL-HWTYEX-HWTY015-0000083709</t>
  </si>
  <si>
    <t>TOWER TX015HWTS-SMTS 2 500KV</t>
  </si>
  <si>
    <t>T278 DDTS-SHTS  220KV</t>
  </si>
  <si>
    <t>TL-GNSHEX-GNSH278-0000073510</t>
  </si>
  <si>
    <t>TOWER T278 DDTS-SHTS   220KV</t>
  </si>
  <si>
    <t>T043 MWTS-LY  3 66KV</t>
  </si>
  <si>
    <t>TL-JLMWEX-JLMW006-0000086693</t>
  </si>
  <si>
    <t>TOWER T043 MWTS-LY   3  66KV</t>
  </si>
  <si>
    <t>T006 JLTS-MWTS 1 220KV</t>
  </si>
  <si>
    <t>TL-JLMWEX-JLMW006-0000085363</t>
  </si>
  <si>
    <t>TOWER T006 JLTS-MWTS 1 220KV</t>
  </si>
  <si>
    <t>T275 HWTS-SMTS 1 500KV</t>
  </si>
  <si>
    <t>TL-HWSMEX-HWSM275-0000055617</t>
  </si>
  <si>
    <t>TOWER T275 HWTS-SMTS 1 500KV</t>
  </si>
  <si>
    <t>T276 HWTS-SMTS 1 500KV</t>
  </si>
  <si>
    <t>TL-HWSMEX-HWSM276-0000055618</t>
  </si>
  <si>
    <t>TOWER T276 HWTS-SMTS 1 500KV</t>
  </si>
  <si>
    <t>T277 HWTS-SMTS 1 500KV</t>
  </si>
  <si>
    <t>TL-HWSMEX-HWSM277-0000055619</t>
  </si>
  <si>
    <t>TOWER T277 HWTS-SMTS 1 500KV</t>
  </si>
  <si>
    <t>T275 HWTS-SMTS 2 500KV</t>
  </si>
  <si>
    <t>TL-HWSMEX-HWSM275-0000055752</t>
  </si>
  <si>
    <t>TOWER T275 HWTS-SMTS 2 500KV</t>
  </si>
  <si>
    <t>T276 HWTS-SMTS 2 500KV</t>
  </si>
  <si>
    <t>TL-HWSMEX-HWSM276-0000055753</t>
  </si>
  <si>
    <t>TOWER T276 HWTS-SMTS 2 500KV</t>
  </si>
  <si>
    <t>T277 HWTS-SMTS 2 500KV</t>
  </si>
  <si>
    <t>TL-HWSMEX-HWSM277-0000055754</t>
  </si>
  <si>
    <t>TOWER T277 HWTS-SMTS 2 500KV</t>
  </si>
  <si>
    <t>T340 DDTS-SMTS 1 330KV</t>
  </si>
  <si>
    <t>TL-DDSMEX-DDSM340-0000082796</t>
  </si>
  <si>
    <t>TOWER T340 DDTS-SMTS 1 330KV</t>
  </si>
  <si>
    <t>T340 DDTS-SMTS 2 330KV</t>
  </si>
  <si>
    <t>TL-DDSMEX-DDSM340-0000103622</t>
  </si>
  <si>
    <t>TOWER T340 DDTS-SMTS 2 330KV</t>
  </si>
  <si>
    <t>T004 HWTS-CBTS 4 500KV</t>
  </si>
  <si>
    <t>TL-HWCBEX-HWCB004-0000083976</t>
  </si>
  <si>
    <t>TOWER T004 HWTS-CBTS 4 500KV</t>
  </si>
  <si>
    <t>T004 HWTS-ROTS 3 500KV</t>
  </si>
  <si>
    <t>TL-HWCBEX-HWCB004-0000084965</t>
  </si>
  <si>
    <t>TOWER T004 HWTS-ROTS 3 500KV</t>
  </si>
  <si>
    <t>T305 DDTS-SHTS  220KV</t>
  </si>
  <si>
    <t>TL-GNSHEX-GNSH305-0000073640</t>
  </si>
  <si>
    <t>TOWER T305 DDTS-SHTS   220KV</t>
  </si>
  <si>
    <t>T305 GNTS-SHTS 1 220KV</t>
  </si>
  <si>
    <t>TL-GNSHEX-GNSH305-0000072853</t>
  </si>
  <si>
    <t>TOWER T305 GNTS-SHTS 1 220KV</t>
  </si>
  <si>
    <t>T301 MBTS-EPS 1 220KV</t>
  </si>
  <si>
    <t>TL-MBEPEX-MBEP301-0000113049</t>
  </si>
  <si>
    <t>TOWER T301 MBTS-EPS  1 220KV</t>
  </si>
  <si>
    <t>T074 MBTS-EPS 1 220KV</t>
  </si>
  <si>
    <t>TL-MBEPEX-MBEP074-0000112822</t>
  </si>
  <si>
    <t>TOWER T074 MBTS-EPS  1 220KV</t>
  </si>
  <si>
    <t>T305 HWTS-SMTS 1 500KV</t>
  </si>
  <si>
    <t>TL-HWSMEX-HWSM305-0000055647</t>
  </si>
  <si>
    <t>TOWER T305 HWTS-SMTS 1 500KV</t>
  </si>
  <si>
    <t>T305 HWTS-SMTS 2 500KV</t>
  </si>
  <si>
    <t>TL-HWSMEX-HWSM305-0000055782</t>
  </si>
  <si>
    <t>TOWER T305 HWTS-SMTS 2 500KV</t>
  </si>
  <si>
    <t>T008 MWTS-LY  1 66KV</t>
  </si>
  <si>
    <t>TL-MWLYEN-MWLY008-0000086439</t>
  </si>
  <si>
    <t>TOWER T008 MWTS-LY   1 66KV</t>
  </si>
  <si>
    <t>T008 MWTS-LY  3 66KV</t>
  </si>
  <si>
    <t>TL-LYHWEN-LYHW008-0000086658</t>
  </si>
  <si>
    <t>TOWER T008 MWTS-LY   3 66KV</t>
  </si>
  <si>
    <t>T328 MBTS-EPS 1 220KV</t>
  </si>
  <si>
    <t>TL-MBEPEX-MBEP328-0000113076</t>
  </si>
  <si>
    <t>TOWER T328 MBTS-EPS  1 220KV</t>
  </si>
  <si>
    <t>T329 MBTS-EPS 1 220KV</t>
  </si>
  <si>
    <t>TL-MBEPEX-MBEP329-0000113077</t>
  </si>
  <si>
    <t>TOWER T329 MBTS-EPS  1 220KV</t>
  </si>
  <si>
    <t>T306 HWTS-SMTS 1 500KV</t>
  </si>
  <si>
    <t>TL-HWSMEX-HWSM306-0000055648</t>
  </si>
  <si>
    <t>TOWER T306 HWTS-SMTS 1 500KV</t>
  </si>
  <si>
    <t>T306 HWTS-SMTS 2 500KV</t>
  </si>
  <si>
    <t>TL-HWSMEX-HWSM306-0000055783</t>
  </si>
  <si>
    <t>TOWER T306 HWTS-SMTS 2 500KV</t>
  </si>
  <si>
    <t>T289 MBTS-EPS 1 220KV</t>
  </si>
  <si>
    <t>TL-MBEPEX-MBEP289-0000113037</t>
  </si>
  <si>
    <t>TOWER T289 MBTS-EPS  1 220KV</t>
  </si>
  <si>
    <t>T288 MBTS-EPS 1 220KV</t>
  </si>
  <si>
    <t>TL-MBEPEX-MBEP288-0000113036</t>
  </si>
  <si>
    <t>TOWER T288 MBTS-EPS  1 220KV</t>
  </si>
  <si>
    <t>T147 HWTS-CBTS 4 500KV</t>
  </si>
  <si>
    <t>TL-HWCBEX-HWCB147-0000084119</t>
  </si>
  <si>
    <t>TOWER T147 HWTS-CBTS 4 500KV</t>
  </si>
  <si>
    <t>T147 HWTS-ROTS 3 500KV</t>
  </si>
  <si>
    <t>TL-HWCBEX-HWCB147-0000085108</t>
  </si>
  <si>
    <t>TOWER T147 HWTS-ROTS 3 500KV</t>
  </si>
  <si>
    <t>T253 HWTS-CBTS 4 500KV</t>
  </si>
  <si>
    <t>TL-HWCBEX-HWCB253-0000084225</t>
  </si>
  <si>
    <t>TOWER T253 HWTS-CBTS 4 500KV</t>
  </si>
  <si>
    <t>T253 HWTS-ROTS 3 500KV</t>
  </si>
  <si>
    <t>TL-HWCBEX-HWCB253-0000085214</t>
  </si>
  <si>
    <t>TOWER T253 HWTS-ROTS 3 500KV</t>
  </si>
  <si>
    <t>T366 BATS-BETS  220KV</t>
  </si>
  <si>
    <t>TL-BABEEX-BABE366-0000069483</t>
  </si>
  <si>
    <t>TOWER T366 BATS-BETS   220KV</t>
  </si>
  <si>
    <t>T367 BATS-BETS  220KV</t>
  </si>
  <si>
    <t>TL-BABEEX-BABE367-0000069488</t>
  </si>
  <si>
    <t>TOWER T367 BATS-BETS   220KV</t>
  </si>
  <si>
    <t>T023 RWTS-TTS  220KV</t>
  </si>
  <si>
    <t>TL-RWTSEX-RWTS063-0000064875</t>
  </si>
  <si>
    <t>TOWER T023 RWTS-TTS    220KV</t>
  </si>
  <si>
    <t>T282 MLTS-TGTS  220KV</t>
  </si>
  <si>
    <t>TL-MLTGEX-MLTG282-0000059791</t>
  </si>
  <si>
    <t>TOWER T282 MLTS-TGTS   220KV</t>
  </si>
  <si>
    <t>T283 MLTS-TGTS  220KV</t>
  </si>
  <si>
    <t>TL-MLTGEX-MLTG283-0000059793</t>
  </si>
  <si>
    <t>TOWER T283 MLTS-TGTS   220KV</t>
  </si>
  <si>
    <t>T284 MLTS-TGTS  220KV</t>
  </si>
  <si>
    <t>TL-MLTGEX-MLTG284-0000059795</t>
  </si>
  <si>
    <t>TOWER T284 MLTS-TGTS   220KV</t>
  </si>
  <si>
    <t>T285 MLTS-TGTS  220KV</t>
  </si>
  <si>
    <t>TL-MLTGEX-MLTG285-0000059797</t>
  </si>
  <si>
    <t>TOWER T285 MLTS-TGTS   220KV</t>
  </si>
  <si>
    <t>T286 MLTS-TGTS  220KV</t>
  </si>
  <si>
    <t>TL-MLTGEX-MLTG286-0000059799</t>
  </si>
  <si>
    <t>TOWER T286 MLTS-TGTS   220KV</t>
  </si>
  <si>
    <t>T304 MBTS-EPS 1 220KV</t>
  </si>
  <si>
    <t>TL-MBEPEX-MBEP304-0000113052</t>
  </si>
  <si>
    <t>TOWER T304 MBTS-EPS  1 220KV</t>
  </si>
  <si>
    <t>T305 MBTS-EPS 1 220KV</t>
  </si>
  <si>
    <t>TL-MBEPEX-MBEP305-0000113053</t>
  </si>
  <si>
    <t>TOWER T305 MBTS-EPS  1 220KV</t>
  </si>
  <si>
    <t>T306 MBTS-EPS 1 220KV</t>
  </si>
  <si>
    <t>TL-MBEPEX-MBEP306-0000113054</t>
  </si>
  <si>
    <t>TOWER T306 MBTS-EPS  1 220KV</t>
  </si>
  <si>
    <t>T419 RWTS-TTS  220KV</t>
  </si>
  <si>
    <t>TL-TSTXEX-TSTX419-0000064887</t>
  </si>
  <si>
    <t>TOWER T419 RWTS-TTS    220KV</t>
  </si>
  <si>
    <t>T420 RWTS-TTS  220KV</t>
  </si>
  <si>
    <t>TL-TSTXEX-TSTX420-0000064888</t>
  </si>
  <si>
    <t>TOWER T420 RWTS-TTS    220KV</t>
  </si>
  <si>
    <t>T419 TSTS-TTS  220KV</t>
  </si>
  <si>
    <t>TL-TSTXEX-TSTX419-0000064972</t>
  </si>
  <si>
    <t>TOWER T419 TSTS-TTS    220KV</t>
  </si>
  <si>
    <t>T420 TSTS-TTS  220KV</t>
  </si>
  <si>
    <t>TL-TSTXEX-TSTX420-0000064974</t>
  </si>
  <si>
    <t>TOWER T420 TSTS-TTS    220KV</t>
  </si>
  <si>
    <t>T003 TSTS-DC   66K</t>
  </si>
  <si>
    <t>TL-TSDCEX-TSDC003-0000114265</t>
  </si>
  <si>
    <t>TOWER T003 TSTS-DC      66KV</t>
  </si>
  <si>
    <t>T003 TSTS-L    66</t>
  </si>
  <si>
    <t>TL-TSTXEX-TSTX419-0000114283</t>
  </si>
  <si>
    <t>TOWER T003 TSTS-L       66KV</t>
  </si>
  <si>
    <t>T004 TSTS-L    66</t>
  </si>
  <si>
    <t>TL-TSTXEX-TSTX420-0000114284</t>
  </si>
  <si>
    <t>TOWER T004 TSTS-L       66KV</t>
  </si>
  <si>
    <t>T330 DDTS-SMTS 1 330KV</t>
  </si>
  <si>
    <t>TL-DDSMEX-DDSM330-0000082786</t>
  </si>
  <si>
    <t>TOWER T330 DDTS-SMTS 1 330KV</t>
  </si>
  <si>
    <t>T330 DDTS-SMTS 2 330KV</t>
  </si>
  <si>
    <t>TL-DDSMEX-DDSM330-0000103574</t>
  </si>
  <si>
    <t>TOWER T330 DDTS-SMTS 2 330KV</t>
  </si>
  <si>
    <t>T010 LYPS-HWTS 3 500KV</t>
  </si>
  <si>
    <t>TL-LYHWES-LYHW010-0000084315</t>
  </si>
  <si>
    <t>TOWER T010 LYPS-HWTS 3 500KV</t>
  </si>
  <si>
    <t>T017 LYPS-HWTS 2 500KV</t>
  </si>
  <si>
    <t>TL-LYHWES-LYHW017-0000084282</t>
  </si>
  <si>
    <t>TOWER T017 LYPS-HWTS 2 500KV</t>
  </si>
  <si>
    <t>T287 DDTS-SHTS  220KV</t>
  </si>
  <si>
    <t>TL-GNSHEX-GNSH287-0000073554</t>
  </si>
  <si>
    <t>TOWER T287 DDTS-SHTS   220KV</t>
  </si>
  <si>
    <t>T287 GNTS-SHTS 1 220KV</t>
  </si>
  <si>
    <t>TL-GNSHEX-GNSH287-0000072766</t>
  </si>
  <si>
    <t>TOWER T287 GNTS-SHTS 1 220KV</t>
  </si>
  <si>
    <t>TX014HWTS-SMTS 1 500KV</t>
  </si>
  <si>
    <t>TL-HWTYEX-HWTY014-0000083432</t>
  </si>
  <si>
    <t>TOWER TX014HWTS-SMTS 1 500KV</t>
  </si>
  <si>
    <t>TX014HWTS-SMTS 2 500KV</t>
  </si>
  <si>
    <t>TL-HWTYEX-HWTY014-0000083708</t>
  </si>
  <si>
    <t>TOWER TX014HWTS-SMTS 2 500KV</t>
  </si>
  <si>
    <t>T323 DDTS-SMTS 2 330KV</t>
  </si>
  <si>
    <t>TL-DDSMEX-DDSM323-0000103541</t>
  </si>
  <si>
    <t>TOWER T323 DDTS-SMTS 2 330KV</t>
  </si>
  <si>
    <t>T063 HWTS-CBTS 4 500KV</t>
  </si>
  <si>
    <t>TL-HWCBEX-HWCB063-0000084035</t>
  </si>
  <si>
    <t>TOWER T063 HWTS-CBTS 4 500KV</t>
  </si>
  <si>
    <t>T064 HWTS-CBTS 4 500KV</t>
  </si>
  <si>
    <t>TL-HWCBEX-HWCB064-0000084036</t>
  </si>
  <si>
    <t>TOWER T064 HWTS-CBTS 4 500KV</t>
  </si>
  <si>
    <t>T063 HWTS-ROTS 3 500KV</t>
  </si>
  <si>
    <t>TL-HWCBEX-HWCB063-0000085024</t>
  </si>
  <si>
    <t>TOWER T063 HWTS-ROTS 3 500KV</t>
  </si>
  <si>
    <t>T064 HWTS-ROTS 3 500KV</t>
  </si>
  <si>
    <t>TL-HWCBEX-HWCB064-0000085025</t>
  </si>
  <si>
    <t>TOWER T064 HWTS-ROTS 3 500KV</t>
  </si>
  <si>
    <t>T339 DDTS-SHTS  220KV</t>
  </si>
  <si>
    <t>TL-GNSHEX-GNSH339-0000073801</t>
  </si>
  <si>
    <t>TOWER T339 DDTS-SHTS   220KV</t>
  </si>
  <si>
    <t>T339 GNTS-SHTS 1 220KV</t>
  </si>
  <si>
    <t>TL-GNSHEX-GNSH339-0000073017</t>
  </si>
  <si>
    <t>TOWER T339 GNTS-SHTS 1 220KV</t>
  </si>
  <si>
    <t>T061 BATS-TGTS  220KV</t>
  </si>
  <si>
    <t>TL-BATGEX-BATG061-0000087374</t>
  </si>
  <si>
    <t>TOWER T061 BATS-TGTS   220KV</t>
  </si>
  <si>
    <t>T062 BATS-TGTS  220KV</t>
  </si>
  <si>
    <t>TL-BATGEX-BATG062-0000087375</t>
  </si>
  <si>
    <t>TOWER T062 BATS-TGTS   220KV</t>
  </si>
  <si>
    <t>T063 BATS-TGTS  220KV</t>
  </si>
  <si>
    <t>TL-BATGEX-BATG063-0000087376</t>
  </si>
  <si>
    <t>TOWER T063 BATS-TGTS   220KV</t>
  </si>
  <si>
    <t>T064 BATS-TGTS  220KV</t>
  </si>
  <si>
    <t>TL-BATGEX-BATG064-0000087377</t>
  </si>
  <si>
    <t>TOWER T064 BATS-TGTS   220KV</t>
  </si>
  <si>
    <t>T065 BATS-TGTS  220KV</t>
  </si>
  <si>
    <t>TL-BATGEX-BATG065-0000087378</t>
  </si>
  <si>
    <t>TOWER T065 BATS-TGTS   220KV</t>
  </si>
  <si>
    <t>TX013HWTS-SMTS 1 500KV</t>
  </si>
  <si>
    <t>TL-HWTYEX-HWTY013-0000083431</t>
  </si>
  <si>
    <t>TOWER TX013HWTS-SMTS 1 500KV</t>
  </si>
  <si>
    <t>TX013HWTS-SMTS 2 500KV</t>
  </si>
  <si>
    <t>TL-HWTYEX-HWTY013-0000083707</t>
  </si>
  <si>
    <t>TOWER TX013HWTS-SMTS 2 500KV</t>
  </si>
  <si>
    <t>T104 DDTS-GNTS 1 220KV</t>
  </si>
  <si>
    <t>TL-DDSMEX-DDSM014-0000071006</t>
  </si>
  <si>
    <t>TOWER T104 DDTS-GNTS 1 220KV</t>
  </si>
  <si>
    <t>T105 DDTS-GNTS 1 220KV</t>
  </si>
  <si>
    <t>TL-DDSMEX-DDSM015-0000071011</t>
  </si>
  <si>
    <t>TOWER T105 DDTS-GNTS 1 220KV</t>
  </si>
  <si>
    <t>T104 DDTS-SHTS  220KV</t>
  </si>
  <si>
    <t>TL-DDSMEX-DDSM014-0000071889</t>
  </si>
  <si>
    <t>TOWER T104 DDTS-SHTS   220KV</t>
  </si>
  <si>
    <t>T105 DDTS-SHTS  220KV</t>
  </si>
  <si>
    <t>TL-DDSMEX-DDSM015-0000071893</t>
  </si>
  <si>
    <t>TOWER T105 DDTS-SHTS   220KV</t>
  </si>
  <si>
    <t>T014 DDTS-SMTS 1 330KV</t>
  </si>
  <si>
    <t>TL-DDSMEX-DDSM014-0000082470</t>
  </si>
  <si>
    <t>TOWER T014 DDTS-SMTS 1 330KV</t>
  </si>
  <si>
    <t>T015 DDTS-SMTS 1 330KV</t>
  </si>
  <si>
    <t>TL-DDSMEX-DDSM015-0000082471</t>
  </si>
  <si>
    <t>TOWER T015 DDTS-SMTS 1 330KV</t>
  </si>
  <si>
    <t>T016 DDTS-SMTS 1 330KV</t>
  </si>
  <si>
    <t>TL-DDSMEX-DDSM016-0000082472</t>
  </si>
  <si>
    <t>TOWER T016 DDTS-SMTS 1 330KV</t>
  </si>
  <si>
    <t>T014 DDTS-SMTS 2 330KV</t>
  </si>
  <si>
    <t>TL-DDSMEX-DDSM014-0000102728</t>
  </si>
  <si>
    <t>TOWER T014 DDTS-SMTS 2 330KV</t>
  </si>
  <si>
    <t>T015 DDTS-SMTS 2 330KV</t>
  </si>
  <si>
    <t>TL-DDSMEX-DDSM015-0000102730</t>
  </si>
  <si>
    <t>TOWER T015 DDTS-SMTS 2 330KV</t>
  </si>
  <si>
    <t>T016 DDTS-SMTS 2 330KV</t>
  </si>
  <si>
    <t>TL-DDSMEX-DDSM016-0000102732</t>
  </si>
  <si>
    <t>TOWER T016 DDTS-SMTS 2 330KV</t>
  </si>
  <si>
    <t>T536 DDTS-SMTS 1 330KV</t>
  </si>
  <si>
    <t>TL-DDSMEX-DDSM536-0000059595</t>
  </si>
  <si>
    <t>TOWER T536 DDTS-SMTS 1 330KV</t>
  </si>
  <si>
    <t>T536 DDTS-SMTS 2 330KV</t>
  </si>
  <si>
    <t>TL-DDSMEX-DDSM536-0000059740</t>
  </si>
  <si>
    <t>TOWER T536 DDTS-SMTS 2 330KV</t>
  </si>
  <si>
    <t>T032 SMTS-SYTS 2 500KV</t>
  </si>
  <si>
    <t>TL-SMSYEX-SMSY032-0000059064</t>
  </si>
  <si>
    <t>TOWER T032 SMTS-SYTS 2 500KV</t>
  </si>
  <si>
    <t>P009 MWTS-LY  1 66KV</t>
  </si>
  <si>
    <t xml:space="preserve">P009 </t>
  </si>
  <si>
    <t>TL-MWLYEN-MWLY009-0000086440</t>
  </si>
  <si>
    <t>TOWER P009 MWTS-LY   1 66KV</t>
  </si>
  <si>
    <t>T018 LYPS-HWTS 2 500KV</t>
  </si>
  <si>
    <t>TL-LYHWES-LYHW018-0000084283</t>
  </si>
  <si>
    <t>TOWER T018 LYPS-HWTS 2 500KV</t>
  </si>
  <si>
    <t>T018 LYPS-HWTS 3 500KV</t>
  </si>
  <si>
    <t>TL-LYHWES-LYHW018-0000084323</t>
  </si>
  <si>
    <t>TOWER T018 LYPS-HWTS 3 500KV</t>
  </si>
  <si>
    <t>TX017HWTS-SMTS 2 500KV</t>
  </si>
  <si>
    <t>TL-HWTYEX-HWTY017-0000083711</t>
  </si>
  <si>
    <t>TOWER TX017HWTS-SMTS 2 500KV</t>
  </si>
  <si>
    <t>TX024HWTS-SMTS 2 500KV</t>
  </si>
  <si>
    <t>TL-HWTYEX-HWTY024-0000083718</t>
  </si>
  <si>
    <t>TOWER TX024HWTS-SMTS 2 500KV</t>
  </si>
  <si>
    <t>T357 BATS-BETS  220KV</t>
  </si>
  <si>
    <t>TL-BABEEX-BABE357-0000069440</t>
  </si>
  <si>
    <t>TOWER T357 BATS-BETS   220KV</t>
  </si>
  <si>
    <t>T358 BATS-BETS  220KV</t>
  </si>
  <si>
    <t>TL-BABEEX-BABE358-0000069445</t>
  </si>
  <si>
    <t>TOWER T358 BATS-BETS   220KV</t>
  </si>
  <si>
    <t>T359 BATS-BETS  220KV</t>
  </si>
  <si>
    <t>TL-BABEEX-BABE359-0000069450</t>
  </si>
  <si>
    <t>TOWER T359 BATS-BETS   220KV</t>
  </si>
  <si>
    <t>T315 MBTS-EPS 1 220KV</t>
  </si>
  <si>
    <t>TL-MBEPEX-MBEP315-0000113063</t>
  </si>
  <si>
    <t>TOWER T315 MBTS-EPS  1 220KV</t>
  </si>
  <si>
    <t>T290 MBTS-EPS 1 220KV</t>
  </si>
  <si>
    <t>TL-MBEPEX-MBEP290-0000113038</t>
  </si>
  <si>
    <t>TOWER T290 MBTS-EPS  1 220KV</t>
  </si>
  <si>
    <t>T261 WBTS-HOTS  220KV</t>
  </si>
  <si>
    <t>TL-BAHOEX-BAHO261-0000074678</t>
  </si>
  <si>
    <t>TOWER T261 WBTS-HOTS   220KV</t>
  </si>
  <si>
    <t>T262 WBTS-HOTS  220KV</t>
  </si>
  <si>
    <t>TL-BAHOEX-BAHO262-0000074679</t>
  </si>
  <si>
    <t>TOWER T262 WBTS-HOTS   220KV</t>
  </si>
  <si>
    <t>T263 WBTS-HOTS  220KV</t>
  </si>
  <si>
    <t>TL-BAHOEX-BAHO263-0000074680</t>
  </si>
  <si>
    <t>TOWER T263 WBTS-HOTS   220KV</t>
  </si>
  <si>
    <t>T012 HWTS-SMTS 1 500KV</t>
  </si>
  <si>
    <t>TL-TYSMEX-TYSM012-0000083477</t>
  </si>
  <si>
    <t>TOWER T012 HWTS-SMTS 1 500KV</t>
  </si>
  <si>
    <t>T012 HWTS-SMTS 2 500KV</t>
  </si>
  <si>
    <t>TL-TYSMEX-TYSM012-0000083753</t>
  </si>
  <si>
    <t>TOWER T012 HWTS-SMTS 2 500KV</t>
  </si>
  <si>
    <t>T152 HWTS-SMTS 1 500KV</t>
  </si>
  <si>
    <t>TL-TYSMEX-TYSM152-0000083617</t>
  </si>
  <si>
    <t>TOWER T152 HWTS-SMTS 1 500KV</t>
  </si>
  <si>
    <t>T153 HWTS-SMTS 1 500KV</t>
  </si>
  <si>
    <t>TL-TYSMEX-TYSM153-0000083618</t>
  </si>
  <si>
    <t>TOWER T153 HWTS-SMTS 1 500KV</t>
  </si>
  <si>
    <t>T154 HWTS-SMTS 1 500KV</t>
  </si>
  <si>
    <t>TL-TYSMEX-TYSM154-0000083619</t>
  </si>
  <si>
    <t>TOWER T154 HWTS-SMTS 1 500KV</t>
  </si>
  <si>
    <t>T152 HWTS-SMTS 2 500KV</t>
  </si>
  <si>
    <t>TL-TYSMEX-TYSM152-0000083893</t>
  </si>
  <si>
    <t>TOWER T152 HWTS-SMTS 2 500KV</t>
  </si>
  <si>
    <t>T153 HWTS-SMTS 2 500KV</t>
  </si>
  <si>
    <t>TL-TYSMEX-TYSM153-0000083894</t>
  </si>
  <si>
    <t>TOWER T153 HWTS-SMTS 2 500KV</t>
  </si>
  <si>
    <t>T154 HWTS-SMTS 2 500KV</t>
  </si>
  <si>
    <t>TL-TYSMEX-TYSM154-0000083895</t>
  </si>
  <si>
    <t>TOWER T154 HWTS-SMTS 2 500KV</t>
  </si>
  <si>
    <t>T196 HWTS-ROTS 3 500KV</t>
  </si>
  <si>
    <t>TL-HWCBEX-HWCB196-0000085157</t>
  </si>
  <si>
    <t>TOWER T196 HWTS-ROTS 3 500KV</t>
  </si>
  <si>
    <t>T206 HWTS-CBTS 4 500KV</t>
  </si>
  <si>
    <t>TL-HWCBEX-HWCB206-0000084178</t>
  </si>
  <si>
    <t>TOWER T206 HWTS-CBTS 4 500KV</t>
  </si>
  <si>
    <t>T206 HWTS-ROTS 3 500KV</t>
  </si>
  <si>
    <t>TL-HWCBEX-HWCB206-0000085167</t>
  </si>
  <si>
    <t>TOWER T206 HWTS-ROTS 3 500KV</t>
  </si>
  <si>
    <t>T022 DDTS-SMTS 1 330KV</t>
  </si>
  <si>
    <t>TL-DDSMEX-DDSM022-0000082478</t>
  </si>
  <si>
    <t>TOWER T022 DDTS-SMTS 1 330KV</t>
  </si>
  <si>
    <t>TX016HWTS-SMTS 1 500KV</t>
  </si>
  <si>
    <t>TL-HWTYEX-HWTY016-0000083434</t>
  </si>
  <si>
    <t>TOWER TX016HWTS-SMTS 1 500KV</t>
  </si>
  <si>
    <t>T204 DDTS-GNTS 1 220KV</t>
  </si>
  <si>
    <t>TL-DDGNEX-DDGN204-0000071484</t>
  </si>
  <si>
    <t>TOWER T204 DDTS-GNTS 1 220KV</t>
  </si>
  <si>
    <t>T205 DDTS-GNTS 1 220KV</t>
  </si>
  <si>
    <t>TL-DDGNEX-DDGN205-0000071489</t>
  </si>
  <si>
    <t>TOWER T205 DDTS-GNTS 1 220KV</t>
  </si>
  <si>
    <t>T204 DDTS-SHTS  220KV</t>
  </si>
  <si>
    <t>TL-DDGNEX-DDGN204-0000072365</t>
  </si>
  <si>
    <t>TOWER T204 DDTS-SHTS   220KV</t>
  </si>
  <si>
    <t>T205 DDTS-SHTS  220KV</t>
  </si>
  <si>
    <t>TL-DDGNEX-DDGN205-0000072370</t>
  </si>
  <si>
    <t>TOWER T205 DDTS-SHTS   220KV</t>
  </si>
  <si>
    <t>TX024HWTS-SMTS 1 500KV</t>
  </si>
  <si>
    <t>TL-HWTYEX-HWTY024-0000083442</t>
  </si>
  <si>
    <t>TOWER TX024HWTS-SMTS 1 500KV</t>
  </si>
  <si>
    <t>T254 WBTS-HOTS  220KV</t>
  </si>
  <si>
    <t>TL-BAHOEX-BAHO254-0000074671</t>
  </si>
  <si>
    <t>TOWER T254 WBTS-HOTS   220KV</t>
  </si>
  <si>
    <t>T255 WBTS-HOTS  220KV</t>
  </si>
  <si>
    <t>TL-BAHOEX-BAHO255-0000074672</t>
  </si>
  <si>
    <t>TOWER T255 WBTS-HOTS   220KV</t>
  </si>
  <si>
    <t>T256 WBTS-HOTS  220KV</t>
  </si>
  <si>
    <t>TL-BAHOEX-BAHO256-0000074673</t>
  </si>
  <si>
    <t>TOWER T256 WBTS-HOTS   220KV</t>
  </si>
  <si>
    <t>T257 WBTS-HOTS  220KV</t>
  </si>
  <si>
    <t>TL-BAHOEX-BAHO257-0000074674</t>
  </si>
  <si>
    <t>TOWER T257 WBTS-HOTS   220KV</t>
  </si>
  <si>
    <t>T258 WBTS-HOTS  220KV</t>
  </si>
  <si>
    <t>TL-BAHOEX-BAHO258-0000074675</t>
  </si>
  <si>
    <t>TOWER T258 WBTS-HOTS   220KV</t>
  </si>
  <si>
    <t>T259 WBTS-HOTS  220KV</t>
  </si>
  <si>
    <t>TL-BAHOEX-BAHO259-0000074676</t>
  </si>
  <si>
    <t>TOWER T259 WBTS-HOTS   220KV</t>
  </si>
  <si>
    <t>T260 WBTS-HOTS  220KV</t>
  </si>
  <si>
    <t>TL-BAHOEX-BAHO260-0000074677</t>
  </si>
  <si>
    <t>TOWER T260 WBTS-HOTS   220KV</t>
  </si>
  <si>
    <t>T149 HWTS-CBTS 4 500KV</t>
  </si>
  <si>
    <t>TL-HWCBEX-HWCB149-0000084121</t>
  </si>
  <si>
    <t>TOWER T149 HWTS-CBTS 4 500KV</t>
  </si>
  <si>
    <t>T149 HWTS-ROTS 3 500KV</t>
  </si>
  <si>
    <t>TL-HWCBEX-HWCB149-0000085110</t>
  </si>
  <si>
    <t>TOWER T149 HWTS-ROTS 3 500KV</t>
  </si>
  <si>
    <t>P092 MWTS-LY  1 66KV</t>
  </si>
  <si>
    <t xml:space="preserve">P092 </t>
  </si>
  <si>
    <t>TL-MWLYEN-MWLY092-0000086523</t>
  </si>
  <si>
    <t>TOWER P092 MWTS-LY   1 66KV</t>
  </si>
  <si>
    <t>P092 MWTS-LY  2 66KV</t>
  </si>
  <si>
    <t>TL-MWLYEN-MWLY092-0000086632</t>
  </si>
  <si>
    <t>TOWER P092 MWTS-LY   2 66KV</t>
  </si>
  <si>
    <t>T099 HWTS-CBTS 4 500KV</t>
  </si>
  <si>
    <t>TL-HWCBEX-HWCB099-0000084071</t>
  </si>
  <si>
    <t>TOWER T099 HWTS-CBTS 4 500KV</t>
  </si>
  <si>
    <t>T099 HWTS-ROTS 3 500KV</t>
  </si>
  <si>
    <t>TL-HWCBEX-HWCB099-0000085060</t>
  </si>
  <si>
    <t>TOWER T099 HWTS-ROTS 3 500KV</t>
  </si>
  <si>
    <t>T100 HWTS-ROTS 3 500KV</t>
  </si>
  <si>
    <t>TL-HWCBEX-HWCB100-0000085061</t>
  </si>
  <si>
    <t>TOWER T100 HWTS-ROTS 3 500KV</t>
  </si>
  <si>
    <t>T047 YPS -ROTS 5 220KV</t>
  </si>
  <si>
    <t>TL-YPROEX-YPRO047-0000085438</t>
  </si>
  <si>
    <t>TOWER T047 YPS -ROTS 5 220KV</t>
  </si>
  <si>
    <t>T339 DDTS-SMTS 1 330KV</t>
  </si>
  <si>
    <t>TL-DDSMEX-DDSM339-0000082795</t>
  </si>
  <si>
    <t>TOWER T339 DDTS-SMTS 1 330KV</t>
  </si>
  <si>
    <t>T339 DDTS-SMTS 2 330KV</t>
  </si>
  <si>
    <t>TL-DDSMEX-DDSM339-0000103617</t>
  </si>
  <si>
    <t>TOWER T339 DDTS-SMTS 2 330KV</t>
  </si>
  <si>
    <t>T288 DDTS-SHTS  220KV</t>
  </si>
  <si>
    <t>TL-GNSHEX-GNSH288-0000073559</t>
  </si>
  <si>
    <t>TOWER T288 DDTS-SHTS   220KV</t>
  </si>
  <si>
    <t>T288 GNTS-SHTS 1 220KV</t>
  </si>
  <si>
    <t>TL-GNSHEX-GNSH288-0000072771</t>
  </si>
  <si>
    <t>TOWER T288 GNTS-SHTS 1 220KV</t>
  </si>
  <si>
    <t>T006AHWPS-ROTS 1 220KV</t>
  </si>
  <si>
    <t>T006A</t>
  </si>
  <si>
    <t>TL-HWROEX-HWRO006-0000366959</t>
  </si>
  <si>
    <t>TOWER T006AHWPS-ROTS 1 220KV</t>
  </si>
  <si>
    <t>T007AHWPS-ROTS 1 220KV</t>
  </si>
  <si>
    <t>T007A</t>
  </si>
  <si>
    <t>TL-HWROEX-HWRO007-0000366960</t>
  </si>
  <si>
    <t>TOWER T007AHWPS-ROTS 1 220KV</t>
  </si>
  <si>
    <t>T008AHWPS-ROTS 1 220KV</t>
  </si>
  <si>
    <t>T008A</t>
  </si>
  <si>
    <t>TL-HWROEX-HWRO008-0000366961</t>
  </si>
  <si>
    <t>TOWER T008AHWPS-ROTS 1 220KV</t>
  </si>
  <si>
    <t>T009AHWPS-ROTS 1 220KV</t>
  </si>
  <si>
    <t>T009A</t>
  </si>
  <si>
    <t>TL-HWROEX-HWRO009-0000366962</t>
  </si>
  <si>
    <t>TOWER T009AHWPS-ROTS 1 220KV</t>
  </si>
  <si>
    <t>T010AHWPS-ROTS 1 220KV</t>
  </si>
  <si>
    <t>T010A</t>
  </si>
  <si>
    <t>TL-HWROEX-HWRO010-0000366963</t>
  </si>
  <si>
    <t>TOWER T010AHWPS-ROTS 1 220KV</t>
  </si>
  <si>
    <t>T161 HWTS-SMTS 1 500KV</t>
  </si>
  <si>
    <t>TL-TYSMEX-TYSM161-0000083626</t>
  </si>
  <si>
    <t>TOWER T161 HWTS-SMTS 1 500KV</t>
  </si>
  <si>
    <t>T161 HWTS-SMTS 2 500KV</t>
  </si>
  <si>
    <t>TL-TYSMEX-TYSM161-0000083902</t>
  </si>
  <si>
    <t>TOWER T161 HWTS-SMTS 2 500KV</t>
  </si>
  <si>
    <t>P030 MWTS-LY  1 66KV</t>
  </si>
  <si>
    <t xml:space="preserve">P030 </t>
  </si>
  <si>
    <t>TL-MWLYEN-MWLY030-0000086461</t>
  </si>
  <si>
    <t>TOWER P030 MWTS-LY   1 66KV</t>
  </si>
  <si>
    <t>P031 MWTS-LY  1 66KV</t>
  </si>
  <si>
    <t xml:space="preserve">P031 </t>
  </si>
  <si>
    <t>TL-MWLYEN-MWLY031-0000086462</t>
  </si>
  <si>
    <t>TOWER P031 MWTS-LY   1 66KV</t>
  </si>
  <si>
    <t>T007 LYPS-HWTS 2 500KV</t>
  </si>
  <si>
    <t>TL-LYHWES-LYHW007-0000084272</t>
  </si>
  <si>
    <t>TOWER T007 LYPS-HWTS 2 500KV</t>
  </si>
  <si>
    <t>T007 LYPS-HWTS 3 500KV</t>
  </si>
  <si>
    <t>TL-LYHWES-LYHW007-0000084312</t>
  </si>
  <si>
    <t>TOWER T007 LYPS-HWTS 3 500KV</t>
  </si>
  <si>
    <t>T203 DDTS-GNTS 1 220KV</t>
  </si>
  <si>
    <t>TL-DDGNEX-DDGN203-0000071479</t>
  </si>
  <si>
    <t>TOWER T203 DDTS-GNTS 1 220KV</t>
  </si>
  <si>
    <t>T203 DDTS-SHTS  220KV</t>
  </si>
  <si>
    <t>TL-DDGNEX-DDGN203-0000072361</t>
  </si>
  <si>
    <t>TOWER T203 DDTS-SHTS   220KV</t>
  </si>
  <si>
    <t>T011 LYPS-HWTS 1 500KV</t>
  </si>
  <si>
    <t>TL-LYHWEN-LYHW011-0000084237</t>
  </si>
  <si>
    <t>TOWER T011 LYPS-HWTS 1 500KV</t>
  </si>
  <si>
    <t>T309 DDTS-SHTS  220KV</t>
  </si>
  <si>
    <t>TL-GNSHEX-GNSH309-0000073659</t>
  </si>
  <si>
    <t>TOWER T309 DDTS-SHTS   220KV</t>
  </si>
  <si>
    <t>T310 DDTS-SHTS  220KV</t>
  </si>
  <si>
    <t>TL-GNSHEX-GNSH310-0000073663</t>
  </si>
  <si>
    <t>TOWER T310 DDTS-SHTS   220KV</t>
  </si>
  <si>
    <t>T309 GNTS-SHTS 1 220KV</t>
  </si>
  <si>
    <t>TL-GNSHEX-GNSH309-0000072873</t>
  </si>
  <si>
    <t>TOWER T309 GNTS-SHTS 1 220KV</t>
  </si>
  <si>
    <t>T310 GNTS-SHTS 1 220KV</t>
  </si>
  <si>
    <t>TL-GNSHEX-GNSH310-0000072878</t>
  </si>
  <si>
    <t>TOWER T310 GNTS-SHTS 1 220KV</t>
  </si>
  <si>
    <t>T143 HWTS-SMTS 1 500KV</t>
  </si>
  <si>
    <t>TL-TYSMEX-TYSM143-0000083608</t>
  </si>
  <si>
    <t>TOWER T143 HWTS-SMTS 1 500KV</t>
  </si>
  <si>
    <t>T144 HWTS-SMTS 1 500KV</t>
  </si>
  <si>
    <t>TL-TYSMEX-TYSM144-0000083609</t>
  </si>
  <si>
    <t>TOWER T144 HWTS-SMTS 1 500KV</t>
  </si>
  <si>
    <t>T143 HWTS-SMTS 2 500KV</t>
  </si>
  <si>
    <t>TL-TYSMEX-TYSM143-0000083884</t>
  </si>
  <si>
    <t>TOWER T143 HWTS-SMTS 2 500KV</t>
  </si>
  <si>
    <t>T144 HWTS-SMTS 2 500KV</t>
  </si>
  <si>
    <t>TL-TYSMEX-TYSM144-0000083885</t>
  </si>
  <si>
    <t>TOWER T144 HWTS-SMTS 2 500KV</t>
  </si>
  <si>
    <t>T019 DDTS-SMTS 1 330KV</t>
  </si>
  <si>
    <t>TL-DDSMEX-DDSM019-0000082475</t>
  </si>
  <si>
    <t>TOWER T019 DDTS-SMTS 1 330KV</t>
  </si>
  <si>
    <t>T020 DDTS-SMTS 1 330KV</t>
  </si>
  <si>
    <t>TL-DDSMEX-DDSM020-0000082476</t>
  </si>
  <si>
    <t>TOWER T020 DDTS-SMTS 1 330KV</t>
  </si>
  <si>
    <t>T021 DDTS-SMTS 1 330KV</t>
  </si>
  <si>
    <t>TL-DDSMEX-DDSM021-0000082477</t>
  </si>
  <si>
    <t>TOWER T021 DDTS-SMTS 1 330KV</t>
  </si>
  <si>
    <t>T019 DDTS-SMTS 2 330KV</t>
  </si>
  <si>
    <t>TL-DDSMEX-DDSM019-0000102738</t>
  </si>
  <si>
    <t>TOWER T019 DDTS-SMTS 2 330KV</t>
  </si>
  <si>
    <t>T020 DDTS-SMTS 2 330KV</t>
  </si>
  <si>
    <t>TL-DDSMEX-DDSM020-0000102740</t>
  </si>
  <si>
    <t>TOWER T020 DDTS-SMTS 2 330KV</t>
  </si>
  <si>
    <t>T021 DDTS-SMTS 2 330KV</t>
  </si>
  <si>
    <t>TL-DDSMEX-DDSM021-0000102742</t>
  </si>
  <si>
    <t>TOWER T021 DDTS-SMTS 2 330KV</t>
  </si>
  <si>
    <t>T092 MLTS-ELTS  220KV</t>
  </si>
  <si>
    <t>TL-MLBAEX-MLBA092-0000059011</t>
  </si>
  <si>
    <t>TOWER T092 MLTS-BATS 2 220KV</t>
  </si>
  <si>
    <t>T120 HWPS-ROTS 1 220KV</t>
  </si>
  <si>
    <t>TL-YPROEX-YPRO120-0000084572</t>
  </si>
  <si>
    <t>TOWER T120 HWPS-ROTS 1 220KV</t>
  </si>
  <si>
    <t>T120 YPS -ROTS 5 220KV</t>
  </si>
  <si>
    <t>TL-YPROEX-YPRO120-0000085511</t>
  </si>
  <si>
    <t>TOWER T120 YPS -ROTS 5 220KV</t>
  </si>
  <si>
    <t>T119 YPS -ROTS 7 220KV</t>
  </si>
  <si>
    <t>TL-YPROEX-YPRO119-0000086011</t>
  </si>
  <si>
    <t>TOWER T119 YPS -ROTS 7 220KV</t>
  </si>
  <si>
    <t>T120 YPS -ROTS 7 220KV</t>
  </si>
  <si>
    <t>TL-YPROEX-YPRO120-0000086012</t>
  </si>
  <si>
    <t>TOWER T120 YPS -ROTS 7 220KV</t>
  </si>
  <si>
    <t>T241 WBTS-HOTS  220KV</t>
  </si>
  <si>
    <t>TL-BAHOEX-BAHO241-0000074658</t>
  </si>
  <si>
    <t>TOWER T241 WBTS-HOTS   220KV</t>
  </si>
  <si>
    <t>T242 WBTS-HOTS  220KV</t>
  </si>
  <si>
    <t>TL-BAHOEX-BAHO242-0000074659</t>
  </si>
  <si>
    <t>TOWER T242 WBTS-HOTS   220KV</t>
  </si>
  <si>
    <t>T243 WBTS-HOTS  220KV</t>
  </si>
  <si>
    <t>TL-BAHOEX-BAHO243-0000074660</t>
  </si>
  <si>
    <t>TOWER T243 WBTS-HOTS   220KV</t>
  </si>
  <si>
    <t>T244 WBTS-HOTS  220KV</t>
  </si>
  <si>
    <t>TL-BAHOEX-BAHO244-0000074661</t>
  </si>
  <si>
    <t>TOWER T244 WBTS-HOTS   220KV</t>
  </si>
  <si>
    <t>T245 WBTS-HOTS  220KV</t>
  </si>
  <si>
    <t>TL-BAHOEX-BAHO245-0000074662</t>
  </si>
  <si>
    <t>TOWER T245 WBTS-HOTS   220KV</t>
  </si>
  <si>
    <t>T246 WBTS-HOTS  220KV</t>
  </si>
  <si>
    <t>TL-BAHOEX-BAHO246-0000074663</t>
  </si>
  <si>
    <t>TOWER T246 WBTS-HOTS   220KV</t>
  </si>
  <si>
    <t>T330 MBTS-EPS 1 220KV</t>
  </si>
  <si>
    <t>TL-MBEPEX-MBEP330-0000113078</t>
  </si>
  <si>
    <t>TOWER T330 MBTS-EPS  1 220KV</t>
  </si>
  <si>
    <t>T072 MBTS-EPS 1 220KV</t>
  </si>
  <si>
    <t>TL-MBEPEX-MBEP072-0000112820</t>
  </si>
  <si>
    <t>TOWER T072 MBTS-EPS  1 220KV</t>
  </si>
  <si>
    <t>T021 HWTS-CBTS 4 500KV</t>
  </si>
  <si>
    <t>TL-HWCBEX-HWCB021-0000083993</t>
  </si>
  <si>
    <t>TOWER T021 HWTS-CBTS 4 500KV</t>
  </si>
  <si>
    <t>T001 EPS -TTS 1 220KV</t>
  </si>
  <si>
    <t>TL-EPTXEX-EPTX001-0000113459</t>
  </si>
  <si>
    <t>TOWER T001 EPS -TTS  1 220KV</t>
  </si>
  <si>
    <t>T354 MBTS-EPS 1 220KV</t>
  </si>
  <si>
    <t>TL-MBEPEX-MBEP354-0000113102</t>
  </si>
  <si>
    <t>TOWER T354 MBTS-EPS  1 220KV</t>
  </si>
  <si>
    <t>T019 LYPS-HWTS 2 500KV</t>
  </si>
  <si>
    <t>TL-LYHWES-LYHW019-0000084284</t>
  </si>
  <si>
    <t>TOWER T019 LYPS-HWTS 2 500KV</t>
  </si>
  <si>
    <t>T019 LYPS-HWTS 3 500KV</t>
  </si>
  <si>
    <t>TL-LYHWES-LYHW019-0000084324</t>
  </si>
  <si>
    <t>TOWER T019 LYPS-HWTS 3 500KV</t>
  </si>
  <si>
    <t>TX012HWTS-SMTS 2 500KV</t>
  </si>
  <si>
    <t>TL-HWTYEX-HWTY012-0000083706</t>
  </si>
  <si>
    <t>TOWER TX012HWTS-SMTS 2 500KV</t>
  </si>
  <si>
    <t>T252 HWTS-SMTS 1 500KV</t>
  </si>
  <si>
    <t>TL-HWSMEX-HWSM252-0000055594</t>
  </si>
  <si>
    <t>TOWER T252 HWTS-SMTS 1 500KV</t>
  </si>
  <si>
    <t>T252 HWTS-SMTS 2 500KV</t>
  </si>
  <si>
    <t>TL-HWSMEX-HWSM252-0000055729</t>
  </si>
  <si>
    <t>TOWER T252 HWTS-SMTS 2 500KV</t>
  </si>
  <si>
    <t>T053 EPS -TTS 1 220KV</t>
  </si>
  <si>
    <t>TL-EPTXEX-EPTX053-0000113511</t>
  </si>
  <si>
    <t>TOWER T053 EPS -TTS  1 220KV</t>
  </si>
  <si>
    <t>T032 SMTS-SYTS 1 500KV</t>
  </si>
  <si>
    <t>TL-SMSYEX-SMSY032-0000058857</t>
  </si>
  <si>
    <t>TOWER T032 SMTS-SYTS 1 500KV</t>
  </si>
  <si>
    <t>T196 HWTS-CBTS 4 500KV</t>
  </si>
  <si>
    <t>TL-HWCBEX-HWCB196-0000084168</t>
  </si>
  <si>
    <t>TOWER T196 HWTS-CBTS 4 500KV</t>
  </si>
  <si>
    <t>T264 WBTS-HOTS  220KV</t>
  </si>
  <si>
    <t>TL-BAHOEX-BAHO264-0000074681</t>
  </si>
  <si>
    <t>TOWER T264 WBTS-HOTS   220KV</t>
  </si>
  <si>
    <t>T265 WBTS-HOTS  220KV</t>
  </si>
  <si>
    <t>TL-BAHOEX-BAHO265-0000074682</t>
  </si>
  <si>
    <t>TOWER T265 WBTS-HOTS   220KV</t>
  </si>
  <si>
    <t>T266 WBTS-HOTS  220KV</t>
  </si>
  <si>
    <t>TL-BAHOEX-BAHO266-0000074683</t>
  </si>
  <si>
    <t>TOWER T266 WBTS-HOTS   220KV</t>
  </si>
  <si>
    <t>T264 DDTS-GNTS 1 220KV</t>
  </si>
  <si>
    <t>TL-DDGNEX-DDGN264-0000071769</t>
  </si>
  <si>
    <t>TOWER T264 DDTS-GNTS 1 220KV</t>
  </si>
  <si>
    <t>T264 DDTS-SHTS  220KV</t>
  </si>
  <si>
    <t>TL-DDGNEX-DDGN264-0000072651</t>
  </si>
  <si>
    <t>TOWER T264 DDTS-SHTS   220KV</t>
  </si>
  <si>
    <t>T009 MWTS-LY  3 66KV</t>
  </si>
  <si>
    <t>TL-LYHWEN-LYHW009-0000086659</t>
  </si>
  <si>
    <t>TOWER T009 MWTS-LY   3 66KV</t>
  </si>
  <si>
    <t>T009 EPS -TTS 1 220KV</t>
  </si>
  <si>
    <t>TL-EPTXEX-EPTX009-0000113467</t>
  </si>
  <si>
    <t>T155 HWTS-SMTS 1 500KV</t>
  </si>
  <si>
    <t>TL-TYSMEX-TYSM155-0000083620</t>
  </si>
  <si>
    <t>TOWER T155 HWTS-SMTS 1 500KV</t>
  </si>
  <si>
    <t>T156 HWTS-SMTS 1 500KV</t>
  </si>
  <si>
    <t>TL-TYSMEX-TYSM156-0000083621</t>
  </si>
  <si>
    <t>TOWER T156 HWTS-SMTS 1 500KV</t>
  </si>
  <si>
    <t>T157 HWTS-SMTS 1 500KV</t>
  </si>
  <si>
    <t>TL-TYSMEX-TYSM157-0000083622</t>
  </si>
  <si>
    <t>TOWER T157 HWTS-SMTS 1 500KV</t>
  </si>
  <si>
    <t>T155 HWTS-SMTS 2 500KV</t>
  </si>
  <si>
    <t>TL-TYSMEX-TYSM155-0000083896</t>
  </si>
  <si>
    <t>TOWER T155 HWTS-SMTS 2 500KV</t>
  </si>
  <si>
    <t>T156 HWTS-SMTS 2 500KV</t>
  </si>
  <si>
    <t>TL-TYSMEX-TYSM156-0000083897</t>
  </si>
  <si>
    <t>TOWER T156 HWTS-SMTS 2 500KV</t>
  </si>
  <si>
    <t>T157 HWTS-SMTS 2 500KV</t>
  </si>
  <si>
    <t>TL-TYSMEX-TYSM157-0000083898</t>
  </si>
  <si>
    <t>TOWER T157 HWTS-SMTS 2 500KV</t>
  </si>
  <si>
    <t>P010 MWTS-LY  1 66KV</t>
  </si>
  <si>
    <t xml:space="preserve">P010 </t>
  </si>
  <si>
    <t>TL-MWLYEN-MWLY010-0000086441</t>
  </si>
  <si>
    <t>TOWER P010 MWTS-LY   1 66KV</t>
  </si>
  <si>
    <t>P011 MWTS-LY  1 66KV</t>
  </si>
  <si>
    <t xml:space="preserve">P011 </t>
  </si>
  <si>
    <t>TL-MWLYEN-MWLY011-0000086442</t>
  </si>
  <si>
    <t>TOWER P011 MWTS-LY   1 66KV</t>
  </si>
  <si>
    <t>T022 LYPS-HWTS 2 500KV</t>
  </si>
  <si>
    <t>TL-LYHWES-LYHW022-0000084287</t>
  </si>
  <si>
    <t>TOWER T022 LYPS-HWTS 2 500KV</t>
  </si>
  <si>
    <t>T022 LYPS-HWTS 3 500KV</t>
  </si>
  <si>
    <t>TL-LYHWES-LYHW022-0000084327</t>
  </si>
  <si>
    <t>TOWER T022 LYPS-HWTS 3 500KV</t>
  </si>
  <si>
    <t>P032 MWTS-LY  1 66KV</t>
  </si>
  <si>
    <t xml:space="preserve">P032 </t>
  </si>
  <si>
    <t>TL-MWLYEN-MWLY032-0000086463</t>
  </si>
  <si>
    <t>TOWER P032 MWTS-LY   1 66KV</t>
  </si>
  <si>
    <t>P033 MWTS-LY  1 66KV</t>
  </si>
  <si>
    <t xml:space="preserve">P033 </t>
  </si>
  <si>
    <t>TL-MWLYEN-MWLY033-0000086464</t>
  </si>
  <si>
    <t>TOWER P033 MWTS-LY   1 66KV</t>
  </si>
  <si>
    <t>T293 MBTS-EPS 1 220KV</t>
  </si>
  <si>
    <t>TL-MBEPEX-MBEP293-0000113041</t>
  </si>
  <si>
    <t>TOWER T293 MBTS-EPS  1 220KV</t>
  </si>
  <si>
    <t>T294 MBTS-EPS 1 220KV</t>
  </si>
  <si>
    <t>TL-MBEPEX-MBEP294-0000113042</t>
  </si>
  <si>
    <t>TOWER T294 MBTS-EPS  1 220KV</t>
  </si>
  <si>
    <t>T295 MBTS-EPS 1 220KV</t>
  </si>
  <si>
    <t>TL-MBEPEX-MBEP295-0000113043</t>
  </si>
  <si>
    <t>TOWER T295 MBTS-EPS  1 220KV</t>
  </si>
  <si>
    <t>T525 DDTS-SMTS 1 330KV</t>
  </si>
  <si>
    <t>TL-DDSMEX-DDSM525-0000059573</t>
  </si>
  <si>
    <t>TOWER T525 DDTS-SMTS 1 330KV</t>
  </si>
  <si>
    <t>T525 DDTS-SMTS 2 330KV</t>
  </si>
  <si>
    <t>TL-DDSMEX-DDSM525-0000059718</t>
  </si>
  <si>
    <t>TOWER T525 DDTS-SMTS 2 330KV</t>
  </si>
  <si>
    <t>T026 HWTS-CBTS 4 500KV</t>
  </si>
  <si>
    <t>TL-HWCBEX-HWCB026-0000083998</t>
  </si>
  <si>
    <t>TOWER T026 HWTS-CBTS 4 500KV</t>
  </si>
  <si>
    <t>T026 HWTS-ROTS 3 500KV</t>
  </si>
  <si>
    <t>TL-HWCBEX-HWCB026-0000084987</t>
  </si>
  <si>
    <t>TOWER T026 HWTS-ROTS 3 500KV</t>
  </si>
  <si>
    <t>T283 HWTS-SMTS 1 500KV</t>
  </si>
  <si>
    <t>TL-HWSMEX-HWSM283-0000055625</t>
  </si>
  <si>
    <t>TOWER T283 HWTS-SMTS 1 500KV</t>
  </si>
  <si>
    <t>T284 HWTS-SMTS 1 500KV</t>
  </si>
  <si>
    <t>TL-HWSMEX-HWSM284-0000055626</t>
  </si>
  <si>
    <t>TOWER T284 HWTS-SMTS 1 500KV</t>
  </si>
  <si>
    <t>T283 HWTS-SMTS 2 500KV</t>
  </si>
  <si>
    <t>TL-HWSMEX-HWSM283-0000055760</t>
  </si>
  <si>
    <t>TOWER T283 HWTS-SMTS 2 500KV</t>
  </si>
  <si>
    <t>T284 HWTS-SMTS 2 500KV</t>
  </si>
  <si>
    <t>TL-HWSMEX-HWSM284-0000055761</t>
  </si>
  <si>
    <t>TOWER T284 HWTS-SMTS 2 500KV</t>
  </si>
  <si>
    <t>T204 HWTS-CBTS 4 500KV</t>
  </si>
  <si>
    <t>TL-HWCBEX-HWCB204-0000084176</t>
  </si>
  <si>
    <t>TOWER T204 HWTS-CBTS 4 500KV</t>
  </si>
  <si>
    <t>T204 HWTS-ROTS 3 500KV</t>
  </si>
  <si>
    <t>TL-HWCBEX-HWCB204-0000085165</t>
  </si>
  <si>
    <t>TOWER T204 HWTS-ROTS 3 500KV</t>
  </si>
  <si>
    <t>T360 BATS-BETS  220KV</t>
  </si>
  <si>
    <t>TL-BABEEX-BABE360-0000069455</t>
  </si>
  <si>
    <t>TOWER T360 BATS-BETS   220KV</t>
  </si>
  <si>
    <t>T361 BATS-BETS  220KV</t>
  </si>
  <si>
    <t>TL-BABEEX-BABE361-0000069459</t>
  </si>
  <si>
    <t>TOWER T361 BATS-BETS   220KV</t>
  </si>
  <si>
    <t>T362 BATS-BETS  220KV</t>
  </si>
  <si>
    <t>TL-BABEEX-BABE362-0000069464</t>
  </si>
  <si>
    <t>TOWER T362 BATS-BETS   220KV</t>
  </si>
  <si>
    <t>T363 BATS-BETS  220KV</t>
  </si>
  <si>
    <t>TL-BABEEX-BABE363-0000069469</t>
  </si>
  <si>
    <t>TOWER T363 BATS-BETS   220KV</t>
  </si>
  <si>
    <t>T364 BATS-BETS  220KV</t>
  </si>
  <si>
    <t>TL-BABEEX-BABE364-0000069473</t>
  </si>
  <si>
    <t>TOWER T364 BATS-BETS   220KV</t>
  </si>
  <si>
    <t>T365 BATS-BETS  220KV</t>
  </si>
  <si>
    <t>TL-BABEEX-BABE365-0000069478</t>
  </si>
  <si>
    <t>TOWER T365 BATS-BETS   220KV</t>
  </si>
  <si>
    <t>T205 HWTS-CBTS 4 500KV</t>
  </si>
  <si>
    <t>TL-HWCBEX-HWCB205-0000084177</t>
  </si>
  <si>
    <t>TOWER T205 HWTS-CBTS 4 500KV</t>
  </si>
  <si>
    <t>T205 HWTS-ROTS 3 500KV</t>
  </si>
  <si>
    <t>TL-HWCBEX-HWCB205-0000085166</t>
  </si>
  <si>
    <t>TOWER T205 HWTS-ROTS 3 500KV</t>
  </si>
  <si>
    <t>T092 HWTS-CBTS 4 500KV</t>
  </si>
  <si>
    <t>TL-HWCBEX-HWCB092-0000084064</t>
  </si>
  <si>
    <t>TOWER T092 HWTS-CBTS 4 500KV</t>
  </si>
  <si>
    <t>T092 HWTS-ROTS 3 500KV</t>
  </si>
  <si>
    <t>TL-HWCBEX-HWCB092-0000085053</t>
  </si>
  <si>
    <t>TOWER T092 HWTS-ROTS 3 500KV</t>
  </si>
  <si>
    <t>P091 MWTS-LY  1 66KV</t>
  </si>
  <si>
    <t xml:space="preserve">P091 </t>
  </si>
  <si>
    <t>TL-MWLYEN-MWLY091-0000086522</t>
  </si>
  <si>
    <t>TOWER P091 MWTS-LY   1 66KV</t>
  </si>
  <si>
    <t>P093 MWTS-LY  1 66KV</t>
  </si>
  <si>
    <t xml:space="preserve">P093 </t>
  </si>
  <si>
    <t>TL-MWLYEN-MWLY093-0000086524</t>
  </si>
  <si>
    <t>TOWER P093 MWTS-LY   1 66KV</t>
  </si>
  <si>
    <t>T332 DDTS-SMTS 1 330KV</t>
  </si>
  <si>
    <t>TL-DDSMEX-DDSM332-0000082788</t>
  </si>
  <si>
    <t>TOWER T332 DDTS-SMTS 1 330KV</t>
  </si>
  <si>
    <t>T332 DDTS-SMTS 2 330KV</t>
  </si>
  <si>
    <t>TL-DDSMEX-DDSM332-0000103584</t>
  </si>
  <si>
    <t>TOWER T332 DDTS-SMTS 2 330KV</t>
  </si>
  <si>
    <t>T359 DDTS-SMTS 1 330KV</t>
  </si>
  <si>
    <t>TL-DDSMEX-DDSM359-0000113802</t>
  </si>
  <si>
    <t>TOWER T359 DDTS-SMTS 1 330KV</t>
  </si>
  <si>
    <t>T360 DDTS-SMTS 1 330KV</t>
  </si>
  <si>
    <t>TL-DDSMEX-DDSM360-0000113803</t>
  </si>
  <si>
    <t>TOWER T360 DDTS-SMTS 1 330KV</t>
  </si>
  <si>
    <t>T361 DDTS-SMTS 1 330KV</t>
  </si>
  <si>
    <t>TL-DDSMEX-DDSM361-0000113804</t>
  </si>
  <si>
    <t>TOWER T361 DDTS-SMTS 1 330KV</t>
  </si>
  <si>
    <t>T359 DDTS-SMTS 2 330KV</t>
  </si>
  <si>
    <t>TL-DDSMEX-DDSM359-0000103714</t>
  </si>
  <si>
    <t>TOWER T359 DDTS-SMTS 2 330KV</t>
  </si>
  <si>
    <t>T360 DDTS-SMTS 2 330KV</t>
  </si>
  <si>
    <t>TL-DDSMEX-DDSM360-0000103718</t>
  </si>
  <si>
    <t>TOWER T360 DDTS-SMTS 2 330KV</t>
  </si>
  <si>
    <t>T361 DDTS-SMTS 2 330KV</t>
  </si>
  <si>
    <t>TL-DDSMEX-DDSM361-0000103723</t>
  </si>
  <si>
    <t>TOWER T361 DDTS-SMTS 2 330KV</t>
  </si>
  <si>
    <t>TZ032ROTS-SMTS 3 500KV</t>
  </si>
  <si>
    <t>TZ032</t>
  </si>
  <si>
    <t>TL-TSSMEX-TSSM032-0000056056</t>
  </si>
  <si>
    <t>TOWER TZ032ROTS-SMTS 3 500KV</t>
  </si>
  <si>
    <t>TY032ROTS-TTS  220KV</t>
  </si>
  <si>
    <t>TL-TSSMEX-TSSM032-0000061340</t>
  </si>
  <si>
    <t>TOWER TY032ROTS-TTS    220KV</t>
  </si>
  <si>
    <t>T020 LYPS-HWTS 2 500KV</t>
  </si>
  <si>
    <t>TL-LYHWES-LYHW020-0000084285</t>
  </si>
  <si>
    <t>TOWER T020 LYPS-HWTS 2 500KV</t>
  </si>
  <si>
    <t>T020 LYPS-HWTS 3 500KV</t>
  </si>
  <si>
    <t>TL-LYHWES-LYHW020-0000084325</t>
  </si>
  <si>
    <t>TOWER T020 LYPS-HWTS 3 500KV</t>
  </si>
  <si>
    <t>T084 YPS -ROTS 5 220KV</t>
  </si>
  <si>
    <t>TL-YPROEX-YPRO084-0000085475</t>
  </si>
  <si>
    <t>TOWER T084 YPS -ROTS 5 220KV</t>
  </si>
  <si>
    <t>T356 DDTS-SMTS 1 330KV</t>
  </si>
  <si>
    <t>TL-DDSMEX-DDSM356-0000113799</t>
  </si>
  <si>
    <t>TOWER T356 DDTS-SMTS 1 330KV</t>
  </si>
  <si>
    <t>T357 DDTS-SMTS 1 330KV</t>
  </si>
  <si>
    <t>TL-DDSMEX-DDSM357-0000113800</t>
  </si>
  <si>
    <t>TOWER T357 DDTS-SMTS 1 330KV</t>
  </si>
  <si>
    <t>T203 HWTS-CBTS 4 500KV</t>
  </si>
  <si>
    <t>TL-HWCBEX-HWCB203-0000084175</t>
  </si>
  <si>
    <t>TOWER T203 HWTS-CBTS 4 500KV</t>
  </si>
  <si>
    <t>T311 DDTS-SHTS  220KV</t>
  </si>
  <si>
    <t>TL-GNSHEX-GNSH311-0000073668</t>
  </si>
  <si>
    <t>TOWER T311 DDTS-SHTS   220KV</t>
  </si>
  <si>
    <t>T311 GNTS-SHTS 1 220KV</t>
  </si>
  <si>
    <t>TL-GNSHEX-GNSH311-0000072883</t>
  </si>
  <si>
    <t>TOWER T311 GNTS-SHTS 1 220KV</t>
  </si>
  <si>
    <t>T024 LYPS-HWTS 2 500KV</t>
  </si>
  <si>
    <t>TL-LYHWES-LYHW024-0000084289</t>
  </si>
  <si>
    <t>TOWER T024 LYPS-HWTS 2 500KV</t>
  </si>
  <si>
    <t>T024 LYPS-HWTS 3 500KV</t>
  </si>
  <si>
    <t>TL-LYHWES-LYHW024-0000084329</t>
  </si>
  <si>
    <t>TOWER T024 LYPS-HWTS 3 500KV</t>
  </si>
  <si>
    <t>T513 DDTS-SMTS 1 330KV</t>
  </si>
  <si>
    <t>TL-DDSMEX-DDSM513-0000059549</t>
  </si>
  <si>
    <t>TOWER T513 DDTS-SMTS 1 330KV</t>
  </si>
  <si>
    <t>T513 DDTS-SMTS 2 330KV</t>
  </si>
  <si>
    <t>TL-DDSMEX-DDSM513-0000059694</t>
  </si>
  <si>
    <t>TOWER T513 DDTS-SMTS 2 330KV</t>
  </si>
  <si>
    <t>T194 EPS -TTS 1 220KV</t>
  </si>
  <si>
    <t>TL-DDSMEX-DDSM514-0000114110</t>
  </si>
  <si>
    <t>TOWER T194 EPS -TTS  1 220KV</t>
  </si>
  <si>
    <t>T021 LYPS-HWTS 2 500KV</t>
  </si>
  <si>
    <t>TL-LYHWES-LYHW021-0000084286</t>
  </si>
  <si>
    <t>TOWER T021 LYPS-HWTS 2 500KV</t>
  </si>
  <si>
    <t>T021 LYPS-HWTS 3 500KV</t>
  </si>
  <si>
    <t>TL-LYHWES-LYHW021-0000084326</t>
  </si>
  <si>
    <t>TOWER T021 LYPS-HWTS 3 500KV</t>
  </si>
  <si>
    <t>TY055ROTS-SMTS 3 500KV</t>
  </si>
  <si>
    <t>TY055</t>
  </si>
  <si>
    <t>TL-RWTSEX-RWTS055-0000056008</t>
  </si>
  <si>
    <t>TOWER TY055ROTS-SMTS 3 500KV</t>
  </si>
  <si>
    <t>TX055ROTS-TTS  220KV</t>
  </si>
  <si>
    <t>TL-RWTSEX-RWTS055-0000061292</t>
  </si>
  <si>
    <t>TOWER TX055ROTS-TTS    220KV</t>
  </si>
  <si>
    <t>T023 LYPS-HWTS 2 500KV</t>
  </si>
  <si>
    <t>TL-LYHWES-LYHW023-0000084288</t>
  </si>
  <si>
    <t>TOWER T023 LYPS-HWTS 2 500KV</t>
  </si>
  <si>
    <t>T023 LYPS-HWTS 3 500KV</t>
  </si>
  <si>
    <t>TL-LYHWES-LYHW023-0000084328</t>
  </si>
  <si>
    <t>TOWER T023 LYPS-HWTS 3 500KV</t>
  </si>
  <si>
    <t>T073 MBTS-EPS 1 220KV</t>
  </si>
  <si>
    <t>TL-MBEPEX-MBEP073-0000112821</t>
  </si>
  <si>
    <t>TOWER T073 MBTS-EPS  1 220KV</t>
  </si>
  <si>
    <t>T256 DDTS-SMTS 1 330KV</t>
  </si>
  <si>
    <t>TL-DDSMEX-DDSM256-0000082712</t>
  </si>
  <si>
    <t>TOWER T256 DDTS-SMTS 1 330KV</t>
  </si>
  <si>
    <t>T256 DDTS-SMTS 2 330KV</t>
  </si>
  <si>
    <t>TL-DDSMEX-DDSM256-0000103219</t>
  </si>
  <si>
    <t>TOWER T256 DDTS-SMTS 2 330KV</t>
  </si>
  <si>
    <t>T202 DDTS-GNTS 1 220KV</t>
  </si>
  <si>
    <t>TL-DDGNEX-DDGN202-0000071475</t>
  </si>
  <si>
    <t>TOWER T202 DDTS-GNTS 1 220KV</t>
  </si>
  <si>
    <t>T202 DDTS-SHTS  220KV</t>
  </si>
  <si>
    <t>TL-DDGNEX-DDGN202-0000072356</t>
  </si>
  <si>
    <t>TOWER T202 DDTS-SHTS   220KV</t>
  </si>
  <si>
    <t>T036 LYPS-HWTS 2 500KV</t>
  </si>
  <si>
    <t>TL-LYHWES-LYHW036-0000084301</t>
  </si>
  <si>
    <t>TOWER T036 LYPS-HWTS 2 500KV</t>
  </si>
  <si>
    <t>T036 LYPS-HWTS 3 500KV</t>
  </si>
  <si>
    <t>TL-LYHWES-LYHW036-0000084341</t>
  </si>
  <si>
    <t>TOWER T036 LYPS-HWTS 3 500KV</t>
  </si>
  <si>
    <t>TX012HWTS-SMTS 1 500KV</t>
  </si>
  <si>
    <t>TL-HWTYEX-HWTY012-0000083430</t>
  </si>
  <si>
    <t>TOWER TX012HWTS-SMTS 1 500KV</t>
  </si>
  <si>
    <t>TX023HWTS-SMTS 1 500KV</t>
  </si>
  <si>
    <t>TL-HWTYEX-HWTY023-0000083441</t>
  </si>
  <si>
    <t>TOWER TX023HWTS-SMTS 1 500KV</t>
  </si>
  <si>
    <t>TX023HWTS-SMTS 2 500KV</t>
  </si>
  <si>
    <t>TL-HWTYEX-HWTY023-0000083717</t>
  </si>
  <si>
    <t>TOWER TX023HWTS-SMTS 2 500KV</t>
  </si>
  <si>
    <t>TX017HWTS-SMTS 1 500KV</t>
  </si>
  <si>
    <t>TL-HWTYEX-HWTY017-0000083435</t>
  </si>
  <si>
    <t>TOWER TX017HWTS-SMTS 1 500KV</t>
  </si>
  <si>
    <t>T202 HWTS-CBTS 4 500KV</t>
  </si>
  <si>
    <t>TL-HWCBEX-HWCB202-0000084174</t>
  </si>
  <si>
    <t>TOWER T202 HWTS-CBTS 4 500KV</t>
  </si>
  <si>
    <t>T202 HWTS-ROTS 3 500KV</t>
  </si>
  <si>
    <t>TL-HWCBEX-HWCB202-0000085163</t>
  </si>
  <si>
    <t>TOWER T202 HWTS-ROTS 3 500KV</t>
  </si>
  <si>
    <t>T203 HWTS-ROTS 3 500KV</t>
  </si>
  <si>
    <t>TL-HWCBEX-HWCB203-0000085164</t>
  </si>
  <si>
    <t>TOWER T203 HWTS-ROTS 3 500KV</t>
  </si>
  <si>
    <t>T329 DDTS-SMTS 1 330KV</t>
  </si>
  <si>
    <t>TL-DDSMEX-DDSM329-0000082785</t>
  </si>
  <si>
    <t>TOWER T329 DDTS-SMTS 1 330KV</t>
  </si>
  <si>
    <t>T329 DDTS-SMTS 2 330KV</t>
  </si>
  <si>
    <t>TL-DDSMEX-DDSM329-0000103569</t>
  </si>
  <si>
    <t>TOWER T329 DDTS-SMTS 2 330KV</t>
  </si>
  <si>
    <t>T252 HWTS-CBTS 4 500KV</t>
  </si>
  <si>
    <t>TL-HWCBEX-HWCB252-0000084224</t>
  </si>
  <si>
    <t>TOWER T252 HWTS-CBTS 4 500KV</t>
  </si>
  <si>
    <t>T252 HWTS-ROTS 3 500KV</t>
  </si>
  <si>
    <t>TL-HWCBEX-HWCB252-0000085213</t>
  </si>
  <si>
    <t>TOWER T252 HWTS-ROTS 3 500KV</t>
  </si>
  <si>
    <t>T000 EPS -EPSY 1 220KV</t>
  </si>
  <si>
    <t>EPS -EPSY 1 220KV</t>
  </si>
  <si>
    <t>TL-EPEPEX-EPEP000-0000119666</t>
  </si>
  <si>
    <t>TOWER T000 EPS -EPSY 1 220KV</t>
  </si>
  <si>
    <t>T001 EPS -EPSY 1 220KV</t>
  </si>
  <si>
    <t>TL-EPEPEX-EPEP001-0000119667</t>
  </si>
  <si>
    <t>TOWER T001 EPS -EPSY 1 220KV</t>
  </si>
  <si>
    <t>T999 EPS -EPSY 1 220KV</t>
  </si>
  <si>
    <t>TL-EPEPEX-EPEP002-0000119669</t>
  </si>
  <si>
    <t>TOWER T999 EPS -EPSY 1 220KV</t>
  </si>
  <si>
    <t>T000 EPS -EPSY 2 220KV</t>
  </si>
  <si>
    <t>EPS -EPSY 2 220KV</t>
  </si>
  <si>
    <t>TL-EPEPEX-EPEP000-0000119671</t>
  </si>
  <si>
    <t>TOWER T000 EPS -EPSY 2 220KV</t>
  </si>
  <si>
    <t>T999 EPS -EPSY 2 220KV</t>
  </si>
  <si>
    <t>TL-EPEPEX-EPEP002-0000119672</t>
  </si>
  <si>
    <t>TOWER T999 EPS -EPSY 2 220KV</t>
  </si>
  <si>
    <t>T019 SMTS-SYTS 1 500KV</t>
  </si>
  <si>
    <t>TL-SMSYEX-SMSY019-0000058831</t>
  </si>
  <si>
    <t>TOWER T019 SMTS-SYTS 1 500KV</t>
  </si>
  <si>
    <t>T019 SMTS-SYTS 2 500KV</t>
  </si>
  <si>
    <t>TL-SMSYEX-SMSY019-0000059038</t>
  </si>
  <si>
    <t>TOWER T019 SMTS-SYTS 2 500KV</t>
  </si>
  <si>
    <t>TX006HWTS-SMTS 1 500KV</t>
  </si>
  <si>
    <t>TL-HWTYEX-HWTY006-0000083424</t>
  </si>
  <si>
    <t>TOWER TX006HWTS-SMTS 1 500KV</t>
  </si>
  <si>
    <t>TX006HWTS-SMTS 2 500KV</t>
  </si>
  <si>
    <t>TL-HWTYEX-HWTY006-0000083700</t>
  </si>
  <si>
    <t>TOWER TX006HWTS-SMTS 2 500KV</t>
  </si>
  <si>
    <t>T013AHWPS-MWTS  220KV</t>
  </si>
  <si>
    <t>TL-HWMWEX-HWMW013-0000119676</t>
  </si>
  <si>
    <t>TOWER T013AHWPS-MWTS   220KV</t>
  </si>
  <si>
    <t>T039 MLTS-TRTS 1 500KV</t>
  </si>
  <si>
    <t>TL-MLHYEX-MLHY039-0000056106</t>
  </si>
  <si>
    <t>TOWER T039 MLTS-TRTS 1 500KV</t>
  </si>
  <si>
    <t>T040 MLTS-TRTS 1 500KV</t>
  </si>
  <si>
    <t>TL-MLHYEX-MLHY040-0000056107</t>
  </si>
  <si>
    <t>TOWER T040 MLTS-TRTS 1 500KV</t>
  </si>
  <si>
    <t>T041 MLTS-TRTS 1 500KV</t>
  </si>
  <si>
    <t>TL-MLHYEX-MLHY041-0000056108</t>
  </si>
  <si>
    <t>TOWER T041 MLTS-TRTS 1 500KV</t>
  </si>
  <si>
    <t>T042 MLTS-TRTS 1 500KV</t>
  </si>
  <si>
    <t>TL-MLHYEX-MLHY042-0000056109</t>
  </si>
  <si>
    <t>TOWER T042 MLTS-TRTS 1 500KV</t>
  </si>
  <si>
    <t>T043 MLTS-TRTS 1 500KV</t>
  </si>
  <si>
    <t>TL-MLHYEX-MLHY043-0000056110</t>
  </si>
  <si>
    <t>TOWER T043 MLTS-TRTS 1 500KV</t>
  </si>
  <si>
    <t>T044 MLTS-TRTS 1 500KV</t>
  </si>
  <si>
    <t>TL-MLHYEX-MLHY044-0000056111</t>
  </si>
  <si>
    <t>TOWER T044 MLTS-TRTS 1 500KV</t>
  </si>
  <si>
    <t>T132 HWTS-CBTS 4 500KV</t>
  </si>
  <si>
    <t>TL-HWCBEX-HWCB132-0000084104</t>
  </si>
  <si>
    <t>TOWER T132 HWTS-CBTS 4 500KV</t>
  </si>
  <si>
    <t>T133 HWTS-CBTS 4 500KV</t>
  </si>
  <si>
    <t>TL-HWCBEX-HWCB133-0000084105</t>
  </si>
  <si>
    <t>TOWER T133 HWTS-CBTS 4 500KV</t>
  </si>
  <si>
    <t>T133 HWTS-ROTS 3 500KV</t>
  </si>
  <si>
    <t>TL-HWCBEX-HWCB133-0000085094</t>
  </si>
  <si>
    <t>TOWER T133 HWTS-ROTS 3 500KV</t>
  </si>
  <si>
    <t>T028 ROTS-RWTS  220KV</t>
  </si>
  <si>
    <t>TL-RORWEX-RORW028-0000061156</t>
  </si>
  <si>
    <t>TOWER T028 ROTS-RWTS   220KV</t>
  </si>
  <si>
    <t>TY028ROTS-SMTS 3 500KV</t>
  </si>
  <si>
    <t>TL-RORWEX-RORW028-0000055981</t>
  </si>
  <si>
    <t>TOWER TY028ROTS-SMTS 3 500KV</t>
  </si>
  <si>
    <t>TX028ROTS-TTS  220KV</t>
  </si>
  <si>
    <t>TL-RORWEX-RORW028-0000061265</t>
  </si>
  <si>
    <t>TOWER TX028ROTS-TTS    220KV</t>
  </si>
  <si>
    <t>T085 YPS -ROTS 7 220KV</t>
  </si>
  <si>
    <t>TL-YPROEX-YPRO085-0000085977</t>
  </si>
  <si>
    <t>TOWER T085 YPS -ROTS 7 220KV</t>
  </si>
  <si>
    <t>T200 HWTS-CBTS 4 500KV</t>
  </si>
  <si>
    <t>TL-HWCBEX-HWCB200-0000084172</t>
  </si>
  <si>
    <t>TOWER T200 HWTS-CBTS 4 500KV</t>
  </si>
  <si>
    <t>T200 HWTS-ROTS 3 500KV</t>
  </si>
  <si>
    <t>TL-HWCBEX-HWCB200-0000085161</t>
  </si>
  <si>
    <t>TOWER T200 HWTS-ROTS 3 500KV</t>
  </si>
  <si>
    <t>TX020HWTS-SMTS 1 500KV</t>
  </si>
  <si>
    <t>TL-HWTYEX-HWTY020-0000083438</t>
  </si>
  <si>
    <t>TOWER TX020HWTS-SMTS 1 500KV</t>
  </si>
  <si>
    <t>TX020HWTS-SMTS 2 500KV</t>
  </si>
  <si>
    <t>TL-HWTYEX-HWTY020-0000083714</t>
  </si>
  <si>
    <t>TOWER TX020HWTS-SMTS 2 500KV</t>
  </si>
  <si>
    <t>T052 HWTS-SMTS 1 500KV</t>
  </si>
  <si>
    <t>TL-TYSMEX-TYSM052-0000083517</t>
  </si>
  <si>
    <t>TOWER T052 HWTS-SMTS 1 500KV</t>
  </si>
  <si>
    <t>T052 HWTS-SMTS 2 500KV</t>
  </si>
  <si>
    <t>TL-TYSMEX-TYSM052-0000083793</t>
  </si>
  <si>
    <t>TOWER T052 HWTS-SMTS 2 500KV</t>
  </si>
  <si>
    <t>T053 HWTS-SMTS 2 500KV</t>
  </si>
  <si>
    <t>TL-TYSMEX-TYSM053-0000083794</t>
  </si>
  <si>
    <t>TOWER T053 HWTS-SMTS 2 500KV</t>
  </si>
  <si>
    <t>T158 HWTS-SMTS 1 500KV</t>
  </si>
  <si>
    <t>TL-TYSMEX-TYSM158-0000083623</t>
  </si>
  <si>
    <t>TOWER T158 HWTS-SMTS 1 500KV</t>
  </si>
  <si>
    <t>T159 HWTS-SMTS 1 500KV</t>
  </si>
  <si>
    <t>TL-TYSMEX-TYSM159-0000083624</t>
  </si>
  <si>
    <t>TOWER T159 HWTS-SMTS 1 500KV</t>
  </si>
  <si>
    <t>T160 HWTS-SMTS 1 500KV</t>
  </si>
  <si>
    <t>TL-TYSMEX-TYSM160-0000083625</t>
  </si>
  <si>
    <t>TOWER T160 HWTS-SMTS 1 500KV</t>
  </si>
  <si>
    <t>T158 HWTS-SMTS 2 500KV</t>
  </si>
  <si>
    <t>TL-TYSMEX-TYSM158-0000083899</t>
  </si>
  <si>
    <t>TOWER T158 HWTS-SMTS 2 500KV</t>
  </si>
  <si>
    <t>T159 HWTS-SMTS 2 500KV</t>
  </si>
  <si>
    <t>TL-TYSMEX-TYSM159-0000083900</t>
  </si>
  <si>
    <t>TOWER T159 HWTS-SMTS 2 500KV</t>
  </si>
  <si>
    <t>T160 HWTS-SMTS 2 500KV</t>
  </si>
  <si>
    <t>TL-TYSMEX-TYSM160-0000083901</t>
  </si>
  <si>
    <t>TOWER T160 HWTS-SMTS 2 500KV</t>
  </si>
  <si>
    <t>T350 BATS-BETS  220KV</t>
  </si>
  <si>
    <t>TL-BABEEX-BABE350-0000069408</t>
  </si>
  <si>
    <t>TOWER T350 BATS-BETS   220KV</t>
  </si>
  <si>
    <t>T351 BATS-BETS  220KV</t>
  </si>
  <si>
    <t>TL-BABEEX-BABE351-0000069412</t>
  </si>
  <si>
    <t>TOWER T351 BATS-BETS   220KV</t>
  </si>
  <si>
    <t>T352 BATS-BETS  220KV</t>
  </si>
  <si>
    <t>TL-BABEEX-BABE352-0000069417</t>
  </si>
  <si>
    <t>TOWER T352 BATS-BETS   220KV</t>
  </si>
  <si>
    <t>T353 BATS-BETS  220KV</t>
  </si>
  <si>
    <t>TL-BABEEX-BABE353-0000069421</t>
  </si>
  <si>
    <t>TOWER T353 BATS-BETS   220KV</t>
  </si>
  <si>
    <t>T354 BATS-BETS  220KV</t>
  </si>
  <si>
    <t>TL-BABEEX-BABE354-0000069426</t>
  </si>
  <si>
    <t>TOWER T354 BATS-BETS   220KV</t>
  </si>
  <si>
    <t>T355 BATS-BETS  220KV</t>
  </si>
  <si>
    <t>TL-BABEEX-BABE355-0000069431</t>
  </si>
  <si>
    <t>TOWER T355 BATS-BETS   220KV</t>
  </si>
  <si>
    <t>T356 BATS-BETS  220KV</t>
  </si>
  <si>
    <t>TL-BABEEX-BABE356-0000069436</t>
  </si>
  <si>
    <t>TOWER T356 BATS-BETS   220KV</t>
  </si>
  <si>
    <t>T277 DDTS-SHTS  220KV</t>
  </si>
  <si>
    <t>TL-GNSHEX-GNSH277-0000073506</t>
  </si>
  <si>
    <t>TOWER T277 DDTS-SHTS   220KV</t>
  </si>
  <si>
    <t>T277 GNTS-SHTS 1 220KV</t>
  </si>
  <si>
    <t>TL-GNSHEX-GNSH277-0000072718</t>
  </si>
  <si>
    <t>TOWER T277 GNTS-SHTS 1 220KV</t>
  </si>
  <si>
    <t>P034 MWTS-LY  1 66KV</t>
  </si>
  <si>
    <t xml:space="preserve">P034 </t>
  </si>
  <si>
    <t>TL-MWLYEN-MWLY034-0000086465</t>
  </si>
  <si>
    <t>TOWER P034 MWTS-LY   1 66KV</t>
  </si>
  <si>
    <t>P035 MWTS-LY  1 66KV</t>
  </si>
  <si>
    <t xml:space="preserve">P035 </t>
  </si>
  <si>
    <t>TL-MWLYEN-MWLY035-0000086466</t>
  </si>
  <si>
    <t>TOWER P035 MWTS-LY   1 66KV</t>
  </si>
  <si>
    <t>T017 MWTS-LY  3 66KV</t>
  </si>
  <si>
    <t>TL-LYHWEN-LYHW017-0000086667</t>
  </si>
  <si>
    <t>TOWER T017 MWTS-LY   3 66KV</t>
  </si>
  <si>
    <t>T017 LYPS-HWTS 1 500KV</t>
  </si>
  <si>
    <t>TL-LYHWEN-LYHW017-0000084243</t>
  </si>
  <si>
    <t>TOWER T017 LYPS-HWTS 1 500KV</t>
  </si>
  <si>
    <t>T022 RWTS-TTS  220KV</t>
  </si>
  <si>
    <t>TL-RWTSEX-RWTS062-0000064874</t>
  </si>
  <si>
    <t>TOWER T022 RWTS-TTS    220KV</t>
  </si>
  <si>
    <t>TY062ROTS-SMTS 3 500KV</t>
  </si>
  <si>
    <t>TY062</t>
  </si>
  <si>
    <t>TL-RWTSEX-RWTS062-0000056015</t>
  </si>
  <si>
    <t>TOWER TY062ROTS-SMTS 3 500KV</t>
  </si>
  <si>
    <t>TY063ROTS-SMTS 3 500KV</t>
  </si>
  <si>
    <t>TY063</t>
  </si>
  <si>
    <t>TL-RWTSEX-RWTS063-0000056016</t>
  </si>
  <si>
    <t>TOWER TY063ROTS-SMTS 3 500KV</t>
  </si>
  <si>
    <t>TX062ROTS-TTS  220KV</t>
  </si>
  <si>
    <t>TX062</t>
  </si>
  <si>
    <t>TL-RWTSEX-RWTS062-0000061299</t>
  </si>
  <si>
    <t>TOWER TX062ROTS-TTS    220KV</t>
  </si>
  <si>
    <t>TX063ROTS-TTS  220KV</t>
  </si>
  <si>
    <t>TX063</t>
  </si>
  <si>
    <t>TL-RWTSEX-RWTS063-0000061300</t>
  </si>
  <si>
    <t>TOWER TX063ROTS-TTS    220KV</t>
  </si>
  <si>
    <t>T008 LYPS-HWTS 1 500KV</t>
  </si>
  <si>
    <t>TL-LYHWEN-LYHW008-0000084234</t>
  </si>
  <si>
    <t>TOWER T008 LYPS-HWTS 1 500KV</t>
  </si>
  <si>
    <t>T331 MBTS-EPS 1 220KV</t>
  </si>
  <si>
    <t>TL-MBEPEX-MBEP331-0000113079</t>
  </si>
  <si>
    <t>TOWER T331 MBTS-EPS  1 220KV</t>
  </si>
  <si>
    <t>T338 DDTS-SMTS 1 330KV</t>
  </si>
  <si>
    <t>TL-DDSMEX-DDSM338-0000082794</t>
  </si>
  <si>
    <t>TOWER T338 DDTS-SMTS 1 330KV</t>
  </si>
  <si>
    <t>T338 DDTS-SMTS 2 330KV</t>
  </si>
  <si>
    <t>TL-DDSMEX-DDSM338-0000103613</t>
  </si>
  <si>
    <t>TOWER T338 DDTS-SMTS 2 330KV</t>
  </si>
  <si>
    <t>T008 LYPS-HWTS 2 500KV</t>
  </si>
  <si>
    <t>TL-LYHWES-LYHW008-0000084273</t>
  </si>
  <si>
    <t>TOWER T008 LYPS-HWTS 2 500KV</t>
  </si>
  <si>
    <t>T008 LYPS-HWTS 3 500KV</t>
  </si>
  <si>
    <t>TL-LYHWES-LYHW008-0000084313</t>
  </si>
  <si>
    <t>TOWER T008 LYPS-HWTS 3 500KV</t>
  </si>
  <si>
    <t>T201 HWTS-CBTS 4 500KV</t>
  </si>
  <si>
    <t>TL-HWCBEX-HWCB201-0000084173</t>
  </si>
  <si>
    <t>TOWER T201 HWTS-CBTS 4 500KV</t>
  </si>
  <si>
    <t>T201 HWTS-ROTS 3 500KV</t>
  </si>
  <si>
    <t>TL-HWCBEX-HWCB201-0000085162</t>
  </si>
  <si>
    <t>TOWER T201 HWTS-ROTS 3 500KV</t>
  </si>
  <si>
    <t>P090 MWTS-LY  1 66KV</t>
  </si>
  <si>
    <t xml:space="preserve">P090 </t>
  </si>
  <si>
    <t>TL-MWLYEN-MWLY090-0000086521</t>
  </si>
  <si>
    <t>TOWER P090 MWTS-LY   1 66KV</t>
  </si>
  <si>
    <t>T198 HWTS-CBTS 4 500KV</t>
  </si>
  <si>
    <t>TL-HWCBEX-HWCB198-0000084170</t>
  </si>
  <si>
    <t>TOWER T198 HWTS-CBTS 4 500KV</t>
  </si>
  <si>
    <t>T199 HWTS-CBTS 4 500KV</t>
  </si>
  <si>
    <t>TL-HWCBEX-HWCB199-0000084171</t>
  </si>
  <si>
    <t>TOWER T199 HWTS-CBTS 4 500KV</t>
  </si>
  <si>
    <t>T198 HWTS-ROTS 3 500KV</t>
  </si>
  <si>
    <t>TL-HWCBEX-HWCB198-0000085159</t>
  </si>
  <si>
    <t>TOWER T198 HWTS-ROTS 3 500KV</t>
  </si>
  <si>
    <t>T199 HWTS-ROTS 3 500KV</t>
  </si>
  <si>
    <t>TL-HWCBEX-HWCB199-0000085160</t>
  </si>
  <si>
    <t>TOWER T199 HWTS-ROTS 3 500KV</t>
  </si>
  <si>
    <t>T291 MBTS-EPS 1 220KV</t>
  </si>
  <si>
    <t>TL-MBEPEX-MBEP291-0000113039</t>
  </si>
  <si>
    <t>TOWER T291 MBTS-EPS  1 220KV</t>
  </si>
  <si>
    <t>T292 MBTS-EPS 1 220KV</t>
  </si>
  <si>
    <t>TL-MBEPEX-MBEP292-0000113040</t>
  </si>
  <si>
    <t>TOWER T292 MBTS-EPS  1 220KV</t>
  </si>
  <si>
    <t>TX018HWTS-SMTS 2 500KV</t>
  </si>
  <si>
    <t>TL-HWTYEX-HWTY018-0000083712</t>
  </si>
  <si>
    <t>TOWER TX018HWTS-SMTS 2 500KV</t>
  </si>
  <si>
    <t>T031 SMTS-SYTS 2 500KV</t>
  </si>
  <si>
    <t>TL-SMSYEX-SMSY031-0000059062</t>
  </si>
  <si>
    <t>TOWER T031 SMTS-SYTS 2 500KV</t>
  </si>
  <si>
    <t>T007 JLTS-MWTS 1 220KV</t>
  </si>
  <si>
    <t>TL-JLMWEX-JLMW007-0000085364</t>
  </si>
  <si>
    <t>TOWER T007 JLTS-MWTS 1 220KV</t>
  </si>
  <si>
    <t>T021 HWTS-ROTS 3 500KV</t>
  </si>
  <si>
    <t>TL-HWCBEX-HWCB021-0000084982</t>
  </si>
  <si>
    <t>TOWER T021 HWTS-ROTS 3 500KV</t>
  </si>
  <si>
    <t>T002 EPS -EPSY 1 220KV</t>
  </si>
  <si>
    <t>TL-EPEPEX-EPEP002-0000119668</t>
  </si>
  <si>
    <t>TOWER T002 EPS -EPSY 1 220KV</t>
  </si>
  <si>
    <t>P095 MWTS-LY  1 66KV</t>
  </si>
  <si>
    <t xml:space="preserve">P095 </t>
  </si>
  <si>
    <t>TL-MWLYEN-MWLY095-0000086526</t>
  </si>
  <si>
    <t>TOWER P095 MWTS-LY   1 66KV</t>
  </si>
  <si>
    <t>T265 DDTS-GNTS 1 220KV</t>
  </si>
  <si>
    <t>TL-DDGNEX-DDGN265-0000071774</t>
  </si>
  <si>
    <t>TOWER T265 DDTS-GNTS 1 220KV</t>
  </si>
  <si>
    <t>T265 DDTS-SHTS  220KV</t>
  </si>
  <si>
    <t>TL-DDGNEX-DDGN265-0000072655</t>
  </si>
  <si>
    <t>TOWER T265 DDTS-SHTS   220KV</t>
  </si>
  <si>
    <t>T024 BETS-KGTS  220KV</t>
  </si>
  <si>
    <t>TL-BEKGEX-BEKG024-0000067687</t>
  </si>
  <si>
    <t>TOWER T024 BETS-KGTS   220KV</t>
  </si>
  <si>
    <t>T025 BETS-KGTS  220KV</t>
  </si>
  <si>
    <t>TL-BEKGEX-BEKG025-0000067692</t>
  </si>
  <si>
    <t>TOWER T025 BETS-KGTS   220KV</t>
  </si>
  <si>
    <t>T028 HWTS-CBTS 4 500KV</t>
  </si>
  <si>
    <t>TL-HWCBEX-HWCB028-0000084000</t>
  </si>
  <si>
    <t>TOWER T028 HWTS-CBTS 4 500KV</t>
  </si>
  <si>
    <t>T028 HWTS-ROTS 3 500KV</t>
  </si>
  <si>
    <t>TL-HWCBEX-HWCB028-0000084989</t>
  </si>
  <si>
    <t>TOWER T028 HWTS-ROTS 3 500KV</t>
  </si>
  <si>
    <t>T241 BATS-TGTS  220KV</t>
  </si>
  <si>
    <t>TL-BATGEX-BATG241-0000087554</t>
  </si>
  <si>
    <t>TOWER T241 BATS-TGTS   220KV</t>
  </si>
  <si>
    <t>T242 BATS-TGTS  220KV</t>
  </si>
  <si>
    <t>TL-BATGEX-BATG242-0000087555</t>
  </si>
  <si>
    <t>TOWER T242 BATS-TGTS   220KV</t>
  </si>
  <si>
    <t>T243 BATS-TGTS  220KV</t>
  </si>
  <si>
    <t>TL-BATGEX-BATG243-0000087556</t>
  </si>
  <si>
    <t>TOWER T243 BATS-TGTS   220KV</t>
  </si>
  <si>
    <t>T244 BATS-TGTS  220KV</t>
  </si>
  <si>
    <t>TL-BATGEX-BATG244-0000087557</t>
  </si>
  <si>
    <t>TOWER T244 BATS-TGTS   220KV</t>
  </si>
  <si>
    <t>T020 SMTS-SYTS 1 500KV</t>
  </si>
  <si>
    <t>TL-SMSYEX-SMSY020-0000058833</t>
  </si>
  <si>
    <t>TOWER T020 SMTS-SYTS 1 500KV</t>
  </si>
  <si>
    <t>T020 SMTS-SYTS 2 500KV</t>
  </si>
  <si>
    <t>TL-SMSYEX-SMSY020-0000059040</t>
  </si>
  <si>
    <t>TOWER T020 SMTS-SYTS 2 500KV</t>
  </si>
  <si>
    <t>TX021HWTS-SMTS 1 500KV</t>
  </si>
  <si>
    <t>TL-HWTYEX-HWTY021-0000083439</t>
  </si>
  <si>
    <t>TOWER TX021HWTS-SMTS 1 500KV</t>
  </si>
  <si>
    <t>TX021HWTS-SMTS 2 500KV</t>
  </si>
  <si>
    <t>TL-HWTYEX-HWTY021-0000083715</t>
  </si>
  <si>
    <t>TOWER TX021HWTS-SMTS 2 500KV</t>
  </si>
  <si>
    <t>T009 LYPS-HWTS 1 500KV</t>
  </si>
  <si>
    <t>TL-LYHWEN-LYHW009-0000084235</t>
  </si>
  <si>
    <t>TOWER T009 LYPS-HWTS 1 500KV</t>
  </si>
  <si>
    <t>P094 MWTS-LY  1 66KV</t>
  </si>
  <si>
    <t xml:space="preserve">P094 </t>
  </si>
  <si>
    <t>TL-MWLYEN-MWLY094-0000086525</t>
  </si>
  <si>
    <t>TOWER P094 MWTS-LY   1 66KV</t>
  </si>
  <si>
    <t>T162 HWTS-SMTS 1 500KV</t>
  </si>
  <si>
    <t>TL-TYSMEX-TYSM162-0000083627</t>
  </si>
  <si>
    <t>TOWER T162 HWTS-SMTS 1 500KV</t>
  </si>
  <si>
    <t>T162 HWTS-SMTS 2 500KV</t>
  </si>
  <si>
    <t>TL-TYSMEX-TYSM162-0000083903</t>
  </si>
  <si>
    <t>TOWER T162 HWTS-SMTS 2 500KV</t>
  </si>
  <si>
    <t>T289 MLTS-TGTS  220KV</t>
  </si>
  <si>
    <t>TL-MLTGEX-MLTG289-0000059805</t>
  </si>
  <si>
    <t>TOWER T289 MLTS-TGTS   220KV</t>
  </si>
  <si>
    <t>T290 MLTS-TGTS  220KV</t>
  </si>
  <si>
    <t>TL-MLTGEX-MLTG290-0000059807</t>
  </si>
  <si>
    <t>TOWER T290 MLTS-TGTS   220KV</t>
  </si>
  <si>
    <t>T291 MLTS-TGTS  220KV</t>
  </si>
  <si>
    <t>TL-MLTGEX-MLTG291-0000059809</t>
  </si>
  <si>
    <t>TOWER T291 MLTS-TGTS   220KV</t>
  </si>
  <si>
    <t>T081 MLTS-ELTS  220KV</t>
  </si>
  <si>
    <t>TL-MLBAEX-MLBA081-0000058990</t>
  </si>
  <si>
    <t>TOWER T081 MLTS-BATS 2 220KV</t>
  </si>
  <si>
    <t>T082 MLTS-ELTS  220KV</t>
  </si>
  <si>
    <t>TL-MLBAEX-MLBA082-0000058992</t>
  </si>
  <si>
    <t>TOWER T082 MLTS-BATS 2 220KV</t>
  </si>
  <si>
    <t>T529 DDTS-SMTS 2 330KV</t>
  </si>
  <si>
    <t>TL-DDSMEX-DDSM529-0000059726</t>
  </si>
  <si>
    <t>TOWER T529 DDTS-SMTS 2 330KV</t>
  </si>
  <si>
    <t>T039 DDTS-SMTS 1 330KV</t>
  </si>
  <si>
    <t>TL-DDSMEX-DDSM039-0000082495</t>
  </si>
  <si>
    <t>TOWER T039 DDTS-SMTS 1 330KV</t>
  </si>
  <si>
    <t>T039 DDTS-SMTS 2 330KV</t>
  </si>
  <si>
    <t>TL-DDSMEX-DDSM039-0000102778</t>
  </si>
  <si>
    <t>TOWER T039 DDTS-SMTS 2 330KV</t>
  </si>
  <si>
    <t>T021 HWPS-ROTS 1 220KV</t>
  </si>
  <si>
    <t>TL-HWROEX-HWRO021-0000084473</t>
  </si>
  <si>
    <t>TOWER T021 HWPS-ROTS 1 220KV</t>
  </si>
  <si>
    <t>T073 MLTS-ELTS  220KV</t>
  </si>
  <si>
    <t>TL-MLBAEX-MLBA073-0000058974</t>
  </si>
  <si>
    <t>TOWER T073 MLTS-BATS 2 220KV</t>
  </si>
  <si>
    <t>T074 MLTS-ELTS  220KV</t>
  </si>
  <si>
    <t>TL-MLBAEX-MLBA074-0000058976</t>
  </si>
  <si>
    <t>TOWER T074 MLTS-BATS 2 220KV</t>
  </si>
  <si>
    <t>T075 MLTS-ELTS  220KV</t>
  </si>
  <si>
    <t>TL-MLBAEX-MLBA075-0000058978</t>
  </si>
  <si>
    <t>TOWER T075 MLTS-BATS 2 220KV</t>
  </si>
  <si>
    <t>T027 HWTS-CBTS 4 500KV</t>
  </si>
  <si>
    <t>TL-HWCBEX-HWCB027-0000083999</t>
  </si>
  <si>
    <t>TOWER T027 HWTS-CBTS 4 500KV</t>
  </si>
  <si>
    <t>T027 HWTS-ROTS 3 500KV</t>
  </si>
  <si>
    <t>TL-HWCBEX-HWCB027-0000084988</t>
  </si>
  <si>
    <t>TOWER T027 HWTS-ROTS 3 500KV</t>
  </si>
  <si>
    <t>T514 DDTS-SMTS 1 330KV</t>
  </si>
  <si>
    <t>TL-DDSMEX-DDSM514-0000059551</t>
  </si>
  <si>
    <t>TOWER T514 DDTS-SMTS 1 330KV</t>
  </si>
  <si>
    <t>T514 DDTS-SMTS 2 330KV</t>
  </si>
  <si>
    <t>TL-DDSMEX-DDSM514-0000059696</t>
  </si>
  <si>
    <t>TOWER T514 DDTS-SMTS 2 330KV</t>
  </si>
  <si>
    <t>T349 BATS-BETS  220KV</t>
  </si>
  <si>
    <t>TL-BABEEX-BABE349-0000069403</t>
  </si>
  <si>
    <t>TOWER T349 BATS-BETS   220KV</t>
  </si>
  <si>
    <t>T025 LYPS-HWTS 2 500KV</t>
  </si>
  <si>
    <t>TL-LYHWES-LYHW025-0000084290</t>
  </si>
  <si>
    <t>TOWER T025 LYPS-HWTS 2 500KV</t>
  </si>
  <si>
    <t>T025 LYPS-HWTS 3 500KV</t>
  </si>
  <si>
    <t>TL-LYHWES-LYHW025-0000084330</t>
  </si>
  <si>
    <t>TOWER T025 LYPS-HWTS 3 500KV</t>
  </si>
  <si>
    <t>T093 HWTS-CBTS 4 500KV</t>
  </si>
  <si>
    <t>TL-HWCBEX-HWCB093-0000084065</t>
  </si>
  <si>
    <t>TOWER T093 HWTS-CBTS 4 500KV</t>
  </si>
  <si>
    <t>T093 HWTS-ROTS 3 500KV</t>
  </si>
  <si>
    <t>TL-HWCBEX-HWCB093-0000085054</t>
  </si>
  <si>
    <t>TOWER T093 HWTS-ROTS 3 500KV</t>
  </si>
  <si>
    <t>T197 HWTS-CBTS 4 500KV</t>
  </si>
  <si>
    <t>TL-HWCBEX-HWCB197-0000084169</t>
  </si>
  <si>
    <t>TOWER T197 HWTS-CBTS 4 500KV</t>
  </si>
  <si>
    <t>T197 HWTS-ROTS 3 500KV</t>
  </si>
  <si>
    <t>TL-HWCBEX-HWCB197-0000085158</t>
  </si>
  <si>
    <t>TOWER T197 HWTS-ROTS 3 500KV</t>
  </si>
  <si>
    <t>T999BHWPS-MWTS  220KV</t>
  </si>
  <si>
    <t>T999B</t>
  </si>
  <si>
    <t>TL-HWMWEX-HWMW013-0000356756</t>
  </si>
  <si>
    <t>TOWER T999BHWPS-MWTS   220KV</t>
  </si>
  <si>
    <t>T153 HWTS-CBTS 4 500KV</t>
  </si>
  <si>
    <t>TL-HWCBEX-HWCB153-0000084125</t>
  </si>
  <si>
    <t>TOWER T153 HWTS-CBTS 4 500KV</t>
  </si>
  <si>
    <t>T154 HWTS-CBTS 4 500KV</t>
  </si>
  <si>
    <t>TL-HWCBEX-HWCB154-0000084126</t>
  </si>
  <si>
    <t>TOWER T154 HWTS-CBTS 4 500KV</t>
  </si>
  <si>
    <t>T155 HWTS-CBTS 4 500KV</t>
  </si>
  <si>
    <t>TL-HWCBEX-HWCB155-0000084127</t>
  </si>
  <si>
    <t>TOWER T155 HWTS-CBTS 4 500KV</t>
  </si>
  <si>
    <t>T153 HWTS-ROTS 3 500KV</t>
  </si>
  <si>
    <t>TL-HWCBEX-HWCB153-0000085114</t>
  </si>
  <si>
    <t>TOWER T153 HWTS-ROTS 3 500KV</t>
  </si>
  <si>
    <t>T154 HWTS-ROTS 3 500KV</t>
  </si>
  <si>
    <t>TL-HWCBEX-HWCB154-0000085115</t>
  </si>
  <si>
    <t>TOWER T154 HWTS-ROTS 3 500KV</t>
  </si>
  <si>
    <t>T223 MLTS-TRTS 1 500KV</t>
  </si>
  <si>
    <t>TL-MLHYEX-MLHY223-0000056290</t>
  </si>
  <si>
    <t>TOWER T223 MLTS-TRTS 1 500KV</t>
  </si>
  <si>
    <t>T224 MLTS-TRTS 1 500KV</t>
  </si>
  <si>
    <t>TL-MLHYEX-MLHY224-0000056291</t>
  </si>
  <si>
    <t>TOWER T224 MLTS-TRTS 1 500KV</t>
  </si>
  <si>
    <t>T225 MLTS-TRTS 1 500KV</t>
  </si>
  <si>
    <t>TL-MLHYEX-MLHY225-0000056292</t>
  </si>
  <si>
    <t>TOWER T225 MLTS-TRTS 1 500KV</t>
  </si>
  <si>
    <t>T226 MLTS-TRTS 1 500KV</t>
  </si>
  <si>
    <t>TL-MLHYEX-MLHY226-0000056293</t>
  </si>
  <si>
    <t>TOWER T226 MLTS-TRTS 1 500KV</t>
  </si>
  <si>
    <t>T227 MLTS-TRTS 1 500KV</t>
  </si>
  <si>
    <t>TL-MLHYEX-MLHY227-0000056294</t>
  </si>
  <si>
    <t>TOWER T227 MLTS-TRTS 1 500KV</t>
  </si>
  <si>
    <t>T228 MLTS-TRTS 1 500KV</t>
  </si>
  <si>
    <t>TL-MLHYEX-MLHY228-0000056295</t>
  </si>
  <si>
    <t>TOWER T228 MLTS-TRTS 1 500KV</t>
  </si>
  <si>
    <t>T229 MLTS-TRTS 1 500KV</t>
  </si>
  <si>
    <t>TL-MLHYEX-MLHY229-0000056296</t>
  </si>
  <si>
    <t>TOWER T229 MLTS-TRTS 1 500KV</t>
  </si>
  <si>
    <t>T150 HWTS-CBTS 4 500KV</t>
  </si>
  <si>
    <t>TL-HWCBEX-HWCB150-0000084122</t>
  </si>
  <si>
    <t>TOWER T150 HWTS-CBTS 4 500KV</t>
  </si>
  <si>
    <t>T150 HWTS-ROTS 3 500KV</t>
  </si>
  <si>
    <t>TL-HWCBEX-HWCB150-0000085111</t>
  </si>
  <si>
    <t>TOWER T150 HWTS-ROTS 3 500KV</t>
  </si>
  <si>
    <t>TX022HWTS-SMTS 1 500KV</t>
  </si>
  <si>
    <t>TL-HWTYEX-HWTY022-0000083440</t>
  </si>
  <si>
    <t>TOWER TX022HWTS-SMTS 1 500KV</t>
  </si>
  <si>
    <t>TX022HWTS-SMTS 2 500KV</t>
  </si>
  <si>
    <t>TL-HWTYEX-HWTY022-0000083716</t>
  </si>
  <si>
    <t>TOWER TX022HWTS-SMTS 2 500KV</t>
  </si>
  <si>
    <t>T118 HWPS-ROTS 1 220KV</t>
  </si>
  <si>
    <t>TL-YPROEX-YPRO118-0000084570</t>
  </si>
  <si>
    <t>TOWER T118 HWPS-ROTS 1 220KV</t>
  </si>
  <si>
    <t>T119 HWPS-ROTS 1 220KV</t>
  </si>
  <si>
    <t>TL-YPROEX-YPRO119-0000084571</t>
  </si>
  <si>
    <t>TOWER T119 HWPS-ROTS 1 220KV</t>
  </si>
  <si>
    <t>T118 YPS -ROTS 5 220KV</t>
  </si>
  <si>
    <t>TL-YPROEX-YPRO118-0000085509</t>
  </si>
  <si>
    <t>TOWER T118 YPS -ROTS 5 220KV</t>
  </si>
  <si>
    <t>T119 YPS -ROTS 5 220KV</t>
  </si>
  <si>
    <t>TL-YPROEX-YPRO119-0000085510</t>
  </si>
  <si>
    <t>TOWER T119 YPS -ROTS 5 220KV</t>
  </si>
  <si>
    <t>T118 YPS -ROTS 7 220KV</t>
  </si>
  <si>
    <t>TL-YPROEX-YPRO118-0000086010</t>
  </si>
  <si>
    <t>TOWER T118 YPS -ROTS 7 220KV</t>
  </si>
  <si>
    <t>T277 MLTS-TGTS  220KV</t>
  </si>
  <si>
    <t>TL-MLTGEX-MLTG277-0000059781</t>
  </si>
  <si>
    <t>TOWER T277 MLTS-TGTS   220KV</t>
  </si>
  <si>
    <t>T278 MLTS-TGTS  220KV</t>
  </si>
  <si>
    <t>TL-MLTGEX-MLTG278-0000059783</t>
  </si>
  <si>
    <t>TOWER T278 MLTS-TGTS   220KV</t>
  </si>
  <si>
    <t>T279 MLTS-TGTS  220KV</t>
  </si>
  <si>
    <t>TL-MLTGEX-MLTG279-0000059785</t>
  </si>
  <si>
    <t>TOWER T279 MLTS-TGTS   220KV</t>
  </si>
  <si>
    <t>T280 MLTS-TGTS  220KV</t>
  </si>
  <si>
    <t>TL-MLTGEX-MLTG280-0000059787</t>
  </si>
  <si>
    <t>TOWER T280 MLTS-TGTS   220KV</t>
  </si>
  <si>
    <t>T281 MLTS-TGTS  220KV</t>
  </si>
  <si>
    <t>TL-MLTGEX-MLTG281-0000059789</t>
  </si>
  <si>
    <t>TOWER T281 MLTS-TGTS   220KV</t>
  </si>
  <si>
    <t>T036 DDTS-SMTS 1 330KV</t>
  </si>
  <si>
    <t>TL-DDSMEX-DDSM036-0000082492</t>
  </si>
  <si>
    <t>TOWER T036 DDTS-SMTS 1 330KV</t>
  </si>
  <si>
    <t>T036 DDTS-SMTS 2 330KV</t>
  </si>
  <si>
    <t>TL-DDSMEX-DDSM036-0000102772</t>
  </si>
  <si>
    <t>TOWER T036 DDTS-SMTS 2 330KV</t>
  </si>
  <si>
    <t>T029 HWTS-CBTS 4 500KV</t>
  </si>
  <si>
    <t>TL-HWCBEX-HWCB029-0000084001</t>
  </si>
  <si>
    <t>TOWER T029 HWTS-CBTS 4 500KV</t>
  </si>
  <si>
    <t>T029 HWTS-ROTS 3 500KV</t>
  </si>
  <si>
    <t>TL-HWCBEX-HWCB029-0000084990</t>
  </si>
  <si>
    <t>TOWER T029 HWTS-ROTS 3 500KV</t>
  </si>
  <si>
    <t>T005 HWTS-ROTS 3 500KV</t>
  </si>
  <si>
    <t>TL-HWCBEX-HWCB005-0000084966</t>
  </si>
  <si>
    <t>TOWER T005 HWTS-ROTS 3 500KV</t>
  </si>
  <si>
    <t>TX007HWTS-SMTS 1 500KV</t>
  </si>
  <si>
    <t>TL-HWTYEX-HWTY007-0000083425</t>
  </si>
  <si>
    <t>TOWER TX007HWTS-SMTS 1 500KV</t>
  </si>
  <si>
    <t>TX007HWTS-SMTS 2 500KV</t>
  </si>
  <si>
    <t>TL-HWTYEX-HWTY007-0000083701</t>
  </si>
  <si>
    <t>TOWER TX007HWTS-SMTS 2 500KV</t>
  </si>
  <si>
    <t>T031 SMTS-SYTS 1 500KV</t>
  </si>
  <si>
    <t>TL-SMSYEX-SMSY031-0000058855</t>
  </si>
  <si>
    <t>TOWER T031 SMTS-SYTS 1 500KV</t>
  </si>
  <si>
    <t>T126 HWTS-CBTS 4 500KV</t>
  </si>
  <si>
    <t>TL-HWCBEX-HWCB126-0000084098</t>
  </si>
  <si>
    <t>TOWER T126 HWTS-CBTS 4 500KV</t>
  </si>
  <si>
    <t>T127 HWTS-CBTS 4 500KV</t>
  </si>
  <si>
    <t>TL-HWCBEX-HWCB127-0000084099</t>
  </si>
  <si>
    <t>TOWER T127 HWTS-CBTS 4 500KV</t>
  </si>
  <si>
    <t>T126 HWTS-ROTS 3 500KV</t>
  </si>
  <si>
    <t>TL-HWCBEX-HWCB126-0000085087</t>
  </si>
  <si>
    <t>TOWER T126 HWTS-ROTS 3 500KV</t>
  </si>
  <si>
    <t>T127 HWTS-ROTS 3 500KV</t>
  </si>
  <si>
    <t>TL-HWCBEX-HWCB127-0000085088</t>
  </si>
  <si>
    <t>TOWER T127 HWTS-ROTS 3 500KV</t>
  </si>
  <si>
    <t>T266 DDTS-GNTS 1 220KV</t>
  </si>
  <si>
    <t>TL-DDGNEX-DDGN266-0000071779</t>
  </si>
  <si>
    <t>TOWER T266 DDTS-GNTS 1 220KV</t>
  </si>
  <si>
    <t>T266 DDTS-SHTS  220KV</t>
  </si>
  <si>
    <t>TL-DDGNEX-DDGN266-0000072660</t>
  </si>
  <si>
    <t>TOWER T266 DDTS-SHTS   220KV</t>
  </si>
  <si>
    <t>T103 HWTS-CBTS 4 500KV</t>
  </si>
  <si>
    <t>TL-HWCBEX-HWCB103-0000084075</t>
  </si>
  <si>
    <t>TOWER T103 HWTS-CBTS 4 500KV</t>
  </si>
  <si>
    <t>T103 HWTS-ROTS 3 500KV</t>
  </si>
  <si>
    <t>TL-HWCBEX-HWCB103-0000085064</t>
  </si>
  <si>
    <t>TOWER T103 HWTS-ROTS 3 500KV</t>
  </si>
  <si>
    <t>T030 SMTS-SYTS 2 500KV</t>
  </si>
  <si>
    <t>TL-SMSYEX-SMSY030-0000059060</t>
  </si>
  <si>
    <t>TOWER T030 SMTS-SYTS 2 500KV</t>
  </si>
  <si>
    <t>P089 MWTS-LY  1 66KV</t>
  </si>
  <si>
    <t xml:space="preserve">P089 </t>
  </si>
  <si>
    <t>TL-MWLYEN-MWLY089-0000086520</t>
  </si>
  <si>
    <t>TOWER P089 MWTS-LY   1 66KV</t>
  </si>
  <si>
    <t>T303 DDTS-SHTS  220KV</t>
  </si>
  <si>
    <t>TL-GNSHEX-GNSH303-0000073630</t>
  </si>
  <si>
    <t>TOWER T303 DDTS-SHTS   220KV</t>
  </si>
  <si>
    <t>T304 DDTS-SHTS  220KV</t>
  </si>
  <si>
    <t>TL-GNSHEX-GNSH304-0000073635</t>
  </si>
  <si>
    <t>TOWER T304 DDTS-SHTS   220KV</t>
  </si>
  <si>
    <t>T303 GNTS-SHTS 1 220KV</t>
  </si>
  <si>
    <t>TL-GNSHEX-GNSH303-0000072844</t>
  </si>
  <si>
    <t>TOWER T303 GNTS-SHTS 1 220KV</t>
  </si>
  <si>
    <t>T304 GNTS-SHTS 1 220KV</t>
  </si>
  <si>
    <t>TL-GNSHEX-GNSH304-0000072848</t>
  </si>
  <si>
    <t>TOWER T304 GNTS-SHTS 1 220KV</t>
  </si>
  <si>
    <t>T018 EPS -TTS 1 220KV</t>
  </si>
  <si>
    <t>TL-EPTXEX-EPTX018-0000113476</t>
  </si>
  <si>
    <t>TOWER T018 EPS -TTS  2 220KV</t>
  </si>
  <si>
    <t>T021 SMTS-SYTS 1 500KV</t>
  </si>
  <si>
    <t>TL-SMSYEX-SMSY021-0000058835</t>
  </si>
  <si>
    <t>TOWER T021 SMTS-SYTS 1 500KV</t>
  </si>
  <si>
    <t>T021 SMTS-SYTS 2 500KV</t>
  </si>
  <si>
    <t>TL-SMSYEX-SMSY021-0000059042</t>
  </si>
  <si>
    <t>TOWER T021 SMTS-SYTS 2 500KV</t>
  </si>
  <si>
    <t>P096 MWTS-LY  1 66KV</t>
  </si>
  <si>
    <t xml:space="preserve">P096 </t>
  </si>
  <si>
    <t>TL-MWLYEN-MWLY096-0000086527</t>
  </si>
  <si>
    <t>TOWER P096 MWTS-LY   1 66KV</t>
  </si>
  <si>
    <t>TX019HWTS-SMTS 2 500KV</t>
  </si>
  <si>
    <t>TL-HWTYEX-HWTY019-0000083713</t>
  </si>
  <si>
    <t>TOWER TX019HWTS-SMTS 2 500KV</t>
  </si>
  <si>
    <t>TX018HWTS-SMTS 1 500KV</t>
  </si>
  <si>
    <t>TL-HWTYEX-HWTY018-0000083436</t>
  </si>
  <si>
    <t>TOWER TX018HWTS-SMTS 1 500KV</t>
  </si>
  <si>
    <t>P036 MWTS-LY  1 66KV</t>
  </si>
  <si>
    <t xml:space="preserve">P036 </t>
  </si>
  <si>
    <t>TL-MWLYEN-MWLY036-0000086467</t>
  </si>
  <si>
    <t>TOWER P036 MWTS-LY   1 66KV</t>
  </si>
  <si>
    <t>P037 MWTS-LY  1 66KV</t>
  </si>
  <si>
    <t xml:space="preserve">P037 </t>
  </si>
  <si>
    <t>TL-MWLYEN-MWLY037-0000086468</t>
  </si>
  <si>
    <t>TOWER P037 MWTS-LY   1 66KV</t>
  </si>
  <si>
    <t>T018 MWTS-LY  3 66KV</t>
  </si>
  <si>
    <t>TL-LYHWEN-LYHW018-0000086668</t>
  </si>
  <si>
    <t>TOWER T018 MWTS-LY   3 66KV</t>
  </si>
  <si>
    <t>T018 LYPS-HWTS 1 500KV</t>
  </si>
  <si>
    <t>TL-LYHWEN-LYHW018-0000084244</t>
  </si>
  <si>
    <t>TOWER T018 LYPS-HWTS 1 500KV</t>
  </si>
  <si>
    <t>T110 HWTS-ROTS 3 500KV</t>
  </si>
  <si>
    <t>TL-HWCBEX-HWCB110-0000085071</t>
  </si>
  <si>
    <t>TOWER T110 HWTS-ROTS 3 500KV</t>
  </si>
  <si>
    <t>T012AHWPS-ROTS 1 220KV</t>
  </si>
  <si>
    <t>TL-HWROEX-HWRO012-0000366965</t>
  </si>
  <si>
    <t>TOWER T012AHWPS-ROTS 1 220KV</t>
  </si>
  <si>
    <t>T020 HWTS-CBTS 4 500KV</t>
  </si>
  <si>
    <t>TL-HWCBEX-HWCB020-0000083992</t>
  </si>
  <si>
    <t>TOWER T020 HWTS-CBTS 4 500KV</t>
  </si>
  <si>
    <t>T020 HWTS-ROTS 3 500KV</t>
  </si>
  <si>
    <t>TL-HWCBEX-HWCB020-0000084981</t>
  </si>
  <si>
    <t>TOWER T020 HWTS-ROTS 3 500KV</t>
  </si>
  <si>
    <t>T103 MLTS-ELTS  220KV</t>
  </si>
  <si>
    <t>TL-MLBAEX-MLBA103-0000059033</t>
  </si>
  <si>
    <t>TOWER T103 MLTS-BATS 2 220KV</t>
  </si>
  <si>
    <t>T044 MWTS-LY  3 66KV</t>
  </si>
  <si>
    <t>TL-JLMWEX-JLMW007-0000086694</t>
  </si>
  <si>
    <t>TOWER T044 MWTS-LY   3  66KV</t>
  </si>
  <si>
    <t>T010 LYPS-HWTS 2 500KV</t>
  </si>
  <si>
    <t>TL-LYHWES-LYHW010-0000084275</t>
  </si>
  <si>
    <t>TOWER T010 LYPS-HWTS 2 500KV</t>
  </si>
  <si>
    <t>TY024ROTS-SMTS 3 500KV</t>
  </si>
  <si>
    <t>TL-RORWEX-RORW024-0000055977</t>
  </si>
  <si>
    <t>TOWER TY024ROTS-SMTS 3 500KV</t>
  </si>
  <si>
    <t>T019 HWTS-CBTS 4 500KV</t>
  </si>
  <si>
    <t>TL-HWCBEX-HWCB019-0000083991</t>
  </si>
  <si>
    <t>TOWER T019 HWTS-CBTS 4 500KV</t>
  </si>
  <si>
    <t>T019 HWTS-ROTS 3 500KV</t>
  </si>
  <si>
    <t>TL-HWCBEX-HWCB019-0000084980</t>
  </si>
  <si>
    <t>TOWER T019 HWTS-ROTS 3 500KV</t>
  </si>
  <si>
    <t>T035 MWTS-LY  3 66KV</t>
  </si>
  <si>
    <t>TL-MWLYES-MWLY035-0000086685</t>
  </si>
  <si>
    <t>TOWER T035 MWTS-LY   3 66KV</t>
  </si>
  <si>
    <t>T035 LYPS-HWTS 1 500KV</t>
  </si>
  <si>
    <t>TL-LYHWEN-LYHW035-0000084261</t>
  </si>
  <si>
    <t>TOWER T035 LYPS-HWTS 1 500KV</t>
  </si>
  <si>
    <t>T083 YPS -ROTS 7 220KV</t>
  </si>
  <si>
    <t>TL-YPROEX-YPRO083-0000085975</t>
  </si>
  <si>
    <t>TOWER T083 YPS -ROTS 7 220KV</t>
  </si>
  <si>
    <t>T515 DDTS-SMTS 2 330KV</t>
  </si>
  <si>
    <t>TL-DDSMEX-DDSM515-0000059698</t>
  </si>
  <si>
    <t>TOWER T515 DDTS-SMTS 2 330KV</t>
  </si>
  <si>
    <t>T195 EPS -TTS 1 220KV</t>
  </si>
  <si>
    <t>TL-DDSMEX-DDSM515-0000114111</t>
  </si>
  <si>
    <t>TOWER T195 EPS -TTS  1 220KV</t>
  </si>
  <si>
    <t>T233 DDTS-SMTS 1 330KV</t>
  </si>
  <si>
    <t>TL-DDSMEX-DDSM233-0000082689</t>
  </si>
  <si>
    <t>TOWER T233 DDTS-SMTS 1 330KV</t>
  </si>
  <si>
    <t>T233 DDTS-SMTS 2 330KV</t>
  </si>
  <si>
    <t>TL-DDSMEX-DDSM233-0000103165</t>
  </si>
  <si>
    <t>TOWER T233 DDTS-SMTS 2 330KV</t>
  </si>
  <si>
    <t>T030 SMTS-SYTS 1 500KV</t>
  </si>
  <si>
    <t>TL-SMSYEX-SMSY030-0000058853</t>
  </si>
  <si>
    <t>TOWER T030 SMTS-SYTS 1 500KV</t>
  </si>
  <si>
    <t>T021 ROTS-RWTS  220KV</t>
  </si>
  <si>
    <t>TL-RORWEX-RORW021-0000061149</t>
  </si>
  <si>
    <t>TOWER T021 ROTS-RWTS   220KV</t>
  </si>
  <si>
    <t>T022 ROTS-RWTS  220KV</t>
  </si>
  <si>
    <t>TL-RORWEX-RORW022-0000061150</t>
  </si>
  <si>
    <t>TOWER T022 ROTS-RWTS   220KV</t>
  </si>
  <si>
    <t>T023 ROTS-RWTS  220KV</t>
  </si>
  <si>
    <t>TL-RORWEX-RORW023-0000061151</t>
  </si>
  <si>
    <t>TOWER T023 ROTS-RWTS   220KV</t>
  </si>
  <si>
    <t>TY022ROTS-SMTS 3 500KV</t>
  </si>
  <si>
    <t>TL-RORWEX-RORW022-0000055975</t>
  </si>
  <si>
    <t>TOWER TY022ROTS-SMTS 3 500KV</t>
  </si>
  <si>
    <t>TY023ROTS-SMTS 3 500KV</t>
  </si>
  <si>
    <t>TL-RORWEX-RORW023-0000055976</t>
  </si>
  <si>
    <t>TOWER TY023ROTS-SMTS 3 500KV</t>
  </si>
  <si>
    <t>TX022ROTS-TTS  220KV</t>
  </si>
  <si>
    <t>TL-RORWEX-RORW022-0000061259</t>
  </si>
  <si>
    <t>TOWER TX022ROTS-TTS    220KV</t>
  </si>
  <si>
    <t>TX023ROTS-TTS  220KV</t>
  </si>
  <si>
    <t>TL-RORWEX-RORW023-0000061260</t>
  </si>
  <si>
    <t>TOWER TX023ROTS-TTS    220KV</t>
  </si>
  <si>
    <t>T274 DDTS-GNTS 1 220KV</t>
  </si>
  <si>
    <t>TL-DDGNEX-DDGN274-0000071816</t>
  </si>
  <si>
    <t>TOWER T274 DDTS-GNTS 1 220KV</t>
  </si>
  <si>
    <t>T274 DDTS-SHTS  220KV</t>
  </si>
  <si>
    <t>TL-DDGNEX-DDGN274-0000072699</t>
  </si>
  <si>
    <t>TOWER T274 DDTS-SHTS   220KV</t>
  </si>
  <si>
    <t>T230 HWTS-CBTS 4 500KV</t>
  </si>
  <si>
    <t>TL-HWCBEX-HWCB230-0000084202</t>
  </si>
  <si>
    <t>TOWER T230 HWTS-CBTS 4 500KV</t>
  </si>
  <si>
    <t>T230 HWTS-ROTS 3 500KV</t>
  </si>
  <si>
    <t>TL-HWCBEX-HWCB230-0000085191</t>
  </si>
  <si>
    <t>TOWER T230 HWTS-ROTS 3 500KV</t>
  </si>
  <si>
    <t>T048 YPS -ROTS 7 220KV</t>
  </si>
  <si>
    <t>TL-YPROEX-YPRO048-0000085940</t>
  </si>
  <si>
    <t>TOWER T048 YPS -ROTS 7 220KV</t>
  </si>
  <si>
    <t>T052 EPS -TTS 1 220KV</t>
  </si>
  <si>
    <t>TL-EPTXEX-EPTX052-0000113510</t>
  </si>
  <si>
    <t>TOWER T052 EPS -TTS  1 220KV</t>
  </si>
  <si>
    <t>T268 DDTS-GNTS 1 220KV</t>
  </si>
  <si>
    <t>TL-DDGNEX-DDGN268-0000071788</t>
  </si>
  <si>
    <t>TOWER T268 DDTS-GNTS 1 220KV</t>
  </si>
  <si>
    <t>T268 DDTS-SHTS  220KV</t>
  </si>
  <si>
    <t>TL-DDGNEX-DDGN268-0000072670</t>
  </si>
  <si>
    <t>TOWER T268 DDTS-SHTS   220KV</t>
  </si>
  <si>
    <t>T010 EPS -TTS 1 220KV</t>
  </si>
  <si>
    <t>TL-EPTXEX-EPTX010-0000113468</t>
  </si>
  <si>
    <t>TOWER T010 EPS -TTS  1 220KV</t>
  </si>
  <si>
    <t>T098 HWTS-CBTS 4 500KV</t>
  </si>
  <si>
    <t>TL-HWCBEX-HWCB098-0000084070</t>
  </si>
  <si>
    <t>TOWER T098 HWTS-CBTS 4 500KV</t>
  </si>
  <si>
    <t>T098 HWTS-ROTS 3 500KV</t>
  </si>
  <si>
    <t>TL-HWCBEX-HWCB098-0000085059</t>
  </si>
  <si>
    <t>TOWER T098 HWTS-ROTS 3 500KV</t>
  </si>
  <si>
    <t>T011AHWPS-ROTS 1 220KV</t>
  </si>
  <si>
    <t>T011A</t>
  </si>
  <si>
    <t>TL-HWROEX-HWRO011-0000366964</t>
  </si>
  <si>
    <t>TOWER T011AHWPS-ROTS 1 220KV</t>
  </si>
  <si>
    <t>T278 WBTS-HOTS  220KV</t>
  </si>
  <si>
    <t>TL-BAHOEX-BAHO278-0000074695</t>
  </si>
  <si>
    <t>TOWER T278 WBTS-HOTS   220KV</t>
  </si>
  <si>
    <t>T279 WBTS-HOTS  220KV</t>
  </si>
  <si>
    <t>TL-BAHOEX-BAHO279-0000325286</t>
  </si>
  <si>
    <t>TOWER T279 WBTS-HOTS   220KV</t>
  </si>
  <si>
    <t>T280 WBTS-HOTS  220KV</t>
  </si>
  <si>
    <t>TL-BAHOEX-BAHO280-0000074697</t>
  </si>
  <si>
    <t>TOWER T280 WBTS-HOTS   220KV</t>
  </si>
  <si>
    <t>T281 WBTS-HOTS  220KV</t>
  </si>
  <si>
    <t>TL-BAHOEX-BAHO281-0000074698</t>
  </si>
  <si>
    <t>TOWER T281 WBTS-HOTS   220KV</t>
  </si>
  <si>
    <t>T005 HWTS-CBTS 4 500KV</t>
  </si>
  <si>
    <t>TL-HWCBEX-HWCB005-0000083977</t>
  </si>
  <si>
    <t>TOWER T005 HWTS-CBTS 4 500KV</t>
  </si>
  <si>
    <t>T211 DDTS-GNTS 1 220KV</t>
  </si>
  <si>
    <t>TL-DDGNEX-DDGN211-0000071517</t>
  </si>
  <si>
    <t>TOWER T211 DDTS-GNTS 1 220KV</t>
  </si>
  <si>
    <t>T212 DDTS-GNTS 1 220KV</t>
  </si>
  <si>
    <t>TL-DDGNEX-DDGN212-0000071522</t>
  </si>
  <si>
    <t>TOWER T212 DDTS-GNTS 1 220KV</t>
  </si>
  <si>
    <t>T211 DDTS-SHTS  220KV</t>
  </si>
  <si>
    <t>TL-DDGNEX-DDGN211-0000072399</t>
  </si>
  <si>
    <t>TOWER T211 DDTS-SHTS   220KV</t>
  </si>
  <si>
    <t>T212 DDTS-SHTS  220KV</t>
  </si>
  <si>
    <t>TL-DDGNEX-DDGN212-0000072404</t>
  </si>
  <si>
    <t>TOWER T212 DDTS-SHTS   220KV</t>
  </si>
  <si>
    <t>T047 MWTS-LY  3 66KV</t>
  </si>
  <si>
    <t>TL-MWLYES-MWLY047-0000086697</t>
  </si>
  <si>
    <t>TOWER T047 MWTS-LY   3 66KV</t>
  </si>
  <si>
    <t>T020 MWTS-LY  3 66KV</t>
  </si>
  <si>
    <t>TL-LYHWEN-LYHW020-0000086670</t>
  </si>
  <si>
    <t>TOWER T020 MWTS-LY   3 66KV</t>
  </si>
  <si>
    <t>T020 LYPS-HWTS 1 500KV</t>
  </si>
  <si>
    <t>TL-LYHWEN-LYHW020-0000084246</t>
  </si>
  <si>
    <t>TOWER T020 LYPS-HWTS 1 500KV</t>
  </si>
  <si>
    <t>P086 MWTS-LY  1 66KV</t>
  </si>
  <si>
    <t xml:space="preserve">P086 </t>
  </si>
  <si>
    <t>TL-MWLYEN-MWLY086-0000086517</t>
  </si>
  <si>
    <t>TOWER P086 MWTS-LY   1 66KV</t>
  </si>
  <si>
    <t>T019 LYPS-HWTS 1 500KV</t>
  </si>
  <si>
    <t>TL-LYHWEN-LYHW019-0000084245</t>
  </si>
  <si>
    <t>TOWER T019 LYPS-HWTS 1 500KV</t>
  </si>
  <si>
    <t>T026 LYPS-HWTS 3 500KV</t>
  </si>
  <si>
    <t>TL-LYHWES-LYHW026-0000084331</t>
  </si>
  <si>
    <t>TOWER T026 LYPS-HWTS 3 500KV</t>
  </si>
  <si>
    <t>T267 DDTS-GNTS 1 220KV</t>
  </si>
  <si>
    <t>TL-DDGNEX-DDGN267-0000071783</t>
  </si>
  <si>
    <t>TOWER T267 DDTS-GNTS 1 220KV</t>
  </si>
  <si>
    <t>T267 DDTS-SHTS  220KV</t>
  </si>
  <si>
    <t>TL-DDGNEX-DDGN267-0000072665</t>
  </si>
  <si>
    <t>TOWER T267 DDTS-SHTS   220KV</t>
  </si>
  <si>
    <t>T085 YPS -ROTS 5 220KV</t>
  </si>
  <si>
    <t>TL-YPROEX-YPRO085-0000085476</t>
  </si>
  <si>
    <t>TOWER T085 YPS -ROTS 5 220KV</t>
  </si>
  <si>
    <t>T269 DDTS-GNTS 1 220KV</t>
  </si>
  <si>
    <t>TL-DDGNEX-DDGN269-0000071793</t>
  </si>
  <si>
    <t>TOWER T269 DDTS-GNTS 1 220KV</t>
  </si>
  <si>
    <t>T269 DDTS-SHTS  220KV</t>
  </si>
  <si>
    <t>TL-DDGNEX-DDGN269-0000072674</t>
  </si>
  <si>
    <t>TOWER T269 DDTS-SHTS   220KV</t>
  </si>
  <si>
    <t>T276 DDTS-SHTS  220KV</t>
  </si>
  <si>
    <t>TL-GNSHEX-GNSH276-0000073501</t>
  </si>
  <si>
    <t>TOWER T276 DDTS-SHTS   220KV</t>
  </si>
  <si>
    <t>T276 GNTS-SHTS 1 220KV</t>
  </si>
  <si>
    <t>TL-GNSHEX-GNSH276-0000072713</t>
  </si>
  <si>
    <t>TOWER T276 GNTS-SHTS 1 220KV</t>
  </si>
  <si>
    <t>T066 HWPS-ROTS 1 220KV</t>
  </si>
  <si>
    <t>TL-HWROEX-HWRO066-0000084518</t>
  </si>
  <si>
    <t>TOWER T066 HWPS-ROTS 1 220KV</t>
  </si>
  <si>
    <t>T340 DDTS-SHTS  220KV</t>
  </si>
  <si>
    <t>TL-GNSHEX-GNSH340-0000073805</t>
  </si>
  <si>
    <t>TOWER T340 DDTS-SHTS   220KV</t>
  </si>
  <si>
    <t>T340 GNTS-SHTS 1 220KV</t>
  </si>
  <si>
    <t>TL-GNSHEX-GNSH340-0000073021</t>
  </si>
  <si>
    <t>TOWER T340 GNTS-SHTS 1 220KV</t>
  </si>
  <si>
    <t>P097 MWTS-LY  1 66KV</t>
  </si>
  <si>
    <t xml:space="preserve">P097 </t>
  </si>
  <si>
    <t>TL-MWLYEN-MWLY097-0000086528</t>
  </si>
  <si>
    <t>TOWER P097 MWTS-LY   1 66KV</t>
  </si>
  <si>
    <t>P088 MWTS-LY  1 66KV</t>
  </si>
  <si>
    <t xml:space="preserve">P088 </t>
  </si>
  <si>
    <t>TL-MWLYEN-MWLY088-0000086519</t>
  </si>
  <si>
    <t>TOWER P088 MWTS-LY   1 66KV</t>
  </si>
  <si>
    <t>P084 MWTS-LY  1 66KV</t>
  </si>
  <si>
    <t xml:space="preserve">P084 </t>
  </si>
  <si>
    <t>TL-MWLYEN-MWLY084-0000086515</t>
  </si>
  <si>
    <t>TOWER P084 MWTS-LY   1 66KV</t>
  </si>
  <si>
    <t>TX011HWTS-SMTS 1 500KV</t>
  </si>
  <si>
    <t>TL-HWTYEX-HWTY011-0000083429</t>
  </si>
  <si>
    <t>TOWER TX011HWTS-SMTS 1 500KV</t>
  </si>
  <si>
    <t>TX011HWTS-SMTS 2 500KV</t>
  </si>
  <si>
    <t>TL-HWTYEX-HWTY011-0000083705</t>
  </si>
  <si>
    <t>TOWER TX011HWTS-SMTS 2 500KV</t>
  </si>
  <si>
    <t>TX019HWTS-SMTS 1 500KV</t>
  </si>
  <si>
    <t>TL-HWTYEX-HWTY019-0000083437</t>
  </si>
  <si>
    <t>TOWER TX019HWTS-SMTS 1 500KV</t>
  </si>
  <si>
    <t>P085 MWTS-LY  1 66KV</t>
  </si>
  <si>
    <t xml:space="preserve">P085 </t>
  </si>
  <si>
    <t>TL-MWLYEN-MWLY085-0000086516</t>
  </si>
  <si>
    <t>TOWER P085 MWTS-LY   1 66KV</t>
  </si>
  <si>
    <t>T029 SMTS-SYTS 1 500KV</t>
  </si>
  <si>
    <t>TL-SMSYEX-SMSY029-0000058851</t>
  </si>
  <si>
    <t>TOWER T029 SMTS-SYTS 1 500KV</t>
  </si>
  <si>
    <t>T029 SMTS-SYTS 2 500KV</t>
  </si>
  <si>
    <t>TL-SMSYEX-SMSY029-0000059058</t>
  </si>
  <si>
    <t>TOWER T029 SMTS-SYTS 2 500KV</t>
  </si>
  <si>
    <t>T017 HWTS-CBTS 4 500KV</t>
  </si>
  <si>
    <t>TL-HWCBEX-HWCB017-0000083989</t>
  </si>
  <si>
    <t>TOWER T017 HWTS-CBTS 4 500KV</t>
  </si>
  <si>
    <t>T016 HWTS-ROTS 3 500KV</t>
  </si>
  <si>
    <t>TL-HWCBEX-HWCB016-0000084977</t>
  </si>
  <si>
    <t>TOWER T016 HWTS-ROTS 3 500KV</t>
  </si>
  <si>
    <t>T017 HWTS-ROTS 3 500KV</t>
  </si>
  <si>
    <t>TL-HWCBEX-HWCB017-0000084978</t>
  </si>
  <si>
    <t>TOWER T017 HWTS-ROTS 3 500KV</t>
  </si>
  <si>
    <t>P039 MWTS-LY  1 66KV</t>
  </si>
  <si>
    <t xml:space="preserve">P039 </t>
  </si>
  <si>
    <t>TL-MWLYEN-MWLY039-0000086470</t>
  </si>
  <si>
    <t>TOWER P039 MWTS-LY   1 66KV</t>
  </si>
  <si>
    <t>P040 MWTS-LY  1 66KV</t>
  </si>
  <si>
    <t xml:space="preserve">P040 </t>
  </si>
  <si>
    <t>TL-MWLYEN-MWLY040-0000086471</t>
  </si>
  <si>
    <t>TOWER P040 MWTS-LY   1 66KV</t>
  </si>
  <si>
    <t>P041 MWTS-LY  1 66KV</t>
  </si>
  <si>
    <t xml:space="preserve">P041 </t>
  </si>
  <si>
    <t>TL-MWLYEN-MWLY041-0000086472</t>
  </si>
  <si>
    <t>TOWER P041 MWTS-LY   1 66KV</t>
  </si>
  <si>
    <t>P042 MWTS-LY  1 66KV</t>
  </si>
  <si>
    <t xml:space="preserve">P042 </t>
  </si>
  <si>
    <t>TL-MWLYEN-MWLY042-0000086473</t>
  </si>
  <si>
    <t>TOWER P042 MWTS-LY   1 66KV</t>
  </si>
  <si>
    <t>P043 MWTS-LY  1 66KV</t>
  </si>
  <si>
    <t xml:space="preserve">P043 </t>
  </si>
  <si>
    <t>TL-MWLYEN-MWLY043-0000086474</t>
  </si>
  <si>
    <t>TOWER P043 MWTS-LY   1 66KV</t>
  </si>
  <si>
    <t>T524 DDTS-SMTS 1 330KV</t>
  </si>
  <si>
    <t>TL-DDSMEX-DDSM524-0000059571</t>
  </si>
  <si>
    <t>TOWER T524 DDTS-SMTS 1 330KV</t>
  </si>
  <si>
    <t>T021 MWTS-LY  3 66KV</t>
  </si>
  <si>
    <t>TL-LYHWEN-LYHW021-0000086671</t>
  </si>
  <si>
    <t>TOWER T021 MWTS-LY   3 66KV</t>
  </si>
  <si>
    <t>T021 LYPS-HWTS 1 500KV</t>
  </si>
  <si>
    <t>TL-LYHWEN-LYHW021-0000084247</t>
  </si>
  <si>
    <t>TOWER T021 LYPS-HWTS 1 500KV</t>
  </si>
  <si>
    <t>T026 LYPS-HWTS 2 500KV</t>
  </si>
  <si>
    <t>TL-LYHWES-LYHW026-0000084291</t>
  </si>
  <si>
    <t>TOWER T026 LYPS-HWTS 2 500KV</t>
  </si>
  <si>
    <t>P038 MWTS-LY  1 66KV</t>
  </si>
  <si>
    <t xml:space="preserve">P038 </t>
  </si>
  <si>
    <t>TL-MWLYEN-MWLY038-0000086469</t>
  </si>
  <si>
    <t>TOWER P038 MWTS-LY   1 66KV</t>
  </si>
  <si>
    <t>P087 MWTS-LY  1 66KV</t>
  </si>
  <si>
    <t xml:space="preserve">P087 </t>
  </si>
  <si>
    <t>TL-MWLYEN-MWLY087-0000086518</t>
  </si>
  <si>
    <t>TOWER P087 MWTS-LY   1 66KV</t>
  </si>
  <si>
    <t>P087 MWTS-LY  2 66KV</t>
  </si>
  <si>
    <t>TL-MWLYEN-MWLY087-0000086627</t>
  </si>
  <si>
    <t>TOWER P087 MWTS-LY   2 66KV</t>
  </si>
  <si>
    <t>T009 LYPS-HWTS 2 500KV</t>
  </si>
  <si>
    <t>TL-LYHWES-LYHW009-0000084274</t>
  </si>
  <si>
    <t>TOWER T009 LYPS-HWTS 2 500KV</t>
  </si>
  <si>
    <t>T009 LYPS-HWTS 3 500KV</t>
  </si>
  <si>
    <t>TL-LYHWES-LYHW009-0000084314</t>
  </si>
  <si>
    <t>TOWER T009 LYPS-HWTS 3 500KV</t>
  </si>
  <si>
    <t>T516 DDTS-SMTS 1 330KV</t>
  </si>
  <si>
    <t>TL-DDSMEX-DDSM516-0000059555</t>
  </si>
  <si>
    <t>TOWER T516 DDTS-SMTS 1 330KV</t>
  </si>
  <si>
    <t>T516 DDTS-SMTS 2 330KV</t>
  </si>
  <si>
    <t>TL-DDSMEX-DDSM516-0000059700</t>
  </si>
  <si>
    <t>TOWER T516 DDTS-SMTS 2 330KV</t>
  </si>
  <si>
    <t>T196 EPS -TTS 1 220KV</t>
  </si>
  <si>
    <t>TL-DDSMEX-DDSM516-0000114112</t>
  </si>
  <si>
    <t>TOWER T196 EPS -TTS  1 220KV</t>
  </si>
  <si>
    <t>P103 MWTS-LY  1 66KV</t>
  </si>
  <si>
    <t xml:space="preserve">P103 </t>
  </si>
  <si>
    <t>TL-MWLYEN-MWLY103-0000086534</t>
  </si>
  <si>
    <t>TOWER P103 MWTS-LY   1 66KV</t>
  </si>
  <si>
    <t>P102 MWTS-LY  1 66KV</t>
  </si>
  <si>
    <t xml:space="preserve">P102 </t>
  </si>
  <si>
    <t>TL-MWLYEN-MWLY102-0000086533</t>
  </si>
  <si>
    <t>TOWER P102 MWTS-LY   1 66KV</t>
  </si>
  <si>
    <t>P102 MWTS-LY  2 66KV</t>
  </si>
  <si>
    <t>TL-MWLYEN-MWLY102-0000086643</t>
  </si>
  <si>
    <t>P102 MWTS-LY 2 66KV</t>
  </si>
  <si>
    <t>T042 HWTS-CBTS 4 500KV</t>
  </si>
  <si>
    <t>TL-HWCBEX-HWCB042-0000084014</t>
  </si>
  <si>
    <t>TOWER T042 HWTS-CBTS 4 500KV</t>
  </si>
  <si>
    <t>T234 DDTS-SMTS 1 330KV</t>
  </si>
  <si>
    <t>TL-DDSMEX-DDSM234-0000082690</t>
  </si>
  <si>
    <t>TOWER T234 DDTS-SMTS 1 330KV</t>
  </si>
  <si>
    <t>T235 DDTS-SMTS 1 330KV</t>
  </si>
  <si>
    <t>TL-DDSMEX-DDSM235-0000082691</t>
  </si>
  <si>
    <t>TOWER T235 DDTS-SMTS 1 330KV</t>
  </si>
  <si>
    <t>T234 DDTS-SMTS 2 330KV</t>
  </si>
  <si>
    <t>TL-DDSMEX-DDSM234-0000103167</t>
  </si>
  <si>
    <t>TOWER T234 DDTS-SMTS 2 330KV</t>
  </si>
  <si>
    <t>T235 DDTS-SMTS 2 330KV</t>
  </si>
  <si>
    <t>TL-DDSMEX-DDSM235-0000103169</t>
  </si>
  <si>
    <t>TOWER T235 DDTS-SMTS 2 330KV</t>
  </si>
  <si>
    <t>T326 BATS-BETS  220KV</t>
  </si>
  <si>
    <t>TL-BABEEX-BABE326-0000069294</t>
  </si>
  <si>
    <t>TOWER T326 BATS-BETS   220KV</t>
  </si>
  <si>
    <t>T327 BATS-BETS  220KV</t>
  </si>
  <si>
    <t>TL-BABEEX-BABE327-0000069299</t>
  </si>
  <si>
    <t>TOWER T327 BATS-BETS   220KV</t>
  </si>
  <si>
    <t>T328 BATS-BETS  220KV</t>
  </si>
  <si>
    <t>TL-BABEEX-BABE328-0000069303</t>
  </si>
  <si>
    <t>TOWER T328 BATS-BETS   220KV</t>
  </si>
  <si>
    <t>T329 BATS-BETS  220KV</t>
  </si>
  <si>
    <t>TL-BABEEX-BABE329-0000069308</t>
  </si>
  <si>
    <t>TOWER T329 BATS-BETS   220KV</t>
  </si>
  <si>
    <t>T330 BATS-BETS  220KV</t>
  </si>
  <si>
    <t>TL-BABEEX-BABE330-0000069313</t>
  </si>
  <si>
    <t>TOWER T330 BATS-BETS   220KV</t>
  </si>
  <si>
    <t>T022 MWTS-LY  3 66KV</t>
  </si>
  <si>
    <t>TL-LYHWEN-LYHW022-0000086672</t>
  </si>
  <si>
    <t>TOWER T022 MWTS-LY   3 66KV</t>
  </si>
  <si>
    <t>T022 LYPS-HWTS 1 500KV</t>
  </si>
  <si>
    <t>TL-LYHWEN-LYHW022-0000084248</t>
  </si>
  <si>
    <t>TOWER T022 LYPS-HWTS 1 500KV</t>
  </si>
  <si>
    <t>T045 MWTS-LY  3 66KV</t>
  </si>
  <si>
    <t>TL-JLMWEX-JLMW008-0000086695</t>
  </si>
  <si>
    <t>TOWER T045 MWTS-LY   3  66KV</t>
  </si>
  <si>
    <t>T008 JLTS-MWTS 1 220KV</t>
  </si>
  <si>
    <t>TL-JLMWEX-JLMW008-0000085365</t>
  </si>
  <si>
    <t>TOWER T008 JLTS-MWTS 1 220KV</t>
  </si>
  <si>
    <t>T213 DDTS-GNTS 1 220KV</t>
  </si>
  <si>
    <t>TL-DDGNEX-DDGN213-0000071527</t>
  </si>
  <si>
    <t>TOWER T213 DDTS-GNTS 1 220KV</t>
  </si>
  <si>
    <t>T214 DDTS-GNTS 1 220KV</t>
  </si>
  <si>
    <t>TL-DDGNEX-DDGN214-0000071531</t>
  </si>
  <si>
    <t>TOWER T214 DDTS-GNTS 1 220KV</t>
  </si>
  <si>
    <t>T215 DDTS-GNTS 1 220KV</t>
  </si>
  <si>
    <t>TL-DDGNEX-DDGN215-0000071536</t>
  </si>
  <si>
    <t>TOWER T215 DDTS-GNTS 1 220KV</t>
  </si>
  <si>
    <t>T213 DDTS-SHTS  220KV</t>
  </si>
  <si>
    <t>TL-DDGNEX-DDGN213-0000072409</t>
  </si>
  <si>
    <t>TOWER T213 DDTS-SHTS   220KV</t>
  </si>
  <si>
    <t>T214 DDTS-SHTS  220KV</t>
  </si>
  <si>
    <t>TL-DDGNEX-DDGN214-0000072413</t>
  </si>
  <si>
    <t>TOWER T214 DDTS-SHTS   220KV</t>
  </si>
  <si>
    <t>T215 DDTS-SHTS  220KV</t>
  </si>
  <si>
    <t>TL-DDGNEX-DDGN215-0000072418</t>
  </si>
  <si>
    <t>TOWER T215 DDTS-SHTS   220KV</t>
  </si>
  <si>
    <t>T274ADDTS-GNTS 1 220KV</t>
  </si>
  <si>
    <t>T274A</t>
  </si>
  <si>
    <t>TL-DDGNEX-DDGN275-0000119468</t>
  </si>
  <si>
    <t>TOWER T274ADDTS-GNTS 1 220KV</t>
  </si>
  <si>
    <t>T274ADDTS-SHTS  220KV</t>
  </si>
  <si>
    <t>TL-DDGNEX-DDGN275-0000119477</t>
  </si>
  <si>
    <t>TOWER T274ADDTS-SHTS   220KV</t>
  </si>
  <si>
    <t>T274BDDTS-SHTS  220KV</t>
  </si>
  <si>
    <t>T274B</t>
  </si>
  <si>
    <t>TL-GNSHEX-GNSH274-0000073491</t>
  </si>
  <si>
    <t>TOWER T274BDDTS-SHTS   220KV</t>
  </si>
  <si>
    <t>T274BGNTS-SHTS 1 220KV</t>
  </si>
  <si>
    <t>TL-GNSHEX-GNSH274-0000072704</t>
  </si>
  <si>
    <t>TOWER T274BGNTS-SHTS 1 220KV</t>
  </si>
  <si>
    <t>T096 HWTS-CBTS 4 500KV</t>
  </si>
  <si>
    <t>TL-HWCBEX-HWCB096-0000084068</t>
  </si>
  <si>
    <t>TOWER T096 HWTS-CBTS 4 500KV</t>
  </si>
  <si>
    <t>T096 HWTS-ROTS 3 500KV</t>
  </si>
  <si>
    <t>TL-HWCBEX-HWCB096-0000085057</t>
  </si>
  <si>
    <t>TOWER T096 HWTS-ROTS 3 500KV</t>
  </si>
  <si>
    <t>T517 DDTS-SMTS 1 330KV</t>
  </si>
  <si>
    <t>TL-DDSMEX-DDSM517-0000059557</t>
  </si>
  <si>
    <t>TOWER T517 DDTS-SMTS 1 330KV</t>
  </si>
  <si>
    <t>T230 MLTS-TRTS 1 500KV</t>
  </si>
  <si>
    <t>TL-MLHYEX-MLHY230-0000056297</t>
  </si>
  <si>
    <t>TOWER T230 MLTS-TRTS 1 500KV</t>
  </si>
  <si>
    <t>T231 MLTS-TRTS 1 500KV</t>
  </si>
  <si>
    <t>TL-MLHYEX-MLHY231-0000056298</t>
  </si>
  <si>
    <t>TOWER T231 MLTS-TRTS 1 500KV</t>
  </si>
  <si>
    <t>P052 MWTS-LY  1 66KV</t>
  </si>
  <si>
    <t xml:space="preserve">P052 </t>
  </si>
  <si>
    <t>TL-MWLYEN-MWLY052-0000086483</t>
  </si>
  <si>
    <t>TOWER P052 MWTS-LY   1 66KV</t>
  </si>
  <si>
    <t>T517 DDTS-SMTS 2 330KV</t>
  </si>
  <si>
    <t>TL-DDSMEX-DDSM517-0000059702</t>
  </si>
  <si>
    <t>TOWER T517 DDTS-SMTS 2 330KV</t>
  </si>
  <si>
    <t>T197 EPS -TTS 1 220KV</t>
  </si>
  <si>
    <t>TL-DDSMEX-DDSM517-0000114113</t>
  </si>
  <si>
    <t>TOWER T197 EPS -TTS  1 220KV</t>
  </si>
  <si>
    <t>T076 MLTS-ELTS  220KV</t>
  </si>
  <si>
    <t>TL-MLBAEX-MLBA076-0000058980</t>
  </si>
  <si>
    <t>TOWER T076 MLTS-BATS 2 220KV</t>
  </si>
  <si>
    <t>T077 MLTS-ELTS  220KV</t>
  </si>
  <si>
    <t>TL-MLBAEX-MLBA077-0000058982</t>
  </si>
  <si>
    <t>TOWER T077 MLTS-BATS 2 220KV</t>
  </si>
  <si>
    <t>T078 MLTS-ELTS  220KV</t>
  </si>
  <si>
    <t>TL-MLBAEX-MLBA078-0000058984</t>
  </si>
  <si>
    <t>TOWER T078 MLTS-BATS 2 220KV</t>
  </si>
  <si>
    <t>T079 MLTS-ELTS  220KV</t>
  </si>
  <si>
    <t>TL-MLBAEX-MLBA079-0000058986</t>
  </si>
  <si>
    <t>TOWER T079 MLTS-BATS 2 220KV</t>
  </si>
  <si>
    <t>T080 MLTS-ELTS  220KV</t>
  </si>
  <si>
    <t>TL-MLBAEX-MLBA080-0000058988</t>
  </si>
  <si>
    <t>TOWER T080 MLTS-BATS 2 220KV</t>
  </si>
  <si>
    <t>T287 WBTS-HOTS  220KV</t>
  </si>
  <si>
    <t>TL-BAHOEX-BAHO287-0000074704</t>
  </si>
  <si>
    <t>TOWER T287 WBTS-HOTS   220KV</t>
  </si>
  <si>
    <t>T288 WBTS-HOTS  220KV</t>
  </si>
  <si>
    <t>TL-BAHOEX-BAHO288-0000074705</t>
  </si>
  <si>
    <t>TOWER T288 WBTS-HOTS   220KV</t>
  </si>
  <si>
    <t>T023 MWTS-LY  3 66KV</t>
  </si>
  <si>
    <t>TL-LYHWEN-LYHW023-0000086673</t>
  </si>
  <si>
    <t>TOWER T023 MWTS-LY   3 66KV</t>
  </si>
  <si>
    <t>T023 LYPS-HWTS 1 500KV</t>
  </si>
  <si>
    <t>TL-LYHWEN-LYHW023-0000084249</t>
  </si>
  <si>
    <t>TOWER T023 LYPS-HWTS 1 500KV</t>
  </si>
  <si>
    <t>T046 MWTS-LY  3 66KV</t>
  </si>
  <si>
    <t>TL-MWLYES-MWLY046-0000086696</t>
  </si>
  <si>
    <t>TOWER T046 MWTS-LY   3 66KV</t>
  </si>
  <si>
    <t>T044 HWTS-CBTS 4 500KV</t>
  </si>
  <si>
    <t>TL-HWCBEX-HWCB044-0000084016</t>
  </si>
  <si>
    <t>TOWER T044 HWTS-CBTS 4 500KV</t>
  </si>
  <si>
    <t>T046 HWTS-CBTS 4 500KV</t>
  </si>
  <si>
    <t>TL-HWCBEX-HWCB046-0000084018</t>
  </si>
  <si>
    <t>TOWER T046 HWTS-CBTS 4 500KV</t>
  </si>
  <si>
    <t>T044 HWTS-ROTS 3 500KV</t>
  </si>
  <si>
    <t>TL-HWCBEX-HWCB044-0000085005</t>
  </si>
  <si>
    <t>TOWER T044 HWTS-ROTS 3 500KV</t>
  </si>
  <si>
    <t>T045 HWTS-ROTS 3 500KV</t>
  </si>
  <si>
    <t>TL-HWCBEX-HWCB045-0000085006</t>
  </si>
  <si>
    <t>TOWER T045 HWTS-ROTS 3 500KV</t>
  </si>
  <si>
    <t>T046 HWTS-ROTS 3 500KV</t>
  </si>
  <si>
    <t>TL-HWCBEX-HWCB046-0000085007</t>
  </si>
  <si>
    <t>TOWER T046 HWTS-ROTS 3 500KV</t>
  </si>
  <si>
    <t>P051 MWTS-LY  1 66KV</t>
  </si>
  <si>
    <t xml:space="preserve">P051 </t>
  </si>
  <si>
    <t>TL-MWLYEN-MWLY051-0000086482</t>
  </si>
  <si>
    <t>TOWER P051 MWTS-LY   1 66KV</t>
  </si>
  <si>
    <t>T035 LYPS-HWTS 2 500KV</t>
  </si>
  <si>
    <t>TL-LYHWES-LYHW035-0000084300</t>
  </si>
  <si>
    <t>TOWER T035 LYPS-HWTS 2 500KV</t>
  </si>
  <si>
    <t>T035 LYPS-HWTS 3 500KV</t>
  </si>
  <si>
    <t>TL-LYHWES-LYHW035-0000084340</t>
  </si>
  <si>
    <t>TOWER T035 LYPS-HWTS 3 500KV</t>
  </si>
  <si>
    <t>T275 DDTS-SHTS  220KV</t>
  </si>
  <si>
    <t>TL-GNSHEX-GNSH275-0000073496</t>
  </si>
  <si>
    <t>TOWER T275 DDTS-SHTS   220KV</t>
  </si>
  <si>
    <t>T275 GNTS-SHTS 1 220KV</t>
  </si>
  <si>
    <t>TL-GNSHEX-GNSH275-0000072709</t>
  </si>
  <si>
    <t>TOWER T275 GNTS-SHTS 1 220KV</t>
  </si>
  <si>
    <t>P101 MWTS-LY  1 66KV</t>
  </si>
  <si>
    <t xml:space="preserve">P101 </t>
  </si>
  <si>
    <t>TL-MWLYEN-MWLY101-0000086532</t>
  </si>
  <si>
    <t>TOWER P101 MWTS-LY   1 66KV</t>
  </si>
  <si>
    <t>T009 HWTS-CBTS 4 500KV</t>
  </si>
  <si>
    <t>TL-HWCBEX-HWCB009-0000083981</t>
  </si>
  <si>
    <t>TOWER T009 HWTS-CBTS 4 500KV</t>
  </si>
  <si>
    <t>T010 HWTS-CBTS 4 500KV</t>
  </si>
  <si>
    <t>TL-HWCBEX-HWCB010-0000083982</t>
  </si>
  <si>
    <t>TOWER T010 HWTS-CBTS 4 500KV</t>
  </si>
  <si>
    <t>T009 HWTS-ROTS 3 500KV</t>
  </si>
  <si>
    <t>TL-HWCBEX-HWCB009-0000084970</t>
  </si>
  <si>
    <t>TOWER T009 HWTS-ROTS 3 500KV</t>
  </si>
  <si>
    <t>T010 HWTS-ROTS 3 500KV</t>
  </si>
  <si>
    <t>TL-HWCBEX-HWCB010-0000084971</t>
  </si>
  <si>
    <t>TOWER T010 HWTS-ROTS 3 500KV</t>
  </si>
  <si>
    <t>T229 DDTS-SMTS 1 330KV</t>
  </si>
  <si>
    <t>TL-DDSMEX-DDSM229-0000082685</t>
  </si>
  <si>
    <t>TOWER T229 DDTS-SMTS 1 330KV</t>
  </si>
  <si>
    <t>T230 DDTS-SMTS 1 330KV</t>
  </si>
  <si>
    <t>TL-DDSMEX-DDSM230-0000082686</t>
  </si>
  <si>
    <t>TOWER T230 DDTS-SMTS 1 330KV</t>
  </si>
  <si>
    <t>T231 DDTS-SMTS 1 330KV</t>
  </si>
  <si>
    <t>TL-DDSMEX-DDSM231-0000082687</t>
  </si>
  <si>
    <t>TOWER T231 DDTS-SMTS 1 330KV</t>
  </si>
  <si>
    <t>T229 DDTS-SMTS 2 330KV</t>
  </si>
  <si>
    <t>TL-DDSMEX-DDSM229-0000103157</t>
  </si>
  <si>
    <t>TOWER T229 DDTS-SMTS 2 330KV</t>
  </si>
  <si>
    <t>T230 DDTS-SMTS 2 330KV</t>
  </si>
  <si>
    <t>TL-DDSMEX-DDSM230-0000103159</t>
  </si>
  <si>
    <t>TOWER T230 DDTS-SMTS 2 330KV</t>
  </si>
  <si>
    <t>T231 DDTS-SMTS 2 330KV</t>
  </si>
  <si>
    <t>TL-DDSMEX-DDSM231-0000103161</t>
  </si>
  <si>
    <t>TOWER T231 DDTS-SMTS 2 330KV</t>
  </si>
  <si>
    <t>T097 HWTS-ROTS 3 500KV</t>
  </si>
  <si>
    <t>TL-HWCBEX-HWCB097-0000085058</t>
  </si>
  <si>
    <t>TOWER T097 HWTS-ROTS 3 500KV</t>
  </si>
  <si>
    <t>T095 HWTS-CBTS 4 500KV</t>
  </si>
  <si>
    <t>TL-HWCBEX-HWCB095-0000084067</t>
  </si>
  <si>
    <t>TOWER T095 HWTS-CBTS 4 500KV</t>
  </si>
  <si>
    <t>T095 HWTS-ROTS 3 500KV</t>
  </si>
  <si>
    <t>TL-HWCBEX-HWCB095-0000085056</t>
  </si>
  <si>
    <t>TOWER T095 HWTS-ROTS 3 500KV</t>
  </si>
  <si>
    <t>T017 HWTS-SMTS 1 500KV</t>
  </si>
  <si>
    <t>TL-TYSMEX-TYSM017-0000083482</t>
  </si>
  <si>
    <t>TOWER T017 HWTS-SMTS 1 500KV</t>
  </si>
  <si>
    <t>T322 WBTS-HOTS  220KV</t>
  </si>
  <si>
    <t>TL-BAHOEX-BAHO322-0000074739</t>
  </si>
  <si>
    <t>TOWER T322 WBTS-HOTS   220KV</t>
  </si>
  <si>
    <t>T323 WBTS-HOTS  220KV</t>
  </si>
  <si>
    <t>TL-BAHOEX-BAHO323-0000074740</t>
  </si>
  <si>
    <t>TOWER T323 WBTS-HOTS   220KV</t>
  </si>
  <si>
    <t>T324 WBTS-HOTS  220KV</t>
  </si>
  <si>
    <t>TL-BAHOEX-BAHO324-0000074741</t>
  </si>
  <si>
    <t>TOWER T324 WBTS-HOTS   220KV</t>
  </si>
  <si>
    <t>T325 WBTS-HOTS  220KV</t>
  </si>
  <si>
    <t>TL-BAHOEX-BAHO325-0000074742</t>
  </si>
  <si>
    <t>TOWER T325 WBTS-HOTS   220KV</t>
  </si>
  <si>
    <t>T327 WBTS-HOTS  220KV</t>
  </si>
  <si>
    <t>TL-BAHOEX-BAHO327-0000074744</t>
  </si>
  <si>
    <t>TOWER T327 WBTS-HOTS   220KV</t>
  </si>
  <si>
    <t>TX032HWTS-SMTS 1 500KV</t>
  </si>
  <si>
    <t>TL-HWTYEX-HWTY032-0000083450</t>
  </si>
  <si>
    <t>TOWER TX032HWTS-SMTS 1 500KV</t>
  </si>
  <si>
    <t>TX033HWTS-SMTS 1 500KV</t>
  </si>
  <si>
    <t>TL-HWTYEX-HWTY033-0000083451</t>
  </si>
  <si>
    <t>TOWER TX033HWTS-SMTS 1 500KV</t>
  </si>
  <si>
    <t>TX034HWTS-SMTS 1 500KV</t>
  </si>
  <si>
    <t>TL-HWTYEX-HWTY034-0000083452</t>
  </si>
  <si>
    <t>TOWER TX034HWTS-SMTS 1 500KV</t>
  </si>
  <si>
    <t>TX032HWTS-SMTS 2 500KV</t>
  </si>
  <si>
    <t>TL-HWTYEX-HWTY032-0000083726</t>
  </si>
  <si>
    <t>TOWER TX032HWTS-SMTS 2 500KV</t>
  </si>
  <si>
    <t>TX033HWTS-SMTS 2 500KV</t>
  </si>
  <si>
    <t>TL-HWTYEX-HWTY033-0000083727</t>
  </si>
  <si>
    <t>TOWER TX033HWTS-SMTS 2 500KV</t>
  </si>
  <si>
    <t>TX034HWTS-SMTS 2 500KV</t>
  </si>
  <si>
    <t>TL-HWTYEX-HWTY034-0000083728</t>
  </si>
  <si>
    <t>TOWER TX034HWTS-SMTS 2 500KV</t>
  </si>
  <si>
    <t>P083 MWTS-LY  1 66KV</t>
  </si>
  <si>
    <t xml:space="preserve">P083 </t>
  </si>
  <si>
    <t>TL-MWLYEN-MWLY083-0000086514</t>
  </si>
  <si>
    <t>TOWER P083 MWTS-LY   1 66KV</t>
  </si>
  <si>
    <t>P050 MWTS-LY  1 66KV</t>
  </si>
  <si>
    <t xml:space="preserve">P050 </t>
  </si>
  <si>
    <t>TL-MWLYEN-MWLY050-0000086481</t>
  </si>
  <si>
    <t>TOWER P050 MWTS-LY   1 66KV</t>
  </si>
  <si>
    <t>T347 MBTS-EPS 1 220KV</t>
  </si>
  <si>
    <t>TL-MBEPEX-MBEP347-0000113095</t>
  </si>
  <si>
    <t>TOWER T347 MBTS-EPS  1 220KV</t>
  </si>
  <si>
    <t>T348 MBTS-EPS 1 220KV</t>
  </si>
  <si>
    <t>TL-MBEPEX-MBEP348-0000113096</t>
  </si>
  <si>
    <t>TOWER T348 MBTS-EPS  1 220KV</t>
  </si>
  <si>
    <t>T337 DDTS-SMTS 1 330KV</t>
  </si>
  <si>
    <t>TL-DDSMEX-DDSM337-0000082793</t>
  </si>
  <si>
    <t>TOWER T337 DDTS-SMTS 1 330KV</t>
  </si>
  <si>
    <t>T337 DDTS-SMTS 2 330KV</t>
  </si>
  <si>
    <t>TL-DDSMEX-DDSM337-0000103608</t>
  </si>
  <si>
    <t>TOWER T337 DDTS-SMTS 2 330KV</t>
  </si>
  <si>
    <t>P053 MWTS-LY  1 66KV</t>
  </si>
  <si>
    <t xml:space="preserve">P053 </t>
  </si>
  <si>
    <t>TL-MWLYEN-MWLY053-0000086484</t>
  </si>
  <si>
    <t>TOWER P053 MWTS-LY   1 66KV</t>
  </si>
  <si>
    <t>P106 MWTS-LY  1 66KV</t>
  </si>
  <si>
    <t xml:space="preserve">P106 </t>
  </si>
  <si>
    <t>TL-MWLYEN-MWLY106-0000086537</t>
  </si>
  <si>
    <t>TOWER P106 MWTS-LY   1 66KV</t>
  </si>
  <si>
    <t>P107 MWTS-LY  1 66KV</t>
  </si>
  <si>
    <t xml:space="preserve">P107 </t>
  </si>
  <si>
    <t>TL-MWLYEN-MWLY107-0000086538</t>
  </si>
  <si>
    <t>TOWER P107 MWTS-LY   1 66KV</t>
  </si>
  <si>
    <t>P108 MWTS-LY  1 66KV</t>
  </si>
  <si>
    <t xml:space="preserve">P108 </t>
  </si>
  <si>
    <t>TL-MWLYEN-MWLY108-0000086539</t>
  </si>
  <si>
    <t>TOWER P108 MWTS-LY   1 66KV</t>
  </si>
  <si>
    <t>P107 MWTS-LY  2 66KV</t>
  </si>
  <si>
    <t>TL-MWLYEN-MWLY107-0000086648</t>
  </si>
  <si>
    <t>TOWER P107 MWTS-LY   2 66KV</t>
  </si>
  <si>
    <t>P108 MWTS-LY  2 66KV</t>
  </si>
  <si>
    <t>TL-MWLYEN-MWLY108-0000086649</t>
  </si>
  <si>
    <t>TOWER P108 MWTS-LY   2 66KV</t>
  </si>
  <si>
    <t>T015 JLTS-MWTS 2 220KV</t>
  </si>
  <si>
    <t>JLTS-MWTS 2 220KV</t>
  </si>
  <si>
    <t>TL-JLMWEX-JLMW015-0000085389</t>
  </si>
  <si>
    <t>TOWER T015 JLTS-MWTS 2 220KV</t>
  </si>
  <si>
    <t>P049 MWTS-LY  1 66KV</t>
  </si>
  <si>
    <t xml:space="preserve">P049 </t>
  </si>
  <si>
    <t>TL-MWLYEN-MWLY049-0000086480</t>
  </si>
  <si>
    <t>TOWER P049 MWTS-LY   1 66KV</t>
  </si>
  <si>
    <t>T016 JLTS-MWTS 1 220KV</t>
  </si>
  <si>
    <t>TL-JLMWEX-JLMW016-0000085373</t>
  </si>
  <si>
    <t>TOWER T016 JLTS-MWTS 1 220KV</t>
  </si>
  <si>
    <t>T027 LYPS-HWTS 2 500KV</t>
  </si>
  <si>
    <t>TL-LYHWES-LYHW027-0000084292</t>
  </si>
  <si>
    <t>TOWER T027 LYPS-HWTS 2 500KV</t>
  </si>
  <si>
    <t>T028 LYPS-HWTS 2 500KV</t>
  </si>
  <si>
    <t>TL-LYHWES-LYHW028-0000084293</t>
  </si>
  <si>
    <t>TOWER T028 LYPS-HWTS 2 500KV</t>
  </si>
  <si>
    <t>T027 LYPS-HWTS 3 500KV</t>
  </si>
  <si>
    <t>TL-LYHWES-LYHW027-0000084332</t>
  </si>
  <si>
    <t>TOWER T027 LYPS-HWTS 3 500KV</t>
  </si>
  <si>
    <t>T028 LYPS-HWTS 3 500KV</t>
  </si>
  <si>
    <t>TL-LYHWES-LYHW028-0000084333</t>
  </si>
  <si>
    <t>TOWER T028 LYPS-HWTS 3 500KV</t>
  </si>
  <si>
    <t>P044 MWTS-LY  1 66KV</t>
  </si>
  <si>
    <t xml:space="preserve">P044 </t>
  </si>
  <si>
    <t>TL-MWLYEN-MWLY044-0000086475</t>
  </si>
  <si>
    <t>TOWER P044 MWTS-LY   1 66KV</t>
  </si>
  <si>
    <t>P045 MWTS-LY  1 66KV</t>
  </si>
  <si>
    <t xml:space="preserve">P045 </t>
  </si>
  <si>
    <t>TL-MWLYEN-MWLY045-0000086476</t>
  </si>
  <si>
    <t>TOWER P045 MWTS-LY   1 66KV</t>
  </si>
  <si>
    <t>P046 MWTS-LY  1 66KV</t>
  </si>
  <si>
    <t xml:space="preserve">P046 </t>
  </si>
  <si>
    <t>TL-MWLYEN-MWLY046-0000086477</t>
  </si>
  <si>
    <t>TOWER P046 MWTS-LY   1 66KV</t>
  </si>
  <si>
    <t>P047 MWTS-LY  1 66KV</t>
  </si>
  <si>
    <t xml:space="preserve">P047 </t>
  </si>
  <si>
    <t>TL-MWLYEN-MWLY047-0000086478</t>
  </si>
  <si>
    <t>TOWER P047 MWTS-LY   1 66KV</t>
  </si>
  <si>
    <t>P048 MWTS-LY  1 66KV</t>
  </si>
  <si>
    <t xml:space="preserve">P048 </t>
  </si>
  <si>
    <t>TL-MWLYEN-MWLY048-0000086479</t>
  </si>
  <si>
    <t>TOWER P048 MWTS-LY   1 66KV</t>
  </si>
  <si>
    <t>P104 MWTS-LY  1 66KV</t>
  </si>
  <si>
    <t xml:space="preserve">P104 </t>
  </si>
  <si>
    <t>TL-MWLYEN-MWLY104-0000086535</t>
  </si>
  <si>
    <t>TOWER P104 MWTS-LY   1 66KV</t>
  </si>
  <si>
    <t>P056 MWTS-LY  1 66KV</t>
  </si>
  <si>
    <t xml:space="preserve">P056 </t>
  </si>
  <si>
    <t>TL-MWLYEN-MWLY056-0000086487</t>
  </si>
  <si>
    <t>TOWER P056 MWTS-LY   1 66KV</t>
  </si>
  <si>
    <t>P098 MWTS-LY  1 66KV</t>
  </si>
  <si>
    <t xml:space="preserve">P098 </t>
  </si>
  <si>
    <t>TL-MWLYEN-MWLY098-0000086529</t>
  </si>
  <si>
    <t>TOWER P098 MWTS-LY   1 66KV</t>
  </si>
  <si>
    <t>T077 EPS -TTS 1 220KV</t>
  </si>
  <si>
    <t>TL-EPTXEX-EPTX077-0000113535</t>
  </si>
  <si>
    <t>TOWER T077 EPS -TTS  1 220KV</t>
  </si>
  <si>
    <t>T104 MLTS-ELTS  220KV</t>
  </si>
  <si>
    <t>TL-MLBAEX-MLBA104-0000059035</t>
  </si>
  <si>
    <t>TOWER T104 MLTS-BATS 2 220KV</t>
  </si>
  <si>
    <t>T105 MLTS-ELTS  220KV</t>
  </si>
  <si>
    <t>TL-MLBAEX-MLBA105-0000059037</t>
  </si>
  <si>
    <t>TOWER T105 MLTS-BATS 2 220KV</t>
  </si>
  <si>
    <t>T106 MLTS-ELTS  220KV</t>
  </si>
  <si>
    <t>TL-MLBAEX-MLBA106-0000059039</t>
  </si>
  <si>
    <t>TOWER T106 MLTS-BATS 2 220KV</t>
  </si>
  <si>
    <t>T107 MLTS-ELTS  220KV</t>
  </si>
  <si>
    <t>TL-MLBAEX-MLBA107-0000059041</t>
  </si>
  <si>
    <t>TOWER T107 MLTS-BATS 2 220KV</t>
  </si>
  <si>
    <t>T328 WBTS-HOTS  220KV</t>
  </si>
  <si>
    <t>TL-BAHOEX-BAHO328-0000074745</t>
  </si>
  <si>
    <t>TOWER T328 WBTS-HOTS   220KV</t>
  </si>
  <si>
    <t>T329 WBTS-HOTS  220KV</t>
  </si>
  <si>
    <t>TL-BAHOEX-BAHO329-0000074746</t>
  </si>
  <si>
    <t>TOWER T329 WBTS-HOTS   220KV</t>
  </si>
  <si>
    <t>T330 WBTS-HOTS  220KV</t>
  </si>
  <si>
    <t>TL-BAHOEX-BAHO330-0000074747</t>
  </si>
  <si>
    <t>TOWER T330 WBTS-HOTS   220KV</t>
  </si>
  <si>
    <t>T331 WBTS-HOTS  220KV</t>
  </si>
  <si>
    <t>TL-BAHOEX-BAHO331-0000074748</t>
  </si>
  <si>
    <t>TOWER T331 WBTS-HOTS   220KV</t>
  </si>
  <si>
    <t>T332 WBTS-HOTS  220KV</t>
  </si>
  <si>
    <t>TL-BAHOEX-BAHO332-0000074749</t>
  </si>
  <si>
    <t>TOWER T332 WBTS-HOTS   220KV</t>
  </si>
  <si>
    <t>TX035HWTS-SMTS 1 500KV</t>
  </si>
  <si>
    <t>TL-HWTYEX-HWTY035-0000083453</t>
  </si>
  <si>
    <t>TOWER TX035HWTS-SMTS 1 500KV</t>
  </si>
  <si>
    <t>TX036HWTS-SMTS 1 500KV</t>
  </si>
  <si>
    <t>TL-HWTYEX-HWTY036-0000083454</t>
  </si>
  <si>
    <t>TOWER TX036HWTS-SMTS 1 500KV</t>
  </si>
  <si>
    <t>TX037HWTS-SMTS 1 500KV</t>
  </si>
  <si>
    <t>TL-HWTYEX-HWTY037-0000083455</t>
  </si>
  <si>
    <t>TOWER TX037HWTS-SMTS 1 500KV</t>
  </si>
  <si>
    <t>TX038HWTS-SMTS 1 500KV</t>
  </si>
  <si>
    <t>TL-HWTYEX-HWTY038-0000083456</t>
  </si>
  <si>
    <t>TOWER TX038HWTS-SMTS 1 500KV</t>
  </si>
  <si>
    <t>TX035HWTS-SMTS 2 500KV</t>
  </si>
  <si>
    <t>TL-HWTYEX-HWTY035-0000083729</t>
  </si>
  <si>
    <t>TOWER TX035HWTS-SMTS 2 500KV</t>
  </si>
  <si>
    <t>TX036HWTS-SMTS 2 500KV</t>
  </si>
  <si>
    <t>TL-HWTYEX-HWTY036-0000083730</t>
  </si>
  <si>
    <t>TOWER TX036HWTS-SMTS 2 500KV</t>
  </si>
  <si>
    <t>TX037HWTS-SMTS 2 500KV</t>
  </si>
  <si>
    <t>TL-HWTYEX-HWTY037-0000083731</t>
  </si>
  <si>
    <t>TOWER TX037HWTS-SMTS 2 500KV</t>
  </si>
  <si>
    <t>TX038HWTS-SMTS 2 500KV</t>
  </si>
  <si>
    <t>TL-HWTYEX-HWTY038-0000083732</t>
  </si>
  <si>
    <t>TOWER TX038HWTS-SMTS 2 500KV</t>
  </si>
  <si>
    <t>T151 HWTS-CBTS 4 500KV</t>
  </si>
  <si>
    <t>TL-HWCBEX-HWCB151-0000084123</t>
  </si>
  <si>
    <t>TOWER T151 HWTS-CBTS 4 500KV</t>
  </si>
  <si>
    <t>T151 HWTS-ROTS 3 500KV</t>
  </si>
  <si>
    <t>TL-HWCBEX-HWCB151-0000085112</t>
  </si>
  <si>
    <t>TOWER T151 HWTS-ROTS 3 500KV</t>
  </si>
  <si>
    <t>P055 MWTS-LY  1 66KV</t>
  </si>
  <si>
    <t xml:space="preserve">P055 </t>
  </si>
  <si>
    <t>TL-MWLYEN-MWLY055-0000086486</t>
  </si>
  <si>
    <t>TOWER P055 MWTS-LY   1 66KV</t>
  </si>
  <si>
    <t>T204 EPS -TTS 1 220KV</t>
  </si>
  <si>
    <t>TL-DDSMEX-DDSM524-0000114120</t>
  </si>
  <si>
    <t>TOWER T204 EPS -TTS  1 220KV</t>
  </si>
  <si>
    <t>T011 HWTS-CBTS 4 500KV</t>
  </si>
  <si>
    <t>TL-HWCBEX-HWCB011-0000083983</t>
  </si>
  <si>
    <t>TOWER T011 HWTS-CBTS 4 500KV</t>
  </si>
  <si>
    <t>T011 HWTS-ROTS 3 500KV</t>
  </si>
  <si>
    <t>TL-HWCBEX-HWCB011-0000084972</t>
  </si>
  <si>
    <t>TOWER T011 HWTS-ROTS 3 500KV</t>
  </si>
  <si>
    <t>T335 BATS-BETS  220KV</t>
  </si>
  <si>
    <t>TL-BABEEX-BABE335-0000069336</t>
  </si>
  <si>
    <t>TOWER T335 BATS-BETS   220KV</t>
  </si>
  <si>
    <t>T336 BATS-BETS  220KV</t>
  </si>
  <si>
    <t>TL-BABEEX-BABE336-0000069341</t>
  </si>
  <si>
    <t>TOWER T336 BATS-BETS   220KV</t>
  </si>
  <si>
    <t>T337 BATS-BETS  220KV</t>
  </si>
  <si>
    <t>TL-BABEEX-BABE337-0000069346</t>
  </si>
  <si>
    <t>TOWER T337 BATS-BETS   220KV</t>
  </si>
  <si>
    <t>T338 BATS-BETS  220KV</t>
  </si>
  <si>
    <t>TL-BABEEX-BABE338-0000069350</t>
  </si>
  <si>
    <t>TOWER T338 BATS-BETS   220KV</t>
  </si>
  <si>
    <t>T339 BATS-BETS  220KV</t>
  </si>
  <si>
    <t>TL-BABEEX-BABE339-0000069355</t>
  </si>
  <si>
    <t>TOWER T339 BATS-BETS   220KV</t>
  </si>
  <si>
    <t>T518 DDTS-SMTS 1 330KV</t>
  </si>
  <si>
    <t>TL-DDSMEX-DDSM518-0000059559</t>
  </si>
  <si>
    <t>TOWER T518 DDTS-SMTS 1 330KV</t>
  </si>
  <si>
    <t>T518 DDTS-SMTS 2 330KV</t>
  </si>
  <si>
    <t>TL-DDSMEX-DDSM518-0000059704</t>
  </si>
  <si>
    <t>TOWER T518 DDTS-SMTS 2 330KV</t>
  </si>
  <si>
    <t>T198 EPS -TTS 1 220KV</t>
  </si>
  <si>
    <t>TL-DDSMEX-DDSM518-0000114114</t>
  </si>
  <si>
    <t>TOWER T198 EPS -TTS  1 220KV</t>
  </si>
  <si>
    <t>P054 MWTS-LY  1 66KV</t>
  </si>
  <si>
    <t xml:space="preserve">P054 </t>
  </si>
  <si>
    <t>TL-MWLYEN-MWLY054-0000086485</t>
  </si>
  <si>
    <t>TOWER P054 MWTS-LY   1 66KV</t>
  </si>
  <si>
    <t>T018 HWTS-CBTS 4 500KV</t>
  </si>
  <si>
    <t>TL-HWCBEX-HWCB018-0000083990</t>
  </si>
  <si>
    <t>TOWER T018 HWTS-CBTS 4 500KV</t>
  </si>
  <si>
    <t>T018 HWTS-ROTS 3 500KV</t>
  </si>
  <si>
    <t>TL-HWCBEX-HWCB018-0000084979</t>
  </si>
  <si>
    <t>TOWER T018 HWTS-ROTS 3 500KV</t>
  </si>
  <si>
    <t>T332 MBTS-EPS 1 220KV</t>
  </si>
  <si>
    <t>TL-MBEPEX-MBEP332-0000113080</t>
  </si>
  <si>
    <t>TOWER T332 MBTS-EPS  1 220KV</t>
  </si>
  <si>
    <t>T331 BATS-BETS  220KV</t>
  </si>
  <si>
    <t>TL-BABEEX-BABE331-0000069317</t>
  </si>
  <si>
    <t>TOWER T331 BATS-BETS   220KV</t>
  </si>
  <si>
    <t>T332 BATS-BETS  220KV</t>
  </si>
  <si>
    <t>TL-BABEEX-BABE332-0000069322</t>
  </si>
  <si>
    <t>TOWER T332 BATS-BETS   220KV</t>
  </si>
  <si>
    <t>T333 BATS-BETS  220KV</t>
  </si>
  <si>
    <t>TL-BABEEX-BABE333-0000069327</t>
  </si>
  <si>
    <t>TOWER T333 BATS-BETS   220KV</t>
  </si>
  <si>
    <t>T334 BATS-BETS  220KV</t>
  </si>
  <si>
    <t>TL-BABEEX-BABE334-0000069331</t>
  </si>
  <si>
    <t>TOWER T334 BATS-BETS   220KV</t>
  </si>
  <si>
    <t>T139 HWTS-CBTS 4 500KV</t>
  </si>
  <si>
    <t>TL-HWCBEX-HWCB139-0000084111</t>
  </si>
  <si>
    <t>TOWER T139 HWTS-CBTS 4 500KV</t>
  </si>
  <si>
    <t>T139 HWTS-ROTS 3 500KV</t>
  </si>
  <si>
    <t>TL-HWCBEX-HWCB139-0000085100</t>
  </si>
  <si>
    <t>TOWER T139 HWTS-ROTS 3 500KV</t>
  </si>
  <si>
    <t>T086 YPS -ROTS 5 220KV</t>
  </si>
  <si>
    <t>TL-YPROEX-YPRO086-0000085477</t>
  </si>
  <si>
    <t>TOWER T086 YPS -ROTS 5 220KV</t>
  </si>
  <si>
    <t>T024 MWTS-LY  3 66KV</t>
  </si>
  <si>
    <t>TL-LYHWEN-LYHW024-0000086674</t>
  </si>
  <si>
    <t>TOWER T024 MWTS-LY   3 66KV</t>
  </si>
  <si>
    <t>T024 LYPS-HWTS 1 500KV</t>
  </si>
  <si>
    <t>TL-LYHWEN-LYHW024-0000084250</t>
  </si>
  <si>
    <t>TOWER T024 LYPS-HWTS 1 500KV</t>
  </si>
  <si>
    <t>T083 YPS -ROTS 5 220KV</t>
  </si>
  <si>
    <t>TL-YPROEX-YPRO083-0000085474</t>
  </si>
  <si>
    <t>TOWER T083 YPS -ROTS 5 220KV</t>
  </si>
  <si>
    <t>T041 BETS-KGTS  220KV</t>
  </si>
  <si>
    <t>TL-BEKGEX-BEKG041-0000067768</t>
  </si>
  <si>
    <t>TOWER T041 BETS-KGTS   220KV</t>
  </si>
  <si>
    <t>T042 BETS-KGTS  220KV</t>
  </si>
  <si>
    <t>TL-BEKGEX-BEKG042-0000067773</t>
  </si>
  <si>
    <t>TOWER T042 BETS-KGTS   220KV</t>
  </si>
  <si>
    <t>T043 BETS-KGTS  220KV</t>
  </si>
  <si>
    <t>TL-BEKGEX-BEKG043-0000067778</t>
  </si>
  <si>
    <t>TOWER T043 BETS-KGTS   220KV</t>
  </si>
  <si>
    <t>T044 BETS-KGTS  220KV</t>
  </si>
  <si>
    <t>TL-BEKGEX-BEKG044-0000067782</t>
  </si>
  <si>
    <t>TOWER T044 BETS-KGTS   220KV</t>
  </si>
  <si>
    <t>T045 BETS-KGTS  220KV</t>
  </si>
  <si>
    <t>TL-BEKGEX-BEKG045-0000067787</t>
  </si>
  <si>
    <t>TOWER T045 BETS-KGTS   220KV</t>
  </si>
  <si>
    <t>T273 DDTS-GNTS 1 220KV</t>
  </si>
  <si>
    <t>TL-DDGNEX-DDGN273-0000071812</t>
  </si>
  <si>
    <t>TOWER T273 DDTS-GNTS 1 220KV</t>
  </si>
  <si>
    <t>T273 DDTS-SHTS  220KV</t>
  </si>
  <si>
    <t>TL-DDGNEX-DDGN273-0000072694</t>
  </si>
  <si>
    <t>TOWER T273 DDTS-SHTS   220KV</t>
  </si>
  <si>
    <t>P105 MWTS-LY  1 66KV</t>
  </si>
  <si>
    <t xml:space="preserve">P105 </t>
  </si>
  <si>
    <t>TL-MWLYEN-MWLY105-0000086536</t>
  </si>
  <si>
    <t>TOWER P105 MWTS-LY   1 66KV</t>
  </si>
  <si>
    <t>P057 MWTS-LY  1 66KV</t>
  </si>
  <si>
    <t xml:space="preserve">P057 </t>
  </si>
  <si>
    <t>TL-MWLYEN-MWLY057-0000086488</t>
  </si>
  <si>
    <t>TOWER P057 MWTS-LY   1 66KV</t>
  </si>
  <si>
    <t>T017 EPS -TTS 1 220KV</t>
  </si>
  <si>
    <t>TL-EPTXEX-EPTX017-0000113475</t>
  </si>
  <si>
    <t>T015 RWTS-TTS  220KV</t>
  </si>
  <si>
    <t>TL-RWTSEX-RWTS055-0000064867</t>
  </si>
  <si>
    <t>TOWER T015 RWTS-TTS    220KV</t>
  </si>
  <si>
    <t>T128 HWTS-CBTS 4 500KV</t>
  </si>
  <si>
    <t>TL-HWCBEX-HWCB128-0000084100</t>
  </si>
  <si>
    <t>TOWER T128 HWTS-CBTS 4 500KV</t>
  </si>
  <si>
    <t>T129 HWTS-CBTS 4 500KV</t>
  </si>
  <si>
    <t>TL-HWCBEX-HWCB129-0000084101</t>
  </si>
  <si>
    <t>TOWER T129 HWTS-CBTS 4 500KV</t>
  </si>
  <si>
    <t>T128 HWTS-ROTS 3 500KV</t>
  </si>
  <si>
    <t>TL-HWCBEX-HWCB128-0000085089</t>
  </si>
  <si>
    <t>TOWER T128 HWTS-ROTS 3 500KV</t>
  </si>
  <si>
    <t>T129 HWTS-ROTS 3 500KV</t>
  </si>
  <si>
    <t>TL-HWCBEX-HWCB129-0000085090</t>
  </si>
  <si>
    <t>TOWER T129 HWTS-ROTS 3 500KV</t>
  </si>
  <si>
    <t>T328 DDTS-SMTS 1 330KV</t>
  </si>
  <si>
    <t>TL-DDSMEX-DDSM328-0000082784</t>
  </si>
  <si>
    <t>TOWER T328 DDTS-SMTS 1 330KV</t>
  </si>
  <si>
    <t>T328 DDTS-SMTS 2 330KV</t>
  </si>
  <si>
    <t>TL-DDSMEX-DDSM328-0000103565</t>
  </si>
  <si>
    <t>TOWER T328 DDTS-SMTS 2 330KV</t>
  </si>
  <si>
    <t>T315 DDTS-SHTS  220KV</t>
  </si>
  <si>
    <t>TL-GNSHEX-GNSH315-0000073687</t>
  </si>
  <si>
    <t>TOWER T315 DDTS-SHTS   220KV</t>
  </si>
  <si>
    <t>T315 GNTS-SHTS 1 220KV</t>
  </si>
  <si>
    <t>TL-GNSHEX-GNSH315-0000072902</t>
  </si>
  <si>
    <t>TOWER T315 GNTS-SHTS 1 220KV</t>
  </si>
  <si>
    <t>T320 BATS-BETS  220KV</t>
  </si>
  <si>
    <t>TL-BABEEX-BABE320-0000069265</t>
  </si>
  <si>
    <t>TOWER T320 BATS-BETS   220KV</t>
  </si>
  <si>
    <t>T321 BATS-BETS  220KV</t>
  </si>
  <si>
    <t>TL-BABEEX-BABE321-0000069270</t>
  </si>
  <si>
    <t>TOWER T321 BATS-BETS   220KV</t>
  </si>
  <si>
    <t>T322 BATS-BETS  220KV</t>
  </si>
  <si>
    <t>TL-BABEEX-BABE322-0000069275</t>
  </si>
  <si>
    <t>TOWER T322 BATS-BETS   220KV</t>
  </si>
  <si>
    <t>T323 BATS-BETS  220KV</t>
  </si>
  <si>
    <t>TL-BABEEX-BABE323-0000069280</t>
  </si>
  <si>
    <t>TOWER T323 BATS-BETS   220KV</t>
  </si>
  <si>
    <t>T324 BATS-BETS  220KV</t>
  </si>
  <si>
    <t>TL-BABEEX-BABE324-0000069284</t>
  </si>
  <si>
    <t>TOWER T324 BATS-BETS   220KV</t>
  </si>
  <si>
    <t>T325 BATS-BETS  220KV</t>
  </si>
  <si>
    <t>TL-BABEEX-BABE325-0000069289</t>
  </si>
  <si>
    <t>TOWER T325 BATS-BETS   220KV</t>
  </si>
  <si>
    <t>T321 DDTS-SMTS 1 330KV</t>
  </si>
  <si>
    <t>TL-DDSMEX-DDSM321-0000082777</t>
  </si>
  <si>
    <t>TOWER T321 DDTS-SMTS 1 330KV</t>
  </si>
  <si>
    <t>T322 DDTS-SMTS 1 330KV</t>
  </si>
  <si>
    <t>TL-DDSMEX-DDSM322-0000082778</t>
  </si>
  <si>
    <t>TOWER T322 DDTS-SMTS 1 330KV</t>
  </si>
  <si>
    <t>T323 DDTS-SMTS 1 330KV</t>
  </si>
  <si>
    <t>TL-DDSMEX-DDSM323-0000082779</t>
  </si>
  <si>
    <t>TOWER T323 DDTS-SMTS 1 330KV</t>
  </si>
  <si>
    <t>T321 DDTS-SMTS 2 330KV</t>
  </si>
  <si>
    <t>TL-DDSMEX-DDSM321-0000103531</t>
  </si>
  <si>
    <t>TOWER T321 DDTS-SMTS 2 330KV</t>
  </si>
  <si>
    <t>T322 DDTS-SMTS 2 330KV</t>
  </si>
  <si>
    <t>TL-DDSMEX-DDSM322-0000103536</t>
  </si>
  <si>
    <t>TOWER T322 DDTS-SMTS 2 330KV</t>
  </si>
  <si>
    <t>TX008HWTS-SMTS 1 500KV</t>
  </si>
  <si>
    <t>TL-HWTYEX-HWTY008-0000083426</t>
  </si>
  <si>
    <t>TOWER TX008HWTS-SMTS 1 500KV</t>
  </si>
  <si>
    <t>TX008HWTS-SMTS 2 500KV</t>
  </si>
  <si>
    <t>TL-HWTYEX-HWTY008-0000083702</t>
  </si>
  <si>
    <t>TOWER TX008HWTS-SMTS 2 500KV</t>
  </si>
  <si>
    <t>TX010HWTS-SMTS 1 500KV</t>
  </si>
  <si>
    <t>TL-HWTYEX-HWTY010-0000083428</t>
  </si>
  <si>
    <t>TOWER TX010HWTS-SMTS 1 500KV</t>
  </si>
  <si>
    <t>P058 MWTS-LY  1 66KV</t>
  </si>
  <si>
    <t xml:space="preserve">P058 </t>
  </si>
  <si>
    <t>TL-MWLYEN-MWLY058-0000086489</t>
  </si>
  <si>
    <t>TOWER P058 MWTS-LY   1 66KV</t>
  </si>
  <si>
    <t>T026 MWTS-LY  3 66KV</t>
  </si>
  <si>
    <t>TL-LYHWEN-LYHW026-0000086676</t>
  </si>
  <si>
    <t>TOWER T026 MWTS-LY   3 66KV</t>
  </si>
  <si>
    <t>T026 LYPS-HWTS 1 500KV</t>
  </si>
  <si>
    <t>TL-LYHWEN-LYHW026-0000084252</t>
  </si>
  <si>
    <t>TOWER T026 LYPS-HWTS 1 500KV</t>
  </si>
  <si>
    <t>T043 HWTS-CBTS 4 500KV</t>
  </si>
  <si>
    <t>TL-HWCBEX-HWCB043-0000084015</t>
  </si>
  <si>
    <t>TOWER T043 HWTS-CBTS 4 500KV</t>
  </si>
  <si>
    <t>T042 HWTS-ROTS 3 500KV</t>
  </si>
  <si>
    <t>TL-HWCBEX-HWCB042-0000085003</t>
  </si>
  <si>
    <t>TOWER T042 HWTS-ROTS 3 500KV</t>
  </si>
  <si>
    <t>T043 HWTS-ROTS 3 500KV</t>
  </si>
  <si>
    <t>TL-HWCBEX-HWCB043-0000085004</t>
  </si>
  <si>
    <t>TOWER T043 HWTS-ROTS 3 500KV</t>
  </si>
  <si>
    <t>P100 MWTS-LY  1 66KV</t>
  </si>
  <si>
    <t xml:space="preserve">P100 </t>
  </si>
  <si>
    <t>TL-MWLYEN-MWLY100-0000086531</t>
  </si>
  <si>
    <t>TOWER P100 MWTS-LY   1 66KV</t>
  </si>
  <si>
    <t>T054 EPS -TTS 1 220KV</t>
  </si>
  <si>
    <t>TL-EPTXEX-EPTX054-0000113512</t>
  </si>
  <si>
    <t>TOWER T054 EPS -TTS  1 220KV</t>
  </si>
  <si>
    <t>P059 MWTS-LY  1 66KV</t>
  </si>
  <si>
    <t xml:space="preserve">P059 </t>
  </si>
  <si>
    <t>TL-MWLYEN-MWLY059-0000086490</t>
  </si>
  <si>
    <t>TOWER P059 MWTS-LY   1 66KV</t>
  </si>
  <si>
    <t>T025 MWTS-LY  3 66KV</t>
  </si>
  <si>
    <t>TL-LYHWEN-LYHW025-0000086675</t>
  </si>
  <si>
    <t>TOWER T025 MWTS-LY   3 66KV</t>
  </si>
  <si>
    <t>T025 LYPS-HWTS 1 500KV</t>
  </si>
  <si>
    <t>TL-LYHWEN-LYHW025-0000084251</t>
  </si>
  <si>
    <t>TOWER T025 LYPS-HWTS 1 500KV</t>
  </si>
  <si>
    <t>TZ038ROTS-SMTS 3 500KV</t>
  </si>
  <si>
    <t>TZ038</t>
  </si>
  <si>
    <t>TL-TSSMEX-TSSM038-0000056062</t>
  </si>
  <si>
    <t>TOWER TZ038ROTS-SMTS 3 500KV</t>
  </si>
  <si>
    <t>TY038ROTS-TTS  220KV</t>
  </si>
  <si>
    <t>TL-TSSMEX-TSSM038-0000061346</t>
  </si>
  <si>
    <t>TOWER TY038ROTS-TTS    220KV</t>
  </si>
  <si>
    <t>T009 JLTS-MWTS 1 220KV</t>
  </si>
  <si>
    <t>TL-JLMWEX-JLMW009-0000085366</t>
  </si>
  <si>
    <t>TOWER T009 JLTS-MWTS 1 220KV</t>
  </si>
  <si>
    <t>P099 MWTS-LY  1 66KV</t>
  </si>
  <si>
    <t xml:space="preserve">P099 </t>
  </si>
  <si>
    <t>TL-MWLYEN-MWLY099-0000086530</t>
  </si>
  <si>
    <t>TOWER P099 MWTS-LY   1 66KV</t>
  </si>
  <si>
    <t>P099 MWTS-LY  2 66KV</t>
  </si>
  <si>
    <t>TL-MWLYEN-MWLY099-0000086640</t>
  </si>
  <si>
    <t>P099 MWTS-LY 2 66KV</t>
  </si>
  <si>
    <t>T324 DDTS-SMTS 1 330KV</t>
  </si>
  <si>
    <t>TL-DDSMEX-DDSM324-0000082780</t>
  </si>
  <si>
    <t>TOWER T324 DDTS-SMTS 1 330KV</t>
  </si>
  <si>
    <t>T325 DDTS-SMTS 1 330KV</t>
  </si>
  <si>
    <t>TL-DDSMEX-DDSM325-0000082781</t>
  </si>
  <si>
    <t>TOWER T325 DDTS-SMTS 1 330KV</t>
  </si>
  <si>
    <t>T326 DDTS-SMTS 1 330KV</t>
  </si>
  <si>
    <t>TL-DDSMEX-DDSM326-0000082782</t>
  </si>
  <si>
    <t>TOWER T326 DDTS-SMTS 1 330KV</t>
  </si>
  <si>
    <t>T324 DDTS-SMTS 2 330KV</t>
  </si>
  <si>
    <t>TL-DDSMEX-DDSM324-0000103546</t>
  </si>
  <si>
    <t>TOWER T324 DDTS-SMTS 2 330KV</t>
  </si>
  <si>
    <t>T325 DDTS-SMTS 2 330KV</t>
  </si>
  <si>
    <t>TL-DDSMEX-DDSM325-0000103550</t>
  </si>
  <si>
    <t>TOWER T325 DDTS-SMTS 2 330KV</t>
  </si>
  <si>
    <t>T326 DDTS-SMTS 2 330KV</t>
  </si>
  <si>
    <t>TL-DDSMEX-DDSM326-0000103555</t>
  </si>
  <si>
    <t>TOWER T326 DDTS-SMTS 2 330KV</t>
  </si>
  <si>
    <t>P082 MWTS-LY  1 66KV</t>
  </si>
  <si>
    <t xml:space="preserve">P082 </t>
  </si>
  <si>
    <t>TL-MWLYEN-MWLY082-0000086513</t>
  </si>
  <si>
    <t>TOWER P082 MWTS-LY   1 66KV</t>
  </si>
  <si>
    <t>T524 DDTS-SMTS 2 330KV</t>
  </si>
  <si>
    <t>TL-DDSMEX-DDSM524-0000059716</t>
  </si>
  <si>
    <t>TOWER T524 DDTS-SMTS 2 330KV</t>
  </si>
  <si>
    <t>T152 HWTS-CBTS 4 500KV</t>
  </si>
  <si>
    <t>TL-HWCBEX-HWCB152-0000084124</t>
  </si>
  <si>
    <t>TOWER T152 HWTS-CBTS 4 500KV</t>
  </si>
  <si>
    <t>T152 HWTS-ROTS 3 500KV</t>
  </si>
  <si>
    <t>TL-HWCBEX-HWCB152-0000085113</t>
  </si>
  <si>
    <t>TOWER T152 HWTS-ROTS 3 500KV</t>
  </si>
  <si>
    <t>T519 DDTS-SMTS 1 330KV</t>
  </si>
  <si>
    <t>TL-DDSMEX-DDSM519-0000059561</t>
  </si>
  <si>
    <t>TOWER T519 DDTS-SMTS 1 330KV</t>
  </si>
  <si>
    <t>T519 DDTS-SMTS 2 330KV</t>
  </si>
  <si>
    <t>TL-DDSMEX-DDSM519-0000059706</t>
  </si>
  <si>
    <t>TOWER T519 DDTS-SMTS 2 330KV</t>
  </si>
  <si>
    <t>T199 EPS -TTS 1 220KV</t>
  </si>
  <si>
    <t>TL-DDSMEX-DDSM519-0000114115</t>
  </si>
  <si>
    <t>TOWER T199 EPS -TTS  1 220KV</t>
  </si>
  <si>
    <t>T250 HWTS-CBTS 4 500KV</t>
  </si>
  <si>
    <t>TL-HWCBEX-HWCB250-0000084222</t>
  </si>
  <si>
    <t>TOWER T250 HWTS-CBTS 4 500KV</t>
  </si>
  <si>
    <t>T251 HWTS-CBTS 4 500KV</t>
  </si>
  <si>
    <t>TL-HWCBEX-HWCB251-0000084223</t>
  </si>
  <si>
    <t>TOWER T251 HWTS-CBTS 4 500KV</t>
  </si>
  <si>
    <t>T250 HWTS-ROTS 3 500KV</t>
  </si>
  <si>
    <t>TL-HWCBEX-HWCB250-0000085211</t>
  </si>
  <si>
    <t>TOWER T250 HWTS-ROTS 3 500KV</t>
  </si>
  <si>
    <t>T251 HWTS-ROTS 3 500KV</t>
  </si>
  <si>
    <t>TL-HWCBEX-HWCB251-0000085212</t>
  </si>
  <si>
    <t>TOWER T251 HWTS-ROTS 3 500KV</t>
  </si>
  <si>
    <t>T140 HWTS-ROTS 3 500KV</t>
  </si>
  <si>
    <t>TL-HWCBEX-HWCB140-0000085101</t>
  </si>
  <si>
    <t>TOWER T140 HWTS-ROTS 3 500KV</t>
  </si>
  <si>
    <t>TX010HWTS-SMTS 2 500KV</t>
  </si>
  <si>
    <t>TL-HWTYEX-HWTY010-0000083704</t>
  </si>
  <si>
    <t>TOWER TX010HWTS-SMTS 2 500KV</t>
  </si>
  <si>
    <t>T027 LYPS-HWTS 1 500KV</t>
  </si>
  <si>
    <t>TL-LYHWEN-LYHW027-0000084253</t>
  </si>
  <si>
    <t>TOWER T027 LYPS-HWTS 1 500KV</t>
  </si>
  <si>
    <t>T272 DDTS-GNTS 1 220KV</t>
  </si>
  <si>
    <t>TL-DDGNEX-DDGN272-0000071807</t>
  </si>
  <si>
    <t>TOWER T272 DDTS-GNTS 1 220KV</t>
  </si>
  <si>
    <t>T272 DDTS-SHTS  220KV</t>
  </si>
  <si>
    <t>TL-DDGNEX-DDGN272-0000072689</t>
  </si>
  <si>
    <t>TOWER T272 DDTS-SHTS   220KV</t>
  </si>
  <si>
    <t>T026 SMTS-SYTS 1 500KV</t>
  </si>
  <si>
    <t>TL-SMSYEX-SMSY026-0000058845</t>
  </si>
  <si>
    <t>TOWER T026 SMTS-SYTS 1 500KV</t>
  </si>
  <si>
    <t>T027 SMTS-SYTS 1 500KV</t>
  </si>
  <si>
    <t>TL-SMSYEX-SMSY027-0000058847</t>
  </si>
  <si>
    <t>TOWER T027 SMTS-SYTS 1 500KV</t>
  </si>
  <si>
    <t>T028 SMTS-SYTS 1 500KV</t>
  </si>
  <si>
    <t>TL-SMSYEX-SMSY028-0000058849</t>
  </si>
  <si>
    <t>TOWER T028 SMTS-SYTS 1 500KV</t>
  </si>
  <si>
    <t>T026 SMTS-SYTS 2 500KV</t>
  </si>
  <si>
    <t>TL-SMSYEX-SMSY026-0000059052</t>
  </si>
  <si>
    <t>TOWER T026 SMTS-SYTS 2 500KV</t>
  </si>
  <si>
    <t>T027 SMTS-SYTS 2 500KV</t>
  </si>
  <si>
    <t>TL-SMSYEX-SMSY027-0000059054</t>
  </si>
  <si>
    <t>TOWER T027 SMTS-SYTS 2 500KV</t>
  </si>
  <si>
    <t>T028 SMTS-SYTS 2 500KV</t>
  </si>
  <si>
    <t>TL-SMSYEX-SMSY028-0000059056</t>
  </si>
  <si>
    <t>TOWER T028 SMTS-SYTS 2 500KV</t>
  </si>
  <si>
    <t>P065 MWTS-LY  1 66KV</t>
  </si>
  <si>
    <t xml:space="preserve">P065 </t>
  </si>
  <si>
    <t>TL-MWLYEN-MWLY065-0000086496</t>
  </si>
  <si>
    <t>TOWER P065 MWTS-LY   1 66KV</t>
  </si>
  <si>
    <t>P065 MWTS-LY  2 66KV</t>
  </si>
  <si>
    <t>TL-MWLYEN-MWLY065-0000086605</t>
  </si>
  <si>
    <t>TOWER P065 MWTS-LY   2 66KV</t>
  </si>
  <si>
    <t>T502 DDTS-SMTS 1 330KV</t>
  </si>
  <si>
    <t>TL-DDSMEX-DDSM502-0000059527</t>
  </si>
  <si>
    <t>TOWER T502 DDTS-SMTS 1 330KV</t>
  </si>
  <si>
    <t>T502 DDTS-SMTS 2 330KV</t>
  </si>
  <si>
    <t>TL-DDSMEX-DDSM502-0000059671</t>
  </si>
  <si>
    <t>TOWER T502 DDTS-SMTS 2 330KV</t>
  </si>
  <si>
    <t>T182 EPS -TTS 1 220KV</t>
  </si>
  <si>
    <t>TL-DDSMEX-DDSM502-0000114098</t>
  </si>
  <si>
    <t>TOWER T182 EPS -TTS  1 220KV</t>
  </si>
  <si>
    <t>T034 LYPS-HWTS 2 500KV</t>
  </si>
  <si>
    <t>TL-LYHWES-LYHW034-0000084299</t>
  </si>
  <si>
    <t>TOWER T034 LYPS-HWTS 2 500KV</t>
  </si>
  <si>
    <t>T034 LYPS-HWTS 3 500KV</t>
  </si>
  <si>
    <t>TL-LYHWES-LYHW034-0000084339</t>
  </si>
  <si>
    <t>TOWER T034 LYPS-HWTS 3 500KV</t>
  </si>
  <si>
    <t>T033 LYPS-HWTS 2 500KV</t>
  </si>
  <si>
    <t>TL-LYHWES-LYHW033-0000084298</t>
  </si>
  <si>
    <t>TOWER T033 LYPS-HWTS 2 500KV</t>
  </si>
  <si>
    <t>T033 LYPS-HWTS 3 500KV</t>
  </si>
  <si>
    <t>TL-LYHWES-LYHW033-0000084338</t>
  </si>
  <si>
    <t>TOWER T033 LYPS-HWTS 3 500KV</t>
  </si>
  <si>
    <t>P064 MWTS-LY  1 66KV</t>
  </si>
  <si>
    <t xml:space="preserve">P064 </t>
  </si>
  <si>
    <t>TL-MWLYEN-MWLY064-0000086495</t>
  </si>
  <si>
    <t>TOWER P064 MWTS-LY   1 66KV</t>
  </si>
  <si>
    <t>P066 MWTS-LY  1 66KV</t>
  </si>
  <si>
    <t xml:space="preserve">P066 </t>
  </si>
  <si>
    <t>TL-MWLYEN-MWLY066-0000086497</t>
  </si>
  <si>
    <t>TOWER P066 MWTS-LY   1 66KV</t>
  </si>
  <si>
    <t>T282 WBTS-HOTS  220KV</t>
  </si>
  <si>
    <t>TL-BAHOEX-BAHO282-0000074699</t>
  </si>
  <si>
    <t>TOWER T282 WBTS-HOTS   220KV</t>
  </si>
  <si>
    <t>T283 WBTS-HOTS  220KV</t>
  </si>
  <si>
    <t>TL-BAHOEX-BAHO283-0000074700</t>
  </si>
  <si>
    <t>TOWER T283 WBTS-HOTS   220KV</t>
  </si>
  <si>
    <t>T284 WBTS-HOTS  220KV</t>
  </si>
  <si>
    <t>TL-BAHOEX-BAHO284-0000074701</t>
  </si>
  <si>
    <t>TOWER T284 WBTS-HOTS   220KV</t>
  </si>
  <si>
    <t>T286 WBTS-HOTS  220KV</t>
  </si>
  <si>
    <t>TL-BAHOEX-BAHO286-0000074703</t>
  </si>
  <si>
    <t>TOWER T286 WBTS-HOTS   220KV</t>
  </si>
  <si>
    <t>TX009HWTS-SMTS 1 500KV</t>
  </si>
  <si>
    <t>TL-HWTYEX-HWTY009-0000083427</t>
  </si>
  <si>
    <t>TOWER TX009HWTS-SMTS 1 500KV</t>
  </si>
  <si>
    <t>TX009HWTS-SMTS 2 500KV</t>
  </si>
  <si>
    <t>TL-HWTYEX-HWTY009-0000083703</t>
  </si>
  <si>
    <t>TOWER TX009HWTS-SMTS 2 500KV</t>
  </si>
  <si>
    <t>T027 MWTS-LY  3 66KV</t>
  </si>
  <si>
    <t>TL-LYHWEN-LYHW027-0000086677</t>
  </si>
  <si>
    <t>TOWER T027 MWTS-LY   3 66KV</t>
  </si>
  <si>
    <t>T028 MWTS-LY  3 66KV</t>
  </si>
  <si>
    <t>TL-LYHWEN-LYHW028-0000086678</t>
  </si>
  <si>
    <t>TOWER T028 MWTS-LY   3 66KV</t>
  </si>
  <si>
    <t>T028 LYPS-HWTS 1 500KV</t>
  </si>
  <si>
    <t>TL-LYHWEN-LYHW028-0000084254</t>
  </si>
  <si>
    <t>TOWER T028 LYPS-HWTS 1 500KV</t>
  </si>
  <si>
    <t>P063 MWTS-LY  1 66KV</t>
  </si>
  <si>
    <t xml:space="preserve">P063 </t>
  </si>
  <si>
    <t>TL-MWLYEN-MWLY063-0000086494</t>
  </si>
  <si>
    <t>TOWER P063 MWTS-LY   1 66KV</t>
  </si>
  <si>
    <t>P060 MWTS-LY  1 66KV</t>
  </si>
  <si>
    <t xml:space="preserve">P060 </t>
  </si>
  <si>
    <t>TL-MWLYEN-MWLY060-0000086491</t>
  </si>
  <si>
    <t>TOWER P060 MWTS-LY   1 66KV</t>
  </si>
  <si>
    <t>P061 MWTS-LY  1 66KV</t>
  </si>
  <si>
    <t xml:space="preserve">P061 </t>
  </si>
  <si>
    <t>TL-MWLYEN-MWLY061-0000086492</t>
  </si>
  <si>
    <t>TOWER P061 MWTS-LY   1 66KV</t>
  </si>
  <si>
    <t>T022 SMTS-SYTS 1 500KV</t>
  </si>
  <si>
    <t>TL-SMSYEX-SMSY022-0000058837</t>
  </si>
  <si>
    <t>TOWER T022 SMTS-SYTS 1 500KV</t>
  </si>
  <si>
    <t>T023 SMTS-SYTS 1 500KV</t>
  </si>
  <si>
    <t>TL-SMSYEX-SMSY023-0000058839</t>
  </si>
  <si>
    <t>TOWER T023 SMTS-SYTS 1 500KV</t>
  </si>
  <si>
    <t>T024 SMTS-SYTS 1 500KV</t>
  </si>
  <si>
    <t>TL-SMSYEX-SMSY024-0000058841</t>
  </si>
  <si>
    <t>TOWER T024 SMTS-SYTS 1 500KV</t>
  </si>
  <si>
    <t>T025 SMTS-SYTS 1 500KV</t>
  </si>
  <si>
    <t>TL-SMSYEX-SMSY025-0000058843</t>
  </si>
  <si>
    <t>TOWER T025 SMTS-SYTS 1 500KV</t>
  </si>
  <si>
    <t>T022 SMTS-SYTS 2 500KV</t>
  </si>
  <si>
    <t>TL-SMSYEX-SMSY022-0000059044</t>
  </si>
  <si>
    <t>TOWER T022 SMTS-SYTS 2 500KV</t>
  </si>
  <si>
    <t>T023 SMTS-SYTS 2 500KV</t>
  </si>
  <si>
    <t>TL-SMSYEX-SMSY023-0000059046</t>
  </si>
  <si>
    <t>TOWER T023 SMTS-SYTS 2 500KV</t>
  </si>
  <si>
    <t>T024 SMTS-SYTS 2 500KV</t>
  </si>
  <si>
    <t>TL-SMSYEX-SMSY024-0000059048</t>
  </si>
  <si>
    <t>TOWER T024 SMTS-SYTS 2 500KV</t>
  </si>
  <si>
    <t>T025 SMTS-SYTS 2 500KV</t>
  </si>
  <si>
    <t>TL-SMSYEX-SMSY025-0000059050</t>
  </si>
  <si>
    <t>TOWER T025 SMTS-SYTS 2 500KV</t>
  </si>
  <si>
    <t>P062 MWTS-LY  1 66KV</t>
  </si>
  <si>
    <t xml:space="preserve">P062 </t>
  </si>
  <si>
    <t>TL-MWLYEN-MWLY062-0000086493</t>
  </si>
  <si>
    <t>TOWER P062 MWTS-LY   1 66KV</t>
  </si>
  <si>
    <t>T163 HWTS-SMTS 2 500KV</t>
  </si>
  <si>
    <t>TL-TYSMEX-TYSM163-0000083904</t>
  </si>
  <si>
    <t>TOWER T163 HWTS-SMTS 2 500KV</t>
  </si>
  <si>
    <t>T368 BATS-BETS  220KV</t>
  </si>
  <si>
    <t>TL-BABEEX-BABE368-0000069493</t>
  </si>
  <si>
    <t>TOWER T368 BATS-BETS   220KV</t>
  </si>
  <si>
    <t>T369 BATS-BETS  220KV</t>
  </si>
  <si>
    <t>TL-BABEEX-BABE369-0000069497</t>
  </si>
  <si>
    <t>TOWER T369 BATS-BETS   220KV</t>
  </si>
  <si>
    <t>T370 BATS-BETS  220KV</t>
  </si>
  <si>
    <t>TL-BABEEX-BABE370-0000069502</t>
  </si>
  <si>
    <t>TOWER T370 BATS-BETS   220KV</t>
  </si>
  <si>
    <t>T094 HWTS-CBTS 4 500KV</t>
  </si>
  <si>
    <t>TL-HWCBEX-HWCB094-0000084066</t>
  </si>
  <si>
    <t>TOWER T094 HWTS-CBTS 4 500KV</t>
  </si>
  <si>
    <t>T094 HWTS-ROTS 3 500KV</t>
  </si>
  <si>
    <t>TL-HWCBEX-HWCB094-0000085055</t>
  </si>
  <si>
    <t>TOWER T094 HWTS-ROTS 3 500KV</t>
  </si>
  <si>
    <t>T006 HWTS-ROTS 3 500KV</t>
  </si>
  <si>
    <t>TL-HWCBEX-HWCB006-0000084967</t>
  </si>
  <si>
    <t>TOWER T006 HWTS-ROTS 3 500KV</t>
  </si>
  <si>
    <t>P067 MWTS-LY  1 66KV</t>
  </si>
  <si>
    <t xml:space="preserve">P067 </t>
  </si>
  <si>
    <t>TL-MWLYEN-MWLY067-0000086498</t>
  </si>
  <si>
    <t>TOWER P067 MWTS-LY   1 66KV</t>
  </si>
  <si>
    <t>T031 LYPS-HWTS 2 500KV</t>
  </si>
  <si>
    <t>TL-LYHWES-LYHW031-0000084296</t>
  </si>
  <si>
    <t>TOWER T031 LYPS-HWTS 2 500KV</t>
  </si>
  <si>
    <t>T032 LYPS-HWTS 2 500KV</t>
  </si>
  <si>
    <t>TL-LYHWES-LYHW032-0000084297</t>
  </si>
  <si>
    <t>TOWER T032 LYPS-HWTS 2 500KV</t>
  </si>
  <si>
    <t>T031 LYPS-HWTS 3 500KV</t>
  </si>
  <si>
    <t>TL-LYHWES-LYHW031-0000084336</t>
  </si>
  <si>
    <t>TOWER T031 LYPS-HWTS 3 500KV</t>
  </si>
  <si>
    <t>T032 LYPS-HWTS 3 500KV</t>
  </si>
  <si>
    <t>TL-LYHWES-LYHW032-0000084337</t>
  </si>
  <si>
    <t>TOWER T032 LYPS-HWTS 3 500KV</t>
  </si>
  <si>
    <t>P068 MWTS-LY  1 66KV</t>
  </si>
  <si>
    <t xml:space="preserve">P068 </t>
  </si>
  <si>
    <t>TL-MWLYEN-MWLY068-0000086499</t>
  </si>
  <si>
    <t>TOWER P068 MWTS-LY   1 66KV</t>
  </si>
  <si>
    <t>T029 LYPS-HWTS 2 500KV</t>
  </si>
  <si>
    <t>TL-LYHWES-LYHW029-0000084294</t>
  </si>
  <si>
    <t>TOWER T029 LYPS-HWTS 2 500KV</t>
  </si>
  <si>
    <t>T030 LYPS-HWTS 2 500KV</t>
  </si>
  <si>
    <t>TL-LYHWES-LYHW030-0000084295</t>
  </si>
  <si>
    <t>TOWER T030 LYPS-HWTS 2 500KV</t>
  </si>
  <si>
    <t>T029 LYPS-HWTS 3 500KV</t>
  </si>
  <si>
    <t>TL-LYHWES-LYHW029-0000084334</t>
  </si>
  <si>
    <t>TOWER T029 LYPS-HWTS 3 500KV</t>
  </si>
  <si>
    <t>T030 LYPS-HWTS 3 500KV</t>
  </si>
  <si>
    <t>TL-LYHWES-LYHW030-0000084335</t>
  </si>
  <si>
    <t>TOWER T030 LYPS-HWTS 3 500KV</t>
  </si>
  <si>
    <t>P081 MWTS-LY  1 66KV</t>
  </si>
  <si>
    <t xml:space="preserve">P081 </t>
  </si>
  <si>
    <t>TL-MWLYEN-MWLY081-0000086512</t>
  </si>
  <si>
    <t>TOWER P081 MWTS-LY   1 66KV</t>
  </si>
  <si>
    <t>T232 MLTS-TRTS 1 500KV</t>
  </si>
  <si>
    <t>TL-MLHYEX-MLHY232-0000056299</t>
  </si>
  <si>
    <t>TOWER T232 MLTS-TRTS 1 500KV</t>
  </si>
  <si>
    <t>T233 MLTS-TRTS 1 500KV</t>
  </si>
  <si>
    <t>TL-MLHYEX-MLHY233-0000056300</t>
  </si>
  <si>
    <t>TOWER T233 MLTS-TRTS 1 500KV</t>
  </si>
  <si>
    <t>T234 MLTS-TRTS 1 500KV</t>
  </si>
  <si>
    <t>TL-MLHYEX-MLHY234-0000056301</t>
  </si>
  <si>
    <t>TOWER T234 MLTS-TRTS 1 500KV</t>
  </si>
  <si>
    <t>P069 MWTS-LY  1 66KV</t>
  </si>
  <si>
    <t xml:space="preserve">P069 </t>
  </si>
  <si>
    <t>TL-MWLYEN-MWLY069-0000086500</t>
  </si>
  <si>
    <t>TOWER P069 MWTS-LY   1 66KV</t>
  </si>
  <si>
    <t>P070 MWTS-LY  1 66KV</t>
  </si>
  <si>
    <t xml:space="preserve">P070 </t>
  </si>
  <si>
    <t>TL-MWLYEN-MWLY070-0000086501</t>
  </si>
  <si>
    <t>TOWER P070 MWTS-LY   1 66KV</t>
  </si>
  <si>
    <t>T300 WBTS-HOTS  220KV</t>
  </si>
  <si>
    <t>TL-BAHOEX-BAHO300-0000074717</t>
  </si>
  <si>
    <t>TOWER T300 WBTS-HOTS   220KV</t>
  </si>
  <si>
    <t>T301 WBTS-HOTS  220KV</t>
  </si>
  <si>
    <t>TL-BAHOEX-BAHO301-0000074718</t>
  </si>
  <si>
    <t>TOWER T301 WBTS-HOTS   220KV</t>
  </si>
  <si>
    <t>T212 BATS-TGTS  220KV</t>
  </si>
  <si>
    <t>TL-BATGEX-BATG212-0000087525</t>
  </si>
  <si>
    <t>TOWER T212 BATS-TGTS   220KV</t>
  </si>
  <si>
    <t>T216 MLTS-TRTS 1 500KV</t>
  </si>
  <si>
    <t>TL-MLHYEX-MLHY216-0000056283</t>
  </si>
  <si>
    <t>TOWER T216 MLTS-TRTS 1 500KV</t>
  </si>
  <si>
    <t>T217 MLTS-TRTS 1 500KV</t>
  </si>
  <si>
    <t>TL-MLHYEX-MLHY217-0000056284</t>
  </si>
  <si>
    <t>TOWER T217 MLTS-TRTS 1 500KV</t>
  </si>
  <si>
    <t>T218 MLTS-TRTS 1 500KV</t>
  </si>
  <si>
    <t>TL-MLHYEX-MLHY218-0000056285</t>
  </si>
  <si>
    <t>TOWER T218 MLTS-TRTS 1 500KV</t>
  </si>
  <si>
    <t>T219 MLTS-TRTS 1 500KV</t>
  </si>
  <si>
    <t>TL-MLHYEX-MLHY219-0000056286</t>
  </si>
  <si>
    <t>TOWER T219 MLTS-TRTS 1 500KV</t>
  </si>
  <si>
    <t>T220 MLTS-TRTS 1 500KV</t>
  </si>
  <si>
    <t>TL-MLHYEX-MLHY220-0000056287</t>
  </si>
  <si>
    <t>TOWER T220 MLTS-TRTS 1 500KV</t>
  </si>
  <si>
    <t>T221 MLTS-TRTS 1 500KV</t>
  </si>
  <si>
    <t>TL-MLHYEX-MLHY221-0000056288</t>
  </si>
  <si>
    <t>TOWER T221 MLTS-TRTS 1 500KV</t>
  </si>
  <si>
    <t>T222 MLTS-TRTS 1 500KV</t>
  </si>
  <si>
    <t>TL-MLHYEX-MLHY222-0000056289</t>
  </si>
  <si>
    <t>TOWER T222 MLTS-TRTS 1 500KV</t>
  </si>
  <si>
    <t>T065 HWPS-ROTS 1 220KV</t>
  </si>
  <si>
    <t>TL-HWROEX-HWRO065-0000084517</t>
  </si>
  <si>
    <t>TOWER T065 HWPS-ROTS 1 220KV</t>
  </si>
  <si>
    <t>T270 DDTS-GNTS 1 220KV</t>
  </si>
  <si>
    <t>TL-DDGNEX-DDGN270-0000071798</t>
  </si>
  <si>
    <t>TOWER T270 DDTS-GNTS 1 220KV</t>
  </si>
  <si>
    <t>T271 DDTS-GNTS 1 220KV</t>
  </si>
  <si>
    <t>TL-DDGNEX-DDGN271-0000071803</t>
  </si>
  <si>
    <t>TOWER T271 DDTS-GNTS 1 220KV</t>
  </si>
  <si>
    <t>T270 DDTS-SHTS  220KV</t>
  </si>
  <si>
    <t>TL-DDGNEX-DDGN270-0000072679</t>
  </si>
  <si>
    <t>TOWER T270 DDTS-SHTS   220KV</t>
  </si>
  <si>
    <t>T271 DDTS-SHTS  220KV</t>
  </si>
  <si>
    <t>TL-DDGNEX-DDGN271-0000072684</t>
  </si>
  <si>
    <t>TOWER T271 DDTS-SHTS   220KV</t>
  </si>
  <si>
    <t>T163 HWTS-SMTS 1 500KV</t>
  </si>
  <si>
    <t>TL-TYSMEX-TYSM163-0000083628</t>
  </si>
  <si>
    <t>TOWER T163 HWTS-SMTS 1 500KV</t>
  </si>
  <si>
    <t>T079 EPS -TTS 1 220KV</t>
  </si>
  <si>
    <t>TL-EPTXEX-EPTX079-0000113537</t>
  </si>
  <si>
    <t>TOWER T079 EPS -TTS  1 220KV</t>
  </si>
  <si>
    <t>P071 MWTS-LY  1 66KV</t>
  </si>
  <si>
    <t xml:space="preserve">P071 </t>
  </si>
  <si>
    <t>TL-MWLYEN-MWLY071-0000086502</t>
  </si>
  <si>
    <t>TOWER P071 MWTS-LY   1 66KV</t>
  </si>
  <si>
    <t>T318 BATS-BETS  220KV</t>
  </si>
  <si>
    <t>TL-BABEEX-BABE318-0000069255</t>
  </si>
  <si>
    <t>TOWER T318 BATS-BETS   220KV</t>
  </si>
  <si>
    <t>T319 BATS-BETS  220KV</t>
  </si>
  <si>
    <t>TL-BABEEX-BABE319-0000069260</t>
  </si>
  <si>
    <t>TOWER T319 BATS-BETS   220KV</t>
  </si>
  <si>
    <t>T067 HWTS-CBTS 4 500KV</t>
  </si>
  <si>
    <t>TL-HWCBEX-HWCB067-0000084039</t>
  </si>
  <si>
    <t>TOWER T067 HWTS-CBTS 4 500KV</t>
  </si>
  <si>
    <t>T067 HWTS-ROTS 3 500KV</t>
  </si>
  <si>
    <t>TL-HWCBEX-HWCB067-0000085028</t>
  </si>
  <si>
    <t>TOWER T067 HWTS-ROTS 3 500KV</t>
  </si>
  <si>
    <t>T037 HWTS-CBTS 4 500KV</t>
  </si>
  <si>
    <t>TL-HWCBEX-HWCB037-0000084009</t>
  </si>
  <si>
    <t>TOWER T037 HWTS-CBTS 4 500KV</t>
  </si>
  <si>
    <t>T038 HWTS-CBTS 4 500KV</t>
  </si>
  <si>
    <t>TL-HWCBEX-HWCB038-0000084010</t>
  </si>
  <si>
    <t>TOWER T038 HWTS-CBTS 4 500KV</t>
  </si>
  <si>
    <t>T039 HWTS-CBTS 4 500KV</t>
  </si>
  <si>
    <t>TL-HWCBEX-HWCB039-0000084011</t>
  </si>
  <si>
    <t>TOWER T039 HWTS-CBTS 4 500KV</t>
  </si>
  <si>
    <t>T040 HWTS-CBTS 4 500KV</t>
  </si>
  <si>
    <t>TL-HWCBEX-HWCB040-0000084012</t>
  </si>
  <si>
    <t>TOWER T040 HWTS-CBTS 4 500KV</t>
  </si>
  <si>
    <t>T041 HWTS-CBTS 4 500KV</t>
  </si>
  <si>
    <t>TL-HWCBEX-HWCB041-0000084013</t>
  </si>
  <si>
    <t>TOWER T041 HWTS-CBTS 4 500KV</t>
  </si>
  <si>
    <t>T037 HWTS-ROTS 3 500KV</t>
  </si>
  <si>
    <t>TL-HWCBEX-HWCB037-0000084998</t>
  </si>
  <si>
    <t>TOWER T037 HWTS-ROTS 3 500KV</t>
  </si>
  <si>
    <t>T038 HWTS-ROTS 3 500KV</t>
  </si>
  <si>
    <t>TL-HWCBEX-HWCB038-0000084999</t>
  </si>
  <si>
    <t>TOWER T038 HWTS-ROTS 3 500KV</t>
  </si>
  <si>
    <t>T039 HWTS-ROTS 3 500KV</t>
  </si>
  <si>
    <t>TL-HWCBEX-HWCB039-0000085000</t>
  </si>
  <si>
    <t>TOWER T039 HWTS-ROTS 3 500KV</t>
  </si>
  <si>
    <t>T040 HWTS-ROTS 3 500KV</t>
  </si>
  <si>
    <t>TL-HWCBEX-HWCB040-0000085001</t>
  </si>
  <si>
    <t>TOWER T040 HWTS-ROTS 3 500KV</t>
  </si>
  <si>
    <t>T041 HWTS-ROTS 3 500KV</t>
  </si>
  <si>
    <t>TL-HWCBEX-HWCB041-0000085002</t>
  </si>
  <si>
    <t>TOWER T041 HWTS-ROTS 3 500KV</t>
  </si>
  <si>
    <t>P072 MWTS-LY  1 66KV</t>
  </si>
  <si>
    <t xml:space="preserve">P072 </t>
  </si>
  <si>
    <t>TL-MWLYEN-MWLY072-0000086503</t>
  </si>
  <si>
    <t>TOWER P072 MWTS-LY   1 66KV</t>
  </si>
  <si>
    <t>P080 MWTS-LY  1 66KV</t>
  </si>
  <si>
    <t xml:space="preserve">P080 </t>
  </si>
  <si>
    <t>TL-MWLYEN-MWLY080-0000086511</t>
  </si>
  <si>
    <t>TOWER P080 MWTS-LY   1 66KV</t>
  </si>
  <si>
    <t>T143 HWTS-CBTS 4 500KV</t>
  </si>
  <si>
    <t>TL-HWCBEX-HWCB143-0000084115</t>
  </si>
  <si>
    <t>TOWER T143 HWTS-CBTS 4 500KV</t>
  </si>
  <si>
    <t>T144 HWTS-CBTS 4 500KV</t>
  </si>
  <si>
    <t>TL-HWCBEX-HWCB144-0000084116</t>
  </si>
  <si>
    <t>TOWER T144 HWTS-CBTS 4 500KV</t>
  </si>
  <si>
    <t>T143 HWTS-ROTS 3 500KV</t>
  </si>
  <si>
    <t>TL-HWCBEX-HWCB143-0000085104</t>
  </si>
  <si>
    <t>TOWER T143 HWTS-ROTS 3 500KV</t>
  </si>
  <si>
    <t>T144 HWTS-ROTS 3 500KV</t>
  </si>
  <si>
    <t>TL-HWCBEX-HWCB144-0000085105</t>
  </si>
  <si>
    <t>TOWER T144 HWTS-ROTS 3 500KV</t>
  </si>
  <si>
    <t>T029 MWTS-LY  3 66KV</t>
  </si>
  <si>
    <t>TL-LYHWEN-LYHW029-0000086679</t>
  </si>
  <si>
    <t>TOWER T029 MWTS-LY   3 66KV</t>
  </si>
  <si>
    <t>T029 LYPS-HWTS 1 500KV</t>
  </si>
  <si>
    <t>TL-LYHWEN-LYHW029-0000084255</t>
  </si>
  <si>
    <t>TOWER T029 LYPS-HWTS 1 500KV</t>
  </si>
  <si>
    <t>T317 WBTS-HOTS  220KV</t>
  </si>
  <si>
    <t>TL-BAHOEX-BAHO317-0000074734</t>
  </si>
  <si>
    <t>TOWER T317 WBTS-HOTS   220KV</t>
  </si>
  <si>
    <t>T318 WBTS-HOTS  220KV</t>
  </si>
  <si>
    <t>TL-BAHOEX-BAHO318-0000074735</t>
  </si>
  <si>
    <t>TOWER T318 WBTS-HOTS   220KV</t>
  </si>
  <si>
    <t>T319 WBTS-HOTS  220KV</t>
  </si>
  <si>
    <t>TL-BAHOEX-BAHO319-0000074736</t>
  </si>
  <si>
    <t>TOWER T319 WBTS-HOTS   220KV</t>
  </si>
  <si>
    <t>T320 WBTS-HOTS  220KV</t>
  </si>
  <si>
    <t>TL-BAHOEX-BAHO320-0000074737</t>
  </si>
  <si>
    <t>TOWER T320 WBTS-HOTS   220KV</t>
  </si>
  <si>
    <t>T321 WBTS-HOTS  220KV</t>
  </si>
  <si>
    <t>TL-BAHOEX-BAHO321-0000074738</t>
  </si>
  <si>
    <t>TOWER T321 WBTS-HOTS   220KV</t>
  </si>
  <si>
    <t>T110 HWTS-CBTS 4 500KV</t>
  </si>
  <si>
    <t>TL-HWCBEX-HWCB110-0000084082</t>
  </si>
  <si>
    <t>TOWER T110 HWTS-CBTS 4 500KV</t>
  </si>
  <si>
    <t>T333 DDTS-SMTS 1 330KV</t>
  </si>
  <si>
    <t>TL-DDSMEX-DDSM333-0000082789</t>
  </si>
  <si>
    <t>TOWER T333 DDTS-SMTS 1 330KV</t>
  </si>
  <si>
    <t>T333 DDTS-SMTS 2 330KV</t>
  </si>
  <si>
    <t>TL-DDSMEX-DDSM333-0000103589</t>
  </si>
  <si>
    <t>TOWER T333 DDTS-SMTS 2 330KV</t>
  </si>
  <si>
    <t>T024 HWTS-SMTS 1 500KV</t>
  </si>
  <si>
    <t>TL-TYSMEX-TYSM024-0000083489</t>
  </si>
  <si>
    <t>TOWER T024 HWTS-SMTS 1 500KV</t>
  </si>
  <si>
    <t>T025 HWTS-SMTS 1 500KV</t>
  </si>
  <si>
    <t>TL-TYSMEX-TYSM025-0000083490</t>
  </si>
  <si>
    <t>TOWER T025 HWTS-SMTS 1 500KV</t>
  </si>
  <si>
    <t>T026 HWTS-SMTS 1 500KV</t>
  </si>
  <si>
    <t>TL-TYSMEX-TYSM026-0000083491</t>
  </si>
  <si>
    <t>TOWER T026 HWTS-SMTS 1 500KV</t>
  </si>
  <si>
    <t>T027 HWTS-SMTS 1 500KV</t>
  </si>
  <si>
    <t>TL-TYSMEX-TYSM027-0000083492</t>
  </si>
  <si>
    <t>TOWER T027 HWTS-SMTS 1 500KV</t>
  </si>
  <si>
    <t>T028 HWTS-SMTS 1 500KV</t>
  </si>
  <si>
    <t>TL-TYSMEX-TYSM028-0000083493</t>
  </si>
  <si>
    <t>TOWER T028 HWTS-SMTS 1 500KV</t>
  </si>
  <si>
    <t>T024 HWTS-SMTS 2 500KV</t>
  </si>
  <si>
    <t>TL-TYSMEX-TYSM024-0000083765</t>
  </si>
  <si>
    <t>TOWER T024 HWTS-SMTS 2 500KV</t>
  </si>
  <si>
    <t>T025 HWTS-SMTS 2 500KV</t>
  </si>
  <si>
    <t>TL-TYSMEX-TYSM025-0000083766</t>
  </si>
  <si>
    <t>TOWER T025 HWTS-SMTS 2 500KV</t>
  </si>
  <si>
    <t>T027 HWTS-SMTS 2 500KV</t>
  </si>
  <si>
    <t>TL-TYSMEX-TYSM027-0000083768</t>
  </si>
  <si>
    <t>TOWER T027 HWTS-SMTS 2 500KV</t>
  </si>
  <si>
    <t>T028 HWTS-SMTS 2 500KV</t>
  </si>
  <si>
    <t>TL-TYSMEX-TYSM028-0000083769</t>
  </si>
  <si>
    <t>TOWER T028 HWTS-SMTS 2 500KV</t>
  </si>
  <si>
    <t>T141 HWTS-ROTS 3 500KV</t>
  </si>
  <si>
    <t>TL-HWCBEX-HWCB141-0000085102</t>
  </si>
  <si>
    <t>TOWER T141 HWTS-ROTS 3 500KV</t>
  </si>
  <si>
    <t>T031 MWTS-LY  3 66KV</t>
  </si>
  <si>
    <t>TL-LYHWEN-LYHW031-0000086681</t>
  </si>
  <si>
    <t>TOWER T031 MWTS-LY   3 66KV</t>
  </si>
  <si>
    <t>T031 LYPS-HWTS 1 500KV</t>
  </si>
  <si>
    <t>TL-LYHWEN-LYHW031-0000084257</t>
  </si>
  <si>
    <t>TOWER T031 LYPS-HWTS 1 500KV</t>
  </si>
  <si>
    <t>T012 HWTS-CBTS 4 500KV</t>
  </si>
  <si>
    <t>TL-HWCBEX-HWCB012-0000083984</t>
  </si>
  <si>
    <t>TOWER T012 HWTS-CBTS 4 500KV</t>
  </si>
  <si>
    <t>T012 HWTS-ROTS 3 500KV</t>
  </si>
  <si>
    <t>TL-HWCBEX-HWCB012-0000084973</t>
  </si>
  <si>
    <t>TOWER T012 HWTS-ROTS 3 500KV</t>
  </si>
  <si>
    <t>T062 HWTS-SMTS 1 500KV</t>
  </si>
  <si>
    <t>TL-TYSMEX-TYSM062-0000083527</t>
  </si>
  <si>
    <t>TOWER T062 HWTS-SMTS 1 500KV</t>
  </si>
  <si>
    <t>T062 HWTS-SMTS 2 500KV</t>
  </si>
  <si>
    <t>TL-TYSMEX-TYSM062-0000083803</t>
  </si>
  <si>
    <t>TOWER T062 HWTS-SMTS 2 500KV</t>
  </si>
  <si>
    <t>T319 DDTS-SMTS 1 330KV</t>
  </si>
  <si>
    <t>TL-DDSMEX-DDSM319-0000082775</t>
  </si>
  <si>
    <t>TOWER T319 DDTS-SMTS 1 330KV</t>
  </si>
  <si>
    <t>T320 DDTS-SMTS 1 330KV</t>
  </si>
  <si>
    <t>TL-DDSMEX-DDSM320-0000082776</t>
  </si>
  <si>
    <t>TOWER T320 DDTS-SMTS 1 330KV</t>
  </si>
  <si>
    <t>T030 MWTS-LY  3 66KV</t>
  </si>
  <si>
    <t>TL-LYHWEN-LYHW030-0000086680</t>
  </si>
  <si>
    <t>TOWER T030 MWTS-LY   3 66KV</t>
  </si>
  <si>
    <t>T030 LYPS-HWTS 1 500KV</t>
  </si>
  <si>
    <t>TL-LYHWEN-LYHW030-0000084256</t>
  </si>
  <si>
    <t>TOWER T030 LYPS-HWTS 1 500KV</t>
  </si>
  <si>
    <t>T070 HWTS-CBTS 4 500KV</t>
  </si>
  <si>
    <t>TL-HWCBEX-HWCB070-0000084042</t>
  </si>
  <si>
    <t>TOWER T070 HWTS-CBTS 4 500KV</t>
  </si>
  <si>
    <t>T070 HWTS-ROTS 3 500KV</t>
  </si>
  <si>
    <t>TL-HWCBEX-HWCB070-0000085031</t>
  </si>
  <si>
    <t>TOWER T070 HWTS-ROTS 3 500KV</t>
  </si>
  <si>
    <t>P073 MWTS-LY  1 66KV</t>
  </si>
  <si>
    <t xml:space="preserve">P073 </t>
  </si>
  <si>
    <t>TL-MWLYEN-MWLY073-0000086504</t>
  </si>
  <si>
    <t>TOWER P073 MWTS-LY   1 66KV</t>
  </si>
  <si>
    <t>T346 DDTS-SHTS  220KV</t>
  </si>
  <si>
    <t>TL-GNSHEX-GNSH346-0000073834</t>
  </si>
  <si>
    <t>TOWER T346 DDTS-SHTS   220KV</t>
  </si>
  <si>
    <t>T347 DDTS-SHTS  220KV</t>
  </si>
  <si>
    <t>TL-GNSHEX-GNSH347-0000073839</t>
  </si>
  <si>
    <t>TOWER T347 DDTS-SHTS   220KV</t>
  </si>
  <si>
    <t>T348 DDTS-SHTS  220KV</t>
  </si>
  <si>
    <t>TL-GNSHEX-GNSH348-0000073843</t>
  </si>
  <si>
    <t>TOWER T348 DDTS-SHTS   220KV</t>
  </si>
  <si>
    <t>T349 DDTS-SHTS  220KV</t>
  </si>
  <si>
    <t>TL-GNSHEX-GNSH349-0000073848</t>
  </si>
  <si>
    <t>TOWER T349 DDTS-SHTS   220KV</t>
  </si>
  <si>
    <t>T346 GNTS-SHTS 1 220KV</t>
  </si>
  <si>
    <t>TL-GNSHEX-GNSH346-0000073050</t>
  </si>
  <si>
    <t>TOWER T346 GNTS-SHTS 1 220KV</t>
  </si>
  <si>
    <t>T347 GNTS-SHTS 1 220KV</t>
  </si>
  <si>
    <t>TL-GNSHEX-GNSH347-0000073055</t>
  </si>
  <si>
    <t>TOWER T347 GNTS-SHTS 1 220KV</t>
  </si>
  <si>
    <t>T348 GNTS-SHTS 1 220KV</t>
  </si>
  <si>
    <t>TL-GNSHEX-GNSH348-0000073060</t>
  </si>
  <si>
    <t>TOWER T348 GNTS-SHTS 1 220KV</t>
  </si>
  <si>
    <t>T349 GNTS-SHTS 1 220KV</t>
  </si>
  <si>
    <t>TL-GNSHEX-GNSH349-0000073064</t>
  </si>
  <si>
    <t>TOWER T349 GNTS-SHTS 1 220KV</t>
  </si>
  <si>
    <t>T109 HWTS-SMTS 1 500KV</t>
  </si>
  <si>
    <t>TL-TYSMEX-TYSM109-0000083574</t>
  </si>
  <si>
    <t>TOWER T109 HWTS-SMTS 1 500KV</t>
  </si>
  <si>
    <t>T110 HWTS-SMTS 1 500KV</t>
  </si>
  <si>
    <t>TL-TYSMEX-TYSM110-0000083575</t>
  </si>
  <si>
    <t>TOWER T110 HWTS-SMTS 1 500KV</t>
  </si>
  <si>
    <t>T111 HWTS-SMTS 1 500KV</t>
  </si>
  <si>
    <t>TL-TYSMEX-TYSM111-0000083576</t>
  </si>
  <si>
    <t>TOWER T111 HWTS-SMTS 1 500KV</t>
  </si>
  <si>
    <t>T109 HWTS-SMTS 2 500KV</t>
  </si>
  <si>
    <t>TL-TYSMEX-TYSM109-0000083850</t>
  </si>
  <si>
    <t>TOWER T109 HWTS-SMTS 2 500KV</t>
  </si>
  <si>
    <t>T110 HWTS-SMTS 2 500KV</t>
  </si>
  <si>
    <t>TL-TYSMEX-TYSM110-0000083851</t>
  </si>
  <si>
    <t>TOWER T110 HWTS-SMTS 2 500KV</t>
  </si>
  <si>
    <t>T111 HWTS-SMTS 2 500KV</t>
  </si>
  <si>
    <t>TL-TYSMEX-TYSM111-0000083852</t>
  </si>
  <si>
    <t>TOWER T111 HWTS-SMTS 2 500KV</t>
  </si>
  <si>
    <t>T294 WBTS-HOTS  220KV</t>
  </si>
  <si>
    <t>TL-BAHOEX-BAHO294-0000074711</t>
  </si>
  <si>
    <t>TOWER T294 WBTS-HOTS   220KV</t>
  </si>
  <si>
    <t>T295 WBTS-HOTS  220KV</t>
  </si>
  <si>
    <t>TL-BAHOEX-BAHO295-0000074712</t>
  </si>
  <si>
    <t>TOWER T295 WBTS-HOTS   220KV</t>
  </si>
  <si>
    <t>T296 WBTS-HOTS  220KV</t>
  </si>
  <si>
    <t>TL-BAHOEX-BAHO296-0000074713</t>
  </si>
  <si>
    <t>TOWER T296 WBTS-HOTS   220KV</t>
  </si>
  <si>
    <t>T297 WBTS-HOTS  220KV</t>
  </si>
  <si>
    <t>TL-BAHOEX-BAHO297-0000074714</t>
  </si>
  <si>
    <t>TOWER T297 WBTS-HOTS   220KV</t>
  </si>
  <si>
    <t>T298 WBTS-HOTS  220KV</t>
  </si>
  <si>
    <t>TL-BAHOEX-BAHO298-0000074715</t>
  </si>
  <si>
    <t>TOWER T298 WBTS-HOTS   220KV</t>
  </si>
  <si>
    <t>T299 WBTS-HOTS  220KV</t>
  </si>
  <si>
    <t>TL-BAHOEX-BAHO299-0000074716</t>
  </si>
  <si>
    <t>TOWER T299 WBTS-HOTS   220KV</t>
  </si>
  <si>
    <t>T049 BETS-KGTS  220KV</t>
  </si>
  <si>
    <t>TL-BEKGEX-BEKG049-0000067806</t>
  </si>
  <si>
    <t>TOWER T049 BETS-KGTS   220KV</t>
  </si>
  <si>
    <t>T050 BETS-KGTS  220KV</t>
  </si>
  <si>
    <t>TL-BEKGEX-BEKG050-0000067811</t>
  </si>
  <si>
    <t>TOWER T050 BETS-KGTS   220KV</t>
  </si>
  <si>
    <t>T051 BETS-KGTS  220KV</t>
  </si>
  <si>
    <t>TL-BEKGEX-BEKG051-0000067815</t>
  </si>
  <si>
    <t>TOWER T051 BETS-KGTS   220KV</t>
  </si>
  <si>
    <t>T052 BETS-KGTS  220KV</t>
  </si>
  <si>
    <t>TL-BEKGEX-BEKG052-0000067820</t>
  </si>
  <si>
    <t>TOWER T052 BETS-KGTS   220KV</t>
  </si>
  <si>
    <t>T053 BETS-KGTS  220KV</t>
  </si>
  <si>
    <t>TL-BEKGEX-BEKG053-0000067825</t>
  </si>
  <si>
    <t>TOWER T053 BETS-KGTS   220KV</t>
  </si>
  <si>
    <t>T054 BETS-KGTS  220KV</t>
  </si>
  <si>
    <t>TL-BEKGEX-BEKG054-0000067830</t>
  </si>
  <si>
    <t>TOWER T054 BETS-KGTS   220KV</t>
  </si>
  <si>
    <t>T055 BETS-KGTS  220KV</t>
  </si>
  <si>
    <t>TL-BEKGEX-BEKG055-0000067834</t>
  </si>
  <si>
    <t>TOWER T055 BETS-KGTS   220KV</t>
  </si>
  <si>
    <t>T318 DDTS-SMTS 1 330KV</t>
  </si>
  <si>
    <t>TL-DDSMEX-DDSM318-0000082774</t>
  </si>
  <si>
    <t>TOWER T318 DDTS-SMTS 1 330KV</t>
  </si>
  <si>
    <t>T318 DDTS-SMTS 2 330KV</t>
  </si>
  <si>
    <t>TL-DDSMEX-DDSM318-0000103517</t>
  </si>
  <si>
    <t>TOWER T318 DDTS-SMTS 2 330KV</t>
  </si>
  <si>
    <t>T319 DDTS-SMTS 2 330KV</t>
  </si>
  <si>
    <t>TL-DDSMEX-DDSM319-0000103521</t>
  </si>
  <si>
    <t>TOWER T319 DDTS-SMTS 2 330KV</t>
  </si>
  <si>
    <t>T320 DDTS-SMTS 2 330KV</t>
  </si>
  <si>
    <t>TL-DDSMEX-DDSM320-0000103526</t>
  </si>
  <si>
    <t>TOWER T320 DDTS-SMTS 2 330KV</t>
  </si>
  <si>
    <t>T062 EPS -TTS 1 220KV</t>
  </si>
  <si>
    <t>TL-EPTXEX-EPTX062-0000113520</t>
  </si>
  <si>
    <t>TOWER T062 EPS -TTS  1 220KV</t>
  </si>
  <si>
    <t>T063 EPS -TTS 1 220KV</t>
  </si>
  <si>
    <t>TL-EPTXEX-EPTX063-0000113521</t>
  </si>
  <si>
    <t>TOWER T063 EPS -TTS  1 220KV</t>
  </si>
  <si>
    <t>T013 HWTS-CBTS 4 500KV</t>
  </si>
  <si>
    <t>TL-HWCBEX-HWCB013-0000083985</t>
  </si>
  <si>
    <t>TOWER T013 HWTS-CBTS 4 500KV</t>
  </si>
  <si>
    <t>T013 HWTS-ROTS 3 500KV</t>
  </si>
  <si>
    <t>TL-HWCBEX-HWCB013-0000084974</t>
  </si>
  <si>
    <t>TOWER T013 HWTS-ROTS 3 500KV</t>
  </si>
  <si>
    <t>T032 LYPS-HWTS 1 500KV</t>
  </si>
  <si>
    <t>TL-LYHWEN-LYHW032-0000084258</t>
  </si>
  <si>
    <t>TOWER T032 LYPS-HWTS 1 500KV</t>
  </si>
  <si>
    <t>T317 DDTS-SMTS 1 330KV</t>
  </si>
  <si>
    <t>TL-DDSMEX-DDSM317-0000082773</t>
  </si>
  <si>
    <t>TOWER T317 DDTS-SMTS 1 330KV</t>
  </si>
  <si>
    <t>T317 DDTS-SMTS 2 330KV</t>
  </si>
  <si>
    <t>TL-DDSMEX-DDSM317-0000103512</t>
  </si>
  <si>
    <t>TOWER T317 DDTS-SMTS 2 330KV</t>
  </si>
  <si>
    <t>T327 DDTS-SMTS 1 330KV</t>
  </si>
  <si>
    <t>TL-DDSMEX-DDSM327-0000082783</t>
  </si>
  <si>
    <t>TOWER T327 DDTS-SMTS 1 330KV</t>
  </si>
  <si>
    <t>T327 DDTS-SMTS 2 330KV</t>
  </si>
  <si>
    <t>TL-DDSMEX-DDSM327-0000103560</t>
  </si>
  <si>
    <t>TOWER T327 DDTS-SMTS 2 330KV</t>
  </si>
  <si>
    <t>T032 MWTS-LY  3 66KV</t>
  </si>
  <si>
    <t>TL-LYHWEN-LYHW032-0000086682</t>
  </si>
  <si>
    <t>TOWER T032 MWTS-LY   3 66KV</t>
  </si>
  <si>
    <t>T232 HWTS-CBTS 4 500KV</t>
  </si>
  <si>
    <t>TL-HWCBEX-HWCB232-0000084204</t>
  </si>
  <si>
    <t>TOWER T232 HWTS-CBTS 4 500KV</t>
  </si>
  <si>
    <t>T233 HWTS-CBTS 4 500KV</t>
  </si>
  <si>
    <t>TL-HWCBEX-HWCB233-0000084205</t>
  </si>
  <si>
    <t>TOWER T233 HWTS-CBTS 4 500KV</t>
  </si>
  <si>
    <t>T232 HWTS-ROTS 3 500KV</t>
  </si>
  <si>
    <t>TL-HWCBEX-HWCB232-0000085193</t>
  </si>
  <si>
    <t>TOWER T232 HWTS-ROTS 3 500KV</t>
  </si>
  <si>
    <t>T233 HWTS-ROTS 3 500KV</t>
  </si>
  <si>
    <t>TL-HWCBEX-HWCB233-0000085194</t>
  </si>
  <si>
    <t>TOWER T233 HWTS-ROTS 3 500KV</t>
  </si>
  <si>
    <t>T333 MBTS-EPS 1 220KV</t>
  </si>
  <si>
    <t>TL-MBEPEX-MBEP333-0000113081</t>
  </si>
  <si>
    <t>TOWER T333 MBTS-EPS  1 220KV</t>
  </si>
  <si>
    <t>T271 MLTS-TGTS  220KV</t>
  </si>
  <si>
    <t>TL-MLTGEX-MLTG271-0000059769</t>
  </si>
  <si>
    <t>TOWER T271 MLTS-TGTS   220KV</t>
  </si>
  <si>
    <t>T272 MLTS-TGTS  220KV</t>
  </si>
  <si>
    <t>TL-MLTGEX-MLTG272-0000059771</t>
  </si>
  <si>
    <t>TOWER T272 MLTS-TGTS   220KV</t>
  </si>
  <si>
    <t>T273 MLTS-TGTS  220KV</t>
  </si>
  <si>
    <t>TL-MLTGEX-MLTG273-0000059773</t>
  </si>
  <si>
    <t>TOWER T273 MLTS-TGTS   220KV</t>
  </si>
  <si>
    <t>T274 MLTS-TGTS  220KV</t>
  </si>
  <si>
    <t>TL-MLTGEX-MLTG274-0000059775</t>
  </si>
  <si>
    <t>TOWER T274 MLTS-TGTS   220KV</t>
  </si>
  <si>
    <t>T275 MLTS-TGTS  220KV</t>
  </si>
  <si>
    <t>TL-MLTGEX-MLTG275-0000059777</t>
  </si>
  <si>
    <t>TOWER T275 MLTS-TGTS   220KV</t>
  </si>
  <si>
    <t>T276 MLTS-TGTS  220KV</t>
  </si>
  <si>
    <t>TL-MLTGEX-MLTG276-0000059779</t>
  </si>
  <si>
    <t>TOWER T276 MLTS-TGTS   220KV</t>
  </si>
  <si>
    <t>P074 MWTS-LY  1 66KV</t>
  </si>
  <si>
    <t xml:space="preserve">P074 </t>
  </si>
  <si>
    <t>TL-MWLYEN-MWLY074-0000086505</t>
  </si>
  <si>
    <t>TOWER P074 MWTS-LY   1 66KV</t>
  </si>
  <si>
    <t>T231 HWTS-CBTS 4 500KV</t>
  </si>
  <si>
    <t>TL-HWCBEX-HWCB231-0000084203</t>
  </si>
  <si>
    <t>TOWER T231 HWTS-CBTS 4 500KV</t>
  </si>
  <si>
    <t>T231 HWTS-ROTS 3 500KV</t>
  </si>
  <si>
    <t>TL-HWCBEX-HWCB231-0000085192</t>
  </si>
  <si>
    <t>TOWER T231 HWTS-ROTS 3 500KV</t>
  </si>
  <si>
    <t>T535 DDTS-SMTS 2 330KV</t>
  </si>
  <si>
    <t>TL-DDSMEX-DDSM535-0000059738</t>
  </si>
  <si>
    <t>TOWER T535 DDTS-SMTS 2 330KV</t>
  </si>
  <si>
    <t>T016 HWTS-SMTS 1 500KV</t>
  </si>
  <si>
    <t>TL-TYSMEX-TYSM016-0000083481</t>
  </si>
  <si>
    <t>TOWER T016 HWTS-SMTS 1 500KV</t>
  </si>
  <si>
    <t>T016 HWTS-SMTS 2 500KV</t>
  </si>
  <si>
    <t>TL-TYSMEX-TYSM016-0000083757</t>
  </si>
  <si>
    <t>TOWER T016 HWTS-SMTS 2 500KV</t>
  </si>
  <si>
    <t>T341 DDTS-SHTS  220KV</t>
  </si>
  <si>
    <t>TL-GNSHEX-GNSH341-0000073810</t>
  </si>
  <si>
    <t>TOWER T341 DDTS-SHTS   220KV</t>
  </si>
  <si>
    <t>T341 GNTS-SHTS 1 220KV</t>
  </si>
  <si>
    <t>TL-GNSHEX-GNSH341-0000073026</t>
  </si>
  <si>
    <t>TOWER T341 GNTS-SHTS 1 220KV</t>
  </si>
  <si>
    <t>T520 DDTS-SMTS 1 330KV</t>
  </si>
  <si>
    <t>TL-DDSMEX-DDSM520-0000059563</t>
  </si>
  <si>
    <t>TOWER T520 DDTS-SMTS 1 330KV</t>
  </si>
  <si>
    <t>T520 DDTS-SMTS 2 330KV</t>
  </si>
  <si>
    <t>TL-DDSMEX-DDSM520-0000059708</t>
  </si>
  <si>
    <t>TOWER T520 DDTS-SMTS 2 330KV</t>
  </si>
  <si>
    <t>T200 EPS -TTS 1 220KV</t>
  </si>
  <si>
    <t>TL-DDSMEX-DDSM520-0000114116</t>
  </si>
  <si>
    <t>T249 BATS-BETS  220KV</t>
  </si>
  <si>
    <t>TL-BABEEX-BABE249-0000103192</t>
  </si>
  <si>
    <t>TOWER T249 BATS-BETS   220KV</t>
  </si>
  <si>
    <t>T250 BATS-BETS  220KV</t>
  </si>
  <si>
    <t>TL-BABEEX-BABE250-0000103194</t>
  </si>
  <si>
    <t>TOWER T250 BATS-BETS   220KV</t>
  </si>
  <si>
    <t>T251 BATS-BETS  220KV</t>
  </si>
  <si>
    <t>TL-BABEEX-BABE251-0000103196</t>
  </si>
  <si>
    <t>TOWER T251 BATS-BETS   220KV</t>
  </si>
  <si>
    <t>T252 BATS-BETS  220KV</t>
  </si>
  <si>
    <t>TL-BABEEX-BABE252-0000103198</t>
  </si>
  <si>
    <t>TOWER T252 BATS-BETS   220KV</t>
  </si>
  <si>
    <t>T253 BATS-BETS  220KV</t>
  </si>
  <si>
    <t>TL-BABEEX-BABE253-0000103200</t>
  </si>
  <si>
    <t>TOWER T253 BATS-BETS   220KV</t>
  </si>
  <si>
    <t>T071 HWTS-CBTS 4 500KV</t>
  </si>
  <si>
    <t>TL-HWCBEX-HWCB071-0000084043</t>
  </si>
  <si>
    <t>TOWER T071 HWTS-CBTS 4 500KV</t>
  </si>
  <si>
    <t>T071 HWTS-ROTS 3 500KV</t>
  </si>
  <si>
    <t>TL-HWCBEX-HWCB071-0000085032</t>
  </si>
  <si>
    <t>TOWER T071 HWTS-ROTS 3 500KV</t>
  </si>
  <si>
    <t>T140 HWTS-CBTS 4 500KV</t>
  </si>
  <si>
    <t>TL-HWCBEX-HWCB140-0000084112</t>
  </si>
  <si>
    <t>TOWER T140 HWTS-CBTS 4 500KV</t>
  </si>
  <si>
    <t>T261 BATS-BETS  220KV</t>
  </si>
  <si>
    <t>TL-BABEEX-BABE261-0000068985</t>
  </si>
  <si>
    <t>TOWER T261 BATS-BETS   220KV</t>
  </si>
  <si>
    <t>T262 BATS-BETS  220KV</t>
  </si>
  <si>
    <t>TL-BABEEX-BABE262-0000068990</t>
  </si>
  <si>
    <t>TOWER T262 BATS-BETS   220KV</t>
  </si>
  <si>
    <t>T263 BATS-BETS  220KV</t>
  </si>
  <si>
    <t>TL-BABEEX-BABE263-0000068994</t>
  </si>
  <si>
    <t>TOWER T263 BATS-BETS   220KV</t>
  </si>
  <si>
    <t>T264 BATS-BETS  220KV</t>
  </si>
  <si>
    <t>TL-BABEEX-BABE264-0000068999</t>
  </si>
  <si>
    <t>TOWER T264 BATS-BETS   220KV</t>
  </si>
  <si>
    <t>T265 BATS-BETS  220KV</t>
  </si>
  <si>
    <t>TL-BABEEX-BABE265-0000069004</t>
  </si>
  <si>
    <t>TOWER T265 BATS-BETS   220KV</t>
  </si>
  <si>
    <t>T266 BATS-BETS  220KV</t>
  </si>
  <si>
    <t>TL-BABEEX-BABE266-0000069008</t>
  </si>
  <si>
    <t>TOWER T266 BATS-BETS   220KV</t>
  </si>
  <si>
    <t>T267 BATS-BETS  220KV</t>
  </si>
  <si>
    <t>TL-BABEEX-BABE267-0000069013</t>
  </si>
  <si>
    <t>TOWER T267 BATS-BETS   220KV</t>
  </si>
  <si>
    <t>T068 HWTS-CBTS 4 500KV</t>
  </si>
  <si>
    <t>TL-HWCBEX-HWCB068-0000084040</t>
  </si>
  <si>
    <t>TOWER T068 HWTS-CBTS 4 500KV</t>
  </si>
  <si>
    <t>T068 HWTS-ROTS 3 500KV</t>
  </si>
  <si>
    <t>TL-HWCBEX-HWCB068-0000085029</t>
  </si>
  <si>
    <t>TOWER T068 HWTS-ROTS 3 500KV</t>
  </si>
  <si>
    <t>T108 HWTS-SMTS 1 500KV</t>
  </si>
  <si>
    <t>TL-TYSMEX-TYSM108-0000083573</t>
  </si>
  <si>
    <t>TOWER T108 HWTS-SMTS 1 500KV</t>
  </si>
  <si>
    <t>T108 HWTS-SMTS 2 500KV</t>
  </si>
  <si>
    <t>TL-TYSMEX-TYSM108-0000083849</t>
  </si>
  <si>
    <t>TOWER T108 HWTS-SMTS 2 500KV</t>
  </si>
  <si>
    <t>T046 BETS-KGTS  220KV</t>
  </si>
  <si>
    <t>TL-BEKGEX-BEKG046-0000067792</t>
  </si>
  <si>
    <t>TOWER T046 BETS-KGTS   220KV</t>
  </si>
  <si>
    <t>T047 BETS-KGTS  220KV</t>
  </si>
  <si>
    <t>TL-BEKGEX-BEKG047-0000067796</t>
  </si>
  <si>
    <t>TOWER T047 BETS-KGTS   220KV</t>
  </si>
  <si>
    <t>T048 BETS-KGTS  220KV</t>
  </si>
  <si>
    <t>TL-BEKGEX-BEKG048-0000067801</t>
  </si>
  <si>
    <t>TOWER T048 BETS-KGTS   220KV</t>
  </si>
  <si>
    <t>T014 HWTS-CBTS 4 500KV</t>
  </si>
  <si>
    <t>TL-HWCBEX-HWCB014-0000083986</t>
  </si>
  <si>
    <t>TOWER T014 HWTS-CBTS 4 500KV</t>
  </si>
  <si>
    <t>T014 HWTS-ROTS 3 500KV</t>
  </si>
  <si>
    <t>TL-HWCBEX-HWCB014-0000084975</t>
  </si>
  <si>
    <t>TOWER T014 HWTS-ROTS 3 500KV</t>
  </si>
  <si>
    <t>T069 HWTS-CBTS 4 500KV</t>
  </si>
  <si>
    <t>TL-HWCBEX-HWCB069-0000084041</t>
  </si>
  <si>
    <t>TOWER T069 HWTS-CBTS 4 500KV</t>
  </si>
  <si>
    <t>T069 HWTS-ROTS 3 500KV</t>
  </si>
  <si>
    <t>TL-HWCBEX-HWCB069-0000085030</t>
  </si>
  <si>
    <t>TOWER T069 HWTS-ROTS 3 500KV</t>
  </si>
  <si>
    <t>T005 HWTS-SMTS 1 500KV</t>
  </si>
  <si>
    <t>TL-TYSMEX-TYSM005-0000083470</t>
  </si>
  <si>
    <t>TOWER T005 HWTS-SMTS 1 500KV</t>
  </si>
  <si>
    <t>T006 HWTS-SMTS 1 500KV</t>
  </si>
  <si>
    <t>TL-TYSMEX-TYSM006-0000083471</t>
  </si>
  <si>
    <t>TOWER T006 HWTS-SMTS 1 500KV</t>
  </si>
  <si>
    <t>T005 HWTS-SMTS 2 500KV</t>
  </si>
  <si>
    <t>TL-TYSMEX-TYSM005-0000083746</t>
  </si>
  <si>
    <t>TOWER T005 HWTS-SMTS 2 500KV</t>
  </si>
  <si>
    <t>T006 HWTS-SMTS 2 500KV</t>
  </si>
  <si>
    <t>TL-TYSMEX-TYSM006-0000083747</t>
  </si>
  <si>
    <t>TOWER T006 HWTS-SMTS 2 500KV</t>
  </si>
  <si>
    <t>T345 DDTS-SHTS  220KV</t>
  </si>
  <si>
    <t>TL-GNSHEX-GNSH345-0000073829</t>
  </si>
  <si>
    <t>TOWER T345 DDTS-SHTS   220KV</t>
  </si>
  <si>
    <t>T345 GNTS-SHTS 1 220KV</t>
  </si>
  <si>
    <t>TL-GNSHEX-GNSH345-0000073046</t>
  </si>
  <si>
    <t>TOWER T345 GNTS-SHTS 1 220KV</t>
  </si>
  <si>
    <t>T523 DDTS-SMTS 1 330KV</t>
  </si>
  <si>
    <t>TL-DDSMEX-DDSM523-0000059569</t>
  </si>
  <si>
    <t>TOWER T523 DDTS-SMTS 1 330KV</t>
  </si>
  <si>
    <t>T523 DDTS-SMTS 2 330KV</t>
  </si>
  <si>
    <t>TL-DDSMEX-DDSM523-0000059714</t>
  </si>
  <si>
    <t>TOWER T523 DDTS-SMTS 2 330KV</t>
  </si>
  <si>
    <t>T203 EPS -TTS 1 220KV</t>
  </si>
  <si>
    <t>TL-DDSMEX-DDSM523-0000114119</t>
  </si>
  <si>
    <t>TOWER T203 EPS -TTS  1 220KV</t>
  </si>
  <si>
    <t>T289 WBTS-HOTS  220KV</t>
  </si>
  <si>
    <t>TL-BAHOEX-BAHO289-0000074706</t>
  </si>
  <si>
    <t>TOWER T289 WBTS-HOTS   220KV</t>
  </si>
  <si>
    <t>T290 WBTS-HOTS  220KV</t>
  </si>
  <si>
    <t>TL-BAHOEX-BAHO290-0000074707</t>
  </si>
  <si>
    <t>TOWER T290 WBTS-HOTS   220KV</t>
  </si>
  <si>
    <t>T291 WBTS-HOTS  220KV</t>
  </si>
  <si>
    <t>TL-BAHOEX-BAHO291-0000074708</t>
  </si>
  <si>
    <t>TOWER T291 WBTS-HOTS   220KV</t>
  </si>
  <si>
    <t>T292 WBTS-HOTS  220KV</t>
  </si>
  <si>
    <t>TL-BAHOEX-BAHO292-0000074709</t>
  </si>
  <si>
    <t>TOWER T292 WBTS-HOTS   220KV</t>
  </si>
  <si>
    <t>T293 WBTS-HOTS  220KV</t>
  </si>
  <si>
    <t>TL-BAHOEX-BAHO293-0000074710</t>
  </si>
  <si>
    <t>TOWER T293 WBTS-HOTS   220KV</t>
  </si>
  <si>
    <t>P079 MWTS-LY  1 66KV</t>
  </si>
  <si>
    <t xml:space="preserve">P079 </t>
  </si>
  <si>
    <t>TL-MWLYEN-MWLY079-0000086510</t>
  </si>
  <si>
    <t>TOWER P079 MWTS-LY   1 66KV</t>
  </si>
  <si>
    <t>T287 MLTS-TGTS  220KV</t>
  </si>
  <si>
    <t>TL-MLTGEX-MLTG287-0000059801</t>
  </si>
  <si>
    <t>TOWER T287 MLTS-TGTS   220KV</t>
  </si>
  <si>
    <t>T288 MLTS-TGTS  220KV</t>
  </si>
  <si>
    <t>TL-MLTGEX-MLTG288-0000059803</t>
  </si>
  <si>
    <t>TOWER T288 MLTS-TGTS   220KV</t>
  </si>
  <si>
    <t>T236 DDTS-SMTS 1 330KV</t>
  </si>
  <si>
    <t>TL-DDSMEX-DDSM236-0000082692</t>
  </si>
  <si>
    <t>TOWER T236 DDTS-SMTS 1 330KV</t>
  </si>
  <si>
    <t>T237 DDTS-SMTS 1 330KV</t>
  </si>
  <si>
    <t>TL-DDSMEX-DDSM237-0000082693</t>
  </si>
  <si>
    <t>TOWER T237 DDTS-SMTS 1 330KV</t>
  </si>
  <si>
    <t>T238 DDTS-SMTS 1 330KV</t>
  </si>
  <si>
    <t>TL-DDSMEX-DDSM238-0000082694</t>
  </si>
  <si>
    <t>TOWER T238 DDTS-SMTS 1 330KV</t>
  </si>
  <si>
    <t>T236 DDTS-SMTS 2 330KV</t>
  </si>
  <si>
    <t>TL-DDSMEX-DDSM236-0000103171</t>
  </si>
  <si>
    <t>TOWER T236 DDTS-SMTS 2 330KV</t>
  </si>
  <si>
    <t>T237 DDTS-SMTS 2 330KV</t>
  </si>
  <si>
    <t>TL-DDSMEX-DDSM237-0000103173</t>
  </si>
  <si>
    <t>TOWER T237 DDTS-SMTS 2 330KV</t>
  </si>
  <si>
    <t>T238 DDTS-SMTS 2 330KV</t>
  </si>
  <si>
    <t>TL-DDSMEX-DDSM238-0000103175</t>
  </si>
  <si>
    <t>TOWER T238 DDTS-SMTS 2 330KV</t>
  </si>
  <si>
    <t>P075 MWTS-LY  1 66KV</t>
  </si>
  <si>
    <t xml:space="preserve">P075 </t>
  </si>
  <si>
    <t>TL-MWLYEN-MWLY075-0000086506</t>
  </si>
  <si>
    <t>TOWER P075 MWTS-LY   1 66KV</t>
  </si>
  <si>
    <t>T301 DDTS-SMTS 1 330KV</t>
  </si>
  <si>
    <t>TL-DDSMEX-DDSM301-0000082757</t>
  </si>
  <si>
    <t>TOWER T301 DDTS-SMTS 1 330KV</t>
  </si>
  <si>
    <t>T302 DDTS-SMTS 1 330KV</t>
  </si>
  <si>
    <t>TL-DDSMEX-DDSM302-0000082758</t>
  </si>
  <si>
    <t>TOWER T302 DDTS-SMTS 1 330KV</t>
  </si>
  <si>
    <t>T301 DDTS-SMTS 2 330KV</t>
  </si>
  <si>
    <t>TL-DDSMEX-DDSM301-0000103435</t>
  </si>
  <si>
    <t>TOWER T301 DDTS-SMTS 2 330KV</t>
  </si>
  <si>
    <t>T302 DDTS-SMTS 2 330KV</t>
  </si>
  <si>
    <t>TL-DDSMEX-DDSM302-0000103440</t>
  </si>
  <si>
    <t>TOWER T302 DDTS-SMTS 2 330KV</t>
  </si>
  <si>
    <t>T006 HWTS-CBTS 4 500KV</t>
  </si>
  <si>
    <t>TL-HWCBEX-HWCB006-0000083978</t>
  </si>
  <si>
    <t>TOWER T006 HWTS-CBTS 4 500KV</t>
  </si>
  <si>
    <t>T092 HWTS-SMTS 1 500KV</t>
  </si>
  <si>
    <t>TL-TYSMEX-TYSM092-0000083557</t>
  </si>
  <si>
    <t>TOWER T092 HWTS-SMTS 1 500KV</t>
  </si>
  <si>
    <t>T093 HWTS-SMTS 1 500KV</t>
  </si>
  <si>
    <t>TL-TYSMEX-TYSM093-0000083558</t>
  </si>
  <si>
    <t>TOWER T093 HWTS-SMTS 1 500KV</t>
  </si>
  <si>
    <t>T094 HWTS-SMTS 1 500KV</t>
  </si>
  <si>
    <t>TL-TYSMEX-TYSM094-0000083559</t>
  </si>
  <si>
    <t>TOWER T094 HWTS-SMTS 1 500KV</t>
  </si>
  <si>
    <t>T092 HWTS-SMTS 2 500KV</t>
  </si>
  <si>
    <t>TL-TYSMEX-TYSM092-0000083833</t>
  </si>
  <si>
    <t>TOWER T092 HWTS-SMTS 2 500KV</t>
  </si>
  <si>
    <t>T093 HWTS-SMTS 2 500KV</t>
  </si>
  <si>
    <t>TL-TYSMEX-TYSM093-0000083834</t>
  </si>
  <si>
    <t>TOWER T093 HWTS-SMTS 2 500KV</t>
  </si>
  <si>
    <t>T094 HWTS-SMTS 2 500KV</t>
  </si>
  <si>
    <t>TL-TYSMEX-TYSM094-0000083835</t>
  </si>
  <si>
    <t>TOWER T094 HWTS-SMTS 2 500KV</t>
  </si>
  <si>
    <t>T022 HWPS-ROTS 1 220KV</t>
  </si>
  <si>
    <t>TL-HWROEX-HWRO022-0000084474</t>
  </si>
  <si>
    <t>TOWER T022 HWPS-ROTS 1 220KV</t>
  </si>
  <si>
    <t>T023 HWPS-ROTS 1 220KV</t>
  </si>
  <si>
    <t>TL-HWROEX-HWRO023-0000084475</t>
  </si>
  <si>
    <t>TOWER T023 HWPS-ROTS 1 220KV</t>
  </si>
  <si>
    <t>T235 BATS-BETS  220KV</t>
  </si>
  <si>
    <t>TL-BABEEX-BABE235-0000103164</t>
  </si>
  <si>
    <t>TOWER T235 BATS-BETS   220KV</t>
  </si>
  <si>
    <t>T236 BATS-BETS  220KV</t>
  </si>
  <si>
    <t>TL-BABEEX-BABE236-0000103166</t>
  </si>
  <si>
    <t>TOWER T236 BATS-BETS   220KV</t>
  </si>
  <si>
    <t>T237 BATS-BETS  220KV</t>
  </si>
  <si>
    <t>TL-BABEEX-BABE237-0000103168</t>
  </si>
  <si>
    <t>TOWER T237 BATS-BETS   220KV</t>
  </si>
  <si>
    <t>T238 BATS-BETS  220KV</t>
  </si>
  <si>
    <t>TL-BABEEX-BABE238-0000103170</t>
  </si>
  <si>
    <t>TOWER T238 BATS-BETS   220KV</t>
  </si>
  <si>
    <t>T239 BATS-BETS  220KV</t>
  </si>
  <si>
    <t>TL-BABEEX-BABE239-0000103172</t>
  </si>
  <si>
    <t>TOWER T239 BATS-BETS   220KV</t>
  </si>
  <si>
    <t>T055 EPS -TTS 1 220KV</t>
  </si>
  <si>
    <t>TL-EPTXEX-EPTX055-0000113513</t>
  </si>
  <si>
    <t>TOWER T055 EPS -TTS  1 220KV</t>
  </si>
  <si>
    <t>T141 HWTS-CBTS 4 500KV</t>
  </si>
  <si>
    <t>TL-HWCBEX-HWCB141-0000084113</t>
  </si>
  <si>
    <t>TOWER T141 HWTS-CBTS 4 500KV</t>
  </si>
  <si>
    <t>T033 MWTS-LY  3 66KV</t>
  </si>
  <si>
    <t>TL-LYHWEN-LYHW033-0000086683</t>
  </si>
  <si>
    <t>TOWER T033 MWTS-LY   3 66KV</t>
  </si>
  <si>
    <t>T034 MWTS-LY  3 66KV</t>
  </si>
  <si>
    <t>TL-LYHWEN-LYHW034-0000086684</t>
  </si>
  <si>
    <t>TOWER T034 MWTS-LY   3 66KV</t>
  </si>
  <si>
    <t>T033 LYPS-HWTS 1 500KV</t>
  </si>
  <si>
    <t>TL-LYHWEN-LYHW033-0000084259</t>
  </si>
  <si>
    <t>TOWER T033 LYPS-HWTS 1 500KV</t>
  </si>
  <si>
    <t>T034 LYPS-HWTS 1 500KV</t>
  </si>
  <si>
    <t>TL-LYHWEN-LYHW034-0000084260</t>
  </si>
  <si>
    <t>TOWER T034 LYPS-HWTS 1 500KV</t>
  </si>
  <si>
    <t>T521 DDTS-SMTS 1 330KV</t>
  </si>
  <si>
    <t>TL-DDSMEX-DDSM521-0000059565</t>
  </si>
  <si>
    <t>TOWER T521 DDTS-SMTS 1 330KV</t>
  </si>
  <si>
    <t>T521 DDTS-SMTS 2 330KV</t>
  </si>
  <si>
    <t>TL-DDSMEX-DDSM521-0000059710</t>
  </si>
  <si>
    <t>TOWER T521 DDTS-SMTS 2 330KV</t>
  </si>
  <si>
    <t>T201 EPS -TTS 1 220KV</t>
  </si>
  <si>
    <t>TL-DDSMEX-DDSM521-0000114117</t>
  </si>
  <si>
    <t>TOWER T201 EPS -TTS  1 220KV</t>
  </si>
  <si>
    <t>T072 HWTS-ROTS 3 500KV</t>
  </si>
  <si>
    <t>TL-HWCBEX-HWCB072-0000085033</t>
  </si>
  <si>
    <t>TOWER T072 HWTS-ROTS 3 500KV</t>
  </si>
  <si>
    <t>T030 HWTS-SMTS 1 500KV</t>
  </si>
  <si>
    <t>TL-TYSMEX-TYSM030-0000083495</t>
  </si>
  <si>
    <t>TOWER T030 HWTS-SMTS 1 500KV</t>
  </si>
  <si>
    <t>T030 HWTS-SMTS 2 500KV</t>
  </si>
  <si>
    <t>TL-TYSMEX-TYSM030-0000083771</t>
  </si>
  <si>
    <t>TOWER T030 HWTS-SMTS 2 500KV</t>
  </si>
  <si>
    <t>T344 DDTS-SHTS  220KV</t>
  </si>
  <si>
    <t>TL-GNSHEX-GNSH344-0000073824</t>
  </si>
  <si>
    <t>TOWER T344 DDTS-SHTS   220KV</t>
  </si>
  <si>
    <t>T344 GNTS-SHTS 1 220KV</t>
  </si>
  <si>
    <t>TL-GNSHEX-GNSH344-0000073041</t>
  </si>
  <si>
    <t>TOWER T344 GNTS-SHTS 1 220KV</t>
  </si>
  <si>
    <t>P076 MWTS-LY  1 66KV</t>
  </si>
  <si>
    <t xml:space="preserve">P076 </t>
  </si>
  <si>
    <t>TL-MWLYEN-MWLY076-0000086507</t>
  </si>
  <si>
    <t>TOWER P076 MWTS-LY   1 66KV</t>
  </si>
  <si>
    <t>T267 MLTS-TGTS  220KV</t>
  </si>
  <si>
    <t>TL-MLTGEX-MLTG267-0000059761</t>
  </si>
  <si>
    <t>TOWER T267 MLTS-TGTS   220KV</t>
  </si>
  <si>
    <t>T268 MLTS-TGTS  220KV</t>
  </si>
  <si>
    <t>TL-MLTGEX-MLTG268-0000059763</t>
  </si>
  <si>
    <t>TOWER T268 MLTS-TGTS   220KV</t>
  </si>
  <si>
    <t>T269 MLTS-TGTS  220KV</t>
  </si>
  <si>
    <t>TL-MLTGEX-MLTG269-0000059765</t>
  </si>
  <si>
    <t>TOWER T269 MLTS-TGTS   220KV</t>
  </si>
  <si>
    <t>T270 MLTS-TGTS  220KV</t>
  </si>
  <si>
    <t>TL-MLTGEX-MLTG270-0000059767</t>
  </si>
  <si>
    <t>TOWER T270 MLTS-TGTS   220KV</t>
  </si>
  <si>
    <t>T345 BATS-BETS  220KV</t>
  </si>
  <si>
    <t>TL-BABEEX-BABE345-0000069383</t>
  </si>
  <si>
    <t>TOWER T345 BATS-BETS   220KV</t>
  </si>
  <si>
    <t>T346 BATS-BETS  220KV</t>
  </si>
  <si>
    <t>TL-BABEEX-BABE346-0000069388</t>
  </si>
  <si>
    <t>TOWER T346 BATS-BETS   220KV</t>
  </si>
  <si>
    <t>T347 BATS-BETS  220KV</t>
  </si>
  <si>
    <t>TL-BABEEX-BABE347-0000069393</t>
  </si>
  <si>
    <t>TOWER T347 BATS-BETS   220KV</t>
  </si>
  <si>
    <t>T348 BATS-BETS  220KV</t>
  </si>
  <si>
    <t>TL-BABEEX-BABE348-0000069398</t>
  </si>
  <si>
    <t>TOWER T348 BATS-BETS   220KV</t>
  </si>
  <si>
    <t>P078 MWTS-LY  1 66KV</t>
  </si>
  <si>
    <t xml:space="preserve">P078 </t>
  </si>
  <si>
    <t>TL-MWLYEN-MWLY078-0000086509</t>
  </si>
  <si>
    <t>TOWER P078 MWTS-LY   1 66KV</t>
  </si>
  <si>
    <t>T049 HWTS-CBTS 4 500KV</t>
  </si>
  <si>
    <t>TL-HWCBEX-HWCB049-0000084021</t>
  </si>
  <si>
    <t>TOWER T049 HWTS-CBTS 4 500KV</t>
  </si>
  <si>
    <t>T050 HWTS-CBTS 4 500KV</t>
  </si>
  <si>
    <t>TL-HWCBEX-HWCB050-0000084022</t>
  </si>
  <si>
    <t>TOWER T050 HWTS-CBTS 4 500KV</t>
  </si>
  <si>
    <t>T049 HWTS-ROTS 3 500KV</t>
  </si>
  <si>
    <t>TL-HWCBEX-HWCB049-0000085010</t>
  </si>
  <si>
    <t>TOWER T049 HWTS-ROTS 3 500KV</t>
  </si>
  <si>
    <t>T050 HWTS-ROTS 3 500KV</t>
  </si>
  <si>
    <t>TL-HWCBEX-HWCB050-0000085011</t>
  </si>
  <si>
    <t>TOWER T050 HWTS-ROTS 3 500KV</t>
  </si>
  <si>
    <t>T011 EPS -TTS 1 220KV</t>
  </si>
  <si>
    <t>TL-EPTXEX-EPTX011-0000113469</t>
  </si>
  <si>
    <t>TOWER T011 EPS -TTS  1 220KV</t>
  </si>
  <si>
    <t>T522 DDTS-SMTS 1 330KV</t>
  </si>
  <si>
    <t>TL-DDSMEX-DDSM522-0000059567</t>
  </si>
  <si>
    <t>TOWER T522 DDTS-SMTS 1 330KV</t>
  </si>
  <si>
    <t>T522 DDTS-SMTS 2 330KV</t>
  </si>
  <si>
    <t>TL-DDSMEX-DDSM522-0000059712</t>
  </si>
  <si>
    <t>TOWER T522 DDTS-SMTS 2 330KV</t>
  </si>
  <si>
    <t>T202 EPS -TTS 1 220KV</t>
  </si>
  <si>
    <t>TL-DDSMEX-DDSM522-0000114118</t>
  </si>
  <si>
    <t>TOWER T202 EPS -TTS  1 220KV</t>
  </si>
  <si>
    <t>T222 BATS-TGTS  220KV</t>
  </si>
  <si>
    <t>TL-BATGEX-BATG222-0000087535</t>
  </si>
  <si>
    <t>TOWER T222 BATS-TGTS   220KV</t>
  </si>
  <si>
    <t>T223 BATS-TGTS  220KV</t>
  </si>
  <si>
    <t>TL-BATGEX-BATG223-0000087536</t>
  </si>
  <si>
    <t>TOWER T223 BATS-TGTS   220KV</t>
  </si>
  <si>
    <t>T334 MBTS-EPS 1 220KV</t>
  </si>
  <si>
    <t>TL-MBEPEX-MBEP334-0000113082</t>
  </si>
  <si>
    <t>TOWER T334 MBTS-EPS  1 220KV</t>
  </si>
  <si>
    <t>T335 MBTS-EPS 1 220KV</t>
  </si>
  <si>
    <t>TL-MBEPEX-MBEP335-0000113083</t>
  </si>
  <si>
    <t>TOWER T335 MBTS-EPS  1 220KV</t>
  </si>
  <si>
    <t>T336 MBTS-EPS 1 220KV</t>
  </si>
  <si>
    <t>TL-MBEPEX-MBEP336-0000113084</t>
  </si>
  <si>
    <t>TOWER T336 MBTS-EPS  1 220KV</t>
  </si>
  <si>
    <t>T337 MBTS-EPS 1 220KV</t>
  </si>
  <si>
    <t>TL-MBEPEX-MBEP337-0000113085</t>
  </si>
  <si>
    <t>TOWER T337 MBTS-EPS  1 220KV</t>
  </si>
  <si>
    <t>T338 MBTS-EPS 1 220KV</t>
  </si>
  <si>
    <t>TL-MBEPEX-MBEP338-0000113086</t>
  </si>
  <si>
    <t>TOWER T338 MBTS-EPS  1 220KV</t>
  </si>
  <si>
    <t>T339 MBTS-EPS 1 220KV</t>
  </si>
  <si>
    <t>TL-MBEPEX-MBEP339-0000113087</t>
  </si>
  <si>
    <t>TOWER T339 MBTS-EPS  1 220KV</t>
  </si>
  <si>
    <t>T340 MBTS-EPS 1 220KV</t>
  </si>
  <si>
    <t>TL-MBEPEX-MBEP340-0000113088</t>
  </si>
  <si>
    <t>TOWER T340 MBTS-EPS  1 220KV</t>
  </si>
  <si>
    <t>T341 MBTS-EPS 1 220KV</t>
  </si>
  <si>
    <t>TL-MBEPEX-MBEP341-0000113089</t>
  </si>
  <si>
    <t>TOWER T341 MBTS-EPS  1 220KV</t>
  </si>
  <si>
    <t>T342 MBTS-EPS 1 220KV</t>
  </si>
  <si>
    <t>TL-MBEPEX-MBEP342-0000113090</t>
  </si>
  <si>
    <t>TOWER T342 MBTS-EPS  1 220KV</t>
  </si>
  <si>
    <t>T343 MBTS-EPS 1 220KV</t>
  </si>
  <si>
    <t>TL-MBEPEX-MBEP343-0000113091</t>
  </si>
  <si>
    <t>TOWER T343 MBTS-EPS  1 220KV</t>
  </si>
  <si>
    <t>P077 MWTS-LY  1 66KV</t>
  </si>
  <si>
    <t xml:space="preserve">P077 </t>
  </si>
  <si>
    <t>TL-MWLYEN-MWLY077-0000086508</t>
  </si>
  <si>
    <t>TOWER P077 MWTS-LY   1 66KV</t>
  </si>
  <si>
    <t>T073 HWTS-CBTS 4 500KV</t>
  </si>
  <si>
    <t>TL-HWCBEX-HWCB073-0000084045</t>
  </si>
  <si>
    <t>TOWER T073 HWTS-CBTS 4 500KV</t>
  </si>
  <si>
    <t>T073 HWTS-ROTS 3 500KV</t>
  </si>
  <si>
    <t>TL-HWCBEX-HWCB073-0000085034</t>
  </si>
  <si>
    <t>TOWER T073 HWTS-ROTS 3 500KV</t>
  </si>
  <si>
    <t>T100AHWPS-ROTS 1 220KV</t>
  </si>
  <si>
    <t>T100A</t>
  </si>
  <si>
    <t>TL-YPROEX-YPRO100-0000119387</t>
  </si>
  <si>
    <t>TOWER T100AHWPS-ROTS 1 220KV</t>
  </si>
  <si>
    <t>T100AYPS -ROTS 5 220KV</t>
  </si>
  <si>
    <t>TL-YPROEX-YPRO100-0000119579</t>
  </si>
  <si>
    <t>TOWER T100AYPS -ROTS 5 220KV</t>
  </si>
  <si>
    <t>T100AYPS -ROTS 7 220KV</t>
  </si>
  <si>
    <t>TL-YPROEX-YPRO100-0000119731</t>
  </si>
  <si>
    <t>TOWER T100AYPS -ROTS 7 220KV</t>
  </si>
  <si>
    <t>T273 WBTS-HOTS  220KV</t>
  </si>
  <si>
    <t>TL-BAHOEX-BAHO273-0000074690</t>
  </si>
  <si>
    <t>TOWER T273 WBTS-HOTS   220KV</t>
  </si>
  <si>
    <t>T274 WBTS-HOTS  220KV</t>
  </si>
  <si>
    <t>TL-BAHOEX-BAHO274-0000074691</t>
  </si>
  <si>
    <t>TOWER T274 WBTS-HOTS   220KV</t>
  </si>
  <si>
    <t>T275 WBTS-HOTS  220KV</t>
  </si>
  <si>
    <t>TL-BAHOEX-BAHO275-0000074692</t>
  </si>
  <si>
    <t>TOWER T275 WBTS-HOTS   220KV</t>
  </si>
  <si>
    <t>T276 WBTS-HOTS  220KV</t>
  </si>
  <si>
    <t>TL-BAHOEX-BAHO276-0000074693</t>
  </si>
  <si>
    <t>TOWER T276 WBTS-HOTS   220KV</t>
  </si>
  <si>
    <t>T342 DDTS-SHTS  220KV</t>
  </si>
  <si>
    <t>TL-GNSHEX-GNSH342-0000073815</t>
  </si>
  <si>
    <t>TOWER T342 DDTS-SHTS   220KV</t>
  </si>
  <si>
    <t>T342 GNTS-SHTS 1 220KV</t>
  </si>
  <si>
    <t>TL-GNSHEX-GNSH342-0000073031</t>
  </si>
  <si>
    <t>TOWER T342 GNTS-SHTS 1 220KV</t>
  </si>
  <si>
    <t>T072 HWTS-CBTS 4 500KV</t>
  </si>
  <si>
    <t>TL-HWCBEX-HWCB072-0000084044</t>
  </si>
  <si>
    <t>TOWER T072 HWTS-CBTS 4 500KV</t>
  </si>
  <si>
    <t>T336 DDTS-SMTS 1 330KV</t>
  </si>
  <si>
    <t>TL-DDSMEX-DDSM336-0000082792</t>
  </si>
  <si>
    <t>TOWER T336 DDTS-SMTS 1 330KV</t>
  </si>
  <si>
    <t>T336 DDTS-SMTS 2 330KV</t>
  </si>
  <si>
    <t>TL-DDSMEX-DDSM336-0000103603</t>
  </si>
  <si>
    <t>TOWER T336 DDTS-SMTS 2 330KV</t>
  </si>
  <si>
    <t>T029 HWTS-SMTS 1 500KV</t>
  </si>
  <si>
    <t>TL-TYSMEX-TYSM029-0000083494</t>
  </si>
  <si>
    <t>TOWER T029 HWTS-SMTS 1 500KV</t>
  </si>
  <si>
    <t>T029 HWTS-SMTS 2 500KV</t>
  </si>
  <si>
    <t>TL-TYSMEX-TYSM029-0000083770</t>
  </si>
  <si>
    <t>TOWER T029 HWTS-SMTS 2 500KV</t>
  </si>
  <si>
    <t>T053 HWTS-SMTS 1 500KV</t>
  </si>
  <si>
    <t>TL-TYSMEX-TYSM053-0000083518</t>
  </si>
  <si>
    <t>TOWER T053 HWTS-SMTS 1 500KV</t>
  </si>
  <si>
    <t>T312 DDTS-SMTS 1 330KV</t>
  </si>
  <si>
    <t>TL-DDSMEX-DDSM312-0000082768</t>
  </si>
  <si>
    <t>TOWER T312 DDTS-SMTS 1 330KV</t>
  </si>
  <si>
    <t>T312 DDTS-SMTS 2 330KV</t>
  </si>
  <si>
    <t>TL-DDSMEX-DDSM312-0000103489</t>
  </si>
  <si>
    <t>TOWER T312 DDTS-SMTS 2 330KV</t>
  </si>
  <si>
    <t>T315 DDTS-SMTS 1 330KV</t>
  </si>
  <si>
    <t>TL-DDSMEX-DDSM315-0000082771</t>
  </si>
  <si>
    <t>TOWER T315 DDTS-SMTS 1 330KV</t>
  </si>
  <si>
    <t>T316 DDTS-SMTS 1 330KV</t>
  </si>
  <si>
    <t>TL-DDSMEX-DDSM316-0000082772</t>
  </si>
  <si>
    <t>TOWER T316 DDTS-SMTS 1 330KV</t>
  </si>
  <si>
    <t>T316 DDTS-SMTS 2 330KV</t>
  </si>
  <si>
    <t>TL-DDSMEX-DDSM316-0000103507</t>
  </si>
  <si>
    <t>TOWER T316 DDTS-SMTS 2 330KV</t>
  </si>
  <si>
    <t>T313 DDTS-SMTS 1 330KV</t>
  </si>
  <si>
    <t>TL-DDSMEX-DDSM313-0000082769</t>
  </si>
  <si>
    <t>TOWER T313 DDTS-SMTS 1 330KV</t>
  </si>
  <si>
    <t>T314 DDTS-SMTS 1 330KV</t>
  </si>
  <si>
    <t>TL-DDSMEX-DDSM314-0000082770</t>
  </si>
  <si>
    <t>TOWER T314 DDTS-SMTS 1 330KV</t>
  </si>
  <si>
    <t>T313 DDTS-SMTS 2 330KV</t>
  </si>
  <si>
    <t>TL-DDSMEX-DDSM313-0000103493</t>
  </si>
  <si>
    <t>TOWER T313 DDTS-SMTS 2 330KV</t>
  </si>
  <si>
    <t>T314 DDTS-SMTS 2 330KV</t>
  </si>
  <si>
    <t>TL-DDSMEX-DDSM314-0000103498</t>
  </si>
  <si>
    <t>TOWER T314 DDTS-SMTS 2 330KV</t>
  </si>
  <si>
    <t>T315 DDTS-SMTS 2 330KV</t>
  </si>
  <si>
    <t>TL-DDSMEX-DDSM315-0000103503</t>
  </si>
  <si>
    <t>TOWER T315 DDTS-SMTS 2 330KV</t>
  </si>
  <si>
    <t>T104 HWTS-CBTS 4 500KV</t>
  </si>
  <si>
    <t>TL-HWCBEX-HWCB104-0000084076</t>
  </si>
  <si>
    <t>TOWER T104 HWTS-CBTS 4 500KV</t>
  </si>
  <si>
    <t>T104 HWTS-ROTS 3 500KV</t>
  </si>
  <si>
    <t>TL-HWCBEX-HWCB104-0000085065</t>
  </si>
  <si>
    <t>TOWER T104 HWTS-ROTS 3 500KV</t>
  </si>
  <si>
    <t>T312 DDTS-SHTS  220KV</t>
  </si>
  <si>
    <t>TL-GNSHEX-GNSH312-0000073673</t>
  </si>
  <si>
    <t>TOWER T312 DDTS-SHTS   220KV</t>
  </si>
  <si>
    <t>T313 DDTS-SHTS  220KV</t>
  </si>
  <si>
    <t>TL-GNSHEX-GNSH313-0000073677</t>
  </si>
  <si>
    <t>TOWER T313 DDTS-SHTS   220KV</t>
  </si>
  <si>
    <t>T314 DDTS-SHTS  220KV</t>
  </si>
  <si>
    <t>TL-GNSHEX-GNSH314-0000073682</t>
  </si>
  <si>
    <t>TOWER T314 DDTS-SHTS   220KV</t>
  </si>
  <si>
    <t>T312 GNTS-SHTS 1 220KV</t>
  </si>
  <si>
    <t>TL-GNSHEX-GNSH312-0000072888</t>
  </si>
  <si>
    <t>TOWER T312 GNTS-SHTS 1 220KV</t>
  </si>
  <si>
    <t>T313 GNTS-SHTS 1 220KV</t>
  </si>
  <si>
    <t>TL-GNSHEX-GNSH313-0000072893</t>
  </si>
  <si>
    <t>TOWER T313 GNTS-SHTS 1 220KV</t>
  </si>
  <si>
    <t>T314 GNTS-SHTS 1 220KV</t>
  </si>
  <si>
    <t>TL-GNSHEX-GNSH314-0000072897</t>
  </si>
  <si>
    <t>TOWER T314 GNTS-SHTS 1 220KV</t>
  </si>
  <si>
    <t>T048 YPS -ROTS 5 220KV</t>
  </si>
  <si>
    <t>TL-YPROEX-YPRO048-0000085439</t>
  </si>
  <si>
    <t>TOWER T048 YPS -ROTS 5 220KV</t>
  </si>
  <si>
    <t>T031 HWTS-SMTS 1 500KV</t>
  </si>
  <si>
    <t>TL-TYSMEX-TYSM031-0000083496</t>
  </si>
  <si>
    <t>TOWER T031 HWTS-SMTS 1 500KV</t>
  </si>
  <si>
    <t>T031 HWTS-SMTS 2 500KV</t>
  </si>
  <si>
    <t>TL-TYSMEX-TYSM031-0000083772</t>
  </si>
  <si>
    <t>TOWER T031 HWTS-SMTS 2 500KV</t>
  </si>
  <si>
    <t>T112 HWTS-SMTS 1 500KV</t>
  </si>
  <si>
    <t>TL-TYSMEX-TYSM112-0000083577</t>
  </si>
  <si>
    <t>TOWER T112 HWTS-SMTS 1 500KV</t>
  </si>
  <si>
    <t>T112 HWTS-SMTS 2 500KV</t>
  </si>
  <si>
    <t>TL-TYSMEX-TYSM112-0000083853</t>
  </si>
  <si>
    <t>TOWER T112 HWTS-SMTS 2 500KV</t>
  </si>
  <si>
    <t>T343 DDTS-SHTS  220KV</t>
  </si>
  <si>
    <t>TL-GNSHEX-GNSH343-0000073820</t>
  </si>
  <si>
    <t>TOWER T343 DDTS-SHTS   220KV</t>
  </si>
  <si>
    <t>T343 GNTS-SHTS 1 220KV</t>
  </si>
  <si>
    <t>TL-GNSHEX-GNSH343-0000073036</t>
  </si>
  <si>
    <t>TOWER T343 GNTS-SHTS 1 220KV</t>
  </si>
  <si>
    <t>T249 DDTS-SMTS 2 330KV</t>
  </si>
  <si>
    <t>TL-DDSMEX-DDSM249-0000103197</t>
  </si>
  <si>
    <t>TOWER T249 DDTS-SMTS 2 330KV</t>
  </si>
  <si>
    <t>T250 DDTS-SMTS 2 330KV</t>
  </si>
  <si>
    <t>TL-DDSMEX-DDSM250-0000103199</t>
  </si>
  <si>
    <t>TOWER T250 DDTS-SMTS 2 330KV</t>
  </si>
  <si>
    <t>T142 HWTS-CBTS 4 500KV</t>
  </si>
  <si>
    <t>TL-HWCBEX-HWCB142-0000084114</t>
  </si>
  <si>
    <t>TOWER T142 HWTS-CBTS 4 500KV</t>
  </si>
  <si>
    <t>T142 HWTS-ROTS 3 500KV</t>
  </si>
  <si>
    <t>TL-HWCBEX-HWCB142-0000085103</t>
  </si>
  <si>
    <t>TOWER T142 HWTS-ROTS 3 500KV</t>
  </si>
  <si>
    <t>T086 YPS -ROTS 7 220KV</t>
  </si>
  <si>
    <t>TL-YPROEX-YPRO086-0000085978</t>
  </si>
  <si>
    <t>TOWER T086 YPS -ROTS 7 220KV</t>
  </si>
  <si>
    <t>T098 HWTS-SMTS 1 500KV</t>
  </si>
  <si>
    <t>TL-TYSMEX-TYSM098-0000083563</t>
  </si>
  <si>
    <t>TOWER T098 HWTS-SMTS 1 500KV</t>
  </si>
  <si>
    <t>T099 HWTS-SMTS 1 500KV</t>
  </si>
  <si>
    <t>TL-TYSMEX-TYSM099-0000083564</t>
  </si>
  <si>
    <t>TOWER T099 HWTS-SMTS 1 500KV</t>
  </si>
  <si>
    <t>T100 HWTS-SMTS 1 500KV</t>
  </si>
  <si>
    <t>TL-TYSMEX-TYSM100-0000083565</t>
  </si>
  <si>
    <t>TOWER T100 HWTS-SMTS 1 500KV</t>
  </si>
  <si>
    <t>T098 HWTS-SMTS 2 500KV</t>
  </si>
  <si>
    <t>TL-TYSMEX-TYSM098-0000083839</t>
  </si>
  <si>
    <t>TOWER T098 HWTS-SMTS 2 500KV</t>
  </si>
  <si>
    <t>T099 HWTS-SMTS 2 500KV</t>
  </si>
  <si>
    <t>TL-TYSMEX-TYSM099-0000083840</t>
  </si>
  <si>
    <t>TOWER T099 HWTS-SMTS 2 500KV</t>
  </si>
  <si>
    <t>T100 HWTS-SMTS 2 500KV</t>
  </si>
  <si>
    <t>TL-TYSMEX-TYSM100-0000083841</t>
  </si>
  <si>
    <t>TOWER T100 HWTS-SMTS 2 500KV</t>
  </si>
  <si>
    <t>T107 HWTS-SMTS 1 500KV</t>
  </si>
  <si>
    <t>TL-TYSMEX-TYSM107-0000083572</t>
  </si>
  <si>
    <t>TOWER T107 HWTS-SMTS 1 500KV</t>
  </si>
  <si>
    <t>T107 HWTS-SMTS 2 500KV</t>
  </si>
  <si>
    <t>TL-TYSMEX-TYSM107-0000083848</t>
  </si>
  <si>
    <t>TOWER T107 HWTS-SMTS 2 500KV</t>
  </si>
  <si>
    <t>T303 DDTS-SMTS 1 330KV</t>
  </si>
  <si>
    <t>TL-DDSMEX-DDSM303-0000082759</t>
  </si>
  <si>
    <t>TOWER T303 DDTS-SMTS 1 330KV</t>
  </si>
  <si>
    <t>T304 DDTS-SMTS 1 330KV</t>
  </si>
  <si>
    <t>TL-DDSMEX-DDSM304-0000082760</t>
  </si>
  <si>
    <t>TOWER T304 DDTS-SMTS 1 330KV</t>
  </si>
  <si>
    <t>T305 DDTS-SMTS 1 330KV</t>
  </si>
  <si>
    <t>TL-DDSMEX-DDSM305-0000082761</t>
  </si>
  <si>
    <t>TOWER T305 DDTS-SMTS 1 330KV</t>
  </si>
  <si>
    <t>T306 DDTS-SMTS 1 330KV</t>
  </si>
  <si>
    <t>TL-DDSMEX-DDSM306-0000082762</t>
  </si>
  <si>
    <t>TOWER T306 DDTS-SMTS 1 330KV</t>
  </si>
  <si>
    <t>T307 DDTS-SMTS 1 330KV</t>
  </si>
  <si>
    <t>TL-DDSMEX-DDSM307-0000082763</t>
  </si>
  <si>
    <t>TOWER T307 DDTS-SMTS 1 330KV</t>
  </si>
  <si>
    <t>T308 DDTS-SMTS 1 330KV</t>
  </si>
  <si>
    <t>TL-DDSMEX-DDSM308-0000082764</t>
  </si>
  <si>
    <t>TOWER T308 DDTS-SMTS 1 330KV</t>
  </si>
  <si>
    <t>T303 DDTS-SMTS 2 330KV</t>
  </si>
  <si>
    <t>TL-DDSMEX-DDSM303-0000103445</t>
  </si>
  <si>
    <t>TOWER T303 DDTS-SMTS 2 330KV</t>
  </si>
  <si>
    <t>T304 DDTS-SMTS 2 330KV</t>
  </si>
  <si>
    <t>TL-DDSMEX-DDSM304-0000103450</t>
  </si>
  <si>
    <t>TOWER T304 DDTS-SMTS 2 330KV</t>
  </si>
  <si>
    <t>T305 DDTS-SMTS 2 330KV</t>
  </si>
  <si>
    <t>TL-DDSMEX-DDSM305-0000103454</t>
  </si>
  <si>
    <t>TOWER T305 DDTS-SMTS 2 330KV</t>
  </si>
  <si>
    <t>T306 DDTS-SMTS 2 330KV</t>
  </si>
  <si>
    <t>TL-DDSMEX-DDSM306-0000103459</t>
  </si>
  <si>
    <t>TOWER T306 DDTS-SMTS 2 330KV</t>
  </si>
  <si>
    <t>T307 DDTS-SMTS 2 330KV</t>
  </si>
  <si>
    <t>TL-DDSMEX-DDSM307-0000103464</t>
  </si>
  <si>
    <t>TOWER T307 DDTS-SMTS 2 330KV</t>
  </si>
  <si>
    <t>T308 DDTS-SMTS 2 330KV</t>
  </si>
  <si>
    <t>TL-DDSMEX-DDSM308-0000103469</t>
  </si>
  <si>
    <t>TOWER T308 DDTS-SMTS 2 330KV</t>
  </si>
  <si>
    <t>T164 HWTS-SMTS 1 500KV</t>
  </si>
  <si>
    <t>TL-TYSMEX-TYSM164-0000083629</t>
  </si>
  <si>
    <t>TOWER T164 HWTS-SMTS 1 500KV</t>
  </si>
  <si>
    <t>T164 HWTS-SMTS 2 500KV</t>
  </si>
  <si>
    <t>TL-TYSMEX-TYSM164-0000083905</t>
  </si>
  <si>
    <t>TOWER T164 HWTS-SMTS 2 500KV</t>
  </si>
  <si>
    <t>T494 DDTS-SMTS 1 330KV</t>
  </si>
  <si>
    <t>TL-DDSMEX-DDSM494-0000059511</t>
  </si>
  <si>
    <t>TOWER T494 DDTS-SMTS 1 330KV</t>
  </si>
  <si>
    <t>T494 DDTS-SMTS 2 330KV</t>
  </si>
  <si>
    <t>TL-DDSMEX-DDSM494-0000059655</t>
  </si>
  <si>
    <t>TOWER T494 DDTS-SMTS 2 330KV</t>
  </si>
  <si>
    <t>T174 EPS -TTS 1 220KV</t>
  </si>
  <si>
    <t>TL-DDSMEX-DDSM494-0000114090</t>
  </si>
  <si>
    <t>TOWER T174 EPS -TTS  1 220KV</t>
  </si>
  <si>
    <t>T248 DDTS-SMTS 1 330KV</t>
  </si>
  <si>
    <t>TL-DDSMEX-DDSM248-0000082704</t>
  </si>
  <si>
    <t>TOWER T248 DDTS-SMTS 1 330KV</t>
  </si>
  <si>
    <t>T249 DDTS-SMTS 1 330KV</t>
  </si>
  <si>
    <t>TL-DDSMEX-DDSM249-0000082705</t>
  </si>
  <si>
    <t>TOWER T249 DDTS-SMTS 1 330KV</t>
  </si>
  <si>
    <t>T250 DDTS-SMTS 1 330KV</t>
  </si>
  <si>
    <t>TL-DDSMEX-DDSM250-0000082706</t>
  </si>
  <si>
    <t>TOWER T250 DDTS-SMTS 1 330KV</t>
  </si>
  <si>
    <t>T248 DDTS-SMTS 2 330KV</t>
  </si>
  <si>
    <t>TL-DDSMEX-DDSM248-0000103195</t>
  </si>
  <si>
    <t>TOWER T248 DDTS-SMTS 2 330KV</t>
  </si>
  <si>
    <t>T074 HWTS-CBTS 4 500KV</t>
  </si>
  <si>
    <t>TL-HWCBEX-HWCB074-0000084046</t>
  </si>
  <si>
    <t>TOWER T074 HWTS-CBTS 4 500KV</t>
  </si>
  <si>
    <t>T074 HWTS-ROTS 3 500KV</t>
  </si>
  <si>
    <t>TL-HWCBEX-HWCB074-0000085035</t>
  </si>
  <si>
    <t>TOWER T074 HWTS-ROTS 3 500KV</t>
  </si>
  <si>
    <t>T530 DDTS-SMTS 2 330KV</t>
  </si>
  <si>
    <t>TL-DDSMEX-DDSM530-0000059728</t>
  </si>
  <si>
    <t>TOWER T530 DDTS-SMTS 2 330KV</t>
  </si>
  <si>
    <t>T100 HWPS-ROTS 1 220KV</t>
  </si>
  <si>
    <t>TL-YPROEX-YPRO100-0000084552</t>
  </si>
  <si>
    <t>TOWER T100 HWPS-ROTS 1 220KV</t>
  </si>
  <si>
    <t>T130 HWTS-CBTS 4 500KV</t>
  </si>
  <si>
    <t>TL-HWCBEX-HWCB130-0000084102</t>
  </si>
  <si>
    <t>TOWER T130 HWTS-CBTS 4 500KV</t>
  </si>
  <si>
    <t>T131 HWTS-CBTS 4 500KV</t>
  </si>
  <si>
    <t>TL-HWCBEX-HWCB131-0000084103</t>
  </si>
  <si>
    <t>TOWER T131 HWTS-CBTS 4 500KV</t>
  </si>
  <si>
    <t>T130 HWTS-ROTS 3 500KV</t>
  </si>
  <si>
    <t>TL-HWCBEX-HWCB130-0000085091</t>
  </si>
  <si>
    <t>TOWER T130 HWTS-ROTS 3 500KV</t>
  </si>
  <si>
    <t>T131 HWTS-ROTS 3 500KV</t>
  </si>
  <si>
    <t>TL-HWCBEX-HWCB131-0000085092</t>
  </si>
  <si>
    <t>TOWER T131 HWTS-ROTS 3 500KV</t>
  </si>
  <si>
    <t>T132 HWTS-ROTS 3 500KV</t>
  </si>
  <si>
    <t>TL-HWCBEX-HWCB132-0000085093</t>
  </si>
  <si>
    <t>TOWER T132 HWTS-ROTS 3 500KV</t>
  </si>
  <si>
    <t>T108 MLTS-ELTS  220KV</t>
  </si>
  <si>
    <t>TL-MLBAEX-MLBA108-0000059043</t>
  </si>
  <si>
    <t>TOWER T108 MLTS-BATS 2 220KV</t>
  </si>
  <si>
    <t>T109 MLTS-ELTS  220KV</t>
  </si>
  <si>
    <t>TL-MLBAEX-MLBA109-0000059045</t>
  </si>
  <si>
    <t>TOWER T109 MLTS-BATS 2 220KV</t>
  </si>
  <si>
    <t>T110 MLTS-ELTS  220KV</t>
  </si>
  <si>
    <t>TL-MLBAEX-MLBA110-0000059047</t>
  </si>
  <si>
    <t>TOWER T110 MLTS-BATS 2 220KV</t>
  </si>
  <si>
    <t>T111 MLTS-ELTS  220KV</t>
  </si>
  <si>
    <t>TL-MLBAEX-MLBA111-0000059049</t>
  </si>
  <si>
    <t>TOWER T111 MLTS-BATS 2 220KV</t>
  </si>
  <si>
    <t>T105 HWTS-CBTS 4 500KV</t>
  </si>
  <si>
    <t>TL-HWCBEX-HWCB105-0000084077</t>
  </si>
  <si>
    <t>TOWER T105 HWTS-CBTS 4 500KV</t>
  </si>
  <si>
    <t>T105 HWTS-ROTS 3 500KV</t>
  </si>
  <si>
    <t>TL-HWCBEX-HWCB105-0000085066</t>
  </si>
  <si>
    <t>TOWER T105 HWTS-ROTS 3 500KV</t>
  </si>
  <si>
    <t>T173 HWTS-SMTS 1 500KV</t>
  </si>
  <si>
    <t>TL-HWSMEX-HWSM173-0000083638</t>
  </si>
  <si>
    <t>TOWER T173 HWTS-SMTS 1 500KV</t>
  </si>
  <si>
    <t>T174 HWTS-SMTS 1 500KV</t>
  </si>
  <si>
    <t>TL-HWSMEX-HWSM174-0000083639</t>
  </si>
  <si>
    <t>TOWER T174 HWTS-SMTS 1 500KV</t>
  </si>
  <si>
    <t>T175 HWTS-SMTS 1 500KV</t>
  </si>
  <si>
    <t>TL-HWSMEX-HWSM175-0000083640</t>
  </si>
  <si>
    <t>TOWER T175 HWTS-SMTS 1 500KV</t>
  </si>
  <si>
    <t>T176 HWTS-SMTS 1 500KV</t>
  </si>
  <si>
    <t>TL-HWSMEX-HWSM176-0000083641</t>
  </si>
  <si>
    <t>TOWER T176 HWTS-SMTS 1 500KV</t>
  </si>
  <si>
    <t>T177 HWTS-SMTS 1 500KV</t>
  </si>
  <si>
    <t>TL-HWSMEX-HWSM177-0000083642</t>
  </si>
  <si>
    <t>TOWER T177 HWTS-SMTS 1 500KV</t>
  </si>
  <si>
    <t>T178 HWTS-SMTS 1 500KV</t>
  </si>
  <si>
    <t>TL-HWSMEX-HWSM178-0000083643</t>
  </si>
  <si>
    <t>TOWER T178 HWTS-SMTS 1 500KV</t>
  </si>
  <si>
    <t>T179 HWTS-SMTS 1 500KV</t>
  </si>
  <si>
    <t>TL-HWSMEX-HWSM179-0000083644</t>
  </si>
  <si>
    <t>TOWER T179 HWTS-SMTS 1 500KV</t>
  </si>
  <si>
    <t>T180 HWTS-SMTS 1 500KV</t>
  </si>
  <si>
    <t>TL-HWSMEX-HWSM180-0000083645</t>
  </si>
  <si>
    <t>TOWER T180 HWTS-SMTS 1 500KV</t>
  </si>
  <si>
    <t>T181 HWTS-SMTS 1 500KV</t>
  </si>
  <si>
    <t>TL-HWSMEX-HWSM181-0000083646</t>
  </si>
  <si>
    <t>TOWER T181 HWTS-SMTS 1 500KV</t>
  </si>
  <si>
    <t>T182 HWTS-SMTS 1 500KV</t>
  </si>
  <si>
    <t>TL-HWSMEX-HWSM182-0000083647</t>
  </si>
  <si>
    <t>TOWER T182 HWTS-SMTS 1 500KV</t>
  </si>
  <si>
    <t>T183 HWTS-SMTS 1 500KV</t>
  </si>
  <si>
    <t>TL-HWSMEX-HWSM183-0000083648</t>
  </si>
  <si>
    <t>TOWER T183 HWTS-SMTS 1 500KV</t>
  </si>
  <si>
    <t>T184 HWTS-SMTS 1 500KV</t>
  </si>
  <si>
    <t>TL-HWSMEX-HWSM184-0000083649</t>
  </si>
  <si>
    <t>TOWER T184 HWTS-SMTS 1 500KV</t>
  </si>
  <si>
    <t>T185 HWTS-SMTS 1 500KV</t>
  </si>
  <si>
    <t>TL-HWSMEX-HWSM185-0000083650</t>
  </si>
  <si>
    <t>TOWER T185 HWTS-SMTS 1 500KV</t>
  </si>
  <si>
    <t>T186 HWTS-SMTS 1 500KV</t>
  </si>
  <si>
    <t>TL-HWSMEX-HWSM186-0000083651</t>
  </si>
  <si>
    <t>TOWER T186 HWTS-SMTS 1 500KV</t>
  </si>
  <si>
    <t>T173 HWTS-SMTS 2 500KV</t>
  </si>
  <si>
    <t>TL-HWSMEX-HWSM173-0000083914</t>
  </si>
  <si>
    <t>TOWER T173 HWTS-SMTS 2 500KV</t>
  </si>
  <si>
    <t>T174 HWTS-SMTS 2 500KV</t>
  </si>
  <si>
    <t>TL-HWSMEX-HWSM174-0000083915</t>
  </si>
  <si>
    <t>TOWER T174 HWTS-SMTS 2 500KV</t>
  </si>
  <si>
    <t>T175 HWTS-SMTS 2 500KV</t>
  </si>
  <si>
    <t>TL-HWSMEX-HWSM175-0000083916</t>
  </si>
  <si>
    <t>TOWER T175 HWTS-SMTS 2 500KV</t>
  </si>
  <si>
    <t>T176 HWTS-SMTS 2 500KV</t>
  </si>
  <si>
    <t>TL-HWSMEX-HWSM176-0000083917</t>
  </si>
  <si>
    <t>TOWER T176 HWTS-SMTS 2 500KV</t>
  </si>
  <si>
    <t>T177 HWTS-SMTS 2 500KV</t>
  </si>
  <si>
    <t>TL-HWSMEX-HWSM177-0000083918</t>
  </si>
  <si>
    <t>TOWER T177 HWTS-SMTS 2 500KV</t>
  </si>
  <si>
    <t>T178 HWTS-SMTS 2 500KV</t>
  </si>
  <si>
    <t>TL-HWSMEX-HWSM178-0000083919</t>
  </si>
  <si>
    <t>TOWER T178 HWTS-SMTS 2 500KV</t>
  </si>
  <si>
    <t>T179 HWTS-SMTS 2 500KV</t>
  </si>
  <si>
    <t>TL-HWSMEX-HWSM179-0000083920</t>
  </si>
  <si>
    <t>TOWER T179 HWTS-SMTS 2 500KV</t>
  </si>
  <si>
    <t>T180 HWTS-SMTS 2 500KV</t>
  </si>
  <si>
    <t>TL-HWSMEX-HWSM180-0000083921</t>
  </si>
  <si>
    <t>TOWER T180 HWTS-SMTS 2 500KV</t>
  </si>
  <si>
    <t>T181 HWTS-SMTS 2 500KV</t>
  </si>
  <si>
    <t>TL-HWSMEX-HWSM181-0000083922</t>
  </si>
  <si>
    <t>TOWER T181 HWTS-SMTS 2 500KV</t>
  </si>
  <si>
    <t>T182 HWTS-SMTS 2 500KV</t>
  </si>
  <si>
    <t>TL-HWSMEX-HWSM182-0000083923</t>
  </si>
  <si>
    <t>TOWER T182 HWTS-SMTS 2 500KV</t>
  </si>
  <si>
    <t>T183 HWTS-SMTS 2 500KV</t>
  </si>
  <si>
    <t>TL-HWSMEX-HWSM183-0000083924</t>
  </si>
  <si>
    <t>TOWER T183 HWTS-SMTS 2 500KV</t>
  </si>
  <si>
    <t>T184 HWTS-SMTS 2 500KV</t>
  </si>
  <si>
    <t>TL-HWSMEX-HWSM184-0000083925</t>
  </si>
  <si>
    <t>TOWER T184 HWTS-SMTS 2 500KV</t>
  </si>
  <si>
    <t>T185 HWTS-SMTS 2 500KV</t>
  </si>
  <si>
    <t>TL-HWSMEX-HWSM185-0000083926</t>
  </si>
  <si>
    <t>TOWER T185 HWTS-SMTS 2 500KV</t>
  </si>
  <si>
    <t>T186 HWTS-SMTS 2 500KV</t>
  </si>
  <si>
    <t>TL-HWSMEX-HWSM186-0000083927</t>
  </si>
  <si>
    <t>TOWER T186 HWTS-SMTS 2 500KV</t>
  </si>
  <si>
    <t>T493 DDTS-SMTS 1 330KV</t>
  </si>
  <si>
    <t>TL-DDSMEX-DDSM493-0000370318</t>
  </si>
  <si>
    <t>TOWER T493 DDTS-SMTS 1 330KV</t>
  </si>
  <si>
    <t>T061 BETS-KGTS  220KV</t>
  </si>
  <si>
    <t>TL-BEKGEX-BEKG061-0000067862</t>
  </si>
  <si>
    <t>TOWER T061 BETS-KGTS   220KV</t>
  </si>
  <si>
    <t>T062 BETS-KGTS  220KV</t>
  </si>
  <si>
    <t>TL-BEKGEX-BEKG062-0000067867</t>
  </si>
  <si>
    <t>TOWER T062 BETS-KGTS   220KV</t>
  </si>
  <si>
    <t>T063 BETS-KGTS  220KV</t>
  </si>
  <si>
    <t>TL-BEKGEX-BEKG063-0000067872</t>
  </si>
  <si>
    <t>TOWER T063 BETS-KGTS   220KV</t>
  </si>
  <si>
    <t>T064 BETS-KGTS  220KV</t>
  </si>
  <si>
    <t>TL-BEKGEX-BEKG064-0000067877</t>
  </si>
  <si>
    <t>TOWER T064 BETS-KGTS   220KV</t>
  </si>
  <si>
    <t>T065 BETS-KGTS  220KV</t>
  </si>
  <si>
    <t>TL-BEKGEX-BEKG065-0000067882</t>
  </si>
  <si>
    <t>TOWER T065 BETS-KGTS   220KV</t>
  </si>
  <si>
    <t>T008 HWTS-CBTS 4 500KV</t>
  </si>
  <si>
    <t>TL-HWCBEX-HWCB008-0000083980</t>
  </si>
  <si>
    <t>TOWER T008 HWTS-CBTS 4 500KV</t>
  </si>
  <si>
    <t>T027 HWPS-ROTS 1 220KV</t>
  </si>
  <si>
    <t>TL-HWROEX-HWRO027-0000084479</t>
  </si>
  <si>
    <t>TOWER T027 HWPS-ROTS 1 220KV</t>
  </si>
  <si>
    <t>T053 HWTS-CBTS 4 500KV</t>
  </si>
  <si>
    <t>TL-HWCBEX-HWCB053-0000084025</t>
  </si>
  <si>
    <t>TOWER T053 HWTS-CBTS 4 500KV</t>
  </si>
  <si>
    <t>T051 HWTS-CBTS 4 500KV</t>
  </si>
  <si>
    <t>TL-HWCBEX-HWCB051-0000084023</t>
  </si>
  <si>
    <t>TOWER T051 HWTS-CBTS 4 500KV</t>
  </si>
  <si>
    <t>T052 HWTS-CBTS 4 500KV</t>
  </si>
  <si>
    <t>TL-HWCBEX-HWCB052-0000084024</t>
  </si>
  <si>
    <t>TOWER T052 HWTS-CBTS 4 500KV</t>
  </si>
  <si>
    <t>T051 HWTS-ROTS 3 500KV</t>
  </si>
  <si>
    <t>TL-HWCBEX-HWCB051-0000085012</t>
  </si>
  <si>
    <t>TOWER T051 HWTS-ROTS 3 500KV</t>
  </si>
  <si>
    <t>T052 HWTS-ROTS 3 500KV</t>
  </si>
  <si>
    <t>TL-HWCBEX-HWCB052-0000085013</t>
  </si>
  <si>
    <t>TOWER T052 HWTS-ROTS 3 500KV</t>
  </si>
  <si>
    <t>T053 HWTS-ROTS 3 500KV</t>
  </si>
  <si>
    <t>TL-HWCBEX-HWCB053-0000085014</t>
  </si>
  <si>
    <t>TOWER T053 HWTS-ROTS 3 500KV</t>
  </si>
  <si>
    <t>T251 DDTS-SMTS 1 330KV</t>
  </si>
  <si>
    <t>TL-DDSMEX-DDSM251-0000082707</t>
  </si>
  <si>
    <t>TOWER T251 DDTS-SMTS 1 330KV</t>
  </si>
  <si>
    <t>T251 DDTS-SMTS 2 330KV</t>
  </si>
  <si>
    <t>TL-DDSMEX-DDSM251-0000103201</t>
  </si>
  <si>
    <t>TOWER T251 DDTS-SMTS 2 330KV</t>
  </si>
  <si>
    <t>T050 MLTS-TRTS 1 500KV</t>
  </si>
  <si>
    <t>TL-MLHYEX-MLHY050-0000056117</t>
  </si>
  <si>
    <t>TOWER T050 MLTS-TRTS 1 500KV</t>
  </si>
  <si>
    <t>T051 MLTS-TRTS 1 500KV</t>
  </si>
  <si>
    <t>TL-MLHYEX-MLHY051-0000056118</t>
  </si>
  <si>
    <t>TOWER T051 MLTS-TRTS 1 500KV</t>
  </si>
  <si>
    <t>T493 DDTS-SMTS 2 330KV</t>
  </si>
  <si>
    <t>TL-DDSMEX-DDSM493-0000059653</t>
  </si>
  <si>
    <t>TOWER T493 DDTS-SMTS 2 330KV</t>
  </si>
  <si>
    <t>T016 EPS -TTS 1 220KV</t>
  </si>
  <si>
    <t>TL-EPTXEX-EPTX016-0000113474</t>
  </si>
  <si>
    <t>T535 DDTS-SMTS 1 330KV</t>
  </si>
  <si>
    <t>TL-DDSMEX-DDSM535-0000059593</t>
  </si>
  <si>
    <t>TOWER T535 DDTS-SMTS 1 330KV</t>
  </si>
  <si>
    <t>T014 HWTS-SMTS 2 500KV</t>
  </si>
  <si>
    <t>TL-TYSMEX-TYSM014-0000083755</t>
  </si>
  <si>
    <t>TOWER T014 HWTS-SMTS 2 500KV</t>
  </si>
  <si>
    <t>T015 HWTS-SMTS 2 500KV</t>
  </si>
  <si>
    <t>TL-TYSMEX-TYSM015-0000083756</t>
  </si>
  <si>
    <t>TOWER T015 HWTS-SMTS 2 500KV</t>
  </si>
  <si>
    <t>T530 DDTS-SMTS 1 330KV</t>
  </si>
  <si>
    <t>TL-DDSMEX-DDSM530-0000059583</t>
  </si>
  <si>
    <t>TOWER T530 DDTS-SMTS 1 330KV</t>
  </si>
  <si>
    <t>T035 BETS-KGTS  220KV</t>
  </si>
  <si>
    <t>TL-BEKGEX-BEKG035-0000067740</t>
  </si>
  <si>
    <t>TOWER T035 BETS-KGTS   220KV</t>
  </si>
  <si>
    <t>T007 HWTS-CBTS 4 500KV</t>
  </si>
  <si>
    <t>TL-HWCBEX-HWCB007-0000083979</t>
  </si>
  <si>
    <t>TOWER T007 HWTS-CBTS 4 500KV</t>
  </si>
  <si>
    <t>T007 HWTS-ROTS 3 500KV</t>
  </si>
  <si>
    <t>TL-HWCBEX-HWCB007-0000084968</t>
  </si>
  <si>
    <t>TOWER T007 HWTS-ROTS 3 500KV</t>
  </si>
  <si>
    <t>T095 HWTS-SMTS 1 500KV</t>
  </si>
  <si>
    <t>TL-TYSMEX-TYSM095-0000083560</t>
  </si>
  <si>
    <t>TOWER T095 HWTS-SMTS 1 500KV</t>
  </si>
  <si>
    <t>T095 HWTS-SMTS 2 500KV</t>
  </si>
  <si>
    <t>TL-TYSMEX-TYSM095-0000083836</t>
  </si>
  <si>
    <t>TOWER T095 HWTS-SMTS 2 500KV</t>
  </si>
  <si>
    <t>T024 HWPS-ROTS 1 220KV</t>
  </si>
  <si>
    <t>TL-HWROEX-HWRO024-0000084476</t>
  </si>
  <si>
    <t>TOWER T024 HWPS-ROTS 1 220KV</t>
  </si>
  <si>
    <t>T025 HWPS-ROTS 1 220KV</t>
  </si>
  <si>
    <t>TL-HWROEX-HWRO025-0000084477</t>
  </si>
  <si>
    <t>TOWER T025 HWPS-ROTS 1 220KV</t>
  </si>
  <si>
    <t>T252 DDTS-SMTS 1 330KV</t>
  </si>
  <si>
    <t>TL-DDSMEX-DDSM252-0000082708</t>
  </si>
  <si>
    <t>TOWER T252 DDTS-SMTS 1 330KV</t>
  </si>
  <si>
    <t>T252 DDTS-SMTS 2 330KV</t>
  </si>
  <si>
    <t>TL-DDSMEX-DDSM252-0000103203</t>
  </si>
  <si>
    <t>TOWER T252 DDTS-SMTS 2 330KV</t>
  </si>
  <si>
    <t>T254 DDTS-SMTS 1 330KV</t>
  </si>
  <si>
    <t>TL-DDSMEX-DDSM254-0000082710</t>
  </si>
  <si>
    <t>TOWER T254 DDTS-SMTS 1 330KV</t>
  </si>
  <si>
    <t>T254 DDTS-SMTS 2 330KV</t>
  </si>
  <si>
    <t>TL-DDSMEX-DDSM254-0000103209</t>
  </si>
  <si>
    <t>TOWER T254 DDTS-SMTS 2 330KV</t>
  </si>
  <si>
    <t>T255 DDTS-SMTS 2 330KV</t>
  </si>
  <si>
    <t>TL-DDSMEX-DDSM255-0000103214</t>
  </si>
  <si>
    <t>TOWER T255 DDTS-SMTS 2 330KV</t>
  </si>
  <si>
    <t>T316 BATS-BETS  220KV</t>
  </si>
  <si>
    <t>TL-BABEEX-BABE316-0000069246</t>
  </si>
  <si>
    <t>TOWER T316 BATS-BETS   220KV</t>
  </si>
  <si>
    <t>T317 BATS-BETS  220KV</t>
  </si>
  <si>
    <t>TL-BABEEX-BABE317-0000069251</t>
  </si>
  <si>
    <t>TOWER T317 BATS-BETS   220KV</t>
  </si>
  <si>
    <t>T253 DDTS-SMTS 1 330KV</t>
  </si>
  <si>
    <t>TL-DDSMEX-DDSM253-0000082709</t>
  </si>
  <si>
    <t>TOWER T253 DDTS-SMTS 1 330KV</t>
  </si>
  <si>
    <t>T253 DDTS-SMTS 2 330KV</t>
  </si>
  <si>
    <t>TL-DDSMEX-DDSM253-0000103205</t>
  </si>
  <si>
    <t>TOWER T253 DDTS-SMTS 2 330KV</t>
  </si>
  <si>
    <t>T334 DDTS-SMTS 1 330KV</t>
  </si>
  <si>
    <t>TL-DDSMEX-DDSM334-0000082790</t>
  </si>
  <si>
    <t>TOWER T334 DDTS-SMTS 1 330KV</t>
  </si>
  <si>
    <t>T334 DDTS-SMTS 2 330KV</t>
  </si>
  <si>
    <t>TL-DDSMEX-DDSM334-0000103594</t>
  </si>
  <si>
    <t>TOWER T334 DDTS-SMTS 2 330KV</t>
  </si>
  <si>
    <t>T335 DDTS-SMTS 1 330KV</t>
  </si>
  <si>
    <t>TL-DDSMEX-DDSM335-0000082791</t>
  </si>
  <si>
    <t>TOWER T335 DDTS-SMTS 1 330KV</t>
  </si>
  <si>
    <t>T335 DDTS-SMTS 2 330KV</t>
  </si>
  <si>
    <t>TL-DDSMEX-DDSM335-0000103599</t>
  </si>
  <si>
    <t>TOWER T335 DDTS-SMTS 2 330KV</t>
  </si>
  <si>
    <t>T109 HWTS-CBTS 4 500KV</t>
  </si>
  <si>
    <t>TL-HWCBEX-HWCB109-0000084081</t>
  </si>
  <si>
    <t>TOWER T109 HWTS-CBTS 4 500KV</t>
  </si>
  <si>
    <t>T109 HWTS-ROTS 3 500KV</t>
  </si>
  <si>
    <t>TL-HWCBEX-HWCB109-0000085070</t>
  </si>
  <si>
    <t>TOWER T109 HWTS-ROTS 3 500KV</t>
  </si>
  <si>
    <t>T096 HWTS-SMTS 1 500KV</t>
  </si>
  <si>
    <t>TL-TYSMEX-TYSM096-0000083561</t>
  </si>
  <si>
    <t>TOWER T096 HWTS-SMTS 1 500KV</t>
  </si>
  <si>
    <t>T096 HWTS-SMTS 2 500KV</t>
  </si>
  <si>
    <t>TL-TYSMEX-TYSM096-0000083837</t>
  </si>
  <si>
    <t>TOWER T096 HWTS-SMTS 2 500KV</t>
  </si>
  <si>
    <t>T090 HWTS-SMTS 1 500KV</t>
  </si>
  <si>
    <t>TL-TYSMEX-TYSM090-0000083555</t>
  </si>
  <si>
    <t>TOWER T090 HWTS-SMTS 1 500KV</t>
  </si>
  <si>
    <t>T091 HWTS-SMTS 1 500KV</t>
  </si>
  <si>
    <t>TL-TYSMEX-TYSM091-0000083556</t>
  </si>
  <si>
    <t>TOWER T091 HWTS-SMTS 1 500KV</t>
  </si>
  <si>
    <t>T090 HWTS-SMTS 2 500KV</t>
  </si>
  <si>
    <t>TL-TYSMEX-TYSM090-0000083831</t>
  </si>
  <si>
    <t>TOWER T090 HWTS-SMTS 2 500KV</t>
  </si>
  <si>
    <t>T091 HWTS-SMTS 2 500KV</t>
  </si>
  <si>
    <t>TL-TYSMEX-TYSM091-0000083832</t>
  </si>
  <si>
    <t>TOWER T091 HWTS-SMTS 2 500KV</t>
  </si>
  <si>
    <t>T008 HWTS-ROTS 3 500KV</t>
  </si>
  <si>
    <t>TL-HWCBEX-HWCB008-0000084969</t>
  </si>
  <si>
    <t>TOWER T008 HWTS-ROTS 3 500KV</t>
  </si>
  <si>
    <t>T051 EPS -TTS 1 220KV</t>
  </si>
  <si>
    <t>TL-EPTXEX-EPTX051-0000113509</t>
  </si>
  <si>
    <t>TOWER T051 EPS -TTS  1 220KV</t>
  </si>
  <si>
    <t>T082 YPS -ROTS 5 220KV</t>
  </si>
  <si>
    <t>TL-YPROEX-YPRO082-0000085473</t>
  </si>
  <si>
    <t>TOWER T082 YPS -ROTS 5 220KV</t>
  </si>
  <si>
    <t>T082 YPS -ROTS 7 220KV</t>
  </si>
  <si>
    <t>TL-YPROEX-YPRO082-0000085974</t>
  </si>
  <si>
    <t>TOWER T082 YPS -ROTS 7 220KV</t>
  </si>
  <si>
    <t>T064 EPS -TTS 1 220KV</t>
  </si>
  <si>
    <t>TL-EPTXEX-EPTX064-0000113522</t>
  </si>
  <si>
    <t>TOWER T064 EPS -TTS  1 220KV</t>
  </si>
  <si>
    <t>T198 BATS-TGTS  220KV</t>
  </si>
  <si>
    <t>TL-BATGEX-BATG198-0000087511</t>
  </si>
  <si>
    <t>TOWER T198 BATS-TGTS   220KV</t>
  </si>
  <si>
    <t>T200 BATS-TGTS  220KV</t>
  </si>
  <si>
    <t>TL-BATGEX-BATG200-0000087513</t>
  </si>
  <si>
    <t>TOWER T200 BATS-TGTS   220KV</t>
  </si>
  <si>
    <t>T201 BATS-TGTS  220KV</t>
  </si>
  <si>
    <t>TL-BATGEX-BATG201-0000087514</t>
  </si>
  <si>
    <t>TOWER T201 BATS-TGTS   220KV</t>
  </si>
  <si>
    <t>T202 BATS-TGTS  220KV</t>
  </si>
  <si>
    <t>TL-BATGEX-BATG202-0000087515</t>
  </si>
  <si>
    <t>TOWER T202 BATS-TGTS   220KV</t>
  </si>
  <si>
    <t>T203 BATS-TGTS  220KV</t>
  </si>
  <si>
    <t>TL-BATGEX-BATG203-0000087516</t>
  </si>
  <si>
    <t>TOWER T203 BATS-TGTS   220KV</t>
  </si>
  <si>
    <t>T204 BATS-TGTS  220KV</t>
  </si>
  <si>
    <t>TL-BATGEX-BATG204-0000087517</t>
  </si>
  <si>
    <t>TOWER T204 BATS-TGTS   220KV</t>
  </si>
  <si>
    <t>T026 HWPS-ROTS 1 220KV</t>
  </si>
  <si>
    <t>TL-HWROEX-HWRO026-0000084478</t>
  </si>
  <si>
    <t>TOWER T026 HWPS-ROTS 1 220KV</t>
  </si>
  <si>
    <t>T274 BATS-BETS  220KV</t>
  </si>
  <si>
    <t>TL-BABEEX-BABE274-0000069047</t>
  </si>
  <si>
    <t>TOWER T274 BATS-BETS   220KV</t>
  </si>
  <si>
    <t>T275 BATS-BETS  220KV</t>
  </si>
  <si>
    <t>TL-BABEEX-BABE275-0000069052</t>
  </si>
  <si>
    <t>TOWER T275 BATS-BETS   220KV</t>
  </si>
  <si>
    <t>T276 BATS-BETS  220KV</t>
  </si>
  <si>
    <t>TL-BABEEX-BABE276-0000069056</t>
  </si>
  <si>
    <t>TOWER T276 BATS-BETS   220KV</t>
  </si>
  <si>
    <t>T277 BATS-BETS  220KV</t>
  </si>
  <si>
    <t>TL-BABEEX-BABE277-0000069061</t>
  </si>
  <si>
    <t>TOWER T277 BATS-BETS   220KV</t>
  </si>
  <si>
    <t>T278 BATS-BETS  220KV</t>
  </si>
  <si>
    <t>TL-BABEEX-BABE278-0000069066</t>
  </si>
  <si>
    <t>TOWER T278 BATS-BETS   220KV</t>
  </si>
  <si>
    <t>T279 BATS-BETS  220KV</t>
  </si>
  <si>
    <t>TL-BABEEX-BABE279-0000069070</t>
  </si>
  <si>
    <t>TOWER T279 BATS-BETS   220KV</t>
  </si>
  <si>
    <t>T280 BATS-BETS  220KV</t>
  </si>
  <si>
    <t>TL-BABEEX-BABE280-0000069075</t>
  </si>
  <si>
    <t>TOWER T280 BATS-BETS   220KV</t>
  </si>
  <si>
    <t>T245 HWTS-CBTS 4 500KV</t>
  </si>
  <si>
    <t>TL-HWCBEX-HWCB245-0000084217</t>
  </si>
  <si>
    <t>TOWER T245 HWTS-CBTS 4 500KV</t>
  </si>
  <si>
    <t>T245 HWTS-ROTS 3 500KV</t>
  </si>
  <si>
    <t>TL-HWCBEX-HWCB245-0000085206</t>
  </si>
  <si>
    <t>TOWER T245 HWTS-ROTS 3 500KV</t>
  </si>
  <si>
    <t>T213 BATS-TGTS  220KV</t>
  </si>
  <si>
    <t>TL-BATGEX-BATG213-0000087526</t>
  </si>
  <si>
    <t>TOWER T213 BATS-TGTS   220KV</t>
  </si>
  <si>
    <t>T214 BATS-TGTS  220KV</t>
  </si>
  <si>
    <t>TL-BATGEX-BATG214-0000087527</t>
  </si>
  <si>
    <t>TOWER T214 BATS-TGTS   220KV</t>
  </si>
  <si>
    <t>T215 BATS-TGTS  220KV</t>
  </si>
  <si>
    <t>TL-BATGEX-BATG215-0000087528</t>
  </si>
  <si>
    <t>TOWER T215 BATS-TGTS   220KV</t>
  </si>
  <si>
    <t>T216 BATS-TGTS  220KV</t>
  </si>
  <si>
    <t>TL-BATGEX-BATG216-0000087529</t>
  </si>
  <si>
    <t>TOWER T216 BATS-TGTS   220KV</t>
  </si>
  <si>
    <t>T217 BATS-TGTS  220KV</t>
  </si>
  <si>
    <t>TL-BATGEX-BATG217-0000087530</t>
  </si>
  <si>
    <t>TOWER T217 BATS-TGTS   220KV</t>
  </si>
  <si>
    <t>T218 BATS-TGTS  220KV</t>
  </si>
  <si>
    <t>TL-BATGEX-BATG218-0000087531</t>
  </si>
  <si>
    <t>TOWER T218 BATS-TGTS   220KV</t>
  </si>
  <si>
    <t>T219 BATS-TGTS  220KV</t>
  </si>
  <si>
    <t>TL-BATGEX-BATG219-0000087532</t>
  </si>
  <si>
    <t>TOWER T219 BATS-TGTS   220KV</t>
  </si>
  <si>
    <t>T220 BATS-TGTS  220KV</t>
  </si>
  <si>
    <t>TL-BATGEX-BATG220-0000087533</t>
  </si>
  <si>
    <t>TOWER T220 BATS-TGTS   220KV</t>
  </si>
  <si>
    <t>T221 BATS-TGTS  220KV</t>
  </si>
  <si>
    <t>TL-BATGEX-BATG221-0000087534</t>
  </si>
  <si>
    <t>TOWER T221 BATS-TGTS   220KV</t>
  </si>
  <si>
    <t>T165 HWTS-SMTS 1 500KV</t>
  </si>
  <si>
    <t>TL-TYSMEX-TYSM165-0000083630</t>
  </si>
  <si>
    <t>TOWER T165 HWTS-SMTS 1 500KV</t>
  </si>
  <si>
    <t>T165 HWTS-SMTS 2 500KV</t>
  </si>
  <si>
    <t>TL-TYSMEX-TYSM165-0000083906</t>
  </si>
  <si>
    <t>TOWER T165 HWTS-SMTS 2 500KV</t>
  </si>
  <si>
    <t>T066 BETS-KGTS  220KV</t>
  </si>
  <si>
    <t>TL-BEKGEX-BEKG066-0000067887</t>
  </si>
  <si>
    <t>TOWER T066 BETS-KGTS   220KV</t>
  </si>
  <si>
    <t>T067 BETS-KGTS  220KV</t>
  </si>
  <si>
    <t>TL-BEKGEX-BEKG067-0000067891</t>
  </si>
  <si>
    <t>TOWER T067 BETS-KGTS   220KV</t>
  </si>
  <si>
    <t>T068 BETS-KGTS  220KV</t>
  </si>
  <si>
    <t>TL-BEKGEX-BEKG068-0000067896</t>
  </si>
  <si>
    <t>TOWER T068 BETS-KGTS   220KV</t>
  </si>
  <si>
    <t>T069 BETS-KGTS  220KV</t>
  </si>
  <si>
    <t>TL-BEKGEX-BEKG069-0000067901</t>
  </si>
  <si>
    <t>TOWER T069 BETS-KGTS   220KV</t>
  </si>
  <si>
    <t>T246 HWTS-CBTS 4 500KV</t>
  </si>
  <si>
    <t>TL-HWCBEX-HWCB246-0000084218</t>
  </si>
  <si>
    <t>TOWER T246 HWTS-CBTS 4 500KV</t>
  </si>
  <si>
    <t>T246 HWTS-ROTS 3 500KV</t>
  </si>
  <si>
    <t>TL-HWCBEX-HWCB246-0000085207</t>
  </si>
  <si>
    <t>TOWER T246 HWTS-ROTS 3 500KV</t>
  </si>
  <si>
    <t>T281 BATS-BETS  220KV</t>
  </si>
  <si>
    <t>TL-BABEEX-BABE281-0000069079</t>
  </si>
  <si>
    <t>TOWER T281 BATS-BETS   220KV</t>
  </si>
  <si>
    <t>T282 BATS-BETS  220KV</t>
  </si>
  <si>
    <t>TL-BABEEX-BABE282-0000069084</t>
  </si>
  <si>
    <t>TOWER T282 BATS-BETS   220KV</t>
  </si>
  <si>
    <t>T283 BATS-BETS  220KV</t>
  </si>
  <si>
    <t>TL-BABEEX-BABE283-0000069089</t>
  </si>
  <si>
    <t>TOWER T283 BATS-BETS   220KV</t>
  </si>
  <si>
    <t>T284 BATS-BETS  220KV</t>
  </si>
  <si>
    <t>TL-BABEEX-BABE284-0000069094</t>
  </si>
  <si>
    <t>TOWER T284 BATS-BETS   220KV</t>
  </si>
  <si>
    <t>T255 DDTS-SMTS 1 330KV</t>
  </si>
  <si>
    <t>TL-DDSMEX-DDSM255-0000082711</t>
  </si>
  <si>
    <t>TOWER T255 DDTS-SMTS 1 330KV</t>
  </si>
  <si>
    <t>T247 HWTS-CBTS 4 500KV</t>
  </si>
  <si>
    <t>TL-HWCBEX-HWCB247-0000084219</t>
  </si>
  <si>
    <t>TOWER T247 HWTS-CBTS 4 500KV</t>
  </si>
  <si>
    <t>T247 HWTS-ROTS 3 500KV</t>
  </si>
  <si>
    <t>TL-HWCBEX-HWCB247-0000085208</t>
  </si>
  <si>
    <t>TOWER T247 HWTS-ROTS 3 500KV</t>
  </si>
  <si>
    <t>T061 HWPS-ROTS 1 220KV</t>
  </si>
  <si>
    <t>TL-HWCBEX-HWCB089-0000084513</t>
  </si>
  <si>
    <t>TOWER T061 HWPS-ROTS 1 220KV</t>
  </si>
  <si>
    <t>T089 HWTS-CBTS 4 500KV</t>
  </si>
  <si>
    <t>TL-HWCBEX-HWCB089-0000084061</t>
  </si>
  <si>
    <t>TOWER T089 HWTS-CBTS 4 500KV</t>
  </si>
  <si>
    <t>T089 HWTS-ROTS 3 500KV</t>
  </si>
  <si>
    <t>TL-HWCBEX-HWCB089-0000085050</t>
  </si>
  <si>
    <t>TOWER T089 HWTS-ROTS 3 500KV</t>
  </si>
  <si>
    <t>T205 BATS-TGTS  220KV</t>
  </si>
  <si>
    <t>TL-BATGEX-BATG205-0000087518</t>
  </si>
  <si>
    <t>TOWER T205 BATS-TGTS   220KV</t>
  </si>
  <si>
    <t>T206 BATS-TGTS  220KV</t>
  </si>
  <si>
    <t>TL-BATGEX-BATG206-0000087519</t>
  </si>
  <si>
    <t>TOWER T206 BATS-TGTS   220KV</t>
  </si>
  <si>
    <t>T207 BATS-TGTS  220KV</t>
  </si>
  <si>
    <t>TL-BATGEX-BATG207-0000087520</t>
  </si>
  <si>
    <t>TOWER T207 BATS-TGTS   220KV</t>
  </si>
  <si>
    <t>T208 BATS-TGTS  220KV</t>
  </si>
  <si>
    <t>TL-BATGEX-BATG208-0000087521</t>
  </si>
  <si>
    <t>TOWER T208 BATS-TGTS   220KV</t>
  </si>
  <si>
    <t>T209 BATS-TGTS  220KV</t>
  </si>
  <si>
    <t>TL-BATGEX-BATG209-0000087522</t>
  </si>
  <si>
    <t>TOWER T209 BATS-TGTS   220KV</t>
  </si>
  <si>
    <t>T210 BATS-TGTS  220KV</t>
  </si>
  <si>
    <t>TL-BATGEX-BATG210-0000087523</t>
  </si>
  <si>
    <t>TOWER T210 BATS-TGTS   220KV</t>
  </si>
  <si>
    <t>T211 BATS-TGTS  220KV</t>
  </si>
  <si>
    <t>TL-BATGEX-BATG211-0000087524</t>
  </si>
  <si>
    <t>TOWER T211 BATS-TGTS   220KV</t>
  </si>
  <si>
    <t>T214AMLTS-MOPS 2 500KV</t>
  </si>
  <si>
    <t>T214A</t>
  </si>
  <si>
    <t>TL-MLHYEX-MLHY214-0000057291</t>
  </si>
  <si>
    <t>TOWER T214AMLTS-MOPS 2 500KV</t>
  </si>
  <si>
    <t>T211 MLTS-TRTS 1 500KV</t>
  </si>
  <si>
    <t>TL-MLHYEX-MLHY211-0000056278</t>
  </si>
  <si>
    <t>TOWER T211 MLTS-TRTS 1 500KV</t>
  </si>
  <si>
    <t>T212 MLTS-TRTS 1 500KV</t>
  </si>
  <si>
    <t>TL-MLHYEX-MLHY212-0000056279</t>
  </si>
  <si>
    <t>TOWER T212 MLTS-TRTS 1 500KV</t>
  </si>
  <si>
    <t>T213 MLTS-TRTS 1 500KV</t>
  </si>
  <si>
    <t>TL-MLHYEX-MLHY213-0000056280</t>
  </si>
  <si>
    <t>TOWER T213 MLTS-TRTS 1 500KV</t>
  </si>
  <si>
    <t>T214BMLTS-TRTS 1 500KV</t>
  </si>
  <si>
    <t>T214B</t>
  </si>
  <si>
    <t>TL-MLHYEX-MLHY214-0000056281</t>
  </si>
  <si>
    <t>TOWER T214BMLTS-TRTS 1 500KV</t>
  </si>
  <si>
    <t>T215 MLTS-TRTS 1 500KV</t>
  </si>
  <si>
    <t>TL-MLHYEX-MLHY215-0000056282</t>
  </si>
  <si>
    <t>TOWER T215 MLTS-TRTS 1 500KV</t>
  </si>
  <si>
    <t>T049 YPS -ROTS 5 220KV</t>
  </si>
  <si>
    <t>TL-YPROEX-YPRO049-0000085440</t>
  </si>
  <si>
    <t>TOWER T049 YPS -ROTS 5 220KV</t>
  </si>
  <si>
    <t>T049 YPS -ROTS 7 220KV</t>
  </si>
  <si>
    <t>TL-YPROEX-YPRO049-0000085941</t>
  </si>
  <si>
    <t>TOWER T049 YPS -ROTS 7 220KV</t>
  </si>
  <si>
    <t>T023 HWTS-SMTS 2 500KV</t>
  </si>
  <si>
    <t>TL-TYSMEX-TYSM023-0000083764</t>
  </si>
  <si>
    <t>TOWER T023 HWTS-SMTS 2 500KV</t>
  </si>
  <si>
    <t>T263 MLTS-TGTS  220KV</t>
  </si>
  <si>
    <t>TL-MLTGEX-MLTG263-0000059753</t>
  </si>
  <si>
    <t>TOWER T263 MLTS-TGTS   220KV</t>
  </si>
  <si>
    <t>T264 MLTS-TGTS  220KV</t>
  </si>
  <si>
    <t>TL-MLTGEX-MLTG264-0000059755</t>
  </si>
  <si>
    <t>TOWER T264 MLTS-TGTS   220KV</t>
  </si>
  <si>
    <t>T265 MLTS-TGTS  220KV</t>
  </si>
  <si>
    <t>TL-MLTGEX-MLTG265-0000059757</t>
  </si>
  <si>
    <t>TOWER T265 MLTS-TGTS   220KV</t>
  </si>
  <si>
    <t>T266 MLTS-TGTS  220KV</t>
  </si>
  <si>
    <t>TL-MLTGEX-MLTG266-0000059759</t>
  </si>
  <si>
    <t>TOWER T266 MLTS-TGTS   220KV</t>
  </si>
  <si>
    <t>T310 WBTS-HOTS  220KV</t>
  </si>
  <si>
    <t>TL-BAHOEX-BAHO310-0000074727</t>
  </si>
  <si>
    <t>TOWER T310 WBTS-HOTS   220KV</t>
  </si>
  <si>
    <t>T056 BETS-KGTS  220KV</t>
  </si>
  <si>
    <t>TL-BEKGEX-BEKG056-0000067839</t>
  </si>
  <si>
    <t>TOWER T056 BETS-KGTS   220KV</t>
  </si>
  <si>
    <t>T057 BETS-KGTS  220KV</t>
  </si>
  <si>
    <t>TL-BEKGEX-BEKG057-0000067844</t>
  </si>
  <si>
    <t>TOWER T057 BETS-KGTS   220KV</t>
  </si>
  <si>
    <t>T058 BETS-KGTS  220KV</t>
  </si>
  <si>
    <t>TL-BEKGEX-BEKG058-0000067848</t>
  </si>
  <si>
    <t>TOWER T058 BETS-KGTS   220KV</t>
  </si>
  <si>
    <t>T059 BETS-KGTS  220KV</t>
  </si>
  <si>
    <t>TL-BEKGEX-BEKG059-0000067853</t>
  </si>
  <si>
    <t>TOWER T059 BETS-KGTS   220KV</t>
  </si>
  <si>
    <t>T060 BETS-KGTS  220KV</t>
  </si>
  <si>
    <t>TL-BEKGEX-BEKG060-0000067858</t>
  </si>
  <si>
    <t>TOWER T060 BETS-KGTS   220KV</t>
  </si>
  <si>
    <t>T099 YPS -ROTS 5 220KV</t>
  </si>
  <si>
    <t>TL-YPROEX-YPRO099-0000085490</t>
  </si>
  <si>
    <t>TOWER T099 YPS -ROTS 5 220KV</t>
  </si>
  <si>
    <t>T100 YPS -ROTS 5 220KV</t>
  </si>
  <si>
    <t>TL-YPROEX-YPRO100-0000085491</t>
  </si>
  <si>
    <t>TOWER T100 YPS -ROTS 5 220KV</t>
  </si>
  <si>
    <t>T099 YPS -ROTS 7 220KV</t>
  </si>
  <si>
    <t>TL-YPROEX-YPRO099-0000085991</t>
  </si>
  <si>
    <t>TOWER T099 YPS -ROTS 7 220KV</t>
  </si>
  <si>
    <t>T100 YPS -ROTS 7 220KV</t>
  </si>
  <si>
    <t>TL-YPROEX-YPRO100-0000085992</t>
  </si>
  <si>
    <t>TOWER T100 YPS -ROTS 7 220KV</t>
  </si>
  <si>
    <t>T015 EPS -TTS 1 220KV</t>
  </si>
  <si>
    <t>TL-EPTXEX-EPTX015-0000113473</t>
  </si>
  <si>
    <t>TOWER T015 EPS -TTS  1 220KV</t>
  </si>
  <si>
    <t>T247 DDTS-SMTS 1 330KV</t>
  </si>
  <si>
    <t>TL-DDSMEX-DDSM247-0000082703</t>
  </si>
  <si>
    <t>TOWER T247 DDTS-SMTS 1 330KV</t>
  </si>
  <si>
    <t>T247 DDTS-SMTS 2 330KV</t>
  </si>
  <si>
    <t>TL-DDSMEX-DDSM247-0000103193</t>
  </si>
  <si>
    <t>TOWER T247 DDTS-SMTS 2 330KV</t>
  </si>
  <si>
    <t>T109 MLTS-TGTS  220KV</t>
  </si>
  <si>
    <t>TL-MLTGEX-MLTG109-0000059447</t>
  </si>
  <si>
    <t>TOWER T109 MLTS-TGTS   220KV</t>
  </si>
  <si>
    <t>T110 MLTS-TGTS  220KV</t>
  </si>
  <si>
    <t>TL-MLTGEX-MLTG110-0000059449</t>
  </si>
  <si>
    <t>TOWER T110 MLTS-TGTS   220KV</t>
  </si>
  <si>
    <t>T111 MLTS-TGTS  220KV</t>
  </si>
  <si>
    <t>TL-MLTGEX-MLTG111-0000059451</t>
  </si>
  <si>
    <t>TOWER T111 MLTS-TGTS   220KV</t>
  </si>
  <si>
    <t>T112 MLTS-TGTS  220KV</t>
  </si>
  <si>
    <t>TL-MLTGEX-MLTG112-0000059453</t>
  </si>
  <si>
    <t>TOWER T112 MLTS-TGTS   220KV</t>
  </si>
  <si>
    <t>T113 MLTS-TGTS  220KV</t>
  </si>
  <si>
    <t>TL-MLTGEX-MLTG113-0000059455</t>
  </si>
  <si>
    <t>TOWER T113 MLTS-TGTS   220KV</t>
  </si>
  <si>
    <t>T099 HWPS-ROTS 1 220KV</t>
  </si>
  <si>
    <t>TL-HWROEX-HWRO099-0000084551</t>
  </si>
  <si>
    <t>TOWER T099 HWPS-ROTS 1 220KV</t>
  </si>
  <si>
    <t>T054 HWTS-ROTS 3 500KV</t>
  </si>
  <si>
    <t>TL-HWCBEX-HWCB054-0000085015</t>
  </si>
  <si>
    <t>TOWER T054 HWTS-ROTS 3 500KV</t>
  </si>
  <si>
    <t>T060 HWTS-SMTS 1 500KV</t>
  </si>
  <si>
    <t>TL-TYSMEX-TYSM060-0000083525</t>
  </si>
  <si>
    <t>TOWER T060 HWTS-SMTS 1 500KV</t>
  </si>
  <si>
    <t>T061 HWTS-SMTS 1 500KV</t>
  </si>
  <si>
    <t>TL-TYSMEX-TYSM061-0000083526</t>
  </si>
  <si>
    <t>TOWER T061 HWTS-SMTS 1 500KV</t>
  </si>
  <si>
    <t>T059 HWTS-SMTS 2 500KV</t>
  </si>
  <si>
    <t>TL-TYSMEX-TYSM059-0000083800</t>
  </si>
  <si>
    <t>TOWER T059 HWTS-SMTS 2 500KV</t>
  </si>
  <si>
    <t>T060 HWTS-SMTS 2 500KV</t>
  </si>
  <si>
    <t>TL-TYSMEX-TYSM060-0000083801</t>
  </si>
  <si>
    <t>TOWER T060 HWTS-SMTS 2 500KV</t>
  </si>
  <si>
    <t>T061 HWTS-SMTS 2 500KV</t>
  </si>
  <si>
    <t>TL-TYSMEX-TYSM061-0000083802</t>
  </si>
  <si>
    <t>TOWER T061 HWTS-SMTS 2 500KV</t>
  </si>
  <si>
    <t>T031 HWPS-ROTS 1 220KV</t>
  </si>
  <si>
    <t>TL-HWCBEX-HWCB059-0000084483</t>
  </si>
  <si>
    <t>TOWER T031 HWPS-ROTS 1 220KV</t>
  </si>
  <si>
    <t>T032 HWPS-ROTS 1 220KV</t>
  </si>
  <si>
    <t>TL-HWCBEX-HWCB060-0000084484</t>
  </si>
  <si>
    <t>TOWER T032 HWPS-ROTS 1 220KV</t>
  </si>
  <si>
    <t>T059 HWTS-CBTS 4 500KV</t>
  </si>
  <si>
    <t>TL-HWCBEX-HWCB059-0000084031</t>
  </si>
  <si>
    <t>TOWER T059 HWTS-CBTS 4 500KV</t>
  </si>
  <si>
    <t>T060 HWTS-CBTS 4 500KV</t>
  </si>
  <si>
    <t>TL-HWCBEX-HWCB060-0000084032</t>
  </si>
  <si>
    <t>TOWER T060 HWTS-CBTS 4 500KV</t>
  </si>
  <si>
    <t>T059 HWTS-ROTS 3 500KV</t>
  </si>
  <si>
    <t>TL-HWCBEX-HWCB059-0000085020</t>
  </si>
  <si>
    <t>TOWER T059 HWTS-ROTS 3 500KV</t>
  </si>
  <si>
    <t>T060 HWTS-ROTS 3 500KV</t>
  </si>
  <si>
    <t>TL-HWCBEX-HWCB060-0000085021</t>
  </si>
  <si>
    <t>TOWER T060 HWTS-ROTS 3 500KV</t>
  </si>
  <si>
    <t>T106 HWTS-SMTS 1 500KV</t>
  </si>
  <si>
    <t>TL-TYSMEX-TYSM106-0000083571</t>
  </si>
  <si>
    <t>TOWER T106 HWTS-SMTS 1 500KV</t>
  </si>
  <si>
    <t>T106 HWTS-SMTS 2 500KV</t>
  </si>
  <si>
    <t>TL-TYSMEX-TYSM106-0000083847</t>
  </si>
  <si>
    <t>TOWER T106 HWTS-SMTS 2 500KV</t>
  </si>
  <si>
    <t>T244 DDTS-SMTS 1 330KV</t>
  </si>
  <si>
    <t>TL-DDSMEX-DDSM244-0000082700</t>
  </si>
  <si>
    <t>TOWER T244 DDTS-SMTS 1 330KV</t>
  </si>
  <si>
    <t>T245 DDTS-SMTS 1 330KV</t>
  </si>
  <si>
    <t>TL-DDSMEX-DDSM245-0000082701</t>
  </si>
  <si>
    <t>TOWER T245 DDTS-SMTS 1 330KV</t>
  </si>
  <si>
    <t>T246 DDTS-SMTS 1 330KV</t>
  </si>
  <si>
    <t>TL-DDSMEX-DDSM246-0000082702</t>
  </si>
  <si>
    <t>TOWER T246 DDTS-SMTS 1 330KV</t>
  </si>
  <si>
    <t>T244 DDTS-SMTS 2 330KV</t>
  </si>
  <si>
    <t>TL-DDSMEX-DDSM244-0000103187</t>
  </si>
  <si>
    <t>TOWER T244 DDTS-SMTS 2 330KV</t>
  </si>
  <si>
    <t>T245 DDTS-SMTS 2 330KV</t>
  </si>
  <si>
    <t>TL-DDSMEX-DDSM245-0000103189</t>
  </si>
  <si>
    <t>TOWER T245 DDTS-SMTS 2 330KV</t>
  </si>
  <si>
    <t>T246 DDTS-SMTS 2 330KV</t>
  </si>
  <si>
    <t>TL-DDSMEX-DDSM246-0000103191</t>
  </si>
  <si>
    <t>TOWER T246 DDTS-SMTS 2 330KV</t>
  </si>
  <si>
    <t>T309 DDTS-SMTS 1 330KV</t>
  </si>
  <si>
    <t>TL-DDSMEX-DDSM309-0000082765</t>
  </si>
  <si>
    <t>TOWER T309 DDTS-SMTS 1 330KV</t>
  </si>
  <si>
    <t>T310 DDTS-SMTS 1 330KV</t>
  </si>
  <si>
    <t>TL-DDSMEX-DDSM310-0000082766</t>
  </si>
  <si>
    <t>TOWER T310 DDTS-SMTS 1 330KV</t>
  </si>
  <si>
    <t>T311 DDTS-SMTS 1 330KV</t>
  </si>
  <si>
    <t>TL-DDSMEX-DDSM311-0000082767</t>
  </si>
  <si>
    <t>TOWER T311 DDTS-SMTS 1 330KV</t>
  </si>
  <si>
    <t>T309 DDTS-SMTS 2 330KV</t>
  </si>
  <si>
    <t>TL-DDSMEX-DDSM309-0000103474</t>
  </si>
  <si>
    <t>TOWER T309 DDTS-SMTS 2 330KV</t>
  </si>
  <si>
    <t>T310 DDTS-SMTS 2 330KV</t>
  </si>
  <si>
    <t>TL-DDSMEX-DDSM310-0000103479</t>
  </si>
  <si>
    <t>TOWER T310 DDTS-SMTS 2 330KV</t>
  </si>
  <si>
    <t>T311 DDTS-SMTS 2 330KV</t>
  </si>
  <si>
    <t>TL-DDSMEX-DDSM311-0000103484</t>
  </si>
  <si>
    <t>TOWER T311 DDTS-SMTS 2 330KV</t>
  </si>
  <si>
    <t>T105 HWTS-SMTS 1 500KV</t>
  </si>
  <si>
    <t>TL-TYSMEX-TYSM105-0000083570</t>
  </si>
  <si>
    <t>TOWER T105 HWTS-SMTS 1 500KV</t>
  </si>
  <si>
    <t>T054 HWTS-CBTS 4 500KV</t>
  </si>
  <si>
    <t>TL-HWCBEX-HWCB054-0000084026</t>
  </si>
  <si>
    <t>TOWER T054 HWTS-CBTS 4 500KV</t>
  </si>
  <si>
    <t>T055 HWTS-CBTS 4 500KV</t>
  </si>
  <si>
    <t>TL-HWCBEX-HWCB055-0000084027</t>
  </si>
  <si>
    <t>TOWER T055 HWTS-CBTS 4 500KV</t>
  </si>
  <si>
    <t>T055 HWTS-ROTS 3 500KV</t>
  </si>
  <si>
    <t>TL-HWCBEX-HWCB055-0000085016</t>
  </si>
  <si>
    <t>TOWER T055 HWTS-ROTS 3 500KV</t>
  </si>
  <si>
    <t>T311 WBTS-HOTS  220KV</t>
  </si>
  <si>
    <t>TL-BAHOEX-BAHO311-0000074728</t>
  </si>
  <si>
    <t>TOWER T311 WBTS-HOTS   220KV</t>
  </si>
  <si>
    <t>T312 WBTS-HOTS  220KV</t>
  </si>
  <si>
    <t>TL-BAHOEX-BAHO312-0000074729</t>
  </si>
  <si>
    <t>TOWER T312 WBTS-HOTS   220KV</t>
  </si>
  <si>
    <t>T313 WBTS-HOTS  220KV</t>
  </si>
  <si>
    <t>TL-BAHOEX-BAHO313-0000074730</t>
  </si>
  <si>
    <t>TOWER T313 WBTS-HOTS   220KV</t>
  </si>
  <si>
    <t>T314 WBTS-HOTS  220KV</t>
  </si>
  <si>
    <t>TL-BAHOEX-BAHO314-0000074731</t>
  </si>
  <si>
    <t>TOWER T314 WBTS-HOTS   220KV</t>
  </si>
  <si>
    <t>T315 WBTS-HOTS  220KV</t>
  </si>
  <si>
    <t>TL-BAHOEX-BAHO315-0000074732</t>
  </si>
  <si>
    <t>TOWER T315 WBTS-HOTS   220KV</t>
  </si>
  <si>
    <t>T316 WBTS-HOTS  220KV</t>
  </si>
  <si>
    <t>TL-BAHOEX-BAHO316-0000074733</t>
  </si>
  <si>
    <t>TOWER T316 WBTS-HOTS   220KV</t>
  </si>
  <si>
    <t>TY027ROTS-SMTS 3 500KV</t>
  </si>
  <si>
    <t>TL-RORWEX-RORW027-0000055980</t>
  </si>
  <si>
    <t>TOWER TY027ROTS-SMTS 3 500KV</t>
  </si>
  <si>
    <t>T492 DDTS-SMTS 1 330KV</t>
  </si>
  <si>
    <t>TL-DDSMEX-DDSM492-0000059507</t>
  </si>
  <si>
    <t>TOWER T492 DDTS-SMTS 1 330KV</t>
  </si>
  <si>
    <t>T492 DDTS-SMTS 2 330KV</t>
  </si>
  <si>
    <t>TL-DDSMEX-DDSM492-0000059651</t>
  </si>
  <si>
    <t>TOWER T492 DDTS-SMTS 2 330KV</t>
  </si>
  <si>
    <t>T173 EPS -TTS 1 220KV</t>
  </si>
  <si>
    <t>TL-DDSMEX-DDSM492-0000114089</t>
  </si>
  <si>
    <t>TOWER T173 EPS -TTS  1 220KV</t>
  </si>
  <si>
    <t>T207 MLTS-TRTS 1 500KV</t>
  </si>
  <si>
    <t>TL-MLHYEX-MLHY207-0000056274</t>
  </si>
  <si>
    <t>TOWER T207 MLTS-TRTS 1 500KV</t>
  </si>
  <si>
    <t>T208 MLTS-TRTS 1 500KV</t>
  </si>
  <si>
    <t>TL-MLHYEX-MLHY208-0000056275</t>
  </si>
  <si>
    <t>TOWER T208 MLTS-TRTS 1 500KV</t>
  </si>
  <si>
    <t>T209 MLTS-TRTS 1 500KV</t>
  </si>
  <si>
    <t>TL-MLHYEX-MLHY209-0000056276</t>
  </si>
  <si>
    <t>TOWER T209 MLTS-TRTS 1 500KV</t>
  </si>
  <si>
    <t>T210 MLTS-TRTS 1 500KV</t>
  </si>
  <si>
    <t>TL-MLHYEX-MLHY210-0000056277</t>
  </si>
  <si>
    <t>TOWER T210 MLTS-TRTS 1 500KV</t>
  </si>
  <si>
    <t>T015 HWTS-CBTS 4 500KV</t>
  </si>
  <si>
    <t>TL-HWCBEX-HWCB015-0000083987</t>
  </si>
  <si>
    <t>TOWER T015 HWTS-CBTS 4 500KV</t>
  </si>
  <si>
    <t>T016 HWTS-CBTS 4 500KV</t>
  </si>
  <si>
    <t>TL-HWCBEX-HWCB016-0000083988</t>
  </si>
  <si>
    <t>TOWER T016 HWTS-CBTS 4 500KV</t>
  </si>
  <si>
    <t>T015 HWTS-ROTS 3 500KV</t>
  </si>
  <si>
    <t>TL-HWCBEX-HWCB015-0000084976</t>
  </si>
  <si>
    <t>TOWER T015 HWTS-ROTS 3 500KV</t>
  </si>
  <si>
    <t>T076 EPS -TTS 1 220KV</t>
  </si>
  <si>
    <t>TL-EPTXEX-EPTX076-0000113534</t>
  </si>
  <si>
    <t>TOWER T076 EPS -TTS  1 220KV</t>
  </si>
  <si>
    <t>T021 RWTS-TTS  220KV</t>
  </si>
  <si>
    <t>TL-RWTSEX-RWTS061-0000064873</t>
  </si>
  <si>
    <t>TOWER T021 RWTS-TTS    220KV</t>
  </si>
  <si>
    <t>TY061ROTS-SMTS 3 500KV</t>
  </si>
  <si>
    <t>TY061</t>
  </si>
  <si>
    <t>TL-RWTSEX-RWTS061-0000056014</t>
  </si>
  <si>
    <t>TOWER TY061ROTS-SMTS 3 500KV</t>
  </si>
  <si>
    <t>TX061ROTS-TTS  220KV</t>
  </si>
  <si>
    <t>TX061</t>
  </si>
  <si>
    <t>TL-RWTSEX-RWTS061-0000061298</t>
  </si>
  <si>
    <t>TOWER TX061ROTS-TTS    220KV</t>
  </si>
  <si>
    <t>T248 HWTS-CBTS 4 500KV</t>
  </si>
  <si>
    <t>TL-HWCBEX-HWCB248-0000084220</t>
  </si>
  <si>
    <t>TOWER T248 HWTS-CBTS 4 500KV</t>
  </si>
  <si>
    <t>T249 HWTS-CBTS 4 500KV</t>
  </si>
  <si>
    <t>TL-HWCBEX-HWCB249-0000084221</t>
  </si>
  <si>
    <t>TOWER T249 HWTS-CBTS 4 500KV</t>
  </si>
  <si>
    <t>T249 HWTS-ROTS 3 500KV</t>
  </si>
  <si>
    <t>TL-HWCBEX-HWCB249-0000085210</t>
  </si>
  <si>
    <t>TOWER T249 HWTS-ROTS 3 500KV</t>
  </si>
  <si>
    <t>T098 YPS -ROTS 5 220KV</t>
  </si>
  <si>
    <t>TL-YPROEX-YPRO098-0000085489</t>
  </si>
  <si>
    <t>TOWER T098 YPS -ROTS 5 220KV</t>
  </si>
  <si>
    <t>T251 HWTS-SMTS 1 500KV</t>
  </si>
  <si>
    <t>TL-HWSMEX-HWSM251-0000055593</t>
  </si>
  <si>
    <t>TOWER T251 HWTS-SMTS 1 500KV</t>
  </si>
  <si>
    <t>T250 HWTS-SMTS 2 500KV</t>
  </si>
  <si>
    <t>TL-HWSMEX-HWSM250-0000055727</t>
  </si>
  <si>
    <t>TOWER T250 HWTS-SMTS 2 500KV</t>
  </si>
  <si>
    <t>T251 HWTS-SMTS 2 500KV</t>
  </si>
  <si>
    <t>TL-HWSMEX-HWSM251-0000055728</t>
  </si>
  <si>
    <t>TOWER T251 HWTS-SMTS 2 500KV</t>
  </si>
  <si>
    <t>T166 HWTS-SMTS 1 500KV</t>
  </si>
  <si>
    <t>TL-TYSMEX-TYSM166-0000083631</t>
  </si>
  <si>
    <t>TOWER T166 HWTS-SMTS 1 500KV</t>
  </si>
  <si>
    <t>T166 HWTS-SMTS 2 500KV</t>
  </si>
  <si>
    <t>TL-TYSMEX-TYSM166-0000083907</t>
  </si>
  <si>
    <t>TOWER T166 HWTS-SMTS 2 500KV</t>
  </si>
  <si>
    <t>T107 HWTS-CBTS 4 500KV</t>
  </si>
  <si>
    <t>TL-HWCBEX-HWCB107-0000084079</t>
  </si>
  <si>
    <t>TOWER T107 HWTS-CBTS 4 500KV</t>
  </si>
  <si>
    <t>T108 HWTS-CBTS 4 500KV</t>
  </si>
  <si>
    <t>TL-HWCBEX-HWCB108-0000084080</t>
  </si>
  <si>
    <t>TOWER T108 HWTS-CBTS 4 500KV</t>
  </si>
  <si>
    <t>T107 HWTS-ROTS 3 500KV</t>
  </si>
  <si>
    <t>TL-HWCBEX-HWCB107-0000085068</t>
  </si>
  <si>
    <t>TOWER T107 HWTS-ROTS 3 500KV</t>
  </si>
  <si>
    <t>T108 HWTS-ROTS 3 500KV</t>
  </si>
  <si>
    <t>TL-HWCBEX-HWCB108-0000085069</t>
  </si>
  <si>
    <t>TOWER T108 HWTS-ROTS 3 500KV</t>
  </si>
  <si>
    <t>T007 HWTS-SMTS 1 500KV</t>
  </si>
  <si>
    <t>TL-TYSMEX-TYSM007-0000083472</t>
  </si>
  <si>
    <t>TOWER T007 HWTS-SMTS 1 500KV</t>
  </si>
  <si>
    <t>T007 HWTS-SMTS 2 500KV</t>
  </si>
  <si>
    <t>TL-TYSMEX-TYSM007-0000083748</t>
  </si>
  <si>
    <t>TOWER T007 HWTS-SMTS 2 500KV</t>
  </si>
  <si>
    <t>T106 HWTS-CBTS 4 500KV</t>
  </si>
  <si>
    <t>TL-HWCBEX-HWCB106-0000084078</t>
  </si>
  <si>
    <t>TOWER T106 HWTS-CBTS 4 500KV</t>
  </si>
  <si>
    <t>T106 HWTS-ROTS 3 500KV</t>
  </si>
  <si>
    <t>TL-HWCBEX-HWCB106-0000085067</t>
  </si>
  <si>
    <t>TOWER T106 HWTS-ROTS 3 500KV</t>
  </si>
  <si>
    <t>T246 HWTS-SMTS 1 500KV</t>
  </si>
  <si>
    <t>TL-HWSMEX-HWSM246-0000055588</t>
  </si>
  <si>
    <t>TOWER T246 HWTS-SMTS 1 500KV</t>
  </si>
  <si>
    <t>T246 HWTS-SMTS 2 500KV</t>
  </si>
  <si>
    <t>TL-HWSMEX-HWSM246-0000055723</t>
  </si>
  <si>
    <t>TOWER T246 HWTS-SMTS 2 500KV</t>
  </si>
  <si>
    <t>T098 YPS -ROTS 7 220KV</t>
  </si>
  <si>
    <t>TL-YPROEX-YPRO098-0000085990</t>
  </si>
  <si>
    <t>TOWER T098 YPS -ROTS 7 220KV</t>
  </si>
  <si>
    <t>T087 HWTS-SMTS 1 500KV</t>
  </si>
  <si>
    <t>TL-TYSMEX-TYSM087-0000083552</t>
  </si>
  <si>
    <t>TOWER T087 HWTS-SMTS 1 500KV</t>
  </si>
  <si>
    <t>T087 HWTS-SMTS 2 500KV</t>
  </si>
  <si>
    <t>TL-TYSMEX-TYSM087-0000083828</t>
  </si>
  <si>
    <t>TOWER T087 HWTS-SMTS 2 500KV</t>
  </si>
  <si>
    <t>T224 BATS-TGTS  220KV</t>
  </si>
  <si>
    <t>TL-BATGEX-BATG224-0000087537</t>
  </si>
  <si>
    <t>TOWER T224 BATS-TGTS   220KV</t>
  </si>
  <si>
    <t>T534 DDTS-SMTS 1 330KV</t>
  </si>
  <si>
    <t>TL-DDSMEX-DDSM534-0000059591</t>
  </si>
  <si>
    <t>TOWER T534 DDTS-SMTS 1 330KV</t>
  </si>
  <si>
    <t>T534 DDTS-SMTS 2 330KV</t>
  </si>
  <si>
    <t>TL-DDSMEX-DDSM534-0000059736</t>
  </si>
  <si>
    <t>TOWER T534 DDTS-SMTS 2 330KV</t>
  </si>
  <si>
    <t>T065 EPS -TTS 1 220KV</t>
  </si>
  <si>
    <t>TL-EPTXEX-EPTX065-0000113523</t>
  </si>
  <si>
    <t>TOWER T065 EPS -TTS  1 220KV</t>
  </si>
  <si>
    <t>T012 EPS -TTS 1 220KV</t>
  </si>
  <si>
    <t>TL-EPTXEX-EPTX012-0000113470</t>
  </si>
  <si>
    <t>TOWER T012 EPS -TTS  1 220KV</t>
  </si>
  <si>
    <t>T171 HWTS-SMTS 1 500KV</t>
  </si>
  <si>
    <t>TL-HWSMEX-HWSM171-0000083636</t>
  </si>
  <si>
    <t>TOWER T171 HWTS-SMTS 1 500KV</t>
  </si>
  <si>
    <t>T172 HWTS-SMTS 1 500KV</t>
  </si>
  <si>
    <t>TL-HWSMEX-HWSM172-0000083637</t>
  </si>
  <si>
    <t>TOWER T172 HWTS-SMTS 1 500KV</t>
  </si>
  <si>
    <t>T171 HWTS-SMTS 2 500KV</t>
  </si>
  <si>
    <t>TL-HWSMEX-HWSM171-0000083912</t>
  </si>
  <si>
    <t>TOWER T171 HWTS-SMTS 2 500KV</t>
  </si>
  <si>
    <t>T172 HWTS-SMTS 2 500KV</t>
  </si>
  <si>
    <t>TL-HWSMEX-HWSM172-0000083913</t>
  </si>
  <si>
    <t>TOWER T172 HWTS-SMTS 2 500KV</t>
  </si>
  <si>
    <t>T254 BATS-BETS  220KV</t>
  </si>
  <si>
    <t>TL-BABEEX-BABE254-0000103202</t>
  </si>
  <si>
    <t>TOWER T254 BATS-BETS   220KV</t>
  </si>
  <si>
    <t>T255 BATS-BETS  220KV</t>
  </si>
  <si>
    <t>TL-BABEEX-BABE255-0000103204</t>
  </si>
  <si>
    <t>TOWER T255 BATS-BETS   220KV</t>
  </si>
  <si>
    <t>T256 BATS-BETS  220KV</t>
  </si>
  <si>
    <t>TL-BABEEX-BABE256-0000068962</t>
  </si>
  <si>
    <t>TOWER T256 BATS-BETS   220KV</t>
  </si>
  <si>
    <t>T257 BATS-BETS  220KV</t>
  </si>
  <si>
    <t>TL-BABEEX-BABE257-0000068966</t>
  </si>
  <si>
    <t>TOWER T257 BATS-BETS   220KV</t>
  </si>
  <si>
    <t>T258 BATS-BETS  220KV</t>
  </si>
  <si>
    <t>TL-BABEEX-BABE258-0000068971</t>
  </si>
  <si>
    <t>TOWER T258 BATS-BETS   220KV</t>
  </si>
  <si>
    <t>T259 BATS-BETS  220KV</t>
  </si>
  <si>
    <t>TL-BABEEX-BABE259-0000068975</t>
  </si>
  <si>
    <t>TOWER T259 BATS-BETS   220KV</t>
  </si>
  <si>
    <t>T260 BATS-BETS  220KV</t>
  </si>
  <si>
    <t>TL-BABEEX-BABE260-0000068980</t>
  </si>
  <si>
    <t>TOWER T260 BATS-BETS   220KV</t>
  </si>
  <si>
    <t>T023 HWTS-SMTS 1 500KV</t>
  </si>
  <si>
    <t>TL-TYSMEX-TYSM023-0000083488</t>
  </si>
  <si>
    <t>TOWER T023 HWTS-SMTS 1 500KV</t>
  </si>
  <si>
    <t>T097 YPS -ROTS 7 220KV</t>
  </si>
  <si>
    <t>TL-YPROEX-YPRO097-0000085989</t>
  </si>
  <si>
    <t>TOWER T097 YPS -ROTS 7 220KV</t>
  </si>
  <si>
    <t>T247 HWTS-SMTS 2 500KV</t>
  </si>
  <si>
    <t>TL-HWSMEX-HWSM247-0000055724</t>
  </si>
  <si>
    <t>TOWER T247 HWTS-SMTS 2 500KV</t>
  </si>
  <si>
    <t>T098 HWPS-ROTS 1 220KV</t>
  </si>
  <si>
    <t>TL-HWROEX-HWRO098-0000084550</t>
  </si>
  <si>
    <t>TOWER T098 HWPS-ROTS 1 220KV</t>
  </si>
  <si>
    <t>T097 YPS -ROTS 5 220KV</t>
  </si>
  <si>
    <t>TL-YPROEX-YPRO097-0000085488</t>
  </si>
  <si>
    <t>TOWER T097 YPS -ROTS 5 220KV</t>
  </si>
  <si>
    <t>T105 HWTS-SMTS 2 500KV</t>
  </si>
  <si>
    <t>TL-TYSMEX-TYSM105-0000083846</t>
  </si>
  <si>
    <t>TOWER T105 HWTS-SMTS 2 500KV</t>
  </si>
  <si>
    <t>T087 YPS -ROTS 5 220KV</t>
  </si>
  <si>
    <t>TL-YPROEX-YPRO087-0000085478</t>
  </si>
  <si>
    <t>TOWER T087 YPS -ROTS 5 220KV</t>
  </si>
  <si>
    <t>T088 HWTS-SMTS 1 500KV</t>
  </si>
  <si>
    <t>TL-TYSMEX-TYSM088-0000083553</t>
  </si>
  <si>
    <t>TOWER T088 HWTS-SMTS 1 500KV</t>
  </si>
  <si>
    <t>T089 HWTS-SMTS 1 500KV</t>
  </si>
  <si>
    <t>TL-TYSMEX-TYSM089-0000083554</t>
  </si>
  <si>
    <t>TOWER T089 HWTS-SMTS 1 500KV</t>
  </si>
  <si>
    <t>T088 HWTS-SMTS 2 500KV</t>
  </si>
  <si>
    <t>TL-TYSMEX-TYSM088-0000083829</t>
  </si>
  <si>
    <t>TOWER T088 HWTS-SMTS 2 500KV</t>
  </si>
  <si>
    <t>T089 HWTS-SMTS 2 500KV</t>
  </si>
  <si>
    <t>TL-TYSMEX-TYSM089-0000083830</t>
  </si>
  <si>
    <t>TOWER T089 HWTS-SMTS 2 500KV</t>
  </si>
  <si>
    <t>T501 DDTS-SMTS 1 330KV</t>
  </si>
  <si>
    <t>TL-DDSMEX-DDSM501-0000059525</t>
  </si>
  <si>
    <t>TOWER T501 DDTS-SMTS 1 330KV</t>
  </si>
  <si>
    <t>T501 DDTS-SMTS 2 330KV</t>
  </si>
  <si>
    <t>TL-DDSMEX-DDSM501-0000059669</t>
  </si>
  <si>
    <t>TOWER T501 DDTS-SMTS 2 330KV</t>
  </si>
  <si>
    <t>T181 EPS -TTS 1 220KV</t>
  </si>
  <si>
    <t>TL-DDSMEX-DDSM501-0000114097</t>
  </si>
  <si>
    <t>TOWER T181 EPS -TTS  1 220KV</t>
  </si>
  <si>
    <t>T097 HWPS-ROTS 1 220KV</t>
  </si>
  <si>
    <t>TL-HWROEX-HWRO097-0000084549</t>
  </si>
  <si>
    <t>TOWER T097 HWPS-ROTS 1 220KV</t>
  </si>
  <si>
    <t>T242 DDTS-SMTS 1 330KV</t>
  </si>
  <si>
    <t>TL-DDSMEX-DDSM242-0000082698</t>
  </si>
  <si>
    <t>TOWER T242 DDTS-SMTS 1 330KV</t>
  </si>
  <si>
    <t>T243 DDTS-SMTS 1 330KV</t>
  </si>
  <si>
    <t>TL-DDSMEX-DDSM243-0000082699</t>
  </si>
  <si>
    <t>TOWER T243 DDTS-SMTS 1 330KV</t>
  </si>
  <si>
    <t>T242 DDTS-SMTS 2 330KV</t>
  </si>
  <si>
    <t>TL-DDSMEX-DDSM242-0000103183</t>
  </si>
  <si>
    <t>TOWER T242 DDTS-SMTS 2 330KV</t>
  </si>
  <si>
    <t>T243 DDTS-SMTS 2 330KV</t>
  </si>
  <si>
    <t>TL-DDSMEX-DDSM243-0000103185</t>
  </si>
  <si>
    <t>TOWER T243 DDTS-SMTS 2 330KV</t>
  </si>
  <si>
    <t>T239 DDTS-SMTS 1 330KV</t>
  </si>
  <si>
    <t>TL-DDSMEX-DDSM239-0000082695</t>
  </si>
  <si>
    <t>TOWER T239 DDTS-SMTS 1 330KV</t>
  </si>
  <si>
    <t>T240 DDTS-SMTS 1 330KV</t>
  </si>
  <si>
    <t>TL-DDSMEX-DDSM240-0000082696</t>
  </si>
  <si>
    <t>TOWER T240 DDTS-SMTS 1 330KV</t>
  </si>
  <si>
    <t>T241 DDTS-SMTS 1 330KV</t>
  </si>
  <si>
    <t>TL-DDSMEX-DDSM241-0000082697</t>
  </si>
  <si>
    <t>TOWER T241 DDTS-SMTS 1 330KV</t>
  </si>
  <si>
    <t>T239 DDTS-SMTS 2 330KV</t>
  </si>
  <si>
    <t>TL-DDSMEX-DDSM239-0000103177</t>
  </si>
  <si>
    <t>TOWER T239 DDTS-SMTS 2 330KV</t>
  </si>
  <si>
    <t>T240 DDTS-SMTS 2 330KV</t>
  </si>
  <si>
    <t>TL-DDSMEX-DDSM240-0000103179</t>
  </si>
  <si>
    <t>TOWER T240 DDTS-SMTS 2 330KV</t>
  </si>
  <si>
    <t>T241 DDTS-SMTS 2 330KV</t>
  </si>
  <si>
    <t>TL-DDSMEX-DDSM241-0000103181</t>
  </si>
  <si>
    <t>TOWER T241 DDTS-SMTS 2 330KV</t>
  </si>
  <si>
    <t>T104 HWTS-SMTS 1 500KV</t>
  </si>
  <si>
    <t>TL-TYSMEX-TYSM104-0000083569</t>
  </si>
  <si>
    <t>TOWER T104 HWTS-SMTS 1 500KV</t>
  </si>
  <si>
    <t>T104 HWTS-SMTS 2 500KV</t>
  </si>
  <si>
    <t>TL-TYSMEX-TYSM104-0000083845</t>
  </si>
  <si>
    <t>TOWER T104 HWTS-SMTS 2 500KV</t>
  </si>
  <si>
    <t>T128 MLTS-TGTS  220KV</t>
  </si>
  <si>
    <t>TL-MLTGEX-MLTG128-0000059484</t>
  </si>
  <si>
    <t>TOWER T128 MLTS-TGTS   220KV</t>
  </si>
  <si>
    <t>T129 MLTS-TGTS  220KV</t>
  </si>
  <si>
    <t>TL-MLTGEX-MLTG129-0000059486</t>
  </si>
  <si>
    <t>TOWER T129 MLTS-TGTS   220KV</t>
  </si>
  <si>
    <t>T130 MLTS-TGTS  220KV</t>
  </si>
  <si>
    <t>TL-MLTGEX-MLTG130-0000059488</t>
  </si>
  <si>
    <t>TOWER T130 MLTS-TGTS   220KV</t>
  </si>
  <si>
    <t>T131 MLTS-TGTS  220KV</t>
  </si>
  <si>
    <t>TL-MLTGEX-MLTG131-0000059490</t>
  </si>
  <si>
    <t>TOWER T131 MLTS-TGTS   220KV</t>
  </si>
  <si>
    <t>T132 MLTS-TGTS  220KV</t>
  </si>
  <si>
    <t>TL-MLTGEX-MLTG132-0000059492</t>
  </si>
  <si>
    <t>TOWER T132 MLTS-TGTS   220KV</t>
  </si>
  <si>
    <t>T216 MLTS-TGTS  220KV</t>
  </si>
  <si>
    <t>TL-MLTGEX-MLTG216-0000059660</t>
  </si>
  <si>
    <t>TOWER T216 MLTS-TGTS   220KV</t>
  </si>
  <si>
    <t>T217 MLTS-TGTS  220KV</t>
  </si>
  <si>
    <t>TL-MLTGEX-MLTG217-0000059662</t>
  </si>
  <si>
    <t>TOWER T217 MLTS-TGTS   220KV</t>
  </si>
  <si>
    <t>T218 MLTS-TGTS  220KV</t>
  </si>
  <si>
    <t>TL-MLTGEX-MLTG218-0000059664</t>
  </si>
  <si>
    <t>TOWER T218 MLTS-TGTS   220KV</t>
  </si>
  <si>
    <t>T219 MLTS-TGTS  220KV</t>
  </si>
  <si>
    <t>TL-MLTGEX-MLTG219-0000059666</t>
  </si>
  <si>
    <t>TOWER T219 MLTS-TGTS   220KV</t>
  </si>
  <si>
    <t>T220 MLTS-TGTS  220KV</t>
  </si>
  <si>
    <t>TL-MLTGEX-MLTG220-0000059668</t>
  </si>
  <si>
    <t>TOWER T220 MLTS-TGTS   220KV</t>
  </si>
  <si>
    <t>T061 EPS -TTS 1 220KV</t>
  </si>
  <si>
    <t>TL-EPTXEX-EPTX061-0000113519</t>
  </si>
  <si>
    <t>TOWER T061 EPS -TTS  1 220KV</t>
  </si>
  <si>
    <t>T247 HWTS-SMTS 1 500KV</t>
  </si>
  <si>
    <t>TL-HWSMEX-HWSM247-0000055589</t>
  </si>
  <si>
    <t>TOWER T247 HWTS-SMTS 1 500KV</t>
  </si>
  <si>
    <t>T014 EPS -TTS 1 220KV</t>
  </si>
  <si>
    <t>TL-EPTXEX-EPTX014-0000113472</t>
  </si>
  <si>
    <t>TOWER T014 EPS -TTS  1 220KV</t>
  </si>
  <si>
    <t>T302 BATS-BETS  220KV</t>
  </si>
  <si>
    <t>TL-BABEEX-BABE302-0000069179</t>
  </si>
  <si>
    <t>TOWER T302 BATS-BETS   220KV</t>
  </si>
  <si>
    <t>T303 BATS-BETS  220KV</t>
  </si>
  <si>
    <t>TL-BABEEX-BABE303-0000069184</t>
  </si>
  <si>
    <t>TOWER T303 BATS-BETS   220KV</t>
  </si>
  <si>
    <t>T304 BATS-BETS  220KV</t>
  </si>
  <si>
    <t>TL-BABEEX-BABE304-0000069189</t>
  </si>
  <si>
    <t>TOWER T304 BATS-BETS   220KV</t>
  </si>
  <si>
    <t>T305 BATS-BETS  220KV</t>
  </si>
  <si>
    <t>TL-BABEEX-BABE305-0000069194</t>
  </si>
  <si>
    <t>TOWER T305 BATS-BETS   220KV</t>
  </si>
  <si>
    <t>T306 BATS-BETS  220KV</t>
  </si>
  <si>
    <t>TL-BABEEX-BABE306-0000069198</t>
  </si>
  <si>
    <t>TOWER T306 BATS-BETS   220KV</t>
  </si>
  <si>
    <t>T145 MLTS-TGTS  220KV</t>
  </si>
  <si>
    <t>TL-MLTGEX-MLTG145-0000059518</t>
  </si>
  <si>
    <t>TOWER T145 MLTS-TGTS   220KV</t>
  </si>
  <si>
    <t>T146 MLTS-TGTS  220KV</t>
  </si>
  <si>
    <t>TL-MLTGEX-MLTG146-0000059520</t>
  </si>
  <si>
    <t>TOWER T146 MLTS-TGTS   220KV</t>
  </si>
  <si>
    <t>T147 MLTS-TGTS  220KV</t>
  </si>
  <si>
    <t>TL-MLTGEX-MLTG147-0000059522</t>
  </si>
  <si>
    <t>TOWER T147 MLTS-TGTS   220KV</t>
  </si>
  <si>
    <t>T148 MLTS-TGTS  220KV</t>
  </si>
  <si>
    <t>TL-MLTGEX-MLTG148-0000059524</t>
  </si>
  <si>
    <t>TOWER T148 MLTS-TGTS   220KV</t>
  </si>
  <si>
    <t>T149 MLTS-TGTS  220KV</t>
  </si>
  <si>
    <t>TL-MLTGEX-MLTG149-0000059526</t>
  </si>
  <si>
    <t>TOWER T149 MLTS-TGTS   220KV</t>
  </si>
  <si>
    <t>T150 MLTS-TGTS  220KV</t>
  </si>
  <si>
    <t>TL-MLTGEX-MLTG150-0000059528</t>
  </si>
  <si>
    <t>TOWER T150 MLTS-TGTS   220KV</t>
  </si>
  <si>
    <t>T101 HWTS-SMTS 1 500KV</t>
  </si>
  <si>
    <t>TL-TYSMEX-TYSM101-0000083566</t>
  </si>
  <si>
    <t>TOWER T101 HWTS-SMTS 1 500KV</t>
  </si>
  <si>
    <t>T102 HWTS-SMTS 1 500KV</t>
  </si>
  <si>
    <t>TL-TYSMEX-TYSM102-0000083567</t>
  </si>
  <si>
    <t>TOWER T102 HWTS-SMTS 1 500KV</t>
  </si>
  <si>
    <t>T103 HWTS-SMTS 1 500KV</t>
  </si>
  <si>
    <t>TL-TYSMEX-TYSM103-0000083568</t>
  </si>
  <si>
    <t>TOWER T103 HWTS-SMTS 1 500KV</t>
  </si>
  <si>
    <t>T101 HWTS-SMTS 2 500KV</t>
  </si>
  <si>
    <t>TL-TYSMEX-TYSM101-0000083842</t>
  </si>
  <si>
    <t>TOWER T101 HWTS-SMTS 2 500KV</t>
  </si>
  <si>
    <t>T102 HWTS-SMTS 2 500KV</t>
  </si>
  <si>
    <t>TL-TYSMEX-TYSM102-0000083843</t>
  </si>
  <si>
    <t>TOWER T102 HWTS-SMTS 2 500KV</t>
  </si>
  <si>
    <t>T103 HWTS-SMTS 2 500KV</t>
  </si>
  <si>
    <t>TL-TYSMEX-TYSM103-0000083844</t>
  </si>
  <si>
    <t>TOWER T103 HWTS-SMTS 2 500KV</t>
  </si>
  <si>
    <t>T215 HWTS-SMTS 2 500KV</t>
  </si>
  <si>
    <t>TL-HWSMEX-HWSM215-0000083956</t>
  </si>
  <si>
    <t>TOWER T215 HWTS-SMTS 2 500KV</t>
  </si>
  <si>
    <t>T170 HWTS-SMTS 1 500KV</t>
  </si>
  <si>
    <t>TL-TYSMEX-TYSM170-0000083635</t>
  </si>
  <si>
    <t>TOWER T170 HWTS-SMTS 1 500KV</t>
  </si>
  <si>
    <t>T170 HWTS-SMTS 2 500KV</t>
  </si>
  <si>
    <t>TL-TYSMEX-TYSM170-0000083911</t>
  </si>
  <si>
    <t>TOWER T170 HWTS-SMTS 2 500KV</t>
  </si>
  <si>
    <t>T122 MLTS-TGTS  220KV</t>
  </si>
  <si>
    <t>TL-MLTGEX-MLTG122-0000059473</t>
  </si>
  <si>
    <t>TOWER T122 MLTS-TGTS   220KV</t>
  </si>
  <si>
    <t>T123 MLTS-TGTS  220KV</t>
  </si>
  <si>
    <t>TL-MLTGEX-MLTG123-0000059475</t>
  </si>
  <si>
    <t>TOWER T123 MLTS-TGTS   220KV</t>
  </si>
  <si>
    <t>T124 MLTS-TGTS  220KV</t>
  </si>
  <si>
    <t>TL-MLTGEX-MLTG124-0000059477</t>
  </si>
  <si>
    <t>TOWER T124 MLTS-TGTS   220KV</t>
  </si>
  <si>
    <t>T125 MLTS-TGTS  220KV</t>
  </si>
  <si>
    <t>TL-MLTGEX-MLTG125-0000059479</t>
  </si>
  <si>
    <t>TOWER T125 MLTS-TGTS   220KV</t>
  </si>
  <si>
    <t>T126 MLTS-TGTS  220KV</t>
  </si>
  <si>
    <t>TL-MLTGEX-MLTG126-0000059481</t>
  </si>
  <si>
    <t>TOWER T126 MLTS-TGTS   220KV</t>
  </si>
  <si>
    <t>T127 MLTS-TGTS  220KV</t>
  </si>
  <si>
    <t>TL-MLTGEX-MLTG127-0000059483</t>
  </si>
  <si>
    <t>TOWER T127 MLTS-TGTS   220KV</t>
  </si>
  <si>
    <t>T213 HWTS-SMTS 1 500KV</t>
  </si>
  <si>
    <t>TL-HWSMEX-HWSM213-0000083678</t>
  </si>
  <si>
    <t>TOWER T213 HWTS-SMTS 1 500KV</t>
  </si>
  <si>
    <t>T213 HWTS-SMTS 2 500KV</t>
  </si>
  <si>
    <t>TL-HWSMEX-HWSM213-0000083954</t>
  </si>
  <si>
    <t>TOWER T213 HWTS-SMTS 2 500KV</t>
  </si>
  <si>
    <t>T013 EPS -TTS 1 220KV</t>
  </si>
  <si>
    <t>TL-EPTXEX-EPTX013-0000113471</t>
  </si>
  <si>
    <t>T081 YPS -ROTS 5 220KV</t>
  </si>
  <si>
    <t>TL-YPROEX-YPRO081-0000085472</t>
  </si>
  <si>
    <t>TOWER T081 YPS -ROTS 5 220KV</t>
  </si>
  <si>
    <t>T312 BATS-BETS  220KV</t>
  </si>
  <si>
    <t>TL-BABEEX-BABE312-0000069227</t>
  </si>
  <si>
    <t>TOWER T312 BATS-BETS   220KV</t>
  </si>
  <si>
    <t>T313 BATS-BETS  220KV</t>
  </si>
  <si>
    <t>TL-BABEEX-BABE313-0000069231</t>
  </si>
  <si>
    <t>TOWER T313 BATS-BETS   220KV</t>
  </si>
  <si>
    <t>T314 BATS-BETS  220KV</t>
  </si>
  <si>
    <t>TL-BABEEX-BABE314-0000069236</t>
  </si>
  <si>
    <t>TOWER T314 BATS-BETS   220KV</t>
  </si>
  <si>
    <t>T315 BATS-BETS  220KV</t>
  </si>
  <si>
    <t>TL-BABEEX-BABE315-0000069241</t>
  </si>
  <si>
    <t>TOWER T315 BATS-BETS   220KV</t>
  </si>
  <si>
    <t>T028 HWPS-ROTS 1 220KV</t>
  </si>
  <si>
    <t>TL-HWCBEX-HWCB055-0000084480</t>
  </si>
  <si>
    <t>TOWER T028 HWPS-ROTS 1 220KV</t>
  </si>
  <si>
    <t>T250 HWTS-SMTS 1 500KV</t>
  </si>
  <si>
    <t>TL-HWSMEX-HWSM250-0000055592</t>
  </si>
  <si>
    <t>TOWER T250 HWTS-SMTS 1 500KV</t>
  </si>
  <si>
    <t>T225 HWTS-SMTS 1 500KV</t>
  </si>
  <si>
    <t>TL-HWSMEX-HWSM225-0000083690</t>
  </si>
  <si>
    <t>TOWER T225 HWTS-SMTS 1 500KV</t>
  </si>
  <si>
    <t>T225 HWTS-SMTS 2 500KV</t>
  </si>
  <si>
    <t>TL-HWSMEX-HWSM225-0000083966</t>
  </si>
  <si>
    <t>TOWER T225 HWTS-SMTS 2 500KV</t>
  </si>
  <si>
    <t>T047 SMTS-SYTS 1 500KV</t>
  </si>
  <si>
    <t>TL-SMSYEX-SMSY047-0000058887</t>
  </si>
  <si>
    <t>TOWER T047 SMTS-SYTS 1 500KV</t>
  </si>
  <si>
    <t>T048 SMTS-SYTS 1 500KV</t>
  </si>
  <si>
    <t>TL-SMSYEX-SMSY048-0000058889</t>
  </si>
  <si>
    <t>TOWER T048 SMTS-SYTS 1 500KV</t>
  </si>
  <si>
    <t>T049 SMTS-SYTS 1 500KV</t>
  </si>
  <si>
    <t>TL-SMSYEX-SMSY049-0000058891</t>
  </si>
  <si>
    <t>TOWER T049 SMTS-SYTS 1 500KV</t>
  </si>
  <si>
    <t>T047 SMTS-SYTS 2 500KV</t>
  </si>
  <si>
    <t>TL-SMSYEX-SMSY047-0000059094</t>
  </si>
  <si>
    <t>TOWER T047 SMTS-SYTS 2 500KV</t>
  </si>
  <si>
    <t>T022 HWTS-SMTS 2 500KV</t>
  </si>
  <si>
    <t>TL-TYSMEX-TYSM022-0000083763</t>
  </si>
  <si>
    <t>TOWER T022 HWTS-SMTS 2 500KV</t>
  </si>
  <si>
    <t>T531 DDTS-SMTS 1 330KV</t>
  </si>
  <si>
    <t>TL-DDSMEX-DDSM531-0000059585</t>
  </si>
  <si>
    <t>TOWER T531 DDTS-SMTS 1 330KV</t>
  </si>
  <si>
    <t>T531 DDTS-SMTS 2 330KV</t>
  </si>
  <si>
    <t>TL-DDSMEX-DDSM531-0000059730</t>
  </si>
  <si>
    <t>TOWER T531 DDTS-SMTS 2 330KV</t>
  </si>
  <si>
    <t>T211 EPS -TTS 1 220KV</t>
  </si>
  <si>
    <t>TL-DDSMEX-DDSM531-0000114127</t>
  </si>
  <si>
    <t>TOWER T211 EPS -TTS  1 220KV</t>
  </si>
  <si>
    <t>T013 HWTS-SMTS 1 500KV</t>
  </si>
  <si>
    <t>TL-TYSMEX-TYSM013-0000083478</t>
  </si>
  <si>
    <t>TOWER T013 HWTS-SMTS 1 500KV</t>
  </si>
  <si>
    <t>T014 HWTS-SMTS 1 500KV</t>
  </si>
  <si>
    <t>TL-TYSMEX-TYSM014-0000083479</t>
  </si>
  <si>
    <t>TOWER T014 HWTS-SMTS 1 500KV</t>
  </si>
  <si>
    <t>T015 HWTS-SMTS 1 500KV</t>
  </si>
  <si>
    <t>TL-TYSMEX-TYSM015-0000083480</t>
  </si>
  <si>
    <t>TOWER T015 HWTS-SMTS 1 500KV</t>
  </si>
  <si>
    <t>T013 HWTS-SMTS 2 500KV</t>
  </si>
  <si>
    <t>TL-TYSMEX-TYSM013-0000083754</t>
  </si>
  <si>
    <t>TOWER T013 HWTS-SMTS 2 500KV</t>
  </si>
  <si>
    <t>T295 BATS-BETS  220KV</t>
  </si>
  <si>
    <t>TL-BABEEX-BABE295-0000069146</t>
  </si>
  <si>
    <t>TOWER T295 BATS-BETS   220KV</t>
  </si>
  <si>
    <t>T296 BATS-BETS  220KV</t>
  </si>
  <si>
    <t>TL-BABEEX-BABE296-0000069151</t>
  </si>
  <si>
    <t>TOWER T296 BATS-BETS   220KV</t>
  </si>
  <si>
    <t>T297 BATS-BETS  220KV</t>
  </si>
  <si>
    <t>TL-BABEEX-BABE297-0000069156</t>
  </si>
  <si>
    <t>TOWER T297 BATS-BETS   220KV</t>
  </si>
  <si>
    <t>T298 BATS-BETS  220KV</t>
  </si>
  <si>
    <t>TL-BABEEX-BABE298-0000069161</t>
  </si>
  <si>
    <t>TOWER T298 BATS-BETS   220KV</t>
  </si>
  <si>
    <t>T299 BATS-BETS  220KV</t>
  </si>
  <si>
    <t>TL-BABEEX-BABE299-0000069165</t>
  </si>
  <si>
    <t>TOWER T299 BATS-BETS   220KV</t>
  </si>
  <si>
    <t>T300 BATS-BETS  220KV</t>
  </si>
  <si>
    <t>TL-BABEEX-BABE300-0000069170</t>
  </si>
  <si>
    <t>TOWER T300 BATS-BETS   220KV</t>
  </si>
  <si>
    <t>T301 BATS-BETS  220KV</t>
  </si>
  <si>
    <t>TL-BABEEX-BABE301-0000069175</t>
  </si>
  <si>
    <t>TOWER T301 BATS-BETS   220KV</t>
  </si>
  <si>
    <t>T285 BATS-BETS  220KV</t>
  </si>
  <si>
    <t>TL-BABEEX-BABE285-0000069099</t>
  </si>
  <si>
    <t>TOWER T285 BATS-BETS   220KV</t>
  </si>
  <si>
    <t>T286 BATS-BETS  220KV</t>
  </si>
  <si>
    <t>TL-BABEEX-BABE286-0000069103</t>
  </si>
  <si>
    <t>TOWER T286 BATS-BETS   220KV</t>
  </si>
  <si>
    <t>T050 SMTS-SYTS 1 500KV</t>
  </si>
  <si>
    <t>TL-SMSYEX-SMSY050-0000058893</t>
  </si>
  <si>
    <t>TOWER T050 SMTS-SYTS 1 500KV</t>
  </si>
  <si>
    <t>T051 SMTS-SYTS 1 500KV</t>
  </si>
  <si>
    <t>TL-SMSYEX-SMSY051-0000058895</t>
  </si>
  <si>
    <t>TOWER T051 SMTS-SYTS 1 500KV</t>
  </si>
  <si>
    <t>T053 SMTS-SYTS 1 500KV</t>
  </si>
  <si>
    <t>TL-SMSYEX-SMSY053-0000058899</t>
  </si>
  <si>
    <t>TOWER T053 SMTS-SYTS 1 500KV</t>
  </si>
  <si>
    <t>T054 SMTS-SYTS 1 500KV</t>
  </si>
  <si>
    <t>TL-SMSYEX-SMSY054-0000058901</t>
  </si>
  <si>
    <t>TOWER T054 SMTS-SYTS 1 500KV</t>
  </si>
  <si>
    <t>T055 SMTS-SYTS 1 500KV</t>
  </si>
  <si>
    <t>TL-SMSYEX-SMSY055-0000058903</t>
  </si>
  <si>
    <t>TOWER T055 SMTS-SYTS 1 500KV</t>
  </si>
  <si>
    <t>T056 SMTS-SYTS 1 500KV</t>
  </si>
  <si>
    <t>TL-SMSYEX-SMSY056-0000058905</t>
  </si>
  <si>
    <t>TOWER T056 SMTS-SYTS 1 500KV</t>
  </si>
  <si>
    <t>T057 SMTS-SYTS 1 500KV</t>
  </si>
  <si>
    <t>TL-SMSYEX-SMSY057-0000058907</t>
  </si>
  <si>
    <t>TOWER T057 SMTS-SYTS 1 500KV</t>
  </si>
  <si>
    <t>T058 SMTS-SYTS 1 500KV</t>
  </si>
  <si>
    <t>TL-SMSYEX-SMSY058-0000058909</t>
  </si>
  <si>
    <t>TOWER T058 SMTS-SYTS 1 500KV</t>
  </si>
  <si>
    <t>T050 SMTS-SYTS 2 500KV</t>
  </si>
  <si>
    <t>TL-SMSYEX-SMSY050-0000059100</t>
  </si>
  <si>
    <t>TOWER T050 SMTS-SYTS 2 500KV</t>
  </si>
  <si>
    <t>T051 SMTS-SYTS 2 500KV</t>
  </si>
  <si>
    <t>TL-SMSYEX-SMSY051-0000059102</t>
  </si>
  <si>
    <t>TOWER T051 SMTS-SYTS 2 500KV</t>
  </si>
  <si>
    <t>T052 SMTS-SYTS 2 500KV</t>
  </si>
  <si>
    <t>TL-SMSYEX-SMSY052-0000059104</t>
  </si>
  <si>
    <t>TOWER T052 SMTS-SYTS 2 500KV</t>
  </si>
  <si>
    <t>T053 SMTS-SYTS 2 500KV</t>
  </si>
  <si>
    <t>TL-SMSYEX-SMSY053-0000059106</t>
  </si>
  <si>
    <t>TOWER T053 SMTS-SYTS 2 500KV</t>
  </si>
  <si>
    <t>T054 SMTS-SYTS 2 500KV</t>
  </si>
  <si>
    <t>TL-SMSYEX-SMSY054-0000059108</t>
  </si>
  <si>
    <t>TOWER T054 SMTS-SYTS 2 500KV</t>
  </si>
  <si>
    <t>T055 SMTS-SYTS 2 500KV</t>
  </si>
  <si>
    <t>TL-SMSYEX-SMSY055-0000059110</t>
  </si>
  <si>
    <t>TOWER T055 SMTS-SYTS 2 500KV</t>
  </si>
  <si>
    <t>T056 SMTS-SYTS 2 500KV</t>
  </si>
  <si>
    <t>TL-SMSYEX-SMSY056-0000059112</t>
  </si>
  <si>
    <t>TOWER T056 SMTS-SYTS 2 500KV</t>
  </si>
  <si>
    <t>T057 SMTS-SYTS 2 500KV</t>
  </si>
  <si>
    <t>TL-SMSYEX-SMSY057-0000059114</t>
  </si>
  <si>
    <t>TOWER T057 SMTS-SYTS 2 500KV</t>
  </si>
  <si>
    <t>T058 SMTS-SYTS 2 500KV</t>
  </si>
  <si>
    <t>TL-SMSYEX-SMSY058-0000059116</t>
  </si>
  <si>
    <t>TOWER T058 SMTS-SYTS 2 500KV</t>
  </si>
  <si>
    <t>T224 HWTS-SMTS 2 500KV</t>
  </si>
  <si>
    <t>TL-HWSMEX-HWSM224-0000083965</t>
  </si>
  <si>
    <t>TOWER T224 HWTS-SMTS 2 500KV</t>
  </si>
  <si>
    <t>T059 SMTS-SYTS 1 500KV</t>
  </si>
  <si>
    <t>TL-SMSYEX-SMSY059-0000058911</t>
  </si>
  <si>
    <t>TOWER T059 SMTS-SYTS 1 500KV</t>
  </si>
  <si>
    <t>T060 SMTS-SYTS 1 500KV</t>
  </si>
  <si>
    <t>TL-SMSYEX-SMSY060-0000058913</t>
  </si>
  <si>
    <t>TOWER T060 SMTS-SYTS 1 500KV</t>
  </si>
  <si>
    <t>T061 SMTS-SYTS 1 500KV</t>
  </si>
  <si>
    <t>TL-SMSYEX-SMSY061-0000058915</t>
  </si>
  <si>
    <t>TOWER T061 SMTS-SYTS 1 500KV</t>
  </si>
  <si>
    <t>T062 SMTS-SYTS 1 500KV</t>
  </si>
  <si>
    <t>TL-SMSYEX-SMSY062-0000058917</t>
  </si>
  <si>
    <t>TOWER T062 SMTS-SYTS 1 500KV</t>
  </si>
  <si>
    <t>T059 SMTS-SYTS 2 500KV</t>
  </si>
  <si>
    <t>TL-SMSYEX-SMSY059-0000059118</t>
  </si>
  <si>
    <t>TOWER T059 SMTS-SYTS 2 500KV</t>
  </si>
  <si>
    <t>T060 SMTS-SYTS 2 500KV</t>
  </si>
  <si>
    <t>TL-SMSYEX-SMSY060-0000059120</t>
  </si>
  <si>
    <t>TOWER T060 SMTS-SYTS 2 500KV</t>
  </si>
  <si>
    <t>T061 SMTS-SYTS 2 500KV</t>
  </si>
  <si>
    <t>TL-SMSYEX-SMSY061-0000059122</t>
  </si>
  <si>
    <t>TOWER T061 SMTS-SYTS 2 500KV</t>
  </si>
  <si>
    <t>T062 SMTS-SYTS 2 500KV</t>
  </si>
  <si>
    <t>TL-SMSYEX-SMSY062-0000059124</t>
  </si>
  <si>
    <t>TOWER T062 SMTS-SYTS 2 500KV</t>
  </si>
  <si>
    <t>T495 DDTS-SMTS 1 330KV</t>
  </si>
  <si>
    <t>TL-DDSMEX-DDSM495-0000059513</t>
  </si>
  <si>
    <t>TOWER T495 DDTS-SMTS 1 330KV</t>
  </si>
  <si>
    <t>T495 DDTS-SMTS 2 330KV</t>
  </si>
  <si>
    <t>TL-DDSMEX-DDSM495-0000059657</t>
  </si>
  <si>
    <t>TOWER T495 DDTS-SMTS 2 330KV</t>
  </si>
  <si>
    <t>T175 EPS -TTS 1 220KV</t>
  </si>
  <si>
    <t>TL-DDSMEX-DDSM495-0000114091</t>
  </si>
  <si>
    <t>TOWER T175 EPS -TTS  1 220KV</t>
  </si>
  <si>
    <t>T063 SMTS-SYTS 1 500KV</t>
  </si>
  <si>
    <t>TL-SMSYEX-SMSY063-0000058919</t>
  </si>
  <si>
    <t>TOWER T063 SMTS-SYTS 1 500KV</t>
  </si>
  <si>
    <t>T064 SMTS-SYTS 1 500KV</t>
  </si>
  <si>
    <t>TL-SMSYEX-SMSY064-0000058921</t>
  </si>
  <si>
    <t>TOWER T064 SMTS-SYTS 1 500KV</t>
  </si>
  <si>
    <t>T065 SMTS-SYTS 1 500KV</t>
  </si>
  <si>
    <t>TL-SMSYEX-SMSY065-0000058923</t>
  </si>
  <si>
    <t>TOWER T065 SMTS-SYTS 1 500KV</t>
  </si>
  <si>
    <t>T066 SMTS-SYTS 1 500KV</t>
  </si>
  <si>
    <t>TL-SMSYEX-SMSY066-0000058925</t>
  </si>
  <si>
    <t>TOWER T066 SMTS-SYTS 1 500KV</t>
  </si>
  <si>
    <t>T063 SMTS-SYTS 2 500KV</t>
  </si>
  <si>
    <t>TL-SMSYEX-SMSY063-0000059126</t>
  </si>
  <si>
    <t>TOWER T063 SMTS-SYTS 2 500KV</t>
  </si>
  <si>
    <t>T064 SMTS-SYTS 2 500KV</t>
  </si>
  <si>
    <t>TL-SMSYEX-SMSY064-0000059128</t>
  </si>
  <si>
    <t>TOWER T064 SMTS-SYTS 2 500KV</t>
  </si>
  <si>
    <t>T065 SMTS-SYTS 2 500KV</t>
  </si>
  <si>
    <t>TL-SMSYEX-SMSY065-0000059130</t>
  </si>
  <si>
    <t>TOWER T065 SMTS-SYTS 2 500KV</t>
  </si>
  <si>
    <t>T066 SMTS-SYTS 2 500KV</t>
  </si>
  <si>
    <t>TL-SMSYEX-SMSY066-0000059132</t>
  </si>
  <si>
    <t>TOWER T066 SMTS-SYTS 2 500KV</t>
  </si>
  <si>
    <t>T169 HWTS-SMTS 1 500KV</t>
  </si>
  <si>
    <t>TL-TYSMEX-TYSM169-0000083634</t>
  </si>
  <si>
    <t>TOWER T169 HWTS-SMTS 1 500KV</t>
  </si>
  <si>
    <t>T169 HWTS-SMTS 2 500KV</t>
  </si>
  <si>
    <t>TL-TYSMEX-TYSM169-0000083910</t>
  </si>
  <si>
    <t>TOWER T169 HWTS-SMTS 2 500KV</t>
  </si>
  <si>
    <t>T056 EPS -TTS 1 220KV</t>
  </si>
  <si>
    <t>TL-EPTXEX-EPTX056-0000113514</t>
  </si>
  <si>
    <t>TOWER T056 EPS -TTS  1 220KV</t>
  </si>
  <si>
    <t>T248 HWTS-SMTS 1 500KV</t>
  </si>
  <si>
    <t>TL-HWSMEX-HWSM248-0000055590</t>
  </si>
  <si>
    <t>TOWER T248 HWTS-SMTS 1 500KV</t>
  </si>
  <si>
    <t>T248 HWTS-SMTS 2 500KV</t>
  </si>
  <si>
    <t>TL-HWSMEX-HWSM248-0000055725</t>
  </si>
  <si>
    <t>TOWER T248 HWTS-SMTS 2 500KV</t>
  </si>
  <si>
    <t>T221 HWTS-SMTS 1 500KV</t>
  </si>
  <si>
    <t>TL-HWSMEX-HWSM221-0000083686</t>
  </si>
  <si>
    <t>TOWER T221 HWTS-SMTS 1 500KV</t>
  </si>
  <si>
    <t>T222 HWTS-SMTS 1 500KV</t>
  </si>
  <si>
    <t>TL-HWSMEX-HWSM222-0000083687</t>
  </si>
  <si>
    <t>TOWER T222 HWTS-SMTS 1 500KV</t>
  </si>
  <si>
    <t>T223 HWTS-SMTS 1 500KV</t>
  </si>
  <si>
    <t>TL-HWSMEX-HWSM223-0000083688</t>
  </si>
  <si>
    <t>TOWER T223 HWTS-SMTS 1 500KV</t>
  </si>
  <si>
    <t>T221 HWTS-SMTS 2 500KV</t>
  </si>
  <si>
    <t>TL-HWSMEX-HWSM221-0000083962</t>
  </si>
  <si>
    <t>TOWER T221 HWTS-SMTS 2 500KV</t>
  </si>
  <si>
    <t>T222 HWTS-SMTS 2 500KV</t>
  </si>
  <si>
    <t>TL-HWSMEX-HWSM222-0000083963</t>
  </si>
  <si>
    <t>TOWER T222 HWTS-SMTS 2 500KV</t>
  </si>
  <si>
    <t>T223 HWTS-SMTS 2 500KV</t>
  </si>
  <si>
    <t>TL-HWSMEX-HWSM223-0000083964</t>
  </si>
  <si>
    <t>TOWER T223 HWTS-SMTS 2 500KV</t>
  </si>
  <si>
    <t>T245 HWTS-SMTS 1 500KV</t>
  </si>
  <si>
    <t>TL-HWSMEX-HWSM245-0000055587</t>
  </si>
  <si>
    <t>TOWER T245 HWTS-SMTS 1 500KV</t>
  </si>
  <si>
    <t>T245 HWTS-SMTS 2 500KV</t>
  </si>
  <si>
    <t>TL-HWSMEX-HWSM245-0000055722</t>
  </si>
  <si>
    <t>TOWER T245 HWTS-SMTS 2 500KV</t>
  </si>
  <si>
    <t>T268 BATS-BETS  220KV</t>
  </si>
  <si>
    <t>TL-BABEEX-BABE268-0000069018</t>
  </si>
  <si>
    <t>TOWER T268 BATS-BETS   220KV</t>
  </si>
  <si>
    <t>T269 BATS-BETS  220KV</t>
  </si>
  <si>
    <t>TL-BABEEX-BABE269-0000069023</t>
  </si>
  <si>
    <t>TOWER T269 BATS-BETS   220KV</t>
  </si>
  <si>
    <t>T270 BATS-BETS  220KV</t>
  </si>
  <si>
    <t>TL-BABEEX-BABE270-0000069027</t>
  </si>
  <si>
    <t>TOWER T270 BATS-BETS   220KV</t>
  </si>
  <si>
    <t>T271 BATS-BETS  220KV</t>
  </si>
  <si>
    <t>TL-BABEEX-BABE271-0000069032</t>
  </si>
  <si>
    <t>TOWER T271 BATS-BETS   220KV</t>
  </si>
  <si>
    <t>T272 BATS-BETS  220KV</t>
  </si>
  <si>
    <t>TL-BABEEX-BABE272-0000069037</t>
  </si>
  <si>
    <t>TOWER T272 BATS-BETS   220KV</t>
  </si>
  <si>
    <t>T133 MLTS-TRTS 1 500KV</t>
  </si>
  <si>
    <t>TL-MLHYEX-MLHY133-0000056200</t>
  </si>
  <si>
    <t>TOWER T133 MLTS-TRTS 1 500KV</t>
  </si>
  <si>
    <t>T134 MLTS-TRTS 1 500KV</t>
  </si>
  <si>
    <t>TL-MLHYEX-MLHY134-0000056201</t>
  </si>
  <si>
    <t>TOWER T134 MLTS-TRTS 1 500KV</t>
  </si>
  <si>
    <t>T135 MLTS-TRTS 1 500KV</t>
  </si>
  <si>
    <t>TL-MLHYEX-MLHY135-0000056202</t>
  </si>
  <si>
    <t>TOWER T135 MLTS-TRTS 1 500KV</t>
  </si>
  <si>
    <t>T136 MLTS-TRTS 1 500KV</t>
  </si>
  <si>
    <t>TL-MLHYEX-MLHY136-0000056203</t>
  </si>
  <si>
    <t>TOWER T136 MLTS-TRTS 1 500KV</t>
  </si>
  <si>
    <t>T137 MLTS-TRTS 1 500KV</t>
  </si>
  <si>
    <t>TL-MLHYEX-MLHY137-0000056204</t>
  </si>
  <si>
    <t>TOWER T137 MLTS-TRTS 1 500KV</t>
  </si>
  <si>
    <t>T066 EPS -TTS 1 220KV</t>
  </si>
  <si>
    <t>TL-EPTXEX-EPTX066-0000113524</t>
  </si>
  <si>
    <t>TOWER T066 EPS -TTS  1 220KV</t>
  </si>
  <si>
    <t>T167 HWTS-SMTS 1 500KV</t>
  </si>
  <si>
    <t>TL-TYSMEX-TYSM167-0000083632</t>
  </si>
  <si>
    <t>TOWER T167 HWTS-SMTS 1 500KV</t>
  </si>
  <si>
    <t>T167 HWTS-SMTS 2 500KV</t>
  </si>
  <si>
    <t>TL-TYSMEX-TYSM167-0000083908</t>
  </si>
  <si>
    <t>TOWER T167 HWTS-SMTS 2 500KV</t>
  </si>
  <si>
    <t>T027 ROTS-RWTS  220KV</t>
  </si>
  <si>
    <t>TL-RORWEX-RORW027-0000061155</t>
  </si>
  <si>
    <t>TOWER T027 ROTS-RWTS   220KV</t>
  </si>
  <si>
    <t>T060 EPS -TTS 1 220KV</t>
  </si>
  <si>
    <t>TL-EPTXEX-EPTX060-0000113518</t>
  </si>
  <si>
    <t>TOWER T060 EPS -TTS  1 220KV</t>
  </si>
  <si>
    <t>TX027ROTS-TTS  220KV</t>
  </si>
  <si>
    <t>TL-RORWEX-RORW027-0000061264</t>
  </si>
  <si>
    <t>TOWER TX027ROTS-TTS    220KV</t>
  </si>
  <si>
    <t>T088 YPS -ROTS 7 220KV</t>
  </si>
  <si>
    <t>TL-YPROEX-YPRO088-0000085980</t>
  </si>
  <si>
    <t>TOWER T088 YPS -ROTS 7 220KV</t>
  </si>
  <si>
    <t>T226 MLTS-TGTS  220KV</t>
  </si>
  <si>
    <t>TL-MLTGEX-MLTG226-0000059680</t>
  </si>
  <si>
    <t>TOWER T226 MLTS-TGTS   220KV</t>
  </si>
  <si>
    <t>T227 MLTS-TGTS  220KV</t>
  </si>
  <si>
    <t>TL-MLTGEX-MLTG227-0000059682</t>
  </si>
  <si>
    <t>TOWER T227 MLTS-TGTS   220KV</t>
  </si>
  <si>
    <t>T228 MLTS-TGTS  220KV</t>
  </si>
  <si>
    <t>TL-MLTGEX-MLTG228-0000059684</t>
  </si>
  <si>
    <t>TOWER T228 MLTS-TGTS   220KV</t>
  </si>
  <si>
    <t>T229 MLTS-TGTS  220KV</t>
  </si>
  <si>
    <t>TL-MLTGEX-MLTG229-0000059686</t>
  </si>
  <si>
    <t>TOWER T229 MLTS-TGTS   220KV</t>
  </si>
  <si>
    <t>T230 MLTS-TGTS  220KV</t>
  </si>
  <si>
    <t>TL-MLTGEX-MLTG230-0000059687</t>
  </si>
  <si>
    <t>TOWER T230 MLTS-TGTS   220KV</t>
  </si>
  <si>
    <t>T210 HWTS-SMTS 1 500KV</t>
  </si>
  <si>
    <t>TL-HWSMEX-HWSM210-0000083675</t>
  </si>
  <si>
    <t>TOWER T210 HWTS-SMTS 1 500KV</t>
  </si>
  <si>
    <t>T211 HWTS-SMTS 1 500KV</t>
  </si>
  <si>
    <t>TL-HWSMEX-HWSM211-0000083676</t>
  </si>
  <si>
    <t>TOWER T211 HWTS-SMTS 1 500KV</t>
  </si>
  <si>
    <t>T212 HWTS-SMTS 1 500KV</t>
  </si>
  <si>
    <t>TL-HWSMEX-HWSM212-0000083677</t>
  </si>
  <si>
    <t>TOWER T212 HWTS-SMTS 1 500KV</t>
  </si>
  <si>
    <t>T210 HWTS-SMTS 2 500KV</t>
  </si>
  <si>
    <t>TL-HWSMEX-HWSM210-0000083951</t>
  </si>
  <si>
    <t>TOWER T210 HWTS-SMTS 2 500KV</t>
  </si>
  <si>
    <t>T211 HWTS-SMTS 2 500KV</t>
  </si>
  <si>
    <t>TL-HWSMEX-HWSM211-0000083952</t>
  </si>
  <si>
    <t>TOWER T211 HWTS-SMTS 2 500KV</t>
  </si>
  <si>
    <t>T212 HWTS-SMTS 2 500KV</t>
  </si>
  <si>
    <t>TL-HWSMEX-HWSM212-0000083953</t>
  </si>
  <si>
    <t>TOWER T212 HWTS-SMTS 2 500KV</t>
  </si>
  <si>
    <t>T532 DDTS-SMTS 1 330KV</t>
  </si>
  <si>
    <t>TL-DDSMEX-DDSM532-0000059587</t>
  </si>
  <si>
    <t>TOWER T532 DDTS-SMTS 1 330KV</t>
  </si>
  <si>
    <t>T532 DDTS-SMTS 2 330KV</t>
  </si>
  <si>
    <t>TL-DDSMEX-DDSM532-0000059732</t>
  </si>
  <si>
    <t>TOWER T532 DDTS-SMTS 2 330KV</t>
  </si>
  <si>
    <t>T019 HWTS-SMTS 1 500KV</t>
  </si>
  <si>
    <t>TL-TYSMEX-TYSM019-0000083484</t>
  </si>
  <si>
    <t>TOWER T019 HWTS-SMTS 1 500KV</t>
  </si>
  <si>
    <t>T020 HWTS-SMTS 1 500KV</t>
  </si>
  <si>
    <t>TL-TYSMEX-TYSM020-0000083485</t>
  </si>
  <si>
    <t>TOWER T020 HWTS-SMTS 1 500KV</t>
  </si>
  <si>
    <t>T021 HWTS-SMTS 1 500KV</t>
  </si>
  <si>
    <t>TL-TYSMEX-TYSM021-0000083486</t>
  </si>
  <si>
    <t>TOWER T021 HWTS-SMTS 1 500KV</t>
  </si>
  <si>
    <t>T022 HWTS-SMTS 1 500KV</t>
  </si>
  <si>
    <t>TL-TYSMEX-TYSM022-0000083487</t>
  </si>
  <si>
    <t>TOWER T022 HWTS-SMTS 1 500KV</t>
  </si>
  <si>
    <t>T019 HWTS-SMTS 2 500KV</t>
  </si>
  <si>
    <t>TL-TYSMEX-TYSM019-0000083760</t>
  </si>
  <si>
    <t>TOWER T019 HWTS-SMTS 2 500KV</t>
  </si>
  <si>
    <t>T020 HWTS-SMTS 2 500KV</t>
  </si>
  <si>
    <t>TL-TYSMEX-TYSM020-0000083761</t>
  </si>
  <si>
    <t>TOWER T020 HWTS-SMTS 2 500KV</t>
  </si>
  <si>
    <t>T021 HWTS-SMTS 2 500KV</t>
  </si>
  <si>
    <t>TL-TYSMEX-TYSM021-0000083762</t>
  </si>
  <si>
    <t>TOWER T021 HWTS-SMTS 2 500KV</t>
  </si>
  <si>
    <t>T016 RWTS-TTS  220KV</t>
  </si>
  <si>
    <t>TL-RWTSEX-RWTS056-0000064868</t>
  </si>
  <si>
    <t>TOWER T016 RWTS-TTS    220KV</t>
  </si>
  <si>
    <t>TX056ROTS-TTS  220KV</t>
  </si>
  <si>
    <t>TL-RWTSEX-RWTS056-0000061293</t>
  </si>
  <si>
    <t>TOWER TX056ROTS-TTS    220KV</t>
  </si>
  <si>
    <t>T054 HWTS-SMTS 1 500KV</t>
  </si>
  <si>
    <t>TL-TYSMEX-TYSM054-0000083519</t>
  </si>
  <si>
    <t>TOWER T054 HWTS-SMTS 1 500KV</t>
  </si>
  <si>
    <t>T055 HWTS-SMTS 1 500KV</t>
  </si>
  <si>
    <t>TL-TYSMEX-TYSM055-0000083520</t>
  </si>
  <si>
    <t>TOWER T055 HWTS-SMTS 1 500KV</t>
  </si>
  <si>
    <t>T054 HWTS-SMTS 2 500KV</t>
  </si>
  <si>
    <t>TL-TYSMEX-TYSM054-0000083795</t>
  </si>
  <si>
    <t>TOWER T054 HWTS-SMTS 2 500KV</t>
  </si>
  <si>
    <t>T056 HWTS-CBTS 4 500KV</t>
  </si>
  <si>
    <t>TL-HWCBEX-HWCB056-0000084028</t>
  </si>
  <si>
    <t>TOWER T056 HWTS-CBTS 4 500KV</t>
  </si>
  <si>
    <t>T056 HWTS-ROTS 3 500KV</t>
  </si>
  <si>
    <t>TL-HWCBEX-HWCB056-0000085017</t>
  </si>
  <si>
    <t>TOWER T056 HWTS-ROTS 3 500KV</t>
  </si>
  <si>
    <t>T075 EPS -TTS 1 220KV</t>
  </si>
  <si>
    <t>TL-EPTXEX-EPTX075-0000113533</t>
  </si>
  <si>
    <t>TOWER T075 EPS -TTS  1 220KV</t>
  </si>
  <si>
    <t>T221 MLTS-TGTS  220KV</t>
  </si>
  <si>
    <t>TL-MLTGEX-MLTG221-0000059670</t>
  </si>
  <si>
    <t>TOWER T221 MLTS-TGTS   220KV</t>
  </si>
  <si>
    <t>T222 MLTS-TGTS  220KV</t>
  </si>
  <si>
    <t>TL-MLTGEX-MLTG222-0000059672</t>
  </si>
  <si>
    <t>TOWER T222 MLTS-TGTS   220KV</t>
  </si>
  <si>
    <t>T223 MLTS-TGTS  220KV</t>
  </si>
  <si>
    <t>TL-MLTGEX-MLTG223-0000059674</t>
  </si>
  <si>
    <t>TOWER T223 MLTS-TGTS   220KV</t>
  </si>
  <si>
    <t>T224 MLTS-TGTS  220KV</t>
  </si>
  <si>
    <t>TL-MLTGEX-MLTG224-0000059676</t>
  </si>
  <si>
    <t>TOWER T224 MLTS-TGTS   220KV</t>
  </si>
  <si>
    <t>T225 MLTS-TGTS  220KV</t>
  </si>
  <si>
    <t>TL-MLTGEX-MLTG225-0000059678</t>
  </si>
  <si>
    <t>TOWER T225 MLTS-TGTS   220KV</t>
  </si>
  <si>
    <t>T215 HWTS-SMTS 1 500KV</t>
  </si>
  <si>
    <t>TL-HWSMEX-HWSM215-0000083680</t>
  </si>
  <si>
    <t>TOWER T215 HWTS-SMTS 1 500KV</t>
  </si>
  <si>
    <t>T249 HWTS-SMTS 1 500KV</t>
  </si>
  <si>
    <t>TL-HWSMEX-HWSM249-0000055591</t>
  </si>
  <si>
    <t>TOWER T249 HWTS-SMTS 1 500KV</t>
  </si>
  <si>
    <t>T249 HWTS-SMTS 2 500KV</t>
  </si>
  <si>
    <t>TL-HWSMEX-HWSM249-0000055726</t>
  </si>
  <si>
    <t>TOWER T249 HWTS-SMTS 2 500KV</t>
  </si>
  <si>
    <t>T066 YPS -ROTS 5 220KV</t>
  </si>
  <si>
    <t>TL-YPROEX-YPRO066-0000085457</t>
  </si>
  <si>
    <t>TOWER T066 YPS -ROTS 5 220KV</t>
  </si>
  <si>
    <t>T066 YPS -ROTS 7 220KV</t>
  </si>
  <si>
    <t>TL-YPROEX-YPRO066-0000085958</t>
  </si>
  <si>
    <t>TOWER T066 YPS -ROTS 7 220KV</t>
  </si>
  <si>
    <t>T075 HWTS-CBTS 4 500KV</t>
  </si>
  <si>
    <t>TL-HWCBEX-HWCB075-0000084047</t>
  </si>
  <si>
    <t>TOWER T075 HWTS-CBTS 4 500KV</t>
  </si>
  <si>
    <t>T075 HWTS-ROTS 3 500KV</t>
  </si>
  <si>
    <t>TL-HWCBEX-HWCB075-0000085036</t>
  </si>
  <si>
    <t>TOWER T075 HWTS-ROTS 3 500KV</t>
  </si>
  <si>
    <t>T096 YPS -ROTS 5 220KV</t>
  </si>
  <si>
    <t>TL-YPROEX-YPRO096-0000085487</t>
  </si>
  <si>
    <t>TOWER T096 YPS -ROTS 5 220KV</t>
  </si>
  <si>
    <t>T096 YPS -ROTS 7 220KV</t>
  </si>
  <si>
    <t>TL-YPROEX-YPRO096-0000085988</t>
  </si>
  <si>
    <t>TOWER T096 YPS -ROTS 7 220KV</t>
  </si>
  <si>
    <t>T080 YPS -ROTS 5 220KV</t>
  </si>
  <si>
    <t>TL-YPROEX-YPRO080-0000085471</t>
  </si>
  <si>
    <t>TOWER T080 YPS -ROTS 5 220KV</t>
  </si>
  <si>
    <t>T081 YPS -ROTS 7 220KV</t>
  </si>
  <si>
    <t>TL-YPROEX-YPRO081-0000085973</t>
  </si>
  <si>
    <t>TOWER T081 YPS -ROTS 7 220KV</t>
  </si>
  <si>
    <t>T168 HWTS-SMTS 1 500KV</t>
  </si>
  <si>
    <t>TL-TYSMEX-TYSM168-0000083633</t>
  </si>
  <si>
    <t>TOWER T168 HWTS-SMTS 1 500KV</t>
  </si>
  <si>
    <t>T168 HWTS-SMTS 2 500KV</t>
  </si>
  <si>
    <t>TL-TYSMEX-TYSM168-0000083909</t>
  </si>
  <si>
    <t>TOWER T168 HWTS-SMTS 2 500KV</t>
  </si>
  <si>
    <t>T065 YPS -ROTS 5 220KV</t>
  </si>
  <si>
    <t>TL-YPROEX-YPRO065-0000085456</t>
  </si>
  <si>
    <t>TOWER T065 YPS -ROTS 5 220KV</t>
  </si>
  <si>
    <t>TY056ROTS-SMTS 3 500KV</t>
  </si>
  <si>
    <t>TY056</t>
  </si>
  <si>
    <t>TL-RWTSEX-RWTS056-0000056009</t>
  </si>
  <si>
    <t>TOWER TY056ROTS-SMTS 3 500KV</t>
  </si>
  <si>
    <t>T214 HWTS-SMTS 1 500KV</t>
  </si>
  <si>
    <t>TL-HWSMEX-HWSM214-0000083679</t>
  </si>
  <si>
    <t>TOWER T214 HWTS-SMTS 1 500KV</t>
  </si>
  <si>
    <t>T214 HWTS-SMTS 2 500KV</t>
  </si>
  <si>
    <t>TL-HWSMEX-HWSM214-0000083955</t>
  </si>
  <si>
    <t>TOWER T214 HWTS-SMTS 2 500KV</t>
  </si>
  <si>
    <t>T058 YPS -ROTS 5 220KV</t>
  </si>
  <si>
    <t>TL-YPROEX-YPRO058-0000085449</t>
  </si>
  <si>
    <t>TOWER T058 YPS -ROTS 5 220KV</t>
  </si>
  <si>
    <t>T058 YPS -ROTS 7 220KV</t>
  </si>
  <si>
    <t>TL-YPROEX-YPRO058-0000085950</t>
  </si>
  <si>
    <t>TOWER T058 YPS -ROTS 7 220KV</t>
  </si>
  <si>
    <t>T063 HWTS-SMTS 1 500KV</t>
  </si>
  <si>
    <t>TL-TYSMEX-TYSM063-0000083528</t>
  </si>
  <si>
    <t>TOWER T063 HWTS-SMTS 1 500KV</t>
  </si>
  <si>
    <t>T063 HWTS-SMTS 2 500KV</t>
  </si>
  <si>
    <t>TL-TYSMEX-TYSM063-0000083804</t>
  </si>
  <si>
    <t>TOWER T063 HWTS-SMTS 2 500KV</t>
  </si>
  <si>
    <t>T064 HWTS-SMTS 2 500KV</t>
  </si>
  <si>
    <t>TL-TYSMEX-TYSM064-0000083805</t>
  </si>
  <si>
    <t>TOWER T064 HWTS-SMTS 2 500KV</t>
  </si>
  <si>
    <t>T226 HWTS-SMTS 2 500KV</t>
  </si>
  <si>
    <t>TL-HWSMEX-HWSM226-0000083967</t>
  </si>
  <si>
    <t>TOWER T226 HWTS-SMTS 2 500KV</t>
  </si>
  <si>
    <t>T307 BATS-BETS  220KV</t>
  </si>
  <si>
    <t>TL-BABEEX-BABE307-0000069203</t>
  </si>
  <si>
    <t>TOWER T307 BATS-BETS   220KV</t>
  </si>
  <si>
    <t>T308 BATS-BETS  220KV</t>
  </si>
  <si>
    <t>TL-BABEEX-BABE308-0000069208</t>
  </si>
  <si>
    <t>TOWER T308 BATS-BETS   220KV</t>
  </si>
  <si>
    <t>T309 BATS-BETS  220KV</t>
  </si>
  <si>
    <t>TL-BABEEX-BABE309-0000069212</t>
  </si>
  <si>
    <t>TOWER T309 BATS-BETS   220KV</t>
  </si>
  <si>
    <t>T310 BATS-BETS  220KV</t>
  </si>
  <si>
    <t>TL-BABEEX-BABE310-0000069217</t>
  </si>
  <si>
    <t>TOWER T310 BATS-BETS   220KV</t>
  </si>
  <si>
    <t>T311 BATS-BETS  220KV</t>
  </si>
  <si>
    <t>TL-BABEEX-BABE311-0000069222</t>
  </si>
  <si>
    <t>TOWER T311 BATS-BETS   220KV</t>
  </si>
  <si>
    <t>T057 YPS -ROTS 5 220KV</t>
  </si>
  <si>
    <t>TL-YPROEX-YPRO057-0000085448</t>
  </si>
  <si>
    <t>TOWER T057 YPS -ROTS 5 220KV</t>
  </si>
  <si>
    <t>T057 YPS -ROTS 7 220KV</t>
  </si>
  <si>
    <t>TL-YPROEX-YPRO057-0000085949</t>
  </si>
  <si>
    <t>TOWER T057 YPS -ROTS 7 220KV</t>
  </si>
  <si>
    <t>T226 HWTS-SMTS 1 500KV</t>
  </si>
  <si>
    <t>TL-HWSMEX-HWSM226-0000083691</t>
  </si>
  <si>
    <t>TOWER T226 HWTS-SMTS 1 500KV</t>
  </si>
  <si>
    <t>T533 DDTS-SMTS 1 330KV</t>
  </si>
  <si>
    <t>TL-DDSMEX-DDSM533-0000059589</t>
  </si>
  <si>
    <t>TOWER T533 DDTS-SMTS 1 330KV</t>
  </si>
  <si>
    <t>T533 DDTS-SMTS 2 330KV</t>
  </si>
  <si>
    <t>TL-DDSMEX-DDSM533-0000059734</t>
  </si>
  <si>
    <t>TOWER T533 DDTS-SMTS 2 330KV</t>
  </si>
  <si>
    <t>T029 HWPS-ROTS 1 220KV</t>
  </si>
  <si>
    <t>TL-HWCBEX-HWCB057-0000084481</t>
  </si>
  <si>
    <t>TOWER T029 HWPS-ROTS 1 220KV</t>
  </si>
  <si>
    <t>T030 HWPS-ROTS 1 220KV</t>
  </si>
  <si>
    <t>TL-HWCBEX-HWCB058-0000084482</t>
  </si>
  <si>
    <t>TOWER T030 HWPS-ROTS 1 220KV</t>
  </si>
  <si>
    <t>T057 HWTS-CBTS 4 500KV</t>
  </si>
  <si>
    <t>TL-HWCBEX-HWCB057-0000084029</t>
  </si>
  <si>
    <t>TOWER T057 HWTS-CBTS 4 500KV</t>
  </si>
  <si>
    <t>T058 HWTS-CBTS 4 500KV</t>
  </si>
  <si>
    <t>TL-HWCBEX-HWCB058-0000084030</t>
  </si>
  <si>
    <t>TOWER T058 HWTS-CBTS 4 500KV</t>
  </si>
  <si>
    <t>T057 HWTS-ROTS 3 500KV</t>
  </si>
  <si>
    <t>TL-HWCBEX-HWCB057-0000085018</t>
  </si>
  <si>
    <t>TOWER T057 HWTS-ROTS 3 500KV</t>
  </si>
  <si>
    <t>T058 HWTS-ROTS 3 500KV</t>
  </si>
  <si>
    <t>TL-HWCBEX-HWCB058-0000085019</t>
  </si>
  <si>
    <t>TOWER T058 HWTS-ROTS 3 500KV</t>
  </si>
  <si>
    <t>T202 MLTS-TGTS  220KV</t>
  </si>
  <si>
    <t>TL-MLTGEX-MLTG202-0000059632</t>
  </si>
  <si>
    <t>TOWER T202 MLTS-TGTS   220KV</t>
  </si>
  <si>
    <t>T203 MLTS-TGTS  220KV</t>
  </si>
  <si>
    <t>TL-MLTGEX-MLTG203-0000059634</t>
  </si>
  <si>
    <t>TOWER T203 MLTS-TGTS   220KV</t>
  </si>
  <si>
    <t>T204 MLTS-TGTS  220KV</t>
  </si>
  <si>
    <t>TL-MLTGEX-MLTG204-0000059636</t>
  </si>
  <si>
    <t>TOWER T204 MLTS-TGTS   220KV</t>
  </si>
  <si>
    <t>T205 MLTS-TGTS  220KV</t>
  </si>
  <si>
    <t>TL-MLTGEX-MLTG205-0000059638</t>
  </si>
  <si>
    <t>TOWER T205 MLTS-TGTS   220KV</t>
  </si>
  <si>
    <t>T206 MLTS-TGTS  220KV</t>
  </si>
  <si>
    <t>TL-MLTGEX-MLTG206-0000059640</t>
  </si>
  <si>
    <t>TOWER T206 MLTS-TGTS   220KV</t>
  </si>
  <si>
    <t>T236 MLTS-TGTS  220KV</t>
  </si>
  <si>
    <t>TL-MLTGEX-MLTG236-0000059699</t>
  </si>
  <si>
    <t>TOWER T236 MLTS-TGTS   220KV</t>
  </si>
  <si>
    <t>T237 MLTS-TGTS  220KV</t>
  </si>
  <si>
    <t>TL-MLTGEX-MLTG237-0000059701</t>
  </si>
  <si>
    <t>TOWER T237 MLTS-TGTS   220KV</t>
  </si>
  <si>
    <t>T238 MLTS-TGTS  220KV</t>
  </si>
  <si>
    <t>TL-MLTGEX-MLTG238-0000059703</t>
  </si>
  <si>
    <t>TOWER T238 MLTS-TGTS   220KV</t>
  </si>
  <si>
    <t>T239 MLTS-TGTS  220KV</t>
  </si>
  <si>
    <t>TL-MLTGEX-MLTG239-0000059705</t>
  </si>
  <si>
    <t>TOWER T239 MLTS-TGTS   220KV</t>
  </si>
  <si>
    <t>T240 MLTS-TGTS  220KV</t>
  </si>
  <si>
    <t>TL-MLTGEX-MLTG240-0000059707</t>
  </si>
  <si>
    <t>TOWER T240 MLTS-TGTS   220KV</t>
  </si>
  <si>
    <t>T241 MLTS-TGTS  220KV</t>
  </si>
  <si>
    <t>TL-MLTGEX-MLTG241-0000059709</t>
  </si>
  <si>
    <t>TOWER T241 MLTS-TGTS   220KV</t>
  </si>
  <si>
    <t>T491 DDTS-SMTS 1 330KV</t>
  </si>
  <si>
    <t>TL-DDSMEX-DDSM491-0000059505</t>
  </si>
  <si>
    <t>TOWER T491 DDTS-SMTS 1 330KV</t>
  </si>
  <si>
    <t>T491 DDTS-SMTS 2 330KV</t>
  </si>
  <si>
    <t>TL-DDSMEX-DDSM491-0000059649</t>
  </si>
  <si>
    <t>TOWER T491 DDTS-SMTS 2 330KV</t>
  </si>
  <si>
    <t>T172 EPS -TTS 1 220KV</t>
  </si>
  <si>
    <t>TL-DDSMEX-DDSM491-0000114088</t>
  </si>
  <si>
    <t>TOWER T172 EPS -TTS  1 220KV</t>
  </si>
  <si>
    <t>T067 EPS -TTS 1 220KV</t>
  </si>
  <si>
    <t>TL-EPTXEX-EPTX067-0000113525</t>
  </si>
  <si>
    <t>TOWER T067 EPS -TTS  1 220KV</t>
  </si>
  <si>
    <t>T065 YPS -ROTS 7 220KV</t>
  </si>
  <si>
    <t>TL-YPROEX-YPRO065-0000085957</t>
  </si>
  <si>
    <t>TOWER T065 YPS -ROTS 7 220KV</t>
  </si>
  <si>
    <t>T081 HWPS-ROTS 1 220KV</t>
  </si>
  <si>
    <t>TL-HWROEX-HWRO081-0000084533</t>
  </si>
  <si>
    <t>TOWER T081 HWPS-ROTS 1 220KV</t>
  </si>
  <si>
    <t>T303 WBTS-HOTS  220KV</t>
  </si>
  <si>
    <t>TL-BAHOEX-BAHO303-0000074720</t>
  </si>
  <si>
    <t>TOWER T303 WBTS-HOTS   220KV</t>
  </si>
  <si>
    <t>T304 WBTS-HOTS  220KV</t>
  </si>
  <si>
    <t>TL-BAHOEX-BAHO304-0000074721</t>
  </si>
  <si>
    <t>TOWER T304 WBTS-HOTS   220KV</t>
  </si>
  <si>
    <t>T305 WBTS-HOTS  220KV</t>
  </si>
  <si>
    <t>TL-BAHOEX-BAHO305-0000074722</t>
  </si>
  <si>
    <t>TOWER T305 WBTS-HOTS   220KV</t>
  </si>
  <si>
    <t>T306 WBTS-HOTS  220KV</t>
  </si>
  <si>
    <t>TL-BAHOEX-BAHO306-0000074723</t>
  </si>
  <si>
    <t>TOWER T306 WBTS-HOTS   220KV</t>
  </si>
  <si>
    <t>T307 WBTS-HOTS  220KV</t>
  </si>
  <si>
    <t>TL-BAHOEX-BAHO307-0000074724</t>
  </si>
  <si>
    <t>TOWER T307 WBTS-HOTS   220KV</t>
  </si>
  <si>
    <t>T308 WBTS-HOTS  220KV</t>
  </si>
  <si>
    <t>TL-BAHOEX-BAHO308-0000074725</t>
  </si>
  <si>
    <t>TOWER T308 WBTS-HOTS   220KV</t>
  </si>
  <si>
    <t>T309 WBTS-HOTS  220KV</t>
  </si>
  <si>
    <t>TL-BAHOEX-BAHO309-0000074726</t>
  </si>
  <si>
    <t>TOWER T309 WBTS-HOTS   220KV</t>
  </si>
  <si>
    <t>T496 DDTS-SMTS 1 330KV</t>
  </si>
  <si>
    <t>TL-DDSMEX-DDSM496-0000059515</t>
  </si>
  <si>
    <t>TOWER T496 DDTS-SMTS 1 330KV</t>
  </si>
  <si>
    <t>T496 DDTS-SMTS 2 330KV</t>
  </si>
  <si>
    <t>TL-DDSMEX-DDSM496-0000059659</t>
  </si>
  <si>
    <t>TOWER T496 DDTS-SMTS 2 330KV</t>
  </si>
  <si>
    <t>T176 EPS -TTS 1 220KV</t>
  </si>
  <si>
    <t>TL-DDSMEX-DDSM496-0000114092</t>
  </si>
  <si>
    <t>TOWER T176 EPS -TTS  1 220KV</t>
  </si>
  <si>
    <t>T114 MLTS-TGTS  220KV</t>
  </si>
  <si>
    <t>TL-MLTGEX-MLTG114-0000059457</t>
  </si>
  <si>
    <t>TOWER T114 MLTS-TGTS   220KV</t>
  </si>
  <si>
    <t>T115 MLTS-TGTS  220KV</t>
  </si>
  <si>
    <t>TL-MLTGEX-MLTG115-0000059459</t>
  </si>
  <si>
    <t>TOWER T115 MLTS-TGTS   220KV</t>
  </si>
  <si>
    <t>T116 MLTS-TGTS  220KV</t>
  </si>
  <si>
    <t>TL-MLTGEX-MLTG116-0000059461</t>
  </si>
  <si>
    <t>TOWER T116 MLTS-TGTS   220KV</t>
  </si>
  <si>
    <t>T117 MLTS-TGTS  220KV</t>
  </si>
  <si>
    <t>TL-MLTGEX-MLTG117-0000059463</t>
  </si>
  <si>
    <t>TOWER T117 MLTS-TGTS   220KV</t>
  </si>
  <si>
    <t>T118 MLTS-TGTS  220KV</t>
  </si>
  <si>
    <t>TL-MLTGEX-MLTG118-0000059465</t>
  </si>
  <si>
    <t>TOWER T118 MLTS-TGTS   220KV</t>
  </si>
  <si>
    <t>T067 YPS -ROTS 5 220KV</t>
  </si>
  <si>
    <t>TL-YPROEX-YPRO067-0000085458</t>
  </si>
  <si>
    <t>TOWER T067 YPS -ROTS 5 220KV</t>
  </si>
  <si>
    <t>T067 YPS -ROTS 7 220KV</t>
  </si>
  <si>
    <t>TL-YPROEX-YPRO067-0000085959</t>
  </si>
  <si>
    <t>TOWER T067 YPS -ROTS 7 220KV</t>
  </si>
  <si>
    <t>T083 HWTS-CBTS 4 500KV</t>
  </si>
  <si>
    <t>TL-HWCBEX-HWCB083-0000084055</t>
  </si>
  <si>
    <t>TOWER T083 HWTS-CBTS 4 500KV</t>
  </si>
  <si>
    <t>T083 HWTS-ROTS 3 500KV</t>
  </si>
  <si>
    <t>TL-HWCBEX-HWCB083-0000085044</t>
  </si>
  <si>
    <t>TOWER T083 HWTS-ROTS 3 500KV</t>
  </si>
  <si>
    <t>T082 HWPS-ROTS 1 220KV</t>
  </si>
  <si>
    <t>TL-HWROEX-HWRO082-0000084534</t>
  </si>
  <si>
    <t>TOWER T082 HWPS-ROTS 1 220KV</t>
  </si>
  <si>
    <t>T057 EPS -TTS 1 220KV</t>
  </si>
  <si>
    <t>TL-EPTXEX-EPTX057-0000113515</t>
  </si>
  <si>
    <t>TOWER T057 EPS -TTS  1 220KV</t>
  </si>
  <si>
    <t>T087 HWPS-ROTS 1 220KV</t>
  </si>
  <si>
    <t>TL-HWROEX-HWRO087-0000084539</t>
  </si>
  <si>
    <t>TOWER T087 HWPS-ROTS 1 220KV</t>
  </si>
  <si>
    <t>T088 HWPS-ROTS 1 220KV</t>
  </si>
  <si>
    <t>TL-HWROEX-HWRO088-0000084540</t>
  </si>
  <si>
    <t>TOWER T088 HWPS-ROTS 1 220KV</t>
  </si>
  <si>
    <t>T089 HWPS-ROTS 1 220KV</t>
  </si>
  <si>
    <t>TL-HWROEX-HWRO089-0000084541</t>
  </si>
  <si>
    <t>TOWER T089 HWPS-ROTS 1 220KV</t>
  </si>
  <si>
    <t>T060 HWPS-ROTS 1 220KV</t>
  </si>
  <si>
    <t>TL-HWCBEX-HWCB088-0000084512</t>
  </si>
  <si>
    <t>TOWER T060 HWPS-ROTS 1 220KV</t>
  </si>
  <si>
    <t>T088 HWTS-CBTS 4 500KV</t>
  </si>
  <si>
    <t>TL-HWCBEX-HWCB088-0000084060</t>
  </si>
  <si>
    <t>TOWER T088 HWTS-CBTS 4 500KV</t>
  </si>
  <si>
    <t>T088 HWTS-ROTS 3 500KV</t>
  </si>
  <si>
    <t>TL-HWCBEX-HWCB088-0000085049</t>
  </si>
  <si>
    <t>TOWER T088 HWTS-ROTS 3 500KV</t>
  </si>
  <si>
    <t>T085 HWTS-SMTS 1 500KV</t>
  </si>
  <si>
    <t>TL-TYSMEX-TYSM085-0000083550</t>
  </si>
  <si>
    <t>TOWER T085 HWTS-SMTS 1 500KV</t>
  </si>
  <si>
    <t>T086 HWTS-SMTS 1 500KV</t>
  </si>
  <si>
    <t>TL-TYSMEX-TYSM086-0000083551</t>
  </si>
  <si>
    <t>TOWER T086 HWTS-SMTS 1 500KV</t>
  </si>
  <si>
    <t>T086 HWTS-SMTS 2 500KV</t>
  </si>
  <si>
    <t>TL-TYSMEX-TYSM086-0000083827</t>
  </si>
  <si>
    <t>TOWER T086 HWTS-SMTS 2 500KV</t>
  </si>
  <si>
    <t>T136 MLTS-TGTS  220KV</t>
  </si>
  <si>
    <t>TL-MLTGEX-MLTG136-0000059500</t>
  </si>
  <si>
    <t>TOWER T136 MLTS-TGTS   220KV</t>
  </si>
  <si>
    <t>T137 MLTS-TGTS  220KV</t>
  </si>
  <si>
    <t>TL-MLTGEX-MLTG137-0000059502</t>
  </si>
  <si>
    <t>TOWER T137 MLTS-TGTS   220KV</t>
  </si>
  <si>
    <t>T138 MLTS-TGTS  220KV</t>
  </si>
  <si>
    <t>TL-MLTGEX-MLTG138-0000059504</t>
  </si>
  <si>
    <t>TOWER T138 MLTS-TGTS   220KV</t>
  </si>
  <si>
    <t>T080 HWPS-ROTS 1 220KV</t>
  </si>
  <si>
    <t>TL-HWROEX-HWRO080-0000084532</t>
  </si>
  <si>
    <t>TOWER T080 HWPS-ROTS 1 220KV</t>
  </si>
  <si>
    <t>T068 HWPS-ROTS 1 220KV</t>
  </si>
  <si>
    <t>TL-HWROEX-HWRO068-0000084520</t>
  </si>
  <si>
    <t>TOWER T068 HWPS-ROTS 1 220KV</t>
  </si>
  <si>
    <t>T068 EPS -TTS 1 220KV</t>
  </si>
  <si>
    <t>TL-EPTXEX-EPTX068-0000113526</t>
  </si>
  <si>
    <t>TOWER T068 EPS -TTS  1 220KV</t>
  </si>
  <si>
    <t>T069 HWPS-ROTS 1 220KV</t>
  </si>
  <si>
    <t>TL-HWROEX-HWRO069-0000084521</t>
  </si>
  <si>
    <t>TOWER T069 HWPS-ROTS 1 220KV</t>
  </si>
  <si>
    <t>T362 DDTS-SMTS 1 330KV</t>
  </si>
  <si>
    <t>TL-DDSMEX-DDSM362-0000113805</t>
  </si>
  <si>
    <t>TOWER T362 DDTS-SMTS 1 330KV</t>
  </si>
  <si>
    <t>T363 DDTS-SMTS 1 330KV</t>
  </si>
  <si>
    <t>TL-DDSMEX-DDSM363-0000113806</t>
  </si>
  <si>
    <t>TOWER T363 DDTS-SMTS 1 330KV</t>
  </si>
  <si>
    <t>T364 DDTS-SMTS 1 330KV</t>
  </si>
  <si>
    <t>TL-DDSMEX-DDSM364-0000113807</t>
  </si>
  <si>
    <t>TOWER T364 DDTS-SMTS 1 330KV</t>
  </si>
  <si>
    <t>T365 DDTS-SMTS 1 330KV</t>
  </si>
  <si>
    <t>TL-DDSMEX-DDSM365-0000113808</t>
  </si>
  <si>
    <t>TOWER T365 DDTS-SMTS 1 330KV</t>
  </si>
  <si>
    <t>T362 DDTS-SMTS 2 330KV</t>
  </si>
  <si>
    <t>TL-DDSMEX-DDSM362-0000103728</t>
  </si>
  <si>
    <t>TOWER T362 DDTS-SMTS 2 330KV</t>
  </si>
  <si>
    <t>T363 DDTS-SMTS 2 330KV</t>
  </si>
  <si>
    <t>TL-DDSMEX-DDSM363-0000103733</t>
  </si>
  <si>
    <t>TOWER T363 DDTS-SMTS 2 330KV</t>
  </si>
  <si>
    <t>T364 DDTS-SMTS 2 330KV</t>
  </si>
  <si>
    <t>TL-DDSMEX-DDSM364-0000103738</t>
  </si>
  <si>
    <t>TOWER T364 DDTS-SMTS 2 330KV</t>
  </si>
  <si>
    <t>T365 DDTS-SMTS 2 330KV</t>
  </si>
  <si>
    <t>TL-DDSMEX-DDSM365-0000103743</t>
  </si>
  <si>
    <t>TOWER T365 DDTS-SMTS 2 330KV</t>
  </si>
  <si>
    <t>T133 MLTS-TGTS  220KV</t>
  </si>
  <si>
    <t>TL-MLTGEX-MLTG133-0000059494</t>
  </si>
  <si>
    <t>TOWER T133 MLTS-TGTS   220KV</t>
  </si>
  <si>
    <t>T134 MLTS-TGTS  220KV</t>
  </si>
  <si>
    <t>TL-MLTGEX-MLTG134-0000059496</t>
  </si>
  <si>
    <t>TOWER T134 MLTS-TGTS   220KV</t>
  </si>
  <si>
    <t>T135 MLTS-TGTS  220KV</t>
  </si>
  <si>
    <t>TL-MLTGEX-MLTG135-0000059498</t>
  </si>
  <si>
    <t>TOWER T135 MLTS-TGTS   220KV</t>
  </si>
  <si>
    <t>T500 DDTS-SMTS 1 330KV</t>
  </si>
  <si>
    <t>TL-DDSMEX-DDSM500-0000059523</t>
  </si>
  <si>
    <t>TOWER T500 DDTS-SMTS 1 330KV</t>
  </si>
  <si>
    <t>T500 DDTS-SMTS 2 330KV</t>
  </si>
  <si>
    <t>TL-DDSMEX-DDSM500-0000059667</t>
  </si>
  <si>
    <t>TOWER T500 DDTS-SMTS 2 330KV</t>
  </si>
  <si>
    <t>T064 YPS -ROTS 5 220KV</t>
  </si>
  <si>
    <t>TL-YPROEX-YPRO064-0000085455</t>
  </si>
  <si>
    <t>TOWER T064 YPS -ROTS 5 220KV</t>
  </si>
  <si>
    <t>T082 HWTS-CBTS 4 500KV</t>
  </si>
  <si>
    <t>TL-HWCBEX-HWCB082-0000084054</t>
  </si>
  <si>
    <t>TOWER T082 HWTS-CBTS 4 500KV</t>
  </si>
  <si>
    <t>T082 HWTS-ROTS 3 500KV</t>
  </si>
  <si>
    <t>TL-HWCBEX-HWCB082-0000085043</t>
  </si>
  <si>
    <t>TOWER T082 HWTS-ROTS 3 500KV</t>
  </si>
  <si>
    <t>T079 YPS -ROTS 7 220KV</t>
  </si>
  <si>
    <t>TL-YPROEX-YPRO079-0000085971</t>
  </si>
  <si>
    <t>TOWER T079 YPS -ROTS 7 220KV</t>
  </si>
  <si>
    <t>T047 HWTS-CBTS 4 500KV</t>
  </si>
  <si>
    <t>TL-HWCBEX-HWCB047-0000084019</t>
  </si>
  <si>
    <t>TOWER T047 HWTS-CBTS 4 500KV</t>
  </si>
  <si>
    <t>T048 HWTS-CBTS 4 500KV</t>
  </si>
  <si>
    <t>TL-HWCBEX-HWCB048-0000084020</t>
  </si>
  <si>
    <t>TOWER T048 HWTS-CBTS 4 500KV</t>
  </si>
  <si>
    <t>T047 HWTS-ROTS 3 500KV</t>
  </si>
  <si>
    <t>TL-HWCBEX-HWCB047-0000085008</t>
  </si>
  <si>
    <t>TOWER T047 HWTS-ROTS 3 500KV</t>
  </si>
  <si>
    <t>T048 HWTS-ROTS 3 500KV</t>
  </si>
  <si>
    <t>TL-HWCBEX-HWCB048-0000085009</t>
  </si>
  <si>
    <t>TOWER T048 HWTS-ROTS 3 500KV</t>
  </si>
  <si>
    <t>T062 MLTS-TRTS 1 500KV</t>
  </si>
  <si>
    <t>TL-MLHYEX-MLHY062-0000056129</t>
  </si>
  <si>
    <t>TOWER T062 MLTS-TRTS 1 500KV</t>
  </si>
  <si>
    <t>T063 MLTS-TRTS 1 500KV</t>
  </si>
  <si>
    <t>TL-MLHYEX-MLHY063-0000056130</t>
  </si>
  <si>
    <t>TOWER T063 MLTS-TRTS 1 500KV</t>
  </si>
  <si>
    <t>T064 MLTS-TRTS 1 500KV</t>
  </si>
  <si>
    <t>TL-MLHYEX-MLHY064-0000056131</t>
  </si>
  <si>
    <t>TOWER T064 MLTS-TRTS 1 500KV</t>
  </si>
  <si>
    <t>T065 MLTS-TRTS 1 500KV</t>
  </si>
  <si>
    <t>TL-MLHYEX-MLHY065-0000056132</t>
  </si>
  <si>
    <t>TOWER T065 MLTS-TRTS 1 500KV</t>
  </si>
  <si>
    <t>T066 MLTS-TRTS 1 500KV</t>
  </si>
  <si>
    <t>TL-MLHYEX-MLHY066-0000056133</t>
  </si>
  <si>
    <t>TOWER T066 MLTS-TRTS 1 500KV</t>
  </si>
  <si>
    <t>T139 MLTS-TGTS  220KV</t>
  </si>
  <si>
    <t>TL-MLTGEX-MLTG139-0000059506</t>
  </si>
  <si>
    <t>TOWER T139 MLTS-TGTS   220KV</t>
  </si>
  <si>
    <t>T140 MLTS-TGTS  220KV</t>
  </si>
  <si>
    <t>TL-MLTGEX-MLTG140-0000059508</t>
  </si>
  <si>
    <t>TOWER T140 MLTS-TGTS   220KV</t>
  </si>
  <si>
    <t>T141 MLTS-TGTS  220KV</t>
  </si>
  <si>
    <t>TL-MLTGEX-MLTG141-0000059510</t>
  </si>
  <si>
    <t>TOWER T141 MLTS-TGTS   220KV</t>
  </si>
  <si>
    <t>T142 MLTS-TGTS  220KV</t>
  </si>
  <si>
    <t>TL-MLTGEX-MLTG142-0000059512</t>
  </si>
  <si>
    <t>TOWER T142 MLTS-TGTS   220KV</t>
  </si>
  <si>
    <t>T143 MLTS-TGTS  220KV</t>
  </si>
  <si>
    <t>TL-MLTGEX-MLTG143-0000059514</t>
  </si>
  <si>
    <t>TOWER T143 MLTS-TGTS   220KV</t>
  </si>
  <si>
    <t>T144 MLTS-TGTS  220KV</t>
  </si>
  <si>
    <t>TL-MLTGEX-MLTG144-0000059516</t>
  </si>
  <si>
    <t>TOWER T144 MLTS-TGTS   220KV</t>
  </si>
  <si>
    <t>T391 DDTS-SMTS 1 330KV</t>
  </si>
  <si>
    <t>TL-DDSMEX-DDSM391-0000113834</t>
  </si>
  <si>
    <t>TOWER T391 DDTS-SMTS 1 330KV</t>
  </si>
  <si>
    <t>T391 DDTS-SMTS 2 330KV</t>
  </si>
  <si>
    <t>TL-DDSMEX-DDSM391-0000103866</t>
  </si>
  <si>
    <t>TOWER T391 DDTS-SMTS 2 330KV</t>
  </si>
  <si>
    <t>T392 DDTS-SMTS 2 330KV</t>
  </si>
  <si>
    <t>TL-DDSMEX-DDSM392-0000103871</t>
  </si>
  <si>
    <t>TOWER T392 DDTS-SMTS 2 330KV</t>
  </si>
  <si>
    <t>T080 EPS -TTS 1 220KV</t>
  </si>
  <si>
    <t>TL-EPTXEX-EPTX080-0000113538</t>
  </si>
  <si>
    <t>TOWER T080 EPS -TTS  1 220KV</t>
  </si>
  <si>
    <t>T258 MLTS-TGTS  220KV</t>
  </si>
  <si>
    <t>TL-MLTGEX-MLTG258-0000059743</t>
  </si>
  <si>
    <t>TOWER T258 MLTS-TGTS   220KV</t>
  </si>
  <si>
    <t>T259 MLTS-TGTS  220KV</t>
  </si>
  <si>
    <t>TL-MLTGEX-MLTG259-0000059745</t>
  </si>
  <si>
    <t>TOWER T259 MLTS-TGTS   220KV</t>
  </si>
  <si>
    <t>T260 MLTS-TGTS  220KV</t>
  </si>
  <si>
    <t>TL-MLTGEX-MLTG260-0000059747</t>
  </si>
  <si>
    <t>TOWER T260 MLTS-TGTS   220KV</t>
  </si>
  <si>
    <t>T261 MLTS-TGTS  220KV</t>
  </si>
  <si>
    <t>TL-MLTGEX-MLTG261-0000059749</t>
  </si>
  <si>
    <t>TOWER T261 MLTS-TGTS   220KV</t>
  </si>
  <si>
    <t>T262 MLTS-TGTS  220KV</t>
  </si>
  <si>
    <t>TL-MLTGEX-MLTG262-0000059751</t>
  </si>
  <si>
    <t>TOWER T262 MLTS-TGTS   220KV</t>
  </si>
  <si>
    <t>T207 MLTS-TGTS  220KV</t>
  </si>
  <si>
    <t>TL-MLTGEX-MLTG207-0000059642</t>
  </si>
  <si>
    <t>TOWER T207 MLTS-TGTS   220KV</t>
  </si>
  <si>
    <t>T208 MLTS-TGTS  220KV</t>
  </si>
  <si>
    <t>TL-MLTGEX-MLTG208-0000059644</t>
  </si>
  <si>
    <t>TOWER T208 MLTS-TGTS   220KV</t>
  </si>
  <si>
    <t>T209 MLTS-TGTS  220KV</t>
  </si>
  <si>
    <t>TL-MLTGEX-MLTG209-0000059646</t>
  </si>
  <si>
    <t>TOWER T209 MLTS-TGTS   220KV</t>
  </si>
  <si>
    <t>T210 MLTS-TGTS  220KV</t>
  </si>
  <si>
    <t>TL-MLTGEX-MLTG210-0000059648</t>
  </si>
  <si>
    <t>TOWER T210 MLTS-TGTS   220KV</t>
  </si>
  <si>
    <t>T211 MLTS-TGTS  220KV</t>
  </si>
  <si>
    <t>TL-MLTGEX-MLTG211-0000059650</t>
  </si>
  <si>
    <t>TOWER T211 MLTS-TGTS   220KV</t>
  </si>
  <si>
    <t>T010 HWTS-SMTS 1 500KV</t>
  </si>
  <si>
    <t>TL-TYSMEX-TYSM010-0000083475</t>
  </si>
  <si>
    <t>TOWER T010 HWTS-SMTS 1 500KV</t>
  </si>
  <si>
    <t>T011 HWTS-SMTS 1 500KV</t>
  </si>
  <si>
    <t>TL-TYSMEX-TYSM011-0000083476</t>
  </si>
  <si>
    <t>TOWER T011 HWTS-SMTS 1 500KV</t>
  </si>
  <si>
    <t>T010 HWTS-SMTS 2 500KV</t>
  </si>
  <si>
    <t>TL-TYSMEX-TYSM010-0000083751</t>
  </si>
  <si>
    <t>TOWER T010 HWTS-SMTS 2 500KV</t>
  </si>
  <si>
    <t>T011 HWTS-SMTS 2 500KV</t>
  </si>
  <si>
    <t>TL-TYSMEX-TYSM011-0000083752</t>
  </si>
  <si>
    <t>TOWER T011 HWTS-SMTS 2 500KV</t>
  </si>
  <si>
    <t>T058 MLTS-TGTS  220KV</t>
  </si>
  <si>
    <t>TL-MLTGEX-MLTG058-0000059345</t>
  </si>
  <si>
    <t>TOWER T058 MLTS-TGTS   220KV</t>
  </si>
  <si>
    <t>T059 MLTS-TGTS  220KV</t>
  </si>
  <si>
    <t>TL-MLTGEX-MLTG059-0000059347</t>
  </si>
  <si>
    <t>TOWER T059 MLTS-TGTS   220KV</t>
  </si>
  <si>
    <t>T060 MLTS-TGTS  220KV</t>
  </si>
  <si>
    <t>TL-MLTGEX-MLTG060-0000059349</t>
  </si>
  <si>
    <t>TOWER T060 MLTS-TGTS   220KV</t>
  </si>
  <si>
    <t>T244 HWTS-SMTS 1 500KV</t>
  </si>
  <si>
    <t>TL-HWSMEX-HWSM244-0000055586</t>
  </si>
  <si>
    <t>TOWER T244 HWTS-SMTS 1 500KV</t>
  </si>
  <si>
    <t>T244 HWTS-SMTS 2 500KV</t>
  </si>
  <si>
    <t>TL-HWSMEX-HWSM244-0000055721</t>
  </si>
  <si>
    <t>TOWER T244 HWTS-SMTS 2 500KV</t>
  </si>
  <si>
    <t>T009 HWTS-SMTS 1 500KV</t>
  </si>
  <si>
    <t>TL-TYSMEX-TYSM009-0000083474</t>
  </si>
  <si>
    <t>TOWER T009 HWTS-SMTS 1 500KV</t>
  </si>
  <si>
    <t>T009 HWTS-SMTS 2 500KV</t>
  </si>
  <si>
    <t>TL-TYSMEX-TYSM009-0000083750</t>
  </si>
  <si>
    <t>TOWER T009 HWTS-SMTS 2 500KV</t>
  </si>
  <si>
    <t>T083 HWPS-ROTS 1 220KV</t>
  </si>
  <si>
    <t>TL-HWROEX-HWRO083-0000084535</t>
  </si>
  <si>
    <t>TOWER T083 HWPS-ROTS 1 220KV</t>
  </si>
  <si>
    <t>T084 HWPS-ROTS 1 220KV</t>
  </si>
  <si>
    <t>TL-HWROEX-HWRO084-0000084536</t>
  </si>
  <si>
    <t>TOWER T084 HWPS-ROTS 1 220KV</t>
  </si>
  <si>
    <t>T058 HWPS-ROTS 1 220KV</t>
  </si>
  <si>
    <t>TL-HWCBEX-HWCB086-0000084510</t>
  </si>
  <si>
    <t>TOWER T058 HWPS-ROTS 1 220KV</t>
  </si>
  <si>
    <t>T059 HWPS-ROTS 1 220KV</t>
  </si>
  <si>
    <t>TL-HWCBEX-HWCB087-0000084511</t>
  </si>
  <si>
    <t>TOWER T059 HWPS-ROTS 1 220KV</t>
  </si>
  <si>
    <t>T086 HWTS-CBTS 4 500KV</t>
  </si>
  <si>
    <t>TL-HWCBEX-HWCB086-0000084058</t>
  </si>
  <si>
    <t>TOWER T086 HWTS-CBTS 4 500KV</t>
  </si>
  <si>
    <t>T087 HWTS-CBTS 4 500KV</t>
  </si>
  <si>
    <t>TL-HWCBEX-HWCB087-0000084059</t>
  </si>
  <si>
    <t>TOWER T087 HWTS-CBTS 4 500KV</t>
  </si>
  <si>
    <t>T086 HWTS-ROTS 3 500KV</t>
  </si>
  <si>
    <t>TL-HWCBEX-HWCB086-0000085047</t>
  </si>
  <si>
    <t>TOWER T086 HWTS-ROTS 3 500KV</t>
  </si>
  <si>
    <t>T087 HWTS-ROTS 3 500KV</t>
  </si>
  <si>
    <t>TL-HWCBEX-HWCB087-0000085048</t>
  </si>
  <si>
    <t>TOWER T087 HWTS-ROTS 3 500KV</t>
  </si>
  <si>
    <t>T273 BATS-BETS  220KV</t>
  </si>
  <si>
    <t>TL-BABEEX-BABE273-0000069042</t>
  </si>
  <si>
    <t>TOWER T273 BATS-BETS   220KV</t>
  </si>
  <si>
    <t>T079 YPS -ROTS 5 220KV</t>
  </si>
  <si>
    <t>TL-YPROEX-YPRO079-0000085470</t>
  </si>
  <si>
    <t>TOWER T079 YPS -ROTS 5 220KV</t>
  </si>
  <si>
    <t>T084 HWTS-SMTS 1 500KV</t>
  </si>
  <si>
    <t>TL-TYSMEX-TYSM084-0000083549</t>
  </si>
  <si>
    <t>TOWER T084 HWTS-SMTS 1 500KV</t>
  </si>
  <si>
    <t>T084 HWTS-SMTS 2 500KV</t>
  </si>
  <si>
    <t>TL-TYSMEX-TYSM084-0000083825</t>
  </si>
  <si>
    <t>TOWER T084 HWTS-SMTS 2 500KV</t>
  </si>
  <si>
    <t>T085 HWTS-SMTS 2 500KV</t>
  </si>
  <si>
    <t>TL-TYSMEX-TYSM085-0000083826</t>
  </si>
  <si>
    <t>TOWER T085 HWTS-SMTS 2 500KV</t>
  </si>
  <si>
    <t>T060 YPS -ROTS 5 220KV</t>
  </si>
  <si>
    <t>TL-YPROEX-YPRO060-0000085451</t>
  </si>
  <si>
    <t>TOWER T060 YPS -ROTS 5 220KV</t>
  </si>
  <si>
    <t>T008 HWTS-SMTS 1 500KV</t>
  </si>
  <si>
    <t>TL-TYSMEX-TYSM008-0000083473</t>
  </si>
  <si>
    <t>TOWER T008 HWTS-SMTS 1 500KV</t>
  </si>
  <si>
    <t>T008 HWTS-SMTS 2 500KV</t>
  </si>
  <si>
    <t>TL-TYSMEX-TYSM008-0000083749</t>
  </si>
  <si>
    <t>TOWER T008 HWTS-SMTS 2 500KV</t>
  </si>
  <si>
    <t>T069 EPS -TTS 1 220KV</t>
  </si>
  <si>
    <t>TL-EPTXEX-EPTX069-0000113527</t>
  </si>
  <si>
    <t>TOWER T069 EPS -TTS  1 220KV</t>
  </si>
  <si>
    <t>T340 BATS-BETS  220KV</t>
  </si>
  <si>
    <t>TL-BABEEX-BABE340-0000069360</t>
  </si>
  <si>
    <t>TOWER T340 BATS-BETS   220KV</t>
  </si>
  <si>
    <t>T341 BATS-BETS  220KV</t>
  </si>
  <si>
    <t>TL-BABEEX-BABE341-0000069364</t>
  </si>
  <si>
    <t>TOWER T341 BATS-BETS   220KV</t>
  </si>
  <si>
    <t>T342 BATS-BETS  220KV</t>
  </si>
  <si>
    <t>TL-BABEEX-BABE342-0000069369</t>
  </si>
  <si>
    <t>TOWER T342 BATS-BETS   220KV</t>
  </si>
  <si>
    <t>T343 BATS-BETS  220KV</t>
  </si>
  <si>
    <t>TL-BABEEX-BABE343-0000069374</t>
  </si>
  <si>
    <t>TOWER T343 BATS-BETS   220KV</t>
  </si>
  <si>
    <t>T344 BATS-BETS  220KV</t>
  </si>
  <si>
    <t>TL-BABEEX-BABE344-0000069379</t>
  </si>
  <si>
    <t>TOWER T344 BATS-BETS   220KV</t>
  </si>
  <si>
    <t>T064 HWTS-SMTS 1 500KV</t>
  </si>
  <si>
    <t>TL-TYSMEX-TYSM064-0000083529</t>
  </si>
  <si>
    <t>TOWER T064 HWTS-SMTS 1 500KV</t>
  </si>
  <si>
    <t>T366 DDTS-SMTS 1 330KV</t>
  </si>
  <si>
    <t>TL-DDSMEX-DDSM366-0000113809</t>
  </si>
  <si>
    <t>TOWER T366 DDTS-SMTS 1 330KV</t>
  </si>
  <si>
    <t>T366 DDTS-SMTS 2 330KV</t>
  </si>
  <si>
    <t>TL-DDSMEX-DDSM366-0000103748</t>
  </si>
  <si>
    <t>TOWER T366 DDTS-SMTS 2 330KV</t>
  </si>
  <si>
    <t>T023 EPS -TTS 1 220KV</t>
  </si>
  <si>
    <t>TL-EPTXEX-EPTX023-0000113481</t>
  </si>
  <si>
    <t>TOWER T023 EPS -TTS  1 220KV</t>
  </si>
  <si>
    <t>T024 EPS -TTS 1 220KV</t>
  </si>
  <si>
    <t>TL-EPTXEX-EPTX024-0000113482</t>
  </si>
  <si>
    <t>TOWER T024 EPS -TTS  1 220KV</t>
  </si>
  <si>
    <t>T025 EPS -TTS 1 220KV</t>
  </si>
  <si>
    <t>TL-EPTXEX-EPTX025-0000113483</t>
  </si>
  <si>
    <t>TOWER T025 EPS -TTS  1 220KV</t>
  </si>
  <si>
    <t>T026 EPS -TTS 1 220KV</t>
  </si>
  <si>
    <t>TL-EPTXEX-EPTX026-0000113484</t>
  </si>
  <si>
    <t>TOWER T026 EPS -TTS  1 220KV</t>
  </si>
  <si>
    <t>T057 HWPS-ROTS 1 220KV</t>
  </si>
  <si>
    <t>TL-HWCBEX-HWCB085-0000084509</t>
  </si>
  <si>
    <t>TOWER T057 HWPS-ROTS 1 220KV</t>
  </si>
  <si>
    <t>T084 HWTS-CBTS 4 500KV</t>
  </si>
  <si>
    <t>TL-HWCBEX-HWCB084-0000084056</t>
  </si>
  <si>
    <t>TOWER T084 HWTS-CBTS 4 500KV</t>
  </si>
  <si>
    <t>T085 HWTS-CBTS 4 500KV</t>
  </si>
  <si>
    <t>TL-HWCBEX-HWCB085-0000084057</t>
  </si>
  <si>
    <t>TOWER T085 HWTS-CBTS 4 500KV</t>
  </si>
  <si>
    <t>T084 HWTS-ROTS 3 500KV</t>
  </si>
  <si>
    <t>TL-HWCBEX-HWCB084-0000085045</t>
  </si>
  <si>
    <t>TOWER T084 HWTS-ROTS 3 500KV</t>
  </si>
  <si>
    <t>T085 HWTS-ROTS 3 500KV</t>
  </si>
  <si>
    <t>TL-HWCBEX-HWCB085-0000085046</t>
  </si>
  <si>
    <t>TOWER T085 HWTS-ROTS 3 500KV</t>
  </si>
  <si>
    <t>T063 YPS -ROTS 5 220KV</t>
  </si>
  <si>
    <t>TL-YPROEX-YPRO063-0000085454</t>
  </si>
  <si>
    <t>TOWER T063 YPS -ROTS 5 220KV</t>
  </si>
  <si>
    <t>T063 YPS -ROTS 7 220KV</t>
  </si>
  <si>
    <t>TL-YPROEX-YPRO063-0000085955</t>
  </si>
  <si>
    <t>TOWER T063 YPS -ROTS 7 220KV</t>
  </si>
  <si>
    <t>T054 HWPS-ROTS 1 220KV</t>
  </si>
  <si>
    <t>TL-HWCBEX-HWCB082-0000084506</t>
  </si>
  <si>
    <t>TOWER T054 HWPS-ROTS 1 220KV</t>
  </si>
  <si>
    <t>T068 YPS -ROTS 5 220KV</t>
  </si>
  <si>
    <t>TL-YPROEX-YPRO068-0000085459</t>
  </si>
  <si>
    <t>TOWER T068 YPS -ROTS 5 220KV</t>
  </si>
  <si>
    <t>T068 YPS -ROTS 7 220KV</t>
  </si>
  <si>
    <t>TL-YPROEX-YPRO068-0000085960</t>
  </si>
  <si>
    <t>TOWER T068 YPS -ROTS 7 220KV</t>
  </si>
  <si>
    <t>T076 HWTS-ROTS 3 500KV</t>
  </si>
  <si>
    <t>TL-HWCBEX-HWCB076-0000085037</t>
  </si>
  <si>
    <t>TOWER T076 HWTS-ROTS 3 500KV</t>
  </si>
  <si>
    <t>T055 HWPS-ROTS 1 220KV</t>
  </si>
  <si>
    <t>TL-HWCBEX-HWCB083-0000084507</t>
  </si>
  <si>
    <t>TOWER T055 HWPS-ROTS 1 220KV</t>
  </si>
  <si>
    <t>T088 YPS -ROTS 5 220KV</t>
  </si>
  <si>
    <t>TL-YPROEX-YPRO088-0000085479</t>
  </si>
  <si>
    <t>TOWER T088 YPS -ROTS 5 220KV</t>
  </si>
  <si>
    <t>T497 DDTS-SMTS 1 330KV</t>
  </si>
  <si>
    <t>TL-DDSMEX-DDSM497-0000059517</t>
  </si>
  <si>
    <t>TOWER T497 DDTS-SMTS 1 330KV</t>
  </si>
  <si>
    <t>T497 DDTS-SMTS 2 330KV</t>
  </si>
  <si>
    <t>TL-DDSMEX-DDSM497-0000059661</t>
  </si>
  <si>
    <t>TOWER T497 DDTS-SMTS 2 330KV</t>
  </si>
  <si>
    <t>T177 EPS -TTS 1 220KV</t>
  </si>
  <si>
    <t>TL-DDSMEX-DDSM497-0000114093</t>
  </si>
  <si>
    <t>TOWER T177 EPS -TTS  1 220KV</t>
  </si>
  <si>
    <t>T374 DDTS-SMTS 1 330KV</t>
  </si>
  <si>
    <t>TL-DDSMEX-DDSM374-0000113817</t>
  </si>
  <si>
    <t>TOWER T374 DDTS-SMTS 1 330KV</t>
  </si>
  <si>
    <t>T375 DDTS-SMTS 1 330KV</t>
  </si>
  <si>
    <t>TL-DDSMEX-DDSM375-0000113818</t>
  </si>
  <si>
    <t>TOWER T375 DDTS-SMTS 1 330KV</t>
  </si>
  <si>
    <t>T376 DDTS-SMTS 1 330KV</t>
  </si>
  <si>
    <t>TL-DDSMEX-DDSM376-0000113819</t>
  </si>
  <si>
    <t>TOWER T376 DDTS-SMTS 1 330KV</t>
  </si>
  <si>
    <t>T374 DDTS-SMTS 2 330KV</t>
  </si>
  <si>
    <t>TL-DDSMEX-DDSM374-0000103786</t>
  </si>
  <si>
    <t>TOWER T374 DDTS-SMTS 2 330KV</t>
  </si>
  <si>
    <t>T375 DDTS-SMTS 2 330KV</t>
  </si>
  <si>
    <t>TL-DDSMEX-DDSM375-0000103790</t>
  </si>
  <si>
    <t>TOWER T375 DDTS-SMTS 2 330KV</t>
  </si>
  <si>
    <t>T094 HWPS-ROTS 1 220KV</t>
  </si>
  <si>
    <t>TL-HWROEX-HWRO094-0000084546</t>
  </si>
  <si>
    <t>TOWER T094 HWPS-ROTS 1 220KV</t>
  </si>
  <si>
    <t>T095 HWPS-ROTS 1 220KV</t>
  </si>
  <si>
    <t>TL-HWROEX-HWRO095-0000084547</t>
  </si>
  <si>
    <t>TOWER T095 HWPS-ROTS 1 220KV</t>
  </si>
  <si>
    <t>T096 HWPS-ROTS 1 220KV</t>
  </si>
  <si>
    <t>TL-HWROEX-HWRO096-0000084548</t>
  </si>
  <si>
    <t>TOWER T096 HWPS-ROTS 1 220KV</t>
  </si>
  <si>
    <t>T078 YPS -ROTS 5 220KV</t>
  </si>
  <si>
    <t>TL-YPROEX-YPRO078-0000085469</t>
  </si>
  <si>
    <t>TOWER T078 YPS -ROTS 5 220KV</t>
  </si>
  <si>
    <t>T078 YPS -ROTS 7 220KV</t>
  </si>
  <si>
    <t>TL-YPROEX-YPRO078-0000085970</t>
  </si>
  <si>
    <t>TOWER T078 YPS -ROTS 7 220KV</t>
  </si>
  <si>
    <t>T065 HWTS-SMTS 1 500KV</t>
  </si>
  <si>
    <t>TL-TYSMEX-TYSM065-0000083530</t>
  </si>
  <si>
    <t>TOWER T065 HWTS-SMTS 1 500KV</t>
  </si>
  <si>
    <t>T065 HWTS-SMTS 2 500KV</t>
  </si>
  <si>
    <t>TL-TYSMEX-TYSM065-0000083806</t>
  </si>
  <si>
    <t>TOWER T065 HWTS-SMTS 2 500KV</t>
  </si>
  <si>
    <t>T367 DDTS-SMTS 1 330KV</t>
  </si>
  <si>
    <t>TL-DDSMEX-DDSM367-0000113810</t>
  </si>
  <si>
    <t>TOWER T367 DDTS-SMTS 1 330KV</t>
  </si>
  <si>
    <t>T368 DDTS-SMTS 1 330KV</t>
  </si>
  <si>
    <t>TL-DDSMEX-DDSM368-0000113811</t>
  </si>
  <si>
    <t>TOWER T368 DDTS-SMTS 1 330KV</t>
  </si>
  <si>
    <t>T369 DDTS-SMTS 1 330KV</t>
  </si>
  <si>
    <t>TL-DDSMEX-DDSM369-0000113812</t>
  </si>
  <si>
    <t>TOWER T369 DDTS-SMTS 1 330KV</t>
  </si>
  <si>
    <t>T367 DDTS-SMTS 2 330KV</t>
  </si>
  <si>
    <t>TL-DDSMEX-DDSM367-0000103753</t>
  </si>
  <si>
    <t>TOWER T367 DDTS-SMTS 2 330KV</t>
  </si>
  <si>
    <t>T368 DDTS-SMTS 2 330KV</t>
  </si>
  <si>
    <t>TL-DDSMEX-DDSM368-0000103757</t>
  </si>
  <si>
    <t>TOWER T368 DDTS-SMTS 2 330KV</t>
  </si>
  <si>
    <t>T369 DDTS-SMTS 2 330KV</t>
  </si>
  <si>
    <t>TL-DDSMEX-DDSM369-0000103762</t>
  </si>
  <si>
    <t>TOWER T369 DDTS-SMTS 2 330KV</t>
  </si>
  <si>
    <t>T076 HWPS-ROTS 1 220KV</t>
  </si>
  <si>
    <t>TL-HWROEX-HWRO076-0000084528</t>
  </si>
  <si>
    <t>TOWER T076 HWPS-ROTS 1 220KV</t>
  </si>
  <si>
    <t>T077 HWPS-ROTS 1 220KV</t>
  </si>
  <si>
    <t>TL-HWROEX-HWRO077-0000084529</t>
  </si>
  <si>
    <t>TOWER T077 HWPS-ROTS 1 220KV</t>
  </si>
  <si>
    <t>T095 YPS -ROTS 5 220KV</t>
  </si>
  <si>
    <t>TL-YPROEX-YPRO095-0000085486</t>
  </si>
  <si>
    <t>TOWER T095 YPS -ROTS 5 220KV</t>
  </si>
  <si>
    <t>T095 YPS -ROTS 7 220KV</t>
  </si>
  <si>
    <t>TL-YPROEX-YPRO095-0000085987</t>
  </si>
  <si>
    <t>TOWER T095 YPS -ROTS 7 220KV</t>
  </si>
  <si>
    <t>T062 YPS -ROTS 7 220KV</t>
  </si>
  <si>
    <t>TL-YPROEX-YPRO062-0000085954</t>
  </si>
  <si>
    <t>TOWER T062 YPS -ROTS 7 220KV</t>
  </si>
  <si>
    <t>T067 HWPS-ROTS 1 220KV</t>
  </si>
  <si>
    <t>TL-HWROEX-HWRO067-0000084519</t>
  </si>
  <si>
    <t>TOWER T067 HWPS-ROTS 1 220KV</t>
  </si>
  <si>
    <t>T061 YPS -ROTS 5 220KV</t>
  </si>
  <si>
    <t>TL-YPROEX-YPRO061-0000085452</t>
  </si>
  <si>
    <t>TOWER T061 YPS -ROTS 5 220KV</t>
  </si>
  <si>
    <t>T049 MLTS-TRTS 1 500KV</t>
  </si>
  <si>
    <t>TL-MLHYEX-MLHY049-0000056116</t>
  </si>
  <si>
    <t>TOWER T049 MLTS-TRTS 1 500KV</t>
  </si>
  <si>
    <t>T058 EPS -TTS 1 220KV</t>
  </si>
  <si>
    <t>TL-EPTXEX-EPTX058-0000113516</t>
  </si>
  <si>
    <t>TOWER T058 EPS -TTS  1 220KV</t>
  </si>
  <si>
    <t>T077 YPS -ROTS 5 220KV</t>
  </si>
  <si>
    <t>TL-YPROEX-YPRO077-0000085468</t>
  </si>
  <si>
    <t>TOWER T077 YPS -ROTS 5 220KV</t>
  </si>
  <si>
    <t>T077 YPS -ROTS 7 220KV</t>
  </si>
  <si>
    <t>TL-YPROEX-YPRO077-0000085969</t>
  </si>
  <si>
    <t>TOWER T077 YPS -ROTS 7 220KV</t>
  </si>
  <si>
    <t>T056 HWPS-ROTS 1 220KV</t>
  </si>
  <si>
    <t>TL-HWCBEX-HWCB084-0000084508</t>
  </si>
  <si>
    <t>TOWER T056 HWPS-ROTS 1 220KV</t>
  </si>
  <si>
    <t>T216 HWTS-SMTS 2 500KV</t>
  </si>
  <si>
    <t>TL-HWSMEX-HWSM216-0000083957</t>
  </si>
  <si>
    <t>TOWER T216 HWTS-SMTS 2 500KV</t>
  </si>
  <si>
    <t>T050 EPS -TTS 1 220KV</t>
  </si>
  <si>
    <t>TL-EPTXEX-EPTX050-0000113508</t>
  </si>
  <si>
    <t>TOWER T050 EPS -TTS  1 220KV</t>
  </si>
  <si>
    <t>T151 MLTS-TGTS  220KV</t>
  </si>
  <si>
    <t>TL-MLTGEX-MLTG151-0000059530</t>
  </si>
  <si>
    <t>TOWER T151 MLTS-TGTS   220KV</t>
  </si>
  <si>
    <t>T152 MLTS-TGTS  220KV</t>
  </si>
  <si>
    <t>TL-MLTGEX-MLTG152-0000059532</t>
  </si>
  <si>
    <t>TOWER T152 MLTS-TGTS   220KV</t>
  </si>
  <si>
    <t>T153 MLTS-TGTS  220KV</t>
  </si>
  <si>
    <t>TL-MLTGEX-MLTG153-0000059534</t>
  </si>
  <si>
    <t>TOWER T153 MLTS-TGTS   220KV</t>
  </si>
  <si>
    <t>T154 MLTS-TGTS  220KV</t>
  </si>
  <si>
    <t>TL-MLTGEX-MLTG154-0000059536</t>
  </si>
  <si>
    <t>TOWER T154 MLTS-TGTS   220KV</t>
  </si>
  <si>
    <t>T155 MLTS-TGTS  220KV</t>
  </si>
  <si>
    <t>TL-MLTGEX-MLTG155-0000059538</t>
  </si>
  <si>
    <t>TOWER T155 MLTS-TGTS   220KV</t>
  </si>
  <si>
    <t>T060 YPS -ROTS 7 220KV</t>
  </si>
  <si>
    <t>TL-YPROEX-YPRO060-0000085952</t>
  </si>
  <si>
    <t>TOWER T060 YPS -ROTS 7 220KV</t>
  </si>
  <si>
    <t>T062 YPS -ROTS 5 220KV</t>
  </si>
  <si>
    <t>TL-YPROEX-YPRO062-0000085453</t>
  </si>
  <si>
    <t>TOWER T062 YPS -ROTS 5 220KV</t>
  </si>
  <si>
    <t>T081 HWTS-CBTS 4 500KV</t>
  </si>
  <si>
    <t>TL-HWCBEX-HWCB081-0000084053</t>
  </si>
  <si>
    <t>TOWER T081 HWTS-CBTS 4 500KV</t>
  </si>
  <si>
    <t>T069 YPS -ROTS 5 220KV</t>
  </si>
  <si>
    <t>TL-YPROEX-YPRO069-0000085460</t>
  </si>
  <si>
    <t>TOWER T069 YPS -ROTS 5 220KV</t>
  </si>
  <si>
    <t>T069 YPS -ROTS 7 220KV</t>
  </si>
  <si>
    <t>TL-YPROEX-YPRO069-0000085961</t>
  </si>
  <si>
    <t>TOWER T069 YPS -ROTS 7 220KV</t>
  </si>
  <si>
    <t>T061 MLTS-TGTS  220KV</t>
  </si>
  <si>
    <t>TL-MLTGEX-MLTG061-0000059351</t>
  </si>
  <si>
    <t>TOWER T061 MLTS-TGTS   220KV</t>
  </si>
  <si>
    <t>T062 MLTS-TGTS  220KV</t>
  </si>
  <si>
    <t>TL-MLTGEX-MLTG062-0000059353</t>
  </si>
  <si>
    <t>TOWER T062 MLTS-TGTS   220KV</t>
  </si>
  <si>
    <t>T063 MLTS-TGTS  220KV</t>
  </si>
  <si>
    <t>TL-MLTGEX-MLTG063-0000059355</t>
  </si>
  <si>
    <t>TOWER T063 MLTS-TGTS   220KV</t>
  </si>
  <si>
    <t>T064 MLTS-TGTS  220KV</t>
  </si>
  <si>
    <t>TL-MLTGEX-MLTG064-0000059357</t>
  </si>
  <si>
    <t>TOWER T064 MLTS-TGTS   220KV</t>
  </si>
  <si>
    <t>T065 MLTS-TGTS  220KV</t>
  </si>
  <si>
    <t>TL-MLTGEX-MLTG065-0000059359</t>
  </si>
  <si>
    <t>TOWER T065 MLTS-TGTS   220KV</t>
  </si>
  <si>
    <t>T066 MLTS-TGTS  220KV</t>
  </si>
  <si>
    <t>TL-MLTGEX-MLTG066-0000059361</t>
  </si>
  <si>
    <t>TOWER T066 MLTS-TGTS   220KV</t>
  </si>
  <si>
    <t>T061 HWTS-CBTS 4 500KV</t>
  </si>
  <si>
    <t>TL-HWCBEX-HWCB061-0000084033</t>
  </si>
  <si>
    <t>TOWER T061 HWTS-CBTS 4 500KV</t>
  </si>
  <si>
    <t>T061 HWTS-ROTS 3 500KV</t>
  </si>
  <si>
    <t>TL-HWCBEX-HWCB061-0000085022</t>
  </si>
  <si>
    <t>TOWER T061 HWTS-ROTS 3 500KV</t>
  </si>
  <si>
    <t>T079 HWPS-ROTS 1 220KV</t>
  </si>
  <si>
    <t>TL-HWROEX-HWRO079-0000084531</t>
  </si>
  <si>
    <t>TOWER T079 HWPS-ROTS 1 220KV</t>
  </si>
  <si>
    <t>T287 BATS-BETS  220KV</t>
  </si>
  <si>
    <t>TL-BABEEX-BABE287-0000069108</t>
  </si>
  <si>
    <t>TOWER T287 BATS-BETS   220KV</t>
  </si>
  <si>
    <t>T288 BATS-BETS  220KV</t>
  </si>
  <si>
    <t>TL-BABEEX-BABE288-0000069113</t>
  </si>
  <si>
    <t>TOWER T288 BATS-BETS   220KV</t>
  </si>
  <si>
    <t>T289 BATS-BETS  220KV</t>
  </si>
  <si>
    <t>TL-BABEEX-BABE289-0000069117</t>
  </si>
  <si>
    <t>TOWER T289 BATS-BETS   220KV</t>
  </si>
  <si>
    <t>T290 BATS-BETS  220KV</t>
  </si>
  <si>
    <t>TL-BABEEX-BABE290-0000069122</t>
  </si>
  <si>
    <t>TOWER T290 BATS-BETS   220KV</t>
  </si>
  <si>
    <t>T291 BATS-BETS  220KV</t>
  </si>
  <si>
    <t>TL-BABEEX-BABE291-0000069127</t>
  </si>
  <si>
    <t>TOWER T291 BATS-BETS   220KV</t>
  </si>
  <si>
    <t>T292 BATS-BETS  220KV</t>
  </si>
  <si>
    <t>TL-BABEEX-BABE292-0000069132</t>
  </si>
  <si>
    <t>TOWER T292 BATS-BETS   220KV</t>
  </si>
  <si>
    <t>T293 BATS-BETS  220KV</t>
  </si>
  <si>
    <t>TL-BABEEX-BABE293-0000069136</t>
  </si>
  <si>
    <t>TOWER T293 BATS-BETS   220KV</t>
  </si>
  <si>
    <t>T294 BATS-BETS  220KV</t>
  </si>
  <si>
    <t>TL-BABEEX-BABE294-0000069141</t>
  </si>
  <si>
    <t>TOWER T294 BATS-BETS   220KV</t>
  </si>
  <si>
    <t>T076 HWTS-CBTS 4 500KV</t>
  </si>
  <si>
    <t>TL-HWCBEX-HWCB076-0000084048</t>
  </si>
  <si>
    <t>TOWER T076 HWTS-CBTS 4 500KV</t>
  </si>
  <si>
    <t>T156 MLTS-TGTS  220KV</t>
  </si>
  <si>
    <t>TL-MLTGEX-MLTG156-0000059540</t>
  </si>
  <si>
    <t>TOWER T156 MLTS-TGTS   220KV</t>
  </si>
  <si>
    <t>T157 MLTS-TGTS  220KV</t>
  </si>
  <si>
    <t>TL-MLTGEX-MLTG157-0000059542</t>
  </si>
  <si>
    <t>TOWER T157 MLTS-TGTS   220KV</t>
  </si>
  <si>
    <t>T158 MLTS-TGTS  220KV</t>
  </si>
  <si>
    <t>TL-MLTGEX-MLTG158-0000059544</t>
  </si>
  <si>
    <t>TOWER T158 MLTS-TGTS   220KV</t>
  </si>
  <si>
    <t>T159 MLTS-TGTS  220KV</t>
  </si>
  <si>
    <t>TL-MLTGEX-MLTG159-0000059546</t>
  </si>
  <si>
    <t>TOWER T159 MLTS-TGTS   220KV</t>
  </si>
  <si>
    <t>T160 MLTS-TGTS  220KV</t>
  </si>
  <si>
    <t>TL-MLTGEX-MLTG160-0000059548</t>
  </si>
  <si>
    <t>TOWER T160 MLTS-TGTS   220KV</t>
  </si>
  <si>
    <t>T161 MLTS-TGTS  220KV</t>
  </si>
  <si>
    <t>TL-MLTGEX-MLTG161-0000059550</t>
  </si>
  <si>
    <t>TOWER T161 MLTS-TGTS   220KV</t>
  </si>
  <si>
    <t>T162 MLTS-TGTS  220KV</t>
  </si>
  <si>
    <t>TL-MLTGEX-MLTG162-0000059552</t>
  </si>
  <si>
    <t>TOWER T162 MLTS-TGTS   220KV</t>
  </si>
  <si>
    <t>T498 DDTS-SMTS 1 330KV</t>
  </si>
  <si>
    <t>TL-DDSMEX-DDSM498-0000059519</t>
  </si>
  <si>
    <t>TOWER T498 DDTS-SMTS 1 330KV</t>
  </si>
  <si>
    <t>T498 DDTS-SMTS 2 330KV</t>
  </si>
  <si>
    <t>TL-DDSMEX-DDSM498-0000059663</t>
  </si>
  <si>
    <t>TOWER T498 DDTS-SMTS 2 330KV</t>
  </si>
  <si>
    <t>T178 EPS -TTS 1 220KV</t>
  </si>
  <si>
    <t>TL-DDSMEX-DDSM498-0000114094</t>
  </si>
  <si>
    <t>TOWER T178 EPS -TTS  1 220KV</t>
  </si>
  <si>
    <t>T180 EPS -TTS 1 220KV</t>
  </si>
  <si>
    <t>TL-DDSMEX-DDSM500-0000114096</t>
  </si>
  <si>
    <t>TOWER T180 EPS -TTS  1 220KV</t>
  </si>
  <si>
    <t>T089 YPS -ROTS 5 220KV</t>
  </si>
  <si>
    <t>TL-YPROEX-YPRO089-0000085480</t>
  </si>
  <si>
    <t>TOWER T089 YPS -ROTS 5 220KV</t>
  </si>
  <si>
    <t>T089 YPS -ROTS 7 220KV</t>
  </si>
  <si>
    <t>TL-YPROEX-YPRO089-0000085981</t>
  </si>
  <si>
    <t>TOWER T089 YPS -ROTS 7 220KV</t>
  </si>
  <si>
    <t>T243 HWTS-SMTS 1 500KV</t>
  </si>
  <si>
    <t>TL-HWSMEX-HWSM243-0000055585</t>
  </si>
  <si>
    <t>TOWER T243 HWTS-SMTS 1 500KV</t>
  </si>
  <si>
    <t>T243 HWTS-SMTS 2 500KV</t>
  </si>
  <si>
    <t>TL-HWSMEX-HWSM243-0000055720</t>
  </si>
  <si>
    <t>TOWER T243 HWTS-SMTS 2 500KV</t>
  </si>
  <si>
    <t>T059 YPS -ROTS 5 220KV</t>
  </si>
  <si>
    <t>TL-YPROEX-YPRO059-0000085450</t>
  </si>
  <si>
    <t>TOWER T059 YPS -ROTS 5 220KV</t>
  </si>
  <si>
    <t>T059 YPS -ROTS 7 220KV</t>
  </si>
  <si>
    <t>TL-YPROEX-YPRO059-0000085951</t>
  </si>
  <si>
    <t>TOWER T059 YPS -ROTS 7 220KV</t>
  </si>
  <si>
    <t>T081 HWTS-ROTS 3 500KV</t>
  </si>
  <si>
    <t>TL-HWCBEX-HWCB081-0000085042</t>
  </si>
  <si>
    <t>TOWER T081 HWTS-ROTS 3 500KV</t>
  </si>
  <si>
    <t>T118 MLTS-TRTS 1 500KV</t>
  </si>
  <si>
    <t>TL-MLHYEX-MLHY118-0000056185</t>
  </si>
  <si>
    <t>TOWER T118 MLTS-TRTS 1 500KV</t>
  </si>
  <si>
    <t>T119 MLTS-TRTS 1 500KV</t>
  </si>
  <si>
    <t>TL-MLHYEX-MLHY119-0000056186</t>
  </si>
  <si>
    <t>TOWER T119 MLTS-TRTS 1 500KV</t>
  </si>
  <si>
    <t>T120 MLTS-TRTS 1 500KV</t>
  </si>
  <si>
    <t>TL-MLHYEX-MLHY120-0000056187</t>
  </si>
  <si>
    <t>TOWER T120 MLTS-TRTS 1 500KV</t>
  </si>
  <si>
    <t>T121 MLTS-TRTS 1 500KV</t>
  </si>
  <si>
    <t>TL-MLHYEX-MLHY121-0000056188</t>
  </si>
  <si>
    <t>TOWER T121 MLTS-TRTS 1 500KV</t>
  </si>
  <si>
    <t>T122 MLTS-TRTS 1 500KV</t>
  </si>
  <si>
    <t>TL-MLHYEX-MLHY122-0000056189</t>
  </si>
  <si>
    <t>TOWER T122 MLTS-TRTS 1 500KV</t>
  </si>
  <si>
    <t>T123 MLTS-TRTS 1 500KV</t>
  </si>
  <si>
    <t>TL-MLHYEX-MLHY123-0000056190</t>
  </si>
  <si>
    <t>TOWER T123 MLTS-TRTS 1 500KV</t>
  </si>
  <si>
    <t>T059 EPS -TTS 1 220KV</t>
  </si>
  <si>
    <t>TL-EPTXEX-EPTX059-0000113517</t>
  </si>
  <si>
    <t>TOWER T059 EPS -TTS  1 220KV</t>
  </si>
  <si>
    <t>T056 YPS -ROTS 5 220KV</t>
  </si>
  <si>
    <t>TL-YPROEX-YPRO056-0000085447</t>
  </si>
  <si>
    <t>TOWER T056 YPS -ROTS 5 220KV</t>
  </si>
  <si>
    <t>T056 YPS -ROTS 7 220KV</t>
  </si>
  <si>
    <t>TL-YPROEX-YPRO056-0000085948</t>
  </si>
  <si>
    <t>TOWER T056 YPS -ROTS 7 220KV</t>
  </si>
  <si>
    <t>T066 HWTS-SMTS 1 500KV</t>
  </si>
  <si>
    <t>TL-TYSMEX-TYSM066-0000083531</t>
  </si>
  <si>
    <t>TOWER T066 HWTS-SMTS 1 500KV</t>
  </si>
  <si>
    <t>T066 HWTS-SMTS 2 500KV</t>
  </si>
  <si>
    <t>TL-TYSMEX-TYSM066-0000083807</t>
  </si>
  <si>
    <t>TOWER T066 HWTS-SMTS 2 500KV</t>
  </si>
  <si>
    <t>T163 MLTS-TGTS  220KV</t>
  </si>
  <si>
    <t>TL-MLTGEX-MLTG163-0000059554</t>
  </si>
  <si>
    <t>TOWER T163 MLTS-TGTS   220KV</t>
  </si>
  <si>
    <t>T164 MLTS-TGTS  220KV</t>
  </si>
  <si>
    <t>TL-MLTGEX-MLTG164-0000059556</t>
  </si>
  <si>
    <t>TOWER T164 MLTS-TGTS   220KV</t>
  </si>
  <si>
    <t>T165 MLTS-TGTS  220KV</t>
  </si>
  <si>
    <t>TL-MLTGEX-MLTG165-0000059558</t>
  </si>
  <si>
    <t>TOWER T165 MLTS-TGTS   220KV</t>
  </si>
  <si>
    <t>T166 MLTS-TGTS  220KV</t>
  </si>
  <si>
    <t>TL-MLTGEX-MLTG166-0000059560</t>
  </si>
  <si>
    <t>TOWER T166 MLTS-TGTS   220KV</t>
  </si>
  <si>
    <t>T017 RWTS-TTS  220KV</t>
  </si>
  <si>
    <t>TL-RWTSEX-RWTS057-0000064869</t>
  </si>
  <si>
    <t>TOWER T017 RWTS-TTS    220KV</t>
  </si>
  <si>
    <t>TY057ROTS-SMTS 3 500KV</t>
  </si>
  <si>
    <t>TY057</t>
  </si>
  <si>
    <t>TL-RWTSEX-RWTS057-0000056010</t>
  </si>
  <si>
    <t>TOWER TY057ROTS-SMTS 3 500KV</t>
  </si>
  <si>
    <t>TX057ROTS-TTS  220KV</t>
  </si>
  <si>
    <t>TL-RWTSEX-RWTS057-0000061294</t>
  </si>
  <si>
    <t>TOWER TX057ROTS-TTS    220KV</t>
  </si>
  <si>
    <t>T090 HWPS-ROTS 1 220KV</t>
  </si>
  <si>
    <t>TL-HWROEX-HWRO090-0000084542</t>
  </si>
  <si>
    <t>TOWER T090 HWPS-ROTS 1 220KV</t>
  </si>
  <si>
    <t>T050 YPS -ROTS 5 220KV</t>
  </si>
  <si>
    <t>TL-YPROEX-YPRO050-0000085441</t>
  </si>
  <si>
    <t>TOWER T050 YPS -ROTS 5 220KV</t>
  </si>
  <si>
    <t>T050 YPS -ROTS 7 220KV</t>
  </si>
  <si>
    <t>TL-YPROEX-YPRO050-0000085942</t>
  </si>
  <si>
    <t>TOWER T050 YPS -ROTS 7 220KV</t>
  </si>
  <si>
    <t>T081 HWTS-SMTS 1 500KV</t>
  </si>
  <si>
    <t>TL-TYSMEX-TYSM081-0000083546</t>
  </si>
  <si>
    <t>TOWER T081 HWTS-SMTS 1 500KV</t>
  </si>
  <si>
    <t>T082 HWTS-SMTS 1 500KV</t>
  </si>
  <si>
    <t>TL-TYSMEX-TYSM082-0000083547</t>
  </si>
  <si>
    <t>TOWER T082 HWTS-SMTS 1 500KV</t>
  </si>
  <si>
    <t>T083 HWTS-SMTS 1 500KV</t>
  </si>
  <si>
    <t>TL-TYSMEX-TYSM083-0000083548</t>
  </si>
  <si>
    <t>TOWER T083 HWTS-SMTS 1 500KV</t>
  </si>
  <si>
    <t>T081 HWTS-SMTS 2 500KV</t>
  </si>
  <si>
    <t>TL-TYSMEX-TYSM081-0000083822</t>
  </si>
  <si>
    <t>TOWER T081 HWTS-SMTS 2 500KV</t>
  </si>
  <si>
    <t>T082 HWTS-SMTS 2 500KV</t>
  </si>
  <si>
    <t>TL-TYSMEX-TYSM082-0000083823</t>
  </si>
  <si>
    <t>TOWER T082 HWTS-SMTS 2 500KV</t>
  </si>
  <si>
    <t>T083 HWTS-SMTS 2 500KV</t>
  </si>
  <si>
    <t>TL-TYSMEX-TYSM083-0000083824</t>
  </si>
  <si>
    <t>TOWER T083 HWTS-SMTS 2 500KV</t>
  </si>
  <si>
    <t>T111 MLTS-TRTS 1 500KV</t>
  </si>
  <si>
    <t>TL-MLHYEX-MLHY111-0000056178</t>
  </si>
  <si>
    <t>TOWER T111 MLTS-TRTS 1 500KV</t>
  </si>
  <si>
    <t>T112 MLTS-TRTS 1 500KV</t>
  </si>
  <si>
    <t>TL-MLHYEX-MLHY112-0000056179</t>
  </si>
  <si>
    <t>TOWER T112 MLTS-TRTS 1 500KV</t>
  </si>
  <si>
    <t>T113 MLTS-TRTS 1 500KV</t>
  </si>
  <si>
    <t>TL-MLHYEX-MLHY113-0000056180</t>
  </si>
  <si>
    <t>TOWER T113 MLTS-TRTS 1 500KV</t>
  </si>
  <si>
    <t>T114 MLTS-TRTS 1 500KV</t>
  </si>
  <si>
    <t>TL-MLHYEX-MLHY114-0000056181</t>
  </si>
  <si>
    <t>TOWER T114 MLTS-TRTS 1 500KV</t>
  </si>
  <si>
    <t>T227 HWTS-SMTS 1 500KV</t>
  </si>
  <si>
    <t>TL-HWSMEX-HWSM227-0000083692</t>
  </si>
  <si>
    <t>TOWER T227 HWTS-SMTS 1 500KV</t>
  </si>
  <si>
    <t>T228 HWTS-SMTS 1 500KV</t>
  </si>
  <si>
    <t>TL-HWSMEX-HWSM228-0000083693</t>
  </si>
  <si>
    <t>TOWER T228 HWTS-SMTS 1 500KV</t>
  </si>
  <si>
    <t>T227 HWTS-SMTS 2 500KV</t>
  </si>
  <si>
    <t>TL-HWSMEX-HWSM227-0000083968</t>
  </si>
  <si>
    <t>TOWER T227 HWTS-SMTS 2 500KV</t>
  </si>
  <si>
    <t>TZ033ROTS-SMTS 3 500KV</t>
  </si>
  <si>
    <t>TZ033</t>
  </si>
  <si>
    <t>TL-TSSMEX-TSSM033-0000056057</t>
  </si>
  <si>
    <t>TOWER TZ033ROTS-SMTS 3 500KV</t>
  </si>
  <si>
    <t>TY033ROTS-TTS  220KV</t>
  </si>
  <si>
    <t>TL-TSSMEX-TSSM033-0000061341</t>
  </si>
  <si>
    <t>TOWER TY033ROTS-TTS    220KV</t>
  </si>
  <si>
    <t>T041 EPS -TTS 1 220KV</t>
  </si>
  <si>
    <t>TL-EPTXEX-EPTX041-0000113499</t>
  </si>
  <si>
    <t>TOWER T041 EPS -TTS  1 220KV</t>
  </si>
  <si>
    <t>T076 YPS -ROTS 5 220KV</t>
  </si>
  <si>
    <t>TL-YPROEX-YPRO076-0000085467</t>
  </si>
  <si>
    <t>TOWER T076 YPS -ROTS 5 220KV</t>
  </si>
  <si>
    <t>T076 YPS -ROTS 7 220KV</t>
  </si>
  <si>
    <t>TL-YPROEX-YPRO076-0000085968</t>
  </si>
  <si>
    <t>TOWER T076 YPS -ROTS 7 220KV</t>
  </si>
  <si>
    <t>T042 EPS -TTS 1 220KV</t>
  </si>
  <si>
    <t>TL-EPTXEX-EPTX042-0000113500</t>
  </si>
  <si>
    <t>TOWER T042 EPS -TTS  1 220KV</t>
  </si>
  <si>
    <t>T024 ROTS-RWTS  220KV</t>
  </si>
  <si>
    <t>TL-RORWEX-RORW024-0000061152</t>
  </si>
  <si>
    <t>TOWER T024 ROTS-RWTS   220KV</t>
  </si>
  <si>
    <t>T025 ROTS-RWTS  220KV</t>
  </si>
  <si>
    <t>TL-RORWEX-RORW025-0000061153</t>
  </si>
  <si>
    <t>TOWER T025 ROTS-RWTS   220KV</t>
  </si>
  <si>
    <t>T026 ROTS-RWTS  220KV</t>
  </si>
  <si>
    <t>TL-RORWEX-RORW026-0000061154</t>
  </si>
  <si>
    <t>TOWER T026 ROTS-RWTS   220KV</t>
  </si>
  <si>
    <t>TY025ROTS-SMTS 3 500KV</t>
  </si>
  <si>
    <t>TL-RORWEX-RORW025-0000055978</t>
  </si>
  <si>
    <t>TOWER TY025ROTS-SMTS 3 500KV</t>
  </si>
  <si>
    <t>TY026ROTS-SMTS 3 500KV</t>
  </si>
  <si>
    <t>TL-RORWEX-RORW026-0000055979</t>
  </si>
  <si>
    <t>TOWER TY026ROTS-SMTS 3 500KV</t>
  </si>
  <si>
    <t>TX024ROTS-TTS  220KV</t>
  </si>
  <si>
    <t>TL-RORWEX-RORW024-0000061261</t>
  </si>
  <si>
    <t>TOWER TX024ROTS-TTS    220KV</t>
  </si>
  <si>
    <t>TX025ROTS-TTS  220KV</t>
  </si>
  <si>
    <t>TL-RORWEX-RORW025-0000061262</t>
  </si>
  <si>
    <t>TOWER TX025ROTS-TTS    220KV</t>
  </si>
  <si>
    <t>TX026ROTS-TTS  220KV</t>
  </si>
  <si>
    <t>TL-RORWEX-RORW026-0000061263</t>
  </si>
  <si>
    <t>TOWER TX026ROTS-TTS    220KV</t>
  </si>
  <si>
    <t>T043 EPS -TTS 1 220KV</t>
  </si>
  <si>
    <t>TL-EPTXEX-EPTX043-0000113501</t>
  </si>
  <si>
    <t>TOWER T043 EPS -TTS  1 220KV</t>
  </si>
  <si>
    <t>T049 EPS -TTS 1 220KV</t>
  </si>
  <si>
    <t>TL-EPTXEX-EPTX049-0000113507</t>
  </si>
  <si>
    <t>TOWER T049 EPS -TTS  1 220KV</t>
  </si>
  <si>
    <t>T075 YPS -ROTS 5 220KV</t>
  </si>
  <si>
    <t>TL-YPROEX-YPRO075-0000085466</t>
  </si>
  <si>
    <t>TOWER T075 YPS -ROTS 5 220KV</t>
  </si>
  <si>
    <t>T075 YPS -ROTS 7 220KV</t>
  </si>
  <si>
    <t>TL-YPROEX-YPRO075-0000085967</t>
  </si>
  <si>
    <t>TOWER T075 YPS -ROTS 7 220KV</t>
  </si>
  <si>
    <t>T067 HWTS-SMTS 1 500KV</t>
  </si>
  <si>
    <t>TL-TYSMEX-TYSM067-0000083532</t>
  </si>
  <si>
    <t>TOWER T067 HWTS-SMTS 1 500KV</t>
  </si>
  <si>
    <t>T067 HWTS-SMTS 2 500KV</t>
  </si>
  <si>
    <t>TL-TYSMEX-TYSM067-0000083808</t>
  </si>
  <si>
    <t>TOWER T067 HWTS-SMTS 2 500KV</t>
  </si>
  <si>
    <t>T070 EPS -TTS 1 220KV</t>
  </si>
  <si>
    <t>TL-EPTXEX-EPTX070-0000113528</t>
  </si>
  <si>
    <t>TOWER T070 EPS -TTS  1 220KV</t>
  </si>
  <si>
    <t>T071 EPS -TTS 1 220KV</t>
  </si>
  <si>
    <t>TL-EPTXEX-EPTX071-0000113529</t>
  </si>
  <si>
    <t>TOWER T071 EPS -TTS  1 220KV</t>
  </si>
  <si>
    <t>T499 DDTS-SMTS 1 330KV</t>
  </si>
  <si>
    <t>TL-DDSMEX-DDSM499-0000059521</t>
  </si>
  <si>
    <t>TOWER T499 DDTS-SMTS 1 330KV</t>
  </si>
  <si>
    <t>T499 DDTS-SMTS 2 330KV</t>
  </si>
  <si>
    <t>TL-DDSMEX-DDSM499-0000059665</t>
  </si>
  <si>
    <t>TOWER T499 DDTS-SMTS 2 330KV</t>
  </si>
  <si>
    <t>T179 EPS -TTS 1 220KV</t>
  </si>
  <si>
    <t>TL-DDSMEX-DDSM499-0000114095</t>
  </si>
  <si>
    <t>TOWER T179 EPS -TTS  1 220KV</t>
  </si>
  <si>
    <t>T044 EPS -TTS 1 220KV</t>
  </si>
  <si>
    <t>TL-EPTXEX-EPTX044-0000113502</t>
  </si>
  <si>
    <t>TOWER T044 EPS -TTS  1 220KV</t>
  </si>
  <si>
    <t>T045 EPS -TTS 1 220KV</t>
  </si>
  <si>
    <t>TL-EPTXEX-EPTX045-0000113503</t>
  </si>
  <si>
    <t>TOWER T045 EPS -TTS  1 220KV</t>
  </si>
  <si>
    <t>T075 HWPS-ROTS 1 220KV</t>
  </si>
  <si>
    <t>TL-HWROEX-HWRO075-0000084527</t>
  </si>
  <si>
    <t>TOWER T075 HWPS-ROTS 1 220KV</t>
  </si>
  <si>
    <t>TY058ROTS-SMTS 3 500KV</t>
  </si>
  <si>
    <t>TY058</t>
  </si>
  <si>
    <t>TL-RWTSEX-RWTS058-0000056011</t>
  </si>
  <si>
    <t>TOWER TY058ROTS-SMTS 3 500KV</t>
  </si>
  <si>
    <t>T078 HWPS-ROTS 1 220KV</t>
  </si>
  <si>
    <t>TL-HWROEX-HWRO078-0000084530</t>
  </si>
  <si>
    <t>TOWER T078 HWPS-ROTS 1 220KV</t>
  </si>
  <si>
    <t>T392 DDTS-SMTS 1 330KV</t>
  </si>
  <si>
    <t>TL-DDSMEX-DDSM392-0000113835</t>
  </si>
  <si>
    <t>TOWER T392 DDTS-SMTS 1 330KV</t>
  </si>
  <si>
    <t>T393 DDTS-SMTS 1 330KV</t>
  </si>
  <si>
    <t>TL-DDSMEX-DDSM393-0000113836</t>
  </si>
  <si>
    <t>TOWER T393 DDTS-SMTS 1 330KV</t>
  </si>
  <si>
    <t>T393 DDTS-SMTS 2 330KV</t>
  </si>
  <si>
    <t>TL-DDSMEX-DDSM393-0000103876</t>
  </si>
  <si>
    <t>TOWER T393 DDTS-SMTS 2 330KV</t>
  </si>
  <si>
    <t>T081 EPS -TTS 1 220KV</t>
  </si>
  <si>
    <t>TL-EPTXEX-EPTX081-0000113539</t>
  </si>
  <si>
    <t>TOWER T081 EPS -TTS  1 220KV</t>
  </si>
  <si>
    <t>T197 MLTS-TGTS  220KV</t>
  </si>
  <si>
    <t>TL-MLTGEX-MLTG197-0000059622</t>
  </si>
  <si>
    <t>TOWER T197 MLTS-TGTS   220KV</t>
  </si>
  <si>
    <t>T198 MLTS-TGTS  220KV</t>
  </si>
  <si>
    <t>TL-MLTGEX-MLTG198-0000059624</t>
  </si>
  <si>
    <t>TOWER T198 MLTS-TGTS   220KV</t>
  </si>
  <si>
    <t>T199 MLTS-TGTS  220KV</t>
  </si>
  <si>
    <t>TL-MLTGEX-MLTG199-0000059626</t>
  </si>
  <si>
    <t>TOWER T199 MLTS-TGTS   220KV</t>
  </si>
  <si>
    <t>T200 MLTS-TGTS  220KV</t>
  </si>
  <si>
    <t>TL-MLTGEX-MLTG200-0000059628</t>
  </si>
  <si>
    <t>TOWER T200 MLTS-TGTS   220KV</t>
  </si>
  <si>
    <t>T201 MLTS-TGTS  220KV</t>
  </si>
  <si>
    <t>TL-MLTGEX-MLTG201-0000059630</t>
  </si>
  <si>
    <t>TOWER T201 MLTS-TGTS   220KV</t>
  </si>
  <si>
    <t>T074 YPS -ROTS 5 220KV</t>
  </si>
  <si>
    <t>TL-YPROEX-YPRO074-0000085465</t>
  </si>
  <si>
    <t>TOWER T074 YPS -ROTS 5 220KV</t>
  </si>
  <si>
    <t>T027 EPS -TTS 1 220KV</t>
  </si>
  <si>
    <t>TL-EPTXEX-EPTX027-0000113485</t>
  </si>
  <si>
    <t>TOWER T027 EPS -TTS  1 220KV</t>
  </si>
  <si>
    <t>T028 EPS -TTS 1 220KV</t>
  </si>
  <si>
    <t>TL-EPTXEX-EPTX028-0000113486</t>
  </si>
  <si>
    <t>TOWER T028 EPS -TTS  1 220KV</t>
  </si>
  <si>
    <t>T029 EPS -TTS 1 220KV</t>
  </si>
  <si>
    <t>TL-EPTXEX-EPTX029-0000113487</t>
  </si>
  <si>
    <t>TOWER T029 EPS -TTS  1 220KV</t>
  </si>
  <si>
    <t>T071 HWPS-ROTS 1 220KV</t>
  </si>
  <si>
    <t>TL-HWROEX-HWRO071-0000084523</t>
  </si>
  <si>
    <t>TOWER T071 HWPS-ROTS 1 220KV</t>
  </si>
  <si>
    <t>T242 HWTS-SMTS 1 500KV</t>
  </si>
  <si>
    <t>TL-HWSMEX-HWSM242-0000055584</t>
  </si>
  <si>
    <t>TOWER T242 HWTS-SMTS 1 500KV</t>
  </si>
  <si>
    <t>T242 HWTS-SMTS 2 500KV</t>
  </si>
  <si>
    <t>TL-HWSMEX-HWSM242-0000055719</t>
  </si>
  <si>
    <t>TOWER T242 HWTS-SMTS 2 500KV</t>
  </si>
  <si>
    <t>T070 YPS -ROTS 5 220KV</t>
  </si>
  <si>
    <t>TL-YPROEX-YPRO070-0000085461</t>
  </si>
  <si>
    <t>TOWER T070 YPS -ROTS 5 220KV</t>
  </si>
  <si>
    <t>T070 YPS -ROTS 7 220KV</t>
  </si>
  <si>
    <t>TL-YPROEX-YPRO070-0000085962</t>
  </si>
  <si>
    <t>TOWER T070 YPS -ROTS 7 220KV</t>
  </si>
  <si>
    <t>T077 HWTS-CBTS 4 500KV</t>
  </si>
  <si>
    <t>TL-HWCBEX-HWCB077-0000084049</t>
  </si>
  <si>
    <t>TOWER T077 HWTS-CBTS 4 500KV</t>
  </si>
  <si>
    <t>T077 HWTS-ROTS 3 500KV</t>
  </si>
  <si>
    <t>TL-HWCBEX-HWCB077-0000085038</t>
  </si>
  <si>
    <t>TOWER T077 HWTS-ROTS 3 500KV</t>
  </si>
  <si>
    <t>T040 EPS -TTS 1 220KV</t>
  </si>
  <si>
    <t>TL-EPTXEX-EPTX040-0000113498</t>
  </si>
  <si>
    <t>TOWER T040 EPS -TTS  1 220KV</t>
  </si>
  <si>
    <t>T177 MLTS-TGTS  220KV</t>
  </si>
  <si>
    <t>TL-MLTGEX-MLTG177-0000059582</t>
  </si>
  <si>
    <t>TOWER T177 MLTS-TGTS   220KV</t>
  </si>
  <si>
    <t>T178 MLTS-TGTS  220KV</t>
  </si>
  <si>
    <t>TL-MLTGEX-MLTG178-0000059584</t>
  </si>
  <si>
    <t>TOWER T178 MLTS-TGTS   220KV</t>
  </si>
  <si>
    <t>T179 MLTS-TGTS  220KV</t>
  </si>
  <si>
    <t>TL-MLTGEX-MLTG179-0000059586</t>
  </si>
  <si>
    <t>TOWER T179 MLTS-TGTS   220KV</t>
  </si>
  <si>
    <t>T180 MLTS-TGTS  220KV</t>
  </si>
  <si>
    <t>TL-MLTGEX-MLTG180-0000059588</t>
  </si>
  <si>
    <t>TOWER T180 MLTS-TGTS   220KV</t>
  </si>
  <si>
    <t>T181 MLTS-TGTS  220KV</t>
  </si>
  <si>
    <t>TL-MLTGEX-MLTG181-0000059590</t>
  </si>
  <si>
    <t>TOWER T181 MLTS-TGTS   220KV</t>
  </si>
  <si>
    <t>T073 YPS -ROTS 5 220KV</t>
  </si>
  <si>
    <t>TL-YPROEX-YPRO073-0000085464</t>
  </si>
  <si>
    <t>TOWER T073 YPS -ROTS 5 220KV</t>
  </si>
  <si>
    <t>T074 YPS -ROTS 7 220KV</t>
  </si>
  <si>
    <t>TL-YPROEX-YPRO074-0000085966</t>
  </si>
  <si>
    <t>TOWER T074 YPS -ROTS 7 220KV</t>
  </si>
  <si>
    <t>T056 HWTS-SMTS 1 500KV</t>
  </si>
  <si>
    <t>TL-TYSMEX-TYSM056-0000083521</t>
  </si>
  <si>
    <t>TOWER T056 HWTS-SMTS 1 500KV</t>
  </si>
  <si>
    <t>T057 HWTS-SMTS 1 500KV</t>
  </si>
  <si>
    <t>TL-TYSMEX-TYSM057-0000083522</t>
  </si>
  <si>
    <t>TOWER T057 HWTS-SMTS 1 500KV</t>
  </si>
  <si>
    <t>T055 HWTS-SMTS 2 500KV</t>
  </si>
  <si>
    <t>TL-TYSMEX-TYSM055-0000083796</t>
  </si>
  <si>
    <t>TOWER T055 HWTS-SMTS 2 500KV</t>
  </si>
  <si>
    <t>T056 HWTS-SMTS 2 500KV</t>
  </si>
  <si>
    <t>TL-TYSMEX-TYSM056-0000083797</t>
  </si>
  <si>
    <t>TOWER T056 HWTS-SMTS 2 500KV</t>
  </si>
  <si>
    <t>T057 HWTS-SMTS 2 500KV</t>
  </si>
  <si>
    <t>TL-TYSMEX-TYSM057-0000083798</t>
  </si>
  <si>
    <t>TOWER T057 HWTS-SMTS 2 500KV</t>
  </si>
  <si>
    <t>T058 HWTS-SMTS 2 500KV</t>
  </si>
  <si>
    <t>TL-TYSMEX-TYSM058-0000083799</t>
  </si>
  <si>
    <t>TOWER T058 HWTS-SMTS 2 500KV</t>
  </si>
  <si>
    <t>T046 EPS -TTS 1 220KV</t>
  </si>
  <si>
    <t>TL-EPTXEX-EPTX046-0000113504</t>
  </si>
  <si>
    <t>TOWER T046 EPS -TTS  1 220KV</t>
  </si>
  <si>
    <t>T020 RWTS-TTS  220KV</t>
  </si>
  <si>
    <t>TL-RWTSEX-RWTS060-0000064872</t>
  </si>
  <si>
    <t>TOWER T020 RWTS-TTS    220KV</t>
  </si>
  <si>
    <t>TY060ROTS-SMTS 3 500KV</t>
  </si>
  <si>
    <t>TY060</t>
  </si>
  <si>
    <t>TL-RWTSEX-RWTS060-0000056013</t>
  </si>
  <si>
    <t>TOWER TY060ROTS-SMTS 3 500KV</t>
  </si>
  <si>
    <t>TX060ROTS-TTS  220KV</t>
  </si>
  <si>
    <t>TL-RWTSEX-RWTS060-0000061297</t>
  </si>
  <si>
    <t>TOWER TX060ROTS-TTS    220KV</t>
  </si>
  <si>
    <t>T093 HWPS-ROTS 1 220KV</t>
  </si>
  <si>
    <t>TL-HWROEX-HWRO093-0000084545</t>
  </si>
  <si>
    <t>TOWER T093 HWPS-ROTS 1 220KV</t>
  </si>
  <si>
    <t>T047 EPS -TTS 1 220KV</t>
  </si>
  <si>
    <t>TL-EPTXEX-EPTX047-0000113505</t>
  </si>
  <si>
    <t>TOWER T047 EPS -TTS  1 220KV</t>
  </si>
  <si>
    <t>T018 RWTS-TTS  220KV</t>
  </si>
  <si>
    <t>TL-RWTSEX-RWTS058-0000064870</t>
  </si>
  <si>
    <t>TOWER T018 RWTS-TTS    220KV</t>
  </si>
  <si>
    <t>TX058ROTS-TTS  220KV</t>
  </si>
  <si>
    <t>TL-RWTSEX-RWTS058-0000061295</t>
  </si>
  <si>
    <t>TOWER TX058ROTS-TTS    220KV</t>
  </si>
  <si>
    <t>T055 YPS -ROTS 5 220KV</t>
  </si>
  <si>
    <t>TL-YPROEX-YPRO055-0000085446</t>
  </si>
  <si>
    <t>TOWER T055 YPS -ROTS 5 220KV</t>
  </si>
  <si>
    <t>T055 YPS -ROTS 7 220KV</t>
  </si>
  <si>
    <t>TL-YPROEX-YPRO055-0000085947</t>
  </si>
  <si>
    <t>TOWER T055 YPS -ROTS 7 220KV</t>
  </si>
  <si>
    <t>T048 EPS -TTS 1 220KV</t>
  </si>
  <si>
    <t>TL-EPTXEX-EPTX048-0000113506</t>
  </si>
  <si>
    <t>TOWER T048 EPS -TTS  1 220KV</t>
  </si>
  <si>
    <t>T039 EPS -TTS 1 220KV</t>
  </si>
  <si>
    <t>TL-EPTXEX-EPTX039-0000113497</t>
  </si>
  <si>
    <t>TOWER T039 EPS -TTS  1 220KV</t>
  </si>
  <si>
    <t>TZ037ROTS-SMTS 3 500KV</t>
  </si>
  <si>
    <t>TZ037</t>
  </si>
  <si>
    <t>TL-TSSMEX-TSSM037-0000056061</t>
  </si>
  <si>
    <t>TOWER TZ037ROTS-SMTS 3 500KV</t>
  </si>
  <si>
    <t>TY037ROTS-TTS  220KV</t>
  </si>
  <si>
    <t>TL-TSSMEX-TSSM037-0000061345</t>
  </si>
  <si>
    <t>TOWER TY037ROTS-TTS    220KV</t>
  </si>
  <si>
    <t>T072 HWPS-ROTS 1 220KV</t>
  </si>
  <si>
    <t>TL-HWROEX-HWRO072-0000084524</t>
  </si>
  <si>
    <t>TOWER T072 HWPS-ROTS 1 220KV</t>
  </si>
  <si>
    <t>T076 HWTS-SMTS 1 500KV</t>
  </si>
  <si>
    <t>TL-TYSMEX-TYSM076-0000083541</t>
  </si>
  <si>
    <t>TOWER T076 HWTS-SMTS 1 500KV</t>
  </si>
  <si>
    <t>T076 HWTS-SMTS 2 500KV</t>
  </si>
  <si>
    <t>TL-TYSMEX-TYSM076-0000083817</t>
  </si>
  <si>
    <t>TOWER T076 HWTS-SMTS 2 500KV</t>
  </si>
  <si>
    <t>T035 EPS -TTS 1 220KV</t>
  </si>
  <si>
    <t>TL-EPTXEX-EPTX035-0000113493</t>
  </si>
  <si>
    <t>TOWER T035 EPS -TTS  1 220KV</t>
  </si>
  <si>
    <t>T073 YPS -ROTS 7 220KV</t>
  </si>
  <si>
    <t>TL-YPROEX-YPRO073-0000085965</t>
  </si>
  <si>
    <t>TOWER T073 YPS -ROTS 7 220KV</t>
  </si>
  <si>
    <t>T070AYPS -ROTS 5 220KV</t>
  </si>
  <si>
    <t>TL-YPROEX-YPRO070-0000119578</t>
  </si>
  <si>
    <t>TOWER T070AYPS -ROTS 5 220KV</t>
  </si>
  <si>
    <t>T070AYPS -ROTS 7 220KV</t>
  </si>
  <si>
    <t>TL-YPROEX-YPRO070-0000119729</t>
  </si>
  <si>
    <t>TOWER T070AYPS -ROTS 7 220KV</t>
  </si>
  <si>
    <t>T077 HWTS-SMTS 1 500KV</t>
  </si>
  <si>
    <t>TL-TYSMEX-TYSM077-0000083542</t>
  </si>
  <si>
    <t>TOWER T077 HWTS-SMTS 1 500KV</t>
  </si>
  <si>
    <t>T077 HWTS-SMTS 2 500KV</t>
  </si>
  <si>
    <t>TL-TYSMEX-TYSM077-0000083818</t>
  </si>
  <si>
    <t>TOWER T077 HWTS-SMTS 2 500KV</t>
  </si>
  <si>
    <t>T078 MLTS-TRTS 1 500KV</t>
  </si>
  <si>
    <t>TL-MLHYEX-MLHY078-0000056145</t>
  </si>
  <si>
    <t>TOWER T078 MLTS-TRTS 1 500KV</t>
  </si>
  <si>
    <t>T079 MLTS-TRTS 1 500KV</t>
  </si>
  <si>
    <t>TL-MLHYEX-MLHY079-0000056146</t>
  </si>
  <si>
    <t>TOWER T079 MLTS-TRTS 1 500KV</t>
  </si>
  <si>
    <t>T080 MLTS-TRTS 1 500KV</t>
  </si>
  <si>
    <t>TL-MLHYEX-MLHY080-0000056147</t>
  </si>
  <si>
    <t>TOWER T080 MLTS-TRTS 1 500KV</t>
  </si>
  <si>
    <t>T034 EPS -TTS 1 220KV</t>
  </si>
  <si>
    <t>TL-EPTXEX-EPTX034-0000113492</t>
  </si>
  <si>
    <t>TOWER T034 EPS -TTS  1 220KV</t>
  </si>
  <si>
    <t>T038 EPS -TTS 1 220KV</t>
  </si>
  <si>
    <t>TL-EPTXEX-EPTX038-0000113496</t>
  </si>
  <si>
    <t>TOWER T038 EPS -TTS  1 220KV</t>
  </si>
  <si>
    <t>T234 HWTS-SMTS 1 500KV</t>
  </si>
  <si>
    <t>TL-HWSMEX-HWSM234-0000055576</t>
  </si>
  <si>
    <t>TOWER T234 HWTS-SMTS 1 500KV</t>
  </si>
  <si>
    <t>T235 HWTS-SMTS 1 500KV</t>
  </si>
  <si>
    <t>TL-HWSMEX-HWSM235-0000055577</t>
  </si>
  <si>
    <t>TOWER T235 HWTS-SMTS 1 500KV</t>
  </si>
  <si>
    <t>T235 HWTS-SMTS 2 500KV</t>
  </si>
  <si>
    <t>TL-HWSMEX-HWSM235-0000055712</t>
  </si>
  <si>
    <t>TOWER T235 HWTS-SMTS 2 500KV</t>
  </si>
  <si>
    <t>T208 HWTS-SMTS 1 500KV</t>
  </si>
  <si>
    <t>TL-HWSMEX-HWSM208-0000083673</t>
  </si>
  <si>
    <t>TOWER T208 HWTS-SMTS 1 500KV</t>
  </si>
  <si>
    <t>T209 HWTS-SMTS 1 500KV</t>
  </si>
  <si>
    <t>TL-HWSMEX-HWSM209-0000083674</t>
  </si>
  <si>
    <t>TOWER T209 HWTS-SMTS 1 500KV</t>
  </si>
  <si>
    <t>T208 HWTS-SMTS 2 500KV</t>
  </si>
  <si>
    <t>TL-HWSMEX-HWSM208-0000083949</t>
  </si>
  <si>
    <t>TOWER T208 HWTS-SMTS 2 500KV</t>
  </si>
  <si>
    <t>T209 HWTS-SMTS 2 500KV</t>
  </si>
  <si>
    <t>TL-HWSMEX-HWSM209-0000083950</t>
  </si>
  <si>
    <t>TOWER T209 HWTS-SMTS 2 500KV</t>
  </si>
  <si>
    <t>T036 EPS -TTS 1 220KV</t>
  </si>
  <si>
    <t>TL-EPTXEX-EPTX036-0000113494</t>
  </si>
  <si>
    <t>TOWER T036 EPS -TTS  1 220KV</t>
  </si>
  <si>
    <t>T100 MLTS-TGTS  220KV</t>
  </si>
  <si>
    <t>TL-MLTGEX-MLTG100-0000059429</t>
  </si>
  <si>
    <t>TOWER T100 MLTS-TGTS   220KV</t>
  </si>
  <si>
    <t>T101 MLTS-TGTS  220KV</t>
  </si>
  <si>
    <t>TL-MLTGEX-MLTG101-0000059431</t>
  </si>
  <si>
    <t>TOWER T101 MLTS-TGTS   220KV</t>
  </si>
  <si>
    <t>T102 MLTS-TGTS  220KV</t>
  </si>
  <si>
    <t>TL-MLTGEX-MLTG102-0000059433</t>
  </si>
  <si>
    <t>TOWER T102 MLTS-TGTS   220KV</t>
  </si>
  <si>
    <t>T103 MLTS-TGTS  220KV</t>
  </si>
  <si>
    <t>TL-MLTGEX-MLTG103-0000059435</t>
  </si>
  <si>
    <t>TOWER T103 MLTS-TGTS   220KV</t>
  </si>
  <si>
    <t>TY036ROTS-TTS  220KV</t>
  </si>
  <si>
    <t>TL-TSSMEX-TSSM036-0000061344</t>
  </si>
  <si>
    <t>TOWER TY036ROTS-TTS    220KV</t>
  </si>
  <si>
    <t>T078 HWTS-SMTS 1 500KV</t>
  </si>
  <si>
    <t>TL-TYSMEX-TYSM078-0000083543</t>
  </si>
  <si>
    <t>TOWER T078 HWTS-SMTS 1 500KV</t>
  </si>
  <si>
    <t>T078 HWTS-SMTS 2 500KV</t>
  </si>
  <si>
    <t>TL-TYSMEX-TYSM078-0000083819</t>
  </si>
  <si>
    <t>TOWER T078 HWTS-SMTS 2 500KV</t>
  </si>
  <si>
    <t>T080 HWTS-CBTS 4 500KV</t>
  </si>
  <si>
    <t>TL-HWCBEX-HWCB080-0000084052</t>
  </si>
  <si>
    <t>TOWER T080 HWTS-CBTS 4 500KV</t>
  </si>
  <si>
    <t>T080 HWTS-ROTS 3 500KV</t>
  </si>
  <si>
    <t>TL-HWCBEX-HWCB080-0000085041</t>
  </si>
  <si>
    <t>TOWER T080 HWTS-ROTS 3 500KV</t>
  </si>
  <si>
    <t>T072 YPS -ROTS 5 220KV</t>
  </si>
  <si>
    <t>TL-YPROEX-YPRO072-0000085463</t>
  </si>
  <si>
    <t>TOWER T072 YPS -ROTS 5 220KV</t>
  </si>
  <si>
    <t>T037 EPS -TTS 1 220KV</t>
  </si>
  <si>
    <t>TL-EPTXEX-EPTX037-0000113495</t>
  </si>
  <si>
    <t>TOWER T037 EPS -TTS  1 220KV</t>
  </si>
  <si>
    <t>T091 HWPS-ROTS 1 220KV</t>
  </si>
  <si>
    <t>TL-HWROEX-HWRO091-0000084543</t>
  </si>
  <si>
    <t>TOWER T091 HWPS-ROTS 1 220KV</t>
  </si>
  <si>
    <t>T092 HWPS-ROTS 1 220KV</t>
  </si>
  <si>
    <t>TL-HWROEX-HWRO092-0000084544</t>
  </si>
  <si>
    <t>TOWER T092 HWPS-ROTS 1 220KV</t>
  </si>
  <si>
    <t>T072 EPS -TTS 1 220KV</t>
  </si>
  <si>
    <t>TL-EPTXEX-EPTX072-0000113530</t>
  </si>
  <si>
    <t>TOWER T072 EPS -TTS  1 220KV</t>
  </si>
  <si>
    <t>T071 YPS -ROTS 5 220KV</t>
  </si>
  <si>
    <t>TL-YPROEX-YPRO071-0000085462</t>
  </si>
  <si>
    <t>TOWER T071 YPS -ROTS 5 220KV</t>
  </si>
  <si>
    <t>T071 YPS -ROTS 7 220KV</t>
  </si>
  <si>
    <t>TL-YPROEX-YPRO071-0000085963</t>
  </si>
  <si>
    <t>TOWER T071 YPS -ROTS 7 220KV</t>
  </si>
  <si>
    <t>T094 YPS -ROTS 5 220KV</t>
  </si>
  <si>
    <t>TL-YPROEX-YPRO094-0000085485</t>
  </si>
  <si>
    <t>TOWER T094 YPS -ROTS 5 220KV</t>
  </si>
  <si>
    <t>T094 YPS -ROTS 7 220KV</t>
  </si>
  <si>
    <t>TL-YPROEX-YPRO094-0000085986</t>
  </si>
  <si>
    <t>TOWER T094 YPS -ROTS 7 220KV</t>
  </si>
  <si>
    <t>T115 MLTS-TRTS 1 500KV</t>
  </si>
  <si>
    <t>TL-MLHYEX-MLHY115-0000056182</t>
  </si>
  <si>
    <t>TOWER T115 MLTS-TRTS 1 500KV</t>
  </si>
  <si>
    <t>T116 MLTS-TRTS 1 500KV</t>
  </si>
  <si>
    <t>TL-MLHYEX-MLHY116-0000056183</t>
  </si>
  <si>
    <t>TOWER T116 MLTS-TRTS 1 500KV</t>
  </si>
  <si>
    <t>T117 MLTS-TRTS 1 500KV</t>
  </si>
  <si>
    <t>TL-MLHYEX-MLHY117-0000056184</t>
  </si>
  <si>
    <t>TOWER T117 MLTS-TRTS 1 500KV</t>
  </si>
  <si>
    <t>T094 MLTS-TGTS  220KV</t>
  </si>
  <si>
    <t>TL-MLTGEX-MLTG094-0000059417</t>
  </si>
  <si>
    <t>TOWER T094 MLTS-TGTS   220KV</t>
  </si>
  <si>
    <t>T095 MLTS-TGTS  220KV</t>
  </si>
  <si>
    <t>TL-MLTGEX-MLTG095-0000059419</t>
  </si>
  <si>
    <t>TOWER T095 MLTS-TGTS   220KV</t>
  </si>
  <si>
    <t>T096 MLTS-TGTS  220KV</t>
  </si>
  <si>
    <t>TL-MLTGEX-MLTG096-0000059421</t>
  </si>
  <si>
    <t>TOWER T096 MLTS-TGTS   220KV</t>
  </si>
  <si>
    <t>T097 MLTS-TGTS  220KV</t>
  </si>
  <si>
    <t>TL-MLTGEX-MLTG097-0000059423</t>
  </si>
  <si>
    <t>TOWER T097 MLTS-TGTS   220KV</t>
  </si>
  <si>
    <t>T098 MLTS-TGTS  220KV</t>
  </si>
  <si>
    <t>TL-MLTGEX-MLTG098-0000059425</t>
  </si>
  <si>
    <t>TOWER T098 MLTS-TGTS   220KV</t>
  </si>
  <si>
    <t>T099 MLTS-TGTS  220KV</t>
  </si>
  <si>
    <t>TL-MLTGEX-MLTG099-0000059427</t>
  </si>
  <si>
    <t>TOWER T099 MLTS-TGTS   220KV</t>
  </si>
  <si>
    <t>T030 EPS -TTS 1 220KV</t>
  </si>
  <si>
    <t>TL-EPTXEX-EPTX030-0000113488</t>
  </si>
  <si>
    <t>TOWER T030 EPS -TTS  1 220KV</t>
  </si>
  <si>
    <t>T074 EPS -TTS 1 220KV</t>
  </si>
  <si>
    <t>TL-EPTXEX-EPTX074-0000113532</t>
  </si>
  <si>
    <t>TOWER T074 EPS -TTS  1 220KV</t>
  </si>
  <si>
    <t>T110 MLTS-TRTS 1 500KV</t>
  </si>
  <si>
    <t>TL-MLHYEX-MLHY110-0000056177</t>
  </si>
  <si>
    <t>TOWER T110 MLTS-TRTS 1 500KV</t>
  </si>
  <si>
    <t>T073 HWPS-ROTS 1 220KV</t>
  </si>
  <si>
    <t>TL-HWROEX-HWRO073-0000084525</t>
  </si>
  <si>
    <t>TOWER T073 HWPS-ROTS 1 220KV</t>
  </si>
  <si>
    <t>T074 HWPS-ROTS 1 220KV</t>
  </si>
  <si>
    <t>TL-HWROEX-HWRO074-0000084526</t>
  </si>
  <si>
    <t>TOWER T074 HWPS-ROTS 1 220KV</t>
  </si>
  <si>
    <t>T241 HWTS-SMTS 1 500KV</t>
  </si>
  <si>
    <t>TL-HWSMEX-HWSM241-0000055583</t>
  </si>
  <si>
    <t>TOWER T241 HWTS-SMTS 1 500KV</t>
  </si>
  <si>
    <t>T241 HWTS-SMTS 2 500KV</t>
  </si>
  <si>
    <t>TL-HWSMEX-HWSM241-0000055718</t>
  </si>
  <si>
    <t>TOWER T241 HWTS-SMTS 2 500KV</t>
  </si>
  <si>
    <t>T033 EPS -TTS 1 220KV</t>
  </si>
  <si>
    <t>TL-EPTXEX-EPTX033-0000113491</t>
  </si>
  <si>
    <t>TOWER T033 EPS -TTS  1 220KV</t>
  </si>
  <si>
    <t>T058 HWTS-SMTS 1 500KV</t>
  </si>
  <si>
    <t>TL-TYSMEX-TYSM058-0000083523</t>
  </si>
  <si>
    <t>TOWER T058 HWTS-SMTS 1 500KV</t>
  </si>
  <si>
    <t>T059 HWTS-SMTS 1 500KV</t>
  </si>
  <si>
    <t>TL-TYSMEX-TYSM059-0000083524</t>
  </si>
  <si>
    <t>TOWER T059 HWTS-SMTS 1 500KV</t>
  </si>
  <si>
    <t>T051 YPS -ROTS 5 220KV</t>
  </si>
  <si>
    <t>TL-YPROEX-YPRO051-0000085442</t>
  </si>
  <si>
    <t>TOWER T051 YPS -ROTS 5 220KV</t>
  </si>
  <si>
    <t>TZ036ROTS-SMTS 3 500KV</t>
  </si>
  <si>
    <t>TZ036</t>
  </si>
  <si>
    <t>TL-TSSMEX-TSSM036-0000056060</t>
  </si>
  <si>
    <t>TOWER TZ036ROTS-SMTS 3 500KV</t>
  </si>
  <si>
    <t>T075 HWTS-SMTS 1 500KV</t>
  </si>
  <si>
    <t>TL-TYSMEX-TYSM075-0000083540</t>
  </si>
  <si>
    <t>TOWER T075 HWTS-SMTS 1 500KV</t>
  </si>
  <si>
    <t>T075 HWTS-SMTS 2 500KV</t>
  </si>
  <si>
    <t>TL-TYSMEX-TYSM075-0000083816</t>
  </si>
  <si>
    <t>TOWER T075 HWTS-SMTS 2 500KV</t>
  </si>
  <si>
    <t>TZ034ROTS-SMTS 3 500KV</t>
  </si>
  <si>
    <t>TZ034</t>
  </si>
  <si>
    <t>TL-TSSMEX-TSSM034-0000056058</t>
  </si>
  <si>
    <t>TOWER TZ034ROTS-SMTS 3 500KV</t>
  </si>
  <si>
    <t>TY034ROTS-TTS  220KV</t>
  </si>
  <si>
    <t>TL-TSSMEX-TSSM034-0000061342</t>
  </si>
  <si>
    <t>TOWER TY034ROTS-TTS    220KV</t>
  </si>
  <si>
    <t>T079 HWTS-SMTS 1 500KV</t>
  </si>
  <si>
    <t>TL-TYSMEX-TYSM079-0000083544</t>
  </si>
  <si>
    <t>TOWER T079 HWTS-SMTS 1 500KV</t>
  </si>
  <si>
    <t>T079 HWTS-SMTS 2 500KV</t>
  </si>
  <si>
    <t>TL-TYSMEX-TYSM079-0000083820</t>
  </si>
  <si>
    <t>TOWER T079 HWTS-SMTS 2 500KV</t>
  </si>
  <si>
    <t>T054 YPS -ROTS 5 220KV</t>
  </si>
  <si>
    <t>TL-YPROEX-YPRO054-0000085445</t>
  </si>
  <si>
    <t>TOWER T054 YPS -ROTS 5 220KV</t>
  </si>
  <si>
    <t>T069 HWTS-SMTS 1 500KV</t>
  </si>
  <si>
    <t>TL-TYSMEX-TYSM069-0000083534</t>
  </si>
  <si>
    <t>TOWER T069 HWTS-SMTS 1 500KV</t>
  </si>
  <si>
    <t>T069 HWTS-SMTS 2 500KV</t>
  </si>
  <si>
    <t>TL-TYSMEX-TYSM069-0000083810</t>
  </si>
  <si>
    <t>TOWER T069 HWTS-SMTS 2 500KV</t>
  </si>
  <si>
    <t>T073 EPS -TTS 1 220KV</t>
  </si>
  <si>
    <t>TL-EPTXEX-EPTX073-0000113531</t>
  </si>
  <si>
    <t>TOWER T073 EPS -TTS  1 220KV</t>
  </si>
  <si>
    <t>T070 HWTS-SMTS 1 500KV</t>
  </si>
  <si>
    <t>TL-TYSMEX-TYSM070-0000083535</t>
  </si>
  <si>
    <t>TOWER T070 HWTS-SMTS 1 500KV</t>
  </si>
  <si>
    <t>T070 HWTS-SMTS 2 500KV</t>
  </si>
  <si>
    <t>TL-TYSMEX-TYSM070-0000083811</t>
  </si>
  <si>
    <t>TOWER T070 HWTS-SMTS 2 500KV</t>
  </si>
  <si>
    <t>T051 YPS -ROTS 7 220KV</t>
  </si>
  <si>
    <t>TL-YPROEX-YPRO051-0000085943</t>
  </si>
  <si>
    <t>TOWER T051 YPS -ROTS 7 220KV</t>
  </si>
  <si>
    <t>T032 EPS -TTS 1 220KV</t>
  </si>
  <si>
    <t>TL-EPTXEX-EPTX032-0000113490</t>
  </si>
  <si>
    <t>TOWER T032 EPS -TTS  1 220KV</t>
  </si>
  <si>
    <t>T074 HWTS-SMTS 1 500KV</t>
  </si>
  <si>
    <t>TL-TYSMEX-TYSM074-0000083539</t>
  </si>
  <si>
    <t>TOWER T074 HWTS-SMTS 1 500KV</t>
  </si>
  <si>
    <t>T074 HWTS-SMTS 2 500KV</t>
  </si>
  <si>
    <t>TL-TYSMEX-TYSM074-0000083815</t>
  </si>
  <si>
    <t>TOWER T074 HWTS-SMTS 2 500KV</t>
  </si>
  <si>
    <t>T403 DDTS-SMTS 1 330KV</t>
  </si>
  <si>
    <t>TL-DDSMEX-DDSM403-0000113846</t>
  </si>
  <si>
    <t>TOWER T403 DDTS-SMTS 1 330KV</t>
  </si>
  <si>
    <t>T404 DDTS-SMTS 1 330KV</t>
  </si>
  <si>
    <t>TL-DDSMEX-DDSM404-0000113847</t>
  </si>
  <si>
    <t>TOWER T404 DDTS-SMTS 1 330KV</t>
  </si>
  <si>
    <t>T405 DDTS-SMTS 1 330KV</t>
  </si>
  <si>
    <t>TL-DDSMEX-DDSM405-0000113848</t>
  </si>
  <si>
    <t>TOWER T405 DDTS-SMTS 1 330KV</t>
  </si>
  <si>
    <t>T404 DDTS-SMTS 2 330KV</t>
  </si>
  <si>
    <t>TL-DDSMEX-DDSM404-0000103928</t>
  </si>
  <si>
    <t>TOWER T404 DDTS-SMTS 2 330KV</t>
  </si>
  <si>
    <t>T405 DDTS-SMTS 2 330KV</t>
  </si>
  <si>
    <t>TL-DDSMEX-DDSM405-0000103933</t>
  </si>
  <si>
    <t>TOWER T405 DDTS-SMTS 2 330KV</t>
  </si>
  <si>
    <t>T086 EPS -TTS 1 220KV</t>
  </si>
  <si>
    <t>TL-DDSMEX-DDSM403-0000113544</t>
  </si>
  <si>
    <t>TOWER T086 EPS -TTS  1 220KV</t>
  </si>
  <si>
    <t>T087 EPS -TTS 1 220KV</t>
  </si>
  <si>
    <t>TL-DDSMEX-DDSM404-0000113545</t>
  </si>
  <si>
    <t>TOWER T087 EPS -TTS  1 220KV</t>
  </si>
  <si>
    <t>T088 EPS -TTS 1 220KV</t>
  </si>
  <si>
    <t>TL-DDSMEX-DDSM405-0000113546</t>
  </si>
  <si>
    <t>TOWER T088 EPS -TTS  1 220KV</t>
  </si>
  <si>
    <t>T072 HWTS-SMTS 1 500KV</t>
  </si>
  <si>
    <t>TL-TYSMEX-TYSM072-0000083537</t>
  </si>
  <si>
    <t>TOWER T072 HWTS-SMTS 1 500KV</t>
  </si>
  <si>
    <t>T072 HWTS-SMTS 2 500KV</t>
  </si>
  <si>
    <t>TL-TYSMEX-TYSM072-0000083813</t>
  </si>
  <si>
    <t>TOWER T072 HWTS-SMTS 2 500KV</t>
  </si>
  <si>
    <t>T394 DDTS-SMTS 1 330KV</t>
  </si>
  <si>
    <t>TL-DDSMEX-DDSM394-0000113837</t>
  </si>
  <si>
    <t>TOWER T394 DDTS-SMTS 1 330KV</t>
  </si>
  <si>
    <t>T394 DDTS-SMTS 2 330KV</t>
  </si>
  <si>
    <t>TL-DDSMEX-DDSM394-0000103880</t>
  </si>
  <si>
    <t>TOWER T394 DDTS-SMTS 2 330KV</t>
  </si>
  <si>
    <t>T079 HWTS-CBTS 4 500KV</t>
  </si>
  <si>
    <t>TL-HWCBEX-HWCB079-0000084051</t>
  </si>
  <si>
    <t>TOWER T079 HWTS-CBTS 4 500KV</t>
  </si>
  <si>
    <t>T079 HWTS-ROTS 3 500KV</t>
  </si>
  <si>
    <t>TL-HWCBEX-HWCB079-0000085040</t>
  </si>
  <si>
    <t>TOWER T079 HWTS-ROTS 3 500KV</t>
  </si>
  <si>
    <t>T019 RWTS-TTS  220KV</t>
  </si>
  <si>
    <t>TL-RWTSEX-RWTS059-0000064871</t>
  </si>
  <si>
    <t>TOWER T019 RWTS-TTS    220KV</t>
  </si>
  <si>
    <t>TY059ROTS-SMTS 3 500KV</t>
  </si>
  <si>
    <t>TY059</t>
  </si>
  <si>
    <t>TL-RWTSEX-RWTS059-0000056012</t>
  </si>
  <si>
    <t>TOWER TY059ROTS-SMTS 3 500KV</t>
  </si>
  <si>
    <t>TX059ROTS-TTS  220KV</t>
  </si>
  <si>
    <t>TL-RWTSEX-RWTS059-0000061296</t>
  </si>
  <si>
    <t>TOWER TX059ROTS-TTS    220KV</t>
  </si>
  <si>
    <t>T090 YPS -ROTS 5 220KV</t>
  </si>
  <si>
    <t>TL-YPROEX-YPRO090-0000085481</t>
  </si>
  <si>
    <t>TOWER T090 YPS -ROTS 5 220KV</t>
  </si>
  <si>
    <t>T071 HWTS-SMTS 1 500KV</t>
  </si>
  <si>
    <t>TL-TYSMEX-TYSM071-0000083536</t>
  </si>
  <si>
    <t>TOWER T071 HWTS-SMTS 1 500KV</t>
  </si>
  <si>
    <t>T071 HWTS-SMTS 2 500KV</t>
  </si>
  <si>
    <t>TL-TYSMEX-TYSM071-0000083812</t>
  </si>
  <si>
    <t>TOWER T071 HWTS-SMTS 2 500KV</t>
  </si>
  <si>
    <t>T078 HWTS-CBTS 4 500KV</t>
  </si>
  <si>
    <t>TL-HWCBEX-HWCB078-0000084050</t>
  </si>
  <si>
    <t>TOWER T078 HWTS-CBTS 4 500KV</t>
  </si>
  <si>
    <t>T078 HWTS-ROTS 3 500KV</t>
  </si>
  <si>
    <t>TL-HWCBEX-HWCB078-0000085039</t>
  </si>
  <si>
    <t>TOWER T078 HWTS-ROTS 3 500KV</t>
  </si>
  <si>
    <t>T080 HWTS-SMTS 1 500KV</t>
  </si>
  <si>
    <t>TL-TYSMEX-TYSM080-0000083545</t>
  </si>
  <si>
    <t>TOWER T080 HWTS-SMTS 1 500KV</t>
  </si>
  <si>
    <t>T080 HWTS-SMTS 2 500KV</t>
  </si>
  <si>
    <t>TL-TYSMEX-TYSM080-0000083821</t>
  </si>
  <si>
    <t>TOWER T080 HWTS-SMTS 2 500KV</t>
  </si>
  <si>
    <t>T106 MLTS-TRTS 1 500KV</t>
  </si>
  <si>
    <t>TL-MLHYEX-MLHY106-0000056173</t>
  </si>
  <si>
    <t>TOWER T106 MLTS-TRTS 1 500KV</t>
  </si>
  <si>
    <t>T107 MLTS-TRTS 1 500KV</t>
  </si>
  <si>
    <t>TL-MLHYEX-MLHY107-0000056174</t>
  </si>
  <si>
    <t>TOWER T107 MLTS-TRTS 1 500KV</t>
  </si>
  <si>
    <t>T108 MLTS-TRTS 1 500KV</t>
  </si>
  <si>
    <t>TL-MLHYEX-MLHY108-0000056175</t>
  </si>
  <si>
    <t>TOWER T108 MLTS-TRTS 1 500KV</t>
  </si>
  <si>
    <t>T109 MLTS-TRTS 1 500KV</t>
  </si>
  <si>
    <t>TL-MLHYEX-MLHY109-0000056176</t>
  </si>
  <si>
    <t>TOWER T109 MLTS-TRTS 1 500KV</t>
  </si>
  <si>
    <t>T229 HWTS-SMTS 1 500KV</t>
  </si>
  <si>
    <t>TL-HWSMEX-HWSM229-0000055571</t>
  </si>
  <si>
    <t>TOWER T229 HWTS-SMTS 1 500KV</t>
  </si>
  <si>
    <t>T228 HWTS-SMTS 2 500KV</t>
  </si>
  <si>
    <t>TL-HWSMEX-HWSM228-0000083969</t>
  </si>
  <si>
    <t>TOWER T228 HWTS-SMTS 2 500KV</t>
  </si>
  <si>
    <t>T206 HWTS-SMTS 1 500KV</t>
  </si>
  <si>
    <t>TL-HWSMEX-HWSM206-0000083671</t>
  </si>
  <si>
    <t>TOWER T206 HWTS-SMTS 1 500KV</t>
  </si>
  <si>
    <t>T206 HWTS-SMTS 2 500KV</t>
  </si>
  <si>
    <t>TL-HWSMEX-HWSM206-0000083947</t>
  </si>
  <si>
    <t>TOWER T206 HWTS-SMTS 2 500KV</t>
  </si>
  <si>
    <t>T167 MLTS-TGTS  220KV</t>
  </si>
  <si>
    <t>TL-MLTGEX-MLTG167-0000059562</t>
  </si>
  <si>
    <t>TOWER T167 MLTS-TGTS   220KV</t>
  </si>
  <si>
    <t>T168 MLTS-TGTS  220KV</t>
  </si>
  <si>
    <t>TL-MLTGEX-MLTG168-0000059564</t>
  </si>
  <si>
    <t>TOWER T168 MLTS-TGTS   220KV</t>
  </si>
  <si>
    <t>T054 YPS -ROTS 7 220KV</t>
  </si>
  <si>
    <t>TL-YPROEX-YPRO054-0000085946</t>
  </si>
  <si>
    <t>TOWER T054 YPS -ROTS 7 220KV</t>
  </si>
  <si>
    <t>T187 HWTS-SMTS 1 500KV</t>
  </si>
  <si>
    <t>TL-HWSMEX-HWSM187-0000083652</t>
  </si>
  <si>
    <t>TOWER T187 HWTS-SMTS 1 500KV</t>
  </si>
  <si>
    <t>T189 HWTS-SMTS 1 500KV</t>
  </si>
  <si>
    <t>TL-HWSMEX-HWSM189-0000083654</t>
  </si>
  <si>
    <t>TOWER T189 HWTS-SMTS 1 500KV</t>
  </si>
  <si>
    <t>T190 HWTS-SMTS 1 500KV</t>
  </si>
  <si>
    <t>TL-HWSMEX-HWSM190-0000083655</t>
  </si>
  <si>
    <t>TOWER T190 HWTS-SMTS 1 500KV</t>
  </si>
  <si>
    <t>T191 HWTS-SMTS 1 500KV</t>
  </si>
  <si>
    <t>TL-HWSMEX-HWSM191-0000083656</t>
  </si>
  <si>
    <t>TOWER T191 HWTS-SMTS 1 500KV</t>
  </si>
  <si>
    <t>T192 HWTS-SMTS 1 500KV</t>
  </si>
  <si>
    <t>TL-HWSMEX-HWSM192-0000083657</t>
  </si>
  <si>
    <t>TOWER T192 HWTS-SMTS 1 500KV</t>
  </si>
  <si>
    <t>T193 HWTS-SMTS 1 500KV</t>
  </si>
  <si>
    <t>TL-HWSMEX-HWSM193-0000083658</t>
  </si>
  <si>
    <t>TOWER T193 HWTS-SMTS 1 500KV</t>
  </si>
  <si>
    <t>T194 HWTS-SMTS 1 500KV</t>
  </si>
  <si>
    <t>TL-HWSMEX-HWSM194-0000083659</t>
  </si>
  <si>
    <t>TOWER T194 HWTS-SMTS 1 500KV</t>
  </si>
  <si>
    <t>T195 HWTS-SMTS 1 500KV</t>
  </si>
  <si>
    <t>TL-HWSMEX-HWSM195-0000083660</t>
  </si>
  <si>
    <t>TOWER T195 HWTS-SMTS 1 500KV</t>
  </si>
  <si>
    <t>T197 HWTS-SMTS 1 500KV</t>
  </si>
  <si>
    <t>TL-HWSMEX-HWSM197-0000083662</t>
  </si>
  <si>
    <t>TOWER T197 HWTS-SMTS 1 500KV</t>
  </si>
  <si>
    <t>T198 HWTS-SMTS 1 500KV</t>
  </si>
  <si>
    <t>TL-HWSMEX-HWSM198-0000083663</t>
  </si>
  <si>
    <t>TOWER T198 HWTS-SMTS 1 500KV</t>
  </si>
  <si>
    <t>T199 HWTS-SMTS 1 500KV</t>
  </si>
  <si>
    <t>TL-HWSMEX-HWSM199-0000083664</t>
  </si>
  <si>
    <t>TOWER T199 HWTS-SMTS 1 500KV</t>
  </si>
  <si>
    <t>T200 HWTS-SMTS 1 500KV</t>
  </si>
  <si>
    <t>TL-HWSMEX-HWSM200-0000083665</t>
  </si>
  <si>
    <t>TOWER T200 HWTS-SMTS 1 500KV</t>
  </si>
  <si>
    <t>T201 HWTS-SMTS 1 500KV</t>
  </si>
  <si>
    <t>TL-HWSMEX-HWSM201-0000083666</t>
  </si>
  <si>
    <t>TOWER T201 HWTS-SMTS 1 500KV</t>
  </si>
  <si>
    <t>T202 HWTS-SMTS 1 500KV</t>
  </si>
  <si>
    <t>TL-HWSMEX-HWSM202-0000083667</t>
  </si>
  <si>
    <t>TOWER T202 HWTS-SMTS 1 500KV</t>
  </si>
  <si>
    <t>T203 HWTS-SMTS 1 500KV</t>
  </si>
  <si>
    <t>TL-HWSMEX-HWSM203-0000083668</t>
  </si>
  <si>
    <t>TOWER T203 HWTS-SMTS 1 500KV</t>
  </si>
  <si>
    <t>T204 HWTS-SMTS 1 500KV</t>
  </si>
  <si>
    <t>TL-HWSMEX-HWSM204-0000083669</t>
  </si>
  <si>
    <t>TOWER T204 HWTS-SMTS 1 500KV</t>
  </si>
  <si>
    <t>T205 HWTS-SMTS 1 500KV</t>
  </si>
  <si>
    <t>TL-HWSMEX-HWSM205-0000083670</t>
  </si>
  <si>
    <t>TOWER T205 HWTS-SMTS 1 500KV</t>
  </si>
  <si>
    <t>T187 HWTS-SMTS 2 500KV</t>
  </si>
  <si>
    <t>TL-HWSMEX-HWSM187-0000083928</t>
  </si>
  <si>
    <t>TOWER T187 HWTS-SMTS 2 500KV</t>
  </si>
  <si>
    <t>T189 HWTS-SMTS 2 500KV</t>
  </si>
  <si>
    <t>TL-HWSMEX-HWSM189-0000083930</t>
  </si>
  <si>
    <t>TOWER T189 HWTS-SMTS 2 500KV</t>
  </si>
  <si>
    <t>T190 HWTS-SMTS 2 500KV</t>
  </si>
  <si>
    <t>TL-HWSMEX-HWSM190-0000083931</t>
  </si>
  <si>
    <t>TOWER T190 HWTS-SMTS 2 500KV</t>
  </si>
  <si>
    <t>T191 HWTS-SMTS 2 500KV</t>
  </si>
  <si>
    <t>TL-HWSMEX-HWSM191-0000083932</t>
  </si>
  <si>
    <t>TOWER T191 HWTS-SMTS 2 500KV</t>
  </si>
  <si>
    <t>T192 HWTS-SMTS 2 500KV</t>
  </si>
  <si>
    <t>TL-HWSMEX-HWSM192-0000083933</t>
  </si>
  <si>
    <t>TOWER T192 HWTS-SMTS 2 500KV</t>
  </si>
  <si>
    <t>T193 HWTS-SMTS 2 500KV</t>
  </si>
  <si>
    <t>TL-HWSMEX-HWSM193-0000083934</t>
  </si>
  <si>
    <t>TOWER T193 HWTS-SMTS 2 500KV</t>
  </si>
  <si>
    <t>T194 HWTS-SMTS 2 500KV</t>
  </si>
  <si>
    <t>TL-HWSMEX-HWSM194-0000083935</t>
  </si>
  <si>
    <t>TOWER T194 HWTS-SMTS 2 500KV</t>
  </si>
  <si>
    <t>T195 HWTS-SMTS 2 500KV</t>
  </si>
  <si>
    <t>TL-HWSMEX-HWSM195-0000083936</t>
  </si>
  <si>
    <t>TOWER T195 HWTS-SMTS 2 500KV</t>
  </si>
  <si>
    <t>T197 HWTS-SMTS 2 500KV</t>
  </si>
  <si>
    <t>TL-HWSMEX-HWSM197-0000083938</t>
  </si>
  <si>
    <t>TOWER T197 HWTS-SMTS 2 500KV</t>
  </si>
  <si>
    <t>T198 HWTS-SMTS 2 500KV</t>
  </si>
  <si>
    <t>TL-HWSMEX-HWSM198-0000083939</t>
  </si>
  <si>
    <t>TOWER T198 HWTS-SMTS 2 500KV</t>
  </si>
  <si>
    <t>T199 HWTS-SMTS 2 500KV</t>
  </si>
  <si>
    <t>TL-HWSMEX-HWSM199-0000083940</t>
  </si>
  <si>
    <t>TOWER T199 HWTS-SMTS 2 500KV</t>
  </si>
  <si>
    <t>T200 HWTS-SMTS 2 500KV</t>
  </si>
  <si>
    <t>TL-HWSMEX-HWSM200-0000083941</t>
  </si>
  <si>
    <t>TOWER T200 HWTS-SMTS 2 500KV</t>
  </si>
  <si>
    <t>T201 HWTS-SMTS 2 500KV</t>
  </si>
  <si>
    <t>TL-HWSMEX-HWSM201-0000083942</t>
  </si>
  <si>
    <t>TOWER T201 HWTS-SMTS 2 500KV</t>
  </si>
  <si>
    <t>T202 HWTS-SMTS 2 500KV</t>
  </si>
  <si>
    <t>TL-HWSMEX-HWSM202-0000083943</t>
  </si>
  <si>
    <t>TOWER T202 HWTS-SMTS 2 500KV</t>
  </si>
  <si>
    <t>T203 HWTS-SMTS 2 500KV</t>
  </si>
  <si>
    <t>TL-HWSMEX-HWSM203-0000083944</t>
  </si>
  <si>
    <t>TOWER T203 HWTS-SMTS 2 500KV</t>
  </si>
  <si>
    <t>T204 HWTS-SMTS 2 500KV</t>
  </si>
  <si>
    <t>TL-HWSMEX-HWSM204-0000083945</t>
  </si>
  <si>
    <t>TOWER T204 HWTS-SMTS 2 500KV</t>
  </si>
  <si>
    <t>T205 HWTS-SMTS 2 500KV</t>
  </si>
  <si>
    <t>TL-HWSMEX-HWSM205-0000083946</t>
  </si>
  <si>
    <t>TOWER T205 HWTS-SMTS 2 500KV</t>
  </si>
  <si>
    <t>T068 HWTS-SMTS 1 500KV</t>
  </si>
  <si>
    <t>TL-TYSMEX-TYSM068-0000083533</t>
  </si>
  <si>
    <t>TOWER T068 HWTS-SMTS 1 500KV</t>
  </si>
  <si>
    <t>T068 HWTS-SMTS 2 500KV</t>
  </si>
  <si>
    <t>TL-TYSMEX-TYSM068-0000083809</t>
  </si>
  <si>
    <t>TOWER T068 HWTS-SMTS 2 500KV</t>
  </si>
  <si>
    <t>T073 HWTS-SMTS 1 500KV</t>
  </si>
  <si>
    <t>TL-TYSMEX-TYSM073-0000083538</t>
  </si>
  <si>
    <t>TOWER T073 HWTS-SMTS 1 500KV</t>
  </si>
  <si>
    <t>T073 HWTS-SMTS 2 500KV</t>
  </si>
  <si>
    <t>TL-TYSMEX-TYSM073-0000083814</t>
  </si>
  <si>
    <t>TOWER T073 HWTS-SMTS 2 500KV</t>
  </si>
  <si>
    <t>T218 HWTS-SMTS 1 500KV</t>
  </si>
  <si>
    <t>TL-HWSMEX-HWSM218-0000083683</t>
  </si>
  <si>
    <t>TOWER T218 HWTS-SMTS 1 500KV</t>
  </si>
  <si>
    <t>T219 HWTS-SMTS 1 500KV</t>
  </si>
  <si>
    <t>TL-HWSMEX-HWSM219-0000083684</t>
  </si>
  <si>
    <t>TOWER T219 HWTS-SMTS 1 500KV</t>
  </si>
  <si>
    <t>T220 HWTS-SMTS 1 500KV</t>
  </si>
  <si>
    <t>TL-HWSMEX-HWSM220-0000083685</t>
  </si>
  <si>
    <t>TOWER T220 HWTS-SMTS 1 500KV</t>
  </si>
  <si>
    <t>T218 HWTS-SMTS 2 500KV</t>
  </si>
  <si>
    <t>TL-HWSMEX-HWSM218-0000083959</t>
  </si>
  <si>
    <t>TOWER T218 HWTS-SMTS 2 500KV</t>
  </si>
  <si>
    <t>T219 HWTS-SMTS 2 500KV</t>
  </si>
  <si>
    <t>TL-HWSMEX-HWSM219-0000083960</t>
  </si>
  <si>
    <t>TOWER T219 HWTS-SMTS 2 500KV</t>
  </si>
  <si>
    <t>T220 HWTS-SMTS 2 500KV</t>
  </si>
  <si>
    <t>TL-HWSMEX-HWSM220-0000083961</t>
  </si>
  <si>
    <t>TOWER T220 HWTS-SMTS 2 500KV</t>
  </si>
  <si>
    <t>T053 YPS -ROTS 5 220KV</t>
  </si>
  <si>
    <t>TL-YPROEX-YPRO053-0000085444</t>
  </si>
  <si>
    <t>TOWER T053 YPS -ROTS 5 220KV</t>
  </si>
  <si>
    <t>T093 YPS -ROTS 5 220KV</t>
  </si>
  <si>
    <t>TL-YPROEX-YPRO093-0000085484</t>
  </si>
  <si>
    <t>TOWER T093 YPS -ROTS 5 220KV</t>
  </si>
  <si>
    <t>T093 YPS -ROTS 7 220KV</t>
  </si>
  <si>
    <t>TL-YPROEX-YPRO093-0000085985</t>
  </si>
  <si>
    <t>TOWER T093 YPS -ROTS 7 220KV</t>
  </si>
  <si>
    <t>T090 YPS -ROTS 7 220KV</t>
  </si>
  <si>
    <t>TL-YPROEX-YPRO090-0000085982</t>
  </si>
  <si>
    <t>TOWER T090 YPS -ROTS 7 220KV</t>
  </si>
  <si>
    <t>T052 YPS -ROTS 5 220KV</t>
  </si>
  <si>
    <t>TL-YPROEX-YPRO052-0000085443</t>
  </si>
  <si>
    <t>TOWER T052 YPS -ROTS 5 220KV</t>
  </si>
  <si>
    <t>T229 HWTS-SMTS 2 500KV</t>
  </si>
  <si>
    <t>TL-HWSMEX-HWSM229-0000055706</t>
  </si>
  <si>
    <t>TOWER T229 HWTS-SMTS 2 500KV</t>
  </si>
  <si>
    <t>T169 MLTS-TGTS  220KV</t>
  </si>
  <si>
    <t>TL-MLTGEX-MLTG169-0000059566</t>
  </si>
  <si>
    <t>TOWER T169 MLTS-TGTS   220KV</t>
  </si>
  <si>
    <t>T170 MLTS-TGTS  220KV</t>
  </si>
  <si>
    <t>TL-MLTGEX-MLTG170-0000059568</t>
  </si>
  <si>
    <t>TOWER T170 MLTS-TGTS   220KV</t>
  </si>
  <si>
    <t>T171 MLTS-TGTS  220KV</t>
  </si>
  <si>
    <t>TL-MLTGEX-MLTG171-0000059570</t>
  </si>
  <si>
    <t>TOWER T171 MLTS-TGTS   220KV</t>
  </si>
  <si>
    <t>T172 MLTS-TGTS  220KV</t>
  </si>
  <si>
    <t>TL-MLTGEX-MLTG172-0000059572</t>
  </si>
  <si>
    <t>TOWER T172 MLTS-TGTS   220KV</t>
  </si>
  <si>
    <t>T173 MLTS-TGTS  220KV</t>
  </si>
  <si>
    <t>TL-MLTGEX-MLTG173-0000059574</t>
  </si>
  <si>
    <t>TOWER T173 MLTS-TGTS   220KV</t>
  </si>
  <si>
    <t>T174 MLTS-TGTS  220KV</t>
  </si>
  <si>
    <t>TL-MLTGEX-MLTG174-0000059576</t>
  </si>
  <si>
    <t>TOWER T174 MLTS-TGTS   220KV</t>
  </si>
  <si>
    <t>T101 MLTS-TRTS 1 500KV</t>
  </si>
  <si>
    <t>TL-MLHYEX-MLHY101-0000056168</t>
  </si>
  <si>
    <t>TOWER T101 MLTS-TRTS 1 500KV</t>
  </si>
  <si>
    <t>T102 MLTS-TRTS 1 500KV</t>
  </si>
  <si>
    <t>TL-MLHYEX-MLHY102-0000056169</t>
  </si>
  <si>
    <t>TOWER T102 MLTS-TRTS 1 500KV</t>
  </si>
  <si>
    <t>T103 MLTS-TRTS 1 500KV</t>
  </si>
  <si>
    <t>TL-MLHYEX-MLHY103-0000056170</t>
  </si>
  <si>
    <t>TOWER T103 MLTS-TRTS 1 500KV</t>
  </si>
  <si>
    <t>T104 MLTS-TRTS 1 500KV</t>
  </si>
  <si>
    <t>TL-MLHYEX-MLHY104-0000056171</t>
  </si>
  <si>
    <t>TOWER T104 MLTS-TRTS 1 500KV</t>
  </si>
  <si>
    <t>T105 MLTS-TRTS 1 500KV</t>
  </si>
  <si>
    <t>TL-MLHYEX-MLHY105-0000056172</t>
  </si>
  <si>
    <t>TOWER T105 MLTS-TRTS 1 500KV</t>
  </si>
  <si>
    <t>T031 EPS -TTS 1 220KV</t>
  </si>
  <si>
    <t>TL-EPTXEX-EPTX031-0000113489</t>
  </si>
  <si>
    <t>TOWER T031 EPS -TTS  1 220KV</t>
  </si>
  <si>
    <t>T216 HWTS-SMTS 1 500KV</t>
  </si>
  <si>
    <t>TL-HWSMEX-HWSM216-0000083681</t>
  </si>
  <si>
    <t>TOWER T216 HWTS-SMTS 1 500KV</t>
  </si>
  <si>
    <t>T217 HWTS-SMTS 1 500KV</t>
  </si>
  <si>
    <t>TL-HWSMEX-HWSM217-0000083682</t>
  </si>
  <si>
    <t>TOWER T217 HWTS-SMTS 1 500KV</t>
  </si>
  <si>
    <t>T217 HWTS-SMTS 2 500KV</t>
  </si>
  <si>
    <t>TL-HWSMEX-HWSM217-0000083958</t>
  </si>
  <si>
    <t>TOWER T217 HWTS-SMTS 2 500KV</t>
  </si>
  <si>
    <t>T188 MLTS-TGTS  220KV</t>
  </si>
  <si>
    <t>TL-MLTGEX-MLTG188-0000059604</t>
  </si>
  <si>
    <t>TOWER T188 MLTS-TGTS   220KV</t>
  </si>
  <si>
    <t>T189 MLTS-TGTS  220KV</t>
  </si>
  <si>
    <t>TL-MLTGEX-MLTG189-0000059606</t>
  </si>
  <si>
    <t>TOWER T189 MLTS-TGTS   220KV</t>
  </si>
  <si>
    <t>T190 MLTS-TGTS  220KV</t>
  </si>
  <si>
    <t>TL-MLTGEX-MLTG190-0000059608</t>
  </si>
  <si>
    <t>TOWER T190 MLTS-TGTS   220KV</t>
  </si>
  <si>
    <t>T191 MLTS-TGTS  220KV</t>
  </si>
  <si>
    <t>TL-MLTGEX-MLTG191-0000059610</t>
  </si>
  <si>
    <t>TOWER T191 MLTS-TGTS   220KV</t>
  </si>
  <si>
    <t>T192 MLTS-TGTS  220KV</t>
  </si>
  <si>
    <t>TL-MLTGEX-MLTG192-0000059612</t>
  </si>
  <si>
    <t>TOWER T192 MLTS-TGTS   220KV</t>
  </si>
  <si>
    <t>T053 YPS -ROTS 7 220KV</t>
  </si>
  <si>
    <t>TL-YPROEX-YPRO053-0000085945</t>
  </si>
  <si>
    <t>TOWER T053 YPS -ROTS 7 220KV</t>
  </si>
  <si>
    <t>TZ035ROTS-SMTS 3 500KV</t>
  </si>
  <si>
    <t>TZ035</t>
  </si>
  <si>
    <t>TL-TSSMEX-TSSM035-0000056059</t>
  </si>
  <si>
    <t>TOWER TZ035ROTS-SMTS 3 500KV</t>
  </si>
  <si>
    <t>T092 YPS -ROTS 5 220KV</t>
  </si>
  <si>
    <t>TL-YPROEX-YPRO092-0000085483</t>
  </si>
  <si>
    <t>TOWER T092 YPS -ROTS 5 220KV</t>
  </si>
  <si>
    <t>T091 YPS -ROTS 5 220KV</t>
  </si>
  <si>
    <t>TL-YPROEX-YPRO091-0000085482</t>
  </si>
  <si>
    <t>TOWER T091 YPS -ROTS 5 220KV</t>
  </si>
  <si>
    <t>T129 MLTS-TRTS 1 500KV</t>
  </si>
  <si>
    <t>TL-MLHYEX-MLHY129-0000056196</t>
  </si>
  <si>
    <t>TOWER T129 MLTS-TRTS 1 500KV</t>
  </si>
  <si>
    <t>T130 MLTS-TRTS 1 500KV</t>
  </si>
  <si>
    <t>TL-MLHYEX-MLHY130-0000056197</t>
  </si>
  <si>
    <t>TOWER T130 MLTS-TRTS 1 500KV</t>
  </si>
  <si>
    <t>T131 MLTS-TRTS 1 500KV</t>
  </si>
  <si>
    <t>TL-MLHYEX-MLHY131-0000056198</t>
  </si>
  <si>
    <t>TOWER T131 MLTS-TRTS 1 500KV</t>
  </si>
  <si>
    <t>T132 MLTS-TRTS 1 500KV</t>
  </si>
  <si>
    <t>TL-MLHYEX-MLHY132-0000056199</t>
  </si>
  <si>
    <t>TOWER T132 MLTS-TRTS 1 500KV</t>
  </si>
  <si>
    <t>T091 YPS -ROTS 7 220KV</t>
  </si>
  <si>
    <t>TL-YPROEX-YPRO091-0000085983</t>
  </si>
  <si>
    <t>TOWER T091 YPS -ROTS 7 220KV</t>
  </si>
  <si>
    <t>T370 DDTS-SMTS 1 330KV</t>
  </si>
  <si>
    <t>TL-DDSMEX-DDSM370-0000113813</t>
  </si>
  <si>
    <t>TOWER T370 DDTS-SMTS 1 330KV</t>
  </si>
  <si>
    <t>T371 DDTS-SMTS 1 330KV</t>
  </si>
  <si>
    <t>TL-DDSMEX-DDSM371-0000113814</t>
  </si>
  <si>
    <t>TOWER T371 DDTS-SMTS 1 330KV</t>
  </si>
  <si>
    <t>T372 DDTS-SMTS 1 330KV</t>
  </si>
  <si>
    <t>TL-DDSMEX-DDSM372-0000113815</t>
  </si>
  <si>
    <t>TOWER T372 DDTS-SMTS 1 330KV</t>
  </si>
  <si>
    <t>T373 DDTS-SMTS 1 330KV</t>
  </si>
  <si>
    <t>TL-DDSMEX-DDSM373-0000113816</t>
  </si>
  <si>
    <t>TOWER T373 DDTS-SMTS 1 330KV</t>
  </si>
  <si>
    <t>T370 DDTS-SMTS 2 330KV</t>
  </si>
  <si>
    <t>TL-DDSMEX-DDSM370-0000103767</t>
  </si>
  <si>
    <t>TOWER T370 DDTS-SMTS 2 330KV</t>
  </si>
  <si>
    <t>T371 DDTS-SMTS 2 330KV</t>
  </si>
  <si>
    <t>TL-DDSMEX-DDSM371-0000103772</t>
  </si>
  <si>
    <t>TOWER T371 DDTS-SMTS 2 330KV</t>
  </si>
  <si>
    <t>T372 DDTS-SMTS 2 330KV</t>
  </si>
  <si>
    <t>TL-DDSMEX-DDSM372-0000103776</t>
  </si>
  <si>
    <t>TOWER T372 DDTS-SMTS 2 330KV</t>
  </si>
  <si>
    <t>T373 DDTS-SMTS 2 330KV</t>
  </si>
  <si>
    <t>TL-DDSMEX-DDSM373-0000103781</t>
  </si>
  <si>
    <t>TOWER T373 DDTS-SMTS 2 330KV</t>
  </si>
  <si>
    <t>T377 DDTS-SMTS 1 330KV</t>
  </si>
  <si>
    <t>TL-DDSMEX-DDSM377-0000113820</t>
  </si>
  <si>
    <t>TOWER T377 DDTS-SMTS 1 330KV</t>
  </si>
  <si>
    <t>T378 DDTS-SMTS 1 330KV</t>
  </si>
  <si>
    <t>TL-DDSMEX-DDSM378-0000113821</t>
  </si>
  <si>
    <t>TOWER T378 DDTS-SMTS 1 330KV</t>
  </si>
  <si>
    <t>T379 DDTS-SMTS 1 330KV</t>
  </si>
  <si>
    <t>TL-DDSMEX-DDSM379-0000113822</t>
  </si>
  <si>
    <t>TOWER T379 DDTS-SMTS 1 330KV</t>
  </si>
  <si>
    <t>T380 DDTS-SMTS 1 330KV</t>
  </si>
  <si>
    <t>TL-DDSMEX-DDSM380-0000113823</t>
  </si>
  <si>
    <t>TOWER T380 DDTS-SMTS 1 330KV</t>
  </si>
  <si>
    <t>T381 DDTS-SMTS 1 330KV</t>
  </si>
  <si>
    <t>TL-DDSMEX-DDSM381-0000113824</t>
  </si>
  <si>
    <t>TOWER T381 DDTS-SMTS 1 330KV</t>
  </si>
  <si>
    <t>T382 DDTS-SMTS 1 330KV</t>
  </si>
  <si>
    <t>TL-DDSMEX-DDSM382-0000113825</t>
  </si>
  <si>
    <t>TOWER T382 DDTS-SMTS 1 330KV</t>
  </si>
  <si>
    <t>T383 DDTS-SMTS 1 330KV</t>
  </si>
  <si>
    <t>TL-DDSMEX-DDSM383-0000113826</t>
  </si>
  <si>
    <t>TOWER T383 DDTS-SMTS 1 330KV</t>
  </si>
  <si>
    <t>T384 DDTS-SMTS 1 330KV</t>
  </si>
  <si>
    <t>TL-DDSMEX-DDSM384-0000113827</t>
  </si>
  <si>
    <t>TOWER T384 DDTS-SMTS 1 330KV</t>
  </si>
  <si>
    <t>T385 DDTS-SMTS 1 330KV</t>
  </si>
  <si>
    <t>TL-DDSMEX-DDSM385-0000113828</t>
  </si>
  <si>
    <t>TOWER T385 DDTS-SMTS 1 330KV</t>
  </si>
  <si>
    <t>T386 DDTS-SMTS 1 330KV</t>
  </si>
  <si>
    <t>TL-DDSMEX-DDSM386-0000113829</t>
  </si>
  <si>
    <t>TOWER T386 DDTS-SMTS 1 330KV</t>
  </si>
  <si>
    <t>T387 DDTS-SMTS 1 330KV</t>
  </si>
  <si>
    <t>TL-DDSMEX-DDSM387-0000113830</t>
  </si>
  <si>
    <t>TOWER T387 DDTS-SMTS 1 330KV</t>
  </si>
  <si>
    <t>T388 DDTS-SMTS 1 330KV</t>
  </si>
  <si>
    <t>TL-DDSMEX-DDSM388-0000113831</t>
  </si>
  <si>
    <t>TOWER T388 DDTS-SMTS 1 330KV</t>
  </si>
  <si>
    <t>T389 DDTS-SMTS 1 330KV</t>
  </si>
  <si>
    <t>TL-DDSMEX-DDSM389-0000113832</t>
  </si>
  <si>
    <t>TOWER T389 DDTS-SMTS 1 330KV</t>
  </si>
  <si>
    <t>T390 DDTS-SMTS 1 330KV</t>
  </si>
  <si>
    <t>TL-DDSMEX-DDSM390-0000113833</t>
  </si>
  <si>
    <t>TOWER T390 DDTS-SMTS 1 330KV</t>
  </si>
  <si>
    <t>T376 DDTS-SMTS 2 330KV</t>
  </si>
  <si>
    <t>TL-DDSMEX-DDSM376-0000103795</t>
  </si>
  <si>
    <t>TOWER T376 DDTS-SMTS 2 330KV</t>
  </si>
  <si>
    <t>T377 DDTS-SMTS 2 330KV</t>
  </si>
  <si>
    <t>TL-DDSMEX-DDSM377-0000103800</t>
  </si>
  <si>
    <t>TOWER T377 DDTS-SMTS 2 330KV</t>
  </si>
  <si>
    <t>T378 DDTS-SMTS 2 330KV</t>
  </si>
  <si>
    <t>TL-DDSMEX-DDSM378-0000103805</t>
  </si>
  <si>
    <t>TOWER T378 DDTS-SMTS 2 330KV</t>
  </si>
  <si>
    <t>T379 DDTS-SMTS 2 330KV</t>
  </si>
  <si>
    <t>TL-DDSMEX-DDSM379-0000103809</t>
  </si>
  <si>
    <t>TOWER T379 DDTS-SMTS 2 330KV</t>
  </si>
  <si>
    <t>T380 DDTS-SMTS 2 330KV</t>
  </si>
  <si>
    <t>TL-DDSMEX-DDSM380-0000103814</t>
  </si>
  <si>
    <t>TOWER T380 DDTS-SMTS 2 330KV</t>
  </si>
  <si>
    <t>T381 DDTS-SMTS 2 330KV</t>
  </si>
  <si>
    <t>TL-DDSMEX-DDSM381-0000103819</t>
  </si>
  <si>
    <t>TOWER T381 DDTS-SMTS 2 330KV</t>
  </si>
  <si>
    <t>T382 DDTS-SMTS 2 330KV</t>
  </si>
  <si>
    <t>TL-DDSMEX-DDSM382-0000103823</t>
  </si>
  <si>
    <t>TOWER T382 DDTS-SMTS 2 330KV</t>
  </si>
  <si>
    <t>T383 DDTS-SMTS 2 330KV</t>
  </si>
  <si>
    <t>TL-DDSMEX-DDSM383-0000103828</t>
  </si>
  <si>
    <t>TOWER T383 DDTS-SMTS 2 330KV</t>
  </si>
  <si>
    <t>T384 DDTS-SMTS 2 330KV</t>
  </si>
  <si>
    <t>TL-DDSMEX-DDSM384-0000103833</t>
  </si>
  <si>
    <t>TOWER T384 DDTS-SMTS 2 330KV</t>
  </si>
  <si>
    <t>T385 DDTS-SMTS 2 330KV</t>
  </si>
  <si>
    <t>TL-DDSMEX-DDSM385-0000103838</t>
  </si>
  <si>
    <t>TOWER T385 DDTS-SMTS 2 330KV</t>
  </si>
  <si>
    <t>T386 DDTS-SMTS 2 330KV</t>
  </si>
  <si>
    <t>TL-DDSMEX-DDSM386-0000103842</t>
  </si>
  <si>
    <t>TOWER T386 DDTS-SMTS 2 330KV</t>
  </si>
  <si>
    <t>T387 DDTS-SMTS 2 330KV</t>
  </si>
  <si>
    <t>TL-DDSMEX-DDSM387-0000103847</t>
  </si>
  <si>
    <t>TOWER T387 DDTS-SMTS 2 330KV</t>
  </si>
  <si>
    <t>T388 DDTS-SMTS 2 330KV</t>
  </si>
  <si>
    <t>TL-DDSMEX-DDSM388-0000103852</t>
  </si>
  <si>
    <t>TOWER T388 DDTS-SMTS 2 330KV</t>
  </si>
  <si>
    <t>T389 DDTS-SMTS 2 330KV</t>
  </si>
  <si>
    <t>TL-DDSMEX-DDSM389-0000103857</t>
  </si>
  <si>
    <t>TOWER T389 DDTS-SMTS 2 330KV</t>
  </si>
  <si>
    <t>T390 DDTS-SMTS 2 330KV</t>
  </si>
  <si>
    <t>TL-DDSMEX-DDSM390-0000103862</t>
  </si>
  <si>
    <t>TOWER T390 DDTS-SMTS 2 330KV</t>
  </si>
  <si>
    <t>T406 DDTS-SMTS 1 330KV</t>
  </si>
  <si>
    <t>TL-DDSMEX-DDSM406-0000113849</t>
  </si>
  <si>
    <t>TOWER T406 DDTS-SMTS 1 330KV</t>
  </si>
  <si>
    <t>T406 DDTS-SMTS 2 330KV</t>
  </si>
  <si>
    <t>TL-DDSMEX-DDSM406-0000103938</t>
  </si>
  <si>
    <t>TOWER T406 DDTS-SMTS 2 330KV</t>
  </si>
  <si>
    <t>T089 EPS -TTS 1 220KV</t>
  </si>
  <si>
    <t>TL-DDSMEX-DDSM406-0000113547</t>
  </si>
  <si>
    <t>TOWER T089 EPS -TTS  1 220KV</t>
  </si>
  <si>
    <t>T182 MLTS-TGTS  220KV</t>
  </si>
  <si>
    <t>TL-MLTGEX-MLTG182-0000059592</t>
  </si>
  <si>
    <t>TOWER T182 MLTS-TGTS   220KV</t>
  </si>
  <si>
    <t>T183 MLTS-TGTS  220KV</t>
  </si>
  <si>
    <t>TL-MLTGEX-MLTG183-0000059594</t>
  </si>
  <si>
    <t>TOWER T183 MLTS-TGTS   220KV</t>
  </si>
  <si>
    <t>T184 MLTS-TGTS  220KV</t>
  </si>
  <si>
    <t>TL-MLTGEX-MLTG184-0000059596</t>
  </si>
  <si>
    <t>TOWER T184 MLTS-TGTS   220KV</t>
  </si>
  <si>
    <t>T185 MLTS-TGTS  220KV</t>
  </si>
  <si>
    <t>TL-MLTGEX-MLTG185-0000059598</t>
  </si>
  <si>
    <t>TOWER T185 MLTS-TGTS   220KV</t>
  </si>
  <si>
    <t>T186 MLTS-TGTS  220KV</t>
  </si>
  <si>
    <t>TL-MLTGEX-MLTG186-0000059600</t>
  </si>
  <si>
    <t>TOWER T186 MLTS-TGTS   220KV</t>
  </si>
  <si>
    <t>T187 MLTS-TGTS  220KV</t>
  </si>
  <si>
    <t>TL-MLTGEX-MLTG187-0000059602</t>
  </si>
  <si>
    <t>TOWER T187 MLTS-TGTS   220KV</t>
  </si>
  <si>
    <t>T236 HWTS-SMTS 1 500KV</t>
  </si>
  <si>
    <t>TL-HWSMEX-HWSM236-0000055578</t>
  </si>
  <si>
    <t>TOWER T236 HWTS-SMTS 1 500KV</t>
  </si>
  <si>
    <t>T236 HWTS-SMTS 2 500KV</t>
  </si>
  <si>
    <t>TL-HWSMEX-HWSM236-0000055713</t>
  </si>
  <si>
    <t>TOWER T236 HWTS-SMTS 2 500KV</t>
  </si>
  <si>
    <t>T106 MLTS-TGTS  220KV</t>
  </si>
  <si>
    <t>TL-MLTGEX-MLTG106-0000059441</t>
  </si>
  <si>
    <t>TOWER T106 MLTS-TGTS   220KV</t>
  </si>
  <si>
    <t>T107 MLTS-TGTS  220KV</t>
  </si>
  <si>
    <t>TL-MLTGEX-MLTG107-0000059443</t>
  </si>
  <si>
    <t>TOWER T107 MLTS-TGTS   220KV</t>
  </si>
  <si>
    <t>T108 MLTS-TGTS  220KV</t>
  </si>
  <si>
    <t>TL-MLTGEX-MLTG108-0000059445</t>
  </si>
  <si>
    <t>TOWER T108 MLTS-TGTS   220KV</t>
  </si>
  <si>
    <t>T395 DDTS-SMTS 1 330KV</t>
  </si>
  <si>
    <t>TL-DDSMEX-DDSM395-0000113838</t>
  </si>
  <si>
    <t>TOWER T395 DDTS-SMTS 1 330KV</t>
  </si>
  <si>
    <t>T395 DDTS-SMTS 2 330KV</t>
  </si>
  <si>
    <t>TL-DDSMEX-DDSM395-0000103885</t>
  </si>
  <si>
    <t>TOWER T395 DDTS-SMTS 2 330KV</t>
  </si>
  <si>
    <t>T082 EPS -TTS 1 220KV</t>
  </si>
  <si>
    <t>TL-EPTXEX-EPTX082-0000113540</t>
  </si>
  <si>
    <t>TOWER T082 EPS -TTS  1 220KV</t>
  </si>
  <si>
    <t>T253 MLTS-TGTS  220KV</t>
  </si>
  <si>
    <t>TL-MLTGEX-MLTG253-0000059733</t>
  </si>
  <si>
    <t>TOWER T253 MLTS-TGTS   220KV</t>
  </si>
  <si>
    <t>T254 MLTS-TGTS  220KV</t>
  </si>
  <si>
    <t>TL-MLTGEX-MLTG254-0000059735</t>
  </si>
  <si>
    <t>TOWER T254 MLTS-TGTS   220KV</t>
  </si>
  <si>
    <t>T255 MLTS-TGTS  220KV</t>
  </si>
  <si>
    <t>TL-MLTGEX-MLTG255-0000059737</t>
  </si>
  <si>
    <t>TOWER T255 MLTS-TGTS   220KV</t>
  </si>
  <si>
    <t>T256 MLTS-TGTS  220KV</t>
  </si>
  <si>
    <t>TL-MLTGEX-MLTG256-0000059739</t>
  </si>
  <si>
    <t>TOWER T256 MLTS-TGTS   220KV</t>
  </si>
  <si>
    <t>T257 MLTS-TGTS  220KV</t>
  </si>
  <si>
    <t>TL-MLTGEX-MLTG257-0000059741</t>
  </si>
  <si>
    <t>TOWER T257 MLTS-TGTS   220KV</t>
  </si>
  <si>
    <t>T237 HWTS-SMTS 1 500KV</t>
  </si>
  <si>
    <t>TL-HWSMEX-HWSM237-0000055579</t>
  </si>
  <si>
    <t>TOWER T237 HWTS-SMTS 1 500KV</t>
  </si>
  <si>
    <t>T237 HWTS-SMTS 2 500KV</t>
  </si>
  <si>
    <t>TL-HWSMEX-HWSM237-0000055714</t>
  </si>
  <si>
    <t>TOWER T237 HWTS-SMTS 2 500KV</t>
  </si>
  <si>
    <t>T086 MLTS-TRTS 1 500KV</t>
  </si>
  <si>
    <t>TL-MLHYEX-MLHY086-0000056153</t>
  </si>
  <si>
    <t>TOWER T086 MLTS-TRTS 1 500KV</t>
  </si>
  <si>
    <t>T087 MLTS-TRTS 1 500KV</t>
  </si>
  <si>
    <t>TL-MLHYEX-MLHY087-0000056154</t>
  </si>
  <si>
    <t>TOWER T087 MLTS-TRTS 1 500KV</t>
  </si>
  <si>
    <t>T088 MLTS-TRTS 1 500KV</t>
  </si>
  <si>
    <t>TL-MLHYEX-MLHY088-0000056155</t>
  </si>
  <si>
    <t>TOWER T088 MLTS-TRTS 1 500KV</t>
  </si>
  <si>
    <t>T089 MLTS-TRTS 1 500KV</t>
  </si>
  <si>
    <t>TL-MLHYEX-MLHY089-0000056156</t>
  </si>
  <si>
    <t>TOWER T089 MLTS-TRTS 1 500KV</t>
  </si>
  <si>
    <t>T090 MLTS-TRTS 1 500KV</t>
  </si>
  <si>
    <t>TL-MLHYEX-MLHY090-0000056157</t>
  </si>
  <si>
    <t>TOWER T090 MLTS-TRTS 1 500KV</t>
  </si>
  <si>
    <t>T242 MLTS-TGTS  220KV</t>
  </si>
  <si>
    <t>TL-MLTGEX-MLTG242-0000059711</t>
  </si>
  <si>
    <t>TOWER T242 MLTS-TGTS   220KV</t>
  </si>
  <si>
    <t>T243 MLTS-TGTS  220KV</t>
  </si>
  <si>
    <t>TL-MLTGEX-MLTG243-0000059713</t>
  </si>
  <si>
    <t>TOWER T243 MLTS-TGTS   220KV</t>
  </si>
  <si>
    <t>T244 MLTS-TGTS  220KV</t>
  </si>
  <si>
    <t>TL-MLTGEX-MLTG244-0000059715</t>
  </si>
  <si>
    <t>TOWER T244 MLTS-TGTS   220KV</t>
  </si>
  <si>
    <t>T245 MLTS-TGTS  220KV</t>
  </si>
  <si>
    <t>TL-MLTGEX-MLTG245-0000059717</t>
  </si>
  <si>
    <t>TOWER T245 MLTS-TGTS   220KV</t>
  </si>
  <si>
    <t>T246 MLTS-TGTS  220KV</t>
  </si>
  <si>
    <t>TL-MLTGEX-MLTG246-0000059719</t>
  </si>
  <si>
    <t>TOWER T246 MLTS-TGTS   220KV</t>
  </si>
  <si>
    <t>T247 MLTS-TGTS  220KV</t>
  </si>
  <si>
    <t>TL-MLTGEX-MLTG247-0000059721</t>
  </si>
  <si>
    <t>TOWER T247 MLTS-TGTS   220KV</t>
  </si>
  <si>
    <t>T238 HWTS-SMTS 1 500KV</t>
  </si>
  <si>
    <t>TL-HWSMEX-HWSM238-0000055580</t>
  </si>
  <si>
    <t>TOWER T238 HWTS-SMTS 1 500KV</t>
  </si>
  <si>
    <t>T238 HWTS-SMTS 2 500KV</t>
  </si>
  <si>
    <t>TL-HWSMEX-HWSM238-0000055715</t>
  </si>
  <si>
    <t>TOWER T238 HWTS-SMTS 2 500KV</t>
  </si>
  <si>
    <t>T240 HWTS-SMTS 1 500KV</t>
  </si>
  <si>
    <t>TL-HWSMEX-HWSM240-0000055582</t>
  </si>
  <si>
    <t>TOWER T240 HWTS-SMTS 1 500KV</t>
  </si>
  <si>
    <t>T240 HWTS-SMTS 2 500KV</t>
  </si>
  <si>
    <t>TL-HWSMEX-HWSM240-0000055717</t>
  </si>
  <si>
    <t>TOWER T240 HWTS-SMTS 2 500KV</t>
  </si>
  <si>
    <t>TY035ROTS-TTS  220KV</t>
  </si>
  <si>
    <t>TL-TSSMEX-TSSM035-0000061343</t>
  </si>
  <si>
    <t>TOWER TY035ROTS-TTS    220KV</t>
  </si>
  <si>
    <t>T230 HWTS-SMTS 1 500KV</t>
  </si>
  <si>
    <t>TL-HWSMEX-HWSM230-0000055572</t>
  </si>
  <si>
    <t>TOWER T230 HWTS-SMTS 1 500KV</t>
  </si>
  <si>
    <t>T230 HWTS-SMTS 2 500KV</t>
  </si>
  <si>
    <t>TL-HWSMEX-HWSM230-0000055707</t>
  </si>
  <si>
    <t>TOWER T230 HWTS-SMTS 2 500KV</t>
  </si>
  <si>
    <t>T175 MLTS-TGTS  220KV</t>
  </si>
  <si>
    <t>TL-MLTGEX-MLTG175-0000059578</t>
  </si>
  <si>
    <t>TOWER T175 MLTS-TGTS   220KV</t>
  </si>
  <si>
    <t>T176 MLTS-TGTS  220KV</t>
  </si>
  <si>
    <t>TL-MLTGEX-MLTG176-0000059580</t>
  </si>
  <si>
    <t>TOWER T176 MLTS-TGTS   220KV</t>
  </si>
  <si>
    <t>T239 HWTS-SMTS 1 500KV</t>
  </si>
  <si>
    <t>TL-HWSMEX-HWSM239-0000055581</t>
  </si>
  <si>
    <t>TOWER T239 HWTS-SMTS 1 500KV</t>
  </si>
  <si>
    <t>T239 HWTS-SMTS 2 500KV</t>
  </si>
  <si>
    <t>TL-HWSMEX-HWSM239-0000055716</t>
  </si>
  <si>
    <t>TOWER T239 HWTS-SMTS 2 500KV</t>
  </si>
  <si>
    <t>T234 HWTS-SMTS 2 500KV</t>
  </si>
  <si>
    <t>TL-HWSMEX-HWSM234-0000055711</t>
  </si>
  <si>
    <t>TOWER T234 HWTS-SMTS 2 500KV</t>
  </si>
  <si>
    <t>T232 HWTS-SMTS 1 500KV</t>
  </si>
  <si>
    <t>TL-HWSMEX-HWSM232-0000055574</t>
  </si>
  <si>
    <t>TOWER T232 HWTS-SMTS 1 500KV</t>
  </si>
  <si>
    <t>T232 HWTS-SMTS 2 500KV</t>
  </si>
  <si>
    <t>TL-HWSMEX-HWSM232-0000055709</t>
  </si>
  <si>
    <t>TOWER T232 HWTS-SMTS 2 500KV</t>
  </si>
  <si>
    <t>T233 HWTS-SMTS 1 500KV</t>
  </si>
  <si>
    <t>TL-HWSMEX-HWSM233-0000055575</t>
  </si>
  <si>
    <t>TOWER T233 HWTS-SMTS 1 500KV</t>
  </si>
  <si>
    <t>T233 HWTS-SMTS 2 500KV</t>
  </si>
  <si>
    <t>TL-HWSMEX-HWSM233-0000055710</t>
  </si>
  <si>
    <t>TOWER T233 HWTS-SMTS 2 500KV</t>
  </si>
  <si>
    <t>T231 HWTS-SMTS 1 500KV</t>
  </si>
  <si>
    <t>TL-HWSMEX-HWSM231-0000055573</t>
  </si>
  <si>
    <t>TOWER T231 HWTS-SMTS 1 500KV</t>
  </si>
  <si>
    <t>T231 HWTS-SMTS 2 500KV</t>
  </si>
  <si>
    <t>TL-HWSMEX-HWSM231-0000055708</t>
  </si>
  <si>
    <t>TOWER T231 HWTS-SMTS 2 500KV</t>
  </si>
  <si>
    <t>T096 MLTS-TRTS 1 500KV</t>
  </si>
  <si>
    <t>TL-MLHYEX-MLHY096-0000056163</t>
  </si>
  <si>
    <t>TOWER T096 MLTS-TRTS 1 500KV</t>
  </si>
  <si>
    <t>T097 MLTS-TRTS 1 500KV</t>
  </si>
  <si>
    <t>TL-MLHYEX-MLHY097-0000056164</t>
  </si>
  <si>
    <t>TOWER T097 MLTS-TRTS 1 500KV</t>
  </si>
  <si>
    <t>T098 MLTS-TRTS 1 500KV</t>
  </si>
  <si>
    <t>TL-MLHYEX-MLHY098-0000056165</t>
  </si>
  <si>
    <t>TOWER T098 MLTS-TRTS 1 500KV</t>
  </si>
  <si>
    <t>T099 MLTS-TRTS 1 500KV</t>
  </si>
  <si>
    <t>TL-MLHYEX-MLHY099-0000056166</t>
  </si>
  <si>
    <t>TOWER T099 MLTS-TRTS 1 500KV</t>
  </si>
  <si>
    <t>T100 MLTS-TRTS 1 500KV</t>
  </si>
  <si>
    <t>TL-MLHYEX-MLHY100-0000056167</t>
  </si>
  <si>
    <t>TOWER T100 MLTS-TRTS 1 500KV</t>
  </si>
  <si>
    <t>T248 MLTS-TGTS  220KV</t>
  </si>
  <si>
    <t>TL-MLTGEX-MLTG248-0000059723</t>
  </si>
  <si>
    <t>TOWER T248 MLTS-TGTS   220KV</t>
  </si>
  <si>
    <t>T249 MLTS-TGTS  220KV</t>
  </si>
  <si>
    <t>TL-MLTGEX-MLTG249-0000059725</t>
  </si>
  <si>
    <t>TOWER T249 MLTS-TGTS   220KV</t>
  </si>
  <si>
    <t>T250 MLTS-TGTS  220KV</t>
  </si>
  <si>
    <t>TL-MLTGEX-MLTG250-0000059727</t>
  </si>
  <si>
    <t>TOWER T250 MLTS-TGTS   220KV</t>
  </si>
  <si>
    <t>T251 MLTS-TGTS  220KV</t>
  </si>
  <si>
    <t>TL-MLTGEX-MLTG251-0000059729</t>
  </si>
  <si>
    <t>TOWER T251 MLTS-TGTS   220KV</t>
  </si>
  <si>
    <t>T252 MLTS-TGTS  220KV</t>
  </si>
  <si>
    <t>TL-MLTGEX-MLTG252-0000059731</t>
  </si>
  <si>
    <t>TOWER T252 MLTS-TGTS   220KV</t>
  </si>
  <si>
    <t>T489 DDTS-SMTS 1 330KV</t>
  </si>
  <si>
    <t>TL-DDSMEX-DDSM489-0000059501</t>
  </si>
  <si>
    <t>TOWER T489 DDTS-SMTS 1 330KV</t>
  </si>
  <si>
    <t>T490 DDTS-SMTS 1 330KV</t>
  </si>
  <si>
    <t>TL-DDSMEX-DDSM490-0000059503</t>
  </si>
  <si>
    <t>TOWER T490 DDTS-SMTS 1 330KV</t>
  </si>
  <si>
    <t>T490 DDTS-SMTS 2 330KV</t>
  </si>
  <si>
    <t>TL-DDSMEX-DDSM490-0000059647</t>
  </si>
  <si>
    <t>TOWER T490 DDTS-SMTS 2 330KV</t>
  </si>
  <si>
    <t>T171 EPS -TTS 1 220KV</t>
  </si>
  <si>
    <t>TL-DDSMEX-DDSM489-0000114087</t>
  </si>
  <si>
    <t>TOWER T171 EPS -TTS  1 220KV</t>
  </si>
  <si>
    <t>T478 DDTS-SMTS 1 330KV</t>
  </si>
  <si>
    <t>TL-DDSMEX-DDSM478-0000113921</t>
  </si>
  <si>
    <t>TOWER T478 DDTS-SMTS 1 330KV</t>
  </si>
  <si>
    <t>T478 DDTS-SMTS 2 330KV</t>
  </si>
  <si>
    <t>TL-DDSMEX-DDSM478-0000104281</t>
  </si>
  <si>
    <t>TOWER T478 DDTS-SMTS 2 330KV</t>
  </si>
  <si>
    <t>T160 EPS -TTS 1 220KV</t>
  </si>
  <si>
    <t>TL-DDSMEX-DDSM478-0000113618</t>
  </si>
  <si>
    <t>TOWER T160 EPS -TTS  1 220KV</t>
  </si>
  <si>
    <t>T407 DDTS-SMTS 1 330KV</t>
  </si>
  <si>
    <t>TL-DDSMEX-DDSM407-0000113850</t>
  </si>
  <si>
    <t>TOWER T407 DDTS-SMTS 1 330KV</t>
  </si>
  <si>
    <t>T407 DDTS-SMTS 2 330KV</t>
  </si>
  <si>
    <t>TL-DDSMEX-DDSM407-0000103943</t>
  </si>
  <si>
    <t>TOWER T407 DDTS-SMTS 2 330KV</t>
  </si>
  <si>
    <t>T090 EPS -TTS 1 220KV</t>
  </si>
  <si>
    <t>TL-DDSMEX-DDSM407-0000113548</t>
  </si>
  <si>
    <t>TOWER T090 EPS -TTS  1 220KV</t>
  </si>
  <si>
    <t>T193 MLTS-TGTS  220KV</t>
  </si>
  <si>
    <t>TL-MLTGEX-MLTG193-0000059614</t>
  </si>
  <si>
    <t>TOWER T193 MLTS-TGTS   220KV</t>
  </si>
  <si>
    <t>T194 MLTS-TGTS  220KV</t>
  </si>
  <si>
    <t>TL-MLTGEX-MLTG194-0000059616</t>
  </si>
  <si>
    <t>TOWER T194 MLTS-TGTS   220KV</t>
  </si>
  <si>
    <t>T195 MLTS-TGTS  220KV</t>
  </si>
  <si>
    <t>TL-MLTGEX-MLTG195-0000059618</t>
  </si>
  <si>
    <t>TOWER T195 MLTS-TGTS   220KV</t>
  </si>
  <si>
    <t>T196 MLTS-TGTS  220KV</t>
  </si>
  <si>
    <t>TL-MLTGEX-MLTG196-0000059620</t>
  </si>
  <si>
    <t>TOWER T196 MLTS-TGTS   220KV</t>
  </si>
  <si>
    <t>T479 DDTS-SMTS 1 330KV</t>
  </si>
  <si>
    <t>TL-DDSMEX-DDSM479-0000113922</t>
  </si>
  <si>
    <t>TOWER T479 DDTS-SMTS 1 330KV</t>
  </si>
  <si>
    <t>T479 DDTS-SMTS 2 330KV</t>
  </si>
  <si>
    <t>TL-DDSMEX-DDSM479-0000104286</t>
  </si>
  <si>
    <t>TOWER T479 DDTS-SMTS 2 330KV</t>
  </si>
  <si>
    <t>T161 EPS -TTS 1 220KV</t>
  </si>
  <si>
    <t>TL-DDSMEX-DDSM479-0000113619</t>
  </si>
  <si>
    <t>TOWER T161 EPS -TTS  1 220KV</t>
  </si>
  <si>
    <t>T396 DDTS-SMTS 1 330KV</t>
  </si>
  <si>
    <t>TL-DDSMEX-DDSM396-0000113839</t>
  </si>
  <si>
    <t>TOWER T396 DDTS-SMTS 1 330KV</t>
  </si>
  <si>
    <t>T397 DDTS-SMTS 1 330KV</t>
  </si>
  <si>
    <t>TL-DDSMEX-DDSM397-0000113840</t>
  </si>
  <si>
    <t>TOWER T397 DDTS-SMTS 1 330KV</t>
  </si>
  <si>
    <t>T396 DDTS-SMTS 2 330KV</t>
  </si>
  <si>
    <t>TL-DDSMEX-DDSM396-0000103890</t>
  </si>
  <si>
    <t>TOWER T396 DDTS-SMTS 2 330KV</t>
  </si>
  <si>
    <t>T397 DDTS-SMTS 2 330KV</t>
  </si>
  <si>
    <t>TL-DDSMEX-DDSM397-0000103895</t>
  </si>
  <si>
    <t>TOWER T397 DDTS-SMTS 2 330KV</t>
  </si>
  <si>
    <t>T104 MLTS-TGTS  220KV</t>
  </si>
  <si>
    <t>TL-MLTGEX-MLTG104-0000059437</t>
  </si>
  <si>
    <t>TOWER T104 MLTS-TGTS   220KV</t>
  </si>
  <si>
    <t>T105 MLTS-TGTS  220KV</t>
  </si>
  <si>
    <t>TL-MLTGEX-MLTG105-0000059439</t>
  </si>
  <si>
    <t>TOWER T105 MLTS-TGTS   220KV</t>
  </si>
  <si>
    <t>T477 DDTS-SMTS 1 330KV</t>
  </si>
  <si>
    <t>TL-DDSMEX-DDSM477-0000113920</t>
  </si>
  <si>
    <t>TOWER T477 DDTS-SMTS 1 330KV</t>
  </si>
  <si>
    <t>T477 DDTS-SMTS 2 330KV</t>
  </si>
  <si>
    <t>TL-DDSMEX-DDSM477-0000104276</t>
  </si>
  <si>
    <t>TOWER T477 DDTS-SMTS 2 330KV</t>
  </si>
  <si>
    <t>T159 EPS -TTS 1 220KV</t>
  </si>
  <si>
    <t>TL-DDSMEX-DDSM477-0000113617</t>
  </si>
  <si>
    <t>TOWER T159 EPS -TTS  1 220KV</t>
  </si>
  <si>
    <t>T212 MLTS-TGTS  220KV</t>
  </si>
  <si>
    <t>TL-MLTGEX-MLTG212-0000059652</t>
  </si>
  <si>
    <t>TOWER T212 MLTS-TGTS   220KV</t>
  </si>
  <si>
    <t>T213 MLTS-TGTS  220KV</t>
  </si>
  <si>
    <t>TL-MLTGEX-MLTG213-0000059654</t>
  </si>
  <si>
    <t>TOWER T213 MLTS-TGTS   220KV</t>
  </si>
  <si>
    <t>T214 MLTS-TGTS  220KV</t>
  </si>
  <si>
    <t>TL-MLTGEX-MLTG214-0000059656</t>
  </si>
  <si>
    <t>TOWER T214 MLTS-TGTS   220KV</t>
  </si>
  <si>
    <t>T215 MLTS-TGTS  220KV</t>
  </si>
  <si>
    <t>TL-MLTGEX-MLTG215-0000059658</t>
  </si>
  <si>
    <t>TOWER T215 MLTS-TGTS   220KV</t>
  </si>
  <si>
    <t>T480 DDTS-SMTS 1 330KV</t>
  </si>
  <si>
    <t>TL-DDSMEX-DDSM480-0000113923</t>
  </si>
  <si>
    <t>TOWER T480 DDTS-SMTS 1 330KV</t>
  </si>
  <si>
    <t>T480 DDTS-SMTS 2 330KV</t>
  </si>
  <si>
    <t>TL-DDSMEX-DDSM480-0000104291</t>
  </si>
  <si>
    <t>TOWER T480 DDTS-SMTS 2 330KV</t>
  </si>
  <si>
    <t>T400 DDTS-SMTS 1 330KV</t>
  </si>
  <si>
    <t>TL-DDSMEX-DDSM400-0000113843</t>
  </si>
  <si>
    <t>TOWER T400 DDTS-SMTS 1 330KV</t>
  </si>
  <si>
    <t>T401 DDTS-SMTS 1 330KV</t>
  </si>
  <si>
    <t>TL-DDSMEX-DDSM401-0000113844</t>
  </si>
  <si>
    <t>TOWER T401 DDTS-SMTS 1 330KV</t>
  </si>
  <si>
    <t>T402 DDTS-SMTS 1 330KV</t>
  </si>
  <si>
    <t>TL-DDSMEX-DDSM402-0000113845</t>
  </si>
  <si>
    <t>TOWER T402 DDTS-SMTS 1 330KV</t>
  </si>
  <si>
    <t>T400 DDTS-SMTS 2 330KV</t>
  </si>
  <si>
    <t>TL-DDSMEX-DDSM400-0000103909</t>
  </si>
  <si>
    <t>TOWER T400 DDTS-SMTS 2 330KV</t>
  </si>
  <si>
    <t>T401 DDTS-SMTS 2 330KV</t>
  </si>
  <si>
    <t>TL-DDSMEX-DDSM401-0000103914</t>
  </si>
  <si>
    <t>TOWER T401 DDTS-SMTS 2 330KV</t>
  </si>
  <si>
    <t>T402 DDTS-SMTS 2 330KV</t>
  </si>
  <si>
    <t>TL-DDSMEX-DDSM402-0000103919</t>
  </si>
  <si>
    <t>TOWER T402 DDTS-SMTS 2 330KV</t>
  </si>
  <si>
    <t>T403 DDTS-SMTS 2 330KV</t>
  </si>
  <si>
    <t>TL-DDSMEX-DDSM403-0000103924</t>
  </si>
  <si>
    <t>TOWER T403 DDTS-SMTS 2 330KV</t>
  </si>
  <si>
    <t>T084 EPS -TTS 1 220KV</t>
  </si>
  <si>
    <t>TL-EPTXEX-EPTX084-0000113542</t>
  </si>
  <si>
    <t>TOWER T084 EPS -TTS  1 220KV</t>
  </si>
  <si>
    <t>T085 EPS -TTS 1 220KV</t>
  </si>
  <si>
    <t>TL-EPTXEX-EPTX085-0000113543</t>
  </si>
  <si>
    <t>TOWER T085 EPS -TTS  1 220KV</t>
  </si>
  <si>
    <t>T476 DDTS-SMTS 1 330KV</t>
  </si>
  <si>
    <t>TL-DDSMEX-DDSM476-0000113919</t>
  </si>
  <si>
    <t>TOWER T476 DDTS-SMTS 1 330KV</t>
  </si>
  <si>
    <t>T476 DDTS-SMTS 2 330KV</t>
  </si>
  <si>
    <t>TL-DDSMEX-DDSM476-0000104272</t>
  </si>
  <si>
    <t>TOWER T476 DDTS-SMTS 2 330KV</t>
  </si>
  <si>
    <t>T158 EPS -TTS 1 220KV</t>
  </si>
  <si>
    <t>TL-DDSMEX-DDSM476-0000113616</t>
  </si>
  <si>
    <t>TOWER T158 EPS -TTS  1 220KV</t>
  </si>
  <si>
    <t>T162 EPS -TTS 1 220KV</t>
  </si>
  <si>
    <t>TL-DDSMEX-DDSM480-0000113620</t>
  </si>
  <si>
    <t>TOWER T162 EPS -TTS  1 220KV</t>
  </si>
  <si>
    <t>T489 DDTS-SMTS 2 330KV</t>
  </si>
  <si>
    <t>TL-DDSMEX-DDSM489-0000059645</t>
  </si>
  <si>
    <t>TOWER T489 DDTS-SMTS 2 330KV</t>
  </si>
  <si>
    <t>T398 DDTS-SMTS 1 330KV</t>
  </si>
  <si>
    <t>TL-DDSMEX-DDSM398-0000113841</t>
  </si>
  <si>
    <t>TOWER T398 DDTS-SMTS 1 330KV</t>
  </si>
  <si>
    <t>T399 DDTS-SMTS 1 330KV</t>
  </si>
  <si>
    <t>TL-DDSMEX-DDSM399-0000113842</t>
  </si>
  <si>
    <t>TOWER T399 DDTS-SMTS 1 330KV</t>
  </si>
  <si>
    <t>T398 DDTS-SMTS 2 330KV</t>
  </si>
  <si>
    <t>TL-DDSMEX-DDSM398-0000103900</t>
  </si>
  <si>
    <t>TOWER T398 DDTS-SMTS 2 330KV</t>
  </si>
  <si>
    <t>T399 DDTS-SMTS 2 330KV</t>
  </si>
  <si>
    <t>TL-DDSMEX-DDSM399-0000103905</t>
  </si>
  <si>
    <t>TOWER T399 DDTS-SMTS 2 330KV</t>
  </si>
  <si>
    <t>T083 EPS -TTS 1 220KV</t>
  </si>
  <si>
    <t>TL-EPTXEX-EPTX083-0000113541</t>
  </si>
  <si>
    <t>TOWER T083 EPS -TTS  1 220KV</t>
  </si>
  <si>
    <t>T481 DDTS-SMTS 1 330KV</t>
  </si>
  <si>
    <t>TL-DDSMEX-DDSM481-0000059485</t>
  </si>
  <si>
    <t>TOWER T481 DDTS-SMTS 1 330KV</t>
  </si>
  <si>
    <t>T481 DDTS-SMTS 2 330KV</t>
  </si>
  <si>
    <t>TL-DDSMEX-DDSM481-0000059629</t>
  </si>
  <si>
    <t>TOWER T481 DDTS-SMTS 2 330KV</t>
  </si>
  <si>
    <t>T163 EPS -TTS 1 220KV</t>
  </si>
  <si>
    <t>TL-DDSMEX-DDSM481-0000114079</t>
  </si>
  <si>
    <t>TOWER T163 EPS -TTS  1 220KV</t>
  </si>
  <si>
    <t>T089 MLTS-TGTS  220KV</t>
  </si>
  <si>
    <t>TL-MLTGEX-MLTG089-0000059407</t>
  </si>
  <si>
    <t>TOWER T089 MLTS-TGTS   220KV</t>
  </si>
  <si>
    <t>T090 MLTS-TGTS  220KV</t>
  </si>
  <si>
    <t>TL-MLTGEX-MLTG090-0000059409</t>
  </si>
  <si>
    <t>TOWER T090 MLTS-TGTS   220KV</t>
  </si>
  <si>
    <t>T091 MLTS-TGTS  220KV</t>
  </si>
  <si>
    <t>TL-MLTGEX-MLTG091-0000059411</t>
  </si>
  <si>
    <t>TOWER T091 MLTS-TGTS   220KV</t>
  </si>
  <si>
    <t>T092 MLTS-TGTS  220KV</t>
  </si>
  <si>
    <t>TL-MLTGEX-MLTG092-0000059413</t>
  </si>
  <si>
    <t>TOWER T092 MLTS-TGTS   220KV</t>
  </si>
  <si>
    <t>T093 MLTS-TGTS  220KV</t>
  </si>
  <si>
    <t>TL-MLTGEX-MLTG093-0000059415</t>
  </si>
  <si>
    <t>TOWER T093 MLTS-TGTS   220KV</t>
  </si>
  <si>
    <t>T408 DDTS-SMTS 1 330KV</t>
  </si>
  <si>
    <t>TL-DDSMEX-DDSM408-0000113851</t>
  </si>
  <si>
    <t>TOWER T408 DDTS-SMTS 1 330KV</t>
  </si>
  <si>
    <t>T408 DDTS-SMTS 2 330KV</t>
  </si>
  <si>
    <t>TL-DDSMEX-DDSM408-0000103947</t>
  </si>
  <si>
    <t>TOWER T408 DDTS-SMTS 2 330KV</t>
  </si>
  <si>
    <t>T091 EPS -TTS 1 220KV</t>
  </si>
  <si>
    <t>TL-DDSMEX-DDSM408-0000113549</t>
  </si>
  <si>
    <t>TOWER T091 EPS -TTS  1 220KV</t>
  </si>
  <si>
    <t>T475 DDTS-SMTS 1 330KV</t>
  </si>
  <si>
    <t>TL-DDSMEX-DDSM475-0000113918</t>
  </si>
  <si>
    <t>TOWER T475 DDTS-SMTS 1 330KV</t>
  </si>
  <si>
    <t>T475 DDTS-SMTS 2 330KV</t>
  </si>
  <si>
    <t>TL-DDSMEX-DDSM475-0000104267</t>
  </si>
  <si>
    <t>TOWER T475 DDTS-SMTS 2 330KV</t>
  </si>
  <si>
    <t>T157 EPS -TTS 1 220KV</t>
  </si>
  <si>
    <t>TL-DDSMEX-DDSM475-0000113615</t>
  </si>
  <si>
    <t>TOWER T157 EPS -TTS  1 220KV</t>
  </si>
  <si>
    <t>T482 DDTS-SMTS 1 330KV</t>
  </si>
  <si>
    <t>TL-DDSMEX-DDSM482-0000059487</t>
  </si>
  <si>
    <t>TOWER T482 DDTS-SMTS 1 330KV</t>
  </si>
  <si>
    <t>T482 DDTS-SMTS 2 330KV</t>
  </si>
  <si>
    <t>TL-DDSMEX-DDSM482-0000059631</t>
  </si>
  <si>
    <t>TOWER T482 DDTS-SMTS 2 330KV</t>
  </si>
  <si>
    <t>T164 EPS -TTS 1 220KV</t>
  </si>
  <si>
    <t>TL-DDSMEX-DDSM482-0000114080</t>
  </si>
  <si>
    <t>TOWER T164 EPS -TTS  1 220KV</t>
  </si>
  <si>
    <t>T453 DDTS-SMTS 2 330KV</t>
  </si>
  <si>
    <t>TL-DDSMEX-DDSM453-0000104161</t>
  </si>
  <si>
    <t>TOWER T453 DDTS-SMTS 2 330KV</t>
  </si>
  <si>
    <t>T136 EPS -TTS 1 220KV</t>
  </si>
  <si>
    <t>TL-DDSMEX-DDSM453-0000113594</t>
  </si>
  <si>
    <t>TOWER T136 EPS -TTS  1 220KV</t>
  </si>
  <si>
    <t>T483 DDTS-SMTS 1 330KV</t>
  </si>
  <si>
    <t>TL-DDSMEX-DDSM483-0000059489</t>
  </si>
  <si>
    <t>TOWER T483 DDTS-SMTS 1 330KV</t>
  </si>
  <si>
    <t>T483 DDTS-SMTS 2 330KV</t>
  </si>
  <si>
    <t>TL-DDSMEX-DDSM483-0000059633</t>
  </si>
  <si>
    <t>TOWER T483 DDTS-SMTS 2 330KV</t>
  </si>
  <si>
    <t>T165 EPS -TTS 1 220KV</t>
  </si>
  <si>
    <t>TL-DDSMEX-DDSM483-0000114081</t>
  </si>
  <si>
    <t>TOWER T165 EPS -TTS  1 220KV</t>
  </si>
  <si>
    <t>T488 DDTS-SMTS 1 330KV</t>
  </si>
  <si>
    <t>TL-DDSMEX-DDSM488-0000059499</t>
  </si>
  <si>
    <t>TOWER T488 DDTS-SMTS 1 330KV</t>
  </si>
  <si>
    <t>T488 DDTS-SMTS 2 330KV</t>
  </si>
  <si>
    <t>TL-DDSMEX-DDSM488-0000059643</t>
  </si>
  <si>
    <t>TOWER T488 DDTS-SMTS 2 330KV</t>
  </si>
  <si>
    <t>T170 EPS -TTS 1 220KV</t>
  </si>
  <si>
    <t>TL-DDSMEX-DDSM488-0000114086</t>
  </si>
  <si>
    <t>TOWER T170 EPS -TTS  1 220KV</t>
  </si>
  <si>
    <t>T474 DDTS-SMTS 1 330KV</t>
  </si>
  <si>
    <t>TL-DDSMEX-DDSM474-0000113917</t>
  </si>
  <si>
    <t>TOWER T474 DDTS-SMTS 1 330KV</t>
  </si>
  <si>
    <t>T474 DDTS-SMTS 2 330KV</t>
  </si>
  <si>
    <t>TL-DDSMEX-DDSM474-0000104262</t>
  </si>
  <si>
    <t>TOWER T474 DDTS-SMTS 2 330KV</t>
  </si>
  <si>
    <t>T470 DDTS-SMTS 1 330KV</t>
  </si>
  <si>
    <t>TL-DDSMEX-DDSM470-0000113913</t>
  </si>
  <si>
    <t>TOWER T470 DDTS-SMTS 1 330KV</t>
  </si>
  <si>
    <t>T470 DDTS-SMTS 2 330KV</t>
  </si>
  <si>
    <t>TL-DDSMEX-DDSM470-0000104243</t>
  </si>
  <si>
    <t>TOWER T470 DDTS-SMTS 2 330KV</t>
  </si>
  <si>
    <t>T152 EPS -TTS 1 220KV</t>
  </si>
  <si>
    <t>TL-DDSMEX-DDSM470-0000113610</t>
  </si>
  <si>
    <t>TOWER T152 EPS -TTS  1 220KV</t>
  </si>
  <si>
    <t>T473 DDTS-SMTS 1 330KV</t>
  </si>
  <si>
    <t>TL-DDSMEX-DDSM473-0000113916</t>
  </si>
  <si>
    <t>TOWER T473 DDTS-SMTS 1 330KV</t>
  </si>
  <si>
    <t>T473 DDTS-SMTS 2 330KV</t>
  </si>
  <si>
    <t>TL-DDSMEX-DDSM473-0000104257</t>
  </si>
  <si>
    <t>TOWER T473 DDTS-SMTS 2 330KV</t>
  </si>
  <si>
    <t>T155 EPS -TTS 1 220KV</t>
  </si>
  <si>
    <t>TL-DDSMEX-DDSM473-0000113613</t>
  </si>
  <si>
    <t>TOWER T155 EPS -TTS  1 220KV</t>
  </si>
  <si>
    <t>T156 EPS -TTS 1 220KV</t>
  </si>
  <si>
    <t>TL-DDSMEX-DDSM474-0000113614</t>
  </si>
  <si>
    <t>TOWER T156 EPS -TTS  1 220KV</t>
  </si>
  <si>
    <t>T469 DDTS-SMTS 1 330KV</t>
  </si>
  <si>
    <t>TL-DDSMEX-DDSM469-0000113912</t>
  </si>
  <si>
    <t>TOWER T469 DDTS-SMTS 1 330KV</t>
  </si>
  <si>
    <t>T469 DDTS-SMTS 2 330KV</t>
  </si>
  <si>
    <t>TL-DDSMEX-DDSM469-0000104238</t>
  </si>
  <si>
    <t>TOWER T469 DDTS-SMTS 2 330KV</t>
  </si>
  <si>
    <t>T151 EPS -TTS 1 220KV</t>
  </si>
  <si>
    <t>TL-DDSMEX-DDSM469-0000113609</t>
  </si>
  <si>
    <t>TOWER T151 EPS -TTS  1 220KV</t>
  </si>
  <si>
    <t>T409 DDTS-SMTS 1 330KV</t>
  </si>
  <si>
    <t>TL-DDSMEX-DDSM409-0000113852</t>
  </si>
  <si>
    <t>TOWER T409 DDTS-SMTS 1 330KV</t>
  </si>
  <si>
    <t>T409 DDTS-SMTS 2 330KV</t>
  </si>
  <si>
    <t>TL-DDSMEX-DDSM409-0000103952</t>
  </si>
  <si>
    <t>TOWER T409 DDTS-SMTS 2 330KV</t>
  </si>
  <si>
    <t>T092 EPS -TTS 1 220KV</t>
  </si>
  <si>
    <t>TL-DDSMEX-DDSM409-0000113550</t>
  </si>
  <si>
    <t>TOWER T092 EPS -TTS  1 220KV</t>
  </si>
  <si>
    <t>T484 DDTS-SMTS 1 330KV</t>
  </si>
  <si>
    <t>TL-DDSMEX-DDSM484-0000059491</t>
  </si>
  <si>
    <t>TOWER T484 DDTS-SMTS 1 330KV</t>
  </si>
  <si>
    <t>T484 DDTS-SMTS 2 330KV</t>
  </si>
  <si>
    <t>TL-DDSMEX-DDSM484-0000059635</t>
  </si>
  <si>
    <t>TOWER T484 DDTS-SMTS 2 330KV</t>
  </si>
  <si>
    <t>T166 EPS -TTS 1 220KV</t>
  </si>
  <si>
    <t>TL-DDSMEX-DDSM484-0000114082</t>
  </si>
  <si>
    <t>TOWER T166 EPS -TTS  1 220KV</t>
  </si>
  <si>
    <t>T472 DDTS-SMTS 1 330KV</t>
  </si>
  <si>
    <t>TL-DDSMEX-DDSM472-0000113915</t>
  </si>
  <si>
    <t>TOWER T472 DDTS-SMTS 1 330KV</t>
  </si>
  <si>
    <t>T472 DDTS-SMTS 2 330KV</t>
  </si>
  <si>
    <t>TL-DDSMEX-DDSM472-0000104253</t>
  </si>
  <si>
    <t>TOWER T472 DDTS-SMTS 2 330KV</t>
  </si>
  <si>
    <t>T154 EPS -TTS 1 220KV</t>
  </si>
  <si>
    <t>TL-DDSMEX-DDSM472-0000113612</t>
  </si>
  <si>
    <t>TOWER T154 EPS -TTS  1 220KV</t>
  </si>
  <si>
    <t>T452 DDTS-SMTS 1 330KV</t>
  </si>
  <si>
    <t>TL-DDSMEX-DDSM452-0000113895</t>
  </si>
  <si>
    <t>TOWER T452 DDTS-SMTS 1 330KV</t>
  </si>
  <si>
    <t>T452 DDTS-SMTS 2 330KV</t>
  </si>
  <si>
    <t>TL-DDSMEX-DDSM452-0000104156</t>
  </si>
  <si>
    <t>TOWER T452 DDTS-SMTS 2 330KV</t>
  </si>
  <si>
    <t>T135 EPS -TTS 1 220KV</t>
  </si>
  <si>
    <t>TL-DDSMEX-DDSM452-0000113593</t>
  </si>
  <si>
    <t>TOWER T135 EPS -TTS  1 220KV</t>
  </si>
  <si>
    <t>T471 DDTS-SMTS 1 330KV</t>
  </si>
  <si>
    <t>TL-DDSMEX-DDSM471-0000113914</t>
  </si>
  <si>
    <t>TOWER T471 DDTS-SMTS 1 330KV</t>
  </si>
  <si>
    <t>T471 DDTS-SMTS 2 330KV</t>
  </si>
  <si>
    <t>TL-DDSMEX-DDSM471-0000104248</t>
  </si>
  <si>
    <t>TOWER T471 DDTS-SMTS 2 330KV</t>
  </si>
  <si>
    <t>T153 EPS -TTS 1 220KV</t>
  </si>
  <si>
    <t>TL-DDSMEX-DDSM471-0000113611</t>
  </si>
  <si>
    <t>TOWER T153 EPS -TTS  1 220KV</t>
  </si>
  <si>
    <t>T485 DDTS-SMTS 1 330KV</t>
  </si>
  <si>
    <t>TL-DDSMEX-DDSM485-0000059493</t>
  </si>
  <si>
    <t>TOWER T485 DDTS-SMTS 1 330KV</t>
  </si>
  <si>
    <t>T485 DDTS-SMTS 2 330KV</t>
  </si>
  <si>
    <t>TL-DDSMEX-DDSM485-0000059637</t>
  </si>
  <si>
    <t>TOWER T485 DDTS-SMTS 2 330KV</t>
  </si>
  <si>
    <t>T167 EPS -TTS 1 220KV</t>
  </si>
  <si>
    <t>TL-DDSMEX-DDSM485-0000114083</t>
  </si>
  <si>
    <t>TOWER T167 EPS -TTS  1 220KV</t>
  </si>
  <si>
    <t>T487 DDTS-SMTS 1 330KV</t>
  </si>
  <si>
    <t>TL-DDSMEX-DDSM487-0000059497</t>
  </si>
  <si>
    <t>TOWER T487 DDTS-SMTS 1 330KV</t>
  </si>
  <si>
    <t>T487 DDTS-SMTS 2 330KV</t>
  </si>
  <si>
    <t>TL-DDSMEX-DDSM487-0000059641</t>
  </si>
  <si>
    <t>TOWER T487 DDTS-SMTS 2 330KV</t>
  </si>
  <si>
    <t>T169 EPS -TTS 1 220KV</t>
  </si>
  <si>
    <t>TL-DDSMEX-DDSM487-0000114085</t>
  </si>
  <si>
    <t>TOWER T169 EPS -TTS  1 220KV</t>
  </si>
  <si>
    <t>T410 DDTS-SMTS 1 330KV</t>
  </si>
  <si>
    <t>TL-DDSMEX-DDSM410-0000113853</t>
  </si>
  <si>
    <t>TOWER T410 DDTS-SMTS 1 330KV</t>
  </si>
  <si>
    <t>T410 DDTS-SMTS 2 330KV</t>
  </si>
  <si>
    <t>TL-DDSMEX-DDSM410-0000103957</t>
  </si>
  <si>
    <t>TOWER T410 DDTS-SMTS 2 330KV</t>
  </si>
  <si>
    <t>T093 EPS -TTS 1 220KV</t>
  </si>
  <si>
    <t>TL-DDSMEX-DDSM410-0000113551</t>
  </si>
  <si>
    <t>TOWER T093 EPS -TTS  1 220KV</t>
  </si>
  <si>
    <t>T453 DDTS-SMTS 1 330KV</t>
  </si>
  <si>
    <t>TL-DDSMEX-DDSM453-0000113896</t>
  </si>
  <si>
    <t>TOWER T453 DDTS-SMTS 1 330KV</t>
  </si>
  <si>
    <t>T486 DDTS-SMTS 1 330KV</t>
  </si>
  <si>
    <t>TL-DDSMEX-DDSM486-0000059495</t>
  </si>
  <si>
    <t>TOWER T486 DDTS-SMTS 1 330KV</t>
  </si>
  <si>
    <t>T486 DDTS-SMTS 2 330KV</t>
  </si>
  <si>
    <t>TL-DDSMEX-DDSM486-0000059639</t>
  </si>
  <si>
    <t>TOWER T486 DDTS-SMTS 2 330KV</t>
  </si>
  <si>
    <t>T467 DDTS-SMTS 1 330KV</t>
  </si>
  <si>
    <t>TL-DDSMEX-DDSM467-0000113910</t>
  </si>
  <si>
    <t>TOWER T467 DDTS-SMTS 1 330KV</t>
  </si>
  <si>
    <t>T468 DDTS-SMTS 1 330KV</t>
  </si>
  <si>
    <t>TL-DDSMEX-DDSM468-0000113911</t>
  </si>
  <si>
    <t>TOWER T468 DDTS-SMTS 1 330KV</t>
  </si>
  <si>
    <t>T467 DDTS-SMTS 2 330KV</t>
  </si>
  <si>
    <t>TL-DDSMEX-DDSM467-0000104228</t>
  </si>
  <si>
    <t>TOWER T467 DDTS-SMTS 2 330KV</t>
  </si>
  <si>
    <t>T468 DDTS-SMTS 2 330KV</t>
  </si>
  <si>
    <t>TL-DDSMEX-DDSM468-0000104233</t>
  </si>
  <si>
    <t>TOWER T468 DDTS-SMTS 2 330KV</t>
  </si>
  <si>
    <t>T150 EPS -TTS 1 220KV</t>
  </si>
  <si>
    <t>TL-DDSMEX-DDSM467-0000113608</t>
  </si>
  <si>
    <t>TOWER T150 EPS -TTS  1 220KV</t>
  </si>
  <si>
    <t>T168 EPS -TTS 1 220KV</t>
  </si>
  <si>
    <t>TL-DDSMEX-DDSM486-0000114084</t>
  </si>
  <si>
    <t>TOWER T168 EPS -TTS  1 220KV</t>
  </si>
  <si>
    <t>T411 DDTS-SMTS 1 330KV</t>
  </si>
  <si>
    <t>TL-DDSMEX-DDSM411-0000113854</t>
  </si>
  <si>
    <t>TOWER T411 DDTS-SMTS 1 330KV</t>
  </si>
  <si>
    <t>T411 DDTS-SMTS 2 330KV</t>
  </si>
  <si>
    <t>TL-DDSMEX-DDSM411-0000103962</t>
  </si>
  <si>
    <t>TOWER T411 DDTS-SMTS 2 330KV</t>
  </si>
  <si>
    <t>T094 EPS -TTS 1 220KV</t>
  </si>
  <si>
    <t>TL-DDSMEX-DDSM411-0000113552</t>
  </si>
  <si>
    <t>TOWER T094 EPS -TTS  1 220KV</t>
  </si>
  <si>
    <t>T095 EPS -TTS 1 220KV</t>
  </si>
  <si>
    <t>TL-DDSMEX-DDSM411-0000113553</t>
  </si>
  <si>
    <t>TOWER T095 EPS -TTS  1 220KV</t>
  </si>
  <si>
    <t>T451 DDTS-SMTS 1 330KV</t>
  </si>
  <si>
    <t>TL-DDSMEX-DDSM451-0000113894</t>
  </si>
  <si>
    <t>TOWER T451 DDTS-SMTS 1 330KV</t>
  </si>
  <si>
    <t>T451 DDTS-SMTS 2 330KV</t>
  </si>
  <si>
    <t>TL-DDSMEX-DDSM451-0000104151</t>
  </si>
  <si>
    <t>TOWER T451 DDTS-SMTS 2 330KV</t>
  </si>
  <si>
    <t>T134 EPS -TTS 1 220KV</t>
  </si>
  <si>
    <t>TL-DDSMEX-DDSM451-0000113592</t>
  </si>
  <si>
    <t>TOWER T134 EPS -TTS  1 220KV</t>
  </si>
  <si>
    <t>T412 DDTS-SMTS 1 330KV</t>
  </si>
  <si>
    <t>TL-DDSMEX-DDSM412-0000113855</t>
  </si>
  <si>
    <t>TOWER T412 DDTS-SMTS 1 330KV</t>
  </si>
  <si>
    <t>T412 DDTS-SMTS 2 330KV</t>
  </si>
  <si>
    <t>TL-DDSMEX-DDSM412-0000103967</t>
  </si>
  <si>
    <t>TOWER T412 DDTS-SMTS 2 330KV</t>
  </si>
  <si>
    <t>T096 EPS -TTS 1 220KV</t>
  </si>
  <si>
    <t>TL-DDSMEX-DDSM412-0000113554</t>
  </si>
  <si>
    <t>TOWER T096 EPS -TTS  1 220KV</t>
  </si>
  <si>
    <t>T435 DDTS-SMTS 1 330KV</t>
  </si>
  <si>
    <t>TL-DDSMEX-DDSM435-0000113878</t>
  </si>
  <si>
    <t>TOWER T435 DDTS-SMTS 1 330KV</t>
  </si>
  <si>
    <t>T435 DDTS-SMTS 2 330KV</t>
  </si>
  <si>
    <t>TL-DDSMEX-DDSM435-0000104076</t>
  </si>
  <si>
    <t>TOWER T435 DDTS-SMTS 2 330KV</t>
  </si>
  <si>
    <t>T118 EPS -TTS 1 220KV</t>
  </si>
  <si>
    <t>TL-DDSMEX-DDSM435-0000113576</t>
  </si>
  <si>
    <t>TOWER T118 EPS -TTS  1 220KV</t>
  </si>
  <si>
    <t>T413 DDTS-SMTS 1 330KV</t>
  </si>
  <si>
    <t>TL-DDSMEX-DDSM413-0000113856</t>
  </si>
  <si>
    <t>TOWER T413 DDTS-SMTS 1 330KV</t>
  </si>
  <si>
    <t>T413 DDTS-SMTS 2 330KV</t>
  </si>
  <si>
    <t>TL-DDSMEX-DDSM413-0000103972</t>
  </si>
  <si>
    <t>TOWER T413 DDTS-SMTS 2 330KV</t>
  </si>
  <si>
    <t>T097 EPS -TTS 1 220KV</t>
  </si>
  <si>
    <t>TL-DDSMEX-DDSM413-0000113555</t>
  </si>
  <si>
    <t>TOWER T097 EPS -TTS  1 220KV</t>
  </si>
  <si>
    <t>T434 DDTS-SMTS 1 330KV</t>
  </si>
  <si>
    <t>TL-DDSMEX-DDSM434-0000113877</t>
  </si>
  <si>
    <t>TOWER T434 DDTS-SMTS 1 330KV</t>
  </si>
  <si>
    <t>T434 DDTS-SMTS 2 330KV</t>
  </si>
  <si>
    <t>TL-DDSMEX-DDSM434-0000104072</t>
  </si>
  <si>
    <t>TOWER T434 DDTS-SMTS 2 330KV</t>
  </si>
  <si>
    <t>T117 EPS -TTS 1 220KV</t>
  </si>
  <si>
    <t>TL-DDSMEX-DDSM434-0000113575</t>
  </si>
  <si>
    <t>TOWER T117 EPS -TTS  1 220KV</t>
  </si>
  <si>
    <t>T427 DDTS-SMTS 1 330KV</t>
  </si>
  <si>
    <t>TL-DDSMEX-DDSM427-0000113870</t>
  </si>
  <si>
    <t>TOWER T427 DDTS-SMTS 1 330KV</t>
  </si>
  <si>
    <t>T427 DDTS-SMTS 2 330KV</t>
  </si>
  <si>
    <t>TL-DDSMEX-DDSM427-0000104038</t>
  </si>
  <si>
    <t>TOWER T427 DDTS-SMTS 2 330KV</t>
  </si>
  <si>
    <t>T111 EPS -TTS 1 220KV</t>
  </si>
  <si>
    <t>TL-DDSMEX-DDSM427-0000113569</t>
  </si>
  <si>
    <t>TOWER T111 EPS -TTS  1 220KV</t>
  </si>
  <si>
    <t>T436 DDTS-SMTS 1 330KV</t>
  </si>
  <si>
    <t>TL-DDSMEX-DDSM436-0000113879</t>
  </si>
  <si>
    <t>TOWER T436 DDTS-SMTS 1 330KV</t>
  </si>
  <si>
    <t>T436 DDTS-SMTS 2 330KV</t>
  </si>
  <si>
    <t>TL-DDSMEX-DDSM436-0000104081</t>
  </si>
  <si>
    <t>TOWER T436 DDTS-SMTS 2 330KV</t>
  </si>
  <si>
    <t>T119 EPS -TTS 1 220KV</t>
  </si>
  <si>
    <t>TL-DDSMEX-DDSM436-0000113577</t>
  </si>
  <si>
    <t>TOWER T119 EPS -TTS  1 220KV</t>
  </si>
  <si>
    <t>T425 DDTS-SMTS 1 330KV</t>
  </si>
  <si>
    <t>TL-DDSMEX-DDSM425-0000113868</t>
  </si>
  <si>
    <t>TOWER T425 DDTS-SMTS 1 330KV</t>
  </si>
  <si>
    <t>T426 DDTS-SMTS 1 330KV</t>
  </si>
  <si>
    <t>TL-DDSMEX-DDSM426-0000113869</t>
  </si>
  <si>
    <t>TOWER T426 DDTS-SMTS 1 330KV</t>
  </si>
  <si>
    <t>T425 DDTS-SMTS 2 330KV</t>
  </si>
  <si>
    <t>TL-DDSMEX-DDSM425-0000104029</t>
  </si>
  <si>
    <t>TOWER T425 DDTS-SMTS 2 330KV</t>
  </si>
  <si>
    <t>T426 DDTS-SMTS 2 330KV</t>
  </si>
  <si>
    <t>TL-DDSMEX-DDSM426-0000104033</t>
  </si>
  <si>
    <t>TOWER T426 DDTS-SMTS 2 330KV</t>
  </si>
  <si>
    <t>T109 EPS -TTS 1 220KV</t>
  </si>
  <si>
    <t>TL-DDSMEX-DDSM425-0000113567</t>
  </si>
  <si>
    <t>TOWER T109 EPS -TTS  1 220KV</t>
  </si>
  <si>
    <t>T110 EPS -TTS 1 220KV</t>
  </si>
  <si>
    <t>TL-DDSMEX-DDSM426-0000113568</t>
  </si>
  <si>
    <t>TOWER T110 EPS -TTS  1 220KV</t>
  </si>
  <si>
    <t>T414 DDTS-SMTS 1 330KV</t>
  </si>
  <si>
    <t>TL-DDSMEX-DDSM414-0000113857</t>
  </si>
  <si>
    <t>TOWER T414 DDTS-SMTS 1 330KV</t>
  </si>
  <si>
    <t>T414 DDTS-SMTS 2 330KV</t>
  </si>
  <si>
    <t>TL-DDSMEX-DDSM414-0000103976</t>
  </si>
  <si>
    <t>TOWER T414 DDTS-SMTS 2 330KV</t>
  </si>
  <si>
    <t>T098 EPS -TTS 1 220KV</t>
  </si>
  <si>
    <t>TL-DDSMEX-DDSM414-0000113556</t>
  </si>
  <si>
    <t>TOWER T098 EPS -TTS  1 220KV</t>
  </si>
  <si>
    <t>T424 DDTS-SMTS 1 330KV</t>
  </si>
  <si>
    <t>TL-DDSMEX-DDSM424-0000113867</t>
  </si>
  <si>
    <t>TOWER T424 DDTS-SMTS 1 330KV</t>
  </si>
  <si>
    <t>T424 DDTS-SMTS 2 330KV</t>
  </si>
  <si>
    <t>TL-DDSMEX-DDSM424-0000104024</t>
  </si>
  <si>
    <t>TOWER T424 DDTS-SMTS 2 330KV</t>
  </si>
  <si>
    <t>T108 EPS -TTS 1 220KV</t>
  </si>
  <si>
    <t>TL-DDSMEX-DDSM424-0000113566</t>
  </si>
  <si>
    <t>TOWER T108 EPS -TTS  1 220KV</t>
  </si>
  <si>
    <t>T423 DDTS-SMTS 1 330KV</t>
  </si>
  <si>
    <t>TL-DDSMEX-DDSM423-0000113866</t>
  </si>
  <si>
    <t>TOWER T423 DDTS-SMTS 1 330KV</t>
  </si>
  <si>
    <t>T423 DDTS-SMTS 2 330KV</t>
  </si>
  <si>
    <t>TL-DDSMEX-DDSM423-0000104019</t>
  </si>
  <si>
    <t>TOWER T423 DDTS-SMTS 2 330KV</t>
  </si>
  <si>
    <t>T107 EPS -TTS 1 220KV</t>
  </si>
  <si>
    <t>TL-DDSMEX-DDSM423-0000113565</t>
  </si>
  <si>
    <t>TOWER T107 EPS -TTS  1 220KV</t>
  </si>
  <si>
    <t>T422 DDTS-SMTS 1 330KV</t>
  </si>
  <si>
    <t>TL-DDSMEX-DDSM422-0000113865</t>
  </si>
  <si>
    <t>TOWER T422 DDTS-SMTS 1 330KV</t>
  </si>
  <si>
    <t>T422 DDTS-SMTS 2 330KV</t>
  </si>
  <si>
    <t>TL-DDSMEX-DDSM422-0000104015</t>
  </si>
  <si>
    <t>TOWER T422 DDTS-SMTS 2 330KV</t>
  </si>
  <si>
    <t>T106 EPS -TTS 1 220KV</t>
  </si>
  <si>
    <t>TL-DDSMEX-DDSM422-0000113564</t>
  </si>
  <si>
    <t>TOWER T106 EPS -TTS  1 220KV</t>
  </si>
  <si>
    <t>T415 DDTS-SMTS 2 330KV</t>
  </si>
  <si>
    <t>TL-DDSMEX-DDSM415-0000103981</t>
  </si>
  <si>
    <t>TOWER T415 DDTS-SMTS 2 330KV</t>
  </si>
  <si>
    <t>T099 EPS -TTS 1 220KV</t>
  </si>
  <si>
    <t>TL-DDSMEX-DDSM415-0000113557</t>
  </si>
  <si>
    <t>TOWER T099 EPS -TTS  1 220KV</t>
  </si>
  <si>
    <t>T415 DDTS-SMTS 1 330KV</t>
  </si>
  <si>
    <t>TL-DDSMEX-DDSM415-0000113858</t>
  </si>
  <si>
    <t>TOWER T415 DDTS-SMTS 1 330KV</t>
  </si>
  <si>
    <t>T421 DDTS-SMTS 2 330KV</t>
  </si>
  <si>
    <t>TL-DDSMEX-DDSM421-0000104010</t>
  </si>
  <si>
    <t>TOWER T421 DDTS-SMTS 2 330KV</t>
  </si>
  <si>
    <t>T105 EPS -TTS 1 220KV</t>
  </si>
  <si>
    <t>TL-DDSMEX-DDSM421-0000113563</t>
  </si>
  <si>
    <t>TOWER T105 EPS -TTS  1 220KV</t>
  </si>
  <si>
    <t>T421 DDTS-SMTS 1 330KV</t>
  </si>
  <si>
    <t>TL-DDSMEX-DDSM421-0000113864</t>
  </si>
  <si>
    <t>TOWER T421 DDTS-SMTS 1 330KV</t>
  </si>
  <si>
    <t>T420 DDTS-SMTS 2 330KV</t>
  </si>
  <si>
    <t>TL-DDSMEX-DDSM420-0000104005</t>
  </si>
  <si>
    <t>TOWER T420 DDTS-SMTS 2 330KV</t>
  </si>
  <si>
    <t>T104 EPS -TTS 1 220KV</t>
  </si>
  <si>
    <t>TL-DDSMEX-DDSM420-0000113562</t>
  </si>
  <si>
    <t>TOWER T104 EPS -TTS  1 220KV</t>
  </si>
  <si>
    <t>T454 DDTS-SMTS 1 330KV</t>
  </si>
  <si>
    <t>TL-DDSMEX-DDSM454-0000113897</t>
  </si>
  <si>
    <t>TOWER T454 DDTS-SMTS 1 330KV</t>
  </si>
  <si>
    <t>T454 DDTS-SMTS 2 330KV</t>
  </si>
  <si>
    <t>TL-DDSMEX-DDSM454-0000104166</t>
  </si>
  <si>
    <t>TOWER T454 DDTS-SMTS 2 330KV</t>
  </si>
  <si>
    <t>T137 EPS -TTS 1 220KV</t>
  </si>
  <si>
    <t>TL-DDSMEX-DDSM454-0000113595</t>
  </si>
  <si>
    <t>TOWER T137 EPS -TTS  1 220KV</t>
  </si>
  <si>
    <t>T437 DDTS-SMTS 1 330KV</t>
  </si>
  <si>
    <t>TL-DDSMEX-DDSM437-0000113880</t>
  </si>
  <si>
    <t>TOWER T437 DDTS-SMTS 1 330KV</t>
  </si>
  <si>
    <t>T437 DDTS-SMTS 2 330KV</t>
  </si>
  <si>
    <t>TL-DDSMEX-DDSM437-0000104086</t>
  </si>
  <si>
    <t>TOWER T437 DDTS-SMTS 2 330KV</t>
  </si>
  <si>
    <t>T120 EPS -TTS 1 220KV</t>
  </si>
  <si>
    <t>TL-DDSMEX-DDSM437-0000113578</t>
  </si>
  <si>
    <t>TOWER T120 EPS -TTS  1 220KV</t>
  </si>
  <si>
    <t>T433 DDTS-SMTS 1 330KV</t>
  </si>
  <si>
    <t>TL-DDSMEX-DDSM433-0000113876</t>
  </si>
  <si>
    <t>TOWER T433 DDTS-SMTS 1 330KV</t>
  </si>
  <si>
    <t>T433 DDTS-SMTS 2 330KV</t>
  </si>
  <si>
    <t>TL-DDSMEX-DDSM433-0000104067</t>
  </si>
  <si>
    <t>TOWER T433 DDTS-SMTS 2 330KV</t>
  </si>
  <si>
    <t>T116 EPS -TTS 1 220KV</t>
  </si>
  <si>
    <t>TL-DDSMEX-DDSM433-0000113574</t>
  </si>
  <si>
    <t>TOWER T116 EPS -TTS  1 220KV</t>
  </si>
  <si>
    <t>T420 DDTS-SMTS 1 330KV</t>
  </si>
  <si>
    <t>TL-DDSMEX-DDSM420-0000113863</t>
  </si>
  <si>
    <t>TOWER T420 DDTS-SMTS 1 330KV</t>
  </si>
  <si>
    <t>T416 DDTS-SMTS 1 330KV</t>
  </si>
  <si>
    <t>TL-DDSMEX-DDSM416-0000113859</t>
  </si>
  <si>
    <t>TOWER T416 DDTS-SMTS 1 330KV</t>
  </si>
  <si>
    <t>T416 DDTS-SMTS 2 330KV</t>
  </si>
  <si>
    <t>TL-DDSMEX-DDSM416-0000103986</t>
  </si>
  <si>
    <t>TOWER T416 DDTS-SMTS 2 330KV</t>
  </si>
  <si>
    <t>T100 EPS -TTS 1 220KV</t>
  </si>
  <si>
    <t>TL-DDSMEX-DDSM416-0000113558</t>
  </si>
  <si>
    <t>TOWER T100 EPS -TTS  1 220KV</t>
  </si>
  <si>
    <t>T417 DDTS-SMTS 1 330KV</t>
  </si>
  <si>
    <t>TL-DDSMEX-DDSM417-0000113860</t>
  </si>
  <si>
    <t>TOWER T417 DDTS-SMTS 1 330KV</t>
  </si>
  <si>
    <t>T417 DDTS-SMTS 2 330KV</t>
  </si>
  <si>
    <t>TL-DDSMEX-DDSM417-0000103991</t>
  </si>
  <si>
    <t>TOWER T417 DDTS-SMTS 2 330KV</t>
  </si>
  <si>
    <t>T101 EPS -TTS 1 220KV</t>
  </si>
  <si>
    <t>TL-DDSMEX-DDSM417-0000113559</t>
  </si>
  <si>
    <t>TOWER T101 EPS -TTS  1 220KV</t>
  </si>
  <si>
    <t>T419 DDTS-SMTS 1 330KV</t>
  </si>
  <si>
    <t>TL-DDSMEX-DDSM419-0000113862</t>
  </si>
  <si>
    <t>TOWER T419 DDTS-SMTS 1 330KV</t>
  </si>
  <si>
    <t>T419 DDTS-SMTS 2 330KV</t>
  </si>
  <si>
    <t>TL-DDSMEX-DDSM419-0000104000</t>
  </si>
  <si>
    <t>TOWER T419 DDTS-SMTS 2 330KV</t>
  </si>
  <si>
    <t>T103 EPS -TTS 1 220KV</t>
  </si>
  <si>
    <t>TL-DDSMEX-DDSM419-0000113561</t>
  </si>
  <si>
    <t>TOWER T103 EPS -TTS  1 220KV</t>
  </si>
  <si>
    <t>T418 DDTS-SMTS 1 330KV</t>
  </si>
  <si>
    <t>TL-DDSMEX-DDSM418-0000113861</t>
  </si>
  <si>
    <t>TOWER T418 DDTS-SMTS 1 330KV</t>
  </si>
  <si>
    <t>T418 DDTS-SMTS 2 330KV</t>
  </si>
  <si>
    <t>TL-DDSMEX-DDSM418-0000103996</t>
  </si>
  <si>
    <t>TOWER T418 DDTS-SMTS 2 330KV</t>
  </si>
  <si>
    <t>T102 EPS -TTS 1 220KV</t>
  </si>
  <si>
    <t>TL-DDSMEX-DDSM418-0000113560</t>
  </si>
  <si>
    <t>TOWER T102 EPS -TTS  1 220KV</t>
  </si>
  <si>
    <t>T455 DDTS-SMTS 2 330KV</t>
  </si>
  <si>
    <t>TL-DDSMEX-DDSM455-0000104171</t>
  </si>
  <si>
    <t>TOWER T455 DDTS-SMTS 2 330KV</t>
  </si>
  <si>
    <t>T138 EPS -TTS 1 220KV</t>
  </si>
  <si>
    <t>TL-DDSMEX-DDSM455-0000113596</t>
  </si>
  <si>
    <t>TOWER T138 EPS -TTS  1 220KV</t>
  </si>
  <si>
    <t>T450 DDTS-SMTS 1 330KV</t>
  </si>
  <si>
    <t>TL-DDSMEX-DDSM450-0000113893</t>
  </si>
  <si>
    <t>TOWER T450 DDTS-SMTS 1 330KV</t>
  </si>
  <si>
    <t>T450 DDTS-SMTS 2 330KV</t>
  </si>
  <si>
    <t>TL-DDSMEX-DDSM450-0000104147</t>
  </si>
  <si>
    <t>TOWER T450 DDTS-SMTS 2 330KV</t>
  </si>
  <si>
    <t>T133 EPS -TTS 1 220KV</t>
  </si>
  <si>
    <t>TL-DDSMEX-DDSM450-0000113591</t>
  </si>
  <si>
    <t>TOWER T133 EPS -TTS  1 220KV</t>
  </si>
  <si>
    <t>T455 DDTS-SMTS 1 330KV</t>
  </si>
  <si>
    <t>TL-DDSMEX-DDSM455-0000113898</t>
  </si>
  <si>
    <t>TOWER T455 DDTS-SMTS 1 330KV</t>
  </si>
  <si>
    <t>T432 DDTS-SMTS 1 330KV</t>
  </si>
  <si>
    <t>TL-DDSMEX-DDSM432-0000113875</t>
  </si>
  <si>
    <t>TOWER T432 DDTS-SMTS 1 330KV</t>
  </si>
  <si>
    <t>T438 DDTS-SMTS 1 330KV</t>
  </si>
  <si>
    <t>TL-DDSMEX-DDSM438-0000113881</t>
  </si>
  <si>
    <t>TOWER T438 DDTS-SMTS 1 330KV</t>
  </si>
  <si>
    <t>T438 DDTS-SMTS 2 330KV</t>
  </si>
  <si>
    <t>TL-DDSMEX-DDSM438-0000104090</t>
  </si>
  <si>
    <t>TOWER T438 DDTS-SMTS 2 330KV</t>
  </si>
  <si>
    <t>T121 EPS -TTS 1 220KV</t>
  </si>
  <si>
    <t>TL-DDSMEX-DDSM438-0000113579</t>
  </si>
  <si>
    <t>TOWER T121 EPS -TTS  1 220KV</t>
  </si>
  <si>
    <t>T428 DDTS-SMTS 1 330KV</t>
  </si>
  <si>
    <t>TL-DDSMEX-DDSM428-0000113871</t>
  </si>
  <si>
    <t>TOWER T428 DDTS-SMTS 1 330KV</t>
  </si>
  <si>
    <t>T428 DDTS-SMTS 2 330KV</t>
  </si>
  <si>
    <t>TL-DDSMEX-DDSM428-0000104043</t>
  </si>
  <si>
    <t>TOWER T428 DDTS-SMTS 2 330KV</t>
  </si>
  <si>
    <t>T112 EPS -TTS 1 220KV</t>
  </si>
  <si>
    <t>TL-DDSMEX-DDSM428-0000113570</t>
  </si>
  <si>
    <t>TOWER T112 EPS -TTS  1 220KV</t>
  </si>
  <si>
    <t>T439 DDTS-SMTS 2 330KV</t>
  </si>
  <si>
    <t>TL-DDSMEX-DDSM439-0000104095</t>
  </si>
  <si>
    <t>TOWER T439 DDTS-SMTS 2 330KV</t>
  </si>
  <si>
    <t>T122 EPS -TTS 1 220KV</t>
  </si>
  <si>
    <t>TL-DDSMEX-DDSM439-0000113580</t>
  </si>
  <si>
    <t>TOWER T122 EPS -TTS  1 220KV</t>
  </si>
  <si>
    <t>T431 DDTS-SMTS 1 330KV</t>
  </si>
  <si>
    <t>TL-DDSMEX-DDSM431-0000113874</t>
  </si>
  <si>
    <t>TOWER T431 DDTS-SMTS 1 330KV</t>
  </si>
  <si>
    <t>T431 DDTS-SMTS 2 330KV</t>
  </si>
  <si>
    <t>TL-DDSMEX-DDSM431-0000104057</t>
  </si>
  <si>
    <t>TOWER T431 DDTS-SMTS 2 330KV</t>
  </si>
  <si>
    <t>T432 DDTS-SMTS 2 330KV</t>
  </si>
  <si>
    <t>TL-DDSMEX-DDSM432-0000104062</t>
  </si>
  <si>
    <t>TOWER T432 DDTS-SMTS 2 330KV</t>
  </si>
  <si>
    <t>T114 EPS -TTS 1 220KV</t>
  </si>
  <si>
    <t>TL-DDSMEX-DDSM431-0000113572</t>
  </si>
  <si>
    <t>TOWER T114 EPS -TTS  1 220KV</t>
  </si>
  <si>
    <t>T115 EPS -TTS 1 220KV</t>
  </si>
  <si>
    <t>TL-DDSMEX-DDSM432-0000113573</t>
  </si>
  <si>
    <t>TOWER T115 EPS -TTS  1 220KV</t>
  </si>
  <si>
    <t>T439 DDTS-SMTS 1 330KV</t>
  </si>
  <si>
    <t>TL-DDSMEX-DDSM439-0000113882</t>
  </si>
  <si>
    <t>TOWER T439 DDTS-SMTS 1 330KV</t>
  </si>
  <si>
    <t>T441 DDTS-SMTS 1 330KV</t>
  </si>
  <si>
    <t>TL-DDSMEX-DDSM441-0000113884</t>
  </si>
  <si>
    <t>TOWER T441 DDTS-SMTS 1 330KV</t>
  </si>
  <si>
    <t>T441 DDTS-SMTS 2 330KV</t>
  </si>
  <si>
    <t>TL-DDSMEX-DDSM441-0000104105</t>
  </si>
  <si>
    <t>TOWER T441 DDTS-SMTS 2 330KV</t>
  </si>
  <si>
    <t>T124 EPS -TTS 1 220KV</t>
  </si>
  <si>
    <t>TL-DDSMEX-DDSM441-0000113582</t>
  </si>
  <si>
    <t>TOWER T124 EPS -TTS  1 220KV</t>
  </si>
  <si>
    <t>T440 DDTS-SMTS 1 330KV</t>
  </si>
  <si>
    <t>TL-DDSMEX-DDSM440-0000113883</t>
  </si>
  <si>
    <t>TOWER T440 DDTS-SMTS 1 330KV</t>
  </si>
  <si>
    <t>T440 DDTS-SMTS 2 330KV</t>
  </si>
  <si>
    <t>TL-DDSMEX-DDSM440-0000104100</t>
  </si>
  <si>
    <t>TOWER T440 DDTS-SMTS 2 330KV</t>
  </si>
  <si>
    <t>T123 EPS -TTS 1 220KV</t>
  </si>
  <si>
    <t>TL-DDSMEX-DDSM440-0000113581</t>
  </si>
  <si>
    <t>TOWER T123 EPS -TTS  1 220KV</t>
  </si>
  <si>
    <t>T429 DDTS-SMTS 1 330KV</t>
  </si>
  <si>
    <t>TL-DDSMEX-DDSM429-0000113872</t>
  </si>
  <si>
    <t>TOWER T429 DDTS-SMTS 1 330KV</t>
  </si>
  <si>
    <t>T430 DDTS-SMTS 1 330KV</t>
  </si>
  <si>
    <t>TL-DDSMEX-DDSM430-0000113873</t>
  </si>
  <si>
    <t>TOWER T430 DDTS-SMTS 1 330KV</t>
  </si>
  <si>
    <t>T429 DDTS-SMTS 2 330KV</t>
  </si>
  <si>
    <t>TL-DDSMEX-DDSM429-0000104048</t>
  </si>
  <si>
    <t>TOWER T429 DDTS-SMTS 2 330KV</t>
  </si>
  <si>
    <t>T430 DDTS-SMTS 2 330KV</t>
  </si>
  <si>
    <t>TL-DDSMEX-DDSM430-0000104052</t>
  </si>
  <si>
    <t>TOWER T430 DDTS-SMTS 2 330KV</t>
  </si>
  <si>
    <t>T113 EPS -TTS 1 220KV</t>
  </si>
  <si>
    <t>TL-DDSMEX-DDSM430-0000113571</t>
  </si>
  <si>
    <t>TOWER T113 EPS -TTS  1 220KV</t>
  </si>
  <si>
    <t>T466 DDTS-SMTS 1 330KV</t>
  </si>
  <si>
    <t>TL-DDSMEX-DDSM466-0000113909</t>
  </si>
  <si>
    <t>TOWER T466 DDTS-SMTS 1 330KV</t>
  </si>
  <si>
    <t>T149 EPS -TTS 1 220KV</t>
  </si>
  <si>
    <t>TL-DDSMEX-DDSM466-0000113607</t>
  </si>
  <si>
    <t>TOWER T149 EPS -TTS  1 220KV</t>
  </si>
  <si>
    <t>T442 DDTS-SMTS 1 330KV</t>
  </si>
  <si>
    <t>TL-DDSMEX-DDSM442-0000113885</t>
  </si>
  <si>
    <t>TOWER T442 DDTS-SMTS 1 330KV</t>
  </si>
  <si>
    <t>T442 DDTS-SMTS 2 330KV</t>
  </si>
  <si>
    <t>TL-DDSMEX-DDSM442-0000104109</t>
  </si>
  <si>
    <t>TOWER T442 DDTS-SMTS 2 330KV</t>
  </si>
  <si>
    <t>T125 EPS -TTS 1 220KV</t>
  </si>
  <si>
    <t>TL-DDSMEX-DDSM442-0000113583</t>
  </si>
  <si>
    <t>TOWER T125 EPS -TTS  1 220KV</t>
  </si>
  <si>
    <t>T464 DDTS-SMTS 1 330KV</t>
  </si>
  <si>
    <t>TL-DDSMEX-DDSM464-0000113907</t>
  </si>
  <si>
    <t>TOWER T464 DDTS-SMTS 1 330KV</t>
  </si>
  <si>
    <t>T465 DDTS-SMTS 1 330KV</t>
  </si>
  <si>
    <t>TL-DDSMEX-DDSM465-0000113908</t>
  </si>
  <si>
    <t>TOWER T465 DDTS-SMTS 1 330KV</t>
  </si>
  <si>
    <t>T465 DDTS-SMTS 2 330KV</t>
  </si>
  <si>
    <t>TL-DDSMEX-DDSM465-0000104219</t>
  </si>
  <si>
    <t>TOWER T465 DDTS-SMTS 2 330KV</t>
  </si>
  <si>
    <t>T148 EPS -TTS 1 220KV</t>
  </si>
  <si>
    <t>TL-DDSMEX-DDSM465-0000113606</t>
  </si>
  <si>
    <t>TOWER T148 EPS -TTS  1 220KV</t>
  </si>
  <si>
    <t>T456 DDTS-SMTS 1 330KV</t>
  </si>
  <si>
    <t>TL-DDSMEX-DDSM456-0000113899</t>
  </si>
  <si>
    <t>TOWER T456 DDTS-SMTS 1 330KV</t>
  </si>
  <si>
    <t>T456 DDTS-SMTS 2 330KV</t>
  </si>
  <si>
    <t>TL-DDSMEX-DDSM456-0000104176</t>
  </si>
  <si>
    <t>TOWER T456 DDTS-SMTS 2 330KV</t>
  </si>
  <si>
    <t>T139 EPS -TTS 1 220KV</t>
  </si>
  <si>
    <t>TL-DDSMEX-DDSM456-0000113597</t>
  </si>
  <si>
    <t>TOWER T139 EPS -TTS  1 220KV</t>
  </si>
  <si>
    <t>T449 DDTS-SMTS 1 330KV</t>
  </si>
  <si>
    <t>TL-DDSMEX-DDSM449-0000113892</t>
  </si>
  <si>
    <t>TOWER T449 DDTS-SMTS 1 330KV</t>
  </si>
  <si>
    <t>T449 DDTS-SMTS 2 330KV</t>
  </si>
  <si>
    <t>TL-DDSMEX-DDSM449-0000104142</t>
  </si>
  <si>
    <t>TOWER T449 DDTS-SMTS 2 330KV</t>
  </si>
  <si>
    <t>T132 EPS -TTS 1 220KV</t>
  </si>
  <si>
    <t>TL-DDSMEX-DDSM449-0000113590</t>
  </si>
  <si>
    <t>TOWER T132 EPS -TTS  1 220KV</t>
  </si>
  <si>
    <t>T460 DDTS-SMTS 1 330KV</t>
  </si>
  <si>
    <t>TL-DDSMEX-DDSM460-0000113903</t>
  </si>
  <si>
    <t>TOWER T460 DDTS-SMTS 1 330KV</t>
  </si>
  <si>
    <t>T460 DDTS-SMTS 2 330KV</t>
  </si>
  <si>
    <t>TL-DDSMEX-DDSM460-0000104194</t>
  </si>
  <si>
    <t>TOWER T460 DDTS-SMTS 2 330KV</t>
  </si>
  <si>
    <t>T143 EPS -TTS 1 220KV</t>
  </si>
  <si>
    <t>TL-DDSMEX-DDSM460-0000113601</t>
  </si>
  <si>
    <t>TOWER T143 EPS -TTS  1 220KV</t>
  </si>
  <si>
    <t>T461 DDTS-SMTS 1 330KV</t>
  </si>
  <si>
    <t>TL-DDSMEX-DDSM461-0000113904</t>
  </si>
  <si>
    <t>TOWER T461 DDTS-SMTS 1 330KV</t>
  </si>
  <si>
    <t>T144 EPS -TTS 1 220KV</t>
  </si>
  <si>
    <t>TL-DDSMEX-DDSM461-0000113602</t>
  </si>
  <si>
    <t>TOWER T144 EPS -TTS  1 220KV</t>
  </si>
  <si>
    <t>T459 DDTS-SMTS 1 330KV</t>
  </si>
  <si>
    <t>TL-DDSMEX-DDSM459-0000113902</t>
  </si>
  <si>
    <t>TOWER T459 DDTS-SMTS 1 330KV</t>
  </si>
  <si>
    <t>T459 DDTS-SMTS 2 330KV</t>
  </si>
  <si>
    <t>TL-DDSMEX-DDSM459-0000104190</t>
  </si>
  <si>
    <t>TOWER T459 DDTS-SMTS 2 330KV</t>
  </si>
  <si>
    <t>T142 EPS -TTS 1 220KV</t>
  </si>
  <si>
    <t>TL-DDSMEX-DDSM459-0000113600</t>
  </si>
  <si>
    <t>TOWER T142 EPS -TTS  1 220KV</t>
  </si>
  <si>
    <t>T462 DDTS-SMTS 2 330KV</t>
  </si>
  <si>
    <t>TL-DDSMEX-DDSM462-0000104204</t>
  </si>
  <si>
    <t>TOWER T462 DDTS-SMTS 2 330KV</t>
  </si>
  <si>
    <t>T462 DDTS-SMTS 1 330KV</t>
  </si>
  <si>
    <t>TL-DDSMEX-DDSM462-0000113905</t>
  </si>
  <si>
    <t>TOWER T462 DDTS-SMTS 1 330KV</t>
  </si>
  <si>
    <t>T145 EPS -TTS 1 220KV</t>
  </si>
  <si>
    <t>TL-DDSMEX-DDSM462-0000113603</t>
  </si>
  <si>
    <t>TOWER T145 EPS -TTS  1 220KV</t>
  </si>
  <si>
    <t>T457 DDTS-SMTS 1 330KV</t>
  </si>
  <si>
    <t>TL-DDSMEX-DDSM457-0000113900</t>
  </si>
  <si>
    <t>TOWER T457 DDTS-SMTS 1 330KV</t>
  </si>
  <si>
    <t>T457 DDTS-SMTS 2 330KV</t>
  </si>
  <si>
    <t>TL-DDSMEX-DDSM457-0000104180</t>
  </si>
  <si>
    <t>TOWER T457 DDTS-SMTS 2 330KV</t>
  </si>
  <si>
    <t>T140 EPS -TTS 1 220KV</t>
  </si>
  <si>
    <t>TL-DDSMEX-DDSM457-0000113598</t>
  </si>
  <si>
    <t>TOWER T140 EPS -TTS  1 220KV</t>
  </si>
  <si>
    <t>T464 DDTS-SMTS 2 330KV</t>
  </si>
  <si>
    <t>TL-DDSMEX-DDSM464-0000104214</t>
  </si>
  <si>
    <t>TOWER T464 DDTS-SMTS 2 330KV</t>
  </si>
  <si>
    <t>T147 EPS -TTS 1 220KV</t>
  </si>
  <si>
    <t>TL-DDSMEX-DDSM464-0000113605</t>
  </si>
  <si>
    <t>TOWER T147 EPS -TTS  1 220KV</t>
  </si>
  <si>
    <t>T141 EPS -TTS 1 220KV</t>
  </si>
  <si>
    <t>TL-DDSMEX-DDSM458-0000113599</t>
  </si>
  <si>
    <t>TOWER T141 EPS -TTS  1 220KV</t>
  </si>
  <si>
    <t>T443 DDTS-SMTS 1 330KV</t>
  </si>
  <si>
    <t>TL-DDSMEX-DDSM443-0000113886</t>
  </si>
  <si>
    <t>TOWER T443 DDTS-SMTS 1 330KV</t>
  </si>
  <si>
    <t>T443 DDTS-SMTS 2 330KV</t>
  </si>
  <si>
    <t>TL-DDSMEX-DDSM443-0000104114</t>
  </si>
  <si>
    <t>TOWER T443 DDTS-SMTS 2 330KV</t>
  </si>
  <si>
    <t>T126 EPS -TTS 1 220KV</t>
  </si>
  <si>
    <t>TL-DDSMEX-DDSM443-0000113584</t>
  </si>
  <si>
    <t>TOWER T126 EPS -TTS  1 220KV</t>
  </si>
  <si>
    <t>T463 DDTS-SMTS 1 330KV</t>
  </si>
  <si>
    <t>TL-DDSMEX-DDSM463-0000113906</t>
  </si>
  <si>
    <t>TOWER T463 DDTS-SMTS 1 330KV</t>
  </si>
  <si>
    <t>T463 DDTS-SMTS 2 330KV</t>
  </si>
  <si>
    <t>TL-DDSMEX-DDSM463-0000104209</t>
  </si>
  <si>
    <t>TOWER T463 DDTS-SMTS 2 330KV</t>
  </si>
  <si>
    <t>T146 EPS -TTS 1 220KV</t>
  </si>
  <si>
    <t>TL-DDSMEX-DDSM463-0000113604</t>
  </si>
  <si>
    <t>TOWER T146 EPS -TTS  1 220KV</t>
  </si>
  <si>
    <t>T458 DDTS-SMTS 1 330KV</t>
  </si>
  <si>
    <t>TL-DDSMEX-DDSM458-0000113901</t>
  </si>
  <si>
    <t>TOWER T458 DDTS-SMTS 1 330KV</t>
  </si>
  <si>
    <t>T458 DDTS-SMTS 2 330KV</t>
  </si>
  <si>
    <t>TL-DDSMEX-DDSM458-0000104185</t>
  </si>
  <si>
    <t>TOWER T458 DDTS-SMTS 2 330KV</t>
  </si>
  <si>
    <t>T448 DDTS-SMTS 1 330KV</t>
  </si>
  <si>
    <t>TL-DDSMEX-DDSM448-0000113891</t>
  </si>
  <si>
    <t>TOWER T448 DDTS-SMTS 1 330KV</t>
  </si>
  <si>
    <t>T448 DDTS-SMTS 2 330KV</t>
  </si>
  <si>
    <t>TL-DDSMEX-DDSM448-0000104137</t>
  </si>
  <si>
    <t>TOWER T448 DDTS-SMTS 2 330KV</t>
  </si>
  <si>
    <t>T131 EPS -TTS 1 220KV</t>
  </si>
  <si>
    <t>TL-DDSMEX-DDSM448-0000113589</t>
  </si>
  <si>
    <t>TOWER T131 EPS -TTS  1 220KV</t>
  </si>
  <si>
    <t>T444 DDTS-SMTS 1 330KV</t>
  </si>
  <si>
    <t>TL-DDSMEX-DDSM444-0000113887</t>
  </si>
  <si>
    <t>TOWER T444 DDTS-SMTS 1 330KV</t>
  </si>
  <si>
    <t>T445 DDTS-SMTS 1 330KV</t>
  </si>
  <si>
    <t>TL-DDSMEX-DDSM445-0000113888</t>
  </si>
  <si>
    <t>TOWER T445 DDTS-SMTS 1 330KV</t>
  </si>
  <si>
    <t>T444 DDTS-SMTS 2 330KV</t>
  </si>
  <si>
    <t>TL-DDSMEX-DDSM444-0000104119</t>
  </si>
  <si>
    <t>TOWER T444 DDTS-SMTS 2 330KV</t>
  </si>
  <si>
    <t>T445 DDTS-SMTS 2 330KV</t>
  </si>
  <si>
    <t>TL-DDSMEX-DDSM445-0000104123</t>
  </si>
  <si>
    <t>TOWER T445 DDTS-SMTS 2 330KV</t>
  </si>
  <si>
    <t>T127 EPS -TTS 1 220KV</t>
  </si>
  <si>
    <t>TL-DDSMEX-DDSM444-0000113585</t>
  </si>
  <si>
    <t>TOWER T127 EPS -TTS  1 220KV</t>
  </si>
  <si>
    <t>T128 EPS -TTS 1 220KV</t>
  </si>
  <si>
    <t>TL-DDSMEX-DDSM445-0000113586</t>
  </si>
  <si>
    <t>TOWER T128 EPS -TTS  1 220KV</t>
  </si>
  <si>
    <t>T447 DDTS-SMTS 1 330KV</t>
  </si>
  <si>
    <t>TL-DDSMEX-DDSM447-0000113890</t>
  </si>
  <si>
    <t>TOWER T447 DDTS-SMTS 1 330KV</t>
  </si>
  <si>
    <t>T447 DDTS-SMTS 2 330KV</t>
  </si>
  <si>
    <t>TL-DDSMEX-DDSM447-0000104133</t>
  </si>
  <si>
    <t>TOWER T447 DDTS-SMTS 2 330KV</t>
  </si>
  <si>
    <t>T130 EPS -TTS 1 220KV</t>
  </si>
  <si>
    <t>TL-DDSMEX-DDSM447-0000113588</t>
  </si>
  <si>
    <t>TOWER T130 EPS -TTS  1 220KV</t>
  </si>
  <si>
    <t>T446 DDTS-SMTS 1 330KV</t>
  </si>
  <si>
    <t>TL-DDSMEX-DDSM446-0000113889</t>
  </si>
  <si>
    <t>TOWER T446 DDTS-SMTS 1 330KV</t>
  </si>
  <si>
    <t>T446 DDTS-SMTS 2 330KV</t>
  </si>
  <si>
    <t>TL-DDSMEX-DDSM446-0000104128</t>
  </si>
  <si>
    <t>TOWER T446 DDTS-SMTS 2 330KV</t>
  </si>
  <si>
    <t>T129 EPS -TTS 1 220KV</t>
  </si>
  <si>
    <t>TL-DDSMEX-DDSM446-0000113587</t>
  </si>
  <si>
    <t>TOWER T129 EPS -TTS  1 220KV</t>
  </si>
  <si>
    <t>MLTS-GTS 220kV</t>
  </si>
  <si>
    <t>ROTS-RTS 1 220kV</t>
  </si>
  <si>
    <t>ROTS-SVTS 1 220kV</t>
  </si>
  <si>
    <t>T004 MLTS-GTS 220kV</t>
  </si>
  <si>
    <t>T371  ROTS-RTS 1 220kV</t>
  </si>
  <si>
    <t>T010 ROTS-SVTS 1 220kV</t>
  </si>
  <si>
    <t>T011 ROTS-SVTS 1 220kV</t>
  </si>
  <si>
    <t>T012 ROTS-SVTS 1 220kV</t>
  </si>
  <si>
    <t>TOWER T010 ROTS-SVTS 1 220kV</t>
  </si>
  <si>
    <t>TOWER T011 ROTS-SVTS 1 220kV</t>
  </si>
  <si>
    <t>TOWER T012 ROTS-SVTS 1 220kV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</si>
</sst>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;[Red]\-&quot;$&quot;#,##0"/>
    <numFmt numFmtId="44" formatCode="_-&quot;$&quot;* #,##0.00_-;\-&quot;$&quot;* #,##0.00_-;_-&quot;$&quot;* &quot;-&quot;??_-;_-@_-"/>
    <numFmt numFmtId="164" formatCode="_-&quot;$&quot;* #,##0_-;\-&quot;$&quot;* #,##0_-;_-&quot;$&quot;* &quot;-&quot;??_-;_-@_-"/>
    <numFmt numFmtId="165" formatCode="0.0"/>
    <numFmt numFmtId="166" formatCode="0.0000"/>
    <numFmt numFmtId="167" formatCode="0.000%"/>
    <numFmt numFmtId="168" formatCode="_-[$$-C09]* #,##0_-;\-[$$-C09]* #,##0_-;_-[$$-C09]* &quot;-&quot;??_-;_-@_-"/>
    <numFmt numFmtId="169" formatCode="_-&quot;$&quot;* #,##0.0_-;\-&quot;$&quot;* #,##0.0_-;_-&quot;$&quot;* &quot;-&quot;??_-;_-@_-"/>
  </numFmts>
  <fonts count="24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Arial"/>
      <family val="2"/>
      <scheme val="minor"/>
    </font>
    <font>
      <b/>
      <sz val="11"/>
      <name val="Arial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84">
    <xf numFmtId="0" fontId="0" fillId="0" borderId="0" xfId="0"/>
    <xf numFmtId="0" fontId="16" fillId="0" borderId="0" xfId="0" applyFont="1" applyAlignment="1">
      <alignment horizontal="left" vertical="top" wrapText="1"/>
    </xf>
    <xf numFmtId="0" fontId="18" fillId="0" borderId="0" xfId="0" applyFont="1"/>
    <xf numFmtId="0" fontId="19" fillId="0" borderId="0" xfId="0" applyFont="1"/>
    <xf numFmtId="1" fontId="0" fillId="0" borderId="0" xfId="0" applyNumberFormat="1" applyBorder="1" applyAlignment="1">
      <alignment horizontal="center" vertical="center"/>
    </xf>
    <xf numFmtId="164" fontId="0" fillId="0" borderId="0" xfId="1" applyNumberFormat="1" applyFont="1" applyBorder="1"/>
    <xf numFmtId="0" fontId="0" fillId="0" borderId="10" xfId="0" applyBorder="1"/>
    <xf numFmtId="0" fontId="0" fillId="0" borderId="10" xfId="0" applyBorder="1" applyAlignment="1">
      <alignment horizontal="center" vertical="center"/>
    </xf>
    <xf numFmtId="6" fontId="0" fillId="0" borderId="0" xfId="0" applyNumberFormat="1"/>
    <xf numFmtId="164" fontId="0" fillId="0" borderId="0" xfId="0" applyNumberFormat="1"/>
    <xf numFmtId="0" fontId="0" fillId="33" borderId="10" xfId="0" applyFill="1" applyBorder="1"/>
    <xf numFmtId="164" fontId="0" fillId="33" borderId="10" xfId="0" applyNumberFormat="1" applyFill="1" applyBorder="1"/>
    <xf numFmtId="0" fontId="0" fillId="33" borderId="10" xfId="0" applyFill="1" applyBorder="1" applyAlignment="1">
      <alignment horizontal="center" vertical="center"/>
    </xf>
    <xf numFmtId="6" fontId="0" fillId="33" borderId="10" xfId="0" applyNumberFormat="1" applyFill="1" applyBorder="1" applyAlignment="1">
      <alignment horizontal="center" vertical="center"/>
    </xf>
    <xf numFmtId="164" fontId="0" fillId="0" borderId="0" xfId="1" applyNumberFormat="1" applyFont="1"/>
    <xf numFmtId="2" fontId="0" fillId="0" borderId="0" xfId="0" applyNumberFormat="1"/>
    <xf numFmtId="165" fontId="0" fillId="0" borderId="0" xfId="0" applyNumberFormat="1"/>
    <xf numFmtId="1" fontId="0" fillId="0" borderId="0" xfId="0" applyNumberFormat="1"/>
    <xf numFmtId="0" fontId="16" fillId="35" borderId="0" xfId="0" applyFont="1" applyFill="1" applyAlignment="1">
      <alignment horizontal="left" vertical="top" wrapText="1"/>
    </xf>
    <xf numFmtId="0" fontId="0" fillId="35" borderId="0" xfId="0" applyFill="1"/>
    <xf numFmtId="0" fontId="0" fillId="36" borderId="0" xfId="0" applyFill="1"/>
    <xf numFmtId="0" fontId="0" fillId="37" borderId="0" xfId="0" applyFill="1"/>
    <xf numFmtId="0" fontId="16" fillId="39" borderId="0" xfId="0" applyFont="1" applyFill="1" applyAlignment="1">
      <alignment horizontal="left" vertical="top" wrapText="1"/>
    </xf>
    <xf numFmtId="0" fontId="0" fillId="39" borderId="0" xfId="0" applyFill="1"/>
    <xf numFmtId="0" fontId="14" fillId="39" borderId="0" xfId="0" applyFont="1" applyFill="1"/>
    <xf numFmtId="0" fontId="16" fillId="37" borderId="0" xfId="0" applyFont="1" applyFill="1" applyAlignment="1">
      <alignment horizontal="left" vertical="top" wrapText="1"/>
    </xf>
    <xf numFmtId="6" fontId="0" fillId="37" borderId="0" xfId="0" applyNumberFormat="1" applyFill="1"/>
    <xf numFmtId="167" fontId="0" fillId="37" borderId="0" xfId="43" applyNumberFormat="1" applyFont="1" applyFill="1"/>
    <xf numFmtId="166" fontId="0" fillId="37" borderId="0" xfId="0" applyNumberFormat="1" applyFill="1"/>
    <xf numFmtId="9" fontId="0" fillId="37" borderId="0" xfId="43" applyFont="1" applyFill="1"/>
    <xf numFmtId="49" fontId="0" fillId="39" borderId="0" xfId="0" applyNumberFormat="1" applyFill="1"/>
    <xf numFmtId="49" fontId="16" fillId="0" borderId="0" xfId="0" applyNumberFormat="1" applyFont="1" applyAlignment="1">
      <alignment horizontal="left" vertical="top" wrapText="1"/>
    </xf>
    <xf numFmtId="49" fontId="0" fillId="0" borderId="0" xfId="0" applyNumberFormat="1"/>
    <xf numFmtId="49" fontId="0" fillId="39" borderId="0" xfId="0" quotePrefix="1" applyNumberFormat="1" applyFill="1"/>
    <xf numFmtId="44" fontId="0" fillId="0" borderId="0" xfId="0" applyNumberFormat="1"/>
    <xf numFmtId="165" fontId="0" fillId="37" borderId="0" xfId="0" applyNumberFormat="1" applyFill="1"/>
    <xf numFmtId="0" fontId="16" fillId="38" borderId="0" xfId="0" applyFont="1" applyFill="1" applyAlignment="1">
      <alignment horizontal="left" vertical="top" wrapText="1"/>
    </xf>
    <xf numFmtId="0" fontId="16" fillId="40" borderId="0" xfId="0" applyFont="1" applyFill="1" applyAlignment="1">
      <alignment horizontal="left" vertical="top" wrapText="1"/>
    </xf>
    <xf numFmtId="0" fontId="16" fillId="41" borderId="0" xfId="0" applyFont="1" applyFill="1" applyAlignment="1">
      <alignment horizontal="left" vertical="top" wrapText="1"/>
    </xf>
    <xf numFmtId="0" fontId="14" fillId="0" borderId="10" xfId="0" applyFont="1" applyBorder="1"/>
    <xf numFmtId="0" fontId="14" fillId="34" borderId="10" xfId="0" applyFont="1" applyFill="1" applyBorder="1"/>
    <xf numFmtId="0" fontId="14" fillId="42" borderId="10" xfId="0" applyFont="1" applyFill="1" applyBorder="1"/>
    <xf numFmtId="1" fontId="0" fillId="0" borderId="10" xfId="0" applyNumberFormat="1" applyBorder="1"/>
    <xf numFmtId="0" fontId="0" fillId="0" borderId="10" xfId="0" applyBorder="1" applyAlignment="1">
      <alignment horizontal="left" vertical="top"/>
    </xf>
    <xf numFmtId="166" fontId="14" fillId="42" borderId="10" xfId="0" applyNumberFormat="1" applyFont="1" applyFill="1" applyBorder="1"/>
    <xf numFmtId="0" fontId="0" fillId="34" borderId="10" xfId="0" applyFill="1" applyBorder="1" applyAlignment="1">
      <alignment horizontal="center" vertical="center"/>
    </xf>
    <xf numFmtId="0" fontId="14" fillId="42" borderId="10" xfId="0" applyFont="1" applyFill="1" applyBorder="1" applyAlignment="1">
      <alignment horizontal="center" vertical="center"/>
    </xf>
    <xf numFmtId="0" fontId="16" fillId="43" borderId="0" xfId="0" applyFont="1" applyFill="1" applyAlignment="1">
      <alignment horizontal="left" vertical="top" wrapText="1"/>
    </xf>
    <xf numFmtId="164" fontId="0" fillId="43" borderId="0" xfId="1" applyNumberFormat="1" applyFont="1" applyFill="1"/>
    <xf numFmtId="44" fontId="0" fillId="43" borderId="0" xfId="1" applyNumberFormat="1" applyFont="1" applyFill="1"/>
    <xf numFmtId="0" fontId="0" fillId="43" borderId="0" xfId="0" applyFill="1"/>
    <xf numFmtId="1" fontId="0" fillId="43" borderId="0" xfId="0" applyNumberFormat="1" applyFill="1"/>
    <xf numFmtId="2" fontId="0" fillId="43" borderId="0" xfId="0" applyNumberFormat="1" applyFill="1"/>
    <xf numFmtId="0" fontId="16" fillId="34" borderId="0" xfId="0" applyFont="1" applyFill="1" applyAlignment="1">
      <alignment horizontal="left" vertical="top" wrapText="1"/>
    </xf>
    <xf numFmtId="44" fontId="0" fillId="34" borderId="0" xfId="0" applyNumberFormat="1" applyFill="1"/>
    <xf numFmtId="0" fontId="0" fillId="34" borderId="0" xfId="0" applyFill="1"/>
    <xf numFmtId="1" fontId="0" fillId="34" borderId="0" xfId="0" applyNumberFormat="1" applyFill="1"/>
    <xf numFmtId="1" fontId="0" fillId="35" borderId="0" xfId="0" applyNumberFormat="1" applyFill="1"/>
    <xf numFmtId="1" fontId="14" fillId="34" borderId="0" xfId="0" applyNumberFormat="1" applyFont="1" applyFill="1"/>
    <xf numFmtId="9" fontId="0" fillId="0" borderId="0" xfId="43" applyFont="1"/>
    <xf numFmtId="9" fontId="16" fillId="33" borderId="0" xfId="43" applyFont="1" applyFill="1" applyAlignment="1">
      <alignment horizontal="left" vertical="top" wrapText="1"/>
    </xf>
    <xf numFmtId="0" fontId="16" fillId="44" borderId="0" xfId="0" applyFont="1" applyFill="1" applyAlignment="1">
      <alignment horizontal="left" vertical="top" wrapText="1"/>
    </xf>
    <xf numFmtId="0" fontId="16" fillId="45" borderId="0" xfId="0" applyFont="1" applyFill="1" applyAlignment="1">
      <alignment horizontal="left" vertical="top" wrapText="1"/>
    </xf>
    <xf numFmtId="0" fontId="16" fillId="46" borderId="0" xfId="0" applyFont="1" applyFill="1" applyAlignment="1">
      <alignment horizontal="left" vertical="top" wrapText="1"/>
    </xf>
    <xf numFmtId="0" fontId="16" fillId="47" borderId="0" xfId="0" applyFont="1" applyFill="1" applyAlignment="1">
      <alignment horizontal="left" vertical="top" wrapText="1"/>
    </xf>
    <xf numFmtId="0" fontId="16" fillId="48" borderId="0" xfId="0" applyFont="1" applyFill="1" applyAlignment="1">
      <alignment horizontal="left" vertical="top" wrapText="1"/>
    </xf>
    <xf numFmtId="0" fontId="13" fillId="49" borderId="0" xfId="0" applyFont="1" applyFill="1" applyAlignment="1">
      <alignment horizontal="left" vertical="top" wrapText="1"/>
    </xf>
    <xf numFmtId="0" fontId="16" fillId="50" borderId="0" xfId="0" applyFont="1" applyFill="1" applyAlignment="1">
      <alignment horizontal="left" vertical="top" wrapText="1"/>
    </xf>
    <xf numFmtId="0" fontId="16" fillId="51" borderId="0" xfId="0" applyFont="1" applyFill="1" applyAlignment="1">
      <alignment horizontal="left" vertical="top" wrapText="1"/>
    </xf>
    <xf numFmtId="0" fontId="0" fillId="33" borderId="0" xfId="0" applyFill="1"/>
    <xf numFmtId="0" fontId="14" fillId="33" borderId="0" xfId="0" applyFont="1" applyFill="1"/>
    <xf numFmtId="44" fontId="0" fillId="40" borderId="0" xfId="0" applyNumberFormat="1" applyFill="1"/>
    <xf numFmtId="0" fontId="0" fillId="40" borderId="0" xfId="0" applyFill="1"/>
    <xf numFmtId="0" fontId="23" fillId="0" borderId="0" xfId="0" applyFont="1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horizontal="left"/>
    </xf>
    <xf numFmtId="0" fontId="16" fillId="52" borderId="10" xfId="0" applyFont="1" applyFill="1" applyBorder="1"/>
    <xf numFmtId="0" fontId="16" fillId="33" borderId="10" xfId="0" applyFont="1" applyFill="1" applyBorder="1"/>
    <xf numFmtId="168" fontId="16" fillId="37" borderId="10" xfId="0" applyNumberFormat="1" applyFont="1" applyFill="1" applyBorder="1"/>
    <xf numFmtId="168" fontId="0" fillId="0" borderId="10" xfId="0" applyNumberFormat="1" applyBorder="1"/>
    <xf numFmtId="168" fontId="0" fillId="0" borderId="0" xfId="0" applyNumberFormat="1"/>
    <xf numFmtId="169" fontId="0" fillId="0" borderId="0" xfId="1" applyNumberFormat="1" applyFont="1"/>
    <xf numFmtId="0" fontId="0" fillId="46" borderId="0" xfId="0" applyFill="1"/>
    <xf numFmtId="0" fontId="16" fillId="0" borderId="0" xfId="0" applyFont="1"/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Stuart Dick" id="{214FCA0B-7F8B-43E9-A37F-055E6BCA3D5E}" userId="S::stuart.dick@ausnetservices.com.au::da86663b-9c2a-400d-9112-584f9400c982" providerId="AD"/>
</personList>
</file>

<file path=xl/theme/theme1.xml><?xml version="1.0" encoding="utf-8"?>
<a:theme xmlns:a="http://schemas.openxmlformats.org/drawingml/2006/main" name="AusNet Services Theme">
  <a:themeElements>
    <a:clrScheme name="AusNet Services Excel">
      <a:dk1>
        <a:sysClr val="windowText" lastClr="000000"/>
      </a:dk1>
      <a:lt1>
        <a:sysClr val="window" lastClr="FFFFFF"/>
      </a:lt1>
      <a:dk2>
        <a:srgbClr val="031F73"/>
      </a:dk2>
      <a:lt2>
        <a:srgbClr val="BCBEC0"/>
      </a:lt2>
      <a:accent1>
        <a:srgbClr val="363594"/>
      </a:accent1>
      <a:accent2>
        <a:srgbClr val="3EB08E"/>
      </a:accent2>
      <a:accent3>
        <a:srgbClr val="CDDC29"/>
      </a:accent3>
      <a:accent4>
        <a:srgbClr val="0864B0"/>
      </a:accent4>
      <a:accent5>
        <a:srgbClr val="8DC63F"/>
      </a:accent5>
      <a:accent6>
        <a:srgbClr val="188CCC"/>
      </a:accent6>
      <a:hlink>
        <a:srgbClr val="031F73"/>
      </a:hlink>
      <a:folHlink>
        <a:srgbClr val="646464"/>
      </a:folHlink>
    </a:clrScheme>
    <a:fontScheme name="CHC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Couture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8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44450" dist="13970" dir="5400000" algn="ctr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twoPt" dir="tl"/>
          </a:scene3d>
          <a:sp3d prstMaterial="flat">
            <a:bevelT w="19050" h="31750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O1" dT="2021-04-06T07:59:29.50" personId="{214FCA0B-7F8B-43E9-A37F-055E6BCA3D5E}" id="{DCE21B53-BCF6-4903-A8B4-AF3BCD9EAC6B}">
    <text>Condition score from Inspectors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Y980"/>
  <sheetViews>
    <sheetView tabSelected="1" topLeftCell="D1" zoomScale="81" zoomScaleNormal="81" workbookViewId="0">
      <pane ySplit="1" topLeftCell="A2" activePane="bottomLeft" state="frozen"/>
      <selection activeCell="AZ1" sqref="AZ1"/>
      <selection pane="bottomLeft" activeCell="AY5" sqref="AY5"/>
    </sheetView>
  </sheetViews>
  <sheetFormatPr defaultRowHeight="14.25" x14ac:dyDescent="0.2"/>
  <cols>
    <col min="1" max="1" width="11.5" style="15" hidden="1" customWidth="1"/>
    <col min="2" max="2" width="0" hidden="1" customWidth="1"/>
    <col min="3" max="3" width="34.5" hidden="1" customWidth="1"/>
    <col min="4" max="4" width="30.5" customWidth="1"/>
    <col min="5" max="5" width="29" hidden="1" customWidth="1"/>
    <col min="6" max="6" width="9" hidden="1" customWidth="1"/>
    <col min="7" max="7" width="10.75" hidden="1" customWidth="1"/>
    <col min="8" max="8" width="9" hidden="1" customWidth="1"/>
    <col min="9" max="9" width="15.625" hidden="1" customWidth="1"/>
    <col min="10" max="10" width="9" style="19" customWidth="1"/>
    <col min="11" max="11" width="10.875" hidden="1" customWidth="1"/>
    <col min="12" max="14" width="9" hidden="1" customWidth="1"/>
    <col min="15" max="15" width="9" style="19" customWidth="1"/>
    <col min="16" max="16" width="9" hidden="1" customWidth="1"/>
    <col min="17" max="17" width="9" style="19" hidden="1" customWidth="1"/>
    <col min="18" max="18" width="9" style="23" customWidth="1"/>
    <col min="19" max="21" width="9" hidden="1" customWidth="1"/>
    <col min="22" max="22" width="11.125" hidden="1" customWidth="1"/>
    <col min="23" max="23" width="13.875" customWidth="1"/>
    <col min="24" max="26" width="9" hidden="1" customWidth="1"/>
    <col min="27" max="27" width="22.875" hidden="1" customWidth="1"/>
    <col min="28" max="31" width="9" hidden="1" customWidth="1"/>
    <col min="32" max="32" width="12.625" hidden="1" customWidth="1"/>
    <col min="33" max="33" width="11.875" hidden="1" customWidth="1"/>
    <col min="34" max="35" width="9" hidden="1" customWidth="1"/>
    <col min="36" max="36" width="17.625" style="30" customWidth="1"/>
    <col min="37" max="37" width="7.125" style="32" hidden="1" customWidth="1"/>
    <col min="38" max="38" width="6.75" hidden="1" customWidth="1"/>
    <col min="39" max="39" width="9" hidden="1" customWidth="1"/>
    <col min="40" max="40" width="9" customWidth="1"/>
    <col min="41" max="41" width="9" style="69" customWidth="1"/>
    <col min="42" max="44" width="9" hidden="1" customWidth="1"/>
    <col min="45" max="45" width="9" style="82" customWidth="1"/>
    <col min="46" max="46" width="16.25" customWidth="1"/>
    <col min="47" max="48" width="14.25" customWidth="1"/>
    <col min="49" max="49" width="12.5" customWidth="1"/>
    <col min="50" max="50" width="16.25" style="50" customWidth="1"/>
    <col min="51" max="51" width="12.5" style="50" customWidth="1"/>
    <col min="52" max="52" width="12.5" customWidth="1"/>
    <col min="53" max="53" width="11.625" hidden="1" customWidth="1"/>
    <col min="54" max="54" width="9" hidden="1" customWidth="1"/>
    <col min="55" max="55" width="9" style="52" hidden="1" customWidth="1"/>
    <col min="56" max="57" width="8.75" style="21" hidden="1" customWidth="1"/>
    <col min="58" max="58" width="11" style="21" hidden="1" customWidth="1"/>
    <col min="59" max="60" width="8.75" style="21" hidden="1" customWidth="1"/>
    <col min="61" max="61" width="9.5" style="21" hidden="1" customWidth="1"/>
    <col min="62" max="62" width="9.5" style="29" hidden="1" customWidth="1"/>
    <col min="63" max="63" width="8.75" style="21" hidden="1" customWidth="1"/>
    <col min="64" max="64" width="10.5" style="21" hidden="1" customWidth="1"/>
    <col min="65" max="65" width="9" style="21" hidden="1" customWidth="1"/>
    <col min="66" max="66" width="9" style="52" hidden="1" customWidth="1"/>
    <col min="67" max="67" width="9" style="21" hidden="1" customWidth="1"/>
    <col min="68" max="68" width="17.25" style="50" hidden="1" customWidth="1"/>
    <col min="69" max="69" width="12.5" hidden="1" customWidth="1"/>
    <col min="70" max="70" width="11.375" hidden="1" customWidth="1"/>
    <col min="71" max="71" width="12.25" hidden="1" customWidth="1"/>
    <col min="72" max="72" width="14.625" hidden="1" customWidth="1"/>
    <col min="73" max="73" width="12.75" hidden="1" customWidth="1"/>
    <col min="74" max="74" width="14.25" style="55" hidden="1" customWidth="1"/>
    <col min="75" max="75" width="11.375" customWidth="1"/>
    <col min="76" max="76" width="12.25" customWidth="1"/>
    <col min="77" max="77" width="11.5" customWidth="1"/>
    <col min="78" max="78" width="14.875" style="72" customWidth="1"/>
    <col min="79" max="79" width="15.375" style="72" customWidth="1"/>
    <col min="80" max="80" width="7.625" style="19" hidden="1" customWidth="1"/>
    <col min="81" max="81" width="11.375" hidden="1" customWidth="1"/>
    <col min="82" max="82" width="12.25" hidden="1" customWidth="1"/>
    <col min="83" max="84" width="11.5" hidden="1" customWidth="1"/>
    <col min="85" max="85" width="14.25" hidden="1" customWidth="1"/>
    <col min="86" max="86" width="11.375" hidden="1" customWidth="1"/>
    <col min="87" max="87" width="12.25" hidden="1" customWidth="1"/>
    <col min="88" max="88" width="12.5" hidden="1" customWidth="1"/>
    <col min="89" max="89" width="11.5" hidden="1" customWidth="1"/>
    <col min="90" max="90" width="14" hidden="1" customWidth="1"/>
    <col min="91" max="91" width="11.375" hidden="1" customWidth="1"/>
    <col min="92" max="92" width="12.25" hidden="1" customWidth="1"/>
    <col min="93" max="94" width="11.5" hidden="1" customWidth="1"/>
    <col min="95" max="95" width="14" hidden="1" customWidth="1"/>
    <col min="96" max="96" width="11.375" hidden="1" customWidth="1"/>
    <col min="97" max="97" width="12.25" hidden="1" customWidth="1"/>
    <col min="98" max="98" width="11.5" hidden="1" customWidth="1"/>
    <col min="99" max="99" width="11.375" hidden="1" customWidth="1"/>
    <col min="100" max="100" width="14" hidden="1" customWidth="1"/>
    <col min="101" max="104" width="0" hidden="1" customWidth="1"/>
    <col min="105" max="105" width="14" hidden="1" customWidth="1"/>
    <col min="106" max="106" width="10.25" hidden="1" customWidth="1"/>
    <col min="107" max="107" width="14" hidden="1" customWidth="1"/>
    <col min="108" max="108" width="9.875" hidden="1" customWidth="1"/>
    <col min="109" max="112" width="0" style="59" hidden="1" customWidth="1"/>
    <col min="113" max="113" width="14" hidden="1" customWidth="1"/>
    <col min="114" max="114" width="11.25" hidden="1" customWidth="1"/>
    <col min="115" max="115" width="14" hidden="1" customWidth="1"/>
    <col min="116" max="117" width="12.375" hidden="1" customWidth="1"/>
    <col min="118" max="121" width="12.125" hidden="1" customWidth="1"/>
    <col min="122" max="125" width="0" hidden="1" customWidth="1"/>
    <col min="126" max="126" width="11.625" hidden="1" customWidth="1"/>
    <col min="127" max="129" width="0" hidden="1" customWidth="1"/>
    <col min="130" max="130" width="14" hidden="1" customWidth="1"/>
    <col min="131" max="134" width="12.375" hidden="1" customWidth="1"/>
    <col min="135" max="138" width="0" hidden="1" customWidth="1"/>
    <col min="139" max="139" width="16" hidden="1" customWidth="1"/>
    <col min="140" max="142" width="0" hidden="1" customWidth="1"/>
    <col min="143" max="143" width="12.875" hidden="1" customWidth="1"/>
    <col min="144" max="144" width="12.375" hidden="1" customWidth="1"/>
    <col min="145" max="145" width="11.25" hidden="1" customWidth="1"/>
    <col min="146" max="146" width="14" hidden="1" customWidth="1"/>
    <col min="147" max="147" width="12.375" hidden="1" customWidth="1"/>
    <col min="148" max="148" width="8.625" hidden="1" customWidth="1"/>
    <col min="149" max="149" width="8.75" hidden="1" customWidth="1"/>
    <col min="150" max="150" width="8.625" hidden="1" customWidth="1"/>
    <col min="151" max="151" width="8.75" hidden="1" customWidth="1"/>
    <col min="152" max="152" width="9.875" hidden="1" customWidth="1"/>
    <col min="153" max="153" width="0" hidden="1" customWidth="1"/>
    <col min="154" max="154" width="11.25" hidden="1" customWidth="1"/>
    <col min="155" max="155" width="9.875" hidden="1" customWidth="1"/>
  </cols>
  <sheetData>
    <row r="1" spans="1:155" s="1" customFormat="1" ht="90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8" t="s">
        <v>9</v>
      </c>
      <c r="K1" s="1" t="s">
        <v>10</v>
      </c>
      <c r="L1" s="1" t="s">
        <v>11</v>
      </c>
      <c r="M1" s="1" t="s">
        <v>5491</v>
      </c>
      <c r="N1" s="1" t="s">
        <v>12</v>
      </c>
      <c r="O1" s="18" t="s">
        <v>5492</v>
      </c>
      <c r="P1" s="1" t="s">
        <v>13</v>
      </c>
      <c r="Q1" s="18" t="s">
        <v>5493</v>
      </c>
      <c r="R1" s="22" t="s">
        <v>14</v>
      </c>
      <c r="S1" s="1" t="s">
        <v>5494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5495</v>
      </c>
      <c r="AF1" s="1" t="s">
        <v>26</v>
      </c>
      <c r="AG1" s="1" t="s">
        <v>27</v>
      </c>
      <c r="AH1" s="1" t="s">
        <v>28</v>
      </c>
      <c r="AI1" s="1" t="s">
        <v>29</v>
      </c>
      <c r="AJ1" s="22" t="s">
        <v>30</v>
      </c>
      <c r="AK1" s="31" t="s">
        <v>31</v>
      </c>
      <c r="AL1" s="1" t="s">
        <v>32</v>
      </c>
      <c r="AM1" s="1" t="s">
        <v>33</v>
      </c>
      <c r="AN1" s="1" t="s">
        <v>34</v>
      </c>
      <c r="AO1" s="37" t="s">
        <v>5617</v>
      </c>
      <c r="AP1" s="1" t="s">
        <v>35</v>
      </c>
      <c r="AQ1" s="1" t="s">
        <v>36</v>
      </c>
      <c r="AR1" s="1" t="s">
        <v>37</v>
      </c>
      <c r="AS1" s="63" t="s">
        <v>5456</v>
      </c>
      <c r="AT1" s="1" t="s">
        <v>38</v>
      </c>
      <c r="AU1" s="1" t="s">
        <v>39</v>
      </c>
      <c r="AV1" s="1" t="s">
        <v>5457</v>
      </c>
      <c r="AW1" s="1" t="s">
        <v>5458</v>
      </c>
      <c r="AX1" s="47" t="s">
        <v>5488</v>
      </c>
      <c r="AY1" s="47" t="s">
        <v>5489</v>
      </c>
      <c r="AZ1" s="1" t="s">
        <v>5618</v>
      </c>
      <c r="BA1" s="1" t="s">
        <v>5490</v>
      </c>
      <c r="BB1" s="1" t="s">
        <v>5509</v>
      </c>
      <c r="BC1" s="47" t="s">
        <v>5510</v>
      </c>
      <c r="BD1" s="25" t="s">
        <v>5499</v>
      </c>
      <c r="BE1" s="25" t="s">
        <v>5500</v>
      </c>
      <c r="BF1" s="25" t="s">
        <v>5498</v>
      </c>
      <c r="BG1" s="25" t="s">
        <v>5501</v>
      </c>
      <c r="BH1" s="25" t="s">
        <v>5502</v>
      </c>
      <c r="BI1" s="25" t="s">
        <v>5503</v>
      </c>
      <c r="BJ1" s="25" t="s">
        <v>5506</v>
      </c>
      <c r="BK1" s="25" t="s">
        <v>5504</v>
      </c>
      <c r="BL1" s="25" t="s">
        <v>5505</v>
      </c>
      <c r="BM1" s="25" t="s">
        <v>5511</v>
      </c>
      <c r="BN1" s="47" t="s">
        <v>5507</v>
      </c>
      <c r="BO1" s="25" t="s">
        <v>5508</v>
      </c>
      <c r="BP1" s="47" t="s">
        <v>5496</v>
      </c>
      <c r="BQ1" s="1" t="s">
        <v>5512</v>
      </c>
      <c r="BR1" s="36" t="s">
        <v>5530</v>
      </c>
      <c r="BS1" s="36" t="s">
        <v>5531</v>
      </c>
      <c r="BT1" s="36" t="s">
        <v>5532</v>
      </c>
      <c r="BU1" s="36" t="s">
        <v>5533</v>
      </c>
      <c r="BV1" s="53" t="s">
        <v>5554</v>
      </c>
      <c r="BW1" s="37" t="s">
        <v>5534</v>
      </c>
      <c r="BX1" s="37" t="s">
        <v>5535</v>
      </c>
      <c r="BY1" s="37" t="s">
        <v>5536</v>
      </c>
      <c r="BZ1" s="37" t="s">
        <v>5537</v>
      </c>
      <c r="CA1" s="37" t="s">
        <v>5555</v>
      </c>
      <c r="CB1" s="18" t="s">
        <v>5560</v>
      </c>
      <c r="CC1" s="38" t="s">
        <v>5538</v>
      </c>
      <c r="CD1" s="38" t="s">
        <v>5539</v>
      </c>
      <c r="CE1" s="38" t="s">
        <v>5540</v>
      </c>
      <c r="CF1" s="38" t="s">
        <v>5541</v>
      </c>
      <c r="CG1" s="53" t="s">
        <v>5556</v>
      </c>
      <c r="CH1" s="36" t="s">
        <v>5542</v>
      </c>
      <c r="CI1" s="36" t="s">
        <v>5543</v>
      </c>
      <c r="CJ1" s="36" t="s">
        <v>5544</v>
      </c>
      <c r="CK1" s="36" t="s">
        <v>5545</v>
      </c>
      <c r="CL1" s="53" t="s">
        <v>5557</v>
      </c>
      <c r="CM1" s="37" t="s">
        <v>5546</v>
      </c>
      <c r="CN1" s="37" t="s">
        <v>5547</v>
      </c>
      <c r="CO1" s="37" t="s">
        <v>5548</v>
      </c>
      <c r="CP1" s="37" t="s">
        <v>5549</v>
      </c>
      <c r="CQ1" s="53" t="s">
        <v>5558</v>
      </c>
      <c r="CR1" s="38" t="s">
        <v>5550</v>
      </c>
      <c r="CS1" s="38" t="s">
        <v>5551</v>
      </c>
      <c r="CT1" s="38" t="s">
        <v>5552</v>
      </c>
      <c r="CU1" s="38" t="s">
        <v>5553</v>
      </c>
      <c r="CV1" s="53" t="s">
        <v>5559</v>
      </c>
      <c r="CW1" s="1" t="s">
        <v>5561</v>
      </c>
      <c r="CX1" s="1" t="s">
        <v>5562</v>
      </c>
      <c r="CY1" s="1" t="s">
        <v>5563</v>
      </c>
      <c r="CZ1" s="37" t="s">
        <v>5572</v>
      </c>
      <c r="DA1" s="37" t="s">
        <v>5573</v>
      </c>
      <c r="DB1" s="37" t="s">
        <v>5574</v>
      </c>
      <c r="DC1" s="37" t="s">
        <v>5575</v>
      </c>
      <c r="DD1" s="37" t="s">
        <v>5576</v>
      </c>
      <c r="DE1" s="60" t="s">
        <v>5577</v>
      </c>
      <c r="DF1" s="60" t="s">
        <v>5578</v>
      </c>
      <c r="DG1" s="60" t="s">
        <v>5579</v>
      </c>
      <c r="DH1" s="60" t="s">
        <v>5580</v>
      </c>
      <c r="DI1" s="38" t="s">
        <v>5564</v>
      </c>
      <c r="DJ1" s="38" t="s">
        <v>5565</v>
      </c>
      <c r="DK1" s="38" t="s">
        <v>5566</v>
      </c>
      <c r="DL1" s="38" t="s">
        <v>5567</v>
      </c>
      <c r="DM1" s="47" t="s">
        <v>5581</v>
      </c>
      <c r="DN1" s="47" t="s">
        <v>5582</v>
      </c>
      <c r="DO1" s="47" t="s">
        <v>5583</v>
      </c>
      <c r="DP1" s="47" t="s">
        <v>5584</v>
      </c>
      <c r="DQ1" s="47" t="s">
        <v>5585</v>
      </c>
      <c r="DR1" s="61" t="s">
        <v>5586</v>
      </c>
      <c r="DS1" s="61" t="s">
        <v>5587</v>
      </c>
      <c r="DT1" s="61" t="s">
        <v>5588</v>
      </c>
      <c r="DU1" s="61" t="s">
        <v>5589</v>
      </c>
      <c r="DV1" s="62" t="s">
        <v>5568</v>
      </c>
      <c r="DW1" s="62" t="s">
        <v>5569</v>
      </c>
      <c r="DX1" s="62" t="s">
        <v>5570</v>
      </c>
      <c r="DY1" s="62" t="s">
        <v>5571</v>
      </c>
      <c r="DZ1" s="64" t="s">
        <v>5590</v>
      </c>
      <c r="EA1" s="64" t="s">
        <v>5591</v>
      </c>
      <c r="EB1" s="64" t="s">
        <v>5592</v>
      </c>
      <c r="EC1" s="64" t="s">
        <v>5593</v>
      </c>
      <c r="ED1" s="64" t="s">
        <v>5594</v>
      </c>
      <c r="EE1" s="65" t="s">
        <v>5595</v>
      </c>
      <c r="EF1" s="65" t="s">
        <v>5596</v>
      </c>
      <c r="EG1" s="65" t="s">
        <v>5597</v>
      </c>
      <c r="EH1" s="65" t="s">
        <v>5598</v>
      </c>
      <c r="EI1" s="66" t="s">
        <v>5599</v>
      </c>
      <c r="EJ1" s="66" t="s">
        <v>5600</v>
      </c>
      <c r="EK1" s="66" t="s">
        <v>5601</v>
      </c>
      <c r="EL1" s="66" t="s">
        <v>5602</v>
      </c>
      <c r="EM1" s="63" t="s">
        <v>5603</v>
      </c>
      <c r="EN1" s="63" t="s">
        <v>5604</v>
      </c>
      <c r="EO1" s="63" t="s">
        <v>5605</v>
      </c>
      <c r="EP1" s="63" t="s">
        <v>5606</v>
      </c>
      <c r="EQ1" s="63" t="s">
        <v>5607</v>
      </c>
      <c r="ER1" s="68" t="s">
        <v>5608</v>
      </c>
      <c r="ES1" s="68" t="s">
        <v>5609</v>
      </c>
      <c r="ET1" s="68" t="s">
        <v>5610</v>
      </c>
      <c r="EU1" s="68" t="s">
        <v>5611</v>
      </c>
      <c r="EV1" s="67" t="s">
        <v>5612</v>
      </c>
      <c r="EW1" s="67" t="s">
        <v>5613</v>
      </c>
      <c r="EX1" s="67" t="s">
        <v>5614</v>
      </c>
      <c r="EY1" s="67" t="s">
        <v>5615</v>
      </c>
    </row>
    <row r="2" spans="1:155" x14ac:dyDescent="0.2">
      <c r="A2" s="17">
        <v>30336700</v>
      </c>
      <c r="B2" t="s">
        <v>62</v>
      </c>
      <c r="C2" t="s">
        <v>4742</v>
      </c>
      <c r="D2" t="s">
        <v>4743</v>
      </c>
      <c r="E2" t="s">
        <v>4744</v>
      </c>
      <c r="F2" t="s">
        <v>41</v>
      </c>
      <c r="G2" t="s">
        <v>42</v>
      </c>
      <c r="H2" t="s">
        <v>4745</v>
      </c>
      <c r="I2" t="s">
        <v>68</v>
      </c>
      <c r="J2" s="19" t="s">
        <v>69</v>
      </c>
      <c r="K2" t="s">
        <v>70</v>
      </c>
      <c r="L2">
        <v>1961</v>
      </c>
      <c r="M2">
        <f t="shared" ref="M2:M33" si="0">L2</f>
        <v>1961</v>
      </c>
      <c r="N2">
        <v>58</v>
      </c>
      <c r="O2" s="19">
        <f t="shared" ref="O2:O33" si="1">N2</f>
        <v>58</v>
      </c>
      <c r="P2" t="s">
        <v>80</v>
      </c>
      <c r="Q2" s="19" t="str">
        <f t="shared" ref="Q2:Q65" si="2">IF(O2&lt;10,"0-10",IF(O2&lt;20,"10-20",IF(O2&lt;30,"20-30",IF(O2&lt;40,"30-40",IF(O2&lt;50,"40-50",IF(O2&lt;60,"50-60","60-70"))))))</f>
        <v>50-60</v>
      </c>
      <c r="R2" s="23">
        <v>428.24</v>
      </c>
      <c r="S2" s="15">
        <f t="shared" ref="S2:S65" si="3">R2/1000</f>
        <v>0.42824000000000001</v>
      </c>
      <c r="T2">
        <v>30024655</v>
      </c>
      <c r="U2" t="s">
        <v>45</v>
      </c>
      <c r="V2" t="s">
        <v>55</v>
      </c>
      <c r="W2" t="s">
        <v>47</v>
      </c>
      <c r="X2" t="s">
        <v>48</v>
      </c>
      <c r="Y2" t="s">
        <v>52</v>
      </c>
      <c r="Z2" t="s">
        <v>4746</v>
      </c>
      <c r="AA2" t="s">
        <v>4747</v>
      </c>
      <c r="AB2" t="s">
        <v>410</v>
      </c>
      <c r="AC2">
        <v>1961</v>
      </c>
      <c r="AD2">
        <v>58</v>
      </c>
      <c r="AE2" t="str">
        <f t="shared" ref="AE2:AE65" si="4">IF(AD2&lt;=10,"&lt;10",IF(AD2&lt;=20,"20",IF(AD2&lt;=30,"&lt;30",IF(AD2&lt;=40,"&lt;40",IF(AD2&lt;=50,"&lt;50",IF(AD2&lt;=60,"&lt;60",IF(AD2&lt;=70,"&lt;70",IF(AD2&lt;=80,"&lt;80","&gt;80"))))))))</f>
        <v>&lt;60</v>
      </c>
      <c r="AF2">
        <v>-36.3119953</v>
      </c>
      <c r="AG2">
        <v>144.1349103</v>
      </c>
      <c r="AH2" t="s">
        <v>50</v>
      </c>
      <c r="AI2" t="s">
        <v>76</v>
      </c>
      <c r="AJ2" s="33" t="s">
        <v>295</v>
      </c>
      <c r="AL2">
        <v>1</v>
      </c>
      <c r="AM2" t="s">
        <v>86</v>
      </c>
      <c r="AN2">
        <v>220</v>
      </c>
      <c r="AO2" s="69">
        <v>5</v>
      </c>
      <c r="AP2">
        <v>1</v>
      </c>
      <c r="AQ2">
        <v>0</v>
      </c>
      <c r="AR2">
        <v>0</v>
      </c>
      <c r="AS2" s="82" t="str">
        <f t="shared" ref="AS2:AS65" si="5">"Gw"&amp;"-"&amp;AQ2&amp;"-"&amp;AR2</f>
        <v>Gw-0-0</v>
      </c>
      <c r="AT2" s="14">
        <f t="shared" ref="AT2:AT65" si="6">BQ2</f>
        <v>773256</v>
      </c>
      <c r="AU2" s="81">
        <f>VLOOKUP(C2,Bushfire_Vlookup!$F$2:$H$12575,3,FALSE)</f>
        <v>6148.6402539999999</v>
      </c>
      <c r="AV2" s="14">
        <f>VLOOKUP(AS2,Safety_collateral_Vlookup!$J$3:$L$20,2,FALSE)</f>
        <v>3720.1399252148244</v>
      </c>
      <c r="AW2" s="14">
        <f>VLOOKUP(AS2,Safety_collateral_Vlookup!$J$3:$L$20,3,FALSE)</f>
        <v>25000</v>
      </c>
      <c r="AX2" s="48">
        <f t="shared" ref="AX2:AX65" si="7">(AT2+AU2+AV2+AW2)*1.067</f>
        <v>862269.14045122208</v>
      </c>
      <c r="AY2" s="49">
        <f>(R2/1000)*AZ2</f>
        <v>32546.240000000002</v>
      </c>
      <c r="AZ2" s="14">
        <v>76000</v>
      </c>
      <c r="BA2" s="16">
        <f t="shared" ref="BA2:BA65" si="8">AX2/AY2</f>
        <v>26.493663798067672</v>
      </c>
      <c r="BB2" t="e">
        <f>IF(BA2&lt;=#REF!,#REF!,IF(BA2&lt;=#REF!,#REF!,IF(BA2&lt;=#REF!,#REF!,IF(BA2&lt;=#REF!,#REF!,#REF!))))</f>
        <v>#REF!</v>
      </c>
      <c r="BC2" s="51">
        <v>5</v>
      </c>
      <c r="BD2" s="21">
        <v>85</v>
      </c>
      <c r="BE2" s="21">
        <v>6.4399999999999999E-2</v>
      </c>
      <c r="BF2" s="26">
        <f t="shared" ref="BF2:BF65" si="9">PMT(BE2,BD2,-AY2)</f>
        <v>2106.4403583197432</v>
      </c>
      <c r="BG2" s="21">
        <v>4</v>
      </c>
      <c r="BH2" s="21">
        <f t="shared" ref="BH2:BH65" si="10">BD2-IF(AO2=1,0.95*BD2,IF(AO2=2,0.85*BD2,IF(AO2=3,0.6*BD2,IF(AO2=4,0.22*BD2,0.08*BD2))))</f>
        <v>78.2</v>
      </c>
      <c r="BI2" s="28">
        <f t="shared" ref="BI2:BI65" si="11">BG2*(BH2^(BG2-1))/(BD2^BG2)</f>
        <v>3.6644141176470593E-2</v>
      </c>
      <c r="BJ2" s="27">
        <f t="shared" ref="BJ2:BJ65" si="12">BI2</f>
        <v>3.6644141176470593E-2</v>
      </c>
      <c r="BK2" s="28">
        <f t="shared" ref="BK2:BK65" si="13">(BI2*AY2)/BF2</f>
        <v>0.56618218911957519</v>
      </c>
      <c r="BL2" s="35">
        <f t="shared" ref="BL2:BL65" si="14">(BI2*AX2)/BF2</f>
        <v>15.000240566987992</v>
      </c>
      <c r="BM2" s="21" t="str">
        <f t="shared" ref="BM2:BM65" si="15">IF(BL2&lt;=0.3,"Cr1",IF(BL2&lt;=1,"Cr2",IF(BL2&lt;=3,"Cr3",IF(BL2&lt;=10,"Cr4","Cr5"))))</f>
        <v>Cr5</v>
      </c>
      <c r="BN2" s="51">
        <v>5</v>
      </c>
      <c r="BO2" s="21">
        <v>1</v>
      </c>
      <c r="BP2" s="50" t="s">
        <v>5497</v>
      </c>
      <c r="BQ2" s="14">
        <v>773256</v>
      </c>
      <c r="BR2">
        <f>IFERROR(VLOOKUP(AO2,'Model Failure data- Lines'!$A$37:$E$41,3,FALSE),'Model Failure data- Lines'!$C$37)</f>
        <v>0.49390000000000001</v>
      </c>
      <c r="BS2" s="14">
        <f t="shared" ref="BS2:BS65" si="16">($AX2)*BR2</f>
        <v>425874.72846885858</v>
      </c>
      <c r="BT2" s="34">
        <f t="shared" ref="BT2:BT65" si="17">$AY2/1.0468^2.5</f>
        <v>29029.632487407642</v>
      </c>
      <c r="BU2" s="34">
        <f t="shared" ref="BU2:BU65" si="18">BS2/BT2</f>
        <v>14.670345160366491</v>
      </c>
      <c r="BV2" s="54">
        <f t="shared" ref="BV2:BV65" si="19">BS2-BT2</f>
        <v>396845.09598145093</v>
      </c>
      <c r="BW2">
        <f>IFERROR(VLOOKUP(AO2,'Model Failure data- Lines'!$A$37:$E$41,4,FALSE),'Model Failure data- Lines'!$D$37)</f>
        <v>0.39779999999999999</v>
      </c>
      <c r="BX2" s="14">
        <f t="shared" ref="BX2:BX65" si="20">($AX2)*BW2</f>
        <v>343010.66407149611</v>
      </c>
      <c r="BY2" s="34">
        <f t="shared" ref="BY2:BY65" si="21">$AY2/1.0468^5</f>
        <v>25892.992934174672</v>
      </c>
      <c r="BZ2" s="71">
        <f t="shared" ref="BZ2:BZ65" si="22">BX2/BY2</f>
        <v>13.247238932304967</v>
      </c>
      <c r="CA2" s="71">
        <f t="shared" ref="CA2:CA65" si="23">BX2-BY2</f>
        <v>317117.67113732145</v>
      </c>
      <c r="CB2" s="56">
        <v>1</v>
      </c>
      <c r="CC2">
        <f>IFERROR(VLOOKUP(AO2,'Model Failure data- Lines'!$A$37:$E$41,5,FALSE),'Model Failure data- Lines'!$E$37)</f>
        <v>0.19189999999999996</v>
      </c>
      <c r="CD2" s="14">
        <f t="shared" ref="CD2:CD65" si="24">($AX2)*CC2</f>
        <v>165469.44805258949</v>
      </c>
      <c r="CE2" s="34">
        <f t="shared" ref="CE2:CE65" si="25">$AY2/1.0468^10</f>
        <v>20599.832210701432</v>
      </c>
      <c r="CF2" s="34">
        <f t="shared" ref="CF2:CF65" si="26">CD2/CE2</f>
        <v>8.0325629044021802</v>
      </c>
      <c r="CG2" s="54">
        <f t="shared" ref="CG2:CG65" si="27">CD2-CE2</f>
        <v>144869.61584188807</v>
      </c>
      <c r="CH2" t="e">
        <f>IFERROR(VLOOKUP(AO2,'Model Failure data- Lines'!#REF!,3,FALSE),'Model Failure data- Lines'!#REF!)</f>
        <v>#REF!</v>
      </c>
      <c r="CI2" s="14" t="e">
        <f t="shared" ref="CI2:CI65" si="28">($AX2)*CH2</f>
        <v>#REF!</v>
      </c>
      <c r="CJ2" s="34">
        <f t="shared" ref="CJ2:CJ65" si="29">$AY2/1.0644^2.5</f>
        <v>27844.45090324472</v>
      </c>
      <c r="CK2" s="34" t="e">
        <f t="shared" ref="CK2:CK65" si="30">CI2/CJ2</f>
        <v>#REF!</v>
      </c>
      <c r="CL2" s="54" t="e">
        <f t="shared" ref="CL2:CL65" si="31">CI2-CJ2</f>
        <v>#REF!</v>
      </c>
      <c r="CM2" t="e">
        <f>IFERROR(VLOOKUP(AO2,'Model Failure data- Lines'!#REF!,4,FALSE),'Model Failure data- Lines'!#REF!)</f>
        <v>#REF!</v>
      </c>
      <c r="CN2" s="14" t="e">
        <f t="shared" ref="CN2:CN65" si="32">($AX2)*CM2</f>
        <v>#REF!</v>
      </c>
      <c r="CO2" s="34">
        <f t="shared" ref="CO2:CO65" si="33">$AY2/1.0644^5</f>
        <v>23821.905267803766</v>
      </c>
      <c r="CP2" s="34" t="e">
        <f t="shared" ref="CP2:CP65" si="34">CN2/CO2</f>
        <v>#REF!</v>
      </c>
      <c r="CQ2" s="54" t="e">
        <f t="shared" ref="CQ2:CQ65" si="35">CN2-CO2</f>
        <v>#REF!</v>
      </c>
      <c r="CR2" t="e">
        <f>IFERROR(VLOOKUP(AO2,'Model Failure data- Lines'!#REF!,5,FALSE),'Model Failure data- Lines'!#REF!)</f>
        <v>#REF!</v>
      </c>
      <c r="CS2" s="14" t="e">
        <f t="shared" ref="CS2:CS65" si="36">($AX2)*CR2</f>
        <v>#REF!</v>
      </c>
      <c r="CT2" s="34">
        <f t="shared" ref="CT2:CT65" si="37">$AY2/1.0644^10</f>
        <v>17436.212926231012</v>
      </c>
      <c r="CU2" s="34" t="e">
        <f t="shared" ref="CU2:CU65" si="38">CS2/CT2</f>
        <v>#REF!</v>
      </c>
      <c r="CV2" s="54" t="e">
        <f t="shared" ref="CV2:CV65" si="39">CS2-CT2</f>
        <v>#REF!</v>
      </c>
      <c r="CW2" t="s">
        <v>410</v>
      </c>
      <c r="CX2">
        <v>1</v>
      </c>
      <c r="CY2">
        <v>1</v>
      </c>
      <c r="CZ2">
        <f t="shared" ref="CZ2:CZ65" si="40">BX2*(BZ2-1)/BZ2</f>
        <v>317117.67113732145</v>
      </c>
      <c r="DA2" s="34">
        <f t="shared" ref="DA2:DA65" si="41">1.067*$AT2*$BW2</f>
        <v>328210.51966559998</v>
      </c>
      <c r="DB2" s="34">
        <f t="shared" ref="DB2:DB65" si="42">1.067*$BW2*$AU2</f>
        <v>2609.8063422749601</v>
      </c>
      <c r="DC2" s="34">
        <f t="shared" ref="DC2:DC65" si="43">1.067*$BW2*$AV2</f>
        <v>1579.0230636212377</v>
      </c>
      <c r="DD2" s="9">
        <f t="shared" ref="DD2:DD65" si="44">1.067*$BW2*$AW2</f>
        <v>10611.314999999999</v>
      </c>
      <c r="DE2" s="59">
        <f t="shared" ref="DE2:DE65" si="45">DA2/$BX2</f>
        <v>0.95685223243435014</v>
      </c>
      <c r="DF2" s="59">
        <f t="shared" ref="DF2:DF65" si="46">DB2/$BX2</f>
        <v>7.6085282926684171E-3</v>
      </c>
      <c r="DG2" s="59">
        <f t="shared" ref="DG2:DG65" si="47">DC2/$BX2</f>
        <v>4.6034226600375049E-3</v>
      </c>
      <c r="DH2" s="59">
        <f t="shared" ref="DH2:DH65" si="48">DD2/$BX2</f>
        <v>3.0935816612944162E-2</v>
      </c>
      <c r="DI2" s="14">
        <f t="shared" ref="DI2:DI65" si="49">DE2*$BX2*($BZ2-1)/$BZ2</f>
        <v>303434.75157212809</v>
      </c>
      <c r="DJ2" s="14">
        <f t="shared" ref="DJ2:DJ65" si="50">DF2*$BX2*($BZ2-1)/$BZ2</f>
        <v>2412.7987729534289</v>
      </c>
      <c r="DK2" s="14">
        <f t="shared" ref="DK2:DK65" si="51">DG2*$BX2*($BZ2-1)/$BZ2</f>
        <v>1459.826673211867</v>
      </c>
      <c r="DL2" s="14">
        <f t="shared" ref="DL2:DL65" si="52">DH2*$BX2*($BZ2-1)/$BZ2</f>
        <v>9810.2941190281126</v>
      </c>
      <c r="DM2">
        <f t="shared" ref="DM2:DM65" si="53">CD2*(CF2-1)/CF2</f>
        <v>144869.61584188807</v>
      </c>
      <c r="DN2" s="34">
        <f t="shared" ref="DN2:DN65" si="54">1.067*$AT2*$CC2</f>
        <v>158329.81076879997</v>
      </c>
      <c r="DO2" s="34">
        <f t="shared" ref="DO2:DO65" si="55">1.067*$CC2*$AU2</f>
        <v>1258.9789770803538</v>
      </c>
      <c r="DP2" s="34">
        <f t="shared" ref="DP2:DP65" si="56">1.067*$CC2*$AV2</f>
        <v>761.72580670918921</v>
      </c>
      <c r="DQ2" s="9">
        <f t="shared" ref="DQ2:DQ65" si="57">1.067*$CC2*$AW2</f>
        <v>5118.932499999999</v>
      </c>
      <c r="DR2" s="59">
        <f t="shared" ref="DR2:DR65" si="58">DN2/$CD2</f>
        <v>0.95685223243435003</v>
      </c>
      <c r="DS2" s="59">
        <f t="shared" ref="DS2:DS65" si="59">DO2/$CD2</f>
        <v>7.6085282926684162E-3</v>
      </c>
      <c r="DT2" s="59">
        <f t="shared" ref="DT2:DT65" si="60">DP2/$CD2</f>
        <v>4.6034226600375049E-3</v>
      </c>
      <c r="DU2" s="59">
        <f t="shared" ref="DU2:DU65" si="61">DQ2/$CD2</f>
        <v>3.0935816612944162E-2</v>
      </c>
      <c r="DV2" s="14">
        <f t="shared" ref="DV2:DV65" si="62">DR2*$CD2*($CF2-1)/$CF2</f>
        <v>138618.81533021727</v>
      </c>
      <c r="DW2" s="14">
        <f t="shared" ref="DW2:DW65" si="63">DS2*$CD2*($CF2-1)/$CF2</f>
        <v>1102.2445708810096</v>
      </c>
      <c r="DX2" s="14">
        <f t="shared" ref="DX2:DX65" si="64">DT2*$CD2*($CF2-1)/$CF2</f>
        <v>666.89607231747573</v>
      </c>
      <c r="DY2" s="14">
        <f t="shared" ref="DY2:DY65" si="65">DU2*$CD2*($CF2-1)/$CF2</f>
        <v>4481.6598684723185</v>
      </c>
      <c r="DZ2" s="34" t="e">
        <f t="shared" ref="DZ2:DZ65" si="66">CN2*(CP2-1)/CP2</f>
        <v>#REF!</v>
      </c>
      <c r="EA2" s="34" t="e">
        <f t="shared" ref="EA2:EA65" si="67">1.067*$AT2*$CM2</f>
        <v>#REF!</v>
      </c>
      <c r="EB2" s="34" t="e">
        <f t="shared" ref="EB2:EB65" si="68">1.067*$AU2*$CM2</f>
        <v>#REF!</v>
      </c>
      <c r="EC2" s="34" t="e">
        <f t="shared" ref="EC2:EC65" si="69">1.067*$AV2*$CM2</f>
        <v>#REF!</v>
      </c>
      <c r="ED2" s="34" t="e">
        <f t="shared" ref="ED2:ED65" si="70">1.067*$AW2*$CM2</f>
        <v>#REF!</v>
      </c>
      <c r="EE2" s="59" t="e">
        <f t="shared" ref="EE2:EE65" si="71">EA2/$CN2</f>
        <v>#REF!</v>
      </c>
      <c r="EF2" s="59" t="e">
        <f t="shared" ref="EF2:EF65" si="72">EB2/$CN2</f>
        <v>#REF!</v>
      </c>
      <c r="EG2" s="59" t="e">
        <f t="shared" ref="EG2:EG65" si="73">EC2/$CN2</f>
        <v>#REF!</v>
      </c>
      <c r="EH2" s="59" t="e">
        <f t="shared" ref="EH2:EH65" si="74">ED2/$CN2</f>
        <v>#REF!</v>
      </c>
      <c r="EI2" s="14" t="e">
        <f t="shared" ref="EI2:EI65" si="75">EE2*$CN2*($CP2-1)/$CP2</f>
        <v>#REF!</v>
      </c>
      <c r="EJ2" s="14" t="e">
        <f t="shared" ref="EJ2:EJ65" si="76">EF2*$CN2*($CP2-1)/$CP2</f>
        <v>#REF!</v>
      </c>
      <c r="EK2" s="14" t="e">
        <f t="shared" ref="EK2:EK65" si="77">EG2*$CN2*($CP2-1)/$CP2</f>
        <v>#REF!</v>
      </c>
      <c r="EL2" s="14" t="e">
        <f t="shared" ref="EL2:EL65" si="78">EH2*$CN2*($CP2-1)/$CP2</f>
        <v>#REF!</v>
      </c>
      <c r="EM2" t="e">
        <f t="shared" ref="EM2:EM65" si="79">CS2*(CU2-1)/CU2</f>
        <v>#REF!</v>
      </c>
      <c r="EN2" s="34" t="e">
        <f t="shared" ref="EN2:EN65" si="80">1.067*$AT2*$CR2</f>
        <v>#REF!</v>
      </c>
      <c r="EO2" s="34" t="e">
        <f t="shared" ref="EO2:EO65" si="81">1.067*$AU2*$CR2</f>
        <v>#REF!</v>
      </c>
      <c r="EP2" s="34" t="e">
        <f t="shared" ref="EP2:EP65" si="82">1.067*$AV2*$CR2</f>
        <v>#REF!</v>
      </c>
      <c r="EQ2" s="34" t="e">
        <f t="shared" ref="EQ2:EQ65" si="83">1.067*$AW2*$CR2</f>
        <v>#REF!</v>
      </c>
      <c r="ER2" s="59" t="e">
        <f t="shared" ref="ER2:ER65" si="84">EN2/$CS2</f>
        <v>#REF!</v>
      </c>
      <c r="ES2" s="59" t="e">
        <f t="shared" ref="ES2:ES65" si="85">EO2/$CS2</f>
        <v>#REF!</v>
      </c>
      <c r="ET2" s="59" t="e">
        <f t="shared" ref="ET2:ET65" si="86">EP2/$CS2</f>
        <v>#REF!</v>
      </c>
      <c r="EU2" s="59" t="e">
        <f t="shared" ref="EU2:EU65" si="87">EQ2/$CS2</f>
        <v>#REF!</v>
      </c>
      <c r="EV2" s="14" t="e">
        <f t="shared" ref="EV2:EV65" si="88">ER2*$CS2*($CU2-1)/$CU2</f>
        <v>#REF!</v>
      </c>
      <c r="EW2" s="14" t="e">
        <f t="shared" ref="EW2:EW65" si="89">ES2*$CS2*($CU2-1)/$CU2</f>
        <v>#REF!</v>
      </c>
      <c r="EX2" s="14" t="e">
        <f t="shared" ref="EX2:EX65" si="90">ET2*$CS2*($CU2-1)/$CU2</f>
        <v>#REF!</v>
      </c>
      <c r="EY2" s="14" t="e">
        <f t="shared" ref="EY2:EY65" si="91">EU2*$CS2*($CU2-1)/$CU2</f>
        <v>#REF!</v>
      </c>
    </row>
    <row r="3" spans="1:155" x14ac:dyDescent="0.2">
      <c r="A3" s="17">
        <v>30359350</v>
      </c>
      <c r="B3" t="s">
        <v>62</v>
      </c>
      <c r="C3" t="s">
        <v>1763</v>
      </c>
      <c r="D3" t="s">
        <v>1764</v>
      </c>
      <c r="E3" t="s">
        <v>1765</v>
      </c>
      <c r="F3" t="s">
        <v>41</v>
      </c>
      <c r="G3" t="s">
        <v>42</v>
      </c>
      <c r="H3" t="s">
        <v>4955</v>
      </c>
      <c r="I3" t="s">
        <v>138</v>
      </c>
      <c r="J3" s="19" t="s">
        <v>69</v>
      </c>
      <c r="K3" t="s">
        <v>139</v>
      </c>
      <c r="L3">
        <v>1976</v>
      </c>
      <c r="M3">
        <f t="shared" si="0"/>
        <v>1976</v>
      </c>
      <c r="N3">
        <v>43</v>
      </c>
      <c r="O3" s="19">
        <f t="shared" si="1"/>
        <v>43</v>
      </c>
      <c r="P3" t="s">
        <v>83</v>
      </c>
      <c r="Q3" s="19" t="str">
        <f t="shared" si="2"/>
        <v>40-50</v>
      </c>
      <c r="R3" s="23">
        <v>350</v>
      </c>
      <c r="S3" s="15">
        <f t="shared" si="3"/>
        <v>0.35</v>
      </c>
      <c r="T3">
        <v>30434516</v>
      </c>
      <c r="U3" t="s">
        <v>45</v>
      </c>
      <c r="V3" t="s">
        <v>46</v>
      </c>
      <c r="W3" t="s">
        <v>47</v>
      </c>
      <c r="X3" t="s">
        <v>48</v>
      </c>
      <c r="Y3" t="s">
        <v>251</v>
      </c>
      <c r="Z3" t="s">
        <v>1766</v>
      </c>
      <c r="AA3" t="s">
        <v>1767</v>
      </c>
      <c r="AB3" t="s">
        <v>544</v>
      </c>
      <c r="AC3">
        <v>1976</v>
      </c>
      <c r="AD3">
        <v>86</v>
      </c>
      <c r="AE3" t="str">
        <f t="shared" si="4"/>
        <v>&gt;80</v>
      </c>
      <c r="AF3">
        <v>-38.169001059999999</v>
      </c>
      <c r="AG3">
        <v>145.25473704999999</v>
      </c>
      <c r="AH3" t="s">
        <v>75</v>
      </c>
      <c r="AI3" t="s">
        <v>325</v>
      </c>
      <c r="AJ3" s="33" t="s">
        <v>343</v>
      </c>
      <c r="AL3" t="s">
        <v>78</v>
      </c>
      <c r="AM3" t="s">
        <v>79</v>
      </c>
      <c r="AN3">
        <v>220</v>
      </c>
      <c r="AO3" s="69">
        <v>5</v>
      </c>
      <c r="AP3">
        <v>2</v>
      </c>
      <c r="AQ3">
        <v>0</v>
      </c>
      <c r="AR3">
        <v>2</v>
      </c>
      <c r="AS3" s="82" t="str">
        <f t="shared" si="5"/>
        <v>Gw-0-2</v>
      </c>
      <c r="AT3" s="14">
        <f t="shared" si="6"/>
        <v>26920</v>
      </c>
      <c r="AU3" s="81">
        <f>VLOOKUP(C3,Bushfire_Vlookup!$F$2:$H$12575,3,FALSE)</f>
        <v>362.08876299999997</v>
      </c>
      <c r="AV3" s="14">
        <f>VLOOKUP(AS3,Safety_collateral_Vlookup!$J$3:$L$20,2,FALSE)</f>
        <v>93570.139925214826</v>
      </c>
      <c r="AW3" s="14">
        <f>VLOOKUP(AS3,Safety_collateral_Vlookup!$J$3:$L$20,3,FALSE)</f>
        <v>550000</v>
      </c>
      <c r="AX3" s="48">
        <f t="shared" si="7"/>
        <v>715799.32801032509</v>
      </c>
      <c r="AY3" s="49">
        <f>(R3/1000)*AZ3</f>
        <v>26600</v>
      </c>
      <c r="AZ3" s="14">
        <v>76000</v>
      </c>
      <c r="BA3" s="16">
        <f t="shared" si="8"/>
        <v>26.909749173320492</v>
      </c>
      <c r="BB3" t="e">
        <f>IF(BA3&lt;=#REF!,#REF!,IF(BA3&lt;=#REF!,#REF!,IF(BA3&lt;=#REF!,#REF!,IF(BA3&lt;=#REF!,#REF!,#REF!))))</f>
        <v>#REF!</v>
      </c>
      <c r="BC3" s="51">
        <v>5</v>
      </c>
      <c r="BD3" s="21">
        <v>70</v>
      </c>
      <c r="BE3" s="21">
        <v>6.4399999999999999E-2</v>
      </c>
      <c r="BF3" s="26">
        <f t="shared" si="9"/>
        <v>1735.0167291138966</v>
      </c>
      <c r="BG3" s="21">
        <v>7</v>
      </c>
      <c r="BH3" s="21">
        <f t="shared" si="10"/>
        <v>64.400000000000006</v>
      </c>
      <c r="BI3" s="28">
        <f t="shared" si="11"/>
        <v>6.0635500134400021E-2</v>
      </c>
      <c r="BJ3" s="27">
        <f t="shared" si="12"/>
        <v>6.0635500134400021E-2</v>
      </c>
      <c r="BK3" s="28">
        <f t="shared" si="13"/>
        <v>0.9296188771613626</v>
      </c>
      <c r="BL3" s="35">
        <f t="shared" si="14"/>
        <v>25.015810811196101</v>
      </c>
      <c r="BM3" s="21" t="str">
        <f t="shared" si="15"/>
        <v>Cr5</v>
      </c>
      <c r="BN3" s="51">
        <v>5</v>
      </c>
      <c r="BO3" s="21">
        <v>1</v>
      </c>
      <c r="BP3" s="50" t="s">
        <v>5497</v>
      </c>
      <c r="BQ3" s="14">
        <v>26920</v>
      </c>
      <c r="BR3">
        <f>IFERROR(VLOOKUP(AO3,'Model Failure data- Lines'!$A$37:$E$41,3,FALSE),'Model Failure data- Lines'!$C$37)</f>
        <v>0.49390000000000001</v>
      </c>
      <c r="BS3" s="14">
        <f t="shared" si="16"/>
        <v>353533.28810429957</v>
      </c>
      <c r="BT3" s="34">
        <f t="shared" si="17"/>
        <v>23725.881212854179</v>
      </c>
      <c r="BU3" s="34">
        <f t="shared" si="18"/>
        <v>14.900744251925309</v>
      </c>
      <c r="BV3" s="54">
        <f t="shared" si="19"/>
        <v>329807.4068914454</v>
      </c>
      <c r="BW3">
        <f>IFERROR(VLOOKUP(AO3,'Model Failure data- Lines'!$A$37:$E$41,4,FALSE),'Model Failure data- Lines'!$D$37)</f>
        <v>0.39779999999999999</v>
      </c>
      <c r="BX3" s="14">
        <f t="shared" si="20"/>
        <v>284744.9726825073</v>
      </c>
      <c r="BY3" s="34">
        <f t="shared" si="21"/>
        <v>21162.309749115298</v>
      </c>
      <c r="BZ3" s="71">
        <f t="shared" si="22"/>
        <v>13.455288012425545</v>
      </c>
      <c r="CA3" s="71">
        <f t="shared" si="23"/>
        <v>263582.66293339198</v>
      </c>
      <c r="CB3" s="56">
        <v>1</v>
      </c>
      <c r="CC3">
        <f>IFERROR(VLOOKUP(AO3,'Model Failure data- Lines'!$A$37:$E$41,5,FALSE),'Model Failure data- Lines'!$E$37)</f>
        <v>0.19189999999999996</v>
      </c>
      <c r="CD3" s="14">
        <f t="shared" si="24"/>
        <v>137361.89104518134</v>
      </c>
      <c r="CE3" s="34">
        <f t="shared" si="25"/>
        <v>16836.216312687979</v>
      </c>
      <c r="CF3" s="34">
        <f t="shared" si="26"/>
        <v>8.1587150280115939</v>
      </c>
      <c r="CG3" s="54">
        <f t="shared" si="27"/>
        <v>120525.67473249337</v>
      </c>
      <c r="CH3" t="e">
        <f>IFERROR(VLOOKUP(AO3,'Model Failure data- Lines'!#REF!,3,FALSE),'Model Failure data- Lines'!#REF!)</f>
        <v>#REF!</v>
      </c>
      <c r="CI3" s="14" t="e">
        <f t="shared" si="28"/>
        <v>#REF!</v>
      </c>
      <c r="CJ3" s="34">
        <f t="shared" si="29"/>
        <v>22757.233831813122</v>
      </c>
      <c r="CK3" s="34" t="e">
        <f t="shared" si="30"/>
        <v>#REF!</v>
      </c>
      <c r="CL3" s="54" t="e">
        <f t="shared" si="31"/>
        <v>#REF!</v>
      </c>
      <c r="CM3" t="e">
        <f>IFERROR(VLOOKUP(AO3,'Model Failure data- Lines'!#REF!,4,FALSE),'Model Failure data- Lines'!#REF!)</f>
        <v>#REF!</v>
      </c>
      <c r="CN3" s="14" t="e">
        <f t="shared" si="32"/>
        <v>#REF!</v>
      </c>
      <c r="CO3" s="34">
        <f t="shared" si="33"/>
        <v>19469.612469015781</v>
      </c>
      <c r="CP3" s="34" t="e">
        <f t="shared" si="34"/>
        <v>#REF!</v>
      </c>
      <c r="CQ3" s="54" t="e">
        <f t="shared" si="35"/>
        <v>#REF!</v>
      </c>
      <c r="CR3" t="e">
        <f>IFERROR(VLOOKUP(AO3,'Model Failure data- Lines'!#REF!,5,FALSE),'Model Failure data- Lines'!#REF!)</f>
        <v>#REF!</v>
      </c>
      <c r="CS3" s="14" t="e">
        <f t="shared" si="36"/>
        <v>#REF!</v>
      </c>
      <c r="CT3" s="34">
        <f t="shared" si="37"/>
        <v>14250.594349385516</v>
      </c>
      <c r="CU3" s="34" t="e">
        <f t="shared" si="38"/>
        <v>#REF!</v>
      </c>
      <c r="CV3" s="54" t="e">
        <f t="shared" si="39"/>
        <v>#REF!</v>
      </c>
      <c r="CW3" t="s">
        <v>544</v>
      </c>
      <c r="CX3">
        <v>1</v>
      </c>
      <c r="CY3">
        <v>1</v>
      </c>
      <c r="CZ3">
        <f t="shared" si="40"/>
        <v>263582.66293339198</v>
      </c>
      <c r="DA3" s="34">
        <f t="shared" si="41"/>
        <v>11426.263992</v>
      </c>
      <c r="DB3" s="34">
        <f t="shared" si="42"/>
        <v>153.68951688613376</v>
      </c>
      <c r="DC3" s="34">
        <f t="shared" si="43"/>
        <v>39716.089173621236</v>
      </c>
      <c r="DD3" s="9">
        <f t="shared" si="44"/>
        <v>233448.92999999996</v>
      </c>
      <c r="DE3" s="59">
        <f t="shared" si="45"/>
        <v>4.0128062259909912E-2</v>
      </c>
      <c r="DF3" s="59">
        <f t="shared" si="46"/>
        <v>5.3974444373245767E-4</v>
      </c>
      <c r="DG3" s="59">
        <f t="shared" si="47"/>
        <v>0.13947950968007067</v>
      </c>
      <c r="DH3" s="59">
        <f t="shared" si="48"/>
        <v>0.81985268361628705</v>
      </c>
      <c r="DI3" s="14">
        <f t="shared" si="49"/>
        <v>10577.061508824001</v>
      </c>
      <c r="DJ3" s="14">
        <f t="shared" si="50"/>
        <v>142.26727778250356</v>
      </c>
      <c r="DK3" s="14">
        <f t="shared" si="51"/>
        <v>36764.380586116851</v>
      </c>
      <c r="DL3" s="14">
        <f t="shared" si="52"/>
        <v>216098.95356066868</v>
      </c>
      <c r="DM3">
        <f t="shared" si="53"/>
        <v>120525.67473249337</v>
      </c>
      <c r="DN3" s="34">
        <f t="shared" si="54"/>
        <v>5512.066515999999</v>
      </c>
      <c r="DO3" s="34">
        <f t="shared" si="55"/>
        <v>74.140317472219877</v>
      </c>
      <c r="DP3" s="34">
        <f t="shared" si="56"/>
        <v>19159.169211709184</v>
      </c>
      <c r="DQ3" s="9">
        <f t="shared" si="57"/>
        <v>112616.51499999997</v>
      </c>
      <c r="DR3" s="59">
        <f t="shared" si="58"/>
        <v>4.0128062259909912E-2</v>
      </c>
      <c r="DS3" s="59">
        <f t="shared" si="59"/>
        <v>5.3974444373245777E-4</v>
      </c>
      <c r="DT3" s="59">
        <f t="shared" si="60"/>
        <v>0.13947950968007067</v>
      </c>
      <c r="DU3" s="59">
        <f t="shared" si="61"/>
        <v>0.81985268361628716</v>
      </c>
      <c r="DV3" s="14">
        <f t="shared" si="62"/>
        <v>4836.4617795831455</v>
      </c>
      <c r="DW3" s="14">
        <f t="shared" si="63"/>
        <v>65.053063263968781</v>
      </c>
      <c r="DX3" s="14">
        <f t="shared" si="64"/>
        <v>16810.86201554786</v>
      </c>
      <c r="DY3" s="14">
        <f t="shared" si="65"/>
        <v>98813.297874098411</v>
      </c>
      <c r="DZ3" s="34" t="e">
        <f t="shared" si="66"/>
        <v>#REF!</v>
      </c>
      <c r="EA3" s="34" t="e">
        <f t="shared" si="67"/>
        <v>#REF!</v>
      </c>
      <c r="EB3" s="34" t="e">
        <f t="shared" si="68"/>
        <v>#REF!</v>
      </c>
      <c r="EC3" s="34" t="e">
        <f t="shared" si="69"/>
        <v>#REF!</v>
      </c>
      <c r="ED3" s="34" t="e">
        <f t="shared" si="70"/>
        <v>#REF!</v>
      </c>
      <c r="EE3" s="59" t="e">
        <f t="shared" si="71"/>
        <v>#REF!</v>
      </c>
      <c r="EF3" s="59" t="e">
        <f t="shared" si="72"/>
        <v>#REF!</v>
      </c>
      <c r="EG3" s="59" t="e">
        <f t="shared" si="73"/>
        <v>#REF!</v>
      </c>
      <c r="EH3" s="59" t="e">
        <f t="shared" si="74"/>
        <v>#REF!</v>
      </c>
      <c r="EI3" s="14" t="e">
        <f t="shared" si="75"/>
        <v>#REF!</v>
      </c>
      <c r="EJ3" s="14" t="e">
        <f t="shared" si="76"/>
        <v>#REF!</v>
      </c>
      <c r="EK3" s="14" t="e">
        <f t="shared" si="77"/>
        <v>#REF!</v>
      </c>
      <c r="EL3" s="14" t="e">
        <f t="shared" si="78"/>
        <v>#REF!</v>
      </c>
      <c r="EM3" t="e">
        <f t="shared" si="79"/>
        <v>#REF!</v>
      </c>
      <c r="EN3" s="34" t="e">
        <f t="shared" si="80"/>
        <v>#REF!</v>
      </c>
      <c r="EO3" s="34" t="e">
        <f t="shared" si="81"/>
        <v>#REF!</v>
      </c>
      <c r="EP3" s="34" t="e">
        <f t="shared" si="82"/>
        <v>#REF!</v>
      </c>
      <c r="EQ3" s="34" t="e">
        <f t="shared" si="83"/>
        <v>#REF!</v>
      </c>
      <c r="ER3" s="59" t="e">
        <f t="shared" si="84"/>
        <v>#REF!</v>
      </c>
      <c r="ES3" s="59" t="e">
        <f t="shared" si="85"/>
        <v>#REF!</v>
      </c>
      <c r="ET3" s="59" t="e">
        <f t="shared" si="86"/>
        <v>#REF!</v>
      </c>
      <c r="EU3" s="59" t="e">
        <f t="shared" si="87"/>
        <v>#REF!</v>
      </c>
      <c r="EV3" s="14" t="e">
        <f t="shared" si="88"/>
        <v>#REF!</v>
      </c>
      <c r="EW3" s="14" t="e">
        <f t="shared" si="89"/>
        <v>#REF!</v>
      </c>
      <c r="EX3" s="14" t="e">
        <f t="shared" si="90"/>
        <v>#REF!</v>
      </c>
      <c r="EY3" s="14" t="e">
        <f t="shared" si="91"/>
        <v>#REF!</v>
      </c>
    </row>
    <row r="4" spans="1:155" x14ac:dyDescent="0.2">
      <c r="A4" s="17">
        <v>30231195</v>
      </c>
      <c r="B4" t="s">
        <v>62</v>
      </c>
      <c r="C4" t="s">
        <v>3925</v>
      </c>
      <c r="D4" t="s">
        <v>3926</v>
      </c>
      <c r="E4" t="s">
        <v>3927</v>
      </c>
      <c r="F4" t="s">
        <v>41</v>
      </c>
      <c r="G4" t="s">
        <v>42</v>
      </c>
      <c r="H4" t="s">
        <v>3928</v>
      </c>
      <c r="I4" t="s">
        <v>68</v>
      </c>
      <c r="J4" s="19" t="s">
        <v>69</v>
      </c>
      <c r="K4" t="s">
        <v>70</v>
      </c>
      <c r="L4">
        <v>1957</v>
      </c>
      <c r="M4">
        <f t="shared" si="0"/>
        <v>1957</v>
      </c>
      <c r="N4">
        <v>62</v>
      </c>
      <c r="O4" s="19">
        <f t="shared" si="1"/>
        <v>62</v>
      </c>
      <c r="P4" t="s">
        <v>54</v>
      </c>
      <c r="Q4" s="19" t="str">
        <f t="shared" si="2"/>
        <v>60-70</v>
      </c>
      <c r="R4" s="23">
        <v>414.5</v>
      </c>
      <c r="S4" s="15">
        <f t="shared" si="3"/>
        <v>0.41449999999999998</v>
      </c>
      <c r="T4">
        <v>30404463</v>
      </c>
      <c r="U4" t="s">
        <v>45</v>
      </c>
      <c r="V4" t="s">
        <v>55</v>
      </c>
      <c r="W4" t="s">
        <v>47</v>
      </c>
      <c r="X4" t="s">
        <v>48</v>
      </c>
      <c r="Y4" t="s">
        <v>56</v>
      </c>
      <c r="Z4" t="s">
        <v>3929</v>
      </c>
      <c r="AA4" t="s">
        <v>3930</v>
      </c>
      <c r="AB4" t="s">
        <v>221</v>
      </c>
      <c r="AC4">
        <v>1957</v>
      </c>
      <c r="AD4">
        <v>62</v>
      </c>
      <c r="AE4" t="str">
        <f t="shared" si="4"/>
        <v>&lt;70</v>
      </c>
      <c r="AF4">
        <v>-37.961404270000003</v>
      </c>
      <c r="AG4">
        <v>144.37712923000001</v>
      </c>
      <c r="AH4" t="s">
        <v>75</v>
      </c>
      <c r="AI4" t="s">
        <v>51</v>
      </c>
      <c r="AJ4" s="33" t="s">
        <v>502</v>
      </c>
      <c r="AL4">
        <v>1</v>
      </c>
      <c r="AM4" t="s">
        <v>86</v>
      </c>
      <c r="AN4">
        <v>220</v>
      </c>
      <c r="AO4" s="69">
        <v>5</v>
      </c>
      <c r="AP4">
        <v>2</v>
      </c>
      <c r="AQ4">
        <v>0</v>
      </c>
      <c r="AR4">
        <v>0</v>
      </c>
      <c r="AS4" s="82" t="str">
        <f t="shared" si="5"/>
        <v>Gw-0-0</v>
      </c>
      <c r="AT4" s="14">
        <f t="shared" si="6"/>
        <v>26456</v>
      </c>
      <c r="AU4" s="81">
        <f>VLOOKUP(C4,Bushfire_Vlookup!$F$2:$H$12575,3,FALSE)</f>
        <v>13.952807999999999</v>
      </c>
      <c r="AV4" s="14">
        <f>VLOOKUP(AS4,Safety_collateral_Vlookup!$J$3:$L$20,2,FALSE)</f>
        <v>3720.1399252148244</v>
      </c>
      <c r="AW4" s="14">
        <f>VLOOKUP(AS4,Safety_collateral_Vlookup!$J$3:$L$20,3,FALSE)</f>
        <v>25000</v>
      </c>
      <c r="AX4" s="48">
        <f t="shared" si="7"/>
        <v>58887.828946340218</v>
      </c>
      <c r="AY4" s="49">
        <f>(R4/1000)*AZ4</f>
        <v>31502</v>
      </c>
      <c r="AZ4" s="14">
        <v>76000</v>
      </c>
      <c r="BA4" s="16">
        <f t="shared" si="8"/>
        <v>1.869336199172758</v>
      </c>
      <c r="BB4" t="e">
        <f>IF(BA4&lt;=#REF!,#REF!,IF(BA4&lt;=#REF!,#REF!,IF(BA4&lt;=#REF!,#REF!,IF(BA4&lt;=#REF!,#REF!,#REF!))))</f>
        <v>#REF!</v>
      </c>
      <c r="BC4" s="51">
        <v>3</v>
      </c>
      <c r="BD4" s="21">
        <v>70</v>
      </c>
      <c r="BE4" s="21">
        <v>6.4399999999999999E-2</v>
      </c>
      <c r="BF4" s="26">
        <f t="shared" si="9"/>
        <v>2054.7555263363147</v>
      </c>
      <c r="BG4" s="21">
        <v>7</v>
      </c>
      <c r="BH4" s="21">
        <f t="shared" si="10"/>
        <v>64.400000000000006</v>
      </c>
      <c r="BI4" s="28">
        <f t="shared" si="11"/>
        <v>6.0635500134400021E-2</v>
      </c>
      <c r="BJ4" s="27">
        <f t="shared" si="12"/>
        <v>6.0635500134400021E-2</v>
      </c>
      <c r="BK4" s="28">
        <f t="shared" si="13"/>
        <v>0.9296188771613626</v>
      </c>
      <c r="BL4" s="35">
        <f t="shared" si="14"/>
        <v>1.7377702185120685</v>
      </c>
      <c r="BM4" s="21" t="str">
        <f t="shared" si="15"/>
        <v>Cr3</v>
      </c>
      <c r="BN4" s="51">
        <v>3</v>
      </c>
      <c r="BO4" s="21">
        <v>1</v>
      </c>
      <c r="BP4" s="50" t="s">
        <v>5497</v>
      </c>
      <c r="BQ4" s="14">
        <v>26456</v>
      </c>
      <c r="BR4">
        <f>IFERROR(VLOOKUP(AO4,'Model Failure data- Lines'!$A$37:$E$41,3,FALSE),'Model Failure data- Lines'!$C$37)</f>
        <v>0.49390000000000001</v>
      </c>
      <c r="BS4" s="14">
        <f t="shared" si="16"/>
        <v>29084.698716597435</v>
      </c>
      <c r="BT4" s="34">
        <f t="shared" si="17"/>
        <v>28098.222179223023</v>
      </c>
      <c r="BU4" s="34">
        <f t="shared" si="18"/>
        <v>1.0351081478067268</v>
      </c>
      <c r="BV4" s="54">
        <f t="shared" si="19"/>
        <v>986.47653737441215</v>
      </c>
      <c r="BW4">
        <f>IFERROR(VLOOKUP(AO4,'Model Failure data- Lines'!$A$37:$E$41,4,FALSE),'Model Failure data- Lines'!$D$37)</f>
        <v>0.39779999999999999</v>
      </c>
      <c r="BX4" s="14">
        <f t="shared" si="20"/>
        <v>23425.578354854137</v>
      </c>
      <c r="BY4" s="34">
        <f t="shared" si="21"/>
        <v>25062.221117166544</v>
      </c>
      <c r="BZ4" s="71">
        <f t="shared" si="22"/>
        <v>0.93469681898260093</v>
      </c>
      <c r="CA4" s="71">
        <f t="shared" si="23"/>
        <v>-1636.6427623124073</v>
      </c>
      <c r="CB4" s="58">
        <v>1</v>
      </c>
      <c r="CC4">
        <f>IFERROR(VLOOKUP(AO4,'Model Failure data- Lines'!$A$37:$E$41,5,FALSE),'Model Failure data- Lines'!$E$37)</f>
        <v>0.19189999999999996</v>
      </c>
      <c r="CD4" s="14">
        <f t="shared" si="24"/>
        <v>11300.574374802685</v>
      </c>
      <c r="CE4" s="34">
        <f t="shared" si="25"/>
        <v>19938.890461740481</v>
      </c>
      <c r="CF4" s="34">
        <f t="shared" si="26"/>
        <v>0.56676044218642296</v>
      </c>
      <c r="CG4" s="54">
        <f t="shared" si="27"/>
        <v>-8638.3160869377953</v>
      </c>
      <c r="CH4" t="e">
        <f>IFERROR(VLOOKUP(AO4,'Model Failure data- Lines'!#REF!,3,FALSE),'Model Failure data- Lines'!#REF!)</f>
        <v>#REF!</v>
      </c>
      <c r="CI4" s="14" t="e">
        <f t="shared" si="28"/>
        <v>#REF!</v>
      </c>
      <c r="CJ4" s="34">
        <f t="shared" si="29"/>
        <v>26951.066923675826</v>
      </c>
      <c r="CK4" s="34" t="e">
        <f t="shared" si="30"/>
        <v>#REF!</v>
      </c>
      <c r="CL4" s="54" t="e">
        <f t="shared" si="31"/>
        <v>#REF!</v>
      </c>
      <c r="CM4" t="e">
        <f>IFERROR(VLOOKUP(AO4,'Model Failure data- Lines'!#REF!,4,FALSE),'Model Failure data- Lines'!#REF!)</f>
        <v>#REF!</v>
      </c>
      <c r="CN4" s="14" t="e">
        <f t="shared" si="32"/>
        <v>#REF!</v>
      </c>
      <c r="CO4" s="34">
        <f t="shared" si="33"/>
        <v>23057.583909734403</v>
      </c>
      <c r="CP4" s="34" t="e">
        <f t="shared" si="34"/>
        <v>#REF!</v>
      </c>
      <c r="CQ4" s="54" t="e">
        <f t="shared" si="35"/>
        <v>#REF!</v>
      </c>
      <c r="CR4" t="e">
        <f>IFERROR(VLOOKUP(AO4,'Model Failure data- Lines'!#REF!,5,FALSE),'Model Failure data- Lines'!#REF!)</f>
        <v>#REF!</v>
      </c>
      <c r="CS4" s="14" t="e">
        <f t="shared" si="36"/>
        <v>#REF!</v>
      </c>
      <c r="CT4" s="34">
        <f t="shared" si="37"/>
        <v>16876.77530805799</v>
      </c>
      <c r="CU4" s="34" t="e">
        <f t="shared" si="38"/>
        <v>#REF!</v>
      </c>
      <c r="CV4" s="54" t="e">
        <f t="shared" si="39"/>
        <v>#REF!</v>
      </c>
      <c r="CW4" t="s">
        <v>221</v>
      </c>
      <c r="CX4">
        <v>1</v>
      </c>
      <c r="CY4">
        <v>1</v>
      </c>
      <c r="CZ4">
        <f t="shared" si="40"/>
        <v>-1636.6427623124086</v>
      </c>
      <c r="DA4" s="34">
        <f t="shared" si="41"/>
        <v>11229.317985599999</v>
      </c>
      <c r="DB4" s="34">
        <f t="shared" si="42"/>
        <v>5.922305632900799</v>
      </c>
      <c r="DC4" s="34">
        <f t="shared" si="43"/>
        <v>1579.0230636212377</v>
      </c>
      <c r="DD4" s="9">
        <f t="shared" si="44"/>
        <v>10611.314999999999</v>
      </c>
      <c r="DE4" s="59">
        <f t="shared" si="45"/>
        <v>0.47936139784882248</v>
      </c>
      <c r="DF4" s="59">
        <f t="shared" si="46"/>
        <v>2.5281363572710286E-4</v>
      </c>
      <c r="DG4" s="59">
        <f t="shared" si="47"/>
        <v>6.7405937206841265E-2</v>
      </c>
      <c r="DH4" s="59">
        <f t="shared" si="48"/>
        <v>0.45297985130860913</v>
      </c>
      <c r="DI4" s="14">
        <f t="shared" si="49"/>
        <v>-784.54336232123433</v>
      </c>
      <c r="DJ4" s="14">
        <f t="shared" si="50"/>
        <v>-0.41376560712664862</v>
      </c>
      <c r="DK4" s="14">
        <f t="shared" si="51"/>
        <v>-110.31943926646144</v>
      </c>
      <c r="DL4" s="14">
        <f t="shared" si="52"/>
        <v>-741.36619511758602</v>
      </c>
      <c r="DM4">
        <f t="shared" si="53"/>
        <v>-8638.3160869377934</v>
      </c>
      <c r="DN4" s="34">
        <f t="shared" si="54"/>
        <v>5417.0591287999987</v>
      </c>
      <c r="DO4" s="34">
        <f t="shared" si="55"/>
        <v>2.856939293498399</v>
      </c>
      <c r="DP4" s="34">
        <f t="shared" si="56"/>
        <v>761.72580670918921</v>
      </c>
      <c r="DQ4" s="9">
        <f t="shared" si="57"/>
        <v>5118.932499999999</v>
      </c>
      <c r="DR4" s="59">
        <f t="shared" si="58"/>
        <v>0.47936139784882253</v>
      </c>
      <c r="DS4" s="59">
        <f t="shared" si="59"/>
        <v>2.5281363572710286E-4</v>
      </c>
      <c r="DT4" s="59">
        <f t="shared" si="60"/>
        <v>6.7405937206841252E-2</v>
      </c>
      <c r="DU4" s="59">
        <f t="shared" si="61"/>
        <v>0.45297985130860913</v>
      </c>
      <c r="DV4" s="14">
        <f t="shared" si="62"/>
        <v>-4140.8752744944713</v>
      </c>
      <c r="DW4" s="14">
        <f t="shared" si="63"/>
        <v>-2.1838840964986641</v>
      </c>
      <c r="DX4" s="14">
        <f t="shared" si="64"/>
        <v>-582.27379172897554</v>
      </c>
      <c r="DY4" s="14">
        <f t="shared" si="65"/>
        <v>-3912.9831366178482</v>
      </c>
      <c r="DZ4" s="34" t="e">
        <f t="shared" si="66"/>
        <v>#REF!</v>
      </c>
      <c r="EA4" s="34" t="e">
        <f t="shared" si="67"/>
        <v>#REF!</v>
      </c>
      <c r="EB4" s="34" t="e">
        <f t="shared" si="68"/>
        <v>#REF!</v>
      </c>
      <c r="EC4" s="34" t="e">
        <f t="shared" si="69"/>
        <v>#REF!</v>
      </c>
      <c r="ED4" s="34" t="e">
        <f t="shared" si="70"/>
        <v>#REF!</v>
      </c>
      <c r="EE4" s="59" t="e">
        <f t="shared" si="71"/>
        <v>#REF!</v>
      </c>
      <c r="EF4" s="59" t="e">
        <f t="shared" si="72"/>
        <v>#REF!</v>
      </c>
      <c r="EG4" s="59" t="e">
        <f t="shared" si="73"/>
        <v>#REF!</v>
      </c>
      <c r="EH4" s="59" t="e">
        <f t="shared" si="74"/>
        <v>#REF!</v>
      </c>
      <c r="EI4" s="14" t="e">
        <f t="shared" si="75"/>
        <v>#REF!</v>
      </c>
      <c r="EJ4" s="14" t="e">
        <f t="shared" si="76"/>
        <v>#REF!</v>
      </c>
      <c r="EK4" s="14" t="e">
        <f t="shared" si="77"/>
        <v>#REF!</v>
      </c>
      <c r="EL4" s="14" t="e">
        <f t="shared" si="78"/>
        <v>#REF!</v>
      </c>
      <c r="EM4" t="e">
        <f t="shared" si="79"/>
        <v>#REF!</v>
      </c>
      <c r="EN4" s="34" t="e">
        <f t="shared" si="80"/>
        <v>#REF!</v>
      </c>
      <c r="EO4" s="34" t="e">
        <f t="shared" si="81"/>
        <v>#REF!</v>
      </c>
      <c r="EP4" s="34" t="e">
        <f t="shared" si="82"/>
        <v>#REF!</v>
      </c>
      <c r="EQ4" s="34" t="e">
        <f t="shared" si="83"/>
        <v>#REF!</v>
      </c>
      <c r="ER4" s="59" t="e">
        <f t="shared" si="84"/>
        <v>#REF!</v>
      </c>
      <c r="ES4" s="59" t="e">
        <f t="shared" si="85"/>
        <v>#REF!</v>
      </c>
      <c r="ET4" s="59" t="e">
        <f t="shared" si="86"/>
        <v>#REF!</v>
      </c>
      <c r="EU4" s="59" t="e">
        <f t="shared" si="87"/>
        <v>#REF!</v>
      </c>
      <c r="EV4" s="14" t="e">
        <f t="shared" si="88"/>
        <v>#REF!</v>
      </c>
      <c r="EW4" s="14" t="e">
        <f t="shared" si="89"/>
        <v>#REF!</v>
      </c>
      <c r="EX4" s="14" t="e">
        <f t="shared" si="90"/>
        <v>#REF!</v>
      </c>
      <c r="EY4" s="14" t="e">
        <f t="shared" si="91"/>
        <v>#REF!</v>
      </c>
    </row>
    <row r="5" spans="1:155" x14ac:dyDescent="0.2">
      <c r="A5" s="17">
        <v>30185745</v>
      </c>
      <c r="B5" t="s">
        <v>62</v>
      </c>
      <c r="C5" t="s">
        <v>3360</v>
      </c>
      <c r="D5" t="s">
        <v>3361</v>
      </c>
      <c r="E5" t="s">
        <v>795</v>
      </c>
      <c r="F5" t="s">
        <v>66</v>
      </c>
      <c r="G5" t="s">
        <v>42</v>
      </c>
      <c r="H5" t="s">
        <v>3362</v>
      </c>
      <c r="I5" t="s">
        <v>68</v>
      </c>
      <c r="J5" s="19" t="s">
        <v>69</v>
      </c>
      <c r="K5" t="s">
        <v>70</v>
      </c>
      <c r="L5">
        <v>1971</v>
      </c>
      <c r="M5">
        <f t="shared" si="0"/>
        <v>1971</v>
      </c>
      <c r="N5">
        <v>48</v>
      </c>
      <c r="O5" s="19">
        <f t="shared" si="1"/>
        <v>48</v>
      </c>
      <c r="P5" t="s">
        <v>83</v>
      </c>
      <c r="Q5" s="19" t="str">
        <f t="shared" si="2"/>
        <v>40-50</v>
      </c>
      <c r="R5" s="23">
        <v>183.79</v>
      </c>
      <c r="S5" s="15">
        <f t="shared" si="3"/>
        <v>0.18378999999999998</v>
      </c>
      <c r="T5">
        <v>30057597</v>
      </c>
      <c r="U5" t="s">
        <v>45</v>
      </c>
      <c r="V5" t="s">
        <v>46</v>
      </c>
      <c r="W5" s="20" t="s">
        <v>87</v>
      </c>
      <c r="X5" t="s">
        <v>88</v>
      </c>
      <c r="Y5" t="s">
        <v>154</v>
      </c>
      <c r="Z5" t="s">
        <v>3363</v>
      </c>
      <c r="AA5" t="s">
        <v>3364</v>
      </c>
      <c r="AB5" t="s">
        <v>583</v>
      </c>
      <c r="AC5">
        <v>1971</v>
      </c>
      <c r="AD5">
        <v>192</v>
      </c>
      <c r="AE5" t="str">
        <f t="shared" si="4"/>
        <v>&gt;80</v>
      </c>
      <c r="AF5">
        <v>-37.94028462</v>
      </c>
      <c r="AG5">
        <v>145.23550646999999</v>
      </c>
      <c r="AH5" t="s">
        <v>75</v>
      </c>
      <c r="AI5" t="s">
        <v>76</v>
      </c>
      <c r="AJ5" s="33" t="s">
        <v>797</v>
      </c>
      <c r="AL5" t="s">
        <v>48</v>
      </c>
      <c r="AM5" t="s">
        <v>86</v>
      </c>
      <c r="AN5">
        <v>220</v>
      </c>
      <c r="AO5" s="69">
        <v>5</v>
      </c>
      <c r="AP5">
        <v>2</v>
      </c>
      <c r="AQ5">
        <v>4</v>
      </c>
      <c r="AR5">
        <v>0</v>
      </c>
      <c r="AS5" s="82" t="str">
        <f t="shared" si="5"/>
        <v>Gw-4-0</v>
      </c>
      <c r="AT5" s="14">
        <f t="shared" si="6"/>
        <v>40000</v>
      </c>
      <c r="AU5" s="81">
        <f>VLOOKUP(C5,Bushfire_Vlookup!$F$2:$H$12575,3,FALSE)</f>
        <v>525.05165399999998</v>
      </c>
      <c r="AV5" s="14">
        <f>VLOOKUP(AS5,Safety_collateral_Vlookup!$J$3:$L$20,2,FALSE)</f>
        <v>2460565.8044019579</v>
      </c>
      <c r="AW5" s="14">
        <f>VLOOKUP(AS5,Safety_collateral_Vlookup!$J$3:$L$20,3,FALSE)</f>
        <v>25000</v>
      </c>
      <c r="AX5" s="48">
        <f t="shared" si="7"/>
        <v>2695338.9434117069</v>
      </c>
      <c r="AY5" s="48">
        <f>AZ5</f>
        <v>110000</v>
      </c>
      <c r="AZ5" s="14">
        <v>110000</v>
      </c>
      <c r="BA5" s="16">
        <f t="shared" si="8"/>
        <v>24.503081303742789</v>
      </c>
      <c r="BB5" t="e">
        <f>IF(BA5&lt;=#REF!,#REF!,IF(BA5&lt;=#REF!,#REF!,IF(BA5&lt;=#REF!,#REF!,IF(BA5&lt;=#REF!,#REF!,#REF!))))</f>
        <v>#REF!</v>
      </c>
      <c r="BC5" s="51">
        <v>5</v>
      </c>
      <c r="BD5" s="21">
        <v>70</v>
      </c>
      <c r="BE5" s="21">
        <v>6.4399999999999999E-2</v>
      </c>
      <c r="BF5" s="26">
        <f t="shared" si="9"/>
        <v>7174.8812106213763</v>
      </c>
      <c r="BG5" s="21">
        <v>7</v>
      </c>
      <c r="BH5" s="21">
        <f t="shared" si="10"/>
        <v>64.400000000000006</v>
      </c>
      <c r="BI5" s="28">
        <f t="shared" si="11"/>
        <v>6.0635500134400021E-2</v>
      </c>
      <c r="BJ5" s="27">
        <f t="shared" si="12"/>
        <v>6.0635500134400021E-2</v>
      </c>
      <c r="BK5" s="28">
        <f t="shared" si="13"/>
        <v>0.92961887716136271</v>
      </c>
      <c r="BL5" s="35">
        <f t="shared" si="14"/>
        <v>22.778526928578952</v>
      </c>
      <c r="BM5" s="21" t="str">
        <f t="shared" si="15"/>
        <v>Cr5</v>
      </c>
      <c r="BN5" s="51">
        <v>5</v>
      </c>
      <c r="BO5" s="21">
        <v>1</v>
      </c>
      <c r="BP5" s="50" t="s">
        <v>5497</v>
      </c>
      <c r="BQ5" s="14">
        <v>40000</v>
      </c>
      <c r="BR5">
        <f>IFERROR(VLOOKUP(AO5,'Model Failure data- Lines'!$A$37:$E$41,3,FALSE),'Model Failure data- Lines'!$C$37)</f>
        <v>0.49390000000000001</v>
      </c>
      <c r="BS5" s="14">
        <f t="shared" si="16"/>
        <v>1331227.904151042</v>
      </c>
      <c r="BT5" s="34">
        <f t="shared" si="17"/>
        <v>98114.546368945856</v>
      </c>
      <c r="BU5" s="34">
        <f t="shared" si="18"/>
        <v>13.568099261705273</v>
      </c>
      <c r="BV5" s="54">
        <f t="shared" si="19"/>
        <v>1233113.3577820961</v>
      </c>
      <c r="BW5">
        <f>IFERROR(VLOOKUP(AO5,'Model Failure data- Lines'!$A$37:$E$41,4,FALSE),'Model Failure data- Lines'!$D$37)</f>
        <v>0.39779999999999999</v>
      </c>
      <c r="BX5" s="14">
        <f t="shared" si="20"/>
        <v>1072205.8316891771</v>
      </c>
      <c r="BY5" s="34">
        <f t="shared" si="21"/>
        <v>87513.310992582061</v>
      </c>
      <c r="BZ5" s="71">
        <f t="shared" si="22"/>
        <v>12.251917102988608</v>
      </c>
      <c r="CA5" s="71">
        <f t="shared" si="23"/>
        <v>984692.52069659508</v>
      </c>
      <c r="CB5" s="56">
        <v>1</v>
      </c>
      <c r="CC5">
        <f>IFERROR(VLOOKUP(AO5,'Model Failure data- Lines'!$A$37:$E$41,5,FALSE),'Model Failure data- Lines'!$E$37)</f>
        <v>0.19189999999999996</v>
      </c>
      <c r="CD5" s="14">
        <f t="shared" si="24"/>
        <v>517235.54324070644</v>
      </c>
      <c r="CE5" s="34">
        <f t="shared" si="25"/>
        <v>69623.450917130744</v>
      </c>
      <c r="CF5" s="34">
        <f t="shared" si="26"/>
        <v>7.4290420314894421</v>
      </c>
      <c r="CG5" s="54">
        <f t="shared" si="27"/>
        <v>447612.09232357569</v>
      </c>
      <c r="CH5" t="e">
        <f>IFERROR(VLOOKUP(AO5,'Model Failure data- Lines'!#REF!,3,FALSE),'Model Failure data- Lines'!#REF!)</f>
        <v>#REF!</v>
      </c>
      <c r="CI5" s="14" t="e">
        <f t="shared" si="28"/>
        <v>#REF!</v>
      </c>
      <c r="CJ5" s="34">
        <f t="shared" si="29"/>
        <v>94108.861710505385</v>
      </c>
      <c r="CK5" s="34" t="e">
        <f t="shared" si="30"/>
        <v>#REF!</v>
      </c>
      <c r="CL5" s="54" t="e">
        <f t="shared" si="31"/>
        <v>#REF!</v>
      </c>
      <c r="CM5" t="e">
        <f>IFERROR(VLOOKUP(AO5,'Model Failure data- Lines'!#REF!,4,FALSE),'Model Failure data- Lines'!#REF!)</f>
        <v>#REF!</v>
      </c>
      <c r="CN5" s="14" t="e">
        <f t="shared" si="32"/>
        <v>#REF!</v>
      </c>
      <c r="CO5" s="34">
        <f t="shared" si="33"/>
        <v>80513.4350222457</v>
      </c>
      <c r="CP5" s="34" t="e">
        <f t="shared" si="34"/>
        <v>#REF!</v>
      </c>
      <c r="CQ5" s="54" t="e">
        <f t="shared" si="35"/>
        <v>#REF!</v>
      </c>
      <c r="CR5" t="e">
        <f>IFERROR(VLOOKUP(AO5,'Model Failure data- Lines'!#REF!,5,FALSE),'Model Failure data- Lines'!#REF!)</f>
        <v>#REF!</v>
      </c>
      <c r="CS5" s="14" t="e">
        <f t="shared" si="36"/>
        <v>#REF!</v>
      </c>
      <c r="CT5" s="34">
        <f t="shared" si="37"/>
        <v>58931.029264376193</v>
      </c>
      <c r="CU5" s="34" t="e">
        <f t="shared" si="38"/>
        <v>#REF!</v>
      </c>
      <c r="CV5" s="54" t="e">
        <f t="shared" si="39"/>
        <v>#REF!</v>
      </c>
      <c r="CW5" t="s">
        <v>583</v>
      </c>
      <c r="CX5">
        <v>1</v>
      </c>
      <c r="CY5">
        <v>1</v>
      </c>
      <c r="CZ5">
        <f t="shared" si="40"/>
        <v>984692.52069659496</v>
      </c>
      <c r="DA5" s="34">
        <f t="shared" si="41"/>
        <v>16978.103999999999</v>
      </c>
      <c r="DB5" s="34">
        <f t="shared" si="42"/>
        <v>222.85953967460037</v>
      </c>
      <c r="DC5" s="34">
        <f t="shared" si="43"/>
        <v>1044393.5531495024</v>
      </c>
      <c r="DD5" s="9">
        <f t="shared" si="44"/>
        <v>10611.314999999999</v>
      </c>
      <c r="DE5" s="59">
        <f t="shared" si="45"/>
        <v>1.5834743197817077E-2</v>
      </c>
      <c r="DF5" s="59">
        <f t="shared" si="46"/>
        <v>2.0785145266697763E-4</v>
      </c>
      <c r="DG5" s="59">
        <f t="shared" si="47"/>
        <v>0.97406069085088021</v>
      </c>
      <c r="DH5" s="59">
        <f t="shared" si="48"/>
        <v>9.8967144986356736E-3</v>
      </c>
      <c r="DI5" s="14">
        <f t="shared" si="49"/>
        <v>15592.35319404176</v>
      </c>
      <c r="DJ5" s="14">
        <f t="shared" si="50"/>
        <v>204.66977085709522</v>
      </c>
      <c r="DK5" s="14">
        <f t="shared" si="51"/>
        <v>959150.27698542003</v>
      </c>
      <c r="DL5" s="14">
        <f t="shared" si="52"/>
        <v>9745.220746276098</v>
      </c>
      <c r="DM5">
        <f t="shared" si="53"/>
        <v>447612.09232357569</v>
      </c>
      <c r="DN5" s="34">
        <f t="shared" si="54"/>
        <v>8190.2919999999986</v>
      </c>
      <c r="DO5" s="34">
        <f t="shared" si="55"/>
        <v>107.50815903357417</v>
      </c>
      <c r="DP5" s="34">
        <f t="shared" si="56"/>
        <v>503818.81058167288</v>
      </c>
      <c r="DQ5" s="9">
        <f t="shared" si="57"/>
        <v>5118.932499999999</v>
      </c>
      <c r="DR5" s="59">
        <f t="shared" si="58"/>
        <v>1.5834743197817081E-2</v>
      </c>
      <c r="DS5" s="59">
        <f t="shared" si="59"/>
        <v>2.0785145266697766E-4</v>
      </c>
      <c r="DT5" s="59">
        <f t="shared" si="60"/>
        <v>0.97406069085088032</v>
      </c>
      <c r="DU5" s="59">
        <f t="shared" si="61"/>
        <v>9.8967144986356753E-3</v>
      </c>
      <c r="DV5" s="14">
        <f t="shared" si="62"/>
        <v>7087.8225341814104</v>
      </c>
      <c r="DW5" s="14">
        <f t="shared" si="63"/>
        <v>93.036823620760529</v>
      </c>
      <c r="DX5" s="14">
        <f t="shared" si="64"/>
        <v>436001.34388191014</v>
      </c>
      <c r="DY5" s="14">
        <f t="shared" si="65"/>
        <v>4429.8890838633815</v>
      </c>
      <c r="DZ5" s="34" t="e">
        <f t="shared" si="66"/>
        <v>#REF!</v>
      </c>
      <c r="EA5" s="34" t="e">
        <f t="shared" si="67"/>
        <v>#REF!</v>
      </c>
      <c r="EB5" s="34" t="e">
        <f t="shared" si="68"/>
        <v>#REF!</v>
      </c>
      <c r="EC5" s="34" t="e">
        <f t="shared" si="69"/>
        <v>#REF!</v>
      </c>
      <c r="ED5" s="34" t="e">
        <f t="shared" si="70"/>
        <v>#REF!</v>
      </c>
      <c r="EE5" s="59" t="e">
        <f t="shared" si="71"/>
        <v>#REF!</v>
      </c>
      <c r="EF5" s="59" t="e">
        <f t="shared" si="72"/>
        <v>#REF!</v>
      </c>
      <c r="EG5" s="59" t="e">
        <f t="shared" si="73"/>
        <v>#REF!</v>
      </c>
      <c r="EH5" s="59" t="e">
        <f t="shared" si="74"/>
        <v>#REF!</v>
      </c>
      <c r="EI5" s="14" t="e">
        <f t="shared" si="75"/>
        <v>#REF!</v>
      </c>
      <c r="EJ5" s="14" t="e">
        <f t="shared" si="76"/>
        <v>#REF!</v>
      </c>
      <c r="EK5" s="14" t="e">
        <f t="shared" si="77"/>
        <v>#REF!</v>
      </c>
      <c r="EL5" s="14" t="e">
        <f t="shared" si="78"/>
        <v>#REF!</v>
      </c>
      <c r="EM5" t="e">
        <f t="shared" si="79"/>
        <v>#REF!</v>
      </c>
      <c r="EN5" s="34" t="e">
        <f t="shared" si="80"/>
        <v>#REF!</v>
      </c>
      <c r="EO5" s="34" t="e">
        <f t="shared" si="81"/>
        <v>#REF!</v>
      </c>
      <c r="EP5" s="34" t="e">
        <f t="shared" si="82"/>
        <v>#REF!</v>
      </c>
      <c r="EQ5" s="34" t="e">
        <f t="shared" si="83"/>
        <v>#REF!</v>
      </c>
      <c r="ER5" s="59" t="e">
        <f t="shared" si="84"/>
        <v>#REF!</v>
      </c>
      <c r="ES5" s="59" t="e">
        <f t="shared" si="85"/>
        <v>#REF!</v>
      </c>
      <c r="ET5" s="59" t="e">
        <f t="shared" si="86"/>
        <v>#REF!</v>
      </c>
      <c r="EU5" s="59" t="e">
        <f t="shared" si="87"/>
        <v>#REF!</v>
      </c>
      <c r="EV5" s="14" t="e">
        <f t="shared" si="88"/>
        <v>#REF!</v>
      </c>
      <c r="EW5" s="14" t="e">
        <f t="shared" si="89"/>
        <v>#REF!</v>
      </c>
      <c r="EX5" s="14" t="e">
        <f t="shared" si="90"/>
        <v>#REF!</v>
      </c>
      <c r="EY5" s="14" t="e">
        <f t="shared" si="91"/>
        <v>#REF!</v>
      </c>
    </row>
    <row r="6" spans="1:155" x14ac:dyDescent="0.2">
      <c r="A6" s="17">
        <v>30357230</v>
      </c>
      <c r="B6" t="s">
        <v>62</v>
      </c>
      <c r="C6" t="s">
        <v>3360</v>
      </c>
      <c r="D6" t="s">
        <v>3361</v>
      </c>
      <c r="E6" t="s">
        <v>795</v>
      </c>
      <c r="F6" t="s">
        <v>66</v>
      </c>
      <c r="G6" t="s">
        <v>42</v>
      </c>
      <c r="H6" t="s">
        <v>4926</v>
      </c>
      <c r="I6" t="s">
        <v>68</v>
      </c>
      <c r="J6" s="19" t="s">
        <v>69</v>
      </c>
      <c r="K6" t="s">
        <v>70</v>
      </c>
      <c r="L6">
        <v>1971</v>
      </c>
      <c r="M6">
        <f t="shared" si="0"/>
        <v>1971</v>
      </c>
      <c r="N6">
        <v>48</v>
      </c>
      <c r="O6" s="19">
        <f t="shared" si="1"/>
        <v>48</v>
      </c>
      <c r="P6" t="s">
        <v>83</v>
      </c>
      <c r="Q6" s="19" t="str">
        <f t="shared" si="2"/>
        <v>40-50</v>
      </c>
      <c r="R6" s="23">
        <v>183.79</v>
      </c>
      <c r="S6" s="15">
        <f t="shared" si="3"/>
        <v>0.18378999999999998</v>
      </c>
      <c r="T6">
        <v>30057597</v>
      </c>
      <c r="U6" t="s">
        <v>45</v>
      </c>
      <c r="V6" t="s">
        <v>46</v>
      </c>
      <c r="W6" s="20" t="s">
        <v>87</v>
      </c>
      <c r="X6" t="s">
        <v>88</v>
      </c>
      <c r="Y6" t="s">
        <v>154</v>
      </c>
      <c r="Z6" t="s">
        <v>3363</v>
      </c>
      <c r="AA6" t="s">
        <v>3364</v>
      </c>
      <c r="AB6" t="s">
        <v>583</v>
      </c>
      <c r="AC6">
        <v>1971</v>
      </c>
      <c r="AD6">
        <v>192</v>
      </c>
      <c r="AE6" t="str">
        <f t="shared" si="4"/>
        <v>&gt;80</v>
      </c>
      <c r="AF6">
        <v>-37.94028462</v>
      </c>
      <c r="AG6">
        <v>145.23550646999999</v>
      </c>
      <c r="AH6" t="s">
        <v>75</v>
      </c>
      <c r="AI6" t="s">
        <v>76</v>
      </c>
      <c r="AJ6" s="33" t="s">
        <v>797</v>
      </c>
      <c r="AL6" t="s">
        <v>78</v>
      </c>
      <c r="AM6" t="s">
        <v>79</v>
      </c>
      <c r="AN6">
        <v>220</v>
      </c>
      <c r="AO6" s="69">
        <v>5</v>
      </c>
      <c r="AP6">
        <v>2</v>
      </c>
      <c r="AQ6">
        <v>4</v>
      </c>
      <c r="AR6">
        <v>0</v>
      </c>
      <c r="AS6" s="82" t="str">
        <f t="shared" si="5"/>
        <v>Gw-4-0</v>
      </c>
      <c r="AT6" s="14">
        <f t="shared" si="6"/>
        <v>40000</v>
      </c>
      <c r="AU6" s="81">
        <f>VLOOKUP(C6,Bushfire_Vlookup!$F$2:$H$12575,3,FALSE)</f>
        <v>525.05165399999998</v>
      </c>
      <c r="AV6" s="14">
        <f>VLOOKUP(AS6,Safety_collateral_Vlookup!$J$3:$L$20,2,FALSE)</f>
        <v>2460565.8044019579</v>
      </c>
      <c r="AW6" s="14">
        <f>VLOOKUP(AS6,Safety_collateral_Vlookup!$J$3:$L$20,3,FALSE)</f>
        <v>25000</v>
      </c>
      <c r="AX6" s="48">
        <f t="shared" si="7"/>
        <v>2695338.9434117069</v>
      </c>
      <c r="AY6" s="48">
        <f>AZ6</f>
        <v>110000</v>
      </c>
      <c r="AZ6" s="14">
        <v>110000</v>
      </c>
      <c r="BA6" s="16">
        <f t="shared" si="8"/>
        <v>24.503081303742789</v>
      </c>
      <c r="BB6" t="e">
        <f>IF(BA6&lt;=#REF!,#REF!,IF(BA6&lt;=#REF!,#REF!,IF(BA6&lt;=#REF!,#REF!,IF(BA6&lt;=#REF!,#REF!,#REF!))))</f>
        <v>#REF!</v>
      </c>
      <c r="BC6" s="51">
        <v>5</v>
      </c>
      <c r="BD6" s="21">
        <v>70</v>
      </c>
      <c r="BE6" s="21">
        <v>6.4399999999999999E-2</v>
      </c>
      <c r="BF6" s="26">
        <f t="shared" si="9"/>
        <v>7174.8812106213763</v>
      </c>
      <c r="BG6" s="21">
        <v>7</v>
      </c>
      <c r="BH6" s="21">
        <f t="shared" si="10"/>
        <v>64.400000000000006</v>
      </c>
      <c r="BI6" s="28">
        <f t="shared" si="11"/>
        <v>6.0635500134400021E-2</v>
      </c>
      <c r="BJ6" s="27">
        <f t="shared" si="12"/>
        <v>6.0635500134400021E-2</v>
      </c>
      <c r="BK6" s="28">
        <f t="shared" si="13"/>
        <v>0.92961887716136271</v>
      </c>
      <c r="BL6" s="35">
        <f t="shared" si="14"/>
        <v>22.778526928578952</v>
      </c>
      <c r="BM6" s="21" t="str">
        <f t="shared" si="15"/>
        <v>Cr5</v>
      </c>
      <c r="BN6" s="51">
        <v>5</v>
      </c>
      <c r="BO6" s="21">
        <v>1</v>
      </c>
      <c r="BP6" s="50" t="s">
        <v>5497</v>
      </c>
      <c r="BQ6" s="14">
        <v>40000</v>
      </c>
      <c r="BR6">
        <f>IFERROR(VLOOKUP(AO6,'Model Failure data- Lines'!$A$37:$E$41,3,FALSE),'Model Failure data- Lines'!$C$37)</f>
        <v>0.49390000000000001</v>
      </c>
      <c r="BS6" s="14">
        <f t="shared" si="16"/>
        <v>1331227.904151042</v>
      </c>
      <c r="BT6" s="34">
        <f t="shared" si="17"/>
        <v>98114.546368945856</v>
      </c>
      <c r="BU6" s="34">
        <f t="shared" si="18"/>
        <v>13.568099261705273</v>
      </c>
      <c r="BV6" s="54">
        <f t="shared" si="19"/>
        <v>1233113.3577820961</v>
      </c>
      <c r="BW6">
        <f>IFERROR(VLOOKUP(AO6,'Model Failure data- Lines'!$A$37:$E$41,4,FALSE),'Model Failure data- Lines'!$D$37)</f>
        <v>0.39779999999999999</v>
      </c>
      <c r="BX6" s="14">
        <f t="shared" si="20"/>
        <v>1072205.8316891771</v>
      </c>
      <c r="BY6" s="34">
        <f t="shared" si="21"/>
        <v>87513.310992582061</v>
      </c>
      <c r="BZ6" s="71">
        <f t="shared" si="22"/>
        <v>12.251917102988608</v>
      </c>
      <c r="CA6" s="71">
        <f t="shared" si="23"/>
        <v>984692.52069659508</v>
      </c>
      <c r="CB6" s="56">
        <v>1</v>
      </c>
      <c r="CC6">
        <f>IFERROR(VLOOKUP(AO6,'Model Failure data- Lines'!$A$37:$E$41,5,FALSE),'Model Failure data- Lines'!$E$37)</f>
        <v>0.19189999999999996</v>
      </c>
      <c r="CD6" s="14">
        <f t="shared" si="24"/>
        <v>517235.54324070644</v>
      </c>
      <c r="CE6" s="34">
        <f t="shared" si="25"/>
        <v>69623.450917130744</v>
      </c>
      <c r="CF6" s="34">
        <f t="shared" si="26"/>
        <v>7.4290420314894421</v>
      </c>
      <c r="CG6" s="54">
        <f t="shared" si="27"/>
        <v>447612.09232357569</v>
      </c>
      <c r="CH6" t="e">
        <f>IFERROR(VLOOKUP(AO6,'Model Failure data- Lines'!#REF!,3,FALSE),'Model Failure data- Lines'!#REF!)</f>
        <v>#REF!</v>
      </c>
      <c r="CI6" s="14" t="e">
        <f t="shared" si="28"/>
        <v>#REF!</v>
      </c>
      <c r="CJ6" s="34">
        <f t="shared" si="29"/>
        <v>94108.861710505385</v>
      </c>
      <c r="CK6" s="34" t="e">
        <f t="shared" si="30"/>
        <v>#REF!</v>
      </c>
      <c r="CL6" s="54" t="e">
        <f t="shared" si="31"/>
        <v>#REF!</v>
      </c>
      <c r="CM6" t="e">
        <f>IFERROR(VLOOKUP(AO6,'Model Failure data- Lines'!#REF!,4,FALSE),'Model Failure data- Lines'!#REF!)</f>
        <v>#REF!</v>
      </c>
      <c r="CN6" s="14" t="e">
        <f t="shared" si="32"/>
        <v>#REF!</v>
      </c>
      <c r="CO6" s="34">
        <f t="shared" si="33"/>
        <v>80513.4350222457</v>
      </c>
      <c r="CP6" s="34" t="e">
        <f t="shared" si="34"/>
        <v>#REF!</v>
      </c>
      <c r="CQ6" s="54" t="e">
        <f t="shared" si="35"/>
        <v>#REF!</v>
      </c>
      <c r="CR6" t="e">
        <f>IFERROR(VLOOKUP(AO6,'Model Failure data- Lines'!#REF!,5,FALSE),'Model Failure data- Lines'!#REF!)</f>
        <v>#REF!</v>
      </c>
      <c r="CS6" s="14" t="e">
        <f t="shared" si="36"/>
        <v>#REF!</v>
      </c>
      <c r="CT6" s="34">
        <f t="shared" si="37"/>
        <v>58931.029264376193</v>
      </c>
      <c r="CU6" s="34" t="e">
        <f t="shared" si="38"/>
        <v>#REF!</v>
      </c>
      <c r="CV6" s="54" t="e">
        <f t="shared" si="39"/>
        <v>#REF!</v>
      </c>
      <c r="CW6" t="s">
        <v>583</v>
      </c>
      <c r="CX6">
        <v>1</v>
      </c>
      <c r="CY6">
        <v>1</v>
      </c>
      <c r="CZ6">
        <f t="shared" si="40"/>
        <v>984692.52069659496</v>
      </c>
      <c r="DA6" s="34">
        <f t="shared" si="41"/>
        <v>16978.103999999999</v>
      </c>
      <c r="DB6" s="34">
        <f t="shared" si="42"/>
        <v>222.85953967460037</v>
      </c>
      <c r="DC6" s="34">
        <f t="shared" si="43"/>
        <v>1044393.5531495024</v>
      </c>
      <c r="DD6" s="9">
        <f t="shared" si="44"/>
        <v>10611.314999999999</v>
      </c>
      <c r="DE6" s="59">
        <f t="shared" si="45"/>
        <v>1.5834743197817077E-2</v>
      </c>
      <c r="DF6" s="59">
        <f t="shared" si="46"/>
        <v>2.0785145266697763E-4</v>
      </c>
      <c r="DG6" s="59">
        <f t="shared" si="47"/>
        <v>0.97406069085088021</v>
      </c>
      <c r="DH6" s="59">
        <f t="shared" si="48"/>
        <v>9.8967144986356736E-3</v>
      </c>
      <c r="DI6" s="14">
        <f t="shared" si="49"/>
        <v>15592.35319404176</v>
      </c>
      <c r="DJ6" s="14">
        <f t="shared" si="50"/>
        <v>204.66977085709522</v>
      </c>
      <c r="DK6" s="14">
        <f t="shared" si="51"/>
        <v>959150.27698542003</v>
      </c>
      <c r="DL6" s="14">
        <f t="shared" si="52"/>
        <v>9745.220746276098</v>
      </c>
      <c r="DM6">
        <f t="shared" si="53"/>
        <v>447612.09232357569</v>
      </c>
      <c r="DN6" s="34">
        <f t="shared" si="54"/>
        <v>8190.2919999999986</v>
      </c>
      <c r="DO6" s="34">
        <f t="shared" si="55"/>
        <v>107.50815903357417</v>
      </c>
      <c r="DP6" s="34">
        <f t="shared" si="56"/>
        <v>503818.81058167288</v>
      </c>
      <c r="DQ6" s="9">
        <f t="shared" si="57"/>
        <v>5118.932499999999</v>
      </c>
      <c r="DR6" s="59">
        <f t="shared" si="58"/>
        <v>1.5834743197817081E-2</v>
      </c>
      <c r="DS6" s="59">
        <f t="shared" si="59"/>
        <v>2.0785145266697766E-4</v>
      </c>
      <c r="DT6" s="59">
        <f t="shared" si="60"/>
        <v>0.97406069085088032</v>
      </c>
      <c r="DU6" s="59">
        <f t="shared" si="61"/>
        <v>9.8967144986356753E-3</v>
      </c>
      <c r="DV6" s="14">
        <f t="shared" si="62"/>
        <v>7087.8225341814104</v>
      </c>
      <c r="DW6" s="14">
        <f t="shared" si="63"/>
        <v>93.036823620760529</v>
      </c>
      <c r="DX6" s="14">
        <f t="shared" si="64"/>
        <v>436001.34388191014</v>
      </c>
      <c r="DY6" s="14">
        <f t="shared" si="65"/>
        <v>4429.8890838633815</v>
      </c>
      <c r="DZ6" s="34" t="e">
        <f t="shared" si="66"/>
        <v>#REF!</v>
      </c>
      <c r="EA6" s="34" t="e">
        <f t="shared" si="67"/>
        <v>#REF!</v>
      </c>
      <c r="EB6" s="34" t="e">
        <f t="shared" si="68"/>
        <v>#REF!</v>
      </c>
      <c r="EC6" s="34" t="e">
        <f t="shared" si="69"/>
        <v>#REF!</v>
      </c>
      <c r="ED6" s="34" t="e">
        <f t="shared" si="70"/>
        <v>#REF!</v>
      </c>
      <c r="EE6" s="59" t="e">
        <f t="shared" si="71"/>
        <v>#REF!</v>
      </c>
      <c r="EF6" s="59" t="e">
        <f t="shared" si="72"/>
        <v>#REF!</v>
      </c>
      <c r="EG6" s="59" t="e">
        <f t="shared" si="73"/>
        <v>#REF!</v>
      </c>
      <c r="EH6" s="59" t="e">
        <f t="shared" si="74"/>
        <v>#REF!</v>
      </c>
      <c r="EI6" s="14" t="e">
        <f t="shared" si="75"/>
        <v>#REF!</v>
      </c>
      <c r="EJ6" s="14" t="e">
        <f t="shared" si="76"/>
        <v>#REF!</v>
      </c>
      <c r="EK6" s="14" t="e">
        <f t="shared" si="77"/>
        <v>#REF!</v>
      </c>
      <c r="EL6" s="14" t="e">
        <f t="shared" si="78"/>
        <v>#REF!</v>
      </c>
      <c r="EM6" t="e">
        <f t="shared" si="79"/>
        <v>#REF!</v>
      </c>
      <c r="EN6" s="34" t="e">
        <f t="shared" si="80"/>
        <v>#REF!</v>
      </c>
      <c r="EO6" s="34" t="e">
        <f t="shared" si="81"/>
        <v>#REF!</v>
      </c>
      <c r="EP6" s="34" t="e">
        <f t="shared" si="82"/>
        <v>#REF!</v>
      </c>
      <c r="EQ6" s="34" t="e">
        <f t="shared" si="83"/>
        <v>#REF!</v>
      </c>
      <c r="ER6" s="59" t="e">
        <f t="shared" si="84"/>
        <v>#REF!</v>
      </c>
      <c r="ES6" s="59" t="e">
        <f t="shared" si="85"/>
        <v>#REF!</v>
      </c>
      <c r="ET6" s="59" t="e">
        <f t="shared" si="86"/>
        <v>#REF!</v>
      </c>
      <c r="EU6" s="59" t="e">
        <f t="shared" si="87"/>
        <v>#REF!</v>
      </c>
      <c r="EV6" s="14" t="e">
        <f t="shared" si="88"/>
        <v>#REF!</v>
      </c>
      <c r="EW6" s="14" t="e">
        <f t="shared" si="89"/>
        <v>#REF!</v>
      </c>
      <c r="EX6" s="14" t="e">
        <f t="shared" si="90"/>
        <v>#REF!</v>
      </c>
      <c r="EY6" s="14" t="e">
        <f t="shared" si="91"/>
        <v>#REF!</v>
      </c>
    </row>
    <row r="7" spans="1:155" x14ac:dyDescent="0.2">
      <c r="A7" s="17">
        <v>30109702</v>
      </c>
      <c r="B7" t="s">
        <v>62</v>
      </c>
      <c r="C7" t="s">
        <v>1148</v>
      </c>
      <c r="D7" t="s">
        <v>1149</v>
      </c>
      <c r="E7" t="s">
        <v>1150</v>
      </c>
      <c r="F7" t="s">
        <v>41</v>
      </c>
      <c r="G7" t="s">
        <v>42</v>
      </c>
      <c r="H7" t="s">
        <v>2434</v>
      </c>
      <c r="I7" t="s">
        <v>68</v>
      </c>
      <c r="J7" s="19" t="s">
        <v>69</v>
      </c>
      <c r="K7" t="s">
        <v>70</v>
      </c>
      <c r="L7">
        <v>1968</v>
      </c>
      <c r="M7">
        <f t="shared" si="0"/>
        <v>1968</v>
      </c>
      <c r="N7">
        <v>51</v>
      </c>
      <c r="O7" s="19">
        <f t="shared" si="1"/>
        <v>51</v>
      </c>
      <c r="P7" t="s">
        <v>80</v>
      </c>
      <c r="Q7" s="19" t="str">
        <f t="shared" si="2"/>
        <v>50-60</v>
      </c>
      <c r="R7" s="23">
        <v>341.38</v>
      </c>
      <c r="S7" s="15">
        <f t="shared" si="3"/>
        <v>0.34138000000000002</v>
      </c>
      <c r="T7">
        <v>30178078</v>
      </c>
      <c r="U7" t="s">
        <v>45</v>
      </c>
      <c r="V7" t="s">
        <v>46</v>
      </c>
      <c r="W7" s="20" t="s">
        <v>87</v>
      </c>
      <c r="X7" t="s">
        <v>88</v>
      </c>
      <c r="Y7" t="s">
        <v>248</v>
      </c>
      <c r="Z7" t="s">
        <v>1151</v>
      </c>
      <c r="AA7" t="s">
        <v>1152</v>
      </c>
      <c r="AB7" t="s">
        <v>276</v>
      </c>
      <c r="AC7">
        <v>1968</v>
      </c>
      <c r="AD7">
        <v>102</v>
      </c>
      <c r="AE7" t="str">
        <f t="shared" si="4"/>
        <v>&gt;80</v>
      </c>
      <c r="AF7">
        <v>-38.280550720000001</v>
      </c>
      <c r="AG7">
        <v>146.39957285</v>
      </c>
      <c r="AH7" t="s">
        <v>92</v>
      </c>
      <c r="AI7" t="s">
        <v>51</v>
      </c>
      <c r="AJ7" s="33" t="s">
        <v>171</v>
      </c>
      <c r="AL7" t="s">
        <v>78</v>
      </c>
      <c r="AM7" t="s">
        <v>79</v>
      </c>
      <c r="AN7">
        <v>220</v>
      </c>
      <c r="AO7" s="69">
        <v>5</v>
      </c>
      <c r="AP7">
        <v>2</v>
      </c>
      <c r="AQ7">
        <v>0</v>
      </c>
      <c r="AR7">
        <v>0</v>
      </c>
      <c r="AS7" s="82" t="str">
        <f t="shared" si="5"/>
        <v>Gw-0-0</v>
      </c>
      <c r="AT7" s="14">
        <f t="shared" si="6"/>
        <v>40000</v>
      </c>
      <c r="AU7" s="81">
        <f>VLOOKUP(C7,Bushfire_Vlookup!$F$2:$H$12575,3,FALSE)</f>
        <v>8409.9003780000003</v>
      </c>
      <c r="AV7" s="14">
        <f>VLOOKUP(AS7,Safety_collateral_Vlookup!$J$3:$L$20,2,FALSE)</f>
        <v>3720.1399252148244</v>
      </c>
      <c r="AW7" s="14">
        <f>VLOOKUP(AS7,Safety_collateral_Vlookup!$J$3:$L$20,3,FALSE)</f>
        <v>25000</v>
      </c>
      <c r="AX7" s="48">
        <f t="shared" si="7"/>
        <v>82297.753003530219</v>
      </c>
      <c r="AY7" s="49">
        <f t="shared" ref="AY7:AY15" si="92">(R7/1000)*AZ7</f>
        <v>25944.880000000001</v>
      </c>
      <c r="AZ7" s="14">
        <v>76000</v>
      </c>
      <c r="BA7" s="16">
        <f t="shared" si="8"/>
        <v>3.172022880951086</v>
      </c>
      <c r="BB7" t="e">
        <f>IF(BA7&lt;=#REF!,#REF!,IF(BA7&lt;=#REF!,#REF!,IF(BA7&lt;=#REF!,#REF!,IF(BA7&lt;=#REF!,#REF!,#REF!))))</f>
        <v>#REF!</v>
      </c>
      <c r="BC7" s="51">
        <v>4</v>
      </c>
      <c r="BD7" s="21">
        <v>70</v>
      </c>
      <c r="BE7" s="21">
        <v>6.4399999999999999E-2</v>
      </c>
      <c r="BF7" s="26">
        <f t="shared" si="9"/>
        <v>1692.2857456711488</v>
      </c>
      <c r="BG7" s="21">
        <v>7</v>
      </c>
      <c r="BH7" s="21">
        <f t="shared" si="10"/>
        <v>64.400000000000006</v>
      </c>
      <c r="BI7" s="28">
        <f t="shared" si="11"/>
        <v>6.0635500134400021E-2</v>
      </c>
      <c r="BJ7" s="27">
        <f t="shared" si="12"/>
        <v>6.0635500134400021E-2</v>
      </c>
      <c r="BK7" s="28">
        <f t="shared" si="13"/>
        <v>0.92961887716136249</v>
      </c>
      <c r="BL7" s="35">
        <f t="shared" si="14"/>
        <v>2.9487723489198991</v>
      </c>
      <c r="BM7" s="21" t="str">
        <f t="shared" si="15"/>
        <v>Cr3</v>
      </c>
      <c r="BN7" s="51">
        <v>3</v>
      </c>
      <c r="BO7" s="21">
        <v>1</v>
      </c>
      <c r="BP7" s="50" t="s">
        <v>5497</v>
      </c>
      <c r="BQ7" s="14">
        <v>40000</v>
      </c>
      <c r="BR7">
        <f>IFERROR(VLOOKUP(AO7,'Model Failure data- Lines'!$A$37:$E$41,3,FALSE),'Model Failure data- Lines'!$C$37)</f>
        <v>0.49390000000000001</v>
      </c>
      <c r="BS7" s="14">
        <f t="shared" si="16"/>
        <v>40646.860208443577</v>
      </c>
      <c r="BT7" s="34">
        <f t="shared" si="17"/>
        <v>23141.546652697602</v>
      </c>
      <c r="BU7" s="34">
        <f t="shared" si="18"/>
        <v>1.7564452721532071</v>
      </c>
      <c r="BV7" s="54">
        <f t="shared" si="19"/>
        <v>17505.313555745975</v>
      </c>
      <c r="BW7">
        <f>IFERROR(VLOOKUP(AO7,'Model Failure data- Lines'!$A$37:$E$41,4,FALSE),'Model Failure data- Lines'!$D$37)</f>
        <v>0.39779999999999999</v>
      </c>
      <c r="BX7" s="14">
        <f t="shared" si="20"/>
        <v>32738.046144804321</v>
      </c>
      <c r="BY7" s="34">
        <f t="shared" si="21"/>
        <v>20641.112291865658</v>
      </c>
      <c r="BZ7" s="71">
        <f t="shared" si="22"/>
        <v>1.5860601735937396</v>
      </c>
      <c r="CA7" s="71">
        <f t="shared" si="23"/>
        <v>12096.933852938662</v>
      </c>
      <c r="CB7" s="56">
        <v>1</v>
      </c>
      <c r="CC7">
        <f>IFERROR(VLOOKUP(AO7,'Model Failure data- Lines'!$A$37:$E$41,5,FALSE),'Model Failure data- Lines'!$E$37)</f>
        <v>0.19189999999999996</v>
      </c>
      <c r="CD7" s="14">
        <f t="shared" si="24"/>
        <v>15792.938801377446</v>
      </c>
      <c r="CE7" s="34">
        <f t="shared" si="25"/>
        <v>16421.564356644067</v>
      </c>
      <c r="CF7" s="34">
        <f t="shared" si="26"/>
        <v>0.96171950846983212</v>
      </c>
      <c r="CG7" s="54">
        <f t="shared" si="27"/>
        <v>-628.62555526662072</v>
      </c>
      <c r="CH7" t="e">
        <f>IFERROR(VLOOKUP(AO7,'Model Failure data- Lines'!#REF!,3,FALSE),'Model Failure data- Lines'!#REF!)</f>
        <v>#REF!</v>
      </c>
      <c r="CI7" s="14" t="e">
        <f t="shared" si="28"/>
        <v>#REF!</v>
      </c>
      <c r="CJ7" s="34">
        <f t="shared" si="29"/>
        <v>22196.755672869611</v>
      </c>
      <c r="CK7" s="34" t="e">
        <f t="shared" si="30"/>
        <v>#REF!</v>
      </c>
      <c r="CL7" s="54" t="e">
        <f t="shared" si="31"/>
        <v>#REF!</v>
      </c>
      <c r="CM7" t="e">
        <f>IFERROR(VLOOKUP(AO7,'Model Failure data- Lines'!#REF!,4,FALSE),'Model Failure data- Lines'!#REF!)</f>
        <v>#REF!</v>
      </c>
      <c r="CN7" s="14" t="e">
        <f t="shared" si="32"/>
        <v>#REF!</v>
      </c>
      <c r="CO7" s="34">
        <f t="shared" si="33"/>
        <v>18990.103727636018</v>
      </c>
      <c r="CP7" s="34" t="e">
        <f t="shared" si="34"/>
        <v>#REF!</v>
      </c>
      <c r="CQ7" s="54" t="e">
        <f t="shared" si="35"/>
        <v>#REF!</v>
      </c>
      <c r="CR7" t="e">
        <f>IFERROR(VLOOKUP(AO7,'Model Failure data- Lines'!#REF!,5,FALSE),'Model Failure data- Lines'!#REF!)</f>
        <v>#REF!</v>
      </c>
      <c r="CS7" s="14" t="e">
        <f t="shared" si="36"/>
        <v>#REF!</v>
      </c>
      <c r="CT7" s="34">
        <f t="shared" si="37"/>
        <v>13899.622568552079</v>
      </c>
      <c r="CU7" s="34" t="e">
        <f t="shared" si="38"/>
        <v>#REF!</v>
      </c>
      <c r="CV7" s="54" t="e">
        <f t="shared" si="39"/>
        <v>#REF!</v>
      </c>
      <c r="CW7" t="s">
        <v>276</v>
      </c>
      <c r="CX7">
        <v>1</v>
      </c>
      <c r="CY7">
        <v>1</v>
      </c>
      <c r="CZ7">
        <f t="shared" si="40"/>
        <v>12096.93385293866</v>
      </c>
      <c r="DA7" s="34">
        <f t="shared" si="41"/>
        <v>16978.103999999999</v>
      </c>
      <c r="DB7" s="34">
        <f t="shared" si="42"/>
        <v>3569.6040811830826</v>
      </c>
      <c r="DC7" s="34">
        <f t="shared" si="43"/>
        <v>1579.0230636212377</v>
      </c>
      <c r="DD7" s="9">
        <f t="shared" si="44"/>
        <v>10611.314999999999</v>
      </c>
      <c r="DE7" s="59">
        <f t="shared" si="45"/>
        <v>0.51860468168759377</v>
      </c>
      <c r="DF7" s="59">
        <f t="shared" si="46"/>
        <v>0.10903534271392661</v>
      </c>
      <c r="DG7" s="59">
        <f t="shared" si="47"/>
        <v>4.8232049543733571E-2</v>
      </c>
      <c r="DH7" s="59">
        <f t="shared" si="48"/>
        <v>0.32412792605474605</v>
      </c>
      <c r="DI7" s="14">
        <f t="shared" si="49"/>
        <v>6273.5265301991312</v>
      </c>
      <c r="DJ7" s="14">
        <f t="shared" si="50"/>
        <v>1318.9933284428676</v>
      </c>
      <c r="DK7" s="14">
        <f t="shared" si="51"/>
        <v>583.45991292220526</v>
      </c>
      <c r="DL7" s="14">
        <f t="shared" si="52"/>
        <v>3920.9540813744566</v>
      </c>
      <c r="DM7">
        <f t="shared" si="53"/>
        <v>-628.62555526661993</v>
      </c>
      <c r="DN7" s="34">
        <f t="shared" si="54"/>
        <v>8190.2919999999986</v>
      </c>
      <c r="DO7" s="34">
        <f t="shared" si="55"/>
        <v>1721.9884946682589</v>
      </c>
      <c r="DP7" s="34">
        <f t="shared" si="56"/>
        <v>761.72580670918921</v>
      </c>
      <c r="DQ7" s="9">
        <f t="shared" si="57"/>
        <v>5118.932499999999</v>
      </c>
      <c r="DR7" s="59">
        <f t="shared" si="58"/>
        <v>0.51860468168759377</v>
      </c>
      <c r="DS7" s="59">
        <f t="shared" si="59"/>
        <v>0.10903534271392659</v>
      </c>
      <c r="DT7" s="59">
        <f t="shared" si="60"/>
        <v>4.8232049543733571E-2</v>
      </c>
      <c r="DU7" s="59">
        <f t="shared" si="61"/>
        <v>0.32412792605474605</v>
      </c>
      <c r="DV7" s="14">
        <f t="shared" si="62"/>
        <v>-326.00815598973236</v>
      </c>
      <c r="DW7" s="14">
        <f t="shared" si="63"/>
        <v>-68.542402857228311</v>
      </c>
      <c r="DX7" s="14">
        <f t="shared" si="64"/>
        <v>-30.31989892607664</v>
      </c>
      <c r="DY7" s="14">
        <f t="shared" si="65"/>
        <v>-203.75509749358267</v>
      </c>
      <c r="DZ7" s="34" t="e">
        <f t="shared" si="66"/>
        <v>#REF!</v>
      </c>
      <c r="EA7" s="34" t="e">
        <f t="shared" si="67"/>
        <v>#REF!</v>
      </c>
      <c r="EB7" s="34" t="e">
        <f t="shared" si="68"/>
        <v>#REF!</v>
      </c>
      <c r="EC7" s="34" t="e">
        <f t="shared" si="69"/>
        <v>#REF!</v>
      </c>
      <c r="ED7" s="34" t="e">
        <f t="shared" si="70"/>
        <v>#REF!</v>
      </c>
      <c r="EE7" s="59" t="e">
        <f t="shared" si="71"/>
        <v>#REF!</v>
      </c>
      <c r="EF7" s="59" t="e">
        <f t="shared" si="72"/>
        <v>#REF!</v>
      </c>
      <c r="EG7" s="59" t="e">
        <f t="shared" si="73"/>
        <v>#REF!</v>
      </c>
      <c r="EH7" s="59" t="e">
        <f t="shared" si="74"/>
        <v>#REF!</v>
      </c>
      <c r="EI7" s="14" t="e">
        <f t="shared" si="75"/>
        <v>#REF!</v>
      </c>
      <c r="EJ7" s="14" t="e">
        <f t="shared" si="76"/>
        <v>#REF!</v>
      </c>
      <c r="EK7" s="14" t="e">
        <f t="shared" si="77"/>
        <v>#REF!</v>
      </c>
      <c r="EL7" s="14" t="e">
        <f t="shared" si="78"/>
        <v>#REF!</v>
      </c>
      <c r="EM7" t="e">
        <f t="shared" si="79"/>
        <v>#REF!</v>
      </c>
      <c r="EN7" s="34" t="e">
        <f t="shared" si="80"/>
        <v>#REF!</v>
      </c>
      <c r="EO7" s="34" t="e">
        <f t="shared" si="81"/>
        <v>#REF!</v>
      </c>
      <c r="EP7" s="34" t="e">
        <f t="shared" si="82"/>
        <v>#REF!</v>
      </c>
      <c r="EQ7" s="34" t="e">
        <f t="shared" si="83"/>
        <v>#REF!</v>
      </c>
      <c r="ER7" s="59" t="e">
        <f t="shared" si="84"/>
        <v>#REF!</v>
      </c>
      <c r="ES7" s="59" t="e">
        <f t="shared" si="85"/>
        <v>#REF!</v>
      </c>
      <c r="ET7" s="59" t="e">
        <f t="shared" si="86"/>
        <v>#REF!</v>
      </c>
      <c r="EU7" s="59" t="e">
        <f t="shared" si="87"/>
        <v>#REF!</v>
      </c>
      <c r="EV7" s="14" t="e">
        <f t="shared" si="88"/>
        <v>#REF!</v>
      </c>
      <c r="EW7" s="14" t="e">
        <f t="shared" si="89"/>
        <v>#REF!</v>
      </c>
      <c r="EX7" s="14" t="e">
        <f t="shared" si="90"/>
        <v>#REF!</v>
      </c>
      <c r="EY7" s="14" t="e">
        <f t="shared" si="91"/>
        <v>#REF!</v>
      </c>
    </row>
    <row r="8" spans="1:155" x14ac:dyDescent="0.2">
      <c r="A8" s="17">
        <v>30046225</v>
      </c>
      <c r="B8" t="s">
        <v>117</v>
      </c>
      <c r="C8" t="s">
        <v>1394</v>
      </c>
      <c r="D8" t="s">
        <v>1395</v>
      </c>
      <c r="E8" t="s">
        <v>1396</v>
      </c>
      <c r="F8" t="s">
        <v>41</v>
      </c>
      <c r="G8" t="s">
        <v>42</v>
      </c>
      <c r="H8" t="s">
        <v>1397</v>
      </c>
      <c r="I8" t="s">
        <v>118</v>
      </c>
      <c r="J8" s="19" t="s">
        <v>101</v>
      </c>
      <c r="K8" t="s">
        <v>119</v>
      </c>
      <c r="L8">
        <v>1984</v>
      </c>
      <c r="M8">
        <f t="shared" si="0"/>
        <v>1984</v>
      </c>
      <c r="N8">
        <v>35</v>
      </c>
      <c r="O8" s="19">
        <f t="shared" si="1"/>
        <v>35</v>
      </c>
      <c r="P8" t="s">
        <v>44</v>
      </c>
      <c r="Q8" s="19" t="str">
        <f t="shared" si="2"/>
        <v>30-40</v>
      </c>
      <c r="R8" s="23">
        <v>430.6</v>
      </c>
      <c r="S8" s="15">
        <f t="shared" si="3"/>
        <v>0.43060000000000004</v>
      </c>
      <c r="T8">
        <v>30137209</v>
      </c>
      <c r="U8" t="s">
        <v>45</v>
      </c>
      <c r="V8" t="s">
        <v>46</v>
      </c>
      <c r="W8" t="s">
        <v>47</v>
      </c>
      <c r="X8" t="s">
        <v>48</v>
      </c>
      <c r="Z8" t="s">
        <v>1398</v>
      </c>
      <c r="AA8" t="s">
        <v>1399</v>
      </c>
      <c r="AB8" t="s">
        <v>459</v>
      </c>
      <c r="AC8">
        <v>1984</v>
      </c>
      <c r="AD8">
        <v>70</v>
      </c>
      <c r="AE8" t="str">
        <f t="shared" si="4"/>
        <v>&lt;70</v>
      </c>
      <c r="AF8">
        <v>-38.279885</v>
      </c>
      <c r="AG8">
        <v>146.40689499999999</v>
      </c>
      <c r="AH8" t="s">
        <v>92</v>
      </c>
      <c r="AI8" t="s">
        <v>51</v>
      </c>
      <c r="AJ8" s="33" t="s">
        <v>1300</v>
      </c>
      <c r="AL8" t="s">
        <v>48</v>
      </c>
      <c r="AM8" t="s">
        <v>106</v>
      </c>
      <c r="AN8">
        <v>220</v>
      </c>
      <c r="AO8" s="69">
        <v>5</v>
      </c>
      <c r="AP8">
        <v>2</v>
      </c>
      <c r="AQ8">
        <v>0</v>
      </c>
      <c r="AR8">
        <v>0</v>
      </c>
      <c r="AS8" s="82" t="str">
        <f t="shared" si="5"/>
        <v>Gw-0-0</v>
      </c>
      <c r="AT8" s="14">
        <f t="shared" si="6"/>
        <v>40000</v>
      </c>
      <c r="AU8" s="81">
        <f>VLOOKUP(C8,Bushfire_Vlookup!$F$2:$H$12575,3,FALSE)</f>
        <v>4692.8838679999999</v>
      </c>
      <c r="AV8" s="14">
        <f>VLOOKUP(AS8,Safety_collateral_Vlookup!$J$3:$L$20,2,FALSE)</f>
        <v>3720.1399252148244</v>
      </c>
      <c r="AW8" s="14">
        <f>VLOOKUP(AS8,Safety_collateral_Vlookup!$J$3:$L$20,3,FALSE)</f>
        <v>25000</v>
      </c>
      <c r="AX8" s="48">
        <f t="shared" si="7"/>
        <v>78331.696387360207</v>
      </c>
      <c r="AY8" s="49">
        <f t="shared" si="92"/>
        <v>32725.600000000002</v>
      </c>
      <c r="AZ8" s="14">
        <v>76000</v>
      </c>
      <c r="BA8" s="16">
        <f t="shared" si="8"/>
        <v>2.3935908398122634</v>
      </c>
      <c r="BB8" t="e">
        <f>IF(BA8&lt;=#REF!,#REF!,IF(BA8&lt;=#REF!,#REF!,IF(BA8&lt;=#REF!,#REF!,IF(BA8&lt;=#REF!,#REF!,#REF!))))</f>
        <v>#REF!</v>
      </c>
      <c r="BC8" s="51">
        <v>3</v>
      </c>
      <c r="BD8" s="21">
        <v>70</v>
      </c>
      <c r="BE8" s="21">
        <v>6.4399999999999999E-2</v>
      </c>
      <c r="BF8" s="26">
        <f t="shared" si="9"/>
        <v>2134.5662958755538</v>
      </c>
      <c r="BG8" s="21">
        <v>7</v>
      </c>
      <c r="BH8" s="21">
        <f t="shared" si="10"/>
        <v>64.400000000000006</v>
      </c>
      <c r="BI8" s="28">
        <f t="shared" si="11"/>
        <v>6.0635500134400021E-2</v>
      </c>
      <c r="BJ8" s="27">
        <f t="shared" si="12"/>
        <v>6.0635500134400021E-2</v>
      </c>
      <c r="BK8" s="28">
        <f t="shared" si="13"/>
        <v>0.9296188771613626</v>
      </c>
      <c r="BL8" s="35">
        <f t="shared" si="14"/>
        <v>2.2251272288899995</v>
      </c>
      <c r="BM8" s="21" t="str">
        <f t="shared" si="15"/>
        <v>Cr3</v>
      </c>
      <c r="BN8" s="51">
        <v>3</v>
      </c>
      <c r="BO8" s="21">
        <v>1</v>
      </c>
      <c r="BP8" s="50" t="s">
        <v>5497</v>
      </c>
      <c r="BQ8" s="14">
        <v>40000</v>
      </c>
      <c r="BR8">
        <f>IFERROR(VLOOKUP(AO8,'Model Failure data- Lines'!$A$37:$E$41,3,FALSE),'Model Failure data- Lines'!$C$37)</f>
        <v>0.49390000000000001</v>
      </c>
      <c r="BS8" s="14">
        <f t="shared" si="16"/>
        <v>38688.024845717206</v>
      </c>
      <c r="BT8" s="34">
        <f t="shared" si="17"/>
        <v>29189.612715014315</v>
      </c>
      <c r="BU8" s="34">
        <f t="shared" si="18"/>
        <v>1.3254038422310817</v>
      </c>
      <c r="BV8" s="54">
        <f t="shared" si="19"/>
        <v>9498.4121307028909</v>
      </c>
      <c r="BW8">
        <f>IFERROR(VLOOKUP(AO8,'Model Failure data- Lines'!$A$37:$E$41,4,FALSE),'Model Failure data- Lines'!$D$37)</f>
        <v>0.39779999999999999</v>
      </c>
      <c r="BX8" s="14">
        <f t="shared" si="20"/>
        <v>31160.34882289189</v>
      </c>
      <c r="BY8" s="34">
        <f t="shared" si="21"/>
        <v>26035.68736562585</v>
      </c>
      <c r="BZ8" s="71">
        <f t="shared" si="22"/>
        <v>1.1968321936463249</v>
      </c>
      <c r="CA8" s="71">
        <f t="shared" si="23"/>
        <v>5124.6614572660401</v>
      </c>
      <c r="CB8" s="56">
        <v>1</v>
      </c>
      <c r="CC8">
        <f>IFERROR(VLOOKUP(AO8,'Model Failure data- Lines'!$A$37:$E$41,5,FALSE),'Model Failure data- Lines'!$E$37)</f>
        <v>0.19189999999999996</v>
      </c>
      <c r="CD8" s="14">
        <f t="shared" si="24"/>
        <v>15031.852536734421</v>
      </c>
      <c r="CE8" s="34">
        <f t="shared" si="25"/>
        <v>20713.356412124129</v>
      </c>
      <c r="CF8" s="34">
        <f t="shared" si="26"/>
        <v>0.7257081970518231</v>
      </c>
      <c r="CG8" s="54">
        <f t="shared" si="27"/>
        <v>-5681.5038753897079</v>
      </c>
      <c r="CH8" t="e">
        <f>IFERROR(VLOOKUP(AO8,'Model Failure data- Lines'!#REF!,3,FALSE),'Model Failure data- Lines'!#REF!)</f>
        <v>#REF!</v>
      </c>
      <c r="CI8" s="14" t="e">
        <f t="shared" si="28"/>
        <v>#REF!</v>
      </c>
      <c r="CJ8" s="34">
        <f t="shared" si="29"/>
        <v>27997.89967993923</v>
      </c>
      <c r="CK8" s="34" t="e">
        <f t="shared" si="30"/>
        <v>#REF!</v>
      </c>
      <c r="CL8" s="54" t="e">
        <f t="shared" si="31"/>
        <v>#REF!</v>
      </c>
      <c r="CM8" t="e">
        <f>IFERROR(VLOOKUP(AO8,'Model Failure data- Lines'!#REF!,4,FALSE),'Model Failure data- Lines'!#REF!)</f>
        <v>#REF!</v>
      </c>
      <c r="CN8" s="14" t="e">
        <f t="shared" si="32"/>
        <v>#REF!</v>
      </c>
      <c r="CO8" s="34">
        <f t="shared" si="33"/>
        <v>23953.18608330913</v>
      </c>
      <c r="CP8" s="34" t="e">
        <f t="shared" si="34"/>
        <v>#REF!</v>
      </c>
      <c r="CQ8" s="54" t="e">
        <f t="shared" si="35"/>
        <v>#REF!</v>
      </c>
      <c r="CR8" t="e">
        <f>IFERROR(VLOOKUP(AO8,'Model Failure data- Lines'!#REF!,5,FALSE),'Model Failure data- Lines'!#REF!)</f>
        <v>#REF!</v>
      </c>
      <c r="CS8" s="14" t="e">
        <f t="shared" si="36"/>
        <v>#REF!</v>
      </c>
      <c r="CT8" s="34">
        <f t="shared" si="37"/>
        <v>17532.302648129724</v>
      </c>
      <c r="CU8" s="34" t="e">
        <f t="shared" si="38"/>
        <v>#REF!</v>
      </c>
      <c r="CV8" s="54" t="e">
        <f t="shared" si="39"/>
        <v>#REF!</v>
      </c>
      <c r="CW8" t="s">
        <v>459</v>
      </c>
      <c r="CX8">
        <v>1</v>
      </c>
      <c r="CY8">
        <v>1</v>
      </c>
      <c r="CZ8">
        <f t="shared" si="40"/>
        <v>5124.661457266041</v>
      </c>
      <c r="DA8" s="34">
        <f t="shared" si="41"/>
        <v>16978.103999999999</v>
      </c>
      <c r="DB8" s="34">
        <f t="shared" si="42"/>
        <v>1991.9067592706565</v>
      </c>
      <c r="DC8" s="34">
        <f t="shared" si="43"/>
        <v>1579.0230636212377</v>
      </c>
      <c r="DD8" s="9">
        <f t="shared" si="44"/>
        <v>10611.314999999999</v>
      </c>
      <c r="DE8" s="59">
        <f t="shared" si="45"/>
        <v>0.5448624499199145</v>
      </c>
      <c r="DF8" s="59">
        <f t="shared" si="46"/>
        <v>6.3924405037703108E-2</v>
      </c>
      <c r="DG8" s="59">
        <f t="shared" si="47"/>
        <v>5.0674113842435919E-2</v>
      </c>
      <c r="DH8" s="59">
        <f t="shared" si="48"/>
        <v>0.34053903119994655</v>
      </c>
      <c r="DI8" s="14">
        <f t="shared" si="49"/>
        <v>2792.2355966161344</v>
      </c>
      <c r="DJ8" s="14">
        <f t="shared" si="50"/>
        <v>327.59093467538025</v>
      </c>
      <c r="DK8" s="14">
        <f t="shared" si="51"/>
        <v>259.6876780894429</v>
      </c>
      <c r="DL8" s="14">
        <f t="shared" si="52"/>
        <v>1745.147247885084</v>
      </c>
      <c r="DM8">
        <f t="shared" si="53"/>
        <v>-5681.5038753897079</v>
      </c>
      <c r="DN8" s="34">
        <f t="shared" si="54"/>
        <v>8190.2919999999986</v>
      </c>
      <c r="DO8" s="34">
        <f t="shared" si="55"/>
        <v>960.90223002523612</v>
      </c>
      <c r="DP8" s="34">
        <f t="shared" si="56"/>
        <v>761.72580670918921</v>
      </c>
      <c r="DQ8" s="9">
        <f t="shared" si="57"/>
        <v>5118.932499999999</v>
      </c>
      <c r="DR8" s="59">
        <f t="shared" si="58"/>
        <v>0.5448624499199145</v>
      </c>
      <c r="DS8" s="59">
        <f t="shared" si="59"/>
        <v>6.3924405037703108E-2</v>
      </c>
      <c r="DT8" s="59">
        <f t="shared" si="60"/>
        <v>5.0674113842435919E-2</v>
      </c>
      <c r="DU8" s="59">
        <f t="shared" si="61"/>
        <v>0.34053903119994655</v>
      </c>
      <c r="DV8" s="14">
        <f t="shared" si="62"/>
        <v>-3095.6381207743252</v>
      </c>
      <c r="DW8" s="14">
        <f t="shared" si="63"/>
        <v>-363.1867549536916</v>
      </c>
      <c r="DX8" s="14">
        <f t="shared" si="64"/>
        <v>-287.9051741777389</v>
      </c>
      <c r="DY8" s="14">
        <f t="shared" si="65"/>
        <v>-1934.7738254839533</v>
      </c>
      <c r="DZ8" s="34" t="e">
        <f t="shared" si="66"/>
        <v>#REF!</v>
      </c>
      <c r="EA8" s="34" t="e">
        <f t="shared" si="67"/>
        <v>#REF!</v>
      </c>
      <c r="EB8" s="34" t="e">
        <f t="shared" si="68"/>
        <v>#REF!</v>
      </c>
      <c r="EC8" s="34" t="e">
        <f t="shared" si="69"/>
        <v>#REF!</v>
      </c>
      <c r="ED8" s="34" t="e">
        <f t="shared" si="70"/>
        <v>#REF!</v>
      </c>
      <c r="EE8" s="59" t="e">
        <f t="shared" si="71"/>
        <v>#REF!</v>
      </c>
      <c r="EF8" s="59" t="e">
        <f t="shared" si="72"/>
        <v>#REF!</v>
      </c>
      <c r="EG8" s="59" t="e">
        <f t="shared" si="73"/>
        <v>#REF!</v>
      </c>
      <c r="EH8" s="59" t="e">
        <f t="shared" si="74"/>
        <v>#REF!</v>
      </c>
      <c r="EI8" s="14" t="e">
        <f t="shared" si="75"/>
        <v>#REF!</v>
      </c>
      <c r="EJ8" s="14" t="e">
        <f t="shared" si="76"/>
        <v>#REF!</v>
      </c>
      <c r="EK8" s="14" t="e">
        <f t="shared" si="77"/>
        <v>#REF!</v>
      </c>
      <c r="EL8" s="14" t="e">
        <f t="shared" si="78"/>
        <v>#REF!</v>
      </c>
      <c r="EM8" t="e">
        <f t="shared" si="79"/>
        <v>#REF!</v>
      </c>
      <c r="EN8" s="34" t="e">
        <f t="shared" si="80"/>
        <v>#REF!</v>
      </c>
      <c r="EO8" s="34" t="e">
        <f t="shared" si="81"/>
        <v>#REF!</v>
      </c>
      <c r="EP8" s="34" t="e">
        <f t="shared" si="82"/>
        <v>#REF!</v>
      </c>
      <c r="EQ8" s="34" t="e">
        <f t="shared" si="83"/>
        <v>#REF!</v>
      </c>
      <c r="ER8" s="59" t="e">
        <f t="shared" si="84"/>
        <v>#REF!</v>
      </c>
      <c r="ES8" s="59" t="e">
        <f t="shared" si="85"/>
        <v>#REF!</v>
      </c>
      <c r="ET8" s="59" t="e">
        <f t="shared" si="86"/>
        <v>#REF!</v>
      </c>
      <c r="EU8" s="59" t="e">
        <f t="shared" si="87"/>
        <v>#REF!</v>
      </c>
      <c r="EV8" s="14" t="e">
        <f t="shared" si="88"/>
        <v>#REF!</v>
      </c>
      <c r="EW8" s="14" t="e">
        <f t="shared" si="89"/>
        <v>#REF!</v>
      </c>
      <c r="EX8" s="14" t="e">
        <f t="shared" si="90"/>
        <v>#REF!</v>
      </c>
      <c r="EY8" s="14" t="e">
        <f t="shared" si="91"/>
        <v>#REF!</v>
      </c>
    </row>
    <row r="9" spans="1:155" x14ac:dyDescent="0.2">
      <c r="A9" s="17">
        <v>30283651</v>
      </c>
      <c r="B9" t="s">
        <v>117</v>
      </c>
      <c r="C9" t="s">
        <v>1394</v>
      </c>
      <c r="D9" t="s">
        <v>1395</v>
      </c>
      <c r="E9" t="s">
        <v>1396</v>
      </c>
      <c r="F9" t="s">
        <v>41</v>
      </c>
      <c r="G9" t="s">
        <v>42</v>
      </c>
      <c r="H9" t="s">
        <v>4346</v>
      </c>
      <c r="I9" t="s">
        <v>118</v>
      </c>
      <c r="J9" s="19" t="s">
        <v>101</v>
      </c>
      <c r="K9" t="s">
        <v>119</v>
      </c>
      <c r="L9">
        <v>1984</v>
      </c>
      <c r="M9">
        <f t="shared" si="0"/>
        <v>1984</v>
      </c>
      <c r="N9">
        <v>35</v>
      </c>
      <c r="O9" s="19">
        <f t="shared" si="1"/>
        <v>35</v>
      </c>
      <c r="P9" t="s">
        <v>44</v>
      </c>
      <c r="Q9" s="19" t="str">
        <f t="shared" si="2"/>
        <v>30-40</v>
      </c>
      <c r="R9" s="23">
        <v>430.6</v>
      </c>
      <c r="S9" s="15">
        <f t="shared" si="3"/>
        <v>0.43060000000000004</v>
      </c>
      <c r="T9">
        <v>30137209</v>
      </c>
      <c r="U9" t="s">
        <v>45</v>
      </c>
      <c r="V9" t="s">
        <v>46</v>
      </c>
      <c r="W9" t="s">
        <v>47</v>
      </c>
      <c r="X9" t="s">
        <v>48</v>
      </c>
      <c r="Z9" t="s">
        <v>1398</v>
      </c>
      <c r="AA9" t="s">
        <v>1399</v>
      </c>
      <c r="AB9" t="s">
        <v>459</v>
      </c>
      <c r="AC9">
        <v>1984</v>
      </c>
      <c r="AD9">
        <v>70</v>
      </c>
      <c r="AE9" t="str">
        <f t="shared" si="4"/>
        <v>&lt;70</v>
      </c>
      <c r="AF9">
        <v>-38.279885</v>
      </c>
      <c r="AG9">
        <v>146.40689499999999</v>
      </c>
      <c r="AH9" t="s">
        <v>92</v>
      </c>
      <c r="AI9" t="s">
        <v>51</v>
      </c>
      <c r="AJ9" s="33" t="s">
        <v>1300</v>
      </c>
      <c r="AL9" t="s">
        <v>78</v>
      </c>
      <c r="AM9" t="s">
        <v>109</v>
      </c>
      <c r="AN9">
        <v>220</v>
      </c>
      <c r="AO9" s="69">
        <v>5</v>
      </c>
      <c r="AP9">
        <v>2</v>
      </c>
      <c r="AQ9">
        <v>0</v>
      </c>
      <c r="AR9">
        <v>0</v>
      </c>
      <c r="AS9" s="82" t="str">
        <f t="shared" si="5"/>
        <v>Gw-0-0</v>
      </c>
      <c r="AT9" s="14">
        <f t="shared" si="6"/>
        <v>40000</v>
      </c>
      <c r="AU9" s="81">
        <f>VLOOKUP(C9,Bushfire_Vlookup!$F$2:$H$12575,3,FALSE)</f>
        <v>4692.8838679999999</v>
      </c>
      <c r="AV9" s="14">
        <f>VLOOKUP(AS9,Safety_collateral_Vlookup!$J$3:$L$20,2,FALSE)</f>
        <v>3720.1399252148244</v>
      </c>
      <c r="AW9" s="14">
        <f>VLOOKUP(AS9,Safety_collateral_Vlookup!$J$3:$L$20,3,FALSE)</f>
        <v>25000</v>
      </c>
      <c r="AX9" s="48">
        <f t="shared" si="7"/>
        <v>78331.696387360207</v>
      </c>
      <c r="AY9" s="49">
        <f t="shared" si="92"/>
        <v>32725.600000000002</v>
      </c>
      <c r="AZ9" s="14">
        <v>76000</v>
      </c>
      <c r="BA9" s="16">
        <f t="shared" si="8"/>
        <v>2.3935908398122634</v>
      </c>
      <c r="BB9" t="e">
        <f>IF(BA9&lt;=#REF!,#REF!,IF(BA9&lt;=#REF!,#REF!,IF(BA9&lt;=#REF!,#REF!,IF(BA9&lt;=#REF!,#REF!,#REF!))))</f>
        <v>#REF!</v>
      </c>
      <c r="BC9" s="51">
        <v>3</v>
      </c>
      <c r="BD9" s="21">
        <v>70</v>
      </c>
      <c r="BE9" s="21">
        <v>6.4399999999999999E-2</v>
      </c>
      <c r="BF9" s="26">
        <f t="shared" si="9"/>
        <v>2134.5662958755538</v>
      </c>
      <c r="BG9" s="21">
        <v>7</v>
      </c>
      <c r="BH9" s="21">
        <f t="shared" si="10"/>
        <v>64.400000000000006</v>
      </c>
      <c r="BI9" s="28">
        <f t="shared" si="11"/>
        <v>6.0635500134400021E-2</v>
      </c>
      <c r="BJ9" s="27">
        <f t="shared" si="12"/>
        <v>6.0635500134400021E-2</v>
      </c>
      <c r="BK9" s="28">
        <f t="shared" si="13"/>
        <v>0.9296188771613626</v>
      </c>
      <c r="BL9" s="35">
        <f t="shared" si="14"/>
        <v>2.2251272288899995</v>
      </c>
      <c r="BM9" s="21" t="str">
        <f t="shared" si="15"/>
        <v>Cr3</v>
      </c>
      <c r="BN9" s="51">
        <v>3</v>
      </c>
      <c r="BO9" s="21">
        <v>1</v>
      </c>
      <c r="BP9" s="50" t="s">
        <v>5497</v>
      </c>
      <c r="BQ9" s="14">
        <v>40000</v>
      </c>
      <c r="BR9">
        <f>IFERROR(VLOOKUP(AO9,'Model Failure data- Lines'!$A$37:$E$41,3,FALSE),'Model Failure data- Lines'!$C$37)</f>
        <v>0.49390000000000001</v>
      </c>
      <c r="BS9" s="14">
        <f t="shared" si="16"/>
        <v>38688.024845717206</v>
      </c>
      <c r="BT9" s="34">
        <f t="shared" si="17"/>
        <v>29189.612715014315</v>
      </c>
      <c r="BU9" s="34">
        <f t="shared" si="18"/>
        <v>1.3254038422310817</v>
      </c>
      <c r="BV9" s="54">
        <f t="shared" si="19"/>
        <v>9498.4121307028909</v>
      </c>
      <c r="BW9">
        <f>IFERROR(VLOOKUP(AO9,'Model Failure data- Lines'!$A$37:$E$41,4,FALSE),'Model Failure data- Lines'!$D$37)</f>
        <v>0.39779999999999999</v>
      </c>
      <c r="BX9" s="14">
        <f t="shared" si="20"/>
        <v>31160.34882289189</v>
      </c>
      <c r="BY9" s="34">
        <f t="shared" si="21"/>
        <v>26035.68736562585</v>
      </c>
      <c r="BZ9" s="71">
        <f t="shared" si="22"/>
        <v>1.1968321936463249</v>
      </c>
      <c r="CA9" s="71">
        <f t="shared" si="23"/>
        <v>5124.6614572660401</v>
      </c>
      <c r="CB9" s="56">
        <v>1</v>
      </c>
      <c r="CC9">
        <f>IFERROR(VLOOKUP(AO9,'Model Failure data- Lines'!$A$37:$E$41,5,FALSE),'Model Failure data- Lines'!$E$37)</f>
        <v>0.19189999999999996</v>
      </c>
      <c r="CD9" s="14">
        <f t="shared" si="24"/>
        <v>15031.852536734421</v>
      </c>
      <c r="CE9" s="34">
        <f t="shared" si="25"/>
        <v>20713.356412124129</v>
      </c>
      <c r="CF9" s="34">
        <f t="shared" si="26"/>
        <v>0.7257081970518231</v>
      </c>
      <c r="CG9" s="54">
        <f t="shared" si="27"/>
        <v>-5681.5038753897079</v>
      </c>
      <c r="CH9" t="e">
        <f>IFERROR(VLOOKUP(AO9,'Model Failure data- Lines'!#REF!,3,FALSE),'Model Failure data- Lines'!#REF!)</f>
        <v>#REF!</v>
      </c>
      <c r="CI9" s="14" t="e">
        <f t="shared" si="28"/>
        <v>#REF!</v>
      </c>
      <c r="CJ9" s="34">
        <f t="shared" si="29"/>
        <v>27997.89967993923</v>
      </c>
      <c r="CK9" s="34" t="e">
        <f t="shared" si="30"/>
        <v>#REF!</v>
      </c>
      <c r="CL9" s="54" t="e">
        <f t="shared" si="31"/>
        <v>#REF!</v>
      </c>
      <c r="CM9" t="e">
        <f>IFERROR(VLOOKUP(AO9,'Model Failure data- Lines'!#REF!,4,FALSE),'Model Failure data- Lines'!#REF!)</f>
        <v>#REF!</v>
      </c>
      <c r="CN9" s="14" t="e">
        <f t="shared" si="32"/>
        <v>#REF!</v>
      </c>
      <c r="CO9" s="34">
        <f t="shared" si="33"/>
        <v>23953.18608330913</v>
      </c>
      <c r="CP9" s="34" t="e">
        <f t="shared" si="34"/>
        <v>#REF!</v>
      </c>
      <c r="CQ9" s="54" t="e">
        <f t="shared" si="35"/>
        <v>#REF!</v>
      </c>
      <c r="CR9" t="e">
        <f>IFERROR(VLOOKUP(AO9,'Model Failure data- Lines'!#REF!,5,FALSE),'Model Failure data- Lines'!#REF!)</f>
        <v>#REF!</v>
      </c>
      <c r="CS9" s="14" t="e">
        <f t="shared" si="36"/>
        <v>#REF!</v>
      </c>
      <c r="CT9" s="34">
        <f t="shared" si="37"/>
        <v>17532.302648129724</v>
      </c>
      <c r="CU9" s="34" t="e">
        <f t="shared" si="38"/>
        <v>#REF!</v>
      </c>
      <c r="CV9" s="54" t="e">
        <f t="shared" si="39"/>
        <v>#REF!</v>
      </c>
      <c r="CW9" t="s">
        <v>459</v>
      </c>
      <c r="CX9">
        <v>1</v>
      </c>
      <c r="CY9">
        <v>1</v>
      </c>
      <c r="CZ9">
        <f t="shared" si="40"/>
        <v>5124.661457266041</v>
      </c>
      <c r="DA9" s="34">
        <f t="shared" si="41"/>
        <v>16978.103999999999</v>
      </c>
      <c r="DB9" s="34">
        <f t="shared" si="42"/>
        <v>1991.9067592706565</v>
      </c>
      <c r="DC9" s="34">
        <f t="shared" si="43"/>
        <v>1579.0230636212377</v>
      </c>
      <c r="DD9" s="9">
        <f t="shared" si="44"/>
        <v>10611.314999999999</v>
      </c>
      <c r="DE9" s="59">
        <f t="shared" si="45"/>
        <v>0.5448624499199145</v>
      </c>
      <c r="DF9" s="59">
        <f t="shared" si="46"/>
        <v>6.3924405037703108E-2</v>
      </c>
      <c r="DG9" s="59">
        <f t="shared" si="47"/>
        <v>5.0674113842435919E-2</v>
      </c>
      <c r="DH9" s="59">
        <f t="shared" si="48"/>
        <v>0.34053903119994655</v>
      </c>
      <c r="DI9" s="14">
        <f t="shared" si="49"/>
        <v>2792.2355966161344</v>
      </c>
      <c r="DJ9" s="14">
        <f t="shared" si="50"/>
        <v>327.59093467538025</v>
      </c>
      <c r="DK9" s="14">
        <f t="shared" si="51"/>
        <v>259.6876780894429</v>
      </c>
      <c r="DL9" s="14">
        <f t="shared" si="52"/>
        <v>1745.147247885084</v>
      </c>
      <c r="DM9">
        <f t="shared" si="53"/>
        <v>-5681.5038753897079</v>
      </c>
      <c r="DN9" s="34">
        <f t="shared" si="54"/>
        <v>8190.2919999999986</v>
      </c>
      <c r="DO9" s="34">
        <f t="shared" si="55"/>
        <v>960.90223002523612</v>
      </c>
      <c r="DP9" s="34">
        <f t="shared" si="56"/>
        <v>761.72580670918921</v>
      </c>
      <c r="DQ9" s="9">
        <f t="shared" si="57"/>
        <v>5118.932499999999</v>
      </c>
      <c r="DR9" s="59">
        <f t="shared" si="58"/>
        <v>0.5448624499199145</v>
      </c>
      <c r="DS9" s="59">
        <f t="shared" si="59"/>
        <v>6.3924405037703108E-2</v>
      </c>
      <c r="DT9" s="59">
        <f t="shared" si="60"/>
        <v>5.0674113842435919E-2</v>
      </c>
      <c r="DU9" s="59">
        <f t="shared" si="61"/>
        <v>0.34053903119994655</v>
      </c>
      <c r="DV9" s="14">
        <f t="shared" si="62"/>
        <v>-3095.6381207743252</v>
      </c>
      <c r="DW9" s="14">
        <f t="shared" si="63"/>
        <v>-363.1867549536916</v>
      </c>
      <c r="DX9" s="14">
        <f t="shared" si="64"/>
        <v>-287.9051741777389</v>
      </c>
      <c r="DY9" s="14">
        <f t="shared" si="65"/>
        <v>-1934.7738254839533</v>
      </c>
      <c r="DZ9" s="34" t="e">
        <f t="shared" si="66"/>
        <v>#REF!</v>
      </c>
      <c r="EA9" s="34" t="e">
        <f t="shared" si="67"/>
        <v>#REF!</v>
      </c>
      <c r="EB9" s="34" t="e">
        <f t="shared" si="68"/>
        <v>#REF!</v>
      </c>
      <c r="EC9" s="34" t="e">
        <f t="shared" si="69"/>
        <v>#REF!</v>
      </c>
      <c r="ED9" s="34" t="e">
        <f t="shared" si="70"/>
        <v>#REF!</v>
      </c>
      <c r="EE9" s="59" t="e">
        <f t="shared" si="71"/>
        <v>#REF!</v>
      </c>
      <c r="EF9" s="59" t="e">
        <f t="shared" si="72"/>
        <v>#REF!</v>
      </c>
      <c r="EG9" s="59" t="e">
        <f t="shared" si="73"/>
        <v>#REF!</v>
      </c>
      <c r="EH9" s="59" t="e">
        <f t="shared" si="74"/>
        <v>#REF!</v>
      </c>
      <c r="EI9" s="14" t="e">
        <f t="shared" si="75"/>
        <v>#REF!</v>
      </c>
      <c r="EJ9" s="14" t="e">
        <f t="shared" si="76"/>
        <v>#REF!</v>
      </c>
      <c r="EK9" s="14" t="e">
        <f t="shared" si="77"/>
        <v>#REF!</v>
      </c>
      <c r="EL9" s="14" t="e">
        <f t="shared" si="78"/>
        <v>#REF!</v>
      </c>
      <c r="EM9" t="e">
        <f t="shared" si="79"/>
        <v>#REF!</v>
      </c>
      <c r="EN9" s="34" t="e">
        <f t="shared" si="80"/>
        <v>#REF!</v>
      </c>
      <c r="EO9" s="34" t="e">
        <f t="shared" si="81"/>
        <v>#REF!</v>
      </c>
      <c r="EP9" s="34" t="e">
        <f t="shared" si="82"/>
        <v>#REF!</v>
      </c>
      <c r="EQ9" s="34" t="e">
        <f t="shared" si="83"/>
        <v>#REF!</v>
      </c>
      <c r="ER9" s="59" t="e">
        <f t="shared" si="84"/>
        <v>#REF!</v>
      </c>
      <c r="ES9" s="59" t="e">
        <f t="shared" si="85"/>
        <v>#REF!</v>
      </c>
      <c r="ET9" s="59" t="e">
        <f t="shared" si="86"/>
        <v>#REF!</v>
      </c>
      <c r="EU9" s="59" t="e">
        <f t="shared" si="87"/>
        <v>#REF!</v>
      </c>
      <c r="EV9" s="14" t="e">
        <f t="shared" si="88"/>
        <v>#REF!</v>
      </c>
      <c r="EW9" s="14" t="e">
        <f t="shared" si="89"/>
        <v>#REF!</v>
      </c>
      <c r="EX9" s="14" t="e">
        <f t="shared" si="90"/>
        <v>#REF!</v>
      </c>
      <c r="EY9" s="14" t="e">
        <f t="shared" si="91"/>
        <v>#REF!</v>
      </c>
    </row>
    <row r="10" spans="1:155" x14ac:dyDescent="0.2">
      <c r="A10" s="17">
        <v>30145065</v>
      </c>
      <c r="B10" t="s">
        <v>62</v>
      </c>
      <c r="C10" t="s">
        <v>2815</v>
      </c>
      <c r="D10" t="s">
        <v>2816</v>
      </c>
      <c r="E10" t="s">
        <v>2817</v>
      </c>
      <c r="F10" t="s">
        <v>41</v>
      </c>
      <c r="G10" t="s">
        <v>42</v>
      </c>
      <c r="H10" t="s">
        <v>2818</v>
      </c>
      <c r="I10" t="s">
        <v>68</v>
      </c>
      <c r="J10" s="19" t="s">
        <v>69</v>
      </c>
      <c r="K10" t="s">
        <v>70</v>
      </c>
      <c r="L10">
        <v>1965</v>
      </c>
      <c r="M10">
        <f t="shared" si="0"/>
        <v>1965</v>
      </c>
      <c r="N10">
        <v>54</v>
      </c>
      <c r="O10" s="19">
        <f t="shared" si="1"/>
        <v>54</v>
      </c>
      <c r="P10" t="s">
        <v>80</v>
      </c>
      <c r="Q10" s="19" t="str">
        <f t="shared" si="2"/>
        <v>50-60</v>
      </c>
      <c r="R10" s="23">
        <v>168.1</v>
      </c>
      <c r="S10" s="15">
        <f t="shared" si="3"/>
        <v>0.1681</v>
      </c>
      <c r="T10">
        <v>30325253</v>
      </c>
      <c r="U10" t="s">
        <v>45</v>
      </c>
      <c r="V10" t="s">
        <v>46</v>
      </c>
      <c r="W10" s="20" t="s">
        <v>87</v>
      </c>
      <c r="X10" t="s">
        <v>88</v>
      </c>
      <c r="Y10" t="s">
        <v>251</v>
      </c>
      <c r="Z10" t="s">
        <v>2819</v>
      </c>
      <c r="AA10" t="s">
        <v>2820</v>
      </c>
      <c r="AB10" t="s">
        <v>315</v>
      </c>
      <c r="AC10">
        <v>1965</v>
      </c>
      <c r="AD10">
        <v>108</v>
      </c>
      <c r="AE10" t="str">
        <f t="shared" si="4"/>
        <v>&gt;80</v>
      </c>
      <c r="AF10">
        <v>-38.256606140000002</v>
      </c>
      <c r="AG10">
        <v>146.41076305000001</v>
      </c>
      <c r="AH10" t="s">
        <v>92</v>
      </c>
      <c r="AI10" t="s">
        <v>51</v>
      </c>
      <c r="AJ10" s="33" t="s">
        <v>274</v>
      </c>
      <c r="AL10" t="s">
        <v>48</v>
      </c>
      <c r="AM10" t="s">
        <v>86</v>
      </c>
      <c r="AN10">
        <v>220</v>
      </c>
      <c r="AO10" s="69">
        <v>5</v>
      </c>
      <c r="AP10">
        <v>2</v>
      </c>
      <c r="AQ10">
        <v>0</v>
      </c>
      <c r="AR10">
        <v>0</v>
      </c>
      <c r="AS10" s="82" t="str">
        <f t="shared" si="5"/>
        <v>Gw-0-0</v>
      </c>
      <c r="AT10" s="14">
        <f t="shared" si="6"/>
        <v>40000</v>
      </c>
      <c r="AU10" s="81">
        <f>VLOOKUP(C10,Bushfire_Vlookup!$F$2:$H$12575,3,FALSE)</f>
        <v>5811.082692</v>
      </c>
      <c r="AV10" s="14">
        <f>VLOOKUP(AS10,Safety_collateral_Vlookup!$J$3:$L$20,2,FALSE)</f>
        <v>3720.1399252148244</v>
      </c>
      <c r="AW10" s="14">
        <f>VLOOKUP(AS10,Safety_collateral_Vlookup!$J$3:$L$20,3,FALSE)</f>
        <v>25000</v>
      </c>
      <c r="AX10" s="48">
        <f t="shared" si="7"/>
        <v>79524.814532568213</v>
      </c>
      <c r="AY10" s="49">
        <f t="shared" si="92"/>
        <v>12775.6</v>
      </c>
      <c r="AZ10" s="14">
        <v>76000</v>
      </c>
      <c r="BA10" s="16">
        <f t="shared" si="8"/>
        <v>6.2247420498894934</v>
      </c>
      <c r="BB10" t="e">
        <f>IF(BA10&lt;=#REF!,#REF!,IF(BA10&lt;=#REF!,#REF!,IF(BA10&lt;=#REF!,#REF!,IF(BA10&lt;=#REF!,#REF!,#REF!))))</f>
        <v>#REF!</v>
      </c>
      <c r="BC10" s="51">
        <v>4</v>
      </c>
      <c r="BD10" s="21">
        <v>70</v>
      </c>
      <c r="BE10" s="21">
        <v>6.4399999999999999E-2</v>
      </c>
      <c r="BF10" s="26">
        <f t="shared" si="9"/>
        <v>833.30374904013149</v>
      </c>
      <c r="BG10" s="21">
        <v>7</v>
      </c>
      <c r="BH10" s="21">
        <f t="shared" si="10"/>
        <v>64.400000000000006</v>
      </c>
      <c r="BI10" s="28">
        <f t="shared" si="11"/>
        <v>6.0635500134400021E-2</v>
      </c>
      <c r="BJ10" s="27">
        <f t="shared" si="12"/>
        <v>6.0635500134400021E-2</v>
      </c>
      <c r="BK10" s="28">
        <f t="shared" si="13"/>
        <v>0.9296188771613626</v>
      </c>
      <c r="BL10" s="35">
        <f t="shared" si="14"/>
        <v>5.7866377150373891</v>
      </c>
      <c r="BM10" s="21" t="str">
        <f t="shared" si="15"/>
        <v>Cr4</v>
      </c>
      <c r="BN10" s="51">
        <v>4</v>
      </c>
      <c r="BO10" s="21">
        <v>1</v>
      </c>
      <c r="BP10" s="50" t="s">
        <v>5497</v>
      </c>
      <c r="BQ10" s="14">
        <v>40000</v>
      </c>
      <c r="BR10">
        <f>IFERROR(VLOOKUP(AO10,'Model Failure data- Lines'!$A$37:$E$41,3,FALSE),'Model Failure data- Lines'!$C$37)</f>
        <v>0.49390000000000001</v>
      </c>
      <c r="BS10" s="14">
        <f t="shared" si="16"/>
        <v>39277.305897635444</v>
      </c>
      <c r="BT10" s="34">
        <f t="shared" si="17"/>
        <v>11395.201805373679</v>
      </c>
      <c r="BU10" s="34">
        <f t="shared" si="18"/>
        <v>3.4468284606520347</v>
      </c>
      <c r="BV10" s="54">
        <f t="shared" si="19"/>
        <v>27882.104092261765</v>
      </c>
      <c r="BW10">
        <f>IFERROR(VLOOKUP(AO10,'Model Failure data- Lines'!$A$37:$E$41,4,FALSE),'Model Failure data- Lines'!$D$37)</f>
        <v>0.39779999999999999</v>
      </c>
      <c r="BX10" s="14">
        <f t="shared" si="20"/>
        <v>31634.971221055635</v>
      </c>
      <c r="BY10" s="34">
        <f t="shared" si="21"/>
        <v>10163.955053789376</v>
      </c>
      <c r="BZ10" s="71">
        <f t="shared" si="22"/>
        <v>3.1124666582681639</v>
      </c>
      <c r="CA10" s="71">
        <f t="shared" si="23"/>
        <v>21471.016167266258</v>
      </c>
      <c r="CB10" s="56">
        <v>1</v>
      </c>
      <c r="CC10">
        <f>IFERROR(VLOOKUP(AO10,'Model Failure data- Lines'!$A$37:$E$41,5,FALSE),'Model Failure data- Lines'!$E$37)</f>
        <v>0.19189999999999996</v>
      </c>
      <c r="CD10" s="14">
        <f t="shared" si="24"/>
        <v>15260.811908799837</v>
      </c>
      <c r="CE10" s="34">
        <f t="shared" si="25"/>
        <v>8086.1941776081421</v>
      </c>
      <c r="CF10" s="34">
        <f t="shared" si="26"/>
        <v>1.8872675542542947</v>
      </c>
      <c r="CG10" s="54">
        <f t="shared" si="27"/>
        <v>7174.6177311916945</v>
      </c>
      <c r="CH10" t="e">
        <f>IFERROR(VLOOKUP(AO10,'Model Failure data- Lines'!#REF!,3,FALSE),'Model Failure data- Lines'!#REF!)</f>
        <v>#REF!</v>
      </c>
      <c r="CI10" s="14" t="e">
        <f t="shared" si="28"/>
        <v>#REF!</v>
      </c>
      <c r="CJ10" s="34">
        <f t="shared" si="29"/>
        <v>10929.974306079388</v>
      </c>
      <c r="CK10" s="34" t="e">
        <f t="shared" si="30"/>
        <v>#REF!</v>
      </c>
      <c r="CL10" s="54" t="e">
        <f t="shared" si="31"/>
        <v>#REF!</v>
      </c>
      <c r="CM10" t="e">
        <f>IFERROR(VLOOKUP(AO10,'Model Failure data- Lines'!#REF!,4,FALSE),'Model Failure data- Lines'!#REF!)</f>
        <v>#REF!</v>
      </c>
      <c r="CN10" s="14" t="e">
        <f t="shared" si="32"/>
        <v>#REF!</v>
      </c>
      <c r="CO10" s="34">
        <f t="shared" si="33"/>
        <v>9350.9767315472927</v>
      </c>
      <c r="CP10" s="34" t="e">
        <f t="shared" si="34"/>
        <v>#REF!</v>
      </c>
      <c r="CQ10" s="54" t="e">
        <f t="shared" si="35"/>
        <v>#REF!</v>
      </c>
      <c r="CR10" t="e">
        <f>IFERROR(VLOOKUP(AO10,'Model Failure data- Lines'!#REF!,5,FALSE),'Model Failure data- Lines'!#REF!)</f>
        <v>#REF!</v>
      </c>
      <c r="CS10" s="14" t="e">
        <f t="shared" si="36"/>
        <v>#REF!</v>
      </c>
      <c r="CT10" s="34">
        <f t="shared" si="37"/>
        <v>6844.3568860905871</v>
      </c>
      <c r="CU10" s="34" t="e">
        <f t="shared" si="38"/>
        <v>#REF!</v>
      </c>
      <c r="CV10" s="54" t="e">
        <f t="shared" si="39"/>
        <v>#REF!</v>
      </c>
      <c r="CW10" t="s">
        <v>315</v>
      </c>
      <c r="CX10">
        <v>1</v>
      </c>
      <c r="CY10">
        <v>1</v>
      </c>
      <c r="CZ10">
        <f t="shared" si="40"/>
        <v>21471.016167266258</v>
      </c>
      <c r="DA10" s="34">
        <f t="shared" si="41"/>
        <v>16978.103999999999</v>
      </c>
      <c r="DB10" s="34">
        <f t="shared" si="42"/>
        <v>2466.5291574343987</v>
      </c>
      <c r="DC10" s="34">
        <f t="shared" si="43"/>
        <v>1579.0230636212377</v>
      </c>
      <c r="DD10" s="9">
        <f t="shared" si="44"/>
        <v>10611.314999999999</v>
      </c>
      <c r="DE10" s="59">
        <f t="shared" si="45"/>
        <v>0.53668782820639005</v>
      </c>
      <c r="DF10" s="59">
        <f t="shared" si="46"/>
        <v>7.7968433737430551E-2</v>
      </c>
      <c r="DG10" s="59">
        <f t="shared" si="47"/>
        <v>4.991384542718566E-2</v>
      </c>
      <c r="DH10" s="59">
        <f t="shared" si="48"/>
        <v>0.33542989262899375</v>
      </c>
      <c r="DI10" s="14">
        <f t="shared" si="49"/>
        <v>11523.233036194417</v>
      </c>
      <c r="DJ10" s="14">
        <f t="shared" si="50"/>
        <v>1674.0615013127992</v>
      </c>
      <c r="DK10" s="14">
        <f t="shared" si="51"/>
        <v>1071.7009821375323</v>
      </c>
      <c r="DL10" s="14">
        <f t="shared" si="52"/>
        <v>7202.0206476215108</v>
      </c>
      <c r="DM10">
        <f t="shared" si="53"/>
        <v>7174.6177311916936</v>
      </c>
      <c r="DN10" s="34">
        <f t="shared" si="54"/>
        <v>8190.2919999999986</v>
      </c>
      <c r="DO10" s="34">
        <f t="shared" si="55"/>
        <v>1189.8616020906513</v>
      </c>
      <c r="DP10" s="34">
        <f t="shared" si="56"/>
        <v>761.72580670918921</v>
      </c>
      <c r="DQ10" s="9">
        <f t="shared" si="57"/>
        <v>5118.932499999999</v>
      </c>
      <c r="DR10" s="59">
        <f t="shared" si="58"/>
        <v>0.53668782820639005</v>
      </c>
      <c r="DS10" s="59">
        <f t="shared" si="59"/>
        <v>7.7968433737430565E-2</v>
      </c>
      <c r="DT10" s="59">
        <f t="shared" si="60"/>
        <v>4.991384542718566E-2</v>
      </c>
      <c r="DU10" s="59">
        <f t="shared" si="61"/>
        <v>0.33542989262899381</v>
      </c>
      <c r="DV10" s="14">
        <f t="shared" si="62"/>
        <v>3850.5300083643283</v>
      </c>
      <c r="DW10" s="14">
        <f t="shared" si="63"/>
        <v>559.39370716581402</v>
      </c>
      <c r="DX10" s="14">
        <f t="shared" si="64"/>
        <v>358.11276043384771</v>
      </c>
      <c r="DY10" s="14">
        <f t="shared" si="65"/>
        <v>2406.5812552277052</v>
      </c>
      <c r="DZ10" s="34" t="e">
        <f t="shared" si="66"/>
        <v>#REF!</v>
      </c>
      <c r="EA10" s="34" t="e">
        <f t="shared" si="67"/>
        <v>#REF!</v>
      </c>
      <c r="EB10" s="34" t="e">
        <f t="shared" si="68"/>
        <v>#REF!</v>
      </c>
      <c r="EC10" s="34" t="e">
        <f t="shared" si="69"/>
        <v>#REF!</v>
      </c>
      <c r="ED10" s="34" t="e">
        <f t="shared" si="70"/>
        <v>#REF!</v>
      </c>
      <c r="EE10" s="59" t="e">
        <f t="shared" si="71"/>
        <v>#REF!</v>
      </c>
      <c r="EF10" s="59" t="e">
        <f t="shared" si="72"/>
        <v>#REF!</v>
      </c>
      <c r="EG10" s="59" t="e">
        <f t="shared" si="73"/>
        <v>#REF!</v>
      </c>
      <c r="EH10" s="59" t="e">
        <f t="shared" si="74"/>
        <v>#REF!</v>
      </c>
      <c r="EI10" s="14" t="e">
        <f t="shared" si="75"/>
        <v>#REF!</v>
      </c>
      <c r="EJ10" s="14" t="e">
        <f t="shared" si="76"/>
        <v>#REF!</v>
      </c>
      <c r="EK10" s="14" t="e">
        <f t="shared" si="77"/>
        <v>#REF!</v>
      </c>
      <c r="EL10" s="14" t="e">
        <f t="shared" si="78"/>
        <v>#REF!</v>
      </c>
      <c r="EM10" t="e">
        <f t="shared" si="79"/>
        <v>#REF!</v>
      </c>
      <c r="EN10" s="34" t="e">
        <f t="shared" si="80"/>
        <v>#REF!</v>
      </c>
      <c r="EO10" s="34" t="e">
        <f t="shared" si="81"/>
        <v>#REF!</v>
      </c>
      <c r="EP10" s="34" t="e">
        <f t="shared" si="82"/>
        <v>#REF!</v>
      </c>
      <c r="EQ10" s="34" t="e">
        <f t="shared" si="83"/>
        <v>#REF!</v>
      </c>
      <c r="ER10" s="59" t="e">
        <f t="shared" si="84"/>
        <v>#REF!</v>
      </c>
      <c r="ES10" s="59" t="e">
        <f t="shared" si="85"/>
        <v>#REF!</v>
      </c>
      <c r="ET10" s="59" t="e">
        <f t="shared" si="86"/>
        <v>#REF!</v>
      </c>
      <c r="EU10" s="59" t="e">
        <f t="shared" si="87"/>
        <v>#REF!</v>
      </c>
      <c r="EV10" s="14" t="e">
        <f t="shared" si="88"/>
        <v>#REF!</v>
      </c>
      <c r="EW10" s="14" t="e">
        <f t="shared" si="89"/>
        <v>#REF!</v>
      </c>
      <c r="EX10" s="14" t="e">
        <f t="shared" si="90"/>
        <v>#REF!</v>
      </c>
      <c r="EY10" s="14" t="e">
        <f t="shared" si="91"/>
        <v>#REF!</v>
      </c>
    </row>
    <row r="11" spans="1:155" x14ac:dyDescent="0.2">
      <c r="A11" s="17">
        <v>30033487</v>
      </c>
      <c r="B11" t="s">
        <v>62</v>
      </c>
      <c r="C11" t="s">
        <v>1116</v>
      </c>
      <c r="D11" t="s">
        <v>1117</v>
      </c>
      <c r="E11" t="s">
        <v>1118</v>
      </c>
      <c r="F11" t="s">
        <v>41</v>
      </c>
      <c r="G11" t="s">
        <v>42</v>
      </c>
      <c r="H11" t="s">
        <v>1119</v>
      </c>
      <c r="I11" t="s">
        <v>68</v>
      </c>
      <c r="J11" s="19" t="s">
        <v>69</v>
      </c>
      <c r="K11" t="s">
        <v>70</v>
      </c>
      <c r="L11">
        <v>1965</v>
      </c>
      <c r="M11">
        <f t="shared" si="0"/>
        <v>1965</v>
      </c>
      <c r="N11">
        <v>54</v>
      </c>
      <c r="O11" s="19">
        <f t="shared" si="1"/>
        <v>54</v>
      </c>
      <c r="P11" t="s">
        <v>80</v>
      </c>
      <c r="Q11" s="19" t="str">
        <f t="shared" si="2"/>
        <v>50-60</v>
      </c>
      <c r="R11" s="23">
        <v>143</v>
      </c>
      <c r="S11" s="15">
        <f t="shared" si="3"/>
        <v>0.14299999999999999</v>
      </c>
      <c r="T11">
        <v>30145902</v>
      </c>
      <c r="U11" t="s">
        <v>45</v>
      </c>
      <c r="V11" t="s">
        <v>46</v>
      </c>
      <c r="W11" s="20" t="s">
        <v>87</v>
      </c>
      <c r="X11" t="s">
        <v>88</v>
      </c>
      <c r="Y11" t="s">
        <v>251</v>
      </c>
      <c r="Z11" t="s">
        <v>1120</v>
      </c>
      <c r="AA11" t="s">
        <v>1121</v>
      </c>
      <c r="AB11" t="s">
        <v>168</v>
      </c>
      <c r="AC11">
        <v>1965</v>
      </c>
      <c r="AD11">
        <v>108</v>
      </c>
      <c r="AE11" t="str">
        <f t="shared" si="4"/>
        <v>&gt;80</v>
      </c>
      <c r="AF11">
        <v>-38.256577299999996</v>
      </c>
      <c r="AG11">
        <v>146.41268869999999</v>
      </c>
      <c r="AH11" t="s">
        <v>92</v>
      </c>
      <c r="AI11" t="s">
        <v>51</v>
      </c>
      <c r="AJ11" s="33" t="s">
        <v>274</v>
      </c>
      <c r="AL11" t="s">
        <v>78</v>
      </c>
      <c r="AM11" t="s">
        <v>79</v>
      </c>
      <c r="AN11">
        <v>220</v>
      </c>
      <c r="AO11" s="69">
        <v>5</v>
      </c>
      <c r="AP11">
        <v>2</v>
      </c>
      <c r="AQ11">
        <v>0</v>
      </c>
      <c r="AR11">
        <v>0</v>
      </c>
      <c r="AS11" s="82" t="str">
        <f t="shared" si="5"/>
        <v>Gw-0-0</v>
      </c>
      <c r="AT11" s="14">
        <f t="shared" si="6"/>
        <v>40000</v>
      </c>
      <c r="AU11" s="81">
        <f>VLOOKUP(C11,Bushfire_Vlookup!$F$2:$H$12575,3,FALSE)</f>
        <v>8872.8614219999999</v>
      </c>
      <c r="AV11" s="14">
        <f>VLOOKUP(AS11,Safety_collateral_Vlookup!$J$3:$L$20,2,FALSE)</f>
        <v>3720.1399252148244</v>
      </c>
      <c r="AW11" s="14">
        <f>VLOOKUP(AS11,Safety_collateral_Vlookup!$J$3:$L$20,3,FALSE)</f>
        <v>25000</v>
      </c>
      <c r="AX11" s="48">
        <f t="shared" si="7"/>
        <v>82791.732437478218</v>
      </c>
      <c r="AY11" s="49">
        <f t="shared" si="92"/>
        <v>10868</v>
      </c>
      <c r="AZ11" s="14">
        <v>76000</v>
      </c>
      <c r="BA11" s="16">
        <f t="shared" si="8"/>
        <v>7.6179363670848561</v>
      </c>
      <c r="BB11" t="e">
        <f>IF(BA11&lt;=#REF!,#REF!,IF(BA11&lt;=#REF!,#REF!,IF(BA11&lt;=#REF!,#REF!,IF(BA11&lt;=#REF!,#REF!,#REF!))))</f>
        <v>#REF!</v>
      </c>
      <c r="BC11" s="51">
        <v>4</v>
      </c>
      <c r="BD11" s="21">
        <v>70</v>
      </c>
      <c r="BE11" s="21">
        <v>6.4399999999999999E-2</v>
      </c>
      <c r="BF11" s="26">
        <f t="shared" si="9"/>
        <v>708.87826360939198</v>
      </c>
      <c r="BG11" s="21">
        <v>7</v>
      </c>
      <c r="BH11" s="21">
        <f t="shared" si="10"/>
        <v>64.400000000000006</v>
      </c>
      <c r="BI11" s="28">
        <f t="shared" si="11"/>
        <v>6.0635500134400021E-2</v>
      </c>
      <c r="BJ11" s="27">
        <f t="shared" si="12"/>
        <v>6.0635500134400021E-2</v>
      </c>
      <c r="BK11" s="28">
        <f t="shared" si="13"/>
        <v>0.92961887716136271</v>
      </c>
      <c r="BL11" s="35">
        <f t="shared" si="14"/>
        <v>7.0817774518561336</v>
      </c>
      <c r="BM11" s="21" t="str">
        <f t="shared" si="15"/>
        <v>Cr4</v>
      </c>
      <c r="BN11" s="51">
        <v>4</v>
      </c>
      <c r="BO11" s="21">
        <v>1</v>
      </c>
      <c r="BP11" s="50" t="s">
        <v>5497</v>
      </c>
      <c r="BQ11" s="14">
        <v>40000</v>
      </c>
      <c r="BR11">
        <f>IFERROR(VLOOKUP(AO11,'Model Failure data- Lines'!$A$37:$E$41,3,FALSE),'Model Failure data- Lines'!$C$37)</f>
        <v>0.49390000000000001</v>
      </c>
      <c r="BS11" s="14">
        <f t="shared" si="16"/>
        <v>40890.836650870493</v>
      </c>
      <c r="BT11" s="34">
        <f t="shared" si="17"/>
        <v>9693.71718125185</v>
      </c>
      <c r="BU11" s="34">
        <f t="shared" si="18"/>
        <v>4.2182824076975844</v>
      </c>
      <c r="BV11" s="54">
        <f t="shared" si="19"/>
        <v>31197.119469618643</v>
      </c>
      <c r="BW11">
        <f>IFERROR(VLOOKUP(AO11,'Model Failure data- Lines'!$A$37:$E$41,4,FALSE),'Model Failure data- Lines'!$D$37)</f>
        <v>0.39779999999999999</v>
      </c>
      <c r="BX11" s="14">
        <f t="shared" si="20"/>
        <v>32934.551163628836</v>
      </c>
      <c r="BY11" s="34">
        <f t="shared" si="21"/>
        <v>8646.3151260671075</v>
      </c>
      <c r="BZ11" s="71">
        <f t="shared" si="22"/>
        <v>3.8090852210945911</v>
      </c>
      <c r="CA11" s="71">
        <f t="shared" si="23"/>
        <v>24288.236037561728</v>
      </c>
      <c r="CB11" s="56">
        <v>1</v>
      </c>
      <c r="CC11">
        <f>IFERROR(VLOOKUP(AO11,'Model Failure data- Lines'!$A$37:$E$41,5,FALSE),'Model Failure data- Lines'!$E$37)</f>
        <v>0.19189999999999996</v>
      </c>
      <c r="CD11" s="14">
        <f t="shared" si="24"/>
        <v>15887.733454752066</v>
      </c>
      <c r="CE11" s="34">
        <f t="shared" si="25"/>
        <v>6878.7969506125173</v>
      </c>
      <c r="CF11" s="34">
        <f t="shared" si="26"/>
        <v>2.3096674562166504</v>
      </c>
      <c r="CG11" s="54">
        <f t="shared" si="27"/>
        <v>9008.9365041395486</v>
      </c>
      <c r="CH11" t="e">
        <f>IFERROR(VLOOKUP(AO11,'Model Failure data- Lines'!#REF!,3,FALSE),'Model Failure data- Lines'!#REF!)</f>
        <v>#REF!</v>
      </c>
      <c r="CI11" s="14" t="e">
        <f t="shared" si="28"/>
        <v>#REF!</v>
      </c>
      <c r="CJ11" s="34">
        <f t="shared" si="29"/>
        <v>9297.9555369979335</v>
      </c>
      <c r="CK11" s="34" t="e">
        <f t="shared" si="30"/>
        <v>#REF!</v>
      </c>
      <c r="CL11" s="54" t="e">
        <f t="shared" si="31"/>
        <v>#REF!</v>
      </c>
      <c r="CM11" t="e">
        <f>IFERROR(VLOOKUP(AO11,'Model Failure data- Lines'!#REF!,4,FALSE),'Model Failure data- Lines'!#REF!)</f>
        <v>#REF!</v>
      </c>
      <c r="CN11" s="14" t="e">
        <f t="shared" si="32"/>
        <v>#REF!</v>
      </c>
      <c r="CO11" s="34">
        <f t="shared" si="33"/>
        <v>7954.7273801978754</v>
      </c>
      <c r="CP11" s="34" t="e">
        <f t="shared" si="34"/>
        <v>#REF!</v>
      </c>
      <c r="CQ11" s="54" t="e">
        <f t="shared" si="35"/>
        <v>#REF!</v>
      </c>
      <c r="CR11" t="e">
        <f>IFERROR(VLOOKUP(AO11,'Model Failure data- Lines'!#REF!,5,FALSE),'Model Failure data- Lines'!#REF!)</f>
        <v>#REF!</v>
      </c>
      <c r="CS11" s="14" t="e">
        <f t="shared" si="36"/>
        <v>#REF!</v>
      </c>
      <c r="CT11" s="34">
        <f t="shared" si="37"/>
        <v>5822.3856913203681</v>
      </c>
      <c r="CU11" s="34" t="e">
        <f t="shared" si="38"/>
        <v>#REF!</v>
      </c>
      <c r="CV11" s="54" t="e">
        <f t="shared" si="39"/>
        <v>#REF!</v>
      </c>
      <c r="CW11" t="s">
        <v>168</v>
      </c>
      <c r="CX11">
        <v>1</v>
      </c>
      <c r="CY11">
        <v>1</v>
      </c>
      <c r="CZ11">
        <f t="shared" si="40"/>
        <v>24288.236037561728</v>
      </c>
      <c r="DA11" s="34">
        <f t="shared" si="41"/>
        <v>16978.103999999999</v>
      </c>
      <c r="DB11" s="34">
        <f t="shared" si="42"/>
        <v>3766.1091000075967</v>
      </c>
      <c r="DC11" s="34">
        <f t="shared" si="43"/>
        <v>1579.0230636212377</v>
      </c>
      <c r="DD11" s="9">
        <f t="shared" si="44"/>
        <v>10611.314999999999</v>
      </c>
      <c r="DE11" s="59">
        <f t="shared" si="45"/>
        <v>0.51551041080376747</v>
      </c>
      <c r="DF11" s="59">
        <f t="shared" si="46"/>
        <v>0.114351310916503</v>
      </c>
      <c r="DG11" s="59">
        <f t="shared" si="47"/>
        <v>4.7944271527374772E-2</v>
      </c>
      <c r="DH11" s="59">
        <f t="shared" si="48"/>
        <v>0.32219400675235466</v>
      </c>
      <c r="DI11" s="14">
        <f t="shared" si="49"/>
        <v>12520.838537422316</v>
      </c>
      <c r="DJ11" s="14">
        <f t="shared" si="50"/>
        <v>2777.3916307446339</v>
      </c>
      <c r="DK11" s="14">
        <f t="shared" si="51"/>
        <v>1164.4817835058286</v>
      </c>
      <c r="DL11" s="14">
        <f t="shared" si="52"/>
        <v>7825.5240858889465</v>
      </c>
      <c r="DM11">
        <f t="shared" si="53"/>
        <v>9008.9365041395486</v>
      </c>
      <c r="DN11" s="34">
        <f t="shared" si="54"/>
        <v>8190.2919999999986</v>
      </c>
      <c r="DO11" s="34">
        <f t="shared" si="55"/>
        <v>1816.7831480428802</v>
      </c>
      <c r="DP11" s="34">
        <f t="shared" si="56"/>
        <v>761.72580670918921</v>
      </c>
      <c r="DQ11" s="9">
        <f t="shared" si="57"/>
        <v>5118.932499999999</v>
      </c>
      <c r="DR11" s="59">
        <f t="shared" si="58"/>
        <v>0.51551041080376758</v>
      </c>
      <c r="DS11" s="59">
        <f t="shared" si="59"/>
        <v>0.11435131091650302</v>
      </c>
      <c r="DT11" s="59">
        <f t="shared" si="60"/>
        <v>4.7944271527374779E-2</v>
      </c>
      <c r="DU11" s="59">
        <f t="shared" si="61"/>
        <v>0.32219400675235471</v>
      </c>
      <c r="DV11" s="14">
        <f t="shared" si="62"/>
        <v>4644.200558154037</v>
      </c>
      <c r="DW11" s="14">
        <f t="shared" si="63"/>
        <v>1030.1836992118951</v>
      </c>
      <c r="DX11" s="14">
        <f t="shared" si="64"/>
        <v>431.92689792734501</v>
      </c>
      <c r="DY11" s="14">
        <f t="shared" si="65"/>
        <v>2902.6253488462726</v>
      </c>
      <c r="DZ11" s="34" t="e">
        <f t="shared" si="66"/>
        <v>#REF!</v>
      </c>
      <c r="EA11" s="34" t="e">
        <f t="shared" si="67"/>
        <v>#REF!</v>
      </c>
      <c r="EB11" s="34" t="e">
        <f t="shared" si="68"/>
        <v>#REF!</v>
      </c>
      <c r="EC11" s="34" t="e">
        <f t="shared" si="69"/>
        <v>#REF!</v>
      </c>
      <c r="ED11" s="34" t="e">
        <f t="shared" si="70"/>
        <v>#REF!</v>
      </c>
      <c r="EE11" s="59" t="e">
        <f t="shared" si="71"/>
        <v>#REF!</v>
      </c>
      <c r="EF11" s="59" t="e">
        <f t="shared" si="72"/>
        <v>#REF!</v>
      </c>
      <c r="EG11" s="59" t="e">
        <f t="shared" si="73"/>
        <v>#REF!</v>
      </c>
      <c r="EH11" s="59" t="e">
        <f t="shared" si="74"/>
        <v>#REF!</v>
      </c>
      <c r="EI11" s="14" t="e">
        <f t="shared" si="75"/>
        <v>#REF!</v>
      </c>
      <c r="EJ11" s="14" t="e">
        <f t="shared" si="76"/>
        <v>#REF!</v>
      </c>
      <c r="EK11" s="14" t="e">
        <f t="shared" si="77"/>
        <v>#REF!</v>
      </c>
      <c r="EL11" s="14" t="e">
        <f t="shared" si="78"/>
        <v>#REF!</v>
      </c>
      <c r="EM11" t="e">
        <f t="shared" si="79"/>
        <v>#REF!</v>
      </c>
      <c r="EN11" s="34" t="e">
        <f t="shared" si="80"/>
        <v>#REF!</v>
      </c>
      <c r="EO11" s="34" t="e">
        <f t="shared" si="81"/>
        <v>#REF!</v>
      </c>
      <c r="EP11" s="34" t="e">
        <f t="shared" si="82"/>
        <v>#REF!</v>
      </c>
      <c r="EQ11" s="34" t="e">
        <f t="shared" si="83"/>
        <v>#REF!</v>
      </c>
      <c r="ER11" s="59" t="e">
        <f t="shared" si="84"/>
        <v>#REF!</v>
      </c>
      <c r="ES11" s="59" t="e">
        <f t="shared" si="85"/>
        <v>#REF!</v>
      </c>
      <c r="ET11" s="59" t="e">
        <f t="shared" si="86"/>
        <v>#REF!</v>
      </c>
      <c r="EU11" s="59" t="e">
        <f t="shared" si="87"/>
        <v>#REF!</v>
      </c>
      <c r="EV11" s="14" t="e">
        <f t="shared" si="88"/>
        <v>#REF!</v>
      </c>
      <c r="EW11" s="14" t="e">
        <f t="shared" si="89"/>
        <v>#REF!</v>
      </c>
      <c r="EX11" s="14" t="e">
        <f t="shared" si="90"/>
        <v>#REF!</v>
      </c>
      <c r="EY11" s="14" t="e">
        <f t="shared" si="91"/>
        <v>#REF!</v>
      </c>
    </row>
    <row r="12" spans="1:155" x14ac:dyDescent="0.2">
      <c r="A12" s="17">
        <v>30072416</v>
      </c>
      <c r="B12" t="s">
        <v>62</v>
      </c>
      <c r="C12" t="s">
        <v>1876</v>
      </c>
      <c r="D12" t="s">
        <v>1877</v>
      </c>
      <c r="E12" t="s">
        <v>381</v>
      </c>
      <c r="F12" t="s">
        <v>41</v>
      </c>
      <c r="G12" t="s">
        <v>42</v>
      </c>
      <c r="H12" t="s">
        <v>1878</v>
      </c>
      <c r="I12" t="s">
        <v>68</v>
      </c>
      <c r="J12" s="19" t="s">
        <v>69</v>
      </c>
      <c r="K12" t="s">
        <v>70</v>
      </c>
      <c r="L12">
        <v>1966</v>
      </c>
      <c r="M12">
        <f t="shared" si="0"/>
        <v>1966</v>
      </c>
      <c r="N12">
        <v>53</v>
      </c>
      <c r="O12" s="19">
        <f t="shared" si="1"/>
        <v>53</v>
      </c>
      <c r="P12" t="s">
        <v>80</v>
      </c>
      <c r="Q12" s="19" t="str">
        <f t="shared" si="2"/>
        <v>50-60</v>
      </c>
      <c r="R12" s="23">
        <v>174.3</v>
      </c>
      <c r="S12" s="15">
        <f t="shared" si="3"/>
        <v>0.17430000000000001</v>
      </c>
      <c r="T12">
        <v>30058330</v>
      </c>
      <c r="U12" t="s">
        <v>45</v>
      </c>
      <c r="V12" t="s">
        <v>46</v>
      </c>
      <c r="W12" t="s">
        <v>47</v>
      </c>
      <c r="X12" t="s">
        <v>88</v>
      </c>
      <c r="Y12" t="s">
        <v>235</v>
      </c>
      <c r="Z12" t="s">
        <v>1879</v>
      </c>
      <c r="AA12" t="s">
        <v>1880</v>
      </c>
      <c r="AB12" t="s">
        <v>385</v>
      </c>
      <c r="AC12">
        <v>1966</v>
      </c>
      <c r="AD12">
        <v>53</v>
      </c>
      <c r="AE12" t="str">
        <f t="shared" si="4"/>
        <v>&lt;60</v>
      </c>
      <c r="AF12">
        <v>-37.947144199999997</v>
      </c>
      <c r="AG12">
        <v>145.24967398999999</v>
      </c>
      <c r="AH12" t="s">
        <v>75</v>
      </c>
      <c r="AI12" t="s">
        <v>76</v>
      </c>
      <c r="AJ12" s="33" t="s">
        <v>164</v>
      </c>
      <c r="AL12">
        <v>1</v>
      </c>
      <c r="AM12" t="s">
        <v>86</v>
      </c>
      <c r="AN12">
        <v>220</v>
      </c>
      <c r="AO12" s="69">
        <v>5</v>
      </c>
      <c r="AP12">
        <v>2</v>
      </c>
      <c r="AQ12">
        <v>0</v>
      </c>
      <c r="AR12">
        <v>0</v>
      </c>
      <c r="AS12" s="82" t="str">
        <f t="shared" si="5"/>
        <v>Gw-0-0</v>
      </c>
      <c r="AT12" s="14">
        <f t="shared" si="6"/>
        <v>17616</v>
      </c>
      <c r="AU12" s="81">
        <f>VLOOKUP(C12,Bushfire_Vlookup!$F$2:$H$12575,3,FALSE)</f>
        <v>1889.5112180000001</v>
      </c>
      <c r="AV12" s="14">
        <f>VLOOKUP(AS12,Safety_collateral_Vlookup!$J$3:$L$20,2,FALSE)</f>
        <v>3720.1399252148244</v>
      </c>
      <c r="AW12" s="14">
        <f>VLOOKUP(AS12,Safety_collateral_Vlookup!$J$3:$L$20,3,FALSE)</f>
        <v>25000</v>
      </c>
      <c r="AX12" s="48">
        <f t="shared" si="7"/>
        <v>51456.769769810213</v>
      </c>
      <c r="AY12" s="49">
        <f t="shared" si="92"/>
        <v>13246.800000000001</v>
      </c>
      <c r="AZ12" s="14">
        <v>76000</v>
      </c>
      <c r="BA12" s="16">
        <f t="shared" si="8"/>
        <v>3.8844679295988622</v>
      </c>
      <c r="BB12" t="e">
        <f>IF(BA12&lt;=#REF!,#REF!,IF(BA12&lt;=#REF!,#REF!,IF(BA12&lt;=#REF!,#REF!,IF(BA12&lt;=#REF!,#REF!,#REF!))))</f>
        <v>#REF!</v>
      </c>
      <c r="BC12" s="51">
        <v>4</v>
      </c>
      <c r="BD12" s="21">
        <v>70</v>
      </c>
      <c r="BE12" s="21">
        <v>6.4399999999999999E-2</v>
      </c>
      <c r="BF12" s="26">
        <f t="shared" si="9"/>
        <v>864.03833109872062</v>
      </c>
      <c r="BG12" s="21">
        <v>7</v>
      </c>
      <c r="BH12" s="21">
        <f t="shared" si="10"/>
        <v>64.400000000000006</v>
      </c>
      <c r="BI12" s="28">
        <f t="shared" si="11"/>
        <v>6.0635500134400021E-2</v>
      </c>
      <c r="BJ12" s="27">
        <f t="shared" si="12"/>
        <v>6.0635500134400021E-2</v>
      </c>
      <c r="BK12" s="28">
        <f t="shared" si="13"/>
        <v>0.92961887716136249</v>
      </c>
      <c r="BL12" s="35">
        <f t="shared" si="14"/>
        <v>3.6110747150830171</v>
      </c>
      <c r="BM12" s="21" t="str">
        <f t="shared" si="15"/>
        <v>Cr4</v>
      </c>
      <c r="BN12" s="51">
        <v>4</v>
      </c>
      <c r="BO12" s="21">
        <v>1</v>
      </c>
      <c r="BP12" s="50" t="s">
        <v>5497</v>
      </c>
      <c r="BQ12" s="14">
        <v>17616</v>
      </c>
      <c r="BR12">
        <f>IFERROR(VLOOKUP(AO12,'Model Failure data- Lines'!$A$37:$E$41,3,FALSE),'Model Failure data- Lines'!$C$37)</f>
        <v>0.49390000000000001</v>
      </c>
      <c r="BS12" s="14">
        <f t="shared" si="16"/>
        <v>25414.498589309263</v>
      </c>
      <c r="BT12" s="34">
        <f t="shared" si="17"/>
        <v>11815.488844001382</v>
      </c>
      <c r="BU12" s="34">
        <f t="shared" si="18"/>
        <v>2.1509477030408251</v>
      </c>
      <c r="BV12" s="54">
        <f t="shared" si="19"/>
        <v>13599.009745307882</v>
      </c>
      <c r="BW12">
        <f>IFERROR(VLOOKUP(AO12,'Model Failure data- Lines'!$A$37:$E$41,4,FALSE),'Model Failure data- Lines'!$D$37)</f>
        <v>0.39779999999999999</v>
      </c>
      <c r="BX12" s="14">
        <f t="shared" si="20"/>
        <v>20469.503014430502</v>
      </c>
      <c r="BY12" s="34">
        <f t="shared" si="21"/>
        <v>10538.83025505942</v>
      </c>
      <c r="BZ12" s="71">
        <f t="shared" si="22"/>
        <v>1.9422936435097835</v>
      </c>
      <c r="CA12" s="71">
        <f t="shared" si="23"/>
        <v>9930.6727593710821</v>
      </c>
      <c r="CB12" s="56">
        <v>1</v>
      </c>
      <c r="CC12">
        <f>IFERROR(VLOOKUP(AO12,'Model Failure data- Lines'!$A$37:$E$41,5,FALSE),'Model Failure data- Lines'!$E$37)</f>
        <v>0.19189999999999996</v>
      </c>
      <c r="CD12" s="14">
        <f t="shared" si="24"/>
        <v>9874.5541188265779</v>
      </c>
      <c r="CE12" s="34">
        <f t="shared" si="25"/>
        <v>8384.4357237186141</v>
      </c>
      <c r="CF12" s="34">
        <f t="shared" si="26"/>
        <v>1.1777243507148119</v>
      </c>
      <c r="CG12" s="54">
        <f t="shared" si="27"/>
        <v>1490.1183951079638</v>
      </c>
      <c r="CH12" t="e">
        <f>IFERROR(VLOOKUP(AO12,'Model Failure data- Lines'!#REF!,3,FALSE),'Model Failure data- Lines'!#REF!)</f>
        <v>#REF!</v>
      </c>
      <c r="CI12" s="14" t="e">
        <f t="shared" si="28"/>
        <v>#REF!</v>
      </c>
      <c r="CJ12" s="34">
        <f t="shared" si="29"/>
        <v>11333.102448242935</v>
      </c>
      <c r="CK12" s="34" t="e">
        <f t="shared" si="30"/>
        <v>#REF!</v>
      </c>
      <c r="CL12" s="54" t="e">
        <f t="shared" si="31"/>
        <v>#REF!</v>
      </c>
      <c r="CM12" t="e">
        <f>IFERROR(VLOOKUP(AO12,'Model Failure data- Lines'!#REF!,4,FALSE),'Model Failure data- Lines'!#REF!)</f>
        <v>#REF!</v>
      </c>
      <c r="CN12" s="14" t="e">
        <f t="shared" si="32"/>
        <v>#REF!</v>
      </c>
      <c r="CO12" s="34">
        <f t="shared" si="33"/>
        <v>9695.8670095698599</v>
      </c>
      <c r="CP12" s="34" t="e">
        <f t="shared" si="34"/>
        <v>#REF!</v>
      </c>
      <c r="CQ12" s="54" t="e">
        <f t="shared" si="35"/>
        <v>#REF!</v>
      </c>
      <c r="CR12" t="e">
        <f>IFERROR(VLOOKUP(AO12,'Model Failure data- Lines'!#REF!,5,FALSE),'Model Failure data- Lines'!#REF!)</f>
        <v>#REF!</v>
      </c>
      <c r="CS12" s="14" t="e">
        <f t="shared" si="36"/>
        <v>#REF!</v>
      </c>
      <c r="CT12" s="34">
        <f t="shared" si="37"/>
        <v>7096.7959859939874</v>
      </c>
      <c r="CU12" s="34" t="e">
        <f t="shared" si="38"/>
        <v>#REF!</v>
      </c>
      <c r="CV12" s="54" t="e">
        <f t="shared" si="39"/>
        <v>#REF!</v>
      </c>
      <c r="CW12" t="s">
        <v>385</v>
      </c>
      <c r="CX12">
        <v>1</v>
      </c>
      <c r="CY12">
        <v>1</v>
      </c>
      <c r="CZ12">
        <f t="shared" si="40"/>
        <v>9930.6727593710821</v>
      </c>
      <c r="DA12" s="34">
        <f t="shared" si="41"/>
        <v>7477.1570016000005</v>
      </c>
      <c r="DB12" s="34">
        <f t="shared" si="42"/>
        <v>802.00794920926671</v>
      </c>
      <c r="DC12" s="34">
        <f t="shared" si="43"/>
        <v>1579.0230636212377</v>
      </c>
      <c r="DD12" s="9">
        <f t="shared" si="44"/>
        <v>10611.314999999999</v>
      </c>
      <c r="DE12" s="59">
        <f t="shared" si="45"/>
        <v>0.36528278172307294</v>
      </c>
      <c r="DF12" s="59">
        <f t="shared" si="46"/>
        <v>3.918062635149816E-2</v>
      </c>
      <c r="DG12" s="59">
        <f t="shared" si="47"/>
        <v>7.7140273630877346E-2</v>
      </c>
      <c r="DH12" s="59">
        <f t="shared" si="48"/>
        <v>0.51839631829455168</v>
      </c>
      <c r="DI12" s="14">
        <f t="shared" si="49"/>
        <v>3627.5037699246132</v>
      </c>
      <c r="DJ12" s="14">
        <f t="shared" si="50"/>
        <v>389.08997880391956</v>
      </c>
      <c r="DK12" s="14">
        <f t="shared" si="51"/>
        <v>766.05481399658504</v>
      </c>
      <c r="DL12" s="14">
        <f t="shared" si="52"/>
        <v>5148.0241966459662</v>
      </c>
      <c r="DM12">
        <f t="shared" si="53"/>
        <v>1490.1183951079643</v>
      </c>
      <c r="DN12" s="34">
        <f t="shared" si="54"/>
        <v>3607.0045967999995</v>
      </c>
      <c r="DO12" s="34">
        <f t="shared" si="55"/>
        <v>386.8912153173913</v>
      </c>
      <c r="DP12" s="34">
        <f t="shared" si="56"/>
        <v>761.72580670918921</v>
      </c>
      <c r="DQ12" s="9">
        <f t="shared" si="57"/>
        <v>5118.932499999999</v>
      </c>
      <c r="DR12" s="59">
        <f t="shared" si="58"/>
        <v>0.36528278172307294</v>
      </c>
      <c r="DS12" s="59">
        <f t="shared" si="59"/>
        <v>3.918062635149816E-2</v>
      </c>
      <c r="DT12" s="59">
        <f t="shared" si="60"/>
        <v>7.7140273630877346E-2</v>
      </c>
      <c r="DU12" s="59">
        <f t="shared" si="61"/>
        <v>0.51839631829455168</v>
      </c>
      <c r="DV12" s="14">
        <f t="shared" si="62"/>
        <v>544.31459246175825</v>
      </c>
      <c r="DW12" s="14">
        <f t="shared" si="63"/>
        <v>58.38377205821925</v>
      </c>
      <c r="DX12" s="14">
        <f t="shared" si="64"/>
        <v>114.94814074103215</v>
      </c>
      <c r="DY12" s="14">
        <f t="shared" si="65"/>
        <v>772.4718898469547</v>
      </c>
      <c r="DZ12" s="34" t="e">
        <f t="shared" si="66"/>
        <v>#REF!</v>
      </c>
      <c r="EA12" s="34" t="e">
        <f t="shared" si="67"/>
        <v>#REF!</v>
      </c>
      <c r="EB12" s="34" t="e">
        <f t="shared" si="68"/>
        <v>#REF!</v>
      </c>
      <c r="EC12" s="34" t="e">
        <f t="shared" si="69"/>
        <v>#REF!</v>
      </c>
      <c r="ED12" s="34" t="e">
        <f t="shared" si="70"/>
        <v>#REF!</v>
      </c>
      <c r="EE12" s="59" t="e">
        <f t="shared" si="71"/>
        <v>#REF!</v>
      </c>
      <c r="EF12" s="59" t="e">
        <f t="shared" si="72"/>
        <v>#REF!</v>
      </c>
      <c r="EG12" s="59" t="e">
        <f t="shared" si="73"/>
        <v>#REF!</v>
      </c>
      <c r="EH12" s="59" t="e">
        <f t="shared" si="74"/>
        <v>#REF!</v>
      </c>
      <c r="EI12" s="14" t="e">
        <f t="shared" si="75"/>
        <v>#REF!</v>
      </c>
      <c r="EJ12" s="14" t="e">
        <f t="shared" si="76"/>
        <v>#REF!</v>
      </c>
      <c r="EK12" s="14" t="e">
        <f t="shared" si="77"/>
        <v>#REF!</v>
      </c>
      <c r="EL12" s="14" t="e">
        <f t="shared" si="78"/>
        <v>#REF!</v>
      </c>
      <c r="EM12" t="e">
        <f t="shared" si="79"/>
        <v>#REF!</v>
      </c>
      <c r="EN12" s="34" t="e">
        <f t="shared" si="80"/>
        <v>#REF!</v>
      </c>
      <c r="EO12" s="34" t="e">
        <f t="shared" si="81"/>
        <v>#REF!</v>
      </c>
      <c r="EP12" s="34" t="e">
        <f t="shared" si="82"/>
        <v>#REF!</v>
      </c>
      <c r="EQ12" s="34" t="e">
        <f t="shared" si="83"/>
        <v>#REF!</v>
      </c>
      <c r="ER12" s="59" t="e">
        <f t="shared" si="84"/>
        <v>#REF!</v>
      </c>
      <c r="ES12" s="59" t="e">
        <f t="shared" si="85"/>
        <v>#REF!</v>
      </c>
      <c r="ET12" s="59" t="e">
        <f t="shared" si="86"/>
        <v>#REF!</v>
      </c>
      <c r="EU12" s="59" t="e">
        <f t="shared" si="87"/>
        <v>#REF!</v>
      </c>
      <c r="EV12" s="14" t="e">
        <f t="shared" si="88"/>
        <v>#REF!</v>
      </c>
      <c r="EW12" s="14" t="e">
        <f t="shared" si="89"/>
        <v>#REF!</v>
      </c>
      <c r="EX12" s="14" t="e">
        <f t="shared" si="90"/>
        <v>#REF!</v>
      </c>
      <c r="EY12" s="14" t="e">
        <f t="shared" si="91"/>
        <v>#REF!</v>
      </c>
    </row>
    <row r="13" spans="1:155" x14ac:dyDescent="0.2">
      <c r="A13" s="17">
        <v>30211660</v>
      </c>
      <c r="B13" t="s">
        <v>62</v>
      </c>
      <c r="C13" t="s">
        <v>2245</v>
      </c>
      <c r="D13" t="s">
        <v>2246</v>
      </c>
      <c r="E13" t="s">
        <v>960</v>
      </c>
      <c r="F13" t="s">
        <v>66</v>
      </c>
      <c r="G13" t="s">
        <v>42</v>
      </c>
      <c r="H13" t="s">
        <v>3722</v>
      </c>
      <c r="I13" t="s">
        <v>68</v>
      </c>
      <c r="J13" s="19" t="s">
        <v>69</v>
      </c>
      <c r="K13" t="s">
        <v>70</v>
      </c>
      <c r="L13">
        <v>1963</v>
      </c>
      <c r="M13">
        <f t="shared" si="0"/>
        <v>1963</v>
      </c>
      <c r="N13">
        <v>56</v>
      </c>
      <c r="O13" s="19">
        <f t="shared" si="1"/>
        <v>56</v>
      </c>
      <c r="P13" t="s">
        <v>80</v>
      </c>
      <c r="Q13" s="19" t="str">
        <f t="shared" si="2"/>
        <v>50-60</v>
      </c>
      <c r="R13" s="23">
        <v>153.69999999999999</v>
      </c>
      <c r="S13" s="15">
        <f t="shared" si="3"/>
        <v>0.15369999999999998</v>
      </c>
      <c r="T13">
        <v>30163266</v>
      </c>
      <c r="U13" t="s">
        <v>45</v>
      </c>
      <c r="V13" t="s">
        <v>46</v>
      </c>
      <c r="W13" t="s">
        <v>47</v>
      </c>
      <c r="X13" t="s">
        <v>48</v>
      </c>
      <c r="Z13" t="s">
        <v>2248</v>
      </c>
      <c r="AA13" t="s">
        <v>2249</v>
      </c>
      <c r="AB13" t="s">
        <v>1725</v>
      </c>
      <c r="AC13">
        <v>1963</v>
      </c>
      <c r="AD13">
        <v>112</v>
      </c>
      <c r="AE13" t="str">
        <f t="shared" si="4"/>
        <v>&gt;80</v>
      </c>
      <c r="AF13">
        <v>-37.930813180000001</v>
      </c>
      <c r="AG13">
        <v>145.23046894999999</v>
      </c>
      <c r="AH13" t="s">
        <v>75</v>
      </c>
      <c r="AI13" t="s">
        <v>76</v>
      </c>
      <c r="AJ13" s="33" t="s">
        <v>164</v>
      </c>
      <c r="AL13" t="s">
        <v>48</v>
      </c>
      <c r="AM13" t="s">
        <v>86</v>
      </c>
      <c r="AN13">
        <v>220</v>
      </c>
      <c r="AO13" s="69">
        <v>5</v>
      </c>
      <c r="AP13">
        <v>2</v>
      </c>
      <c r="AQ13">
        <v>0</v>
      </c>
      <c r="AR13">
        <v>1</v>
      </c>
      <c r="AS13" s="82" t="str">
        <f t="shared" si="5"/>
        <v>Gw-0-1</v>
      </c>
      <c r="AT13" s="14">
        <f t="shared" si="6"/>
        <v>17616</v>
      </c>
      <c r="AU13" s="81">
        <f>VLOOKUP(C13,Bushfire_Vlookup!$F$2:$H$12575,3,FALSE)</f>
        <v>552.16463799999997</v>
      </c>
      <c r="AV13" s="14">
        <f>VLOOKUP(AS13,Safety_collateral_Vlookup!$J$3:$L$20,2,FALSE)</f>
        <v>11570.139925214824</v>
      </c>
      <c r="AW13" s="14">
        <f>VLOOKUP(AS13,Safety_collateral_Vlookup!$J$3:$L$20,3,FALSE)</f>
        <v>148000</v>
      </c>
      <c r="AX13" s="48">
        <f t="shared" si="7"/>
        <v>189646.77096895021</v>
      </c>
      <c r="AY13" s="49">
        <f t="shared" si="92"/>
        <v>11681.199999999999</v>
      </c>
      <c r="AZ13" s="14">
        <v>76000</v>
      </c>
      <c r="BA13" s="16">
        <f t="shared" si="8"/>
        <v>16.235213074765454</v>
      </c>
      <c r="BB13" t="e">
        <f>IF(BA13&lt;=#REF!,#REF!,IF(BA13&lt;=#REF!,#REF!,IF(BA13&lt;=#REF!,#REF!,IF(BA13&lt;=#REF!,#REF!,#REF!))))</f>
        <v>#REF!</v>
      </c>
      <c r="BC13" s="51">
        <v>5</v>
      </c>
      <c r="BD13" s="21">
        <v>70</v>
      </c>
      <c r="BE13" s="21">
        <v>6.4399999999999999E-2</v>
      </c>
      <c r="BF13" s="26">
        <f t="shared" si="9"/>
        <v>761.92020361373113</v>
      </c>
      <c r="BG13" s="21">
        <v>7</v>
      </c>
      <c r="BH13" s="21">
        <f t="shared" si="10"/>
        <v>64.400000000000006</v>
      </c>
      <c r="BI13" s="28">
        <f t="shared" si="11"/>
        <v>6.0635500134400021E-2</v>
      </c>
      <c r="BJ13" s="27">
        <f t="shared" si="12"/>
        <v>6.0635500134400021E-2</v>
      </c>
      <c r="BK13" s="28">
        <f t="shared" si="13"/>
        <v>0.9296188771613626</v>
      </c>
      <c r="BL13" s="35">
        <f t="shared" si="14"/>
        <v>15.092560549038932</v>
      </c>
      <c r="BM13" s="21" t="str">
        <f t="shared" si="15"/>
        <v>Cr5</v>
      </c>
      <c r="BN13" s="51">
        <v>5</v>
      </c>
      <c r="BO13" s="21">
        <v>1</v>
      </c>
      <c r="BP13" s="50" t="s">
        <v>5497</v>
      </c>
      <c r="BQ13" s="14">
        <v>17616</v>
      </c>
      <c r="BR13">
        <f>IFERROR(VLOOKUP(AO13,'Model Failure data- Lines'!$A$37:$E$41,3,FALSE),'Model Failure data- Lines'!$C$37)</f>
        <v>0.49390000000000001</v>
      </c>
      <c r="BS13" s="14">
        <f t="shared" si="16"/>
        <v>93666.540181564502</v>
      </c>
      <c r="BT13" s="34">
        <f t="shared" si="17"/>
        <v>10419.05126404482</v>
      </c>
      <c r="BU13" s="34">
        <f t="shared" si="18"/>
        <v>8.9899298705630759</v>
      </c>
      <c r="BV13" s="54">
        <f t="shared" si="19"/>
        <v>83247.488917519688</v>
      </c>
      <c r="BW13">
        <f>IFERROR(VLOOKUP(AO13,'Model Failure data- Lines'!$A$37:$E$41,4,FALSE),'Model Failure data- Lines'!$D$37)</f>
        <v>0.39779999999999999</v>
      </c>
      <c r="BX13" s="14">
        <f t="shared" si="20"/>
        <v>75441.485491448388</v>
      </c>
      <c r="BY13" s="34">
        <f t="shared" si="21"/>
        <v>9293.2771669686317</v>
      </c>
      <c r="BZ13" s="71">
        <f t="shared" si="22"/>
        <v>8.1178559657719322</v>
      </c>
      <c r="CA13" s="71">
        <f t="shared" si="23"/>
        <v>66148.208324479754</v>
      </c>
      <c r="CB13" s="56">
        <v>1</v>
      </c>
      <c r="CC13">
        <f>IFERROR(VLOOKUP(AO13,'Model Failure data- Lines'!$A$37:$E$41,5,FALSE),'Model Failure data- Lines'!$E$37)</f>
        <v>0.19189999999999996</v>
      </c>
      <c r="CD13" s="14">
        <f t="shared" si="24"/>
        <v>36393.215348941536</v>
      </c>
      <c r="CE13" s="34">
        <f t="shared" si="25"/>
        <v>7393.5041350289785</v>
      </c>
      <c r="CF13" s="34">
        <f t="shared" si="26"/>
        <v>4.9223229857298101</v>
      </c>
      <c r="CG13" s="54">
        <f t="shared" si="27"/>
        <v>28999.711213912557</v>
      </c>
      <c r="CH13" t="e">
        <f>IFERROR(VLOOKUP(AO13,'Model Failure data- Lines'!#REF!,3,FALSE),'Model Failure data- Lines'!#REF!)</f>
        <v>#REF!</v>
      </c>
      <c r="CI13" s="14" t="e">
        <f t="shared" si="28"/>
        <v>#REF!</v>
      </c>
      <c r="CJ13" s="34">
        <f t="shared" si="29"/>
        <v>9993.6766855705046</v>
      </c>
      <c r="CK13" s="34" t="e">
        <f t="shared" si="30"/>
        <v>#REF!</v>
      </c>
      <c r="CL13" s="54" t="e">
        <f t="shared" si="31"/>
        <v>#REF!</v>
      </c>
      <c r="CM13" t="e">
        <f>IFERROR(VLOOKUP(AO13,'Model Failure data- Lines'!#REF!,4,FALSE),'Model Failure data- Lines'!#REF!)</f>
        <v>#REF!</v>
      </c>
      <c r="CN13" s="14" t="e">
        <f t="shared" si="32"/>
        <v>#REF!</v>
      </c>
      <c r="CO13" s="34">
        <f t="shared" si="33"/>
        <v>8549.9412471077867</v>
      </c>
      <c r="CP13" s="34" t="e">
        <f t="shared" si="34"/>
        <v>#REF!</v>
      </c>
      <c r="CQ13" s="54" t="e">
        <f t="shared" si="35"/>
        <v>#REF!</v>
      </c>
      <c r="CR13" t="e">
        <f>IFERROR(VLOOKUP(AO13,'Model Failure data- Lines'!#REF!,5,FALSE),'Model Failure data- Lines'!#REF!)</f>
        <v>#REF!</v>
      </c>
      <c r="CS13" s="14" t="e">
        <f t="shared" si="36"/>
        <v>#REF!</v>
      </c>
      <c r="CT13" s="34">
        <f t="shared" si="37"/>
        <v>6258.0467185730104</v>
      </c>
      <c r="CU13" s="34" t="e">
        <f t="shared" si="38"/>
        <v>#REF!</v>
      </c>
      <c r="CV13" s="54" t="e">
        <f t="shared" si="39"/>
        <v>#REF!</v>
      </c>
      <c r="CW13" t="s">
        <v>1725</v>
      </c>
      <c r="CX13">
        <v>1</v>
      </c>
      <c r="CY13">
        <v>1</v>
      </c>
      <c r="CZ13">
        <f t="shared" si="40"/>
        <v>66148.208324479754</v>
      </c>
      <c r="DA13" s="34">
        <f t="shared" si="41"/>
        <v>7477.1570016000005</v>
      </c>
      <c r="DB13" s="34">
        <f t="shared" si="42"/>
        <v>234.36771622715875</v>
      </c>
      <c r="DC13" s="34">
        <f t="shared" si="43"/>
        <v>4910.9759736212372</v>
      </c>
      <c r="DD13" s="9">
        <f t="shared" si="44"/>
        <v>62818.984799999991</v>
      </c>
      <c r="DE13" s="59">
        <f t="shared" si="45"/>
        <v>9.9112006515931717E-2</v>
      </c>
      <c r="DF13" s="59">
        <f t="shared" si="46"/>
        <v>3.1066158718961773E-3</v>
      </c>
      <c r="DG13" s="59">
        <f t="shared" si="47"/>
        <v>6.5096490897941256E-2</v>
      </c>
      <c r="DH13" s="59">
        <f t="shared" si="48"/>
        <v>0.8326848867142308</v>
      </c>
      <c r="DI13" s="14">
        <f t="shared" si="49"/>
        <v>6556.081654473046</v>
      </c>
      <c r="DJ13" s="14">
        <f t="shared" si="50"/>
        <v>205.49707387832365</v>
      </c>
      <c r="DK13" s="14">
        <f t="shared" si="51"/>
        <v>4306.016241109618</v>
      </c>
      <c r="DL13" s="14">
        <f t="shared" si="52"/>
        <v>55080.613355018759</v>
      </c>
      <c r="DM13">
        <f t="shared" si="53"/>
        <v>28999.711213912557</v>
      </c>
      <c r="DN13" s="34">
        <f t="shared" si="54"/>
        <v>3607.0045967999995</v>
      </c>
      <c r="DO13" s="34">
        <f t="shared" si="55"/>
        <v>113.05974043235736</v>
      </c>
      <c r="DP13" s="34">
        <f t="shared" si="56"/>
        <v>2369.0706117091886</v>
      </c>
      <c r="DQ13" s="9">
        <f t="shared" si="57"/>
        <v>30304.080399999992</v>
      </c>
      <c r="DR13" s="59">
        <f t="shared" si="58"/>
        <v>9.9112006515931717E-2</v>
      </c>
      <c r="DS13" s="59">
        <f t="shared" si="59"/>
        <v>3.1066158718961773E-3</v>
      </c>
      <c r="DT13" s="59">
        <f t="shared" si="60"/>
        <v>6.5096490897941256E-2</v>
      </c>
      <c r="DU13" s="59">
        <f t="shared" si="61"/>
        <v>0.83268488671423091</v>
      </c>
      <c r="DV13" s="14">
        <f t="shared" si="62"/>
        <v>2874.2195667934393</v>
      </c>
      <c r="DW13" s="14">
        <f t="shared" si="63"/>
        <v>90.090963137546325</v>
      </c>
      <c r="DX13" s="14">
        <f t="shared" si="64"/>
        <v>1887.7794370793838</v>
      </c>
      <c r="DY13" s="14">
        <f t="shared" si="65"/>
        <v>24147.621246902188</v>
      </c>
      <c r="DZ13" s="34" t="e">
        <f t="shared" si="66"/>
        <v>#REF!</v>
      </c>
      <c r="EA13" s="34" t="e">
        <f t="shared" si="67"/>
        <v>#REF!</v>
      </c>
      <c r="EB13" s="34" t="e">
        <f t="shared" si="68"/>
        <v>#REF!</v>
      </c>
      <c r="EC13" s="34" t="e">
        <f t="shared" si="69"/>
        <v>#REF!</v>
      </c>
      <c r="ED13" s="34" t="e">
        <f t="shared" si="70"/>
        <v>#REF!</v>
      </c>
      <c r="EE13" s="59" t="e">
        <f t="shared" si="71"/>
        <v>#REF!</v>
      </c>
      <c r="EF13" s="59" t="e">
        <f t="shared" si="72"/>
        <v>#REF!</v>
      </c>
      <c r="EG13" s="59" t="e">
        <f t="shared" si="73"/>
        <v>#REF!</v>
      </c>
      <c r="EH13" s="59" t="e">
        <f t="shared" si="74"/>
        <v>#REF!</v>
      </c>
      <c r="EI13" s="14" t="e">
        <f t="shared" si="75"/>
        <v>#REF!</v>
      </c>
      <c r="EJ13" s="14" t="e">
        <f t="shared" si="76"/>
        <v>#REF!</v>
      </c>
      <c r="EK13" s="14" t="e">
        <f t="shared" si="77"/>
        <v>#REF!</v>
      </c>
      <c r="EL13" s="14" t="e">
        <f t="shared" si="78"/>
        <v>#REF!</v>
      </c>
      <c r="EM13" t="e">
        <f t="shared" si="79"/>
        <v>#REF!</v>
      </c>
      <c r="EN13" s="34" t="e">
        <f t="shared" si="80"/>
        <v>#REF!</v>
      </c>
      <c r="EO13" s="34" t="e">
        <f t="shared" si="81"/>
        <v>#REF!</v>
      </c>
      <c r="EP13" s="34" t="e">
        <f t="shared" si="82"/>
        <v>#REF!</v>
      </c>
      <c r="EQ13" s="34" t="e">
        <f t="shared" si="83"/>
        <v>#REF!</v>
      </c>
      <c r="ER13" s="59" t="e">
        <f t="shared" si="84"/>
        <v>#REF!</v>
      </c>
      <c r="ES13" s="59" t="e">
        <f t="shared" si="85"/>
        <v>#REF!</v>
      </c>
      <c r="ET13" s="59" t="e">
        <f t="shared" si="86"/>
        <v>#REF!</v>
      </c>
      <c r="EU13" s="59" t="e">
        <f t="shared" si="87"/>
        <v>#REF!</v>
      </c>
      <c r="EV13" s="14" t="e">
        <f t="shared" si="88"/>
        <v>#REF!</v>
      </c>
      <c r="EW13" s="14" t="e">
        <f t="shared" si="89"/>
        <v>#REF!</v>
      </c>
      <c r="EX13" s="14" t="e">
        <f t="shared" si="90"/>
        <v>#REF!</v>
      </c>
      <c r="EY13" s="14" t="e">
        <f t="shared" si="91"/>
        <v>#REF!</v>
      </c>
    </row>
    <row r="14" spans="1:155" x14ac:dyDescent="0.2">
      <c r="A14" s="17">
        <v>30449051</v>
      </c>
      <c r="B14" t="s">
        <v>62</v>
      </c>
      <c r="C14" t="s">
        <v>788</v>
      </c>
      <c r="D14" t="s">
        <v>789</v>
      </c>
      <c r="E14" t="s">
        <v>790</v>
      </c>
      <c r="F14" t="s">
        <v>41</v>
      </c>
      <c r="G14" t="s">
        <v>42</v>
      </c>
      <c r="H14" t="s">
        <v>5429</v>
      </c>
      <c r="I14" t="s">
        <v>68</v>
      </c>
      <c r="J14" s="19" t="s">
        <v>69</v>
      </c>
      <c r="K14" t="s">
        <v>70</v>
      </c>
      <c r="L14">
        <v>1964</v>
      </c>
      <c r="M14">
        <f t="shared" si="0"/>
        <v>1964</v>
      </c>
      <c r="N14">
        <v>55</v>
      </c>
      <c r="O14" s="19">
        <f t="shared" si="1"/>
        <v>55</v>
      </c>
      <c r="P14" t="s">
        <v>80</v>
      </c>
      <c r="Q14" s="19" t="str">
        <f t="shared" si="2"/>
        <v>50-60</v>
      </c>
      <c r="R14" s="23">
        <v>371.25</v>
      </c>
      <c r="S14" s="15">
        <f t="shared" si="3"/>
        <v>0.37125000000000002</v>
      </c>
      <c r="T14">
        <v>30315611</v>
      </c>
      <c r="U14" t="s">
        <v>45</v>
      </c>
      <c r="V14" t="s">
        <v>46</v>
      </c>
      <c r="W14" s="20" t="s">
        <v>87</v>
      </c>
      <c r="X14" t="s">
        <v>48</v>
      </c>
      <c r="Y14" t="s">
        <v>273</v>
      </c>
      <c r="Z14" t="s">
        <v>791</v>
      </c>
      <c r="AA14" t="s">
        <v>792</v>
      </c>
      <c r="AB14" t="s">
        <v>240</v>
      </c>
      <c r="AC14">
        <v>1964</v>
      </c>
      <c r="AD14">
        <v>110</v>
      </c>
      <c r="AE14" t="str">
        <f t="shared" si="4"/>
        <v>&gt;80</v>
      </c>
      <c r="AF14">
        <v>-38.263002090000001</v>
      </c>
      <c r="AG14">
        <v>146.40009634</v>
      </c>
      <c r="AH14" t="s">
        <v>92</v>
      </c>
      <c r="AI14" t="s">
        <v>51</v>
      </c>
      <c r="AJ14" s="33" t="s">
        <v>462</v>
      </c>
      <c r="AL14" t="s">
        <v>48</v>
      </c>
      <c r="AM14" t="s">
        <v>86</v>
      </c>
      <c r="AN14">
        <v>220</v>
      </c>
      <c r="AO14" s="69">
        <v>5</v>
      </c>
      <c r="AP14">
        <v>2</v>
      </c>
      <c r="AQ14">
        <v>0</v>
      </c>
      <c r="AR14">
        <v>0</v>
      </c>
      <c r="AS14" s="82" t="str">
        <f t="shared" si="5"/>
        <v>Gw-0-0</v>
      </c>
      <c r="AT14" s="14">
        <f t="shared" si="6"/>
        <v>40000</v>
      </c>
      <c r="AU14" s="81">
        <f>VLOOKUP(C14,Bushfire_Vlookup!$F$2:$H$12575,3,FALSE)</f>
        <v>2792.5471050000001</v>
      </c>
      <c r="AV14" s="14">
        <f>VLOOKUP(AS14,Safety_collateral_Vlookup!$J$3:$L$20,2,FALSE)</f>
        <v>3720.1399252148244</v>
      </c>
      <c r="AW14" s="14">
        <f>VLOOKUP(AS14,Safety_collateral_Vlookup!$J$3:$L$20,3,FALSE)</f>
        <v>25000</v>
      </c>
      <c r="AX14" s="48">
        <f t="shared" si="7"/>
        <v>76304.0370612392</v>
      </c>
      <c r="AY14" s="49">
        <f t="shared" si="92"/>
        <v>28215.000000000004</v>
      </c>
      <c r="AZ14" s="14">
        <v>76000</v>
      </c>
      <c r="BA14" s="16">
        <f t="shared" si="8"/>
        <v>2.7043784179067583</v>
      </c>
      <c r="BB14" t="e">
        <f>IF(BA14&lt;=#REF!,#REF!,IF(BA14&lt;=#REF!,#REF!,IF(BA14&lt;=#REF!,#REF!,IF(BA14&lt;=#REF!,#REF!,#REF!))))</f>
        <v>#REF!</v>
      </c>
      <c r="BC14" s="51">
        <v>3</v>
      </c>
      <c r="BD14" s="21">
        <v>70</v>
      </c>
      <c r="BE14" s="21">
        <v>6.4399999999999999E-2</v>
      </c>
      <c r="BF14" s="26">
        <f t="shared" si="9"/>
        <v>1840.3570305243834</v>
      </c>
      <c r="BG14" s="21">
        <v>7</v>
      </c>
      <c r="BH14" s="21">
        <f t="shared" si="10"/>
        <v>64.400000000000006</v>
      </c>
      <c r="BI14" s="28">
        <f t="shared" si="11"/>
        <v>6.0635500134400021E-2</v>
      </c>
      <c r="BJ14" s="27">
        <f t="shared" si="12"/>
        <v>6.0635500134400021E-2</v>
      </c>
      <c r="BK14" s="28">
        <f t="shared" si="13"/>
        <v>0.9296188771613626</v>
      </c>
      <c r="BL14" s="35">
        <f t="shared" si="14"/>
        <v>2.5140412282739031</v>
      </c>
      <c r="BM14" s="21" t="str">
        <f t="shared" si="15"/>
        <v>Cr3</v>
      </c>
      <c r="BN14" s="51">
        <v>3</v>
      </c>
      <c r="BO14" s="21">
        <v>1</v>
      </c>
      <c r="BP14" s="50" t="s">
        <v>5497</v>
      </c>
      <c r="BQ14" s="14">
        <v>40000</v>
      </c>
      <c r="BR14">
        <f>IFERROR(VLOOKUP(AO14,'Model Failure data- Lines'!$A$37:$E$41,3,FALSE),'Model Failure data- Lines'!$C$37)</f>
        <v>0.49390000000000001</v>
      </c>
      <c r="BS14" s="14">
        <f t="shared" si="16"/>
        <v>37686.563904546041</v>
      </c>
      <c r="BT14" s="34">
        <f t="shared" si="17"/>
        <v>25166.381143634615</v>
      </c>
      <c r="BU14" s="34">
        <f t="shared" si="18"/>
        <v>1.4974963499699749</v>
      </c>
      <c r="BV14" s="54">
        <f t="shared" si="19"/>
        <v>12520.182760911426</v>
      </c>
      <c r="BW14">
        <f>IFERROR(VLOOKUP(AO14,'Model Failure data- Lines'!$A$37:$E$41,4,FALSE),'Model Failure data- Lines'!$D$37)</f>
        <v>0.39779999999999999</v>
      </c>
      <c r="BX14" s="14">
        <f t="shared" si="20"/>
        <v>30353.745942960952</v>
      </c>
      <c r="BY14" s="34">
        <f t="shared" si="21"/>
        <v>22447.164269597302</v>
      </c>
      <c r="BZ14" s="71">
        <f t="shared" si="22"/>
        <v>1.3522307574535111</v>
      </c>
      <c r="CA14" s="71">
        <f t="shared" si="23"/>
        <v>7906.5816733636493</v>
      </c>
      <c r="CB14" s="56">
        <v>1</v>
      </c>
      <c r="CC14">
        <f>IFERROR(VLOOKUP(AO14,'Model Failure data- Lines'!$A$37:$E$41,5,FALSE),'Model Failure data- Lines'!$E$37)</f>
        <v>0.19189999999999996</v>
      </c>
      <c r="CD14" s="14">
        <f t="shared" si="24"/>
        <v>14642.744712051799</v>
      </c>
      <c r="CE14" s="34">
        <f t="shared" si="25"/>
        <v>17858.41516024404</v>
      </c>
      <c r="CF14" s="34">
        <f t="shared" si="26"/>
        <v>0.81993528432741969</v>
      </c>
      <c r="CG14" s="54">
        <f t="shared" si="27"/>
        <v>-3215.6704481922407</v>
      </c>
      <c r="CH14" t="e">
        <f>IFERROR(VLOOKUP(AO14,'Model Failure data- Lines'!#REF!,3,FALSE),'Model Failure data- Lines'!#REF!)</f>
        <v>#REF!</v>
      </c>
      <c r="CI14" s="14" t="e">
        <f t="shared" si="28"/>
        <v>#REF!</v>
      </c>
      <c r="CJ14" s="34">
        <f t="shared" si="29"/>
        <v>24138.923028744637</v>
      </c>
      <c r="CK14" s="34" t="e">
        <f t="shared" si="30"/>
        <v>#REF!</v>
      </c>
      <c r="CL14" s="54" t="e">
        <f t="shared" si="31"/>
        <v>#REF!</v>
      </c>
      <c r="CM14" t="e">
        <f>IFERROR(VLOOKUP(AO14,'Model Failure data- Lines'!#REF!,4,FALSE),'Model Failure data- Lines'!#REF!)</f>
        <v>#REF!</v>
      </c>
      <c r="CN14" s="14" t="e">
        <f t="shared" si="32"/>
        <v>#REF!</v>
      </c>
      <c r="CO14" s="34">
        <f t="shared" si="33"/>
        <v>20651.696083206025</v>
      </c>
      <c r="CP14" s="34" t="e">
        <f t="shared" si="34"/>
        <v>#REF!</v>
      </c>
      <c r="CQ14" s="54" t="e">
        <f t="shared" si="35"/>
        <v>#REF!</v>
      </c>
      <c r="CR14" t="e">
        <f>IFERROR(VLOOKUP(AO14,'Model Failure data- Lines'!#REF!,5,FALSE),'Model Failure data- Lines'!#REF!)</f>
        <v>#REF!</v>
      </c>
      <c r="CS14" s="14" t="e">
        <f t="shared" si="36"/>
        <v>#REF!</v>
      </c>
      <c r="CT14" s="34">
        <f t="shared" si="37"/>
        <v>15115.809006312496</v>
      </c>
      <c r="CU14" s="34" t="e">
        <f t="shared" si="38"/>
        <v>#REF!</v>
      </c>
      <c r="CV14" s="54" t="e">
        <f t="shared" si="39"/>
        <v>#REF!</v>
      </c>
      <c r="CW14" t="s">
        <v>240</v>
      </c>
      <c r="CX14">
        <v>1</v>
      </c>
      <c r="CY14">
        <v>1</v>
      </c>
      <c r="CZ14">
        <f t="shared" si="40"/>
        <v>7906.5816733636475</v>
      </c>
      <c r="DA14" s="34">
        <f t="shared" si="41"/>
        <v>16978.103999999999</v>
      </c>
      <c r="DB14" s="34">
        <f t="shared" si="42"/>
        <v>1185.3038793397229</v>
      </c>
      <c r="DC14" s="34">
        <f t="shared" si="43"/>
        <v>1579.0230636212377</v>
      </c>
      <c r="DD14" s="9">
        <f t="shared" si="44"/>
        <v>10611.314999999999</v>
      </c>
      <c r="DE14" s="59">
        <f t="shared" si="45"/>
        <v>0.55934130936933768</v>
      </c>
      <c r="DF14" s="59">
        <f t="shared" si="46"/>
        <v>3.9049673854656332E-2</v>
      </c>
      <c r="DG14" s="59">
        <f t="shared" si="47"/>
        <v>5.2020698420170243E-2</v>
      </c>
      <c r="DH14" s="59">
        <f t="shared" si="48"/>
        <v>0.34958831835583598</v>
      </c>
      <c r="DI14" s="14">
        <f t="shared" si="49"/>
        <v>4422.4777458148319</v>
      </c>
      <c r="DJ14" s="14">
        <f t="shared" si="50"/>
        <v>308.74943565005333</v>
      </c>
      <c r="DK14" s="14">
        <f t="shared" si="51"/>
        <v>411.30590076449528</v>
      </c>
      <c r="DL14" s="14">
        <f t="shared" si="52"/>
        <v>2764.0485911342694</v>
      </c>
      <c r="DM14">
        <f t="shared" si="53"/>
        <v>-3215.6704481922407</v>
      </c>
      <c r="DN14" s="34">
        <f t="shared" si="54"/>
        <v>8190.2919999999986</v>
      </c>
      <c r="DO14" s="34">
        <f t="shared" si="55"/>
        <v>571.79440534261641</v>
      </c>
      <c r="DP14" s="34">
        <f t="shared" si="56"/>
        <v>761.72580670918921</v>
      </c>
      <c r="DQ14" s="9">
        <f t="shared" si="57"/>
        <v>5118.932499999999</v>
      </c>
      <c r="DR14" s="59">
        <f t="shared" si="58"/>
        <v>0.55934130936933768</v>
      </c>
      <c r="DS14" s="59">
        <f t="shared" si="59"/>
        <v>3.9049673854656332E-2</v>
      </c>
      <c r="DT14" s="59">
        <f t="shared" si="60"/>
        <v>5.2020698420170243E-2</v>
      </c>
      <c r="DU14" s="59">
        <f t="shared" si="61"/>
        <v>0.34958831835583604</v>
      </c>
      <c r="DV14" s="14">
        <f t="shared" si="62"/>
        <v>-1798.6573189921328</v>
      </c>
      <c r="DW14" s="14">
        <f t="shared" si="63"/>
        <v>-125.57088222596356</v>
      </c>
      <c r="DX14" s="14">
        <f t="shared" si="64"/>
        <v>-167.28142260406224</v>
      </c>
      <c r="DY14" s="14">
        <f t="shared" si="65"/>
        <v>-1124.160824370083</v>
      </c>
      <c r="DZ14" s="34" t="e">
        <f t="shared" si="66"/>
        <v>#REF!</v>
      </c>
      <c r="EA14" s="34" t="e">
        <f t="shared" si="67"/>
        <v>#REF!</v>
      </c>
      <c r="EB14" s="34" t="e">
        <f t="shared" si="68"/>
        <v>#REF!</v>
      </c>
      <c r="EC14" s="34" t="e">
        <f t="shared" si="69"/>
        <v>#REF!</v>
      </c>
      <c r="ED14" s="34" t="e">
        <f t="shared" si="70"/>
        <v>#REF!</v>
      </c>
      <c r="EE14" s="59" t="e">
        <f t="shared" si="71"/>
        <v>#REF!</v>
      </c>
      <c r="EF14" s="59" t="e">
        <f t="shared" si="72"/>
        <v>#REF!</v>
      </c>
      <c r="EG14" s="59" t="e">
        <f t="shared" si="73"/>
        <v>#REF!</v>
      </c>
      <c r="EH14" s="59" t="e">
        <f t="shared" si="74"/>
        <v>#REF!</v>
      </c>
      <c r="EI14" s="14" t="e">
        <f t="shared" si="75"/>
        <v>#REF!</v>
      </c>
      <c r="EJ14" s="14" t="e">
        <f t="shared" si="76"/>
        <v>#REF!</v>
      </c>
      <c r="EK14" s="14" t="e">
        <f t="shared" si="77"/>
        <v>#REF!</v>
      </c>
      <c r="EL14" s="14" t="e">
        <f t="shared" si="78"/>
        <v>#REF!</v>
      </c>
      <c r="EM14" t="e">
        <f t="shared" si="79"/>
        <v>#REF!</v>
      </c>
      <c r="EN14" s="34" t="e">
        <f t="shared" si="80"/>
        <v>#REF!</v>
      </c>
      <c r="EO14" s="34" t="e">
        <f t="shared" si="81"/>
        <v>#REF!</v>
      </c>
      <c r="EP14" s="34" t="e">
        <f t="shared" si="82"/>
        <v>#REF!</v>
      </c>
      <c r="EQ14" s="34" t="e">
        <f t="shared" si="83"/>
        <v>#REF!</v>
      </c>
      <c r="ER14" s="59" t="e">
        <f t="shared" si="84"/>
        <v>#REF!</v>
      </c>
      <c r="ES14" s="59" t="e">
        <f t="shared" si="85"/>
        <v>#REF!</v>
      </c>
      <c r="ET14" s="59" t="e">
        <f t="shared" si="86"/>
        <v>#REF!</v>
      </c>
      <c r="EU14" s="59" t="e">
        <f t="shared" si="87"/>
        <v>#REF!</v>
      </c>
      <c r="EV14" s="14" t="e">
        <f t="shared" si="88"/>
        <v>#REF!</v>
      </c>
      <c r="EW14" s="14" t="e">
        <f t="shared" si="89"/>
        <v>#REF!</v>
      </c>
      <c r="EX14" s="14" t="e">
        <f t="shared" si="90"/>
        <v>#REF!</v>
      </c>
      <c r="EY14" s="14" t="e">
        <f t="shared" si="91"/>
        <v>#REF!</v>
      </c>
    </row>
    <row r="15" spans="1:155" x14ac:dyDescent="0.2">
      <c r="A15" s="17">
        <v>30358659</v>
      </c>
      <c r="B15" t="s">
        <v>62</v>
      </c>
      <c r="C15" t="s">
        <v>4446</v>
      </c>
      <c r="D15" t="s">
        <v>4447</v>
      </c>
      <c r="E15" t="s">
        <v>4448</v>
      </c>
      <c r="F15" t="s">
        <v>41</v>
      </c>
      <c r="G15" t="s">
        <v>42</v>
      </c>
      <c r="H15" t="s">
        <v>4938</v>
      </c>
      <c r="I15" t="s">
        <v>68</v>
      </c>
      <c r="J15" s="19" t="s">
        <v>69</v>
      </c>
      <c r="K15" t="s">
        <v>70</v>
      </c>
      <c r="L15">
        <v>1962</v>
      </c>
      <c r="M15">
        <f t="shared" si="0"/>
        <v>1962</v>
      </c>
      <c r="N15">
        <v>57</v>
      </c>
      <c r="O15" s="19">
        <f t="shared" si="1"/>
        <v>57</v>
      </c>
      <c r="P15" t="s">
        <v>80</v>
      </c>
      <c r="Q15" s="19" t="str">
        <f t="shared" si="2"/>
        <v>50-60</v>
      </c>
      <c r="R15" s="23">
        <v>368.81</v>
      </c>
      <c r="S15" s="15">
        <f t="shared" si="3"/>
        <v>0.36881000000000003</v>
      </c>
      <c r="T15">
        <v>30303744</v>
      </c>
      <c r="U15" t="s">
        <v>45</v>
      </c>
      <c r="V15" t="s">
        <v>46</v>
      </c>
      <c r="W15" s="20" t="s">
        <v>87</v>
      </c>
      <c r="X15" t="s">
        <v>88</v>
      </c>
      <c r="Y15" t="s">
        <v>251</v>
      </c>
      <c r="Z15" t="s">
        <v>4449</v>
      </c>
      <c r="AA15" t="s">
        <v>4450</v>
      </c>
      <c r="AB15" t="s">
        <v>501</v>
      </c>
      <c r="AC15">
        <v>1962</v>
      </c>
      <c r="AD15">
        <v>114</v>
      </c>
      <c r="AE15" t="str">
        <f t="shared" si="4"/>
        <v>&gt;80</v>
      </c>
      <c r="AF15">
        <v>-38.25357528</v>
      </c>
      <c r="AG15">
        <v>146.40907300999999</v>
      </c>
      <c r="AH15" t="s">
        <v>92</v>
      </c>
      <c r="AI15" t="s">
        <v>51</v>
      </c>
      <c r="AJ15" s="33" t="s">
        <v>462</v>
      </c>
      <c r="AL15" t="s">
        <v>78</v>
      </c>
      <c r="AM15" t="s">
        <v>79</v>
      </c>
      <c r="AN15">
        <v>220</v>
      </c>
      <c r="AO15" s="69">
        <v>5</v>
      </c>
      <c r="AP15">
        <v>2</v>
      </c>
      <c r="AQ15">
        <v>0</v>
      </c>
      <c r="AR15">
        <v>0</v>
      </c>
      <c r="AS15" s="82" t="str">
        <f t="shared" si="5"/>
        <v>Gw-0-0</v>
      </c>
      <c r="AT15" s="14">
        <f t="shared" si="6"/>
        <v>40000</v>
      </c>
      <c r="AU15" s="81">
        <f>VLOOKUP(C15,Bushfire_Vlookup!$F$2:$H$12575,3,FALSE)</f>
        <v>4676.1542529999997</v>
      </c>
      <c r="AV15" s="14">
        <f>VLOOKUP(AS15,Safety_collateral_Vlookup!$J$3:$L$20,2,FALSE)</f>
        <v>3720.1399252148244</v>
      </c>
      <c r="AW15" s="14">
        <f>VLOOKUP(AS15,Safety_collateral_Vlookup!$J$3:$L$20,3,FALSE)</f>
        <v>25000</v>
      </c>
      <c r="AX15" s="48">
        <f t="shared" si="7"/>
        <v>78313.845888155221</v>
      </c>
      <c r="AY15" s="49">
        <f t="shared" si="92"/>
        <v>28029.56</v>
      </c>
      <c r="AZ15" s="14">
        <v>76000</v>
      </c>
      <c r="BA15" s="16">
        <f t="shared" si="8"/>
        <v>2.7939734297704</v>
      </c>
      <c r="BB15" t="e">
        <f>IF(BA15&lt;=#REF!,#REF!,IF(BA15&lt;=#REF!,#REF!,IF(BA15&lt;=#REF!,#REF!,IF(BA15&lt;=#REF!,#REF!,#REF!))))</f>
        <v>#REF!</v>
      </c>
      <c r="BC15" s="51">
        <v>3</v>
      </c>
      <c r="BD15" s="21">
        <v>70</v>
      </c>
      <c r="BE15" s="21">
        <v>6.4399999999999999E-2</v>
      </c>
      <c r="BF15" s="26">
        <f t="shared" si="9"/>
        <v>1828.2614853271323</v>
      </c>
      <c r="BG15" s="21">
        <v>7</v>
      </c>
      <c r="BH15" s="21">
        <f t="shared" si="10"/>
        <v>64.400000000000006</v>
      </c>
      <c r="BI15" s="28">
        <f t="shared" si="11"/>
        <v>6.0635500134400021E-2</v>
      </c>
      <c r="BJ15" s="27">
        <f t="shared" si="12"/>
        <v>6.0635500134400021E-2</v>
      </c>
      <c r="BK15" s="28">
        <f t="shared" si="13"/>
        <v>0.92961887716136249</v>
      </c>
      <c r="BL15" s="35">
        <f t="shared" si="14"/>
        <v>2.5973304426018404</v>
      </c>
      <c r="BM15" s="21" t="str">
        <f t="shared" si="15"/>
        <v>Cr3</v>
      </c>
      <c r="BN15" s="51">
        <v>3</v>
      </c>
      <c r="BO15" s="21">
        <v>1</v>
      </c>
      <c r="BP15" s="50" t="s">
        <v>5497</v>
      </c>
      <c r="BQ15" s="14">
        <v>40000</v>
      </c>
      <c r="BR15">
        <f>IFERROR(VLOOKUP(AO15,'Model Failure data- Lines'!$A$37:$E$41,3,FALSE),'Model Failure data- Lines'!$C$37)</f>
        <v>0.49390000000000001</v>
      </c>
      <c r="BS15" s="14">
        <f t="shared" si="16"/>
        <v>38679.208484159863</v>
      </c>
      <c r="BT15" s="34">
        <f t="shared" si="17"/>
        <v>25000.977857465001</v>
      </c>
      <c r="BU15" s="34">
        <f t="shared" si="18"/>
        <v>1.5471078253289481</v>
      </c>
      <c r="BV15" s="54">
        <f t="shared" si="19"/>
        <v>13678.230626694862</v>
      </c>
      <c r="BW15">
        <f>IFERROR(VLOOKUP(AO15,'Model Failure data- Lines'!$A$37:$E$41,4,FALSE),'Model Failure data- Lines'!$D$37)</f>
        <v>0.39779999999999999</v>
      </c>
      <c r="BX15" s="14">
        <f t="shared" si="20"/>
        <v>31153.247894308148</v>
      </c>
      <c r="BY15" s="34">
        <f t="shared" si="21"/>
        <v>22299.632738774893</v>
      </c>
      <c r="BZ15" s="71">
        <f t="shared" si="22"/>
        <v>1.3970296398710851</v>
      </c>
      <c r="CA15" s="71">
        <f t="shared" si="23"/>
        <v>8853.6151555332544</v>
      </c>
      <c r="CB15" s="56">
        <v>1</v>
      </c>
      <c r="CC15">
        <f>IFERROR(VLOOKUP(AO15,'Model Failure data- Lines'!$A$37:$E$41,5,FALSE),'Model Failure data- Lines'!$E$37)</f>
        <v>0.19189999999999996</v>
      </c>
      <c r="CD15" s="14">
        <f t="shared" si="24"/>
        <v>15028.427025936984</v>
      </c>
      <c r="CE15" s="34">
        <f t="shared" si="25"/>
        <v>17741.042680807011</v>
      </c>
      <c r="CF15" s="34">
        <f t="shared" si="26"/>
        <v>0.84709942342877931</v>
      </c>
      <c r="CG15" s="54">
        <f t="shared" si="27"/>
        <v>-2712.6156548700274</v>
      </c>
      <c r="CH15" t="e">
        <f>IFERROR(VLOOKUP(AO15,'Model Failure data- Lines'!#REF!,3,FALSE),'Model Failure data- Lines'!#REF!)</f>
        <v>#REF!</v>
      </c>
      <c r="CI15" s="14" t="e">
        <f t="shared" si="28"/>
        <v>#REF!</v>
      </c>
      <c r="CJ15" s="34">
        <f t="shared" si="29"/>
        <v>23980.272598602853</v>
      </c>
      <c r="CK15" s="34" t="e">
        <f t="shared" si="30"/>
        <v>#REF!</v>
      </c>
      <c r="CL15" s="54" t="e">
        <f t="shared" si="31"/>
        <v>#REF!</v>
      </c>
      <c r="CM15" t="e">
        <f>IFERROR(VLOOKUP(AO15,'Model Failure data- Lines'!#REF!,4,FALSE),'Model Failure data- Lines'!#REF!)</f>
        <v>#REF!</v>
      </c>
      <c r="CN15" s="14" t="e">
        <f t="shared" si="32"/>
        <v>#REF!</v>
      </c>
      <c r="CO15" s="34">
        <f t="shared" si="33"/>
        <v>20515.965070564886</v>
      </c>
      <c r="CP15" s="34" t="e">
        <f t="shared" si="34"/>
        <v>#REF!</v>
      </c>
      <c r="CQ15" s="54" t="e">
        <f t="shared" si="35"/>
        <v>#REF!</v>
      </c>
      <c r="CR15" t="e">
        <f>IFERROR(VLOOKUP(AO15,'Model Failure data- Lines'!#REF!,5,FALSE),'Model Failure data- Lines'!#REF!)</f>
        <v>#REF!</v>
      </c>
      <c r="CS15" s="14" t="e">
        <f t="shared" si="36"/>
        <v>#REF!</v>
      </c>
      <c r="CT15" s="34">
        <f t="shared" si="37"/>
        <v>15016.462005705351</v>
      </c>
      <c r="CU15" s="34" t="e">
        <f t="shared" si="38"/>
        <v>#REF!</v>
      </c>
      <c r="CV15" s="54" t="e">
        <f t="shared" si="39"/>
        <v>#REF!</v>
      </c>
      <c r="CW15" t="s">
        <v>501</v>
      </c>
      <c r="CX15">
        <v>1</v>
      </c>
      <c r="CY15">
        <v>1</v>
      </c>
      <c r="CZ15">
        <f t="shared" si="40"/>
        <v>8853.6151555332544</v>
      </c>
      <c r="DA15" s="34">
        <f t="shared" si="41"/>
        <v>16978.103999999999</v>
      </c>
      <c r="DB15" s="34">
        <f t="shared" si="42"/>
        <v>1984.8058306869075</v>
      </c>
      <c r="DC15" s="34">
        <f t="shared" si="43"/>
        <v>1579.0230636212377</v>
      </c>
      <c r="DD15" s="9">
        <f t="shared" si="44"/>
        <v>10611.314999999999</v>
      </c>
      <c r="DE15" s="59">
        <f t="shared" si="45"/>
        <v>0.54498664337024016</v>
      </c>
      <c r="DF15" s="59">
        <f t="shared" si="46"/>
        <v>6.3711040255598567E-2</v>
      </c>
      <c r="DG15" s="59">
        <f t="shared" si="47"/>
        <v>5.0685664267761082E-2</v>
      </c>
      <c r="DH15" s="59">
        <f t="shared" si="48"/>
        <v>0.34061665210640008</v>
      </c>
      <c r="DI15" s="14">
        <f t="shared" si="49"/>
        <v>4825.1020053059556</v>
      </c>
      <c r="DJ15" s="14">
        <f t="shared" si="50"/>
        <v>564.07303158175671</v>
      </c>
      <c r="DK15" s="14">
        <f t="shared" si="51"/>
        <v>448.75136532931987</v>
      </c>
      <c r="DL15" s="14">
        <f t="shared" si="52"/>
        <v>3015.6887533162217</v>
      </c>
      <c r="DM15">
        <f t="shared" si="53"/>
        <v>-2712.6156548700269</v>
      </c>
      <c r="DN15" s="34">
        <f t="shared" si="54"/>
        <v>8190.2919999999986</v>
      </c>
      <c r="DO15" s="34">
        <f t="shared" si="55"/>
        <v>957.47671922779659</v>
      </c>
      <c r="DP15" s="34">
        <f t="shared" si="56"/>
        <v>761.72580670918921</v>
      </c>
      <c r="DQ15" s="9">
        <f t="shared" si="57"/>
        <v>5118.932499999999</v>
      </c>
      <c r="DR15" s="59">
        <f t="shared" si="58"/>
        <v>0.54498664337024016</v>
      </c>
      <c r="DS15" s="59">
        <f t="shared" si="59"/>
        <v>6.3711040255598567E-2</v>
      </c>
      <c r="DT15" s="59">
        <f t="shared" si="60"/>
        <v>5.0685664267761089E-2</v>
      </c>
      <c r="DU15" s="59">
        <f t="shared" si="61"/>
        <v>0.34061665210640013</v>
      </c>
      <c r="DV15" s="14">
        <f t="shared" si="62"/>
        <v>-1478.3393005011817</v>
      </c>
      <c r="DW15" s="14">
        <f t="shared" si="63"/>
        <v>-172.82356518539115</v>
      </c>
      <c r="DX15" s="14">
        <f t="shared" si="64"/>
        <v>-137.49072637021504</v>
      </c>
      <c r="DY15" s="14">
        <f t="shared" si="65"/>
        <v>-923.96206281323862</v>
      </c>
      <c r="DZ15" s="34" t="e">
        <f t="shared" si="66"/>
        <v>#REF!</v>
      </c>
      <c r="EA15" s="34" t="e">
        <f t="shared" si="67"/>
        <v>#REF!</v>
      </c>
      <c r="EB15" s="34" t="e">
        <f t="shared" si="68"/>
        <v>#REF!</v>
      </c>
      <c r="EC15" s="34" t="e">
        <f t="shared" si="69"/>
        <v>#REF!</v>
      </c>
      <c r="ED15" s="34" t="e">
        <f t="shared" si="70"/>
        <v>#REF!</v>
      </c>
      <c r="EE15" s="59" t="e">
        <f t="shared" si="71"/>
        <v>#REF!</v>
      </c>
      <c r="EF15" s="59" t="e">
        <f t="shared" si="72"/>
        <v>#REF!</v>
      </c>
      <c r="EG15" s="59" t="e">
        <f t="shared" si="73"/>
        <v>#REF!</v>
      </c>
      <c r="EH15" s="59" t="e">
        <f t="shared" si="74"/>
        <v>#REF!</v>
      </c>
      <c r="EI15" s="14" t="e">
        <f t="shared" si="75"/>
        <v>#REF!</v>
      </c>
      <c r="EJ15" s="14" t="e">
        <f t="shared" si="76"/>
        <v>#REF!</v>
      </c>
      <c r="EK15" s="14" t="e">
        <f t="shared" si="77"/>
        <v>#REF!</v>
      </c>
      <c r="EL15" s="14" t="e">
        <f t="shared" si="78"/>
        <v>#REF!</v>
      </c>
      <c r="EM15" t="e">
        <f t="shared" si="79"/>
        <v>#REF!</v>
      </c>
      <c r="EN15" s="34" t="e">
        <f t="shared" si="80"/>
        <v>#REF!</v>
      </c>
      <c r="EO15" s="34" t="e">
        <f t="shared" si="81"/>
        <v>#REF!</v>
      </c>
      <c r="EP15" s="34" t="e">
        <f t="shared" si="82"/>
        <v>#REF!</v>
      </c>
      <c r="EQ15" s="34" t="e">
        <f t="shared" si="83"/>
        <v>#REF!</v>
      </c>
      <c r="ER15" s="59" t="e">
        <f t="shared" si="84"/>
        <v>#REF!</v>
      </c>
      <c r="ES15" s="59" t="e">
        <f t="shared" si="85"/>
        <v>#REF!</v>
      </c>
      <c r="ET15" s="59" t="e">
        <f t="shared" si="86"/>
        <v>#REF!</v>
      </c>
      <c r="EU15" s="59" t="e">
        <f t="shared" si="87"/>
        <v>#REF!</v>
      </c>
      <c r="EV15" s="14" t="e">
        <f t="shared" si="88"/>
        <v>#REF!</v>
      </c>
      <c r="EW15" s="14" t="e">
        <f t="shared" si="89"/>
        <v>#REF!</v>
      </c>
      <c r="EX15" s="14" t="e">
        <f t="shared" si="90"/>
        <v>#REF!</v>
      </c>
      <c r="EY15" s="14" t="e">
        <f t="shared" si="91"/>
        <v>#REF!</v>
      </c>
    </row>
    <row r="16" spans="1:155" x14ac:dyDescent="0.2">
      <c r="A16" s="17">
        <v>30226235</v>
      </c>
      <c r="B16" t="s">
        <v>117</v>
      </c>
      <c r="C16" t="s">
        <v>2932</v>
      </c>
      <c r="D16" t="s">
        <v>2933</v>
      </c>
      <c r="E16" t="s">
        <v>2934</v>
      </c>
      <c r="F16" t="s">
        <v>41</v>
      </c>
      <c r="G16" t="s">
        <v>42</v>
      </c>
      <c r="H16" t="s">
        <v>3903</v>
      </c>
      <c r="I16" t="s">
        <v>118</v>
      </c>
      <c r="J16" s="19" t="s">
        <v>101</v>
      </c>
      <c r="K16" t="s">
        <v>119</v>
      </c>
      <c r="L16">
        <v>1981</v>
      </c>
      <c r="M16">
        <f t="shared" si="0"/>
        <v>1981</v>
      </c>
      <c r="N16">
        <v>38</v>
      </c>
      <c r="O16" s="19">
        <f t="shared" si="1"/>
        <v>38</v>
      </c>
      <c r="P16" t="s">
        <v>44</v>
      </c>
      <c r="Q16" s="19" t="str">
        <f t="shared" si="2"/>
        <v>30-40</v>
      </c>
      <c r="R16" s="23">
        <v>375.5</v>
      </c>
      <c r="S16" s="15">
        <f t="shared" si="3"/>
        <v>0.3755</v>
      </c>
      <c r="T16">
        <v>30110634</v>
      </c>
      <c r="U16" t="s">
        <v>45</v>
      </c>
      <c r="V16" t="s">
        <v>55</v>
      </c>
      <c r="W16" t="s">
        <v>47</v>
      </c>
      <c r="X16" t="s">
        <v>48</v>
      </c>
      <c r="Y16" t="s">
        <v>90</v>
      </c>
      <c r="Z16" t="s">
        <v>2935</v>
      </c>
      <c r="AA16" t="s">
        <v>2936</v>
      </c>
      <c r="AB16" t="s">
        <v>57</v>
      </c>
      <c r="AC16">
        <v>1981</v>
      </c>
      <c r="AD16">
        <v>76</v>
      </c>
      <c r="AE16" t="str">
        <f t="shared" si="4"/>
        <v>&lt;80</v>
      </c>
      <c r="AF16">
        <v>-38.294734949999999</v>
      </c>
      <c r="AG16">
        <v>146.29572898000001</v>
      </c>
      <c r="AH16" t="s">
        <v>92</v>
      </c>
      <c r="AI16" t="s">
        <v>51</v>
      </c>
      <c r="AJ16" s="33" t="s">
        <v>93</v>
      </c>
      <c r="AL16" t="s">
        <v>48</v>
      </c>
      <c r="AM16" t="s">
        <v>106</v>
      </c>
      <c r="AN16">
        <v>500</v>
      </c>
      <c r="AO16" s="69">
        <v>5</v>
      </c>
      <c r="AP16">
        <v>2</v>
      </c>
      <c r="AQ16">
        <v>4</v>
      </c>
      <c r="AR16">
        <v>0</v>
      </c>
      <c r="AS16" s="82" t="str">
        <f t="shared" si="5"/>
        <v>Gw-4-0</v>
      </c>
      <c r="AT16" s="14">
        <f t="shared" si="6"/>
        <v>18720</v>
      </c>
      <c r="AU16" s="81">
        <f>VLOOKUP(C16,Bushfire_Vlookup!$F$2:$H$12575,3,FALSE)</f>
        <v>10429.686917999999</v>
      </c>
      <c r="AV16" s="14">
        <f>VLOOKUP(AS16,Safety_collateral_Vlookup!$J$3:$L$20,2,FALSE)</f>
        <v>2460565.8044019579</v>
      </c>
      <c r="AW16" s="14">
        <f>VLOOKUP(AS16,Safety_collateral_Vlookup!$J$3:$L$20,3,FALSE)</f>
        <v>25000</v>
      </c>
      <c r="AX16" s="48">
        <f t="shared" si="7"/>
        <v>2683201.4292383953</v>
      </c>
      <c r="AY16" s="48">
        <f>AZ16</f>
        <v>110000</v>
      </c>
      <c r="AZ16" s="14">
        <v>110000</v>
      </c>
      <c r="BA16" s="16">
        <f t="shared" si="8"/>
        <v>24.392740265803592</v>
      </c>
      <c r="BB16" t="e">
        <f>IF(BA16&lt;=#REF!,#REF!,IF(BA16&lt;=#REF!,#REF!,IF(BA16&lt;=#REF!,#REF!,IF(BA16&lt;=#REF!,#REF!,#REF!))))</f>
        <v>#REF!</v>
      </c>
      <c r="BC16" s="51">
        <v>5</v>
      </c>
      <c r="BD16" s="21">
        <v>70</v>
      </c>
      <c r="BE16" s="21">
        <v>6.4399999999999999E-2</v>
      </c>
      <c r="BF16" s="26">
        <f t="shared" si="9"/>
        <v>7174.8812106213763</v>
      </c>
      <c r="BG16" s="21">
        <v>7</v>
      </c>
      <c r="BH16" s="21">
        <f t="shared" si="10"/>
        <v>64.400000000000006</v>
      </c>
      <c r="BI16" s="28">
        <f t="shared" si="11"/>
        <v>6.0635500134400021E-2</v>
      </c>
      <c r="BJ16" s="27">
        <f t="shared" si="12"/>
        <v>6.0635500134400021E-2</v>
      </c>
      <c r="BK16" s="28">
        <f t="shared" si="13"/>
        <v>0.92961887716136271</v>
      </c>
      <c r="BL16" s="35">
        <f t="shared" si="14"/>
        <v>22.675951816785098</v>
      </c>
      <c r="BM16" s="21" t="str">
        <f t="shared" si="15"/>
        <v>Cr5</v>
      </c>
      <c r="BN16" s="51">
        <v>5</v>
      </c>
      <c r="BO16" s="21">
        <v>1</v>
      </c>
      <c r="BP16" s="50" t="s">
        <v>5497</v>
      </c>
      <c r="BQ16" s="14">
        <v>18720</v>
      </c>
      <c r="BR16">
        <f>IFERROR(VLOOKUP(AO16,'Model Failure data- Lines'!$A$37:$E$41,3,FALSE),'Model Failure data- Lines'!$C$37)</f>
        <v>0.49390000000000001</v>
      </c>
      <c r="BS16" s="14">
        <f t="shared" si="16"/>
        <v>1325233.1859008435</v>
      </c>
      <c r="BT16" s="34">
        <f t="shared" si="17"/>
        <v>98114.546368945856</v>
      </c>
      <c r="BU16" s="34">
        <f t="shared" si="18"/>
        <v>13.507000082510617</v>
      </c>
      <c r="BV16" s="54">
        <f t="shared" si="19"/>
        <v>1227118.6395318976</v>
      </c>
      <c r="BW16">
        <f>IFERROR(VLOOKUP(AO16,'Model Failure data- Lines'!$A$37:$E$41,4,FALSE),'Model Failure data- Lines'!$D$37)</f>
        <v>0.39779999999999999</v>
      </c>
      <c r="BX16" s="14">
        <f t="shared" si="20"/>
        <v>1067377.5285510337</v>
      </c>
      <c r="BY16" s="34">
        <f t="shared" si="21"/>
        <v>87513.310992582061</v>
      </c>
      <c r="BZ16" s="71">
        <f t="shared" si="22"/>
        <v>12.196744888803355</v>
      </c>
      <c r="CA16" s="71">
        <f t="shared" si="23"/>
        <v>979864.2175584517</v>
      </c>
      <c r="CB16" s="56">
        <v>1</v>
      </c>
      <c r="CC16">
        <f>IFERROR(VLOOKUP(AO16,'Model Failure data- Lines'!$A$37:$E$41,5,FALSE),'Model Failure data- Lines'!$E$37)</f>
        <v>0.19189999999999996</v>
      </c>
      <c r="CD16" s="14">
        <f t="shared" si="24"/>
        <v>514906.35427084792</v>
      </c>
      <c r="CE16" s="34">
        <f t="shared" si="25"/>
        <v>69623.450917130744</v>
      </c>
      <c r="CF16" s="34">
        <f t="shared" si="26"/>
        <v>7.3955879446957438</v>
      </c>
      <c r="CG16" s="54">
        <f t="shared" si="27"/>
        <v>445282.90335371718</v>
      </c>
      <c r="CH16" t="e">
        <f>IFERROR(VLOOKUP(AO16,'Model Failure data- Lines'!#REF!,3,FALSE),'Model Failure data- Lines'!#REF!)</f>
        <v>#REF!</v>
      </c>
      <c r="CI16" s="14" t="e">
        <f t="shared" si="28"/>
        <v>#REF!</v>
      </c>
      <c r="CJ16" s="34">
        <f t="shared" si="29"/>
        <v>94108.861710505385</v>
      </c>
      <c r="CK16" s="34" t="e">
        <f t="shared" si="30"/>
        <v>#REF!</v>
      </c>
      <c r="CL16" s="54" t="e">
        <f t="shared" si="31"/>
        <v>#REF!</v>
      </c>
      <c r="CM16" t="e">
        <f>IFERROR(VLOOKUP(AO16,'Model Failure data- Lines'!#REF!,4,FALSE),'Model Failure data- Lines'!#REF!)</f>
        <v>#REF!</v>
      </c>
      <c r="CN16" s="14" t="e">
        <f t="shared" si="32"/>
        <v>#REF!</v>
      </c>
      <c r="CO16" s="34">
        <f t="shared" si="33"/>
        <v>80513.4350222457</v>
      </c>
      <c r="CP16" s="34" t="e">
        <f t="shared" si="34"/>
        <v>#REF!</v>
      </c>
      <c r="CQ16" s="54" t="e">
        <f t="shared" si="35"/>
        <v>#REF!</v>
      </c>
      <c r="CR16" t="e">
        <f>IFERROR(VLOOKUP(AO16,'Model Failure data- Lines'!#REF!,5,FALSE),'Model Failure data- Lines'!#REF!)</f>
        <v>#REF!</v>
      </c>
      <c r="CS16" s="14" t="e">
        <f t="shared" si="36"/>
        <v>#REF!</v>
      </c>
      <c r="CT16" s="34">
        <f t="shared" si="37"/>
        <v>58931.029264376193</v>
      </c>
      <c r="CU16" s="34" t="e">
        <f t="shared" si="38"/>
        <v>#REF!</v>
      </c>
      <c r="CV16" s="54" t="e">
        <f t="shared" si="39"/>
        <v>#REF!</v>
      </c>
      <c r="CW16" t="s">
        <v>57</v>
      </c>
      <c r="CX16">
        <v>1</v>
      </c>
      <c r="CY16">
        <v>1</v>
      </c>
      <c r="CZ16">
        <f t="shared" si="40"/>
        <v>979864.21755845158</v>
      </c>
      <c r="DA16" s="34">
        <f t="shared" si="41"/>
        <v>7945.7526719999987</v>
      </c>
      <c r="DB16" s="34">
        <f t="shared" si="42"/>
        <v>4426.9077295310863</v>
      </c>
      <c r="DC16" s="34">
        <f t="shared" si="43"/>
        <v>1044393.5531495024</v>
      </c>
      <c r="DD16" s="9">
        <f t="shared" si="44"/>
        <v>10611.314999999999</v>
      </c>
      <c r="DE16" s="59">
        <f t="shared" si="45"/>
        <v>7.4441820812794959E-3</v>
      </c>
      <c r="DF16" s="59">
        <f t="shared" si="46"/>
        <v>4.1474619908296352E-3</v>
      </c>
      <c r="DG16" s="59">
        <f t="shared" si="47"/>
        <v>0.97846687344754946</v>
      </c>
      <c r="DH16" s="59">
        <f t="shared" si="48"/>
        <v>9.9414824803412075E-3</v>
      </c>
      <c r="DI16" s="14">
        <f t="shared" si="49"/>
        <v>7294.28765043558</v>
      </c>
      <c r="DJ16" s="14">
        <f t="shared" si="50"/>
        <v>4063.9495984976988</v>
      </c>
      <c r="DK16" s="14">
        <f t="shared" si="51"/>
        <v>958764.67735754757</v>
      </c>
      <c r="DL16" s="14">
        <f t="shared" si="52"/>
        <v>9741.3029519705924</v>
      </c>
      <c r="DM16">
        <f t="shared" si="53"/>
        <v>445282.90335371718</v>
      </c>
      <c r="DN16" s="34">
        <f t="shared" si="54"/>
        <v>3833.0566559999988</v>
      </c>
      <c r="DO16" s="34">
        <f t="shared" si="55"/>
        <v>2135.5545331750009</v>
      </c>
      <c r="DP16" s="34">
        <f t="shared" si="56"/>
        <v>503818.81058167288</v>
      </c>
      <c r="DQ16" s="9">
        <f t="shared" si="57"/>
        <v>5118.932499999999</v>
      </c>
      <c r="DR16" s="59">
        <f t="shared" si="58"/>
        <v>7.4441820812794976E-3</v>
      </c>
      <c r="DS16" s="59">
        <f t="shared" si="59"/>
        <v>4.1474619908296361E-3</v>
      </c>
      <c r="DT16" s="59">
        <f t="shared" si="60"/>
        <v>0.97846687344754957</v>
      </c>
      <c r="DU16" s="59">
        <f t="shared" si="61"/>
        <v>9.9414824803412093E-3</v>
      </c>
      <c r="DV16" s="14">
        <f t="shared" si="62"/>
        <v>3314.7670102458515</v>
      </c>
      <c r="DW16" s="14">
        <f t="shared" si="63"/>
        <v>1846.7939168258083</v>
      </c>
      <c r="DX16" s="14">
        <f t="shared" si="64"/>
        <v>435694.57024415903</v>
      </c>
      <c r="DY16" s="14">
        <f t="shared" si="65"/>
        <v>4426.7721824864475</v>
      </c>
      <c r="DZ16" s="34" t="e">
        <f t="shared" si="66"/>
        <v>#REF!</v>
      </c>
      <c r="EA16" s="34" t="e">
        <f t="shared" si="67"/>
        <v>#REF!</v>
      </c>
      <c r="EB16" s="34" t="e">
        <f t="shared" si="68"/>
        <v>#REF!</v>
      </c>
      <c r="EC16" s="34" t="e">
        <f t="shared" si="69"/>
        <v>#REF!</v>
      </c>
      <c r="ED16" s="34" t="e">
        <f t="shared" si="70"/>
        <v>#REF!</v>
      </c>
      <c r="EE16" s="59" t="e">
        <f t="shared" si="71"/>
        <v>#REF!</v>
      </c>
      <c r="EF16" s="59" t="e">
        <f t="shared" si="72"/>
        <v>#REF!</v>
      </c>
      <c r="EG16" s="59" t="e">
        <f t="shared" si="73"/>
        <v>#REF!</v>
      </c>
      <c r="EH16" s="59" t="e">
        <f t="shared" si="74"/>
        <v>#REF!</v>
      </c>
      <c r="EI16" s="14" t="e">
        <f t="shared" si="75"/>
        <v>#REF!</v>
      </c>
      <c r="EJ16" s="14" t="e">
        <f t="shared" si="76"/>
        <v>#REF!</v>
      </c>
      <c r="EK16" s="14" t="e">
        <f t="shared" si="77"/>
        <v>#REF!</v>
      </c>
      <c r="EL16" s="14" t="e">
        <f t="shared" si="78"/>
        <v>#REF!</v>
      </c>
      <c r="EM16" t="e">
        <f t="shared" si="79"/>
        <v>#REF!</v>
      </c>
      <c r="EN16" s="34" t="e">
        <f t="shared" si="80"/>
        <v>#REF!</v>
      </c>
      <c r="EO16" s="34" t="e">
        <f t="shared" si="81"/>
        <v>#REF!</v>
      </c>
      <c r="EP16" s="34" t="e">
        <f t="shared" si="82"/>
        <v>#REF!</v>
      </c>
      <c r="EQ16" s="34" t="e">
        <f t="shared" si="83"/>
        <v>#REF!</v>
      </c>
      <c r="ER16" s="59" t="e">
        <f t="shared" si="84"/>
        <v>#REF!</v>
      </c>
      <c r="ES16" s="59" t="e">
        <f t="shared" si="85"/>
        <v>#REF!</v>
      </c>
      <c r="ET16" s="59" t="e">
        <f t="shared" si="86"/>
        <v>#REF!</v>
      </c>
      <c r="EU16" s="59" t="e">
        <f t="shared" si="87"/>
        <v>#REF!</v>
      </c>
      <c r="EV16" s="14" t="e">
        <f t="shared" si="88"/>
        <v>#REF!</v>
      </c>
      <c r="EW16" s="14" t="e">
        <f t="shared" si="89"/>
        <v>#REF!</v>
      </c>
      <c r="EX16" s="14" t="e">
        <f t="shared" si="90"/>
        <v>#REF!</v>
      </c>
      <c r="EY16" s="14" t="e">
        <f t="shared" si="91"/>
        <v>#REF!</v>
      </c>
    </row>
    <row r="17" spans="1:155" x14ac:dyDescent="0.2">
      <c r="A17" s="17">
        <v>30219581</v>
      </c>
      <c r="B17" t="s">
        <v>117</v>
      </c>
      <c r="C17" t="s">
        <v>3809</v>
      </c>
      <c r="D17" t="s">
        <v>3810</v>
      </c>
      <c r="E17" t="s">
        <v>396</v>
      </c>
      <c r="F17" t="s">
        <v>41</v>
      </c>
      <c r="G17" t="s">
        <v>42</v>
      </c>
      <c r="H17" t="s">
        <v>3811</v>
      </c>
      <c r="I17" t="s">
        <v>118</v>
      </c>
      <c r="J17" s="19" t="s">
        <v>101</v>
      </c>
      <c r="K17" t="s">
        <v>119</v>
      </c>
      <c r="L17">
        <v>1980</v>
      </c>
      <c r="M17">
        <f t="shared" si="0"/>
        <v>1980</v>
      </c>
      <c r="N17">
        <v>39</v>
      </c>
      <c r="O17" s="19">
        <f t="shared" si="1"/>
        <v>39</v>
      </c>
      <c r="P17" t="s">
        <v>44</v>
      </c>
      <c r="Q17" s="19" t="str">
        <f t="shared" si="2"/>
        <v>30-40</v>
      </c>
      <c r="R17" s="23">
        <v>341.4</v>
      </c>
      <c r="S17" s="15">
        <f t="shared" si="3"/>
        <v>0.34139999999999998</v>
      </c>
      <c r="T17">
        <v>30248364</v>
      </c>
      <c r="U17" t="s">
        <v>45</v>
      </c>
      <c r="V17" t="s">
        <v>55</v>
      </c>
      <c r="W17" s="20" t="s">
        <v>87</v>
      </c>
      <c r="X17" t="s">
        <v>48</v>
      </c>
      <c r="Y17" t="s">
        <v>135</v>
      </c>
      <c r="Z17" t="s">
        <v>3812</v>
      </c>
      <c r="AA17" t="s">
        <v>3813</v>
      </c>
      <c r="AB17" t="s">
        <v>213</v>
      </c>
      <c r="AC17">
        <v>1980</v>
      </c>
      <c r="AD17">
        <v>78</v>
      </c>
      <c r="AE17" t="str">
        <f t="shared" si="4"/>
        <v>&lt;80</v>
      </c>
      <c r="AF17">
        <v>-37.97143981</v>
      </c>
      <c r="AG17">
        <v>145.28508047</v>
      </c>
      <c r="AH17" t="s">
        <v>75</v>
      </c>
      <c r="AI17" t="s">
        <v>76</v>
      </c>
      <c r="AJ17" s="33" t="s">
        <v>146</v>
      </c>
      <c r="AL17" t="s">
        <v>48</v>
      </c>
      <c r="AM17" t="s">
        <v>106</v>
      </c>
      <c r="AN17">
        <v>500</v>
      </c>
      <c r="AO17" s="69">
        <v>5</v>
      </c>
      <c r="AP17">
        <v>2</v>
      </c>
      <c r="AQ17">
        <v>0</v>
      </c>
      <c r="AR17">
        <v>2</v>
      </c>
      <c r="AS17" s="82" t="str">
        <f t="shared" si="5"/>
        <v>Gw-0-2</v>
      </c>
      <c r="AT17" s="14">
        <f t="shared" si="6"/>
        <v>18720</v>
      </c>
      <c r="AU17" s="81">
        <f>VLOOKUP(C17,Bushfire_Vlookup!$F$2:$H$12575,3,FALSE)</f>
        <v>1189.801731</v>
      </c>
      <c r="AV17" s="14">
        <f>VLOOKUP(AS17,Safety_collateral_Vlookup!$J$3:$L$20,2,FALSE)</f>
        <v>93570.139925214826</v>
      </c>
      <c r="AW17" s="14">
        <f>VLOOKUP(AS17,Safety_collateral_Vlookup!$J$3:$L$20,3,FALSE)</f>
        <v>550000</v>
      </c>
      <c r="AX17" s="48">
        <f t="shared" si="7"/>
        <v>707933.09774718119</v>
      </c>
      <c r="AY17" s="49">
        <f t="shared" ref="AY17:AY23" si="93">(R17/1000)*AZ17</f>
        <v>25946.399999999998</v>
      </c>
      <c r="AZ17" s="14">
        <v>76000</v>
      </c>
      <c r="BA17" s="16">
        <f t="shared" si="8"/>
        <v>27.284443997902649</v>
      </c>
      <c r="BB17" t="e">
        <f>IF(BA17&lt;=#REF!,#REF!,IF(BA17&lt;=#REF!,#REF!,IF(BA17&lt;=#REF!,#REF!,IF(BA17&lt;=#REF!,#REF!,#REF!))))</f>
        <v>#REF!</v>
      </c>
      <c r="BC17" s="51">
        <v>5</v>
      </c>
      <c r="BD17" s="21">
        <v>70</v>
      </c>
      <c r="BE17" s="21">
        <v>6.4399999999999999E-2</v>
      </c>
      <c r="BF17" s="26">
        <f t="shared" si="9"/>
        <v>1692.3848894842406</v>
      </c>
      <c r="BG17" s="21">
        <v>7</v>
      </c>
      <c r="BH17" s="21">
        <f t="shared" si="10"/>
        <v>64.400000000000006</v>
      </c>
      <c r="BI17" s="28">
        <f t="shared" si="11"/>
        <v>6.0635500134400021E-2</v>
      </c>
      <c r="BJ17" s="27">
        <f t="shared" si="12"/>
        <v>6.0635500134400021E-2</v>
      </c>
      <c r="BK17" s="28">
        <f t="shared" si="13"/>
        <v>0.9296188771613626</v>
      </c>
      <c r="BL17" s="35">
        <f t="shared" si="14"/>
        <v>25.364134193302338</v>
      </c>
      <c r="BM17" s="21" t="str">
        <f t="shared" si="15"/>
        <v>Cr5</v>
      </c>
      <c r="BN17" s="51">
        <v>5</v>
      </c>
      <c r="BO17" s="21">
        <v>1</v>
      </c>
      <c r="BP17" s="50" t="s">
        <v>5497</v>
      </c>
      <c r="BQ17" s="14">
        <v>18720</v>
      </c>
      <c r="BR17">
        <f>IFERROR(VLOOKUP(AO17,'Model Failure data- Lines'!$A$37:$E$41,3,FALSE),'Model Failure data- Lines'!$C$37)</f>
        <v>0.49390000000000001</v>
      </c>
      <c r="BS17" s="14">
        <f t="shared" si="16"/>
        <v>349648.15697733278</v>
      </c>
      <c r="BT17" s="34">
        <f t="shared" si="17"/>
        <v>23142.902417338333</v>
      </c>
      <c r="BU17" s="34">
        <f t="shared" si="18"/>
        <v>15.108224140260875</v>
      </c>
      <c r="BV17" s="54">
        <f t="shared" si="19"/>
        <v>326505.25455999444</v>
      </c>
      <c r="BW17">
        <f>IFERROR(VLOOKUP(AO17,'Model Failure data- Lines'!$A$37:$E$41,4,FALSE),'Model Failure data- Lines'!$D$37)</f>
        <v>0.39779999999999999</v>
      </c>
      <c r="BX17" s="14">
        <f t="shared" si="20"/>
        <v>281615.78628382867</v>
      </c>
      <c r="BY17" s="34">
        <f t="shared" si="21"/>
        <v>20642.321566708462</v>
      </c>
      <c r="BZ17" s="71">
        <f t="shared" si="22"/>
        <v>13.642641181310399</v>
      </c>
      <c r="CA17" s="71">
        <f t="shared" si="23"/>
        <v>260973.46471712019</v>
      </c>
      <c r="CB17" s="56">
        <v>1</v>
      </c>
      <c r="CC17">
        <f>IFERROR(VLOOKUP(AO17,'Model Failure data- Lines'!$A$37:$E$41,5,FALSE),'Model Failure data- Lines'!$E$37)</f>
        <v>0.19189999999999996</v>
      </c>
      <c r="CD17" s="14">
        <f t="shared" si="24"/>
        <v>135852.36145768405</v>
      </c>
      <c r="CE17" s="34">
        <f t="shared" si="25"/>
        <v>16422.526426147644</v>
      </c>
      <c r="CF17" s="34">
        <f t="shared" si="26"/>
        <v>8.2723180302747092</v>
      </c>
      <c r="CG17" s="54">
        <f t="shared" si="27"/>
        <v>119429.83503153641</v>
      </c>
      <c r="CH17" t="e">
        <f>IFERROR(VLOOKUP(AO17,'Model Failure data- Lines'!#REF!,3,FALSE),'Model Failure data- Lines'!#REF!)</f>
        <v>#REF!</v>
      </c>
      <c r="CI17" s="14" t="e">
        <f t="shared" si="28"/>
        <v>#REF!</v>
      </c>
      <c r="CJ17" s="34">
        <f t="shared" si="29"/>
        <v>22198.056086231427</v>
      </c>
      <c r="CK17" s="34" t="e">
        <f t="shared" si="30"/>
        <v>#REF!</v>
      </c>
      <c r="CL17" s="54" t="e">
        <f t="shared" si="31"/>
        <v>#REF!</v>
      </c>
      <c r="CM17" t="e">
        <f>IFERROR(VLOOKUP(AO17,'Model Failure data- Lines'!#REF!,4,FALSE),'Model Failure data- Lines'!#REF!)</f>
        <v>#REF!</v>
      </c>
      <c r="CN17" s="14" t="e">
        <f t="shared" si="32"/>
        <v>#REF!</v>
      </c>
      <c r="CO17" s="34">
        <f t="shared" si="33"/>
        <v>18991.21627691996</v>
      </c>
      <c r="CP17" s="34" t="e">
        <f t="shared" si="34"/>
        <v>#REF!</v>
      </c>
      <c r="CQ17" s="54" t="e">
        <f t="shared" si="35"/>
        <v>#REF!</v>
      </c>
      <c r="CR17" t="e">
        <f>IFERROR(VLOOKUP(AO17,'Model Failure data- Lines'!#REF!,5,FALSE),'Model Failure data- Lines'!#REF!)</f>
        <v>#REF!</v>
      </c>
      <c r="CS17" s="14" t="e">
        <f t="shared" si="36"/>
        <v>#REF!</v>
      </c>
      <c r="CT17" s="34">
        <f t="shared" si="37"/>
        <v>13900.436888229186</v>
      </c>
      <c r="CU17" s="34" t="e">
        <f t="shared" si="38"/>
        <v>#REF!</v>
      </c>
      <c r="CV17" s="54" t="e">
        <f t="shared" si="39"/>
        <v>#REF!</v>
      </c>
      <c r="CW17" t="s">
        <v>213</v>
      </c>
      <c r="CX17">
        <v>1</v>
      </c>
      <c r="CY17">
        <v>1</v>
      </c>
      <c r="CZ17">
        <f t="shared" si="40"/>
        <v>260973.46471712019</v>
      </c>
      <c r="DA17" s="34">
        <f t="shared" si="41"/>
        <v>7945.7526719999987</v>
      </c>
      <c r="DB17" s="34">
        <f t="shared" si="42"/>
        <v>505.01443820745055</v>
      </c>
      <c r="DC17" s="34">
        <f t="shared" si="43"/>
        <v>39716.089173621236</v>
      </c>
      <c r="DD17" s="9">
        <f t="shared" si="44"/>
        <v>233448.92999999996</v>
      </c>
      <c r="DE17" s="59">
        <f t="shared" si="45"/>
        <v>2.821486954567174E-2</v>
      </c>
      <c r="DF17" s="59">
        <f t="shared" si="46"/>
        <v>1.793274606056593E-3</v>
      </c>
      <c r="DG17" s="59">
        <f t="shared" si="47"/>
        <v>0.14102934248718951</v>
      </c>
      <c r="DH17" s="59">
        <f t="shared" si="48"/>
        <v>0.82896251336108207</v>
      </c>
      <c r="DI17" s="14">
        <f t="shared" si="49"/>
        <v>7363.3322618755128</v>
      </c>
      <c r="DJ17" s="14">
        <f t="shared" si="50"/>
        <v>467.99708713181792</v>
      </c>
      <c r="DK17" s="14">
        <f t="shared" si="51"/>
        <v>36804.916135659216</v>
      </c>
      <c r="DL17" s="14">
        <f t="shared" si="52"/>
        <v>216337.21923245364</v>
      </c>
      <c r="DM17">
        <f t="shared" si="53"/>
        <v>119429.83503153641</v>
      </c>
      <c r="DN17" s="34">
        <f t="shared" si="54"/>
        <v>3833.0566559999988</v>
      </c>
      <c r="DO17" s="34">
        <f t="shared" si="55"/>
        <v>243.62058997488623</v>
      </c>
      <c r="DP17" s="34">
        <f t="shared" si="56"/>
        <v>19159.169211709184</v>
      </c>
      <c r="DQ17" s="9">
        <f t="shared" si="57"/>
        <v>112616.51499999997</v>
      </c>
      <c r="DR17" s="59">
        <f t="shared" si="58"/>
        <v>2.821486954567174E-2</v>
      </c>
      <c r="DS17" s="59">
        <f t="shared" si="59"/>
        <v>1.793274606056593E-3</v>
      </c>
      <c r="DT17" s="59">
        <f t="shared" si="60"/>
        <v>0.14102934248718949</v>
      </c>
      <c r="DU17" s="59">
        <f t="shared" si="61"/>
        <v>0.82896251336108207</v>
      </c>
      <c r="DV17" s="14">
        <f t="shared" si="62"/>
        <v>3369.6972152758963</v>
      </c>
      <c r="DW17" s="14">
        <f t="shared" si="63"/>
        <v>214.17049036758232</v>
      </c>
      <c r="DX17" s="14">
        <f t="shared" si="64"/>
        <v>16843.111107851088</v>
      </c>
      <c r="DY17" s="14">
        <f t="shared" si="65"/>
        <v>99002.856218041808</v>
      </c>
      <c r="DZ17" s="34" t="e">
        <f t="shared" si="66"/>
        <v>#REF!</v>
      </c>
      <c r="EA17" s="34" t="e">
        <f t="shared" si="67"/>
        <v>#REF!</v>
      </c>
      <c r="EB17" s="34" t="e">
        <f t="shared" si="68"/>
        <v>#REF!</v>
      </c>
      <c r="EC17" s="34" t="e">
        <f t="shared" si="69"/>
        <v>#REF!</v>
      </c>
      <c r="ED17" s="34" t="e">
        <f t="shared" si="70"/>
        <v>#REF!</v>
      </c>
      <c r="EE17" s="59" t="e">
        <f t="shared" si="71"/>
        <v>#REF!</v>
      </c>
      <c r="EF17" s="59" t="e">
        <f t="shared" si="72"/>
        <v>#REF!</v>
      </c>
      <c r="EG17" s="59" t="e">
        <f t="shared" si="73"/>
        <v>#REF!</v>
      </c>
      <c r="EH17" s="59" t="e">
        <f t="shared" si="74"/>
        <v>#REF!</v>
      </c>
      <c r="EI17" s="14" t="e">
        <f t="shared" si="75"/>
        <v>#REF!</v>
      </c>
      <c r="EJ17" s="14" t="e">
        <f t="shared" si="76"/>
        <v>#REF!</v>
      </c>
      <c r="EK17" s="14" t="e">
        <f t="shared" si="77"/>
        <v>#REF!</v>
      </c>
      <c r="EL17" s="14" t="e">
        <f t="shared" si="78"/>
        <v>#REF!</v>
      </c>
      <c r="EM17" t="e">
        <f t="shared" si="79"/>
        <v>#REF!</v>
      </c>
      <c r="EN17" s="34" t="e">
        <f t="shared" si="80"/>
        <v>#REF!</v>
      </c>
      <c r="EO17" s="34" t="e">
        <f t="shared" si="81"/>
        <v>#REF!</v>
      </c>
      <c r="EP17" s="34" t="e">
        <f t="shared" si="82"/>
        <v>#REF!</v>
      </c>
      <c r="EQ17" s="34" t="e">
        <f t="shared" si="83"/>
        <v>#REF!</v>
      </c>
      <c r="ER17" s="59" t="e">
        <f t="shared" si="84"/>
        <v>#REF!</v>
      </c>
      <c r="ES17" s="59" t="e">
        <f t="shared" si="85"/>
        <v>#REF!</v>
      </c>
      <c r="ET17" s="59" t="e">
        <f t="shared" si="86"/>
        <v>#REF!</v>
      </c>
      <c r="EU17" s="59" t="e">
        <f t="shared" si="87"/>
        <v>#REF!</v>
      </c>
      <c r="EV17" s="14" t="e">
        <f t="shared" si="88"/>
        <v>#REF!</v>
      </c>
      <c r="EW17" s="14" t="e">
        <f t="shared" si="89"/>
        <v>#REF!</v>
      </c>
      <c r="EX17" s="14" t="e">
        <f t="shared" si="90"/>
        <v>#REF!</v>
      </c>
      <c r="EY17" s="14" t="e">
        <f t="shared" si="91"/>
        <v>#REF!</v>
      </c>
    </row>
    <row r="18" spans="1:155" x14ac:dyDescent="0.2">
      <c r="A18" s="17">
        <v>30113045</v>
      </c>
      <c r="B18" t="s">
        <v>117</v>
      </c>
      <c r="C18" t="s">
        <v>660</v>
      </c>
      <c r="D18" t="s">
        <v>661</v>
      </c>
      <c r="E18" t="s">
        <v>662</v>
      </c>
      <c r="F18" t="s">
        <v>41</v>
      </c>
      <c r="G18" t="s">
        <v>42</v>
      </c>
      <c r="H18" t="s">
        <v>2449</v>
      </c>
      <c r="I18" t="s">
        <v>118</v>
      </c>
      <c r="J18" s="19" t="s">
        <v>101</v>
      </c>
      <c r="K18" t="s">
        <v>119</v>
      </c>
      <c r="L18">
        <v>1980</v>
      </c>
      <c r="M18">
        <f t="shared" si="0"/>
        <v>1980</v>
      </c>
      <c r="N18">
        <v>39</v>
      </c>
      <c r="O18" s="19">
        <f t="shared" si="1"/>
        <v>39</v>
      </c>
      <c r="P18" t="s">
        <v>44</v>
      </c>
      <c r="Q18" s="19" t="str">
        <f t="shared" si="2"/>
        <v>30-40</v>
      </c>
      <c r="R18" s="23">
        <v>374.9</v>
      </c>
      <c r="S18" s="15">
        <f t="shared" si="3"/>
        <v>0.37489999999999996</v>
      </c>
      <c r="T18">
        <v>30092865</v>
      </c>
      <c r="U18" t="s">
        <v>45</v>
      </c>
      <c r="V18" t="s">
        <v>55</v>
      </c>
      <c r="W18" t="s">
        <v>47</v>
      </c>
      <c r="X18" t="s">
        <v>88</v>
      </c>
      <c r="Y18" t="s">
        <v>663</v>
      </c>
      <c r="Z18" t="s">
        <v>664</v>
      </c>
      <c r="AA18" t="s">
        <v>665</v>
      </c>
      <c r="AB18" t="s">
        <v>666</v>
      </c>
      <c r="AC18">
        <v>1980</v>
      </c>
      <c r="AD18">
        <v>78</v>
      </c>
      <c r="AE18" t="str">
        <f t="shared" si="4"/>
        <v>&lt;80</v>
      </c>
      <c r="AF18">
        <v>-37.96945899</v>
      </c>
      <c r="AG18">
        <v>145.28212164000001</v>
      </c>
      <c r="AH18" t="s">
        <v>75</v>
      </c>
      <c r="AI18" t="s">
        <v>76</v>
      </c>
      <c r="AJ18" s="33" t="s">
        <v>146</v>
      </c>
      <c r="AL18" t="s">
        <v>48</v>
      </c>
      <c r="AM18" t="s">
        <v>106</v>
      </c>
      <c r="AN18">
        <v>500</v>
      </c>
      <c r="AO18" s="69">
        <v>5</v>
      </c>
      <c r="AP18">
        <v>2</v>
      </c>
      <c r="AQ18">
        <v>1</v>
      </c>
      <c r="AR18">
        <v>2</v>
      </c>
      <c r="AS18" s="82" t="str">
        <f t="shared" si="5"/>
        <v>Gw-1-2</v>
      </c>
      <c r="AT18" s="14">
        <f t="shared" si="6"/>
        <v>18720</v>
      </c>
      <c r="AU18" s="81">
        <f>VLOOKUP(C18,Bushfire_Vlookup!$F$2:$H$12575,3,FALSE)</f>
        <v>1435.179386</v>
      </c>
      <c r="AV18" s="14">
        <f>VLOOKUP(AS18,Safety_collateral_Vlookup!$J$3:$L$20,2,FALSE)</f>
        <v>106635.46062946052</v>
      </c>
      <c r="AW18" s="14">
        <f>VLOOKUP(AS18,Safety_collateral_Vlookup!$J$3:$L$20,3,FALSE)</f>
        <v>550000</v>
      </c>
      <c r="AX18" s="48">
        <f t="shared" si="7"/>
        <v>722135.61289649643</v>
      </c>
      <c r="AY18" s="49">
        <f t="shared" si="93"/>
        <v>28492.399999999998</v>
      </c>
      <c r="AZ18" s="14">
        <v>76000</v>
      </c>
      <c r="BA18" s="16">
        <f t="shared" si="8"/>
        <v>25.344850307327444</v>
      </c>
      <c r="BB18" t="e">
        <f>IF(BA18&lt;=#REF!,#REF!,IF(BA18&lt;=#REF!,#REF!,IF(BA18&lt;=#REF!,#REF!,IF(BA18&lt;=#REF!,#REF!,#REF!))))</f>
        <v>#REF!</v>
      </c>
      <c r="BC18" s="51">
        <v>5</v>
      </c>
      <c r="BD18" s="21">
        <v>70</v>
      </c>
      <c r="BE18" s="21">
        <v>6.4399999999999999E-2</v>
      </c>
      <c r="BF18" s="26">
        <f t="shared" si="9"/>
        <v>1858.4507764137138</v>
      </c>
      <c r="BG18" s="21">
        <v>7</v>
      </c>
      <c r="BH18" s="21">
        <f t="shared" si="10"/>
        <v>64.400000000000006</v>
      </c>
      <c r="BI18" s="28">
        <f t="shared" si="11"/>
        <v>6.0635500134400021E-2</v>
      </c>
      <c r="BJ18" s="27">
        <f t="shared" si="12"/>
        <v>6.0635500134400021E-2</v>
      </c>
      <c r="BK18" s="28">
        <f t="shared" si="13"/>
        <v>0.92961887716136249</v>
      </c>
      <c r="BL18" s="35">
        <f t="shared" si="14"/>
        <v>23.561051284520552</v>
      </c>
      <c r="BM18" s="21" t="str">
        <f t="shared" si="15"/>
        <v>Cr5</v>
      </c>
      <c r="BN18" s="51">
        <v>5</v>
      </c>
      <c r="BO18" s="21">
        <v>1</v>
      </c>
      <c r="BP18" s="50" t="s">
        <v>5497</v>
      </c>
      <c r="BQ18" s="14">
        <v>18720</v>
      </c>
      <c r="BR18">
        <f>IFERROR(VLOOKUP(AO18,'Model Failure data- Lines'!$A$37:$E$41,3,FALSE),'Model Failure data- Lines'!$C$37)</f>
        <v>0.49390000000000001</v>
      </c>
      <c r="BS18" s="14">
        <f t="shared" si="16"/>
        <v>356662.77920957957</v>
      </c>
      <c r="BT18" s="34">
        <f t="shared" si="17"/>
        <v>25413.808190568659</v>
      </c>
      <c r="BU18" s="34">
        <f t="shared" si="18"/>
        <v>14.034212288654205</v>
      </c>
      <c r="BV18" s="54">
        <f t="shared" si="19"/>
        <v>331248.97101901093</v>
      </c>
      <c r="BW18">
        <f>IFERROR(VLOOKUP(AO18,'Model Failure data- Lines'!$A$37:$E$41,4,FALSE),'Model Failure data- Lines'!$D$37)</f>
        <v>0.39779999999999999</v>
      </c>
      <c r="BX18" s="14">
        <f t="shared" si="20"/>
        <v>287265.54681022628</v>
      </c>
      <c r="BY18" s="34">
        <f t="shared" si="21"/>
        <v>22667.856928409499</v>
      </c>
      <c r="BZ18" s="71">
        <f t="shared" si="22"/>
        <v>12.672814537231261</v>
      </c>
      <c r="CA18" s="71">
        <f t="shared" si="23"/>
        <v>264597.6898818168</v>
      </c>
      <c r="CB18" s="56">
        <v>1</v>
      </c>
      <c r="CC18">
        <f>IFERROR(VLOOKUP(AO18,'Model Failure data- Lines'!$A$37:$E$41,5,FALSE),'Model Failure data- Lines'!$E$37)</f>
        <v>0.19189999999999996</v>
      </c>
      <c r="CD18" s="14">
        <f t="shared" si="24"/>
        <v>138577.82411483763</v>
      </c>
      <c r="CE18" s="34">
        <f t="shared" si="25"/>
        <v>18033.992844647782</v>
      </c>
      <c r="CF18" s="34">
        <f t="shared" si="26"/>
        <v>7.6842563545746021</v>
      </c>
      <c r="CG18" s="54">
        <f t="shared" si="27"/>
        <v>120543.83127018984</v>
      </c>
      <c r="CH18" t="e">
        <f>IFERROR(VLOOKUP(AO18,'Model Failure data- Lines'!#REF!,3,FALSE),'Model Failure data- Lines'!#REF!)</f>
        <v>#REF!</v>
      </c>
      <c r="CI18" s="14" t="e">
        <f t="shared" si="28"/>
        <v>#REF!</v>
      </c>
      <c r="CJ18" s="34">
        <f t="shared" si="29"/>
        <v>24376.248467276397</v>
      </c>
      <c r="CK18" s="34" t="e">
        <f t="shared" si="30"/>
        <v>#REF!</v>
      </c>
      <c r="CL18" s="54" t="e">
        <f t="shared" si="31"/>
        <v>#REF!</v>
      </c>
      <c r="CM18" t="e">
        <f>IFERROR(VLOOKUP(AO18,'Model Failure data- Lines'!#REF!,4,FALSE),'Model Failure data- Lines'!#REF!)</f>
        <v>#REF!</v>
      </c>
      <c r="CN18" s="14" t="e">
        <f t="shared" si="32"/>
        <v>#REF!</v>
      </c>
      <c r="CO18" s="34">
        <f t="shared" si="33"/>
        <v>20854.736327525759</v>
      </c>
      <c r="CP18" s="34" t="e">
        <f t="shared" si="34"/>
        <v>#REF!</v>
      </c>
      <c r="CQ18" s="54" t="e">
        <f t="shared" si="35"/>
        <v>#REF!</v>
      </c>
      <c r="CR18" t="e">
        <f>IFERROR(VLOOKUP(AO18,'Model Failure data- Lines'!#REF!,5,FALSE),'Model Failure data- Lines'!#REF!)</f>
        <v>#REF!</v>
      </c>
      <c r="CS18" s="14" t="e">
        <f t="shared" si="36"/>
        <v>#REF!</v>
      </c>
      <c r="CT18" s="34">
        <f t="shared" si="37"/>
        <v>15264.422347384656</v>
      </c>
      <c r="CU18" s="34" t="e">
        <f t="shared" si="38"/>
        <v>#REF!</v>
      </c>
      <c r="CV18" s="54" t="e">
        <f t="shared" si="39"/>
        <v>#REF!</v>
      </c>
      <c r="CW18" t="s">
        <v>666</v>
      </c>
      <c r="CX18">
        <v>1</v>
      </c>
      <c r="CY18">
        <v>1</v>
      </c>
      <c r="CZ18">
        <f t="shared" si="40"/>
        <v>264597.6898818168</v>
      </c>
      <c r="DA18" s="34">
        <f t="shared" si="41"/>
        <v>7945.7526719999987</v>
      </c>
      <c r="DB18" s="34">
        <f t="shared" si="42"/>
        <v>609.16562185410351</v>
      </c>
      <c r="DC18" s="34">
        <f t="shared" si="43"/>
        <v>45261.698516372147</v>
      </c>
      <c r="DD18" s="9">
        <f t="shared" si="44"/>
        <v>233448.92999999996</v>
      </c>
      <c r="DE18" s="59">
        <f t="shared" si="45"/>
        <v>2.7659956998773442E-2</v>
      </c>
      <c r="DF18" s="59">
        <f t="shared" si="46"/>
        <v>2.120566244780239E-3</v>
      </c>
      <c r="DG18" s="59">
        <f t="shared" si="47"/>
        <v>0.15756048373692716</v>
      </c>
      <c r="DH18" s="59">
        <f t="shared" si="48"/>
        <v>0.81265899301951894</v>
      </c>
      <c r="DI18" s="14">
        <f t="shared" si="49"/>
        <v>7318.7607241058431</v>
      </c>
      <c r="DJ18" s="14">
        <f t="shared" si="50"/>
        <v>561.09692961021051</v>
      </c>
      <c r="DK18" s="14">
        <f t="shared" si="51"/>
        <v>41690.140013452488</v>
      </c>
      <c r="DL18" s="14">
        <f t="shared" si="52"/>
        <v>215027.69221464818</v>
      </c>
      <c r="DM18">
        <f t="shared" si="53"/>
        <v>120543.83127018984</v>
      </c>
      <c r="DN18" s="34">
        <f t="shared" si="54"/>
        <v>3833.0566559999988</v>
      </c>
      <c r="DO18" s="34">
        <f t="shared" si="55"/>
        <v>293.8634560930177</v>
      </c>
      <c r="DP18" s="34">
        <f t="shared" si="56"/>
        <v>21834.389002744632</v>
      </c>
      <c r="DQ18" s="9">
        <f t="shared" si="57"/>
        <v>112616.51499999997</v>
      </c>
      <c r="DR18" s="59">
        <f t="shared" si="58"/>
        <v>2.7659956998773449E-2</v>
      </c>
      <c r="DS18" s="59">
        <f t="shared" si="59"/>
        <v>2.1205662447802394E-3</v>
      </c>
      <c r="DT18" s="59">
        <f t="shared" si="60"/>
        <v>0.15756048373692721</v>
      </c>
      <c r="DU18" s="59">
        <f t="shared" si="61"/>
        <v>0.81265899301951905</v>
      </c>
      <c r="DV18" s="14">
        <f t="shared" si="62"/>
        <v>3334.2371894008534</v>
      </c>
      <c r="DW18" s="14">
        <f t="shared" si="63"/>
        <v>255.62117960804923</v>
      </c>
      <c r="DX18" s="14">
        <f t="shared" si="64"/>
        <v>18992.944366433643</v>
      </c>
      <c r="DY18" s="14">
        <f t="shared" si="65"/>
        <v>97961.028534747296</v>
      </c>
      <c r="DZ18" s="34" t="e">
        <f t="shared" si="66"/>
        <v>#REF!</v>
      </c>
      <c r="EA18" s="34" t="e">
        <f t="shared" si="67"/>
        <v>#REF!</v>
      </c>
      <c r="EB18" s="34" t="e">
        <f t="shared" si="68"/>
        <v>#REF!</v>
      </c>
      <c r="EC18" s="34" t="e">
        <f t="shared" si="69"/>
        <v>#REF!</v>
      </c>
      <c r="ED18" s="34" t="e">
        <f t="shared" si="70"/>
        <v>#REF!</v>
      </c>
      <c r="EE18" s="59" t="e">
        <f t="shared" si="71"/>
        <v>#REF!</v>
      </c>
      <c r="EF18" s="59" t="e">
        <f t="shared" si="72"/>
        <v>#REF!</v>
      </c>
      <c r="EG18" s="59" t="e">
        <f t="shared" si="73"/>
        <v>#REF!</v>
      </c>
      <c r="EH18" s="59" t="e">
        <f t="shared" si="74"/>
        <v>#REF!</v>
      </c>
      <c r="EI18" s="14" t="e">
        <f t="shared" si="75"/>
        <v>#REF!</v>
      </c>
      <c r="EJ18" s="14" t="e">
        <f t="shared" si="76"/>
        <v>#REF!</v>
      </c>
      <c r="EK18" s="14" t="e">
        <f t="shared" si="77"/>
        <v>#REF!</v>
      </c>
      <c r="EL18" s="14" t="e">
        <f t="shared" si="78"/>
        <v>#REF!</v>
      </c>
      <c r="EM18" t="e">
        <f t="shared" si="79"/>
        <v>#REF!</v>
      </c>
      <c r="EN18" s="34" t="e">
        <f t="shared" si="80"/>
        <v>#REF!</v>
      </c>
      <c r="EO18" s="34" t="e">
        <f t="shared" si="81"/>
        <v>#REF!</v>
      </c>
      <c r="EP18" s="34" t="e">
        <f t="shared" si="82"/>
        <v>#REF!</v>
      </c>
      <c r="EQ18" s="34" t="e">
        <f t="shared" si="83"/>
        <v>#REF!</v>
      </c>
      <c r="ER18" s="59" t="e">
        <f t="shared" si="84"/>
        <v>#REF!</v>
      </c>
      <c r="ES18" s="59" t="e">
        <f t="shared" si="85"/>
        <v>#REF!</v>
      </c>
      <c r="ET18" s="59" t="e">
        <f t="shared" si="86"/>
        <v>#REF!</v>
      </c>
      <c r="EU18" s="59" t="e">
        <f t="shared" si="87"/>
        <v>#REF!</v>
      </c>
      <c r="EV18" s="14" t="e">
        <f t="shared" si="88"/>
        <v>#REF!</v>
      </c>
      <c r="EW18" s="14" t="e">
        <f t="shared" si="89"/>
        <v>#REF!</v>
      </c>
      <c r="EX18" s="14" t="e">
        <f t="shared" si="90"/>
        <v>#REF!</v>
      </c>
      <c r="EY18" s="14" t="e">
        <f t="shared" si="91"/>
        <v>#REF!</v>
      </c>
    </row>
    <row r="19" spans="1:155" x14ac:dyDescent="0.2">
      <c r="A19" s="17">
        <v>30220792</v>
      </c>
      <c r="B19" t="s">
        <v>117</v>
      </c>
      <c r="C19" t="s">
        <v>3826</v>
      </c>
      <c r="D19" t="s">
        <v>3827</v>
      </c>
      <c r="E19" t="s">
        <v>1644</v>
      </c>
      <c r="F19" t="s">
        <v>41</v>
      </c>
      <c r="G19" t="s">
        <v>42</v>
      </c>
      <c r="H19" t="s">
        <v>3828</v>
      </c>
      <c r="I19" t="s">
        <v>118</v>
      </c>
      <c r="J19" s="19" t="s">
        <v>101</v>
      </c>
      <c r="K19" t="s">
        <v>119</v>
      </c>
      <c r="L19">
        <v>1980</v>
      </c>
      <c r="M19">
        <f t="shared" si="0"/>
        <v>1980</v>
      </c>
      <c r="N19">
        <v>39</v>
      </c>
      <c r="O19" s="19">
        <f t="shared" si="1"/>
        <v>39</v>
      </c>
      <c r="P19" t="s">
        <v>44</v>
      </c>
      <c r="Q19" s="19" t="str">
        <f t="shared" si="2"/>
        <v>30-40</v>
      </c>
      <c r="R19" s="23">
        <v>384</v>
      </c>
      <c r="S19" s="15">
        <f t="shared" si="3"/>
        <v>0.38400000000000001</v>
      </c>
      <c r="T19">
        <v>30327029</v>
      </c>
      <c r="U19" t="s">
        <v>45</v>
      </c>
      <c r="V19" t="s">
        <v>55</v>
      </c>
      <c r="W19" t="s">
        <v>47</v>
      </c>
      <c r="X19" t="s">
        <v>48</v>
      </c>
      <c r="Y19" t="s">
        <v>317</v>
      </c>
      <c r="Z19" t="s">
        <v>3829</v>
      </c>
      <c r="AA19" t="s">
        <v>3830</v>
      </c>
      <c r="AB19" t="s">
        <v>505</v>
      </c>
      <c r="AC19">
        <v>1980</v>
      </c>
      <c r="AD19">
        <v>78</v>
      </c>
      <c r="AE19" t="str">
        <f t="shared" si="4"/>
        <v>&lt;80</v>
      </c>
      <c r="AF19">
        <v>-37.967249320000001</v>
      </c>
      <c r="AG19">
        <v>145.27886720999999</v>
      </c>
      <c r="AH19" t="s">
        <v>75</v>
      </c>
      <c r="AI19" t="s">
        <v>76</v>
      </c>
      <c r="AJ19" s="33" t="s">
        <v>146</v>
      </c>
      <c r="AL19" t="s">
        <v>48</v>
      </c>
      <c r="AM19" t="s">
        <v>106</v>
      </c>
      <c r="AN19">
        <v>500</v>
      </c>
      <c r="AO19" s="70">
        <v>5</v>
      </c>
      <c r="AP19">
        <v>2</v>
      </c>
      <c r="AQ19">
        <v>0</v>
      </c>
      <c r="AR19">
        <v>2</v>
      </c>
      <c r="AS19" s="82" t="str">
        <f t="shared" si="5"/>
        <v>Gw-0-2</v>
      </c>
      <c r="AT19" s="14">
        <f t="shared" si="6"/>
        <v>18720</v>
      </c>
      <c r="AU19" s="81">
        <f>VLOOKUP(C19,Bushfire_Vlookup!$F$2:$H$12575,3,FALSE)</f>
        <v>1385.1475359999999</v>
      </c>
      <c r="AV19" s="14">
        <f>VLOOKUP(AS19,Safety_collateral_Vlookup!$J$3:$L$20,2,FALSE)</f>
        <v>93570.139925214826</v>
      </c>
      <c r="AW19" s="14">
        <f>VLOOKUP(AS19,Safety_collateral_Vlookup!$J$3:$L$20,3,FALSE)</f>
        <v>550000</v>
      </c>
      <c r="AX19" s="48">
        <f t="shared" si="7"/>
        <v>708141.53172111616</v>
      </c>
      <c r="AY19" s="49">
        <f t="shared" si="93"/>
        <v>29184</v>
      </c>
      <c r="AZ19" s="14">
        <v>76000</v>
      </c>
      <c r="BA19" s="16">
        <f t="shared" si="8"/>
        <v>24.264718055136928</v>
      </c>
      <c r="BB19" t="e">
        <f>IF(BA19&lt;=#REF!,#REF!,IF(BA19&lt;=#REF!,#REF!,IF(BA19&lt;=#REF!,#REF!,IF(BA19&lt;=#REF!,#REF!,#REF!))))</f>
        <v>#REF!</v>
      </c>
      <c r="BC19" s="51">
        <v>5</v>
      </c>
      <c r="BD19" s="21">
        <v>70</v>
      </c>
      <c r="BE19" s="21">
        <v>6.4399999999999999E-2</v>
      </c>
      <c r="BF19" s="26">
        <f t="shared" si="9"/>
        <v>1903.561211370675</v>
      </c>
      <c r="BG19" s="21">
        <v>7</v>
      </c>
      <c r="BH19" s="21">
        <f t="shared" si="10"/>
        <v>64.400000000000006</v>
      </c>
      <c r="BI19" s="28">
        <f t="shared" si="11"/>
        <v>6.0635500134400021E-2</v>
      </c>
      <c r="BJ19" s="27">
        <f t="shared" si="12"/>
        <v>6.0635500134400021E-2</v>
      </c>
      <c r="BK19" s="28">
        <f t="shared" si="13"/>
        <v>0.9296188771613626</v>
      </c>
      <c r="BL19" s="35">
        <f t="shared" si="14"/>
        <v>22.556939953053437</v>
      </c>
      <c r="BM19" s="21" t="str">
        <f t="shared" si="15"/>
        <v>Cr5</v>
      </c>
      <c r="BN19" s="51">
        <v>5</v>
      </c>
      <c r="BO19" s="21">
        <v>1</v>
      </c>
      <c r="BP19" s="50" t="s">
        <v>5497</v>
      </c>
      <c r="BQ19" s="14">
        <v>18720</v>
      </c>
      <c r="BR19">
        <f>IFERROR(VLOOKUP(AO19,'Model Failure data- Lines'!$A$37:$E$41,3,FALSE),'Model Failure data- Lines'!$C$37)</f>
        <v>0.49390000000000001</v>
      </c>
      <c r="BS19" s="14">
        <f t="shared" si="16"/>
        <v>349751.10251705925</v>
      </c>
      <c r="BT19" s="34">
        <f t="shared" si="17"/>
        <v>26030.681102102873</v>
      </c>
      <c r="BU19" s="34">
        <f t="shared" si="18"/>
        <v>13.436110301731782</v>
      </c>
      <c r="BV19" s="54">
        <f t="shared" si="19"/>
        <v>323720.42141495639</v>
      </c>
      <c r="BW19">
        <f>IFERROR(VLOOKUP(AO19,'Model Failure data- Lines'!$A$37:$E$41,4,FALSE),'Model Failure data- Lines'!$D$37)</f>
        <v>0.39779999999999999</v>
      </c>
      <c r="BX19" s="14">
        <f t="shared" si="20"/>
        <v>281698.70131865999</v>
      </c>
      <c r="BY19" s="34">
        <f t="shared" si="21"/>
        <v>23218.076981886497</v>
      </c>
      <c r="BZ19" s="71">
        <f t="shared" si="22"/>
        <v>12.132731816611095</v>
      </c>
      <c r="CA19" s="71">
        <f t="shared" si="23"/>
        <v>258480.6243367735</v>
      </c>
      <c r="CB19" s="56">
        <v>1</v>
      </c>
      <c r="CC19">
        <f>IFERROR(VLOOKUP(AO19,'Model Failure data- Lines'!$A$37:$E$41,5,FALSE),'Model Failure data- Lines'!$E$37)</f>
        <v>0.19189999999999996</v>
      </c>
      <c r="CD19" s="14">
        <f t="shared" si="24"/>
        <v>135892.35993728216</v>
      </c>
      <c r="CE19" s="34">
        <f t="shared" si="25"/>
        <v>18471.734468777671</v>
      </c>
      <c r="CF19" s="34">
        <f t="shared" si="26"/>
        <v>7.3567731371938976</v>
      </c>
      <c r="CG19" s="54">
        <f t="shared" si="27"/>
        <v>117420.6254685045</v>
      </c>
      <c r="CH19" t="e">
        <f>IFERROR(VLOOKUP(AO19,'Model Failure data- Lines'!#REF!,3,FALSE),'Model Failure data- Lines'!#REF!)</f>
        <v>#REF!</v>
      </c>
      <c r="CI19" s="14" t="e">
        <f t="shared" si="28"/>
        <v>#REF!</v>
      </c>
      <c r="CJ19" s="34">
        <f t="shared" si="29"/>
        <v>24967.93654690354</v>
      </c>
      <c r="CK19" s="34" t="e">
        <f t="shared" si="30"/>
        <v>#REF!</v>
      </c>
      <c r="CL19" s="54" t="e">
        <f t="shared" si="31"/>
        <v>#REF!</v>
      </c>
      <c r="CM19" t="e">
        <f>IFERROR(VLOOKUP(AO19,'Model Failure data- Lines'!#REF!,4,FALSE),'Model Failure data- Lines'!#REF!)</f>
        <v>#REF!</v>
      </c>
      <c r="CN19" s="14" t="e">
        <f t="shared" si="32"/>
        <v>#REF!</v>
      </c>
      <c r="CO19" s="34">
        <f t="shared" si="33"/>
        <v>21360.946251720168</v>
      </c>
      <c r="CP19" s="34" t="e">
        <f t="shared" si="34"/>
        <v>#REF!</v>
      </c>
      <c r="CQ19" s="54" t="e">
        <f t="shared" si="35"/>
        <v>#REF!</v>
      </c>
      <c r="CR19" t="e">
        <f>IFERROR(VLOOKUP(AO19,'Model Failure data- Lines'!#REF!,5,FALSE),'Model Failure data- Lines'!#REF!)</f>
        <v>#REF!</v>
      </c>
      <c r="CS19" s="14" t="e">
        <f t="shared" si="36"/>
        <v>#REF!</v>
      </c>
      <c r="CT19" s="34">
        <f t="shared" si="37"/>
        <v>15634.937800468681</v>
      </c>
      <c r="CU19" s="34" t="e">
        <f t="shared" si="38"/>
        <v>#REF!</v>
      </c>
      <c r="CV19" s="54" t="e">
        <f t="shared" si="39"/>
        <v>#REF!</v>
      </c>
      <c r="CW19" t="s">
        <v>505</v>
      </c>
      <c r="CX19">
        <v>1</v>
      </c>
      <c r="CY19">
        <v>1</v>
      </c>
      <c r="CZ19">
        <f t="shared" si="40"/>
        <v>258480.6243367735</v>
      </c>
      <c r="DA19" s="34">
        <f t="shared" si="41"/>
        <v>7945.7526719999987</v>
      </c>
      <c r="DB19" s="34">
        <f t="shared" si="42"/>
        <v>587.9294730387935</v>
      </c>
      <c r="DC19" s="34">
        <f t="shared" si="43"/>
        <v>39716.089173621236</v>
      </c>
      <c r="DD19" s="9">
        <f t="shared" si="44"/>
        <v>233448.92999999996</v>
      </c>
      <c r="DE19" s="59">
        <f t="shared" si="45"/>
        <v>2.8206564797086851E-2</v>
      </c>
      <c r="DF19" s="59">
        <f t="shared" si="46"/>
        <v>2.0870862034032688E-3</v>
      </c>
      <c r="DG19" s="59">
        <f t="shared" si="47"/>
        <v>0.14098783199108203</v>
      </c>
      <c r="DH19" s="59">
        <f t="shared" si="48"/>
        <v>0.8287185170084278</v>
      </c>
      <c r="DI19" s="14">
        <f t="shared" si="49"/>
        <v>7290.8504791466657</v>
      </c>
      <c r="DJ19" s="14">
        <f t="shared" si="50"/>
        <v>539.47134490034318</v>
      </c>
      <c r="DK19" s="14">
        <f t="shared" si="51"/>
        <v>36442.62283694301</v>
      </c>
      <c r="DL19" s="14">
        <f t="shared" si="52"/>
        <v>214207.67967578347</v>
      </c>
      <c r="DM19">
        <f t="shared" si="53"/>
        <v>117420.6254685045</v>
      </c>
      <c r="DN19" s="34">
        <f t="shared" si="54"/>
        <v>3833.0566559999988</v>
      </c>
      <c r="DO19" s="34">
        <f t="shared" si="55"/>
        <v>283.61906957301272</v>
      </c>
      <c r="DP19" s="34">
        <f t="shared" si="56"/>
        <v>19159.169211709184</v>
      </c>
      <c r="DQ19" s="9">
        <f t="shared" si="57"/>
        <v>112616.51499999997</v>
      </c>
      <c r="DR19" s="59">
        <f t="shared" si="58"/>
        <v>2.8206564797086851E-2</v>
      </c>
      <c r="DS19" s="59">
        <f t="shared" si="59"/>
        <v>2.0870862034032692E-3</v>
      </c>
      <c r="DT19" s="59">
        <f t="shared" si="60"/>
        <v>0.14098783199108203</v>
      </c>
      <c r="DU19" s="59">
        <f t="shared" si="61"/>
        <v>0.82871851700842791</v>
      </c>
      <c r="DV19" s="14">
        <f t="shared" si="62"/>
        <v>3312.0324807918387</v>
      </c>
      <c r="DW19" s="14">
        <f t="shared" si="63"/>
        <v>245.06696741029822</v>
      </c>
      <c r="DX19" s="14">
        <f t="shared" si="64"/>
        <v>16554.879415841278</v>
      </c>
      <c r="DY19" s="14">
        <f t="shared" si="65"/>
        <v>97308.646604461072</v>
      </c>
      <c r="DZ19" s="34" t="e">
        <f t="shared" si="66"/>
        <v>#REF!</v>
      </c>
      <c r="EA19" s="34" t="e">
        <f t="shared" si="67"/>
        <v>#REF!</v>
      </c>
      <c r="EB19" s="34" t="e">
        <f t="shared" si="68"/>
        <v>#REF!</v>
      </c>
      <c r="EC19" s="34" t="e">
        <f t="shared" si="69"/>
        <v>#REF!</v>
      </c>
      <c r="ED19" s="34" t="e">
        <f t="shared" si="70"/>
        <v>#REF!</v>
      </c>
      <c r="EE19" s="59" t="e">
        <f t="shared" si="71"/>
        <v>#REF!</v>
      </c>
      <c r="EF19" s="59" t="e">
        <f t="shared" si="72"/>
        <v>#REF!</v>
      </c>
      <c r="EG19" s="59" t="e">
        <f t="shared" si="73"/>
        <v>#REF!</v>
      </c>
      <c r="EH19" s="59" t="e">
        <f t="shared" si="74"/>
        <v>#REF!</v>
      </c>
      <c r="EI19" s="14" t="e">
        <f t="shared" si="75"/>
        <v>#REF!</v>
      </c>
      <c r="EJ19" s="14" t="e">
        <f t="shared" si="76"/>
        <v>#REF!</v>
      </c>
      <c r="EK19" s="14" t="e">
        <f t="shared" si="77"/>
        <v>#REF!</v>
      </c>
      <c r="EL19" s="14" t="e">
        <f t="shared" si="78"/>
        <v>#REF!</v>
      </c>
      <c r="EM19" t="e">
        <f t="shared" si="79"/>
        <v>#REF!</v>
      </c>
      <c r="EN19" s="34" t="e">
        <f t="shared" si="80"/>
        <v>#REF!</v>
      </c>
      <c r="EO19" s="34" t="e">
        <f t="shared" si="81"/>
        <v>#REF!</v>
      </c>
      <c r="EP19" s="34" t="e">
        <f t="shared" si="82"/>
        <v>#REF!</v>
      </c>
      <c r="EQ19" s="34" t="e">
        <f t="shared" si="83"/>
        <v>#REF!</v>
      </c>
      <c r="ER19" s="59" t="e">
        <f t="shared" si="84"/>
        <v>#REF!</v>
      </c>
      <c r="ES19" s="59" t="e">
        <f t="shared" si="85"/>
        <v>#REF!</v>
      </c>
      <c r="ET19" s="59" t="e">
        <f t="shared" si="86"/>
        <v>#REF!</v>
      </c>
      <c r="EU19" s="59" t="e">
        <f t="shared" si="87"/>
        <v>#REF!</v>
      </c>
      <c r="EV19" s="14" t="e">
        <f t="shared" si="88"/>
        <v>#REF!</v>
      </c>
      <c r="EW19" s="14" t="e">
        <f t="shared" si="89"/>
        <v>#REF!</v>
      </c>
      <c r="EX19" s="14" t="e">
        <f t="shared" si="90"/>
        <v>#REF!</v>
      </c>
      <c r="EY19" s="14" t="e">
        <f t="shared" si="91"/>
        <v>#REF!</v>
      </c>
    </row>
    <row r="20" spans="1:155" x14ac:dyDescent="0.2">
      <c r="A20" s="17">
        <v>30392284</v>
      </c>
      <c r="B20" t="s">
        <v>117</v>
      </c>
      <c r="C20" t="s">
        <v>5173</v>
      </c>
      <c r="D20" t="s">
        <v>5174</v>
      </c>
      <c r="E20" t="s">
        <v>928</v>
      </c>
      <c r="F20" t="s">
        <v>41</v>
      </c>
      <c r="G20" t="s">
        <v>42</v>
      </c>
      <c r="H20" t="s">
        <v>5175</v>
      </c>
      <c r="I20" t="s">
        <v>118</v>
      </c>
      <c r="J20" s="19" t="s">
        <v>101</v>
      </c>
      <c r="K20" t="s">
        <v>119</v>
      </c>
      <c r="L20">
        <v>1980</v>
      </c>
      <c r="M20">
        <f t="shared" si="0"/>
        <v>1980</v>
      </c>
      <c r="N20">
        <v>39</v>
      </c>
      <c r="O20" s="19">
        <f t="shared" si="1"/>
        <v>39</v>
      </c>
      <c r="P20" t="s">
        <v>44</v>
      </c>
      <c r="Q20" s="19" t="str">
        <f t="shared" si="2"/>
        <v>30-40</v>
      </c>
      <c r="R20" s="23">
        <v>447</v>
      </c>
      <c r="S20" s="15">
        <f t="shared" si="3"/>
        <v>0.44700000000000001</v>
      </c>
      <c r="T20">
        <v>30292947</v>
      </c>
      <c r="U20" t="s">
        <v>45</v>
      </c>
      <c r="V20" t="s">
        <v>55</v>
      </c>
      <c r="W20" t="s">
        <v>47</v>
      </c>
      <c r="X20" t="s">
        <v>48</v>
      </c>
      <c r="Y20" t="s">
        <v>317</v>
      </c>
      <c r="Z20" t="s">
        <v>5176</v>
      </c>
      <c r="AA20" t="s">
        <v>5177</v>
      </c>
      <c r="AB20" t="s">
        <v>151</v>
      </c>
      <c r="AC20">
        <v>1980</v>
      </c>
      <c r="AD20">
        <v>78</v>
      </c>
      <c r="AE20" t="str">
        <f t="shared" si="4"/>
        <v>&lt;80</v>
      </c>
      <c r="AF20">
        <v>-37.957282040000003</v>
      </c>
      <c r="AG20">
        <v>145.26403056000001</v>
      </c>
      <c r="AH20" t="s">
        <v>75</v>
      </c>
      <c r="AI20" t="s">
        <v>76</v>
      </c>
      <c r="AJ20" s="33" t="s">
        <v>146</v>
      </c>
      <c r="AL20" t="s">
        <v>48</v>
      </c>
      <c r="AM20" t="s">
        <v>106</v>
      </c>
      <c r="AN20">
        <v>500</v>
      </c>
      <c r="AO20" s="69">
        <v>5</v>
      </c>
      <c r="AP20">
        <v>2</v>
      </c>
      <c r="AQ20">
        <v>2</v>
      </c>
      <c r="AR20">
        <v>1</v>
      </c>
      <c r="AS20" s="82" t="str">
        <f t="shared" si="5"/>
        <v>Gw-2-1</v>
      </c>
      <c r="AT20" s="14">
        <f t="shared" si="6"/>
        <v>18720</v>
      </c>
      <c r="AU20" s="81">
        <f>VLOOKUP(C20,Bushfire_Vlookup!$F$2:$H$12575,3,FALSE)</f>
        <v>1347.7066279999999</v>
      </c>
      <c r="AV20" s="14">
        <f>VLOOKUP(AS20,Safety_collateral_Vlookup!$J$3:$L$20,2,FALSE)</f>
        <v>1583806.0550856832</v>
      </c>
      <c r="AW20" s="14">
        <f>VLOOKUP(AS20,Safety_collateral_Vlookup!$J$3:$L$20,3,FALSE)</f>
        <v>148000</v>
      </c>
      <c r="AX20" s="48">
        <f t="shared" si="7"/>
        <v>1869249.3037484998</v>
      </c>
      <c r="AY20" s="49">
        <f t="shared" si="93"/>
        <v>33972</v>
      </c>
      <c r="AZ20" s="14">
        <v>76000</v>
      </c>
      <c r="BA20" s="16">
        <f t="shared" si="8"/>
        <v>55.023233949973502</v>
      </c>
      <c r="BB20" t="e">
        <f>IF(BA20&lt;=#REF!,#REF!,IF(BA20&lt;=#REF!,#REF!,IF(BA20&lt;=#REF!,#REF!,IF(BA20&lt;=#REF!,#REF!,#REF!))))</f>
        <v>#REF!</v>
      </c>
      <c r="BC20" s="51">
        <v>5</v>
      </c>
      <c r="BD20" s="21">
        <v>70</v>
      </c>
      <c r="BE20" s="21">
        <v>6.4399999999999999E-2</v>
      </c>
      <c r="BF20" s="26">
        <f t="shared" si="9"/>
        <v>2215.8642226111765</v>
      </c>
      <c r="BG20" s="21">
        <v>7</v>
      </c>
      <c r="BH20" s="21">
        <f t="shared" si="10"/>
        <v>64.400000000000006</v>
      </c>
      <c r="BI20" s="28">
        <f t="shared" si="11"/>
        <v>6.0635500134400021E-2</v>
      </c>
      <c r="BJ20" s="27">
        <f t="shared" si="12"/>
        <v>6.0635500134400021E-2</v>
      </c>
      <c r="BK20" s="28">
        <f t="shared" si="13"/>
        <v>0.92961887716136249</v>
      </c>
      <c r="BL20" s="35">
        <f t="shared" si="14"/>
        <v>51.150636962361332</v>
      </c>
      <c r="BM20" s="21" t="str">
        <f t="shared" si="15"/>
        <v>Cr5</v>
      </c>
      <c r="BN20" s="51">
        <v>5</v>
      </c>
      <c r="BO20" s="21">
        <v>1</v>
      </c>
      <c r="BP20" s="50" t="s">
        <v>5497</v>
      </c>
      <c r="BQ20" s="14">
        <v>18720</v>
      </c>
      <c r="BR20">
        <f>IFERROR(VLOOKUP(AO20,'Model Failure data- Lines'!$A$37:$E$41,3,FALSE),'Model Failure data- Lines'!$C$37)</f>
        <v>0.49390000000000001</v>
      </c>
      <c r="BS20" s="14">
        <f t="shared" si="16"/>
        <v>923222.23112138407</v>
      </c>
      <c r="BT20" s="34">
        <f t="shared" si="17"/>
        <v>30301.339720416625</v>
      </c>
      <c r="BU20" s="34">
        <f t="shared" si="18"/>
        <v>30.468033415015299</v>
      </c>
      <c r="BV20" s="54">
        <f t="shared" si="19"/>
        <v>892920.89140096749</v>
      </c>
      <c r="BW20">
        <f>IFERROR(VLOOKUP(AO20,'Model Failure data- Lines'!$A$37:$E$41,4,FALSE),'Model Failure data- Lines'!$D$37)</f>
        <v>0.39779999999999999</v>
      </c>
      <c r="BX20" s="14">
        <f t="shared" si="20"/>
        <v>743587.37303115323</v>
      </c>
      <c r="BY20" s="34">
        <f t="shared" si="21"/>
        <v>27027.292736727253</v>
      </c>
      <c r="BZ20" s="71">
        <f t="shared" si="22"/>
        <v>27.512462320012396</v>
      </c>
      <c r="CA20" s="71">
        <f t="shared" si="23"/>
        <v>716560.08029442595</v>
      </c>
      <c r="CB20" s="56">
        <v>1</v>
      </c>
      <c r="CC20">
        <f>IFERROR(VLOOKUP(AO20,'Model Failure data- Lines'!$A$37:$E$41,5,FALSE),'Model Failure data- Lines'!$E$37)</f>
        <v>0.19189999999999996</v>
      </c>
      <c r="CD20" s="14">
        <f t="shared" si="24"/>
        <v>358708.94138933707</v>
      </c>
      <c r="CE20" s="34">
        <f t="shared" si="25"/>
        <v>21502.253405061507</v>
      </c>
      <c r="CF20" s="34">
        <f t="shared" si="26"/>
        <v>16.682388335396467</v>
      </c>
      <c r="CG20" s="54">
        <f t="shared" si="27"/>
        <v>337206.68798427557</v>
      </c>
      <c r="CH20" t="e">
        <f>IFERROR(VLOOKUP(AO20,'Model Failure data- Lines'!#REF!,3,FALSE),'Model Failure data- Lines'!#REF!)</f>
        <v>#REF!</v>
      </c>
      <c r="CI20" s="14" t="e">
        <f t="shared" si="28"/>
        <v>#REF!</v>
      </c>
      <c r="CJ20" s="34">
        <f t="shared" si="29"/>
        <v>29064.2386366299</v>
      </c>
      <c r="CK20" s="34" t="e">
        <f t="shared" si="30"/>
        <v>#REF!</v>
      </c>
      <c r="CL20" s="54" t="e">
        <f t="shared" si="31"/>
        <v>#REF!</v>
      </c>
      <c r="CM20" t="e">
        <f>IFERROR(VLOOKUP(AO20,'Model Failure data- Lines'!#REF!,4,FALSE),'Model Failure data- Lines'!#REF!)</f>
        <v>#REF!</v>
      </c>
      <c r="CN20" s="14" t="e">
        <f t="shared" si="32"/>
        <v>#REF!</v>
      </c>
      <c r="CO20" s="34">
        <f t="shared" si="33"/>
        <v>24865.476496143008</v>
      </c>
      <c r="CP20" s="34" t="e">
        <f t="shared" si="34"/>
        <v>#REF!</v>
      </c>
      <c r="CQ20" s="54" t="e">
        <f t="shared" si="35"/>
        <v>#REF!</v>
      </c>
      <c r="CR20" t="e">
        <f>IFERROR(VLOOKUP(AO20,'Model Failure data- Lines'!#REF!,5,FALSE),'Model Failure data- Lines'!#REF!)</f>
        <v>#REF!</v>
      </c>
      <c r="CS20" s="14" t="e">
        <f t="shared" si="36"/>
        <v>#REF!</v>
      </c>
      <c r="CT20" s="34">
        <f t="shared" si="37"/>
        <v>18200.044783358073</v>
      </c>
      <c r="CU20" s="34" t="e">
        <f t="shared" si="38"/>
        <v>#REF!</v>
      </c>
      <c r="CV20" s="54" t="e">
        <f t="shared" si="39"/>
        <v>#REF!</v>
      </c>
      <c r="CW20" t="s">
        <v>151</v>
      </c>
      <c r="CX20">
        <v>1</v>
      </c>
      <c r="CY20">
        <v>1</v>
      </c>
      <c r="CZ20">
        <f t="shared" si="40"/>
        <v>716560.08029442595</v>
      </c>
      <c r="DA20" s="34">
        <f t="shared" si="41"/>
        <v>7945.7526719999987</v>
      </c>
      <c r="DB20" s="34">
        <f t="shared" si="42"/>
        <v>572.03758229183268</v>
      </c>
      <c r="DC20" s="34">
        <f t="shared" si="43"/>
        <v>672250.59797686141</v>
      </c>
      <c r="DD20" s="9">
        <f t="shared" si="44"/>
        <v>62818.984799999991</v>
      </c>
      <c r="DE20" s="59">
        <f t="shared" si="45"/>
        <v>1.0685701452419774E-2</v>
      </c>
      <c r="DF20" s="59">
        <f t="shared" si="46"/>
        <v>7.6929437351791431E-4</v>
      </c>
      <c r="DG20" s="59">
        <f t="shared" si="47"/>
        <v>0.90406403115279488</v>
      </c>
      <c r="DH20" s="59">
        <f t="shared" si="48"/>
        <v>8.4480973021267447E-2</v>
      </c>
      <c r="DI20" s="14">
        <f t="shared" si="49"/>
        <v>7656.9470907481782</v>
      </c>
      <c r="DJ20" s="14">
        <f t="shared" si="50"/>
        <v>551.24563805804678</v>
      </c>
      <c r="DK20" s="14">
        <f t="shared" si="51"/>
        <v>647816.19475414907</v>
      </c>
      <c r="DL20" s="14">
        <f t="shared" si="52"/>
        <v>60535.692811470639</v>
      </c>
      <c r="DM20">
        <f t="shared" si="53"/>
        <v>337206.68798427557</v>
      </c>
      <c r="DN20" s="34">
        <f t="shared" si="54"/>
        <v>3833.0566559999988</v>
      </c>
      <c r="DO20" s="34">
        <f t="shared" si="55"/>
        <v>275.95277034138434</v>
      </c>
      <c r="DP20" s="34">
        <f t="shared" si="56"/>
        <v>324295.8515629957</v>
      </c>
      <c r="DQ20" s="9">
        <f t="shared" si="57"/>
        <v>30304.080399999992</v>
      </c>
      <c r="DR20" s="59">
        <f t="shared" si="58"/>
        <v>1.0685701452419774E-2</v>
      </c>
      <c r="DS20" s="59">
        <f t="shared" si="59"/>
        <v>7.6929437351791442E-4</v>
      </c>
      <c r="DT20" s="59">
        <f t="shared" si="60"/>
        <v>0.90406403115279488</v>
      </c>
      <c r="DU20" s="59">
        <f t="shared" si="61"/>
        <v>8.4480973021267447E-2</v>
      </c>
      <c r="DV20" s="14">
        <f t="shared" si="62"/>
        <v>3603.2899955592352</v>
      </c>
      <c r="DW20" s="14">
        <f t="shared" si="63"/>
        <v>259.4112077789141</v>
      </c>
      <c r="DX20" s="14">
        <f t="shared" si="64"/>
        <v>304856.43767074688</v>
      </c>
      <c r="DY20" s="14">
        <f t="shared" si="65"/>
        <v>28487.549110190535</v>
      </c>
      <c r="DZ20" s="34" t="e">
        <f t="shared" si="66"/>
        <v>#REF!</v>
      </c>
      <c r="EA20" s="34" t="e">
        <f t="shared" si="67"/>
        <v>#REF!</v>
      </c>
      <c r="EB20" s="34" t="e">
        <f t="shared" si="68"/>
        <v>#REF!</v>
      </c>
      <c r="EC20" s="34" t="e">
        <f t="shared" si="69"/>
        <v>#REF!</v>
      </c>
      <c r="ED20" s="34" t="e">
        <f t="shared" si="70"/>
        <v>#REF!</v>
      </c>
      <c r="EE20" s="59" t="e">
        <f t="shared" si="71"/>
        <v>#REF!</v>
      </c>
      <c r="EF20" s="59" t="e">
        <f t="shared" si="72"/>
        <v>#REF!</v>
      </c>
      <c r="EG20" s="59" t="e">
        <f t="shared" si="73"/>
        <v>#REF!</v>
      </c>
      <c r="EH20" s="59" t="e">
        <f t="shared" si="74"/>
        <v>#REF!</v>
      </c>
      <c r="EI20" s="14" t="e">
        <f t="shared" si="75"/>
        <v>#REF!</v>
      </c>
      <c r="EJ20" s="14" t="e">
        <f t="shared" si="76"/>
        <v>#REF!</v>
      </c>
      <c r="EK20" s="14" t="e">
        <f t="shared" si="77"/>
        <v>#REF!</v>
      </c>
      <c r="EL20" s="14" t="e">
        <f t="shared" si="78"/>
        <v>#REF!</v>
      </c>
      <c r="EM20" t="e">
        <f t="shared" si="79"/>
        <v>#REF!</v>
      </c>
      <c r="EN20" s="34" t="e">
        <f t="shared" si="80"/>
        <v>#REF!</v>
      </c>
      <c r="EO20" s="34" t="e">
        <f t="shared" si="81"/>
        <v>#REF!</v>
      </c>
      <c r="EP20" s="34" t="e">
        <f t="shared" si="82"/>
        <v>#REF!</v>
      </c>
      <c r="EQ20" s="34" t="e">
        <f t="shared" si="83"/>
        <v>#REF!</v>
      </c>
      <c r="ER20" s="59" t="e">
        <f t="shared" si="84"/>
        <v>#REF!</v>
      </c>
      <c r="ES20" s="59" t="e">
        <f t="shared" si="85"/>
        <v>#REF!</v>
      </c>
      <c r="ET20" s="59" t="e">
        <f t="shared" si="86"/>
        <v>#REF!</v>
      </c>
      <c r="EU20" s="59" t="e">
        <f t="shared" si="87"/>
        <v>#REF!</v>
      </c>
      <c r="EV20" s="14" t="e">
        <f t="shared" si="88"/>
        <v>#REF!</v>
      </c>
      <c r="EW20" s="14" t="e">
        <f t="shared" si="89"/>
        <v>#REF!</v>
      </c>
      <c r="EX20" s="14" t="e">
        <f t="shared" si="90"/>
        <v>#REF!</v>
      </c>
      <c r="EY20" s="14" t="e">
        <f t="shared" si="91"/>
        <v>#REF!</v>
      </c>
    </row>
    <row r="21" spans="1:155" x14ac:dyDescent="0.2">
      <c r="A21" s="17">
        <v>30131115</v>
      </c>
      <c r="B21" t="s">
        <v>117</v>
      </c>
      <c r="C21" t="s">
        <v>2635</v>
      </c>
      <c r="D21" t="s">
        <v>2636</v>
      </c>
      <c r="E21" t="s">
        <v>1566</v>
      </c>
      <c r="F21" t="s">
        <v>41</v>
      </c>
      <c r="G21" t="s">
        <v>42</v>
      </c>
      <c r="H21" t="s">
        <v>2637</v>
      </c>
      <c r="I21" t="s">
        <v>118</v>
      </c>
      <c r="J21" s="19" t="s">
        <v>101</v>
      </c>
      <c r="K21" t="s">
        <v>119</v>
      </c>
      <c r="L21">
        <v>1980</v>
      </c>
      <c r="M21">
        <f t="shared" si="0"/>
        <v>1980</v>
      </c>
      <c r="N21">
        <v>39</v>
      </c>
      <c r="O21" s="19">
        <f t="shared" si="1"/>
        <v>39</v>
      </c>
      <c r="P21" t="s">
        <v>44</v>
      </c>
      <c r="Q21" s="19" t="str">
        <f t="shared" si="2"/>
        <v>30-40</v>
      </c>
      <c r="R21" s="23">
        <v>287</v>
      </c>
      <c r="S21" s="15">
        <f t="shared" si="3"/>
        <v>0.28699999999999998</v>
      </c>
      <c r="T21">
        <v>30124326</v>
      </c>
      <c r="U21" t="s">
        <v>45</v>
      </c>
      <c r="V21" t="s">
        <v>55</v>
      </c>
      <c r="W21" t="s">
        <v>47</v>
      </c>
      <c r="X21" t="s">
        <v>48</v>
      </c>
      <c r="Y21" t="s">
        <v>317</v>
      </c>
      <c r="Z21" t="s">
        <v>2638</v>
      </c>
      <c r="AA21" t="s">
        <v>2639</v>
      </c>
      <c r="AB21" t="s">
        <v>773</v>
      </c>
      <c r="AC21">
        <v>1980</v>
      </c>
      <c r="AD21">
        <v>78</v>
      </c>
      <c r="AE21" t="str">
        <f t="shared" si="4"/>
        <v>&lt;80</v>
      </c>
      <c r="AF21">
        <v>-37.954667630000003</v>
      </c>
      <c r="AG21">
        <v>145.26015346</v>
      </c>
      <c r="AH21" t="s">
        <v>75</v>
      </c>
      <c r="AI21" t="s">
        <v>76</v>
      </c>
      <c r="AJ21" s="33" t="s">
        <v>146</v>
      </c>
      <c r="AL21" t="s">
        <v>48</v>
      </c>
      <c r="AM21" t="s">
        <v>106</v>
      </c>
      <c r="AN21">
        <v>500</v>
      </c>
      <c r="AO21" s="69">
        <v>5</v>
      </c>
      <c r="AP21">
        <v>2</v>
      </c>
      <c r="AQ21">
        <v>0</v>
      </c>
      <c r="AR21">
        <v>0</v>
      </c>
      <c r="AS21" s="82" t="str">
        <f t="shared" si="5"/>
        <v>Gw-0-0</v>
      </c>
      <c r="AT21" s="14">
        <f t="shared" si="6"/>
        <v>18720</v>
      </c>
      <c r="AU21" s="81">
        <f>VLOOKUP(C21,Bushfire_Vlookup!$F$2:$H$12575,3,FALSE)</f>
        <v>1308.075349</v>
      </c>
      <c r="AV21" s="14">
        <f>VLOOKUP(AS21,Safety_collateral_Vlookup!$J$3:$L$20,2,FALSE)</f>
        <v>3720.1399252148244</v>
      </c>
      <c r="AW21" s="14">
        <f>VLOOKUP(AS21,Safety_collateral_Vlookup!$J$3:$L$20,3,FALSE)</f>
        <v>25000</v>
      </c>
      <c r="AX21" s="48">
        <f t="shared" si="7"/>
        <v>52014.345697587218</v>
      </c>
      <c r="AY21" s="49">
        <f t="shared" si="93"/>
        <v>21812</v>
      </c>
      <c r="AZ21" s="14">
        <v>76000</v>
      </c>
      <c r="BA21" s="16">
        <f t="shared" si="8"/>
        <v>2.3846664999810754</v>
      </c>
      <c r="BB21" t="e">
        <f>IF(BA21&lt;=#REF!,#REF!,IF(BA21&lt;=#REF!,#REF!,IF(BA21&lt;=#REF!,#REF!,IF(BA21&lt;=#REF!,#REF!,#REF!))))</f>
        <v>#REF!</v>
      </c>
      <c r="BC21" s="51">
        <v>3</v>
      </c>
      <c r="BD21" s="21">
        <v>70</v>
      </c>
      <c r="BE21" s="21">
        <v>6.4399999999999999E-2</v>
      </c>
      <c r="BF21" s="26">
        <f t="shared" si="9"/>
        <v>1422.7137178733951</v>
      </c>
      <c r="BG21" s="21">
        <v>7</v>
      </c>
      <c r="BH21" s="21">
        <f t="shared" si="10"/>
        <v>64.400000000000006</v>
      </c>
      <c r="BI21" s="28">
        <f t="shared" si="11"/>
        <v>6.0635500134400021E-2</v>
      </c>
      <c r="BJ21" s="27">
        <f t="shared" si="12"/>
        <v>6.0635500134400021E-2</v>
      </c>
      <c r="BK21" s="28">
        <f t="shared" si="13"/>
        <v>0.92961887716136271</v>
      </c>
      <c r="BL21" s="35">
        <f t="shared" si="14"/>
        <v>2.2168309941167239</v>
      </c>
      <c r="BM21" s="21" t="str">
        <f t="shared" si="15"/>
        <v>Cr3</v>
      </c>
      <c r="BN21" s="51">
        <v>3</v>
      </c>
      <c r="BO21" s="21">
        <v>1</v>
      </c>
      <c r="BP21" s="50" t="s">
        <v>5497</v>
      </c>
      <c r="BQ21" s="14">
        <v>18720</v>
      </c>
      <c r="BR21">
        <f>IFERROR(VLOOKUP(AO21,'Model Failure data- Lines'!$A$37:$E$41,3,FALSE),'Model Failure data- Lines'!$C$37)</f>
        <v>0.49390000000000001</v>
      </c>
      <c r="BS21" s="14">
        <f t="shared" si="16"/>
        <v>25689.885340038327</v>
      </c>
      <c r="BT21" s="34">
        <f t="shared" si="17"/>
        <v>19455.222594540428</v>
      </c>
      <c r="BU21" s="34">
        <f t="shared" si="18"/>
        <v>1.3204621646039396</v>
      </c>
      <c r="BV21" s="54">
        <f t="shared" si="19"/>
        <v>6234.6627454978989</v>
      </c>
      <c r="BW21">
        <f>IFERROR(VLOOKUP(AO21,'Model Failure data- Lines'!$A$37:$E$41,4,FALSE),'Model Failure data- Lines'!$D$37)</f>
        <v>0.39779999999999999</v>
      </c>
      <c r="BX21" s="14">
        <f t="shared" si="20"/>
        <v>20691.306718500193</v>
      </c>
      <c r="BY21" s="34">
        <f t="shared" si="21"/>
        <v>17353.093994274543</v>
      </c>
      <c r="BZ21" s="71">
        <f t="shared" si="22"/>
        <v>1.1923698866223542</v>
      </c>
      <c r="CA21" s="71">
        <f t="shared" si="23"/>
        <v>3338.2127242256502</v>
      </c>
      <c r="CB21" s="56">
        <v>1</v>
      </c>
      <c r="CC21">
        <f>IFERROR(VLOOKUP(AO21,'Model Failure data- Lines'!$A$37:$E$41,5,FALSE),'Model Failure data- Lines'!$E$37)</f>
        <v>0.19189999999999996</v>
      </c>
      <c r="CD21" s="14">
        <f t="shared" si="24"/>
        <v>9981.5529393669858</v>
      </c>
      <c r="CE21" s="34">
        <f t="shared" si="25"/>
        <v>13805.697376404143</v>
      </c>
      <c r="CF21" s="34">
        <f t="shared" si="26"/>
        <v>0.72300244364524813</v>
      </c>
      <c r="CG21" s="54">
        <f t="shared" si="27"/>
        <v>-3824.1444370371573</v>
      </c>
      <c r="CH21" t="e">
        <f>IFERROR(VLOOKUP(AO21,'Model Failure data- Lines'!#REF!,3,FALSE),'Model Failure data- Lines'!#REF!)</f>
        <v>#REF!</v>
      </c>
      <c r="CI21" s="14" t="e">
        <f t="shared" si="28"/>
        <v>#REF!</v>
      </c>
      <c r="CJ21" s="34">
        <f t="shared" si="29"/>
        <v>18660.931742086759</v>
      </c>
      <c r="CK21" s="34" t="e">
        <f t="shared" si="30"/>
        <v>#REF!</v>
      </c>
      <c r="CL21" s="54" t="e">
        <f t="shared" si="31"/>
        <v>#REF!</v>
      </c>
      <c r="CM21" t="e">
        <f>IFERROR(VLOOKUP(AO21,'Model Failure data- Lines'!#REF!,4,FALSE),'Model Failure data- Lines'!#REF!)</f>
        <v>#REF!</v>
      </c>
      <c r="CN21" s="14" t="e">
        <f t="shared" si="32"/>
        <v>#REF!</v>
      </c>
      <c r="CO21" s="34">
        <f t="shared" si="33"/>
        <v>15965.082224592939</v>
      </c>
      <c r="CP21" s="34" t="e">
        <f t="shared" si="34"/>
        <v>#REF!</v>
      </c>
      <c r="CQ21" s="54" t="e">
        <f t="shared" si="35"/>
        <v>#REF!</v>
      </c>
      <c r="CR21" t="e">
        <f>IFERROR(VLOOKUP(AO21,'Model Failure data- Lines'!#REF!,5,FALSE),'Model Failure data- Lines'!#REF!)</f>
        <v>#REF!</v>
      </c>
      <c r="CS21" s="14" t="e">
        <f t="shared" si="36"/>
        <v>#REF!</v>
      </c>
      <c r="CT21" s="34">
        <f t="shared" si="37"/>
        <v>11685.487366496123</v>
      </c>
      <c r="CU21" s="34" t="e">
        <f t="shared" si="38"/>
        <v>#REF!</v>
      </c>
      <c r="CV21" s="54" t="e">
        <f t="shared" si="39"/>
        <v>#REF!</v>
      </c>
      <c r="CW21" t="s">
        <v>773</v>
      </c>
      <c r="CX21">
        <v>1</v>
      </c>
      <c r="CY21">
        <v>1</v>
      </c>
      <c r="CZ21">
        <f t="shared" si="40"/>
        <v>3338.2127242256497</v>
      </c>
      <c r="DA21" s="34">
        <f t="shared" si="41"/>
        <v>7945.7526719999987</v>
      </c>
      <c r="DB21" s="34">
        <f t="shared" si="42"/>
        <v>555.21598287895733</v>
      </c>
      <c r="DC21" s="34">
        <f t="shared" si="43"/>
        <v>1579.0230636212377</v>
      </c>
      <c r="DD21" s="9">
        <f t="shared" si="44"/>
        <v>10611.314999999999</v>
      </c>
      <c r="DE21" s="59">
        <f t="shared" si="45"/>
        <v>0.38401405866240745</v>
      </c>
      <c r="DF21" s="59">
        <f t="shared" si="46"/>
        <v>2.6833297211844825E-2</v>
      </c>
      <c r="DG21" s="59">
        <f t="shared" si="47"/>
        <v>7.6313356382147965E-2</v>
      </c>
      <c r="DH21" s="59">
        <f t="shared" si="48"/>
        <v>0.51283928774359977</v>
      </c>
      <c r="DI21" s="14">
        <f t="shared" si="49"/>
        <v>1281.9206169083836</v>
      </c>
      <c r="DJ21" s="14">
        <f t="shared" si="50"/>
        <v>89.575254185509053</v>
      </c>
      <c r="DK21" s="14">
        <f t="shared" si="51"/>
        <v>254.75021730325304</v>
      </c>
      <c r="DL21" s="14">
        <f t="shared" si="52"/>
        <v>1711.966635828504</v>
      </c>
      <c r="DM21">
        <f t="shared" si="53"/>
        <v>-3824.1444370371569</v>
      </c>
      <c r="DN21" s="34">
        <f t="shared" si="54"/>
        <v>3833.0566559999988</v>
      </c>
      <c r="DO21" s="34">
        <f t="shared" si="55"/>
        <v>267.83797665779764</v>
      </c>
      <c r="DP21" s="34">
        <f t="shared" si="56"/>
        <v>761.72580670918921</v>
      </c>
      <c r="DQ21" s="9">
        <f t="shared" si="57"/>
        <v>5118.932499999999</v>
      </c>
      <c r="DR21" s="59">
        <f t="shared" si="58"/>
        <v>0.3840140586624074</v>
      </c>
      <c r="DS21" s="59">
        <f t="shared" si="59"/>
        <v>2.6833297211844822E-2</v>
      </c>
      <c r="DT21" s="59">
        <f t="shared" si="60"/>
        <v>7.6313356382147951E-2</v>
      </c>
      <c r="DU21" s="59">
        <f t="shared" si="61"/>
        <v>0.51283928774359966</v>
      </c>
      <c r="DV21" s="14">
        <f t="shared" si="62"/>
        <v>-1468.5252261779056</v>
      </c>
      <c r="DW21" s="14">
        <f t="shared" si="63"/>
        <v>-102.61440426004101</v>
      </c>
      <c r="DX21" s="14">
        <f t="shared" si="64"/>
        <v>-291.83329728042509</v>
      </c>
      <c r="DY21" s="14">
        <f t="shared" si="65"/>
        <v>-1961.1715093187843</v>
      </c>
      <c r="DZ21" s="34" t="e">
        <f t="shared" si="66"/>
        <v>#REF!</v>
      </c>
      <c r="EA21" s="34" t="e">
        <f t="shared" si="67"/>
        <v>#REF!</v>
      </c>
      <c r="EB21" s="34" t="e">
        <f t="shared" si="68"/>
        <v>#REF!</v>
      </c>
      <c r="EC21" s="34" t="e">
        <f t="shared" si="69"/>
        <v>#REF!</v>
      </c>
      <c r="ED21" s="34" t="e">
        <f t="shared" si="70"/>
        <v>#REF!</v>
      </c>
      <c r="EE21" s="59" t="e">
        <f t="shared" si="71"/>
        <v>#REF!</v>
      </c>
      <c r="EF21" s="59" t="e">
        <f t="shared" si="72"/>
        <v>#REF!</v>
      </c>
      <c r="EG21" s="59" t="e">
        <f t="shared" si="73"/>
        <v>#REF!</v>
      </c>
      <c r="EH21" s="59" t="e">
        <f t="shared" si="74"/>
        <v>#REF!</v>
      </c>
      <c r="EI21" s="14" t="e">
        <f t="shared" si="75"/>
        <v>#REF!</v>
      </c>
      <c r="EJ21" s="14" t="e">
        <f t="shared" si="76"/>
        <v>#REF!</v>
      </c>
      <c r="EK21" s="14" t="e">
        <f t="shared" si="77"/>
        <v>#REF!</v>
      </c>
      <c r="EL21" s="14" t="e">
        <f t="shared" si="78"/>
        <v>#REF!</v>
      </c>
      <c r="EM21" t="e">
        <f t="shared" si="79"/>
        <v>#REF!</v>
      </c>
      <c r="EN21" s="34" t="e">
        <f t="shared" si="80"/>
        <v>#REF!</v>
      </c>
      <c r="EO21" s="34" t="e">
        <f t="shared" si="81"/>
        <v>#REF!</v>
      </c>
      <c r="EP21" s="34" t="e">
        <f t="shared" si="82"/>
        <v>#REF!</v>
      </c>
      <c r="EQ21" s="34" t="e">
        <f t="shared" si="83"/>
        <v>#REF!</v>
      </c>
      <c r="ER21" s="59" t="e">
        <f t="shared" si="84"/>
        <v>#REF!</v>
      </c>
      <c r="ES21" s="59" t="e">
        <f t="shared" si="85"/>
        <v>#REF!</v>
      </c>
      <c r="ET21" s="59" t="e">
        <f t="shared" si="86"/>
        <v>#REF!</v>
      </c>
      <c r="EU21" s="59" t="e">
        <f t="shared" si="87"/>
        <v>#REF!</v>
      </c>
      <c r="EV21" s="14" t="e">
        <f t="shared" si="88"/>
        <v>#REF!</v>
      </c>
      <c r="EW21" s="14" t="e">
        <f t="shared" si="89"/>
        <v>#REF!</v>
      </c>
      <c r="EX21" s="14" t="e">
        <f t="shared" si="90"/>
        <v>#REF!</v>
      </c>
      <c r="EY21" s="14" t="e">
        <f t="shared" si="91"/>
        <v>#REF!</v>
      </c>
    </row>
    <row r="22" spans="1:155" x14ac:dyDescent="0.2">
      <c r="A22" s="17">
        <v>30367018</v>
      </c>
      <c r="B22" t="s">
        <v>62</v>
      </c>
      <c r="C22" t="s">
        <v>4754</v>
      </c>
      <c r="D22" t="s">
        <v>4755</v>
      </c>
      <c r="E22" t="s">
        <v>4756</v>
      </c>
      <c r="F22" t="s">
        <v>66</v>
      </c>
      <c r="G22" t="s">
        <v>42</v>
      </c>
      <c r="H22" t="s">
        <v>5008</v>
      </c>
      <c r="I22" t="s">
        <v>68</v>
      </c>
      <c r="J22" s="19" t="s">
        <v>69</v>
      </c>
      <c r="K22" t="s">
        <v>70</v>
      </c>
      <c r="L22">
        <v>1973</v>
      </c>
      <c r="M22">
        <f t="shared" si="0"/>
        <v>1973</v>
      </c>
      <c r="N22">
        <v>46</v>
      </c>
      <c r="O22" s="19">
        <f t="shared" si="1"/>
        <v>46</v>
      </c>
      <c r="P22" t="s">
        <v>83</v>
      </c>
      <c r="Q22" s="19" t="str">
        <f t="shared" si="2"/>
        <v>40-50</v>
      </c>
      <c r="R22" s="23">
        <v>191.4</v>
      </c>
      <c r="S22" s="15">
        <f t="shared" si="3"/>
        <v>0.19140000000000001</v>
      </c>
      <c r="T22">
        <v>30039631</v>
      </c>
      <c r="U22" t="s">
        <v>45</v>
      </c>
      <c r="V22" t="s">
        <v>46</v>
      </c>
      <c r="W22" s="20" t="s">
        <v>87</v>
      </c>
      <c r="X22" t="s">
        <v>88</v>
      </c>
      <c r="Y22" t="s">
        <v>154</v>
      </c>
      <c r="Z22" t="s">
        <v>4757</v>
      </c>
      <c r="AA22" t="s">
        <v>4758</v>
      </c>
      <c r="AB22" t="s">
        <v>57</v>
      </c>
      <c r="AC22">
        <v>1973</v>
      </c>
      <c r="AD22">
        <v>138</v>
      </c>
      <c r="AE22" t="str">
        <f t="shared" si="4"/>
        <v>&gt;80</v>
      </c>
      <c r="AF22">
        <v>-37.823544859999998</v>
      </c>
      <c r="AG22">
        <v>144.82052583999999</v>
      </c>
      <c r="AH22" t="s">
        <v>75</v>
      </c>
      <c r="AI22" t="s">
        <v>51</v>
      </c>
      <c r="AJ22" s="33" t="s">
        <v>207</v>
      </c>
      <c r="AL22" t="s">
        <v>48</v>
      </c>
      <c r="AM22" t="s">
        <v>86</v>
      </c>
      <c r="AN22">
        <v>220</v>
      </c>
      <c r="AO22" s="69">
        <v>5</v>
      </c>
      <c r="AP22">
        <v>2</v>
      </c>
      <c r="AQ22">
        <v>0</v>
      </c>
      <c r="AR22">
        <v>1</v>
      </c>
      <c r="AS22" s="82" t="str">
        <f t="shared" si="5"/>
        <v>Gw-0-1</v>
      </c>
      <c r="AT22" s="14">
        <f t="shared" si="6"/>
        <v>40000</v>
      </c>
      <c r="AU22" s="81">
        <f>VLOOKUP(C22,Bushfire_Vlookup!$F$2:$H$12575,3,FALSE)</f>
        <v>1</v>
      </c>
      <c r="AV22" s="14">
        <f>VLOOKUP(AS22,Safety_collateral_Vlookup!$J$3:$L$20,2,FALSE)</f>
        <v>11570.139925214824</v>
      </c>
      <c r="AW22" s="14">
        <f>VLOOKUP(AS22,Safety_collateral_Vlookup!$J$3:$L$20,3,FALSE)</f>
        <v>148000</v>
      </c>
      <c r="AX22" s="48">
        <f t="shared" si="7"/>
        <v>212942.40630020419</v>
      </c>
      <c r="AY22" s="49">
        <f t="shared" si="93"/>
        <v>14546.400000000001</v>
      </c>
      <c r="AZ22" s="14">
        <v>76000</v>
      </c>
      <c r="BA22" s="16">
        <f t="shared" si="8"/>
        <v>14.638838908609978</v>
      </c>
      <c r="BB22" t="e">
        <f>IF(BA22&lt;=#REF!,#REF!,IF(BA22&lt;=#REF!,#REF!,IF(BA22&lt;=#REF!,#REF!,IF(BA22&lt;=#REF!,#REF!,#REF!))))</f>
        <v>#REF!</v>
      </c>
      <c r="BC22" s="51">
        <v>5</v>
      </c>
      <c r="BD22" s="21">
        <v>70</v>
      </c>
      <c r="BE22" s="21">
        <v>6.4399999999999999E-2</v>
      </c>
      <c r="BF22" s="26">
        <f t="shared" si="9"/>
        <v>948.8062912925709</v>
      </c>
      <c r="BG22" s="21">
        <v>7</v>
      </c>
      <c r="BH22" s="21">
        <f t="shared" si="10"/>
        <v>64.400000000000006</v>
      </c>
      <c r="BI22" s="28">
        <f t="shared" si="11"/>
        <v>6.0635500134400021E-2</v>
      </c>
      <c r="BJ22" s="27">
        <f t="shared" si="12"/>
        <v>6.0635500134400021E-2</v>
      </c>
      <c r="BK22" s="28">
        <f t="shared" si="13"/>
        <v>0.9296188771613626</v>
      </c>
      <c r="BL22" s="35">
        <f t="shared" si="14"/>
        <v>13.608540989168073</v>
      </c>
      <c r="BM22" s="21" t="str">
        <f t="shared" si="15"/>
        <v>Cr5</v>
      </c>
      <c r="BN22" s="51">
        <v>5</v>
      </c>
      <c r="BO22" s="21">
        <v>1</v>
      </c>
      <c r="BP22" s="50" t="s">
        <v>5497</v>
      </c>
      <c r="BQ22" s="14">
        <v>40000</v>
      </c>
      <c r="BR22">
        <f>IFERROR(VLOOKUP(AO22,'Model Failure data- Lines'!$A$37:$E$41,3,FALSE),'Model Failure data- Lines'!$C$37)</f>
        <v>0.49390000000000001</v>
      </c>
      <c r="BS22" s="14">
        <f t="shared" si="16"/>
        <v>105172.25447167085</v>
      </c>
      <c r="BT22" s="34">
        <f t="shared" si="17"/>
        <v>12974.667611829402</v>
      </c>
      <c r="BU22" s="34">
        <f t="shared" si="18"/>
        <v>8.10596907899067</v>
      </c>
      <c r="BV22" s="54">
        <f t="shared" si="19"/>
        <v>92197.586859841453</v>
      </c>
      <c r="BW22">
        <f>IFERROR(VLOOKUP(AO22,'Model Failure data- Lines'!$A$37:$E$41,4,FALSE),'Model Failure data- Lines'!$D$37)</f>
        <v>0.39779999999999999</v>
      </c>
      <c r="BX22" s="14">
        <f t="shared" si="20"/>
        <v>84708.489226221223</v>
      </c>
      <c r="BY22" s="34">
        <f t="shared" si="21"/>
        <v>11572.760245659052</v>
      </c>
      <c r="BZ22" s="71">
        <f t="shared" si="22"/>
        <v>7.3196443569281939</v>
      </c>
      <c r="CA22" s="71">
        <f t="shared" si="23"/>
        <v>73135.728980562169</v>
      </c>
      <c r="CB22" s="56">
        <v>1</v>
      </c>
      <c r="CC22">
        <f>IFERROR(VLOOKUP(AO22,'Model Failure data- Lines'!$A$37:$E$41,5,FALSE),'Model Failure data- Lines'!$E$37)</f>
        <v>0.19189999999999996</v>
      </c>
      <c r="CD22" s="14">
        <f t="shared" si="24"/>
        <v>40863.647769009178</v>
      </c>
      <c r="CE22" s="34">
        <f t="shared" si="25"/>
        <v>9207.0051492813709</v>
      </c>
      <c r="CF22" s="34">
        <f t="shared" si="26"/>
        <v>4.4383213766529375</v>
      </c>
      <c r="CG22" s="54">
        <f t="shared" si="27"/>
        <v>31656.642619727805</v>
      </c>
      <c r="CH22" t="e">
        <f>IFERROR(VLOOKUP(AO22,'Model Failure data- Lines'!#REF!,3,FALSE),'Model Failure data- Lines'!#REF!)</f>
        <v>#REF!</v>
      </c>
      <c r="CI22" s="14" t="e">
        <f t="shared" si="28"/>
        <v>#REF!</v>
      </c>
      <c r="CJ22" s="34">
        <f t="shared" si="29"/>
        <v>12444.955872597235</v>
      </c>
      <c r="CK22" s="34" t="e">
        <f t="shared" si="30"/>
        <v>#REF!</v>
      </c>
      <c r="CL22" s="54" t="e">
        <f t="shared" si="31"/>
        <v>#REF!</v>
      </c>
      <c r="CM22" t="e">
        <f>IFERROR(VLOOKUP(AO22,'Model Failure data- Lines'!#REF!,4,FALSE),'Model Failure data- Lines'!#REF!)</f>
        <v>#REF!</v>
      </c>
      <c r="CN22" s="14" t="e">
        <f t="shared" si="32"/>
        <v>#REF!</v>
      </c>
      <c r="CO22" s="34">
        <f t="shared" si="33"/>
        <v>10647.096647341774</v>
      </c>
      <c r="CP22" s="34" t="e">
        <f t="shared" si="34"/>
        <v>#REF!</v>
      </c>
      <c r="CQ22" s="54" t="e">
        <f t="shared" si="35"/>
        <v>#REF!</v>
      </c>
      <c r="CR22" t="e">
        <f>IFERROR(VLOOKUP(AO22,'Model Failure data- Lines'!#REF!,5,FALSE),'Model Failure data- Lines'!#REF!)</f>
        <v>#REF!</v>
      </c>
      <c r="CS22" s="14" t="e">
        <f t="shared" si="36"/>
        <v>#REF!</v>
      </c>
      <c r="CT22" s="34">
        <f t="shared" si="37"/>
        <v>7793.0393099211087</v>
      </c>
      <c r="CU22" s="34" t="e">
        <f t="shared" si="38"/>
        <v>#REF!</v>
      </c>
      <c r="CV22" s="54" t="e">
        <f t="shared" si="39"/>
        <v>#REF!</v>
      </c>
      <c r="CW22" t="s">
        <v>57</v>
      </c>
      <c r="CX22">
        <v>1</v>
      </c>
      <c r="CY22">
        <v>1</v>
      </c>
      <c r="CZ22">
        <f t="shared" si="40"/>
        <v>73135.728980562169</v>
      </c>
      <c r="DA22" s="34">
        <f t="shared" si="41"/>
        <v>16978.103999999999</v>
      </c>
      <c r="DB22" s="34">
        <f t="shared" si="42"/>
        <v>0.42445259999999996</v>
      </c>
      <c r="DC22" s="34">
        <f t="shared" si="43"/>
        <v>4910.9759736212372</v>
      </c>
      <c r="DD22" s="9">
        <f t="shared" si="44"/>
        <v>62818.984799999991</v>
      </c>
      <c r="DE22" s="59">
        <f t="shared" si="45"/>
        <v>0.20042978165575034</v>
      </c>
      <c r="DF22" s="59">
        <f t="shared" si="46"/>
        <v>5.0107445413937583E-6</v>
      </c>
      <c r="DG22" s="59">
        <f t="shared" si="47"/>
        <v>5.7975015473432166E-2</v>
      </c>
      <c r="DH22" s="59">
        <f t="shared" si="48"/>
        <v>0.74159019212627619</v>
      </c>
      <c r="DI22" s="14">
        <f t="shared" si="49"/>
        <v>14658.578190808208</v>
      </c>
      <c r="DJ22" s="14">
        <f t="shared" si="50"/>
        <v>0.36646445477020517</v>
      </c>
      <c r="DK22" s="14">
        <f t="shared" si="51"/>
        <v>4240.0450193088327</v>
      </c>
      <c r="DL22" s="14">
        <f t="shared" si="52"/>
        <v>54236.739305990362</v>
      </c>
      <c r="DM22">
        <f t="shared" si="53"/>
        <v>31656.642619727805</v>
      </c>
      <c r="DN22" s="34">
        <f t="shared" si="54"/>
        <v>8190.2919999999986</v>
      </c>
      <c r="DO22" s="34">
        <f t="shared" si="55"/>
        <v>0.20475729999999995</v>
      </c>
      <c r="DP22" s="34">
        <f t="shared" si="56"/>
        <v>2369.0706117091886</v>
      </c>
      <c r="DQ22" s="9">
        <f t="shared" si="57"/>
        <v>30304.080399999992</v>
      </c>
      <c r="DR22" s="59">
        <f t="shared" si="58"/>
        <v>0.20042978165575032</v>
      </c>
      <c r="DS22" s="59">
        <f t="shared" si="59"/>
        <v>5.0107445413937575E-6</v>
      </c>
      <c r="DT22" s="59">
        <f t="shared" si="60"/>
        <v>5.7975015473432159E-2</v>
      </c>
      <c r="DU22" s="59">
        <f t="shared" si="61"/>
        <v>0.74159019212627619</v>
      </c>
      <c r="DV22" s="14">
        <f t="shared" si="62"/>
        <v>6344.9339682261643</v>
      </c>
      <c r="DW22" s="14">
        <f t="shared" si="63"/>
        <v>0.1586233492056541</v>
      </c>
      <c r="DX22" s="14">
        <f t="shared" si="64"/>
        <v>1835.2943457156314</v>
      </c>
      <c r="DY22" s="14">
        <f t="shared" si="65"/>
        <v>23476.255682436811</v>
      </c>
      <c r="DZ22" s="34" t="e">
        <f t="shared" si="66"/>
        <v>#REF!</v>
      </c>
      <c r="EA22" s="34" t="e">
        <f t="shared" si="67"/>
        <v>#REF!</v>
      </c>
      <c r="EB22" s="34" t="e">
        <f t="shared" si="68"/>
        <v>#REF!</v>
      </c>
      <c r="EC22" s="34" t="e">
        <f t="shared" si="69"/>
        <v>#REF!</v>
      </c>
      <c r="ED22" s="34" t="e">
        <f t="shared" si="70"/>
        <v>#REF!</v>
      </c>
      <c r="EE22" s="59" t="e">
        <f t="shared" si="71"/>
        <v>#REF!</v>
      </c>
      <c r="EF22" s="59" t="e">
        <f t="shared" si="72"/>
        <v>#REF!</v>
      </c>
      <c r="EG22" s="59" t="e">
        <f t="shared" si="73"/>
        <v>#REF!</v>
      </c>
      <c r="EH22" s="59" t="e">
        <f t="shared" si="74"/>
        <v>#REF!</v>
      </c>
      <c r="EI22" s="14" t="e">
        <f t="shared" si="75"/>
        <v>#REF!</v>
      </c>
      <c r="EJ22" s="14" t="e">
        <f t="shared" si="76"/>
        <v>#REF!</v>
      </c>
      <c r="EK22" s="14" t="e">
        <f t="shared" si="77"/>
        <v>#REF!</v>
      </c>
      <c r="EL22" s="14" t="e">
        <f t="shared" si="78"/>
        <v>#REF!</v>
      </c>
      <c r="EM22" t="e">
        <f t="shared" si="79"/>
        <v>#REF!</v>
      </c>
      <c r="EN22" s="34" t="e">
        <f t="shared" si="80"/>
        <v>#REF!</v>
      </c>
      <c r="EO22" s="34" t="e">
        <f t="shared" si="81"/>
        <v>#REF!</v>
      </c>
      <c r="EP22" s="34" t="e">
        <f t="shared" si="82"/>
        <v>#REF!</v>
      </c>
      <c r="EQ22" s="34" t="e">
        <f t="shared" si="83"/>
        <v>#REF!</v>
      </c>
      <c r="ER22" s="59" t="e">
        <f t="shared" si="84"/>
        <v>#REF!</v>
      </c>
      <c r="ES22" s="59" t="e">
        <f t="shared" si="85"/>
        <v>#REF!</v>
      </c>
      <c r="ET22" s="59" t="e">
        <f t="shared" si="86"/>
        <v>#REF!</v>
      </c>
      <c r="EU22" s="59" t="e">
        <f t="shared" si="87"/>
        <v>#REF!</v>
      </c>
      <c r="EV22" s="14" t="e">
        <f t="shared" si="88"/>
        <v>#REF!</v>
      </c>
      <c r="EW22" s="14" t="e">
        <f t="shared" si="89"/>
        <v>#REF!</v>
      </c>
      <c r="EX22" s="14" t="e">
        <f t="shared" si="90"/>
        <v>#REF!</v>
      </c>
      <c r="EY22" s="14" t="e">
        <f t="shared" si="91"/>
        <v>#REF!</v>
      </c>
    </row>
    <row r="23" spans="1:155" x14ac:dyDescent="0.2">
      <c r="A23" s="17">
        <v>30376253</v>
      </c>
      <c r="B23" t="s">
        <v>62</v>
      </c>
      <c r="C23" t="s">
        <v>4754</v>
      </c>
      <c r="D23" t="s">
        <v>4755</v>
      </c>
      <c r="E23" t="s">
        <v>4756</v>
      </c>
      <c r="F23" t="s">
        <v>66</v>
      </c>
      <c r="G23" t="s">
        <v>42</v>
      </c>
      <c r="H23" t="s">
        <v>5081</v>
      </c>
      <c r="I23" t="s">
        <v>68</v>
      </c>
      <c r="J23" s="19" t="s">
        <v>69</v>
      </c>
      <c r="K23" t="s">
        <v>70</v>
      </c>
      <c r="L23">
        <v>1973</v>
      </c>
      <c r="M23">
        <f t="shared" si="0"/>
        <v>1973</v>
      </c>
      <c r="N23">
        <v>46</v>
      </c>
      <c r="O23" s="19">
        <f t="shared" si="1"/>
        <v>46</v>
      </c>
      <c r="P23" t="s">
        <v>83</v>
      </c>
      <c r="Q23" s="19" t="str">
        <f t="shared" si="2"/>
        <v>40-50</v>
      </c>
      <c r="R23" s="23">
        <v>191.4</v>
      </c>
      <c r="S23" s="15">
        <f t="shared" si="3"/>
        <v>0.19140000000000001</v>
      </c>
      <c r="T23">
        <v>30039631</v>
      </c>
      <c r="U23" t="s">
        <v>45</v>
      </c>
      <c r="V23" t="s">
        <v>46</v>
      </c>
      <c r="W23" s="20" t="s">
        <v>87</v>
      </c>
      <c r="X23" t="s">
        <v>88</v>
      </c>
      <c r="Y23" t="s">
        <v>154</v>
      </c>
      <c r="Z23" t="s">
        <v>4757</v>
      </c>
      <c r="AA23" t="s">
        <v>4758</v>
      </c>
      <c r="AB23" t="s">
        <v>57</v>
      </c>
      <c r="AC23">
        <v>1973</v>
      </c>
      <c r="AD23">
        <v>138</v>
      </c>
      <c r="AE23" t="str">
        <f t="shared" si="4"/>
        <v>&gt;80</v>
      </c>
      <c r="AF23">
        <v>-37.823544859999998</v>
      </c>
      <c r="AG23">
        <v>144.82052583999999</v>
      </c>
      <c r="AH23" t="s">
        <v>75</v>
      </c>
      <c r="AI23" t="s">
        <v>51</v>
      </c>
      <c r="AJ23" s="33" t="s">
        <v>207</v>
      </c>
      <c r="AL23" t="s">
        <v>78</v>
      </c>
      <c r="AM23" t="s">
        <v>79</v>
      </c>
      <c r="AN23">
        <v>220</v>
      </c>
      <c r="AO23" s="69">
        <v>5</v>
      </c>
      <c r="AP23">
        <v>2</v>
      </c>
      <c r="AQ23">
        <v>0</v>
      </c>
      <c r="AR23">
        <v>1</v>
      </c>
      <c r="AS23" s="82" t="str">
        <f t="shared" si="5"/>
        <v>Gw-0-1</v>
      </c>
      <c r="AT23" s="14">
        <f t="shared" si="6"/>
        <v>40000</v>
      </c>
      <c r="AU23" s="81">
        <f>VLOOKUP(C23,Bushfire_Vlookup!$F$2:$H$12575,3,FALSE)</f>
        <v>1</v>
      </c>
      <c r="AV23" s="14">
        <f>VLOOKUP(AS23,Safety_collateral_Vlookup!$J$3:$L$20,2,FALSE)</f>
        <v>11570.139925214824</v>
      </c>
      <c r="AW23" s="14">
        <f>VLOOKUP(AS23,Safety_collateral_Vlookup!$J$3:$L$20,3,FALSE)</f>
        <v>148000</v>
      </c>
      <c r="AX23" s="48">
        <f t="shared" si="7"/>
        <v>212942.40630020419</v>
      </c>
      <c r="AY23" s="49">
        <f t="shared" si="93"/>
        <v>14546.400000000001</v>
      </c>
      <c r="AZ23" s="14">
        <v>76000</v>
      </c>
      <c r="BA23" s="16">
        <f t="shared" si="8"/>
        <v>14.638838908609978</v>
      </c>
      <c r="BB23" t="e">
        <f>IF(BA23&lt;=#REF!,#REF!,IF(BA23&lt;=#REF!,#REF!,IF(BA23&lt;=#REF!,#REF!,IF(BA23&lt;=#REF!,#REF!,#REF!))))</f>
        <v>#REF!</v>
      </c>
      <c r="BC23" s="51">
        <v>5</v>
      </c>
      <c r="BD23" s="21">
        <v>70</v>
      </c>
      <c r="BE23" s="21">
        <v>6.4399999999999999E-2</v>
      </c>
      <c r="BF23" s="26">
        <f t="shared" si="9"/>
        <v>948.8062912925709</v>
      </c>
      <c r="BG23" s="21">
        <v>7</v>
      </c>
      <c r="BH23" s="21">
        <f t="shared" si="10"/>
        <v>64.400000000000006</v>
      </c>
      <c r="BI23" s="28">
        <f t="shared" si="11"/>
        <v>6.0635500134400021E-2</v>
      </c>
      <c r="BJ23" s="27">
        <f t="shared" si="12"/>
        <v>6.0635500134400021E-2</v>
      </c>
      <c r="BK23" s="28">
        <f t="shared" si="13"/>
        <v>0.9296188771613626</v>
      </c>
      <c r="BL23" s="35">
        <f t="shared" si="14"/>
        <v>13.608540989168073</v>
      </c>
      <c r="BM23" s="21" t="str">
        <f t="shared" si="15"/>
        <v>Cr5</v>
      </c>
      <c r="BN23" s="51">
        <v>5</v>
      </c>
      <c r="BO23" s="21">
        <v>1</v>
      </c>
      <c r="BP23" s="50" t="s">
        <v>5497</v>
      </c>
      <c r="BQ23" s="14">
        <v>40000</v>
      </c>
      <c r="BR23">
        <f>IFERROR(VLOOKUP(AO23,'Model Failure data- Lines'!$A$37:$E$41,3,FALSE),'Model Failure data- Lines'!$C$37)</f>
        <v>0.49390000000000001</v>
      </c>
      <c r="BS23" s="14">
        <f t="shared" si="16"/>
        <v>105172.25447167085</v>
      </c>
      <c r="BT23" s="34">
        <f t="shared" si="17"/>
        <v>12974.667611829402</v>
      </c>
      <c r="BU23" s="34">
        <f t="shared" si="18"/>
        <v>8.10596907899067</v>
      </c>
      <c r="BV23" s="54">
        <f t="shared" si="19"/>
        <v>92197.586859841453</v>
      </c>
      <c r="BW23">
        <f>IFERROR(VLOOKUP(AO23,'Model Failure data- Lines'!$A$37:$E$41,4,FALSE),'Model Failure data- Lines'!$D$37)</f>
        <v>0.39779999999999999</v>
      </c>
      <c r="BX23" s="14">
        <f t="shared" si="20"/>
        <v>84708.489226221223</v>
      </c>
      <c r="BY23" s="34">
        <f t="shared" si="21"/>
        <v>11572.760245659052</v>
      </c>
      <c r="BZ23" s="71">
        <f t="shared" si="22"/>
        <v>7.3196443569281939</v>
      </c>
      <c r="CA23" s="71">
        <f t="shared" si="23"/>
        <v>73135.728980562169</v>
      </c>
      <c r="CB23" s="56">
        <v>1</v>
      </c>
      <c r="CC23">
        <f>IFERROR(VLOOKUP(AO23,'Model Failure data- Lines'!$A$37:$E$41,5,FALSE),'Model Failure data- Lines'!$E$37)</f>
        <v>0.19189999999999996</v>
      </c>
      <c r="CD23" s="14">
        <f t="shared" si="24"/>
        <v>40863.647769009178</v>
      </c>
      <c r="CE23" s="34">
        <f t="shared" si="25"/>
        <v>9207.0051492813709</v>
      </c>
      <c r="CF23" s="34">
        <f t="shared" si="26"/>
        <v>4.4383213766529375</v>
      </c>
      <c r="CG23" s="54">
        <f t="shared" si="27"/>
        <v>31656.642619727805</v>
      </c>
      <c r="CH23" t="e">
        <f>IFERROR(VLOOKUP(AO23,'Model Failure data- Lines'!#REF!,3,FALSE),'Model Failure data- Lines'!#REF!)</f>
        <v>#REF!</v>
      </c>
      <c r="CI23" s="14" t="e">
        <f t="shared" si="28"/>
        <v>#REF!</v>
      </c>
      <c r="CJ23" s="34">
        <f t="shared" si="29"/>
        <v>12444.955872597235</v>
      </c>
      <c r="CK23" s="34" t="e">
        <f t="shared" si="30"/>
        <v>#REF!</v>
      </c>
      <c r="CL23" s="54" t="e">
        <f t="shared" si="31"/>
        <v>#REF!</v>
      </c>
      <c r="CM23" t="e">
        <f>IFERROR(VLOOKUP(AO23,'Model Failure data- Lines'!#REF!,4,FALSE),'Model Failure data- Lines'!#REF!)</f>
        <v>#REF!</v>
      </c>
      <c r="CN23" s="14" t="e">
        <f t="shared" si="32"/>
        <v>#REF!</v>
      </c>
      <c r="CO23" s="34">
        <f t="shared" si="33"/>
        <v>10647.096647341774</v>
      </c>
      <c r="CP23" s="34" t="e">
        <f t="shared" si="34"/>
        <v>#REF!</v>
      </c>
      <c r="CQ23" s="54" t="e">
        <f t="shared" si="35"/>
        <v>#REF!</v>
      </c>
      <c r="CR23" t="e">
        <f>IFERROR(VLOOKUP(AO23,'Model Failure data- Lines'!#REF!,5,FALSE),'Model Failure data- Lines'!#REF!)</f>
        <v>#REF!</v>
      </c>
      <c r="CS23" s="14" t="e">
        <f t="shared" si="36"/>
        <v>#REF!</v>
      </c>
      <c r="CT23" s="34">
        <f t="shared" si="37"/>
        <v>7793.0393099211087</v>
      </c>
      <c r="CU23" s="34" t="e">
        <f t="shared" si="38"/>
        <v>#REF!</v>
      </c>
      <c r="CV23" s="54" t="e">
        <f t="shared" si="39"/>
        <v>#REF!</v>
      </c>
      <c r="CW23" t="s">
        <v>57</v>
      </c>
      <c r="CX23">
        <v>1</v>
      </c>
      <c r="CY23">
        <v>1</v>
      </c>
      <c r="CZ23">
        <f t="shared" si="40"/>
        <v>73135.728980562169</v>
      </c>
      <c r="DA23" s="34">
        <f t="shared" si="41"/>
        <v>16978.103999999999</v>
      </c>
      <c r="DB23" s="34">
        <f t="shared" si="42"/>
        <v>0.42445259999999996</v>
      </c>
      <c r="DC23" s="34">
        <f t="shared" si="43"/>
        <v>4910.9759736212372</v>
      </c>
      <c r="DD23" s="9">
        <f t="shared" si="44"/>
        <v>62818.984799999991</v>
      </c>
      <c r="DE23" s="59">
        <f t="shared" si="45"/>
        <v>0.20042978165575034</v>
      </c>
      <c r="DF23" s="59">
        <f t="shared" si="46"/>
        <v>5.0107445413937583E-6</v>
      </c>
      <c r="DG23" s="59">
        <f t="shared" si="47"/>
        <v>5.7975015473432166E-2</v>
      </c>
      <c r="DH23" s="59">
        <f t="shared" si="48"/>
        <v>0.74159019212627619</v>
      </c>
      <c r="DI23" s="14">
        <f t="shared" si="49"/>
        <v>14658.578190808208</v>
      </c>
      <c r="DJ23" s="14">
        <f t="shared" si="50"/>
        <v>0.36646445477020517</v>
      </c>
      <c r="DK23" s="14">
        <f t="shared" si="51"/>
        <v>4240.0450193088327</v>
      </c>
      <c r="DL23" s="14">
        <f t="shared" si="52"/>
        <v>54236.739305990362</v>
      </c>
      <c r="DM23">
        <f t="shared" si="53"/>
        <v>31656.642619727805</v>
      </c>
      <c r="DN23" s="34">
        <f t="shared" si="54"/>
        <v>8190.2919999999986</v>
      </c>
      <c r="DO23" s="34">
        <f t="shared" si="55"/>
        <v>0.20475729999999995</v>
      </c>
      <c r="DP23" s="34">
        <f t="shared" si="56"/>
        <v>2369.0706117091886</v>
      </c>
      <c r="DQ23" s="9">
        <f t="shared" si="57"/>
        <v>30304.080399999992</v>
      </c>
      <c r="DR23" s="59">
        <f t="shared" si="58"/>
        <v>0.20042978165575032</v>
      </c>
      <c r="DS23" s="59">
        <f t="shared" si="59"/>
        <v>5.0107445413937575E-6</v>
      </c>
      <c r="DT23" s="59">
        <f t="shared" si="60"/>
        <v>5.7975015473432159E-2</v>
      </c>
      <c r="DU23" s="59">
        <f t="shared" si="61"/>
        <v>0.74159019212627619</v>
      </c>
      <c r="DV23" s="14">
        <f t="shared" si="62"/>
        <v>6344.9339682261643</v>
      </c>
      <c r="DW23" s="14">
        <f t="shared" si="63"/>
        <v>0.1586233492056541</v>
      </c>
      <c r="DX23" s="14">
        <f t="shared" si="64"/>
        <v>1835.2943457156314</v>
      </c>
      <c r="DY23" s="14">
        <f t="shared" si="65"/>
        <v>23476.255682436811</v>
      </c>
      <c r="DZ23" s="34" t="e">
        <f t="shared" si="66"/>
        <v>#REF!</v>
      </c>
      <c r="EA23" s="34" t="e">
        <f t="shared" si="67"/>
        <v>#REF!</v>
      </c>
      <c r="EB23" s="34" t="e">
        <f t="shared" si="68"/>
        <v>#REF!</v>
      </c>
      <c r="EC23" s="34" t="e">
        <f t="shared" si="69"/>
        <v>#REF!</v>
      </c>
      <c r="ED23" s="34" t="e">
        <f t="shared" si="70"/>
        <v>#REF!</v>
      </c>
      <c r="EE23" s="59" t="e">
        <f t="shared" si="71"/>
        <v>#REF!</v>
      </c>
      <c r="EF23" s="59" t="e">
        <f t="shared" si="72"/>
        <v>#REF!</v>
      </c>
      <c r="EG23" s="59" t="e">
        <f t="shared" si="73"/>
        <v>#REF!</v>
      </c>
      <c r="EH23" s="59" t="e">
        <f t="shared" si="74"/>
        <v>#REF!</v>
      </c>
      <c r="EI23" s="14" t="e">
        <f t="shared" si="75"/>
        <v>#REF!</v>
      </c>
      <c r="EJ23" s="14" t="e">
        <f t="shared" si="76"/>
        <v>#REF!</v>
      </c>
      <c r="EK23" s="14" t="e">
        <f t="shared" si="77"/>
        <v>#REF!</v>
      </c>
      <c r="EL23" s="14" t="e">
        <f t="shared" si="78"/>
        <v>#REF!</v>
      </c>
      <c r="EM23" t="e">
        <f t="shared" si="79"/>
        <v>#REF!</v>
      </c>
      <c r="EN23" s="34" t="e">
        <f t="shared" si="80"/>
        <v>#REF!</v>
      </c>
      <c r="EO23" s="34" t="e">
        <f t="shared" si="81"/>
        <v>#REF!</v>
      </c>
      <c r="EP23" s="34" t="e">
        <f t="shared" si="82"/>
        <v>#REF!</v>
      </c>
      <c r="EQ23" s="34" t="e">
        <f t="shared" si="83"/>
        <v>#REF!</v>
      </c>
      <c r="ER23" s="59" t="e">
        <f t="shared" si="84"/>
        <v>#REF!</v>
      </c>
      <c r="ES23" s="59" t="e">
        <f t="shared" si="85"/>
        <v>#REF!</v>
      </c>
      <c r="ET23" s="59" t="e">
        <f t="shared" si="86"/>
        <v>#REF!</v>
      </c>
      <c r="EU23" s="59" t="e">
        <f t="shared" si="87"/>
        <v>#REF!</v>
      </c>
      <c r="EV23" s="14" t="e">
        <f t="shared" si="88"/>
        <v>#REF!</v>
      </c>
      <c r="EW23" s="14" t="e">
        <f t="shared" si="89"/>
        <v>#REF!</v>
      </c>
      <c r="EX23" s="14" t="e">
        <f t="shared" si="90"/>
        <v>#REF!</v>
      </c>
      <c r="EY23" s="14" t="e">
        <f t="shared" si="91"/>
        <v>#REF!</v>
      </c>
    </row>
    <row r="24" spans="1:155" x14ac:dyDescent="0.2">
      <c r="A24" s="17">
        <v>30038862</v>
      </c>
      <c r="B24" t="s">
        <v>62</v>
      </c>
      <c r="C24" t="s">
        <v>1244</v>
      </c>
      <c r="D24" t="s">
        <v>1245</v>
      </c>
      <c r="E24" t="s">
        <v>1246</v>
      </c>
      <c r="F24" t="s">
        <v>66</v>
      </c>
      <c r="G24" t="s">
        <v>42</v>
      </c>
      <c r="H24" t="s">
        <v>1247</v>
      </c>
      <c r="I24" t="s">
        <v>68</v>
      </c>
      <c r="J24" s="19" t="s">
        <v>69</v>
      </c>
      <c r="K24" t="s">
        <v>70</v>
      </c>
      <c r="L24">
        <v>1969</v>
      </c>
      <c r="M24">
        <f t="shared" si="0"/>
        <v>1969</v>
      </c>
      <c r="N24">
        <v>50</v>
      </c>
      <c r="O24" s="19">
        <f t="shared" si="1"/>
        <v>50</v>
      </c>
      <c r="P24" t="s">
        <v>83</v>
      </c>
      <c r="Q24" s="19" t="str">
        <f t="shared" si="2"/>
        <v>50-60</v>
      </c>
      <c r="R24" s="23">
        <v>270.39999999999998</v>
      </c>
      <c r="S24" s="15">
        <f t="shared" si="3"/>
        <v>0.27039999999999997</v>
      </c>
      <c r="T24">
        <v>30359206</v>
      </c>
      <c r="U24" t="s">
        <v>45</v>
      </c>
      <c r="V24" t="s">
        <v>46</v>
      </c>
      <c r="W24" s="20" t="s">
        <v>87</v>
      </c>
      <c r="X24" t="s">
        <v>88</v>
      </c>
      <c r="Y24" t="s">
        <v>839</v>
      </c>
      <c r="Z24" t="s">
        <v>1248</v>
      </c>
      <c r="AA24" t="s">
        <v>1249</v>
      </c>
      <c r="AB24" t="s">
        <v>674</v>
      </c>
      <c r="AC24">
        <v>1969</v>
      </c>
      <c r="AD24">
        <v>150</v>
      </c>
      <c r="AE24" t="str">
        <f t="shared" si="4"/>
        <v>&gt;80</v>
      </c>
      <c r="AF24">
        <v>-37.824671960000003</v>
      </c>
      <c r="AG24">
        <v>144.82220706000001</v>
      </c>
      <c r="AH24" t="s">
        <v>75</v>
      </c>
      <c r="AI24" t="s">
        <v>51</v>
      </c>
      <c r="AJ24" s="33" t="s">
        <v>207</v>
      </c>
      <c r="AL24" t="s">
        <v>48</v>
      </c>
      <c r="AM24" t="s">
        <v>86</v>
      </c>
      <c r="AN24">
        <v>220</v>
      </c>
      <c r="AO24" s="69">
        <v>5</v>
      </c>
      <c r="AP24">
        <v>2</v>
      </c>
      <c r="AQ24">
        <v>5</v>
      </c>
      <c r="AR24">
        <v>1</v>
      </c>
      <c r="AS24" s="82" t="str">
        <f t="shared" si="5"/>
        <v>Gw-5-1</v>
      </c>
      <c r="AT24" s="14">
        <f t="shared" si="6"/>
        <v>40000</v>
      </c>
      <c r="AU24" s="81">
        <f>VLOOKUP(C24,Bushfire_Vlookup!$F$2:$H$12575,3,FALSE)</f>
        <v>1</v>
      </c>
      <c r="AV24" s="14">
        <f>VLOOKUP(AS24,Safety_collateral_Vlookup!$J$3:$L$20,2,FALSE)</f>
        <v>9206290.8655511159</v>
      </c>
      <c r="AW24" s="14">
        <f>VLOOKUP(AS24,Safety_collateral_Vlookup!$J$3:$L$20,3,FALSE)</f>
        <v>148000</v>
      </c>
      <c r="AX24" s="48">
        <f t="shared" si="7"/>
        <v>10023709.420543041</v>
      </c>
      <c r="AY24" s="48">
        <f>AZ24</f>
        <v>110000</v>
      </c>
      <c r="AZ24" s="14">
        <v>110000</v>
      </c>
      <c r="BA24" s="16">
        <f t="shared" si="8"/>
        <v>91.124631095845828</v>
      </c>
      <c r="BB24" t="e">
        <f>IF(BA24&lt;=#REF!,#REF!,IF(BA24&lt;=#REF!,#REF!,IF(BA24&lt;=#REF!,#REF!,IF(BA24&lt;=#REF!,#REF!,#REF!))))</f>
        <v>#REF!</v>
      </c>
      <c r="BC24" s="51">
        <v>5</v>
      </c>
      <c r="BD24" s="21">
        <v>70</v>
      </c>
      <c r="BE24" s="21">
        <v>6.4399999999999999E-2</v>
      </c>
      <c r="BF24" s="26">
        <f t="shared" si="9"/>
        <v>7174.8812106213763</v>
      </c>
      <c r="BG24" s="21">
        <v>7</v>
      </c>
      <c r="BH24" s="21">
        <f t="shared" si="10"/>
        <v>64.400000000000006</v>
      </c>
      <c r="BI24" s="28">
        <f t="shared" si="11"/>
        <v>6.0635500134400021E-2</v>
      </c>
      <c r="BJ24" s="27">
        <f t="shared" si="12"/>
        <v>6.0635500134400021E-2</v>
      </c>
      <c r="BK24" s="28">
        <f t="shared" si="13"/>
        <v>0.92961887716136271</v>
      </c>
      <c r="BL24" s="35">
        <f t="shared" si="14"/>
        <v>84.711177241063595</v>
      </c>
      <c r="BM24" s="21" t="str">
        <f t="shared" si="15"/>
        <v>Cr5</v>
      </c>
      <c r="BN24" s="51">
        <v>5</v>
      </c>
      <c r="BO24" s="21">
        <v>1</v>
      </c>
      <c r="BP24" s="50" t="s">
        <v>5497</v>
      </c>
      <c r="BQ24" s="14">
        <v>40000</v>
      </c>
      <c r="BR24">
        <f>IFERROR(VLOOKUP(AO24,'Model Failure data- Lines'!$A$37:$E$41,3,FALSE),'Model Failure data- Lines'!$C$37)</f>
        <v>0.49390000000000001</v>
      </c>
      <c r="BS24" s="14">
        <f t="shared" si="16"/>
        <v>4950710.0828062082</v>
      </c>
      <c r="BT24" s="34">
        <f t="shared" si="17"/>
        <v>98114.546368945856</v>
      </c>
      <c r="BU24" s="34">
        <f t="shared" si="18"/>
        <v>50.45847191903394</v>
      </c>
      <c r="BV24" s="54">
        <f t="shared" si="19"/>
        <v>4852595.5364372618</v>
      </c>
      <c r="BW24">
        <f>IFERROR(VLOOKUP(AO24,'Model Failure data- Lines'!$A$37:$E$41,4,FALSE),'Model Failure data- Lines'!$D$37)</f>
        <v>0.39779999999999999</v>
      </c>
      <c r="BX24" s="14">
        <f t="shared" si="20"/>
        <v>3987431.6074920218</v>
      </c>
      <c r="BY24" s="34">
        <f t="shared" si="21"/>
        <v>87513.310992582061</v>
      </c>
      <c r="BZ24" s="71">
        <f t="shared" si="22"/>
        <v>45.563715533857597</v>
      </c>
      <c r="CA24" s="71">
        <f t="shared" si="23"/>
        <v>3899918.2964994395</v>
      </c>
      <c r="CB24" s="56">
        <v>1</v>
      </c>
      <c r="CC24">
        <f>IFERROR(VLOOKUP(AO24,'Model Failure data- Lines'!$A$37:$E$41,5,FALSE),'Model Failure data- Lines'!$E$37)</f>
        <v>0.19189999999999996</v>
      </c>
      <c r="CD24" s="14">
        <f t="shared" si="24"/>
        <v>1923549.8378022092</v>
      </c>
      <c r="CE24" s="34">
        <f t="shared" si="25"/>
        <v>69623.450917130744</v>
      </c>
      <c r="CF24" s="34">
        <f t="shared" si="26"/>
        <v>27.627901410570885</v>
      </c>
      <c r="CG24" s="54">
        <f t="shared" si="27"/>
        <v>1853926.3868850784</v>
      </c>
      <c r="CH24" t="e">
        <f>IFERROR(VLOOKUP(AO24,'Model Failure data- Lines'!#REF!,3,FALSE),'Model Failure data- Lines'!#REF!)</f>
        <v>#REF!</v>
      </c>
      <c r="CI24" s="14" t="e">
        <f t="shared" si="28"/>
        <v>#REF!</v>
      </c>
      <c r="CJ24" s="34">
        <f t="shared" si="29"/>
        <v>94108.861710505385</v>
      </c>
      <c r="CK24" s="34" t="e">
        <f t="shared" si="30"/>
        <v>#REF!</v>
      </c>
      <c r="CL24" s="54" t="e">
        <f t="shared" si="31"/>
        <v>#REF!</v>
      </c>
      <c r="CM24" t="e">
        <f>IFERROR(VLOOKUP(AO24,'Model Failure data- Lines'!#REF!,4,FALSE),'Model Failure data- Lines'!#REF!)</f>
        <v>#REF!</v>
      </c>
      <c r="CN24" s="14" t="e">
        <f t="shared" si="32"/>
        <v>#REF!</v>
      </c>
      <c r="CO24" s="34">
        <f t="shared" si="33"/>
        <v>80513.4350222457</v>
      </c>
      <c r="CP24" s="34" t="e">
        <f t="shared" si="34"/>
        <v>#REF!</v>
      </c>
      <c r="CQ24" s="54" t="e">
        <f t="shared" si="35"/>
        <v>#REF!</v>
      </c>
      <c r="CR24" t="e">
        <f>IFERROR(VLOOKUP(AO24,'Model Failure data- Lines'!#REF!,5,FALSE),'Model Failure data- Lines'!#REF!)</f>
        <v>#REF!</v>
      </c>
      <c r="CS24" s="14" t="e">
        <f t="shared" si="36"/>
        <v>#REF!</v>
      </c>
      <c r="CT24" s="34">
        <f t="shared" si="37"/>
        <v>58931.029264376193</v>
      </c>
      <c r="CU24" s="34" t="e">
        <f t="shared" si="38"/>
        <v>#REF!</v>
      </c>
      <c r="CV24" s="54" t="e">
        <f t="shared" si="39"/>
        <v>#REF!</v>
      </c>
      <c r="CW24" t="s">
        <v>674</v>
      </c>
      <c r="CX24">
        <v>1</v>
      </c>
      <c r="CY24">
        <v>1</v>
      </c>
      <c r="CZ24">
        <f t="shared" si="40"/>
        <v>3899918.29649944</v>
      </c>
      <c r="DA24" s="34">
        <f t="shared" si="41"/>
        <v>16978.103999999999</v>
      </c>
      <c r="DB24" s="34">
        <f t="shared" si="42"/>
        <v>0.42445259999999996</v>
      </c>
      <c r="DC24" s="34">
        <f t="shared" si="43"/>
        <v>3907634.0942394212</v>
      </c>
      <c r="DD24" s="9">
        <f t="shared" si="44"/>
        <v>62818.984799999991</v>
      </c>
      <c r="DE24" s="59">
        <f t="shared" si="45"/>
        <v>4.2579047545542054E-3</v>
      </c>
      <c r="DF24" s="59">
        <f t="shared" si="46"/>
        <v>1.0644761886385515E-7</v>
      </c>
      <c r="DG24" s="59">
        <f t="shared" si="47"/>
        <v>0.9799877412059762</v>
      </c>
      <c r="DH24" s="59">
        <f t="shared" si="48"/>
        <v>1.5754247591850561E-2</v>
      </c>
      <c r="DI24" s="14">
        <f t="shared" si="49"/>
        <v>16605.480657037904</v>
      </c>
      <c r="DJ24" s="14">
        <f t="shared" si="50"/>
        <v>0.41513701642594758</v>
      </c>
      <c r="DK24" s="14">
        <f t="shared" si="51"/>
        <v>3821872.1222743448</v>
      </c>
      <c r="DL24" s="14">
        <f t="shared" si="52"/>
        <v>61440.278431040235</v>
      </c>
      <c r="DM24">
        <f t="shared" si="53"/>
        <v>1853926.3868850786</v>
      </c>
      <c r="DN24" s="34">
        <f t="shared" si="54"/>
        <v>8190.2919999999986</v>
      </c>
      <c r="DO24" s="34">
        <f t="shared" si="55"/>
        <v>0.20475729999999995</v>
      </c>
      <c r="DP24" s="34">
        <f t="shared" si="56"/>
        <v>1885055.260644909</v>
      </c>
      <c r="DQ24" s="9">
        <f t="shared" si="57"/>
        <v>30304.080399999992</v>
      </c>
      <c r="DR24" s="59">
        <f t="shared" si="58"/>
        <v>4.2579047545542063E-3</v>
      </c>
      <c r="DS24" s="59">
        <f t="shared" si="59"/>
        <v>1.0644761886385515E-7</v>
      </c>
      <c r="DT24" s="59">
        <f t="shared" si="60"/>
        <v>0.97998774120597631</v>
      </c>
      <c r="DU24" s="59">
        <f t="shared" si="61"/>
        <v>1.5754247591850561E-2</v>
      </c>
      <c r="DV24" s="14">
        <f t="shared" si="62"/>
        <v>7893.8419773114756</v>
      </c>
      <c r="DW24" s="14">
        <f t="shared" si="63"/>
        <v>0.19734604943278691</v>
      </c>
      <c r="DX24" s="14">
        <f t="shared" si="64"/>
        <v>1816825.1322456647</v>
      </c>
      <c r="DY24" s="14">
        <f t="shared" si="65"/>
        <v>29207.215316052461</v>
      </c>
      <c r="DZ24" s="34" t="e">
        <f t="shared" si="66"/>
        <v>#REF!</v>
      </c>
      <c r="EA24" s="34" t="e">
        <f t="shared" si="67"/>
        <v>#REF!</v>
      </c>
      <c r="EB24" s="34" t="e">
        <f t="shared" si="68"/>
        <v>#REF!</v>
      </c>
      <c r="EC24" s="34" t="e">
        <f t="shared" si="69"/>
        <v>#REF!</v>
      </c>
      <c r="ED24" s="34" t="e">
        <f t="shared" si="70"/>
        <v>#REF!</v>
      </c>
      <c r="EE24" s="59" t="e">
        <f t="shared" si="71"/>
        <v>#REF!</v>
      </c>
      <c r="EF24" s="59" t="e">
        <f t="shared" si="72"/>
        <v>#REF!</v>
      </c>
      <c r="EG24" s="59" t="e">
        <f t="shared" si="73"/>
        <v>#REF!</v>
      </c>
      <c r="EH24" s="59" t="e">
        <f t="shared" si="74"/>
        <v>#REF!</v>
      </c>
      <c r="EI24" s="14" t="e">
        <f t="shared" si="75"/>
        <v>#REF!</v>
      </c>
      <c r="EJ24" s="14" t="e">
        <f t="shared" si="76"/>
        <v>#REF!</v>
      </c>
      <c r="EK24" s="14" t="e">
        <f t="shared" si="77"/>
        <v>#REF!</v>
      </c>
      <c r="EL24" s="14" t="e">
        <f t="shared" si="78"/>
        <v>#REF!</v>
      </c>
      <c r="EM24" t="e">
        <f t="shared" si="79"/>
        <v>#REF!</v>
      </c>
      <c r="EN24" s="34" t="e">
        <f t="shared" si="80"/>
        <v>#REF!</v>
      </c>
      <c r="EO24" s="34" t="e">
        <f t="shared" si="81"/>
        <v>#REF!</v>
      </c>
      <c r="EP24" s="34" t="e">
        <f t="shared" si="82"/>
        <v>#REF!</v>
      </c>
      <c r="EQ24" s="34" t="e">
        <f t="shared" si="83"/>
        <v>#REF!</v>
      </c>
      <c r="ER24" s="59" t="e">
        <f t="shared" si="84"/>
        <v>#REF!</v>
      </c>
      <c r="ES24" s="59" t="e">
        <f t="shared" si="85"/>
        <v>#REF!</v>
      </c>
      <c r="ET24" s="59" t="e">
        <f t="shared" si="86"/>
        <v>#REF!</v>
      </c>
      <c r="EU24" s="59" t="e">
        <f t="shared" si="87"/>
        <v>#REF!</v>
      </c>
      <c r="EV24" s="14" t="e">
        <f t="shared" si="88"/>
        <v>#REF!</v>
      </c>
      <c r="EW24" s="14" t="e">
        <f t="shared" si="89"/>
        <v>#REF!</v>
      </c>
      <c r="EX24" s="14" t="e">
        <f t="shared" si="90"/>
        <v>#REF!</v>
      </c>
      <c r="EY24" s="14" t="e">
        <f t="shared" si="91"/>
        <v>#REF!</v>
      </c>
    </row>
    <row r="25" spans="1:155" x14ac:dyDescent="0.2">
      <c r="A25" s="17">
        <v>30218966</v>
      </c>
      <c r="B25" t="s">
        <v>62</v>
      </c>
      <c r="C25" t="s">
        <v>3792</v>
      </c>
      <c r="D25" t="s">
        <v>3793</v>
      </c>
      <c r="E25" t="s">
        <v>3794</v>
      </c>
      <c r="F25" t="s">
        <v>66</v>
      </c>
      <c r="G25" t="s">
        <v>42</v>
      </c>
      <c r="H25" t="s">
        <v>3795</v>
      </c>
      <c r="I25" t="s">
        <v>68</v>
      </c>
      <c r="J25" s="19" t="s">
        <v>69</v>
      </c>
      <c r="K25" t="s">
        <v>70</v>
      </c>
      <c r="L25">
        <v>1969</v>
      </c>
      <c r="M25">
        <f t="shared" si="0"/>
        <v>1969</v>
      </c>
      <c r="N25">
        <v>50</v>
      </c>
      <c r="O25" s="19">
        <f t="shared" si="1"/>
        <v>50</v>
      </c>
      <c r="P25" t="s">
        <v>83</v>
      </c>
      <c r="Q25" s="19" t="str">
        <f t="shared" si="2"/>
        <v>50-60</v>
      </c>
      <c r="R25" s="23">
        <v>284.39999999999998</v>
      </c>
      <c r="S25" s="15">
        <f t="shared" si="3"/>
        <v>0.28439999999999999</v>
      </c>
      <c r="T25">
        <v>30133750</v>
      </c>
      <c r="U25" t="s">
        <v>45</v>
      </c>
      <c r="V25" t="s">
        <v>46</v>
      </c>
      <c r="W25" s="20" t="s">
        <v>87</v>
      </c>
      <c r="X25" t="s">
        <v>48</v>
      </c>
      <c r="Y25" t="s">
        <v>629</v>
      </c>
      <c r="Z25" t="s">
        <v>3796</v>
      </c>
      <c r="AA25" t="s">
        <v>3797</v>
      </c>
      <c r="AB25" t="s">
        <v>666</v>
      </c>
      <c r="AC25">
        <v>1969</v>
      </c>
      <c r="AD25">
        <v>150</v>
      </c>
      <c r="AE25" t="str">
        <f t="shared" si="4"/>
        <v>&gt;80</v>
      </c>
      <c r="AF25">
        <v>-37.824921269999997</v>
      </c>
      <c r="AG25">
        <v>144.83256064</v>
      </c>
      <c r="AH25" t="s">
        <v>75</v>
      </c>
      <c r="AI25" t="s">
        <v>51</v>
      </c>
      <c r="AJ25" s="33" t="s">
        <v>207</v>
      </c>
      <c r="AL25" t="s">
        <v>48</v>
      </c>
      <c r="AM25" t="s">
        <v>86</v>
      </c>
      <c r="AN25">
        <v>220</v>
      </c>
      <c r="AO25" s="69">
        <v>5</v>
      </c>
      <c r="AP25">
        <v>2</v>
      </c>
      <c r="AQ25">
        <v>0</v>
      </c>
      <c r="AR25">
        <v>2</v>
      </c>
      <c r="AS25" s="82" t="str">
        <f t="shared" si="5"/>
        <v>Gw-0-2</v>
      </c>
      <c r="AT25" s="14">
        <f t="shared" si="6"/>
        <v>40000</v>
      </c>
      <c r="AU25" s="81">
        <f>VLOOKUP(C25,Bushfire_Vlookup!$F$2:$H$12575,3,FALSE)</f>
        <v>1</v>
      </c>
      <c r="AV25" s="14">
        <f>VLOOKUP(AS25,Safety_collateral_Vlookup!$J$3:$L$20,2,FALSE)</f>
        <v>93570.139925214826</v>
      </c>
      <c r="AW25" s="14">
        <f>VLOOKUP(AS25,Safety_collateral_Vlookup!$J$3:$L$20,3,FALSE)</f>
        <v>550000</v>
      </c>
      <c r="AX25" s="48">
        <f t="shared" si="7"/>
        <v>729370.40630020422</v>
      </c>
      <c r="AY25" s="49">
        <f>(R25/1000)*AZ25</f>
        <v>21614.399999999998</v>
      </c>
      <c r="AZ25" s="14">
        <v>76000</v>
      </c>
      <c r="BA25" s="16">
        <f t="shared" si="8"/>
        <v>33.744652005154173</v>
      </c>
      <c r="BB25" t="e">
        <f>IF(BA25&lt;=#REF!,#REF!,IF(BA25&lt;=#REF!,#REF!,IF(BA25&lt;=#REF!,#REF!,IF(BA25&lt;=#REF!,#REF!,#REF!))))</f>
        <v>#REF!</v>
      </c>
      <c r="BC25" s="51">
        <v>5</v>
      </c>
      <c r="BD25" s="21">
        <v>70</v>
      </c>
      <c r="BE25" s="21">
        <v>6.4399999999999999E-2</v>
      </c>
      <c r="BF25" s="26">
        <f t="shared" si="9"/>
        <v>1409.8250221714061</v>
      </c>
      <c r="BG25" s="21">
        <v>7</v>
      </c>
      <c r="BH25" s="21">
        <f t="shared" si="10"/>
        <v>64.400000000000006</v>
      </c>
      <c r="BI25" s="28">
        <f t="shared" si="11"/>
        <v>6.0635500134400021E-2</v>
      </c>
      <c r="BJ25" s="27">
        <f t="shared" si="12"/>
        <v>6.0635500134400021E-2</v>
      </c>
      <c r="BK25" s="28">
        <f t="shared" si="13"/>
        <v>0.9296188771613626</v>
      </c>
      <c r="BL25" s="35">
        <f t="shared" si="14"/>
        <v>31.369665507232344</v>
      </c>
      <c r="BM25" s="21" t="str">
        <f t="shared" si="15"/>
        <v>Cr5</v>
      </c>
      <c r="BN25" s="51">
        <v>5</v>
      </c>
      <c r="BO25" s="21">
        <v>1</v>
      </c>
      <c r="BP25" s="50" t="s">
        <v>5497</v>
      </c>
      <c r="BQ25" s="14">
        <v>40000</v>
      </c>
      <c r="BR25">
        <f>IFERROR(VLOOKUP(AO25,'Model Failure data- Lines'!$A$37:$E$41,3,FALSE),'Model Failure data- Lines'!$C$37)</f>
        <v>0.49390000000000001</v>
      </c>
      <c r="BS25" s="14">
        <f t="shared" si="16"/>
        <v>360236.04367167089</v>
      </c>
      <c r="BT25" s="34">
        <f t="shared" si="17"/>
        <v>19278.973191244939</v>
      </c>
      <c r="BU25" s="34">
        <f t="shared" si="18"/>
        <v>18.685437242853943</v>
      </c>
      <c r="BV25" s="54">
        <f t="shared" si="19"/>
        <v>340957.07048042596</v>
      </c>
      <c r="BW25">
        <f>IFERROR(VLOOKUP(AO25,'Model Failure data- Lines'!$A$37:$E$41,4,FALSE),'Model Failure data- Lines'!$D$37)</f>
        <v>0.39779999999999999</v>
      </c>
      <c r="BX25" s="14">
        <f t="shared" si="20"/>
        <v>290143.5476262212</v>
      </c>
      <c r="BY25" s="34">
        <f t="shared" si="21"/>
        <v>17195.888264709687</v>
      </c>
      <c r="BZ25" s="71">
        <f t="shared" si="22"/>
        <v>16.872844435821857</v>
      </c>
      <c r="CA25" s="71">
        <f t="shared" si="23"/>
        <v>272947.65936151153</v>
      </c>
      <c r="CB25" s="56">
        <v>1</v>
      </c>
      <c r="CC25">
        <f>IFERROR(VLOOKUP(AO25,'Model Failure data- Lines'!$A$37:$E$41,5,FALSE),'Model Failure data- Lines'!$E$37)</f>
        <v>0.19189999999999996</v>
      </c>
      <c r="CD25" s="14">
        <f t="shared" si="24"/>
        <v>139966.18096900915</v>
      </c>
      <c r="CE25" s="34">
        <f t="shared" si="25"/>
        <v>13680.62834093846</v>
      </c>
      <c r="CF25" s="34">
        <f t="shared" si="26"/>
        <v>10.230976054672047</v>
      </c>
      <c r="CG25" s="54">
        <f t="shared" si="27"/>
        <v>126285.55262807068</v>
      </c>
      <c r="CH25" t="e">
        <f>IFERROR(VLOOKUP(AO25,'Model Failure data- Lines'!#REF!,3,FALSE),'Model Failure data- Lines'!#REF!)</f>
        <v>#REF!</v>
      </c>
      <c r="CI25" s="14" t="e">
        <f t="shared" si="28"/>
        <v>#REF!</v>
      </c>
      <c r="CJ25" s="34">
        <f t="shared" si="29"/>
        <v>18491.878005050432</v>
      </c>
      <c r="CK25" s="34" t="e">
        <f t="shared" si="30"/>
        <v>#REF!</v>
      </c>
      <c r="CL25" s="54" t="e">
        <f t="shared" si="31"/>
        <v>#REF!</v>
      </c>
      <c r="CM25" t="e">
        <f>IFERROR(VLOOKUP(AO25,'Model Failure data- Lines'!#REF!,4,FALSE),'Model Failure data- Lines'!#REF!)</f>
        <v>#REF!</v>
      </c>
      <c r="CN25" s="14" t="e">
        <f t="shared" si="32"/>
        <v>#REF!</v>
      </c>
      <c r="CO25" s="34">
        <f t="shared" si="33"/>
        <v>15820.450817680248</v>
      </c>
      <c r="CP25" s="34" t="e">
        <f t="shared" si="34"/>
        <v>#REF!</v>
      </c>
      <c r="CQ25" s="54" t="e">
        <f t="shared" si="35"/>
        <v>#REF!</v>
      </c>
      <c r="CR25" t="e">
        <f>IFERROR(VLOOKUP(AO25,'Model Failure data- Lines'!#REF!,5,FALSE),'Model Failure data- Lines'!#REF!)</f>
        <v>#REF!</v>
      </c>
      <c r="CS25" s="14" t="e">
        <f t="shared" si="36"/>
        <v>#REF!</v>
      </c>
      <c r="CT25" s="34">
        <f t="shared" si="37"/>
        <v>11579.625808472116</v>
      </c>
      <c r="CU25" s="34" t="e">
        <f t="shared" si="38"/>
        <v>#REF!</v>
      </c>
      <c r="CV25" s="54" t="e">
        <f t="shared" si="39"/>
        <v>#REF!</v>
      </c>
      <c r="CW25" t="s">
        <v>666</v>
      </c>
      <c r="CX25">
        <v>1</v>
      </c>
      <c r="CY25">
        <v>1</v>
      </c>
      <c r="CZ25">
        <f t="shared" si="40"/>
        <v>272947.65936151153</v>
      </c>
      <c r="DA25" s="34">
        <f t="shared" si="41"/>
        <v>16978.103999999999</v>
      </c>
      <c r="DB25" s="34">
        <f t="shared" si="42"/>
        <v>0.42445259999999996</v>
      </c>
      <c r="DC25" s="34">
        <f t="shared" si="43"/>
        <v>39716.089173621236</v>
      </c>
      <c r="DD25" s="9">
        <f t="shared" si="44"/>
        <v>233448.92999999996</v>
      </c>
      <c r="DE25" s="59">
        <f t="shared" si="45"/>
        <v>5.8516221156405389E-2</v>
      </c>
      <c r="DF25" s="59">
        <f t="shared" si="46"/>
        <v>1.4629055289101345E-6</v>
      </c>
      <c r="DG25" s="59">
        <f t="shared" si="47"/>
        <v>0.1368842750374917</v>
      </c>
      <c r="DH25" s="59">
        <f t="shared" si="48"/>
        <v>0.80459804090057396</v>
      </c>
      <c r="DI25" s="14">
        <f t="shared" si="49"/>
        <v>15971.865599321411</v>
      </c>
      <c r="DJ25" s="14">
        <f t="shared" si="50"/>
        <v>0.39929663998303527</v>
      </c>
      <c r="DK25" s="14">
        <f t="shared" si="51"/>
        <v>37362.242474880739</v>
      </c>
      <c r="DL25" s="14">
        <f t="shared" si="52"/>
        <v>219613.1519906694</v>
      </c>
      <c r="DM25">
        <f t="shared" si="53"/>
        <v>126285.55262807068</v>
      </c>
      <c r="DN25" s="34">
        <f t="shared" si="54"/>
        <v>8190.2919999999986</v>
      </c>
      <c r="DO25" s="34">
        <f t="shared" si="55"/>
        <v>0.20475729999999995</v>
      </c>
      <c r="DP25" s="34">
        <f t="shared" si="56"/>
        <v>19159.169211709184</v>
      </c>
      <c r="DQ25" s="9">
        <f t="shared" si="57"/>
        <v>112616.51499999997</v>
      </c>
      <c r="DR25" s="59">
        <f t="shared" si="58"/>
        <v>5.8516221156405389E-2</v>
      </c>
      <c r="DS25" s="59">
        <f t="shared" si="59"/>
        <v>1.4629055289101347E-6</v>
      </c>
      <c r="DT25" s="59">
        <f t="shared" si="60"/>
        <v>0.1368842750374917</v>
      </c>
      <c r="DU25" s="59">
        <f t="shared" si="61"/>
        <v>0.80459804090057407</v>
      </c>
      <c r="DV25" s="14">
        <f t="shared" si="62"/>
        <v>7389.7533264430567</v>
      </c>
      <c r="DW25" s="14">
        <f t="shared" si="63"/>
        <v>0.1847438331610764</v>
      </c>
      <c r="DX25" s="14">
        <f t="shared" si="64"/>
        <v>17286.506319202461</v>
      </c>
      <c r="DY25" s="14">
        <f t="shared" si="65"/>
        <v>101609.10823859202</v>
      </c>
      <c r="DZ25" s="34" t="e">
        <f t="shared" si="66"/>
        <v>#REF!</v>
      </c>
      <c r="EA25" s="34" t="e">
        <f t="shared" si="67"/>
        <v>#REF!</v>
      </c>
      <c r="EB25" s="34" t="e">
        <f t="shared" si="68"/>
        <v>#REF!</v>
      </c>
      <c r="EC25" s="34" t="e">
        <f t="shared" si="69"/>
        <v>#REF!</v>
      </c>
      <c r="ED25" s="34" t="e">
        <f t="shared" si="70"/>
        <v>#REF!</v>
      </c>
      <c r="EE25" s="59" t="e">
        <f t="shared" si="71"/>
        <v>#REF!</v>
      </c>
      <c r="EF25" s="59" t="e">
        <f t="shared" si="72"/>
        <v>#REF!</v>
      </c>
      <c r="EG25" s="59" t="e">
        <f t="shared" si="73"/>
        <v>#REF!</v>
      </c>
      <c r="EH25" s="59" t="e">
        <f t="shared" si="74"/>
        <v>#REF!</v>
      </c>
      <c r="EI25" s="14" t="e">
        <f t="shared" si="75"/>
        <v>#REF!</v>
      </c>
      <c r="EJ25" s="14" t="e">
        <f t="shared" si="76"/>
        <v>#REF!</v>
      </c>
      <c r="EK25" s="14" t="e">
        <f t="shared" si="77"/>
        <v>#REF!</v>
      </c>
      <c r="EL25" s="14" t="e">
        <f t="shared" si="78"/>
        <v>#REF!</v>
      </c>
      <c r="EM25" t="e">
        <f t="shared" si="79"/>
        <v>#REF!</v>
      </c>
      <c r="EN25" s="34" t="e">
        <f t="shared" si="80"/>
        <v>#REF!</v>
      </c>
      <c r="EO25" s="34" t="e">
        <f t="shared" si="81"/>
        <v>#REF!</v>
      </c>
      <c r="EP25" s="34" t="e">
        <f t="shared" si="82"/>
        <v>#REF!</v>
      </c>
      <c r="EQ25" s="34" t="e">
        <f t="shared" si="83"/>
        <v>#REF!</v>
      </c>
      <c r="ER25" s="59" t="e">
        <f t="shared" si="84"/>
        <v>#REF!</v>
      </c>
      <c r="ES25" s="59" t="e">
        <f t="shared" si="85"/>
        <v>#REF!</v>
      </c>
      <c r="ET25" s="59" t="e">
        <f t="shared" si="86"/>
        <v>#REF!</v>
      </c>
      <c r="EU25" s="59" t="e">
        <f t="shared" si="87"/>
        <v>#REF!</v>
      </c>
      <c r="EV25" s="14" t="e">
        <f t="shared" si="88"/>
        <v>#REF!</v>
      </c>
      <c r="EW25" s="14" t="e">
        <f t="shared" si="89"/>
        <v>#REF!</v>
      </c>
      <c r="EX25" s="14" t="e">
        <f t="shared" si="90"/>
        <v>#REF!</v>
      </c>
      <c r="EY25" s="14" t="e">
        <f t="shared" si="91"/>
        <v>#REF!</v>
      </c>
    </row>
    <row r="26" spans="1:155" x14ac:dyDescent="0.2">
      <c r="A26" s="17">
        <v>30442094</v>
      </c>
      <c r="B26" t="s">
        <v>62</v>
      </c>
      <c r="C26" t="s">
        <v>3792</v>
      </c>
      <c r="D26" t="s">
        <v>3793</v>
      </c>
      <c r="E26" t="s">
        <v>3794</v>
      </c>
      <c r="F26" t="s">
        <v>66</v>
      </c>
      <c r="G26" t="s">
        <v>42</v>
      </c>
      <c r="H26" t="s">
        <v>5405</v>
      </c>
      <c r="I26" t="s">
        <v>68</v>
      </c>
      <c r="J26" s="19" t="s">
        <v>69</v>
      </c>
      <c r="K26" t="s">
        <v>70</v>
      </c>
      <c r="L26">
        <v>1969</v>
      </c>
      <c r="M26">
        <f t="shared" si="0"/>
        <v>1969</v>
      </c>
      <c r="N26">
        <v>50</v>
      </c>
      <c r="O26" s="19">
        <f t="shared" si="1"/>
        <v>50</v>
      </c>
      <c r="P26" t="s">
        <v>83</v>
      </c>
      <c r="Q26" s="19" t="str">
        <f t="shared" si="2"/>
        <v>50-60</v>
      </c>
      <c r="R26" s="23">
        <v>284.39999999999998</v>
      </c>
      <c r="S26" s="15">
        <f t="shared" si="3"/>
        <v>0.28439999999999999</v>
      </c>
      <c r="T26">
        <v>30133750</v>
      </c>
      <c r="U26" t="s">
        <v>45</v>
      </c>
      <c r="V26" t="s">
        <v>46</v>
      </c>
      <c r="W26" s="20" t="s">
        <v>87</v>
      </c>
      <c r="X26" t="s">
        <v>48</v>
      </c>
      <c r="Y26" t="s">
        <v>629</v>
      </c>
      <c r="Z26" t="s">
        <v>3796</v>
      </c>
      <c r="AA26" t="s">
        <v>3797</v>
      </c>
      <c r="AB26" t="s">
        <v>666</v>
      </c>
      <c r="AC26">
        <v>1969</v>
      </c>
      <c r="AD26">
        <v>150</v>
      </c>
      <c r="AE26" t="str">
        <f t="shared" si="4"/>
        <v>&gt;80</v>
      </c>
      <c r="AF26">
        <v>-37.824921269999997</v>
      </c>
      <c r="AG26">
        <v>144.83256064</v>
      </c>
      <c r="AH26" t="s">
        <v>75</v>
      </c>
      <c r="AI26" t="s">
        <v>51</v>
      </c>
      <c r="AJ26" s="33" t="s">
        <v>207</v>
      </c>
      <c r="AL26" t="s">
        <v>78</v>
      </c>
      <c r="AM26" t="s">
        <v>79</v>
      </c>
      <c r="AN26">
        <v>220</v>
      </c>
      <c r="AO26" s="69">
        <v>5</v>
      </c>
      <c r="AP26">
        <v>2</v>
      </c>
      <c r="AQ26">
        <v>0</v>
      </c>
      <c r="AR26">
        <v>2</v>
      </c>
      <c r="AS26" s="82" t="str">
        <f t="shared" si="5"/>
        <v>Gw-0-2</v>
      </c>
      <c r="AT26" s="14">
        <f t="shared" si="6"/>
        <v>40000</v>
      </c>
      <c r="AU26" s="81">
        <f>VLOOKUP(C26,Bushfire_Vlookup!$F$2:$H$12575,3,FALSE)</f>
        <v>1</v>
      </c>
      <c r="AV26" s="14">
        <f>VLOOKUP(AS26,Safety_collateral_Vlookup!$J$3:$L$20,2,FALSE)</f>
        <v>93570.139925214826</v>
      </c>
      <c r="AW26" s="14">
        <f>VLOOKUP(AS26,Safety_collateral_Vlookup!$J$3:$L$20,3,FALSE)</f>
        <v>550000</v>
      </c>
      <c r="AX26" s="48">
        <f t="shared" si="7"/>
        <v>729370.40630020422</v>
      </c>
      <c r="AY26" s="49">
        <f>(R26/1000)*AZ26</f>
        <v>21614.399999999998</v>
      </c>
      <c r="AZ26" s="14">
        <v>76000</v>
      </c>
      <c r="BA26" s="16">
        <f t="shared" si="8"/>
        <v>33.744652005154173</v>
      </c>
      <c r="BB26" t="e">
        <f>IF(BA26&lt;=#REF!,#REF!,IF(BA26&lt;=#REF!,#REF!,IF(BA26&lt;=#REF!,#REF!,IF(BA26&lt;=#REF!,#REF!,#REF!))))</f>
        <v>#REF!</v>
      </c>
      <c r="BC26" s="51">
        <v>5</v>
      </c>
      <c r="BD26" s="21">
        <v>70</v>
      </c>
      <c r="BE26" s="21">
        <v>6.4399999999999999E-2</v>
      </c>
      <c r="BF26" s="26">
        <f t="shared" si="9"/>
        <v>1409.8250221714061</v>
      </c>
      <c r="BG26" s="21">
        <v>7</v>
      </c>
      <c r="BH26" s="21">
        <f t="shared" si="10"/>
        <v>64.400000000000006</v>
      </c>
      <c r="BI26" s="28">
        <f t="shared" si="11"/>
        <v>6.0635500134400021E-2</v>
      </c>
      <c r="BJ26" s="27">
        <f t="shared" si="12"/>
        <v>6.0635500134400021E-2</v>
      </c>
      <c r="BK26" s="28">
        <f t="shared" si="13"/>
        <v>0.9296188771613626</v>
      </c>
      <c r="BL26" s="35">
        <f t="shared" si="14"/>
        <v>31.369665507232344</v>
      </c>
      <c r="BM26" s="21" t="str">
        <f t="shared" si="15"/>
        <v>Cr5</v>
      </c>
      <c r="BN26" s="51">
        <v>5</v>
      </c>
      <c r="BO26" s="21">
        <v>1</v>
      </c>
      <c r="BP26" s="50" t="s">
        <v>5497</v>
      </c>
      <c r="BQ26" s="14">
        <v>40000</v>
      </c>
      <c r="BR26">
        <f>IFERROR(VLOOKUP(AO26,'Model Failure data- Lines'!$A$37:$E$41,3,FALSE),'Model Failure data- Lines'!$C$37)</f>
        <v>0.49390000000000001</v>
      </c>
      <c r="BS26" s="14">
        <f t="shared" si="16"/>
        <v>360236.04367167089</v>
      </c>
      <c r="BT26" s="34">
        <f t="shared" si="17"/>
        <v>19278.973191244939</v>
      </c>
      <c r="BU26" s="34">
        <f t="shared" si="18"/>
        <v>18.685437242853943</v>
      </c>
      <c r="BV26" s="54">
        <f t="shared" si="19"/>
        <v>340957.07048042596</v>
      </c>
      <c r="BW26">
        <f>IFERROR(VLOOKUP(AO26,'Model Failure data- Lines'!$A$37:$E$41,4,FALSE),'Model Failure data- Lines'!$D$37)</f>
        <v>0.39779999999999999</v>
      </c>
      <c r="BX26" s="14">
        <f t="shared" si="20"/>
        <v>290143.5476262212</v>
      </c>
      <c r="BY26" s="34">
        <f t="shared" si="21"/>
        <v>17195.888264709687</v>
      </c>
      <c r="BZ26" s="71">
        <f t="shared" si="22"/>
        <v>16.872844435821857</v>
      </c>
      <c r="CA26" s="71">
        <f t="shared" si="23"/>
        <v>272947.65936151153</v>
      </c>
      <c r="CB26" s="56">
        <v>1</v>
      </c>
      <c r="CC26">
        <f>IFERROR(VLOOKUP(AO26,'Model Failure data- Lines'!$A$37:$E$41,5,FALSE),'Model Failure data- Lines'!$E$37)</f>
        <v>0.19189999999999996</v>
      </c>
      <c r="CD26" s="14">
        <f t="shared" si="24"/>
        <v>139966.18096900915</v>
      </c>
      <c r="CE26" s="34">
        <f t="shared" si="25"/>
        <v>13680.62834093846</v>
      </c>
      <c r="CF26" s="34">
        <f t="shared" si="26"/>
        <v>10.230976054672047</v>
      </c>
      <c r="CG26" s="54">
        <f t="shared" si="27"/>
        <v>126285.55262807068</v>
      </c>
      <c r="CH26" t="e">
        <f>IFERROR(VLOOKUP(AO26,'Model Failure data- Lines'!#REF!,3,FALSE),'Model Failure data- Lines'!#REF!)</f>
        <v>#REF!</v>
      </c>
      <c r="CI26" s="14" t="e">
        <f t="shared" si="28"/>
        <v>#REF!</v>
      </c>
      <c r="CJ26" s="34">
        <f t="shared" si="29"/>
        <v>18491.878005050432</v>
      </c>
      <c r="CK26" s="34" t="e">
        <f t="shared" si="30"/>
        <v>#REF!</v>
      </c>
      <c r="CL26" s="54" t="e">
        <f t="shared" si="31"/>
        <v>#REF!</v>
      </c>
      <c r="CM26" t="e">
        <f>IFERROR(VLOOKUP(AO26,'Model Failure data- Lines'!#REF!,4,FALSE),'Model Failure data- Lines'!#REF!)</f>
        <v>#REF!</v>
      </c>
      <c r="CN26" s="14" t="e">
        <f t="shared" si="32"/>
        <v>#REF!</v>
      </c>
      <c r="CO26" s="34">
        <f t="shared" si="33"/>
        <v>15820.450817680248</v>
      </c>
      <c r="CP26" s="34" t="e">
        <f t="shared" si="34"/>
        <v>#REF!</v>
      </c>
      <c r="CQ26" s="54" t="e">
        <f t="shared" si="35"/>
        <v>#REF!</v>
      </c>
      <c r="CR26" t="e">
        <f>IFERROR(VLOOKUP(AO26,'Model Failure data- Lines'!#REF!,5,FALSE),'Model Failure data- Lines'!#REF!)</f>
        <v>#REF!</v>
      </c>
      <c r="CS26" s="14" t="e">
        <f t="shared" si="36"/>
        <v>#REF!</v>
      </c>
      <c r="CT26" s="34">
        <f t="shared" si="37"/>
        <v>11579.625808472116</v>
      </c>
      <c r="CU26" s="34" t="e">
        <f t="shared" si="38"/>
        <v>#REF!</v>
      </c>
      <c r="CV26" s="54" t="e">
        <f t="shared" si="39"/>
        <v>#REF!</v>
      </c>
      <c r="CW26" t="s">
        <v>666</v>
      </c>
      <c r="CX26">
        <v>1</v>
      </c>
      <c r="CY26">
        <v>1</v>
      </c>
      <c r="CZ26">
        <f t="shared" si="40"/>
        <v>272947.65936151153</v>
      </c>
      <c r="DA26" s="34">
        <f t="shared" si="41"/>
        <v>16978.103999999999</v>
      </c>
      <c r="DB26" s="34">
        <f t="shared" si="42"/>
        <v>0.42445259999999996</v>
      </c>
      <c r="DC26" s="34">
        <f t="shared" si="43"/>
        <v>39716.089173621236</v>
      </c>
      <c r="DD26" s="9">
        <f t="shared" si="44"/>
        <v>233448.92999999996</v>
      </c>
      <c r="DE26" s="59">
        <f t="shared" si="45"/>
        <v>5.8516221156405389E-2</v>
      </c>
      <c r="DF26" s="59">
        <f t="shared" si="46"/>
        <v>1.4629055289101345E-6</v>
      </c>
      <c r="DG26" s="59">
        <f t="shared" si="47"/>
        <v>0.1368842750374917</v>
      </c>
      <c r="DH26" s="59">
        <f t="shared" si="48"/>
        <v>0.80459804090057396</v>
      </c>
      <c r="DI26" s="14">
        <f t="shared" si="49"/>
        <v>15971.865599321411</v>
      </c>
      <c r="DJ26" s="14">
        <f t="shared" si="50"/>
        <v>0.39929663998303527</v>
      </c>
      <c r="DK26" s="14">
        <f t="shared" si="51"/>
        <v>37362.242474880739</v>
      </c>
      <c r="DL26" s="14">
        <f t="shared" si="52"/>
        <v>219613.1519906694</v>
      </c>
      <c r="DM26">
        <f t="shared" si="53"/>
        <v>126285.55262807068</v>
      </c>
      <c r="DN26" s="34">
        <f t="shared" si="54"/>
        <v>8190.2919999999986</v>
      </c>
      <c r="DO26" s="34">
        <f t="shared" si="55"/>
        <v>0.20475729999999995</v>
      </c>
      <c r="DP26" s="34">
        <f t="shared" si="56"/>
        <v>19159.169211709184</v>
      </c>
      <c r="DQ26" s="9">
        <f t="shared" si="57"/>
        <v>112616.51499999997</v>
      </c>
      <c r="DR26" s="59">
        <f t="shared" si="58"/>
        <v>5.8516221156405389E-2</v>
      </c>
      <c r="DS26" s="59">
        <f t="shared" si="59"/>
        <v>1.4629055289101347E-6</v>
      </c>
      <c r="DT26" s="59">
        <f t="shared" si="60"/>
        <v>0.1368842750374917</v>
      </c>
      <c r="DU26" s="59">
        <f t="shared" si="61"/>
        <v>0.80459804090057407</v>
      </c>
      <c r="DV26" s="14">
        <f t="shared" si="62"/>
        <v>7389.7533264430567</v>
      </c>
      <c r="DW26" s="14">
        <f t="shared" si="63"/>
        <v>0.1847438331610764</v>
      </c>
      <c r="DX26" s="14">
        <f t="shared" si="64"/>
        <v>17286.506319202461</v>
      </c>
      <c r="DY26" s="14">
        <f t="shared" si="65"/>
        <v>101609.10823859202</v>
      </c>
      <c r="DZ26" s="34" t="e">
        <f t="shared" si="66"/>
        <v>#REF!</v>
      </c>
      <c r="EA26" s="34" t="e">
        <f t="shared" si="67"/>
        <v>#REF!</v>
      </c>
      <c r="EB26" s="34" t="e">
        <f t="shared" si="68"/>
        <v>#REF!</v>
      </c>
      <c r="EC26" s="34" t="e">
        <f t="shared" si="69"/>
        <v>#REF!</v>
      </c>
      <c r="ED26" s="34" t="e">
        <f t="shared" si="70"/>
        <v>#REF!</v>
      </c>
      <c r="EE26" s="59" t="e">
        <f t="shared" si="71"/>
        <v>#REF!</v>
      </c>
      <c r="EF26" s="59" t="e">
        <f t="shared" si="72"/>
        <v>#REF!</v>
      </c>
      <c r="EG26" s="59" t="e">
        <f t="shared" si="73"/>
        <v>#REF!</v>
      </c>
      <c r="EH26" s="59" t="e">
        <f t="shared" si="74"/>
        <v>#REF!</v>
      </c>
      <c r="EI26" s="14" t="e">
        <f t="shared" si="75"/>
        <v>#REF!</v>
      </c>
      <c r="EJ26" s="14" t="e">
        <f t="shared" si="76"/>
        <v>#REF!</v>
      </c>
      <c r="EK26" s="14" t="e">
        <f t="shared" si="77"/>
        <v>#REF!</v>
      </c>
      <c r="EL26" s="14" t="e">
        <f t="shared" si="78"/>
        <v>#REF!</v>
      </c>
      <c r="EM26" t="e">
        <f t="shared" si="79"/>
        <v>#REF!</v>
      </c>
      <c r="EN26" s="34" t="e">
        <f t="shared" si="80"/>
        <v>#REF!</v>
      </c>
      <c r="EO26" s="34" t="e">
        <f t="shared" si="81"/>
        <v>#REF!</v>
      </c>
      <c r="EP26" s="34" t="e">
        <f t="shared" si="82"/>
        <v>#REF!</v>
      </c>
      <c r="EQ26" s="34" t="e">
        <f t="shared" si="83"/>
        <v>#REF!</v>
      </c>
      <c r="ER26" s="59" t="e">
        <f t="shared" si="84"/>
        <v>#REF!</v>
      </c>
      <c r="ES26" s="59" t="e">
        <f t="shared" si="85"/>
        <v>#REF!</v>
      </c>
      <c r="ET26" s="59" t="e">
        <f t="shared" si="86"/>
        <v>#REF!</v>
      </c>
      <c r="EU26" s="59" t="e">
        <f t="shared" si="87"/>
        <v>#REF!</v>
      </c>
      <c r="EV26" s="14" t="e">
        <f t="shared" si="88"/>
        <v>#REF!</v>
      </c>
      <c r="EW26" s="14" t="e">
        <f t="shared" si="89"/>
        <v>#REF!</v>
      </c>
      <c r="EX26" s="14" t="e">
        <f t="shared" si="90"/>
        <v>#REF!</v>
      </c>
      <c r="EY26" s="14" t="e">
        <f t="shared" si="91"/>
        <v>#REF!</v>
      </c>
    </row>
    <row r="27" spans="1:155" x14ac:dyDescent="0.2">
      <c r="A27" s="17">
        <v>30020159</v>
      </c>
      <c r="B27" t="s">
        <v>62</v>
      </c>
      <c r="C27" t="s">
        <v>835</v>
      </c>
      <c r="D27" t="s">
        <v>836</v>
      </c>
      <c r="E27" t="s">
        <v>837</v>
      </c>
      <c r="F27" t="s">
        <v>66</v>
      </c>
      <c r="G27" t="s">
        <v>42</v>
      </c>
      <c r="H27" t="s">
        <v>838</v>
      </c>
      <c r="I27" t="s">
        <v>68</v>
      </c>
      <c r="J27" s="19" t="s">
        <v>69</v>
      </c>
      <c r="K27" t="s">
        <v>70</v>
      </c>
      <c r="L27">
        <v>1969</v>
      </c>
      <c r="M27">
        <f t="shared" si="0"/>
        <v>1969</v>
      </c>
      <c r="N27">
        <v>50</v>
      </c>
      <c r="O27" s="19">
        <f t="shared" si="1"/>
        <v>50</v>
      </c>
      <c r="P27" t="s">
        <v>83</v>
      </c>
      <c r="Q27" s="19" t="str">
        <f t="shared" si="2"/>
        <v>50-60</v>
      </c>
      <c r="R27" s="23">
        <v>357.5</v>
      </c>
      <c r="S27" s="15">
        <f t="shared" si="3"/>
        <v>0.35749999999999998</v>
      </c>
      <c r="T27">
        <v>30428168</v>
      </c>
      <c r="U27" t="s">
        <v>45</v>
      </c>
      <c r="V27" t="s">
        <v>46</v>
      </c>
      <c r="W27" s="20" t="s">
        <v>87</v>
      </c>
      <c r="X27" t="s">
        <v>88</v>
      </c>
      <c r="Y27" t="s">
        <v>839</v>
      </c>
      <c r="Z27" t="s">
        <v>840</v>
      </c>
      <c r="AA27" t="s">
        <v>841</v>
      </c>
      <c r="AB27" t="s">
        <v>505</v>
      </c>
      <c r="AC27">
        <v>1969</v>
      </c>
      <c r="AD27">
        <v>150</v>
      </c>
      <c r="AE27" t="str">
        <f t="shared" si="4"/>
        <v>&gt;80</v>
      </c>
      <c r="AF27">
        <v>-37.824948919999997</v>
      </c>
      <c r="AG27">
        <v>144.83580033000001</v>
      </c>
      <c r="AH27" t="s">
        <v>75</v>
      </c>
      <c r="AI27" t="s">
        <v>51</v>
      </c>
      <c r="AJ27" s="33" t="s">
        <v>207</v>
      </c>
      <c r="AL27" t="s">
        <v>78</v>
      </c>
      <c r="AM27" t="s">
        <v>79</v>
      </c>
      <c r="AN27">
        <v>220</v>
      </c>
      <c r="AO27" s="69">
        <v>5</v>
      </c>
      <c r="AP27">
        <v>2</v>
      </c>
      <c r="AQ27">
        <v>0</v>
      </c>
      <c r="AR27">
        <v>2</v>
      </c>
      <c r="AS27" s="82" t="str">
        <f t="shared" si="5"/>
        <v>Gw-0-2</v>
      </c>
      <c r="AT27" s="14">
        <f t="shared" si="6"/>
        <v>40000</v>
      </c>
      <c r="AU27" s="81">
        <f>VLOOKUP(C27,Bushfire_Vlookup!$F$2:$H$12575,3,FALSE)</f>
        <v>1</v>
      </c>
      <c r="AV27" s="14">
        <f>VLOOKUP(AS27,Safety_collateral_Vlookup!$J$3:$L$20,2,FALSE)</f>
        <v>93570.139925214826</v>
      </c>
      <c r="AW27" s="14">
        <f>VLOOKUP(AS27,Safety_collateral_Vlookup!$J$3:$L$20,3,FALSE)</f>
        <v>550000</v>
      </c>
      <c r="AX27" s="48">
        <f t="shared" si="7"/>
        <v>729370.40630020422</v>
      </c>
      <c r="AY27" s="49">
        <f>(R27/1000)*AZ27</f>
        <v>27170</v>
      </c>
      <c r="AZ27" s="14">
        <v>76000</v>
      </c>
      <c r="BA27" s="16">
        <f t="shared" si="8"/>
        <v>26.844696588156211</v>
      </c>
      <c r="BB27" t="e">
        <f>IF(BA27&lt;=#REF!,#REF!,IF(BA27&lt;=#REF!,#REF!,IF(BA27&lt;=#REF!,#REF!,IF(BA27&lt;=#REF!,#REF!,#REF!))))</f>
        <v>#REF!</v>
      </c>
      <c r="BC27" s="51">
        <v>5</v>
      </c>
      <c r="BD27" s="21">
        <v>70</v>
      </c>
      <c r="BE27" s="21">
        <v>6.4399999999999999E-2</v>
      </c>
      <c r="BF27" s="26">
        <f t="shared" si="9"/>
        <v>1772.1956590234799</v>
      </c>
      <c r="BG27" s="21">
        <v>7</v>
      </c>
      <c r="BH27" s="21">
        <f t="shared" si="10"/>
        <v>64.400000000000006</v>
      </c>
      <c r="BI27" s="28">
        <f t="shared" si="11"/>
        <v>6.0635500134400021E-2</v>
      </c>
      <c r="BJ27" s="27">
        <f t="shared" si="12"/>
        <v>6.0635500134400021E-2</v>
      </c>
      <c r="BK27" s="28">
        <f t="shared" si="13"/>
        <v>0.9296188771613626</v>
      </c>
      <c r="BL27" s="35">
        <f t="shared" si="14"/>
        <v>24.955336700019242</v>
      </c>
      <c r="BM27" s="21" t="str">
        <f t="shared" si="15"/>
        <v>Cr5</v>
      </c>
      <c r="BN27" s="51">
        <v>5</v>
      </c>
      <c r="BO27" s="21">
        <v>1</v>
      </c>
      <c r="BP27" s="50" t="s">
        <v>5497</v>
      </c>
      <c r="BQ27" s="14">
        <v>40000</v>
      </c>
      <c r="BR27">
        <f>IFERROR(VLOOKUP(AO27,'Model Failure data- Lines'!$A$37:$E$41,3,FALSE),'Model Failure data- Lines'!$C$37)</f>
        <v>0.49390000000000001</v>
      </c>
      <c r="BS27" s="14">
        <f t="shared" si="16"/>
        <v>360236.04367167089</v>
      </c>
      <c r="BT27" s="34">
        <f t="shared" si="17"/>
        <v>24234.292953129629</v>
      </c>
      <c r="BU27" s="34">
        <f t="shared" si="18"/>
        <v>14.864722662566882</v>
      </c>
      <c r="BV27" s="54">
        <f t="shared" si="19"/>
        <v>336001.75071854127</v>
      </c>
      <c r="BW27">
        <f>IFERROR(VLOOKUP(AO27,'Model Failure data- Lines'!$A$37:$E$41,4,FALSE),'Model Failure data- Lines'!$D$37)</f>
        <v>0.39779999999999999</v>
      </c>
      <c r="BX27" s="14">
        <f t="shared" si="20"/>
        <v>290143.5476262212</v>
      </c>
      <c r="BY27" s="34">
        <f t="shared" si="21"/>
        <v>21615.787815167769</v>
      </c>
      <c r="BZ27" s="71">
        <f t="shared" si="22"/>
        <v>13.422760720413248</v>
      </c>
      <c r="CA27" s="71">
        <f t="shared" si="23"/>
        <v>268527.75981105346</v>
      </c>
      <c r="CB27" s="56">
        <v>1</v>
      </c>
      <c r="CC27">
        <f>IFERROR(VLOOKUP(AO27,'Model Failure data- Lines'!$A$37:$E$41,5,FALSE),'Model Failure data- Lines'!$E$37)</f>
        <v>0.19189999999999996</v>
      </c>
      <c r="CD27" s="14">
        <f t="shared" si="24"/>
        <v>139966.18096900915</v>
      </c>
      <c r="CE27" s="34">
        <f t="shared" si="25"/>
        <v>17196.992376531296</v>
      </c>
      <c r="CF27" s="34">
        <f t="shared" si="26"/>
        <v>8.1389918599964464</v>
      </c>
      <c r="CG27" s="54">
        <f t="shared" si="27"/>
        <v>122769.18859247785</v>
      </c>
      <c r="CH27" t="e">
        <f>IFERROR(VLOOKUP(AO27,'Model Failure data- Lines'!#REF!,3,FALSE),'Model Failure data- Lines'!#REF!)</f>
        <v>#REF!</v>
      </c>
      <c r="CI27" s="14" t="e">
        <f t="shared" si="28"/>
        <v>#REF!</v>
      </c>
      <c r="CJ27" s="34">
        <f t="shared" si="29"/>
        <v>23244.888842494831</v>
      </c>
      <c r="CK27" s="34" t="e">
        <f t="shared" si="30"/>
        <v>#REF!</v>
      </c>
      <c r="CL27" s="54" t="e">
        <f t="shared" si="31"/>
        <v>#REF!</v>
      </c>
      <c r="CM27" t="e">
        <f>IFERROR(VLOOKUP(AO27,'Model Failure data- Lines'!#REF!,4,FALSE),'Model Failure data- Lines'!#REF!)</f>
        <v>#REF!</v>
      </c>
      <c r="CN27" s="14" t="e">
        <f t="shared" si="32"/>
        <v>#REF!</v>
      </c>
      <c r="CO27" s="34">
        <f t="shared" si="33"/>
        <v>19886.818450494688</v>
      </c>
      <c r="CP27" s="34" t="e">
        <f t="shared" si="34"/>
        <v>#REF!</v>
      </c>
      <c r="CQ27" s="54" t="e">
        <f t="shared" si="35"/>
        <v>#REF!</v>
      </c>
      <c r="CR27" t="e">
        <f>IFERROR(VLOOKUP(AO27,'Model Failure data- Lines'!#REF!,5,FALSE),'Model Failure data- Lines'!#REF!)</f>
        <v>#REF!</v>
      </c>
      <c r="CS27" s="14" t="e">
        <f t="shared" si="36"/>
        <v>#REF!</v>
      </c>
      <c r="CT27" s="34">
        <f t="shared" si="37"/>
        <v>14555.96422830092</v>
      </c>
      <c r="CU27" s="34" t="e">
        <f t="shared" si="38"/>
        <v>#REF!</v>
      </c>
      <c r="CV27" s="54" t="e">
        <f t="shared" si="39"/>
        <v>#REF!</v>
      </c>
      <c r="CW27" t="s">
        <v>505</v>
      </c>
      <c r="CX27">
        <v>1</v>
      </c>
      <c r="CY27">
        <v>1</v>
      </c>
      <c r="CZ27">
        <f t="shared" si="40"/>
        <v>268527.7598110534</v>
      </c>
      <c r="DA27" s="34">
        <f t="shared" si="41"/>
        <v>16978.103999999999</v>
      </c>
      <c r="DB27" s="34">
        <f t="shared" si="42"/>
        <v>0.42445259999999996</v>
      </c>
      <c r="DC27" s="34">
        <f t="shared" si="43"/>
        <v>39716.089173621236</v>
      </c>
      <c r="DD27" s="9">
        <f t="shared" si="44"/>
        <v>233448.92999999996</v>
      </c>
      <c r="DE27" s="59">
        <f t="shared" si="45"/>
        <v>5.8516221156405389E-2</v>
      </c>
      <c r="DF27" s="59">
        <f t="shared" si="46"/>
        <v>1.4629055289101345E-6</v>
      </c>
      <c r="DG27" s="59">
        <f t="shared" si="47"/>
        <v>0.1368842750374917</v>
      </c>
      <c r="DH27" s="59">
        <f t="shared" si="48"/>
        <v>0.80459804090057396</v>
      </c>
      <c r="DI27" s="14">
        <f t="shared" si="49"/>
        <v>15713.229779737709</v>
      </c>
      <c r="DJ27" s="14">
        <f t="shared" si="50"/>
        <v>0.39283074449344274</v>
      </c>
      <c r="DK27" s="14">
        <f t="shared" si="51"/>
        <v>36757.22772917775</v>
      </c>
      <c r="DL27" s="14">
        <f t="shared" si="52"/>
        <v>216056.90947139348</v>
      </c>
      <c r="DM27">
        <f t="shared" si="53"/>
        <v>122769.18859247786</v>
      </c>
      <c r="DN27" s="34">
        <f t="shared" si="54"/>
        <v>8190.2919999999986</v>
      </c>
      <c r="DO27" s="34">
        <f t="shared" si="55"/>
        <v>0.20475729999999995</v>
      </c>
      <c r="DP27" s="34">
        <f t="shared" si="56"/>
        <v>19159.169211709184</v>
      </c>
      <c r="DQ27" s="9">
        <f t="shared" si="57"/>
        <v>112616.51499999997</v>
      </c>
      <c r="DR27" s="59">
        <f t="shared" si="58"/>
        <v>5.8516221156405389E-2</v>
      </c>
      <c r="DS27" s="59">
        <f t="shared" si="59"/>
        <v>1.4629055289101347E-6</v>
      </c>
      <c r="DT27" s="59">
        <f t="shared" si="60"/>
        <v>0.1368842750374917</v>
      </c>
      <c r="DU27" s="59">
        <f t="shared" si="61"/>
        <v>0.80459804090057407</v>
      </c>
      <c r="DV27" s="14">
        <f t="shared" si="62"/>
        <v>7183.988990869876</v>
      </c>
      <c r="DW27" s="14">
        <f t="shared" si="63"/>
        <v>0.1795997247717469</v>
      </c>
      <c r="DX27" s="14">
        <f t="shared" si="64"/>
        <v>16805.171377422426</v>
      </c>
      <c r="DY27" s="14">
        <f t="shared" si="65"/>
        <v>98779.848624460792</v>
      </c>
      <c r="DZ27" s="34" t="e">
        <f t="shared" si="66"/>
        <v>#REF!</v>
      </c>
      <c r="EA27" s="34" t="e">
        <f t="shared" si="67"/>
        <v>#REF!</v>
      </c>
      <c r="EB27" s="34" t="e">
        <f t="shared" si="68"/>
        <v>#REF!</v>
      </c>
      <c r="EC27" s="34" t="e">
        <f t="shared" si="69"/>
        <v>#REF!</v>
      </c>
      <c r="ED27" s="34" t="e">
        <f t="shared" si="70"/>
        <v>#REF!</v>
      </c>
      <c r="EE27" s="59" t="e">
        <f t="shared" si="71"/>
        <v>#REF!</v>
      </c>
      <c r="EF27" s="59" t="e">
        <f t="shared" si="72"/>
        <v>#REF!</v>
      </c>
      <c r="EG27" s="59" t="e">
        <f t="shared" si="73"/>
        <v>#REF!</v>
      </c>
      <c r="EH27" s="59" t="e">
        <f t="shared" si="74"/>
        <v>#REF!</v>
      </c>
      <c r="EI27" s="14" t="e">
        <f t="shared" si="75"/>
        <v>#REF!</v>
      </c>
      <c r="EJ27" s="14" t="e">
        <f t="shared" si="76"/>
        <v>#REF!</v>
      </c>
      <c r="EK27" s="14" t="e">
        <f t="shared" si="77"/>
        <v>#REF!</v>
      </c>
      <c r="EL27" s="14" t="e">
        <f t="shared" si="78"/>
        <v>#REF!</v>
      </c>
      <c r="EM27" t="e">
        <f t="shared" si="79"/>
        <v>#REF!</v>
      </c>
      <c r="EN27" s="34" t="e">
        <f t="shared" si="80"/>
        <v>#REF!</v>
      </c>
      <c r="EO27" s="34" t="e">
        <f t="shared" si="81"/>
        <v>#REF!</v>
      </c>
      <c r="EP27" s="34" t="e">
        <f t="shared" si="82"/>
        <v>#REF!</v>
      </c>
      <c r="EQ27" s="34" t="e">
        <f t="shared" si="83"/>
        <v>#REF!</v>
      </c>
      <c r="ER27" s="59" t="e">
        <f t="shared" si="84"/>
        <v>#REF!</v>
      </c>
      <c r="ES27" s="59" t="e">
        <f t="shared" si="85"/>
        <v>#REF!</v>
      </c>
      <c r="ET27" s="59" t="e">
        <f t="shared" si="86"/>
        <v>#REF!</v>
      </c>
      <c r="EU27" s="59" t="e">
        <f t="shared" si="87"/>
        <v>#REF!</v>
      </c>
      <c r="EV27" s="14" t="e">
        <f t="shared" si="88"/>
        <v>#REF!</v>
      </c>
      <c r="EW27" s="14" t="e">
        <f t="shared" si="89"/>
        <v>#REF!</v>
      </c>
      <c r="EX27" s="14" t="e">
        <f t="shared" si="90"/>
        <v>#REF!</v>
      </c>
      <c r="EY27" s="14" t="e">
        <f t="shared" si="91"/>
        <v>#REF!</v>
      </c>
    </row>
    <row r="28" spans="1:155" x14ac:dyDescent="0.2">
      <c r="A28" s="17">
        <v>30197684</v>
      </c>
      <c r="B28" t="s">
        <v>62</v>
      </c>
      <c r="C28" t="s">
        <v>3538</v>
      </c>
      <c r="D28" t="s">
        <v>3539</v>
      </c>
      <c r="E28" t="s">
        <v>3540</v>
      </c>
      <c r="F28" t="s">
        <v>66</v>
      </c>
      <c r="G28" t="s">
        <v>42</v>
      </c>
      <c r="H28" t="s">
        <v>3541</v>
      </c>
      <c r="I28" t="s">
        <v>68</v>
      </c>
      <c r="J28" s="19" t="s">
        <v>69</v>
      </c>
      <c r="K28" t="s">
        <v>70</v>
      </c>
      <c r="L28">
        <v>1969</v>
      </c>
      <c r="M28">
        <f t="shared" si="0"/>
        <v>1969</v>
      </c>
      <c r="N28">
        <v>50</v>
      </c>
      <c r="O28" s="19">
        <f t="shared" si="1"/>
        <v>50</v>
      </c>
      <c r="P28" t="s">
        <v>83</v>
      </c>
      <c r="Q28" s="19" t="str">
        <f t="shared" si="2"/>
        <v>50-60</v>
      </c>
      <c r="R28" s="23">
        <v>320</v>
      </c>
      <c r="S28" s="15">
        <f t="shared" si="3"/>
        <v>0.32</v>
      </c>
      <c r="T28">
        <v>30055200</v>
      </c>
      <c r="U28" t="s">
        <v>45</v>
      </c>
      <c r="V28" t="s">
        <v>46</v>
      </c>
      <c r="W28" s="20" t="s">
        <v>87</v>
      </c>
      <c r="X28" t="s">
        <v>48</v>
      </c>
      <c r="Y28" t="s">
        <v>629</v>
      </c>
      <c r="Z28" t="s">
        <v>3542</v>
      </c>
      <c r="AA28" t="s">
        <v>3543</v>
      </c>
      <c r="AB28" t="s">
        <v>461</v>
      </c>
      <c r="AC28">
        <v>1969</v>
      </c>
      <c r="AD28">
        <v>150</v>
      </c>
      <c r="AE28" t="str">
        <f t="shared" si="4"/>
        <v>&gt;80</v>
      </c>
      <c r="AF28">
        <v>-37.824541779999997</v>
      </c>
      <c r="AG28">
        <v>144.84690381999999</v>
      </c>
      <c r="AH28" t="s">
        <v>75</v>
      </c>
      <c r="AI28" t="s">
        <v>51</v>
      </c>
      <c r="AJ28" s="33" t="s">
        <v>207</v>
      </c>
      <c r="AL28" t="s">
        <v>48</v>
      </c>
      <c r="AM28" t="s">
        <v>86</v>
      </c>
      <c r="AN28">
        <v>220</v>
      </c>
      <c r="AO28" s="69">
        <v>5</v>
      </c>
      <c r="AP28">
        <v>2</v>
      </c>
      <c r="AQ28">
        <v>3</v>
      </c>
      <c r="AR28">
        <v>1</v>
      </c>
      <c r="AS28" s="82" t="str">
        <f t="shared" si="5"/>
        <v>Gw-3-1</v>
      </c>
      <c r="AT28" s="14">
        <f t="shared" si="6"/>
        <v>40000</v>
      </c>
      <c r="AU28" s="81">
        <f>VLOOKUP(C28,Bushfire_Vlookup!$F$2:$H$12575,3,FALSE)</f>
        <v>1</v>
      </c>
      <c r="AV28" s="14">
        <f>VLOOKUP(AS28,Safety_collateral_Vlookup!$J$3:$L$20,2,FALSE)</f>
        <v>2292990.7140716286</v>
      </c>
      <c r="AW28" s="14">
        <f>VLOOKUP(AS28,Safety_collateral_Vlookup!$J$3:$L$20,3,FALSE)</f>
        <v>148000</v>
      </c>
      <c r="AX28" s="48">
        <f t="shared" si="7"/>
        <v>2647218.1589144277</v>
      </c>
      <c r="AY28" s="49">
        <f>(R28/1000)*AZ28</f>
        <v>24320</v>
      </c>
      <c r="AZ28" s="14">
        <v>76000</v>
      </c>
      <c r="BA28" s="16">
        <f t="shared" si="8"/>
        <v>108.84943087641561</v>
      </c>
      <c r="BB28" t="e">
        <f>IF(BA28&lt;=#REF!,#REF!,IF(BA28&lt;=#REF!,#REF!,IF(BA28&lt;=#REF!,#REF!,IF(BA28&lt;=#REF!,#REF!,#REF!))))</f>
        <v>#REF!</v>
      </c>
      <c r="BC28" s="51">
        <v>5</v>
      </c>
      <c r="BD28" s="21">
        <v>70</v>
      </c>
      <c r="BE28" s="21">
        <v>6.4399999999999999E-2</v>
      </c>
      <c r="BF28" s="26">
        <f t="shared" si="9"/>
        <v>1586.3010094755625</v>
      </c>
      <c r="BG28" s="21">
        <v>7</v>
      </c>
      <c r="BH28" s="21">
        <f t="shared" si="10"/>
        <v>64.400000000000006</v>
      </c>
      <c r="BI28" s="28">
        <f t="shared" si="11"/>
        <v>6.0635500134400021E-2</v>
      </c>
      <c r="BJ28" s="27">
        <f t="shared" si="12"/>
        <v>6.0635500134400021E-2</v>
      </c>
      <c r="BK28" s="28">
        <f t="shared" si="13"/>
        <v>0.9296188771613626</v>
      </c>
      <c r="BL28" s="35">
        <f t="shared" si="14"/>
        <v>101.18848571098684</v>
      </c>
      <c r="BM28" s="21" t="str">
        <f t="shared" si="15"/>
        <v>Cr5</v>
      </c>
      <c r="BN28" s="51">
        <v>5</v>
      </c>
      <c r="BO28" s="21">
        <v>1</v>
      </c>
      <c r="BP28" s="50" t="s">
        <v>5497</v>
      </c>
      <c r="BQ28" s="14">
        <v>40000</v>
      </c>
      <c r="BR28">
        <f>IFERROR(VLOOKUP(AO28,'Model Failure data- Lines'!$A$37:$E$41,3,FALSE),'Model Failure data- Lines'!$C$37)</f>
        <v>0.49390000000000001</v>
      </c>
      <c r="BS28" s="14">
        <f t="shared" si="16"/>
        <v>1307461.0486878359</v>
      </c>
      <c r="BT28" s="34">
        <f t="shared" si="17"/>
        <v>21692.234251752394</v>
      </c>
      <c r="BU28" s="34">
        <f t="shared" si="18"/>
        <v>60.27323112566026</v>
      </c>
      <c r="BV28" s="54">
        <f t="shared" si="19"/>
        <v>1285768.8144360834</v>
      </c>
      <c r="BW28">
        <f>IFERROR(VLOOKUP(AO28,'Model Failure data- Lines'!$A$37:$E$41,4,FALSE),'Model Failure data- Lines'!$D$37)</f>
        <v>0.39779999999999999</v>
      </c>
      <c r="BX28" s="14">
        <f t="shared" si="20"/>
        <v>1053063.3836161592</v>
      </c>
      <c r="BY28" s="34">
        <f t="shared" si="21"/>
        <v>19348.397484905414</v>
      </c>
      <c r="BZ28" s="71">
        <f t="shared" si="22"/>
        <v>54.426387737677139</v>
      </c>
      <c r="CA28" s="71">
        <f t="shared" si="23"/>
        <v>1033714.9861312538</v>
      </c>
      <c r="CB28" s="56">
        <v>1</v>
      </c>
      <c r="CC28">
        <f>IFERROR(VLOOKUP(AO28,'Model Failure data- Lines'!$A$37:$E$41,5,FALSE),'Model Failure data- Lines'!$E$37)</f>
        <v>0.19189999999999996</v>
      </c>
      <c r="CD28" s="14">
        <f t="shared" si="24"/>
        <v>508001.16469567857</v>
      </c>
      <c r="CE28" s="34">
        <f t="shared" si="25"/>
        <v>15393.112057314725</v>
      </c>
      <c r="CF28" s="34">
        <f t="shared" si="26"/>
        <v>33.001849320929168</v>
      </c>
      <c r="CG28" s="54">
        <f t="shared" si="27"/>
        <v>492608.05263836385</v>
      </c>
      <c r="CH28" t="e">
        <f>IFERROR(VLOOKUP(AO28,'Model Failure data- Lines'!#REF!,3,FALSE),'Model Failure data- Lines'!#REF!)</f>
        <v>#REF!</v>
      </c>
      <c r="CI28" s="14" t="e">
        <f t="shared" si="28"/>
        <v>#REF!</v>
      </c>
      <c r="CJ28" s="34">
        <f t="shared" si="29"/>
        <v>20806.613789086281</v>
      </c>
      <c r="CK28" s="34" t="e">
        <f t="shared" si="30"/>
        <v>#REF!</v>
      </c>
      <c r="CL28" s="54" t="e">
        <f t="shared" si="31"/>
        <v>#REF!</v>
      </c>
      <c r="CM28" t="e">
        <f>IFERROR(VLOOKUP(AO28,'Model Failure data- Lines'!#REF!,4,FALSE),'Model Failure data- Lines'!#REF!)</f>
        <v>#REF!</v>
      </c>
      <c r="CN28" s="14" t="e">
        <f t="shared" si="32"/>
        <v>#REF!</v>
      </c>
      <c r="CO28" s="34">
        <f t="shared" si="33"/>
        <v>17800.788543100141</v>
      </c>
      <c r="CP28" s="34" t="e">
        <f t="shared" si="34"/>
        <v>#REF!</v>
      </c>
      <c r="CQ28" s="54" t="e">
        <f t="shared" si="35"/>
        <v>#REF!</v>
      </c>
      <c r="CR28" t="e">
        <f>IFERROR(VLOOKUP(AO28,'Model Failure data- Lines'!#REF!,5,FALSE),'Model Failure data- Lines'!#REF!)</f>
        <v>#REF!</v>
      </c>
      <c r="CS28" s="14" t="e">
        <f t="shared" si="36"/>
        <v>#REF!</v>
      </c>
      <c r="CT28" s="34">
        <f t="shared" si="37"/>
        <v>13029.114833723901</v>
      </c>
      <c r="CU28" s="34" t="e">
        <f t="shared" si="38"/>
        <v>#REF!</v>
      </c>
      <c r="CV28" s="54" t="e">
        <f t="shared" si="39"/>
        <v>#REF!</v>
      </c>
      <c r="CW28" t="s">
        <v>461</v>
      </c>
      <c r="CX28">
        <v>1</v>
      </c>
      <c r="CY28">
        <v>1</v>
      </c>
      <c r="CZ28">
        <f t="shared" si="40"/>
        <v>1033714.9861312539</v>
      </c>
      <c r="DA28" s="34">
        <f t="shared" si="41"/>
        <v>16978.103999999999</v>
      </c>
      <c r="DB28" s="34">
        <f t="shared" si="42"/>
        <v>0.42445259999999996</v>
      </c>
      <c r="DC28" s="34">
        <f t="shared" si="43"/>
        <v>973265.87036355922</v>
      </c>
      <c r="DD28" s="9">
        <f t="shared" si="44"/>
        <v>62818.984799999991</v>
      </c>
      <c r="DE28" s="59">
        <f t="shared" si="45"/>
        <v>1.6122585082863829E-2</v>
      </c>
      <c r="DF28" s="59">
        <f t="shared" si="46"/>
        <v>4.0306462707159574E-7</v>
      </c>
      <c r="DG28" s="59">
        <f t="shared" si="47"/>
        <v>0.92422344704591297</v>
      </c>
      <c r="DH28" s="59">
        <f t="shared" si="48"/>
        <v>5.9653564806596164E-2</v>
      </c>
      <c r="DI28" s="14">
        <f t="shared" si="49"/>
        <v>16666.157815332543</v>
      </c>
      <c r="DJ28" s="14">
        <f t="shared" si="50"/>
        <v>0.41665394538331357</v>
      </c>
      <c r="DK28" s="14">
        <f t="shared" si="51"/>
        <v>955383.62774524547</v>
      </c>
      <c r="DL28" s="14">
        <f t="shared" si="52"/>
        <v>61664.783916730405</v>
      </c>
      <c r="DM28">
        <f t="shared" si="53"/>
        <v>492608.05263836385</v>
      </c>
      <c r="DN28" s="34">
        <f t="shared" si="54"/>
        <v>8190.2919999999986</v>
      </c>
      <c r="DO28" s="34">
        <f t="shared" si="55"/>
        <v>0.20475729999999995</v>
      </c>
      <c r="DP28" s="34">
        <f t="shared" si="56"/>
        <v>469506.58753837855</v>
      </c>
      <c r="DQ28" s="9">
        <f t="shared" si="57"/>
        <v>30304.080399999992</v>
      </c>
      <c r="DR28" s="59">
        <f t="shared" si="58"/>
        <v>1.6122585082863829E-2</v>
      </c>
      <c r="DS28" s="59">
        <f t="shared" si="59"/>
        <v>4.0306462707159568E-7</v>
      </c>
      <c r="DT28" s="59">
        <f t="shared" si="60"/>
        <v>0.92422344704591286</v>
      </c>
      <c r="DU28" s="59">
        <f t="shared" si="61"/>
        <v>5.9653564806596164E-2</v>
      </c>
      <c r="DV28" s="14">
        <f t="shared" si="62"/>
        <v>7942.115241165885</v>
      </c>
      <c r="DW28" s="14">
        <f t="shared" si="63"/>
        <v>0.19855288102914709</v>
      </c>
      <c r="DX28" s="14">
        <f t="shared" si="64"/>
        <v>455279.9124520031</v>
      </c>
      <c r="DY28" s="14">
        <f t="shared" si="65"/>
        <v>29385.826392313771</v>
      </c>
      <c r="DZ28" s="34" t="e">
        <f t="shared" si="66"/>
        <v>#REF!</v>
      </c>
      <c r="EA28" s="34" t="e">
        <f t="shared" si="67"/>
        <v>#REF!</v>
      </c>
      <c r="EB28" s="34" t="e">
        <f t="shared" si="68"/>
        <v>#REF!</v>
      </c>
      <c r="EC28" s="34" t="e">
        <f t="shared" si="69"/>
        <v>#REF!</v>
      </c>
      <c r="ED28" s="34" t="e">
        <f t="shared" si="70"/>
        <v>#REF!</v>
      </c>
      <c r="EE28" s="59" t="e">
        <f t="shared" si="71"/>
        <v>#REF!</v>
      </c>
      <c r="EF28" s="59" t="e">
        <f t="shared" si="72"/>
        <v>#REF!</v>
      </c>
      <c r="EG28" s="59" t="e">
        <f t="shared" si="73"/>
        <v>#REF!</v>
      </c>
      <c r="EH28" s="59" t="e">
        <f t="shared" si="74"/>
        <v>#REF!</v>
      </c>
      <c r="EI28" s="14" t="e">
        <f t="shared" si="75"/>
        <v>#REF!</v>
      </c>
      <c r="EJ28" s="14" t="e">
        <f t="shared" si="76"/>
        <v>#REF!</v>
      </c>
      <c r="EK28" s="14" t="e">
        <f t="shared" si="77"/>
        <v>#REF!</v>
      </c>
      <c r="EL28" s="14" t="e">
        <f t="shared" si="78"/>
        <v>#REF!</v>
      </c>
      <c r="EM28" t="e">
        <f t="shared" si="79"/>
        <v>#REF!</v>
      </c>
      <c r="EN28" s="34" t="e">
        <f t="shared" si="80"/>
        <v>#REF!</v>
      </c>
      <c r="EO28" s="34" t="e">
        <f t="shared" si="81"/>
        <v>#REF!</v>
      </c>
      <c r="EP28" s="34" t="e">
        <f t="shared" si="82"/>
        <v>#REF!</v>
      </c>
      <c r="EQ28" s="34" t="e">
        <f t="shared" si="83"/>
        <v>#REF!</v>
      </c>
      <c r="ER28" s="59" t="e">
        <f t="shared" si="84"/>
        <v>#REF!</v>
      </c>
      <c r="ES28" s="59" t="e">
        <f t="shared" si="85"/>
        <v>#REF!</v>
      </c>
      <c r="ET28" s="59" t="e">
        <f t="shared" si="86"/>
        <v>#REF!</v>
      </c>
      <c r="EU28" s="59" t="e">
        <f t="shared" si="87"/>
        <v>#REF!</v>
      </c>
      <c r="EV28" s="14" t="e">
        <f t="shared" si="88"/>
        <v>#REF!</v>
      </c>
      <c r="EW28" s="14" t="e">
        <f t="shared" si="89"/>
        <v>#REF!</v>
      </c>
      <c r="EX28" s="14" t="e">
        <f t="shared" si="90"/>
        <v>#REF!</v>
      </c>
      <c r="EY28" s="14" t="e">
        <f t="shared" si="91"/>
        <v>#REF!</v>
      </c>
    </row>
    <row r="29" spans="1:155" x14ac:dyDescent="0.2">
      <c r="A29" s="17">
        <v>30056712</v>
      </c>
      <c r="B29" t="s">
        <v>62</v>
      </c>
      <c r="C29" t="s">
        <v>1592</v>
      </c>
      <c r="D29" t="s">
        <v>1593</v>
      </c>
      <c r="E29" t="s">
        <v>1594</v>
      </c>
      <c r="F29" t="s">
        <v>66</v>
      </c>
      <c r="G29" t="s">
        <v>42</v>
      </c>
      <c r="H29" t="s">
        <v>1595</v>
      </c>
      <c r="I29" t="s">
        <v>68</v>
      </c>
      <c r="J29" s="19" t="s">
        <v>69</v>
      </c>
      <c r="K29" t="s">
        <v>70</v>
      </c>
      <c r="L29">
        <v>1969</v>
      </c>
      <c r="M29">
        <f t="shared" si="0"/>
        <v>1969</v>
      </c>
      <c r="N29">
        <v>50</v>
      </c>
      <c r="O29" s="19">
        <f t="shared" si="1"/>
        <v>50</v>
      </c>
      <c r="P29" t="s">
        <v>83</v>
      </c>
      <c r="Q29" s="19" t="str">
        <f t="shared" si="2"/>
        <v>50-60</v>
      </c>
      <c r="R29" s="23">
        <v>322.5</v>
      </c>
      <c r="S29" s="15">
        <f t="shared" si="3"/>
        <v>0.32250000000000001</v>
      </c>
      <c r="T29">
        <v>30253207</v>
      </c>
      <c r="U29" t="s">
        <v>45</v>
      </c>
      <c r="V29" t="s">
        <v>46</v>
      </c>
      <c r="W29" s="20" t="s">
        <v>87</v>
      </c>
      <c r="X29" t="s">
        <v>88</v>
      </c>
      <c r="Y29" t="s">
        <v>839</v>
      </c>
      <c r="Z29" t="s">
        <v>1596</v>
      </c>
      <c r="AA29" t="s">
        <v>1597</v>
      </c>
      <c r="AB29" t="s">
        <v>648</v>
      </c>
      <c r="AC29">
        <v>1969</v>
      </c>
      <c r="AD29">
        <v>150</v>
      </c>
      <c r="AE29" t="str">
        <f t="shared" si="4"/>
        <v>&gt;80</v>
      </c>
      <c r="AF29">
        <v>-37.824223340000003</v>
      </c>
      <c r="AG29">
        <v>144.85052067999999</v>
      </c>
      <c r="AH29" t="s">
        <v>75</v>
      </c>
      <c r="AI29" t="s">
        <v>51</v>
      </c>
      <c r="AJ29" s="33" t="s">
        <v>207</v>
      </c>
      <c r="AL29" t="s">
        <v>78</v>
      </c>
      <c r="AM29" t="s">
        <v>79</v>
      </c>
      <c r="AN29">
        <v>220</v>
      </c>
      <c r="AO29" s="69">
        <v>5</v>
      </c>
      <c r="AP29">
        <v>2</v>
      </c>
      <c r="AQ29">
        <v>5</v>
      </c>
      <c r="AR29">
        <v>1</v>
      </c>
      <c r="AS29" s="82" t="str">
        <f t="shared" si="5"/>
        <v>Gw-5-1</v>
      </c>
      <c r="AT29" s="14">
        <f t="shared" si="6"/>
        <v>40000</v>
      </c>
      <c r="AU29" s="81">
        <f>VLOOKUP(C29,Bushfire_Vlookup!$F$2:$H$12575,3,FALSE)</f>
        <v>1</v>
      </c>
      <c r="AV29" s="14">
        <f>VLOOKUP(AS29,Safety_collateral_Vlookup!$J$3:$L$20,2,FALSE)</f>
        <v>9206290.8655511159</v>
      </c>
      <c r="AW29" s="14">
        <f>VLOOKUP(AS29,Safety_collateral_Vlookup!$J$3:$L$20,3,FALSE)</f>
        <v>148000</v>
      </c>
      <c r="AX29" s="48">
        <f t="shared" si="7"/>
        <v>10023709.420543041</v>
      </c>
      <c r="AY29" s="48">
        <f>AZ29</f>
        <v>110000</v>
      </c>
      <c r="AZ29" s="14">
        <v>110000</v>
      </c>
      <c r="BA29" s="16">
        <f t="shared" si="8"/>
        <v>91.124631095845828</v>
      </c>
      <c r="BB29" t="e">
        <f>IF(BA29&lt;=#REF!,#REF!,IF(BA29&lt;=#REF!,#REF!,IF(BA29&lt;=#REF!,#REF!,IF(BA29&lt;=#REF!,#REF!,#REF!))))</f>
        <v>#REF!</v>
      </c>
      <c r="BC29" s="51">
        <v>5</v>
      </c>
      <c r="BD29" s="21">
        <v>70</v>
      </c>
      <c r="BE29" s="21">
        <v>6.4399999999999999E-2</v>
      </c>
      <c r="BF29" s="26">
        <f t="shared" si="9"/>
        <v>7174.8812106213763</v>
      </c>
      <c r="BG29" s="21">
        <v>7</v>
      </c>
      <c r="BH29" s="21">
        <f t="shared" si="10"/>
        <v>64.400000000000006</v>
      </c>
      <c r="BI29" s="28">
        <f t="shared" si="11"/>
        <v>6.0635500134400021E-2</v>
      </c>
      <c r="BJ29" s="27">
        <f t="shared" si="12"/>
        <v>6.0635500134400021E-2</v>
      </c>
      <c r="BK29" s="28">
        <f t="shared" si="13"/>
        <v>0.92961887716136271</v>
      </c>
      <c r="BL29" s="35">
        <f t="shared" si="14"/>
        <v>84.711177241063595</v>
      </c>
      <c r="BM29" s="21" t="str">
        <f t="shared" si="15"/>
        <v>Cr5</v>
      </c>
      <c r="BN29" s="51">
        <v>5</v>
      </c>
      <c r="BO29" s="21">
        <v>1</v>
      </c>
      <c r="BP29" s="50" t="s">
        <v>5497</v>
      </c>
      <c r="BQ29" s="14">
        <v>40000</v>
      </c>
      <c r="BR29">
        <f>IFERROR(VLOOKUP(AO29,'Model Failure data- Lines'!$A$37:$E$41,3,FALSE),'Model Failure data- Lines'!$C$37)</f>
        <v>0.49390000000000001</v>
      </c>
      <c r="BS29" s="14">
        <f t="shared" si="16"/>
        <v>4950710.0828062082</v>
      </c>
      <c r="BT29" s="34">
        <f t="shared" si="17"/>
        <v>98114.546368945856</v>
      </c>
      <c r="BU29" s="34">
        <f t="shared" si="18"/>
        <v>50.45847191903394</v>
      </c>
      <c r="BV29" s="54">
        <f t="shared" si="19"/>
        <v>4852595.5364372618</v>
      </c>
      <c r="BW29">
        <f>IFERROR(VLOOKUP(AO29,'Model Failure data- Lines'!$A$37:$E$41,4,FALSE),'Model Failure data- Lines'!$D$37)</f>
        <v>0.39779999999999999</v>
      </c>
      <c r="BX29" s="14">
        <f t="shared" si="20"/>
        <v>3987431.6074920218</v>
      </c>
      <c r="BY29" s="34">
        <f t="shared" si="21"/>
        <v>87513.310992582061</v>
      </c>
      <c r="BZ29" s="71">
        <f t="shared" si="22"/>
        <v>45.563715533857597</v>
      </c>
      <c r="CA29" s="71">
        <f t="shared" si="23"/>
        <v>3899918.2964994395</v>
      </c>
      <c r="CB29" s="56">
        <v>1</v>
      </c>
      <c r="CC29">
        <f>IFERROR(VLOOKUP(AO29,'Model Failure data- Lines'!$A$37:$E$41,5,FALSE),'Model Failure data- Lines'!$E$37)</f>
        <v>0.19189999999999996</v>
      </c>
      <c r="CD29" s="14">
        <f t="shared" si="24"/>
        <v>1923549.8378022092</v>
      </c>
      <c r="CE29" s="34">
        <f t="shared" si="25"/>
        <v>69623.450917130744</v>
      </c>
      <c r="CF29" s="34">
        <f t="shared" si="26"/>
        <v>27.627901410570885</v>
      </c>
      <c r="CG29" s="54">
        <f t="shared" si="27"/>
        <v>1853926.3868850784</v>
      </c>
      <c r="CH29" t="e">
        <f>IFERROR(VLOOKUP(AO29,'Model Failure data- Lines'!#REF!,3,FALSE),'Model Failure data- Lines'!#REF!)</f>
        <v>#REF!</v>
      </c>
      <c r="CI29" s="14" t="e">
        <f t="shared" si="28"/>
        <v>#REF!</v>
      </c>
      <c r="CJ29" s="34">
        <f t="shared" si="29"/>
        <v>94108.861710505385</v>
      </c>
      <c r="CK29" s="34" t="e">
        <f t="shared" si="30"/>
        <v>#REF!</v>
      </c>
      <c r="CL29" s="54" t="e">
        <f t="shared" si="31"/>
        <v>#REF!</v>
      </c>
      <c r="CM29" t="e">
        <f>IFERROR(VLOOKUP(AO29,'Model Failure data- Lines'!#REF!,4,FALSE),'Model Failure data- Lines'!#REF!)</f>
        <v>#REF!</v>
      </c>
      <c r="CN29" s="14" t="e">
        <f t="shared" si="32"/>
        <v>#REF!</v>
      </c>
      <c r="CO29" s="34">
        <f t="shared" si="33"/>
        <v>80513.4350222457</v>
      </c>
      <c r="CP29" s="34" t="e">
        <f t="shared" si="34"/>
        <v>#REF!</v>
      </c>
      <c r="CQ29" s="54" t="e">
        <f t="shared" si="35"/>
        <v>#REF!</v>
      </c>
      <c r="CR29" t="e">
        <f>IFERROR(VLOOKUP(AO29,'Model Failure data- Lines'!#REF!,5,FALSE),'Model Failure data- Lines'!#REF!)</f>
        <v>#REF!</v>
      </c>
      <c r="CS29" s="14" t="e">
        <f t="shared" si="36"/>
        <v>#REF!</v>
      </c>
      <c r="CT29" s="34">
        <f t="shared" si="37"/>
        <v>58931.029264376193</v>
      </c>
      <c r="CU29" s="34" t="e">
        <f t="shared" si="38"/>
        <v>#REF!</v>
      </c>
      <c r="CV29" s="54" t="e">
        <f t="shared" si="39"/>
        <v>#REF!</v>
      </c>
      <c r="CW29" t="s">
        <v>648</v>
      </c>
      <c r="CX29">
        <v>1</v>
      </c>
      <c r="CY29">
        <v>1</v>
      </c>
      <c r="CZ29">
        <f t="shared" si="40"/>
        <v>3899918.29649944</v>
      </c>
      <c r="DA29" s="34">
        <f t="shared" si="41"/>
        <v>16978.103999999999</v>
      </c>
      <c r="DB29" s="34">
        <f t="shared" si="42"/>
        <v>0.42445259999999996</v>
      </c>
      <c r="DC29" s="34">
        <f t="shared" si="43"/>
        <v>3907634.0942394212</v>
      </c>
      <c r="DD29" s="9">
        <f t="shared" si="44"/>
        <v>62818.984799999991</v>
      </c>
      <c r="DE29" s="59">
        <f t="shared" si="45"/>
        <v>4.2579047545542054E-3</v>
      </c>
      <c r="DF29" s="59">
        <f t="shared" si="46"/>
        <v>1.0644761886385515E-7</v>
      </c>
      <c r="DG29" s="59">
        <f t="shared" si="47"/>
        <v>0.9799877412059762</v>
      </c>
      <c r="DH29" s="59">
        <f t="shared" si="48"/>
        <v>1.5754247591850561E-2</v>
      </c>
      <c r="DI29" s="14">
        <f t="shared" si="49"/>
        <v>16605.480657037904</v>
      </c>
      <c r="DJ29" s="14">
        <f t="shared" si="50"/>
        <v>0.41513701642594758</v>
      </c>
      <c r="DK29" s="14">
        <f t="shared" si="51"/>
        <v>3821872.1222743448</v>
      </c>
      <c r="DL29" s="14">
        <f t="shared" si="52"/>
        <v>61440.278431040235</v>
      </c>
      <c r="DM29">
        <f t="shared" si="53"/>
        <v>1853926.3868850786</v>
      </c>
      <c r="DN29" s="34">
        <f t="shared" si="54"/>
        <v>8190.2919999999986</v>
      </c>
      <c r="DO29" s="34">
        <f t="shared" si="55"/>
        <v>0.20475729999999995</v>
      </c>
      <c r="DP29" s="34">
        <f t="shared" si="56"/>
        <v>1885055.260644909</v>
      </c>
      <c r="DQ29" s="9">
        <f t="shared" si="57"/>
        <v>30304.080399999992</v>
      </c>
      <c r="DR29" s="59">
        <f t="shared" si="58"/>
        <v>4.2579047545542063E-3</v>
      </c>
      <c r="DS29" s="59">
        <f t="shared" si="59"/>
        <v>1.0644761886385515E-7</v>
      </c>
      <c r="DT29" s="59">
        <f t="shared" si="60"/>
        <v>0.97998774120597631</v>
      </c>
      <c r="DU29" s="59">
        <f t="shared" si="61"/>
        <v>1.5754247591850561E-2</v>
      </c>
      <c r="DV29" s="14">
        <f t="shared" si="62"/>
        <v>7893.8419773114756</v>
      </c>
      <c r="DW29" s="14">
        <f t="shared" si="63"/>
        <v>0.19734604943278691</v>
      </c>
      <c r="DX29" s="14">
        <f t="shared" si="64"/>
        <v>1816825.1322456647</v>
      </c>
      <c r="DY29" s="14">
        <f t="shared" si="65"/>
        <v>29207.215316052461</v>
      </c>
      <c r="DZ29" s="34" t="e">
        <f t="shared" si="66"/>
        <v>#REF!</v>
      </c>
      <c r="EA29" s="34" t="e">
        <f t="shared" si="67"/>
        <v>#REF!</v>
      </c>
      <c r="EB29" s="34" t="e">
        <f t="shared" si="68"/>
        <v>#REF!</v>
      </c>
      <c r="EC29" s="34" t="e">
        <f t="shared" si="69"/>
        <v>#REF!</v>
      </c>
      <c r="ED29" s="34" t="e">
        <f t="shared" si="70"/>
        <v>#REF!</v>
      </c>
      <c r="EE29" s="59" t="e">
        <f t="shared" si="71"/>
        <v>#REF!</v>
      </c>
      <c r="EF29" s="59" t="e">
        <f t="shared" si="72"/>
        <v>#REF!</v>
      </c>
      <c r="EG29" s="59" t="e">
        <f t="shared" si="73"/>
        <v>#REF!</v>
      </c>
      <c r="EH29" s="59" t="e">
        <f t="shared" si="74"/>
        <v>#REF!</v>
      </c>
      <c r="EI29" s="14" t="e">
        <f t="shared" si="75"/>
        <v>#REF!</v>
      </c>
      <c r="EJ29" s="14" t="e">
        <f t="shared" si="76"/>
        <v>#REF!</v>
      </c>
      <c r="EK29" s="14" t="e">
        <f t="shared" si="77"/>
        <v>#REF!</v>
      </c>
      <c r="EL29" s="14" t="e">
        <f t="shared" si="78"/>
        <v>#REF!</v>
      </c>
      <c r="EM29" t="e">
        <f t="shared" si="79"/>
        <v>#REF!</v>
      </c>
      <c r="EN29" s="34" t="e">
        <f t="shared" si="80"/>
        <v>#REF!</v>
      </c>
      <c r="EO29" s="34" t="e">
        <f t="shared" si="81"/>
        <v>#REF!</v>
      </c>
      <c r="EP29" s="34" t="e">
        <f t="shared" si="82"/>
        <v>#REF!</v>
      </c>
      <c r="EQ29" s="34" t="e">
        <f t="shared" si="83"/>
        <v>#REF!</v>
      </c>
      <c r="ER29" s="59" t="e">
        <f t="shared" si="84"/>
        <v>#REF!</v>
      </c>
      <c r="ES29" s="59" t="e">
        <f t="shared" si="85"/>
        <v>#REF!</v>
      </c>
      <c r="ET29" s="59" t="e">
        <f t="shared" si="86"/>
        <v>#REF!</v>
      </c>
      <c r="EU29" s="59" t="e">
        <f t="shared" si="87"/>
        <v>#REF!</v>
      </c>
      <c r="EV29" s="14" t="e">
        <f t="shared" si="88"/>
        <v>#REF!</v>
      </c>
      <c r="EW29" s="14" t="e">
        <f t="shared" si="89"/>
        <v>#REF!</v>
      </c>
      <c r="EX29" s="14" t="e">
        <f t="shared" si="90"/>
        <v>#REF!</v>
      </c>
      <c r="EY29" s="14" t="e">
        <f t="shared" si="91"/>
        <v>#REF!</v>
      </c>
    </row>
    <row r="30" spans="1:155" x14ac:dyDescent="0.2">
      <c r="A30" s="17">
        <v>30135880</v>
      </c>
      <c r="B30" t="s">
        <v>62</v>
      </c>
      <c r="C30" t="s">
        <v>2689</v>
      </c>
      <c r="D30" t="s">
        <v>2690</v>
      </c>
      <c r="E30" t="s">
        <v>2691</v>
      </c>
      <c r="F30" t="s">
        <v>66</v>
      </c>
      <c r="G30" t="s">
        <v>42</v>
      </c>
      <c r="H30" t="s">
        <v>2692</v>
      </c>
      <c r="I30" t="s">
        <v>68</v>
      </c>
      <c r="J30" s="19" t="s">
        <v>69</v>
      </c>
      <c r="K30" t="s">
        <v>70</v>
      </c>
      <c r="L30">
        <v>1969</v>
      </c>
      <c r="M30">
        <f t="shared" si="0"/>
        <v>1969</v>
      </c>
      <c r="N30">
        <v>50</v>
      </c>
      <c r="O30" s="19">
        <f t="shared" si="1"/>
        <v>50</v>
      </c>
      <c r="P30" t="s">
        <v>83</v>
      </c>
      <c r="Q30" s="19" t="str">
        <f t="shared" si="2"/>
        <v>50-60</v>
      </c>
      <c r="R30" s="23">
        <v>282.2</v>
      </c>
      <c r="S30" s="15">
        <f t="shared" si="3"/>
        <v>0.28220000000000001</v>
      </c>
      <c r="T30">
        <v>30017181</v>
      </c>
      <c r="U30" t="s">
        <v>45</v>
      </c>
      <c r="V30" t="s">
        <v>46</v>
      </c>
      <c r="W30" s="20" t="s">
        <v>87</v>
      </c>
      <c r="X30" t="s">
        <v>48</v>
      </c>
      <c r="Y30" t="s">
        <v>629</v>
      </c>
      <c r="Z30" t="s">
        <v>2693</v>
      </c>
      <c r="AA30" t="s">
        <v>2694</v>
      </c>
      <c r="AB30" t="s">
        <v>151</v>
      </c>
      <c r="AC30">
        <v>1969</v>
      </c>
      <c r="AD30">
        <v>150</v>
      </c>
      <c r="AE30" t="str">
        <f t="shared" si="4"/>
        <v>&gt;80</v>
      </c>
      <c r="AF30">
        <v>-37.82500727</v>
      </c>
      <c r="AG30">
        <v>144.85403493000001</v>
      </c>
      <c r="AH30" t="s">
        <v>75</v>
      </c>
      <c r="AI30" t="s">
        <v>51</v>
      </c>
      <c r="AJ30" s="33" t="s">
        <v>207</v>
      </c>
      <c r="AL30" t="s">
        <v>48</v>
      </c>
      <c r="AM30" t="s">
        <v>86</v>
      </c>
      <c r="AN30">
        <v>220</v>
      </c>
      <c r="AO30" s="69">
        <v>5</v>
      </c>
      <c r="AP30">
        <v>2</v>
      </c>
      <c r="AQ30">
        <v>0</v>
      </c>
      <c r="AR30">
        <v>2</v>
      </c>
      <c r="AS30" s="82" t="str">
        <f t="shared" si="5"/>
        <v>Gw-0-2</v>
      </c>
      <c r="AT30" s="14">
        <f t="shared" si="6"/>
        <v>40000</v>
      </c>
      <c r="AU30" s="81">
        <f>VLOOKUP(C30,Bushfire_Vlookup!$F$2:$H$12575,3,FALSE)</f>
        <v>1</v>
      </c>
      <c r="AV30" s="14">
        <f>VLOOKUP(AS30,Safety_collateral_Vlookup!$J$3:$L$20,2,FALSE)</f>
        <v>93570.139925214826</v>
      </c>
      <c r="AW30" s="14">
        <f>VLOOKUP(AS30,Safety_collateral_Vlookup!$J$3:$L$20,3,FALSE)</f>
        <v>550000</v>
      </c>
      <c r="AX30" s="48">
        <f t="shared" si="7"/>
        <v>729370.40630020422</v>
      </c>
      <c r="AY30" s="49">
        <f t="shared" ref="AY30:AY65" si="94">(R30/1000)*AZ30</f>
        <v>21447.200000000001</v>
      </c>
      <c r="AZ30" s="14">
        <v>76000</v>
      </c>
      <c r="BA30" s="16">
        <f t="shared" si="8"/>
        <v>34.007721581381446</v>
      </c>
      <c r="BB30" t="e">
        <f>IF(BA30&lt;=#REF!,#REF!,IF(BA30&lt;=#REF!,#REF!,IF(BA30&lt;=#REF!,#REF!,IF(BA30&lt;=#REF!,#REF!,#REF!))))</f>
        <v>#REF!</v>
      </c>
      <c r="BC30" s="51">
        <v>5</v>
      </c>
      <c r="BD30" s="21">
        <v>70</v>
      </c>
      <c r="BE30" s="21">
        <v>6.4399999999999999E-2</v>
      </c>
      <c r="BF30" s="26">
        <f t="shared" si="9"/>
        <v>1398.9192027312617</v>
      </c>
      <c r="BG30" s="21">
        <v>7</v>
      </c>
      <c r="BH30" s="21">
        <f t="shared" si="10"/>
        <v>64.400000000000006</v>
      </c>
      <c r="BI30" s="28">
        <f t="shared" si="11"/>
        <v>6.0635500134400021E-2</v>
      </c>
      <c r="BJ30" s="27">
        <f t="shared" si="12"/>
        <v>6.0635500134400021E-2</v>
      </c>
      <c r="BK30" s="28">
        <f t="shared" si="13"/>
        <v>0.9296188771613626</v>
      </c>
      <c r="BL30" s="35">
        <f t="shared" si="14"/>
        <v>31.614219951300065</v>
      </c>
      <c r="BM30" s="21" t="str">
        <f t="shared" si="15"/>
        <v>Cr5</v>
      </c>
      <c r="BN30" s="51">
        <v>5</v>
      </c>
      <c r="BO30" s="21">
        <v>1</v>
      </c>
      <c r="BP30" s="50" t="s">
        <v>5497</v>
      </c>
      <c r="BQ30" s="14">
        <v>40000</v>
      </c>
      <c r="BR30">
        <f>IFERROR(VLOOKUP(AO30,'Model Failure data- Lines'!$A$37:$E$41,3,FALSE),'Model Failure data- Lines'!$C$37)</f>
        <v>0.49390000000000001</v>
      </c>
      <c r="BS30" s="14">
        <f t="shared" si="16"/>
        <v>360236.04367167089</v>
      </c>
      <c r="BT30" s="34">
        <f t="shared" si="17"/>
        <v>19129.839080764141</v>
      </c>
      <c r="BU30" s="34">
        <f t="shared" si="18"/>
        <v>18.831106845739409</v>
      </c>
      <c r="BV30" s="54">
        <f t="shared" si="19"/>
        <v>341106.20459090674</v>
      </c>
      <c r="BW30">
        <f>IFERROR(VLOOKUP(AO30,'Model Failure data- Lines'!$A$37:$E$41,4,FALSE),'Model Failure data- Lines'!$D$37)</f>
        <v>0.39779999999999999</v>
      </c>
      <c r="BX30" s="14">
        <f t="shared" si="20"/>
        <v>290143.5476262212</v>
      </c>
      <c r="BY30" s="34">
        <f t="shared" si="21"/>
        <v>17062.868032000963</v>
      </c>
      <c r="BZ30" s="71">
        <f t="shared" si="22"/>
        <v>17.004383265583755</v>
      </c>
      <c r="CA30" s="71">
        <f t="shared" si="23"/>
        <v>273080.67959422024</v>
      </c>
      <c r="CB30" s="56">
        <v>1</v>
      </c>
      <c r="CC30">
        <f>IFERROR(VLOOKUP(AO30,'Model Failure data- Lines'!$A$37:$E$41,5,FALSE),'Model Failure data- Lines'!$E$37)</f>
        <v>0.19189999999999996</v>
      </c>
      <c r="CD30" s="14">
        <f t="shared" si="24"/>
        <v>139966.18096900915</v>
      </c>
      <c r="CE30" s="34">
        <f t="shared" si="25"/>
        <v>13574.800695544423</v>
      </c>
      <c r="CF30" s="34">
        <f t="shared" si="26"/>
        <v>10.310735612858716</v>
      </c>
      <c r="CG30" s="54">
        <f t="shared" si="27"/>
        <v>126391.38027346472</v>
      </c>
      <c r="CH30" t="e">
        <f>IFERROR(VLOOKUP(AO30,'Model Failure data- Lines'!#REF!,3,FALSE),'Model Failure data- Lines'!#REF!)</f>
        <v>#REF!</v>
      </c>
      <c r="CI30" s="14" t="e">
        <f t="shared" si="28"/>
        <v>#REF!</v>
      </c>
      <c r="CJ30" s="34">
        <f t="shared" si="29"/>
        <v>18348.832535250465</v>
      </c>
      <c r="CK30" s="34" t="e">
        <f t="shared" si="30"/>
        <v>#REF!</v>
      </c>
      <c r="CL30" s="54" t="e">
        <f t="shared" si="31"/>
        <v>#REF!</v>
      </c>
      <c r="CM30" t="e">
        <f>IFERROR(VLOOKUP(AO30,'Model Failure data- Lines'!#REF!,4,FALSE),'Model Failure data- Lines'!#REF!)</f>
        <v>#REF!</v>
      </c>
      <c r="CN30" s="14" t="e">
        <f t="shared" si="32"/>
        <v>#REF!</v>
      </c>
      <c r="CO30" s="34">
        <f t="shared" si="33"/>
        <v>15698.070396446437</v>
      </c>
      <c r="CP30" s="34" t="e">
        <f t="shared" si="34"/>
        <v>#REF!</v>
      </c>
      <c r="CQ30" s="54" t="e">
        <f t="shared" si="35"/>
        <v>#REF!</v>
      </c>
      <c r="CR30" t="e">
        <f>IFERROR(VLOOKUP(AO30,'Model Failure data- Lines'!#REF!,5,FALSE),'Model Failure data- Lines'!#REF!)</f>
        <v>#REF!</v>
      </c>
      <c r="CS30" s="14" t="e">
        <f t="shared" si="36"/>
        <v>#REF!</v>
      </c>
      <c r="CT30" s="34">
        <f t="shared" si="37"/>
        <v>11490.050643990266</v>
      </c>
      <c r="CU30" s="34" t="e">
        <f t="shared" si="38"/>
        <v>#REF!</v>
      </c>
      <c r="CV30" s="54" t="e">
        <f t="shared" si="39"/>
        <v>#REF!</v>
      </c>
      <c r="CW30" t="s">
        <v>151</v>
      </c>
      <c r="CX30">
        <v>1</v>
      </c>
      <c r="CY30">
        <v>1</v>
      </c>
      <c r="CZ30">
        <f t="shared" si="40"/>
        <v>273080.67959422024</v>
      </c>
      <c r="DA30" s="34">
        <f t="shared" si="41"/>
        <v>16978.103999999999</v>
      </c>
      <c r="DB30" s="34">
        <f t="shared" si="42"/>
        <v>0.42445259999999996</v>
      </c>
      <c r="DC30" s="34">
        <f t="shared" si="43"/>
        <v>39716.089173621236</v>
      </c>
      <c r="DD30" s="9">
        <f t="shared" si="44"/>
        <v>233448.92999999996</v>
      </c>
      <c r="DE30" s="59">
        <f t="shared" si="45"/>
        <v>5.8516221156405389E-2</v>
      </c>
      <c r="DF30" s="59">
        <f t="shared" si="46"/>
        <v>1.4629055289101345E-6</v>
      </c>
      <c r="DG30" s="59">
        <f t="shared" si="47"/>
        <v>0.1368842750374917</v>
      </c>
      <c r="DH30" s="59">
        <f t="shared" si="48"/>
        <v>0.80459804090057396</v>
      </c>
      <c r="DI30" s="14">
        <f t="shared" si="49"/>
        <v>15979.649440676871</v>
      </c>
      <c r="DJ30" s="14">
        <f t="shared" si="50"/>
        <v>0.39949123601692177</v>
      </c>
      <c r="DK30" s="14">
        <f t="shared" si="51"/>
        <v>37380.450853000388</v>
      </c>
      <c r="DL30" s="14">
        <f t="shared" si="52"/>
        <v>219720.17980930698</v>
      </c>
      <c r="DM30">
        <f t="shared" si="53"/>
        <v>126391.38027346473</v>
      </c>
      <c r="DN30" s="34">
        <f t="shared" si="54"/>
        <v>8190.2919999999986</v>
      </c>
      <c r="DO30" s="34">
        <f t="shared" si="55"/>
        <v>0.20475729999999995</v>
      </c>
      <c r="DP30" s="34">
        <f t="shared" si="56"/>
        <v>19159.169211709184</v>
      </c>
      <c r="DQ30" s="9">
        <f t="shared" si="57"/>
        <v>112616.51499999997</v>
      </c>
      <c r="DR30" s="59">
        <f t="shared" si="58"/>
        <v>5.8516221156405389E-2</v>
      </c>
      <c r="DS30" s="59">
        <f t="shared" si="59"/>
        <v>1.4629055289101347E-6</v>
      </c>
      <c r="DT30" s="59">
        <f t="shared" si="60"/>
        <v>0.1368842750374917</v>
      </c>
      <c r="DU30" s="59">
        <f t="shared" si="61"/>
        <v>0.80459804090057407</v>
      </c>
      <c r="DV30" s="14">
        <f t="shared" si="62"/>
        <v>7395.9459603453952</v>
      </c>
      <c r="DW30" s="14">
        <f t="shared" si="63"/>
        <v>0.18489864900863487</v>
      </c>
      <c r="DX30" s="14">
        <f t="shared" si="64"/>
        <v>17300.992459721147</v>
      </c>
      <c r="DY30" s="14">
        <f t="shared" si="65"/>
        <v>101694.25695474917</v>
      </c>
      <c r="DZ30" s="34" t="e">
        <f t="shared" si="66"/>
        <v>#REF!</v>
      </c>
      <c r="EA30" s="34" t="e">
        <f t="shared" si="67"/>
        <v>#REF!</v>
      </c>
      <c r="EB30" s="34" t="e">
        <f t="shared" si="68"/>
        <v>#REF!</v>
      </c>
      <c r="EC30" s="34" t="e">
        <f t="shared" si="69"/>
        <v>#REF!</v>
      </c>
      <c r="ED30" s="34" t="e">
        <f t="shared" si="70"/>
        <v>#REF!</v>
      </c>
      <c r="EE30" s="59" t="e">
        <f t="shared" si="71"/>
        <v>#REF!</v>
      </c>
      <c r="EF30" s="59" t="e">
        <f t="shared" si="72"/>
        <v>#REF!</v>
      </c>
      <c r="EG30" s="59" t="e">
        <f t="shared" si="73"/>
        <v>#REF!</v>
      </c>
      <c r="EH30" s="59" t="e">
        <f t="shared" si="74"/>
        <v>#REF!</v>
      </c>
      <c r="EI30" s="14" t="e">
        <f t="shared" si="75"/>
        <v>#REF!</v>
      </c>
      <c r="EJ30" s="14" t="e">
        <f t="shared" si="76"/>
        <v>#REF!</v>
      </c>
      <c r="EK30" s="14" t="e">
        <f t="shared" si="77"/>
        <v>#REF!</v>
      </c>
      <c r="EL30" s="14" t="e">
        <f t="shared" si="78"/>
        <v>#REF!</v>
      </c>
      <c r="EM30" t="e">
        <f t="shared" si="79"/>
        <v>#REF!</v>
      </c>
      <c r="EN30" s="34" t="e">
        <f t="shared" si="80"/>
        <v>#REF!</v>
      </c>
      <c r="EO30" s="34" t="e">
        <f t="shared" si="81"/>
        <v>#REF!</v>
      </c>
      <c r="EP30" s="34" t="e">
        <f t="shared" si="82"/>
        <v>#REF!</v>
      </c>
      <c r="EQ30" s="34" t="e">
        <f t="shared" si="83"/>
        <v>#REF!</v>
      </c>
      <c r="ER30" s="59" t="e">
        <f t="shared" si="84"/>
        <v>#REF!</v>
      </c>
      <c r="ES30" s="59" t="e">
        <f t="shared" si="85"/>
        <v>#REF!</v>
      </c>
      <c r="ET30" s="59" t="e">
        <f t="shared" si="86"/>
        <v>#REF!</v>
      </c>
      <c r="EU30" s="59" t="e">
        <f t="shared" si="87"/>
        <v>#REF!</v>
      </c>
      <c r="EV30" s="14" t="e">
        <f t="shared" si="88"/>
        <v>#REF!</v>
      </c>
      <c r="EW30" s="14" t="e">
        <f t="shared" si="89"/>
        <v>#REF!</v>
      </c>
      <c r="EX30" s="14" t="e">
        <f t="shared" si="90"/>
        <v>#REF!</v>
      </c>
      <c r="EY30" s="14" t="e">
        <f t="shared" si="91"/>
        <v>#REF!</v>
      </c>
    </row>
    <row r="31" spans="1:155" x14ac:dyDescent="0.2">
      <c r="A31" s="17">
        <v>30316551</v>
      </c>
      <c r="B31" t="s">
        <v>62</v>
      </c>
      <c r="C31" t="s">
        <v>2689</v>
      </c>
      <c r="D31" t="s">
        <v>2690</v>
      </c>
      <c r="E31" t="s">
        <v>2691</v>
      </c>
      <c r="F31" t="s">
        <v>66</v>
      </c>
      <c r="G31" t="s">
        <v>42</v>
      </c>
      <c r="H31" t="s">
        <v>4608</v>
      </c>
      <c r="I31" t="s">
        <v>68</v>
      </c>
      <c r="J31" s="19" t="s">
        <v>69</v>
      </c>
      <c r="K31" t="s">
        <v>70</v>
      </c>
      <c r="L31">
        <v>1969</v>
      </c>
      <c r="M31">
        <f t="shared" si="0"/>
        <v>1969</v>
      </c>
      <c r="N31">
        <v>50</v>
      </c>
      <c r="O31" s="19">
        <f t="shared" si="1"/>
        <v>50</v>
      </c>
      <c r="P31" t="s">
        <v>83</v>
      </c>
      <c r="Q31" s="19" t="str">
        <f t="shared" si="2"/>
        <v>50-60</v>
      </c>
      <c r="R31" s="23">
        <v>282.2</v>
      </c>
      <c r="S31" s="15">
        <f t="shared" si="3"/>
        <v>0.28220000000000001</v>
      </c>
      <c r="T31">
        <v>30017181</v>
      </c>
      <c r="U31" t="s">
        <v>45</v>
      </c>
      <c r="V31" t="s">
        <v>46</v>
      </c>
      <c r="W31" s="20" t="s">
        <v>87</v>
      </c>
      <c r="X31" t="s">
        <v>48</v>
      </c>
      <c r="Y31" t="s">
        <v>629</v>
      </c>
      <c r="Z31" t="s">
        <v>2693</v>
      </c>
      <c r="AA31" t="s">
        <v>2694</v>
      </c>
      <c r="AB31" t="s">
        <v>151</v>
      </c>
      <c r="AC31">
        <v>1969</v>
      </c>
      <c r="AD31">
        <v>150</v>
      </c>
      <c r="AE31" t="str">
        <f t="shared" si="4"/>
        <v>&gt;80</v>
      </c>
      <c r="AF31">
        <v>-37.82500727</v>
      </c>
      <c r="AG31">
        <v>144.85403493000001</v>
      </c>
      <c r="AH31" t="s">
        <v>75</v>
      </c>
      <c r="AI31" t="s">
        <v>51</v>
      </c>
      <c r="AJ31" s="33" t="s">
        <v>207</v>
      </c>
      <c r="AL31" t="s">
        <v>78</v>
      </c>
      <c r="AM31" t="s">
        <v>79</v>
      </c>
      <c r="AN31">
        <v>220</v>
      </c>
      <c r="AO31" s="69">
        <v>5</v>
      </c>
      <c r="AP31">
        <v>2</v>
      </c>
      <c r="AQ31">
        <v>0</v>
      </c>
      <c r="AR31">
        <v>2</v>
      </c>
      <c r="AS31" s="82" t="str">
        <f t="shared" si="5"/>
        <v>Gw-0-2</v>
      </c>
      <c r="AT31" s="14">
        <f t="shared" si="6"/>
        <v>40000</v>
      </c>
      <c r="AU31" s="81">
        <f>VLOOKUP(C31,Bushfire_Vlookup!$F$2:$H$12575,3,FALSE)</f>
        <v>1</v>
      </c>
      <c r="AV31" s="14">
        <f>VLOOKUP(AS31,Safety_collateral_Vlookup!$J$3:$L$20,2,FALSE)</f>
        <v>93570.139925214826</v>
      </c>
      <c r="AW31" s="14">
        <f>VLOOKUP(AS31,Safety_collateral_Vlookup!$J$3:$L$20,3,FALSE)</f>
        <v>550000</v>
      </c>
      <c r="AX31" s="48">
        <f t="shared" si="7"/>
        <v>729370.40630020422</v>
      </c>
      <c r="AY31" s="49">
        <f t="shared" si="94"/>
        <v>21447.200000000001</v>
      </c>
      <c r="AZ31" s="14">
        <v>76000</v>
      </c>
      <c r="BA31" s="16">
        <f t="shared" si="8"/>
        <v>34.007721581381446</v>
      </c>
      <c r="BB31" t="e">
        <f>IF(BA31&lt;=#REF!,#REF!,IF(BA31&lt;=#REF!,#REF!,IF(BA31&lt;=#REF!,#REF!,IF(BA31&lt;=#REF!,#REF!,#REF!))))</f>
        <v>#REF!</v>
      </c>
      <c r="BC31" s="51">
        <v>5</v>
      </c>
      <c r="BD31" s="21">
        <v>70</v>
      </c>
      <c r="BE31" s="21">
        <v>6.4399999999999999E-2</v>
      </c>
      <c r="BF31" s="26">
        <f t="shared" si="9"/>
        <v>1398.9192027312617</v>
      </c>
      <c r="BG31" s="21">
        <v>7</v>
      </c>
      <c r="BH31" s="21">
        <f t="shared" si="10"/>
        <v>64.400000000000006</v>
      </c>
      <c r="BI31" s="28">
        <f t="shared" si="11"/>
        <v>6.0635500134400021E-2</v>
      </c>
      <c r="BJ31" s="27">
        <f t="shared" si="12"/>
        <v>6.0635500134400021E-2</v>
      </c>
      <c r="BK31" s="28">
        <f t="shared" si="13"/>
        <v>0.9296188771613626</v>
      </c>
      <c r="BL31" s="35">
        <f t="shared" si="14"/>
        <v>31.614219951300065</v>
      </c>
      <c r="BM31" s="21" t="str">
        <f t="shared" si="15"/>
        <v>Cr5</v>
      </c>
      <c r="BN31" s="51">
        <v>5</v>
      </c>
      <c r="BO31" s="21">
        <v>1</v>
      </c>
      <c r="BP31" s="50" t="s">
        <v>5497</v>
      </c>
      <c r="BQ31" s="14">
        <v>40000</v>
      </c>
      <c r="BR31">
        <f>IFERROR(VLOOKUP(AO31,'Model Failure data- Lines'!$A$37:$E$41,3,FALSE),'Model Failure data- Lines'!$C$37)</f>
        <v>0.49390000000000001</v>
      </c>
      <c r="BS31" s="14">
        <f t="shared" si="16"/>
        <v>360236.04367167089</v>
      </c>
      <c r="BT31" s="34">
        <f t="shared" si="17"/>
        <v>19129.839080764141</v>
      </c>
      <c r="BU31" s="34">
        <f t="shared" si="18"/>
        <v>18.831106845739409</v>
      </c>
      <c r="BV31" s="54">
        <f t="shared" si="19"/>
        <v>341106.20459090674</v>
      </c>
      <c r="BW31">
        <f>IFERROR(VLOOKUP(AO31,'Model Failure data- Lines'!$A$37:$E$41,4,FALSE),'Model Failure data- Lines'!$D$37)</f>
        <v>0.39779999999999999</v>
      </c>
      <c r="BX31" s="14">
        <f t="shared" si="20"/>
        <v>290143.5476262212</v>
      </c>
      <c r="BY31" s="34">
        <f t="shared" si="21"/>
        <v>17062.868032000963</v>
      </c>
      <c r="BZ31" s="71">
        <f t="shared" si="22"/>
        <v>17.004383265583755</v>
      </c>
      <c r="CA31" s="71">
        <f t="shared" si="23"/>
        <v>273080.67959422024</v>
      </c>
      <c r="CB31" s="56">
        <v>1</v>
      </c>
      <c r="CC31">
        <f>IFERROR(VLOOKUP(AO31,'Model Failure data- Lines'!$A$37:$E$41,5,FALSE),'Model Failure data- Lines'!$E$37)</f>
        <v>0.19189999999999996</v>
      </c>
      <c r="CD31" s="14">
        <f t="shared" si="24"/>
        <v>139966.18096900915</v>
      </c>
      <c r="CE31" s="34">
        <f t="shared" si="25"/>
        <v>13574.800695544423</v>
      </c>
      <c r="CF31" s="34">
        <f t="shared" si="26"/>
        <v>10.310735612858716</v>
      </c>
      <c r="CG31" s="54">
        <f t="shared" si="27"/>
        <v>126391.38027346472</v>
      </c>
      <c r="CH31" t="e">
        <f>IFERROR(VLOOKUP(AO31,'Model Failure data- Lines'!#REF!,3,FALSE),'Model Failure data- Lines'!#REF!)</f>
        <v>#REF!</v>
      </c>
      <c r="CI31" s="14" t="e">
        <f t="shared" si="28"/>
        <v>#REF!</v>
      </c>
      <c r="CJ31" s="34">
        <f t="shared" si="29"/>
        <v>18348.832535250465</v>
      </c>
      <c r="CK31" s="34" t="e">
        <f t="shared" si="30"/>
        <v>#REF!</v>
      </c>
      <c r="CL31" s="54" t="e">
        <f t="shared" si="31"/>
        <v>#REF!</v>
      </c>
      <c r="CM31" t="e">
        <f>IFERROR(VLOOKUP(AO31,'Model Failure data- Lines'!#REF!,4,FALSE),'Model Failure data- Lines'!#REF!)</f>
        <v>#REF!</v>
      </c>
      <c r="CN31" s="14" t="e">
        <f t="shared" si="32"/>
        <v>#REF!</v>
      </c>
      <c r="CO31" s="34">
        <f t="shared" si="33"/>
        <v>15698.070396446437</v>
      </c>
      <c r="CP31" s="34" t="e">
        <f t="shared" si="34"/>
        <v>#REF!</v>
      </c>
      <c r="CQ31" s="54" t="e">
        <f t="shared" si="35"/>
        <v>#REF!</v>
      </c>
      <c r="CR31" t="e">
        <f>IFERROR(VLOOKUP(AO31,'Model Failure data- Lines'!#REF!,5,FALSE),'Model Failure data- Lines'!#REF!)</f>
        <v>#REF!</v>
      </c>
      <c r="CS31" s="14" t="e">
        <f t="shared" si="36"/>
        <v>#REF!</v>
      </c>
      <c r="CT31" s="34">
        <f t="shared" si="37"/>
        <v>11490.050643990266</v>
      </c>
      <c r="CU31" s="34" t="e">
        <f t="shared" si="38"/>
        <v>#REF!</v>
      </c>
      <c r="CV31" s="54" t="e">
        <f t="shared" si="39"/>
        <v>#REF!</v>
      </c>
      <c r="CW31" t="s">
        <v>151</v>
      </c>
      <c r="CX31">
        <v>1</v>
      </c>
      <c r="CY31">
        <v>1</v>
      </c>
      <c r="CZ31">
        <f t="shared" si="40"/>
        <v>273080.67959422024</v>
      </c>
      <c r="DA31" s="34">
        <f t="shared" si="41"/>
        <v>16978.103999999999</v>
      </c>
      <c r="DB31" s="34">
        <f t="shared" si="42"/>
        <v>0.42445259999999996</v>
      </c>
      <c r="DC31" s="34">
        <f t="shared" si="43"/>
        <v>39716.089173621236</v>
      </c>
      <c r="DD31" s="9">
        <f t="shared" si="44"/>
        <v>233448.92999999996</v>
      </c>
      <c r="DE31" s="59">
        <f t="shared" si="45"/>
        <v>5.8516221156405389E-2</v>
      </c>
      <c r="DF31" s="59">
        <f t="shared" si="46"/>
        <v>1.4629055289101345E-6</v>
      </c>
      <c r="DG31" s="59">
        <f t="shared" si="47"/>
        <v>0.1368842750374917</v>
      </c>
      <c r="DH31" s="59">
        <f t="shared" si="48"/>
        <v>0.80459804090057396</v>
      </c>
      <c r="DI31" s="14">
        <f t="shared" si="49"/>
        <v>15979.649440676871</v>
      </c>
      <c r="DJ31" s="14">
        <f t="shared" si="50"/>
        <v>0.39949123601692177</v>
      </c>
      <c r="DK31" s="14">
        <f t="shared" si="51"/>
        <v>37380.450853000388</v>
      </c>
      <c r="DL31" s="14">
        <f t="shared" si="52"/>
        <v>219720.17980930698</v>
      </c>
      <c r="DM31">
        <f t="shared" si="53"/>
        <v>126391.38027346473</v>
      </c>
      <c r="DN31" s="34">
        <f t="shared" si="54"/>
        <v>8190.2919999999986</v>
      </c>
      <c r="DO31" s="34">
        <f t="shared" si="55"/>
        <v>0.20475729999999995</v>
      </c>
      <c r="DP31" s="34">
        <f t="shared" si="56"/>
        <v>19159.169211709184</v>
      </c>
      <c r="DQ31" s="9">
        <f t="shared" si="57"/>
        <v>112616.51499999997</v>
      </c>
      <c r="DR31" s="59">
        <f t="shared" si="58"/>
        <v>5.8516221156405389E-2</v>
      </c>
      <c r="DS31" s="59">
        <f t="shared" si="59"/>
        <v>1.4629055289101347E-6</v>
      </c>
      <c r="DT31" s="59">
        <f t="shared" si="60"/>
        <v>0.1368842750374917</v>
      </c>
      <c r="DU31" s="59">
        <f t="shared" si="61"/>
        <v>0.80459804090057407</v>
      </c>
      <c r="DV31" s="14">
        <f t="shared" si="62"/>
        <v>7395.9459603453952</v>
      </c>
      <c r="DW31" s="14">
        <f t="shared" si="63"/>
        <v>0.18489864900863487</v>
      </c>
      <c r="DX31" s="14">
        <f t="shared" si="64"/>
        <v>17300.992459721147</v>
      </c>
      <c r="DY31" s="14">
        <f t="shared" si="65"/>
        <v>101694.25695474917</v>
      </c>
      <c r="DZ31" s="34" t="e">
        <f t="shared" si="66"/>
        <v>#REF!</v>
      </c>
      <c r="EA31" s="34" t="e">
        <f t="shared" si="67"/>
        <v>#REF!</v>
      </c>
      <c r="EB31" s="34" t="e">
        <f t="shared" si="68"/>
        <v>#REF!</v>
      </c>
      <c r="EC31" s="34" t="e">
        <f t="shared" si="69"/>
        <v>#REF!</v>
      </c>
      <c r="ED31" s="34" t="e">
        <f t="shared" si="70"/>
        <v>#REF!</v>
      </c>
      <c r="EE31" s="59" t="e">
        <f t="shared" si="71"/>
        <v>#REF!</v>
      </c>
      <c r="EF31" s="59" t="e">
        <f t="shared" si="72"/>
        <v>#REF!</v>
      </c>
      <c r="EG31" s="59" t="e">
        <f t="shared" si="73"/>
        <v>#REF!</v>
      </c>
      <c r="EH31" s="59" t="e">
        <f t="shared" si="74"/>
        <v>#REF!</v>
      </c>
      <c r="EI31" s="14" t="e">
        <f t="shared" si="75"/>
        <v>#REF!</v>
      </c>
      <c r="EJ31" s="14" t="e">
        <f t="shared" si="76"/>
        <v>#REF!</v>
      </c>
      <c r="EK31" s="14" t="e">
        <f t="shared" si="77"/>
        <v>#REF!</v>
      </c>
      <c r="EL31" s="14" t="e">
        <f t="shared" si="78"/>
        <v>#REF!</v>
      </c>
      <c r="EM31" t="e">
        <f t="shared" si="79"/>
        <v>#REF!</v>
      </c>
      <c r="EN31" s="34" t="e">
        <f t="shared" si="80"/>
        <v>#REF!</v>
      </c>
      <c r="EO31" s="34" t="e">
        <f t="shared" si="81"/>
        <v>#REF!</v>
      </c>
      <c r="EP31" s="34" t="e">
        <f t="shared" si="82"/>
        <v>#REF!</v>
      </c>
      <c r="EQ31" s="34" t="e">
        <f t="shared" si="83"/>
        <v>#REF!</v>
      </c>
      <c r="ER31" s="59" t="e">
        <f t="shared" si="84"/>
        <v>#REF!</v>
      </c>
      <c r="ES31" s="59" t="e">
        <f t="shared" si="85"/>
        <v>#REF!</v>
      </c>
      <c r="ET31" s="59" t="e">
        <f t="shared" si="86"/>
        <v>#REF!</v>
      </c>
      <c r="EU31" s="59" t="e">
        <f t="shared" si="87"/>
        <v>#REF!</v>
      </c>
      <c r="EV31" s="14" t="e">
        <f t="shared" si="88"/>
        <v>#REF!</v>
      </c>
      <c r="EW31" s="14" t="e">
        <f t="shared" si="89"/>
        <v>#REF!</v>
      </c>
      <c r="EX31" s="14" t="e">
        <f t="shared" si="90"/>
        <v>#REF!</v>
      </c>
      <c r="EY31" s="14" t="e">
        <f t="shared" si="91"/>
        <v>#REF!</v>
      </c>
    </row>
    <row r="32" spans="1:155" x14ac:dyDescent="0.2">
      <c r="A32" s="17">
        <v>30055331</v>
      </c>
      <c r="B32" t="s">
        <v>62</v>
      </c>
      <c r="C32" t="s">
        <v>1289</v>
      </c>
      <c r="D32" t="s">
        <v>1290</v>
      </c>
      <c r="E32" t="s">
        <v>1291</v>
      </c>
      <c r="F32" t="s">
        <v>66</v>
      </c>
      <c r="G32" t="s">
        <v>42</v>
      </c>
      <c r="H32" t="s">
        <v>1564</v>
      </c>
      <c r="I32" t="s">
        <v>68</v>
      </c>
      <c r="J32" s="19" t="s">
        <v>69</v>
      </c>
      <c r="K32" t="s">
        <v>70</v>
      </c>
      <c r="L32">
        <v>1969</v>
      </c>
      <c r="M32">
        <f t="shared" si="0"/>
        <v>1969</v>
      </c>
      <c r="N32">
        <v>50</v>
      </c>
      <c r="O32" s="19">
        <f t="shared" si="1"/>
        <v>50</v>
      </c>
      <c r="P32" t="s">
        <v>83</v>
      </c>
      <c r="Q32" s="19" t="str">
        <f t="shared" si="2"/>
        <v>50-60</v>
      </c>
      <c r="R32" s="23">
        <v>210</v>
      </c>
      <c r="S32" s="15">
        <f t="shared" si="3"/>
        <v>0.21</v>
      </c>
      <c r="T32">
        <v>30304639</v>
      </c>
      <c r="U32" t="s">
        <v>45</v>
      </c>
      <c r="V32" t="s">
        <v>46</v>
      </c>
      <c r="W32" s="20" t="s">
        <v>87</v>
      </c>
      <c r="X32" t="s">
        <v>88</v>
      </c>
      <c r="Y32" t="s">
        <v>839</v>
      </c>
      <c r="Z32" t="s">
        <v>1292</v>
      </c>
      <c r="AA32" t="s">
        <v>1293</v>
      </c>
      <c r="AB32" t="s">
        <v>773</v>
      </c>
      <c r="AC32">
        <v>1969</v>
      </c>
      <c r="AD32">
        <v>150</v>
      </c>
      <c r="AE32" t="str">
        <f t="shared" si="4"/>
        <v>&gt;80</v>
      </c>
      <c r="AF32">
        <v>-37.824878419999997</v>
      </c>
      <c r="AG32">
        <v>144.85725514999999</v>
      </c>
      <c r="AH32" t="s">
        <v>75</v>
      </c>
      <c r="AI32" t="s">
        <v>51</v>
      </c>
      <c r="AJ32" s="33" t="s">
        <v>207</v>
      </c>
      <c r="AL32" t="s">
        <v>78</v>
      </c>
      <c r="AM32" t="s">
        <v>79</v>
      </c>
      <c r="AN32">
        <v>220</v>
      </c>
      <c r="AO32" s="69">
        <v>5</v>
      </c>
      <c r="AP32">
        <v>2</v>
      </c>
      <c r="AQ32">
        <v>0</v>
      </c>
      <c r="AR32">
        <v>2</v>
      </c>
      <c r="AS32" s="82" t="str">
        <f t="shared" si="5"/>
        <v>Gw-0-2</v>
      </c>
      <c r="AT32" s="14">
        <f t="shared" si="6"/>
        <v>40000</v>
      </c>
      <c r="AU32" s="81">
        <f>VLOOKUP(C32,Bushfire_Vlookup!$F$2:$H$12575,3,FALSE)</f>
        <v>1</v>
      </c>
      <c r="AV32" s="14">
        <f>VLOOKUP(AS32,Safety_collateral_Vlookup!$J$3:$L$20,2,FALSE)</f>
        <v>93570.139925214826</v>
      </c>
      <c r="AW32" s="14">
        <f>VLOOKUP(AS32,Safety_collateral_Vlookup!$J$3:$L$20,3,FALSE)</f>
        <v>550000</v>
      </c>
      <c r="AX32" s="48">
        <f t="shared" si="7"/>
        <v>729370.40630020422</v>
      </c>
      <c r="AY32" s="49">
        <f t="shared" si="94"/>
        <v>15960</v>
      </c>
      <c r="AZ32" s="14">
        <v>76000</v>
      </c>
      <c r="BA32" s="16">
        <f t="shared" si="8"/>
        <v>45.69990014412307</v>
      </c>
      <c r="BB32" t="e">
        <f>IF(BA32&lt;=#REF!,#REF!,IF(BA32&lt;=#REF!,#REF!,IF(BA32&lt;=#REF!,#REF!,IF(BA32&lt;=#REF!,#REF!,#REF!))))</f>
        <v>#REF!</v>
      </c>
      <c r="BC32" s="51">
        <v>5</v>
      </c>
      <c r="BD32" s="21">
        <v>70</v>
      </c>
      <c r="BE32" s="21">
        <v>6.4399999999999999E-2</v>
      </c>
      <c r="BF32" s="26">
        <f t="shared" si="9"/>
        <v>1041.0100374683379</v>
      </c>
      <c r="BG32" s="21">
        <v>7</v>
      </c>
      <c r="BH32" s="21">
        <f t="shared" si="10"/>
        <v>64.400000000000006</v>
      </c>
      <c r="BI32" s="28">
        <f t="shared" si="11"/>
        <v>6.0635500134400021E-2</v>
      </c>
      <c r="BJ32" s="27">
        <f t="shared" si="12"/>
        <v>6.0635500134400021E-2</v>
      </c>
      <c r="BK32" s="28">
        <f t="shared" si="13"/>
        <v>0.9296188771613626</v>
      </c>
      <c r="BL32" s="35">
        <f t="shared" si="14"/>
        <v>42.483489858366084</v>
      </c>
      <c r="BM32" s="21" t="str">
        <f t="shared" si="15"/>
        <v>Cr5</v>
      </c>
      <c r="BN32" s="51">
        <v>5</v>
      </c>
      <c r="BO32" s="21">
        <v>1</v>
      </c>
      <c r="BP32" s="50" t="s">
        <v>5497</v>
      </c>
      <c r="BQ32" s="14">
        <v>40000</v>
      </c>
      <c r="BR32">
        <f>IFERROR(VLOOKUP(AO32,'Model Failure data- Lines'!$A$37:$E$41,3,FALSE),'Model Failure data- Lines'!$C$37)</f>
        <v>0.49390000000000001</v>
      </c>
      <c r="BS32" s="14">
        <f t="shared" si="16"/>
        <v>360236.04367167089</v>
      </c>
      <c r="BT32" s="34">
        <f t="shared" si="17"/>
        <v>14235.528727712508</v>
      </c>
      <c r="BU32" s="34">
        <f t="shared" si="18"/>
        <v>25.305420723179338</v>
      </c>
      <c r="BV32" s="54">
        <f t="shared" si="19"/>
        <v>346000.51494395838</v>
      </c>
      <c r="BW32">
        <f>IFERROR(VLOOKUP(AO32,'Model Failure data- Lines'!$A$37:$E$41,4,FALSE),'Model Failure data- Lines'!$D$37)</f>
        <v>0.39779999999999999</v>
      </c>
      <c r="BX32" s="14">
        <f t="shared" si="20"/>
        <v>290143.5476262212</v>
      </c>
      <c r="BY32" s="34">
        <f t="shared" si="21"/>
        <v>12697.385849469179</v>
      </c>
      <c r="BZ32" s="71">
        <f t="shared" si="22"/>
        <v>22.85065217879874</v>
      </c>
      <c r="CA32" s="71">
        <f t="shared" si="23"/>
        <v>277446.16177675204</v>
      </c>
      <c r="CB32" s="56">
        <v>1</v>
      </c>
      <c r="CC32">
        <f>IFERROR(VLOOKUP(AO32,'Model Failure data- Lines'!$A$37:$E$41,5,FALSE),'Model Failure data- Lines'!$E$37)</f>
        <v>0.19189999999999996</v>
      </c>
      <c r="CD32" s="14">
        <f t="shared" si="24"/>
        <v>139966.18096900915</v>
      </c>
      <c r="CE32" s="34">
        <f t="shared" si="25"/>
        <v>10101.729787612789</v>
      </c>
      <c r="CF32" s="34">
        <f t="shared" si="26"/>
        <v>13.855664714041568</v>
      </c>
      <c r="CG32" s="54">
        <f t="shared" si="27"/>
        <v>129864.45118139636</v>
      </c>
      <c r="CH32" t="e">
        <f>IFERROR(VLOOKUP(AO32,'Model Failure data- Lines'!#REF!,3,FALSE),'Model Failure data- Lines'!#REF!)</f>
        <v>#REF!</v>
      </c>
      <c r="CI32" s="14" t="e">
        <f t="shared" si="28"/>
        <v>#REF!</v>
      </c>
      <c r="CJ32" s="34">
        <f t="shared" si="29"/>
        <v>13654.340299087873</v>
      </c>
      <c r="CK32" s="34" t="e">
        <f t="shared" si="30"/>
        <v>#REF!</v>
      </c>
      <c r="CL32" s="54" t="e">
        <f t="shared" si="31"/>
        <v>#REF!</v>
      </c>
      <c r="CM32" t="e">
        <f>IFERROR(VLOOKUP(AO32,'Model Failure data- Lines'!#REF!,4,FALSE),'Model Failure data- Lines'!#REF!)</f>
        <v>#REF!</v>
      </c>
      <c r="CN32" s="14" t="e">
        <f t="shared" si="32"/>
        <v>#REF!</v>
      </c>
      <c r="CO32" s="34">
        <f t="shared" si="33"/>
        <v>11681.767481409468</v>
      </c>
      <c r="CP32" s="34" t="e">
        <f t="shared" si="34"/>
        <v>#REF!</v>
      </c>
      <c r="CQ32" s="54" t="e">
        <f t="shared" si="35"/>
        <v>#REF!</v>
      </c>
      <c r="CR32" t="e">
        <f>IFERROR(VLOOKUP(AO32,'Model Failure data- Lines'!#REF!,5,FALSE),'Model Failure data- Lines'!#REF!)</f>
        <v>#REF!</v>
      </c>
      <c r="CS32" s="14" t="e">
        <f t="shared" si="36"/>
        <v>#REF!</v>
      </c>
      <c r="CT32" s="34">
        <f t="shared" si="37"/>
        <v>8550.3566096313098</v>
      </c>
      <c r="CU32" s="34" t="e">
        <f t="shared" si="38"/>
        <v>#REF!</v>
      </c>
      <c r="CV32" s="54" t="e">
        <f t="shared" si="39"/>
        <v>#REF!</v>
      </c>
      <c r="CW32" t="s">
        <v>773</v>
      </c>
      <c r="CX32">
        <v>1</v>
      </c>
      <c r="CY32">
        <v>1</v>
      </c>
      <c r="CZ32">
        <f t="shared" si="40"/>
        <v>277446.16177675204</v>
      </c>
      <c r="DA32" s="34">
        <f t="shared" si="41"/>
        <v>16978.103999999999</v>
      </c>
      <c r="DB32" s="34">
        <f t="shared" si="42"/>
        <v>0.42445259999999996</v>
      </c>
      <c r="DC32" s="34">
        <f t="shared" si="43"/>
        <v>39716.089173621236</v>
      </c>
      <c r="DD32" s="9">
        <f t="shared" si="44"/>
        <v>233448.92999999996</v>
      </c>
      <c r="DE32" s="59">
        <f t="shared" si="45"/>
        <v>5.8516221156405389E-2</v>
      </c>
      <c r="DF32" s="59">
        <f t="shared" si="46"/>
        <v>1.4629055289101345E-6</v>
      </c>
      <c r="DG32" s="59">
        <f t="shared" si="47"/>
        <v>0.1368842750374917</v>
      </c>
      <c r="DH32" s="59">
        <f t="shared" si="48"/>
        <v>0.80459804090057396</v>
      </c>
      <c r="DI32" s="14">
        <f t="shared" si="49"/>
        <v>16235.100961524249</v>
      </c>
      <c r="DJ32" s="14">
        <f t="shared" si="50"/>
        <v>0.40587752403810623</v>
      </c>
      <c r="DK32" s="14">
        <f t="shared" si="51"/>
        <v>37978.01671674534</v>
      </c>
      <c r="DL32" s="14">
        <f t="shared" si="52"/>
        <v>223232.63822095838</v>
      </c>
      <c r="DM32">
        <f t="shared" si="53"/>
        <v>129864.45118139636</v>
      </c>
      <c r="DN32" s="34">
        <f t="shared" si="54"/>
        <v>8190.2919999999986</v>
      </c>
      <c r="DO32" s="34">
        <f t="shared" si="55"/>
        <v>0.20475729999999995</v>
      </c>
      <c r="DP32" s="34">
        <f t="shared" si="56"/>
        <v>19159.169211709184</v>
      </c>
      <c r="DQ32" s="9">
        <f t="shared" si="57"/>
        <v>112616.51499999997</v>
      </c>
      <c r="DR32" s="59">
        <f t="shared" si="58"/>
        <v>5.8516221156405389E-2</v>
      </c>
      <c r="DS32" s="59">
        <f t="shared" si="59"/>
        <v>1.4629055289101347E-6</v>
      </c>
      <c r="DT32" s="59">
        <f t="shared" si="60"/>
        <v>0.1368842750374917</v>
      </c>
      <c r="DU32" s="59">
        <f t="shared" si="61"/>
        <v>0.80459804090057407</v>
      </c>
      <c r="DV32" s="14">
        <f t="shared" si="62"/>
        <v>7599.176945685801</v>
      </c>
      <c r="DW32" s="14">
        <f t="shared" si="63"/>
        <v>0.18997942364214498</v>
      </c>
      <c r="DX32" s="14">
        <f t="shared" si="64"/>
        <v>17776.401253107175</v>
      </c>
      <c r="DY32" s="14">
        <f t="shared" si="65"/>
        <v>104488.68300317974</v>
      </c>
      <c r="DZ32" s="34" t="e">
        <f t="shared" si="66"/>
        <v>#REF!</v>
      </c>
      <c r="EA32" s="34" t="e">
        <f t="shared" si="67"/>
        <v>#REF!</v>
      </c>
      <c r="EB32" s="34" t="e">
        <f t="shared" si="68"/>
        <v>#REF!</v>
      </c>
      <c r="EC32" s="34" t="e">
        <f t="shared" si="69"/>
        <v>#REF!</v>
      </c>
      <c r="ED32" s="34" t="e">
        <f t="shared" si="70"/>
        <v>#REF!</v>
      </c>
      <c r="EE32" s="59" t="e">
        <f t="shared" si="71"/>
        <v>#REF!</v>
      </c>
      <c r="EF32" s="59" t="e">
        <f t="shared" si="72"/>
        <v>#REF!</v>
      </c>
      <c r="EG32" s="59" t="e">
        <f t="shared" si="73"/>
        <v>#REF!</v>
      </c>
      <c r="EH32" s="59" t="e">
        <f t="shared" si="74"/>
        <v>#REF!</v>
      </c>
      <c r="EI32" s="14" t="e">
        <f t="shared" si="75"/>
        <v>#REF!</v>
      </c>
      <c r="EJ32" s="14" t="e">
        <f t="shared" si="76"/>
        <v>#REF!</v>
      </c>
      <c r="EK32" s="14" t="e">
        <f t="shared" si="77"/>
        <v>#REF!</v>
      </c>
      <c r="EL32" s="14" t="e">
        <f t="shared" si="78"/>
        <v>#REF!</v>
      </c>
      <c r="EM32" t="e">
        <f t="shared" si="79"/>
        <v>#REF!</v>
      </c>
      <c r="EN32" s="34" t="e">
        <f t="shared" si="80"/>
        <v>#REF!</v>
      </c>
      <c r="EO32" s="34" t="e">
        <f t="shared" si="81"/>
        <v>#REF!</v>
      </c>
      <c r="EP32" s="34" t="e">
        <f t="shared" si="82"/>
        <v>#REF!</v>
      </c>
      <c r="EQ32" s="34" t="e">
        <f t="shared" si="83"/>
        <v>#REF!</v>
      </c>
      <c r="ER32" s="59" t="e">
        <f t="shared" si="84"/>
        <v>#REF!</v>
      </c>
      <c r="ES32" s="59" t="e">
        <f t="shared" si="85"/>
        <v>#REF!</v>
      </c>
      <c r="ET32" s="59" t="e">
        <f t="shared" si="86"/>
        <v>#REF!</v>
      </c>
      <c r="EU32" s="59" t="e">
        <f t="shared" si="87"/>
        <v>#REF!</v>
      </c>
      <c r="EV32" s="14" t="e">
        <f t="shared" si="88"/>
        <v>#REF!</v>
      </c>
      <c r="EW32" s="14" t="e">
        <f t="shared" si="89"/>
        <v>#REF!</v>
      </c>
      <c r="EX32" s="14" t="e">
        <f t="shared" si="90"/>
        <v>#REF!</v>
      </c>
      <c r="EY32" s="14" t="e">
        <f t="shared" si="91"/>
        <v>#REF!</v>
      </c>
    </row>
    <row r="33" spans="1:155" x14ac:dyDescent="0.2">
      <c r="A33" s="17">
        <v>30364230</v>
      </c>
      <c r="B33" t="s">
        <v>62</v>
      </c>
      <c r="C33" t="s">
        <v>1289</v>
      </c>
      <c r="D33" t="s">
        <v>1290</v>
      </c>
      <c r="E33" t="s">
        <v>1291</v>
      </c>
      <c r="F33" t="s">
        <v>66</v>
      </c>
      <c r="G33" t="s">
        <v>42</v>
      </c>
      <c r="H33" t="s">
        <v>4978</v>
      </c>
      <c r="I33" t="s">
        <v>68</v>
      </c>
      <c r="J33" s="19" t="s">
        <v>69</v>
      </c>
      <c r="K33" t="s">
        <v>70</v>
      </c>
      <c r="L33">
        <v>1969</v>
      </c>
      <c r="M33">
        <f t="shared" si="0"/>
        <v>1969</v>
      </c>
      <c r="N33">
        <v>50</v>
      </c>
      <c r="O33" s="19">
        <f t="shared" si="1"/>
        <v>50</v>
      </c>
      <c r="P33" t="s">
        <v>83</v>
      </c>
      <c r="Q33" s="19" t="str">
        <f t="shared" si="2"/>
        <v>50-60</v>
      </c>
      <c r="R33" s="23">
        <v>210</v>
      </c>
      <c r="S33" s="15">
        <f t="shared" si="3"/>
        <v>0.21</v>
      </c>
      <c r="T33">
        <v>30304639</v>
      </c>
      <c r="U33" t="s">
        <v>45</v>
      </c>
      <c r="V33" t="s">
        <v>46</v>
      </c>
      <c r="W33" s="20" t="s">
        <v>87</v>
      </c>
      <c r="X33" t="s">
        <v>88</v>
      </c>
      <c r="Y33" t="s">
        <v>839</v>
      </c>
      <c r="Z33" t="s">
        <v>1292</v>
      </c>
      <c r="AA33" t="s">
        <v>1293</v>
      </c>
      <c r="AB33" t="s">
        <v>773</v>
      </c>
      <c r="AC33">
        <v>1969</v>
      </c>
      <c r="AD33">
        <v>150</v>
      </c>
      <c r="AE33" t="str">
        <f t="shared" si="4"/>
        <v>&gt;80</v>
      </c>
      <c r="AF33">
        <v>-37.824878419999997</v>
      </c>
      <c r="AG33">
        <v>144.85725514999999</v>
      </c>
      <c r="AH33" t="s">
        <v>75</v>
      </c>
      <c r="AI33" t="s">
        <v>51</v>
      </c>
      <c r="AJ33" s="33" t="s">
        <v>207</v>
      </c>
      <c r="AL33" t="s">
        <v>48</v>
      </c>
      <c r="AM33" t="s">
        <v>86</v>
      </c>
      <c r="AN33">
        <v>220</v>
      </c>
      <c r="AO33" s="69">
        <v>5</v>
      </c>
      <c r="AP33">
        <v>2</v>
      </c>
      <c r="AQ33">
        <v>0</v>
      </c>
      <c r="AR33">
        <v>2</v>
      </c>
      <c r="AS33" s="82" t="str">
        <f t="shared" si="5"/>
        <v>Gw-0-2</v>
      </c>
      <c r="AT33" s="14">
        <f t="shared" si="6"/>
        <v>40000</v>
      </c>
      <c r="AU33" s="81">
        <f>VLOOKUP(C33,Bushfire_Vlookup!$F$2:$H$12575,3,FALSE)</f>
        <v>1</v>
      </c>
      <c r="AV33" s="14">
        <f>VLOOKUP(AS33,Safety_collateral_Vlookup!$J$3:$L$20,2,FALSE)</f>
        <v>93570.139925214826</v>
      </c>
      <c r="AW33" s="14">
        <f>VLOOKUP(AS33,Safety_collateral_Vlookup!$J$3:$L$20,3,FALSE)</f>
        <v>550000</v>
      </c>
      <c r="AX33" s="48">
        <f t="shared" si="7"/>
        <v>729370.40630020422</v>
      </c>
      <c r="AY33" s="49">
        <f t="shared" si="94"/>
        <v>15960</v>
      </c>
      <c r="AZ33" s="14">
        <v>76000</v>
      </c>
      <c r="BA33" s="16">
        <f t="shared" si="8"/>
        <v>45.69990014412307</v>
      </c>
      <c r="BB33" t="e">
        <f>IF(BA33&lt;=#REF!,#REF!,IF(BA33&lt;=#REF!,#REF!,IF(BA33&lt;=#REF!,#REF!,IF(BA33&lt;=#REF!,#REF!,#REF!))))</f>
        <v>#REF!</v>
      </c>
      <c r="BC33" s="51">
        <v>5</v>
      </c>
      <c r="BD33" s="21">
        <v>70</v>
      </c>
      <c r="BE33" s="21">
        <v>6.4399999999999999E-2</v>
      </c>
      <c r="BF33" s="26">
        <f t="shared" si="9"/>
        <v>1041.0100374683379</v>
      </c>
      <c r="BG33" s="21">
        <v>7</v>
      </c>
      <c r="BH33" s="21">
        <f t="shared" si="10"/>
        <v>64.400000000000006</v>
      </c>
      <c r="BI33" s="28">
        <f t="shared" si="11"/>
        <v>6.0635500134400021E-2</v>
      </c>
      <c r="BJ33" s="27">
        <f t="shared" si="12"/>
        <v>6.0635500134400021E-2</v>
      </c>
      <c r="BK33" s="28">
        <f t="shared" si="13"/>
        <v>0.9296188771613626</v>
      </c>
      <c r="BL33" s="35">
        <f t="shared" si="14"/>
        <v>42.483489858366084</v>
      </c>
      <c r="BM33" s="21" t="str">
        <f t="shared" si="15"/>
        <v>Cr5</v>
      </c>
      <c r="BN33" s="51">
        <v>5</v>
      </c>
      <c r="BO33" s="21">
        <v>1</v>
      </c>
      <c r="BP33" s="50" t="s">
        <v>5497</v>
      </c>
      <c r="BQ33" s="14">
        <v>40000</v>
      </c>
      <c r="BR33">
        <f>IFERROR(VLOOKUP(AO33,'Model Failure data- Lines'!$A$37:$E$41,3,FALSE),'Model Failure data- Lines'!$C$37)</f>
        <v>0.49390000000000001</v>
      </c>
      <c r="BS33" s="14">
        <f t="shared" si="16"/>
        <v>360236.04367167089</v>
      </c>
      <c r="BT33" s="34">
        <f t="shared" si="17"/>
        <v>14235.528727712508</v>
      </c>
      <c r="BU33" s="34">
        <f t="shared" si="18"/>
        <v>25.305420723179338</v>
      </c>
      <c r="BV33" s="54">
        <f t="shared" si="19"/>
        <v>346000.51494395838</v>
      </c>
      <c r="BW33">
        <f>IFERROR(VLOOKUP(AO33,'Model Failure data- Lines'!$A$37:$E$41,4,FALSE),'Model Failure data- Lines'!$D$37)</f>
        <v>0.39779999999999999</v>
      </c>
      <c r="BX33" s="14">
        <f t="shared" si="20"/>
        <v>290143.5476262212</v>
      </c>
      <c r="BY33" s="34">
        <f t="shared" si="21"/>
        <v>12697.385849469179</v>
      </c>
      <c r="BZ33" s="71">
        <f t="shared" si="22"/>
        <v>22.85065217879874</v>
      </c>
      <c r="CA33" s="71">
        <f t="shared" si="23"/>
        <v>277446.16177675204</v>
      </c>
      <c r="CB33" s="56">
        <v>1</v>
      </c>
      <c r="CC33">
        <f>IFERROR(VLOOKUP(AO33,'Model Failure data- Lines'!$A$37:$E$41,5,FALSE),'Model Failure data- Lines'!$E$37)</f>
        <v>0.19189999999999996</v>
      </c>
      <c r="CD33" s="14">
        <f t="shared" si="24"/>
        <v>139966.18096900915</v>
      </c>
      <c r="CE33" s="34">
        <f t="shared" si="25"/>
        <v>10101.729787612789</v>
      </c>
      <c r="CF33" s="34">
        <f t="shared" si="26"/>
        <v>13.855664714041568</v>
      </c>
      <c r="CG33" s="54">
        <f t="shared" si="27"/>
        <v>129864.45118139636</v>
      </c>
      <c r="CH33" t="e">
        <f>IFERROR(VLOOKUP(AO33,'Model Failure data- Lines'!#REF!,3,FALSE),'Model Failure data- Lines'!#REF!)</f>
        <v>#REF!</v>
      </c>
      <c r="CI33" s="14" t="e">
        <f t="shared" si="28"/>
        <v>#REF!</v>
      </c>
      <c r="CJ33" s="34">
        <f t="shared" si="29"/>
        <v>13654.340299087873</v>
      </c>
      <c r="CK33" s="34" t="e">
        <f t="shared" si="30"/>
        <v>#REF!</v>
      </c>
      <c r="CL33" s="54" t="e">
        <f t="shared" si="31"/>
        <v>#REF!</v>
      </c>
      <c r="CM33" t="e">
        <f>IFERROR(VLOOKUP(AO33,'Model Failure data- Lines'!#REF!,4,FALSE),'Model Failure data- Lines'!#REF!)</f>
        <v>#REF!</v>
      </c>
      <c r="CN33" s="14" t="e">
        <f t="shared" si="32"/>
        <v>#REF!</v>
      </c>
      <c r="CO33" s="34">
        <f t="shared" si="33"/>
        <v>11681.767481409468</v>
      </c>
      <c r="CP33" s="34" t="e">
        <f t="shared" si="34"/>
        <v>#REF!</v>
      </c>
      <c r="CQ33" s="54" t="e">
        <f t="shared" si="35"/>
        <v>#REF!</v>
      </c>
      <c r="CR33" t="e">
        <f>IFERROR(VLOOKUP(AO33,'Model Failure data- Lines'!#REF!,5,FALSE),'Model Failure data- Lines'!#REF!)</f>
        <v>#REF!</v>
      </c>
      <c r="CS33" s="14" t="e">
        <f t="shared" si="36"/>
        <v>#REF!</v>
      </c>
      <c r="CT33" s="34">
        <f t="shared" si="37"/>
        <v>8550.3566096313098</v>
      </c>
      <c r="CU33" s="34" t="e">
        <f t="shared" si="38"/>
        <v>#REF!</v>
      </c>
      <c r="CV33" s="54" t="e">
        <f t="shared" si="39"/>
        <v>#REF!</v>
      </c>
      <c r="CW33" t="s">
        <v>773</v>
      </c>
      <c r="CX33">
        <v>1</v>
      </c>
      <c r="CY33">
        <v>1</v>
      </c>
      <c r="CZ33">
        <f t="shared" si="40"/>
        <v>277446.16177675204</v>
      </c>
      <c r="DA33" s="34">
        <f t="shared" si="41"/>
        <v>16978.103999999999</v>
      </c>
      <c r="DB33" s="34">
        <f t="shared" si="42"/>
        <v>0.42445259999999996</v>
      </c>
      <c r="DC33" s="34">
        <f t="shared" si="43"/>
        <v>39716.089173621236</v>
      </c>
      <c r="DD33" s="9">
        <f t="shared" si="44"/>
        <v>233448.92999999996</v>
      </c>
      <c r="DE33" s="59">
        <f t="shared" si="45"/>
        <v>5.8516221156405389E-2</v>
      </c>
      <c r="DF33" s="59">
        <f t="shared" si="46"/>
        <v>1.4629055289101345E-6</v>
      </c>
      <c r="DG33" s="59">
        <f t="shared" si="47"/>
        <v>0.1368842750374917</v>
      </c>
      <c r="DH33" s="59">
        <f t="shared" si="48"/>
        <v>0.80459804090057396</v>
      </c>
      <c r="DI33" s="14">
        <f t="shared" si="49"/>
        <v>16235.100961524249</v>
      </c>
      <c r="DJ33" s="14">
        <f t="shared" si="50"/>
        <v>0.40587752403810623</v>
      </c>
      <c r="DK33" s="14">
        <f t="shared" si="51"/>
        <v>37978.01671674534</v>
      </c>
      <c r="DL33" s="14">
        <f t="shared" si="52"/>
        <v>223232.63822095838</v>
      </c>
      <c r="DM33">
        <f t="shared" si="53"/>
        <v>129864.45118139636</v>
      </c>
      <c r="DN33" s="34">
        <f t="shared" si="54"/>
        <v>8190.2919999999986</v>
      </c>
      <c r="DO33" s="34">
        <f t="shared" si="55"/>
        <v>0.20475729999999995</v>
      </c>
      <c r="DP33" s="34">
        <f t="shared" si="56"/>
        <v>19159.169211709184</v>
      </c>
      <c r="DQ33" s="9">
        <f t="shared" si="57"/>
        <v>112616.51499999997</v>
      </c>
      <c r="DR33" s="59">
        <f t="shared" si="58"/>
        <v>5.8516221156405389E-2</v>
      </c>
      <c r="DS33" s="59">
        <f t="shared" si="59"/>
        <v>1.4629055289101347E-6</v>
      </c>
      <c r="DT33" s="59">
        <f t="shared" si="60"/>
        <v>0.1368842750374917</v>
      </c>
      <c r="DU33" s="59">
        <f t="shared" si="61"/>
        <v>0.80459804090057407</v>
      </c>
      <c r="DV33" s="14">
        <f t="shared" si="62"/>
        <v>7599.176945685801</v>
      </c>
      <c r="DW33" s="14">
        <f t="shared" si="63"/>
        <v>0.18997942364214498</v>
      </c>
      <c r="DX33" s="14">
        <f t="shared" si="64"/>
        <v>17776.401253107175</v>
      </c>
      <c r="DY33" s="14">
        <f t="shared" si="65"/>
        <v>104488.68300317974</v>
      </c>
      <c r="DZ33" s="34" t="e">
        <f t="shared" si="66"/>
        <v>#REF!</v>
      </c>
      <c r="EA33" s="34" t="e">
        <f t="shared" si="67"/>
        <v>#REF!</v>
      </c>
      <c r="EB33" s="34" t="e">
        <f t="shared" si="68"/>
        <v>#REF!</v>
      </c>
      <c r="EC33" s="34" t="e">
        <f t="shared" si="69"/>
        <v>#REF!</v>
      </c>
      <c r="ED33" s="34" t="e">
        <f t="shared" si="70"/>
        <v>#REF!</v>
      </c>
      <c r="EE33" s="59" t="e">
        <f t="shared" si="71"/>
        <v>#REF!</v>
      </c>
      <c r="EF33" s="59" t="e">
        <f t="shared" si="72"/>
        <v>#REF!</v>
      </c>
      <c r="EG33" s="59" t="e">
        <f t="shared" si="73"/>
        <v>#REF!</v>
      </c>
      <c r="EH33" s="59" t="e">
        <f t="shared" si="74"/>
        <v>#REF!</v>
      </c>
      <c r="EI33" s="14" t="e">
        <f t="shared" si="75"/>
        <v>#REF!</v>
      </c>
      <c r="EJ33" s="14" t="e">
        <f t="shared" si="76"/>
        <v>#REF!</v>
      </c>
      <c r="EK33" s="14" t="e">
        <f t="shared" si="77"/>
        <v>#REF!</v>
      </c>
      <c r="EL33" s="14" t="e">
        <f t="shared" si="78"/>
        <v>#REF!</v>
      </c>
      <c r="EM33" t="e">
        <f t="shared" si="79"/>
        <v>#REF!</v>
      </c>
      <c r="EN33" s="34" t="e">
        <f t="shared" si="80"/>
        <v>#REF!</v>
      </c>
      <c r="EO33" s="34" t="e">
        <f t="shared" si="81"/>
        <v>#REF!</v>
      </c>
      <c r="EP33" s="34" t="e">
        <f t="shared" si="82"/>
        <v>#REF!</v>
      </c>
      <c r="EQ33" s="34" t="e">
        <f t="shared" si="83"/>
        <v>#REF!</v>
      </c>
      <c r="ER33" s="59" t="e">
        <f t="shared" si="84"/>
        <v>#REF!</v>
      </c>
      <c r="ES33" s="59" t="e">
        <f t="shared" si="85"/>
        <v>#REF!</v>
      </c>
      <c r="ET33" s="59" t="e">
        <f t="shared" si="86"/>
        <v>#REF!</v>
      </c>
      <c r="EU33" s="59" t="e">
        <f t="shared" si="87"/>
        <v>#REF!</v>
      </c>
      <c r="EV33" s="14" t="e">
        <f t="shared" si="88"/>
        <v>#REF!</v>
      </c>
      <c r="EW33" s="14" t="e">
        <f t="shared" si="89"/>
        <v>#REF!</v>
      </c>
      <c r="EX33" s="14" t="e">
        <f t="shared" si="90"/>
        <v>#REF!</v>
      </c>
      <c r="EY33" s="14" t="e">
        <f t="shared" si="91"/>
        <v>#REF!</v>
      </c>
    </row>
    <row r="34" spans="1:155" x14ac:dyDescent="0.2">
      <c r="A34" s="17">
        <v>30068300</v>
      </c>
      <c r="B34" t="s">
        <v>62</v>
      </c>
      <c r="C34" t="s">
        <v>1798</v>
      </c>
      <c r="D34" t="s">
        <v>1799</v>
      </c>
      <c r="E34" t="s">
        <v>1800</v>
      </c>
      <c r="F34" t="s">
        <v>66</v>
      </c>
      <c r="G34" t="s">
        <v>42</v>
      </c>
      <c r="H34" t="s">
        <v>1801</v>
      </c>
      <c r="I34" t="s">
        <v>68</v>
      </c>
      <c r="J34" s="19" t="s">
        <v>69</v>
      </c>
      <c r="K34" t="s">
        <v>70</v>
      </c>
      <c r="L34">
        <v>1969</v>
      </c>
      <c r="M34">
        <f t="shared" ref="M34:M65" si="95">L34</f>
        <v>1969</v>
      </c>
      <c r="N34">
        <v>50</v>
      </c>
      <c r="O34" s="19">
        <f t="shared" ref="O34:O65" si="96">N34</f>
        <v>50</v>
      </c>
      <c r="P34" t="s">
        <v>83</v>
      </c>
      <c r="Q34" s="19" t="str">
        <f t="shared" si="2"/>
        <v>50-60</v>
      </c>
      <c r="R34" s="23">
        <v>221.3</v>
      </c>
      <c r="S34" s="15">
        <f t="shared" si="3"/>
        <v>0.22130000000000002</v>
      </c>
      <c r="T34">
        <v>30015667</v>
      </c>
      <c r="U34" t="s">
        <v>45</v>
      </c>
      <c r="V34" t="s">
        <v>46</v>
      </c>
      <c r="W34" s="20" t="s">
        <v>87</v>
      </c>
      <c r="X34" t="s">
        <v>88</v>
      </c>
      <c r="Y34" t="s">
        <v>628</v>
      </c>
      <c r="Z34" t="s">
        <v>1802</v>
      </c>
      <c r="AA34" t="s">
        <v>1803</v>
      </c>
      <c r="AB34" t="s">
        <v>424</v>
      </c>
      <c r="AC34">
        <v>1969</v>
      </c>
      <c r="AD34">
        <v>150</v>
      </c>
      <c r="AE34" t="str">
        <f t="shared" si="4"/>
        <v>&gt;80</v>
      </c>
      <c r="AF34">
        <v>-37.82476466</v>
      </c>
      <c r="AG34">
        <v>144.85961784</v>
      </c>
      <c r="AH34" t="s">
        <v>75</v>
      </c>
      <c r="AI34" t="s">
        <v>51</v>
      </c>
      <c r="AJ34" s="33" t="s">
        <v>207</v>
      </c>
      <c r="AL34" t="s">
        <v>48</v>
      </c>
      <c r="AM34" t="s">
        <v>86</v>
      </c>
      <c r="AN34">
        <v>220</v>
      </c>
      <c r="AO34" s="69">
        <v>5</v>
      </c>
      <c r="AP34">
        <v>2</v>
      </c>
      <c r="AQ34">
        <v>0</v>
      </c>
      <c r="AR34">
        <v>2</v>
      </c>
      <c r="AS34" s="82" t="str">
        <f t="shared" si="5"/>
        <v>Gw-0-2</v>
      </c>
      <c r="AT34" s="14">
        <f t="shared" si="6"/>
        <v>40000</v>
      </c>
      <c r="AU34" s="81">
        <f>VLOOKUP(C34,Bushfire_Vlookup!$F$2:$H$12575,3,FALSE)</f>
        <v>1</v>
      </c>
      <c r="AV34" s="14">
        <f>VLOOKUP(AS34,Safety_collateral_Vlookup!$J$3:$L$20,2,FALSE)</f>
        <v>93570.139925214826</v>
      </c>
      <c r="AW34" s="14">
        <f>VLOOKUP(AS34,Safety_collateral_Vlookup!$J$3:$L$20,3,FALSE)</f>
        <v>550000</v>
      </c>
      <c r="AX34" s="48">
        <f t="shared" si="7"/>
        <v>729370.40630020422</v>
      </c>
      <c r="AY34" s="49">
        <f t="shared" si="94"/>
        <v>16818.800000000003</v>
      </c>
      <c r="AZ34" s="14">
        <v>76000</v>
      </c>
      <c r="BA34" s="16">
        <f t="shared" si="8"/>
        <v>43.366376096998842</v>
      </c>
      <c r="BB34" t="e">
        <f>IF(BA34&lt;=#REF!,#REF!,IF(BA34&lt;=#REF!,#REF!,IF(BA34&lt;=#REF!,#REF!,IF(BA34&lt;=#REF!,#REF!,#REF!))))</f>
        <v>#REF!</v>
      </c>
      <c r="BC34" s="51">
        <v>5</v>
      </c>
      <c r="BD34" s="21">
        <v>70</v>
      </c>
      <c r="BE34" s="21">
        <v>6.4399999999999999E-2</v>
      </c>
      <c r="BF34" s="26">
        <f t="shared" si="9"/>
        <v>1097.0262918654439</v>
      </c>
      <c r="BG34" s="21">
        <v>7</v>
      </c>
      <c r="BH34" s="21">
        <f t="shared" si="10"/>
        <v>64.400000000000006</v>
      </c>
      <c r="BI34" s="28">
        <f t="shared" si="11"/>
        <v>6.0635500134400021E-2</v>
      </c>
      <c r="BJ34" s="27">
        <f t="shared" si="12"/>
        <v>6.0635500134400021E-2</v>
      </c>
      <c r="BK34" s="28">
        <f t="shared" si="13"/>
        <v>0.9296188771613626</v>
      </c>
      <c r="BL34" s="35">
        <f t="shared" si="14"/>
        <v>40.314201853849418</v>
      </c>
      <c r="BM34" s="21" t="str">
        <f t="shared" si="15"/>
        <v>Cr5</v>
      </c>
      <c r="BN34" s="51">
        <v>5</v>
      </c>
      <c r="BO34" s="21">
        <v>1</v>
      </c>
      <c r="BP34" s="50" t="s">
        <v>5497</v>
      </c>
      <c r="BQ34" s="14">
        <v>40000</v>
      </c>
      <c r="BR34">
        <f>IFERROR(VLOOKUP(AO34,'Model Failure data- Lines'!$A$37:$E$41,3,FALSE),'Model Failure data- Lines'!$C$37)</f>
        <v>0.49390000000000001</v>
      </c>
      <c r="BS34" s="14">
        <f t="shared" si="16"/>
        <v>360236.04367167089</v>
      </c>
      <c r="BT34" s="34">
        <f t="shared" si="17"/>
        <v>15001.535749727516</v>
      </c>
      <c r="BU34" s="34">
        <f t="shared" si="18"/>
        <v>24.013277685800542</v>
      </c>
      <c r="BV34" s="54">
        <f t="shared" si="19"/>
        <v>345234.50792194338</v>
      </c>
      <c r="BW34">
        <f>IFERROR(VLOOKUP(AO34,'Model Failure data- Lines'!$A$37:$E$41,4,FALSE),'Model Failure data- Lines'!$D$37)</f>
        <v>0.39779999999999999</v>
      </c>
      <c r="BX34" s="14">
        <f t="shared" si="20"/>
        <v>290143.5476262212</v>
      </c>
      <c r="BY34" s="34">
        <f t="shared" si="21"/>
        <v>13380.626135654904</v>
      </c>
      <c r="BZ34" s="71">
        <f t="shared" si="22"/>
        <v>21.683854304327767</v>
      </c>
      <c r="CA34" s="71">
        <f t="shared" si="23"/>
        <v>276762.92149056628</v>
      </c>
      <c r="CB34" s="56">
        <v>1</v>
      </c>
      <c r="CC34">
        <f>IFERROR(VLOOKUP(AO34,'Model Failure data- Lines'!$A$37:$E$41,5,FALSE),'Model Failure data- Lines'!$E$37)</f>
        <v>0.19189999999999996</v>
      </c>
      <c r="CD34" s="14">
        <f t="shared" si="24"/>
        <v>139966.18096900915</v>
      </c>
      <c r="CE34" s="34">
        <f t="shared" si="25"/>
        <v>10645.299057136715</v>
      </c>
      <c r="CF34" s="34">
        <f t="shared" si="26"/>
        <v>13.148168052185854</v>
      </c>
      <c r="CG34" s="54">
        <f t="shared" si="27"/>
        <v>129320.88191187244</v>
      </c>
      <c r="CH34" t="e">
        <f>IFERROR(VLOOKUP(AO34,'Model Failure data- Lines'!#REF!,3,FALSE),'Model Failure data- Lines'!#REF!)</f>
        <v>#REF!</v>
      </c>
      <c r="CI34" s="14" t="e">
        <f t="shared" si="28"/>
        <v>#REF!</v>
      </c>
      <c r="CJ34" s="34">
        <f t="shared" si="29"/>
        <v>14389.073848514985</v>
      </c>
      <c r="CK34" s="34" t="e">
        <f t="shared" si="30"/>
        <v>#REF!</v>
      </c>
      <c r="CL34" s="54" t="e">
        <f t="shared" si="31"/>
        <v>#REF!</v>
      </c>
      <c r="CM34" t="e">
        <f>IFERROR(VLOOKUP(AO34,'Model Failure data- Lines'!#REF!,4,FALSE),'Model Failure data- Lines'!#REF!)</f>
        <v>#REF!</v>
      </c>
      <c r="CN34" s="14" t="e">
        <f t="shared" si="32"/>
        <v>#REF!</v>
      </c>
      <c r="CO34" s="34">
        <f t="shared" si="33"/>
        <v>12310.357826837693</v>
      </c>
      <c r="CP34" s="34" t="e">
        <f t="shared" si="34"/>
        <v>#REF!</v>
      </c>
      <c r="CQ34" s="54" t="e">
        <f t="shared" si="35"/>
        <v>#REF!</v>
      </c>
      <c r="CR34" t="e">
        <f>IFERROR(VLOOKUP(AO34,'Model Failure data- Lines'!#REF!,5,FALSE),'Model Failure data- Lines'!#REF!)</f>
        <v>#REF!</v>
      </c>
      <c r="CS34" s="14" t="e">
        <f t="shared" si="36"/>
        <v>#REF!</v>
      </c>
      <c r="CT34" s="34">
        <f t="shared" si="37"/>
        <v>9010.4472271971863</v>
      </c>
      <c r="CU34" s="34" t="e">
        <f t="shared" si="38"/>
        <v>#REF!</v>
      </c>
      <c r="CV34" s="54" t="e">
        <f t="shared" si="39"/>
        <v>#REF!</v>
      </c>
      <c r="CW34" t="s">
        <v>424</v>
      </c>
      <c r="CX34">
        <v>1</v>
      </c>
      <c r="CY34">
        <v>1</v>
      </c>
      <c r="CZ34">
        <f t="shared" si="40"/>
        <v>276762.92149056634</v>
      </c>
      <c r="DA34" s="34">
        <f t="shared" si="41"/>
        <v>16978.103999999999</v>
      </c>
      <c r="DB34" s="34">
        <f t="shared" si="42"/>
        <v>0.42445259999999996</v>
      </c>
      <c r="DC34" s="34">
        <f t="shared" si="43"/>
        <v>39716.089173621236</v>
      </c>
      <c r="DD34" s="9">
        <f t="shared" si="44"/>
        <v>233448.92999999996</v>
      </c>
      <c r="DE34" s="59">
        <f t="shared" si="45"/>
        <v>5.8516221156405389E-2</v>
      </c>
      <c r="DF34" s="59">
        <f t="shared" si="46"/>
        <v>1.4629055289101345E-6</v>
      </c>
      <c r="DG34" s="59">
        <f t="shared" si="47"/>
        <v>0.1368842750374917</v>
      </c>
      <c r="DH34" s="59">
        <f t="shared" si="48"/>
        <v>0.80459804090057396</v>
      </c>
      <c r="DI34" s="14">
        <f t="shared" si="49"/>
        <v>16195.12032183484</v>
      </c>
      <c r="DJ34" s="14">
        <f t="shared" si="50"/>
        <v>0.40487800804587093</v>
      </c>
      <c r="DK34" s="14">
        <f t="shared" si="51"/>
        <v>37884.491865494405</v>
      </c>
      <c r="DL34" s="14">
        <f t="shared" si="52"/>
        <v>222682.90442522903</v>
      </c>
      <c r="DM34">
        <f t="shared" si="53"/>
        <v>129320.88191187244</v>
      </c>
      <c r="DN34" s="34">
        <f t="shared" si="54"/>
        <v>8190.2919999999986</v>
      </c>
      <c r="DO34" s="34">
        <f t="shared" si="55"/>
        <v>0.20475729999999995</v>
      </c>
      <c r="DP34" s="34">
        <f t="shared" si="56"/>
        <v>19159.169211709184</v>
      </c>
      <c r="DQ34" s="9">
        <f t="shared" si="57"/>
        <v>112616.51499999997</v>
      </c>
      <c r="DR34" s="59">
        <f t="shared" si="58"/>
        <v>5.8516221156405389E-2</v>
      </c>
      <c r="DS34" s="59">
        <f t="shared" si="59"/>
        <v>1.4629055289101347E-6</v>
      </c>
      <c r="DT34" s="59">
        <f t="shared" si="60"/>
        <v>0.1368842750374917</v>
      </c>
      <c r="DU34" s="59">
        <f t="shared" si="61"/>
        <v>0.80459804090057407</v>
      </c>
      <c r="DV34" s="14">
        <f t="shared" si="62"/>
        <v>7567.3693260965129</v>
      </c>
      <c r="DW34" s="14">
        <f t="shared" si="63"/>
        <v>0.18918423315241278</v>
      </c>
      <c r="DX34" s="14">
        <f t="shared" si="64"/>
        <v>17701.995167715733</v>
      </c>
      <c r="DY34" s="14">
        <f t="shared" si="65"/>
        <v>104051.32823382704</v>
      </c>
      <c r="DZ34" s="34" t="e">
        <f t="shared" si="66"/>
        <v>#REF!</v>
      </c>
      <c r="EA34" s="34" t="e">
        <f t="shared" si="67"/>
        <v>#REF!</v>
      </c>
      <c r="EB34" s="34" t="e">
        <f t="shared" si="68"/>
        <v>#REF!</v>
      </c>
      <c r="EC34" s="34" t="e">
        <f t="shared" si="69"/>
        <v>#REF!</v>
      </c>
      <c r="ED34" s="34" t="e">
        <f t="shared" si="70"/>
        <v>#REF!</v>
      </c>
      <c r="EE34" s="59" t="e">
        <f t="shared" si="71"/>
        <v>#REF!</v>
      </c>
      <c r="EF34" s="59" t="e">
        <f t="shared" si="72"/>
        <v>#REF!</v>
      </c>
      <c r="EG34" s="59" t="e">
        <f t="shared" si="73"/>
        <v>#REF!</v>
      </c>
      <c r="EH34" s="59" t="e">
        <f t="shared" si="74"/>
        <v>#REF!</v>
      </c>
      <c r="EI34" s="14" t="e">
        <f t="shared" si="75"/>
        <v>#REF!</v>
      </c>
      <c r="EJ34" s="14" t="e">
        <f t="shared" si="76"/>
        <v>#REF!</v>
      </c>
      <c r="EK34" s="14" t="e">
        <f t="shared" si="77"/>
        <v>#REF!</v>
      </c>
      <c r="EL34" s="14" t="e">
        <f t="shared" si="78"/>
        <v>#REF!</v>
      </c>
      <c r="EM34" t="e">
        <f t="shared" si="79"/>
        <v>#REF!</v>
      </c>
      <c r="EN34" s="34" t="e">
        <f t="shared" si="80"/>
        <v>#REF!</v>
      </c>
      <c r="EO34" s="34" t="e">
        <f t="shared" si="81"/>
        <v>#REF!</v>
      </c>
      <c r="EP34" s="34" t="e">
        <f t="shared" si="82"/>
        <v>#REF!</v>
      </c>
      <c r="EQ34" s="34" t="e">
        <f t="shared" si="83"/>
        <v>#REF!</v>
      </c>
      <c r="ER34" s="59" t="e">
        <f t="shared" si="84"/>
        <v>#REF!</v>
      </c>
      <c r="ES34" s="59" t="e">
        <f t="shared" si="85"/>
        <v>#REF!</v>
      </c>
      <c r="ET34" s="59" t="e">
        <f t="shared" si="86"/>
        <v>#REF!</v>
      </c>
      <c r="EU34" s="59" t="e">
        <f t="shared" si="87"/>
        <v>#REF!</v>
      </c>
      <c r="EV34" s="14" t="e">
        <f t="shared" si="88"/>
        <v>#REF!</v>
      </c>
      <c r="EW34" s="14" t="e">
        <f t="shared" si="89"/>
        <v>#REF!</v>
      </c>
      <c r="EX34" s="14" t="e">
        <f t="shared" si="90"/>
        <v>#REF!</v>
      </c>
      <c r="EY34" s="14" t="e">
        <f t="shared" si="91"/>
        <v>#REF!</v>
      </c>
    </row>
    <row r="35" spans="1:155" x14ac:dyDescent="0.2">
      <c r="A35" s="17">
        <v>30265296</v>
      </c>
      <c r="B35" t="s">
        <v>62</v>
      </c>
      <c r="C35" t="s">
        <v>1798</v>
      </c>
      <c r="D35" t="s">
        <v>1799</v>
      </c>
      <c r="E35" t="s">
        <v>1800</v>
      </c>
      <c r="F35" t="s">
        <v>66</v>
      </c>
      <c r="G35" t="s">
        <v>42</v>
      </c>
      <c r="H35" t="s">
        <v>4199</v>
      </c>
      <c r="I35" t="s">
        <v>68</v>
      </c>
      <c r="J35" s="19" t="s">
        <v>69</v>
      </c>
      <c r="K35" t="s">
        <v>70</v>
      </c>
      <c r="L35">
        <v>1969</v>
      </c>
      <c r="M35">
        <f t="shared" si="95"/>
        <v>1969</v>
      </c>
      <c r="N35">
        <v>50</v>
      </c>
      <c r="O35" s="19">
        <f t="shared" si="96"/>
        <v>50</v>
      </c>
      <c r="P35" t="s">
        <v>83</v>
      </c>
      <c r="Q35" s="19" t="str">
        <f t="shared" si="2"/>
        <v>50-60</v>
      </c>
      <c r="R35" s="23">
        <v>221.3</v>
      </c>
      <c r="S35" s="15">
        <f t="shared" si="3"/>
        <v>0.22130000000000002</v>
      </c>
      <c r="T35">
        <v>30015667</v>
      </c>
      <c r="U35" t="s">
        <v>45</v>
      </c>
      <c r="V35" t="s">
        <v>46</v>
      </c>
      <c r="W35" s="20" t="s">
        <v>87</v>
      </c>
      <c r="X35" t="s">
        <v>88</v>
      </c>
      <c r="Y35" t="s">
        <v>628</v>
      </c>
      <c r="Z35" t="s">
        <v>1802</v>
      </c>
      <c r="AA35" t="s">
        <v>1803</v>
      </c>
      <c r="AB35" t="s">
        <v>424</v>
      </c>
      <c r="AC35">
        <v>1969</v>
      </c>
      <c r="AD35">
        <v>150</v>
      </c>
      <c r="AE35" t="str">
        <f t="shared" si="4"/>
        <v>&gt;80</v>
      </c>
      <c r="AF35">
        <v>-37.82476466</v>
      </c>
      <c r="AG35">
        <v>144.85961784</v>
      </c>
      <c r="AH35" t="s">
        <v>75</v>
      </c>
      <c r="AI35" t="s">
        <v>51</v>
      </c>
      <c r="AJ35" s="33" t="s">
        <v>207</v>
      </c>
      <c r="AL35" t="s">
        <v>78</v>
      </c>
      <c r="AM35" t="s">
        <v>79</v>
      </c>
      <c r="AN35">
        <v>220</v>
      </c>
      <c r="AO35" s="69">
        <v>5</v>
      </c>
      <c r="AP35">
        <v>2</v>
      </c>
      <c r="AQ35">
        <v>0</v>
      </c>
      <c r="AR35">
        <v>2</v>
      </c>
      <c r="AS35" s="82" t="str">
        <f t="shared" si="5"/>
        <v>Gw-0-2</v>
      </c>
      <c r="AT35" s="14">
        <f t="shared" si="6"/>
        <v>40000</v>
      </c>
      <c r="AU35" s="81">
        <f>VLOOKUP(C35,Bushfire_Vlookup!$F$2:$H$12575,3,FALSE)</f>
        <v>1</v>
      </c>
      <c r="AV35" s="14">
        <f>VLOOKUP(AS35,Safety_collateral_Vlookup!$J$3:$L$20,2,FALSE)</f>
        <v>93570.139925214826</v>
      </c>
      <c r="AW35" s="14">
        <f>VLOOKUP(AS35,Safety_collateral_Vlookup!$J$3:$L$20,3,FALSE)</f>
        <v>550000</v>
      </c>
      <c r="AX35" s="48">
        <f t="shared" si="7"/>
        <v>729370.40630020422</v>
      </c>
      <c r="AY35" s="49">
        <f t="shared" si="94"/>
        <v>16818.800000000003</v>
      </c>
      <c r="AZ35" s="14">
        <v>76000</v>
      </c>
      <c r="BA35" s="16">
        <f t="shared" si="8"/>
        <v>43.366376096998842</v>
      </c>
      <c r="BB35" t="e">
        <f>IF(BA35&lt;=#REF!,#REF!,IF(BA35&lt;=#REF!,#REF!,IF(BA35&lt;=#REF!,#REF!,IF(BA35&lt;=#REF!,#REF!,#REF!))))</f>
        <v>#REF!</v>
      </c>
      <c r="BC35" s="51">
        <v>5</v>
      </c>
      <c r="BD35" s="21">
        <v>70</v>
      </c>
      <c r="BE35" s="21">
        <v>6.4399999999999999E-2</v>
      </c>
      <c r="BF35" s="26">
        <f t="shared" si="9"/>
        <v>1097.0262918654439</v>
      </c>
      <c r="BG35" s="21">
        <v>7</v>
      </c>
      <c r="BH35" s="21">
        <f t="shared" si="10"/>
        <v>64.400000000000006</v>
      </c>
      <c r="BI35" s="28">
        <f t="shared" si="11"/>
        <v>6.0635500134400021E-2</v>
      </c>
      <c r="BJ35" s="27">
        <f t="shared" si="12"/>
        <v>6.0635500134400021E-2</v>
      </c>
      <c r="BK35" s="28">
        <f t="shared" si="13"/>
        <v>0.9296188771613626</v>
      </c>
      <c r="BL35" s="35">
        <f t="shared" si="14"/>
        <v>40.314201853849418</v>
      </c>
      <c r="BM35" s="21" t="str">
        <f t="shared" si="15"/>
        <v>Cr5</v>
      </c>
      <c r="BN35" s="51">
        <v>5</v>
      </c>
      <c r="BO35" s="21">
        <v>1</v>
      </c>
      <c r="BP35" s="50" t="s">
        <v>5497</v>
      </c>
      <c r="BQ35" s="14">
        <v>40000</v>
      </c>
      <c r="BR35">
        <f>IFERROR(VLOOKUP(AO35,'Model Failure data- Lines'!$A$37:$E$41,3,FALSE),'Model Failure data- Lines'!$C$37)</f>
        <v>0.49390000000000001</v>
      </c>
      <c r="BS35" s="14">
        <f t="shared" si="16"/>
        <v>360236.04367167089</v>
      </c>
      <c r="BT35" s="34">
        <f t="shared" si="17"/>
        <v>15001.535749727516</v>
      </c>
      <c r="BU35" s="34">
        <f t="shared" si="18"/>
        <v>24.013277685800542</v>
      </c>
      <c r="BV35" s="54">
        <f t="shared" si="19"/>
        <v>345234.50792194338</v>
      </c>
      <c r="BW35">
        <f>IFERROR(VLOOKUP(AO35,'Model Failure data- Lines'!$A$37:$E$41,4,FALSE),'Model Failure data- Lines'!$D$37)</f>
        <v>0.39779999999999999</v>
      </c>
      <c r="BX35" s="14">
        <f t="shared" si="20"/>
        <v>290143.5476262212</v>
      </c>
      <c r="BY35" s="34">
        <f t="shared" si="21"/>
        <v>13380.626135654904</v>
      </c>
      <c r="BZ35" s="71">
        <f t="shared" si="22"/>
        <v>21.683854304327767</v>
      </c>
      <c r="CA35" s="71">
        <f t="shared" si="23"/>
        <v>276762.92149056628</v>
      </c>
      <c r="CB35" s="56">
        <v>1</v>
      </c>
      <c r="CC35">
        <f>IFERROR(VLOOKUP(AO35,'Model Failure data- Lines'!$A$37:$E$41,5,FALSE),'Model Failure data- Lines'!$E$37)</f>
        <v>0.19189999999999996</v>
      </c>
      <c r="CD35" s="14">
        <f t="shared" si="24"/>
        <v>139966.18096900915</v>
      </c>
      <c r="CE35" s="34">
        <f t="shared" si="25"/>
        <v>10645.299057136715</v>
      </c>
      <c r="CF35" s="34">
        <f t="shared" si="26"/>
        <v>13.148168052185854</v>
      </c>
      <c r="CG35" s="54">
        <f t="shared" si="27"/>
        <v>129320.88191187244</v>
      </c>
      <c r="CH35" t="e">
        <f>IFERROR(VLOOKUP(AO35,'Model Failure data- Lines'!#REF!,3,FALSE),'Model Failure data- Lines'!#REF!)</f>
        <v>#REF!</v>
      </c>
      <c r="CI35" s="14" t="e">
        <f t="shared" si="28"/>
        <v>#REF!</v>
      </c>
      <c r="CJ35" s="34">
        <f t="shared" si="29"/>
        <v>14389.073848514985</v>
      </c>
      <c r="CK35" s="34" t="e">
        <f t="shared" si="30"/>
        <v>#REF!</v>
      </c>
      <c r="CL35" s="54" t="e">
        <f t="shared" si="31"/>
        <v>#REF!</v>
      </c>
      <c r="CM35" t="e">
        <f>IFERROR(VLOOKUP(AO35,'Model Failure data- Lines'!#REF!,4,FALSE),'Model Failure data- Lines'!#REF!)</f>
        <v>#REF!</v>
      </c>
      <c r="CN35" s="14" t="e">
        <f t="shared" si="32"/>
        <v>#REF!</v>
      </c>
      <c r="CO35" s="34">
        <f t="shared" si="33"/>
        <v>12310.357826837693</v>
      </c>
      <c r="CP35" s="34" t="e">
        <f t="shared" si="34"/>
        <v>#REF!</v>
      </c>
      <c r="CQ35" s="54" t="e">
        <f t="shared" si="35"/>
        <v>#REF!</v>
      </c>
      <c r="CR35" t="e">
        <f>IFERROR(VLOOKUP(AO35,'Model Failure data- Lines'!#REF!,5,FALSE),'Model Failure data- Lines'!#REF!)</f>
        <v>#REF!</v>
      </c>
      <c r="CS35" s="14" t="e">
        <f t="shared" si="36"/>
        <v>#REF!</v>
      </c>
      <c r="CT35" s="34">
        <f t="shared" si="37"/>
        <v>9010.4472271971863</v>
      </c>
      <c r="CU35" s="34" t="e">
        <f t="shared" si="38"/>
        <v>#REF!</v>
      </c>
      <c r="CV35" s="54" t="e">
        <f t="shared" si="39"/>
        <v>#REF!</v>
      </c>
      <c r="CW35" t="s">
        <v>424</v>
      </c>
      <c r="CX35">
        <v>1</v>
      </c>
      <c r="CY35">
        <v>1</v>
      </c>
      <c r="CZ35">
        <f t="shared" si="40"/>
        <v>276762.92149056634</v>
      </c>
      <c r="DA35" s="34">
        <f t="shared" si="41"/>
        <v>16978.103999999999</v>
      </c>
      <c r="DB35" s="34">
        <f t="shared" si="42"/>
        <v>0.42445259999999996</v>
      </c>
      <c r="DC35" s="34">
        <f t="shared" si="43"/>
        <v>39716.089173621236</v>
      </c>
      <c r="DD35" s="9">
        <f t="shared" si="44"/>
        <v>233448.92999999996</v>
      </c>
      <c r="DE35" s="59">
        <f t="shared" si="45"/>
        <v>5.8516221156405389E-2</v>
      </c>
      <c r="DF35" s="59">
        <f t="shared" si="46"/>
        <v>1.4629055289101345E-6</v>
      </c>
      <c r="DG35" s="59">
        <f t="shared" si="47"/>
        <v>0.1368842750374917</v>
      </c>
      <c r="DH35" s="59">
        <f t="shared" si="48"/>
        <v>0.80459804090057396</v>
      </c>
      <c r="DI35" s="14">
        <f t="shared" si="49"/>
        <v>16195.12032183484</v>
      </c>
      <c r="DJ35" s="14">
        <f t="shared" si="50"/>
        <v>0.40487800804587093</v>
      </c>
      <c r="DK35" s="14">
        <f t="shared" si="51"/>
        <v>37884.491865494405</v>
      </c>
      <c r="DL35" s="14">
        <f t="shared" si="52"/>
        <v>222682.90442522903</v>
      </c>
      <c r="DM35">
        <f t="shared" si="53"/>
        <v>129320.88191187244</v>
      </c>
      <c r="DN35" s="34">
        <f t="shared" si="54"/>
        <v>8190.2919999999986</v>
      </c>
      <c r="DO35" s="34">
        <f t="shared" si="55"/>
        <v>0.20475729999999995</v>
      </c>
      <c r="DP35" s="34">
        <f t="shared" si="56"/>
        <v>19159.169211709184</v>
      </c>
      <c r="DQ35" s="9">
        <f t="shared" si="57"/>
        <v>112616.51499999997</v>
      </c>
      <c r="DR35" s="59">
        <f t="shared" si="58"/>
        <v>5.8516221156405389E-2</v>
      </c>
      <c r="DS35" s="59">
        <f t="shared" si="59"/>
        <v>1.4629055289101347E-6</v>
      </c>
      <c r="DT35" s="59">
        <f t="shared" si="60"/>
        <v>0.1368842750374917</v>
      </c>
      <c r="DU35" s="59">
        <f t="shared" si="61"/>
        <v>0.80459804090057407</v>
      </c>
      <c r="DV35" s="14">
        <f t="shared" si="62"/>
        <v>7567.3693260965129</v>
      </c>
      <c r="DW35" s="14">
        <f t="shared" si="63"/>
        <v>0.18918423315241278</v>
      </c>
      <c r="DX35" s="14">
        <f t="shared" si="64"/>
        <v>17701.995167715733</v>
      </c>
      <c r="DY35" s="14">
        <f t="shared" si="65"/>
        <v>104051.32823382704</v>
      </c>
      <c r="DZ35" s="34" t="e">
        <f t="shared" si="66"/>
        <v>#REF!</v>
      </c>
      <c r="EA35" s="34" t="e">
        <f t="shared" si="67"/>
        <v>#REF!</v>
      </c>
      <c r="EB35" s="34" t="e">
        <f t="shared" si="68"/>
        <v>#REF!</v>
      </c>
      <c r="EC35" s="34" t="e">
        <f t="shared" si="69"/>
        <v>#REF!</v>
      </c>
      <c r="ED35" s="34" t="e">
        <f t="shared" si="70"/>
        <v>#REF!</v>
      </c>
      <c r="EE35" s="59" t="e">
        <f t="shared" si="71"/>
        <v>#REF!</v>
      </c>
      <c r="EF35" s="59" t="e">
        <f t="shared" si="72"/>
        <v>#REF!</v>
      </c>
      <c r="EG35" s="59" t="e">
        <f t="shared" si="73"/>
        <v>#REF!</v>
      </c>
      <c r="EH35" s="59" t="e">
        <f t="shared" si="74"/>
        <v>#REF!</v>
      </c>
      <c r="EI35" s="14" t="e">
        <f t="shared" si="75"/>
        <v>#REF!</v>
      </c>
      <c r="EJ35" s="14" t="e">
        <f t="shared" si="76"/>
        <v>#REF!</v>
      </c>
      <c r="EK35" s="14" t="e">
        <f t="shared" si="77"/>
        <v>#REF!</v>
      </c>
      <c r="EL35" s="14" t="e">
        <f t="shared" si="78"/>
        <v>#REF!</v>
      </c>
      <c r="EM35" t="e">
        <f t="shared" si="79"/>
        <v>#REF!</v>
      </c>
      <c r="EN35" s="34" t="e">
        <f t="shared" si="80"/>
        <v>#REF!</v>
      </c>
      <c r="EO35" s="34" t="e">
        <f t="shared" si="81"/>
        <v>#REF!</v>
      </c>
      <c r="EP35" s="34" t="e">
        <f t="shared" si="82"/>
        <v>#REF!</v>
      </c>
      <c r="EQ35" s="34" t="e">
        <f t="shared" si="83"/>
        <v>#REF!</v>
      </c>
      <c r="ER35" s="59" t="e">
        <f t="shared" si="84"/>
        <v>#REF!</v>
      </c>
      <c r="ES35" s="59" t="e">
        <f t="shared" si="85"/>
        <v>#REF!</v>
      </c>
      <c r="ET35" s="59" t="e">
        <f t="shared" si="86"/>
        <v>#REF!</v>
      </c>
      <c r="EU35" s="59" t="e">
        <f t="shared" si="87"/>
        <v>#REF!</v>
      </c>
      <c r="EV35" s="14" t="e">
        <f t="shared" si="88"/>
        <v>#REF!</v>
      </c>
      <c r="EW35" s="14" t="e">
        <f t="shared" si="89"/>
        <v>#REF!</v>
      </c>
      <c r="EX35" s="14" t="e">
        <f t="shared" si="90"/>
        <v>#REF!</v>
      </c>
      <c r="EY35" s="14" t="e">
        <f t="shared" si="91"/>
        <v>#REF!</v>
      </c>
    </row>
    <row r="36" spans="1:155" x14ac:dyDescent="0.2">
      <c r="A36" s="17">
        <v>30344690</v>
      </c>
      <c r="B36" t="s">
        <v>62</v>
      </c>
      <c r="C36" t="s">
        <v>4814</v>
      </c>
      <c r="D36" t="s">
        <v>4815</v>
      </c>
      <c r="E36" t="s">
        <v>1565</v>
      </c>
      <c r="F36" t="s">
        <v>66</v>
      </c>
      <c r="G36" t="s">
        <v>42</v>
      </c>
      <c r="H36" t="s">
        <v>4816</v>
      </c>
      <c r="I36" t="s">
        <v>68</v>
      </c>
      <c r="J36" s="19" t="s">
        <v>69</v>
      </c>
      <c r="K36" t="s">
        <v>70</v>
      </c>
      <c r="L36">
        <v>1967</v>
      </c>
      <c r="M36">
        <f t="shared" si="95"/>
        <v>1967</v>
      </c>
      <c r="N36">
        <v>52</v>
      </c>
      <c r="O36" s="19">
        <f t="shared" si="96"/>
        <v>52</v>
      </c>
      <c r="P36" t="s">
        <v>80</v>
      </c>
      <c r="Q36" s="19" t="str">
        <f t="shared" si="2"/>
        <v>50-60</v>
      </c>
      <c r="R36" s="23">
        <v>69.781999999999996</v>
      </c>
      <c r="S36" s="15">
        <f t="shared" si="3"/>
        <v>6.9781999999999997E-2</v>
      </c>
      <c r="T36">
        <v>30135144</v>
      </c>
      <c r="U36" t="s">
        <v>45</v>
      </c>
      <c r="V36" t="s">
        <v>46</v>
      </c>
      <c r="W36" s="20" t="s">
        <v>87</v>
      </c>
      <c r="X36" t="s">
        <v>88</v>
      </c>
      <c r="Z36" t="s">
        <v>4817</v>
      </c>
      <c r="AA36" t="s">
        <v>4818</v>
      </c>
      <c r="AB36" t="s">
        <v>1553</v>
      </c>
      <c r="AC36">
        <v>1967</v>
      </c>
      <c r="AD36">
        <v>104</v>
      </c>
      <c r="AE36" t="str">
        <f t="shared" si="4"/>
        <v>&gt;80</v>
      </c>
      <c r="AF36">
        <v>-37.737075619999999</v>
      </c>
      <c r="AG36">
        <v>144.84635273000001</v>
      </c>
      <c r="AH36" t="s">
        <v>75</v>
      </c>
      <c r="AI36" t="s">
        <v>51</v>
      </c>
      <c r="AJ36" s="33" t="s">
        <v>303</v>
      </c>
      <c r="AL36" t="s">
        <v>78</v>
      </c>
      <c r="AM36" t="s">
        <v>79</v>
      </c>
      <c r="AN36">
        <v>220</v>
      </c>
      <c r="AO36" s="69">
        <v>5</v>
      </c>
      <c r="AP36">
        <v>2</v>
      </c>
      <c r="AQ36">
        <v>0</v>
      </c>
      <c r="AR36">
        <v>0</v>
      </c>
      <c r="AS36" s="82" t="str">
        <f t="shared" si="5"/>
        <v>Gw-0-0</v>
      </c>
      <c r="AT36" s="14">
        <f t="shared" si="6"/>
        <v>40000</v>
      </c>
      <c r="AU36" s="81">
        <f>VLOOKUP(C36,Bushfire_Vlookup!$F$2:$H$12575,3,FALSE)</f>
        <v>1</v>
      </c>
      <c r="AV36" s="14">
        <f>VLOOKUP(AS36,Safety_collateral_Vlookup!$J$3:$L$20,2,FALSE)</f>
        <v>3720.1399252148244</v>
      </c>
      <c r="AW36" s="14">
        <f>VLOOKUP(AS36,Safety_collateral_Vlookup!$J$3:$L$20,3,FALSE)</f>
        <v>25000</v>
      </c>
      <c r="AX36" s="48">
        <f t="shared" si="7"/>
        <v>73325.456300204212</v>
      </c>
      <c r="AY36" s="49">
        <f t="shared" si="94"/>
        <v>5303.4319999999998</v>
      </c>
      <c r="AZ36" s="14">
        <v>76000</v>
      </c>
      <c r="BA36" s="16">
        <f t="shared" si="8"/>
        <v>13.826038742498106</v>
      </c>
      <c r="BB36" t="e">
        <f>IF(BA36&lt;=#REF!,#REF!,IF(BA36&lt;=#REF!,#REF!,IF(BA36&lt;=#REF!,#REF!,IF(BA36&lt;=#REF!,#REF!,#REF!))))</f>
        <v>#REF!</v>
      </c>
      <c r="BC36" s="51">
        <v>5</v>
      </c>
      <c r="BD36" s="21">
        <v>70</v>
      </c>
      <c r="BE36" s="21">
        <v>6.4399999999999999E-2</v>
      </c>
      <c r="BF36" s="26">
        <f t="shared" si="9"/>
        <v>345.92267826007406</v>
      </c>
      <c r="BG36" s="21">
        <v>7</v>
      </c>
      <c r="BH36" s="21">
        <f t="shared" si="10"/>
        <v>64.400000000000006</v>
      </c>
      <c r="BI36" s="28">
        <f t="shared" si="11"/>
        <v>6.0635500134400021E-2</v>
      </c>
      <c r="BJ36" s="27">
        <f t="shared" si="12"/>
        <v>6.0635500134400021E-2</v>
      </c>
      <c r="BK36" s="28">
        <f t="shared" si="13"/>
        <v>0.92961887716136271</v>
      </c>
      <c r="BL36" s="35">
        <f t="shared" si="14"/>
        <v>12.852946611390587</v>
      </c>
      <c r="BM36" s="21" t="str">
        <f t="shared" si="15"/>
        <v>Cr5</v>
      </c>
      <c r="BN36" s="51">
        <v>5</v>
      </c>
      <c r="BO36" s="21">
        <v>1</v>
      </c>
      <c r="BP36" s="50" t="s">
        <v>5497</v>
      </c>
      <c r="BQ36" s="14">
        <v>40000</v>
      </c>
      <c r="BR36">
        <f>IFERROR(VLOOKUP(AO36,'Model Failure data- Lines'!$A$37:$E$41,3,FALSE),'Model Failure data- Lines'!$C$37)</f>
        <v>0.49390000000000001</v>
      </c>
      <c r="BS36" s="14">
        <f t="shared" si="16"/>
        <v>36215.442866670863</v>
      </c>
      <c r="BT36" s="34">
        <f t="shared" si="17"/>
        <v>4730.3984079868296</v>
      </c>
      <c r="BU36" s="34">
        <f t="shared" si="18"/>
        <v>7.6558969759343141</v>
      </c>
      <c r="BV36" s="54">
        <f t="shared" si="19"/>
        <v>31485.044458684031</v>
      </c>
      <c r="BW36">
        <f>IFERROR(VLOOKUP(AO36,'Model Failure data- Lines'!$A$37:$E$41,4,FALSE),'Model Failure data- Lines'!$D$37)</f>
        <v>0.39779999999999999</v>
      </c>
      <c r="BX36" s="14">
        <f t="shared" si="20"/>
        <v>29168.866516221235</v>
      </c>
      <c r="BY36" s="34">
        <f t="shared" si="21"/>
        <v>4219.2808540364676</v>
      </c>
      <c r="BZ36" s="71">
        <f t="shared" si="22"/>
        <v>6.9132317864823332</v>
      </c>
      <c r="CA36" s="71">
        <f t="shared" si="23"/>
        <v>24949.585662184767</v>
      </c>
      <c r="CB36" s="56">
        <v>1</v>
      </c>
      <c r="CC36">
        <f>IFERROR(VLOOKUP(AO36,'Model Failure data- Lines'!$A$37:$E$41,5,FALSE),'Model Failure data- Lines'!$E$37)</f>
        <v>0.19189999999999996</v>
      </c>
      <c r="CD36" s="14">
        <f t="shared" si="24"/>
        <v>14071.155064009185</v>
      </c>
      <c r="CE36" s="34">
        <f t="shared" si="25"/>
        <v>3356.7567049485501</v>
      </c>
      <c r="CF36" s="34">
        <f t="shared" si="26"/>
        <v>4.1918900596118291</v>
      </c>
      <c r="CG36" s="54">
        <f t="shared" si="27"/>
        <v>10714.398359060635</v>
      </c>
      <c r="CH36" t="e">
        <f>IFERROR(VLOOKUP(AO36,'Model Failure data- Lines'!#REF!,3,FALSE),'Model Failure data- Lines'!#REF!)</f>
        <v>#REF!</v>
      </c>
      <c r="CI36" s="14" t="e">
        <f t="shared" si="28"/>
        <v>#REF!</v>
      </c>
      <c r="CJ36" s="34">
        <f t="shared" si="29"/>
        <v>4537.2722607188089</v>
      </c>
      <c r="CK36" s="34" t="e">
        <f t="shared" si="30"/>
        <v>#REF!</v>
      </c>
      <c r="CL36" s="54" t="e">
        <f t="shared" si="31"/>
        <v>#REF!</v>
      </c>
      <c r="CM36" t="e">
        <f>IFERROR(VLOOKUP(AO36,'Model Failure data- Lines'!#REF!,4,FALSE),'Model Failure data- Lines'!#REF!)</f>
        <v>#REF!</v>
      </c>
      <c r="CN36" s="14" t="e">
        <f t="shared" si="32"/>
        <v>#REF!</v>
      </c>
      <c r="CO36" s="34">
        <f t="shared" si="33"/>
        <v>3881.795706608169</v>
      </c>
      <c r="CP36" s="34" t="e">
        <f t="shared" si="34"/>
        <v>#REF!</v>
      </c>
      <c r="CQ36" s="54" t="e">
        <f t="shared" si="35"/>
        <v>#REF!</v>
      </c>
      <c r="CR36" t="e">
        <f>IFERROR(VLOOKUP(AO36,'Model Failure data- Lines'!#REF!,5,FALSE),'Model Failure data- Lines'!#REF!)</f>
        <v>#REF!</v>
      </c>
      <c r="CS36" s="14" t="e">
        <f t="shared" si="36"/>
        <v>#REF!</v>
      </c>
      <c r="CT36" s="34">
        <f t="shared" si="37"/>
        <v>2841.2427853966287</v>
      </c>
      <c r="CU36" s="34" t="e">
        <f t="shared" si="38"/>
        <v>#REF!</v>
      </c>
      <c r="CV36" s="54" t="e">
        <f t="shared" si="39"/>
        <v>#REF!</v>
      </c>
      <c r="CW36" t="s">
        <v>1553</v>
      </c>
      <c r="CX36">
        <v>1</v>
      </c>
      <c r="CY36">
        <v>1</v>
      </c>
      <c r="CZ36">
        <f t="shared" si="40"/>
        <v>24949.585662184767</v>
      </c>
      <c r="DA36" s="34">
        <f t="shared" si="41"/>
        <v>16978.103999999999</v>
      </c>
      <c r="DB36" s="34">
        <f t="shared" si="42"/>
        <v>0.42445259999999996</v>
      </c>
      <c r="DC36" s="34">
        <f t="shared" si="43"/>
        <v>1579.0230636212377</v>
      </c>
      <c r="DD36" s="9">
        <f t="shared" si="44"/>
        <v>10611.314999999999</v>
      </c>
      <c r="DE36" s="59">
        <f t="shared" si="45"/>
        <v>0.58206252171500139</v>
      </c>
      <c r="DF36" s="59">
        <f t="shared" si="46"/>
        <v>1.4551563042875034E-5</v>
      </c>
      <c r="DG36" s="59">
        <f t="shared" si="47"/>
        <v>5.4133850650079932E-2</v>
      </c>
      <c r="DH36" s="59">
        <f t="shared" si="48"/>
        <v>0.36378907607187583</v>
      </c>
      <c r="DI36" s="14">
        <f t="shared" si="49"/>
        <v>14522.218746275708</v>
      </c>
      <c r="DJ36" s="14">
        <f t="shared" si="50"/>
        <v>0.3630554686568927</v>
      </c>
      <c r="DK36" s="14">
        <f t="shared" si="51"/>
        <v>1350.6171440180858</v>
      </c>
      <c r="DL36" s="14">
        <f t="shared" si="52"/>
        <v>9076.3867164223175</v>
      </c>
      <c r="DM36">
        <f t="shared" si="53"/>
        <v>10714.398359060635</v>
      </c>
      <c r="DN36" s="34">
        <f t="shared" si="54"/>
        <v>8190.2919999999986</v>
      </c>
      <c r="DO36" s="34">
        <f t="shared" si="55"/>
        <v>0.20475729999999995</v>
      </c>
      <c r="DP36" s="34">
        <f t="shared" si="56"/>
        <v>761.72580670918921</v>
      </c>
      <c r="DQ36" s="9">
        <f t="shared" si="57"/>
        <v>5118.932499999999</v>
      </c>
      <c r="DR36" s="59">
        <f t="shared" si="58"/>
        <v>0.58206252171500139</v>
      </c>
      <c r="DS36" s="59">
        <f t="shared" si="59"/>
        <v>1.4551563042875034E-5</v>
      </c>
      <c r="DT36" s="59">
        <f t="shared" si="60"/>
        <v>5.4133850650079939E-2</v>
      </c>
      <c r="DU36" s="59">
        <f t="shared" si="61"/>
        <v>0.36378907607187588</v>
      </c>
      <c r="DV36" s="14">
        <f t="shared" si="62"/>
        <v>6236.4497275339054</v>
      </c>
      <c r="DW36" s="14">
        <f t="shared" si="63"/>
        <v>0.15591124318834765</v>
      </c>
      <c r="DX36" s="14">
        <f t="shared" si="64"/>
        <v>580.01164057485005</v>
      </c>
      <c r="DY36" s="14">
        <f t="shared" si="65"/>
        <v>3897.7810797086913</v>
      </c>
      <c r="DZ36" s="34" t="e">
        <f t="shared" si="66"/>
        <v>#REF!</v>
      </c>
      <c r="EA36" s="34" t="e">
        <f t="shared" si="67"/>
        <v>#REF!</v>
      </c>
      <c r="EB36" s="34" t="e">
        <f t="shared" si="68"/>
        <v>#REF!</v>
      </c>
      <c r="EC36" s="34" t="e">
        <f t="shared" si="69"/>
        <v>#REF!</v>
      </c>
      <c r="ED36" s="34" t="e">
        <f t="shared" si="70"/>
        <v>#REF!</v>
      </c>
      <c r="EE36" s="59" t="e">
        <f t="shared" si="71"/>
        <v>#REF!</v>
      </c>
      <c r="EF36" s="59" t="e">
        <f t="shared" si="72"/>
        <v>#REF!</v>
      </c>
      <c r="EG36" s="59" t="e">
        <f t="shared" si="73"/>
        <v>#REF!</v>
      </c>
      <c r="EH36" s="59" t="e">
        <f t="shared" si="74"/>
        <v>#REF!</v>
      </c>
      <c r="EI36" s="14" t="e">
        <f t="shared" si="75"/>
        <v>#REF!</v>
      </c>
      <c r="EJ36" s="14" t="e">
        <f t="shared" si="76"/>
        <v>#REF!</v>
      </c>
      <c r="EK36" s="14" t="e">
        <f t="shared" si="77"/>
        <v>#REF!</v>
      </c>
      <c r="EL36" s="14" t="e">
        <f t="shared" si="78"/>
        <v>#REF!</v>
      </c>
      <c r="EM36" t="e">
        <f t="shared" si="79"/>
        <v>#REF!</v>
      </c>
      <c r="EN36" s="34" t="e">
        <f t="shared" si="80"/>
        <v>#REF!</v>
      </c>
      <c r="EO36" s="34" t="e">
        <f t="shared" si="81"/>
        <v>#REF!</v>
      </c>
      <c r="EP36" s="34" t="e">
        <f t="shared" si="82"/>
        <v>#REF!</v>
      </c>
      <c r="EQ36" s="34" t="e">
        <f t="shared" si="83"/>
        <v>#REF!</v>
      </c>
      <c r="ER36" s="59" t="e">
        <f t="shared" si="84"/>
        <v>#REF!</v>
      </c>
      <c r="ES36" s="59" t="e">
        <f t="shared" si="85"/>
        <v>#REF!</v>
      </c>
      <c r="ET36" s="59" t="e">
        <f t="shared" si="86"/>
        <v>#REF!</v>
      </c>
      <c r="EU36" s="59" t="e">
        <f t="shared" si="87"/>
        <v>#REF!</v>
      </c>
      <c r="EV36" s="14" t="e">
        <f t="shared" si="88"/>
        <v>#REF!</v>
      </c>
      <c r="EW36" s="14" t="e">
        <f t="shared" si="89"/>
        <v>#REF!</v>
      </c>
      <c r="EX36" s="14" t="e">
        <f t="shared" si="90"/>
        <v>#REF!</v>
      </c>
      <c r="EY36" s="14" t="e">
        <f t="shared" si="91"/>
        <v>#REF!</v>
      </c>
    </row>
    <row r="37" spans="1:155" x14ac:dyDescent="0.2">
      <c r="A37" s="17">
        <v>30177191</v>
      </c>
      <c r="B37" t="s">
        <v>117</v>
      </c>
      <c r="C37" t="s">
        <v>762</v>
      </c>
      <c r="D37" t="s">
        <v>763</v>
      </c>
      <c r="E37" t="s">
        <v>764</v>
      </c>
      <c r="F37" t="s">
        <v>41</v>
      </c>
      <c r="G37" t="s">
        <v>42</v>
      </c>
      <c r="H37" t="s">
        <v>3238</v>
      </c>
      <c r="I37" t="s">
        <v>118</v>
      </c>
      <c r="J37" s="19" t="s">
        <v>101</v>
      </c>
      <c r="K37" t="s">
        <v>119</v>
      </c>
      <c r="L37">
        <v>1984</v>
      </c>
      <c r="M37">
        <f t="shared" si="95"/>
        <v>1984</v>
      </c>
      <c r="N37">
        <v>35</v>
      </c>
      <c r="O37" s="19">
        <f t="shared" si="96"/>
        <v>35</v>
      </c>
      <c r="P37" t="s">
        <v>44</v>
      </c>
      <c r="Q37" s="19" t="str">
        <f t="shared" si="2"/>
        <v>30-40</v>
      </c>
      <c r="R37" s="23">
        <v>417</v>
      </c>
      <c r="S37" s="15">
        <f t="shared" si="3"/>
        <v>0.41699999999999998</v>
      </c>
      <c r="T37">
        <v>30320415</v>
      </c>
      <c r="U37" t="s">
        <v>45</v>
      </c>
      <c r="V37" t="s">
        <v>55</v>
      </c>
      <c r="W37" s="20" t="s">
        <v>87</v>
      </c>
      <c r="X37" t="s">
        <v>48</v>
      </c>
      <c r="Y37" t="s">
        <v>404</v>
      </c>
      <c r="Z37" t="s">
        <v>765</v>
      </c>
      <c r="AA37" t="s">
        <v>766</v>
      </c>
      <c r="AB37" t="s">
        <v>168</v>
      </c>
      <c r="AC37">
        <v>1984</v>
      </c>
      <c r="AD37">
        <v>70</v>
      </c>
      <c r="AE37" t="str">
        <f t="shared" si="4"/>
        <v>&lt;70</v>
      </c>
      <c r="AF37">
        <v>-38.261400709999997</v>
      </c>
      <c r="AG37">
        <v>146.53582302000001</v>
      </c>
      <c r="AH37" t="s">
        <v>92</v>
      </c>
      <c r="AI37" t="s">
        <v>51</v>
      </c>
      <c r="AJ37" s="33" t="s">
        <v>730</v>
      </c>
      <c r="AL37" t="s">
        <v>78</v>
      </c>
      <c r="AM37" t="s">
        <v>109</v>
      </c>
      <c r="AN37">
        <v>500</v>
      </c>
      <c r="AO37" s="69">
        <v>5</v>
      </c>
      <c r="AP37">
        <v>2</v>
      </c>
      <c r="AQ37">
        <v>0</v>
      </c>
      <c r="AR37">
        <v>0</v>
      </c>
      <c r="AS37" s="82" t="str">
        <f t="shared" si="5"/>
        <v>Gw-0-0</v>
      </c>
      <c r="AT37" s="14">
        <f t="shared" si="6"/>
        <v>509424</v>
      </c>
      <c r="AU37" s="81">
        <f>VLOOKUP(C37,Bushfire_Vlookup!$F$2:$H$12575,3,FALSE)</f>
        <v>16606.63925</v>
      </c>
      <c r="AV37" s="14">
        <f>VLOOKUP(AS37,Safety_collateral_Vlookup!$J$3:$L$20,2,FALSE)</f>
        <v>3720.1399252148244</v>
      </c>
      <c r="AW37" s="14">
        <f>VLOOKUP(AS37,Safety_collateral_Vlookup!$J$3:$L$20,3,FALSE)</f>
        <v>25000</v>
      </c>
      <c r="AX37" s="48">
        <f t="shared" si="7"/>
        <v>591919.08137995424</v>
      </c>
      <c r="AY37" s="49">
        <f t="shared" si="94"/>
        <v>31692</v>
      </c>
      <c r="AZ37" s="14">
        <v>76000</v>
      </c>
      <c r="BA37" s="16">
        <f t="shared" si="8"/>
        <v>18.677239725481328</v>
      </c>
      <c r="BB37" t="e">
        <f>IF(BA37&lt;=#REF!,#REF!,IF(BA37&lt;=#REF!,#REF!,IF(BA37&lt;=#REF!,#REF!,IF(BA37&lt;=#REF!,#REF!,#REF!))))</f>
        <v>#REF!</v>
      </c>
      <c r="BC37" s="51">
        <v>5</v>
      </c>
      <c r="BD37" s="21">
        <v>70</v>
      </c>
      <c r="BE37" s="21">
        <v>6.4399999999999999E-2</v>
      </c>
      <c r="BF37" s="26">
        <f t="shared" si="9"/>
        <v>2067.1485029728424</v>
      </c>
      <c r="BG37" s="21">
        <v>7</v>
      </c>
      <c r="BH37" s="21">
        <f t="shared" si="10"/>
        <v>64.400000000000006</v>
      </c>
      <c r="BI37" s="28">
        <f t="shared" si="11"/>
        <v>6.0635500134400021E-2</v>
      </c>
      <c r="BJ37" s="27">
        <f t="shared" si="12"/>
        <v>6.0635500134400021E-2</v>
      </c>
      <c r="BK37" s="28">
        <f t="shared" si="13"/>
        <v>0.92961887716136271</v>
      </c>
      <c r="BL37" s="35">
        <f t="shared" si="14"/>
        <v>17.362714622075551</v>
      </c>
      <c r="BM37" s="21" t="str">
        <f t="shared" si="15"/>
        <v>Cr5</v>
      </c>
      <c r="BN37" s="51">
        <v>5</v>
      </c>
      <c r="BO37" s="21">
        <v>1</v>
      </c>
      <c r="BP37" s="50" t="s">
        <v>5497</v>
      </c>
      <c r="BQ37" s="14">
        <v>509424</v>
      </c>
      <c r="BR37">
        <f>IFERROR(VLOOKUP(AO37,'Model Failure data- Lines'!$A$37:$E$41,3,FALSE),'Model Failure data- Lines'!$C$37)</f>
        <v>0.49390000000000001</v>
      </c>
      <c r="BS37" s="14">
        <f t="shared" si="16"/>
        <v>292348.83429355943</v>
      </c>
      <c r="BT37" s="34">
        <f t="shared" si="17"/>
        <v>28267.692759314836</v>
      </c>
      <c r="BU37" s="34">
        <f t="shared" si="18"/>
        <v>10.342154090281173</v>
      </c>
      <c r="BV37" s="54">
        <f t="shared" si="19"/>
        <v>264081.14153424458</v>
      </c>
      <c r="BW37">
        <f>IFERROR(VLOOKUP(AO37,'Model Failure data- Lines'!$A$37:$E$41,4,FALSE),'Model Failure data- Lines'!$D$37)</f>
        <v>0.39779999999999999</v>
      </c>
      <c r="BX37" s="14">
        <f t="shared" si="20"/>
        <v>235465.41057294578</v>
      </c>
      <c r="BY37" s="34">
        <f t="shared" si="21"/>
        <v>25213.380472517369</v>
      </c>
      <c r="BZ37" s="71">
        <f t="shared" si="22"/>
        <v>9.3389068090097442</v>
      </c>
      <c r="CA37" s="71">
        <f t="shared" si="23"/>
        <v>210252.03010042841</v>
      </c>
      <c r="CB37" s="56">
        <v>1</v>
      </c>
      <c r="CC37">
        <f>IFERROR(VLOOKUP(AO37,'Model Failure data- Lines'!$A$37:$E$41,5,FALSE),'Model Failure data- Lines'!$E$37)</f>
        <v>0.19189999999999996</v>
      </c>
      <c r="CD37" s="14">
        <f t="shared" si="24"/>
        <v>113589.27171681319</v>
      </c>
      <c r="CE37" s="34">
        <f t="shared" si="25"/>
        <v>20059.149149688252</v>
      </c>
      <c r="CF37" s="34">
        <f t="shared" si="26"/>
        <v>5.6627163430099197</v>
      </c>
      <c r="CG37" s="54">
        <f t="shared" si="27"/>
        <v>93530.122567124941</v>
      </c>
      <c r="CH37" t="e">
        <f>IFERROR(VLOOKUP(AO37,'Model Failure data- Lines'!#REF!,3,FALSE),'Model Failure data- Lines'!#REF!)</f>
        <v>#REF!</v>
      </c>
      <c r="CI37" s="14" t="e">
        <f t="shared" si="28"/>
        <v>#REF!</v>
      </c>
      <c r="CJ37" s="34">
        <f t="shared" si="29"/>
        <v>27113.618593903062</v>
      </c>
      <c r="CK37" s="34" t="e">
        <f t="shared" si="30"/>
        <v>#REF!</v>
      </c>
      <c r="CL37" s="54" t="e">
        <f t="shared" si="31"/>
        <v>#REF!</v>
      </c>
      <c r="CM37" t="e">
        <f>IFERROR(VLOOKUP(AO37,'Model Failure data- Lines'!#REF!,4,FALSE),'Model Failure data- Lines'!#REF!)</f>
        <v>#REF!</v>
      </c>
      <c r="CN37" s="14" t="e">
        <f t="shared" si="32"/>
        <v>#REF!</v>
      </c>
      <c r="CO37" s="34">
        <f t="shared" si="33"/>
        <v>23196.652570227372</v>
      </c>
      <c r="CP37" s="34" t="e">
        <f t="shared" si="34"/>
        <v>#REF!</v>
      </c>
      <c r="CQ37" s="54" t="e">
        <f t="shared" si="35"/>
        <v>#REF!</v>
      </c>
      <c r="CR37" t="e">
        <f>IFERROR(VLOOKUP(AO37,'Model Failure data- Lines'!#REF!,5,FALSE),'Model Failure data- Lines'!#REF!)</f>
        <v>#REF!</v>
      </c>
      <c r="CS37" s="14" t="e">
        <f t="shared" si="36"/>
        <v>#REF!</v>
      </c>
      <c r="CT37" s="34">
        <f t="shared" si="37"/>
        <v>16978.565267696456</v>
      </c>
      <c r="CU37" s="34" t="e">
        <f t="shared" si="38"/>
        <v>#REF!</v>
      </c>
      <c r="CV37" s="54" t="e">
        <f t="shared" si="39"/>
        <v>#REF!</v>
      </c>
      <c r="CW37" t="s">
        <v>168</v>
      </c>
      <c r="CX37">
        <v>1</v>
      </c>
      <c r="CY37">
        <v>1</v>
      </c>
      <c r="CZ37">
        <f t="shared" si="40"/>
        <v>210252.03010042841</v>
      </c>
      <c r="DA37" s="34">
        <f t="shared" si="41"/>
        <v>216226.34130239996</v>
      </c>
      <c r="DB37" s="34">
        <f t="shared" si="42"/>
        <v>7048.731206924549</v>
      </c>
      <c r="DC37" s="34">
        <f t="shared" si="43"/>
        <v>1579.0230636212377</v>
      </c>
      <c r="DD37" s="9">
        <f t="shared" si="44"/>
        <v>10611.314999999999</v>
      </c>
      <c r="DE37" s="59">
        <f t="shared" si="45"/>
        <v>0.91829343756379167</v>
      </c>
      <c r="DF37" s="59">
        <f t="shared" si="46"/>
        <v>2.993531487182443E-2</v>
      </c>
      <c r="DG37" s="59">
        <f t="shared" si="47"/>
        <v>6.7059661110270199E-3</v>
      </c>
      <c r="DH37" s="59">
        <f t="shared" si="48"/>
        <v>4.5065281453356719E-2</v>
      </c>
      <c r="DI37" s="14">
        <f t="shared" si="49"/>
        <v>193073.05947568821</v>
      </c>
      <c r="DJ37" s="14">
        <f t="shared" si="50"/>
        <v>6293.9607234966325</v>
      </c>
      <c r="DK37" s="14">
        <f t="shared" si="51"/>
        <v>1409.9429886281059</v>
      </c>
      <c r="DL37" s="14">
        <f t="shared" si="52"/>
        <v>9475.0669126154353</v>
      </c>
      <c r="DM37">
        <f t="shared" si="53"/>
        <v>93530.122567124941</v>
      </c>
      <c r="DN37" s="34">
        <f t="shared" si="54"/>
        <v>104308.28279519996</v>
      </c>
      <c r="DO37" s="34">
        <f t="shared" si="55"/>
        <v>3400.3306149040241</v>
      </c>
      <c r="DP37" s="34">
        <f t="shared" si="56"/>
        <v>761.72580670918921</v>
      </c>
      <c r="DQ37" s="9">
        <f t="shared" si="57"/>
        <v>5118.932499999999</v>
      </c>
      <c r="DR37" s="59">
        <f t="shared" si="58"/>
        <v>0.91829343756379167</v>
      </c>
      <c r="DS37" s="59">
        <f t="shared" si="59"/>
        <v>2.993531487182443E-2</v>
      </c>
      <c r="DT37" s="59">
        <f t="shared" si="60"/>
        <v>6.7059661110270199E-3</v>
      </c>
      <c r="DU37" s="59">
        <f t="shared" si="61"/>
        <v>4.5065281453356726E-2</v>
      </c>
      <c r="DV37" s="14">
        <f t="shared" si="62"/>
        <v>85888.097767927931</v>
      </c>
      <c r="DW37" s="14">
        <f t="shared" si="63"/>
        <v>2799.853669047217</v>
      </c>
      <c r="DX37" s="14">
        <f t="shared" si="64"/>
        <v>627.20983229534329</v>
      </c>
      <c r="DY37" s="14">
        <f t="shared" si="65"/>
        <v>4214.9612978544374</v>
      </c>
      <c r="DZ37" s="34" t="e">
        <f t="shared" si="66"/>
        <v>#REF!</v>
      </c>
      <c r="EA37" s="34" t="e">
        <f t="shared" si="67"/>
        <v>#REF!</v>
      </c>
      <c r="EB37" s="34" t="e">
        <f t="shared" si="68"/>
        <v>#REF!</v>
      </c>
      <c r="EC37" s="34" t="e">
        <f t="shared" si="69"/>
        <v>#REF!</v>
      </c>
      <c r="ED37" s="34" t="e">
        <f t="shared" si="70"/>
        <v>#REF!</v>
      </c>
      <c r="EE37" s="59" t="e">
        <f t="shared" si="71"/>
        <v>#REF!</v>
      </c>
      <c r="EF37" s="59" t="e">
        <f t="shared" si="72"/>
        <v>#REF!</v>
      </c>
      <c r="EG37" s="59" t="e">
        <f t="shared" si="73"/>
        <v>#REF!</v>
      </c>
      <c r="EH37" s="59" t="e">
        <f t="shared" si="74"/>
        <v>#REF!</v>
      </c>
      <c r="EI37" s="14" t="e">
        <f t="shared" si="75"/>
        <v>#REF!</v>
      </c>
      <c r="EJ37" s="14" t="e">
        <f t="shared" si="76"/>
        <v>#REF!</v>
      </c>
      <c r="EK37" s="14" t="e">
        <f t="shared" si="77"/>
        <v>#REF!</v>
      </c>
      <c r="EL37" s="14" t="e">
        <f t="shared" si="78"/>
        <v>#REF!</v>
      </c>
      <c r="EM37" t="e">
        <f t="shared" si="79"/>
        <v>#REF!</v>
      </c>
      <c r="EN37" s="34" t="e">
        <f t="shared" si="80"/>
        <v>#REF!</v>
      </c>
      <c r="EO37" s="34" t="e">
        <f t="shared" si="81"/>
        <v>#REF!</v>
      </c>
      <c r="EP37" s="34" t="e">
        <f t="shared" si="82"/>
        <v>#REF!</v>
      </c>
      <c r="EQ37" s="34" t="e">
        <f t="shared" si="83"/>
        <v>#REF!</v>
      </c>
      <c r="ER37" s="59" t="e">
        <f t="shared" si="84"/>
        <v>#REF!</v>
      </c>
      <c r="ES37" s="59" t="e">
        <f t="shared" si="85"/>
        <v>#REF!</v>
      </c>
      <c r="ET37" s="59" t="e">
        <f t="shared" si="86"/>
        <v>#REF!</v>
      </c>
      <c r="EU37" s="59" t="e">
        <f t="shared" si="87"/>
        <v>#REF!</v>
      </c>
      <c r="EV37" s="14" t="e">
        <f t="shared" si="88"/>
        <v>#REF!</v>
      </c>
      <c r="EW37" s="14" t="e">
        <f t="shared" si="89"/>
        <v>#REF!</v>
      </c>
      <c r="EX37" s="14" t="e">
        <f t="shared" si="90"/>
        <v>#REF!</v>
      </c>
      <c r="EY37" s="14" t="e">
        <f t="shared" si="91"/>
        <v>#REF!</v>
      </c>
    </row>
    <row r="38" spans="1:155" x14ac:dyDescent="0.2">
      <c r="A38" s="17">
        <v>30274957</v>
      </c>
      <c r="B38" t="s">
        <v>62</v>
      </c>
      <c r="C38" t="s">
        <v>4310</v>
      </c>
      <c r="D38" t="s">
        <v>4311</v>
      </c>
      <c r="E38" t="s">
        <v>4312</v>
      </c>
      <c r="F38" t="s">
        <v>41</v>
      </c>
      <c r="G38" t="s">
        <v>42</v>
      </c>
      <c r="H38" t="s">
        <v>4313</v>
      </c>
      <c r="I38" t="s">
        <v>68</v>
      </c>
      <c r="J38" s="19" t="s">
        <v>69</v>
      </c>
      <c r="K38" t="s">
        <v>70</v>
      </c>
      <c r="L38">
        <v>1957</v>
      </c>
      <c r="M38">
        <f t="shared" si="95"/>
        <v>1957</v>
      </c>
      <c r="N38">
        <v>62</v>
      </c>
      <c r="O38" s="19">
        <f t="shared" si="96"/>
        <v>62</v>
      </c>
      <c r="P38" t="s">
        <v>54</v>
      </c>
      <c r="Q38" s="19" t="str">
        <f t="shared" si="2"/>
        <v>60-70</v>
      </c>
      <c r="R38" s="23">
        <v>445.92</v>
      </c>
      <c r="S38" s="15">
        <f t="shared" si="3"/>
        <v>0.44592000000000004</v>
      </c>
      <c r="T38">
        <v>30034398</v>
      </c>
      <c r="U38" t="s">
        <v>45</v>
      </c>
      <c r="V38" t="s">
        <v>55</v>
      </c>
      <c r="W38" t="s">
        <v>47</v>
      </c>
      <c r="X38" t="s">
        <v>48</v>
      </c>
      <c r="Y38" t="s">
        <v>56</v>
      </c>
      <c r="Z38" t="s">
        <v>4314</v>
      </c>
      <c r="AA38" t="s">
        <v>4315</v>
      </c>
      <c r="AB38" t="s">
        <v>683</v>
      </c>
      <c r="AC38">
        <v>1957</v>
      </c>
      <c r="AD38">
        <v>62</v>
      </c>
      <c r="AE38" t="str">
        <f t="shared" si="4"/>
        <v>&lt;70</v>
      </c>
      <c r="AF38">
        <v>-36.56721615</v>
      </c>
      <c r="AG38">
        <v>147.08243288</v>
      </c>
      <c r="AH38" t="s">
        <v>50</v>
      </c>
      <c r="AI38" t="s">
        <v>51</v>
      </c>
      <c r="AJ38" s="33" t="s">
        <v>265</v>
      </c>
      <c r="AL38">
        <v>1</v>
      </c>
      <c r="AM38" t="s">
        <v>86</v>
      </c>
      <c r="AN38">
        <v>220</v>
      </c>
      <c r="AO38" s="69">
        <v>5</v>
      </c>
      <c r="AP38">
        <v>1</v>
      </c>
      <c r="AQ38">
        <v>0</v>
      </c>
      <c r="AR38">
        <v>0</v>
      </c>
      <c r="AS38" s="82" t="str">
        <f t="shared" si="5"/>
        <v>Gw-0-0</v>
      </c>
      <c r="AT38" s="14">
        <f t="shared" si="6"/>
        <v>40000</v>
      </c>
      <c r="AU38" s="81">
        <f>VLOOKUP(C38,Bushfire_Vlookup!$F$2:$H$12575,3,FALSE)</f>
        <v>942.43113900000003</v>
      </c>
      <c r="AV38" s="14">
        <f>VLOOKUP(AS38,Safety_collateral_Vlookup!$J$3:$L$20,2,FALSE)</f>
        <v>3720.1399252148244</v>
      </c>
      <c r="AW38" s="14">
        <f>VLOOKUP(AS38,Safety_collateral_Vlookup!$J$3:$L$20,3,FALSE)</f>
        <v>25000</v>
      </c>
      <c r="AX38" s="48">
        <f t="shared" si="7"/>
        <v>74329.963325517223</v>
      </c>
      <c r="AY38" s="49">
        <f t="shared" si="94"/>
        <v>33889.920000000006</v>
      </c>
      <c r="AZ38" s="14">
        <v>76000</v>
      </c>
      <c r="BA38" s="16">
        <f t="shared" si="8"/>
        <v>2.193276446964679</v>
      </c>
      <c r="BB38" t="e">
        <f>IF(BA38&lt;=#REF!,#REF!,IF(BA38&lt;=#REF!,#REF!,IF(BA38&lt;=#REF!,#REF!,IF(BA38&lt;=#REF!,#REF!,#REF!))))</f>
        <v>#REF!</v>
      </c>
      <c r="BC38" s="51">
        <v>3</v>
      </c>
      <c r="BD38" s="21">
        <v>85</v>
      </c>
      <c r="BE38" s="21">
        <v>6.4399999999999999E-2</v>
      </c>
      <c r="BF38" s="26">
        <f t="shared" si="9"/>
        <v>2193.4052974545589</v>
      </c>
      <c r="BG38" s="21">
        <v>4</v>
      </c>
      <c r="BH38" s="21">
        <f t="shared" si="10"/>
        <v>78.2</v>
      </c>
      <c r="BI38" s="28">
        <f t="shared" si="11"/>
        <v>3.6644141176470593E-2</v>
      </c>
      <c r="BJ38" s="27">
        <f t="shared" si="12"/>
        <v>3.6644141176470593E-2</v>
      </c>
      <c r="BK38" s="28">
        <f t="shared" si="13"/>
        <v>0.56618218911957485</v>
      </c>
      <c r="BL38" s="35">
        <f t="shared" si="14"/>
        <v>1.2417940600868651</v>
      </c>
      <c r="BM38" s="21" t="str">
        <f t="shared" si="15"/>
        <v>Cr3</v>
      </c>
      <c r="BN38" s="51">
        <v>3</v>
      </c>
      <c r="BO38" s="21">
        <v>1</v>
      </c>
      <c r="BP38" s="50" t="s">
        <v>5497</v>
      </c>
      <c r="BQ38" s="14">
        <v>40000</v>
      </c>
      <c r="BR38">
        <f>IFERROR(VLOOKUP(AO38,'Model Failure data- Lines'!$A$37:$E$41,3,FALSE),'Model Failure data- Lines'!$C$37)</f>
        <v>0.49390000000000001</v>
      </c>
      <c r="BS38" s="14">
        <f t="shared" si="16"/>
        <v>36711.56888647296</v>
      </c>
      <c r="BT38" s="34">
        <f t="shared" si="17"/>
        <v>30228.128429816967</v>
      </c>
      <c r="BU38" s="34">
        <f t="shared" si="18"/>
        <v>1.2144836876589666</v>
      </c>
      <c r="BV38" s="54">
        <f t="shared" si="19"/>
        <v>6483.4404566559933</v>
      </c>
      <c r="BW38">
        <f>IFERROR(VLOOKUP(AO38,'Model Failure data- Lines'!$A$37:$E$41,4,FALSE),'Model Failure data- Lines'!$D$37)</f>
        <v>0.39779999999999999</v>
      </c>
      <c r="BX38" s="14">
        <f t="shared" si="20"/>
        <v>29568.459410890751</v>
      </c>
      <c r="BY38" s="34">
        <f t="shared" si="21"/>
        <v>26961.991895215699</v>
      </c>
      <c r="BZ38" s="71">
        <f t="shared" si="22"/>
        <v>1.0966719197084827</v>
      </c>
      <c r="CA38" s="71">
        <f t="shared" si="23"/>
        <v>2606.4675156750527</v>
      </c>
      <c r="CB38" s="56">
        <v>1</v>
      </c>
      <c r="CC38">
        <f>IFERROR(VLOOKUP(AO38,'Model Failure data- Lines'!$A$37:$E$41,5,FALSE),'Model Failure data- Lines'!$E$37)</f>
        <v>0.19189999999999996</v>
      </c>
      <c r="CD38" s="14">
        <f t="shared" si="24"/>
        <v>14263.919962166752</v>
      </c>
      <c r="CE38" s="34">
        <f t="shared" si="25"/>
        <v>21450.301651868074</v>
      </c>
      <c r="CF38" s="34">
        <f t="shared" si="26"/>
        <v>0.66497526205765634</v>
      </c>
      <c r="CG38" s="54">
        <f t="shared" si="27"/>
        <v>-7186.3816897013221</v>
      </c>
      <c r="CH38" t="e">
        <f>IFERROR(VLOOKUP(AO38,'Model Failure data- Lines'!#REF!,3,FALSE),'Model Failure data- Lines'!#REF!)</f>
        <v>#REF!</v>
      </c>
      <c r="CI38" s="14" t="e">
        <f t="shared" si="28"/>
        <v>#REF!</v>
      </c>
      <c r="CJ38" s="34">
        <f t="shared" si="29"/>
        <v>28994.01631509174</v>
      </c>
      <c r="CK38" s="34" t="e">
        <f t="shared" si="30"/>
        <v>#REF!</v>
      </c>
      <c r="CL38" s="54" t="e">
        <f t="shared" si="31"/>
        <v>#REF!</v>
      </c>
      <c r="CM38" t="e">
        <f>IFERROR(VLOOKUP(AO38,'Model Failure data- Lines'!#REF!,4,FALSE),'Model Failure data- Lines'!#REF!)</f>
        <v>#REF!</v>
      </c>
      <c r="CN38" s="14" t="e">
        <f t="shared" si="32"/>
        <v>#REF!</v>
      </c>
      <c r="CO38" s="34">
        <f t="shared" si="33"/>
        <v>24805.39883481005</v>
      </c>
      <c r="CP38" s="34" t="e">
        <f t="shared" si="34"/>
        <v>#REF!</v>
      </c>
      <c r="CQ38" s="54" t="e">
        <f t="shared" si="35"/>
        <v>#REF!</v>
      </c>
      <c r="CR38" t="e">
        <f>IFERROR(VLOOKUP(AO38,'Model Failure data- Lines'!#REF!,5,FALSE),'Model Failure data- Lines'!#REF!)</f>
        <v>#REF!</v>
      </c>
      <c r="CS38" s="14" t="e">
        <f t="shared" si="36"/>
        <v>#REF!</v>
      </c>
      <c r="CT38" s="34">
        <f t="shared" si="37"/>
        <v>18156.071520794259</v>
      </c>
      <c r="CU38" s="34" t="e">
        <f t="shared" si="38"/>
        <v>#REF!</v>
      </c>
      <c r="CV38" s="54" t="e">
        <f t="shared" si="39"/>
        <v>#REF!</v>
      </c>
      <c r="CW38" t="s">
        <v>683</v>
      </c>
      <c r="CX38">
        <v>1</v>
      </c>
      <c r="CY38">
        <v>1</v>
      </c>
      <c r="CZ38">
        <f t="shared" si="40"/>
        <v>2606.4675156750518</v>
      </c>
      <c r="DA38" s="34">
        <f t="shared" si="41"/>
        <v>16978.103999999999</v>
      </c>
      <c r="DB38" s="34">
        <f t="shared" si="42"/>
        <v>400.01734726951139</v>
      </c>
      <c r="DC38" s="34">
        <f t="shared" si="43"/>
        <v>1579.0230636212377</v>
      </c>
      <c r="DD38" s="9">
        <f t="shared" si="44"/>
        <v>10611.314999999999</v>
      </c>
      <c r="DE38" s="59">
        <f t="shared" si="45"/>
        <v>0.57419643560281564</v>
      </c>
      <c r="DF38" s="59">
        <f t="shared" si="46"/>
        <v>1.3528515020372542E-2</v>
      </c>
      <c r="DG38" s="59">
        <f t="shared" si="47"/>
        <v>5.3402277125051932E-2</v>
      </c>
      <c r="DH38" s="59">
        <f t="shared" si="48"/>
        <v>0.35887277225175973</v>
      </c>
      <c r="DI38" s="14">
        <f t="shared" si="49"/>
        <v>1496.624357015141</v>
      </c>
      <c r="DJ38" s="14">
        <f t="shared" si="50"/>
        <v>35.261634935923048</v>
      </c>
      <c r="DK38" s="14">
        <f t="shared" si="51"/>
        <v>139.19130058952479</v>
      </c>
      <c r="DL38" s="14">
        <f t="shared" si="52"/>
        <v>935.39022313446299</v>
      </c>
      <c r="DM38">
        <f t="shared" si="53"/>
        <v>-7186.381689701323</v>
      </c>
      <c r="DN38" s="34">
        <f t="shared" si="54"/>
        <v>8190.2919999999986</v>
      </c>
      <c r="DO38" s="34">
        <f t="shared" si="55"/>
        <v>192.96965545756467</v>
      </c>
      <c r="DP38" s="34">
        <f t="shared" si="56"/>
        <v>761.72580670918921</v>
      </c>
      <c r="DQ38" s="9">
        <f t="shared" si="57"/>
        <v>5118.932499999999</v>
      </c>
      <c r="DR38" s="59">
        <f t="shared" si="58"/>
        <v>0.57419643560281564</v>
      </c>
      <c r="DS38" s="59">
        <f t="shared" si="59"/>
        <v>1.3528515020372544E-2</v>
      </c>
      <c r="DT38" s="59">
        <f t="shared" si="60"/>
        <v>5.3402277125051932E-2</v>
      </c>
      <c r="DU38" s="59">
        <f t="shared" si="61"/>
        <v>0.35887277225175979</v>
      </c>
      <c r="DV38" s="14">
        <f t="shared" si="62"/>
        <v>-4126.3947511078395</v>
      </c>
      <c r="DW38" s="14">
        <f t="shared" si="63"/>
        <v>-97.221072631254572</v>
      </c>
      <c r="DX38" s="14">
        <f t="shared" si="64"/>
        <v>-383.76914651982906</v>
      </c>
      <c r="DY38" s="14">
        <f t="shared" si="65"/>
        <v>-2578.9967194423998</v>
      </c>
      <c r="DZ38" s="34" t="e">
        <f t="shared" si="66"/>
        <v>#REF!</v>
      </c>
      <c r="EA38" s="34" t="e">
        <f t="shared" si="67"/>
        <v>#REF!</v>
      </c>
      <c r="EB38" s="34" t="e">
        <f t="shared" si="68"/>
        <v>#REF!</v>
      </c>
      <c r="EC38" s="34" t="e">
        <f t="shared" si="69"/>
        <v>#REF!</v>
      </c>
      <c r="ED38" s="34" t="e">
        <f t="shared" si="70"/>
        <v>#REF!</v>
      </c>
      <c r="EE38" s="59" t="e">
        <f t="shared" si="71"/>
        <v>#REF!</v>
      </c>
      <c r="EF38" s="59" t="e">
        <f t="shared" si="72"/>
        <v>#REF!</v>
      </c>
      <c r="EG38" s="59" t="e">
        <f t="shared" si="73"/>
        <v>#REF!</v>
      </c>
      <c r="EH38" s="59" t="e">
        <f t="shared" si="74"/>
        <v>#REF!</v>
      </c>
      <c r="EI38" s="14" t="e">
        <f t="shared" si="75"/>
        <v>#REF!</v>
      </c>
      <c r="EJ38" s="14" t="e">
        <f t="shared" si="76"/>
        <v>#REF!</v>
      </c>
      <c r="EK38" s="14" t="e">
        <f t="shared" si="77"/>
        <v>#REF!</v>
      </c>
      <c r="EL38" s="14" t="e">
        <f t="shared" si="78"/>
        <v>#REF!</v>
      </c>
      <c r="EM38" t="e">
        <f t="shared" si="79"/>
        <v>#REF!</v>
      </c>
      <c r="EN38" s="34" t="e">
        <f t="shared" si="80"/>
        <v>#REF!</v>
      </c>
      <c r="EO38" s="34" t="e">
        <f t="shared" si="81"/>
        <v>#REF!</v>
      </c>
      <c r="EP38" s="34" t="e">
        <f t="shared" si="82"/>
        <v>#REF!</v>
      </c>
      <c r="EQ38" s="34" t="e">
        <f t="shared" si="83"/>
        <v>#REF!</v>
      </c>
      <c r="ER38" s="59" t="e">
        <f t="shared" si="84"/>
        <v>#REF!</v>
      </c>
      <c r="ES38" s="59" t="e">
        <f t="shared" si="85"/>
        <v>#REF!</v>
      </c>
      <c r="ET38" s="59" t="e">
        <f t="shared" si="86"/>
        <v>#REF!</v>
      </c>
      <c r="EU38" s="59" t="e">
        <f t="shared" si="87"/>
        <v>#REF!</v>
      </c>
      <c r="EV38" s="14" t="e">
        <f t="shared" si="88"/>
        <v>#REF!</v>
      </c>
      <c r="EW38" s="14" t="e">
        <f t="shared" si="89"/>
        <v>#REF!</v>
      </c>
      <c r="EX38" s="14" t="e">
        <f t="shared" si="90"/>
        <v>#REF!</v>
      </c>
      <c r="EY38" s="14" t="e">
        <f t="shared" si="91"/>
        <v>#REF!</v>
      </c>
    </row>
    <row r="39" spans="1:155" x14ac:dyDescent="0.2">
      <c r="A39" s="17">
        <v>30398116</v>
      </c>
      <c r="B39" t="s">
        <v>62</v>
      </c>
      <c r="C39" t="s">
        <v>5211</v>
      </c>
      <c r="D39" t="s">
        <v>5212</v>
      </c>
      <c r="E39" t="s">
        <v>2261</v>
      </c>
      <c r="F39" t="s">
        <v>41</v>
      </c>
      <c r="G39" t="s">
        <v>42</v>
      </c>
      <c r="H39" t="s">
        <v>5213</v>
      </c>
      <c r="I39" t="s">
        <v>68</v>
      </c>
      <c r="J39" s="19" t="s">
        <v>69</v>
      </c>
      <c r="K39" t="s">
        <v>70</v>
      </c>
      <c r="L39">
        <v>1957</v>
      </c>
      <c r="M39">
        <f t="shared" si="95"/>
        <v>1957</v>
      </c>
      <c r="N39">
        <v>62</v>
      </c>
      <c r="O39" s="19">
        <f t="shared" si="96"/>
        <v>62</v>
      </c>
      <c r="P39" t="s">
        <v>54</v>
      </c>
      <c r="Q39" s="19" t="str">
        <f t="shared" si="2"/>
        <v>60-70</v>
      </c>
      <c r="R39" s="23">
        <v>178.31</v>
      </c>
      <c r="S39" s="15">
        <f t="shared" si="3"/>
        <v>0.17831</v>
      </c>
      <c r="T39">
        <v>30154837</v>
      </c>
      <c r="U39" t="s">
        <v>45</v>
      </c>
      <c r="V39" t="s">
        <v>55</v>
      </c>
      <c r="W39" t="s">
        <v>47</v>
      </c>
      <c r="X39" t="s">
        <v>48</v>
      </c>
      <c r="Y39" t="s">
        <v>56</v>
      </c>
      <c r="Z39" t="s">
        <v>5214</v>
      </c>
      <c r="AA39" t="s">
        <v>5215</v>
      </c>
      <c r="AB39" t="s">
        <v>403</v>
      </c>
      <c r="AC39">
        <v>1957</v>
      </c>
      <c r="AD39">
        <v>62</v>
      </c>
      <c r="AE39" t="str">
        <f t="shared" si="4"/>
        <v>&lt;70</v>
      </c>
      <c r="AF39">
        <v>-36.500270659999998</v>
      </c>
      <c r="AG39">
        <v>147.03557823</v>
      </c>
      <c r="AH39" t="s">
        <v>50</v>
      </c>
      <c r="AI39" t="s">
        <v>51</v>
      </c>
      <c r="AJ39" s="33" t="s">
        <v>265</v>
      </c>
      <c r="AL39">
        <v>1</v>
      </c>
      <c r="AM39" t="s">
        <v>86</v>
      </c>
      <c r="AN39">
        <v>220</v>
      </c>
      <c r="AO39" s="69">
        <v>5</v>
      </c>
      <c r="AP39">
        <v>1</v>
      </c>
      <c r="AQ39">
        <v>0</v>
      </c>
      <c r="AR39">
        <v>0</v>
      </c>
      <c r="AS39" s="82" t="str">
        <f t="shared" si="5"/>
        <v>Gw-0-0</v>
      </c>
      <c r="AT39" s="14">
        <f t="shared" si="6"/>
        <v>40000</v>
      </c>
      <c r="AU39" s="81">
        <f>VLOOKUP(C39,Bushfire_Vlookup!$F$2:$H$12575,3,FALSE)</f>
        <v>3783.455078</v>
      </c>
      <c r="AV39" s="14">
        <f>VLOOKUP(AS39,Safety_collateral_Vlookup!$J$3:$L$20,2,FALSE)</f>
        <v>3720.1399252148244</v>
      </c>
      <c r="AW39" s="14">
        <f>VLOOKUP(AS39,Safety_collateral_Vlookup!$J$3:$L$20,3,FALSE)</f>
        <v>25000</v>
      </c>
      <c r="AX39" s="48">
        <f t="shared" si="7"/>
        <v>77361.335868430207</v>
      </c>
      <c r="AY39" s="49">
        <f t="shared" si="94"/>
        <v>13551.56</v>
      </c>
      <c r="AZ39" s="14">
        <v>76000</v>
      </c>
      <c r="BA39" s="16">
        <f t="shared" si="8"/>
        <v>5.7086664464039716</v>
      </c>
      <c r="BB39" t="e">
        <f>IF(BA39&lt;=#REF!,#REF!,IF(BA39&lt;=#REF!,#REF!,IF(BA39&lt;=#REF!,#REF!,IF(BA39&lt;=#REF!,#REF!,#REF!))))</f>
        <v>#REF!</v>
      </c>
      <c r="BC39" s="51">
        <v>4</v>
      </c>
      <c r="BD39" s="21">
        <v>85</v>
      </c>
      <c r="BE39" s="21">
        <v>6.4399999999999999E-2</v>
      </c>
      <c r="BF39" s="26">
        <f t="shared" si="9"/>
        <v>877.07682676067952</v>
      </c>
      <c r="BG39" s="21">
        <v>4</v>
      </c>
      <c r="BH39" s="21">
        <f t="shared" si="10"/>
        <v>78.2</v>
      </c>
      <c r="BI39" s="28">
        <f t="shared" si="11"/>
        <v>3.6644141176470593E-2</v>
      </c>
      <c r="BJ39" s="27">
        <f t="shared" si="12"/>
        <v>3.6644141176470593E-2</v>
      </c>
      <c r="BK39" s="28">
        <f t="shared" si="13"/>
        <v>0.56618218911957507</v>
      </c>
      <c r="BL39" s="35">
        <f t="shared" si="14"/>
        <v>3.2321452655784664</v>
      </c>
      <c r="BM39" s="21" t="str">
        <f t="shared" si="15"/>
        <v>Cr4</v>
      </c>
      <c r="BN39" s="51">
        <v>4</v>
      </c>
      <c r="BO39" s="21">
        <v>1</v>
      </c>
      <c r="BP39" s="50" t="s">
        <v>5497</v>
      </c>
      <c r="BQ39" s="14">
        <v>40000</v>
      </c>
      <c r="BR39">
        <f>IFERROR(VLOOKUP(AO39,'Model Failure data- Lines'!$A$37:$E$41,3,FALSE),'Model Failure data- Lines'!$C$37)</f>
        <v>0.49390000000000001</v>
      </c>
      <c r="BS39" s="14">
        <f t="shared" si="16"/>
        <v>38208.763785417679</v>
      </c>
      <c r="BT39" s="34">
        <f t="shared" si="17"/>
        <v>12087.319654468653</v>
      </c>
      <c r="BU39" s="34">
        <f t="shared" si="18"/>
        <v>3.161061747158477</v>
      </c>
      <c r="BV39" s="54">
        <f t="shared" si="19"/>
        <v>26121.444130949028</v>
      </c>
      <c r="BW39">
        <f>IFERROR(VLOOKUP(AO39,'Model Failure data- Lines'!$A$37:$E$41,4,FALSE),'Model Failure data- Lines'!$D$37)</f>
        <v>0.39779999999999999</v>
      </c>
      <c r="BX39" s="14">
        <f t="shared" si="20"/>
        <v>30774.339408461536</v>
      </c>
      <c r="BY39" s="34">
        <f t="shared" si="21"/>
        <v>10781.289861042138</v>
      </c>
      <c r="BZ39" s="71">
        <f t="shared" si="22"/>
        <v>2.8544209278394113</v>
      </c>
      <c r="CA39" s="71">
        <f t="shared" si="23"/>
        <v>19993.049547419396</v>
      </c>
      <c r="CB39" s="56">
        <v>1</v>
      </c>
      <c r="CC39">
        <f>IFERROR(VLOOKUP(AO39,'Model Failure data- Lines'!$A$37:$E$41,5,FALSE),'Model Failure data- Lines'!$E$37)</f>
        <v>0.19189999999999996</v>
      </c>
      <c r="CD39" s="14">
        <f t="shared" si="24"/>
        <v>14845.640353151754</v>
      </c>
      <c r="CE39" s="34">
        <f t="shared" si="25"/>
        <v>8577.3306591868386</v>
      </c>
      <c r="CF39" s="34">
        <f t="shared" si="26"/>
        <v>1.7307995859121015</v>
      </c>
      <c r="CG39" s="54">
        <f t="shared" si="27"/>
        <v>6268.3096939649149</v>
      </c>
      <c r="CH39" t="e">
        <f>IFERROR(VLOOKUP(AO39,'Model Failure data- Lines'!#REF!,3,FALSE),'Model Failure data- Lines'!#REF!)</f>
        <v>#REF!</v>
      </c>
      <c r="CI39" s="14" t="e">
        <f t="shared" si="28"/>
        <v>#REF!</v>
      </c>
      <c r="CJ39" s="34">
        <f t="shared" si="29"/>
        <v>11593.835327287421</v>
      </c>
      <c r="CK39" s="34" t="e">
        <f t="shared" si="30"/>
        <v>#REF!</v>
      </c>
      <c r="CL39" s="54" t="e">
        <f t="shared" si="31"/>
        <v>#REF!</v>
      </c>
      <c r="CM39" t="e">
        <f>IFERROR(VLOOKUP(AO39,'Model Failure data- Lines'!#REF!,4,FALSE),'Model Failure data- Lines'!#REF!)</f>
        <v>#REF!</v>
      </c>
      <c r="CN39" s="14" t="e">
        <f t="shared" si="32"/>
        <v>#REF!</v>
      </c>
      <c r="CO39" s="34">
        <f t="shared" si="33"/>
        <v>9918.9331410005816</v>
      </c>
      <c r="CP39" s="34" t="e">
        <f t="shared" si="34"/>
        <v>#REF!</v>
      </c>
      <c r="CQ39" s="54" t="e">
        <f t="shared" si="35"/>
        <v>#REF!</v>
      </c>
      <c r="CR39" t="e">
        <f>IFERROR(VLOOKUP(AO39,'Model Failure data- Lines'!#REF!,5,FALSE),'Model Failure data- Lines'!#REF!)</f>
        <v>#REF!</v>
      </c>
      <c r="CS39" s="14" t="e">
        <f t="shared" si="36"/>
        <v>#REF!</v>
      </c>
      <c r="CT39" s="34">
        <f t="shared" si="37"/>
        <v>7260.0670812540893</v>
      </c>
      <c r="CU39" s="34" t="e">
        <f t="shared" si="38"/>
        <v>#REF!</v>
      </c>
      <c r="CV39" s="54" t="e">
        <f t="shared" si="39"/>
        <v>#REF!</v>
      </c>
      <c r="CW39" t="s">
        <v>403</v>
      </c>
      <c r="CX39">
        <v>1</v>
      </c>
      <c r="CY39">
        <v>1</v>
      </c>
      <c r="CZ39">
        <f t="shared" si="40"/>
        <v>19993.049547419396</v>
      </c>
      <c r="DA39" s="34">
        <f t="shared" si="41"/>
        <v>16978.103999999999</v>
      </c>
      <c r="DB39" s="34">
        <f t="shared" si="42"/>
        <v>1605.8973448403026</v>
      </c>
      <c r="DC39" s="34">
        <f t="shared" si="43"/>
        <v>1579.0230636212377</v>
      </c>
      <c r="DD39" s="9">
        <f t="shared" si="44"/>
        <v>10611.314999999999</v>
      </c>
      <c r="DE39" s="59">
        <f t="shared" si="45"/>
        <v>0.55169678135582656</v>
      </c>
      <c r="DF39" s="59">
        <f t="shared" si="46"/>
        <v>5.2182999723423933E-2</v>
      </c>
      <c r="DG39" s="59">
        <f t="shared" si="47"/>
        <v>5.1309730573358095E-2</v>
      </c>
      <c r="DH39" s="59">
        <f t="shared" si="48"/>
        <v>0.34481048834739153</v>
      </c>
      <c r="DI39" s="14">
        <f t="shared" si="49"/>
        <v>11030.101084798845</v>
      </c>
      <c r="DJ39" s="14">
        <f t="shared" si="50"/>
        <v>1043.2972990033875</v>
      </c>
      <c r="DK39" s="14">
        <f t="shared" si="51"/>
        <v>1025.8379856178883</v>
      </c>
      <c r="DL39" s="14">
        <f t="shared" si="52"/>
        <v>6893.8131779992782</v>
      </c>
      <c r="DM39">
        <f t="shared" si="53"/>
        <v>6268.309693964914</v>
      </c>
      <c r="DN39" s="34">
        <f t="shared" si="54"/>
        <v>8190.2919999999986</v>
      </c>
      <c r="DO39" s="34">
        <f t="shared" si="55"/>
        <v>774.69004644256916</v>
      </c>
      <c r="DP39" s="34">
        <f t="shared" si="56"/>
        <v>761.72580670918921</v>
      </c>
      <c r="DQ39" s="9">
        <f t="shared" si="57"/>
        <v>5118.932499999999</v>
      </c>
      <c r="DR39" s="59">
        <f t="shared" si="58"/>
        <v>0.55169678135582656</v>
      </c>
      <c r="DS39" s="59">
        <f t="shared" si="59"/>
        <v>5.2182999723423933E-2</v>
      </c>
      <c r="DT39" s="59">
        <f t="shared" si="60"/>
        <v>5.1309730573358095E-2</v>
      </c>
      <c r="DU39" s="59">
        <f t="shared" si="61"/>
        <v>0.34481048834739159</v>
      </c>
      <c r="DV39" s="14">
        <f t="shared" si="62"/>
        <v>3458.206282701969</v>
      </c>
      <c r="DW39" s="14">
        <f t="shared" si="63"/>
        <v>327.0992030265067</v>
      </c>
      <c r="DX39" s="14">
        <f t="shared" si="64"/>
        <v>321.62528154770854</v>
      </c>
      <c r="DY39" s="14">
        <f t="shared" si="65"/>
        <v>2161.3789266887306</v>
      </c>
      <c r="DZ39" s="34" t="e">
        <f t="shared" si="66"/>
        <v>#REF!</v>
      </c>
      <c r="EA39" s="34" t="e">
        <f t="shared" si="67"/>
        <v>#REF!</v>
      </c>
      <c r="EB39" s="34" t="e">
        <f t="shared" si="68"/>
        <v>#REF!</v>
      </c>
      <c r="EC39" s="34" t="e">
        <f t="shared" si="69"/>
        <v>#REF!</v>
      </c>
      <c r="ED39" s="34" t="e">
        <f t="shared" si="70"/>
        <v>#REF!</v>
      </c>
      <c r="EE39" s="59" t="e">
        <f t="shared" si="71"/>
        <v>#REF!</v>
      </c>
      <c r="EF39" s="59" t="e">
        <f t="shared" si="72"/>
        <v>#REF!</v>
      </c>
      <c r="EG39" s="59" t="e">
        <f t="shared" si="73"/>
        <v>#REF!</v>
      </c>
      <c r="EH39" s="59" t="e">
        <f t="shared" si="74"/>
        <v>#REF!</v>
      </c>
      <c r="EI39" s="14" t="e">
        <f t="shared" si="75"/>
        <v>#REF!</v>
      </c>
      <c r="EJ39" s="14" t="e">
        <f t="shared" si="76"/>
        <v>#REF!</v>
      </c>
      <c r="EK39" s="14" t="e">
        <f t="shared" si="77"/>
        <v>#REF!</v>
      </c>
      <c r="EL39" s="14" t="e">
        <f t="shared" si="78"/>
        <v>#REF!</v>
      </c>
      <c r="EM39" t="e">
        <f t="shared" si="79"/>
        <v>#REF!</v>
      </c>
      <c r="EN39" s="34" t="e">
        <f t="shared" si="80"/>
        <v>#REF!</v>
      </c>
      <c r="EO39" s="34" t="e">
        <f t="shared" si="81"/>
        <v>#REF!</v>
      </c>
      <c r="EP39" s="34" t="e">
        <f t="shared" si="82"/>
        <v>#REF!</v>
      </c>
      <c r="EQ39" s="34" t="e">
        <f t="shared" si="83"/>
        <v>#REF!</v>
      </c>
      <c r="ER39" s="59" t="e">
        <f t="shared" si="84"/>
        <v>#REF!</v>
      </c>
      <c r="ES39" s="59" t="e">
        <f t="shared" si="85"/>
        <v>#REF!</v>
      </c>
      <c r="ET39" s="59" t="e">
        <f t="shared" si="86"/>
        <v>#REF!</v>
      </c>
      <c r="EU39" s="59" t="e">
        <f t="shared" si="87"/>
        <v>#REF!</v>
      </c>
      <c r="EV39" s="14" t="e">
        <f t="shared" si="88"/>
        <v>#REF!</v>
      </c>
      <c r="EW39" s="14" t="e">
        <f t="shared" si="89"/>
        <v>#REF!</v>
      </c>
      <c r="EX39" s="14" t="e">
        <f t="shared" si="90"/>
        <v>#REF!</v>
      </c>
      <c r="EY39" s="14" t="e">
        <f t="shared" si="91"/>
        <v>#REF!</v>
      </c>
    </row>
    <row r="40" spans="1:155" x14ac:dyDescent="0.2">
      <c r="A40" s="17">
        <v>30135625</v>
      </c>
      <c r="B40" t="s">
        <v>62</v>
      </c>
      <c r="C40" t="s">
        <v>2682</v>
      </c>
      <c r="D40" t="s">
        <v>2683</v>
      </c>
      <c r="E40" t="s">
        <v>2684</v>
      </c>
      <c r="F40" t="s">
        <v>41</v>
      </c>
      <c r="G40" t="s">
        <v>42</v>
      </c>
      <c r="H40" t="s">
        <v>2685</v>
      </c>
      <c r="I40" t="s">
        <v>68</v>
      </c>
      <c r="J40" s="19" t="s">
        <v>69</v>
      </c>
      <c r="K40" t="s">
        <v>70</v>
      </c>
      <c r="L40">
        <v>1958</v>
      </c>
      <c r="M40">
        <f t="shared" si="95"/>
        <v>1958</v>
      </c>
      <c r="N40">
        <v>61</v>
      </c>
      <c r="O40" s="19">
        <f t="shared" si="96"/>
        <v>61</v>
      </c>
      <c r="P40" t="s">
        <v>54</v>
      </c>
      <c r="Q40" s="19" t="str">
        <f t="shared" si="2"/>
        <v>60-70</v>
      </c>
      <c r="R40" s="23">
        <v>432.5</v>
      </c>
      <c r="S40" s="15">
        <f t="shared" si="3"/>
        <v>0.4325</v>
      </c>
      <c r="T40">
        <v>30368466</v>
      </c>
      <c r="U40" t="s">
        <v>45</v>
      </c>
      <c r="V40" t="s">
        <v>55</v>
      </c>
      <c r="W40" t="s">
        <v>47</v>
      </c>
      <c r="X40" t="s">
        <v>88</v>
      </c>
      <c r="Y40" t="s">
        <v>617</v>
      </c>
      <c r="Z40" t="s">
        <v>2686</v>
      </c>
      <c r="AA40" t="s">
        <v>2687</v>
      </c>
      <c r="AB40" t="s">
        <v>141</v>
      </c>
      <c r="AC40">
        <v>1958</v>
      </c>
      <c r="AD40">
        <v>122</v>
      </c>
      <c r="AE40" t="str">
        <f t="shared" si="4"/>
        <v>&gt;80</v>
      </c>
      <c r="AF40">
        <v>-36.29288863</v>
      </c>
      <c r="AG40">
        <v>147.37508579999999</v>
      </c>
      <c r="AH40" t="s">
        <v>50</v>
      </c>
      <c r="AI40" t="s">
        <v>51</v>
      </c>
      <c r="AJ40" s="33" t="s">
        <v>128</v>
      </c>
      <c r="AL40" t="s">
        <v>78</v>
      </c>
      <c r="AM40" t="s">
        <v>79</v>
      </c>
      <c r="AN40">
        <v>330</v>
      </c>
      <c r="AO40" s="69">
        <v>5</v>
      </c>
      <c r="AP40">
        <v>1</v>
      </c>
      <c r="AQ40">
        <v>0</v>
      </c>
      <c r="AR40">
        <v>0</v>
      </c>
      <c r="AS40" s="82" t="str">
        <f t="shared" si="5"/>
        <v>Gw-0-0</v>
      </c>
      <c r="AT40" s="14">
        <f t="shared" si="6"/>
        <v>2760744</v>
      </c>
      <c r="AU40" s="81">
        <f>VLOOKUP(C40,Bushfire_Vlookup!$F$2:$H$12575,3,FALSE)</f>
        <v>661.08597999999995</v>
      </c>
      <c r="AV40" s="14">
        <f>VLOOKUP(AS40,Safety_collateral_Vlookup!$J$3:$L$20,2,FALSE)</f>
        <v>3720.1399252148244</v>
      </c>
      <c r="AW40" s="14">
        <f>VLOOKUP(AS40,Safety_collateral_Vlookup!$J$3:$L$20,3,FALSE)</f>
        <v>25000</v>
      </c>
      <c r="AX40" s="48">
        <f t="shared" si="7"/>
        <v>2977063.616040864</v>
      </c>
      <c r="AY40" s="49">
        <f t="shared" si="94"/>
        <v>32870</v>
      </c>
      <c r="AZ40" s="14">
        <v>76000</v>
      </c>
      <c r="BA40" s="16">
        <f t="shared" si="8"/>
        <v>90.570843201729971</v>
      </c>
      <c r="BB40" t="e">
        <f>IF(BA40&lt;=#REF!,#REF!,IF(BA40&lt;=#REF!,#REF!,IF(BA40&lt;=#REF!,#REF!,IF(BA40&lt;=#REF!,#REF!,#REF!))))</f>
        <v>#REF!</v>
      </c>
      <c r="BC40" s="51">
        <v>5</v>
      </c>
      <c r="BD40" s="21">
        <v>85</v>
      </c>
      <c r="BE40" s="21">
        <v>6.4399999999999999E-2</v>
      </c>
      <c r="BF40" s="26">
        <f t="shared" si="9"/>
        <v>2127.3945800796027</v>
      </c>
      <c r="BG40" s="21">
        <v>4</v>
      </c>
      <c r="BH40" s="21">
        <f t="shared" si="10"/>
        <v>78.2</v>
      </c>
      <c r="BI40" s="28">
        <f t="shared" si="11"/>
        <v>3.6644141176470593E-2</v>
      </c>
      <c r="BJ40" s="27">
        <f t="shared" si="12"/>
        <v>3.6644141176470593E-2</v>
      </c>
      <c r="BK40" s="28">
        <f t="shared" si="13"/>
        <v>0.56618218911957496</v>
      </c>
      <c r="BL40" s="35">
        <f t="shared" si="14"/>
        <v>51.279598274361241</v>
      </c>
      <c r="BM40" s="21" t="str">
        <f t="shared" si="15"/>
        <v>Cr5</v>
      </c>
      <c r="BN40" s="51">
        <v>5</v>
      </c>
      <c r="BO40" s="21">
        <v>1</v>
      </c>
      <c r="BP40" s="50" t="s">
        <v>5497</v>
      </c>
      <c r="BQ40" s="14">
        <v>2760744</v>
      </c>
      <c r="BR40">
        <f>IFERROR(VLOOKUP(AO40,'Model Failure data- Lines'!$A$37:$E$41,3,FALSE),'Model Failure data- Lines'!$C$37)</f>
        <v>0.49390000000000001</v>
      </c>
      <c r="BS40" s="14">
        <f t="shared" si="16"/>
        <v>1470371.7199625827</v>
      </c>
      <c r="BT40" s="34">
        <f t="shared" si="17"/>
        <v>29318.410355884094</v>
      </c>
      <c r="BU40" s="34">
        <f t="shared" si="18"/>
        <v>50.15182276645789</v>
      </c>
      <c r="BV40" s="54">
        <f t="shared" si="19"/>
        <v>1441053.3096066986</v>
      </c>
      <c r="BW40">
        <f>IFERROR(VLOOKUP(AO40,'Model Failure data- Lines'!$A$37:$E$41,4,FALSE),'Model Failure data- Lines'!$D$37)</f>
        <v>0.39779999999999999</v>
      </c>
      <c r="BX40" s="14">
        <f t="shared" si="20"/>
        <v>1184275.9064610556</v>
      </c>
      <c r="BY40" s="34">
        <f t="shared" si="21"/>
        <v>26150.568475692475</v>
      </c>
      <c r="BZ40" s="71">
        <f t="shared" si="22"/>
        <v>45.286813078723931</v>
      </c>
      <c r="CA40" s="71">
        <f t="shared" si="23"/>
        <v>1158125.3379853631</v>
      </c>
      <c r="CB40" s="56">
        <v>1</v>
      </c>
      <c r="CC40">
        <f>IFERROR(VLOOKUP(AO40,'Model Failure data- Lines'!$A$37:$E$41,5,FALSE),'Model Failure data- Lines'!$E$37)</f>
        <v>0.19189999999999996</v>
      </c>
      <c r="CD40" s="14">
        <f t="shared" si="24"/>
        <v>571298.50791824167</v>
      </c>
      <c r="CE40" s="34">
        <f t="shared" si="25"/>
        <v>20804.753014964434</v>
      </c>
      <c r="CF40" s="34">
        <f t="shared" si="26"/>
        <v>27.45999952546028</v>
      </c>
      <c r="CG40" s="54">
        <f t="shared" si="27"/>
        <v>550493.75490327727</v>
      </c>
      <c r="CH40" t="e">
        <f>IFERROR(VLOOKUP(AO40,'Model Failure data- Lines'!#REF!,3,FALSE),'Model Failure data- Lines'!#REF!)</f>
        <v>#REF!</v>
      </c>
      <c r="CI40" s="14" t="e">
        <f t="shared" si="28"/>
        <v>#REF!</v>
      </c>
      <c r="CJ40" s="34">
        <f t="shared" si="29"/>
        <v>28121.438949311931</v>
      </c>
      <c r="CK40" s="34" t="e">
        <f t="shared" si="30"/>
        <v>#REF!</v>
      </c>
      <c r="CL40" s="54" t="e">
        <f t="shared" si="31"/>
        <v>#REF!</v>
      </c>
      <c r="CM40" t="e">
        <f>IFERROR(VLOOKUP(AO40,'Model Failure data- Lines'!#REF!,4,FALSE),'Model Failure data- Lines'!#REF!)</f>
        <v>#REF!</v>
      </c>
      <c r="CN40" s="14" t="e">
        <f t="shared" si="32"/>
        <v>#REF!</v>
      </c>
      <c r="CO40" s="34">
        <f t="shared" si="33"/>
        <v>24058.878265283784</v>
      </c>
      <c r="CP40" s="34" t="e">
        <f t="shared" si="34"/>
        <v>#REF!</v>
      </c>
      <c r="CQ40" s="54" t="e">
        <f t="shared" si="35"/>
        <v>#REF!</v>
      </c>
      <c r="CR40" t="e">
        <f>IFERROR(VLOOKUP(AO40,'Model Failure data- Lines'!#REF!,5,FALSE),'Model Failure data- Lines'!#REF!)</f>
        <v>#REF!</v>
      </c>
      <c r="CS40" s="14" t="e">
        <f t="shared" si="36"/>
        <v>#REF!</v>
      </c>
      <c r="CT40" s="34">
        <f t="shared" si="37"/>
        <v>17609.663017454961</v>
      </c>
      <c r="CU40" s="34" t="e">
        <f t="shared" si="38"/>
        <v>#REF!</v>
      </c>
      <c r="CV40" s="54" t="e">
        <f t="shared" si="39"/>
        <v>#REF!</v>
      </c>
      <c r="CW40" t="s">
        <v>141</v>
      </c>
      <c r="CX40">
        <v>1</v>
      </c>
      <c r="CY40">
        <v>1</v>
      </c>
      <c r="CZ40">
        <f t="shared" si="40"/>
        <v>1158125.3379853631</v>
      </c>
      <c r="DA40" s="34">
        <f t="shared" si="41"/>
        <v>1171804.9687343999</v>
      </c>
      <c r="DB40" s="34">
        <f t="shared" si="42"/>
        <v>280.59966303454797</v>
      </c>
      <c r="DC40" s="34">
        <f t="shared" si="43"/>
        <v>1579.0230636212377</v>
      </c>
      <c r="DD40" s="9">
        <f t="shared" si="44"/>
        <v>10611.314999999999</v>
      </c>
      <c r="DE40" s="59">
        <f t="shared" si="45"/>
        <v>0.98946956730385371</v>
      </c>
      <c r="DF40" s="59">
        <f t="shared" si="46"/>
        <v>2.3693774525317961E-4</v>
      </c>
      <c r="DG40" s="59">
        <f t="shared" si="47"/>
        <v>1.3333236410591142E-3</v>
      </c>
      <c r="DH40" s="59">
        <f t="shared" si="48"/>
        <v>8.9601713098339947E-3</v>
      </c>
      <c r="DI40" s="14">
        <f t="shared" si="49"/>
        <v>1145929.7770600067</v>
      </c>
      <c r="DJ40" s="14">
        <f t="shared" si="50"/>
        <v>274.40360630282851</v>
      </c>
      <c r="DK40" s="14">
        <f t="shared" si="51"/>
        <v>1544.1558924454619</v>
      </c>
      <c r="DL40" s="14">
        <f t="shared" si="52"/>
        <v>10377.001426608249</v>
      </c>
      <c r="DM40">
        <f t="shared" si="53"/>
        <v>550493.75490327727</v>
      </c>
      <c r="DN40" s="34">
        <f t="shared" si="54"/>
        <v>565282.48743119987</v>
      </c>
      <c r="DO40" s="34">
        <f t="shared" si="55"/>
        <v>135.36218033265396</v>
      </c>
      <c r="DP40" s="34">
        <f t="shared" si="56"/>
        <v>761.72580670918921</v>
      </c>
      <c r="DQ40" s="9">
        <f t="shared" si="57"/>
        <v>5118.932499999999</v>
      </c>
      <c r="DR40" s="59">
        <f t="shared" si="58"/>
        <v>0.98946956730385383</v>
      </c>
      <c r="DS40" s="59">
        <f t="shared" si="59"/>
        <v>2.3693774525317961E-4</v>
      </c>
      <c r="DT40" s="59">
        <f t="shared" si="60"/>
        <v>1.3333236410591142E-3</v>
      </c>
      <c r="DU40" s="59">
        <f t="shared" si="61"/>
        <v>8.9601713098339964E-3</v>
      </c>
      <c r="DV40" s="14">
        <f t="shared" si="62"/>
        <v>544696.81746761943</v>
      </c>
      <c r="DW40" s="14">
        <f t="shared" si="63"/>
        <v>130.43274906273899</v>
      </c>
      <c r="DX40" s="14">
        <f t="shared" si="64"/>
        <v>733.98633766794114</v>
      </c>
      <c r="DY40" s="14">
        <f t="shared" si="65"/>
        <v>4932.5183489271321</v>
      </c>
      <c r="DZ40" s="34" t="e">
        <f t="shared" si="66"/>
        <v>#REF!</v>
      </c>
      <c r="EA40" s="34" t="e">
        <f t="shared" si="67"/>
        <v>#REF!</v>
      </c>
      <c r="EB40" s="34" t="e">
        <f t="shared" si="68"/>
        <v>#REF!</v>
      </c>
      <c r="EC40" s="34" t="e">
        <f t="shared" si="69"/>
        <v>#REF!</v>
      </c>
      <c r="ED40" s="34" t="e">
        <f t="shared" si="70"/>
        <v>#REF!</v>
      </c>
      <c r="EE40" s="59" t="e">
        <f t="shared" si="71"/>
        <v>#REF!</v>
      </c>
      <c r="EF40" s="59" t="e">
        <f t="shared" si="72"/>
        <v>#REF!</v>
      </c>
      <c r="EG40" s="59" t="e">
        <f t="shared" si="73"/>
        <v>#REF!</v>
      </c>
      <c r="EH40" s="59" t="e">
        <f t="shared" si="74"/>
        <v>#REF!</v>
      </c>
      <c r="EI40" s="14" t="e">
        <f t="shared" si="75"/>
        <v>#REF!</v>
      </c>
      <c r="EJ40" s="14" t="e">
        <f t="shared" si="76"/>
        <v>#REF!</v>
      </c>
      <c r="EK40" s="14" t="e">
        <f t="shared" si="77"/>
        <v>#REF!</v>
      </c>
      <c r="EL40" s="14" t="e">
        <f t="shared" si="78"/>
        <v>#REF!</v>
      </c>
      <c r="EM40" t="e">
        <f t="shared" si="79"/>
        <v>#REF!</v>
      </c>
      <c r="EN40" s="34" t="e">
        <f t="shared" si="80"/>
        <v>#REF!</v>
      </c>
      <c r="EO40" s="34" t="e">
        <f t="shared" si="81"/>
        <v>#REF!</v>
      </c>
      <c r="EP40" s="34" t="e">
        <f t="shared" si="82"/>
        <v>#REF!</v>
      </c>
      <c r="EQ40" s="34" t="e">
        <f t="shared" si="83"/>
        <v>#REF!</v>
      </c>
      <c r="ER40" s="59" t="e">
        <f t="shared" si="84"/>
        <v>#REF!</v>
      </c>
      <c r="ES40" s="59" t="e">
        <f t="shared" si="85"/>
        <v>#REF!</v>
      </c>
      <c r="ET40" s="59" t="e">
        <f t="shared" si="86"/>
        <v>#REF!</v>
      </c>
      <c r="EU40" s="59" t="e">
        <f t="shared" si="87"/>
        <v>#REF!</v>
      </c>
      <c r="EV40" s="14" t="e">
        <f t="shared" si="88"/>
        <v>#REF!</v>
      </c>
      <c r="EW40" s="14" t="e">
        <f t="shared" si="89"/>
        <v>#REF!</v>
      </c>
      <c r="EX40" s="14" t="e">
        <f t="shared" si="90"/>
        <v>#REF!</v>
      </c>
      <c r="EY40" s="14" t="e">
        <f t="shared" si="91"/>
        <v>#REF!</v>
      </c>
    </row>
    <row r="41" spans="1:155" x14ac:dyDescent="0.2">
      <c r="A41" s="17">
        <v>30233582</v>
      </c>
      <c r="B41" t="s">
        <v>62</v>
      </c>
      <c r="C41" t="s">
        <v>2166</v>
      </c>
      <c r="D41" t="s">
        <v>2167</v>
      </c>
      <c r="E41" t="s">
        <v>2108</v>
      </c>
      <c r="F41" t="s">
        <v>41</v>
      </c>
      <c r="G41" t="s">
        <v>42</v>
      </c>
      <c r="H41" t="s">
        <v>3964</v>
      </c>
      <c r="I41" t="s">
        <v>68</v>
      </c>
      <c r="J41" s="19" t="s">
        <v>69</v>
      </c>
      <c r="K41" t="s">
        <v>70</v>
      </c>
      <c r="L41">
        <v>1958</v>
      </c>
      <c r="M41">
        <f t="shared" si="95"/>
        <v>1958</v>
      </c>
      <c r="N41">
        <v>61</v>
      </c>
      <c r="O41" s="19">
        <f t="shared" si="96"/>
        <v>61</v>
      </c>
      <c r="P41" t="s">
        <v>54</v>
      </c>
      <c r="Q41" s="19" t="str">
        <f t="shared" si="2"/>
        <v>60-70</v>
      </c>
      <c r="R41" s="23">
        <v>247.9</v>
      </c>
      <c r="S41" s="15">
        <f t="shared" si="3"/>
        <v>0.24790000000000001</v>
      </c>
      <c r="T41">
        <v>30098003</v>
      </c>
      <c r="U41" t="s">
        <v>45</v>
      </c>
      <c r="V41" t="s">
        <v>55</v>
      </c>
      <c r="W41" t="s">
        <v>47</v>
      </c>
      <c r="X41" t="s">
        <v>88</v>
      </c>
      <c r="Y41" t="s">
        <v>617</v>
      </c>
      <c r="Z41" t="s">
        <v>2168</v>
      </c>
      <c r="AA41" t="s">
        <v>2169</v>
      </c>
      <c r="AB41" t="s">
        <v>1495</v>
      </c>
      <c r="AC41">
        <v>1958</v>
      </c>
      <c r="AD41">
        <v>122</v>
      </c>
      <c r="AE41" t="str">
        <f t="shared" si="4"/>
        <v>&gt;80</v>
      </c>
      <c r="AF41">
        <v>-36.303959589999998</v>
      </c>
      <c r="AG41">
        <v>147.32672747000001</v>
      </c>
      <c r="AH41" t="s">
        <v>50</v>
      </c>
      <c r="AI41" t="s">
        <v>51</v>
      </c>
      <c r="AJ41" s="33" t="s">
        <v>128</v>
      </c>
      <c r="AL41" t="s">
        <v>78</v>
      </c>
      <c r="AM41" t="s">
        <v>79</v>
      </c>
      <c r="AN41">
        <v>330</v>
      </c>
      <c r="AO41" s="69">
        <v>5</v>
      </c>
      <c r="AP41">
        <v>1</v>
      </c>
      <c r="AQ41">
        <v>0</v>
      </c>
      <c r="AR41">
        <v>0</v>
      </c>
      <c r="AS41" s="82" t="str">
        <f t="shared" si="5"/>
        <v>Gw-0-0</v>
      </c>
      <c r="AT41" s="14">
        <f t="shared" si="6"/>
        <v>2760744</v>
      </c>
      <c r="AU41" s="81">
        <f>VLOOKUP(C41,Bushfire_Vlookup!$F$2:$H$12575,3,FALSE)</f>
        <v>529.22927100000004</v>
      </c>
      <c r="AV41" s="14">
        <f>VLOOKUP(AS41,Safety_collateral_Vlookup!$J$3:$L$20,2,FALSE)</f>
        <v>3720.1399252148244</v>
      </c>
      <c r="AW41" s="14">
        <f>VLOOKUP(AS41,Safety_collateral_Vlookup!$J$3:$L$20,3,FALSE)</f>
        <v>25000</v>
      </c>
      <c r="AX41" s="48">
        <f t="shared" si="7"/>
        <v>2976922.9249323611</v>
      </c>
      <c r="AY41" s="49">
        <f t="shared" si="94"/>
        <v>18840.400000000001</v>
      </c>
      <c r="AZ41" s="14">
        <v>76000</v>
      </c>
      <c r="BA41" s="16">
        <f t="shared" si="8"/>
        <v>158.00741624022638</v>
      </c>
      <c r="BB41" t="e">
        <f>IF(BA41&lt;=#REF!,#REF!,IF(BA41&lt;=#REF!,#REF!,IF(BA41&lt;=#REF!,#REF!,IF(BA41&lt;=#REF!,#REF!,#REF!))))</f>
        <v>#REF!</v>
      </c>
      <c r="BC41" s="51">
        <v>5</v>
      </c>
      <c r="BD41" s="21">
        <v>85</v>
      </c>
      <c r="BE41" s="21">
        <v>6.4399999999999999E-2</v>
      </c>
      <c r="BF41" s="26">
        <f t="shared" si="9"/>
        <v>1219.378303819037</v>
      </c>
      <c r="BG41" s="21">
        <v>4</v>
      </c>
      <c r="BH41" s="21">
        <f t="shared" si="10"/>
        <v>78.2</v>
      </c>
      <c r="BI41" s="28">
        <f t="shared" si="11"/>
        <v>3.6644141176470593E-2</v>
      </c>
      <c r="BJ41" s="27">
        <f t="shared" si="12"/>
        <v>3.6644141176470593E-2</v>
      </c>
      <c r="BK41" s="28">
        <f t="shared" si="13"/>
        <v>0.56618218911957507</v>
      </c>
      <c r="BL41" s="35">
        <f t="shared" si="14"/>
        <v>89.460984824019263</v>
      </c>
      <c r="BM41" s="21" t="str">
        <f t="shared" si="15"/>
        <v>Cr5</v>
      </c>
      <c r="BN41" s="51">
        <v>5</v>
      </c>
      <c r="BO41" s="21">
        <v>1</v>
      </c>
      <c r="BP41" s="50" t="s">
        <v>5497</v>
      </c>
      <c r="BQ41" s="14">
        <v>2760744</v>
      </c>
      <c r="BR41">
        <f>IFERROR(VLOOKUP(AO41,'Model Failure data- Lines'!$A$37:$E$41,3,FALSE),'Model Failure data- Lines'!$C$37)</f>
        <v>0.49390000000000001</v>
      </c>
      <c r="BS41" s="14">
        <f t="shared" si="16"/>
        <v>1470302.2326240931</v>
      </c>
      <c r="BT41" s="34">
        <f t="shared" si="17"/>
        <v>16804.702721904432</v>
      </c>
      <c r="BU41" s="34">
        <f t="shared" si="18"/>
        <v>87.49349851381767</v>
      </c>
      <c r="BV41" s="54">
        <f t="shared" si="19"/>
        <v>1453497.5299021886</v>
      </c>
      <c r="BW41">
        <f>IFERROR(VLOOKUP(AO41,'Model Failure data- Lines'!$A$37:$E$41,4,FALSE),'Model Failure data- Lines'!$D$37)</f>
        <v>0.39779999999999999</v>
      </c>
      <c r="BX41" s="14">
        <f t="shared" si="20"/>
        <v>1184219.9395380933</v>
      </c>
      <c r="BY41" s="34">
        <f t="shared" si="21"/>
        <v>14988.961676587665</v>
      </c>
      <c r="BZ41" s="71">
        <f t="shared" si="22"/>
        <v>79.006135654333633</v>
      </c>
      <c r="CA41" s="71">
        <f t="shared" si="23"/>
        <v>1169230.9778615057</v>
      </c>
      <c r="CB41" s="56">
        <v>1</v>
      </c>
      <c r="CC41">
        <f>IFERROR(VLOOKUP(AO41,'Model Failure data- Lines'!$A$37:$E$41,5,FALSE),'Model Failure data- Lines'!$E$37)</f>
        <v>0.19189999999999996</v>
      </c>
      <c r="CD41" s="14">
        <f t="shared" si="24"/>
        <v>571271.50929452002</v>
      </c>
      <c r="CE41" s="34">
        <f t="shared" si="25"/>
        <v>11924.851496901001</v>
      </c>
      <c r="CF41" s="34">
        <f t="shared" si="26"/>
        <v>47.905964233012085</v>
      </c>
      <c r="CG41" s="54">
        <f t="shared" si="27"/>
        <v>559346.657797619</v>
      </c>
      <c r="CH41" t="e">
        <f>IFERROR(VLOOKUP(AO41,'Model Failure data- Lines'!#REF!,3,FALSE),'Model Failure data- Lines'!#REF!)</f>
        <v>#REF!</v>
      </c>
      <c r="CI41" s="14" t="e">
        <f t="shared" si="28"/>
        <v>#REF!</v>
      </c>
      <c r="CJ41" s="34">
        <f t="shared" si="29"/>
        <v>16118.623619732782</v>
      </c>
      <c r="CK41" s="34" t="e">
        <f t="shared" si="30"/>
        <v>#REF!</v>
      </c>
      <c r="CL41" s="54" t="e">
        <f t="shared" si="31"/>
        <v>#REF!</v>
      </c>
      <c r="CM41" t="e">
        <f>IFERROR(VLOOKUP(AO41,'Model Failure data- Lines'!#REF!,4,FALSE),'Model Failure data- Lines'!#REF!)</f>
        <v>#REF!</v>
      </c>
      <c r="CN41" s="14" t="e">
        <f t="shared" si="32"/>
        <v>#REF!</v>
      </c>
      <c r="CO41" s="34">
        <f t="shared" si="33"/>
        <v>13790.048374482893</v>
      </c>
      <c r="CP41" s="34" t="e">
        <f t="shared" si="34"/>
        <v>#REF!</v>
      </c>
      <c r="CQ41" s="54" t="e">
        <f t="shared" si="35"/>
        <v>#REF!</v>
      </c>
      <c r="CR41" t="e">
        <f>IFERROR(VLOOKUP(AO41,'Model Failure data- Lines'!#REF!,5,FALSE),'Model Failure data- Lines'!#REF!)</f>
        <v>#REF!</v>
      </c>
      <c r="CS41" s="14" t="e">
        <f t="shared" si="36"/>
        <v>#REF!</v>
      </c>
      <c r="CT41" s="34">
        <f t="shared" si="37"/>
        <v>10093.492397750486</v>
      </c>
      <c r="CU41" s="34" t="e">
        <f t="shared" si="38"/>
        <v>#REF!</v>
      </c>
      <c r="CV41" s="54" t="e">
        <f t="shared" si="39"/>
        <v>#REF!</v>
      </c>
      <c r="CW41" t="s">
        <v>1495</v>
      </c>
      <c r="CX41">
        <v>1</v>
      </c>
      <c r="CY41">
        <v>1</v>
      </c>
      <c r="CZ41">
        <f t="shared" si="40"/>
        <v>1169230.9778615057</v>
      </c>
      <c r="DA41" s="34">
        <f t="shared" si="41"/>
        <v>1171804.9687343999</v>
      </c>
      <c r="DB41" s="34">
        <f t="shared" si="42"/>
        <v>224.63274007205459</v>
      </c>
      <c r="DC41" s="34">
        <f t="shared" si="43"/>
        <v>1579.0230636212377</v>
      </c>
      <c r="DD41" s="9">
        <f t="shared" si="44"/>
        <v>10611.314999999999</v>
      </c>
      <c r="DE41" s="59">
        <f t="shared" si="45"/>
        <v>0.98951633021097762</v>
      </c>
      <c r="DF41" s="59">
        <f t="shared" si="46"/>
        <v>1.8968836157215265E-4</v>
      </c>
      <c r="DG41" s="59">
        <f t="shared" si="47"/>
        <v>1.3333866547097137E-3</v>
      </c>
      <c r="DH41" s="59">
        <f t="shared" si="48"/>
        <v>8.9605947727404069E-3</v>
      </c>
      <c r="DI41" s="14">
        <f t="shared" si="49"/>
        <v>1156973.14638251</v>
      </c>
      <c r="DJ41" s="14">
        <f t="shared" si="50"/>
        <v>221.7895084899549</v>
      </c>
      <c r="DK41" s="14">
        <f t="shared" si="51"/>
        <v>1559.0369821537204</v>
      </c>
      <c r="DL41" s="14">
        <f t="shared" si="52"/>
        <v>10477.00498835196</v>
      </c>
      <c r="DM41">
        <f t="shared" si="53"/>
        <v>559346.657797619</v>
      </c>
      <c r="DN41" s="34">
        <f t="shared" si="54"/>
        <v>565282.48743119987</v>
      </c>
      <c r="DO41" s="34">
        <f t="shared" si="55"/>
        <v>108.36355661092828</v>
      </c>
      <c r="DP41" s="34">
        <f t="shared" si="56"/>
        <v>761.72580670918921</v>
      </c>
      <c r="DQ41" s="9">
        <f t="shared" si="57"/>
        <v>5118.932499999999</v>
      </c>
      <c r="DR41" s="59">
        <f t="shared" si="58"/>
        <v>0.98951633021097762</v>
      </c>
      <c r="DS41" s="59">
        <f t="shared" si="59"/>
        <v>1.8968836157215267E-4</v>
      </c>
      <c r="DT41" s="59">
        <f t="shared" si="60"/>
        <v>1.3333866547097137E-3</v>
      </c>
      <c r="DU41" s="59">
        <f t="shared" si="61"/>
        <v>8.9605947727404069E-3</v>
      </c>
      <c r="DV41" s="14">
        <f t="shared" si="62"/>
        <v>553482.65213967545</v>
      </c>
      <c r="DW41" s="14">
        <f t="shared" si="63"/>
        <v>106.1015510684899</v>
      </c>
      <c r="DX41" s="14">
        <f t="shared" si="64"/>
        <v>745.82536886382627</v>
      </c>
      <c r="DY41" s="14">
        <f t="shared" si="65"/>
        <v>5012.0787380111624</v>
      </c>
      <c r="DZ41" s="34" t="e">
        <f t="shared" si="66"/>
        <v>#REF!</v>
      </c>
      <c r="EA41" s="34" t="e">
        <f t="shared" si="67"/>
        <v>#REF!</v>
      </c>
      <c r="EB41" s="34" t="e">
        <f t="shared" si="68"/>
        <v>#REF!</v>
      </c>
      <c r="EC41" s="34" t="e">
        <f t="shared" si="69"/>
        <v>#REF!</v>
      </c>
      <c r="ED41" s="34" t="e">
        <f t="shared" si="70"/>
        <v>#REF!</v>
      </c>
      <c r="EE41" s="59" t="e">
        <f t="shared" si="71"/>
        <v>#REF!</v>
      </c>
      <c r="EF41" s="59" t="e">
        <f t="shared" si="72"/>
        <v>#REF!</v>
      </c>
      <c r="EG41" s="59" t="e">
        <f t="shared" si="73"/>
        <v>#REF!</v>
      </c>
      <c r="EH41" s="59" t="e">
        <f t="shared" si="74"/>
        <v>#REF!</v>
      </c>
      <c r="EI41" s="14" t="e">
        <f t="shared" si="75"/>
        <v>#REF!</v>
      </c>
      <c r="EJ41" s="14" t="e">
        <f t="shared" si="76"/>
        <v>#REF!</v>
      </c>
      <c r="EK41" s="14" t="e">
        <f t="shared" si="77"/>
        <v>#REF!</v>
      </c>
      <c r="EL41" s="14" t="e">
        <f t="shared" si="78"/>
        <v>#REF!</v>
      </c>
      <c r="EM41" t="e">
        <f t="shared" si="79"/>
        <v>#REF!</v>
      </c>
      <c r="EN41" s="34" t="e">
        <f t="shared" si="80"/>
        <v>#REF!</v>
      </c>
      <c r="EO41" s="34" t="e">
        <f t="shared" si="81"/>
        <v>#REF!</v>
      </c>
      <c r="EP41" s="34" t="e">
        <f t="shared" si="82"/>
        <v>#REF!</v>
      </c>
      <c r="EQ41" s="34" t="e">
        <f t="shared" si="83"/>
        <v>#REF!</v>
      </c>
      <c r="ER41" s="59" t="e">
        <f t="shared" si="84"/>
        <v>#REF!</v>
      </c>
      <c r="ES41" s="59" t="e">
        <f t="shared" si="85"/>
        <v>#REF!</v>
      </c>
      <c r="ET41" s="59" t="e">
        <f t="shared" si="86"/>
        <v>#REF!</v>
      </c>
      <c r="EU41" s="59" t="e">
        <f t="shared" si="87"/>
        <v>#REF!</v>
      </c>
      <c r="EV41" s="14" t="e">
        <f t="shared" si="88"/>
        <v>#REF!</v>
      </c>
      <c r="EW41" s="14" t="e">
        <f t="shared" si="89"/>
        <v>#REF!</v>
      </c>
      <c r="EX41" s="14" t="e">
        <f t="shared" si="90"/>
        <v>#REF!</v>
      </c>
      <c r="EY41" s="14" t="e">
        <f t="shared" si="91"/>
        <v>#REF!</v>
      </c>
    </row>
    <row r="42" spans="1:155" x14ac:dyDescent="0.2">
      <c r="A42" s="17">
        <v>30062977</v>
      </c>
      <c r="B42" t="s">
        <v>62</v>
      </c>
      <c r="C42" t="s">
        <v>1669</v>
      </c>
      <c r="D42" t="s">
        <v>1670</v>
      </c>
      <c r="E42" t="s">
        <v>1065</v>
      </c>
      <c r="F42" t="s">
        <v>41</v>
      </c>
      <c r="G42" t="s">
        <v>42</v>
      </c>
      <c r="H42" t="s">
        <v>1671</v>
      </c>
      <c r="I42" t="s">
        <v>68</v>
      </c>
      <c r="J42" s="19" t="s">
        <v>69</v>
      </c>
      <c r="K42" t="s">
        <v>70</v>
      </c>
      <c r="L42">
        <v>1958</v>
      </c>
      <c r="M42">
        <f t="shared" si="95"/>
        <v>1958</v>
      </c>
      <c r="N42">
        <v>61</v>
      </c>
      <c r="O42" s="19">
        <f t="shared" si="96"/>
        <v>61</v>
      </c>
      <c r="P42" t="s">
        <v>54</v>
      </c>
      <c r="Q42" s="19" t="str">
        <f t="shared" si="2"/>
        <v>60-70</v>
      </c>
      <c r="R42" s="23">
        <v>264.89999999999998</v>
      </c>
      <c r="S42" s="15">
        <f t="shared" si="3"/>
        <v>0.26489999999999997</v>
      </c>
      <c r="T42">
        <v>30251288</v>
      </c>
      <c r="U42" t="s">
        <v>45</v>
      </c>
      <c r="V42" t="s">
        <v>55</v>
      </c>
      <c r="W42" t="s">
        <v>47</v>
      </c>
      <c r="X42" t="s">
        <v>48</v>
      </c>
      <c r="Y42" t="s">
        <v>126</v>
      </c>
      <c r="Z42" t="s">
        <v>1672</v>
      </c>
      <c r="AA42" t="s">
        <v>1673</v>
      </c>
      <c r="AB42" t="s">
        <v>468</v>
      </c>
      <c r="AC42">
        <v>1958</v>
      </c>
      <c r="AD42">
        <v>122</v>
      </c>
      <c r="AE42" t="str">
        <f t="shared" si="4"/>
        <v>&gt;80</v>
      </c>
      <c r="AF42">
        <v>-36.304688280000001</v>
      </c>
      <c r="AG42">
        <v>147.32409397999999</v>
      </c>
      <c r="AH42" t="s">
        <v>50</v>
      </c>
      <c r="AI42" t="s">
        <v>51</v>
      </c>
      <c r="AJ42" s="33" t="s">
        <v>128</v>
      </c>
      <c r="AL42" t="s">
        <v>78</v>
      </c>
      <c r="AM42" t="s">
        <v>79</v>
      </c>
      <c r="AN42">
        <v>330</v>
      </c>
      <c r="AO42" s="69">
        <v>5</v>
      </c>
      <c r="AP42">
        <v>1</v>
      </c>
      <c r="AQ42">
        <v>0</v>
      </c>
      <c r="AR42">
        <v>0</v>
      </c>
      <c r="AS42" s="82" t="str">
        <f t="shared" si="5"/>
        <v>Gw-0-0</v>
      </c>
      <c r="AT42" s="14">
        <f t="shared" si="6"/>
        <v>2760744</v>
      </c>
      <c r="AU42" s="81">
        <f>VLOOKUP(C42,Bushfire_Vlookup!$F$2:$H$12575,3,FALSE)</f>
        <v>529.22927100000004</v>
      </c>
      <c r="AV42" s="14">
        <f>VLOOKUP(AS42,Safety_collateral_Vlookup!$J$3:$L$20,2,FALSE)</f>
        <v>3720.1399252148244</v>
      </c>
      <c r="AW42" s="14">
        <f>VLOOKUP(AS42,Safety_collateral_Vlookup!$J$3:$L$20,3,FALSE)</f>
        <v>25000</v>
      </c>
      <c r="AX42" s="48">
        <f t="shared" si="7"/>
        <v>2976922.9249323611</v>
      </c>
      <c r="AY42" s="49">
        <f t="shared" si="94"/>
        <v>20132.399999999998</v>
      </c>
      <c r="AZ42" s="14">
        <v>76000</v>
      </c>
      <c r="BA42" s="16">
        <f t="shared" si="8"/>
        <v>147.86726495263164</v>
      </c>
      <c r="BB42" t="e">
        <f>IF(BA42&lt;=#REF!,#REF!,IF(BA42&lt;=#REF!,#REF!,IF(BA42&lt;=#REF!,#REF!,IF(BA42&lt;=#REF!,#REF!,#REF!))))</f>
        <v>#REF!</v>
      </c>
      <c r="BC42" s="51">
        <v>5</v>
      </c>
      <c r="BD42" s="21">
        <v>85</v>
      </c>
      <c r="BE42" s="21">
        <v>6.4399999999999999E-2</v>
      </c>
      <c r="BF42" s="26">
        <f t="shared" si="9"/>
        <v>1302.9984376025125</v>
      </c>
      <c r="BG42" s="21">
        <v>4</v>
      </c>
      <c r="BH42" s="21">
        <f t="shared" si="10"/>
        <v>78.2</v>
      </c>
      <c r="BI42" s="28">
        <f t="shared" si="11"/>
        <v>3.6644141176470593E-2</v>
      </c>
      <c r="BJ42" s="27">
        <f t="shared" si="12"/>
        <v>3.6644141176470593E-2</v>
      </c>
      <c r="BK42" s="28">
        <f t="shared" si="13"/>
        <v>0.56618218911957507</v>
      </c>
      <c r="BL42" s="35">
        <f t="shared" si="14"/>
        <v>83.719811770005208</v>
      </c>
      <c r="BM42" s="21" t="str">
        <f t="shared" si="15"/>
        <v>Cr5</v>
      </c>
      <c r="BN42" s="51">
        <v>5</v>
      </c>
      <c r="BO42" s="21">
        <v>1</v>
      </c>
      <c r="BP42" s="50" t="s">
        <v>5497</v>
      </c>
      <c r="BQ42" s="14">
        <v>2760744</v>
      </c>
      <c r="BR42">
        <f>IFERROR(VLOOKUP(AO42,'Model Failure data- Lines'!$A$37:$E$41,3,FALSE),'Model Failure data- Lines'!$C$37)</f>
        <v>0.49390000000000001</v>
      </c>
      <c r="BS42" s="14">
        <f t="shared" si="16"/>
        <v>1470302.2326240931</v>
      </c>
      <c r="BT42" s="34">
        <f t="shared" si="17"/>
        <v>17957.102666528775</v>
      </c>
      <c r="BU42" s="34">
        <f t="shared" si="18"/>
        <v>81.87858920942017</v>
      </c>
      <c r="BV42" s="54">
        <f t="shared" si="19"/>
        <v>1452345.1299575644</v>
      </c>
      <c r="BW42">
        <f>IFERROR(VLOOKUP(AO42,'Model Failure data- Lines'!$A$37:$E$41,4,FALSE),'Model Failure data- Lines'!$D$37)</f>
        <v>0.39779999999999999</v>
      </c>
      <c r="BX42" s="14">
        <f t="shared" si="20"/>
        <v>1184219.9395380933</v>
      </c>
      <c r="BY42" s="34">
        <f t="shared" si="21"/>
        <v>16016.845292973263</v>
      </c>
      <c r="BZ42" s="71">
        <f t="shared" si="22"/>
        <v>73.935904223138209</v>
      </c>
      <c r="CA42" s="71">
        <f t="shared" si="23"/>
        <v>1168203.09424512</v>
      </c>
      <c r="CB42" s="56">
        <v>1</v>
      </c>
      <c r="CC42">
        <f>IFERROR(VLOOKUP(AO42,'Model Failure data- Lines'!$A$37:$E$41,5,FALSE),'Model Failure data- Lines'!$E$37)</f>
        <v>0.19189999999999996</v>
      </c>
      <c r="CD42" s="14">
        <f t="shared" si="24"/>
        <v>571271.50929452002</v>
      </c>
      <c r="CE42" s="34">
        <f t="shared" si="25"/>
        <v>12742.610574945844</v>
      </c>
      <c r="CF42" s="34">
        <f t="shared" si="26"/>
        <v>44.831591292426189</v>
      </c>
      <c r="CG42" s="54">
        <f t="shared" si="27"/>
        <v>558528.89871957421</v>
      </c>
      <c r="CH42" t="e">
        <f>IFERROR(VLOOKUP(AO42,'Model Failure data- Lines'!#REF!,3,FALSE),'Model Failure data- Lines'!#REF!)</f>
        <v>#REF!</v>
      </c>
      <c r="CI42" s="14" t="e">
        <f t="shared" si="28"/>
        <v>#REF!</v>
      </c>
      <c r="CJ42" s="34">
        <f t="shared" si="29"/>
        <v>17223.974977277987</v>
      </c>
      <c r="CK42" s="34" t="e">
        <f t="shared" si="30"/>
        <v>#REF!</v>
      </c>
      <c r="CL42" s="54" t="e">
        <f t="shared" si="31"/>
        <v>#REF!</v>
      </c>
      <c r="CM42" t="e">
        <f>IFERROR(VLOOKUP(AO42,'Model Failure data- Lines'!#REF!,4,FALSE),'Model Failure data- Lines'!#REF!)</f>
        <v>#REF!</v>
      </c>
      <c r="CN42" s="14" t="e">
        <f t="shared" si="32"/>
        <v>#REF!</v>
      </c>
      <c r="CO42" s="34">
        <f t="shared" si="33"/>
        <v>14735.715265835084</v>
      </c>
      <c r="CP42" s="34" t="e">
        <f t="shared" si="34"/>
        <v>#REF!</v>
      </c>
      <c r="CQ42" s="54" t="e">
        <f t="shared" si="35"/>
        <v>#REF!</v>
      </c>
      <c r="CR42" t="e">
        <f>IFERROR(VLOOKUP(AO42,'Model Failure data- Lines'!#REF!,5,FALSE),'Model Failure data- Lines'!#REF!)</f>
        <v>#REF!</v>
      </c>
      <c r="CS42" s="14" t="e">
        <f t="shared" si="36"/>
        <v>#REF!</v>
      </c>
      <c r="CT42" s="34">
        <f t="shared" si="37"/>
        <v>10785.664123292065</v>
      </c>
      <c r="CU42" s="34" t="e">
        <f t="shared" si="38"/>
        <v>#REF!</v>
      </c>
      <c r="CV42" s="54" t="e">
        <f t="shared" si="39"/>
        <v>#REF!</v>
      </c>
      <c r="CW42" t="s">
        <v>468</v>
      </c>
      <c r="CX42">
        <v>1</v>
      </c>
      <c r="CY42">
        <v>1</v>
      </c>
      <c r="CZ42">
        <f t="shared" si="40"/>
        <v>1168203.09424512</v>
      </c>
      <c r="DA42" s="34">
        <f t="shared" si="41"/>
        <v>1171804.9687343999</v>
      </c>
      <c r="DB42" s="34">
        <f t="shared" si="42"/>
        <v>224.63274007205459</v>
      </c>
      <c r="DC42" s="34">
        <f t="shared" si="43"/>
        <v>1579.0230636212377</v>
      </c>
      <c r="DD42" s="9">
        <f t="shared" si="44"/>
        <v>10611.314999999999</v>
      </c>
      <c r="DE42" s="59">
        <f t="shared" si="45"/>
        <v>0.98951633021097762</v>
      </c>
      <c r="DF42" s="59">
        <f t="shared" si="46"/>
        <v>1.8968836157215265E-4</v>
      </c>
      <c r="DG42" s="59">
        <f t="shared" si="47"/>
        <v>1.3333866547097137E-3</v>
      </c>
      <c r="DH42" s="59">
        <f t="shared" si="48"/>
        <v>8.9605947727404069E-3</v>
      </c>
      <c r="DI42" s="14">
        <f t="shared" si="49"/>
        <v>1155956.0387585398</v>
      </c>
      <c r="DJ42" s="14">
        <f t="shared" si="50"/>
        <v>221.59453093087586</v>
      </c>
      <c r="DK42" s="14">
        <f t="shared" si="51"/>
        <v>1557.666415857037</v>
      </c>
      <c r="DL42" s="14">
        <f t="shared" si="52"/>
        <v>10467.794539791992</v>
      </c>
      <c r="DM42">
        <f t="shared" si="53"/>
        <v>558528.89871957409</v>
      </c>
      <c r="DN42" s="34">
        <f t="shared" si="54"/>
        <v>565282.48743119987</v>
      </c>
      <c r="DO42" s="34">
        <f t="shared" si="55"/>
        <v>108.36355661092828</v>
      </c>
      <c r="DP42" s="34">
        <f t="shared" si="56"/>
        <v>761.72580670918921</v>
      </c>
      <c r="DQ42" s="9">
        <f t="shared" si="57"/>
        <v>5118.932499999999</v>
      </c>
      <c r="DR42" s="59">
        <f t="shared" si="58"/>
        <v>0.98951633021097762</v>
      </c>
      <c r="DS42" s="59">
        <f t="shared" si="59"/>
        <v>1.8968836157215267E-4</v>
      </c>
      <c r="DT42" s="59">
        <f t="shared" si="60"/>
        <v>1.3333866547097137E-3</v>
      </c>
      <c r="DU42" s="59">
        <f t="shared" si="61"/>
        <v>8.9605947727404069E-3</v>
      </c>
      <c r="DV42" s="14">
        <f t="shared" si="62"/>
        <v>552673.4661777718</v>
      </c>
      <c r="DW42" s="14">
        <f t="shared" si="63"/>
        <v>105.94643168881483</v>
      </c>
      <c r="DX42" s="14">
        <f t="shared" si="64"/>
        <v>744.7349798223936</v>
      </c>
      <c r="DY42" s="14">
        <f t="shared" si="65"/>
        <v>5004.7511302910725</v>
      </c>
      <c r="DZ42" s="34" t="e">
        <f t="shared" si="66"/>
        <v>#REF!</v>
      </c>
      <c r="EA42" s="34" t="e">
        <f t="shared" si="67"/>
        <v>#REF!</v>
      </c>
      <c r="EB42" s="34" t="e">
        <f t="shared" si="68"/>
        <v>#REF!</v>
      </c>
      <c r="EC42" s="34" t="e">
        <f t="shared" si="69"/>
        <v>#REF!</v>
      </c>
      <c r="ED42" s="34" t="e">
        <f t="shared" si="70"/>
        <v>#REF!</v>
      </c>
      <c r="EE42" s="59" t="e">
        <f t="shared" si="71"/>
        <v>#REF!</v>
      </c>
      <c r="EF42" s="59" t="e">
        <f t="shared" si="72"/>
        <v>#REF!</v>
      </c>
      <c r="EG42" s="59" t="e">
        <f t="shared" si="73"/>
        <v>#REF!</v>
      </c>
      <c r="EH42" s="59" t="e">
        <f t="shared" si="74"/>
        <v>#REF!</v>
      </c>
      <c r="EI42" s="14" t="e">
        <f t="shared" si="75"/>
        <v>#REF!</v>
      </c>
      <c r="EJ42" s="14" t="e">
        <f t="shared" si="76"/>
        <v>#REF!</v>
      </c>
      <c r="EK42" s="14" t="e">
        <f t="shared" si="77"/>
        <v>#REF!</v>
      </c>
      <c r="EL42" s="14" t="e">
        <f t="shared" si="78"/>
        <v>#REF!</v>
      </c>
      <c r="EM42" t="e">
        <f t="shared" si="79"/>
        <v>#REF!</v>
      </c>
      <c r="EN42" s="34" t="e">
        <f t="shared" si="80"/>
        <v>#REF!</v>
      </c>
      <c r="EO42" s="34" t="e">
        <f t="shared" si="81"/>
        <v>#REF!</v>
      </c>
      <c r="EP42" s="34" t="e">
        <f t="shared" si="82"/>
        <v>#REF!</v>
      </c>
      <c r="EQ42" s="34" t="e">
        <f t="shared" si="83"/>
        <v>#REF!</v>
      </c>
      <c r="ER42" s="59" t="e">
        <f t="shared" si="84"/>
        <v>#REF!</v>
      </c>
      <c r="ES42" s="59" t="e">
        <f t="shared" si="85"/>
        <v>#REF!</v>
      </c>
      <c r="ET42" s="59" t="e">
        <f t="shared" si="86"/>
        <v>#REF!</v>
      </c>
      <c r="EU42" s="59" t="e">
        <f t="shared" si="87"/>
        <v>#REF!</v>
      </c>
      <c r="EV42" s="14" t="e">
        <f t="shared" si="88"/>
        <v>#REF!</v>
      </c>
      <c r="EW42" s="14" t="e">
        <f t="shared" si="89"/>
        <v>#REF!</v>
      </c>
      <c r="EX42" s="14" t="e">
        <f t="shared" si="90"/>
        <v>#REF!</v>
      </c>
      <c r="EY42" s="14" t="e">
        <f t="shared" si="91"/>
        <v>#REF!</v>
      </c>
    </row>
    <row r="43" spans="1:155" x14ac:dyDescent="0.2">
      <c r="A43" s="17">
        <v>30293061</v>
      </c>
      <c r="B43" t="s">
        <v>62</v>
      </c>
      <c r="C43" t="s">
        <v>1785</v>
      </c>
      <c r="D43" t="s">
        <v>1786</v>
      </c>
      <c r="E43" t="s">
        <v>1787</v>
      </c>
      <c r="F43" t="s">
        <v>41</v>
      </c>
      <c r="G43" t="s">
        <v>42</v>
      </c>
      <c r="H43" t="s">
        <v>4423</v>
      </c>
      <c r="I43" t="s">
        <v>68</v>
      </c>
      <c r="J43" s="19" t="s">
        <v>69</v>
      </c>
      <c r="K43" t="s">
        <v>70</v>
      </c>
      <c r="L43">
        <v>1958</v>
      </c>
      <c r="M43">
        <f t="shared" si="95"/>
        <v>1958</v>
      </c>
      <c r="N43">
        <v>61</v>
      </c>
      <c r="O43" s="19">
        <f t="shared" si="96"/>
        <v>61</v>
      </c>
      <c r="P43" t="s">
        <v>54</v>
      </c>
      <c r="Q43" s="19" t="str">
        <f t="shared" si="2"/>
        <v>60-70</v>
      </c>
      <c r="R43" s="23">
        <v>500.2</v>
      </c>
      <c r="S43" s="15">
        <f t="shared" si="3"/>
        <v>0.50019999999999998</v>
      </c>
      <c r="T43">
        <v>30082108</v>
      </c>
      <c r="U43" t="s">
        <v>45</v>
      </c>
      <c r="V43" t="s">
        <v>55</v>
      </c>
      <c r="W43" s="20" t="s">
        <v>87</v>
      </c>
      <c r="X43" t="s">
        <v>48</v>
      </c>
      <c r="Y43" t="s">
        <v>437</v>
      </c>
      <c r="Z43" t="s">
        <v>1788</v>
      </c>
      <c r="AA43" t="s">
        <v>1789</v>
      </c>
      <c r="AB43" t="s">
        <v>988</v>
      </c>
      <c r="AC43">
        <v>1958</v>
      </c>
      <c r="AD43">
        <v>122</v>
      </c>
      <c r="AE43" t="str">
        <f t="shared" si="4"/>
        <v>&gt;80</v>
      </c>
      <c r="AF43">
        <v>-36.305466529999997</v>
      </c>
      <c r="AG43">
        <v>147.32137619</v>
      </c>
      <c r="AH43" t="s">
        <v>50</v>
      </c>
      <c r="AI43" t="s">
        <v>51</v>
      </c>
      <c r="AJ43" s="33" t="s">
        <v>128</v>
      </c>
      <c r="AL43" t="s">
        <v>78</v>
      </c>
      <c r="AM43" t="s">
        <v>79</v>
      </c>
      <c r="AN43">
        <v>330</v>
      </c>
      <c r="AO43" s="69">
        <v>5</v>
      </c>
      <c r="AP43">
        <v>1</v>
      </c>
      <c r="AQ43">
        <v>0</v>
      </c>
      <c r="AR43">
        <v>0</v>
      </c>
      <c r="AS43" s="82" t="str">
        <f t="shared" si="5"/>
        <v>Gw-0-0</v>
      </c>
      <c r="AT43" s="14">
        <f t="shared" si="6"/>
        <v>2760744</v>
      </c>
      <c r="AU43" s="81">
        <f>VLOOKUP(C43,Bushfire_Vlookup!$F$2:$H$12575,3,FALSE)</f>
        <v>529.22927100000004</v>
      </c>
      <c r="AV43" s="14">
        <f>VLOOKUP(AS43,Safety_collateral_Vlookup!$J$3:$L$20,2,FALSE)</f>
        <v>3720.1399252148244</v>
      </c>
      <c r="AW43" s="14">
        <f>VLOOKUP(AS43,Safety_collateral_Vlookup!$J$3:$L$20,3,FALSE)</f>
        <v>25000</v>
      </c>
      <c r="AX43" s="48">
        <f t="shared" si="7"/>
        <v>2976922.9249323611</v>
      </c>
      <c r="AY43" s="49">
        <f t="shared" si="94"/>
        <v>38015.199999999997</v>
      </c>
      <c r="AZ43" s="14">
        <v>76000</v>
      </c>
      <c r="BA43" s="16">
        <f t="shared" si="8"/>
        <v>78.308753470516038</v>
      </c>
      <c r="BB43" t="e">
        <f>IF(BA43&lt;=#REF!,#REF!,IF(BA43&lt;=#REF!,#REF!,IF(BA43&lt;=#REF!,#REF!,IF(BA43&lt;=#REF!,#REF!,#REF!))))</f>
        <v>#REF!</v>
      </c>
      <c r="BC43" s="51">
        <v>5</v>
      </c>
      <c r="BD43" s="21">
        <v>85</v>
      </c>
      <c r="BE43" s="21">
        <v>6.4399999999999999E-2</v>
      </c>
      <c r="BF43" s="26">
        <f t="shared" si="9"/>
        <v>2460.3994657937969</v>
      </c>
      <c r="BG43" s="21">
        <v>4</v>
      </c>
      <c r="BH43" s="21">
        <f t="shared" si="10"/>
        <v>78.2</v>
      </c>
      <c r="BI43" s="28">
        <f t="shared" si="11"/>
        <v>3.6644141176470593E-2</v>
      </c>
      <c r="BJ43" s="27">
        <f t="shared" si="12"/>
        <v>3.6644141176470593E-2</v>
      </c>
      <c r="BK43" s="28">
        <f t="shared" si="13"/>
        <v>0.56618218911957496</v>
      </c>
      <c r="BL43" s="35">
        <f t="shared" si="14"/>
        <v>44.33702146716189</v>
      </c>
      <c r="BM43" s="21" t="str">
        <f t="shared" si="15"/>
        <v>Cr5</v>
      </c>
      <c r="BN43" s="51">
        <v>5</v>
      </c>
      <c r="BO43" s="21">
        <v>1</v>
      </c>
      <c r="BP43" s="50" t="s">
        <v>5497</v>
      </c>
      <c r="BQ43" s="14">
        <v>2760744</v>
      </c>
      <c r="BR43">
        <f>IFERROR(VLOOKUP(AO43,'Model Failure data- Lines'!$A$37:$E$41,3,FALSE),'Model Failure data- Lines'!$C$37)</f>
        <v>0.49390000000000001</v>
      </c>
      <c r="BS43" s="14">
        <f t="shared" si="16"/>
        <v>1470302.2326240931</v>
      </c>
      <c r="BT43" s="34">
        <f t="shared" si="17"/>
        <v>33907.67366477046</v>
      </c>
      <c r="BU43" s="34">
        <f t="shared" si="18"/>
        <v>43.361931790434625</v>
      </c>
      <c r="BV43" s="54">
        <f t="shared" si="19"/>
        <v>1436394.5589593225</v>
      </c>
      <c r="BW43">
        <f>IFERROR(VLOOKUP(AO43,'Model Failure data- Lines'!$A$37:$E$41,4,FALSE),'Model Failure data- Lines'!$D$37)</f>
        <v>0.39779999999999999</v>
      </c>
      <c r="BX43" s="14">
        <f t="shared" si="20"/>
        <v>1184219.9395380933</v>
      </c>
      <c r="BY43" s="34">
        <f t="shared" si="21"/>
        <v>30243.963818592776</v>
      </c>
      <c r="BZ43" s="71">
        <f t="shared" si="22"/>
        <v>39.155579825488431</v>
      </c>
      <c r="CA43" s="71">
        <f t="shared" si="23"/>
        <v>1153975.9757195006</v>
      </c>
      <c r="CB43" s="56">
        <v>1</v>
      </c>
      <c r="CC43">
        <f>IFERROR(VLOOKUP(AO43,'Model Failure data- Lines'!$A$37:$E$41,5,FALSE),'Model Failure data- Lines'!$E$37)</f>
        <v>0.19189999999999996</v>
      </c>
      <c r="CD43" s="14">
        <f t="shared" si="24"/>
        <v>571271.50929452002</v>
      </c>
      <c r="CE43" s="34">
        <f t="shared" si="25"/>
        <v>24061.358284590078</v>
      </c>
      <c r="CF43" s="34">
        <f t="shared" si="26"/>
        <v>23.742280154665529</v>
      </c>
      <c r="CG43" s="54">
        <f t="shared" si="27"/>
        <v>547210.15100992995</v>
      </c>
      <c r="CH43" t="e">
        <f>IFERROR(VLOOKUP(AO43,'Model Failure data- Lines'!#REF!,3,FALSE),'Model Failure data- Lines'!#REF!)</f>
        <v>#REF!</v>
      </c>
      <c r="CI43" s="14" t="e">
        <f t="shared" si="28"/>
        <v>#REF!</v>
      </c>
      <c r="CJ43" s="34">
        <f t="shared" si="29"/>
        <v>32523.338179065493</v>
      </c>
      <c r="CK43" s="34" t="e">
        <f t="shared" si="30"/>
        <v>#REF!</v>
      </c>
      <c r="CL43" s="54" t="e">
        <f t="shared" si="31"/>
        <v>#REF!</v>
      </c>
      <c r="CM43" t="e">
        <f>IFERROR(VLOOKUP(AO43,'Model Failure data- Lines'!#REF!,4,FALSE),'Model Failure data- Lines'!#REF!)</f>
        <v>#REF!</v>
      </c>
      <c r="CN43" s="14" t="e">
        <f t="shared" si="32"/>
        <v>#REF!</v>
      </c>
      <c r="CO43" s="34">
        <f t="shared" si="33"/>
        <v>27824.857591433407</v>
      </c>
      <c r="CP43" s="34" t="e">
        <f t="shared" si="34"/>
        <v>#REF!</v>
      </c>
      <c r="CQ43" s="54" t="e">
        <f t="shared" si="35"/>
        <v>#REF!</v>
      </c>
      <c r="CR43" t="e">
        <f>IFERROR(VLOOKUP(AO43,'Model Failure data- Lines'!#REF!,5,FALSE),'Model Failure data- Lines'!#REF!)</f>
        <v>#REF!</v>
      </c>
      <c r="CS43" s="14" t="e">
        <f t="shared" si="36"/>
        <v>#REF!</v>
      </c>
      <c r="CT43" s="34">
        <f t="shared" si="37"/>
        <v>20366.135124464672</v>
      </c>
      <c r="CU43" s="34" t="e">
        <f t="shared" si="38"/>
        <v>#REF!</v>
      </c>
      <c r="CV43" s="54" t="e">
        <f t="shared" si="39"/>
        <v>#REF!</v>
      </c>
      <c r="CW43" t="s">
        <v>988</v>
      </c>
      <c r="CX43">
        <v>1</v>
      </c>
      <c r="CY43">
        <v>1</v>
      </c>
      <c r="CZ43">
        <f t="shared" si="40"/>
        <v>1153975.9757195006</v>
      </c>
      <c r="DA43" s="34">
        <f t="shared" si="41"/>
        <v>1171804.9687343999</v>
      </c>
      <c r="DB43" s="34">
        <f t="shared" si="42"/>
        <v>224.63274007205459</v>
      </c>
      <c r="DC43" s="34">
        <f t="shared" si="43"/>
        <v>1579.0230636212377</v>
      </c>
      <c r="DD43" s="9">
        <f t="shared" si="44"/>
        <v>10611.314999999999</v>
      </c>
      <c r="DE43" s="59">
        <f t="shared" si="45"/>
        <v>0.98951633021097762</v>
      </c>
      <c r="DF43" s="59">
        <f t="shared" si="46"/>
        <v>1.8968836157215265E-4</v>
      </c>
      <c r="DG43" s="59">
        <f t="shared" si="47"/>
        <v>1.3333866547097137E-3</v>
      </c>
      <c r="DH43" s="59">
        <f t="shared" si="48"/>
        <v>8.9605947727404069E-3</v>
      </c>
      <c r="DI43" s="14">
        <f t="shared" si="49"/>
        <v>1141878.0726455925</v>
      </c>
      <c r="DJ43" s="14">
        <f t="shared" si="50"/>
        <v>218.89581212785825</v>
      </c>
      <c r="DK43" s="14">
        <f t="shared" si="51"/>
        <v>1538.6961658800028</v>
      </c>
      <c r="DL43" s="14">
        <f t="shared" si="52"/>
        <v>10340.311095900166</v>
      </c>
      <c r="DM43">
        <f t="shared" si="53"/>
        <v>547210.15100992995</v>
      </c>
      <c r="DN43" s="34">
        <f t="shared" si="54"/>
        <v>565282.48743119987</v>
      </c>
      <c r="DO43" s="34">
        <f t="shared" si="55"/>
        <v>108.36355661092828</v>
      </c>
      <c r="DP43" s="34">
        <f t="shared" si="56"/>
        <v>761.72580670918921</v>
      </c>
      <c r="DQ43" s="9">
        <f t="shared" si="57"/>
        <v>5118.932499999999</v>
      </c>
      <c r="DR43" s="59">
        <f t="shared" si="58"/>
        <v>0.98951633021097762</v>
      </c>
      <c r="DS43" s="59">
        <f t="shared" si="59"/>
        <v>1.8968836157215267E-4</v>
      </c>
      <c r="DT43" s="59">
        <f t="shared" si="60"/>
        <v>1.3333866547097137E-3</v>
      </c>
      <c r="DU43" s="59">
        <f t="shared" si="61"/>
        <v>8.9605947727404069E-3</v>
      </c>
      <c r="DV43" s="14">
        <f t="shared" si="62"/>
        <v>541473.38048154081</v>
      </c>
      <c r="DW43" s="14">
        <f t="shared" si="63"/>
        <v>103.79939698072384</v>
      </c>
      <c r="DX43" s="14">
        <f t="shared" si="64"/>
        <v>729.64271267832783</v>
      </c>
      <c r="DY43" s="14">
        <f t="shared" si="65"/>
        <v>4903.3284187300669</v>
      </c>
      <c r="DZ43" s="34" t="e">
        <f t="shared" si="66"/>
        <v>#REF!</v>
      </c>
      <c r="EA43" s="34" t="e">
        <f t="shared" si="67"/>
        <v>#REF!</v>
      </c>
      <c r="EB43" s="34" t="e">
        <f t="shared" si="68"/>
        <v>#REF!</v>
      </c>
      <c r="EC43" s="34" t="e">
        <f t="shared" si="69"/>
        <v>#REF!</v>
      </c>
      <c r="ED43" s="34" t="e">
        <f t="shared" si="70"/>
        <v>#REF!</v>
      </c>
      <c r="EE43" s="59" t="e">
        <f t="shared" si="71"/>
        <v>#REF!</v>
      </c>
      <c r="EF43" s="59" t="e">
        <f t="shared" si="72"/>
        <v>#REF!</v>
      </c>
      <c r="EG43" s="59" t="e">
        <f t="shared" si="73"/>
        <v>#REF!</v>
      </c>
      <c r="EH43" s="59" t="e">
        <f t="shared" si="74"/>
        <v>#REF!</v>
      </c>
      <c r="EI43" s="14" t="e">
        <f t="shared" si="75"/>
        <v>#REF!</v>
      </c>
      <c r="EJ43" s="14" t="e">
        <f t="shared" si="76"/>
        <v>#REF!</v>
      </c>
      <c r="EK43" s="14" t="e">
        <f t="shared" si="77"/>
        <v>#REF!</v>
      </c>
      <c r="EL43" s="14" t="e">
        <f t="shared" si="78"/>
        <v>#REF!</v>
      </c>
      <c r="EM43" t="e">
        <f t="shared" si="79"/>
        <v>#REF!</v>
      </c>
      <c r="EN43" s="34" t="e">
        <f t="shared" si="80"/>
        <v>#REF!</v>
      </c>
      <c r="EO43" s="34" t="e">
        <f t="shared" si="81"/>
        <v>#REF!</v>
      </c>
      <c r="EP43" s="34" t="e">
        <f t="shared" si="82"/>
        <v>#REF!</v>
      </c>
      <c r="EQ43" s="34" t="e">
        <f t="shared" si="83"/>
        <v>#REF!</v>
      </c>
      <c r="ER43" s="59" t="e">
        <f t="shared" si="84"/>
        <v>#REF!</v>
      </c>
      <c r="ES43" s="59" t="e">
        <f t="shared" si="85"/>
        <v>#REF!</v>
      </c>
      <c r="ET43" s="59" t="e">
        <f t="shared" si="86"/>
        <v>#REF!</v>
      </c>
      <c r="EU43" s="59" t="e">
        <f t="shared" si="87"/>
        <v>#REF!</v>
      </c>
      <c r="EV43" s="14" t="e">
        <f t="shared" si="88"/>
        <v>#REF!</v>
      </c>
      <c r="EW43" s="14" t="e">
        <f t="shared" si="89"/>
        <v>#REF!</v>
      </c>
      <c r="EX43" s="14" t="e">
        <f t="shared" si="90"/>
        <v>#REF!</v>
      </c>
      <c r="EY43" s="14" t="e">
        <f t="shared" si="91"/>
        <v>#REF!</v>
      </c>
    </row>
    <row r="44" spans="1:155" x14ac:dyDescent="0.2">
      <c r="A44" s="17">
        <v>30353308</v>
      </c>
      <c r="B44" t="s">
        <v>62</v>
      </c>
      <c r="C44" t="s">
        <v>3463</v>
      </c>
      <c r="D44" t="s">
        <v>3464</v>
      </c>
      <c r="E44" t="s">
        <v>2120</v>
      </c>
      <c r="F44" t="s">
        <v>41</v>
      </c>
      <c r="G44" t="s">
        <v>42</v>
      </c>
      <c r="H44" t="s">
        <v>4900</v>
      </c>
      <c r="I44" t="s">
        <v>68</v>
      </c>
      <c r="J44" s="19" t="s">
        <v>69</v>
      </c>
      <c r="K44" t="s">
        <v>70</v>
      </c>
      <c r="L44">
        <v>1958</v>
      </c>
      <c r="M44">
        <f t="shared" si="95"/>
        <v>1958</v>
      </c>
      <c r="N44">
        <v>61</v>
      </c>
      <c r="O44" s="19">
        <f t="shared" si="96"/>
        <v>61</v>
      </c>
      <c r="P44" t="s">
        <v>54</v>
      </c>
      <c r="Q44" s="19" t="str">
        <f t="shared" si="2"/>
        <v>60-70</v>
      </c>
      <c r="R44" s="23">
        <v>449.8</v>
      </c>
      <c r="S44" s="15">
        <f t="shared" si="3"/>
        <v>0.44980000000000003</v>
      </c>
      <c r="T44">
        <v>30165837</v>
      </c>
      <c r="U44" t="s">
        <v>45</v>
      </c>
      <c r="V44" t="s">
        <v>55</v>
      </c>
      <c r="W44" t="s">
        <v>47</v>
      </c>
      <c r="X44" t="s">
        <v>48</v>
      </c>
      <c r="Y44" t="s">
        <v>126</v>
      </c>
      <c r="Z44" t="s">
        <v>3465</v>
      </c>
      <c r="AA44" t="s">
        <v>3466</v>
      </c>
      <c r="AB44" t="s">
        <v>746</v>
      </c>
      <c r="AC44">
        <v>1958</v>
      </c>
      <c r="AD44">
        <v>122</v>
      </c>
      <c r="AE44" t="str">
        <f t="shared" si="4"/>
        <v>&gt;80</v>
      </c>
      <c r="AF44">
        <v>-36.316937899999999</v>
      </c>
      <c r="AG44">
        <v>147.2801211</v>
      </c>
      <c r="AH44" t="s">
        <v>50</v>
      </c>
      <c r="AI44" t="s">
        <v>51</v>
      </c>
      <c r="AJ44" s="33" t="s">
        <v>128</v>
      </c>
      <c r="AL44" t="s">
        <v>78</v>
      </c>
      <c r="AM44" t="s">
        <v>79</v>
      </c>
      <c r="AN44">
        <v>330</v>
      </c>
      <c r="AO44" s="69">
        <v>5</v>
      </c>
      <c r="AP44">
        <v>1</v>
      </c>
      <c r="AQ44">
        <v>2</v>
      </c>
      <c r="AR44">
        <v>0</v>
      </c>
      <c r="AS44" s="82" t="str">
        <f t="shared" si="5"/>
        <v>Gw-2-0</v>
      </c>
      <c r="AT44" s="14">
        <f t="shared" si="6"/>
        <v>2760744</v>
      </c>
      <c r="AU44" s="81">
        <f>VLOOKUP(C44,Bushfire_Vlookup!$F$2:$H$12575,3,FALSE)</f>
        <v>95.545827000000003</v>
      </c>
      <c r="AV44" s="14">
        <f>VLOOKUP(AS44,Safety_collateral_Vlookup!$J$3:$L$20,2,FALSE)</f>
        <v>1575956.0550856832</v>
      </c>
      <c r="AW44" s="14">
        <f>VLOOKUP(AS44,Safety_collateral_Vlookup!$J$3:$L$20,3,FALSE)</f>
        <v>25000</v>
      </c>
      <c r="AX44" s="48">
        <f t="shared" si="7"/>
        <v>4654035.9061738318</v>
      </c>
      <c r="AY44" s="49">
        <f t="shared" si="94"/>
        <v>34184.800000000003</v>
      </c>
      <c r="AZ44" s="14">
        <v>76000</v>
      </c>
      <c r="BA44" s="16">
        <f t="shared" si="8"/>
        <v>136.14342942400808</v>
      </c>
      <c r="BB44" t="e">
        <f>IF(BA44&lt;=#REF!,#REF!,IF(BA44&lt;=#REF!,#REF!,IF(BA44&lt;=#REF!,#REF!,IF(BA44&lt;=#REF!,#REF!,#REF!))))</f>
        <v>#REF!</v>
      </c>
      <c r="BC44" s="51">
        <v>5</v>
      </c>
      <c r="BD44" s="21">
        <v>85</v>
      </c>
      <c r="BE44" s="21">
        <v>6.4399999999999999E-2</v>
      </c>
      <c r="BF44" s="26">
        <f t="shared" si="9"/>
        <v>2212.4903632827868</v>
      </c>
      <c r="BG44" s="21">
        <v>4</v>
      </c>
      <c r="BH44" s="21">
        <f t="shared" si="10"/>
        <v>78.2</v>
      </c>
      <c r="BI44" s="28">
        <f t="shared" si="11"/>
        <v>3.6644141176470593E-2</v>
      </c>
      <c r="BJ44" s="27">
        <f t="shared" si="12"/>
        <v>3.6644141176470593E-2</v>
      </c>
      <c r="BK44" s="28">
        <f t="shared" si="13"/>
        <v>0.56618218911957496</v>
      </c>
      <c r="BL44" s="35">
        <f t="shared" si="14"/>
        <v>77.081984905531257</v>
      </c>
      <c r="BM44" s="21" t="str">
        <f t="shared" si="15"/>
        <v>Cr5</v>
      </c>
      <c r="BN44" s="51">
        <v>5</v>
      </c>
      <c r="BO44" s="21">
        <v>1</v>
      </c>
      <c r="BP44" s="50" t="s">
        <v>5497</v>
      </c>
      <c r="BQ44" s="14">
        <v>2760744</v>
      </c>
      <c r="BR44">
        <f>IFERROR(VLOOKUP(AO44,'Model Failure data- Lines'!$A$37:$E$41,3,FALSE),'Model Failure data- Lines'!$C$37)</f>
        <v>0.49390000000000001</v>
      </c>
      <c r="BS44" s="14">
        <f t="shared" si="16"/>
        <v>2298628.3340592557</v>
      </c>
      <c r="BT44" s="34">
        <f t="shared" si="17"/>
        <v>30491.14677011946</v>
      </c>
      <c r="BU44" s="34">
        <f t="shared" si="18"/>
        <v>75.38674590986038</v>
      </c>
      <c r="BV44" s="54">
        <f t="shared" si="19"/>
        <v>2268137.187289136</v>
      </c>
      <c r="BW44">
        <f>IFERROR(VLOOKUP(AO44,'Model Failure data- Lines'!$A$37:$E$41,4,FALSE),'Model Failure data- Lines'!$D$37)</f>
        <v>0.39779999999999999</v>
      </c>
      <c r="BX44" s="14">
        <f t="shared" si="20"/>
        <v>1851375.4834759503</v>
      </c>
      <c r="BY44" s="34">
        <f t="shared" si="21"/>
        <v>27196.591214720178</v>
      </c>
      <c r="BZ44" s="71">
        <f t="shared" si="22"/>
        <v>68.073806340623008</v>
      </c>
      <c r="CA44" s="71">
        <f t="shared" si="23"/>
        <v>1824178.8922612302</v>
      </c>
      <c r="CB44" s="56">
        <v>1</v>
      </c>
      <c r="CC44">
        <f>IFERROR(VLOOKUP(AO44,'Model Failure data- Lines'!$A$37:$E$41,5,FALSE),'Model Failure data- Lines'!$E$37)</f>
        <v>0.19189999999999996</v>
      </c>
      <c r="CD44" s="14">
        <f t="shared" si="24"/>
        <v>893109.49039475818</v>
      </c>
      <c r="CE44" s="34">
        <f t="shared" si="25"/>
        <v>21636.943135563011</v>
      </c>
      <c r="CF44" s="34">
        <f t="shared" si="26"/>
        <v>41.277064176723812</v>
      </c>
      <c r="CG44" s="54">
        <f t="shared" si="27"/>
        <v>871472.54725919513</v>
      </c>
      <c r="CH44" t="e">
        <f>IFERROR(VLOOKUP(AO44,'Model Failure data- Lines'!#REF!,3,FALSE),'Model Failure data- Lines'!#REF!)</f>
        <v>#REF!</v>
      </c>
      <c r="CI44" s="14" t="e">
        <f t="shared" si="28"/>
        <v>#REF!</v>
      </c>
      <c r="CJ44" s="34">
        <f t="shared" si="29"/>
        <v>29246.296507284409</v>
      </c>
      <c r="CK44" s="34" t="e">
        <f t="shared" si="30"/>
        <v>#REF!</v>
      </c>
      <c r="CL44" s="54" t="e">
        <f t="shared" si="31"/>
        <v>#REF!</v>
      </c>
      <c r="CM44" t="e">
        <f>IFERROR(VLOOKUP(AO44,'Model Failure data- Lines'!#REF!,4,FALSE),'Model Failure data- Lines'!#REF!)</f>
        <v>#REF!</v>
      </c>
      <c r="CN44" s="14" t="e">
        <f t="shared" si="32"/>
        <v>#REF!</v>
      </c>
      <c r="CO44" s="34">
        <f t="shared" si="33"/>
        <v>25021.233395895139</v>
      </c>
      <c r="CP44" s="34" t="e">
        <f t="shared" si="34"/>
        <v>#REF!</v>
      </c>
      <c r="CQ44" s="54" t="e">
        <f t="shared" si="35"/>
        <v>#REF!</v>
      </c>
      <c r="CR44" t="e">
        <f>IFERROR(VLOOKUP(AO44,'Model Failure data- Lines'!#REF!,5,FALSE),'Model Failure data- Lines'!#REF!)</f>
        <v>#REF!</v>
      </c>
      <c r="CS44" s="14" t="e">
        <f t="shared" si="36"/>
        <v>#REF!</v>
      </c>
      <c r="CT44" s="34">
        <f t="shared" si="37"/>
        <v>18314.049538153158</v>
      </c>
      <c r="CU44" s="34" t="e">
        <f t="shared" si="38"/>
        <v>#REF!</v>
      </c>
      <c r="CV44" s="54" t="e">
        <f t="shared" si="39"/>
        <v>#REF!</v>
      </c>
      <c r="CW44" t="s">
        <v>746</v>
      </c>
      <c r="CX44">
        <v>1</v>
      </c>
      <c r="CY44">
        <v>1</v>
      </c>
      <c r="CZ44">
        <f t="shared" si="40"/>
        <v>1824178.8922612302</v>
      </c>
      <c r="DA44" s="34">
        <f t="shared" si="41"/>
        <v>1171804.9687343999</v>
      </c>
      <c r="DB44" s="34">
        <f t="shared" si="42"/>
        <v>40.554674689300199</v>
      </c>
      <c r="DC44" s="34">
        <f t="shared" si="43"/>
        <v>668918.64506686141</v>
      </c>
      <c r="DD44" s="9">
        <f t="shared" si="44"/>
        <v>10611.314999999999</v>
      </c>
      <c r="DE44" s="59">
        <f t="shared" si="45"/>
        <v>0.63293749927720799</v>
      </c>
      <c r="DF44" s="59">
        <f t="shared" si="46"/>
        <v>2.1905159191780456E-5</v>
      </c>
      <c r="DG44" s="59">
        <f t="shared" si="47"/>
        <v>0.36130901107698005</v>
      </c>
      <c r="DH44" s="59">
        <f t="shared" si="48"/>
        <v>5.7315844866203452E-3</v>
      </c>
      <c r="DI44" s="14">
        <f t="shared" si="49"/>
        <v>1154591.2263020903</v>
      </c>
      <c r="DJ44" s="14">
        <f t="shared" si="50"/>
        <v>39.958929029267971</v>
      </c>
      <c r="DK44" s="14">
        <f t="shared" si="51"/>
        <v>659092.27159040596</v>
      </c>
      <c r="DL44" s="14">
        <f t="shared" si="52"/>
        <v>10455.435439704754</v>
      </c>
      <c r="DM44">
        <f t="shared" si="53"/>
        <v>871472.54725919513</v>
      </c>
      <c r="DN44" s="34">
        <f t="shared" si="54"/>
        <v>565282.48743119987</v>
      </c>
      <c r="DO44" s="34">
        <f t="shared" si="55"/>
        <v>19.563705562787096</v>
      </c>
      <c r="DP44" s="34">
        <f t="shared" si="56"/>
        <v>322688.5067579957</v>
      </c>
      <c r="DQ44" s="9">
        <f t="shared" si="57"/>
        <v>5118.932499999999</v>
      </c>
      <c r="DR44" s="59">
        <f t="shared" si="58"/>
        <v>0.63293749927720799</v>
      </c>
      <c r="DS44" s="59">
        <f t="shared" si="59"/>
        <v>2.1905159191780456E-5</v>
      </c>
      <c r="DT44" s="59">
        <f t="shared" si="60"/>
        <v>0.36130901107698005</v>
      </c>
      <c r="DU44" s="59">
        <f t="shared" si="61"/>
        <v>5.7315844866203461E-3</v>
      </c>
      <c r="DV44" s="14">
        <f t="shared" si="62"/>
        <v>551587.65475097345</v>
      </c>
      <c r="DW44" s="14">
        <f t="shared" si="63"/>
        <v>19.089744878979086</v>
      </c>
      <c r="DX44" s="14">
        <f t="shared" si="64"/>
        <v>314870.88423095661</v>
      </c>
      <c r="DY44" s="14">
        <f t="shared" si="65"/>
        <v>4994.9185323863194</v>
      </c>
      <c r="DZ44" s="34" t="e">
        <f t="shared" si="66"/>
        <v>#REF!</v>
      </c>
      <c r="EA44" s="34" t="e">
        <f t="shared" si="67"/>
        <v>#REF!</v>
      </c>
      <c r="EB44" s="34" t="e">
        <f t="shared" si="68"/>
        <v>#REF!</v>
      </c>
      <c r="EC44" s="34" t="e">
        <f t="shared" si="69"/>
        <v>#REF!</v>
      </c>
      <c r="ED44" s="34" t="e">
        <f t="shared" si="70"/>
        <v>#REF!</v>
      </c>
      <c r="EE44" s="59" t="e">
        <f t="shared" si="71"/>
        <v>#REF!</v>
      </c>
      <c r="EF44" s="59" t="e">
        <f t="shared" si="72"/>
        <v>#REF!</v>
      </c>
      <c r="EG44" s="59" t="e">
        <f t="shared" si="73"/>
        <v>#REF!</v>
      </c>
      <c r="EH44" s="59" t="e">
        <f t="shared" si="74"/>
        <v>#REF!</v>
      </c>
      <c r="EI44" s="14" t="e">
        <f t="shared" si="75"/>
        <v>#REF!</v>
      </c>
      <c r="EJ44" s="14" t="e">
        <f t="shared" si="76"/>
        <v>#REF!</v>
      </c>
      <c r="EK44" s="14" t="e">
        <f t="shared" si="77"/>
        <v>#REF!</v>
      </c>
      <c r="EL44" s="14" t="e">
        <f t="shared" si="78"/>
        <v>#REF!</v>
      </c>
      <c r="EM44" t="e">
        <f t="shared" si="79"/>
        <v>#REF!</v>
      </c>
      <c r="EN44" s="34" t="e">
        <f t="shared" si="80"/>
        <v>#REF!</v>
      </c>
      <c r="EO44" s="34" t="e">
        <f t="shared" si="81"/>
        <v>#REF!</v>
      </c>
      <c r="EP44" s="34" t="e">
        <f t="shared" si="82"/>
        <v>#REF!</v>
      </c>
      <c r="EQ44" s="34" t="e">
        <f t="shared" si="83"/>
        <v>#REF!</v>
      </c>
      <c r="ER44" s="59" t="e">
        <f t="shared" si="84"/>
        <v>#REF!</v>
      </c>
      <c r="ES44" s="59" t="e">
        <f t="shared" si="85"/>
        <v>#REF!</v>
      </c>
      <c r="ET44" s="59" t="e">
        <f t="shared" si="86"/>
        <v>#REF!</v>
      </c>
      <c r="EU44" s="59" t="e">
        <f t="shared" si="87"/>
        <v>#REF!</v>
      </c>
      <c r="EV44" s="14" t="e">
        <f t="shared" si="88"/>
        <v>#REF!</v>
      </c>
      <c r="EW44" s="14" t="e">
        <f t="shared" si="89"/>
        <v>#REF!</v>
      </c>
      <c r="EX44" s="14" t="e">
        <f t="shared" si="90"/>
        <v>#REF!</v>
      </c>
      <c r="EY44" s="14" t="e">
        <f t="shared" si="91"/>
        <v>#REF!</v>
      </c>
    </row>
    <row r="45" spans="1:155" x14ac:dyDescent="0.2">
      <c r="A45" s="17">
        <v>30323258</v>
      </c>
      <c r="B45" t="s">
        <v>62</v>
      </c>
      <c r="C45" t="s">
        <v>1925</v>
      </c>
      <c r="D45" t="s">
        <v>1926</v>
      </c>
      <c r="E45" t="s">
        <v>1927</v>
      </c>
      <c r="F45" t="s">
        <v>41</v>
      </c>
      <c r="G45" t="s">
        <v>42</v>
      </c>
      <c r="H45" t="s">
        <v>4650</v>
      </c>
      <c r="I45" t="s">
        <v>68</v>
      </c>
      <c r="J45" s="19" t="s">
        <v>69</v>
      </c>
      <c r="K45" t="s">
        <v>70</v>
      </c>
      <c r="L45">
        <v>1965</v>
      </c>
      <c r="M45">
        <f t="shared" si="95"/>
        <v>1965</v>
      </c>
      <c r="N45">
        <v>54</v>
      </c>
      <c r="O45" s="19">
        <f t="shared" si="96"/>
        <v>54</v>
      </c>
      <c r="P45" t="s">
        <v>80</v>
      </c>
      <c r="Q45" s="19" t="str">
        <f t="shared" si="2"/>
        <v>50-60</v>
      </c>
      <c r="R45" s="23">
        <v>741</v>
      </c>
      <c r="S45" s="15">
        <f t="shared" si="3"/>
        <v>0.74099999999999999</v>
      </c>
      <c r="T45">
        <v>30180330</v>
      </c>
      <c r="U45" t="s">
        <v>45</v>
      </c>
      <c r="V45" t="s">
        <v>55</v>
      </c>
      <c r="W45" t="s">
        <v>47</v>
      </c>
      <c r="X45" t="s">
        <v>88</v>
      </c>
      <c r="Y45" t="s">
        <v>374</v>
      </c>
      <c r="Z45" t="s">
        <v>1929</v>
      </c>
      <c r="AA45" t="s">
        <v>1930</v>
      </c>
      <c r="AB45" t="s">
        <v>137</v>
      </c>
      <c r="AC45">
        <v>1965</v>
      </c>
      <c r="AD45">
        <v>108</v>
      </c>
      <c r="AE45" t="str">
        <f t="shared" si="4"/>
        <v>&gt;80</v>
      </c>
      <c r="AF45">
        <v>-36.301338700000002</v>
      </c>
      <c r="AG45">
        <v>147.33742616999999</v>
      </c>
      <c r="AH45" t="s">
        <v>50</v>
      </c>
      <c r="AI45" t="s">
        <v>51</v>
      </c>
      <c r="AJ45" s="33" t="s">
        <v>291</v>
      </c>
      <c r="AL45" t="s">
        <v>78</v>
      </c>
      <c r="AM45" t="s">
        <v>79</v>
      </c>
      <c r="AN45">
        <v>330</v>
      </c>
      <c r="AO45" s="69">
        <v>5</v>
      </c>
      <c r="AP45">
        <v>1</v>
      </c>
      <c r="AQ45">
        <v>0</v>
      </c>
      <c r="AR45">
        <v>0</v>
      </c>
      <c r="AS45" s="82" t="str">
        <f t="shared" si="5"/>
        <v>Gw-0-0</v>
      </c>
      <c r="AT45" s="14">
        <f t="shared" si="6"/>
        <v>2760744</v>
      </c>
      <c r="AU45" s="81">
        <f>VLOOKUP(C45,Bushfire_Vlookup!$F$2:$H$12575,3,FALSE)</f>
        <v>552.37303199999997</v>
      </c>
      <c r="AV45" s="14">
        <f>VLOOKUP(AS45,Safety_collateral_Vlookup!$J$3:$L$20,2,FALSE)</f>
        <v>3720.1399252148244</v>
      </c>
      <c r="AW45" s="14">
        <f>VLOOKUP(AS45,Safety_collateral_Vlookup!$J$3:$L$20,3,FALSE)</f>
        <v>25000</v>
      </c>
      <c r="AX45" s="48">
        <f t="shared" si="7"/>
        <v>2976947.6193253482</v>
      </c>
      <c r="AY45" s="49">
        <f t="shared" si="94"/>
        <v>56316</v>
      </c>
      <c r="AZ45" s="14">
        <v>76000</v>
      </c>
      <c r="BA45" s="16">
        <f t="shared" si="8"/>
        <v>52.861489085257269</v>
      </c>
      <c r="BB45" t="e">
        <f>IF(BA45&lt;=#REF!,#REF!,IF(BA45&lt;=#REF!,#REF!,IF(BA45&lt;=#REF!,#REF!,IF(BA45&lt;=#REF!,#REF!,#REF!))))</f>
        <v>#REF!</v>
      </c>
      <c r="BC45" s="51">
        <v>5</v>
      </c>
      <c r="BD45" s="21">
        <v>85</v>
      </c>
      <c r="BE45" s="21">
        <v>6.4399999999999999E-2</v>
      </c>
      <c r="BF45" s="26">
        <f t="shared" si="9"/>
        <v>3644.8540666797353</v>
      </c>
      <c r="BG45" s="21">
        <v>4</v>
      </c>
      <c r="BH45" s="21">
        <f t="shared" si="10"/>
        <v>78.2</v>
      </c>
      <c r="BI45" s="28">
        <f t="shared" si="11"/>
        <v>3.6644141176470593E-2</v>
      </c>
      <c r="BJ45" s="27">
        <f t="shared" si="12"/>
        <v>3.6644141176470593E-2</v>
      </c>
      <c r="BK45" s="28">
        <f t="shared" si="13"/>
        <v>0.56618218911957496</v>
      </c>
      <c r="BL45" s="35">
        <f t="shared" si="14"/>
        <v>29.92923361041148</v>
      </c>
      <c r="BM45" s="21" t="str">
        <f t="shared" si="15"/>
        <v>Cr5</v>
      </c>
      <c r="BN45" s="51">
        <v>5</v>
      </c>
      <c r="BO45" s="21">
        <v>1</v>
      </c>
      <c r="BP45" s="50" t="s">
        <v>5497</v>
      </c>
      <c r="BQ45" s="14">
        <v>2760744</v>
      </c>
      <c r="BR45">
        <f>IFERROR(VLOOKUP(AO45,'Model Failure data- Lines'!$A$37:$E$41,3,FALSE),'Model Failure data- Lines'!$C$37)</f>
        <v>0.49390000000000001</v>
      </c>
      <c r="BS45" s="14">
        <f t="shared" si="16"/>
        <v>1470314.4291847895</v>
      </c>
      <c r="BT45" s="34">
        <f t="shared" si="17"/>
        <v>50231.079939214134</v>
      </c>
      <c r="BU45" s="34">
        <f t="shared" si="18"/>
        <v>29.271009720755618</v>
      </c>
      <c r="BV45" s="54">
        <f t="shared" si="19"/>
        <v>1420083.3492455755</v>
      </c>
      <c r="BW45">
        <f>IFERROR(VLOOKUP(AO45,'Model Failure data- Lines'!$A$37:$E$41,4,FALSE),'Model Failure data- Lines'!$D$37)</f>
        <v>0.39779999999999999</v>
      </c>
      <c r="BX45" s="14">
        <f t="shared" si="20"/>
        <v>1184229.7629676235</v>
      </c>
      <c r="BY45" s="34">
        <f t="shared" si="21"/>
        <v>44803.6329259841</v>
      </c>
      <c r="BZ45" s="71">
        <f t="shared" si="22"/>
        <v>26.431556675861064</v>
      </c>
      <c r="CA45" s="71">
        <f t="shared" si="23"/>
        <v>1139426.1300416393</v>
      </c>
      <c r="CB45" s="56">
        <v>1</v>
      </c>
      <c r="CC45">
        <f>IFERROR(VLOOKUP(AO45,'Model Failure data- Lines'!$A$37:$E$41,5,FALSE),'Model Failure data- Lines'!$E$37)</f>
        <v>0.19189999999999996</v>
      </c>
      <c r="CD45" s="14">
        <f t="shared" si="24"/>
        <v>571276.24814853421</v>
      </c>
      <c r="CE45" s="34">
        <f t="shared" si="25"/>
        <v>35644.675107719413</v>
      </c>
      <c r="CF45" s="34">
        <f t="shared" si="26"/>
        <v>16.026973073035961</v>
      </c>
      <c r="CG45" s="54">
        <f t="shared" si="27"/>
        <v>535631.57304081484</v>
      </c>
      <c r="CH45" t="e">
        <f>IFERROR(VLOOKUP(AO45,'Model Failure data- Lines'!#REF!,3,FALSE),'Model Failure data- Lines'!#REF!)</f>
        <v>#REF!</v>
      </c>
      <c r="CI45" s="14" t="e">
        <f t="shared" si="28"/>
        <v>#REF!</v>
      </c>
      <c r="CJ45" s="34">
        <f t="shared" si="29"/>
        <v>48180.315055352927</v>
      </c>
      <c r="CK45" s="34" t="e">
        <f t="shared" si="30"/>
        <v>#REF!</v>
      </c>
      <c r="CL45" s="54" t="e">
        <f t="shared" si="31"/>
        <v>#REF!</v>
      </c>
      <c r="CM45" t="e">
        <f>IFERROR(VLOOKUP(AO45,'Model Failure data- Lines'!#REF!,4,FALSE),'Model Failure data- Lines'!#REF!)</f>
        <v>#REF!</v>
      </c>
      <c r="CN45" s="14" t="e">
        <f t="shared" si="32"/>
        <v>#REF!</v>
      </c>
      <c r="CO45" s="34">
        <f t="shared" si="33"/>
        <v>41219.950970116268</v>
      </c>
      <c r="CP45" s="34" t="e">
        <f t="shared" si="34"/>
        <v>#REF!</v>
      </c>
      <c r="CQ45" s="54" t="e">
        <f t="shared" si="35"/>
        <v>#REF!</v>
      </c>
      <c r="CR45" t="e">
        <f>IFERROR(VLOOKUP(AO45,'Model Failure data- Lines'!#REF!,5,FALSE),'Model Failure data- Lines'!#REF!)</f>
        <v>#REF!</v>
      </c>
      <c r="CS45" s="14" t="e">
        <f t="shared" si="36"/>
        <v>#REF!</v>
      </c>
      <c r="CT45" s="34">
        <f t="shared" si="37"/>
        <v>30170.544036841908</v>
      </c>
      <c r="CU45" s="34" t="e">
        <f t="shared" si="38"/>
        <v>#REF!</v>
      </c>
      <c r="CV45" s="54" t="e">
        <f t="shared" si="39"/>
        <v>#REF!</v>
      </c>
      <c r="CW45" t="s">
        <v>137</v>
      </c>
      <c r="CX45">
        <v>1</v>
      </c>
      <c r="CY45">
        <v>1</v>
      </c>
      <c r="CZ45">
        <f t="shared" si="40"/>
        <v>1139426.1300416396</v>
      </c>
      <c r="DA45" s="34">
        <f t="shared" si="41"/>
        <v>1171804.9687343999</v>
      </c>
      <c r="DB45" s="34">
        <f t="shared" si="42"/>
        <v>234.45616960228315</v>
      </c>
      <c r="DC45" s="34">
        <f t="shared" si="43"/>
        <v>1579.0230636212377</v>
      </c>
      <c r="DD45" s="9">
        <f t="shared" si="44"/>
        <v>10611.314999999999</v>
      </c>
      <c r="DE45" s="59">
        <f t="shared" si="45"/>
        <v>0.98950812196943294</v>
      </c>
      <c r="DF45" s="59">
        <f t="shared" si="46"/>
        <v>1.9798199381068345E-4</v>
      </c>
      <c r="DG45" s="59">
        <f t="shared" si="47"/>
        <v>1.3333755939930786E-3</v>
      </c>
      <c r="DH45" s="59">
        <f t="shared" si="48"/>
        <v>8.9605204427631903E-3</v>
      </c>
      <c r="DI45" s="14">
        <f t="shared" si="49"/>
        <v>1127471.4100604015</v>
      </c>
      <c r="DJ45" s="14">
        <f t="shared" si="50"/>
        <v>225.58585702563488</v>
      </c>
      <c r="DK45" s="14">
        <f t="shared" si="51"/>
        <v>1519.282992955506</v>
      </c>
      <c r="DL45" s="14">
        <f t="shared" si="52"/>
        <v>10209.851131256661</v>
      </c>
      <c r="DM45">
        <f t="shared" si="53"/>
        <v>535631.57304081484</v>
      </c>
      <c r="DN45" s="34">
        <f t="shared" si="54"/>
        <v>565282.48743119987</v>
      </c>
      <c r="DO45" s="34">
        <f t="shared" si="55"/>
        <v>113.10241062513356</v>
      </c>
      <c r="DP45" s="34">
        <f t="shared" si="56"/>
        <v>761.72580670918921</v>
      </c>
      <c r="DQ45" s="9">
        <f t="shared" si="57"/>
        <v>5118.932499999999</v>
      </c>
      <c r="DR45" s="59">
        <f t="shared" si="58"/>
        <v>0.98950812196943305</v>
      </c>
      <c r="DS45" s="59">
        <f t="shared" si="59"/>
        <v>1.9798199381068345E-4</v>
      </c>
      <c r="DT45" s="59">
        <f t="shared" si="60"/>
        <v>1.3333755939930786E-3</v>
      </c>
      <c r="DU45" s="59">
        <f t="shared" si="61"/>
        <v>8.960520442763192E-3</v>
      </c>
      <c r="DV45" s="14">
        <f t="shared" si="62"/>
        <v>530011.79190714995</v>
      </c>
      <c r="DW45" s="14">
        <f t="shared" si="63"/>
        <v>106.04540677857322</v>
      </c>
      <c r="DX45" s="14">
        <f t="shared" si="64"/>
        <v>714.19806686474362</v>
      </c>
      <c r="DY45" s="14">
        <f t="shared" si="65"/>
        <v>4799.5376600216268</v>
      </c>
      <c r="DZ45" s="34" t="e">
        <f t="shared" si="66"/>
        <v>#REF!</v>
      </c>
      <c r="EA45" s="34" t="e">
        <f t="shared" si="67"/>
        <v>#REF!</v>
      </c>
      <c r="EB45" s="34" t="e">
        <f t="shared" si="68"/>
        <v>#REF!</v>
      </c>
      <c r="EC45" s="34" t="e">
        <f t="shared" si="69"/>
        <v>#REF!</v>
      </c>
      <c r="ED45" s="34" t="e">
        <f t="shared" si="70"/>
        <v>#REF!</v>
      </c>
      <c r="EE45" s="59" t="e">
        <f t="shared" si="71"/>
        <v>#REF!</v>
      </c>
      <c r="EF45" s="59" t="e">
        <f t="shared" si="72"/>
        <v>#REF!</v>
      </c>
      <c r="EG45" s="59" t="e">
        <f t="shared" si="73"/>
        <v>#REF!</v>
      </c>
      <c r="EH45" s="59" t="e">
        <f t="shared" si="74"/>
        <v>#REF!</v>
      </c>
      <c r="EI45" s="14" t="e">
        <f t="shared" si="75"/>
        <v>#REF!</v>
      </c>
      <c r="EJ45" s="14" t="e">
        <f t="shared" si="76"/>
        <v>#REF!</v>
      </c>
      <c r="EK45" s="14" t="e">
        <f t="shared" si="77"/>
        <v>#REF!</v>
      </c>
      <c r="EL45" s="14" t="e">
        <f t="shared" si="78"/>
        <v>#REF!</v>
      </c>
      <c r="EM45" t="e">
        <f t="shared" si="79"/>
        <v>#REF!</v>
      </c>
      <c r="EN45" s="34" t="e">
        <f t="shared" si="80"/>
        <v>#REF!</v>
      </c>
      <c r="EO45" s="34" t="e">
        <f t="shared" si="81"/>
        <v>#REF!</v>
      </c>
      <c r="EP45" s="34" t="e">
        <f t="shared" si="82"/>
        <v>#REF!</v>
      </c>
      <c r="EQ45" s="34" t="e">
        <f t="shared" si="83"/>
        <v>#REF!</v>
      </c>
      <c r="ER45" s="59" t="e">
        <f t="shared" si="84"/>
        <v>#REF!</v>
      </c>
      <c r="ES45" s="59" t="e">
        <f t="shared" si="85"/>
        <v>#REF!</v>
      </c>
      <c r="ET45" s="59" t="e">
        <f t="shared" si="86"/>
        <v>#REF!</v>
      </c>
      <c r="EU45" s="59" t="e">
        <f t="shared" si="87"/>
        <v>#REF!</v>
      </c>
      <c r="EV45" s="14" t="e">
        <f t="shared" si="88"/>
        <v>#REF!</v>
      </c>
      <c r="EW45" s="14" t="e">
        <f t="shared" si="89"/>
        <v>#REF!</v>
      </c>
      <c r="EX45" s="14" t="e">
        <f t="shared" si="90"/>
        <v>#REF!</v>
      </c>
      <c r="EY45" s="14" t="e">
        <f t="shared" si="91"/>
        <v>#REF!</v>
      </c>
    </row>
    <row r="46" spans="1:155" x14ac:dyDescent="0.2">
      <c r="A46" s="17">
        <v>30181172</v>
      </c>
      <c r="B46" t="s">
        <v>62</v>
      </c>
      <c r="C46" t="s">
        <v>3281</v>
      </c>
      <c r="D46" t="s">
        <v>3282</v>
      </c>
      <c r="E46" t="s">
        <v>1787</v>
      </c>
      <c r="F46" t="s">
        <v>41</v>
      </c>
      <c r="G46" t="s">
        <v>42</v>
      </c>
      <c r="H46" t="s">
        <v>3283</v>
      </c>
      <c r="I46" t="s">
        <v>68</v>
      </c>
      <c r="J46" s="19" t="s">
        <v>69</v>
      </c>
      <c r="K46" t="s">
        <v>70</v>
      </c>
      <c r="L46">
        <v>1965</v>
      </c>
      <c r="M46">
        <f t="shared" si="95"/>
        <v>1965</v>
      </c>
      <c r="N46">
        <v>54</v>
      </c>
      <c r="O46" s="19">
        <f t="shared" si="96"/>
        <v>54</v>
      </c>
      <c r="P46" t="s">
        <v>80</v>
      </c>
      <c r="Q46" s="19" t="str">
        <f t="shared" si="2"/>
        <v>50-60</v>
      </c>
      <c r="R46" s="23">
        <v>500.8</v>
      </c>
      <c r="S46" s="15">
        <f t="shared" si="3"/>
        <v>0.50080000000000002</v>
      </c>
      <c r="T46">
        <v>30013219</v>
      </c>
      <c r="U46" t="s">
        <v>45</v>
      </c>
      <c r="V46" t="s">
        <v>55</v>
      </c>
      <c r="W46" s="20" t="s">
        <v>87</v>
      </c>
      <c r="X46" t="s">
        <v>48</v>
      </c>
      <c r="Y46" t="s">
        <v>251</v>
      </c>
      <c r="Z46" t="s">
        <v>3284</v>
      </c>
      <c r="AA46" t="s">
        <v>3285</v>
      </c>
      <c r="AB46" t="s">
        <v>988</v>
      </c>
      <c r="AC46">
        <v>1965</v>
      </c>
      <c r="AD46">
        <v>108</v>
      </c>
      <c r="AE46" t="str">
        <f t="shared" si="4"/>
        <v>&gt;80</v>
      </c>
      <c r="AF46">
        <v>-36.305798510000002</v>
      </c>
      <c r="AG46">
        <v>147.32142945000001</v>
      </c>
      <c r="AH46" t="s">
        <v>50</v>
      </c>
      <c r="AI46" t="s">
        <v>51</v>
      </c>
      <c r="AJ46" s="33" t="s">
        <v>291</v>
      </c>
      <c r="AL46" t="s">
        <v>78</v>
      </c>
      <c r="AM46" t="s">
        <v>79</v>
      </c>
      <c r="AN46">
        <v>330</v>
      </c>
      <c r="AO46" s="69">
        <v>5</v>
      </c>
      <c r="AP46">
        <v>1</v>
      </c>
      <c r="AQ46">
        <v>0</v>
      </c>
      <c r="AR46">
        <v>0</v>
      </c>
      <c r="AS46" s="82" t="str">
        <f t="shared" si="5"/>
        <v>Gw-0-0</v>
      </c>
      <c r="AT46" s="14">
        <f t="shared" si="6"/>
        <v>2760744</v>
      </c>
      <c r="AU46" s="81">
        <f>VLOOKUP(C46,Bushfire_Vlookup!$F$2:$H$12575,3,FALSE)</f>
        <v>529.22927100000004</v>
      </c>
      <c r="AV46" s="14">
        <f>VLOOKUP(AS46,Safety_collateral_Vlookup!$J$3:$L$20,2,FALSE)</f>
        <v>3720.1399252148244</v>
      </c>
      <c r="AW46" s="14">
        <f>VLOOKUP(AS46,Safety_collateral_Vlookup!$J$3:$L$20,3,FALSE)</f>
        <v>25000</v>
      </c>
      <c r="AX46" s="48">
        <f t="shared" si="7"/>
        <v>2976922.9249323611</v>
      </c>
      <c r="AY46" s="49">
        <f t="shared" si="94"/>
        <v>38060.800000000003</v>
      </c>
      <c r="AZ46" s="14">
        <v>76000</v>
      </c>
      <c r="BA46" s="16">
        <f t="shared" si="8"/>
        <v>78.214933078977865</v>
      </c>
      <c r="BB46" t="e">
        <f>IF(BA46&lt;=#REF!,#REF!,IF(BA46&lt;=#REF!,#REF!,IF(BA46&lt;=#REF!,#REF!,IF(BA46&lt;=#REF!,#REF!,#REF!))))</f>
        <v>#REF!</v>
      </c>
      <c r="BC46" s="51">
        <v>5</v>
      </c>
      <c r="BD46" s="21">
        <v>85</v>
      </c>
      <c r="BE46" s="21">
        <v>6.4399999999999999E-2</v>
      </c>
      <c r="BF46" s="26">
        <f t="shared" si="9"/>
        <v>2463.3507646332141</v>
      </c>
      <c r="BG46" s="21">
        <v>4</v>
      </c>
      <c r="BH46" s="21">
        <f t="shared" si="10"/>
        <v>78.2</v>
      </c>
      <c r="BI46" s="28">
        <f t="shared" si="11"/>
        <v>3.6644141176470593E-2</v>
      </c>
      <c r="BJ46" s="27">
        <f t="shared" si="12"/>
        <v>3.6644141176470593E-2</v>
      </c>
      <c r="BK46" s="28">
        <f t="shared" si="13"/>
        <v>0.56618218911957496</v>
      </c>
      <c r="BL46" s="35">
        <f t="shared" si="14"/>
        <v>44.283902032496748</v>
      </c>
      <c r="BM46" s="21" t="str">
        <f t="shared" si="15"/>
        <v>Cr5</v>
      </c>
      <c r="BN46" s="51">
        <v>5</v>
      </c>
      <c r="BO46" s="21">
        <v>1</v>
      </c>
      <c r="BP46" s="50" t="s">
        <v>5497</v>
      </c>
      <c r="BQ46" s="14">
        <v>2760744</v>
      </c>
      <c r="BR46">
        <f>IFERROR(VLOOKUP(AO46,'Model Failure data- Lines'!$A$37:$E$41,3,FALSE),'Model Failure data- Lines'!$C$37)</f>
        <v>0.49390000000000001</v>
      </c>
      <c r="BS46" s="14">
        <f t="shared" si="16"/>
        <v>1470302.2326240931</v>
      </c>
      <c r="BT46" s="34">
        <f t="shared" si="17"/>
        <v>33948.346603992497</v>
      </c>
      <c r="BU46" s="34">
        <f t="shared" si="18"/>
        <v>43.309980594200077</v>
      </c>
      <c r="BV46" s="54">
        <f t="shared" si="19"/>
        <v>1436353.8860201007</v>
      </c>
      <c r="BW46">
        <f>IFERROR(VLOOKUP(AO46,'Model Failure data- Lines'!$A$37:$E$41,4,FALSE),'Model Failure data- Lines'!$D$37)</f>
        <v>0.39779999999999999</v>
      </c>
      <c r="BX46" s="14">
        <f t="shared" si="20"/>
        <v>1184219.9395380933</v>
      </c>
      <c r="BY46" s="34">
        <f t="shared" si="21"/>
        <v>30280.242063876976</v>
      </c>
      <c r="BZ46" s="71">
        <f t="shared" si="22"/>
        <v>39.10866818831731</v>
      </c>
      <c r="CA46" s="71">
        <f t="shared" si="23"/>
        <v>1153939.6974742163</v>
      </c>
      <c r="CB46" s="56">
        <v>1</v>
      </c>
      <c r="CC46">
        <f>IFERROR(VLOOKUP(AO46,'Model Failure data- Lines'!$A$37:$E$41,5,FALSE),'Model Failure data- Lines'!$E$37)</f>
        <v>0.19189999999999996</v>
      </c>
      <c r="CD46" s="14">
        <f t="shared" si="24"/>
        <v>571271.50929452002</v>
      </c>
      <c r="CE46" s="34">
        <f t="shared" si="25"/>
        <v>24090.220369697545</v>
      </c>
      <c r="CF46" s="34">
        <f t="shared" si="26"/>
        <v>23.713834930838054</v>
      </c>
      <c r="CG46" s="54">
        <f t="shared" si="27"/>
        <v>547181.28892482247</v>
      </c>
      <c r="CH46" t="e">
        <f>IFERROR(VLOOKUP(AO46,'Model Failure data- Lines'!#REF!,3,FALSE),'Model Failure data- Lines'!#REF!)</f>
        <v>#REF!</v>
      </c>
      <c r="CI46" s="14" t="e">
        <f t="shared" si="28"/>
        <v>#REF!</v>
      </c>
      <c r="CJ46" s="34">
        <f t="shared" si="29"/>
        <v>32562.350579920036</v>
      </c>
      <c r="CK46" s="34" t="e">
        <f t="shared" si="30"/>
        <v>#REF!</v>
      </c>
      <c r="CL46" s="54" t="e">
        <f t="shared" si="31"/>
        <v>#REF!</v>
      </c>
      <c r="CM46" t="e">
        <f>IFERROR(VLOOKUP(AO46,'Model Failure data- Lines'!#REF!,4,FALSE),'Model Failure data- Lines'!#REF!)</f>
        <v>#REF!</v>
      </c>
      <c r="CN46" s="14" t="e">
        <f t="shared" si="32"/>
        <v>#REF!</v>
      </c>
      <c r="CO46" s="34">
        <f t="shared" si="33"/>
        <v>27858.234069951723</v>
      </c>
      <c r="CP46" s="34" t="e">
        <f t="shared" si="34"/>
        <v>#REF!</v>
      </c>
      <c r="CQ46" s="54" t="e">
        <f t="shared" si="35"/>
        <v>#REF!</v>
      </c>
      <c r="CR46" t="e">
        <f>IFERROR(VLOOKUP(AO46,'Model Failure data- Lines'!#REF!,5,FALSE),'Model Failure data- Lines'!#REF!)</f>
        <v>#REF!</v>
      </c>
      <c r="CS46" s="14" t="e">
        <f t="shared" si="36"/>
        <v>#REF!</v>
      </c>
      <c r="CT46" s="34">
        <f t="shared" si="37"/>
        <v>20390.564714777905</v>
      </c>
      <c r="CU46" s="34" t="e">
        <f t="shared" si="38"/>
        <v>#REF!</v>
      </c>
      <c r="CV46" s="54" t="e">
        <f t="shared" si="39"/>
        <v>#REF!</v>
      </c>
      <c r="CW46" t="s">
        <v>988</v>
      </c>
      <c r="CX46">
        <v>1</v>
      </c>
      <c r="CY46">
        <v>1</v>
      </c>
      <c r="CZ46">
        <f t="shared" si="40"/>
        <v>1153939.6974742163</v>
      </c>
      <c r="DA46" s="34">
        <f t="shared" si="41"/>
        <v>1171804.9687343999</v>
      </c>
      <c r="DB46" s="34">
        <f t="shared" si="42"/>
        <v>224.63274007205459</v>
      </c>
      <c r="DC46" s="34">
        <f t="shared" si="43"/>
        <v>1579.0230636212377</v>
      </c>
      <c r="DD46" s="9">
        <f t="shared" si="44"/>
        <v>10611.314999999999</v>
      </c>
      <c r="DE46" s="59">
        <f t="shared" si="45"/>
        <v>0.98951633021097762</v>
      </c>
      <c r="DF46" s="59">
        <f t="shared" si="46"/>
        <v>1.8968836157215265E-4</v>
      </c>
      <c r="DG46" s="59">
        <f t="shared" si="47"/>
        <v>1.3333866547097137E-3</v>
      </c>
      <c r="DH46" s="59">
        <f t="shared" si="48"/>
        <v>8.9605947727404069E-3</v>
      </c>
      <c r="DI46" s="14">
        <f t="shared" si="49"/>
        <v>1141842.1747294522</v>
      </c>
      <c r="DJ46" s="14">
        <f t="shared" si="50"/>
        <v>218.8889305669496</v>
      </c>
      <c r="DK46" s="14">
        <f t="shared" si="51"/>
        <v>1538.6477929518844</v>
      </c>
      <c r="DL46" s="14">
        <f t="shared" si="52"/>
        <v>10339.986021245109</v>
      </c>
      <c r="DM46">
        <f t="shared" si="53"/>
        <v>547181.28892482247</v>
      </c>
      <c r="DN46" s="34">
        <f t="shared" si="54"/>
        <v>565282.48743119987</v>
      </c>
      <c r="DO46" s="34">
        <f t="shared" si="55"/>
        <v>108.36355661092828</v>
      </c>
      <c r="DP46" s="34">
        <f t="shared" si="56"/>
        <v>761.72580670918921</v>
      </c>
      <c r="DQ46" s="9">
        <f t="shared" si="57"/>
        <v>5118.932499999999</v>
      </c>
      <c r="DR46" s="59">
        <f t="shared" si="58"/>
        <v>0.98951633021097762</v>
      </c>
      <c r="DS46" s="59">
        <f t="shared" si="59"/>
        <v>1.8968836157215267E-4</v>
      </c>
      <c r="DT46" s="59">
        <f t="shared" si="60"/>
        <v>1.3333866547097137E-3</v>
      </c>
      <c r="DU46" s="59">
        <f t="shared" si="61"/>
        <v>8.9605947727404069E-3</v>
      </c>
      <c r="DV46" s="14">
        <f t="shared" si="62"/>
        <v>541444.82097700308</v>
      </c>
      <c r="DW46" s="14">
        <f t="shared" si="63"/>
        <v>103.79392217908826</v>
      </c>
      <c r="DX46" s="14">
        <f t="shared" si="64"/>
        <v>729.60422835921838</v>
      </c>
      <c r="DY46" s="14">
        <f t="shared" si="65"/>
        <v>4903.0697972811231</v>
      </c>
      <c r="DZ46" s="34" t="e">
        <f t="shared" si="66"/>
        <v>#REF!</v>
      </c>
      <c r="EA46" s="34" t="e">
        <f t="shared" si="67"/>
        <v>#REF!</v>
      </c>
      <c r="EB46" s="34" t="e">
        <f t="shared" si="68"/>
        <v>#REF!</v>
      </c>
      <c r="EC46" s="34" t="e">
        <f t="shared" si="69"/>
        <v>#REF!</v>
      </c>
      <c r="ED46" s="34" t="e">
        <f t="shared" si="70"/>
        <v>#REF!</v>
      </c>
      <c r="EE46" s="59" t="e">
        <f t="shared" si="71"/>
        <v>#REF!</v>
      </c>
      <c r="EF46" s="59" t="e">
        <f t="shared" si="72"/>
        <v>#REF!</v>
      </c>
      <c r="EG46" s="59" t="e">
        <f t="shared" si="73"/>
        <v>#REF!</v>
      </c>
      <c r="EH46" s="59" t="e">
        <f t="shared" si="74"/>
        <v>#REF!</v>
      </c>
      <c r="EI46" s="14" t="e">
        <f t="shared" si="75"/>
        <v>#REF!</v>
      </c>
      <c r="EJ46" s="14" t="e">
        <f t="shared" si="76"/>
        <v>#REF!</v>
      </c>
      <c r="EK46" s="14" t="e">
        <f t="shared" si="77"/>
        <v>#REF!</v>
      </c>
      <c r="EL46" s="14" t="e">
        <f t="shared" si="78"/>
        <v>#REF!</v>
      </c>
      <c r="EM46" t="e">
        <f t="shared" si="79"/>
        <v>#REF!</v>
      </c>
      <c r="EN46" s="34" t="e">
        <f t="shared" si="80"/>
        <v>#REF!</v>
      </c>
      <c r="EO46" s="34" t="e">
        <f t="shared" si="81"/>
        <v>#REF!</v>
      </c>
      <c r="EP46" s="34" t="e">
        <f t="shared" si="82"/>
        <v>#REF!</v>
      </c>
      <c r="EQ46" s="34" t="e">
        <f t="shared" si="83"/>
        <v>#REF!</v>
      </c>
      <c r="ER46" s="59" t="e">
        <f t="shared" si="84"/>
        <v>#REF!</v>
      </c>
      <c r="ES46" s="59" t="e">
        <f t="shared" si="85"/>
        <v>#REF!</v>
      </c>
      <c r="ET46" s="59" t="e">
        <f t="shared" si="86"/>
        <v>#REF!</v>
      </c>
      <c r="EU46" s="59" t="e">
        <f t="shared" si="87"/>
        <v>#REF!</v>
      </c>
      <c r="EV46" s="14" t="e">
        <f t="shared" si="88"/>
        <v>#REF!</v>
      </c>
      <c r="EW46" s="14" t="e">
        <f t="shared" si="89"/>
        <v>#REF!</v>
      </c>
      <c r="EX46" s="14" t="e">
        <f t="shared" si="90"/>
        <v>#REF!</v>
      </c>
      <c r="EY46" s="14" t="e">
        <f t="shared" si="91"/>
        <v>#REF!</v>
      </c>
    </row>
    <row r="47" spans="1:155" x14ac:dyDescent="0.2">
      <c r="A47" s="17">
        <v>30183230</v>
      </c>
      <c r="B47" t="s">
        <v>62</v>
      </c>
      <c r="C47" t="s">
        <v>3330</v>
      </c>
      <c r="D47" t="s">
        <v>3331</v>
      </c>
      <c r="E47" t="s">
        <v>3332</v>
      </c>
      <c r="F47" t="s">
        <v>41</v>
      </c>
      <c r="G47" t="s">
        <v>42</v>
      </c>
      <c r="H47" t="s">
        <v>3333</v>
      </c>
      <c r="I47" t="s">
        <v>138</v>
      </c>
      <c r="J47" s="19" t="s">
        <v>69</v>
      </c>
      <c r="K47" t="s">
        <v>139</v>
      </c>
      <c r="L47">
        <v>1982</v>
      </c>
      <c r="M47">
        <f t="shared" si="95"/>
        <v>1982</v>
      </c>
      <c r="N47">
        <v>37</v>
      </c>
      <c r="O47" s="19">
        <f t="shared" si="96"/>
        <v>37</v>
      </c>
      <c r="P47" t="s">
        <v>44</v>
      </c>
      <c r="Q47" s="19" t="str">
        <f t="shared" si="2"/>
        <v>30-40</v>
      </c>
      <c r="R47" s="23">
        <v>350</v>
      </c>
      <c r="S47" s="15">
        <f t="shared" si="3"/>
        <v>0.35</v>
      </c>
      <c r="T47">
        <v>30034655</v>
      </c>
      <c r="U47" t="s">
        <v>45</v>
      </c>
      <c r="V47" t="s">
        <v>46</v>
      </c>
      <c r="W47" t="s">
        <v>47</v>
      </c>
      <c r="X47" t="s">
        <v>48</v>
      </c>
      <c r="Y47" t="s">
        <v>114</v>
      </c>
      <c r="Z47" t="s">
        <v>3334</v>
      </c>
      <c r="AA47" t="s">
        <v>3335</v>
      </c>
      <c r="AB47" t="s">
        <v>231</v>
      </c>
      <c r="AC47">
        <v>1982</v>
      </c>
      <c r="AD47">
        <v>37</v>
      </c>
      <c r="AE47" t="str">
        <f t="shared" si="4"/>
        <v>&lt;40</v>
      </c>
      <c r="AF47">
        <v>-38.249720420000003</v>
      </c>
      <c r="AG47">
        <v>146.50127347</v>
      </c>
      <c r="AH47" t="s">
        <v>92</v>
      </c>
      <c r="AI47" t="s">
        <v>51</v>
      </c>
      <c r="AJ47" s="33" t="s">
        <v>507</v>
      </c>
      <c r="AL47">
        <v>1</v>
      </c>
      <c r="AM47" t="s">
        <v>86</v>
      </c>
      <c r="AN47">
        <v>66</v>
      </c>
      <c r="AO47" s="69">
        <v>5</v>
      </c>
      <c r="AP47">
        <v>2</v>
      </c>
      <c r="AQ47">
        <v>0</v>
      </c>
      <c r="AR47">
        <v>0</v>
      </c>
      <c r="AS47" s="82" t="str">
        <f t="shared" si="5"/>
        <v>Gw-0-0</v>
      </c>
      <c r="AT47" s="14">
        <f t="shared" si="6"/>
        <v>40000</v>
      </c>
      <c r="AU47" s="81">
        <f>VLOOKUP(C47,Bushfire_Vlookup!$F$2:$H$12575,3,FALSE)</f>
        <v>22366.798737000001</v>
      </c>
      <c r="AV47" s="14">
        <f>VLOOKUP(AS47,Safety_collateral_Vlookup!$J$3:$L$20,2,FALSE)</f>
        <v>3720.1399252148244</v>
      </c>
      <c r="AW47" s="14">
        <f>VLOOKUP(AS47,Safety_collateral_Vlookup!$J$3:$L$20,3,FALSE)</f>
        <v>25000</v>
      </c>
      <c r="AX47" s="48">
        <f t="shared" si="7"/>
        <v>97189.763552583216</v>
      </c>
      <c r="AY47" s="49">
        <f t="shared" si="94"/>
        <v>26600</v>
      </c>
      <c r="AZ47" s="14">
        <v>76000</v>
      </c>
      <c r="BA47" s="16">
        <f t="shared" si="8"/>
        <v>3.6537505094956098</v>
      </c>
      <c r="BB47" t="e">
        <f>IF(BA47&lt;=#REF!,#REF!,IF(BA47&lt;=#REF!,#REF!,IF(BA47&lt;=#REF!,#REF!,IF(BA47&lt;=#REF!,#REF!,#REF!))))</f>
        <v>#REF!</v>
      </c>
      <c r="BC47" s="51">
        <v>4</v>
      </c>
      <c r="BD47" s="21">
        <v>70</v>
      </c>
      <c r="BE47" s="21">
        <v>6.4399999999999999E-2</v>
      </c>
      <c r="BF47" s="26">
        <f t="shared" si="9"/>
        <v>1735.0167291138966</v>
      </c>
      <c r="BG47" s="21">
        <v>7</v>
      </c>
      <c r="BH47" s="21">
        <f t="shared" si="10"/>
        <v>64.400000000000006</v>
      </c>
      <c r="BI47" s="28">
        <f t="shared" si="11"/>
        <v>6.0635500134400021E-2</v>
      </c>
      <c r="BJ47" s="27">
        <f t="shared" si="12"/>
        <v>6.0635500134400021E-2</v>
      </c>
      <c r="BK47" s="28">
        <f t="shared" si="13"/>
        <v>0.9296188771613626</v>
      </c>
      <c r="BL47" s="35">
        <f t="shared" si="14"/>
        <v>3.3965954460650649</v>
      </c>
      <c r="BM47" s="21" t="str">
        <f t="shared" si="15"/>
        <v>Cr4</v>
      </c>
      <c r="BN47" s="51">
        <v>4</v>
      </c>
      <c r="BO47" s="21">
        <v>1</v>
      </c>
      <c r="BP47" s="50" t="s">
        <v>5497</v>
      </c>
      <c r="BQ47" s="14">
        <v>40000</v>
      </c>
      <c r="BR47">
        <f>IFERROR(VLOOKUP(AO47,'Model Failure data- Lines'!$A$37:$E$41,3,FALSE),'Model Failure data- Lines'!$C$37)</f>
        <v>0.49390000000000001</v>
      </c>
      <c r="BS47" s="14">
        <f t="shared" si="16"/>
        <v>48002.024218620849</v>
      </c>
      <c r="BT47" s="34">
        <f t="shared" si="17"/>
        <v>23725.881212854179</v>
      </c>
      <c r="BU47" s="34">
        <f t="shared" si="18"/>
        <v>2.0231924701964017</v>
      </c>
      <c r="BV47" s="54">
        <f t="shared" si="19"/>
        <v>24276.143005766669</v>
      </c>
      <c r="BW47">
        <f>IFERROR(VLOOKUP(AO47,'Model Failure data- Lines'!$A$37:$E$41,4,FALSE),'Model Failure data- Lines'!$D$37)</f>
        <v>0.39779999999999999</v>
      </c>
      <c r="BX47" s="14">
        <f t="shared" si="20"/>
        <v>38662.0879412176</v>
      </c>
      <c r="BY47" s="34">
        <f t="shared" si="21"/>
        <v>21162.309749115298</v>
      </c>
      <c r="BZ47" s="71">
        <f t="shared" si="22"/>
        <v>1.8269313888496452</v>
      </c>
      <c r="CA47" s="71">
        <f t="shared" si="23"/>
        <v>17499.778192102302</v>
      </c>
      <c r="CB47" s="56">
        <v>1</v>
      </c>
      <c r="CC47">
        <f>IFERROR(VLOOKUP(AO47,'Model Failure data- Lines'!$A$37:$E$41,5,FALSE),'Model Failure data- Lines'!$E$37)</f>
        <v>0.19189999999999996</v>
      </c>
      <c r="CD47" s="14">
        <f t="shared" si="24"/>
        <v>18650.715625740715</v>
      </c>
      <c r="CE47" s="34">
        <f t="shared" si="25"/>
        <v>16836.216312687979</v>
      </c>
      <c r="CF47" s="34">
        <f t="shared" si="26"/>
        <v>1.107773580438338</v>
      </c>
      <c r="CG47" s="54">
        <f t="shared" si="27"/>
        <v>1814.4993130527364</v>
      </c>
      <c r="CH47" t="e">
        <f>IFERROR(VLOOKUP(AO47,'Model Failure data- Lines'!#REF!,3,FALSE),'Model Failure data- Lines'!#REF!)</f>
        <v>#REF!</v>
      </c>
      <c r="CI47" s="14" t="e">
        <f t="shared" si="28"/>
        <v>#REF!</v>
      </c>
      <c r="CJ47" s="34">
        <f t="shared" si="29"/>
        <v>22757.233831813122</v>
      </c>
      <c r="CK47" s="34" t="e">
        <f t="shared" si="30"/>
        <v>#REF!</v>
      </c>
      <c r="CL47" s="54" t="e">
        <f t="shared" si="31"/>
        <v>#REF!</v>
      </c>
      <c r="CM47" t="e">
        <f>IFERROR(VLOOKUP(AO47,'Model Failure data- Lines'!#REF!,4,FALSE),'Model Failure data- Lines'!#REF!)</f>
        <v>#REF!</v>
      </c>
      <c r="CN47" s="14" t="e">
        <f t="shared" si="32"/>
        <v>#REF!</v>
      </c>
      <c r="CO47" s="34">
        <f t="shared" si="33"/>
        <v>19469.612469015781</v>
      </c>
      <c r="CP47" s="34" t="e">
        <f t="shared" si="34"/>
        <v>#REF!</v>
      </c>
      <c r="CQ47" s="54" t="e">
        <f t="shared" si="35"/>
        <v>#REF!</v>
      </c>
      <c r="CR47" t="e">
        <f>IFERROR(VLOOKUP(AO47,'Model Failure data- Lines'!#REF!,5,FALSE),'Model Failure data- Lines'!#REF!)</f>
        <v>#REF!</v>
      </c>
      <c r="CS47" s="14" t="e">
        <f t="shared" si="36"/>
        <v>#REF!</v>
      </c>
      <c r="CT47" s="34">
        <f t="shared" si="37"/>
        <v>14250.594349385516</v>
      </c>
      <c r="CU47" s="34" t="e">
        <f t="shared" si="38"/>
        <v>#REF!</v>
      </c>
      <c r="CV47" s="54" t="e">
        <f t="shared" si="39"/>
        <v>#REF!</v>
      </c>
      <c r="CW47" t="s">
        <v>231</v>
      </c>
      <c r="CX47">
        <v>1</v>
      </c>
      <c r="CY47">
        <v>1</v>
      </c>
      <c r="CZ47">
        <f t="shared" si="40"/>
        <v>17499.778192102302</v>
      </c>
      <c r="DA47" s="34">
        <f t="shared" si="41"/>
        <v>16978.103999999999</v>
      </c>
      <c r="DB47" s="34">
        <f t="shared" si="42"/>
        <v>9493.6458775963656</v>
      </c>
      <c r="DC47" s="34">
        <f t="shared" si="43"/>
        <v>1579.0230636212377</v>
      </c>
      <c r="DD47" s="9">
        <f t="shared" si="44"/>
        <v>10611.314999999999</v>
      </c>
      <c r="DE47" s="59">
        <f t="shared" si="45"/>
        <v>0.43914089755870805</v>
      </c>
      <c r="DF47" s="59">
        <f t="shared" si="46"/>
        <v>0.24555440182202892</v>
      </c>
      <c r="DG47" s="59">
        <f t="shared" si="47"/>
        <v>4.0841639645070572E-2</v>
      </c>
      <c r="DH47" s="59">
        <f t="shared" si="48"/>
        <v>0.27446306097419249</v>
      </c>
      <c r="DI47" s="14">
        <f t="shared" si="49"/>
        <v>7684.8683023581088</v>
      </c>
      <c r="DJ47" s="14">
        <f t="shared" si="50"/>
        <v>4297.1475659798671</v>
      </c>
      <c r="DK47" s="14">
        <f t="shared" si="51"/>
        <v>714.7196347905068</v>
      </c>
      <c r="DL47" s="14">
        <f t="shared" si="52"/>
        <v>4803.0426889738183</v>
      </c>
      <c r="DM47">
        <f t="shared" si="53"/>
        <v>1814.4993130527357</v>
      </c>
      <c r="DN47" s="34">
        <f t="shared" si="54"/>
        <v>8190.2919999999986</v>
      </c>
      <c r="DO47" s="34">
        <f t="shared" si="55"/>
        <v>4579.7653190315295</v>
      </c>
      <c r="DP47" s="34">
        <f t="shared" si="56"/>
        <v>761.72580670918921</v>
      </c>
      <c r="DQ47" s="9">
        <f t="shared" si="57"/>
        <v>5118.932499999999</v>
      </c>
      <c r="DR47" s="59">
        <f t="shared" si="58"/>
        <v>0.43914089755870805</v>
      </c>
      <c r="DS47" s="59">
        <f t="shared" si="59"/>
        <v>0.24555440182202895</v>
      </c>
      <c r="DT47" s="59">
        <f t="shared" si="60"/>
        <v>4.0841639645070572E-2</v>
      </c>
      <c r="DU47" s="59">
        <f t="shared" si="61"/>
        <v>0.27446306097419254</v>
      </c>
      <c r="DV47" s="14">
        <f t="shared" si="62"/>
        <v>796.82085695363742</v>
      </c>
      <c r="DW47" s="14">
        <f t="shared" si="63"/>
        <v>445.55829342314695</v>
      </c>
      <c r="DX47" s="14">
        <f t="shared" si="64"/>
        <v>74.107127079927935</v>
      </c>
      <c r="DY47" s="14">
        <f t="shared" si="65"/>
        <v>498.01303559602349</v>
      </c>
      <c r="DZ47" s="34" t="e">
        <f t="shared" si="66"/>
        <v>#REF!</v>
      </c>
      <c r="EA47" s="34" t="e">
        <f t="shared" si="67"/>
        <v>#REF!</v>
      </c>
      <c r="EB47" s="34" t="e">
        <f t="shared" si="68"/>
        <v>#REF!</v>
      </c>
      <c r="EC47" s="34" t="e">
        <f t="shared" si="69"/>
        <v>#REF!</v>
      </c>
      <c r="ED47" s="34" t="e">
        <f t="shared" si="70"/>
        <v>#REF!</v>
      </c>
      <c r="EE47" s="59" t="e">
        <f t="shared" si="71"/>
        <v>#REF!</v>
      </c>
      <c r="EF47" s="59" t="e">
        <f t="shared" si="72"/>
        <v>#REF!</v>
      </c>
      <c r="EG47" s="59" t="e">
        <f t="shared" si="73"/>
        <v>#REF!</v>
      </c>
      <c r="EH47" s="59" t="e">
        <f t="shared" si="74"/>
        <v>#REF!</v>
      </c>
      <c r="EI47" s="14" t="e">
        <f t="shared" si="75"/>
        <v>#REF!</v>
      </c>
      <c r="EJ47" s="14" t="e">
        <f t="shared" si="76"/>
        <v>#REF!</v>
      </c>
      <c r="EK47" s="14" t="e">
        <f t="shared" si="77"/>
        <v>#REF!</v>
      </c>
      <c r="EL47" s="14" t="e">
        <f t="shared" si="78"/>
        <v>#REF!</v>
      </c>
      <c r="EM47" t="e">
        <f t="shared" si="79"/>
        <v>#REF!</v>
      </c>
      <c r="EN47" s="34" t="e">
        <f t="shared" si="80"/>
        <v>#REF!</v>
      </c>
      <c r="EO47" s="34" t="e">
        <f t="shared" si="81"/>
        <v>#REF!</v>
      </c>
      <c r="EP47" s="34" t="e">
        <f t="shared" si="82"/>
        <v>#REF!</v>
      </c>
      <c r="EQ47" s="34" t="e">
        <f t="shared" si="83"/>
        <v>#REF!</v>
      </c>
      <c r="ER47" s="59" t="e">
        <f t="shared" si="84"/>
        <v>#REF!</v>
      </c>
      <c r="ES47" s="59" t="e">
        <f t="shared" si="85"/>
        <v>#REF!</v>
      </c>
      <c r="ET47" s="59" t="e">
        <f t="shared" si="86"/>
        <v>#REF!</v>
      </c>
      <c r="EU47" s="59" t="e">
        <f t="shared" si="87"/>
        <v>#REF!</v>
      </c>
      <c r="EV47" s="14" t="e">
        <f t="shared" si="88"/>
        <v>#REF!</v>
      </c>
      <c r="EW47" s="14" t="e">
        <f t="shared" si="89"/>
        <v>#REF!</v>
      </c>
      <c r="EX47" s="14" t="e">
        <f t="shared" si="90"/>
        <v>#REF!</v>
      </c>
      <c r="EY47" s="14" t="e">
        <f t="shared" si="91"/>
        <v>#REF!</v>
      </c>
    </row>
    <row r="48" spans="1:155" x14ac:dyDescent="0.2">
      <c r="A48" s="17">
        <v>30395508</v>
      </c>
      <c r="B48" t="s">
        <v>62</v>
      </c>
      <c r="C48" t="s">
        <v>241</v>
      </c>
      <c r="D48" t="s">
        <v>242</v>
      </c>
      <c r="E48" t="s">
        <v>243</v>
      </c>
      <c r="F48" t="s">
        <v>66</v>
      </c>
      <c r="G48" t="s">
        <v>42</v>
      </c>
      <c r="H48" t="s">
        <v>5195</v>
      </c>
      <c r="I48" t="s">
        <v>68</v>
      </c>
      <c r="J48" s="19" t="s">
        <v>69</v>
      </c>
      <c r="K48" t="s">
        <v>70</v>
      </c>
      <c r="L48">
        <v>1965</v>
      </c>
      <c r="M48">
        <f t="shared" si="95"/>
        <v>1965</v>
      </c>
      <c r="N48">
        <v>54</v>
      </c>
      <c r="O48" s="19">
        <f t="shared" si="96"/>
        <v>54</v>
      </c>
      <c r="P48" t="s">
        <v>80</v>
      </c>
      <c r="Q48" s="19" t="str">
        <f t="shared" si="2"/>
        <v>50-60</v>
      </c>
      <c r="R48" s="23">
        <v>262.60000000000002</v>
      </c>
      <c r="S48" s="15">
        <f t="shared" si="3"/>
        <v>0.2626</v>
      </c>
      <c r="T48">
        <v>30102845</v>
      </c>
      <c r="U48" t="s">
        <v>45</v>
      </c>
      <c r="V48" t="s">
        <v>46</v>
      </c>
      <c r="W48" t="s">
        <v>47</v>
      </c>
      <c r="X48" t="s">
        <v>48</v>
      </c>
      <c r="Y48" t="s">
        <v>244</v>
      </c>
      <c r="Z48" t="s">
        <v>245</v>
      </c>
      <c r="AA48" t="s">
        <v>246</v>
      </c>
      <c r="AB48" t="s">
        <v>247</v>
      </c>
      <c r="AC48">
        <v>1965</v>
      </c>
      <c r="AD48">
        <v>108</v>
      </c>
      <c r="AE48" t="str">
        <f t="shared" si="4"/>
        <v>&gt;80</v>
      </c>
      <c r="AF48">
        <v>-37.885727680000002</v>
      </c>
      <c r="AG48">
        <v>145.10446046999999</v>
      </c>
      <c r="AH48" t="s">
        <v>75</v>
      </c>
      <c r="AI48" t="s">
        <v>76</v>
      </c>
      <c r="AJ48" s="33" t="s">
        <v>81</v>
      </c>
      <c r="AL48" t="s">
        <v>48</v>
      </c>
      <c r="AM48" t="s">
        <v>86</v>
      </c>
      <c r="AN48">
        <v>220</v>
      </c>
      <c r="AO48" s="69">
        <v>5</v>
      </c>
      <c r="AP48">
        <v>2</v>
      </c>
      <c r="AQ48">
        <v>0</v>
      </c>
      <c r="AR48">
        <v>1</v>
      </c>
      <c r="AS48" s="82" t="str">
        <f t="shared" si="5"/>
        <v>Gw-0-1</v>
      </c>
      <c r="AT48" s="14">
        <f t="shared" si="6"/>
        <v>27976</v>
      </c>
      <c r="AU48" s="81">
        <f>VLOOKUP(C48,Bushfire_Vlookup!$F$2:$H$12575,3,FALSE)</f>
        <v>1</v>
      </c>
      <c r="AV48" s="14">
        <f>VLOOKUP(AS48,Safety_collateral_Vlookup!$J$3:$L$20,2,FALSE)</f>
        <v>11570.139925214824</v>
      </c>
      <c r="AW48" s="14">
        <f>VLOOKUP(AS48,Safety_collateral_Vlookup!$J$3:$L$20,3,FALSE)</f>
        <v>148000</v>
      </c>
      <c r="AX48" s="48">
        <f t="shared" si="7"/>
        <v>200112.79830020419</v>
      </c>
      <c r="AY48" s="49">
        <f t="shared" si="94"/>
        <v>19957.599999999999</v>
      </c>
      <c r="AZ48" s="14">
        <v>76000</v>
      </c>
      <c r="BA48" s="16">
        <f t="shared" si="8"/>
        <v>10.026896936515623</v>
      </c>
      <c r="BB48" t="e">
        <f>IF(BA48&lt;=#REF!,#REF!,IF(BA48&lt;=#REF!,#REF!,IF(BA48&lt;=#REF!,#REF!,IF(BA48&lt;=#REF!,#REF!,#REF!))))</f>
        <v>#REF!</v>
      </c>
      <c r="BC48" s="51">
        <v>5</v>
      </c>
      <c r="BD48" s="21">
        <v>70</v>
      </c>
      <c r="BE48" s="21">
        <v>6.4399999999999999E-2</v>
      </c>
      <c r="BF48" s="26">
        <f t="shared" si="9"/>
        <v>1301.7582659008835</v>
      </c>
      <c r="BG48" s="21">
        <v>7</v>
      </c>
      <c r="BH48" s="21">
        <f t="shared" si="10"/>
        <v>64.400000000000006</v>
      </c>
      <c r="BI48" s="28">
        <f t="shared" si="11"/>
        <v>6.0635500134400021E-2</v>
      </c>
      <c r="BJ48" s="27">
        <f t="shared" si="12"/>
        <v>6.0635500134400021E-2</v>
      </c>
      <c r="BK48" s="28">
        <f t="shared" si="13"/>
        <v>0.92961887716136249</v>
      </c>
      <c r="BL48" s="35">
        <f t="shared" si="14"/>
        <v>9.3211926715363607</v>
      </c>
      <c r="BM48" s="21" t="str">
        <f t="shared" si="15"/>
        <v>Cr4</v>
      </c>
      <c r="BN48" s="51">
        <v>4</v>
      </c>
      <c r="BO48" s="21">
        <v>1</v>
      </c>
      <c r="BP48" s="50" t="s">
        <v>5497</v>
      </c>
      <c r="BQ48" s="14">
        <v>27976</v>
      </c>
      <c r="BR48">
        <f>IFERROR(VLOOKUP(AO48,'Model Failure data- Lines'!$A$37:$E$41,3,FALSE),'Model Failure data- Lines'!$C$37)</f>
        <v>0.49390000000000001</v>
      </c>
      <c r="BS48" s="14">
        <f t="shared" si="16"/>
        <v>98835.71108047085</v>
      </c>
      <c r="BT48" s="34">
        <f t="shared" si="17"/>
        <v>17801.189732844305</v>
      </c>
      <c r="BU48" s="34">
        <f t="shared" si="18"/>
        <v>5.5521969353606071</v>
      </c>
      <c r="BV48" s="54">
        <f t="shared" si="19"/>
        <v>81034.521347626549</v>
      </c>
      <c r="BW48">
        <f>IFERROR(VLOOKUP(AO48,'Model Failure data- Lines'!$A$37:$E$41,4,FALSE),'Model Failure data- Lines'!$D$37)</f>
        <v>0.39779999999999999</v>
      </c>
      <c r="BX48" s="14">
        <f t="shared" si="20"/>
        <v>79604.871163821226</v>
      </c>
      <c r="BY48" s="34">
        <f t="shared" si="21"/>
        <v>15877.778686050506</v>
      </c>
      <c r="BZ48" s="71">
        <f t="shared" si="22"/>
        <v>5.0136025156817716</v>
      </c>
      <c r="CA48" s="71">
        <f t="shared" si="23"/>
        <v>63727.092477770719</v>
      </c>
      <c r="CB48" s="56">
        <v>1</v>
      </c>
      <c r="CC48">
        <f>IFERROR(VLOOKUP(AO48,'Model Failure data- Lines'!$A$37:$E$41,5,FALSE),'Model Failure data- Lines'!$E$37)</f>
        <v>0.19189999999999996</v>
      </c>
      <c r="CD48" s="14">
        <f t="shared" si="24"/>
        <v>38401.645993809172</v>
      </c>
      <c r="CE48" s="34">
        <f t="shared" si="25"/>
        <v>12631.972582033895</v>
      </c>
      <c r="CF48" s="34">
        <f t="shared" si="26"/>
        <v>3.040035571991881</v>
      </c>
      <c r="CG48" s="54">
        <f t="shared" si="27"/>
        <v>25769.673411775279</v>
      </c>
      <c r="CH48" t="e">
        <f>IFERROR(VLOOKUP(AO48,'Model Failure data- Lines'!#REF!,3,FALSE),'Model Failure data- Lines'!#REF!)</f>
        <v>#REF!</v>
      </c>
      <c r="CI48" s="14" t="e">
        <f t="shared" si="28"/>
        <v>#REF!</v>
      </c>
      <c r="CJ48" s="34">
        <f t="shared" si="29"/>
        <v>17074.427440668929</v>
      </c>
      <c r="CK48" s="34" t="e">
        <f t="shared" si="30"/>
        <v>#REF!</v>
      </c>
      <c r="CL48" s="54" t="e">
        <f t="shared" si="31"/>
        <v>#REF!</v>
      </c>
      <c r="CM48" t="e">
        <f>IFERROR(VLOOKUP(AO48,'Model Failure data- Lines'!#REF!,4,FALSE),'Model Failure data- Lines'!#REF!)</f>
        <v>#REF!</v>
      </c>
      <c r="CN48" s="14" t="e">
        <f t="shared" si="32"/>
        <v>#REF!</v>
      </c>
      <c r="CO48" s="34">
        <f t="shared" si="33"/>
        <v>14607.772098181553</v>
      </c>
      <c r="CP48" s="34" t="e">
        <f t="shared" si="34"/>
        <v>#REF!</v>
      </c>
      <c r="CQ48" s="54" t="e">
        <f t="shared" si="35"/>
        <v>#REF!</v>
      </c>
      <c r="CR48" t="e">
        <f>IFERROR(VLOOKUP(AO48,'Model Failure data- Lines'!#REF!,5,FALSE),'Model Failure data- Lines'!#REF!)</f>
        <v>#REF!</v>
      </c>
      <c r="CS48" s="14" t="e">
        <f t="shared" si="36"/>
        <v>#REF!</v>
      </c>
      <c r="CT48" s="34">
        <f t="shared" si="37"/>
        <v>10692.017360424676</v>
      </c>
      <c r="CU48" s="34" t="e">
        <f t="shared" si="38"/>
        <v>#REF!</v>
      </c>
      <c r="CV48" s="54" t="e">
        <f t="shared" si="39"/>
        <v>#REF!</v>
      </c>
      <c r="CW48" t="s">
        <v>247</v>
      </c>
      <c r="CX48">
        <v>1</v>
      </c>
      <c r="CY48">
        <v>1</v>
      </c>
      <c r="CZ48">
        <f t="shared" si="40"/>
        <v>63727.092477770726</v>
      </c>
      <c r="DA48" s="34">
        <f t="shared" si="41"/>
        <v>11874.4859376</v>
      </c>
      <c r="DB48" s="34">
        <f t="shared" si="42"/>
        <v>0.42445259999999996</v>
      </c>
      <c r="DC48" s="34">
        <f t="shared" si="43"/>
        <v>4910.9759736212372</v>
      </c>
      <c r="DD48" s="9">
        <f t="shared" si="44"/>
        <v>62818.984799999991</v>
      </c>
      <c r="DE48" s="59">
        <f t="shared" si="45"/>
        <v>0.1491678306113095</v>
      </c>
      <c r="DF48" s="59">
        <f t="shared" si="46"/>
        <v>5.3319928013765184E-6</v>
      </c>
      <c r="DG48" s="59">
        <f t="shared" si="47"/>
        <v>6.1691902792164494E-2</v>
      </c>
      <c r="DH48" s="59">
        <f t="shared" si="48"/>
        <v>0.78913493460372464</v>
      </c>
      <c r="DI48" s="14">
        <f t="shared" si="49"/>
        <v>9506.0321360753587</v>
      </c>
      <c r="DJ48" s="14">
        <f t="shared" si="50"/>
        <v>0.33979239834412917</v>
      </c>
      <c r="DK48" s="14">
        <f t="shared" si="51"/>
        <v>3931.4455943659082</v>
      </c>
      <c r="DL48" s="14">
        <f t="shared" si="52"/>
        <v>50289.274954931112</v>
      </c>
      <c r="DM48">
        <f t="shared" si="53"/>
        <v>25769.673411775275</v>
      </c>
      <c r="DN48" s="34">
        <f t="shared" si="54"/>
        <v>5728.2902247999991</v>
      </c>
      <c r="DO48" s="34">
        <f t="shared" si="55"/>
        <v>0.20475729999999995</v>
      </c>
      <c r="DP48" s="34">
        <f t="shared" si="56"/>
        <v>2369.0706117091886</v>
      </c>
      <c r="DQ48" s="9">
        <f t="shared" si="57"/>
        <v>30304.080399999992</v>
      </c>
      <c r="DR48" s="59">
        <f t="shared" si="58"/>
        <v>0.1491678306113095</v>
      </c>
      <c r="DS48" s="59">
        <f t="shared" si="59"/>
        <v>5.3319928013765193E-6</v>
      </c>
      <c r="DT48" s="59">
        <f t="shared" si="60"/>
        <v>6.1691902792164494E-2</v>
      </c>
      <c r="DU48" s="59">
        <f t="shared" si="61"/>
        <v>0.78913493460372486</v>
      </c>
      <c r="DV48" s="14">
        <f t="shared" si="62"/>
        <v>3844.0062783964609</v>
      </c>
      <c r="DW48" s="14">
        <f t="shared" si="63"/>
        <v>0.13740371312540967</v>
      </c>
      <c r="DX48" s="14">
        <f t="shared" si="64"/>
        <v>1589.7801871050663</v>
      </c>
      <c r="DY48" s="14">
        <f t="shared" si="65"/>
        <v>20335.749542560628</v>
      </c>
      <c r="DZ48" s="34" t="e">
        <f t="shared" si="66"/>
        <v>#REF!</v>
      </c>
      <c r="EA48" s="34" t="e">
        <f t="shared" si="67"/>
        <v>#REF!</v>
      </c>
      <c r="EB48" s="34" t="e">
        <f t="shared" si="68"/>
        <v>#REF!</v>
      </c>
      <c r="EC48" s="34" t="e">
        <f t="shared" si="69"/>
        <v>#REF!</v>
      </c>
      <c r="ED48" s="34" t="e">
        <f t="shared" si="70"/>
        <v>#REF!</v>
      </c>
      <c r="EE48" s="59" t="e">
        <f t="shared" si="71"/>
        <v>#REF!</v>
      </c>
      <c r="EF48" s="59" t="e">
        <f t="shared" si="72"/>
        <v>#REF!</v>
      </c>
      <c r="EG48" s="59" t="e">
        <f t="shared" si="73"/>
        <v>#REF!</v>
      </c>
      <c r="EH48" s="59" t="e">
        <f t="shared" si="74"/>
        <v>#REF!</v>
      </c>
      <c r="EI48" s="14" t="e">
        <f t="shared" si="75"/>
        <v>#REF!</v>
      </c>
      <c r="EJ48" s="14" t="e">
        <f t="shared" si="76"/>
        <v>#REF!</v>
      </c>
      <c r="EK48" s="14" t="e">
        <f t="shared" si="77"/>
        <v>#REF!</v>
      </c>
      <c r="EL48" s="14" t="e">
        <f t="shared" si="78"/>
        <v>#REF!</v>
      </c>
      <c r="EM48" t="e">
        <f t="shared" si="79"/>
        <v>#REF!</v>
      </c>
      <c r="EN48" s="34" t="e">
        <f t="shared" si="80"/>
        <v>#REF!</v>
      </c>
      <c r="EO48" s="34" t="e">
        <f t="shared" si="81"/>
        <v>#REF!</v>
      </c>
      <c r="EP48" s="34" t="e">
        <f t="shared" si="82"/>
        <v>#REF!</v>
      </c>
      <c r="EQ48" s="34" t="e">
        <f t="shared" si="83"/>
        <v>#REF!</v>
      </c>
      <c r="ER48" s="59" t="e">
        <f t="shared" si="84"/>
        <v>#REF!</v>
      </c>
      <c r="ES48" s="59" t="e">
        <f t="shared" si="85"/>
        <v>#REF!</v>
      </c>
      <c r="ET48" s="59" t="e">
        <f t="shared" si="86"/>
        <v>#REF!</v>
      </c>
      <c r="EU48" s="59" t="e">
        <f t="shared" si="87"/>
        <v>#REF!</v>
      </c>
      <c r="EV48" s="14" t="e">
        <f t="shared" si="88"/>
        <v>#REF!</v>
      </c>
      <c r="EW48" s="14" t="e">
        <f t="shared" si="89"/>
        <v>#REF!</v>
      </c>
      <c r="EX48" s="14" t="e">
        <f t="shared" si="90"/>
        <v>#REF!</v>
      </c>
      <c r="EY48" s="14" t="e">
        <f t="shared" si="91"/>
        <v>#REF!</v>
      </c>
    </row>
    <row r="49" spans="1:155" x14ac:dyDescent="0.2">
      <c r="A49" s="17">
        <v>30289371</v>
      </c>
      <c r="B49" t="s">
        <v>62</v>
      </c>
      <c r="C49" t="s">
        <v>3302</v>
      </c>
      <c r="D49" t="s">
        <v>3303</v>
      </c>
      <c r="E49" t="s">
        <v>3304</v>
      </c>
      <c r="F49" t="s">
        <v>66</v>
      </c>
      <c r="G49" t="s">
        <v>42</v>
      </c>
      <c r="H49" t="s">
        <v>4372</v>
      </c>
      <c r="I49" t="s">
        <v>68</v>
      </c>
      <c r="J49" s="19" t="s">
        <v>69</v>
      </c>
      <c r="K49" t="s">
        <v>70</v>
      </c>
      <c r="L49">
        <v>1964</v>
      </c>
      <c r="M49">
        <f t="shared" si="95"/>
        <v>1964</v>
      </c>
      <c r="N49">
        <v>55</v>
      </c>
      <c r="O49" s="19">
        <f t="shared" si="96"/>
        <v>55</v>
      </c>
      <c r="P49" t="s">
        <v>80</v>
      </c>
      <c r="Q49" s="19" t="str">
        <f t="shared" si="2"/>
        <v>50-60</v>
      </c>
      <c r="R49" s="23">
        <v>298.8</v>
      </c>
      <c r="S49" s="15">
        <f t="shared" si="3"/>
        <v>0.29880000000000001</v>
      </c>
      <c r="T49">
        <v>30252938</v>
      </c>
      <c r="U49" t="s">
        <v>45</v>
      </c>
      <c r="V49" t="s">
        <v>46</v>
      </c>
      <c r="W49" s="20" t="s">
        <v>87</v>
      </c>
      <c r="X49" t="s">
        <v>88</v>
      </c>
      <c r="Y49" t="s">
        <v>3196</v>
      </c>
      <c r="Z49" t="s">
        <v>3305</v>
      </c>
      <c r="AA49" t="s">
        <v>3306</v>
      </c>
      <c r="AB49" t="s">
        <v>2053</v>
      </c>
      <c r="AC49">
        <v>1964</v>
      </c>
      <c r="AD49">
        <v>110</v>
      </c>
      <c r="AE49" t="str">
        <f t="shared" si="4"/>
        <v>&gt;80</v>
      </c>
      <c r="AF49">
        <v>-37.837420289999997</v>
      </c>
      <c r="AG49">
        <v>145.03002846999999</v>
      </c>
      <c r="AH49" t="s">
        <v>75</v>
      </c>
      <c r="AI49" t="s">
        <v>76</v>
      </c>
      <c r="AJ49" s="33" t="s">
        <v>81</v>
      </c>
      <c r="AL49" t="s">
        <v>78</v>
      </c>
      <c r="AM49" t="s">
        <v>79</v>
      </c>
      <c r="AN49">
        <v>220</v>
      </c>
      <c r="AO49" s="69">
        <v>5</v>
      </c>
      <c r="AP49">
        <v>2</v>
      </c>
      <c r="AQ49">
        <v>0</v>
      </c>
      <c r="AR49">
        <v>1</v>
      </c>
      <c r="AS49" s="82" t="str">
        <f t="shared" si="5"/>
        <v>Gw-0-1</v>
      </c>
      <c r="AT49" s="14">
        <f t="shared" si="6"/>
        <v>27976</v>
      </c>
      <c r="AU49" s="81">
        <f>VLOOKUP(C49,Bushfire_Vlookup!$F$2:$H$12575,3,FALSE)</f>
        <v>1</v>
      </c>
      <c r="AV49" s="14">
        <f>VLOOKUP(AS49,Safety_collateral_Vlookup!$J$3:$L$20,2,FALSE)</f>
        <v>11570.139925214824</v>
      </c>
      <c r="AW49" s="14">
        <f>VLOOKUP(AS49,Safety_collateral_Vlookup!$J$3:$L$20,3,FALSE)</f>
        <v>148000</v>
      </c>
      <c r="AX49" s="48">
        <f t="shared" si="7"/>
        <v>200112.79830020419</v>
      </c>
      <c r="AY49" s="49">
        <f t="shared" si="94"/>
        <v>22708.799999999999</v>
      </c>
      <c r="AZ49" s="14">
        <v>76000</v>
      </c>
      <c r="BA49" s="16">
        <f t="shared" si="8"/>
        <v>8.8121256209136636</v>
      </c>
      <c r="BB49" t="e">
        <f>IF(BA49&lt;=#REF!,#REF!,IF(BA49&lt;=#REF!,#REF!,IF(BA49&lt;=#REF!,#REF!,IF(BA49&lt;=#REF!,#REF!,#REF!))))</f>
        <v>#REF!</v>
      </c>
      <c r="BC49" s="51">
        <v>4</v>
      </c>
      <c r="BD49" s="21">
        <v>70</v>
      </c>
      <c r="BE49" s="21">
        <v>6.4399999999999999E-2</v>
      </c>
      <c r="BF49" s="26">
        <f t="shared" si="9"/>
        <v>1481.2085675978065</v>
      </c>
      <c r="BG49" s="21">
        <v>7</v>
      </c>
      <c r="BH49" s="21">
        <f t="shared" si="10"/>
        <v>64.400000000000006</v>
      </c>
      <c r="BI49" s="28">
        <f t="shared" si="11"/>
        <v>6.0635500134400021E-2</v>
      </c>
      <c r="BJ49" s="27">
        <f t="shared" si="12"/>
        <v>6.0635500134400021E-2</v>
      </c>
      <c r="BK49" s="28">
        <f t="shared" si="13"/>
        <v>0.9296188771613626</v>
      </c>
      <c r="BL49" s="35">
        <f t="shared" si="14"/>
        <v>8.1919183251186354</v>
      </c>
      <c r="BM49" s="21" t="str">
        <f t="shared" si="15"/>
        <v>Cr4</v>
      </c>
      <c r="BN49" s="51">
        <v>4</v>
      </c>
      <c r="BO49" s="21">
        <v>1</v>
      </c>
      <c r="BP49" s="50" t="s">
        <v>5497</v>
      </c>
      <c r="BQ49" s="14">
        <v>27976</v>
      </c>
      <c r="BR49">
        <f>IFERROR(VLOOKUP(AO49,'Model Failure data- Lines'!$A$37:$E$41,3,FALSE),'Model Failure data- Lines'!$C$37)</f>
        <v>0.49390000000000001</v>
      </c>
      <c r="BS49" s="14">
        <f t="shared" si="16"/>
        <v>98835.71108047085</v>
      </c>
      <c r="BT49" s="34">
        <f t="shared" si="17"/>
        <v>20255.123732573797</v>
      </c>
      <c r="BU49" s="34">
        <f t="shared" si="18"/>
        <v>4.8795412156147764</v>
      </c>
      <c r="BV49" s="54">
        <f t="shared" si="19"/>
        <v>78580.587347897061</v>
      </c>
      <c r="BW49">
        <f>IFERROR(VLOOKUP(AO49,'Model Failure data- Lines'!$A$37:$E$41,4,FALSE),'Model Failure data- Lines'!$D$37)</f>
        <v>0.39779999999999999</v>
      </c>
      <c r="BX49" s="14">
        <f t="shared" si="20"/>
        <v>79604.871163821226</v>
      </c>
      <c r="BY49" s="34">
        <f t="shared" si="21"/>
        <v>18066.566151530431</v>
      </c>
      <c r="BZ49" s="71">
        <f t="shared" si="22"/>
        <v>4.406198194839468</v>
      </c>
      <c r="CA49" s="71">
        <f t="shared" si="23"/>
        <v>61538.305012290795</v>
      </c>
      <c r="CB49" s="56">
        <v>1</v>
      </c>
      <c r="CC49">
        <f>IFERROR(VLOOKUP(AO49,'Model Failure data- Lines'!$A$37:$E$41,5,FALSE),'Model Failure data- Lines'!$E$37)</f>
        <v>0.19189999999999996</v>
      </c>
      <c r="CD49" s="14">
        <f t="shared" si="24"/>
        <v>38401.645993809172</v>
      </c>
      <c r="CE49" s="34">
        <f t="shared" si="25"/>
        <v>14373.318383517624</v>
      </c>
      <c r="CF49" s="34">
        <f t="shared" si="26"/>
        <v>2.6717313962686342</v>
      </c>
      <c r="CG49" s="54">
        <f t="shared" si="27"/>
        <v>24028.327610291548</v>
      </c>
      <c r="CH49" t="e">
        <f>IFERROR(VLOOKUP(AO49,'Model Failure data- Lines'!#REF!,3,FALSE),'Model Failure data- Lines'!#REF!)</f>
        <v>#REF!</v>
      </c>
      <c r="CI49" s="14" t="e">
        <f t="shared" si="28"/>
        <v>#REF!</v>
      </c>
      <c r="CJ49" s="34">
        <f t="shared" si="29"/>
        <v>19428.175625559317</v>
      </c>
      <c r="CK49" s="34" t="e">
        <f t="shared" si="30"/>
        <v>#REF!</v>
      </c>
      <c r="CL49" s="54" t="e">
        <f t="shared" si="31"/>
        <v>#REF!</v>
      </c>
      <c r="CM49" t="e">
        <f>IFERROR(VLOOKUP(AO49,'Model Failure data- Lines'!#REF!,4,FALSE),'Model Failure data- Lines'!#REF!)</f>
        <v>#REF!</v>
      </c>
      <c r="CN49" s="14" t="e">
        <f t="shared" si="32"/>
        <v>#REF!</v>
      </c>
      <c r="CO49" s="34">
        <f t="shared" si="33"/>
        <v>16621.486302119756</v>
      </c>
      <c r="CP49" s="34" t="e">
        <f t="shared" si="34"/>
        <v>#REF!</v>
      </c>
      <c r="CQ49" s="54" t="e">
        <f t="shared" si="35"/>
        <v>#REF!</v>
      </c>
      <c r="CR49" t="e">
        <f>IFERROR(VLOOKUP(AO49,'Model Failure data- Lines'!#REF!,5,FALSE),'Model Failure data- Lines'!#REF!)</f>
        <v>#REF!</v>
      </c>
      <c r="CS49" s="14" t="e">
        <f t="shared" si="36"/>
        <v>#REF!</v>
      </c>
      <c r="CT49" s="34">
        <f t="shared" si="37"/>
        <v>12165.935975989692</v>
      </c>
      <c r="CU49" s="34" t="e">
        <f t="shared" si="38"/>
        <v>#REF!</v>
      </c>
      <c r="CV49" s="54" t="e">
        <f t="shared" si="39"/>
        <v>#REF!</v>
      </c>
      <c r="CW49" t="s">
        <v>2053</v>
      </c>
      <c r="CX49">
        <v>1</v>
      </c>
      <c r="CY49">
        <v>1</v>
      </c>
      <c r="CZ49">
        <f t="shared" si="40"/>
        <v>61538.305012290788</v>
      </c>
      <c r="DA49" s="34">
        <f t="shared" si="41"/>
        <v>11874.4859376</v>
      </c>
      <c r="DB49" s="34">
        <f t="shared" si="42"/>
        <v>0.42445259999999996</v>
      </c>
      <c r="DC49" s="34">
        <f t="shared" si="43"/>
        <v>4910.9759736212372</v>
      </c>
      <c r="DD49" s="9">
        <f t="shared" si="44"/>
        <v>62818.984799999991</v>
      </c>
      <c r="DE49" s="59">
        <f t="shared" si="45"/>
        <v>0.1491678306113095</v>
      </c>
      <c r="DF49" s="59">
        <f t="shared" si="46"/>
        <v>5.3319928013765184E-6</v>
      </c>
      <c r="DG49" s="59">
        <f t="shared" si="47"/>
        <v>6.1691902792164494E-2</v>
      </c>
      <c r="DH49" s="59">
        <f t="shared" si="48"/>
        <v>0.78913493460372464</v>
      </c>
      <c r="DI49" s="14">
        <f t="shared" si="49"/>
        <v>9179.5354581804913</v>
      </c>
      <c r="DJ49" s="14">
        <f t="shared" si="50"/>
        <v>0.32812179933444702</v>
      </c>
      <c r="DK49" s="14">
        <f t="shared" si="51"/>
        <v>3796.4151308128125</v>
      </c>
      <c r="DL49" s="14">
        <f t="shared" si="52"/>
        <v>48562.026301498154</v>
      </c>
      <c r="DM49">
        <f t="shared" si="53"/>
        <v>24028.327610291548</v>
      </c>
      <c r="DN49" s="34">
        <f t="shared" si="54"/>
        <v>5728.2902247999991</v>
      </c>
      <c r="DO49" s="34">
        <f t="shared" si="55"/>
        <v>0.20475729999999995</v>
      </c>
      <c r="DP49" s="34">
        <f t="shared" si="56"/>
        <v>2369.0706117091886</v>
      </c>
      <c r="DQ49" s="9">
        <f t="shared" si="57"/>
        <v>30304.080399999992</v>
      </c>
      <c r="DR49" s="59">
        <f t="shared" si="58"/>
        <v>0.1491678306113095</v>
      </c>
      <c r="DS49" s="59">
        <f t="shared" si="59"/>
        <v>5.3319928013765193E-6</v>
      </c>
      <c r="DT49" s="59">
        <f t="shared" si="60"/>
        <v>6.1691902792164494E-2</v>
      </c>
      <c r="DU49" s="59">
        <f t="shared" si="61"/>
        <v>0.78913493460372486</v>
      </c>
      <c r="DV49" s="14">
        <f t="shared" si="62"/>
        <v>3584.2535028450211</v>
      </c>
      <c r="DW49" s="14">
        <f t="shared" si="63"/>
        <v>0.12811886984719117</v>
      </c>
      <c r="DX49" s="14">
        <f t="shared" si="64"/>
        <v>1482.3532511923884</v>
      </c>
      <c r="DY49" s="14">
        <f t="shared" si="65"/>
        <v>18961.592737384301</v>
      </c>
      <c r="DZ49" s="34" t="e">
        <f t="shared" si="66"/>
        <v>#REF!</v>
      </c>
      <c r="EA49" s="34" t="e">
        <f t="shared" si="67"/>
        <v>#REF!</v>
      </c>
      <c r="EB49" s="34" t="e">
        <f t="shared" si="68"/>
        <v>#REF!</v>
      </c>
      <c r="EC49" s="34" t="e">
        <f t="shared" si="69"/>
        <v>#REF!</v>
      </c>
      <c r="ED49" s="34" t="e">
        <f t="shared" si="70"/>
        <v>#REF!</v>
      </c>
      <c r="EE49" s="59" t="e">
        <f t="shared" si="71"/>
        <v>#REF!</v>
      </c>
      <c r="EF49" s="59" t="e">
        <f t="shared" si="72"/>
        <v>#REF!</v>
      </c>
      <c r="EG49" s="59" t="e">
        <f t="shared" si="73"/>
        <v>#REF!</v>
      </c>
      <c r="EH49" s="59" t="e">
        <f t="shared" si="74"/>
        <v>#REF!</v>
      </c>
      <c r="EI49" s="14" t="e">
        <f t="shared" si="75"/>
        <v>#REF!</v>
      </c>
      <c r="EJ49" s="14" t="e">
        <f t="shared" si="76"/>
        <v>#REF!</v>
      </c>
      <c r="EK49" s="14" t="e">
        <f t="shared" si="77"/>
        <v>#REF!</v>
      </c>
      <c r="EL49" s="14" t="e">
        <f t="shared" si="78"/>
        <v>#REF!</v>
      </c>
      <c r="EM49" t="e">
        <f t="shared" si="79"/>
        <v>#REF!</v>
      </c>
      <c r="EN49" s="34" t="e">
        <f t="shared" si="80"/>
        <v>#REF!</v>
      </c>
      <c r="EO49" s="34" t="e">
        <f t="shared" si="81"/>
        <v>#REF!</v>
      </c>
      <c r="EP49" s="34" t="e">
        <f t="shared" si="82"/>
        <v>#REF!</v>
      </c>
      <c r="EQ49" s="34" t="e">
        <f t="shared" si="83"/>
        <v>#REF!</v>
      </c>
      <c r="ER49" s="59" t="e">
        <f t="shared" si="84"/>
        <v>#REF!</v>
      </c>
      <c r="ES49" s="59" t="e">
        <f t="shared" si="85"/>
        <v>#REF!</v>
      </c>
      <c r="ET49" s="59" t="e">
        <f t="shared" si="86"/>
        <v>#REF!</v>
      </c>
      <c r="EU49" s="59" t="e">
        <f t="shared" si="87"/>
        <v>#REF!</v>
      </c>
      <c r="EV49" s="14" t="e">
        <f t="shared" si="88"/>
        <v>#REF!</v>
      </c>
      <c r="EW49" s="14" t="e">
        <f t="shared" si="89"/>
        <v>#REF!</v>
      </c>
      <c r="EX49" s="14" t="e">
        <f t="shared" si="90"/>
        <v>#REF!</v>
      </c>
      <c r="EY49" s="14" t="e">
        <f t="shared" si="91"/>
        <v>#REF!</v>
      </c>
    </row>
    <row r="50" spans="1:155" x14ac:dyDescent="0.2">
      <c r="A50" s="17">
        <v>30426169</v>
      </c>
      <c r="B50" t="s">
        <v>62</v>
      </c>
      <c r="C50" t="s">
        <v>3341</v>
      </c>
      <c r="D50" t="s">
        <v>3342</v>
      </c>
      <c r="E50" t="s">
        <v>3343</v>
      </c>
      <c r="F50" t="s">
        <v>66</v>
      </c>
      <c r="G50" t="s">
        <v>42</v>
      </c>
      <c r="H50" t="s">
        <v>5345</v>
      </c>
      <c r="I50" t="s">
        <v>68</v>
      </c>
      <c r="J50" s="19" t="s">
        <v>69</v>
      </c>
      <c r="K50" t="s">
        <v>70</v>
      </c>
      <c r="L50">
        <v>1964</v>
      </c>
      <c r="M50">
        <f t="shared" si="95"/>
        <v>1964</v>
      </c>
      <c r="N50">
        <v>55</v>
      </c>
      <c r="O50" s="19">
        <f t="shared" si="96"/>
        <v>55</v>
      </c>
      <c r="P50" t="s">
        <v>80</v>
      </c>
      <c r="Q50" s="19" t="str">
        <f t="shared" si="2"/>
        <v>50-60</v>
      </c>
      <c r="R50" s="23">
        <v>257.3</v>
      </c>
      <c r="S50" s="15">
        <f t="shared" si="3"/>
        <v>0.25730000000000003</v>
      </c>
      <c r="T50">
        <v>30035881</v>
      </c>
      <c r="U50" t="s">
        <v>45</v>
      </c>
      <c r="V50" t="s">
        <v>46</v>
      </c>
      <c r="W50" t="s">
        <v>47</v>
      </c>
      <c r="X50" t="s">
        <v>48</v>
      </c>
      <c r="Y50" t="s">
        <v>572</v>
      </c>
      <c r="Z50" t="s">
        <v>3344</v>
      </c>
      <c r="AA50" t="s">
        <v>3345</v>
      </c>
      <c r="AB50" t="s">
        <v>195</v>
      </c>
      <c r="AC50">
        <v>1964</v>
      </c>
      <c r="AD50">
        <v>110</v>
      </c>
      <c r="AE50" t="str">
        <f t="shared" si="4"/>
        <v>&gt;80</v>
      </c>
      <c r="AF50">
        <v>-37.930992689999997</v>
      </c>
      <c r="AG50">
        <v>145.20367519999999</v>
      </c>
      <c r="AH50" t="s">
        <v>75</v>
      </c>
      <c r="AI50" t="s">
        <v>76</v>
      </c>
      <c r="AJ50" s="33" t="s">
        <v>188</v>
      </c>
      <c r="AL50" t="s">
        <v>78</v>
      </c>
      <c r="AM50" t="s">
        <v>79</v>
      </c>
      <c r="AN50">
        <v>220</v>
      </c>
      <c r="AO50" s="69">
        <v>5</v>
      </c>
      <c r="AP50">
        <v>2</v>
      </c>
      <c r="AQ50">
        <v>0</v>
      </c>
      <c r="AR50">
        <v>1</v>
      </c>
      <c r="AS50" s="82" t="str">
        <f t="shared" si="5"/>
        <v>Gw-0-1</v>
      </c>
      <c r="AT50" s="14">
        <f t="shared" si="6"/>
        <v>40000</v>
      </c>
      <c r="AU50" s="81">
        <f>VLOOKUP(C50,Bushfire_Vlookup!$F$2:$H$12575,3,FALSE)</f>
        <v>550.20848799999999</v>
      </c>
      <c r="AV50" s="14">
        <f>VLOOKUP(AS50,Safety_collateral_Vlookup!$J$3:$L$20,2,FALSE)</f>
        <v>11570.139925214824</v>
      </c>
      <c r="AW50" s="14">
        <f>VLOOKUP(AS50,Safety_collateral_Vlookup!$J$3:$L$20,3,FALSE)</f>
        <v>148000</v>
      </c>
      <c r="AX50" s="48">
        <f t="shared" si="7"/>
        <v>213528.4117569002</v>
      </c>
      <c r="AY50" s="49">
        <f t="shared" si="94"/>
        <v>19554.800000000003</v>
      </c>
      <c r="AZ50" s="14">
        <v>76000</v>
      </c>
      <c r="BA50" s="16">
        <f t="shared" si="8"/>
        <v>10.919488399620562</v>
      </c>
      <c r="BB50" t="e">
        <f>IF(BA50&lt;=#REF!,#REF!,IF(BA50&lt;=#REF!,#REF!,IF(BA50&lt;=#REF!,#REF!,IF(BA50&lt;=#REF!,#REF!,#REF!))))</f>
        <v>#REF!</v>
      </c>
      <c r="BC50" s="51">
        <v>5</v>
      </c>
      <c r="BD50" s="21">
        <v>70</v>
      </c>
      <c r="BE50" s="21">
        <v>6.4399999999999999E-2</v>
      </c>
      <c r="BF50" s="26">
        <f t="shared" si="9"/>
        <v>1275.4851554314446</v>
      </c>
      <c r="BG50" s="21">
        <v>7</v>
      </c>
      <c r="BH50" s="21">
        <f t="shared" si="10"/>
        <v>64.400000000000006</v>
      </c>
      <c r="BI50" s="28">
        <f t="shared" si="11"/>
        <v>6.0635500134400021E-2</v>
      </c>
      <c r="BJ50" s="27">
        <f t="shared" si="12"/>
        <v>6.0635500134400021E-2</v>
      </c>
      <c r="BK50" s="28">
        <f t="shared" si="13"/>
        <v>0.92961887716136271</v>
      </c>
      <c r="BL50" s="35">
        <f t="shared" si="14"/>
        <v>10.150962545231792</v>
      </c>
      <c r="BM50" s="21" t="str">
        <f t="shared" si="15"/>
        <v>Cr5</v>
      </c>
      <c r="BN50" s="51">
        <v>5</v>
      </c>
      <c r="BO50" s="21">
        <v>1</v>
      </c>
      <c r="BP50" s="50" t="s">
        <v>5497</v>
      </c>
      <c r="BQ50" s="14">
        <v>40000</v>
      </c>
      <c r="BR50">
        <f>IFERROR(VLOOKUP(AO50,'Model Failure data- Lines'!$A$37:$E$41,3,FALSE),'Model Failure data- Lines'!$C$37)</f>
        <v>0.49390000000000001</v>
      </c>
      <c r="BS50" s="14">
        <f t="shared" si="16"/>
        <v>105461.68256673301</v>
      </c>
      <c r="BT50" s="34">
        <f t="shared" si="17"/>
        <v>17441.912103049661</v>
      </c>
      <c r="BU50" s="34">
        <f t="shared" si="18"/>
        <v>6.0464518995192842</v>
      </c>
      <c r="BV50" s="54">
        <f t="shared" si="19"/>
        <v>88019.770463683351</v>
      </c>
      <c r="BW50">
        <f>IFERROR(VLOOKUP(AO50,'Model Failure data- Lines'!$A$37:$E$41,4,FALSE),'Model Failure data- Lines'!$D$37)</f>
        <v>0.39779999999999999</v>
      </c>
      <c r="BX50" s="14">
        <f t="shared" si="20"/>
        <v>84941.602196894892</v>
      </c>
      <c r="BY50" s="34">
        <f t="shared" si="21"/>
        <v>15557.320852706762</v>
      </c>
      <c r="BZ50" s="71">
        <f t="shared" si="22"/>
        <v>5.4599119604913344</v>
      </c>
      <c r="CA50" s="71">
        <f t="shared" si="23"/>
        <v>69384.28134418813</v>
      </c>
      <c r="CB50" s="56">
        <v>1</v>
      </c>
      <c r="CC50">
        <f>IFERROR(VLOOKUP(AO50,'Model Failure data- Lines'!$A$37:$E$41,5,FALSE),'Model Failure data- Lines'!$E$37)</f>
        <v>0.19189999999999996</v>
      </c>
      <c r="CD50" s="14">
        <f t="shared" si="24"/>
        <v>40976.102216149142</v>
      </c>
      <c r="CE50" s="34">
        <f t="shared" si="25"/>
        <v>12377.024163584623</v>
      </c>
      <c r="CF50" s="34">
        <f t="shared" si="26"/>
        <v>3.3106586587031175</v>
      </c>
      <c r="CG50" s="54">
        <f t="shared" si="27"/>
        <v>28599.078052564517</v>
      </c>
      <c r="CH50" t="e">
        <f>IFERROR(VLOOKUP(AO50,'Model Failure data- Lines'!#REF!,3,FALSE),'Model Failure data- Lines'!#REF!)</f>
        <v>#REF!</v>
      </c>
      <c r="CI50" s="14" t="e">
        <f t="shared" si="28"/>
        <v>#REF!</v>
      </c>
      <c r="CJ50" s="34">
        <f t="shared" si="29"/>
        <v>16729.817899787191</v>
      </c>
      <c r="CK50" s="34" t="e">
        <f t="shared" si="30"/>
        <v>#REF!</v>
      </c>
      <c r="CL50" s="54" t="e">
        <f t="shared" si="31"/>
        <v>#REF!</v>
      </c>
      <c r="CM50" t="e">
        <f>IFERROR(VLOOKUP(AO50,'Model Failure data- Lines'!#REF!,4,FALSE),'Model Failure data- Lines'!#REF!)</f>
        <v>#REF!</v>
      </c>
      <c r="CN50" s="14" t="e">
        <f t="shared" si="32"/>
        <v>#REF!</v>
      </c>
      <c r="CO50" s="34">
        <f t="shared" si="33"/>
        <v>14312.946537936459</v>
      </c>
      <c r="CP50" s="34" t="e">
        <f t="shared" si="34"/>
        <v>#REF!</v>
      </c>
      <c r="CQ50" s="54" t="e">
        <f t="shared" si="35"/>
        <v>#REF!</v>
      </c>
      <c r="CR50" t="e">
        <f>IFERROR(VLOOKUP(AO50,'Model Failure data- Lines'!#REF!,5,FALSE),'Model Failure data- Lines'!#REF!)</f>
        <v>#REF!</v>
      </c>
      <c r="CS50" s="14" t="e">
        <f t="shared" si="36"/>
        <v>#REF!</v>
      </c>
      <c r="CT50" s="34">
        <f t="shared" si="37"/>
        <v>10476.222645991125</v>
      </c>
      <c r="CU50" s="34" t="e">
        <f t="shared" si="38"/>
        <v>#REF!</v>
      </c>
      <c r="CV50" s="54" t="e">
        <f t="shared" si="39"/>
        <v>#REF!</v>
      </c>
      <c r="CW50" t="s">
        <v>195</v>
      </c>
      <c r="CX50">
        <v>1</v>
      </c>
      <c r="CY50">
        <v>1</v>
      </c>
      <c r="CZ50">
        <f t="shared" si="40"/>
        <v>69384.28134418813</v>
      </c>
      <c r="DA50" s="34">
        <f t="shared" si="41"/>
        <v>16978.103999999999</v>
      </c>
      <c r="DB50" s="34">
        <f t="shared" si="42"/>
        <v>233.53742327366876</v>
      </c>
      <c r="DC50" s="34">
        <f t="shared" si="43"/>
        <v>4910.9759736212372</v>
      </c>
      <c r="DD50" s="9">
        <f t="shared" si="44"/>
        <v>62818.984799999991</v>
      </c>
      <c r="DE50" s="59">
        <f t="shared" si="45"/>
        <v>0.19987972396193684</v>
      </c>
      <c r="DF50" s="59">
        <f t="shared" si="46"/>
        <v>2.7493880175738657E-3</v>
      </c>
      <c r="DG50" s="59">
        <f t="shared" si="47"/>
        <v>5.7815909361323088E-2</v>
      </c>
      <c r="DH50" s="59">
        <f t="shared" si="48"/>
        <v>0.73955497865916631</v>
      </c>
      <c r="DI50" s="14">
        <f t="shared" si="49"/>
        <v>13868.511002373689</v>
      </c>
      <c r="DJ50" s="14">
        <f t="shared" si="50"/>
        <v>190.76431173568477</v>
      </c>
      <c r="DK50" s="14">
        <f t="shared" si="51"/>
        <v>4011.5153212961218</v>
      </c>
      <c r="DL50" s="14">
        <f t="shared" si="52"/>
        <v>51313.49070878265</v>
      </c>
      <c r="DM50">
        <f t="shared" si="53"/>
        <v>28599.078052564517</v>
      </c>
      <c r="DN50" s="34">
        <f t="shared" si="54"/>
        <v>8190.2919999999986</v>
      </c>
      <c r="DO50" s="34">
        <f t="shared" si="55"/>
        <v>112.65920443996237</v>
      </c>
      <c r="DP50" s="34">
        <f t="shared" si="56"/>
        <v>2369.0706117091886</v>
      </c>
      <c r="DQ50" s="9">
        <f t="shared" si="57"/>
        <v>30304.080399999992</v>
      </c>
      <c r="DR50" s="59">
        <f t="shared" si="58"/>
        <v>0.19987972396193684</v>
      </c>
      <c r="DS50" s="59">
        <f t="shared" si="59"/>
        <v>2.7493880175738653E-3</v>
      </c>
      <c r="DT50" s="59">
        <f t="shared" si="60"/>
        <v>5.7815909361323081E-2</v>
      </c>
      <c r="DU50" s="59">
        <f t="shared" si="61"/>
        <v>0.7395549786591662</v>
      </c>
      <c r="DV50" s="14">
        <f t="shared" si="62"/>
        <v>5716.3758267124831</v>
      </c>
      <c r="DW50" s="14">
        <f t="shared" si="63"/>
        <v>78.629962511380597</v>
      </c>
      <c r="DX50" s="14">
        <f t="shared" si="64"/>
        <v>1653.4817045044745</v>
      </c>
      <c r="DY50" s="14">
        <f t="shared" si="65"/>
        <v>21150.590558836182</v>
      </c>
      <c r="DZ50" s="34" t="e">
        <f t="shared" si="66"/>
        <v>#REF!</v>
      </c>
      <c r="EA50" s="34" t="e">
        <f t="shared" si="67"/>
        <v>#REF!</v>
      </c>
      <c r="EB50" s="34" t="e">
        <f t="shared" si="68"/>
        <v>#REF!</v>
      </c>
      <c r="EC50" s="34" t="e">
        <f t="shared" si="69"/>
        <v>#REF!</v>
      </c>
      <c r="ED50" s="34" t="e">
        <f t="shared" si="70"/>
        <v>#REF!</v>
      </c>
      <c r="EE50" s="59" t="e">
        <f t="shared" si="71"/>
        <v>#REF!</v>
      </c>
      <c r="EF50" s="59" t="e">
        <f t="shared" si="72"/>
        <v>#REF!</v>
      </c>
      <c r="EG50" s="59" t="e">
        <f t="shared" si="73"/>
        <v>#REF!</v>
      </c>
      <c r="EH50" s="59" t="e">
        <f t="shared" si="74"/>
        <v>#REF!</v>
      </c>
      <c r="EI50" s="14" t="e">
        <f t="shared" si="75"/>
        <v>#REF!</v>
      </c>
      <c r="EJ50" s="14" t="e">
        <f t="shared" si="76"/>
        <v>#REF!</v>
      </c>
      <c r="EK50" s="14" t="e">
        <f t="shared" si="77"/>
        <v>#REF!</v>
      </c>
      <c r="EL50" s="14" t="e">
        <f t="shared" si="78"/>
        <v>#REF!</v>
      </c>
      <c r="EM50" t="e">
        <f t="shared" si="79"/>
        <v>#REF!</v>
      </c>
      <c r="EN50" s="34" t="e">
        <f t="shared" si="80"/>
        <v>#REF!</v>
      </c>
      <c r="EO50" s="34" t="e">
        <f t="shared" si="81"/>
        <v>#REF!</v>
      </c>
      <c r="EP50" s="34" t="e">
        <f t="shared" si="82"/>
        <v>#REF!</v>
      </c>
      <c r="EQ50" s="34" t="e">
        <f t="shared" si="83"/>
        <v>#REF!</v>
      </c>
      <c r="ER50" s="59" t="e">
        <f t="shared" si="84"/>
        <v>#REF!</v>
      </c>
      <c r="ES50" s="59" t="e">
        <f t="shared" si="85"/>
        <v>#REF!</v>
      </c>
      <c r="ET50" s="59" t="e">
        <f t="shared" si="86"/>
        <v>#REF!</v>
      </c>
      <c r="EU50" s="59" t="e">
        <f t="shared" si="87"/>
        <v>#REF!</v>
      </c>
      <c r="EV50" s="14" t="e">
        <f t="shared" si="88"/>
        <v>#REF!</v>
      </c>
      <c r="EW50" s="14" t="e">
        <f t="shared" si="89"/>
        <v>#REF!</v>
      </c>
      <c r="EX50" s="14" t="e">
        <f t="shared" si="90"/>
        <v>#REF!</v>
      </c>
      <c r="EY50" s="14" t="e">
        <f t="shared" si="91"/>
        <v>#REF!</v>
      </c>
    </row>
    <row r="51" spans="1:155" x14ac:dyDescent="0.2">
      <c r="A51" s="17">
        <v>30301126</v>
      </c>
      <c r="B51" t="s">
        <v>62</v>
      </c>
      <c r="C51" t="s">
        <v>1881</v>
      </c>
      <c r="D51" t="s">
        <v>1882</v>
      </c>
      <c r="E51" t="s">
        <v>1883</v>
      </c>
      <c r="F51" t="s">
        <v>66</v>
      </c>
      <c r="G51" t="s">
        <v>42</v>
      </c>
      <c r="H51" t="s">
        <v>4495</v>
      </c>
      <c r="I51" t="s">
        <v>68</v>
      </c>
      <c r="J51" s="19" t="s">
        <v>69</v>
      </c>
      <c r="K51" t="s">
        <v>70</v>
      </c>
      <c r="L51">
        <v>1964</v>
      </c>
      <c r="M51">
        <f t="shared" si="95"/>
        <v>1964</v>
      </c>
      <c r="N51">
        <v>55</v>
      </c>
      <c r="O51" s="19">
        <f t="shared" si="96"/>
        <v>55</v>
      </c>
      <c r="P51" t="s">
        <v>80</v>
      </c>
      <c r="Q51" s="19" t="str">
        <f t="shared" si="2"/>
        <v>50-60</v>
      </c>
      <c r="R51" s="23">
        <v>277.5</v>
      </c>
      <c r="S51" s="15">
        <f t="shared" si="3"/>
        <v>0.27750000000000002</v>
      </c>
      <c r="T51">
        <v>30043787</v>
      </c>
      <c r="U51" t="s">
        <v>45</v>
      </c>
      <c r="V51" t="s">
        <v>46</v>
      </c>
      <c r="W51" t="s">
        <v>47</v>
      </c>
      <c r="X51" t="s">
        <v>48</v>
      </c>
      <c r="Y51" t="s">
        <v>572</v>
      </c>
      <c r="Z51" t="s">
        <v>1884</v>
      </c>
      <c r="AA51" t="s">
        <v>1885</v>
      </c>
      <c r="AB51" t="s">
        <v>133</v>
      </c>
      <c r="AC51">
        <v>1964</v>
      </c>
      <c r="AD51">
        <v>110</v>
      </c>
      <c r="AE51" t="str">
        <f t="shared" si="4"/>
        <v>&gt;80</v>
      </c>
      <c r="AF51">
        <v>-37.930690030000001</v>
      </c>
      <c r="AG51">
        <v>145.19744892</v>
      </c>
      <c r="AH51" t="s">
        <v>75</v>
      </c>
      <c r="AI51" t="s">
        <v>76</v>
      </c>
      <c r="AJ51" s="33" t="s">
        <v>188</v>
      </c>
      <c r="AL51" t="s">
        <v>78</v>
      </c>
      <c r="AM51" t="s">
        <v>79</v>
      </c>
      <c r="AN51">
        <v>220</v>
      </c>
      <c r="AO51" s="69">
        <v>5</v>
      </c>
      <c r="AP51">
        <v>2</v>
      </c>
      <c r="AQ51">
        <v>0</v>
      </c>
      <c r="AR51">
        <v>1</v>
      </c>
      <c r="AS51" s="82" t="str">
        <f t="shared" si="5"/>
        <v>Gw-0-1</v>
      </c>
      <c r="AT51" s="14">
        <f t="shared" si="6"/>
        <v>40000</v>
      </c>
      <c r="AU51" s="81">
        <f>VLOOKUP(C51,Bushfire_Vlookup!$F$2:$H$12575,3,FALSE)</f>
        <v>550.20848799999999</v>
      </c>
      <c r="AV51" s="14">
        <f>VLOOKUP(AS51,Safety_collateral_Vlookup!$J$3:$L$20,2,FALSE)</f>
        <v>11570.139925214824</v>
      </c>
      <c r="AW51" s="14">
        <f>VLOOKUP(AS51,Safety_collateral_Vlookup!$J$3:$L$20,3,FALSE)</f>
        <v>148000</v>
      </c>
      <c r="AX51" s="48">
        <f t="shared" si="7"/>
        <v>213528.4117569002</v>
      </c>
      <c r="AY51" s="49">
        <f t="shared" si="94"/>
        <v>21090.000000000004</v>
      </c>
      <c r="AZ51" s="14">
        <v>76000</v>
      </c>
      <c r="BA51" s="16">
        <f t="shared" si="8"/>
        <v>10.124628343143678</v>
      </c>
      <c r="BB51" t="e">
        <f>IF(BA51&lt;=#REF!,#REF!,IF(BA51&lt;=#REF!,#REF!,IF(BA51&lt;=#REF!,#REF!,IF(BA51&lt;=#REF!,#REF!,#REF!))))</f>
        <v>#REF!</v>
      </c>
      <c r="BC51" s="51">
        <v>5</v>
      </c>
      <c r="BD51" s="21">
        <v>70</v>
      </c>
      <c r="BE51" s="21">
        <v>6.4399999999999999E-2</v>
      </c>
      <c r="BF51" s="26">
        <f t="shared" si="9"/>
        <v>1375.6204066545897</v>
      </c>
      <c r="BG51" s="21">
        <v>7</v>
      </c>
      <c r="BH51" s="21">
        <f t="shared" si="10"/>
        <v>64.400000000000006</v>
      </c>
      <c r="BI51" s="28">
        <f t="shared" si="11"/>
        <v>6.0635500134400021E-2</v>
      </c>
      <c r="BJ51" s="27">
        <f t="shared" si="12"/>
        <v>6.0635500134400021E-2</v>
      </c>
      <c r="BK51" s="28">
        <f t="shared" si="13"/>
        <v>0.9296188771613626</v>
      </c>
      <c r="BL51" s="35">
        <f t="shared" si="14"/>
        <v>9.4120456320293329</v>
      </c>
      <c r="BM51" s="21" t="str">
        <f t="shared" si="15"/>
        <v>Cr4</v>
      </c>
      <c r="BN51" s="51">
        <v>4</v>
      </c>
      <c r="BO51" s="21">
        <v>1</v>
      </c>
      <c r="BP51" s="50" t="s">
        <v>5497</v>
      </c>
      <c r="BQ51" s="14">
        <v>40000</v>
      </c>
      <c r="BR51">
        <f>IFERROR(VLOOKUP(AO51,'Model Failure data- Lines'!$A$37:$E$41,3,FALSE),'Model Failure data- Lines'!$C$37)</f>
        <v>0.49390000000000001</v>
      </c>
      <c r="BS51" s="14">
        <f t="shared" si="16"/>
        <v>105461.68256673301</v>
      </c>
      <c r="BT51" s="34">
        <f t="shared" si="17"/>
        <v>18811.23439019153</v>
      </c>
      <c r="BU51" s="34">
        <f t="shared" si="18"/>
        <v>5.6063137792659887</v>
      </c>
      <c r="BV51" s="54">
        <f t="shared" si="19"/>
        <v>86650.448176541482</v>
      </c>
      <c r="BW51">
        <f>IFERROR(VLOOKUP(AO51,'Model Failure data- Lines'!$A$37:$E$41,4,FALSE),'Model Failure data- Lines'!$D$37)</f>
        <v>0.39779999999999999</v>
      </c>
      <c r="BX51" s="14">
        <f t="shared" si="20"/>
        <v>84941.602196894892</v>
      </c>
      <c r="BY51" s="34">
        <f t="shared" si="21"/>
        <v>16778.688443941417</v>
      </c>
      <c r="BZ51" s="71">
        <f t="shared" si="22"/>
        <v>5.0624697204843976</v>
      </c>
      <c r="CA51" s="71">
        <f t="shared" si="23"/>
        <v>68162.913752953478</v>
      </c>
      <c r="CB51" s="56">
        <v>1</v>
      </c>
      <c r="CC51">
        <f>IFERROR(VLOOKUP(AO51,'Model Failure data- Lines'!$A$37:$E$41,5,FALSE),'Model Failure data- Lines'!$E$37)</f>
        <v>0.19189999999999996</v>
      </c>
      <c r="CD51" s="14">
        <f t="shared" si="24"/>
        <v>40976.102216149142</v>
      </c>
      <c r="CE51" s="34">
        <f t="shared" si="25"/>
        <v>13348.714362202616</v>
      </c>
      <c r="CF51" s="34">
        <f t="shared" si="26"/>
        <v>3.069666568952476</v>
      </c>
      <c r="CG51" s="54">
        <f t="shared" si="27"/>
        <v>27627.387853946526</v>
      </c>
      <c r="CH51" t="e">
        <f>IFERROR(VLOOKUP(AO51,'Model Failure data- Lines'!#REF!,3,FALSE),'Model Failure data- Lines'!#REF!)</f>
        <v>#REF!</v>
      </c>
      <c r="CI51" s="14" t="e">
        <f t="shared" si="28"/>
        <v>#REF!</v>
      </c>
      <c r="CJ51" s="34">
        <f t="shared" si="29"/>
        <v>18043.235395223262</v>
      </c>
      <c r="CK51" s="34" t="e">
        <f t="shared" si="30"/>
        <v>#REF!</v>
      </c>
      <c r="CL51" s="54" t="e">
        <f t="shared" si="31"/>
        <v>#REF!</v>
      </c>
      <c r="CM51" t="e">
        <f>IFERROR(VLOOKUP(AO51,'Model Failure data- Lines'!#REF!,4,FALSE),'Model Failure data- Lines'!#REF!)</f>
        <v>#REF!</v>
      </c>
      <c r="CN51" s="14" t="e">
        <f t="shared" si="32"/>
        <v>#REF!</v>
      </c>
      <c r="CO51" s="34">
        <f t="shared" si="33"/>
        <v>15436.621314719656</v>
      </c>
      <c r="CP51" s="34" t="e">
        <f t="shared" si="34"/>
        <v>#REF!</v>
      </c>
      <c r="CQ51" s="54" t="e">
        <f t="shared" si="35"/>
        <v>#REF!</v>
      </c>
      <c r="CR51" t="e">
        <f>IFERROR(VLOOKUP(AO51,'Model Failure data- Lines'!#REF!,5,FALSE),'Model Failure data- Lines'!#REF!)</f>
        <v>#REF!</v>
      </c>
      <c r="CS51" s="14" t="e">
        <f t="shared" si="36"/>
        <v>#REF!</v>
      </c>
      <c r="CT51" s="34">
        <f t="shared" si="37"/>
        <v>11298.685519869947</v>
      </c>
      <c r="CU51" s="34" t="e">
        <f t="shared" si="38"/>
        <v>#REF!</v>
      </c>
      <c r="CV51" s="54" t="e">
        <f t="shared" si="39"/>
        <v>#REF!</v>
      </c>
      <c r="CW51" t="s">
        <v>133</v>
      </c>
      <c r="CX51">
        <v>1</v>
      </c>
      <c r="CY51">
        <v>1</v>
      </c>
      <c r="CZ51">
        <f t="shared" si="40"/>
        <v>68162.913752953478</v>
      </c>
      <c r="DA51" s="34">
        <f t="shared" si="41"/>
        <v>16978.103999999999</v>
      </c>
      <c r="DB51" s="34">
        <f t="shared" si="42"/>
        <v>233.53742327366876</v>
      </c>
      <c r="DC51" s="34">
        <f t="shared" si="43"/>
        <v>4910.9759736212372</v>
      </c>
      <c r="DD51" s="9">
        <f t="shared" si="44"/>
        <v>62818.984799999991</v>
      </c>
      <c r="DE51" s="59">
        <f t="shared" si="45"/>
        <v>0.19987972396193684</v>
      </c>
      <c r="DF51" s="59">
        <f t="shared" si="46"/>
        <v>2.7493880175738657E-3</v>
      </c>
      <c r="DG51" s="59">
        <f t="shared" si="47"/>
        <v>5.7815909361323088E-2</v>
      </c>
      <c r="DH51" s="59">
        <f t="shared" si="48"/>
        <v>0.73955497865916631</v>
      </c>
      <c r="DI51" s="14">
        <f t="shared" si="49"/>
        <v>13624.384385381649</v>
      </c>
      <c r="DJ51" s="14">
        <f t="shared" si="50"/>
        <v>187.40629831529117</v>
      </c>
      <c r="DK51" s="14">
        <f t="shared" si="51"/>
        <v>3940.9008433444415</v>
      </c>
      <c r="DL51" s="14">
        <f t="shared" si="52"/>
        <v>50410.222225912104</v>
      </c>
      <c r="DM51">
        <f t="shared" si="53"/>
        <v>27627.38785394653</v>
      </c>
      <c r="DN51" s="34">
        <f t="shared" si="54"/>
        <v>8190.2919999999986</v>
      </c>
      <c r="DO51" s="34">
        <f t="shared" si="55"/>
        <v>112.65920443996237</v>
      </c>
      <c r="DP51" s="34">
        <f t="shared" si="56"/>
        <v>2369.0706117091886</v>
      </c>
      <c r="DQ51" s="9">
        <f t="shared" si="57"/>
        <v>30304.080399999992</v>
      </c>
      <c r="DR51" s="59">
        <f t="shared" si="58"/>
        <v>0.19987972396193684</v>
      </c>
      <c r="DS51" s="59">
        <f t="shared" si="59"/>
        <v>2.7493880175738653E-3</v>
      </c>
      <c r="DT51" s="59">
        <f t="shared" si="60"/>
        <v>5.7815909361323081E-2</v>
      </c>
      <c r="DU51" s="59">
        <f t="shared" si="61"/>
        <v>0.7395549786591662</v>
      </c>
      <c r="DV51" s="14">
        <f t="shared" si="62"/>
        <v>5522.1546580361992</v>
      </c>
      <c r="DW51" s="14">
        <f t="shared" si="63"/>
        <v>75.958409122506325</v>
      </c>
      <c r="DX51" s="14">
        <f t="shared" si="64"/>
        <v>1597.3025520538906</v>
      </c>
      <c r="DY51" s="14">
        <f t="shared" si="65"/>
        <v>20431.97223473393</v>
      </c>
      <c r="DZ51" s="34" t="e">
        <f t="shared" si="66"/>
        <v>#REF!</v>
      </c>
      <c r="EA51" s="34" t="e">
        <f t="shared" si="67"/>
        <v>#REF!</v>
      </c>
      <c r="EB51" s="34" t="e">
        <f t="shared" si="68"/>
        <v>#REF!</v>
      </c>
      <c r="EC51" s="34" t="e">
        <f t="shared" si="69"/>
        <v>#REF!</v>
      </c>
      <c r="ED51" s="34" t="e">
        <f t="shared" si="70"/>
        <v>#REF!</v>
      </c>
      <c r="EE51" s="59" t="e">
        <f t="shared" si="71"/>
        <v>#REF!</v>
      </c>
      <c r="EF51" s="59" t="e">
        <f t="shared" si="72"/>
        <v>#REF!</v>
      </c>
      <c r="EG51" s="59" t="e">
        <f t="shared" si="73"/>
        <v>#REF!</v>
      </c>
      <c r="EH51" s="59" t="e">
        <f t="shared" si="74"/>
        <v>#REF!</v>
      </c>
      <c r="EI51" s="14" t="e">
        <f t="shared" si="75"/>
        <v>#REF!</v>
      </c>
      <c r="EJ51" s="14" t="e">
        <f t="shared" si="76"/>
        <v>#REF!</v>
      </c>
      <c r="EK51" s="14" t="e">
        <f t="shared" si="77"/>
        <v>#REF!</v>
      </c>
      <c r="EL51" s="14" t="e">
        <f t="shared" si="78"/>
        <v>#REF!</v>
      </c>
      <c r="EM51" t="e">
        <f t="shared" si="79"/>
        <v>#REF!</v>
      </c>
      <c r="EN51" s="34" t="e">
        <f t="shared" si="80"/>
        <v>#REF!</v>
      </c>
      <c r="EO51" s="34" t="e">
        <f t="shared" si="81"/>
        <v>#REF!</v>
      </c>
      <c r="EP51" s="34" t="e">
        <f t="shared" si="82"/>
        <v>#REF!</v>
      </c>
      <c r="EQ51" s="34" t="e">
        <f t="shared" si="83"/>
        <v>#REF!</v>
      </c>
      <c r="ER51" s="59" t="e">
        <f t="shared" si="84"/>
        <v>#REF!</v>
      </c>
      <c r="ES51" s="59" t="e">
        <f t="shared" si="85"/>
        <v>#REF!</v>
      </c>
      <c r="ET51" s="59" t="e">
        <f t="shared" si="86"/>
        <v>#REF!</v>
      </c>
      <c r="EU51" s="59" t="e">
        <f t="shared" si="87"/>
        <v>#REF!</v>
      </c>
      <c r="EV51" s="14" t="e">
        <f t="shared" si="88"/>
        <v>#REF!</v>
      </c>
      <c r="EW51" s="14" t="e">
        <f t="shared" si="89"/>
        <v>#REF!</v>
      </c>
      <c r="EX51" s="14" t="e">
        <f t="shared" si="90"/>
        <v>#REF!</v>
      </c>
      <c r="EY51" s="14" t="e">
        <f t="shared" si="91"/>
        <v>#REF!</v>
      </c>
    </row>
    <row r="52" spans="1:155" x14ac:dyDescent="0.2">
      <c r="A52" s="17">
        <v>30269655</v>
      </c>
      <c r="B52" t="s">
        <v>62</v>
      </c>
      <c r="C52" t="s">
        <v>4253</v>
      </c>
      <c r="D52" t="s">
        <v>4254</v>
      </c>
      <c r="E52" t="s">
        <v>3324</v>
      </c>
      <c r="F52" t="s">
        <v>41</v>
      </c>
      <c r="G52" t="s">
        <v>42</v>
      </c>
      <c r="H52" t="s">
        <v>4255</v>
      </c>
      <c r="I52" t="s">
        <v>68</v>
      </c>
      <c r="J52" s="19" t="s">
        <v>69</v>
      </c>
      <c r="K52" t="s">
        <v>70</v>
      </c>
      <c r="L52">
        <v>1956</v>
      </c>
      <c r="M52">
        <f t="shared" si="95"/>
        <v>1956</v>
      </c>
      <c r="N52">
        <v>63</v>
      </c>
      <c r="O52" s="19">
        <f t="shared" si="96"/>
        <v>63</v>
      </c>
      <c r="P52" t="s">
        <v>54</v>
      </c>
      <c r="Q52" s="19" t="str">
        <f t="shared" si="2"/>
        <v>60-70</v>
      </c>
      <c r="R52" s="23">
        <v>323.39</v>
      </c>
      <c r="S52" s="15">
        <f t="shared" si="3"/>
        <v>0.32339000000000001</v>
      </c>
      <c r="T52">
        <v>30160369</v>
      </c>
      <c r="U52" t="s">
        <v>45</v>
      </c>
      <c r="V52" t="s">
        <v>46</v>
      </c>
      <c r="W52" t="s">
        <v>47</v>
      </c>
      <c r="X52" t="s">
        <v>48</v>
      </c>
      <c r="Y52" t="s">
        <v>71</v>
      </c>
      <c r="Z52" t="s">
        <v>4256</v>
      </c>
      <c r="AA52" t="s">
        <v>4257</v>
      </c>
      <c r="AB52" t="s">
        <v>848</v>
      </c>
      <c r="AC52">
        <v>1956</v>
      </c>
      <c r="AD52">
        <v>126</v>
      </c>
      <c r="AE52" t="str">
        <f t="shared" si="4"/>
        <v>&gt;80</v>
      </c>
      <c r="AF52">
        <v>-37.740061130000001</v>
      </c>
      <c r="AG52">
        <v>145.13582163000001</v>
      </c>
      <c r="AH52" t="s">
        <v>75</v>
      </c>
      <c r="AI52" t="s">
        <v>76</v>
      </c>
      <c r="AJ52" s="33" t="s">
        <v>77</v>
      </c>
      <c r="AL52" t="s">
        <v>78</v>
      </c>
      <c r="AM52" t="s">
        <v>79</v>
      </c>
      <c r="AN52">
        <v>220</v>
      </c>
      <c r="AO52" s="70">
        <v>5</v>
      </c>
      <c r="AP52">
        <v>2</v>
      </c>
      <c r="AQ52">
        <v>3</v>
      </c>
      <c r="AR52">
        <v>2</v>
      </c>
      <c r="AS52" s="82" t="str">
        <f t="shared" si="5"/>
        <v>Gw-3-2</v>
      </c>
      <c r="AT52" s="14">
        <f t="shared" si="6"/>
        <v>78824</v>
      </c>
      <c r="AU52" s="81">
        <f>VLOOKUP(C52,Bushfire_Vlookup!$F$2:$H$12575,3,FALSE)</f>
        <v>1895.790117</v>
      </c>
      <c r="AV52" s="14">
        <f>VLOOKUP(AS52,Safety_collateral_Vlookup!$J$3:$L$20,2,FALSE)</f>
        <v>2374990.7140716286</v>
      </c>
      <c r="AW52" s="14">
        <f>VLOOKUP(AS52,Safety_collateral_Vlookup!$J$3:$L$20,3,FALSE)</f>
        <v>550000</v>
      </c>
      <c r="AX52" s="48">
        <f t="shared" si="7"/>
        <v>3207093.1079692668</v>
      </c>
      <c r="AY52" s="49">
        <f t="shared" si="94"/>
        <v>24577.64</v>
      </c>
      <c r="AZ52" s="14">
        <v>76000</v>
      </c>
      <c r="BA52" s="16">
        <f t="shared" si="8"/>
        <v>130.48824492381152</v>
      </c>
      <c r="BB52" t="e">
        <f>IF(BA52&lt;=#REF!,#REF!,IF(BA52&lt;=#REF!,#REF!,IF(BA52&lt;=#REF!,#REF!,IF(BA52&lt;=#REF!,#REF!,#REF!))))</f>
        <v>#REF!</v>
      </c>
      <c r="BC52" s="51">
        <v>5</v>
      </c>
      <c r="BD52" s="21">
        <v>70</v>
      </c>
      <c r="BE52" s="21">
        <v>6.4399999999999999E-2</v>
      </c>
      <c r="BF52" s="26">
        <f t="shared" si="9"/>
        <v>1603.1058857946941</v>
      </c>
      <c r="BG52" s="21">
        <v>7</v>
      </c>
      <c r="BH52" s="21">
        <f t="shared" si="10"/>
        <v>64.400000000000006</v>
      </c>
      <c r="BI52" s="28">
        <f t="shared" si="11"/>
        <v>6.0635500134400021E-2</v>
      </c>
      <c r="BJ52" s="27">
        <f t="shared" si="12"/>
        <v>6.0635500134400021E-2</v>
      </c>
      <c r="BK52" s="28">
        <f t="shared" si="13"/>
        <v>0.92961887716136271</v>
      </c>
      <c r="BL52" s="35">
        <f t="shared" si="14"/>
        <v>121.30433572883054</v>
      </c>
      <c r="BM52" s="21" t="str">
        <f t="shared" si="15"/>
        <v>Cr5</v>
      </c>
      <c r="BN52" s="51">
        <v>5</v>
      </c>
      <c r="BO52" s="21">
        <v>1</v>
      </c>
      <c r="BP52" s="50" t="s">
        <v>5497</v>
      </c>
      <c r="BQ52" s="14">
        <v>78824</v>
      </c>
      <c r="BR52">
        <f>IFERROR(VLOOKUP(AO52,'Model Failure data- Lines'!$A$37:$E$41,3,FALSE),'Model Failure data- Lines'!$C$37)</f>
        <v>0.49390000000000001</v>
      </c>
      <c r="BS52" s="14">
        <f t="shared" si="16"/>
        <v>1583983.286026021</v>
      </c>
      <c r="BT52" s="34">
        <f t="shared" si="17"/>
        <v>21922.036358356894</v>
      </c>
      <c r="BU52" s="34">
        <f t="shared" si="18"/>
        <v>72.255298738348785</v>
      </c>
      <c r="BV52" s="54">
        <f t="shared" si="19"/>
        <v>1562061.2496676641</v>
      </c>
      <c r="BW52">
        <f>IFERROR(VLOOKUP(AO52,'Model Failure data- Lines'!$A$37:$E$41,4,FALSE),'Model Failure data- Lines'!$D$37)</f>
        <v>0.39779999999999999</v>
      </c>
      <c r="BX52" s="14">
        <f t="shared" si="20"/>
        <v>1275781.6383501743</v>
      </c>
      <c r="BY52" s="34">
        <f t="shared" si="21"/>
        <v>19553.36957076113</v>
      </c>
      <c r="BZ52" s="71">
        <f t="shared" si="22"/>
        <v>65.246127207552874</v>
      </c>
      <c r="CA52" s="71">
        <f t="shared" si="23"/>
        <v>1256228.2687794131</v>
      </c>
      <c r="CB52" s="56">
        <v>1</v>
      </c>
      <c r="CC52">
        <f>IFERROR(VLOOKUP(AO52,'Model Failure data- Lines'!$A$37:$E$41,5,FALSE),'Model Failure data- Lines'!$E$37)</f>
        <v>0.19189999999999996</v>
      </c>
      <c r="CD52" s="14">
        <f t="shared" si="24"/>
        <v>615441.16741930216</v>
      </c>
      <c r="CE52" s="34">
        <f t="shared" si="25"/>
        <v>15556.182838171902</v>
      </c>
      <c r="CF52" s="34">
        <f t="shared" si="26"/>
        <v>39.56247967908471</v>
      </c>
      <c r="CG52" s="54">
        <f t="shared" si="27"/>
        <v>599884.98458113021</v>
      </c>
      <c r="CH52" t="e">
        <f>IFERROR(VLOOKUP(AO52,'Model Failure data- Lines'!#REF!,3,FALSE),'Model Failure data- Lines'!#REF!)</f>
        <v>#REF!</v>
      </c>
      <c r="CI52" s="14" t="e">
        <f t="shared" si="28"/>
        <v>#REF!</v>
      </c>
      <c r="CJ52" s="34">
        <f t="shared" si="29"/>
        <v>21027.033853914414</v>
      </c>
      <c r="CK52" s="34" t="e">
        <f t="shared" si="30"/>
        <v>#REF!</v>
      </c>
      <c r="CL52" s="54" t="e">
        <f t="shared" si="31"/>
        <v>#REF!</v>
      </c>
      <c r="CM52" t="e">
        <f>IFERROR(VLOOKUP(AO52,'Model Failure data- Lines'!#REF!,4,FALSE),'Model Failure data- Lines'!#REF!)</f>
        <v>#REF!</v>
      </c>
      <c r="CN52" s="14" t="e">
        <f t="shared" si="32"/>
        <v>#REF!</v>
      </c>
      <c r="CO52" s="34">
        <f t="shared" si="33"/>
        <v>17989.365646728609</v>
      </c>
      <c r="CP52" s="34" t="e">
        <f t="shared" si="34"/>
        <v>#REF!</v>
      </c>
      <c r="CQ52" s="54" t="e">
        <f t="shared" si="35"/>
        <v>#REF!</v>
      </c>
      <c r="CR52" t="e">
        <f>IFERROR(VLOOKUP(AO52,'Model Failure data- Lines'!#REF!,5,FALSE),'Model Failure data- Lines'!#REF!)</f>
        <v>#REF!</v>
      </c>
      <c r="CS52" s="14" t="e">
        <f t="shared" si="36"/>
        <v>#REF!</v>
      </c>
      <c r="CT52" s="34">
        <f t="shared" si="37"/>
        <v>13167.142018993663</v>
      </c>
      <c r="CU52" s="34" t="e">
        <f t="shared" si="38"/>
        <v>#REF!</v>
      </c>
      <c r="CV52" s="54" t="e">
        <f t="shared" si="39"/>
        <v>#REF!</v>
      </c>
      <c r="CW52" t="s">
        <v>848</v>
      </c>
      <c r="CX52">
        <v>1</v>
      </c>
      <c r="CY52">
        <v>1</v>
      </c>
      <c r="CZ52">
        <f t="shared" si="40"/>
        <v>1256228.2687794133</v>
      </c>
      <c r="DA52" s="34">
        <f t="shared" si="41"/>
        <v>33457.051742399999</v>
      </c>
      <c r="DB52" s="34">
        <f t="shared" si="42"/>
        <v>804.67304421495407</v>
      </c>
      <c r="DC52" s="34">
        <f t="shared" si="43"/>
        <v>1008070.9835635592</v>
      </c>
      <c r="DD52" s="9">
        <f t="shared" si="44"/>
        <v>233448.92999999996</v>
      </c>
      <c r="DE52" s="59">
        <f t="shared" si="45"/>
        <v>2.622474782257116E-2</v>
      </c>
      <c r="DF52" s="59">
        <f t="shared" si="46"/>
        <v>6.3072944462153231E-4</v>
      </c>
      <c r="DG52" s="59">
        <f t="shared" si="47"/>
        <v>0.79015950164260451</v>
      </c>
      <c r="DH52" s="59">
        <f t="shared" si="48"/>
        <v>0.18298502109020268</v>
      </c>
      <c r="DI52" s="14">
        <f t="shared" si="49"/>
        <v>32944.269556325256</v>
      </c>
      <c r="DJ52" s="14">
        <f t="shared" si="50"/>
        <v>792.34015828510837</v>
      </c>
      <c r="DK52" s="14">
        <f t="shared" si="51"/>
        <v>992620.70280809305</v>
      </c>
      <c r="DL52" s="14">
        <f t="shared" si="52"/>
        <v>229870.95625670973</v>
      </c>
      <c r="DM52">
        <f t="shared" si="53"/>
        <v>599884.98458113032</v>
      </c>
      <c r="DN52" s="34">
        <f t="shared" si="54"/>
        <v>16139.789415199997</v>
      </c>
      <c r="DO52" s="34">
        <f t="shared" si="55"/>
        <v>388.17686572360401</v>
      </c>
      <c r="DP52" s="34">
        <f t="shared" si="56"/>
        <v>486296.68613837857</v>
      </c>
      <c r="DQ52" s="9">
        <f t="shared" si="57"/>
        <v>112616.51499999997</v>
      </c>
      <c r="DR52" s="59">
        <f t="shared" si="58"/>
        <v>2.622474782257116E-2</v>
      </c>
      <c r="DS52" s="59">
        <f t="shared" si="59"/>
        <v>6.3072944462153242E-4</v>
      </c>
      <c r="DT52" s="59">
        <f t="shared" si="60"/>
        <v>0.79015950164260462</v>
      </c>
      <c r="DU52" s="59">
        <f t="shared" si="61"/>
        <v>0.18298502109020268</v>
      </c>
      <c r="DV52" s="14">
        <f t="shared" si="62"/>
        <v>15731.83244318713</v>
      </c>
      <c r="DW52" s="14">
        <f t="shared" si="63"/>
        <v>378.36512316165283</v>
      </c>
      <c r="DX52" s="14">
        <f t="shared" si="64"/>
        <v>474004.82045950746</v>
      </c>
      <c r="DY52" s="14">
        <f t="shared" si="65"/>
        <v>109769.96655527402</v>
      </c>
      <c r="DZ52" s="34" t="e">
        <f t="shared" si="66"/>
        <v>#REF!</v>
      </c>
      <c r="EA52" s="34" t="e">
        <f t="shared" si="67"/>
        <v>#REF!</v>
      </c>
      <c r="EB52" s="34" t="e">
        <f t="shared" si="68"/>
        <v>#REF!</v>
      </c>
      <c r="EC52" s="34" t="e">
        <f t="shared" si="69"/>
        <v>#REF!</v>
      </c>
      <c r="ED52" s="34" t="e">
        <f t="shared" si="70"/>
        <v>#REF!</v>
      </c>
      <c r="EE52" s="59" t="e">
        <f t="shared" si="71"/>
        <v>#REF!</v>
      </c>
      <c r="EF52" s="59" t="e">
        <f t="shared" si="72"/>
        <v>#REF!</v>
      </c>
      <c r="EG52" s="59" t="e">
        <f t="shared" si="73"/>
        <v>#REF!</v>
      </c>
      <c r="EH52" s="59" t="e">
        <f t="shared" si="74"/>
        <v>#REF!</v>
      </c>
      <c r="EI52" s="14" t="e">
        <f t="shared" si="75"/>
        <v>#REF!</v>
      </c>
      <c r="EJ52" s="14" t="e">
        <f t="shared" si="76"/>
        <v>#REF!</v>
      </c>
      <c r="EK52" s="14" t="e">
        <f t="shared" si="77"/>
        <v>#REF!</v>
      </c>
      <c r="EL52" s="14" t="e">
        <f t="shared" si="78"/>
        <v>#REF!</v>
      </c>
      <c r="EM52" t="e">
        <f t="shared" si="79"/>
        <v>#REF!</v>
      </c>
      <c r="EN52" s="34" t="e">
        <f t="shared" si="80"/>
        <v>#REF!</v>
      </c>
      <c r="EO52" s="34" t="e">
        <f t="shared" si="81"/>
        <v>#REF!</v>
      </c>
      <c r="EP52" s="34" t="e">
        <f t="shared" si="82"/>
        <v>#REF!</v>
      </c>
      <c r="EQ52" s="34" t="e">
        <f t="shared" si="83"/>
        <v>#REF!</v>
      </c>
      <c r="ER52" s="59" t="e">
        <f t="shared" si="84"/>
        <v>#REF!</v>
      </c>
      <c r="ES52" s="59" t="e">
        <f t="shared" si="85"/>
        <v>#REF!</v>
      </c>
      <c r="ET52" s="59" t="e">
        <f t="shared" si="86"/>
        <v>#REF!</v>
      </c>
      <c r="EU52" s="59" t="e">
        <f t="shared" si="87"/>
        <v>#REF!</v>
      </c>
      <c r="EV52" s="14" t="e">
        <f t="shared" si="88"/>
        <v>#REF!</v>
      </c>
      <c r="EW52" s="14" t="e">
        <f t="shared" si="89"/>
        <v>#REF!</v>
      </c>
      <c r="EX52" s="14" t="e">
        <f t="shared" si="90"/>
        <v>#REF!</v>
      </c>
      <c r="EY52" s="14" t="e">
        <f t="shared" si="91"/>
        <v>#REF!</v>
      </c>
    </row>
    <row r="53" spans="1:155" x14ac:dyDescent="0.2">
      <c r="A53" s="17">
        <v>30441054</v>
      </c>
      <c r="B53" t="s">
        <v>62</v>
      </c>
      <c r="C53" t="s">
        <v>4253</v>
      </c>
      <c r="D53" t="s">
        <v>4254</v>
      </c>
      <c r="E53" t="s">
        <v>3324</v>
      </c>
      <c r="F53" t="s">
        <v>41</v>
      </c>
      <c r="G53" t="s">
        <v>42</v>
      </c>
      <c r="H53" t="s">
        <v>5404</v>
      </c>
      <c r="I53" t="s">
        <v>68</v>
      </c>
      <c r="J53" s="19" t="s">
        <v>69</v>
      </c>
      <c r="K53" t="s">
        <v>70</v>
      </c>
      <c r="L53">
        <v>1956</v>
      </c>
      <c r="M53">
        <f t="shared" si="95"/>
        <v>1956</v>
      </c>
      <c r="N53">
        <v>63</v>
      </c>
      <c r="O53" s="19">
        <f t="shared" si="96"/>
        <v>63</v>
      </c>
      <c r="P53" t="s">
        <v>54</v>
      </c>
      <c r="Q53" s="19" t="str">
        <f t="shared" si="2"/>
        <v>60-70</v>
      </c>
      <c r="R53" s="23">
        <v>323.39</v>
      </c>
      <c r="S53" s="15">
        <f t="shared" si="3"/>
        <v>0.32339000000000001</v>
      </c>
      <c r="T53">
        <v>30160369</v>
      </c>
      <c r="U53" t="s">
        <v>45</v>
      </c>
      <c r="V53" t="s">
        <v>46</v>
      </c>
      <c r="W53" t="s">
        <v>47</v>
      </c>
      <c r="X53" t="s">
        <v>48</v>
      </c>
      <c r="Y53" t="s">
        <v>71</v>
      </c>
      <c r="Z53" t="s">
        <v>4256</v>
      </c>
      <c r="AA53" t="s">
        <v>4257</v>
      </c>
      <c r="AB53" t="s">
        <v>848</v>
      </c>
      <c r="AC53">
        <v>1956</v>
      </c>
      <c r="AD53">
        <v>126</v>
      </c>
      <c r="AE53" t="str">
        <f t="shared" si="4"/>
        <v>&gt;80</v>
      </c>
      <c r="AF53">
        <v>-37.740061130000001</v>
      </c>
      <c r="AG53">
        <v>145.13582163000001</v>
      </c>
      <c r="AH53" t="s">
        <v>75</v>
      </c>
      <c r="AI53" t="s">
        <v>76</v>
      </c>
      <c r="AJ53" s="33" t="s">
        <v>77</v>
      </c>
      <c r="AL53" t="s">
        <v>48</v>
      </c>
      <c r="AM53" t="s">
        <v>86</v>
      </c>
      <c r="AN53">
        <v>220</v>
      </c>
      <c r="AO53" s="69">
        <v>5</v>
      </c>
      <c r="AP53">
        <v>2</v>
      </c>
      <c r="AQ53">
        <v>3</v>
      </c>
      <c r="AR53">
        <v>2</v>
      </c>
      <c r="AS53" s="82" t="str">
        <f t="shared" si="5"/>
        <v>Gw-3-2</v>
      </c>
      <c r="AT53" s="14">
        <f t="shared" si="6"/>
        <v>78824</v>
      </c>
      <c r="AU53" s="81">
        <f>VLOOKUP(C53,Bushfire_Vlookup!$F$2:$H$12575,3,FALSE)</f>
        <v>1895.790117</v>
      </c>
      <c r="AV53" s="14">
        <f>VLOOKUP(AS53,Safety_collateral_Vlookup!$J$3:$L$20,2,FALSE)</f>
        <v>2374990.7140716286</v>
      </c>
      <c r="AW53" s="14">
        <f>VLOOKUP(AS53,Safety_collateral_Vlookup!$J$3:$L$20,3,FALSE)</f>
        <v>550000</v>
      </c>
      <c r="AX53" s="48">
        <f t="shared" si="7"/>
        <v>3207093.1079692668</v>
      </c>
      <c r="AY53" s="49">
        <f t="shared" si="94"/>
        <v>24577.64</v>
      </c>
      <c r="AZ53" s="14">
        <v>76000</v>
      </c>
      <c r="BA53" s="16">
        <f t="shared" si="8"/>
        <v>130.48824492381152</v>
      </c>
      <c r="BB53" t="e">
        <f>IF(BA53&lt;=#REF!,#REF!,IF(BA53&lt;=#REF!,#REF!,IF(BA53&lt;=#REF!,#REF!,IF(BA53&lt;=#REF!,#REF!,#REF!))))</f>
        <v>#REF!</v>
      </c>
      <c r="BC53" s="51">
        <v>5</v>
      </c>
      <c r="BD53" s="21">
        <v>70</v>
      </c>
      <c r="BE53" s="21">
        <v>6.4399999999999999E-2</v>
      </c>
      <c r="BF53" s="26">
        <f t="shared" si="9"/>
        <v>1603.1058857946941</v>
      </c>
      <c r="BG53" s="21">
        <v>7</v>
      </c>
      <c r="BH53" s="21">
        <f t="shared" si="10"/>
        <v>64.400000000000006</v>
      </c>
      <c r="BI53" s="28">
        <f t="shared" si="11"/>
        <v>6.0635500134400021E-2</v>
      </c>
      <c r="BJ53" s="27">
        <f t="shared" si="12"/>
        <v>6.0635500134400021E-2</v>
      </c>
      <c r="BK53" s="28">
        <f t="shared" si="13"/>
        <v>0.92961887716136271</v>
      </c>
      <c r="BL53" s="35">
        <f t="shared" si="14"/>
        <v>121.30433572883054</v>
      </c>
      <c r="BM53" s="21" t="str">
        <f t="shared" si="15"/>
        <v>Cr5</v>
      </c>
      <c r="BN53" s="51">
        <v>5</v>
      </c>
      <c r="BO53" s="21">
        <v>1</v>
      </c>
      <c r="BP53" s="50" t="s">
        <v>5497</v>
      </c>
      <c r="BQ53" s="14">
        <v>78824</v>
      </c>
      <c r="BR53">
        <f>IFERROR(VLOOKUP(AO53,'Model Failure data- Lines'!$A$37:$E$41,3,FALSE),'Model Failure data- Lines'!$C$37)</f>
        <v>0.49390000000000001</v>
      </c>
      <c r="BS53" s="14">
        <f t="shared" si="16"/>
        <v>1583983.286026021</v>
      </c>
      <c r="BT53" s="34">
        <f t="shared" si="17"/>
        <v>21922.036358356894</v>
      </c>
      <c r="BU53" s="34">
        <f t="shared" si="18"/>
        <v>72.255298738348785</v>
      </c>
      <c r="BV53" s="54">
        <f t="shared" si="19"/>
        <v>1562061.2496676641</v>
      </c>
      <c r="BW53">
        <f>IFERROR(VLOOKUP(AO53,'Model Failure data- Lines'!$A$37:$E$41,4,FALSE),'Model Failure data- Lines'!$D$37)</f>
        <v>0.39779999999999999</v>
      </c>
      <c r="BX53" s="14">
        <f t="shared" si="20"/>
        <v>1275781.6383501743</v>
      </c>
      <c r="BY53" s="34">
        <f t="shared" si="21"/>
        <v>19553.36957076113</v>
      </c>
      <c r="BZ53" s="71">
        <f t="shared" si="22"/>
        <v>65.246127207552874</v>
      </c>
      <c r="CA53" s="71">
        <f t="shared" si="23"/>
        <v>1256228.2687794131</v>
      </c>
      <c r="CB53" s="56">
        <v>1</v>
      </c>
      <c r="CC53">
        <f>IFERROR(VLOOKUP(AO53,'Model Failure data- Lines'!$A$37:$E$41,5,FALSE),'Model Failure data- Lines'!$E$37)</f>
        <v>0.19189999999999996</v>
      </c>
      <c r="CD53" s="14">
        <f t="shared" si="24"/>
        <v>615441.16741930216</v>
      </c>
      <c r="CE53" s="34">
        <f t="shared" si="25"/>
        <v>15556.182838171902</v>
      </c>
      <c r="CF53" s="34">
        <f t="shared" si="26"/>
        <v>39.56247967908471</v>
      </c>
      <c r="CG53" s="54">
        <f t="shared" si="27"/>
        <v>599884.98458113021</v>
      </c>
      <c r="CH53" t="e">
        <f>IFERROR(VLOOKUP(AO53,'Model Failure data- Lines'!#REF!,3,FALSE),'Model Failure data- Lines'!#REF!)</f>
        <v>#REF!</v>
      </c>
      <c r="CI53" s="14" t="e">
        <f t="shared" si="28"/>
        <v>#REF!</v>
      </c>
      <c r="CJ53" s="34">
        <f t="shared" si="29"/>
        <v>21027.033853914414</v>
      </c>
      <c r="CK53" s="34" t="e">
        <f t="shared" si="30"/>
        <v>#REF!</v>
      </c>
      <c r="CL53" s="54" t="e">
        <f t="shared" si="31"/>
        <v>#REF!</v>
      </c>
      <c r="CM53" t="e">
        <f>IFERROR(VLOOKUP(AO53,'Model Failure data- Lines'!#REF!,4,FALSE),'Model Failure data- Lines'!#REF!)</f>
        <v>#REF!</v>
      </c>
      <c r="CN53" s="14" t="e">
        <f t="shared" si="32"/>
        <v>#REF!</v>
      </c>
      <c r="CO53" s="34">
        <f t="shared" si="33"/>
        <v>17989.365646728609</v>
      </c>
      <c r="CP53" s="34" t="e">
        <f t="shared" si="34"/>
        <v>#REF!</v>
      </c>
      <c r="CQ53" s="54" t="e">
        <f t="shared" si="35"/>
        <v>#REF!</v>
      </c>
      <c r="CR53" t="e">
        <f>IFERROR(VLOOKUP(AO53,'Model Failure data- Lines'!#REF!,5,FALSE),'Model Failure data- Lines'!#REF!)</f>
        <v>#REF!</v>
      </c>
      <c r="CS53" s="14" t="e">
        <f t="shared" si="36"/>
        <v>#REF!</v>
      </c>
      <c r="CT53" s="34">
        <f t="shared" si="37"/>
        <v>13167.142018993663</v>
      </c>
      <c r="CU53" s="34" t="e">
        <f t="shared" si="38"/>
        <v>#REF!</v>
      </c>
      <c r="CV53" s="54" t="e">
        <f t="shared" si="39"/>
        <v>#REF!</v>
      </c>
      <c r="CW53" t="s">
        <v>848</v>
      </c>
      <c r="CX53">
        <v>1</v>
      </c>
      <c r="CY53">
        <v>1</v>
      </c>
      <c r="CZ53">
        <f t="shared" si="40"/>
        <v>1256228.2687794133</v>
      </c>
      <c r="DA53" s="34">
        <f t="shared" si="41"/>
        <v>33457.051742399999</v>
      </c>
      <c r="DB53" s="34">
        <f t="shared" si="42"/>
        <v>804.67304421495407</v>
      </c>
      <c r="DC53" s="34">
        <f t="shared" si="43"/>
        <v>1008070.9835635592</v>
      </c>
      <c r="DD53" s="9">
        <f t="shared" si="44"/>
        <v>233448.92999999996</v>
      </c>
      <c r="DE53" s="59">
        <f t="shared" si="45"/>
        <v>2.622474782257116E-2</v>
      </c>
      <c r="DF53" s="59">
        <f t="shared" si="46"/>
        <v>6.3072944462153231E-4</v>
      </c>
      <c r="DG53" s="59">
        <f t="shared" si="47"/>
        <v>0.79015950164260451</v>
      </c>
      <c r="DH53" s="59">
        <f t="shared" si="48"/>
        <v>0.18298502109020268</v>
      </c>
      <c r="DI53" s="14">
        <f t="shared" si="49"/>
        <v>32944.269556325256</v>
      </c>
      <c r="DJ53" s="14">
        <f t="shared" si="50"/>
        <v>792.34015828510837</v>
      </c>
      <c r="DK53" s="14">
        <f t="shared" si="51"/>
        <v>992620.70280809305</v>
      </c>
      <c r="DL53" s="14">
        <f t="shared" si="52"/>
        <v>229870.95625670973</v>
      </c>
      <c r="DM53">
        <f t="shared" si="53"/>
        <v>599884.98458113032</v>
      </c>
      <c r="DN53" s="34">
        <f t="shared" si="54"/>
        <v>16139.789415199997</v>
      </c>
      <c r="DO53" s="34">
        <f t="shared" si="55"/>
        <v>388.17686572360401</v>
      </c>
      <c r="DP53" s="34">
        <f t="shared" si="56"/>
        <v>486296.68613837857</v>
      </c>
      <c r="DQ53" s="9">
        <f t="shared" si="57"/>
        <v>112616.51499999997</v>
      </c>
      <c r="DR53" s="59">
        <f t="shared" si="58"/>
        <v>2.622474782257116E-2</v>
      </c>
      <c r="DS53" s="59">
        <f t="shared" si="59"/>
        <v>6.3072944462153242E-4</v>
      </c>
      <c r="DT53" s="59">
        <f t="shared" si="60"/>
        <v>0.79015950164260462</v>
      </c>
      <c r="DU53" s="59">
        <f t="shared" si="61"/>
        <v>0.18298502109020268</v>
      </c>
      <c r="DV53" s="14">
        <f t="shared" si="62"/>
        <v>15731.83244318713</v>
      </c>
      <c r="DW53" s="14">
        <f t="shared" si="63"/>
        <v>378.36512316165283</v>
      </c>
      <c r="DX53" s="14">
        <f t="shared" si="64"/>
        <v>474004.82045950746</v>
      </c>
      <c r="DY53" s="14">
        <f t="shared" si="65"/>
        <v>109769.96655527402</v>
      </c>
      <c r="DZ53" s="34" t="e">
        <f t="shared" si="66"/>
        <v>#REF!</v>
      </c>
      <c r="EA53" s="34" t="e">
        <f t="shared" si="67"/>
        <v>#REF!</v>
      </c>
      <c r="EB53" s="34" t="e">
        <f t="shared" si="68"/>
        <v>#REF!</v>
      </c>
      <c r="EC53" s="34" t="e">
        <f t="shared" si="69"/>
        <v>#REF!</v>
      </c>
      <c r="ED53" s="34" t="e">
        <f t="shared" si="70"/>
        <v>#REF!</v>
      </c>
      <c r="EE53" s="59" t="e">
        <f t="shared" si="71"/>
        <v>#REF!</v>
      </c>
      <c r="EF53" s="59" t="e">
        <f t="shared" si="72"/>
        <v>#REF!</v>
      </c>
      <c r="EG53" s="59" t="e">
        <f t="shared" si="73"/>
        <v>#REF!</v>
      </c>
      <c r="EH53" s="59" t="e">
        <f t="shared" si="74"/>
        <v>#REF!</v>
      </c>
      <c r="EI53" s="14" t="e">
        <f t="shared" si="75"/>
        <v>#REF!</v>
      </c>
      <c r="EJ53" s="14" t="e">
        <f t="shared" si="76"/>
        <v>#REF!</v>
      </c>
      <c r="EK53" s="14" t="e">
        <f t="shared" si="77"/>
        <v>#REF!</v>
      </c>
      <c r="EL53" s="14" t="e">
        <f t="shared" si="78"/>
        <v>#REF!</v>
      </c>
      <c r="EM53" t="e">
        <f t="shared" si="79"/>
        <v>#REF!</v>
      </c>
      <c r="EN53" s="34" t="e">
        <f t="shared" si="80"/>
        <v>#REF!</v>
      </c>
      <c r="EO53" s="34" t="e">
        <f t="shared" si="81"/>
        <v>#REF!</v>
      </c>
      <c r="EP53" s="34" t="e">
        <f t="shared" si="82"/>
        <v>#REF!</v>
      </c>
      <c r="EQ53" s="34" t="e">
        <f t="shared" si="83"/>
        <v>#REF!</v>
      </c>
      <c r="ER53" s="59" t="e">
        <f t="shared" si="84"/>
        <v>#REF!</v>
      </c>
      <c r="ES53" s="59" t="e">
        <f t="shared" si="85"/>
        <v>#REF!</v>
      </c>
      <c r="ET53" s="59" t="e">
        <f t="shared" si="86"/>
        <v>#REF!</v>
      </c>
      <c r="EU53" s="59" t="e">
        <f t="shared" si="87"/>
        <v>#REF!</v>
      </c>
      <c r="EV53" s="14" t="e">
        <f t="shared" si="88"/>
        <v>#REF!</v>
      </c>
      <c r="EW53" s="14" t="e">
        <f t="shared" si="89"/>
        <v>#REF!</v>
      </c>
      <c r="EX53" s="14" t="e">
        <f t="shared" si="90"/>
        <v>#REF!</v>
      </c>
      <c r="EY53" s="14" t="e">
        <f t="shared" si="91"/>
        <v>#REF!</v>
      </c>
    </row>
    <row r="54" spans="1:155" x14ac:dyDescent="0.2">
      <c r="A54" s="17">
        <v>30038606</v>
      </c>
      <c r="B54" t="s">
        <v>62</v>
      </c>
      <c r="C54" t="s">
        <v>1231</v>
      </c>
      <c r="D54" t="s">
        <v>1232</v>
      </c>
      <c r="E54" t="s">
        <v>1233</v>
      </c>
      <c r="F54" t="s">
        <v>66</v>
      </c>
      <c r="G54" t="s">
        <v>42</v>
      </c>
      <c r="H54" t="s">
        <v>1234</v>
      </c>
      <c r="I54" t="s">
        <v>68</v>
      </c>
      <c r="J54" s="19" t="s">
        <v>69</v>
      </c>
      <c r="K54" t="s">
        <v>70</v>
      </c>
      <c r="L54">
        <v>1956</v>
      </c>
      <c r="M54">
        <f t="shared" si="95"/>
        <v>1956</v>
      </c>
      <c r="N54">
        <v>63</v>
      </c>
      <c r="O54" s="19">
        <f t="shared" si="96"/>
        <v>63</v>
      </c>
      <c r="P54" t="s">
        <v>54</v>
      </c>
      <c r="Q54" s="19" t="str">
        <f t="shared" si="2"/>
        <v>60-70</v>
      </c>
      <c r="R54" s="23">
        <v>207.26</v>
      </c>
      <c r="S54" s="15">
        <f t="shared" si="3"/>
        <v>0.20726</v>
      </c>
      <c r="T54">
        <v>30403601</v>
      </c>
      <c r="U54" t="s">
        <v>45</v>
      </c>
      <c r="V54" t="s">
        <v>46</v>
      </c>
      <c r="W54" t="s">
        <v>47</v>
      </c>
      <c r="X54" t="s">
        <v>48</v>
      </c>
      <c r="Y54" t="s">
        <v>71</v>
      </c>
      <c r="Z54" t="s">
        <v>1235</v>
      </c>
      <c r="AA54" t="s">
        <v>1236</v>
      </c>
      <c r="AB54" t="s">
        <v>149</v>
      </c>
      <c r="AC54">
        <v>1956</v>
      </c>
      <c r="AD54">
        <v>126</v>
      </c>
      <c r="AE54" t="str">
        <f t="shared" si="4"/>
        <v>&gt;80</v>
      </c>
      <c r="AF54">
        <v>-37.73933426</v>
      </c>
      <c r="AG54">
        <v>145.13223726000001</v>
      </c>
      <c r="AH54" t="s">
        <v>75</v>
      </c>
      <c r="AI54" t="s">
        <v>76</v>
      </c>
      <c r="AJ54" s="33" t="s">
        <v>77</v>
      </c>
      <c r="AL54" t="s">
        <v>78</v>
      </c>
      <c r="AM54" t="s">
        <v>79</v>
      </c>
      <c r="AN54">
        <v>220</v>
      </c>
      <c r="AO54" s="70">
        <v>5</v>
      </c>
      <c r="AP54">
        <v>2</v>
      </c>
      <c r="AQ54">
        <v>0</v>
      </c>
      <c r="AR54">
        <v>2</v>
      </c>
      <c r="AS54" s="82" t="str">
        <f t="shared" si="5"/>
        <v>Gw-0-2</v>
      </c>
      <c r="AT54" s="14">
        <f t="shared" si="6"/>
        <v>78824</v>
      </c>
      <c r="AU54" s="81">
        <f>VLOOKUP(C54,Bushfire_Vlookup!$F$2:$H$12575,3,FALSE)</f>
        <v>2134.1867809999999</v>
      </c>
      <c r="AV54" s="14">
        <f>VLOOKUP(AS54,Safety_collateral_Vlookup!$J$3:$L$20,2,FALSE)</f>
        <v>93570.139925214826</v>
      </c>
      <c r="AW54" s="14">
        <f>VLOOKUP(AS54,Safety_collateral_Vlookup!$J$3:$L$20,3,FALSE)</f>
        <v>550000</v>
      </c>
      <c r="AX54" s="48">
        <f t="shared" si="7"/>
        <v>773071.72459553112</v>
      </c>
      <c r="AY54" s="49">
        <f t="shared" si="94"/>
        <v>15751.76</v>
      </c>
      <c r="AZ54" s="14">
        <v>76000</v>
      </c>
      <c r="BA54" s="16">
        <f t="shared" si="8"/>
        <v>49.078434701616274</v>
      </c>
      <c r="BB54" t="e">
        <f>IF(BA54&lt;=#REF!,#REF!,IF(BA54&lt;=#REF!,#REF!,IF(BA54&lt;=#REF!,#REF!,IF(BA54&lt;=#REF!,#REF!,#REF!))))</f>
        <v>#REF!</v>
      </c>
      <c r="BC54" s="51">
        <v>5</v>
      </c>
      <c r="BD54" s="21">
        <v>70</v>
      </c>
      <c r="BE54" s="21">
        <v>6.4399999999999999E-2</v>
      </c>
      <c r="BF54" s="26">
        <f t="shared" si="9"/>
        <v>1027.4273350747035</v>
      </c>
      <c r="BG54" s="21">
        <v>7</v>
      </c>
      <c r="BH54" s="21">
        <f t="shared" si="10"/>
        <v>64.400000000000006</v>
      </c>
      <c r="BI54" s="28">
        <f t="shared" si="11"/>
        <v>6.0635500134400021E-2</v>
      </c>
      <c r="BJ54" s="27">
        <f t="shared" si="12"/>
        <v>6.0635500134400021E-2</v>
      </c>
      <c r="BK54" s="28">
        <f t="shared" si="13"/>
        <v>0.9296188771613626</v>
      </c>
      <c r="BL54" s="35">
        <f t="shared" si="14"/>
        <v>45.624239360153773</v>
      </c>
      <c r="BM54" s="21" t="str">
        <f t="shared" si="15"/>
        <v>Cr5</v>
      </c>
      <c r="BN54" s="51">
        <v>5</v>
      </c>
      <c r="BO54" s="21">
        <v>1</v>
      </c>
      <c r="BP54" s="50" t="s">
        <v>5497</v>
      </c>
      <c r="BQ54" s="14">
        <v>78824</v>
      </c>
      <c r="BR54">
        <f>IFERROR(VLOOKUP(AO54,'Model Failure data- Lines'!$A$37:$E$41,3,FALSE),'Model Failure data- Lines'!$C$37)</f>
        <v>0.49390000000000001</v>
      </c>
      <c r="BS54" s="14">
        <f t="shared" si="16"/>
        <v>381820.12477773282</v>
      </c>
      <c r="BT54" s="34">
        <f t="shared" si="17"/>
        <v>14049.788971931879</v>
      </c>
      <c r="BU54" s="34">
        <f t="shared" si="18"/>
        <v>27.176217773841174</v>
      </c>
      <c r="BV54" s="54">
        <f t="shared" si="19"/>
        <v>367770.33580580092</v>
      </c>
      <c r="BW54">
        <f>IFERROR(VLOOKUP(AO54,'Model Failure data- Lines'!$A$37:$E$41,4,FALSE),'Model Failure data- Lines'!$D$37)</f>
        <v>0.39779999999999999</v>
      </c>
      <c r="BX54" s="14">
        <f t="shared" si="20"/>
        <v>307527.93204410229</v>
      </c>
      <c r="BY54" s="34">
        <f t="shared" si="21"/>
        <v>12531.715196004676</v>
      </c>
      <c r="BZ54" s="71">
        <f t="shared" si="22"/>
        <v>24.539971363389061</v>
      </c>
      <c r="CA54" s="71">
        <f t="shared" si="23"/>
        <v>294996.21684809763</v>
      </c>
      <c r="CB54" s="56">
        <v>1</v>
      </c>
      <c r="CC54">
        <f>IFERROR(VLOOKUP(AO54,'Model Failure data- Lines'!$A$37:$E$41,5,FALSE),'Model Failure data- Lines'!$E$37)</f>
        <v>0.19189999999999996</v>
      </c>
      <c r="CD54" s="14">
        <f t="shared" si="24"/>
        <v>148352.4639498824</v>
      </c>
      <c r="CE54" s="34">
        <f t="shared" si="25"/>
        <v>9969.9262656220308</v>
      </c>
      <c r="CF54" s="34">
        <f t="shared" si="26"/>
        <v>14.879996100013944</v>
      </c>
      <c r="CG54" s="54">
        <f t="shared" si="27"/>
        <v>138382.53768426037</v>
      </c>
      <c r="CH54" t="e">
        <f>IFERROR(VLOOKUP(AO54,'Model Failure data- Lines'!#REF!,3,FALSE),'Model Failure data- Lines'!#REF!)</f>
        <v>#REF!</v>
      </c>
      <c r="CI54" s="14" t="e">
        <f t="shared" si="28"/>
        <v>#REF!</v>
      </c>
      <c r="CJ54" s="34">
        <f t="shared" si="29"/>
        <v>13476.183668518823</v>
      </c>
      <c r="CK54" s="34" t="e">
        <f t="shared" si="30"/>
        <v>#REF!</v>
      </c>
      <c r="CL54" s="54" t="e">
        <f t="shared" si="31"/>
        <v>#REF!</v>
      </c>
      <c r="CM54" t="e">
        <f>IFERROR(VLOOKUP(AO54,'Model Failure data- Lines'!#REF!,4,FALSE),'Model Failure data- Lines'!#REF!)</f>
        <v>#REF!</v>
      </c>
      <c r="CN54" s="14" t="e">
        <f t="shared" si="32"/>
        <v>#REF!</v>
      </c>
      <c r="CO54" s="34">
        <f t="shared" si="33"/>
        <v>11529.348229509173</v>
      </c>
      <c r="CP54" s="34" t="e">
        <f t="shared" si="34"/>
        <v>#REF!</v>
      </c>
      <c r="CQ54" s="54" t="e">
        <f t="shared" si="35"/>
        <v>#REF!</v>
      </c>
      <c r="CR54" t="e">
        <f>IFERROR(VLOOKUP(AO54,'Model Failure data- Lines'!#REF!,5,FALSE),'Model Failure data- Lines'!#REF!)</f>
        <v>#REF!</v>
      </c>
      <c r="CS54" s="14" t="e">
        <f t="shared" si="36"/>
        <v>#REF!</v>
      </c>
      <c r="CT54" s="34">
        <f t="shared" si="37"/>
        <v>8438.7948138675492</v>
      </c>
      <c r="CU54" s="34" t="e">
        <f t="shared" si="38"/>
        <v>#REF!</v>
      </c>
      <c r="CV54" s="54" t="e">
        <f t="shared" si="39"/>
        <v>#REF!</v>
      </c>
      <c r="CW54" t="s">
        <v>149</v>
      </c>
      <c r="CX54">
        <v>1</v>
      </c>
      <c r="CY54">
        <v>1</v>
      </c>
      <c r="CZ54">
        <f t="shared" si="40"/>
        <v>294996.21684809763</v>
      </c>
      <c r="DA54" s="34">
        <f t="shared" si="41"/>
        <v>33457.051742399999</v>
      </c>
      <c r="DB54" s="34">
        <f t="shared" si="42"/>
        <v>905.86112808108044</v>
      </c>
      <c r="DC54" s="34">
        <f t="shared" si="43"/>
        <v>39716.089173621236</v>
      </c>
      <c r="DD54" s="9">
        <f t="shared" si="44"/>
        <v>233448.92999999996</v>
      </c>
      <c r="DE54" s="59">
        <f t="shared" si="45"/>
        <v>0.10879353793983812</v>
      </c>
      <c r="DF54" s="59">
        <f t="shared" si="46"/>
        <v>2.9456222791208824E-3</v>
      </c>
      <c r="DG54" s="59">
        <f t="shared" si="47"/>
        <v>0.12914628245191592</v>
      </c>
      <c r="DH54" s="59">
        <f t="shared" si="48"/>
        <v>0.75911455732912503</v>
      </c>
      <c r="DI54" s="14">
        <f t="shared" si="49"/>
        <v>32093.682109772217</v>
      </c>
      <c r="DJ54" s="14">
        <f t="shared" si="50"/>
        <v>868.94742860413123</v>
      </c>
      <c r="DK54" s="14">
        <f t="shared" si="51"/>
        <v>38097.664743311048</v>
      </c>
      <c r="DL54" s="14">
        <f t="shared" si="52"/>
        <v>223935.92256641021</v>
      </c>
      <c r="DM54">
        <f t="shared" si="53"/>
        <v>138382.53768426037</v>
      </c>
      <c r="DN54" s="34">
        <f t="shared" si="54"/>
        <v>16139.789415199997</v>
      </c>
      <c r="DO54" s="34">
        <f t="shared" si="55"/>
        <v>436.99032297325118</v>
      </c>
      <c r="DP54" s="34">
        <f t="shared" si="56"/>
        <v>19159.169211709184</v>
      </c>
      <c r="DQ54" s="9">
        <f t="shared" si="57"/>
        <v>112616.51499999997</v>
      </c>
      <c r="DR54" s="59">
        <f t="shared" si="58"/>
        <v>0.10879353793983812</v>
      </c>
      <c r="DS54" s="59">
        <f t="shared" si="59"/>
        <v>2.9456222791208828E-3</v>
      </c>
      <c r="DT54" s="59">
        <f t="shared" si="60"/>
        <v>0.12914628245191589</v>
      </c>
      <c r="DU54" s="59">
        <f t="shared" si="61"/>
        <v>0.75911455732912514</v>
      </c>
      <c r="DV54" s="14">
        <f t="shared" si="62"/>
        <v>15055.125863763658</v>
      </c>
      <c r="DW54" s="14">
        <f t="shared" si="63"/>
        <v>407.62268604404244</v>
      </c>
      <c r="DX54" s="14">
        <f t="shared" si="64"/>
        <v>17871.590298184386</v>
      </c>
      <c r="DY54" s="14">
        <f t="shared" si="65"/>
        <v>105048.19883626829</v>
      </c>
      <c r="DZ54" s="34" t="e">
        <f t="shared" si="66"/>
        <v>#REF!</v>
      </c>
      <c r="EA54" s="34" t="e">
        <f t="shared" si="67"/>
        <v>#REF!</v>
      </c>
      <c r="EB54" s="34" t="e">
        <f t="shared" si="68"/>
        <v>#REF!</v>
      </c>
      <c r="EC54" s="34" t="e">
        <f t="shared" si="69"/>
        <v>#REF!</v>
      </c>
      <c r="ED54" s="34" t="e">
        <f t="shared" si="70"/>
        <v>#REF!</v>
      </c>
      <c r="EE54" s="59" t="e">
        <f t="shared" si="71"/>
        <v>#REF!</v>
      </c>
      <c r="EF54" s="59" t="e">
        <f t="shared" si="72"/>
        <v>#REF!</v>
      </c>
      <c r="EG54" s="59" t="e">
        <f t="shared" si="73"/>
        <v>#REF!</v>
      </c>
      <c r="EH54" s="59" t="e">
        <f t="shared" si="74"/>
        <v>#REF!</v>
      </c>
      <c r="EI54" s="14" t="e">
        <f t="shared" si="75"/>
        <v>#REF!</v>
      </c>
      <c r="EJ54" s="14" t="e">
        <f t="shared" si="76"/>
        <v>#REF!</v>
      </c>
      <c r="EK54" s="14" t="e">
        <f t="shared" si="77"/>
        <v>#REF!</v>
      </c>
      <c r="EL54" s="14" t="e">
        <f t="shared" si="78"/>
        <v>#REF!</v>
      </c>
      <c r="EM54" t="e">
        <f t="shared" si="79"/>
        <v>#REF!</v>
      </c>
      <c r="EN54" s="34" t="e">
        <f t="shared" si="80"/>
        <v>#REF!</v>
      </c>
      <c r="EO54" s="34" t="e">
        <f t="shared" si="81"/>
        <v>#REF!</v>
      </c>
      <c r="EP54" s="34" t="e">
        <f t="shared" si="82"/>
        <v>#REF!</v>
      </c>
      <c r="EQ54" s="34" t="e">
        <f t="shared" si="83"/>
        <v>#REF!</v>
      </c>
      <c r="ER54" s="59" t="e">
        <f t="shared" si="84"/>
        <v>#REF!</v>
      </c>
      <c r="ES54" s="59" t="e">
        <f t="shared" si="85"/>
        <v>#REF!</v>
      </c>
      <c r="ET54" s="59" t="e">
        <f t="shared" si="86"/>
        <v>#REF!</v>
      </c>
      <c r="EU54" s="59" t="e">
        <f t="shared" si="87"/>
        <v>#REF!</v>
      </c>
      <c r="EV54" s="14" t="e">
        <f t="shared" si="88"/>
        <v>#REF!</v>
      </c>
      <c r="EW54" s="14" t="e">
        <f t="shared" si="89"/>
        <v>#REF!</v>
      </c>
      <c r="EX54" s="14" t="e">
        <f t="shared" si="90"/>
        <v>#REF!</v>
      </c>
      <c r="EY54" s="14" t="e">
        <f t="shared" si="91"/>
        <v>#REF!</v>
      </c>
    </row>
    <row r="55" spans="1:155" x14ac:dyDescent="0.2">
      <c r="A55" s="17">
        <v>30057153</v>
      </c>
      <c r="B55" t="s">
        <v>62</v>
      </c>
      <c r="C55" t="s">
        <v>1231</v>
      </c>
      <c r="D55" t="s">
        <v>1232</v>
      </c>
      <c r="E55" t="s">
        <v>1233</v>
      </c>
      <c r="F55" t="s">
        <v>66</v>
      </c>
      <c r="G55" t="s">
        <v>42</v>
      </c>
      <c r="H55" t="s">
        <v>1605</v>
      </c>
      <c r="I55" t="s">
        <v>68</v>
      </c>
      <c r="J55" s="19" t="s">
        <v>69</v>
      </c>
      <c r="K55" t="s">
        <v>70</v>
      </c>
      <c r="L55">
        <v>1956</v>
      </c>
      <c r="M55">
        <f t="shared" si="95"/>
        <v>1956</v>
      </c>
      <c r="N55">
        <v>63</v>
      </c>
      <c r="O55" s="19">
        <f t="shared" si="96"/>
        <v>63</v>
      </c>
      <c r="P55" t="s">
        <v>54</v>
      </c>
      <c r="Q55" s="19" t="str">
        <f t="shared" si="2"/>
        <v>60-70</v>
      </c>
      <c r="R55" s="23">
        <v>207.26</v>
      </c>
      <c r="S55" s="15">
        <f t="shared" si="3"/>
        <v>0.20726</v>
      </c>
      <c r="T55">
        <v>30403601</v>
      </c>
      <c r="U55" t="s">
        <v>45</v>
      </c>
      <c r="V55" t="s">
        <v>46</v>
      </c>
      <c r="W55" t="s">
        <v>47</v>
      </c>
      <c r="X55" t="s">
        <v>48</v>
      </c>
      <c r="Y55" t="s">
        <v>71</v>
      </c>
      <c r="Z55" t="s">
        <v>1235</v>
      </c>
      <c r="AA55" t="s">
        <v>1236</v>
      </c>
      <c r="AB55" t="s">
        <v>149</v>
      </c>
      <c r="AC55">
        <v>1956</v>
      </c>
      <c r="AD55">
        <v>126</v>
      </c>
      <c r="AE55" t="str">
        <f t="shared" si="4"/>
        <v>&gt;80</v>
      </c>
      <c r="AF55">
        <v>-37.73933426</v>
      </c>
      <c r="AG55">
        <v>145.13223726000001</v>
      </c>
      <c r="AH55" t="s">
        <v>75</v>
      </c>
      <c r="AI55" t="s">
        <v>76</v>
      </c>
      <c r="AJ55" s="33" t="s">
        <v>77</v>
      </c>
      <c r="AL55" t="s">
        <v>48</v>
      </c>
      <c r="AM55" t="s">
        <v>86</v>
      </c>
      <c r="AN55">
        <v>220</v>
      </c>
      <c r="AO55" s="69">
        <v>5</v>
      </c>
      <c r="AP55">
        <v>2</v>
      </c>
      <c r="AQ55">
        <v>0</v>
      </c>
      <c r="AR55">
        <v>2</v>
      </c>
      <c r="AS55" s="82" t="str">
        <f t="shared" si="5"/>
        <v>Gw-0-2</v>
      </c>
      <c r="AT55" s="14">
        <f t="shared" si="6"/>
        <v>78824</v>
      </c>
      <c r="AU55" s="81">
        <f>VLOOKUP(C55,Bushfire_Vlookup!$F$2:$H$12575,3,FALSE)</f>
        <v>2134.1867809999999</v>
      </c>
      <c r="AV55" s="14">
        <f>VLOOKUP(AS55,Safety_collateral_Vlookup!$J$3:$L$20,2,FALSE)</f>
        <v>93570.139925214826</v>
      </c>
      <c r="AW55" s="14">
        <f>VLOOKUP(AS55,Safety_collateral_Vlookup!$J$3:$L$20,3,FALSE)</f>
        <v>550000</v>
      </c>
      <c r="AX55" s="48">
        <f t="shared" si="7"/>
        <v>773071.72459553112</v>
      </c>
      <c r="AY55" s="49">
        <f t="shared" si="94"/>
        <v>15751.76</v>
      </c>
      <c r="AZ55" s="14">
        <v>76000</v>
      </c>
      <c r="BA55" s="16">
        <f t="shared" si="8"/>
        <v>49.078434701616274</v>
      </c>
      <c r="BB55" t="e">
        <f>IF(BA55&lt;=#REF!,#REF!,IF(BA55&lt;=#REF!,#REF!,IF(BA55&lt;=#REF!,#REF!,IF(BA55&lt;=#REF!,#REF!,#REF!))))</f>
        <v>#REF!</v>
      </c>
      <c r="BC55" s="51">
        <v>5</v>
      </c>
      <c r="BD55" s="21">
        <v>70</v>
      </c>
      <c r="BE55" s="21">
        <v>6.4399999999999999E-2</v>
      </c>
      <c r="BF55" s="26">
        <f t="shared" si="9"/>
        <v>1027.4273350747035</v>
      </c>
      <c r="BG55" s="21">
        <v>7</v>
      </c>
      <c r="BH55" s="21">
        <f t="shared" si="10"/>
        <v>64.400000000000006</v>
      </c>
      <c r="BI55" s="28">
        <f t="shared" si="11"/>
        <v>6.0635500134400021E-2</v>
      </c>
      <c r="BJ55" s="27">
        <f t="shared" si="12"/>
        <v>6.0635500134400021E-2</v>
      </c>
      <c r="BK55" s="28">
        <f t="shared" si="13"/>
        <v>0.9296188771613626</v>
      </c>
      <c r="BL55" s="35">
        <f t="shared" si="14"/>
        <v>45.624239360153773</v>
      </c>
      <c r="BM55" s="21" t="str">
        <f t="shared" si="15"/>
        <v>Cr5</v>
      </c>
      <c r="BN55" s="51">
        <v>5</v>
      </c>
      <c r="BO55" s="21">
        <v>1</v>
      </c>
      <c r="BP55" s="50" t="s">
        <v>5497</v>
      </c>
      <c r="BQ55" s="14">
        <v>78824</v>
      </c>
      <c r="BR55">
        <f>IFERROR(VLOOKUP(AO55,'Model Failure data- Lines'!$A$37:$E$41,3,FALSE),'Model Failure data- Lines'!$C$37)</f>
        <v>0.49390000000000001</v>
      </c>
      <c r="BS55" s="14">
        <f t="shared" si="16"/>
        <v>381820.12477773282</v>
      </c>
      <c r="BT55" s="34">
        <f t="shared" si="17"/>
        <v>14049.788971931879</v>
      </c>
      <c r="BU55" s="34">
        <f t="shared" si="18"/>
        <v>27.176217773841174</v>
      </c>
      <c r="BV55" s="54">
        <f t="shared" si="19"/>
        <v>367770.33580580092</v>
      </c>
      <c r="BW55">
        <f>IFERROR(VLOOKUP(AO55,'Model Failure data- Lines'!$A$37:$E$41,4,FALSE),'Model Failure data- Lines'!$D$37)</f>
        <v>0.39779999999999999</v>
      </c>
      <c r="BX55" s="14">
        <f t="shared" si="20"/>
        <v>307527.93204410229</v>
      </c>
      <c r="BY55" s="34">
        <f t="shared" si="21"/>
        <v>12531.715196004676</v>
      </c>
      <c r="BZ55" s="71">
        <f t="shared" si="22"/>
        <v>24.539971363389061</v>
      </c>
      <c r="CA55" s="71">
        <f t="shared" si="23"/>
        <v>294996.21684809763</v>
      </c>
      <c r="CB55" s="56">
        <v>1</v>
      </c>
      <c r="CC55">
        <f>IFERROR(VLOOKUP(AO55,'Model Failure data- Lines'!$A$37:$E$41,5,FALSE),'Model Failure data- Lines'!$E$37)</f>
        <v>0.19189999999999996</v>
      </c>
      <c r="CD55" s="14">
        <f t="shared" si="24"/>
        <v>148352.4639498824</v>
      </c>
      <c r="CE55" s="34">
        <f t="shared" si="25"/>
        <v>9969.9262656220308</v>
      </c>
      <c r="CF55" s="34">
        <f t="shared" si="26"/>
        <v>14.879996100013944</v>
      </c>
      <c r="CG55" s="54">
        <f t="shared" si="27"/>
        <v>138382.53768426037</v>
      </c>
      <c r="CH55" t="e">
        <f>IFERROR(VLOOKUP(AO55,'Model Failure data- Lines'!#REF!,3,FALSE),'Model Failure data- Lines'!#REF!)</f>
        <v>#REF!</v>
      </c>
      <c r="CI55" s="14" t="e">
        <f t="shared" si="28"/>
        <v>#REF!</v>
      </c>
      <c r="CJ55" s="34">
        <f t="shared" si="29"/>
        <v>13476.183668518823</v>
      </c>
      <c r="CK55" s="34" t="e">
        <f t="shared" si="30"/>
        <v>#REF!</v>
      </c>
      <c r="CL55" s="54" t="e">
        <f t="shared" si="31"/>
        <v>#REF!</v>
      </c>
      <c r="CM55" t="e">
        <f>IFERROR(VLOOKUP(AO55,'Model Failure data- Lines'!#REF!,4,FALSE),'Model Failure data- Lines'!#REF!)</f>
        <v>#REF!</v>
      </c>
      <c r="CN55" s="14" t="e">
        <f t="shared" si="32"/>
        <v>#REF!</v>
      </c>
      <c r="CO55" s="34">
        <f t="shared" si="33"/>
        <v>11529.348229509173</v>
      </c>
      <c r="CP55" s="34" t="e">
        <f t="shared" si="34"/>
        <v>#REF!</v>
      </c>
      <c r="CQ55" s="54" t="e">
        <f t="shared" si="35"/>
        <v>#REF!</v>
      </c>
      <c r="CR55" t="e">
        <f>IFERROR(VLOOKUP(AO55,'Model Failure data- Lines'!#REF!,5,FALSE),'Model Failure data- Lines'!#REF!)</f>
        <v>#REF!</v>
      </c>
      <c r="CS55" s="14" t="e">
        <f t="shared" si="36"/>
        <v>#REF!</v>
      </c>
      <c r="CT55" s="34">
        <f t="shared" si="37"/>
        <v>8438.7948138675492</v>
      </c>
      <c r="CU55" s="34" t="e">
        <f t="shared" si="38"/>
        <v>#REF!</v>
      </c>
      <c r="CV55" s="54" t="e">
        <f t="shared" si="39"/>
        <v>#REF!</v>
      </c>
      <c r="CW55" t="s">
        <v>149</v>
      </c>
      <c r="CX55">
        <v>1</v>
      </c>
      <c r="CY55">
        <v>1</v>
      </c>
      <c r="CZ55">
        <f t="shared" si="40"/>
        <v>294996.21684809763</v>
      </c>
      <c r="DA55" s="34">
        <f t="shared" si="41"/>
        <v>33457.051742399999</v>
      </c>
      <c r="DB55" s="34">
        <f t="shared" si="42"/>
        <v>905.86112808108044</v>
      </c>
      <c r="DC55" s="34">
        <f t="shared" si="43"/>
        <v>39716.089173621236</v>
      </c>
      <c r="DD55" s="9">
        <f t="shared" si="44"/>
        <v>233448.92999999996</v>
      </c>
      <c r="DE55" s="59">
        <f t="shared" si="45"/>
        <v>0.10879353793983812</v>
      </c>
      <c r="DF55" s="59">
        <f t="shared" si="46"/>
        <v>2.9456222791208824E-3</v>
      </c>
      <c r="DG55" s="59">
        <f t="shared" si="47"/>
        <v>0.12914628245191592</v>
      </c>
      <c r="DH55" s="59">
        <f t="shared" si="48"/>
        <v>0.75911455732912503</v>
      </c>
      <c r="DI55" s="14">
        <f t="shared" si="49"/>
        <v>32093.682109772217</v>
      </c>
      <c r="DJ55" s="14">
        <f t="shared" si="50"/>
        <v>868.94742860413123</v>
      </c>
      <c r="DK55" s="14">
        <f t="shared" si="51"/>
        <v>38097.664743311048</v>
      </c>
      <c r="DL55" s="14">
        <f t="shared" si="52"/>
        <v>223935.92256641021</v>
      </c>
      <c r="DM55">
        <f t="shared" si="53"/>
        <v>138382.53768426037</v>
      </c>
      <c r="DN55" s="34">
        <f t="shared" si="54"/>
        <v>16139.789415199997</v>
      </c>
      <c r="DO55" s="34">
        <f t="shared" si="55"/>
        <v>436.99032297325118</v>
      </c>
      <c r="DP55" s="34">
        <f t="shared" si="56"/>
        <v>19159.169211709184</v>
      </c>
      <c r="DQ55" s="9">
        <f t="shared" si="57"/>
        <v>112616.51499999997</v>
      </c>
      <c r="DR55" s="59">
        <f t="shared" si="58"/>
        <v>0.10879353793983812</v>
      </c>
      <c r="DS55" s="59">
        <f t="shared" si="59"/>
        <v>2.9456222791208828E-3</v>
      </c>
      <c r="DT55" s="59">
        <f t="shared" si="60"/>
        <v>0.12914628245191589</v>
      </c>
      <c r="DU55" s="59">
        <f t="shared" si="61"/>
        <v>0.75911455732912514</v>
      </c>
      <c r="DV55" s="14">
        <f t="shared" si="62"/>
        <v>15055.125863763658</v>
      </c>
      <c r="DW55" s="14">
        <f t="shared" si="63"/>
        <v>407.62268604404244</v>
      </c>
      <c r="DX55" s="14">
        <f t="shared" si="64"/>
        <v>17871.590298184386</v>
      </c>
      <c r="DY55" s="14">
        <f t="shared" si="65"/>
        <v>105048.19883626829</v>
      </c>
      <c r="DZ55" s="34" t="e">
        <f t="shared" si="66"/>
        <v>#REF!</v>
      </c>
      <c r="EA55" s="34" t="e">
        <f t="shared" si="67"/>
        <v>#REF!</v>
      </c>
      <c r="EB55" s="34" t="e">
        <f t="shared" si="68"/>
        <v>#REF!</v>
      </c>
      <c r="EC55" s="34" t="e">
        <f t="shared" si="69"/>
        <v>#REF!</v>
      </c>
      <c r="ED55" s="34" t="e">
        <f t="shared" si="70"/>
        <v>#REF!</v>
      </c>
      <c r="EE55" s="59" t="e">
        <f t="shared" si="71"/>
        <v>#REF!</v>
      </c>
      <c r="EF55" s="59" t="e">
        <f t="shared" si="72"/>
        <v>#REF!</v>
      </c>
      <c r="EG55" s="59" t="e">
        <f t="shared" si="73"/>
        <v>#REF!</v>
      </c>
      <c r="EH55" s="59" t="e">
        <f t="shared" si="74"/>
        <v>#REF!</v>
      </c>
      <c r="EI55" s="14" t="e">
        <f t="shared" si="75"/>
        <v>#REF!</v>
      </c>
      <c r="EJ55" s="14" t="e">
        <f t="shared" si="76"/>
        <v>#REF!</v>
      </c>
      <c r="EK55" s="14" t="e">
        <f t="shared" si="77"/>
        <v>#REF!</v>
      </c>
      <c r="EL55" s="14" t="e">
        <f t="shared" si="78"/>
        <v>#REF!</v>
      </c>
      <c r="EM55" t="e">
        <f t="shared" si="79"/>
        <v>#REF!</v>
      </c>
      <c r="EN55" s="34" t="e">
        <f t="shared" si="80"/>
        <v>#REF!</v>
      </c>
      <c r="EO55" s="34" t="e">
        <f t="shared" si="81"/>
        <v>#REF!</v>
      </c>
      <c r="EP55" s="34" t="e">
        <f t="shared" si="82"/>
        <v>#REF!</v>
      </c>
      <c r="EQ55" s="34" t="e">
        <f t="shared" si="83"/>
        <v>#REF!</v>
      </c>
      <c r="ER55" s="59" t="e">
        <f t="shared" si="84"/>
        <v>#REF!</v>
      </c>
      <c r="ES55" s="59" t="e">
        <f t="shared" si="85"/>
        <v>#REF!</v>
      </c>
      <c r="ET55" s="59" t="e">
        <f t="shared" si="86"/>
        <v>#REF!</v>
      </c>
      <c r="EU55" s="59" t="e">
        <f t="shared" si="87"/>
        <v>#REF!</v>
      </c>
      <c r="EV55" s="14" t="e">
        <f t="shared" si="88"/>
        <v>#REF!</v>
      </c>
      <c r="EW55" s="14" t="e">
        <f t="shared" si="89"/>
        <v>#REF!</v>
      </c>
      <c r="EX55" s="14" t="e">
        <f t="shared" si="90"/>
        <v>#REF!</v>
      </c>
      <c r="EY55" s="14" t="e">
        <f t="shared" si="91"/>
        <v>#REF!</v>
      </c>
    </row>
    <row r="56" spans="1:155" x14ac:dyDescent="0.2">
      <c r="A56" s="17">
        <v>30196161</v>
      </c>
      <c r="B56" t="s">
        <v>62</v>
      </c>
      <c r="C56" t="s">
        <v>3498</v>
      </c>
      <c r="D56" t="s">
        <v>3499</v>
      </c>
      <c r="E56" t="s">
        <v>2880</v>
      </c>
      <c r="F56" t="s">
        <v>66</v>
      </c>
      <c r="G56" t="s">
        <v>42</v>
      </c>
      <c r="H56" t="s">
        <v>3500</v>
      </c>
      <c r="I56" t="s">
        <v>68</v>
      </c>
      <c r="J56" s="19" t="s">
        <v>69</v>
      </c>
      <c r="K56" t="s">
        <v>70</v>
      </c>
      <c r="L56">
        <v>1956</v>
      </c>
      <c r="M56">
        <f t="shared" si="95"/>
        <v>1956</v>
      </c>
      <c r="N56">
        <v>63</v>
      </c>
      <c r="O56" s="19">
        <f t="shared" si="96"/>
        <v>63</v>
      </c>
      <c r="P56" t="s">
        <v>54</v>
      </c>
      <c r="Q56" s="19" t="str">
        <f t="shared" si="2"/>
        <v>60-70</v>
      </c>
      <c r="R56" s="23">
        <v>286.51</v>
      </c>
      <c r="S56" s="15">
        <f t="shared" si="3"/>
        <v>0.28650999999999999</v>
      </c>
      <c r="T56">
        <v>30022194</v>
      </c>
      <c r="U56" t="s">
        <v>45</v>
      </c>
      <c r="V56" t="s">
        <v>46</v>
      </c>
      <c r="W56" s="20" t="s">
        <v>87</v>
      </c>
      <c r="X56" t="s">
        <v>48</v>
      </c>
      <c r="Y56" t="s">
        <v>71</v>
      </c>
      <c r="Z56" t="s">
        <v>3501</v>
      </c>
      <c r="AA56" t="s">
        <v>3502</v>
      </c>
      <c r="AB56" t="s">
        <v>2303</v>
      </c>
      <c r="AC56">
        <v>1956</v>
      </c>
      <c r="AD56">
        <v>126</v>
      </c>
      <c r="AE56" t="str">
        <f t="shared" si="4"/>
        <v>&gt;80</v>
      </c>
      <c r="AF56">
        <v>-37.73887671</v>
      </c>
      <c r="AG56">
        <v>145.12997068999999</v>
      </c>
      <c r="AH56" t="s">
        <v>75</v>
      </c>
      <c r="AI56" t="s">
        <v>76</v>
      </c>
      <c r="AJ56" s="33" t="s">
        <v>77</v>
      </c>
      <c r="AL56" t="s">
        <v>78</v>
      </c>
      <c r="AM56" t="s">
        <v>79</v>
      </c>
      <c r="AN56">
        <v>220</v>
      </c>
      <c r="AO56" s="70">
        <v>5</v>
      </c>
      <c r="AP56">
        <v>2</v>
      </c>
      <c r="AQ56">
        <v>0</v>
      </c>
      <c r="AR56">
        <v>2</v>
      </c>
      <c r="AS56" s="82" t="str">
        <f t="shared" si="5"/>
        <v>Gw-0-2</v>
      </c>
      <c r="AT56" s="14">
        <f t="shared" si="6"/>
        <v>78824</v>
      </c>
      <c r="AU56" s="81">
        <f>VLOOKUP(C56,Bushfire_Vlookup!$F$2:$H$12575,3,FALSE)</f>
        <v>1505.509084</v>
      </c>
      <c r="AV56" s="14">
        <f>VLOOKUP(AS56,Safety_collateral_Vlookup!$J$3:$L$20,2,FALSE)</f>
        <v>93570.139925214826</v>
      </c>
      <c r="AW56" s="14">
        <f>VLOOKUP(AS56,Safety_collateral_Vlookup!$J$3:$L$20,3,FALSE)</f>
        <v>550000</v>
      </c>
      <c r="AX56" s="48">
        <f t="shared" si="7"/>
        <v>772400.9254928322</v>
      </c>
      <c r="AY56" s="49">
        <f t="shared" si="94"/>
        <v>21774.76</v>
      </c>
      <c r="AZ56" s="14">
        <v>76000</v>
      </c>
      <c r="BA56" s="16">
        <f t="shared" si="8"/>
        <v>35.472304883857838</v>
      </c>
      <c r="BB56" t="e">
        <f>IF(BA56&lt;=#REF!,#REF!,IF(BA56&lt;=#REF!,#REF!,IF(BA56&lt;=#REF!,#REF!,IF(BA56&lt;=#REF!,#REF!,#REF!))))</f>
        <v>#REF!</v>
      </c>
      <c r="BC56" s="51">
        <v>5</v>
      </c>
      <c r="BD56" s="21">
        <v>70</v>
      </c>
      <c r="BE56" s="21">
        <v>6.4399999999999999E-2</v>
      </c>
      <c r="BF56" s="26">
        <f t="shared" si="9"/>
        <v>1420.2846944526357</v>
      </c>
      <c r="BG56" s="21">
        <v>7</v>
      </c>
      <c r="BH56" s="21">
        <f t="shared" si="10"/>
        <v>64.400000000000006</v>
      </c>
      <c r="BI56" s="28">
        <f t="shared" si="11"/>
        <v>6.0635500134400021E-2</v>
      </c>
      <c r="BJ56" s="27">
        <f t="shared" si="12"/>
        <v>6.0635500134400021E-2</v>
      </c>
      <c r="BK56" s="28">
        <f t="shared" si="13"/>
        <v>0.92961887716136249</v>
      </c>
      <c r="BL56" s="35">
        <f t="shared" si="14"/>
        <v>32.975724236457438</v>
      </c>
      <c r="BM56" s="21" t="str">
        <f t="shared" si="15"/>
        <v>Cr5</v>
      </c>
      <c r="BN56" s="51">
        <v>5</v>
      </c>
      <c r="BO56" s="21">
        <v>1</v>
      </c>
      <c r="BP56" s="50" t="s">
        <v>5497</v>
      </c>
      <c r="BQ56" s="14">
        <v>78824</v>
      </c>
      <c r="BR56">
        <f>IFERROR(VLOOKUP(AO56,'Model Failure data- Lines'!$A$37:$E$41,3,FALSE),'Model Failure data- Lines'!$C$37)</f>
        <v>0.49390000000000001</v>
      </c>
      <c r="BS56" s="14">
        <f t="shared" si="16"/>
        <v>381488.81710090983</v>
      </c>
      <c r="BT56" s="34">
        <f t="shared" si="17"/>
        <v>19422.006360842432</v>
      </c>
      <c r="BU56" s="34">
        <f t="shared" si="18"/>
        <v>19.64209103906208</v>
      </c>
      <c r="BV56" s="54">
        <f t="shared" si="19"/>
        <v>362066.81074006739</v>
      </c>
      <c r="BW56">
        <f>IFERROR(VLOOKUP(AO56,'Model Failure data- Lines'!$A$37:$E$41,4,FALSE),'Model Failure data- Lines'!$D$37)</f>
        <v>0.39779999999999999</v>
      </c>
      <c r="BX56" s="14">
        <f t="shared" si="20"/>
        <v>307261.08816104865</v>
      </c>
      <c r="BY56" s="34">
        <f t="shared" si="21"/>
        <v>17323.466760625783</v>
      </c>
      <c r="BZ56" s="71">
        <f t="shared" si="22"/>
        <v>17.736697417829625</v>
      </c>
      <c r="CA56" s="71">
        <f t="shared" si="23"/>
        <v>289937.62140042288</v>
      </c>
      <c r="CB56" s="56">
        <v>1</v>
      </c>
      <c r="CC56">
        <f>IFERROR(VLOOKUP(AO56,'Model Failure data- Lines'!$A$37:$E$41,5,FALSE),'Model Failure data- Lines'!$E$37)</f>
        <v>0.19189999999999996</v>
      </c>
      <c r="CD56" s="14">
        <f t="shared" si="24"/>
        <v>148223.73760207446</v>
      </c>
      <c r="CE56" s="34">
        <f t="shared" si="25"/>
        <v>13782.126673566379</v>
      </c>
      <c r="CF56" s="34">
        <f t="shared" si="26"/>
        <v>10.754779803784725</v>
      </c>
      <c r="CG56" s="54">
        <f t="shared" si="27"/>
        <v>134441.61092850807</v>
      </c>
      <c r="CH56" t="e">
        <f>IFERROR(VLOOKUP(AO56,'Model Failure data- Lines'!#REF!,3,FALSE),'Model Failure data- Lines'!#REF!)</f>
        <v>#REF!</v>
      </c>
      <c r="CI56" s="14" t="e">
        <f t="shared" si="28"/>
        <v>#REF!</v>
      </c>
      <c r="CJ56" s="34">
        <f t="shared" si="29"/>
        <v>18629.071614722219</v>
      </c>
      <c r="CK56" s="34" t="e">
        <f t="shared" si="30"/>
        <v>#REF!</v>
      </c>
      <c r="CL56" s="54" t="e">
        <f t="shared" si="31"/>
        <v>#REF!</v>
      </c>
      <c r="CM56" t="e">
        <f>IFERROR(VLOOKUP(AO56,'Model Failure data- Lines'!#REF!,4,FALSE),'Model Failure data- Lines'!#REF!)</f>
        <v>#REF!</v>
      </c>
      <c r="CN56" s="14" t="e">
        <f t="shared" si="32"/>
        <v>#REF!</v>
      </c>
      <c r="CO56" s="34">
        <f t="shared" si="33"/>
        <v>15937.824767136315</v>
      </c>
      <c r="CP56" s="34" t="e">
        <f t="shared" si="34"/>
        <v>#REF!</v>
      </c>
      <c r="CQ56" s="54" t="e">
        <f t="shared" si="35"/>
        <v>#REF!</v>
      </c>
      <c r="CR56" t="e">
        <f>IFERROR(VLOOKUP(AO56,'Model Failure data- Lines'!#REF!,5,FALSE),'Model Failure data- Lines'!#REF!)</f>
        <v>#REF!</v>
      </c>
      <c r="CS56" s="14" t="e">
        <f t="shared" si="36"/>
        <v>#REF!</v>
      </c>
      <c r="CT56" s="34">
        <f t="shared" si="37"/>
        <v>11665.536534406983</v>
      </c>
      <c r="CU56" s="34" t="e">
        <f t="shared" si="38"/>
        <v>#REF!</v>
      </c>
      <c r="CV56" s="54" t="e">
        <f t="shared" si="39"/>
        <v>#REF!</v>
      </c>
      <c r="CW56" t="s">
        <v>2303</v>
      </c>
      <c r="CX56">
        <v>1</v>
      </c>
      <c r="CY56">
        <v>1</v>
      </c>
      <c r="CZ56">
        <f t="shared" si="40"/>
        <v>289937.62140042288</v>
      </c>
      <c r="DA56" s="34">
        <f t="shared" si="41"/>
        <v>33457.051742399999</v>
      </c>
      <c r="DB56" s="34">
        <f t="shared" si="42"/>
        <v>639.01724502741831</v>
      </c>
      <c r="DC56" s="34">
        <f t="shared" si="43"/>
        <v>39716.089173621236</v>
      </c>
      <c r="DD56" s="9">
        <f t="shared" si="44"/>
        <v>233448.92999999996</v>
      </c>
      <c r="DE56" s="59">
        <f t="shared" si="45"/>
        <v>0.10888802074691517</v>
      </c>
      <c r="DF56" s="59">
        <f t="shared" si="46"/>
        <v>2.0797206989401863E-3</v>
      </c>
      <c r="DG56" s="59">
        <f t="shared" si="47"/>
        <v>0.12925844079808876</v>
      </c>
      <c r="DH56" s="59">
        <f t="shared" si="48"/>
        <v>0.75977381775605579</v>
      </c>
      <c r="DI56" s="14">
        <f t="shared" si="49"/>
        <v>31570.733734360485</v>
      </c>
      <c r="DJ56" s="14">
        <f t="shared" si="50"/>
        <v>602.98927262794257</v>
      </c>
      <c r="DK56" s="14">
        <f t="shared" si="51"/>
        <v>37476.884870925242</v>
      </c>
      <c r="DL56" s="14">
        <f t="shared" si="52"/>
        <v>220287.01352250919</v>
      </c>
      <c r="DM56">
        <f t="shared" si="53"/>
        <v>134441.61092850807</v>
      </c>
      <c r="DN56" s="34">
        <f t="shared" si="54"/>
        <v>16139.789415199997</v>
      </c>
      <c r="DO56" s="34">
        <f t="shared" si="55"/>
        <v>308.26397516531313</v>
      </c>
      <c r="DP56" s="34">
        <f t="shared" si="56"/>
        <v>19159.169211709184</v>
      </c>
      <c r="DQ56" s="9">
        <f t="shared" si="57"/>
        <v>112616.51499999997</v>
      </c>
      <c r="DR56" s="59">
        <f t="shared" si="58"/>
        <v>0.1088880207469152</v>
      </c>
      <c r="DS56" s="59">
        <f t="shared" si="59"/>
        <v>2.0797206989401867E-3</v>
      </c>
      <c r="DT56" s="59">
        <f t="shared" si="60"/>
        <v>0.12925844079808876</v>
      </c>
      <c r="DU56" s="59">
        <f t="shared" si="61"/>
        <v>0.7597738177560559</v>
      </c>
      <c r="DV56" s="14">
        <f t="shared" si="62"/>
        <v>14639.080920032087</v>
      </c>
      <c r="DW56" s="14">
        <f t="shared" si="63"/>
        <v>279.60100104688149</v>
      </c>
      <c r="DX56" s="14">
        <f t="shared" si="64"/>
        <v>17377.713007002243</v>
      </c>
      <c r="DY56" s="14">
        <f t="shared" si="65"/>
        <v>102145.21600042687</v>
      </c>
      <c r="DZ56" s="34" t="e">
        <f t="shared" si="66"/>
        <v>#REF!</v>
      </c>
      <c r="EA56" s="34" t="e">
        <f t="shared" si="67"/>
        <v>#REF!</v>
      </c>
      <c r="EB56" s="34" t="e">
        <f t="shared" si="68"/>
        <v>#REF!</v>
      </c>
      <c r="EC56" s="34" t="e">
        <f t="shared" si="69"/>
        <v>#REF!</v>
      </c>
      <c r="ED56" s="34" t="e">
        <f t="shared" si="70"/>
        <v>#REF!</v>
      </c>
      <c r="EE56" s="59" t="e">
        <f t="shared" si="71"/>
        <v>#REF!</v>
      </c>
      <c r="EF56" s="59" t="e">
        <f t="shared" si="72"/>
        <v>#REF!</v>
      </c>
      <c r="EG56" s="59" t="e">
        <f t="shared" si="73"/>
        <v>#REF!</v>
      </c>
      <c r="EH56" s="59" t="e">
        <f t="shared" si="74"/>
        <v>#REF!</v>
      </c>
      <c r="EI56" s="14" t="e">
        <f t="shared" si="75"/>
        <v>#REF!</v>
      </c>
      <c r="EJ56" s="14" t="e">
        <f t="shared" si="76"/>
        <v>#REF!</v>
      </c>
      <c r="EK56" s="14" t="e">
        <f t="shared" si="77"/>
        <v>#REF!</v>
      </c>
      <c r="EL56" s="14" t="e">
        <f t="shared" si="78"/>
        <v>#REF!</v>
      </c>
      <c r="EM56" t="e">
        <f t="shared" si="79"/>
        <v>#REF!</v>
      </c>
      <c r="EN56" s="34" t="e">
        <f t="shared" si="80"/>
        <v>#REF!</v>
      </c>
      <c r="EO56" s="34" t="e">
        <f t="shared" si="81"/>
        <v>#REF!</v>
      </c>
      <c r="EP56" s="34" t="e">
        <f t="shared" si="82"/>
        <v>#REF!</v>
      </c>
      <c r="EQ56" s="34" t="e">
        <f t="shared" si="83"/>
        <v>#REF!</v>
      </c>
      <c r="ER56" s="59" t="e">
        <f t="shared" si="84"/>
        <v>#REF!</v>
      </c>
      <c r="ES56" s="59" t="e">
        <f t="shared" si="85"/>
        <v>#REF!</v>
      </c>
      <c r="ET56" s="59" t="e">
        <f t="shared" si="86"/>
        <v>#REF!</v>
      </c>
      <c r="EU56" s="59" t="e">
        <f t="shared" si="87"/>
        <v>#REF!</v>
      </c>
      <c r="EV56" s="14" t="e">
        <f t="shared" si="88"/>
        <v>#REF!</v>
      </c>
      <c r="EW56" s="14" t="e">
        <f t="shared" si="89"/>
        <v>#REF!</v>
      </c>
      <c r="EX56" s="14" t="e">
        <f t="shared" si="90"/>
        <v>#REF!</v>
      </c>
      <c r="EY56" s="14" t="e">
        <f t="shared" si="91"/>
        <v>#REF!</v>
      </c>
    </row>
    <row r="57" spans="1:155" x14ac:dyDescent="0.2">
      <c r="A57" s="17">
        <v>30243509</v>
      </c>
      <c r="B57" t="s">
        <v>62</v>
      </c>
      <c r="C57" t="s">
        <v>3498</v>
      </c>
      <c r="D57" t="s">
        <v>3499</v>
      </c>
      <c r="E57" t="s">
        <v>2880</v>
      </c>
      <c r="F57" t="s">
        <v>66</v>
      </c>
      <c r="G57" t="s">
        <v>42</v>
      </c>
      <c r="H57" t="s">
        <v>4037</v>
      </c>
      <c r="I57" t="s">
        <v>68</v>
      </c>
      <c r="J57" s="19" t="s">
        <v>69</v>
      </c>
      <c r="K57" t="s">
        <v>70</v>
      </c>
      <c r="L57">
        <v>1956</v>
      </c>
      <c r="M57">
        <f t="shared" si="95"/>
        <v>1956</v>
      </c>
      <c r="N57">
        <v>63</v>
      </c>
      <c r="O57" s="19">
        <f t="shared" si="96"/>
        <v>63</v>
      </c>
      <c r="P57" t="s">
        <v>54</v>
      </c>
      <c r="Q57" s="19" t="str">
        <f t="shared" si="2"/>
        <v>60-70</v>
      </c>
      <c r="R57" s="23">
        <v>286.51</v>
      </c>
      <c r="S57" s="15">
        <f t="shared" si="3"/>
        <v>0.28650999999999999</v>
      </c>
      <c r="T57">
        <v>30022194</v>
      </c>
      <c r="U57" t="s">
        <v>45</v>
      </c>
      <c r="V57" t="s">
        <v>46</v>
      </c>
      <c r="W57" s="20" t="s">
        <v>87</v>
      </c>
      <c r="X57" t="s">
        <v>48</v>
      </c>
      <c r="Y57" t="s">
        <v>71</v>
      </c>
      <c r="Z57" t="s">
        <v>3501</v>
      </c>
      <c r="AA57" t="s">
        <v>3502</v>
      </c>
      <c r="AB57" t="s">
        <v>2303</v>
      </c>
      <c r="AC57">
        <v>1956</v>
      </c>
      <c r="AD57">
        <v>126</v>
      </c>
      <c r="AE57" t="str">
        <f t="shared" si="4"/>
        <v>&gt;80</v>
      </c>
      <c r="AF57">
        <v>-37.73887671</v>
      </c>
      <c r="AG57">
        <v>145.12997068999999</v>
      </c>
      <c r="AH57" t="s">
        <v>75</v>
      </c>
      <c r="AI57" t="s">
        <v>76</v>
      </c>
      <c r="AJ57" s="33" t="s">
        <v>77</v>
      </c>
      <c r="AL57" t="s">
        <v>48</v>
      </c>
      <c r="AM57" t="s">
        <v>86</v>
      </c>
      <c r="AN57">
        <v>220</v>
      </c>
      <c r="AO57" s="69">
        <v>5</v>
      </c>
      <c r="AP57">
        <v>2</v>
      </c>
      <c r="AQ57">
        <v>0</v>
      </c>
      <c r="AR57">
        <v>2</v>
      </c>
      <c r="AS57" s="82" t="str">
        <f t="shared" si="5"/>
        <v>Gw-0-2</v>
      </c>
      <c r="AT57" s="14">
        <f t="shared" si="6"/>
        <v>78824</v>
      </c>
      <c r="AU57" s="81">
        <f>VLOOKUP(C57,Bushfire_Vlookup!$F$2:$H$12575,3,FALSE)</f>
        <v>1505.509084</v>
      </c>
      <c r="AV57" s="14">
        <f>VLOOKUP(AS57,Safety_collateral_Vlookup!$J$3:$L$20,2,FALSE)</f>
        <v>93570.139925214826</v>
      </c>
      <c r="AW57" s="14">
        <f>VLOOKUP(AS57,Safety_collateral_Vlookup!$J$3:$L$20,3,FALSE)</f>
        <v>550000</v>
      </c>
      <c r="AX57" s="48">
        <f t="shared" si="7"/>
        <v>772400.9254928322</v>
      </c>
      <c r="AY57" s="49">
        <f t="shared" si="94"/>
        <v>21774.76</v>
      </c>
      <c r="AZ57" s="14">
        <v>76000</v>
      </c>
      <c r="BA57" s="16">
        <f t="shared" si="8"/>
        <v>35.472304883857838</v>
      </c>
      <c r="BB57" t="e">
        <f>IF(BA57&lt;=#REF!,#REF!,IF(BA57&lt;=#REF!,#REF!,IF(BA57&lt;=#REF!,#REF!,IF(BA57&lt;=#REF!,#REF!,#REF!))))</f>
        <v>#REF!</v>
      </c>
      <c r="BC57" s="51">
        <v>5</v>
      </c>
      <c r="BD57" s="21">
        <v>70</v>
      </c>
      <c r="BE57" s="21">
        <v>6.4399999999999999E-2</v>
      </c>
      <c r="BF57" s="26">
        <f t="shared" si="9"/>
        <v>1420.2846944526357</v>
      </c>
      <c r="BG57" s="21">
        <v>7</v>
      </c>
      <c r="BH57" s="21">
        <f t="shared" si="10"/>
        <v>64.400000000000006</v>
      </c>
      <c r="BI57" s="28">
        <f t="shared" si="11"/>
        <v>6.0635500134400021E-2</v>
      </c>
      <c r="BJ57" s="27">
        <f t="shared" si="12"/>
        <v>6.0635500134400021E-2</v>
      </c>
      <c r="BK57" s="28">
        <f t="shared" si="13"/>
        <v>0.92961887716136249</v>
      </c>
      <c r="BL57" s="35">
        <f t="shared" si="14"/>
        <v>32.975724236457438</v>
      </c>
      <c r="BM57" s="21" t="str">
        <f t="shared" si="15"/>
        <v>Cr5</v>
      </c>
      <c r="BN57" s="51">
        <v>5</v>
      </c>
      <c r="BO57" s="21">
        <v>1</v>
      </c>
      <c r="BP57" s="50" t="s">
        <v>5497</v>
      </c>
      <c r="BQ57" s="14">
        <v>78824</v>
      </c>
      <c r="BR57">
        <f>IFERROR(VLOOKUP(AO57,'Model Failure data- Lines'!$A$37:$E$41,3,FALSE),'Model Failure data- Lines'!$C$37)</f>
        <v>0.49390000000000001</v>
      </c>
      <c r="BS57" s="14">
        <f t="shared" si="16"/>
        <v>381488.81710090983</v>
      </c>
      <c r="BT57" s="34">
        <f t="shared" si="17"/>
        <v>19422.006360842432</v>
      </c>
      <c r="BU57" s="34">
        <f t="shared" si="18"/>
        <v>19.64209103906208</v>
      </c>
      <c r="BV57" s="54">
        <f t="shared" si="19"/>
        <v>362066.81074006739</v>
      </c>
      <c r="BW57">
        <f>IFERROR(VLOOKUP(AO57,'Model Failure data- Lines'!$A$37:$E$41,4,FALSE),'Model Failure data- Lines'!$D$37)</f>
        <v>0.39779999999999999</v>
      </c>
      <c r="BX57" s="14">
        <f t="shared" si="20"/>
        <v>307261.08816104865</v>
      </c>
      <c r="BY57" s="34">
        <f t="shared" si="21"/>
        <v>17323.466760625783</v>
      </c>
      <c r="BZ57" s="71">
        <f t="shared" si="22"/>
        <v>17.736697417829625</v>
      </c>
      <c r="CA57" s="71">
        <f t="shared" si="23"/>
        <v>289937.62140042288</v>
      </c>
      <c r="CB57" s="56">
        <v>1</v>
      </c>
      <c r="CC57">
        <f>IFERROR(VLOOKUP(AO57,'Model Failure data- Lines'!$A$37:$E$41,5,FALSE),'Model Failure data- Lines'!$E$37)</f>
        <v>0.19189999999999996</v>
      </c>
      <c r="CD57" s="14">
        <f t="shared" si="24"/>
        <v>148223.73760207446</v>
      </c>
      <c r="CE57" s="34">
        <f t="shared" si="25"/>
        <v>13782.126673566379</v>
      </c>
      <c r="CF57" s="34">
        <f t="shared" si="26"/>
        <v>10.754779803784725</v>
      </c>
      <c r="CG57" s="54">
        <f t="shared" si="27"/>
        <v>134441.61092850807</v>
      </c>
      <c r="CH57" t="e">
        <f>IFERROR(VLOOKUP(AO57,'Model Failure data- Lines'!#REF!,3,FALSE),'Model Failure data- Lines'!#REF!)</f>
        <v>#REF!</v>
      </c>
      <c r="CI57" s="14" t="e">
        <f t="shared" si="28"/>
        <v>#REF!</v>
      </c>
      <c r="CJ57" s="34">
        <f t="shared" si="29"/>
        <v>18629.071614722219</v>
      </c>
      <c r="CK57" s="34" t="e">
        <f t="shared" si="30"/>
        <v>#REF!</v>
      </c>
      <c r="CL57" s="54" t="e">
        <f t="shared" si="31"/>
        <v>#REF!</v>
      </c>
      <c r="CM57" t="e">
        <f>IFERROR(VLOOKUP(AO57,'Model Failure data- Lines'!#REF!,4,FALSE),'Model Failure data- Lines'!#REF!)</f>
        <v>#REF!</v>
      </c>
      <c r="CN57" s="14" t="e">
        <f t="shared" si="32"/>
        <v>#REF!</v>
      </c>
      <c r="CO57" s="34">
        <f t="shared" si="33"/>
        <v>15937.824767136315</v>
      </c>
      <c r="CP57" s="34" t="e">
        <f t="shared" si="34"/>
        <v>#REF!</v>
      </c>
      <c r="CQ57" s="54" t="e">
        <f t="shared" si="35"/>
        <v>#REF!</v>
      </c>
      <c r="CR57" t="e">
        <f>IFERROR(VLOOKUP(AO57,'Model Failure data- Lines'!#REF!,5,FALSE),'Model Failure data- Lines'!#REF!)</f>
        <v>#REF!</v>
      </c>
      <c r="CS57" s="14" t="e">
        <f t="shared" si="36"/>
        <v>#REF!</v>
      </c>
      <c r="CT57" s="34">
        <f t="shared" si="37"/>
        <v>11665.536534406983</v>
      </c>
      <c r="CU57" s="34" t="e">
        <f t="shared" si="38"/>
        <v>#REF!</v>
      </c>
      <c r="CV57" s="54" t="e">
        <f t="shared" si="39"/>
        <v>#REF!</v>
      </c>
      <c r="CW57" t="s">
        <v>2303</v>
      </c>
      <c r="CX57">
        <v>1</v>
      </c>
      <c r="CY57">
        <v>1</v>
      </c>
      <c r="CZ57">
        <f t="shared" si="40"/>
        <v>289937.62140042288</v>
      </c>
      <c r="DA57" s="34">
        <f t="shared" si="41"/>
        <v>33457.051742399999</v>
      </c>
      <c r="DB57" s="34">
        <f t="shared" si="42"/>
        <v>639.01724502741831</v>
      </c>
      <c r="DC57" s="34">
        <f t="shared" si="43"/>
        <v>39716.089173621236</v>
      </c>
      <c r="DD57" s="9">
        <f t="shared" si="44"/>
        <v>233448.92999999996</v>
      </c>
      <c r="DE57" s="59">
        <f t="shared" si="45"/>
        <v>0.10888802074691517</v>
      </c>
      <c r="DF57" s="59">
        <f t="shared" si="46"/>
        <v>2.0797206989401863E-3</v>
      </c>
      <c r="DG57" s="59">
        <f t="shared" si="47"/>
        <v>0.12925844079808876</v>
      </c>
      <c r="DH57" s="59">
        <f t="shared" si="48"/>
        <v>0.75977381775605579</v>
      </c>
      <c r="DI57" s="14">
        <f t="shared" si="49"/>
        <v>31570.733734360485</v>
      </c>
      <c r="DJ57" s="14">
        <f t="shared" si="50"/>
        <v>602.98927262794257</v>
      </c>
      <c r="DK57" s="14">
        <f t="shared" si="51"/>
        <v>37476.884870925242</v>
      </c>
      <c r="DL57" s="14">
        <f t="shared" si="52"/>
        <v>220287.01352250919</v>
      </c>
      <c r="DM57">
        <f t="shared" si="53"/>
        <v>134441.61092850807</v>
      </c>
      <c r="DN57" s="34">
        <f t="shared" si="54"/>
        <v>16139.789415199997</v>
      </c>
      <c r="DO57" s="34">
        <f t="shared" si="55"/>
        <v>308.26397516531313</v>
      </c>
      <c r="DP57" s="34">
        <f t="shared" si="56"/>
        <v>19159.169211709184</v>
      </c>
      <c r="DQ57" s="9">
        <f t="shared" si="57"/>
        <v>112616.51499999997</v>
      </c>
      <c r="DR57" s="59">
        <f t="shared" si="58"/>
        <v>0.1088880207469152</v>
      </c>
      <c r="DS57" s="59">
        <f t="shared" si="59"/>
        <v>2.0797206989401867E-3</v>
      </c>
      <c r="DT57" s="59">
        <f t="shared" si="60"/>
        <v>0.12925844079808876</v>
      </c>
      <c r="DU57" s="59">
        <f t="shared" si="61"/>
        <v>0.7597738177560559</v>
      </c>
      <c r="DV57" s="14">
        <f t="shared" si="62"/>
        <v>14639.080920032087</v>
      </c>
      <c r="DW57" s="14">
        <f t="shared" si="63"/>
        <v>279.60100104688149</v>
      </c>
      <c r="DX57" s="14">
        <f t="shared" si="64"/>
        <v>17377.713007002243</v>
      </c>
      <c r="DY57" s="14">
        <f t="shared" si="65"/>
        <v>102145.21600042687</v>
      </c>
      <c r="DZ57" s="34" t="e">
        <f t="shared" si="66"/>
        <v>#REF!</v>
      </c>
      <c r="EA57" s="34" t="e">
        <f t="shared" si="67"/>
        <v>#REF!</v>
      </c>
      <c r="EB57" s="34" t="e">
        <f t="shared" si="68"/>
        <v>#REF!</v>
      </c>
      <c r="EC57" s="34" t="e">
        <f t="shared" si="69"/>
        <v>#REF!</v>
      </c>
      <c r="ED57" s="34" t="e">
        <f t="shared" si="70"/>
        <v>#REF!</v>
      </c>
      <c r="EE57" s="59" t="e">
        <f t="shared" si="71"/>
        <v>#REF!</v>
      </c>
      <c r="EF57" s="59" t="e">
        <f t="shared" si="72"/>
        <v>#REF!</v>
      </c>
      <c r="EG57" s="59" t="e">
        <f t="shared" si="73"/>
        <v>#REF!</v>
      </c>
      <c r="EH57" s="59" t="e">
        <f t="shared" si="74"/>
        <v>#REF!</v>
      </c>
      <c r="EI57" s="14" t="e">
        <f t="shared" si="75"/>
        <v>#REF!</v>
      </c>
      <c r="EJ57" s="14" t="e">
        <f t="shared" si="76"/>
        <v>#REF!</v>
      </c>
      <c r="EK57" s="14" t="e">
        <f t="shared" si="77"/>
        <v>#REF!</v>
      </c>
      <c r="EL57" s="14" t="e">
        <f t="shared" si="78"/>
        <v>#REF!</v>
      </c>
      <c r="EM57" t="e">
        <f t="shared" si="79"/>
        <v>#REF!</v>
      </c>
      <c r="EN57" s="34" t="e">
        <f t="shared" si="80"/>
        <v>#REF!</v>
      </c>
      <c r="EO57" s="34" t="e">
        <f t="shared" si="81"/>
        <v>#REF!</v>
      </c>
      <c r="EP57" s="34" t="e">
        <f t="shared" si="82"/>
        <v>#REF!</v>
      </c>
      <c r="EQ57" s="34" t="e">
        <f t="shared" si="83"/>
        <v>#REF!</v>
      </c>
      <c r="ER57" s="59" t="e">
        <f t="shared" si="84"/>
        <v>#REF!</v>
      </c>
      <c r="ES57" s="59" t="e">
        <f t="shared" si="85"/>
        <v>#REF!</v>
      </c>
      <c r="ET57" s="59" t="e">
        <f t="shared" si="86"/>
        <v>#REF!</v>
      </c>
      <c r="EU57" s="59" t="e">
        <f t="shared" si="87"/>
        <v>#REF!</v>
      </c>
      <c r="EV57" s="14" t="e">
        <f t="shared" si="88"/>
        <v>#REF!</v>
      </c>
      <c r="EW57" s="14" t="e">
        <f t="shared" si="89"/>
        <v>#REF!</v>
      </c>
      <c r="EX57" s="14" t="e">
        <f t="shared" si="90"/>
        <v>#REF!</v>
      </c>
      <c r="EY57" s="14" t="e">
        <f t="shared" si="91"/>
        <v>#REF!</v>
      </c>
    </row>
    <row r="58" spans="1:155" x14ac:dyDescent="0.2">
      <c r="A58" s="17">
        <v>30001856</v>
      </c>
      <c r="B58" t="s">
        <v>62</v>
      </c>
      <c r="C58" t="s">
        <v>254</v>
      </c>
      <c r="D58" t="s">
        <v>255</v>
      </c>
      <c r="E58" t="s">
        <v>256</v>
      </c>
      <c r="F58" t="s">
        <v>66</v>
      </c>
      <c r="G58" t="s">
        <v>42</v>
      </c>
      <c r="H58" t="s">
        <v>257</v>
      </c>
      <c r="I58" t="s">
        <v>68</v>
      </c>
      <c r="J58" s="19" t="s">
        <v>69</v>
      </c>
      <c r="K58" t="s">
        <v>70</v>
      </c>
      <c r="L58">
        <v>1956</v>
      </c>
      <c r="M58">
        <f t="shared" si="95"/>
        <v>1956</v>
      </c>
      <c r="N58">
        <v>63</v>
      </c>
      <c r="O58" s="19">
        <f t="shared" si="96"/>
        <v>63</v>
      </c>
      <c r="P58" t="s">
        <v>54</v>
      </c>
      <c r="Q58" s="19" t="str">
        <f t="shared" si="2"/>
        <v>60-70</v>
      </c>
      <c r="R58" s="23">
        <v>341.38</v>
      </c>
      <c r="S58" s="15">
        <f t="shared" si="3"/>
        <v>0.34138000000000002</v>
      </c>
      <c r="T58">
        <v>30291211</v>
      </c>
      <c r="U58" t="s">
        <v>45</v>
      </c>
      <c r="V58" t="s">
        <v>46</v>
      </c>
      <c r="W58" t="s">
        <v>47</v>
      </c>
      <c r="X58" t="s">
        <v>48</v>
      </c>
      <c r="Y58" t="s">
        <v>71</v>
      </c>
      <c r="Z58" t="s">
        <v>258</v>
      </c>
      <c r="AA58" t="s">
        <v>259</v>
      </c>
      <c r="AB58" t="s">
        <v>260</v>
      </c>
      <c r="AC58">
        <v>1956</v>
      </c>
      <c r="AD58">
        <v>126</v>
      </c>
      <c r="AE58" t="str">
        <f t="shared" si="4"/>
        <v>&gt;80</v>
      </c>
      <c r="AF58">
        <v>-37.738240390000001</v>
      </c>
      <c r="AG58">
        <v>145.12682233000001</v>
      </c>
      <c r="AH58" t="s">
        <v>75</v>
      </c>
      <c r="AI58" t="s">
        <v>76</v>
      </c>
      <c r="AJ58" s="33" t="s">
        <v>77</v>
      </c>
      <c r="AL58" t="s">
        <v>48</v>
      </c>
      <c r="AM58" t="s">
        <v>86</v>
      </c>
      <c r="AN58">
        <v>220</v>
      </c>
      <c r="AO58" s="70">
        <v>5</v>
      </c>
      <c r="AP58">
        <v>2</v>
      </c>
      <c r="AQ58">
        <v>0</v>
      </c>
      <c r="AR58">
        <v>2</v>
      </c>
      <c r="AS58" s="82" t="str">
        <f t="shared" si="5"/>
        <v>Gw-0-2</v>
      </c>
      <c r="AT58" s="14">
        <f t="shared" si="6"/>
        <v>78824</v>
      </c>
      <c r="AU58" s="81">
        <f>VLOOKUP(C58,Bushfire_Vlookup!$F$2:$H$12575,3,FALSE)</f>
        <v>1358.3406110000001</v>
      </c>
      <c r="AV58" s="14">
        <f>VLOOKUP(AS58,Safety_collateral_Vlookup!$J$3:$L$20,2,FALSE)</f>
        <v>93570.139925214826</v>
      </c>
      <c r="AW58" s="14">
        <f>VLOOKUP(AS58,Safety_collateral_Vlookup!$J$3:$L$20,3,FALSE)</f>
        <v>550000</v>
      </c>
      <c r="AX58" s="48">
        <f t="shared" si="7"/>
        <v>772243.89673214115</v>
      </c>
      <c r="AY58" s="49">
        <f t="shared" si="94"/>
        <v>25944.880000000001</v>
      </c>
      <c r="AZ58" s="14">
        <v>76000</v>
      </c>
      <c r="BA58" s="16">
        <f t="shared" si="8"/>
        <v>29.76478968999437</v>
      </c>
      <c r="BB58" t="e">
        <f>IF(BA58&lt;=#REF!,#REF!,IF(BA58&lt;=#REF!,#REF!,IF(BA58&lt;=#REF!,#REF!,IF(BA58&lt;=#REF!,#REF!,#REF!))))</f>
        <v>#REF!</v>
      </c>
      <c r="BC58" s="51">
        <v>5</v>
      </c>
      <c r="BD58" s="21">
        <v>70</v>
      </c>
      <c r="BE58" s="21">
        <v>6.4399999999999999E-2</v>
      </c>
      <c r="BF58" s="26">
        <f t="shared" si="9"/>
        <v>1692.2857456711488</v>
      </c>
      <c r="BG58" s="21">
        <v>7</v>
      </c>
      <c r="BH58" s="21">
        <f t="shared" si="10"/>
        <v>64.400000000000006</v>
      </c>
      <c r="BI58" s="28">
        <f t="shared" si="11"/>
        <v>6.0635500134400021E-2</v>
      </c>
      <c r="BJ58" s="27">
        <f t="shared" si="12"/>
        <v>6.0635500134400021E-2</v>
      </c>
      <c r="BK58" s="28">
        <f t="shared" si="13"/>
        <v>0.92961887716136249</v>
      </c>
      <c r="BL58" s="35">
        <f t="shared" si="14"/>
        <v>27.669910370556668</v>
      </c>
      <c r="BM58" s="21" t="str">
        <f t="shared" si="15"/>
        <v>Cr5</v>
      </c>
      <c r="BN58" s="51">
        <v>5</v>
      </c>
      <c r="BO58" s="21">
        <v>1</v>
      </c>
      <c r="BP58" s="50" t="s">
        <v>5497</v>
      </c>
      <c r="BQ58" s="14">
        <v>78824</v>
      </c>
      <c r="BR58">
        <f>IFERROR(VLOOKUP(AO58,'Model Failure data- Lines'!$A$37:$E$41,3,FALSE),'Model Failure data- Lines'!$C$37)</f>
        <v>0.49390000000000001</v>
      </c>
      <c r="BS58" s="14">
        <f t="shared" si="16"/>
        <v>381411.26059600449</v>
      </c>
      <c r="BT58" s="34">
        <f t="shared" si="17"/>
        <v>23141.546652697602</v>
      </c>
      <c r="BU58" s="34">
        <f t="shared" si="18"/>
        <v>16.48166677535114</v>
      </c>
      <c r="BV58" s="54">
        <f t="shared" si="19"/>
        <v>358269.71394330688</v>
      </c>
      <c r="BW58">
        <f>IFERROR(VLOOKUP(AO58,'Model Failure data- Lines'!$A$37:$E$41,4,FALSE),'Model Failure data- Lines'!$D$37)</f>
        <v>0.39779999999999999</v>
      </c>
      <c r="BX58" s="14">
        <f t="shared" si="20"/>
        <v>307198.62212004577</v>
      </c>
      <c r="BY58" s="34">
        <f t="shared" si="21"/>
        <v>20641.112291865658</v>
      </c>
      <c r="BZ58" s="71">
        <f t="shared" si="22"/>
        <v>14.882852133947644</v>
      </c>
      <c r="CA58" s="71">
        <f t="shared" si="23"/>
        <v>286557.50982818013</v>
      </c>
      <c r="CB58" s="56">
        <v>1</v>
      </c>
      <c r="CC58">
        <f>IFERROR(VLOOKUP(AO58,'Model Failure data- Lines'!$A$37:$E$41,5,FALSE),'Model Failure data- Lines'!$E$37)</f>
        <v>0.19189999999999996</v>
      </c>
      <c r="CD58" s="14">
        <f t="shared" si="24"/>
        <v>148193.60378289784</v>
      </c>
      <c r="CE58" s="34">
        <f t="shared" si="25"/>
        <v>16421.564356644067</v>
      </c>
      <c r="CF58" s="34">
        <f t="shared" si="26"/>
        <v>9.024329263913252</v>
      </c>
      <c r="CG58" s="54">
        <f t="shared" si="27"/>
        <v>131772.03942625379</v>
      </c>
      <c r="CH58" t="e">
        <f>IFERROR(VLOOKUP(AO58,'Model Failure data- Lines'!#REF!,3,FALSE),'Model Failure data- Lines'!#REF!)</f>
        <v>#REF!</v>
      </c>
      <c r="CI58" s="14" t="e">
        <f t="shared" si="28"/>
        <v>#REF!</v>
      </c>
      <c r="CJ58" s="34">
        <f t="shared" si="29"/>
        <v>22196.755672869611</v>
      </c>
      <c r="CK58" s="34" t="e">
        <f t="shared" si="30"/>
        <v>#REF!</v>
      </c>
      <c r="CL58" s="54" t="e">
        <f t="shared" si="31"/>
        <v>#REF!</v>
      </c>
      <c r="CM58" t="e">
        <f>IFERROR(VLOOKUP(AO58,'Model Failure data- Lines'!#REF!,4,FALSE),'Model Failure data- Lines'!#REF!)</f>
        <v>#REF!</v>
      </c>
      <c r="CN58" s="14" t="e">
        <f t="shared" si="32"/>
        <v>#REF!</v>
      </c>
      <c r="CO58" s="34">
        <f t="shared" si="33"/>
        <v>18990.103727636018</v>
      </c>
      <c r="CP58" s="34" t="e">
        <f t="shared" si="34"/>
        <v>#REF!</v>
      </c>
      <c r="CQ58" s="54" t="e">
        <f t="shared" si="35"/>
        <v>#REF!</v>
      </c>
      <c r="CR58" t="e">
        <f>IFERROR(VLOOKUP(AO58,'Model Failure data- Lines'!#REF!,5,FALSE),'Model Failure data- Lines'!#REF!)</f>
        <v>#REF!</v>
      </c>
      <c r="CS58" s="14" t="e">
        <f t="shared" si="36"/>
        <v>#REF!</v>
      </c>
      <c r="CT58" s="34">
        <f t="shared" si="37"/>
        <v>13899.622568552079</v>
      </c>
      <c r="CU58" s="34" t="e">
        <f t="shared" si="38"/>
        <v>#REF!</v>
      </c>
      <c r="CV58" s="54" t="e">
        <f t="shared" si="39"/>
        <v>#REF!</v>
      </c>
      <c r="CW58" t="s">
        <v>260</v>
      </c>
      <c r="CX58">
        <v>1</v>
      </c>
      <c r="CY58">
        <v>1</v>
      </c>
      <c r="CZ58">
        <f t="shared" si="40"/>
        <v>286557.50982818013</v>
      </c>
      <c r="DA58" s="34">
        <f t="shared" si="41"/>
        <v>33457.051742399999</v>
      </c>
      <c r="DB58" s="34">
        <f t="shared" si="42"/>
        <v>576.55120402453861</v>
      </c>
      <c r="DC58" s="34">
        <f t="shared" si="43"/>
        <v>39716.089173621236</v>
      </c>
      <c r="DD58" s="9">
        <f t="shared" si="44"/>
        <v>233448.92999999996</v>
      </c>
      <c r="DE58" s="59">
        <f t="shared" si="45"/>
        <v>0.10891016213388417</v>
      </c>
      <c r="DF58" s="59">
        <f t="shared" si="46"/>
        <v>1.8768027019315093E-3</v>
      </c>
      <c r="DG58" s="59">
        <f t="shared" si="47"/>
        <v>0.12928472432438565</v>
      </c>
      <c r="DH58" s="59">
        <f t="shared" si="48"/>
        <v>0.75992831083979862</v>
      </c>
      <c r="DI58" s="14">
        <f t="shared" si="49"/>
        <v>31209.024856069198</v>
      </c>
      <c r="DJ58" s="14">
        <f t="shared" si="50"/>
        <v>537.81190870429339</v>
      </c>
      <c r="DK58" s="14">
        <f t="shared" si="51"/>
        <v>37047.508661218701</v>
      </c>
      <c r="DL58" s="14">
        <f t="shared" si="52"/>
        <v>217763.16440218789</v>
      </c>
      <c r="DM58">
        <f t="shared" si="53"/>
        <v>131772.03942625376</v>
      </c>
      <c r="DN58" s="34">
        <f t="shared" si="54"/>
        <v>16139.789415199997</v>
      </c>
      <c r="DO58" s="34">
        <f t="shared" si="55"/>
        <v>278.13015598871027</v>
      </c>
      <c r="DP58" s="34">
        <f t="shared" si="56"/>
        <v>19159.169211709184</v>
      </c>
      <c r="DQ58" s="9">
        <f t="shared" si="57"/>
        <v>112616.51499999997</v>
      </c>
      <c r="DR58" s="59">
        <f t="shared" si="58"/>
        <v>0.10891016213388419</v>
      </c>
      <c r="DS58" s="59">
        <f t="shared" si="59"/>
        <v>1.8768027019315098E-3</v>
      </c>
      <c r="DT58" s="59">
        <f t="shared" si="60"/>
        <v>0.12928472432438567</v>
      </c>
      <c r="DU58" s="59">
        <f t="shared" si="61"/>
        <v>0.75992831083979873</v>
      </c>
      <c r="DV58" s="14">
        <f t="shared" si="62"/>
        <v>14351.314178625878</v>
      </c>
      <c r="DW58" s="14">
        <f t="shared" si="63"/>
        <v>247.31011963421849</v>
      </c>
      <c r="DX58" s="14">
        <f t="shared" si="64"/>
        <v>17036.111790885298</v>
      </c>
      <c r="DY58" s="14">
        <f t="shared" si="65"/>
        <v>100137.3033371084</v>
      </c>
      <c r="DZ58" s="34" t="e">
        <f t="shared" si="66"/>
        <v>#REF!</v>
      </c>
      <c r="EA58" s="34" t="e">
        <f t="shared" si="67"/>
        <v>#REF!</v>
      </c>
      <c r="EB58" s="34" t="e">
        <f t="shared" si="68"/>
        <v>#REF!</v>
      </c>
      <c r="EC58" s="34" t="e">
        <f t="shared" si="69"/>
        <v>#REF!</v>
      </c>
      <c r="ED58" s="34" t="e">
        <f t="shared" si="70"/>
        <v>#REF!</v>
      </c>
      <c r="EE58" s="59" t="e">
        <f t="shared" si="71"/>
        <v>#REF!</v>
      </c>
      <c r="EF58" s="59" t="e">
        <f t="shared" si="72"/>
        <v>#REF!</v>
      </c>
      <c r="EG58" s="59" t="e">
        <f t="shared" si="73"/>
        <v>#REF!</v>
      </c>
      <c r="EH58" s="59" t="e">
        <f t="shared" si="74"/>
        <v>#REF!</v>
      </c>
      <c r="EI58" s="14" t="e">
        <f t="shared" si="75"/>
        <v>#REF!</v>
      </c>
      <c r="EJ58" s="14" t="e">
        <f t="shared" si="76"/>
        <v>#REF!</v>
      </c>
      <c r="EK58" s="14" t="e">
        <f t="shared" si="77"/>
        <v>#REF!</v>
      </c>
      <c r="EL58" s="14" t="e">
        <f t="shared" si="78"/>
        <v>#REF!</v>
      </c>
      <c r="EM58" t="e">
        <f t="shared" si="79"/>
        <v>#REF!</v>
      </c>
      <c r="EN58" s="34" t="e">
        <f t="shared" si="80"/>
        <v>#REF!</v>
      </c>
      <c r="EO58" s="34" t="e">
        <f t="shared" si="81"/>
        <v>#REF!</v>
      </c>
      <c r="EP58" s="34" t="e">
        <f t="shared" si="82"/>
        <v>#REF!</v>
      </c>
      <c r="EQ58" s="34" t="e">
        <f t="shared" si="83"/>
        <v>#REF!</v>
      </c>
      <c r="ER58" s="59" t="e">
        <f t="shared" si="84"/>
        <v>#REF!</v>
      </c>
      <c r="ES58" s="59" t="e">
        <f t="shared" si="85"/>
        <v>#REF!</v>
      </c>
      <c r="ET58" s="59" t="e">
        <f t="shared" si="86"/>
        <v>#REF!</v>
      </c>
      <c r="EU58" s="59" t="e">
        <f t="shared" si="87"/>
        <v>#REF!</v>
      </c>
      <c r="EV58" s="14" t="e">
        <f t="shared" si="88"/>
        <v>#REF!</v>
      </c>
      <c r="EW58" s="14" t="e">
        <f t="shared" si="89"/>
        <v>#REF!</v>
      </c>
      <c r="EX58" s="14" t="e">
        <f t="shared" si="90"/>
        <v>#REF!</v>
      </c>
      <c r="EY58" s="14" t="e">
        <f t="shared" si="91"/>
        <v>#REF!</v>
      </c>
    </row>
    <row r="59" spans="1:155" x14ac:dyDescent="0.2">
      <c r="A59" s="17">
        <v>30336856</v>
      </c>
      <c r="B59" t="s">
        <v>62</v>
      </c>
      <c r="C59" t="s">
        <v>254</v>
      </c>
      <c r="D59" t="s">
        <v>255</v>
      </c>
      <c r="E59" t="s">
        <v>256</v>
      </c>
      <c r="F59" t="s">
        <v>66</v>
      </c>
      <c r="G59" t="s">
        <v>42</v>
      </c>
      <c r="H59" t="s">
        <v>4748</v>
      </c>
      <c r="I59" t="s">
        <v>68</v>
      </c>
      <c r="J59" s="19" t="s">
        <v>69</v>
      </c>
      <c r="K59" t="s">
        <v>70</v>
      </c>
      <c r="L59">
        <v>1956</v>
      </c>
      <c r="M59">
        <f t="shared" si="95"/>
        <v>1956</v>
      </c>
      <c r="N59">
        <v>63</v>
      </c>
      <c r="O59" s="19">
        <f t="shared" si="96"/>
        <v>63</v>
      </c>
      <c r="P59" t="s">
        <v>54</v>
      </c>
      <c r="Q59" s="19" t="str">
        <f t="shared" si="2"/>
        <v>60-70</v>
      </c>
      <c r="R59" s="23">
        <v>341.38</v>
      </c>
      <c r="S59" s="15">
        <f t="shared" si="3"/>
        <v>0.34138000000000002</v>
      </c>
      <c r="T59">
        <v>30291211</v>
      </c>
      <c r="U59" t="s">
        <v>45</v>
      </c>
      <c r="V59" t="s">
        <v>46</v>
      </c>
      <c r="W59" t="s">
        <v>47</v>
      </c>
      <c r="X59" t="s">
        <v>48</v>
      </c>
      <c r="Y59" t="s">
        <v>71</v>
      </c>
      <c r="Z59" t="s">
        <v>258</v>
      </c>
      <c r="AA59" t="s">
        <v>259</v>
      </c>
      <c r="AB59" t="s">
        <v>260</v>
      </c>
      <c r="AC59">
        <v>1956</v>
      </c>
      <c r="AD59">
        <v>126</v>
      </c>
      <c r="AE59" t="str">
        <f t="shared" si="4"/>
        <v>&gt;80</v>
      </c>
      <c r="AF59">
        <v>-37.738240390000001</v>
      </c>
      <c r="AG59">
        <v>145.12682233000001</v>
      </c>
      <c r="AH59" t="s">
        <v>75</v>
      </c>
      <c r="AI59" t="s">
        <v>76</v>
      </c>
      <c r="AJ59" s="33" t="s">
        <v>77</v>
      </c>
      <c r="AL59" t="s">
        <v>78</v>
      </c>
      <c r="AM59" t="s">
        <v>79</v>
      </c>
      <c r="AN59">
        <v>220</v>
      </c>
      <c r="AO59" s="69">
        <v>5</v>
      </c>
      <c r="AP59">
        <v>2</v>
      </c>
      <c r="AQ59">
        <v>0</v>
      </c>
      <c r="AR59">
        <v>2</v>
      </c>
      <c r="AS59" s="82" t="str">
        <f t="shared" si="5"/>
        <v>Gw-0-2</v>
      </c>
      <c r="AT59" s="14">
        <f t="shared" si="6"/>
        <v>78824</v>
      </c>
      <c r="AU59" s="81">
        <f>VLOOKUP(C59,Bushfire_Vlookup!$F$2:$H$12575,3,FALSE)</f>
        <v>1358.3406110000001</v>
      </c>
      <c r="AV59" s="14">
        <f>VLOOKUP(AS59,Safety_collateral_Vlookup!$J$3:$L$20,2,FALSE)</f>
        <v>93570.139925214826</v>
      </c>
      <c r="AW59" s="14">
        <f>VLOOKUP(AS59,Safety_collateral_Vlookup!$J$3:$L$20,3,FALSE)</f>
        <v>550000</v>
      </c>
      <c r="AX59" s="48">
        <f t="shared" si="7"/>
        <v>772243.89673214115</v>
      </c>
      <c r="AY59" s="49">
        <f t="shared" si="94"/>
        <v>25944.880000000001</v>
      </c>
      <c r="AZ59" s="14">
        <v>76000</v>
      </c>
      <c r="BA59" s="16">
        <f t="shared" si="8"/>
        <v>29.76478968999437</v>
      </c>
      <c r="BB59" t="e">
        <f>IF(BA59&lt;=#REF!,#REF!,IF(BA59&lt;=#REF!,#REF!,IF(BA59&lt;=#REF!,#REF!,IF(BA59&lt;=#REF!,#REF!,#REF!))))</f>
        <v>#REF!</v>
      </c>
      <c r="BC59" s="51">
        <v>5</v>
      </c>
      <c r="BD59" s="21">
        <v>70</v>
      </c>
      <c r="BE59" s="21">
        <v>6.4399999999999999E-2</v>
      </c>
      <c r="BF59" s="26">
        <f t="shared" si="9"/>
        <v>1692.2857456711488</v>
      </c>
      <c r="BG59" s="21">
        <v>7</v>
      </c>
      <c r="BH59" s="21">
        <f t="shared" si="10"/>
        <v>64.400000000000006</v>
      </c>
      <c r="BI59" s="28">
        <f t="shared" si="11"/>
        <v>6.0635500134400021E-2</v>
      </c>
      <c r="BJ59" s="27">
        <f t="shared" si="12"/>
        <v>6.0635500134400021E-2</v>
      </c>
      <c r="BK59" s="28">
        <f t="shared" si="13"/>
        <v>0.92961887716136249</v>
      </c>
      <c r="BL59" s="35">
        <f t="shared" si="14"/>
        <v>27.669910370556668</v>
      </c>
      <c r="BM59" s="21" t="str">
        <f t="shared" si="15"/>
        <v>Cr5</v>
      </c>
      <c r="BN59" s="51">
        <v>5</v>
      </c>
      <c r="BO59" s="21">
        <v>1</v>
      </c>
      <c r="BP59" s="50" t="s">
        <v>5497</v>
      </c>
      <c r="BQ59" s="14">
        <v>78824</v>
      </c>
      <c r="BR59">
        <f>IFERROR(VLOOKUP(AO59,'Model Failure data- Lines'!$A$37:$E$41,3,FALSE),'Model Failure data- Lines'!$C$37)</f>
        <v>0.49390000000000001</v>
      </c>
      <c r="BS59" s="14">
        <f t="shared" si="16"/>
        <v>381411.26059600449</v>
      </c>
      <c r="BT59" s="34">
        <f t="shared" si="17"/>
        <v>23141.546652697602</v>
      </c>
      <c r="BU59" s="34">
        <f t="shared" si="18"/>
        <v>16.48166677535114</v>
      </c>
      <c r="BV59" s="54">
        <f t="shared" si="19"/>
        <v>358269.71394330688</v>
      </c>
      <c r="BW59">
        <f>IFERROR(VLOOKUP(AO59,'Model Failure data- Lines'!$A$37:$E$41,4,FALSE),'Model Failure data- Lines'!$D$37)</f>
        <v>0.39779999999999999</v>
      </c>
      <c r="BX59" s="14">
        <f t="shared" si="20"/>
        <v>307198.62212004577</v>
      </c>
      <c r="BY59" s="34">
        <f t="shared" si="21"/>
        <v>20641.112291865658</v>
      </c>
      <c r="BZ59" s="71">
        <f t="shared" si="22"/>
        <v>14.882852133947644</v>
      </c>
      <c r="CA59" s="71">
        <f t="shared" si="23"/>
        <v>286557.50982818013</v>
      </c>
      <c r="CB59" s="56">
        <v>1</v>
      </c>
      <c r="CC59">
        <f>IFERROR(VLOOKUP(AO59,'Model Failure data- Lines'!$A$37:$E$41,5,FALSE),'Model Failure data- Lines'!$E$37)</f>
        <v>0.19189999999999996</v>
      </c>
      <c r="CD59" s="14">
        <f t="shared" si="24"/>
        <v>148193.60378289784</v>
      </c>
      <c r="CE59" s="34">
        <f t="shared" si="25"/>
        <v>16421.564356644067</v>
      </c>
      <c r="CF59" s="34">
        <f t="shared" si="26"/>
        <v>9.024329263913252</v>
      </c>
      <c r="CG59" s="54">
        <f t="shared" si="27"/>
        <v>131772.03942625379</v>
      </c>
      <c r="CH59" t="e">
        <f>IFERROR(VLOOKUP(AO59,'Model Failure data- Lines'!#REF!,3,FALSE),'Model Failure data- Lines'!#REF!)</f>
        <v>#REF!</v>
      </c>
      <c r="CI59" s="14" t="e">
        <f t="shared" si="28"/>
        <v>#REF!</v>
      </c>
      <c r="CJ59" s="34">
        <f t="shared" si="29"/>
        <v>22196.755672869611</v>
      </c>
      <c r="CK59" s="34" t="e">
        <f t="shared" si="30"/>
        <v>#REF!</v>
      </c>
      <c r="CL59" s="54" t="e">
        <f t="shared" si="31"/>
        <v>#REF!</v>
      </c>
      <c r="CM59" t="e">
        <f>IFERROR(VLOOKUP(AO59,'Model Failure data- Lines'!#REF!,4,FALSE),'Model Failure data- Lines'!#REF!)</f>
        <v>#REF!</v>
      </c>
      <c r="CN59" s="14" t="e">
        <f t="shared" si="32"/>
        <v>#REF!</v>
      </c>
      <c r="CO59" s="34">
        <f t="shared" si="33"/>
        <v>18990.103727636018</v>
      </c>
      <c r="CP59" s="34" t="e">
        <f t="shared" si="34"/>
        <v>#REF!</v>
      </c>
      <c r="CQ59" s="54" t="e">
        <f t="shared" si="35"/>
        <v>#REF!</v>
      </c>
      <c r="CR59" t="e">
        <f>IFERROR(VLOOKUP(AO59,'Model Failure data- Lines'!#REF!,5,FALSE),'Model Failure data- Lines'!#REF!)</f>
        <v>#REF!</v>
      </c>
      <c r="CS59" s="14" t="e">
        <f t="shared" si="36"/>
        <v>#REF!</v>
      </c>
      <c r="CT59" s="34">
        <f t="shared" si="37"/>
        <v>13899.622568552079</v>
      </c>
      <c r="CU59" s="34" t="e">
        <f t="shared" si="38"/>
        <v>#REF!</v>
      </c>
      <c r="CV59" s="54" t="e">
        <f t="shared" si="39"/>
        <v>#REF!</v>
      </c>
      <c r="CW59" t="s">
        <v>260</v>
      </c>
      <c r="CX59">
        <v>1</v>
      </c>
      <c r="CY59">
        <v>1</v>
      </c>
      <c r="CZ59">
        <f t="shared" si="40"/>
        <v>286557.50982818013</v>
      </c>
      <c r="DA59" s="34">
        <f t="shared" si="41"/>
        <v>33457.051742399999</v>
      </c>
      <c r="DB59" s="34">
        <f t="shared" si="42"/>
        <v>576.55120402453861</v>
      </c>
      <c r="DC59" s="34">
        <f t="shared" si="43"/>
        <v>39716.089173621236</v>
      </c>
      <c r="DD59" s="9">
        <f t="shared" si="44"/>
        <v>233448.92999999996</v>
      </c>
      <c r="DE59" s="59">
        <f t="shared" si="45"/>
        <v>0.10891016213388417</v>
      </c>
      <c r="DF59" s="59">
        <f t="shared" si="46"/>
        <v>1.8768027019315093E-3</v>
      </c>
      <c r="DG59" s="59">
        <f t="shared" si="47"/>
        <v>0.12928472432438565</v>
      </c>
      <c r="DH59" s="59">
        <f t="shared" si="48"/>
        <v>0.75992831083979862</v>
      </c>
      <c r="DI59" s="14">
        <f t="shared" si="49"/>
        <v>31209.024856069198</v>
      </c>
      <c r="DJ59" s="14">
        <f t="shared" si="50"/>
        <v>537.81190870429339</v>
      </c>
      <c r="DK59" s="14">
        <f t="shared" si="51"/>
        <v>37047.508661218701</v>
      </c>
      <c r="DL59" s="14">
        <f t="shared" si="52"/>
        <v>217763.16440218789</v>
      </c>
      <c r="DM59">
        <f t="shared" si="53"/>
        <v>131772.03942625376</v>
      </c>
      <c r="DN59" s="34">
        <f t="shared" si="54"/>
        <v>16139.789415199997</v>
      </c>
      <c r="DO59" s="34">
        <f t="shared" si="55"/>
        <v>278.13015598871027</v>
      </c>
      <c r="DP59" s="34">
        <f t="shared" si="56"/>
        <v>19159.169211709184</v>
      </c>
      <c r="DQ59" s="9">
        <f t="shared" si="57"/>
        <v>112616.51499999997</v>
      </c>
      <c r="DR59" s="59">
        <f t="shared" si="58"/>
        <v>0.10891016213388419</v>
      </c>
      <c r="DS59" s="59">
        <f t="shared" si="59"/>
        <v>1.8768027019315098E-3</v>
      </c>
      <c r="DT59" s="59">
        <f t="shared" si="60"/>
        <v>0.12928472432438567</v>
      </c>
      <c r="DU59" s="59">
        <f t="shared" si="61"/>
        <v>0.75992831083979873</v>
      </c>
      <c r="DV59" s="14">
        <f t="shared" si="62"/>
        <v>14351.314178625878</v>
      </c>
      <c r="DW59" s="14">
        <f t="shared" si="63"/>
        <v>247.31011963421849</v>
      </c>
      <c r="DX59" s="14">
        <f t="shared" si="64"/>
        <v>17036.111790885298</v>
      </c>
      <c r="DY59" s="14">
        <f t="shared" si="65"/>
        <v>100137.3033371084</v>
      </c>
      <c r="DZ59" s="34" t="e">
        <f t="shared" si="66"/>
        <v>#REF!</v>
      </c>
      <c r="EA59" s="34" t="e">
        <f t="shared" si="67"/>
        <v>#REF!</v>
      </c>
      <c r="EB59" s="34" t="e">
        <f t="shared" si="68"/>
        <v>#REF!</v>
      </c>
      <c r="EC59" s="34" t="e">
        <f t="shared" si="69"/>
        <v>#REF!</v>
      </c>
      <c r="ED59" s="34" t="e">
        <f t="shared" si="70"/>
        <v>#REF!</v>
      </c>
      <c r="EE59" s="59" t="e">
        <f t="shared" si="71"/>
        <v>#REF!</v>
      </c>
      <c r="EF59" s="59" t="e">
        <f t="shared" si="72"/>
        <v>#REF!</v>
      </c>
      <c r="EG59" s="59" t="e">
        <f t="shared" si="73"/>
        <v>#REF!</v>
      </c>
      <c r="EH59" s="59" t="e">
        <f t="shared" si="74"/>
        <v>#REF!</v>
      </c>
      <c r="EI59" s="14" t="e">
        <f t="shared" si="75"/>
        <v>#REF!</v>
      </c>
      <c r="EJ59" s="14" t="e">
        <f t="shared" si="76"/>
        <v>#REF!</v>
      </c>
      <c r="EK59" s="14" t="e">
        <f t="shared" si="77"/>
        <v>#REF!</v>
      </c>
      <c r="EL59" s="14" t="e">
        <f t="shared" si="78"/>
        <v>#REF!</v>
      </c>
      <c r="EM59" t="e">
        <f t="shared" si="79"/>
        <v>#REF!</v>
      </c>
      <c r="EN59" s="34" t="e">
        <f t="shared" si="80"/>
        <v>#REF!</v>
      </c>
      <c r="EO59" s="34" t="e">
        <f t="shared" si="81"/>
        <v>#REF!</v>
      </c>
      <c r="EP59" s="34" t="e">
        <f t="shared" si="82"/>
        <v>#REF!</v>
      </c>
      <c r="EQ59" s="34" t="e">
        <f t="shared" si="83"/>
        <v>#REF!</v>
      </c>
      <c r="ER59" s="59" t="e">
        <f t="shared" si="84"/>
        <v>#REF!</v>
      </c>
      <c r="ES59" s="59" t="e">
        <f t="shared" si="85"/>
        <v>#REF!</v>
      </c>
      <c r="ET59" s="59" t="e">
        <f t="shared" si="86"/>
        <v>#REF!</v>
      </c>
      <c r="EU59" s="59" t="e">
        <f t="shared" si="87"/>
        <v>#REF!</v>
      </c>
      <c r="EV59" s="14" t="e">
        <f t="shared" si="88"/>
        <v>#REF!</v>
      </c>
      <c r="EW59" s="14" t="e">
        <f t="shared" si="89"/>
        <v>#REF!</v>
      </c>
      <c r="EX59" s="14" t="e">
        <f t="shared" si="90"/>
        <v>#REF!</v>
      </c>
      <c r="EY59" s="14" t="e">
        <f t="shared" si="91"/>
        <v>#REF!</v>
      </c>
    </row>
    <row r="60" spans="1:155" x14ac:dyDescent="0.2">
      <c r="A60" s="17">
        <v>30078836</v>
      </c>
      <c r="B60" t="s">
        <v>62</v>
      </c>
      <c r="C60" t="s">
        <v>1984</v>
      </c>
      <c r="D60" t="s">
        <v>1985</v>
      </c>
      <c r="E60" t="s">
        <v>508</v>
      </c>
      <c r="F60" t="s">
        <v>66</v>
      </c>
      <c r="G60" t="s">
        <v>42</v>
      </c>
      <c r="H60" t="s">
        <v>1986</v>
      </c>
      <c r="I60" t="s">
        <v>68</v>
      </c>
      <c r="J60" s="19" t="s">
        <v>69</v>
      </c>
      <c r="K60" t="s">
        <v>70</v>
      </c>
      <c r="L60">
        <v>1956</v>
      </c>
      <c r="M60">
        <f t="shared" si="95"/>
        <v>1956</v>
      </c>
      <c r="N60">
        <v>63</v>
      </c>
      <c r="O60" s="19">
        <f t="shared" si="96"/>
        <v>63</v>
      </c>
      <c r="P60" t="s">
        <v>54</v>
      </c>
      <c r="Q60" s="19" t="str">
        <f t="shared" si="2"/>
        <v>60-70</v>
      </c>
      <c r="R60" s="23">
        <v>359.66</v>
      </c>
      <c r="S60" s="15">
        <f t="shared" si="3"/>
        <v>0.35966000000000004</v>
      </c>
      <c r="T60">
        <v>30001376</v>
      </c>
      <c r="U60" t="s">
        <v>45</v>
      </c>
      <c r="V60" t="s">
        <v>46</v>
      </c>
      <c r="W60" t="s">
        <v>47</v>
      </c>
      <c r="X60" t="s">
        <v>48</v>
      </c>
      <c r="Y60" t="s">
        <v>756</v>
      </c>
      <c r="Z60" t="s">
        <v>1987</v>
      </c>
      <c r="AA60" t="s">
        <v>1988</v>
      </c>
      <c r="AB60" t="s">
        <v>509</v>
      </c>
      <c r="AC60">
        <v>1956</v>
      </c>
      <c r="AD60">
        <v>126</v>
      </c>
      <c r="AE60" t="str">
        <f t="shared" si="4"/>
        <v>&gt;80</v>
      </c>
      <c r="AF60">
        <v>-37.737477210000002</v>
      </c>
      <c r="AG60">
        <v>145.12304669</v>
      </c>
      <c r="AH60" t="s">
        <v>75</v>
      </c>
      <c r="AI60" t="s">
        <v>76</v>
      </c>
      <c r="AJ60" s="33" t="s">
        <v>77</v>
      </c>
      <c r="AL60" t="s">
        <v>78</v>
      </c>
      <c r="AM60" t="s">
        <v>79</v>
      </c>
      <c r="AN60">
        <v>220</v>
      </c>
      <c r="AO60" s="70">
        <v>5</v>
      </c>
      <c r="AP60">
        <v>2</v>
      </c>
      <c r="AQ60">
        <v>0</v>
      </c>
      <c r="AR60">
        <v>2</v>
      </c>
      <c r="AS60" s="82" t="str">
        <f t="shared" si="5"/>
        <v>Gw-0-2</v>
      </c>
      <c r="AT60" s="14">
        <f t="shared" si="6"/>
        <v>78824</v>
      </c>
      <c r="AU60" s="81">
        <f>VLOOKUP(C60,Bushfire_Vlookup!$F$2:$H$12575,3,FALSE)</f>
        <v>1428.9196240000001</v>
      </c>
      <c r="AV60" s="14">
        <f>VLOOKUP(AS60,Safety_collateral_Vlookup!$J$3:$L$20,2,FALSE)</f>
        <v>93570.139925214826</v>
      </c>
      <c r="AW60" s="14">
        <f>VLOOKUP(AS60,Safety_collateral_Vlookup!$J$3:$L$20,3,FALSE)</f>
        <v>550000</v>
      </c>
      <c r="AX60" s="48">
        <f t="shared" si="7"/>
        <v>772319.20453901216</v>
      </c>
      <c r="AY60" s="49">
        <f t="shared" si="94"/>
        <v>27334.160000000003</v>
      </c>
      <c r="AZ60" s="14">
        <v>76000</v>
      </c>
      <c r="BA60" s="16">
        <f t="shared" si="8"/>
        <v>28.254726120686058</v>
      </c>
      <c r="BB60" t="e">
        <f>IF(BA60&lt;=#REF!,#REF!,IF(BA60&lt;=#REF!,#REF!,IF(BA60&lt;=#REF!,#REF!,IF(BA60&lt;=#REF!,#REF!,#REF!))))</f>
        <v>#REF!</v>
      </c>
      <c r="BC60" s="51">
        <v>5</v>
      </c>
      <c r="BD60" s="21">
        <v>70</v>
      </c>
      <c r="BE60" s="21">
        <v>6.4399999999999999E-2</v>
      </c>
      <c r="BF60" s="26">
        <f t="shared" si="9"/>
        <v>1782.9031908374404</v>
      </c>
      <c r="BG60" s="21">
        <v>7</v>
      </c>
      <c r="BH60" s="21">
        <f t="shared" si="10"/>
        <v>64.400000000000006</v>
      </c>
      <c r="BI60" s="28">
        <f t="shared" si="11"/>
        <v>6.0635500134400021E-2</v>
      </c>
      <c r="BJ60" s="27">
        <f t="shared" si="12"/>
        <v>6.0635500134400021E-2</v>
      </c>
      <c r="BK60" s="28">
        <f t="shared" si="13"/>
        <v>0.92961887716136249</v>
      </c>
      <c r="BL60" s="35">
        <f t="shared" si="14"/>
        <v>26.266126770813997</v>
      </c>
      <c r="BM60" s="21" t="str">
        <f t="shared" si="15"/>
        <v>Cr5</v>
      </c>
      <c r="BN60" s="51">
        <v>5</v>
      </c>
      <c r="BO60" s="21">
        <v>1</v>
      </c>
      <c r="BP60" s="50" t="s">
        <v>5497</v>
      </c>
      <c r="BQ60" s="14">
        <v>78824</v>
      </c>
      <c r="BR60">
        <f>IFERROR(VLOOKUP(AO60,'Model Failure data- Lines'!$A$37:$E$41,3,FALSE),'Model Failure data- Lines'!$C$37)</f>
        <v>0.49390000000000001</v>
      </c>
      <c r="BS60" s="14">
        <f t="shared" si="16"/>
        <v>381448.45512181812</v>
      </c>
      <c r="BT60" s="34">
        <f t="shared" si="17"/>
        <v>24380.71553432896</v>
      </c>
      <c r="BU60" s="34">
        <f t="shared" si="18"/>
        <v>15.645498778931422</v>
      </c>
      <c r="BV60" s="54">
        <f t="shared" si="19"/>
        <v>357067.73958748917</v>
      </c>
      <c r="BW60">
        <f>IFERROR(VLOOKUP(AO60,'Model Failure data- Lines'!$A$37:$E$41,4,FALSE),'Model Failure data- Lines'!$D$37)</f>
        <v>0.39779999999999999</v>
      </c>
      <c r="BX60" s="14">
        <f t="shared" si="20"/>
        <v>307228.579565619</v>
      </c>
      <c r="BY60" s="34">
        <f t="shared" si="21"/>
        <v>21746.389498190882</v>
      </c>
      <c r="BZ60" s="71">
        <f t="shared" si="22"/>
        <v>14.127797149553395</v>
      </c>
      <c r="CA60" s="71">
        <f t="shared" si="23"/>
        <v>285482.19006742811</v>
      </c>
      <c r="CB60" s="56">
        <v>1</v>
      </c>
      <c r="CC60">
        <f>IFERROR(VLOOKUP(AO60,'Model Failure data- Lines'!$A$37:$E$41,5,FALSE),'Model Failure data- Lines'!$E$37)</f>
        <v>0.19189999999999996</v>
      </c>
      <c r="CD60" s="14">
        <f t="shared" si="24"/>
        <v>148208.0553510364</v>
      </c>
      <c r="CE60" s="34">
        <f t="shared" si="25"/>
        <v>17300.895882918172</v>
      </c>
      <c r="CF60" s="34">
        <f t="shared" si="26"/>
        <v>8.5664959984741493</v>
      </c>
      <c r="CG60" s="54">
        <f t="shared" si="27"/>
        <v>130907.15946811822</v>
      </c>
      <c r="CH60" t="e">
        <f>IFERROR(VLOOKUP(AO60,'Model Failure data- Lines'!#REF!,3,FALSE),'Model Failure data- Lines'!#REF!)</f>
        <v>#REF!</v>
      </c>
      <c r="CI60" s="14" t="e">
        <f t="shared" si="28"/>
        <v>#REF!</v>
      </c>
      <c r="CJ60" s="34">
        <f t="shared" si="29"/>
        <v>23385.333485571166</v>
      </c>
      <c r="CK60" s="34" t="e">
        <f t="shared" si="30"/>
        <v>#REF!</v>
      </c>
      <c r="CL60" s="54" t="e">
        <f t="shared" si="31"/>
        <v>#REF!</v>
      </c>
      <c r="CM60" t="e">
        <f>IFERROR(VLOOKUP(AO60,'Model Failure data- Lines'!#REF!,4,FALSE),'Model Failure data- Lines'!#REF!)</f>
        <v>#REF!</v>
      </c>
      <c r="CN60" s="14" t="e">
        <f t="shared" si="32"/>
        <v>#REF!</v>
      </c>
      <c r="CO60" s="34">
        <f t="shared" si="33"/>
        <v>20006.973773160618</v>
      </c>
      <c r="CP60" s="34" t="e">
        <f t="shared" si="34"/>
        <v>#REF!</v>
      </c>
      <c r="CQ60" s="54" t="e">
        <f t="shared" si="35"/>
        <v>#REF!</v>
      </c>
      <c r="CR60" t="e">
        <f>IFERROR(VLOOKUP(AO60,'Model Failure data- Lines'!#REF!,5,FALSE),'Model Failure data- Lines'!#REF!)</f>
        <v>#REF!</v>
      </c>
      <c r="CS60" s="14" t="e">
        <f t="shared" si="36"/>
        <v>#REF!</v>
      </c>
      <c r="CT60" s="34">
        <f t="shared" si="37"/>
        <v>14643.910753428558</v>
      </c>
      <c r="CU60" s="34" t="e">
        <f t="shared" si="38"/>
        <v>#REF!</v>
      </c>
      <c r="CV60" s="54" t="e">
        <f t="shared" si="39"/>
        <v>#REF!</v>
      </c>
      <c r="CW60" t="s">
        <v>509</v>
      </c>
      <c r="CX60">
        <v>1</v>
      </c>
      <c r="CY60">
        <v>1</v>
      </c>
      <c r="CZ60">
        <f t="shared" si="40"/>
        <v>285482.19006742811</v>
      </c>
      <c r="DA60" s="34">
        <f t="shared" si="41"/>
        <v>33457.051742399999</v>
      </c>
      <c r="DB60" s="34">
        <f t="shared" si="42"/>
        <v>606.50864959782234</v>
      </c>
      <c r="DC60" s="34">
        <f t="shared" si="43"/>
        <v>39716.089173621236</v>
      </c>
      <c r="DD60" s="9">
        <f t="shared" si="44"/>
        <v>233448.92999999996</v>
      </c>
      <c r="DE60" s="59">
        <f t="shared" si="45"/>
        <v>0.10889954245045787</v>
      </c>
      <c r="DF60" s="59">
        <f t="shared" si="46"/>
        <v>1.9741283524317504E-3</v>
      </c>
      <c r="DG60" s="59">
        <f t="shared" si="47"/>
        <v>0.12927211794480378</v>
      </c>
      <c r="DH60" s="59">
        <f t="shared" si="48"/>
        <v>0.75985421125230668</v>
      </c>
      <c r="DI60" s="14">
        <f t="shared" si="49"/>
        <v>31088.87987609757</v>
      </c>
      <c r="DJ60" s="14">
        <f t="shared" si="50"/>
        <v>563.57848552641963</v>
      </c>
      <c r="DK60" s="14">
        <f t="shared" si="51"/>
        <v>36904.887345537463</v>
      </c>
      <c r="DL60" s="14">
        <f t="shared" si="52"/>
        <v>216924.8443602667</v>
      </c>
      <c r="DM60">
        <f t="shared" si="53"/>
        <v>130907.15946811823</v>
      </c>
      <c r="DN60" s="34">
        <f t="shared" si="54"/>
        <v>16139.789415199997</v>
      </c>
      <c r="DO60" s="34">
        <f t="shared" si="55"/>
        <v>292.58172412725514</v>
      </c>
      <c r="DP60" s="34">
        <f t="shared" si="56"/>
        <v>19159.169211709184</v>
      </c>
      <c r="DQ60" s="9">
        <f t="shared" si="57"/>
        <v>112616.51499999997</v>
      </c>
      <c r="DR60" s="59">
        <f t="shared" si="58"/>
        <v>0.10889954245045787</v>
      </c>
      <c r="DS60" s="59">
        <f t="shared" si="59"/>
        <v>1.9741283524317504E-3</v>
      </c>
      <c r="DT60" s="59">
        <f t="shared" si="60"/>
        <v>0.12927211794480378</v>
      </c>
      <c r="DU60" s="59">
        <f t="shared" si="61"/>
        <v>0.75985421125230668</v>
      </c>
      <c r="DV60" s="14">
        <f t="shared" si="62"/>
        <v>14255.729769567197</v>
      </c>
      <c r="DW60" s="14">
        <f t="shared" si="63"/>
        <v>258.42753504231666</v>
      </c>
      <c r="DX60" s="14">
        <f t="shared" si="64"/>
        <v>16922.645758581817</v>
      </c>
      <c r="DY60" s="14">
        <f t="shared" si="65"/>
        <v>99470.356404926904</v>
      </c>
      <c r="DZ60" s="34" t="e">
        <f t="shared" si="66"/>
        <v>#REF!</v>
      </c>
      <c r="EA60" s="34" t="e">
        <f t="shared" si="67"/>
        <v>#REF!</v>
      </c>
      <c r="EB60" s="34" t="e">
        <f t="shared" si="68"/>
        <v>#REF!</v>
      </c>
      <c r="EC60" s="34" t="e">
        <f t="shared" si="69"/>
        <v>#REF!</v>
      </c>
      <c r="ED60" s="34" t="e">
        <f t="shared" si="70"/>
        <v>#REF!</v>
      </c>
      <c r="EE60" s="59" t="e">
        <f t="shared" si="71"/>
        <v>#REF!</v>
      </c>
      <c r="EF60" s="59" t="e">
        <f t="shared" si="72"/>
        <v>#REF!</v>
      </c>
      <c r="EG60" s="59" t="e">
        <f t="shared" si="73"/>
        <v>#REF!</v>
      </c>
      <c r="EH60" s="59" t="e">
        <f t="shared" si="74"/>
        <v>#REF!</v>
      </c>
      <c r="EI60" s="14" t="e">
        <f t="shared" si="75"/>
        <v>#REF!</v>
      </c>
      <c r="EJ60" s="14" t="e">
        <f t="shared" si="76"/>
        <v>#REF!</v>
      </c>
      <c r="EK60" s="14" t="e">
        <f t="shared" si="77"/>
        <v>#REF!</v>
      </c>
      <c r="EL60" s="14" t="e">
        <f t="shared" si="78"/>
        <v>#REF!</v>
      </c>
      <c r="EM60" t="e">
        <f t="shared" si="79"/>
        <v>#REF!</v>
      </c>
      <c r="EN60" s="34" t="e">
        <f t="shared" si="80"/>
        <v>#REF!</v>
      </c>
      <c r="EO60" s="34" t="e">
        <f t="shared" si="81"/>
        <v>#REF!</v>
      </c>
      <c r="EP60" s="34" t="e">
        <f t="shared" si="82"/>
        <v>#REF!</v>
      </c>
      <c r="EQ60" s="34" t="e">
        <f t="shared" si="83"/>
        <v>#REF!</v>
      </c>
      <c r="ER60" s="59" t="e">
        <f t="shared" si="84"/>
        <v>#REF!</v>
      </c>
      <c r="ES60" s="59" t="e">
        <f t="shared" si="85"/>
        <v>#REF!</v>
      </c>
      <c r="ET60" s="59" t="e">
        <f t="shared" si="86"/>
        <v>#REF!</v>
      </c>
      <c r="EU60" s="59" t="e">
        <f t="shared" si="87"/>
        <v>#REF!</v>
      </c>
      <c r="EV60" s="14" t="e">
        <f t="shared" si="88"/>
        <v>#REF!</v>
      </c>
      <c r="EW60" s="14" t="e">
        <f t="shared" si="89"/>
        <v>#REF!</v>
      </c>
      <c r="EX60" s="14" t="e">
        <f t="shared" si="90"/>
        <v>#REF!</v>
      </c>
      <c r="EY60" s="14" t="e">
        <f t="shared" si="91"/>
        <v>#REF!</v>
      </c>
    </row>
    <row r="61" spans="1:155" x14ac:dyDescent="0.2">
      <c r="A61" s="17">
        <v>30237432</v>
      </c>
      <c r="B61" t="s">
        <v>62</v>
      </c>
      <c r="C61" t="s">
        <v>1984</v>
      </c>
      <c r="D61" t="s">
        <v>1985</v>
      </c>
      <c r="E61" t="s">
        <v>508</v>
      </c>
      <c r="F61" t="s">
        <v>66</v>
      </c>
      <c r="G61" t="s">
        <v>42</v>
      </c>
      <c r="H61" t="s">
        <v>3996</v>
      </c>
      <c r="I61" t="s">
        <v>68</v>
      </c>
      <c r="J61" s="19" t="s">
        <v>69</v>
      </c>
      <c r="K61" t="s">
        <v>70</v>
      </c>
      <c r="L61">
        <v>1956</v>
      </c>
      <c r="M61">
        <f t="shared" si="95"/>
        <v>1956</v>
      </c>
      <c r="N61">
        <v>63</v>
      </c>
      <c r="O61" s="19">
        <f t="shared" si="96"/>
        <v>63</v>
      </c>
      <c r="P61" t="s">
        <v>54</v>
      </c>
      <c r="Q61" s="19" t="str">
        <f t="shared" si="2"/>
        <v>60-70</v>
      </c>
      <c r="R61" s="23">
        <v>359.66</v>
      </c>
      <c r="S61" s="15">
        <f t="shared" si="3"/>
        <v>0.35966000000000004</v>
      </c>
      <c r="T61">
        <v>30001376</v>
      </c>
      <c r="U61" t="s">
        <v>45</v>
      </c>
      <c r="V61" t="s">
        <v>46</v>
      </c>
      <c r="W61" t="s">
        <v>47</v>
      </c>
      <c r="X61" t="s">
        <v>48</v>
      </c>
      <c r="Y61" t="s">
        <v>756</v>
      </c>
      <c r="Z61" t="s">
        <v>1987</v>
      </c>
      <c r="AA61" t="s">
        <v>1988</v>
      </c>
      <c r="AB61" t="s">
        <v>509</v>
      </c>
      <c r="AC61">
        <v>1956</v>
      </c>
      <c r="AD61">
        <v>126</v>
      </c>
      <c r="AE61" t="str">
        <f t="shared" si="4"/>
        <v>&gt;80</v>
      </c>
      <c r="AF61">
        <v>-37.737477210000002</v>
      </c>
      <c r="AG61">
        <v>145.12304669</v>
      </c>
      <c r="AH61" t="s">
        <v>75</v>
      </c>
      <c r="AI61" t="s">
        <v>76</v>
      </c>
      <c r="AJ61" s="33" t="s">
        <v>77</v>
      </c>
      <c r="AL61" t="s">
        <v>48</v>
      </c>
      <c r="AM61" t="s">
        <v>86</v>
      </c>
      <c r="AN61">
        <v>220</v>
      </c>
      <c r="AO61" s="69">
        <v>5</v>
      </c>
      <c r="AP61">
        <v>2</v>
      </c>
      <c r="AQ61">
        <v>0</v>
      </c>
      <c r="AR61">
        <v>2</v>
      </c>
      <c r="AS61" s="82" t="str">
        <f t="shared" si="5"/>
        <v>Gw-0-2</v>
      </c>
      <c r="AT61" s="14">
        <f t="shared" si="6"/>
        <v>78824</v>
      </c>
      <c r="AU61" s="81">
        <f>VLOOKUP(C61,Bushfire_Vlookup!$F$2:$H$12575,3,FALSE)</f>
        <v>1428.9196240000001</v>
      </c>
      <c r="AV61" s="14">
        <f>VLOOKUP(AS61,Safety_collateral_Vlookup!$J$3:$L$20,2,FALSE)</f>
        <v>93570.139925214826</v>
      </c>
      <c r="AW61" s="14">
        <f>VLOOKUP(AS61,Safety_collateral_Vlookup!$J$3:$L$20,3,FALSE)</f>
        <v>550000</v>
      </c>
      <c r="AX61" s="48">
        <f t="shared" si="7"/>
        <v>772319.20453901216</v>
      </c>
      <c r="AY61" s="49">
        <f t="shared" si="94"/>
        <v>27334.160000000003</v>
      </c>
      <c r="AZ61" s="14">
        <v>76000</v>
      </c>
      <c r="BA61" s="16">
        <f t="shared" si="8"/>
        <v>28.254726120686058</v>
      </c>
      <c r="BB61" t="e">
        <f>IF(BA61&lt;=#REF!,#REF!,IF(BA61&lt;=#REF!,#REF!,IF(BA61&lt;=#REF!,#REF!,IF(BA61&lt;=#REF!,#REF!,#REF!))))</f>
        <v>#REF!</v>
      </c>
      <c r="BC61" s="51">
        <v>5</v>
      </c>
      <c r="BD61" s="21">
        <v>70</v>
      </c>
      <c r="BE61" s="21">
        <v>6.4399999999999999E-2</v>
      </c>
      <c r="BF61" s="26">
        <f t="shared" si="9"/>
        <v>1782.9031908374404</v>
      </c>
      <c r="BG61" s="21">
        <v>7</v>
      </c>
      <c r="BH61" s="21">
        <f t="shared" si="10"/>
        <v>64.400000000000006</v>
      </c>
      <c r="BI61" s="28">
        <f t="shared" si="11"/>
        <v>6.0635500134400021E-2</v>
      </c>
      <c r="BJ61" s="27">
        <f t="shared" si="12"/>
        <v>6.0635500134400021E-2</v>
      </c>
      <c r="BK61" s="28">
        <f t="shared" si="13"/>
        <v>0.92961887716136249</v>
      </c>
      <c r="BL61" s="35">
        <f t="shared" si="14"/>
        <v>26.266126770813997</v>
      </c>
      <c r="BM61" s="21" t="str">
        <f t="shared" si="15"/>
        <v>Cr5</v>
      </c>
      <c r="BN61" s="51">
        <v>5</v>
      </c>
      <c r="BO61" s="21">
        <v>1</v>
      </c>
      <c r="BP61" s="50" t="s">
        <v>5497</v>
      </c>
      <c r="BQ61" s="14">
        <v>78824</v>
      </c>
      <c r="BR61">
        <f>IFERROR(VLOOKUP(AO61,'Model Failure data- Lines'!$A$37:$E$41,3,FALSE),'Model Failure data- Lines'!$C$37)</f>
        <v>0.49390000000000001</v>
      </c>
      <c r="BS61" s="14">
        <f t="shared" si="16"/>
        <v>381448.45512181812</v>
      </c>
      <c r="BT61" s="34">
        <f t="shared" si="17"/>
        <v>24380.71553432896</v>
      </c>
      <c r="BU61" s="34">
        <f t="shared" si="18"/>
        <v>15.645498778931422</v>
      </c>
      <c r="BV61" s="54">
        <f t="shared" si="19"/>
        <v>357067.73958748917</v>
      </c>
      <c r="BW61">
        <f>IFERROR(VLOOKUP(AO61,'Model Failure data- Lines'!$A$37:$E$41,4,FALSE),'Model Failure data- Lines'!$D$37)</f>
        <v>0.39779999999999999</v>
      </c>
      <c r="BX61" s="14">
        <f t="shared" si="20"/>
        <v>307228.579565619</v>
      </c>
      <c r="BY61" s="34">
        <f t="shared" si="21"/>
        <v>21746.389498190882</v>
      </c>
      <c r="BZ61" s="71">
        <f t="shared" si="22"/>
        <v>14.127797149553395</v>
      </c>
      <c r="CA61" s="71">
        <f t="shared" si="23"/>
        <v>285482.19006742811</v>
      </c>
      <c r="CB61" s="56">
        <v>1</v>
      </c>
      <c r="CC61">
        <f>IFERROR(VLOOKUP(AO61,'Model Failure data- Lines'!$A$37:$E$41,5,FALSE),'Model Failure data- Lines'!$E$37)</f>
        <v>0.19189999999999996</v>
      </c>
      <c r="CD61" s="14">
        <f t="shared" si="24"/>
        <v>148208.0553510364</v>
      </c>
      <c r="CE61" s="34">
        <f t="shared" si="25"/>
        <v>17300.895882918172</v>
      </c>
      <c r="CF61" s="34">
        <f t="shared" si="26"/>
        <v>8.5664959984741493</v>
      </c>
      <c r="CG61" s="54">
        <f t="shared" si="27"/>
        <v>130907.15946811822</v>
      </c>
      <c r="CH61" t="e">
        <f>IFERROR(VLOOKUP(AO61,'Model Failure data- Lines'!#REF!,3,FALSE),'Model Failure data- Lines'!#REF!)</f>
        <v>#REF!</v>
      </c>
      <c r="CI61" s="14" t="e">
        <f t="shared" si="28"/>
        <v>#REF!</v>
      </c>
      <c r="CJ61" s="34">
        <f t="shared" si="29"/>
        <v>23385.333485571166</v>
      </c>
      <c r="CK61" s="34" t="e">
        <f t="shared" si="30"/>
        <v>#REF!</v>
      </c>
      <c r="CL61" s="54" t="e">
        <f t="shared" si="31"/>
        <v>#REF!</v>
      </c>
      <c r="CM61" t="e">
        <f>IFERROR(VLOOKUP(AO61,'Model Failure data- Lines'!#REF!,4,FALSE),'Model Failure data- Lines'!#REF!)</f>
        <v>#REF!</v>
      </c>
      <c r="CN61" s="14" t="e">
        <f t="shared" si="32"/>
        <v>#REF!</v>
      </c>
      <c r="CO61" s="34">
        <f t="shared" si="33"/>
        <v>20006.973773160618</v>
      </c>
      <c r="CP61" s="34" t="e">
        <f t="shared" si="34"/>
        <v>#REF!</v>
      </c>
      <c r="CQ61" s="54" t="e">
        <f t="shared" si="35"/>
        <v>#REF!</v>
      </c>
      <c r="CR61" t="e">
        <f>IFERROR(VLOOKUP(AO61,'Model Failure data- Lines'!#REF!,5,FALSE),'Model Failure data- Lines'!#REF!)</f>
        <v>#REF!</v>
      </c>
      <c r="CS61" s="14" t="e">
        <f t="shared" si="36"/>
        <v>#REF!</v>
      </c>
      <c r="CT61" s="34">
        <f t="shared" si="37"/>
        <v>14643.910753428558</v>
      </c>
      <c r="CU61" s="34" t="e">
        <f t="shared" si="38"/>
        <v>#REF!</v>
      </c>
      <c r="CV61" s="54" t="e">
        <f t="shared" si="39"/>
        <v>#REF!</v>
      </c>
      <c r="CW61" t="s">
        <v>509</v>
      </c>
      <c r="CX61">
        <v>1</v>
      </c>
      <c r="CY61">
        <v>1</v>
      </c>
      <c r="CZ61">
        <f t="shared" si="40"/>
        <v>285482.19006742811</v>
      </c>
      <c r="DA61" s="34">
        <f t="shared" si="41"/>
        <v>33457.051742399999</v>
      </c>
      <c r="DB61" s="34">
        <f t="shared" si="42"/>
        <v>606.50864959782234</v>
      </c>
      <c r="DC61" s="34">
        <f t="shared" si="43"/>
        <v>39716.089173621236</v>
      </c>
      <c r="DD61" s="9">
        <f t="shared" si="44"/>
        <v>233448.92999999996</v>
      </c>
      <c r="DE61" s="59">
        <f t="shared" si="45"/>
        <v>0.10889954245045787</v>
      </c>
      <c r="DF61" s="59">
        <f t="shared" si="46"/>
        <v>1.9741283524317504E-3</v>
      </c>
      <c r="DG61" s="59">
        <f t="shared" si="47"/>
        <v>0.12927211794480378</v>
      </c>
      <c r="DH61" s="59">
        <f t="shared" si="48"/>
        <v>0.75985421125230668</v>
      </c>
      <c r="DI61" s="14">
        <f t="shared" si="49"/>
        <v>31088.87987609757</v>
      </c>
      <c r="DJ61" s="14">
        <f t="shared" si="50"/>
        <v>563.57848552641963</v>
      </c>
      <c r="DK61" s="14">
        <f t="shared" si="51"/>
        <v>36904.887345537463</v>
      </c>
      <c r="DL61" s="14">
        <f t="shared" si="52"/>
        <v>216924.8443602667</v>
      </c>
      <c r="DM61">
        <f t="shared" si="53"/>
        <v>130907.15946811823</v>
      </c>
      <c r="DN61" s="34">
        <f t="shared" si="54"/>
        <v>16139.789415199997</v>
      </c>
      <c r="DO61" s="34">
        <f t="shared" si="55"/>
        <v>292.58172412725514</v>
      </c>
      <c r="DP61" s="34">
        <f t="shared" si="56"/>
        <v>19159.169211709184</v>
      </c>
      <c r="DQ61" s="9">
        <f t="shared" si="57"/>
        <v>112616.51499999997</v>
      </c>
      <c r="DR61" s="59">
        <f t="shared" si="58"/>
        <v>0.10889954245045787</v>
      </c>
      <c r="DS61" s="59">
        <f t="shared" si="59"/>
        <v>1.9741283524317504E-3</v>
      </c>
      <c r="DT61" s="59">
        <f t="shared" si="60"/>
        <v>0.12927211794480378</v>
      </c>
      <c r="DU61" s="59">
        <f t="shared" si="61"/>
        <v>0.75985421125230668</v>
      </c>
      <c r="DV61" s="14">
        <f t="shared" si="62"/>
        <v>14255.729769567197</v>
      </c>
      <c r="DW61" s="14">
        <f t="shared" si="63"/>
        <v>258.42753504231666</v>
      </c>
      <c r="DX61" s="14">
        <f t="shared" si="64"/>
        <v>16922.645758581817</v>
      </c>
      <c r="DY61" s="14">
        <f t="shared" si="65"/>
        <v>99470.356404926904</v>
      </c>
      <c r="DZ61" s="34" t="e">
        <f t="shared" si="66"/>
        <v>#REF!</v>
      </c>
      <c r="EA61" s="34" t="e">
        <f t="shared" si="67"/>
        <v>#REF!</v>
      </c>
      <c r="EB61" s="34" t="e">
        <f t="shared" si="68"/>
        <v>#REF!</v>
      </c>
      <c r="EC61" s="34" t="e">
        <f t="shared" si="69"/>
        <v>#REF!</v>
      </c>
      <c r="ED61" s="34" t="e">
        <f t="shared" si="70"/>
        <v>#REF!</v>
      </c>
      <c r="EE61" s="59" t="e">
        <f t="shared" si="71"/>
        <v>#REF!</v>
      </c>
      <c r="EF61" s="59" t="e">
        <f t="shared" si="72"/>
        <v>#REF!</v>
      </c>
      <c r="EG61" s="59" t="e">
        <f t="shared" si="73"/>
        <v>#REF!</v>
      </c>
      <c r="EH61" s="59" t="e">
        <f t="shared" si="74"/>
        <v>#REF!</v>
      </c>
      <c r="EI61" s="14" t="e">
        <f t="shared" si="75"/>
        <v>#REF!</v>
      </c>
      <c r="EJ61" s="14" t="e">
        <f t="shared" si="76"/>
        <v>#REF!</v>
      </c>
      <c r="EK61" s="14" t="e">
        <f t="shared" si="77"/>
        <v>#REF!</v>
      </c>
      <c r="EL61" s="14" t="e">
        <f t="shared" si="78"/>
        <v>#REF!</v>
      </c>
      <c r="EM61" t="e">
        <f t="shared" si="79"/>
        <v>#REF!</v>
      </c>
      <c r="EN61" s="34" t="e">
        <f t="shared" si="80"/>
        <v>#REF!</v>
      </c>
      <c r="EO61" s="34" t="e">
        <f t="shared" si="81"/>
        <v>#REF!</v>
      </c>
      <c r="EP61" s="34" t="e">
        <f t="shared" si="82"/>
        <v>#REF!</v>
      </c>
      <c r="EQ61" s="34" t="e">
        <f t="shared" si="83"/>
        <v>#REF!</v>
      </c>
      <c r="ER61" s="59" t="e">
        <f t="shared" si="84"/>
        <v>#REF!</v>
      </c>
      <c r="ES61" s="59" t="e">
        <f t="shared" si="85"/>
        <v>#REF!</v>
      </c>
      <c r="ET61" s="59" t="e">
        <f t="shared" si="86"/>
        <v>#REF!</v>
      </c>
      <c r="EU61" s="59" t="e">
        <f t="shared" si="87"/>
        <v>#REF!</v>
      </c>
      <c r="EV61" s="14" t="e">
        <f t="shared" si="88"/>
        <v>#REF!</v>
      </c>
      <c r="EW61" s="14" t="e">
        <f t="shared" si="89"/>
        <v>#REF!</v>
      </c>
      <c r="EX61" s="14" t="e">
        <f t="shared" si="90"/>
        <v>#REF!</v>
      </c>
      <c r="EY61" s="14" t="e">
        <f t="shared" si="91"/>
        <v>#REF!</v>
      </c>
    </row>
    <row r="62" spans="1:155" x14ac:dyDescent="0.2">
      <c r="A62" s="17">
        <v>30170765</v>
      </c>
      <c r="B62" t="s">
        <v>62</v>
      </c>
      <c r="C62" t="s">
        <v>3156</v>
      </c>
      <c r="D62" t="s">
        <v>3157</v>
      </c>
      <c r="E62" t="s">
        <v>1456</v>
      </c>
      <c r="F62" t="s">
        <v>66</v>
      </c>
      <c r="G62" t="s">
        <v>42</v>
      </c>
      <c r="H62" t="s">
        <v>3158</v>
      </c>
      <c r="I62" t="s">
        <v>68</v>
      </c>
      <c r="J62" s="19" t="s">
        <v>69</v>
      </c>
      <c r="K62" t="s">
        <v>70</v>
      </c>
      <c r="L62">
        <v>1956</v>
      </c>
      <c r="M62">
        <f t="shared" si="95"/>
        <v>1956</v>
      </c>
      <c r="N62">
        <v>63</v>
      </c>
      <c r="O62" s="19">
        <f t="shared" si="96"/>
        <v>63</v>
      </c>
      <c r="P62" t="s">
        <v>54</v>
      </c>
      <c r="Q62" s="19" t="str">
        <f t="shared" si="2"/>
        <v>60-70</v>
      </c>
      <c r="R62" s="23">
        <v>350.52</v>
      </c>
      <c r="S62" s="15">
        <f t="shared" si="3"/>
        <v>0.35052</v>
      </c>
      <c r="T62">
        <v>30135959</v>
      </c>
      <c r="U62" t="s">
        <v>45</v>
      </c>
      <c r="V62" t="s">
        <v>46</v>
      </c>
      <c r="W62" t="s">
        <v>47</v>
      </c>
      <c r="X62" t="s">
        <v>88</v>
      </c>
      <c r="Y62" t="s">
        <v>71</v>
      </c>
      <c r="Z62" t="s">
        <v>3159</v>
      </c>
      <c r="AA62" t="s">
        <v>3160</v>
      </c>
      <c r="AB62" t="s">
        <v>1457</v>
      </c>
      <c r="AC62">
        <v>1956</v>
      </c>
      <c r="AD62">
        <v>126</v>
      </c>
      <c r="AE62" t="str">
        <f t="shared" si="4"/>
        <v>&gt;80</v>
      </c>
      <c r="AF62">
        <v>-37.733873690000003</v>
      </c>
      <c r="AG62">
        <v>145.11492157000001</v>
      </c>
      <c r="AH62" t="s">
        <v>75</v>
      </c>
      <c r="AI62" t="s">
        <v>76</v>
      </c>
      <c r="AJ62" s="33" t="s">
        <v>77</v>
      </c>
      <c r="AL62" t="s">
        <v>78</v>
      </c>
      <c r="AM62" t="s">
        <v>79</v>
      </c>
      <c r="AN62">
        <v>220</v>
      </c>
      <c r="AO62" s="70">
        <v>5</v>
      </c>
      <c r="AP62">
        <v>2</v>
      </c>
      <c r="AQ62">
        <v>0</v>
      </c>
      <c r="AR62">
        <v>1</v>
      </c>
      <c r="AS62" s="82" t="str">
        <f t="shared" si="5"/>
        <v>Gw-0-1</v>
      </c>
      <c r="AT62" s="14">
        <f t="shared" si="6"/>
        <v>78824</v>
      </c>
      <c r="AU62" s="81">
        <f>VLOOKUP(C62,Bushfire_Vlookup!$F$2:$H$12575,3,FALSE)</f>
        <v>1634.5627449999999</v>
      </c>
      <c r="AV62" s="14">
        <f>VLOOKUP(AS62,Safety_collateral_Vlookup!$J$3:$L$20,2,FALSE)</f>
        <v>11570.139925214824</v>
      </c>
      <c r="AW62" s="14">
        <f>VLOOKUP(AS62,Safety_collateral_Vlookup!$J$3:$L$20,3,FALSE)</f>
        <v>148000</v>
      </c>
      <c r="AX62" s="48">
        <f t="shared" si="7"/>
        <v>256110.62574911921</v>
      </c>
      <c r="AY62" s="49">
        <f t="shared" si="94"/>
        <v>26639.52</v>
      </c>
      <c r="AZ62" s="14">
        <v>76000</v>
      </c>
      <c r="BA62" s="16">
        <f t="shared" si="8"/>
        <v>9.6139354518819857</v>
      </c>
      <c r="BB62" t="e">
        <f>IF(BA62&lt;=#REF!,#REF!,IF(BA62&lt;=#REF!,#REF!,IF(BA62&lt;=#REF!,#REF!,IF(BA62&lt;=#REF!,#REF!,#REF!))))</f>
        <v>#REF!</v>
      </c>
      <c r="BC62" s="51">
        <v>4</v>
      </c>
      <c r="BD62" s="21">
        <v>70</v>
      </c>
      <c r="BE62" s="21">
        <v>6.4399999999999999E-2</v>
      </c>
      <c r="BF62" s="26">
        <f t="shared" si="9"/>
        <v>1737.5944682542943</v>
      </c>
      <c r="BG62" s="21">
        <v>7</v>
      </c>
      <c r="BH62" s="21">
        <f t="shared" si="10"/>
        <v>64.400000000000006</v>
      </c>
      <c r="BI62" s="28">
        <f t="shared" si="11"/>
        <v>6.0635500134400021E-2</v>
      </c>
      <c r="BJ62" s="27">
        <f t="shared" si="12"/>
        <v>6.0635500134400021E-2</v>
      </c>
      <c r="BK62" s="28">
        <f t="shared" si="13"/>
        <v>0.92961887716136271</v>
      </c>
      <c r="BL62" s="35">
        <f t="shared" si="14"/>
        <v>8.9372958798803506</v>
      </c>
      <c r="BM62" s="21" t="str">
        <f t="shared" si="15"/>
        <v>Cr4</v>
      </c>
      <c r="BN62" s="51">
        <v>4</v>
      </c>
      <c r="BO62" s="21">
        <v>1</v>
      </c>
      <c r="BP62" s="50" t="s">
        <v>5497</v>
      </c>
      <c r="BQ62" s="14">
        <v>78824</v>
      </c>
      <c r="BR62">
        <f>IFERROR(VLOOKUP(AO62,'Model Failure data- Lines'!$A$37:$E$41,3,FALSE),'Model Failure data- Lines'!$C$37)</f>
        <v>0.49390000000000001</v>
      </c>
      <c r="BS62" s="14">
        <f t="shared" si="16"/>
        <v>126493.03805748998</v>
      </c>
      <c r="BT62" s="34">
        <f t="shared" si="17"/>
        <v>23761.131093513279</v>
      </c>
      <c r="BU62" s="34">
        <f t="shared" si="18"/>
        <v>5.3235276367808186</v>
      </c>
      <c r="BV62" s="54">
        <f t="shared" si="19"/>
        <v>102731.9069639767</v>
      </c>
      <c r="BW62">
        <f>IFERROR(VLOOKUP(AO62,'Model Failure data- Lines'!$A$37:$E$41,4,FALSE),'Model Failure data- Lines'!$D$37)</f>
        <v>0.39779999999999999</v>
      </c>
      <c r="BX62" s="14">
        <f t="shared" si="20"/>
        <v>101880.80692299962</v>
      </c>
      <c r="BY62" s="34">
        <f t="shared" si="21"/>
        <v>21193.750895028268</v>
      </c>
      <c r="BZ62" s="71">
        <f t="shared" si="22"/>
        <v>4.8071154288644253</v>
      </c>
      <c r="CA62" s="71">
        <f t="shared" si="23"/>
        <v>80687.056027971354</v>
      </c>
      <c r="CB62" s="56">
        <v>1</v>
      </c>
      <c r="CC62">
        <f>IFERROR(VLOOKUP(AO62,'Model Failure data- Lines'!$A$37:$E$41,5,FALSE),'Model Failure data- Lines'!$E$37)</f>
        <v>0.19189999999999996</v>
      </c>
      <c r="CD62" s="14">
        <f t="shared" si="24"/>
        <v>49147.629081255967</v>
      </c>
      <c r="CE62" s="34">
        <f t="shared" si="25"/>
        <v>16861.230119781118</v>
      </c>
      <c r="CF62" s="34">
        <f t="shared" si="26"/>
        <v>2.9148305747631875</v>
      </c>
      <c r="CG62" s="54">
        <f t="shared" si="27"/>
        <v>32286.39896147485</v>
      </c>
      <c r="CH62" t="e">
        <f>IFERROR(VLOOKUP(AO62,'Model Failure data- Lines'!#REF!,3,FALSE),'Model Failure data- Lines'!#REF!)</f>
        <v>#REF!</v>
      </c>
      <c r="CI62" s="14" t="e">
        <f t="shared" si="28"/>
        <v>#REF!</v>
      </c>
      <c r="CJ62" s="34">
        <f t="shared" si="29"/>
        <v>22791.044579220386</v>
      </c>
      <c r="CK62" s="34" t="e">
        <f t="shared" si="30"/>
        <v>#REF!</v>
      </c>
      <c r="CL62" s="54" t="e">
        <f t="shared" si="31"/>
        <v>#REF!</v>
      </c>
      <c r="CM62" t="e">
        <f>IFERROR(VLOOKUP(AO62,'Model Failure data- Lines'!#REF!,4,FALSE),'Model Failure data- Lines'!#REF!)</f>
        <v>#REF!</v>
      </c>
      <c r="CN62" s="14" t="e">
        <f t="shared" si="32"/>
        <v>#REF!</v>
      </c>
      <c r="CO62" s="34">
        <f t="shared" si="33"/>
        <v>19498.538750398318</v>
      </c>
      <c r="CP62" s="34" t="e">
        <f t="shared" si="34"/>
        <v>#REF!</v>
      </c>
      <c r="CQ62" s="54" t="e">
        <f t="shared" si="35"/>
        <v>#REF!</v>
      </c>
      <c r="CR62" t="e">
        <f>IFERROR(VLOOKUP(AO62,'Model Failure data- Lines'!#REF!,5,FALSE),'Model Failure data- Lines'!#REF!)</f>
        <v>#REF!</v>
      </c>
      <c r="CS62" s="14" t="e">
        <f t="shared" si="36"/>
        <v>#REF!</v>
      </c>
      <c r="CT62" s="34">
        <f t="shared" si="37"/>
        <v>14271.766660990317</v>
      </c>
      <c r="CU62" s="34" t="e">
        <f t="shared" si="38"/>
        <v>#REF!</v>
      </c>
      <c r="CV62" s="54" t="e">
        <f t="shared" si="39"/>
        <v>#REF!</v>
      </c>
      <c r="CW62" t="s">
        <v>1457</v>
      </c>
      <c r="CX62">
        <v>1</v>
      </c>
      <c r="CY62">
        <v>1</v>
      </c>
      <c r="CZ62">
        <f t="shared" si="40"/>
        <v>80687.056027971354</v>
      </c>
      <c r="DA62" s="34">
        <f t="shared" si="41"/>
        <v>33457.051742399999</v>
      </c>
      <c r="DB62" s="34">
        <f t="shared" si="42"/>
        <v>693.79440697838686</v>
      </c>
      <c r="DC62" s="34">
        <f t="shared" si="43"/>
        <v>4910.9759736212372</v>
      </c>
      <c r="DD62" s="9">
        <f t="shared" si="44"/>
        <v>62818.984799999991</v>
      </c>
      <c r="DE62" s="59">
        <f t="shared" si="45"/>
        <v>0.3283940592234067</v>
      </c>
      <c r="DF62" s="59">
        <f t="shared" si="46"/>
        <v>6.8098636822021734E-3</v>
      </c>
      <c r="DG62" s="59">
        <f t="shared" si="47"/>
        <v>4.8203151525222004E-2</v>
      </c>
      <c r="DH62" s="59">
        <f t="shared" si="48"/>
        <v>0.61659292556916911</v>
      </c>
      <c r="DI62" s="14">
        <f t="shared" si="49"/>
        <v>26497.149855811957</v>
      </c>
      <c r="DJ62" s="14">
        <f t="shared" si="50"/>
        <v>549.4678524686941</v>
      </c>
      <c r="DK62" s="14">
        <f t="shared" si="51"/>
        <v>3889.3703878403803</v>
      </c>
      <c r="DL62" s="14">
        <f t="shared" si="52"/>
        <v>49751.06793185031</v>
      </c>
      <c r="DM62">
        <f t="shared" si="53"/>
        <v>32286.39896147485</v>
      </c>
      <c r="DN62" s="34">
        <f t="shared" si="54"/>
        <v>16139.789415199997</v>
      </c>
      <c r="DO62" s="34">
        <f t="shared" si="55"/>
        <v>334.68865434678838</v>
      </c>
      <c r="DP62" s="34">
        <f t="shared" si="56"/>
        <v>2369.0706117091886</v>
      </c>
      <c r="DQ62" s="9">
        <f t="shared" si="57"/>
        <v>30304.080399999992</v>
      </c>
      <c r="DR62" s="59">
        <f t="shared" si="58"/>
        <v>0.3283940592234067</v>
      </c>
      <c r="DS62" s="59">
        <f t="shared" si="59"/>
        <v>6.8098636822021734E-3</v>
      </c>
      <c r="DT62" s="59">
        <f t="shared" si="60"/>
        <v>4.8203151525221997E-2</v>
      </c>
      <c r="DU62" s="59">
        <f t="shared" si="61"/>
        <v>0.61659292556916911</v>
      </c>
      <c r="DV62" s="14">
        <f t="shared" si="62"/>
        <v>10602.661612665108</v>
      </c>
      <c r="DW62" s="14">
        <f t="shared" si="63"/>
        <v>219.86597571683757</v>
      </c>
      <c r="DX62" s="14">
        <f t="shared" si="64"/>
        <v>1556.3061813437423</v>
      </c>
      <c r="DY62" s="14">
        <f t="shared" si="65"/>
        <v>19907.56519174916</v>
      </c>
      <c r="DZ62" s="34" t="e">
        <f t="shared" si="66"/>
        <v>#REF!</v>
      </c>
      <c r="EA62" s="34" t="e">
        <f t="shared" si="67"/>
        <v>#REF!</v>
      </c>
      <c r="EB62" s="34" t="e">
        <f t="shared" si="68"/>
        <v>#REF!</v>
      </c>
      <c r="EC62" s="34" t="e">
        <f t="shared" si="69"/>
        <v>#REF!</v>
      </c>
      <c r="ED62" s="34" t="e">
        <f t="shared" si="70"/>
        <v>#REF!</v>
      </c>
      <c r="EE62" s="59" t="e">
        <f t="shared" si="71"/>
        <v>#REF!</v>
      </c>
      <c r="EF62" s="59" t="e">
        <f t="shared" si="72"/>
        <v>#REF!</v>
      </c>
      <c r="EG62" s="59" t="e">
        <f t="shared" si="73"/>
        <v>#REF!</v>
      </c>
      <c r="EH62" s="59" t="e">
        <f t="shared" si="74"/>
        <v>#REF!</v>
      </c>
      <c r="EI62" s="14" t="e">
        <f t="shared" si="75"/>
        <v>#REF!</v>
      </c>
      <c r="EJ62" s="14" t="e">
        <f t="shared" si="76"/>
        <v>#REF!</v>
      </c>
      <c r="EK62" s="14" t="e">
        <f t="shared" si="77"/>
        <v>#REF!</v>
      </c>
      <c r="EL62" s="14" t="e">
        <f t="shared" si="78"/>
        <v>#REF!</v>
      </c>
      <c r="EM62" t="e">
        <f t="shared" si="79"/>
        <v>#REF!</v>
      </c>
      <c r="EN62" s="34" t="e">
        <f t="shared" si="80"/>
        <v>#REF!</v>
      </c>
      <c r="EO62" s="34" t="e">
        <f t="shared" si="81"/>
        <v>#REF!</v>
      </c>
      <c r="EP62" s="34" t="e">
        <f t="shared" si="82"/>
        <v>#REF!</v>
      </c>
      <c r="EQ62" s="34" t="e">
        <f t="shared" si="83"/>
        <v>#REF!</v>
      </c>
      <c r="ER62" s="59" t="e">
        <f t="shared" si="84"/>
        <v>#REF!</v>
      </c>
      <c r="ES62" s="59" t="e">
        <f t="shared" si="85"/>
        <v>#REF!</v>
      </c>
      <c r="ET62" s="59" t="e">
        <f t="shared" si="86"/>
        <v>#REF!</v>
      </c>
      <c r="EU62" s="59" t="e">
        <f t="shared" si="87"/>
        <v>#REF!</v>
      </c>
      <c r="EV62" s="14" t="e">
        <f t="shared" si="88"/>
        <v>#REF!</v>
      </c>
      <c r="EW62" s="14" t="e">
        <f t="shared" si="89"/>
        <v>#REF!</v>
      </c>
      <c r="EX62" s="14" t="e">
        <f t="shared" si="90"/>
        <v>#REF!</v>
      </c>
      <c r="EY62" s="14" t="e">
        <f t="shared" si="91"/>
        <v>#REF!</v>
      </c>
    </row>
    <row r="63" spans="1:155" x14ac:dyDescent="0.2">
      <c r="A63" s="17">
        <v>30351076</v>
      </c>
      <c r="B63" t="s">
        <v>62</v>
      </c>
      <c r="C63" t="s">
        <v>3156</v>
      </c>
      <c r="D63" t="s">
        <v>3157</v>
      </c>
      <c r="E63" t="s">
        <v>1456</v>
      </c>
      <c r="F63" t="s">
        <v>66</v>
      </c>
      <c r="G63" t="s">
        <v>42</v>
      </c>
      <c r="H63" t="s">
        <v>4892</v>
      </c>
      <c r="I63" t="s">
        <v>68</v>
      </c>
      <c r="J63" s="19" t="s">
        <v>69</v>
      </c>
      <c r="K63" t="s">
        <v>70</v>
      </c>
      <c r="L63">
        <v>1956</v>
      </c>
      <c r="M63">
        <f t="shared" si="95"/>
        <v>1956</v>
      </c>
      <c r="N63">
        <v>63</v>
      </c>
      <c r="O63" s="19">
        <f t="shared" si="96"/>
        <v>63</v>
      </c>
      <c r="P63" t="s">
        <v>54</v>
      </c>
      <c r="Q63" s="19" t="str">
        <f t="shared" si="2"/>
        <v>60-70</v>
      </c>
      <c r="R63" s="23">
        <v>350.52</v>
      </c>
      <c r="S63" s="15">
        <f t="shared" si="3"/>
        <v>0.35052</v>
      </c>
      <c r="T63">
        <v>30135959</v>
      </c>
      <c r="U63" t="s">
        <v>45</v>
      </c>
      <c r="V63" t="s">
        <v>46</v>
      </c>
      <c r="W63" t="s">
        <v>47</v>
      </c>
      <c r="X63" t="s">
        <v>88</v>
      </c>
      <c r="Y63" t="s">
        <v>71</v>
      </c>
      <c r="Z63" t="s">
        <v>3159</v>
      </c>
      <c r="AA63" t="s">
        <v>3160</v>
      </c>
      <c r="AB63" t="s">
        <v>1457</v>
      </c>
      <c r="AC63">
        <v>1956</v>
      </c>
      <c r="AD63">
        <v>126</v>
      </c>
      <c r="AE63" t="str">
        <f t="shared" si="4"/>
        <v>&gt;80</v>
      </c>
      <c r="AF63">
        <v>-37.733873690000003</v>
      </c>
      <c r="AG63">
        <v>145.11492157000001</v>
      </c>
      <c r="AH63" t="s">
        <v>75</v>
      </c>
      <c r="AI63" t="s">
        <v>76</v>
      </c>
      <c r="AJ63" s="33" t="s">
        <v>77</v>
      </c>
      <c r="AL63" t="s">
        <v>48</v>
      </c>
      <c r="AM63" t="s">
        <v>86</v>
      </c>
      <c r="AN63">
        <v>220</v>
      </c>
      <c r="AO63" s="69">
        <v>5</v>
      </c>
      <c r="AP63">
        <v>2</v>
      </c>
      <c r="AQ63">
        <v>0</v>
      </c>
      <c r="AR63">
        <v>1</v>
      </c>
      <c r="AS63" s="82" t="str">
        <f t="shared" si="5"/>
        <v>Gw-0-1</v>
      </c>
      <c r="AT63" s="14">
        <f t="shared" si="6"/>
        <v>78824</v>
      </c>
      <c r="AU63" s="81">
        <f>VLOOKUP(C63,Bushfire_Vlookup!$F$2:$H$12575,3,FALSE)</f>
        <v>1634.5627449999999</v>
      </c>
      <c r="AV63" s="14">
        <f>VLOOKUP(AS63,Safety_collateral_Vlookup!$J$3:$L$20,2,FALSE)</f>
        <v>11570.139925214824</v>
      </c>
      <c r="AW63" s="14">
        <f>VLOOKUP(AS63,Safety_collateral_Vlookup!$J$3:$L$20,3,FALSE)</f>
        <v>148000</v>
      </c>
      <c r="AX63" s="48">
        <f t="shared" si="7"/>
        <v>256110.62574911921</v>
      </c>
      <c r="AY63" s="49">
        <f t="shared" si="94"/>
        <v>26639.52</v>
      </c>
      <c r="AZ63" s="14">
        <v>76000</v>
      </c>
      <c r="BA63" s="16">
        <f t="shared" si="8"/>
        <v>9.6139354518819857</v>
      </c>
      <c r="BB63" t="e">
        <f>IF(BA63&lt;=#REF!,#REF!,IF(BA63&lt;=#REF!,#REF!,IF(BA63&lt;=#REF!,#REF!,IF(BA63&lt;=#REF!,#REF!,#REF!))))</f>
        <v>#REF!</v>
      </c>
      <c r="BC63" s="51">
        <v>4</v>
      </c>
      <c r="BD63" s="21">
        <v>70</v>
      </c>
      <c r="BE63" s="21">
        <v>6.4399999999999999E-2</v>
      </c>
      <c r="BF63" s="26">
        <f t="shared" si="9"/>
        <v>1737.5944682542943</v>
      </c>
      <c r="BG63" s="21">
        <v>7</v>
      </c>
      <c r="BH63" s="21">
        <f t="shared" si="10"/>
        <v>64.400000000000006</v>
      </c>
      <c r="BI63" s="28">
        <f t="shared" si="11"/>
        <v>6.0635500134400021E-2</v>
      </c>
      <c r="BJ63" s="27">
        <f t="shared" si="12"/>
        <v>6.0635500134400021E-2</v>
      </c>
      <c r="BK63" s="28">
        <f t="shared" si="13"/>
        <v>0.92961887716136271</v>
      </c>
      <c r="BL63" s="35">
        <f t="shared" si="14"/>
        <v>8.9372958798803506</v>
      </c>
      <c r="BM63" s="21" t="str">
        <f t="shared" si="15"/>
        <v>Cr4</v>
      </c>
      <c r="BN63" s="51">
        <v>4</v>
      </c>
      <c r="BO63" s="21">
        <v>1</v>
      </c>
      <c r="BP63" s="50" t="s">
        <v>5497</v>
      </c>
      <c r="BQ63" s="14">
        <v>78824</v>
      </c>
      <c r="BR63">
        <f>IFERROR(VLOOKUP(AO63,'Model Failure data- Lines'!$A$37:$E$41,3,FALSE),'Model Failure data- Lines'!$C$37)</f>
        <v>0.49390000000000001</v>
      </c>
      <c r="BS63" s="14">
        <f t="shared" si="16"/>
        <v>126493.03805748998</v>
      </c>
      <c r="BT63" s="34">
        <f t="shared" si="17"/>
        <v>23761.131093513279</v>
      </c>
      <c r="BU63" s="34">
        <f t="shared" si="18"/>
        <v>5.3235276367808186</v>
      </c>
      <c r="BV63" s="54">
        <f t="shared" si="19"/>
        <v>102731.9069639767</v>
      </c>
      <c r="BW63">
        <f>IFERROR(VLOOKUP(AO63,'Model Failure data- Lines'!$A$37:$E$41,4,FALSE),'Model Failure data- Lines'!$D$37)</f>
        <v>0.39779999999999999</v>
      </c>
      <c r="BX63" s="14">
        <f t="shared" si="20"/>
        <v>101880.80692299962</v>
      </c>
      <c r="BY63" s="34">
        <f t="shared" si="21"/>
        <v>21193.750895028268</v>
      </c>
      <c r="BZ63" s="71">
        <f t="shared" si="22"/>
        <v>4.8071154288644253</v>
      </c>
      <c r="CA63" s="71">
        <f t="shared" si="23"/>
        <v>80687.056027971354</v>
      </c>
      <c r="CB63" s="56">
        <v>1</v>
      </c>
      <c r="CC63">
        <f>IFERROR(VLOOKUP(AO63,'Model Failure data- Lines'!$A$37:$E$41,5,FALSE),'Model Failure data- Lines'!$E$37)</f>
        <v>0.19189999999999996</v>
      </c>
      <c r="CD63" s="14">
        <f t="shared" si="24"/>
        <v>49147.629081255967</v>
      </c>
      <c r="CE63" s="34">
        <f t="shared" si="25"/>
        <v>16861.230119781118</v>
      </c>
      <c r="CF63" s="34">
        <f t="shared" si="26"/>
        <v>2.9148305747631875</v>
      </c>
      <c r="CG63" s="54">
        <f t="shared" si="27"/>
        <v>32286.39896147485</v>
      </c>
      <c r="CH63" t="e">
        <f>IFERROR(VLOOKUP(AO63,'Model Failure data- Lines'!#REF!,3,FALSE),'Model Failure data- Lines'!#REF!)</f>
        <v>#REF!</v>
      </c>
      <c r="CI63" s="14" t="e">
        <f t="shared" si="28"/>
        <v>#REF!</v>
      </c>
      <c r="CJ63" s="34">
        <f t="shared" si="29"/>
        <v>22791.044579220386</v>
      </c>
      <c r="CK63" s="34" t="e">
        <f t="shared" si="30"/>
        <v>#REF!</v>
      </c>
      <c r="CL63" s="54" t="e">
        <f t="shared" si="31"/>
        <v>#REF!</v>
      </c>
      <c r="CM63" t="e">
        <f>IFERROR(VLOOKUP(AO63,'Model Failure data- Lines'!#REF!,4,FALSE),'Model Failure data- Lines'!#REF!)</f>
        <v>#REF!</v>
      </c>
      <c r="CN63" s="14" t="e">
        <f t="shared" si="32"/>
        <v>#REF!</v>
      </c>
      <c r="CO63" s="34">
        <f t="shared" si="33"/>
        <v>19498.538750398318</v>
      </c>
      <c r="CP63" s="34" t="e">
        <f t="shared" si="34"/>
        <v>#REF!</v>
      </c>
      <c r="CQ63" s="54" t="e">
        <f t="shared" si="35"/>
        <v>#REF!</v>
      </c>
      <c r="CR63" t="e">
        <f>IFERROR(VLOOKUP(AO63,'Model Failure data- Lines'!#REF!,5,FALSE),'Model Failure data- Lines'!#REF!)</f>
        <v>#REF!</v>
      </c>
      <c r="CS63" s="14" t="e">
        <f t="shared" si="36"/>
        <v>#REF!</v>
      </c>
      <c r="CT63" s="34">
        <f t="shared" si="37"/>
        <v>14271.766660990317</v>
      </c>
      <c r="CU63" s="34" t="e">
        <f t="shared" si="38"/>
        <v>#REF!</v>
      </c>
      <c r="CV63" s="54" t="e">
        <f t="shared" si="39"/>
        <v>#REF!</v>
      </c>
      <c r="CW63" t="s">
        <v>1457</v>
      </c>
      <c r="CX63">
        <v>1</v>
      </c>
      <c r="CY63">
        <v>1</v>
      </c>
      <c r="CZ63">
        <f t="shared" si="40"/>
        <v>80687.056027971354</v>
      </c>
      <c r="DA63" s="34">
        <f t="shared" si="41"/>
        <v>33457.051742399999</v>
      </c>
      <c r="DB63" s="34">
        <f t="shared" si="42"/>
        <v>693.79440697838686</v>
      </c>
      <c r="DC63" s="34">
        <f t="shared" si="43"/>
        <v>4910.9759736212372</v>
      </c>
      <c r="DD63" s="9">
        <f t="shared" si="44"/>
        <v>62818.984799999991</v>
      </c>
      <c r="DE63" s="59">
        <f t="shared" si="45"/>
        <v>0.3283940592234067</v>
      </c>
      <c r="DF63" s="59">
        <f t="shared" si="46"/>
        <v>6.8098636822021734E-3</v>
      </c>
      <c r="DG63" s="59">
        <f t="shared" si="47"/>
        <v>4.8203151525222004E-2</v>
      </c>
      <c r="DH63" s="59">
        <f t="shared" si="48"/>
        <v>0.61659292556916911</v>
      </c>
      <c r="DI63" s="14">
        <f t="shared" si="49"/>
        <v>26497.149855811957</v>
      </c>
      <c r="DJ63" s="14">
        <f t="shared" si="50"/>
        <v>549.4678524686941</v>
      </c>
      <c r="DK63" s="14">
        <f t="shared" si="51"/>
        <v>3889.3703878403803</v>
      </c>
      <c r="DL63" s="14">
        <f t="shared" si="52"/>
        <v>49751.06793185031</v>
      </c>
      <c r="DM63">
        <f t="shared" si="53"/>
        <v>32286.39896147485</v>
      </c>
      <c r="DN63" s="34">
        <f t="shared" si="54"/>
        <v>16139.789415199997</v>
      </c>
      <c r="DO63" s="34">
        <f t="shared" si="55"/>
        <v>334.68865434678838</v>
      </c>
      <c r="DP63" s="34">
        <f t="shared" si="56"/>
        <v>2369.0706117091886</v>
      </c>
      <c r="DQ63" s="9">
        <f t="shared" si="57"/>
        <v>30304.080399999992</v>
      </c>
      <c r="DR63" s="59">
        <f t="shared" si="58"/>
        <v>0.3283940592234067</v>
      </c>
      <c r="DS63" s="59">
        <f t="shared" si="59"/>
        <v>6.8098636822021734E-3</v>
      </c>
      <c r="DT63" s="59">
        <f t="shared" si="60"/>
        <v>4.8203151525221997E-2</v>
      </c>
      <c r="DU63" s="59">
        <f t="shared" si="61"/>
        <v>0.61659292556916911</v>
      </c>
      <c r="DV63" s="14">
        <f t="shared" si="62"/>
        <v>10602.661612665108</v>
      </c>
      <c r="DW63" s="14">
        <f t="shared" si="63"/>
        <v>219.86597571683757</v>
      </c>
      <c r="DX63" s="14">
        <f t="shared" si="64"/>
        <v>1556.3061813437423</v>
      </c>
      <c r="DY63" s="14">
        <f t="shared" si="65"/>
        <v>19907.56519174916</v>
      </c>
      <c r="DZ63" s="34" t="e">
        <f t="shared" si="66"/>
        <v>#REF!</v>
      </c>
      <c r="EA63" s="34" t="e">
        <f t="shared" si="67"/>
        <v>#REF!</v>
      </c>
      <c r="EB63" s="34" t="e">
        <f t="shared" si="68"/>
        <v>#REF!</v>
      </c>
      <c r="EC63" s="34" t="e">
        <f t="shared" si="69"/>
        <v>#REF!</v>
      </c>
      <c r="ED63" s="34" t="e">
        <f t="shared" si="70"/>
        <v>#REF!</v>
      </c>
      <c r="EE63" s="59" t="e">
        <f t="shared" si="71"/>
        <v>#REF!</v>
      </c>
      <c r="EF63" s="59" t="e">
        <f t="shared" si="72"/>
        <v>#REF!</v>
      </c>
      <c r="EG63" s="59" t="e">
        <f t="shared" si="73"/>
        <v>#REF!</v>
      </c>
      <c r="EH63" s="59" t="e">
        <f t="shared" si="74"/>
        <v>#REF!</v>
      </c>
      <c r="EI63" s="14" t="e">
        <f t="shared" si="75"/>
        <v>#REF!</v>
      </c>
      <c r="EJ63" s="14" t="e">
        <f t="shared" si="76"/>
        <v>#REF!</v>
      </c>
      <c r="EK63" s="14" t="e">
        <f t="shared" si="77"/>
        <v>#REF!</v>
      </c>
      <c r="EL63" s="14" t="e">
        <f t="shared" si="78"/>
        <v>#REF!</v>
      </c>
      <c r="EM63" t="e">
        <f t="shared" si="79"/>
        <v>#REF!</v>
      </c>
      <c r="EN63" s="34" t="e">
        <f t="shared" si="80"/>
        <v>#REF!</v>
      </c>
      <c r="EO63" s="34" t="e">
        <f t="shared" si="81"/>
        <v>#REF!</v>
      </c>
      <c r="EP63" s="34" t="e">
        <f t="shared" si="82"/>
        <v>#REF!</v>
      </c>
      <c r="EQ63" s="34" t="e">
        <f t="shared" si="83"/>
        <v>#REF!</v>
      </c>
      <c r="ER63" s="59" t="e">
        <f t="shared" si="84"/>
        <v>#REF!</v>
      </c>
      <c r="ES63" s="59" t="e">
        <f t="shared" si="85"/>
        <v>#REF!</v>
      </c>
      <c r="ET63" s="59" t="e">
        <f t="shared" si="86"/>
        <v>#REF!</v>
      </c>
      <c r="EU63" s="59" t="e">
        <f t="shared" si="87"/>
        <v>#REF!</v>
      </c>
      <c r="EV63" s="14" t="e">
        <f t="shared" si="88"/>
        <v>#REF!</v>
      </c>
      <c r="EW63" s="14" t="e">
        <f t="shared" si="89"/>
        <v>#REF!</v>
      </c>
      <c r="EX63" s="14" t="e">
        <f t="shared" si="90"/>
        <v>#REF!</v>
      </c>
      <c r="EY63" s="14" t="e">
        <f t="shared" si="91"/>
        <v>#REF!</v>
      </c>
    </row>
    <row r="64" spans="1:155" x14ac:dyDescent="0.2">
      <c r="A64" s="17">
        <v>30106372</v>
      </c>
      <c r="B64" t="s">
        <v>62</v>
      </c>
      <c r="C64" t="s">
        <v>2391</v>
      </c>
      <c r="D64" t="s">
        <v>2392</v>
      </c>
      <c r="E64" t="s">
        <v>2393</v>
      </c>
      <c r="F64" t="s">
        <v>66</v>
      </c>
      <c r="G64" t="s">
        <v>42</v>
      </c>
      <c r="H64" t="s">
        <v>2394</v>
      </c>
      <c r="I64" t="s">
        <v>68</v>
      </c>
      <c r="J64" s="19" t="s">
        <v>69</v>
      </c>
      <c r="K64" t="s">
        <v>70</v>
      </c>
      <c r="L64">
        <v>1956</v>
      </c>
      <c r="M64">
        <f t="shared" si="95"/>
        <v>1956</v>
      </c>
      <c r="N64">
        <v>63</v>
      </c>
      <c r="O64" s="19">
        <f t="shared" si="96"/>
        <v>63</v>
      </c>
      <c r="P64" t="s">
        <v>54</v>
      </c>
      <c r="Q64" s="19" t="str">
        <f t="shared" si="2"/>
        <v>60-70</v>
      </c>
      <c r="R64" s="23">
        <v>268.52999999999997</v>
      </c>
      <c r="S64" s="15">
        <f t="shared" si="3"/>
        <v>0.26852999999999999</v>
      </c>
      <c r="T64">
        <v>30276927</v>
      </c>
      <c r="U64" t="s">
        <v>45</v>
      </c>
      <c r="V64" t="s">
        <v>46</v>
      </c>
      <c r="W64" t="s">
        <v>47</v>
      </c>
      <c r="X64" t="s">
        <v>48</v>
      </c>
      <c r="Y64" t="s">
        <v>201</v>
      </c>
      <c r="Z64" t="s">
        <v>2395</v>
      </c>
      <c r="AA64" t="s">
        <v>2396</v>
      </c>
      <c r="AB64" t="s">
        <v>170</v>
      </c>
      <c r="AC64">
        <v>1956</v>
      </c>
      <c r="AD64">
        <v>126</v>
      </c>
      <c r="AE64" t="str">
        <f t="shared" si="4"/>
        <v>&gt;80</v>
      </c>
      <c r="AF64">
        <v>-37.731592120000002</v>
      </c>
      <c r="AG64">
        <v>145.11214738000001</v>
      </c>
      <c r="AH64" t="s">
        <v>75</v>
      </c>
      <c r="AI64" t="s">
        <v>76</v>
      </c>
      <c r="AJ64" s="33" t="s">
        <v>77</v>
      </c>
      <c r="AL64" t="s">
        <v>48</v>
      </c>
      <c r="AM64" t="s">
        <v>86</v>
      </c>
      <c r="AN64">
        <v>220</v>
      </c>
      <c r="AO64" s="70">
        <v>5</v>
      </c>
      <c r="AP64">
        <v>2</v>
      </c>
      <c r="AQ64">
        <v>0</v>
      </c>
      <c r="AR64">
        <v>1</v>
      </c>
      <c r="AS64" s="82" t="str">
        <f t="shared" si="5"/>
        <v>Gw-0-1</v>
      </c>
      <c r="AT64" s="14">
        <f t="shared" si="6"/>
        <v>78824</v>
      </c>
      <c r="AU64" s="81">
        <f>VLOOKUP(C64,Bushfire_Vlookup!$F$2:$H$12575,3,FALSE)</f>
        <v>1439.0109649999999</v>
      </c>
      <c r="AV64" s="14">
        <f>VLOOKUP(AS64,Safety_collateral_Vlookup!$J$3:$L$20,2,FALSE)</f>
        <v>11570.139925214824</v>
      </c>
      <c r="AW64" s="14">
        <f>VLOOKUP(AS64,Safety_collateral_Vlookup!$J$3:$L$20,3,FALSE)</f>
        <v>148000</v>
      </c>
      <c r="AX64" s="48">
        <f t="shared" si="7"/>
        <v>255901.9719998592</v>
      </c>
      <c r="AY64" s="49">
        <f t="shared" si="94"/>
        <v>20408.28</v>
      </c>
      <c r="AZ64" s="14">
        <v>76000</v>
      </c>
      <c r="BA64" s="16">
        <f t="shared" si="8"/>
        <v>12.539124904198649</v>
      </c>
      <c r="BB64" t="e">
        <f>IF(BA64&lt;=#REF!,#REF!,IF(BA64&lt;=#REF!,#REF!,IF(BA64&lt;=#REF!,#REF!,IF(BA64&lt;=#REF!,#REF!,#REF!))))</f>
        <v>#REF!</v>
      </c>
      <c r="BC64" s="51">
        <v>5</v>
      </c>
      <c r="BD64" s="21">
        <v>70</v>
      </c>
      <c r="BE64" s="21">
        <v>6.4399999999999999E-2</v>
      </c>
      <c r="BF64" s="26">
        <f t="shared" si="9"/>
        <v>1331.1544064827274</v>
      </c>
      <c r="BG64" s="21">
        <v>7</v>
      </c>
      <c r="BH64" s="21">
        <f t="shared" si="10"/>
        <v>64.400000000000006</v>
      </c>
      <c r="BI64" s="28">
        <f t="shared" si="11"/>
        <v>6.0635500134400021E-2</v>
      </c>
      <c r="BJ64" s="27">
        <f t="shared" si="12"/>
        <v>6.0635500134400021E-2</v>
      </c>
      <c r="BK64" s="28">
        <f t="shared" si="13"/>
        <v>0.9296188771613626</v>
      </c>
      <c r="BL64" s="35">
        <f t="shared" si="14"/>
        <v>11.656607214027227</v>
      </c>
      <c r="BM64" s="21" t="str">
        <f t="shared" si="15"/>
        <v>Cr5</v>
      </c>
      <c r="BN64" s="51">
        <v>5</v>
      </c>
      <c r="BO64" s="21">
        <v>1</v>
      </c>
      <c r="BP64" s="50" t="s">
        <v>5497</v>
      </c>
      <c r="BQ64" s="14">
        <v>78824</v>
      </c>
      <c r="BR64">
        <f>IFERROR(VLOOKUP(AO64,'Model Failure data- Lines'!$A$37:$E$41,3,FALSE),'Model Failure data- Lines'!$C$37)</f>
        <v>0.49390000000000001</v>
      </c>
      <c r="BS64" s="14">
        <f t="shared" si="16"/>
        <v>126389.98397073046</v>
      </c>
      <c r="BT64" s="34">
        <f t="shared" si="17"/>
        <v>18203.173948822092</v>
      </c>
      <c r="BU64" s="34">
        <f t="shared" si="18"/>
        <v>6.9432937533901349</v>
      </c>
      <c r="BV64" s="54">
        <f t="shared" si="19"/>
        <v>108186.81002190837</v>
      </c>
      <c r="BW64">
        <f>IFERROR(VLOOKUP(AO64,'Model Failure data- Lines'!$A$37:$E$41,4,FALSE),'Model Failure data- Lines'!$D$37)</f>
        <v>0.39779999999999999</v>
      </c>
      <c r="BX64" s="14">
        <f t="shared" si="20"/>
        <v>101797.80446154399</v>
      </c>
      <c r="BY64" s="34">
        <f t="shared" si="21"/>
        <v>16236.32867694266</v>
      </c>
      <c r="BZ64" s="71">
        <f t="shared" si="22"/>
        <v>6.2697550959354418</v>
      </c>
      <c r="CA64" s="71">
        <f t="shared" si="23"/>
        <v>85561.475784601324</v>
      </c>
      <c r="CB64" s="56">
        <v>1</v>
      </c>
      <c r="CC64">
        <f>IFERROR(VLOOKUP(AO64,'Model Failure data- Lines'!$A$37:$E$41,5,FALSE),'Model Failure data- Lines'!$E$37)</f>
        <v>0.19189999999999996</v>
      </c>
      <c r="CD64" s="14">
        <f t="shared" si="24"/>
        <v>49107.588426772971</v>
      </c>
      <c r="CE64" s="34">
        <f t="shared" si="25"/>
        <v>12917.226189846009</v>
      </c>
      <c r="CF64" s="34">
        <f t="shared" si="26"/>
        <v>3.80171313136682</v>
      </c>
      <c r="CG64" s="54">
        <f t="shared" si="27"/>
        <v>36190.362236926958</v>
      </c>
      <c r="CH64" t="e">
        <f>IFERROR(VLOOKUP(AO64,'Model Failure data- Lines'!#REF!,3,FALSE),'Model Failure data- Lines'!#REF!)</f>
        <v>#REF!</v>
      </c>
      <c r="CI64" s="14" t="e">
        <f t="shared" si="28"/>
        <v>#REF!</v>
      </c>
      <c r="CJ64" s="34">
        <f t="shared" si="29"/>
        <v>17460.000002447934</v>
      </c>
      <c r="CK64" s="34" t="e">
        <f t="shared" si="30"/>
        <v>#REF!</v>
      </c>
      <c r="CL64" s="54" t="e">
        <f t="shared" si="31"/>
        <v>#REF!</v>
      </c>
      <c r="CM64" t="e">
        <f>IFERROR(VLOOKUP(AO64,'Model Failure data- Lines'!#REF!,4,FALSE),'Model Failure data- Lines'!#REF!)</f>
        <v>#REF!</v>
      </c>
      <c r="CN64" s="14" t="e">
        <f t="shared" si="32"/>
        <v>#REF!</v>
      </c>
      <c r="CO64" s="34">
        <f t="shared" si="33"/>
        <v>14937.642960870877</v>
      </c>
      <c r="CP64" s="34" t="e">
        <f t="shared" si="34"/>
        <v>#REF!</v>
      </c>
      <c r="CQ64" s="54" t="e">
        <f t="shared" si="35"/>
        <v>#REF!</v>
      </c>
      <c r="CR64" t="e">
        <f>IFERROR(VLOOKUP(AO64,'Model Failure data- Lines'!#REF!,5,FALSE),'Model Failure data- Lines'!#REF!)</f>
        <v>#REF!</v>
      </c>
      <c r="CS64" s="14" t="e">
        <f t="shared" si="36"/>
        <v>#REF!</v>
      </c>
      <c r="CT64" s="34">
        <f t="shared" si="37"/>
        <v>10933.463144687121</v>
      </c>
      <c r="CU64" s="34" t="e">
        <f t="shared" si="38"/>
        <v>#REF!</v>
      </c>
      <c r="CV64" s="54" t="e">
        <f t="shared" si="39"/>
        <v>#REF!</v>
      </c>
      <c r="CW64" t="s">
        <v>170</v>
      </c>
      <c r="CX64">
        <v>1</v>
      </c>
      <c r="CY64">
        <v>1</v>
      </c>
      <c r="CZ64">
        <f t="shared" si="40"/>
        <v>85561.475784601324</v>
      </c>
      <c r="DA64" s="34">
        <f t="shared" si="41"/>
        <v>33457.051742399999</v>
      </c>
      <c r="DB64" s="34">
        <f t="shared" si="42"/>
        <v>610.79194552275897</v>
      </c>
      <c r="DC64" s="34">
        <f t="shared" si="43"/>
        <v>4910.9759736212372</v>
      </c>
      <c r="DD64" s="9">
        <f t="shared" si="44"/>
        <v>62818.984799999991</v>
      </c>
      <c r="DE64" s="59">
        <f t="shared" si="45"/>
        <v>0.328661820550747</v>
      </c>
      <c r="DF64" s="59">
        <f t="shared" si="46"/>
        <v>6.0000502835353096E-3</v>
      </c>
      <c r="DG64" s="59">
        <f t="shared" si="47"/>
        <v>4.8242454732670088E-2</v>
      </c>
      <c r="DH64" s="59">
        <f t="shared" si="48"/>
        <v>0.61709567443304758</v>
      </c>
      <c r="DI64" s="14">
        <f t="shared" si="49"/>
        <v>28120.790400375725</v>
      </c>
      <c r="DJ64" s="14">
        <f t="shared" si="50"/>
        <v>513.37315704109665</v>
      </c>
      <c r="DK64" s="14">
        <f t="shared" si="51"/>
        <v>4127.6956223990783</v>
      </c>
      <c r="DL64" s="14">
        <f t="shared" si="52"/>
        <v>52799.616604785428</v>
      </c>
      <c r="DM64">
        <f t="shared" si="53"/>
        <v>36190.362236926958</v>
      </c>
      <c r="DN64" s="34">
        <f t="shared" si="54"/>
        <v>16139.789415199997</v>
      </c>
      <c r="DO64" s="34">
        <f t="shared" si="55"/>
        <v>294.64799986379444</v>
      </c>
      <c r="DP64" s="34">
        <f t="shared" si="56"/>
        <v>2369.0706117091886</v>
      </c>
      <c r="DQ64" s="9">
        <f t="shared" si="57"/>
        <v>30304.080399999992</v>
      </c>
      <c r="DR64" s="59">
        <f t="shared" si="58"/>
        <v>0.328661820550747</v>
      </c>
      <c r="DS64" s="59">
        <f t="shared" si="59"/>
        <v>6.0000502835353096E-3</v>
      </c>
      <c r="DT64" s="59">
        <f t="shared" si="60"/>
        <v>4.8242454732670088E-2</v>
      </c>
      <c r="DU64" s="59">
        <f t="shared" si="61"/>
        <v>0.61709567443304769</v>
      </c>
      <c r="DV64" s="14">
        <f t="shared" si="62"/>
        <v>11894.390339179419</v>
      </c>
      <c r="DW64" s="14">
        <f t="shared" si="63"/>
        <v>217.14399320091917</v>
      </c>
      <c r="DX64" s="14">
        <f t="shared" si="64"/>
        <v>1745.9119119738818</v>
      </c>
      <c r="DY64" s="14">
        <f t="shared" si="65"/>
        <v>22332.915992572744</v>
      </c>
      <c r="DZ64" s="34" t="e">
        <f t="shared" si="66"/>
        <v>#REF!</v>
      </c>
      <c r="EA64" s="34" t="e">
        <f t="shared" si="67"/>
        <v>#REF!</v>
      </c>
      <c r="EB64" s="34" t="e">
        <f t="shared" si="68"/>
        <v>#REF!</v>
      </c>
      <c r="EC64" s="34" t="e">
        <f t="shared" si="69"/>
        <v>#REF!</v>
      </c>
      <c r="ED64" s="34" t="e">
        <f t="shared" si="70"/>
        <v>#REF!</v>
      </c>
      <c r="EE64" s="59" t="e">
        <f t="shared" si="71"/>
        <v>#REF!</v>
      </c>
      <c r="EF64" s="59" t="e">
        <f t="shared" si="72"/>
        <v>#REF!</v>
      </c>
      <c r="EG64" s="59" t="e">
        <f t="shared" si="73"/>
        <v>#REF!</v>
      </c>
      <c r="EH64" s="59" t="e">
        <f t="shared" si="74"/>
        <v>#REF!</v>
      </c>
      <c r="EI64" s="14" t="e">
        <f t="shared" si="75"/>
        <v>#REF!</v>
      </c>
      <c r="EJ64" s="14" t="e">
        <f t="shared" si="76"/>
        <v>#REF!</v>
      </c>
      <c r="EK64" s="14" t="e">
        <f t="shared" si="77"/>
        <v>#REF!</v>
      </c>
      <c r="EL64" s="14" t="e">
        <f t="shared" si="78"/>
        <v>#REF!</v>
      </c>
      <c r="EM64" t="e">
        <f t="shared" si="79"/>
        <v>#REF!</v>
      </c>
      <c r="EN64" s="34" t="e">
        <f t="shared" si="80"/>
        <v>#REF!</v>
      </c>
      <c r="EO64" s="34" t="e">
        <f t="shared" si="81"/>
        <v>#REF!</v>
      </c>
      <c r="EP64" s="34" t="e">
        <f t="shared" si="82"/>
        <v>#REF!</v>
      </c>
      <c r="EQ64" s="34" t="e">
        <f t="shared" si="83"/>
        <v>#REF!</v>
      </c>
      <c r="ER64" s="59" t="e">
        <f t="shared" si="84"/>
        <v>#REF!</v>
      </c>
      <c r="ES64" s="59" t="e">
        <f t="shared" si="85"/>
        <v>#REF!</v>
      </c>
      <c r="ET64" s="59" t="e">
        <f t="shared" si="86"/>
        <v>#REF!</v>
      </c>
      <c r="EU64" s="59" t="e">
        <f t="shared" si="87"/>
        <v>#REF!</v>
      </c>
      <c r="EV64" s="14" t="e">
        <f t="shared" si="88"/>
        <v>#REF!</v>
      </c>
      <c r="EW64" s="14" t="e">
        <f t="shared" si="89"/>
        <v>#REF!</v>
      </c>
      <c r="EX64" s="14" t="e">
        <f t="shared" si="90"/>
        <v>#REF!</v>
      </c>
      <c r="EY64" s="14" t="e">
        <f t="shared" si="91"/>
        <v>#REF!</v>
      </c>
    </row>
    <row r="65" spans="1:155" x14ac:dyDescent="0.2">
      <c r="A65" s="17">
        <v>30412527</v>
      </c>
      <c r="B65" t="s">
        <v>62</v>
      </c>
      <c r="C65" t="s">
        <v>2391</v>
      </c>
      <c r="D65" t="s">
        <v>2392</v>
      </c>
      <c r="E65" t="s">
        <v>2393</v>
      </c>
      <c r="F65" t="s">
        <v>66</v>
      </c>
      <c r="G65" t="s">
        <v>42</v>
      </c>
      <c r="H65" t="s">
        <v>5294</v>
      </c>
      <c r="I65" t="s">
        <v>68</v>
      </c>
      <c r="J65" s="19" t="s">
        <v>69</v>
      </c>
      <c r="K65" t="s">
        <v>70</v>
      </c>
      <c r="L65">
        <v>1956</v>
      </c>
      <c r="M65">
        <f t="shared" si="95"/>
        <v>1956</v>
      </c>
      <c r="N65">
        <v>63</v>
      </c>
      <c r="O65" s="19">
        <f t="shared" si="96"/>
        <v>63</v>
      </c>
      <c r="P65" t="s">
        <v>54</v>
      </c>
      <c r="Q65" s="19" t="str">
        <f t="shared" si="2"/>
        <v>60-70</v>
      </c>
      <c r="R65" s="23">
        <v>268.52999999999997</v>
      </c>
      <c r="S65" s="15">
        <f t="shared" si="3"/>
        <v>0.26852999999999999</v>
      </c>
      <c r="T65">
        <v>30276927</v>
      </c>
      <c r="U65" t="s">
        <v>45</v>
      </c>
      <c r="V65" t="s">
        <v>46</v>
      </c>
      <c r="W65" t="s">
        <v>47</v>
      </c>
      <c r="X65" t="s">
        <v>48</v>
      </c>
      <c r="Y65" t="s">
        <v>201</v>
      </c>
      <c r="Z65" t="s">
        <v>2395</v>
      </c>
      <c r="AA65" t="s">
        <v>2396</v>
      </c>
      <c r="AB65" t="s">
        <v>170</v>
      </c>
      <c r="AC65">
        <v>1956</v>
      </c>
      <c r="AD65">
        <v>126</v>
      </c>
      <c r="AE65" t="str">
        <f t="shared" si="4"/>
        <v>&gt;80</v>
      </c>
      <c r="AF65">
        <v>-37.731592120000002</v>
      </c>
      <c r="AG65">
        <v>145.11214738000001</v>
      </c>
      <c r="AH65" t="s">
        <v>75</v>
      </c>
      <c r="AI65" t="s">
        <v>76</v>
      </c>
      <c r="AJ65" s="33" t="s">
        <v>77</v>
      </c>
      <c r="AL65" t="s">
        <v>78</v>
      </c>
      <c r="AM65" t="s">
        <v>79</v>
      </c>
      <c r="AN65">
        <v>220</v>
      </c>
      <c r="AO65" s="69">
        <v>5</v>
      </c>
      <c r="AP65">
        <v>2</v>
      </c>
      <c r="AQ65">
        <v>0</v>
      </c>
      <c r="AR65">
        <v>1</v>
      </c>
      <c r="AS65" s="82" t="str">
        <f t="shared" si="5"/>
        <v>Gw-0-1</v>
      </c>
      <c r="AT65" s="14">
        <f t="shared" si="6"/>
        <v>78824</v>
      </c>
      <c r="AU65" s="81">
        <f>VLOOKUP(C65,Bushfire_Vlookup!$F$2:$H$12575,3,FALSE)</f>
        <v>1439.0109649999999</v>
      </c>
      <c r="AV65" s="14">
        <f>VLOOKUP(AS65,Safety_collateral_Vlookup!$J$3:$L$20,2,FALSE)</f>
        <v>11570.139925214824</v>
      </c>
      <c r="AW65" s="14">
        <f>VLOOKUP(AS65,Safety_collateral_Vlookup!$J$3:$L$20,3,FALSE)</f>
        <v>148000</v>
      </c>
      <c r="AX65" s="48">
        <f t="shared" si="7"/>
        <v>255901.9719998592</v>
      </c>
      <c r="AY65" s="49">
        <f t="shared" si="94"/>
        <v>20408.28</v>
      </c>
      <c r="AZ65" s="14">
        <v>76000</v>
      </c>
      <c r="BA65" s="16">
        <f t="shared" si="8"/>
        <v>12.539124904198649</v>
      </c>
      <c r="BB65" t="e">
        <f>IF(BA65&lt;=#REF!,#REF!,IF(BA65&lt;=#REF!,#REF!,IF(BA65&lt;=#REF!,#REF!,IF(BA65&lt;=#REF!,#REF!,#REF!))))</f>
        <v>#REF!</v>
      </c>
      <c r="BC65" s="51">
        <v>5</v>
      </c>
      <c r="BD65" s="21">
        <v>70</v>
      </c>
      <c r="BE65" s="21">
        <v>6.4399999999999999E-2</v>
      </c>
      <c r="BF65" s="26">
        <f t="shared" si="9"/>
        <v>1331.1544064827274</v>
      </c>
      <c r="BG65" s="21">
        <v>7</v>
      </c>
      <c r="BH65" s="21">
        <f t="shared" si="10"/>
        <v>64.400000000000006</v>
      </c>
      <c r="BI65" s="28">
        <f t="shared" si="11"/>
        <v>6.0635500134400021E-2</v>
      </c>
      <c r="BJ65" s="27">
        <f t="shared" si="12"/>
        <v>6.0635500134400021E-2</v>
      </c>
      <c r="BK65" s="28">
        <f t="shared" si="13"/>
        <v>0.9296188771613626</v>
      </c>
      <c r="BL65" s="35">
        <f t="shared" si="14"/>
        <v>11.656607214027227</v>
      </c>
      <c r="BM65" s="21" t="str">
        <f t="shared" si="15"/>
        <v>Cr5</v>
      </c>
      <c r="BN65" s="51">
        <v>5</v>
      </c>
      <c r="BO65" s="21">
        <v>1</v>
      </c>
      <c r="BP65" s="50" t="s">
        <v>5497</v>
      </c>
      <c r="BQ65" s="14">
        <v>78824</v>
      </c>
      <c r="BR65">
        <f>IFERROR(VLOOKUP(AO65,'Model Failure data- Lines'!$A$37:$E$41,3,FALSE),'Model Failure data- Lines'!$C$37)</f>
        <v>0.49390000000000001</v>
      </c>
      <c r="BS65" s="14">
        <f t="shared" si="16"/>
        <v>126389.98397073046</v>
      </c>
      <c r="BT65" s="34">
        <f t="shared" si="17"/>
        <v>18203.173948822092</v>
      </c>
      <c r="BU65" s="34">
        <f t="shared" si="18"/>
        <v>6.9432937533901349</v>
      </c>
      <c r="BV65" s="54">
        <f t="shared" si="19"/>
        <v>108186.81002190837</v>
      </c>
      <c r="BW65">
        <f>IFERROR(VLOOKUP(AO65,'Model Failure data- Lines'!$A$37:$E$41,4,FALSE),'Model Failure data- Lines'!$D$37)</f>
        <v>0.39779999999999999</v>
      </c>
      <c r="BX65" s="14">
        <f t="shared" si="20"/>
        <v>101797.80446154399</v>
      </c>
      <c r="BY65" s="34">
        <f t="shared" si="21"/>
        <v>16236.32867694266</v>
      </c>
      <c r="BZ65" s="71">
        <f t="shared" si="22"/>
        <v>6.2697550959354418</v>
      </c>
      <c r="CA65" s="71">
        <f t="shared" si="23"/>
        <v>85561.475784601324</v>
      </c>
      <c r="CB65" s="56">
        <v>1</v>
      </c>
      <c r="CC65">
        <f>IFERROR(VLOOKUP(AO65,'Model Failure data- Lines'!$A$37:$E$41,5,FALSE),'Model Failure data- Lines'!$E$37)</f>
        <v>0.19189999999999996</v>
      </c>
      <c r="CD65" s="14">
        <f t="shared" si="24"/>
        <v>49107.588426772971</v>
      </c>
      <c r="CE65" s="34">
        <f t="shared" si="25"/>
        <v>12917.226189846009</v>
      </c>
      <c r="CF65" s="34">
        <f t="shared" si="26"/>
        <v>3.80171313136682</v>
      </c>
      <c r="CG65" s="54">
        <f t="shared" si="27"/>
        <v>36190.362236926958</v>
      </c>
      <c r="CH65" t="e">
        <f>IFERROR(VLOOKUP(AO65,'Model Failure data- Lines'!#REF!,3,FALSE),'Model Failure data- Lines'!#REF!)</f>
        <v>#REF!</v>
      </c>
      <c r="CI65" s="14" t="e">
        <f t="shared" si="28"/>
        <v>#REF!</v>
      </c>
      <c r="CJ65" s="34">
        <f t="shared" si="29"/>
        <v>17460.000002447934</v>
      </c>
      <c r="CK65" s="34" t="e">
        <f t="shared" si="30"/>
        <v>#REF!</v>
      </c>
      <c r="CL65" s="54" t="e">
        <f t="shared" si="31"/>
        <v>#REF!</v>
      </c>
      <c r="CM65" t="e">
        <f>IFERROR(VLOOKUP(AO65,'Model Failure data- Lines'!#REF!,4,FALSE),'Model Failure data- Lines'!#REF!)</f>
        <v>#REF!</v>
      </c>
      <c r="CN65" s="14" t="e">
        <f t="shared" si="32"/>
        <v>#REF!</v>
      </c>
      <c r="CO65" s="34">
        <f t="shared" si="33"/>
        <v>14937.642960870877</v>
      </c>
      <c r="CP65" s="34" t="e">
        <f t="shared" si="34"/>
        <v>#REF!</v>
      </c>
      <c r="CQ65" s="54" t="e">
        <f t="shared" si="35"/>
        <v>#REF!</v>
      </c>
      <c r="CR65" t="e">
        <f>IFERROR(VLOOKUP(AO65,'Model Failure data- Lines'!#REF!,5,FALSE),'Model Failure data- Lines'!#REF!)</f>
        <v>#REF!</v>
      </c>
      <c r="CS65" s="14" t="e">
        <f t="shared" si="36"/>
        <v>#REF!</v>
      </c>
      <c r="CT65" s="34">
        <f t="shared" si="37"/>
        <v>10933.463144687121</v>
      </c>
      <c r="CU65" s="34" t="e">
        <f t="shared" si="38"/>
        <v>#REF!</v>
      </c>
      <c r="CV65" s="54" t="e">
        <f t="shared" si="39"/>
        <v>#REF!</v>
      </c>
      <c r="CW65" t="s">
        <v>170</v>
      </c>
      <c r="CX65">
        <v>1</v>
      </c>
      <c r="CY65">
        <v>1</v>
      </c>
      <c r="CZ65">
        <f t="shared" si="40"/>
        <v>85561.475784601324</v>
      </c>
      <c r="DA65" s="34">
        <f t="shared" si="41"/>
        <v>33457.051742399999</v>
      </c>
      <c r="DB65" s="34">
        <f t="shared" si="42"/>
        <v>610.79194552275897</v>
      </c>
      <c r="DC65" s="34">
        <f t="shared" si="43"/>
        <v>4910.9759736212372</v>
      </c>
      <c r="DD65" s="9">
        <f t="shared" si="44"/>
        <v>62818.984799999991</v>
      </c>
      <c r="DE65" s="59">
        <f t="shared" si="45"/>
        <v>0.328661820550747</v>
      </c>
      <c r="DF65" s="59">
        <f t="shared" si="46"/>
        <v>6.0000502835353096E-3</v>
      </c>
      <c r="DG65" s="59">
        <f t="shared" si="47"/>
        <v>4.8242454732670088E-2</v>
      </c>
      <c r="DH65" s="59">
        <f t="shared" si="48"/>
        <v>0.61709567443304758</v>
      </c>
      <c r="DI65" s="14">
        <f t="shared" si="49"/>
        <v>28120.790400375725</v>
      </c>
      <c r="DJ65" s="14">
        <f t="shared" si="50"/>
        <v>513.37315704109665</v>
      </c>
      <c r="DK65" s="14">
        <f t="shared" si="51"/>
        <v>4127.6956223990783</v>
      </c>
      <c r="DL65" s="14">
        <f t="shared" si="52"/>
        <v>52799.616604785428</v>
      </c>
      <c r="DM65">
        <f t="shared" si="53"/>
        <v>36190.362236926958</v>
      </c>
      <c r="DN65" s="34">
        <f t="shared" si="54"/>
        <v>16139.789415199997</v>
      </c>
      <c r="DO65" s="34">
        <f t="shared" si="55"/>
        <v>294.64799986379444</v>
      </c>
      <c r="DP65" s="34">
        <f t="shared" si="56"/>
        <v>2369.0706117091886</v>
      </c>
      <c r="DQ65" s="9">
        <f t="shared" si="57"/>
        <v>30304.080399999992</v>
      </c>
      <c r="DR65" s="59">
        <f t="shared" si="58"/>
        <v>0.328661820550747</v>
      </c>
      <c r="DS65" s="59">
        <f t="shared" si="59"/>
        <v>6.0000502835353096E-3</v>
      </c>
      <c r="DT65" s="59">
        <f t="shared" si="60"/>
        <v>4.8242454732670088E-2</v>
      </c>
      <c r="DU65" s="59">
        <f t="shared" si="61"/>
        <v>0.61709567443304769</v>
      </c>
      <c r="DV65" s="14">
        <f t="shared" si="62"/>
        <v>11894.390339179419</v>
      </c>
      <c r="DW65" s="14">
        <f t="shared" si="63"/>
        <v>217.14399320091917</v>
      </c>
      <c r="DX65" s="14">
        <f t="shared" si="64"/>
        <v>1745.9119119738818</v>
      </c>
      <c r="DY65" s="14">
        <f t="shared" si="65"/>
        <v>22332.915992572744</v>
      </c>
      <c r="DZ65" s="34" t="e">
        <f t="shared" si="66"/>
        <v>#REF!</v>
      </c>
      <c r="EA65" s="34" t="e">
        <f t="shared" si="67"/>
        <v>#REF!</v>
      </c>
      <c r="EB65" s="34" t="e">
        <f t="shared" si="68"/>
        <v>#REF!</v>
      </c>
      <c r="EC65" s="34" t="e">
        <f t="shared" si="69"/>
        <v>#REF!</v>
      </c>
      <c r="ED65" s="34" t="e">
        <f t="shared" si="70"/>
        <v>#REF!</v>
      </c>
      <c r="EE65" s="59" t="e">
        <f t="shared" si="71"/>
        <v>#REF!</v>
      </c>
      <c r="EF65" s="59" t="e">
        <f t="shared" si="72"/>
        <v>#REF!</v>
      </c>
      <c r="EG65" s="59" t="e">
        <f t="shared" si="73"/>
        <v>#REF!</v>
      </c>
      <c r="EH65" s="59" t="e">
        <f t="shared" si="74"/>
        <v>#REF!</v>
      </c>
      <c r="EI65" s="14" t="e">
        <f t="shared" si="75"/>
        <v>#REF!</v>
      </c>
      <c r="EJ65" s="14" t="e">
        <f t="shared" si="76"/>
        <v>#REF!</v>
      </c>
      <c r="EK65" s="14" t="e">
        <f t="shared" si="77"/>
        <v>#REF!</v>
      </c>
      <c r="EL65" s="14" t="e">
        <f t="shared" si="78"/>
        <v>#REF!</v>
      </c>
      <c r="EM65" t="e">
        <f t="shared" si="79"/>
        <v>#REF!</v>
      </c>
      <c r="EN65" s="34" t="e">
        <f t="shared" si="80"/>
        <v>#REF!</v>
      </c>
      <c r="EO65" s="34" t="e">
        <f t="shared" si="81"/>
        <v>#REF!</v>
      </c>
      <c r="EP65" s="34" t="e">
        <f t="shared" si="82"/>
        <v>#REF!</v>
      </c>
      <c r="EQ65" s="34" t="e">
        <f t="shared" si="83"/>
        <v>#REF!</v>
      </c>
      <c r="ER65" s="59" t="e">
        <f t="shared" si="84"/>
        <v>#REF!</v>
      </c>
      <c r="ES65" s="59" t="e">
        <f t="shared" si="85"/>
        <v>#REF!</v>
      </c>
      <c r="ET65" s="59" t="e">
        <f t="shared" si="86"/>
        <v>#REF!</v>
      </c>
      <c r="EU65" s="59" t="e">
        <f t="shared" si="87"/>
        <v>#REF!</v>
      </c>
      <c r="EV65" s="14" t="e">
        <f t="shared" si="88"/>
        <v>#REF!</v>
      </c>
      <c r="EW65" s="14" t="e">
        <f t="shared" si="89"/>
        <v>#REF!</v>
      </c>
      <c r="EX65" s="14" t="e">
        <f t="shared" si="90"/>
        <v>#REF!</v>
      </c>
      <c r="EY65" s="14" t="e">
        <f t="shared" si="91"/>
        <v>#REF!</v>
      </c>
    </row>
    <row r="66" spans="1:155" x14ac:dyDescent="0.2">
      <c r="A66" s="17">
        <v>30114275</v>
      </c>
      <c r="B66" t="s">
        <v>62</v>
      </c>
      <c r="C66" t="s">
        <v>2456</v>
      </c>
      <c r="D66" t="s">
        <v>2457</v>
      </c>
      <c r="E66" t="s">
        <v>1136</v>
      </c>
      <c r="F66" t="s">
        <v>66</v>
      </c>
      <c r="G66" t="s">
        <v>42</v>
      </c>
      <c r="H66" t="s">
        <v>2458</v>
      </c>
      <c r="I66" t="s">
        <v>68</v>
      </c>
      <c r="J66" s="19" t="s">
        <v>69</v>
      </c>
      <c r="K66" t="s">
        <v>70</v>
      </c>
      <c r="L66">
        <v>2005</v>
      </c>
      <c r="M66">
        <f t="shared" ref="M66:M97" si="97">L66</f>
        <v>2005</v>
      </c>
      <c r="N66">
        <v>14</v>
      </c>
      <c r="O66" s="19">
        <f t="shared" ref="O66:O97" si="98">N66</f>
        <v>14</v>
      </c>
      <c r="P66" t="s">
        <v>393</v>
      </c>
      <c r="Q66" s="19" t="str">
        <f t="shared" ref="Q66:Q129" si="99">IF(O66&lt;10,"0-10",IF(O66&lt;20,"10-20",IF(O66&lt;30,"20-30",IF(O66&lt;40,"30-40",IF(O66&lt;50,"40-50",IF(O66&lt;60,"50-60","60-70"))))))</f>
        <v>10-20</v>
      </c>
      <c r="R66" s="23">
        <v>346.6</v>
      </c>
      <c r="S66" s="15">
        <f t="shared" ref="S66:S129" si="100">R66/1000</f>
        <v>0.34660000000000002</v>
      </c>
      <c r="T66">
        <v>30064530</v>
      </c>
      <c r="U66" t="s">
        <v>45</v>
      </c>
      <c r="V66" t="s">
        <v>46</v>
      </c>
      <c r="W66" t="s">
        <v>47</v>
      </c>
      <c r="X66" t="s">
        <v>88</v>
      </c>
      <c r="Y66" t="s">
        <v>2197</v>
      </c>
      <c r="Z66" t="s">
        <v>2459</v>
      </c>
      <c r="AA66" t="s">
        <v>2460</v>
      </c>
      <c r="AB66" t="s">
        <v>710</v>
      </c>
      <c r="AC66">
        <v>2005</v>
      </c>
      <c r="AD66">
        <v>28</v>
      </c>
      <c r="AE66" t="str">
        <f t="shared" ref="AE66:AE129" si="101">IF(AD66&lt;=10,"&lt;10",IF(AD66&lt;=20,"20",IF(AD66&lt;=30,"&lt;30",IF(AD66&lt;=40,"&lt;40",IF(AD66&lt;=50,"&lt;50",IF(AD66&lt;=60,"&lt;60",IF(AD66&lt;=70,"&lt;70",IF(AD66&lt;=80,"&lt;80","&gt;80"))))))))</f>
        <v>&lt;30</v>
      </c>
      <c r="AF66">
        <v>-37.71357484</v>
      </c>
      <c r="AG66">
        <v>145.08735129999999</v>
      </c>
      <c r="AH66" t="s">
        <v>75</v>
      </c>
      <c r="AI66" t="s">
        <v>76</v>
      </c>
      <c r="AJ66" s="33" t="s">
        <v>77</v>
      </c>
      <c r="AL66" t="s">
        <v>48</v>
      </c>
      <c r="AM66" t="s">
        <v>86</v>
      </c>
      <c r="AN66">
        <v>220</v>
      </c>
      <c r="AO66" s="70">
        <v>5</v>
      </c>
      <c r="AP66">
        <v>2</v>
      </c>
      <c r="AQ66">
        <v>4</v>
      </c>
      <c r="AR66">
        <v>1</v>
      </c>
      <c r="AS66" s="82" t="str">
        <f t="shared" ref="AS66:AS129" si="102">"Gw"&amp;"-"&amp;AQ66&amp;"-"&amp;AR66</f>
        <v>Gw-4-1</v>
      </c>
      <c r="AT66" s="14">
        <f t="shared" ref="AT66:AT129" si="103">BQ66</f>
        <v>78824</v>
      </c>
      <c r="AU66" s="81">
        <f>VLOOKUP(C66,Bushfire_Vlookup!$F$2:$H$12575,3,FALSE)</f>
        <v>4716.4980329999999</v>
      </c>
      <c r="AV66" s="14">
        <f>VLOOKUP(AS66,Safety_collateral_Vlookup!$J$3:$L$20,2,FALSE)</f>
        <v>2468415.8044019579</v>
      </c>
      <c r="AW66" s="14">
        <f>VLOOKUP(AS66,Safety_collateral_Vlookup!$J$3:$L$20,3,FALSE)</f>
        <v>148000</v>
      </c>
      <c r="AX66" s="48">
        <f t="shared" ref="AX66:AX129" si="104">(AT66+AU66+AV66+AW66)*1.067</f>
        <v>2880853.3746981001</v>
      </c>
      <c r="AY66" s="48">
        <f>AZ66</f>
        <v>110000</v>
      </c>
      <c r="AZ66" s="14">
        <v>110000</v>
      </c>
      <c r="BA66" s="16">
        <f t="shared" ref="BA66:BA129" si="105">AX66/AY66</f>
        <v>26.189576133619092</v>
      </c>
      <c r="BB66" t="e">
        <f>IF(BA66&lt;=#REF!,#REF!,IF(BA66&lt;=#REF!,#REF!,IF(BA66&lt;=#REF!,#REF!,IF(BA66&lt;=#REF!,#REF!,#REF!))))</f>
        <v>#REF!</v>
      </c>
      <c r="BC66" s="51">
        <v>5</v>
      </c>
      <c r="BD66" s="21">
        <v>70</v>
      </c>
      <c r="BE66" s="21">
        <v>6.4399999999999999E-2</v>
      </c>
      <c r="BF66" s="26">
        <f t="shared" ref="BF66:BF129" si="106">PMT(BE66,BD66,-AY66)</f>
        <v>7174.8812106213763</v>
      </c>
      <c r="BG66" s="21">
        <v>7</v>
      </c>
      <c r="BH66" s="21">
        <f t="shared" ref="BH66:BH129" si="107">BD66-IF(AO66=1,0.95*BD66,IF(AO66=2,0.85*BD66,IF(AO66=3,0.6*BD66,IF(AO66=4,0.22*BD66,0.08*BD66))))</f>
        <v>64.400000000000006</v>
      </c>
      <c r="BI66" s="28">
        <f t="shared" ref="BI66:BI129" si="108">BG66*(BH66^(BG66-1))/(BD66^BG66)</f>
        <v>6.0635500134400021E-2</v>
      </c>
      <c r="BJ66" s="27">
        <f t="shared" ref="BJ66:BJ129" si="109">BI66</f>
        <v>6.0635500134400021E-2</v>
      </c>
      <c r="BK66" s="28">
        <f t="shared" ref="BK66:BK129" si="110">(BI66*AY66)/BF66</f>
        <v>0.92961887716136271</v>
      </c>
      <c r="BL66" s="35">
        <f t="shared" ref="BL66:BL129" si="111">(BI66*AX66)/BF66</f>
        <v>24.346324358667005</v>
      </c>
      <c r="BM66" s="21" t="str">
        <f t="shared" ref="BM66:BM129" si="112">IF(BL66&lt;=0.3,"Cr1",IF(BL66&lt;=1,"Cr2",IF(BL66&lt;=3,"Cr3",IF(BL66&lt;=10,"Cr4","Cr5"))))</f>
        <v>Cr5</v>
      </c>
      <c r="BN66" s="51">
        <v>5</v>
      </c>
      <c r="BO66" s="21">
        <v>1</v>
      </c>
      <c r="BP66" s="50" t="s">
        <v>5497</v>
      </c>
      <c r="BQ66" s="14">
        <v>78824</v>
      </c>
      <c r="BR66">
        <f>IFERROR(VLOOKUP(AO66,'Model Failure data- Lines'!$A$37:$E$41,3,FALSE),'Model Failure data- Lines'!$C$37)</f>
        <v>0.49390000000000001</v>
      </c>
      <c r="BS66" s="14">
        <f t="shared" ref="BS66:BS129" si="113">($AX66)*BR66</f>
        <v>1422853.4817633918</v>
      </c>
      <c r="BT66" s="34">
        <f t="shared" ref="BT66:BT129" si="114">$AY66/1.0468^2.5</f>
        <v>98114.546368945856</v>
      </c>
      <c r="BU66" s="34">
        <f t="shared" ref="BU66:BU129" si="115">BS66/BT66</f>
        <v>14.501962598012254</v>
      </c>
      <c r="BV66" s="54">
        <f t="shared" ref="BV66:BV129" si="116">BS66-BT66</f>
        <v>1324738.9353944459</v>
      </c>
      <c r="BW66">
        <f>IFERROR(VLOOKUP(AO66,'Model Failure data- Lines'!$A$37:$E$41,4,FALSE),'Model Failure data- Lines'!$D$37)</f>
        <v>0.39779999999999999</v>
      </c>
      <c r="BX66" s="14">
        <f t="shared" ref="BX66:BX129" si="117">($AX66)*BW66</f>
        <v>1146003.4724549041</v>
      </c>
      <c r="BY66" s="34">
        <f t="shared" ref="BY66:BY129" si="118">$AY66/1.0468^5</f>
        <v>87513.310992582061</v>
      </c>
      <c r="BZ66" s="71">
        <f t="shared" ref="BZ66:BZ129" si="119">BX66/BY66</f>
        <v>13.09519042825432</v>
      </c>
      <c r="CA66" s="71">
        <f t="shared" ref="CA66:CA129" si="120">BX66-BY66</f>
        <v>1058490.1614623221</v>
      </c>
      <c r="CB66" s="56">
        <v>1</v>
      </c>
      <c r="CC66">
        <f>IFERROR(VLOOKUP(AO66,'Model Failure data- Lines'!$A$37:$E$41,5,FALSE),'Model Failure data- Lines'!$E$37)</f>
        <v>0.19189999999999996</v>
      </c>
      <c r="CD66" s="14">
        <f t="shared" ref="CD66:CD129" si="121">($AX66)*CC66</f>
        <v>552835.76260456524</v>
      </c>
      <c r="CE66" s="34">
        <f t="shared" ref="CE66:CE129" si="122">$AY66/1.0468^10</f>
        <v>69623.450917130744</v>
      </c>
      <c r="CF66" s="34">
        <f t="shared" ref="CF66:CF129" si="123">CD66/CE66</f>
        <v>7.940367151041932</v>
      </c>
      <c r="CG66" s="54">
        <f t="shared" ref="CG66:CG129" si="124">CD66-CE66</f>
        <v>483212.3116874345</v>
      </c>
      <c r="CH66" t="e">
        <f>IFERROR(VLOOKUP(AO66,'Model Failure data- Lines'!#REF!,3,FALSE),'Model Failure data- Lines'!#REF!)</f>
        <v>#REF!</v>
      </c>
      <c r="CI66" s="14" t="e">
        <f t="shared" ref="CI66:CI129" si="125">($AX66)*CH66</f>
        <v>#REF!</v>
      </c>
      <c r="CJ66" s="34">
        <f t="shared" ref="CJ66:CJ129" si="126">$AY66/1.0644^2.5</f>
        <v>94108.861710505385</v>
      </c>
      <c r="CK66" s="34" t="e">
        <f t="shared" ref="CK66:CK129" si="127">CI66/CJ66</f>
        <v>#REF!</v>
      </c>
      <c r="CL66" s="54" t="e">
        <f t="shared" ref="CL66:CL129" si="128">CI66-CJ66</f>
        <v>#REF!</v>
      </c>
      <c r="CM66" t="e">
        <f>IFERROR(VLOOKUP(AO66,'Model Failure data- Lines'!#REF!,4,FALSE),'Model Failure data- Lines'!#REF!)</f>
        <v>#REF!</v>
      </c>
      <c r="CN66" s="14" t="e">
        <f t="shared" ref="CN66:CN129" si="129">($AX66)*CM66</f>
        <v>#REF!</v>
      </c>
      <c r="CO66" s="34">
        <f t="shared" ref="CO66:CO129" si="130">$AY66/1.0644^5</f>
        <v>80513.4350222457</v>
      </c>
      <c r="CP66" s="34" t="e">
        <f t="shared" ref="CP66:CP129" si="131">CN66/CO66</f>
        <v>#REF!</v>
      </c>
      <c r="CQ66" s="54" t="e">
        <f t="shared" ref="CQ66:CQ129" si="132">CN66-CO66</f>
        <v>#REF!</v>
      </c>
      <c r="CR66" t="e">
        <f>IFERROR(VLOOKUP(AO66,'Model Failure data- Lines'!#REF!,5,FALSE),'Model Failure data- Lines'!#REF!)</f>
        <v>#REF!</v>
      </c>
      <c r="CS66" s="14" t="e">
        <f t="shared" ref="CS66:CS129" si="133">($AX66)*CR66</f>
        <v>#REF!</v>
      </c>
      <c r="CT66" s="34">
        <f t="shared" ref="CT66:CT129" si="134">$AY66/1.0644^10</f>
        <v>58931.029264376193</v>
      </c>
      <c r="CU66" s="34" t="e">
        <f t="shared" ref="CU66:CU129" si="135">CS66/CT66</f>
        <v>#REF!</v>
      </c>
      <c r="CV66" s="54" t="e">
        <f t="shared" ref="CV66:CV129" si="136">CS66-CT66</f>
        <v>#REF!</v>
      </c>
      <c r="CW66" t="s">
        <v>710</v>
      </c>
      <c r="CX66">
        <v>1</v>
      </c>
      <c r="CY66">
        <v>1</v>
      </c>
      <c r="CZ66">
        <f t="shared" ref="CZ66:CZ129" si="137">BX66*(BZ66-1)/BZ66</f>
        <v>1058490.1614623221</v>
      </c>
      <c r="DA66" s="34">
        <f t="shared" ref="DA66:DA129" si="138">1.067*$AT66*$BW66</f>
        <v>33457.051742399999</v>
      </c>
      <c r="DB66" s="34">
        <f t="shared" ref="DB66:DB129" si="139">1.067*$BW66*$AU66</f>
        <v>2001.9298530017356</v>
      </c>
      <c r="DC66" s="34">
        <f t="shared" ref="DC66:DC129" si="140">1.067*$BW66*$AV66</f>
        <v>1047725.5060595024</v>
      </c>
      <c r="DD66" s="9">
        <f t="shared" ref="DD66:DD129" si="141">1.067*$BW66*$AW66</f>
        <v>62818.984799999991</v>
      </c>
      <c r="DE66" s="59">
        <f t="shared" ref="DE66:DE129" si="142">DA66/$BX66</f>
        <v>2.9194546566887958E-2</v>
      </c>
      <c r="DF66" s="59">
        <f t="shared" ref="DF66:DF129" si="143">DB66/$BX66</f>
        <v>1.7468793953244438E-3</v>
      </c>
      <c r="DG66" s="59">
        <f t="shared" ref="DG66:DG129" si="144">DC66/$BX66</f>
        <v>0.91424287207012012</v>
      </c>
      <c r="DH66" s="59">
        <f t="shared" ref="DH66:DH129" si="145">DD66/$BX66</f>
        <v>5.4815701967667427E-2</v>
      </c>
      <c r="DI66" s="14">
        <f t="shared" ref="DI66:DI129" si="146">DE66*$BX66*($BZ66-1)/$BZ66</f>
        <v>30902.140309404516</v>
      </c>
      <c r="DJ66" s="14">
        <f t="shared" ref="DJ66:DJ129" si="147">DF66*$BX66*($BZ66-1)/$BZ66</f>
        <v>1849.0546532121741</v>
      </c>
      <c r="DK66" s="14">
        <f t="shared" ref="DK66:DK129" si="148">DG66*$BX66*($BZ66-1)/$BZ66</f>
        <v>967717.08527327841</v>
      </c>
      <c r="DL66" s="14">
        <f t="shared" ref="DL66:DL129" si="149">DH66*$BX66*($BZ66-1)/$BZ66</f>
        <v>58021.881226426813</v>
      </c>
      <c r="DM66">
        <f t="shared" ref="DM66:DM129" si="150">CD66*(CF66-1)/CF66</f>
        <v>483212.3116874345</v>
      </c>
      <c r="DN66" s="34">
        <f t="shared" ref="DN66:DN129" si="151">1.067*$AT66*$CC66</f>
        <v>16139.789415199997</v>
      </c>
      <c r="DO66" s="34">
        <f t="shared" ref="DO66:DO129" si="152">1.067*$CC66*$AU66</f>
        <v>965.73740269239067</v>
      </c>
      <c r="DP66" s="34">
        <f t="shared" ref="DP66:DP129" si="153">1.067*$CC66*$AV66</f>
        <v>505426.15538667288</v>
      </c>
      <c r="DQ66" s="9">
        <f t="shared" ref="DQ66:DQ129" si="154">1.067*$CC66*$AW66</f>
        <v>30304.080399999992</v>
      </c>
      <c r="DR66" s="59">
        <f t="shared" ref="DR66:DR129" si="155">DN66/$CD66</f>
        <v>2.9194546566887958E-2</v>
      </c>
      <c r="DS66" s="59">
        <f t="shared" ref="DS66:DS129" si="156">DO66/$CD66</f>
        <v>1.7468793953244438E-3</v>
      </c>
      <c r="DT66" s="59">
        <f t="shared" ref="DT66:DT129" si="157">DP66/$CD66</f>
        <v>0.91424287207012023</v>
      </c>
      <c r="DU66" s="59">
        <f t="shared" ref="DU66:DU129" si="158">DQ66/$CD66</f>
        <v>5.4815701967667434E-2</v>
      </c>
      <c r="DV66" s="14">
        <f t="shared" ref="DV66:DV129" si="159">DR66*$CD66*($CF66-1)/$CF66</f>
        <v>14107.164335252386</v>
      </c>
      <c r="DW66" s="14">
        <f t="shared" ref="DW66:DW129" si="160">DS66*$CD66*($CF66-1)/$CF66</f>
        <v>844.11363085387222</v>
      </c>
      <c r="DX66" s="14">
        <f t="shared" ref="DX66:DX129" si="161">DT66*$CD66*($CF66-1)/$CF66</f>
        <v>441773.41165676218</v>
      </c>
      <c r="DY66" s="14">
        <f t="shared" ref="DY66:DY129" si="162">DU66*$CD66*($CF66-1)/$CF66</f>
        <v>26487.622064566032</v>
      </c>
      <c r="DZ66" s="34" t="e">
        <f t="shared" ref="DZ66:DZ129" si="163">CN66*(CP66-1)/CP66</f>
        <v>#REF!</v>
      </c>
      <c r="EA66" s="34" t="e">
        <f t="shared" ref="EA66:EA129" si="164">1.067*$AT66*$CM66</f>
        <v>#REF!</v>
      </c>
      <c r="EB66" s="34" t="e">
        <f t="shared" ref="EB66:EB129" si="165">1.067*$AU66*$CM66</f>
        <v>#REF!</v>
      </c>
      <c r="EC66" s="34" t="e">
        <f t="shared" ref="EC66:EC129" si="166">1.067*$AV66*$CM66</f>
        <v>#REF!</v>
      </c>
      <c r="ED66" s="34" t="e">
        <f t="shared" ref="ED66:ED129" si="167">1.067*$AW66*$CM66</f>
        <v>#REF!</v>
      </c>
      <c r="EE66" s="59" t="e">
        <f t="shared" ref="EE66:EE129" si="168">EA66/$CN66</f>
        <v>#REF!</v>
      </c>
      <c r="EF66" s="59" t="e">
        <f t="shared" ref="EF66:EF129" si="169">EB66/$CN66</f>
        <v>#REF!</v>
      </c>
      <c r="EG66" s="59" t="e">
        <f t="shared" ref="EG66:EG129" si="170">EC66/$CN66</f>
        <v>#REF!</v>
      </c>
      <c r="EH66" s="59" t="e">
        <f t="shared" ref="EH66:EH129" si="171">ED66/$CN66</f>
        <v>#REF!</v>
      </c>
      <c r="EI66" s="14" t="e">
        <f t="shared" ref="EI66:EI129" si="172">EE66*$CN66*($CP66-1)/$CP66</f>
        <v>#REF!</v>
      </c>
      <c r="EJ66" s="14" t="e">
        <f t="shared" ref="EJ66:EJ129" si="173">EF66*$CN66*($CP66-1)/$CP66</f>
        <v>#REF!</v>
      </c>
      <c r="EK66" s="14" t="e">
        <f t="shared" ref="EK66:EK129" si="174">EG66*$CN66*($CP66-1)/$CP66</f>
        <v>#REF!</v>
      </c>
      <c r="EL66" s="14" t="e">
        <f t="shared" ref="EL66:EL129" si="175">EH66*$CN66*($CP66-1)/$CP66</f>
        <v>#REF!</v>
      </c>
      <c r="EM66" t="e">
        <f t="shared" ref="EM66:EM129" si="176">CS66*(CU66-1)/CU66</f>
        <v>#REF!</v>
      </c>
      <c r="EN66" s="34" t="e">
        <f t="shared" ref="EN66:EN129" si="177">1.067*$AT66*$CR66</f>
        <v>#REF!</v>
      </c>
      <c r="EO66" s="34" t="e">
        <f t="shared" ref="EO66:EO129" si="178">1.067*$AU66*$CR66</f>
        <v>#REF!</v>
      </c>
      <c r="EP66" s="34" t="e">
        <f t="shared" ref="EP66:EP129" si="179">1.067*$AV66*$CR66</f>
        <v>#REF!</v>
      </c>
      <c r="EQ66" s="34" t="e">
        <f t="shared" ref="EQ66:EQ129" si="180">1.067*$AW66*$CR66</f>
        <v>#REF!</v>
      </c>
      <c r="ER66" s="59" t="e">
        <f t="shared" ref="ER66:ER129" si="181">EN66/$CS66</f>
        <v>#REF!</v>
      </c>
      <c r="ES66" s="59" t="e">
        <f t="shared" ref="ES66:ES129" si="182">EO66/$CS66</f>
        <v>#REF!</v>
      </c>
      <c r="ET66" s="59" t="e">
        <f t="shared" ref="ET66:ET129" si="183">EP66/$CS66</f>
        <v>#REF!</v>
      </c>
      <c r="EU66" s="59" t="e">
        <f t="shared" ref="EU66:EU129" si="184">EQ66/$CS66</f>
        <v>#REF!</v>
      </c>
      <c r="EV66" s="14" t="e">
        <f t="shared" ref="EV66:EV129" si="185">ER66*$CS66*($CU66-1)/$CU66</f>
        <v>#REF!</v>
      </c>
      <c r="EW66" s="14" t="e">
        <f t="shared" ref="EW66:EW129" si="186">ES66*$CS66*($CU66-1)/$CU66</f>
        <v>#REF!</v>
      </c>
      <c r="EX66" s="14" t="e">
        <f t="shared" ref="EX66:EX129" si="187">ET66*$CS66*($CU66-1)/$CU66</f>
        <v>#REF!</v>
      </c>
      <c r="EY66" s="14" t="e">
        <f t="shared" ref="EY66:EY129" si="188">EU66*$CS66*($CU66-1)/$CU66</f>
        <v>#REF!</v>
      </c>
    </row>
    <row r="67" spans="1:155" x14ac:dyDescent="0.2">
      <c r="A67" s="17">
        <v>30396683</v>
      </c>
      <c r="B67" t="s">
        <v>62</v>
      </c>
      <c r="C67" t="s">
        <v>2456</v>
      </c>
      <c r="D67" t="s">
        <v>2457</v>
      </c>
      <c r="E67" t="s">
        <v>1136</v>
      </c>
      <c r="F67" t="s">
        <v>66</v>
      </c>
      <c r="G67" t="s">
        <v>42</v>
      </c>
      <c r="H67" t="s">
        <v>5209</v>
      </c>
      <c r="I67" t="s">
        <v>68</v>
      </c>
      <c r="J67" s="19" t="s">
        <v>69</v>
      </c>
      <c r="K67" t="s">
        <v>70</v>
      </c>
      <c r="L67">
        <v>2005</v>
      </c>
      <c r="M67">
        <f t="shared" si="97"/>
        <v>2005</v>
      </c>
      <c r="N67">
        <v>14</v>
      </c>
      <c r="O67" s="19">
        <f t="shared" si="98"/>
        <v>14</v>
      </c>
      <c r="P67" t="s">
        <v>393</v>
      </c>
      <c r="Q67" s="19" t="str">
        <f t="shared" si="99"/>
        <v>10-20</v>
      </c>
      <c r="R67" s="23">
        <v>346.6</v>
      </c>
      <c r="S67" s="15">
        <f t="shared" si="100"/>
        <v>0.34660000000000002</v>
      </c>
      <c r="T67">
        <v>30064530</v>
      </c>
      <c r="U67" t="s">
        <v>45</v>
      </c>
      <c r="V67" t="s">
        <v>46</v>
      </c>
      <c r="W67" t="s">
        <v>47</v>
      </c>
      <c r="X67" t="s">
        <v>88</v>
      </c>
      <c r="Y67" t="s">
        <v>2197</v>
      </c>
      <c r="Z67" t="s">
        <v>2459</v>
      </c>
      <c r="AA67" t="s">
        <v>2460</v>
      </c>
      <c r="AB67" t="s">
        <v>710</v>
      </c>
      <c r="AC67">
        <v>2005</v>
      </c>
      <c r="AD67">
        <v>28</v>
      </c>
      <c r="AE67" t="str">
        <f t="shared" si="101"/>
        <v>&lt;30</v>
      </c>
      <c r="AF67">
        <v>-37.71357484</v>
      </c>
      <c r="AG67">
        <v>145.08735129999999</v>
      </c>
      <c r="AH67" t="s">
        <v>75</v>
      </c>
      <c r="AI67" t="s">
        <v>76</v>
      </c>
      <c r="AJ67" s="33" t="s">
        <v>77</v>
      </c>
      <c r="AL67" t="s">
        <v>78</v>
      </c>
      <c r="AM67" t="s">
        <v>79</v>
      </c>
      <c r="AN67">
        <v>220</v>
      </c>
      <c r="AO67" s="69">
        <v>5</v>
      </c>
      <c r="AP67">
        <v>2</v>
      </c>
      <c r="AQ67">
        <v>4</v>
      </c>
      <c r="AR67">
        <v>1</v>
      </c>
      <c r="AS67" s="82" t="str">
        <f t="shared" si="102"/>
        <v>Gw-4-1</v>
      </c>
      <c r="AT67" s="14">
        <f t="shared" si="103"/>
        <v>78824</v>
      </c>
      <c r="AU67" s="81">
        <f>VLOOKUP(C67,Bushfire_Vlookup!$F$2:$H$12575,3,FALSE)</f>
        <v>4716.4980329999999</v>
      </c>
      <c r="AV67" s="14">
        <f>VLOOKUP(AS67,Safety_collateral_Vlookup!$J$3:$L$20,2,FALSE)</f>
        <v>2468415.8044019579</v>
      </c>
      <c r="AW67" s="14">
        <f>VLOOKUP(AS67,Safety_collateral_Vlookup!$J$3:$L$20,3,FALSE)</f>
        <v>148000</v>
      </c>
      <c r="AX67" s="48">
        <f t="shared" si="104"/>
        <v>2880853.3746981001</v>
      </c>
      <c r="AY67" s="48">
        <f>AZ67</f>
        <v>110000</v>
      </c>
      <c r="AZ67" s="14">
        <v>110000</v>
      </c>
      <c r="BA67" s="16">
        <f t="shared" si="105"/>
        <v>26.189576133619092</v>
      </c>
      <c r="BB67" t="e">
        <f>IF(BA67&lt;=#REF!,#REF!,IF(BA67&lt;=#REF!,#REF!,IF(BA67&lt;=#REF!,#REF!,IF(BA67&lt;=#REF!,#REF!,#REF!))))</f>
        <v>#REF!</v>
      </c>
      <c r="BC67" s="51">
        <v>5</v>
      </c>
      <c r="BD67" s="21">
        <v>70</v>
      </c>
      <c r="BE67" s="21">
        <v>6.4399999999999999E-2</v>
      </c>
      <c r="BF67" s="26">
        <f t="shared" si="106"/>
        <v>7174.8812106213763</v>
      </c>
      <c r="BG67" s="21">
        <v>7</v>
      </c>
      <c r="BH67" s="21">
        <f t="shared" si="107"/>
        <v>64.400000000000006</v>
      </c>
      <c r="BI67" s="28">
        <f t="shared" si="108"/>
        <v>6.0635500134400021E-2</v>
      </c>
      <c r="BJ67" s="27">
        <f t="shared" si="109"/>
        <v>6.0635500134400021E-2</v>
      </c>
      <c r="BK67" s="28">
        <f t="shared" si="110"/>
        <v>0.92961887716136271</v>
      </c>
      <c r="BL67" s="35">
        <f t="shared" si="111"/>
        <v>24.346324358667005</v>
      </c>
      <c r="BM67" s="21" t="str">
        <f t="shared" si="112"/>
        <v>Cr5</v>
      </c>
      <c r="BN67" s="51">
        <v>5</v>
      </c>
      <c r="BO67" s="21">
        <v>1</v>
      </c>
      <c r="BP67" s="50" t="s">
        <v>5497</v>
      </c>
      <c r="BQ67" s="14">
        <v>78824</v>
      </c>
      <c r="BR67">
        <f>IFERROR(VLOOKUP(AO67,'Model Failure data- Lines'!$A$37:$E$41,3,FALSE),'Model Failure data- Lines'!$C$37)</f>
        <v>0.49390000000000001</v>
      </c>
      <c r="BS67" s="14">
        <f t="shared" si="113"/>
        <v>1422853.4817633918</v>
      </c>
      <c r="BT67" s="34">
        <f t="shared" si="114"/>
        <v>98114.546368945856</v>
      </c>
      <c r="BU67" s="34">
        <f t="shared" si="115"/>
        <v>14.501962598012254</v>
      </c>
      <c r="BV67" s="54">
        <f t="shared" si="116"/>
        <v>1324738.9353944459</v>
      </c>
      <c r="BW67">
        <f>IFERROR(VLOOKUP(AO67,'Model Failure data- Lines'!$A$37:$E$41,4,FALSE),'Model Failure data- Lines'!$D$37)</f>
        <v>0.39779999999999999</v>
      </c>
      <c r="BX67" s="14">
        <f t="shared" si="117"/>
        <v>1146003.4724549041</v>
      </c>
      <c r="BY67" s="34">
        <f t="shared" si="118"/>
        <v>87513.310992582061</v>
      </c>
      <c r="BZ67" s="71">
        <f t="shared" si="119"/>
        <v>13.09519042825432</v>
      </c>
      <c r="CA67" s="71">
        <f t="shared" si="120"/>
        <v>1058490.1614623221</v>
      </c>
      <c r="CB67" s="56">
        <v>1</v>
      </c>
      <c r="CC67">
        <f>IFERROR(VLOOKUP(AO67,'Model Failure data- Lines'!$A$37:$E$41,5,FALSE),'Model Failure data- Lines'!$E$37)</f>
        <v>0.19189999999999996</v>
      </c>
      <c r="CD67" s="14">
        <f t="shared" si="121"/>
        <v>552835.76260456524</v>
      </c>
      <c r="CE67" s="34">
        <f t="shared" si="122"/>
        <v>69623.450917130744</v>
      </c>
      <c r="CF67" s="34">
        <f t="shared" si="123"/>
        <v>7.940367151041932</v>
      </c>
      <c r="CG67" s="54">
        <f t="shared" si="124"/>
        <v>483212.3116874345</v>
      </c>
      <c r="CH67" t="e">
        <f>IFERROR(VLOOKUP(AO67,'Model Failure data- Lines'!#REF!,3,FALSE),'Model Failure data- Lines'!#REF!)</f>
        <v>#REF!</v>
      </c>
      <c r="CI67" s="14" t="e">
        <f t="shared" si="125"/>
        <v>#REF!</v>
      </c>
      <c r="CJ67" s="34">
        <f t="shared" si="126"/>
        <v>94108.861710505385</v>
      </c>
      <c r="CK67" s="34" t="e">
        <f t="shared" si="127"/>
        <v>#REF!</v>
      </c>
      <c r="CL67" s="54" t="e">
        <f t="shared" si="128"/>
        <v>#REF!</v>
      </c>
      <c r="CM67" t="e">
        <f>IFERROR(VLOOKUP(AO67,'Model Failure data- Lines'!#REF!,4,FALSE),'Model Failure data- Lines'!#REF!)</f>
        <v>#REF!</v>
      </c>
      <c r="CN67" s="14" t="e">
        <f t="shared" si="129"/>
        <v>#REF!</v>
      </c>
      <c r="CO67" s="34">
        <f t="shared" si="130"/>
        <v>80513.4350222457</v>
      </c>
      <c r="CP67" s="34" t="e">
        <f t="shared" si="131"/>
        <v>#REF!</v>
      </c>
      <c r="CQ67" s="54" t="e">
        <f t="shared" si="132"/>
        <v>#REF!</v>
      </c>
      <c r="CR67" t="e">
        <f>IFERROR(VLOOKUP(AO67,'Model Failure data- Lines'!#REF!,5,FALSE),'Model Failure data- Lines'!#REF!)</f>
        <v>#REF!</v>
      </c>
      <c r="CS67" s="14" t="e">
        <f t="shared" si="133"/>
        <v>#REF!</v>
      </c>
      <c r="CT67" s="34">
        <f t="shared" si="134"/>
        <v>58931.029264376193</v>
      </c>
      <c r="CU67" s="34" t="e">
        <f t="shared" si="135"/>
        <v>#REF!</v>
      </c>
      <c r="CV67" s="54" t="e">
        <f t="shared" si="136"/>
        <v>#REF!</v>
      </c>
      <c r="CW67" t="s">
        <v>710</v>
      </c>
      <c r="CX67">
        <v>1</v>
      </c>
      <c r="CY67">
        <v>1</v>
      </c>
      <c r="CZ67">
        <f t="shared" si="137"/>
        <v>1058490.1614623221</v>
      </c>
      <c r="DA67" s="34">
        <f t="shared" si="138"/>
        <v>33457.051742399999</v>
      </c>
      <c r="DB67" s="34">
        <f t="shared" si="139"/>
        <v>2001.9298530017356</v>
      </c>
      <c r="DC67" s="34">
        <f t="shared" si="140"/>
        <v>1047725.5060595024</v>
      </c>
      <c r="DD67" s="9">
        <f t="shared" si="141"/>
        <v>62818.984799999991</v>
      </c>
      <c r="DE67" s="59">
        <f t="shared" si="142"/>
        <v>2.9194546566887958E-2</v>
      </c>
      <c r="DF67" s="59">
        <f t="shared" si="143"/>
        <v>1.7468793953244438E-3</v>
      </c>
      <c r="DG67" s="59">
        <f t="shared" si="144"/>
        <v>0.91424287207012012</v>
      </c>
      <c r="DH67" s="59">
        <f t="shared" si="145"/>
        <v>5.4815701967667427E-2</v>
      </c>
      <c r="DI67" s="14">
        <f t="shared" si="146"/>
        <v>30902.140309404516</v>
      </c>
      <c r="DJ67" s="14">
        <f t="shared" si="147"/>
        <v>1849.0546532121741</v>
      </c>
      <c r="DK67" s="14">
        <f t="shared" si="148"/>
        <v>967717.08527327841</v>
      </c>
      <c r="DL67" s="14">
        <f t="shared" si="149"/>
        <v>58021.881226426813</v>
      </c>
      <c r="DM67">
        <f t="shared" si="150"/>
        <v>483212.3116874345</v>
      </c>
      <c r="DN67" s="34">
        <f t="shared" si="151"/>
        <v>16139.789415199997</v>
      </c>
      <c r="DO67" s="34">
        <f t="shared" si="152"/>
        <v>965.73740269239067</v>
      </c>
      <c r="DP67" s="34">
        <f t="shared" si="153"/>
        <v>505426.15538667288</v>
      </c>
      <c r="DQ67" s="9">
        <f t="shared" si="154"/>
        <v>30304.080399999992</v>
      </c>
      <c r="DR67" s="59">
        <f t="shared" si="155"/>
        <v>2.9194546566887958E-2</v>
      </c>
      <c r="DS67" s="59">
        <f t="shared" si="156"/>
        <v>1.7468793953244438E-3</v>
      </c>
      <c r="DT67" s="59">
        <f t="shared" si="157"/>
        <v>0.91424287207012023</v>
      </c>
      <c r="DU67" s="59">
        <f t="shared" si="158"/>
        <v>5.4815701967667434E-2</v>
      </c>
      <c r="DV67" s="14">
        <f t="shared" si="159"/>
        <v>14107.164335252386</v>
      </c>
      <c r="DW67" s="14">
        <f t="shared" si="160"/>
        <v>844.11363085387222</v>
      </c>
      <c r="DX67" s="14">
        <f t="shared" si="161"/>
        <v>441773.41165676218</v>
      </c>
      <c r="DY67" s="14">
        <f t="shared" si="162"/>
        <v>26487.622064566032</v>
      </c>
      <c r="DZ67" s="34" t="e">
        <f t="shared" si="163"/>
        <v>#REF!</v>
      </c>
      <c r="EA67" s="34" t="e">
        <f t="shared" si="164"/>
        <v>#REF!</v>
      </c>
      <c r="EB67" s="34" t="e">
        <f t="shared" si="165"/>
        <v>#REF!</v>
      </c>
      <c r="EC67" s="34" t="e">
        <f t="shared" si="166"/>
        <v>#REF!</v>
      </c>
      <c r="ED67" s="34" t="e">
        <f t="shared" si="167"/>
        <v>#REF!</v>
      </c>
      <c r="EE67" s="59" t="e">
        <f t="shared" si="168"/>
        <v>#REF!</v>
      </c>
      <c r="EF67" s="59" t="e">
        <f t="shared" si="169"/>
        <v>#REF!</v>
      </c>
      <c r="EG67" s="59" t="e">
        <f t="shared" si="170"/>
        <v>#REF!</v>
      </c>
      <c r="EH67" s="59" t="e">
        <f t="shared" si="171"/>
        <v>#REF!</v>
      </c>
      <c r="EI67" s="14" t="e">
        <f t="shared" si="172"/>
        <v>#REF!</v>
      </c>
      <c r="EJ67" s="14" t="e">
        <f t="shared" si="173"/>
        <v>#REF!</v>
      </c>
      <c r="EK67" s="14" t="e">
        <f t="shared" si="174"/>
        <v>#REF!</v>
      </c>
      <c r="EL67" s="14" t="e">
        <f t="shared" si="175"/>
        <v>#REF!</v>
      </c>
      <c r="EM67" t="e">
        <f t="shared" si="176"/>
        <v>#REF!</v>
      </c>
      <c r="EN67" s="34" t="e">
        <f t="shared" si="177"/>
        <v>#REF!</v>
      </c>
      <c r="EO67" s="34" t="e">
        <f t="shared" si="178"/>
        <v>#REF!</v>
      </c>
      <c r="EP67" s="34" t="e">
        <f t="shared" si="179"/>
        <v>#REF!</v>
      </c>
      <c r="EQ67" s="34" t="e">
        <f t="shared" si="180"/>
        <v>#REF!</v>
      </c>
      <c r="ER67" s="59" t="e">
        <f t="shared" si="181"/>
        <v>#REF!</v>
      </c>
      <c r="ES67" s="59" t="e">
        <f t="shared" si="182"/>
        <v>#REF!</v>
      </c>
      <c r="ET67" s="59" t="e">
        <f t="shared" si="183"/>
        <v>#REF!</v>
      </c>
      <c r="EU67" s="59" t="e">
        <f t="shared" si="184"/>
        <v>#REF!</v>
      </c>
      <c r="EV67" s="14" t="e">
        <f t="shared" si="185"/>
        <v>#REF!</v>
      </c>
      <c r="EW67" s="14" t="e">
        <f t="shared" si="186"/>
        <v>#REF!</v>
      </c>
      <c r="EX67" s="14" t="e">
        <f t="shared" si="187"/>
        <v>#REF!</v>
      </c>
      <c r="EY67" s="14" t="e">
        <f t="shared" si="188"/>
        <v>#REF!</v>
      </c>
    </row>
    <row r="68" spans="1:155" x14ac:dyDescent="0.2">
      <c r="A68" s="17">
        <v>30234477</v>
      </c>
      <c r="B68" t="s">
        <v>62</v>
      </c>
      <c r="C68" t="s">
        <v>3966</v>
      </c>
      <c r="D68" t="s">
        <v>3967</v>
      </c>
      <c r="E68" t="s">
        <v>1387</v>
      </c>
      <c r="F68" t="s">
        <v>66</v>
      </c>
      <c r="G68" t="s">
        <v>42</v>
      </c>
      <c r="H68" t="s">
        <v>3968</v>
      </c>
      <c r="I68" t="s">
        <v>68</v>
      </c>
      <c r="J68" s="19" t="s">
        <v>69</v>
      </c>
      <c r="K68" t="s">
        <v>70</v>
      </c>
      <c r="L68">
        <v>1956</v>
      </c>
      <c r="M68">
        <f t="shared" si="97"/>
        <v>1956</v>
      </c>
      <c r="N68">
        <v>63</v>
      </c>
      <c r="O68" s="19">
        <f t="shared" si="98"/>
        <v>63</v>
      </c>
      <c r="P68" t="s">
        <v>54</v>
      </c>
      <c r="Q68" s="19" t="str">
        <f t="shared" si="99"/>
        <v>60-70</v>
      </c>
      <c r="R68" s="23">
        <v>360.27</v>
      </c>
      <c r="S68" s="15">
        <f t="shared" si="100"/>
        <v>0.36026999999999998</v>
      </c>
      <c r="T68">
        <v>30068750</v>
      </c>
      <c r="U68" t="s">
        <v>45</v>
      </c>
      <c r="V68" t="s">
        <v>46</v>
      </c>
      <c r="W68" s="20" t="s">
        <v>87</v>
      </c>
      <c r="X68" t="s">
        <v>48</v>
      </c>
      <c r="Y68" t="s">
        <v>756</v>
      </c>
      <c r="Z68" t="s">
        <v>3969</v>
      </c>
      <c r="AA68" t="s">
        <v>3970</v>
      </c>
      <c r="AB68" t="s">
        <v>918</v>
      </c>
      <c r="AC68">
        <v>1956</v>
      </c>
      <c r="AD68">
        <v>126</v>
      </c>
      <c r="AE68" t="str">
        <f t="shared" si="101"/>
        <v>&gt;80</v>
      </c>
      <c r="AF68">
        <v>-37.7106718</v>
      </c>
      <c r="AG68">
        <v>145.0833298</v>
      </c>
      <c r="AH68" t="s">
        <v>75</v>
      </c>
      <c r="AI68" t="s">
        <v>76</v>
      </c>
      <c r="AJ68" s="33" t="s">
        <v>77</v>
      </c>
      <c r="AL68" t="s">
        <v>48</v>
      </c>
      <c r="AM68" t="s">
        <v>86</v>
      </c>
      <c r="AN68">
        <v>220</v>
      </c>
      <c r="AO68" s="70">
        <v>5</v>
      </c>
      <c r="AP68">
        <v>2</v>
      </c>
      <c r="AQ68">
        <v>1</v>
      </c>
      <c r="AR68">
        <v>2</v>
      </c>
      <c r="AS68" s="82" t="str">
        <f t="shared" si="102"/>
        <v>Gw-1-2</v>
      </c>
      <c r="AT68" s="14">
        <f t="shared" si="103"/>
        <v>78824</v>
      </c>
      <c r="AU68" s="81">
        <f>VLOOKUP(C68,Bushfire_Vlookup!$F$2:$H$12575,3,FALSE)</f>
        <v>3039.8395390000001</v>
      </c>
      <c r="AV68" s="14">
        <f>VLOOKUP(AS68,Safety_collateral_Vlookup!$J$3:$L$20,2,FALSE)</f>
        <v>106635.46062946052</v>
      </c>
      <c r="AW68" s="14">
        <f>VLOOKUP(AS68,Safety_collateral_Vlookup!$J$3:$L$20,3,FALSE)</f>
        <v>550000</v>
      </c>
      <c r="AX68" s="48">
        <f t="shared" si="104"/>
        <v>787978.75327974732</v>
      </c>
      <c r="AY68" s="49">
        <f t="shared" ref="AY68:AY76" si="189">(R68/1000)*AZ68</f>
        <v>27380.519999999997</v>
      </c>
      <c r="AZ68" s="14">
        <v>76000</v>
      </c>
      <c r="BA68" s="16">
        <f t="shared" si="105"/>
        <v>28.77880892253863</v>
      </c>
      <c r="BB68" t="e">
        <f>IF(BA68&lt;=#REF!,#REF!,IF(BA68&lt;=#REF!,#REF!,IF(BA68&lt;=#REF!,#REF!,IF(BA68&lt;=#REF!,#REF!,#REF!))))</f>
        <v>#REF!</v>
      </c>
      <c r="BC68" s="51">
        <v>5</v>
      </c>
      <c r="BD68" s="21">
        <v>70</v>
      </c>
      <c r="BE68" s="21">
        <v>6.4399999999999999E-2</v>
      </c>
      <c r="BF68" s="26">
        <f t="shared" si="106"/>
        <v>1785.9270771367528</v>
      </c>
      <c r="BG68" s="21">
        <v>7</v>
      </c>
      <c r="BH68" s="21">
        <f t="shared" si="107"/>
        <v>64.400000000000006</v>
      </c>
      <c r="BI68" s="28">
        <f t="shared" si="108"/>
        <v>6.0635500134400021E-2</v>
      </c>
      <c r="BJ68" s="27">
        <f t="shared" si="109"/>
        <v>6.0635500134400021E-2</v>
      </c>
      <c r="BK68" s="28">
        <f t="shared" si="110"/>
        <v>0.92961887716136249</v>
      </c>
      <c r="BL68" s="35">
        <f t="shared" si="111"/>
        <v>26.753324036611762</v>
      </c>
      <c r="BM68" s="21" t="str">
        <f t="shared" si="112"/>
        <v>Cr5</v>
      </c>
      <c r="BN68" s="51">
        <v>5</v>
      </c>
      <c r="BO68" s="21">
        <v>1</v>
      </c>
      <c r="BP68" s="50" t="s">
        <v>5497</v>
      </c>
      <c r="BQ68" s="14">
        <v>78824</v>
      </c>
      <c r="BR68">
        <f>IFERROR(VLOOKUP(AO68,'Model Failure data- Lines'!$A$37:$E$41,3,FALSE),'Model Failure data- Lines'!$C$37)</f>
        <v>0.49390000000000001</v>
      </c>
      <c r="BS68" s="14">
        <f t="shared" si="113"/>
        <v>389182.70624486724</v>
      </c>
      <c r="BT68" s="34">
        <f t="shared" si="114"/>
        <v>24422.066355871357</v>
      </c>
      <c r="BU68" s="34">
        <f t="shared" si="115"/>
        <v>15.935699321007826</v>
      </c>
      <c r="BV68" s="54">
        <f t="shared" si="116"/>
        <v>364760.63988899591</v>
      </c>
      <c r="BW68">
        <f>IFERROR(VLOOKUP(AO68,'Model Failure data- Lines'!$A$37:$E$41,4,FALSE),'Model Failure data- Lines'!$D$37)</f>
        <v>0.39779999999999999</v>
      </c>
      <c r="BX68" s="14">
        <f t="shared" si="117"/>
        <v>313457.94805468345</v>
      </c>
      <c r="BY68" s="34">
        <f t="shared" si="118"/>
        <v>21783.272380896477</v>
      </c>
      <c r="BZ68" s="71">
        <f t="shared" si="119"/>
        <v>14.389846602183621</v>
      </c>
      <c r="CA68" s="71">
        <f t="shared" si="120"/>
        <v>291674.67567378696</v>
      </c>
      <c r="CB68" s="56">
        <v>1</v>
      </c>
      <c r="CC68">
        <f>IFERROR(VLOOKUP(AO68,'Model Failure data- Lines'!$A$37:$E$41,5,FALSE),'Model Failure data- Lines'!$E$37)</f>
        <v>0.19189999999999996</v>
      </c>
      <c r="CD68" s="14">
        <f t="shared" si="121"/>
        <v>151213.12275438348</v>
      </c>
      <c r="CE68" s="34">
        <f t="shared" si="122"/>
        <v>17330.239002777424</v>
      </c>
      <c r="CF68" s="34">
        <f t="shared" si="123"/>
        <v>8.7253916538686731</v>
      </c>
      <c r="CG68" s="54">
        <f t="shared" si="124"/>
        <v>133882.88375160604</v>
      </c>
      <c r="CH68" t="e">
        <f>IFERROR(VLOOKUP(AO68,'Model Failure data- Lines'!#REF!,3,FALSE),'Model Failure data- Lines'!#REF!)</f>
        <v>#REF!</v>
      </c>
      <c r="CI68" s="14" t="e">
        <f t="shared" si="125"/>
        <v>#REF!</v>
      </c>
      <c r="CJ68" s="34">
        <f t="shared" si="126"/>
        <v>23424.996093106605</v>
      </c>
      <c r="CK68" s="34" t="e">
        <f t="shared" si="127"/>
        <v>#REF!</v>
      </c>
      <c r="CL68" s="54" t="e">
        <f t="shared" si="128"/>
        <v>#REF!</v>
      </c>
      <c r="CM68" t="e">
        <f>IFERROR(VLOOKUP(AO68,'Model Failure data- Lines'!#REF!,4,FALSE),'Model Failure data- Lines'!#REF!)</f>
        <v>#REF!</v>
      </c>
      <c r="CN68" s="14" t="e">
        <f t="shared" si="129"/>
        <v>#REF!</v>
      </c>
      <c r="CO68" s="34">
        <f t="shared" si="130"/>
        <v>20040.906526320898</v>
      </c>
      <c r="CP68" s="34" t="e">
        <f t="shared" si="131"/>
        <v>#REF!</v>
      </c>
      <c r="CQ68" s="54" t="e">
        <f t="shared" si="132"/>
        <v>#REF!</v>
      </c>
      <c r="CR68" t="e">
        <f>IFERROR(VLOOKUP(AO68,'Model Failure data- Lines'!#REF!,5,FALSE),'Model Failure data- Lines'!#REF!)</f>
        <v>#REF!</v>
      </c>
      <c r="CS68" s="14" t="e">
        <f t="shared" si="133"/>
        <v>#REF!</v>
      </c>
      <c r="CT68" s="34">
        <f t="shared" si="134"/>
        <v>14668.747503580342</v>
      </c>
      <c r="CU68" s="34" t="e">
        <f t="shared" si="135"/>
        <v>#REF!</v>
      </c>
      <c r="CV68" s="54" t="e">
        <f t="shared" si="136"/>
        <v>#REF!</v>
      </c>
      <c r="CW68" t="s">
        <v>918</v>
      </c>
      <c r="CX68">
        <v>1</v>
      </c>
      <c r="CY68">
        <v>1</v>
      </c>
      <c r="CZ68">
        <f t="shared" si="137"/>
        <v>291674.67567378696</v>
      </c>
      <c r="DA68" s="34">
        <f t="shared" si="138"/>
        <v>33457.051742399999</v>
      </c>
      <c r="DB68" s="34">
        <f t="shared" si="139"/>
        <v>1290.2677959113512</v>
      </c>
      <c r="DC68" s="34">
        <f t="shared" si="140"/>
        <v>45261.698516372147</v>
      </c>
      <c r="DD68" s="9">
        <f t="shared" si="141"/>
        <v>233448.92999999996</v>
      </c>
      <c r="DE68" s="59">
        <f t="shared" si="142"/>
        <v>0.10673537535109284</v>
      </c>
      <c r="DF68" s="59">
        <f t="shared" si="143"/>
        <v>4.1162388891994566E-3</v>
      </c>
      <c r="DG68" s="59">
        <f t="shared" si="144"/>
        <v>0.14439480254772849</v>
      </c>
      <c r="DH68" s="59">
        <f t="shared" si="145"/>
        <v>0.74475358321197926</v>
      </c>
      <c r="DI68" s="14">
        <f t="shared" si="146"/>
        <v>31132.005988449921</v>
      </c>
      <c r="DJ68" s="14">
        <f t="shared" si="147"/>
        <v>1200.6026430030806</v>
      </c>
      <c r="DK68" s="14">
        <f t="shared" si="148"/>
        <v>42116.307202089214</v>
      </c>
      <c r="DL68" s="14">
        <f t="shared" si="149"/>
        <v>217225.75984024478</v>
      </c>
      <c r="DM68">
        <f t="shared" si="150"/>
        <v>133882.88375160604</v>
      </c>
      <c r="DN68" s="34">
        <f t="shared" si="151"/>
        <v>16139.789415199997</v>
      </c>
      <c r="DO68" s="34">
        <f t="shared" si="152"/>
        <v>622.42933643888455</v>
      </c>
      <c r="DP68" s="34">
        <f t="shared" si="153"/>
        <v>21834.389002744632</v>
      </c>
      <c r="DQ68" s="9">
        <f t="shared" si="154"/>
        <v>112616.51499999997</v>
      </c>
      <c r="DR68" s="59">
        <f t="shared" si="155"/>
        <v>0.10673537535109283</v>
      </c>
      <c r="DS68" s="59">
        <f t="shared" si="156"/>
        <v>4.1162388891994566E-3</v>
      </c>
      <c r="DT68" s="59">
        <f t="shared" si="157"/>
        <v>0.14439480254772849</v>
      </c>
      <c r="DU68" s="59">
        <f t="shared" si="158"/>
        <v>0.74475358321197926</v>
      </c>
      <c r="DV68" s="14">
        <f t="shared" si="159"/>
        <v>14290.039850314401</v>
      </c>
      <c r="DW68" s="14">
        <f t="shared" si="160"/>
        <v>551.09393269653083</v>
      </c>
      <c r="DX68" s="14">
        <f t="shared" si="161"/>
        <v>19331.992563833643</v>
      </c>
      <c r="DY68" s="14">
        <f t="shared" si="162"/>
        <v>99709.757404761491</v>
      </c>
      <c r="DZ68" s="34" t="e">
        <f t="shared" si="163"/>
        <v>#REF!</v>
      </c>
      <c r="EA68" s="34" t="e">
        <f t="shared" si="164"/>
        <v>#REF!</v>
      </c>
      <c r="EB68" s="34" t="e">
        <f t="shared" si="165"/>
        <v>#REF!</v>
      </c>
      <c r="EC68" s="34" t="e">
        <f t="shared" si="166"/>
        <v>#REF!</v>
      </c>
      <c r="ED68" s="34" t="e">
        <f t="shared" si="167"/>
        <v>#REF!</v>
      </c>
      <c r="EE68" s="59" t="e">
        <f t="shared" si="168"/>
        <v>#REF!</v>
      </c>
      <c r="EF68" s="59" t="e">
        <f t="shared" si="169"/>
        <v>#REF!</v>
      </c>
      <c r="EG68" s="59" t="e">
        <f t="shared" si="170"/>
        <v>#REF!</v>
      </c>
      <c r="EH68" s="59" t="e">
        <f t="shared" si="171"/>
        <v>#REF!</v>
      </c>
      <c r="EI68" s="14" t="e">
        <f t="shared" si="172"/>
        <v>#REF!</v>
      </c>
      <c r="EJ68" s="14" t="e">
        <f t="shared" si="173"/>
        <v>#REF!</v>
      </c>
      <c r="EK68" s="14" t="e">
        <f t="shared" si="174"/>
        <v>#REF!</v>
      </c>
      <c r="EL68" s="14" t="e">
        <f t="shared" si="175"/>
        <v>#REF!</v>
      </c>
      <c r="EM68" t="e">
        <f t="shared" si="176"/>
        <v>#REF!</v>
      </c>
      <c r="EN68" s="34" t="e">
        <f t="shared" si="177"/>
        <v>#REF!</v>
      </c>
      <c r="EO68" s="34" t="e">
        <f t="shared" si="178"/>
        <v>#REF!</v>
      </c>
      <c r="EP68" s="34" t="e">
        <f t="shared" si="179"/>
        <v>#REF!</v>
      </c>
      <c r="EQ68" s="34" t="e">
        <f t="shared" si="180"/>
        <v>#REF!</v>
      </c>
      <c r="ER68" s="59" t="e">
        <f t="shared" si="181"/>
        <v>#REF!</v>
      </c>
      <c r="ES68" s="59" t="e">
        <f t="shared" si="182"/>
        <v>#REF!</v>
      </c>
      <c r="ET68" s="59" t="e">
        <f t="shared" si="183"/>
        <v>#REF!</v>
      </c>
      <c r="EU68" s="59" t="e">
        <f t="shared" si="184"/>
        <v>#REF!</v>
      </c>
      <c r="EV68" s="14" t="e">
        <f t="shared" si="185"/>
        <v>#REF!</v>
      </c>
      <c r="EW68" s="14" t="e">
        <f t="shared" si="186"/>
        <v>#REF!</v>
      </c>
      <c r="EX68" s="14" t="e">
        <f t="shared" si="187"/>
        <v>#REF!</v>
      </c>
      <c r="EY68" s="14" t="e">
        <f t="shared" si="188"/>
        <v>#REF!</v>
      </c>
    </row>
    <row r="69" spans="1:155" x14ac:dyDescent="0.2">
      <c r="A69" s="17">
        <v>30299338</v>
      </c>
      <c r="B69" t="s">
        <v>62</v>
      </c>
      <c r="C69" t="s">
        <v>3966</v>
      </c>
      <c r="D69" t="s">
        <v>3967</v>
      </c>
      <c r="E69" t="s">
        <v>1387</v>
      </c>
      <c r="F69" t="s">
        <v>66</v>
      </c>
      <c r="G69" t="s">
        <v>42</v>
      </c>
      <c r="H69" t="s">
        <v>4482</v>
      </c>
      <c r="I69" t="s">
        <v>68</v>
      </c>
      <c r="J69" s="19" t="s">
        <v>69</v>
      </c>
      <c r="K69" t="s">
        <v>70</v>
      </c>
      <c r="L69">
        <v>1956</v>
      </c>
      <c r="M69">
        <f t="shared" si="97"/>
        <v>1956</v>
      </c>
      <c r="N69">
        <v>63</v>
      </c>
      <c r="O69" s="19">
        <f t="shared" si="98"/>
        <v>63</v>
      </c>
      <c r="P69" t="s">
        <v>54</v>
      </c>
      <c r="Q69" s="19" t="str">
        <f t="shared" si="99"/>
        <v>60-70</v>
      </c>
      <c r="R69" s="23">
        <v>360.27</v>
      </c>
      <c r="S69" s="15">
        <f t="shared" si="100"/>
        <v>0.36026999999999998</v>
      </c>
      <c r="T69">
        <v>30068750</v>
      </c>
      <c r="U69" t="s">
        <v>45</v>
      </c>
      <c r="V69" t="s">
        <v>46</v>
      </c>
      <c r="W69" s="20" t="s">
        <v>87</v>
      </c>
      <c r="X69" t="s">
        <v>48</v>
      </c>
      <c r="Y69" t="s">
        <v>756</v>
      </c>
      <c r="Z69" t="s">
        <v>3969</v>
      </c>
      <c r="AA69" t="s">
        <v>3970</v>
      </c>
      <c r="AB69" t="s">
        <v>918</v>
      </c>
      <c r="AC69">
        <v>1956</v>
      </c>
      <c r="AD69">
        <v>126</v>
      </c>
      <c r="AE69" t="str">
        <f t="shared" si="101"/>
        <v>&gt;80</v>
      </c>
      <c r="AF69">
        <v>-37.7106718</v>
      </c>
      <c r="AG69">
        <v>145.0833298</v>
      </c>
      <c r="AH69" t="s">
        <v>75</v>
      </c>
      <c r="AI69" t="s">
        <v>76</v>
      </c>
      <c r="AJ69" s="33" t="s">
        <v>77</v>
      </c>
      <c r="AL69" t="s">
        <v>78</v>
      </c>
      <c r="AM69" t="s">
        <v>79</v>
      </c>
      <c r="AN69">
        <v>220</v>
      </c>
      <c r="AO69" s="69">
        <v>5</v>
      </c>
      <c r="AP69">
        <v>2</v>
      </c>
      <c r="AQ69">
        <v>1</v>
      </c>
      <c r="AR69">
        <v>2</v>
      </c>
      <c r="AS69" s="82" t="str">
        <f t="shared" si="102"/>
        <v>Gw-1-2</v>
      </c>
      <c r="AT69" s="14">
        <f t="shared" si="103"/>
        <v>78824</v>
      </c>
      <c r="AU69" s="81">
        <f>VLOOKUP(C69,Bushfire_Vlookup!$F$2:$H$12575,3,FALSE)</f>
        <v>3039.8395390000001</v>
      </c>
      <c r="AV69" s="14">
        <f>VLOOKUP(AS69,Safety_collateral_Vlookup!$J$3:$L$20,2,FALSE)</f>
        <v>106635.46062946052</v>
      </c>
      <c r="AW69" s="14">
        <f>VLOOKUP(AS69,Safety_collateral_Vlookup!$J$3:$L$20,3,FALSE)</f>
        <v>550000</v>
      </c>
      <c r="AX69" s="48">
        <f t="shared" si="104"/>
        <v>787978.75327974732</v>
      </c>
      <c r="AY69" s="49">
        <f t="shared" si="189"/>
        <v>27380.519999999997</v>
      </c>
      <c r="AZ69" s="14">
        <v>76000</v>
      </c>
      <c r="BA69" s="16">
        <f t="shared" si="105"/>
        <v>28.77880892253863</v>
      </c>
      <c r="BB69" t="e">
        <f>IF(BA69&lt;=#REF!,#REF!,IF(BA69&lt;=#REF!,#REF!,IF(BA69&lt;=#REF!,#REF!,IF(BA69&lt;=#REF!,#REF!,#REF!))))</f>
        <v>#REF!</v>
      </c>
      <c r="BC69" s="51">
        <v>5</v>
      </c>
      <c r="BD69" s="21">
        <v>70</v>
      </c>
      <c r="BE69" s="21">
        <v>6.4399999999999999E-2</v>
      </c>
      <c r="BF69" s="26">
        <f t="shared" si="106"/>
        <v>1785.9270771367528</v>
      </c>
      <c r="BG69" s="21">
        <v>7</v>
      </c>
      <c r="BH69" s="21">
        <f t="shared" si="107"/>
        <v>64.400000000000006</v>
      </c>
      <c r="BI69" s="28">
        <f t="shared" si="108"/>
        <v>6.0635500134400021E-2</v>
      </c>
      <c r="BJ69" s="27">
        <f t="shared" si="109"/>
        <v>6.0635500134400021E-2</v>
      </c>
      <c r="BK69" s="28">
        <f t="shared" si="110"/>
        <v>0.92961887716136249</v>
      </c>
      <c r="BL69" s="35">
        <f t="shared" si="111"/>
        <v>26.753324036611762</v>
      </c>
      <c r="BM69" s="21" t="str">
        <f t="shared" si="112"/>
        <v>Cr5</v>
      </c>
      <c r="BN69" s="51">
        <v>5</v>
      </c>
      <c r="BO69" s="21">
        <v>1</v>
      </c>
      <c r="BP69" s="50" t="s">
        <v>5497</v>
      </c>
      <c r="BQ69" s="14">
        <v>78824</v>
      </c>
      <c r="BR69">
        <f>IFERROR(VLOOKUP(AO69,'Model Failure data- Lines'!$A$37:$E$41,3,FALSE),'Model Failure data- Lines'!$C$37)</f>
        <v>0.49390000000000001</v>
      </c>
      <c r="BS69" s="14">
        <f t="shared" si="113"/>
        <v>389182.70624486724</v>
      </c>
      <c r="BT69" s="34">
        <f t="shared" si="114"/>
        <v>24422.066355871357</v>
      </c>
      <c r="BU69" s="34">
        <f t="shared" si="115"/>
        <v>15.935699321007826</v>
      </c>
      <c r="BV69" s="54">
        <f t="shared" si="116"/>
        <v>364760.63988899591</v>
      </c>
      <c r="BW69">
        <f>IFERROR(VLOOKUP(AO69,'Model Failure data- Lines'!$A$37:$E$41,4,FALSE),'Model Failure data- Lines'!$D$37)</f>
        <v>0.39779999999999999</v>
      </c>
      <c r="BX69" s="14">
        <f t="shared" si="117"/>
        <v>313457.94805468345</v>
      </c>
      <c r="BY69" s="34">
        <f t="shared" si="118"/>
        <v>21783.272380896477</v>
      </c>
      <c r="BZ69" s="71">
        <f t="shared" si="119"/>
        <v>14.389846602183621</v>
      </c>
      <c r="CA69" s="71">
        <f t="shared" si="120"/>
        <v>291674.67567378696</v>
      </c>
      <c r="CB69" s="56">
        <v>1</v>
      </c>
      <c r="CC69">
        <f>IFERROR(VLOOKUP(AO69,'Model Failure data- Lines'!$A$37:$E$41,5,FALSE),'Model Failure data- Lines'!$E$37)</f>
        <v>0.19189999999999996</v>
      </c>
      <c r="CD69" s="14">
        <f t="shared" si="121"/>
        <v>151213.12275438348</v>
      </c>
      <c r="CE69" s="34">
        <f t="shared" si="122"/>
        <v>17330.239002777424</v>
      </c>
      <c r="CF69" s="34">
        <f t="shared" si="123"/>
        <v>8.7253916538686731</v>
      </c>
      <c r="CG69" s="54">
        <f t="shared" si="124"/>
        <v>133882.88375160604</v>
      </c>
      <c r="CH69" t="e">
        <f>IFERROR(VLOOKUP(AO69,'Model Failure data- Lines'!#REF!,3,FALSE),'Model Failure data- Lines'!#REF!)</f>
        <v>#REF!</v>
      </c>
      <c r="CI69" s="14" t="e">
        <f t="shared" si="125"/>
        <v>#REF!</v>
      </c>
      <c r="CJ69" s="34">
        <f t="shared" si="126"/>
        <v>23424.996093106605</v>
      </c>
      <c r="CK69" s="34" t="e">
        <f t="shared" si="127"/>
        <v>#REF!</v>
      </c>
      <c r="CL69" s="54" t="e">
        <f t="shared" si="128"/>
        <v>#REF!</v>
      </c>
      <c r="CM69" t="e">
        <f>IFERROR(VLOOKUP(AO69,'Model Failure data- Lines'!#REF!,4,FALSE),'Model Failure data- Lines'!#REF!)</f>
        <v>#REF!</v>
      </c>
      <c r="CN69" s="14" t="e">
        <f t="shared" si="129"/>
        <v>#REF!</v>
      </c>
      <c r="CO69" s="34">
        <f t="shared" si="130"/>
        <v>20040.906526320898</v>
      </c>
      <c r="CP69" s="34" t="e">
        <f t="shared" si="131"/>
        <v>#REF!</v>
      </c>
      <c r="CQ69" s="54" t="e">
        <f t="shared" si="132"/>
        <v>#REF!</v>
      </c>
      <c r="CR69" t="e">
        <f>IFERROR(VLOOKUP(AO69,'Model Failure data- Lines'!#REF!,5,FALSE),'Model Failure data- Lines'!#REF!)</f>
        <v>#REF!</v>
      </c>
      <c r="CS69" s="14" t="e">
        <f t="shared" si="133"/>
        <v>#REF!</v>
      </c>
      <c r="CT69" s="34">
        <f t="shared" si="134"/>
        <v>14668.747503580342</v>
      </c>
      <c r="CU69" s="34" t="e">
        <f t="shared" si="135"/>
        <v>#REF!</v>
      </c>
      <c r="CV69" s="54" t="e">
        <f t="shared" si="136"/>
        <v>#REF!</v>
      </c>
      <c r="CW69" t="s">
        <v>918</v>
      </c>
      <c r="CX69">
        <v>1</v>
      </c>
      <c r="CY69">
        <v>1</v>
      </c>
      <c r="CZ69">
        <f t="shared" si="137"/>
        <v>291674.67567378696</v>
      </c>
      <c r="DA69" s="34">
        <f t="shared" si="138"/>
        <v>33457.051742399999</v>
      </c>
      <c r="DB69" s="34">
        <f t="shared" si="139"/>
        <v>1290.2677959113512</v>
      </c>
      <c r="DC69" s="34">
        <f t="shared" si="140"/>
        <v>45261.698516372147</v>
      </c>
      <c r="DD69" s="9">
        <f t="shared" si="141"/>
        <v>233448.92999999996</v>
      </c>
      <c r="DE69" s="59">
        <f t="shared" si="142"/>
        <v>0.10673537535109284</v>
      </c>
      <c r="DF69" s="59">
        <f t="shared" si="143"/>
        <v>4.1162388891994566E-3</v>
      </c>
      <c r="DG69" s="59">
        <f t="shared" si="144"/>
        <v>0.14439480254772849</v>
      </c>
      <c r="DH69" s="59">
        <f t="shared" si="145"/>
        <v>0.74475358321197926</v>
      </c>
      <c r="DI69" s="14">
        <f t="shared" si="146"/>
        <v>31132.005988449921</v>
      </c>
      <c r="DJ69" s="14">
        <f t="shared" si="147"/>
        <v>1200.6026430030806</v>
      </c>
      <c r="DK69" s="14">
        <f t="shared" si="148"/>
        <v>42116.307202089214</v>
      </c>
      <c r="DL69" s="14">
        <f t="shared" si="149"/>
        <v>217225.75984024478</v>
      </c>
      <c r="DM69">
        <f t="shared" si="150"/>
        <v>133882.88375160604</v>
      </c>
      <c r="DN69" s="34">
        <f t="shared" si="151"/>
        <v>16139.789415199997</v>
      </c>
      <c r="DO69" s="34">
        <f t="shared" si="152"/>
        <v>622.42933643888455</v>
      </c>
      <c r="DP69" s="34">
        <f t="shared" si="153"/>
        <v>21834.389002744632</v>
      </c>
      <c r="DQ69" s="9">
        <f t="shared" si="154"/>
        <v>112616.51499999997</v>
      </c>
      <c r="DR69" s="59">
        <f t="shared" si="155"/>
        <v>0.10673537535109283</v>
      </c>
      <c r="DS69" s="59">
        <f t="shared" si="156"/>
        <v>4.1162388891994566E-3</v>
      </c>
      <c r="DT69" s="59">
        <f t="shared" si="157"/>
        <v>0.14439480254772849</v>
      </c>
      <c r="DU69" s="59">
        <f t="shared" si="158"/>
        <v>0.74475358321197926</v>
      </c>
      <c r="DV69" s="14">
        <f t="shared" si="159"/>
        <v>14290.039850314401</v>
      </c>
      <c r="DW69" s="14">
        <f t="shared" si="160"/>
        <v>551.09393269653083</v>
      </c>
      <c r="DX69" s="14">
        <f t="shared" si="161"/>
        <v>19331.992563833643</v>
      </c>
      <c r="DY69" s="14">
        <f t="shared" si="162"/>
        <v>99709.757404761491</v>
      </c>
      <c r="DZ69" s="34" t="e">
        <f t="shared" si="163"/>
        <v>#REF!</v>
      </c>
      <c r="EA69" s="34" t="e">
        <f t="shared" si="164"/>
        <v>#REF!</v>
      </c>
      <c r="EB69" s="34" t="e">
        <f t="shared" si="165"/>
        <v>#REF!</v>
      </c>
      <c r="EC69" s="34" t="e">
        <f t="shared" si="166"/>
        <v>#REF!</v>
      </c>
      <c r="ED69" s="34" t="e">
        <f t="shared" si="167"/>
        <v>#REF!</v>
      </c>
      <c r="EE69" s="59" t="e">
        <f t="shared" si="168"/>
        <v>#REF!</v>
      </c>
      <c r="EF69" s="59" t="e">
        <f t="shared" si="169"/>
        <v>#REF!</v>
      </c>
      <c r="EG69" s="59" t="e">
        <f t="shared" si="170"/>
        <v>#REF!</v>
      </c>
      <c r="EH69" s="59" t="e">
        <f t="shared" si="171"/>
        <v>#REF!</v>
      </c>
      <c r="EI69" s="14" t="e">
        <f t="shared" si="172"/>
        <v>#REF!</v>
      </c>
      <c r="EJ69" s="14" t="e">
        <f t="shared" si="173"/>
        <v>#REF!</v>
      </c>
      <c r="EK69" s="14" t="e">
        <f t="shared" si="174"/>
        <v>#REF!</v>
      </c>
      <c r="EL69" s="14" t="e">
        <f t="shared" si="175"/>
        <v>#REF!</v>
      </c>
      <c r="EM69" t="e">
        <f t="shared" si="176"/>
        <v>#REF!</v>
      </c>
      <c r="EN69" s="34" t="e">
        <f t="shared" si="177"/>
        <v>#REF!</v>
      </c>
      <c r="EO69" s="34" t="e">
        <f t="shared" si="178"/>
        <v>#REF!</v>
      </c>
      <c r="EP69" s="34" t="e">
        <f t="shared" si="179"/>
        <v>#REF!</v>
      </c>
      <c r="EQ69" s="34" t="e">
        <f t="shared" si="180"/>
        <v>#REF!</v>
      </c>
      <c r="ER69" s="59" t="e">
        <f t="shared" si="181"/>
        <v>#REF!</v>
      </c>
      <c r="ES69" s="59" t="e">
        <f t="shared" si="182"/>
        <v>#REF!</v>
      </c>
      <c r="ET69" s="59" t="e">
        <f t="shared" si="183"/>
        <v>#REF!</v>
      </c>
      <c r="EU69" s="59" t="e">
        <f t="shared" si="184"/>
        <v>#REF!</v>
      </c>
      <c r="EV69" s="14" t="e">
        <f t="shared" si="185"/>
        <v>#REF!</v>
      </c>
      <c r="EW69" s="14" t="e">
        <f t="shared" si="186"/>
        <v>#REF!</v>
      </c>
      <c r="EX69" s="14" t="e">
        <f t="shared" si="187"/>
        <v>#REF!</v>
      </c>
      <c r="EY69" s="14" t="e">
        <f t="shared" si="188"/>
        <v>#REF!</v>
      </c>
    </row>
    <row r="70" spans="1:155" x14ac:dyDescent="0.2">
      <c r="A70" s="17">
        <v>30100114</v>
      </c>
      <c r="B70" t="s">
        <v>62</v>
      </c>
      <c r="C70" t="s">
        <v>2271</v>
      </c>
      <c r="D70" t="s">
        <v>2272</v>
      </c>
      <c r="E70" t="s">
        <v>2273</v>
      </c>
      <c r="F70" t="s">
        <v>66</v>
      </c>
      <c r="G70" t="s">
        <v>42</v>
      </c>
      <c r="H70" t="s">
        <v>2274</v>
      </c>
      <c r="I70" t="s">
        <v>68</v>
      </c>
      <c r="J70" s="19" t="s">
        <v>69</v>
      </c>
      <c r="K70" t="s">
        <v>70</v>
      </c>
      <c r="L70">
        <v>1956</v>
      </c>
      <c r="M70">
        <f t="shared" si="97"/>
        <v>1956</v>
      </c>
      <c r="N70">
        <v>63</v>
      </c>
      <c r="O70" s="19">
        <f t="shared" si="98"/>
        <v>63</v>
      </c>
      <c r="P70" t="s">
        <v>54</v>
      </c>
      <c r="Q70" s="19" t="str">
        <f t="shared" si="99"/>
        <v>60-70</v>
      </c>
      <c r="R70" s="23">
        <v>325.22000000000003</v>
      </c>
      <c r="S70" s="15">
        <f t="shared" si="100"/>
        <v>0.32522000000000001</v>
      </c>
      <c r="T70">
        <v>30392295</v>
      </c>
      <c r="U70" t="s">
        <v>45</v>
      </c>
      <c r="V70" t="s">
        <v>46</v>
      </c>
      <c r="W70" t="s">
        <v>47</v>
      </c>
      <c r="X70" t="s">
        <v>48</v>
      </c>
      <c r="Y70" t="s">
        <v>756</v>
      </c>
      <c r="Z70" t="s">
        <v>2275</v>
      </c>
      <c r="AA70" t="s">
        <v>2276</v>
      </c>
      <c r="AB70" t="s">
        <v>361</v>
      </c>
      <c r="AC70">
        <v>1956</v>
      </c>
      <c r="AD70">
        <v>126</v>
      </c>
      <c r="AE70" t="str">
        <f t="shared" si="101"/>
        <v>&gt;80</v>
      </c>
      <c r="AF70">
        <v>-37.708462169999997</v>
      </c>
      <c r="AG70">
        <v>145.08032589999999</v>
      </c>
      <c r="AH70" t="s">
        <v>75</v>
      </c>
      <c r="AI70" t="s">
        <v>76</v>
      </c>
      <c r="AJ70" s="33" t="s">
        <v>77</v>
      </c>
      <c r="AL70" t="s">
        <v>48</v>
      </c>
      <c r="AM70" t="s">
        <v>86</v>
      </c>
      <c r="AN70">
        <v>220</v>
      </c>
      <c r="AO70" s="70">
        <v>5</v>
      </c>
      <c r="AP70">
        <v>2</v>
      </c>
      <c r="AQ70">
        <v>0</v>
      </c>
      <c r="AR70">
        <v>1</v>
      </c>
      <c r="AS70" s="82" t="str">
        <f t="shared" si="102"/>
        <v>Gw-0-1</v>
      </c>
      <c r="AT70" s="14">
        <f t="shared" si="103"/>
        <v>78824</v>
      </c>
      <c r="AU70" s="81">
        <f>VLOOKUP(C70,Bushfire_Vlookup!$F$2:$H$12575,3,FALSE)</f>
        <v>1320.1279489999999</v>
      </c>
      <c r="AV70" s="14">
        <f>VLOOKUP(AS70,Safety_collateral_Vlookup!$J$3:$L$20,2,FALSE)</f>
        <v>11570.139925214824</v>
      </c>
      <c r="AW70" s="14">
        <f>VLOOKUP(AS70,Safety_collateral_Vlookup!$J$3:$L$20,3,FALSE)</f>
        <v>148000</v>
      </c>
      <c r="AX70" s="48">
        <f t="shared" si="104"/>
        <v>255775.12382178722</v>
      </c>
      <c r="AY70" s="49">
        <f t="shared" si="189"/>
        <v>24716.720000000001</v>
      </c>
      <c r="AZ70" s="14">
        <v>76000</v>
      </c>
      <c r="BA70" s="16">
        <f t="shared" si="105"/>
        <v>10.348263192761305</v>
      </c>
      <c r="BB70" t="e">
        <f>IF(BA70&lt;=#REF!,#REF!,IF(BA70&lt;=#REF!,#REF!,IF(BA70&lt;=#REF!,#REF!,IF(BA70&lt;=#REF!,#REF!,#REF!))))</f>
        <v>#REF!</v>
      </c>
      <c r="BC70" s="51">
        <v>5</v>
      </c>
      <c r="BD70" s="21">
        <v>70</v>
      </c>
      <c r="BE70" s="21">
        <v>6.4399999999999999E-2</v>
      </c>
      <c r="BF70" s="26">
        <f t="shared" si="106"/>
        <v>1612.1775446926326</v>
      </c>
      <c r="BG70" s="21">
        <v>7</v>
      </c>
      <c r="BH70" s="21">
        <f t="shared" si="107"/>
        <v>64.400000000000006</v>
      </c>
      <c r="BI70" s="28">
        <f t="shared" si="108"/>
        <v>6.0635500134400021E-2</v>
      </c>
      <c r="BJ70" s="27">
        <f t="shared" si="109"/>
        <v>6.0635500134400021E-2</v>
      </c>
      <c r="BK70" s="28">
        <f t="shared" si="110"/>
        <v>0.92961887716136271</v>
      </c>
      <c r="BL70" s="35">
        <f t="shared" si="111"/>
        <v>9.6199408098250228</v>
      </c>
      <c r="BM70" s="21" t="str">
        <f t="shared" si="112"/>
        <v>Cr4</v>
      </c>
      <c r="BN70" s="51">
        <v>4</v>
      </c>
      <c r="BO70" s="21">
        <v>1</v>
      </c>
      <c r="BP70" s="50" t="s">
        <v>5497</v>
      </c>
      <c r="BQ70" s="14">
        <v>78824</v>
      </c>
      <c r="BR70">
        <f>IFERROR(VLOOKUP(AO70,'Model Failure data- Lines'!$A$37:$E$41,3,FALSE),'Model Failure data- Lines'!$C$37)</f>
        <v>0.49390000000000001</v>
      </c>
      <c r="BS70" s="14">
        <f t="shared" si="113"/>
        <v>126327.3336555807</v>
      </c>
      <c r="BT70" s="34">
        <f t="shared" si="114"/>
        <v>22046.088822984104</v>
      </c>
      <c r="BU70" s="34">
        <f t="shared" si="115"/>
        <v>5.7301471780281679</v>
      </c>
      <c r="BV70" s="54">
        <f t="shared" si="116"/>
        <v>104281.2448325966</v>
      </c>
      <c r="BW70">
        <f>IFERROR(VLOOKUP(AO70,'Model Failure data- Lines'!$A$37:$E$41,4,FALSE),'Model Failure data- Lines'!$D$37)</f>
        <v>0.39779999999999999</v>
      </c>
      <c r="BX70" s="14">
        <f t="shared" si="117"/>
        <v>101747.34425630695</v>
      </c>
      <c r="BY70" s="34">
        <f t="shared" si="118"/>
        <v>19664.018218877936</v>
      </c>
      <c r="BZ70" s="71">
        <f t="shared" si="119"/>
        <v>5.1742905810892212</v>
      </c>
      <c r="CA70" s="71">
        <f t="shared" si="120"/>
        <v>82083.326037429011</v>
      </c>
      <c r="CB70" s="56">
        <v>1</v>
      </c>
      <c r="CC70">
        <f>IFERROR(VLOOKUP(AO70,'Model Failure data- Lines'!$A$37:$E$41,5,FALSE),'Model Failure data- Lines'!$E$37)</f>
        <v>0.19189999999999996</v>
      </c>
      <c r="CD70" s="14">
        <f t="shared" si="121"/>
        <v>49083.246261400956</v>
      </c>
      <c r="CE70" s="34">
        <f t="shared" si="122"/>
        <v>15644.212197749672</v>
      </c>
      <c r="CF70" s="34">
        <f t="shared" si="123"/>
        <v>3.1374699883233044</v>
      </c>
      <c r="CG70" s="54">
        <f t="shared" si="124"/>
        <v>33439.034063651285</v>
      </c>
      <c r="CH70" t="e">
        <f>IFERROR(VLOOKUP(AO70,'Model Failure data- Lines'!#REF!,3,FALSE),'Model Failure data- Lines'!#REF!)</f>
        <v>#REF!</v>
      </c>
      <c r="CI70" s="14" t="e">
        <f t="shared" si="125"/>
        <v>#REF!</v>
      </c>
      <c r="CJ70" s="34">
        <f t="shared" si="126"/>
        <v>21146.021676520755</v>
      </c>
      <c r="CK70" s="34" t="e">
        <f t="shared" si="127"/>
        <v>#REF!</v>
      </c>
      <c r="CL70" s="54" t="e">
        <f t="shared" si="128"/>
        <v>#REF!</v>
      </c>
      <c r="CM70" t="e">
        <f>IFERROR(VLOOKUP(AO70,'Model Failure data- Lines'!#REF!,4,FALSE),'Model Failure data- Lines'!#REF!)</f>
        <v>#REF!</v>
      </c>
      <c r="CN70" s="14" t="e">
        <f t="shared" si="129"/>
        <v>#REF!</v>
      </c>
      <c r="CO70" s="34">
        <f t="shared" si="130"/>
        <v>18091.163906209462</v>
      </c>
      <c r="CP70" s="34" t="e">
        <f t="shared" si="131"/>
        <v>#REF!</v>
      </c>
      <c r="CQ70" s="54" t="e">
        <f t="shared" si="132"/>
        <v>#REF!</v>
      </c>
      <c r="CR70" t="e">
        <f>IFERROR(VLOOKUP(AO70,'Model Failure data- Lines'!#REF!,5,FALSE),'Model Failure data- Lines'!#REF!)</f>
        <v>#REF!</v>
      </c>
      <c r="CS70" s="14" t="e">
        <f t="shared" si="133"/>
        <v>#REF!</v>
      </c>
      <c r="CT70" s="34">
        <f t="shared" si="134"/>
        <v>13241.652269449023</v>
      </c>
      <c r="CU70" s="34" t="e">
        <f t="shared" si="135"/>
        <v>#REF!</v>
      </c>
      <c r="CV70" s="54" t="e">
        <f t="shared" si="136"/>
        <v>#REF!</v>
      </c>
      <c r="CW70" t="s">
        <v>361</v>
      </c>
      <c r="CX70">
        <v>1</v>
      </c>
      <c r="CY70">
        <v>1</v>
      </c>
      <c r="CZ70">
        <f t="shared" si="137"/>
        <v>82083.326037429011</v>
      </c>
      <c r="DA70" s="34">
        <f t="shared" si="138"/>
        <v>33457.051742399999</v>
      </c>
      <c r="DB70" s="34">
        <f t="shared" si="139"/>
        <v>560.33174028571727</v>
      </c>
      <c r="DC70" s="34">
        <f t="shared" si="140"/>
        <v>4910.9759736212372</v>
      </c>
      <c r="DD70" s="9">
        <f t="shared" si="141"/>
        <v>62818.984799999991</v>
      </c>
      <c r="DE70" s="59">
        <f t="shared" si="142"/>
        <v>0.32882481589023016</v>
      </c>
      <c r="DF70" s="59">
        <f t="shared" si="143"/>
        <v>5.5070895892300829E-3</v>
      </c>
      <c r="DG70" s="59">
        <f t="shared" si="144"/>
        <v>4.8266379918970939E-2</v>
      </c>
      <c r="DH70" s="59">
        <f t="shared" si="145"/>
        <v>0.61740171460156879</v>
      </c>
      <c r="DI70" s="14">
        <f t="shared" si="146"/>
        <v>26991.03457191533</v>
      </c>
      <c r="DJ70" s="14">
        <f t="shared" si="147"/>
        <v>452.04023027010396</v>
      </c>
      <c r="DK70" s="14">
        <f t="shared" si="148"/>
        <v>3961.8649995353085</v>
      </c>
      <c r="DL70" s="14">
        <f t="shared" si="149"/>
        <v>50678.386235708269</v>
      </c>
      <c r="DM70">
        <f t="shared" si="150"/>
        <v>33439.034063651285</v>
      </c>
      <c r="DN70" s="34">
        <f t="shared" si="151"/>
        <v>16139.789415199997</v>
      </c>
      <c r="DO70" s="34">
        <f t="shared" si="152"/>
        <v>270.3058344917776</v>
      </c>
      <c r="DP70" s="34">
        <f t="shared" si="153"/>
        <v>2369.0706117091886</v>
      </c>
      <c r="DQ70" s="9">
        <f t="shared" si="154"/>
        <v>30304.080399999992</v>
      </c>
      <c r="DR70" s="59">
        <f t="shared" si="155"/>
        <v>0.32882481589023016</v>
      </c>
      <c r="DS70" s="59">
        <f t="shared" si="156"/>
        <v>5.5070895892300829E-3</v>
      </c>
      <c r="DT70" s="59">
        <f t="shared" si="157"/>
        <v>4.8266379918970939E-2</v>
      </c>
      <c r="DU70" s="59">
        <f t="shared" si="158"/>
        <v>0.61740171460156879</v>
      </c>
      <c r="DV70" s="14">
        <f t="shared" si="159"/>
        <v>10995.584219527269</v>
      </c>
      <c r="DW70" s="14">
        <f t="shared" si="160"/>
        <v>184.15175636584414</v>
      </c>
      <c r="DX70" s="14">
        <f t="shared" si="161"/>
        <v>1613.9811222396038</v>
      </c>
      <c r="DY70" s="14">
        <f t="shared" si="162"/>
        <v>20645.316965518567</v>
      </c>
      <c r="DZ70" s="34" t="e">
        <f t="shared" si="163"/>
        <v>#REF!</v>
      </c>
      <c r="EA70" s="34" t="e">
        <f t="shared" si="164"/>
        <v>#REF!</v>
      </c>
      <c r="EB70" s="34" t="e">
        <f t="shared" si="165"/>
        <v>#REF!</v>
      </c>
      <c r="EC70" s="34" t="e">
        <f t="shared" si="166"/>
        <v>#REF!</v>
      </c>
      <c r="ED70" s="34" t="e">
        <f t="shared" si="167"/>
        <v>#REF!</v>
      </c>
      <c r="EE70" s="59" t="e">
        <f t="shared" si="168"/>
        <v>#REF!</v>
      </c>
      <c r="EF70" s="59" t="e">
        <f t="shared" si="169"/>
        <v>#REF!</v>
      </c>
      <c r="EG70" s="59" t="e">
        <f t="shared" si="170"/>
        <v>#REF!</v>
      </c>
      <c r="EH70" s="59" t="e">
        <f t="shared" si="171"/>
        <v>#REF!</v>
      </c>
      <c r="EI70" s="14" t="e">
        <f t="shared" si="172"/>
        <v>#REF!</v>
      </c>
      <c r="EJ70" s="14" t="e">
        <f t="shared" si="173"/>
        <v>#REF!</v>
      </c>
      <c r="EK70" s="14" t="e">
        <f t="shared" si="174"/>
        <v>#REF!</v>
      </c>
      <c r="EL70" s="14" t="e">
        <f t="shared" si="175"/>
        <v>#REF!</v>
      </c>
      <c r="EM70" t="e">
        <f t="shared" si="176"/>
        <v>#REF!</v>
      </c>
      <c r="EN70" s="34" t="e">
        <f t="shared" si="177"/>
        <v>#REF!</v>
      </c>
      <c r="EO70" s="34" t="e">
        <f t="shared" si="178"/>
        <v>#REF!</v>
      </c>
      <c r="EP70" s="34" t="e">
        <f t="shared" si="179"/>
        <v>#REF!</v>
      </c>
      <c r="EQ70" s="34" t="e">
        <f t="shared" si="180"/>
        <v>#REF!</v>
      </c>
      <c r="ER70" s="59" t="e">
        <f t="shared" si="181"/>
        <v>#REF!</v>
      </c>
      <c r="ES70" s="59" t="e">
        <f t="shared" si="182"/>
        <v>#REF!</v>
      </c>
      <c r="ET70" s="59" t="e">
        <f t="shared" si="183"/>
        <v>#REF!</v>
      </c>
      <c r="EU70" s="59" t="e">
        <f t="shared" si="184"/>
        <v>#REF!</v>
      </c>
      <c r="EV70" s="14" t="e">
        <f t="shared" si="185"/>
        <v>#REF!</v>
      </c>
      <c r="EW70" s="14" t="e">
        <f t="shared" si="186"/>
        <v>#REF!</v>
      </c>
      <c r="EX70" s="14" t="e">
        <f t="shared" si="187"/>
        <v>#REF!</v>
      </c>
      <c r="EY70" s="14" t="e">
        <f t="shared" si="188"/>
        <v>#REF!</v>
      </c>
    </row>
    <row r="71" spans="1:155" x14ac:dyDescent="0.2">
      <c r="A71" s="17">
        <v>30295855</v>
      </c>
      <c r="B71" t="s">
        <v>62</v>
      </c>
      <c r="C71" t="s">
        <v>2271</v>
      </c>
      <c r="D71" t="s">
        <v>2272</v>
      </c>
      <c r="E71" t="s">
        <v>2273</v>
      </c>
      <c r="F71" t="s">
        <v>66</v>
      </c>
      <c r="G71" t="s">
        <v>42</v>
      </c>
      <c r="H71" t="s">
        <v>4456</v>
      </c>
      <c r="I71" t="s">
        <v>68</v>
      </c>
      <c r="J71" s="19" t="s">
        <v>69</v>
      </c>
      <c r="K71" t="s">
        <v>70</v>
      </c>
      <c r="L71">
        <v>1956</v>
      </c>
      <c r="M71">
        <f t="shared" si="97"/>
        <v>1956</v>
      </c>
      <c r="N71">
        <v>63</v>
      </c>
      <c r="O71" s="19">
        <f t="shared" si="98"/>
        <v>63</v>
      </c>
      <c r="P71" t="s">
        <v>54</v>
      </c>
      <c r="Q71" s="19" t="str">
        <f t="shared" si="99"/>
        <v>60-70</v>
      </c>
      <c r="R71" s="23">
        <v>325.22000000000003</v>
      </c>
      <c r="S71" s="15">
        <f t="shared" si="100"/>
        <v>0.32522000000000001</v>
      </c>
      <c r="T71">
        <v>30392295</v>
      </c>
      <c r="U71" t="s">
        <v>45</v>
      </c>
      <c r="V71" t="s">
        <v>46</v>
      </c>
      <c r="W71" t="s">
        <v>47</v>
      </c>
      <c r="X71" t="s">
        <v>48</v>
      </c>
      <c r="Y71" t="s">
        <v>756</v>
      </c>
      <c r="Z71" t="s">
        <v>2275</v>
      </c>
      <c r="AA71" t="s">
        <v>2276</v>
      </c>
      <c r="AB71" t="s">
        <v>361</v>
      </c>
      <c r="AC71">
        <v>1956</v>
      </c>
      <c r="AD71">
        <v>126</v>
      </c>
      <c r="AE71" t="str">
        <f t="shared" si="101"/>
        <v>&gt;80</v>
      </c>
      <c r="AF71">
        <v>-37.708462169999997</v>
      </c>
      <c r="AG71">
        <v>145.08032589999999</v>
      </c>
      <c r="AH71" t="s">
        <v>75</v>
      </c>
      <c r="AI71" t="s">
        <v>76</v>
      </c>
      <c r="AJ71" s="33" t="s">
        <v>77</v>
      </c>
      <c r="AL71" t="s">
        <v>78</v>
      </c>
      <c r="AM71" t="s">
        <v>79</v>
      </c>
      <c r="AN71">
        <v>220</v>
      </c>
      <c r="AO71" s="69">
        <v>5</v>
      </c>
      <c r="AP71">
        <v>2</v>
      </c>
      <c r="AQ71">
        <v>0</v>
      </c>
      <c r="AR71">
        <v>1</v>
      </c>
      <c r="AS71" s="82" t="str">
        <f t="shared" si="102"/>
        <v>Gw-0-1</v>
      </c>
      <c r="AT71" s="14">
        <f t="shared" si="103"/>
        <v>78824</v>
      </c>
      <c r="AU71" s="81">
        <f>VLOOKUP(C71,Bushfire_Vlookup!$F$2:$H$12575,3,FALSE)</f>
        <v>1320.1279489999999</v>
      </c>
      <c r="AV71" s="14">
        <f>VLOOKUP(AS71,Safety_collateral_Vlookup!$J$3:$L$20,2,FALSE)</f>
        <v>11570.139925214824</v>
      </c>
      <c r="AW71" s="14">
        <f>VLOOKUP(AS71,Safety_collateral_Vlookup!$J$3:$L$20,3,FALSE)</f>
        <v>148000</v>
      </c>
      <c r="AX71" s="48">
        <f t="shared" si="104"/>
        <v>255775.12382178722</v>
      </c>
      <c r="AY71" s="49">
        <f t="shared" si="189"/>
        <v>24716.720000000001</v>
      </c>
      <c r="AZ71" s="14">
        <v>76000</v>
      </c>
      <c r="BA71" s="16">
        <f t="shared" si="105"/>
        <v>10.348263192761305</v>
      </c>
      <c r="BB71" t="e">
        <f>IF(BA71&lt;=#REF!,#REF!,IF(BA71&lt;=#REF!,#REF!,IF(BA71&lt;=#REF!,#REF!,IF(BA71&lt;=#REF!,#REF!,#REF!))))</f>
        <v>#REF!</v>
      </c>
      <c r="BC71" s="51">
        <v>5</v>
      </c>
      <c r="BD71" s="21">
        <v>70</v>
      </c>
      <c r="BE71" s="21">
        <v>6.4399999999999999E-2</v>
      </c>
      <c r="BF71" s="26">
        <f t="shared" si="106"/>
        <v>1612.1775446926326</v>
      </c>
      <c r="BG71" s="21">
        <v>7</v>
      </c>
      <c r="BH71" s="21">
        <f t="shared" si="107"/>
        <v>64.400000000000006</v>
      </c>
      <c r="BI71" s="28">
        <f t="shared" si="108"/>
        <v>6.0635500134400021E-2</v>
      </c>
      <c r="BJ71" s="27">
        <f t="shared" si="109"/>
        <v>6.0635500134400021E-2</v>
      </c>
      <c r="BK71" s="28">
        <f t="shared" si="110"/>
        <v>0.92961887716136271</v>
      </c>
      <c r="BL71" s="35">
        <f t="shared" si="111"/>
        <v>9.6199408098250228</v>
      </c>
      <c r="BM71" s="21" t="str">
        <f t="shared" si="112"/>
        <v>Cr4</v>
      </c>
      <c r="BN71" s="51">
        <v>4</v>
      </c>
      <c r="BO71" s="21">
        <v>1</v>
      </c>
      <c r="BP71" s="50" t="s">
        <v>5497</v>
      </c>
      <c r="BQ71" s="14">
        <v>78824</v>
      </c>
      <c r="BR71">
        <f>IFERROR(VLOOKUP(AO71,'Model Failure data- Lines'!$A$37:$E$41,3,FALSE),'Model Failure data- Lines'!$C$37)</f>
        <v>0.49390000000000001</v>
      </c>
      <c r="BS71" s="14">
        <f t="shared" si="113"/>
        <v>126327.3336555807</v>
      </c>
      <c r="BT71" s="34">
        <f t="shared" si="114"/>
        <v>22046.088822984104</v>
      </c>
      <c r="BU71" s="34">
        <f t="shared" si="115"/>
        <v>5.7301471780281679</v>
      </c>
      <c r="BV71" s="54">
        <f t="shared" si="116"/>
        <v>104281.2448325966</v>
      </c>
      <c r="BW71">
        <f>IFERROR(VLOOKUP(AO71,'Model Failure data- Lines'!$A$37:$E$41,4,FALSE),'Model Failure data- Lines'!$D$37)</f>
        <v>0.39779999999999999</v>
      </c>
      <c r="BX71" s="14">
        <f t="shared" si="117"/>
        <v>101747.34425630695</v>
      </c>
      <c r="BY71" s="34">
        <f t="shared" si="118"/>
        <v>19664.018218877936</v>
      </c>
      <c r="BZ71" s="71">
        <f t="shared" si="119"/>
        <v>5.1742905810892212</v>
      </c>
      <c r="CA71" s="71">
        <f t="shared" si="120"/>
        <v>82083.326037429011</v>
      </c>
      <c r="CB71" s="56">
        <v>1</v>
      </c>
      <c r="CC71">
        <f>IFERROR(VLOOKUP(AO71,'Model Failure data- Lines'!$A$37:$E$41,5,FALSE),'Model Failure data- Lines'!$E$37)</f>
        <v>0.19189999999999996</v>
      </c>
      <c r="CD71" s="14">
        <f t="shared" si="121"/>
        <v>49083.246261400956</v>
      </c>
      <c r="CE71" s="34">
        <f t="shared" si="122"/>
        <v>15644.212197749672</v>
      </c>
      <c r="CF71" s="34">
        <f t="shared" si="123"/>
        <v>3.1374699883233044</v>
      </c>
      <c r="CG71" s="54">
        <f t="shared" si="124"/>
        <v>33439.034063651285</v>
      </c>
      <c r="CH71" t="e">
        <f>IFERROR(VLOOKUP(AO71,'Model Failure data- Lines'!#REF!,3,FALSE),'Model Failure data- Lines'!#REF!)</f>
        <v>#REF!</v>
      </c>
      <c r="CI71" s="14" t="e">
        <f t="shared" si="125"/>
        <v>#REF!</v>
      </c>
      <c r="CJ71" s="34">
        <f t="shared" si="126"/>
        <v>21146.021676520755</v>
      </c>
      <c r="CK71" s="34" t="e">
        <f t="shared" si="127"/>
        <v>#REF!</v>
      </c>
      <c r="CL71" s="54" t="e">
        <f t="shared" si="128"/>
        <v>#REF!</v>
      </c>
      <c r="CM71" t="e">
        <f>IFERROR(VLOOKUP(AO71,'Model Failure data- Lines'!#REF!,4,FALSE),'Model Failure data- Lines'!#REF!)</f>
        <v>#REF!</v>
      </c>
      <c r="CN71" s="14" t="e">
        <f t="shared" si="129"/>
        <v>#REF!</v>
      </c>
      <c r="CO71" s="34">
        <f t="shared" si="130"/>
        <v>18091.163906209462</v>
      </c>
      <c r="CP71" s="34" t="e">
        <f t="shared" si="131"/>
        <v>#REF!</v>
      </c>
      <c r="CQ71" s="54" t="e">
        <f t="shared" si="132"/>
        <v>#REF!</v>
      </c>
      <c r="CR71" t="e">
        <f>IFERROR(VLOOKUP(AO71,'Model Failure data- Lines'!#REF!,5,FALSE),'Model Failure data- Lines'!#REF!)</f>
        <v>#REF!</v>
      </c>
      <c r="CS71" s="14" t="e">
        <f t="shared" si="133"/>
        <v>#REF!</v>
      </c>
      <c r="CT71" s="34">
        <f t="shared" si="134"/>
        <v>13241.652269449023</v>
      </c>
      <c r="CU71" s="34" t="e">
        <f t="shared" si="135"/>
        <v>#REF!</v>
      </c>
      <c r="CV71" s="54" t="e">
        <f t="shared" si="136"/>
        <v>#REF!</v>
      </c>
      <c r="CW71" t="s">
        <v>361</v>
      </c>
      <c r="CX71">
        <v>1</v>
      </c>
      <c r="CY71">
        <v>1</v>
      </c>
      <c r="CZ71">
        <f t="shared" si="137"/>
        <v>82083.326037429011</v>
      </c>
      <c r="DA71" s="34">
        <f t="shared" si="138"/>
        <v>33457.051742399999</v>
      </c>
      <c r="DB71" s="34">
        <f t="shared" si="139"/>
        <v>560.33174028571727</v>
      </c>
      <c r="DC71" s="34">
        <f t="shared" si="140"/>
        <v>4910.9759736212372</v>
      </c>
      <c r="DD71" s="9">
        <f t="shared" si="141"/>
        <v>62818.984799999991</v>
      </c>
      <c r="DE71" s="59">
        <f t="shared" si="142"/>
        <v>0.32882481589023016</v>
      </c>
      <c r="DF71" s="59">
        <f t="shared" si="143"/>
        <v>5.5070895892300829E-3</v>
      </c>
      <c r="DG71" s="59">
        <f t="shared" si="144"/>
        <v>4.8266379918970939E-2</v>
      </c>
      <c r="DH71" s="59">
        <f t="shared" si="145"/>
        <v>0.61740171460156879</v>
      </c>
      <c r="DI71" s="14">
        <f t="shared" si="146"/>
        <v>26991.03457191533</v>
      </c>
      <c r="DJ71" s="14">
        <f t="shared" si="147"/>
        <v>452.04023027010396</v>
      </c>
      <c r="DK71" s="14">
        <f t="shared" si="148"/>
        <v>3961.8649995353085</v>
      </c>
      <c r="DL71" s="14">
        <f t="shared" si="149"/>
        <v>50678.386235708269</v>
      </c>
      <c r="DM71">
        <f t="shared" si="150"/>
        <v>33439.034063651285</v>
      </c>
      <c r="DN71" s="34">
        <f t="shared" si="151"/>
        <v>16139.789415199997</v>
      </c>
      <c r="DO71" s="34">
        <f t="shared" si="152"/>
        <v>270.3058344917776</v>
      </c>
      <c r="DP71" s="34">
        <f t="shared" si="153"/>
        <v>2369.0706117091886</v>
      </c>
      <c r="DQ71" s="9">
        <f t="shared" si="154"/>
        <v>30304.080399999992</v>
      </c>
      <c r="DR71" s="59">
        <f t="shared" si="155"/>
        <v>0.32882481589023016</v>
      </c>
      <c r="DS71" s="59">
        <f t="shared" si="156"/>
        <v>5.5070895892300829E-3</v>
      </c>
      <c r="DT71" s="59">
        <f t="shared" si="157"/>
        <v>4.8266379918970939E-2</v>
      </c>
      <c r="DU71" s="59">
        <f t="shared" si="158"/>
        <v>0.61740171460156879</v>
      </c>
      <c r="DV71" s="14">
        <f t="shared" si="159"/>
        <v>10995.584219527269</v>
      </c>
      <c r="DW71" s="14">
        <f t="shared" si="160"/>
        <v>184.15175636584414</v>
      </c>
      <c r="DX71" s="14">
        <f t="shared" si="161"/>
        <v>1613.9811222396038</v>
      </c>
      <c r="DY71" s="14">
        <f t="shared" si="162"/>
        <v>20645.316965518567</v>
      </c>
      <c r="DZ71" s="34" t="e">
        <f t="shared" si="163"/>
        <v>#REF!</v>
      </c>
      <c r="EA71" s="34" t="e">
        <f t="shared" si="164"/>
        <v>#REF!</v>
      </c>
      <c r="EB71" s="34" t="e">
        <f t="shared" si="165"/>
        <v>#REF!</v>
      </c>
      <c r="EC71" s="34" t="e">
        <f t="shared" si="166"/>
        <v>#REF!</v>
      </c>
      <c r="ED71" s="34" t="e">
        <f t="shared" si="167"/>
        <v>#REF!</v>
      </c>
      <c r="EE71" s="59" t="e">
        <f t="shared" si="168"/>
        <v>#REF!</v>
      </c>
      <c r="EF71" s="59" t="e">
        <f t="shared" si="169"/>
        <v>#REF!</v>
      </c>
      <c r="EG71" s="59" t="e">
        <f t="shared" si="170"/>
        <v>#REF!</v>
      </c>
      <c r="EH71" s="59" t="e">
        <f t="shared" si="171"/>
        <v>#REF!</v>
      </c>
      <c r="EI71" s="14" t="e">
        <f t="shared" si="172"/>
        <v>#REF!</v>
      </c>
      <c r="EJ71" s="14" t="e">
        <f t="shared" si="173"/>
        <v>#REF!</v>
      </c>
      <c r="EK71" s="14" t="e">
        <f t="shared" si="174"/>
        <v>#REF!</v>
      </c>
      <c r="EL71" s="14" t="e">
        <f t="shared" si="175"/>
        <v>#REF!</v>
      </c>
      <c r="EM71" t="e">
        <f t="shared" si="176"/>
        <v>#REF!</v>
      </c>
      <c r="EN71" s="34" t="e">
        <f t="shared" si="177"/>
        <v>#REF!</v>
      </c>
      <c r="EO71" s="34" t="e">
        <f t="shared" si="178"/>
        <v>#REF!</v>
      </c>
      <c r="EP71" s="34" t="e">
        <f t="shared" si="179"/>
        <v>#REF!</v>
      </c>
      <c r="EQ71" s="34" t="e">
        <f t="shared" si="180"/>
        <v>#REF!</v>
      </c>
      <c r="ER71" s="59" t="e">
        <f t="shared" si="181"/>
        <v>#REF!</v>
      </c>
      <c r="ES71" s="59" t="e">
        <f t="shared" si="182"/>
        <v>#REF!</v>
      </c>
      <c r="ET71" s="59" t="e">
        <f t="shared" si="183"/>
        <v>#REF!</v>
      </c>
      <c r="EU71" s="59" t="e">
        <f t="shared" si="184"/>
        <v>#REF!</v>
      </c>
      <c r="EV71" s="14" t="e">
        <f t="shared" si="185"/>
        <v>#REF!</v>
      </c>
      <c r="EW71" s="14" t="e">
        <f t="shared" si="186"/>
        <v>#REF!</v>
      </c>
      <c r="EX71" s="14" t="e">
        <f t="shared" si="187"/>
        <v>#REF!</v>
      </c>
      <c r="EY71" s="14" t="e">
        <f t="shared" si="188"/>
        <v>#REF!</v>
      </c>
    </row>
    <row r="72" spans="1:155" x14ac:dyDescent="0.2">
      <c r="A72" s="17">
        <v>30211053</v>
      </c>
      <c r="B72" t="s">
        <v>62</v>
      </c>
      <c r="C72" t="s">
        <v>3705</v>
      </c>
      <c r="D72" t="s">
        <v>3706</v>
      </c>
      <c r="E72" t="s">
        <v>3707</v>
      </c>
      <c r="F72" t="s">
        <v>66</v>
      </c>
      <c r="G72" t="s">
        <v>42</v>
      </c>
      <c r="H72" t="s">
        <v>3708</v>
      </c>
      <c r="I72" t="s">
        <v>68</v>
      </c>
      <c r="J72" s="19" t="s">
        <v>69</v>
      </c>
      <c r="K72" t="s">
        <v>70</v>
      </c>
      <c r="L72">
        <v>1956</v>
      </c>
      <c r="M72">
        <f t="shared" si="97"/>
        <v>1956</v>
      </c>
      <c r="N72">
        <v>63</v>
      </c>
      <c r="O72" s="19">
        <f t="shared" si="98"/>
        <v>63</v>
      </c>
      <c r="P72" t="s">
        <v>54</v>
      </c>
      <c r="Q72" s="19" t="str">
        <f t="shared" si="99"/>
        <v>60-70</v>
      </c>
      <c r="R72" s="23">
        <v>292</v>
      </c>
      <c r="S72" s="15">
        <f t="shared" si="100"/>
        <v>0.29199999999999998</v>
      </c>
      <c r="T72">
        <v>30401992</v>
      </c>
      <c r="U72" t="s">
        <v>45</v>
      </c>
      <c r="V72" t="s">
        <v>46</v>
      </c>
      <c r="W72" s="20" t="s">
        <v>87</v>
      </c>
      <c r="X72" t="s">
        <v>88</v>
      </c>
      <c r="Y72" t="s">
        <v>3709</v>
      </c>
      <c r="Z72" t="s">
        <v>3710</v>
      </c>
      <c r="AA72" t="s">
        <v>3711</v>
      </c>
      <c r="AB72" t="s">
        <v>801</v>
      </c>
      <c r="AC72">
        <v>1956</v>
      </c>
      <c r="AD72">
        <v>126</v>
      </c>
      <c r="AE72" t="str">
        <f t="shared" si="101"/>
        <v>&gt;80</v>
      </c>
      <c r="AF72">
        <v>-37.706477239999998</v>
      </c>
      <c r="AG72">
        <v>145.0776328</v>
      </c>
      <c r="AH72" t="s">
        <v>75</v>
      </c>
      <c r="AI72" t="s">
        <v>76</v>
      </c>
      <c r="AJ72" s="33" t="s">
        <v>77</v>
      </c>
      <c r="AL72" t="s">
        <v>78</v>
      </c>
      <c r="AM72" t="s">
        <v>79</v>
      </c>
      <c r="AN72">
        <v>220</v>
      </c>
      <c r="AO72" s="70">
        <v>5</v>
      </c>
      <c r="AP72">
        <v>2</v>
      </c>
      <c r="AQ72">
        <v>0</v>
      </c>
      <c r="AR72">
        <v>1</v>
      </c>
      <c r="AS72" s="82" t="str">
        <f t="shared" si="102"/>
        <v>Gw-0-1</v>
      </c>
      <c r="AT72" s="14">
        <f t="shared" si="103"/>
        <v>78824</v>
      </c>
      <c r="AU72" s="81">
        <f>VLOOKUP(C72,Bushfire_Vlookup!$F$2:$H$12575,3,FALSE)</f>
        <v>1555.721626</v>
      </c>
      <c r="AV72" s="14">
        <f>VLOOKUP(AS72,Safety_collateral_Vlookup!$J$3:$L$20,2,FALSE)</f>
        <v>11570.139925214824</v>
      </c>
      <c r="AW72" s="14">
        <f>VLOOKUP(AS72,Safety_collateral_Vlookup!$J$3:$L$20,3,FALSE)</f>
        <v>148000</v>
      </c>
      <c r="AX72" s="48">
        <f t="shared" si="104"/>
        <v>256026.50227514619</v>
      </c>
      <c r="AY72" s="49">
        <f t="shared" si="189"/>
        <v>22192</v>
      </c>
      <c r="AZ72" s="14">
        <v>76000</v>
      </c>
      <c r="BA72" s="16">
        <f t="shared" si="105"/>
        <v>11.536882762939175</v>
      </c>
      <c r="BB72" t="e">
        <f>IF(BA72&lt;=#REF!,#REF!,IF(BA72&lt;=#REF!,#REF!,IF(BA72&lt;=#REF!,#REF!,IF(BA72&lt;=#REF!,#REF!,#REF!))))</f>
        <v>#REF!</v>
      </c>
      <c r="BC72" s="51">
        <v>5</v>
      </c>
      <c r="BD72" s="21">
        <v>70</v>
      </c>
      <c r="BE72" s="21">
        <v>6.4399999999999999E-2</v>
      </c>
      <c r="BF72" s="26">
        <f t="shared" si="106"/>
        <v>1447.499671146451</v>
      </c>
      <c r="BG72" s="21">
        <v>7</v>
      </c>
      <c r="BH72" s="21">
        <f t="shared" si="107"/>
        <v>64.400000000000006</v>
      </c>
      <c r="BI72" s="28">
        <f t="shared" si="108"/>
        <v>6.0635500134400021E-2</v>
      </c>
      <c r="BJ72" s="27">
        <f t="shared" si="109"/>
        <v>6.0635500134400021E-2</v>
      </c>
      <c r="BK72" s="28">
        <f t="shared" si="110"/>
        <v>0.9296188771613626</v>
      </c>
      <c r="BL72" s="35">
        <f t="shared" si="111"/>
        <v>10.724904000025795</v>
      </c>
      <c r="BM72" s="21" t="str">
        <f t="shared" si="112"/>
        <v>Cr5</v>
      </c>
      <c r="BN72" s="51">
        <v>5</v>
      </c>
      <c r="BO72" s="21">
        <v>1</v>
      </c>
      <c r="BP72" s="50" t="s">
        <v>5497</v>
      </c>
      <c r="BQ72" s="14">
        <v>78824</v>
      </c>
      <c r="BR72">
        <f>IFERROR(VLOOKUP(AO72,'Model Failure data- Lines'!$A$37:$E$41,3,FALSE),'Model Failure data- Lines'!$C$37)</f>
        <v>0.49390000000000001</v>
      </c>
      <c r="BS72" s="14">
        <f t="shared" si="113"/>
        <v>126451.4894736947</v>
      </c>
      <c r="BT72" s="34">
        <f t="shared" si="114"/>
        <v>19794.163754724057</v>
      </c>
      <c r="BU72" s="34">
        <f t="shared" si="115"/>
        <v>6.3883218831872046</v>
      </c>
      <c r="BV72" s="54">
        <f t="shared" si="116"/>
        <v>106657.32571897065</v>
      </c>
      <c r="BW72">
        <f>IFERROR(VLOOKUP(AO72,'Model Failure data- Lines'!$A$37:$E$41,4,FALSE),'Model Failure data- Lines'!$D$37)</f>
        <v>0.39779999999999999</v>
      </c>
      <c r="BX72" s="14">
        <f t="shared" si="117"/>
        <v>101847.34260505316</v>
      </c>
      <c r="BY72" s="34">
        <f t="shared" si="118"/>
        <v>17655.412704976192</v>
      </c>
      <c r="BZ72" s="71">
        <f t="shared" si="119"/>
        <v>5.7686186274392446</v>
      </c>
      <c r="CA72" s="71">
        <f t="shared" si="120"/>
        <v>84191.929900076968</v>
      </c>
      <c r="CB72" s="56">
        <v>1</v>
      </c>
      <c r="CC72">
        <f>IFERROR(VLOOKUP(AO72,'Model Failure data- Lines'!$A$37:$E$41,5,FALSE),'Model Failure data- Lines'!$E$37)</f>
        <v>0.19189999999999996</v>
      </c>
      <c r="CD72" s="14">
        <f t="shared" si="121"/>
        <v>49131.485786600548</v>
      </c>
      <c r="CE72" s="34">
        <f t="shared" si="122"/>
        <v>14046.214752299686</v>
      </c>
      <c r="CF72" s="34">
        <f t="shared" si="123"/>
        <v>3.4978452667154758</v>
      </c>
      <c r="CG72" s="54">
        <f t="shared" si="124"/>
        <v>35085.271034300866</v>
      </c>
      <c r="CH72" t="e">
        <f>IFERROR(VLOOKUP(AO72,'Model Failure data- Lines'!#REF!,3,FALSE),'Model Failure data- Lines'!#REF!)</f>
        <v>#REF!</v>
      </c>
      <c r="CI72" s="14" t="e">
        <f t="shared" si="125"/>
        <v>#REF!</v>
      </c>
      <c r="CJ72" s="34">
        <f t="shared" si="126"/>
        <v>18986.035082541232</v>
      </c>
      <c r="CK72" s="34" t="e">
        <f t="shared" si="127"/>
        <v>#REF!</v>
      </c>
      <c r="CL72" s="54" t="e">
        <f t="shared" si="128"/>
        <v>#REF!</v>
      </c>
      <c r="CM72" t="e">
        <f>IFERROR(VLOOKUP(AO72,'Model Failure data- Lines'!#REF!,4,FALSE),'Model Failure data- Lines'!#REF!)</f>
        <v>#REF!</v>
      </c>
      <c r="CN72" s="14" t="e">
        <f t="shared" si="129"/>
        <v>#REF!</v>
      </c>
      <c r="CO72" s="34">
        <f t="shared" si="130"/>
        <v>16243.219545578879</v>
      </c>
      <c r="CP72" s="34" t="e">
        <f t="shared" si="131"/>
        <v>#REF!</v>
      </c>
      <c r="CQ72" s="54" t="e">
        <f t="shared" si="132"/>
        <v>#REF!</v>
      </c>
      <c r="CR72" t="e">
        <f>IFERROR(VLOOKUP(AO72,'Model Failure data- Lines'!#REF!,5,FALSE),'Model Failure data- Lines'!#REF!)</f>
        <v>#REF!</v>
      </c>
      <c r="CS72" s="14" t="e">
        <f t="shared" si="133"/>
        <v>#REF!</v>
      </c>
      <c r="CT72" s="34">
        <f t="shared" si="134"/>
        <v>11889.067285773059</v>
      </c>
      <c r="CU72" s="34" t="e">
        <f t="shared" si="135"/>
        <v>#REF!</v>
      </c>
      <c r="CV72" s="54" t="e">
        <f t="shared" si="136"/>
        <v>#REF!</v>
      </c>
      <c r="CW72" t="s">
        <v>801</v>
      </c>
      <c r="CX72">
        <v>1</v>
      </c>
      <c r="CY72">
        <v>1</v>
      </c>
      <c r="CZ72">
        <f t="shared" si="137"/>
        <v>84191.929900076968</v>
      </c>
      <c r="DA72" s="34">
        <f t="shared" si="138"/>
        <v>33457.051742399999</v>
      </c>
      <c r="DB72" s="34">
        <f t="shared" si="139"/>
        <v>660.33008903192751</v>
      </c>
      <c r="DC72" s="34">
        <f t="shared" si="140"/>
        <v>4910.9759736212372</v>
      </c>
      <c r="DD72" s="9">
        <f t="shared" si="141"/>
        <v>62818.984799999991</v>
      </c>
      <c r="DE72" s="59">
        <f t="shared" si="142"/>
        <v>0.32850196074472765</v>
      </c>
      <c r="DF72" s="59">
        <f t="shared" si="143"/>
        <v>6.4835279168016825E-3</v>
      </c>
      <c r="DG72" s="59">
        <f t="shared" si="144"/>
        <v>4.8218989794021186E-2</v>
      </c>
      <c r="DH72" s="59">
        <f t="shared" si="145"/>
        <v>0.6167955215444495</v>
      </c>
      <c r="DI72" s="14">
        <f t="shared" si="146"/>
        <v>27657.214051057945</v>
      </c>
      <c r="DJ72" s="14">
        <f t="shared" si="147"/>
        <v>545.86072787655928</v>
      </c>
      <c r="DK72" s="14">
        <f t="shared" si="148"/>
        <v>4059.6498085907583</v>
      </c>
      <c r="DL72" s="14">
        <f t="shared" si="149"/>
        <v>51929.205312551705</v>
      </c>
      <c r="DM72">
        <f t="shared" si="150"/>
        <v>35085.271034300858</v>
      </c>
      <c r="DN72" s="34">
        <f t="shared" si="151"/>
        <v>16139.789415199997</v>
      </c>
      <c r="DO72" s="34">
        <f t="shared" si="152"/>
        <v>318.5453596913697</v>
      </c>
      <c r="DP72" s="34">
        <f t="shared" si="153"/>
        <v>2369.0706117091886</v>
      </c>
      <c r="DQ72" s="9">
        <f t="shared" si="154"/>
        <v>30304.080399999992</v>
      </c>
      <c r="DR72" s="59">
        <f t="shared" si="155"/>
        <v>0.32850196074472765</v>
      </c>
      <c r="DS72" s="59">
        <f t="shared" si="156"/>
        <v>6.4835279168016817E-3</v>
      </c>
      <c r="DT72" s="59">
        <f t="shared" si="157"/>
        <v>4.8218989794021186E-2</v>
      </c>
      <c r="DU72" s="59">
        <f t="shared" si="158"/>
        <v>0.6167955215444495</v>
      </c>
      <c r="DV72" s="14">
        <f t="shared" si="159"/>
        <v>11525.580328028031</v>
      </c>
      <c r="DW72" s="14">
        <f t="shared" si="160"/>
        <v>227.47633421944306</v>
      </c>
      <c r="DX72" s="14">
        <f t="shared" si="161"/>
        <v>1691.77632592342</v>
      </c>
      <c r="DY72" s="14">
        <f t="shared" si="162"/>
        <v>21640.438046129966</v>
      </c>
      <c r="DZ72" s="34" t="e">
        <f t="shared" si="163"/>
        <v>#REF!</v>
      </c>
      <c r="EA72" s="34" t="e">
        <f t="shared" si="164"/>
        <v>#REF!</v>
      </c>
      <c r="EB72" s="34" t="e">
        <f t="shared" si="165"/>
        <v>#REF!</v>
      </c>
      <c r="EC72" s="34" t="e">
        <f t="shared" si="166"/>
        <v>#REF!</v>
      </c>
      <c r="ED72" s="34" t="e">
        <f t="shared" si="167"/>
        <v>#REF!</v>
      </c>
      <c r="EE72" s="59" t="e">
        <f t="shared" si="168"/>
        <v>#REF!</v>
      </c>
      <c r="EF72" s="59" t="e">
        <f t="shared" si="169"/>
        <v>#REF!</v>
      </c>
      <c r="EG72" s="59" t="e">
        <f t="shared" si="170"/>
        <v>#REF!</v>
      </c>
      <c r="EH72" s="59" t="e">
        <f t="shared" si="171"/>
        <v>#REF!</v>
      </c>
      <c r="EI72" s="14" t="e">
        <f t="shared" si="172"/>
        <v>#REF!</v>
      </c>
      <c r="EJ72" s="14" t="e">
        <f t="shared" si="173"/>
        <v>#REF!</v>
      </c>
      <c r="EK72" s="14" t="e">
        <f t="shared" si="174"/>
        <v>#REF!</v>
      </c>
      <c r="EL72" s="14" t="e">
        <f t="shared" si="175"/>
        <v>#REF!</v>
      </c>
      <c r="EM72" t="e">
        <f t="shared" si="176"/>
        <v>#REF!</v>
      </c>
      <c r="EN72" s="34" t="e">
        <f t="shared" si="177"/>
        <v>#REF!</v>
      </c>
      <c r="EO72" s="34" t="e">
        <f t="shared" si="178"/>
        <v>#REF!</v>
      </c>
      <c r="EP72" s="34" t="e">
        <f t="shared" si="179"/>
        <v>#REF!</v>
      </c>
      <c r="EQ72" s="34" t="e">
        <f t="shared" si="180"/>
        <v>#REF!</v>
      </c>
      <c r="ER72" s="59" t="e">
        <f t="shared" si="181"/>
        <v>#REF!</v>
      </c>
      <c r="ES72" s="59" t="e">
        <f t="shared" si="182"/>
        <v>#REF!</v>
      </c>
      <c r="ET72" s="59" t="e">
        <f t="shared" si="183"/>
        <v>#REF!</v>
      </c>
      <c r="EU72" s="59" t="e">
        <f t="shared" si="184"/>
        <v>#REF!</v>
      </c>
      <c r="EV72" s="14" t="e">
        <f t="shared" si="185"/>
        <v>#REF!</v>
      </c>
      <c r="EW72" s="14" t="e">
        <f t="shared" si="186"/>
        <v>#REF!</v>
      </c>
      <c r="EX72" s="14" t="e">
        <f t="shared" si="187"/>
        <v>#REF!</v>
      </c>
      <c r="EY72" s="14" t="e">
        <f t="shared" si="188"/>
        <v>#REF!</v>
      </c>
    </row>
    <row r="73" spans="1:155" x14ac:dyDescent="0.2">
      <c r="A73" s="17">
        <v>30212424</v>
      </c>
      <c r="B73" t="s">
        <v>62</v>
      </c>
      <c r="C73" t="s">
        <v>3705</v>
      </c>
      <c r="D73" t="s">
        <v>3706</v>
      </c>
      <c r="E73" t="s">
        <v>3707</v>
      </c>
      <c r="F73" t="s">
        <v>66</v>
      </c>
      <c r="G73" t="s">
        <v>42</v>
      </c>
      <c r="H73" t="s">
        <v>3734</v>
      </c>
      <c r="I73" t="s">
        <v>68</v>
      </c>
      <c r="J73" s="19" t="s">
        <v>69</v>
      </c>
      <c r="K73" t="s">
        <v>70</v>
      </c>
      <c r="L73">
        <v>1956</v>
      </c>
      <c r="M73">
        <f t="shared" si="97"/>
        <v>1956</v>
      </c>
      <c r="N73">
        <v>63</v>
      </c>
      <c r="O73" s="19">
        <f t="shared" si="98"/>
        <v>63</v>
      </c>
      <c r="P73" t="s">
        <v>54</v>
      </c>
      <c r="Q73" s="19" t="str">
        <f t="shared" si="99"/>
        <v>60-70</v>
      </c>
      <c r="R73" s="23">
        <v>292</v>
      </c>
      <c r="S73" s="15">
        <f t="shared" si="100"/>
        <v>0.29199999999999998</v>
      </c>
      <c r="T73">
        <v>30401992</v>
      </c>
      <c r="U73" t="s">
        <v>45</v>
      </c>
      <c r="V73" t="s">
        <v>46</v>
      </c>
      <c r="W73" s="20" t="s">
        <v>87</v>
      </c>
      <c r="X73" t="s">
        <v>88</v>
      </c>
      <c r="Y73" t="s">
        <v>3709</v>
      </c>
      <c r="Z73" t="s">
        <v>3710</v>
      </c>
      <c r="AA73" t="s">
        <v>3711</v>
      </c>
      <c r="AB73" t="s">
        <v>801</v>
      </c>
      <c r="AC73">
        <v>1956</v>
      </c>
      <c r="AD73">
        <v>126</v>
      </c>
      <c r="AE73" t="str">
        <f t="shared" si="101"/>
        <v>&gt;80</v>
      </c>
      <c r="AF73">
        <v>-37.706477239999998</v>
      </c>
      <c r="AG73">
        <v>145.0776328</v>
      </c>
      <c r="AH73" t="s">
        <v>75</v>
      </c>
      <c r="AI73" t="s">
        <v>76</v>
      </c>
      <c r="AJ73" s="33" t="s">
        <v>77</v>
      </c>
      <c r="AL73" t="s">
        <v>48</v>
      </c>
      <c r="AM73" t="s">
        <v>86</v>
      </c>
      <c r="AN73">
        <v>220</v>
      </c>
      <c r="AO73" s="69">
        <v>5</v>
      </c>
      <c r="AP73">
        <v>2</v>
      </c>
      <c r="AQ73">
        <v>0</v>
      </c>
      <c r="AR73">
        <v>1</v>
      </c>
      <c r="AS73" s="82" t="str">
        <f t="shared" si="102"/>
        <v>Gw-0-1</v>
      </c>
      <c r="AT73" s="14">
        <f t="shared" si="103"/>
        <v>78824</v>
      </c>
      <c r="AU73" s="81">
        <f>VLOOKUP(C73,Bushfire_Vlookup!$F$2:$H$12575,3,FALSE)</f>
        <v>1555.721626</v>
      </c>
      <c r="AV73" s="14">
        <f>VLOOKUP(AS73,Safety_collateral_Vlookup!$J$3:$L$20,2,FALSE)</f>
        <v>11570.139925214824</v>
      </c>
      <c r="AW73" s="14">
        <f>VLOOKUP(AS73,Safety_collateral_Vlookup!$J$3:$L$20,3,FALSE)</f>
        <v>148000</v>
      </c>
      <c r="AX73" s="48">
        <f t="shared" si="104"/>
        <v>256026.50227514619</v>
      </c>
      <c r="AY73" s="49">
        <f t="shared" si="189"/>
        <v>22192</v>
      </c>
      <c r="AZ73" s="14">
        <v>76000</v>
      </c>
      <c r="BA73" s="16">
        <f t="shared" si="105"/>
        <v>11.536882762939175</v>
      </c>
      <c r="BB73" t="e">
        <f>IF(BA73&lt;=#REF!,#REF!,IF(BA73&lt;=#REF!,#REF!,IF(BA73&lt;=#REF!,#REF!,IF(BA73&lt;=#REF!,#REF!,#REF!))))</f>
        <v>#REF!</v>
      </c>
      <c r="BC73" s="51">
        <v>5</v>
      </c>
      <c r="BD73" s="21">
        <v>70</v>
      </c>
      <c r="BE73" s="21">
        <v>6.4399999999999999E-2</v>
      </c>
      <c r="BF73" s="26">
        <f t="shared" si="106"/>
        <v>1447.499671146451</v>
      </c>
      <c r="BG73" s="21">
        <v>7</v>
      </c>
      <c r="BH73" s="21">
        <f t="shared" si="107"/>
        <v>64.400000000000006</v>
      </c>
      <c r="BI73" s="28">
        <f t="shared" si="108"/>
        <v>6.0635500134400021E-2</v>
      </c>
      <c r="BJ73" s="27">
        <f t="shared" si="109"/>
        <v>6.0635500134400021E-2</v>
      </c>
      <c r="BK73" s="28">
        <f t="shared" si="110"/>
        <v>0.9296188771613626</v>
      </c>
      <c r="BL73" s="35">
        <f t="shared" si="111"/>
        <v>10.724904000025795</v>
      </c>
      <c r="BM73" s="21" t="str">
        <f t="shared" si="112"/>
        <v>Cr5</v>
      </c>
      <c r="BN73" s="51">
        <v>5</v>
      </c>
      <c r="BO73" s="21">
        <v>1</v>
      </c>
      <c r="BP73" s="50" t="s">
        <v>5497</v>
      </c>
      <c r="BQ73" s="14">
        <v>78824</v>
      </c>
      <c r="BR73">
        <f>IFERROR(VLOOKUP(AO73,'Model Failure data- Lines'!$A$37:$E$41,3,FALSE),'Model Failure data- Lines'!$C$37)</f>
        <v>0.49390000000000001</v>
      </c>
      <c r="BS73" s="14">
        <f t="shared" si="113"/>
        <v>126451.4894736947</v>
      </c>
      <c r="BT73" s="34">
        <f t="shared" si="114"/>
        <v>19794.163754724057</v>
      </c>
      <c r="BU73" s="34">
        <f t="shared" si="115"/>
        <v>6.3883218831872046</v>
      </c>
      <c r="BV73" s="54">
        <f t="shared" si="116"/>
        <v>106657.32571897065</v>
      </c>
      <c r="BW73">
        <f>IFERROR(VLOOKUP(AO73,'Model Failure data- Lines'!$A$37:$E$41,4,FALSE),'Model Failure data- Lines'!$D$37)</f>
        <v>0.39779999999999999</v>
      </c>
      <c r="BX73" s="14">
        <f t="shared" si="117"/>
        <v>101847.34260505316</v>
      </c>
      <c r="BY73" s="34">
        <f t="shared" si="118"/>
        <v>17655.412704976192</v>
      </c>
      <c r="BZ73" s="71">
        <f t="shared" si="119"/>
        <v>5.7686186274392446</v>
      </c>
      <c r="CA73" s="71">
        <f t="shared" si="120"/>
        <v>84191.929900076968</v>
      </c>
      <c r="CB73" s="56">
        <v>1</v>
      </c>
      <c r="CC73">
        <f>IFERROR(VLOOKUP(AO73,'Model Failure data- Lines'!$A$37:$E$41,5,FALSE),'Model Failure data- Lines'!$E$37)</f>
        <v>0.19189999999999996</v>
      </c>
      <c r="CD73" s="14">
        <f t="shared" si="121"/>
        <v>49131.485786600548</v>
      </c>
      <c r="CE73" s="34">
        <f t="shared" si="122"/>
        <v>14046.214752299686</v>
      </c>
      <c r="CF73" s="34">
        <f t="shared" si="123"/>
        <v>3.4978452667154758</v>
      </c>
      <c r="CG73" s="54">
        <f t="shared" si="124"/>
        <v>35085.271034300866</v>
      </c>
      <c r="CH73" t="e">
        <f>IFERROR(VLOOKUP(AO73,'Model Failure data- Lines'!#REF!,3,FALSE),'Model Failure data- Lines'!#REF!)</f>
        <v>#REF!</v>
      </c>
      <c r="CI73" s="14" t="e">
        <f t="shared" si="125"/>
        <v>#REF!</v>
      </c>
      <c r="CJ73" s="34">
        <f t="shared" si="126"/>
        <v>18986.035082541232</v>
      </c>
      <c r="CK73" s="34" t="e">
        <f t="shared" si="127"/>
        <v>#REF!</v>
      </c>
      <c r="CL73" s="54" t="e">
        <f t="shared" si="128"/>
        <v>#REF!</v>
      </c>
      <c r="CM73" t="e">
        <f>IFERROR(VLOOKUP(AO73,'Model Failure data- Lines'!#REF!,4,FALSE),'Model Failure data- Lines'!#REF!)</f>
        <v>#REF!</v>
      </c>
      <c r="CN73" s="14" t="e">
        <f t="shared" si="129"/>
        <v>#REF!</v>
      </c>
      <c r="CO73" s="34">
        <f t="shared" si="130"/>
        <v>16243.219545578879</v>
      </c>
      <c r="CP73" s="34" t="e">
        <f t="shared" si="131"/>
        <v>#REF!</v>
      </c>
      <c r="CQ73" s="54" t="e">
        <f t="shared" si="132"/>
        <v>#REF!</v>
      </c>
      <c r="CR73" t="e">
        <f>IFERROR(VLOOKUP(AO73,'Model Failure data- Lines'!#REF!,5,FALSE),'Model Failure data- Lines'!#REF!)</f>
        <v>#REF!</v>
      </c>
      <c r="CS73" s="14" t="e">
        <f t="shared" si="133"/>
        <v>#REF!</v>
      </c>
      <c r="CT73" s="34">
        <f t="shared" si="134"/>
        <v>11889.067285773059</v>
      </c>
      <c r="CU73" s="34" t="e">
        <f t="shared" si="135"/>
        <v>#REF!</v>
      </c>
      <c r="CV73" s="54" t="e">
        <f t="shared" si="136"/>
        <v>#REF!</v>
      </c>
      <c r="CW73" t="s">
        <v>801</v>
      </c>
      <c r="CX73">
        <v>1</v>
      </c>
      <c r="CY73">
        <v>1</v>
      </c>
      <c r="CZ73">
        <f t="shared" si="137"/>
        <v>84191.929900076968</v>
      </c>
      <c r="DA73" s="34">
        <f t="shared" si="138"/>
        <v>33457.051742399999</v>
      </c>
      <c r="DB73" s="34">
        <f t="shared" si="139"/>
        <v>660.33008903192751</v>
      </c>
      <c r="DC73" s="34">
        <f t="shared" si="140"/>
        <v>4910.9759736212372</v>
      </c>
      <c r="DD73" s="9">
        <f t="shared" si="141"/>
        <v>62818.984799999991</v>
      </c>
      <c r="DE73" s="59">
        <f t="shared" si="142"/>
        <v>0.32850196074472765</v>
      </c>
      <c r="DF73" s="59">
        <f t="shared" si="143"/>
        <v>6.4835279168016825E-3</v>
      </c>
      <c r="DG73" s="59">
        <f t="shared" si="144"/>
        <v>4.8218989794021186E-2</v>
      </c>
      <c r="DH73" s="59">
        <f t="shared" si="145"/>
        <v>0.6167955215444495</v>
      </c>
      <c r="DI73" s="14">
        <f t="shared" si="146"/>
        <v>27657.214051057945</v>
      </c>
      <c r="DJ73" s="14">
        <f t="shared" si="147"/>
        <v>545.86072787655928</v>
      </c>
      <c r="DK73" s="14">
        <f t="shared" si="148"/>
        <v>4059.6498085907583</v>
      </c>
      <c r="DL73" s="14">
        <f t="shared" si="149"/>
        <v>51929.205312551705</v>
      </c>
      <c r="DM73">
        <f t="shared" si="150"/>
        <v>35085.271034300858</v>
      </c>
      <c r="DN73" s="34">
        <f t="shared" si="151"/>
        <v>16139.789415199997</v>
      </c>
      <c r="DO73" s="34">
        <f t="shared" si="152"/>
        <v>318.5453596913697</v>
      </c>
      <c r="DP73" s="34">
        <f t="shared" si="153"/>
        <v>2369.0706117091886</v>
      </c>
      <c r="DQ73" s="9">
        <f t="shared" si="154"/>
        <v>30304.080399999992</v>
      </c>
      <c r="DR73" s="59">
        <f t="shared" si="155"/>
        <v>0.32850196074472765</v>
      </c>
      <c r="DS73" s="59">
        <f t="shared" si="156"/>
        <v>6.4835279168016817E-3</v>
      </c>
      <c r="DT73" s="59">
        <f t="shared" si="157"/>
        <v>4.8218989794021186E-2</v>
      </c>
      <c r="DU73" s="59">
        <f t="shared" si="158"/>
        <v>0.6167955215444495</v>
      </c>
      <c r="DV73" s="14">
        <f t="shared" si="159"/>
        <v>11525.580328028031</v>
      </c>
      <c r="DW73" s="14">
        <f t="shared" si="160"/>
        <v>227.47633421944306</v>
      </c>
      <c r="DX73" s="14">
        <f t="shared" si="161"/>
        <v>1691.77632592342</v>
      </c>
      <c r="DY73" s="14">
        <f t="shared" si="162"/>
        <v>21640.438046129966</v>
      </c>
      <c r="DZ73" s="34" t="e">
        <f t="shared" si="163"/>
        <v>#REF!</v>
      </c>
      <c r="EA73" s="34" t="e">
        <f t="shared" si="164"/>
        <v>#REF!</v>
      </c>
      <c r="EB73" s="34" t="e">
        <f t="shared" si="165"/>
        <v>#REF!</v>
      </c>
      <c r="EC73" s="34" t="e">
        <f t="shared" si="166"/>
        <v>#REF!</v>
      </c>
      <c r="ED73" s="34" t="e">
        <f t="shared" si="167"/>
        <v>#REF!</v>
      </c>
      <c r="EE73" s="59" t="e">
        <f t="shared" si="168"/>
        <v>#REF!</v>
      </c>
      <c r="EF73" s="59" t="e">
        <f t="shared" si="169"/>
        <v>#REF!</v>
      </c>
      <c r="EG73" s="59" t="e">
        <f t="shared" si="170"/>
        <v>#REF!</v>
      </c>
      <c r="EH73" s="59" t="e">
        <f t="shared" si="171"/>
        <v>#REF!</v>
      </c>
      <c r="EI73" s="14" t="e">
        <f t="shared" si="172"/>
        <v>#REF!</v>
      </c>
      <c r="EJ73" s="14" t="e">
        <f t="shared" si="173"/>
        <v>#REF!</v>
      </c>
      <c r="EK73" s="14" t="e">
        <f t="shared" si="174"/>
        <v>#REF!</v>
      </c>
      <c r="EL73" s="14" t="e">
        <f t="shared" si="175"/>
        <v>#REF!</v>
      </c>
      <c r="EM73" t="e">
        <f t="shared" si="176"/>
        <v>#REF!</v>
      </c>
      <c r="EN73" s="34" t="e">
        <f t="shared" si="177"/>
        <v>#REF!</v>
      </c>
      <c r="EO73" s="34" t="e">
        <f t="shared" si="178"/>
        <v>#REF!</v>
      </c>
      <c r="EP73" s="34" t="e">
        <f t="shared" si="179"/>
        <v>#REF!</v>
      </c>
      <c r="EQ73" s="34" t="e">
        <f t="shared" si="180"/>
        <v>#REF!</v>
      </c>
      <c r="ER73" s="59" t="e">
        <f t="shared" si="181"/>
        <v>#REF!</v>
      </c>
      <c r="ES73" s="59" t="e">
        <f t="shared" si="182"/>
        <v>#REF!</v>
      </c>
      <c r="ET73" s="59" t="e">
        <f t="shared" si="183"/>
        <v>#REF!</v>
      </c>
      <c r="EU73" s="59" t="e">
        <f t="shared" si="184"/>
        <v>#REF!</v>
      </c>
      <c r="EV73" s="14" t="e">
        <f t="shared" si="185"/>
        <v>#REF!</v>
      </c>
      <c r="EW73" s="14" t="e">
        <f t="shared" si="186"/>
        <v>#REF!</v>
      </c>
      <c r="EX73" s="14" t="e">
        <f t="shared" si="187"/>
        <v>#REF!</v>
      </c>
      <c r="EY73" s="14" t="e">
        <f t="shared" si="188"/>
        <v>#REF!</v>
      </c>
    </row>
    <row r="74" spans="1:155" x14ac:dyDescent="0.2">
      <c r="A74" s="17">
        <v>30147048</v>
      </c>
      <c r="B74" t="s">
        <v>62</v>
      </c>
      <c r="C74" t="s">
        <v>2865</v>
      </c>
      <c r="D74" t="s">
        <v>2866</v>
      </c>
      <c r="E74" t="s">
        <v>2114</v>
      </c>
      <c r="F74" t="s">
        <v>66</v>
      </c>
      <c r="G74" t="s">
        <v>42</v>
      </c>
      <c r="H74" t="s">
        <v>2867</v>
      </c>
      <c r="I74" t="s">
        <v>68</v>
      </c>
      <c r="J74" s="19" t="s">
        <v>69</v>
      </c>
      <c r="K74" t="s">
        <v>70</v>
      </c>
      <c r="L74">
        <v>1956</v>
      </c>
      <c r="M74">
        <f t="shared" si="97"/>
        <v>1956</v>
      </c>
      <c r="N74">
        <v>63</v>
      </c>
      <c r="O74" s="19">
        <f t="shared" si="98"/>
        <v>63</v>
      </c>
      <c r="P74" t="s">
        <v>54</v>
      </c>
      <c r="Q74" s="19" t="str">
        <f t="shared" si="99"/>
        <v>60-70</v>
      </c>
      <c r="R74" s="23">
        <v>336.19</v>
      </c>
      <c r="S74" s="15">
        <f t="shared" si="100"/>
        <v>0.33618999999999999</v>
      </c>
      <c r="T74">
        <v>30256394</v>
      </c>
      <c r="U74" t="s">
        <v>45</v>
      </c>
      <c r="V74" t="s">
        <v>46</v>
      </c>
      <c r="W74" t="s">
        <v>47</v>
      </c>
      <c r="X74" t="s">
        <v>48</v>
      </c>
      <c r="Y74" t="s">
        <v>756</v>
      </c>
      <c r="Z74" t="s">
        <v>2868</v>
      </c>
      <c r="AA74" t="s">
        <v>2869</v>
      </c>
      <c r="AB74" t="s">
        <v>760</v>
      </c>
      <c r="AC74">
        <v>1956</v>
      </c>
      <c r="AD74">
        <v>126</v>
      </c>
      <c r="AE74" t="str">
        <f t="shared" si="101"/>
        <v>&gt;80</v>
      </c>
      <c r="AF74">
        <v>-37.704799610000002</v>
      </c>
      <c r="AG74">
        <v>145.06959046</v>
      </c>
      <c r="AH74" t="s">
        <v>75</v>
      </c>
      <c r="AI74" t="s">
        <v>76</v>
      </c>
      <c r="AJ74" s="33" t="s">
        <v>77</v>
      </c>
      <c r="AL74" t="s">
        <v>48</v>
      </c>
      <c r="AM74" t="s">
        <v>86</v>
      </c>
      <c r="AN74">
        <v>220</v>
      </c>
      <c r="AO74" s="70">
        <v>5</v>
      </c>
      <c r="AP74">
        <v>2</v>
      </c>
      <c r="AQ74">
        <v>0</v>
      </c>
      <c r="AR74">
        <v>2</v>
      </c>
      <c r="AS74" s="82" t="str">
        <f t="shared" si="102"/>
        <v>Gw-0-2</v>
      </c>
      <c r="AT74" s="14">
        <f t="shared" si="103"/>
        <v>78824</v>
      </c>
      <c r="AU74" s="81">
        <f>VLOOKUP(C74,Bushfire_Vlookup!$F$2:$H$12575,3,FALSE)</f>
        <v>4201.6607009999998</v>
      </c>
      <c r="AV74" s="14">
        <f>VLOOKUP(AS74,Safety_collateral_Vlookup!$J$3:$L$20,2,FALSE)</f>
        <v>93570.139925214826</v>
      </c>
      <c r="AW74" s="14">
        <f>VLOOKUP(AS74,Safety_collateral_Vlookup!$J$3:$L$20,3,FALSE)</f>
        <v>550000</v>
      </c>
      <c r="AX74" s="48">
        <f t="shared" si="104"/>
        <v>775277.71926817123</v>
      </c>
      <c r="AY74" s="49">
        <f t="shared" si="189"/>
        <v>25550.44</v>
      </c>
      <c r="AZ74" s="14">
        <v>76000</v>
      </c>
      <c r="BA74" s="16">
        <f t="shared" si="105"/>
        <v>30.343028114904136</v>
      </c>
      <c r="BB74" t="e">
        <f>IF(BA74&lt;=#REF!,#REF!,IF(BA74&lt;=#REF!,#REF!,IF(BA74&lt;=#REF!,#REF!,IF(BA74&lt;=#REF!,#REF!,#REF!))))</f>
        <v>#REF!</v>
      </c>
      <c r="BC74" s="51">
        <v>5</v>
      </c>
      <c r="BD74" s="21">
        <v>70</v>
      </c>
      <c r="BE74" s="21">
        <v>6.4399999999999999E-2</v>
      </c>
      <c r="BF74" s="26">
        <f t="shared" si="106"/>
        <v>1666.5579261737169</v>
      </c>
      <c r="BG74" s="21">
        <v>7</v>
      </c>
      <c r="BH74" s="21">
        <f t="shared" si="107"/>
        <v>64.400000000000006</v>
      </c>
      <c r="BI74" s="28">
        <f t="shared" si="108"/>
        <v>6.0635500134400021E-2</v>
      </c>
      <c r="BJ74" s="27">
        <f t="shared" si="109"/>
        <v>6.0635500134400021E-2</v>
      </c>
      <c r="BK74" s="28">
        <f t="shared" si="110"/>
        <v>0.9296188771613626</v>
      </c>
      <c r="BL74" s="35">
        <f t="shared" si="111"/>
        <v>28.207451725852842</v>
      </c>
      <c r="BM74" s="21" t="str">
        <f t="shared" si="112"/>
        <v>Cr5</v>
      </c>
      <c r="BN74" s="51">
        <v>5</v>
      </c>
      <c r="BO74" s="21">
        <v>1</v>
      </c>
      <c r="BP74" s="50" t="s">
        <v>5497</v>
      </c>
      <c r="BQ74" s="14">
        <v>78824</v>
      </c>
      <c r="BR74">
        <f>IFERROR(VLOOKUP(AO74,'Model Failure data- Lines'!$A$37:$E$41,3,FALSE),'Model Failure data- Lines'!$C$37)</f>
        <v>0.49390000000000001</v>
      </c>
      <c r="BS74" s="14">
        <f t="shared" si="113"/>
        <v>382909.66554654978</v>
      </c>
      <c r="BT74" s="34">
        <f t="shared" si="114"/>
        <v>22789.725728426991</v>
      </c>
      <c r="BU74" s="34">
        <f t="shared" si="115"/>
        <v>16.801854928377818</v>
      </c>
      <c r="BV74" s="54">
        <f t="shared" si="116"/>
        <v>360119.93981812277</v>
      </c>
      <c r="BW74">
        <f>IFERROR(VLOOKUP(AO74,'Model Failure data- Lines'!$A$37:$E$41,4,FALSE),'Model Failure data- Lines'!$D$37)</f>
        <v>0.39779999999999999</v>
      </c>
      <c r="BX74" s="14">
        <f t="shared" si="117"/>
        <v>308405.47672487848</v>
      </c>
      <c r="BY74" s="34">
        <f t="shared" si="118"/>
        <v>20327.305470157346</v>
      </c>
      <c r="BZ74" s="71">
        <f t="shared" si="119"/>
        <v>15.171980230122022</v>
      </c>
      <c r="CA74" s="71">
        <f t="shared" si="120"/>
        <v>288078.17125472112</v>
      </c>
      <c r="CB74" s="56">
        <v>1</v>
      </c>
      <c r="CC74">
        <f>IFERROR(VLOOKUP(AO74,'Model Failure data- Lines'!$A$37:$E$41,5,FALSE),'Model Failure data- Lines'!$E$37)</f>
        <v>0.19189999999999996</v>
      </c>
      <c r="CD74" s="14">
        <f t="shared" si="121"/>
        <v>148775.79432756203</v>
      </c>
      <c r="CE74" s="34">
        <f t="shared" si="122"/>
        <v>16171.90732046449</v>
      </c>
      <c r="CF74" s="34">
        <f t="shared" si="123"/>
        <v>9.1996442583674725</v>
      </c>
      <c r="CG74" s="54">
        <f t="shared" si="124"/>
        <v>132603.88700709754</v>
      </c>
      <c r="CH74" t="e">
        <f>IFERROR(VLOOKUP(AO74,'Model Failure data- Lines'!#REF!,3,FALSE),'Model Failure data- Lines'!#REF!)</f>
        <v>#REF!</v>
      </c>
      <c r="CI74" s="14" t="e">
        <f t="shared" si="125"/>
        <v>#REF!</v>
      </c>
      <c r="CJ74" s="34">
        <f t="shared" si="126"/>
        <v>21859.298405477864</v>
      </c>
      <c r="CK74" s="34" t="e">
        <f t="shared" si="127"/>
        <v>#REF!</v>
      </c>
      <c r="CL74" s="54" t="e">
        <f t="shared" si="128"/>
        <v>#REF!</v>
      </c>
      <c r="CM74" t="e">
        <f>IFERROR(VLOOKUP(AO74,'Model Failure data- Lines'!#REF!,4,FALSE),'Model Failure data- Lines'!#REF!)</f>
        <v>#REF!</v>
      </c>
      <c r="CN74" s="14" t="e">
        <f t="shared" si="129"/>
        <v>#REF!</v>
      </c>
      <c r="CO74" s="34">
        <f t="shared" si="130"/>
        <v>18701.397188452615</v>
      </c>
      <c r="CP74" s="34" t="e">
        <f t="shared" si="131"/>
        <v>#REF!</v>
      </c>
      <c r="CQ74" s="54" t="e">
        <f t="shared" si="132"/>
        <v>#REF!</v>
      </c>
      <c r="CR74" t="e">
        <f>IFERROR(VLOOKUP(AO74,'Model Failure data- Lines'!#REF!,5,FALSE),'Model Failure data- Lines'!#REF!)</f>
        <v>#REF!</v>
      </c>
      <c r="CS74" s="14" t="e">
        <f t="shared" si="133"/>
        <v>#REF!</v>
      </c>
      <c r="CT74" s="34">
        <f t="shared" si="134"/>
        <v>13688.306612342618</v>
      </c>
      <c r="CU74" s="34" t="e">
        <f t="shared" si="135"/>
        <v>#REF!</v>
      </c>
      <c r="CV74" s="54" t="e">
        <f t="shared" si="136"/>
        <v>#REF!</v>
      </c>
      <c r="CW74" t="s">
        <v>760</v>
      </c>
      <c r="CX74">
        <v>1</v>
      </c>
      <c r="CY74">
        <v>1</v>
      </c>
      <c r="CZ74">
        <f t="shared" si="137"/>
        <v>288078.17125472112</v>
      </c>
      <c r="DA74" s="34">
        <f t="shared" si="138"/>
        <v>33457.051742399999</v>
      </c>
      <c r="DB74" s="34">
        <f t="shared" si="139"/>
        <v>1783.4058088572724</v>
      </c>
      <c r="DC74" s="34">
        <f t="shared" si="140"/>
        <v>39716.089173621236</v>
      </c>
      <c r="DD74" s="9">
        <f t="shared" si="141"/>
        <v>233448.92999999996</v>
      </c>
      <c r="DE74" s="59">
        <f t="shared" si="142"/>
        <v>0.10848397407756243</v>
      </c>
      <c r="DF74" s="59">
        <f t="shared" si="143"/>
        <v>5.7826658196741699E-3</v>
      </c>
      <c r="DG74" s="59">
        <f t="shared" si="144"/>
        <v>0.12877880637979414</v>
      </c>
      <c r="DH74" s="59">
        <f t="shared" si="145"/>
        <v>0.75695455372296927</v>
      </c>
      <c r="DI74" s="14">
        <f t="shared" si="146"/>
        <v>31251.864862708757</v>
      </c>
      <c r="DJ74" s="14">
        <f t="shared" si="147"/>
        <v>1665.859794308918</v>
      </c>
      <c r="DK74" s="14">
        <f t="shared" si="148"/>
        <v>37098.363038256903</v>
      </c>
      <c r="DL74" s="14">
        <f t="shared" si="149"/>
        <v>218062.08355944653</v>
      </c>
      <c r="DM74">
        <f t="shared" si="150"/>
        <v>132603.88700709754</v>
      </c>
      <c r="DN74" s="34">
        <f t="shared" si="151"/>
        <v>16139.789415199997</v>
      </c>
      <c r="DO74" s="34">
        <f t="shared" si="152"/>
        <v>860.320700652867</v>
      </c>
      <c r="DP74" s="34">
        <f t="shared" si="153"/>
        <v>19159.169211709184</v>
      </c>
      <c r="DQ74" s="9">
        <f t="shared" si="154"/>
        <v>112616.51499999997</v>
      </c>
      <c r="DR74" s="59">
        <f t="shared" si="155"/>
        <v>0.10848397407756241</v>
      </c>
      <c r="DS74" s="59">
        <f t="shared" si="156"/>
        <v>5.7826658196741682E-3</v>
      </c>
      <c r="DT74" s="59">
        <f t="shared" si="157"/>
        <v>0.12877880637979414</v>
      </c>
      <c r="DU74" s="59">
        <f t="shared" si="158"/>
        <v>0.75695455372296916</v>
      </c>
      <c r="DV74" s="14">
        <f t="shared" si="159"/>
        <v>14385.396640661987</v>
      </c>
      <c r="DW74" s="14">
        <f t="shared" si="160"/>
        <v>766.80396495187858</v>
      </c>
      <c r="DX74" s="14">
        <f t="shared" si="161"/>
        <v>17076.570290095111</v>
      </c>
      <c r="DY74" s="14">
        <f t="shared" si="162"/>
        <v>100375.11611138856</v>
      </c>
      <c r="DZ74" s="34" t="e">
        <f t="shared" si="163"/>
        <v>#REF!</v>
      </c>
      <c r="EA74" s="34" t="e">
        <f t="shared" si="164"/>
        <v>#REF!</v>
      </c>
      <c r="EB74" s="34" t="e">
        <f t="shared" si="165"/>
        <v>#REF!</v>
      </c>
      <c r="EC74" s="34" t="e">
        <f t="shared" si="166"/>
        <v>#REF!</v>
      </c>
      <c r="ED74" s="34" t="e">
        <f t="shared" si="167"/>
        <v>#REF!</v>
      </c>
      <c r="EE74" s="59" t="e">
        <f t="shared" si="168"/>
        <v>#REF!</v>
      </c>
      <c r="EF74" s="59" t="e">
        <f t="shared" si="169"/>
        <v>#REF!</v>
      </c>
      <c r="EG74" s="59" t="e">
        <f t="shared" si="170"/>
        <v>#REF!</v>
      </c>
      <c r="EH74" s="59" t="e">
        <f t="shared" si="171"/>
        <v>#REF!</v>
      </c>
      <c r="EI74" s="14" t="e">
        <f t="shared" si="172"/>
        <v>#REF!</v>
      </c>
      <c r="EJ74" s="14" t="e">
        <f t="shared" si="173"/>
        <v>#REF!</v>
      </c>
      <c r="EK74" s="14" t="e">
        <f t="shared" si="174"/>
        <v>#REF!</v>
      </c>
      <c r="EL74" s="14" t="e">
        <f t="shared" si="175"/>
        <v>#REF!</v>
      </c>
      <c r="EM74" t="e">
        <f t="shared" si="176"/>
        <v>#REF!</v>
      </c>
      <c r="EN74" s="34" t="e">
        <f t="shared" si="177"/>
        <v>#REF!</v>
      </c>
      <c r="EO74" s="34" t="e">
        <f t="shared" si="178"/>
        <v>#REF!</v>
      </c>
      <c r="EP74" s="34" t="e">
        <f t="shared" si="179"/>
        <v>#REF!</v>
      </c>
      <c r="EQ74" s="34" t="e">
        <f t="shared" si="180"/>
        <v>#REF!</v>
      </c>
      <c r="ER74" s="59" t="e">
        <f t="shared" si="181"/>
        <v>#REF!</v>
      </c>
      <c r="ES74" s="59" t="e">
        <f t="shared" si="182"/>
        <v>#REF!</v>
      </c>
      <c r="ET74" s="59" t="e">
        <f t="shared" si="183"/>
        <v>#REF!</v>
      </c>
      <c r="EU74" s="59" t="e">
        <f t="shared" si="184"/>
        <v>#REF!</v>
      </c>
      <c r="EV74" s="14" t="e">
        <f t="shared" si="185"/>
        <v>#REF!</v>
      </c>
      <c r="EW74" s="14" t="e">
        <f t="shared" si="186"/>
        <v>#REF!</v>
      </c>
      <c r="EX74" s="14" t="e">
        <f t="shared" si="187"/>
        <v>#REF!</v>
      </c>
      <c r="EY74" s="14" t="e">
        <f t="shared" si="188"/>
        <v>#REF!</v>
      </c>
    </row>
    <row r="75" spans="1:155" x14ac:dyDescent="0.2">
      <c r="A75" s="17">
        <v>30366688</v>
      </c>
      <c r="B75" t="s">
        <v>62</v>
      </c>
      <c r="C75" t="s">
        <v>2865</v>
      </c>
      <c r="D75" t="s">
        <v>2866</v>
      </c>
      <c r="E75" t="s">
        <v>2114</v>
      </c>
      <c r="F75" t="s">
        <v>66</v>
      </c>
      <c r="G75" t="s">
        <v>42</v>
      </c>
      <c r="H75" t="s">
        <v>5007</v>
      </c>
      <c r="I75" t="s">
        <v>68</v>
      </c>
      <c r="J75" s="19" t="s">
        <v>69</v>
      </c>
      <c r="K75" t="s">
        <v>70</v>
      </c>
      <c r="L75">
        <v>1956</v>
      </c>
      <c r="M75">
        <f t="shared" si="97"/>
        <v>1956</v>
      </c>
      <c r="N75">
        <v>63</v>
      </c>
      <c r="O75" s="19">
        <f t="shared" si="98"/>
        <v>63</v>
      </c>
      <c r="P75" t="s">
        <v>54</v>
      </c>
      <c r="Q75" s="19" t="str">
        <f t="shared" si="99"/>
        <v>60-70</v>
      </c>
      <c r="R75" s="23">
        <v>336.19</v>
      </c>
      <c r="S75" s="15">
        <f t="shared" si="100"/>
        <v>0.33618999999999999</v>
      </c>
      <c r="T75">
        <v>30256394</v>
      </c>
      <c r="U75" t="s">
        <v>45</v>
      </c>
      <c r="V75" t="s">
        <v>46</v>
      </c>
      <c r="W75" t="s">
        <v>47</v>
      </c>
      <c r="X75" t="s">
        <v>48</v>
      </c>
      <c r="Y75" t="s">
        <v>756</v>
      </c>
      <c r="Z75" t="s">
        <v>2868</v>
      </c>
      <c r="AA75" t="s">
        <v>2869</v>
      </c>
      <c r="AB75" t="s">
        <v>760</v>
      </c>
      <c r="AC75">
        <v>1956</v>
      </c>
      <c r="AD75">
        <v>126</v>
      </c>
      <c r="AE75" t="str">
        <f t="shared" si="101"/>
        <v>&gt;80</v>
      </c>
      <c r="AF75">
        <v>-37.704799610000002</v>
      </c>
      <c r="AG75">
        <v>145.06959046</v>
      </c>
      <c r="AH75" t="s">
        <v>75</v>
      </c>
      <c r="AI75" t="s">
        <v>76</v>
      </c>
      <c r="AJ75" s="33" t="s">
        <v>77</v>
      </c>
      <c r="AL75" t="s">
        <v>78</v>
      </c>
      <c r="AM75" t="s">
        <v>79</v>
      </c>
      <c r="AN75">
        <v>220</v>
      </c>
      <c r="AO75" s="69">
        <v>5</v>
      </c>
      <c r="AP75">
        <v>2</v>
      </c>
      <c r="AQ75">
        <v>0</v>
      </c>
      <c r="AR75">
        <v>2</v>
      </c>
      <c r="AS75" s="82" t="str">
        <f t="shared" si="102"/>
        <v>Gw-0-2</v>
      </c>
      <c r="AT75" s="14">
        <f t="shared" si="103"/>
        <v>78824</v>
      </c>
      <c r="AU75" s="81">
        <f>VLOOKUP(C75,Bushfire_Vlookup!$F$2:$H$12575,3,FALSE)</f>
        <v>4201.6607009999998</v>
      </c>
      <c r="AV75" s="14">
        <f>VLOOKUP(AS75,Safety_collateral_Vlookup!$J$3:$L$20,2,FALSE)</f>
        <v>93570.139925214826</v>
      </c>
      <c r="AW75" s="14">
        <f>VLOOKUP(AS75,Safety_collateral_Vlookup!$J$3:$L$20,3,FALSE)</f>
        <v>550000</v>
      </c>
      <c r="AX75" s="48">
        <f t="shared" si="104"/>
        <v>775277.71926817123</v>
      </c>
      <c r="AY75" s="49">
        <f t="shared" si="189"/>
        <v>25550.44</v>
      </c>
      <c r="AZ75" s="14">
        <v>76000</v>
      </c>
      <c r="BA75" s="16">
        <f t="shared" si="105"/>
        <v>30.343028114904136</v>
      </c>
      <c r="BB75" t="e">
        <f>IF(BA75&lt;=#REF!,#REF!,IF(BA75&lt;=#REF!,#REF!,IF(BA75&lt;=#REF!,#REF!,IF(BA75&lt;=#REF!,#REF!,#REF!))))</f>
        <v>#REF!</v>
      </c>
      <c r="BC75" s="51">
        <v>5</v>
      </c>
      <c r="BD75" s="21">
        <v>70</v>
      </c>
      <c r="BE75" s="21">
        <v>6.4399999999999999E-2</v>
      </c>
      <c r="BF75" s="26">
        <f t="shared" si="106"/>
        <v>1666.5579261737169</v>
      </c>
      <c r="BG75" s="21">
        <v>7</v>
      </c>
      <c r="BH75" s="21">
        <f t="shared" si="107"/>
        <v>64.400000000000006</v>
      </c>
      <c r="BI75" s="28">
        <f t="shared" si="108"/>
        <v>6.0635500134400021E-2</v>
      </c>
      <c r="BJ75" s="27">
        <f t="shared" si="109"/>
        <v>6.0635500134400021E-2</v>
      </c>
      <c r="BK75" s="28">
        <f t="shared" si="110"/>
        <v>0.9296188771613626</v>
      </c>
      <c r="BL75" s="35">
        <f t="shared" si="111"/>
        <v>28.207451725852842</v>
      </c>
      <c r="BM75" s="21" t="str">
        <f t="shared" si="112"/>
        <v>Cr5</v>
      </c>
      <c r="BN75" s="51">
        <v>5</v>
      </c>
      <c r="BO75" s="21">
        <v>1</v>
      </c>
      <c r="BP75" s="50" t="s">
        <v>5497</v>
      </c>
      <c r="BQ75" s="14">
        <v>78824</v>
      </c>
      <c r="BR75">
        <f>IFERROR(VLOOKUP(AO75,'Model Failure data- Lines'!$A$37:$E$41,3,FALSE),'Model Failure data- Lines'!$C$37)</f>
        <v>0.49390000000000001</v>
      </c>
      <c r="BS75" s="14">
        <f t="shared" si="113"/>
        <v>382909.66554654978</v>
      </c>
      <c r="BT75" s="34">
        <f t="shared" si="114"/>
        <v>22789.725728426991</v>
      </c>
      <c r="BU75" s="34">
        <f t="shared" si="115"/>
        <v>16.801854928377818</v>
      </c>
      <c r="BV75" s="54">
        <f t="shared" si="116"/>
        <v>360119.93981812277</v>
      </c>
      <c r="BW75">
        <f>IFERROR(VLOOKUP(AO75,'Model Failure data- Lines'!$A$37:$E$41,4,FALSE),'Model Failure data- Lines'!$D$37)</f>
        <v>0.39779999999999999</v>
      </c>
      <c r="BX75" s="14">
        <f t="shared" si="117"/>
        <v>308405.47672487848</v>
      </c>
      <c r="BY75" s="34">
        <f t="shared" si="118"/>
        <v>20327.305470157346</v>
      </c>
      <c r="BZ75" s="71">
        <f t="shared" si="119"/>
        <v>15.171980230122022</v>
      </c>
      <c r="CA75" s="71">
        <f t="shared" si="120"/>
        <v>288078.17125472112</v>
      </c>
      <c r="CB75" s="56">
        <v>1</v>
      </c>
      <c r="CC75">
        <f>IFERROR(VLOOKUP(AO75,'Model Failure data- Lines'!$A$37:$E$41,5,FALSE),'Model Failure data- Lines'!$E$37)</f>
        <v>0.19189999999999996</v>
      </c>
      <c r="CD75" s="14">
        <f t="shared" si="121"/>
        <v>148775.79432756203</v>
      </c>
      <c r="CE75" s="34">
        <f t="shared" si="122"/>
        <v>16171.90732046449</v>
      </c>
      <c r="CF75" s="34">
        <f t="shared" si="123"/>
        <v>9.1996442583674725</v>
      </c>
      <c r="CG75" s="54">
        <f t="shared" si="124"/>
        <v>132603.88700709754</v>
      </c>
      <c r="CH75" t="e">
        <f>IFERROR(VLOOKUP(AO75,'Model Failure data- Lines'!#REF!,3,FALSE),'Model Failure data- Lines'!#REF!)</f>
        <v>#REF!</v>
      </c>
      <c r="CI75" s="14" t="e">
        <f t="shared" si="125"/>
        <v>#REF!</v>
      </c>
      <c r="CJ75" s="34">
        <f t="shared" si="126"/>
        <v>21859.298405477864</v>
      </c>
      <c r="CK75" s="34" t="e">
        <f t="shared" si="127"/>
        <v>#REF!</v>
      </c>
      <c r="CL75" s="54" t="e">
        <f t="shared" si="128"/>
        <v>#REF!</v>
      </c>
      <c r="CM75" t="e">
        <f>IFERROR(VLOOKUP(AO75,'Model Failure data- Lines'!#REF!,4,FALSE),'Model Failure data- Lines'!#REF!)</f>
        <v>#REF!</v>
      </c>
      <c r="CN75" s="14" t="e">
        <f t="shared" si="129"/>
        <v>#REF!</v>
      </c>
      <c r="CO75" s="34">
        <f t="shared" si="130"/>
        <v>18701.397188452615</v>
      </c>
      <c r="CP75" s="34" t="e">
        <f t="shared" si="131"/>
        <v>#REF!</v>
      </c>
      <c r="CQ75" s="54" t="e">
        <f t="shared" si="132"/>
        <v>#REF!</v>
      </c>
      <c r="CR75" t="e">
        <f>IFERROR(VLOOKUP(AO75,'Model Failure data- Lines'!#REF!,5,FALSE),'Model Failure data- Lines'!#REF!)</f>
        <v>#REF!</v>
      </c>
      <c r="CS75" s="14" t="e">
        <f t="shared" si="133"/>
        <v>#REF!</v>
      </c>
      <c r="CT75" s="34">
        <f t="shared" si="134"/>
        <v>13688.306612342618</v>
      </c>
      <c r="CU75" s="34" t="e">
        <f t="shared" si="135"/>
        <v>#REF!</v>
      </c>
      <c r="CV75" s="54" t="e">
        <f t="shared" si="136"/>
        <v>#REF!</v>
      </c>
      <c r="CW75" t="s">
        <v>760</v>
      </c>
      <c r="CX75">
        <v>1</v>
      </c>
      <c r="CY75">
        <v>1</v>
      </c>
      <c r="CZ75">
        <f t="shared" si="137"/>
        <v>288078.17125472112</v>
      </c>
      <c r="DA75" s="34">
        <f t="shared" si="138"/>
        <v>33457.051742399999</v>
      </c>
      <c r="DB75" s="34">
        <f t="shared" si="139"/>
        <v>1783.4058088572724</v>
      </c>
      <c r="DC75" s="34">
        <f t="shared" si="140"/>
        <v>39716.089173621236</v>
      </c>
      <c r="DD75" s="9">
        <f t="shared" si="141"/>
        <v>233448.92999999996</v>
      </c>
      <c r="DE75" s="59">
        <f t="shared" si="142"/>
        <v>0.10848397407756243</v>
      </c>
      <c r="DF75" s="59">
        <f t="shared" si="143"/>
        <v>5.7826658196741699E-3</v>
      </c>
      <c r="DG75" s="59">
        <f t="shared" si="144"/>
        <v>0.12877880637979414</v>
      </c>
      <c r="DH75" s="59">
        <f t="shared" si="145"/>
        <v>0.75695455372296927</v>
      </c>
      <c r="DI75" s="14">
        <f t="shared" si="146"/>
        <v>31251.864862708757</v>
      </c>
      <c r="DJ75" s="14">
        <f t="shared" si="147"/>
        <v>1665.859794308918</v>
      </c>
      <c r="DK75" s="14">
        <f t="shared" si="148"/>
        <v>37098.363038256903</v>
      </c>
      <c r="DL75" s="14">
        <f t="shared" si="149"/>
        <v>218062.08355944653</v>
      </c>
      <c r="DM75">
        <f t="shared" si="150"/>
        <v>132603.88700709754</v>
      </c>
      <c r="DN75" s="34">
        <f t="shared" si="151"/>
        <v>16139.789415199997</v>
      </c>
      <c r="DO75" s="34">
        <f t="shared" si="152"/>
        <v>860.320700652867</v>
      </c>
      <c r="DP75" s="34">
        <f t="shared" si="153"/>
        <v>19159.169211709184</v>
      </c>
      <c r="DQ75" s="9">
        <f t="shared" si="154"/>
        <v>112616.51499999997</v>
      </c>
      <c r="DR75" s="59">
        <f t="shared" si="155"/>
        <v>0.10848397407756241</v>
      </c>
      <c r="DS75" s="59">
        <f t="shared" si="156"/>
        <v>5.7826658196741682E-3</v>
      </c>
      <c r="DT75" s="59">
        <f t="shared" si="157"/>
        <v>0.12877880637979414</v>
      </c>
      <c r="DU75" s="59">
        <f t="shared" si="158"/>
        <v>0.75695455372296916</v>
      </c>
      <c r="DV75" s="14">
        <f t="shared" si="159"/>
        <v>14385.396640661987</v>
      </c>
      <c r="DW75" s="14">
        <f t="shared" si="160"/>
        <v>766.80396495187858</v>
      </c>
      <c r="DX75" s="14">
        <f t="shared" si="161"/>
        <v>17076.570290095111</v>
      </c>
      <c r="DY75" s="14">
        <f t="shared" si="162"/>
        <v>100375.11611138856</v>
      </c>
      <c r="DZ75" s="34" t="e">
        <f t="shared" si="163"/>
        <v>#REF!</v>
      </c>
      <c r="EA75" s="34" t="e">
        <f t="shared" si="164"/>
        <v>#REF!</v>
      </c>
      <c r="EB75" s="34" t="e">
        <f t="shared" si="165"/>
        <v>#REF!</v>
      </c>
      <c r="EC75" s="34" t="e">
        <f t="shared" si="166"/>
        <v>#REF!</v>
      </c>
      <c r="ED75" s="34" t="e">
        <f t="shared" si="167"/>
        <v>#REF!</v>
      </c>
      <c r="EE75" s="59" t="e">
        <f t="shared" si="168"/>
        <v>#REF!</v>
      </c>
      <c r="EF75" s="59" t="e">
        <f t="shared" si="169"/>
        <v>#REF!</v>
      </c>
      <c r="EG75" s="59" t="e">
        <f t="shared" si="170"/>
        <v>#REF!</v>
      </c>
      <c r="EH75" s="59" t="e">
        <f t="shared" si="171"/>
        <v>#REF!</v>
      </c>
      <c r="EI75" s="14" t="e">
        <f t="shared" si="172"/>
        <v>#REF!</v>
      </c>
      <c r="EJ75" s="14" t="e">
        <f t="shared" si="173"/>
        <v>#REF!</v>
      </c>
      <c r="EK75" s="14" t="e">
        <f t="shared" si="174"/>
        <v>#REF!</v>
      </c>
      <c r="EL75" s="14" t="e">
        <f t="shared" si="175"/>
        <v>#REF!</v>
      </c>
      <c r="EM75" t="e">
        <f t="shared" si="176"/>
        <v>#REF!</v>
      </c>
      <c r="EN75" s="34" t="e">
        <f t="shared" si="177"/>
        <v>#REF!</v>
      </c>
      <c r="EO75" s="34" t="e">
        <f t="shared" si="178"/>
        <v>#REF!</v>
      </c>
      <c r="EP75" s="34" t="e">
        <f t="shared" si="179"/>
        <v>#REF!</v>
      </c>
      <c r="EQ75" s="34" t="e">
        <f t="shared" si="180"/>
        <v>#REF!</v>
      </c>
      <c r="ER75" s="59" t="e">
        <f t="shared" si="181"/>
        <v>#REF!</v>
      </c>
      <c r="ES75" s="59" t="e">
        <f t="shared" si="182"/>
        <v>#REF!</v>
      </c>
      <c r="ET75" s="59" t="e">
        <f t="shared" si="183"/>
        <v>#REF!</v>
      </c>
      <c r="EU75" s="59" t="e">
        <f t="shared" si="184"/>
        <v>#REF!</v>
      </c>
      <c r="EV75" s="14" t="e">
        <f t="shared" si="185"/>
        <v>#REF!</v>
      </c>
      <c r="EW75" s="14" t="e">
        <f t="shared" si="186"/>
        <v>#REF!</v>
      </c>
      <c r="EX75" s="14" t="e">
        <f t="shared" si="187"/>
        <v>#REF!</v>
      </c>
      <c r="EY75" s="14" t="e">
        <f t="shared" si="188"/>
        <v>#REF!</v>
      </c>
    </row>
    <row r="76" spans="1:155" x14ac:dyDescent="0.2">
      <c r="A76" s="17">
        <v>30171793</v>
      </c>
      <c r="B76" t="s">
        <v>62</v>
      </c>
      <c r="C76" t="s">
        <v>1708</v>
      </c>
      <c r="D76" t="s">
        <v>1709</v>
      </c>
      <c r="E76" t="s">
        <v>1710</v>
      </c>
      <c r="F76" t="s">
        <v>66</v>
      </c>
      <c r="G76" t="s">
        <v>42</v>
      </c>
      <c r="H76" t="s">
        <v>3168</v>
      </c>
      <c r="I76" t="s">
        <v>68</v>
      </c>
      <c r="J76" s="19" t="s">
        <v>69</v>
      </c>
      <c r="K76" t="s">
        <v>70</v>
      </c>
      <c r="L76">
        <v>1956</v>
      </c>
      <c r="M76">
        <f t="shared" si="97"/>
        <v>1956</v>
      </c>
      <c r="N76">
        <v>63</v>
      </c>
      <c r="O76" s="19">
        <f t="shared" si="98"/>
        <v>63</v>
      </c>
      <c r="P76" t="s">
        <v>54</v>
      </c>
      <c r="Q76" s="19" t="str">
        <f t="shared" si="99"/>
        <v>60-70</v>
      </c>
      <c r="R76" s="23">
        <v>291.08</v>
      </c>
      <c r="S76" s="15">
        <f t="shared" si="100"/>
        <v>0.29108000000000001</v>
      </c>
      <c r="T76">
        <v>30319872</v>
      </c>
      <c r="U76" t="s">
        <v>45</v>
      </c>
      <c r="V76" t="s">
        <v>46</v>
      </c>
      <c r="W76" t="s">
        <v>47</v>
      </c>
      <c r="X76" t="s">
        <v>48</v>
      </c>
      <c r="Y76" t="s">
        <v>71</v>
      </c>
      <c r="Z76" t="s">
        <v>1712</v>
      </c>
      <c r="AA76" t="s">
        <v>1713</v>
      </c>
      <c r="AB76" t="s">
        <v>787</v>
      </c>
      <c r="AC76">
        <v>1956</v>
      </c>
      <c r="AD76">
        <v>126</v>
      </c>
      <c r="AE76" t="str">
        <f t="shared" si="101"/>
        <v>&gt;80</v>
      </c>
      <c r="AF76">
        <v>-37.693497129999997</v>
      </c>
      <c r="AG76">
        <v>145.01571834999999</v>
      </c>
      <c r="AH76" t="s">
        <v>75</v>
      </c>
      <c r="AI76" t="s">
        <v>76</v>
      </c>
      <c r="AJ76" s="33" t="s">
        <v>77</v>
      </c>
      <c r="AL76" t="s">
        <v>48</v>
      </c>
      <c r="AM76" t="s">
        <v>86</v>
      </c>
      <c r="AN76">
        <v>220</v>
      </c>
      <c r="AO76" s="69">
        <v>5</v>
      </c>
      <c r="AP76">
        <v>2</v>
      </c>
      <c r="AQ76">
        <v>0</v>
      </c>
      <c r="AR76">
        <v>1</v>
      </c>
      <c r="AS76" s="82" t="str">
        <f t="shared" si="102"/>
        <v>Gw-0-1</v>
      </c>
      <c r="AT76" s="14">
        <f t="shared" si="103"/>
        <v>78824</v>
      </c>
      <c r="AU76" s="81">
        <f>VLOOKUP(C76,Bushfire_Vlookup!$F$2:$H$12575,3,FALSE)</f>
        <v>325.92290800000001</v>
      </c>
      <c r="AV76" s="14">
        <f>VLOOKUP(AS76,Safety_collateral_Vlookup!$J$3:$L$20,2,FALSE)</f>
        <v>11570.139925214824</v>
      </c>
      <c r="AW76" s="14">
        <f>VLOOKUP(AS76,Safety_collateral_Vlookup!$J$3:$L$20,3,FALSE)</f>
        <v>148000</v>
      </c>
      <c r="AX76" s="48">
        <f t="shared" si="104"/>
        <v>254714.3070430402</v>
      </c>
      <c r="AY76" s="49">
        <f t="shared" si="189"/>
        <v>22122.080000000002</v>
      </c>
      <c r="AZ76" s="14">
        <v>76000</v>
      </c>
      <c r="BA76" s="16">
        <f t="shared" si="105"/>
        <v>11.514030644633786</v>
      </c>
      <c r="BB76" t="e">
        <f>IF(BA76&lt;=#REF!,#REF!,IF(BA76&lt;=#REF!,#REF!,IF(BA76&lt;=#REF!,#REF!,IF(BA76&lt;=#REF!,#REF!,#REF!))))</f>
        <v>#REF!</v>
      </c>
      <c r="BC76" s="51">
        <v>5</v>
      </c>
      <c r="BD76" s="21">
        <v>70</v>
      </c>
      <c r="BE76" s="21">
        <v>6.4399999999999999E-2</v>
      </c>
      <c r="BF76" s="26">
        <f t="shared" si="106"/>
        <v>1442.9390557442086</v>
      </c>
      <c r="BG76" s="21">
        <v>7</v>
      </c>
      <c r="BH76" s="21">
        <f t="shared" si="107"/>
        <v>64.400000000000006</v>
      </c>
      <c r="BI76" s="28">
        <f t="shared" si="108"/>
        <v>6.0635500134400021E-2</v>
      </c>
      <c r="BJ76" s="27">
        <f t="shared" si="109"/>
        <v>6.0635500134400021E-2</v>
      </c>
      <c r="BK76" s="28">
        <f t="shared" si="110"/>
        <v>0.9296188771613626</v>
      </c>
      <c r="BL76" s="35">
        <f t="shared" si="111"/>
        <v>10.703660239465981</v>
      </c>
      <c r="BM76" s="21" t="str">
        <f t="shared" si="112"/>
        <v>Cr5</v>
      </c>
      <c r="BN76" s="51">
        <v>5</v>
      </c>
      <c r="BO76" s="21">
        <v>1</v>
      </c>
      <c r="BP76" s="50" t="s">
        <v>5497</v>
      </c>
      <c r="BQ76" s="14">
        <v>78824</v>
      </c>
      <c r="BR76">
        <f>IFERROR(VLOOKUP(AO76,'Model Failure data- Lines'!$A$37:$E$41,3,FALSE),'Model Failure data- Lines'!$C$37)</f>
        <v>0.49390000000000001</v>
      </c>
      <c r="BS76" s="14">
        <f t="shared" si="113"/>
        <v>125803.39624855756</v>
      </c>
      <c r="BT76" s="34">
        <f t="shared" si="114"/>
        <v>19731.798581250274</v>
      </c>
      <c r="BU76" s="34">
        <f t="shared" si="115"/>
        <v>6.3756679722090608</v>
      </c>
      <c r="BV76" s="54">
        <f t="shared" si="116"/>
        <v>106071.59766730729</v>
      </c>
      <c r="BW76">
        <f>IFERROR(VLOOKUP(AO76,'Model Failure data- Lines'!$A$37:$E$41,4,FALSE),'Model Failure data- Lines'!$D$37)</f>
        <v>0.39779999999999999</v>
      </c>
      <c r="BX76" s="14">
        <f t="shared" si="117"/>
        <v>101325.35134172138</v>
      </c>
      <c r="BY76" s="34">
        <f t="shared" si="118"/>
        <v>17599.786062207091</v>
      </c>
      <c r="BZ76" s="71">
        <f t="shared" si="119"/>
        <v>5.7571922171998686</v>
      </c>
      <c r="CA76" s="71">
        <f t="shared" si="120"/>
        <v>83725.565279514296</v>
      </c>
      <c r="CB76" s="56">
        <v>1</v>
      </c>
      <c r="CC76">
        <f>IFERROR(VLOOKUP(AO76,'Model Failure data- Lines'!$A$37:$E$41,5,FALSE),'Model Failure data- Lines'!$E$37)</f>
        <v>0.19189999999999996</v>
      </c>
      <c r="CD76" s="14">
        <f t="shared" si="121"/>
        <v>48879.675521559402</v>
      </c>
      <c r="CE76" s="34">
        <f t="shared" si="122"/>
        <v>14001.959555134908</v>
      </c>
      <c r="CF76" s="34">
        <f t="shared" si="123"/>
        <v>3.490916776975967</v>
      </c>
      <c r="CG76" s="54">
        <f t="shared" si="124"/>
        <v>34877.715966424497</v>
      </c>
      <c r="CH76" t="e">
        <f>IFERROR(VLOOKUP(AO76,'Model Failure data- Lines'!#REF!,3,FALSE),'Model Failure data- Lines'!#REF!)</f>
        <v>#REF!</v>
      </c>
      <c r="CI76" s="14" t="e">
        <f t="shared" si="125"/>
        <v>#REF!</v>
      </c>
      <c r="CJ76" s="34">
        <f t="shared" si="126"/>
        <v>18926.216067897611</v>
      </c>
      <c r="CK76" s="34" t="e">
        <f t="shared" si="127"/>
        <v>#REF!</v>
      </c>
      <c r="CL76" s="54" t="e">
        <f t="shared" si="128"/>
        <v>#REF!</v>
      </c>
      <c r="CM76" t="e">
        <f>IFERROR(VLOOKUP(AO76,'Model Failure data- Lines'!#REF!,4,FALSE),'Model Failure data- Lines'!#REF!)</f>
        <v>#REF!</v>
      </c>
      <c r="CN76" s="14" t="e">
        <f t="shared" si="129"/>
        <v>#REF!</v>
      </c>
      <c r="CO76" s="34">
        <f t="shared" si="130"/>
        <v>16192.042278517467</v>
      </c>
      <c r="CP76" s="34" t="e">
        <f t="shared" si="131"/>
        <v>#REF!</v>
      </c>
      <c r="CQ76" s="54" t="e">
        <f t="shared" si="132"/>
        <v>#REF!</v>
      </c>
      <c r="CR76" t="e">
        <f>IFERROR(VLOOKUP(AO76,'Model Failure data- Lines'!#REF!,5,FALSE),'Model Failure data- Lines'!#REF!)</f>
        <v>#REF!</v>
      </c>
      <c r="CS76" s="14" t="e">
        <f t="shared" si="133"/>
        <v>#REF!</v>
      </c>
      <c r="CT76" s="34">
        <f t="shared" si="134"/>
        <v>11851.608580626104</v>
      </c>
      <c r="CU76" s="34" t="e">
        <f t="shared" si="135"/>
        <v>#REF!</v>
      </c>
      <c r="CV76" s="54" t="e">
        <f t="shared" si="136"/>
        <v>#REF!</v>
      </c>
      <c r="CW76" t="s">
        <v>787</v>
      </c>
      <c r="CX76">
        <v>1</v>
      </c>
      <c r="CY76">
        <v>1</v>
      </c>
      <c r="CZ76">
        <f t="shared" si="137"/>
        <v>83725.565279514296</v>
      </c>
      <c r="DA76" s="34">
        <f t="shared" si="138"/>
        <v>33457.051742399999</v>
      </c>
      <c r="DB76" s="34">
        <f t="shared" si="139"/>
        <v>138.33882570016078</v>
      </c>
      <c r="DC76" s="34">
        <f t="shared" si="140"/>
        <v>4910.9759736212372</v>
      </c>
      <c r="DD76" s="9">
        <f t="shared" si="141"/>
        <v>62818.984799999991</v>
      </c>
      <c r="DE76" s="59">
        <f t="shared" si="142"/>
        <v>0.33019428306313542</v>
      </c>
      <c r="DF76" s="59">
        <f t="shared" si="143"/>
        <v>1.3652933236185964E-3</v>
      </c>
      <c r="DG76" s="59">
        <f t="shared" si="144"/>
        <v>4.8467396447103267E-2</v>
      </c>
      <c r="DH76" s="59">
        <f t="shared" si="145"/>
        <v>0.61997302716614278</v>
      </c>
      <c r="DI76" s="14">
        <f t="shared" si="146"/>
        <v>27645.703001524966</v>
      </c>
      <c r="DJ76" s="14">
        <f t="shared" si="147"/>
        <v>114.30995529231382</v>
      </c>
      <c r="DK76" s="14">
        <f t="shared" si="148"/>
        <v>4057.9601651600437</v>
      </c>
      <c r="DL76" s="14">
        <f t="shared" si="149"/>
        <v>51907.592157536972</v>
      </c>
      <c r="DM76">
        <f t="shared" si="150"/>
        <v>34877.715966424497</v>
      </c>
      <c r="DN76" s="34">
        <f t="shared" si="151"/>
        <v>16139.789415199997</v>
      </c>
      <c r="DO76" s="34">
        <f t="shared" si="152"/>
        <v>66.73509465022839</v>
      </c>
      <c r="DP76" s="34">
        <f t="shared" si="153"/>
        <v>2369.0706117091886</v>
      </c>
      <c r="DQ76" s="9">
        <f t="shared" si="154"/>
        <v>30304.080399999992</v>
      </c>
      <c r="DR76" s="59">
        <f t="shared" si="155"/>
        <v>0.33019428306313542</v>
      </c>
      <c r="DS76" s="59">
        <f t="shared" si="156"/>
        <v>1.3652933236185964E-3</v>
      </c>
      <c r="DT76" s="59">
        <f t="shared" si="157"/>
        <v>4.8467396447103267E-2</v>
      </c>
      <c r="DU76" s="59">
        <f t="shared" si="158"/>
        <v>0.61997302716614278</v>
      </c>
      <c r="DV76" s="14">
        <f t="shared" si="159"/>
        <v>11516.422418413205</v>
      </c>
      <c r="DW76" s="14">
        <f t="shared" si="160"/>
        <v>47.618312752025084</v>
      </c>
      <c r="DX76" s="14">
        <f t="shared" si="161"/>
        <v>1690.4320869141593</v>
      </c>
      <c r="DY76" s="14">
        <f t="shared" si="162"/>
        <v>21623.243148345107</v>
      </c>
      <c r="DZ76" s="34" t="e">
        <f t="shared" si="163"/>
        <v>#REF!</v>
      </c>
      <c r="EA76" s="34" t="e">
        <f t="shared" si="164"/>
        <v>#REF!</v>
      </c>
      <c r="EB76" s="34" t="e">
        <f t="shared" si="165"/>
        <v>#REF!</v>
      </c>
      <c r="EC76" s="34" t="e">
        <f t="shared" si="166"/>
        <v>#REF!</v>
      </c>
      <c r="ED76" s="34" t="e">
        <f t="shared" si="167"/>
        <v>#REF!</v>
      </c>
      <c r="EE76" s="59" t="e">
        <f t="shared" si="168"/>
        <v>#REF!</v>
      </c>
      <c r="EF76" s="59" t="e">
        <f t="shared" si="169"/>
        <v>#REF!</v>
      </c>
      <c r="EG76" s="59" t="e">
        <f t="shared" si="170"/>
        <v>#REF!</v>
      </c>
      <c r="EH76" s="59" t="e">
        <f t="shared" si="171"/>
        <v>#REF!</v>
      </c>
      <c r="EI76" s="14" t="e">
        <f t="shared" si="172"/>
        <v>#REF!</v>
      </c>
      <c r="EJ76" s="14" t="e">
        <f t="shared" si="173"/>
        <v>#REF!</v>
      </c>
      <c r="EK76" s="14" t="e">
        <f t="shared" si="174"/>
        <v>#REF!</v>
      </c>
      <c r="EL76" s="14" t="e">
        <f t="shared" si="175"/>
        <v>#REF!</v>
      </c>
      <c r="EM76" t="e">
        <f t="shared" si="176"/>
        <v>#REF!</v>
      </c>
      <c r="EN76" s="34" t="e">
        <f t="shared" si="177"/>
        <v>#REF!</v>
      </c>
      <c r="EO76" s="34" t="e">
        <f t="shared" si="178"/>
        <v>#REF!</v>
      </c>
      <c r="EP76" s="34" t="e">
        <f t="shared" si="179"/>
        <v>#REF!</v>
      </c>
      <c r="EQ76" s="34" t="e">
        <f t="shared" si="180"/>
        <v>#REF!</v>
      </c>
      <c r="ER76" s="59" t="e">
        <f t="shared" si="181"/>
        <v>#REF!</v>
      </c>
      <c r="ES76" s="59" t="e">
        <f t="shared" si="182"/>
        <v>#REF!</v>
      </c>
      <c r="ET76" s="59" t="e">
        <f t="shared" si="183"/>
        <v>#REF!</v>
      </c>
      <c r="EU76" s="59" t="e">
        <f t="shared" si="184"/>
        <v>#REF!</v>
      </c>
      <c r="EV76" s="14" t="e">
        <f t="shared" si="185"/>
        <v>#REF!</v>
      </c>
      <c r="EW76" s="14" t="e">
        <f t="shared" si="186"/>
        <v>#REF!</v>
      </c>
      <c r="EX76" s="14" t="e">
        <f t="shared" si="187"/>
        <v>#REF!</v>
      </c>
      <c r="EY76" s="14" t="e">
        <f t="shared" si="188"/>
        <v>#REF!</v>
      </c>
    </row>
    <row r="77" spans="1:155" x14ac:dyDescent="0.2">
      <c r="A77" s="17">
        <v>30330379</v>
      </c>
      <c r="B77" t="s">
        <v>62</v>
      </c>
      <c r="C77" t="s">
        <v>752</v>
      </c>
      <c r="D77" t="s">
        <v>753</v>
      </c>
      <c r="E77" t="s">
        <v>754</v>
      </c>
      <c r="F77" t="s">
        <v>66</v>
      </c>
      <c r="G77" t="s">
        <v>42</v>
      </c>
      <c r="H77" t="s">
        <v>4702</v>
      </c>
      <c r="I77" t="s">
        <v>68</v>
      </c>
      <c r="J77" s="19" t="s">
        <v>69</v>
      </c>
      <c r="K77" t="s">
        <v>70</v>
      </c>
      <c r="L77">
        <v>1956</v>
      </c>
      <c r="M77">
        <f t="shared" si="97"/>
        <v>1956</v>
      </c>
      <c r="N77">
        <v>63</v>
      </c>
      <c r="O77" s="19">
        <f t="shared" si="98"/>
        <v>63</v>
      </c>
      <c r="P77" t="s">
        <v>54</v>
      </c>
      <c r="Q77" s="19" t="str">
        <f t="shared" si="99"/>
        <v>60-70</v>
      </c>
      <c r="R77" s="23">
        <v>145.69</v>
      </c>
      <c r="S77" s="15">
        <f t="shared" si="100"/>
        <v>0.14568999999999999</v>
      </c>
      <c r="T77">
        <v>30386104</v>
      </c>
      <c r="U77" t="s">
        <v>45</v>
      </c>
      <c r="V77" t="s">
        <v>46</v>
      </c>
      <c r="W77" s="20" t="s">
        <v>87</v>
      </c>
      <c r="X77" t="s">
        <v>88</v>
      </c>
      <c r="Y77" t="s">
        <v>756</v>
      </c>
      <c r="Z77" t="s">
        <v>757</v>
      </c>
      <c r="AA77" t="s">
        <v>758</v>
      </c>
      <c r="AB77" t="s">
        <v>679</v>
      </c>
      <c r="AC77">
        <v>1956</v>
      </c>
      <c r="AD77">
        <v>126</v>
      </c>
      <c r="AE77" t="str">
        <f t="shared" si="101"/>
        <v>&gt;80</v>
      </c>
      <c r="AF77">
        <v>-37.692835809999998</v>
      </c>
      <c r="AG77">
        <v>145.01254187000001</v>
      </c>
      <c r="AH77" t="s">
        <v>75</v>
      </c>
      <c r="AI77" t="s">
        <v>76</v>
      </c>
      <c r="AJ77" s="33" t="s">
        <v>77</v>
      </c>
      <c r="AL77" t="s">
        <v>78</v>
      </c>
      <c r="AM77" t="s">
        <v>79</v>
      </c>
      <c r="AN77">
        <v>220</v>
      </c>
      <c r="AO77" s="69">
        <v>5</v>
      </c>
      <c r="AP77">
        <v>2</v>
      </c>
      <c r="AQ77">
        <v>4</v>
      </c>
      <c r="AR77">
        <v>2</v>
      </c>
      <c r="AS77" s="82" t="str">
        <f t="shared" si="102"/>
        <v>Gw-4-2</v>
      </c>
      <c r="AT77" s="14">
        <f t="shared" si="103"/>
        <v>78824</v>
      </c>
      <c r="AU77" s="81">
        <f>VLOOKUP(C77,Bushfire_Vlookup!$F$2:$H$12575,3,FALSE)</f>
        <v>204.53747200000001</v>
      </c>
      <c r="AV77" s="14">
        <f>VLOOKUP(AS77,Safety_collateral_Vlookup!$J$3:$L$20,2,FALSE)</f>
        <v>2550415.8044019579</v>
      </c>
      <c r="AW77" s="14">
        <f>VLOOKUP(AS77,Safety_collateral_Vlookup!$J$3:$L$20,3,FALSE)</f>
        <v>550000</v>
      </c>
      <c r="AX77" s="48">
        <f t="shared" si="104"/>
        <v>3392467.112779513</v>
      </c>
      <c r="AY77" s="48">
        <f>AZ77</f>
        <v>110000</v>
      </c>
      <c r="AZ77" s="14">
        <v>110000</v>
      </c>
      <c r="BA77" s="16">
        <f t="shared" si="105"/>
        <v>30.840610116177391</v>
      </c>
      <c r="BB77" t="e">
        <f>IF(BA77&lt;=#REF!,#REF!,IF(BA77&lt;=#REF!,#REF!,IF(BA77&lt;=#REF!,#REF!,IF(BA77&lt;=#REF!,#REF!,#REF!))))</f>
        <v>#REF!</v>
      </c>
      <c r="BC77" s="51">
        <v>5</v>
      </c>
      <c r="BD77" s="21">
        <v>70</v>
      </c>
      <c r="BE77" s="21">
        <v>6.4399999999999999E-2</v>
      </c>
      <c r="BF77" s="26">
        <f t="shared" si="106"/>
        <v>7174.8812106213763</v>
      </c>
      <c r="BG77" s="21">
        <v>7</v>
      </c>
      <c r="BH77" s="21">
        <f t="shared" si="107"/>
        <v>64.400000000000006</v>
      </c>
      <c r="BI77" s="28">
        <f t="shared" si="108"/>
        <v>6.0635500134400021E-2</v>
      </c>
      <c r="BJ77" s="27">
        <f t="shared" si="109"/>
        <v>6.0635500134400021E-2</v>
      </c>
      <c r="BK77" s="28">
        <f t="shared" si="110"/>
        <v>0.92961887716136271</v>
      </c>
      <c r="BL77" s="35">
        <f t="shared" si="111"/>
        <v>28.670013347172191</v>
      </c>
      <c r="BM77" s="21" t="str">
        <f t="shared" si="112"/>
        <v>Cr5</v>
      </c>
      <c r="BN77" s="51">
        <v>5</v>
      </c>
      <c r="BO77" s="21">
        <v>1</v>
      </c>
      <c r="BP77" s="50" t="s">
        <v>5497</v>
      </c>
      <c r="BQ77" s="14">
        <v>78824</v>
      </c>
      <c r="BR77">
        <f>IFERROR(VLOOKUP(AO77,'Model Failure data- Lines'!$A$37:$E$41,3,FALSE),'Model Failure data- Lines'!$C$37)</f>
        <v>0.49390000000000001</v>
      </c>
      <c r="BS77" s="14">
        <f t="shared" si="113"/>
        <v>1675539.5070018014</v>
      </c>
      <c r="BT77" s="34">
        <f t="shared" si="114"/>
        <v>98114.546368945856</v>
      </c>
      <c r="BU77" s="34">
        <f t="shared" si="115"/>
        <v>17.077381173441626</v>
      </c>
      <c r="BV77" s="54">
        <f t="shared" si="116"/>
        <v>1577424.9606328555</v>
      </c>
      <c r="BW77">
        <f>IFERROR(VLOOKUP(AO77,'Model Failure data- Lines'!$A$37:$E$41,4,FALSE),'Model Failure data- Lines'!$D$37)</f>
        <v>0.39779999999999999</v>
      </c>
      <c r="BX77" s="14">
        <f t="shared" si="117"/>
        <v>1349523.4174636903</v>
      </c>
      <c r="BY77" s="34">
        <f t="shared" si="118"/>
        <v>87513.310992582061</v>
      </c>
      <c r="BZ77" s="71">
        <f t="shared" si="119"/>
        <v>15.420778875319671</v>
      </c>
      <c r="CA77" s="71">
        <f t="shared" si="120"/>
        <v>1262010.1064711083</v>
      </c>
      <c r="CB77" s="56">
        <v>1</v>
      </c>
      <c r="CC77">
        <f>IFERROR(VLOOKUP(AO77,'Model Failure data- Lines'!$A$37:$E$41,5,FALSE),'Model Failure data- Lines'!$E$37)</f>
        <v>0.19189999999999996</v>
      </c>
      <c r="CD77" s="14">
        <f t="shared" si="121"/>
        <v>651014.4389423884</v>
      </c>
      <c r="CE77" s="34">
        <f t="shared" si="122"/>
        <v>69623.450917130744</v>
      </c>
      <c r="CF77" s="34">
        <f t="shared" si="123"/>
        <v>9.3505051870706293</v>
      </c>
      <c r="CG77" s="54">
        <f t="shared" si="124"/>
        <v>581390.9880252576</v>
      </c>
      <c r="CH77" t="e">
        <f>IFERROR(VLOOKUP(AO77,'Model Failure data- Lines'!#REF!,3,FALSE),'Model Failure data- Lines'!#REF!)</f>
        <v>#REF!</v>
      </c>
      <c r="CI77" s="14" t="e">
        <f t="shared" si="125"/>
        <v>#REF!</v>
      </c>
      <c r="CJ77" s="34">
        <f t="shared" si="126"/>
        <v>94108.861710505385</v>
      </c>
      <c r="CK77" s="34" t="e">
        <f t="shared" si="127"/>
        <v>#REF!</v>
      </c>
      <c r="CL77" s="54" t="e">
        <f t="shared" si="128"/>
        <v>#REF!</v>
      </c>
      <c r="CM77" t="e">
        <f>IFERROR(VLOOKUP(AO77,'Model Failure data- Lines'!#REF!,4,FALSE),'Model Failure data- Lines'!#REF!)</f>
        <v>#REF!</v>
      </c>
      <c r="CN77" s="14" t="e">
        <f t="shared" si="129"/>
        <v>#REF!</v>
      </c>
      <c r="CO77" s="34">
        <f t="shared" si="130"/>
        <v>80513.4350222457</v>
      </c>
      <c r="CP77" s="34" t="e">
        <f t="shared" si="131"/>
        <v>#REF!</v>
      </c>
      <c r="CQ77" s="54" t="e">
        <f t="shared" si="132"/>
        <v>#REF!</v>
      </c>
      <c r="CR77" t="e">
        <f>IFERROR(VLOOKUP(AO77,'Model Failure data- Lines'!#REF!,5,FALSE),'Model Failure data- Lines'!#REF!)</f>
        <v>#REF!</v>
      </c>
      <c r="CS77" s="14" t="e">
        <f t="shared" si="133"/>
        <v>#REF!</v>
      </c>
      <c r="CT77" s="34">
        <f t="shared" si="134"/>
        <v>58931.029264376193</v>
      </c>
      <c r="CU77" s="34" t="e">
        <f t="shared" si="135"/>
        <v>#REF!</v>
      </c>
      <c r="CV77" s="54" t="e">
        <f t="shared" si="136"/>
        <v>#REF!</v>
      </c>
      <c r="CW77" t="s">
        <v>679</v>
      </c>
      <c r="CX77">
        <v>1</v>
      </c>
      <c r="CY77">
        <v>1</v>
      </c>
      <c r="CZ77">
        <f t="shared" si="137"/>
        <v>1262010.106471108</v>
      </c>
      <c r="DA77" s="34">
        <f t="shared" si="138"/>
        <v>33457.051742399999</v>
      </c>
      <c r="DB77" s="34">
        <f t="shared" si="139"/>
        <v>86.816461787827194</v>
      </c>
      <c r="DC77" s="34">
        <f t="shared" si="140"/>
        <v>1082530.6192595023</v>
      </c>
      <c r="DD77" s="9">
        <f t="shared" si="141"/>
        <v>233448.92999999996</v>
      </c>
      <c r="DE77" s="59">
        <f t="shared" si="142"/>
        <v>2.4791753377114097E-2</v>
      </c>
      <c r="DF77" s="59">
        <f t="shared" si="143"/>
        <v>6.4331200677488832E-5</v>
      </c>
      <c r="DG77" s="59">
        <f t="shared" si="144"/>
        <v>0.80215771379056366</v>
      </c>
      <c r="DH77" s="59">
        <f t="shared" si="145"/>
        <v>0.17298620163164455</v>
      </c>
      <c r="DI77" s="14">
        <f t="shared" si="146"/>
        <v>31287.443319057216</v>
      </c>
      <c r="DJ77" s="14">
        <f t="shared" si="147"/>
        <v>81.1866254164119</v>
      </c>
      <c r="DK77" s="14">
        <f t="shared" si="148"/>
        <v>1012331.1417874501</v>
      </c>
      <c r="DL77" s="14">
        <f t="shared" si="149"/>
        <v>218310.33473918433</v>
      </c>
      <c r="DM77">
        <f t="shared" si="150"/>
        <v>581390.98802525771</v>
      </c>
      <c r="DN77" s="34">
        <f t="shared" si="151"/>
        <v>16139.789415199997</v>
      </c>
      <c r="DO77" s="34">
        <f t="shared" si="152"/>
        <v>41.88054051554559</v>
      </c>
      <c r="DP77" s="34">
        <f t="shared" si="153"/>
        <v>522216.25398667291</v>
      </c>
      <c r="DQ77" s="9">
        <f t="shared" si="154"/>
        <v>112616.51499999997</v>
      </c>
      <c r="DR77" s="59">
        <f t="shared" si="155"/>
        <v>2.4791753377114097E-2</v>
      </c>
      <c r="DS77" s="59">
        <f t="shared" si="156"/>
        <v>6.4331200677488832E-5</v>
      </c>
      <c r="DT77" s="59">
        <f t="shared" si="157"/>
        <v>0.80215771379056389</v>
      </c>
      <c r="DU77" s="59">
        <f t="shared" si="158"/>
        <v>0.17298620163164458</v>
      </c>
      <c r="DV77" s="14">
        <f t="shared" si="159"/>
        <v>14413.701990798882</v>
      </c>
      <c r="DW77" s="14">
        <f t="shared" si="160"/>
        <v>37.401580322736358</v>
      </c>
      <c r="DX77" s="14">
        <f t="shared" si="161"/>
        <v>466367.26577277778</v>
      </c>
      <c r="DY77" s="14">
        <f t="shared" si="162"/>
        <v>100572.61868135829</v>
      </c>
      <c r="DZ77" s="34" t="e">
        <f t="shared" si="163"/>
        <v>#REF!</v>
      </c>
      <c r="EA77" s="34" t="e">
        <f t="shared" si="164"/>
        <v>#REF!</v>
      </c>
      <c r="EB77" s="34" t="e">
        <f t="shared" si="165"/>
        <v>#REF!</v>
      </c>
      <c r="EC77" s="34" t="e">
        <f t="shared" si="166"/>
        <v>#REF!</v>
      </c>
      <c r="ED77" s="34" t="e">
        <f t="shared" si="167"/>
        <v>#REF!</v>
      </c>
      <c r="EE77" s="59" t="e">
        <f t="shared" si="168"/>
        <v>#REF!</v>
      </c>
      <c r="EF77" s="59" t="e">
        <f t="shared" si="169"/>
        <v>#REF!</v>
      </c>
      <c r="EG77" s="59" t="e">
        <f t="shared" si="170"/>
        <v>#REF!</v>
      </c>
      <c r="EH77" s="59" t="e">
        <f t="shared" si="171"/>
        <v>#REF!</v>
      </c>
      <c r="EI77" s="14" t="e">
        <f t="shared" si="172"/>
        <v>#REF!</v>
      </c>
      <c r="EJ77" s="14" t="e">
        <f t="shared" si="173"/>
        <v>#REF!</v>
      </c>
      <c r="EK77" s="14" t="e">
        <f t="shared" si="174"/>
        <v>#REF!</v>
      </c>
      <c r="EL77" s="14" t="e">
        <f t="shared" si="175"/>
        <v>#REF!</v>
      </c>
      <c r="EM77" t="e">
        <f t="shared" si="176"/>
        <v>#REF!</v>
      </c>
      <c r="EN77" s="34" t="e">
        <f t="shared" si="177"/>
        <v>#REF!</v>
      </c>
      <c r="EO77" s="34" t="e">
        <f t="shared" si="178"/>
        <v>#REF!</v>
      </c>
      <c r="EP77" s="34" t="e">
        <f t="shared" si="179"/>
        <v>#REF!</v>
      </c>
      <c r="EQ77" s="34" t="e">
        <f t="shared" si="180"/>
        <v>#REF!</v>
      </c>
      <c r="ER77" s="59" t="e">
        <f t="shared" si="181"/>
        <v>#REF!</v>
      </c>
      <c r="ES77" s="59" t="e">
        <f t="shared" si="182"/>
        <v>#REF!</v>
      </c>
      <c r="ET77" s="59" t="e">
        <f t="shared" si="183"/>
        <v>#REF!</v>
      </c>
      <c r="EU77" s="59" t="e">
        <f t="shared" si="184"/>
        <v>#REF!</v>
      </c>
      <c r="EV77" s="14" t="e">
        <f t="shared" si="185"/>
        <v>#REF!</v>
      </c>
      <c r="EW77" s="14" t="e">
        <f t="shared" si="186"/>
        <v>#REF!</v>
      </c>
      <c r="EX77" s="14" t="e">
        <f t="shared" si="187"/>
        <v>#REF!</v>
      </c>
      <c r="EY77" s="14" t="e">
        <f t="shared" si="188"/>
        <v>#REF!</v>
      </c>
    </row>
    <row r="78" spans="1:155" x14ac:dyDescent="0.2">
      <c r="A78" s="17">
        <v>30223129</v>
      </c>
      <c r="B78" t="s">
        <v>62</v>
      </c>
      <c r="C78" t="s">
        <v>3860</v>
      </c>
      <c r="D78" t="s">
        <v>3861</v>
      </c>
      <c r="E78" t="s">
        <v>2403</v>
      </c>
      <c r="F78" t="s">
        <v>66</v>
      </c>
      <c r="G78" t="s">
        <v>42</v>
      </c>
      <c r="H78" t="s">
        <v>3862</v>
      </c>
      <c r="I78" t="s">
        <v>68</v>
      </c>
      <c r="J78" s="19" t="s">
        <v>69</v>
      </c>
      <c r="K78" t="s">
        <v>70</v>
      </c>
      <c r="L78">
        <v>1956</v>
      </c>
      <c r="M78">
        <f t="shared" si="97"/>
        <v>1956</v>
      </c>
      <c r="N78">
        <v>63</v>
      </c>
      <c r="O78" s="19">
        <f t="shared" si="98"/>
        <v>63</v>
      </c>
      <c r="P78" t="s">
        <v>54</v>
      </c>
      <c r="Q78" s="19" t="str">
        <f t="shared" si="99"/>
        <v>60-70</v>
      </c>
      <c r="R78" s="23">
        <v>112</v>
      </c>
      <c r="S78" s="15">
        <f t="shared" si="100"/>
        <v>0.112</v>
      </c>
      <c r="T78">
        <v>30320184</v>
      </c>
      <c r="U78" t="s">
        <v>45</v>
      </c>
      <c r="V78" t="s">
        <v>46</v>
      </c>
      <c r="W78" s="20" t="s">
        <v>87</v>
      </c>
      <c r="X78" t="s">
        <v>88</v>
      </c>
      <c r="Y78" t="s">
        <v>601</v>
      </c>
      <c r="Z78" t="s">
        <v>3863</v>
      </c>
      <c r="AA78" t="s">
        <v>3864</v>
      </c>
      <c r="AB78" t="s">
        <v>794</v>
      </c>
      <c r="AC78">
        <v>1956</v>
      </c>
      <c r="AD78">
        <v>126</v>
      </c>
      <c r="AE78" t="str">
        <f t="shared" si="101"/>
        <v>&gt;80</v>
      </c>
      <c r="AF78">
        <v>-37.692620069999997</v>
      </c>
      <c r="AG78">
        <v>145.01091504999999</v>
      </c>
      <c r="AH78" t="s">
        <v>75</v>
      </c>
      <c r="AI78" t="s">
        <v>76</v>
      </c>
      <c r="AJ78" s="33" t="s">
        <v>77</v>
      </c>
      <c r="AL78" t="s">
        <v>78</v>
      </c>
      <c r="AM78" t="s">
        <v>79</v>
      </c>
      <c r="AN78">
        <v>220</v>
      </c>
      <c r="AO78" s="69">
        <v>5</v>
      </c>
      <c r="AP78">
        <v>2</v>
      </c>
      <c r="AQ78">
        <v>3</v>
      </c>
      <c r="AR78">
        <v>2</v>
      </c>
      <c r="AS78" s="82" t="str">
        <f t="shared" si="102"/>
        <v>Gw-3-2</v>
      </c>
      <c r="AT78" s="14">
        <f t="shared" si="103"/>
        <v>78824</v>
      </c>
      <c r="AU78" s="81">
        <f>VLOOKUP(C78,Bushfire_Vlookup!$F$2:$H$12575,3,FALSE)</f>
        <v>138.31894</v>
      </c>
      <c r="AV78" s="14">
        <f>VLOOKUP(AS78,Safety_collateral_Vlookup!$J$3:$L$20,2,FALSE)</f>
        <v>2374990.7140716286</v>
      </c>
      <c r="AW78" s="14">
        <f>VLOOKUP(AS78,Safety_collateral_Vlookup!$J$3:$L$20,3,FALSE)</f>
        <v>550000</v>
      </c>
      <c r="AX78" s="48">
        <f t="shared" si="104"/>
        <v>3205217.8862234079</v>
      </c>
      <c r="AY78" s="49">
        <f t="shared" ref="AY78:AY90" si="190">(R78/1000)*AZ78</f>
        <v>8512</v>
      </c>
      <c r="AZ78" s="14">
        <v>76000</v>
      </c>
      <c r="BA78" s="16">
        <f t="shared" si="105"/>
        <v>376.55285317474249</v>
      </c>
      <c r="BB78" t="e">
        <f>IF(BA78&lt;=#REF!,#REF!,IF(BA78&lt;=#REF!,#REF!,IF(BA78&lt;=#REF!,#REF!,IF(BA78&lt;=#REF!,#REF!,#REF!))))</f>
        <v>#REF!</v>
      </c>
      <c r="BC78" s="51">
        <v>5</v>
      </c>
      <c r="BD78" s="21">
        <v>70</v>
      </c>
      <c r="BE78" s="21">
        <v>6.4399999999999999E-2</v>
      </c>
      <c r="BF78" s="26">
        <f t="shared" si="106"/>
        <v>555.20535331644692</v>
      </c>
      <c r="BG78" s="21">
        <v>7</v>
      </c>
      <c r="BH78" s="21">
        <f t="shared" si="107"/>
        <v>64.400000000000006</v>
      </c>
      <c r="BI78" s="28">
        <f t="shared" si="108"/>
        <v>6.0635500134400021E-2</v>
      </c>
      <c r="BJ78" s="27">
        <f t="shared" si="109"/>
        <v>6.0635500134400021E-2</v>
      </c>
      <c r="BK78" s="28">
        <f t="shared" si="110"/>
        <v>0.9296188771613626</v>
      </c>
      <c r="BL78" s="35">
        <f t="shared" si="111"/>
        <v>350.05064056021155</v>
      </c>
      <c r="BM78" s="21" t="str">
        <f t="shared" si="112"/>
        <v>Cr5</v>
      </c>
      <c r="BN78" s="51">
        <v>5</v>
      </c>
      <c r="BO78" s="21">
        <v>1</v>
      </c>
      <c r="BP78" s="50" t="s">
        <v>5497</v>
      </c>
      <c r="BQ78" s="14">
        <v>78824</v>
      </c>
      <c r="BR78">
        <f>IFERROR(VLOOKUP(AO78,'Model Failure data- Lines'!$A$37:$E$41,3,FALSE),'Model Failure data- Lines'!$C$37)</f>
        <v>0.49390000000000001</v>
      </c>
      <c r="BS78" s="14">
        <f t="shared" si="113"/>
        <v>1583057.1140057412</v>
      </c>
      <c r="BT78" s="34">
        <f t="shared" si="114"/>
        <v>7592.2819881133373</v>
      </c>
      <c r="BU78" s="34">
        <f t="shared" si="115"/>
        <v>208.50873511866581</v>
      </c>
      <c r="BV78" s="54">
        <f t="shared" si="116"/>
        <v>1575464.8320176278</v>
      </c>
      <c r="BW78">
        <f>IFERROR(VLOOKUP(AO78,'Model Failure data- Lines'!$A$37:$E$41,4,FALSE),'Model Failure data- Lines'!$D$37)</f>
        <v>0.39779999999999999</v>
      </c>
      <c r="BX78" s="14">
        <f t="shared" si="117"/>
        <v>1275035.6751396717</v>
      </c>
      <c r="BY78" s="34">
        <f t="shared" si="118"/>
        <v>6771.9391197168952</v>
      </c>
      <c r="BZ78" s="71">
        <f t="shared" si="119"/>
        <v>188.28221172682001</v>
      </c>
      <c r="CA78" s="71">
        <f t="shared" si="120"/>
        <v>1268263.7360199548</v>
      </c>
      <c r="CB78" s="56">
        <v>1</v>
      </c>
      <c r="CC78">
        <f>IFERROR(VLOOKUP(AO78,'Model Failure data- Lines'!$A$37:$E$41,5,FALSE),'Model Failure data- Lines'!$E$37)</f>
        <v>0.19189999999999996</v>
      </c>
      <c r="CD78" s="14">
        <f t="shared" si="121"/>
        <v>615081.31236627186</v>
      </c>
      <c r="CE78" s="34">
        <f t="shared" si="122"/>
        <v>5387.5892200601538</v>
      </c>
      <c r="CF78" s="34">
        <f t="shared" si="123"/>
        <v>114.16633437383786</v>
      </c>
      <c r="CG78" s="54">
        <f t="shared" si="124"/>
        <v>609693.72314621171</v>
      </c>
      <c r="CH78" t="e">
        <f>IFERROR(VLOOKUP(AO78,'Model Failure data- Lines'!#REF!,3,FALSE),'Model Failure data- Lines'!#REF!)</f>
        <v>#REF!</v>
      </c>
      <c r="CI78" s="14" t="e">
        <f t="shared" si="125"/>
        <v>#REF!</v>
      </c>
      <c r="CJ78" s="34">
        <f t="shared" si="126"/>
        <v>7282.3148261801989</v>
      </c>
      <c r="CK78" s="34" t="e">
        <f t="shared" si="127"/>
        <v>#REF!</v>
      </c>
      <c r="CL78" s="54" t="e">
        <f t="shared" si="128"/>
        <v>#REF!</v>
      </c>
      <c r="CM78" t="e">
        <f>IFERROR(VLOOKUP(AO78,'Model Failure data- Lines'!#REF!,4,FALSE),'Model Failure data- Lines'!#REF!)</f>
        <v>#REF!</v>
      </c>
      <c r="CN78" s="14" t="e">
        <f t="shared" si="129"/>
        <v>#REF!</v>
      </c>
      <c r="CO78" s="34">
        <f t="shared" si="130"/>
        <v>6230.2759900850497</v>
      </c>
      <c r="CP78" s="34" t="e">
        <f t="shared" si="131"/>
        <v>#REF!</v>
      </c>
      <c r="CQ78" s="54" t="e">
        <f t="shared" si="132"/>
        <v>#REF!</v>
      </c>
      <c r="CR78" t="e">
        <f>IFERROR(VLOOKUP(AO78,'Model Failure data- Lines'!#REF!,5,FALSE),'Model Failure data- Lines'!#REF!)</f>
        <v>#REF!</v>
      </c>
      <c r="CS78" s="14" t="e">
        <f t="shared" si="133"/>
        <v>#REF!</v>
      </c>
      <c r="CT78" s="34">
        <f t="shared" si="134"/>
        <v>4560.1901918033655</v>
      </c>
      <c r="CU78" s="34" t="e">
        <f t="shared" si="135"/>
        <v>#REF!</v>
      </c>
      <c r="CV78" s="54" t="e">
        <f t="shared" si="136"/>
        <v>#REF!</v>
      </c>
      <c r="CW78" t="s">
        <v>794</v>
      </c>
      <c r="CX78">
        <v>1</v>
      </c>
      <c r="CY78">
        <v>1</v>
      </c>
      <c r="CZ78">
        <f t="shared" si="137"/>
        <v>1268263.7360199548</v>
      </c>
      <c r="DA78" s="34">
        <f t="shared" si="138"/>
        <v>33457.051742399999</v>
      </c>
      <c r="DB78" s="34">
        <f t="shared" si="139"/>
        <v>58.709833712243991</v>
      </c>
      <c r="DC78" s="34">
        <f t="shared" si="140"/>
        <v>1008070.9835635592</v>
      </c>
      <c r="DD78" s="9">
        <f t="shared" si="141"/>
        <v>233448.92999999996</v>
      </c>
      <c r="DE78" s="59">
        <f t="shared" si="142"/>
        <v>2.6240090685097892E-2</v>
      </c>
      <c r="DF78" s="59">
        <f t="shared" si="143"/>
        <v>4.6045640021650943E-5</v>
      </c>
      <c r="DG78" s="59">
        <f t="shared" si="144"/>
        <v>0.7906217866830525</v>
      </c>
      <c r="DH78" s="59">
        <f t="shared" si="145"/>
        <v>0.18309207699182783</v>
      </c>
      <c r="DI78" s="14">
        <f t="shared" si="146"/>
        <v>33279.355445784669</v>
      </c>
      <c r="DJ78" s="14">
        <f t="shared" si="147"/>
        <v>58.398015441288976</v>
      </c>
      <c r="DK78" s="14">
        <f t="shared" si="148"/>
        <v>1002716.94095742</v>
      </c>
      <c r="DL78" s="14">
        <f t="shared" si="149"/>
        <v>232209.04160130877</v>
      </c>
      <c r="DM78">
        <f t="shared" si="150"/>
        <v>609693.72314621171</v>
      </c>
      <c r="DN78" s="34">
        <f t="shared" si="151"/>
        <v>16139.789415199997</v>
      </c>
      <c r="DO78" s="34">
        <f t="shared" si="152"/>
        <v>28.321812693261993</v>
      </c>
      <c r="DP78" s="34">
        <f t="shared" si="153"/>
        <v>486296.68613837857</v>
      </c>
      <c r="DQ78" s="9">
        <f t="shared" si="154"/>
        <v>112616.51499999997</v>
      </c>
      <c r="DR78" s="59">
        <f t="shared" si="155"/>
        <v>2.6240090685097892E-2</v>
      </c>
      <c r="DS78" s="59">
        <f t="shared" si="156"/>
        <v>4.6045640021650943E-5</v>
      </c>
      <c r="DT78" s="59">
        <f t="shared" si="157"/>
        <v>0.7906217866830525</v>
      </c>
      <c r="DU78" s="59">
        <f t="shared" si="158"/>
        <v>0.18309207699182786</v>
      </c>
      <c r="DV78" s="14">
        <f t="shared" si="159"/>
        <v>15998.418585491561</v>
      </c>
      <c r="DW78" s="14">
        <f t="shared" si="160"/>
        <v>28.073737699450579</v>
      </c>
      <c r="DX78" s="14">
        <f t="shared" si="161"/>
        <v>482037.14072330028</v>
      </c>
      <c r="DY78" s="14">
        <f t="shared" si="162"/>
        <v>111630.09009972037</v>
      </c>
      <c r="DZ78" s="34" t="e">
        <f t="shared" si="163"/>
        <v>#REF!</v>
      </c>
      <c r="EA78" s="34" t="e">
        <f t="shared" si="164"/>
        <v>#REF!</v>
      </c>
      <c r="EB78" s="34" t="e">
        <f t="shared" si="165"/>
        <v>#REF!</v>
      </c>
      <c r="EC78" s="34" t="e">
        <f t="shared" si="166"/>
        <v>#REF!</v>
      </c>
      <c r="ED78" s="34" t="e">
        <f t="shared" si="167"/>
        <v>#REF!</v>
      </c>
      <c r="EE78" s="59" t="e">
        <f t="shared" si="168"/>
        <v>#REF!</v>
      </c>
      <c r="EF78" s="59" t="e">
        <f t="shared" si="169"/>
        <v>#REF!</v>
      </c>
      <c r="EG78" s="59" t="e">
        <f t="shared" si="170"/>
        <v>#REF!</v>
      </c>
      <c r="EH78" s="59" t="e">
        <f t="shared" si="171"/>
        <v>#REF!</v>
      </c>
      <c r="EI78" s="14" t="e">
        <f t="shared" si="172"/>
        <v>#REF!</v>
      </c>
      <c r="EJ78" s="14" t="e">
        <f t="shared" si="173"/>
        <v>#REF!</v>
      </c>
      <c r="EK78" s="14" t="e">
        <f t="shared" si="174"/>
        <v>#REF!</v>
      </c>
      <c r="EL78" s="14" t="e">
        <f t="shared" si="175"/>
        <v>#REF!</v>
      </c>
      <c r="EM78" t="e">
        <f t="shared" si="176"/>
        <v>#REF!</v>
      </c>
      <c r="EN78" s="34" t="e">
        <f t="shared" si="177"/>
        <v>#REF!</v>
      </c>
      <c r="EO78" s="34" t="e">
        <f t="shared" si="178"/>
        <v>#REF!</v>
      </c>
      <c r="EP78" s="34" t="e">
        <f t="shared" si="179"/>
        <v>#REF!</v>
      </c>
      <c r="EQ78" s="34" t="e">
        <f t="shared" si="180"/>
        <v>#REF!</v>
      </c>
      <c r="ER78" s="59" t="e">
        <f t="shared" si="181"/>
        <v>#REF!</v>
      </c>
      <c r="ES78" s="59" t="e">
        <f t="shared" si="182"/>
        <v>#REF!</v>
      </c>
      <c r="ET78" s="59" t="e">
        <f t="shared" si="183"/>
        <v>#REF!</v>
      </c>
      <c r="EU78" s="59" t="e">
        <f t="shared" si="184"/>
        <v>#REF!</v>
      </c>
      <c r="EV78" s="14" t="e">
        <f t="shared" si="185"/>
        <v>#REF!</v>
      </c>
      <c r="EW78" s="14" t="e">
        <f t="shared" si="186"/>
        <v>#REF!</v>
      </c>
      <c r="EX78" s="14" t="e">
        <f t="shared" si="187"/>
        <v>#REF!</v>
      </c>
      <c r="EY78" s="14" t="e">
        <f t="shared" si="188"/>
        <v>#REF!</v>
      </c>
    </row>
    <row r="79" spans="1:155" x14ac:dyDescent="0.2">
      <c r="A79" s="17">
        <v>30338469</v>
      </c>
      <c r="B79" t="s">
        <v>117</v>
      </c>
      <c r="C79" t="s">
        <v>3594</v>
      </c>
      <c r="D79" t="s">
        <v>3595</v>
      </c>
      <c r="E79" t="s">
        <v>3596</v>
      </c>
      <c r="F79" t="s">
        <v>41</v>
      </c>
      <c r="G79" t="s">
        <v>42</v>
      </c>
      <c r="H79" t="s">
        <v>4765</v>
      </c>
      <c r="I79" t="s">
        <v>118</v>
      </c>
      <c r="J79" s="19" t="s">
        <v>101</v>
      </c>
      <c r="K79" t="s">
        <v>119</v>
      </c>
      <c r="L79">
        <v>1983</v>
      </c>
      <c r="M79">
        <f t="shared" si="97"/>
        <v>1983</v>
      </c>
      <c r="N79">
        <v>36</v>
      </c>
      <c r="O79" s="19">
        <f t="shared" si="98"/>
        <v>36</v>
      </c>
      <c r="P79" t="s">
        <v>44</v>
      </c>
      <c r="Q79" s="19" t="str">
        <f t="shared" si="99"/>
        <v>30-40</v>
      </c>
      <c r="R79" s="23">
        <v>432.5</v>
      </c>
      <c r="S79" s="15">
        <f t="shared" si="100"/>
        <v>0.4325</v>
      </c>
      <c r="T79">
        <v>30431238</v>
      </c>
      <c r="U79" t="s">
        <v>45</v>
      </c>
      <c r="V79" t="s">
        <v>55</v>
      </c>
      <c r="W79" t="s">
        <v>47</v>
      </c>
      <c r="X79" t="s">
        <v>88</v>
      </c>
      <c r="Y79" t="s">
        <v>97</v>
      </c>
      <c r="Z79" t="s">
        <v>3597</v>
      </c>
      <c r="AA79" t="s">
        <v>3598</v>
      </c>
      <c r="AB79" t="s">
        <v>610</v>
      </c>
      <c r="AC79">
        <v>1983</v>
      </c>
      <c r="AD79">
        <v>72</v>
      </c>
      <c r="AE79" t="str">
        <f t="shared" si="101"/>
        <v>&lt;80</v>
      </c>
      <c r="AF79">
        <v>-37.548253119999998</v>
      </c>
      <c r="AG79">
        <v>144.88853861999999</v>
      </c>
      <c r="AH79" t="s">
        <v>75</v>
      </c>
      <c r="AI79" t="s">
        <v>76</v>
      </c>
      <c r="AJ79" s="33" t="s">
        <v>112</v>
      </c>
      <c r="AL79" t="s">
        <v>48</v>
      </c>
      <c r="AM79" t="s">
        <v>106</v>
      </c>
      <c r="AN79">
        <v>500</v>
      </c>
      <c r="AO79" s="69">
        <v>5</v>
      </c>
      <c r="AP79">
        <v>2</v>
      </c>
      <c r="AQ79">
        <v>0</v>
      </c>
      <c r="AR79">
        <v>0</v>
      </c>
      <c r="AS79" s="82" t="str">
        <f t="shared" si="102"/>
        <v>Gw-0-0</v>
      </c>
      <c r="AT79" s="14">
        <f t="shared" si="103"/>
        <v>752</v>
      </c>
      <c r="AU79" s="81">
        <f>VLOOKUP(C79,Bushfire_Vlookup!$F$2:$H$12575,3,FALSE)</f>
        <v>56267.085137000002</v>
      </c>
      <c r="AV79" s="14">
        <f>VLOOKUP(AS79,Safety_collateral_Vlookup!$J$3:$L$20,2,FALSE)</f>
        <v>3720.1399252148244</v>
      </c>
      <c r="AW79" s="14">
        <f>VLOOKUP(AS79,Safety_collateral_Vlookup!$J$3:$L$20,3,FALSE)</f>
        <v>25000</v>
      </c>
      <c r="AX79" s="48">
        <f t="shared" si="104"/>
        <v>91483.753141383218</v>
      </c>
      <c r="AY79" s="49">
        <f t="shared" si="190"/>
        <v>32870</v>
      </c>
      <c r="AZ79" s="14">
        <v>76000</v>
      </c>
      <c r="BA79" s="16">
        <f t="shared" si="105"/>
        <v>2.7831990611920663</v>
      </c>
      <c r="BB79" t="e">
        <f>IF(BA79&lt;=#REF!,#REF!,IF(BA79&lt;=#REF!,#REF!,IF(BA79&lt;=#REF!,#REF!,IF(BA79&lt;=#REF!,#REF!,#REF!))))</f>
        <v>#REF!</v>
      </c>
      <c r="BC79" s="51">
        <v>3</v>
      </c>
      <c r="BD79" s="21">
        <v>70</v>
      </c>
      <c r="BE79" s="21">
        <v>6.4399999999999999E-2</v>
      </c>
      <c r="BF79" s="26">
        <f t="shared" si="106"/>
        <v>2143.9849581193153</v>
      </c>
      <c r="BG79" s="21">
        <v>7</v>
      </c>
      <c r="BH79" s="21">
        <f t="shared" si="107"/>
        <v>64.400000000000006</v>
      </c>
      <c r="BI79" s="28">
        <f t="shared" si="108"/>
        <v>6.0635500134400021E-2</v>
      </c>
      <c r="BJ79" s="27">
        <f t="shared" si="109"/>
        <v>6.0635500134400021E-2</v>
      </c>
      <c r="BK79" s="28">
        <f t="shared" si="110"/>
        <v>0.9296188771613626</v>
      </c>
      <c r="BL79" s="35">
        <f t="shared" si="111"/>
        <v>2.587314386181927</v>
      </c>
      <c r="BM79" s="21" t="str">
        <f t="shared" si="112"/>
        <v>Cr3</v>
      </c>
      <c r="BN79" s="51">
        <v>3</v>
      </c>
      <c r="BO79" s="21">
        <v>1</v>
      </c>
      <c r="BP79" s="50" t="s">
        <v>5497</v>
      </c>
      <c r="BQ79" s="14">
        <v>752</v>
      </c>
      <c r="BR79">
        <f>IFERROR(VLOOKUP(AO79,'Model Failure data- Lines'!$A$37:$E$41,3,FALSE),'Model Failure data- Lines'!$C$37)</f>
        <v>0.49390000000000001</v>
      </c>
      <c r="BS79" s="14">
        <f t="shared" si="113"/>
        <v>45183.825676529174</v>
      </c>
      <c r="BT79" s="34">
        <f t="shared" si="114"/>
        <v>29318.410355884094</v>
      </c>
      <c r="BU79" s="34">
        <f t="shared" si="115"/>
        <v>1.5411417306757544</v>
      </c>
      <c r="BV79" s="54">
        <f t="shared" si="116"/>
        <v>15865.415320645079</v>
      </c>
      <c r="BW79">
        <f>IFERROR(VLOOKUP(AO79,'Model Failure data- Lines'!$A$37:$E$41,4,FALSE),'Model Failure data- Lines'!$D$37)</f>
        <v>0.39779999999999999</v>
      </c>
      <c r="BX79" s="14">
        <f t="shared" si="117"/>
        <v>36392.236999642242</v>
      </c>
      <c r="BY79" s="34">
        <f t="shared" si="118"/>
        <v>26150.568475692475</v>
      </c>
      <c r="BZ79" s="71">
        <f t="shared" si="119"/>
        <v>1.3916422900507734</v>
      </c>
      <c r="CA79" s="71">
        <f t="shared" si="120"/>
        <v>10241.668523949767</v>
      </c>
      <c r="CB79" s="56">
        <v>1</v>
      </c>
      <c r="CC79">
        <f>IFERROR(VLOOKUP(AO79,'Model Failure data- Lines'!$A$37:$E$41,5,FALSE),'Model Failure data- Lines'!$E$37)</f>
        <v>0.19189999999999996</v>
      </c>
      <c r="CD79" s="14">
        <f t="shared" si="121"/>
        <v>17555.732227831435</v>
      </c>
      <c r="CE79" s="34">
        <f t="shared" si="122"/>
        <v>20804.753014964434</v>
      </c>
      <c r="CF79" s="34">
        <f t="shared" si="123"/>
        <v>0.84383276336921453</v>
      </c>
      <c r="CG79" s="54">
        <f t="shared" si="124"/>
        <v>-3249.0207871329985</v>
      </c>
      <c r="CH79" t="e">
        <f>IFERROR(VLOOKUP(AO79,'Model Failure data- Lines'!#REF!,3,FALSE),'Model Failure data- Lines'!#REF!)</f>
        <v>#REF!</v>
      </c>
      <c r="CI79" s="14" t="e">
        <f t="shared" si="125"/>
        <v>#REF!</v>
      </c>
      <c r="CJ79" s="34">
        <f t="shared" si="126"/>
        <v>28121.438949311931</v>
      </c>
      <c r="CK79" s="34" t="e">
        <f t="shared" si="127"/>
        <v>#REF!</v>
      </c>
      <c r="CL79" s="54" t="e">
        <f t="shared" si="128"/>
        <v>#REF!</v>
      </c>
      <c r="CM79" t="e">
        <f>IFERROR(VLOOKUP(AO79,'Model Failure data- Lines'!#REF!,4,FALSE),'Model Failure data- Lines'!#REF!)</f>
        <v>#REF!</v>
      </c>
      <c r="CN79" s="14" t="e">
        <f t="shared" si="129"/>
        <v>#REF!</v>
      </c>
      <c r="CO79" s="34">
        <f t="shared" si="130"/>
        <v>24058.878265283784</v>
      </c>
      <c r="CP79" s="34" t="e">
        <f t="shared" si="131"/>
        <v>#REF!</v>
      </c>
      <c r="CQ79" s="54" t="e">
        <f t="shared" si="132"/>
        <v>#REF!</v>
      </c>
      <c r="CR79" t="e">
        <f>IFERROR(VLOOKUP(AO79,'Model Failure data- Lines'!#REF!,5,FALSE),'Model Failure data- Lines'!#REF!)</f>
        <v>#REF!</v>
      </c>
      <c r="CS79" s="14" t="e">
        <f t="shared" si="133"/>
        <v>#REF!</v>
      </c>
      <c r="CT79" s="34">
        <f t="shared" si="134"/>
        <v>17609.663017454961</v>
      </c>
      <c r="CU79" s="34" t="e">
        <f t="shared" si="135"/>
        <v>#REF!</v>
      </c>
      <c r="CV79" s="54" t="e">
        <f t="shared" si="136"/>
        <v>#REF!</v>
      </c>
      <c r="CW79" t="s">
        <v>610</v>
      </c>
      <c r="CX79">
        <v>1</v>
      </c>
      <c r="CY79">
        <v>1</v>
      </c>
      <c r="CZ79">
        <f t="shared" si="137"/>
        <v>10241.668523949766</v>
      </c>
      <c r="DA79" s="34">
        <f t="shared" si="138"/>
        <v>319.18835519999999</v>
      </c>
      <c r="DB79" s="34">
        <f t="shared" si="139"/>
        <v>23882.710580821004</v>
      </c>
      <c r="DC79" s="34">
        <f t="shared" si="140"/>
        <v>1579.0230636212377</v>
      </c>
      <c r="DD79" s="9">
        <f t="shared" si="141"/>
        <v>10611.314999999999</v>
      </c>
      <c r="DE79" s="59">
        <f t="shared" si="142"/>
        <v>8.7707813950304234E-3</v>
      </c>
      <c r="DF79" s="59">
        <f t="shared" si="143"/>
        <v>0.65625838227685163</v>
      </c>
      <c r="DG79" s="59">
        <f t="shared" si="144"/>
        <v>4.3389008035883053E-2</v>
      </c>
      <c r="DH79" s="59">
        <f t="shared" si="145"/>
        <v>0.29158182829223483</v>
      </c>
      <c r="DI79" s="14">
        <f t="shared" si="146"/>
        <v>89.82743574392731</v>
      </c>
      <c r="DJ79" s="14">
        <f t="shared" si="147"/>
        <v>6721.1808173430236</v>
      </c>
      <c r="DK79" s="14">
        <f t="shared" si="148"/>
        <v>444.37583788650687</v>
      </c>
      <c r="DL79" s="14">
        <f t="shared" si="149"/>
        <v>2986.284432976307</v>
      </c>
      <c r="DM79">
        <f t="shared" si="150"/>
        <v>-3249.0207871329981</v>
      </c>
      <c r="DN79" s="34">
        <f t="shared" si="151"/>
        <v>153.97748959999998</v>
      </c>
      <c r="DO79" s="34">
        <f t="shared" si="152"/>
        <v>11521.096431522248</v>
      </c>
      <c r="DP79" s="34">
        <f t="shared" si="153"/>
        <v>761.72580670918921</v>
      </c>
      <c r="DQ79" s="9">
        <f t="shared" si="154"/>
        <v>5118.932499999999</v>
      </c>
      <c r="DR79" s="59">
        <f t="shared" si="155"/>
        <v>8.7707813950304251E-3</v>
      </c>
      <c r="DS79" s="59">
        <f t="shared" si="156"/>
        <v>0.65625838227685174</v>
      </c>
      <c r="DT79" s="59">
        <f t="shared" si="157"/>
        <v>4.3389008035883053E-2</v>
      </c>
      <c r="DU79" s="59">
        <f t="shared" si="158"/>
        <v>0.29158182829223483</v>
      </c>
      <c r="DV79" s="14">
        <f t="shared" si="159"/>
        <v>-28.496451071853205</v>
      </c>
      <c r="DW79" s="14">
        <f t="shared" si="160"/>
        <v>-2132.1971257477649</v>
      </c>
      <c r="DX79" s="14">
        <f t="shared" si="161"/>
        <v>-140.97178904166472</v>
      </c>
      <c r="DY79" s="14">
        <f t="shared" si="162"/>
        <v>-947.3554212717155</v>
      </c>
      <c r="DZ79" s="34" t="e">
        <f t="shared" si="163"/>
        <v>#REF!</v>
      </c>
      <c r="EA79" s="34" t="e">
        <f t="shared" si="164"/>
        <v>#REF!</v>
      </c>
      <c r="EB79" s="34" t="e">
        <f t="shared" si="165"/>
        <v>#REF!</v>
      </c>
      <c r="EC79" s="34" t="e">
        <f t="shared" si="166"/>
        <v>#REF!</v>
      </c>
      <c r="ED79" s="34" t="e">
        <f t="shared" si="167"/>
        <v>#REF!</v>
      </c>
      <c r="EE79" s="59" t="e">
        <f t="shared" si="168"/>
        <v>#REF!</v>
      </c>
      <c r="EF79" s="59" t="e">
        <f t="shared" si="169"/>
        <v>#REF!</v>
      </c>
      <c r="EG79" s="59" t="e">
        <f t="shared" si="170"/>
        <v>#REF!</v>
      </c>
      <c r="EH79" s="59" t="e">
        <f t="shared" si="171"/>
        <v>#REF!</v>
      </c>
      <c r="EI79" s="14" t="e">
        <f t="shared" si="172"/>
        <v>#REF!</v>
      </c>
      <c r="EJ79" s="14" t="e">
        <f t="shared" si="173"/>
        <v>#REF!</v>
      </c>
      <c r="EK79" s="14" t="e">
        <f t="shared" si="174"/>
        <v>#REF!</v>
      </c>
      <c r="EL79" s="14" t="e">
        <f t="shared" si="175"/>
        <v>#REF!</v>
      </c>
      <c r="EM79" t="e">
        <f t="shared" si="176"/>
        <v>#REF!</v>
      </c>
      <c r="EN79" s="34" t="e">
        <f t="shared" si="177"/>
        <v>#REF!</v>
      </c>
      <c r="EO79" s="34" t="e">
        <f t="shared" si="178"/>
        <v>#REF!</v>
      </c>
      <c r="EP79" s="34" t="e">
        <f t="shared" si="179"/>
        <v>#REF!</v>
      </c>
      <c r="EQ79" s="34" t="e">
        <f t="shared" si="180"/>
        <v>#REF!</v>
      </c>
      <c r="ER79" s="59" t="e">
        <f t="shared" si="181"/>
        <v>#REF!</v>
      </c>
      <c r="ES79" s="59" t="e">
        <f t="shared" si="182"/>
        <v>#REF!</v>
      </c>
      <c r="ET79" s="59" t="e">
        <f t="shared" si="183"/>
        <v>#REF!</v>
      </c>
      <c r="EU79" s="59" t="e">
        <f t="shared" si="184"/>
        <v>#REF!</v>
      </c>
      <c r="EV79" s="14" t="e">
        <f t="shared" si="185"/>
        <v>#REF!</v>
      </c>
      <c r="EW79" s="14" t="e">
        <f t="shared" si="186"/>
        <v>#REF!</v>
      </c>
      <c r="EX79" s="14" t="e">
        <f t="shared" si="187"/>
        <v>#REF!</v>
      </c>
      <c r="EY79" s="14" t="e">
        <f t="shared" si="188"/>
        <v>#REF!</v>
      </c>
    </row>
    <row r="80" spans="1:155" x14ac:dyDescent="0.2">
      <c r="A80" s="17">
        <v>30014308</v>
      </c>
      <c r="B80" t="s">
        <v>99</v>
      </c>
      <c r="C80" t="s">
        <v>711</v>
      </c>
      <c r="D80" t="s">
        <v>712</v>
      </c>
      <c r="E80" t="s">
        <v>713</v>
      </c>
      <c r="F80" t="s">
        <v>41</v>
      </c>
      <c r="G80" t="s">
        <v>42</v>
      </c>
      <c r="H80" t="s">
        <v>714</v>
      </c>
      <c r="I80" t="s">
        <v>100</v>
      </c>
      <c r="J80" s="19" t="s">
        <v>101</v>
      </c>
      <c r="K80" t="s">
        <v>102</v>
      </c>
      <c r="L80">
        <v>1969</v>
      </c>
      <c r="M80">
        <f t="shared" si="97"/>
        <v>1969</v>
      </c>
      <c r="N80">
        <v>50</v>
      </c>
      <c r="O80" s="19">
        <f t="shared" si="98"/>
        <v>50</v>
      </c>
      <c r="P80" t="s">
        <v>83</v>
      </c>
      <c r="Q80" s="19" t="str">
        <f t="shared" si="99"/>
        <v>50-60</v>
      </c>
      <c r="R80" s="23">
        <v>288</v>
      </c>
      <c r="S80" s="15">
        <f t="shared" si="100"/>
        <v>0.28799999999999998</v>
      </c>
      <c r="T80">
        <v>30406208</v>
      </c>
      <c r="U80" t="s">
        <v>45</v>
      </c>
      <c r="V80" t="s">
        <v>55</v>
      </c>
      <c r="W80" t="s">
        <v>47</v>
      </c>
      <c r="X80" t="s">
        <v>48</v>
      </c>
      <c r="Y80" t="s">
        <v>103</v>
      </c>
      <c r="Z80" t="s">
        <v>715</v>
      </c>
      <c r="AA80" t="s">
        <v>716</v>
      </c>
      <c r="AB80" t="s">
        <v>682</v>
      </c>
      <c r="AC80">
        <v>1969</v>
      </c>
      <c r="AD80">
        <v>100</v>
      </c>
      <c r="AE80" t="str">
        <f t="shared" si="101"/>
        <v>&gt;80</v>
      </c>
      <c r="AF80">
        <v>-37.590365779999999</v>
      </c>
      <c r="AG80">
        <v>144.79820656999999</v>
      </c>
      <c r="AH80" t="s">
        <v>75</v>
      </c>
      <c r="AI80" t="s">
        <v>76</v>
      </c>
      <c r="AJ80" s="33" t="s">
        <v>108</v>
      </c>
      <c r="AL80" t="s">
        <v>78</v>
      </c>
      <c r="AM80" t="s">
        <v>109</v>
      </c>
      <c r="AN80">
        <v>500</v>
      </c>
      <c r="AO80" s="69">
        <v>5</v>
      </c>
      <c r="AP80">
        <v>2</v>
      </c>
      <c r="AQ80">
        <v>2</v>
      </c>
      <c r="AR80">
        <v>0</v>
      </c>
      <c r="AS80" s="82" t="str">
        <f t="shared" si="102"/>
        <v>Gw-2-0</v>
      </c>
      <c r="AT80" s="14">
        <f t="shared" si="103"/>
        <v>752</v>
      </c>
      <c r="AU80" s="81">
        <f>VLOOKUP(C80,Bushfire_Vlookup!$F$2:$H$12575,3,FALSE)</f>
        <v>33.417361</v>
      </c>
      <c r="AV80" s="14">
        <f>VLOOKUP(AS80,Safety_collateral_Vlookup!$J$3:$L$20,2,FALSE)</f>
        <v>1575956.0550856832</v>
      </c>
      <c r="AW80" s="14">
        <f>VLOOKUP(AS80,Safety_collateral_Vlookup!$J$3:$L$20,3,FALSE)</f>
        <v>25000</v>
      </c>
      <c r="AX80" s="48">
        <f t="shared" si="104"/>
        <v>1709058.1511006111</v>
      </c>
      <c r="AY80" s="49">
        <f t="shared" si="190"/>
        <v>21888</v>
      </c>
      <c r="AZ80" s="14">
        <v>76000</v>
      </c>
      <c r="BA80" s="16">
        <f t="shared" si="105"/>
        <v>78.081969622652181</v>
      </c>
      <c r="BB80" t="e">
        <f>IF(BA80&lt;=#REF!,#REF!,IF(BA80&lt;=#REF!,#REF!,IF(BA80&lt;=#REF!,#REF!,IF(BA80&lt;=#REF!,#REF!,#REF!))))</f>
        <v>#REF!</v>
      </c>
      <c r="BC80" s="51">
        <v>5</v>
      </c>
      <c r="BD80" s="21">
        <v>70</v>
      </c>
      <c r="BE80" s="21">
        <v>6.4399999999999999E-2</v>
      </c>
      <c r="BF80" s="26">
        <f t="shared" si="106"/>
        <v>1427.6709085280063</v>
      </c>
      <c r="BG80" s="21">
        <v>7</v>
      </c>
      <c r="BH80" s="21">
        <f t="shared" si="107"/>
        <v>64.400000000000006</v>
      </c>
      <c r="BI80" s="28">
        <f t="shared" si="108"/>
        <v>6.0635500134400021E-2</v>
      </c>
      <c r="BJ80" s="27">
        <f t="shared" si="109"/>
        <v>6.0635500134400021E-2</v>
      </c>
      <c r="BK80" s="28">
        <f t="shared" si="110"/>
        <v>0.9296188771613626</v>
      </c>
      <c r="BL80" s="35">
        <f t="shared" si="111"/>
        <v>72.586472927157558</v>
      </c>
      <c r="BM80" s="21" t="str">
        <f t="shared" si="112"/>
        <v>Cr5</v>
      </c>
      <c r="BN80" s="51">
        <v>5</v>
      </c>
      <c r="BO80" s="21">
        <v>1</v>
      </c>
      <c r="BP80" s="50" t="s">
        <v>5497</v>
      </c>
      <c r="BQ80" s="14">
        <v>752</v>
      </c>
      <c r="BR80">
        <f>IFERROR(VLOOKUP(AO80,'Model Failure data- Lines'!$A$37:$E$41,3,FALSE),'Model Failure data- Lines'!$C$37)</f>
        <v>0.49390000000000001</v>
      </c>
      <c r="BS80" s="14">
        <f t="shared" si="113"/>
        <v>844103.82082859182</v>
      </c>
      <c r="BT80" s="34">
        <f t="shared" si="114"/>
        <v>19523.010826577152</v>
      </c>
      <c r="BU80" s="34">
        <f t="shared" si="115"/>
        <v>43.236354695838855</v>
      </c>
      <c r="BV80" s="54">
        <f t="shared" si="116"/>
        <v>824580.81000201462</v>
      </c>
      <c r="BW80">
        <f>IFERROR(VLOOKUP(AO80,'Model Failure data- Lines'!$A$37:$E$41,4,FALSE),'Model Failure data- Lines'!$D$37)</f>
        <v>0.39779999999999999</v>
      </c>
      <c r="BX80" s="14">
        <f t="shared" si="117"/>
        <v>679863.33250782301</v>
      </c>
      <c r="BY80" s="34">
        <f t="shared" si="118"/>
        <v>17413.557736414874</v>
      </c>
      <c r="BZ80" s="71">
        <f t="shared" si="119"/>
        <v>39.042184417381108</v>
      </c>
      <c r="CA80" s="71">
        <f t="shared" si="120"/>
        <v>662449.77477140818</v>
      </c>
      <c r="CB80" s="56">
        <v>1</v>
      </c>
      <c r="CC80">
        <f>IFERROR(VLOOKUP(AO80,'Model Failure data- Lines'!$A$37:$E$41,5,FALSE),'Model Failure data- Lines'!$E$37)</f>
        <v>0.19189999999999996</v>
      </c>
      <c r="CD80" s="14">
        <f t="shared" si="121"/>
        <v>327968.25919620722</v>
      </c>
      <c r="CE80" s="34">
        <f t="shared" si="122"/>
        <v>13853.800851583252</v>
      </c>
      <c r="CF80" s="34">
        <f t="shared" si="123"/>
        <v>23.673521996580892</v>
      </c>
      <c r="CG80" s="54">
        <f t="shared" si="124"/>
        <v>314114.45834462397</v>
      </c>
      <c r="CH80" t="e">
        <f>IFERROR(VLOOKUP(AO80,'Model Failure data- Lines'!#REF!,3,FALSE),'Model Failure data- Lines'!#REF!)</f>
        <v>#REF!</v>
      </c>
      <c r="CI80" s="14" t="e">
        <f t="shared" si="125"/>
        <v>#REF!</v>
      </c>
      <c r="CJ80" s="34">
        <f t="shared" si="126"/>
        <v>18725.952410177655</v>
      </c>
      <c r="CK80" s="34" t="e">
        <f t="shared" si="127"/>
        <v>#REF!</v>
      </c>
      <c r="CL80" s="54" t="e">
        <f t="shared" si="128"/>
        <v>#REF!</v>
      </c>
      <c r="CM80" t="e">
        <f>IFERROR(VLOOKUP(AO80,'Model Failure data- Lines'!#REF!,4,FALSE),'Model Failure data- Lines'!#REF!)</f>
        <v>#REF!</v>
      </c>
      <c r="CN80" s="14" t="e">
        <f t="shared" si="129"/>
        <v>#REF!</v>
      </c>
      <c r="CO80" s="34">
        <f t="shared" si="130"/>
        <v>16020.709688790128</v>
      </c>
      <c r="CP80" s="34" t="e">
        <f t="shared" si="131"/>
        <v>#REF!</v>
      </c>
      <c r="CQ80" s="54" t="e">
        <f t="shared" si="132"/>
        <v>#REF!</v>
      </c>
      <c r="CR80" t="e">
        <f>IFERROR(VLOOKUP(AO80,'Model Failure data- Lines'!#REF!,5,FALSE),'Model Failure data- Lines'!#REF!)</f>
        <v>#REF!</v>
      </c>
      <c r="CS80" s="14" t="e">
        <f t="shared" si="133"/>
        <v>#REF!</v>
      </c>
      <c r="CT80" s="34">
        <f t="shared" si="134"/>
        <v>11726.20335035151</v>
      </c>
      <c r="CU80" s="34" t="e">
        <f t="shared" si="135"/>
        <v>#REF!</v>
      </c>
      <c r="CV80" s="54" t="e">
        <f t="shared" si="136"/>
        <v>#REF!</v>
      </c>
      <c r="CW80" t="s">
        <v>682</v>
      </c>
      <c r="CX80">
        <v>1</v>
      </c>
      <c r="CY80">
        <v>1</v>
      </c>
      <c r="CZ80">
        <f t="shared" si="137"/>
        <v>662449.77477140818</v>
      </c>
      <c r="DA80" s="34">
        <f t="shared" si="138"/>
        <v>319.18835519999999</v>
      </c>
      <c r="DB80" s="34">
        <f t="shared" si="139"/>
        <v>14.184085761588598</v>
      </c>
      <c r="DC80" s="34">
        <f t="shared" si="140"/>
        <v>668918.64506686141</v>
      </c>
      <c r="DD80" s="9">
        <f t="shared" si="141"/>
        <v>10611.314999999999</v>
      </c>
      <c r="DE80" s="59">
        <f t="shared" si="142"/>
        <v>4.6948899865301554E-4</v>
      </c>
      <c r="DF80" s="59">
        <f t="shared" si="143"/>
        <v>2.0863142757335548E-5</v>
      </c>
      <c r="DG80" s="59">
        <f t="shared" si="144"/>
        <v>0.98390163593528457</v>
      </c>
      <c r="DH80" s="59">
        <f t="shared" si="145"/>
        <v>1.5608011923305038E-2</v>
      </c>
      <c r="DI80" s="14">
        <f t="shared" si="146"/>
        <v>311.01288141534405</v>
      </c>
      <c r="DJ80" s="14">
        <f t="shared" si="147"/>
        <v>13.82078422062067</v>
      </c>
      <c r="DK80" s="14">
        <f t="shared" si="148"/>
        <v>651785.41712254926</v>
      </c>
      <c r="DL80" s="14">
        <f t="shared" si="149"/>
        <v>10339.523983222876</v>
      </c>
      <c r="DM80">
        <f t="shared" si="150"/>
        <v>314114.45834462397</v>
      </c>
      <c r="DN80" s="34">
        <f t="shared" si="151"/>
        <v>153.97748959999998</v>
      </c>
      <c r="DO80" s="34">
        <f t="shared" si="152"/>
        <v>6.842448611485298</v>
      </c>
      <c r="DP80" s="34">
        <f t="shared" si="153"/>
        <v>322688.5067579957</v>
      </c>
      <c r="DQ80" s="9">
        <f t="shared" si="154"/>
        <v>5118.932499999999</v>
      </c>
      <c r="DR80" s="59">
        <f t="shared" si="155"/>
        <v>4.6948899865301554E-4</v>
      </c>
      <c r="DS80" s="59">
        <f t="shared" si="156"/>
        <v>2.0863142757335548E-5</v>
      </c>
      <c r="DT80" s="59">
        <f t="shared" si="157"/>
        <v>0.98390163593528446</v>
      </c>
      <c r="DU80" s="59">
        <f t="shared" si="158"/>
        <v>1.5608011923305036E-2</v>
      </c>
      <c r="DV80" s="14">
        <f t="shared" si="159"/>
        <v>147.47328251065187</v>
      </c>
      <c r="DW80" s="14">
        <f t="shared" si="160"/>
        <v>6.5534147865870196</v>
      </c>
      <c r="DX80" s="14">
        <f t="shared" si="161"/>
        <v>309057.72943620128</v>
      </c>
      <c r="DY80" s="14">
        <f t="shared" si="162"/>
        <v>4902.7022111253937</v>
      </c>
      <c r="DZ80" s="34" t="e">
        <f t="shared" si="163"/>
        <v>#REF!</v>
      </c>
      <c r="EA80" s="34" t="e">
        <f t="shared" si="164"/>
        <v>#REF!</v>
      </c>
      <c r="EB80" s="34" t="e">
        <f t="shared" si="165"/>
        <v>#REF!</v>
      </c>
      <c r="EC80" s="34" t="e">
        <f t="shared" si="166"/>
        <v>#REF!</v>
      </c>
      <c r="ED80" s="34" t="e">
        <f t="shared" si="167"/>
        <v>#REF!</v>
      </c>
      <c r="EE80" s="59" t="e">
        <f t="shared" si="168"/>
        <v>#REF!</v>
      </c>
      <c r="EF80" s="59" t="e">
        <f t="shared" si="169"/>
        <v>#REF!</v>
      </c>
      <c r="EG80" s="59" t="e">
        <f t="shared" si="170"/>
        <v>#REF!</v>
      </c>
      <c r="EH80" s="59" t="e">
        <f t="shared" si="171"/>
        <v>#REF!</v>
      </c>
      <c r="EI80" s="14" t="e">
        <f t="shared" si="172"/>
        <v>#REF!</v>
      </c>
      <c r="EJ80" s="14" t="e">
        <f t="shared" si="173"/>
        <v>#REF!</v>
      </c>
      <c r="EK80" s="14" t="e">
        <f t="shared" si="174"/>
        <v>#REF!</v>
      </c>
      <c r="EL80" s="14" t="e">
        <f t="shared" si="175"/>
        <v>#REF!</v>
      </c>
      <c r="EM80" t="e">
        <f t="shared" si="176"/>
        <v>#REF!</v>
      </c>
      <c r="EN80" s="34" t="e">
        <f t="shared" si="177"/>
        <v>#REF!</v>
      </c>
      <c r="EO80" s="34" t="e">
        <f t="shared" si="178"/>
        <v>#REF!</v>
      </c>
      <c r="EP80" s="34" t="e">
        <f t="shared" si="179"/>
        <v>#REF!</v>
      </c>
      <c r="EQ80" s="34" t="e">
        <f t="shared" si="180"/>
        <v>#REF!</v>
      </c>
      <c r="ER80" s="59" t="e">
        <f t="shared" si="181"/>
        <v>#REF!</v>
      </c>
      <c r="ES80" s="59" t="e">
        <f t="shared" si="182"/>
        <v>#REF!</v>
      </c>
      <c r="ET80" s="59" t="e">
        <f t="shared" si="183"/>
        <v>#REF!</v>
      </c>
      <c r="EU80" s="59" t="e">
        <f t="shared" si="184"/>
        <v>#REF!</v>
      </c>
      <c r="EV80" s="14" t="e">
        <f t="shared" si="185"/>
        <v>#REF!</v>
      </c>
      <c r="EW80" s="14" t="e">
        <f t="shared" si="186"/>
        <v>#REF!</v>
      </c>
      <c r="EX80" s="14" t="e">
        <f t="shared" si="187"/>
        <v>#REF!</v>
      </c>
      <c r="EY80" s="14" t="e">
        <f t="shared" si="188"/>
        <v>#REF!</v>
      </c>
    </row>
    <row r="81" spans="1:155" x14ac:dyDescent="0.2">
      <c r="A81" s="17">
        <v>30455961</v>
      </c>
      <c r="B81" t="s">
        <v>62</v>
      </c>
      <c r="C81" t="s">
        <v>5431</v>
      </c>
      <c r="D81" t="s">
        <v>5432</v>
      </c>
      <c r="E81" t="s">
        <v>4992</v>
      </c>
      <c r="F81" t="s">
        <v>66</v>
      </c>
      <c r="G81" t="s">
        <v>42</v>
      </c>
      <c r="H81" t="s">
        <v>5433</v>
      </c>
      <c r="I81" t="s">
        <v>68</v>
      </c>
      <c r="J81" s="19" t="s">
        <v>69</v>
      </c>
      <c r="K81" t="s">
        <v>70</v>
      </c>
      <c r="L81">
        <v>1983</v>
      </c>
      <c r="M81">
        <f t="shared" si="97"/>
        <v>1983</v>
      </c>
      <c r="N81">
        <v>36</v>
      </c>
      <c r="O81" s="19">
        <f t="shared" si="98"/>
        <v>36</v>
      </c>
      <c r="P81" t="s">
        <v>44</v>
      </c>
      <c r="Q81" s="19" t="str">
        <f t="shared" si="99"/>
        <v>30-40</v>
      </c>
      <c r="R81" s="23">
        <v>304.8</v>
      </c>
      <c r="S81" s="15">
        <f t="shared" si="100"/>
        <v>0.30480000000000002</v>
      </c>
      <c r="T81">
        <v>30144458</v>
      </c>
      <c r="U81" t="s">
        <v>45</v>
      </c>
      <c r="V81" t="s">
        <v>46</v>
      </c>
      <c r="W81" t="s">
        <v>47</v>
      </c>
      <c r="X81" t="s">
        <v>48</v>
      </c>
      <c r="Z81" t="s">
        <v>5434</v>
      </c>
      <c r="AA81" t="s">
        <v>5435</v>
      </c>
      <c r="AB81" t="s">
        <v>355</v>
      </c>
      <c r="AC81">
        <v>1983</v>
      </c>
      <c r="AD81">
        <v>36</v>
      </c>
      <c r="AE81" t="str">
        <f t="shared" si="101"/>
        <v>&lt;40</v>
      </c>
      <c r="AF81">
        <v>-37.671265439999999</v>
      </c>
      <c r="AG81">
        <v>145.03952688000001</v>
      </c>
      <c r="AH81" t="s">
        <v>75</v>
      </c>
      <c r="AI81" t="s">
        <v>76</v>
      </c>
      <c r="AJ81" s="33" t="s">
        <v>731</v>
      </c>
      <c r="AL81">
        <v>1</v>
      </c>
      <c r="AM81" t="s">
        <v>86</v>
      </c>
      <c r="AN81">
        <v>220</v>
      </c>
      <c r="AO81" s="69">
        <v>5</v>
      </c>
      <c r="AP81">
        <v>2</v>
      </c>
      <c r="AQ81">
        <v>0</v>
      </c>
      <c r="AR81">
        <v>2</v>
      </c>
      <c r="AS81" s="82" t="str">
        <f t="shared" si="102"/>
        <v>Gw-0-2</v>
      </c>
      <c r="AT81" s="14">
        <f t="shared" si="103"/>
        <v>40000</v>
      </c>
      <c r="AU81" s="81">
        <f>VLOOKUP(C81,Bushfire_Vlookup!$F$2:$H$12575,3,FALSE)</f>
        <v>903.96739100000002</v>
      </c>
      <c r="AV81" s="14">
        <f>VLOOKUP(AS81,Safety_collateral_Vlookup!$J$3:$L$20,2,FALSE)</f>
        <v>93570.139925214826</v>
      </c>
      <c r="AW81" s="14">
        <f>VLOOKUP(AS81,Safety_collateral_Vlookup!$J$3:$L$20,3,FALSE)</f>
        <v>550000</v>
      </c>
      <c r="AX81" s="48">
        <f t="shared" si="104"/>
        <v>730333.87250640115</v>
      </c>
      <c r="AY81" s="49">
        <f t="shared" si="190"/>
        <v>23164.800000000003</v>
      </c>
      <c r="AZ81" s="14">
        <v>76000</v>
      </c>
      <c r="BA81" s="16">
        <f t="shared" si="105"/>
        <v>31.527743494716166</v>
      </c>
      <c r="BB81" t="e">
        <f>IF(BA81&lt;=#REF!,#REF!,IF(BA81&lt;=#REF!,#REF!,IF(BA81&lt;=#REF!,#REF!,IF(BA81&lt;=#REF!,#REF!,#REF!))))</f>
        <v>#REF!</v>
      </c>
      <c r="BC81" s="51">
        <v>5</v>
      </c>
      <c r="BD81" s="21">
        <v>70</v>
      </c>
      <c r="BE81" s="21">
        <v>6.4399999999999999E-2</v>
      </c>
      <c r="BF81" s="26">
        <f t="shared" si="106"/>
        <v>1510.9517115254737</v>
      </c>
      <c r="BG81" s="21">
        <v>7</v>
      </c>
      <c r="BH81" s="21">
        <f t="shared" si="107"/>
        <v>64.400000000000006</v>
      </c>
      <c r="BI81" s="28">
        <f t="shared" si="108"/>
        <v>6.0635500134400021E-2</v>
      </c>
      <c r="BJ81" s="27">
        <f t="shared" si="109"/>
        <v>6.0635500134400021E-2</v>
      </c>
      <c r="BK81" s="28">
        <f t="shared" si="110"/>
        <v>0.9296188771613626</v>
      </c>
      <c r="BL81" s="35">
        <f t="shared" si="111"/>
        <v>29.308785506989494</v>
      </c>
      <c r="BM81" s="21" t="str">
        <f t="shared" si="112"/>
        <v>Cr5</v>
      </c>
      <c r="BN81" s="51">
        <v>5</v>
      </c>
      <c r="BO81" s="21">
        <v>1</v>
      </c>
      <c r="BP81" s="50" t="s">
        <v>5497</v>
      </c>
      <c r="BQ81" s="14">
        <v>40000</v>
      </c>
      <c r="BR81">
        <f>IFERROR(VLOOKUP(AO81,'Model Failure data- Lines'!$A$37:$E$41,3,FALSE),'Model Failure data- Lines'!$C$37)</f>
        <v>0.49390000000000001</v>
      </c>
      <c r="BS81" s="14">
        <f t="shared" si="113"/>
        <v>360711.89963091153</v>
      </c>
      <c r="BT81" s="34">
        <f t="shared" si="114"/>
        <v>20661.853124794157</v>
      </c>
      <c r="BU81" s="34">
        <f t="shared" si="115"/>
        <v>17.457867764922714</v>
      </c>
      <c r="BV81" s="54">
        <f t="shared" si="116"/>
        <v>340050.04650611739</v>
      </c>
      <c r="BW81">
        <f>IFERROR(VLOOKUP(AO81,'Model Failure data- Lines'!$A$37:$E$41,4,FALSE),'Model Failure data- Lines'!$D$37)</f>
        <v>0.39779999999999999</v>
      </c>
      <c r="BX81" s="14">
        <f t="shared" si="117"/>
        <v>290526.81448304636</v>
      </c>
      <c r="BY81" s="34">
        <f t="shared" si="118"/>
        <v>18429.348604372412</v>
      </c>
      <c r="BZ81" s="71">
        <f t="shared" si="119"/>
        <v>15.764356121307408</v>
      </c>
      <c r="CA81" s="71">
        <f t="shared" si="120"/>
        <v>272097.46587867395</v>
      </c>
      <c r="CB81" s="56">
        <v>1</v>
      </c>
      <c r="CC81">
        <f>IFERROR(VLOOKUP(AO81,'Model Failure data- Lines'!$A$37:$E$41,5,FALSE),'Model Failure data- Lines'!$E$37)</f>
        <v>0.19189999999999996</v>
      </c>
      <c r="CD81" s="14">
        <f t="shared" si="121"/>
        <v>140151.07013397836</v>
      </c>
      <c r="CE81" s="34">
        <f t="shared" si="122"/>
        <v>14661.939234592277</v>
      </c>
      <c r="CF81" s="34">
        <f t="shared" si="123"/>
        <v>9.5588358328014653</v>
      </c>
      <c r="CG81" s="54">
        <f t="shared" si="124"/>
        <v>125489.13089938607</v>
      </c>
      <c r="CH81" t="e">
        <f>IFERROR(VLOOKUP(AO81,'Model Failure data- Lines'!#REF!,3,FALSE),'Model Failure data- Lines'!#REF!)</f>
        <v>#REF!</v>
      </c>
      <c r="CI81" s="14" t="e">
        <f t="shared" si="125"/>
        <v>#REF!</v>
      </c>
      <c r="CJ81" s="34">
        <f t="shared" si="126"/>
        <v>19818.299634104686</v>
      </c>
      <c r="CK81" s="34" t="e">
        <f t="shared" si="127"/>
        <v>#REF!</v>
      </c>
      <c r="CL81" s="54" t="e">
        <f t="shared" si="128"/>
        <v>#REF!</v>
      </c>
      <c r="CM81" t="e">
        <f>IFERROR(VLOOKUP(AO81,'Model Failure data- Lines'!#REF!,4,FALSE),'Model Failure data- Lines'!#REF!)</f>
        <v>#REF!</v>
      </c>
      <c r="CN81" s="14" t="e">
        <f t="shared" si="129"/>
        <v>#REF!</v>
      </c>
      <c r="CO81" s="34">
        <f t="shared" si="130"/>
        <v>16955.251087302888</v>
      </c>
      <c r="CP81" s="34" t="e">
        <f t="shared" si="131"/>
        <v>#REF!</v>
      </c>
      <c r="CQ81" s="54" t="e">
        <f t="shared" si="132"/>
        <v>#REF!</v>
      </c>
      <c r="CR81" t="e">
        <f>IFERROR(VLOOKUP(AO81,'Model Failure data- Lines'!#REF!,5,FALSE),'Model Failure data- Lines'!#REF!)</f>
        <v>#REF!</v>
      </c>
      <c r="CS81" s="14" t="e">
        <f t="shared" si="133"/>
        <v>#REF!</v>
      </c>
      <c r="CT81" s="34">
        <f t="shared" si="134"/>
        <v>12410.231879122017</v>
      </c>
      <c r="CU81" s="34" t="e">
        <f t="shared" si="135"/>
        <v>#REF!</v>
      </c>
      <c r="CV81" s="54" t="e">
        <f t="shared" si="136"/>
        <v>#REF!</v>
      </c>
      <c r="CW81" t="s">
        <v>355</v>
      </c>
      <c r="CX81">
        <v>1</v>
      </c>
      <c r="CY81">
        <v>1</v>
      </c>
      <c r="CZ81">
        <f t="shared" si="137"/>
        <v>272097.46587867395</v>
      </c>
      <c r="DA81" s="34">
        <f t="shared" si="138"/>
        <v>16978.103999999999</v>
      </c>
      <c r="DB81" s="34">
        <f t="shared" si="139"/>
        <v>383.69130942516659</v>
      </c>
      <c r="DC81" s="34">
        <f t="shared" si="140"/>
        <v>39716.089173621236</v>
      </c>
      <c r="DD81" s="9">
        <f t="shared" si="141"/>
        <v>233448.92999999996</v>
      </c>
      <c r="DE81" s="59">
        <f t="shared" si="142"/>
        <v>5.8439025775332533E-2</v>
      </c>
      <c r="DF81" s="59">
        <f t="shared" si="143"/>
        <v>1.3206743415677276E-3</v>
      </c>
      <c r="DG81" s="59">
        <f t="shared" si="144"/>
        <v>0.13670369547227754</v>
      </c>
      <c r="DH81" s="59">
        <f t="shared" si="145"/>
        <v>0.8035366044108222</v>
      </c>
      <c r="DI81" s="14">
        <f t="shared" si="146"/>
        <v>15901.11082188649</v>
      </c>
      <c r="DJ81" s="14">
        <f t="shared" si="147"/>
        <v>359.35214159156493</v>
      </c>
      <c r="DK81" s="14">
        <f t="shared" si="148"/>
        <v>37196.729114256676</v>
      </c>
      <c r="DL81" s="14">
        <f t="shared" si="149"/>
        <v>218640.27380093923</v>
      </c>
      <c r="DM81">
        <f t="shared" si="150"/>
        <v>125489.13089938609</v>
      </c>
      <c r="DN81" s="34">
        <f t="shared" si="151"/>
        <v>8190.2919999999986</v>
      </c>
      <c r="DO81" s="34">
        <f t="shared" si="152"/>
        <v>185.09392226920426</v>
      </c>
      <c r="DP81" s="34">
        <f t="shared" si="153"/>
        <v>19159.169211709184</v>
      </c>
      <c r="DQ81" s="9">
        <f t="shared" si="154"/>
        <v>112616.51499999997</v>
      </c>
      <c r="DR81" s="59">
        <f t="shared" si="155"/>
        <v>5.8439025775332533E-2</v>
      </c>
      <c r="DS81" s="59">
        <f t="shared" si="156"/>
        <v>1.3206743415677274E-3</v>
      </c>
      <c r="DT81" s="59">
        <f t="shared" si="157"/>
        <v>0.13670369547227751</v>
      </c>
      <c r="DU81" s="59">
        <f t="shared" si="158"/>
        <v>0.8035366044108222</v>
      </c>
      <c r="DV81" s="14">
        <f t="shared" si="159"/>
        <v>7333.4625551533009</v>
      </c>
      <c r="DW81" s="14">
        <f t="shared" si="160"/>
        <v>165.73027532445306</v>
      </c>
      <c r="DX81" s="14">
        <f t="shared" si="161"/>
        <v>17154.827935550446</v>
      </c>
      <c r="DY81" s="14">
        <f t="shared" si="162"/>
        <v>100835.11013335788</v>
      </c>
      <c r="DZ81" s="34" t="e">
        <f t="shared" si="163"/>
        <v>#REF!</v>
      </c>
      <c r="EA81" s="34" t="e">
        <f t="shared" si="164"/>
        <v>#REF!</v>
      </c>
      <c r="EB81" s="34" t="e">
        <f t="shared" si="165"/>
        <v>#REF!</v>
      </c>
      <c r="EC81" s="34" t="e">
        <f t="shared" si="166"/>
        <v>#REF!</v>
      </c>
      <c r="ED81" s="34" t="e">
        <f t="shared" si="167"/>
        <v>#REF!</v>
      </c>
      <c r="EE81" s="59" t="e">
        <f t="shared" si="168"/>
        <v>#REF!</v>
      </c>
      <c r="EF81" s="59" t="e">
        <f t="shared" si="169"/>
        <v>#REF!</v>
      </c>
      <c r="EG81" s="59" t="e">
        <f t="shared" si="170"/>
        <v>#REF!</v>
      </c>
      <c r="EH81" s="59" t="e">
        <f t="shared" si="171"/>
        <v>#REF!</v>
      </c>
      <c r="EI81" s="14" t="e">
        <f t="shared" si="172"/>
        <v>#REF!</v>
      </c>
      <c r="EJ81" s="14" t="e">
        <f t="shared" si="173"/>
        <v>#REF!</v>
      </c>
      <c r="EK81" s="14" t="e">
        <f t="shared" si="174"/>
        <v>#REF!</v>
      </c>
      <c r="EL81" s="14" t="e">
        <f t="shared" si="175"/>
        <v>#REF!</v>
      </c>
      <c r="EM81" t="e">
        <f t="shared" si="176"/>
        <v>#REF!</v>
      </c>
      <c r="EN81" s="34" t="e">
        <f t="shared" si="177"/>
        <v>#REF!</v>
      </c>
      <c r="EO81" s="34" t="e">
        <f t="shared" si="178"/>
        <v>#REF!</v>
      </c>
      <c r="EP81" s="34" t="e">
        <f t="shared" si="179"/>
        <v>#REF!</v>
      </c>
      <c r="EQ81" s="34" t="e">
        <f t="shared" si="180"/>
        <v>#REF!</v>
      </c>
      <c r="ER81" s="59" t="e">
        <f t="shared" si="181"/>
        <v>#REF!</v>
      </c>
      <c r="ES81" s="59" t="e">
        <f t="shared" si="182"/>
        <v>#REF!</v>
      </c>
      <c r="ET81" s="59" t="e">
        <f t="shared" si="183"/>
        <v>#REF!</v>
      </c>
      <c r="EU81" s="59" t="e">
        <f t="shared" si="184"/>
        <v>#REF!</v>
      </c>
      <c r="EV81" s="14" t="e">
        <f t="shared" si="185"/>
        <v>#REF!</v>
      </c>
      <c r="EW81" s="14" t="e">
        <f t="shared" si="186"/>
        <v>#REF!</v>
      </c>
      <c r="EX81" s="14" t="e">
        <f t="shared" si="187"/>
        <v>#REF!</v>
      </c>
      <c r="EY81" s="14" t="e">
        <f t="shared" si="188"/>
        <v>#REF!</v>
      </c>
    </row>
    <row r="82" spans="1:155" x14ac:dyDescent="0.2">
      <c r="A82" s="17">
        <v>30143659</v>
      </c>
      <c r="B82" t="s">
        <v>117</v>
      </c>
      <c r="C82" t="s">
        <v>2781</v>
      </c>
      <c r="D82" t="s">
        <v>2782</v>
      </c>
      <c r="E82" t="s">
        <v>2783</v>
      </c>
      <c r="F82" t="s">
        <v>66</v>
      </c>
      <c r="G82" t="s">
        <v>42</v>
      </c>
      <c r="H82" t="s">
        <v>2784</v>
      </c>
      <c r="I82" t="s">
        <v>118</v>
      </c>
      <c r="J82" s="19" t="s">
        <v>101</v>
      </c>
      <c r="K82" t="s">
        <v>119</v>
      </c>
      <c r="L82">
        <v>1981</v>
      </c>
      <c r="M82">
        <f t="shared" si="97"/>
        <v>1981</v>
      </c>
      <c r="N82">
        <v>38</v>
      </c>
      <c r="O82" s="19">
        <f t="shared" si="98"/>
        <v>38</v>
      </c>
      <c r="P82" t="s">
        <v>44</v>
      </c>
      <c r="Q82" s="19" t="str">
        <f t="shared" si="99"/>
        <v>30-40</v>
      </c>
      <c r="R82" s="23">
        <v>322.60000000000002</v>
      </c>
      <c r="S82" s="15">
        <f t="shared" si="100"/>
        <v>0.3226</v>
      </c>
      <c r="T82">
        <v>30384843</v>
      </c>
      <c r="U82" t="s">
        <v>45</v>
      </c>
      <c r="V82" t="s">
        <v>55</v>
      </c>
      <c r="W82" t="s">
        <v>47</v>
      </c>
      <c r="X82" t="s">
        <v>88</v>
      </c>
      <c r="Y82">
        <v>0</v>
      </c>
      <c r="Z82" t="s">
        <v>2785</v>
      </c>
      <c r="AA82" t="s">
        <v>2786</v>
      </c>
      <c r="AB82" t="s">
        <v>458</v>
      </c>
      <c r="AC82">
        <v>1981</v>
      </c>
      <c r="AD82">
        <v>114</v>
      </c>
      <c r="AE82" t="str">
        <f t="shared" si="101"/>
        <v>&gt;80</v>
      </c>
      <c r="AF82">
        <v>-37.678830480000002</v>
      </c>
      <c r="AG82">
        <v>144.76266613999999</v>
      </c>
      <c r="AH82" t="s">
        <v>75</v>
      </c>
      <c r="AI82" t="s">
        <v>76</v>
      </c>
      <c r="AJ82" s="33" t="s">
        <v>105</v>
      </c>
      <c r="AL82" t="s">
        <v>78</v>
      </c>
      <c r="AM82" t="s">
        <v>109</v>
      </c>
      <c r="AN82">
        <v>500</v>
      </c>
      <c r="AO82" s="69">
        <v>5</v>
      </c>
      <c r="AP82">
        <v>2</v>
      </c>
      <c r="AQ82">
        <v>0</v>
      </c>
      <c r="AR82">
        <v>0</v>
      </c>
      <c r="AS82" s="82" t="str">
        <f t="shared" si="102"/>
        <v>Gw-0-0</v>
      </c>
      <c r="AT82" s="14">
        <f t="shared" si="103"/>
        <v>8704</v>
      </c>
      <c r="AU82" s="81">
        <f>VLOOKUP(C82,Bushfire_Vlookup!$F$2:$H$12575,3,FALSE)</f>
        <v>1</v>
      </c>
      <c r="AV82" s="14">
        <f>VLOOKUP(AS82,Safety_collateral_Vlookup!$J$3:$L$20,2,FALSE)</f>
        <v>3720.1399252148244</v>
      </c>
      <c r="AW82" s="14">
        <f>VLOOKUP(AS82,Safety_collateral_Vlookup!$J$3:$L$20,3,FALSE)</f>
        <v>25000</v>
      </c>
      <c r="AX82" s="48">
        <f t="shared" si="104"/>
        <v>39932.624300204217</v>
      </c>
      <c r="AY82" s="49">
        <f t="shared" si="190"/>
        <v>24517.599999999999</v>
      </c>
      <c r="AZ82" s="14">
        <v>76000</v>
      </c>
      <c r="BA82" s="16">
        <f t="shared" si="105"/>
        <v>1.6287330040544026</v>
      </c>
      <c r="BB82" t="e">
        <f>IF(BA82&lt;=#REF!,#REF!,IF(BA82&lt;=#REF!,#REF!,IF(BA82&lt;=#REF!,#REF!,IF(BA82&lt;=#REF!,#REF!,#REF!))))</f>
        <v>#REF!</v>
      </c>
      <c r="BC82" s="51">
        <v>3</v>
      </c>
      <c r="BD82" s="21">
        <v>70</v>
      </c>
      <c r="BE82" s="21">
        <v>6.4399999999999999E-2</v>
      </c>
      <c r="BF82" s="26">
        <f t="shared" si="106"/>
        <v>1599.1897051775513</v>
      </c>
      <c r="BG82" s="21">
        <v>7</v>
      </c>
      <c r="BH82" s="21">
        <f t="shared" si="107"/>
        <v>64.400000000000006</v>
      </c>
      <c r="BI82" s="28">
        <f t="shared" si="108"/>
        <v>6.0635500134400021E-2</v>
      </c>
      <c r="BJ82" s="27">
        <f t="shared" si="109"/>
        <v>6.0635500134400021E-2</v>
      </c>
      <c r="BK82" s="28">
        <f t="shared" si="110"/>
        <v>0.9296188771613626</v>
      </c>
      <c r="BL82" s="35">
        <f t="shared" si="111"/>
        <v>1.5141009464247068</v>
      </c>
      <c r="BM82" s="21" t="str">
        <f t="shared" si="112"/>
        <v>Cr3</v>
      </c>
      <c r="BN82" s="51">
        <v>3</v>
      </c>
      <c r="BO82" s="21">
        <v>1</v>
      </c>
      <c r="BP82" s="50" t="s">
        <v>5497</v>
      </c>
      <c r="BQ82" s="14">
        <v>8704</v>
      </c>
      <c r="BR82">
        <f>IFERROR(VLOOKUP(AO82,'Model Failure data- Lines'!$A$37:$E$41,3,FALSE),'Model Failure data- Lines'!$C$37)</f>
        <v>0.49390000000000001</v>
      </c>
      <c r="BS82" s="14">
        <f t="shared" si="113"/>
        <v>19722.723141870862</v>
      </c>
      <c r="BT82" s="34">
        <f t="shared" si="114"/>
        <v>21868.483655047879</v>
      </c>
      <c r="BU82" s="34">
        <f t="shared" si="115"/>
        <v>0.90187886151485797</v>
      </c>
      <c r="BV82" s="54">
        <f t="shared" si="116"/>
        <v>-2145.7605131770179</v>
      </c>
      <c r="BW82">
        <f>IFERROR(VLOOKUP(AO82,'Model Failure data- Lines'!$A$37:$E$41,4,FALSE),'Model Failure data- Lines'!$D$37)</f>
        <v>0.39779999999999999</v>
      </c>
      <c r="BX82" s="14">
        <f t="shared" si="117"/>
        <v>15885.197946621238</v>
      </c>
      <c r="BY82" s="34">
        <f t="shared" si="118"/>
        <v>19505.603214470269</v>
      </c>
      <c r="BZ82" s="71">
        <f t="shared" si="119"/>
        <v>0.81439152493560274</v>
      </c>
      <c r="CA82" s="71">
        <f t="shared" si="120"/>
        <v>-3620.4052678490316</v>
      </c>
      <c r="CB82" s="58">
        <v>1</v>
      </c>
      <c r="CC82">
        <f>IFERROR(VLOOKUP(AO82,'Model Failure data- Lines'!$A$37:$E$41,5,FALSE),'Model Failure data- Lines'!$E$37)</f>
        <v>0.19189999999999996</v>
      </c>
      <c r="CD82" s="14">
        <f t="shared" si="121"/>
        <v>7663.0706032091875</v>
      </c>
      <c r="CE82" s="34">
        <f t="shared" si="122"/>
        <v>15518.181092780405</v>
      </c>
      <c r="CF82" s="34">
        <f t="shared" si="123"/>
        <v>0.49381242282153243</v>
      </c>
      <c r="CG82" s="54">
        <f t="shared" si="124"/>
        <v>-7855.1104895712178</v>
      </c>
      <c r="CH82" t="e">
        <f>IFERROR(VLOOKUP(AO82,'Model Failure data- Lines'!#REF!,3,FALSE),'Model Failure data- Lines'!#REF!)</f>
        <v>#REF!</v>
      </c>
      <c r="CI82" s="14" t="e">
        <f t="shared" si="125"/>
        <v>#REF!</v>
      </c>
      <c r="CJ82" s="34">
        <f t="shared" si="126"/>
        <v>20975.667526122608</v>
      </c>
      <c r="CK82" s="34" t="e">
        <f t="shared" si="127"/>
        <v>#REF!</v>
      </c>
      <c r="CL82" s="54" t="e">
        <f t="shared" si="128"/>
        <v>#REF!</v>
      </c>
      <c r="CM82" t="e">
        <f>IFERROR(VLOOKUP(AO82,'Model Failure data- Lines'!#REF!,4,FALSE),'Model Failure data- Lines'!#REF!)</f>
        <v>#REF!</v>
      </c>
      <c r="CN82" s="14" t="e">
        <f t="shared" si="129"/>
        <v>#REF!</v>
      </c>
      <c r="CO82" s="34">
        <f t="shared" si="130"/>
        <v>17945.419950012831</v>
      </c>
      <c r="CP82" s="34" t="e">
        <f t="shared" si="131"/>
        <v>#REF!</v>
      </c>
      <c r="CQ82" s="54" t="e">
        <f t="shared" si="132"/>
        <v>#REF!</v>
      </c>
      <c r="CR82" t="e">
        <f>IFERROR(VLOOKUP(AO82,'Model Failure data- Lines'!#REF!,5,FALSE),'Model Failure data- Lines'!#REF!)</f>
        <v>#REF!</v>
      </c>
      <c r="CS82" s="14" t="e">
        <f t="shared" si="133"/>
        <v>#REF!</v>
      </c>
      <c r="CT82" s="34">
        <f t="shared" si="134"/>
        <v>13134.976391747907</v>
      </c>
      <c r="CU82" s="34" t="e">
        <f t="shared" si="135"/>
        <v>#REF!</v>
      </c>
      <c r="CV82" s="54" t="e">
        <f t="shared" si="136"/>
        <v>#REF!</v>
      </c>
      <c r="CW82" t="s">
        <v>458</v>
      </c>
      <c r="CX82">
        <v>1</v>
      </c>
      <c r="CY82">
        <v>1</v>
      </c>
      <c r="CZ82">
        <f t="shared" si="137"/>
        <v>-3620.405267849032</v>
      </c>
      <c r="DA82" s="34">
        <f t="shared" si="138"/>
        <v>3694.4354303999999</v>
      </c>
      <c r="DB82" s="34">
        <f t="shared" si="139"/>
        <v>0.42445259999999996</v>
      </c>
      <c r="DC82" s="34">
        <f t="shared" si="140"/>
        <v>1579.0230636212377</v>
      </c>
      <c r="DD82" s="9">
        <f t="shared" si="141"/>
        <v>10611.314999999999</v>
      </c>
      <c r="DE82" s="59">
        <f t="shared" si="142"/>
        <v>0.232570940747125</v>
      </c>
      <c r="DF82" s="59">
        <f t="shared" si="143"/>
        <v>2.6720006979219325E-5</v>
      </c>
      <c r="DG82" s="59">
        <f t="shared" si="144"/>
        <v>9.9402164765412568E-2</v>
      </c>
      <c r="DH82" s="59">
        <f t="shared" si="145"/>
        <v>0.6680001744804831</v>
      </c>
      <c r="DI82" s="14">
        <f t="shared" si="146"/>
        <v>-842.00105902949656</v>
      </c>
      <c r="DJ82" s="14">
        <f t="shared" si="147"/>
        <v>-9.6737254024528554E-2</v>
      </c>
      <c r="DK82" s="14">
        <f t="shared" si="148"/>
        <v>-359.87612095229713</v>
      </c>
      <c r="DL82" s="14">
        <f t="shared" si="149"/>
        <v>-2418.4313506132135</v>
      </c>
      <c r="DM82">
        <f t="shared" si="150"/>
        <v>-7855.1104895712187</v>
      </c>
      <c r="DN82" s="34">
        <f t="shared" si="151"/>
        <v>1782.2075391999995</v>
      </c>
      <c r="DO82" s="34">
        <f t="shared" si="152"/>
        <v>0.20475729999999995</v>
      </c>
      <c r="DP82" s="34">
        <f t="shared" si="153"/>
        <v>761.72580670918921</v>
      </c>
      <c r="DQ82" s="9">
        <f t="shared" si="154"/>
        <v>5118.932499999999</v>
      </c>
      <c r="DR82" s="59">
        <f t="shared" si="155"/>
        <v>0.232570940747125</v>
      </c>
      <c r="DS82" s="59">
        <f t="shared" si="156"/>
        <v>2.6720006979219328E-5</v>
      </c>
      <c r="DT82" s="59">
        <f t="shared" si="157"/>
        <v>9.9402164765412582E-2</v>
      </c>
      <c r="DU82" s="59">
        <f t="shared" si="158"/>
        <v>0.66800017448048321</v>
      </c>
      <c r="DV82" s="14">
        <f t="shared" si="159"/>
        <v>-1826.870436232188</v>
      </c>
      <c r="DW82" s="14">
        <f t="shared" si="160"/>
        <v>-0.20988860710388188</v>
      </c>
      <c r="DX82" s="14">
        <f t="shared" si="161"/>
        <v>-780.81498713487895</v>
      </c>
      <c r="DY82" s="14">
        <f t="shared" si="162"/>
        <v>-5247.2151775970478</v>
      </c>
      <c r="DZ82" s="34" t="e">
        <f t="shared" si="163"/>
        <v>#REF!</v>
      </c>
      <c r="EA82" s="34" t="e">
        <f t="shared" si="164"/>
        <v>#REF!</v>
      </c>
      <c r="EB82" s="34" t="e">
        <f t="shared" si="165"/>
        <v>#REF!</v>
      </c>
      <c r="EC82" s="34" t="e">
        <f t="shared" si="166"/>
        <v>#REF!</v>
      </c>
      <c r="ED82" s="34" t="e">
        <f t="shared" si="167"/>
        <v>#REF!</v>
      </c>
      <c r="EE82" s="59" t="e">
        <f t="shared" si="168"/>
        <v>#REF!</v>
      </c>
      <c r="EF82" s="59" t="e">
        <f t="shared" si="169"/>
        <v>#REF!</v>
      </c>
      <c r="EG82" s="59" t="e">
        <f t="shared" si="170"/>
        <v>#REF!</v>
      </c>
      <c r="EH82" s="59" t="e">
        <f t="shared" si="171"/>
        <v>#REF!</v>
      </c>
      <c r="EI82" s="14" t="e">
        <f t="shared" si="172"/>
        <v>#REF!</v>
      </c>
      <c r="EJ82" s="14" t="e">
        <f t="shared" si="173"/>
        <v>#REF!</v>
      </c>
      <c r="EK82" s="14" t="e">
        <f t="shared" si="174"/>
        <v>#REF!</v>
      </c>
      <c r="EL82" s="14" t="e">
        <f t="shared" si="175"/>
        <v>#REF!</v>
      </c>
      <c r="EM82" t="e">
        <f t="shared" si="176"/>
        <v>#REF!</v>
      </c>
      <c r="EN82" s="34" t="e">
        <f t="shared" si="177"/>
        <v>#REF!</v>
      </c>
      <c r="EO82" s="34" t="e">
        <f t="shared" si="178"/>
        <v>#REF!</v>
      </c>
      <c r="EP82" s="34" t="e">
        <f t="shared" si="179"/>
        <v>#REF!</v>
      </c>
      <c r="EQ82" s="34" t="e">
        <f t="shared" si="180"/>
        <v>#REF!</v>
      </c>
      <c r="ER82" s="59" t="e">
        <f t="shared" si="181"/>
        <v>#REF!</v>
      </c>
      <c r="ES82" s="59" t="e">
        <f t="shared" si="182"/>
        <v>#REF!</v>
      </c>
      <c r="ET82" s="59" t="e">
        <f t="shared" si="183"/>
        <v>#REF!</v>
      </c>
      <c r="EU82" s="59" t="e">
        <f t="shared" si="184"/>
        <v>#REF!</v>
      </c>
      <c r="EV82" s="14" t="e">
        <f t="shared" si="185"/>
        <v>#REF!</v>
      </c>
      <c r="EW82" s="14" t="e">
        <f t="shared" si="186"/>
        <v>#REF!</v>
      </c>
      <c r="EX82" s="14" t="e">
        <f t="shared" si="187"/>
        <v>#REF!</v>
      </c>
      <c r="EY82" s="14" t="e">
        <f t="shared" si="188"/>
        <v>#REF!</v>
      </c>
    </row>
    <row r="83" spans="1:155" x14ac:dyDescent="0.2">
      <c r="A83" s="17">
        <v>30273851</v>
      </c>
      <c r="B83" t="s">
        <v>117</v>
      </c>
      <c r="C83" t="s">
        <v>2781</v>
      </c>
      <c r="D83" t="s">
        <v>2782</v>
      </c>
      <c r="E83" t="s">
        <v>2783</v>
      </c>
      <c r="F83" t="s">
        <v>66</v>
      </c>
      <c r="G83" t="s">
        <v>42</v>
      </c>
      <c r="H83" t="s">
        <v>4307</v>
      </c>
      <c r="I83" t="s">
        <v>118</v>
      </c>
      <c r="J83" s="19" t="s">
        <v>101</v>
      </c>
      <c r="K83" t="s">
        <v>119</v>
      </c>
      <c r="L83">
        <v>1981</v>
      </c>
      <c r="M83">
        <f t="shared" si="97"/>
        <v>1981</v>
      </c>
      <c r="N83">
        <v>38</v>
      </c>
      <c r="O83" s="19">
        <f t="shared" si="98"/>
        <v>38</v>
      </c>
      <c r="P83" t="s">
        <v>44</v>
      </c>
      <c r="Q83" s="19" t="str">
        <f t="shared" si="99"/>
        <v>30-40</v>
      </c>
      <c r="R83" s="23">
        <v>322.60000000000002</v>
      </c>
      <c r="S83" s="15">
        <f t="shared" si="100"/>
        <v>0.3226</v>
      </c>
      <c r="T83">
        <v>30384843</v>
      </c>
      <c r="U83" t="s">
        <v>45</v>
      </c>
      <c r="V83" t="s">
        <v>55</v>
      </c>
      <c r="W83" t="s">
        <v>47</v>
      </c>
      <c r="X83" t="s">
        <v>88</v>
      </c>
      <c r="Y83">
        <v>0</v>
      </c>
      <c r="Z83" t="s">
        <v>2785</v>
      </c>
      <c r="AA83" t="s">
        <v>2786</v>
      </c>
      <c r="AB83" t="s">
        <v>458</v>
      </c>
      <c r="AC83">
        <v>1981</v>
      </c>
      <c r="AD83">
        <v>114</v>
      </c>
      <c r="AE83" t="str">
        <f t="shared" si="101"/>
        <v>&gt;80</v>
      </c>
      <c r="AF83">
        <v>-37.678830480000002</v>
      </c>
      <c r="AG83">
        <v>144.76266613999999</v>
      </c>
      <c r="AH83" t="s">
        <v>75</v>
      </c>
      <c r="AI83" t="s">
        <v>76</v>
      </c>
      <c r="AJ83" s="33" t="s">
        <v>105</v>
      </c>
      <c r="AL83" t="s">
        <v>48</v>
      </c>
      <c r="AM83" t="s">
        <v>106</v>
      </c>
      <c r="AN83">
        <v>500</v>
      </c>
      <c r="AO83" s="69">
        <v>5</v>
      </c>
      <c r="AP83">
        <v>2</v>
      </c>
      <c r="AQ83">
        <v>0</v>
      </c>
      <c r="AR83">
        <v>0</v>
      </c>
      <c r="AS83" s="82" t="str">
        <f t="shared" si="102"/>
        <v>Gw-0-0</v>
      </c>
      <c r="AT83" s="14">
        <f t="shared" si="103"/>
        <v>8704</v>
      </c>
      <c r="AU83" s="81">
        <f>VLOOKUP(C83,Bushfire_Vlookup!$F$2:$H$12575,3,FALSE)</f>
        <v>1</v>
      </c>
      <c r="AV83" s="14">
        <f>VLOOKUP(AS83,Safety_collateral_Vlookup!$J$3:$L$20,2,FALSE)</f>
        <v>3720.1399252148244</v>
      </c>
      <c r="AW83" s="14">
        <f>VLOOKUP(AS83,Safety_collateral_Vlookup!$J$3:$L$20,3,FALSE)</f>
        <v>25000</v>
      </c>
      <c r="AX83" s="48">
        <f t="shared" si="104"/>
        <v>39932.624300204217</v>
      </c>
      <c r="AY83" s="49">
        <f t="shared" si="190"/>
        <v>24517.599999999999</v>
      </c>
      <c r="AZ83" s="14">
        <v>76000</v>
      </c>
      <c r="BA83" s="16">
        <f t="shared" si="105"/>
        <v>1.6287330040544026</v>
      </c>
      <c r="BB83" t="e">
        <f>IF(BA83&lt;=#REF!,#REF!,IF(BA83&lt;=#REF!,#REF!,IF(BA83&lt;=#REF!,#REF!,IF(BA83&lt;=#REF!,#REF!,#REF!))))</f>
        <v>#REF!</v>
      </c>
      <c r="BC83" s="51">
        <v>3</v>
      </c>
      <c r="BD83" s="21">
        <v>70</v>
      </c>
      <c r="BE83" s="21">
        <v>6.4399999999999999E-2</v>
      </c>
      <c r="BF83" s="26">
        <f t="shared" si="106"/>
        <v>1599.1897051775513</v>
      </c>
      <c r="BG83" s="21">
        <v>7</v>
      </c>
      <c r="BH83" s="21">
        <f t="shared" si="107"/>
        <v>64.400000000000006</v>
      </c>
      <c r="BI83" s="28">
        <f t="shared" si="108"/>
        <v>6.0635500134400021E-2</v>
      </c>
      <c r="BJ83" s="27">
        <f t="shared" si="109"/>
        <v>6.0635500134400021E-2</v>
      </c>
      <c r="BK83" s="28">
        <f t="shared" si="110"/>
        <v>0.9296188771613626</v>
      </c>
      <c r="BL83" s="35">
        <f t="shared" si="111"/>
        <v>1.5141009464247068</v>
      </c>
      <c r="BM83" s="21" t="str">
        <f t="shared" si="112"/>
        <v>Cr3</v>
      </c>
      <c r="BN83" s="51">
        <v>3</v>
      </c>
      <c r="BO83" s="21">
        <v>1</v>
      </c>
      <c r="BP83" s="50" t="s">
        <v>5497</v>
      </c>
      <c r="BQ83" s="14">
        <v>8704</v>
      </c>
      <c r="BR83">
        <f>IFERROR(VLOOKUP(AO83,'Model Failure data- Lines'!$A$37:$E$41,3,FALSE),'Model Failure data- Lines'!$C$37)</f>
        <v>0.49390000000000001</v>
      </c>
      <c r="BS83" s="14">
        <f t="shared" si="113"/>
        <v>19722.723141870862</v>
      </c>
      <c r="BT83" s="34">
        <f t="shared" si="114"/>
        <v>21868.483655047879</v>
      </c>
      <c r="BU83" s="34">
        <f t="shared" si="115"/>
        <v>0.90187886151485797</v>
      </c>
      <c r="BV83" s="54">
        <f t="shared" si="116"/>
        <v>-2145.7605131770179</v>
      </c>
      <c r="BW83">
        <f>IFERROR(VLOOKUP(AO83,'Model Failure data- Lines'!$A$37:$E$41,4,FALSE),'Model Failure data- Lines'!$D$37)</f>
        <v>0.39779999999999999</v>
      </c>
      <c r="BX83" s="14">
        <f t="shared" si="117"/>
        <v>15885.197946621238</v>
      </c>
      <c r="BY83" s="34">
        <f t="shared" si="118"/>
        <v>19505.603214470269</v>
      </c>
      <c r="BZ83" s="71">
        <f t="shared" si="119"/>
        <v>0.81439152493560274</v>
      </c>
      <c r="CA83" s="71">
        <f t="shared" si="120"/>
        <v>-3620.4052678490316</v>
      </c>
      <c r="CB83" s="58">
        <v>1</v>
      </c>
      <c r="CC83">
        <f>IFERROR(VLOOKUP(AO83,'Model Failure data- Lines'!$A$37:$E$41,5,FALSE),'Model Failure data- Lines'!$E$37)</f>
        <v>0.19189999999999996</v>
      </c>
      <c r="CD83" s="14">
        <f t="shared" si="121"/>
        <v>7663.0706032091875</v>
      </c>
      <c r="CE83" s="34">
        <f t="shared" si="122"/>
        <v>15518.181092780405</v>
      </c>
      <c r="CF83" s="34">
        <f t="shared" si="123"/>
        <v>0.49381242282153243</v>
      </c>
      <c r="CG83" s="54">
        <f t="shared" si="124"/>
        <v>-7855.1104895712178</v>
      </c>
      <c r="CH83" t="e">
        <f>IFERROR(VLOOKUP(AO83,'Model Failure data- Lines'!#REF!,3,FALSE),'Model Failure data- Lines'!#REF!)</f>
        <v>#REF!</v>
      </c>
      <c r="CI83" s="14" t="e">
        <f t="shared" si="125"/>
        <v>#REF!</v>
      </c>
      <c r="CJ83" s="34">
        <f t="shared" si="126"/>
        <v>20975.667526122608</v>
      </c>
      <c r="CK83" s="34" t="e">
        <f t="shared" si="127"/>
        <v>#REF!</v>
      </c>
      <c r="CL83" s="54" t="e">
        <f t="shared" si="128"/>
        <v>#REF!</v>
      </c>
      <c r="CM83" t="e">
        <f>IFERROR(VLOOKUP(AO83,'Model Failure data- Lines'!#REF!,4,FALSE),'Model Failure data- Lines'!#REF!)</f>
        <v>#REF!</v>
      </c>
      <c r="CN83" s="14" t="e">
        <f t="shared" si="129"/>
        <v>#REF!</v>
      </c>
      <c r="CO83" s="34">
        <f t="shared" si="130"/>
        <v>17945.419950012831</v>
      </c>
      <c r="CP83" s="34" t="e">
        <f t="shared" si="131"/>
        <v>#REF!</v>
      </c>
      <c r="CQ83" s="54" t="e">
        <f t="shared" si="132"/>
        <v>#REF!</v>
      </c>
      <c r="CR83" t="e">
        <f>IFERROR(VLOOKUP(AO83,'Model Failure data- Lines'!#REF!,5,FALSE),'Model Failure data- Lines'!#REF!)</f>
        <v>#REF!</v>
      </c>
      <c r="CS83" s="14" t="e">
        <f t="shared" si="133"/>
        <v>#REF!</v>
      </c>
      <c r="CT83" s="34">
        <f t="shared" si="134"/>
        <v>13134.976391747907</v>
      </c>
      <c r="CU83" s="34" t="e">
        <f t="shared" si="135"/>
        <v>#REF!</v>
      </c>
      <c r="CV83" s="54" t="e">
        <f t="shared" si="136"/>
        <v>#REF!</v>
      </c>
      <c r="CW83" t="s">
        <v>458</v>
      </c>
      <c r="CX83">
        <v>1</v>
      </c>
      <c r="CY83">
        <v>1</v>
      </c>
      <c r="CZ83">
        <f t="shared" si="137"/>
        <v>-3620.405267849032</v>
      </c>
      <c r="DA83" s="34">
        <f t="shared" si="138"/>
        <v>3694.4354303999999</v>
      </c>
      <c r="DB83" s="34">
        <f t="shared" si="139"/>
        <v>0.42445259999999996</v>
      </c>
      <c r="DC83" s="34">
        <f t="shared" si="140"/>
        <v>1579.0230636212377</v>
      </c>
      <c r="DD83" s="9">
        <f t="shared" si="141"/>
        <v>10611.314999999999</v>
      </c>
      <c r="DE83" s="59">
        <f t="shared" si="142"/>
        <v>0.232570940747125</v>
      </c>
      <c r="DF83" s="59">
        <f t="shared" si="143"/>
        <v>2.6720006979219325E-5</v>
      </c>
      <c r="DG83" s="59">
        <f t="shared" si="144"/>
        <v>9.9402164765412568E-2</v>
      </c>
      <c r="DH83" s="59">
        <f t="shared" si="145"/>
        <v>0.6680001744804831</v>
      </c>
      <c r="DI83" s="14">
        <f t="shared" si="146"/>
        <v>-842.00105902949656</v>
      </c>
      <c r="DJ83" s="14">
        <f t="shared" si="147"/>
        <v>-9.6737254024528554E-2</v>
      </c>
      <c r="DK83" s="14">
        <f t="shared" si="148"/>
        <v>-359.87612095229713</v>
      </c>
      <c r="DL83" s="14">
        <f t="shared" si="149"/>
        <v>-2418.4313506132135</v>
      </c>
      <c r="DM83">
        <f t="shared" si="150"/>
        <v>-7855.1104895712187</v>
      </c>
      <c r="DN83" s="34">
        <f t="shared" si="151"/>
        <v>1782.2075391999995</v>
      </c>
      <c r="DO83" s="34">
        <f t="shared" si="152"/>
        <v>0.20475729999999995</v>
      </c>
      <c r="DP83" s="34">
        <f t="shared" si="153"/>
        <v>761.72580670918921</v>
      </c>
      <c r="DQ83" s="9">
        <f t="shared" si="154"/>
        <v>5118.932499999999</v>
      </c>
      <c r="DR83" s="59">
        <f t="shared" si="155"/>
        <v>0.232570940747125</v>
      </c>
      <c r="DS83" s="59">
        <f t="shared" si="156"/>
        <v>2.6720006979219328E-5</v>
      </c>
      <c r="DT83" s="59">
        <f t="shared" si="157"/>
        <v>9.9402164765412582E-2</v>
      </c>
      <c r="DU83" s="59">
        <f t="shared" si="158"/>
        <v>0.66800017448048321</v>
      </c>
      <c r="DV83" s="14">
        <f t="shared" si="159"/>
        <v>-1826.870436232188</v>
      </c>
      <c r="DW83" s="14">
        <f t="shared" si="160"/>
        <v>-0.20988860710388188</v>
      </c>
      <c r="DX83" s="14">
        <f t="shared" si="161"/>
        <v>-780.81498713487895</v>
      </c>
      <c r="DY83" s="14">
        <f t="shared" si="162"/>
        <v>-5247.2151775970478</v>
      </c>
      <c r="DZ83" s="34" t="e">
        <f t="shared" si="163"/>
        <v>#REF!</v>
      </c>
      <c r="EA83" s="34" t="e">
        <f t="shared" si="164"/>
        <v>#REF!</v>
      </c>
      <c r="EB83" s="34" t="e">
        <f t="shared" si="165"/>
        <v>#REF!</v>
      </c>
      <c r="EC83" s="34" t="e">
        <f t="shared" si="166"/>
        <v>#REF!</v>
      </c>
      <c r="ED83" s="34" t="e">
        <f t="shared" si="167"/>
        <v>#REF!</v>
      </c>
      <c r="EE83" s="59" t="e">
        <f t="shared" si="168"/>
        <v>#REF!</v>
      </c>
      <c r="EF83" s="59" t="e">
        <f t="shared" si="169"/>
        <v>#REF!</v>
      </c>
      <c r="EG83" s="59" t="e">
        <f t="shared" si="170"/>
        <v>#REF!</v>
      </c>
      <c r="EH83" s="59" t="e">
        <f t="shared" si="171"/>
        <v>#REF!</v>
      </c>
      <c r="EI83" s="14" t="e">
        <f t="shared" si="172"/>
        <v>#REF!</v>
      </c>
      <c r="EJ83" s="14" t="e">
        <f t="shared" si="173"/>
        <v>#REF!</v>
      </c>
      <c r="EK83" s="14" t="e">
        <f t="shared" si="174"/>
        <v>#REF!</v>
      </c>
      <c r="EL83" s="14" t="e">
        <f t="shared" si="175"/>
        <v>#REF!</v>
      </c>
      <c r="EM83" t="e">
        <f t="shared" si="176"/>
        <v>#REF!</v>
      </c>
      <c r="EN83" s="34" t="e">
        <f t="shared" si="177"/>
        <v>#REF!</v>
      </c>
      <c r="EO83" s="34" t="e">
        <f t="shared" si="178"/>
        <v>#REF!</v>
      </c>
      <c r="EP83" s="34" t="e">
        <f t="shared" si="179"/>
        <v>#REF!</v>
      </c>
      <c r="EQ83" s="34" t="e">
        <f t="shared" si="180"/>
        <v>#REF!</v>
      </c>
      <c r="ER83" s="59" t="e">
        <f t="shared" si="181"/>
        <v>#REF!</v>
      </c>
      <c r="ES83" s="59" t="e">
        <f t="shared" si="182"/>
        <v>#REF!</v>
      </c>
      <c r="ET83" s="59" t="e">
        <f t="shared" si="183"/>
        <v>#REF!</v>
      </c>
      <c r="EU83" s="59" t="e">
        <f t="shared" si="184"/>
        <v>#REF!</v>
      </c>
      <c r="EV83" s="14" t="e">
        <f t="shared" si="185"/>
        <v>#REF!</v>
      </c>
      <c r="EW83" s="14" t="e">
        <f t="shared" si="186"/>
        <v>#REF!</v>
      </c>
      <c r="EX83" s="14" t="e">
        <f t="shared" si="187"/>
        <v>#REF!</v>
      </c>
      <c r="EY83" s="14" t="e">
        <f t="shared" si="188"/>
        <v>#REF!</v>
      </c>
    </row>
    <row r="84" spans="1:155" x14ac:dyDescent="0.2">
      <c r="A84" s="17">
        <v>30403232</v>
      </c>
      <c r="B84" t="s">
        <v>117</v>
      </c>
      <c r="C84" t="s">
        <v>3648</v>
      </c>
      <c r="D84" t="s">
        <v>3649</v>
      </c>
      <c r="E84" t="s">
        <v>3445</v>
      </c>
      <c r="F84" t="s">
        <v>41</v>
      </c>
      <c r="G84" t="s">
        <v>42</v>
      </c>
      <c r="H84" t="s">
        <v>5259</v>
      </c>
      <c r="I84" t="s">
        <v>118</v>
      </c>
      <c r="J84" s="19" t="s">
        <v>101</v>
      </c>
      <c r="K84" t="s">
        <v>119</v>
      </c>
      <c r="L84">
        <v>1981</v>
      </c>
      <c r="M84">
        <f t="shared" si="97"/>
        <v>1981</v>
      </c>
      <c r="N84">
        <v>38</v>
      </c>
      <c r="O84" s="19">
        <f t="shared" si="98"/>
        <v>38</v>
      </c>
      <c r="P84" t="s">
        <v>44</v>
      </c>
      <c r="Q84" s="19" t="str">
        <f t="shared" si="99"/>
        <v>30-40</v>
      </c>
      <c r="R84" s="23">
        <v>360</v>
      </c>
      <c r="S84" s="15">
        <f t="shared" si="100"/>
        <v>0.36</v>
      </c>
      <c r="T84">
        <v>30222825</v>
      </c>
      <c r="U84" t="s">
        <v>45</v>
      </c>
      <c r="V84" t="s">
        <v>55</v>
      </c>
      <c r="W84" t="s">
        <v>47</v>
      </c>
      <c r="X84" t="s">
        <v>48</v>
      </c>
      <c r="Y84" t="s">
        <v>103</v>
      </c>
      <c r="Z84" t="s">
        <v>3650</v>
      </c>
      <c r="AA84" t="s">
        <v>3651</v>
      </c>
      <c r="AB84" t="s">
        <v>156</v>
      </c>
      <c r="AC84">
        <v>1981</v>
      </c>
      <c r="AD84">
        <v>76</v>
      </c>
      <c r="AE84" t="str">
        <f t="shared" si="101"/>
        <v>&lt;80</v>
      </c>
      <c r="AF84">
        <v>-37.793328940000002</v>
      </c>
      <c r="AG84">
        <v>144.58075049000001</v>
      </c>
      <c r="AH84" t="s">
        <v>75</v>
      </c>
      <c r="AI84" t="s">
        <v>76</v>
      </c>
      <c r="AJ84" s="33" t="s">
        <v>214</v>
      </c>
      <c r="AL84" t="s">
        <v>48</v>
      </c>
      <c r="AM84" t="s">
        <v>106</v>
      </c>
      <c r="AN84">
        <v>500</v>
      </c>
      <c r="AO84" s="69">
        <v>5</v>
      </c>
      <c r="AP84">
        <v>2</v>
      </c>
      <c r="AQ84">
        <v>0</v>
      </c>
      <c r="AR84">
        <v>0</v>
      </c>
      <c r="AS84" s="82" t="str">
        <f t="shared" si="102"/>
        <v>Gw-0-0</v>
      </c>
      <c r="AT84" s="14">
        <f t="shared" si="103"/>
        <v>179688</v>
      </c>
      <c r="AU84" s="81">
        <f>VLOOKUP(C84,Bushfire_Vlookup!$F$2:$H$12575,3,FALSE)</f>
        <v>1</v>
      </c>
      <c r="AV84" s="14">
        <f>VLOOKUP(AS84,Safety_collateral_Vlookup!$J$3:$L$20,2,FALSE)</f>
        <v>3720.1399252148244</v>
      </c>
      <c r="AW84" s="14">
        <f>VLOOKUP(AS84,Safety_collateral_Vlookup!$J$3:$L$20,3,FALSE)</f>
        <v>25000</v>
      </c>
      <c r="AX84" s="48">
        <f t="shared" si="104"/>
        <v>222372.5523002042</v>
      </c>
      <c r="AY84" s="49">
        <f t="shared" si="190"/>
        <v>27360</v>
      </c>
      <c r="AZ84" s="14">
        <v>76000</v>
      </c>
      <c r="BA84" s="16">
        <f t="shared" si="105"/>
        <v>8.1276517653583404</v>
      </c>
      <c r="BB84" t="e">
        <f>IF(BA84&lt;=#REF!,#REF!,IF(BA84&lt;=#REF!,#REF!,IF(BA84&lt;=#REF!,#REF!,IF(BA84&lt;=#REF!,#REF!,#REF!))))</f>
        <v>#REF!</v>
      </c>
      <c r="BC84" s="51">
        <v>4</v>
      </c>
      <c r="BD84" s="21">
        <v>70</v>
      </c>
      <c r="BE84" s="21">
        <v>6.4399999999999999E-2</v>
      </c>
      <c r="BF84" s="26">
        <f t="shared" si="106"/>
        <v>1784.5886356600081</v>
      </c>
      <c r="BG84" s="21">
        <v>7</v>
      </c>
      <c r="BH84" s="21">
        <f t="shared" si="107"/>
        <v>64.400000000000006</v>
      </c>
      <c r="BI84" s="28">
        <f t="shared" si="108"/>
        <v>6.0635500134400021E-2</v>
      </c>
      <c r="BJ84" s="27">
        <f t="shared" si="109"/>
        <v>6.0635500134400021E-2</v>
      </c>
      <c r="BK84" s="28">
        <f t="shared" si="110"/>
        <v>0.9296188771613626</v>
      </c>
      <c r="BL84" s="35">
        <f t="shared" si="111"/>
        <v>7.555618508070987</v>
      </c>
      <c r="BM84" s="21" t="str">
        <f t="shared" si="112"/>
        <v>Cr4</v>
      </c>
      <c r="BN84" s="51">
        <v>4</v>
      </c>
      <c r="BO84" s="21">
        <v>1</v>
      </c>
      <c r="BP84" s="50" t="s">
        <v>5497</v>
      </c>
      <c r="BQ84" s="14">
        <v>179688</v>
      </c>
      <c r="BR84">
        <f>IFERROR(VLOOKUP(AO84,'Model Failure data- Lines'!$A$37:$E$41,3,FALSE),'Model Failure data- Lines'!$C$37)</f>
        <v>0.49390000000000001</v>
      </c>
      <c r="BS84" s="14">
        <f t="shared" si="113"/>
        <v>109829.80358107085</v>
      </c>
      <c r="BT84" s="34">
        <f t="shared" si="114"/>
        <v>24403.763533221441</v>
      </c>
      <c r="BU84" s="34">
        <f t="shared" si="115"/>
        <v>4.5005272826692018</v>
      </c>
      <c r="BV84" s="54">
        <f t="shared" si="116"/>
        <v>85426.040047849412</v>
      </c>
      <c r="BW84">
        <f>IFERROR(VLOOKUP(AO84,'Model Failure data- Lines'!$A$37:$E$41,4,FALSE),'Model Failure data- Lines'!$D$37)</f>
        <v>0.39779999999999999</v>
      </c>
      <c r="BX84" s="14">
        <f t="shared" si="117"/>
        <v>88459.801305021232</v>
      </c>
      <c r="BY84" s="34">
        <f t="shared" si="118"/>
        <v>21766.947170518593</v>
      </c>
      <c r="BZ84" s="71">
        <f t="shared" si="119"/>
        <v>4.0639507512028246</v>
      </c>
      <c r="CA84" s="71">
        <f t="shared" si="120"/>
        <v>66692.854134502646</v>
      </c>
      <c r="CB84" s="56">
        <v>1</v>
      </c>
      <c r="CC84">
        <f>IFERROR(VLOOKUP(AO84,'Model Failure data- Lines'!$A$37:$E$41,5,FALSE),'Model Failure data- Lines'!$E$37)</f>
        <v>0.19189999999999996</v>
      </c>
      <c r="CD84" s="14">
        <f t="shared" si="121"/>
        <v>42673.292786409176</v>
      </c>
      <c r="CE84" s="34">
        <f t="shared" si="122"/>
        <v>17317.251064479067</v>
      </c>
      <c r="CF84" s="34">
        <f t="shared" si="123"/>
        <v>2.4642070861893379</v>
      </c>
      <c r="CG84" s="54">
        <f t="shared" si="124"/>
        <v>25356.041721930109</v>
      </c>
      <c r="CH84" t="e">
        <f>IFERROR(VLOOKUP(AO84,'Model Failure data- Lines'!#REF!,3,FALSE),'Model Failure data- Lines'!#REF!)</f>
        <v>#REF!</v>
      </c>
      <c r="CI84" s="14" t="e">
        <f t="shared" si="125"/>
        <v>#REF!</v>
      </c>
      <c r="CJ84" s="34">
        <f t="shared" si="126"/>
        <v>23407.440512722067</v>
      </c>
      <c r="CK84" s="34" t="e">
        <f t="shared" si="127"/>
        <v>#REF!</v>
      </c>
      <c r="CL84" s="54" t="e">
        <f t="shared" si="128"/>
        <v>#REF!</v>
      </c>
      <c r="CM84" t="e">
        <f>IFERROR(VLOOKUP(AO84,'Model Failure data- Lines'!#REF!,4,FALSE),'Model Failure data- Lines'!#REF!)</f>
        <v>#REF!</v>
      </c>
      <c r="CN84" s="14" t="e">
        <f t="shared" si="129"/>
        <v>#REF!</v>
      </c>
      <c r="CO84" s="34">
        <f t="shared" si="130"/>
        <v>20025.88711098766</v>
      </c>
      <c r="CP84" s="34" t="e">
        <f t="shared" si="131"/>
        <v>#REF!</v>
      </c>
      <c r="CQ84" s="54" t="e">
        <f t="shared" si="132"/>
        <v>#REF!</v>
      </c>
      <c r="CR84" t="e">
        <f>IFERROR(VLOOKUP(AO84,'Model Failure data- Lines'!#REF!,5,FALSE),'Model Failure data- Lines'!#REF!)</f>
        <v>#REF!</v>
      </c>
      <c r="CS84" s="14" t="e">
        <f t="shared" si="133"/>
        <v>#REF!</v>
      </c>
      <c r="CT84" s="34">
        <f t="shared" si="134"/>
        <v>14657.754187939388</v>
      </c>
      <c r="CU84" s="34" t="e">
        <f t="shared" si="135"/>
        <v>#REF!</v>
      </c>
      <c r="CV84" s="54" t="e">
        <f t="shared" si="136"/>
        <v>#REF!</v>
      </c>
      <c r="CW84" t="s">
        <v>156</v>
      </c>
      <c r="CX84">
        <v>1</v>
      </c>
      <c r="CY84">
        <v>1</v>
      </c>
      <c r="CZ84">
        <f t="shared" si="137"/>
        <v>66692.854134502646</v>
      </c>
      <c r="DA84" s="34">
        <f t="shared" si="138"/>
        <v>76269.038788799997</v>
      </c>
      <c r="DB84" s="34">
        <f t="shared" si="139"/>
        <v>0.42445259999999996</v>
      </c>
      <c r="DC84" s="34">
        <f t="shared" si="140"/>
        <v>1579.0230636212377</v>
      </c>
      <c r="DD84" s="9">
        <f t="shared" si="141"/>
        <v>10611.314999999999</v>
      </c>
      <c r="DE84" s="59">
        <f t="shared" si="142"/>
        <v>0.86218867399231591</v>
      </c>
      <c r="DF84" s="59">
        <f t="shared" si="143"/>
        <v>4.7982540514242235E-6</v>
      </c>
      <c r="DG84" s="59">
        <f t="shared" si="144"/>
        <v>1.785017646802704E-2</v>
      </c>
      <c r="DH84" s="59">
        <f t="shared" si="145"/>
        <v>0.11995635128560558</v>
      </c>
      <c r="DI84" s="14">
        <f t="shared" si="146"/>
        <v>57501.823470989781</v>
      </c>
      <c r="DJ84" s="14">
        <f t="shared" si="147"/>
        <v>0.32000925755192206</v>
      </c>
      <c r="DK84" s="14">
        <f t="shared" si="148"/>
        <v>1190.4792154572588</v>
      </c>
      <c r="DL84" s="14">
        <f t="shared" si="149"/>
        <v>8000.2314387980523</v>
      </c>
      <c r="DM84">
        <f t="shared" si="150"/>
        <v>25356.041721930105</v>
      </c>
      <c r="DN84" s="34">
        <f t="shared" si="151"/>
        <v>36792.429722399989</v>
      </c>
      <c r="DO84" s="34">
        <f t="shared" si="152"/>
        <v>0.20475729999999995</v>
      </c>
      <c r="DP84" s="34">
        <f t="shared" si="153"/>
        <v>761.72580670918921</v>
      </c>
      <c r="DQ84" s="9">
        <f t="shared" si="154"/>
        <v>5118.932499999999</v>
      </c>
      <c r="DR84" s="59">
        <f t="shared" si="155"/>
        <v>0.86218867399231591</v>
      </c>
      <c r="DS84" s="59">
        <f t="shared" si="156"/>
        <v>4.7982540514242243E-6</v>
      </c>
      <c r="DT84" s="59">
        <f t="shared" si="157"/>
        <v>1.7850176468027043E-2</v>
      </c>
      <c r="DU84" s="59">
        <f t="shared" si="158"/>
        <v>0.11995635128560561</v>
      </c>
      <c r="DV84" s="14">
        <f t="shared" si="159"/>
        <v>21861.691989924759</v>
      </c>
      <c r="DW84" s="14">
        <f t="shared" si="160"/>
        <v>0.1216647299203328</v>
      </c>
      <c r="DX84" s="14">
        <f t="shared" si="161"/>
        <v>452.60981926710872</v>
      </c>
      <c r="DY84" s="14">
        <f t="shared" si="162"/>
        <v>3041.6182480083203</v>
      </c>
      <c r="DZ84" s="34" t="e">
        <f t="shared" si="163"/>
        <v>#REF!</v>
      </c>
      <c r="EA84" s="34" t="e">
        <f t="shared" si="164"/>
        <v>#REF!</v>
      </c>
      <c r="EB84" s="34" t="e">
        <f t="shared" si="165"/>
        <v>#REF!</v>
      </c>
      <c r="EC84" s="34" t="e">
        <f t="shared" si="166"/>
        <v>#REF!</v>
      </c>
      <c r="ED84" s="34" t="e">
        <f t="shared" si="167"/>
        <v>#REF!</v>
      </c>
      <c r="EE84" s="59" t="e">
        <f t="shared" si="168"/>
        <v>#REF!</v>
      </c>
      <c r="EF84" s="59" t="e">
        <f t="shared" si="169"/>
        <v>#REF!</v>
      </c>
      <c r="EG84" s="59" t="e">
        <f t="shared" si="170"/>
        <v>#REF!</v>
      </c>
      <c r="EH84" s="59" t="e">
        <f t="shared" si="171"/>
        <v>#REF!</v>
      </c>
      <c r="EI84" s="14" t="e">
        <f t="shared" si="172"/>
        <v>#REF!</v>
      </c>
      <c r="EJ84" s="14" t="e">
        <f t="shared" si="173"/>
        <v>#REF!</v>
      </c>
      <c r="EK84" s="14" t="e">
        <f t="shared" si="174"/>
        <v>#REF!</v>
      </c>
      <c r="EL84" s="14" t="e">
        <f t="shared" si="175"/>
        <v>#REF!</v>
      </c>
      <c r="EM84" t="e">
        <f t="shared" si="176"/>
        <v>#REF!</v>
      </c>
      <c r="EN84" s="34" t="e">
        <f t="shared" si="177"/>
        <v>#REF!</v>
      </c>
      <c r="EO84" s="34" t="e">
        <f t="shared" si="178"/>
        <v>#REF!</v>
      </c>
      <c r="EP84" s="34" t="e">
        <f t="shared" si="179"/>
        <v>#REF!</v>
      </c>
      <c r="EQ84" s="34" t="e">
        <f t="shared" si="180"/>
        <v>#REF!</v>
      </c>
      <c r="ER84" s="59" t="e">
        <f t="shared" si="181"/>
        <v>#REF!</v>
      </c>
      <c r="ES84" s="59" t="e">
        <f t="shared" si="182"/>
        <v>#REF!</v>
      </c>
      <c r="ET84" s="59" t="e">
        <f t="shared" si="183"/>
        <v>#REF!</v>
      </c>
      <c r="EU84" s="59" t="e">
        <f t="shared" si="184"/>
        <v>#REF!</v>
      </c>
      <c r="EV84" s="14" t="e">
        <f t="shared" si="185"/>
        <v>#REF!</v>
      </c>
      <c r="EW84" s="14" t="e">
        <f t="shared" si="186"/>
        <v>#REF!</v>
      </c>
      <c r="EX84" s="14" t="e">
        <f t="shared" si="187"/>
        <v>#REF!</v>
      </c>
      <c r="EY84" s="14" t="e">
        <f t="shared" si="188"/>
        <v>#REF!</v>
      </c>
    </row>
    <row r="85" spans="1:155" x14ac:dyDescent="0.2">
      <c r="A85" s="17">
        <v>30416394</v>
      </c>
      <c r="B85" t="s">
        <v>117</v>
      </c>
      <c r="C85" t="s">
        <v>4564</v>
      </c>
      <c r="D85" t="s">
        <v>4565</v>
      </c>
      <c r="E85" t="s">
        <v>2075</v>
      </c>
      <c r="F85" t="s">
        <v>41</v>
      </c>
      <c r="G85" t="s">
        <v>42</v>
      </c>
      <c r="H85" t="s">
        <v>5311</v>
      </c>
      <c r="I85" t="s">
        <v>118</v>
      </c>
      <c r="J85" s="19" t="s">
        <v>101</v>
      </c>
      <c r="K85" t="s">
        <v>119</v>
      </c>
      <c r="L85">
        <v>1981</v>
      </c>
      <c r="M85">
        <f t="shared" si="97"/>
        <v>1981</v>
      </c>
      <c r="N85">
        <v>38</v>
      </c>
      <c r="O85" s="19">
        <f t="shared" si="98"/>
        <v>38</v>
      </c>
      <c r="P85" t="s">
        <v>44</v>
      </c>
      <c r="Q85" s="19" t="str">
        <f t="shared" si="99"/>
        <v>30-40</v>
      </c>
      <c r="R85" s="23">
        <v>380</v>
      </c>
      <c r="S85" s="15">
        <f t="shared" si="100"/>
        <v>0.38</v>
      </c>
      <c r="T85">
        <v>30077923</v>
      </c>
      <c r="U85" t="s">
        <v>45</v>
      </c>
      <c r="V85" t="s">
        <v>55</v>
      </c>
      <c r="W85" t="s">
        <v>47</v>
      </c>
      <c r="X85" t="s">
        <v>48</v>
      </c>
      <c r="Y85" t="s">
        <v>103</v>
      </c>
      <c r="Z85" t="s">
        <v>4566</v>
      </c>
      <c r="AA85" t="s">
        <v>4567</v>
      </c>
      <c r="AB85" t="s">
        <v>576</v>
      </c>
      <c r="AC85">
        <v>1981</v>
      </c>
      <c r="AD85">
        <v>76</v>
      </c>
      <c r="AE85" t="str">
        <f t="shared" si="101"/>
        <v>&lt;80</v>
      </c>
      <c r="AF85">
        <v>-37.778726730000002</v>
      </c>
      <c r="AG85">
        <v>144.67768587</v>
      </c>
      <c r="AH85" t="s">
        <v>75</v>
      </c>
      <c r="AI85" t="s">
        <v>76</v>
      </c>
      <c r="AJ85" s="33" t="s">
        <v>121</v>
      </c>
      <c r="AL85" t="s">
        <v>48</v>
      </c>
      <c r="AM85" t="s">
        <v>106</v>
      </c>
      <c r="AN85">
        <v>500</v>
      </c>
      <c r="AO85" s="69">
        <v>5</v>
      </c>
      <c r="AP85">
        <v>2</v>
      </c>
      <c r="AQ85">
        <v>0</v>
      </c>
      <c r="AR85">
        <v>0</v>
      </c>
      <c r="AS85" s="82" t="str">
        <f t="shared" si="102"/>
        <v>Gw-0-0</v>
      </c>
      <c r="AT85" s="14">
        <f t="shared" si="103"/>
        <v>39400</v>
      </c>
      <c r="AU85" s="81">
        <f>VLOOKUP(C85,Bushfire_Vlookup!$F$2:$H$12575,3,FALSE)</f>
        <v>1</v>
      </c>
      <c r="AV85" s="14">
        <f>VLOOKUP(AS85,Safety_collateral_Vlookup!$J$3:$L$20,2,FALSE)</f>
        <v>3720.1399252148244</v>
      </c>
      <c r="AW85" s="14">
        <f>VLOOKUP(AS85,Safety_collateral_Vlookup!$J$3:$L$20,3,FALSE)</f>
        <v>25000</v>
      </c>
      <c r="AX85" s="48">
        <f t="shared" si="104"/>
        <v>72685.256300204215</v>
      </c>
      <c r="AY85" s="49">
        <f t="shared" si="190"/>
        <v>28880</v>
      </c>
      <c r="AZ85" s="14">
        <v>76000</v>
      </c>
      <c r="BA85" s="16">
        <f t="shared" si="105"/>
        <v>2.516802503469675</v>
      </c>
      <c r="BB85" t="e">
        <f>IF(BA85&lt;=#REF!,#REF!,IF(BA85&lt;=#REF!,#REF!,IF(BA85&lt;=#REF!,#REF!,IF(BA85&lt;=#REF!,#REF!,#REF!))))</f>
        <v>#REF!</v>
      </c>
      <c r="BC85" s="51">
        <v>3</v>
      </c>
      <c r="BD85" s="21">
        <v>70</v>
      </c>
      <c r="BE85" s="21">
        <v>6.4399999999999999E-2</v>
      </c>
      <c r="BF85" s="26">
        <f t="shared" si="106"/>
        <v>1883.7324487522305</v>
      </c>
      <c r="BG85" s="21">
        <v>7</v>
      </c>
      <c r="BH85" s="21">
        <f t="shared" si="107"/>
        <v>64.400000000000006</v>
      </c>
      <c r="BI85" s="28">
        <f t="shared" si="108"/>
        <v>6.0635500134400021E-2</v>
      </c>
      <c r="BJ85" s="27">
        <f t="shared" si="109"/>
        <v>6.0635500134400021E-2</v>
      </c>
      <c r="BK85" s="28">
        <f t="shared" si="110"/>
        <v>0.92961887716136271</v>
      </c>
      <c r="BL85" s="35">
        <f t="shared" si="111"/>
        <v>2.3396671173123855</v>
      </c>
      <c r="BM85" s="21" t="str">
        <f t="shared" si="112"/>
        <v>Cr3</v>
      </c>
      <c r="BN85" s="51">
        <v>3</v>
      </c>
      <c r="BO85" s="21">
        <v>1</v>
      </c>
      <c r="BP85" s="50" t="s">
        <v>5497</v>
      </c>
      <c r="BQ85" s="14">
        <v>39400</v>
      </c>
      <c r="BR85">
        <f>IFERROR(VLOOKUP(AO85,'Model Failure data- Lines'!$A$37:$E$41,3,FALSE),'Model Failure data- Lines'!$C$37)</f>
        <v>0.49390000000000001</v>
      </c>
      <c r="BS85" s="14">
        <f t="shared" si="113"/>
        <v>35899.248086670865</v>
      </c>
      <c r="BT85" s="34">
        <f t="shared" si="114"/>
        <v>25759.528173955969</v>
      </c>
      <c r="BU85" s="34">
        <f t="shared" si="115"/>
        <v>1.3936298772337998</v>
      </c>
      <c r="BV85" s="54">
        <f t="shared" si="116"/>
        <v>10139.719912714896</v>
      </c>
      <c r="BW85">
        <f>IFERROR(VLOOKUP(AO85,'Model Failure data- Lines'!$A$37:$E$41,4,FALSE),'Model Failure data- Lines'!$D$37)</f>
        <v>0.39779999999999999</v>
      </c>
      <c r="BX85" s="14">
        <f t="shared" si="117"/>
        <v>28914.194956221236</v>
      </c>
      <c r="BY85" s="34">
        <f t="shared" si="118"/>
        <v>22976.222013325179</v>
      </c>
      <c r="BZ85" s="71">
        <f t="shared" si="119"/>
        <v>1.2584399184275072</v>
      </c>
      <c r="CA85" s="71">
        <f t="shared" si="120"/>
        <v>5937.9729428960563</v>
      </c>
      <c r="CB85" s="56">
        <v>1</v>
      </c>
      <c r="CC85">
        <f>IFERROR(VLOOKUP(AO85,'Model Failure data- Lines'!$A$37:$E$41,5,FALSE),'Model Failure data- Lines'!$E$37)</f>
        <v>0.19189999999999996</v>
      </c>
      <c r="CD85" s="14">
        <f t="shared" si="121"/>
        <v>13948.300684009186</v>
      </c>
      <c r="CE85" s="34">
        <f t="shared" si="122"/>
        <v>18279.320568061237</v>
      </c>
      <c r="CF85" s="34">
        <f t="shared" si="123"/>
        <v>0.76306450407027282</v>
      </c>
      <c r="CG85" s="54">
        <f t="shared" si="124"/>
        <v>-4331.0198840520516</v>
      </c>
      <c r="CH85" t="e">
        <f>IFERROR(VLOOKUP(AO85,'Model Failure data- Lines'!#REF!,3,FALSE),'Model Failure data- Lines'!#REF!)</f>
        <v>#REF!</v>
      </c>
      <c r="CI85" s="14" t="e">
        <f t="shared" si="125"/>
        <v>#REF!</v>
      </c>
      <c r="CJ85" s="34">
        <f t="shared" si="126"/>
        <v>24707.85387453996</v>
      </c>
      <c r="CK85" s="34" t="e">
        <f t="shared" si="127"/>
        <v>#REF!</v>
      </c>
      <c r="CL85" s="54" t="e">
        <f t="shared" si="128"/>
        <v>#REF!</v>
      </c>
      <c r="CM85" t="e">
        <f>IFERROR(VLOOKUP(AO85,'Model Failure data- Lines'!#REF!,4,FALSE),'Model Failure data- Lines'!#REF!)</f>
        <v>#REF!</v>
      </c>
      <c r="CN85" s="14" t="e">
        <f t="shared" si="129"/>
        <v>#REF!</v>
      </c>
      <c r="CO85" s="34">
        <f t="shared" si="130"/>
        <v>21138.436394931417</v>
      </c>
      <c r="CP85" s="34" t="e">
        <f t="shared" si="131"/>
        <v>#REF!</v>
      </c>
      <c r="CQ85" s="54" t="e">
        <f t="shared" si="132"/>
        <v>#REF!</v>
      </c>
      <c r="CR85" t="e">
        <f>IFERROR(VLOOKUP(AO85,'Model Failure data- Lines'!#REF!,5,FALSE),'Model Failure data- Lines'!#REF!)</f>
        <v>#REF!</v>
      </c>
      <c r="CS85" s="14" t="e">
        <f t="shared" si="133"/>
        <v>#REF!</v>
      </c>
      <c r="CT85" s="34">
        <f t="shared" si="134"/>
        <v>15472.073865047132</v>
      </c>
      <c r="CU85" s="34" t="e">
        <f t="shared" si="135"/>
        <v>#REF!</v>
      </c>
      <c r="CV85" s="54" t="e">
        <f t="shared" si="136"/>
        <v>#REF!</v>
      </c>
      <c r="CW85" t="s">
        <v>576</v>
      </c>
      <c r="CX85">
        <v>1</v>
      </c>
      <c r="CY85">
        <v>1</v>
      </c>
      <c r="CZ85">
        <f t="shared" si="137"/>
        <v>5937.9729428960554</v>
      </c>
      <c r="DA85" s="34">
        <f t="shared" si="138"/>
        <v>16723.432439999997</v>
      </c>
      <c r="DB85" s="34">
        <f t="shared" si="139"/>
        <v>0.42445259999999996</v>
      </c>
      <c r="DC85" s="34">
        <f t="shared" si="140"/>
        <v>1579.0230636212377</v>
      </c>
      <c r="DD85" s="9">
        <f t="shared" si="141"/>
        <v>10611.314999999999</v>
      </c>
      <c r="DE85" s="59">
        <f t="shared" si="142"/>
        <v>0.5783813958964038</v>
      </c>
      <c r="DF85" s="59">
        <f t="shared" si="143"/>
        <v>1.4679730860314818E-5</v>
      </c>
      <c r="DG85" s="59">
        <f t="shared" si="144"/>
        <v>5.4610652864865321E-2</v>
      </c>
      <c r="DH85" s="59">
        <f t="shared" si="145"/>
        <v>0.36699327150787048</v>
      </c>
      <c r="DI85" s="14">
        <f t="shared" si="146"/>
        <v>3434.4130795072979</v>
      </c>
      <c r="DJ85" s="14">
        <f t="shared" si="147"/>
        <v>8.7167844657545637E-2</v>
      </c>
      <c r="DK85" s="14">
        <f t="shared" si="148"/>
        <v>324.27657910545923</v>
      </c>
      <c r="DL85" s="14">
        <f t="shared" si="149"/>
        <v>2179.1961164386407</v>
      </c>
      <c r="DM85">
        <f t="shared" si="150"/>
        <v>-4331.0198840520516</v>
      </c>
      <c r="DN85" s="34">
        <f t="shared" si="151"/>
        <v>8067.4376199999979</v>
      </c>
      <c r="DO85" s="34">
        <f t="shared" si="152"/>
        <v>0.20475729999999995</v>
      </c>
      <c r="DP85" s="34">
        <f t="shared" si="153"/>
        <v>761.72580670918921</v>
      </c>
      <c r="DQ85" s="9">
        <f t="shared" si="154"/>
        <v>5118.932499999999</v>
      </c>
      <c r="DR85" s="59">
        <f t="shared" si="155"/>
        <v>0.57838139589640392</v>
      </c>
      <c r="DS85" s="59">
        <f t="shared" si="156"/>
        <v>1.467973086031482E-5</v>
      </c>
      <c r="DT85" s="59">
        <f t="shared" si="157"/>
        <v>5.4610652864865328E-2</v>
      </c>
      <c r="DU85" s="59">
        <f t="shared" si="158"/>
        <v>0.36699327150787053</v>
      </c>
      <c r="DV85" s="14">
        <f t="shared" si="159"/>
        <v>-2504.9813261931072</v>
      </c>
      <c r="DW85" s="14">
        <f t="shared" si="160"/>
        <v>-6.3578206248556007E-2</v>
      </c>
      <c r="DX85" s="14">
        <f t="shared" si="161"/>
        <v>-236.51982343879587</v>
      </c>
      <c r="DY85" s="14">
        <f t="shared" si="162"/>
        <v>-1589.4551562139002</v>
      </c>
      <c r="DZ85" s="34" t="e">
        <f t="shared" si="163"/>
        <v>#REF!</v>
      </c>
      <c r="EA85" s="34" t="e">
        <f t="shared" si="164"/>
        <v>#REF!</v>
      </c>
      <c r="EB85" s="34" t="e">
        <f t="shared" si="165"/>
        <v>#REF!</v>
      </c>
      <c r="EC85" s="34" t="e">
        <f t="shared" si="166"/>
        <v>#REF!</v>
      </c>
      <c r="ED85" s="34" t="e">
        <f t="shared" si="167"/>
        <v>#REF!</v>
      </c>
      <c r="EE85" s="59" t="e">
        <f t="shared" si="168"/>
        <v>#REF!</v>
      </c>
      <c r="EF85" s="59" t="e">
        <f t="shared" si="169"/>
        <v>#REF!</v>
      </c>
      <c r="EG85" s="59" t="e">
        <f t="shared" si="170"/>
        <v>#REF!</v>
      </c>
      <c r="EH85" s="59" t="e">
        <f t="shared" si="171"/>
        <v>#REF!</v>
      </c>
      <c r="EI85" s="14" t="e">
        <f t="shared" si="172"/>
        <v>#REF!</v>
      </c>
      <c r="EJ85" s="14" t="e">
        <f t="shared" si="173"/>
        <v>#REF!</v>
      </c>
      <c r="EK85" s="14" t="e">
        <f t="shared" si="174"/>
        <v>#REF!</v>
      </c>
      <c r="EL85" s="14" t="e">
        <f t="shared" si="175"/>
        <v>#REF!</v>
      </c>
      <c r="EM85" t="e">
        <f t="shared" si="176"/>
        <v>#REF!</v>
      </c>
      <c r="EN85" s="34" t="e">
        <f t="shared" si="177"/>
        <v>#REF!</v>
      </c>
      <c r="EO85" s="34" t="e">
        <f t="shared" si="178"/>
        <v>#REF!</v>
      </c>
      <c r="EP85" s="34" t="e">
        <f t="shared" si="179"/>
        <v>#REF!</v>
      </c>
      <c r="EQ85" s="34" t="e">
        <f t="shared" si="180"/>
        <v>#REF!</v>
      </c>
      <c r="ER85" s="59" t="e">
        <f t="shared" si="181"/>
        <v>#REF!</v>
      </c>
      <c r="ES85" s="59" t="e">
        <f t="shared" si="182"/>
        <v>#REF!</v>
      </c>
      <c r="ET85" s="59" t="e">
        <f t="shared" si="183"/>
        <v>#REF!</v>
      </c>
      <c r="EU85" s="59" t="e">
        <f t="shared" si="184"/>
        <v>#REF!</v>
      </c>
      <c r="EV85" s="14" t="e">
        <f t="shared" si="185"/>
        <v>#REF!</v>
      </c>
      <c r="EW85" s="14" t="e">
        <f t="shared" si="186"/>
        <v>#REF!</v>
      </c>
      <c r="EX85" s="14" t="e">
        <f t="shared" si="187"/>
        <v>#REF!</v>
      </c>
      <c r="EY85" s="14" t="e">
        <f t="shared" si="188"/>
        <v>#REF!</v>
      </c>
    </row>
    <row r="86" spans="1:155" x14ac:dyDescent="0.2">
      <c r="A86" s="17">
        <v>30078672</v>
      </c>
      <c r="B86" t="s">
        <v>117</v>
      </c>
      <c r="C86" t="s">
        <v>1978</v>
      </c>
      <c r="D86" t="s">
        <v>1979</v>
      </c>
      <c r="E86" t="s">
        <v>1636</v>
      </c>
      <c r="F86" t="s">
        <v>41</v>
      </c>
      <c r="G86" t="s">
        <v>42</v>
      </c>
      <c r="H86" t="s">
        <v>1980</v>
      </c>
      <c r="I86" t="s">
        <v>118</v>
      </c>
      <c r="J86" s="19" t="s">
        <v>101</v>
      </c>
      <c r="K86" t="s">
        <v>119</v>
      </c>
      <c r="L86">
        <v>1981</v>
      </c>
      <c r="M86">
        <f t="shared" si="97"/>
        <v>1981</v>
      </c>
      <c r="N86">
        <v>38</v>
      </c>
      <c r="O86" s="19">
        <f t="shared" si="98"/>
        <v>38</v>
      </c>
      <c r="P86" t="s">
        <v>44</v>
      </c>
      <c r="Q86" s="19" t="str">
        <f t="shared" si="99"/>
        <v>30-40</v>
      </c>
      <c r="R86" s="23">
        <v>360</v>
      </c>
      <c r="S86" s="15">
        <f t="shared" si="100"/>
        <v>0.36</v>
      </c>
      <c r="T86">
        <v>30063525</v>
      </c>
      <c r="U86" t="s">
        <v>45</v>
      </c>
      <c r="V86" t="s">
        <v>55</v>
      </c>
      <c r="W86" t="s">
        <v>47</v>
      </c>
      <c r="X86" t="s">
        <v>48</v>
      </c>
      <c r="Y86" t="s">
        <v>103</v>
      </c>
      <c r="Z86" t="s">
        <v>1981</v>
      </c>
      <c r="AA86" t="s">
        <v>1982</v>
      </c>
      <c r="AB86" t="s">
        <v>1013</v>
      </c>
      <c r="AC86">
        <v>1981</v>
      </c>
      <c r="AD86">
        <v>76</v>
      </c>
      <c r="AE86" t="str">
        <f t="shared" si="101"/>
        <v>&lt;80</v>
      </c>
      <c r="AF86">
        <v>-37.85571831</v>
      </c>
      <c r="AG86">
        <v>144.44985396999999</v>
      </c>
      <c r="AH86" t="s">
        <v>75</v>
      </c>
      <c r="AI86" t="s">
        <v>76</v>
      </c>
      <c r="AJ86" s="33" t="s">
        <v>121</v>
      </c>
      <c r="AL86" t="s">
        <v>48</v>
      </c>
      <c r="AM86" t="s">
        <v>106</v>
      </c>
      <c r="AN86">
        <v>500</v>
      </c>
      <c r="AO86" s="69">
        <v>5</v>
      </c>
      <c r="AP86">
        <v>2</v>
      </c>
      <c r="AQ86">
        <v>0</v>
      </c>
      <c r="AR86">
        <v>0</v>
      </c>
      <c r="AS86" s="82" t="str">
        <f t="shared" si="102"/>
        <v>Gw-0-0</v>
      </c>
      <c r="AT86" s="14">
        <f t="shared" si="103"/>
        <v>39400</v>
      </c>
      <c r="AU86" s="81">
        <f>VLOOKUP(C86,Bushfire_Vlookup!$F$2:$H$12575,3,FALSE)</f>
        <v>1.7344649999999999</v>
      </c>
      <c r="AV86" s="14">
        <f>VLOOKUP(AS86,Safety_collateral_Vlookup!$J$3:$L$20,2,FALSE)</f>
        <v>3720.1399252148244</v>
      </c>
      <c r="AW86" s="14">
        <f>VLOOKUP(AS86,Safety_collateral_Vlookup!$J$3:$L$20,3,FALSE)</f>
        <v>25000</v>
      </c>
      <c r="AX86" s="48">
        <f t="shared" si="104"/>
        <v>72686.039974359213</v>
      </c>
      <c r="AY86" s="49">
        <f t="shared" si="190"/>
        <v>27360</v>
      </c>
      <c r="AZ86" s="14">
        <v>76000</v>
      </c>
      <c r="BA86" s="16">
        <f t="shared" si="105"/>
        <v>2.6566535078347666</v>
      </c>
      <c r="BB86" t="e">
        <f>IF(BA86&lt;=#REF!,#REF!,IF(BA86&lt;=#REF!,#REF!,IF(BA86&lt;=#REF!,#REF!,IF(BA86&lt;=#REF!,#REF!,#REF!))))</f>
        <v>#REF!</v>
      </c>
      <c r="BC86" s="51">
        <v>3</v>
      </c>
      <c r="BD86" s="21">
        <v>70</v>
      </c>
      <c r="BE86" s="21">
        <v>6.4399999999999999E-2</v>
      </c>
      <c r="BF86" s="26">
        <f t="shared" si="106"/>
        <v>1784.5886356600081</v>
      </c>
      <c r="BG86" s="21">
        <v>7</v>
      </c>
      <c r="BH86" s="21">
        <f t="shared" si="107"/>
        <v>64.400000000000006</v>
      </c>
      <c r="BI86" s="28">
        <f t="shared" si="108"/>
        <v>6.0635500134400021E-2</v>
      </c>
      <c r="BJ86" s="27">
        <f t="shared" si="109"/>
        <v>6.0635500134400021E-2</v>
      </c>
      <c r="BK86" s="28">
        <f t="shared" si="110"/>
        <v>0.9296188771613626</v>
      </c>
      <c r="BL86" s="35">
        <f t="shared" si="111"/>
        <v>2.4696752509601505</v>
      </c>
      <c r="BM86" s="21" t="str">
        <f t="shared" si="112"/>
        <v>Cr3</v>
      </c>
      <c r="BN86" s="51">
        <v>3</v>
      </c>
      <c r="BO86" s="21">
        <v>1</v>
      </c>
      <c r="BP86" s="50" t="s">
        <v>5497</v>
      </c>
      <c r="BQ86" s="14">
        <v>39400</v>
      </c>
      <c r="BR86">
        <f>IFERROR(VLOOKUP(AO86,'Model Failure data- Lines'!$A$37:$E$41,3,FALSE),'Model Failure data- Lines'!$C$37)</f>
        <v>0.49390000000000001</v>
      </c>
      <c r="BS86" s="14">
        <f t="shared" si="113"/>
        <v>35899.635143336018</v>
      </c>
      <c r="BT86" s="34">
        <f t="shared" si="114"/>
        <v>24403.763533221441</v>
      </c>
      <c r="BU86" s="34">
        <f t="shared" si="115"/>
        <v>1.4710696198340458</v>
      </c>
      <c r="BV86" s="54">
        <f t="shared" si="116"/>
        <v>11495.871610114576</v>
      </c>
      <c r="BW86">
        <f>IFERROR(VLOOKUP(AO86,'Model Failure data- Lines'!$A$37:$E$41,4,FALSE),'Model Failure data- Lines'!$D$37)</f>
        <v>0.39779999999999999</v>
      </c>
      <c r="BX86" s="14">
        <f t="shared" si="117"/>
        <v>28914.506701800095</v>
      </c>
      <c r="BY86" s="34">
        <f t="shared" si="118"/>
        <v>21766.947170518593</v>
      </c>
      <c r="BZ86" s="71">
        <f t="shared" si="119"/>
        <v>1.328367569199701</v>
      </c>
      <c r="CA86" s="71">
        <f t="shared" si="120"/>
        <v>7147.5595312815021</v>
      </c>
      <c r="CB86" s="56">
        <v>1</v>
      </c>
      <c r="CC86">
        <f>IFERROR(VLOOKUP(AO86,'Model Failure data- Lines'!$A$37:$E$41,5,FALSE),'Model Failure data- Lines'!$E$37)</f>
        <v>0.19189999999999996</v>
      </c>
      <c r="CD86" s="14">
        <f t="shared" si="121"/>
        <v>13948.451071079529</v>
      </c>
      <c r="CE86" s="34">
        <f t="shared" si="122"/>
        <v>17317.251064479067</v>
      </c>
      <c r="CF86" s="34">
        <f t="shared" si="123"/>
        <v>0.80546566075319082</v>
      </c>
      <c r="CG86" s="54">
        <f t="shared" si="124"/>
        <v>-3368.7999933995379</v>
      </c>
      <c r="CH86" t="e">
        <f>IFERROR(VLOOKUP(AO86,'Model Failure data- Lines'!#REF!,3,FALSE),'Model Failure data- Lines'!#REF!)</f>
        <v>#REF!</v>
      </c>
      <c r="CI86" s="14" t="e">
        <f t="shared" si="125"/>
        <v>#REF!</v>
      </c>
      <c r="CJ86" s="34">
        <f t="shared" si="126"/>
        <v>23407.440512722067</v>
      </c>
      <c r="CK86" s="34" t="e">
        <f t="shared" si="127"/>
        <v>#REF!</v>
      </c>
      <c r="CL86" s="54" t="e">
        <f t="shared" si="128"/>
        <v>#REF!</v>
      </c>
      <c r="CM86" t="e">
        <f>IFERROR(VLOOKUP(AO86,'Model Failure data- Lines'!#REF!,4,FALSE),'Model Failure data- Lines'!#REF!)</f>
        <v>#REF!</v>
      </c>
      <c r="CN86" s="14" t="e">
        <f t="shared" si="129"/>
        <v>#REF!</v>
      </c>
      <c r="CO86" s="34">
        <f t="shared" si="130"/>
        <v>20025.88711098766</v>
      </c>
      <c r="CP86" s="34" t="e">
        <f t="shared" si="131"/>
        <v>#REF!</v>
      </c>
      <c r="CQ86" s="54" t="e">
        <f t="shared" si="132"/>
        <v>#REF!</v>
      </c>
      <c r="CR86" t="e">
        <f>IFERROR(VLOOKUP(AO86,'Model Failure data- Lines'!#REF!,5,FALSE),'Model Failure data- Lines'!#REF!)</f>
        <v>#REF!</v>
      </c>
      <c r="CS86" s="14" t="e">
        <f t="shared" si="133"/>
        <v>#REF!</v>
      </c>
      <c r="CT86" s="34">
        <f t="shared" si="134"/>
        <v>14657.754187939388</v>
      </c>
      <c r="CU86" s="34" t="e">
        <f t="shared" si="135"/>
        <v>#REF!</v>
      </c>
      <c r="CV86" s="54" t="e">
        <f t="shared" si="136"/>
        <v>#REF!</v>
      </c>
      <c r="CW86" t="s">
        <v>1013</v>
      </c>
      <c r="CX86">
        <v>1</v>
      </c>
      <c r="CY86">
        <v>1</v>
      </c>
      <c r="CZ86">
        <f t="shared" si="137"/>
        <v>7147.5595312815003</v>
      </c>
      <c r="DA86" s="34">
        <f t="shared" si="138"/>
        <v>16723.432439999997</v>
      </c>
      <c r="DB86" s="34">
        <f t="shared" si="139"/>
        <v>0.73619817885899985</v>
      </c>
      <c r="DC86" s="34">
        <f t="shared" si="140"/>
        <v>1579.0230636212377</v>
      </c>
      <c r="DD86" s="9">
        <f t="shared" si="141"/>
        <v>10611.314999999999</v>
      </c>
      <c r="DE86" s="59">
        <f t="shared" si="142"/>
        <v>0.57837516000087474</v>
      </c>
      <c r="DF86" s="59">
        <f t="shared" si="143"/>
        <v>2.5461204870327851E-5</v>
      </c>
      <c r="DG86" s="59">
        <f t="shared" si="144"/>
        <v>5.4610064072887481E-2</v>
      </c>
      <c r="DH86" s="59">
        <f t="shared" si="145"/>
        <v>0.36698931472136725</v>
      </c>
      <c r="DI86" s="14">
        <f t="shared" si="146"/>
        <v>4133.9708875207152</v>
      </c>
      <c r="DJ86" s="14">
        <f t="shared" si="147"/>
        <v>0.18198547754882277</v>
      </c>
      <c r="DK86" s="14">
        <f t="shared" si="148"/>
        <v>390.32868396806037</v>
      </c>
      <c r="DL86" s="14">
        <f t="shared" si="149"/>
        <v>2623.0779743151752</v>
      </c>
      <c r="DM86">
        <f t="shared" si="150"/>
        <v>-3368.7999933995384</v>
      </c>
      <c r="DN86" s="34">
        <f t="shared" si="151"/>
        <v>8067.4376199999979</v>
      </c>
      <c r="DO86" s="34">
        <f t="shared" si="152"/>
        <v>0.35514437034449992</v>
      </c>
      <c r="DP86" s="34">
        <f t="shared" si="153"/>
        <v>761.72580670918921</v>
      </c>
      <c r="DQ86" s="9">
        <f t="shared" si="154"/>
        <v>5118.932499999999</v>
      </c>
      <c r="DR86" s="59">
        <f t="shared" si="155"/>
        <v>0.57837516000087497</v>
      </c>
      <c r="DS86" s="59">
        <f t="shared" si="156"/>
        <v>2.5461204870327855E-5</v>
      </c>
      <c r="DT86" s="59">
        <f t="shared" si="157"/>
        <v>5.4610064072887488E-2</v>
      </c>
      <c r="DU86" s="59">
        <f t="shared" si="158"/>
        <v>0.36698931472136737</v>
      </c>
      <c r="DV86" s="14">
        <f t="shared" si="159"/>
        <v>-1948.4302351934045</v>
      </c>
      <c r="DW86" s="14">
        <f t="shared" si="160"/>
        <v>-8.5773706799104774E-2</v>
      </c>
      <c r="DX86" s="14">
        <f t="shared" si="161"/>
        <v>-183.97038348829173</v>
      </c>
      <c r="DY86" s="14">
        <f t="shared" si="162"/>
        <v>-1236.3136010110436</v>
      </c>
      <c r="DZ86" s="34" t="e">
        <f t="shared" si="163"/>
        <v>#REF!</v>
      </c>
      <c r="EA86" s="34" t="e">
        <f t="shared" si="164"/>
        <v>#REF!</v>
      </c>
      <c r="EB86" s="34" t="e">
        <f t="shared" si="165"/>
        <v>#REF!</v>
      </c>
      <c r="EC86" s="34" t="e">
        <f t="shared" si="166"/>
        <v>#REF!</v>
      </c>
      <c r="ED86" s="34" t="e">
        <f t="shared" si="167"/>
        <v>#REF!</v>
      </c>
      <c r="EE86" s="59" t="e">
        <f t="shared" si="168"/>
        <v>#REF!</v>
      </c>
      <c r="EF86" s="59" t="e">
        <f t="shared" si="169"/>
        <v>#REF!</v>
      </c>
      <c r="EG86" s="59" t="e">
        <f t="shared" si="170"/>
        <v>#REF!</v>
      </c>
      <c r="EH86" s="59" t="e">
        <f t="shared" si="171"/>
        <v>#REF!</v>
      </c>
      <c r="EI86" s="14" t="e">
        <f t="shared" si="172"/>
        <v>#REF!</v>
      </c>
      <c r="EJ86" s="14" t="e">
        <f t="shared" si="173"/>
        <v>#REF!</v>
      </c>
      <c r="EK86" s="14" t="e">
        <f t="shared" si="174"/>
        <v>#REF!</v>
      </c>
      <c r="EL86" s="14" t="e">
        <f t="shared" si="175"/>
        <v>#REF!</v>
      </c>
      <c r="EM86" t="e">
        <f t="shared" si="176"/>
        <v>#REF!</v>
      </c>
      <c r="EN86" s="34" t="e">
        <f t="shared" si="177"/>
        <v>#REF!</v>
      </c>
      <c r="EO86" s="34" t="e">
        <f t="shared" si="178"/>
        <v>#REF!</v>
      </c>
      <c r="EP86" s="34" t="e">
        <f t="shared" si="179"/>
        <v>#REF!</v>
      </c>
      <c r="EQ86" s="34" t="e">
        <f t="shared" si="180"/>
        <v>#REF!</v>
      </c>
      <c r="ER86" s="59" t="e">
        <f t="shared" si="181"/>
        <v>#REF!</v>
      </c>
      <c r="ES86" s="59" t="e">
        <f t="shared" si="182"/>
        <v>#REF!</v>
      </c>
      <c r="ET86" s="59" t="e">
        <f t="shared" si="183"/>
        <v>#REF!</v>
      </c>
      <c r="EU86" s="59" t="e">
        <f t="shared" si="184"/>
        <v>#REF!</v>
      </c>
      <c r="EV86" s="14" t="e">
        <f t="shared" si="185"/>
        <v>#REF!</v>
      </c>
      <c r="EW86" s="14" t="e">
        <f t="shared" si="186"/>
        <v>#REF!</v>
      </c>
      <c r="EX86" s="14" t="e">
        <f t="shared" si="187"/>
        <v>#REF!</v>
      </c>
      <c r="EY86" s="14" t="e">
        <f t="shared" si="188"/>
        <v>#REF!</v>
      </c>
    </row>
    <row r="87" spans="1:155" x14ac:dyDescent="0.2">
      <c r="A87" s="17">
        <v>30381693</v>
      </c>
      <c r="B87" t="s">
        <v>62</v>
      </c>
      <c r="C87" t="s">
        <v>1385</v>
      </c>
      <c r="D87" t="s">
        <v>1386</v>
      </c>
      <c r="E87" t="s">
        <v>1387</v>
      </c>
      <c r="F87" t="s">
        <v>66</v>
      </c>
      <c r="G87" t="s">
        <v>42</v>
      </c>
      <c r="H87" t="s">
        <v>5118</v>
      </c>
      <c r="I87" t="s">
        <v>68</v>
      </c>
      <c r="J87" s="19" t="s">
        <v>69</v>
      </c>
      <c r="K87" t="s">
        <v>70</v>
      </c>
      <c r="L87">
        <v>1965</v>
      </c>
      <c r="M87">
        <f t="shared" si="97"/>
        <v>1965</v>
      </c>
      <c r="N87">
        <v>54</v>
      </c>
      <c r="O87" s="19">
        <f t="shared" si="98"/>
        <v>54</v>
      </c>
      <c r="P87" t="s">
        <v>80</v>
      </c>
      <c r="Q87" s="19" t="str">
        <f t="shared" si="99"/>
        <v>50-60</v>
      </c>
      <c r="R87" s="23">
        <v>360.27</v>
      </c>
      <c r="S87" s="15">
        <f t="shared" si="100"/>
        <v>0.36026999999999998</v>
      </c>
      <c r="T87">
        <v>30208885</v>
      </c>
      <c r="U87" t="s">
        <v>45</v>
      </c>
      <c r="V87" t="s">
        <v>46</v>
      </c>
      <c r="W87" s="20" t="s">
        <v>87</v>
      </c>
      <c r="X87" t="s">
        <v>48</v>
      </c>
      <c r="Y87" t="s">
        <v>273</v>
      </c>
      <c r="Z87" t="s">
        <v>1388</v>
      </c>
      <c r="AA87" t="s">
        <v>1389</v>
      </c>
      <c r="AB87" t="s">
        <v>918</v>
      </c>
      <c r="AC87">
        <v>1965</v>
      </c>
      <c r="AD87">
        <v>108</v>
      </c>
      <c r="AE87" t="str">
        <f t="shared" si="101"/>
        <v>&gt;80</v>
      </c>
      <c r="AF87">
        <v>-37.710773629999998</v>
      </c>
      <c r="AG87">
        <v>145.08319946</v>
      </c>
      <c r="AH87" t="s">
        <v>75</v>
      </c>
      <c r="AI87" t="s">
        <v>76</v>
      </c>
      <c r="AJ87" s="33" t="s">
        <v>510</v>
      </c>
      <c r="AL87" t="s">
        <v>48</v>
      </c>
      <c r="AM87" t="s">
        <v>86</v>
      </c>
      <c r="AN87">
        <v>220</v>
      </c>
      <c r="AO87" s="69">
        <v>5</v>
      </c>
      <c r="AP87">
        <v>2</v>
      </c>
      <c r="AQ87">
        <v>1</v>
      </c>
      <c r="AR87">
        <v>2</v>
      </c>
      <c r="AS87" s="82" t="str">
        <f t="shared" si="102"/>
        <v>Gw-1-2</v>
      </c>
      <c r="AT87" s="14">
        <f t="shared" si="103"/>
        <v>60184</v>
      </c>
      <c r="AU87" s="81">
        <f>VLOOKUP(C87,Bushfire_Vlookup!$F$2:$H$12575,3,FALSE)</f>
        <v>3039.8395390000001</v>
      </c>
      <c r="AV87" s="14">
        <f>VLOOKUP(AS87,Safety_collateral_Vlookup!$J$3:$L$20,2,FALSE)</f>
        <v>106635.46062946052</v>
      </c>
      <c r="AW87" s="14">
        <f>VLOOKUP(AS87,Safety_collateral_Vlookup!$J$3:$L$20,3,FALSE)</f>
        <v>550000</v>
      </c>
      <c r="AX87" s="48">
        <f t="shared" si="104"/>
        <v>768089.87327974732</v>
      </c>
      <c r="AY87" s="49">
        <f t="shared" si="190"/>
        <v>27380.519999999997</v>
      </c>
      <c r="AZ87" s="14">
        <v>76000</v>
      </c>
      <c r="BA87" s="16">
        <f t="shared" si="105"/>
        <v>28.052420964968796</v>
      </c>
      <c r="BB87" t="e">
        <f>IF(BA87&lt;=#REF!,#REF!,IF(BA87&lt;=#REF!,#REF!,IF(BA87&lt;=#REF!,#REF!,IF(BA87&lt;=#REF!,#REF!,#REF!))))</f>
        <v>#REF!</v>
      </c>
      <c r="BC87" s="51">
        <v>5</v>
      </c>
      <c r="BD87" s="21">
        <v>70</v>
      </c>
      <c r="BE87" s="21">
        <v>6.4399999999999999E-2</v>
      </c>
      <c r="BF87" s="26">
        <f t="shared" si="106"/>
        <v>1785.9270771367528</v>
      </c>
      <c r="BG87" s="21">
        <v>7</v>
      </c>
      <c r="BH87" s="21">
        <f t="shared" si="107"/>
        <v>64.400000000000006</v>
      </c>
      <c r="BI87" s="28">
        <f t="shared" si="108"/>
        <v>6.0635500134400021E-2</v>
      </c>
      <c r="BJ87" s="27">
        <f t="shared" si="109"/>
        <v>6.0635500134400021E-2</v>
      </c>
      <c r="BK87" s="28">
        <f t="shared" si="110"/>
        <v>0.92961887716136249</v>
      </c>
      <c r="BL87" s="35">
        <f t="shared" si="111"/>
        <v>26.078060079112156</v>
      </c>
      <c r="BM87" s="21" t="str">
        <f t="shared" si="112"/>
        <v>Cr5</v>
      </c>
      <c r="BN87" s="51">
        <v>5</v>
      </c>
      <c r="BO87" s="21">
        <v>1</v>
      </c>
      <c r="BP87" s="50" t="s">
        <v>5497</v>
      </c>
      <c r="BQ87" s="14">
        <v>60184</v>
      </c>
      <c r="BR87">
        <f>IFERROR(VLOOKUP(AO87,'Model Failure data- Lines'!$A$37:$E$41,3,FALSE),'Model Failure data- Lines'!$C$37)</f>
        <v>0.49390000000000001</v>
      </c>
      <c r="BS87" s="14">
        <f t="shared" si="113"/>
        <v>379359.58841286722</v>
      </c>
      <c r="BT87" s="34">
        <f t="shared" si="114"/>
        <v>24422.066355871357</v>
      </c>
      <c r="BU87" s="34">
        <f t="shared" si="115"/>
        <v>15.533476278581343</v>
      </c>
      <c r="BV87" s="54">
        <f t="shared" si="116"/>
        <v>354937.52205699589</v>
      </c>
      <c r="BW87">
        <f>IFERROR(VLOOKUP(AO87,'Model Failure data- Lines'!$A$37:$E$41,4,FALSE),'Model Failure data- Lines'!$D$37)</f>
        <v>0.39779999999999999</v>
      </c>
      <c r="BX87" s="14">
        <f t="shared" si="117"/>
        <v>305546.1515906835</v>
      </c>
      <c r="BY87" s="34">
        <f t="shared" si="118"/>
        <v>21783.272380896477</v>
      </c>
      <c r="BZ87" s="71">
        <f t="shared" si="119"/>
        <v>14.026641463595789</v>
      </c>
      <c r="CA87" s="71">
        <f t="shared" si="120"/>
        <v>283762.879209787</v>
      </c>
      <c r="CB87" s="56">
        <v>1</v>
      </c>
      <c r="CC87">
        <f>IFERROR(VLOOKUP(AO87,'Model Failure data- Lines'!$A$37:$E$41,5,FALSE),'Model Failure data- Lines'!$E$37)</f>
        <v>0.19189999999999996</v>
      </c>
      <c r="CD87" s="14">
        <f t="shared" si="121"/>
        <v>147396.44668238348</v>
      </c>
      <c r="CE87" s="34">
        <f t="shared" si="122"/>
        <v>17330.239002777424</v>
      </c>
      <c r="CF87" s="34">
        <f t="shared" si="123"/>
        <v>8.5051594879194141</v>
      </c>
      <c r="CG87" s="54">
        <f t="shared" si="124"/>
        <v>130066.20767960606</v>
      </c>
      <c r="CH87" t="e">
        <f>IFERROR(VLOOKUP(AO87,'Model Failure data- Lines'!#REF!,3,FALSE),'Model Failure data- Lines'!#REF!)</f>
        <v>#REF!</v>
      </c>
      <c r="CI87" s="14" t="e">
        <f t="shared" si="125"/>
        <v>#REF!</v>
      </c>
      <c r="CJ87" s="34">
        <f t="shared" si="126"/>
        <v>23424.996093106605</v>
      </c>
      <c r="CK87" s="34" t="e">
        <f t="shared" si="127"/>
        <v>#REF!</v>
      </c>
      <c r="CL87" s="54" t="e">
        <f t="shared" si="128"/>
        <v>#REF!</v>
      </c>
      <c r="CM87" t="e">
        <f>IFERROR(VLOOKUP(AO87,'Model Failure data- Lines'!#REF!,4,FALSE),'Model Failure data- Lines'!#REF!)</f>
        <v>#REF!</v>
      </c>
      <c r="CN87" s="14" t="e">
        <f t="shared" si="129"/>
        <v>#REF!</v>
      </c>
      <c r="CO87" s="34">
        <f t="shared" si="130"/>
        <v>20040.906526320898</v>
      </c>
      <c r="CP87" s="34" t="e">
        <f t="shared" si="131"/>
        <v>#REF!</v>
      </c>
      <c r="CQ87" s="54" t="e">
        <f t="shared" si="132"/>
        <v>#REF!</v>
      </c>
      <c r="CR87" t="e">
        <f>IFERROR(VLOOKUP(AO87,'Model Failure data- Lines'!#REF!,5,FALSE),'Model Failure data- Lines'!#REF!)</f>
        <v>#REF!</v>
      </c>
      <c r="CS87" s="14" t="e">
        <f t="shared" si="133"/>
        <v>#REF!</v>
      </c>
      <c r="CT87" s="34">
        <f t="shared" si="134"/>
        <v>14668.747503580342</v>
      </c>
      <c r="CU87" s="34" t="e">
        <f t="shared" si="135"/>
        <v>#REF!</v>
      </c>
      <c r="CV87" s="54" t="e">
        <f t="shared" si="136"/>
        <v>#REF!</v>
      </c>
      <c r="CW87" t="s">
        <v>918</v>
      </c>
      <c r="CX87">
        <v>1</v>
      </c>
      <c r="CY87">
        <v>1</v>
      </c>
      <c r="CZ87">
        <f t="shared" si="137"/>
        <v>283762.87920978706</v>
      </c>
      <c r="DA87" s="34">
        <f t="shared" si="138"/>
        <v>25545.255278399996</v>
      </c>
      <c r="DB87" s="34">
        <f t="shared" si="139"/>
        <v>1290.2677959113512</v>
      </c>
      <c r="DC87" s="34">
        <f t="shared" si="140"/>
        <v>45261.698516372147</v>
      </c>
      <c r="DD87" s="9">
        <f t="shared" si="141"/>
        <v>233448.92999999996</v>
      </c>
      <c r="DE87" s="59">
        <f t="shared" si="142"/>
        <v>8.3605226724049839E-2</v>
      </c>
      <c r="DF87" s="59">
        <f t="shared" si="143"/>
        <v>4.2228245690353943E-3</v>
      </c>
      <c r="DG87" s="59">
        <f t="shared" si="144"/>
        <v>0.14813375419961347</v>
      </c>
      <c r="DH87" s="59">
        <f t="shared" si="145"/>
        <v>0.76403819450730115</v>
      </c>
      <c r="DI87" s="14">
        <f t="shared" si="146"/>
        <v>23724.059852203416</v>
      </c>
      <c r="DJ87" s="14">
        <f t="shared" si="147"/>
        <v>1198.2808581073116</v>
      </c>
      <c r="DK87" s="14">
        <f t="shared" si="148"/>
        <v>42034.8605998372</v>
      </c>
      <c r="DL87" s="14">
        <f t="shared" si="149"/>
        <v>216805.67789963906</v>
      </c>
      <c r="DM87">
        <f t="shared" si="150"/>
        <v>130066.20767960604</v>
      </c>
      <c r="DN87" s="34">
        <f t="shared" si="151"/>
        <v>12323.113343199997</v>
      </c>
      <c r="DO87" s="34">
        <f t="shared" si="152"/>
        <v>622.42933643888455</v>
      </c>
      <c r="DP87" s="34">
        <f t="shared" si="153"/>
        <v>21834.389002744632</v>
      </c>
      <c r="DQ87" s="9">
        <f t="shared" si="154"/>
        <v>112616.51499999997</v>
      </c>
      <c r="DR87" s="59">
        <f t="shared" si="155"/>
        <v>8.3605226724049853E-2</v>
      </c>
      <c r="DS87" s="59">
        <f t="shared" si="156"/>
        <v>4.2228245690353943E-3</v>
      </c>
      <c r="DT87" s="59">
        <f t="shared" si="157"/>
        <v>0.1481337541996135</v>
      </c>
      <c r="DU87" s="59">
        <f t="shared" si="158"/>
        <v>0.76403819450730126</v>
      </c>
      <c r="DV87" s="14">
        <f t="shared" si="159"/>
        <v>10874.214782190818</v>
      </c>
      <c r="DW87" s="14">
        <f t="shared" si="160"/>
        <v>549.24677739070057</v>
      </c>
      <c r="DX87" s="14">
        <f t="shared" si="161"/>
        <v>19267.195638086647</v>
      </c>
      <c r="DY87" s="14">
        <f t="shared" si="162"/>
        <v>99375.550481937898</v>
      </c>
      <c r="DZ87" s="34" t="e">
        <f t="shared" si="163"/>
        <v>#REF!</v>
      </c>
      <c r="EA87" s="34" t="e">
        <f t="shared" si="164"/>
        <v>#REF!</v>
      </c>
      <c r="EB87" s="34" t="e">
        <f t="shared" si="165"/>
        <v>#REF!</v>
      </c>
      <c r="EC87" s="34" t="e">
        <f t="shared" si="166"/>
        <v>#REF!</v>
      </c>
      <c r="ED87" s="34" t="e">
        <f t="shared" si="167"/>
        <v>#REF!</v>
      </c>
      <c r="EE87" s="59" t="e">
        <f t="shared" si="168"/>
        <v>#REF!</v>
      </c>
      <c r="EF87" s="59" t="e">
        <f t="shared" si="169"/>
        <v>#REF!</v>
      </c>
      <c r="EG87" s="59" t="e">
        <f t="shared" si="170"/>
        <v>#REF!</v>
      </c>
      <c r="EH87" s="59" t="e">
        <f t="shared" si="171"/>
        <v>#REF!</v>
      </c>
      <c r="EI87" s="14" t="e">
        <f t="shared" si="172"/>
        <v>#REF!</v>
      </c>
      <c r="EJ87" s="14" t="e">
        <f t="shared" si="173"/>
        <v>#REF!</v>
      </c>
      <c r="EK87" s="14" t="e">
        <f t="shared" si="174"/>
        <v>#REF!</v>
      </c>
      <c r="EL87" s="14" t="e">
        <f t="shared" si="175"/>
        <v>#REF!</v>
      </c>
      <c r="EM87" t="e">
        <f t="shared" si="176"/>
        <v>#REF!</v>
      </c>
      <c r="EN87" s="34" t="e">
        <f t="shared" si="177"/>
        <v>#REF!</v>
      </c>
      <c r="EO87" s="34" t="e">
        <f t="shared" si="178"/>
        <v>#REF!</v>
      </c>
      <c r="EP87" s="34" t="e">
        <f t="shared" si="179"/>
        <v>#REF!</v>
      </c>
      <c r="EQ87" s="34" t="e">
        <f t="shared" si="180"/>
        <v>#REF!</v>
      </c>
      <c r="ER87" s="59" t="e">
        <f t="shared" si="181"/>
        <v>#REF!</v>
      </c>
      <c r="ES87" s="59" t="e">
        <f t="shared" si="182"/>
        <v>#REF!</v>
      </c>
      <c r="ET87" s="59" t="e">
        <f t="shared" si="183"/>
        <v>#REF!</v>
      </c>
      <c r="EU87" s="59" t="e">
        <f t="shared" si="184"/>
        <v>#REF!</v>
      </c>
      <c r="EV87" s="14" t="e">
        <f t="shared" si="185"/>
        <v>#REF!</v>
      </c>
      <c r="EW87" s="14" t="e">
        <f t="shared" si="186"/>
        <v>#REF!</v>
      </c>
      <c r="EX87" s="14" t="e">
        <f t="shared" si="187"/>
        <v>#REF!</v>
      </c>
      <c r="EY87" s="14" t="e">
        <f t="shared" si="188"/>
        <v>#REF!</v>
      </c>
    </row>
    <row r="88" spans="1:155" x14ac:dyDescent="0.2">
      <c r="A88" s="17">
        <v>30402156</v>
      </c>
      <c r="B88" t="s">
        <v>62</v>
      </c>
      <c r="C88" t="s">
        <v>4058</v>
      </c>
      <c r="D88" t="s">
        <v>4059</v>
      </c>
      <c r="E88" t="s">
        <v>3707</v>
      </c>
      <c r="F88" t="s">
        <v>66</v>
      </c>
      <c r="G88" t="s">
        <v>42</v>
      </c>
      <c r="H88" t="s">
        <v>5257</v>
      </c>
      <c r="I88" t="s">
        <v>68</v>
      </c>
      <c r="J88" s="19" t="s">
        <v>69</v>
      </c>
      <c r="K88" t="s">
        <v>70</v>
      </c>
      <c r="L88">
        <v>1965</v>
      </c>
      <c r="M88">
        <f t="shared" si="97"/>
        <v>1965</v>
      </c>
      <c r="N88">
        <v>54</v>
      </c>
      <c r="O88" s="19">
        <f t="shared" si="98"/>
        <v>54</v>
      </c>
      <c r="P88" t="s">
        <v>80</v>
      </c>
      <c r="Q88" s="19" t="str">
        <f t="shared" si="99"/>
        <v>50-60</v>
      </c>
      <c r="R88" s="23">
        <v>291.39</v>
      </c>
      <c r="S88" s="15">
        <f t="shared" si="100"/>
        <v>0.29138999999999998</v>
      </c>
      <c r="T88">
        <v>30207066</v>
      </c>
      <c r="U88" t="s">
        <v>45</v>
      </c>
      <c r="V88" t="s">
        <v>46</v>
      </c>
      <c r="W88" s="20" t="s">
        <v>87</v>
      </c>
      <c r="X88" t="s">
        <v>88</v>
      </c>
      <c r="Y88" t="s">
        <v>251</v>
      </c>
      <c r="Z88" t="s">
        <v>4060</v>
      </c>
      <c r="AA88" t="s">
        <v>4061</v>
      </c>
      <c r="AB88" t="s">
        <v>801</v>
      </c>
      <c r="AC88">
        <v>1965</v>
      </c>
      <c r="AD88">
        <v>108</v>
      </c>
      <c r="AE88" t="str">
        <f t="shared" si="101"/>
        <v>&gt;80</v>
      </c>
      <c r="AF88">
        <v>-37.706645549999998</v>
      </c>
      <c r="AG88">
        <v>145.07754654999999</v>
      </c>
      <c r="AH88" t="s">
        <v>75</v>
      </c>
      <c r="AI88" t="s">
        <v>76</v>
      </c>
      <c r="AJ88" s="33" t="s">
        <v>510</v>
      </c>
      <c r="AL88" t="s">
        <v>78</v>
      </c>
      <c r="AM88" t="s">
        <v>79</v>
      </c>
      <c r="AN88">
        <v>220</v>
      </c>
      <c r="AO88" s="69">
        <v>5</v>
      </c>
      <c r="AP88">
        <v>2</v>
      </c>
      <c r="AQ88">
        <v>0</v>
      </c>
      <c r="AR88">
        <v>1</v>
      </c>
      <c r="AS88" s="82" t="str">
        <f t="shared" si="102"/>
        <v>Gw-0-1</v>
      </c>
      <c r="AT88" s="14">
        <f t="shared" si="103"/>
        <v>60184</v>
      </c>
      <c r="AU88" s="81">
        <f>VLOOKUP(C88,Bushfire_Vlookup!$F$2:$H$12575,3,FALSE)</f>
        <v>1555.721626</v>
      </c>
      <c r="AV88" s="14">
        <f>VLOOKUP(AS88,Safety_collateral_Vlookup!$J$3:$L$20,2,FALSE)</f>
        <v>11570.139925214824</v>
      </c>
      <c r="AW88" s="14">
        <f>VLOOKUP(AS88,Safety_collateral_Vlookup!$J$3:$L$20,3,FALSE)</f>
        <v>148000</v>
      </c>
      <c r="AX88" s="48">
        <f t="shared" si="104"/>
        <v>236137.62227514622</v>
      </c>
      <c r="AY88" s="49">
        <f t="shared" si="190"/>
        <v>22145.64</v>
      </c>
      <c r="AZ88" s="14">
        <v>76000</v>
      </c>
      <c r="BA88" s="16">
        <f t="shared" si="105"/>
        <v>10.662939624916969</v>
      </c>
      <c r="BB88" t="e">
        <f>IF(BA88&lt;=#REF!,#REF!,IF(BA88&lt;=#REF!,#REF!,IF(BA88&lt;=#REF!,#REF!,IF(BA88&lt;=#REF!,#REF!,#REF!))))</f>
        <v>#REF!</v>
      </c>
      <c r="BC88" s="51">
        <v>5</v>
      </c>
      <c r="BD88" s="21">
        <v>70</v>
      </c>
      <c r="BE88" s="21">
        <v>6.4399999999999999E-2</v>
      </c>
      <c r="BF88" s="26">
        <f t="shared" si="106"/>
        <v>1444.4757848471381</v>
      </c>
      <c r="BG88" s="21">
        <v>7</v>
      </c>
      <c r="BH88" s="21">
        <f t="shared" si="107"/>
        <v>64.400000000000006</v>
      </c>
      <c r="BI88" s="28">
        <f t="shared" si="108"/>
        <v>6.0635500134400021E-2</v>
      </c>
      <c r="BJ88" s="27">
        <f t="shared" si="109"/>
        <v>6.0635500134400021E-2</v>
      </c>
      <c r="BK88" s="28">
        <f t="shared" si="110"/>
        <v>0.92961887716136249</v>
      </c>
      <c r="BL88" s="35">
        <f t="shared" si="111"/>
        <v>9.9124699613547129</v>
      </c>
      <c r="BM88" s="21" t="str">
        <f t="shared" si="112"/>
        <v>Cr4</v>
      </c>
      <c r="BN88" s="51">
        <v>4</v>
      </c>
      <c r="BO88" s="21">
        <v>1</v>
      </c>
      <c r="BP88" s="50" t="s">
        <v>5497</v>
      </c>
      <c r="BQ88" s="14">
        <v>60184</v>
      </c>
      <c r="BR88">
        <f>IFERROR(VLOOKUP(AO88,'Model Failure data- Lines'!$A$37:$E$41,3,FALSE),'Model Failure data- Lines'!$C$37)</f>
        <v>0.49390000000000001</v>
      </c>
      <c r="BS88" s="14">
        <f t="shared" si="113"/>
        <v>116628.37164169471</v>
      </c>
      <c r="BT88" s="34">
        <f t="shared" si="114"/>
        <v>19752.812933181656</v>
      </c>
      <c r="BU88" s="34">
        <f t="shared" si="115"/>
        <v>5.9043930622041767</v>
      </c>
      <c r="BV88" s="54">
        <f t="shared" si="116"/>
        <v>96875.558708513054</v>
      </c>
      <c r="BW88">
        <f>IFERROR(VLOOKUP(AO88,'Model Failure data- Lines'!$A$37:$E$41,4,FALSE),'Model Failure data- Lines'!$D$37)</f>
        <v>0.39779999999999999</v>
      </c>
      <c r="BX88" s="14">
        <f t="shared" si="117"/>
        <v>93935.546141053157</v>
      </c>
      <c r="BY88" s="34">
        <f t="shared" si="118"/>
        <v>17618.52982227059</v>
      </c>
      <c r="BZ88" s="71">
        <f t="shared" si="119"/>
        <v>5.3316336316730881</v>
      </c>
      <c r="CA88" s="71">
        <f t="shared" si="120"/>
        <v>76317.016318782567</v>
      </c>
      <c r="CB88" s="56">
        <v>1</v>
      </c>
      <c r="CC88">
        <f>IFERROR(VLOOKUP(AO88,'Model Failure data- Lines'!$A$37:$E$41,5,FALSE),'Model Failure data- Lines'!$E$37)</f>
        <v>0.19189999999999996</v>
      </c>
      <c r="CD88" s="14">
        <f t="shared" si="121"/>
        <v>45314.809714600553</v>
      </c>
      <c r="CE88" s="34">
        <f t="shared" si="122"/>
        <v>14016.87163244043</v>
      </c>
      <c r="CF88" s="34">
        <f t="shared" si="123"/>
        <v>3.2328761297723996</v>
      </c>
      <c r="CG88" s="54">
        <f t="shared" si="124"/>
        <v>31297.938082160123</v>
      </c>
      <c r="CH88" t="e">
        <f>IFERROR(VLOOKUP(AO88,'Model Failure data- Lines'!#REF!,3,FALSE),'Model Failure data- Lines'!#REF!)</f>
        <v>#REF!</v>
      </c>
      <c r="CI88" s="14" t="e">
        <f t="shared" si="125"/>
        <v>#REF!</v>
      </c>
      <c r="CJ88" s="34">
        <f t="shared" si="126"/>
        <v>18946.372475005788</v>
      </c>
      <c r="CK88" s="34" t="e">
        <f t="shared" si="127"/>
        <v>#REF!</v>
      </c>
      <c r="CL88" s="54" t="e">
        <f t="shared" si="128"/>
        <v>#REF!</v>
      </c>
      <c r="CM88" t="e">
        <f>IFERROR(VLOOKUP(AO88,'Model Failure data- Lines'!#REF!,4,FALSE),'Model Failure data- Lines'!#REF!)</f>
        <v>#REF!</v>
      </c>
      <c r="CN88" s="14" t="e">
        <f t="shared" si="129"/>
        <v>#REF!</v>
      </c>
      <c r="CO88" s="34">
        <f t="shared" si="130"/>
        <v>16209.286792418594</v>
      </c>
      <c r="CP88" s="34" t="e">
        <f t="shared" si="131"/>
        <v>#REF!</v>
      </c>
      <c r="CQ88" s="54" t="e">
        <f t="shared" si="132"/>
        <v>#REF!</v>
      </c>
      <c r="CR88" t="e">
        <f>IFERROR(VLOOKUP(AO88,'Model Failure data- Lines'!#REF!,5,FALSE),'Model Failure data- Lines'!#REF!)</f>
        <v>#REF!</v>
      </c>
      <c r="CS88" s="14" t="e">
        <f t="shared" si="133"/>
        <v>#REF!</v>
      </c>
      <c r="CT88" s="34">
        <f t="shared" si="134"/>
        <v>11864.230535621273</v>
      </c>
      <c r="CU88" s="34" t="e">
        <f t="shared" si="135"/>
        <v>#REF!</v>
      </c>
      <c r="CV88" s="54" t="e">
        <f t="shared" si="136"/>
        <v>#REF!</v>
      </c>
      <c r="CW88" t="s">
        <v>801</v>
      </c>
      <c r="CX88">
        <v>1</v>
      </c>
      <c r="CY88">
        <v>1</v>
      </c>
      <c r="CZ88">
        <f t="shared" si="137"/>
        <v>76317.016318782567</v>
      </c>
      <c r="DA88" s="34">
        <f t="shared" si="138"/>
        <v>25545.255278399996</v>
      </c>
      <c r="DB88" s="34">
        <f t="shared" si="139"/>
        <v>660.33008903192751</v>
      </c>
      <c r="DC88" s="34">
        <f t="shared" si="140"/>
        <v>4910.9759736212372</v>
      </c>
      <c r="DD88" s="9">
        <f t="shared" si="141"/>
        <v>62818.984799999991</v>
      </c>
      <c r="DE88" s="59">
        <f t="shared" si="142"/>
        <v>0.27194450160582839</v>
      </c>
      <c r="DF88" s="59">
        <f t="shared" si="143"/>
        <v>7.029608238401883E-3</v>
      </c>
      <c r="DG88" s="59">
        <f t="shared" si="144"/>
        <v>5.2280272754756114E-2</v>
      </c>
      <c r="DH88" s="59">
        <f t="shared" si="145"/>
        <v>0.66874561740101357</v>
      </c>
      <c r="DI88" s="14">
        <f t="shared" si="146"/>
        <v>20753.992966855196</v>
      </c>
      <c r="DJ88" s="14">
        <f t="shared" si="147"/>
        <v>536.47872664476483</v>
      </c>
      <c r="DK88" s="14">
        <f t="shared" si="148"/>
        <v>3989.8744289751257</v>
      </c>
      <c r="DL88" s="14">
        <f t="shared" si="149"/>
        <v>51036.670196307481</v>
      </c>
      <c r="DM88">
        <f t="shared" si="150"/>
        <v>31297.938082160123</v>
      </c>
      <c r="DN88" s="34">
        <f t="shared" si="151"/>
        <v>12323.113343199997</v>
      </c>
      <c r="DO88" s="34">
        <f t="shared" si="152"/>
        <v>318.5453596913697</v>
      </c>
      <c r="DP88" s="34">
        <f t="shared" si="153"/>
        <v>2369.0706117091886</v>
      </c>
      <c r="DQ88" s="9">
        <f t="shared" si="154"/>
        <v>30304.080399999992</v>
      </c>
      <c r="DR88" s="59">
        <f t="shared" si="155"/>
        <v>0.27194450160582839</v>
      </c>
      <c r="DS88" s="59">
        <f t="shared" si="156"/>
        <v>7.0296082384018821E-3</v>
      </c>
      <c r="DT88" s="59">
        <f t="shared" si="157"/>
        <v>5.2280272754756107E-2</v>
      </c>
      <c r="DU88" s="59">
        <f t="shared" si="158"/>
        <v>0.66874561740101346</v>
      </c>
      <c r="DV88" s="14">
        <f t="shared" si="159"/>
        <v>8511.3021730431119</v>
      </c>
      <c r="DW88" s="14">
        <f t="shared" si="160"/>
        <v>220.01224338734482</v>
      </c>
      <c r="DX88" s="14">
        <f t="shared" si="161"/>
        <v>1636.2647395967995</v>
      </c>
      <c r="DY88" s="14">
        <f t="shared" si="162"/>
        <v>20930.35892613286</v>
      </c>
      <c r="DZ88" s="34" t="e">
        <f t="shared" si="163"/>
        <v>#REF!</v>
      </c>
      <c r="EA88" s="34" t="e">
        <f t="shared" si="164"/>
        <v>#REF!</v>
      </c>
      <c r="EB88" s="34" t="e">
        <f t="shared" si="165"/>
        <v>#REF!</v>
      </c>
      <c r="EC88" s="34" t="e">
        <f t="shared" si="166"/>
        <v>#REF!</v>
      </c>
      <c r="ED88" s="34" t="e">
        <f t="shared" si="167"/>
        <v>#REF!</v>
      </c>
      <c r="EE88" s="59" t="e">
        <f t="shared" si="168"/>
        <v>#REF!</v>
      </c>
      <c r="EF88" s="59" t="e">
        <f t="shared" si="169"/>
        <v>#REF!</v>
      </c>
      <c r="EG88" s="59" t="e">
        <f t="shared" si="170"/>
        <v>#REF!</v>
      </c>
      <c r="EH88" s="59" t="e">
        <f t="shared" si="171"/>
        <v>#REF!</v>
      </c>
      <c r="EI88" s="14" t="e">
        <f t="shared" si="172"/>
        <v>#REF!</v>
      </c>
      <c r="EJ88" s="14" t="e">
        <f t="shared" si="173"/>
        <v>#REF!</v>
      </c>
      <c r="EK88" s="14" t="e">
        <f t="shared" si="174"/>
        <v>#REF!</v>
      </c>
      <c r="EL88" s="14" t="e">
        <f t="shared" si="175"/>
        <v>#REF!</v>
      </c>
      <c r="EM88" t="e">
        <f t="shared" si="176"/>
        <v>#REF!</v>
      </c>
      <c r="EN88" s="34" t="e">
        <f t="shared" si="177"/>
        <v>#REF!</v>
      </c>
      <c r="EO88" s="34" t="e">
        <f t="shared" si="178"/>
        <v>#REF!</v>
      </c>
      <c r="EP88" s="34" t="e">
        <f t="shared" si="179"/>
        <v>#REF!</v>
      </c>
      <c r="EQ88" s="34" t="e">
        <f t="shared" si="180"/>
        <v>#REF!</v>
      </c>
      <c r="ER88" s="59" t="e">
        <f t="shared" si="181"/>
        <v>#REF!</v>
      </c>
      <c r="ES88" s="59" t="e">
        <f t="shared" si="182"/>
        <v>#REF!</v>
      </c>
      <c r="ET88" s="59" t="e">
        <f t="shared" si="183"/>
        <v>#REF!</v>
      </c>
      <c r="EU88" s="59" t="e">
        <f t="shared" si="184"/>
        <v>#REF!</v>
      </c>
      <c r="EV88" s="14" t="e">
        <f t="shared" si="185"/>
        <v>#REF!</v>
      </c>
      <c r="EW88" s="14" t="e">
        <f t="shared" si="186"/>
        <v>#REF!</v>
      </c>
      <c r="EX88" s="14" t="e">
        <f t="shared" si="187"/>
        <v>#REF!</v>
      </c>
      <c r="EY88" s="14" t="e">
        <f t="shared" si="188"/>
        <v>#REF!</v>
      </c>
    </row>
    <row r="89" spans="1:155" x14ac:dyDescent="0.2">
      <c r="A89" s="17">
        <v>30207104</v>
      </c>
      <c r="B89" t="s">
        <v>62</v>
      </c>
      <c r="C89" t="s">
        <v>2316</v>
      </c>
      <c r="D89" t="s">
        <v>2317</v>
      </c>
      <c r="E89" t="s">
        <v>1444</v>
      </c>
      <c r="F89" t="s">
        <v>66</v>
      </c>
      <c r="G89" t="s">
        <v>42</v>
      </c>
      <c r="H89" t="s">
        <v>3631</v>
      </c>
      <c r="I89" t="s">
        <v>68</v>
      </c>
      <c r="J89" s="19" t="s">
        <v>69</v>
      </c>
      <c r="K89" t="s">
        <v>70</v>
      </c>
      <c r="L89">
        <v>1965</v>
      </c>
      <c r="M89">
        <f t="shared" si="97"/>
        <v>1965</v>
      </c>
      <c r="N89">
        <v>54</v>
      </c>
      <c r="O89" s="19">
        <f t="shared" si="98"/>
        <v>54</v>
      </c>
      <c r="P89" t="s">
        <v>80</v>
      </c>
      <c r="Q89" s="19" t="str">
        <f t="shared" si="99"/>
        <v>50-60</v>
      </c>
      <c r="R89" s="23">
        <v>216.71</v>
      </c>
      <c r="S89" s="15">
        <f t="shared" si="100"/>
        <v>0.21671000000000001</v>
      </c>
      <c r="T89">
        <v>30141224</v>
      </c>
      <c r="U89" t="s">
        <v>45</v>
      </c>
      <c r="V89" t="s">
        <v>46</v>
      </c>
      <c r="W89" t="s">
        <v>47</v>
      </c>
      <c r="X89" t="s">
        <v>48</v>
      </c>
      <c r="Y89" t="s">
        <v>175</v>
      </c>
      <c r="Z89" t="s">
        <v>2318</v>
      </c>
      <c r="AA89" t="s">
        <v>2319</v>
      </c>
      <c r="AB89" t="s">
        <v>1155</v>
      </c>
      <c r="AC89">
        <v>1965</v>
      </c>
      <c r="AD89">
        <v>108</v>
      </c>
      <c r="AE89" t="str">
        <f t="shared" si="101"/>
        <v>&gt;80</v>
      </c>
      <c r="AF89">
        <v>-37.705969639999999</v>
      </c>
      <c r="AG89">
        <v>145.07435641000001</v>
      </c>
      <c r="AH89" t="s">
        <v>75</v>
      </c>
      <c r="AI89" t="s">
        <v>76</v>
      </c>
      <c r="AJ89" s="33" t="s">
        <v>510</v>
      </c>
      <c r="AL89" t="s">
        <v>78</v>
      </c>
      <c r="AM89" t="s">
        <v>79</v>
      </c>
      <c r="AN89">
        <v>220</v>
      </c>
      <c r="AO89" s="69">
        <v>5</v>
      </c>
      <c r="AP89">
        <v>2</v>
      </c>
      <c r="AQ89">
        <v>0</v>
      </c>
      <c r="AR89">
        <v>2</v>
      </c>
      <c r="AS89" s="82" t="str">
        <f t="shared" si="102"/>
        <v>Gw-0-2</v>
      </c>
      <c r="AT89" s="14">
        <f t="shared" si="103"/>
        <v>60184</v>
      </c>
      <c r="AU89" s="81">
        <f>VLOOKUP(C89,Bushfire_Vlookup!$F$2:$H$12575,3,FALSE)</f>
        <v>2981.7723510000001</v>
      </c>
      <c r="AV89" s="14">
        <f>VLOOKUP(AS89,Safety_collateral_Vlookup!$J$3:$L$20,2,FALSE)</f>
        <v>93570.139925214826</v>
      </c>
      <c r="AW89" s="14">
        <f>VLOOKUP(AS89,Safety_collateral_Vlookup!$J$3:$L$20,3,FALSE)</f>
        <v>550000</v>
      </c>
      <c r="AX89" s="48">
        <f t="shared" si="104"/>
        <v>754087.21839872119</v>
      </c>
      <c r="AY89" s="49">
        <f t="shared" si="190"/>
        <v>16469.960000000003</v>
      </c>
      <c r="AZ89" s="14">
        <v>76000</v>
      </c>
      <c r="BA89" s="16">
        <f t="shared" si="105"/>
        <v>45.785613225455378</v>
      </c>
      <c r="BB89" t="e">
        <f>IF(BA89&lt;=#REF!,#REF!,IF(BA89&lt;=#REF!,#REF!,IF(BA89&lt;=#REF!,#REF!,IF(BA89&lt;=#REF!,#REF!,#REF!))))</f>
        <v>#REF!</v>
      </c>
      <c r="BC89" s="51">
        <v>5</v>
      </c>
      <c r="BD89" s="21">
        <v>70</v>
      </c>
      <c r="BE89" s="21">
        <v>6.4399999999999999E-2</v>
      </c>
      <c r="BF89" s="26">
        <f t="shared" si="106"/>
        <v>1074.2727867607789</v>
      </c>
      <c r="BG89" s="21">
        <v>7</v>
      </c>
      <c r="BH89" s="21">
        <f t="shared" si="107"/>
        <v>64.400000000000006</v>
      </c>
      <c r="BI89" s="28">
        <f t="shared" si="108"/>
        <v>6.0635500134400021E-2</v>
      </c>
      <c r="BJ89" s="27">
        <f t="shared" si="109"/>
        <v>6.0635500134400021E-2</v>
      </c>
      <c r="BK89" s="28">
        <f t="shared" si="110"/>
        <v>0.92961887716136249</v>
      </c>
      <c r="BL89" s="35">
        <f t="shared" si="111"/>
        <v>42.563170356792263</v>
      </c>
      <c r="BM89" s="21" t="str">
        <f t="shared" si="112"/>
        <v>Cr5</v>
      </c>
      <c r="BN89" s="51">
        <v>5</v>
      </c>
      <c r="BO89" s="21">
        <v>1</v>
      </c>
      <c r="BP89" s="50" t="s">
        <v>5497</v>
      </c>
      <c r="BQ89" s="14">
        <v>60184</v>
      </c>
      <c r="BR89">
        <f>IFERROR(VLOOKUP(AO89,'Model Failure data- Lines'!$A$37:$E$41,3,FALSE),'Model Failure data- Lines'!$C$37)</f>
        <v>0.49390000000000001</v>
      </c>
      <c r="BS89" s="14">
        <f t="shared" si="113"/>
        <v>372443.67716712842</v>
      </c>
      <c r="BT89" s="34">
        <f t="shared" si="114"/>
        <v>14690.387764678944</v>
      </c>
      <c r="BU89" s="34">
        <f t="shared" si="115"/>
        <v>25.352882655869642</v>
      </c>
      <c r="BV89" s="54">
        <f t="shared" si="116"/>
        <v>357753.2894024495</v>
      </c>
      <c r="BW89">
        <f>IFERROR(VLOOKUP(AO89,'Model Failure data- Lines'!$A$37:$E$41,4,FALSE),'Model Failure data- Lines'!$D$37)</f>
        <v>0.39779999999999999</v>
      </c>
      <c r="BX89" s="14">
        <f t="shared" si="117"/>
        <v>299975.89547901129</v>
      </c>
      <c r="BY89" s="34">
        <f t="shared" si="118"/>
        <v>13103.097559230791</v>
      </c>
      <c r="BZ89" s="71">
        <f t="shared" si="119"/>
        <v>22.893510036310925</v>
      </c>
      <c r="CA89" s="71">
        <f t="shared" si="120"/>
        <v>286872.79791978048</v>
      </c>
      <c r="CB89" s="56">
        <v>1</v>
      </c>
      <c r="CC89">
        <f>IFERROR(VLOOKUP(AO89,'Model Failure data- Lines'!$A$37:$E$41,5,FALSE),'Model Failure data- Lines'!$E$37)</f>
        <v>0.19189999999999996</v>
      </c>
      <c r="CD89" s="14">
        <f t="shared" si="121"/>
        <v>144709.33721071456</v>
      </c>
      <c r="CE89" s="34">
        <f t="shared" si="122"/>
        <v>10424.504106064609</v>
      </c>
      <c r="CF89" s="34">
        <f t="shared" si="123"/>
        <v>13.881651898101106</v>
      </c>
      <c r="CG89" s="54">
        <f t="shared" si="124"/>
        <v>134284.83310464994</v>
      </c>
      <c r="CH89" t="e">
        <f>IFERROR(VLOOKUP(AO89,'Model Failure data- Lines'!#REF!,3,FALSE),'Model Failure data- Lines'!#REF!)</f>
        <v>#REF!</v>
      </c>
      <c r="CI89" s="14" t="e">
        <f t="shared" si="125"/>
        <v>#REF!</v>
      </c>
      <c r="CJ89" s="34">
        <f t="shared" si="126"/>
        <v>14090.628981977778</v>
      </c>
      <c r="CK89" s="34" t="e">
        <f t="shared" si="127"/>
        <v>#REF!</v>
      </c>
      <c r="CL89" s="54" t="e">
        <f t="shared" si="128"/>
        <v>#REF!</v>
      </c>
      <c r="CM89" t="e">
        <f>IFERROR(VLOOKUP(AO89,'Model Failure data- Lines'!#REF!,4,FALSE),'Model Failure data- Lines'!#REF!)</f>
        <v>#REF!</v>
      </c>
      <c r="CN89" s="14" t="e">
        <f t="shared" si="129"/>
        <v>#REF!</v>
      </c>
      <c r="CO89" s="34">
        <f t="shared" si="130"/>
        <v>12055.027766172601</v>
      </c>
      <c r="CP89" s="34" t="e">
        <f t="shared" si="131"/>
        <v>#REF!</v>
      </c>
      <c r="CQ89" s="54" t="e">
        <f t="shared" si="132"/>
        <v>#REF!</v>
      </c>
      <c r="CR89" t="e">
        <f>IFERROR(VLOOKUP(AO89,'Model Failure data- Lines'!#REF!,5,FALSE),'Model Failure data- Lines'!#REF!)</f>
        <v>#REF!</v>
      </c>
      <c r="CS89" s="14" t="e">
        <f t="shared" si="133"/>
        <v>#REF!</v>
      </c>
      <c r="CT89" s="34">
        <f t="shared" si="134"/>
        <v>8823.560861300959</v>
      </c>
      <c r="CU89" s="34" t="e">
        <f t="shared" si="135"/>
        <v>#REF!</v>
      </c>
      <c r="CV89" s="54" t="e">
        <f t="shared" si="136"/>
        <v>#REF!</v>
      </c>
      <c r="CW89" t="s">
        <v>1155</v>
      </c>
      <c r="CX89">
        <v>1</v>
      </c>
      <c r="CY89">
        <v>1</v>
      </c>
      <c r="CZ89">
        <f t="shared" si="137"/>
        <v>286872.79791978054</v>
      </c>
      <c r="DA89" s="34">
        <f t="shared" si="138"/>
        <v>25545.255278399996</v>
      </c>
      <c r="DB89" s="34">
        <f t="shared" si="139"/>
        <v>1265.6210269900625</v>
      </c>
      <c r="DC89" s="34">
        <f t="shared" si="140"/>
        <v>39716.089173621236</v>
      </c>
      <c r="DD89" s="9">
        <f t="shared" si="141"/>
        <v>233448.92999999996</v>
      </c>
      <c r="DE89" s="59">
        <f t="shared" si="142"/>
        <v>8.5157693212677965E-2</v>
      </c>
      <c r="DF89" s="59">
        <f t="shared" si="143"/>
        <v>4.2190757526336499E-3</v>
      </c>
      <c r="DG89" s="59">
        <f t="shared" si="144"/>
        <v>0.13239760184797944</v>
      </c>
      <c r="DH89" s="59">
        <f t="shared" si="145"/>
        <v>0.77822562918670879</v>
      </c>
      <c r="DI89" s="14">
        <f t="shared" si="146"/>
        <v>24429.425716315229</v>
      </c>
      <c r="DJ89" s="14">
        <f t="shared" si="147"/>
        <v>1210.338065793519</v>
      </c>
      <c r="DK89" s="14">
        <f t="shared" si="148"/>
        <v>37981.270479998966</v>
      </c>
      <c r="DL89" s="14">
        <f t="shared" si="149"/>
        <v>223251.76365767277</v>
      </c>
      <c r="DM89">
        <f t="shared" si="150"/>
        <v>134284.83310464994</v>
      </c>
      <c r="DN89" s="34">
        <f t="shared" si="151"/>
        <v>12323.113343199997</v>
      </c>
      <c r="DO89" s="34">
        <f t="shared" si="152"/>
        <v>610.53965580541217</v>
      </c>
      <c r="DP89" s="34">
        <f t="shared" si="153"/>
        <v>19159.169211709184</v>
      </c>
      <c r="DQ89" s="9">
        <f t="shared" si="154"/>
        <v>112616.51499999997</v>
      </c>
      <c r="DR89" s="59">
        <f t="shared" si="155"/>
        <v>8.5157693212677993E-2</v>
      </c>
      <c r="DS89" s="59">
        <f t="shared" si="156"/>
        <v>4.2190757526336499E-3</v>
      </c>
      <c r="DT89" s="59">
        <f t="shared" si="157"/>
        <v>0.13239760184797947</v>
      </c>
      <c r="DU89" s="59">
        <f t="shared" si="158"/>
        <v>0.77822562918670901</v>
      </c>
      <c r="DV89" s="14">
        <f t="shared" si="159"/>
        <v>11435.386620641446</v>
      </c>
      <c r="DW89" s="14">
        <f t="shared" si="160"/>
        <v>566.55788329828499</v>
      </c>
      <c r="DX89" s="14">
        <f t="shared" si="161"/>
        <v>17778.989867611814</v>
      </c>
      <c r="DY89" s="14">
        <f t="shared" si="162"/>
        <v>104503.89873309841</v>
      </c>
      <c r="DZ89" s="34" t="e">
        <f t="shared" si="163"/>
        <v>#REF!</v>
      </c>
      <c r="EA89" s="34" t="e">
        <f t="shared" si="164"/>
        <v>#REF!</v>
      </c>
      <c r="EB89" s="34" t="e">
        <f t="shared" si="165"/>
        <v>#REF!</v>
      </c>
      <c r="EC89" s="34" t="e">
        <f t="shared" si="166"/>
        <v>#REF!</v>
      </c>
      <c r="ED89" s="34" t="e">
        <f t="shared" si="167"/>
        <v>#REF!</v>
      </c>
      <c r="EE89" s="59" t="e">
        <f t="shared" si="168"/>
        <v>#REF!</v>
      </c>
      <c r="EF89" s="59" t="e">
        <f t="shared" si="169"/>
        <v>#REF!</v>
      </c>
      <c r="EG89" s="59" t="e">
        <f t="shared" si="170"/>
        <v>#REF!</v>
      </c>
      <c r="EH89" s="59" t="e">
        <f t="shared" si="171"/>
        <v>#REF!</v>
      </c>
      <c r="EI89" s="14" t="e">
        <f t="shared" si="172"/>
        <v>#REF!</v>
      </c>
      <c r="EJ89" s="14" t="e">
        <f t="shared" si="173"/>
        <v>#REF!</v>
      </c>
      <c r="EK89" s="14" t="e">
        <f t="shared" si="174"/>
        <v>#REF!</v>
      </c>
      <c r="EL89" s="14" t="e">
        <f t="shared" si="175"/>
        <v>#REF!</v>
      </c>
      <c r="EM89" t="e">
        <f t="shared" si="176"/>
        <v>#REF!</v>
      </c>
      <c r="EN89" s="34" t="e">
        <f t="shared" si="177"/>
        <v>#REF!</v>
      </c>
      <c r="EO89" s="34" t="e">
        <f t="shared" si="178"/>
        <v>#REF!</v>
      </c>
      <c r="EP89" s="34" t="e">
        <f t="shared" si="179"/>
        <v>#REF!</v>
      </c>
      <c r="EQ89" s="34" t="e">
        <f t="shared" si="180"/>
        <v>#REF!</v>
      </c>
      <c r="ER89" s="59" t="e">
        <f t="shared" si="181"/>
        <v>#REF!</v>
      </c>
      <c r="ES89" s="59" t="e">
        <f t="shared" si="182"/>
        <v>#REF!</v>
      </c>
      <c r="ET89" s="59" t="e">
        <f t="shared" si="183"/>
        <v>#REF!</v>
      </c>
      <c r="EU89" s="59" t="e">
        <f t="shared" si="184"/>
        <v>#REF!</v>
      </c>
      <c r="EV89" s="14" t="e">
        <f t="shared" si="185"/>
        <v>#REF!</v>
      </c>
      <c r="EW89" s="14" t="e">
        <f t="shared" si="186"/>
        <v>#REF!</v>
      </c>
      <c r="EX89" s="14" t="e">
        <f t="shared" si="187"/>
        <v>#REF!</v>
      </c>
      <c r="EY89" s="14" t="e">
        <f t="shared" si="188"/>
        <v>#REF!</v>
      </c>
    </row>
    <row r="90" spans="1:155" x14ac:dyDescent="0.2">
      <c r="A90" s="17">
        <v>30348354</v>
      </c>
      <c r="B90" t="s">
        <v>62</v>
      </c>
      <c r="C90" t="s">
        <v>3325</v>
      </c>
      <c r="D90" t="s">
        <v>3326</v>
      </c>
      <c r="E90" t="s">
        <v>2484</v>
      </c>
      <c r="F90" t="s">
        <v>66</v>
      </c>
      <c r="G90" t="s">
        <v>42</v>
      </c>
      <c r="H90" t="s">
        <v>4858</v>
      </c>
      <c r="I90" t="s">
        <v>68</v>
      </c>
      <c r="J90" s="19" t="s">
        <v>69</v>
      </c>
      <c r="K90" t="s">
        <v>70</v>
      </c>
      <c r="L90">
        <v>1965</v>
      </c>
      <c r="M90">
        <f t="shared" si="97"/>
        <v>1965</v>
      </c>
      <c r="N90">
        <v>54</v>
      </c>
      <c r="O90" s="19">
        <f t="shared" si="98"/>
        <v>54</v>
      </c>
      <c r="P90" t="s">
        <v>80</v>
      </c>
      <c r="Q90" s="19" t="str">
        <f t="shared" si="99"/>
        <v>50-60</v>
      </c>
      <c r="R90" s="23">
        <v>222.2</v>
      </c>
      <c r="S90" s="15">
        <f t="shared" si="100"/>
        <v>0.22219999999999998</v>
      </c>
      <c r="T90">
        <v>30188639</v>
      </c>
      <c r="U90" t="s">
        <v>45</v>
      </c>
      <c r="V90" t="s">
        <v>46</v>
      </c>
      <c r="W90" t="s">
        <v>47</v>
      </c>
      <c r="X90" t="s">
        <v>48</v>
      </c>
      <c r="Y90" t="s">
        <v>175</v>
      </c>
      <c r="Z90" t="s">
        <v>3327</v>
      </c>
      <c r="AA90" t="s">
        <v>3328</v>
      </c>
      <c r="AB90" t="s">
        <v>1183</v>
      </c>
      <c r="AC90">
        <v>1965</v>
      </c>
      <c r="AD90">
        <v>108</v>
      </c>
      <c r="AE90" t="str">
        <f t="shared" si="101"/>
        <v>&gt;80</v>
      </c>
      <c r="AF90">
        <v>-37.70547045</v>
      </c>
      <c r="AG90">
        <v>145.07196913999999</v>
      </c>
      <c r="AH90" t="s">
        <v>75</v>
      </c>
      <c r="AI90" t="s">
        <v>76</v>
      </c>
      <c r="AJ90" s="33" t="s">
        <v>510</v>
      </c>
      <c r="AL90" t="s">
        <v>78</v>
      </c>
      <c r="AM90" t="s">
        <v>79</v>
      </c>
      <c r="AN90">
        <v>220</v>
      </c>
      <c r="AO90" s="69">
        <v>5</v>
      </c>
      <c r="AP90">
        <v>2</v>
      </c>
      <c r="AQ90">
        <v>0</v>
      </c>
      <c r="AR90">
        <v>2</v>
      </c>
      <c r="AS90" s="82" t="str">
        <f t="shared" si="102"/>
        <v>Gw-0-2</v>
      </c>
      <c r="AT90" s="14">
        <f t="shared" si="103"/>
        <v>60184</v>
      </c>
      <c r="AU90" s="81">
        <f>VLOOKUP(C90,Bushfire_Vlookup!$F$2:$H$12575,3,FALSE)</f>
        <v>3431.4004770000001</v>
      </c>
      <c r="AV90" s="14">
        <f>VLOOKUP(AS90,Safety_collateral_Vlookup!$J$3:$L$20,2,FALSE)</f>
        <v>93570.139925214826</v>
      </c>
      <c r="AW90" s="14">
        <f>VLOOKUP(AS90,Safety_collateral_Vlookup!$J$3:$L$20,3,FALSE)</f>
        <v>550000</v>
      </c>
      <c r="AX90" s="48">
        <f t="shared" si="104"/>
        <v>754566.97160916321</v>
      </c>
      <c r="AY90" s="49">
        <f t="shared" si="190"/>
        <v>16887.199999999997</v>
      </c>
      <c r="AZ90" s="14">
        <v>76000</v>
      </c>
      <c r="BA90" s="16">
        <f t="shared" si="105"/>
        <v>44.682775807070641</v>
      </c>
      <c r="BB90" t="e">
        <f>IF(BA90&lt;=#REF!,#REF!,IF(BA90&lt;=#REF!,#REF!,IF(BA90&lt;=#REF!,#REF!,IF(BA90&lt;=#REF!,#REF!,#REF!))))</f>
        <v>#REF!</v>
      </c>
      <c r="BC90" s="51">
        <v>5</v>
      </c>
      <c r="BD90" s="21">
        <v>70</v>
      </c>
      <c r="BE90" s="21">
        <v>6.4399999999999999E-2</v>
      </c>
      <c r="BF90" s="26">
        <f t="shared" si="106"/>
        <v>1101.4877634545935</v>
      </c>
      <c r="BG90" s="21">
        <v>7</v>
      </c>
      <c r="BH90" s="21">
        <f t="shared" si="107"/>
        <v>64.400000000000006</v>
      </c>
      <c r="BI90" s="28">
        <f t="shared" si="108"/>
        <v>6.0635500134400021E-2</v>
      </c>
      <c r="BJ90" s="27">
        <f t="shared" si="109"/>
        <v>6.0635500134400021E-2</v>
      </c>
      <c r="BK90" s="28">
        <f t="shared" si="110"/>
        <v>0.92961887716136271</v>
      </c>
      <c r="BL90" s="35">
        <f t="shared" si="111"/>
        <v>41.53795187422191</v>
      </c>
      <c r="BM90" s="21" t="str">
        <f t="shared" si="112"/>
        <v>Cr5</v>
      </c>
      <c r="BN90" s="51">
        <v>5</v>
      </c>
      <c r="BO90" s="21">
        <v>1</v>
      </c>
      <c r="BP90" s="50" t="s">
        <v>5497</v>
      </c>
      <c r="BQ90" s="14">
        <v>60184</v>
      </c>
      <c r="BR90">
        <f>IFERROR(VLOOKUP(AO90,'Model Failure data- Lines'!$A$37:$E$41,3,FALSE),'Model Failure data- Lines'!$C$37)</f>
        <v>0.49390000000000001</v>
      </c>
      <c r="BS90" s="14">
        <f t="shared" si="113"/>
        <v>372680.62727776571</v>
      </c>
      <c r="BT90" s="34">
        <f t="shared" si="114"/>
        <v>15062.545158560566</v>
      </c>
      <c r="BU90" s="34">
        <f t="shared" si="115"/>
        <v>24.742208129809882</v>
      </c>
      <c r="BV90" s="54">
        <f t="shared" si="116"/>
        <v>357618.08211920515</v>
      </c>
      <c r="BW90">
        <f>IFERROR(VLOOKUP(AO90,'Model Failure data- Lines'!$A$37:$E$41,4,FALSE),'Model Failure data- Lines'!$D$37)</f>
        <v>0.39779999999999999</v>
      </c>
      <c r="BX90" s="14">
        <f t="shared" si="117"/>
        <v>300166.74130612513</v>
      </c>
      <c r="BY90" s="34">
        <f t="shared" si="118"/>
        <v>13435.043503581195</v>
      </c>
      <c r="BZ90" s="71">
        <f t="shared" si="119"/>
        <v>22.342074383764654</v>
      </c>
      <c r="CA90" s="71">
        <f t="shared" si="120"/>
        <v>286731.69780254393</v>
      </c>
      <c r="CB90" s="56">
        <v>1</v>
      </c>
      <c r="CC90">
        <f>IFERROR(VLOOKUP(AO90,'Model Failure data- Lines'!$A$37:$E$41,5,FALSE),'Model Failure data- Lines'!$E$37)</f>
        <v>0.19189999999999996</v>
      </c>
      <c r="CD90" s="14">
        <f t="shared" si="121"/>
        <v>144801.40185179838</v>
      </c>
      <c r="CE90" s="34">
        <f t="shared" si="122"/>
        <v>10688.59218479791</v>
      </c>
      <c r="CF90" s="34">
        <f t="shared" si="123"/>
        <v>13.547284745108474</v>
      </c>
      <c r="CG90" s="54">
        <f t="shared" si="124"/>
        <v>134112.80966700046</v>
      </c>
      <c r="CH90" t="e">
        <f>IFERROR(VLOOKUP(AO90,'Model Failure data- Lines'!#REF!,3,FALSE),'Model Failure data- Lines'!#REF!)</f>
        <v>#REF!</v>
      </c>
      <c r="CI90" s="14" t="e">
        <f t="shared" si="125"/>
        <v>#REF!</v>
      </c>
      <c r="CJ90" s="34">
        <f t="shared" si="126"/>
        <v>14447.592449796784</v>
      </c>
      <c r="CK90" s="34" t="e">
        <f t="shared" si="127"/>
        <v>#REF!</v>
      </c>
      <c r="CL90" s="54" t="e">
        <f t="shared" si="128"/>
        <v>#REF!</v>
      </c>
      <c r="CM90" t="e">
        <f>IFERROR(VLOOKUP(AO90,'Model Failure data- Lines'!#REF!,4,FALSE),'Model Failure data- Lines'!#REF!)</f>
        <v>#REF!</v>
      </c>
      <c r="CN90" s="14" t="e">
        <f t="shared" si="129"/>
        <v>#REF!</v>
      </c>
      <c r="CO90" s="34">
        <f t="shared" si="130"/>
        <v>12360.422544615158</v>
      </c>
      <c r="CP90" s="34" t="e">
        <f t="shared" si="131"/>
        <v>#REF!</v>
      </c>
      <c r="CQ90" s="54" t="e">
        <f t="shared" si="132"/>
        <v>#REF!</v>
      </c>
      <c r="CR90" t="e">
        <f>IFERROR(VLOOKUP(AO90,'Model Failure data- Lines'!#REF!,5,FALSE),'Model Failure data- Lines'!#REF!)</f>
        <v>#REF!</v>
      </c>
      <c r="CS90" s="14" t="e">
        <f t="shared" si="133"/>
        <v>#REF!</v>
      </c>
      <c r="CT90" s="34">
        <f t="shared" si="134"/>
        <v>9047.0916126670327</v>
      </c>
      <c r="CU90" s="34" t="e">
        <f t="shared" si="135"/>
        <v>#REF!</v>
      </c>
      <c r="CV90" s="54" t="e">
        <f t="shared" si="136"/>
        <v>#REF!</v>
      </c>
      <c r="CW90" t="s">
        <v>1183</v>
      </c>
      <c r="CX90">
        <v>1</v>
      </c>
      <c r="CY90">
        <v>1</v>
      </c>
      <c r="CZ90">
        <f t="shared" si="137"/>
        <v>286731.69780254393</v>
      </c>
      <c r="DA90" s="34">
        <f t="shared" si="138"/>
        <v>25545.255278399996</v>
      </c>
      <c r="DB90" s="34">
        <f t="shared" si="139"/>
        <v>1456.46685410389</v>
      </c>
      <c r="DC90" s="34">
        <f t="shared" si="140"/>
        <v>39716.089173621236</v>
      </c>
      <c r="DD90" s="9">
        <f t="shared" si="141"/>
        <v>233448.92999999996</v>
      </c>
      <c r="DE90" s="59">
        <f t="shared" si="142"/>
        <v>8.5103550004387934E-2</v>
      </c>
      <c r="DF90" s="59">
        <f t="shared" si="143"/>
        <v>4.852192643882927E-3</v>
      </c>
      <c r="DG90" s="59">
        <f t="shared" si="144"/>
        <v>0.13231342353521031</v>
      </c>
      <c r="DH90" s="59">
        <f t="shared" si="145"/>
        <v>0.77773083381651875</v>
      </c>
      <c r="DI90" s="14">
        <f t="shared" si="146"/>
        <v>24401.885381781845</v>
      </c>
      <c r="DJ90" s="14">
        <f t="shared" si="147"/>
        <v>1391.2774348455659</v>
      </c>
      <c r="DK90" s="14">
        <f t="shared" si="148"/>
        <v>37938.452572317925</v>
      </c>
      <c r="DL90" s="14">
        <f t="shared" si="149"/>
        <v>223000.08241359857</v>
      </c>
      <c r="DM90">
        <f t="shared" si="150"/>
        <v>134112.80966700049</v>
      </c>
      <c r="DN90" s="34">
        <f t="shared" si="151"/>
        <v>12323.113343199997</v>
      </c>
      <c r="DO90" s="34">
        <f t="shared" si="152"/>
        <v>702.60429688923193</v>
      </c>
      <c r="DP90" s="34">
        <f t="shared" si="153"/>
        <v>19159.169211709184</v>
      </c>
      <c r="DQ90" s="9">
        <f t="shared" si="154"/>
        <v>112616.51499999997</v>
      </c>
      <c r="DR90" s="59">
        <f t="shared" si="155"/>
        <v>8.5103550004387948E-2</v>
      </c>
      <c r="DS90" s="59">
        <f t="shared" si="156"/>
        <v>4.8521926438829287E-3</v>
      </c>
      <c r="DT90" s="59">
        <f t="shared" si="157"/>
        <v>0.13231342353521031</v>
      </c>
      <c r="DU90" s="59">
        <f t="shared" si="158"/>
        <v>0.77773083381651886</v>
      </c>
      <c r="DV90" s="14">
        <f t="shared" si="159"/>
        <v>11413.476203724536</v>
      </c>
      <c r="DW90" s="14">
        <f t="shared" si="160"/>
        <v>650.74118851669095</v>
      </c>
      <c r="DX90" s="14">
        <f t="shared" si="161"/>
        <v>17744.924986966878</v>
      </c>
      <c r="DY90" s="14">
        <f t="shared" si="162"/>
        <v>104303.66728779237</v>
      </c>
      <c r="DZ90" s="34" t="e">
        <f t="shared" si="163"/>
        <v>#REF!</v>
      </c>
      <c r="EA90" s="34" t="e">
        <f t="shared" si="164"/>
        <v>#REF!</v>
      </c>
      <c r="EB90" s="34" t="e">
        <f t="shared" si="165"/>
        <v>#REF!</v>
      </c>
      <c r="EC90" s="34" t="e">
        <f t="shared" si="166"/>
        <v>#REF!</v>
      </c>
      <c r="ED90" s="34" t="e">
        <f t="shared" si="167"/>
        <v>#REF!</v>
      </c>
      <c r="EE90" s="59" t="e">
        <f t="shared" si="168"/>
        <v>#REF!</v>
      </c>
      <c r="EF90" s="59" t="e">
        <f t="shared" si="169"/>
        <v>#REF!</v>
      </c>
      <c r="EG90" s="59" t="e">
        <f t="shared" si="170"/>
        <v>#REF!</v>
      </c>
      <c r="EH90" s="59" t="e">
        <f t="shared" si="171"/>
        <v>#REF!</v>
      </c>
      <c r="EI90" s="14" t="e">
        <f t="shared" si="172"/>
        <v>#REF!</v>
      </c>
      <c r="EJ90" s="14" t="e">
        <f t="shared" si="173"/>
        <v>#REF!</v>
      </c>
      <c r="EK90" s="14" t="e">
        <f t="shared" si="174"/>
        <v>#REF!</v>
      </c>
      <c r="EL90" s="14" t="e">
        <f t="shared" si="175"/>
        <v>#REF!</v>
      </c>
      <c r="EM90" t="e">
        <f t="shared" si="176"/>
        <v>#REF!</v>
      </c>
      <c r="EN90" s="34" t="e">
        <f t="shared" si="177"/>
        <v>#REF!</v>
      </c>
      <c r="EO90" s="34" t="e">
        <f t="shared" si="178"/>
        <v>#REF!</v>
      </c>
      <c r="EP90" s="34" t="e">
        <f t="shared" si="179"/>
        <v>#REF!</v>
      </c>
      <c r="EQ90" s="34" t="e">
        <f t="shared" si="180"/>
        <v>#REF!</v>
      </c>
      <c r="ER90" s="59" t="e">
        <f t="shared" si="181"/>
        <v>#REF!</v>
      </c>
      <c r="ES90" s="59" t="e">
        <f t="shared" si="182"/>
        <v>#REF!</v>
      </c>
      <c r="ET90" s="59" t="e">
        <f t="shared" si="183"/>
        <v>#REF!</v>
      </c>
      <c r="EU90" s="59" t="e">
        <f t="shared" si="184"/>
        <v>#REF!</v>
      </c>
      <c r="EV90" s="14" t="e">
        <f t="shared" si="185"/>
        <v>#REF!</v>
      </c>
      <c r="EW90" s="14" t="e">
        <f t="shared" si="186"/>
        <v>#REF!</v>
      </c>
      <c r="EX90" s="14" t="e">
        <f t="shared" si="187"/>
        <v>#REF!</v>
      </c>
      <c r="EY90" s="14" t="e">
        <f t="shared" si="188"/>
        <v>#REF!</v>
      </c>
    </row>
    <row r="91" spans="1:155" x14ac:dyDescent="0.2">
      <c r="A91" s="17">
        <v>30142140</v>
      </c>
      <c r="B91" t="s">
        <v>62</v>
      </c>
      <c r="C91" t="s">
        <v>1681</v>
      </c>
      <c r="D91" t="s">
        <v>1682</v>
      </c>
      <c r="E91" t="s">
        <v>754</v>
      </c>
      <c r="F91" t="s">
        <v>66</v>
      </c>
      <c r="G91" t="s">
        <v>42</v>
      </c>
      <c r="H91" t="s">
        <v>2765</v>
      </c>
      <c r="I91" t="s">
        <v>68</v>
      </c>
      <c r="J91" s="19" t="s">
        <v>69</v>
      </c>
      <c r="K91" t="s">
        <v>70</v>
      </c>
      <c r="L91">
        <v>1965</v>
      </c>
      <c r="M91">
        <f t="shared" si="97"/>
        <v>1965</v>
      </c>
      <c r="N91">
        <v>54</v>
      </c>
      <c r="O91" s="19">
        <f t="shared" si="98"/>
        <v>54</v>
      </c>
      <c r="P91" t="s">
        <v>80</v>
      </c>
      <c r="Q91" s="19" t="str">
        <f t="shared" si="99"/>
        <v>50-60</v>
      </c>
      <c r="R91" s="23">
        <v>114.91</v>
      </c>
      <c r="S91" s="15">
        <f t="shared" si="100"/>
        <v>0.11491</v>
      </c>
      <c r="T91">
        <v>30185423</v>
      </c>
      <c r="U91" t="s">
        <v>45</v>
      </c>
      <c r="V91" t="s">
        <v>46</v>
      </c>
      <c r="W91" s="20" t="s">
        <v>87</v>
      </c>
      <c r="X91" t="s">
        <v>88</v>
      </c>
      <c r="Y91" t="s">
        <v>251</v>
      </c>
      <c r="Z91" t="s">
        <v>1683</v>
      </c>
      <c r="AA91" t="s">
        <v>1684</v>
      </c>
      <c r="AB91" t="s">
        <v>679</v>
      </c>
      <c r="AC91">
        <v>1965</v>
      </c>
      <c r="AD91">
        <v>108</v>
      </c>
      <c r="AE91" t="str">
        <f t="shared" si="101"/>
        <v>&gt;80</v>
      </c>
      <c r="AF91">
        <v>-37.6929868</v>
      </c>
      <c r="AG91">
        <v>145.01249672</v>
      </c>
      <c r="AH91" t="s">
        <v>75</v>
      </c>
      <c r="AI91" t="s">
        <v>76</v>
      </c>
      <c r="AJ91" s="33" t="s">
        <v>510</v>
      </c>
      <c r="AL91" t="s">
        <v>78</v>
      </c>
      <c r="AM91" t="s">
        <v>79</v>
      </c>
      <c r="AN91">
        <v>220</v>
      </c>
      <c r="AO91" s="69">
        <v>5</v>
      </c>
      <c r="AP91">
        <v>2</v>
      </c>
      <c r="AQ91">
        <v>4</v>
      </c>
      <c r="AR91">
        <v>2</v>
      </c>
      <c r="AS91" s="82" t="str">
        <f t="shared" si="102"/>
        <v>Gw-4-2</v>
      </c>
      <c r="AT91" s="14">
        <f t="shared" si="103"/>
        <v>60184</v>
      </c>
      <c r="AU91" s="81">
        <f>VLOOKUP(C91,Bushfire_Vlookup!$F$2:$H$12575,3,FALSE)</f>
        <v>204.53747200000001</v>
      </c>
      <c r="AV91" s="14">
        <f>VLOOKUP(AS91,Safety_collateral_Vlookup!$J$3:$L$20,2,FALSE)</f>
        <v>2550415.8044019579</v>
      </c>
      <c r="AW91" s="14">
        <f>VLOOKUP(AS91,Safety_collateral_Vlookup!$J$3:$L$20,3,FALSE)</f>
        <v>550000</v>
      </c>
      <c r="AX91" s="48">
        <f t="shared" si="104"/>
        <v>3372578.2327795126</v>
      </c>
      <c r="AY91" s="48">
        <f>AZ91</f>
        <v>110000</v>
      </c>
      <c r="AZ91" s="14">
        <v>110000</v>
      </c>
      <c r="BA91" s="16">
        <f t="shared" si="105"/>
        <v>30.659802116177389</v>
      </c>
      <c r="BB91" t="e">
        <f>IF(BA91&lt;=#REF!,#REF!,IF(BA91&lt;=#REF!,#REF!,IF(BA91&lt;=#REF!,#REF!,IF(BA91&lt;=#REF!,#REF!,#REF!))))</f>
        <v>#REF!</v>
      </c>
      <c r="BC91" s="51">
        <v>5</v>
      </c>
      <c r="BD91" s="21">
        <v>70</v>
      </c>
      <c r="BE91" s="21">
        <v>6.4399999999999999E-2</v>
      </c>
      <c r="BF91" s="26">
        <f t="shared" si="106"/>
        <v>7174.8812106213763</v>
      </c>
      <c r="BG91" s="21">
        <v>7</v>
      </c>
      <c r="BH91" s="21">
        <f t="shared" si="107"/>
        <v>64.400000000000006</v>
      </c>
      <c r="BI91" s="28">
        <f t="shared" si="108"/>
        <v>6.0635500134400021E-2</v>
      </c>
      <c r="BJ91" s="27">
        <f t="shared" si="109"/>
        <v>6.0635500134400021E-2</v>
      </c>
      <c r="BK91" s="28">
        <f t="shared" si="110"/>
        <v>0.92961887716136271</v>
      </c>
      <c r="BL91" s="35">
        <f t="shared" si="111"/>
        <v>28.501930817230395</v>
      </c>
      <c r="BM91" s="21" t="str">
        <f t="shared" si="112"/>
        <v>Cr5</v>
      </c>
      <c r="BN91" s="51">
        <v>5</v>
      </c>
      <c r="BO91" s="21">
        <v>1</v>
      </c>
      <c r="BP91" s="50" t="s">
        <v>5497</v>
      </c>
      <c r="BQ91" s="14">
        <v>60184</v>
      </c>
      <c r="BR91">
        <f>IFERROR(VLOOKUP(AO91,'Model Failure data- Lines'!$A$37:$E$41,3,FALSE),'Model Failure data- Lines'!$C$37)</f>
        <v>0.49390000000000001</v>
      </c>
      <c r="BS91" s="14">
        <f t="shared" si="113"/>
        <v>1665716.3891698013</v>
      </c>
      <c r="BT91" s="34">
        <f t="shared" si="114"/>
        <v>98114.546368945856</v>
      </c>
      <c r="BU91" s="34">
        <f t="shared" si="115"/>
        <v>16.977262300190542</v>
      </c>
      <c r="BV91" s="54">
        <f t="shared" si="116"/>
        <v>1567601.8428008554</v>
      </c>
      <c r="BW91">
        <f>IFERROR(VLOOKUP(AO91,'Model Failure data- Lines'!$A$37:$E$41,4,FALSE),'Model Failure data- Lines'!$D$37)</f>
        <v>0.39779999999999999</v>
      </c>
      <c r="BX91" s="14">
        <f t="shared" si="117"/>
        <v>1341611.6209996901</v>
      </c>
      <c r="BY91" s="34">
        <f t="shared" si="118"/>
        <v>87513.310992582061</v>
      </c>
      <c r="BZ91" s="71">
        <f t="shared" si="119"/>
        <v>15.330372097490518</v>
      </c>
      <c r="CA91" s="71">
        <f t="shared" si="120"/>
        <v>1254098.3100071081</v>
      </c>
      <c r="CB91" s="56">
        <v>1</v>
      </c>
      <c r="CC91">
        <f>IFERROR(VLOOKUP(AO91,'Model Failure data- Lines'!$A$37:$E$41,5,FALSE),'Model Failure data- Lines'!$E$37)</f>
        <v>0.19189999999999996</v>
      </c>
      <c r="CD91" s="14">
        <f t="shared" si="121"/>
        <v>647197.76287038834</v>
      </c>
      <c r="CE91" s="34">
        <f t="shared" si="122"/>
        <v>69623.450917130744</v>
      </c>
      <c r="CF91" s="34">
        <f t="shared" si="123"/>
        <v>9.2956863577577469</v>
      </c>
      <c r="CG91" s="54">
        <f t="shared" si="124"/>
        <v>577574.31195325754</v>
      </c>
      <c r="CH91" t="e">
        <f>IFERROR(VLOOKUP(AO91,'Model Failure data- Lines'!#REF!,3,FALSE),'Model Failure data- Lines'!#REF!)</f>
        <v>#REF!</v>
      </c>
      <c r="CI91" s="14" t="e">
        <f t="shared" si="125"/>
        <v>#REF!</v>
      </c>
      <c r="CJ91" s="34">
        <f t="shared" si="126"/>
        <v>94108.861710505385</v>
      </c>
      <c r="CK91" s="34" t="e">
        <f t="shared" si="127"/>
        <v>#REF!</v>
      </c>
      <c r="CL91" s="54" t="e">
        <f t="shared" si="128"/>
        <v>#REF!</v>
      </c>
      <c r="CM91" t="e">
        <f>IFERROR(VLOOKUP(AO91,'Model Failure data- Lines'!#REF!,4,FALSE),'Model Failure data- Lines'!#REF!)</f>
        <v>#REF!</v>
      </c>
      <c r="CN91" s="14" t="e">
        <f t="shared" si="129"/>
        <v>#REF!</v>
      </c>
      <c r="CO91" s="34">
        <f t="shared" si="130"/>
        <v>80513.4350222457</v>
      </c>
      <c r="CP91" s="34" t="e">
        <f t="shared" si="131"/>
        <v>#REF!</v>
      </c>
      <c r="CQ91" s="54" t="e">
        <f t="shared" si="132"/>
        <v>#REF!</v>
      </c>
      <c r="CR91" t="e">
        <f>IFERROR(VLOOKUP(AO91,'Model Failure data- Lines'!#REF!,5,FALSE),'Model Failure data- Lines'!#REF!)</f>
        <v>#REF!</v>
      </c>
      <c r="CS91" s="14" t="e">
        <f t="shared" si="133"/>
        <v>#REF!</v>
      </c>
      <c r="CT91" s="34">
        <f t="shared" si="134"/>
        <v>58931.029264376193</v>
      </c>
      <c r="CU91" s="34" t="e">
        <f t="shared" si="135"/>
        <v>#REF!</v>
      </c>
      <c r="CV91" s="54" t="e">
        <f t="shared" si="136"/>
        <v>#REF!</v>
      </c>
      <c r="CW91" t="s">
        <v>679</v>
      </c>
      <c r="CX91">
        <v>1</v>
      </c>
      <c r="CY91">
        <v>1</v>
      </c>
      <c r="CZ91">
        <f t="shared" si="137"/>
        <v>1254098.3100071081</v>
      </c>
      <c r="DA91" s="34">
        <f t="shared" si="138"/>
        <v>25545.255278399996</v>
      </c>
      <c r="DB91" s="34">
        <f t="shared" si="139"/>
        <v>86.816461787827194</v>
      </c>
      <c r="DC91" s="34">
        <f t="shared" si="140"/>
        <v>1082530.6192595023</v>
      </c>
      <c r="DD91" s="9">
        <f t="shared" si="141"/>
        <v>233448.92999999996</v>
      </c>
      <c r="DE91" s="59">
        <f t="shared" si="142"/>
        <v>1.9040723021887043E-2</v>
      </c>
      <c r="DF91" s="59">
        <f t="shared" si="143"/>
        <v>6.4710576763740807E-5</v>
      </c>
      <c r="DG91" s="59">
        <f t="shared" si="144"/>
        <v>0.80688822481491629</v>
      </c>
      <c r="DH91" s="59">
        <f t="shared" si="145"/>
        <v>0.17400634158643286</v>
      </c>
      <c r="DI91" s="14">
        <f t="shared" si="146"/>
        <v>23878.93856306198</v>
      </c>
      <c r="DJ91" s="14">
        <f t="shared" si="147"/>
        <v>81.153424958992588</v>
      </c>
      <c r="DK91" s="14">
        <f t="shared" si="148"/>
        <v>1011917.1591050221</v>
      </c>
      <c r="DL91" s="14">
        <f t="shared" si="149"/>
        <v>218221.05891406501</v>
      </c>
      <c r="DM91">
        <f t="shared" si="150"/>
        <v>577574.31195325754</v>
      </c>
      <c r="DN91" s="34">
        <f t="shared" si="151"/>
        <v>12323.113343199997</v>
      </c>
      <c r="DO91" s="34">
        <f t="shared" si="152"/>
        <v>41.88054051554559</v>
      </c>
      <c r="DP91" s="34">
        <f t="shared" si="153"/>
        <v>522216.25398667291</v>
      </c>
      <c r="DQ91" s="9">
        <f t="shared" si="154"/>
        <v>112616.51499999997</v>
      </c>
      <c r="DR91" s="59">
        <f t="shared" si="155"/>
        <v>1.9040723021887047E-2</v>
      </c>
      <c r="DS91" s="59">
        <f t="shared" si="156"/>
        <v>6.4710576763740821E-5</v>
      </c>
      <c r="DT91" s="59">
        <f t="shared" si="157"/>
        <v>0.80688822481491651</v>
      </c>
      <c r="DU91" s="59">
        <f t="shared" si="158"/>
        <v>0.17400634158643286</v>
      </c>
      <c r="DV91" s="14">
        <f t="shared" si="159"/>
        <v>10997.432498458962</v>
      </c>
      <c r="DW91" s="14">
        <f t="shared" si="160"/>
        <v>37.375166850416058</v>
      </c>
      <c r="DX91" s="14">
        <f t="shared" si="161"/>
        <v>466037.91127066076</v>
      </c>
      <c r="DY91" s="14">
        <f t="shared" si="162"/>
        <v>100501.59301728748</v>
      </c>
      <c r="DZ91" s="34" t="e">
        <f t="shared" si="163"/>
        <v>#REF!</v>
      </c>
      <c r="EA91" s="34" t="e">
        <f t="shared" si="164"/>
        <v>#REF!</v>
      </c>
      <c r="EB91" s="34" t="e">
        <f t="shared" si="165"/>
        <v>#REF!</v>
      </c>
      <c r="EC91" s="34" t="e">
        <f t="shared" si="166"/>
        <v>#REF!</v>
      </c>
      <c r="ED91" s="34" t="e">
        <f t="shared" si="167"/>
        <v>#REF!</v>
      </c>
      <c r="EE91" s="59" t="e">
        <f t="shared" si="168"/>
        <v>#REF!</v>
      </c>
      <c r="EF91" s="59" t="e">
        <f t="shared" si="169"/>
        <v>#REF!</v>
      </c>
      <c r="EG91" s="59" t="e">
        <f t="shared" si="170"/>
        <v>#REF!</v>
      </c>
      <c r="EH91" s="59" t="e">
        <f t="shared" si="171"/>
        <v>#REF!</v>
      </c>
      <c r="EI91" s="14" t="e">
        <f t="shared" si="172"/>
        <v>#REF!</v>
      </c>
      <c r="EJ91" s="14" t="e">
        <f t="shared" si="173"/>
        <v>#REF!</v>
      </c>
      <c r="EK91" s="14" t="e">
        <f t="shared" si="174"/>
        <v>#REF!</v>
      </c>
      <c r="EL91" s="14" t="e">
        <f t="shared" si="175"/>
        <v>#REF!</v>
      </c>
      <c r="EM91" t="e">
        <f t="shared" si="176"/>
        <v>#REF!</v>
      </c>
      <c r="EN91" s="34" t="e">
        <f t="shared" si="177"/>
        <v>#REF!</v>
      </c>
      <c r="EO91" s="34" t="e">
        <f t="shared" si="178"/>
        <v>#REF!</v>
      </c>
      <c r="EP91" s="34" t="e">
        <f t="shared" si="179"/>
        <v>#REF!</v>
      </c>
      <c r="EQ91" s="34" t="e">
        <f t="shared" si="180"/>
        <v>#REF!</v>
      </c>
      <c r="ER91" s="59" t="e">
        <f t="shared" si="181"/>
        <v>#REF!</v>
      </c>
      <c r="ES91" s="59" t="e">
        <f t="shared" si="182"/>
        <v>#REF!</v>
      </c>
      <c r="ET91" s="59" t="e">
        <f t="shared" si="183"/>
        <v>#REF!</v>
      </c>
      <c r="EU91" s="59" t="e">
        <f t="shared" si="184"/>
        <v>#REF!</v>
      </c>
      <c r="EV91" s="14" t="e">
        <f t="shared" si="185"/>
        <v>#REF!</v>
      </c>
      <c r="EW91" s="14" t="e">
        <f t="shared" si="186"/>
        <v>#REF!</v>
      </c>
      <c r="EX91" s="14" t="e">
        <f t="shared" si="187"/>
        <v>#REF!</v>
      </c>
      <c r="EY91" s="14" t="e">
        <f t="shared" si="188"/>
        <v>#REF!</v>
      </c>
    </row>
    <row r="92" spans="1:155" x14ac:dyDescent="0.2">
      <c r="A92" s="17">
        <v>30312179</v>
      </c>
      <c r="B92" t="s">
        <v>62</v>
      </c>
      <c r="C92" t="s">
        <v>1308</v>
      </c>
      <c r="D92" t="s">
        <v>1309</v>
      </c>
      <c r="E92" t="s">
        <v>1310</v>
      </c>
      <c r="F92" t="s">
        <v>66</v>
      </c>
      <c r="G92" t="s">
        <v>42</v>
      </c>
      <c r="H92" t="s">
        <v>4561</v>
      </c>
      <c r="I92" t="s">
        <v>68</v>
      </c>
      <c r="J92" s="19" t="s">
        <v>69</v>
      </c>
      <c r="K92" t="s">
        <v>70</v>
      </c>
      <c r="L92">
        <v>1961</v>
      </c>
      <c r="M92">
        <f t="shared" si="97"/>
        <v>1961</v>
      </c>
      <c r="N92">
        <v>58</v>
      </c>
      <c r="O92" s="19">
        <f t="shared" si="98"/>
        <v>58</v>
      </c>
      <c r="P92" t="s">
        <v>80</v>
      </c>
      <c r="Q92" s="19" t="str">
        <f t="shared" si="99"/>
        <v>50-60</v>
      </c>
      <c r="R92" s="23">
        <v>123.4</v>
      </c>
      <c r="S92" s="15">
        <f t="shared" si="100"/>
        <v>0.12340000000000001</v>
      </c>
      <c r="T92">
        <v>30115640</v>
      </c>
      <c r="U92" t="s">
        <v>45</v>
      </c>
      <c r="V92" t="s">
        <v>46</v>
      </c>
      <c r="W92" s="20" t="s">
        <v>87</v>
      </c>
      <c r="X92" t="s">
        <v>48</v>
      </c>
      <c r="Y92" t="s">
        <v>48</v>
      </c>
      <c r="Z92" t="s">
        <v>1311</v>
      </c>
      <c r="AA92" t="s">
        <v>1312</v>
      </c>
      <c r="AB92" t="s">
        <v>261</v>
      </c>
      <c r="AC92">
        <v>1961</v>
      </c>
      <c r="AD92">
        <v>116</v>
      </c>
      <c r="AE92" t="str">
        <f t="shared" si="101"/>
        <v>&gt;80</v>
      </c>
      <c r="AF92">
        <v>-37.695227789999997</v>
      </c>
      <c r="AG92">
        <v>144.9161124</v>
      </c>
      <c r="AH92" t="s">
        <v>75</v>
      </c>
      <c r="AI92" t="s">
        <v>76</v>
      </c>
      <c r="AJ92" s="33" t="s">
        <v>356</v>
      </c>
      <c r="AL92">
        <v>1</v>
      </c>
      <c r="AM92" t="s">
        <v>86</v>
      </c>
      <c r="AN92">
        <v>220</v>
      </c>
      <c r="AO92" s="69">
        <v>5</v>
      </c>
      <c r="AP92">
        <v>2</v>
      </c>
      <c r="AQ92">
        <v>3</v>
      </c>
      <c r="AR92">
        <v>2</v>
      </c>
      <c r="AS92" s="82" t="str">
        <f t="shared" si="102"/>
        <v>Gw-3-2</v>
      </c>
      <c r="AT92" s="14">
        <f t="shared" si="103"/>
        <v>11552</v>
      </c>
      <c r="AU92" s="81">
        <f>VLOOKUP(C92,Bushfire_Vlookup!$F$2:$H$12575,3,FALSE)</f>
        <v>442.39583699999997</v>
      </c>
      <c r="AV92" s="14">
        <f>VLOOKUP(AS92,Safety_collateral_Vlookup!$J$3:$L$20,2,FALSE)</f>
        <v>2374990.7140716286</v>
      </c>
      <c r="AW92" s="14">
        <f>VLOOKUP(AS92,Safety_collateral_Vlookup!$J$3:$L$20,3,FALSE)</f>
        <v>550000</v>
      </c>
      <c r="AX92" s="48">
        <f t="shared" si="104"/>
        <v>3133763.1122725066</v>
      </c>
      <c r="AY92" s="49">
        <f t="shared" ref="AY92:AY123" si="191">(R92/1000)*AZ92</f>
        <v>9378.4000000000015</v>
      </c>
      <c r="AZ92" s="14">
        <v>76000</v>
      </c>
      <c r="BA92" s="16">
        <f t="shared" si="105"/>
        <v>334.14688137342256</v>
      </c>
      <c r="BB92" t="e">
        <f>IF(BA92&lt;=#REF!,#REF!,IF(BA92&lt;=#REF!,#REF!,IF(BA92&lt;=#REF!,#REF!,IF(BA92&lt;=#REF!,#REF!,#REF!))))</f>
        <v>#REF!</v>
      </c>
      <c r="BC92" s="51">
        <v>5</v>
      </c>
      <c r="BD92" s="21">
        <v>70</v>
      </c>
      <c r="BE92" s="21">
        <v>6.4399999999999999E-2</v>
      </c>
      <c r="BF92" s="26">
        <f t="shared" si="106"/>
        <v>611.71732677901389</v>
      </c>
      <c r="BG92" s="21">
        <v>7</v>
      </c>
      <c r="BH92" s="21">
        <f t="shared" si="107"/>
        <v>64.400000000000006</v>
      </c>
      <c r="BI92" s="28">
        <f t="shared" si="108"/>
        <v>6.0635500134400021E-2</v>
      </c>
      <c r="BJ92" s="27">
        <f t="shared" si="109"/>
        <v>6.0635500134400021E-2</v>
      </c>
      <c r="BK92" s="28">
        <f t="shared" si="110"/>
        <v>0.9296188771613626</v>
      </c>
      <c r="BL92" s="35">
        <f t="shared" si="111"/>
        <v>310.62924866933213</v>
      </c>
      <c r="BM92" s="21" t="str">
        <f t="shared" si="112"/>
        <v>Cr5</v>
      </c>
      <c r="BN92" s="51">
        <v>5</v>
      </c>
      <c r="BO92" s="21">
        <v>1</v>
      </c>
      <c r="BP92" s="50" t="s">
        <v>5497</v>
      </c>
      <c r="BQ92" s="14">
        <v>11552</v>
      </c>
      <c r="BR92">
        <f>IFERROR(VLOOKUP(AO92,'Model Failure data- Lines'!$A$37:$E$41,3,FALSE),'Model Failure data- Lines'!$C$37)</f>
        <v>0.49390000000000001</v>
      </c>
      <c r="BS92" s="14">
        <f t="shared" si="113"/>
        <v>1547765.6011513909</v>
      </c>
      <c r="BT92" s="34">
        <f t="shared" si="114"/>
        <v>8365.0678333320175</v>
      </c>
      <c r="BU92" s="34">
        <f t="shared" si="115"/>
        <v>185.02726241908749</v>
      </c>
      <c r="BV92" s="54">
        <f t="shared" si="116"/>
        <v>1539400.5333180588</v>
      </c>
      <c r="BW92">
        <f>IFERROR(VLOOKUP(AO92,'Model Failure data- Lines'!$A$37:$E$41,4,FALSE),'Model Failure data- Lines'!$D$37)</f>
        <v>0.39779999999999999</v>
      </c>
      <c r="BX92" s="14">
        <f t="shared" si="117"/>
        <v>1246610.966062003</v>
      </c>
      <c r="BY92" s="34">
        <f t="shared" si="118"/>
        <v>7461.2257801166515</v>
      </c>
      <c r="BZ92" s="71">
        <f t="shared" si="119"/>
        <v>167.07857432542579</v>
      </c>
      <c r="CA92" s="71">
        <f t="shared" si="120"/>
        <v>1239149.7402818864</v>
      </c>
      <c r="CB92" s="56">
        <v>1</v>
      </c>
      <c r="CC92">
        <f>IFERROR(VLOOKUP(AO92,'Model Failure data- Lines'!$A$37:$E$41,5,FALSE),'Model Failure data- Lines'!$E$37)</f>
        <v>0.19189999999999996</v>
      </c>
      <c r="CD92" s="14">
        <f t="shared" si="121"/>
        <v>601369.1412450939</v>
      </c>
      <c r="CE92" s="34">
        <f t="shared" si="122"/>
        <v>5935.968837101992</v>
      </c>
      <c r="CF92" s="34">
        <f t="shared" si="123"/>
        <v>101.30934945047474</v>
      </c>
      <c r="CG92" s="54">
        <f t="shared" si="124"/>
        <v>595433.17240799195</v>
      </c>
      <c r="CH92" t="e">
        <f>IFERROR(VLOOKUP(AO92,'Model Failure data- Lines'!#REF!,3,FALSE),'Model Failure data- Lines'!#REF!)</f>
        <v>#REF!</v>
      </c>
      <c r="CI92" s="14" t="e">
        <f t="shared" si="125"/>
        <v>#REF!</v>
      </c>
      <c r="CJ92" s="34">
        <f t="shared" si="126"/>
        <v>8023.5504424163992</v>
      </c>
      <c r="CK92" s="34" t="e">
        <f t="shared" si="127"/>
        <v>#REF!</v>
      </c>
      <c r="CL92" s="54" t="e">
        <f t="shared" si="128"/>
        <v>#REF!</v>
      </c>
      <c r="CM92" t="e">
        <f>IFERROR(VLOOKUP(AO92,'Model Failure data- Lines'!#REF!,4,FALSE),'Model Failure data- Lines'!#REF!)</f>
        <v>#REF!</v>
      </c>
      <c r="CN92" s="14" t="e">
        <f t="shared" si="129"/>
        <v>#REF!</v>
      </c>
      <c r="CO92" s="34">
        <f t="shared" si="130"/>
        <v>6864.4290819329926</v>
      </c>
      <c r="CP92" s="34" t="e">
        <f t="shared" si="131"/>
        <v>#REF!</v>
      </c>
      <c r="CQ92" s="54" t="e">
        <f t="shared" si="132"/>
        <v>#REF!</v>
      </c>
      <c r="CR92" t="e">
        <f>IFERROR(VLOOKUP(AO92,'Model Failure data- Lines'!#REF!,5,FALSE),'Model Failure data- Lines'!#REF!)</f>
        <v>#REF!</v>
      </c>
      <c r="CS92" s="14" t="e">
        <f t="shared" si="133"/>
        <v>#REF!</v>
      </c>
      <c r="CT92" s="34">
        <f t="shared" si="134"/>
        <v>5024.35240775478</v>
      </c>
      <c r="CU92" s="34" t="e">
        <f t="shared" si="135"/>
        <v>#REF!</v>
      </c>
      <c r="CV92" s="54" t="e">
        <f t="shared" si="136"/>
        <v>#REF!</v>
      </c>
      <c r="CW92" t="s">
        <v>261</v>
      </c>
      <c r="CX92">
        <v>1</v>
      </c>
      <c r="CY92">
        <v>1</v>
      </c>
      <c r="CZ92">
        <f t="shared" si="137"/>
        <v>1239149.7402818864</v>
      </c>
      <c r="DA92" s="34">
        <f t="shared" si="138"/>
        <v>4903.2764351999995</v>
      </c>
      <c r="DB92" s="34">
        <f t="shared" si="139"/>
        <v>187.77606324382617</v>
      </c>
      <c r="DC92" s="34">
        <f t="shared" si="140"/>
        <v>1008070.9835635592</v>
      </c>
      <c r="DD92" s="9">
        <f t="shared" si="141"/>
        <v>233448.92999999996</v>
      </c>
      <c r="DE92" s="59">
        <f t="shared" si="142"/>
        <v>3.9332851777241018E-3</v>
      </c>
      <c r="DF92" s="59">
        <f t="shared" si="143"/>
        <v>1.5062924068204187E-4</v>
      </c>
      <c r="DG92" s="59">
        <f t="shared" si="144"/>
        <v>0.80864921856737504</v>
      </c>
      <c r="DH92" s="59">
        <f t="shared" si="145"/>
        <v>0.18726686701421882</v>
      </c>
      <c r="DI92" s="14">
        <f t="shared" si="146"/>
        <v>4873.9293064314152</v>
      </c>
      <c r="DJ92" s="14">
        <f t="shared" si="147"/>
        <v>186.65218447000993</v>
      </c>
      <c r="DK92" s="14">
        <f t="shared" si="148"/>
        <v>1002037.4691669131</v>
      </c>
      <c r="DL92" s="14">
        <f t="shared" si="149"/>
        <v>232051.68962407185</v>
      </c>
      <c r="DM92">
        <f t="shared" si="150"/>
        <v>595433.17240799195</v>
      </c>
      <c r="DN92" s="34">
        <f t="shared" si="151"/>
        <v>2365.3563295999993</v>
      </c>
      <c r="DO92" s="34">
        <f t="shared" si="152"/>
        <v>90.583777115360064</v>
      </c>
      <c r="DP92" s="34">
        <f t="shared" si="153"/>
        <v>486296.68613837857</v>
      </c>
      <c r="DQ92" s="9">
        <f t="shared" si="154"/>
        <v>112616.51499999997</v>
      </c>
      <c r="DR92" s="59">
        <f t="shared" si="155"/>
        <v>3.933285177724101E-3</v>
      </c>
      <c r="DS92" s="59">
        <f t="shared" si="156"/>
        <v>1.5062924068204184E-4</v>
      </c>
      <c r="DT92" s="59">
        <f t="shared" si="157"/>
        <v>0.80864921856737504</v>
      </c>
      <c r="DU92" s="59">
        <f t="shared" si="158"/>
        <v>0.18726686701421882</v>
      </c>
      <c r="DV92" s="14">
        <f t="shared" si="159"/>
        <v>2342.0084713575939</v>
      </c>
      <c r="DW92" s="14">
        <f t="shared" si="160"/>
        <v>89.689646636715125</v>
      </c>
      <c r="DX92" s="14">
        <f t="shared" si="161"/>
        <v>481496.56957681576</v>
      </c>
      <c r="DY92" s="14">
        <f t="shared" si="162"/>
        <v>111504.90471318185</v>
      </c>
      <c r="DZ92" s="34" t="e">
        <f t="shared" si="163"/>
        <v>#REF!</v>
      </c>
      <c r="EA92" s="34" t="e">
        <f t="shared" si="164"/>
        <v>#REF!</v>
      </c>
      <c r="EB92" s="34" t="e">
        <f t="shared" si="165"/>
        <v>#REF!</v>
      </c>
      <c r="EC92" s="34" t="e">
        <f t="shared" si="166"/>
        <v>#REF!</v>
      </c>
      <c r="ED92" s="34" t="e">
        <f t="shared" si="167"/>
        <v>#REF!</v>
      </c>
      <c r="EE92" s="59" t="e">
        <f t="shared" si="168"/>
        <v>#REF!</v>
      </c>
      <c r="EF92" s="59" t="e">
        <f t="shared" si="169"/>
        <v>#REF!</v>
      </c>
      <c r="EG92" s="59" t="e">
        <f t="shared" si="170"/>
        <v>#REF!</v>
      </c>
      <c r="EH92" s="59" t="e">
        <f t="shared" si="171"/>
        <v>#REF!</v>
      </c>
      <c r="EI92" s="14" t="e">
        <f t="shared" si="172"/>
        <v>#REF!</v>
      </c>
      <c r="EJ92" s="14" t="e">
        <f t="shared" si="173"/>
        <v>#REF!</v>
      </c>
      <c r="EK92" s="14" t="e">
        <f t="shared" si="174"/>
        <v>#REF!</v>
      </c>
      <c r="EL92" s="14" t="e">
        <f t="shared" si="175"/>
        <v>#REF!</v>
      </c>
      <c r="EM92" t="e">
        <f t="shared" si="176"/>
        <v>#REF!</v>
      </c>
      <c r="EN92" s="34" t="e">
        <f t="shared" si="177"/>
        <v>#REF!</v>
      </c>
      <c r="EO92" s="34" t="e">
        <f t="shared" si="178"/>
        <v>#REF!</v>
      </c>
      <c r="EP92" s="34" t="e">
        <f t="shared" si="179"/>
        <v>#REF!</v>
      </c>
      <c r="EQ92" s="34" t="e">
        <f t="shared" si="180"/>
        <v>#REF!</v>
      </c>
      <c r="ER92" s="59" t="e">
        <f t="shared" si="181"/>
        <v>#REF!</v>
      </c>
      <c r="ES92" s="59" t="e">
        <f t="shared" si="182"/>
        <v>#REF!</v>
      </c>
      <c r="ET92" s="59" t="e">
        <f t="shared" si="183"/>
        <v>#REF!</v>
      </c>
      <c r="EU92" s="59" t="e">
        <f t="shared" si="184"/>
        <v>#REF!</v>
      </c>
      <c r="EV92" s="14" t="e">
        <f t="shared" si="185"/>
        <v>#REF!</v>
      </c>
      <c r="EW92" s="14" t="e">
        <f t="shared" si="186"/>
        <v>#REF!</v>
      </c>
      <c r="EX92" s="14" t="e">
        <f t="shared" si="187"/>
        <v>#REF!</v>
      </c>
      <c r="EY92" s="14" t="e">
        <f t="shared" si="188"/>
        <v>#REF!</v>
      </c>
    </row>
    <row r="93" spans="1:155" x14ac:dyDescent="0.2">
      <c r="A93" s="17">
        <v>30021555</v>
      </c>
      <c r="B93" t="s">
        <v>62</v>
      </c>
      <c r="C93" t="s">
        <v>882</v>
      </c>
      <c r="D93" t="s">
        <v>883</v>
      </c>
      <c r="E93" t="s">
        <v>884</v>
      </c>
      <c r="F93" t="s">
        <v>66</v>
      </c>
      <c r="G93" t="s">
        <v>42</v>
      </c>
      <c r="H93" t="s">
        <v>885</v>
      </c>
      <c r="I93" t="s">
        <v>68</v>
      </c>
      <c r="J93" s="19" t="s">
        <v>69</v>
      </c>
      <c r="K93" t="s">
        <v>70</v>
      </c>
      <c r="L93">
        <v>1974</v>
      </c>
      <c r="M93">
        <f t="shared" si="97"/>
        <v>1974</v>
      </c>
      <c r="N93">
        <v>45</v>
      </c>
      <c r="O93" s="19">
        <f t="shared" si="98"/>
        <v>45</v>
      </c>
      <c r="P93" t="s">
        <v>83</v>
      </c>
      <c r="Q93" s="19" t="str">
        <f t="shared" si="99"/>
        <v>40-50</v>
      </c>
      <c r="R93" s="23">
        <v>223.8</v>
      </c>
      <c r="S93" s="15">
        <f t="shared" si="100"/>
        <v>0.2238</v>
      </c>
      <c r="T93">
        <v>30190961</v>
      </c>
      <c r="U93" t="s">
        <v>45</v>
      </c>
      <c r="V93" t="s">
        <v>46</v>
      </c>
      <c r="W93" s="20" t="s">
        <v>87</v>
      </c>
      <c r="X93" t="s">
        <v>48</v>
      </c>
      <c r="Y93" t="s">
        <v>558</v>
      </c>
      <c r="Z93" t="s">
        <v>886</v>
      </c>
      <c r="AA93" t="s">
        <v>887</v>
      </c>
      <c r="AB93" t="s">
        <v>111</v>
      </c>
      <c r="AC93">
        <v>1974</v>
      </c>
      <c r="AD93">
        <v>90</v>
      </c>
      <c r="AE93" t="str">
        <f t="shared" si="101"/>
        <v>&gt;80</v>
      </c>
      <c r="AF93">
        <v>-37.695317680000002</v>
      </c>
      <c r="AG93">
        <v>144.91471056</v>
      </c>
      <c r="AH93" t="s">
        <v>75</v>
      </c>
      <c r="AI93" t="s">
        <v>76</v>
      </c>
      <c r="AJ93" s="33" t="s">
        <v>356</v>
      </c>
      <c r="AL93">
        <v>1</v>
      </c>
      <c r="AM93" t="s">
        <v>86</v>
      </c>
      <c r="AN93">
        <v>220</v>
      </c>
      <c r="AO93" s="69">
        <v>5</v>
      </c>
      <c r="AP93">
        <v>2</v>
      </c>
      <c r="AQ93">
        <v>0</v>
      </c>
      <c r="AR93">
        <v>2</v>
      </c>
      <c r="AS93" s="82" t="str">
        <f t="shared" si="102"/>
        <v>Gw-0-2</v>
      </c>
      <c r="AT93" s="14">
        <f t="shared" si="103"/>
        <v>11552</v>
      </c>
      <c r="AU93" s="81">
        <f>VLOOKUP(C93,Bushfire_Vlookup!$F$2:$H$12575,3,FALSE)</f>
        <v>442.39583699999997</v>
      </c>
      <c r="AV93" s="14">
        <f>VLOOKUP(AS93,Safety_collateral_Vlookup!$J$3:$L$20,2,FALSE)</f>
        <v>93570.139925214826</v>
      </c>
      <c r="AW93" s="14">
        <f>VLOOKUP(AS93,Safety_collateral_Vlookup!$J$3:$L$20,3,FALSE)</f>
        <v>550000</v>
      </c>
      <c r="AX93" s="48">
        <f t="shared" si="104"/>
        <v>699487.35965828318</v>
      </c>
      <c r="AY93" s="49">
        <f t="shared" si="191"/>
        <v>17008.8</v>
      </c>
      <c r="AZ93" s="14">
        <v>76000</v>
      </c>
      <c r="BA93" s="16">
        <f t="shared" si="105"/>
        <v>41.125027024733271</v>
      </c>
      <c r="BB93" t="e">
        <f>IF(BA93&lt;=#REF!,#REF!,IF(BA93&lt;=#REF!,#REF!,IF(BA93&lt;=#REF!,#REF!,IF(BA93&lt;=#REF!,#REF!,#REF!))))</f>
        <v>#REF!</v>
      </c>
      <c r="BC93" s="51">
        <v>5</v>
      </c>
      <c r="BD93" s="21">
        <v>70</v>
      </c>
      <c r="BE93" s="21">
        <v>6.4399999999999999E-2</v>
      </c>
      <c r="BF93" s="26">
        <f t="shared" si="106"/>
        <v>1109.4192685019714</v>
      </c>
      <c r="BG93" s="21">
        <v>7</v>
      </c>
      <c r="BH93" s="21">
        <f t="shared" si="107"/>
        <v>64.400000000000006</v>
      </c>
      <c r="BI93" s="28">
        <f t="shared" si="108"/>
        <v>6.0635500134400021E-2</v>
      </c>
      <c r="BJ93" s="27">
        <f t="shared" si="109"/>
        <v>6.0635500134400021E-2</v>
      </c>
      <c r="BK93" s="28">
        <f t="shared" si="110"/>
        <v>0.92961887716136271</v>
      </c>
      <c r="BL93" s="35">
        <f t="shared" si="111"/>
        <v>38.230601445963238</v>
      </c>
      <c r="BM93" s="21" t="str">
        <f t="shared" si="112"/>
        <v>Cr5</v>
      </c>
      <c r="BN93" s="51">
        <v>5</v>
      </c>
      <c r="BO93" s="21">
        <v>1</v>
      </c>
      <c r="BP93" s="50" t="s">
        <v>5497</v>
      </c>
      <c r="BQ93" s="14">
        <v>11552</v>
      </c>
      <c r="BR93">
        <f>IFERROR(VLOOKUP(AO93,'Model Failure data- Lines'!$A$37:$E$41,3,FALSE),'Model Failure data- Lines'!$C$37)</f>
        <v>0.49390000000000001</v>
      </c>
      <c r="BS93" s="14">
        <f t="shared" si="113"/>
        <v>345476.80693522608</v>
      </c>
      <c r="BT93" s="34">
        <f t="shared" si="114"/>
        <v>15171.006329819329</v>
      </c>
      <c r="BU93" s="34">
        <f t="shared" si="115"/>
        <v>22.772174727537692</v>
      </c>
      <c r="BV93" s="54">
        <f t="shared" si="116"/>
        <v>330305.80060540675</v>
      </c>
      <c r="BW93">
        <f>IFERROR(VLOOKUP(AO93,'Model Failure data- Lines'!$A$37:$E$41,4,FALSE),'Model Failure data- Lines'!$D$37)</f>
        <v>0.39779999999999999</v>
      </c>
      <c r="BX93" s="14">
        <f t="shared" si="117"/>
        <v>278256.07167206507</v>
      </c>
      <c r="BY93" s="34">
        <f t="shared" si="118"/>
        <v>13531.785491005725</v>
      </c>
      <c r="BZ93" s="71">
        <f t="shared" si="119"/>
        <v>20.563145333408933</v>
      </c>
      <c r="CA93" s="71">
        <f t="shared" si="120"/>
        <v>264724.28618105932</v>
      </c>
      <c r="CB93" s="56">
        <v>1</v>
      </c>
      <c r="CC93">
        <f>IFERROR(VLOOKUP(AO93,'Model Failure data- Lines'!$A$37:$E$41,5,FALSE),'Model Failure data- Lines'!$E$37)</f>
        <v>0.19189999999999996</v>
      </c>
      <c r="CD93" s="14">
        <f t="shared" si="121"/>
        <v>134231.62431842452</v>
      </c>
      <c r="CE93" s="34">
        <f t="shared" si="122"/>
        <v>10765.557745084485</v>
      </c>
      <c r="CF93" s="34">
        <f t="shared" si="123"/>
        <v>12.468617743443362</v>
      </c>
      <c r="CG93" s="54">
        <f t="shared" si="124"/>
        <v>123466.06657334004</v>
      </c>
      <c r="CH93" t="e">
        <f>IFERROR(VLOOKUP(AO93,'Model Failure data- Lines'!#REF!,3,FALSE),'Model Failure data- Lines'!#REF!)</f>
        <v>#REF!</v>
      </c>
      <c r="CI93" s="14" t="e">
        <f t="shared" si="125"/>
        <v>#REF!</v>
      </c>
      <c r="CJ93" s="34">
        <f t="shared" si="126"/>
        <v>14551.625518742218</v>
      </c>
      <c r="CK93" s="34" t="e">
        <f t="shared" si="127"/>
        <v>#REF!</v>
      </c>
      <c r="CL93" s="54" t="e">
        <f t="shared" si="128"/>
        <v>#REF!</v>
      </c>
      <c r="CM93" t="e">
        <f>IFERROR(VLOOKUP(AO93,'Model Failure data- Lines'!#REF!,4,FALSE),'Model Failure data- Lines'!#REF!)</f>
        <v>#REF!</v>
      </c>
      <c r="CN93" s="14" t="e">
        <f t="shared" si="129"/>
        <v>#REF!</v>
      </c>
      <c r="CO93" s="34">
        <f t="shared" si="130"/>
        <v>12449.42648733066</v>
      </c>
      <c r="CP93" s="34" t="e">
        <f t="shared" si="131"/>
        <v>#REF!</v>
      </c>
      <c r="CQ93" s="54" t="e">
        <f t="shared" si="132"/>
        <v>#REF!</v>
      </c>
      <c r="CR93" t="e">
        <f>IFERROR(VLOOKUP(AO93,'Model Failure data- Lines'!#REF!,5,FALSE),'Model Failure data- Lines'!#REF!)</f>
        <v>#REF!</v>
      </c>
      <c r="CS93" s="14" t="e">
        <f t="shared" si="133"/>
        <v>#REF!</v>
      </c>
      <c r="CT93" s="34">
        <f t="shared" si="134"/>
        <v>9112.2371868356531</v>
      </c>
      <c r="CU93" s="34" t="e">
        <f t="shared" si="135"/>
        <v>#REF!</v>
      </c>
      <c r="CV93" s="54" t="e">
        <f t="shared" si="136"/>
        <v>#REF!</v>
      </c>
      <c r="CW93" t="s">
        <v>111</v>
      </c>
      <c r="CX93">
        <v>1</v>
      </c>
      <c r="CY93">
        <v>1</v>
      </c>
      <c r="CZ93">
        <f t="shared" si="137"/>
        <v>264724.28618105937</v>
      </c>
      <c r="DA93" s="34">
        <f t="shared" si="138"/>
        <v>4903.2764351999995</v>
      </c>
      <c r="DB93" s="34">
        <f t="shared" si="139"/>
        <v>187.77606324382617</v>
      </c>
      <c r="DC93" s="34">
        <f t="shared" si="140"/>
        <v>39716.089173621236</v>
      </c>
      <c r="DD93" s="9">
        <f t="shared" si="141"/>
        <v>233448.92999999996</v>
      </c>
      <c r="DE93" s="59">
        <f t="shared" si="142"/>
        <v>1.7621453525652767E-2</v>
      </c>
      <c r="DF93" s="59">
        <f t="shared" si="143"/>
        <v>6.7483186302265896E-4</v>
      </c>
      <c r="DG93" s="59">
        <f t="shared" si="144"/>
        <v>0.14273215651670701</v>
      </c>
      <c r="DH93" s="59">
        <f t="shared" si="145"/>
        <v>0.83897155809461743</v>
      </c>
      <c r="DI93" s="14">
        <f t="shared" si="146"/>
        <v>4664.8267060511398</v>
      </c>
      <c r="DJ93" s="14">
        <f t="shared" si="147"/>
        <v>178.64438323090781</v>
      </c>
      <c r="DK93" s="14">
        <f t="shared" si="148"/>
        <v>37784.668248968504</v>
      </c>
      <c r="DL93" s="14">
        <f t="shared" si="149"/>
        <v>222096.14684280875</v>
      </c>
      <c r="DM93">
        <f t="shared" si="150"/>
        <v>123466.06657334004</v>
      </c>
      <c r="DN93" s="34">
        <f t="shared" si="151"/>
        <v>2365.3563295999993</v>
      </c>
      <c r="DO93" s="34">
        <f t="shared" si="152"/>
        <v>90.583777115360064</v>
      </c>
      <c r="DP93" s="34">
        <f t="shared" si="153"/>
        <v>19159.169211709184</v>
      </c>
      <c r="DQ93" s="9">
        <f t="shared" si="154"/>
        <v>112616.51499999997</v>
      </c>
      <c r="DR93" s="59">
        <f t="shared" si="155"/>
        <v>1.7621453525652767E-2</v>
      </c>
      <c r="DS93" s="59">
        <f t="shared" si="156"/>
        <v>6.7483186302265885E-4</v>
      </c>
      <c r="DT93" s="59">
        <f t="shared" si="157"/>
        <v>0.14273215651670701</v>
      </c>
      <c r="DU93" s="59">
        <f t="shared" si="158"/>
        <v>0.83897155809461743</v>
      </c>
      <c r="DV93" s="14">
        <f t="shared" si="159"/>
        <v>2175.6515541172621</v>
      </c>
      <c r="DW93" s="14">
        <f t="shared" si="160"/>
        <v>83.318835725766689</v>
      </c>
      <c r="DX93" s="14">
        <f t="shared" si="161"/>
        <v>17622.577938648137</v>
      </c>
      <c r="DY93" s="14">
        <f t="shared" si="162"/>
        <v>103584.51824484886</v>
      </c>
      <c r="DZ93" s="34" t="e">
        <f t="shared" si="163"/>
        <v>#REF!</v>
      </c>
      <c r="EA93" s="34" t="e">
        <f t="shared" si="164"/>
        <v>#REF!</v>
      </c>
      <c r="EB93" s="34" t="e">
        <f t="shared" si="165"/>
        <v>#REF!</v>
      </c>
      <c r="EC93" s="34" t="e">
        <f t="shared" si="166"/>
        <v>#REF!</v>
      </c>
      <c r="ED93" s="34" t="e">
        <f t="shared" si="167"/>
        <v>#REF!</v>
      </c>
      <c r="EE93" s="59" t="e">
        <f t="shared" si="168"/>
        <v>#REF!</v>
      </c>
      <c r="EF93" s="59" t="e">
        <f t="shared" si="169"/>
        <v>#REF!</v>
      </c>
      <c r="EG93" s="59" t="e">
        <f t="shared" si="170"/>
        <v>#REF!</v>
      </c>
      <c r="EH93" s="59" t="e">
        <f t="shared" si="171"/>
        <v>#REF!</v>
      </c>
      <c r="EI93" s="14" t="e">
        <f t="shared" si="172"/>
        <v>#REF!</v>
      </c>
      <c r="EJ93" s="14" t="e">
        <f t="shared" si="173"/>
        <v>#REF!</v>
      </c>
      <c r="EK93" s="14" t="e">
        <f t="shared" si="174"/>
        <v>#REF!</v>
      </c>
      <c r="EL93" s="14" t="e">
        <f t="shared" si="175"/>
        <v>#REF!</v>
      </c>
      <c r="EM93" t="e">
        <f t="shared" si="176"/>
        <v>#REF!</v>
      </c>
      <c r="EN93" s="34" t="e">
        <f t="shared" si="177"/>
        <v>#REF!</v>
      </c>
      <c r="EO93" s="34" t="e">
        <f t="shared" si="178"/>
        <v>#REF!</v>
      </c>
      <c r="EP93" s="34" t="e">
        <f t="shared" si="179"/>
        <v>#REF!</v>
      </c>
      <c r="EQ93" s="34" t="e">
        <f t="shared" si="180"/>
        <v>#REF!</v>
      </c>
      <c r="ER93" s="59" t="e">
        <f t="shared" si="181"/>
        <v>#REF!</v>
      </c>
      <c r="ES93" s="59" t="e">
        <f t="shared" si="182"/>
        <v>#REF!</v>
      </c>
      <c r="ET93" s="59" t="e">
        <f t="shared" si="183"/>
        <v>#REF!</v>
      </c>
      <c r="EU93" s="59" t="e">
        <f t="shared" si="184"/>
        <v>#REF!</v>
      </c>
      <c r="EV93" s="14" t="e">
        <f t="shared" si="185"/>
        <v>#REF!</v>
      </c>
      <c r="EW93" s="14" t="e">
        <f t="shared" si="186"/>
        <v>#REF!</v>
      </c>
      <c r="EX93" s="14" t="e">
        <f t="shared" si="187"/>
        <v>#REF!</v>
      </c>
      <c r="EY93" s="14" t="e">
        <f t="shared" si="188"/>
        <v>#REF!</v>
      </c>
    </row>
    <row r="94" spans="1:155" x14ac:dyDescent="0.2">
      <c r="A94" s="17">
        <v>30190158</v>
      </c>
      <c r="B94" t="s">
        <v>62</v>
      </c>
      <c r="C94" t="s">
        <v>1652</v>
      </c>
      <c r="D94" t="s">
        <v>1653</v>
      </c>
      <c r="E94" t="s">
        <v>1654</v>
      </c>
      <c r="F94" t="s">
        <v>66</v>
      </c>
      <c r="G94" t="s">
        <v>42</v>
      </c>
      <c r="H94" t="s">
        <v>3439</v>
      </c>
      <c r="I94" t="s">
        <v>68</v>
      </c>
      <c r="J94" s="19" t="s">
        <v>69</v>
      </c>
      <c r="K94" t="s">
        <v>70</v>
      </c>
      <c r="L94">
        <v>1961</v>
      </c>
      <c r="M94">
        <f t="shared" si="97"/>
        <v>1961</v>
      </c>
      <c r="N94">
        <v>58</v>
      </c>
      <c r="O94" s="19">
        <f t="shared" si="98"/>
        <v>58</v>
      </c>
      <c r="P94" t="s">
        <v>80</v>
      </c>
      <c r="Q94" s="19" t="str">
        <f t="shared" si="99"/>
        <v>50-60</v>
      </c>
      <c r="R94" s="23">
        <v>189.6</v>
      </c>
      <c r="S94" s="15">
        <f t="shared" si="100"/>
        <v>0.18959999999999999</v>
      </c>
      <c r="T94">
        <v>30240067</v>
      </c>
      <c r="U94" t="s">
        <v>45</v>
      </c>
      <c r="V94" t="s">
        <v>46</v>
      </c>
      <c r="W94" t="s">
        <v>47</v>
      </c>
      <c r="X94" t="s">
        <v>48</v>
      </c>
      <c r="Y94" t="s">
        <v>52</v>
      </c>
      <c r="Z94" t="s">
        <v>1655</v>
      </c>
      <c r="AA94" t="s">
        <v>1656</v>
      </c>
      <c r="AB94" t="s">
        <v>506</v>
      </c>
      <c r="AC94">
        <v>1961</v>
      </c>
      <c r="AD94">
        <v>116</v>
      </c>
      <c r="AE94" t="str">
        <f t="shared" si="101"/>
        <v>&gt;80</v>
      </c>
      <c r="AF94">
        <v>-37.695479059999997</v>
      </c>
      <c r="AG94">
        <v>144.91220006</v>
      </c>
      <c r="AH94" t="s">
        <v>75</v>
      </c>
      <c r="AI94" t="s">
        <v>76</v>
      </c>
      <c r="AJ94" s="33" t="s">
        <v>356</v>
      </c>
      <c r="AL94">
        <v>1</v>
      </c>
      <c r="AM94" t="s">
        <v>86</v>
      </c>
      <c r="AN94">
        <v>220</v>
      </c>
      <c r="AO94" s="69">
        <v>5</v>
      </c>
      <c r="AP94">
        <v>2</v>
      </c>
      <c r="AQ94">
        <v>0</v>
      </c>
      <c r="AR94">
        <v>2</v>
      </c>
      <c r="AS94" s="82" t="str">
        <f t="shared" si="102"/>
        <v>Gw-0-2</v>
      </c>
      <c r="AT94" s="14">
        <f t="shared" si="103"/>
        <v>11552</v>
      </c>
      <c r="AU94" s="81">
        <f>VLOOKUP(C94,Bushfire_Vlookup!$F$2:$H$12575,3,FALSE)</f>
        <v>442.39583699999997</v>
      </c>
      <c r="AV94" s="14">
        <f>VLOOKUP(AS94,Safety_collateral_Vlookup!$J$3:$L$20,2,FALSE)</f>
        <v>93570.139925214826</v>
      </c>
      <c r="AW94" s="14">
        <f>VLOOKUP(AS94,Safety_collateral_Vlookup!$J$3:$L$20,3,FALSE)</f>
        <v>550000</v>
      </c>
      <c r="AX94" s="48">
        <f t="shared" si="104"/>
        <v>699487.35965828318</v>
      </c>
      <c r="AY94" s="49">
        <f t="shared" si="191"/>
        <v>14409.599999999999</v>
      </c>
      <c r="AZ94" s="14">
        <v>76000</v>
      </c>
      <c r="BA94" s="16">
        <f t="shared" si="105"/>
        <v>48.543148988055414</v>
      </c>
      <c r="BB94" t="e">
        <f>IF(BA94&lt;=#REF!,#REF!,IF(BA94&lt;=#REF!,#REF!,IF(BA94&lt;=#REF!,#REF!,IF(BA94&lt;=#REF!,#REF!,#REF!))))</f>
        <v>#REF!</v>
      </c>
      <c r="BC94" s="51">
        <v>5</v>
      </c>
      <c r="BD94" s="21">
        <v>70</v>
      </c>
      <c r="BE94" s="21">
        <v>6.4399999999999999E-2</v>
      </c>
      <c r="BF94" s="26">
        <f t="shared" si="106"/>
        <v>939.88334811427069</v>
      </c>
      <c r="BG94" s="21">
        <v>7</v>
      </c>
      <c r="BH94" s="21">
        <f t="shared" si="107"/>
        <v>64.400000000000006</v>
      </c>
      <c r="BI94" s="28">
        <f t="shared" si="108"/>
        <v>6.0635500134400021E-2</v>
      </c>
      <c r="BJ94" s="27">
        <f t="shared" si="109"/>
        <v>6.0635500134400021E-2</v>
      </c>
      <c r="BK94" s="28">
        <f t="shared" si="110"/>
        <v>0.9296188771613626</v>
      </c>
      <c r="BL94" s="35">
        <f t="shared" si="111"/>
        <v>45.126627656152813</v>
      </c>
      <c r="BM94" s="21" t="str">
        <f t="shared" si="112"/>
        <v>Cr5</v>
      </c>
      <c r="BN94" s="51">
        <v>5</v>
      </c>
      <c r="BO94" s="21">
        <v>1</v>
      </c>
      <c r="BP94" s="50" t="s">
        <v>5497</v>
      </c>
      <c r="BQ94" s="14">
        <v>11552</v>
      </c>
      <c r="BR94">
        <f>IFERROR(VLOOKUP(AO94,'Model Failure data- Lines'!$A$37:$E$41,3,FALSE),'Model Failure data- Lines'!$C$37)</f>
        <v>0.49390000000000001</v>
      </c>
      <c r="BS94" s="14">
        <f t="shared" si="113"/>
        <v>345476.80693522608</v>
      </c>
      <c r="BT94" s="34">
        <f t="shared" si="114"/>
        <v>12852.648794163291</v>
      </c>
      <c r="BU94" s="34">
        <f t="shared" si="115"/>
        <v>26.879813839783417</v>
      </c>
      <c r="BV94" s="54">
        <f t="shared" si="116"/>
        <v>332624.15814106277</v>
      </c>
      <c r="BW94">
        <f>IFERROR(VLOOKUP(AO94,'Model Failure data- Lines'!$A$37:$E$41,4,FALSE),'Model Failure data- Lines'!$D$37)</f>
        <v>0.39779999999999999</v>
      </c>
      <c r="BX94" s="14">
        <f t="shared" si="117"/>
        <v>278256.07167206507</v>
      </c>
      <c r="BY94" s="34">
        <f t="shared" si="118"/>
        <v>11463.925509806457</v>
      </c>
      <c r="BZ94" s="71">
        <f t="shared" si="119"/>
        <v>24.272320282789661</v>
      </c>
      <c r="CA94" s="71">
        <f t="shared" si="120"/>
        <v>266792.14616225864</v>
      </c>
      <c r="CB94" s="56">
        <v>1</v>
      </c>
      <c r="CC94">
        <f>IFERROR(VLOOKUP(AO94,'Model Failure data- Lines'!$A$37:$E$41,5,FALSE),'Model Failure data- Lines'!$E$37)</f>
        <v>0.19189999999999996</v>
      </c>
      <c r="CD94" s="14">
        <f t="shared" si="121"/>
        <v>134231.62431842452</v>
      </c>
      <c r="CE94" s="34">
        <f t="shared" si="122"/>
        <v>9120.4188939589731</v>
      </c>
      <c r="CF94" s="34">
        <f t="shared" si="123"/>
        <v>14.717703855393591</v>
      </c>
      <c r="CG94" s="54">
        <f t="shared" si="124"/>
        <v>125111.20542446556</v>
      </c>
      <c r="CH94" t="e">
        <f>IFERROR(VLOOKUP(AO94,'Model Failure data- Lines'!#REF!,3,FALSE),'Model Failure data- Lines'!#REF!)</f>
        <v>#REF!</v>
      </c>
      <c r="CI94" s="14" t="e">
        <f t="shared" si="125"/>
        <v>#REF!</v>
      </c>
      <c r="CJ94" s="34">
        <f t="shared" si="126"/>
        <v>12327.918670033621</v>
      </c>
      <c r="CK94" s="34" t="e">
        <f t="shared" si="127"/>
        <v>#REF!</v>
      </c>
      <c r="CL94" s="54" t="e">
        <f t="shared" si="128"/>
        <v>#REF!</v>
      </c>
      <c r="CM94" t="e">
        <f>IFERROR(VLOOKUP(AO94,'Model Failure data- Lines'!#REF!,4,FALSE),'Model Failure data- Lines'!#REF!)</f>
        <v>#REF!</v>
      </c>
      <c r="CN94" s="14" t="e">
        <f t="shared" si="129"/>
        <v>#REF!</v>
      </c>
      <c r="CO94" s="34">
        <f t="shared" si="130"/>
        <v>10546.967211786832</v>
      </c>
      <c r="CP94" s="34" t="e">
        <f t="shared" si="131"/>
        <v>#REF!</v>
      </c>
      <c r="CQ94" s="54" t="e">
        <f t="shared" si="132"/>
        <v>#REF!</v>
      </c>
      <c r="CR94" t="e">
        <f>IFERROR(VLOOKUP(AO94,'Model Failure data- Lines'!#REF!,5,FALSE),'Model Failure data- Lines'!#REF!)</f>
        <v>#REF!</v>
      </c>
      <c r="CS94" s="14" t="e">
        <f t="shared" si="133"/>
        <v>#REF!</v>
      </c>
      <c r="CT94" s="34">
        <f t="shared" si="134"/>
        <v>7719.7505389814105</v>
      </c>
      <c r="CU94" s="34" t="e">
        <f t="shared" si="135"/>
        <v>#REF!</v>
      </c>
      <c r="CV94" s="54" t="e">
        <f t="shared" si="136"/>
        <v>#REF!</v>
      </c>
      <c r="CW94" t="s">
        <v>506</v>
      </c>
      <c r="CX94">
        <v>1</v>
      </c>
      <c r="CY94">
        <v>1</v>
      </c>
      <c r="CZ94">
        <f t="shared" si="137"/>
        <v>266792.14616225864</v>
      </c>
      <c r="DA94" s="34">
        <f t="shared" si="138"/>
        <v>4903.2764351999995</v>
      </c>
      <c r="DB94" s="34">
        <f t="shared" si="139"/>
        <v>187.77606324382617</v>
      </c>
      <c r="DC94" s="34">
        <f t="shared" si="140"/>
        <v>39716.089173621236</v>
      </c>
      <c r="DD94" s="9">
        <f t="shared" si="141"/>
        <v>233448.92999999996</v>
      </c>
      <c r="DE94" s="59">
        <f t="shared" si="142"/>
        <v>1.7621453525652767E-2</v>
      </c>
      <c r="DF94" s="59">
        <f t="shared" si="143"/>
        <v>6.7483186302265896E-4</v>
      </c>
      <c r="DG94" s="59">
        <f t="shared" si="144"/>
        <v>0.14273215651670701</v>
      </c>
      <c r="DH94" s="59">
        <f t="shared" si="145"/>
        <v>0.83897155809461743</v>
      </c>
      <c r="DI94" s="14">
        <f t="shared" si="146"/>
        <v>4701.2654046074003</v>
      </c>
      <c r="DJ94" s="14">
        <f t="shared" si="147"/>
        <v>180.03984103449051</v>
      </c>
      <c r="DK94" s="14">
        <f t="shared" si="148"/>
        <v>38079.818363459672</v>
      </c>
      <c r="DL94" s="14">
        <f t="shared" si="149"/>
        <v>223831.022553157</v>
      </c>
      <c r="DM94">
        <f t="shared" si="150"/>
        <v>125111.20542446556</v>
      </c>
      <c r="DN94" s="34">
        <f t="shared" si="151"/>
        <v>2365.3563295999993</v>
      </c>
      <c r="DO94" s="34">
        <f t="shared" si="152"/>
        <v>90.583777115360064</v>
      </c>
      <c r="DP94" s="34">
        <f t="shared" si="153"/>
        <v>19159.169211709184</v>
      </c>
      <c r="DQ94" s="9">
        <f t="shared" si="154"/>
        <v>112616.51499999997</v>
      </c>
      <c r="DR94" s="59">
        <f t="shared" si="155"/>
        <v>1.7621453525652767E-2</v>
      </c>
      <c r="DS94" s="59">
        <f t="shared" si="156"/>
        <v>6.7483186302265885E-4</v>
      </c>
      <c r="DT94" s="59">
        <f t="shared" si="157"/>
        <v>0.14273215651670701</v>
      </c>
      <c r="DU94" s="59">
        <f t="shared" si="158"/>
        <v>0.83897155809461743</v>
      </c>
      <c r="DV94" s="14">
        <f t="shared" si="159"/>
        <v>2204.6412919256159</v>
      </c>
      <c r="DW94" s="14">
        <f t="shared" si="160"/>
        <v>84.429027841602675</v>
      </c>
      <c r="DX94" s="14">
        <f t="shared" si="161"/>
        <v>17857.392154638699</v>
      </c>
      <c r="DY94" s="14">
        <f t="shared" si="162"/>
        <v>104964.74295005962</v>
      </c>
      <c r="DZ94" s="34" t="e">
        <f t="shared" si="163"/>
        <v>#REF!</v>
      </c>
      <c r="EA94" s="34" t="e">
        <f t="shared" si="164"/>
        <v>#REF!</v>
      </c>
      <c r="EB94" s="34" t="e">
        <f t="shared" si="165"/>
        <v>#REF!</v>
      </c>
      <c r="EC94" s="34" t="e">
        <f t="shared" si="166"/>
        <v>#REF!</v>
      </c>
      <c r="ED94" s="34" t="e">
        <f t="shared" si="167"/>
        <v>#REF!</v>
      </c>
      <c r="EE94" s="59" t="e">
        <f t="shared" si="168"/>
        <v>#REF!</v>
      </c>
      <c r="EF94" s="59" t="e">
        <f t="shared" si="169"/>
        <v>#REF!</v>
      </c>
      <c r="EG94" s="59" t="e">
        <f t="shared" si="170"/>
        <v>#REF!</v>
      </c>
      <c r="EH94" s="59" t="e">
        <f t="shared" si="171"/>
        <v>#REF!</v>
      </c>
      <c r="EI94" s="14" t="e">
        <f t="shared" si="172"/>
        <v>#REF!</v>
      </c>
      <c r="EJ94" s="14" t="e">
        <f t="shared" si="173"/>
        <v>#REF!</v>
      </c>
      <c r="EK94" s="14" t="e">
        <f t="shared" si="174"/>
        <v>#REF!</v>
      </c>
      <c r="EL94" s="14" t="e">
        <f t="shared" si="175"/>
        <v>#REF!</v>
      </c>
      <c r="EM94" t="e">
        <f t="shared" si="176"/>
        <v>#REF!</v>
      </c>
      <c r="EN94" s="34" t="e">
        <f t="shared" si="177"/>
        <v>#REF!</v>
      </c>
      <c r="EO94" s="34" t="e">
        <f t="shared" si="178"/>
        <v>#REF!</v>
      </c>
      <c r="EP94" s="34" t="e">
        <f t="shared" si="179"/>
        <v>#REF!</v>
      </c>
      <c r="EQ94" s="34" t="e">
        <f t="shared" si="180"/>
        <v>#REF!</v>
      </c>
      <c r="ER94" s="59" t="e">
        <f t="shared" si="181"/>
        <v>#REF!</v>
      </c>
      <c r="ES94" s="59" t="e">
        <f t="shared" si="182"/>
        <v>#REF!</v>
      </c>
      <c r="ET94" s="59" t="e">
        <f t="shared" si="183"/>
        <v>#REF!</v>
      </c>
      <c r="EU94" s="59" t="e">
        <f t="shared" si="184"/>
        <v>#REF!</v>
      </c>
      <c r="EV94" s="14" t="e">
        <f t="shared" si="185"/>
        <v>#REF!</v>
      </c>
      <c r="EW94" s="14" t="e">
        <f t="shared" si="186"/>
        <v>#REF!</v>
      </c>
      <c r="EX94" s="14" t="e">
        <f t="shared" si="187"/>
        <v>#REF!</v>
      </c>
      <c r="EY94" s="14" t="e">
        <f t="shared" si="188"/>
        <v>#REF!</v>
      </c>
    </row>
    <row r="95" spans="1:155" x14ac:dyDescent="0.2">
      <c r="A95" s="17">
        <v>30035310</v>
      </c>
      <c r="B95" t="s">
        <v>62</v>
      </c>
      <c r="C95" t="s">
        <v>1163</v>
      </c>
      <c r="D95" t="s">
        <v>1164</v>
      </c>
      <c r="E95" t="s">
        <v>1165</v>
      </c>
      <c r="F95" t="s">
        <v>66</v>
      </c>
      <c r="G95" t="s">
        <v>42</v>
      </c>
      <c r="H95" t="s">
        <v>1166</v>
      </c>
      <c r="I95" t="s">
        <v>68</v>
      </c>
      <c r="J95" s="19" t="s">
        <v>69</v>
      </c>
      <c r="K95" t="s">
        <v>70</v>
      </c>
      <c r="L95">
        <v>1966</v>
      </c>
      <c r="M95">
        <f t="shared" si="97"/>
        <v>1966</v>
      </c>
      <c r="N95">
        <v>53</v>
      </c>
      <c r="O95" s="19">
        <f t="shared" si="98"/>
        <v>53</v>
      </c>
      <c r="P95" t="s">
        <v>80</v>
      </c>
      <c r="Q95" s="19" t="str">
        <f t="shared" si="99"/>
        <v>50-60</v>
      </c>
      <c r="R95" s="23">
        <v>225</v>
      </c>
      <c r="S95" s="15">
        <f t="shared" si="100"/>
        <v>0.22500000000000001</v>
      </c>
      <c r="T95">
        <v>30224771</v>
      </c>
      <c r="U95" t="s">
        <v>45</v>
      </c>
      <c r="V95" t="s">
        <v>46</v>
      </c>
      <c r="W95" s="20" t="s">
        <v>87</v>
      </c>
      <c r="X95" t="s">
        <v>88</v>
      </c>
      <c r="Y95" t="s">
        <v>251</v>
      </c>
      <c r="Z95" t="s">
        <v>1167</v>
      </c>
      <c r="AA95" t="s">
        <v>1168</v>
      </c>
      <c r="AB95" t="s">
        <v>209</v>
      </c>
      <c r="AC95">
        <v>1966</v>
      </c>
      <c r="AD95">
        <v>106</v>
      </c>
      <c r="AE95" t="str">
        <f t="shared" si="101"/>
        <v>&gt;80</v>
      </c>
      <c r="AF95">
        <v>-37.696333690000003</v>
      </c>
      <c r="AG95">
        <v>144.90212873999999</v>
      </c>
      <c r="AH95" t="s">
        <v>75</v>
      </c>
      <c r="AI95" t="s">
        <v>76</v>
      </c>
      <c r="AJ95" s="33" t="s">
        <v>356</v>
      </c>
      <c r="AL95" t="s">
        <v>78</v>
      </c>
      <c r="AM95" t="s">
        <v>79</v>
      </c>
      <c r="AN95">
        <v>220</v>
      </c>
      <c r="AO95" s="69">
        <v>5</v>
      </c>
      <c r="AP95">
        <v>2</v>
      </c>
      <c r="AQ95">
        <v>0</v>
      </c>
      <c r="AR95">
        <v>1</v>
      </c>
      <c r="AS95" s="82" t="str">
        <f t="shared" si="102"/>
        <v>Gw-0-1</v>
      </c>
      <c r="AT95" s="14">
        <f t="shared" si="103"/>
        <v>11552</v>
      </c>
      <c r="AU95" s="81">
        <f>VLOOKUP(C95,Bushfire_Vlookup!$F$2:$H$12575,3,FALSE)</f>
        <v>1</v>
      </c>
      <c r="AV95" s="14">
        <f>VLOOKUP(AS95,Safety_collateral_Vlookup!$J$3:$L$20,2,FALSE)</f>
        <v>11570.139925214824</v>
      </c>
      <c r="AW95" s="14">
        <f>VLOOKUP(AS95,Safety_collateral_Vlookup!$J$3:$L$20,3,FALSE)</f>
        <v>148000</v>
      </c>
      <c r="AX95" s="48">
        <f t="shared" si="104"/>
        <v>182588.39030020419</v>
      </c>
      <c r="AY95" s="49">
        <f t="shared" si="191"/>
        <v>17100</v>
      </c>
      <c r="AZ95" s="14">
        <v>76000</v>
      </c>
      <c r="BA95" s="16">
        <f t="shared" si="105"/>
        <v>10.677683643286795</v>
      </c>
      <c r="BB95" t="e">
        <f>IF(BA95&lt;=#REF!,#REF!,IF(BA95&lt;=#REF!,#REF!,IF(BA95&lt;=#REF!,#REF!,IF(BA95&lt;=#REF!,#REF!,#REF!))))</f>
        <v>#REF!</v>
      </c>
      <c r="BC95" s="51">
        <v>5</v>
      </c>
      <c r="BD95" s="21">
        <v>70</v>
      </c>
      <c r="BE95" s="21">
        <v>6.4399999999999999E-2</v>
      </c>
      <c r="BF95" s="26">
        <f t="shared" si="106"/>
        <v>1115.3678972875048</v>
      </c>
      <c r="BG95" s="21">
        <v>7</v>
      </c>
      <c r="BH95" s="21">
        <f t="shared" si="107"/>
        <v>64.400000000000006</v>
      </c>
      <c r="BI95" s="28">
        <f t="shared" si="108"/>
        <v>6.0635500134400021E-2</v>
      </c>
      <c r="BJ95" s="27">
        <f t="shared" si="109"/>
        <v>6.0635500134400021E-2</v>
      </c>
      <c r="BK95" s="28">
        <f t="shared" si="110"/>
        <v>0.92961887716136282</v>
      </c>
      <c r="BL95" s="35">
        <f t="shared" si="111"/>
        <v>9.92617627915652</v>
      </c>
      <c r="BM95" s="21" t="str">
        <f t="shared" si="112"/>
        <v>Cr4</v>
      </c>
      <c r="BN95" s="51">
        <v>4</v>
      </c>
      <c r="BO95" s="21">
        <v>1</v>
      </c>
      <c r="BP95" s="50" t="s">
        <v>5497</v>
      </c>
      <c r="BQ95" s="14">
        <v>11552</v>
      </c>
      <c r="BR95">
        <f>IFERROR(VLOOKUP(AO95,'Model Failure data- Lines'!$A$37:$E$41,3,FALSE),'Model Failure data- Lines'!$C$37)</f>
        <v>0.49390000000000001</v>
      </c>
      <c r="BS95" s="14">
        <f t="shared" si="113"/>
        <v>90180.405969270854</v>
      </c>
      <c r="BT95" s="34">
        <f t="shared" si="114"/>
        <v>15252.352208263401</v>
      </c>
      <c r="BU95" s="34">
        <f t="shared" si="115"/>
        <v>5.9125572723407886</v>
      </c>
      <c r="BV95" s="54">
        <f t="shared" si="116"/>
        <v>74928.053761007453</v>
      </c>
      <c r="BW95">
        <f>IFERROR(VLOOKUP(AO95,'Model Failure data- Lines'!$A$37:$E$41,4,FALSE),'Model Failure data- Lines'!$D$37)</f>
        <v>0.39779999999999999</v>
      </c>
      <c r="BX95" s="14">
        <f t="shared" si="117"/>
        <v>72633.661661421225</v>
      </c>
      <c r="BY95" s="34">
        <f t="shared" si="118"/>
        <v>13604.34198157412</v>
      </c>
      <c r="BZ95" s="71">
        <f t="shared" si="119"/>
        <v>5.3390058673765415</v>
      </c>
      <c r="CA95" s="71">
        <f t="shared" si="120"/>
        <v>59029.319679847104</v>
      </c>
      <c r="CB95" s="56">
        <v>1</v>
      </c>
      <c r="CC95">
        <f>IFERROR(VLOOKUP(AO95,'Model Failure data- Lines'!$A$37:$E$41,5,FALSE),'Model Failure data- Lines'!$E$37)</f>
        <v>0.19189999999999996</v>
      </c>
      <c r="CD95" s="14">
        <f t="shared" si="121"/>
        <v>35038.712098609176</v>
      </c>
      <c r="CE95" s="34">
        <f t="shared" si="122"/>
        <v>10823.281915299416</v>
      </c>
      <c r="CF95" s="34">
        <f t="shared" si="123"/>
        <v>3.2373463403073393</v>
      </c>
      <c r="CG95" s="54">
        <f t="shared" si="124"/>
        <v>24215.43018330976</v>
      </c>
      <c r="CH95" t="e">
        <f>IFERROR(VLOOKUP(AO95,'Model Failure data- Lines'!#REF!,3,FALSE),'Model Failure data- Lines'!#REF!)</f>
        <v>#REF!</v>
      </c>
      <c r="CI95" s="14" t="e">
        <f t="shared" si="125"/>
        <v>#REF!</v>
      </c>
      <c r="CJ95" s="34">
        <f t="shared" si="126"/>
        <v>14629.650320451292</v>
      </c>
      <c r="CK95" s="34" t="e">
        <f t="shared" si="127"/>
        <v>#REF!</v>
      </c>
      <c r="CL95" s="54" t="e">
        <f t="shared" si="128"/>
        <v>#REF!</v>
      </c>
      <c r="CM95" t="e">
        <f>IFERROR(VLOOKUP(AO95,'Model Failure data- Lines'!#REF!,4,FALSE),'Model Failure data- Lines'!#REF!)</f>
        <v>#REF!</v>
      </c>
      <c r="CN95" s="14" t="e">
        <f t="shared" si="129"/>
        <v>#REF!</v>
      </c>
      <c r="CO95" s="34">
        <f t="shared" si="130"/>
        <v>12516.179444367286</v>
      </c>
      <c r="CP95" s="34" t="e">
        <f t="shared" si="131"/>
        <v>#REF!</v>
      </c>
      <c r="CQ95" s="54" t="e">
        <f t="shared" si="132"/>
        <v>#REF!</v>
      </c>
      <c r="CR95" t="e">
        <f>IFERROR(VLOOKUP(AO95,'Model Failure data- Lines'!#REF!,5,FALSE),'Model Failure data- Lines'!#REF!)</f>
        <v>#REF!</v>
      </c>
      <c r="CS95" s="14" t="e">
        <f t="shared" si="133"/>
        <v>#REF!</v>
      </c>
      <c r="CT95" s="34">
        <f t="shared" si="134"/>
        <v>9161.096367462118</v>
      </c>
      <c r="CU95" s="34" t="e">
        <f t="shared" si="135"/>
        <v>#REF!</v>
      </c>
      <c r="CV95" s="54" t="e">
        <f t="shared" si="136"/>
        <v>#REF!</v>
      </c>
      <c r="CW95" t="s">
        <v>209</v>
      </c>
      <c r="CX95">
        <v>1</v>
      </c>
      <c r="CY95">
        <v>1</v>
      </c>
      <c r="CZ95">
        <f t="shared" si="137"/>
        <v>59029.319679847104</v>
      </c>
      <c r="DA95" s="34">
        <f t="shared" si="138"/>
        <v>4903.2764351999995</v>
      </c>
      <c r="DB95" s="34">
        <f t="shared" si="139"/>
        <v>0.42445259999999996</v>
      </c>
      <c r="DC95" s="34">
        <f t="shared" si="140"/>
        <v>4910.9759736212372</v>
      </c>
      <c r="DD95" s="9">
        <f t="shared" si="141"/>
        <v>62818.984799999991</v>
      </c>
      <c r="DE95" s="59">
        <f t="shared" si="142"/>
        <v>6.750694269079284E-2</v>
      </c>
      <c r="DF95" s="59">
        <f t="shared" si="143"/>
        <v>5.8437450390229259E-6</v>
      </c>
      <c r="DG95" s="59">
        <f t="shared" si="144"/>
        <v>6.7612947788775218E-2</v>
      </c>
      <c r="DH95" s="59">
        <f t="shared" si="145"/>
        <v>0.86487426577539295</v>
      </c>
      <c r="DI95" s="14">
        <f t="shared" si="146"/>
        <v>3984.8889007039284</v>
      </c>
      <c r="DJ95" s="14">
        <f t="shared" si="147"/>
        <v>0.34495229403600486</v>
      </c>
      <c r="DK95" s="14">
        <f t="shared" si="148"/>
        <v>3991.1463095204235</v>
      </c>
      <c r="DL95" s="14">
        <f t="shared" si="149"/>
        <v>51052.939517328719</v>
      </c>
      <c r="DM95">
        <f t="shared" si="150"/>
        <v>24215.43018330976</v>
      </c>
      <c r="DN95" s="34">
        <f t="shared" si="151"/>
        <v>2365.3563295999993</v>
      </c>
      <c r="DO95" s="34">
        <f t="shared" si="152"/>
        <v>0.20475729999999995</v>
      </c>
      <c r="DP95" s="34">
        <f t="shared" si="153"/>
        <v>2369.0706117091886</v>
      </c>
      <c r="DQ95" s="9">
        <f t="shared" si="154"/>
        <v>30304.080399999992</v>
      </c>
      <c r="DR95" s="59">
        <f t="shared" si="155"/>
        <v>6.750694269079284E-2</v>
      </c>
      <c r="DS95" s="59">
        <f t="shared" si="156"/>
        <v>5.8437450390229259E-6</v>
      </c>
      <c r="DT95" s="59">
        <f t="shared" si="157"/>
        <v>6.7612947788775218E-2</v>
      </c>
      <c r="DU95" s="59">
        <f t="shared" si="158"/>
        <v>0.86487426577539306</v>
      </c>
      <c r="DV95" s="14">
        <f t="shared" si="159"/>
        <v>1634.709657617587</v>
      </c>
      <c r="DW95" s="14">
        <f t="shared" si="160"/>
        <v>0.14150880000152244</v>
      </c>
      <c r="DX95" s="14">
        <f t="shared" si="161"/>
        <v>1637.2766166668541</v>
      </c>
      <c r="DY95" s="14">
        <f t="shared" si="162"/>
        <v>20943.302400225319</v>
      </c>
      <c r="DZ95" s="34" t="e">
        <f t="shared" si="163"/>
        <v>#REF!</v>
      </c>
      <c r="EA95" s="34" t="e">
        <f t="shared" si="164"/>
        <v>#REF!</v>
      </c>
      <c r="EB95" s="34" t="e">
        <f t="shared" si="165"/>
        <v>#REF!</v>
      </c>
      <c r="EC95" s="34" t="e">
        <f t="shared" si="166"/>
        <v>#REF!</v>
      </c>
      <c r="ED95" s="34" t="e">
        <f t="shared" si="167"/>
        <v>#REF!</v>
      </c>
      <c r="EE95" s="59" t="e">
        <f t="shared" si="168"/>
        <v>#REF!</v>
      </c>
      <c r="EF95" s="59" t="e">
        <f t="shared" si="169"/>
        <v>#REF!</v>
      </c>
      <c r="EG95" s="59" t="e">
        <f t="shared" si="170"/>
        <v>#REF!</v>
      </c>
      <c r="EH95" s="59" t="e">
        <f t="shared" si="171"/>
        <v>#REF!</v>
      </c>
      <c r="EI95" s="14" t="e">
        <f t="shared" si="172"/>
        <v>#REF!</v>
      </c>
      <c r="EJ95" s="14" t="e">
        <f t="shared" si="173"/>
        <v>#REF!</v>
      </c>
      <c r="EK95" s="14" t="e">
        <f t="shared" si="174"/>
        <v>#REF!</v>
      </c>
      <c r="EL95" s="14" t="e">
        <f t="shared" si="175"/>
        <v>#REF!</v>
      </c>
      <c r="EM95" t="e">
        <f t="shared" si="176"/>
        <v>#REF!</v>
      </c>
      <c r="EN95" s="34" t="e">
        <f t="shared" si="177"/>
        <v>#REF!</v>
      </c>
      <c r="EO95" s="34" t="e">
        <f t="shared" si="178"/>
        <v>#REF!</v>
      </c>
      <c r="EP95" s="34" t="e">
        <f t="shared" si="179"/>
        <v>#REF!</v>
      </c>
      <c r="EQ95" s="34" t="e">
        <f t="shared" si="180"/>
        <v>#REF!</v>
      </c>
      <c r="ER95" s="59" t="e">
        <f t="shared" si="181"/>
        <v>#REF!</v>
      </c>
      <c r="ES95" s="59" t="e">
        <f t="shared" si="182"/>
        <v>#REF!</v>
      </c>
      <c r="ET95" s="59" t="e">
        <f t="shared" si="183"/>
        <v>#REF!</v>
      </c>
      <c r="EU95" s="59" t="e">
        <f t="shared" si="184"/>
        <v>#REF!</v>
      </c>
      <c r="EV95" s="14" t="e">
        <f t="shared" si="185"/>
        <v>#REF!</v>
      </c>
      <c r="EW95" s="14" t="e">
        <f t="shared" si="186"/>
        <v>#REF!</v>
      </c>
      <c r="EX95" s="14" t="e">
        <f t="shared" si="187"/>
        <v>#REF!</v>
      </c>
      <c r="EY95" s="14" t="e">
        <f t="shared" si="188"/>
        <v>#REF!</v>
      </c>
    </row>
    <row r="96" spans="1:155" x14ac:dyDescent="0.2">
      <c r="A96" s="17">
        <v>30250490</v>
      </c>
      <c r="B96" t="s">
        <v>62</v>
      </c>
      <c r="C96" t="s">
        <v>3735</v>
      </c>
      <c r="D96" t="s">
        <v>3736</v>
      </c>
      <c r="E96" t="s">
        <v>2000</v>
      </c>
      <c r="F96" t="s">
        <v>66</v>
      </c>
      <c r="G96" t="s">
        <v>42</v>
      </c>
      <c r="H96" t="s">
        <v>4121</v>
      </c>
      <c r="I96" t="s">
        <v>68</v>
      </c>
      <c r="J96" s="19" t="s">
        <v>69</v>
      </c>
      <c r="K96" t="s">
        <v>70</v>
      </c>
      <c r="L96">
        <v>1966</v>
      </c>
      <c r="M96">
        <f t="shared" si="97"/>
        <v>1966</v>
      </c>
      <c r="N96">
        <v>53</v>
      </c>
      <c r="O96" s="19">
        <f t="shared" si="98"/>
        <v>53</v>
      </c>
      <c r="P96" t="s">
        <v>80</v>
      </c>
      <c r="Q96" s="19" t="str">
        <f t="shared" si="99"/>
        <v>50-60</v>
      </c>
      <c r="R96" s="23">
        <v>273.10000000000002</v>
      </c>
      <c r="S96" s="15">
        <f t="shared" si="100"/>
        <v>0.27310000000000001</v>
      </c>
      <c r="T96">
        <v>30243371</v>
      </c>
      <c r="U96" t="s">
        <v>45</v>
      </c>
      <c r="V96" t="s">
        <v>46</v>
      </c>
      <c r="W96" t="s">
        <v>47</v>
      </c>
      <c r="X96" t="s">
        <v>48</v>
      </c>
      <c r="Y96" t="s">
        <v>175</v>
      </c>
      <c r="Z96" t="s">
        <v>3737</v>
      </c>
      <c r="AA96" t="s">
        <v>3738</v>
      </c>
      <c r="AB96" t="s">
        <v>148</v>
      </c>
      <c r="AC96">
        <v>1966</v>
      </c>
      <c r="AD96">
        <v>106</v>
      </c>
      <c r="AE96" t="str">
        <f t="shared" si="101"/>
        <v>&gt;80</v>
      </c>
      <c r="AF96">
        <v>-37.697740860000003</v>
      </c>
      <c r="AG96">
        <v>144.90028957000001</v>
      </c>
      <c r="AH96" t="s">
        <v>75</v>
      </c>
      <c r="AI96" t="s">
        <v>76</v>
      </c>
      <c r="AJ96" s="33" t="s">
        <v>356</v>
      </c>
      <c r="AL96" t="s">
        <v>78</v>
      </c>
      <c r="AM96" t="s">
        <v>79</v>
      </c>
      <c r="AN96">
        <v>220</v>
      </c>
      <c r="AO96" s="69">
        <v>5</v>
      </c>
      <c r="AP96">
        <v>2</v>
      </c>
      <c r="AQ96">
        <v>0</v>
      </c>
      <c r="AR96">
        <v>1</v>
      </c>
      <c r="AS96" s="82" t="str">
        <f t="shared" si="102"/>
        <v>Gw-0-1</v>
      </c>
      <c r="AT96" s="14">
        <f t="shared" si="103"/>
        <v>11552</v>
      </c>
      <c r="AU96" s="81">
        <f>VLOOKUP(C96,Bushfire_Vlookup!$F$2:$H$12575,3,FALSE)</f>
        <v>1</v>
      </c>
      <c r="AV96" s="14">
        <f>VLOOKUP(AS96,Safety_collateral_Vlookup!$J$3:$L$20,2,FALSE)</f>
        <v>11570.139925214824</v>
      </c>
      <c r="AW96" s="14">
        <f>VLOOKUP(AS96,Safety_collateral_Vlookup!$J$3:$L$20,3,FALSE)</f>
        <v>148000</v>
      </c>
      <c r="AX96" s="48">
        <f t="shared" si="104"/>
        <v>182588.39030020419</v>
      </c>
      <c r="AY96" s="49">
        <f t="shared" si="191"/>
        <v>20755.600000000002</v>
      </c>
      <c r="AZ96" s="14">
        <v>76000</v>
      </c>
      <c r="BA96" s="16">
        <f t="shared" si="105"/>
        <v>8.7970663483688334</v>
      </c>
      <c r="BB96" t="e">
        <f>IF(BA96&lt;=#REF!,#REF!,IF(BA96&lt;=#REF!,#REF!,IF(BA96&lt;=#REF!,#REF!,IF(BA96&lt;=#REF!,#REF!,#REF!))))</f>
        <v>#REF!</v>
      </c>
      <c r="BC96" s="51">
        <v>4</v>
      </c>
      <c r="BD96" s="21">
        <v>70</v>
      </c>
      <c r="BE96" s="21">
        <v>6.4399999999999999E-2</v>
      </c>
      <c r="BF96" s="26">
        <f t="shared" si="106"/>
        <v>1353.8087677743006</v>
      </c>
      <c r="BG96" s="21">
        <v>7</v>
      </c>
      <c r="BH96" s="21">
        <f t="shared" si="107"/>
        <v>64.400000000000006</v>
      </c>
      <c r="BI96" s="28">
        <f t="shared" si="108"/>
        <v>6.0635500134400021E-2</v>
      </c>
      <c r="BJ96" s="27">
        <f t="shared" si="109"/>
        <v>6.0635500134400021E-2</v>
      </c>
      <c r="BK96" s="28">
        <f t="shared" si="110"/>
        <v>0.9296188771613626</v>
      </c>
      <c r="BL96" s="35">
        <f t="shared" si="111"/>
        <v>8.1779189410846431</v>
      </c>
      <c r="BM96" s="21" t="str">
        <f t="shared" si="112"/>
        <v>Cr4</v>
      </c>
      <c r="BN96" s="51">
        <v>4</v>
      </c>
      <c r="BO96" s="21">
        <v>1</v>
      </c>
      <c r="BP96" s="50" t="s">
        <v>5497</v>
      </c>
      <c r="BQ96" s="14">
        <v>11552</v>
      </c>
      <c r="BR96">
        <f>IFERROR(VLOOKUP(AO96,'Model Failure data- Lines'!$A$37:$E$41,3,FALSE),'Model Failure data- Lines'!$C$37)</f>
        <v>0.49390000000000001</v>
      </c>
      <c r="BS96" s="14">
        <f t="shared" si="113"/>
        <v>90180.405969270854</v>
      </c>
      <c r="BT96" s="34">
        <f t="shared" si="114"/>
        <v>18512.966169229934</v>
      </c>
      <c r="BU96" s="34">
        <f t="shared" si="115"/>
        <v>4.8712024396802533</v>
      </c>
      <c r="BV96" s="54">
        <f t="shared" si="116"/>
        <v>71667.439800040913</v>
      </c>
      <c r="BW96">
        <f>IFERROR(VLOOKUP(AO96,'Model Failure data- Lines'!$A$37:$E$41,4,FALSE),'Model Failure data- Lines'!$D$37)</f>
        <v>0.39779999999999999</v>
      </c>
      <c r="BX96" s="14">
        <f t="shared" si="117"/>
        <v>72633.661661421225</v>
      </c>
      <c r="BY96" s="34">
        <f t="shared" si="118"/>
        <v>16512.647978523968</v>
      </c>
      <c r="BZ96" s="71">
        <f t="shared" si="119"/>
        <v>4.3986683272051321</v>
      </c>
      <c r="CA96" s="71">
        <f t="shared" si="120"/>
        <v>56121.013682897261</v>
      </c>
      <c r="CB96" s="56">
        <v>1</v>
      </c>
      <c r="CC96">
        <f>IFERROR(VLOOKUP(AO96,'Model Failure data- Lines'!$A$37:$E$41,5,FALSE),'Model Failure data- Lines'!$E$37)</f>
        <v>0.19189999999999996</v>
      </c>
      <c r="CD96" s="14">
        <f t="shared" si="121"/>
        <v>35038.712098609176</v>
      </c>
      <c r="CE96" s="34">
        <f t="shared" si="122"/>
        <v>13137.059071414536</v>
      </c>
      <c r="CF96" s="34">
        <f t="shared" si="123"/>
        <v>2.6671656044275038</v>
      </c>
      <c r="CG96" s="54">
        <f t="shared" si="124"/>
        <v>21901.653027194639</v>
      </c>
      <c r="CH96" t="e">
        <f>IFERROR(VLOOKUP(AO96,'Model Failure data- Lines'!#REF!,3,FALSE),'Model Failure data- Lines'!#REF!)</f>
        <v>#REF!</v>
      </c>
      <c r="CI96" s="14" t="e">
        <f t="shared" si="125"/>
        <v>#REF!</v>
      </c>
      <c r="CJ96" s="34">
        <f t="shared" si="126"/>
        <v>17757.144455623325</v>
      </c>
      <c r="CK96" s="34" t="e">
        <f t="shared" si="127"/>
        <v>#REF!</v>
      </c>
      <c r="CL96" s="54" t="e">
        <f t="shared" si="128"/>
        <v>#REF!</v>
      </c>
      <c r="CM96" t="e">
        <f>IFERROR(VLOOKUP(AO96,'Model Failure data- Lines'!#REF!,4,FALSE),'Model Failure data- Lines'!#REF!)</f>
        <v>#REF!</v>
      </c>
      <c r="CN96" s="14" t="e">
        <f t="shared" si="129"/>
        <v>#REF!</v>
      </c>
      <c r="CO96" s="34">
        <f t="shared" si="130"/>
        <v>15191.860472252029</v>
      </c>
      <c r="CP96" s="34" t="e">
        <f t="shared" si="131"/>
        <v>#REF!</v>
      </c>
      <c r="CQ96" s="54" t="e">
        <f t="shared" si="132"/>
        <v>#REF!</v>
      </c>
      <c r="CR96" t="e">
        <f>IFERROR(VLOOKUP(AO96,'Model Failure data- Lines'!#REF!,5,FALSE),'Model Failure data- Lines'!#REF!)</f>
        <v>#REF!</v>
      </c>
      <c r="CS96" s="14" t="e">
        <f t="shared" si="133"/>
        <v>#REF!</v>
      </c>
      <c r="CT96" s="34">
        <f t="shared" si="134"/>
        <v>11119.535190906243</v>
      </c>
      <c r="CU96" s="34" t="e">
        <f t="shared" si="135"/>
        <v>#REF!</v>
      </c>
      <c r="CV96" s="54" t="e">
        <f t="shared" si="136"/>
        <v>#REF!</v>
      </c>
      <c r="CW96" t="s">
        <v>148</v>
      </c>
      <c r="CX96">
        <v>1</v>
      </c>
      <c r="CY96">
        <v>1</v>
      </c>
      <c r="CZ96">
        <f t="shared" si="137"/>
        <v>56121.013682897261</v>
      </c>
      <c r="DA96" s="34">
        <f t="shared" si="138"/>
        <v>4903.2764351999995</v>
      </c>
      <c r="DB96" s="34">
        <f t="shared" si="139"/>
        <v>0.42445259999999996</v>
      </c>
      <c r="DC96" s="34">
        <f t="shared" si="140"/>
        <v>4910.9759736212372</v>
      </c>
      <c r="DD96" s="9">
        <f t="shared" si="141"/>
        <v>62818.984799999991</v>
      </c>
      <c r="DE96" s="59">
        <f t="shared" si="142"/>
        <v>6.750694269079284E-2</v>
      </c>
      <c r="DF96" s="59">
        <f t="shared" si="143"/>
        <v>5.8437450390229259E-6</v>
      </c>
      <c r="DG96" s="59">
        <f t="shared" si="144"/>
        <v>6.7612947788775218E-2</v>
      </c>
      <c r="DH96" s="59">
        <f t="shared" si="145"/>
        <v>0.86487426577539295</v>
      </c>
      <c r="DI96" s="14">
        <f t="shared" si="146"/>
        <v>3788.5580544405452</v>
      </c>
      <c r="DJ96" s="14">
        <f t="shared" si="147"/>
        <v>0.32795689529436861</v>
      </c>
      <c r="DK96" s="14">
        <f t="shared" si="148"/>
        <v>3794.5071679948719</v>
      </c>
      <c r="DL96" s="14">
        <f t="shared" si="149"/>
        <v>48537.620503566548</v>
      </c>
      <c r="DM96">
        <f t="shared" si="150"/>
        <v>21901.653027194639</v>
      </c>
      <c r="DN96" s="34">
        <f t="shared" si="151"/>
        <v>2365.3563295999993</v>
      </c>
      <c r="DO96" s="34">
        <f t="shared" si="152"/>
        <v>0.20475729999999995</v>
      </c>
      <c r="DP96" s="34">
        <f t="shared" si="153"/>
        <v>2369.0706117091886</v>
      </c>
      <c r="DQ96" s="9">
        <f t="shared" si="154"/>
        <v>30304.080399999992</v>
      </c>
      <c r="DR96" s="59">
        <f t="shared" si="155"/>
        <v>6.750694269079284E-2</v>
      </c>
      <c r="DS96" s="59">
        <f t="shared" si="156"/>
        <v>5.8437450390229259E-6</v>
      </c>
      <c r="DT96" s="59">
        <f t="shared" si="157"/>
        <v>6.7612947788775218E-2</v>
      </c>
      <c r="DU96" s="59">
        <f t="shared" si="158"/>
        <v>0.86487426577539306</v>
      </c>
      <c r="DV96" s="14">
        <f t="shared" si="159"/>
        <v>1478.5136357404579</v>
      </c>
      <c r="DW96" s="14">
        <f t="shared" si="160"/>
        <v>0.12798767622407012</v>
      </c>
      <c r="DX96" s="14">
        <f t="shared" si="161"/>
        <v>1480.8353226155816</v>
      </c>
      <c r="DY96" s="14">
        <f t="shared" si="162"/>
        <v>18942.176081162375</v>
      </c>
      <c r="DZ96" s="34" t="e">
        <f t="shared" si="163"/>
        <v>#REF!</v>
      </c>
      <c r="EA96" s="34" t="e">
        <f t="shared" si="164"/>
        <v>#REF!</v>
      </c>
      <c r="EB96" s="34" t="e">
        <f t="shared" si="165"/>
        <v>#REF!</v>
      </c>
      <c r="EC96" s="34" t="e">
        <f t="shared" si="166"/>
        <v>#REF!</v>
      </c>
      <c r="ED96" s="34" t="e">
        <f t="shared" si="167"/>
        <v>#REF!</v>
      </c>
      <c r="EE96" s="59" t="e">
        <f t="shared" si="168"/>
        <v>#REF!</v>
      </c>
      <c r="EF96" s="59" t="e">
        <f t="shared" si="169"/>
        <v>#REF!</v>
      </c>
      <c r="EG96" s="59" t="e">
        <f t="shared" si="170"/>
        <v>#REF!</v>
      </c>
      <c r="EH96" s="59" t="e">
        <f t="shared" si="171"/>
        <v>#REF!</v>
      </c>
      <c r="EI96" s="14" t="e">
        <f t="shared" si="172"/>
        <v>#REF!</v>
      </c>
      <c r="EJ96" s="14" t="e">
        <f t="shared" si="173"/>
        <v>#REF!</v>
      </c>
      <c r="EK96" s="14" t="e">
        <f t="shared" si="174"/>
        <v>#REF!</v>
      </c>
      <c r="EL96" s="14" t="e">
        <f t="shared" si="175"/>
        <v>#REF!</v>
      </c>
      <c r="EM96" t="e">
        <f t="shared" si="176"/>
        <v>#REF!</v>
      </c>
      <c r="EN96" s="34" t="e">
        <f t="shared" si="177"/>
        <v>#REF!</v>
      </c>
      <c r="EO96" s="34" t="e">
        <f t="shared" si="178"/>
        <v>#REF!</v>
      </c>
      <c r="EP96" s="34" t="e">
        <f t="shared" si="179"/>
        <v>#REF!</v>
      </c>
      <c r="EQ96" s="34" t="e">
        <f t="shared" si="180"/>
        <v>#REF!</v>
      </c>
      <c r="ER96" s="59" t="e">
        <f t="shared" si="181"/>
        <v>#REF!</v>
      </c>
      <c r="ES96" s="59" t="e">
        <f t="shared" si="182"/>
        <v>#REF!</v>
      </c>
      <c r="ET96" s="59" t="e">
        <f t="shared" si="183"/>
        <v>#REF!</v>
      </c>
      <c r="EU96" s="59" t="e">
        <f t="shared" si="184"/>
        <v>#REF!</v>
      </c>
      <c r="EV96" s="14" t="e">
        <f t="shared" si="185"/>
        <v>#REF!</v>
      </c>
      <c r="EW96" s="14" t="e">
        <f t="shared" si="186"/>
        <v>#REF!</v>
      </c>
      <c r="EX96" s="14" t="e">
        <f t="shared" si="187"/>
        <v>#REF!</v>
      </c>
      <c r="EY96" s="14" t="e">
        <f t="shared" si="188"/>
        <v>#REF!</v>
      </c>
    </row>
    <row r="97" spans="1:155" x14ac:dyDescent="0.2">
      <c r="A97" s="17">
        <v>30027840</v>
      </c>
      <c r="B97" t="s">
        <v>62</v>
      </c>
      <c r="C97" t="s">
        <v>1000</v>
      </c>
      <c r="D97" t="s">
        <v>1001</v>
      </c>
      <c r="E97" t="s">
        <v>1002</v>
      </c>
      <c r="F97" t="s">
        <v>66</v>
      </c>
      <c r="G97" t="s">
        <v>42</v>
      </c>
      <c r="H97" t="s">
        <v>1003</v>
      </c>
      <c r="I97" t="s">
        <v>68</v>
      </c>
      <c r="J97" s="19" t="s">
        <v>69</v>
      </c>
      <c r="K97" t="s">
        <v>70</v>
      </c>
      <c r="L97">
        <v>1966</v>
      </c>
      <c r="M97">
        <f t="shared" si="97"/>
        <v>1966</v>
      </c>
      <c r="N97">
        <v>53</v>
      </c>
      <c r="O97" s="19">
        <f t="shared" si="98"/>
        <v>53</v>
      </c>
      <c r="P97" t="s">
        <v>80</v>
      </c>
      <c r="Q97" s="19" t="str">
        <f t="shared" si="99"/>
        <v>50-60</v>
      </c>
      <c r="R97" s="23">
        <v>340.8</v>
      </c>
      <c r="S97" s="15">
        <f t="shared" si="100"/>
        <v>0.34079999999999999</v>
      </c>
      <c r="T97">
        <v>30120819</v>
      </c>
      <c r="U97" t="s">
        <v>45</v>
      </c>
      <c r="V97" t="s">
        <v>46</v>
      </c>
      <c r="W97" s="20" t="s">
        <v>87</v>
      </c>
      <c r="X97" t="s">
        <v>48</v>
      </c>
      <c r="Y97" t="s">
        <v>273</v>
      </c>
      <c r="Z97" t="s">
        <v>1004</v>
      </c>
      <c r="AA97" t="s">
        <v>1005</v>
      </c>
      <c r="AB97" t="s">
        <v>676</v>
      </c>
      <c r="AC97">
        <v>1966</v>
      </c>
      <c r="AD97">
        <v>53</v>
      </c>
      <c r="AE97" t="str">
        <f t="shared" si="101"/>
        <v>&lt;60</v>
      </c>
      <c r="AF97">
        <v>-37.73614062</v>
      </c>
      <c r="AG97">
        <v>144.85028287</v>
      </c>
      <c r="AH97" t="s">
        <v>75</v>
      </c>
      <c r="AI97" t="s">
        <v>76</v>
      </c>
      <c r="AJ97" s="33" t="s">
        <v>356</v>
      </c>
      <c r="AL97" t="s">
        <v>78</v>
      </c>
      <c r="AM97" t="s">
        <v>86</v>
      </c>
      <c r="AN97">
        <v>220</v>
      </c>
      <c r="AO97" s="69">
        <v>5</v>
      </c>
      <c r="AP97">
        <v>2</v>
      </c>
      <c r="AQ97">
        <v>0</v>
      </c>
      <c r="AR97">
        <v>1</v>
      </c>
      <c r="AS97" s="82" t="str">
        <f t="shared" si="102"/>
        <v>Gw-0-1</v>
      </c>
      <c r="AT97" s="14">
        <f t="shared" si="103"/>
        <v>11552</v>
      </c>
      <c r="AU97" s="81">
        <f>VLOOKUP(C97,Bushfire_Vlookup!$F$2:$H$12575,3,FALSE)</f>
        <v>1</v>
      </c>
      <c r="AV97" s="14">
        <f>VLOOKUP(AS97,Safety_collateral_Vlookup!$J$3:$L$20,2,FALSE)</f>
        <v>11570.139925214824</v>
      </c>
      <c r="AW97" s="14">
        <f>VLOOKUP(AS97,Safety_collateral_Vlookup!$J$3:$L$20,3,FALSE)</f>
        <v>148000</v>
      </c>
      <c r="AX97" s="48">
        <f t="shared" si="104"/>
        <v>182588.39030020419</v>
      </c>
      <c r="AY97" s="49">
        <f t="shared" si="191"/>
        <v>25900.799999999999</v>
      </c>
      <c r="AZ97" s="14">
        <v>76000</v>
      </c>
      <c r="BA97" s="16">
        <f t="shared" si="105"/>
        <v>7.049527053226317</v>
      </c>
      <c r="BB97" t="e">
        <f>IF(BA97&lt;=#REF!,#REF!,IF(BA97&lt;=#REF!,#REF!,IF(BA97&lt;=#REF!,#REF!,IF(BA97&lt;=#REF!,#REF!,#REF!))))</f>
        <v>#REF!</v>
      </c>
      <c r="BC97" s="51">
        <v>4</v>
      </c>
      <c r="BD97" s="21">
        <v>70</v>
      </c>
      <c r="BE97" s="21">
        <v>6.4399999999999999E-2</v>
      </c>
      <c r="BF97" s="26">
        <f t="shared" si="106"/>
        <v>1689.4105750914741</v>
      </c>
      <c r="BG97" s="21">
        <v>7</v>
      </c>
      <c r="BH97" s="21">
        <f t="shared" si="107"/>
        <v>64.400000000000006</v>
      </c>
      <c r="BI97" s="28">
        <f t="shared" si="108"/>
        <v>6.0635500134400021E-2</v>
      </c>
      <c r="BJ97" s="27">
        <f t="shared" si="109"/>
        <v>6.0635500134400021E-2</v>
      </c>
      <c r="BK97" s="28">
        <f t="shared" si="110"/>
        <v>0.9296188771613626</v>
      </c>
      <c r="BL97" s="35">
        <f t="shared" si="111"/>
        <v>6.5533734237388979</v>
      </c>
      <c r="BM97" s="21" t="str">
        <f t="shared" si="112"/>
        <v>Cr4</v>
      </c>
      <c r="BN97" s="51">
        <v>4</v>
      </c>
      <c r="BO97" s="21">
        <v>1</v>
      </c>
      <c r="BP97" s="50" t="s">
        <v>5497</v>
      </c>
      <c r="BQ97" s="14">
        <v>11552</v>
      </c>
      <c r="BR97">
        <f>IFERROR(VLOOKUP(AO97,'Model Failure data- Lines'!$A$37:$E$41,3,FALSE),'Model Failure data- Lines'!$C$37)</f>
        <v>0.49390000000000001</v>
      </c>
      <c r="BS97" s="14">
        <f t="shared" si="113"/>
        <v>90180.405969270854</v>
      </c>
      <c r="BT97" s="34">
        <f t="shared" si="114"/>
        <v>23102.229478116296</v>
      </c>
      <c r="BU97" s="34">
        <f t="shared" si="115"/>
        <v>3.9035369315630208</v>
      </c>
      <c r="BV97" s="54">
        <f t="shared" si="116"/>
        <v>67078.176491154562</v>
      </c>
      <c r="BW97">
        <f>IFERROR(VLOOKUP(AO97,'Model Failure data- Lines'!$A$37:$E$41,4,FALSE),'Model Failure data- Lines'!$D$37)</f>
        <v>0.39779999999999999</v>
      </c>
      <c r="BX97" s="14">
        <f t="shared" si="117"/>
        <v>72633.661661421225</v>
      </c>
      <c r="BY97" s="34">
        <f t="shared" si="118"/>
        <v>20606.043321424266</v>
      </c>
      <c r="BZ97" s="71">
        <f t="shared" si="119"/>
        <v>3.5248718314545826</v>
      </c>
      <c r="CA97" s="71">
        <f t="shared" si="120"/>
        <v>52027.61833999696</v>
      </c>
      <c r="CB97" s="56">
        <v>1</v>
      </c>
      <c r="CC97">
        <f>IFERROR(VLOOKUP(AO97,'Model Failure data- Lines'!$A$37:$E$41,5,FALSE),'Model Failure data- Lines'!$E$37)</f>
        <v>0.19189999999999996</v>
      </c>
      <c r="CD97" s="14">
        <f t="shared" si="121"/>
        <v>35038.712098609176</v>
      </c>
      <c r="CE97" s="34">
        <f t="shared" si="122"/>
        <v>16393.664341040181</v>
      </c>
      <c r="CF97" s="34">
        <f t="shared" si="123"/>
        <v>2.1373325310127682</v>
      </c>
      <c r="CG97" s="54">
        <f t="shared" si="124"/>
        <v>18645.047757568995</v>
      </c>
      <c r="CH97" t="e">
        <f>IFERROR(VLOOKUP(AO97,'Model Failure data- Lines'!#REF!,3,FALSE),'Model Failure data- Lines'!#REF!)</f>
        <v>#REF!</v>
      </c>
      <c r="CI97" s="14" t="e">
        <f t="shared" si="125"/>
        <v>#REF!</v>
      </c>
      <c r="CJ97" s="34">
        <f t="shared" si="126"/>
        <v>22159.043685376892</v>
      </c>
      <c r="CK97" s="34" t="e">
        <f t="shared" si="127"/>
        <v>#REF!</v>
      </c>
      <c r="CL97" s="54" t="e">
        <f t="shared" si="128"/>
        <v>#REF!</v>
      </c>
      <c r="CM97" t="e">
        <f>IFERROR(VLOOKUP(AO97,'Model Failure data- Lines'!#REF!,4,FALSE),'Model Failure data- Lines'!#REF!)</f>
        <v>#REF!</v>
      </c>
      <c r="CN97" s="14" t="e">
        <f t="shared" si="129"/>
        <v>#REF!</v>
      </c>
      <c r="CO97" s="34">
        <f t="shared" si="130"/>
        <v>18957.839798401648</v>
      </c>
      <c r="CP97" s="34" t="e">
        <f t="shared" si="131"/>
        <v>#REF!</v>
      </c>
      <c r="CQ97" s="54" t="e">
        <f t="shared" si="132"/>
        <v>#REF!</v>
      </c>
      <c r="CR97" t="e">
        <f>IFERROR(VLOOKUP(AO97,'Model Failure data- Lines'!#REF!,5,FALSE),'Model Failure data- Lines'!#REF!)</f>
        <v>#REF!</v>
      </c>
      <c r="CS97" s="14" t="e">
        <f t="shared" si="133"/>
        <v>#REF!</v>
      </c>
      <c r="CT97" s="34">
        <f t="shared" si="134"/>
        <v>13876.007297915954</v>
      </c>
      <c r="CU97" s="34" t="e">
        <f t="shared" si="135"/>
        <v>#REF!</v>
      </c>
      <c r="CV97" s="54" t="e">
        <f t="shared" si="136"/>
        <v>#REF!</v>
      </c>
      <c r="CW97" t="s">
        <v>676</v>
      </c>
      <c r="CX97">
        <v>1</v>
      </c>
      <c r="CY97">
        <v>1</v>
      </c>
      <c r="CZ97">
        <f t="shared" si="137"/>
        <v>52027.61833999696</v>
      </c>
      <c r="DA97" s="34">
        <f t="shared" si="138"/>
        <v>4903.2764351999995</v>
      </c>
      <c r="DB97" s="34">
        <f t="shared" si="139"/>
        <v>0.42445259999999996</v>
      </c>
      <c r="DC97" s="34">
        <f t="shared" si="140"/>
        <v>4910.9759736212372</v>
      </c>
      <c r="DD97" s="9">
        <f t="shared" si="141"/>
        <v>62818.984799999991</v>
      </c>
      <c r="DE97" s="59">
        <f t="shared" si="142"/>
        <v>6.750694269079284E-2</v>
      </c>
      <c r="DF97" s="59">
        <f t="shared" si="143"/>
        <v>5.8437450390229259E-6</v>
      </c>
      <c r="DG97" s="59">
        <f t="shared" si="144"/>
        <v>6.7612947788775218E-2</v>
      </c>
      <c r="DH97" s="59">
        <f t="shared" si="145"/>
        <v>0.86487426577539295</v>
      </c>
      <c r="DI97" s="14">
        <f t="shared" si="146"/>
        <v>3512.225449616617</v>
      </c>
      <c r="DJ97" s="14">
        <f t="shared" si="147"/>
        <v>0.30403613656653539</v>
      </c>
      <c r="DK97" s="14">
        <f t="shared" si="148"/>
        <v>3517.7406423965381</v>
      </c>
      <c r="DL97" s="14">
        <f t="shared" si="149"/>
        <v>44997.348211847238</v>
      </c>
      <c r="DM97">
        <f t="shared" si="150"/>
        <v>18645.047757568995</v>
      </c>
      <c r="DN97" s="34">
        <f t="shared" si="151"/>
        <v>2365.3563295999993</v>
      </c>
      <c r="DO97" s="34">
        <f t="shared" si="152"/>
        <v>0.20475729999999995</v>
      </c>
      <c r="DP97" s="34">
        <f t="shared" si="153"/>
        <v>2369.0706117091886</v>
      </c>
      <c r="DQ97" s="9">
        <f t="shared" si="154"/>
        <v>30304.080399999992</v>
      </c>
      <c r="DR97" s="59">
        <f t="shared" si="155"/>
        <v>6.750694269079284E-2</v>
      </c>
      <c r="DS97" s="59">
        <f t="shared" si="156"/>
        <v>5.8437450390229259E-6</v>
      </c>
      <c r="DT97" s="59">
        <f t="shared" si="157"/>
        <v>6.7612947788775218E-2</v>
      </c>
      <c r="DU97" s="59">
        <f t="shared" si="158"/>
        <v>0.86487426577539306</v>
      </c>
      <c r="DV97" s="14">
        <f t="shared" si="159"/>
        <v>1258.6701704373056</v>
      </c>
      <c r="DW97" s="14">
        <f t="shared" si="160"/>
        <v>0.10895690533563934</v>
      </c>
      <c r="DX97" s="14">
        <f t="shared" si="161"/>
        <v>1260.6466405517328</v>
      </c>
      <c r="DY97" s="14">
        <f t="shared" si="162"/>
        <v>16125.621989674622</v>
      </c>
      <c r="DZ97" s="34" t="e">
        <f t="shared" si="163"/>
        <v>#REF!</v>
      </c>
      <c r="EA97" s="34" t="e">
        <f t="shared" si="164"/>
        <v>#REF!</v>
      </c>
      <c r="EB97" s="34" t="e">
        <f t="shared" si="165"/>
        <v>#REF!</v>
      </c>
      <c r="EC97" s="34" t="e">
        <f t="shared" si="166"/>
        <v>#REF!</v>
      </c>
      <c r="ED97" s="34" t="e">
        <f t="shared" si="167"/>
        <v>#REF!</v>
      </c>
      <c r="EE97" s="59" t="e">
        <f t="shared" si="168"/>
        <v>#REF!</v>
      </c>
      <c r="EF97" s="59" t="e">
        <f t="shared" si="169"/>
        <v>#REF!</v>
      </c>
      <c r="EG97" s="59" t="e">
        <f t="shared" si="170"/>
        <v>#REF!</v>
      </c>
      <c r="EH97" s="59" t="e">
        <f t="shared" si="171"/>
        <v>#REF!</v>
      </c>
      <c r="EI97" s="14" t="e">
        <f t="shared" si="172"/>
        <v>#REF!</v>
      </c>
      <c r="EJ97" s="14" t="e">
        <f t="shared" si="173"/>
        <v>#REF!</v>
      </c>
      <c r="EK97" s="14" t="e">
        <f t="shared" si="174"/>
        <v>#REF!</v>
      </c>
      <c r="EL97" s="14" t="e">
        <f t="shared" si="175"/>
        <v>#REF!</v>
      </c>
      <c r="EM97" t="e">
        <f t="shared" si="176"/>
        <v>#REF!</v>
      </c>
      <c r="EN97" s="34" t="e">
        <f t="shared" si="177"/>
        <v>#REF!</v>
      </c>
      <c r="EO97" s="34" t="e">
        <f t="shared" si="178"/>
        <v>#REF!</v>
      </c>
      <c r="EP97" s="34" t="e">
        <f t="shared" si="179"/>
        <v>#REF!</v>
      </c>
      <c r="EQ97" s="34" t="e">
        <f t="shared" si="180"/>
        <v>#REF!</v>
      </c>
      <c r="ER97" s="59" t="e">
        <f t="shared" si="181"/>
        <v>#REF!</v>
      </c>
      <c r="ES97" s="59" t="e">
        <f t="shared" si="182"/>
        <v>#REF!</v>
      </c>
      <c r="ET97" s="59" t="e">
        <f t="shared" si="183"/>
        <v>#REF!</v>
      </c>
      <c r="EU97" s="59" t="e">
        <f t="shared" si="184"/>
        <v>#REF!</v>
      </c>
      <c r="EV97" s="14" t="e">
        <f t="shared" si="185"/>
        <v>#REF!</v>
      </c>
      <c r="EW97" s="14" t="e">
        <f t="shared" si="186"/>
        <v>#REF!</v>
      </c>
      <c r="EX97" s="14" t="e">
        <f t="shared" si="187"/>
        <v>#REF!</v>
      </c>
      <c r="EY97" s="14" t="e">
        <f t="shared" si="188"/>
        <v>#REF!</v>
      </c>
    </row>
    <row r="98" spans="1:155" x14ac:dyDescent="0.2">
      <c r="A98" s="17">
        <v>30171367</v>
      </c>
      <c r="B98" t="s">
        <v>62</v>
      </c>
      <c r="C98" t="s">
        <v>3162</v>
      </c>
      <c r="D98" t="s">
        <v>3163</v>
      </c>
      <c r="E98" t="s">
        <v>3164</v>
      </c>
      <c r="F98" t="s">
        <v>66</v>
      </c>
      <c r="G98" t="s">
        <v>42</v>
      </c>
      <c r="H98" t="s">
        <v>3165</v>
      </c>
      <c r="I98" t="s">
        <v>68</v>
      </c>
      <c r="J98" s="19" t="s">
        <v>69</v>
      </c>
      <c r="K98" t="s">
        <v>70</v>
      </c>
      <c r="L98">
        <v>1994</v>
      </c>
      <c r="M98">
        <f t="shared" ref="M98:M123" si="192">L98</f>
        <v>1994</v>
      </c>
      <c r="N98">
        <v>25</v>
      </c>
      <c r="O98" s="19">
        <f t="shared" ref="O98:O123" si="193">N98</f>
        <v>25</v>
      </c>
      <c r="P98" t="s">
        <v>345</v>
      </c>
      <c r="Q98" s="19" t="str">
        <f t="shared" si="99"/>
        <v>20-30</v>
      </c>
      <c r="R98" s="23">
        <v>283.7</v>
      </c>
      <c r="S98" s="15">
        <f t="shared" si="100"/>
        <v>0.28370000000000001</v>
      </c>
      <c r="T98">
        <v>30298792</v>
      </c>
      <c r="U98" t="s">
        <v>45</v>
      </c>
      <c r="V98" t="s">
        <v>46</v>
      </c>
      <c r="W98" t="s">
        <v>47</v>
      </c>
      <c r="X98" t="s">
        <v>48</v>
      </c>
      <c r="Y98" t="s">
        <v>52</v>
      </c>
      <c r="Z98" t="s">
        <v>3166</v>
      </c>
      <c r="AA98" t="s">
        <v>3167</v>
      </c>
      <c r="AB98" t="s">
        <v>107</v>
      </c>
      <c r="AC98">
        <v>1994</v>
      </c>
      <c r="AD98">
        <v>50</v>
      </c>
      <c r="AE98" t="str">
        <f t="shared" si="101"/>
        <v>&lt;50</v>
      </c>
      <c r="AF98">
        <v>-37.734267379999999</v>
      </c>
      <c r="AG98">
        <v>144.85241857</v>
      </c>
      <c r="AH98" t="s">
        <v>75</v>
      </c>
      <c r="AI98" t="s">
        <v>76</v>
      </c>
      <c r="AJ98" s="33" t="s">
        <v>722</v>
      </c>
      <c r="AL98" t="s">
        <v>78</v>
      </c>
      <c r="AM98" t="s">
        <v>79</v>
      </c>
      <c r="AN98">
        <v>220</v>
      </c>
      <c r="AO98" s="69">
        <v>5</v>
      </c>
      <c r="AP98">
        <v>2</v>
      </c>
      <c r="AQ98">
        <v>3</v>
      </c>
      <c r="AR98">
        <v>1</v>
      </c>
      <c r="AS98" s="82" t="str">
        <f t="shared" si="102"/>
        <v>Gw-3-1</v>
      </c>
      <c r="AT98" s="14">
        <f t="shared" si="103"/>
        <v>51448</v>
      </c>
      <c r="AU98" s="81">
        <f>VLOOKUP(C98,Bushfire_Vlookup!$F$2:$H$12575,3,FALSE)</f>
        <v>1</v>
      </c>
      <c r="AV98" s="14">
        <f>VLOOKUP(AS98,Safety_collateral_Vlookup!$J$3:$L$20,2,FALSE)</f>
        <v>2292990.7140716286</v>
      </c>
      <c r="AW98" s="14">
        <f>VLOOKUP(AS98,Safety_collateral_Vlookup!$J$3:$L$20,3,FALSE)</f>
        <v>148000</v>
      </c>
      <c r="AX98" s="48">
        <f t="shared" si="104"/>
        <v>2659433.1749144276</v>
      </c>
      <c r="AY98" s="49">
        <f t="shared" si="191"/>
        <v>21561.200000000001</v>
      </c>
      <c r="AZ98" s="14">
        <v>76000</v>
      </c>
      <c r="BA98" s="16">
        <f t="shared" si="105"/>
        <v>123.34346766016861</v>
      </c>
      <c r="BB98" t="e">
        <f>IF(BA98&lt;=#REF!,#REF!,IF(BA98&lt;=#REF!,#REF!,IF(BA98&lt;=#REF!,#REF!,IF(BA98&lt;=#REF!,#REF!,#REF!))))</f>
        <v>#REF!</v>
      </c>
      <c r="BC98" s="51">
        <v>5</v>
      </c>
      <c r="BD98" s="21">
        <v>70</v>
      </c>
      <c r="BE98" s="21">
        <v>6.4399999999999999E-2</v>
      </c>
      <c r="BF98" s="26">
        <f t="shared" si="106"/>
        <v>1406.3549887131785</v>
      </c>
      <c r="BG98" s="21">
        <v>7</v>
      </c>
      <c r="BH98" s="21">
        <f t="shared" si="107"/>
        <v>64.400000000000006</v>
      </c>
      <c r="BI98" s="28">
        <f t="shared" si="108"/>
        <v>6.0635500134400021E-2</v>
      </c>
      <c r="BJ98" s="27">
        <f t="shared" si="109"/>
        <v>6.0635500134400021E-2</v>
      </c>
      <c r="BK98" s="28">
        <f t="shared" si="110"/>
        <v>0.9296188771613626</v>
      </c>
      <c r="BL98" s="35">
        <f t="shared" si="111"/>
        <v>114.66241591143479</v>
      </c>
      <c r="BM98" s="21" t="str">
        <f t="shared" si="112"/>
        <v>Cr5</v>
      </c>
      <c r="BN98" s="51">
        <v>5</v>
      </c>
      <c r="BO98" s="21">
        <v>1</v>
      </c>
      <c r="BP98" s="50" t="s">
        <v>5497</v>
      </c>
      <c r="BQ98" s="14">
        <v>51448</v>
      </c>
      <c r="BR98">
        <f>IFERROR(VLOOKUP(AO98,'Model Failure data- Lines'!$A$37:$E$41,3,FALSE),'Model Failure data- Lines'!$C$37)</f>
        <v>0.49390000000000001</v>
      </c>
      <c r="BS98" s="14">
        <f t="shared" si="113"/>
        <v>1313494.0450902358</v>
      </c>
      <c r="BT98" s="34">
        <f t="shared" si="114"/>
        <v>19231.521428819233</v>
      </c>
      <c r="BU98" s="34">
        <f t="shared" si="115"/>
        <v>68.299018876473838</v>
      </c>
      <c r="BV98" s="54">
        <f t="shared" si="116"/>
        <v>1294262.5236614165</v>
      </c>
      <c r="BW98">
        <f>IFERROR(VLOOKUP(AO98,'Model Failure data- Lines'!$A$37:$E$41,4,FALSE),'Model Failure data- Lines'!$D$37)</f>
        <v>0.39779999999999999</v>
      </c>
      <c r="BX98" s="14">
        <f t="shared" si="117"/>
        <v>1057922.5169809593</v>
      </c>
      <c r="BY98" s="34">
        <f t="shared" si="118"/>
        <v>17153.563645211456</v>
      </c>
      <c r="BZ98" s="71">
        <f t="shared" si="119"/>
        <v>61.673628807521069</v>
      </c>
      <c r="CA98" s="71">
        <f t="shared" si="120"/>
        <v>1040768.9533357478</v>
      </c>
      <c r="CB98" s="56">
        <v>1</v>
      </c>
      <c r="CC98">
        <f>IFERROR(VLOOKUP(AO98,'Model Failure data- Lines'!$A$37:$E$41,5,FALSE),'Model Failure data- Lines'!$E$37)</f>
        <v>0.19189999999999996</v>
      </c>
      <c r="CD98" s="14">
        <f t="shared" si="121"/>
        <v>510345.22626607853</v>
      </c>
      <c r="CE98" s="34">
        <f t="shared" si="122"/>
        <v>13646.955908313086</v>
      </c>
      <c r="CF98" s="34">
        <f t="shared" si="123"/>
        <v>37.396268420212316</v>
      </c>
      <c r="CG98" s="54">
        <f t="shared" si="124"/>
        <v>496698.27035776543</v>
      </c>
      <c r="CH98" t="e">
        <f>IFERROR(VLOOKUP(AO98,'Model Failure data- Lines'!#REF!,3,FALSE),'Model Failure data- Lines'!#REF!)</f>
        <v>#REF!</v>
      </c>
      <c r="CI98" s="14" t="e">
        <f t="shared" si="125"/>
        <v>#REF!</v>
      </c>
      <c r="CJ98" s="34">
        <f t="shared" si="126"/>
        <v>18446.363537386809</v>
      </c>
      <c r="CK98" s="34" t="e">
        <f t="shared" si="127"/>
        <v>#REF!</v>
      </c>
      <c r="CL98" s="54" t="e">
        <f t="shared" si="128"/>
        <v>#REF!</v>
      </c>
      <c r="CM98" t="e">
        <f>IFERROR(VLOOKUP(AO98,'Model Failure data- Lines'!#REF!,4,FALSE),'Model Failure data- Lines'!#REF!)</f>
        <v>#REF!</v>
      </c>
      <c r="CN98" s="14" t="e">
        <f t="shared" si="129"/>
        <v>#REF!</v>
      </c>
      <c r="CO98" s="34">
        <f t="shared" si="130"/>
        <v>15781.511592742219</v>
      </c>
      <c r="CP98" s="34" t="e">
        <f t="shared" si="131"/>
        <v>#REF!</v>
      </c>
      <c r="CQ98" s="54" t="e">
        <f t="shared" si="132"/>
        <v>#REF!</v>
      </c>
      <c r="CR98" t="e">
        <f>IFERROR(VLOOKUP(AO98,'Model Failure data- Lines'!#REF!,5,FALSE),'Model Failure data- Lines'!#REF!)</f>
        <v>#REF!</v>
      </c>
      <c r="CS98" s="14" t="e">
        <f t="shared" si="133"/>
        <v>#REF!</v>
      </c>
      <c r="CT98" s="34">
        <f t="shared" si="134"/>
        <v>11551.124619773345</v>
      </c>
      <c r="CU98" s="34" t="e">
        <f t="shared" si="135"/>
        <v>#REF!</v>
      </c>
      <c r="CV98" s="54" t="e">
        <f t="shared" si="136"/>
        <v>#REF!</v>
      </c>
      <c r="CW98" t="s">
        <v>107</v>
      </c>
      <c r="CX98">
        <v>1</v>
      </c>
      <c r="CY98">
        <v>1</v>
      </c>
      <c r="CZ98">
        <f t="shared" si="137"/>
        <v>1040768.9533357479</v>
      </c>
      <c r="DA98" s="34">
        <f t="shared" si="138"/>
        <v>21837.237364799999</v>
      </c>
      <c r="DB98" s="34">
        <f t="shared" si="139"/>
        <v>0.42445259999999996</v>
      </c>
      <c r="DC98" s="34">
        <f t="shared" si="140"/>
        <v>973265.87036355922</v>
      </c>
      <c r="DD98" s="9">
        <f t="shared" si="141"/>
        <v>62818.984799999991</v>
      </c>
      <c r="DE98" s="59">
        <f t="shared" si="142"/>
        <v>2.0641622627636188E-2</v>
      </c>
      <c r="DF98" s="59">
        <f t="shared" si="143"/>
        <v>4.0121331495172186E-7</v>
      </c>
      <c r="DG98" s="59">
        <f t="shared" si="144"/>
        <v>0.91997840554619392</v>
      </c>
      <c r="DH98" s="59">
        <f t="shared" si="145"/>
        <v>5.9379570612854836E-2</v>
      </c>
      <c r="DI98" s="14">
        <f t="shared" si="146"/>
        <v>21483.159977316405</v>
      </c>
      <c r="DJ98" s="14">
        <f t="shared" si="147"/>
        <v>0.41757036186666935</v>
      </c>
      <c r="DK98" s="14">
        <f t="shared" si="148"/>
        <v>957484.9622318024</v>
      </c>
      <c r="DL98" s="14">
        <f t="shared" si="149"/>
        <v>61800.413556267056</v>
      </c>
      <c r="DM98">
        <f t="shared" si="150"/>
        <v>496698.27035776543</v>
      </c>
      <c r="DN98" s="34">
        <f t="shared" si="151"/>
        <v>10534.353570399997</v>
      </c>
      <c r="DO98" s="34">
        <f t="shared" si="152"/>
        <v>0.20475729999999995</v>
      </c>
      <c r="DP98" s="34">
        <f t="shared" si="153"/>
        <v>469506.58753837855</v>
      </c>
      <c r="DQ98" s="9">
        <f t="shared" si="154"/>
        <v>30304.080399999992</v>
      </c>
      <c r="DR98" s="59">
        <f t="shared" si="155"/>
        <v>2.0641622627636188E-2</v>
      </c>
      <c r="DS98" s="59">
        <f t="shared" si="156"/>
        <v>4.0121331495172191E-7</v>
      </c>
      <c r="DT98" s="59">
        <f t="shared" si="157"/>
        <v>0.91997840554619403</v>
      </c>
      <c r="DU98" s="59">
        <f t="shared" si="158"/>
        <v>5.9379570612854843E-2</v>
      </c>
      <c r="DV98" s="14">
        <f t="shared" si="159"/>
        <v>10252.658256524608</v>
      </c>
      <c r="DW98" s="14">
        <f t="shared" si="160"/>
        <v>0.19928195958102568</v>
      </c>
      <c r="DX98" s="14">
        <f t="shared" si="161"/>
        <v>456951.68280128948</v>
      </c>
      <c r="DY98" s="14">
        <f t="shared" si="162"/>
        <v>29493.730017991798</v>
      </c>
      <c r="DZ98" s="34" t="e">
        <f t="shared" si="163"/>
        <v>#REF!</v>
      </c>
      <c r="EA98" s="34" t="e">
        <f t="shared" si="164"/>
        <v>#REF!</v>
      </c>
      <c r="EB98" s="34" t="e">
        <f t="shared" si="165"/>
        <v>#REF!</v>
      </c>
      <c r="EC98" s="34" t="e">
        <f t="shared" si="166"/>
        <v>#REF!</v>
      </c>
      <c r="ED98" s="34" t="e">
        <f t="shared" si="167"/>
        <v>#REF!</v>
      </c>
      <c r="EE98" s="59" t="e">
        <f t="shared" si="168"/>
        <v>#REF!</v>
      </c>
      <c r="EF98" s="59" t="e">
        <f t="shared" si="169"/>
        <v>#REF!</v>
      </c>
      <c r="EG98" s="59" t="e">
        <f t="shared" si="170"/>
        <v>#REF!</v>
      </c>
      <c r="EH98" s="59" t="e">
        <f t="shared" si="171"/>
        <v>#REF!</v>
      </c>
      <c r="EI98" s="14" t="e">
        <f t="shared" si="172"/>
        <v>#REF!</v>
      </c>
      <c r="EJ98" s="14" t="e">
        <f t="shared" si="173"/>
        <v>#REF!</v>
      </c>
      <c r="EK98" s="14" t="e">
        <f t="shared" si="174"/>
        <v>#REF!</v>
      </c>
      <c r="EL98" s="14" t="e">
        <f t="shared" si="175"/>
        <v>#REF!</v>
      </c>
      <c r="EM98" t="e">
        <f t="shared" si="176"/>
        <v>#REF!</v>
      </c>
      <c r="EN98" s="34" t="e">
        <f t="shared" si="177"/>
        <v>#REF!</v>
      </c>
      <c r="EO98" s="34" t="e">
        <f t="shared" si="178"/>
        <v>#REF!</v>
      </c>
      <c r="EP98" s="34" t="e">
        <f t="shared" si="179"/>
        <v>#REF!</v>
      </c>
      <c r="EQ98" s="34" t="e">
        <f t="shared" si="180"/>
        <v>#REF!</v>
      </c>
      <c r="ER98" s="59" t="e">
        <f t="shared" si="181"/>
        <v>#REF!</v>
      </c>
      <c r="ES98" s="59" t="e">
        <f t="shared" si="182"/>
        <v>#REF!</v>
      </c>
      <c r="ET98" s="59" t="e">
        <f t="shared" si="183"/>
        <v>#REF!</v>
      </c>
      <c r="EU98" s="59" t="e">
        <f t="shared" si="184"/>
        <v>#REF!</v>
      </c>
      <c r="EV98" s="14" t="e">
        <f t="shared" si="185"/>
        <v>#REF!</v>
      </c>
      <c r="EW98" s="14" t="e">
        <f t="shared" si="186"/>
        <v>#REF!</v>
      </c>
      <c r="EX98" s="14" t="e">
        <f t="shared" si="187"/>
        <v>#REF!</v>
      </c>
      <c r="EY98" s="14" t="e">
        <f t="shared" si="188"/>
        <v>#REF!</v>
      </c>
    </row>
    <row r="99" spans="1:155" x14ac:dyDescent="0.2">
      <c r="A99" s="17">
        <v>30150839</v>
      </c>
      <c r="B99" t="s">
        <v>62</v>
      </c>
      <c r="C99" t="s">
        <v>2882</v>
      </c>
      <c r="D99" t="s">
        <v>2883</v>
      </c>
      <c r="E99" t="s">
        <v>2884</v>
      </c>
      <c r="F99" t="s">
        <v>41</v>
      </c>
      <c r="G99" t="s">
        <v>42</v>
      </c>
      <c r="H99" t="s">
        <v>2885</v>
      </c>
      <c r="I99" t="s">
        <v>68</v>
      </c>
      <c r="J99" s="19" t="s">
        <v>69</v>
      </c>
      <c r="K99" t="s">
        <v>70</v>
      </c>
      <c r="L99">
        <v>1953</v>
      </c>
      <c r="M99">
        <f t="shared" si="192"/>
        <v>1953</v>
      </c>
      <c r="N99">
        <v>66</v>
      </c>
      <c r="O99" s="19">
        <f t="shared" si="193"/>
        <v>66</v>
      </c>
      <c r="P99" t="s">
        <v>54</v>
      </c>
      <c r="Q99" s="19" t="str">
        <f t="shared" si="99"/>
        <v>60-70</v>
      </c>
      <c r="R99" s="23">
        <v>261.5</v>
      </c>
      <c r="S99" s="15">
        <f t="shared" si="100"/>
        <v>0.26150000000000001</v>
      </c>
      <c r="T99">
        <v>30219484</v>
      </c>
      <c r="U99" t="s">
        <v>45</v>
      </c>
      <c r="V99" t="s">
        <v>46</v>
      </c>
      <c r="W99" t="s">
        <v>47</v>
      </c>
      <c r="X99" t="s">
        <v>88</v>
      </c>
      <c r="Y99" t="s">
        <v>208</v>
      </c>
      <c r="Z99" t="s">
        <v>2886</v>
      </c>
      <c r="AA99" t="s">
        <v>2887</v>
      </c>
      <c r="AB99" t="s">
        <v>194</v>
      </c>
      <c r="AC99">
        <v>1953</v>
      </c>
      <c r="AD99">
        <v>66</v>
      </c>
      <c r="AE99" t="str">
        <f t="shared" si="101"/>
        <v>&lt;70</v>
      </c>
      <c r="AF99">
        <v>-38.056950430000001</v>
      </c>
      <c r="AG99">
        <v>145.55517265</v>
      </c>
      <c r="AH99" t="s">
        <v>75</v>
      </c>
      <c r="AI99" t="s">
        <v>76</v>
      </c>
      <c r="AJ99" s="33" t="s">
        <v>82</v>
      </c>
      <c r="AL99">
        <v>1</v>
      </c>
      <c r="AM99" t="s">
        <v>86</v>
      </c>
      <c r="AN99">
        <v>220</v>
      </c>
      <c r="AO99" s="69">
        <v>5</v>
      </c>
      <c r="AP99">
        <v>2</v>
      </c>
      <c r="AQ99">
        <v>0</v>
      </c>
      <c r="AR99">
        <v>0</v>
      </c>
      <c r="AS99" s="82" t="str">
        <f t="shared" si="102"/>
        <v>Gw-0-0</v>
      </c>
      <c r="AT99" s="14">
        <f t="shared" si="103"/>
        <v>26000</v>
      </c>
      <c r="AU99" s="81">
        <f>VLOOKUP(C99,Bushfire_Vlookup!$F$2:$H$12575,3,FALSE)</f>
        <v>1483.8557699999999</v>
      </c>
      <c r="AV99" s="14">
        <f>VLOOKUP(AS99,Safety_collateral_Vlookup!$J$3:$L$20,2,FALSE)</f>
        <v>3720.1399252148244</v>
      </c>
      <c r="AW99" s="14">
        <f>VLOOKUP(AS99,Safety_collateral_Vlookup!$J$3:$L$20,3,FALSE)</f>
        <v>25000</v>
      </c>
      <c r="AX99" s="48">
        <f t="shared" si="104"/>
        <v>59969.663406794214</v>
      </c>
      <c r="AY99" s="49">
        <f t="shared" si="191"/>
        <v>19874</v>
      </c>
      <c r="AZ99" s="14">
        <v>76000</v>
      </c>
      <c r="BA99" s="16">
        <f t="shared" si="105"/>
        <v>3.0174933786250486</v>
      </c>
      <c r="BB99" t="e">
        <f>IF(BA99&lt;=#REF!,#REF!,IF(BA99&lt;=#REF!,#REF!,IF(BA99&lt;=#REF!,#REF!,IF(BA99&lt;=#REF!,#REF!,#REF!))))</f>
        <v>#REF!</v>
      </c>
      <c r="BC99" s="51">
        <v>4</v>
      </c>
      <c r="BD99" s="21">
        <v>70</v>
      </c>
      <c r="BE99" s="21">
        <v>6.4399999999999999E-2</v>
      </c>
      <c r="BF99" s="26">
        <f t="shared" si="106"/>
        <v>1296.3053561808113</v>
      </c>
      <c r="BG99" s="21">
        <v>7</v>
      </c>
      <c r="BH99" s="21">
        <f t="shared" si="107"/>
        <v>64.400000000000006</v>
      </c>
      <c r="BI99" s="28">
        <f t="shared" si="108"/>
        <v>6.0635500134400021E-2</v>
      </c>
      <c r="BJ99" s="27">
        <f t="shared" si="109"/>
        <v>6.0635500134400021E-2</v>
      </c>
      <c r="BK99" s="28">
        <f t="shared" si="110"/>
        <v>0.92961887716136271</v>
      </c>
      <c r="BL99" s="35">
        <f t="shared" si="111"/>
        <v>2.805118806479264</v>
      </c>
      <c r="BM99" s="21" t="str">
        <f t="shared" si="112"/>
        <v>Cr3</v>
      </c>
      <c r="BN99" s="51">
        <v>3</v>
      </c>
      <c r="BO99" s="21">
        <v>1</v>
      </c>
      <c r="BP99" s="50" t="s">
        <v>5497</v>
      </c>
      <c r="BQ99" s="14">
        <v>26000</v>
      </c>
      <c r="BR99">
        <f>IFERROR(VLOOKUP(AO99,'Model Failure data- Lines'!$A$37:$E$41,3,FALSE),'Model Failure data- Lines'!$C$37)</f>
        <v>0.49390000000000001</v>
      </c>
      <c r="BS99" s="14">
        <f t="shared" si="113"/>
        <v>29619.016756615663</v>
      </c>
      <c r="BT99" s="34">
        <f t="shared" si="114"/>
        <v>17726.622677603908</v>
      </c>
      <c r="BU99" s="34">
        <f t="shared" si="115"/>
        <v>1.6708776000538892</v>
      </c>
      <c r="BV99" s="54">
        <f t="shared" si="116"/>
        <v>11892.394079011756</v>
      </c>
      <c r="BW99">
        <f>IFERROR(VLOOKUP(AO99,'Model Failure data- Lines'!$A$37:$E$41,4,FALSE),'Model Failure data- Lines'!$D$37)</f>
        <v>0.39779999999999999</v>
      </c>
      <c r="BX99" s="14">
        <f t="shared" si="117"/>
        <v>23855.932103222738</v>
      </c>
      <c r="BY99" s="34">
        <f t="shared" si="118"/>
        <v>15811.268569696143</v>
      </c>
      <c r="BZ99" s="71">
        <f t="shared" si="119"/>
        <v>1.508793048329151</v>
      </c>
      <c r="CA99" s="71">
        <f t="shared" si="120"/>
        <v>8044.6635335265946</v>
      </c>
      <c r="CB99" s="56">
        <v>1</v>
      </c>
      <c r="CC99">
        <f>IFERROR(VLOOKUP(AO99,'Model Failure data- Lines'!$A$37:$E$41,5,FALSE),'Model Failure data- Lines'!$E$37)</f>
        <v>0.19189999999999996</v>
      </c>
      <c r="CD99" s="14">
        <f t="shared" si="121"/>
        <v>11508.178407763808</v>
      </c>
      <c r="CE99" s="34">
        <f t="shared" si="122"/>
        <v>12579.058759336876</v>
      </c>
      <c r="CF99" s="34">
        <f t="shared" si="123"/>
        <v>0.91486800625856035</v>
      </c>
      <c r="CG99" s="54">
        <f t="shared" si="124"/>
        <v>-1070.8803515730688</v>
      </c>
      <c r="CH99" t="e">
        <f>IFERROR(VLOOKUP(AO99,'Model Failure data- Lines'!#REF!,3,FALSE),'Model Failure data- Lines'!#REF!)</f>
        <v>#REF!</v>
      </c>
      <c r="CI99" s="14" t="e">
        <f t="shared" si="125"/>
        <v>#REF!</v>
      </c>
      <c r="CJ99" s="34">
        <f t="shared" si="126"/>
        <v>17002.904705768946</v>
      </c>
      <c r="CK99" s="34" t="e">
        <f t="shared" si="127"/>
        <v>#REF!</v>
      </c>
      <c r="CL99" s="54" t="e">
        <f t="shared" si="128"/>
        <v>#REF!</v>
      </c>
      <c r="CM99" t="e">
        <f>IFERROR(VLOOKUP(AO99,'Model Failure data- Lines'!#REF!,4,FALSE),'Model Failure data- Lines'!#REF!)</f>
        <v>#REF!</v>
      </c>
      <c r="CN99" s="14" t="e">
        <f t="shared" si="129"/>
        <v>#REF!</v>
      </c>
      <c r="CO99" s="34">
        <f t="shared" si="130"/>
        <v>14546.581887564647</v>
      </c>
      <c r="CP99" s="34" t="e">
        <f t="shared" si="131"/>
        <v>#REF!</v>
      </c>
      <c r="CQ99" s="54" t="e">
        <f t="shared" si="132"/>
        <v>#REF!</v>
      </c>
      <c r="CR99" t="e">
        <f>IFERROR(VLOOKUP(AO99,'Model Failure data- Lines'!#REF!,5,FALSE),'Model Failure data- Lines'!#REF!)</f>
        <v>#REF!</v>
      </c>
      <c r="CS99" s="14" t="e">
        <f t="shared" si="133"/>
        <v>#REF!</v>
      </c>
      <c r="CT99" s="34">
        <f t="shared" si="134"/>
        <v>10647.22977818375</v>
      </c>
      <c r="CU99" s="34" t="e">
        <f t="shared" si="135"/>
        <v>#REF!</v>
      </c>
      <c r="CV99" s="54" t="e">
        <f t="shared" si="136"/>
        <v>#REF!</v>
      </c>
      <c r="CW99" t="s">
        <v>194</v>
      </c>
      <c r="CX99">
        <v>1</v>
      </c>
      <c r="CY99">
        <v>1</v>
      </c>
      <c r="CZ99">
        <f t="shared" si="137"/>
        <v>8044.6635335265955</v>
      </c>
      <c r="DA99" s="34">
        <f t="shared" si="138"/>
        <v>11035.767599999999</v>
      </c>
      <c r="DB99" s="34">
        <f t="shared" si="139"/>
        <v>629.82643960150187</v>
      </c>
      <c r="DC99" s="34">
        <f t="shared" si="140"/>
        <v>1579.0230636212377</v>
      </c>
      <c r="DD99" s="9">
        <f t="shared" si="141"/>
        <v>10611.314999999999</v>
      </c>
      <c r="DE99" s="59">
        <f t="shared" si="142"/>
        <v>0.46260056208447869</v>
      </c>
      <c r="DF99" s="59">
        <f t="shared" si="143"/>
        <v>2.6401250509780649E-2</v>
      </c>
      <c r="DG99" s="59">
        <f t="shared" si="144"/>
        <v>6.6189954632203396E-2</v>
      </c>
      <c r="DH99" s="59">
        <f t="shared" si="145"/>
        <v>0.4448082327735372</v>
      </c>
      <c r="DI99" s="14">
        <f t="shared" si="146"/>
        <v>3721.465872389912</v>
      </c>
      <c r="DJ99" s="14">
        <f t="shared" si="147"/>
        <v>212.38917721553281</v>
      </c>
      <c r="DK99" s="14">
        <f t="shared" si="148"/>
        <v>532.4759143154663</v>
      </c>
      <c r="DL99" s="14">
        <f t="shared" si="149"/>
        <v>3578.3325696056841</v>
      </c>
      <c r="DM99">
        <f t="shared" si="150"/>
        <v>-1070.8803515730685</v>
      </c>
      <c r="DN99" s="34">
        <f t="shared" si="151"/>
        <v>5323.6897999999992</v>
      </c>
      <c r="DO99" s="34">
        <f t="shared" si="152"/>
        <v>303.83030105462092</v>
      </c>
      <c r="DP99" s="34">
        <f t="shared" si="153"/>
        <v>761.72580670918921</v>
      </c>
      <c r="DQ99" s="9">
        <f t="shared" si="154"/>
        <v>5118.932499999999</v>
      </c>
      <c r="DR99" s="59">
        <f t="shared" si="155"/>
        <v>0.46260056208447875</v>
      </c>
      <c r="DS99" s="59">
        <f t="shared" si="156"/>
        <v>2.6401250509780653E-2</v>
      </c>
      <c r="DT99" s="59">
        <f t="shared" si="157"/>
        <v>6.6189954632203396E-2</v>
      </c>
      <c r="DU99" s="59">
        <f t="shared" si="158"/>
        <v>0.44480823277353726</v>
      </c>
      <c r="DV99" s="14">
        <f t="shared" si="159"/>
        <v>-495.38985256292568</v>
      </c>
      <c r="DW99" s="14">
        <f t="shared" si="160"/>
        <v>-28.272580427882559</v>
      </c>
      <c r="DX99" s="14">
        <f t="shared" si="161"/>
        <v>-70.881521887139428</v>
      </c>
      <c r="DY99" s="14">
        <f t="shared" si="162"/>
        <v>-476.33639669512087</v>
      </c>
      <c r="DZ99" s="34" t="e">
        <f t="shared" si="163"/>
        <v>#REF!</v>
      </c>
      <c r="EA99" s="34" t="e">
        <f t="shared" si="164"/>
        <v>#REF!</v>
      </c>
      <c r="EB99" s="34" t="e">
        <f t="shared" si="165"/>
        <v>#REF!</v>
      </c>
      <c r="EC99" s="34" t="e">
        <f t="shared" si="166"/>
        <v>#REF!</v>
      </c>
      <c r="ED99" s="34" t="e">
        <f t="shared" si="167"/>
        <v>#REF!</v>
      </c>
      <c r="EE99" s="59" t="e">
        <f t="shared" si="168"/>
        <v>#REF!</v>
      </c>
      <c r="EF99" s="59" t="e">
        <f t="shared" si="169"/>
        <v>#REF!</v>
      </c>
      <c r="EG99" s="59" t="e">
        <f t="shared" si="170"/>
        <v>#REF!</v>
      </c>
      <c r="EH99" s="59" t="e">
        <f t="shared" si="171"/>
        <v>#REF!</v>
      </c>
      <c r="EI99" s="14" t="e">
        <f t="shared" si="172"/>
        <v>#REF!</v>
      </c>
      <c r="EJ99" s="14" t="e">
        <f t="shared" si="173"/>
        <v>#REF!</v>
      </c>
      <c r="EK99" s="14" t="e">
        <f t="shared" si="174"/>
        <v>#REF!</v>
      </c>
      <c r="EL99" s="14" t="e">
        <f t="shared" si="175"/>
        <v>#REF!</v>
      </c>
      <c r="EM99" t="e">
        <f t="shared" si="176"/>
        <v>#REF!</v>
      </c>
      <c r="EN99" s="34" t="e">
        <f t="shared" si="177"/>
        <v>#REF!</v>
      </c>
      <c r="EO99" s="34" t="e">
        <f t="shared" si="178"/>
        <v>#REF!</v>
      </c>
      <c r="EP99" s="34" t="e">
        <f t="shared" si="179"/>
        <v>#REF!</v>
      </c>
      <c r="EQ99" s="34" t="e">
        <f t="shared" si="180"/>
        <v>#REF!</v>
      </c>
      <c r="ER99" s="59" t="e">
        <f t="shared" si="181"/>
        <v>#REF!</v>
      </c>
      <c r="ES99" s="59" t="e">
        <f t="shared" si="182"/>
        <v>#REF!</v>
      </c>
      <c r="ET99" s="59" t="e">
        <f t="shared" si="183"/>
        <v>#REF!</v>
      </c>
      <c r="EU99" s="59" t="e">
        <f t="shared" si="184"/>
        <v>#REF!</v>
      </c>
      <c r="EV99" s="14" t="e">
        <f t="shared" si="185"/>
        <v>#REF!</v>
      </c>
      <c r="EW99" s="14" t="e">
        <f t="shared" si="186"/>
        <v>#REF!</v>
      </c>
      <c r="EX99" s="14" t="e">
        <f t="shared" si="187"/>
        <v>#REF!</v>
      </c>
      <c r="EY99" s="14" t="e">
        <f t="shared" si="188"/>
        <v>#REF!</v>
      </c>
    </row>
    <row r="100" spans="1:155" x14ac:dyDescent="0.2">
      <c r="A100" s="17">
        <v>30329326</v>
      </c>
      <c r="B100" t="s">
        <v>62</v>
      </c>
      <c r="C100" t="s">
        <v>4687</v>
      </c>
      <c r="D100" t="s">
        <v>4688</v>
      </c>
      <c r="E100" t="s">
        <v>3911</v>
      </c>
      <c r="F100" t="s">
        <v>41</v>
      </c>
      <c r="G100" t="s">
        <v>42</v>
      </c>
      <c r="H100" t="s">
        <v>4689</v>
      </c>
      <c r="I100" t="s">
        <v>68</v>
      </c>
      <c r="J100" s="19" t="s">
        <v>69</v>
      </c>
      <c r="K100" t="s">
        <v>70</v>
      </c>
      <c r="L100">
        <v>1953</v>
      </c>
      <c r="M100">
        <f t="shared" si="192"/>
        <v>1953</v>
      </c>
      <c r="N100">
        <v>66</v>
      </c>
      <c r="O100" s="19">
        <f t="shared" si="193"/>
        <v>66</v>
      </c>
      <c r="P100" t="s">
        <v>54</v>
      </c>
      <c r="Q100" s="19" t="str">
        <f t="shared" si="99"/>
        <v>60-70</v>
      </c>
      <c r="R100" s="23">
        <v>239.9</v>
      </c>
      <c r="S100" s="15">
        <f t="shared" si="100"/>
        <v>0.2399</v>
      </c>
      <c r="T100">
        <v>30277788</v>
      </c>
      <c r="U100" t="s">
        <v>45</v>
      </c>
      <c r="V100" t="s">
        <v>46</v>
      </c>
      <c r="W100" t="s">
        <v>47</v>
      </c>
      <c r="X100" t="s">
        <v>48</v>
      </c>
      <c r="Y100" t="s">
        <v>208</v>
      </c>
      <c r="Z100" t="s">
        <v>4690</v>
      </c>
      <c r="AA100" t="s">
        <v>4691</v>
      </c>
      <c r="AB100" t="s">
        <v>553</v>
      </c>
      <c r="AC100">
        <v>1953</v>
      </c>
      <c r="AD100">
        <v>66</v>
      </c>
      <c r="AE100" t="str">
        <f t="shared" si="101"/>
        <v>&lt;70</v>
      </c>
      <c r="AF100">
        <v>-38.055511320000001</v>
      </c>
      <c r="AG100">
        <v>145.53136352999999</v>
      </c>
      <c r="AH100" t="s">
        <v>75</v>
      </c>
      <c r="AI100" t="s">
        <v>76</v>
      </c>
      <c r="AJ100" s="33" t="s">
        <v>82</v>
      </c>
      <c r="AL100">
        <v>1</v>
      </c>
      <c r="AM100" t="s">
        <v>86</v>
      </c>
      <c r="AN100">
        <v>220</v>
      </c>
      <c r="AO100" s="69">
        <v>5</v>
      </c>
      <c r="AP100">
        <v>2</v>
      </c>
      <c r="AQ100">
        <v>2</v>
      </c>
      <c r="AR100">
        <v>0</v>
      </c>
      <c r="AS100" s="82" t="str">
        <f t="shared" si="102"/>
        <v>Gw-2-0</v>
      </c>
      <c r="AT100" s="14">
        <f t="shared" si="103"/>
        <v>26000</v>
      </c>
      <c r="AU100" s="81">
        <f>VLOOKUP(C100,Bushfire_Vlookup!$F$2:$H$12575,3,FALSE)</f>
        <v>991.34290899999996</v>
      </c>
      <c r="AV100" s="14">
        <f>VLOOKUP(AS100,Safety_collateral_Vlookup!$J$3:$L$20,2,FALSE)</f>
        <v>1575956.0550856832</v>
      </c>
      <c r="AW100" s="14">
        <f>VLOOKUP(AS100,Safety_collateral_Vlookup!$J$3:$L$20,3,FALSE)</f>
        <v>25000</v>
      </c>
      <c r="AX100" s="48">
        <f t="shared" si="104"/>
        <v>1737019.8736603267</v>
      </c>
      <c r="AY100" s="49">
        <f t="shared" si="191"/>
        <v>18232.400000000001</v>
      </c>
      <c r="AZ100" s="14">
        <v>76000</v>
      </c>
      <c r="BA100" s="16">
        <f t="shared" si="105"/>
        <v>95.271048993019377</v>
      </c>
      <c r="BB100" t="e">
        <f>IF(BA100&lt;=#REF!,#REF!,IF(BA100&lt;=#REF!,#REF!,IF(BA100&lt;=#REF!,#REF!,IF(BA100&lt;=#REF!,#REF!,#REF!))))</f>
        <v>#REF!</v>
      </c>
      <c r="BC100" s="51">
        <v>5</v>
      </c>
      <c r="BD100" s="21">
        <v>70</v>
      </c>
      <c r="BE100" s="21">
        <v>6.4399999999999999E-2</v>
      </c>
      <c r="BF100" s="26">
        <f t="shared" si="106"/>
        <v>1189.2300380412109</v>
      </c>
      <c r="BG100" s="21">
        <v>7</v>
      </c>
      <c r="BH100" s="21">
        <f t="shared" si="107"/>
        <v>64.400000000000006</v>
      </c>
      <c r="BI100" s="28">
        <f t="shared" si="108"/>
        <v>6.0635500134400021E-2</v>
      </c>
      <c r="BJ100" s="27">
        <f t="shared" si="109"/>
        <v>6.0635500134400021E-2</v>
      </c>
      <c r="BK100" s="28">
        <f t="shared" si="110"/>
        <v>0.92961887716136249</v>
      </c>
      <c r="BL100" s="35">
        <f t="shared" si="111"/>
        <v>88.565765590875841</v>
      </c>
      <c r="BM100" s="21" t="str">
        <f t="shared" si="112"/>
        <v>Cr5</v>
      </c>
      <c r="BN100" s="51">
        <v>5</v>
      </c>
      <c r="BO100" s="21">
        <v>1</v>
      </c>
      <c r="BP100" s="50" t="s">
        <v>5497</v>
      </c>
      <c r="BQ100" s="14">
        <v>26000</v>
      </c>
      <c r="BR100">
        <f>IFERROR(VLOOKUP(AO100,'Model Failure data- Lines'!$A$37:$E$41,3,FALSE),'Model Failure data- Lines'!$C$37)</f>
        <v>0.49390000000000001</v>
      </c>
      <c r="BS100" s="14">
        <f t="shared" si="113"/>
        <v>857914.11560083542</v>
      </c>
      <c r="BT100" s="34">
        <f t="shared" si="114"/>
        <v>16262.396865610624</v>
      </c>
      <c r="BU100" s="34">
        <f t="shared" si="115"/>
        <v>52.754469263693146</v>
      </c>
      <c r="BV100" s="54">
        <f t="shared" si="116"/>
        <v>841651.7187352248</v>
      </c>
      <c r="BW100">
        <f>IFERROR(VLOOKUP(AO100,'Model Failure data- Lines'!$A$37:$E$41,4,FALSE),'Model Failure data- Lines'!$D$37)</f>
        <v>0.39779999999999999</v>
      </c>
      <c r="BX100" s="14">
        <f t="shared" si="117"/>
        <v>690986.50574207795</v>
      </c>
      <c r="BY100" s="34">
        <f t="shared" si="118"/>
        <v>14505.251739465029</v>
      </c>
      <c r="BZ100" s="71">
        <f t="shared" si="119"/>
        <v>47.636988185601965</v>
      </c>
      <c r="CA100" s="71">
        <f t="shared" si="120"/>
        <v>676481.2540026129</v>
      </c>
      <c r="CB100" s="56">
        <v>1</v>
      </c>
      <c r="CC100">
        <f>IFERROR(VLOOKUP(AO100,'Model Failure data- Lines'!$A$37:$E$41,5,FALSE),'Model Failure data- Lines'!$E$37)</f>
        <v>0.19189999999999996</v>
      </c>
      <c r="CD100" s="14">
        <f t="shared" si="121"/>
        <v>333334.11375541665</v>
      </c>
      <c r="CE100" s="34">
        <f t="shared" si="122"/>
        <v>11540.023695468133</v>
      </c>
      <c r="CF100" s="34">
        <f t="shared" si="123"/>
        <v>28.885045867481175</v>
      </c>
      <c r="CG100" s="54">
        <f t="shared" si="124"/>
        <v>321794.0900599485</v>
      </c>
      <c r="CH100" t="e">
        <f>IFERROR(VLOOKUP(AO100,'Model Failure data- Lines'!#REF!,3,FALSE),'Model Failure data- Lines'!#REF!)</f>
        <v>#REF!</v>
      </c>
      <c r="CI100" s="14" t="e">
        <f t="shared" si="125"/>
        <v>#REF!</v>
      </c>
      <c r="CJ100" s="34">
        <f t="shared" si="126"/>
        <v>15598.458275005623</v>
      </c>
      <c r="CK100" s="34" t="e">
        <f t="shared" si="127"/>
        <v>#REF!</v>
      </c>
      <c r="CL100" s="54" t="e">
        <f t="shared" si="128"/>
        <v>#REF!</v>
      </c>
      <c r="CM100" t="e">
        <f>IFERROR(VLOOKUP(AO100,'Model Failure data- Lines'!#REF!,4,FALSE),'Model Failure data- Lines'!#REF!)</f>
        <v>#REF!</v>
      </c>
      <c r="CN100" s="14" t="e">
        <f t="shared" si="129"/>
        <v>#REF!</v>
      </c>
      <c r="CO100" s="34">
        <f t="shared" si="130"/>
        <v>13345.028660905387</v>
      </c>
      <c r="CP100" s="34" t="e">
        <f t="shared" si="131"/>
        <v>#REF!</v>
      </c>
      <c r="CQ100" s="54" t="e">
        <f t="shared" si="132"/>
        <v>#REF!</v>
      </c>
      <c r="CR100" t="e">
        <f>IFERROR(VLOOKUP(AO100,'Model Failure data- Lines'!#REF!,5,FALSE),'Model Failure data- Lines'!#REF!)</f>
        <v>#REF!</v>
      </c>
      <c r="CS100" s="14" t="e">
        <f t="shared" si="133"/>
        <v>#REF!</v>
      </c>
      <c r="CT100" s="34">
        <f t="shared" si="134"/>
        <v>9767.7645269073873</v>
      </c>
      <c r="CU100" s="34" t="e">
        <f t="shared" si="135"/>
        <v>#REF!</v>
      </c>
      <c r="CV100" s="54" t="e">
        <f t="shared" si="136"/>
        <v>#REF!</v>
      </c>
      <c r="CW100" t="s">
        <v>553</v>
      </c>
      <c r="CX100">
        <v>1</v>
      </c>
      <c r="CY100">
        <v>1</v>
      </c>
      <c r="CZ100">
        <f t="shared" si="137"/>
        <v>676481.2540026129</v>
      </c>
      <c r="DA100" s="34">
        <f t="shared" si="138"/>
        <v>11035.767599999999</v>
      </c>
      <c r="DB100" s="34">
        <f t="shared" si="139"/>
        <v>420.77807521661333</v>
      </c>
      <c r="DC100" s="34">
        <f t="shared" si="140"/>
        <v>668918.64506686141</v>
      </c>
      <c r="DD100" s="9">
        <f t="shared" si="141"/>
        <v>10611.314999999999</v>
      </c>
      <c r="DE100" s="59">
        <f t="shared" si="142"/>
        <v>1.5971032007561781E-2</v>
      </c>
      <c r="DF100" s="59">
        <f t="shared" si="143"/>
        <v>6.0895266654263094E-4</v>
      </c>
      <c r="DG100" s="59">
        <f t="shared" si="144"/>
        <v>0.96806325378016322</v>
      </c>
      <c r="DH100" s="59">
        <f t="shared" si="145"/>
        <v>1.535676154573248E-2</v>
      </c>
      <c r="DI100" s="14">
        <f t="shared" si="146"/>
        <v>10804.103760191263</v>
      </c>
      <c r="DJ100" s="14">
        <f t="shared" si="147"/>
        <v>411.94506349099396</v>
      </c>
      <c r="DK100" s="14">
        <f t="shared" si="148"/>
        <v>654876.64387105452</v>
      </c>
      <c r="DL100" s="14">
        <f t="shared" si="149"/>
        <v>10388.561307876213</v>
      </c>
      <c r="DM100">
        <f t="shared" si="150"/>
        <v>321794.0900599485</v>
      </c>
      <c r="DN100" s="34">
        <f t="shared" si="151"/>
        <v>5323.6897999999992</v>
      </c>
      <c r="DO100" s="34">
        <f t="shared" si="152"/>
        <v>202.98469742098564</v>
      </c>
      <c r="DP100" s="34">
        <f t="shared" si="153"/>
        <v>322688.5067579957</v>
      </c>
      <c r="DQ100" s="9">
        <f t="shared" si="154"/>
        <v>5118.932499999999</v>
      </c>
      <c r="DR100" s="59">
        <f t="shared" si="155"/>
        <v>1.5971032007561781E-2</v>
      </c>
      <c r="DS100" s="59">
        <f t="shared" si="156"/>
        <v>6.0895266654263094E-4</v>
      </c>
      <c r="DT100" s="59">
        <f t="shared" si="157"/>
        <v>0.96806325378016322</v>
      </c>
      <c r="DU100" s="59">
        <f t="shared" si="158"/>
        <v>1.5356761545732482E-2</v>
      </c>
      <c r="DV100" s="14">
        <f t="shared" si="159"/>
        <v>5139.3837121916558</v>
      </c>
      <c r="DW100" s="14">
        <f t="shared" si="160"/>
        <v>195.95736921966517</v>
      </c>
      <c r="DX100" s="14">
        <f t="shared" si="161"/>
        <v>311517.03387066064</v>
      </c>
      <c r="DY100" s="14">
        <f t="shared" si="162"/>
        <v>4941.7151078765919</v>
      </c>
      <c r="DZ100" s="34" t="e">
        <f t="shared" si="163"/>
        <v>#REF!</v>
      </c>
      <c r="EA100" s="34" t="e">
        <f t="shared" si="164"/>
        <v>#REF!</v>
      </c>
      <c r="EB100" s="34" t="e">
        <f t="shared" si="165"/>
        <v>#REF!</v>
      </c>
      <c r="EC100" s="34" t="e">
        <f t="shared" si="166"/>
        <v>#REF!</v>
      </c>
      <c r="ED100" s="34" t="e">
        <f t="shared" si="167"/>
        <v>#REF!</v>
      </c>
      <c r="EE100" s="59" t="e">
        <f t="shared" si="168"/>
        <v>#REF!</v>
      </c>
      <c r="EF100" s="59" t="e">
        <f t="shared" si="169"/>
        <v>#REF!</v>
      </c>
      <c r="EG100" s="59" t="e">
        <f t="shared" si="170"/>
        <v>#REF!</v>
      </c>
      <c r="EH100" s="59" t="e">
        <f t="shared" si="171"/>
        <v>#REF!</v>
      </c>
      <c r="EI100" s="14" t="e">
        <f t="shared" si="172"/>
        <v>#REF!</v>
      </c>
      <c r="EJ100" s="14" t="e">
        <f t="shared" si="173"/>
        <v>#REF!</v>
      </c>
      <c r="EK100" s="14" t="e">
        <f t="shared" si="174"/>
        <v>#REF!</v>
      </c>
      <c r="EL100" s="14" t="e">
        <f t="shared" si="175"/>
        <v>#REF!</v>
      </c>
      <c r="EM100" t="e">
        <f t="shared" si="176"/>
        <v>#REF!</v>
      </c>
      <c r="EN100" s="34" t="e">
        <f t="shared" si="177"/>
        <v>#REF!</v>
      </c>
      <c r="EO100" s="34" t="e">
        <f t="shared" si="178"/>
        <v>#REF!</v>
      </c>
      <c r="EP100" s="34" t="e">
        <f t="shared" si="179"/>
        <v>#REF!</v>
      </c>
      <c r="EQ100" s="34" t="e">
        <f t="shared" si="180"/>
        <v>#REF!</v>
      </c>
      <c r="ER100" s="59" t="e">
        <f t="shared" si="181"/>
        <v>#REF!</v>
      </c>
      <c r="ES100" s="59" t="e">
        <f t="shared" si="182"/>
        <v>#REF!</v>
      </c>
      <c r="ET100" s="59" t="e">
        <f t="shared" si="183"/>
        <v>#REF!</v>
      </c>
      <c r="EU100" s="59" t="e">
        <f t="shared" si="184"/>
        <v>#REF!</v>
      </c>
      <c r="EV100" s="14" t="e">
        <f t="shared" si="185"/>
        <v>#REF!</v>
      </c>
      <c r="EW100" s="14" t="e">
        <f t="shared" si="186"/>
        <v>#REF!</v>
      </c>
      <c r="EX100" s="14" t="e">
        <f t="shared" si="187"/>
        <v>#REF!</v>
      </c>
      <c r="EY100" s="14" t="e">
        <f t="shared" si="188"/>
        <v>#REF!</v>
      </c>
    </row>
    <row r="101" spans="1:155" x14ac:dyDescent="0.2">
      <c r="A101" s="17">
        <v>30162952</v>
      </c>
      <c r="B101" t="s">
        <v>62</v>
      </c>
      <c r="C101" t="s">
        <v>3003</v>
      </c>
      <c r="D101" t="s">
        <v>3004</v>
      </c>
      <c r="E101" t="s">
        <v>3005</v>
      </c>
      <c r="F101" t="s">
        <v>41</v>
      </c>
      <c r="G101" t="s">
        <v>42</v>
      </c>
      <c r="H101" t="s">
        <v>3006</v>
      </c>
      <c r="I101" t="s">
        <v>68</v>
      </c>
      <c r="J101" s="19" t="s">
        <v>69</v>
      </c>
      <c r="K101" t="s">
        <v>70</v>
      </c>
      <c r="L101">
        <v>1953</v>
      </c>
      <c r="M101">
        <f t="shared" si="192"/>
        <v>1953</v>
      </c>
      <c r="N101">
        <v>66</v>
      </c>
      <c r="O101" s="19">
        <f t="shared" si="193"/>
        <v>66</v>
      </c>
      <c r="P101" t="s">
        <v>54</v>
      </c>
      <c r="Q101" s="19" t="str">
        <f t="shared" si="99"/>
        <v>60-70</v>
      </c>
      <c r="R101" s="23">
        <v>281.89999999999998</v>
      </c>
      <c r="S101" s="15">
        <f t="shared" si="100"/>
        <v>0.28189999999999998</v>
      </c>
      <c r="T101">
        <v>30044722</v>
      </c>
      <c r="U101" t="s">
        <v>45</v>
      </c>
      <c r="V101" t="s">
        <v>46</v>
      </c>
      <c r="W101" t="s">
        <v>47</v>
      </c>
      <c r="X101" t="s">
        <v>48</v>
      </c>
      <c r="Y101" t="s">
        <v>208</v>
      </c>
      <c r="Z101" t="s">
        <v>3007</v>
      </c>
      <c r="AA101" t="s">
        <v>3008</v>
      </c>
      <c r="AB101" t="s">
        <v>49</v>
      </c>
      <c r="AC101">
        <v>1953</v>
      </c>
      <c r="AD101">
        <v>66</v>
      </c>
      <c r="AE101" t="str">
        <f t="shared" si="101"/>
        <v>&lt;70</v>
      </c>
      <c r="AF101">
        <v>-38.055346440000001</v>
      </c>
      <c r="AG101">
        <v>145.52863442</v>
      </c>
      <c r="AH101" t="s">
        <v>75</v>
      </c>
      <c r="AI101" t="s">
        <v>76</v>
      </c>
      <c r="AJ101" s="33" t="s">
        <v>82</v>
      </c>
      <c r="AL101">
        <v>1</v>
      </c>
      <c r="AM101" t="s">
        <v>86</v>
      </c>
      <c r="AN101">
        <v>220</v>
      </c>
      <c r="AO101" s="69">
        <v>5</v>
      </c>
      <c r="AP101">
        <v>2</v>
      </c>
      <c r="AQ101">
        <v>0</v>
      </c>
      <c r="AR101">
        <v>0</v>
      </c>
      <c r="AS101" s="82" t="str">
        <f t="shared" si="102"/>
        <v>Gw-0-0</v>
      </c>
      <c r="AT101" s="14">
        <f t="shared" si="103"/>
        <v>26000</v>
      </c>
      <c r="AU101" s="81">
        <f>VLOOKUP(C101,Bushfire_Vlookup!$F$2:$H$12575,3,FALSE)</f>
        <v>991.34290899999996</v>
      </c>
      <c r="AV101" s="14">
        <f>VLOOKUP(AS101,Safety_collateral_Vlookup!$J$3:$L$20,2,FALSE)</f>
        <v>3720.1399252148244</v>
      </c>
      <c r="AW101" s="14">
        <f>VLOOKUP(AS101,Safety_collateral_Vlookup!$J$3:$L$20,3,FALSE)</f>
        <v>25000</v>
      </c>
      <c r="AX101" s="48">
        <f t="shared" si="104"/>
        <v>59444.152184107217</v>
      </c>
      <c r="AY101" s="49">
        <f t="shared" si="191"/>
        <v>21424.399999999998</v>
      </c>
      <c r="AZ101" s="14">
        <v>76000</v>
      </c>
      <c r="BA101" s="16">
        <f t="shared" si="105"/>
        <v>2.7746005575001971</v>
      </c>
      <c r="BB101" t="e">
        <f>IF(BA101&lt;=#REF!,#REF!,IF(BA101&lt;=#REF!,#REF!,IF(BA101&lt;=#REF!,#REF!,IF(BA101&lt;=#REF!,#REF!,#REF!))))</f>
        <v>#REF!</v>
      </c>
      <c r="BC101" s="51">
        <v>3</v>
      </c>
      <c r="BD101" s="21">
        <v>70</v>
      </c>
      <c r="BE101" s="21">
        <v>6.4399999999999999E-2</v>
      </c>
      <c r="BF101" s="26">
        <f t="shared" si="106"/>
        <v>1397.4320455348784</v>
      </c>
      <c r="BG101" s="21">
        <v>7</v>
      </c>
      <c r="BH101" s="21">
        <f t="shared" si="107"/>
        <v>64.400000000000006</v>
      </c>
      <c r="BI101" s="28">
        <f t="shared" si="108"/>
        <v>6.0635500134400021E-2</v>
      </c>
      <c r="BJ101" s="27">
        <f t="shared" si="109"/>
        <v>6.0635500134400021E-2</v>
      </c>
      <c r="BK101" s="28">
        <f t="shared" si="110"/>
        <v>0.92961887716136249</v>
      </c>
      <c r="BL101" s="35">
        <f t="shared" si="111"/>
        <v>2.5793210548346237</v>
      </c>
      <c r="BM101" s="21" t="str">
        <f t="shared" si="112"/>
        <v>Cr3</v>
      </c>
      <c r="BN101" s="51">
        <v>3</v>
      </c>
      <c r="BO101" s="21">
        <v>1</v>
      </c>
      <c r="BP101" s="50" t="s">
        <v>5497</v>
      </c>
      <c r="BQ101" s="14">
        <v>26000</v>
      </c>
      <c r="BR101">
        <f>IFERROR(VLOOKUP(AO101,'Model Failure data- Lines'!$A$37:$E$41,3,FALSE),'Model Failure data- Lines'!$C$37)</f>
        <v>0.49390000000000001</v>
      </c>
      <c r="BS101" s="14">
        <f t="shared" si="113"/>
        <v>29359.466763730554</v>
      </c>
      <c r="BT101" s="34">
        <f t="shared" si="114"/>
        <v>19109.502611153122</v>
      </c>
      <c r="BU101" s="34">
        <f t="shared" si="115"/>
        <v>1.5363804784011026</v>
      </c>
      <c r="BV101" s="54">
        <f t="shared" si="116"/>
        <v>10249.964152577431</v>
      </c>
      <c r="BW101">
        <f>IFERROR(VLOOKUP(AO101,'Model Failure data- Lines'!$A$37:$E$41,4,FALSE),'Model Failure data- Lines'!$D$37)</f>
        <v>0.39779999999999999</v>
      </c>
      <c r="BX101" s="14">
        <f t="shared" si="117"/>
        <v>23646.883738837849</v>
      </c>
      <c r="BY101" s="34">
        <f t="shared" si="118"/>
        <v>17044.728909358862</v>
      </c>
      <c r="BZ101" s="71">
        <f t="shared" si="119"/>
        <v>1.3873429061024196</v>
      </c>
      <c r="CA101" s="71">
        <f t="shared" si="120"/>
        <v>6602.1548294789864</v>
      </c>
      <c r="CB101" s="56">
        <v>1</v>
      </c>
      <c r="CC101">
        <f>IFERROR(VLOOKUP(AO101,'Model Failure data- Lines'!$A$37:$E$41,5,FALSE),'Model Failure data- Lines'!$E$37)</f>
        <v>0.19189999999999996</v>
      </c>
      <c r="CD101" s="14">
        <f t="shared" si="121"/>
        <v>11407.332804130172</v>
      </c>
      <c r="CE101" s="34">
        <f t="shared" si="122"/>
        <v>13560.369652990688</v>
      </c>
      <c r="CF101" s="34">
        <f t="shared" si="123"/>
        <v>0.84122579959421151</v>
      </c>
      <c r="CG101" s="54">
        <f t="shared" si="124"/>
        <v>-2153.0368488605163</v>
      </c>
      <c r="CH101" t="e">
        <f>IFERROR(VLOOKUP(AO101,'Model Failure data- Lines'!#REF!,3,FALSE),'Model Failure data- Lines'!#REF!)</f>
        <v>#REF!</v>
      </c>
      <c r="CI101" s="14" t="e">
        <f t="shared" si="125"/>
        <v>#REF!</v>
      </c>
      <c r="CJ101" s="34">
        <f t="shared" si="126"/>
        <v>18329.326334823196</v>
      </c>
      <c r="CK101" s="34" t="e">
        <f t="shared" si="127"/>
        <v>#REF!</v>
      </c>
      <c r="CL101" s="54" t="e">
        <f t="shared" si="128"/>
        <v>#REF!</v>
      </c>
      <c r="CM101" t="e">
        <f>IFERROR(VLOOKUP(AO101,'Model Failure data- Lines'!#REF!,4,FALSE),'Model Failure data- Lines'!#REF!)</f>
        <v>#REF!</v>
      </c>
      <c r="CN101" s="14" t="e">
        <f t="shared" si="129"/>
        <v>#REF!</v>
      </c>
      <c r="CO101" s="34">
        <f t="shared" si="130"/>
        <v>15681.38215718728</v>
      </c>
      <c r="CP101" s="34" t="e">
        <f t="shared" si="131"/>
        <v>#REF!</v>
      </c>
      <c r="CQ101" s="54" t="e">
        <f t="shared" si="132"/>
        <v>#REF!</v>
      </c>
      <c r="CR101" t="e">
        <f>IFERROR(VLOOKUP(AO101,'Model Failure data- Lines'!#REF!,5,FALSE),'Model Failure data- Lines'!#REF!)</f>
        <v>#REF!</v>
      </c>
      <c r="CS101" s="14" t="e">
        <f t="shared" si="133"/>
        <v>#REF!</v>
      </c>
      <c r="CT101" s="34">
        <f t="shared" si="134"/>
        <v>11477.835848833647</v>
      </c>
      <c r="CU101" s="34" t="e">
        <f t="shared" si="135"/>
        <v>#REF!</v>
      </c>
      <c r="CV101" s="54" t="e">
        <f t="shared" si="136"/>
        <v>#REF!</v>
      </c>
      <c r="CW101" t="s">
        <v>49</v>
      </c>
      <c r="CX101">
        <v>1</v>
      </c>
      <c r="CY101">
        <v>1</v>
      </c>
      <c r="CZ101">
        <f t="shared" si="137"/>
        <v>6602.1548294789864</v>
      </c>
      <c r="DA101" s="34">
        <f t="shared" si="138"/>
        <v>11035.767599999999</v>
      </c>
      <c r="DB101" s="34">
        <f t="shared" si="139"/>
        <v>420.77807521661333</v>
      </c>
      <c r="DC101" s="34">
        <f t="shared" si="140"/>
        <v>1579.0230636212377</v>
      </c>
      <c r="DD101" s="9">
        <f t="shared" si="141"/>
        <v>10611.314999999999</v>
      </c>
      <c r="DE101" s="59">
        <f t="shared" si="142"/>
        <v>0.46669014496293892</v>
      </c>
      <c r="DF101" s="59">
        <f t="shared" si="143"/>
        <v>1.7794229458045829E-2</v>
      </c>
      <c r="DG101" s="59">
        <f t="shared" si="144"/>
        <v>6.6775101576189363E-2</v>
      </c>
      <c r="DH101" s="59">
        <f t="shared" si="145"/>
        <v>0.44874052400282588</v>
      </c>
      <c r="DI101" s="14">
        <f t="shared" si="146"/>
        <v>3081.1605944373159</v>
      </c>
      <c r="DJ101" s="14">
        <f t="shared" si="147"/>
        <v>117.48025795329453</v>
      </c>
      <c r="DK101" s="14">
        <f t="shared" si="148"/>
        <v>440.8595593601886</v>
      </c>
      <c r="DL101" s="14">
        <f t="shared" si="149"/>
        <v>2962.654417728188</v>
      </c>
      <c r="DM101">
        <f t="shared" si="150"/>
        <v>-2153.0368488605159</v>
      </c>
      <c r="DN101" s="34">
        <f t="shared" si="151"/>
        <v>5323.6897999999992</v>
      </c>
      <c r="DO101" s="34">
        <f t="shared" si="152"/>
        <v>202.98469742098564</v>
      </c>
      <c r="DP101" s="34">
        <f t="shared" si="153"/>
        <v>761.72580670918921</v>
      </c>
      <c r="DQ101" s="9">
        <f t="shared" si="154"/>
        <v>5118.932499999999</v>
      </c>
      <c r="DR101" s="59">
        <f t="shared" si="155"/>
        <v>0.46669014496293898</v>
      </c>
      <c r="DS101" s="59">
        <f t="shared" si="156"/>
        <v>1.7794229458045829E-2</v>
      </c>
      <c r="DT101" s="59">
        <f t="shared" si="157"/>
        <v>6.6775101576189363E-2</v>
      </c>
      <c r="DU101" s="59">
        <f t="shared" si="158"/>
        <v>0.44874052400282594</v>
      </c>
      <c r="DV101" s="14">
        <f t="shared" si="159"/>
        <v>-1004.8010791052635</v>
      </c>
      <c r="DW101" s="14">
        <f t="shared" si="160"/>
        <v>-38.31163172025196</v>
      </c>
      <c r="DX101" s="14">
        <f t="shared" si="161"/>
        <v>-143.76925427993964</v>
      </c>
      <c r="DY101" s="14">
        <f t="shared" si="162"/>
        <v>-966.15488375506118</v>
      </c>
      <c r="DZ101" s="34" t="e">
        <f t="shared" si="163"/>
        <v>#REF!</v>
      </c>
      <c r="EA101" s="34" t="e">
        <f t="shared" si="164"/>
        <v>#REF!</v>
      </c>
      <c r="EB101" s="34" t="e">
        <f t="shared" si="165"/>
        <v>#REF!</v>
      </c>
      <c r="EC101" s="34" t="e">
        <f t="shared" si="166"/>
        <v>#REF!</v>
      </c>
      <c r="ED101" s="34" t="e">
        <f t="shared" si="167"/>
        <v>#REF!</v>
      </c>
      <c r="EE101" s="59" t="e">
        <f t="shared" si="168"/>
        <v>#REF!</v>
      </c>
      <c r="EF101" s="59" t="e">
        <f t="shared" si="169"/>
        <v>#REF!</v>
      </c>
      <c r="EG101" s="59" t="e">
        <f t="shared" si="170"/>
        <v>#REF!</v>
      </c>
      <c r="EH101" s="59" t="e">
        <f t="shared" si="171"/>
        <v>#REF!</v>
      </c>
      <c r="EI101" s="14" t="e">
        <f t="shared" si="172"/>
        <v>#REF!</v>
      </c>
      <c r="EJ101" s="14" t="e">
        <f t="shared" si="173"/>
        <v>#REF!</v>
      </c>
      <c r="EK101" s="14" t="e">
        <f t="shared" si="174"/>
        <v>#REF!</v>
      </c>
      <c r="EL101" s="14" t="e">
        <f t="shared" si="175"/>
        <v>#REF!</v>
      </c>
      <c r="EM101" t="e">
        <f t="shared" si="176"/>
        <v>#REF!</v>
      </c>
      <c r="EN101" s="34" t="e">
        <f t="shared" si="177"/>
        <v>#REF!</v>
      </c>
      <c r="EO101" s="34" t="e">
        <f t="shared" si="178"/>
        <v>#REF!</v>
      </c>
      <c r="EP101" s="34" t="e">
        <f t="shared" si="179"/>
        <v>#REF!</v>
      </c>
      <c r="EQ101" s="34" t="e">
        <f t="shared" si="180"/>
        <v>#REF!</v>
      </c>
      <c r="ER101" s="59" t="e">
        <f t="shared" si="181"/>
        <v>#REF!</v>
      </c>
      <c r="ES101" s="59" t="e">
        <f t="shared" si="182"/>
        <v>#REF!</v>
      </c>
      <c r="ET101" s="59" t="e">
        <f t="shared" si="183"/>
        <v>#REF!</v>
      </c>
      <c r="EU101" s="59" t="e">
        <f t="shared" si="184"/>
        <v>#REF!</v>
      </c>
      <c r="EV101" s="14" t="e">
        <f t="shared" si="185"/>
        <v>#REF!</v>
      </c>
      <c r="EW101" s="14" t="e">
        <f t="shared" si="186"/>
        <v>#REF!</v>
      </c>
      <c r="EX101" s="14" t="e">
        <f t="shared" si="187"/>
        <v>#REF!</v>
      </c>
      <c r="EY101" s="14" t="e">
        <f t="shared" si="188"/>
        <v>#REF!</v>
      </c>
    </row>
    <row r="102" spans="1:155" x14ac:dyDescent="0.2">
      <c r="A102" s="17">
        <v>30447206</v>
      </c>
      <c r="B102" t="s">
        <v>62</v>
      </c>
      <c r="C102" t="s">
        <v>5419</v>
      </c>
      <c r="D102" t="s">
        <v>5420</v>
      </c>
      <c r="E102" t="s">
        <v>800</v>
      </c>
      <c r="F102" t="s">
        <v>41</v>
      </c>
      <c r="G102" t="s">
        <v>42</v>
      </c>
      <c r="H102" t="s">
        <v>5421</v>
      </c>
      <c r="I102" t="s">
        <v>68</v>
      </c>
      <c r="J102" s="19" t="s">
        <v>69</v>
      </c>
      <c r="K102" t="s">
        <v>70</v>
      </c>
      <c r="L102">
        <v>1953</v>
      </c>
      <c r="M102">
        <f t="shared" si="192"/>
        <v>1953</v>
      </c>
      <c r="N102">
        <v>66</v>
      </c>
      <c r="O102" s="19">
        <f t="shared" si="193"/>
        <v>66</v>
      </c>
      <c r="P102" t="s">
        <v>54</v>
      </c>
      <c r="Q102" s="19" t="str">
        <f t="shared" si="99"/>
        <v>60-70</v>
      </c>
      <c r="R102" s="23">
        <v>242.3</v>
      </c>
      <c r="S102" s="15">
        <f t="shared" si="100"/>
        <v>0.24230000000000002</v>
      </c>
      <c r="T102">
        <v>30110156</v>
      </c>
      <c r="U102" t="s">
        <v>45</v>
      </c>
      <c r="V102" t="s">
        <v>46</v>
      </c>
      <c r="W102" t="s">
        <v>47</v>
      </c>
      <c r="X102" t="s">
        <v>48</v>
      </c>
      <c r="Y102" t="s">
        <v>59</v>
      </c>
      <c r="Z102" t="s">
        <v>5422</v>
      </c>
      <c r="AA102" t="s">
        <v>5423</v>
      </c>
      <c r="AB102" t="s">
        <v>880</v>
      </c>
      <c r="AC102">
        <v>1953</v>
      </c>
      <c r="AD102">
        <v>66</v>
      </c>
      <c r="AE102" t="str">
        <f t="shared" si="101"/>
        <v>&lt;70</v>
      </c>
      <c r="AF102">
        <v>-37.975325599999998</v>
      </c>
      <c r="AG102">
        <v>145.29188113999999</v>
      </c>
      <c r="AH102" t="s">
        <v>75</v>
      </c>
      <c r="AI102" t="s">
        <v>76</v>
      </c>
      <c r="AJ102" s="33" t="s">
        <v>82</v>
      </c>
      <c r="AL102">
        <v>1</v>
      </c>
      <c r="AM102" t="s">
        <v>86</v>
      </c>
      <c r="AN102">
        <v>220</v>
      </c>
      <c r="AO102" s="69">
        <v>5</v>
      </c>
      <c r="AP102">
        <v>2</v>
      </c>
      <c r="AQ102">
        <v>0</v>
      </c>
      <c r="AR102">
        <v>2</v>
      </c>
      <c r="AS102" s="82" t="str">
        <f t="shared" si="102"/>
        <v>Gw-0-2</v>
      </c>
      <c r="AT102" s="14">
        <f t="shared" si="103"/>
        <v>26000</v>
      </c>
      <c r="AU102" s="81">
        <f>VLOOKUP(C102,Bushfire_Vlookup!$F$2:$H$12575,3,FALSE)</f>
        <v>1241.1554940000001</v>
      </c>
      <c r="AV102" s="14">
        <f>VLOOKUP(AS102,Safety_collateral_Vlookup!$J$3:$L$20,2,FALSE)</f>
        <v>93570.139925214826</v>
      </c>
      <c r="AW102" s="14">
        <f>VLOOKUP(AS102,Safety_collateral_Vlookup!$J$3:$L$20,3,FALSE)</f>
        <v>550000</v>
      </c>
      <c r="AX102" s="48">
        <f t="shared" si="104"/>
        <v>715755.65221230208</v>
      </c>
      <c r="AY102" s="49">
        <f t="shared" si="191"/>
        <v>18414.800000000003</v>
      </c>
      <c r="AZ102" s="14">
        <v>76000</v>
      </c>
      <c r="BA102" s="16">
        <f t="shared" si="105"/>
        <v>38.868499913781413</v>
      </c>
      <c r="BB102" t="e">
        <f>IF(BA102&lt;=#REF!,#REF!,IF(BA102&lt;=#REF!,#REF!,IF(BA102&lt;=#REF!,#REF!,IF(BA102&lt;=#REF!,#REF!,#REF!))))</f>
        <v>#REF!</v>
      </c>
      <c r="BC102" s="51">
        <v>5</v>
      </c>
      <c r="BD102" s="21">
        <v>70</v>
      </c>
      <c r="BE102" s="21">
        <v>6.4399999999999999E-2</v>
      </c>
      <c r="BF102" s="26">
        <f t="shared" si="106"/>
        <v>1201.1272956122777</v>
      </c>
      <c r="BG102" s="21">
        <v>7</v>
      </c>
      <c r="BH102" s="21">
        <f t="shared" si="107"/>
        <v>64.400000000000006</v>
      </c>
      <c r="BI102" s="28">
        <f t="shared" si="108"/>
        <v>6.0635500134400021E-2</v>
      </c>
      <c r="BJ102" s="27">
        <f t="shared" si="109"/>
        <v>6.0635500134400021E-2</v>
      </c>
      <c r="BK102" s="28">
        <f t="shared" si="110"/>
        <v>0.9296188771613626</v>
      </c>
      <c r="BL102" s="35">
        <f t="shared" si="111"/>
        <v>36.132891246796</v>
      </c>
      <c r="BM102" s="21" t="str">
        <f t="shared" si="112"/>
        <v>Cr5</v>
      </c>
      <c r="BN102" s="51">
        <v>5</v>
      </c>
      <c r="BO102" s="21">
        <v>1</v>
      </c>
      <c r="BP102" s="50" t="s">
        <v>5497</v>
      </c>
      <c r="BQ102" s="14">
        <v>26000</v>
      </c>
      <c r="BR102">
        <f>IFERROR(VLOOKUP(AO102,'Model Failure data- Lines'!$A$37:$E$41,3,FALSE),'Model Failure data- Lines'!$C$37)</f>
        <v>0.49390000000000001</v>
      </c>
      <c r="BS102" s="14">
        <f t="shared" si="113"/>
        <v>353511.71662765602</v>
      </c>
      <c r="BT102" s="34">
        <f t="shared" si="114"/>
        <v>16425.088622498766</v>
      </c>
      <c r="BU102" s="34">
        <f t="shared" si="115"/>
        <v>21.522667228925787</v>
      </c>
      <c r="BV102" s="54">
        <f t="shared" si="116"/>
        <v>337086.62800515722</v>
      </c>
      <c r="BW102">
        <f>IFERROR(VLOOKUP(AO102,'Model Failure data- Lines'!$A$37:$E$41,4,FALSE),'Model Failure data- Lines'!$D$37)</f>
        <v>0.39779999999999999</v>
      </c>
      <c r="BX102" s="14">
        <f t="shared" si="117"/>
        <v>284727.59845005377</v>
      </c>
      <c r="BY102" s="34">
        <f t="shared" si="118"/>
        <v>14650.364720601821</v>
      </c>
      <c r="BZ102" s="71">
        <f t="shared" si="119"/>
        <v>19.434847109960376</v>
      </c>
      <c r="CA102" s="71">
        <f t="shared" si="120"/>
        <v>270077.23372945195</v>
      </c>
      <c r="CB102" s="56">
        <v>1</v>
      </c>
      <c r="CC102">
        <f>IFERROR(VLOOKUP(AO102,'Model Failure data- Lines'!$A$37:$E$41,5,FALSE),'Model Failure data- Lines'!$E$37)</f>
        <v>0.19189999999999996</v>
      </c>
      <c r="CD102" s="14">
        <f t="shared" si="121"/>
        <v>137353.50965954075</v>
      </c>
      <c r="CE102" s="34">
        <f t="shared" si="122"/>
        <v>11655.472035897996</v>
      </c>
      <c r="CF102" s="34">
        <f t="shared" si="123"/>
        <v>11.784465634382036</v>
      </c>
      <c r="CG102" s="54">
        <f t="shared" si="124"/>
        <v>125698.03762364275</v>
      </c>
      <c r="CH102" t="e">
        <f>IFERROR(VLOOKUP(AO102,'Model Failure data- Lines'!#REF!,3,FALSE),'Model Failure data- Lines'!#REF!)</f>
        <v>#REF!</v>
      </c>
      <c r="CI102" s="14" t="e">
        <f t="shared" si="125"/>
        <v>#REF!</v>
      </c>
      <c r="CJ102" s="34">
        <f t="shared" si="126"/>
        <v>15754.507878423772</v>
      </c>
      <c r="CK102" s="34" t="e">
        <f t="shared" si="127"/>
        <v>#REF!</v>
      </c>
      <c r="CL102" s="54" t="e">
        <f t="shared" si="128"/>
        <v>#REF!</v>
      </c>
      <c r="CM102" t="e">
        <f>IFERROR(VLOOKUP(AO102,'Model Failure data- Lines'!#REF!,4,FALSE),'Model Failure data- Lines'!#REF!)</f>
        <v>#REF!</v>
      </c>
      <c r="CN102" s="14" t="e">
        <f t="shared" si="129"/>
        <v>#REF!</v>
      </c>
      <c r="CO102" s="34">
        <f t="shared" si="130"/>
        <v>13478.534574978641</v>
      </c>
      <c r="CP102" s="34" t="e">
        <f t="shared" si="131"/>
        <v>#REF!</v>
      </c>
      <c r="CQ102" s="54" t="e">
        <f t="shared" si="132"/>
        <v>#REF!</v>
      </c>
      <c r="CR102" t="e">
        <f>IFERROR(VLOOKUP(AO102,'Model Failure data- Lines'!#REF!,5,FALSE),'Model Failure data- Lines'!#REF!)</f>
        <v>#REF!</v>
      </c>
      <c r="CS102" s="14" t="e">
        <f t="shared" si="133"/>
        <v>#REF!</v>
      </c>
      <c r="CT102" s="34">
        <f t="shared" si="134"/>
        <v>9865.4828881603171</v>
      </c>
      <c r="CU102" s="34" t="e">
        <f t="shared" si="135"/>
        <v>#REF!</v>
      </c>
      <c r="CV102" s="54" t="e">
        <f t="shared" si="136"/>
        <v>#REF!</v>
      </c>
      <c r="CW102" t="s">
        <v>880</v>
      </c>
      <c r="CX102">
        <v>1</v>
      </c>
      <c r="CY102">
        <v>1</v>
      </c>
      <c r="CZ102">
        <f t="shared" si="137"/>
        <v>270077.23372945195</v>
      </c>
      <c r="DA102" s="34">
        <f t="shared" si="138"/>
        <v>11035.767599999999</v>
      </c>
      <c r="DB102" s="34">
        <f t="shared" si="139"/>
        <v>526.81167643258436</v>
      </c>
      <c r="DC102" s="34">
        <f t="shared" si="140"/>
        <v>39716.089173621236</v>
      </c>
      <c r="DD102" s="9">
        <f t="shared" si="141"/>
        <v>233448.92999999996</v>
      </c>
      <c r="DE102" s="59">
        <f t="shared" si="142"/>
        <v>3.8759037269567205E-2</v>
      </c>
      <c r="DF102" s="59">
        <f t="shared" si="143"/>
        <v>1.850230463433619E-3</v>
      </c>
      <c r="DG102" s="59">
        <f t="shared" si="144"/>
        <v>0.13948802079538536</v>
      </c>
      <c r="DH102" s="59">
        <f t="shared" si="145"/>
        <v>0.81990271147161387</v>
      </c>
      <c r="DI102" s="14">
        <f t="shared" si="146"/>
        <v>10467.93356778144</v>
      </c>
      <c r="DJ102" s="14">
        <f t="shared" si="147"/>
        <v>499.70512532611377</v>
      </c>
      <c r="DK102" s="14">
        <f t="shared" si="148"/>
        <v>37672.538794813947</v>
      </c>
      <c r="DL102" s="14">
        <f t="shared" si="149"/>
        <v>221437.05624153049</v>
      </c>
      <c r="DM102">
        <f t="shared" si="150"/>
        <v>125698.03762364275</v>
      </c>
      <c r="DN102" s="34">
        <f t="shared" si="151"/>
        <v>5323.6897999999992</v>
      </c>
      <c r="DO102" s="34">
        <f t="shared" si="152"/>
        <v>254.13564783160615</v>
      </c>
      <c r="DP102" s="34">
        <f t="shared" si="153"/>
        <v>19159.169211709184</v>
      </c>
      <c r="DQ102" s="9">
        <f t="shared" si="154"/>
        <v>112616.51499999997</v>
      </c>
      <c r="DR102" s="59">
        <f t="shared" si="155"/>
        <v>3.8759037269567205E-2</v>
      </c>
      <c r="DS102" s="59">
        <f t="shared" si="156"/>
        <v>1.850230463433619E-3</v>
      </c>
      <c r="DT102" s="59">
        <f t="shared" si="157"/>
        <v>0.13948802079538536</v>
      </c>
      <c r="DU102" s="59">
        <f t="shared" si="158"/>
        <v>0.81990271147161387</v>
      </c>
      <c r="DV102" s="14">
        <f t="shared" si="159"/>
        <v>4871.9349249662309</v>
      </c>
      <c r="DW102" s="14">
        <f t="shared" si="160"/>
        <v>232.57033840508902</v>
      </c>
      <c r="DX102" s="14">
        <f t="shared" si="161"/>
        <v>17533.370485985812</v>
      </c>
      <c r="DY102" s="14">
        <f t="shared" si="162"/>
        <v>103060.16187428564</v>
      </c>
      <c r="DZ102" s="34" t="e">
        <f t="shared" si="163"/>
        <v>#REF!</v>
      </c>
      <c r="EA102" s="34" t="e">
        <f t="shared" si="164"/>
        <v>#REF!</v>
      </c>
      <c r="EB102" s="34" t="e">
        <f t="shared" si="165"/>
        <v>#REF!</v>
      </c>
      <c r="EC102" s="34" t="e">
        <f t="shared" si="166"/>
        <v>#REF!</v>
      </c>
      <c r="ED102" s="34" t="e">
        <f t="shared" si="167"/>
        <v>#REF!</v>
      </c>
      <c r="EE102" s="59" t="e">
        <f t="shared" si="168"/>
        <v>#REF!</v>
      </c>
      <c r="EF102" s="59" t="e">
        <f t="shared" si="169"/>
        <v>#REF!</v>
      </c>
      <c r="EG102" s="59" t="e">
        <f t="shared" si="170"/>
        <v>#REF!</v>
      </c>
      <c r="EH102" s="59" t="e">
        <f t="shared" si="171"/>
        <v>#REF!</v>
      </c>
      <c r="EI102" s="14" t="e">
        <f t="shared" si="172"/>
        <v>#REF!</v>
      </c>
      <c r="EJ102" s="14" t="e">
        <f t="shared" si="173"/>
        <v>#REF!</v>
      </c>
      <c r="EK102" s="14" t="e">
        <f t="shared" si="174"/>
        <v>#REF!</v>
      </c>
      <c r="EL102" s="14" t="e">
        <f t="shared" si="175"/>
        <v>#REF!</v>
      </c>
      <c r="EM102" t="e">
        <f t="shared" si="176"/>
        <v>#REF!</v>
      </c>
      <c r="EN102" s="34" t="e">
        <f t="shared" si="177"/>
        <v>#REF!</v>
      </c>
      <c r="EO102" s="34" t="e">
        <f t="shared" si="178"/>
        <v>#REF!</v>
      </c>
      <c r="EP102" s="34" t="e">
        <f t="shared" si="179"/>
        <v>#REF!</v>
      </c>
      <c r="EQ102" s="34" t="e">
        <f t="shared" si="180"/>
        <v>#REF!</v>
      </c>
      <c r="ER102" s="59" t="e">
        <f t="shared" si="181"/>
        <v>#REF!</v>
      </c>
      <c r="ES102" s="59" t="e">
        <f t="shared" si="182"/>
        <v>#REF!</v>
      </c>
      <c r="ET102" s="59" t="e">
        <f t="shared" si="183"/>
        <v>#REF!</v>
      </c>
      <c r="EU102" s="59" t="e">
        <f t="shared" si="184"/>
        <v>#REF!</v>
      </c>
      <c r="EV102" s="14" t="e">
        <f t="shared" si="185"/>
        <v>#REF!</v>
      </c>
      <c r="EW102" s="14" t="e">
        <f t="shared" si="186"/>
        <v>#REF!</v>
      </c>
      <c r="EX102" s="14" t="e">
        <f t="shared" si="187"/>
        <v>#REF!</v>
      </c>
      <c r="EY102" s="14" t="e">
        <f t="shared" si="188"/>
        <v>#REF!</v>
      </c>
    </row>
    <row r="103" spans="1:155" x14ac:dyDescent="0.2">
      <c r="A103" s="17">
        <v>30333159</v>
      </c>
      <c r="B103" t="s">
        <v>62</v>
      </c>
      <c r="C103" t="s">
        <v>4715</v>
      </c>
      <c r="D103" t="s">
        <v>4716</v>
      </c>
      <c r="E103" t="s">
        <v>670</v>
      </c>
      <c r="F103" t="s">
        <v>41</v>
      </c>
      <c r="G103" t="s">
        <v>42</v>
      </c>
      <c r="H103" t="s">
        <v>4717</v>
      </c>
      <c r="I103" t="s">
        <v>68</v>
      </c>
      <c r="J103" s="19" t="s">
        <v>69</v>
      </c>
      <c r="K103" t="s">
        <v>70</v>
      </c>
      <c r="L103">
        <v>1953</v>
      </c>
      <c r="M103">
        <f t="shared" si="192"/>
        <v>1953</v>
      </c>
      <c r="N103">
        <v>66</v>
      </c>
      <c r="O103" s="19">
        <f t="shared" si="193"/>
        <v>66</v>
      </c>
      <c r="P103" t="s">
        <v>54</v>
      </c>
      <c r="Q103" s="19" t="str">
        <f t="shared" si="99"/>
        <v>60-70</v>
      </c>
      <c r="R103" s="23">
        <v>502.3</v>
      </c>
      <c r="S103" s="15">
        <f t="shared" si="100"/>
        <v>0.50229999999999997</v>
      </c>
      <c r="T103">
        <v>30205615</v>
      </c>
      <c r="U103" t="s">
        <v>45</v>
      </c>
      <c r="V103" t="s">
        <v>46</v>
      </c>
      <c r="W103" t="s">
        <v>47</v>
      </c>
      <c r="X103" t="s">
        <v>48</v>
      </c>
      <c r="Y103" t="s">
        <v>59</v>
      </c>
      <c r="Z103" t="s">
        <v>4718</v>
      </c>
      <c r="AA103" t="s">
        <v>4719</v>
      </c>
      <c r="AB103" t="s">
        <v>1680</v>
      </c>
      <c r="AC103">
        <v>1953</v>
      </c>
      <c r="AD103">
        <v>66</v>
      </c>
      <c r="AE103" t="str">
        <f t="shared" si="101"/>
        <v>&lt;70</v>
      </c>
      <c r="AF103">
        <v>-37.960893779999999</v>
      </c>
      <c r="AG103">
        <v>145.27043202999999</v>
      </c>
      <c r="AH103" t="s">
        <v>75</v>
      </c>
      <c r="AI103" t="s">
        <v>76</v>
      </c>
      <c r="AJ103" s="33" t="s">
        <v>82</v>
      </c>
      <c r="AL103">
        <v>1</v>
      </c>
      <c r="AM103" t="s">
        <v>86</v>
      </c>
      <c r="AN103">
        <v>220</v>
      </c>
      <c r="AO103" s="69">
        <v>5</v>
      </c>
      <c r="AP103">
        <v>2</v>
      </c>
      <c r="AQ103">
        <v>1</v>
      </c>
      <c r="AR103">
        <v>2</v>
      </c>
      <c r="AS103" s="82" t="str">
        <f t="shared" si="102"/>
        <v>Gw-1-2</v>
      </c>
      <c r="AT103" s="14">
        <f t="shared" si="103"/>
        <v>26000</v>
      </c>
      <c r="AU103" s="81">
        <f>VLOOKUP(C103,Bushfire_Vlookup!$F$2:$H$12575,3,FALSE)</f>
        <v>1405.841919</v>
      </c>
      <c r="AV103" s="14">
        <f>VLOOKUP(AS103,Safety_collateral_Vlookup!$J$3:$L$20,2,FALSE)</f>
        <v>106635.46062946052</v>
      </c>
      <c r="AW103" s="14">
        <f>VLOOKUP(AS103,Safety_collateral_Vlookup!$J$3:$L$20,3,FALSE)</f>
        <v>550000</v>
      </c>
      <c r="AX103" s="48">
        <f t="shared" si="104"/>
        <v>729872.06981920742</v>
      </c>
      <c r="AY103" s="49">
        <f t="shared" si="191"/>
        <v>38174.799999999996</v>
      </c>
      <c r="AZ103" s="14">
        <v>76000</v>
      </c>
      <c r="BA103" s="16">
        <f t="shared" si="105"/>
        <v>19.119211359829194</v>
      </c>
      <c r="BB103" t="e">
        <f>IF(BA103&lt;=#REF!,#REF!,IF(BA103&lt;=#REF!,#REF!,IF(BA103&lt;=#REF!,#REF!,IF(BA103&lt;=#REF!,#REF!,#REF!))))</f>
        <v>#REF!</v>
      </c>
      <c r="BC103" s="51">
        <v>5</v>
      </c>
      <c r="BD103" s="21">
        <v>70</v>
      </c>
      <c r="BE103" s="21">
        <v>6.4399999999999999E-2</v>
      </c>
      <c r="BF103" s="26">
        <f t="shared" si="106"/>
        <v>2489.996865811172</v>
      </c>
      <c r="BG103" s="21">
        <v>7</v>
      </c>
      <c r="BH103" s="21">
        <f t="shared" si="107"/>
        <v>64.400000000000006</v>
      </c>
      <c r="BI103" s="28">
        <f t="shared" si="108"/>
        <v>6.0635500134400021E-2</v>
      </c>
      <c r="BJ103" s="27">
        <f t="shared" si="109"/>
        <v>6.0635500134400021E-2</v>
      </c>
      <c r="BK103" s="28">
        <f t="shared" si="110"/>
        <v>0.9296188771613626</v>
      </c>
      <c r="BL103" s="35">
        <f t="shared" si="111"/>
        <v>17.773579796535181</v>
      </c>
      <c r="BM103" s="21" t="str">
        <f t="shared" si="112"/>
        <v>Cr5</v>
      </c>
      <c r="BN103" s="51">
        <v>5</v>
      </c>
      <c r="BO103" s="21">
        <v>1</v>
      </c>
      <c r="BP103" s="50" t="s">
        <v>5497</v>
      </c>
      <c r="BQ103" s="14">
        <v>26000</v>
      </c>
      <c r="BR103">
        <f>IFERROR(VLOOKUP(AO103,'Model Failure data- Lines'!$A$37:$E$41,3,FALSE),'Model Failure data- Lines'!$C$37)</f>
        <v>0.49390000000000001</v>
      </c>
      <c r="BS103" s="14">
        <f t="shared" si="113"/>
        <v>360483.81528370653</v>
      </c>
      <c r="BT103" s="34">
        <f t="shared" si="114"/>
        <v>34050.028952047578</v>
      </c>
      <c r="BU103" s="34">
        <f t="shared" si="115"/>
        <v>10.586887188594565</v>
      </c>
      <c r="BV103" s="54">
        <f t="shared" si="116"/>
        <v>326433.78633165895</v>
      </c>
      <c r="BW103">
        <f>IFERROR(VLOOKUP(AO103,'Model Failure data- Lines'!$A$37:$E$41,4,FALSE),'Model Failure data- Lines'!$D$37)</f>
        <v>0.39779999999999999</v>
      </c>
      <c r="BX103" s="14">
        <f t="shared" si="117"/>
        <v>290343.10937408073</v>
      </c>
      <c r="BY103" s="34">
        <f t="shared" si="118"/>
        <v>30370.937677087466</v>
      </c>
      <c r="BZ103" s="71">
        <f t="shared" si="119"/>
        <v>9.5598994163793058</v>
      </c>
      <c r="CA103" s="71">
        <f t="shared" si="120"/>
        <v>259972.17169699326</v>
      </c>
      <c r="CB103" s="56">
        <v>1</v>
      </c>
      <c r="CC103">
        <f>IFERROR(VLOOKUP(AO103,'Model Failure data- Lines'!$A$37:$E$41,5,FALSE),'Model Failure data- Lines'!$E$37)</f>
        <v>0.19189999999999996</v>
      </c>
      <c r="CD103" s="14">
        <f t="shared" si="121"/>
        <v>140062.45019830589</v>
      </c>
      <c r="CE103" s="34">
        <f t="shared" si="122"/>
        <v>24162.375582466204</v>
      </c>
      <c r="CF103" s="34">
        <f t="shared" si="123"/>
        <v>5.79671687166159</v>
      </c>
      <c r="CG103" s="54">
        <f t="shared" si="124"/>
        <v>115900.07461583968</v>
      </c>
      <c r="CH103" t="e">
        <f>IFERROR(VLOOKUP(AO103,'Model Failure data- Lines'!#REF!,3,FALSE),'Model Failure data- Lines'!#REF!)</f>
        <v>#REF!</v>
      </c>
      <c r="CI103" s="14" t="e">
        <f t="shared" si="125"/>
        <v>#REF!</v>
      </c>
      <c r="CJ103" s="34">
        <f t="shared" si="126"/>
        <v>32659.881582056372</v>
      </c>
      <c r="CK103" s="34" t="e">
        <f t="shared" si="127"/>
        <v>#REF!</v>
      </c>
      <c r="CL103" s="54" t="e">
        <f t="shared" si="128"/>
        <v>#REF!</v>
      </c>
      <c r="CM103" t="e">
        <f>IFERROR(VLOOKUP(AO103,'Model Failure data- Lines'!#REF!,4,FALSE),'Model Failure data- Lines'!#REF!)</f>
        <v>#REF!</v>
      </c>
      <c r="CN103" s="14" t="e">
        <f t="shared" si="129"/>
        <v>#REF!</v>
      </c>
      <c r="CO103" s="34">
        <f t="shared" si="130"/>
        <v>27941.675266247501</v>
      </c>
      <c r="CP103" s="34" t="e">
        <f t="shared" si="131"/>
        <v>#REF!</v>
      </c>
      <c r="CQ103" s="54" t="e">
        <f t="shared" si="132"/>
        <v>#REF!</v>
      </c>
      <c r="CR103" t="e">
        <f>IFERROR(VLOOKUP(AO103,'Model Failure data- Lines'!#REF!,5,FALSE),'Model Failure data- Lines'!#REF!)</f>
        <v>#REF!</v>
      </c>
      <c r="CS103" s="14" t="e">
        <f t="shared" si="133"/>
        <v>#REF!</v>
      </c>
      <c r="CT103" s="34">
        <f t="shared" si="134"/>
        <v>20451.638690560983</v>
      </c>
      <c r="CU103" s="34" t="e">
        <f t="shared" si="135"/>
        <v>#REF!</v>
      </c>
      <c r="CV103" s="54" t="e">
        <f t="shared" si="136"/>
        <v>#REF!</v>
      </c>
      <c r="CW103" t="s">
        <v>1680</v>
      </c>
      <c r="CX103">
        <v>1</v>
      </c>
      <c r="CY103">
        <v>1</v>
      </c>
      <c r="CZ103">
        <f t="shared" si="137"/>
        <v>259972.17169699326</v>
      </c>
      <c r="DA103" s="34">
        <f t="shared" si="138"/>
        <v>11035.767599999999</v>
      </c>
      <c r="DB103" s="34">
        <f t="shared" si="139"/>
        <v>596.71325770853935</v>
      </c>
      <c r="DC103" s="34">
        <f t="shared" si="140"/>
        <v>45261.698516372147</v>
      </c>
      <c r="DD103" s="9">
        <f t="shared" si="141"/>
        <v>233448.92999999996</v>
      </c>
      <c r="DE103" s="59">
        <f t="shared" si="142"/>
        <v>3.800940075275358E-2</v>
      </c>
      <c r="DF103" s="59">
        <f t="shared" si="143"/>
        <v>2.0552003420881205E-3</v>
      </c>
      <c r="DG103" s="59">
        <f t="shared" si="144"/>
        <v>0.15589038298152466</v>
      </c>
      <c r="DH103" s="59">
        <f t="shared" si="145"/>
        <v>0.80404501592363342</v>
      </c>
      <c r="DI103" s="14">
        <f t="shared" si="146"/>
        <v>9881.3864585946794</v>
      </c>
      <c r="DJ103" s="14">
        <f t="shared" si="147"/>
        <v>534.29489620505228</v>
      </c>
      <c r="DK103" s="14">
        <f t="shared" si="148"/>
        <v>40527.161410382963</v>
      </c>
      <c r="DL103" s="14">
        <f t="shared" si="149"/>
        <v>209029.32893181048</v>
      </c>
      <c r="DM103">
        <f t="shared" si="150"/>
        <v>115900.07461583968</v>
      </c>
      <c r="DN103" s="34">
        <f t="shared" si="151"/>
        <v>5323.6897999999992</v>
      </c>
      <c r="DO103" s="34">
        <f t="shared" si="152"/>
        <v>287.85639556125864</v>
      </c>
      <c r="DP103" s="34">
        <f t="shared" si="153"/>
        <v>21834.389002744632</v>
      </c>
      <c r="DQ103" s="9">
        <f t="shared" si="154"/>
        <v>112616.51499999997</v>
      </c>
      <c r="DR103" s="59">
        <f t="shared" si="155"/>
        <v>3.8009400752753587E-2</v>
      </c>
      <c r="DS103" s="59">
        <f t="shared" si="156"/>
        <v>2.0552003420881209E-3</v>
      </c>
      <c r="DT103" s="59">
        <f t="shared" si="157"/>
        <v>0.15589038298152469</v>
      </c>
      <c r="DU103" s="59">
        <f t="shared" si="158"/>
        <v>0.80404501592363342</v>
      </c>
      <c r="DV103" s="14">
        <f t="shared" si="159"/>
        <v>4405.2923833474933</v>
      </c>
      <c r="DW103" s="14">
        <f t="shared" si="160"/>
        <v>238.19787299851242</v>
      </c>
      <c r="DX103" s="14">
        <f t="shared" si="161"/>
        <v>18067.707019450536</v>
      </c>
      <c r="DY103" s="14">
        <f t="shared" si="162"/>
        <v>93188.877340043109</v>
      </c>
      <c r="DZ103" s="34" t="e">
        <f t="shared" si="163"/>
        <v>#REF!</v>
      </c>
      <c r="EA103" s="34" t="e">
        <f t="shared" si="164"/>
        <v>#REF!</v>
      </c>
      <c r="EB103" s="34" t="e">
        <f t="shared" si="165"/>
        <v>#REF!</v>
      </c>
      <c r="EC103" s="34" t="e">
        <f t="shared" si="166"/>
        <v>#REF!</v>
      </c>
      <c r="ED103" s="34" t="e">
        <f t="shared" si="167"/>
        <v>#REF!</v>
      </c>
      <c r="EE103" s="59" t="e">
        <f t="shared" si="168"/>
        <v>#REF!</v>
      </c>
      <c r="EF103" s="59" t="e">
        <f t="shared" si="169"/>
        <v>#REF!</v>
      </c>
      <c r="EG103" s="59" t="e">
        <f t="shared" si="170"/>
        <v>#REF!</v>
      </c>
      <c r="EH103" s="59" t="e">
        <f t="shared" si="171"/>
        <v>#REF!</v>
      </c>
      <c r="EI103" s="14" t="e">
        <f t="shared" si="172"/>
        <v>#REF!</v>
      </c>
      <c r="EJ103" s="14" t="e">
        <f t="shared" si="173"/>
        <v>#REF!</v>
      </c>
      <c r="EK103" s="14" t="e">
        <f t="shared" si="174"/>
        <v>#REF!</v>
      </c>
      <c r="EL103" s="14" t="e">
        <f t="shared" si="175"/>
        <v>#REF!</v>
      </c>
      <c r="EM103" t="e">
        <f t="shared" si="176"/>
        <v>#REF!</v>
      </c>
      <c r="EN103" s="34" t="e">
        <f t="shared" si="177"/>
        <v>#REF!</v>
      </c>
      <c r="EO103" s="34" t="e">
        <f t="shared" si="178"/>
        <v>#REF!</v>
      </c>
      <c r="EP103" s="34" t="e">
        <f t="shared" si="179"/>
        <v>#REF!</v>
      </c>
      <c r="EQ103" s="34" t="e">
        <f t="shared" si="180"/>
        <v>#REF!</v>
      </c>
      <c r="ER103" s="59" t="e">
        <f t="shared" si="181"/>
        <v>#REF!</v>
      </c>
      <c r="ES103" s="59" t="e">
        <f t="shared" si="182"/>
        <v>#REF!</v>
      </c>
      <c r="ET103" s="59" t="e">
        <f t="shared" si="183"/>
        <v>#REF!</v>
      </c>
      <c r="EU103" s="59" t="e">
        <f t="shared" si="184"/>
        <v>#REF!</v>
      </c>
      <c r="EV103" s="14" t="e">
        <f t="shared" si="185"/>
        <v>#REF!</v>
      </c>
      <c r="EW103" s="14" t="e">
        <f t="shared" si="186"/>
        <v>#REF!</v>
      </c>
      <c r="EX103" s="14" t="e">
        <f t="shared" si="187"/>
        <v>#REF!</v>
      </c>
      <c r="EY103" s="14" t="e">
        <f t="shared" si="188"/>
        <v>#REF!</v>
      </c>
    </row>
    <row r="104" spans="1:155" x14ac:dyDescent="0.2">
      <c r="A104" s="17">
        <v>30319977</v>
      </c>
      <c r="B104" t="s">
        <v>62</v>
      </c>
      <c r="C104" t="s">
        <v>4635</v>
      </c>
      <c r="D104" t="s">
        <v>4636</v>
      </c>
      <c r="E104" t="s">
        <v>928</v>
      </c>
      <c r="F104" t="s">
        <v>41</v>
      </c>
      <c r="G104" t="s">
        <v>42</v>
      </c>
      <c r="H104" t="s">
        <v>4637</v>
      </c>
      <c r="I104" t="s">
        <v>68</v>
      </c>
      <c r="J104" s="19" t="s">
        <v>69</v>
      </c>
      <c r="K104" t="s">
        <v>70</v>
      </c>
      <c r="L104">
        <v>1953</v>
      </c>
      <c r="M104">
        <f t="shared" si="192"/>
        <v>1953</v>
      </c>
      <c r="N104">
        <v>66</v>
      </c>
      <c r="O104" s="19">
        <f t="shared" si="193"/>
        <v>66</v>
      </c>
      <c r="P104" t="s">
        <v>54</v>
      </c>
      <c r="Q104" s="19" t="str">
        <f t="shared" si="99"/>
        <v>60-70</v>
      </c>
      <c r="R104" s="23">
        <v>514.20000000000005</v>
      </c>
      <c r="S104" s="15">
        <f t="shared" si="100"/>
        <v>0.51419999999999999</v>
      </c>
      <c r="T104">
        <v>30217748</v>
      </c>
      <c r="U104" t="s">
        <v>45</v>
      </c>
      <c r="V104" t="s">
        <v>46</v>
      </c>
      <c r="W104" t="s">
        <v>47</v>
      </c>
      <c r="X104" t="s">
        <v>48</v>
      </c>
      <c r="Y104" t="s">
        <v>59</v>
      </c>
      <c r="Z104" t="s">
        <v>4638</v>
      </c>
      <c r="AA104" t="s">
        <v>4639</v>
      </c>
      <c r="AB104" t="s">
        <v>1762</v>
      </c>
      <c r="AC104">
        <v>1953</v>
      </c>
      <c r="AD104">
        <v>66</v>
      </c>
      <c r="AE104" t="str">
        <f t="shared" si="101"/>
        <v>&lt;70</v>
      </c>
      <c r="AF104">
        <v>-37.956872310000001</v>
      </c>
      <c r="AG104">
        <v>145.26446537000001</v>
      </c>
      <c r="AH104" t="s">
        <v>75</v>
      </c>
      <c r="AI104" t="s">
        <v>76</v>
      </c>
      <c r="AJ104" s="33" t="s">
        <v>82</v>
      </c>
      <c r="AL104">
        <v>1</v>
      </c>
      <c r="AM104" t="s">
        <v>86</v>
      </c>
      <c r="AN104">
        <v>220</v>
      </c>
      <c r="AO104" s="69">
        <v>5</v>
      </c>
      <c r="AP104">
        <v>2</v>
      </c>
      <c r="AQ104">
        <v>2</v>
      </c>
      <c r="AR104">
        <v>1</v>
      </c>
      <c r="AS104" s="82" t="str">
        <f t="shared" si="102"/>
        <v>Gw-2-1</v>
      </c>
      <c r="AT104" s="14">
        <f t="shared" si="103"/>
        <v>26000</v>
      </c>
      <c r="AU104" s="81">
        <f>VLOOKUP(C104,Bushfire_Vlookup!$F$2:$H$12575,3,FALSE)</f>
        <v>1325.824327</v>
      </c>
      <c r="AV104" s="14">
        <f>VLOOKUP(AS104,Safety_collateral_Vlookup!$J$3:$L$20,2,FALSE)</f>
        <v>1583806.0550856832</v>
      </c>
      <c r="AW104" s="14">
        <f>VLOOKUP(AS104,Safety_collateral_Vlookup!$J$3:$L$20,3,FALSE)</f>
        <v>148000</v>
      </c>
      <c r="AX104" s="48">
        <f t="shared" si="104"/>
        <v>1876993.7153333328</v>
      </c>
      <c r="AY104" s="49">
        <f t="shared" si="191"/>
        <v>39079.199999999997</v>
      </c>
      <c r="AZ104" s="14">
        <v>76000</v>
      </c>
      <c r="BA104" s="16">
        <f t="shared" si="105"/>
        <v>48.030505110988273</v>
      </c>
      <c r="BB104" t="e">
        <f>IF(BA104&lt;=#REF!,#REF!,IF(BA104&lt;=#REF!,#REF!,IF(BA104&lt;=#REF!,#REF!,IF(BA104&lt;=#REF!,#REF!,#REF!))))</f>
        <v>#REF!</v>
      </c>
      <c r="BC104" s="51">
        <v>5</v>
      </c>
      <c r="BD104" s="21">
        <v>70</v>
      </c>
      <c r="BE104" s="21">
        <v>6.4399999999999999E-2</v>
      </c>
      <c r="BF104" s="26">
        <f t="shared" si="106"/>
        <v>2548.9874346010442</v>
      </c>
      <c r="BG104" s="21">
        <v>7</v>
      </c>
      <c r="BH104" s="21">
        <f t="shared" si="107"/>
        <v>64.400000000000006</v>
      </c>
      <c r="BI104" s="28">
        <f t="shared" si="108"/>
        <v>6.0635500134400021E-2</v>
      </c>
      <c r="BJ104" s="27">
        <f t="shared" si="109"/>
        <v>6.0635500134400021E-2</v>
      </c>
      <c r="BK104" s="28">
        <f t="shared" si="110"/>
        <v>0.92961887716136271</v>
      </c>
      <c r="BL104" s="35">
        <f t="shared" si="111"/>
        <v>44.650064230770013</v>
      </c>
      <c r="BM104" s="21" t="str">
        <f t="shared" si="112"/>
        <v>Cr5</v>
      </c>
      <c r="BN104" s="51">
        <v>5</v>
      </c>
      <c r="BO104" s="21">
        <v>1</v>
      </c>
      <c r="BP104" s="50" t="s">
        <v>5497</v>
      </c>
      <c r="BQ104" s="14">
        <v>26000</v>
      </c>
      <c r="BR104">
        <f>IFERROR(VLOOKUP(AO104,'Model Failure data- Lines'!$A$37:$E$41,3,FALSE),'Model Failure data- Lines'!$C$37)</f>
        <v>0.49390000000000001</v>
      </c>
      <c r="BS104" s="14">
        <f t="shared" si="113"/>
        <v>927047.19600313308</v>
      </c>
      <c r="BT104" s="34">
        <f t="shared" si="114"/>
        <v>34856.708913284623</v>
      </c>
      <c r="BU104" s="34">
        <f t="shared" si="115"/>
        <v>26.595947377287128</v>
      </c>
      <c r="BV104" s="54">
        <f t="shared" si="116"/>
        <v>892190.4870898485</v>
      </c>
      <c r="BW104">
        <f>IFERROR(VLOOKUP(AO104,'Model Failure data- Lines'!$A$37:$E$41,4,FALSE),'Model Failure data- Lines'!$D$37)</f>
        <v>0.39779999999999999</v>
      </c>
      <c r="BX104" s="14">
        <f t="shared" si="117"/>
        <v>746668.09995959979</v>
      </c>
      <c r="BY104" s="34">
        <f t="shared" si="118"/>
        <v>31090.456208557385</v>
      </c>
      <c r="BZ104" s="71">
        <f t="shared" si="119"/>
        <v>24.01599046829315</v>
      </c>
      <c r="CA104" s="71">
        <f t="shared" si="120"/>
        <v>715577.64375104243</v>
      </c>
      <c r="CB104" s="56">
        <v>1</v>
      </c>
      <c r="CC104">
        <f>IFERROR(VLOOKUP(AO104,'Model Failure data- Lines'!$A$37:$E$41,5,FALSE),'Model Failure data- Lines'!$E$37)</f>
        <v>0.19189999999999996</v>
      </c>
      <c r="CD104" s="14">
        <f t="shared" si="121"/>
        <v>360195.09397246648</v>
      </c>
      <c r="CE104" s="34">
        <f t="shared" si="122"/>
        <v>24734.806937097597</v>
      </c>
      <c r="CF104" s="34">
        <f t="shared" si="123"/>
        <v>14.562276345575231</v>
      </c>
      <c r="CG104" s="54">
        <f t="shared" si="124"/>
        <v>335460.28703536891</v>
      </c>
      <c r="CH104" t="e">
        <f>IFERROR(VLOOKUP(AO104,'Model Failure data- Lines'!#REF!,3,FALSE),'Model Failure data- Lines'!#REF!)</f>
        <v>#REF!</v>
      </c>
      <c r="CI104" s="14" t="e">
        <f t="shared" si="125"/>
        <v>#REF!</v>
      </c>
      <c r="CJ104" s="34">
        <f t="shared" si="126"/>
        <v>33433.627532338018</v>
      </c>
      <c r="CK104" s="34" t="e">
        <f t="shared" si="127"/>
        <v>#REF!</v>
      </c>
      <c r="CL104" s="54" t="e">
        <f t="shared" si="128"/>
        <v>#REF!</v>
      </c>
      <c r="CM104" t="e">
        <f>IFERROR(VLOOKUP(AO104,'Model Failure data- Lines'!#REF!,4,FALSE),'Model Failure data- Lines'!#REF!)</f>
        <v>#REF!</v>
      </c>
      <c r="CN104" s="14" t="e">
        <f t="shared" si="129"/>
        <v>#REF!</v>
      </c>
      <c r="CO104" s="34">
        <f t="shared" si="130"/>
        <v>28603.642090194036</v>
      </c>
      <c r="CP104" s="34" t="e">
        <f t="shared" si="131"/>
        <v>#REF!</v>
      </c>
      <c r="CQ104" s="54" t="e">
        <f t="shared" si="132"/>
        <v>#REF!</v>
      </c>
      <c r="CR104" t="e">
        <f>IFERROR(VLOOKUP(AO104,'Model Failure data- Lines'!#REF!,5,FALSE),'Model Failure data- Lines'!#REF!)</f>
        <v>#REF!</v>
      </c>
      <c r="CS104" s="14" t="e">
        <f t="shared" si="133"/>
        <v>#REF!</v>
      </c>
      <c r="CT104" s="34">
        <f t="shared" si="134"/>
        <v>20936.158898440091</v>
      </c>
      <c r="CU104" s="34" t="e">
        <f t="shared" si="135"/>
        <v>#REF!</v>
      </c>
      <c r="CV104" s="54" t="e">
        <f t="shared" si="136"/>
        <v>#REF!</v>
      </c>
      <c r="CW104" t="s">
        <v>1762</v>
      </c>
      <c r="CX104">
        <v>1</v>
      </c>
      <c r="CY104">
        <v>1</v>
      </c>
      <c r="CZ104">
        <f t="shared" si="137"/>
        <v>715577.64375104243</v>
      </c>
      <c r="DA104" s="34">
        <f t="shared" si="138"/>
        <v>11035.767599999999</v>
      </c>
      <c r="DB104" s="34">
        <f t="shared" si="139"/>
        <v>562.74958273840014</v>
      </c>
      <c r="DC104" s="34">
        <f t="shared" si="140"/>
        <v>672250.59797686141</v>
      </c>
      <c r="DD104" s="9">
        <f t="shared" si="141"/>
        <v>62818.984799999991</v>
      </c>
      <c r="DE104" s="59">
        <f t="shared" si="142"/>
        <v>1.4780017521301788E-2</v>
      </c>
      <c r="DF104" s="59">
        <f t="shared" si="143"/>
        <v>7.5368103012415965E-4</v>
      </c>
      <c r="DG104" s="59">
        <f t="shared" si="144"/>
        <v>0.90033389401962549</v>
      </c>
      <c r="DH104" s="59">
        <f t="shared" si="145"/>
        <v>8.4132407428948633E-2</v>
      </c>
      <c r="DI104" s="14">
        <f t="shared" si="146"/>
        <v>10576.250112492255</v>
      </c>
      <c r="DJ104" s="14">
        <f t="shared" si="147"/>
        <v>539.31729567610455</v>
      </c>
      <c r="DK104" s="14">
        <f t="shared" si="148"/>
        <v>644258.80647176423</v>
      </c>
      <c r="DL104" s="14">
        <f t="shared" si="149"/>
        <v>60203.269871109755</v>
      </c>
      <c r="DM104">
        <f t="shared" si="150"/>
        <v>335460.28703536891</v>
      </c>
      <c r="DN104" s="34">
        <f t="shared" si="151"/>
        <v>5323.6897999999992</v>
      </c>
      <c r="DO104" s="34">
        <f t="shared" si="152"/>
        <v>271.47220947083702</v>
      </c>
      <c r="DP104" s="34">
        <f t="shared" si="153"/>
        <v>324295.8515629957</v>
      </c>
      <c r="DQ104" s="9">
        <f t="shared" si="154"/>
        <v>30304.080399999992</v>
      </c>
      <c r="DR104" s="59">
        <f t="shared" si="155"/>
        <v>1.4780017521301789E-2</v>
      </c>
      <c r="DS104" s="59">
        <f t="shared" si="156"/>
        <v>7.5368103012415965E-4</v>
      </c>
      <c r="DT104" s="59">
        <f t="shared" si="157"/>
        <v>0.90033389401962549</v>
      </c>
      <c r="DU104" s="59">
        <f t="shared" si="158"/>
        <v>8.4132407428948633E-2</v>
      </c>
      <c r="DV104" s="14">
        <f t="shared" si="159"/>
        <v>4958.1089200836795</v>
      </c>
      <c r="DW104" s="14">
        <f t="shared" si="160"/>
        <v>252.83005469856309</v>
      </c>
      <c r="DX104" s="14">
        <f t="shared" si="161"/>
        <v>302026.26651549496</v>
      </c>
      <c r="DY104" s="14">
        <f t="shared" si="162"/>
        <v>28223.081545091707</v>
      </c>
      <c r="DZ104" s="34" t="e">
        <f t="shared" si="163"/>
        <v>#REF!</v>
      </c>
      <c r="EA104" s="34" t="e">
        <f t="shared" si="164"/>
        <v>#REF!</v>
      </c>
      <c r="EB104" s="34" t="e">
        <f t="shared" si="165"/>
        <v>#REF!</v>
      </c>
      <c r="EC104" s="34" t="e">
        <f t="shared" si="166"/>
        <v>#REF!</v>
      </c>
      <c r="ED104" s="34" t="e">
        <f t="shared" si="167"/>
        <v>#REF!</v>
      </c>
      <c r="EE104" s="59" t="e">
        <f t="shared" si="168"/>
        <v>#REF!</v>
      </c>
      <c r="EF104" s="59" t="e">
        <f t="shared" si="169"/>
        <v>#REF!</v>
      </c>
      <c r="EG104" s="59" t="e">
        <f t="shared" si="170"/>
        <v>#REF!</v>
      </c>
      <c r="EH104" s="59" t="e">
        <f t="shared" si="171"/>
        <v>#REF!</v>
      </c>
      <c r="EI104" s="14" t="e">
        <f t="shared" si="172"/>
        <v>#REF!</v>
      </c>
      <c r="EJ104" s="14" t="e">
        <f t="shared" si="173"/>
        <v>#REF!</v>
      </c>
      <c r="EK104" s="14" t="e">
        <f t="shared" si="174"/>
        <v>#REF!</v>
      </c>
      <c r="EL104" s="14" t="e">
        <f t="shared" si="175"/>
        <v>#REF!</v>
      </c>
      <c r="EM104" t="e">
        <f t="shared" si="176"/>
        <v>#REF!</v>
      </c>
      <c r="EN104" s="34" t="e">
        <f t="shared" si="177"/>
        <v>#REF!</v>
      </c>
      <c r="EO104" s="34" t="e">
        <f t="shared" si="178"/>
        <v>#REF!</v>
      </c>
      <c r="EP104" s="34" t="e">
        <f t="shared" si="179"/>
        <v>#REF!</v>
      </c>
      <c r="EQ104" s="34" t="e">
        <f t="shared" si="180"/>
        <v>#REF!</v>
      </c>
      <c r="ER104" s="59" t="e">
        <f t="shared" si="181"/>
        <v>#REF!</v>
      </c>
      <c r="ES104" s="59" t="e">
        <f t="shared" si="182"/>
        <v>#REF!</v>
      </c>
      <c r="ET104" s="59" t="e">
        <f t="shared" si="183"/>
        <v>#REF!</v>
      </c>
      <c r="EU104" s="59" t="e">
        <f t="shared" si="184"/>
        <v>#REF!</v>
      </c>
      <c r="EV104" s="14" t="e">
        <f t="shared" si="185"/>
        <v>#REF!</v>
      </c>
      <c r="EW104" s="14" t="e">
        <f t="shared" si="186"/>
        <v>#REF!</v>
      </c>
      <c r="EX104" s="14" t="e">
        <f t="shared" si="187"/>
        <v>#REF!</v>
      </c>
      <c r="EY104" s="14" t="e">
        <f t="shared" si="188"/>
        <v>#REF!</v>
      </c>
    </row>
    <row r="105" spans="1:155" x14ac:dyDescent="0.2">
      <c r="A105" s="17">
        <v>30142317</v>
      </c>
      <c r="B105" t="s">
        <v>62</v>
      </c>
      <c r="C105" t="s">
        <v>2766</v>
      </c>
      <c r="D105" t="s">
        <v>2767</v>
      </c>
      <c r="E105" t="s">
        <v>1701</v>
      </c>
      <c r="F105" t="s">
        <v>41</v>
      </c>
      <c r="G105" t="s">
        <v>42</v>
      </c>
      <c r="H105" t="s">
        <v>2768</v>
      </c>
      <c r="I105" t="s">
        <v>68</v>
      </c>
      <c r="J105" s="19" t="s">
        <v>69</v>
      </c>
      <c r="K105" t="s">
        <v>70</v>
      </c>
      <c r="L105">
        <v>1953</v>
      </c>
      <c r="M105">
        <f t="shared" si="192"/>
        <v>1953</v>
      </c>
      <c r="N105">
        <v>66</v>
      </c>
      <c r="O105" s="19">
        <f t="shared" si="193"/>
        <v>66</v>
      </c>
      <c r="P105" t="s">
        <v>54</v>
      </c>
      <c r="Q105" s="19" t="str">
        <f t="shared" si="99"/>
        <v>60-70</v>
      </c>
      <c r="R105" s="23">
        <v>376.4</v>
      </c>
      <c r="S105" s="15">
        <f t="shared" si="100"/>
        <v>0.37639999999999996</v>
      </c>
      <c r="T105">
        <v>30135352</v>
      </c>
      <c r="U105" t="s">
        <v>45</v>
      </c>
      <c r="V105" t="s">
        <v>46</v>
      </c>
      <c r="W105" t="s">
        <v>47</v>
      </c>
      <c r="X105" t="s">
        <v>48</v>
      </c>
      <c r="Y105" t="s">
        <v>59</v>
      </c>
      <c r="Z105" t="s">
        <v>2769</v>
      </c>
      <c r="AA105" t="s">
        <v>2770</v>
      </c>
      <c r="AB105" t="s">
        <v>1307</v>
      </c>
      <c r="AC105">
        <v>1953</v>
      </c>
      <c r="AD105">
        <v>66</v>
      </c>
      <c r="AE105" t="str">
        <f t="shared" si="101"/>
        <v>&lt;70</v>
      </c>
      <c r="AF105">
        <v>-37.952608740000002</v>
      </c>
      <c r="AG105">
        <v>145.25810977</v>
      </c>
      <c r="AH105" t="s">
        <v>75</v>
      </c>
      <c r="AI105" t="s">
        <v>76</v>
      </c>
      <c r="AJ105" s="33" t="s">
        <v>82</v>
      </c>
      <c r="AL105">
        <v>1</v>
      </c>
      <c r="AM105" t="s">
        <v>86</v>
      </c>
      <c r="AN105">
        <v>220</v>
      </c>
      <c r="AO105" s="69">
        <v>5</v>
      </c>
      <c r="AP105">
        <v>2</v>
      </c>
      <c r="AQ105">
        <v>0</v>
      </c>
      <c r="AR105">
        <v>0</v>
      </c>
      <c r="AS105" s="82" t="str">
        <f t="shared" si="102"/>
        <v>Gw-0-0</v>
      </c>
      <c r="AT105" s="14">
        <f t="shared" si="103"/>
        <v>26000</v>
      </c>
      <c r="AU105" s="81">
        <f>VLOOKUP(C105,Bushfire_Vlookup!$F$2:$H$12575,3,FALSE)</f>
        <v>1879.3699160000001</v>
      </c>
      <c r="AV105" s="14">
        <f>VLOOKUP(AS105,Safety_collateral_Vlookup!$J$3:$L$20,2,FALSE)</f>
        <v>3720.1399252148244</v>
      </c>
      <c r="AW105" s="14">
        <f>VLOOKUP(AS105,Safety_collateral_Vlookup!$J$3:$L$20,3,FALSE)</f>
        <v>25000</v>
      </c>
      <c r="AX105" s="48">
        <f t="shared" si="104"/>
        <v>60391.677000576216</v>
      </c>
      <c r="AY105" s="49">
        <f t="shared" si="191"/>
        <v>28606.399999999998</v>
      </c>
      <c r="AZ105" s="14">
        <v>76000</v>
      </c>
      <c r="BA105" s="16">
        <f t="shared" si="105"/>
        <v>2.1111246784137894</v>
      </c>
      <c r="BB105" t="e">
        <f>IF(BA105&lt;=#REF!,#REF!,IF(BA105&lt;=#REF!,#REF!,IF(BA105&lt;=#REF!,#REF!,IF(BA105&lt;=#REF!,#REF!,#REF!))))</f>
        <v>#REF!</v>
      </c>
      <c r="BC105" s="51">
        <v>3</v>
      </c>
      <c r="BD105" s="21">
        <v>70</v>
      </c>
      <c r="BE105" s="21">
        <v>6.4399999999999999E-2</v>
      </c>
      <c r="BF105" s="26">
        <f t="shared" si="106"/>
        <v>1865.8865623956303</v>
      </c>
      <c r="BG105" s="21">
        <v>7</v>
      </c>
      <c r="BH105" s="21">
        <f t="shared" si="107"/>
        <v>64.400000000000006</v>
      </c>
      <c r="BI105" s="28">
        <f t="shared" si="108"/>
        <v>6.0635500134400021E-2</v>
      </c>
      <c r="BJ105" s="27">
        <f t="shared" si="109"/>
        <v>6.0635500134400021E-2</v>
      </c>
      <c r="BK105" s="28">
        <f t="shared" si="110"/>
        <v>0.92961887716136271</v>
      </c>
      <c r="BL105" s="35">
        <f t="shared" si="111"/>
        <v>1.9625413530946694</v>
      </c>
      <c r="BM105" s="21" t="str">
        <f t="shared" si="112"/>
        <v>Cr3</v>
      </c>
      <c r="BN105" s="51">
        <v>3</v>
      </c>
      <c r="BO105" s="21">
        <v>1</v>
      </c>
      <c r="BP105" s="50" t="s">
        <v>5497</v>
      </c>
      <c r="BQ105" s="14">
        <v>26000</v>
      </c>
      <c r="BR105">
        <f>IFERROR(VLOOKUP(AO105,'Model Failure data- Lines'!$A$37:$E$41,3,FALSE),'Model Failure data- Lines'!$C$37)</f>
        <v>0.49390000000000001</v>
      </c>
      <c r="BS105" s="14">
        <f t="shared" si="113"/>
        <v>29827.449270584591</v>
      </c>
      <c r="BT105" s="34">
        <f t="shared" si="114"/>
        <v>25515.490538623751</v>
      </c>
      <c r="BU105" s="34">
        <f t="shared" si="115"/>
        <v>1.1689937618653135</v>
      </c>
      <c r="BV105" s="54">
        <f t="shared" si="116"/>
        <v>4311.9587319608399</v>
      </c>
      <c r="BW105">
        <f>IFERROR(VLOOKUP(AO105,'Model Failure data- Lines'!$A$37:$E$41,4,FALSE),'Model Failure data- Lines'!$D$37)</f>
        <v>0.39779999999999999</v>
      </c>
      <c r="BX105" s="14">
        <f t="shared" si="117"/>
        <v>24023.809110829217</v>
      </c>
      <c r="BY105" s="34">
        <f t="shared" si="118"/>
        <v>22758.552541619993</v>
      </c>
      <c r="BZ105" s="71">
        <f t="shared" si="119"/>
        <v>1.0555947733009545</v>
      </c>
      <c r="CA105" s="71">
        <f t="shared" si="120"/>
        <v>1265.2565692092248</v>
      </c>
      <c r="CB105" s="56">
        <v>1</v>
      </c>
      <c r="CC105">
        <f>IFERROR(VLOOKUP(AO105,'Model Failure data- Lines'!$A$37:$E$41,5,FALSE),'Model Failure data- Lines'!$E$37)</f>
        <v>0.19189999999999996</v>
      </c>
      <c r="CD105" s="14">
        <f t="shared" si="121"/>
        <v>11589.162816410573</v>
      </c>
      <c r="CE105" s="34">
        <f t="shared" si="122"/>
        <v>18106.148057416445</v>
      </c>
      <c r="CF105" s="34">
        <f t="shared" si="123"/>
        <v>0.64006782556180108</v>
      </c>
      <c r="CG105" s="54">
        <f t="shared" si="124"/>
        <v>-6516.985241005872</v>
      </c>
      <c r="CH105" t="e">
        <f>IFERROR(VLOOKUP(AO105,'Model Failure data- Lines'!#REF!,3,FALSE),'Model Failure data- Lines'!#REF!)</f>
        <v>#REF!</v>
      </c>
      <c r="CI105" s="14" t="e">
        <f t="shared" si="125"/>
        <v>#REF!</v>
      </c>
      <c r="CJ105" s="34">
        <f t="shared" si="126"/>
        <v>24473.779469412737</v>
      </c>
      <c r="CK105" s="34" t="e">
        <f t="shared" si="127"/>
        <v>#REF!</v>
      </c>
      <c r="CL105" s="54" t="e">
        <f t="shared" si="128"/>
        <v>#REF!</v>
      </c>
      <c r="CM105" t="e">
        <f>IFERROR(VLOOKUP(AO105,'Model Failure data- Lines'!#REF!,4,FALSE),'Model Failure data- Lines'!#REF!)</f>
        <v>#REF!</v>
      </c>
      <c r="CN105" s="14" t="e">
        <f t="shared" si="129"/>
        <v>#REF!</v>
      </c>
      <c r="CO105" s="34">
        <f t="shared" si="130"/>
        <v>20938.177523821541</v>
      </c>
      <c r="CP105" s="34" t="e">
        <f t="shared" si="131"/>
        <v>#REF!</v>
      </c>
      <c r="CQ105" s="54" t="e">
        <f t="shared" si="132"/>
        <v>#REF!</v>
      </c>
      <c r="CR105" t="e">
        <f>IFERROR(VLOOKUP(AO105,'Model Failure data- Lines'!#REF!,5,FALSE),'Model Failure data- Lines'!#REF!)</f>
        <v>#REF!</v>
      </c>
      <c r="CS105" s="14" t="e">
        <f t="shared" si="133"/>
        <v>#REF!</v>
      </c>
      <c r="CT105" s="34">
        <f t="shared" si="134"/>
        <v>15325.496323167738</v>
      </c>
      <c r="CU105" s="34" t="e">
        <f t="shared" si="135"/>
        <v>#REF!</v>
      </c>
      <c r="CV105" s="54" t="e">
        <f t="shared" si="136"/>
        <v>#REF!</v>
      </c>
      <c r="CW105" t="s">
        <v>1307</v>
      </c>
      <c r="CX105">
        <v>1</v>
      </c>
      <c r="CY105">
        <v>1</v>
      </c>
      <c r="CZ105">
        <f t="shared" si="137"/>
        <v>1265.256569209226</v>
      </c>
      <c r="DA105" s="34">
        <f t="shared" si="138"/>
        <v>11035.767599999999</v>
      </c>
      <c r="DB105" s="34">
        <f t="shared" si="139"/>
        <v>797.70344720798153</v>
      </c>
      <c r="DC105" s="34">
        <f t="shared" si="140"/>
        <v>1579.0230636212377</v>
      </c>
      <c r="DD105" s="9">
        <f t="shared" si="141"/>
        <v>10611.314999999999</v>
      </c>
      <c r="DE105" s="59">
        <f t="shared" si="142"/>
        <v>0.4593679357461013</v>
      </c>
      <c r="DF105" s="59">
        <f t="shared" si="143"/>
        <v>3.3204703031393994E-2</v>
      </c>
      <c r="DG105" s="59">
        <f t="shared" si="144"/>
        <v>6.5727423005099608E-2</v>
      </c>
      <c r="DH105" s="59">
        <f t="shared" si="145"/>
        <v>0.44169993821740511</v>
      </c>
      <c r="DI105" s="14">
        <f t="shared" si="146"/>
        <v>581.2182983868363</v>
      </c>
      <c r="DJ105" s="14">
        <f t="shared" si="147"/>
        <v>42.012468639112747</v>
      </c>
      <c r="DK105" s="14">
        <f t="shared" si="148"/>
        <v>83.162053734395883</v>
      </c>
      <c r="DL105" s="14">
        <f t="shared" si="149"/>
        <v>558.86374844888098</v>
      </c>
      <c r="DM105">
        <f t="shared" si="150"/>
        <v>-6516.9852410058729</v>
      </c>
      <c r="DN105" s="34">
        <f t="shared" si="151"/>
        <v>5323.6897999999992</v>
      </c>
      <c r="DO105" s="34">
        <f t="shared" si="152"/>
        <v>384.81470970138673</v>
      </c>
      <c r="DP105" s="34">
        <f t="shared" si="153"/>
        <v>761.72580670918921</v>
      </c>
      <c r="DQ105" s="9">
        <f t="shared" si="154"/>
        <v>5118.932499999999</v>
      </c>
      <c r="DR105" s="59">
        <f t="shared" si="155"/>
        <v>0.45936793574610135</v>
      </c>
      <c r="DS105" s="59">
        <f t="shared" si="156"/>
        <v>3.3204703031393994E-2</v>
      </c>
      <c r="DT105" s="59">
        <f t="shared" si="157"/>
        <v>6.5727423005099608E-2</v>
      </c>
      <c r="DU105" s="59">
        <f t="shared" si="158"/>
        <v>0.44169993821740511</v>
      </c>
      <c r="DV105" s="14">
        <f t="shared" si="159"/>
        <v>-2993.6940574486766</v>
      </c>
      <c r="DW105" s="14">
        <f t="shared" si="160"/>
        <v>-216.39455958757765</v>
      </c>
      <c r="DX105" s="14">
        <f t="shared" si="161"/>
        <v>-428.34464565358405</v>
      </c>
      <c r="DY105" s="14">
        <f t="shared" si="162"/>
        <v>-2878.5519783160348</v>
      </c>
      <c r="DZ105" s="34" t="e">
        <f t="shared" si="163"/>
        <v>#REF!</v>
      </c>
      <c r="EA105" s="34" t="e">
        <f t="shared" si="164"/>
        <v>#REF!</v>
      </c>
      <c r="EB105" s="34" t="e">
        <f t="shared" si="165"/>
        <v>#REF!</v>
      </c>
      <c r="EC105" s="34" t="e">
        <f t="shared" si="166"/>
        <v>#REF!</v>
      </c>
      <c r="ED105" s="34" t="e">
        <f t="shared" si="167"/>
        <v>#REF!</v>
      </c>
      <c r="EE105" s="59" t="e">
        <f t="shared" si="168"/>
        <v>#REF!</v>
      </c>
      <c r="EF105" s="59" t="e">
        <f t="shared" si="169"/>
        <v>#REF!</v>
      </c>
      <c r="EG105" s="59" t="e">
        <f t="shared" si="170"/>
        <v>#REF!</v>
      </c>
      <c r="EH105" s="59" t="e">
        <f t="shared" si="171"/>
        <v>#REF!</v>
      </c>
      <c r="EI105" s="14" t="e">
        <f t="shared" si="172"/>
        <v>#REF!</v>
      </c>
      <c r="EJ105" s="14" t="e">
        <f t="shared" si="173"/>
        <v>#REF!</v>
      </c>
      <c r="EK105" s="14" t="e">
        <f t="shared" si="174"/>
        <v>#REF!</v>
      </c>
      <c r="EL105" s="14" t="e">
        <f t="shared" si="175"/>
        <v>#REF!</v>
      </c>
      <c r="EM105" t="e">
        <f t="shared" si="176"/>
        <v>#REF!</v>
      </c>
      <c r="EN105" s="34" t="e">
        <f t="shared" si="177"/>
        <v>#REF!</v>
      </c>
      <c r="EO105" s="34" t="e">
        <f t="shared" si="178"/>
        <v>#REF!</v>
      </c>
      <c r="EP105" s="34" t="e">
        <f t="shared" si="179"/>
        <v>#REF!</v>
      </c>
      <c r="EQ105" s="34" t="e">
        <f t="shared" si="180"/>
        <v>#REF!</v>
      </c>
      <c r="ER105" s="59" t="e">
        <f t="shared" si="181"/>
        <v>#REF!</v>
      </c>
      <c r="ES105" s="59" t="e">
        <f t="shared" si="182"/>
        <v>#REF!</v>
      </c>
      <c r="ET105" s="59" t="e">
        <f t="shared" si="183"/>
        <v>#REF!</v>
      </c>
      <c r="EU105" s="59" t="e">
        <f t="shared" si="184"/>
        <v>#REF!</v>
      </c>
      <c r="EV105" s="14" t="e">
        <f t="shared" si="185"/>
        <v>#REF!</v>
      </c>
      <c r="EW105" s="14" t="e">
        <f t="shared" si="186"/>
        <v>#REF!</v>
      </c>
      <c r="EX105" s="14" t="e">
        <f t="shared" si="187"/>
        <v>#REF!</v>
      </c>
      <c r="EY105" s="14" t="e">
        <f t="shared" si="188"/>
        <v>#REF!</v>
      </c>
    </row>
    <row r="106" spans="1:155" x14ac:dyDescent="0.2">
      <c r="A106" s="17">
        <v>30376675</v>
      </c>
      <c r="B106" t="s">
        <v>62</v>
      </c>
      <c r="C106" t="s">
        <v>2360</v>
      </c>
      <c r="D106" t="s">
        <v>2361</v>
      </c>
      <c r="E106" t="s">
        <v>1129</v>
      </c>
      <c r="F106" t="s">
        <v>66</v>
      </c>
      <c r="G106" t="s">
        <v>42</v>
      </c>
      <c r="H106" t="s">
        <v>5083</v>
      </c>
      <c r="I106" t="s">
        <v>68</v>
      </c>
      <c r="J106" s="19" t="s">
        <v>69</v>
      </c>
      <c r="K106" t="s">
        <v>70</v>
      </c>
      <c r="L106">
        <v>1962</v>
      </c>
      <c r="M106">
        <f t="shared" si="192"/>
        <v>1962</v>
      </c>
      <c r="N106">
        <v>57</v>
      </c>
      <c r="O106" s="19">
        <f t="shared" si="193"/>
        <v>57</v>
      </c>
      <c r="P106" t="s">
        <v>80</v>
      </c>
      <c r="Q106" s="19" t="str">
        <f t="shared" si="99"/>
        <v>50-60</v>
      </c>
      <c r="R106" s="23">
        <v>134</v>
      </c>
      <c r="S106" s="15">
        <f t="shared" si="100"/>
        <v>0.13400000000000001</v>
      </c>
      <c r="T106">
        <v>30368857</v>
      </c>
      <c r="U106" t="s">
        <v>45</v>
      </c>
      <c r="V106" t="s">
        <v>46</v>
      </c>
      <c r="W106" s="20" t="s">
        <v>87</v>
      </c>
      <c r="X106" t="s">
        <v>88</v>
      </c>
      <c r="Y106" t="s">
        <v>2363</v>
      </c>
      <c r="Z106" t="s">
        <v>2364</v>
      </c>
      <c r="AA106" t="s">
        <v>2365</v>
      </c>
      <c r="AB106" t="s">
        <v>784</v>
      </c>
      <c r="AC106">
        <v>1962</v>
      </c>
      <c r="AD106">
        <v>114</v>
      </c>
      <c r="AE106" t="str">
        <f t="shared" si="101"/>
        <v>&gt;80</v>
      </c>
      <c r="AF106">
        <v>-37.933494340000003</v>
      </c>
      <c r="AG106">
        <v>145.23017290000001</v>
      </c>
      <c r="AH106" t="s">
        <v>75</v>
      </c>
      <c r="AI106" t="s">
        <v>76</v>
      </c>
      <c r="AJ106" s="33" t="s">
        <v>82</v>
      </c>
      <c r="AL106" t="s">
        <v>78</v>
      </c>
      <c r="AM106" t="s">
        <v>79</v>
      </c>
      <c r="AN106">
        <v>220</v>
      </c>
      <c r="AO106" s="69">
        <v>5</v>
      </c>
      <c r="AP106">
        <v>2</v>
      </c>
      <c r="AQ106">
        <v>0</v>
      </c>
      <c r="AR106">
        <v>1</v>
      </c>
      <c r="AS106" s="82" t="str">
        <f t="shared" si="102"/>
        <v>Gw-0-1</v>
      </c>
      <c r="AT106" s="14">
        <f t="shared" si="103"/>
        <v>26000</v>
      </c>
      <c r="AU106" s="81">
        <f>VLOOKUP(C106,Bushfire_Vlookup!$F$2:$H$12575,3,FALSE)</f>
        <v>550.20848799999999</v>
      </c>
      <c r="AV106" s="14">
        <f>VLOOKUP(AS106,Safety_collateral_Vlookup!$J$3:$L$20,2,FALSE)</f>
        <v>11570.139925214824</v>
      </c>
      <c r="AW106" s="14">
        <f>VLOOKUP(AS106,Safety_collateral_Vlookup!$J$3:$L$20,3,FALSE)</f>
        <v>148000</v>
      </c>
      <c r="AX106" s="48">
        <f t="shared" si="104"/>
        <v>198590.4117569002</v>
      </c>
      <c r="AY106" s="49">
        <f t="shared" si="191"/>
        <v>10184</v>
      </c>
      <c r="AZ106" s="14">
        <v>76000</v>
      </c>
      <c r="BA106" s="16">
        <f t="shared" si="105"/>
        <v>19.500236818234505</v>
      </c>
      <c r="BB106" t="e">
        <f>IF(BA106&lt;=#REF!,#REF!,IF(BA106&lt;=#REF!,#REF!,IF(BA106&lt;=#REF!,#REF!,IF(BA106&lt;=#REF!,#REF!,#REF!))))</f>
        <v>#REF!</v>
      </c>
      <c r="BC106" s="51">
        <v>5</v>
      </c>
      <c r="BD106" s="21">
        <v>70</v>
      </c>
      <c r="BE106" s="21">
        <v>6.4399999999999999E-2</v>
      </c>
      <c r="BF106" s="26">
        <f t="shared" si="106"/>
        <v>664.26354771789192</v>
      </c>
      <c r="BG106" s="21">
        <v>7</v>
      </c>
      <c r="BH106" s="21">
        <f t="shared" si="107"/>
        <v>64.400000000000006</v>
      </c>
      <c r="BI106" s="28">
        <f t="shared" si="108"/>
        <v>6.0635500134400021E-2</v>
      </c>
      <c r="BJ106" s="27">
        <f t="shared" si="109"/>
        <v>6.0635500134400021E-2</v>
      </c>
      <c r="BK106" s="28">
        <f t="shared" si="110"/>
        <v>0.92961887716136249</v>
      </c>
      <c r="BL106" s="35">
        <f t="shared" si="111"/>
        <v>18.12778825534782</v>
      </c>
      <c r="BM106" s="21" t="str">
        <f t="shared" si="112"/>
        <v>Cr5</v>
      </c>
      <c r="BN106" s="51">
        <v>5</v>
      </c>
      <c r="BO106" s="21">
        <v>1</v>
      </c>
      <c r="BP106" s="50" t="s">
        <v>5497</v>
      </c>
      <c r="BQ106" s="14">
        <v>26000</v>
      </c>
      <c r="BR106">
        <f>IFERROR(VLOOKUP(AO106,'Model Failure data- Lines'!$A$37:$E$41,3,FALSE),'Model Failure data- Lines'!$C$37)</f>
        <v>0.49390000000000001</v>
      </c>
      <c r="BS106" s="14">
        <f t="shared" si="113"/>
        <v>98083.804366733006</v>
      </c>
      <c r="BT106" s="34">
        <f t="shared" si="114"/>
        <v>9083.6230929213143</v>
      </c>
      <c r="BU106" s="34">
        <f t="shared" si="115"/>
        <v>10.797872540877192</v>
      </c>
      <c r="BV106" s="54">
        <f t="shared" si="116"/>
        <v>89000.181273811686</v>
      </c>
      <c r="BW106">
        <f>IFERROR(VLOOKUP(AO106,'Model Failure data- Lines'!$A$37:$E$41,4,FALSE),'Model Failure data- Lines'!$D$37)</f>
        <v>0.39779999999999999</v>
      </c>
      <c r="BX106" s="14">
        <f t="shared" si="117"/>
        <v>78999.265796894892</v>
      </c>
      <c r="BY106" s="34">
        <f t="shared" si="118"/>
        <v>8102.1414468041421</v>
      </c>
      <c r="BZ106" s="71">
        <f t="shared" si="119"/>
        <v>9.7504179994359195</v>
      </c>
      <c r="CA106" s="71">
        <f t="shared" si="120"/>
        <v>70897.124350090744</v>
      </c>
      <c r="CB106" s="56">
        <v>1</v>
      </c>
      <c r="CC106">
        <f>IFERROR(VLOOKUP(AO106,'Model Failure data- Lines'!$A$37:$E$41,5,FALSE),'Model Failure data- Lines'!$E$37)</f>
        <v>0.19189999999999996</v>
      </c>
      <c r="CD106" s="14">
        <f t="shared" si="121"/>
        <v>38109.500016149141</v>
      </c>
      <c r="CE106" s="34">
        <f t="shared" si="122"/>
        <v>6445.8656740005408</v>
      </c>
      <c r="CF106" s="34">
        <f t="shared" si="123"/>
        <v>5.9122392466017661</v>
      </c>
      <c r="CG106" s="54">
        <f t="shared" si="124"/>
        <v>31663.634342148602</v>
      </c>
      <c r="CH106" t="e">
        <f>IFERROR(VLOOKUP(AO106,'Model Failure data- Lines'!#REF!,3,FALSE),'Model Failure data- Lines'!#REF!)</f>
        <v>#REF!</v>
      </c>
      <c r="CI106" s="14" t="e">
        <f t="shared" si="125"/>
        <v>#REF!</v>
      </c>
      <c r="CJ106" s="34">
        <f t="shared" si="126"/>
        <v>8712.769524179881</v>
      </c>
      <c r="CK106" s="34" t="e">
        <f t="shared" si="127"/>
        <v>#REF!</v>
      </c>
      <c r="CL106" s="54" t="e">
        <f t="shared" si="128"/>
        <v>#REF!</v>
      </c>
      <c r="CM106" t="e">
        <f>IFERROR(VLOOKUP(AO106,'Model Failure data- Lines'!#REF!,4,FALSE),'Model Failure data- Lines'!#REF!)</f>
        <v>#REF!</v>
      </c>
      <c r="CN106" s="14" t="e">
        <f t="shared" si="129"/>
        <v>#REF!</v>
      </c>
      <c r="CO106" s="34">
        <f t="shared" si="130"/>
        <v>7454.0802024231843</v>
      </c>
      <c r="CP106" s="34" t="e">
        <f t="shared" si="131"/>
        <v>#REF!</v>
      </c>
      <c r="CQ106" s="54" t="e">
        <f t="shared" si="132"/>
        <v>#REF!</v>
      </c>
      <c r="CR106" t="e">
        <f>IFERROR(VLOOKUP(AO106,'Model Failure data- Lines'!#REF!,5,FALSE),'Model Failure data- Lines'!#REF!)</f>
        <v>#REF!</v>
      </c>
      <c r="CS106" s="14" t="e">
        <f t="shared" si="133"/>
        <v>#REF!</v>
      </c>
      <c r="CT106" s="34">
        <f t="shared" si="134"/>
        <v>5455.9418366218833</v>
      </c>
      <c r="CU106" s="34" t="e">
        <f t="shared" si="135"/>
        <v>#REF!</v>
      </c>
      <c r="CV106" s="54" t="e">
        <f t="shared" si="136"/>
        <v>#REF!</v>
      </c>
      <c r="CW106" t="s">
        <v>784</v>
      </c>
      <c r="CX106">
        <v>1</v>
      </c>
      <c r="CY106">
        <v>1</v>
      </c>
      <c r="CZ106">
        <f t="shared" si="137"/>
        <v>70897.124350090744</v>
      </c>
      <c r="DA106" s="34">
        <f t="shared" si="138"/>
        <v>11035.767599999999</v>
      </c>
      <c r="DB106" s="34">
        <f t="shared" si="139"/>
        <v>233.53742327366876</v>
      </c>
      <c r="DC106" s="34">
        <f t="shared" si="140"/>
        <v>4910.9759736212372</v>
      </c>
      <c r="DD106" s="9">
        <f t="shared" si="141"/>
        <v>62818.984799999991</v>
      </c>
      <c r="DE106" s="59">
        <f t="shared" si="142"/>
        <v>0.13969455904024067</v>
      </c>
      <c r="DF106" s="59">
        <f t="shared" si="143"/>
        <v>2.9561973888983673E-3</v>
      </c>
      <c r="DG106" s="59">
        <f t="shared" si="144"/>
        <v>6.2164830572568004E-2</v>
      </c>
      <c r="DH106" s="59">
        <f t="shared" si="145"/>
        <v>0.79518441299829301</v>
      </c>
      <c r="DI106" s="14">
        <f t="shared" si="146"/>
        <v>9903.942523307036</v>
      </c>
      <c r="DJ106" s="14">
        <f t="shared" si="147"/>
        <v>209.58589388414111</v>
      </c>
      <c r="DK106" s="14">
        <f t="shared" si="148"/>
        <v>4407.3077233056765</v>
      </c>
      <c r="DL106" s="14">
        <f t="shared" si="149"/>
        <v>56376.288209593899</v>
      </c>
      <c r="DM106">
        <f t="shared" si="150"/>
        <v>31663.634342148598</v>
      </c>
      <c r="DN106" s="34">
        <f t="shared" si="151"/>
        <v>5323.6897999999992</v>
      </c>
      <c r="DO106" s="34">
        <f t="shared" si="152"/>
        <v>112.65920443996237</v>
      </c>
      <c r="DP106" s="34">
        <f t="shared" si="153"/>
        <v>2369.0706117091886</v>
      </c>
      <c r="DQ106" s="9">
        <f t="shared" si="154"/>
        <v>30304.080399999992</v>
      </c>
      <c r="DR106" s="59">
        <f t="shared" si="155"/>
        <v>0.13969455904024067</v>
      </c>
      <c r="DS106" s="59">
        <f t="shared" si="156"/>
        <v>2.9561973888983669E-3</v>
      </c>
      <c r="DT106" s="59">
        <f t="shared" si="157"/>
        <v>6.2164830572567997E-2</v>
      </c>
      <c r="DU106" s="59">
        <f t="shared" si="158"/>
        <v>0.79518441299829301</v>
      </c>
      <c r="DV106" s="14">
        <f t="shared" si="159"/>
        <v>4423.2374370378702</v>
      </c>
      <c r="DW106" s="14">
        <f t="shared" si="160"/>
        <v>93.603953165292367</v>
      </c>
      <c r="DX106" s="14">
        <f t="shared" si="161"/>
        <v>1968.3644641914132</v>
      </c>
      <c r="DY106" s="14">
        <f t="shared" si="162"/>
        <v>25178.428487754027</v>
      </c>
      <c r="DZ106" s="34" t="e">
        <f t="shared" si="163"/>
        <v>#REF!</v>
      </c>
      <c r="EA106" s="34" t="e">
        <f t="shared" si="164"/>
        <v>#REF!</v>
      </c>
      <c r="EB106" s="34" t="e">
        <f t="shared" si="165"/>
        <v>#REF!</v>
      </c>
      <c r="EC106" s="34" t="e">
        <f t="shared" si="166"/>
        <v>#REF!</v>
      </c>
      <c r="ED106" s="34" t="e">
        <f t="shared" si="167"/>
        <v>#REF!</v>
      </c>
      <c r="EE106" s="59" t="e">
        <f t="shared" si="168"/>
        <v>#REF!</v>
      </c>
      <c r="EF106" s="59" t="e">
        <f t="shared" si="169"/>
        <v>#REF!</v>
      </c>
      <c r="EG106" s="59" t="e">
        <f t="shared" si="170"/>
        <v>#REF!</v>
      </c>
      <c r="EH106" s="59" t="e">
        <f t="shared" si="171"/>
        <v>#REF!</v>
      </c>
      <c r="EI106" s="14" t="e">
        <f t="shared" si="172"/>
        <v>#REF!</v>
      </c>
      <c r="EJ106" s="14" t="e">
        <f t="shared" si="173"/>
        <v>#REF!</v>
      </c>
      <c r="EK106" s="14" t="e">
        <f t="shared" si="174"/>
        <v>#REF!</v>
      </c>
      <c r="EL106" s="14" t="e">
        <f t="shared" si="175"/>
        <v>#REF!</v>
      </c>
      <c r="EM106" t="e">
        <f t="shared" si="176"/>
        <v>#REF!</v>
      </c>
      <c r="EN106" s="34" t="e">
        <f t="shared" si="177"/>
        <v>#REF!</v>
      </c>
      <c r="EO106" s="34" t="e">
        <f t="shared" si="178"/>
        <v>#REF!</v>
      </c>
      <c r="EP106" s="34" t="e">
        <f t="shared" si="179"/>
        <v>#REF!</v>
      </c>
      <c r="EQ106" s="34" t="e">
        <f t="shared" si="180"/>
        <v>#REF!</v>
      </c>
      <c r="ER106" s="59" t="e">
        <f t="shared" si="181"/>
        <v>#REF!</v>
      </c>
      <c r="ES106" s="59" t="e">
        <f t="shared" si="182"/>
        <v>#REF!</v>
      </c>
      <c r="ET106" s="59" t="e">
        <f t="shared" si="183"/>
        <v>#REF!</v>
      </c>
      <c r="EU106" s="59" t="e">
        <f t="shared" si="184"/>
        <v>#REF!</v>
      </c>
      <c r="EV106" s="14" t="e">
        <f t="shared" si="185"/>
        <v>#REF!</v>
      </c>
      <c r="EW106" s="14" t="e">
        <f t="shared" si="186"/>
        <v>#REF!</v>
      </c>
      <c r="EX106" s="14" t="e">
        <f t="shared" si="187"/>
        <v>#REF!</v>
      </c>
      <c r="EY106" s="14" t="e">
        <f t="shared" si="188"/>
        <v>#REF!</v>
      </c>
    </row>
    <row r="107" spans="1:155" x14ac:dyDescent="0.2">
      <c r="A107" s="17">
        <v>30342963</v>
      </c>
      <c r="B107" t="s">
        <v>62</v>
      </c>
      <c r="C107" t="s">
        <v>4798</v>
      </c>
      <c r="D107" t="s">
        <v>4799</v>
      </c>
      <c r="E107" t="s">
        <v>1379</v>
      </c>
      <c r="F107" t="s">
        <v>41</v>
      </c>
      <c r="G107" t="s">
        <v>42</v>
      </c>
      <c r="H107" t="s">
        <v>4800</v>
      </c>
      <c r="I107" t="s">
        <v>68</v>
      </c>
      <c r="J107" s="19" t="s">
        <v>69</v>
      </c>
      <c r="K107" t="s">
        <v>70</v>
      </c>
      <c r="L107">
        <v>1962</v>
      </c>
      <c r="M107">
        <f t="shared" si="192"/>
        <v>1962</v>
      </c>
      <c r="N107">
        <v>57</v>
      </c>
      <c r="O107" s="19">
        <f t="shared" si="193"/>
        <v>57</v>
      </c>
      <c r="P107" t="s">
        <v>80</v>
      </c>
      <c r="Q107" s="19" t="str">
        <f t="shared" si="99"/>
        <v>50-60</v>
      </c>
      <c r="R107" s="23">
        <v>322.8</v>
      </c>
      <c r="S107" s="15">
        <f t="shared" si="100"/>
        <v>0.32280000000000003</v>
      </c>
      <c r="T107">
        <v>30110484</v>
      </c>
      <c r="U107" t="s">
        <v>45</v>
      </c>
      <c r="V107" t="s">
        <v>46</v>
      </c>
      <c r="W107" t="s">
        <v>47</v>
      </c>
      <c r="X107" t="s">
        <v>88</v>
      </c>
      <c r="Y107" t="s">
        <v>2652</v>
      </c>
      <c r="Z107" t="s">
        <v>4801</v>
      </c>
      <c r="AA107" t="s">
        <v>4802</v>
      </c>
      <c r="AB107" t="s">
        <v>802</v>
      </c>
      <c r="AC107">
        <v>1962</v>
      </c>
      <c r="AD107">
        <v>57</v>
      </c>
      <c r="AE107" t="str">
        <f t="shared" si="101"/>
        <v>&lt;60</v>
      </c>
      <c r="AF107">
        <v>-38.082845409999997</v>
      </c>
      <c r="AG107">
        <v>145.77381592</v>
      </c>
      <c r="AH107" t="s">
        <v>92</v>
      </c>
      <c r="AI107" t="s">
        <v>76</v>
      </c>
      <c r="AJ107" s="33" t="s">
        <v>314</v>
      </c>
      <c r="AL107">
        <v>1</v>
      </c>
      <c r="AM107" t="s">
        <v>86</v>
      </c>
      <c r="AN107">
        <v>220</v>
      </c>
      <c r="AO107" s="69">
        <v>5</v>
      </c>
      <c r="AP107">
        <v>2</v>
      </c>
      <c r="AQ107">
        <v>3</v>
      </c>
      <c r="AR107">
        <v>1</v>
      </c>
      <c r="AS107" s="82" t="str">
        <f t="shared" si="102"/>
        <v>Gw-3-1</v>
      </c>
      <c r="AT107" s="14">
        <f t="shared" si="103"/>
        <v>36200</v>
      </c>
      <c r="AU107" s="81">
        <f>VLOOKUP(C107,Bushfire_Vlookup!$F$2:$H$12575,3,FALSE)</f>
        <v>1225.8993620000001</v>
      </c>
      <c r="AV107" s="14">
        <f>VLOOKUP(AS107,Safety_collateral_Vlookup!$J$3:$L$20,2,FALSE)</f>
        <v>2292990.7140716286</v>
      </c>
      <c r="AW107" s="14">
        <f>VLOOKUP(AS107,Safety_collateral_Vlookup!$J$3:$L$20,3,FALSE)</f>
        <v>148000</v>
      </c>
      <c r="AX107" s="48">
        <f t="shared" si="104"/>
        <v>2644470.5265336819</v>
      </c>
      <c r="AY107" s="49">
        <f t="shared" si="191"/>
        <v>24532.800000000003</v>
      </c>
      <c r="AZ107" s="14">
        <v>76000</v>
      </c>
      <c r="BA107" s="16">
        <f t="shared" si="105"/>
        <v>107.7932615328736</v>
      </c>
      <c r="BB107" t="e">
        <f>IF(BA107&lt;=#REF!,#REF!,IF(BA107&lt;=#REF!,#REF!,IF(BA107&lt;=#REF!,#REF!,IF(BA107&lt;=#REF!,#REF!,#REF!))))</f>
        <v>#REF!</v>
      </c>
      <c r="BC107" s="51">
        <v>5</v>
      </c>
      <c r="BD107" s="21">
        <v>70</v>
      </c>
      <c r="BE107" s="21">
        <v>6.4399999999999999E-2</v>
      </c>
      <c r="BF107" s="26">
        <f t="shared" si="106"/>
        <v>1600.1811433084738</v>
      </c>
      <c r="BG107" s="21">
        <v>7</v>
      </c>
      <c r="BH107" s="21">
        <f t="shared" si="107"/>
        <v>64.400000000000006</v>
      </c>
      <c r="BI107" s="28">
        <f t="shared" si="108"/>
        <v>6.0635500134400021E-2</v>
      </c>
      <c r="BJ107" s="27">
        <f t="shared" si="109"/>
        <v>6.0635500134400021E-2</v>
      </c>
      <c r="BK107" s="28">
        <f t="shared" si="110"/>
        <v>0.92961887716136271</v>
      </c>
      <c r="BL107" s="35">
        <f t="shared" si="111"/>
        <v>100.20665075175107</v>
      </c>
      <c r="BM107" s="21" t="str">
        <f t="shared" si="112"/>
        <v>Cr5</v>
      </c>
      <c r="BN107" s="51">
        <v>5</v>
      </c>
      <c r="BO107" s="21">
        <v>1</v>
      </c>
      <c r="BP107" s="50" t="s">
        <v>5497</v>
      </c>
      <c r="BQ107" s="14">
        <v>36200</v>
      </c>
      <c r="BR107">
        <f>IFERROR(VLOOKUP(AO107,'Model Failure data- Lines'!$A$37:$E$41,3,FALSE),'Model Failure data- Lines'!$C$37)</f>
        <v>0.49390000000000001</v>
      </c>
      <c r="BS107" s="14">
        <f t="shared" si="113"/>
        <v>1306103.9930549855</v>
      </c>
      <c r="BT107" s="34">
        <f t="shared" si="114"/>
        <v>21882.041301455229</v>
      </c>
      <c r="BU107" s="34">
        <f t="shared" si="115"/>
        <v>59.688398128017667</v>
      </c>
      <c r="BV107" s="54">
        <f t="shared" si="116"/>
        <v>1284221.9517535304</v>
      </c>
      <c r="BW107">
        <f>IFERROR(VLOOKUP(AO107,'Model Failure data- Lines'!$A$37:$E$41,4,FALSE),'Model Failure data- Lines'!$D$37)</f>
        <v>0.39779999999999999</v>
      </c>
      <c r="BX107" s="14">
        <f t="shared" si="117"/>
        <v>1051970.3754550987</v>
      </c>
      <c r="BY107" s="34">
        <f t="shared" si="118"/>
        <v>19517.695962898339</v>
      </c>
      <c r="BZ107" s="71">
        <f t="shared" si="119"/>
        <v>53.898286839533448</v>
      </c>
      <c r="CA107" s="71">
        <f t="shared" si="120"/>
        <v>1032452.6794922004</v>
      </c>
      <c r="CB107" s="56">
        <v>1</v>
      </c>
      <c r="CC107">
        <f>IFERROR(VLOOKUP(AO107,'Model Failure data- Lines'!$A$37:$E$41,5,FALSE),'Model Failure data- Lines'!$E$37)</f>
        <v>0.19189999999999996</v>
      </c>
      <c r="CD107" s="14">
        <f t="shared" si="121"/>
        <v>507473.89404181344</v>
      </c>
      <c r="CE107" s="34">
        <f t="shared" si="122"/>
        <v>15527.80178781623</v>
      </c>
      <c r="CF107" s="34">
        <f t="shared" si="123"/>
        <v>32.6816313716729</v>
      </c>
      <c r="CG107" s="54">
        <f t="shared" si="124"/>
        <v>491946.09225399722</v>
      </c>
      <c r="CH107" t="e">
        <f>IFERROR(VLOOKUP(AO107,'Model Failure data- Lines'!#REF!,3,FALSE),'Model Failure data- Lines'!#REF!)</f>
        <v>#REF!</v>
      </c>
      <c r="CI107" s="14" t="e">
        <f t="shared" si="125"/>
        <v>#REF!</v>
      </c>
      <c r="CJ107" s="34">
        <f t="shared" si="126"/>
        <v>20988.67165974079</v>
      </c>
      <c r="CK107" s="34" t="e">
        <f t="shared" si="127"/>
        <v>#REF!</v>
      </c>
      <c r="CL107" s="54" t="e">
        <f t="shared" si="128"/>
        <v>#REF!</v>
      </c>
      <c r="CM107" t="e">
        <f>IFERROR(VLOOKUP(AO107,'Model Failure data- Lines'!#REF!,4,FALSE),'Model Failure data- Lines'!#REF!)</f>
        <v>#REF!</v>
      </c>
      <c r="CN107" s="14" t="e">
        <f t="shared" si="129"/>
        <v>#REF!</v>
      </c>
      <c r="CO107" s="34">
        <f t="shared" si="130"/>
        <v>17956.545442852268</v>
      </c>
      <c r="CP107" s="34" t="e">
        <f t="shared" si="131"/>
        <v>#REF!</v>
      </c>
      <c r="CQ107" s="54" t="e">
        <f t="shared" si="132"/>
        <v>#REF!</v>
      </c>
      <c r="CR107" t="e">
        <f>IFERROR(VLOOKUP(AO107,'Model Failure data- Lines'!#REF!,5,FALSE),'Model Failure data- Lines'!#REF!)</f>
        <v>#REF!</v>
      </c>
      <c r="CS107" s="14" t="e">
        <f t="shared" si="133"/>
        <v>#REF!</v>
      </c>
      <c r="CT107" s="34">
        <f t="shared" si="134"/>
        <v>13143.119588518986</v>
      </c>
      <c r="CU107" s="34" t="e">
        <f t="shared" si="135"/>
        <v>#REF!</v>
      </c>
      <c r="CV107" s="54" t="e">
        <f t="shared" si="136"/>
        <v>#REF!</v>
      </c>
      <c r="CW107" t="s">
        <v>802</v>
      </c>
      <c r="CX107">
        <v>1</v>
      </c>
      <c r="CY107">
        <v>1</v>
      </c>
      <c r="CZ107">
        <f t="shared" si="137"/>
        <v>1032452.6794922004</v>
      </c>
      <c r="DA107" s="34">
        <f t="shared" si="138"/>
        <v>15365.18412</v>
      </c>
      <c r="DB107" s="34">
        <f t="shared" si="139"/>
        <v>520.33617153924115</v>
      </c>
      <c r="DC107" s="34">
        <f t="shared" si="140"/>
        <v>973265.87036355922</v>
      </c>
      <c r="DD107" s="9">
        <f t="shared" si="141"/>
        <v>62818.984799999991</v>
      </c>
      <c r="DE107" s="59">
        <f t="shared" si="142"/>
        <v>1.4606099637884559E-2</v>
      </c>
      <c r="DF107" s="59">
        <f t="shared" si="143"/>
        <v>4.9463006153014114E-4</v>
      </c>
      <c r="DG107" s="59">
        <f t="shared" si="144"/>
        <v>0.9251837248197311</v>
      </c>
      <c r="DH107" s="59">
        <f t="shared" si="145"/>
        <v>5.971554548085399E-2</v>
      </c>
      <c r="DI107" s="14">
        <f t="shared" si="146"/>
        <v>15080.10670806397</v>
      </c>
      <c r="DJ107" s="14">
        <f t="shared" si="147"/>
        <v>510.68213238418616</v>
      </c>
      <c r="DK107" s="14">
        <f t="shared" si="148"/>
        <v>955208.41571270593</v>
      </c>
      <c r="DL107" s="14">
        <f t="shared" si="149"/>
        <v>61653.474939046049</v>
      </c>
      <c r="DM107">
        <f t="shared" si="150"/>
        <v>491946.09225399722</v>
      </c>
      <c r="DN107" s="34">
        <f t="shared" si="151"/>
        <v>7412.2142599999988</v>
      </c>
      <c r="DO107" s="34">
        <f t="shared" si="152"/>
        <v>251.01184343484255</v>
      </c>
      <c r="DP107" s="34">
        <f t="shared" si="153"/>
        <v>469506.58753837855</v>
      </c>
      <c r="DQ107" s="9">
        <f t="shared" si="154"/>
        <v>30304.080399999992</v>
      </c>
      <c r="DR107" s="59">
        <f t="shared" si="155"/>
        <v>1.460609963788456E-2</v>
      </c>
      <c r="DS107" s="59">
        <f t="shared" si="156"/>
        <v>4.9463006153014125E-4</v>
      </c>
      <c r="DT107" s="59">
        <f t="shared" si="157"/>
        <v>0.92518372481973121</v>
      </c>
      <c r="DU107" s="59">
        <f t="shared" si="158"/>
        <v>5.9715545480853997E-2</v>
      </c>
      <c r="DV107" s="14">
        <f t="shared" si="159"/>
        <v>7185.4136399298332</v>
      </c>
      <c r="DW107" s="14">
        <f t="shared" si="160"/>
        <v>243.33132588110718</v>
      </c>
      <c r="DX107" s="14">
        <f t="shared" si="161"/>
        <v>455140.51804206427</v>
      </c>
      <c r="DY107" s="14">
        <f t="shared" si="162"/>
        <v>29376.829246121968</v>
      </c>
      <c r="DZ107" s="34" t="e">
        <f t="shared" si="163"/>
        <v>#REF!</v>
      </c>
      <c r="EA107" s="34" t="e">
        <f t="shared" si="164"/>
        <v>#REF!</v>
      </c>
      <c r="EB107" s="34" t="e">
        <f t="shared" si="165"/>
        <v>#REF!</v>
      </c>
      <c r="EC107" s="34" t="e">
        <f t="shared" si="166"/>
        <v>#REF!</v>
      </c>
      <c r="ED107" s="34" t="e">
        <f t="shared" si="167"/>
        <v>#REF!</v>
      </c>
      <c r="EE107" s="59" t="e">
        <f t="shared" si="168"/>
        <v>#REF!</v>
      </c>
      <c r="EF107" s="59" t="e">
        <f t="shared" si="169"/>
        <v>#REF!</v>
      </c>
      <c r="EG107" s="59" t="e">
        <f t="shared" si="170"/>
        <v>#REF!</v>
      </c>
      <c r="EH107" s="59" t="e">
        <f t="shared" si="171"/>
        <v>#REF!</v>
      </c>
      <c r="EI107" s="14" t="e">
        <f t="shared" si="172"/>
        <v>#REF!</v>
      </c>
      <c r="EJ107" s="14" t="e">
        <f t="shared" si="173"/>
        <v>#REF!</v>
      </c>
      <c r="EK107" s="14" t="e">
        <f t="shared" si="174"/>
        <v>#REF!</v>
      </c>
      <c r="EL107" s="14" t="e">
        <f t="shared" si="175"/>
        <v>#REF!</v>
      </c>
      <c r="EM107" t="e">
        <f t="shared" si="176"/>
        <v>#REF!</v>
      </c>
      <c r="EN107" s="34" t="e">
        <f t="shared" si="177"/>
        <v>#REF!</v>
      </c>
      <c r="EO107" s="34" t="e">
        <f t="shared" si="178"/>
        <v>#REF!</v>
      </c>
      <c r="EP107" s="34" t="e">
        <f t="shared" si="179"/>
        <v>#REF!</v>
      </c>
      <c r="EQ107" s="34" t="e">
        <f t="shared" si="180"/>
        <v>#REF!</v>
      </c>
      <c r="ER107" s="59" t="e">
        <f t="shared" si="181"/>
        <v>#REF!</v>
      </c>
      <c r="ES107" s="59" t="e">
        <f t="shared" si="182"/>
        <v>#REF!</v>
      </c>
      <c r="ET107" s="59" t="e">
        <f t="shared" si="183"/>
        <v>#REF!</v>
      </c>
      <c r="EU107" s="59" t="e">
        <f t="shared" si="184"/>
        <v>#REF!</v>
      </c>
      <c r="EV107" s="14" t="e">
        <f t="shared" si="185"/>
        <v>#REF!</v>
      </c>
      <c r="EW107" s="14" t="e">
        <f t="shared" si="186"/>
        <v>#REF!</v>
      </c>
      <c r="EX107" s="14" t="e">
        <f t="shared" si="187"/>
        <v>#REF!</v>
      </c>
      <c r="EY107" s="14" t="e">
        <f t="shared" si="188"/>
        <v>#REF!</v>
      </c>
    </row>
    <row r="108" spans="1:155" x14ac:dyDescent="0.2">
      <c r="A108" s="17">
        <v>30058733</v>
      </c>
      <c r="B108" t="s">
        <v>62</v>
      </c>
      <c r="C108" t="s">
        <v>1621</v>
      </c>
      <c r="D108" t="s">
        <v>1622</v>
      </c>
      <c r="E108" t="s">
        <v>1623</v>
      </c>
      <c r="F108" t="s">
        <v>41</v>
      </c>
      <c r="G108" t="s">
        <v>42</v>
      </c>
      <c r="H108" t="s">
        <v>1624</v>
      </c>
      <c r="I108" t="s">
        <v>68</v>
      </c>
      <c r="J108" s="19" t="s">
        <v>69</v>
      </c>
      <c r="K108" t="s">
        <v>70</v>
      </c>
      <c r="L108">
        <v>1962</v>
      </c>
      <c r="M108">
        <f t="shared" si="192"/>
        <v>1962</v>
      </c>
      <c r="N108">
        <v>57</v>
      </c>
      <c r="O108" s="19">
        <f t="shared" si="193"/>
        <v>57</v>
      </c>
      <c r="P108" t="s">
        <v>80</v>
      </c>
      <c r="Q108" s="19" t="str">
        <f t="shared" si="99"/>
        <v>50-60</v>
      </c>
      <c r="R108" s="23">
        <v>347.5</v>
      </c>
      <c r="S108" s="15">
        <f t="shared" si="100"/>
        <v>0.34749999999999998</v>
      </c>
      <c r="T108">
        <v>30251738</v>
      </c>
      <c r="U108" t="s">
        <v>45</v>
      </c>
      <c r="V108" t="s">
        <v>46</v>
      </c>
      <c r="W108" s="20" t="s">
        <v>87</v>
      </c>
      <c r="X108" t="s">
        <v>48</v>
      </c>
      <c r="Y108" t="s">
        <v>1625</v>
      </c>
      <c r="Z108" t="s">
        <v>1626</v>
      </c>
      <c r="AA108" t="s">
        <v>1627</v>
      </c>
      <c r="AB108" t="s">
        <v>136</v>
      </c>
      <c r="AC108">
        <v>1962</v>
      </c>
      <c r="AD108">
        <v>57</v>
      </c>
      <c r="AE108" t="str">
        <f t="shared" si="101"/>
        <v>&lt;60</v>
      </c>
      <c r="AF108">
        <v>-38.082211940000001</v>
      </c>
      <c r="AG108">
        <v>145.77023371000001</v>
      </c>
      <c r="AH108" t="s">
        <v>92</v>
      </c>
      <c r="AI108" t="s">
        <v>76</v>
      </c>
      <c r="AJ108" s="33" t="s">
        <v>314</v>
      </c>
      <c r="AL108">
        <v>1</v>
      </c>
      <c r="AM108" t="s">
        <v>86</v>
      </c>
      <c r="AN108">
        <v>220</v>
      </c>
      <c r="AO108" s="69">
        <v>5</v>
      </c>
      <c r="AP108">
        <v>2</v>
      </c>
      <c r="AQ108">
        <v>0</v>
      </c>
      <c r="AR108">
        <v>0</v>
      </c>
      <c r="AS108" s="82" t="str">
        <f t="shared" si="102"/>
        <v>Gw-0-0</v>
      </c>
      <c r="AT108" s="14">
        <f t="shared" si="103"/>
        <v>36200</v>
      </c>
      <c r="AU108" s="81">
        <f>VLOOKUP(C108,Bushfire_Vlookup!$F$2:$H$12575,3,FALSE)</f>
        <v>942.41517699999997</v>
      </c>
      <c r="AV108" s="14">
        <f>VLOOKUP(AS108,Safety_collateral_Vlookup!$J$3:$L$20,2,FALSE)</f>
        <v>3720.1399252148244</v>
      </c>
      <c r="AW108" s="14">
        <f>VLOOKUP(AS108,Safety_collateral_Vlookup!$J$3:$L$20,3,FALSE)</f>
        <v>25000</v>
      </c>
      <c r="AX108" s="48">
        <f t="shared" si="104"/>
        <v>70275.346294063216</v>
      </c>
      <c r="AY108" s="49">
        <f t="shared" si="191"/>
        <v>26409.999999999996</v>
      </c>
      <c r="AZ108" s="14">
        <v>76000</v>
      </c>
      <c r="BA108" s="16">
        <f t="shared" si="105"/>
        <v>2.6609370046975851</v>
      </c>
      <c r="BB108" t="e">
        <f>IF(BA108&lt;=#REF!,#REF!,IF(BA108&lt;=#REF!,#REF!,IF(BA108&lt;=#REF!,#REF!,IF(BA108&lt;=#REF!,#REF!,#REF!))))</f>
        <v>#REF!</v>
      </c>
      <c r="BC108" s="51">
        <v>3</v>
      </c>
      <c r="BD108" s="21">
        <v>70</v>
      </c>
      <c r="BE108" s="21">
        <v>6.4399999999999999E-2</v>
      </c>
      <c r="BF108" s="26">
        <f t="shared" si="106"/>
        <v>1722.6237524773685</v>
      </c>
      <c r="BG108" s="21">
        <v>7</v>
      </c>
      <c r="BH108" s="21">
        <f t="shared" si="107"/>
        <v>64.400000000000006</v>
      </c>
      <c r="BI108" s="28">
        <f t="shared" si="108"/>
        <v>6.0635500134400021E-2</v>
      </c>
      <c r="BJ108" s="27">
        <f t="shared" si="109"/>
        <v>6.0635500134400021E-2</v>
      </c>
      <c r="BK108" s="28">
        <f t="shared" si="110"/>
        <v>0.9296188771613626</v>
      </c>
      <c r="BL108" s="35">
        <f t="shared" si="111"/>
        <v>2.4736572705040887</v>
      </c>
      <c r="BM108" s="21" t="str">
        <f t="shared" si="112"/>
        <v>Cr3</v>
      </c>
      <c r="BN108" s="51">
        <v>3</v>
      </c>
      <c r="BO108" s="21">
        <v>1</v>
      </c>
      <c r="BP108" s="50" t="s">
        <v>5497</v>
      </c>
      <c r="BQ108" s="14">
        <v>36200</v>
      </c>
      <c r="BR108">
        <f>IFERROR(VLOOKUP(AO108,'Model Failure data- Lines'!$A$37:$E$41,3,FALSE),'Model Failure data- Lines'!$C$37)</f>
        <v>0.49390000000000001</v>
      </c>
      <c r="BS108" s="14">
        <f t="shared" si="113"/>
        <v>34708.993534637826</v>
      </c>
      <c r="BT108" s="34">
        <f t="shared" si="114"/>
        <v>23556.410632762363</v>
      </c>
      <c r="BU108" s="34">
        <f t="shared" si="115"/>
        <v>1.4734415219593939</v>
      </c>
      <c r="BV108" s="54">
        <f t="shared" si="116"/>
        <v>11152.582901875463</v>
      </c>
      <c r="BW108">
        <f>IFERROR(VLOOKUP(AO108,'Model Failure data- Lines'!$A$37:$E$41,4,FALSE),'Model Failure data- Lines'!$D$37)</f>
        <v>0.39779999999999999</v>
      </c>
      <c r="BX108" s="14">
        <f t="shared" si="117"/>
        <v>27955.532755778346</v>
      </c>
      <c r="BY108" s="34">
        <f t="shared" si="118"/>
        <v>21011.15039376447</v>
      </c>
      <c r="BZ108" s="71">
        <f t="shared" si="119"/>
        <v>1.3305093834402697</v>
      </c>
      <c r="CA108" s="71">
        <f t="shared" si="120"/>
        <v>6944.3823620138755</v>
      </c>
      <c r="CB108" s="56">
        <v>1</v>
      </c>
      <c r="CC108">
        <f>IFERROR(VLOOKUP(AO108,'Model Failure data- Lines'!$A$37:$E$41,5,FALSE),'Model Failure data- Lines'!$E$37)</f>
        <v>0.19189999999999996</v>
      </c>
      <c r="CD108" s="14">
        <f t="shared" si="121"/>
        <v>13485.838953830729</v>
      </c>
      <c r="CE108" s="34">
        <f t="shared" si="122"/>
        <v>16715.957624740207</v>
      </c>
      <c r="CF108" s="34">
        <f t="shared" si="123"/>
        <v>0.80676436591770317</v>
      </c>
      <c r="CG108" s="54">
        <f t="shared" si="124"/>
        <v>-3230.1186709094782</v>
      </c>
      <c r="CH108" t="e">
        <f>IFERROR(VLOOKUP(AO108,'Model Failure data- Lines'!#REF!,3,FALSE),'Model Failure data- Lines'!#REF!)</f>
        <v>#REF!</v>
      </c>
      <c r="CI108" s="14" t="e">
        <f t="shared" si="125"/>
        <v>#REF!</v>
      </c>
      <c r="CJ108" s="34">
        <f t="shared" si="126"/>
        <v>22594.682161585883</v>
      </c>
      <c r="CK108" s="34" t="e">
        <f t="shared" si="127"/>
        <v>#REF!</v>
      </c>
      <c r="CL108" s="54" t="e">
        <f t="shared" si="128"/>
        <v>#REF!</v>
      </c>
      <c r="CM108" t="e">
        <f>IFERROR(VLOOKUP(AO108,'Model Failure data- Lines'!#REF!,4,FALSE),'Model Failure data- Lines'!#REF!)</f>
        <v>#REF!</v>
      </c>
      <c r="CN108" s="14" t="e">
        <f t="shared" si="129"/>
        <v>#REF!</v>
      </c>
      <c r="CO108" s="34">
        <f t="shared" si="130"/>
        <v>19330.543808522805</v>
      </c>
      <c r="CP108" s="34" t="e">
        <f t="shared" si="131"/>
        <v>#REF!</v>
      </c>
      <c r="CQ108" s="54" t="e">
        <f t="shared" si="132"/>
        <v>#REF!</v>
      </c>
      <c r="CR108" t="e">
        <f>IFERROR(VLOOKUP(AO108,'Model Failure data- Lines'!#REF!,5,FALSE),'Model Failure data- Lines'!#REF!)</f>
        <v>#REF!</v>
      </c>
      <c r="CS108" s="14" t="e">
        <f t="shared" si="133"/>
        <v>#REF!</v>
      </c>
      <c r="CT108" s="34">
        <f t="shared" si="134"/>
        <v>14148.804389747047</v>
      </c>
      <c r="CU108" s="34" t="e">
        <f t="shared" si="135"/>
        <v>#REF!</v>
      </c>
      <c r="CV108" s="54" t="e">
        <f t="shared" si="136"/>
        <v>#REF!</v>
      </c>
      <c r="CW108" t="s">
        <v>136</v>
      </c>
      <c r="CX108">
        <v>1</v>
      </c>
      <c r="CY108">
        <v>1</v>
      </c>
      <c r="CZ108">
        <f t="shared" si="137"/>
        <v>6944.3823620138755</v>
      </c>
      <c r="DA108" s="34">
        <f t="shared" si="138"/>
        <v>15365.18412</v>
      </c>
      <c r="DB108" s="34">
        <f t="shared" si="139"/>
        <v>400.01057215711018</v>
      </c>
      <c r="DC108" s="34">
        <f t="shared" si="140"/>
        <v>1579.0230636212377</v>
      </c>
      <c r="DD108" s="9">
        <f t="shared" si="141"/>
        <v>10611.314999999999</v>
      </c>
      <c r="DE108" s="59">
        <f t="shared" si="142"/>
        <v>0.54962945096526739</v>
      </c>
      <c r="DF108" s="59">
        <f t="shared" si="143"/>
        <v>1.4308815920327216E-2</v>
      </c>
      <c r="DG108" s="59">
        <f t="shared" si="144"/>
        <v>5.6483383000270573E-2</v>
      </c>
      <c r="DH108" s="59">
        <f t="shared" si="145"/>
        <v>0.37957835011413488</v>
      </c>
      <c r="DI108" s="14">
        <f t="shared" si="146"/>
        <v>3816.8370649265726</v>
      </c>
      <c r="DJ108" s="14">
        <f t="shared" si="147"/>
        <v>99.365888898423663</v>
      </c>
      <c r="DK108" s="14">
        <f t="shared" si="148"/>
        <v>392.24220865395336</v>
      </c>
      <c r="DL108" s="14">
        <f t="shared" si="149"/>
        <v>2635.9371995349256</v>
      </c>
      <c r="DM108">
        <f t="shared" si="150"/>
        <v>-3230.1186709094782</v>
      </c>
      <c r="DN108" s="34">
        <f t="shared" si="151"/>
        <v>7412.2142599999988</v>
      </c>
      <c r="DO108" s="34">
        <f t="shared" si="152"/>
        <v>192.96638712154206</v>
      </c>
      <c r="DP108" s="34">
        <f t="shared" si="153"/>
        <v>761.72580670918921</v>
      </c>
      <c r="DQ108" s="9">
        <f t="shared" si="154"/>
        <v>5118.932499999999</v>
      </c>
      <c r="DR108" s="59">
        <f t="shared" si="155"/>
        <v>0.54962945096526727</v>
      </c>
      <c r="DS108" s="59">
        <f t="shared" si="156"/>
        <v>1.4308815920327215E-2</v>
      </c>
      <c r="DT108" s="59">
        <f t="shared" si="157"/>
        <v>5.6483383000270566E-2</v>
      </c>
      <c r="DU108" s="59">
        <f t="shared" si="158"/>
        <v>0.37957835011413488</v>
      </c>
      <c r="DV108" s="14">
        <f t="shared" si="159"/>
        <v>-1775.3683516446354</v>
      </c>
      <c r="DW108" s="14">
        <f t="shared" si="160"/>
        <v>-46.219173462855728</v>
      </c>
      <c r="DX108" s="14">
        <f t="shared" si="161"/>
        <v>-182.44803002530497</v>
      </c>
      <c r="DY108" s="14">
        <f t="shared" si="162"/>
        <v>-1226.083115776682</v>
      </c>
      <c r="DZ108" s="34" t="e">
        <f t="shared" si="163"/>
        <v>#REF!</v>
      </c>
      <c r="EA108" s="34" t="e">
        <f t="shared" si="164"/>
        <v>#REF!</v>
      </c>
      <c r="EB108" s="34" t="e">
        <f t="shared" si="165"/>
        <v>#REF!</v>
      </c>
      <c r="EC108" s="34" t="e">
        <f t="shared" si="166"/>
        <v>#REF!</v>
      </c>
      <c r="ED108" s="34" t="e">
        <f t="shared" si="167"/>
        <v>#REF!</v>
      </c>
      <c r="EE108" s="59" t="e">
        <f t="shared" si="168"/>
        <v>#REF!</v>
      </c>
      <c r="EF108" s="59" t="e">
        <f t="shared" si="169"/>
        <v>#REF!</v>
      </c>
      <c r="EG108" s="59" t="e">
        <f t="shared" si="170"/>
        <v>#REF!</v>
      </c>
      <c r="EH108" s="59" t="e">
        <f t="shared" si="171"/>
        <v>#REF!</v>
      </c>
      <c r="EI108" s="14" t="e">
        <f t="shared" si="172"/>
        <v>#REF!</v>
      </c>
      <c r="EJ108" s="14" t="e">
        <f t="shared" si="173"/>
        <v>#REF!</v>
      </c>
      <c r="EK108" s="14" t="e">
        <f t="shared" si="174"/>
        <v>#REF!</v>
      </c>
      <c r="EL108" s="14" t="e">
        <f t="shared" si="175"/>
        <v>#REF!</v>
      </c>
      <c r="EM108" t="e">
        <f t="shared" si="176"/>
        <v>#REF!</v>
      </c>
      <c r="EN108" s="34" t="e">
        <f t="shared" si="177"/>
        <v>#REF!</v>
      </c>
      <c r="EO108" s="34" t="e">
        <f t="shared" si="178"/>
        <v>#REF!</v>
      </c>
      <c r="EP108" s="34" t="e">
        <f t="shared" si="179"/>
        <v>#REF!</v>
      </c>
      <c r="EQ108" s="34" t="e">
        <f t="shared" si="180"/>
        <v>#REF!</v>
      </c>
      <c r="ER108" s="59" t="e">
        <f t="shared" si="181"/>
        <v>#REF!</v>
      </c>
      <c r="ES108" s="59" t="e">
        <f t="shared" si="182"/>
        <v>#REF!</v>
      </c>
      <c r="ET108" s="59" t="e">
        <f t="shared" si="183"/>
        <v>#REF!</v>
      </c>
      <c r="EU108" s="59" t="e">
        <f t="shared" si="184"/>
        <v>#REF!</v>
      </c>
      <c r="EV108" s="14" t="e">
        <f t="shared" si="185"/>
        <v>#REF!</v>
      </c>
      <c r="EW108" s="14" t="e">
        <f t="shared" si="186"/>
        <v>#REF!</v>
      </c>
      <c r="EX108" s="14" t="e">
        <f t="shared" si="187"/>
        <v>#REF!</v>
      </c>
      <c r="EY108" s="14" t="e">
        <f t="shared" si="188"/>
        <v>#REF!</v>
      </c>
    </row>
    <row r="109" spans="1:155" x14ac:dyDescent="0.2">
      <c r="A109" s="17">
        <v>30169352</v>
      </c>
      <c r="B109" t="s">
        <v>62</v>
      </c>
      <c r="C109" t="s">
        <v>3139</v>
      </c>
      <c r="D109" t="s">
        <v>3140</v>
      </c>
      <c r="E109" t="s">
        <v>662</v>
      </c>
      <c r="F109" t="s">
        <v>41</v>
      </c>
      <c r="G109" t="s">
        <v>42</v>
      </c>
      <c r="H109" t="s">
        <v>3141</v>
      </c>
      <c r="I109" t="s">
        <v>68</v>
      </c>
      <c r="J109" s="19" t="s">
        <v>69</v>
      </c>
      <c r="K109" t="s">
        <v>70</v>
      </c>
      <c r="L109">
        <v>1962</v>
      </c>
      <c r="M109">
        <f t="shared" si="192"/>
        <v>1962</v>
      </c>
      <c r="N109">
        <v>57</v>
      </c>
      <c r="O109" s="19">
        <f t="shared" si="193"/>
        <v>57</v>
      </c>
      <c r="P109" t="s">
        <v>80</v>
      </c>
      <c r="Q109" s="19" t="str">
        <f t="shared" si="99"/>
        <v>50-60</v>
      </c>
      <c r="R109" s="23">
        <v>259.10000000000002</v>
      </c>
      <c r="S109" s="15">
        <f t="shared" si="100"/>
        <v>0.2591</v>
      </c>
      <c r="T109">
        <v>30447976</v>
      </c>
      <c r="U109" t="s">
        <v>45</v>
      </c>
      <c r="V109" t="s">
        <v>46</v>
      </c>
      <c r="W109" t="s">
        <v>47</v>
      </c>
      <c r="X109" t="s">
        <v>48</v>
      </c>
      <c r="Y109" t="s">
        <v>340</v>
      </c>
      <c r="Z109" t="s">
        <v>3142</v>
      </c>
      <c r="AA109" t="s">
        <v>3143</v>
      </c>
      <c r="AB109" t="s">
        <v>513</v>
      </c>
      <c r="AC109">
        <v>1962</v>
      </c>
      <c r="AD109">
        <v>57</v>
      </c>
      <c r="AE109" t="str">
        <f t="shared" si="101"/>
        <v>&lt;60</v>
      </c>
      <c r="AF109">
        <v>-37.968204100000001</v>
      </c>
      <c r="AG109">
        <v>145.28172868999999</v>
      </c>
      <c r="AH109" t="s">
        <v>75</v>
      </c>
      <c r="AI109" t="s">
        <v>76</v>
      </c>
      <c r="AJ109" s="33" t="s">
        <v>314</v>
      </c>
      <c r="AL109">
        <v>1</v>
      </c>
      <c r="AM109" t="s">
        <v>86</v>
      </c>
      <c r="AN109">
        <v>220</v>
      </c>
      <c r="AO109" s="69">
        <v>5</v>
      </c>
      <c r="AP109">
        <v>2</v>
      </c>
      <c r="AQ109">
        <v>1</v>
      </c>
      <c r="AR109">
        <v>2</v>
      </c>
      <c r="AS109" s="82" t="str">
        <f t="shared" si="102"/>
        <v>Gw-1-2</v>
      </c>
      <c r="AT109" s="14">
        <f t="shared" si="103"/>
        <v>36200</v>
      </c>
      <c r="AU109" s="81">
        <f>VLOOKUP(C109,Bushfire_Vlookup!$F$2:$H$12575,3,FALSE)</f>
        <v>1435.179386</v>
      </c>
      <c r="AV109" s="14">
        <f>VLOOKUP(AS109,Safety_collateral_Vlookup!$J$3:$L$20,2,FALSE)</f>
        <v>106635.46062946052</v>
      </c>
      <c r="AW109" s="14">
        <f>VLOOKUP(AS109,Safety_collateral_Vlookup!$J$3:$L$20,3,FALSE)</f>
        <v>550000</v>
      </c>
      <c r="AX109" s="48">
        <f t="shared" si="104"/>
        <v>740786.77289649635</v>
      </c>
      <c r="AY109" s="49">
        <f t="shared" si="191"/>
        <v>19691.599999999999</v>
      </c>
      <c r="AZ109" s="14">
        <v>76000</v>
      </c>
      <c r="BA109" s="16">
        <f t="shared" si="105"/>
        <v>37.619430259425158</v>
      </c>
      <c r="BB109" t="e">
        <f>IF(BA109&lt;=#REF!,#REF!,IF(BA109&lt;=#REF!,#REF!,IF(BA109&lt;=#REF!,#REF!,IF(BA109&lt;=#REF!,#REF!,#REF!))))</f>
        <v>#REF!</v>
      </c>
      <c r="BC109" s="51">
        <v>5</v>
      </c>
      <c r="BD109" s="21">
        <v>70</v>
      </c>
      <c r="BE109" s="21">
        <v>6.4399999999999999E-2</v>
      </c>
      <c r="BF109" s="26">
        <f t="shared" si="106"/>
        <v>1284.4080986097445</v>
      </c>
      <c r="BG109" s="21">
        <v>7</v>
      </c>
      <c r="BH109" s="21">
        <f t="shared" si="107"/>
        <v>64.400000000000006</v>
      </c>
      <c r="BI109" s="28">
        <f t="shared" si="108"/>
        <v>6.0635500134400021E-2</v>
      </c>
      <c r="BJ109" s="27">
        <f t="shared" si="109"/>
        <v>6.0635500134400021E-2</v>
      </c>
      <c r="BK109" s="28">
        <f t="shared" si="110"/>
        <v>0.9296188771613626</v>
      </c>
      <c r="BL109" s="35">
        <f t="shared" si="111"/>
        <v>34.971732517216999</v>
      </c>
      <c r="BM109" s="21" t="str">
        <f t="shared" si="112"/>
        <v>Cr5</v>
      </c>
      <c r="BN109" s="51">
        <v>5</v>
      </c>
      <c r="BO109" s="21">
        <v>1</v>
      </c>
      <c r="BP109" s="50" t="s">
        <v>5497</v>
      </c>
      <c r="BQ109" s="14">
        <v>36200</v>
      </c>
      <c r="BR109">
        <f>IFERROR(VLOOKUP(AO109,'Model Failure data- Lines'!$A$37:$E$41,3,FALSE),'Model Failure data- Lines'!$C$37)</f>
        <v>0.49390000000000001</v>
      </c>
      <c r="BS109" s="14">
        <f t="shared" si="113"/>
        <v>365874.58713357954</v>
      </c>
      <c r="BT109" s="34">
        <f t="shared" si="114"/>
        <v>17563.930920715764</v>
      </c>
      <c r="BU109" s="34">
        <f t="shared" si="115"/>
        <v>20.831019478791564</v>
      </c>
      <c r="BV109" s="54">
        <f t="shared" si="116"/>
        <v>348310.65621286375</v>
      </c>
      <c r="BW109">
        <f>IFERROR(VLOOKUP(AO109,'Model Failure data- Lines'!$A$37:$E$41,4,FALSE),'Model Failure data- Lines'!$D$37)</f>
        <v>0.39779999999999999</v>
      </c>
      <c r="BX109" s="14">
        <f t="shared" si="117"/>
        <v>294684.97825822624</v>
      </c>
      <c r="BY109" s="34">
        <f t="shared" si="118"/>
        <v>15666.155588559352</v>
      </c>
      <c r="BZ109" s="71">
        <f t="shared" si="119"/>
        <v>18.81029309280116</v>
      </c>
      <c r="CA109" s="71">
        <f t="shared" si="120"/>
        <v>279018.8226696669</v>
      </c>
      <c r="CB109" s="56">
        <v>1</v>
      </c>
      <c r="CC109">
        <f>IFERROR(VLOOKUP(AO109,'Model Failure data- Lines'!$A$37:$E$41,5,FALSE),'Model Failure data- Lines'!$E$37)</f>
        <v>0.19189999999999996</v>
      </c>
      <c r="CD109" s="14">
        <f t="shared" si="121"/>
        <v>142156.98171883763</v>
      </c>
      <c r="CE109" s="34">
        <f t="shared" si="122"/>
        <v>12463.610418907016</v>
      </c>
      <c r="CF109" s="34">
        <f t="shared" si="123"/>
        <v>11.405762611384956</v>
      </c>
      <c r="CG109" s="54">
        <f t="shared" si="124"/>
        <v>129693.37129993062</v>
      </c>
      <c r="CH109" t="e">
        <f>IFERROR(VLOOKUP(AO109,'Model Failure data- Lines'!#REF!,3,FALSE),'Model Failure data- Lines'!#REF!)</f>
        <v>#REF!</v>
      </c>
      <c r="CI109" s="14" t="e">
        <f t="shared" si="125"/>
        <v>#REF!</v>
      </c>
      <c r="CJ109" s="34">
        <f t="shared" si="126"/>
        <v>16846.855102350797</v>
      </c>
      <c r="CK109" s="34" t="e">
        <f t="shared" si="127"/>
        <v>#REF!</v>
      </c>
      <c r="CL109" s="54" t="e">
        <f t="shared" si="128"/>
        <v>#REF!</v>
      </c>
      <c r="CM109" t="e">
        <f>IFERROR(VLOOKUP(AO109,'Model Failure data- Lines'!#REF!,4,FALSE),'Model Failure data- Lines'!#REF!)</f>
        <v>#REF!</v>
      </c>
      <c r="CN109" s="14" t="e">
        <f t="shared" si="129"/>
        <v>#REF!</v>
      </c>
      <c r="CO109" s="34">
        <f t="shared" si="130"/>
        <v>14413.075973491395</v>
      </c>
      <c r="CP109" s="34" t="e">
        <f t="shared" si="131"/>
        <v>#REF!</v>
      </c>
      <c r="CQ109" s="54" t="e">
        <f t="shared" si="132"/>
        <v>#REF!</v>
      </c>
      <c r="CR109" t="e">
        <f>IFERROR(VLOOKUP(AO109,'Model Failure data- Lines'!#REF!,5,FALSE),'Model Failure data- Lines'!#REF!)</f>
        <v>#REF!</v>
      </c>
      <c r="CS109" s="14" t="e">
        <f t="shared" si="133"/>
        <v>#REF!</v>
      </c>
      <c r="CT109" s="34">
        <f t="shared" si="134"/>
        <v>10549.51141693082</v>
      </c>
      <c r="CU109" s="34" t="e">
        <f t="shared" si="135"/>
        <v>#REF!</v>
      </c>
      <c r="CV109" s="54" t="e">
        <f t="shared" si="136"/>
        <v>#REF!</v>
      </c>
      <c r="CW109" t="s">
        <v>513</v>
      </c>
      <c r="CX109">
        <v>1</v>
      </c>
      <c r="CY109">
        <v>1</v>
      </c>
      <c r="CZ109">
        <f t="shared" si="137"/>
        <v>279018.8226696669</v>
      </c>
      <c r="DA109" s="34">
        <f t="shared" si="138"/>
        <v>15365.18412</v>
      </c>
      <c r="DB109" s="34">
        <f t="shared" si="139"/>
        <v>609.16562185410351</v>
      </c>
      <c r="DC109" s="34">
        <f t="shared" si="140"/>
        <v>45261.698516372147</v>
      </c>
      <c r="DD109" s="9">
        <f t="shared" si="141"/>
        <v>233448.92999999996</v>
      </c>
      <c r="DE109" s="59">
        <f t="shared" si="142"/>
        <v>5.2141049777351775E-2</v>
      </c>
      <c r="DF109" s="59">
        <f t="shared" si="143"/>
        <v>2.067175685216993E-3</v>
      </c>
      <c r="DG109" s="59">
        <f t="shared" si="144"/>
        <v>0.15359350443954517</v>
      </c>
      <c r="DH109" s="59">
        <f t="shared" si="145"/>
        <v>0.79219827009788601</v>
      </c>
      <c r="DI109" s="14">
        <f t="shared" si="146"/>
        <v>14548.33432163719</v>
      </c>
      <c r="DJ109" s="14">
        <f t="shared" si="147"/>
        <v>576.78092594060729</v>
      </c>
      <c r="DK109" s="14">
        <f t="shared" si="148"/>
        <v>42855.478778430152</v>
      </c>
      <c r="DL109" s="14">
        <f t="shared" si="149"/>
        <v>221038.22864365895</v>
      </c>
      <c r="DM109">
        <f t="shared" si="150"/>
        <v>129693.37129993062</v>
      </c>
      <c r="DN109" s="34">
        <f t="shared" si="151"/>
        <v>7412.2142599999988</v>
      </c>
      <c r="DO109" s="34">
        <f t="shared" si="152"/>
        <v>293.8634560930177</v>
      </c>
      <c r="DP109" s="34">
        <f t="shared" si="153"/>
        <v>21834.389002744632</v>
      </c>
      <c r="DQ109" s="9">
        <f t="shared" si="154"/>
        <v>112616.51499999997</v>
      </c>
      <c r="DR109" s="59">
        <f t="shared" si="155"/>
        <v>5.2141049777351775E-2</v>
      </c>
      <c r="DS109" s="59">
        <f t="shared" si="156"/>
        <v>2.0671756852169926E-3</v>
      </c>
      <c r="DT109" s="59">
        <f t="shared" si="157"/>
        <v>0.1535935044395452</v>
      </c>
      <c r="DU109" s="59">
        <f t="shared" si="158"/>
        <v>0.7921982700978859</v>
      </c>
      <c r="DV109" s="14">
        <f t="shared" si="159"/>
        <v>6762.3485287422491</v>
      </c>
      <c r="DW109" s="14">
        <f t="shared" si="160"/>
        <v>268.09898368503593</v>
      </c>
      <c r="DX109" s="14">
        <f t="shared" si="161"/>
        <v>19920.059400535476</v>
      </c>
      <c r="DY109" s="14">
        <f t="shared" si="162"/>
        <v>102742.86438696785</v>
      </c>
      <c r="DZ109" s="34" t="e">
        <f t="shared" si="163"/>
        <v>#REF!</v>
      </c>
      <c r="EA109" s="34" t="e">
        <f t="shared" si="164"/>
        <v>#REF!</v>
      </c>
      <c r="EB109" s="34" t="e">
        <f t="shared" si="165"/>
        <v>#REF!</v>
      </c>
      <c r="EC109" s="34" t="e">
        <f t="shared" si="166"/>
        <v>#REF!</v>
      </c>
      <c r="ED109" s="34" t="e">
        <f t="shared" si="167"/>
        <v>#REF!</v>
      </c>
      <c r="EE109" s="59" t="e">
        <f t="shared" si="168"/>
        <v>#REF!</v>
      </c>
      <c r="EF109" s="59" t="e">
        <f t="shared" si="169"/>
        <v>#REF!</v>
      </c>
      <c r="EG109" s="59" t="e">
        <f t="shared" si="170"/>
        <v>#REF!</v>
      </c>
      <c r="EH109" s="59" t="e">
        <f t="shared" si="171"/>
        <v>#REF!</v>
      </c>
      <c r="EI109" s="14" t="e">
        <f t="shared" si="172"/>
        <v>#REF!</v>
      </c>
      <c r="EJ109" s="14" t="e">
        <f t="shared" si="173"/>
        <v>#REF!</v>
      </c>
      <c r="EK109" s="14" t="e">
        <f t="shared" si="174"/>
        <v>#REF!</v>
      </c>
      <c r="EL109" s="14" t="e">
        <f t="shared" si="175"/>
        <v>#REF!</v>
      </c>
      <c r="EM109" t="e">
        <f t="shared" si="176"/>
        <v>#REF!</v>
      </c>
      <c r="EN109" s="34" t="e">
        <f t="shared" si="177"/>
        <v>#REF!</v>
      </c>
      <c r="EO109" s="34" t="e">
        <f t="shared" si="178"/>
        <v>#REF!</v>
      </c>
      <c r="EP109" s="34" t="e">
        <f t="shared" si="179"/>
        <v>#REF!</v>
      </c>
      <c r="EQ109" s="34" t="e">
        <f t="shared" si="180"/>
        <v>#REF!</v>
      </c>
      <c r="ER109" s="59" t="e">
        <f t="shared" si="181"/>
        <v>#REF!</v>
      </c>
      <c r="ES109" s="59" t="e">
        <f t="shared" si="182"/>
        <v>#REF!</v>
      </c>
      <c r="ET109" s="59" t="e">
        <f t="shared" si="183"/>
        <v>#REF!</v>
      </c>
      <c r="EU109" s="59" t="e">
        <f t="shared" si="184"/>
        <v>#REF!</v>
      </c>
      <c r="EV109" s="14" t="e">
        <f t="shared" si="185"/>
        <v>#REF!</v>
      </c>
      <c r="EW109" s="14" t="e">
        <f t="shared" si="186"/>
        <v>#REF!</v>
      </c>
      <c r="EX109" s="14" t="e">
        <f t="shared" si="187"/>
        <v>#REF!</v>
      </c>
      <c r="EY109" s="14" t="e">
        <f t="shared" si="188"/>
        <v>#REF!</v>
      </c>
    </row>
    <row r="110" spans="1:155" x14ac:dyDescent="0.2">
      <c r="A110" s="17">
        <v>30186409</v>
      </c>
      <c r="B110" t="s">
        <v>62</v>
      </c>
      <c r="C110" t="s">
        <v>3376</v>
      </c>
      <c r="D110" t="s">
        <v>3377</v>
      </c>
      <c r="E110" t="s">
        <v>928</v>
      </c>
      <c r="F110" t="s">
        <v>41</v>
      </c>
      <c r="G110" t="s">
        <v>42</v>
      </c>
      <c r="H110" t="s">
        <v>3378</v>
      </c>
      <c r="I110" t="s">
        <v>68</v>
      </c>
      <c r="J110" s="19" t="s">
        <v>69</v>
      </c>
      <c r="K110" t="s">
        <v>70</v>
      </c>
      <c r="L110">
        <v>1962</v>
      </c>
      <c r="M110">
        <f t="shared" si="192"/>
        <v>1962</v>
      </c>
      <c r="N110">
        <v>57</v>
      </c>
      <c r="O110" s="19">
        <f t="shared" si="193"/>
        <v>57</v>
      </c>
      <c r="P110" t="s">
        <v>80</v>
      </c>
      <c r="Q110" s="19" t="str">
        <f t="shared" si="99"/>
        <v>50-60</v>
      </c>
      <c r="R110" s="23">
        <v>515</v>
      </c>
      <c r="S110" s="15">
        <f t="shared" si="100"/>
        <v>0.51500000000000001</v>
      </c>
      <c r="T110">
        <v>30182114</v>
      </c>
      <c r="U110" t="s">
        <v>45</v>
      </c>
      <c r="V110" t="s">
        <v>46</v>
      </c>
      <c r="W110" t="s">
        <v>47</v>
      </c>
      <c r="X110" t="s">
        <v>48</v>
      </c>
      <c r="Y110" t="s">
        <v>485</v>
      </c>
      <c r="Z110" t="s">
        <v>3379</v>
      </c>
      <c r="AA110" t="s">
        <v>3380</v>
      </c>
      <c r="AB110" t="s">
        <v>1762</v>
      </c>
      <c r="AC110">
        <v>1962</v>
      </c>
      <c r="AD110">
        <v>57</v>
      </c>
      <c r="AE110" t="str">
        <f t="shared" si="101"/>
        <v>&lt;60</v>
      </c>
      <c r="AF110">
        <v>-37.956708089999999</v>
      </c>
      <c r="AG110">
        <v>145.2646378</v>
      </c>
      <c r="AH110" t="s">
        <v>75</v>
      </c>
      <c r="AI110" t="s">
        <v>76</v>
      </c>
      <c r="AJ110" s="33" t="s">
        <v>314</v>
      </c>
      <c r="AL110">
        <v>1</v>
      </c>
      <c r="AM110" t="s">
        <v>86</v>
      </c>
      <c r="AN110">
        <v>220</v>
      </c>
      <c r="AO110" s="69">
        <v>5</v>
      </c>
      <c r="AP110">
        <v>2</v>
      </c>
      <c r="AQ110">
        <v>2</v>
      </c>
      <c r="AR110">
        <v>1</v>
      </c>
      <c r="AS110" s="82" t="str">
        <f t="shared" si="102"/>
        <v>Gw-2-1</v>
      </c>
      <c r="AT110" s="14">
        <f t="shared" si="103"/>
        <v>36200</v>
      </c>
      <c r="AU110" s="81">
        <f>VLOOKUP(C110,Bushfire_Vlookup!$F$2:$H$12575,3,FALSE)</f>
        <v>1405.2084540000001</v>
      </c>
      <c r="AV110" s="14">
        <f>VLOOKUP(AS110,Safety_collateral_Vlookup!$J$3:$L$20,2,FALSE)</f>
        <v>1583806.0550856832</v>
      </c>
      <c r="AW110" s="14">
        <f>VLOOKUP(AS110,Safety_collateral_Vlookup!$J$3:$L$20,3,FALSE)</f>
        <v>148000</v>
      </c>
      <c r="AX110" s="48">
        <f t="shared" si="104"/>
        <v>1887961.818196842</v>
      </c>
      <c r="AY110" s="49">
        <f t="shared" si="191"/>
        <v>39140</v>
      </c>
      <c r="AZ110" s="14">
        <v>76000</v>
      </c>
      <c r="BA110" s="16">
        <f t="shared" si="105"/>
        <v>48.236122079633162</v>
      </c>
      <c r="BB110" t="e">
        <f>IF(BA110&lt;=#REF!,#REF!,IF(BA110&lt;=#REF!,#REF!,IF(BA110&lt;=#REF!,#REF!,IF(BA110&lt;=#REF!,#REF!,#REF!))))</f>
        <v>#REF!</v>
      </c>
      <c r="BC110" s="51">
        <v>5</v>
      </c>
      <c r="BD110" s="21">
        <v>70</v>
      </c>
      <c r="BE110" s="21">
        <v>6.4399999999999999E-2</v>
      </c>
      <c r="BF110" s="26">
        <f t="shared" si="106"/>
        <v>2552.9531871247336</v>
      </c>
      <c r="BG110" s="21">
        <v>7</v>
      </c>
      <c r="BH110" s="21">
        <f t="shared" si="107"/>
        <v>64.400000000000006</v>
      </c>
      <c r="BI110" s="28">
        <f t="shared" si="108"/>
        <v>6.0635500134400021E-2</v>
      </c>
      <c r="BJ110" s="27">
        <f t="shared" si="109"/>
        <v>6.0635500134400021E-2</v>
      </c>
      <c r="BK110" s="28">
        <f t="shared" si="110"/>
        <v>0.9296188771613626</v>
      </c>
      <c r="BL110" s="35">
        <f t="shared" si="111"/>
        <v>44.841209646286991</v>
      </c>
      <c r="BM110" s="21" t="str">
        <f t="shared" si="112"/>
        <v>Cr5</v>
      </c>
      <c r="BN110" s="51">
        <v>5</v>
      </c>
      <c r="BO110" s="21">
        <v>1</v>
      </c>
      <c r="BP110" s="50" t="s">
        <v>5497</v>
      </c>
      <c r="BQ110" s="14">
        <v>36200</v>
      </c>
      <c r="BR110">
        <f>IFERROR(VLOOKUP(AO110,'Model Failure data- Lines'!$A$37:$E$41,3,FALSE),'Model Failure data- Lines'!$C$37)</f>
        <v>0.49390000000000001</v>
      </c>
      <c r="BS110" s="14">
        <f t="shared" si="113"/>
        <v>932464.34200742026</v>
      </c>
      <c r="BT110" s="34">
        <f t="shared" si="114"/>
        <v>34910.939498914006</v>
      </c>
      <c r="BU110" s="34">
        <f t="shared" si="115"/>
        <v>26.709803728897842</v>
      </c>
      <c r="BV110" s="54">
        <f t="shared" si="116"/>
        <v>897553.4025085062</v>
      </c>
      <c r="BW110">
        <f>IFERROR(VLOOKUP(AO110,'Model Failure data- Lines'!$A$37:$E$41,4,FALSE),'Model Failure data- Lines'!$D$37)</f>
        <v>0.39779999999999999</v>
      </c>
      <c r="BX110" s="14">
        <f t="shared" si="117"/>
        <v>751031.21127870376</v>
      </c>
      <c r="BY110" s="34">
        <f t="shared" si="118"/>
        <v>31138.827202269651</v>
      </c>
      <c r="BZ110" s="71">
        <f t="shared" si="119"/>
        <v>24.118802111595343</v>
      </c>
      <c r="CA110" s="71">
        <f t="shared" si="120"/>
        <v>719892.38407643407</v>
      </c>
      <c r="CB110" s="56">
        <v>1</v>
      </c>
      <c r="CC110">
        <f>IFERROR(VLOOKUP(AO110,'Model Failure data- Lines'!$A$37:$E$41,5,FALSE),'Model Failure data- Lines'!$E$37)</f>
        <v>0.19189999999999996</v>
      </c>
      <c r="CD110" s="14">
        <f t="shared" si="121"/>
        <v>362299.87291197391</v>
      </c>
      <c r="CE110" s="34">
        <f t="shared" si="122"/>
        <v>24773.289717240885</v>
      </c>
      <c r="CF110" s="34">
        <f t="shared" si="123"/>
        <v>14.624616958313476</v>
      </c>
      <c r="CG110" s="54">
        <f t="shared" si="124"/>
        <v>337526.58319473302</v>
      </c>
      <c r="CH110" t="e">
        <f>IFERROR(VLOOKUP(AO110,'Model Failure data- Lines'!#REF!,3,FALSE),'Model Failure data- Lines'!#REF!)</f>
        <v>#REF!</v>
      </c>
      <c r="CI110" s="14" t="e">
        <f t="shared" si="125"/>
        <v>#REF!</v>
      </c>
      <c r="CJ110" s="34">
        <f t="shared" si="126"/>
        <v>33485.644066810739</v>
      </c>
      <c r="CK110" s="34" t="e">
        <f t="shared" si="127"/>
        <v>#REF!</v>
      </c>
      <c r="CL110" s="54" t="e">
        <f t="shared" si="128"/>
        <v>#REF!</v>
      </c>
      <c r="CM110" t="e">
        <f>IFERROR(VLOOKUP(AO110,'Model Failure data- Lines'!#REF!,4,FALSE),'Model Failure data- Lines'!#REF!)</f>
        <v>#REF!</v>
      </c>
      <c r="CN110" s="14" t="e">
        <f t="shared" si="129"/>
        <v>#REF!</v>
      </c>
      <c r="CO110" s="34">
        <f t="shared" si="130"/>
        <v>28648.144061551789</v>
      </c>
      <c r="CP110" s="34" t="e">
        <f t="shared" si="131"/>
        <v>#REF!</v>
      </c>
      <c r="CQ110" s="54" t="e">
        <f t="shared" si="132"/>
        <v>#REF!</v>
      </c>
      <c r="CR110" t="e">
        <f>IFERROR(VLOOKUP(AO110,'Model Failure data- Lines'!#REF!,5,FALSE),'Model Failure data- Lines'!#REF!)</f>
        <v>#REF!</v>
      </c>
      <c r="CS110" s="14" t="e">
        <f t="shared" si="133"/>
        <v>#REF!</v>
      </c>
      <c r="CT110" s="34">
        <f t="shared" si="134"/>
        <v>20968.731685524403</v>
      </c>
      <c r="CU110" s="34" t="e">
        <f t="shared" si="135"/>
        <v>#REF!</v>
      </c>
      <c r="CV110" s="54" t="e">
        <f t="shared" si="136"/>
        <v>#REF!</v>
      </c>
      <c r="CW110" t="s">
        <v>1762</v>
      </c>
      <c r="CX110">
        <v>1</v>
      </c>
      <c r="CY110">
        <v>1</v>
      </c>
      <c r="CZ110">
        <f t="shared" si="137"/>
        <v>719892.38407643419</v>
      </c>
      <c r="DA110" s="34">
        <f t="shared" si="138"/>
        <v>15365.18412</v>
      </c>
      <c r="DB110" s="34">
        <f t="shared" si="139"/>
        <v>596.44438184228034</v>
      </c>
      <c r="DC110" s="34">
        <f t="shared" si="140"/>
        <v>672250.59797686141</v>
      </c>
      <c r="DD110" s="9">
        <f t="shared" si="141"/>
        <v>62818.984799999991</v>
      </c>
      <c r="DE110" s="59">
        <f t="shared" si="142"/>
        <v>2.0458782390467205E-2</v>
      </c>
      <c r="DF110" s="59">
        <f t="shared" si="143"/>
        <v>7.9416723684063101E-4</v>
      </c>
      <c r="DG110" s="59">
        <f t="shared" si="144"/>
        <v>0.89510340966028468</v>
      </c>
      <c r="DH110" s="59">
        <f t="shared" si="145"/>
        <v>8.3643640712407347E-2</v>
      </c>
      <c r="DI110" s="14">
        <f t="shared" si="146"/>
        <v>14728.121630374404</v>
      </c>
      <c r="DJ110" s="14">
        <f t="shared" si="147"/>
        <v>571.714945484596</v>
      </c>
      <c r="DK110" s="14">
        <f t="shared" si="148"/>
        <v>644378.12757528736</v>
      </c>
      <c r="DL110" s="14">
        <f t="shared" si="149"/>
        <v>60214.419925287613</v>
      </c>
      <c r="DM110">
        <f t="shared" si="150"/>
        <v>337526.58319473307</v>
      </c>
      <c r="DN110" s="34">
        <f t="shared" si="151"/>
        <v>7412.2142599999988</v>
      </c>
      <c r="DO110" s="34">
        <f t="shared" si="152"/>
        <v>287.72668897821416</v>
      </c>
      <c r="DP110" s="34">
        <f t="shared" si="153"/>
        <v>324295.8515629957</v>
      </c>
      <c r="DQ110" s="9">
        <f t="shared" si="154"/>
        <v>30304.080399999992</v>
      </c>
      <c r="DR110" s="59">
        <f t="shared" si="155"/>
        <v>2.0458782390467205E-2</v>
      </c>
      <c r="DS110" s="59">
        <f t="shared" si="156"/>
        <v>7.9416723684063112E-4</v>
      </c>
      <c r="DT110" s="59">
        <f t="shared" si="157"/>
        <v>0.89510340966028479</v>
      </c>
      <c r="DU110" s="59">
        <f t="shared" si="158"/>
        <v>8.3643640712407361E-2</v>
      </c>
      <c r="DV110" s="14">
        <f t="shared" si="159"/>
        <v>6905.3829165789684</v>
      </c>
      <c r="DW110" s="14">
        <f t="shared" si="160"/>
        <v>268.05255393602056</v>
      </c>
      <c r="DX110" s="14">
        <f t="shared" si="161"/>
        <v>302121.19546859129</v>
      </c>
      <c r="DY110" s="14">
        <f t="shared" si="162"/>
        <v>28231.952255626726</v>
      </c>
      <c r="DZ110" s="34" t="e">
        <f t="shared" si="163"/>
        <v>#REF!</v>
      </c>
      <c r="EA110" s="34" t="e">
        <f t="shared" si="164"/>
        <v>#REF!</v>
      </c>
      <c r="EB110" s="34" t="e">
        <f t="shared" si="165"/>
        <v>#REF!</v>
      </c>
      <c r="EC110" s="34" t="e">
        <f t="shared" si="166"/>
        <v>#REF!</v>
      </c>
      <c r="ED110" s="34" t="e">
        <f t="shared" si="167"/>
        <v>#REF!</v>
      </c>
      <c r="EE110" s="59" t="e">
        <f t="shared" si="168"/>
        <v>#REF!</v>
      </c>
      <c r="EF110" s="59" t="e">
        <f t="shared" si="169"/>
        <v>#REF!</v>
      </c>
      <c r="EG110" s="59" t="e">
        <f t="shared" si="170"/>
        <v>#REF!</v>
      </c>
      <c r="EH110" s="59" t="e">
        <f t="shared" si="171"/>
        <v>#REF!</v>
      </c>
      <c r="EI110" s="14" t="e">
        <f t="shared" si="172"/>
        <v>#REF!</v>
      </c>
      <c r="EJ110" s="14" t="e">
        <f t="shared" si="173"/>
        <v>#REF!</v>
      </c>
      <c r="EK110" s="14" t="e">
        <f t="shared" si="174"/>
        <v>#REF!</v>
      </c>
      <c r="EL110" s="14" t="e">
        <f t="shared" si="175"/>
        <v>#REF!</v>
      </c>
      <c r="EM110" t="e">
        <f t="shared" si="176"/>
        <v>#REF!</v>
      </c>
      <c r="EN110" s="34" t="e">
        <f t="shared" si="177"/>
        <v>#REF!</v>
      </c>
      <c r="EO110" s="34" t="e">
        <f t="shared" si="178"/>
        <v>#REF!</v>
      </c>
      <c r="EP110" s="34" t="e">
        <f t="shared" si="179"/>
        <v>#REF!</v>
      </c>
      <c r="EQ110" s="34" t="e">
        <f t="shared" si="180"/>
        <v>#REF!</v>
      </c>
      <c r="ER110" s="59" t="e">
        <f t="shared" si="181"/>
        <v>#REF!</v>
      </c>
      <c r="ES110" s="59" t="e">
        <f t="shared" si="182"/>
        <v>#REF!</v>
      </c>
      <c r="ET110" s="59" t="e">
        <f t="shared" si="183"/>
        <v>#REF!</v>
      </c>
      <c r="EU110" s="59" t="e">
        <f t="shared" si="184"/>
        <v>#REF!</v>
      </c>
      <c r="EV110" s="14" t="e">
        <f t="shared" si="185"/>
        <v>#REF!</v>
      </c>
      <c r="EW110" s="14" t="e">
        <f t="shared" si="186"/>
        <v>#REF!</v>
      </c>
      <c r="EX110" s="14" t="e">
        <f t="shared" si="187"/>
        <v>#REF!</v>
      </c>
      <c r="EY110" s="14" t="e">
        <f t="shared" si="188"/>
        <v>#REF!</v>
      </c>
    </row>
    <row r="111" spans="1:155" x14ac:dyDescent="0.2">
      <c r="A111" s="17">
        <v>30065054</v>
      </c>
      <c r="B111" t="s">
        <v>62</v>
      </c>
      <c r="C111" t="s">
        <v>1699</v>
      </c>
      <c r="D111" t="s">
        <v>1700</v>
      </c>
      <c r="E111" t="s">
        <v>1701</v>
      </c>
      <c r="F111" t="s">
        <v>41</v>
      </c>
      <c r="G111" t="s">
        <v>42</v>
      </c>
      <c r="H111" t="s">
        <v>1702</v>
      </c>
      <c r="I111" t="s">
        <v>68</v>
      </c>
      <c r="J111" s="19" t="s">
        <v>69</v>
      </c>
      <c r="K111" t="s">
        <v>70</v>
      </c>
      <c r="L111">
        <v>1962</v>
      </c>
      <c r="M111">
        <f t="shared" si="192"/>
        <v>1962</v>
      </c>
      <c r="N111">
        <v>57</v>
      </c>
      <c r="O111" s="19">
        <f t="shared" si="193"/>
        <v>57</v>
      </c>
      <c r="P111" t="s">
        <v>80</v>
      </c>
      <c r="Q111" s="19" t="str">
        <f t="shared" si="99"/>
        <v>50-60</v>
      </c>
      <c r="R111" s="23">
        <v>389.3</v>
      </c>
      <c r="S111" s="15">
        <f t="shared" si="100"/>
        <v>0.38930000000000003</v>
      </c>
      <c r="T111">
        <v>30225078</v>
      </c>
      <c r="U111" t="s">
        <v>45</v>
      </c>
      <c r="V111" t="s">
        <v>46</v>
      </c>
      <c r="W111" t="s">
        <v>47</v>
      </c>
      <c r="X111" t="s">
        <v>88</v>
      </c>
      <c r="Y111" t="s">
        <v>1703</v>
      </c>
      <c r="Z111" t="s">
        <v>1704</v>
      </c>
      <c r="AA111" t="s">
        <v>1705</v>
      </c>
      <c r="AB111" t="s">
        <v>1307</v>
      </c>
      <c r="AC111">
        <v>1962</v>
      </c>
      <c r="AD111">
        <v>57</v>
      </c>
      <c r="AE111" t="str">
        <f t="shared" si="101"/>
        <v>&lt;60</v>
      </c>
      <c r="AF111">
        <v>-37.952438409999999</v>
      </c>
      <c r="AG111">
        <v>145.25828188</v>
      </c>
      <c r="AH111" t="s">
        <v>75</v>
      </c>
      <c r="AI111" t="s">
        <v>76</v>
      </c>
      <c r="AJ111" s="33" t="s">
        <v>314</v>
      </c>
      <c r="AL111">
        <v>1</v>
      </c>
      <c r="AM111" t="s">
        <v>86</v>
      </c>
      <c r="AN111">
        <v>220</v>
      </c>
      <c r="AO111" s="69">
        <v>5</v>
      </c>
      <c r="AP111">
        <v>2</v>
      </c>
      <c r="AQ111">
        <v>0</v>
      </c>
      <c r="AR111">
        <v>0</v>
      </c>
      <c r="AS111" s="82" t="str">
        <f t="shared" si="102"/>
        <v>Gw-0-0</v>
      </c>
      <c r="AT111" s="14">
        <f t="shared" si="103"/>
        <v>36200</v>
      </c>
      <c r="AU111" s="81">
        <f>VLOOKUP(C111,Bushfire_Vlookup!$F$2:$H$12575,3,FALSE)</f>
        <v>1879.3699160000001</v>
      </c>
      <c r="AV111" s="14">
        <f>VLOOKUP(AS111,Safety_collateral_Vlookup!$J$3:$L$20,2,FALSE)</f>
        <v>3720.1399252148244</v>
      </c>
      <c r="AW111" s="14">
        <f>VLOOKUP(AS111,Safety_collateral_Vlookup!$J$3:$L$20,3,FALSE)</f>
        <v>25000</v>
      </c>
      <c r="AX111" s="48">
        <f t="shared" si="104"/>
        <v>71275.077000576232</v>
      </c>
      <c r="AY111" s="49">
        <f t="shared" si="191"/>
        <v>29586.800000000003</v>
      </c>
      <c r="AZ111" s="14">
        <v>76000</v>
      </c>
      <c r="BA111" s="16">
        <f t="shared" si="105"/>
        <v>2.4090160815152779</v>
      </c>
      <c r="BB111" t="e">
        <f>IF(BA111&lt;=#REF!,#REF!,IF(BA111&lt;=#REF!,#REF!,IF(BA111&lt;=#REF!,#REF!,IF(BA111&lt;=#REF!,#REF!,#REF!))))</f>
        <v>#REF!</v>
      </c>
      <c r="BC111" s="51">
        <v>3</v>
      </c>
      <c r="BD111" s="21">
        <v>70</v>
      </c>
      <c r="BE111" s="21">
        <v>6.4399999999999999E-2</v>
      </c>
      <c r="BF111" s="26">
        <f t="shared" si="106"/>
        <v>1929.8343218401144</v>
      </c>
      <c r="BG111" s="21">
        <v>7</v>
      </c>
      <c r="BH111" s="21">
        <f t="shared" si="107"/>
        <v>64.400000000000006</v>
      </c>
      <c r="BI111" s="28">
        <f t="shared" si="108"/>
        <v>6.0635500134400021E-2</v>
      </c>
      <c r="BJ111" s="27">
        <f t="shared" si="109"/>
        <v>6.0635500134400021E-2</v>
      </c>
      <c r="BK111" s="28">
        <f t="shared" si="110"/>
        <v>0.92961887716136249</v>
      </c>
      <c r="BL111" s="35">
        <f t="shared" si="111"/>
        <v>2.2394668247618985</v>
      </c>
      <c r="BM111" s="21" t="str">
        <f t="shared" si="112"/>
        <v>Cr3</v>
      </c>
      <c r="BN111" s="51">
        <v>3</v>
      </c>
      <c r="BO111" s="21">
        <v>1</v>
      </c>
      <c r="BP111" s="50" t="s">
        <v>5497</v>
      </c>
      <c r="BQ111" s="14">
        <v>36200</v>
      </c>
      <c r="BR111">
        <f>IFERROR(VLOOKUP(AO111,'Model Failure data- Lines'!$A$37:$E$41,3,FALSE),'Model Failure data- Lines'!$C$37)</f>
        <v>0.49390000000000001</v>
      </c>
      <c r="BS111" s="14">
        <f t="shared" si="113"/>
        <v>35202.760530584601</v>
      </c>
      <c r="BT111" s="34">
        <f t="shared" si="114"/>
        <v>26389.958731897525</v>
      </c>
      <c r="BU111" s="34">
        <f t="shared" si="115"/>
        <v>1.3339452663878193</v>
      </c>
      <c r="BV111" s="54">
        <f t="shared" si="116"/>
        <v>8812.8017986870764</v>
      </c>
      <c r="BW111">
        <f>IFERROR(VLOOKUP(AO111,'Model Failure data- Lines'!$A$37:$E$41,4,FALSE),'Model Failure data- Lines'!$D$37)</f>
        <v>0.39779999999999999</v>
      </c>
      <c r="BX111" s="14">
        <f t="shared" si="117"/>
        <v>28353.225630829224</v>
      </c>
      <c r="BY111" s="34">
        <f t="shared" si="118"/>
        <v>23538.534815230247</v>
      </c>
      <c r="BZ111" s="71">
        <f t="shared" si="119"/>
        <v>1.2045450514822913</v>
      </c>
      <c r="CA111" s="71">
        <f t="shared" si="120"/>
        <v>4814.6908155989768</v>
      </c>
      <c r="CB111" s="56">
        <v>1</v>
      </c>
      <c r="CC111">
        <f>IFERROR(VLOOKUP(AO111,'Model Failure data- Lines'!$A$37:$E$41,5,FALSE),'Model Failure data- Lines'!$E$37)</f>
        <v>0.19189999999999996</v>
      </c>
      <c r="CD111" s="14">
        <f t="shared" si="121"/>
        <v>13677.687276410576</v>
      </c>
      <c r="CE111" s="34">
        <f t="shared" si="122"/>
        <v>18726.682887226947</v>
      </c>
      <c r="CF111" s="34">
        <f t="shared" si="123"/>
        <v>0.73038494637722629</v>
      </c>
      <c r="CG111" s="54">
        <f t="shared" si="124"/>
        <v>-5048.9956108163715</v>
      </c>
      <c r="CH111" t="e">
        <f>IFERROR(VLOOKUP(AO111,'Model Failure data- Lines'!#REF!,3,FALSE),'Model Failure data- Lines'!#REF!)</f>
        <v>#REF!</v>
      </c>
      <c r="CI111" s="14" t="e">
        <f t="shared" si="125"/>
        <v>#REF!</v>
      </c>
      <c r="CJ111" s="34">
        <f t="shared" si="126"/>
        <v>25312.546087785282</v>
      </c>
      <c r="CK111" s="34" t="e">
        <f t="shared" si="127"/>
        <v>#REF!</v>
      </c>
      <c r="CL111" s="54" t="e">
        <f t="shared" si="128"/>
        <v>#REF!</v>
      </c>
      <c r="CM111" t="e">
        <f>IFERROR(VLOOKUP(AO111,'Model Failure data- Lines'!#REF!,4,FALSE),'Model Failure data- Lines'!#REF!)</f>
        <v>#REF!</v>
      </c>
      <c r="CN111" s="14" t="e">
        <f t="shared" si="129"/>
        <v>#REF!</v>
      </c>
      <c r="CO111" s="34">
        <f t="shared" si="130"/>
        <v>21655.771811965267</v>
      </c>
      <c r="CP111" s="34" t="e">
        <f t="shared" si="131"/>
        <v>#REF!</v>
      </c>
      <c r="CQ111" s="54" t="e">
        <f t="shared" si="132"/>
        <v>#REF!</v>
      </c>
      <c r="CR111" t="e">
        <f>IFERROR(VLOOKUP(AO111,'Model Failure data- Lines'!#REF!,5,FALSE),'Model Failure data- Lines'!#REF!)</f>
        <v>#REF!</v>
      </c>
      <c r="CS111" s="14" t="e">
        <f t="shared" si="133"/>
        <v>#REF!</v>
      </c>
      <c r="CT111" s="34">
        <f t="shared" si="134"/>
        <v>15850.732514902234</v>
      </c>
      <c r="CU111" s="34" t="e">
        <f t="shared" si="135"/>
        <v>#REF!</v>
      </c>
      <c r="CV111" s="54" t="e">
        <f t="shared" si="136"/>
        <v>#REF!</v>
      </c>
      <c r="CW111" t="s">
        <v>1307</v>
      </c>
      <c r="CX111">
        <v>1</v>
      </c>
      <c r="CY111">
        <v>1</v>
      </c>
      <c r="CZ111">
        <f t="shared" si="137"/>
        <v>4814.6908155989768</v>
      </c>
      <c r="DA111" s="34">
        <f t="shared" si="138"/>
        <v>15365.18412</v>
      </c>
      <c r="DB111" s="34">
        <f t="shared" si="139"/>
        <v>797.70344720798153</v>
      </c>
      <c r="DC111" s="34">
        <f t="shared" si="140"/>
        <v>1579.0230636212377</v>
      </c>
      <c r="DD111" s="9">
        <f t="shared" si="141"/>
        <v>10611.314999999999</v>
      </c>
      <c r="DE111" s="59">
        <f t="shared" si="142"/>
        <v>0.54192014411556133</v>
      </c>
      <c r="DF111" s="59">
        <f t="shared" si="143"/>
        <v>2.8134486622242272E-2</v>
      </c>
      <c r="DG111" s="59">
        <f t="shared" si="144"/>
        <v>5.5691126088466054E-2</v>
      </c>
      <c r="DH111" s="59">
        <f t="shared" si="145"/>
        <v>0.37425424317373013</v>
      </c>
      <c r="DI111" s="14">
        <f t="shared" si="146"/>
        <v>2609.1779406612668</v>
      </c>
      <c r="DJ111" s="14">
        <f t="shared" si="147"/>
        <v>135.45885434170216</v>
      </c>
      <c r="DK111" s="14">
        <f t="shared" si="148"/>
        <v>268.13555328850208</v>
      </c>
      <c r="DL111" s="14">
        <f t="shared" si="149"/>
        <v>1801.9184673075044</v>
      </c>
      <c r="DM111">
        <f t="shared" si="150"/>
        <v>-5048.9956108163724</v>
      </c>
      <c r="DN111" s="34">
        <f t="shared" si="151"/>
        <v>7412.2142599999988</v>
      </c>
      <c r="DO111" s="34">
        <f t="shared" si="152"/>
        <v>384.81470970138673</v>
      </c>
      <c r="DP111" s="34">
        <f t="shared" si="153"/>
        <v>761.72580670918921</v>
      </c>
      <c r="DQ111" s="9">
        <f t="shared" si="154"/>
        <v>5118.932499999999</v>
      </c>
      <c r="DR111" s="59">
        <f t="shared" si="155"/>
        <v>0.54192014411556133</v>
      </c>
      <c r="DS111" s="59">
        <f t="shared" si="156"/>
        <v>2.8134486622242275E-2</v>
      </c>
      <c r="DT111" s="59">
        <f t="shared" si="157"/>
        <v>5.5691126088466054E-2</v>
      </c>
      <c r="DU111" s="59">
        <f t="shared" si="158"/>
        <v>0.37425424317373018</v>
      </c>
      <c r="DV111" s="14">
        <f t="shared" si="159"/>
        <v>-2736.1524290524453</v>
      </c>
      <c r="DW111" s="14">
        <f t="shared" si="160"/>
        <v>-142.0508994682732</v>
      </c>
      <c r="DX111" s="14">
        <f t="shared" si="161"/>
        <v>-281.18425118208626</v>
      </c>
      <c r="DY111" s="14">
        <f t="shared" si="162"/>
        <v>-1889.608031113567</v>
      </c>
      <c r="DZ111" s="34" t="e">
        <f t="shared" si="163"/>
        <v>#REF!</v>
      </c>
      <c r="EA111" s="34" t="e">
        <f t="shared" si="164"/>
        <v>#REF!</v>
      </c>
      <c r="EB111" s="34" t="e">
        <f t="shared" si="165"/>
        <v>#REF!</v>
      </c>
      <c r="EC111" s="34" t="e">
        <f t="shared" si="166"/>
        <v>#REF!</v>
      </c>
      <c r="ED111" s="34" t="e">
        <f t="shared" si="167"/>
        <v>#REF!</v>
      </c>
      <c r="EE111" s="59" t="e">
        <f t="shared" si="168"/>
        <v>#REF!</v>
      </c>
      <c r="EF111" s="59" t="e">
        <f t="shared" si="169"/>
        <v>#REF!</v>
      </c>
      <c r="EG111" s="59" t="e">
        <f t="shared" si="170"/>
        <v>#REF!</v>
      </c>
      <c r="EH111" s="59" t="e">
        <f t="shared" si="171"/>
        <v>#REF!</v>
      </c>
      <c r="EI111" s="14" t="e">
        <f t="shared" si="172"/>
        <v>#REF!</v>
      </c>
      <c r="EJ111" s="14" t="e">
        <f t="shared" si="173"/>
        <v>#REF!</v>
      </c>
      <c r="EK111" s="14" t="e">
        <f t="shared" si="174"/>
        <v>#REF!</v>
      </c>
      <c r="EL111" s="14" t="e">
        <f t="shared" si="175"/>
        <v>#REF!</v>
      </c>
      <c r="EM111" t="e">
        <f t="shared" si="176"/>
        <v>#REF!</v>
      </c>
      <c r="EN111" s="34" t="e">
        <f t="shared" si="177"/>
        <v>#REF!</v>
      </c>
      <c r="EO111" s="34" t="e">
        <f t="shared" si="178"/>
        <v>#REF!</v>
      </c>
      <c r="EP111" s="34" t="e">
        <f t="shared" si="179"/>
        <v>#REF!</v>
      </c>
      <c r="EQ111" s="34" t="e">
        <f t="shared" si="180"/>
        <v>#REF!</v>
      </c>
      <c r="ER111" s="59" t="e">
        <f t="shared" si="181"/>
        <v>#REF!</v>
      </c>
      <c r="ES111" s="59" t="e">
        <f t="shared" si="182"/>
        <v>#REF!</v>
      </c>
      <c r="ET111" s="59" t="e">
        <f t="shared" si="183"/>
        <v>#REF!</v>
      </c>
      <c r="EU111" s="59" t="e">
        <f t="shared" si="184"/>
        <v>#REF!</v>
      </c>
      <c r="EV111" s="14" t="e">
        <f t="shared" si="185"/>
        <v>#REF!</v>
      </c>
      <c r="EW111" s="14" t="e">
        <f t="shared" si="186"/>
        <v>#REF!</v>
      </c>
      <c r="EX111" s="14" t="e">
        <f t="shared" si="187"/>
        <v>#REF!</v>
      </c>
      <c r="EY111" s="14" t="e">
        <f t="shared" si="188"/>
        <v>#REF!</v>
      </c>
    </row>
    <row r="112" spans="1:155" x14ac:dyDescent="0.2">
      <c r="A112" s="17">
        <v>30003797</v>
      </c>
      <c r="B112" t="s">
        <v>62</v>
      </c>
      <c r="C112" t="s">
        <v>379</v>
      </c>
      <c r="D112" t="s">
        <v>380</v>
      </c>
      <c r="E112" t="s">
        <v>381</v>
      </c>
      <c r="F112" t="s">
        <v>41</v>
      </c>
      <c r="G112" t="s">
        <v>42</v>
      </c>
      <c r="H112" t="s">
        <v>382</v>
      </c>
      <c r="I112" t="s">
        <v>68</v>
      </c>
      <c r="J112" s="19" t="s">
        <v>69</v>
      </c>
      <c r="K112" t="s">
        <v>70</v>
      </c>
      <c r="L112">
        <v>1962</v>
      </c>
      <c r="M112">
        <f t="shared" si="192"/>
        <v>1962</v>
      </c>
      <c r="N112">
        <v>57</v>
      </c>
      <c r="O112" s="19">
        <f t="shared" si="193"/>
        <v>57</v>
      </c>
      <c r="P112" t="s">
        <v>80</v>
      </c>
      <c r="Q112" s="19" t="str">
        <f t="shared" si="99"/>
        <v>50-60</v>
      </c>
      <c r="R112" s="23">
        <v>174.4</v>
      </c>
      <c r="S112" s="15">
        <f t="shared" si="100"/>
        <v>0.1744</v>
      </c>
      <c r="T112">
        <v>30097224</v>
      </c>
      <c r="U112" t="s">
        <v>45</v>
      </c>
      <c r="V112" t="s">
        <v>46</v>
      </c>
      <c r="W112" t="s">
        <v>47</v>
      </c>
      <c r="X112" t="s">
        <v>88</v>
      </c>
      <c r="Y112" t="s">
        <v>359</v>
      </c>
      <c r="Z112" t="s">
        <v>383</v>
      </c>
      <c r="AA112" t="s">
        <v>384</v>
      </c>
      <c r="AB112" t="s">
        <v>385</v>
      </c>
      <c r="AC112">
        <v>1962</v>
      </c>
      <c r="AD112">
        <v>57</v>
      </c>
      <c r="AE112" t="str">
        <f t="shared" si="101"/>
        <v>&lt;60</v>
      </c>
      <c r="AF112">
        <v>-37.946861820000002</v>
      </c>
      <c r="AG112">
        <v>145.24998922</v>
      </c>
      <c r="AH112" t="s">
        <v>75</v>
      </c>
      <c r="AI112" t="s">
        <v>76</v>
      </c>
      <c r="AJ112" s="33" t="s">
        <v>314</v>
      </c>
      <c r="AL112">
        <v>1</v>
      </c>
      <c r="AM112" t="s">
        <v>86</v>
      </c>
      <c r="AN112">
        <v>220</v>
      </c>
      <c r="AO112" s="69">
        <v>5</v>
      </c>
      <c r="AP112">
        <v>2</v>
      </c>
      <c r="AQ112">
        <v>0</v>
      </c>
      <c r="AR112">
        <v>0</v>
      </c>
      <c r="AS112" s="82" t="str">
        <f t="shared" si="102"/>
        <v>Gw-0-0</v>
      </c>
      <c r="AT112" s="14">
        <f t="shared" si="103"/>
        <v>36200</v>
      </c>
      <c r="AU112" s="81">
        <f>VLOOKUP(C112,Bushfire_Vlookup!$F$2:$H$12575,3,FALSE)</f>
        <v>1889.5112180000001</v>
      </c>
      <c r="AV112" s="14">
        <f>VLOOKUP(AS112,Safety_collateral_Vlookup!$J$3:$L$20,2,FALSE)</f>
        <v>3720.1399252148244</v>
      </c>
      <c r="AW112" s="14">
        <f>VLOOKUP(AS112,Safety_collateral_Vlookup!$J$3:$L$20,3,FALSE)</f>
        <v>25000</v>
      </c>
      <c r="AX112" s="48">
        <f t="shared" si="104"/>
        <v>71285.89776981021</v>
      </c>
      <c r="AY112" s="49">
        <f t="shared" si="191"/>
        <v>13254.4</v>
      </c>
      <c r="AZ112" s="14">
        <v>76000</v>
      </c>
      <c r="BA112" s="16">
        <f t="shared" si="105"/>
        <v>5.378281760759462</v>
      </c>
      <c r="BB112" t="e">
        <f>IF(BA112&lt;=#REF!,#REF!,IF(BA112&lt;=#REF!,#REF!,IF(BA112&lt;=#REF!,#REF!,IF(BA112&lt;=#REF!,#REF!,#REF!))))</f>
        <v>#REF!</v>
      </c>
      <c r="BC112" s="51">
        <v>4</v>
      </c>
      <c r="BD112" s="21">
        <v>70</v>
      </c>
      <c r="BE112" s="21">
        <v>6.4399999999999999E-2</v>
      </c>
      <c r="BF112" s="26">
        <f t="shared" si="106"/>
        <v>864.53405016418162</v>
      </c>
      <c r="BG112" s="21">
        <v>7</v>
      </c>
      <c r="BH112" s="21">
        <f t="shared" si="107"/>
        <v>64.400000000000006</v>
      </c>
      <c r="BI112" s="28">
        <f t="shared" si="108"/>
        <v>6.0635500134400021E-2</v>
      </c>
      <c r="BJ112" s="27">
        <f t="shared" si="109"/>
        <v>6.0635500134400021E-2</v>
      </c>
      <c r="BK112" s="28">
        <f t="shared" si="110"/>
        <v>0.9296188771613626</v>
      </c>
      <c r="BL112" s="35">
        <f t="shared" si="111"/>
        <v>4.9997522514946473</v>
      </c>
      <c r="BM112" s="21" t="str">
        <f t="shared" si="112"/>
        <v>Cr4</v>
      </c>
      <c r="BN112" s="51">
        <v>4</v>
      </c>
      <c r="BO112" s="21">
        <v>1</v>
      </c>
      <c r="BP112" s="50" t="s">
        <v>5497</v>
      </c>
      <c r="BQ112" s="14">
        <v>36200</v>
      </c>
      <c r="BR112">
        <f>IFERROR(VLOOKUP(AO112,'Model Failure data- Lines'!$A$37:$E$41,3,FALSE),'Model Failure data- Lines'!$C$37)</f>
        <v>0.49390000000000001</v>
      </c>
      <c r="BS112" s="14">
        <f t="shared" si="113"/>
        <v>35208.10490850926</v>
      </c>
      <c r="BT112" s="34">
        <f t="shared" si="114"/>
        <v>11822.267667205055</v>
      </c>
      <c r="BU112" s="34">
        <f t="shared" si="115"/>
        <v>2.9781177266165666</v>
      </c>
      <c r="BV112" s="54">
        <f t="shared" si="116"/>
        <v>23385.837241304205</v>
      </c>
      <c r="BW112">
        <f>IFERROR(VLOOKUP(AO112,'Model Failure data- Lines'!$A$37:$E$41,4,FALSE),'Model Failure data- Lines'!$D$37)</f>
        <v>0.39779999999999999</v>
      </c>
      <c r="BX112" s="14">
        <f t="shared" si="117"/>
        <v>28357.530132830499</v>
      </c>
      <c r="BY112" s="34">
        <f t="shared" si="118"/>
        <v>10544.876629273451</v>
      </c>
      <c r="BZ112" s="71">
        <f t="shared" si="119"/>
        <v>2.6892235091786327</v>
      </c>
      <c r="CA112" s="71">
        <f t="shared" si="120"/>
        <v>17812.653503557049</v>
      </c>
      <c r="CB112" s="56">
        <v>1</v>
      </c>
      <c r="CC112">
        <f>IFERROR(VLOOKUP(AO112,'Model Failure data- Lines'!$A$37:$E$41,5,FALSE),'Model Failure data- Lines'!$E$37)</f>
        <v>0.19189999999999996</v>
      </c>
      <c r="CD112" s="14">
        <f t="shared" si="121"/>
        <v>13679.763782026577</v>
      </c>
      <c r="CE112" s="34">
        <f t="shared" si="122"/>
        <v>8389.2460712365246</v>
      </c>
      <c r="CF112" s="34">
        <f t="shared" si="123"/>
        <v>1.6306308893392922</v>
      </c>
      <c r="CG112" s="54">
        <f t="shared" si="124"/>
        <v>5290.5177107900527</v>
      </c>
      <c r="CH112" t="e">
        <f>IFERROR(VLOOKUP(AO112,'Model Failure data- Lines'!#REF!,3,FALSE),'Model Failure data- Lines'!#REF!)</f>
        <v>#REF!</v>
      </c>
      <c r="CI112" s="14" t="e">
        <f t="shared" si="125"/>
        <v>#REF!</v>
      </c>
      <c r="CJ112" s="34">
        <f t="shared" si="126"/>
        <v>11339.604515052024</v>
      </c>
      <c r="CK112" s="34" t="e">
        <f t="shared" si="127"/>
        <v>#REF!</v>
      </c>
      <c r="CL112" s="54" t="e">
        <f t="shared" si="128"/>
        <v>#REF!</v>
      </c>
      <c r="CM112" t="e">
        <f>IFERROR(VLOOKUP(AO112,'Model Failure data- Lines'!#REF!,4,FALSE),'Model Failure data- Lines'!#REF!)</f>
        <v>#REF!</v>
      </c>
      <c r="CN112" s="14" t="e">
        <f t="shared" si="129"/>
        <v>#REF!</v>
      </c>
      <c r="CO112" s="34">
        <f t="shared" si="130"/>
        <v>9701.4297559895767</v>
      </c>
      <c r="CP112" s="34" t="e">
        <f t="shared" si="131"/>
        <v>#REF!</v>
      </c>
      <c r="CQ112" s="54" t="e">
        <f t="shared" si="132"/>
        <v>#REF!</v>
      </c>
      <c r="CR112" t="e">
        <f>IFERROR(VLOOKUP(AO112,'Model Failure data- Lines'!#REF!,5,FALSE),'Model Failure data- Lines'!#REF!)</f>
        <v>#REF!</v>
      </c>
      <c r="CS112" s="14" t="e">
        <f t="shared" si="133"/>
        <v>#REF!</v>
      </c>
      <c r="CT112" s="34">
        <f t="shared" si="134"/>
        <v>7100.8675843795254</v>
      </c>
      <c r="CU112" s="34" t="e">
        <f t="shared" si="135"/>
        <v>#REF!</v>
      </c>
      <c r="CV112" s="54" t="e">
        <f t="shared" si="136"/>
        <v>#REF!</v>
      </c>
      <c r="CW112" t="s">
        <v>385</v>
      </c>
      <c r="CX112">
        <v>1</v>
      </c>
      <c r="CY112">
        <v>1</v>
      </c>
      <c r="CZ112">
        <f t="shared" si="137"/>
        <v>17812.653503557049</v>
      </c>
      <c r="DA112" s="34">
        <f t="shared" si="138"/>
        <v>15365.18412</v>
      </c>
      <c r="DB112" s="34">
        <f t="shared" si="139"/>
        <v>802.00794920926671</v>
      </c>
      <c r="DC112" s="34">
        <f t="shared" si="140"/>
        <v>1579.0230636212377</v>
      </c>
      <c r="DD112" s="9">
        <f t="shared" si="141"/>
        <v>10611.314999999999</v>
      </c>
      <c r="DE112" s="59">
        <f t="shared" si="142"/>
        <v>0.54183788390693421</v>
      </c>
      <c r="DF112" s="59">
        <f t="shared" si="143"/>
        <v>2.8282009944186014E-2</v>
      </c>
      <c r="DG112" s="59">
        <f t="shared" si="144"/>
        <v>5.5682672511494495E-2</v>
      </c>
      <c r="DH112" s="59">
        <f t="shared" si="145"/>
        <v>0.37419743363738545</v>
      </c>
      <c r="DI112" s="14">
        <f t="shared" si="146"/>
        <v>9651.5704811347896</v>
      </c>
      <c r="DJ112" s="14">
        <f t="shared" si="147"/>
        <v>503.77764351994028</v>
      </c>
      <c r="DK112" s="14">
        <f t="shared" si="148"/>
        <v>991.85615159929216</v>
      </c>
      <c r="DL112" s="14">
        <f t="shared" si="149"/>
        <v>6665.4492273030301</v>
      </c>
      <c r="DM112">
        <f t="shared" si="150"/>
        <v>5290.5177107900527</v>
      </c>
      <c r="DN112" s="34">
        <f t="shared" si="151"/>
        <v>7412.2142599999988</v>
      </c>
      <c r="DO112" s="34">
        <f t="shared" si="152"/>
        <v>386.8912153173913</v>
      </c>
      <c r="DP112" s="34">
        <f t="shared" si="153"/>
        <v>761.72580670918921</v>
      </c>
      <c r="DQ112" s="9">
        <f t="shared" si="154"/>
        <v>5118.932499999999</v>
      </c>
      <c r="DR112" s="59">
        <f t="shared" si="155"/>
        <v>0.5418378839069341</v>
      </c>
      <c r="DS112" s="59">
        <f t="shared" si="156"/>
        <v>2.8282009944186011E-2</v>
      </c>
      <c r="DT112" s="59">
        <f t="shared" si="157"/>
        <v>5.5682672511494488E-2</v>
      </c>
      <c r="DU112" s="59">
        <f t="shared" si="158"/>
        <v>0.37419743363738545</v>
      </c>
      <c r="DV112" s="14">
        <f t="shared" si="159"/>
        <v>2866.6029211866389</v>
      </c>
      <c r="DW112" s="14">
        <f t="shared" si="160"/>
        <v>149.6264745064565</v>
      </c>
      <c r="DX112" s="14">
        <f t="shared" si="161"/>
        <v>294.59016510618403</v>
      </c>
      <c r="DY112" s="14">
        <f t="shared" si="162"/>
        <v>1979.6981499907731</v>
      </c>
      <c r="DZ112" s="34" t="e">
        <f t="shared" si="163"/>
        <v>#REF!</v>
      </c>
      <c r="EA112" s="34" t="e">
        <f t="shared" si="164"/>
        <v>#REF!</v>
      </c>
      <c r="EB112" s="34" t="e">
        <f t="shared" si="165"/>
        <v>#REF!</v>
      </c>
      <c r="EC112" s="34" t="e">
        <f t="shared" si="166"/>
        <v>#REF!</v>
      </c>
      <c r="ED112" s="34" t="e">
        <f t="shared" si="167"/>
        <v>#REF!</v>
      </c>
      <c r="EE112" s="59" t="e">
        <f t="shared" si="168"/>
        <v>#REF!</v>
      </c>
      <c r="EF112" s="59" t="e">
        <f t="shared" si="169"/>
        <v>#REF!</v>
      </c>
      <c r="EG112" s="59" t="e">
        <f t="shared" si="170"/>
        <v>#REF!</v>
      </c>
      <c r="EH112" s="59" t="e">
        <f t="shared" si="171"/>
        <v>#REF!</v>
      </c>
      <c r="EI112" s="14" t="e">
        <f t="shared" si="172"/>
        <v>#REF!</v>
      </c>
      <c r="EJ112" s="14" t="e">
        <f t="shared" si="173"/>
        <v>#REF!</v>
      </c>
      <c r="EK112" s="14" t="e">
        <f t="shared" si="174"/>
        <v>#REF!</v>
      </c>
      <c r="EL112" s="14" t="e">
        <f t="shared" si="175"/>
        <v>#REF!</v>
      </c>
      <c r="EM112" t="e">
        <f t="shared" si="176"/>
        <v>#REF!</v>
      </c>
      <c r="EN112" s="34" t="e">
        <f t="shared" si="177"/>
        <v>#REF!</v>
      </c>
      <c r="EO112" s="34" t="e">
        <f t="shared" si="178"/>
        <v>#REF!</v>
      </c>
      <c r="EP112" s="34" t="e">
        <f t="shared" si="179"/>
        <v>#REF!</v>
      </c>
      <c r="EQ112" s="34" t="e">
        <f t="shared" si="180"/>
        <v>#REF!</v>
      </c>
      <c r="ER112" s="59" t="e">
        <f t="shared" si="181"/>
        <v>#REF!</v>
      </c>
      <c r="ES112" s="59" t="e">
        <f t="shared" si="182"/>
        <v>#REF!</v>
      </c>
      <c r="ET112" s="59" t="e">
        <f t="shared" si="183"/>
        <v>#REF!</v>
      </c>
      <c r="EU112" s="59" t="e">
        <f t="shared" si="184"/>
        <v>#REF!</v>
      </c>
      <c r="EV112" s="14" t="e">
        <f t="shared" si="185"/>
        <v>#REF!</v>
      </c>
      <c r="EW112" s="14" t="e">
        <f t="shared" si="186"/>
        <v>#REF!</v>
      </c>
      <c r="EX112" s="14" t="e">
        <f t="shared" si="187"/>
        <v>#REF!</v>
      </c>
      <c r="EY112" s="14" t="e">
        <f t="shared" si="188"/>
        <v>#REF!</v>
      </c>
    </row>
    <row r="113" spans="1:155" x14ac:dyDescent="0.2">
      <c r="A113" s="17">
        <v>30248656</v>
      </c>
      <c r="B113" t="s">
        <v>62</v>
      </c>
      <c r="C113" t="s">
        <v>4089</v>
      </c>
      <c r="D113" t="s">
        <v>4090</v>
      </c>
      <c r="E113" t="s">
        <v>4091</v>
      </c>
      <c r="F113" t="s">
        <v>41</v>
      </c>
      <c r="G113" t="s">
        <v>42</v>
      </c>
      <c r="H113" t="s">
        <v>4092</v>
      </c>
      <c r="I113" t="s">
        <v>68</v>
      </c>
      <c r="J113" s="19" t="s">
        <v>69</v>
      </c>
      <c r="K113" t="s">
        <v>70</v>
      </c>
      <c r="L113">
        <v>1968</v>
      </c>
      <c r="M113">
        <f t="shared" si="192"/>
        <v>1968</v>
      </c>
      <c r="N113">
        <v>51</v>
      </c>
      <c r="O113" s="19">
        <f t="shared" si="193"/>
        <v>51</v>
      </c>
      <c r="P113" t="s">
        <v>80</v>
      </c>
      <c r="Q113" s="19" t="str">
        <f t="shared" si="99"/>
        <v>50-60</v>
      </c>
      <c r="R113" s="23">
        <v>383.7</v>
      </c>
      <c r="S113" s="15">
        <f t="shared" si="100"/>
        <v>0.38369999999999999</v>
      </c>
      <c r="T113">
        <v>30451165</v>
      </c>
      <c r="U113" t="s">
        <v>45</v>
      </c>
      <c r="V113" t="s">
        <v>55</v>
      </c>
      <c r="W113" t="s">
        <v>47</v>
      </c>
      <c r="X113" t="s">
        <v>48</v>
      </c>
      <c r="Y113" t="s">
        <v>114</v>
      </c>
      <c r="Z113" t="s">
        <v>4093</v>
      </c>
      <c r="AA113" t="s">
        <v>4094</v>
      </c>
      <c r="AB113" t="s">
        <v>288</v>
      </c>
      <c r="AC113">
        <v>1968</v>
      </c>
      <c r="AD113">
        <v>51</v>
      </c>
      <c r="AE113" t="str">
        <f t="shared" si="101"/>
        <v>&lt;60</v>
      </c>
      <c r="AF113">
        <v>-37.991525950000003</v>
      </c>
      <c r="AG113">
        <v>143.30981348</v>
      </c>
      <c r="AH113" t="s">
        <v>50</v>
      </c>
      <c r="AI113" t="s">
        <v>76</v>
      </c>
      <c r="AJ113" s="33" t="s">
        <v>116</v>
      </c>
      <c r="AL113">
        <v>1</v>
      </c>
      <c r="AM113" t="s">
        <v>86</v>
      </c>
      <c r="AN113">
        <v>220</v>
      </c>
      <c r="AO113" s="69">
        <v>4</v>
      </c>
      <c r="AP113">
        <v>1</v>
      </c>
      <c r="AQ113">
        <v>0</v>
      </c>
      <c r="AR113">
        <v>0</v>
      </c>
      <c r="AS113" s="82" t="str">
        <f t="shared" si="102"/>
        <v>Gw-0-0</v>
      </c>
      <c r="AT113" s="14">
        <f t="shared" si="103"/>
        <v>51032</v>
      </c>
      <c r="AU113" s="81">
        <f>VLOOKUP(C113,Bushfire_Vlookup!$F$2:$H$12575,3,FALSE)</f>
        <v>41822.810184000002</v>
      </c>
      <c r="AV113" s="14">
        <f>VLOOKUP(AS113,Safety_collateral_Vlookup!$J$3:$L$20,2,FALSE)</f>
        <v>3720.1399252148244</v>
      </c>
      <c r="AW113" s="14">
        <f>VLOOKUP(AS113,Safety_collateral_Vlookup!$J$3:$L$20,3,FALSE)</f>
        <v>25000</v>
      </c>
      <c r="AX113" s="48">
        <f t="shared" si="104"/>
        <v>129720.47176653221</v>
      </c>
      <c r="AY113" s="49">
        <f t="shared" si="191"/>
        <v>29161.199999999997</v>
      </c>
      <c r="AZ113" s="14">
        <v>76000</v>
      </c>
      <c r="BA113" s="16">
        <f t="shared" si="105"/>
        <v>4.4483927879007803</v>
      </c>
      <c r="BB113" t="e">
        <f>IF(BA113&lt;=#REF!,#REF!,IF(BA113&lt;=#REF!,#REF!,IF(BA113&lt;=#REF!,#REF!,IF(BA113&lt;=#REF!,#REF!,#REF!))))</f>
        <v>#REF!</v>
      </c>
      <c r="BC113" s="51">
        <v>4</v>
      </c>
      <c r="BD113" s="21">
        <v>85</v>
      </c>
      <c r="BE113" s="21">
        <v>6.4399999999999999E-2</v>
      </c>
      <c r="BF113" s="26">
        <f t="shared" si="106"/>
        <v>1887.3556078070367</v>
      </c>
      <c r="BG113" s="21">
        <v>4</v>
      </c>
      <c r="BH113" s="21">
        <f t="shared" si="107"/>
        <v>66.3</v>
      </c>
      <c r="BI113" s="28">
        <f t="shared" si="108"/>
        <v>2.2331858823529411E-2</v>
      </c>
      <c r="BJ113" s="27">
        <f t="shared" si="109"/>
        <v>2.2331858823529411E-2</v>
      </c>
      <c r="BK113" s="28">
        <f t="shared" si="110"/>
        <v>0.34504562830180063</v>
      </c>
      <c r="BL113" s="35">
        <f t="shared" si="111"/>
        <v>1.5348984844344231</v>
      </c>
      <c r="BM113" s="21" t="str">
        <f t="shared" si="112"/>
        <v>Cr3</v>
      </c>
      <c r="BN113" s="51">
        <v>3</v>
      </c>
      <c r="BO113" s="21">
        <v>1</v>
      </c>
      <c r="BP113" s="50" t="s">
        <v>5497</v>
      </c>
      <c r="BQ113" s="14">
        <v>51032</v>
      </c>
      <c r="BR113">
        <f>IFERROR(VLOOKUP(AO113,'Model Failure data- Lines'!$A$37:$E$41,3,FALSE),'Model Failure data- Lines'!$C$37)</f>
        <v>0.45419999999999999</v>
      </c>
      <c r="BS113" s="14">
        <f t="shared" si="113"/>
        <v>58919.03827635893</v>
      </c>
      <c r="BT113" s="34">
        <f t="shared" si="114"/>
        <v>26010.344632491851</v>
      </c>
      <c r="BU113" s="34">
        <f t="shared" si="115"/>
        <v>2.2652155943661691</v>
      </c>
      <c r="BV113" s="54">
        <f t="shared" si="116"/>
        <v>32908.693643867082</v>
      </c>
      <c r="BW113">
        <f>IFERROR(VLOOKUP(AO113,'Model Failure data- Lines'!$A$37:$E$41,4,FALSE),'Model Failure data- Lines'!$D$37)</f>
        <v>0.40249999999999997</v>
      </c>
      <c r="BX113" s="14">
        <f t="shared" si="117"/>
        <v>52212.489886029209</v>
      </c>
      <c r="BY113" s="34">
        <f t="shared" si="118"/>
        <v>23199.937859244397</v>
      </c>
      <c r="BZ113" s="71">
        <f t="shared" si="119"/>
        <v>2.2505443851964579</v>
      </c>
      <c r="CA113" s="71">
        <f t="shared" si="120"/>
        <v>29012.552026784811</v>
      </c>
      <c r="CB113" s="56">
        <v>1</v>
      </c>
      <c r="CC113">
        <f>IFERROR(VLOOKUP(AO113,'Model Failure data- Lines'!$A$37:$E$41,5,FALSE),'Model Failure data- Lines'!$E$37)</f>
        <v>0.28349999999999997</v>
      </c>
      <c r="CD113" s="14">
        <f t="shared" si="121"/>
        <v>36775.753745811875</v>
      </c>
      <c r="CE113" s="34">
        <f t="shared" si="122"/>
        <v>18457.303426223934</v>
      </c>
      <c r="CF113" s="34">
        <f t="shared" si="123"/>
        <v>1.9924770643127254</v>
      </c>
      <c r="CG113" s="54">
        <f t="shared" si="124"/>
        <v>18318.450319587941</v>
      </c>
      <c r="CH113" t="e">
        <f>IFERROR(VLOOKUP(AO113,'Model Failure data- Lines'!#REF!,3,FALSE),'Model Failure data- Lines'!#REF!)</f>
        <v>#REF!</v>
      </c>
      <c r="CI113" s="14" t="e">
        <f t="shared" si="125"/>
        <v>#REF!</v>
      </c>
      <c r="CJ113" s="34">
        <f t="shared" si="126"/>
        <v>24948.430346476267</v>
      </c>
      <c r="CK113" s="34" t="e">
        <f t="shared" si="127"/>
        <v>#REF!</v>
      </c>
      <c r="CL113" s="54" t="e">
        <f t="shared" si="128"/>
        <v>#REF!</v>
      </c>
      <c r="CM113" t="e">
        <f>IFERROR(VLOOKUP(AO113,'Model Failure data- Lines'!#REF!,4,FALSE),'Model Failure data- Lines'!#REF!)</f>
        <v>#REF!</v>
      </c>
      <c r="CN113" s="14" t="e">
        <f t="shared" si="129"/>
        <v>#REF!</v>
      </c>
      <c r="CO113" s="34">
        <f t="shared" si="130"/>
        <v>21344.25801246101</v>
      </c>
      <c r="CP113" s="34" t="e">
        <f t="shared" si="131"/>
        <v>#REF!</v>
      </c>
      <c r="CQ113" s="54" t="e">
        <f t="shared" si="132"/>
        <v>#REF!</v>
      </c>
      <c r="CR113" t="e">
        <f>IFERROR(VLOOKUP(AO113,'Model Failure data- Lines'!#REF!,5,FALSE),'Model Failure data- Lines'!#REF!)</f>
        <v>#REF!</v>
      </c>
      <c r="CS113" s="14" t="e">
        <f t="shared" si="133"/>
        <v>#REF!</v>
      </c>
      <c r="CT113" s="34">
        <f t="shared" si="134"/>
        <v>15622.723005312064</v>
      </c>
      <c r="CU113" s="34" t="e">
        <f t="shared" si="135"/>
        <v>#REF!</v>
      </c>
      <c r="CV113" s="54" t="e">
        <f t="shared" si="136"/>
        <v>#REF!</v>
      </c>
      <c r="CW113" t="s">
        <v>288</v>
      </c>
      <c r="CY113">
        <v>1</v>
      </c>
      <c r="CZ113">
        <f t="shared" si="137"/>
        <v>29012.552026784811</v>
      </c>
      <c r="DA113" s="34">
        <f t="shared" si="138"/>
        <v>21916.585459999998</v>
      </c>
      <c r="DB113" s="34">
        <f t="shared" si="139"/>
        <v>17961.537732697019</v>
      </c>
      <c r="DC113" s="34">
        <f t="shared" si="140"/>
        <v>1597.6791933321974</v>
      </c>
      <c r="DD113" s="9">
        <f t="shared" si="141"/>
        <v>10736.687499999998</v>
      </c>
      <c r="DE113" s="59">
        <f t="shared" si="142"/>
        <v>0.419757523685235</v>
      </c>
      <c r="DF113" s="59">
        <f t="shared" si="143"/>
        <v>0.34400845031340077</v>
      </c>
      <c r="DG113" s="59">
        <f t="shared" si="144"/>
        <v>3.0599559546377761E-2</v>
      </c>
      <c r="DH113" s="59">
        <f t="shared" si="145"/>
        <v>0.20563446645498656</v>
      </c>
      <c r="DI113" s="14">
        <f t="shared" si="146"/>
        <v>12178.236994552239</v>
      </c>
      <c r="DJ113" s="14">
        <f t="shared" si="147"/>
        <v>9980.5630623711568</v>
      </c>
      <c r="DK113" s="14">
        <f t="shared" si="148"/>
        <v>887.7713133359847</v>
      </c>
      <c r="DL113" s="14">
        <f t="shared" si="149"/>
        <v>5965.9806565254339</v>
      </c>
      <c r="DM113">
        <f t="shared" si="150"/>
        <v>18318.450319587941</v>
      </c>
      <c r="DN113" s="34">
        <f t="shared" si="151"/>
        <v>15436.899323999998</v>
      </c>
      <c r="DO113" s="34">
        <f t="shared" si="152"/>
        <v>12651.170055203986</v>
      </c>
      <c r="DP113" s="34">
        <f t="shared" si="153"/>
        <v>1125.3218666078956</v>
      </c>
      <c r="DQ113" s="9">
        <f t="shared" si="154"/>
        <v>7562.3624999999984</v>
      </c>
      <c r="DR113" s="59">
        <f t="shared" si="155"/>
        <v>0.419757523685235</v>
      </c>
      <c r="DS113" s="59">
        <f t="shared" si="156"/>
        <v>0.34400845031340072</v>
      </c>
      <c r="DT113" s="59">
        <f t="shared" si="157"/>
        <v>3.0599559546377764E-2</v>
      </c>
      <c r="DU113" s="59">
        <f t="shared" si="158"/>
        <v>0.20563446645498656</v>
      </c>
      <c r="DV113" s="14">
        <f t="shared" si="159"/>
        <v>7689.307343901236</v>
      </c>
      <c r="DW113" s="14">
        <f t="shared" si="160"/>
        <v>6301.7017065844666</v>
      </c>
      <c r="DX113" s="14">
        <f t="shared" si="161"/>
        <v>560.53651135159396</v>
      </c>
      <c r="DY113" s="14">
        <f t="shared" si="162"/>
        <v>3766.904757750644</v>
      </c>
      <c r="DZ113" s="34" t="e">
        <f t="shared" si="163"/>
        <v>#REF!</v>
      </c>
      <c r="EA113" s="34" t="e">
        <f t="shared" si="164"/>
        <v>#REF!</v>
      </c>
      <c r="EB113" s="34" t="e">
        <f t="shared" si="165"/>
        <v>#REF!</v>
      </c>
      <c r="EC113" s="34" t="e">
        <f t="shared" si="166"/>
        <v>#REF!</v>
      </c>
      <c r="ED113" s="34" t="e">
        <f t="shared" si="167"/>
        <v>#REF!</v>
      </c>
      <c r="EE113" s="59" t="e">
        <f t="shared" si="168"/>
        <v>#REF!</v>
      </c>
      <c r="EF113" s="59" t="e">
        <f t="shared" si="169"/>
        <v>#REF!</v>
      </c>
      <c r="EG113" s="59" t="e">
        <f t="shared" si="170"/>
        <v>#REF!</v>
      </c>
      <c r="EH113" s="59" t="e">
        <f t="shared" si="171"/>
        <v>#REF!</v>
      </c>
      <c r="EI113" s="14" t="e">
        <f t="shared" si="172"/>
        <v>#REF!</v>
      </c>
      <c r="EJ113" s="14" t="e">
        <f t="shared" si="173"/>
        <v>#REF!</v>
      </c>
      <c r="EK113" s="14" t="e">
        <f t="shared" si="174"/>
        <v>#REF!</v>
      </c>
      <c r="EL113" s="14" t="e">
        <f t="shared" si="175"/>
        <v>#REF!</v>
      </c>
      <c r="EM113" t="e">
        <f t="shared" si="176"/>
        <v>#REF!</v>
      </c>
      <c r="EN113" s="34" t="e">
        <f t="shared" si="177"/>
        <v>#REF!</v>
      </c>
      <c r="EO113" s="34" t="e">
        <f t="shared" si="178"/>
        <v>#REF!</v>
      </c>
      <c r="EP113" s="34" t="e">
        <f t="shared" si="179"/>
        <v>#REF!</v>
      </c>
      <c r="EQ113" s="34" t="e">
        <f t="shared" si="180"/>
        <v>#REF!</v>
      </c>
      <c r="ER113" s="59" t="e">
        <f t="shared" si="181"/>
        <v>#REF!</v>
      </c>
      <c r="ES113" s="59" t="e">
        <f t="shared" si="182"/>
        <v>#REF!</v>
      </c>
      <c r="ET113" s="59" t="e">
        <f t="shared" si="183"/>
        <v>#REF!</v>
      </c>
      <c r="EU113" s="59" t="e">
        <f t="shared" si="184"/>
        <v>#REF!</v>
      </c>
      <c r="EV113" s="14" t="e">
        <f t="shared" si="185"/>
        <v>#REF!</v>
      </c>
      <c r="EW113" s="14" t="e">
        <f t="shared" si="186"/>
        <v>#REF!</v>
      </c>
      <c r="EX113" s="14" t="e">
        <f t="shared" si="187"/>
        <v>#REF!</v>
      </c>
      <c r="EY113" s="14" t="e">
        <f t="shared" si="188"/>
        <v>#REF!</v>
      </c>
    </row>
    <row r="114" spans="1:155" x14ac:dyDescent="0.2">
      <c r="A114" s="17">
        <v>30144563</v>
      </c>
      <c r="B114" t="s">
        <v>62</v>
      </c>
      <c r="C114" t="s">
        <v>2804</v>
      </c>
      <c r="D114" t="s">
        <v>2805</v>
      </c>
      <c r="E114" t="s">
        <v>2806</v>
      </c>
      <c r="F114" t="s">
        <v>41</v>
      </c>
      <c r="G114" t="s">
        <v>42</v>
      </c>
      <c r="H114" t="s">
        <v>2807</v>
      </c>
      <c r="I114" t="s">
        <v>68</v>
      </c>
      <c r="J114" s="19" t="s">
        <v>69</v>
      </c>
      <c r="K114" t="s">
        <v>70</v>
      </c>
      <c r="L114">
        <v>1971</v>
      </c>
      <c r="M114">
        <f t="shared" si="192"/>
        <v>1971</v>
      </c>
      <c r="N114">
        <v>48</v>
      </c>
      <c r="O114" s="19">
        <f t="shared" si="193"/>
        <v>48</v>
      </c>
      <c r="P114" t="s">
        <v>83</v>
      </c>
      <c r="Q114" s="19" t="str">
        <f t="shared" si="99"/>
        <v>40-50</v>
      </c>
      <c r="R114" s="23">
        <v>423.98</v>
      </c>
      <c r="S114" s="15">
        <f t="shared" si="100"/>
        <v>0.42398000000000002</v>
      </c>
      <c r="T114">
        <v>30365133</v>
      </c>
      <c r="U114" t="s">
        <v>45</v>
      </c>
      <c r="V114" t="s">
        <v>46</v>
      </c>
      <c r="W114" t="s">
        <v>47</v>
      </c>
      <c r="X114" t="s">
        <v>48</v>
      </c>
      <c r="Y114" t="s">
        <v>514</v>
      </c>
      <c r="Z114" t="s">
        <v>2808</v>
      </c>
      <c r="AA114" t="s">
        <v>2809</v>
      </c>
      <c r="AB114" t="s">
        <v>511</v>
      </c>
      <c r="AC114">
        <v>1971</v>
      </c>
      <c r="AD114">
        <v>48</v>
      </c>
      <c r="AE114" t="str">
        <f t="shared" si="101"/>
        <v>&lt;50</v>
      </c>
      <c r="AF114">
        <v>-38.17073603</v>
      </c>
      <c r="AG114">
        <v>145.18200092000001</v>
      </c>
      <c r="AH114" t="s">
        <v>75</v>
      </c>
      <c r="AI114" t="s">
        <v>76</v>
      </c>
      <c r="AJ114" s="33" t="s">
        <v>515</v>
      </c>
      <c r="AL114">
        <v>1</v>
      </c>
      <c r="AM114" t="s">
        <v>86</v>
      </c>
      <c r="AN114">
        <v>66</v>
      </c>
      <c r="AO114" s="69">
        <v>4</v>
      </c>
      <c r="AP114">
        <v>2</v>
      </c>
      <c r="AQ114">
        <v>0</v>
      </c>
      <c r="AR114">
        <v>1</v>
      </c>
      <c r="AS114" s="82" t="str">
        <f t="shared" si="102"/>
        <v>Gw-0-1</v>
      </c>
      <c r="AT114" s="14">
        <f t="shared" si="103"/>
        <v>11416</v>
      </c>
      <c r="AU114" s="81">
        <f>VLOOKUP(C114,Bushfire_Vlookup!$F$2:$H$12575,3,FALSE)</f>
        <v>284.17289599999998</v>
      </c>
      <c r="AV114" s="14">
        <f>VLOOKUP(AS114,Safety_collateral_Vlookup!$J$3:$L$20,2,FALSE)</f>
        <v>11570.139925214824</v>
      </c>
      <c r="AW114" s="14">
        <f>VLOOKUP(AS114,Safety_collateral_Vlookup!$J$3:$L$20,3,FALSE)</f>
        <v>148000</v>
      </c>
      <c r="AX114" s="48">
        <f t="shared" si="104"/>
        <v>182745.42378023619</v>
      </c>
      <c r="AY114" s="49">
        <f t="shared" si="191"/>
        <v>32222.480000000003</v>
      </c>
      <c r="AZ114" s="14">
        <v>76000</v>
      </c>
      <c r="BA114" s="16">
        <f t="shared" si="105"/>
        <v>5.6713643326099099</v>
      </c>
      <c r="BB114" t="e">
        <f>IF(BA114&lt;=#REF!,#REF!,IF(BA114&lt;=#REF!,#REF!,IF(BA114&lt;=#REF!,#REF!,IF(BA114&lt;=#REF!,#REF!,#REF!))))</f>
        <v>#REF!</v>
      </c>
      <c r="BC114" s="51">
        <v>4</v>
      </c>
      <c r="BD114" s="21">
        <v>70</v>
      </c>
      <c r="BE114" s="21">
        <v>6.4399999999999999E-2</v>
      </c>
      <c r="BF114" s="26">
        <f t="shared" si="106"/>
        <v>2101.7496937420283</v>
      </c>
      <c r="BG114" s="21">
        <v>7</v>
      </c>
      <c r="BH114" s="21">
        <f t="shared" si="107"/>
        <v>54.6</v>
      </c>
      <c r="BI114" s="28">
        <f t="shared" si="108"/>
        <v>2.2519960070400004E-2</v>
      </c>
      <c r="BJ114" s="27">
        <f t="shared" si="109"/>
        <v>2.2519960070400004E-2</v>
      </c>
      <c r="BK114" s="28">
        <f t="shared" si="110"/>
        <v>0.34525945935897445</v>
      </c>
      <c r="BL114" s="35">
        <f t="shared" si="111"/>
        <v>1.9580921833046685</v>
      </c>
      <c r="BM114" s="21" t="str">
        <f t="shared" si="112"/>
        <v>Cr3</v>
      </c>
      <c r="BN114" s="51">
        <v>3</v>
      </c>
      <c r="BO114" s="21">
        <v>1</v>
      </c>
      <c r="BP114" s="50" t="s">
        <v>5497</v>
      </c>
      <c r="BQ114" s="14">
        <v>11416</v>
      </c>
      <c r="BR114">
        <f>IFERROR(VLOOKUP(AO114,'Model Failure data- Lines'!$A$37:$E$41,3,FALSE),'Model Failure data- Lines'!$C$37)</f>
        <v>0.45419999999999999</v>
      </c>
      <c r="BS114" s="14">
        <f t="shared" si="113"/>
        <v>83002.97148098328</v>
      </c>
      <c r="BT114" s="34">
        <f t="shared" si="114"/>
        <v>28740.854618931189</v>
      </c>
      <c r="BU114" s="34">
        <f t="shared" si="115"/>
        <v>2.8879785441839441</v>
      </c>
      <c r="BV114" s="54">
        <f t="shared" si="116"/>
        <v>54262.116862052091</v>
      </c>
      <c r="BW114">
        <f>IFERROR(VLOOKUP(AO114,'Model Failure data- Lines'!$A$37:$E$41,4,FALSE),'Model Failure data- Lines'!$D$37)</f>
        <v>0.40249999999999997</v>
      </c>
      <c r="BX114" s="14">
        <f t="shared" si="117"/>
        <v>73555.033071545055</v>
      </c>
      <c r="BY114" s="34">
        <f t="shared" si="118"/>
        <v>25635.417392656869</v>
      </c>
      <c r="BZ114" s="71">
        <f t="shared" si="119"/>
        <v>2.8692738622080913</v>
      </c>
      <c r="CA114" s="71">
        <f t="shared" si="120"/>
        <v>47919.615678888185</v>
      </c>
      <c r="CB114" s="56">
        <v>1</v>
      </c>
      <c r="CC114">
        <f>IFERROR(VLOOKUP(AO114,'Model Failure data- Lines'!$A$37:$E$41,5,FALSE),'Model Failure data- Lines'!$E$37)</f>
        <v>0.28349999999999997</v>
      </c>
      <c r="CD114" s="14">
        <f t="shared" si="121"/>
        <v>51808.327641696953</v>
      </c>
      <c r="CE114" s="34">
        <f t="shared" si="122"/>
        <v>20394.91140643843</v>
      </c>
      <c r="CF114" s="34">
        <f t="shared" si="123"/>
        <v>2.5402575480343437</v>
      </c>
      <c r="CG114" s="54">
        <f t="shared" si="124"/>
        <v>31413.416235258523</v>
      </c>
      <c r="CH114" t="e">
        <f>IFERROR(VLOOKUP(AO114,'Model Failure data- Lines'!#REF!,3,FALSE),'Model Failure data- Lines'!#REF!)</f>
        <v>#REF!</v>
      </c>
      <c r="CI114" s="14" t="e">
        <f t="shared" si="125"/>
        <v>#REF!</v>
      </c>
      <c r="CJ114" s="34">
        <f t="shared" si="126"/>
        <v>27567.46285717751</v>
      </c>
      <c r="CK114" s="34" t="e">
        <f t="shared" si="127"/>
        <v>#REF!</v>
      </c>
      <c r="CL114" s="54" t="e">
        <f t="shared" si="128"/>
        <v>#REF!</v>
      </c>
      <c r="CM114" t="e">
        <f>IFERROR(VLOOKUP(AO114,'Model Failure data- Lines'!#REF!,4,FALSE),'Model Failure data- Lines'!#REF!)</f>
        <v>#REF!</v>
      </c>
      <c r="CN114" s="14" t="e">
        <f t="shared" si="129"/>
        <v>#REF!</v>
      </c>
      <c r="CO114" s="34">
        <f t="shared" si="130"/>
        <v>23584.932270323745</v>
      </c>
      <c r="CP114" s="34" t="e">
        <f t="shared" si="131"/>
        <v>#REF!</v>
      </c>
      <c r="CQ114" s="54" t="e">
        <f t="shared" si="132"/>
        <v>#REF!</v>
      </c>
      <c r="CR114" t="e">
        <f>IFERROR(VLOOKUP(AO114,'Model Failure data- Lines'!#REF!,5,FALSE),'Model Failure data- Lines'!#REF!)</f>
        <v>#REF!</v>
      </c>
      <c r="CS114" s="14" t="e">
        <f t="shared" si="133"/>
        <v>#REF!</v>
      </c>
      <c r="CT114" s="34">
        <f t="shared" si="134"/>
        <v>17262.762835007063</v>
      </c>
      <c r="CU114" s="34" t="e">
        <f t="shared" si="135"/>
        <v>#REF!</v>
      </c>
      <c r="CV114" s="54" t="e">
        <f t="shared" si="136"/>
        <v>#REF!</v>
      </c>
      <c r="CW114" t="s">
        <v>511</v>
      </c>
      <c r="CY114">
        <v>1</v>
      </c>
      <c r="CZ114">
        <f t="shared" si="137"/>
        <v>47919.615678888185</v>
      </c>
      <c r="DA114" s="34">
        <f t="shared" si="138"/>
        <v>4902.8009799999991</v>
      </c>
      <c r="DB114" s="34">
        <f t="shared" si="139"/>
        <v>122.04302321287997</v>
      </c>
      <c r="DC114" s="34">
        <f t="shared" si="140"/>
        <v>4968.9990683321967</v>
      </c>
      <c r="DD114" s="9">
        <f t="shared" si="141"/>
        <v>63561.189999999995</v>
      </c>
      <c r="DE114" s="59">
        <f t="shared" si="142"/>
        <v>6.6654867454565253E-2</v>
      </c>
      <c r="DF114" s="59">
        <f t="shared" si="143"/>
        <v>1.6592069654046912E-3</v>
      </c>
      <c r="DG114" s="59">
        <f t="shared" si="144"/>
        <v>6.7554847857915878E-2</v>
      </c>
      <c r="DH114" s="59">
        <f t="shared" si="145"/>
        <v>0.86413107772211439</v>
      </c>
      <c r="DI114" s="14">
        <f t="shared" si="146"/>
        <v>3194.0756315499984</v>
      </c>
      <c r="DJ114" s="14">
        <f t="shared" si="147"/>
        <v>79.508560113927132</v>
      </c>
      <c r="DK114" s="14">
        <f t="shared" si="148"/>
        <v>3237.202346597091</v>
      </c>
      <c r="DL114" s="14">
        <f t="shared" si="149"/>
        <v>41408.829140627182</v>
      </c>
      <c r="DM114">
        <f t="shared" si="150"/>
        <v>31413.416235258523</v>
      </c>
      <c r="DN114" s="34">
        <f t="shared" si="151"/>
        <v>3453.2772119999995</v>
      </c>
      <c r="DO114" s="34">
        <f t="shared" si="152"/>
        <v>85.960738089071981</v>
      </c>
      <c r="DP114" s="34">
        <f t="shared" si="153"/>
        <v>3499.9036916078949</v>
      </c>
      <c r="DQ114" s="9">
        <f t="shared" si="154"/>
        <v>44769.185999999994</v>
      </c>
      <c r="DR114" s="59">
        <f t="shared" si="155"/>
        <v>6.6654867454565253E-2</v>
      </c>
      <c r="DS114" s="59">
        <f t="shared" si="156"/>
        <v>1.6592069654046912E-3</v>
      </c>
      <c r="DT114" s="59">
        <f t="shared" si="157"/>
        <v>6.7554847857915865E-2</v>
      </c>
      <c r="DU114" s="59">
        <f t="shared" si="158"/>
        <v>0.86413107772211428</v>
      </c>
      <c r="DV114" s="14">
        <f t="shared" si="159"/>
        <v>2093.8570954562451</v>
      </c>
      <c r="DW114" s="14">
        <f t="shared" si="160"/>
        <v>52.12135902469776</v>
      </c>
      <c r="DX114" s="14">
        <f t="shared" si="161"/>
        <v>2122.1285544702737</v>
      </c>
      <c r="DY114" s="14">
        <f t="shared" si="162"/>
        <v>27145.309226307309</v>
      </c>
      <c r="DZ114" s="34" t="e">
        <f t="shared" si="163"/>
        <v>#REF!</v>
      </c>
      <c r="EA114" s="34" t="e">
        <f t="shared" si="164"/>
        <v>#REF!</v>
      </c>
      <c r="EB114" s="34" t="e">
        <f t="shared" si="165"/>
        <v>#REF!</v>
      </c>
      <c r="EC114" s="34" t="e">
        <f t="shared" si="166"/>
        <v>#REF!</v>
      </c>
      <c r="ED114" s="34" t="e">
        <f t="shared" si="167"/>
        <v>#REF!</v>
      </c>
      <c r="EE114" s="59" t="e">
        <f t="shared" si="168"/>
        <v>#REF!</v>
      </c>
      <c r="EF114" s="59" t="e">
        <f t="shared" si="169"/>
        <v>#REF!</v>
      </c>
      <c r="EG114" s="59" t="e">
        <f t="shared" si="170"/>
        <v>#REF!</v>
      </c>
      <c r="EH114" s="59" t="e">
        <f t="shared" si="171"/>
        <v>#REF!</v>
      </c>
      <c r="EI114" s="14" t="e">
        <f t="shared" si="172"/>
        <v>#REF!</v>
      </c>
      <c r="EJ114" s="14" t="e">
        <f t="shared" si="173"/>
        <v>#REF!</v>
      </c>
      <c r="EK114" s="14" t="e">
        <f t="shared" si="174"/>
        <v>#REF!</v>
      </c>
      <c r="EL114" s="14" t="e">
        <f t="shared" si="175"/>
        <v>#REF!</v>
      </c>
      <c r="EM114" t="e">
        <f t="shared" si="176"/>
        <v>#REF!</v>
      </c>
      <c r="EN114" s="34" t="e">
        <f t="shared" si="177"/>
        <v>#REF!</v>
      </c>
      <c r="EO114" s="34" t="e">
        <f t="shared" si="178"/>
        <v>#REF!</v>
      </c>
      <c r="EP114" s="34" t="e">
        <f t="shared" si="179"/>
        <v>#REF!</v>
      </c>
      <c r="EQ114" s="34" t="e">
        <f t="shared" si="180"/>
        <v>#REF!</v>
      </c>
      <c r="ER114" s="59" t="e">
        <f t="shared" si="181"/>
        <v>#REF!</v>
      </c>
      <c r="ES114" s="59" t="e">
        <f t="shared" si="182"/>
        <v>#REF!</v>
      </c>
      <c r="ET114" s="59" t="e">
        <f t="shared" si="183"/>
        <v>#REF!</v>
      </c>
      <c r="EU114" s="59" t="e">
        <f t="shared" si="184"/>
        <v>#REF!</v>
      </c>
      <c r="EV114" s="14" t="e">
        <f t="shared" si="185"/>
        <v>#REF!</v>
      </c>
      <c r="EW114" s="14" t="e">
        <f t="shared" si="186"/>
        <v>#REF!</v>
      </c>
      <c r="EX114" s="14" t="e">
        <f t="shared" si="187"/>
        <v>#REF!</v>
      </c>
      <c r="EY114" s="14" t="e">
        <f t="shared" si="188"/>
        <v>#REF!</v>
      </c>
    </row>
    <row r="115" spans="1:155" x14ac:dyDescent="0.2">
      <c r="A115" s="17">
        <v>30196784</v>
      </c>
      <c r="B115" t="s">
        <v>62</v>
      </c>
      <c r="C115" t="s">
        <v>3519</v>
      </c>
      <c r="D115" t="s">
        <v>3520</v>
      </c>
      <c r="E115" t="s">
        <v>3521</v>
      </c>
      <c r="F115" t="s">
        <v>41</v>
      </c>
      <c r="G115" t="s">
        <v>42</v>
      </c>
      <c r="H115" t="s">
        <v>3522</v>
      </c>
      <c r="I115" t="s">
        <v>68</v>
      </c>
      <c r="J115" s="19" t="s">
        <v>69</v>
      </c>
      <c r="K115" t="s">
        <v>70</v>
      </c>
      <c r="L115">
        <v>1971</v>
      </c>
      <c r="M115">
        <f t="shared" si="192"/>
        <v>1971</v>
      </c>
      <c r="N115">
        <v>48</v>
      </c>
      <c r="O115" s="19">
        <f t="shared" si="193"/>
        <v>48</v>
      </c>
      <c r="P115" t="s">
        <v>83</v>
      </c>
      <c r="Q115" s="19" t="str">
        <f t="shared" si="99"/>
        <v>40-50</v>
      </c>
      <c r="R115" s="23">
        <v>263.35000000000002</v>
      </c>
      <c r="S115" s="15">
        <f t="shared" si="100"/>
        <v>0.26335000000000003</v>
      </c>
      <c r="T115">
        <v>30435009</v>
      </c>
      <c r="U115" t="s">
        <v>45</v>
      </c>
      <c r="V115" t="s">
        <v>46</v>
      </c>
      <c r="W115" t="s">
        <v>47</v>
      </c>
      <c r="X115" t="s">
        <v>48</v>
      </c>
      <c r="Y115" t="s">
        <v>514</v>
      </c>
      <c r="Z115" t="s">
        <v>3523</v>
      </c>
      <c r="AA115" t="s">
        <v>3524</v>
      </c>
      <c r="AB115" t="s">
        <v>776</v>
      </c>
      <c r="AC115">
        <v>1971</v>
      </c>
      <c r="AD115">
        <v>48</v>
      </c>
      <c r="AE115" t="str">
        <f t="shared" si="101"/>
        <v>&lt;50</v>
      </c>
      <c r="AF115">
        <v>-38.164932319999998</v>
      </c>
      <c r="AG115">
        <v>145.17216685</v>
      </c>
      <c r="AH115" t="s">
        <v>75</v>
      </c>
      <c r="AI115" t="s">
        <v>76</v>
      </c>
      <c r="AJ115" s="33" t="s">
        <v>515</v>
      </c>
      <c r="AL115">
        <v>1</v>
      </c>
      <c r="AM115" t="s">
        <v>86</v>
      </c>
      <c r="AN115">
        <v>66</v>
      </c>
      <c r="AO115" s="69">
        <v>4</v>
      </c>
      <c r="AP115">
        <v>2</v>
      </c>
      <c r="AQ115">
        <v>0</v>
      </c>
      <c r="AR115">
        <v>2</v>
      </c>
      <c r="AS115" s="82" t="str">
        <f t="shared" si="102"/>
        <v>Gw-0-2</v>
      </c>
      <c r="AT115" s="14">
        <f t="shared" si="103"/>
        <v>11416</v>
      </c>
      <c r="AU115" s="81">
        <f>VLOOKUP(C115,Bushfire_Vlookup!$F$2:$H$12575,3,FALSE)</f>
        <v>186.793846</v>
      </c>
      <c r="AV115" s="14">
        <f>VLOOKUP(AS115,Safety_collateral_Vlookup!$J$3:$L$20,2,FALSE)</f>
        <v>93570.139925214826</v>
      </c>
      <c r="AW115" s="14">
        <f>VLOOKUP(AS115,Safety_collateral_Vlookup!$J$3:$L$20,3,FALSE)</f>
        <v>550000</v>
      </c>
      <c r="AX115" s="48">
        <f t="shared" si="104"/>
        <v>699069.52033388615</v>
      </c>
      <c r="AY115" s="49">
        <f t="shared" si="191"/>
        <v>20014.600000000002</v>
      </c>
      <c r="AZ115" s="14">
        <v>76000</v>
      </c>
      <c r="BA115" s="16">
        <f t="shared" si="105"/>
        <v>34.927978592321907</v>
      </c>
      <c r="BB115" t="e">
        <f>IF(BA115&lt;=#REF!,#REF!,IF(BA115&lt;=#REF!,#REF!,IF(BA115&lt;=#REF!,#REF!,IF(BA115&lt;=#REF!,#REF!,#REF!))))</f>
        <v>#REF!</v>
      </c>
      <c r="BC115" s="51">
        <v>5</v>
      </c>
      <c r="BD115" s="21">
        <v>70</v>
      </c>
      <c r="BE115" s="21">
        <v>6.4399999999999999E-2</v>
      </c>
      <c r="BF115" s="26">
        <f t="shared" si="106"/>
        <v>1305.476158891842</v>
      </c>
      <c r="BG115" s="21">
        <v>7</v>
      </c>
      <c r="BH115" s="21">
        <f t="shared" si="107"/>
        <v>54.6</v>
      </c>
      <c r="BI115" s="28">
        <f t="shared" si="108"/>
        <v>2.2519960070400004E-2</v>
      </c>
      <c r="BJ115" s="27">
        <f t="shared" si="109"/>
        <v>2.2519960070400004E-2</v>
      </c>
      <c r="BK115" s="28">
        <f t="shared" si="110"/>
        <v>0.3452594593589744</v>
      </c>
      <c r="BL115" s="35">
        <f t="shared" si="111"/>
        <v>12.059215005286894</v>
      </c>
      <c r="BM115" s="21" t="str">
        <f t="shared" si="112"/>
        <v>Cr5</v>
      </c>
      <c r="BN115" s="51">
        <v>5</v>
      </c>
      <c r="BO115" s="21">
        <v>1</v>
      </c>
      <c r="BP115" s="50" t="s">
        <v>5497</v>
      </c>
      <c r="BQ115" s="14">
        <v>11416</v>
      </c>
      <c r="BR115">
        <f>IFERROR(VLOOKUP(AO115,'Model Failure data- Lines'!$A$37:$E$41,3,FALSE),'Model Failure data- Lines'!$C$37)</f>
        <v>0.45419999999999999</v>
      </c>
      <c r="BS115" s="14">
        <f t="shared" si="113"/>
        <v>317517.37613565108</v>
      </c>
      <c r="BT115" s="34">
        <f t="shared" si="114"/>
        <v>17852.030906871856</v>
      </c>
      <c r="BU115" s="34">
        <f t="shared" si="115"/>
        <v>17.786064666369573</v>
      </c>
      <c r="BV115" s="54">
        <f t="shared" si="116"/>
        <v>299665.34522877925</v>
      </c>
      <c r="BW115">
        <f>IFERROR(VLOOKUP(AO115,'Model Failure data- Lines'!$A$37:$E$41,4,FALSE),'Model Failure data- Lines'!$D$37)</f>
        <v>0.40249999999999997</v>
      </c>
      <c r="BX115" s="14">
        <f t="shared" si="117"/>
        <v>281375.48193438916</v>
      </c>
      <c r="BY115" s="34">
        <f t="shared" si="118"/>
        <v>15923.126492655754</v>
      </c>
      <c r="BZ115" s="71">
        <f t="shared" si="119"/>
        <v>17.670868975647991</v>
      </c>
      <c r="CA115" s="71">
        <f t="shared" si="120"/>
        <v>265452.35544173338</v>
      </c>
      <c r="CB115" s="56">
        <v>1</v>
      </c>
      <c r="CC115">
        <f>IFERROR(VLOOKUP(AO115,'Model Failure data- Lines'!$A$37:$E$41,5,FALSE),'Model Failure data- Lines'!$E$37)</f>
        <v>0.28349999999999997</v>
      </c>
      <c r="CD115" s="14">
        <f t="shared" si="121"/>
        <v>198186.20901465669</v>
      </c>
      <c r="CE115" s="34">
        <f t="shared" si="122"/>
        <v>12668.050188418229</v>
      </c>
      <c r="CF115" s="34">
        <f t="shared" si="123"/>
        <v>15.644570874517733</v>
      </c>
      <c r="CG115" s="54">
        <f t="shared" si="124"/>
        <v>185518.15882623848</v>
      </c>
      <c r="CH115" t="e">
        <f>IFERROR(VLOOKUP(AO115,'Model Failure data- Lines'!#REF!,3,FALSE),'Model Failure data- Lines'!#REF!)</f>
        <v>#REF!</v>
      </c>
      <c r="CI115" s="14" t="e">
        <f t="shared" si="125"/>
        <v>#REF!</v>
      </c>
      <c r="CJ115" s="34">
        <f t="shared" si="126"/>
        <v>17123.192941737103</v>
      </c>
      <c r="CK115" s="34" t="e">
        <f t="shared" si="127"/>
        <v>#REF!</v>
      </c>
      <c r="CL115" s="54" t="e">
        <f t="shared" si="128"/>
        <v>#REF!</v>
      </c>
      <c r="CM115" t="e">
        <f>IFERROR(VLOOKUP(AO115,'Model Failure data- Lines'!#REF!,4,FALSE),'Model Failure data- Lines'!#REF!)</f>
        <v>#REF!</v>
      </c>
      <c r="CN115" s="14" t="e">
        <f t="shared" si="129"/>
        <v>#REF!</v>
      </c>
      <c r="CO115" s="34">
        <f t="shared" si="130"/>
        <v>14649.492696329446</v>
      </c>
      <c r="CP115" s="34" t="e">
        <f t="shared" si="131"/>
        <v>#REF!</v>
      </c>
      <c r="CQ115" s="54" t="e">
        <f t="shared" si="132"/>
        <v>#REF!</v>
      </c>
      <c r="CR115" t="e">
        <f>IFERROR(VLOOKUP(AO115,'Model Failure data- Lines'!#REF!,5,FALSE),'Model Failure data- Lines'!#REF!)</f>
        <v>#REF!</v>
      </c>
      <c r="CS115" s="14" t="e">
        <f t="shared" si="133"/>
        <v>#REF!</v>
      </c>
      <c r="CT115" s="34">
        <f t="shared" si="134"/>
        <v>10722.554348316218</v>
      </c>
      <c r="CU115" s="34" t="e">
        <f t="shared" si="135"/>
        <v>#REF!</v>
      </c>
      <c r="CV115" s="54" t="e">
        <f t="shared" si="136"/>
        <v>#REF!</v>
      </c>
      <c r="CW115" t="s">
        <v>776</v>
      </c>
      <c r="CY115">
        <v>1</v>
      </c>
      <c r="CZ115">
        <f t="shared" si="137"/>
        <v>265452.35544173338</v>
      </c>
      <c r="DA115" s="34">
        <f t="shared" si="138"/>
        <v>4902.8009799999991</v>
      </c>
      <c r="DB115" s="34">
        <f t="shared" si="139"/>
        <v>80.221886057004994</v>
      </c>
      <c r="DC115" s="34">
        <f t="shared" si="140"/>
        <v>40185.334068332195</v>
      </c>
      <c r="DD115" s="9">
        <f t="shared" si="141"/>
        <v>236207.12499999997</v>
      </c>
      <c r="DE115" s="59">
        <f t="shared" si="142"/>
        <v>1.7424407223736817E-2</v>
      </c>
      <c r="DF115" s="59">
        <f t="shared" si="143"/>
        <v>2.8510617025157524E-4</v>
      </c>
      <c r="DG115" s="59">
        <f t="shared" si="144"/>
        <v>0.14281746864391892</v>
      </c>
      <c r="DH115" s="59">
        <f t="shared" si="145"/>
        <v>0.83947301796209273</v>
      </c>
      <c r="DI115" s="14">
        <f t="shared" si="146"/>
        <v>4625.3499397168916</v>
      </c>
      <c r="DJ115" s="14">
        <f t="shared" si="147"/>
        <v>75.682104444252516</v>
      </c>
      <c r="DK115" s="14">
        <f t="shared" si="148"/>
        <v>37911.233449754174</v>
      </c>
      <c r="DL115" s="14">
        <f t="shared" si="149"/>
        <v>222840.08994781808</v>
      </c>
      <c r="DM115">
        <f t="shared" si="150"/>
        <v>185518.15882623845</v>
      </c>
      <c r="DN115" s="34">
        <f t="shared" si="151"/>
        <v>3453.2772119999995</v>
      </c>
      <c r="DO115" s="34">
        <f t="shared" si="152"/>
        <v>56.504111048846987</v>
      </c>
      <c r="DP115" s="34">
        <f t="shared" si="153"/>
        <v>28304.45269160789</v>
      </c>
      <c r="DQ115" s="9">
        <f t="shared" si="154"/>
        <v>166371.97499999998</v>
      </c>
      <c r="DR115" s="59">
        <f t="shared" si="155"/>
        <v>1.742440722373682E-2</v>
      </c>
      <c r="DS115" s="59">
        <f t="shared" si="156"/>
        <v>2.8510617025157524E-4</v>
      </c>
      <c r="DT115" s="59">
        <f t="shared" si="157"/>
        <v>0.14281746864391889</v>
      </c>
      <c r="DU115" s="59">
        <f t="shared" si="158"/>
        <v>0.83947301796209284</v>
      </c>
      <c r="DV115" s="14">
        <f t="shared" si="159"/>
        <v>3232.5439467862643</v>
      </c>
      <c r="DW115" s="14">
        <f t="shared" si="160"/>
        <v>52.89237177507232</v>
      </c>
      <c r="DX115" s="14">
        <f t="shared" si="161"/>
        <v>26495.233831043875</v>
      </c>
      <c r="DY115" s="14">
        <f t="shared" si="162"/>
        <v>155737.48867663325</v>
      </c>
      <c r="DZ115" s="34" t="e">
        <f t="shared" si="163"/>
        <v>#REF!</v>
      </c>
      <c r="EA115" s="34" t="e">
        <f t="shared" si="164"/>
        <v>#REF!</v>
      </c>
      <c r="EB115" s="34" t="e">
        <f t="shared" si="165"/>
        <v>#REF!</v>
      </c>
      <c r="EC115" s="34" t="e">
        <f t="shared" si="166"/>
        <v>#REF!</v>
      </c>
      <c r="ED115" s="34" t="e">
        <f t="shared" si="167"/>
        <v>#REF!</v>
      </c>
      <c r="EE115" s="59" t="e">
        <f t="shared" si="168"/>
        <v>#REF!</v>
      </c>
      <c r="EF115" s="59" t="e">
        <f t="shared" si="169"/>
        <v>#REF!</v>
      </c>
      <c r="EG115" s="59" t="e">
        <f t="shared" si="170"/>
        <v>#REF!</v>
      </c>
      <c r="EH115" s="59" t="e">
        <f t="shared" si="171"/>
        <v>#REF!</v>
      </c>
      <c r="EI115" s="14" t="e">
        <f t="shared" si="172"/>
        <v>#REF!</v>
      </c>
      <c r="EJ115" s="14" t="e">
        <f t="shared" si="173"/>
        <v>#REF!</v>
      </c>
      <c r="EK115" s="14" t="e">
        <f t="shared" si="174"/>
        <v>#REF!</v>
      </c>
      <c r="EL115" s="14" t="e">
        <f t="shared" si="175"/>
        <v>#REF!</v>
      </c>
      <c r="EM115" t="e">
        <f t="shared" si="176"/>
        <v>#REF!</v>
      </c>
      <c r="EN115" s="34" t="e">
        <f t="shared" si="177"/>
        <v>#REF!</v>
      </c>
      <c r="EO115" s="34" t="e">
        <f t="shared" si="178"/>
        <v>#REF!</v>
      </c>
      <c r="EP115" s="34" t="e">
        <f t="shared" si="179"/>
        <v>#REF!</v>
      </c>
      <c r="EQ115" s="34" t="e">
        <f t="shared" si="180"/>
        <v>#REF!</v>
      </c>
      <c r="ER115" s="59" t="e">
        <f t="shared" si="181"/>
        <v>#REF!</v>
      </c>
      <c r="ES115" s="59" t="e">
        <f t="shared" si="182"/>
        <v>#REF!</v>
      </c>
      <c r="ET115" s="59" t="e">
        <f t="shared" si="183"/>
        <v>#REF!</v>
      </c>
      <c r="EU115" s="59" t="e">
        <f t="shared" si="184"/>
        <v>#REF!</v>
      </c>
      <c r="EV115" s="14" t="e">
        <f t="shared" si="185"/>
        <v>#REF!</v>
      </c>
      <c r="EW115" s="14" t="e">
        <f t="shared" si="186"/>
        <v>#REF!</v>
      </c>
      <c r="EX115" s="14" t="e">
        <f t="shared" si="187"/>
        <v>#REF!</v>
      </c>
      <c r="EY115" s="14" t="e">
        <f t="shared" si="188"/>
        <v>#REF!</v>
      </c>
    </row>
    <row r="116" spans="1:155" x14ac:dyDescent="0.2">
      <c r="A116" s="17">
        <v>30399401</v>
      </c>
      <c r="B116" t="s">
        <v>62</v>
      </c>
      <c r="C116" t="s">
        <v>5228</v>
      </c>
      <c r="D116" t="s">
        <v>5229</v>
      </c>
      <c r="E116" t="s">
        <v>1032</v>
      </c>
      <c r="F116" t="s">
        <v>41</v>
      </c>
      <c r="G116" t="s">
        <v>42</v>
      </c>
      <c r="H116" t="s">
        <v>5230</v>
      </c>
      <c r="I116" t="s">
        <v>68</v>
      </c>
      <c r="J116" s="19" t="s">
        <v>69</v>
      </c>
      <c r="K116" t="s">
        <v>70</v>
      </c>
      <c r="L116">
        <v>1971</v>
      </c>
      <c r="M116">
        <f t="shared" si="192"/>
        <v>1971</v>
      </c>
      <c r="N116">
        <v>48</v>
      </c>
      <c r="O116" s="19">
        <f t="shared" si="193"/>
        <v>48</v>
      </c>
      <c r="P116" t="s">
        <v>83</v>
      </c>
      <c r="Q116" s="19" t="str">
        <f t="shared" si="99"/>
        <v>40-50</v>
      </c>
      <c r="R116" s="23">
        <v>302.06</v>
      </c>
      <c r="S116" s="15">
        <f t="shared" si="100"/>
        <v>0.30206</v>
      </c>
      <c r="T116">
        <v>30329395</v>
      </c>
      <c r="U116" t="s">
        <v>45</v>
      </c>
      <c r="V116" t="s">
        <v>46</v>
      </c>
      <c r="W116" t="s">
        <v>47</v>
      </c>
      <c r="X116" t="s">
        <v>48</v>
      </c>
      <c r="Y116" t="s">
        <v>514</v>
      </c>
      <c r="Z116" t="s">
        <v>5231</v>
      </c>
      <c r="AA116" t="s">
        <v>5232</v>
      </c>
      <c r="AB116" t="s">
        <v>322</v>
      </c>
      <c r="AC116">
        <v>1971</v>
      </c>
      <c r="AD116">
        <v>48</v>
      </c>
      <c r="AE116" t="str">
        <f t="shared" si="101"/>
        <v>&lt;50</v>
      </c>
      <c r="AF116">
        <v>-38.06344713</v>
      </c>
      <c r="AG116">
        <v>145.26661496</v>
      </c>
      <c r="AH116" t="s">
        <v>75</v>
      </c>
      <c r="AI116" t="s">
        <v>76</v>
      </c>
      <c r="AJ116" s="33" t="s">
        <v>681</v>
      </c>
      <c r="AL116">
        <v>1</v>
      </c>
      <c r="AM116" t="s">
        <v>86</v>
      </c>
      <c r="AN116">
        <v>66</v>
      </c>
      <c r="AO116" s="69">
        <v>4</v>
      </c>
      <c r="AP116">
        <v>2</v>
      </c>
      <c r="AQ116">
        <v>0</v>
      </c>
      <c r="AR116">
        <v>1</v>
      </c>
      <c r="AS116" s="82" t="str">
        <f t="shared" si="102"/>
        <v>Gw-0-1</v>
      </c>
      <c r="AT116" s="14">
        <f t="shared" si="103"/>
        <v>1</v>
      </c>
      <c r="AU116" s="81">
        <f>VLOOKUP(C116,Bushfire_Vlookup!$F$2:$H$12575,3,FALSE)</f>
        <v>208.288173</v>
      </c>
      <c r="AV116" s="14">
        <f>VLOOKUP(AS116,Safety_collateral_Vlookup!$J$3:$L$20,2,FALSE)</f>
        <v>11570.139925214824</v>
      </c>
      <c r="AW116" s="14">
        <f>VLOOKUP(AS116,Safety_collateral_Vlookup!$J$3:$L$20,3,FALSE)</f>
        <v>148000</v>
      </c>
      <c r="AX116" s="48">
        <f t="shared" si="104"/>
        <v>170484.64978079521</v>
      </c>
      <c r="AY116" s="49">
        <f t="shared" si="191"/>
        <v>22956.560000000001</v>
      </c>
      <c r="AZ116" s="14">
        <v>76000</v>
      </c>
      <c r="BA116" s="16">
        <f t="shared" si="105"/>
        <v>7.4264022911444574</v>
      </c>
      <c r="BB116" t="e">
        <f>IF(BA116&lt;=#REF!,#REF!,IF(BA116&lt;=#REF!,#REF!,IF(BA116&lt;=#REF!,#REF!,IF(BA116&lt;=#REF!,#REF!,#REF!))))</f>
        <v>#REF!</v>
      </c>
      <c r="BC116" s="51">
        <v>4</v>
      </c>
      <c r="BD116" s="21">
        <v>70</v>
      </c>
      <c r="BE116" s="21">
        <v>6.4399999999999999E-2</v>
      </c>
      <c r="BF116" s="26">
        <f t="shared" si="106"/>
        <v>1497.369009131839</v>
      </c>
      <c r="BG116" s="21">
        <v>7</v>
      </c>
      <c r="BH116" s="21">
        <f t="shared" si="107"/>
        <v>54.6</v>
      </c>
      <c r="BI116" s="28">
        <f t="shared" si="108"/>
        <v>2.2519960070400004E-2</v>
      </c>
      <c r="BJ116" s="27">
        <f t="shared" si="109"/>
        <v>2.2519960070400004E-2</v>
      </c>
      <c r="BK116" s="28">
        <f t="shared" si="110"/>
        <v>0.34525945935897445</v>
      </c>
      <c r="BL116" s="35">
        <f t="shared" si="111"/>
        <v>2.5640356400227842</v>
      </c>
      <c r="BM116" s="21" t="str">
        <f t="shared" si="112"/>
        <v>Cr3</v>
      </c>
      <c r="BN116" s="51">
        <v>3</v>
      </c>
      <c r="BO116" s="21">
        <v>1</v>
      </c>
      <c r="BP116" s="50" t="s">
        <v>5497</v>
      </c>
      <c r="BQ116" s="14">
        <v>1</v>
      </c>
      <c r="BR116">
        <f>IFERROR(VLOOKUP(AO116,'Model Failure data- Lines'!$A$37:$E$41,3,FALSE),'Model Failure data- Lines'!$C$37)</f>
        <v>0.45419999999999999</v>
      </c>
      <c r="BS116" s="14">
        <f t="shared" si="113"/>
        <v>77434.127930437186</v>
      </c>
      <c r="BT116" s="34">
        <f t="shared" si="114"/>
        <v>20476.113369013525</v>
      </c>
      <c r="BU116" s="34">
        <f t="shared" si="115"/>
        <v>3.7816809535552851</v>
      </c>
      <c r="BV116" s="54">
        <f t="shared" si="116"/>
        <v>56958.014561423661</v>
      </c>
      <c r="BW116">
        <f>IFERROR(VLOOKUP(AO116,'Model Failure data- Lines'!$A$37:$E$41,4,FALSE),'Model Failure data- Lines'!$D$37)</f>
        <v>0.40249999999999997</v>
      </c>
      <c r="BX116" s="14">
        <f t="shared" si="117"/>
        <v>68620.071536770061</v>
      </c>
      <c r="BY116" s="34">
        <f t="shared" si="118"/>
        <v>18263.677950907906</v>
      </c>
      <c r="BZ116" s="71">
        <f t="shared" si="119"/>
        <v>3.757187994730212</v>
      </c>
      <c r="CA116" s="71">
        <f t="shared" si="120"/>
        <v>50356.393585862155</v>
      </c>
      <c r="CB116" s="56">
        <v>1</v>
      </c>
      <c r="CC116">
        <f>IFERROR(VLOOKUP(AO116,'Model Failure data- Lines'!$A$37:$E$41,5,FALSE),'Model Failure data- Lines'!$E$37)</f>
        <v>0.28349999999999997</v>
      </c>
      <c r="CD116" s="14">
        <f t="shared" si="121"/>
        <v>48332.398212855434</v>
      </c>
      <c r="CE116" s="34">
        <f t="shared" si="122"/>
        <v>14530.135712601519</v>
      </c>
      <c r="CF116" s="34">
        <f t="shared" si="123"/>
        <v>3.326355594252179</v>
      </c>
      <c r="CG116" s="54">
        <f t="shared" si="124"/>
        <v>33802.262500253913</v>
      </c>
      <c r="CH116" t="e">
        <f>IFERROR(VLOOKUP(AO116,'Model Failure data- Lines'!#REF!,3,FALSE),'Model Failure data- Lines'!#REF!)</f>
        <v>#REF!</v>
      </c>
      <c r="CI116" s="14" t="e">
        <f t="shared" si="125"/>
        <v>#REF!</v>
      </c>
      <c r="CJ116" s="34">
        <f t="shared" si="126"/>
        <v>19640.143003535635</v>
      </c>
      <c r="CK116" s="34" t="e">
        <f t="shared" si="127"/>
        <v>#REF!</v>
      </c>
      <c r="CL116" s="54" t="e">
        <f t="shared" si="128"/>
        <v>#REF!</v>
      </c>
      <c r="CM116" t="e">
        <f>IFERROR(VLOOKUP(AO116,'Model Failure data- Lines'!#REF!,4,FALSE),'Model Failure data- Lines'!#REF!)</f>
        <v>#REF!</v>
      </c>
      <c r="CN116" s="14" t="e">
        <f t="shared" si="129"/>
        <v>#REF!</v>
      </c>
      <c r="CO116" s="34">
        <f t="shared" si="130"/>
        <v>16802.831835402591</v>
      </c>
      <c r="CP116" s="34" t="e">
        <f t="shared" si="131"/>
        <v>#REF!</v>
      </c>
      <c r="CQ116" s="54" t="e">
        <f t="shared" si="132"/>
        <v>#REF!</v>
      </c>
      <c r="CR116" t="e">
        <f>IFERROR(VLOOKUP(AO116,'Model Failure data- Lines'!#REF!,5,FALSE),'Model Failure data- Lines'!#REF!)</f>
        <v>#REF!</v>
      </c>
      <c r="CS116" s="14" t="e">
        <f t="shared" si="133"/>
        <v>#REF!</v>
      </c>
      <c r="CT116" s="34">
        <f t="shared" si="134"/>
        <v>12298.670083358254</v>
      </c>
      <c r="CU116" s="34" t="e">
        <f t="shared" si="135"/>
        <v>#REF!</v>
      </c>
      <c r="CV116" s="54" t="e">
        <f t="shared" si="136"/>
        <v>#REF!</v>
      </c>
      <c r="CW116" t="s">
        <v>322</v>
      </c>
      <c r="CY116">
        <v>1</v>
      </c>
      <c r="CZ116">
        <f t="shared" si="137"/>
        <v>50356.393585862155</v>
      </c>
      <c r="DA116" s="34">
        <f t="shared" si="138"/>
        <v>0.42946749999999995</v>
      </c>
      <c r="DB116" s="34">
        <f t="shared" si="139"/>
        <v>89.453000937877491</v>
      </c>
      <c r="DC116" s="34">
        <f t="shared" si="140"/>
        <v>4968.9990683321967</v>
      </c>
      <c r="DD116" s="9">
        <f t="shared" si="141"/>
        <v>63561.189999999995</v>
      </c>
      <c r="DE116" s="59">
        <f t="shared" si="142"/>
        <v>6.2586279842315496E-6</v>
      </c>
      <c r="DF116" s="59">
        <f t="shared" si="143"/>
        <v>1.3035981883222623E-3</v>
      </c>
      <c r="DG116" s="59">
        <f t="shared" si="144"/>
        <v>7.2413201517424225E-2</v>
      </c>
      <c r="DH116" s="59">
        <f t="shared" si="145"/>
        <v>0.92627694166626939</v>
      </c>
      <c r="DI116" s="14">
        <f t="shared" si="146"/>
        <v>0.31516193408145504</v>
      </c>
      <c r="DJ116" s="14">
        <f t="shared" si="147"/>
        <v>65.644503448972699</v>
      </c>
      <c r="DK116" s="14">
        <f t="shared" si="148"/>
        <v>3646.4676764237652</v>
      </c>
      <c r="DL116" s="14">
        <f t="shared" si="149"/>
        <v>46643.966244055344</v>
      </c>
      <c r="DM116">
        <f t="shared" si="150"/>
        <v>33802.262500253913</v>
      </c>
      <c r="DN116" s="34">
        <f t="shared" si="151"/>
        <v>0.30249449999999994</v>
      </c>
      <c r="DO116" s="34">
        <f t="shared" si="152"/>
        <v>63.006026747548489</v>
      </c>
      <c r="DP116" s="34">
        <f t="shared" si="153"/>
        <v>3499.9036916078949</v>
      </c>
      <c r="DQ116" s="9">
        <f t="shared" si="154"/>
        <v>44769.185999999994</v>
      </c>
      <c r="DR116" s="59">
        <f t="shared" si="155"/>
        <v>6.2586279842315496E-6</v>
      </c>
      <c r="DS116" s="59">
        <f t="shared" si="156"/>
        <v>1.3035981883222623E-3</v>
      </c>
      <c r="DT116" s="59">
        <f t="shared" si="157"/>
        <v>7.2413201517424225E-2</v>
      </c>
      <c r="DU116" s="59">
        <f t="shared" si="158"/>
        <v>0.92627694166626939</v>
      </c>
      <c r="DV116" s="14">
        <f t="shared" si="159"/>
        <v>0.21155578601442984</v>
      </c>
      <c r="DW116" s="14">
        <f t="shared" si="160"/>
        <v>44.064568156524544</v>
      </c>
      <c r="DX116" s="14">
        <f t="shared" si="161"/>
        <v>2447.7300461757586</v>
      </c>
      <c r="DY116" s="14">
        <f t="shared" si="162"/>
        <v>31310.25633013562</v>
      </c>
      <c r="DZ116" s="34" t="e">
        <f t="shared" si="163"/>
        <v>#REF!</v>
      </c>
      <c r="EA116" s="34" t="e">
        <f t="shared" si="164"/>
        <v>#REF!</v>
      </c>
      <c r="EB116" s="34" t="e">
        <f t="shared" si="165"/>
        <v>#REF!</v>
      </c>
      <c r="EC116" s="34" t="e">
        <f t="shared" si="166"/>
        <v>#REF!</v>
      </c>
      <c r="ED116" s="34" t="e">
        <f t="shared" si="167"/>
        <v>#REF!</v>
      </c>
      <c r="EE116" s="59" t="e">
        <f t="shared" si="168"/>
        <v>#REF!</v>
      </c>
      <c r="EF116" s="59" t="e">
        <f t="shared" si="169"/>
        <v>#REF!</v>
      </c>
      <c r="EG116" s="59" t="e">
        <f t="shared" si="170"/>
        <v>#REF!</v>
      </c>
      <c r="EH116" s="59" t="e">
        <f t="shared" si="171"/>
        <v>#REF!</v>
      </c>
      <c r="EI116" s="14" t="e">
        <f t="shared" si="172"/>
        <v>#REF!</v>
      </c>
      <c r="EJ116" s="14" t="e">
        <f t="shared" si="173"/>
        <v>#REF!</v>
      </c>
      <c r="EK116" s="14" t="e">
        <f t="shared" si="174"/>
        <v>#REF!</v>
      </c>
      <c r="EL116" s="14" t="e">
        <f t="shared" si="175"/>
        <v>#REF!</v>
      </c>
      <c r="EM116" t="e">
        <f t="shared" si="176"/>
        <v>#REF!</v>
      </c>
      <c r="EN116" s="34" t="e">
        <f t="shared" si="177"/>
        <v>#REF!</v>
      </c>
      <c r="EO116" s="34" t="e">
        <f t="shared" si="178"/>
        <v>#REF!</v>
      </c>
      <c r="EP116" s="34" t="e">
        <f t="shared" si="179"/>
        <v>#REF!</v>
      </c>
      <c r="EQ116" s="34" t="e">
        <f t="shared" si="180"/>
        <v>#REF!</v>
      </c>
      <c r="ER116" s="59" t="e">
        <f t="shared" si="181"/>
        <v>#REF!</v>
      </c>
      <c r="ES116" s="59" t="e">
        <f t="shared" si="182"/>
        <v>#REF!</v>
      </c>
      <c r="ET116" s="59" t="e">
        <f t="shared" si="183"/>
        <v>#REF!</v>
      </c>
      <c r="EU116" s="59" t="e">
        <f t="shared" si="184"/>
        <v>#REF!</v>
      </c>
      <c r="EV116" s="14" t="e">
        <f t="shared" si="185"/>
        <v>#REF!</v>
      </c>
      <c r="EW116" s="14" t="e">
        <f t="shared" si="186"/>
        <v>#REF!</v>
      </c>
      <c r="EX116" s="14" t="e">
        <f t="shared" si="187"/>
        <v>#REF!</v>
      </c>
      <c r="EY116" s="14" t="e">
        <f t="shared" si="188"/>
        <v>#REF!</v>
      </c>
    </row>
    <row r="117" spans="1:155" x14ac:dyDescent="0.2">
      <c r="A117" s="17">
        <v>30220381</v>
      </c>
      <c r="B117" t="s">
        <v>62</v>
      </c>
      <c r="C117" t="s">
        <v>3814</v>
      </c>
      <c r="D117" t="s">
        <v>3815</v>
      </c>
      <c r="E117" t="s">
        <v>777</v>
      </c>
      <c r="F117" t="s">
        <v>41</v>
      </c>
      <c r="G117" t="s">
        <v>42</v>
      </c>
      <c r="H117" t="s">
        <v>3816</v>
      </c>
      <c r="I117" t="s">
        <v>68</v>
      </c>
      <c r="J117" s="19" t="s">
        <v>69</v>
      </c>
      <c r="K117" t="s">
        <v>70</v>
      </c>
      <c r="L117">
        <v>1971</v>
      </c>
      <c r="M117">
        <f t="shared" si="192"/>
        <v>1971</v>
      </c>
      <c r="N117">
        <v>48</v>
      </c>
      <c r="O117" s="19">
        <f t="shared" si="193"/>
        <v>48</v>
      </c>
      <c r="P117" t="s">
        <v>83</v>
      </c>
      <c r="Q117" s="19" t="str">
        <f t="shared" si="99"/>
        <v>40-50</v>
      </c>
      <c r="R117" s="23">
        <v>373.38</v>
      </c>
      <c r="S117" s="15">
        <f t="shared" si="100"/>
        <v>0.37337999999999999</v>
      </c>
      <c r="T117">
        <v>30326190</v>
      </c>
      <c r="U117" t="s">
        <v>45</v>
      </c>
      <c r="V117" t="s">
        <v>46</v>
      </c>
      <c r="W117" t="s">
        <v>47</v>
      </c>
      <c r="X117" t="s">
        <v>48</v>
      </c>
      <c r="Y117" t="s">
        <v>514</v>
      </c>
      <c r="Z117" t="s">
        <v>3817</v>
      </c>
      <c r="AA117" t="s">
        <v>3818</v>
      </c>
      <c r="AB117" t="s">
        <v>683</v>
      </c>
      <c r="AC117">
        <v>1971</v>
      </c>
      <c r="AD117">
        <v>48</v>
      </c>
      <c r="AE117" t="str">
        <f t="shared" si="101"/>
        <v>&lt;50</v>
      </c>
      <c r="AF117">
        <v>-38.068334649999997</v>
      </c>
      <c r="AG117">
        <v>145.26290811000001</v>
      </c>
      <c r="AH117" t="s">
        <v>75</v>
      </c>
      <c r="AI117" t="s">
        <v>76</v>
      </c>
      <c r="AJ117" s="33" t="s">
        <v>681</v>
      </c>
      <c r="AL117">
        <v>1</v>
      </c>
      <c r="AM117" t="s">
        <v>86</v>
      </c>
      <c r="AN117">
        <v>66</v>
      </c>
      <c r="AO117" s="69">
        <v>4</v>
      </c>
      <c r="AP117">
        <v>2</v>
      </c>
      <c r="AQ117">
        <v>0</v>
      </c>
      <c r="AR117">
        <v>1</v>
      </c>
      <c r="AS117" s="82" t="str">
        <f t="shared" si="102"/>
        <v>Gw-0-1</v>
      </c>
      <c r="AT117" s="14">
        <f t="shared" si="103"/>
        <v>1</v>
      </c>
      <c r="AU117" s="81">
        <f>VLOOKUP(C117,Bushfire_Vlookup!$F$2:$H$12575,3,FALSE)</f>
        <v>148.52566999999999</v>
      </c>
      <c r="AV117" s="14">
        <f>VLOOKUP(AS117,Safety_collateral_Vlookup!$J$3:$L$20,2,FALSE)</f>
        <v>11570.139925214824</v>
      </c>
      <c r="AW117" s="14">
        <f>VLOOKUP(AS117,Safety_collateral_Vlookup!$J$3:$L$20,3,FALSE)</f>
        <v>148000</v>
      </c>
      <c r="AX117" s="48">
        <f t="shared" si="104"/>
        <v>170420.8831900942</v>
      </c>
      <c r="AY117" s="49">
        <f t="shared" si="191"/>
        <v>28376.880000000001</v>
      </c>
      <c r="AZ117" s="14">
        <v>76000</v>
      </c>
      <c r="BA117" s="16">
        <f t="shared" si="105"/>
        <v>6.0056244093816584</v>
      </c>
      <c r="BB117" t="e">
        <f>IF(BA117&lt;=#REF!,#REF!,IF(BA117&lt;=#REF!,#REF!,IF(BA117&lt;=#REF!,#REF!,IF(BA117&lt;=#REF!,#REF!,#REF!))))</f>
        <v>#REF!</v>
      </c>
      <c r="BC117" s="51">
        <v>4</v>
      </c>
      <c r="BD117" s="21">
        <v>70</v>
      </c>
      <c r="BE117" s="21">
        <v>6.4399999999999999E-2</v>
      </c>
      <c r="BF117" s="26">
        <f t="shared" si="106"/>
        <v>1850.9158466187048</v>
      </c>
      <c r="BG117" s="21">
        <v>7</v>
      </c>
      <c r="BH117" s="21">
        <f t="shared" si="107"/>
        <v>54.6</v>
      </c>
      <c r="BI117" s="28">
        <f t="shared" si="108"/>
        <v>2.2519960070400004E-2</v>
      </c>
      <c r="BJ117" s="27">
        <f t="shared" si="109"/>
        <v>2.2519960070400004E-2</v>
      </c>
      <c r="BK117" s="28">
        <f t="shared" si="110"/>
        <v>0.3452594593589744</v>
      </c>
      <c r="BL117" s="35">
        <f t="shared" si="111"/>
        <v>2.0734986366961716</v>
      </c>
      <c r="BM117" s="21" t="str">
        <f t="shared" si="112"/>
        <v>Cr3</v>
      </c>
      <c r="BN117" s="51">
        <v>3</v>
      </c>
      <c r="BO117" s="21">
        <v>1</v>
      </c>
      <c r="BP117" s="50" t="s">
        <v>5497</v>
      </c>
      <c r="BQ117" s="14">
        <v>1</v>
      </c>
      <c r="BR117">
        <f>IFERROR(VLOOKUP(AO117,'Model Failure data- Lines'!$A$37:$E$41,3,FALSE),'Model Failure data- Lines'!$C$37)</f>
        <v>0.45419999999999999</v>
      </c>
      <c r="BS117" s="14">
        <f t="shared" si="113"/>
        <v>77405.16514494078</v>
      </c>
      <c r="BT117" s="34">
        <f t="shared" si="114"/>
        <v>25310.770077872839</v>
      </c>
      <c r="BU117" s="34">
        <f t="shared" si="115"/>
        <v>3.0581908376074995</v>
      </c>
      <c r="BV117" s="54">
        <f t="shared" si="116"/>
        <v>52094.395067067941</v>
      </c>
      <c r="BW117">
        <f>IFERROR(VLOOKUP(AO117,'Model Failure data- Lines'!$A$37:$E$41,4,FALSE),'Model Failure data- Lines'!$D$37)</f>
        <v>0.40249999999999997</v>
      </c>
      <c r="BX117" s="14">
        <f t="shared" si="117"/>
        <v>68594.40548401291</v>
      </c>
      <c r="BY117" s="34">
        <f t="shared" si="118"/>
        <v>22575.952040356202</v>
      </c>
      <c r="BZ117" s="71">
        <f t="shared" si="119"/>
        <v>3.0383837351087246</v>
      </c>
      <c r="CA117" s="71">
        <f t="shared" si="120"/>
        <v>46018.453443656705</v>
      </c>
      <c r="CB117" s="56">
        <v>1</v>
      </c>
      <c r="CC117">
        <f>IFERROR(VLOOKUP(AO117,'Model Failure data- Lines'!$A$37:$E$41,5,FALSE),'Model Failure data- Lines'!$E$37)</f>
        <v>0.28349999999999997</v>
      </c>
      <c r="CD117" s="14">
        <f t="shared" si="121"/>
        <v>48314.3203843917</v>
      </c>
      <c r="CE117" s="34">
        <f t="shared" si="122"/>
        <v>17960.875562375539</v>
      </c>
      <c r="CF117" s="34">
        <f t="shared" si="123"/>
        <v>2.6899757874610852</v>
      </c>
      <c r="CG117" s="54">
        <f t="shared" si="124"/>
        <v>30353.444822016161</v>
      </c>
      <c r="CH117" t="e">
        <f>IFERROR(VLOOKUP(AO117,'Model Failure data- Lines'!#REF!,3,FALSE),'Model Failure data- Lines'!#REF!)</f>
        <v>#REF!</v>
      </c>
      <c r="CI117" s="14" t="e">
        <f t="shared" si="125"/>
        <v>#REF!</v>
      </c>
      <c r="CJ117" s="34">
        <f t="shared" si="126"/>
        <v>24277.41705177824</v>
      </c>
      <c r="CK117" s="34" t="e">
        <f t="shared" si="127"/>
        <v>#REF!</v>
      </c>
      <c r="CL117" s="54" t="e">
        <f t="shared" si="128"/>
        <v>#REF!</v>
      </c>
      <c r="CM117" t="e">
        <f>IFERROR(VLOOKUP(AO117,'Model Failure data- Lines'!#REF!,4,FALSE),'Model Failure data- Lines'!#REF!)</f>
        <v>#REF!</v>
      </c>
      <c r="CN117" s="14" t="e">
        <f t="shared" si="129"/>
        <v>#REF!</v>
      </c>
      <c r="CO117" s="34">
        <f t="shared" si="130"/>
        <v>20770.182581946035</v>
      </c>
      <c r="CP117" s="34" t="e">
        <f t="shared" si="131"/>
        <v>#REF!</v>
      </c>
      <c r="CQ117" s="54" t="e">
        <f t="shared" si="132"/>
        <v>#REF!</v>
      </c>
      <c r="CR117" t="e">
        <f>IFERROR(VLOOKUP(AO117,'Model Failure data- Lines'!#REF!,5,FALSE),'Model Failure data- Lines'!#REF!)</f>
        <v>#REF!</v>
      </c>
      <c r="CS117" s="14" t="e">
        <f t="shared" si="133"/>
        <v>#REF!</v>
      </c>
      <c r="CT117" s="34">
        <f t="shared" si="134"/>
        <v>15202.534051924469</v>
      </c>
      <c r="CU117" s="34" t="e">
        <f t="shared" si="135"/>
        <v>#REF!</v>
      </c>
      <c r="CV117" s="54" t="e">
        <f t="shared" si="136"/>
        <v>#REF!</v>
      </c>
      <c r="CW117" t="s">
        <v>683</v>
      </c>
      <c r="CY117">
        <v>1</v>
      </c>
      <c r="CZ117">
        <f t="shared" si="137"/>
        <v>46018.453443656705</v>
      </c>
      <c r="DA117" s="34">
        <f t="shared" si="138"/>
        <v>0.42946749999999995</v>
      </c>
      <c r="DB117" s="34">
        <f t="shared" si="139"/>
        <v>63.786948180724991</v>
      </c>
      <c r="DC117" s="34">
        <f t="shared" si="140"/>
        <v>4968.9990683321967</v>
      </c>
      <c r="DD117" s="9">
        <f t="shared" si="141"/>
        <v>63561.189999999995</v>
      </c>
      <c r="DE117" s="59">
        <f t="shared" si="142"/>
        <v>6.2609697827338792E-6</v>
      </c>
      <c r="DF117" s="59">
        <f t="shared" si="143"/>
        <v>9.2991473183030393E-4</v>
      </c>
      <c r="DG117" s="59">
        <f t="shared" si="144"/>
        <v>7.244029645377284E-2</v>
      </c>
      <c r="DH117" s="59">
        <f t="shared" si="145"/>
        <v>0.92662352784461421</v>
      </c>
      <c r="DI117" s="14">
        <f t="shared" si="146"/>
        <v>0.28812014645888051</v>
      </c>
      <c r="DJ117" s="14">
        <f t="shared" si="147"/>
        <v>42.793237793303355</v>
      </c>
      <c r="DK117" s="14">
        <f t="shared" si="148"/>
        <v>3333.5904098026358</v>
      </c>
      <c r="DL117" s="14">
        <f t="shared" si="149"/>
        <v>42641.781675914317</v>
      </c>
      <c r="DM117">
        <f t="shared" si="150"/>
        <v>30353.444822016161</v>
      </c>
      <c r="DN117" s="34">
        <f t="shared" si="151"/>
        <v>0.30249449999999994</v>
      </c>
      <c r="DO117" s="34">
        <f t="shared" si="152"/>
        <v>44.928198283814986</v>
      </c>
      <c r="DP117" s="34">
        <f t="shared" si="153"/>
        <v>3499.9036916078949</v>
      </c>
      <c r="DQ117" s="9">
        <f t="shared" si="154"/>
        <v>44769.185999999994</v>
      </c>
      <c r="DR117" s="59">
        <f t="shared" si="155"/>
        <v>6.2609697827338792E-6</v>
      </c>
      <c r="DS117" s="59">
        <f t="shared" si="156"/>
        <v>9.2991473183030372E-4</v>
      </c>
      <c r="DT117" s="59">
        <f t="shared" si="157"/>
        <v>7.244029645377284E-2</v>
      </c>
      <c r="DU117" s="59">
        <f t="shared" si="158"/>
        <v>0.92662352784461421</v>
      </c>
      <c r="DV117" s="14">
        <f t="shared" si="159"/>
        <v>0.19004200083252334</v>
      </c>
      <c r="DW117" s="14">
        <f t="shared" si="160"/>
        <v>28.226115501791082</v>
      </c>
      <c r="DX117" s="14">
        <f t="shared" si="161"/>
        <v>2198.8125413000871</v>
      </c>
      <c r="DY117" s="14">
        <f t="shared" si="162"/>
        <v>28126.216123213453</v>
      </c>
      <c r="DZ117" s="34" t="e">
        <f t="shared" si="163"/>
        <v>#REF!</v>
      </c>
      <c r="EA117" s="34" t="e">
        <f t="shared" si="164"/>
        <v>#REF!</v>
      </c>
      <c r="EB117" s="34" t="e">
        <f t="shared" si="165"/>
        <v>#REF!</v>
      </c>
      <c r="EC117" s="34" t="e">
        <f t="shared" si="166"/>
        <v>#REF!</v>
      </c>
      <c r="ED117" s="34" t="e">
        <f t="shared" si="167"/>
        <v>#REF!</v>
      </c>
      <c r="EE117" s="59" t="e">
        <f t="shared" si="168"/>
        <v>#REF!</v>
      </c>
      <c r="EF117" s="59" t="e">
        <f t="shared" si="169"/>
        <v>#REF!</v>
      </c>
      <c r="EG117" s="59" t="e">
        <f t="shared" si="170"/>
        <v>#REF!</v>
      </c>
      <c r="EH117" s="59" t="e">
        <f t="shared" si="171"/>
        <v>#REF!</v>
      </c>
      <c r="EI117" s="14" t="e">
        <f t="shared" si="172"/>
        <v>#REF!</v>
      </c>
      <c r="EJ117" s="14" t="e">
        <f t="shared" si="173"/>
        <v>#REF!</v>
      </c>
      <c r="EK117" s="14" t="e">
        <f t="shared" si="174"/>
        <v>#REF!</v>
      </c>
      <c r="EL117" s="14" t="e">
        <f t="shared" si="175"/>
        <v>#REF!</v>
      </c>
      <c r="EM117" t="e">
        <f t="shared" si="176"/>
        <v>#REF!</v>
      </c>
      <c r="EN117" s="34" t="e">
        <f t="shared" si="177"/>
        <v>#REF!</v>
      </c>
      <c r="EO117" s="34" t="e">
        <f t="shared" si="178"/>
        <v>#REF!</v>
      </c>
      <c r="EP117" s="34" t="e">
        <f t="shared" si="179"/>
        <v>#REF!</v>
      </c>
      <c r="EQ117" s="34" t="e">
        <f t="shared" si="180"/>
        <v>#REF!</v>
      </c>
      <c r="ER117" s="59" t="e">
        <f t="shared" si="181"/>
        <v>#REF!</v>
      </c>
      <c r="ES117" s="59" t="e">
        <f t="shared" si="182"/>
        <v>#REF!</v>
      </c>
      <c r="ET117" s="59" t="e">
        <f t="shared" si="183"/>
        <v>#REF!</v>
      </c>
      <c r="EU117" s="59" t="e">
        <f t="shared" si="184"/>
        <v>#REF!</v>
      </c>
      <c r="EV117" s="14" t="e">
        <f t="shared" si="185"/>
        <v>#REF!</v>
      </c>
      <c r="EW117" s="14" t="e">
        <f t="shared" si="186"/>
        <v>#REF!</v>
      </c>
      <c r="EX117" s="14" t="e">
        <f t="shared" si="187"/>
        <v>#REF!</v>
      </c>
      <c r="EY117" s="14" t="e">
        <f t="shared" si="188"/>
        <v>#REF!</v>
      </c>
    </row>
    <row r="118" spans="1:155" x14ac:dyDescent="0.2">
      <c r="A118" s="17">
        <v>30070082</v>
      </c>
      <c r="B118" t="s">
        <v>62</v>
      </c>
      <c r="C118" t="s">
        <v>1843</v>
      </c>
      <c r="D118" t="s">
        <v>1844</v>
      </c>
      <c r="E118" t="s">
        <v>1339</v>
      </c>
      <c r="F118" t="s">
        <v>41</v>
      </c>
      <c r="G118" t="s">
        <v>42</v>
      </c>
      <c r="H118" t="s">
        <v>1845</v>
      </c>
      <c r="I118" t="s">
        <v>68</v>
      </c>
      <c r="J118" s="19" t="s">
        <v>69</v>
      </c>
      <c r="K118" t="s">
        <v>70</v>
      </c>
      <c r="L118">
        <v>1971</v>
      </c>
      <c r="M118">
        <f t="shared" si="192"/>
        <v>1971</v>
      </c>
      <c r="N118">
        <v>48</v>
      </c>
      <c r="O118" s="19">
        <f t="shared" si="193"/>
        <v>48</v>
      </c>
      <c r="P118" t="s">
        <v>83</v>
      </c>
      <c r="Q118" s="19" t="str">
        <f t="shared" si="99"/>
        <v>40-50</v>
      </c>
      <c r="R118" s="23">
        <v>377.95</v>
      </c>
      <c r="S118" s="15">
        <f t="shared" si="100"/>
        <v>0.37795000000000001</v>
      </c>
      <c r="T118">
        <v>30328926</v>
      </c>
      <c r="U118" t="s">
        <v>45</v>
      </c>
      <c r="V118" t="s">
        <v>46</v>
      </c>
      <c r="W118" t="s">
        <v>47</v>
      </c>
      <c r="X118" t="s">
        <v>48</v>
      </c>
      <c r="Y118" t="s">
        <v>514</v>
      </c>
      <c r="Z118" t="s">
        <v>1846</v>
      </c>
      <c r="AA118" t="s">
        <v>1847</v>
      </c>
      <c r="AB118" t="s">
        <v>610</v>
      </c>
      <c r="AC118">
        <v>1971</v>
      </c>
      <c r="AD118">
        <v>48</v>
      </c>
      <c r="AE118" t="str">
        <f t="shared" si="101"/>
        <v>&lt;50</v>
      </c>
      <c r="AF118">
        <v>-38.071652989999997</v>
      </c>
      <c r="AG118">
        <v>145.26222586</v>
      </c>
      <c r="AH118" t="s">
        <v>75</v>
      </c>
      <c r="AI118" t="s">
        <v>76</v>
      </c>
      <c r="AJ118" s="33" t="s">
        <v>681</v>
      </c>
      <c r="AL118">
        <v>1</v>
      </c>
      <c r="AM118" t="s">
        <v>86</v>
      </c>
      <c r="AN118">
        <v>66</v>
      </c>
      <c r="AO118" s="70">
        <v>4</v>
      </c>
      <c r="AP118">
        <v>2</v>
      </c>
      <c r="AQ118">
        <v>0</v>
      </c>
      <c r="AR118">
        <v>1</v>
      </c>
      <c r="AS118" s="82" t="str">
        <f t="shared" si="102"/>
        <v>Gw-0-1</v>
      </c>
      <c r="AT118" s="14">
        <f t="shared" si="103"/>
        <v>1</v>
      </c>
      <c r="AU118" s="81">
        <f>VLOOKUP(C118,Bushfire_Vlookup!$F$2:$H$12575,3,FALSE)</f>
        <v>213.57169500000001</v>
      </c>
      <c r="AV118" s="14">
        <f>VLOOKUP(AS118,Safety_collateral_Vlookup!$J$3:$L$20,2,FALSE)</f>
        <v>11570.139925214824</v>
      </c>
      <c r="AW118" s="14">
        <f>VLOOKUP(AS118,Safety_collateral_Vlookup!$J$3:$L$20,3,FALSE)</f>
        <v>148000</v>
      </c>
      <c r="AX118" s="48">
        <f t="shared" si="104"/>
        <v>170490.28729876922</v>
      </c>
      <c r="AY118" s="49">
        <f t="shared" si="191"/>
        <v>28724.2</v>
      </c>
      <c r="AZ118" s="14">
        <v>76000</v>
      </c>
      <c r="BA118" s="16">
        <f t="shared" si="105"/>
        <v>5.9354233468214685</v>
      </c>
      <c r="BB118" t="e">
        <f>IF(BA118&lt;=#REF!,#REF!,IF(BA118&lt;=#REF!,#REF!,IF(BA118&lt;=#REF!,#REF!,IF(BA118&lt;=#REF!,#REF!,#REF!))))</f>
        <v>#REF!</v>
      </c>
      <c r="BC118" s="51">
        <v>4</v>
      </c>
      <c r="BD118" s="21">
        <v>70</v>
      </c>
      <c r="BE118" s="21">
        <v>6.4399999999999999E-2</v>
      </c>
      <c r="BF118" s="26">
        <f t="shared" si="106"/>
        <v>1873.5702079102778</v>
      </c>
      <c r="BG118" s="21">
        <v>7</v>
      </c>
      <c r="BH118" s="21">
        <f t="shared" si="107"/>
        <v>54.6</v>
      </c>
      <c r="BI118" s="28">
        <f t="shared" si="108"/>
        <v>2.2519960070400004E-2</v>
      </c>
      <c r="BJ118" s="27">
        <f t="shared" si="109"/>
        <v>2.2519960070400004E-2</v>
      </c>
      <c r="BK118" s="28">
        <f t="shared" si="110"/>
        <v>0.34525945935897445</v>
      </c>
      <c r="BL118" s="35">
        <f t="shared" si="111"/>
        <v>2.0492610557902147</v>
      </c>
      <c r="BM118" s="21" t="str">
        <f t="shared" si="112"/>
        <v>Cr3</v>
      </c>
      <c r="BN118" s="51">
        <v>3</v>
      </c>
      <c r="BO118" s="21">
        <v>1</v>
      </c>
      <c r="BP118" s="50" t="s">
        <v>5497</v>
      </c>
      <c r="BQ118" s="14">
        <v>1</v>
      </c>
      <c r="BR118">
        <f>IFERROR(VLOOKUP(AO118,'Model Failure data- Lines'!$A$37:$E$41,3,FALSE),'Model Failure data- Lines'!$C$37)</f>
        <v>0.45419999999999999</v>
      </c>
      <c r="BS118" s="14">
        <f t="shared" si="113"/>
        <v>77436.688491100984</v>
      </c>
      <c r="BT118" s="34">
        <f t="shared" si="114"/>
        <v>25620.562298280678</v>
      </c>
      <c r="BU118" s="34">
        <f t="shared" si="115"/>
        <v>3.0224429733260592</v>
      </c>
      <c r="BV118" s="54">
        <f t="shared" si="116"/>
        <v>51816.126192820302</v>
      </c>
      <c r="BW118">
        <f>IFERROR(VLOOKUP(AO118,'Model Failure data- Lines'!$A$37:$E$41,4,FALSE),'Model Failure data- Lines'!$D$37)</f>
        <v>0.40249999999999997</v>
      </c>
      <c r="BX118" s="14">
        <f t="shared" si="117"/>
        <v>68622.340637754605</v>
      </c>
      <c r="BY118" s="34">
        <f t="shared" si="118"/>
        <v>22852.271341937507</v>
      </c>
      <c r="BZ118" s="71">
        <f t="shared" si="119"/>
        <v>3.0028674003980442</v>
      </c>
      <c r="CA118" s="71">
        <f t="shared" si="120"/>
        <v>45770.069295817098</v>
      </c>
      <c r="CB118" s="56">
        <v>1</v>
      </c>
      <c r="CC118">
        <f>IFERROR(VLOOKUP(AO118,'Model Failure data- Lines'!$A$37:$E$41,5,FALSE),'Model Failure data- Lines'!$E$37)</f>
        <v>0.28349999999999997</v>
      </c>
      <c r="CD118" s="14">
        <f t="shared" si="121"/>
        <v>48333.996449201069</v>
      </c>
      <c r="CE118" s="34">
        <f t="shared" si="122"/>
        <v>18180.708443944062</v>
      </c>
      <c r="CF118" s="34">
        <f t="shared" si="123"/>
        <v>2.6585320697610646</v>
      </c>
      <c r="CG118" s="54">
        <f t="shared" si="124"/>
        <v>30153.288005257007</v>
      </c>
      <c r="CH118" t="e">
        <f>IFERROR(VLOOKUP(AO118,'Model Failure data- Lines'!#REF!,3,FALSE),'Model Failure data- Lines'!#REF!)</f>
        <v>#REF!</v>
      </c>
      <c r="CI118" s="14" t="e">
        <f t="shared" si="125"/>
        <v>#REF!</v>
      </c>
      <c r="CJ118" s="34">
        <f t="shared" si="126"/>
        <v>24574.561504953628</v>
      </c>
      <c r="CK118" s="34" t="e">
        <f t="shared" si="127"/>
        <v>#REF!</v>
      </c>
      <c r="CL118" s="54" t="e">
        <f t="shared" si="128"/>
        <v>#REF!</v>
      </c>
      <c r="CM118" t="e">
        <f>IFERROR(VLOOKUP(AO118,'Model Failure data- Lines'!#REF!,4,FALSE),'Model Failure data- Lines'!#REF!)</f>
        <v>#REF!</v>
      </c>
      <c r="CN118" s="14" t="e">
        <f t="shared" si="129"/>
        <v>#REF!</v>
      </c>
      <c r="CO118" s="34">
        <f t="shared" si="130"/>
        <v>21024.400093327182</v>
      </c>
      <c r="CP118" s="34" t="e">
        <f t="shared" si="131"/>
        <v>#REF!</v>
      </c>
      <c r="CQ118" s="54" t="e">
        <f t="shared" si="132"/>
        <v>#REF!</v>
      </c>
      <c r="CR118" t="e">
        <f>IFERROR(VLOOKUP(AO118,'Model Failure data- Lines'!#REF!,5,FALSE),'Model Failure data- Lines'!#REF!)</f>
        <v>#REF!</v>
      </c>
      <c r="CS118" s="14" t="e">
        <f t="shared" si="133"/>
        <v>#REF!</v>
      </c>
      <c r="CT118" s="34">
        <f t="shared" si="134"/>
        <v>15388.606098143589</v>
      </c>
      <c r="CU118" s="34" t="e">
        <f t="shared" si="135"/>
        <v>#REF!</v>
      </c>
      <c r="CV118" s="54" t="e">
        <f t="shared" si="136"/>
        <v>#REF!</v>
      </c>
      <c r="CW118" t="s">
        <v>610</v>
      </c>
      <c r="CY118">
        <v>1</v>
      </c>
      <c r="CZ118">
        <f t="shared" si="137"/>
        <v>45770.069295817098</v>
      </c>
      <c r="DA118" s="34">
        <f t="shared" si="138"/>
        <v>0.42946749999999995</v>
      </c>
      <c r="DB118" s="34">
        <f t="shared" si="139"/>
        <v>91.722101922412492</v>
      </c>
      <c r="DC118" s="34">
        <f t="shared" si="140"/>
        <v>4968.9990683321967</v>
      </c>
      <c r="DD118" s="9">
        <f t="shared" si="141"/>
        <v>63561.189999999995</v>
      </c>
      <c r="DE118" s="59">
        <f t="shared" si="142"/>
        <v>6.2584210332766719E-6</v>
      </c>
      <c r="DF118" s="59">
        <f t="shared" si="143"/>
        <v>1.3366215881005503E-3</v>
      </c>
      <c r="DG118" s="59">
        <f t="shared" si="144"/>
        <v>7.2410807065918639E-2</v>
      </c>
      <c r="DH118" s="59">
        <f t="shared" si="145"/>
        <v>0.92624631292494752</v>
      </c>
      <c r="DI118" s="14">
        <f t="shared" si="146"/>
        <v>0.28644836437547255</v>
      </c>
      <c r="DJ118" s="14">
        <f t="shared" si="147"/>
        <v>61.177262709647287</v>
      </c>
      <c r="DK118" s="14">
        <f t="shared" si="148"/>
        <v>3314.2476571731381</v>
      </c>
      <c r="DL118" s="14">
        <f t="shared" si="149"/>
        <v>42394.357927569938</v>
      </c>
      <c r="DM118">
        <f t="shared" si="150"/>
        <v>30153.288005257011</v>
      </c>
      <c r="DN118" s="34">
        <f t="shared" si="151"/>
        <v>0.30249449999999994</v>
      </c>
      <c r="DO118" s="34">
        <f t="shared" si="152"/>
        <v>64.604263093177494</v>
      </c>
      <c r="DP118" s="34">
        <f t="shared" si="153"/>
        <v>3499.9036916078949</v>
      </c>
      <c r="DQ118" s="9">
        <f t="shared" si="154"/>
        <v>44769.185999999994</v>
      </c>
      <c r="DR118" s="59">
        <f t="shared" si="155"/>
        <v>6.2584210332766719E-6</v>
      </c>
      <c r="DS118" s="59">
        <f t="shared" si="156"/>
        <v>1.3366215881005503E-3</v>
      </c>
      <c r="DT118" s="59">
        <f t="shared" si="157"/>
        <v>7.2410807065918625E-2</v>
      </c>
      <c r="DU118" s="59">
        <f t="shared" si="158"/>
        <v>0.92624631292494752</v>
      </c>
      <c r="DV118" s="14">
        <f t="shared" si="159"/>
        <v>0.18871197187454966</v>
      </c>
      <c r="DW118" s="14">
        <f t="shared" si="160"/>
        <v>40.303535700039902</v>
      </c>
      <c r="DX118" s="14">
        <f t="shared" si="161"/>
        <v>2183.4239201517435</v>
      </c>
      <c r="DY118" s="14">
        <f t="shared" si="162"/>
        <v>27929.371837433348</v>
      </c>
      <c r="DZ118" s="34" t="e">
        <f t="shared" si="163"/>
        <v>#REF!</v>
      </c>
      <c r="EA118" s="34" t="e">
        <f t="shared" si="164"/>
        <v>#REF!</v>
      </c>
      <c r="EB118" s="34" t="e">
        <f t="shared" si="165"/>
        <v>#REF!</v>
      </c>
      <c r="EC118" s="34" t="e">
        <f t="shared" si="166"/>
        <v>#REF!</v>
      </c>
      <c r="ED118" s="34" t="e">
        <f t="shared" si="167"/>
        <v>#REF!</v>
      </c>
      <c r="EE118" s="59" t="e">
        <f t="shared" si="168"/>
        <v>#REF!</v>
      </c>
      <c r="EF118" s="59" t="e">
        <f t="shared" si="169"/>
        <v>#REF!</v>
      </c>
      <c r="EG118" s="59" t="e">
        <f t="shared" si="170"/>
        <v>#REF!</v>
      </c>
      <c r="EH118" s="59" t="e">
        <f t="shared" si="171"/>
        <v>#REF!</v>
      </c>
      <c r="EI118" s="14" t="e">
        <f t="shared" si="172"/>
        <v>#REF!</v>
      </c>
      <c r="EJ118" s="14" t="e">
        <f t="shared" si="173"/>
        <v>#REF!</v>
      </c>
      <c r="EK118" s="14" t="e">
        <f t="shared" si="174"/>
        <v>#REF!</v>
      </c>
      <c r="EL118" s="14" t="e">
        <f t="shared" si="175"/>
        <v>#REF!</v>
      </c>
      <c r="EM118" t="e">
        <f t="shared" si="176"/>
        <v>#REF!</v>
      </c>
      <c r="EN118" s="34" t="e">
        <f t="shared" si="177"/>
        <v>#REF!</v>
      </c>
      <c r="EO118" s="34" t="e">
        <f t="shared" si="178"/>
        <v>#REF!</v>
      </c>
      <c r="EP118" s="34" t="e">
        <f t="shared" si="179"/>
        <v>#REF!</v>
      </c>
      <c r="EQ118" s="34" t="e">
        <f t="shared" si="180"/>
        <v>#REF!</v>
      </c>
      <c r="ER118" s="59" t="e">
        <f t="shared" si="181"/>
        <v>#REF!</v>
      </c>
      <c r="ES118" s="59" t="e">
        <f t="shared" si="182"/>
        <v>#REF!</v>
      </c>
      <c r="ET118" s="59" t="e">
        <f t="shared" si="183"/>
        <v>#REF!</v>
      </c>
      <c r="EU118" s="59" t="e">
        <f t="shared" si="184"/>
        <v>#REF!</v>
      </c>
      <c r="EV118" s="14" t="e">
        <f t="shared" si="185"/>
        <v>#REF!</v>
      </c>
      <c r="EW118" s="14" t="e">
        <f t="shared" si="186"/>
        <v>#REF!</v>
      </c>
      <c r="EX118" s="14" t="e">
        <f t="shared" si="187"/>
        <v>#REF!</v>
      </c>
      <c r="EY118" s="14" t="e">
        <f t="shared" si="188"/>
        <v>#REF!</v>
      </c>
    </row>
    <row r="119" spans="1:155" x14ac:dyDescent="0.2">
      <c r="A119" s="17">
        <v>30250246</v>
      </c>
      <c r="B119" t="s">
        <v>62</v>
      </c>
      <c r="C119" t="s">
        <v>4116</v>
      </c>
      <c r="D119" t="s">
        <v>4117</v>
      </c>
      <c r="E119" t="s">
        <v>1856</v>
      </c>
      <c r="F119" t="s">
        <v>41</v>
      </c>
      <c r="G119" t="s">
        <v>42</v>
      </c>
      <c r="H119" t="s">
        <v>4118</v>
      </c>
      <c r="I119" t="s">
        <v>68</v>
      </c>
      <c r="J119" s="19" t="s">
        <v>69</v>
      </c>
      <c r="K119" t="s">
        <v>70</v>
      </c>
      <c r="L119">
        <v>1957</v>
      </c>
      <c r="M119">
        <f t="shared" si="192"/>
        <v>1957</v>
      </c>
      <c r="N119">
        <v>62</v>
      </c>
      <c r="O119" s="19">
        <f t="shared" si="193"/>
        <v>62</v>
      </c>
      <c r="P119" t="s">
        <v>54</v>
      </c>
      <c r="Q119" s="19" t="str">
        <f t="shared" si="99"/>
        <v>60-70</v>
      </c>
      <c r="R119" s="23">
        <v>382.8</v>
      </c>
      <c r="S119" s="15">
        <f t="shared" si="100"/>
        <v>0.38280000000000003</v>
      </c>
      <c r="T119">
        <v>30370065</v>
      </c>
      <c r="U119" t="s">
        <v>45</v>
      </c>
      <c r="V119" t="s">
        <v>55</v>
      </c>
      <c r="W119" t="s">
        <v>47</v>
      </c>
      <c r="X119" t="s">
        <v>48</v>
      </c>
      <c r="Y119" t="s">
        <v>56</v>
      </c>
      <c r="Z119" t="s">
        <v>4119</v>
      </c>
      <c r="AA119" t="s">
        <v>4120</v>
      </c>
      <c r="AB119" t="s">
        <v>484</v>
      </c>
      <c r="AC119">
        <v>1957</v>
      </c>
      <c r="AD119">
        <v>62</v>
      </c>
      <c r="AE119" t="str">
        <f t="shared" si="101"/>
        <v>&lt;70</v>
      </c>
      <c r="AF119">
        <v>-37.85251264</v>
      </c>
      <c r="AG119">
        <v>144.50193598999999</v>
      </c>
      <c r="AH119" t="s">
        <v>75</v>
      </c>
      <c r="AI119" t="s">
        <v>51</v>
      </c>
      <c r="AJ119" s="33" t="s">
        <v>502</v>
      </c>
      <c r="AL119">
        <v>1</v>
      </c>
      <c r="AM119" t="s">
        <v>86</v>
      </c>
      <c r="AN119">
        <v>220</v>
      </c>
      <c r="AO119" s="69">
        <v>4</v>
      </c>
      <c r="AP119">
        <v>2</v>
      </c>
      <c r="AQ119">
        <v>0</v>
      </c>
      <c r="AR119">
        <v>0</v>
      </c>
      <c r="AS119" s="82" t="str">
        <f t="shared" si="102"/>
        <v>Gw-0-0</v>
      </c>
      <c r="AT119" s="14">
        <f t="shared" si="103"/>
        <v>26456</v>
      </c>
      <c r="AU119" s="81">
        <f>VLOOKUP(C119,Bushfire_Vlookup!$F$2:$H$12575,3,FALSE)</f>
        <v>7.4774719999999997</v>
      </c>
      <c r="AV119" s="14">
        <f>VLOOKUP(AS119,Safety_collateral_Vlookup!$J$3:$L$20,2,FALSE)</f>
        <v>3720.1399252148244</v>
      </c>
      <c r="AW119" s="14">
        <f>VLOOKUP(AS119,Safety_collateral_Vlookup!$J$3:$L$20,3,FALSE)</f>
        <v>25000</v>
      </c>
      <c r="AX119" s="48">
        <f t="shared" si="104"/>
        <v>58880.919762828213</v>
      </c>
      <c r="AY119" s="49">
        <f t="shared" si="191"/>
        <v>29092.800000000003</v>
      </c>
      <c r="AZ119" s="14">
        <v>76000</v>
      </c>
      <c r="BA119" s="16">
        <f t="shared" si="105"/>
        <v>2.0239000633431021</v>
      </c>
      <c r="BB119" t="e">
        <f>IF(BA119&lt;=#REF!,#REF!,IF(BA119&lt;=#REF!,#REF!,IF(BA119&lt;=#REF!,#REF!,IF(BA119&lt;=#REF!,#REF!,#REF!))))</f>
        <v>#REF!</v>
      </c>
      <c r="BC119" s="51">
        <v>3</v>
      </c>
      <c r="BD119" s="21">
        <v>70</v>
      </c>
      <c r="BE119" s="21">
        <v>6.4399999999999999E-2</v>
      </c>
      <c r="BF119" s="26">
        <f t="shared" si="106"/>
        <v>1897.6125825851418</v>
      </c>
      <c r="BG119" s="21">
        <v>7</v>
      </c>
      <c r="BH119" s="21">
        <f t="shared" si="107"/>
        <v>54.6</v>
      </c>
      <c r="BI119" s="28">
        <f t="shared" si="108"/>
        <v>2.2519960070400004E-2</v>
      </c>
      <c r="BJ119" s="27">
        <f t="shared" si="109"/>
        <v>2.2519960070400004E-2</v>
      </c>
      <c r="BK119" s="28">
        <f t="shared" si="110"/>
        <v>0.34525945935897445</v>
      </c>
      <c r="BL119" s="35">
        <f t="shared" si="111"/>
        <v>0.69877064166643355</v>
      </c>
      <c r="BM119" s="21" t="str">
        <f t="shared" si="112"/>
        <v>Cr2</v>
      </c>
      <c r="BN119" s="51">
        <v>2</v>
      </c>
      <c r="BO119" s="21">
        <v>0</v>
      </c>
      <c r="BP119" s="50" t="s">
        <v>5497</v>
      </c>
      <c r="BQ119" s="14">
        <v>26456</v>
      </c>
      <c r="BR119">
        <f>IFERROR(VLOOKUP(AO119,'Model Failure data- Lines'!$A$37:$E$41,3,FALSE),'Model Failure data- Lines'!$C$37)</f>
        <v>0.45419999999999999</v>
      </c>
      <c r="BS119" s="14">
        <f t="shared" si="113"/>
        <v>26743.713756276575</v>
      </c>
      <c r="BT119" s="34">
        <f t="shared" si="114"/>
        <v>25949.335223658803</v>
      </c>
      <c r="BU119" s="34">
        <f t="shared" si="115"/>
        <v>1.0306126737263586</v>
      </c>
      <c r="BV119" s="54">
        <f t="shared" si="116"/>
        <v>794.37853261777127</v>
      </c>
      <c r="BW119">
        <f>IFERROR(VLOOKUP(AO119,'Model Failure data- Lines'!$A$37:$E$41,4,FALSE),'Model Failure data- Lines'!$D$37)</f>
        <v>0.40249999999999997</v>
      </c>
      <c r="BX119" s="14">
        <f t="shared" si="117"/>
        <v>23699.570204538355</v>
      </c>
      <c r="BY119" s="34">
        <f t="shared" si="118"/>
        <v>23145.520491318104</v>
      </c>
      <c r="BZ119" s="71">
        <f t="shared" si="119"/>
        <v>1.0239376648897602</v>
      </c>
      <c r="CA119" s="71">
        <f t="shared" si="120"/>
        <v>554.04971322025085</v>
      </c>
      <c r="CB119" s="56">
        <v>1</v>
      </c>
      <c r="CC119">
        <f>IFERROR(VLOOKUP(AO119,'Model Failure data- Lines'!$A$37:$E$41,5,FALSE),'Model Failure data- Lines'!$E$37)</f>
        <v>0.28349999999999997</v>
      </c>
      <c r="CD119" s="14">
        <f t="shared" si="121"/>
        <v>16692.740752761798</v>
      </c>
      <c r="CE119" s="34">
        <f t="shared" si="122"/>
        <v>18414.010298562742</v>
      </c>
      <c r="CF119" s="34">
        <f t="shared" si="123"/>
        <v>0.90652391750126837</v>
      </c>
      <c r="CG119" s="54">
        <f t="shared" si="124"/>
        <v>-1721.2695458009439</v>
      </c>
      <c r="CH119" t="e">
        <f>IFERROR(VLOOKUP(AO119,'Model Failure data- Lines'!#REF!,3,FALSE),'Model Failure data- Lines'!#REF!)</f>
        <v>#REF!</v>
      </c>
      <c r="CI119" s="14" t="e">
        <f t="shared" si="125"/>
        <v>#REF!</v>
      </c>
      <c r="CJ119" s="34">
        <f t="shared" si="126"/>
        <v>24889.911745194469</v>
      </c>
      <c r="CK119" s="34" t="e">
        <f t="shared" si="127"/>
        <v>#REF!</v>
      </c>
      <c r="CL119" s="54" t="e">
        <f t="shared" si="128"/>
        <v>#REF!</v>
      </c>
      <c r="CM119" t="e">
        <f>IFERROR(VLOOKUP(AO119,'Model Failure data- Lines'!#REF!,4,FALSE),'Model Failure data- Lines'!#REF!)</f>
        <v>#REF!</v>
      </c>
      <c r="CN119" s="14" t="e">
        <f t="shared" si="129"/>
        <v>#REF!</v>
      </c>
      <c r="CO119" s="34">
        <f t="shared" si="130"/>
        <v>21294.193294683548</v>
      </c>
      <c r="CP119" s="34" t="e">
        <f t="shared" si="131"/>
        <v>#REF!</v>
      </c>
      <c r="CQ119" s="54" t="e">
        <f t="shared" si="132"/>
        <v>#REF!</v>
      </c>
      <c r="CR119" t="e">
        <f>IFERROR(VLOOKUP(AO119,'Model Failure data- Lines'!#REF!,5,FALSE),'Model Failure data- Lines'!#REF!)</f>
        <v>#REF!</v>
      </c>
      <c r="CS119" s="14" t="e">
        <f t="shared" si="133"/>
        <v>#REF!</v>
      </c>
      <c r="CT119" s="34">
        <f t="shared" si="134"/>
        <v>15586.078619842217</v>
      </c>
      <c r="CU119" s="34" t="e">
        <f t="shared" si="135"/>
        <v>#REF!</v>
      </c>
      <c r="CV119" s="54" t="e">
        <f t="shared" si="136"/>
        <v>#REF!</v>
      </c>
      <c r="CW119" t="s">
        <v>484</v>
      </c>
      <c r="CY119">
        <v>1</v>
      </c>
      <c r="CZ119">
        <f t="shared" si="137"/>
        <v>554.04971322025142</v>
      </c>
      <c r="DA119" s="34">
        <f t="shared" si="138"/>
        <v>11361.992179999999</v>
      </c>
      <c r="DB119" s="34">
        <f t="shared" si="139"/>
        <v>3.2113312061599997</v>
      </c>
      <c r="DC119" s="34">
        <f t="shared" si="140"/>
        <v>1597.6791933321974</v>
      </c>
      <c r="DD119" s="9">
        <f t="shared" si="141"/>
        <v>10736.687499999998</v>
      </c>
      <c r="DE119" s="59">
        <f t="shared" si="142"/>
        <v>0.47941764689995231</v>
      </c>
      <c r="DF119" s="59">
        <f t="shared" si="143"/>
        <v>1.3550166431056394E-4</v>
      </c>
      <c r="DG119" s="59">
        <f t="shared" si="144"/>
        <v>6.7413846729855439E-2</v>
      </c>
      <c r="DH119" s="59">
        <f t="shared" si="145"/>
        <v>0.4530330047058817</v>
      </c>
      <c r="DI119" s="14">
        <f t="shared" si="146"/>
        <v>265.6212097776463</v>
      </c>
      <c r="DJ119" s="14">
        <f t="shared" si="147"/>
        <v>7.5074658252134732E-2</v>
      </c>
      <c r="DK119" s="14">
        <f t="shared" si="148"/>
        <v>37.350622447750396</v>
      </c>
      <c r="DL119" s="14">
        <f t="shared" si="149"/>
        <v>251.00280633660259</v>
      </c>
      <c r="DM119">
        <f t="shared" si="150"/>
        <v>-1721.2695458009448</v>
      </c>
      <c r="DN119" s="34">
        <f t="shared" si="151"/>
        <v>8002.7944919999991</v>
      </c>
      <c r="DO119" s="34">
        <f t="shared" si="152"/>
        <v>2.2618941539039996</v>
      </c>
      <c r="DP119" s="34">
        <f t="shared" si="153"/>
        <v>1125.3218666078956</v>
      </c>
      <c r="DQ119" s="9">
        <f t="shared" si="154"/>
        <v>7562.3624999999984</v>
      </c>
      <c r="DR119" s="59">
        <f t="shared" si="155"/>
        <v>0.47941764689995225</v>
      </c>
      <c r="DS119" s="59">
        <f t="shared" si="156"/>
        <v>1.3550166431056394E-4</v>
      </c>
      <c r="DT119" s="59">
        <f t="shared" si="157"/>
        <v>6.7413846729855439E-2</v>
      </c>
      <c r="DU119" s="59">
        <f t="shared" si="158"/>
        <v>0.45303300470588165</v>
      </c>
      <c r="DV119" s="14">
        <f t="shared" si="159"/>
        <v>-825.20699532843855</v>
      </c>
      <c r="DW119" s="14">
        <f t="shared" si="160"/>
        <v>-0.2332348881831165</v>
      </c>
      <c r="DX119" s="14">
        <f t="shared" si="161"/>
        <v>-116.03740134139278</v>
      </c>
      <c r="DY119" s="14">
        <f t="shared" si="162"/>
        <v>-779.79191424293015</v>
      </c>
      <c r="DZ119" s="34" t="e">
        <f t="shared" si="163"/>
        <v>#REF!</v>
      </c>
      <c r="EA119" s="34" t="e">
        <f t="shared" si="164"/>
        <v>#REF!</v>
      </c>
      <c r="EB119" s="34" t="e">
        <f t="shared" si="165"/>
        <v>#REF!</v>
      </c>
      <c r="EC119" s="34" t="e">
        <f t="shared" si="166"/>
        <v>#REF!</v>
      </c>
      <c r="ED119" s="34" t="e">
        <f t="shared" si="167"/>
        <v>#REF!</v>
      </c>
      <c r="EE119" s="59" t="e">
        <f t="shared" si="168"/>
        <v>#REF!</v>
      </c>
      <c r="EF119" s="59" t="e">
        <f t="shared" si="169"/>
        <v>#REF!</v>
      </c>
      <c r="EG119" s="59" t="e">
        <f t="shared" si="170"/>
        <v>#REF!</v>
      </c>
      <c r="EH119" s="59" t="e">
        <f t="shared" si="171"/>
        <v>#REF!</v>
      </c>
      <c r="EI119" s="14" t="e">
        <f t="shared" si="172"/>
        <v>#REF!</v>
      </c>
      <c r="EJ119" s="14" t="e">
        <f t="shared" si="173"/>
        <v>#REF!</v>
      </c>
      <c r="EK119" s="14" t="e">
        <f t="shared" si="174"/>
        <v>#REF!</v>
      </c>
      <c r="EL119" s="14" t="e">
        <f t="shared" si="175"/>
        <v>#REF!</v>
      </c>
      <c r="EM119" t="e">
        <f t="shared" si="176"/>
        <v>#REF!</v>
      </c>
      <c r="EN119" s="34" t="e">
        <f t="shared" si="177"/>
        <v>#REF!</v>
      </c>
      <c r="EO119" s="34" t="e">
        <f t="shared" si="178"/>
        <v>#REF!</v>
      </c>
      <c r="EP119" s="34" t="e">
        <f t="shared" si="179"/>
        <v>#REF!</v>
      </c>
      <c r="EQ119" s="34" t="e">
        <f t="shared" si="180"/>
        <v>#REF!</v>
      </c>
      <c r="ER119" s="59" t="e">
        <f t="shared" si="181"/>
        <v>#REF!</v>
      </c>
      <c r="ES119" s="59" t="e">
        <f t="shared" si="182"/>
        <v>#REF!</v>
      </c>
      <c r="ET119" s="59" t="e">
        <f t="shared" si="183"/>
        <v>#REF!</v>
      </c>
      <c r="EU119" s="59" t="e">
        <f t="shared" si="184"/>
        <v>#REF!</v>
      </c>
      <c r="EV119" s="14" t="e">
        <f t="shared" si="185"/>
        <v>#REF!</v>
      </c>
      <c r="EW119" s="14" t="e">
        <f t="shared" si="186"/>
        <v>#REF!</v>
      </c>
      <c r="EX119" s="14" t="e">
        <f t="shared" si="187"/>
        <v>#REF!</v>
      </c>
      <c r="EY119" s="14" t="e">
        <f t="shared" si="188"/>
        <v>#REF!</v>
      </c>
    </row>
    <row r="120" spans="1:155" x14ac:dyDescent="0.2">
      <c r="A120" s="17">
        <v>30191541</v>
      </c>
      <c r="B120" t="s">
        <v>62</v>
      </c>
      <c r="C120" t="s">
        <v>3457</v>
      </c>
      <c r="D120" t="s">
        <v>3458</v>
      </c>
      <c r="E120" t="s">
        <v>3459</v>
      </c>
      <c r="F120" t="s">
        <v>41</v>
      </c>
      <c r="G120" t="s">
        <v>42</v>
      </c>
      <c r="H120" t="s">
        <v>3460</v>
      </c>
      <c r="I120" t="s">
        <v>68</v>
      </c>
      <c r="J120" s="19" t="s">
        <v>69</v>
      </c>
      <c r="K120" t="s">
        <v>70</v>
      </c>
      <c r="L120">
        <v>1957</v>
      </c>
      <c r="M120">
        <f t="shared" si="192"/>
        <v>1957</v>
      </c>
      <c r="N120">
        <v>62</v>
      </c>
      <c r="O120" s="19">
        <f t="shared" si="193"/>
        <v>62</v>
      </c>
      <c r="P120" t="s">
        <v>54</v>
      </c>
      <c r="Q120" s="19" t="str">
        <f t="shared" si="99"/>
        <v>60-70</v>
      </c>
      <c r="R120" s="23">
        <v>332.5</v>
      </c>
      <c r="S120" s="15">
        <f t="shared" si="100"/>
        <v>0.33250000000000002</v>
      </c>
      <c r="T120">
        <v>30282323</v>
      </c>
      <c r="U120" t="s">
        <v>45</v>
      </c>
      <c r="V120" t="s">
        <v>55</v>
      </c>
      <c r="W120" t="s">
        <v>47</v>
      </c>
      <c r="X120" t="s">
        <v>48</v>
      </c>
      <c r="Y120" t="s">
        <v>56</v>
      </c>
      <c r="Z120" t="s">
        <v>3461</v>
      </c>
      <c r="AA120" t="s">
        <v>3462</v>
      </c>
      <c r="AB120" t="s">
        <v>542</v>
      </c>
      <c r="AC120">
        <v>1957</v>
      </c>
      <c r="AD120">
        <v>62</v>
      </c>
      <c r="AE120" t="str">
        <f t="shared" si="101"/>
        <v>&lt;70</v>
      </c>
      <c r="AF120">
        <v>-37.87772846</v>
      </c>
      <c r="AG120">
        <v>144.45660384000001</v>
      </c>
      <c r="AH120" t="s">
        <v>75</v>
      </c>
      <c r="AI120" t="s">
        <v>51</v>
      </c>
      <c r="AJ120" s="33" t="s">
        <v>502</v>
      </c>
      <c r="AL120">
        <v>1</v>
      </c>
      <c r="AM120" t="s">
        <v>86</v>
      </c>
      <c r="AN120">
        <v>220</v>
      </c>
      <c r="AO120" s="69">
        <v>4</v>
      </c>
      <c r="AP120">
        <v>2</v>
      </c>
      <c r="AQ120">
        <v>0</v>
      </c>
      <c r="AR120">
        <v>0</v>
      </c>
      <c r="AS120" s="82" t="str">
        <f t="shared" si="102"/>
        <v>Gw-0-0</v>
      </c>
      <c r="AT120" s="14">
        <f t="shared" si="103"/>
        <v>26456</v>
      </c>
      <c r="AU120" s="81">
        <f>VLOOKUP(C120,Bushfire_Vlookup!$F$2:$H$12575,3,FALSE)</f>
        <v>1.541747</v>
      </c>
      <c r="AV120" s="14">
        <f>VLOOKUP(AS120,Safety_collateral_Vlookup!$J$3:$L$20,2,FALSE)</f>
        <v>3720.1399252148244</v>
      </c>
      <c r="AW120" s="14">
        <f>VLOOKUP(AS120,Safety_collateral_Vlookup!$J$3:$L$20,3,FALSE)</f>
        <v>25000</v>
      </c>
      <c r="AX120" s="48">
        <f t="shared" si="104"/>
        <v>58874.586344253214</v>
      </c>
      <c r="AY120" s="49">
        <f t="shared" si="191"/>
        <v>25270</v>
      </c>
      <c r="AZ120" s="14">
        <v>76000</v>
      </c>
      <c r="BA120" s="16">
        <f t="shared" si="105"/>
        <v>2.329821382835505</v>
      </c>
      <c r="BB120" t="e">
        <f>IF(BA120&lt;=#REF!,#REF!,IF(BA120&lt;=#REF!,#REF!,IF(BA120&lt;=#REF!,#REF!,IF(BA120&lt;=#REF!,#REF!,#REF!))))</f>
        <v>#REF!</v>
      </c>
      <c r="BC120" s="51">
        <v>3</v>
      </c>
      <c r="BD120" s="21">
        <v>70</v>
      </c>
      <c r="BE120" s="21">
        <v>6.4399999999999999E-2</v>
      </c>
      <c r="BF120" s="26">
        <f t="shared" si="106"/>
        <v>1648.2658926582019</v>
      </c>
      <c r="BG120" s="21">
        <v>7</v>
      </c>
      <c r="BH120" s="21">
        <f t="shared" si="107"/>
        <v>54.6</v>
      </c>
      <c r="BI120" s="28">
        <f t="shared" si="108"/>
        <v>2.2519960070400004E-2</v>
      </c>
      <c r="BJ120" s="27">
        <f t="shared" si="109"/>
        <v>2.2519960070400004E-2</v>
      </c>
      <c r="BK120" s="28">
        <f t="shared" si="110"/>
        <v>0.34525945935897434</v>
      </c>
      <c r="BL120" s="35">
        <f t="shared" si="111"/>
        <v>0.80439287104076451</v>
      </c>
      <c r="BM120" s="21" t="str">
        <f t="shared" si="112"/>
        <v>Cr2</v>
      </c>
      <c r="BN120" s="51">
        <v>2</v>
      </c>
      <c r="BO120" s="21">
        <v>0</v>
      </c>
      <c r="BP120" s="50" t="s">
        <v>5497</v>
      </c>
      <c r="BQ120" s="14">
        <v>26456</v>
      </c>
      <c r="BR120">
        <f>IFERROR(VLOOKUP(AO120,'Model Failure data- Lines'!$A$37:$E$41,3,FALSE),'Model Failure data- Lines'!$C$37)</f>
        <v>0.45419999999999999</v>
      </c>
      <c r="BS120" s="14">
        <f t="shared" si="113"/>
        <v>26740.837117559808</v>
      </c>
      <c r="BT120" s="34">
        <f t="shared" si="114"/>
        <v>22539.587152211472</v>
      </c>
      <c r="BU120" s="34">
        <f t="shared" si="115"/>
        <v>1.1863942731948456</v>
      </c>
      <c r="BV120" s="54">
        <f t="shared" si="116"/>
        <v>4201.2499653483355</v>
      </c>
      <c r="BW120">
        <f>IFERROR(VLOOKUP(AO120,'Model Failure data- Lines'!$A$37:$E$41,4,FALSE),'Model Failure data- Lines'!$D$37)</f>
        <v>0.40249999999999997</v>
      </c>
      <c r="BX120" s="14">
        <f t="shared" si="117"/>
        <v>23697.021003561917</v>
      </c>
      <c r="BY120" s="34">
        <f t="shared" si="118"/>
        <v>20104.194261659533</v>
      </c>
      <c r="BZ120" s="71">
        <f t="shared" si="119"/>
        <v>1.1787103076672025</v>
      </c>
      <c r="CA120" s="71">
        <f t="shared" si="120"/>
        <v>3592.8267419023832</v>
      </c>
      <c r="CB120" s="56">
        <v>1</v>
      </c>
      <c r="CC120">
        <f>IFERROR(VLOOKUP(AO120,'Model Failure data- Lines'!$A$37:$E$41,5,FALSE),'Model Failure data- Lines'!$E$37)</f>
        <v>0.28349999999999997</v>
      </c>
      <c r="CD120" s="14">
        <f t="shared" si="121"/>
        <v>16690.945228595785</v>
      </c>
      <c r="CE120" s="34">
        <f t="shared" si="122"/>
        <v>15994.405497053582</v>
      </c>
      <c r="CF120" s="34">
        <f t="shared" si="123"/>
        <v>1.0435489603955905</v>
      </c>
      <c r="CG120" s="54">
        <f t="shared" si="124"/>
        <v>696.5397315422033</v>
      </c>
      <c r="CH120" t="e">
        <f>IFERROR(VLOOKUP(AO120,'Model Failure data- Lines'!#REF!,3,FALSE),'Model Failure data- Lines'!#REF!)</f>
        <v>#REF!</v>
      </c>
      <c r="CI120" s="14" t="e">
        <f t="shared" si="125"/>
        <v>#REF!</v>
      </c>
      <c r="CJ120" s="34">
        <f t="shared" si="126"/>
        <v>21619.372140222466</v>
      </c>
      <c r="CK120" s="34" t="e">
        <f t="shared" si="127"/>
        <v>#REF!</v>
      </c>
      <c r="CL120" s="54" t="e">
        <f t="shared" si="128"/>
        <v>#REF!</v>
      </c>
      <c r="CM120" t="e">
        <f>IFERROR(VLOOKUP(AO120,'Model Failure data- Lines'!#REF!,4,FALSE),'Model Failure data- Lines'!#REF!)</f>
        <v>#REF!</v>
      </c>
      <c r="CN120" s="14" t="e">
        <f t="shared" si="129"/>
        <v>#REF!</v>
      </c>
      <c r="CO120" s="34">
        <f t="shared" si="130"/>
        <v>18496.131845564989</v>
      </c>
      <c r="CP120" s="34" t="e">
        <f t="shared" si="131"/>
        <v>#REF!</v>
      </c>
      <c r="CQ120" s="54" t="e">
        <f t="shared" si="132"/>
        <v>#REF!</v>
      </c>
      <c r="CR120" t="e">
        <f>IFERROR(VLOOKUP(AO120,'Model Failure data- Lines'!#REF!,5,FALSE),'Model Failure data- Lines'!#REF!)</f>
        <v>#REF!</v>
      </c>
      <c r="CS120" s="14" t="e">
        <f t="shared" si="133"/>
        <v>#REF!</v>
      </c>
      <c r="CT120" s="34">
        <f t="shared" si="134"/>
        <v>13538.064631916241</v>
      </c>
      <c r="CU120" s="34" t="e">
        <f t="shared" si="135"/>
        <v>#REF!</v>
      </c>
      <c r="CV120" s="54" t="e">
        <f t="shared" si="136"/>
        <v>#REF!</v>
      </c>
      <c r="CW120" t="s">
        <v>542</v>
      </c>
      <c r="CY120">
        <v>1</v>
      </c>
      <c r="CZ120">
        <f t="shared" si="137"/>
        <v>3592.8267419023828</v>
      </c>
      <c r="DA120" s="34">
        <f t="shared" si="138"/>
        <v>11361.992179999999</v>
      </c>
      <c r="DB120" s="34">
        <f t="shared" si="139"/>
        <v>0.66213022972249991</v>
      </c>
      <c r="DC120" s="34">
        <f t="shared" si="140"/>
        <v>1597.6791933321974</v>
      </c>
      <c r="DD120" s="9">
        <f t="shared" si="141"/>
        <v>10736.687499999998</v>
      </c>
      <c r="DE120" s="59">
        <f t="shared" si="142"/>
        <v>0.47946922013075693</v>
      </c>
      <c r="DF120" s="59">
        <f t="shared" si="143"/>
        <v>2.7941496512282056E-5</v>
      </c>
      <c r="DG120" s="59">
        <f t="shared" si="144"/>
        <v>6.7421098757183412E-2</v>
      </c>
      <c r="DH120" s="59">
        <f t="shared" si="145"/>
        <v>0.45308173961554743</v>
      </c>
      <c r="DI120" s="14">
        <f t="shared" si="146"/>
        <v>1722.649836004864</v>
      </c>
      <c r="DJ120" s="14">
        <f t="shared" si="147"/>
        <v>0.10038895587809912</v>
      </c>
      <c r="DK120" s="14">
        <f t="shared" si="148"/>
        <v>242.23232658325006</v>
      </c>
      <c r="DL120" s="14">
        <f t="shared" si="149"/>
        <v>1627.844190358391</v>
      </c>
      <c r="DM120">
        <f t="shared" si="150"/>
        <v>696.53973154220193</v>
      </c>
      <c r="DN120" s="34">
        <f t="shared" si="151"/>
        <v>8002.7944919999991</v>
      </c>
      <c r="DO120" s="34">
        <f t="shared" si="152"/>
        <v>0.46636998789149992</v>
      </c>
      <c r="DP120" s="34">
        <f t="shared" si="153"/>
        <v>1125.3218666078956</v>
      </c>
      <c r="DQ120" s="9">
        <f t="shared" si="154"/>
        <v>7562.3624999999984</v>
      </c>
      <c r="DR120" s="59">
        <f t="shared" si="155"/>
        <v>0.47946922013075688</v>
      </c>
      <c r="DS120" s="59">
        <f t="shared" si="156"/>
        <v>2.7941496512282053E-5</v>
      </c>
      <c r="DT120" s="59">
        <f t="shared" si="157"/>
        <v>6.7421098757183412E-2</v>
      </c>
      <c r="DU120" s="59">
        <f t="shared" si="158"/>
        <v>0.45308173961554737</v>
      </c>
      <c r="DV120" s="14">
        <f t="shared" si="159"/>
        <v>333.96936187262639</v>
      </c>
      <c r="DW120" s="14">
        <f t="shared" si="160"/>
        <v>1.9462362479552311E-2</v>
      </c>
      <c r="DX120" s="14">
        <f t="shared" si="161"/>
        <v>46.961474028608812</v>
      </c>
      <c r="DY120" s="14">
        <f t="shared" si="162"/>
        <v>315.58943327848726</v>
      </c>
      <c r="DZ120" s="34" t="e">
        <f t="shared" si="163"/>
        <v>#REF!</v>
      </c>
      <c r="EA120" s="34" t="e">
        <f t="shared" si="164"/>
        <v>#REF!</v>
      </c>
      <c r="EB120" s="34" t="e">
        <f t="shared" si="165"/>
        <v>#REF!</v>
      </c>
      <c r="EC120" s="34" t="e">
        <f t="shared" si="166"/>
        <v>#REF!</v>
      </c>
      <c r="ED120" s="34" t="e">
        <f t="shared" si="167"/>
        <v>#REF!</v>
      </c>
      <c r="EE120" s="59" t="e">
        <f t="shared" si="168"/>
        <v>#REF!</v>
      </c>
      <c r="EF120" s="59" t="e">
        <f t="shared" si="169"/>
        <v>#REF!</v>
      </c>
      <c r="EG120" s="59" t="e">
        <f t="shared" si="170"/>
        <v>#REF!</v>
      </c>
      <c r="EH120" s="59" t="e">
        <f t="shared" si="171"/>
        <v>#REF!</v>
      </c>
      <c r="EI120" s="14" t="e">
        <f t="shared" si="172"/>
        <v>#REF!</v>
      </c>
      <c r="EJ120" s="14" t="e">
        <f t="shared" si="173"/>
        <v>#REF!</v>
      </c>
      <c r="EK120" s="14" t="e">
        <f t="shared" si="174"/>
        <v>#REF!</v>
      </c>
      <c r="EL120" s="14" t="e">
        <f t="shared" si="175"/>
        <v>#REF!</v>
      </c>
      <c r="EM120" t="e">
        <f t="shared" si="176"/>
        <v>#REF!</v>
      </c>
      <c r="EN120" s="34" t="e">
        <f t="shared" si="177"/>
        <v>#REF!</v>
      </c>
      <c r="EO120" s="34" t="e">
        <f t="shared" si="178"/>
        <v>#REF!</v>
      </c>
      <c r="EP120" s="34" t="e">
        <f t="shared" si="179"/>
        <v>#REF!</v>
      </c>
      <c r="EQ120" s="34" t="e">
        <f t="shared" si="180"/>
        <v>#REF!</v>
      </c>
      <c r="ER120" s="59" t="e">
        <f t="shared" si="181"/>
        <v>#REF!</v>
      </c>
      <c r="ES120" s="59" t="e">
        <f t="shared" si="182"/>
        <v>#REF!</v>
      </c>
      <c r="ET120" s="59" t="e">
        <f t="shared" si="183"/>
        <v>#REF!</v>
      </c>
      <c r="EU120" s="59" t="e">
        <f t="shared" si="184"/>
        <v>#REF!</v>
      </c>
      <c r="EV120" s="14" t="e">
        <f t="shared" si="185"/>
        <v>#REF!</v>
      </c>
      <c r="EW120" s="14" t="e">
        <f t="shared" si="186"/>
        <v>#REF!</v>
      </c>
      <c r="EX120" s="14" t="e">
        <f t="shared" si="187"/>
        <v>#REF!</v>
      </c>
      <c r="EY120" s="14" t="e">
        <f t="shared" si="188"/>
        <v>#REF!</v>
      </c>
    </row>
    <row r="121" spans="1:155" x14ac:dyDescent="0.2">
      <c r="A121" s="17">
        <v>30015309</v>
      </c>
      <c r="B121" t="s">
        <v>62</v>
      </c>
      <c r="C121" t="s">
        <v>740</v>
      </c>
      <c r="D121" t="s">
        <v>741</v>
      </c>
      <c r="E121" t="s">
        <v>742</v>
      </c>
      <c r="F121" t="s">
        <v>41</v>
      </c>
      <c r="G121" t="s">
        <v>42</v>
      </c>
      <c r="H121" t="s">
        <v>743</v>
      </c>
      <c r="I121" t="s">
        <v>68</v>
      </c>
      <c r="J121" s="19" t="s">
        <v>69</v>
      </c>
      <c r="K121" t="s">
        <v>70</v>
      </c>
      <c r="L121">
        <v>1957</v>
      </c>
      <c r="M121">
        <f t="shared" si="192"/>
        <v>1957</v>
      </c>
      <c r="N121">
        <v>62</v>
      </c>
      <c r="O121" s="19">
        <f t="shared" si="193"/>
        <v>62</v>
      </c>
      <c r="P121" t="s">
        <v>54</v>
      </c>
      <c r="Q121" s="19" t="str">
        <f t="shared" si="99"/>
        <v>60-70</v>
      </c>
      <c r="R121" s="23">
        <v>359.1</v>
      </c>
      <c r="S121" s="15">
        <f t="shared" si="100"/>
        <v>0.35910000000000003</v>
      </c>
      <c r="T121">
        <v>30239268</v>
      </c>
      <c r="U121" t="s">
        <v>45</v>
      </c>
      <c r="V121" t="s">
        <v>55</v>
      </c>
      <c r="W121" t="s">
        <v>47</v>
      </c>
      <c r="X121" t="s">
        <v>48</v>
      </c>
      <c r="Y121" t="s">
        <v>56</v>
      </c>
      <c r="Z121" t="s">
        <v>744</v>
      </c>
      <c r="AA121" t="s">
        <v>745</v>
      </c>
      <c r="AB121" t="s">
        <v>543</v>
      </c>
      <c r="AC121">
        <v>1957</v>
      </c>
      <c r="AD121">
        <v>62</v>
      </c>
      <c r="AE121" t="str">
        <f t="shared" si="101"/>
        <v>&lt;70</v>
      </c>
      <c r="AF121">
        <v>-37.975866689999997</v>
      </c>
      <c r="AG121">
        <v>144.37338638</v>
      </c>
      <c r="AH121" t="s">
        <v>75</v>
      </c>
      <c r="AI121" t="s">
        <v>51</v>
      </c>
      <c r="AJ121" s="33" t="s">
        <v>502</v>
      </c>
      <c r="AL121">
        <v>1</v>
      </c>
      <c r="AM121" t="s">
        <v>86</v>
      </c>
      <c r="AN121">
        <v>220</v>
      </c>
      <c r="AO121" s="69">
        <v>4</v>
      </c>
      <c r="AP121">
        <v>2</v>
      </c>
      <c r="AQ121">
        <v>0</v>
      </c>
      <c r="AR121">
        <v>0</v>
      </c>
      <c r="AS121" s="82" t="str">
        <f t="shared" si="102"/>
        <v>Gw-0-0</v>
      </c>
      <c r="AT121" s="14">
        <f t="shared" si="103"/>
        <v>26456</v>
      </c>
      <c r="AU121" s="81">
        <f>VLOOKUP(C121,Bushfire_Vlookup!$F$2:$H$12575,3,FALSE)</f>
        <v>1</v>
      </c>
      <c r="AV121" s="14">
        <f>VLOOKUP(AS121,Safety_collateral_Vlookup!$J$3:$L$20,2,FALSE)</f>
        <v>3720.1399252148244</v>
      </c>
      <c r="AW121" s="14">
        <f>VLOOKUP(AS121,Safety_collateral_Vlookup!$J$3:$L$20,3,FALSE)</f>
        <v>25000</v>
      </c>
      <c r="AX121" s="48">
        <f t="shared" si="104"/>
        <v>58874.008300204216</v>
      </c>
      <c r="AY121" s="49">
        <f t="shared" si="191"/>
        <v>27291.600000000002</v>
      </c>
      <c r="AZ121" s="14">
        <v>76000</v>
      </c>
      <c r="BA121" s="16">
        <f t="shared" si="105"/>
        <v>2.1572208408522848</v>
      </c>
      <c r="BB121" t="e">
        <f>IF(BA121&lt;=#REF!,#REF!,IF(BA121&lt;=#REF!,#REF!,IF(BA121&lt;=#REF!,#REF!,IF(BA121&lt;=#REF!,#REF!,#REF!))))</f>
        <v>#REF!</v>
      </c>
      <c r="BC121" s="51">
        <v>3</v>
      </c>
      <c r="BD121" s="21">
        <v>70</v>
      </c>
      <c r="BE121" s="21">
        <v>6.4399999999999999E-2</v>
      </c>
      <c r="BF121" s="26">
        <f t="shared" si="106"/>
        <v>1780.127164070858</v>
      </c>
      <c r="BG121" s="21">
        <v>7</v>
      </c>
      <c r="BH121" s="21">
        <f t="shared" si="107"/>
        <v>54.6</v>
      </c>
      <c r="BI121" s="28">
        <f t="shared" si="108"/>
        <v>2.2519960070400004E-2</v>
      </c>
      <c r="BJ121" s="27">
        <f t="shared" si="109"/>
        <v>2.2519960070400004E-2</v>
      </c>
      <c r="BK121" s="28">
        <f t="shared" si="110"/>
        <v>0.3452594593589744</v>
      </c>
      <c r="BL121" s="35">
        <f t="shared" si="111"/>
        <v>0.74480090123057197</v>
      </c>
      <c r="BM121" s="21" t="str">
        <f t="shared" si="112"/>
        <v>Cr2</v>
      </c>
      <c r="BN121" s="51">
        <v>2</v>
      </c>
      <c r="BO121" s="21">
        <v>2</v>
      </c>
      <c r="BP121" s="50" t="s">
        <v>5497</v>
      </c>
      <c r="BQ121" s="14">
        <v>26456</v>
      </c>
      <c r="BR121">
        <f>IFERROR(VLOOKUP(AO121,'Model Failure data- Lines'!$A$37:$E$41,3,FALSE),'Model Failure data- Lines'!$C$37)</f>
        <v>0.45419999999999999</v>
      </c>
      <c r="BS121" s="14">
        <f t="shared" si="113"/>
        <v>26740.574569952754</v>
      </c>
      <c r="BT121" s="34">
        <f t="shared" si="114"/>
        <v>24342.75412438839</v>
      </c>
      <c r="BU121" s="34">
        <f t="shared" si="115"/>
        <v>1.0985024304691164</v>
      </c>
      <c r="BV121" s="54">
        <f t="shared" si="116"/>
        <v>2397.8204455643645</v>
      </c>
      <c r="BW121">
        <f>IFERROR(VLOOKUP(AO121,'Model Failure data- Lines'!$A$37:$E$41,4,FALSE),'Model Failure data- Lines'!$D$37)</f>
        <v>0.40249999999999997</v>
      </c>
      <c r="BX121" s="14">
        <f t="shared" si="117"/>
        <v>23696.788340832194</v>
      </c>
      <c r="BY121" s="34">
        <f t="shared" si="118"/>
        <v>21712.529802592297</v>
      </c>
      <c r="BZ121" s="71">
        <f t="shared" si="119"/>
        <v>1.0913877174277036</v>
      </c>
      <c r="CA121" s="71">
        <f t="shared" si="120"/>
        <v>1984.2585382398975</v>
      </c>
      <c r="CB121" s="56">
        <v>1</v>
      </c>
      <c r="CC121">
        <f>IFERROR(VLOOKUP(AO121,'Model Failure data- Lines'!$A$37:$E$41,5,FALSE),'Model Failure data- Lines'!$E$37)</f>
        <v>0.28349999999999997</v>
      </c>
      <c r="CD121" s="14">
        <f t="shared" si="121"/>
        <v>16690.781353107894</v>
      </c>
      <c r="CE121" s="34">
        <f t="shared" si="122"/>
        <v>17273.957936817871</v>
      </c>
      <c r="CF121" s="34">
        <f t="shared" si="123"/>
        <v>0.96623955055100663</v>
      </c>
      <c r="CG121" s="54">
        <f t="shared" si="124"/>
        <v>-583.17658370997742</v>
      </c>
      <c r="CH121" t="e">
        <f>IFERROR(VLOOKUP(AO121,'Model Failure data- Lines'!#REF!,3,FALSE),'Model Failure data- Lines'!#REF!)</f>
        <v>#REF!</v>
      </c>
      <c r="CI121" s="14" t="e">
        <f t="shared" si="125"/>
        <v>#REF!</v>
      </c>
      <c r="CJ121" s="34">
        <f t="shared" si="126"/>
        <v>23348.921911440266</v>
      </c>
      <c r="CK121" s="34" t="e">
        <f t="shared" si="127"/>
        <v>#REF!</v>
      </c>
      <c r="CL121" s="54" t="e">
        <f t="shared" si="128"/>
        <v>#REF!</v>
      </c>
      <c r="CM121" t="e">
        <f>IFERROR(VLOOKUP(AO121,'Model Failure data- Lines'!#REF!,4,FALSE),'Model Failure data- Lines'!#REF!)</f>
        <v>#REF!</v>
      </c>
      <c r="CN121" s="14" t="e">
        <f t="shared" si="129"/>
        <v>#REF!</v>
      </c>
      <c r="CO121" s="34">
        <f t="shared" si="130"/>
        <v>19975.82239321019</v>
      </c>
      <c r="CP121" s="34" t="e">
        <f t="shared" si="131"/>
        <v>#REF!</v>
      </c>
      <c r="CQ121" s="54" t="e">
        <f t="shared" si="132"/>
        <v>#REF!</v>
      </c>
      <c r="CR121" t="e">
        <f>IFERROR(VLOOKUP(AO121,'Model Failure data- Lines'!#REF!,5,FALSE),'Model Failure data- Lines'!#REF!)</f>
        <v>#REF!</v>
      </c>
      <c r="CS121" s="14" t="e">
        <f t="shared" si="133"/>
        <v>#REF!</v>
      </c>
      <c r="CT121" s="34">
        <f t="shared" si="134"/>
        <v>14621.10980246954</v>
      </c>
      <c r="CU121" s="34" t="e">
        <f t="shared" si="135"/>
        <v>#REF!</v>
      </c>
      <c r="CV121" s="54" t="e">
        <f t="shared" si="136"/>
        <v>#REF!</v>
      </c>
      <c r="CW121" t="s">
        <v>543</v>
      </c>
      <c r="CY121">
        <v>1</v>
      </c>
      <c r="CZ121">
        <f t="shared" si="137"/>
        <v>1984.2585382398972</v>
      </c>
      <c r="DA121" s="34">
        <f t="shared" si="138"/>
        <v>11361.992179999999</v>
      </c>
      <c r="DB121" s="34">
        <f t="shared" si="139"/>
        <v>0.42946749999999995</v>
      </c>
      <c r="DC121" s="34">
        <f t="shared" si="140"/>
        <v>1597.6791933321974</v>
      </c>
      <c r="DD121" s="9">
        <f t="shared" si="141"/>
        <v>10736.687499999998</v>
      </c>
      <c r="DE121" s="59">
        <f t="shared" si="142"/>
        <v>0.47947392771458514</v>
      </c>
      <c r="DF121" s="59">
        <f t="shared" si="143"/>
        <v>1.8123447524742405E-5</v>
      </c>
      <c r="DG121" s="59">
        <f t="shared" si="144"/>
        <v>6.7421760719330009E-2</v>
      </c>
      <c r="DH121" s="59">
        <f t="shared" si="145"/>
        <v>0.45308618811856016</v>
      </c>
      <c r="DI121" s="14">
        <f t="shared" si="146"/>
        <v>951.40023493108492</v>
      </c>
      <c r="DJ121" s="14">
        <f t="shared" si="147"/>
        <v>3.5961605493312843E-2</v>
      </c>
      <c r="DK121" s="14">
        <f t="shared" si="148"/>
        <v>133.78220437049791</v>
      </c>
      <c r="DL121" s="14">
        <f t="shared" si="149"/>
        <v>899.04013733282125</v>
      </c>
      <c r="DM121">
        <f t="shared" si="150"/>
        <v>-583.17658370997754</v>
      </c>
      <c r="DN121" s="34">
        <f t="shared" si="151"/>
        <v>8002.7944919999991</v>
      </c>
      <c r="DO121" s="34">
        <f t="shared" si="152"/>
        <v>0.30249449999999994</v>
      </c>
      <c r="DP121" s="34">
        <f t="shared" si="153"/>
        <v>1125.3218666078956</v>
      </c>
      <c r="DQ121" s="9">
        <f t="shared" si="154"/>
        <v>7562.3624999999984</v>
      </c>
      <c r="DR121" s="59">
        <f t="shared" si="155"/>
        <v>0.47947392771458508</v>
      </c>
      <c r="DS121" s="59">
        <f t="shared" si="156"/>
        <v>1.8123447524742405E-5</v>
      </c>
      <c r="DT121" s="59">
        <f t="shared" si="157"/>
        <v>6.7421760719330009E-2</v>
      </c>
      <c r="DU121" s="59">
        <f t="shared" si="158"/>
        <v>0.45308618811856011</v>
      </c>
      <c r="DV121" s="14">
        <f t="shared" si="159"/>
        <v>-279.61796714259646</v>
      </c>
      <c r="DW121" s="14">
        <f t="shared" si="160"/>
        <v>-1.0569170212526324E-2</v>
      </c>
      <c r="DX121" s="14">
        <f t="shared" si="161"/>
        <v>-39.318792084010425</v>
      </c>
      <c r="DY121" s="14">
        <f t="shared" si="162"/>
        <v>-264.22925531315809</v>
      </c>
      <c r="DZ121" s="34" t="e">
        <f t="shared" si="163"/>
        <v>#REF!</v>
      </c>
      <c r="EA121" s="34" t="e">
        <f t="shared" si="164"/>
        <v>#REF!</v>
      </c>
      <c r="EB121" s="34" t="e">
        <f t="shared" si="165"/>
        <v>#REF!</v>
      </c>
      <c r="EC121" s="34" t="e">
        <f t="shared" si="166"/>
        <v>#REF!</v>
      </c>
      <c r="ED121" s="34" t="e">
        <f t="shared" si="167"/>
        <v>#REF!</v>
      </c>
      <c r="EE121" s="59" t="e">
        <f t="shared" si="168"/>
        <v>#REF!</v>
      </c>
      <c r="EF121" s="59" t="e">
        <f t="shared" si="169"/>
        <v>#REF!</v>
      </c>
      <c r="EG121" s="59" t="e">
        <f t="shared" si="170"/>
        <v>#REF!</v>
      </c>
      <c r="EH121" s="59" t="e">
        <f t="shared" si="171"/>
        <v>#REF!</v>
      </c>
      <c r="EI121" s="14" t="e">
        <f t="shared" si="172"/>
        <v>#REF!</v>
      </c>
      <c r="EJ121" s="14" t="e">
        <f t="shared" si="173"/>
        <v>#REF!</v>
      </c>
      <c r="EK121" s="14" t="e">
        <f t="shared" si="174"/>
        <v>#REF!</v>
      </c>
      <c r="EL121" s="14" t="e">
        <f t="shared" si="175"/>
        <v>#REF!</v>
      </c>
      <c r="EM121" t="e">
        <f t="shared" si="176"/>
        <v>#REF!</v>
      </c>
      <c r="EN121" s="34" t="e">
        <f t="shared" si="177"/>
        <v>#REF!</v>
      </c>
      <c r="EO121" s="34" t="e">
        <f t="shared" si="178"/>
        <v>#REF!</v>
      </c>
      <c r="EP121" s="34" t="e">
        <f t="shared" si="179"/>
        <v>#REF!</v>
      </c>
      <c r="EQ121" s="34" t="e">
        <f t="shared" si="180"/>
        <v>#REF!</v>
      </c>
      <c r="ER121" s="59" t="e">
        <f t="shared" si="181"/>
        <v>#REF!</v>
      </c>
      <c r="ES121" s="59" t="e">
        <f t="shared" si="182"/>
        <v>#REF!</v>
      </c>
      <c r="ET121" s="59" t="e">
        <f t="shared" si="183"/>
        <v>#REF!</v>
      </c>
      <c r="EU121" s="59" t="e">
        <f t="shared" si="184"/>
        <v>#REF!</v>
      </c>
      <c r="EV121" s="14" t="e">
        <f t="shared" si="185"/>
        <v>#REF!</v>
      </c>
      <c r="EW121" s="14" t="e">
        <f t="shared" si="186"/>
        <v>#REF!</v>
      </c>
      <c r="EX121" s="14" t="e">
        <f t="shared" si="187"/>
        <v>#REF!</v>
      </c>
      <c r="EY121" s="14" t="e">
        <f t="shared" si="188"/>
        <v>#REF!</v>
      </c>
    </row>
    <row r="122" spans="1:155" x14ac:dyDescent="0.2">
      <c r="A122" s="17">
        <v>30379160</v>
      </c>
      <c r="B122" t="s">
        <v>62</v>
      </c>
      <c r="C122" t="s">
        <v>5092</v>
      </c>
      <c r="D122" t="s">
        <v>5093</v>
      </c>
      <c r="E122" t="s">
        <v>2889</v>
      </c>
      <c r="F122" t="s">
        <v>66</v>
      </c>
      <c r="G122" t="s">
        <v>42</v>
      </c>
      <c r="H122" t="s">
        <v>5094</v>
      </c>
      <c r="I122" t="s">
        <v>68</v>
      </c>
      <c r="J122" s="19" t="s">
        <v>69</v>
      </c>
      <c r="K122" t="s">
        <v>70</v>
      </c>
      <c r="L122">
        <v>1957</v>
      </c>
      <c r="M122">
        <f t="shared" si="192"/>
        <v>1957</v>
      </c>
      <c r="N122">
        <v>62</v>
      </c>
      <c r="O122" s="19">
        <f t="shared" si="193"/>
        <v>62</v>
      </c>
      <c r="P122" t="s">
        <v>54</v>
      </c>
      <c r="Q122" s="19" t="str">
        <f t="shared" si="99"/>
        <v>60-70</v>
      </c>
      <c r="R122" s="23">
        <v>427</v>
      </c>
      <c r="S122" s="15">
        <f t="shared" si="100"/>
        <v>0.42699999999999999</v>
      </c>
      <c r="T122">
        <v>30128665</v>
      </c>
      <c r="U122" t="s">
        <v>45</v>
      </c>
      <c r="V122" t="s">
        <v>55</v>
      </c>
      <c r="W122" t="s">
        <v>47</v>
      </c>
      <c r="X122" t="s">
        <v>48</v>
      </c>
      <c r="Y122" t="s">
        <v>1341</v>
      </c>
      <c r="Z122" t="s">
        <v>5095</v>
      </c>
      <c r="AA122" t="s">
        <v>5096</v>
      </c>
      <c r="AB122" t="s">
        <v>423</v>
      </c>
      <c r="AC122">
        <v>1957</v>
      </c>
      <c r="AD122">
        <v>62</v>
      </c>
      <c r="AE122" t="str">
        <f t="shared" si="101"/>
        <v>&lt;70</v>
      </c>
      <c r="AF122">
        <v>-38.067799520000001</v>
      </c>
      <c r="AG122">
        <v>144.34117319000001</v>
      </c>
      <c r="AH122" t="s">
        <v>75</v>
      </c>
      <c r="AI122" t="s">
        <v>51</v>
      </c>
      <c r="AJ122" s="33" t="s">
        <v>502</v>
      </c>
      <c r="AL122">
        <v>1</v>
      </c>
      <c r="AM122" t="s">
        <v>86</v>
      </c>
      <c r="AN122">
        <v>220</v>
      </c>
      <c r="AO122" s="69">
        <v>4</v>
      </c>
      <c r="AP122">
        <v>2</v>
      </c>
      <c r="AQ122">
        <v>0</v>
      </c>
      <c r="AR122">
        <v>1</v>
      </c>
      <c r="AS122" s="82" t="str">
        <f t="shared" si="102"/>
        <v>Gw-0-1</v>
      </c>
      <c r="AT122" s="14">
        <f t="shared" si="103"/>
        <v>26456</v>
      </c>
      <c r="AU122" s="81">
        <f>VLOOKUP(C122,Bushfire_Vlookup!$F$2:$H$12575,3,FALSE)</f>
        <v>1</v>
      </c>
      <c r="AV122" s="14">
        <f>VLOOKUP(AS122,Safety_collateral_Vlookup!$J$3:$L$20,2,FALSE)</f>
        <v>11570.139925214824</v>
      </c>
      <c r="AW122" s="14">
        <f>VLOOKUP(AS122,Safety_collateral_Vlookup!$J$3:$L$20,3,FALSE)</f>
        <v>148000</v>
      </c>
      <c r="AX122" s="48">
        <f t="shared" si="104"/>
        <v>198490.95830020419</v>
      </c>
      <c r="AY122" s="49">
        <f t="shared" si="191"/>
        <v>32452</v>
      </c>
      <c r="AZ122" s="14">
        <v>76000</v>
      </c>
      <c r="BA122" s="16">
        <f t="shared" si="105"/>
        <v>6.1164476241897017</v>
      </c>
      <c r="BB122" t="e">
        <f>IF(BA122&lt;=#REF!,#REF!,IF(BA122&lt;=#REF!,#REF!,IF(BA122&lt;=#REF!,#REF!,IF(BA122&lt;=#REF!,#REF!,#REF!))))</f>
        <v>#REF!</v>
      </c>
      <c r="BC122" s="51">
        <v>4</v>
      </c>
      <c r="BD122" s="21">
        <v>70</v>
      </c>
      <c r="BE122" s="21">
        <v>6.4399999999999999E-2</v>
      </c>
      <c r="BF122" s="26">
        <f t="shared" si="106"/>
        <v>2116.7204095189536</v>
      </c>
      <c r="BG122" s="21">
        <v>7</v>
      </c>
      <c r="BH122" s="21">
        <f t="shared" si="107"/>
        <v>54.6</v>
      </c>
      <c r="BI122" s="28">
        <f t="shared" si="108"/>
        <v>2.2519960070400004E-2</v>
      </c>
      <c r="BJ122" s="27">
        <f t="shared" si="109"/>
        <v>2.2519960070400004E-2</v>
      </c>
      <c r="BK122" s="28">
        <f t="shared" si="110"/>
        <v>0.34525945935897445</v>
      </c>
      <c r="BL122" s="35">
        <f t="shared" si="111"/>
        <v>2.1117613999252201</v>
      </c>
      <c r="BM122" s="21" t="str">
        <f t="shared" si="112"/>
        <v>Cr3</v>
      </c>
      <c r="BN122" s="51">
        <v>3</v>
      </c>
      <c r="BO122" s="21">
        <v>1</v>
      </c>
      <c r="BP122" s="50" t="s">
        <v>5497</v>
      </c>
      <c r="BQ122" s="14">
        <v>26456</v>
      </c>
      <c r="BR122">
        <f>IFERROR(VLOOKUP(AO122,'Model Failure data- Lines'!$A$37:$E$41,3,FALSE),'Model Failure data- Lines'!$C$37)</f>
        <v>0.45419999999999999</v>
      </c>
      <c r="BS122" s="14">
        <f t="shared" si="113"/>
        <v>90154.593259952744</v>
      </c>
      <c r="BT122" s="34">
        <f t="shared" si="114"/>
        <v>28945.575079682101</v>
      </c>
      <c r="BU122" s="34">
        <f t="shared" si="115"/>
        <v>3.1146243600886465</v>
      </c>
      <c r="BV122" s="54">
        <f t="shared" si="116"/>
        <v>61209.018180270643</v>
      </c>
      <c r="BW122">
        <f>IFERROR(VLOOKUP(AO122,'Model Failure data- Lines'!$A$37:$E$41,4,FALSE),'Model Failure data- Lines'!$D$37)</f>
        <v>0.40249999999999997</v>
      </c>
      <c r="BX122" s="14">
        <f t="shared" si="117"/>
        <v>79892.610715832183</v>
      </c>
      <c r="BY122" s="34">
        <f t="shared" si="118"/>
        <v>25818.017893920663</v>
      </c>
      <c r="BZ122" s="71">
        <f t="shared" si="119"/>
        <v>3.0944517524191659</v>
      </c>
      <c r="CA122" s="71">
        <f t="shared" si="120"/>
        <v>54074.592821911516</v>
      </c>
      <c r="CB122" s="56">
        <v>1</v>
      </c>
      <c r="CC122">
        <f>IFERROR(VLOOKUP(AO122,'Model Failure data- Lines'!$A$37:$E$41,5,FALSE),'Model Failure data- Lines'!$E$37)</f>
        <v>0.28349999999999997</v>
      </c>
      <c r="CD122" s="14">
        <f t="shared" si="121"/>
        <v>56272.186678107886</v>
      </c>
      <c r="CE122" s="34">
        <f t="shared" si="122"/>
        <v>20540.183901479337</v>
      </c>
      <c r="CF122" s="34">
        <f t="shared" si="123"/>
        <v>2.7396145500944162</v>
      </c>
      <c r="CG122" s="54">
        <f t="shared" si="124"/>
        <v>35732.002776628549</v>
      </c>
      <c r="CH122" t="e">
        <f>IFERROR(VLOOKUP(AO122,'Model Failure data- Lines'!#REF!,3,FALSE),'Model Failure data- Lines'!#REF!)</f>
        <v>#REF!</v>
      </c>
      <c r="CI122" s="14" t="e">
        <f t="shared" si="125"/>
        <v>#REF!</v>
      </c>
      <c r="CJ122" s="34">
        <f t="shared" si="126"/>
        <v>27763.82527481201</v>
      </c>
      <c r="CK122" s="34" t="e">
        <f t="shared" si="127"/>
        <v>#REF!</v>
      </c>
      <c r="CL122" s="54" t="e">
        <f t="shared" si="128"/>
        <v>#REF!</v>
      </c>
      <c r="CM122" t="e">
        <f>IFERROR(VLOOKUP(AO122,'Model Failure data- Lines'!#REF!,4,FALSE),'Model Failure data- Lines'!#REF!)</f>
        <v>#REF!</v>
      </c>
      <c r="CN122" s="14" t="e">
        <f t="shared" si="129"/>
        <v>#REF!</v>
      </c>
      <c r="CO122" s="34">
        <f t="shared" si="130"/>
        <v>23752.927212199251</v>
      </c>
      <c r="CP122" s="34" t="e">
        <f t="shared" si="131"/>
        <v>#REF!</v>
      </c>
      <c r="CQ122" s="54" t="e">
        <f t="shared" si="132"/>
        <v>#REF!</v>
      </c>
      <c r="CR122" t="e">
        <f>IFERROR(VLOOKUP(AO122,'Model Failure data- Lines'!#REF!,5,FALSE),'Model Failure data- Lines'!#REF!)</f>
        <v>#REF!</v>
      </c>
      <c r="CS122" s="14" t="e">
        <f t="shared" si="133"/>
        <v>#REF!</v>
      </c>
      <c r="CT122" s="34">
        <f t="shared" si="134"/>
        <v>17385.725106250331</v>
      </c>
      <c r="CU122" s="34" t="e">
        <f t="shared" si="135"/>
        <v>#REF!</v>
      </c>
      <c r="CV122" s="54" t="e">
        <f t="shared" si="136"/>
        <v>#REF!</v>
      </c>
      <c r="CW122" t="s">
        <v>423</v>
      </c>
      <c r="CY122">
        <v>1</v>
      </c>
      <c r="CZ122">
        <f t="shared" si="137"/>
        <v>54074.592821911523</v>
      </c>
      <c r="DA122" s="34">
        <f t="shared" si="138"/>
        <v>11361.992179999999</v>
      </c>
      <c r="DB122" s="34">
        <f t="shared" si="139"/>
        <v>0.42946749999999995</v>
      </c>
      <c r="DC122" s="34">
        <f t="shared" si="140"/>
        <v>4968.9990683321967</v>
      </c>
      <c r="DD122" s="9">
        <f t="shared" si="141"/>
        <v>63561.189999999995</v>
      </c>
      <c r="DE122" s="59">
        <f t="shared" si="142"/>
        <v>0.14221580792262697</v>
      </c>
      <c r="DF122" s="59">
        <f t="shared" si="143"/>
        <v>5.3755597188776443E-6</v>
      </c>
      <c r="DG122" s="59">
        <f t="shared" si="144"/>
        <v>6.2195978123762811E-2</v>
      </c>
      <c r="DH122" s="59">
        <f t="shared" si="145"/>
        <v>0.79558283839389143</v>
      </c>
      <c r="DI122" s="14">
        <f t="shared" si="146"/>
        <v>7690.2619062552321</v>
      </c>
      <c r="DJ122" s="14">
        <f t="shared" si="147"/>
        <v>0.29068120298817779</v>
      </c>
      <c r="DK122" s="14">
        <f t="shared" si="148"/>
        <v>3363.2221922029903</v>
      </c>
      <c r="DL122" s="14">
        <f t="shared" si="149"/>
        <v>43020.818042250321</v>
      </c>
      <c r="DM122">
        <f t="shared" si="150"/>
        <v>35732.002776628549</v>
      </c>
      <c r="DN122" s="34">
        <f t="shared" si="151"/>
        <v>8002.7944919999991</v>
      </c>
      <c r="DO122" s="34">
        <f t="shared" si="152"/>
        <v>0.30249449999999994</v>
      </c>
      <c r="DP122" s="34">
        <f t="shared" si="153"/>
        <v>3499.9036916078949</v>
      </c>
      <c r="DQ122" s="9">
        <f t="shared" si="154"/>
        <v>44769.185999999994</v>
      </c>
      <c r="DR122" s="59">
        <f t="shared" si="155"/>
        <v>0.14221580792262697</v>
      </c>
      <c r="DS122" s="59">
        <f t="shared" si="156"/>
        <v>5.3755597188776443E-6</v>
      </c>
      <c r="DT122" s="59">
        <f t="shared" si="157"/>
        <v>6.2195978123762805E-2</v>
      </c>
      <c r="DU122" s="59">
        <f t="shared" si="158"/>
        <v>0.79558283839389143</v>
      </c>
      <c r="DV122" s="14">
        <f t="shared" si="159"/>
        <v>5081.6556435717803</v>
      </c>
      <c r="DW122" s="14">
        <f t="shared" si="160"/>
        <v>0.19207951480086857</v>
      </c>
      <c r="DX122" s="14">
        <f t="shared" si="161"/>
        <v>2222.3868630134211</v>
      </c>
      <c r="DY122" s="14">
        <f t="shared" si="162"/>
        <v>28427.76819052855</v>
      </c>
      <c r="DZ122" s="34" t="e">
        <f t="shared" si="163"/>
        <v>#REF!</v>
      </c>
      <c r="EA122" s="34" t="e">
        <f t="shared" si="164"/>
        <v>#REF!</v>
      </c>
      <c r="EB122" s="34" t="e">
        <f t="shared" si="165"/>
        <v>#REF!</v>
      </c>
      <c r="EC122" s="34" t="e">
        <f t="shared" si="166"/>
        <v>#REF!</v>
      </c>
      <c r="ED122" s="34" t="e">
        <f t="shared" si="167"/>
        <v>#REF!</v>
      </c>
      <c r="EE122" s="59" t="e">
        <f t="shared" si="168"/>
        <v>#REF!</v>
      </c>
      <c r="EF122" s="59" t="e">
        <f t="shared" si="169"/>
        <v>#REF!</v>
      </c>
      <c r="EG122" s="59" t="e">
        <f t="shared" si="170"/>
        <v>#REF!</v>
      </c>
      <c r="EH122" s="59" t="e">
        <f t="shared" si="171"/>
        <v>#REF!</v>
      </c>
      <c r="EI122" s="14" t="e">
        <f t="shared" si="172"/>
        <v>#REF!</v>
      </c>
      <c r="EJ122" s="14" t="e">
        <f t="shared" si="173"/>
        <v>#REF!</v>
      </c>
      <c r="EK122" s="14" t="e">
        <f t="shared" si="174"/>
        <v>#REF!</v>
      </c>
      <c r="EL122" s="14" t="e">
        <f t="shared" si="175"/>
        <v>#REF!</v>
      </c>
      <c r="EM122" t="e">
        <f t="shared" si="176"/>
        <v>#REF!</v>
      </c>
      <c r="EN122" s="34" t="e">
        <f t="shared" si="177"/>
        <v>#REF!</v>
      </c>
      <c r="EO122" s="34" t="e">
        <f t="shared" si="178"/>
        <v>#REF!</v>
      </c>
      <c r="EP122" s="34" t="e">
        <f t="shared" si="179"/>
        <v>#REF!</v>
      </c>
      <c r="EQ122" s="34" t="e">
        <f t="shared" si="180"/>
        <v>#REF!</v>
      </c>
      <c r="ER122" s="59" t="e">
        <f t="shared" si="181"/>
        <v>#REF!</v>
      </c>
      <c r="ES122" s="59" t="e">
        <f t="shared" si="182"/>
        <v>#REF!</v>
      </c>
      <c r="ET122" s="59" t="e">
        <f t="shared" si="183"/>
        <v>#REF!</v>
      </c>
      <c r="EU122" s="59" t="e">
        <f t="shared" si="184"/>
        <v>#REF!</v>
      </c>
      <c r="EV122" s="14" t="e">
        <f t="shared" si="185"/>
        <v>#REF!</v>
      </c>
      <c r="EW122" s="14" t="e">
        <f t="shared" si="186"/>
        <v>#REF!</v>
      </c>
      <c r="EX122" s="14" t="e">
        <f t="shared" si="187"/>
        <v>#REF!</v>
      </c>
      <c r="EY122" s="14" t="e">
        <f t="shared" si="188"/>
        <v>#REF!</v>
      </c>
    </row>
    <row r="123" spans="1:155" x14ac:dyDescent="0.2">
      <c r="A123" s="17">
        <v>30384681</v>
      </c>
      <c r="B123" t="s">
        <v>62</v>
      </c>
      <c r="C123" t="s">
        <v>2914</v>
      </c>
      <c r="D123" t="s">
        <v>2915</v>
      </c>
      <c r="E123" t="s">
        <v>2916</v>
      </c>
      <c r="F123" t="s">
        <v>41</v>
      </c>
      <c r="G123" t="s">
        <v>42</v>
      </c>
      <c r="H123" t="s">
        <v>5131</v>
      </c>
      <c r="I123" t="s">
        <v>68</v>
      </c>
      <c r="J123" s="19" t="s">
        <v>69</v>
      </c>
      <c r="K123" t="s">
        <v>70</v>
      </c>
      <c r="L123">
        <v>1950</v>
      </c>
      <c r="M123">
        <f t="shared" si="192"/>
        <v>1950</v>
      </c>
      <c r="N123">
        <v>69</v>
      </c>
      <c r="O123" s="19">
        <f t="shared" si="193"/>
        <v>69</v>
      </c>
      <c r="P123" t="s">
        <v>54</v>
      </c>
      <c r="Q123" s="19" t="str">
        <f t="shared" si="99"/>
        <v>60-70</v>
      </c>
      <c r="R123" s="23">
        <v>392.28199999999998</v>
      </c>
      <c r="S123" s="15">
        <f t="shared" si="100"/>
        <v>0.39228199999999996</v>
      </c>
      <c r="T123">
        <v>30298330</v>
      </c>
      <c r="U123" t="s">
        <v>45</v>
      </c>
      <c r="V123" t="s">
        <v>46</v>
      </c>
      <c r="W123" s="20" t="s">
        <v>87</v>
      </c>
      <c r="X123" t="s">
        <v>88</v>
      </c>
      <c r="Y123" t="s">
        <v>59</v>
      </c>
      <c r="Z123" t="s">
        <v>2917</v>
      </c>
      <c r="AA123" t="s">
        <v>2918</v>
      </c>
      <c r="AB123" t="s">
        <v>220</v>
      </c>
      <c r="AC123">
        <v>1950</v>
      </c>
      <c r="AD123">
        <v>138</v>
      </c>
      <c r="AE123" t="str">
        <f t="shared" si="101"/>
        <v>&gt;80</v>
      </c>
      <c r="AF123">
        <v>-37.240020979999997</v>
      </c>
      <c r="AG123">
        <v>145.91513861000001</v>
      </c>
      <c r="AH123" t="s">
        <v>50</v>
      </c>
      <c r="AI123" t="s">
        <v>51</v>
      </c>
      <c r="AJ123" s="33" t="s">
        <v>61</v>
      </c>
      <c r="AL123" t="s">
        <v>48</v>
      </c>
      <c r="AM123" t="s">
        <v>86</v>
      </c>
      <c r="AN123">
        <v>220</v>
      </c>
      <c r="AO123" s="69">
        <v>4</v>
      </c>
      <c r="AP123">
        <v>1</v>
      </c>
      <c r="AQ123">
        <v>0</v>
      </c>
      <c r="AR123">
        <v>0</v>
      </c>
      <c r="AS123" s="82" t="str">
        <f t="shared" si="102"/>
        <v>Gw-0-0</v>
      </c>
      <c r="AT123" s="14">
        <f t="shared" si="103"/>
        <v>40000</v>
      </c>
      <c r="AU123" s="81">
        <f>VLOOKUP(C123,Bushfire_Vlookup!$F$2:$H$12575,3,FALSE)</f>
        <v>4457.3906509999997</v>
      </c>
      <c r="AV123" s="14">
        <f>VLOOKUP(AS123,Safety_collateral_Vlookup!$J$3:$L$20,2,FALSE)</f>
        <v>3720.1399252148244</v>
      </c>
      <c r="AW123" s="14">
        <f>VLOOKUP(AS123,Safety_collateral_Vlookup!$J$3:$L$20,3,FALSE)</f>
        <v>25000</v>
      </c>
      <c r="AX123" s="48">
        <f t="shared" si="104"/>
        <v>78080.425124821224</v>
      </c>
      <c r="AY123" s="49">
        <f t="shared" si="191"/>
        <v>29813.431999999997</v>
      </c>
      <c r="AZ123" s="14">
        <v>76000</v>
      </c>
      <c r="BA123" s="16">
        <f t="shared" si="105"/>
        <v>2.6189680250439209</v>
      </c>
      <c r="BB123" t="e">
        <f>IF(BA123&lt;=#REF!,#REF!,IF(BA123&lt;=#REF!,#REF!,IF(BA123&lt;=#REF!,#REF!,IF(BA123&lt;=#REF!,#REF!,#REF!))))</f>
        <v>#REF!</v>
      </c>
      <c r="BC123" s="51">
        <v>3</v>
      </c>
      <c r="BD123" s="21">
        <v>85</v>
      </c>
      <c r="BE123" s="21">
        <v>6.4399999999999999E-2</v>
      </c>
      <c r="BF123" s="26">
        <f t="shared" si="106"/>
        <v>1929.569018873495</v>
      </c>
      <c r="BG123" s="21">
        <v>4</v>
      </c>
      <c r="BH123" s="21">
        <f t="shared" si="107"/>
        <v>66.3</v>
      </c>
      <c r="BI123" s="28">
        <f t="shared" si="108"/>
        <v>2.2331858823529411E-2</v>
      </c>
      <c r="BJ123" s="27">
        <f t="shared" si="109"/>
        <v>2.2331858823529411E-2</v>
      </c>
      <c r="BK123" s="28">
        <f t="shared" si="110"/>
        <v>0.34504562830180058</v>
      </c>
      <c r="BL123" s="35">
        <f t="shared" si="111"/>
        <v>0.90366346770360562</v>
      </c>
      <c r="BM123" s="21" t="str">
        <f t="shared" si="112"/>
        <v>Cr2</v>
      </c>
      <c r="BN123" s="51">
        <v>2</v>
      </c>
      <c r="BO123" s="21">
        <v>0</v>
      </c>
      <c r="BP123" s="50" t="s">
        <v>5497</v>
      </c>
      <c r="BQ123" s="14">
        <v>40000</v>
      </c>
      <c r="BR123">
        <f>IFERROR(VLOOKUP(AO123,'Model Failure data- Lines'!$A$37:$E$41,3,FALSE),'Model Failure data- Lines'!$C$37)</f>
        <v>0.45419999999999999</v>
      </c>
      <c r="BS123" s="14">
        <f t="shared" si="113"/>
        <v>35464.129091693801</v>
      </c>
      <c r="BT123" s="34">
        <f t="shared" si="114"/>
        <v>26592.103239831034</v>
      </c>
      <c r="BU123" s="34">
        <f t="shared" si="115"/>
        <v>1.3336338525707054</v>
      </c>
      <c r="BV123" s="54">
        <f t="shared" si="116"/>
        <v>8872.025851862767</v>
      </c>
      <c r="BW123">
        <f>IFERROR(VLOOKUP(AO123,'Model Failure data- Lines'!$A$37:$E$41,4,FALSE),'Model Failure data- Lines'!$D$37)</f>
        <v>0.40249999999999997</v>
      </c>
      <c r="BX123" s="14">
        <f t="shared" si="117"/>
        <v>31427.37111274054</v>
      </c>
      <c r="BY123" s="34">
        <f t="shared" si="118"/>
        <v>23718.837694292703</v>
      </c>
      <c r="BZ123" s="71">
        <f t="shared" si="119"/>
        <v>1.3249962547828678</v>
      </c>
      <c r="CA123" s="71">
        <f t="shared" si="120"/>
        <v>7708.5334184478379</v>
      </c>
      <c r="CB123" s="56">
        <v>1</v>
      </c>
      <c r="CC123">
        <f>IFERROR(VLOOKUP(AO123,'Model Failure data- Lines'!$A$37:$E$41,5,FALSE),'Model Failure data- Lines'!$E$37)</f>
        <v>0.28349999999999997</v>
      </c>
      <c r="CD123" s="14">
        <f t="shared" si="121"/>
        <v>22135.800522886813</v>
      </c>
      <c r="CE123" s="34">
        <f t="shared" si="122"/>
        <v>18870.127450211046</v>
      </c>
      <c r="CF123" s="34">
        <f t="shared" si="123"/>
        <v>1.173060467200991</v>
      </c>
      <c r="CG123" s="54">
        <f t="shared" si="124"/>
        <v>3265.6730726757669</v>
      </c>
      <c r="CH123" t="e">
        <f>IFERROR(VLOOKUP(AO123,'Model Failure data- Lines'!#REF!,3,FALSE),'Model Failure data- Lines'!#REF!)</f>
        <v>#REF!</v>
      </c>
      <c r="CI123" s="14" t="e">
        <f t="shared" si="125"/>
        <v>#REF!</v>
      </c>
      <c r="CJ123" s="34">
        <f t="shared" si="126"/>
        <v>25506.437720032325</v>
      </c>
      <c r="CK123" s="34" t="e">
        <f t="shared" si="127"/>
        <v>#REF!</v>
      </c>
      <c r="CL123" s="54" t="e">
        <f t="shared" si="128"/>
        <v>#REF!</v>
      </c>
      <c r="CM123" t="e">
        <f>IFERROR(VLOOKUP(AO123,'Model Failure data- Lines'!#REF!,4,FALSE),'Model Failure data- Lines'!#REF!)</f>
        <v>#REF!</v>
      </c>
      <c r="CN123" s="14" t="e">
        <f t="shared" si="129"/>
        <v>#REF!</v>
      </c>
      <c r="CO123" s="34">
        <f t="shared" si="130"/>
        <v>21821.652910201279</v>
      </c>
      <c r="CP123" s="34" t="e">
        <f t="shared" si="131"/>
        <v>#REF!</v>
      </c>
      <c r="CQ123" s="54" t="e">
        <f t="shared" si="132"/>
        <v>#REF!</v>
      </c>
      <c r="CR123" t="e">
        <f>IFERROR(VLOOKUP(AO123,'Model Failure data- Lines'!#REF!,5,FALSE),'Model Failure data- Lines'!#REF!)</f>
        <v>#REF!</v>
      </c>
      <c r="CS123" s="14" t="e">
        <f t="shared" si="133"/>
        <v>#REF!</v>
      </c>
      <c r="CT123" s="34">
        <f t="shared" si="134"/>
        <v>15972.147578758995</v>
      </c>
      <c r="CU123" s="34" t="e">
        <f t="shared" si="135"/>
        <v>#REF!</v>
      </c>
      <c r="CV123" s="54" t="e">
        <f t="shared" si="136"/>
        <v>#REF!</v>
      </c>
      <c r="CW123" t="s">
        <v>220</v>
      </c>
      <c r="CY123">
        <v>1</v>
      </c>
      <c r="CZ123">
        <f t="shared" si="137"/>
        <v>7708.5334184478379</v>
      </c>
      <c r="DA123" s="34">
        <f t="shared" si="138"/>
        <v>17178.699999999997</v>
      </c>
      <c r="DB123" s="34">
        <f t="shared" si="139"/>
        <v>1914.304419408342</v>
      </c>
      <c r="DC123" s="34">
        <f t="shared" si="140"/>
        <v>1597.6791933321974</v>
      </c>
      <c r="DD123" s="9">
        <f t="shared" si="141"/>
        <v>10736.687499999998</v>
      </c>
      <c r="DE123" s="59">
        <f t="shared" si="142"/>
        <v>0.54661587628103625</v>
      </c>
      <c r="DF123" s="59">
        <f t="shared" si="143"/>
        <v>6.0912012415581591E-2</v>
      </c>
      <c r="DG123" s="59">
        <f t="shared" si="144"/>
        <v>5.0837188627734252E-2</v>
      </c>
      <c r="DH123" s="59">
        <f t="shared" si="145"/>
        <v>0.34163492267564766</v>
      </c>
      <c r="DI123" s="14">
        <f t="shared" si="146"/>
        <v>4213.6067493665169</v>
      </c>
      <c r="DJ123" s="14">
        <f t="shared" si="147"/>
        <v>469.5422832904203</v>
      </c>
      <c r="DK123" s="14">
        <f t="shared" si="148"/>
        <v>391.88016743682596</v>
      </c>
      <c r="DL123" s="14">
        <f t="shared" si="149"/>
        <v>2633.5042183540731</v>
      </c>
      <c r="DM123">
        <f t="shared" si="150"/>
        <v>3265.6730726757687</v>
      </c>
      <c r="DN123" s="34">
        <f t="shared" si="151"/>
        <v>12099.779999999999</v>
      </c>
      <c r="DO123" s="34">
        <f t="shared" si="152"/>
        <v>1348.3361562789191</v>
      </c>
      <c r="DP123" s="34">
        <f t="shared" si="153"/>
        <v>1125.3218666078956</v>
      </c>
      <c r="DQ123" s="9">
        <f t="shared" si="154"/>
        <v>7562.3624999999984</v>
      </c>
      <c r="DR123" s="59">
        <f t="shared" si="155"/>
        <v>0.54661587628103636</v>
      </c>
      <c r="DS123" s="59">
        <f t="shared" si="156"/>
        <v>6.0912012415581598E-2</v>
      </c>
      <c r="DT123" s="59">
        <f t="shared" si="157"/>
        <v>5.0837188627734259E-2</v>
      </c>
      <c r="DU123" s="59">
        <f t="shared" si="158"/>
        <v>0.34163492267564771</v>
      </c>
      <c r="DV123" s="14">
        <f t="shared" si="159"/>
        <v>1785.0687482680498</v>
      </c>
      <c r="DW123" s="14">
        <f t="shared" si="160"/>
        <v>198.9187187480569</v>
      </c>
      <c r="DX123" s="14">
        <f t="shared" si="161"/>
        <v>166.01763799213057</v>
      </c>
      <c r="DY123" s="14">
        <f t="shared" si="162"/>
        <v>1115.667967667531</v>
      </c>
      <c r="DZ123" s="34" t="e">
        <f t="shared" si="163"/>
        <v>#REF!</v>
      </c>
      <c r="EA123" s="34" t="e">
        <f t="shared" si="164"/>
        <v>#REF!</v>
      </c>
      <c r="EB123" s="34" t="e">
        <f t="shared" si="165"/>
        <v>#REF!</v>
      </c>
      <c r="EC123" s="34" t="e">
        <f t="shared" si="166"/>
        <v>#REF!</v>
      </c>
      <c r="ED123" s="34" t="e">
        <f t="shared" si="167"/>
        <v>#REF!</v>
      </c>
      <c r="EE123" s="59" t="e">
        <f t="shared" si="168"/>
        <v>#REF!</v>
      </c>
      <c r="EF123" s="59" t="e">
        <f t="shared" si="169"/>
        <v>#REF!</v>
      </c>
      <c r="EG123" s="59" t="e">
        <f t="shared" si="170"/>
        <v>#REF!</v>
      </c>
      <c r="EH123" s="59" t="e">
        <f t="shared" si="171"/>
        <v>#REF!</v>
      </c>
      <c r="EI123" s="14" t="e">
        <f t="shared" si="172"/>
        <v>#REF!</v>
      </c>
      <c r="EJ123" s="14" t="e">
        <f t="shared" si="173"/>
        <v>#REF!</v>
      </c>
      <c r="EK123" s="14" t="e">
        <f t="shared" si="174"/>
        <v>#REF!</v>
      </c>
      <c r="EL123" s="14" t="e">
        <f t="shared" si="175"/>
        <v>#REF!</v>
      </c>
      <c r="EM123" t="e">
        <f t="shared" si="176"/>
        <v>#REF!</v>
      </c>
      <c r="EN123" s="34" t="e">
        <f t="shared" si="177"/>
        <v>#REF!</v>
      </c>
      <c r="EO123" s="34" t="e">
        <f t="shared" si="178"/>
        <v>#REF!</v>
      </c>
      <c r="EP123" s="34" t="e">
        <f t="shared" si="179"/>
        <v>#REF!</v>
      </c>
      <c r="EQ123" s="34" t="e">
        <f t="shared" si="180"/>
        <v>#REF!</v>
      </c>
      <c r="ER123" s="59" t="e">
        <f t="shared" si="181"/>
        <v>#REF!</v>
      </c>
      <c r="ES123" s="59" t="e">
        <f t="shared" si="182"/>
        <v>#REF!</v>
      </c>
      <c r="ET123" s="59" t="e">
        <f t="shared" si="183"/>
        <v>#REF!</v>
      </c>
      <c r="EU123" s="59" t="e">
        <f t="shared" si="184"/>
        <v>#REF!</v>
      </c>
      <c r="EV123" s="14" t="e">
        <f t="shared" si="185"/>
        <v>#REF!</v>
      </c>
      <c r="EW123" s="14" t="e">
        <f t="shared" si="186"/>
        <v>#REF!</v>
      </c>
      <c r="EX123" s="14" t="e">
        <f t="shared" si="187"/>
        <v>#REF!</v>
      </c>
      <c r="EY123" s="14" t="e">
        <f t="shared" si="188"/>
        <v>#REF!</v>
      </c>
    </row>
    <row r="124" spans="1:155" x14ac:dyDescent="0.2">
      <c r="A124" s="17">
        <v>30194812</v>
      </c>
      <c r="B124" t="s">
        <v>40</v>
      </c>
      <c r="C124" t="s">
        <v>3360</v>
      </c>
      <c r="D124" t="s">
        <v>3361</v>
      </c>
      <c r="E124" t="s">
        <v>795</v>
      </c>
      <c r="F124" t="s">
        <v>66</v>
      </c>
      <c r="G124" t="s">
        <v>42</v>
      </c>
      <c r="H124" t="s">
        <v>3494</v>
      </c>
      <c r="I124" t="s">
        <v>796</v>
      </c>
      <c r="J124" s="19" t="s">
        <v>43</v>
      </c>
      <c r="K124" t="s">
        <v>43</v>
      </c>
      <c r="L124">
        <v>1971</v>
      </c>
      <c r="M124" t="e">
        <f>#REF!</f>
        <v>#REF!</v>
      </c>
      <c r="N124">
        <v>48</v>
      </c>
      <c r="O124" s="19" t="e">
        <f>2019-M124</f>
        <v>#REF!</v>
      </c>
      <c r="P124" t="s">
        <v>83</v>
      </c>
      <c r="Q124" s="19" t="e">
        <f t="shared" si="99"/>
        <v>#REF!</v>
      </c>
      <c r="R124" s="23">
        <v>183.79</v>
      </c>
      <c r="S124" s="15">
        <f t="shared" si="100"/>
        <v>0.18378999999999998</v>
      </c>
      <c r="T124">
        <v>30057597</v>
      </c>
      <c r="U124" t="s">
        <v>45</v>
      </c>
      <c r="V124" t="s">
        <v>46</v>
      </c>
      <c r="W124" s="20" t="s">
        <v>87</v>
      </c>
      <c r="X124" t="s">
        <v>88</v>
      </c>
      <c r="Y124" t="s">
        <v>154</v>
      </c>
      <c r="Z124" t="s">
        <v>3363</v>
      </c>
      <c r="AA124" t="s">
        <v>3364</v>
      </c>
      <c r="AB124" t="s">
        <v>583</v>
      </c>
      <c r="AC124">
        <v>1971</v>
      </c>
      <c r="AD124">
        <v>192</v>
      </c>
      <c r="AE124" t="str">
        <f t="shared" si="101"/>
        <v>&gt;80</v>
      </c>
      <c r="AF124">
        <v>-37.94028462</v>
      </c>
      <c r="AG124">
        <v>145.23550646999999</v>
      </c>
      <c r="AH124" t="s">
        <v>75</v>
      </c>
      <c r="AI124" t="s">
        <v>76</v>
      </c>
      <c r="AJ124" s="33" t="s">
        <v>797</v>
      </c>
      <c r="AL124" t="s">
        <v>190</v>
      </c>
      <c r="AM124" t="s">
        <v>1269</v>
      </c>
      <c r="AN124">
        <v>220</v>
      </c>
      <c r="AO124" s="69">
        <v>4</v>
      </c>
      <c r="AP124">
        <v>2</v>
      </c>
      <c r="AQ124">
        <v>4</v>
      </c>
      <c r="AR124">
        <v>0</v>
      </c>
      <c r="AS124" s="82" t="str">
        <f t="shared" si="102"/>
        <v>Gw-4-0</v>
      </c>
      <c r="AT124" s="14">
        <f t="shared" si="103"/>
        <v>40000</v>
      </c>
      <c r="AU124" s="81">
        <f>VLOOKUP(C124,Bushfire_Vlookup!$F$2:$H$12575,3,FALSE)</f>
        <v>525.05165399999998</v>
      </c>
      <c r="AV124" s="14">
        <f>VLOOKUP(AS124,Safety_collateral_Vlookup!$J$3:$L$20,2,FALSE)</f>
        <v>2460565.8044019579</v>
      </c>
      <c r="AW124" s="14">
        <f>VLOOKUP(AS124,Safety_collateral_Vlookup!$J$3:$L$20,3,FALSE)</f>
        <v>25000</v>
      </c>
      <c r="AX124" s="48">
        <f t="shared" si="104"/>
        <v>2695338.9434117069</v>
      </c>
      <c r="AY124" s="48">
        <f>AZ124</f>
        <v>122000</v>
      </c>
      <c r="AZ124" s="14">
        <v>122000</v>
      </c>
      <c r="BA124" s="16">
        <f t="shared" si="105"/>
        <v>22.092942159112351</v>
      </c>
      <c r="BB124" t="e">
        <f>IF(BA124&lt;=#REF!,#REF!,IF(BA124&lt;=#REF!,#REF!,IF(BA124&lt;=#REF!,#REF!,IF(BA124&lt;=#REF!,#REF!,#REF!))))</f>
        <v>#REF!</v>
      </c>
      <c r="BC124" s="51">
        <v>5</v>
      </c>
      <c r="BD124" s="21">
        <v>70</v>
      </c>
      <c r="BE124" s="21">
        <v>6.4399999999999999E-2</v>
      </c>
      <c r="BF124" s="26">
        <f t="shared" si="106"/>
        <v>7957.5955245073455</v>
      </c>
      <c r="BG124" s="21">
        <v>7</v>
      </c>
      <c r="BH124" s="21">
        <f t="shared" si="107"/>
        <v>54.6</v>
      </c>
      <c r="BI124" s="28">
        <f t="shared" si="108"/>
        <v>2.2519960070400004E-2</v>
      </c>
      <c r="BJ124" s="27">
        <f t="shared" si="109"/>
        <v>2.2519960070400004E-2</v>
      </c>
      <c r="BK124" s="28">
        <f t="shared" si="110"/>
        <v>0.3452594593589744</v>
      </c>
      <c r="BL124" s="35">
        <f t="shared" si="111"/>
        <v>7.6277972655042232</v>
      </c>
      <c r="BM124" s="21" t="str">
        <f t="shared" si="112"/>
        <v>Cr4</v>
      </c>
      <c r="BN124" s="51">
        <v>4</v>
      </c>
      <c r="BO124" s="21">
        <v>1</v>
      </c>
      <c r="BP124" s="50" t="s">
        <v>5497</v>
      </c>
      <c r="BQ124" s="14">
        <v>40000</v>
      </c>
      <c r="BR124">
        <f>IFERROR(VLOOKUP(AO124,'Model Failure data- Lines'!$A$37:$E$41,3,FALSE),'Model Failure data- Lines'!$C$37)</f>
        <v>0.45419999999999999</v>
      </c>
      <c r="BS124" s="14">
        <f t="shared" si="113"/>
        <v>1224222.9480975973</v>
      </c>
      <c r="BT124" s="34">
        <f t="shared" si="114"/>
        <v>108817.95142737632</v>
      </c>
      <c r="BU124" s="34">
        <f t="shared" si="115"/>
        <v>11.25019293268563</v>
      </c>
      <c r="BV124" s="54">
        <f t="shared" si="116"/>
        <v>1115404.996670221</v>
      </c>
      <c r="BW124">
        <f>IFERROR(VLOOKUP(AO124,'Model Failure data- Lines'!$A$37:$E$41,4,FALSE),'Model Failure data- Lines'!$D$37)</f>
        <v>0.40249999999999997</v>
      </c>
      <c r="BX124" s="14">
        <f t="shared" si="117"/>
        <v>1084873.9247232119</v>
      </c>
      <c r="BY124" s="34">
        <f t="shared" si="118"/>
        <v>97060.217646318284</v>
      </c>
      <c r="BZ124" s="71">
        <f t="shared" si="119"/>
        <v>11.177328374395662</v>
      </c>
      <c r="CA124" s="71">
        <f t="shared" si="120"/>
        <v>987813.70707689365</v>
      </c>
      <c r="CB124" s="56">
        <v>1</v>
      </c>
      <c r="CC124">
        <f>IFERROR(VLOOKUP(AO124,'Model Failure data- Lines'!$A$37:$E$41,5,FALSE),'Model Failure data- Lines'!$E$37)</f>
        <v>0.28349999999999997</v>
      </c>
      <c r="CD124" s="14">
        <f t="shared" si="121"/>
        <v>764128.59045721882</v>
      </c>
      <c r="CE124" s="34">
        <f t="shared" si="122"/>
        <v>77218.736471726821</v>
      </c>
      <c r="CF124" s="34">
        <f t="shared" si="123"/>
        <v>9.8956370613108895</v>
      </c>
      <c r="CG124" s="54">
        <f t="shared" si="124"/>
        <v>686909.85398549202</v>
      </c>
      <c r="CH124" t="e">
        <f>IFERROR(VLOOKUP(AO124,'Model Failure data- Lines'!#REF!,3,FALSE),'Model Failure data- Lines'!#REF!)</f>
        <v>#REF!</v>
      </c>
      <c r="CI124" s="14" t="e">
        <f t="shared" si="125"/>
        <v>#REF!</v>
      </c>
      <c r="CJ124" s="34">
        <f t="shared" si="126"/>
        <v>104375.28298801507</v>
      </c>
      <c r="CK124" s="34" t="e">
        <f t="shared" si="127"/>
        <v>#REF!</v>
      </c>
      <c r="CL124" s="54" t="e">
        <f t="shared" si="128"/>
        <v>#REF!</v>
      </c>
      <c r="CM124" t="e">
        <f>IFERROR(VLOOKUP(AO124,'Model Failure data- Lines'!#REF!,4,FALSE),'Model Failure data- Lines'!#REF!)</f>
        <v>#REF!</v>
      </c>
      <c r="CN124" s="14" t="e">
        <f t="shared" si="129"/>
        <v>#REF!</v>
      </c>
      <c r="CO124" s="34">
        <f t="shared" si="130"/>
        <v>89296.71884285433</v>
      </c>
      <c r="CP124" s="34" t="e">
        <f t="shared" si="131"/>
        <v>#REF!</v>
      </c>
      <c r="CQ124" s="54" t="e">
        <f t="shared" si="132"/>
        <v>#REF!</v>
      </c>
      <c r="CR124" t="e">
        <f>IFERROR(VLOOKUP(AO124,'Model Failure data- Lines'!#REF!,5,FALSE),'Model Failure data- Lines'!#REF!)</f>
        <v>#REF!</v>
      </c>
      <c r="CS124" s="14" t="e">
        <f t="shared" si="133"/>
        <v>#REF!</v>
      </c>
      <c r="CT124" s="34">
        <f t="shared" si="134"/>
        <v>65359.868820489959</v>
      </c>
      <c r="CU124" s="34" t="e">
        <f t="shared" si="135"/>
        <v>#REF!</v>
      </c>
      <c r="CV124" s="54" t="e">
        <f t="shared" si="136"/>
        <v>#REF!</v>
      </c>
      <c r="CW124" t="s">
        <v>583</v>
      </c>
      <c r="CY124">
        <v>1</v>
      </c>
      <c r="CZ124">
        <f t="shared" si="137"/>
        <v>987813.70707689354</v>
      </c>
      <c r="DA124" s="34">
        <f t="shared" si="138"/>
        <v>17178.699999999997</v>
      </c>
      <c r="DB124" s="34">
        <f t="shared" si="139"/>
        <v>225.49262121424496</v>
      </c>
      <c r="DC124" s="34">
        <f t="shared" si="140"/>
        <v>1056733.0446019978</v>
      </c>
      <c r="DD124" s="9">
        <f t="shared" si="141"/>
        <v>10736.687499999998</v>
      </c>
      <c r="DE124" s="59">
        <f t="shared" si="142"/>
        <v>1.5834743197817077E-2</v>
      </c>
      <c r="DF124" s="59">
        <f t="shared" si="143"/>
        <v>2.0785145266697766E-4</v>
      </c>
      <c r="DG124" s="59">
        <f t="shared" si="144"/>
        <v>0.97406069085088043</v>
      </c>
      <c r="DH124" s="59">
        <f t="shared" si="145"/>
        <v>9.8967144986356736E-3</v>
      </c>
      <c r="DI124" s="14">
        <f t="shared" si="146"/>
        <v>15641.776378846313</v>
      </c>
      <c r="DJ124" s="14">
        <f t="shared" si="147"/>
        <v>205.31851398028468</v>
      </c>
      <c r="DK124" s="14">
        <f t="shared" si="148"/>
        <v>962190.50194728817</v>
      </c>
      <c r="DL124" s="14">
        <f t="shared" si="149"/>
        <v>9776.1102367789463</v>
      </c>
      <c r="DM124">
        <f t="shared" si="150"/>
        <v>686909.85398549191</v>
      </c>
      <c r="DN124" s="34">
        <f t="shared" si="151"/>
        <v>12099.779999999999</v>
      </c>
      <c r="DO124" s="34">
        <f t="shared" si="152"/>
        <v>158.82523755090295</v>
      </c>
      <c r="DP124" s="34">
        <f t="shared" si="153"/>
        <v>744307.62271966797</v>
      </c>
      <c r="DQ124" s="9">
        <f t="shared" si="154"/>
        <v>7562.3624999999984</v>
      </c>
      <c r="DR124" s="59">
        <f t="shared" si="155"/>
        <v>1.5834743197817081E-2</v>
      </c>
      <c r="DS124" s="59">
        <f t="shared" si="156"/>
        <v>2.0785145266697763E-4</v>
      </c>
      <c r="DT124" s="59">
        <f t="shared" si="157"/>
        <v>0.97406069085088032</v>
      </c>
      <c r="DU124" s="59">
        <f t="shared" si="158"/>
        <v>9.8967144986356736E-3</v>
      </c>
      <c r="DV124" s="14">
        <f t="shared" si="159"/>
        <v>10877.041137910292</v>
      </c>
      <c r="DW124" s="14">
        <f t="shared" si="160"/>
        <v>142.77521100214599</v>
      </c>
      <c r="DX124" s="14">
        <f t="shared" si="161"/>
        <v>669091.88692538568</v>
      </c>
      <c r="DY124" s="14">
        <f t="shared" si="162"/>
        <v>6798.1507111939327</v>
      </c>
      <c r="DZ124" s="34" t="e">
        <f t="shared" si="163"/>
        <v>#REF!</v>
      </c>
      <c r="EA124" s="34" t="e">
        <f t="shared" si="164"/>
        <v>#REF!</v>
      </c>
      <c r="EB124" s="34" t="e">
        <f t="shared" si="165"/>
        <v>#REF!</v>
      </c>
      <c r="EC124" s="34" t="e">
        <f t="shared" si="166"/>
        <v>#REF!</v>
      </c>
      <c r="ED124" s="34" t="e">
        <f t="shared" si="167"/>
        <v>#REF!</v>
      </c>
      <c r="EE124" s="59" t="e">
        <f t="shared" si="168"/>
        <v>#REF!</v>
      </c>
      <c r="EF124" s="59" t="e">
        <f t="shared" si="169"/>
        <v>#REF!</v>
      </c>
      <c r="EG124" s="59" t="e">
        <f t="shared" si="170"/>
        <v>#REF!</v>
      </c>
      <c r="EH124" s="59" t="e">
        <f t="shared" si="171"/>
        <v>#REF!</v>
      </c>
      <c r="EI124" s="14" t="e">
        <f t="shared" si="172"/>
        <v>#REF!</v>
      </c>
      <c r="EJ124" s="14" t="e">
        <f t="shared" si="173"/>
        <v>#REF!</v>
      </c>
      <c r="EK124" s="14" t="e">
        <f t="shared" si="174"/>
        <v>#REF!</v>
      </c>
      <c r="EL124" s="14" t="e">
        <f t="shared" si="175"/>
        <v>#REF!</v>
      </c>
      <c r="EM124" t="e">
        <f t="shared" si="176"/>
        <v>#REF!</v>
      </c>
      <c r="EN124" s="34" t="e">
        <f t="shared" si="177"/>
        <v>#REF!</v>
      </c>
      <c r="EO124" s="34" t="e">
        <f t="shared" si="178"/>
        <v>#REF!</v>
      </c>
      <c r="EP124" s="34" t="e">
        <f t="shared" si="179"/>
        <v>#REF!</v>
      </c>
      <c r="EQ124" s="34" t="e">
        <f t="shared" si="180"/>
        <v>#REF!</v>
      </c>
      <c r="ER124" s="59" t="e">
        <f t="shared" si="181"/>
        <v>#REF!</v>
      </c>
      <c r="ES124" s="59" t="e">
        <f t="shared" si="182"/>
        <v>#REF!</v>
      </c>
      <c r="ET124" s="59" t="e">
        <f t="shared" si="183"/>
        <v>#REF!</v>
      </c>
      <c r="EU124" s="59" t="e">
        <f t="shared" si="184"/>
        <v>#REF!</v>
      </c>
      <c r="EV124" s="14" t="e">
        <f t="shared" si="185"/>
        <v>#REF!</v>
      </c>
      <c r="EW124" s="14" t="e">
        <f t="shared" si="186"/>
        <v>#REF!</v>
      </c>
      <c r="EX124" s="14" t="e">
        <f t="shared" si="187"/>
        <v>#REF!</v>
      </c>
      <c r="EY124" s="14" t="e">
        <f t="shared" si="188"/>
        <v>#REF!</v>
      </c>
    </row>
    <row r="125" spans="1:155" x14ac:dyDescent="0.2">
      <c r="A125" s="17">
        <v>30272165</v>
      </c>
      <c r="B125" t="s">
        <v>40</v>
      </c>
      <c r="C125" t="s">
        <v>3360</v>
      </c>
      <c r="D125" t="s">
        <v>3361</v>
      </c>
      <c r="E125" t="s">
        <v>795</v>
      </c>
      <c r="F125" t="s">
        <v>66</v>
      </c>
      <c r="G125" t="s">
        <v>42</v>
      </c>
      <c r="H125" t="s">
        <v>4293</v>
      </c>
      <c r="I125" t="s">
        <v>796</v>
      </c>
      <c r="J125" s="19" t="s">
        <v>43</v>
      </c>
      <c r="K125" t="s">
        <v>43</v>
      </c>
      <c r="L125">
        <v>1971</v>
      </c>
      <c r="M125" t="e">
        <f>#REF!</f>
        <v>#REF!</v>
      </c>
      <c r="N125">
        <v>48</v>
      </c>
      <c r="O125" s="19" t="e">
        <f>2019-M125</f>
        <v>#REF!</v>
      </c>
      <c r="P125" t="s">
        <v>83</v>
      </c>
      <c r="Q125" s="19" t="e">
        <f t="shared" si="99"/>
        <v>#REF!</v>
      </c>
      <c r="R125" s="23">
        <v>183.79</v>
      </c>
      <c r="S125" s="15">
        <f t="shared" si="100"/>
        <v>0.18378999999999998</v>
      </c>
      <c r="T125">
        <v>30057597</v>
      </c>
      <c r="U125" t="s">
        <v>45</v>
      </c>
      <c r="V125" t="s">
        <v>46</v>
      </c>
      <c r="W125" s="20" t="s">
        <v>87</v>
      </c>
      <c r="X125" t="s">
        <v>88</v>
      </c>
      <c r="Y125" t="s">
        <v>154</v>
      </c>
      <c r="Z125" t="s">
        <v>3363</v>
      </c>
      <c r="AA125" t="s">
        <v>3364</v>
      </c>
      <c r="AB125" t="s">
        <v>583</v>
      </c>
      <c r="AC125">
        <v>1971</v>
      </c>
      <c r="AD125">
        <v>192</v>
      </c>
      <c r="AE125" t="str">
        <f t="shared" si="101"/>
        <v>&gt;80</v>
      </c>
      <c r="AF125">
        <v>-37.94028462</v>
      </c>
      <c r="AG125">
        <v>145.23550646999999</v>
      </c>
      <c r="AH125" t="s">
        <v>75</v>
      </c>
      <c r="AI125" t="s">
        <v>76</v>
      </c>
      <c r="AJ125" s="33" t="s">
        <v>797</v>
      </c>
      <c r="AL125" t="s">
        <v>190</v>
      </c>
      <c r="AM125" t="s">
        <v>191</v>
      </c>
      <c r="AN125">
        <v>220</v>
      </c>
      <c r="AO125" s="69">
        <v>4</v>
      </c>
      <c r="AP125">
        <v>2</v>
      </c>
      <c r="AQ125">
        <v>4</v>
      </c>
      <c r="AR125">
        <v>0</v>
      </c>
      <c r="AS125" s="82" t="str">
        <f t="shared" si="102"/>
        <v>Gw-4-0</v>
      </c>
      <c r="AT125" s="14">
        <f t="shared" si="103"/>
        <v>40000</v>
      </c>
      <c r="AU125" s="81">
        <f>VLOOKUP(C125,Bushfire_Vlookup!$F$2:$H$12575,3,FALSE)</f>
        <v>525.05165399999998</v>
      </c>
      <c r="AV125" s="14">
        <f>VLOOKUP(AS125,Safety_collateral_Vlookup!$J$3:$L$20,2,FALSE)</f>
        <v>2460565.8044019579</v>
      </c>
      <c r="AW125" s="14">
        <f>VLOOKUP(AS125,Safety_collateral_Vlookup!$J$3:$L$20,3,FALSE)</f>
        <v>25000</v>
      </c>
      <c r="AX125" s="48">
        <f t="shared" si="104"/>
        <v>2695338.9434117069</v>
      </c>
      <c r="AY125" s="48">
        <f>AZ125</f>
        <v>122000</v>
      </c>
      <c r="AZ125" s="14">
        <v>122000</v>
      </c>
      <c r="BA125" s="16">
        <f t="shared" si="105"/>
        <v>22.092942159112351</v>
      </c>
      <c r="BB125" t="e">
        <f>IF(BA125&lt;=#REF!,#REF!,IF(BA125&lt;=#REF!,#REF!,IF(BA125&lt;=#REF!,#REF!,IF(BA125&lt;=#REF!,#REF!,#REF!))))</f>
        <v>#REF!</v>
      </c>
      <c r="BC125" s="51">
        <v>5</v>
      </c>
      <c r="BD125" s="21">
        <v>70</v>
      </c>
      <c r="BE125" s="21">
        <v>6.4399999999999999E-2</v>
      </c>
      <c r="BF125" s="26">
        <f t="shared" si="106"/>
        <v>7957.5955245073455</v>
      </c>
      <c r="BG125" s="21">
        <v>7</v>
      </c>
      <c r="BH125" s="21">
        <f t="shared" si="107"/>
        <v>54.6</v>
      </c>
      <c r="BI125" s="28">
        <f t="shared" si="108"/>
        <v>2.2519960070400004E-2</v>
      </c>
      <c r="BJ125" s="27">
        <f t="shared" si="109"/>
        <v>2.2519960070400004E-2</v>
      </c>
      <c r="BK125" s="28">
        <f t="shared" si="110"/>
        <v>0.3452594593589744</v>
      </c>
      <c r="BL125" s="35">
        <f t="shared" si="111"/>
        <v>7.6277972655042232</v>
      </c>
      <c r="BM125" s="21" t="str">
        <f t="shared" si="112"/>
        <v>Cr4</v>
      </c>
      <c r="BN125" s="51">
        <v>4</v>
      </c>
      <c r="BO125" s="21">
        <v>1</v>
      </c>
      <c r="BP125" s="50" t="s">
        <v>5497</v>
      </c>
      <c r="BQ125" s="14">
        <v>40000</v>
      </c>
      <c r="BR125">
        <f>IFERROR(VLOOKUP(AO125,'Model Failure data- Lines'!$A$37:$E$41,3,FALSE),'Model Failure data- Lines'!$C$37)</f>
        <v>0.45419999999999999</v>
      </c>
      <c r="BS125" s="14">
        <f t="shared" si="113"/>
        <v>1224222.9480975973</v>
      </c>
      <c r="BT125" s="34">
        <f t="shared" si="114"/>
        <v>108817.95142737632</v>
      </c>
      <c r="BU125" s="34">
        <f t="shared" si="115"/>
        <v>11.25019293268563</v>
      </c>
      <c r="BV125" s="54">
        <f t="shared" si="116"/>
        <v>1115404.996670221</v>
      </c>
      <c r="BW125">
        <f>IFERROR(VLOOKUP(AO125,'Model Failure data- Lines'!$A$37:$E$41,4,FALSE),'Model Failure data- Lines'!$D$37)</f>
        <v>0.40249999999999997</v>
      </c>
      <c r="BX125" s="14">
        <f t="shared" si="117"/>
        <v>1084873.9247232119</v>
      </c>
      <c r="BY125" s="34">
        <f t="shared" si="118"/>
        <v>97060.217646318284</v>
      </c>
      <c r="BZ125" s="71">
        <f t="shared" si="119"/>
        <v>11.177328374395662</v>
      </c>
      <c r="CA125" s="71">
        <f t="shared" si="120"/>
        <v>987813.70707689365</v>
      </c>
      <c r="CB125" s="56">
        <v>1</v>
      </c>
      <c r="CC125">
        <f>IFERROR(VLOOKUP(AO125,'Model Failure data- Lines'!$A$37:$E$41,5,FALSE),'Model Failure data- Lines'!$E$37)</f>
        <v>0.28349999999999997</v>
      </c>
      <c r="CD125" s="14">
        <f t="shared" si="121"/>
        <v>764128.59045721882</v>
      </c>
      <c r="CE125" s="34">
        <f t="shared" si="122"/>
        <v>77218.736471726821</v>
      </c>
      <c r="CF125" s="34">
        <f t="shared" si="123"/>
        <v>9.8956370613108895</v>
      </c>
      <c r="CG125" s="54">
        <f t="shared" si="124"/>
        <v>686909.85398549202</v>
      </c>
      <c r="CH125" t="e">
        <f>IFERROR(VLOOKUP(AO125,'Model Failure data- Lines'!#REF!,3,FALSE),'Model Failure data- Lines'!#REF!)</f>
        <v>#REF!</v>
      </c>
      <c r="CI125" s="14" t="e">
        <f t="shared" si="125"/>
        <v>#REF!</v>
      </c>
      <c r="CJ125" s="34">
        <f t="shared" si="126"/>
        <v>104375.28298801507</v>
      </c>
      <c r="CK125" s="34" t="e">
        <f t="shared" si="127"/>
        <v>#REF!</v>
      </c>
      <c r="CL125" s="54" t="e">
        <f t="shared" si="128"/>
        <v>#REF!</v>
      </c>
      <c r="CM125" t="e">
        <f>IFERROR(VLOOKUP(AO125,'Model Failure data- Lines'!#REF!,4,FALSE),'Model Failure data- Lines'!#REF!)</f>
        <v>#REF!</v>
      </c>
      <c r="CN125" s="14" t="e">
        <f t="shared" si="129"/>
        <v>#REF!</v>
      </c>
      <c r="CO125" s="34">
        <f t="shared" si="130"/>
        <v>89296.71884285433</v>
      </c>
      <c r="CP125" s="34" t="e">
        <f t="shared" si="131"/>
        <v>#REF!</v>
      </c>
      <c r="CQ125" s="54" t="e">
        <f t="shared" si="132"/>
        <v>#REF!</v>
      </c>
      <c r="CR125" t="e">
        <f>IFERROR(VLOOKUP(AO125,'Model Failure data- Lines'!#REF!,5,FALSE),'Model Failure data- Lines'!#REF!)</f>
        <v>#REF!</v>
      </c>
      <c r="CS125" s="14" t="e">
        <f t="shared" si="133"/>
        <v>#REF!</v>
      </c>
      <c r="CT125" s="34">
        <f t="shared" si="134"/>
        <v>65359.868820489959</v>
      </c>
      <c r="CU125" s="34" t="e">
        <f t="shared" si="135"/>
        <v>#REF!</v>
      </c>
      <c r="CV125" s="54" t="e">
        <f t="shared" si="136"/>
        <v>#REF!</v>
      </c>
      <c r="CW125" t="s">
        <v>583</v>
      </c>
      <c r="CY125">
        <v>1</v>
      </c>
      <c r="CZ125">
        <f t="shared" si="137"/>
        <v>987813.70707689354</v>
      </c>
      <c r="DA125" s="34">
        <f t="shared" si="138"/>
        <v>17178.699999999997</v>
      </c>
      <c r="DB125" s="34">
        <f t="shared" si="139"/>
        <v>225.49262121424496</v>
      </c>
      <c r="DC125" s="34">
        <f t="shared" si="140"/>
        <v>1056733.0446019978</v>
      </c>
      <c r="DD125" s="9">
        <f t="shared" si="141"/>
        <v>10736.687499999998</v>
      </c>
      <c r="DE125" s="59">
        <f t="shared" si="142"/>
        <v>1.5834743197817077E-2</v>
      </c>
      <c r="DF125" s="59">
        <f t="shared" si="143"/>
        <v>2.0785145266697766E-4</v>
      </c>
      <c r="DG125" s="59">
        <f t="shared" si="144"/>
        <v>0.97406069085088043</v>
      </c>
      <c r="DH125" s="59">
        <f t="shared" si="145"/>
        <v>9.8967144986356736E-3</v>
      </c>
      <c r="DI125" s="14">
        <f t="shared" si="146"/>
        <v>15641.776378846313</v>
      </c>
      <c r="DJ125" s="14">
        <f t="shared" si="147"/>
        <v>205.31851398028468</v>
      </c>
      <c r="DK125" s="14">
        <f t="shared" si="148"/>
        <v>962190.50194728817</v>
      </c>
      <c r="DL125" s="14">
        <f t="shared" si="149"/>
        <v>9776.1102367789463</v>
      </c>
      <c r="DM125">
        <f t="shared" si="150"/>
        <v>686909.85398549191</v>
      </c>
      <c r="DN125" s="34">
        <f t="shared" si="151"/>
        <v>12099.779999999999</v>
      </c>
      <c r="DO125" s="34">
        <f t="shared" si="152"/>
        <v>158.82523755090295</v>
      </c>
      <c r="DP125" s="34">
        <f t="shared" si="153"/>
        <v>744307.62271966797</v>
      </c>
      <c r="DQ125" s="9">
        <f t="shared" si="154"/>
        <v>7562.3624999999984</v>
      </c>
      <c r="DR125" s="59">
        <f t="shared" si="155"/>
        <v>1.5834743197817081E-2</v>
      </c>
      <c r="DS125" s="59">
        <f t="shared" si="156"/>
        <v>2.0785145266697763E-4</v>
      </c>
      <c r="DT125" s="59">
        <f t="shared" si="157"/>
        <v>0.97406069085088032</v>
      </c>
      <c r="DU125" s="59">
        <f t="shared" si="158"/>
        <v>9.8967144986356736E-3</v>
      </c>
      <c r="DV125" s="14">
        <f t="shared" si="159"/>
        <v>10877.041137910292</v>
      </c>
      <c r="DW125" s="14">
        <f t="shared" si="160"/>
        <v>142.77521100214599</v>
      </c>
      <c r="DX125" s="14">
        <f t="shared" si="161"/>
        <v>669091.88692538568</v>
      </c>
      <c r="DY125" s="14">
        <f t="shared" si="162"/>
        <v>6798.1507111939327</v>
      </c>
      <c r="DZ125" s="34" t="e">
        <f t="shared" si="163"/>
        <v>#REF!</v>
      </c>
      <c r="EA125" s="34" t="e">
        <f t="shared" si="164"/>
        <v>#REF!</v>
      </c>
      <c r="EB125" s="34" t="e">
        <f t="shared" si="165"/>
        <v>#REF!</v>
      </c>
      <c r="EC125" s="34" t="e">
        <f t="shared" si="166"/>
        <v>#REF!</v>
      </c>
      <c r="ED125" s="34" t="e">
        <f t="shared" si="167"/>
        <v>#REF!</v>
      </c>
      <c r="EE125" s="59" t="e">
        <f t="shared" si="168"/>
        <v>#REF!</v>
      </c>
      <c r="EF125" s="59" t="e">
        <f t="shared" si="169"/>
        <v>#REF!</v>
      </c>
      <c r="EG125" s="59" t="e">
        <f t="shared" si="170"/>
        <v>#REF!</v>
      </c>
      <c r="EH125" s="59" t="e">
        <f t="shared" si="171"/>
        <v>#REF!</v>
      </c>
      <c r="EI125" s="14" t="e">
        <f t="shared" si="172"/>
        <v>#REF!</v>
      </c>
      <c r="EJ125" s="14" t="e">
        <f t="shared" si="173"/>
        <v>#REF!</v>
      </c>
      <c r="EK125" s="14" t="e">
        <f t="shared" si="174"/>
        <v>#REF!</v>
      </c>
      <c r="EL125" s="14" t="e">
        <f t="shared" si="175"/>
        <v>#REF!</v>
      </c>
      <c r="EM125" t="e">
        <f t="shared" si="176"/>
        <v>#REF!</v>
      </c>
      <c r="EN125" s="34" t="e">
        <f t="shared" si="177"/>
        <v>#REF!</v>
      </c>
      <c r="EO125" s="34" t="e">
        <f t="shared" si="178"/>
        <v>#REF!</v>
      </c>
      <c r="EP125" s="34" t="e">
        <f t="shared" si="179"/>
        <v>#REF!</v>
      </c>
      <c r="EQ125" s="34" t="e">
        <f t="shared" si="180"/>
        <v>#REF!</v>
      </c>
      <c r="ER125" s="59" t="e">
        <f t="shared" si="181"/>
        <v>#REF!</v>
      </c>
      <c r="ES125" s="59" t="e">
        <f t="shared" si="182"/>
        <v>#REF!</v>
      </c>
      <c r="ET125" s="59" t="e">
        <f t="shared" si="183"/>
        <v>#REF!</v>
      </c>
      <c r="EU125" s="59" t="e">
        <f t="shared" si="184"/>
        <v>#REF!</v>
      </c>
      <c r="EV125" s="14" t="e">
        <f t="shared" si="185"/>
        <v>#REF!</v>
      </c>
      <c r="EW125" s="14" t="e">
        <f t="shared" si="186"/>
        <v>#REF!</v>
      </c>
      <c r="EX125" s="14" t="e">
        <f t="shared" si="187"/>
        <v>#REF!</v>
      </c>
      <c r="EY125" s="14" t="e">
        <f t="shared" si="188"/>
        <v>#REF!</v>
      </c>
    </row>
    <row r="126" spans="1:155" x14ac:dyDescent="0.2">
      <c r="A126" s="17">
        <v>30197283</v>
      </c>
      <c r="B126" t="s">
        <v>62</v>
      </c>
      <c r="C126" t="s">
        <v>1657</v>
      </c>
      <c r="D126" t="s">
        <v>1658</v>
      </c>
      <c r="E126" t="s">
        <v>1659</v>
      </c>
      <c r="F126" t="s">
        <v>41</v>
      </c>
      <c r="G126" t="s">
        <v>42</v>
      </c>
      <c r="H126" t="s">
        <v>3531</v>
      </c>
      <c r="I126" t="s">
        <v>68</v>
      </c>
      <c r="J126" s="19" t="s">
        <v>69</v>
      </c>
      <c r="K126" t="s">
        <v>70</v>
      </c>
      <c r="L126">
        <v>1970</v>
      </c>
      <c r="M126">
        <f t="shared" ref="M126:M189" si="194">L126</f>
        <v>1970</v>
      </c>
      <c r="N126">
        <v>49</v>
      </c>
      <c r="O126" s="19">
        <f t="shared" ref="O126:O189" si="195">N126</f>
        <v>49</v>
      </c>
      <c r="P126" t="s">
        <v>83</v>
      </c>
      <c r="Q126" s="19" t="str">
        <f t="shared" si="99"/>
        <v>40-50</v>
      </c>
      <c r="R126" s="23">
        <v>466.34</v>
      </c>
      <c r="S126" s="15">
        <f t="shared" si="100"/>
        <v>0.46633999999999998</v>
      </c>
      <c r="T126">
        <v>30211371</v>
      </c>
      <c r="U126" t="s">
        <v>45</v>
      </c>
      <c r="V126" t="s">
        <v>46</v>
      </c>
      <c r="W126" s="20" t="s">
        <v>87</v>
      </c>
      <c r="X126" t="s">
        <v>48</v>
      </c>
      <c r="Y126" t="s">
        <v>1660</v>
      </c>
      <c r="Z126" t="s">
        <v>1661</v>
      </c>
      <c r="AA126" t="s">
        <v>1662</v>
      </c>
      <c r="AB126" t="s">
        <v>220</v>
      </c>
      <c r="AC126">
        <v>1970</v>
      </c>
      <c r="AD126">
        <v>98</v>
      </c>
      <c r="AE126" t="str">
        <f t="shared" si="101"/>
        <v>&gt;80</v>
      </c>
      <c r="AF126">
        <v>-38.279843540000002</v>
      </c>
      <c r="AG126">
        <v>146.41181997000001</v>
      </c>
      <c r="AH126" t="s">
        <v>92</v>
      </c>
      <c r="AI126" t="s">
        <v>51</v>
      </c>
      <c r="AJ126" s="33" t="s">
        <v>475</v>
      </c>
      <c r="AL126" t="s">
        <v>78</v>
      </c>
      <c r="AM126" t="s">
        <v>79</v>
      </c>
      <c r="AN126">
        <v>220</v>
      </c>
      <c r="AO126" s="69">
        <v>4</v>
      </c>
      <c r="AP126">
        <v>2</v>
      </c>
      <c r="AQ126">
        <v>3</v>
      </c>
      <c r="AR126">
        <v>0</v>
      </c>
      <c r="AS126" s="82" t="str">
        <f t="shared" si="102"/>
        <v>Gw-3-0</v>
      </c>
      <c r="AT126" s="14">
        <f t="shared" si="103"/>
        <v>40000</v>
      </c>
      <c r="AU126" s="81">
        <f>VLOOKUP(C126,Bushfire_Vlookup!$F$2:$H$12575,3,FALSE)</f>
        <v>6862.2540440000002</v>
      </c>
      <c r="AV126" s="14">
        <f>VLOOKUP(AS126,Safety_collateral_Vlookup!$J$3:$L$20,2,FALSE)</f>
        <v>2285140.7140716286</v>
      </c>
      <c r="AW126" s="14">
        <f>VLOOKUP(AS126,Safety_collateral_Vlookup!$J$3:$L$20,3,FALSE)</f>
        <v>25000</v>
      </c>
      <c r="AX126" s="48">
        <f t="shared" si="104"/>
        <v>2514922.1669793758</v>
      </c>
      <c r="AY126" s="49">
        <f t="shared" ref="AY126:AY132" si="196">(R126/1000)*AZ126</f>
        <v>35441.839999999997</v>
      </c>
      <c r="AZ126" s="14">
        <v>76000</v>
      </c>
      <c r="BA126" s="16">
        <f t="shared" si="105"/>
        <v>70.959130986974046</v>
      </c>
      <c r="BB126" t="e">
        <f>IF(BA126&lt;=#REF!,#REF!,IF(BA126&lt;=#REF!,#REF!,IF(BA126&lt;=#REF!,#REF!,IF(BA126&lt;=#REF!,#REF!,#REF!))))</f>
        <v>#REF!</v>
      </c>
      <c r="BC126" s="51">
        <v>5</v>
      </c>
      <c r="BD126" s="21">
        <v>70</v>
      </c>
      <c r="BE126" s="21">
        <v>6.4399999999999999E-2</v>
      </c>
      <c r="BF126" s="26">
        <f t="shared" si="106"/>
        <v>2311.7362898713554</v>
      </c>
      <c r="BG126" s="21">
        <v>7</v>
      </c>
      <c r="BH126" s="21">
        <f t="shared" si="107"/>
        <v>54.6</v>
      </c>
      <c r="BI126" s="28">
        <f t="shared" si="108"/>
        <v>2.2519960070400004E-2</v>
      </c>
      <c r="BJ126" s="27">
        <f t="shared" si="109"/>
        <v>2.2519960070400004E-2</v>
      </c>
      <c r="BK126" s="28">
        <f t="shared" si="110"/>
        <v>0.34525945935897445</v>
      </c>
      <c r="BL126" s="35">
        <f t="shared" si="111"/>
        <v>24.499311201145307</v>
      </c>
      <c r="BM126" s="21" t="str">
        <f t="shared" si="112"/>
        <v>Cr5</v>
      </c>
      <c r="BN126" s="51">
        <v>5</v>
      </c>
      <c r="BO126" s="21">
        <v>1</v>
      </c>
      <c r="BP126" s="50" t="s">
        <v>5497</v>
      </c>
      <c r="BQ126" s="14">
        <v>40000</v>
      </c>
      <c r="BR126">
        <f>IFERROR(VLOOKUP(AO126,'Model Failure data- Lines'!$A$37:$E$41,3,FALSE),'Model Failure data- Lines'!$C$37)</f>
        <v>0.45419999999999999</v>
      </c>
      <c r="BS126" s="14">
        <f t="shared" si="113"/>
        <v>1142277.6482420324</v>
      </c>
      <c r="BT126" s="34">
        <f t="shared" si="114"/>
        <v>31612.364128006906</v>
      </c>
      <c r="BU126" s="34">
        <f t="shared" si="115"/>
        <v>36.133888741020606</v>
      </c>
      <c r="BV126" s="54">
        <f t="shared" si="116"/>
        <v>1110665.2841140255</v>
      </c>
      <c r="BW126">
        <f>IFERROR(VLOOKUP(AO126,'Model Failure data- Lines'!$A$37:$E$41,4,FALSE),'Model Failure data- Lines'!$D$37)</f>
        <v>0.40249999999999997</v>
      </c>
      <c r="BX126" s="14">
        <f t="shared" si="117"/>
        <v>1012256.1722091987</v>
      </c>
      <c r="BY126" s="34">
        <f t="shared" si="118"/>
        <v>28196.66150972122</v>
      </c>
      <c r="BZ126" s="71">
        <f t="shared" si="119"/>
        <v>35.899858990760599</v>
      </c>
      <c r="CA126" s="71">
        <f t="shared" si="120"/>
        <v>984059.51069947751</v>
      </c>
      <c r="CB126" s="56">
        <v>1</v>
      </c>
      <c r="CC126">
        <f>IFERROR(VLOOKUP(AO126,'Model Failure data- Lines'!$A$37:$E$41,5,FALSE),'Model Failure data- Lines'!$E$37)</f>
        <v>0.28349999999999997</v>
      </c>
      <c r="CD126" s="14">
        <f t="shared" si="121"/>
        <v>712980.43433865299</v>
      </c>
      <c r="CE126" s="34">
        <f t="shared" si="122"/>
        <v>22432.574615025464</v>
      </c>
      <c r="CF126" s="34">
        <f t="shared" si="123"/>
        <v>31.783263694622672</v>
      </c>
      <c r="CG126" s="54">
        <f t="shared" si="124"/>
        <v>690547.85972362757</v>
      </c>
      <c r="CH126" t="e">
        <f>IFERROR(VLOOKUP(AO126,'Model Failure data- Lines'!#REF!,3,FALSE),'Model Failure data- Lines'!#REF!)</f>
        <v>#REF!</v>
      </c>
      <c r="CI126" s="14" t="e">
        <f t="shared" si="125"/>
        <v>#REF!</v>
      </c>
      <c r="CJ126" s="34">
        <f t="shared" si="126"/>
        <v>30321.738357507802</v>
      </c>
      <c r="CK126" s="34" t="e">
        <f t="shared" si="127"/>
        <v>#REF!</v>
      </c>
      <c r="CL126" s="54" t="e">
        <f t="shared" si="128"/>
        <v>#REF!</v>
      </c>
      <c r="CM126" t="e">
        <f>IFERROR(VLOOKUP(AO126,'Model Failure data- Lines'!#REF!,4,FALSE),'Model Failure data- Lines'!#REF!)</f>
        <v>#REF!</v>
      </c>
      <c r="CN126" s="14" t="e">
        <f t="shared" si="129"/>
        <v>#REF!</v>
      </c>
      <c r="CO126" s="34">
        <f t="shared" si="130"/>
        <v>25941.311653716621</v>
      </c>
      <c r="CP126" s="34" t="e">
        <f t="shared" si="131"/>
        <v>#REF!</v>
      </c>
      <c r="CQ126" s="54" t="e">
        <f t="shared" si="132"/>
        <v>#REF!</v>
      </c>
      <c r="CR126" t="e">
        <f>IFERROR(VLOOKUP(AO126,'Model Failure data- Lines'!#REF!,5,FALSE),'Model Failure data- Lines'!#REF!)</f>
        <v>#REF!</v>
      </c>
      <c r="CS126" s="14" t="e">
        <f t="shared" si="133"/>
        <v>#REF!</v>
      </c>
      <c r="CT126" s="34">
        <f t="shared" si="134"/>
        <v>18987.491911121258</v>
      </c>
      <c r="CU126" s="34" t="e">
        <f t="shared" si="135"/>
        <v>#REF!</v>
      </c>
      <c r="CV126" s="54" t="e">
        <f t="shared" si="136"/>
        <v>#REF!</v>
      </c>
      <c r="CW126" t="s">
        <v>220</v>
      </c>
      <c r="CY126">
        <v>1</v>
      </c>
      <c r="CZ126">
        <f t="shared" si="137"/>
        <v>984059.51069947751</v>
      </c>
      <c r="DA126" s="34">
        <f t="shared" si="138"/>
        <v>17178.699999999997</v>
      </c>
      <c r="DB126" s="34">
        <f t="shared" si="139"/>
        <v>2947.1150886415699</v>
      </c>
      <c r="DC126" s="34">
        <f t="shared" si="140"/>
        <v>981393.66962055711</v>
      </c>
      <c r="DD126" s="9">
        <f t="shared" si="141"/>
        <v>10736.687499999998</v>
      </c>
      <c r="DE126" s="59">
        <f t="shared" si="142"/>
        <v>1.6970704127699552E-2</v>
      </c>
      <c r="DF126" s="59">
        <f t="shared" si="143"/>
        <v>2.9114320757458439E-3</v>
      </c>
      <c r="DG126" s="59">
        <f t="shared" si="144"/>
        <v>0.96951117371674234</v>
      </c>
      <c r="DH126" s="59">
        <f t="shared" si="145"/>
        <v>1.060669007981222E-2</v>
      </c>
      <c r="DI126" s="14">
        <f t="shared" si="146"/>
        <v>16700.182800129624</v>
      </c>
      <c r="DJ126" s="14">
        <f t="shared" si="147"/>
        <v>2865.0224238932192</v>
      </c>
      <c r="DK126" s="14">
        <f t="shared" si="148"/>
        <v>954056.69122537365</v>
      </c>
      <c r="DL126" s="14">
        <f t="shared" si="149"/>
        <v>10437.614250081015</v>
      </c>
      <c r="DM126">
        <f t="shared" si="150"/>
        <v>690547.85972362745</v>
      </c>
      <c r="DN126" s="34">
        <f t="shared" si="151"/>
        <v>12099.779999999999</v>
      </c>
      <c r="DO126" s="34">
        <f t="shared" si="152"/>
        <v>2075.7941059127579</v>
      </c>
      <c r="DP126" s="34">
        <f t="shared" si="153"/>
        <v>691242.49773274013</v>
      </c>
      <c r="DQ126" s="9">
        <f t="shared" si="154"/>
        <v>7562.3624999999984</v>
      </c>
      <c r="DR126" s="59">
        <f t="shared" si="155"/>
        <v>1.6970704127699552E-2</v>
      </c>
      <c r="DS126" s="59">
        <f t="shared" si="156"/>
        <v>2.9114320757458439E-3</v>
      </c>
      <c r="DT126" s="59">
        <f t="shared" si="157"/>
        <v>0.96951117371674223</v>
      </c>
      <c r="DU126" s="59">
        <f t="shared" si="158"/>
        <v>1.060669007981222E-2</v>
      </c>
      <c r="DV126" s="14">
        <f t="shared" si="159"/>
        <v>11719.083413385857</v>
      </c>
      <c r="DW126" s="14">
        <f t="shared" si="160"/>
        <v>2010.4831886370109</v>
      </c>
      <c r="DX126" s="14">
        <f t="shared" si="161"/>
        <v>669493.86598823837</v>
      </c>
      <c r="DY126" s="14">
        <f t="shared" si="162"/>
        <v>7324.42713336616</v>
      </c>
      <c r="DZ126" s="34" t="e">
        <f t="shared" si="163"/>
        <v>#REF!</v>
      </c>
      <c r="EA126" s="34" t="e">
        <f t="shared" si="164"/>
        <v>#REF!</v>
      </c>
      <c r="EB126" s="34" t="e">
        <f t="shared" si="165"/>
        <v>#REF!</v>
      </c>
      <c r="EC126" s="34" t="e">
        <f t="shared" si="166"/>
        <v>#REF!</v>
      </c>
      <c r="ED126" s="34" t="e">
        <f t="shared" si="167"/>
        <v>#REF!</v>
      </c>
      <c r="EE126" s="59" t="e">
        <f t="shared" si="168"/>
        <v>#REF!</v>
      </c>
      <c r="EF126" s="59" t="e">
        <f t="shared" si="169"/>
        <v>#REF!</v>
      </c>
      <c r="EG126" s="59" t="e">
        <f t="shared" si="170"/>
        <v>#REF!</v>
      </c>
      <c r="EH126" s="59" t="e">
        <f t="shared" si="171"/>
        <v>#REF!</v>
      </c>
      <c r="EI126" s="14" t="e">
        <f t="shared" si="172"/>
        <v>#REF!</v>
      </c>
      <c r="EJ126" s="14" t="e">
        <f t="shared" si="173"/>
        <v>#REF!</v>
      </c>
      <c r="EK126" s="14" t="e">
        <f t="shared" si="174"/>
        <v>#REF!</v>
      </c>
      <c r="EL126" s="14" t="e">
        <f t="shared" si="175"/>
        <v>#REF!</v>
      </c>
      <c r="EM126" t="e">
        <f t="shared" si="176"/>
        <v>#REF!</v>
      </c>
      <c r="EN126" s="34" t="e">
        <f t="shared" si="177"/>
        <v>#REF!</v>
      </c>
      <c r="EO126" s="34" t="e">
        <f t="shared" si="178"/>
        <v>#REF!</v>
      </c>
      <c r="EP126" s="34" t="e">
        <f t="shared" si="179"/>
        <v>#REF!</v>
      </c>
      <c r="EQ126" s="34" t="e">
        <f t="shared" si="180"/>
        <v>#REF!</v>
      </c>
      <c r="ER126" s="59" t="e">
        <f t="shared" si="181"/>
        <v>#REF!</v>
      </c>
      <c r="ES126" s="59" t="e">
        <f t="shared" si="182"/>
        <v>#REF!</v>
      </c>
      <c r="ET126" s="59" t="e">
        <f t="shared" si="183"/>
        <v>#REF!</v>
      </c>
      <c r="EU126" s="59" t="e">
        <f t="shared" si="184"/>
        <v>#REF!</v>
      </c>
      <c r="EV126" s="14" t="e">
        <f t="shared" si="185"/>
        <v>#REF!</v>
      </c>
      <c r="EW126" s="14" t="e">
        <f t="shared" si="186"/>
        <v>#REF!</v>
      </c>
      <c r="EX126" s="14" t="e">
        <f t="shared" si="187"/>
        <v>#REF!</v>
      </c>
      <c r="EY126" s="14" t="e">
        <f t="shared" si="188"/>
        <v>#REF!</v>
      </c>
    </row>
    <row r="127" spans="1:155" x14ac:dyDescent="0.2">
      <c r="A127" s="17">
        <v>30293376</v>
      </c>
      <c r="B127" t="s">
        <v>62</v>
      </c>
      <c r="C127" t="s">
        <v>4425</v>
      </c>
      <c r="D127" t="s">
        <v>4426</v>
      </c>
      <c r="E127" t="s">
        <v>1804</v>
      </c>
      <c r="F127" t="s">
        <v>41</v>
      </c>
      <c r="G127" t="s">
        <v>42</v>
      </c>
      <c r="H127" t="s">
        <v>4427</v>
      </c>
      <c r="I127" t="s">
        <v>68</v>
      </c>
      <c r="J127" s="19" t="s">
        <v>69</v>
      </c>
      <c r="K127" t="s">
        <v>70</v>
      </c>
      <c r="L127">
        <v>1966</v>
      </c>
      <c r="M127">
        <f t="shared" si="194"/>
        <v>1966</v>
      </c>
      <c r="N127">
        <v>53</v>
      </c>
      <c r="O127" s="19">
        <f t="shared" si="195"/>
        <v>53</v>
      </c>
      <c r="P127" t="s">
        <v>80</v>
      </c>
      <c r="Q127" s="19" t="str">
        <f t="shared" si="99"/>
        <v>50-60</v>
      </c>
      <c r="R127" s="23">
        <v>326.10000000000002</v>
      </c>
      <c r="S127" s="15">
        <f t="shared" si="100"/>
        <v>0.3261</v>
      </c>
      <c r="T127">
        <v>30306684</v>
      </c>
      <c r="U127" t="s">
        <v>45</v>
      </c>
      <c r="V127" t="s">
        <v>46</v>
      </c>
      <c r="W127" t="s">
        <v>47</v>
      </c>
      <c r="X127" t="s">
        <v>48</v>
      </c>
      <c r="Y127" t="s">
        <v>161</v>
      </c>
      <c r="Z127" t="s">
        <v>4428</v>
      </c>
      <c r="AA127" t="s">
        <v>4429</v>
      </c>
      <c r="AB127" t="s">
        <v>505</v>
      </c>
      <c r="AC127">
        <v>1966</v>
      </c>
      <c r="AD127">
        <v>53</v>
      </c>
      <c r="AE127" t="str">
        <f t="shared" si="101"/>
        <v>&lt;60</v>
      </c>
      <c r="AF127">
        <v>-38.224322129999997</v>
      </c>
      <c r="AG127">
        <v>146.22631964999999</v>
      </c>
      <c r="AH127" t="s">
        <v>92</v>
      </c>
      <c r="AI127" t="s">
        <v>51</v>
      </c>
      <c r="AJ127" s="33" t="s">
        <v>164</v>
      </c>
      <c r="AL127">
        <v>1</v>
      </c>
      <c r="AM127" t="s">
        <v>86</v>
      </c>
      <c r="AN127">
        <v>220</v>
      </c>
      <c r="AO127" s="69">
        <v>4</v>
      </c>
      <c r="AP127">
        <v>2</v>
      </c>
      <c r="AQ127">
        <v>0</v>
      </c>
      <c r="AR127">
        <v>0</v>
      </c>
      <c r="AS127" s="82" t="str">
        <f t="shared" si="102"/>
        <v>Gw-0-0</v>
      </c>
      <c r="AT127" s="14">
        <f t="shared" si="103"/>
        <v>17616</v>
      </c>
      <c r="AU127" s="81">
        <f>VLOOKUP(C127,Bushfire_Vlookup!$F$2:$H$12575,3,FALSE)</f>
        <v>31926.612099999998</v>
      </c>
      <c r="AV127" s="14">
        <f>VLOOKUP(AS127,Safety_collateral_Vlookup!$J$3:$L$20,2,FALSE)</f>
        <v>3720.1399252148244</v>
      </c>
      <c r="AW127" s="14">
        <f>VLOOKUP(AS127,Safety_collateral_Vlookup!$J$3:$L$20,3,FALSE)</f>
        <v>25000</v>
      </c>
      <c r="AX127" s="48">
        <f t="shared" si="104"/>
        <v>83506.35641090422</v>
      </c>
      <c r="AY127" s="49">
        <f t="shared" si="196"/>
        <v>24783.599999999999</v>
      </c>
      <c r="AZ127" s="14">
        <v>76000</v>
      </c>
      <c r="BA127" s="16">
        <f t="shared" si="105"/>
        <v>3.3694199555715967</v>
      </c>
      <c r="BB127" t="e">
        <f>IF(BA127&lt;=#REF!,#REF!,IF(BA127&lt;=#REF!,#REF!,IF(BA127&lt;=#REF!,#REF!,IF(BA127&lt;=#REF!,#REF!,#REF!))))</f>
        <v>#REF!</v>
      </c>
      <c r="BC127" s="51">
        <v>4</v>
      </c>
      <c r="BD127" s="21">
        <v>70</v>
      </c>
      <c r="BE127" s="21">
        <v>6.4399999999999999E-2</v>
      </c>
      <c r="BF127" s="26">
        <f t="shared" si="106"/>
        <v>1616.5398724686904</v>
      </c>
      <c r="BG127" s="21">
        <v>7</v>
      </c>
      <c r="BH127" s="21">
        <f t="shared" si="107"/>
        <v>54.6</v>
      </c>
      <c r="BI127" s="28">
        <f t="shared" si="108"/>
        <v>2.2519960070400004E-2</v>
      </c>
      <c r="BJ127" s="27">
        <f t="shared" si="109"/>
        <v>2.2519960070400004E-2</v>
      </c>
      <c r="BK127" s="28">
        <f t="shared" si="110"/>
        <v>0.34525945935897445</v>
      </c>
      <c r="BL127" s="35">
        <f t="shared" si="111"/>
        <v>1.163324112213989</v>
      </c>
      <c r="BM127" s="21" t="str">
        <f t="shared" si="112"/>
        <v>Cr3</v>
      </c>
      <c r="BN127" s="51">
        <v>3</v>
      </c>
      <c r="BO127" s="21">
        <v>1</v>
      </c>
      <c r="BP127" s="50" t="s">
        <v>5497</v>
      </c>
      <c r="BQ127" s="14">
        <v>17616</v>
      </c>
      <c r="BR127">
        <f>IFERROR(VLOOKUP(AO127,'Model Failure data- Lines'!$A$37:$E$41,3,FALSE),'Model Failure data- Lines'!$C$37)</f>
        <v>0.45419999999999999</v>
      </c>
      <c r="BS127" s="14">
        <f t="shared" si="113"/>
        <v>37928.587081832695</v>
      </c>
      <c r="BT127" s="34">
        <f t="shared" si="114"/>
        <v>22105.74246717642</v>
      </c>
      <c r="BU127" s="34">
        <f t="shared" si="115"/>
        <v>1.7157798313334525</v>
      </c>
      <c r="BV127" s="54">
        <f t="shared" si="116"/>
        <v>15822.844614656275</v>
      </c>
      <c r="BW127">
        <f>IFERROR(VLOOKUP(AO127,'Model Failure data- Lines'!$A$37:$E$41,4,FALSE),'Model Failure data- Lines'!$D$37)</f>
        <v>0.40249999999999997</v>
      </c>
      <c r="BX127" s="14">
        <f t="shared" si="117"/>
        <v>33611.308455388949</v>
      </c>
      <c r="BY127" s="34">
        <f t="shared" si="118"/>
        <v>19717.226311961422</v>
      </c>
      <c r="BZ127" s="71">
        <f t="shared" si="119"/>
        <v>1.704667173952287</v>
      </c>
      <c r="CA127" s="71">
        <f t="shared" si="120"/>
        <v>13894.082143427528</v>
      </c>
      <c r="CB127" s="56">
        <v>1</v>
      </c>
      <c r="CC127">
        <f>IFERROR(VLOOKUP(AO127,'Model Failure data- Lines'!$A$37:$E$41,5,FALSE),'Model Failure data- Lines'!$E$37)</f>
        <v>0.28349999999999997</v>
      </c>
      <c r="CD127" s="14">
        <f t="shared" si="121"/>
        <v>23674.052042491345</v>
      </c>
      <c r="CE127" s="34">
        <f t="shared" si="122"/>
        <v>15686.543255907285</v>
      </c>
      <c r="CF127" s="34">
        <f t="shared" si="123"/>
        <v>1.5091949613294249</v>
      </c>
      <c r="CG127" s="54">
        <f t="shared" si="124"/>
        <v>7987.5087865840596</v>
      </c>
      <c r="CH127" t="e">
        <f>IFERROR(VLOOKUP(AO127,'Model Failure data- Lines'!#REF!,3,FALSE),'Model Failure data- Lines'!#REF!)</f>
        <v>#REF!</v>
      </c>
      <c r="CI127" s="14" t="e">
        <f t="shared" si="125"/>
        <v>#REF!</v>
      </c>
      <c r="CJ127" s="34">
        <f t="shared" si="126"/>
        <v>21203.23986444074</v>
      </c>
      <c r="CK127" s="34" t="e">
        <f t="shared" si="127"/>
        <v>#REF!</v>
      </c>
      <c r="CL127" s="54" t="e">
        <f t="shared" si="128"/>
        <v>#REF!</v>
      </c>
      <c r="CM127" t="e">
        <f>IFERROR(VLOOKUP(AO127,'Model Failure data- Lines'!#REF!,4,FALSE),'Model Failure data- Lines'!#REF!)</f>
        <v>#REF!</v>
      </c>
      <c r="CN127" s="14" t="e">
        <f t="shared" si="129"/>
        <v>#REF!</v>
      </c>
      <c r="CO127" s="34">
        <f t="shared" si="130"/>
        <v>18140.116074702986</v>
      </c>
      <c r="CP127" s="34" t="e">
        <f t="shared" si="131"/>
        <v>#REF!</v>
      </c>
      <c r="CQ127" s="54" t="e">
        <f t="shared" si="132"/>
        <v>#REF!</v>
      </c>
      <c r="CR127" t="e">
        <f>IFERROR(VLOOKUP(AO127,'Model Failure data- Lines'!#REF!,5,FALSE),'Model Failure data- Lines'!#REF!)</f>
        <v>#REF!</v>
      </c>
      <c r="CS127" s="14" t="e">
        <f t="shared" si="133"/>
        <v>#REF!</v>
      </c>
      <c r="CT127" s="34">
        <f t="shared" si="134"/>
        <v>13277.482335241762</v>
      </c>
      <c r="CU127" s="34" t="e">
        <f t="shared" si="135"/>
        <v>#REF!</v>
      </c>
      <c r="CV127" s="54" t="e">
        <f t="shared" si="136"/>
        <v>#REF!</v>
      </c>
      <c r="CW127" t="s">
        <v>505</v>
      </c>
      <c r="CY127">
        <v>1</v>
      </c>
      <c r="CZ127">
        <f t="shared" si="137"/>
        <v>13894.082143427528</v>
      </c>
      <c r="DA127" s="34">
        <f t="shared" si="138"/>
        <v>7565.4994799999995</v>
      </c>
      <c r="DB127" s="34">
        <f t="shared" si="139"/>
        <v>13711.442282056747</v>
      </c>
      <c r="DC127" s="34">
        <f t="shared" si="140"/>
        <v>1597.6791933321974</v>
      </c>
      <c r="DD127" s="9">
        <f t="shared" si="141"/>
        <v>10736.687499999998</v>
      </c>
      <c r="DE127" s="59">
        <f t="shared" si="142"/>
        <v>0.22508791914606383</v>
      </c>
      <c r="DF127" s="59">
        <f t="shared" si="143"/>
        <v>0.40794134213059391</v>
      </c>
      <c r="DG127" s="59">
        <f t="shared" si="144"/>
        <v>4.7533977900703808E-2</v>
      </c>
      <c r="DH127" s="59">
        <f t="shared" si="145"/>
        <v>0.31943676082263822</v>
      </c>
      <c r="DI127" s="14">
        <f t="shared" si="146"/>
        <v>3127.3900381085846</v>
      </c>
      <c r="DJ127" s="14">
        <f t="shared" si="147"/>
        <v>5667.9705172625454</v>
      </c>
      <c r="DK127" s="14">
        <f t="shared" si="148"/>
        <v>660.44099355624758</v>
      </c>
      <c r="DL127" s="14">
        <f t="shared" si="149"/>
        <v>4438.2805945001483</v>
      </c>
      <c r="DM127">
        <f t="shared" si="150"/>
        <v>7987.5087865840605</v>
      </c>
      <c r="DN127" s="34">
        <f t="shared" si="151"/>
        <v>5328.7431120000001</v>
      </c>
      <c r="DO127" s="34">
        <f t="shared" si="152"/>
        <v>9657.624563883448</v>
      </c>
      <c r="DP127" s="34">
        <f t="shared" si="153"/>
        <v>1125.3218666078956</v>
      </c>
      <c r="DQ127" s="9">
        <f t="shared" si="154"/>
        <v>7562.3624999999984</v>
      </c>
      <c r="DR127" s="59">
        <f t="shared" si="155"/>
        <v>0.22508791914606388</v>
      </c>
      <c r="DS127" s="59">
        <f t="shared" si="156"/>
        <v>0.40794134213059396</v>
      </c>
      <c r="DT127" s="59">
        <f t="shared" si="157"/>
        <v>4.7533977900703815E-2</v>
      </c>
      <c r="DU127" s="59">
        <f t="shared" si="158"/>
        <v>0.31943676082263828</v>
      </c>
      <c r="DV127" s="14">
        <f t="shared" si="159"/>
        <v>1797.8917319331078</v>
      </c>
      <c r="DW127" s="14">
        <f t="shared" si="160"/>
        <v>3258.4350546790133</v>
      </c>
      <c r="DX127" s="14">
        <f t="shared" si="161"/>
        <v>379.6780661431643</v>
      </c>
      <c r="DY127" s="14">
        <f t="shared" si="162"/>
        <v>2551.5039338287743</v>
      </c>
      <c r="DZ127" s="34" t="e">
        <f t="shared" si="163"/>
        <v>#REF!</v>
      </c>
      <c r="EA127" s="34" t="e">
        <f t="shared" si="164"/>
        <v>#REF!</v>
      </c>
      <c r="EB127" s="34" t="e">
        <f t="shared" si="165"/>
        <v>#REF!</v>
      </c>
      <c r="EC127" s="34" t="e">
        <f t="shared" si="166"/>
        <v>#REF!</v>
      </c>
      <c r="ED127" s="34" t="e">
        <f t="shared" si="167"/>
        <v>#REF!</v>
      </c>
      <c r="EE127" s="59" t="e">
        <f t="shared" si="168"/>
        <v>#REF!</v>
      </c>
      <c r="EF127" s="59" t="e">
        <f t="shared" si="169"/>
        <v>#REF!</v>
      </c>
      <c r="EG127" s="59" t="e">
        <f t="shared" si="170"/>
        <v>#REF!</v>
      </c>
      <c r="EH127" s="59" t="e">
        <f t="shared" si="171"/>
        <v>#REF!</v>
      </c>
      <c r="EI127" s="14" t="e">
        <f t="shared" si="172"/>
        <v>#REF!</v>
      </c>
      <c r="EJ127" s="14" t="e">
        <f t="shared" si="173"/>
        <v>#REF!</v>
      </c>
      <c r="EK127" s="14" t="e">
        <f t="shared" si="174"/>
        <v>#REF!</v>
      </c>
      <c r="EL127" s="14" t="e">
        <f t="shared" si="175"/>
        <v>#REF!</v>
      </c>
      <c r="EM127" t="e">
        <f t="shared" si="176"/>
        <v>#REF!</v>
      </c>
      <c r="EN127" s="34" t="e">
        <f t="shared" si="177"/>
        <v>#REF!</v>
      </c>
      <c r="EO127" s="34" t="e">
        <f t="shared" si="178"/>
        <v>#REF!</v>
      </c>
      <c r="EP127" s="34" t="e">
        <f t="shared" si="179"/>
        <v>#REF!</v>
      </c>
      <c r="EQ127" s="34" t="e">
        <f t="shared" si="180"/>
        <v>#REF!</v>
      </c>
      <c r="ER127" s="59" t="e">
        <f t="shared" si="181"/>
        <v>#REF!</v>
      </c>
      <c r="ES127" s="59" t="e">
        <f t="shared" si="182"/>
        <v>#REF!</v>
      </c>
      <c r="ET127" s="59" t="e">
        <f t="shared" si="183"/>
        <v>#REF!</v>
      </c>
      <c r="EU127" s="59" t="e">
        <f t="shared" si="184"/>
        <v>#REF!</v>
      </c>
      <c r="EV127" s="14" t="e">
        <f t="shared" si="185"/>
        <v>#REF!</v>
      </c>
      <c r="EW127" s="14" t="e">
        <f t="shared" si="186"/>
        <v>#REF!</v>
      </c>
      <c r="EX127" s="14" t="e">
        <f t="shared" si="187"/>
        <v>#REF!</v>
      </c>
      <c r="EY127" s="14" t="e">
        <f t="shared" si="188"/>
        <v>#REF!</v>
      </c>
    </row>
    <row r="128" spans="1:155" x14ac:dyDescent="0.2">
      <c r="A128" s="17">
        <v>30376010</v>
      </c>
      <c r="B128" t="s">
        <v>62</v>
      </c>
      <c r="C128" t="s">
        <v>5076</v>
      </c>
      <c r="D128" t="s">
        <v>5077</v>
      </c>
      <c r="E128" t="s">
        <v>2627</v>
      </c>
      <c r="F128" t="s">
        <v>41</v>
      </c>
      <c r="G128" t="s">
        <v>42</v>
      </c>
      <c r="H128" t="s">
        <v>5078</v>
      </c>
      <c r="I128" t="s">
        <v>68</v>
      </c>
      <c r="J128" s="19" t="s">
        <v>69</v>
      </c>
      <c r="K128" t="s">
        <v>70</v>
      </c>
      <c r="L128">
        <v>1966</v>
      </c>
      <c r="M128">
        <f t="shared" si="194"/>
        <v>1966</v>
      </c>
      <c r="N128">
        <v>53</v>
      </c>
      <c r="O128" s="19">
        <f t="shared" si="195"/>
        <v>53</v>
      </c>
      <c r="P128" t="s">
        <v>80</v>
      </c>
      <c r="Q128" s="19" t="str">
        <f t="shared" si="99"/>
        <v>50-60</v>
      </c>
      <c r="R128" s="23">
        <v>506</v>
      </c>
      <c r="S128" s="15">
        <f t="shared" si="100"/>
        <v>0.50600000000000001</v>
      </c>
      <c r="T128">
        <v>30234111</v>
      </c>
      <c r="U128" t="s">
        <v>45</v>
      </c>
      <c r="V128" t="s">
        <v>46</v>
      </c>
      <c r="W128" t="s">
        <v>47</v>
      </c>
      <c r="X128" t="s">
        <v>48</v>
      </c>
      <c r="Y128" t="s">
        <v>161</v>
      </c>
      <c r="Z128" t="s">
        <v>5079</v>
      </c>
      <c r="AA128" t="s">
        <v>5080</v>
      </c>
      <c r="AB128" t="s">
        <v>461</v>
      </c>
      <c r="AC128">
        <v>1966</v>
      </c>
      <c r="AD128">
        <v>53</v>
      </c>
      <c r="AE128" t="str">
        <f t="shared" si="101"/>
        <v>&lt;60</v>
      </c>
      <c r="AF128">
        <v>-38.222339830000003</v>
      </c>
      <c r="AG128">
        <v>146.21755769000001</v>
      </c>
      <c r="AH128" t="s">
        <v>92</v>
      </c>
      <c r="AI128" t="s">
        <v>51</v>
      </c>
      <c r="AJ128" s="33" t="s">
        <v>164</v>
      </c>
      <c r="AL128">
        <v>1</v>
      </c>
      <c r="AM128" t="s">
        <v>86</v>
      </c>
      <c r="AN128">
        <v>220</v>
      </c>
      <c r="AO128" s="69">
        <v>4</v>
      </c>
      <c r="AP128">
        <v>2</v>
      </c>
      <c r="AQ128">
        <v>0</v>
      </c>
      <c r="AR128">
        <v>0</v>
      </c>
      <c r="AS128" s="82" t="str">
        <f t="shared" si="102"/>
        <v>Gw-0-0</v>
      </c>
      <c r="AT128" s="14">
        <f t="shared" si="103"/>
        <v>17616</v>
      </c>
      <c r="AU128" s="81">
        <f>VLOOKUP(C128,Bushfire_Vlookup!$F$2:$H$12575,3,FALSE)</f>
        <v>33224.148212</v>
      </c>
      <c r="AV128" s="14">
        <f>VLOOKUP(AS128,Safety_collateral_Vlookup!$J$3:$L$20,2,FALSE)</f>
        <v>3720.1399252148244</v>
      </c>
      <c r="AW128" s="14">
        <f>VLOOKUP(AS128,Safety_collateral_Vlookup!$J$3:$L$20,3,FALSE)</f>
        <v>25000</v>
      </c>
      <c r="AX128" s="48">
        <f t="shared" si="104"/>
        <v>84890.827442408219</v>
      </c>
      <c r="AY128" s="49">
        <f t="shared" si="196"/>
        <v>38456</v>
      </c>
      <c r="AZ128" s="14">
        <v>76000</v>
      </c>
      <c r="BA128" s="16">
        <f t="shared" si="105"/>
        <v>2.2074793905348509</v>
      </c>
      <c r="BB128" t="e">
        <f>IF(BA128&lt;=#REF!,#REF!,IF(BA128&lt;=#REF!,#REF!,IF(BA128&lt;=#REF!,#REF!,IF(BA128&lt;=#REF!,#REF!,#REF!))))</f>
        <v>#REF!</v>
      </c>
      <c r="BC128" s="51">
        <v>3</v>
      </c>
      <c r="BD128" s="21">
        <v>70</v>
      </c>
      <c r="BE128" s="21">
        <v>6.4399999999999999E-2</v>
      </c>
      <c r="BF128" s="26">
        <f t="shared" si="106"/>
        <v>2508.3384712332336</v>
      </c>
      <c r="BG128" s="21">
        <v>7</v>
      </c>
      <c r="BH128" s="21">
        <f t="shared" si="107"/>
        <v>54.6</v>
      </c>
      <c r="BI128" s="28">
        <f t="shared" si="108"/>
        <v>2.2519960070400004E-2</v>
      </c>
      <c r="BJ128" s="27">
        <f t="shared" si="109"/>
        <v>2.2519960070400004E-2</v>
      </c>
      <c r="BK128" s="28">
        <f t="shared" si="110"/>
        <v>0.3452594593589744</v>
      </c>
      <c r="BL128" s="35">
        <f t="shared" si="111"/>
        <v>0.76215314092214081</v>
      </c>
      <c r="BM128" s="21" t="str">
        <f t="shared" si="112"/>
        <v>Cr2</v>
      </c>
      <c r="BN128" s="51">
        <v>2</v>
      </c>
      <c r="BO128" s="21">
        <v>0</v>
      </c>
      <c r="BP128" s="50" t="s">
        <v>5497</v>
      </c>
      <c r="BQ128" s="14">
        <v>17616</v>
      </c>
      <c r="BR128">
        <f>IFERROR(VLOOKUP(AO128,'Model Failure data- Lines'!$A$37:$E$41,3,FALSE),'Model Failure data- Lines'!$C$37)</f>
        <v>0.45419999999999999</v>
      </c>
      <c r="BS128" s="14">
        <f t="shared" si="113"/>
        <v>38557.413824341813</v>
      </c>
      <c r="BT128" s="34">
        <f t="shared" si="114"/>
        <v>34300.845410583475</v>
      </c>
      <c r="BU128" s="34">
        <f t="shared" si="115"/>
        <v>1.1240951458428188</v>
      </c>
      <c r="BV128" s="54">
        <f t="shared" si="116"/>
        <v>4256.5684137583376</v>
      </c>
      <c r="BW128">
        <f>IFERROR(VLOOKUP(AO128,'Model Failure data- Lines'!$A$37:$E$41,4,FALSE),'Model Failure data- Lines'!$D$37)</f>
        <v>0.40249999999999997</v>
      </c>
      <c r="BX128" s="14">
        <f t="shared" si="117"/>
        <v>34168.558045569305</v>
      </c>
      <c r="BY128" s="34">
        <f t="shared" si="118"/>
        <v>30594.653523006687</v>
      </c>
      <c r="BZ128" s="71">
        <f t="shared" si="119"/>
        <v>1.1168146754750825</v>
      </c>
      <c r="CA128" s="71">
        <f t="shared" si="120"/>
        <v>3573.9045225626178</v>
      </c>
      <c r="CB128" s="56">
        <v>1</v>
      </c>
      <c r="CC128">
        <f>IFERROR(VLOOKUP(AO128,'Model Failure data- Lines'!$A$37:$E$41,5,FALSE),'Model Failure data- Lines'!$E$37)</f>
        <v>0.28349999999999997</v>
      </c>
      <c r="CD128" s="14">
        <f t="shared" si="121"/>
        <v>24066.549579922728</v>
      </c>
      <c r="CE128" s="34">
        <f t="shared" si="122"/>
        <v>24340.358440628908</v>
      </c>
      <c r="CF128" s="34">
        <f t="shared" si="123"/>
        <v>0.98875082873680531</v>
      </c>
      <c r="CG128" s="54">
        <f t="shared" si="124"/>
        <v>-273.80886070617998</v>
      </c>
      <c r="CH128" t="e">
        <f>IFERROR(VLOOKUP(AO128,'Model Failure data- Lines'!#REF!,3,FALSE),'Model Failure data- Lines'!#REF!)</f>
        <v>#REF!</v>
      </c>
      <c r="CI128" s="14" t="e">
        <f t="shared" si="125"/>
        <v>#REF!</v>
      </c>
      <c r="CJ128" s="34">
        <f t="shared" si="126"/>
        <v>32900.458053992683</v>
      </c>
      <c r="CK128" s="34" t="e">
        <f t="shared" si="127"/>
        <v>#REF!</v>
      </c>
      <c r="CL128" s="54" t="e">
        <f t="shared" si="128"/>
        <v>#REF!</v>
      </c>
      <c r="CM128" t="e">
        <f>IFERROR(VLOOKUP(AO128,'Model Failure data- Lines'!#REF!,4,FALSE),'Model Failure data- Lines'!#REF!)</f>
        <v>#REF!</v>
      </c>
      <c r="CN128" s="14" t="e">
        <f t="shared" si="129"/>
        <v>#REF!</v>
      </c>
      <c r="CO128" s="34">
        <f t="shared" si="130"/>
        <v>28147.496883777098</v>
      </c>
      <c r="CP128" s="34" t="e">
        <f t="shared" si="131"/>
        <v>#REF!</v>
      </c>
      <c r="CQ128" s="54" t="e">
        <f t="shared" si="132"/>
        <v>#REF!</v>
      </c>
      <c r="CR128" t="e">
        <f>IFERROR(VLOOKUP(AO128,'Model Failure data- Lines'!#REF!,5,FALSE),'Model Failure data- Lines'!#REF!)</f>
        <v>#REF!</v>
      </c>
      <c r="CS128" s="14" t="e">
        <f t="shared" si="133"/>
        <v>#REF!</v>
      </c>
      <c r="CT128" s="34">
        <f t="shared" si="134"/>
        <v>20602.287830825917</v>
      </c>
      <c r="CU128" s="34" t="e">
        <f t="shared" si="135"/>
        <v>#REF!</v>
      </c>
      <c r="CV128" s="54" t="e">
        <f t="shared" si="136"/>
        <v>#REF!</v>
      </c>
      <c r="CW128" t="s">
        <v>461</v>
      </c>
      <c r="CY128">
        <v>1</v>
      </c>
      <c r="CZ128">
        <f t="shared" si="137"/>
        <v>3573.9045225626164</v>
      </c>
      <c r="DA128" s="34">
        <f t="shared" si="138"/>
        <v>7565.4994799999995</v>
      </c>
      <c r="DB128" s="34">
        <f t="shared" si="139"/>
        <v>14268.691872237108</v>
      </c>
      <c r="DC128" s="34">
        <f t="shared" si="140"/>
        <v>1597.6791933321974</v>
      </c>
      <c r="DD128" s="9">
        <f t="shared" si="141"/>
        <v>10736.687499999998</v>
      </c>
      <c r="DE128" s="59">
        <f t="shared" si="142"/>
        <v>0.22141699599702688</v>
      </c>
      <c r="DF128" s="59">
        <f t="shared" si="143"/>
        <v>0.41759713281454536</v>
      </c>
      <c r="DG128" s="59">
        <f t="shared" si="144"/>
        <v>4.6758753799368225E-2</v>
      </c>
      <c r="DH128" s="59">
        <f t="shared" si="145"/>
        <v>0.31422711738905945</v>
      </c>
      <c r="DI128" s="14">
        <f t="shared" si="146"/>
        <v>791.3232033660031</v>
      </c>
      <c r="DJ128" s="14">
        <f t="shared" si="147"/>
        <v>1492.4522815750852</v>
      </c>
      <c r="DK128" s="14">
        <f t="shared" si="148"/>
        <v>167.11132167295401</v>
      </c>
      <c r="DL128" s="14">
        <f t="shared" si="149"/>
        <v>1123.0177159485736</v>
      </c>
      <c r="DM128">
        <f t="shared" si="150"/>
        <v>-273.80886070618106</v>
      </c>
      <c r="DN128" s="34">
        <f t="shared" si="151"/>
        <v>5328.7431120000001</v>
      </c>
      <c r="DO128" s="34">
        <f t="shared" si="152"/>
        <v>10050.122101314832</v>
      </c>
      <c r="DP128" s="34">
        <f t="shared" si="153"/>
        <v>1125.3218666078956</v>
      </c>
      <c r="DQ128" s="9">
        <f t="shared" si="154"/>
        <v>7562.3624999999984</v>
      </c>
      <c r="DR128" s="59">
        <f t="shared" si="155"/>
        <v>0.22141699599702691</v>
      </c>
      <c r="DS128" s="59">
        <f t="shared" si="156"/>
        <v>0.4175971328145453</v>
      </c>
      <c r="DT128" s="59">
        <f t="shared" si="157"/>
        <v>4.6758753799368225E-2</v>
      </c>
      <c r="DU128" s="59">
        <f t="shared" si="158"/>
        <v>0.31422711738905945</v>
      </c>
      <c r="DV128" s="14">
        <f t="shared" si="159"/>
        <v>-60.625935414930986</v>
      </c>
      <c r="DW128" s="14">
        <f t="shared" si="160"/>
        <v>-114.34179517011843</v>
      </c>
      <c r="DX128" s="14">
        <f t="shared" si="161"/>
        <v>-12.802961105845828</v>
      </c>
      <c r="DY128" s="14">
        <f t="shared" si="162"/>
        <v>-86.038169015285789</v>
      </c>
      <c r="DZ128" s="34" t="e">
        <f t="shared" si="163"/>
        <v>#REF!</v>
      </c>
      <c r="EA128" s="34" t="e">
        <f t="shared" si="164"/>
        <v>#REF!</v>
      </c>
      <c r="EB128" s="34" t="e">
        <f t="shared" si="165"/>
        <v>#REF!</v>
      </c>
      <c r="EC128" s="34" t="e">
        <f t="shared" si="166"/>
        <v>#REF!</v>
      </c>
      <c r="ED128" s="34" t="e">
        <f t="shared" si="167"/>
        <v>#REF!</v>
      </c>
      <c r="EE128" s="59" t="e">
        <f t="shared" si="168"/>
        <v>#REF!</v>
      </c>
      <c r="EF128" s="59" t="e">
        <f t="shared" si="169"/>
        <v>#REF!</v>
      </c>
      <c r="EG128" s="59" t="e">
        <f t="shared" si="170"/>
        <v>#REF!</v>
      </c>
      <c r="EH128" s="59" t="e">
        <f t="shared" si="171"/>
        <v>#REF!</v>
      </c>
      <c r="EI128" s="14" t="e">
        <f t="shared" si="172"/>
        <v>#REF!</v>
      </c>
      <c r="EJ128" s="14" t="e">
        <f t="shared" si="173"/>
        <v>#REF!</v>
      </c>
      <c r="EK128" s="14" t="e">
        <f t="shared" si="174"/>
        <v>#REF!</v>
      </c>
      <c r="EL128" s="14" t="e">
        <f t="shared" si="175"/>
        <v>#REF!</v>
      </c>
      <c r="EM128" t="e">
        <f t="shared" si="176"/>
        <v>#REF!</v>
      </c>
      <c r="EN128" s="34" t="e">
        <f t="shared" si="177"/>
        <v>#REF!</v>
      </c>
      <c r="EO128" s="34" t="e">
        <f t="shared" si="178"/>
        <v>#REF!</v>
      </c>
      <c r="EP128" s="34" t="e">
        <f t="shared" si="179"/>
        <v>#REF!</v>
      </c>
      <c r="EQ128" s="34" t="e">
        <f t="shared" si="180"/>
        <v>#REF!</v>
      </c>
      <c r="ER128" s="59" t="e">
        <f t="shared" si="181"/>
        <v>#REF!</v>
      </c>
      <c r="ES128" s="59" t="e">
        <f t="shared" si="182"/>
        <v>#REF!</v>
      </c>
      <c r="ET128" s="59" t="e">
        <f t="shared" si="183"/>
        <v>#REF!</v>
      </c>
      <c r="EU128" s="59" t="e">
        <f t="shared" si="184"/>
        <v>#REF!</v>
      </c>
      <c r="EV128" s="14" t="e">
        <f t="shared" si="185"/>
        <v>#REF!</v>
      </c>
      <c r="EW128" s="14" t="e">
        <f t="shared" si="186"/>
        <v>#REF!</v>
      </c>
      <c r="EX128" s="14" t="e">
        <f t="shared" si="187"/>
        <v>#REF!</v>
      </c>
      <c r="EY128" s="14" t="e">
        <f t="shared" si="188"/>
        <v>#REF!</v>
      </c>
    </row>
    <row r="129" spans="1:155" x14ac:dyDescent="0.2">
      <c r="A129" s="17">
        <v>30256009</v>
      </c>
      <c r="B129" t="s">
        <v>62</v>
      </c>
      <c r="C129" t="s">
        <v>4150</v>
      </c>
      <c r="D129" t="s">
        <v>4151</v>
      </c>
      <c r="E129" t="s">
        <v>285</v>
      </c>
      <c r="F129" t="s">
        <v>41</v>
      </c>
      <c r="G129" t="s">
        <v>42</v>
      </c>
      <c r="H129" t="s">
        <v>4152</v>
      </c>
      <c r="I129" t="s">
        <v>68</v>
      </c>
      <c r="J129" s="19" t="s">
        <v>69</v>
      </c>
      <c r="K129" t="s">
        <v>70</v>
      </c>
      <c r="L129">
        <v>1966</v>
      </c>
      <c r="M129">
        <f t="shared" si="194"/>
        <v>1966</v>
      </c>
      <c r="N129">
        <v>53</v>
      </c>
      <c r="O129" s="19">
        <f t="shared" si="195"/>
        <v>53</v>
      </c>
      <c r="P129" t="s">
        <v>80</v>
      </c>
      <c r="Q129" s="19" t="str">
        <f t="shared" si="99"/>
        <v>50-60</v>
      </c>
      <c r="R129" s="23">
        <v>295.7</v>
      </c>
      <c r="S129" s="15">
        <f t="shared" si="100"/>
        <v>0.29569999999999996</v>
      </c>
      <c r="T129">
        <v>30279147</v>
      </c>
      <c r="U129" t="s">
        <v>45</v>
      </c>
      <c r="V129" t="s">
        <v>46</v>
      </c>
      <c r="W129" t="s">
        <v>47</v>
      </c>
      <c r="X129" t="s">
        <v>88</v>
      </c>
      <c r="Y129" t="s">
        <v>235</v>
      </c>
      <c r="Z129" t="s">
        <v>4153</v>
      </c>
      <c r="AA129" t="s">
        <v>4154</v>
      </c>
      <c r="AB129" t="s">
        <v>773</v>
      </c>
      <c r="AC129">
        <v>1966</v>
      </c>
      <c r="AD129">
        <v>53</v>
      </c>
      <c r="AE129" t="str">
        <f t="shared" si="101"/>
        <v>&lt;60</v>
      </c>
      <c r="AF129">
        <v>-38.214858309999997</v>
      </c>
      <c r="AG129">
        <v>146.20567276</v>
      </c>
      <c r="AH129" t="s">
        <v>92</v>
      </c>
      <c r="AI129" t="s">
        <v>51</v>
      </c>
      <c r="AJ129" s="33" t="s">
        <v>164</v>
      </c>
      <c r="AL129">
        <v>1</v>
      </c>
      <c r="AM129" t="s">
        <v>86</v>
      </c>
      <c r="AN129">
        <v>220</v>
      </c>
      <c r="AO129" s="69">
        <v>4</v>
      </c>
      <c r="AP129">
        <v>2</v>
      </c>
      <c r="AQ129">
        <v>0</v>
      </c>
      <c r="AR129">
        <v>0</v>
      </c>
      <c r="AS129" s="82" t="str">
        <f t="shared" si="102"/>
        <v>Gw-0-0</v>
      </c>
      <c r="AT129" s="14">
        <f t="shared" si="103"/>
        <v>17616</v>
      </c>
      <c r="AU129" s="81">
        <f>VLOOKUP(C129,Bushfire_Vlookup!$F$2:$H$12575,3,FALSE)</f>
        <v>61178.013344999999</v>
      </c>
      <c r="AV129" s="14">
        <f>VLOOKUP(AS129,Safety_collateral_Vlookup!$J$3:$L$20,2,FALSE)</f>
        <v>3720.1399252148244</v>
      </c>
      <c r="AW129" s="14">
        <f>VLOOKUP(AS129,Safety_collateral_Vlookup!$J$3:$L$20,3,FALSE)</f>
        <v>25000</v>
      </c>
      <c r="AX129" s="48">
        <f t="shared" si="104"/>
        <v>114717.60153931921</v>
      </c>
      <c r="AY129" s="49">
        <f t="shared" si="196"/>
        <v>22473.199999999997</v>
      </c>
      <c r="AZ129" s="14">
        <v>76000</v>
      </c>
      <c r="BA129" s="16">
        <f t="shared" si="105"/>
        <v>5.1046402621486582</v>
      </c>
      <c r="BB129" t="e">
        <f>IF(BA129&lt;=#REF!,#REF!,IF(BA129&lt;=#REF!,#REF!,IF(BA129&lt;=#REF!,#REF!,IF(BA129&lt;=#REF!,#REF!,#REF!))))</f>
        <v>#REF!</v>
      </c>
      <c r="BC129" s="51">
        <v>4</v>
      </c>
      <c r="BD129" s="21">
        <v>70</v>
      </c>
      <c r="BE129" s="21">
        <v>6.4399999999999999E-2</v>
      </c>
      <c r="BF129" s="26">
        <f t="shared" si="106"/>
        <v>1465.8412765685118</v>
      </c>
      <c r="BG129" s="21">
        <v>7</v>
      </c>
      <c r="BH129" s="21">
        <f t="shared" si="107"/>
        <v>54.6</v>
      </c>
      <c r="BI129" s="28">
        <f t="shared" si="108"/>
        <v>2.2519960070400004E-2</v>
      </c>
      <c r="BJ129" s="27">
        <f t="shared" si="109"/>
        <v>2.2519960070400004E-2</v>
      </c>
      <c r="BK129" s="28">
        <f t="shared" si="110"/>
        <v>0.34525945935897445</v>
      </c>
      <c r="BL129" s="35">
        <f t="shared" si="111"/>
        <v>1.7624253371314993</v>
      </c>
      <c r="BM129" s="21" t="str">
        <f t="shared" si="112"/>
        <v>Cr3</v>
      </c>
      <c r="BN129" s="51">
        <v>3</v>
      </c>
      <c r="BO129" s="21">
        <v>1</v>
      </c>
      <c r="BP129" s="50" t="s">
        <v>5497</v>
      </c>
      <c r="BQ129" s="14">
        <v>17616</v>
      </c>
      <c r="BR129">
        <f>IFERROR(VLOOKUP(AO129,'Model Failure data- Lines'!$A$37:$E$41,3,FALSE),'Model Failure data- Lines'!$C$37)</f>
        <v>0.45419999999999999</v>
      </c>
      <c r="BS129" s="14">
        <f t="shared" si="113"/>
        <v>52104.734619158786</v>
      </c>
      <c r="BT129" s="34">
        <f t="shared" si="114"/>
        <v>20044.980213259943</v>
      </c>
      <c r="BU129" s="34">
        <f t="shared" si="115"/>
        <v>2.5993906736156824</v>
      </c>
      <c r="BV129" s="54">
        <f t="shared" si="116"/>
        <v>32059.754405898842</v>
      </c>
      <c r="BW129">
        <f>IFERROR(VLOOKUP(AO129,'Model Failure data- Lines'!$A$37:$E$41,4,FALSE),'Model Failure data- Lines'!$D$37)</f>
        <v>0.40249999999999997</v>
      </c>
      <c r="BX129" s="14">
        <f t="shared" si="117"/>
        <v>46173.83461957598</v>
      </c>
      <c r="BY129" s="34">
        <f t="shared" si="118"/>
        <v>17879.128550895406</v>
      </c>
      <c r="BZ129" s="71">
        <f t="shared" si="119"/>
        <v>2.5825550998269176</v>
      </c>
      <c r="CA129" s="71">
        <f t="shared" si="120"/>
        <v>28294.706068680574</v>
      </c>
      <c r="CB129" s="56">
        <v>1</v>
      </c>
      <c r="CC129">
        <f>IFERROR(VLOOKUP(AO129,'Model Failure data- Lines'!$A$37:$E$41,5,FALSE),'Model Failure data- Lines'!$E$37)</f>
        <v>0.28349999999999997</v>
      </c>
      <c r="CD129" s="14">
        <f t="shared" si="121"/>
        <v>32522.440036396991</v>
      </c>
      <c r="CE129" s="34">
        <f t="shared" si="122"/>
        <v>14224.197610462386</v>
      </c>
      <c r="CF129" s="34">
        <f t="shared" si="123"/>
        <v>2.2864164944162204</v>
      </c>
      <c r="CG129" s="54">
        <f t="shared" si="124"/>
        <v>18298.242425934604</v>
      </c>
      <c r="CH129" t="e">
        <f>IFERROR(VLOOKUP(AO129,'Model Failure data- Lines'!#REF!,3,FALSE),'Model Failure data- Lines'!#REF!)</f>
        <v>#REF!</v>
      </c>
      <c r="CI129" s="14" t="e">
        <f t="shared" si="125"/>
        <v>#REF!</v>
      </c>
      <c r="CJ129" s="34">
        <f t="shared" si="126"/>
        <v>19226.611554477542</v>
      </c>
      <c r="CK129" s="34" t="e">
        <f t="shared" si="127"/>
        <v>#REF!</v>
      </c>
      <c r="CL129" s="54" t="e">
        <f t="shared" si="128"/>
        <v>#REF!</v>
      </c>
      <c r="CM129" t="e">
        <f>IFERROR(VLOOKUP(AO129,'Model Failure data- Lines'!#REF!,4,FALSE),'Model Failure data- Lines'!#REF!)</f>
        <v>#REF!</v>
      </c>
      <c r="CN129" s="14" t="e">
        <f t="shared" si="129"/>
        <v>#REF!</v>
      </c>
      <c r="CO129" s="34">
        <f t="shared" si="130"/>
        <v>16449.041163108472</v>
      </c>
      <c r="CP129" s="34" t="e">
        <f t="shared" si="131"/>
        <v>#REF!</v>
      </c>
      <c r="CQ129" s="54" t="e">
        <f t="shared" si="132"/>
        <v>#REF!</v>
      </c>
      <c r="CR129" t="e">
        <f>IFERROR(VLOOKUP(AO129,'Model Failure data- Lines'!#REF!,5,FALSE),'Model Failure data- Lines'!#REF!)</f>
        <v>#REF!</v>
      </c>
      <c r="CS129" s="14" t="e">
        <f t="shared" si="133"/>
        <v>#REF!</v>
      </c>
      <c r="CT129" s="34">
        <f t="shared" si="134"/>
        <v>12039.71642603799</v>
      </c>
      <c r="CU129" s="34" t="e">
        <f t="shared" si="135"/>
        <v>#REF!</v>
      </c>
      <c r="CV129" s="54" t="e">
        <f t="shared" si="136"/>
        <v>#REF!</v>
      </c>
      <c r="CW129" t="s">
        <v>773</v>
      </c>
      <c r="CY129">
        <v>1</v>
      </c>
      <c r="CZ129">
        <f t="shared" si="137"/>
        <v>28294.706068680571</v>
      </c>
      <c r="DA129" s="34">
        <f t="shared" si="138"/>
        <v>7565.4994799999995</v>
      </c>
      <c r="DB129" s="34">
        <f t="shared" si="139"/>
        <v>26273.968446243784</v>
      </c>
      <c r="DC129" s="34">
        <f t="shared" si="140"/>
        <v>1597.6791933321974</v>
      </c>
      <c r="DD129" s="9">
        <f t="shared" si="141"/>
        <v>10736.687499999998</v>
      </c>
      <c r="DE129" s="59">
        <f t="shared" si="142"/>
        <v>0.16384819546246893</v>
      </c>
      <c r="DF129" s="59">
        <f t="shared" si="143"/>
        <v>0.56902288195714645</v>
      </c>
      <c r="DG129" s="59">
        <f t="shared" si="144"/>
        <v>3.4601397230604736E-2</v>
      </c>
      <c r="DH129" s="59">
        <f t="shared" si="145"/>
        <v>0.23252752534977988</v>
      </c>
      <c r="DI129" s="14">
        <f t="shared" si="146"/>
        <v>4636.0365304942807</v>
      </c>
      <c r="DJ129" s="14">
        <f t="shared" si="147"/>
        <v>16100.335191330983</v>
      </c>
      <c r="DK129" s="14">
        <f t="shared" si="148"/>
        <v>979.03636420561895</v>
      </c>
      <c r="DL129" s="14">
        <f t="shared" si="149"/>
        <v>6579.297982649693</v>
      </c>
      <c r="DM129">
        <f t="shared" si="150"/>
        <v>18298.242425934604</v>
      </c>
      <c r="DN129" s="34">
        <f t="shared" si="151"/>
        <v>5328.7431120000001</v>
      </c>
      <c r="DO129" s="34">
        <f t="shared" si="152"/>
        <v>18506.012557789098</v>
      </c>
      <c r="DP129" s="34">
        <f t="shared" si="153"/>
        <v>1125.3218666078956</v>
      </c>
      <c r="DQ129" s="9">
        <f t="shared" si="154"/>
        <v>7562.3624999999984</v>
      </c>
      <c r="DR129" s="59">
        <f t="shared" si="155"/>
        <v>0.16384819546246895</v>
      </c>
      <c r="DS129" s="59">
        <f t="shared" si="156"/>
        <v>0.56902288195714645</v>
      </c>
      <c r="DT129" s="59">
        <f t="shared" si="157"/>
        <v>3.4601397230604743E-2</v>
      </c>
      <c r="DU129" s="59">
        <f t="shared" si="158"/>
        <v>0.23252752534977991</v>
      </c>
      <c r="DV129" s="14">
        <f t="shared" si="159"/>
        <v>2998.1340016241752</v>
      </c>
      <c r="DW129" s="14">
        <f t="shared" si="160"/>
        <v>10412.118639955834</v>
      </c>
      <c r="DX129" s="14">
        <f t="shared" si="161"/>
        <v>633.14475480166777</v>
      </c>
      <c r="DY129" s="14">
        <f t="shared" si="162"/>
        <v>4254.8450295529265</v>
      </c>
      <c r="DZ129" s="34" t="e">
        <f t="shared" si="163"/>
        <v>#REF!</v>
      </c>
      <c r="EA129" s="34" t="e">
        <f t="shared" si="164"/>
        <v>#REF!</v>
      </c>
      <c r="EB129" s="34" t="e">
        <f t="shared" si="165"/>
        <v>#REF!</v>
      </c>
      <c r="EC129" s="34" t="e">
        <f t="shared" si="166"/>
        <v>#REF!</v>
      </c>
      <c r="ED129" s="34" t="e">
        <f t="shared" si="167"/>
        <v>#REF!</v>
      </c>
      <c r="EE129" s="59" t="e">
        <f t="shared" si="168"/>
        <v>#REF!</v>
      </c>
      <c r="EF129" s="59" t="e">
        <f t="shared" si="169"/>
        <v>#REF!</v>
      </c>
      <c r="EG129" s="59" t="e">
        <f t="shared" si="170"/>
        <v>#REF!</v>
      </c>
      <c r="EH129" s="59" t="e">
        <f t="shared" si="171"/>
        <v>#REF!</v>
      </c>
      <c r="EI129" s="14" t="e">
        <f t="shared" si="172"/>
        <v>#REF!</v>
      </c>
      <c r="EJ129" s="14" t="e">
        <f t="shared" si="173"/>
        <v>#REF!</v>
      </c>
      <c r="EK129" s="14" t="e">
        <f t="shared" si="174"/>
        <v>#REF!</v>
      </c>
      <c r="EL129" s="14" t="e">
        <f t="shared" si="175"/>
        <v>#REF!</v>
      </c>
      <c r="EM129" t="e">
        <f t="shared" si="176"/>
        <v>#REF!</v>
      </c>
      <c r="EN129" s="34" t="e">
        <f t="shared" si="177"/>
        <v>#REF!</v>
      </c>
      <c r="EO129" s="34" t="e">
        <f t="shared" si="178"/>
        <v>#REF!</v>
      </c>
      <c r="EP129" s="34" t="e">
        <f t="shared" si="179"/>
        <v>#REF!</v>
      </c>
      <c r="EQ129" s="34" t="e">
        <f t="shared" si="180"/>
        <v>#REF!</v>
      </c>
      <c r="ER129" s="59" t="e">
        <f t="shared" si="181"/>
        <v>#REF!</v>
      </c>
      <c r="ES129" s="59" t="e">
        <f t="shared" si="182"/>
        <v>#REF!</v>
      </c>
      <c r="ET129" s="59" t="e">
        <f t="shared" si="183"/>
        <v>#REF!</v>
      </c>
      <c r="EU129" s="59" t="e">
        <f t="shared" si="184"/>
        <v>#REF!</v>
      </c>
      <c r="EV129" s="14" t="e">
        <f t="shared" si="185"/>
        <v>#REF!</v>
      </c>
      <c r="EW129" s="14" t="e">
        <f t="shared" si="186"/>
        <v>#REF!</v>
      </c>
      <c r="EX129" s="14" t="e">
        <f t="shared" si="187"/>
        <v>#REF!</v>
      </c>
      <c r="EY129" s="14" t="e">
        <f t="shared" si="188"/>
        <v>#REF!</v>
      </c>
    </row>
    <row r="130" spans="1:155" x14ac:dyDescent="0.2">
      <c r="A130" s="17">
        <v>30353600</v>
      </c>
      <c r="B130" t="s">
        <v>62</v>
      </c>
      <c r="C130" t="s">
        <v>4901</v>
      </c>
      <c r="D130" t="s">
        <v>4902</v>
      </c>
      <c r="E130" t="s">
        <v>1205</v>
      </c>
      <c r="F130" t="s">
        <v>41</v>
      </c>
      <c r="G130" t="s">
        <v>42</v>
      </c>
      <c r="H130" t="s">
        <v>4903</v>
      </c>
      <c r="I130" t="s">
        <v>68</v>
      </c>
      <c r="J130" s="19" t="s">
        <v>69</v>
      </c>
      <c r="K130" t="s">
        <v>70</v>
      </c>
      <c r="L130">
        <v>1966</v>
      </c>
      <c r="M130">
        <f t="shared" si="194"/>
        <v>1966</v>
      </c>
      <c r="N130">
        <v>53</v>
      </c>
      <c r="O130" s="19">
        <f t="shared" si="195"/>
        <v>53</v>
      </c>
      <c r="P130" t="s">
        <v>80</v>
      </c>
      <c r="Q130" s="19" t="str">
        <f t="shared" ref="Q130:Q193" si="197">IF(O130&lt;10,"0-10",IF(O130&lt;20,"10-20",IF(O130&lt;30,"20-30",IF(O130&lt;40,"30-40",IF(O130&lt;50,"40-50",IF(O130&lt;60,"50-60","60-70"))))))</f>
        <v>50-60</v>
      </c>
      <c r="R130" s="23">
        <v>289.60000000000002</v>
      </c>
      <c r="S130" s="15">
        <f t="shared" ref="S130:S193" si="198">R130/1000</f>
        <v>0.28960000000000002</v>
      </c>
      <c r="T130">
        <v>30052196</v>
      </c>
      <c r="U130" t="s">
        <v>45</v>
      </c>
      <c r="V130" t="s">
        <v>46</v>
      </c>
      <c r="W130" t="s">
        <v>47</v>
      </c>
      <c r="X130" t="s">
        <v>88</v>
      </c>
      <c r="Y130" t="s">
        <v>235</v>
      </c>
      <c r="Z130" t="s">
        <v>4904</v>
      </c>
      <c r="AA130" t="s">
        <v>4905</v>
      </c>
      <c r="AB130" t="s">
        <v>424</v>
      </c>
      <c r="AC130">
        <v>1966</v>
      </c>
      <c r="AD130">
        <v>53</v>
      </c>
      <c r="AE130" t="str">
        <f t="shared" ref="AE130:AE193" si="199">IF(AD130&lt;=10,"&lt;10",IF(AD130&lt;=20,"20",IF(AD130&lt;=30,"&lt;30",IF(AD130&lt;=40,"&lt;40",IF(AD130&lt;=50,"&lt;50",IF(AD130&lt;=60,"&lt;60",IF(AD130&lt;=70,"&lt;70",IF(AD130&lt;=80,"&lt;80","&gt;80"))))))))</f>
        <v>&lt;60</v>
      </c>
      <c r="AF130">
        <v>-38.213188600000002</v>
      </c>
      <c r="AG130">
        <v>146.20305217000001</v>
      </c>
      <c r="AH130" t="s">
        <v>92</v>
      </c>
      <c r="AI130" t="s">
        <v>51</v>
      </c>
      <c r="AJ130" s="33" t="s">
        <v>164</v>
      </c>
      <c r="AL130">
        <v>1</v>
      </c>
      <c r="AM130" t="s">
        <v>86</v>
      </c>
      <c r="AN130">
        <v>220</v>
      </c>
      <c r="AO130" s="69">
        <v>4</v>
      </c>
      <c r="AP130">
        <v>2</v>
      </c>
      <c r="AQ130">
        <v>0</v>
      </c>
      <c r="AR130">
        <v>0</v>
      </c>
      <c r="AS130" s="82" t="str">
        <f t="shared" ref="AS130:AS193" si="200">"Gw"&amp;"-"&amp;AQ130&amp;"-"&amp;AR130</f>
        <v>Gw-0-0</v>
      </c>
      <c r="AT130" s="14">
        <f t="shared" ref="AT130:AT193" si="201">BQ130</f>
        <v>17616</v>
      </c>
      <c r="AU130" s="81">
        <f>VLOOKUP(C130,Bushfire_Vlookup!$F$2:$H$12575,3,FALSE)</f>
        <v>74451.143284000005</v>
      </c>
      <c r="AV130" s="14">
        <f>VLOOKUP(AS130,Safety_collateral_Vlookup!$J$3:$L$20,2,FALSE)</f>
        <v>3720.1399252148244</v>
      </c>
      <c r="AW130" s="14">
        <f>VLOOKUP(AS130,Safety_collateral_Vlookup!$J$3:$L$20,3,FALSE)</f>
        <v>25000</v>
      </c>
      <c r="AX130" s="48">
        <f t="shared" ref="AX130:AX193" si="202">(AT130+AU130+AV130+AW130)*1.067</f>
        <v>128880.03118423221</v>
      </c>
      <c r="AY130" s="49">
        <f t="shared" si="196"/>
        <v>22009.600000000002</v>
      </c>
      <c r="AZ130" s="14">
        <v>76000</v>
      </c>
      <c r="BA130" s="16">
        <f t="shared" ref="BA130:BA193" si="203">AX130/AY130</f>
        <v>5.8556280524967379</v>
      </c>
      <c r="BB130" t="e">
        <f>IF(BA130&lt;=#REF!,#REF!,IF(BA130&lt;=#REF!,#REF!,IF(BA130&lt;=#REF!,#REF!,IF(BA130&lt;=#REF!,#REF!,#REF!))))</f>
        <v>#REF!</v>
      </c>
      <c r="BC130" s="51">
        <v>4</v>
      </c>
      <c r="BD130" s="21">
        <v>70</v>
      </c>
      <c r="BE130" s="21">
        <v>6.4399999999999999E-2</v>
      </c>
      <c r="BF130" s="26">
        <f t="shared" ref="BF130:BF193" si="204">PMT(BE130,BD130,-AY130)</f>
        <v>1435.6024135753844</v>
      </c>
      <c r="BG130" s="21">
        <v>7</v>
      </c>
      <c r="BH130" s="21">
        <f t="shared" ref="BH130:BH193" si="205">BD130-IF(AO130=1,0.95*BD130,IF(AO130=2,0.85*BD130,IF(AO130=3,0.6*BD130,IF(AO130=4,0.22*BD130,0.08*BD130))))</f>
        <v>54.6</v>
      </c>
      <c r="BI130" s="28">
        <f t="shared" ref="BI130:BI193" si="206">BG130*(BH130^(BG130-1))/(BD130^BG130)</f>
        <v>2.2519960070400004E-2</v>
      </c>
      <c r="BJ130" s="27">
        <f t="shared" ref="BJ130:BJ193" si="207">BI130</f>
        <v>2.2519960070400004E-2</v>
      </c>
      <c r="BK130" s="28">
        <f t="shared" ref="BK130:BK193" si="208">(BI130*AY130)/BF130</f>
        <v>0.3452594593589744</v>
      </c>
      <c r="BL130" s="35">
        <f t="shared" ref="BL130:BL193" si="209">(BI130*AX130)/BF130</f>
        <v>2.021710975612268</v>
      </c>
      <c r="BM130" s="21" t="str">
        <f t="shared" ref="BM130:BM193" si="210">IF(BL130&lt;=0.3,"Cr1",IF(BL130&lt;=1,"Cr2",IF(BL130&lt;=3,"Cr3",IF(BL130&lt;=10,"Cr4","Cr5"))))</f>
        <v>Cr3</v>
      </c>
      <c r="BN130" s="51">
        <v>3</v>
      </c>
      <c r="BO130" s="21">
        <v>1</v>
      </c>
      <c r="BP130" s="50" t="s">
        <v>5497</v>
      </c>
      <c r="BQ130" s="14">
        <v>17616</v>
      </c>
      <c r="BR130">
        <f>IFERROR(VLOOKUP(AO130,'Model Failure data- Lines'!$A$37:$E$41,3,FALSE),'Model Failure data- Lines'!$C$37)</f>
        <v>0.45419999999999999</v>
      </c>
      <c r="BS130" s="14">
        <f t="shared" ref="BS130:BS193" si="211">($AX130)*BR130</f>
        <v>58537.310163878268</v>
      </c>
      <c r="BT130" s="34">
        <f t="shared" ref="BT130:BT193" si="212">$AY130/1.0468^2.5</f>
        <v>19631.471997835917</v>
      </c>
      <c r="BU130" s="34">
        <f t="shared" ref="BU130:BU193" si="213">BS130/BT130</f>
        <v>2.9818095235207607</v>
      </c>
      <c r="BV130" s="54">
        <f t="shared" ref="BV130:BV193" si="214">BS130-BT130</f>
        <v>38905.838166042347</v>
      </c>
      <c r="BW130">
        <f>IFERROR(VLOOKUP(AO130,'Model Failure data- Lines'!$A$37:$E$41,4,FALSE),'Model Failure data- Lines'!$D$37)</f>
        <v>0.40249999999999997</v>
      </c>
      <c r="BX130" s="14">
        <f t="shared" ref="BX130:BX193" si="215">($AX130)*BW130</f>
        <v>51874.212551653458</v>
      </c>
      <c r="BY130" s="34">
        <f t="shared" ref="BY130:BY193" si="216">$AY130/1.0468^5</f>
        <v>17510.299723839402</v>
      </c>
      <c r="BZ130" s="71">
        <f t="shared" ref="BZ130:BZ193" si="217">BX130/BY130</f>
        <v>2.9624971228236201</v>
      </c>
      <c r="CA130" s="71">
        <f t="shared" ref="CA130:CA193" si="218">BX130-BY130</f>
        <v>34363.912827814056</v>
      </c>
      <c r="CB130" s="56">
        <v>1</v>
      </c>
      <c r="CC130">
        <f>IFERROR(VLOOKUP(AO130,'Model Failure data- Lines'!$A$37:$E$41,5,FALSE),'Model Failure data- Lines'!$E$37)</f>
        <v>0.28349999999999997</v>
      </c>
      <c r="CD130" s="14">
        <f t="shared" ref="CD130:CD193" si="219">($AX130)*CC130</f>
        <v>36537.488840729828</v>
      </c>
      <c r="CE130" s="34">
        <f t="shared" ref="CE130:CE193" si="220">$AY130/1.0468^10</f>
        <v>13930.766411869827</v>
      </c>
      <c r="CF130" s="34">
        <f t="shared" ref="CF130:CF193" si="221">CD130/CE130</f>
        <v>2.622791005209717</v>
      </c>
      <c r="CG130" s="54">
        <f t="shared" ref="CG130:CG193" si="222">CD130-CE130</f>
        <v>22606.722428860001</v>
      </c>
      <c r="CH130" t="e">
        <f>IFERROR(VLOOKUP(AO130,'Model Failure data- Lines'!#REF!,3,FALSE),'Model Failure data- Lines'!#REF!)</f>
        <v>#REF!</v>
      </c>
      <c r="CI130" s="14" t="e">
        <f t="shared" ref="CI130:CI193" si="223">($AX130)*CH130</f>
        <v>#REF!</v>
      </c>
      <c r="CJ130" s="34">
        <f t="shared" ref="CJ130:CJ193" si="224">$AY130/1.0644^2.5</f>
        <v>18829.985479123086</v>
      </c>
      <c r="CK130" s="34" t="e">
        <f t="shared" ref="CK130:CK193" si="225">CI130/CJ130</f>
        <v>#REF!</v>
      </c>
      <c r="CL130" s="54" t="e">
        <f t="shared" ref="CL130:CL193" si="226">CI130-CJ130</f>
        <v>#REF!</v>
      </c>
      <c r="CM130" t="e">
        <f>IFERROR(VLOOKUP(AO130,'Model Failure data- Lines'!#REF!,4,FALSE),'Model Failure data- Lines'!#REF!)</f>
        <v>#REF!</v>
      </c>
      <c r="CN130" s="14" t="e">
        <f t="shared" ref="CN130:CN193" si="227">($AX130)*CM130</f>
        <v>#REF!</v>
      </c>
      <c r="CO130" s="34">
        <f t="shared" ref="CO130:CO193" si="228">$AY130/1.0644^5</f>
        <v>16109.713631505629</v>
      </c>
      <c r="CP130" s="34" t="e">
        <f t="shared" ref="CP130:CP193" si="229">CN130/CO130</f>
        <v>#REF!</v>
      </c>
      <c r="CQ130" s="54" t="e">
        <f t="shared" ref="CQ130:CQ193" si="230">CN130-CO130</f>
        <v>#REF!</v>
      </c>
      <c r="CR130" t="e">
        <f>IFERROR(VLOOKUP(AO130,'Model Failure data- Lines'!#REF!,5,FALSE),'Model Failure data- Lines'!#REF!)</f>
        <v>#REF!</v>
      </c>
      <c r="CS130" s="14" t="e">
        <f t="shared" ref="CS130:CS193" si="231">($AX130)*CR130</f>
        <v>#REF!</v>
      </c>
      <c r="CT130" s="34">
        <f t="shared" ref="CT130:CT193" si="232">$AY130/1.0644^10</f>
        <v>11791.348924520131</v>
      </c>
      <c r="CU130" s="34" t="e">
        <f t="shared" ref="CU130:CU193" si="233">CS130/CT130</f>
        <v>#REF!</v>
      </c>
      <c r="CV130" s="54" t="e">
        <f t="shared" ref="CV130:CV193" si="234">CS130-CT130</f>
        <v>#REF!</v>
      </c>
      <c r="CW130" t="s">
        <v>424</v>
      </c>
      <c r="CY130">
        <v>1</v>
      </c>
      <c r="CZ130">
        <f t="shared" ref="CZ130:CZ193" si="235">BX130*(BZ130-1)/BZ130</f>
        <v>34363.912827814056</v>
      </c>
      <c r="DA130" s="34">
        <f t="shared" ref="DA130:DA193" si="236">1.067*$AT130*$BW130</f>
        <v>7565.4994799999995</v>
      </c>
      <c r="DB130" s="34">
        <f t="shared" ref="DB130:DB193" si="237">1.067*$BW130*$AU130</f>
        <v>31974.346378321268</v>
      </c>
      <c r="DC130" s="34">
        <f t="shared" ref="DC130:DC193" si="238">1.067*$BW130*$AV130</f>
        <v>1597.6791933321974</v>
      </c>
      <c r="DD130" s="9">
        <f t="shared" ref="DD130:DD193" si="239">1.067*$BW130*$AW130</f>
        <v>10736.687499999998</v>
      </c>
      <c r="DE130" s="59">
        <f t="shared" ref="DE130:DE193" si="240">DA130/$BX130</f>
        <v>0.14584316769081931</v>
      </c>
      <c r="DF130" s="59">
        <f t="shared" ref="DF130:DF193" si="241">DB130/$BX130</f>
        <v>0.6163822987478218</v>
      </c>
      <c r="DG130" s="59">
        <f t="shared" ref="DG130:DG193" si="242">DC130/$BX130</f>
        <v>3.0799102574160856E-2</v>
      </c>
      <c r="DH130" s="59">
        <f t="shared" ref="DH130:DH193" si="243">DD130/$BX130</f>
        <v>0.20697543098719814</v>
      </c>
      <c r="DI130" s="14">
        <f t="shared" ref="DI130:DI193" si="244">DE130*$BX130*($BZ130-1)/$BZ130</f>
        <v>5011.7419010595822</v>
      </c>
      <c r="DJ130" s="14">
        <f t="shared" ref="DJ130:DJ193" si="245">DF130*$BX130*($BZ130-1)/$BZ130</f>
        <v>21181.30758277779</v>
      </c>
      <c r="DK130" s="14">
        <f t="shared" ref="DK130:DK193" si="246">DG130*$BX130*($BZ130-1)/$BZ130</f>
        <v>1058.3776760333672</v>
      </c>
      <c r="DL130" s="14">
        <f t="shared" ref="DL130:DL193" si="247">DH130*$BX130*($BZ130-1)/$BZ130</f>
        <v>7112.4856679433215</v>
      </c>
      <c r="DM130">
        <f t="shared" ref="DM130:DM193" si="248">CD130*(CF130-1)/CF130</f>
        <v>22606.722428859997</v>
      </c>
      <c r="DN130" s="34">
        <f t="shared" ref="DN130:DN193" si="249">1.067*$AT130*$CC130</f>
        <v>5328.7431120000001</v>
      </c>
      <c r="DO130" s="34">
        <f t="shared" ref="DO130:DO193" si="250">1.067*$CC130*$AU130</f>
        <v>22521.061362121935</v>
      </c>
      <c r="DP130" s="34">
        <f t="shared" ref="DP130:DP193" si="251">1.067*$CC130*$AV130</f>
        <v>1125.3218666078956</v>
      </c>
      <c r="DQ130" s="9">
        <f t="shared" ref="DQ130:DQ193" si="252">1.067*$CC130*$AW130</f>
        <v>7562.3624999999984</v>
      </c>
      <c r="DR130" s="59">
        <f t="shared" ref="DR130:DR193" si="253">DN130/$CD130</f>
        <v>0.14584316769081931</v>
      </c>
      <c r="DS130" s="59">
        <f t="shared" ref="DS130:DS193" si="254">DO130/$CD130</f>
        <v>0.61638229874782169</v>
      </c>
      <c r="DT130" s="59">
        <f t="shared" ref="DT130:DT193" si="255">DP130/$CD130</f>
        <v>3.0799102574160856E-2</v>
      </c>
      <c r="DU130" s="59">
        <f t="shared" ref="DU130:DU193" si="256">DQ130/$CD130</f>
        <v>0.20697543098719814</v>
      </c>
      <c r="DV130" s="14">
        <f t="shared" ref="DV130:DV193" si="257">DR130*$CD130*($CF130-1)/$CF130</f>
        <v>3297.0360101320348</v>
      </c>
      <c r="DW130" s="14">
        <f t="shared" ref="DW130:DW193" si="258">DS130*$CD130*($CF130-1)/$CF130</f>
        <v>13934.383537854666</v>
      </c>
      <c r="DX130" s="14">
        <f t="shared" ref="DX130:DX193" si="259">DT130*$CD130*($CF130-1)/$CF130</f>
        <v>696.26676295204197</v>
      </c>
      <c r="DY130" s="14">
        <f t="shared" ref="DY130:DY193" si="260">DU130*$CD130*($CF130-1)/$CF130</f>
        <v>4679.0361179212568</v>
      </c>
      <c r="DZ130" s="34" t="e">
        <f t="shared" ref="DZ130:DZ193" si="261">CN130*(CP130-1)/CP130</f>
        <v>#REF!</v>
      </c>
      <c r="EA130" s="34" t="e">
        <f t="shared" ref="EA130:EA193" si="262">1.067*$AT130*$CM130</f>
        <v>#REF!</v>
      </c>
      <c r="EB130" s="34" t="e">
        <f t="shared" ref="EB130:EB193" si="263">1.067*$AU130*$CM130</f>
        <v>#REF!</v>
      </c>
      <c r="EC130" s="34" t="e">
        <f t="shared" ref="EC130:EC193" si="264">1.067*$AV130*$CM130</f>
        <v>#REF!</v>
      </c>
      <c r="ED130" s="34" t="e">
        <f t="shared" ref="ED130:ED193" si="265">1.067*$AW130*$CM130</f>
        <v>#REF!</v>
      </c>
      <c r="EE130" s="59" t="e">
        <f t="shared" ref="EE130:EE193" si="266">EA130/$CN130</f>
        <v>#REF!</v>
      </c>
      <c r="EF130" s="59" t="e">
        <f t="shared" ref="EF130:EF193" si="267">EB130/$CN130</f>
        <v>#REF!</v>
      </c>
      <c r="EG130" s="59" t="e">
        <f t="shared" ref="EG130:EG193" si="268">EC130/$CN130</f>
        <v>#REF!</v>
      </c>
      <c r="EH130" s="59" t="e">
        <f t="shared" ref="EH130:EH193" si="269">ED130/$CN130</f>
        <v>#REF!</v>
      </c>
      <c r="EI130" s="14" t="e">
        <f t="shared" ref="EI130:EI193" si="270">EE130*$CN130*($CP130-1)/$CP130</f>
        <v>#REF!</v>
      </c>
      <c r="EJ130" s="14" t="e">
        <f t="shared" ref="EJ130:EJ193" si="271">EF130*$CN130*($CP130-1)/$CP130</f>
        <v>#REF!</v>
      </c>
      <c r="EK130" s="14" t="e">
        <f t="shared" ref="EK130:EK193" si="272">EG130*$CN130*($CP130-1)/$CP130</f>
        <v>#REF!</v>
      </c>
      <c r="EL130" s="14" t="e">
        <f t="shared" ref="EL130:EL193" si="273">EH130*$CN130*($CP130-1)/$CP130</f>
        <v>#REF!</v>
      </c>
      <c r="EM130" t="e">
        <f t="shared" ref="EM130:EM193" si="274">CS130*(CU130-1)/CU130</f>
        <v>#REF!</v>
      </c>
      <c r="EN130" s="34" t="e">
        <f t="shared" ref="EN130:EN193" si="275">1.067*$AT130*$CR130</f>
        <v>#REF!</v>
      </c>
      <c r="EO130" s="34" t="e">
        <f t="shared" ref="EO130:EO193" si="276">1.067*$AU130*$CR130</f>
        <v>#REF!</v>
      </c>
      <c r="EP130" s="34" t="e">
        <f t="shared" ref="EP130:EP193" si="277">1.067*$AV130*$CR130</f>
        <v>#REF!</v>
      </c>
      <c r="EQ130" s="34" t="e">
        <f t="shared" ref="EQ130:EQ193" si="278">1.067*$AW130*$CR130</f>
        <v>#REF!</v>
      </c>
      <c r="ER130" s="59" t="e">
        <f t="shared" ref="ER130:ER193" si="279">EN130/$CS130</f>
        <v>#REF!</v>
      </c>
      <c r="ES130" s="59" t="e">
        <f t="shared" ref="ES130:ES193" si="280">EO130/$CS130</f>
        <v>#REF!</v>
      </c>
      <c r="ET130" s="59" t="e">
        <f t="shared" ref="ET130:ET193" si="281">EP130/$CS130</f>
        <v>#REF!</v>
      </c>
      <c r="EU130" s="59" t="e">
        <f t="shared" ref="EU130:EU193" si="282">EQ130/$CS130</f>
        <v>#REF!</v>
      </c>
      <c r="EV130" s="14" t="e">
        <f t="shared" ref="EV130:EV193" si="283">ER130*$CS130*($CU130-1)/$CU130</f>
        <v>#REF!</v>
      </c>
      <c r="EW130" s="14" t="e">
        <f t="shared" ref="EW130:EW193" si="284">ES130*$CS130*($CU130-1)/$CU130</f>
        <v>#REF!</v>
      </c>
      <c r="EX130" s="14" t="e">
        <f t="shared" ref="EX130:EX193" si="285">ET130*$CS130*($CU130-1)/$CU130</f>
        <v>#REF!</v>
      </c>
      <c r="EY130" s="14" t="e">
        <f t="shared" ref="EY130:EY193" si="286">EU130*$CS130*($CU130-1)/$CU130</f>
        <v>#REF!</v>
      </c>
    </row>
    <row r="131" spans="1:155" x14ac:dyDescent="0.2">
      <c r="A131" s="17">
        <v>30158491</v>
      </c>
      <c r="B131" t="s">
        <v>62</v>
      </c>
      <c r="C131" t="s">
        <v>2953</v>
      </c>
      <c r="D131" t="s">
        <v>2954</v>
      </c>
      <c r="E131" t="s">
        <v>1668</v>
      </c>
      <c r="F131" t="s">
        <v>41</v>
      </c>
      <c r="G131" t="s">
        <v>42</v>
      </c>
      <c r="H131" t="s">
        <v>2955</v>
      </c>
      <c r="I131" t="s">
        <v>68</v>
      </c>
      <c r="J131" s="19" t="s">
        <v>69</v>
      </c>
      <c r="K131" t="s">
        <v>70</v>
      </c>
      <c r="L131">
        <v>1966</v>
      </c>
      <c r="M131">
        <f t="shared" si="194"/>
        <v>1966</v>
      </c>
      <c r="N131">
        <v>53</v>
      </c>
      <c r="O131" s="19">
        <f t="shared" si="195"/>
        <v>53</v>
      </c>
      <c r="P131" t="s">
        <v>80</v>
      </c>
      <c r="Q131" s="19" t="str">
        <f t="shared" si="197"/>
        <v>50-60</v>
      </c>
      <c r="R131" s="23">
        <v>423.7</v>
      </c>
      <c r="S131" s="15">
        <f t="shared" si="198"/>
        <v>0.42369999999999997</v>
      </c>
      <c r="T131">
        <v>30239128</v>
      </c>
      <c r="U131" t="s">
        <v>45</v>
      </c>
      <c r="V131" t="s">
        <v>46</v>
      </c>
      <c r="W131" t="s">
        <v>47</v>
      </c>
      <c r="X131" t="s">
        <v>48</v>
      </c>
      <c r="Y131" t="s">
        <v>161</v>
      </c>
      <c r="Z131" t="s">
        <v>2956</v>
      </c>
      <c r="AA131" t="s">
        <v>2957</v>
      </c>
      <c r="AB131" t="s">
        <v>322</v>
      </c>
      <c r="AC131">
        <v>1966</v>
      </c>
      <c r="AD131">
        <v>53</v>
      </c>
      <c r="AE131" t="str">
        <f t="shared" si="199"/>
        <v>&lt;60</v>
      </c>
      <c r="AF131">
        <v>-38.211555599999997</v>
      </c>
      <c r="AG131">
        <v>146.20045834999999</v>
      </c>
      <c r="AH131" t="s">
        <v>92</v>
      </c>
      <c r="AI131" t="s">
        <v>51</v>
      </c>
      <c r="AJ131" s="33" t="s">
        <v>164</v>
      </c>
      <c r="AL131">
        <v>1</v>
      </c>
      <c r="AM131" t="s">
        <v>86</v>
      </c>
      <c r="AN131">
        <v>220</v>
      </c>
      <c r="AO131" s="69">
        <v>4</v>
      </c>
      <c r="AP131">
        <v>2</v>
      </c>
      <c r="AQ131">
        <v>0</v>
      </c>
      <c r="AR131">
        <v>0</v>
      </c>
      <c r="AS131" s="82" t="str">
        <f t="shared" si="200"/>
        <v>Gw-0-0</v>
      </c>
      <c r="AT131" s="14">
        <f t="shared" si="201"/>
        <v>17616</v>
      </c>
      <c r="AU131" s="81">
        <f>VLOOKUP(C131,Bushfire_Vlookup!$F$2:$H$12575,3,FALSE)</f>
        <v>93104.746448999998</v>
      </c>
      <c r="AV131" s="14">
        <f>VLOOKUP(AS131,Safety_collateral_Vlookup!$J$3:$L$20,2,FALSE)</f>
        <v>3720.1399252148244</v>
      </c>
      <c r="AW131" s="14">
        <f>VLOOKUP(AS131,Safety_collateral_Vlookup!$J$3:$L$20,3,FALSE)</f>
        <v>25000</v>
      </c>
      <c r="AX131" s="48">
        <f t="shared" si="202"/>
        <v>148783.42576128722</v>
      </c>
      <c r="AY131" s="49">
        <f t="shared" si="196"/>
        <v>32201.199999999997</v>
      </c>
      <c r="AZ131" s="14">
        <v>76000</v>
      </c>
      <c r="BA131" s="16">
        <f t="shared" si="203"/>
        <v>4.6204310945333473</v>
      </c>
      <c r="BB131" t="e">
        <f>IF(BA131&lt;=#REF!,#REF!,IF(BA131&lt;=#REF!,#REF!,IF(BA131&lt;=#REF!,#REF!,IF(BA131&lt;=#REF!,#REF!,#REF!))))</f>
        <v>#REF!</v>
      </c>
      <c r="BC131" s="51">
        <v>4</v>
      </c>
      <c r="BD131" s="21">
        <v>70</v>
      </c>
      <c r="BE131" s="21">
        <v>6.4399999999999999E-2</v>
      </c>
      <c r="BF131" s="26">
        <f t="shared" si="204"/>
        <v>2100.361680358737</v>
      </c>
      <c r="BG131" s="21">
        <v>7</v>
      </c>
      <c r="BH131" s="21">
        <f t="shared" si="205"/>
        <v>54.6</v>
      </c>
      <c r="BI131" s="28">
        <f t="shared" si="206"/>
        <v>2.2519960070400004E-2</v>
      </c>
      <c r="BJ131" s="27">
        <f t="shared" si="207"/>
        <v>2.2519960070400004E-2</v>
      </c>
      <c r="BK131" s="28">
        <f t="shared" si="208"/>
        <v>0.3452594593589744</v>
      </c>
      <c r="BL131" s="35">
        <f t="shared" si="209"/>
        <v>1.5952475417039778</v>
      </c>
      <c r="BM131" s="21" t="str">
        <f t="shared" si="210"/>
        <v>Cr3</v>
      </c>
      <c r="BN131" s="51">
        <v>3</v>
      </c>
      <c r="BO131" s="21">
        <v>1</v>
      </c>
      <c r="BP131" s="50" t="s">
        <v>5497</v>
      </c>
      <c r="BQ131" s="14">
        <v>17616</v>
      </c>
      <c r="BR131">
        <f>IFERROR(VLOOKUP(AO131,'Model Failure data- Lines'!$A$37:$E$41,3,FALSE),'Model Failure data- Lines'!$C$37)</f>
        <v>0.45419999999999999</v>
      </c>
      <c r="BS131" s="14">
        <f t="shared" si="211"/>
        <v>67577.431980776659</v>
      </c>
      <c r="BT131" s="34">
        <f t="shared" si="212"/>
        <v>28721.873913960899</v>
      </c>
      <c r="BU131" s="34">
        <f t="shared" si="213"/>
        <v>2.3528211349722961</v>
      </c>
      <c r="BV131" s="54">
        <f t="shared" si="214"/>
        <v>38855.558066815764</v>
      </c>
      <c r="BW131">
        <f>IFERROR(VLOOKUP(AO131,'Model Failure data- Lines'!$A$37:$E$41,4,FALSE),'Model Failure data- Lines'!$D$37)</f>
        <v>0.40249999999999997</v>
      </c>
      <c r="BX131" s="14">
        <f t="shared" si="215"/>
        <v>59885.328868918099</v>
      </c>
      <c r="BY131" s="34">
        <f t="shared" si="216"/>
        <v>25618.487544857573</v>
      </c>
      <c r="BZ131" s="71">
        <f t="shared" si="217"/>
        <v>2.3375825276203295</v>
      </c>
      <c r="CA131" s="71">
        <f t="shared" si="218"/>
        <v>34266.84132406053</v>
      </c>
      <c r="CB131" s="56">
        <v>1</v>
      </c>
      <c r="CC131">
        <f>IFERROR(VLOOKUP(AO131,'Model Failure data- Lines'!$A$37:$E$41,5,FALSE),'Model Failure data- Lines'!$E$37)</f>
        <v>0.28349999999999997</v>
      </c>
      <c r="CD131" s="14">
        <f t="shared" si="219"/>
        <v>42180.101203324921</v>
      </c>
      <c r="CE131" s="34">
        <f t="shared" si="220"/>
        <v>20381.442433388274</v>
      </c>
      <c r="CF131" s="34">
        <f t="shared" si="221"/>
        <v>2.0695346436436082</v>
      </c>
      <c r="CG131" s="54">
        <f t="shared" si="222"/>
        <v>21798.658769936646</v>
      </c>
      <c r="CH131" t="e">
        <f>IFERROR(VLOOKUP(AO131,'Model Failure data- Lines'!#REF!,3,FALSE),'Model Failure data- Lines'!#REF!)</f>
        <v>#REF!</v>
      </c>
      <c r="CI131" s="14" t="e">
        <f t="shared" si="223"/>
        <v>#REF!</v>
      </c>
      <c r="CJ131" s="34">
        <f t="shared" si="224"/>
        <v>27549.257070112053</v>
      </c>
      <c r="CK131" s="34" t="e">
        <f t="shared" si="225"/>
        <v>#REF!</v>
      </c>
      <c r="CL131" s="54" t="e">
        <f t="shared" si="226"/>
        <v>#REF!</v>
      </c>
      <c r="CM131" t="e">
        <f>IFERROR(VLOOKUP(AO131,'Model Failure data- Lines'!#REF!,4,FALSE),'Model Failure data- Lines'!#REF!)</f>
        <v>#REF!</v>
      </c>
      <c r="CN131" s="14" t="e">
        <f t="shared" si="227"/>
        <v>#REF!</v>
      </c>
      <c r="CO131" s="34">
        <f t="shared" si="228"/>
        <v>23569.356580348529</v>
      </c>
      <c r="CP131" s="34" t="e">
        <f t="shared" si="229"/>
        <v>#REF!</v>
      </c>
      <c r="CQ131" s="54" t="e">
        <f t="shared" si="230"/>
        <v>#REF!</v>
      </c>
      <c r="CR131" t="e">
        <f>IFERROR(VLOOKUP(AO131,'Model Failure data- Lines'!#REF!,5,FALSE),'Model Failure data- Lines'!#REF!)</f>
        <v>#REF!</v>
      </c>
      <c r="CS131" s="14" t="e">
        <f t="shared" si="231"/>
        <v>#REF!</v>
      </c>
      <c r="CT131" s="34">
        <f t="shared" si="232"/>
        <v>17251.362359527549</v>
      </c>
      <c r="CU131" s="34" t="e">
        <f t="shared" si="233"/>
        <v>#REF!</v>
      </c>
      <c r="CV131" s="54" t="e">
        <f t="shared" si="234"/>
        <v>#REF!</v>
      </c>
      <c r="CW131" t="s">
        <v>322</v>
      </c>
      <c r="CY131">
        <v>1</v>
      </c>
      <c r="CZ131">
        <f t="shared" si="235"/>
        <v>34266.841324060522</v>
      </c>
      <c r="DA131" s="34">
        <f t="shared" si="236"/>
        <v>7565.4994799999995</v>
      </c>
      <c r="DB131" s="34">
        <f t="shared" si="237"/>
        <v>39985.462695585898</v>
      </c>
      <c r="DC131" s="34">
        <f t="shared" si="238"/>
        <v>1597.6791933321974</v>
      </c>
      <c r="DD131" s="9">
        <f t="shared" si="239"/>
        <v>10736.687499999998</v>
      </c>
      <c r="DE131" s="59">
        <f t="shared" si="240"/>
        <v>0.12633310399881051</v>
      </c>
      <c r="DF131" s="59">
        <f t="shared" si="241"/>
        <v>0.66770047774321062</v>
      </c>
      <c r="DG131" s="59">
        <f t="shared" si="242"/>
        <v>2.6678975026242707E-2</v>
      </c>
      <c r="DH131" s="59">
        <f t="shared" si="243"/>
        <v>0.17928744323173607</v>
      </c>
      <c r="DI131" s="14">
        <f t="shared" si="244"/>
        <v>4329.0364287032762</v>
      </c>
      <c r="DJ131" s="14">
        <f t="shared" si="245"/>
        <v>22879.986322826004</v>
      </c>
      <c r="DK131" s="14">
        <f t="shared" si="246"/>
        <v>914.20420391283221</v>
      </c>
      <c r="DL131" s="14">
        <f t="shared" si="247"/>
        <v>6143.6143686184078</v>
      </c>
      <c r="DM131">
        <f t="shared" si="248"/>
        <v>21798.658769936643</v>
      </c>
      <c r="DN131" s="34">
        <f t="shared" si="249"/>
        <v>5328.7431120000001</v>
      </c>
      <c r="DO131" s="34">
        <f t="shared" si="250"/>
        <v>28163.673724717024</v>
      </c>
      <c r="DP131" s="34">
        <f t="shared" si="251"/>
        <v>1125.3218666078956</v>
      </c>
      <c r="DQ131" s="9">
        <f t="shared" si="252"/>
        <v>7562.3624999999984</v>
      </c>
      <c r="DR131" s="59">
        <f t="shared" si="253"/>
        <v>0.12633310399881054</v>
      </c>
      <c r="DS131" s="59">
        <f t="shared" si="254"/>
        <v>0.66770047774321062</v>
      </c>
      <c r="DT131" s="59">
        <f t="shared" si="255"/>
        <v>2.667897502624271E-2</v>
      </c>
      <c r="DU131" s="59">
        <f t="shared" si="256"/>
        <v>0.17928744323173607</v>
      </c>
      <c r="DV131" s="14">
        <f t="shared" si="257"/>
        <v>2753.8922254169897</v>
      </c>
      <c r="DW131" s="14">
        <f t="shared" si="258"/>
        <v>14554.974874847927</v>
      </c>
      <c r="DX131" s="14">
        <f t="shared" si="259"/>
        <v>581.56587292872632</v>
      </c>
      <c r="DY131" s="14">
        <f t="shared" si="260"/>
        <v>3908.2257967430019</v>
      </c>
      <c r="DZ131" s="34" t="e">
        <f t="shared" si="261"/>
        <v>#REF!</v>
      </c>
      <c r="EA131" s="34" t="e">
        <f t="shared" si="262"/>
        <v>#REF!</v>
      </c>
      <c r="EB131" s="34" t="e">
        <f t="shared" si="263"/>
        <v>#REF!</v>
      </c>
      <c r="EC131" s="34" t="e">
        <f t="shared" si="264"/>
        <v>#REF!</v>
      </c>
      <c r="ED131" s="34" t="e">
        <f t="shared" si="265"/>
        <v>#REF!</v>
      </c>
      <c r="EE131" s="59" t="e">
        <f t="shared" si="266"/>
        <v>#REF!</v>
      </c>
      <c r="EF131" s="59" t="e">
        <f t="shared" si="267"/>
        <v>#REF!</v>
      </c>
      <c r="EG131" s="59" t="e">
        <f t="shared" si="268"/>
        <v>#REF!</v>
      </c>
      <c r="EH131" s="59" t="e">
        <f t="shared" si="269"/>
        <v>#REF!</v>
      </c>
      <c r="EI131" s="14" t="e">
        <f t="shared" si="270"/>
        <v>#REF!</v>
      </c>
      <c r="EJ131" s="14" t="e">
        <f t="shared" si="271"/>
        <v>#REF!</v>
      </c>
      <c r="EK131" s="14" t="e">
        <f t="shared" si="272"/>
        <v>#REF!</v>
      </c>
      <c r="EL131" s="14" t="e">
        <f t="shared" si="273"/>
        <v>#REF!</v>
      </c>
      <c r="EM131" t="e">
        <f t="shared" si="274"/>
        <v>#REF!</v>
      </c>
      <c r="EN131" s="34" t="e">
        <f t="shared" si="275"/>
        <v>#REF!</v>
      </c>
      <c r="EO131" s="34" t="e">
        <f t="shared" si="276"/>
        <v>#REF!</v>
      </c>
      <c r="EP131" s="34" t="e">
        <f t="shared" si="277"/>
        <v>#REF!</v>
      </c>
      <c r="EQ131" s="34" t="e">
        <f t="shared" si="278"/>
        <v>#REF!</v>
      </c>
      <c r="ER131" s="59" t="e">
        <f t="shared" si="279"/>
        <v>#REF!</v>
      </c>
      <c r="ES131" s="59" t="e">
        <f t="shared" si="280"/>
        <v>#REF!</v>
      </c>
      <c r="ET131" s="59" t="e">
        <f t="shared" si="281"/>
        <v>#REF!</v>
      </c>
      <c r="EU131" s="59" t="e">
        <f t="shared" si="282"/>
        <v>#REF!</v>
      </c>
      <c r="EV131" s="14" t="e">
        <f t="shared" si="283"/>
        <v>#REF!</v>
      </c>
      <c r="EW131" s="14" t="e">
        <f t="shared" si="284"/>
        <v>#REF!</v>
      </c>
      <c r="EX131" s="14" t="e">
        <f t="shared" si="285"/>
        <v>#REF!</v>
      </c>
      <c r="EY131" s="14" t="e">
        <f t="shared" si="286"/>
        <v>#REF!</v>
      </c>
    </row>
    <row r="132" spans="1:155" x14ac:dyDescent="0.2">
      <c r="A132" s="17">
        <v>30270320</v>
      </c>
      <c r="B132" t="s">
        <v>62</v>
      </c>
      <c r="C132" t="s">
        <v>4263</v>
      </c>
      <c r="D132" t="s">
        <v>4264</v>
      </c>
      <c r="E132" t="s">
        <v>406</v>
      </c>
      <c r="F132" t="s">
        <v>41</v>
      </c>
      <c r="G132" t="s">
        <v>42</v>
      </c>
      <c r="H132" t="s">
        <v>4265</v>
      </c>
      <c r="I132" t="s">
        <v>68</v>
      </c>
      <c r="J132" s="19" t="s">
        <v>69</v>
      </c>
      <c r="K132" t="s">
        <v>70</v>
      </c>
      <c r="L132">
        <v>1966</v>
      </c>
      <c r="M132">
        <f t="shared" si="194"/>
        <v>1966</v>
      </c>
      <c r="N132">
        <v>53</v>
      </c>
      <c r="O132" s="19">
        <f t="shared" si="195"/>
        <v>53</v>
      </c>
      <c r="P132" t="s">
        <v>80</v>
      </c>
      <c r="Q132" s="19" t="str">
        <f t="shared" si="197"/>
        <v>50-60</v>
      </c>
      <c r="R132" s="23">
        <v>390.1</v>
      </c>
      <c r="S132" s="15">
        <f t="shared" si="198"/>
        <v>0.3901</v>
      </c>
      <c r="T132">
        <v>30091269</v>
      </c>
      <c r="U132" t="s">
        <v>45</v>
      </c>
      <c r="V132" t="s">
        <v>46</v>
      </c>
      <c r="W132" t="s">
        <v>47</v>
      </c>
      <c r="X132" t="s">
        <v>48</v>
      </c>
      <c r="Y132" t="s">
        <v>161</v>
      </c>
      <c r="Z132" t="s">
        <v>4266</v>
      </c>
      <c r="AA132" t="s">
        <v>4267</v>
      </c>
      <c r="AB132" t="s">
        <v>592</v>
      </c>
      <c r="AC132">
        <v>1966</v>
      </c>
      <c r="AD132">
        <v>53</v>
      </c>
      <c r="AE132" t="str">
        <f t="shared" si="199"/>
        <v>&lt;60</v>
      </c>
      <c r="AF132">
        <v>-38.209198690000001</v>
      </c>
      <c r="AG132">
        <v>146.19669354000001</v>
      </c>
      <c r="AH132" t="s">
        <v>92</v>
      </c>
      <c r="AI132" t="s">
        <v>51</v>
      </c>
      <c r="AJ132" s="33" t="s">
        <v>164</v>
      </c>
      <c r="AL132">
        <v>1</v>
      </c>
      <c r="AM132" t="s">
        <v>86</v>
      </c>
      <c r="AN132">
        <v>220</v>
      </c>
      <c r="AO132" s="69">
        <v>4</v>
      </c>
      <c r="AP132">
        <v>2</v>
      </c>
      <c r="AQ132">
        <v>0</v>
      </c>
      <c r="AR132">
        <v>0</v>
      </c>
      <c r="AS132" s="82" t="str">
        <f t="shared" si="200"/>
        <v>Gw-0-0</v>
      </c>
      <c r="AT132" s="14">
        <f t="shared" si="201"/>
        <v>17616</v>
      </c>
      <c r="AU132" s="81">
        <f>VLOOKUP(C132,Bushfire_Vlookup!$F$2:$H$12575,3,FALSE)</f>
        <v>114750.504348</v>
      </c>
      <c r="AV132" s="14">
        <f>VLOOKUP(AS132,Safety_collateral_Vlookup!$J$3:$L$20,2,FALSE)</f>
        <v>3720.1399252148244</v>
      </c>
      <c r="AW132" s="14">
        <f>VLOOKUP(AS132,Safety_collateral_Vlookup!$J$3:$L$20,3,FALSE)</f>
        <v>25000</v>
      </c>
      <c r="AX132" s="48">
        <f t="shared" si="202"/>
        <v>171879.44943952019</v>
      </c>
      <c r="AY132" s="49">
        <f t="shared" si="196"/>
        <v>29647.599999999999</v>
      </c>
      <c r="AZ132" s="14">
        <v>76000</v>
      </c>
      <c r="BA132" s="16">
        <f t="shared" si="203"/>
        <v>5.7974152862127184</v>
      </c>
      <c r="BB132" t="e">
        <f>IF(BA132&lt;=#REF!,#REF!,IF(BA132&lt;=#REF!,#REF!,IF(BA132&lt;=#REF!,#REF!,IF(BA132&lt;=#REF!,#REF!,#REF!))))</f>
        <v>#REF!</v>
      </c>
      <c r="BC132" s="51">
        <v>4</v>
      </c>
      <c r="BD132" s="21">
        <v>70</v>
      </c>
      <c r="BE132" s="21">
        <v>6.4399999999999999E-2</v>
      </c>
      <c r="BF132" s="26">
        <f t="shared" si="204"/>
        <v>1933.8000743638031</v>
      </c>
      <c r="BG132" s="21">
        <v>7</v>
      </c>
      <c r="BH132" s="21">
        <f t="shared" si="205"/>
        <v>54.6</v>
      </c>
      <c r="BI132" s="28">
        <f t="shared" si="206"/>
        <v>2.2519960070400004E-2</v>
      </c>
      <c r="BJ132" s="27">
        <f t="shared" si="207"/>
        <v>2.2519960070400004E-2</v>
      </c>
      <c r="BK132" s="28">
        <f t="shared" si="208"/>
        <v>0.3452594593589744</v>
      </c>
      <c r="BL132" s="35">
        <f t="shared" si="209"/>
        <v>2.0016124673972571</v>
      </c>
      <c r="BM132" s="21" t="str">
        <f t="shared" si="210"/>
        <v>Cr3</v>
      </c>
      <c r="BN132" s="51">
        <v>3</v>
      </c>
      <c r="BO132" s="21">
        <v>1</v>
      </c>
      <c r="BP132" s="50" t="s">
        <v>5497</v>
      </c>
      <c r="BQ132" s="14">
        <v>17616</v>
      </c>
      <c r="BR132">
        <f>IFERROR(VLOOKUP(AO132,'Model Failure data- Lines'!$A$37:$E$41,3,FALSE),'Model Failure data- Lines'!$C$37)</f>
        <v>0.45419999999999999</v>
      </c>
      <c r="BS132" s="14">
        <f t="shared" si="211"/>
        <v>78067.645935430075</v>
      </c>
      <c r="BT132" s="34">
        <f t="shared" si="212"/>
        <v>26444.1893175269</v>
      </c>
      <c r="BU132" s="34">
        <f t="shared" si="213"/>
        <v>2.9521663529948996</v>
      </c>
      <c r="BV132" s="54">
        <f t="shared" si="214"/>
        <v>51623.456617903175</v>
      </c>
      <c r="BW132">
        <f>IFERROR(VLOOKUP(AO132,'Model Failure data- Lines'!$A$37:$E$41,4,FALSE),'Model Failure data- Lines'!$D$37)</f>
        <v>0.40249999999999997</v>
      </c>
      <c r="BX132" s="14">
        <f t="shared" si="215"/>
        <v>69181.478399406871</v>
      </c>
      <c r="BY132" s="34">
        <f t="shared" si="216"/>
        <v>23586.905808942505</v>
      </c>
      <c r="BZ132" s="71">
        <f t="shared" si="217"/>
        <v>2.9330459433631217</v>
      </c>
      <c r="CA132" s="71">
        <f t="shared" si="218"/>
        <v>45594.572590464362</v>
      </c>
      <c r="CB132" s="56">
        <v>1</v>
      </c>
      <c r="CC132">
        <f>IFERROR(VLOOKUP(AO132,'Model Failure data- Lines'!$A$37:$E$41,5,FALSE),'Model Failure data- Lines'!$E$37)</f>
        <v>0.28349999999999997</v>
      </c>
      <c r="CD132" s="14">
        <f t="shared" si="219"/>
        <v>48727.823916103967</v>
      </c>
      <c r="CE132" s="34">
        <f t="shared" si="220"/>
        <v>18765.165667370231</v>
      </c>
      <c r="CF132" s="34">
        <f t="shared" si="221"/>
        <v>2.5967169584244196</v>
      </c>
      <c r="CG132" s="54">
        <f t="shared" si="222"/>
        <v>29962.658248733736</v>
      </c>
      <c r="CH132" t="e">
        <f>IFERROR(VLOOKUP(AO132,'Model Failure data- Lines'!#REF!,3,FALSE),'Model Failure data- Lines'!#REF!)</f>
        <v>#REF!</v>
      </c>
      <c r="CI132" s="14" t="e">
        <f t="shared" si="223"/>
        <v>#REF!</v>
      </c>
      <c r="CJ132" s="34">
        <f t="shared" si="224"/>
        <v>25364.562622257996</v>
      </c>
      <c r="CK132" s="34" t="e">
        <f t="shared" si="225"/>
        <v>#REF!</v>
      </c>
      <c r="CL132" s="54" t="e">
        <f t="shared" si="226"/>
        <v>#REF!</v>
      </c>
      <c r="CM132" t="e">
        <f>IFERROR(VLOOKUP(AO132,'Model Failure data- Lines'!#REF!,4,FALSE),'Model Failure data- Lines'!#REF!)</f>
        <v>#REF!</v>
      </c>
      <c r="CN132" s="14" t="e">
        <f t="shared" si="227"/>
        <v>#REF!</v>
      </c>
      <c r="CO132" s="34">
        <f t="shared" si="228"/>
        <v>21700.273783323017</v>
      </c>
      <c r="CP132" s="34" t="e">
        <f t="shared" si="229"/>
        <v>#REF!</v>
      </c>
      <c r="CQ132" s="54" t="e">
        <f t="shared" si="230"/>
        <v>#REF!</v>
      </c>
      <c r="CR132" t="e">
        <f>IFERROR(VLOOKUP(AO132,'Model Failure data- Lines'!#REF!,5,FALSE),'Model Failure data- Lines'!#REF!)</f>
        <v>#REF!</v>
      </c>
      <c r="CS132" s="14" t="e">
        <f t="shared" si="231"/>
        <v>#REF!</v>
      </c>
      <c r="CT132" s="34">
        <f t="shared" si="232"/>
        <v>15883.305301986542</v>
      </c>
      <c r="CU132" s="34" t="e">
        <f t="shared" si="233"/>
        <v>#REF!</v>
      </c>
      <c r="CV132" s="54" t="e">
        <f t="shared" si="234"/>
        <v>#REF!</v>
      </c>
      <c r="CW132" t="s">
        <v>592</v>
      </c>
      <c r="CY132">
        <v>1</v>
      </c>
      <c r="CZ132">
        <f t="shared" si="235"/>
        <v>45594.57259046437</v>
      </c>
      <c r="DA132" s="34">
        <f t="shared" si="236"/>
        <v>7565.4994799999995</v>
      </c>
      <c r="DB132" s="34">
        <f t="shared" si="237"/>
        <v>49281.612226074685</v>
      </c>
      <c r="DC132" s="34">
        <f t="shared" si="238"/>
        <v>1597.6791933321974</v>
      </c>
      <c r="DD132" s="9">
        <f t="shared" si="239"/>
        <v>10736.687499999998</v>
      </c>
      <c r="DE132" s="59">
        <f t="shared" si="240"/>
        <v>0.10935729699677627</v>
      </c>
      <c r="DF132" s="59">
        <f t="shared" si="241"/>
        <v>0.71235268985661349</v>
      </c>
      <c r="DG132" s="59">
        <f t="shared" si="242"/>
        <v>2.3094030805590519E-2</v>
      </c>
      <c r="DH132" s="59">
        <f t="shared" si="243"/>
        <v>0.15519598234101989</v>
      </c>
      <c r="DI132" s="14">
        <f t="shared" si="244"/>
        <v>4986.0992162164866</v>
      </c>
      <c r="DJ132" s="14">
        <f t="shared" si="245"/>
        <v>32479.416427679913</v>
      </c>
      <c r="DK132" s="14">
        <f t="shared" si="246"/>
        <v>1052.9624639719173</v>
      </c>
      <c r="DL132" s="14">
        <f t="shared" si="247"/>
        <v>7076.0944825960569</v>
      </c>
      <c r="DM132">
        <f t="shared" si="248"/>
        <v>29962.658248733736</v>
      </c>
      <c r="DN132" s="34">
        <f t="shared" si="249"/>
        <v>5328.7431120000001</v>
      </c>
      <c r="DO132" s="34">
        <f t="shared" si="250"/>
        <v>34711.396437496078</v>
      </c>
      <c r="DP132" s="34">
        <f t="shared" si="251"/>
        <v>1125.3218666078956</v>
      </c>
      <c r="DQ132" s="9">
        <f t="shared" si="252"/>
        <v>7562.3624999999984</v>
      </c>
      <c r="DR132" s="59">
        <f t="shared" si="253"/>
        <v>0.10935729699677629</v>
      </c>
      <c r="DS132" s="59">
        <f t="shared" si="254"/>
        <v>0.71235268985661337</v>
      </c>
      <c r="DT132" s="59">
        <f t="shared" si="255"/>
        <v>2.3094030805590523E-2</v>
      </c>
      <c r="DU132" s="59">
        <f t="shared" si="256"/>
        <v>0.15519598234101989</v>
      </c>
      <c r="DV132" s="14">
        <f t="shared" si="257"/>
        <v>3276.6353169196846</v>
      </c>
      <c r="DW132" s="14">
        <f t="shared" si="258"/>
        <v>21343.980198739922</v>
      </c>
      <c r="DX132" s="14">
        <f t="shared" si="259"/>
        <v>691.95855261363783</v>
      </c>
      <c r="DY132" s="14">
        <f t="shared" si="260"/>
        <v>4650.0841804604952</v>
      </c>
      <c r="DZ132" s="34" t="e">
        <f t="shared" si="261"/>
        <v>#REF!</v>
      </c>
      <c r="EA132" s="34" t="e">
        <f t="shared" si="262"/>
        <v>#REF!</v>
      </c>
      <c r="EB132" s="34" t="e">
        <f t="shared" si="263"/>
        <v>#REF!</v>
      </c>
      <c r="EC132" s="34" t="e">
        <f t="shared" si="264"/>
        <v>#REF!</v>
      </c>
      <c r="ED132" s="34" t="e">
        <f t="shared" si="265"/>
        <v>#REF!</v>
      </c>
      <c r="EE132" s="59" t="e">
        <f t="shared" si="266"/>
        <v>#REF!</v>
      </c>
      <c r="EF132" s="59" t="e">
        <f t="shared" si="267"/>
        <v>#REF!</v>
      </c>
      <c r="EG132" s="59" t="e">
        <f t="shared" si="268"/>
        <v>#REF!</v>
      </c>
      <c r="EH132" s="59" t="e">
        <f t="shared" si="269"/>
        <v>#REF!</v>
      </c>
      <c r="EI132" s="14" t="e">
        <f t="shared" si="270"/>
        <v>#REF!</v>
      </c>
      <c r="EJ132" s="14" t="e">
        <f t="shared" si="271"/>
        <v>#REF!</v>
      </c>
      <c r="EK132" s="14" t="e">
        <f t="shared" si="272"/>
        <v>#REF!</v>
      </c>
      <c r="EL132" s="14" t="e">
        <f t="shared" si="273"/>
        <v>#REF!</v>
      </c>
      <c r="EM132" t="e">
        <f t="shared" si="274"/>
        <v>#REF!</v>
      </c>
      <c r="EN132" s="34" t="e">
        <f t="shared" si="275"/>
        <v>#REF!</v>
      </c>
      <c r="EO132" s="34" t="e">
        <f t="shared" si="276"/>
        <v>#REF!</v>
      </c>
      <c r="EP132" s="34" t="e">
        <f t="shared" si="277"/>
        <v>#REF!</v>
      </c>
      <c r="EQ132" s="34" t="e">
        <f t="shared" si="278"/>
        <v>#REF!</v>
      </c>
      <c r="ER132" s="59" t="e">
        <f t="shared" si="279"/>
        <v>#REF!</v>
      </c>
      <c r="ES132" s="59" t="e">
        <f t="shared" si="280"/>
        <v>#REF!</v>
      </c>
      <c r="ET132" s="59" t="e">
        <f t="shared" si="281"/>
        <v>#REF!</v>
      </c>
      <c r="EU132" s="59" t="e">
        <f t="shared" si="282"/>
        <v>#REF!</v>
      </c>
      <c r="EV132" s="14" t="e">
        <f t="shared" si="283"/>
        <v>#REF!</v>
      </c>
      <c r="EW132" s="14" t="e">
        <f t="shared" si="284"/>
        <v>#REF!</v>
      </c>
      <c r="EX132" s="14" t="e">
        <f t="shared" si="285"/>
        <v>#REF!</v>
      </c>
      <c r="EY132" s="14" t="e">
        <f t="shared" si="286"/>
        <v>#REF!</v>
      </c>
    </row>
    <row r="133" spans="1:155" x14ac:dyDescent="0.2">
      <c r="A133" s="17">
        <v>30066202</v>
      </c>
      <c r="B133" t="s">
        <v>62</v>
      </c>
      <c r="C133" t="s">
        <v>1732</v>
      </c>
      <c r="D133" t="s">
        <v>1733</v>
      </c>
      <c r="E133" t="s">
        <v>1734</v>
      </c>
      <c r="F133" t="s">
        <v>41</v>
      </c>
      <c r="G133" t="s">
        <v>42</v>
      </c>
      <c r="H133" t="s">
        <v>1735</v>
      </c>
      <c r="I133" t="s">
        <v>68</v>
      </c>
      <c r="J133" s="19" t="s">
        <v>69</v>
      </c>
      <c r="K133" t="s">
        <v>70</v>
      </c>
      <c r="L133">
        <v>1966</v>
      </c>
      <c r="M133">
        <f t="shared" si="194"/>
        <v>1966</v>
      </c>
      <c r="N133">
        <v>53</v>
      </c>
      <c r="O133" s="19">
        <f t="shared" si="195"/>
        <v>53</v>
      </c>
      <c r="P133" t="s">
        <v>80</v>
      </c>
      <c r="Q133" s="19" t="str">
        <f t="shared" si="197"/>
        <v>50-60</v>
      </c>
      <c r="R133" s="23">
        <v>310</v>
      </c>
      <c r="S133" s="15">
        <f t="shared" si="198"/>
        <v>0.31</v>
      </c>
      <c r="T133">
        <v>30268817</v>
      </c>
      <c r="U133" t="s">
        <v>45</v>
      </c>
      <c r="V133" t="s">
        <v>46</v>
      </c>
      <c r="W133" s="20" t="s">
        <v>87</v>
      </c>
      <c r="X133" t="s">
        <v>48</v>
      </c>
      <c r="Y133" t="s">
        <v>997</v>
      </c>
      <c r="Z133" t="s">
        <v>1736</v>
      </c>
      <c r="AA133" t="s">
        <v>1737</v>
      </c>
      <c r="AB133" t="s">
        <v>124</v>
      </c>
      <c r="AC133">
        <v>1966</v>
      </c>
      <c r="AD133">
        <v>53</v>
      </c>
      <c r="AE133" t="str">
        <f t="shared" si="199"/>
        <v>&lt;60</v>
      </c>
      <c r="AF133">
        <v>-38.203462080000001</v>
      </c>
      <c r="AG133">
        <v>146.18722377</v>
      </c>
      <c r="AH133" t="s">
        <v>92</v>
      </c>
      <c r="AI133" t="s">
        <v>51</v>
      </c>
      <c r="AJ133" s="33" t="s">
        <v>164</v>
      </c>
      <c r="AL133">
        <v>1</v>
      </c>
      <c r="AM133" t="s">
        <v>86</v>
      </c>
      <c r="AN133">
        <v>220</v>
      </c>
      <c r="AO133" s="69">
        <v>4</v>
      </c>
      <c r="AP133">
        <v>2</v>
      </c>
      <c r="AQ133">
        <v>5</v>
      </c>
      <c r="AR133">
        <v>0</v>
      </c>
      <c r="AS133" s="82" t="str">
        <f t="shared" si="200"/>
        <v>Gw-5-0</v>
      </c>
      <c r="AT133" s="14">
        <f t="shared" si="201"/>
        <v>17616</v>
      </c>
      <c r="AU133" s="81">
        <f>VLOOKUP(C133,Bushfire_Vlookup!$F$2:$H$12575,3,FALSE)</f>
        <v>82358.912821000005</v>
      </c>
      <c r="AV133" s="14">
        <f>VLOOKUP(AS133,Safety_collateral_Vlookup!$J$3:$L$20,2,FALSE)</f>
        <v>9198440.8655511159</v>
      </c>
      <c r="AW133" s="14">
        <f>VLOOKUP(AS133,Safety_collateral_Vlookup!$J$3:$L$20,3,FALSE)</f>
        <v>25000</v>
      </c>
      <c r="AX133" s="48">
        <f t="shared" si="202"/>
        <v>9948084.6355230473</v>
      </c>
      <c r="AY133" s="48">
        <f>AZ133</f>
        <v>110000</v>
      </c>
      <c r="AZ133" s="14">
        <v>110000</v>
      </c>
      <c r="BA133" s="16">
        <f t="shared" si="203"/>
        <v>90.437133050209525</v>
      </c>
      <c r="BB133" t="e">
        <f>IF(BA133&lt;=#REF!,#REF!,IF(BA133&lt;=#REF!,#REF!,IF(BA133&lt;=#REF!,#REF!,IF(BA133&lt;=#REF!,#REF!,#REF!))))</f>
        <v>#REF!</v>
      </c>
      <c r="BC133" s="51">
        <v>5</v>
      </c>
      <c r="BD133" s="21">
        <v>70</v>
      </c>
      <c r="BE133" s="21">
        <v>6.4399999999999999E-2</v>
      </c>
      <c r="BF133" s="26">
        <f t="shared" si="204"/>
        <v>7174.8812106213763</v>
      </c>
      <c r="BG133" s="21">
        <v>7</v>
      </c>
      <c r="BH133" s="21">
        <f t="shared" si="205"/>
        <v>54.6</v>
      </c>
      <c r="BI133" s="28">
        <f t="shared" si="206"/>
        <v>2.2519960070400004E-2</v>
      </c>
      <c r="BJ133" s="27">
        <f t="shared" si="207"/>
        <v>2.2519960070400004E-2</v>
      </c>
      <c r="BK133" s="28">
        <f t="shared" si="208"/>
        <v>0.34525945935897445</v>
      </c>
      <c r="BL133" s="35">
        <f t="shared" si="209"/>
        <v>31.224275662890978</v>
      </c>
      <c r="BM133" s="21" t="str">
        <f t="shared" si="210"/>
        <v>Cr5</v>
      </c>
      <c r="BN133" s="51">
        <v>5</v>
      </c>
      <c r="BO133" s="21">
        <v>1</v>
      </c>
      <c r="BP133" s="50" t="s">
        <v>5497</v>
      </c>
      <c r="BQ133" s="14">
        <v>17616</v>
      </c>
      <c r="BR133">
        <f>IFERROR(VLOOKUP(AO133,'Model Failure data- Lines'!$A$37:$E$41,3,FALSE),'Model Failure data- Lines'!$C$37)</f>
        <v>0.45419999999999999</v>
      </c>
      <c r="BS133" s="14">
        <f t="shared" si="211"/>
        <v>4518420.0414545676</v>
      </c>
      <c r="BT133" s="34">
        <f t="shared" si="212"/>
        <v>98114.546368945856</v>
      </c>
      <c r="BU133" s="34">
        <f t="shared" si="213"/>
        <v>46.052498927770493</v>
      </c>
      <c r="BV133" s="54">
        <f t="shared" si="214"/>
        <v>4420305.4950856213</v>
      </c>
      <c r="BW133">
        <f>IFERROR(VLOOKUP(AO133,'Model Failure data- Lines'!$A$37:$E$41,4,FALSE),'Model Failure data- Lines'!$D$37)</f>
        <v>0.40249999999999997</v>
      </c>
      <c r="BX133" s="14">
        <f t="shared" si="215"/>
        <v>4004104.065798026</v>
      </c>
      <c r="BY133" s="34">
        <f t="shared" si="216"/>
        <v>87513.310992582061</v>
      </c>
      <c r="BZ133" s="71">
        <f t="shared" si="217"/>
        <v>45.754228932526942</v>
      </c>
      <c r="CA133" s="71">
        <f t="shared" si="218"/>
        <v>3916590.7548054438</v>
      </c>
      <c r="CB133" s="56">
        <v>1</v>
      </c>
      <c r="CC133">
        <f>IFERROR(VLOOKUP(AO133,'Model Failure data- Lines'!$A$37:$E$41,5,FALSE),'Model Failure data- Lines'!$E$37)</f>
        <v>0.28349999999999997</v>
      </c>
      <c r="CD133" s="14">
        <f t="shared" si="219"/>
        <v>2820281.9941707836</v>
      </c>
      <c r="CE133" s="34">
        <f t="shared" si="220"/>
        <v>69623.450917130744</v>
      </c>
      <c r="CF133" s="34">
        <f t="shared" si="221"/>
        <v>40.507644436177429</v>
      </c>
      <c r="CG133" s="54">
        <f t="shared" si="222"/>
        <v>2750658.5432536528</v>
      </c>
      <c r="CH133" t="e">
        <f>IFERROR(VLOOKUP(AO133,'Model Failure data- Lines'!#REF!,3,FALSE),'Model Failure data- Lines'!#REF!)</f>
        <v>#REF!</v>
      </c>
      <c r="CI133" s="14" t="e">
        <f t="shared" si="223"/>
        <v>#REF!</v>
      </c>
      <c r="CJ133" s="34">
        <f t="shared" si="224"/>
        <v>94108.861710505385</v>
      </c>
      <c r="CK133" s="34" t="e">
        <f t="shared" si="225"/>
        <v>#REF!</v>
      </c>
      <c r="CL133" s="54" t="e">
        <f t="shared" si="226"/>
        <v>#REF!</v>
      </c>
      <c r="CM133" t="e">
        <f>IFERROR(VLOOKUP(AO133,'Model Failure data- Lines'!#REF!,4,FALSE),'Model Failure data- Lines'!#REF!)</f>
        <v>#REF!</v>
      </c>
      <c r="CN133" s="14" t="e">
        <f t="shared" si="227"/>
        <v>#REF!</v>
      </c>
      <c r="CO133" s="34">
        <f t="shared" si="228"/>
        <v>80513.4350222457</v>
      </c>
      <c r="CP133" s="34" t="e">
        <f t="shared" si="229"/>
        <v>#REF!</v>
      </c>
      <c r="CQ133" s="54" t="e">
        <f t="shared" si="230"/>
        <v>#REF!</v>
      </c>
      <c r="CR133" t="e">
        <f>IFERROR(VLOOKUP(AO133,'Model Failure data- Lines'!#REF!,5,FALSE),'Model Failure data- Lines'!#REF!)</f>
        <v>#REF!</v>
      </c>
      <c r="CS133" s="14" t="e">
        <f t="shared" si="231"/>
        <v>#REF!</v>
      </c>
      <c r="CT133" s="34">
        <f t="shared" si="232"/>
        <v>58931.029264376193</v>
      </c>
      <c r="CU133" s="34" t="e">
        <f t="shared" si="233"/>
        <v>#REF!</v>
      </c>
      <c r="CV133" s="54" t="e">
        <f t="shared" si="234"/>
        <v>#REF!</v>
      </c>
      <c r="CW133" t="s">
        <v>124</v>
      </c>
      <c r="CY133">
        <v>1</v>
      </c>
      <c r="CZ133">
        <f t="shared" si="235"/>
        <v>3916590.7548054438</v>
      </c>
      <c r="DA133" s="34">
        <f t="shared" si="236"/>
        <v>7565.4994799999995</v>
      </c>
      <c r="DB133" s="34">
        <f t="shared" si="237"/>
        <v>35370.476391952812</v>
      </c>
      <c r="DC133" s="34">
        <f t="shared" si="238"/>
        <v>3950431.4024260733</v>
      </c>
      <c r="DD133" s="9">
        <f t="shared" si="239"/>
        <v>10736.687499999998</v>
      </c>
      <c r="DE133" s="59">
        <f t="shared" si="240"/>
        <v>1.8894362772991966E-3</v>
      </c>
      <c r="DF133" s="59">
        <f t="shared" si="241"/>
        <v>8.8335557245072267E-3</v>
      </c>
      <c r="DG133" s="59">
        <f t="shared" si="242"/>
        <v>0.98659558730493291</v>
      </c>
      <c r="DH133" s="59">
        <f t="shared" si="243"/>
        <v>2.6814206932606671E-3</v>
      </c>
      <c r="DI133" s="14">
        <f t="shared" si="244"/>
        <v>7400.1486554640478</v>
      </c>
      <c r="DJ133" s="14">
        <f t="shared" si="245"/>
        <v>34597.42268266371</v>
      </c>
      <c r="DK133" s="14">
        <f t="shared" si="246"/>
        <v>3864091.1559703471</v>
      </c>
      <c r="DL133" s="14">
        <f t="shared" si="247"/>
        <v>10502.027496968733</v>
      </c>
      <c r="DM133">
        <f t="shared" si="248"/>
        <v>2750658.5432536528</v>
      </c>
      <c r="DN133" s="34">
        <f t="shared" si="249"/>
        <v>5328.7431120000001</v>
      </c>
      <c r="DO133" s="34">
        <f t="shared" si="250"/>
        <v>24913.11815433198</v>
      </c>
      <c r="DP133" s="34">
        <f t="shared" si="251"/>
        <v>2782477.7704044515</v>
      </c>
      <c r="DQ133" s="9">
        <f t="shared" si="252"/>
        <v>7562.3624999999984</v>
      </c>
      <c r="DR133" s="59">
        <f t="shared" si="253"/>
        <v>1.8894362772991968E-3</v>
      </c>
      <c r="DS133" s="59">
        <f t="shared" si="254"/>
        <v>8.8335557245072267E-3</v>
      </c>
      <c r="DT133" s="59">
        <f t="shared" si="255"/>
        <v>0.98659558730493291</v>
      </c>
      <c r="DU133" s="59">
        <f t="shared" si="256"/>
        <v>2.6814206932606667E-3</v>
      </c>
      <c r="DV133" s="14">
        <f t="shared" si="257"/>
        <v>5197.1940380864135</v>
      </c>
      <c r="DW133" s="14">
        <f t="shared" si="258"/>
        <v>24298.095520923016</v>
      </c>
      <c r="DX133" s="14">
        <f t="shared" si="259"/>
        <v>2713787.5809566686</v>
      </c>
      <c r="DY133" s="14">
        <f t="shared" si="260"/>
        <v>7375.6727379745844</v>
      </c>
      <c r="DZ133" s="34" t="e">
        <f t="shared" si="261"/>
        <v>#REF!</v>
      </c>
      <c r="EA133" s="34" t="e">
        <f t="shared" si="262"/>
        <v>#REF!</v>
      </c>
      <c r="EB133" s="34" t="e">
        <f t="shared" si="263"/>
        <v>#REF!</v>
      </c>
      <c r="EC133" s="34" t="e">
        <f t="shared" si="264"/>
        <v>#REF!</v>
      </c>
      <c r="ED133" s="34" t="e">
        <f t="shared" si="265"/>
        <v>#REF!</v>
      </c>
      <c r="EE133" s="59" t="e">
        <f t="shared" si="266"/>
        <v>#REF!</v>
      </c>
      <c r="EF133" s="59" t="e">
        <f t="shared" si="267"/>
        <v>#REF!</v>
      </c>
      <c r="EG133" s="59" t="e">
        <f t="shared" si="268"/>
        <v>#REF!</v>
      </c>
      <c r="EH133" s="59" t="e">
        <f t="shared" si="269"/>
        <v>#REF!</v>
      </c>
      <c r="EI133" s="14" t="e">
        <f t="shared" si="270"/>
        <v>#REF!</v>
      </c>
      <c r="EJ133" s="14" t="e">
        <f t="shared" si="271"/>
        <v>#REF!</v>
      </c>
      <c r="EK133" s="14" t="e">
        <f t="shared" si="272"/>
        <v>#REF!</v>
      </c>
      <c r="EL133" s="14" t="e">
        <f t="shared" si="273"/>
        <v>#REF!</v>
      </c>
      <c r="EM133" t="e">
        <f t="shared" si="274"/>
        <v>#REF!</v>
      </c>
      <c r="EN133" s="34" t="e">
        <f t="shared" si="275"/>
        <v>#REF!</v>
      </c>
      <c r="EO133" s="34" t="e">
        <f t="shared" si="276"/>
        <v>#REF!</v>
      </c>
      <c r="EP133" s="34" t="e">
        <f t="shared" si="277"/>
        <v>#REF!</v>
      </c>
      <c r="EQ133" s="34" t="e">
        <f t="shared" si="278"/>
        <v>#REF!</v>
      </c>
      <c r="ER133" s="59" t="e">
        <f t="shared" si="279"/>
        <v>#REF!</v>
      </c>
      <c r="ES133" s="59" t="e">
        <f t="shared" si="280"/>
        <v>#REF!</v>
      </c>
      <c r="ET133" s="59" t="e">
        <f t="shared" si="281"/>
        <v>#REF!</v>
      </c>
      <c r="EU133" s="59" t="e">
        <f t="shared" si="282"/>
        <v>#REF!</v>
      </c>
      <c r="EV133" s="14" t="e">
        <f t="shared" si="283"/>
        <v>#REF!</v>
      </c>
      <c r="EW133" s="14" t="e">
        <f t="shared" si="284"/>
        <v>#REF!</v>
      </c>
      <c r="EX133" s="14" t="e">
        <f t="shared" si="285"/>
        <v>#REF!</v>
      </c>
      <c r="EY133" s="14" t="e">
        <f t="shared" si="286"/>
        <v>#REF!</v>
      </c>
    </row>
    <row r="134" spans="1:155" x14ac:dyDescent="0.2">
      <c r="A134" s="17">
        <v>30185317</v>
      </c>
      <c r="B134" t="s">
        <v>62</v>
      </c>
      <c r="C134" t="s">
        <v>3347</v>
      </c>
      <c r="D134" t="s">
        <v>3348</v>
      </c>
      <c r="E134" t="s">
        <v>3349</v>
      </c>
      <c r="F134" t="s">
        <v>41</v>
      </c>
      <c r="G134" t="s">
        <v>42</v>
      </c>
      <c r="H134" t="s">
        <v>3350</v>
      </c>
      <c r="I134" t="s">
        <v>68</v>
      </c>
      <c r="J134" s="19" t="s">
        <v>69</v>
      </c>
      <c r="K134" t="s">
        <v>70</v>
      </c>
      <c r="L134">
        <v>1966</v>
      </c>
      <c r="M134">
        <f t="shared" si="194"/>
        <v>1966</v>
      </c>
      <c r="N134">
        <v>53</v>
      </c>
      <c r="O134" s="19">
        <f t="shared" si="195"/>
        <v>53</v>
      </c>
      <c r="P134" t="s">
        <v>80</v>
      </c>
      <c r="Q134" s="19" t="str">
        <f t="shared" si="197"/>
        <v>50-60</v>
      </c>
      <c r="R134" s="23">
        <v>341.4</v>
      </c>
      <c r="S134" s="15">
        <f t="shared" si="198"/>
        <v>0.34139999999999998</v>
      </c>
      <c r="T134">
        <v>30260311</v>
      </c>
      <c r="U134" t="s">
        <v>45</v>
      </c>
      <c r="V134" t="s">
        <v>46</v>
      </c>
      <c r="W134" t="s">
        <v>47</v>
      </c>
      <c r="X134" t="s">
        <v>48</v>
      </c>
      <c r="Y134" t="s">
        <v>161</v>
      </c>
      <c r="Z134" t="s">
        <v>3351</v>
      </c>
      <c r="AA134" t="s">
        <v>3352</v>
      </c>
      <c r="AB134" t="s">
        <v>1075</v>
      </c>
      <c r="AC134">
        <v>1966</v>
      </c>
      <c r="AD134">
        <v>53</v>
      </c>
      <c r="AE134" t="str">
        <f t="shared" si="199"/>
        <v>&lt;60</v>
      </c>
      <c r="AF134">
        <v>-38.183796100000002</v>
      </c>
      <c r="AG134">
        <v>146.14699089000001</v>
      </c>
      <c r="AH134" t="s">
        <v>92</v>
      </c>
      <c r="AI134" t="s">
        <v>51</v>
      </c>
      <c r="AJ134" s="33" t="s">
        <v>164</v>
      </c>
      <c r="AL134">
        <v>1</v>
      </c>
      <c r="AM134" t="s">
        <v>86</v>
      </c>
      <c r="AN134">
        <v>220</v>
      </c>
      <c r="AO134" s="69">
        <v>4</v>
      </c>
      <c r="AP134">
        <v>2</v>
      </c>
      <c r="AQ134">
        <v>0</v>
      </c>
      <c r="AR134">
        <v>0</v>
      </c>
      <c r="AS134" s="82" t="str">
        <f t="shared" si="200"/>
        <v>Gw-0-0</v>
      </c>
      <c r="AT134" s="14">
        <f t="shared" si="201"/>
        <v>17616</v>
      </c>
      <c r="AU134" s="81">
        <f>VLOOKUP(C134,Bushfire_Vlookup!$F$2:$H$12575,3,FALSE)</f>
        <v>14708.973626000001</v>
      </c>
      <c r="AV134" s="14">
        <f>VLOOKUP(AS134,Safety_collateral_Vlookup!$J$3:$L$20,2,FALSE)</f>
        <v>3720.1399252148244</v>
      </c>
      <c r="AW134" s="14">
        <f>VLOOKUP(AS134,Safety_collateral_Vlookup!$J$3:$L$20,3,FALSE)</f>
        <v>25000</v>
      </c>
      <c r="AX134" s="48">
        <f t="shared" si="202"/>
        <v>65135.136159146212</v>
      </c>
      <c r="AY134" s="49">
        <f t="shared" ref="AY134:AY153" si="287">(R134/1000)*AZ134</f>
        <v>25946.399999999998</v>
      </c>
      <c r="AZ134" s="14">
        <v>76000</v>
      </c>
      <c r="BA134" s="16">
        <f t="shared" si="203"/>
        <v>2.5103727746102047</v>
      </c>
      <c r="BB134" t="e">
        <f>IF(BA134&lt;=#REF!,#REF!,IF(BA134&lt;=#REF!,#REF!,IF(BA134&lt;=#REF!,#REF!,IF(BA134&lt;=#REF!,#REF!,#REF!))))</f>
        <v>#REF!</v>
      </c>
      <c r="BC134" s="51">
        <v>3</v>
      </c>
      <c r="BD134" s="21">
        <v>70</v>
      </c>
      <c r="BE134" s="21">
        <v>6.4399999999999999E-2</v>
      </c>
      <c r="BF134" s="26">
        <f t="shared" si="204"/>
        <v>1692.3848894842406</v>
      </c>
      <c r="BG134" s="21">
        <v>7</v>
      </c>
      <c r="BH134" s="21">
        <f t="shared" si="205"/>
        <v>54.6</v>
      </c>
      <c r="BI134" s="28">
        <f t="shared" si="206"/>
        <v>2.2519960070400004E-2</v>
      </c>
      <c r="BJ134" s="27">
        <f t="shared" si="207"/>
        <v>2.2519960070400004E-2</v>
      </c>
      <c r="BK134" s="28">
        <f t="shared" si="208"/>
        <v>0.3452594593589744</v>
      </c>
      <c r="BL134" s="35">
        <f t="shared" si="209"/>
        <v>0.86672994695140781</v>
      </c>
      <c r="BM134" s="21" t="str">
        <f t="shared" si="210"/>
        <v>Cr2</v>
      </c>
      <c r="BN134" s="51">
        <v>2</v>
      </c>
      <c r="BO134" s="21">
        <v>0</v>
      </c>
      <c r="BP134" s="50" t="s">
        <v>5497</v>
      </c>
      <c r="BQ134" s="14">
        <v>17616</v>
      </c>
      <c r="BR134">
        <f>IFERROR(VLOOKUP(AO134,'Model Failure data- Lines'!$A$37:$E$41,3,FALSE),'Model Failure data- Lines'!$C$37)</f>
        <v>0.45419999999999999</v>
      </c>
      <c r="BS134" s="14">
        <f t="shared" si="211"/>
        <v>29584.37884348421</v>
      </c>
      <c r="BT134" s="34">
        <f t="shared" si="212"/>
        <v>23142.902417338333</v>
      </c>
      <c r="BU134" s="34">
        <f t="shared" si="213"/>
        <v>1.2783348566219601</v>
      </c>
      <c r="BV134" s="54">
        <f t="shared" si="214"/>
        <v>6441.4764261458768</v>
      </c>
      <c r="BW134">
        <f>IFERROR(VLOOKUP(AO134,'Model Failure data- Lines'!$A$37:$E$41,4,FALSE),'Model Failure data- Lines'!$D$37)</f>
        <v>0.40249999999999997</v>
      </c>
      <c r="BX134" s="14">
        <f t="shared" si="215"/>
        <v>26216.89230405635</v>
      </c>
      <c r="BY134" s="34">
        <f t="shared" si="216"/>
        <v>20642.321566708462</v>
      </c>
      <c r="BZ134" s="71">
        <f t="shared" si="217"/>
        <v>1.270055415973097</v>
      </c>
      <c r="CA134" s="71">
        <f t="shared" si="218"/>
        <v>5574.5707373478872</v>
      </c>
      <c r="CB134" s="56">
        <v>1</v>
      </c>
      <c r="CC134">
        <f>IFERROR(VLOOKUP(AO134,'Model Failure data- Lines'!$A$37:$E$41,5,FALSE),'Model Failure data- Lines'!$E$37)</f>
        <v>0.28349999999999997</v>
      </c>
      <c r="CD134" s="14">
        <f t="shared" si="219"/>
        <v>18465.81110111795</v>
      </c>
      <c r="CE134" s="34">
        <f t="shared" si="220"/>
        <v>16422.526426147644</v>
      </c>
      <c r="CF134" s="34">
        <f t="shared" si="221"/>
        <v>1.1244196308137477</v>
      </c>
      <c r="CG134" s="54">
        <f t="shared" si="222"/>
        <v>2043.2846749703058</v>
      </c>
      <c r="CH134" t="e">
        <f>IFERROR(VLOOKUP(AO134,'Model Failure data- Lines'!#REF!,3,FALSE),'Model Failure data- Lines'!#REF!)</f>
        <v>#REF!</v>
      </c>
      <c r="CI134" s="14" t="e">
        <f t="shared" si="223"/>
        <v>#REF!</v>
      </c>
      <c r="CJ134" s="34">
        <f t="shared" si="224"/>
        <v>22198.056086231427</v>
      </c>
      <c r="CK134" s="34" t="e">
        <f t="shared" si="225"/>
        <v>#REF!</v>
      </c>
      <c r="CL134" s="54" t="e">
        <f t="shared" si="226"/>
        <v>#REF!</v>
      </c>
      <c r="CM134" t="e">
        <f>IFERROR(VLOOKUP(AO134,'Model Failure data- Lines'!#REF!,4,FALSE),'Model Failure data- Lines'!#REF!)</f>
        <v>#REF!</v>
      </c>
      <c r="CN134" s="14" t="e">
        <f t="shared" si="227"/>
        <v>#REF!</v>
      </c>
      <c r="CO134" s="34">
        <f t="shared" si="228"/>
        <v>18991.21627691996</v>
      </c>
      <c r="CP134" s="34" t="e">
        <f t="shared" si="229"/>
        <v>#REF!</v>
      </c>
      <c r="CQ134" s="54" t="e">
        <f t="shared" si="230"/>
        <v>#REF!</v>
      </c>
      <c r="CR134" t="e">
        <f>IFERROR(VLOOKUP(AO134,'Model Failure data- Lines'!#REF!,5,FALSE),'Model Failure data- Lines'!#REF!)</f>
        <v>#REF!</v>
      </c>
      <c r="CS134" s="14" t="e">
        <f t="shared" si="231"/>
        <v>#REF!</v>
      </c>
      <c r="CT134" s="34">
        <f t="shared" si="232"/>
        <v>13900.436888229186</v>
      </c>
      <c r="CU134" s="34" t="e">
        <f t="shared" si="233"/>
        <v>#REF!</v>
      </c>
      <c r="CV134" s="54" t="e">
        <f t="shared" si="234"/>
        <v>#REF!</v>
      </c>
      <c r="CW134" t="s">
        <v>1075</v>
      </c>
      <c r="CY134">
        <v>1</v>
      </c>
      <c r="CZ134">
        <f t="shared" si="235"/>
        <v>5574.5707373478854</v>
      </c>
      <c r="DA134" s="34">
        <f t="shared" si="236"/>
        <v>7565.4994799999995</v>
      </c>
      <c r="DB134" s="34">
        <f t="shared" si="237"/>
        <v>6317.0261307241544</v>
      </c>
      <c r="DC134" s="34">
        <f t="shared" si="238"/>
        <v>1597.6791933321974</v>
      </c>
      <c r="DD134" s="9">
        <f t="shared" si="239"/>
        <v>10736.687499999998</v>
      </c>
      <c r="DE134" s="59">
        <f t="shared" si="240"/>
        <v>0.28857346600265982</v>
      </c>
      <c r="DF134" s="59">
        <f t="shared" si="241"/>
        <v>0.24095251479317276</v>
      </c>
      <c r="DG134" s="59">
        <f t="shared" si="242"/>
        <v>6.094083062182775E-2</v>
      </c>
      <c r="DH134" s="59">
        <f t="shared" si="243"/>
        <v>0.40953318858233967</v>
      </c>
      <c r="DI134" s="14">
        <f t="shared" si="244"/>
        <v>1608.6731991534823</v>
      </c>
      <c r="DJ134" s="14">
        <f t="shared" si="245"/>
        <v>1343.2068380564044</v>
      </c>
      <c r="DK134" s="14">
        <f t="shared" si="246"/>
        <v>339.71897109411492</v>
      </c>
      <c r="DL134" s="14">
        <f t="shared" si="247"/>
        <v>2282.9717290438839</v>
      </c>
      <c r="DM134">
        <f t="shared" si="248"/>
        <v>2043.284674970306</v>
      </c>
      <c r="DN134" s="34">
        <f t="shared" si="249"/>
        <v>5328.7431120000001</v>
      </c>
      <c r="DO134" s="34">
        <f t="shared" si="250"/>
        <v>4449.3836225100567</v>
      </c>
      <c r="DP134" s="34">
        <f t="shared" si="251"/>
        <v>1125.3218666078956</v>
      </c>
      <c r="DQ134" s="9">
        <f t="shared" si="252"/>
        <v>7562.3624999999984</v>
      </c>
      <c r="DR134" s="59">
        <f t="shared" si="253"/>
        <v>0.28857346600265987</v>
      </c>
      <c r="DS134" s="59">
        <f t="shared" si="254"/>
        <v>0.24095251479317276</v>
      </c>
      <c r="DT134" s="59">
        <f t="shared" si="255"/>
        <v>6.094083062182775E-2</v>
      </c>
      <c r="DU134" s="59">
        <f t="shared" si="256"/>
        <v>0.40953318858233967</v>
      </c>
      <c r="DV134" s="14">
        <f t="shared" si="257"/>
        <v>589.63774068629959</v>
      </c>
      <c r="DW134" s="14">
        <f t="shared" si="258"/>
        <v>492.33458087244583</v>
      </c>
      <c r="DX134" s="14">
        <f t="shared" si="259"/>
        <v>124.51946528954177</v>
      </c>
      <c r="DY134" s="14">
        <f t="shared" si="260"/>
        <v>836.79288812201889</v>
      </c>
      <c r="DZ134" s="34" t="e">
        <f t="shared" si="261"/>
        <v>#REF!</v>
      </c>
      <c r="EA134" s="34" t="e">
        <f t="shared" si="262"/>
        <v>#REF!</v>
      </c>
      <c r="EB134" s="34" t="e">
        <f t="shared" si="263"/>
        <v>#REF!</v>
      </c>
      <c r="EC134" s="34" t="e">
        <f t="shared" si="264"/>
        <v>#REF!</v>
      </c>
      <c r="ED134" s="34" t="e">
        <f t="shared" si="265"/>
        <v>#REF!</v>
      </c>
      <c r="EE134" s="59" t="e">
        <f t="shared" si="266"/>
        <v>#REF!</v>
      </c>
      <c r="EF134" s="59" t="e">
        <f t="shared" si="267"/>
        <v>#REF!</v>
      </c>
      <c r="EG134" s="59" t="e">
        <f t="shared" si="268"/>
        <v>#REF!</v>
      </c>
      <c r="EH134" s="59" t="e">
        <f t="shared" si="269"/>
        <v>#REF!</v>
      </c>
      <c r="EI134" s="14" t="e">
        <f t="shared" si="270"/>
        <v>#REF!</v>
      </c>
      <c r="EJ134" s="14" t="e">
        <f t="shared" si="271"/>
        <v>#REF!</v>
      </c>
      <c r="EK134" s="14" t="e">
        <f t="shared" si="272"/>
        <v>#REF!</v>
      </c>
      <c r="EL134" s="14" t="e">
        <f t="shared" si="273"/>
        <v>#REF!</v>
      </c>
      <c r="EM134" t="e">
        <f t="shared" si="274"/>
        <v>#REF!</v>
      </c>
      <c r="EN134" s="34" t="e">
        <f t="shared" si="275"/>
        <v>#REF!</v>
      </c>
      <c r="EO134" s="34" t="e">
        <f t="shared" si="276"/>
        <v>#REF!</v>
      </c>
      <c r="EP134" s="34" t="e">
        <f t="shared" si="277"/>
        <v>#REF!</v>
      </c>
      <c r="EQ134" s="34" t="e">
        <f t="shared" si="278"/>
        <v>#REF!</v>
      </c>
      <c r="ER134" s="59" t="e">
        <f t="shared" si="279"/>
        <v>#REF!</v>
      </c>
      <c r="ES134" s="59" t="e">
        <f t="shared" si="280"/>
        <v>#REF!</v>
      </c>
      <c r="ET134" s="59" t="e">
        <f t="shared" si="281"/>
        <v>#REF!</v>
      </c>
      <c r="EU134" s="59" t="e">
        <f t="shared" si="282"/>
        <v>#REF!</v>
      </c>
      <c r="EV134" s="14" t="e">
        <f t="shared" si="283"/>
        <v>#REF!</v>
      </c>
      <c r="EW134" s="14" t="e">
        <f t="shared" si="284"/>
        <v>#REF!</v>
      </c>
      <c r="EX134" s="14" t="e">
        <f t="shared" si="285"/>
        <v>#REF!</v>
      </c>
      <c r="EY134" s="14" t="e">
        <f t="shared" si="286"/>
        <v>#REF!</v>
      </c>
    </row>
    <row r="135" spans="1:155" x14ac:dyDescent="0.2">
      <c r="A135" s="17">
        <v>30127995</v>
      </c>
      <c r="B135" t="s">
        <v>62</v>
      </c>
      <c r="C135" t="s">
        <v>2603</v>
      </c>
      <c r="D135" t="s">
        <v>2604</v>
      </c>
      <c r="E135" t="s">
        <v>2605</v>
      </c>
      <c r="F135" t="s">
        <v>41</v>
      </c>
      <c r="G135" t="s">
        <v>42</v>
      </c>
      <c r="H135" t="s">
        <v>2606</v>
      </c>
      <c r="I135" t="s">
        <v>68</v>
      </c>
      <c r="J135" s="19" t="s">
        <v>69</v>
      </c>
      <c r="K135" t="s">
        <v>70</v>
      </c>
      <c r="L135">
        <v>1966</v>
      </c>
      <c r="M135">
        <f t="shared" si="194"/>
        <v>1966</v>
      </c>
      <c r="N135">
        <v>53</v>
      </c>
      <c r="O135" s="19">
        <f t="shared" si="195"/>
        <v>53</v>
      </c>
      <c r="P135" t="s">
        <v>80</v>
      </c>
      <c r="Q135" s="19" t="str">
        <f t="shared" si="197"/>
        <v>50-60</v>
      </c>
      <c r="R135" s="23">
        <v>417.6</v>
      </c>
      <c r="S135" s="15">
        <f t="shared" si="198"/>
        <v>0.41760000000000003</v>
      </c>
      <c r="T135">
        <v>30016759</v>
      </c>
      <c r="U135" t="s">
        <v>45</v>
      </c>
      <c r="V135" t="s">
        <v>46</v>
      </c>
      <c r="W135" t="s">
        <v>47</v>
      </c>
      <c r="X135" t="s">
        <v>48</v>
      </c>
      <c r="Y135" t="s">
        <v>161</v>
      </c>
      <c r="Z135" t="s">
        <v>2607</v>
      </c>
      <c r="AA135" t="s">
        <v>2608</v>
      </c>
      <c r="AB135" t="s">
        <v>615</v>
      </c>
      <c r="AC135">
        <v>1966</v>
      </c>
      <c r="AD135">
        <v>53</v>
      </c>
      <c r="AE135" t="str">
        <f t="shared" si="199"/>
        <v>&lt;60</v>
      </c>
      <c r="AF135">
        <v>-38.172946899999999</v>
      </c>
      <c r="AG135">
        <v>146.12410403000001</v>
      </c>
      <c r="AH135" t="s">
        <v>92</v>
      </c>
      <c r="AI135" t="s">
        <v>51</v>
      </c>
      <c r="AJ135" s="33" t="s">
        <v>164</v>
      </c>
      <c r="AL135">
        <v>1</v>
      </c>
      <c r="AM135" t="s">
        <v>86</v>
      </c>
      <c r="AN135">
        <v>220</v>
      </c>
      <c r="AO135" s="69">
        <v>4</v>
      </c>
      <c r="AP135">
        <v>2</v>
      </c>
      <c r="AQ135">
        <v>0</v>
      </c>
      <c r="AR135">
        <v>0</v>
      </c>
      <c r="AS135" s="82" t="str">
        <f t="shared" si="200"/>
        <v>Gw-0-0</v>
      </c>
      <c r="AT135" s="14">
        <f t="shared" si="201"/>
        <v>17616</v>
      </c>
      <c r="AU135" s="81">
        <f>VLOOKUP(C135,Bushfire_Vlookup!$F$2:$H$12575,3,FALSE)</f>
        <v>91354.346388999998</v>
      </c>
      <c r="AV135" s="14">
        <f>VLOOKUP(AS135,Safety_collateral_Vlookup!$J$3:$L$20,2,FALSE)</f>
        <v>3720.1399252148244</v>
      </c>
      <c r="AW135" s="14">
        <f>VLOOKUP(AS135,Safety_collateral_Vlookup!$J$3:$L$20,3,FALSE)</f>
        <v>25000</v>
      </c>
      <c r="AX135" s="48">
        <f t="shared" si="202"/>
        <v>146915.74889726721</v>
      </c>
      <c r="AY135" s="49">
        <f t="shared" si="287"/>
        <v>31737.600000000002</v>
      </c>
      <c r="AZ135" s="14">
        <v>76000</v>
      </c>
      <c r="BA135" s="16">
        <f t="shared" si="203"/>
        <v>4.6290755727360358</v>
      </c>
      <c r="BB135" t="e">
        <f>IF(BA135&lt;=#REF!,#REF!,IF(BA135&lt;=#REF!,#REF!,IF(BA135&lt;=#REF!,#REF!,IF(BA135&lt;=#REF!,#REF!,#REF!))))</f>
        <v>#REF!</v>
      </c>
      <c r="BC135" s="51">
        <v>4</v>
      </c>
      <c r="BD135" s="21">
        <v>70</v>
      </c>
      <c r="BE135" s="21">
        <v>6.4399999999999999E-2</v>
      </c>
      <c r="BF135" s="26">
        <f t="shared" si="204"/>
        <v>2070.1228173656095</v>
      </c>
      <c r="BG135" s="21">
        <v>7</v>
      </c>
      <c r="BH135" s="21">
        <f t="shared" si="205"/>
        <v>54.6</v>
      </c>
      <c r="BI135" s="28">
        <f t="shared" si="206"/>
        <v>2.2519960070400004E-2</v>
      </c>
      <c r="BJ135" s="27">
        <f t="shared" si="207"/>
        <v>2.2519960070400004E-2</v>
      </c>
      <c r="BK135" s="28">
        <f t="shared" si="208"/>
        <v>0.34525945935897434</v>
      </c>
      <c r="BL135" s="35">
        <f t="shared" si="209"/>
        <v>1.5982321295746782</v>
      </c>
      <c r="BM135" s="21" t="str">
        <f t="shared" si="210"/>
        <v>Cr3</v>
      </c>
      <c r="BN135" s="51">
        <v>3</v>
      </c>
      <c r="BO135" s="21">
        <v>1</v>
      </c>
      <c r="BP135" s="50" t="s">
        <v>5497</v>
      </c>
      <c r="BQ135" s="14">
        <v>17616</v>
      </c>
      <c r="BR135">
        <f>IFERROR(VLOOKUP(AO135,'Model Failure data- Lines'!$A$37:$E$41,3,FALSE),'Model Failure data- Lines'!$C$37)</f>
        <v>0.45419999999999999</v>
      </c>
      <c r="BS135" s="14">
        <f t="shared" si="211"/>
        <v>66729.133149138768</v>
      </c>
      <c r="BT135" s="34">
        <f t="shared" si="212"/>
        <v>28308.365698536876</v>
      </c>
      <c r="BU135" s="34">
        <f t="shared" si="213"/>
        <v>2.3572230859158245</v>
      </c>
      <c r="BV135" s="54">
        <f t="shared" si="214"/>
        <v>38420.767450601896</v>
      </c>
      <c r="BW135">
        <f>IFERROR(VLOOKUP(AO135,'Model Failure data- Lines'!$A$37:$E$41,4,FALSE),'Model Failure data- Lines'!$D$37)</f>
        <v>0.40249999999999997</v>
      </c>
      <c r="BX135" s="14">
        <f t="shared" si="215"/>
        <v>59133.58893115005</v>
      </c>
      <c r="BY135" s="34">
        <f t="shared" si="216"/>
        <v>25249.658717801569</v>
      </c>
      <c r="BZ135" s="71">
        <f t="shared" si="217"/>
        <v>2.3419559682784765</v>
      </c>
      <c r="CA135" s="71">
        <f t="shared" si="218"/>
        <v>33883.930213348482</v>
      </c>
      <c r="CB135" s="56">
        <v>1</v>
      </c>
      <c r="CC135">
        <f>IFERROR(VLOOKUP(AO135,'Model Failure data- Lines'!$A$37:$E$41,5,FALSE),'Model Failure data- Lines'!$E$37)</f>
        <v>0.28349999999999997</v>
      </c>
      <c r="CD135" s="14">
        <f t="shared" si="219"/>
        <v>41650.61481237525</v>
      </c>
      <c r="CE135" s="34">
        <f t="shared" si="220"/>
        <v>20088.011234795718</v>
      </c>
      <c r="CF135" s="34">
        <f t="shared" si="221"/>
        <v>2.0734065869213363</v>
      </c>
      <c r="CG135" s="54">
        <f t="shared" si="222"/>
        <v>21562.603577579532</v>
      </c>
      <c r="CH135" t="e">
        <f>IFERROR(VLOOKUP(AO135,'Model Failure data- Lines'!#REF!,3,FALSE),'Model Failure data- Lines'!#REF!)</f>
        <v>#REF!</v>
      </c>
      <c r="CI135" s="14" t="e">
        <f t="shared" si="223"/>
        <v>#REF!</v>
      </c>
      <c r="CJ135" s="34">
        <f t="shared" si="224"/>
        <v>27152.630994757601</v>
      </c>
      <c r="CK135" s="34" t="e">
        <f t="shared" si="225"/>
        <v>#REF!</v>
      </c>
      <c r="CL135" s="54" t="e">
        <f t="shared" si="226"/>
        <v>#REF!</v>
      </c>
      <c r="CM135" t="e">
        <f>IFERROR(VLOOKUP(AO135,'Model Failure data- Lines'!#REF!,4,FALSE),'Model Failure data- Lines'!#REF!)</f>
        <v>#REF!</v>
      </c>
      <c r="CN135" s="14" t="e">
        <f t="shared" si="227"/>
        <v>#REF!</v>
      </c>
      <c r="CO135" s="34">
        <f t="shared" si="228"/>
        <v>23230.029048745688</v>
      </c>
      <c r="CP135" s="34" t="e">
        <f t="shared" si="229"/>
        <v>#REF!</v>
      </c>
      <c r="CQ135" s="54" t="e">
        <f t="shared" si="230"/>
        <v>#REF!</v>
      </c>
      <c r="CR135" t="e">
        <f>IFERROR(VLOOKUP(AO135,'Model Failure data- Lines'!#REF!,5,FALSE),'Model Failure data- Lines'!#REF!)</f>
        <v>#REF!</v>
      </c>
      <c r="CS135" s="14" t="e">
        <f t="shared" si="231"/>
        <v>#REF!</v>
      </c>
      <c r="CT135" s="34">
        <f t="shared" si="232"/>
        <v>17002.99485800969</v>
      </c>
      <c r="CU135" s="34" t="e">
        <f t="shared" si="233"/>
        <v>#REF!</v>
      </c>
      <c r="CV135" s="54" t="e">
        <f t="shared" si="234"/>
        <v>#REF!</v>
      </c>
      <c r="CW135" t="s">
        <v>615</v>
      </c>
      <c r="CY135">
        <v>1</v>
      </c>
      <c r="CZ135">
        <f t="shared" si="235"/>
        <v>33883.930213348482</v>
      </c>
      <c r="DA135" s="34">
        <f t="shared" si="236"/>
        <v>7565.4994799999995</v>
      </c>
      <c r="DB135" s="34">
        <f t="shared" si="237"/>
        <v>39233.72275781785</v>
      </c>
      <c r="DC135" s="34">
        <f t="shared" si="238"/>
        <v>1597.6791933321974</v>
      </c>
      <c r="DD135" s="9">
        <f t="shared" si="239"/>
        <v>10736.687499999998</v>
      </c>
      <c r="DE135" s="59">
        <f t="shared" si="240"/>
        <v>0.12793912253167319</v>
      </c>
      <c r="DF135" s="59">
        <f t="shared" si="241"/>
        <v>0.66347609652947237</v>
      </c>
      <c r="DG135" s="59">
        <f t="shared" si="242"/>
        <v>2.7018133385957592E-2</v>
      </c>
      <c r="DH135" s="59">
        <f t="shared" si="243"/>
        <v>0.18156664755289675</v>
      </c>
      <c r="DI135" s="14">
        <f t="shared" si="244"/>
        <v>4335.080299420255</v>
      </c>
      <c r="DJ135" s="14">
        <f t="shared" si="245"/>
        <v>22481.1777530295</v>
      </c>
      <c r="DK135" s="14">
        <f t="shared" si="246"/>
        <v>915.48054614472778</v>
      </c>
      <c r="DL135" s="14">
        <f t="shared" si="247"/>
        <v>6152.1916147539941</v>
      </c>
      <c r="DM135">
        <f t="shared" si="248"/>
        <v>21562.603577579532</v>
      </c>
      <c r="DN135" s="34">
        <f t="shared" si="249"/>
        <v>5328.7431120000001</v>
      </c>
      <c r="DO135" s="34">
        <f t="shared" si="250"/>
        <v>27634.187333767353</v>
      </c>
      <c r="DP135" s="34">
        <f t="shared" si="251"/>
        <v>1125.3218666078956</v>
      </c>
      <c r="DQ135" s="9">
        <f t="shared" si="252"/>
        <v>7562.3624999999984</v>
      </c>
      <c r="DR135" s="59">
        <f t="shared" si="253"/>
        <v>0.12793912253167319</v>
      </c>
      <c r="DS135" s="59">
        <f t="shared" si="254"/>
        <v>0.66347609652947237</v>
      </c>
      <c r="DT135" s="59">
        <f t="shared" si="255"/>
        <v>2.7018133385957592E-2</v>
      </c>
      <c r="DU135" s="59">
        <f t="shared" si="256"/>
        <v>0.18156664755289675</v>
      </c>
      <c r="DV135" s="14">
        <f t="shared" si="257"/>
        <v>2758.7005812138423</v>
      </c>
      <c r="DW135" s="14">
        <f t="shared" si="258"/>
        <v>14306.272052664903</v>
      </c>
      <c r="DX135" s="14">
        <f t="shared" si="259"/>
        <v>582.58129960757014</v>
      </c>
      <c r="DY135" s="14">
        <f t="shared" si="260"/>
        <v>3915.0496440932138</v>
      </c>
      <c r="DZ135" s="34" t="e">
        <f t="shared" si="261"/>
        <v>#REF!</v>
      </c>
      <c r="EA135" s="34" t="e">
        <f t="shared" si="262"/>
        <v>#REF!</v>
      </c>
      <c r="EB135" s="34" t="e">
        <f t="shared" si="263"/>
        <v>#REF!</v>
      </c>
      <c r="EC135" s="34" t="e">
        <f t="shared" si="264"/>
        <v>#REF!</v>
      </c>
      <c r="ED135" s="34" t="e">
        <f t="shared" si="265"/>
        <v>#REF!</v>
      </c>
      <c r="EE135" s="59" t="e">
        <f t="shared" si="266"/>
        <v>#REF!</v>
      </c>
      <c r="EF135" s="59" t="e">
        <f t="shared" si="267"/>
        <v>#REF!</v>
      </c>
      <c r="EG135" s="59" t="e">
        <f t="shared" si="268"/>
        <v>#REF!</v>
      </c>
      <c r="EH135" s="59" t="e">
        <f t="shared" si="269"/>
        <v>#REF!</v>
      </c>
      <c r="EI135" s="14" t="e">
        <f t="shared" si="270"/>
        <v>#REF!</v>
      </c>
      <c r="EJ135" s="14" t="e">
        <f t="shared" si="271"/>
        <v>#REF!</v>
      </c>
      <c r="EK135" s="14" t="e">
        <f t="shared" si="272"/>
        <v>#REF!</v>
      </c>
      <c r="EL135" s="14" t="e">
        <f t="shared" si="273"/>
        <v>#REF!</v>
      </c>
      <c r="EM135" t="e">
        <f t="shared" si="274"/>
        <v>#REF!</v>
      </c>
      <c r="EN135" s="34" t="e">
        <f t="shared" si="275"/>
        <v>#REF!</v>
      </c>
      <c r="EO135" s="34" t="e">
        <f t="shared" si="276"/>
        <v>#REF!</v>
      </c>
      <c r="EP135" s="34" t="e">
        <f t="shared" si="277"/>
        <v>#REF!</v>
      </c>
      <c r="EQ135" s="34" t="e">
        <f t="shared" si="278"/>
        <v>#REF!</v>
      </c>
      <c r="ER135" s="59" t="e">
        <f t="shared" si="279"/>
        <v>#REF!</v>
      </c>
      <c r="ES135" s="59" t="e">
        <f t="shared" si="280"/>
        <v>#REF!</v>
      </c>
      <c r="ET135" s="59" t="e">
        <f t="shared" si="281"/>
        <v>#REF!</v>
      </c>
      <c r="EU135" s="59" t="e">
        <f t="shared" si="282"/>
        <v>#REF!</v>
      </c>
      <c r="EV135" s="14" t="e">
        <f t="shared" si="283"/>
        <v>#REF!</v>
      </c>
      <c r="EW135" s="14" t="e">
        <f t="shared" si="284"/>
        <v>#REF!</v>
      </c>
      <c r="EX135" s="14" t="e">
        <f t="shared" si="285"/>
        <v>#REF!</v>
      </c>
      <c r="EY135" s="14" t="e">
        <f t="shared" si="286"/>
        <v>#REF!</v>
      </c>
    </row>
    <row r="136" spans="1:155" x14ac:dyDescent="0.2">
      <c r="A136" s="17">
        <v>30092087</v>
      </c>
      <c r="B136" t="s">
        <v>62</v>
      </c>
      <c r="C136" t="s">
        <v>2121</v>
      </c>
      <c r="D136" t="s">
        <v>2122</v>
      </c>
      <c r="E136" t="s">
        <v>2123</v>
      </c>
      <c r="F136" t="s">
        <v>41</v>
      </c>
      <c r="G136" t="s">
        <v>42</v>
      </c>
      <c r="H136" t="s">
        <v>2124</v>
      </c>
      <c r="I136" t="s">
        <v>68</v>
      </c>
      <c r="J136" s="19" t="s">
        <v>69</v>
      </c>
      <c r="K136" t="s">
        <v>70</v>
      </c>
      <c r="L136">
        <v>1966</v>
      </c>
      <c r="M136">
        <f t="shared" si="194"/>
        <v>1966</v>
      </c>
      <c r="N136">
        <v>53</v>
      </c>
      <c r="O136" s="19">
        <f t="shared" si="195"/>
        <v>53</v>
      </c>
      <c r="P136" t="s">
        <v>80</v>
      </c>
      <c r="Q136" s="19" t="str">
        <f t="shared" si="197"/>
        <v>50-60</v>
      </c>
      <c r="R136" s="23">
        <v>309.10000000000002</v>
      </c>
      <c r="S136" s="15">
        <f t="shared" si="198"/>
        <v>0.30910000000000004</v>
      </c>
      <c r="T136">
        <v>30304474</v>
      </c>
      <c r="U136" t="s">
        <v>45</v>
      </c>
      <c r="V136" t="s">
        <v>46</v>
      </c>
      <c r="W136" t="s">
        <v>47</v>
      </c>
      <c r="X136" t="s">
        <v>48</v>
      </c>
      <c r="Y136" t="s">
        <v>161</v>
      </c>
      <c r="Z136" t="s">
        <v>2125</v>
      </c>
      <c r="AA136" t="s">
        <v>2126</v>
      </c>
      <c r="AB136" t="s">
        <v>178</v>
      </c>
      <c r="AC136">
        <v>1966</v>
      </c>
      <c r="AD136">
        <v>53</v>
      </c>
      <c r="AE136" t="str">
        <f t="shared" si="199"/>
        <v>&lt;60</v>
      </c>
      <c r="AF136">
        <v>-38.061412009999998</v>
      </c>
      <c r="AG136">
        <v>145.59757021999999</v>
      </c>
      <c r="AH136" t="s">
        <v>75</v>
      </c>
      <c r="AI136" t="s">
        <v>76</v>
      </c>
      <c r="AJ136" s="33" t="s">
        <v>164</v>
      </c>
      <c r="AL136">
        <v>1</v>
      </c>
      <c r="AM136" t="s">
        <v>86</v>
      </c>
      <c r="AN136">
        <v>220</v>
      </c>
      <c r="AO136" s="69">
        <v>4</v>
      </c>
      <c r="AP136">
        <v>2</v>
      </c>
      <c r="AQ136">
        <v>0</v>
      </c>
      <c r="AR136">
        <v>0</v>
      </c>
      <c r="AS136" s="82" t="str">
        <f t="shared" si="200"/>
        <v>Gw-0-0</v>
      </c>
      <c r="AT136" s="14">
        <f t="shared" si="201"/>
        <v>17616</v>
      </c>
      <c r="AU136" s="81">
        <f>VLOOKUP(C136,Bushfire_Vlookup!$F$2:$H$12575,3,FALSE)</f>
        <v>2317.291909</v>
      </c>
      <c r="AV136" s="14">
        <f>VLOOKUP(AS136,Safety_collateral_Vlookup!$J$3:$L$20,2,FALSE)</f>
        <v>3720.1399252148244</v>
      </c>
      <c r="AW136" s="14">
        <f>VLOOKUP(AS136,Safety_collateral_Vlookup!$J$3:$L$20,3,FALSE)</f>
        <v>25000</v>
      </c>
      <c r="AX136" s="48">
        <f t="shared" si="202"/>
        <v>51913.211767107219</v>
      </c>
      <c r="AY136" s="49">
        <f t="shared" si="287"/>
        <v>23491.600000000002</v>
      </c>
      <c r="AZ136" s="14">
        <v>76000</v>
      </c>
      <c r="BA136" s="16">
        <f t="shared" si="203"/>
        <v>2.2098627495405685</v>
      </c>
      <c r="BB136" t="e">
        <f>IF(BA136&lt;=#REF!,#REF!,IF(BA136&lt;=#REF!,#REF!,IF(BA136&lt;=#REF!,#REF!,IF(BA136&lt;=#REF!,#REF!,#REF!))))</f>
        <v>#REF!</v>
      </c>
      <c r="BC136" s="51">
        <v>3</v>
      </c>
      <c r="BD136" s="21">
        <v>70</v>
      </c>
      <c r="BE136" s="21">
        <v>6.4399999999999999E-2</v>
      </c>
      <c r="BF136" s="26">
        <f t="shared" si="204"/>
        <v>1532.2676313403013</v>
      </c>
      <c r="BG136" s="21">
        <v>7</v>
      </c>
      <c r="BH136" s="21">
        <f t="shared" si="205"/>
        <v>54.6</v>
      </c>
      <c r="BI136" s="28">
        <f t="shared" si="206"/>
        <v>2.2519960070400004E-2</v>
      </c>
      <c r="BJ136" s="27">
        <f t="shared" si="207"/>
        <v>2.2519960070400004E-2</v>
      </c>
      <c r="BK136" s="28">
        <f t="shared" si="208"/>
        <v>0.34525945935897445</v>
      </c>
      <c r="BL136" s="35">
        <f t="shared" si="209"/>
        <v>0.76297601816391336</v>
      </c>
      <c r="BM136" s="21" t="str">
        <f t="shared" si="210"/>
        <v>Cr2</v>
      </c>
      <c r="BN136" s="51">
        <v>2</v>
      </c>
      <c r="BO136" s="21">
        <v>0</v>
      </c>
      <c r="BP136" s="50" t="s">
        <v>5497</v>
      </c>
      <c r="BQ136" s="14">
        <v>17616</v>
      </c>
      <c r="BR136">
        <f>IFERROR(VLOOKUP(AO136,'Model Failure data- Lines'!$A$37:$E$41,3,FALSE),'Model Failure data- Lines'!$C$37)</f>
        <v>0.45419999999999999</v>
      </c>
      <c r="BS136" s="14">
        <f t="shared" si="211"/>
        <v>23578.9807846201</v>
      </c>
      <c r="BT136" s="34">
        <f t="shared" si="212"/>
        <v>20953.34252255208</v>
      </c>
      <c r="BU136" s="34">
        <f t="shared" si="213"/>
        <v>1.1253088026047418</v>
      </c>
      <c r="BV136" s="54">
        <f t="shared" si="214"/>
        <v>2625.6382620680197</v>
      </c>
      <c r="BW136">
        <f>IFERROR(VLOOKUP(AO136,'Model Failure data- Lines'!$A$37:$E$41,4,FALSE),'Model Failure data- Lines'!$D$37)</f>
        <v>0.40249999999999997</v>
      </c>
      <c r="BX136" s="14">
        <f t="shared" si="215"/>
        <v>20895.067736260655</v>
      </c>
      <c r="BY136" s="34">
        <f t="shared" si="216"/>
        <v>18689.342695575826</v>
      </c>
      <c r="BZ136" s="71">
        <f t="shared" si="217"/>
        <v>1.1180204716994659</v>
      </c>
      <c r="CA136" s="71">
        <f t="shared" si="218"/>
        <v>2205.7250406848289</v>
      </c>
      <c r="CB136" s="56">
        <v>1</v>
      </c>
      <c r="CC136">
        <f>IFERROR(VLOOKUP(AO136,'Model Failure data- Lines'!$A$37:$E$41,5,FALSE),'Model Failure data- Lines'!$E$37)</f>
        <v>0.28349999999999997</v>
      </c>
      <c r="CD136" s="14">
        <f t="shared" si="219"/>
        <v>14717.395535974896</v>
      </c>
      <c r="CE136" s="34">
        <f t="shared" si="220"/>
        <v>14868.784177862444</v>
      </c>
      <c r="CF136" s="34">
        <f t="shared" si="221"/>
        <v>0.98981835770318427</v>
      </c>
      <c r="CG136" s="54">
        <f t="shared" si="222"/>
        <v>-151.38864188754815</v>
      </c>
      <c r="CH136" t="e">
        <f>IFERROR(VLOOKUP(AO136,'Model Failure data- Lines'!#REF!,3,FALSE),'Model Failure data- Lines'!#REF!)</f>
        <v>#REF!</v>
      </c>
      <c r="CI136" s="14" t="e">
        <f t="shared" si="223"/>
        <v>#REF!</v>
      </c>
      <c r="CJ136" s="34">
        <f t="shared" si="224"/>
        <v>20097.888506895531</v>
      </c>
      <c r="CK136" s="34" t="e">
        <f t="shared" si="225"/>
        <v>#REF!</v>
      </c>
      <c r="CL136" s="54" t="e">
        <f t="shared" si="226"/>
        <v>#REF!</v>
      </c>
      <c r="CM136" t="e">
        <f>IFERROR(VLOOKUP(AO136,'Model Failure data- Lines'!#REF!,4,FALSE),'Model Failure data- Lines'!#REF!)</f>
        <v>#REF!</v>
      </c>
      <c r="CN136" s="14" t="e">
        <f t="shared" si="227"/>
        <v>#REF!</v>
      </c>
      <c r="CO136" s="34">
        <f t="shared" si="228"/>
        <v>17194.449183350793</v>
      </c>
      <c r="CP136" s="34" t="e">
        <f t="shared" si="229"/>
        <v>#REF!</v>
      </c>
      <c r="CQ136" s="54" t="e">
        <f t="shared" si="230"/>
        <v>#REF!</v>
      </c>
      <c r="CR136" t="e">
        <f>IFERROR(VLOOKUP(AO136,'Model Failure data- Lines'!#REF!,5,FALSE),'Model Failure data- Lines'!#REF!)</f>
        <v>#REF!</v>
      </c>
      <c r="CS136" s="14" t="e">
        <f t="shared" si="231"/>
        <v>#REF!</v>
      </c>
      <c r="CT136" s="34">
        <f t="shared" si="232"/>
        <v>12585.310609700182</v>
      </c>
      <c r="CU136" s="34" t="e">
        <f t="shared" si="233"/>
        <v>#REF!</v>
      </c>
      <c r="CV136" s="54" t="e">
        <f t="shared" si="234"/>
        <v>#REF!</v>
      </c>
      <c r="CW136" t="s">
        <v>178</v>
      </c>
      <c r="CY136">
        <v>1</v>
      </c>
      <c r="CZ136">
        <f t="shared" si="235"/>
        <v>2205.7250406848275</v>
      </c>
      <c r="DA136" s="34">
        <f t="shared" si="236"/>
        <v>7565.4994799999995</v>
      </c>
      <c r="DB136" s="34">
        <f t="shared" si="237"/>
        <v>995.20156292845741</v>
      </c>
      <c r="DC136" s="34">
        <f t="shared" si="238"/>
        <v>1597.6791933321974</v>
      </c>
      <c r="DD136" s="9">
        <f t="shared" si="239"/>
        <v>10736.687499999998</v>
      </c>
      <c r="DE136" s="59">
        <f t="shared" si="240"/>
        <v>0.36207106746397694</v>
      </c>
      <c r="DF136" s="59">
        <f t="shared" si="241"/>
        <v>4.7628539686493353E-2</v>
      </c>
      <c r="DG136" s="59">
        <f t="shared" si="242"/>
        <v>7.6462025081624141E-2</v>
      </c>
      <c r="DH136" s="59">
        <f t="shared" si="243"/>
        <v>0.51383836776790548</v>
      </c>
      <c r="DI136" s="14">
        <f t="shared" si="244"/>
        <v>798.62922001277946</v>
      </c>
      <c r="DJ136" s="14">
        <f t="shared" si="245"/>
        <v>105.05546263774947</v>
      </c>
      <c r="DK136" s="14">
        <f t="shared" si="246"/>
        <v>168.65420338400972</v>
      </c>
      <c r="DL136" s="14">
        <f t="shared" si="247"/>
        <v>1133.3861546502887</v>
      </c>
      <c r="DM136">
        <f t="shared" si="248"/>
        <v>-151.38864188754877</v>
      </c>
      <c r="DN136" s="34">
        <f t="shared" si="249"/>
        <v>5328.7431120000001</v>
      </c>
      <c r="DO136" s="34">
        <f t="shared" si="250"/>
        <v>700.96805736700037</v>
      </c>
      <c r="DP136" s="34">
        <f t="shared" si="251"/>
        <v>1125.3218666078956</v>
      </c>
      <c r="DQ136" s="9">
        <f t="shared" si="252"/>
        <v>7562.3624999999984</v>
      </c>
      <c r="DR136" s="59">
        <f t="shared" si="253"/>
        <v>0.36207106746397699</v>
      </c>
      <c r="DS136" s="59">
        <f t="shared" si="254"/>
        <v>4.7628539686493346E-2</v>
      </c>
      <c r="DT136" s="59">
        <f t="shared" si="255"/>
        <v>7.6462025081624141E-2</v>
      </c>
      <c r="DU136" s="59">
        <f t="shared" si="256"/>
        <v>0.51383836776790548</v>
      </c>
      <c r="DV136" s="14">
        <f t="shared" si="257"/>
        <v>-54.813447170146517</v>
      </c>
      <c r="DW136" s="14">
        <f t="shared" si="258"/>
        <v>-7.2104199382254457</v>
      </c>
      <c r="DX136" s="14">
        <f t="shared" si="259"/>
        <v>-11.575482133078767</v>
      </c>
      <c r="DY136" s="14">
        <f t="shared" si="260"/>
        <v>-77.789292646098019</v>
      </c>
      <c r="DZ136" s="34" t="e">
        <f t="shared" si="261"/>
        <v>#REF!</v>
      </c>
      <c r="EA136" s="34" t="e">
        <f t="shared" si="262"/>
        <v>#REF!</v>
      </c>
      <c r="EB136" s="34" t="e">
        <f t="shared" si="263"/>
        <v>#REF!</v>
      </c>
      <c r="EC136" s="34" t="e">
        <f t="shared" si="264"/>
        <v>#REF!</v>
      </c>
      <c r="ED136" s="34" t="e">
        <f t="shared" si="265"/>
        <v>#REF!</v>
      </c>
      <c r="EE136" s="59" t="e">
        <f t="shared" si="266"/>
        <v>#REF!</v>
      </c>
      <c r="EF136" s="59" t="e">
        <f t="shared" si="267"/>
        <v>#REF!</v>
      </c>
      <c r="EG136" s="59" t="e">
        <f t="shared" si="268"/>
        <v>#REF!</v>
      </c>
      <c r="EH136" s="59" t="e">
        <f t="shared" si="269"/>
        <v>#REF!</v>
      </c>
      <c r="EI136" s="14" t="e">
        <f t="shared" si="270"/>
        <v>#REF!</v>
      </c>
      <c r="EJ136" s="14" t="e">
        <f t="shared" si="271"/>
        <v>#REF!</v>
      </c>
      <c r="EK136" s="14" t="e">
        <f t="shared" si="272"/>
        <v>#REF!</v>
      </c>
      <c r="EL136" s="14" t="e">
        <f t="shared" si="273"/>
        <v>#REF!</v>
      </c>
      <c r="EM136" t="e">
        <f t="shared" si="274"/>
        <v>#REF!</v>
      </c>
      <c r="EN136" s="34" t="e">
        <f t="shared" si="275"/>
        <v>#REF!</v>
      </c>
      <c r="EO136" s="34" t="e">
        <f t="shared" si="276"/>
        <v>#REF!</v>
      </c>
      <c r="EP136" s="34" t="e">
        <f t="shared" si="277"/>
        <v>#REF!</v>
      </c>
      <c r="EQ136" s="34" t="e">
        <f t="shared" si="278"/>
        <v>#REF!</v>
      </c>
      <c r="ER136" s="59" t="e">
        <f t="shared" si="279"/>
        <v>#REF!</v>
      </c>
      <c r="ES136" s="59" t="e">
        <f t="shared" si="280"/>
        <v>#REF!</v>
      </c>
      <c r="ET136" s="59" t="e">
        <f t="shared" si="281"/>
        <v>#REF!</v>
      </c>
      <c r="EU136" s="59" t="e">
        <f t="shared" si="282"/>
        <v>#REF!</v>
      </c>
      <c r="EV136" s="14" t="e">
        <f t="shared" si="283"/>
        <v>#REF!</v>
      </c>
      <c r="EW136" s="14" t="e">
        <f t="shared" si="284"/>
        <v>#REF!</v>
      </c>
      <c r="EX136" s="14" t="e">
        <f t="shared" si="285"/>
        <v>#REF!</v>
      </c>
      <c r="EY136" s="14" t="e">
        <f t="shared" si="286"/>
        <v>#REF!</v>
      </c>
    </row>
    <row r="137" spans="1:155" x14ac:dyDescent="0.2">
      <c r="A137" s="17">
        <v>30276099</v>
      </c>
      <c r="B137" t="s">
        <v>62</v>
      </c>
      <c r="C137" t="s">
        <v>4316</v>
      </c>
      <c r="D137" t="s">
        <v>4317</v>
      </c>
      <c r="E137" t="s">
        <v>1192</v>
      </c>
      <c r="F137" t="s">
        <v>41</v>
      </c>
      <c r="G137" t="s">
        <v>42</v>
      </c>
      <c r="H137" t="s">
        <v>4318</v>
      </c>
      <c r="I137" t="s">
        <v>68</v>
      </c>
      <c r="J137" s="19" t="s">
        <v>69</v>
      </c>
      <c r="K137" t="s">
        <v>70</v>
      </c>
      <c r="L137">
        <v>1966</v>
      </c>
      <c r="M137">
        <f t="shared" si="194"/>
        <v>1966</v>
      </c>
      <c r="N137">
        <v>53</v>
      </c>
      <c r="O137" s="19">
        <f t="shared" si="195"/>
        <v>53</v>
      </c>
      <c r="P137" t="s">
        <v>80</v>
      </c>
      <c r="Q137" s="19" t="str">
        <f t="shared" si="197"/>
        <v>50-60</v>
      </c>
      <c r="R137" s="23">
        <v>309.39999999999998</v>
      </c>
      <c r="S137" s="15">
        <f t="shared" si="198"/>
        <v>0.30939999999999995</v>
      </c>
      <c r="T137">
        <v>30035693</v>
      </c>
      <c r="U137" t="s">
        <v>45</v>
      </c>
      <c r="V137" t="s">
        <v>46</v>
      </c>
      <c r="W137" t="s">
        <v>47</v>
      </c>
      <c r="X137" t="s">
        <v>48</v>
      </c>
      <c r="Y137" t="s">
        <v>161</v>
      </c>
      <c r="Z137" t="s">
        <v>4319</v>
      </c>
      <c r="AA137" t="s">
        <v>4320</v>
      </c>
      <c r="AB137" t="s">
        <v>781</v>
      </c>
      <c r="AC137">
        <v>1966</v>
      </c>
      <c r="AD137">
        <v>53</v>
      </c>
      <c r="AE137" t="str">
        <f t="shared" si="199"/>
        <v>&lt;60</v>
      </c>
      <c r="AF137">
        <v>-38.06104912</v>
      </c>
      <c r="AG137">
        <v>145.59406741000001</v>
      </c>
      <c r="AH137" t="s">
        <v>75</v>
      </c>
      <c r="AI137" t="s">
        <v>76</v>
      </c>
      <c r="AJ137" s="33" t="s">
        <v>164</v>
      </c>
      <c r="AL137">
        <v>1</v>
      </c>
      <c r="AM137" t="s">
        <v>86</v>
      </c>
      <c r="AN137">
        <v>220</v>
      </c>
      <c r="AO137" s="69">
        <v>4</v>
      </c>
      <c r="AP137">
        <v>2</v>
      </c>
      <c r="AQ137">
        <v>0</v>
      </c>
      <c r="AR137">
        <v>0</v>
      </c>
      <c r="AS137" s="82" t="str">
        <f t="shared" si="200"/>
        <v>Gw-0-0</v>
      </c>
      <c r="AT137" s="14">
        <f t="shared" si="201"/>
        <v>17616</v>
      </c>
      <c r="AU137" s="81">
        <f>VLOOKUP(C137,Bushfire_Vlookup!$F$2:$H$12575,3,FALSE)</f>
        <v>2317.291909</v>
      </c>
      <c r="AV137" s="14">
        <f>VLOOKUP(AS137,Safety_collateral_Vlookup!$J$3:$L$20,2,FALSE)</f>
        <v>3720.1399252148244</v>
      </c>
      <c r="AW137" s="14">
        <f>VLOOKUP(AS137,Safety_collateral_Vlookup!$J$3:$L$20,3,FALSE)</f>
        <v>25000</v>
      </c>
      <c r="AX137" s="48">
        <f t="shared" si="202"/>
        <v>51913.211767107219</v>
      </c>
      <c r="AY137" s="49">
        <f t="shared" si="287"/>
        <v>23514.399999999998</v>
      </c>
      <c r="AZ137" s="14">
        <v>76000</v>
      </c>
      <c r="BA137" s="16">
        <f t="shared" si="203"/>
        <v>2.207720025478312</v>
      </c>
      <c r="BB137" t="e">
        <f>IF(BA137&lt;=#REF!,#REF!,IF(BA137&lt;=#REF!,#REF!,IF(BA137&lt;=#REF!,#REF!,IF(BA137&lt;=#REF!,#REF!,#REF!))))</f>
        <v>#REF!</v>
      </c>
      <c r="BC137" s="51">
        <v>3</v>
      </c>
      <c r="BD137" s="21">
        <v>70</v>
      </c>
      <c r="BE137" s="21">
        <v>6.4399999999999999E-2</v>
      </c>
      <c r="BF137" s="26">
        <f t="shared" si="204"/>
        <v>1533.7547885366846</v>
      </c>
      <c r="BG137" s="21">
        <v>7</v>
      </c>
      <c r="BH137" s="21">
        <f t="shared" si="205"/>
        <v>54.6</v>
      </c>
      <c r="BI137" s="28">
        <f t="shared" si="206"/>
        <v>2.2519960070400004E-2</v>
      </c>
      <c r="BJ137" s="27">
        <f t="shared" si="207"/>
        <v>2.2519960070400004E-2</v>
      </c>
      <c r="BK137" s="28">
        <f t="shared" si="208"/>
        <v>0.3452594593589744</v>
      </c>
      <c r="BL137" s="35">
        <f t="shared" si="209"/>
        <v>0.76223622241262323</v>
      </c>
      <c r="BM137" s="21" t="str">
        <f t="shared" si="210"/>
        <v>Cr2</v>
      </c>
      <c r="BN137" s="51">
        <v>2</v>
      </c>
      <c r="BO137" s="21">
        <v>0</v>
      </c>
      <c r="BP137" s="50" t="s">
        <v>5497</v>
      </c>
      <c r="BQ137" s="14">
        <v>17616</v>
      </c>
      <c r="BR137">
        <f>IFERROR(VLOOKUP(AO137,'Model Failure data- Lines'!$A$37:$E$41,3,FALSE),'Model Failure data- Lines'!$C$37)</f>
        <v>0.45419999999999999</v>
      </c>
      <c r="BS137" s="14">
        <f t="shared" si="211"/>
        <v>23578.9807846201</v>
      </c>
      <c r="BT137" s="34">
        <f t="shared" si="212"/>
        <v>20973.678992163092</v>
      </c>
      <c r="BU137" s="34">
        <f t="shared" si="213"/>
        <v>1.1242176822402254</v>
      </c>
      <c r="BV137" s="54">
        <f t="shared" si="214"/>
        <v>2605.3017924570086</v>
      </c>
      <c r="BW137">
        <f>IFERROR(VLOOKUP(AO137,'Model Failure data- Lines'!$A$37:$E$41,4,FALSE),'Model Failure data- Lines'!$D$37)</f>
        <v>0.40249999999999997</v>
      </c>
      <c r="BX137" s="14">
        <f t="shared" si="215"/>
        <v>20895.067736260655</v>
      </c>
      <c r="BY137" s="34">
        <f t="shared" si="216"/>
        <v>18707.481818217922</v>
      </c>
      <c r="BZ137" s="71">
        <f t="shared" si="217"/>
        <v>1.1169364182362798</v>
      </c>
      <c r="CA137" s="71">
        <f t="shared" si="218"/>
        <v>2187.5859180427324</v>
      </c>
      <c r="CB137" s="56">
        <v>1</v>
      </c>
      <c r="CC137">
        <f>IFERROR(VLOOKUP(AO137,'Model Failure data- Lines'!$A$37:$E$41,5,FALSE),'Model Failure data- Lines'!$E$37)</f>
        <v>0.28349999999999997</v>
      </c>
      <c r="CD137" s="14">
        <f t="shared" si="219"/>
        <v>14717.395535974896</v>
      </c>
      <c r="CE137" s="34">
        <f t="shared" si="220"/>
        <v>14883.215220416174</v>
      </c>
      <c r="CF137" s="34">
        <f t="shared" si="221"/>
        <v>0.98885861139642639</v>
      </c>
      <c r="CG137" s="54">
        <f t="shared" si="222"/>
        <v>-165.81968444127779</v>
      </c>
      <c r="CH137" t="e">
        <f>IFERROR(VLOOKUP(AO137,'Model Failure data- Lines'!#REF!,3,FALSE),'Model Failure data- Lines'!#REF!)</f>
        <v>#REF!</v>
      </c>
      <c r="CI137" s="14" t="e">
        <f t="shared" si="223"/>
        <v>#REF!</v>
      </c>
      <c r="CJ137" s="34">
        <f t="shared" si="224"/>
        <v>20117.394707322797</v>
      </c>
      <c r="CK137" s="34" t="e">
        <f t="shared" si="225"/>
        <v>#REF!</v>
      </c>
      <c r="CL137" s="54" t="e">
        <f t="shared" si="226"/>
        <v>#REF!</v>
      </c>
      <c r="CM137" t="e">
        <f>IFERROR(VLOOKUP(AO137,'Model Failure data- Lines'!#REF!,4,FALSE),'Model Failure data- Lines'!#REF!)</f>
        <v>#REF!</v>
      </c>
      <c r="CN137" s="14" t="e">
        <f t="shared" si="227"/>
        <v>#REF!</v>
      </c>
      <c r="CO137" s="34">
        <f t="shared" si="228"/>
        <v>17211.137422609947</v>
      </c>
      <c r="CP137" s="34" t="e">
        <f t="shared" si="229"/>
        <v>#REF!</v>
      </c>
      <c r="CQ137" s="54" t="e">
        <f t="shared" si="230"/>
        <v>#REF!</v>
      </c>
      <c r="CR137" t="e">
        <f>IFERROR(VLOOKUP(AO137,'Model Failure data- Lines'!#REF!,5,FALSE),'Model Failure data- Lines'!#REF!)</f>
        <v>#REF!</v>
      </c>
      <c r="CS137" s="14" t="e">
        <f t="shared" si="231"/>
        <v>#REF!</v>
      </c>
      <c r="CT137" s="34">
        <f t="shared" si="232"/>
        <v>12597.525404856795</v>
      </c>
      <c r="CU137" s="34" t="e">
        <f t="shared" si="233"/>
        <v>#REF!</v>
      </c>
      <c r="CV137" s="54" t="e">
        <f t="shared" si="234"/>
        <v>#REF!</v>
      </c>
      <c r="CW137" t="s">
        <v>781</v>
      </c>
      <c r="CY137">
        <v>1</v>
      </c>
      <c r="CZ137">
        <f t="shared" si="235"/>
        <v>2187.5859180427306</v>
      </c>
      <c r="DA137" s="34">
        <f t="shared" si="236"/>
        <v>7565.4994799999995</v>
      </c>
      <c r="DB137" s="34">
        <f t="shared" si="237"/>
        <v>995.20156292845741</v>
      </c>
      <c r="DC137" s="34">
        <f t="shared" si="238"/>
        <v>1597.6791933321974</v>
      </c>
      <c r="DD137" s="9">
        <f t="shared" si="239"/>
        <v>10736.687499999998</v>
      </c>
      <c r="DE137" s="59">
        <f t="shared" si="240"/>
        <v>0.36207106746397694</v>
      </c>
      <c r="DF137" s="59">
        <f t="shared" si="241"/>
        <v>4.7628539686493353E-2</v>
      </c>
      <c r="DG137" s="59">
        <f t="shared" si="242"/>
        <v>7.6462025081624141E-2</v>
      </c>
      <c r="DH137" s="59">
        <f t="shared" si="243"/>
        <v>0.51383836776790548</v>
      </c>
      <c r="DI137" s="14">
        <f t="shared" si="244"/>
        <v>792.06156851489538</v>
      </c>
      <c r="DJ137" s="14">
        <f t="shared" si="245"/>
        <v>104.19152271511219</v>
      </c>
      <c r="DK137" s="14">
        <f t="shared" si="246"/>
        <v>167.26724933359105</v>
      </c>
      <c r="DL137" s="14">
        <f t="shared" si="247"/>
        <v>1124.0655774791317</v>
      </c>
      <c r="DM137">
        <f t="shared" si="248"/>
        <v>-165.81968444127804</v>
      </c>
      <c r="DN137" s="34">
        <f t="shared" si="249"/>
        <v>5328.7431120000001</v>
      </c>
      <c r="DO137" s="34">
        <f t="shared" si="250"/>
        <v>700.96805736700037</v>
      </c>
      <c r="DP137" s="34">
        <f t="shared" si="251"/>
        <v>1125.3218666078956</v>
      </c>
      <c r="DQ137" s="9">
        <f t="shared" si="252"/>
        <v>7562.3624999999984</v>
      </c>
      <c r="DR137" s="59">
        <f t="shared" si="253"/>
        <v>0.36207106746397699</v>
      </c>
      <c r="DS137" s="59">
        <f t="shared" si="254"/>
        <v>4.7628539686493346E-2</v>
      </c>
      <c r="DT137" s="59">
        <f t="shared" si="255"/>
        <v>7.6462025081624141E-2</v>
      </c>
      <c r="DU137" s="59">
        <f t="shared" si="256"/>
        <v>0.51383836776790548</v>
      </c>
      <c r="DV137" s="14">
        <f t="shared" si="257"/>
        <v>-60.038510152193361</v>
      </c>
      <c r="DW137" s="14">
        <f t="shared" si="258"/>
        <v>-7.8977494212132155</v>
      </c>
      <c r="DX137" s="14">
        <f t="shared" si="259"/>
        <v>-12.678908870776002</v>
      </c>
      <c r="DY137" s="14">
        <f t="shared" si="260"/>
        <v>-85.20451599709547</v>
      </c>
      <c r="DZ137" s="34" t="e">
        <f t="shared" si="261"/>
        <v>#REF!</v>
      </c>
      <c r="EA137" s="34" t="e">
        <f t="shared" si="262"/>
        <v>#REF!</v>
      </c>
      <c r="EB137" s="34" t="e">
        <f t="shared" si="263"/>
        <v>#REF!</v>
      </c>
      <c r="EC137" s="34" t="e">
        <f t="shared" si="264"/>
        <v>#REF!</v>
      </c>
      <c r="ED137" s="34" t="e">
        <f t="shared" si="265"/>
        <v>#REF!</v>
      </c>
      <c r="EE137" s="59" t="e">
        <f t="shared" si="266"/>
        <v>#REF!</v>
      </c>
      <c r="EF137" s="59" t="e">
        <f t="shared" si="267"/>
        <v>#REF!</v>
      </c>
      <c r="EG137" s="59" t="e">
        <f t="shared" si="268"/>
        <v>#REF!</v>
      </c>
      <c r="EH137" s="59" t="e">
        <f t="shared" si="269"/>
        <v>#REF!</v>
      </c>
      <c r="EI137" s="14" t="e">
        <f t="shared" si="270"/>
        <v>#REF!</v>
      </c>
      <c r="EJ137" s="14" t="e">
        <f t="shared" si="271"/>
        <v>#REF!</v>
      </c>
      <c r="EK137" s="14" t="e">
        <f t="shared" si="272"/>
        <v>#REF!</v>
      </c>
      <c r="EL137" s="14" t="e">
        <f t="shared" si="273"/>
        <v>#REF!</v>
      </c>
      <c r="EM137" t="e">
        <f t="shared" si="274"/>
        <v>#REF!</v>
      </c>
      <c r="EN137" s="34" t="e">
        <f t="shared" si="275"/>
        <v>#REF!</v>
      </c>
      <c r="EO137" s="34" t="e">
        <f t="shared" si="276"/>
        <v>#REF!</v>
      </c>
      <c r="EP137" s="34" t="e">
        <f t="shared" si="277"/>
        <v>#REF!</v>
      </c>
      <c r="EQ137" s="34" t="e">
        <f t="shared" si="278"/>
        <v>#REF!</v>
      </c>
      <c r="ER137" s="59" t="e">
        <f t="shared" si="279"/>
        <v>#REF!</v>
      </c>
      <c r="ES137" s="59" t="e">
        <f t="shared" si="280"/>
        <v>#REF!</v>
      </c>
      <c r="ET137" s="59" t="e">
        <f t="shared" si="281"/>
        <v>#REF!</v>
      </c>
      <c r="EU137" s="59" t="e">
        <f t="shared" si="282"/>
        <v>#REF!</v>
      </c>
      <c r="EV137" s="14" t="e">
        <f t="shared" si="283"/>
        <v>#REF!</v>
      </c>
      <c r="EW137" s="14" t="e">
        <f t="shared" si="284"/>
        <v>#REF!</v>
      </c>
      <c r="EX137" s="14" t="e">
        <f t="shared" si="285"/>
        <v>#REF!</v>
      </c>
      <c r="EY137" s="14" t="e">
        <f t="shared" si="286"/>
        <v>#REF!</v>
      </c>
    </row>
    <row r="138" spans="1:155" x14ac:dyDescent="0.2">
      <c r="A138" s="17">
        <v>30103378</v>
      </c>
      <c r="B138" t="s">
        <v>62</v>
      </c>
      <c r="C138" t="s">
        <v>2326</v>
      </c>
      <c r="D138" t="s">
        <v>2327</v>
      </c>
      <c r="E138" t="s">
        <v>556</v>
      </c>
      <c r="F138" t="s">
        <v>41</v>
      </c>
      <c r="G138" t="s">
        <v>42</v>
      </c>
      <c r="H138" t="s">
        <v>2328</v>
      </c>
      <c r="I138" t="s">
        <v>68</v>
      </c>
      <c r="J138" s="19" t="s">
        <v>69</v>
      </c>
      <c r="K138" t="s">
        <v>70</v>
      </c>
      <c r="L138">
        <v>1966</v>
      </c>
      <c r="M138">
        <f t="shared" si="194"/>
        <v>1966</v>
      </c>
      <c r="N138">
        <v>53</v>
      </c>
      <c r="O138" s="19">
        <f t="shared" si="195"/>
        <v>53</v>
      </c>
      <c r="P138" t="s">
        <v>80</v>
      </c>
      <c r="Q138" s="19" t="str">
        <f t="shared" si="197"/>
        <v>50-60</v>
      </c>
      <c r="R138" s="23">
        <v>312.39999999999998</v>
      </c>
      <c r="S138" s="15">
        <f t="shared" si="198"/>
        <v>0.31239999999999996</v>
      </c>
      <c r="T138">
        <v>30185661</v>
      </c>
      <c r="U138" t="s">
        <v>45</v>
      </c>
      <c r="V138" t="s">
        <v>46</v>
      </c>
      <c r="W138" t="s">
        <v>47</v>
      </c>
      <c r="X138" t="s">
        <v>88</v>
      </c>
      <c r="Y138" t="s">
        <v>235</v>
      </c>
      <c r="Z138" t="s">
        <v>2329</v>
      </c>
      <c r="AA138" t="s">
        <v>2330</v>
      </c>
      <c r="AB138" t="s">
        <v>561</v>
      </c>
      <c r="AC138">
        <v>1966</v>
      </c>
      <c r="AD138">
        <v>53</v>
      </c>
      <c r="AE138" t="str">
        <f t="shared" si="199"/>
        <v>&lt;60</v>
      </c>
      <c r="AF138">
        <v>-38.05900724</v>
      </c>
      <c r="AG138">
        <v>145.57353337000001</v>
      </c>
      <c r="AH138" t="s">
        <v>75</v>
      </c>
      <c r="AI138" t="s">
        <v>76</v>
      </c>
      <c r="AJ138" s="33" t="s">
        <v>164</v>
      </c>
      <c r="AL138">
        <v>1</v>
      </c>
      <c r="AM138" t="s">
        <v>86</v>
      </c>
      <c r="AN138">
        <v>220</v>
      </c>
      <c r="AO138" s="69">
        <v>4</v>
      </c>
      <c r="AP138">
        <v>2</v>
      </c>
      <c r="AQ138">
        <v>2</v>
      </c>
      <c r="AR138">
        <v>0</v>
      </c>
      <c r="AS138" s="82" t="str">
        <f t="shared" si="200"/>
        <v>Gw-2-0</v>
      </c>
      <c r="AT138" s="14">
        <f t="shared" si="201"/>
        <v>17616</v>
      </c>
      <c r="AU138" s="81">
        <f>VLOOKUP(C138,Bushfire_Vlookup!$F$2:$H$12575,3,FALSE)</f>
        <v>1689.4462000000001</v>
      </c>
      <c r="AV138" s="14">
        <f>VLOOKUP(AS138,Safety_collateral_Vlookup!$J$3:$L$20,2,FALSE)</f>
        <v>1575956.0550856832</v>
      </c>
      <c r="AW138" s="14">
        <f>VLOOKUP(AS138,Safety_collateral_Vlookup!$J$3:$L$20,3,FALSE)</f>
        <v>25000</v>
      </c>
      <c r="AX138" s="48">
        <f t="shared" si="202"/>
        <v>1728819.0218718238</v>
      </c>
      <c r="AY138" s="49">
        <f t="shared" si="287"/>
        <v>23742.399999999998</v>
      </c>
      <c r="AZ138" s="14">
        <v>76000</v>
      </c>
      <c r="BA138" s="16">
        <f t="shared" si="203"/>
        <v>72.815680886170895</v>
      </c>
      <c r="BB138" t="e">
        <f>IF(BA138&lt;=#REF!,#REF!,IF(BA138&lt;=#REF!,#REF!,IF(BA138&lt;=#REF!,#REF!,IF(BA138&lt;=#REF!,#REF!,#REF!))))</f>
        <v>#REF!</v>
      </c>
      <c r="BC138" s="51">
        <v>5</v>
      </c>
      <c r="BD138" s="21">
        <v>70</v>
      </c>
      <c r="BE138" s="21">
        <v>6.4399999999999999E-2</v>
      </c>
      <c r="BF138" s="26">
        <f t="shared" si="204"/>
        <v>1548.6263605005179</v>
      </c>
      <c r="BG138" s="21">
        <v>7</v>
      </c>
      <c r="BH138" s="21">
        <f t="shared" si="205"/>
        <v>54.6</v>
      </c>
      <c r="BI138" s="28">
        <f t="shared" si="206"/>
        <v>2.2519960070400004E-2</v>
      </c>
      <c r="BJ138" s="27">
        <f t="shared" si="207"/>
        <v>2.2519960070400004E-2</v>
      </c>
      <c r="BK138" s="28">
        <f t="shared" si="208"/>
        <v>0.34525945935897445</v>
      </c>
      <c r="BL138" s="35">
        <f t="shared" si="209"/>
        <v>25.140302615614971</v>
      </c>
      <c r="BM138" s="21" t="str">
        <f t="shared" si="210"/>
        <v>Cr5</v>
      </c>
      <c r="BN138" s="51">
        <v>5</v>
      </c>
      <c r="BO138" s="21">
        <v>1</v>
      </c>
      <c r="BP138" s="50" t="s">
        <v>5497</v>
      </c>
      <c r="BQ138" s="14">
        <v>17616</v>
      </c>
      <c r="BR138">
        <f>IFERROR(VLOOKUP(AO138,'Model Failure data- Lines'!$A$37:$E$41,3,FALSE),'Model Failure data- Lines'!$C$37)</f>
        <v>0.45419999999999999</v>
      </c>
      <c r="BS138" s="14">
        <f t="shared" si="211"/>
        <v>785229.59973418235</v>
      </c>
      <c r="BT138" s="34">
        <f t="shared" si="212"/>
        <v>21177.043688273272</v>
      </c>
      <c r="BU138" s="34">
        <f t="shared" si="213"/>
        <v>37.079283175347136</v>
      </c>
      <c r="BV138" s="54">
        <f t="shared" si="214"/>
        <v>764052.55604590906</v>
      </c>
      <c r="BW138">
        <f>IFERROR(VLOOKUP(AO138,'Model Failure data- Lines'!$A$37:$E$41,4,FALSE),'Model Failure data- Lines'!$D$37)</f>
        <v>0.40249999999999997</v>
      </c>
      <c r="BX138" s="14">
        <f t="shared" si="215"/>
        <v>695849.65630340902</v>
      </c>
      <c r="BY138" s="34">
        <f t="shared" si="216"/>
        <v>18888.873044638909</v>
      </c>
      <c r="BZ138" s="71">
        <f t="shared" si="217"/>
        <v>36.839130352507027</v>
      </c>
      <c r="CA138" s="71">
        <f t="shared" si="218"/>
        <v>676960.78325877013</v>
      </c>
      <c r="CB138" s="56">
        <v>1</v>
      </c>
      <c r="CC138">
        <f>IFERROR(VLOOKUP(AO138,'Model Failure data- Lines'!$A$37:$E$41,5,FALSE),'Model Failure data- Lines'!$E$37)</f>
        <v>0.28349999999999997</v>
      </c>
      <c r="CD138" s="14">
        <f t="shared" si="219"/>
        <v>490120.19270066201</v>
      </c>
      <c r="CE138" s="34">
        <f t="shared" si="220"/>
        <v>15027.525645953499</v>
      </c>
      <c r="CF138" s="34">
        <f t="shared" si="221"/>
        <v>32.614829896007393</v>
      </c>
      <c r="CG138" s="54">
        <f t="shared" si="222"/>
        <v>475092.66705470852</v>
      </c>
      <c r="CH138" t="e">
        <f>IFERROR(VLOOKUP(AO138,'Model Failure data- Lines'!#REF!,3,FALSE),'Model Failure data- Lines'!#REF!)</f>
        <v>#REF!</v>
      </c>
      <c r="CI138" s="14" t="e">
        <f t="shared" si="223"/>
        <v>#REF!</v>
      </c>
      <c r="CJ138" s="34">
        <f t="shared" si="224"/>
        <v>20312.456711595481</v>
      </c>
      <c r="CK138" s="34" t="e">
        <f t="shared" si="225"/>
        <v>#REF!</v>
      </c>
      <c r="CL138" s="54" t="e">
        <f t="shared" si="226"/>
        <v>#REF!</v>
      </c>
      <c r="CM138" t="e">
        <f>IFERROR(VLOOKUP(AO138,'Model Failure data- Lines'!#REF!,4,FALSE),'Model Failure data- Lines'!#REF!)</f>
        <v>#REF!</v>
      </c>
      <c r="CN138" s="14" t="e">
        <f t="shared" si="227"/>
        <v>#REF!</v>
      </c>
      <c r="CO138" s="34">
        <f t="shared" si="228"/>
        <v>17378.019815201511</v>
      </c>
      <c r="CP138" s="34" t="e">
        <f t="shared" si="229"/>
        <v>#REF!</v>
      </c>
      <c r="CQ138" s="54" t="e">
        <f t="shared" si="230"/>
        <v>#REF!</v>
      </c>
      <c r="CR138" t="e">
        <f>IFERROR(VLOOKUP(AO138,'Model Failure data- Lines'!#REF!,5,FALSE),'Model Failure data- Lines'!#REF!)</f>
        <v>#REF!</v>
      </c>
      <c r="CS138" s="14" t="e">
        <f t="shared" si="231"/>
        <v>#REF!</v>
      </c>
      <c r="CT138" s="34">
        <f t="shared" si="232"/>
        <v>12719.673356422956</v>
      </c>
      <c r="CU138" s="34" t="e">
        <f t="shared" si="233"/>
        <v>#REF!</v>
      </c>
      <c r="CV138" s="54" t="e">
        <f t="shared" si="234"/>
        <v>#REF!</v>
      </c>
      <c r="CW138" t="s">
        <v>561</v>
      </c>
      <c r="CY138">
        <v>1</v>
      </c>
      <c r="CZ138">
        <f t="shared" si="235"/>
        <v>676960.78325877013</v>
      </c>
      <c r="DA138" s="34">
        <f t="shared" si="236"/>
        <v>7565.4994799999995</v>
      </c>
      <c r="DB138" s="34">
        <f t="shared" si="237"/>
        <v>725.56223589849992</v>
      </c>
      <c r="DC138" s="34">
        <f t="shared" si="238"/>
        <v>676821.90708751057</v>
      </c>
      <c r="DD138" s="9">
        <f t="shared" si="239"/>
        <v>10736.687499999998</v>
      </c>
      <c r="DE138" s="59">
        <f t="shared" si="240"/>
        <v>1.0872319058387578E-2</v>
      </c>
      <c r="DF138" s="59">
        <f t="shared" si="241"/>
        <v>1.0426997115338596E-3</v>
      </c>
      <c r="DG138" s="59">
        <f t="shared" si="242"/>
        <v>0.97265537312042327</v>
      </c>
      <c r="DH138" s="59">
        <f t="shared" si="243"/>
        <v>1.5429608109655393E-2</v>
      </c>
      <c r="DI138" s="14">
        <f t="shared" si="244"/>
        <v>7360.1336256053091</v>
      </c>
      <c r="DJ138" s="14">
        <f t="shared" si="245"/>
        <v>705.86681342365523</v>
      </c>
      <c r="DK138" s="14">
        <f t="shared" si="246"/>
        <v>658449.54322845303</v>
      </c>
      <c r="DL138" s="14">
        <f t="shared" si="247"/>
        <v>10445.239591288188</v>
      </c>
      <c r="DM138">
        <f t="shared" si="248"/>
        <v>475092.66705470847</v>
      </c>
      <c r="DN138" s="34">
        <f t="shared" si="249"/>
        <v>5328.7431120000001</v>
      </c>
      <c r="DO138" s="34">
        <f t="shared" si="250"/>
        <v>511.04818354589992</v>
      </c>
      <c r="DP138" s="34">
        <f t="shared" si="251"/>
        <v>476718.03890511615</v>
      </c>
      <c r="DQ138" s="9">
        <f t="shared" si="252"/>
        <v>7562.3624999999984</v>
      </c>
      <c r="DR138" s="59">
        <f t="shared" si="253"/>
        <v>1.0872319058387578E-2</v>
      </c>
      <c r="DS138" s="59">
        <f t="shared" si="254"/>
        <v>1.0426997115338596E-3</v>
      </c>
      <c r="DT138" s="59">
        <f t="shared" si="255"/>
        <v>0.97265537312042327</v>
      </c>
      <c r="DU138" s="59">
        <f t="shared" si="256"/>
        <v>1.5429608109655393E-2</v>
      </c>
      <c r="DV138" s="14">
        <f t="shared" si="257"/>
        <v>5165.3590585190914</v>
      </c>
      <c r="DW138" s="14">
        <f t="shared" si="258"/>
        <v>495.37898688979658</v>
      </c>
      <c r="DX138" s="14">
        <f t="shared" si="259"/>
        <v>462101.43534087454</v>
      </c>
      <c r="DY138" s="14">
        <f t="shared" si="260"/>
        <v>7330.4936684251406</v>
      </c>
      <c r="DZ138" s="34" t="e">
        <f t="shared" si="261"/>
        <v>#REF!</v>
      </c>
      <c r="EA138" s="34" t="e">
        <f t="shared" si="262"/>
        <v>#REF!</v>
      </c>
      <c r="EB138" s="34" t="e">
        <f t="shared" si="263"/>
        <v>#REF!</v>
      </c>
      <c r="EC138" s="34" t="e">
        <f t="shared" si="264"/>
        <v>#REF!</v>
      </c>
      <c r="ED138" s="34" t="e">
        <f t="shared" si="265"/>
        <v>#REF!</v>
      </c>
      <c r="EE138" s="59" t="e">
        <f t="shared" si="266"/>
        <v>#REF!</v>
      </c>
      <c r="EF138" s="59" t="e">
        <f t="shared" si="267"/>
        <v>#REF!</v>
      </c>
      <c r="EG138" s="59" t="e">
        <f t="shared" si="268"/>
        <v>#REF!</v>
      </c>
      <c r="EH138" s="59" t="e">
        <f t="shared" si="269"/>
        <v>#REF!</v>
      </c>
      <c r="EI138" s="14" t="e">
        <f t="shared" si="270"/>
        <v>#REF!</v>
      </c>
      <c r="EJ138" s="14" t="e">
        <f t="shared" si="271"/>
        <v>#REF!</v>
      </c>
      <c r="EK138" s="14" t="e">
        <f t="shared" si="272"/>
        <v>#REF!</v>
      </c>
      <c r="EL138" s="14" t="e">
        <f t="shared" si="273"/>
        <v>#REF!</v>
      </c>
      <c r="EM138" t="e">
        <f t="shared" si="274"/>
        <v>#REF!</v>
      </c>
      <c r="EN138" s="34" t="e">
        <f t="shared" si="275"/>
        <v>#REF!</v>
      </c>
      <c r="EO138" s="34" t="e">
        <f t="shared" si="276"/>
        <v>#REF!</v>
      </c>
      <c r="EP138" s="34" t="e">
        <f t="shared" si="277"/>
        <v>#REF!</v>
      </c>
      <c r="EQ138" s="34" t="e">
        <f t="shared" si="278"/>
        <v>#REF!</v>
      </c>
      <c r="ER138" s="59" t="e">
        <f t="shared" si="279"/>
        <v>#REF!</v>
      </c>
      <c r="ES138" s="59" t="e">
        <f t="shared" si="280"/>
        <v>#REF!</v>
      </c>
      <c r="ET138" s="59" t="e">
        <f t="shared" si="281"/>
        <v>#REF!</v>
      </c>
      <c r="EU138" s="59" t="e">
        <f t="shared" si="282"/>
        <v>#REF!</v>
      </c>
      <c r="EV138" s="14" t="e">
        <f t="shared" si="283"/>
        <v>#REF!</v>
      </c>
      <c r="EW138" s="14" t="e">
        <f t="shared" si="284"/>
        <v>#REF!</v>
      </c>
      <c r="EX138" s="14" t="e">
        <f t="shared" si="285"/>
        <v>#REF!</v>
      </c>
      <c r="EY138" s="14" t="e">
        <f t="shared" si="286"/>
        <v>#REF!</v>
      </c>
    </row>
    <row r="139" spans="1:155" x14ac:dyDescent="0.2">
      <c r="A139" s="17">
        <v>30266018</v>
      </c>
      <c r="B139" t="s">
        <v>62</v>
      </c>
      <c r="C139" t="s">
        <v>4206</v>
      </c>
      <c r="D139" t="s">
        <v>4207</v>
      </c>
      <c r="E139" t="s">
        <v>1284</v>
      </c>
      <c r="F139" t="s">
        <v>41</v>
      </c>
      <c r="G139" t="s">
        <v>42</v>
      </c>
      <c r="H139" t="s">
        <v>4208</v>
      </c>
      <c r="I139" t="s">
        <v>68</v>
      </c>
      <c r="J139" s="19" t="s">
        <v>69</v>
      </c>
      <c r="K139" t="s">
        <v>70</v>
      </c>
      <c r="L139">
        <v>1966</v>
      </c>
      <c r="M139">
        <f t="shared" si="194"/>
        <v>1966</v>
      </c>
      <c r="N139">
        <v>53</v>
      </c>
      <c r="O139" s="19">
        <f t="shared" si="195"/>
        <v>53</v>
      </c>
      <c r="P139" t="s">
        <v>80</v>
      </c>
      <c r="Q139" s="19" t="str">
        <f t="shared" si="197"/>
        <v>50-60</v>
      </c>
      <c r="R139" s="23">
        <v>303.60000000000002</v>
      </c>
      <c r="S139" s="15">
        <f t="shared" si="198"/>
        <v>0.30360000000000004</v>
      </c>
      <c r="T139">
        <v>30387770</v>
      </c>
      <c r="U139" t="s">
        <v>45</v>
      </c>
      <c r="V139" t="s">
        <v>46</v>
      </c>
      <c r="W139" t="s">
        <v>47</v>
      </c>
      <c r="X139" t="s">
        <v>48</v>
      </c>
      <c r="Y139" t="s">
        <v>161</v>
      </c>
      <c r="Z139" t="s">
        <v>4209</v>
      </c>
      <c r="AA139" t="s">
        <v>4210</v>
      </c>
      <c r="AB139" t="s">
        <v>1104</v>
      </c>
      <c r="AC139">
        <v>1966</v>
      </c>
      <c r="AD139">
        <v>53</v>
      </c>
      <c r="AE139" t="str">
        <f t="shared" si="199"/>
        <v>&lt;60</v>
      </c>
      <c r="AF139">
        <v>-38.058643779999997</v>
      </c>
      <c r="AG139">
        <v>145.57000622000001</v>
      </c>
      <c r="AH139" t="s">
        <v>75</v>
      </c>
      <c r="AI139" t="s">
        <v>76</v>
      </c>
      <c r="AJ139" s="33" t="s">
        <v>164</v>
      </c>
      <c r="AL139">
        <v>1</v>
      </c>
      <c r="AM139" t="s">
        <v>86</v>
      </c>
      <c r="AN139">
        <v>220</v>
      </c>
      <c r="AO139" s="69">
        <v>4</v>
      </c>
      <c r="AP139">
        <v>2</v>
      </c>
      <c r="AQ139">
        <v>0</v>
      </c>
      <c r="AR139">
        <v>0</v>
      </c>
      <c r="AS139" s="82" t="str">
        <f t="shared" si="200"/>
        <v>Gw-0-0</v>
      </c>
      <c r="AT139" s="14">
        <f t="shared" si="201"/>
        <v>17616</v>
      </c>
      <c r="AU139" s="81">
        <f>VLOOKUP(C139,Bushfire_Vlookup!$F$2:$H$12575,3,FALSE)</f>
        <v>1561.079637</v>
      </c>
      <c r="AV139" s="14">
        <f>VLOOKUP(AS139,Safety_collateral_Vlookup!$J$3:$L$20,2,FALSE)</f>
        <v>3720.1399252148244</v>
      </c>
      <c r="AW139" s="14">
        <f>VLOOKUP(AS139,Safety_collateral_Vlookup!$J$3:$L$20,3,FALSE)</f>
        <v>25000</v>
      </c>
      <c r="AX139" s="48">
        <f t="shared" si="202"/>
        <v>51106.333272883217</v>
      </c>
      <c r="AY139" s="49">
        <f t="shared" si="287"/>
        <v>23073.600000000002</v>
      </c>
      <c r="AZ139" s="14">
        <v>76000</v>
      </c>
      <c r="BA139" s="16">
        <f t="shared" si="203"/>
        <v>2.2149267246066158</v>
      </c>
      <c r="BB139" t="e">
        <f>IF(BA139&lt;=#REF!,#REF!,IF(BA139&lt;=#REF!,#REF!,IF(BA139&lt;=#REF!,#REF!,IF(BA139&lt;=#REF!,#REF!,#REF!))))</f>
        <v>#REF!</v>
      </c>
      <c r="BC139" s="51">
        <v>3</v>
      </c>
      <c r="BD139" s="21">
        <v>70</v>
      </c>
      <c r="BE139" s="21">
        <v>6.4399999999999999E-2</v>
      </c>
      <c r="BF139" s="26">
        <f t="shared" si="204"/>
        <v>1505.0030827399403</v>
      </c>
      <c r="BG139" s="21">
        <v>7</v>
      </c>
      <c r="BH139" s="21">
        <f t="shared" si="205"/>
        <v>54.6</v>
      </c>
      <c r="BI139" s="28">
        <f t="shared" si="206"/>
        <v>2.2519960070400004E-2</v>
      </c>
      <c r="BJ139" s="27">
        <f t="shared" si="207"/>
        <v>2.2519960070400004E-2</v>
      </c>
      <c r="BK139" s="28">
        <f t="shared" si="208"/>
        <v>0.3452594593589744</v>
      </c>
      <c r="BL139" s="35">
        <f t="shared" si="209"/>
        <v>0.76472440345742421</v>
      </c>
      <c r="BM139" s="21" t="str">
        <f t="shared" si="210"/>
        <v>Cr2</v>
      </c>
      <c r="BN139" s="51">
        <v>2</v>
      </c>
      <c r="BO139" s="21">
        <v>0</v>
      </c>
      <c r="BP139" s="50" t="s">
        <v>5497</v>
      </c>
      <c r="BQ139" s="14">
        <v>17616</v>
      </c>
      <c r="BR139">
        <f>IFERROR(VLOOKUP(AO139,'Model Failure data- Lines'!$A$37:$E$41,3,FALSE),'Model Failure data- Lines'!$C$37)</f>
        <v>0.45419999999999999</v>
      </c>
      <c r="BS139" s="14">
        <f t="shared" si="211"/>
        <v>23212.496572543558</v>
      </c>
      <c r="BT139" s="34">
        <f t="shared" si="212"/>
        <v>20580.507246350084</v>
      </c>
      <c r="BU139" s="34">
        <f t="shared" si="213"/>
        <v>1.1278874857013184</v>
      </c>
      <c r="BV139" s="54">
        <f t="shared" si="214"/>
        <v>2631.989326193474</v>
      </c>
      <c r="BW139">
        <f>IFERROR(VLOOKUP(AO139,'Model Failure data- Lines'!$A$37:$E$41,4,FALSE),'Model Failure data- Lines'!$D$37)</f>
        <v>0.40249999999999997</v>
      </c>
      <c r="BX139" s="14">
        <f t="shared" si="215"/>
        <v>20570.299142335494</v>
      </c>
      <c r="BY139" s="34">
        <f t="shared" si="216"/>
        <v>18356.792113804015</v>
      </c>
      <c r="BZ139" s="71">
        <f t="shared" si="217"/>
        <v>1.1205824533398163</v>
      </c>
      <c r="CA139" s="71">
        <f t="shared" si="218"/>
        <v>2213.5070285314796</v>
      </c>
      <c r="CB139" s="56">
        <v>1</v>
      </c>
      <c r="CC139">
        <f>IFERROR(VLOOKUP(AO139,'Model Failure data- Lines'!$A$37:$E$41,5,FALSE),'Model Failure data- Lines'!$E$37)</f>
        <v>0.28349999999999997</v>
      </c>
      <c r="CD139" s="14">
        <f t="shared" si="219"/>
        <v>14488.64548286239</v>
      </c>
      <c r="CE139" s="34">
        <f t="shared" si="220"/>
        <v>14604.215064377348</v>
      </c>
      <c r="CF139" s="34">
        <f t="shared" si="221"/>
        <v>0.99208655987291949</v>
      </c>
      <c r="CG139" s="54">
        <f t="shared" si="222"/>
        <v>-115.56958151495746</v>
      </c>
      <c r="CH139" t="e">
        <f>IFERROR(VLOOKUP(AO139,'Model Failure data- Lines'!#REF!,3,FALSE),'Model Failure data- Lines'!#REF!)</f>
        <v>#REF!</v>
      </c>
      <c r="CI139" s="14" t="e">
        <f t="shared" si="223"/>
        <v>#REF!</v>
      </c>
      <c r="CJ139" s="34">
        <f t="shared" si="224"/>
        <v>19740.274832395611</v>
      </c>
      <c r="CK139" s="34" t="e">
        <f t="shared" si="225"/>
        <v>#REF!</v>
      </c>
      <c r="CL139" s="54" t="e">
        <f t="shared" si="226"/>
        <v>#REF!</v>
      </c>
      <c r="CM139" t="e">
        <f>IFERROR(VLOOKUP(AO139,'Model Failure data- Lines'!#REF!,4,FALSE),'Model Failure data- Lines'!#REF!)</f>
        <v>#REF!</v>
      </c>
      <c r="CN139" s="14" t="e">
        <f t="shared" si="227"/>
        <v>#REF!</v>
      </c>
      <c r="CO139" s="34">
        <f t="shared" si="228"/>
        <v>16888.49813026626</v>
      </c>
      <c r="CP139" s="34" t="e">
        <f t="shared" si="229"/>
        <v>#REF!</v>
      </c>
      <c r="CQ139" s="54" t="e">
        <f t="shared" si="230"/>
        <v>#REF!</v>
      </c>
      <c r="CR139" t="e">
        <f>IFERROR(VLOOKUP(AO139,'Model Failure data- Lines'!#REF!,5,FALSE),'Model Failure data- Lines'!#REF!)</f>
        <v>#REF!</v>
      </c>
      <c r="CS139" s="14" t="e">
        <f t="shared" si="231"/>
        <v>#REF!</v>
      </c>
      <c r="CT139" s="34">
        <f t="shared" si="232"/>
        <v>12361.372698495552</v>
      </c>
      <c r="CU139" s="34" t="e">
        <f t="shared" si="233"/>
        <v>#REF!</v>
      </c>
      <c r="CV139" s="54" t="e">
        <f t="shared" si="234"/>
        <v>#REF!</v>
      </c>
      <c r="CW139" t="s">
        <v>1104</v>
      </c>
      <c r="CY139">
        <v>1</v>
      </c>
      <c r="CZ139">
        <f t="shared" si="235"/>
        <v>2213.507028531481</v>
      </c>
      <c r="DA139" s="34">
        <f t="shared" si="236"/>
        <v>7565.4994799999995</v>
      </c>
      <c r="DB139" s="34">
        <f t="shared" si="237"/>
        <v>670.43296900329744</v>
      </c>
      <c r="DC139" s="34">
        <f t="shared" si="238"/>
        <v>1597.6791933321974</v>
      </c>
      <c r="DD139" s="9">
        <f t="shared" si="239"/>
        <v>10736.687499999998</v>
      </c>
      <c r="DE139" s="59">
        <f t="shared" si="240"/>
        <v>0.36778752839960077</v>
      </c>
      <c r="DF139" s="59">
        <f t="shared" si="241"/>
        <v>3.2592280956356495E-2</v>
      </c>
      <c r="DG139" s="59">
        <f t="shared" si="242"/>
        <v>7.766922504515418E-2</v>
      </c>
      <c r="DH139" s="59">
        <f t="shared" si="243"/>
        <v>0.52195096559888843</v>
      </c>
      <c r="DI139" s="14">
        <f t="shared" si="244"/>
        <v>814.10027911873783</v>
      </c>
      <c r="DJ139" s="14">
        <f t="shared" si="245"/>
        <v>72.143242972767823</v>
      </c>
      <c r="DK139" s="14">
        <f t="shared" si="246"/>
        <v>171.92137553804207</v>
      </c>
      <c r="DL139" s="14">
        <f t="shared" si="247"/>
        <v>1155.3421309019327</v>
      </c>
      <c r="DM139">
        <f t="shared" si="248"/>
        <v>-115.56958151495732</v>
      </c>
      <c r="DN139" s="34">
        <f t="shared" si="249"/>
        <v>5328.7431120000001</v>
      </c>
      <c r="DO139" s="34">
        <f t="shared" si="250"/>
        <v>472.21800425449641</v>
      </c>
      <c r="DP139" s="34">
        <f t="shared" si="251"/>
        <v>1125.3218666078956</v>
      </c>
      <c r="DQ139" s="9">
        <f t="shared" si="252"/>
        <v>7562.3624999999984</v>
      </c>
      <c r="DR139" s="59">
        <f t="shared" si="253"/>
        <v>0.36778752839960088</v>
      </c>
      <c r="DS139" s="59">
        <f t="shared" si="254"/>
        <v>3.2592280956356495E-2</v>
      </c>
      <c r="DT139" s="59">
        <f t="shared" si="255"/>
        <v>7.766922504515418E-2</v>
      </c>
      <c r="DU139" s="59">
        <f t="shared" si="256"/>
        <v>0.52195096559888843</v>
      </c>
      <c r="DV139" s="14">
        <f t="shared" si="257"/>
        <v>-42.505050743562357</v>
      </c>
      <c r="DW139" s="14">
        <f t="shared" si="258"/>
        <v>-3.7666762707440329</v>
      </c>
      <c r="DX139" s="14">
        <f t="shared" si="259"/>
        <v>-8.9761998350595125</v>
      </c>
      <c r="DY139" s="14">
        <f t="shared" si="260"/>
        <v>-60.321654665591424</v>
      </c>
      <c r="DZ139" s="34" t="e">
        <f t="shared" si="261"/>
        <v>#REF!</v>
      </c>
      <c r="EA139" s="34" t="e">
        <f t="shared" si="262"/>
        <v>#REF!</v>
      </c>
      <c r="EB139" s="34" t="e">
        <f t="shared" si="263"/>
        <v>#REF!</v>
      </c>
      <c r="EC139" s="34" t="e">
        <f t="shared" si="264"/>
        <v>#REF!</v>
      </c>
      <c r="ED139" s="34" t="e">
        <f t="shared" si="265"/>
        <v>#REF!</v>
      </c>
      <c r="EE139" s="59" t="e">
        <f t="shared" si="266"/>
        <v>#REF!</v>
      </c>
      <c r="EF139" s="59" t="e">
        <f t="shared" si="267"/>
        <v>#REF!</v>
      </c>
      <c r="EG139" s="59" t="e">
        <f t="shared" si="268"/>
        <v>#REF!</v>
      </c>
      <c r="EH139" s="59" t="e">
        <f t="shared" si="269"/>
        <v>#REF!</v>
      </c>
      <c r="EI139" s="14" t="e">
        <f t="shared" si="270"/>
        <v>#REF!</v>
      </c>
      <c r="EJ139" s="14" t="e">
        <f t="shared" si="271"/>
        <v>#REF!</v>
      </c>
      <c r="EK139" s="14" t="e">
        <f t="shared" si="272"/>
        <v>#REF!</v>
      </c>
      <c r="EL139" s="14" t="e">
        <f t="shared" si="273"/>
        <v>#REF!</v>
      </c>
      <c r="EM139" t="e">
        <f t="shared" si="274"/>
        <v>#REF!</v>
      </c>
      <c r="EN139" s="34" t="e">
        <f t="shared" si="275"/>
        <v>#REF!</v>
      </c>
      <c r="EO139" s="34" t="e">
        <f t="shared" si="276"/>
        <v>#REF!</v>
      </c>
      <c r="EP139" s="34" t="e">
        <f t="shared" si="277"/>
        <v>#REF!</v>
      </c>
      <c r="EQ139" s="34" t="e">
        <f t="shared" si="278"/>
        <v>#REF!</v>
      </c>
      <c r="ER139" s="59" t="e">
        <f t="shared" si="279"/>
        <v>#REF!</v>
      </c>
      <c r="ES139" s="59" t="e">
        <f t="shared" si="280"/>
        <v>#REF!</v>
      </c>
      <c r="ET139" s="59" t="e">
        <f t="shared" si="281"/>
        <v>#REF!</v>
      </c>
      <c r="EU139" s="59" t="e">
        <f t="shared" si="282"/>
        <v>#REF!</v>
      </c>
      <c r="EV139" s="14" t="e">
        <f t="shared" si="283"/>
        <v>#REF!</v>
      </c>
      <c r="EW139" s="14" t="e">
        <f t="shared" si="284"/>
        <v>#REF!</v>
      </c>
      <c r="EX139" s="14" t="e">
        <f t="shared" si="285"/>
        <v>#REF!</v>
      </c>
      <c r="EY139" s="14" t="e">
        <f t="shared" si="286"/>
        <v>#REF!</v>
      </c>
    </row>
    <row r="140" spans="1:155" x14ac:dyDescent="0.2">
      <c r="A140" s="17">
        <v>30079138</v>
      </c>
      <c r="B140" t="s">
        <v>62</v>
      </c>
      <c r="C140" t="s">
        <v>1989</v>
      </c>
      <c r="D140" t="s">
        <v>1990</v>
      </c>
      <c r="E140" t="s">
        <v>1604</v>
      </c>
      <c r="F140" t="s">
        <v>41</v>
      </c>
      <c r="G140" t="s">
        <v>42</v>
      </c>
      <c r="H140" t="s">
        <v>1991</v>
      </c>
      <c r="I140" t="s">
        <v>68</v>
      </c>
      <c r="J140" s="19" t="s">
        <v>69</v>
      </c>
      <c r="K140" t="s">
        <v>70</v>
      </c>
      <c r="L140">
        <v>1966</v>
      </c>
      <c r="M140">
        <f t="shared" si="194"/>
        <v>1966</v>
      </c>
      <c r="N140">
        <v>53</v>
      </c>
      <c r="O140" s="19">
        <f t="shared" si="195"/>
        <v>53</v>
      </c>
      <c r="P140" t="s">
        <v>80</v>
      </c>
      <c r="Q140" s="19" t="str">
        <f t="shared" si="197"/>
        <v>50-60</v>
      </c>
      <c r="R140" s="23">
        <v>328.3</v>
      </c>
      <c r="S140" s="15">
        <f t="shared" si="198"/>
        <v>0.32830000000000004</v>
      </c>
      <c r="T140">
        <v>30121891</v>
      </c>
      <c r="U140" t="s">
        <v>45</v>
      </c>
      <c r="V140" t="s">
        <v>46</v>
      </c>
      <c r="W140" t="s">
        <v>47</v>
      </c>
      <c r="X140" t="s">
        <v>48</v>
      </c>
      <c r="Y140" t="s">
        <v>161</v>
      </c>
      <c r="Z140" t="s">
        <v>1992</v>
      </c>
      <c r="AA140" t="s">
        <v>1993</v>
      </c>
      <c r="AB140" t="s">
        <v>85</v>
      </c>
      <c r="AC140">
        <v>1966</v>
      </c>
      <c r="AD140">
        <v>53</v>
      </c>
      <c r="AE140" t="str">
        <f t="shared" si="199"/>
        <v>&lt;60</v>
      </c>
      <c r="AF140">
        <v>-38.058297520000004</v>
      </c>
      <c r="AG140">
        <v>145.56658143999999</v>
      </c>
      <c r="AH140" t="s">
        <v>75</v>
      </c>
      <c r="AI140" t="s">
        <v>76</v>
      </c>
      <c r="AJ140" s="33" t="s">
        <v>164</v>
      </c>
      <c r="AL140">
        <v>1</v>
      </c>
      <c r="AM140" t="s">
        <v>86</v>
      </c>
      <c r="AN140">
        <v>220</v>
      </c>
      <c r="AO140" s="69">
        <v>4</v>
      </c>
      <c r="AP140">
        <v>2</v>
      </c>
      <c r="AQ140">
        <v>0</v>
      </c>
      <c r="AR140">
        <v>0</v>
      </c>
      <c r="AS140" s="82" t="str">
        <f t="shared" si="200"/>
        <v>Gw-0-0</v>
      </c>
      <c r="AT140" s="14">
        <f t="shared" si="201"/>
        <v>17616</v>
      </c>
      <c r="AU140" s="81">
        <f>VLOOKUP(C140,Bushfire_Vlookup!$F$2:$H$12575,3,FALSE)</f>
        <v>1513.117336</v>
      </c>
      <c r="AV140" s="14">
        <f>VLOOKUP(AS140,Safety_collateral_Vlookup!$J$3:$L$20,2,FALSE)</f>
        <v>3720.1399252148244</v>
      </c>
      <c r="AW140" s="14">
        <f>VLOOKUP(AS140,Safety_collateral_Vlookup!$J$3:$L$20,3,FALSE)</f>
        <v>25000</v>
      </c>
      <c r="AX140" s="48">
        <f t="shared" si="202"/>
        <v>51055.157497716209</v>
      </c>
      <c r="AY140" s="49">
        <f t="shared" si="287"/>
        <v>24950.800000000003</v>
      </c>
      <c r="AZ140" s="14">
        <v>76000</v>
      </c>
      <c r="BA140" s="16">
        <f t="shared" si="203"/>
        <v>2.0462332870174986</v>
      </c>
      <c r="BB140" t="e">
        <f>IF(BA140&lt;=#REF!,#REF!,IF(BA140&lt;=#REF!,#REF!,IF(BA140&lt;=#REF!,#REF!,IF(BA140&lt;=#REF!,#REF!,#REF!))))</f>
        <v>#REF!</v>
      </c>
      <c r="BC140" s="51">
        <v>3</v>
      </c>
      <c r="BD140" s="21">
        <v>70</v>
      </c>
      <c r="BE140" s="21">
        <v>6.4399999999999999E-2</v>
      </c>
      <c r="BF140" s="26">
        <f t="shared" si="204"/>
        <v>1627.4456919088352</v>
      </c>
      <c r="BG140" s="21">
        <v>7</v>
      </c>
      <c r="BH140" s="21">
        <f t="shared" si="205"/>
        <v>54.6</v>
      </c>
      <c r="BI140" s="28">
        <f t="shared" si="206"/>
        <v>2.2519960070400004E-2</v>
      </c>
      <c r="BJ140" s="27">
        <f t="shared" si="207"/>
        <v>2.2519960070400004E-2</v>
      </c>
      <c r="BK140" s="28">
        <f t="shared" si="208"/>
        <v>0.3452594593589744</v>
      </c>
      <c r="BL140" s="35">
        <f t="shared" si="209"/>
        <v>0.70648139839799873</v>
      </c>
      <c r="BM140" s="21" t="str">
        <f t="shared" si="210"/>
        <v>Cr2</v>
      </c>
      <c r="BN140" s="51">
        <v>2</v>
      </c>
      <c r="BO140" s="21">
        <v>0</v>
      </c>
      <c r="BP140" s="50" t="s">
        <v>5497</v>
      </c>
      <c r="BQ140" s="14">
        <v>17616</v>
      </c>
      <c r="BR140">
        <f>IFERROR(VLOOKUP(AO140,'Model Failure data- Lines'!$A$37:$E$41,3,FALSE),'Model Failure data- Lines'!$C$37)</f>
        <v>0.45419999999999999</v>
      </c>
      <c r="BS140" s="14">
        <f t="shared" si="211"/>
        <v>23189.252535462703</v>
      </c>
      <c r="BT140" s="34">
        <f t="shared" si="212"/>
        <v>22254.876577657222</v>
      </c>
      <c r="BU140" s="34">
        <f t="shared" si="213"/>
        <v>1.0419852230833555</v>
      </c>
      <c r="BV140" s="54">
        <f t="shared" si="214"/>
        <v>934.37595780548145</v>
      </c>
      <c r="BW140">
        <f>IFERROR(VLOOKUP(AO140,'Model Failure data- Lines'!$A$37:$E$41,4,FALSE),'Model Failure data- Lines'!$D$37)</f>
        <v>0.40249999999999997</v>
      </c>
      <c r="BX140" s="14">
        <f t="shared" si="215"/>
        <v>20549.700892830773</v>
      </c>
      <c r="BY140" s="34">
        <f t="shared" si="216"/>
        <v>19850.24654467015</v>
      </c>
      <c r="BZ140" s="71">
        <f t="shared" si="217"/>
        <v>1.0352365572178965</v>
      </c>
      <c r="CA140" s="71">
        <f t="shared" si="218"/>
        <v>699.45434816062334</v>
      </c>
      <c r="CB140" s="56">
        <v>1</v>
      </c>
      <c r="CC140">
        <f>IFERROR(VLOOKUP(AO140,'Model Failure data- Lines'!$A$37:$E$41,5,FALSE),'Model Failure data- Lines'!$E$37)</f>
        <v>0.28349999999999997</v>
      </c>
      <c r="CD140" s="14">
        <f t="shared" si="219"/>
        <v>14474.137150602544</v>
      </c>
      <c r="CE140" s="34">
        <f t="shared" si="220"/>
        <v>15792.370901301327</v>
      </c>
      <c r="CF140" s="34">
        <f t="shared" si="221"/>
        <v>0.91652717891838797</v>
      </c>
      <c r="CG140" s="54">
        <f t="shared" si="222"/>
        <v>-1318.2337506987824</v>
      </c>
      <c r="CH140" t="e">
        <f>IFERROR(VLOOKUP(AO140,'Model Failure data- Lines'!#REF!,3,FALSE),'Model Failure data- Lines'!#REF!)</f>
        <v>#REF!</v>
      </c>
      <c r="CI140" s="14" t="e">
        <f t="shared" si="223"/>
        <v>#REF!</v>
      </c>
      <c r="CJ140" s="34">
        <f t="shared" si="224"/>
        <v>21346.285334240711</v>
      </c>
      <c r="CK140" s="34" t="e">
        <f t="shared" si="225"/>
        <v>#REF!</v>
      </c>
      <c r="CL140" s="54" t="e">
        <f t="shared" si="226"/>
        <v>#REF!</v>
      </c>
      <c r="CM140" t="e">
        <f>IFERROR(VLOOKUP(AO140,'Model Failure data- Lines'!#REF!,4,FALSE),'Model Failure data- Lines'!#REF!)</f>
        <v>#REF!</v>
      </c>
      <c r="CN140" s="14" t="e">
        <f t="shared" si="227"/>
        <v>#REF!</v>
      </c>
      <c r="CO140" s="34">
        <f t="shared" si="228"/>
        <v>18262.496495936804</v>
      </c>
      <c r="CP140" s="34" t="e">
        <f t="shared" si="229"/>
        <v>#REF!</v>
      </c>
      <c r="CQ140" s="54" t="e">
        <f t="shared" si="230"/>
        <v>#REF!</v>
      </c>
      <c r="CR140" t="e">
        <f>IFERROR(VLOOKUP(AO140,'Model Failure data- Lines'!#REF!,5,FALSE),'Model Failure data- Lines'!#REF!)</f>
        <v>#REF!</v>
      </c>
      <c r="CS140" s="14" t="e">
        <f t="shared" si="231"/>
        <v>#REF!</v>
      </c>
      <c r="CT140" s="34">
        <f t="shared" si="232"/>
        <v>13367.057499723616</v>
      </c>
      <c r="CU140" s="34" t="e">
        <f t="shared" si="233"/>
        <v>#REF!</v>
      </c>
      <c r="CV140" s="54" t="e">
        <f t="shared" si="234"/>
        <v>#REF!</v>
      </c>
      <c r="CW140" t="s">
        <v>85</v>
      </c>
      <c r="CY140">
        <v>1</v>
      </c>
      <c r="CZ140">
        <f t="shared" si="235"/>
        <v>699.45434816062277</v>
      </c>
      <c r="DA140" s="34">
        <f t="shared" si="236"/>
        <v>7565.4994799999995</v>
      </c>
      <c r="DB140" s="34">
        <f t="shared" si="237"/>
        <v>649.83471949857994</v>
      </c>
      <c r="DC140" s="34">
        <f t="shared" si="238"/>
        <v>1597.6791933321974</v>
      </c>
      <c r="DD140" s="9">
        <f t="shared" si="239"/>
        <v>10736.687499999998</v>
      </c>
      <c r="DE140" s="59">
        <f t="shared" si="240"/>
        <v>0.3681561848250256</v>
      </c>
      <c r="DF140" s="59">
        <f t="shared" si="241"/>
        <v>3.1622587739235146E-2</v>
      </c>
      <c r="DG140" s="59">
        <f t="shared" si="242"/>
        <v>7.774707776353007E-2</v>
      </c>
      <c r="DH140" s="59">
        <f t="shared" si="243"/>
        <v>0.52247414967220929</v>
      </c>
      <c r="DI140" s="14">
        <f t="shared" si="244"/>
        <v>257.50844427809</v>
      </c>
      <c r="DJ140" s="14">
        <f t="shared" si="245"/>
        <v>22.118556494298819</v>
      </c>
      <c r="DK140" s="14">
        <f t="shared" si="246"/>
        <v>54.380531598483174</v>
      </c>
      <c r="DL140" s="14">
        <f t="shared" si="247"/>
        <v>365.44681578975076</v>
      </c>
      <c r="DM140">
        <f t="shared" si="248"/>
        <v>-1318.2337506987815</v>
      </c>
      <c r="DN140" s="34">
        <f t="shared" si="249"/>
        <v>5328.7431120000001</v>
      </c>
      <c r="DO140" s="34">
        <f t="shared" si="250"/>
        <v>457.7096719946519</v>
      </c>
      <c r="DP140" s="34">
        <f t="shared" si="251"/>
        <v>1125.3218666078956</v>
      </c>
      <c r="DQ140" s="9">
        <f t="shared" si="252"/>
        <v>7562.3624999999984</v>
      </c>
      <c r="DR140" s="59">
        <f t="shared" si="253"/>
        <v>0.3681561848250256</v>
      </c>
      <c r="DS140" s="59">
        <f t="shared" si="254"/>
        <v>3.1622587739235139E-2</v>
      </c>
      <c r="DT140" s="59">
        <f t="shared" si="255"/>
        <v>7.774707776353007E-2</v>
      </c>
      <c r="DU140" s="59">
        <f t="shared" si="256"/>
        <v>0.52247414967220929</v>
      </c>
      <c r="DV140" s="14">
        <f t="shared" si="257"/>
        <v>-485.31590836484736</v>
      </c>
      <c r="DW140" s="14">
        <f t="shared" si="258"/>
        <v>-41.685962442293246</v>
      </c>
      <c r="DX140" s="14">
        <f t="shared" si="259"/>
        <v>-102.48882192608809</v>
      </c>
      <c r="DY140" s="14">
        <f t="shared" si="260"/>
        <v>-688.74305796555302</v>
      </c>
      <c r="DZ140" s="34" t="e">
        <f t="shared" si="261"/>
        <v>#REF!</v>
      </c>
      <c r="EA140" s="34" t="e">
        <f t="shared" si="262"/>
        <v>#REF!</v>
      </c>
      <c r="EB140" s="34" t="e">
        <f t="shared" si="263"/>
        <v>#REF!</v>
      </c>
      <c r="EC140" s="34" t="e">
        <f t="shared" si="264"/>
        <v>#REF!</v>
      </c>
      <c r="ED140" s="34" t="e">
        <f t="shared" si="265"/>
        <v>#REF!</v>
      </c>
      <c r="EE140" s="59" t="e">
        <f t="shared" si="266"/>
        <v>#REF!</v>
      </c>
      <c r="EF140" s="59" t="e">
        <f t="shared" si="267"/>
        <v>#REF!</v>
      </c>
      <c r="EG140" s="59" t="e">
        <f t="shared" si="268"/>
        <v>#REF!</v>
      </c>
      <c r="EH140" s="59" t="e">
        <f t="shared" si="269"/>
        <v>#REF!</v>
      </c>
      <c r="EI140" s="14" t="e">
        <f t="shared" si="270"/>
        <v>#REF!</v>
      </c>
      <c r="EJ140" s="14" t="e">
        <f t="shared" si="271"/>
        <v>#REF!</v>
      </c>
      <c r="EK140" s="14" t="e">
        <f t="shared" si="272"/>
        <v>#REF!</v>
      </c>
      <c r="EL140" s="14" t="e">
        <f t="shared" si="273"/>
        <v>#REF!</v>
      </c>
      <c r="EM140" t="e">
        <f t="shared" si="274"/>
        <v>#REF!</v>
      </c>
      <c r="EN140" s="34" t="e">
        <f t="shared" si="275"/>
        <v>#REF!</v>
      </c>
      <c r="EO140" s="34" t="e">
        <f t="shared" si="276"/>
        <v>#REF!</v>
      </c>
      <c r="EP140" s="34" t="e">
        <f t="shared" si="277"/>
        <v>#REF!</v>
      </c>
      <c r="EQ140" s="34" t="e">
        <f t="shared" si="278"/>
        <v>#REF!</v>
      </c>
      <c r="ER140" s="59" t="e">
        <f t="shared" si="279"/>
        <v>#REF!</v>
      </c>
      <c r="ES140" s="59" t="e">
        <f t="shared" si="280"/>
        <v>#REF!</v>
      </c>
      <c r="ET140" s="59" t="e">
        <f t="shared" si="281"/>
        <v>#REF!</v>
      </c>
      <c r="EU140" s="59" t="e">
        <f t="shared" si="282"/>
        <v>#REF!</v>
      </c>
      <c r="EV140" s="14" t="e">
        <f t="shared" si="283"/>
        <v>#REF!</v>
      </c>
      <c r="EW140" s="14" t="e">
        <f t="shared" si="284"/>
        <v>#REF!</v>
      </c>
      <c r="EX140" s="14" t="e">
        <f t="shared" si="285"/>
        <v>#REF!</v>
      </c>
      <c r="EY140" s="14" t="e">
        <f t="shared" si="286"/>
        <v>#REF!</v>
      </c>
    </row>
    <row r="141" spans="1:155" x14ac:dyDescent="0.2">
      <c r="A141" s="17">
        <v>30144484</v>
      </c>
      <c r="B141" t="s">
        <v>62</v>
      </c>
      <c r="C141" t="s">
        <v>2793</v>
      </c>
      <c r="D141" t="s">
        <v>2794</v>
      </c>
      <c r="E141" t="s">
        <v>2187</v>
      </c>
      <c r="F141" t="s">
        <v>41</v>
      </c>
      <c r="G141" t="s">
        <v>42</v>
      </c>
      <c r="H141" t="s">
        <v>2795</v>
      </c>
      <c r="I141" t="s">
        <v>68</v>
      </c>
      <c r="J141" s="19" t="s">
        <v>69</v>
      </c>
      <c r="K141" t="s">
        <v>70</v>
      </c>
      <c r="L141">
        <v>1966</v>
      </c>
      <c r="M141">
        <f t="shared" si="194"/>
        <v>1966</v>
      </c>
      <c r="N141">
        <v>53</v>
      </c>
      <c r="O141" s="19">
        <f t="shared" si="195"/>
        <v>53</v>
      </c>
      <c r="P141" t="s">
        <v>80</v>
      </c>
      <c r="Q141" s="19" t="str">
        <f t="shared" si="197"/>
        <v>50-60</v>
      </c>
      <c r="R141" s="23">
        <v>317.60000000000002</v>
      </c>
      <c r="S141" s="15">
        <f t="shared" si="198"/>
        <v>0.31760000000000005</v>
      </c>
      <c r="T141">
        <v>30198815</v>
      </c>
      <c r="U141" t="s">
        <v>45</v>
      </c>
      <c r="V141" t="s">
        <v>46</v>
      </c>
      <c r="W141" s="20" t="s">
        <v>87</v>
      </c>
      <c r="X141" t="s">
        <v>48</v>
      </c>
      <c r="Y141" t="s">
        <v>997</v>
      </c>
      <c r="Z141" t="s">
        <v>2796</v>
      </c>
      <c r="AA141" t="s">
        <v>2797</v>
      </c>
      <c r="AB141" t="s">
        <v>938</v>
      </c>
      <c r="AC141">
        <v>1966</v>
      </c>
      <c r="AD141">
        <v>53</v>
      </c>
      <c r="AE141" t="str">
        <f t="shared" si="199"/>
        <v>&lt;60</v>
      </c>
      <c r="AF141">
        <v>-38.052801330000001</v>
      </c>
      <c r="AG141">
        <v>145.48431626999999</v>
      </c>
      <c r="AH141" t="s">
        <v>75</v>
      </c>
      <c r="AI141" t="s">
        <v>76</v>
      </c>
      <c r="AJ141" s="33" t="s">
        <v>164</v>
      </c>
      <c r="AL141">
        <v>1</v>
      </c>
      <c r="AM141" t="s">
        <v>86</v>
      </c>
      <c r="AN141">
        <v>220</v>
      </c>
      <c r="AO141" s="69">
        <v>4</v>
      </c>
      <c r="AP141">
        <v>2</v>
      </c>
      <c r="AQ141">
        <v>0</v>
      </c>
      <c r="AR141">
        <v>2</v>
      </c>
      <c r="AS141" s="82" t="str">
        <f t="shared" si="200"/>
        <v>Gw-0-2</v>
      </c>
      <c r="AT141" s="14">
        <f t="shared" si="201"/>
        <v>17616</v>
      </c>
      <c r="AU141" s="81">
        <f>VLOOKUP(C141,Bushfire_Vlookup!$F$2:$H$12575,3,FALSE)</f>
        <v>1198.611439</v>
      </c>
      <c r="AV141" s="14">
        <f>VLOOKUP(AS141,Safety_collateral_Vlookup!$J$3:$L$20,2,FALSE)</f>
        <v>93570.139925214826</v>
      </c>
      <c r="AW141" s="14">
        <f>VLOOKUP(AS141,Safety_collateral_Vlookup!$J$3:$L$20,3,FALSE)</f>
        <v>550000</v>
      </c>
      <c r="AX141" s="48">
        <f t="shared" si="202"/>
        <v>706764.52970561723</v>
      </c>
      <c r="AY141" s="49">
        <f t="shared" si="287"/>
        <v>24137.600000000002</v>
      </c>
      <c r="AZ141" s="14">
        <v>76000</v>
      </c>
      <c r="BA141" s="16">
        <f t="shared" si="203"/>
        <v>29.280646365240006</v>
      </c>
      <c r="BB141" t="e">
        <f>IF(BA141&lt;=#REF!,#REF!,IF(BA141&lt;=#REF!,#REF!,IF(BA141&lt;=#REF!,#REF!,IF(BA141&lt;=#REF!,#REF!,#REF!))))</f>
        <v>#REF!</v>
      </c>
      <c r="BC141" s="51">
        <v>5</v>
      </c>
      <c r="BD141" s="21">
        <v>70</v>
      </c>
      <c r="BE141" s="21">
        <v>6.4399999999999999E-2</v>
      </c>
      <c r="BF141" s="26">
        <f t="shared" si="204"/>
        <v>1574.4037519044962</v>
      </c>
      <c r="BG141" s="21">
        <v>7</v>
      </c>
      <c r="BH141" s="21">
        <f t="shared" si="205"/>
        <v>54.6</v>
      </c>
      <c r="BI141" s="28">
        <f t="shared" si="206"/>
        <v>2.2519960070400004E-2</v>
      </c>
      <c r="BJ141" s="27">
        <f t="shared" si="207"/>
        <v>2.2519960070400004E-2</v>
      </c>
      <c r="BK141" s="28">
        <f t="shared" si="208"/>
        <v>0.3452594593589744</v>
      </c>
      <c r="BL141" s="35">
        <f t="shared" si="209"/>
        <v>10.109420133744083</v>
      </c>
      <c r="BM141" s="21" t="str">
        <f t="shared" si="210"/>
        <v>Cr5</v>
      </c>
      <c r="BN141" s="51">
        <v>5</v>
      </c>
      <c r="BO141" s="21">
        <v>1</v>
      </c>
      <c r="BP141" s="50" t="s">
        <v>5497</v>
      </c>
      <c r="BQ141" s="14">
        <v>17616</v>
      </c>
      <c r="BR141">
        <f>IFERROR(VLOOKUP(AO141,'Model Failure data- Lines'!$A$37:$E$41,3,FALSE),'Model Failure data- Lines'!$C$37)</f>
        <v>0.45419999999999999</v>
      </c>
      <c r="BS141" s="14">
        <f t="shared" si="211"/>
        <v>321012.44939229137</v>
      </c>
      <c r="BT141" s="34">
        <f t="shared" si="212"/>
        <v>21529.542494864254</v>
      </c>
      <c r="BU141" s="34">
        <f t="shared" si="213"/>
        <v>14.910323778076892</v>
      </c>
      <c r="BV141" s="54">
        <f t="shared" si="214"/>
        <v>299482.90689742711</v>
      </c>
      <c r="BW141">
        <f>IFERROR(VLOOKUP(AO141,'Model Failure data- Lines'!$A$37:$E$41,4,FALSE),'Model Failure data- Lines'!$D$37)</f>
        <v>0.40249999999999997</v>
      </c>
      <c r="BX141" s="14">
        <f t="shared" si="215"/>
        <v>284472.72320651088</v>
      </c>
      <c r="BY141" s="34">
        <f t="shared" si="216"/>
        <v>19203.284503768627</v>
      </c>
      <c r="BZ141" s="71">
        <f t="shared" si="217"/>
        <v>14.813753509233452</v>
      </c>
      <c r="CA141" s="71">
        <f t="shared" si="218"/>
        <v>265269.43870274228</v>
      </c>
      <c r="CB141" s="56">
        <v>1</v>
      </c>
      <c r="CC141">
        <f>IFERROR(VLOOKUP(AO141,'Model Failure data- Lines'!$A$37:$E$41,5,FALSE),'Model Failure data- Lines'!$E$37)</f>
        <v>0.28349999999999997</v>
      </c>
      <c r="CD141" s="14">
        <f t="shared" si="219"/>
        <v>200367.74417154246</v>
      </c>
      <c r="CE141" s="34">
        <f t="shared" si="220"/>
        <v>15277.663716884867</v>
      </c>
      <c r="CF141" s="34">
        <f t="shared" si="221"/>
        <v>13.115077533097953</v>
      </c>
      <c r="CG141" s="54">
        <f t="shared" si="222"/>
        <v>185090.08045465761</v>
      </c>
      <c r="CH141" t="e">
        <f>IFERROR(VLOOKUP(AO141,'Model Failure data- Lines'!#REF!,3,FALSE),'Model Failure data- Lines'!#REF!)</f>
        <v>#REF!</v>
      </c>
      <c r="CI141" s="14" t="e">
        <f t="shared" si="223"/>
        <v>#REF!</v>
      </c>
      <c r="CJ141" s="34">
        <f t="shared" si="224"/>
        <v>20650.564185668136</v>
      </c>
      <c r="CK141" s="34" t="e">
        <f t="shared" si="225"/>
        <v>#REF!</v>
      </c>
      <c r="CL141" s="54" t="e">
        <f t="shared" si="226"/>
        <v>#REF!</v>
      </c>
      <c r="CM141" t="e">
        <f>IFERROR(VLOOKUP(AO141,'Model Failure data- Lines'!#REF!,4,FALSE),'Model Failure data- Lines'!#REF!)</f>
        <v>#REF!</v>
      </c>
      <c r="CN141" s="14" t="e">
        <f t="shared" si="227"/>
        <v>#REF!</v>
      </c>
      <c r="CO141" s="34">
        <f t="shared" si="228"/>
        <v>17667.282629026893</v>
      </c>
      <c r="CP141" s="34" t="e">
        <f t="shared" si="229"/>
        <v>#REF!</v>
      </c>
      <c r="CQ141" s="54" t="e">
        <f t="shared" si="230"/>
        <v>#REF!</v>
      </c>
      <c r="CR141" t="e">
        <f>IFERROR(VLOOKUP(AO141,'Model Failure data- Lines'!#REF!,5,FALSE),'Model Failure data- Lines'!#REF!)</f>
        <v>#REF!</v>
      </c>
      <c r="CS141" s="14" t="e">
        <f t="shared" si="231"/>
        <v>#REF!</v>
      </c>
      <c r="CT141" s="34">
        <f t="shared" si="232"/>
        <v>12931.396472470973</v>
      </c>
      <c r="CU141" s="34" t="e">
        <f t="shared" si="233"/>
        <v>#REF!</v>
      </c>
      <c r="CV141" s="54" t="e">
        <f t="shared" si="234"/>
        <v>#REF!</v>
      </c>
      <c r="CW141" t="s">
        <v>938</v>
      </c>
      <c r="CY141">
        <v>1</v>
      </c>
      <c r="CZ141">
        <f t="shared" si="235"/>
        <v>265269.43870274228</v>
      </c>
      <c r="DA141" s="34">
        <f t="shared" si="236"/>
        <v>7565.4994799999995</v>
      </c>
      <c r="DB141" s="34">
        <f t="shared" si="237"/>
        <v>514.76465817873247</v>
      </c>
      <c r="DC141" s="34">
        <f t="shared" si="238"/>
        <v>40185.334068332195</v>
      </c>
      <c r="DD141" s="9">
        <f t="shared" si="239"/>
        <v>236207.12499999997</v>
      </c>
      <c r="DE141" s="59">
        <f t="shared" si="240"/>
        <v>2.659481511873418E-2</v>
      </c>
      <c r="DF141" s="59">
        <f t="shared" si="241"/>
        <v>1.8095396014648577E-3</v>
      </c>
      <c r="DG141" s="59">
        <f t="shared" si="242"/>
        <v>0.14126252111405405</v>
      </c>
      <c r="DH141" s="59">
        <f t="shared" si="243"/>
        <v>0.83033312416574701</v>
      </c>
      <c r="DI141" s="14">
        <f t="shared" si="244"/>
        <v>7054.7916789498204</v>
      </c>
      <c r="DJ141" s="14">
        <f t="shared" si="245"/>
        <v>480.01555439096671</v>
      </c>
      <c r="DK141" s="14">
        <f t="shared" si="246"/>
        <v>37472.629685659398</v>
      </c>
      <c r="DL141" s="14">
        <f t="shared" si="247"/>
        <v>220262.00178374207</v>
      </c>
      <c r="DM141">
        <f t="shared" si="248"/>
        <v>185090.08045465761</v>
      </c>
      <c r="DN141" s="34">
        <f t="shared" si="249"/>
        <v>5328.7431120000001</v>
      </c>
      <c r="DO141" s="34">
        <f t="shared" si="250"/>
        <v>362.57336793458546</v>
      </c>
      <c r="DP141" s="34">
        <f t="shared" si="251"/>
        <v>28304.45269160789</v>
      </c>
      <c r="DQ141" s="9">
        <f t="shared" si="252"/>
        <v>166371.97499999998</v>
      </c>
      <c r="DR141" s="59">
        <f t="shared" si="253"/>
        <v>2.659481511873418E-2</v>
      </c>
      <c r="DS141" s="59">
        <f t="shared" si="254"/>
        <v>1.8095396014648575E-3</v>
      </c>
      <c r="DT141" s="59">
        <f t="shared" si="255"/>
        <v>0.14126252111405402</v>
      </c>
      <c r="DU141" s="59">
        <f t="shared" si="256"/>
        <v>0.83033312416574689</v>
      </c>
      <c r="DV141" s="14">
        <f t="shared" si="257"/>
        <v>4922.4364700032538</v>
      </c>
      <c r="DW141" s="14">
        <f t="shared" si="258"/>
        <v>334.92783042101951</v>
      </c>
      <c r="DX141" s="14">
        <f t="shared" si="259"/>
        <v>26146.291398228022</v>
      </c>
      <c r="DY141" s="14">
        <f t="shared" si="260"/>
        <v>153686.42475600529</v>
      </c>
      <c r="DZ141" s="34" t="e">
        <f t="shared" si="261"/>
        <v>#REF!</v>
      </c>
      <c r="EA141" s="34" t="e">
        <f t="shared" si="262"/>
        <v>#REF!</v>
      </c>
      <c r="EB141" s="34" t="e">
        <f t="shared" si="263"/>
        <v>#REF!</v>
      </c>
      <c r="EC141" s="34" t="e">
        <f t="shared" si="264"/>
        <v>#REF!</v>
      </c>
      <c r="ED141" s="34" t="e">
        <f t="shared" si="265"/>
        <v>#REF!</v>
      </c>
      <c r="EE141" s="59" t="e">
        <f t="shared" si="266"/>
        <v>#REF!</v>
      </c>
      <c r="EF141" s="59" t="e">
        <f t="shared" si="267"/>
        <v>#REF!</v>
      </c>
      <c r="EG141" s="59" t="e">
        <f t="shared" si="268"/>
        <v>#REF!</v>
      </c>
      <c r="EH141" s="59" t="e">
        <f t="shared" si="269"/>
        <v>#REF!</v>
      </c>
      <c r="EI141" s="14" t="e">
        <f t="shared" si="270"/>
        <v>#REF!</v>
      </c>
      <c r="EJ141" s="14" t="e">
        <f t="shared" si="271"/>
        <v>#REF!</v>
      </c>
      <c r="EK141" s="14" t="e">
        <f t="shared" si="272"/>
        <v>#REF!</v>
      </c>
      <c r="EL141" s="14" t="e">
        <f t="shared" si="273"/>
        <v>#REF!</v>
      </c>
      <c r="EM141" t="e">
        <f t="shared" si="274"/>
        <v>#REF!</v>
      </c>
      <c r="EN141" s="34" t="e">
        <f t="shared" si="275"/>
        <v>#REF!</v>
      </c>
      <c r="EO141" s="34" t="e">
        <f t="shared" si="276"/>
        <v>#REF!</v>
      </c>
      <c r="EP141" s="34" t="e">
        <f t="shared" si="277"/>
        <v>#REF!</v>
      </c>
      <c r="EQ141" s="34" t="e">
        <f t="shared" si="278"/>
        <v>#REF!</v>
      </c>
      <c r="ER141" s="59" t="e">
        <f t="shared" si="279"/>
        <v>#REF!</v>
      </c>
      <c r="ES141" s="59" t="e">
        <f t="shared" si="280"/>
        <v>#REF!</v>
      </c>
      <c r="ET141" s="59" t="e">
        <f t="shared" si="281"/>
        <v>#REF!</v>
      </c>
      <c r="EU141" s="59" t="e">
        <f t="shared" si="282"/>
        <v>#REF!</v>
      </c>
      <c r="EV141" s="14" t="e">
        <f t="shared" si="283"/>
        <v>#REF!</v>
      </c>
      <c r="EW141" s="14" t="e">
        <f t="shared" si="284"/>
        <v>#REF!</v>
      </c>
      <c r="EX141" s="14" t="e">
        <f t="shared" si="285"/>
        <v>#REF!</v>
      </c>
      <c r="EY141" s="14" t="e">
        <f t="shared" si="286"/>
        <v>#REF!</v>
      </c>
    </row>
    <row r="142" spans="1:155" x14ac:dyDescent="0.2">
      <c r="A142" s="17">
        <v>30348549</v>
      </c>
      <c r="B142" t="s">
        <v>62</v>
      </c>
      <c r="C142" t="s">
        <v>4859</v>
      </c>
      <c r="D142" t="s">
        <v>4860</v>
      </c>
      <c r="E142" t="s">
        <v>4296</v>
      </c>
      <c r="F142" t="s">
        <v>41</v>
      </c>
      <c r="G142" t="s">
        <v>42</v>
      </c>
      <c r="H142" t="s">
        <v>4861</v>
      </c>
      <c r="I142" t="s">
        <v>68</v>
      </c>
      <c r="J142" s="19" t="s">
        <v>69</v>
      </c>
      <c r="K142" t="s">
        <v>70</v>
      </c>
      <c r="L142">
        <v>1966</v>
      </c>
      <c r="M142">
        <f t="shared" si="194"/>
        <v>1966</v>
      </c>
      <c r="N142">
        <v>53</v>
      </c>
      <c r="O142" s="19">
        <f t="shared" si="195"/>
        <v>53</v>
      </c>
      <c r="P142" t="s">
        <v>80</v>
      </c>
      <c r="Q142" s="19" t="str">
        <f t="shared" si="197"/>
        <v>50-60</v>
      </c>
      <c r="R142" s="23">
        <v>459.6</v>
      </c>
      <c r="S142" s="15">
        <f t="shared" si="198"/>
        <v>0.45960000000000001</v>
      </c>
      <c r="T142">
        <v>30437213</v>
      </c>
      <c r="U142" t="s">
        <v>45</v>
      </c>
      <c r="V142" t="s">
        <v>46</v>
      </c>
      <c r="W142" t="s">
        <v>47</v>
      </c>
      <c r="X142" t="s">
        <v>48</v>
      </c>
      <c r="Y142" t="s">
        <v>161</v>
      </c>
      <c r="Z142" t="s">
        <v>4862</v>
      </c>
      <c r="AA142" t="s">
        <v>4863</v>
      </c>
      <c r="AB142" t="s">
        <v>301</v>
      </c>
      <c r="AC142">
        <v>1966</v>
      </c>
      <c r="AD142">
        <v>53</v>
      </c>
      <c r="AE142" t="str">
        <f t="shared" si="199"/>
        <v>&lt;60</v>
      </c>
      <c r="AF142">
        <v>-38.052590129999999</v>
      </c>
      <c r="AG142">
        <v>145.48071331</v>
      </c>
      <c r="AH142" t="s">
        <v>75</v>
      </c>
      <c r="AI142" t="s">
        <v>76</v>
      </c>
      <c r="AJ142" s="33" t="s">
        <v>164</v>
      </c>
      <c r="AL142">
        <v>1</v>
      </c>
      <c r="AM142" t="s">
        <v>86</v>
      </c>
      <c r="AN142">
        <v>220</v>
      </c>
      <c r="AO142" s="69">
        <v>4</v>
      </c>
      <c r="AP142">
        <v>2</v>
      </c>
      <c r="AQ142">
        <v>3</v>
      </c>
      <c r="AR142">
        <v>2</v>
      </c>
      <c r="AS142" s="82" t="str">
        <f t="shared" si="200"/>
        <v>Gw-3-2</v>
      </c>
      <c r="AT142" s="14">
        <f t="shared" si="201"/>
        <v>17616</v>
      </c>
      <c r="AU142" s="81">
        <f>VLOOKUP(C142,Bushfire_Vlookup!$F$2:$H$12575,3,FALSE)</f>
        <v>1504.597988</v>
      </c>
      <c r="AV142" s="14">
        <f>VLOOKUP(AS142,Safety_collateral_Vlookup!$J$3:$L$20,2,FALSE)</f>
        <v>2374990.7140716286</v>
      </c>
      <c r="AW142" s="14">
        <f>VLOOKUP(AS142,Safety_collateral_Vlookup!$J$3:$L$20,3,FALSE)</f>
        <v>550000</v>
      </c>
      <c r="AX142" s="48">
        <f t="shared" si="202"/>
        <v>3141366.769967624</v>
      </c>
      <c r="AY142" s="49">
        <f t="shared" si="287"/>
        <v>34929.599999999999</v>
      </c>
      <c r="AZ142" s="14">
        <v>76000</v>
      </c>
      <c r="BA142" s="16">
        <f t="shared" si="203"/>
        <v>89.934232569729517</v>
      </c>
      <c r="BB142" t="e">
        <f>IF(BA142&lt;=#REF!,#REF!,IF(BA142&lt;=#REF!,#REF!,IF(BA142&lt;=#REF!,#REF!,IF(BA142&lt;=#REF!,#REF!,#REF!))))</f>
        <v>#REF!</v>
      </c>
      <c r="BC142" s="51">
        <v>5</v>
      </c>
      <c r="BD142" s="21">
        <v>70</v>
      </c>
      <c r="BE142" s="21">
        <v>6.4399999999999999E-2</v>
      </c>
      <c r="BF142" s="26">
        <f t="shared" si="204"/>
        <v>2278.3248248592768</v>
      </c>
      <c r="BG142" s="21">
        <v>7</v>
      </c>
      <c r="BH142" s="21">
        <f t="shared" si="205"/>
        <v>54.6</v>
      </c>
      <c r="BI142" s="28">
        <f t="shared" si="206"/>
        <v>2.2519960070400004E-2</v>
      </c>
      <c r="BJ142" s="27">
        <f t="shared" si="207"/>
        <v>2.2519960070400004E-2</v>
      </c>
      <c r="BK142" s="28">
        <f t="shared" si="208"/>
        <v>0.3452594593589744</v>
      </c>
      <c r="BL142" s="35">
        <f t="shared" si="209"/>
        <v>31.050644514889083</v>
      </c>
      <c r="BM142" s="21" t="str">
        <f t="shared" si="210"/>
        <v>Cr5</v>
      </c>
      <c r="BN142" s="51">
        <v>5</v>
      </c>
      <c r="BO142" s="21">
        <v>1</v>
      </c>
      <c r="BP142" s="50" t="s">
        <v>5497</v>
      </c>
      <c r="BQ142" s="14">
        <v>17616</v>
      </c>
      <c r="BR142">
        <f>IFERROR(VLOOKUP(AO142,'Model Failure data- Lines'!$A$37:$E$41,3,FALSE),'Model Failure data- Lines'!$C$37)</f>
        <v>0.45419999999999999</v>
      </c>
      <c r="BS142" s="14">
        <f t="shared" si="211"/>
        <v>1426808.7869192949</v>
      </c>
      <c r="BT142" s="34">
        <f t="shared" si="212"/>
        <v>31155.471444079372</v>
      </c>
      <c r="BU142" s="34">
        <f t="shared" si="213"/>
        <v>45.796411377701631</v>
      </c>
      <c r="BV142" s="54">
        <f t="shared" si="214"/>
        <v>1395653.3154752154</v>
      </c>
      <c r="BW142">
        <f>IFERROR(VLOOKUP(AO142,'Model Failure data- Lines'!$A$37:$E$41,4,FALSE),'Model Failure data- Lines'!$D$37)</f>
        <v>0.40249999999999997</v>
      </c>
      <c r="BX142" s="14">
        <f t="shared" si="215"/>
        <v>1264400.1249119686</v>
      </c>
      <c r="BY142" s="34">
        <f t="shared" si="216"/>
        <v>27789.1358876954</v>
      </c>
      <c r="BZ142" s="71">
        <f t="shared" si="217"/>
        <v>45.499799994566416</v>
      </c>
      <c r="CA142" s="71">
        <f t="shared" si="218"/>
        <v>1236610.9890242731</v>
      </c>
      <c r="CB142" s="56">
        <v>1</v>
      </c>
      <c r="CC142">
        <f>IFERROR(VLOOKUP(AO142,'Model Failure data- Lines'!$A$37:$E$41,5,FALSE),'Model Failure data- Lines'!$E$37)</f>
        <v>0.28349999999999997</v>
      </c>
      <c r="CD142" s="14">
        <f t="shared" si="219"/>
        <v>890577.47928582132</v>
      </c>
      <c r="CE142" s="34">
        <f t="shared" si="220"/>
        <v>22108.357192318272</v>
      </c>
      <c r="CF142" s="34">
        <f t="shared" si="221"/>
        <v>40.282390570171344</v>
      </c>
      <c r="CG142" s="54">
        <f t="shared" si="222"/>
        <v>868469.12209350301</v>
      </c>
      <c r="CH142" t="e">
        <f>IFERROR(VLOOKUP(AO142,'Model Failure data- Lines'!#REF!,3,FALSE),'Model Failure data- Lines'!#REF!)</f>
        <v>#REF!</v>
      </c>
      <c r="CI142" s="14" t="e">
        <f t="shared" si="223"/>
        <v>#REF!</v>
      </c>
      <c r="CJ142" s="34">
        <f t="shared" si="224"/>
        <v>29883.499054575172</v>
      </c>
      <c r="CK142" s="34" t="e">
        <f t="shared" si="225"/>
        <v>#REF!</v>
      </c>
      <c r="CL142" s="54" t="e">
        <f t="shared" si="226"/>
        <v>#REF!</v>
      </c>
      <c r="CM142" t="e">
        <f>IFERROR(VLOOKUP(AO142,'Model Failure data- Lines'!#REF!,4,FALSE),'Model Failure data- Lines'!#REF!)</f>
        <v>#REF!</v>
      </c>
      <c r="CN142" s="14" t="e">
        <f t="shared" si="227"/>
        <v>#REF!</v>
      </c>
      <c r="CO142" s="34">
        <f t="shared" si="228"/>
        <v>25566.382545027576</v>
      </c>
      <c r="CP142" s="34" t="e">
        <f t="shared" si="229"/>
        <v>#REF!</v>
      </c>
      <c r="CQ142" s="54" t="e">
        <f t="shared" si="230"/>
        <v>#REF!</v>
      </c>
      <c r="CR142" t="e">
        <f>IFERROR(VLOOKUP(AO142,'Model Failure data- Lines'!#REF!,5,FALSE),'Model Failure data- Lines'!#REF!)</f>
        <v>#REF!</v>
      </c>
      <c r="CS142" s="14" t="e">
        <f t="shared" si="231"/>
        <v>#REF!</v>
      </c>
      <c r="CT142" s="34">
        <f t="shared" si="232"/>
        <v>18713.066179935951</v>
      </c>
      <c r="CU142" s="34" t="e">
        <f t="shared" si="233"/>
        <v>#REF!</v>
      </c>
      <c r="CV142" s="54" t="e">
        <f t="shared" si="234"/>
        <v>#REF!</v>
      </c>
      <c r="CW142" t="s">
        <v>301</v>
      </c>
      <c r="CY142">
        <v>1</v>
      </c>
      <c r="CZ142">
        <f t="shared" si="235"/>
        <v>1236610.9890242731</v>
      </c>
      <c r="DA142" s="34">
        <f t="shared" si="236"/>
        <v>7565.4994799999995</v>
      </c>
      <c r="DB142" s="34">
        <f t="shared" si="237"/>
        <v>646.1759364113899</v>
      </c>
      <c r="DC142" s="34">
        <f t="shared" si="238"/>
        <v>1019981.324495557</v>
      </c>
      <c r="DD142" s="9">
        <f t="shared" si="239"/>
        <v>236207.12499999997</v>
      </c>
      <c r="DE142" s="59">
        <f t="shared" si="240"/>
        <v>5.9834694183747671E-3</v>
      </c>
      <c r="DF142" s="59">
        <f t="shared" si="241"/>
        <v>5.110533633143849E-4</v>
      </c>
      <c r="DG142" s="59">
        <f t="shared" si="242"/>
        <v>0.8066918884293619</v>
      </c>
      <c r="DH142" s="59">
        <f t="shared" si="243"/>
        <v>0.18681358878894877</v>
      </c>
      <c r="DI142" s="14">
        <f t="shared" si="244"/>
        <v>7399.2240352529134</v>
      </c>
      <c r="DJ142" s="14">
        <f t="shared" si="245"/>
        <v>631.97420505238267</v>
      </c>
      <c r="DK142" s="14">
        <f t="shared" si="246"/>
        <v>997564.05398849188</v>
      </c>
      <c r="DL142" s="14">
        <f t="shared" si="247"/>
        <v>231015.73679547582</v>
      </c>
      <c r="DM142">
        <f t="shared" si="248"/>
        <v>868469.12209350301</v>
      </c>
      <c r="DN142" s="34">
        <f t="shared" si="249"/>
        <v>5328.7431120000001</v>
      </c>
      <c r="DO142" s="34">
        <f t="shared" si="250"/>
        <v>455.13261608106592</v>
      </c>
      <c r="DP142" s="34">
        <f t="shared" si="251"/>
        <v>718421.62855774013</v>
      </c>
      <c r="DQ142" s="9">
        <f t="shared" si="252"/>
        <v>166371.97499999998</v>
      </c>
      <c r="DR142" s="59">
        <f t="shared" si="253"/>
        <v>5.9834694183747679E-3</v>
      </c>
      <c r="DS142" s="59">
        <f t="shared" si="254"/>
        <v>5.110533633143849E-4</v>
      </c>
      <c r="DT142" s="59">
        <f t="shared" si="255"/>
        <v>0.8066918884293619</v>
      </c>
      <c r="DU142" s="59">
        <f t="shared" si="256"/>
        <v>0.18681358878894877</v>
      </c>
      <c r="DV142" s="14">
        <f t="shared" si="257"/>
        <v>5196.4584328492583</v>
      </c>
      <c r="DW142" s="14">
        <f t="shared" si="258"/>
        <v>443.83406578057594</v>
      </c>
      <c r="DX142" s="14">
        <f t="shared" si="259"/>
        <v>700586.996144198</v>
      </c>
      <c r="DY142" s="14">
        <f t="shared" si="260"/>
        <v>162241.83345067504</v>
      </c>
      <c r="DZ142" s="34" t="e">
        <f t="shared" si="261"/>
        <v>#REF!</v>
      </c>
      <c r="EA142" s="34" t="e">
        <f t="shared" si="262"/>
        <v>#REF!</v>
      </c>
      <c r="EB142" s="34" t="e">
        <f t="shared" si="263"/>
        <v>#REF!</v>
      </c>
      <c r="EC142" s="34" t="e">
        <f t="shared" si="264"/>
        <v>#REF!</v>
      </c>
      <c r="ED142" s="34" t="e">
        <f t="shared" si="265"/>
        <v>#REF!</v>
      </c>
      <c r="EE142" s="59" t="e">
        <f t="shared" si="266"/>
        <v>#REF!</v>
      </c>
      <c r="EF142" s="59" t="e">
        <f t="shared" si="267"/>
        <v>#REF!</v>
      </c>
      <c r="EG142" s="59" t="e">
        <f t="shared" si="268"/>
        <v>#REF!</v>
      </c>
      <c r="EH142" s="59" t="e">
        <f t="shared" si="269"/>
        <v>#REF!</v>
      </c>
      <c r="EI142" s="14" t="e">
        <f t="shared" si="270"/>
        <v>#REF!</v>
      </c>
      <c r="EJ142" s="14" t="e">
        <f t="shared" si="271"/>
        <v>#REF!</v>
      </c>
      <c r="EK142" s="14" t="e">
        <f t="shared" si="272"/>
        <v>#REF!</v>
      </c>
      <c r="EL142" s="14" t="e">
        <f t="shared" si="273"/>
        <v>#REF!</v>
      </c>
      <c r="EM142" t="e">
        <f t="shared" si="274"/>
        <v>#REF!</v>
      </c>
      <c r="EN142" s="34" t="e">
        <f t="shared" si="275"/>
        <v>#REF!</v>
      </c>
      <c r="EO142" s="34" t="e">
        <f t="shared" si="276"/>
        <v>#REF!</v>
      </c>
      <c r="EP142" s="34" t="e">
        <f t="shared" si="277"/>
        <v>#REF!</v>
      </c>
      <c r="EQ142" s="34" t="e">
        <f t="shared" si="278"/>
        <v>#REF!</v>
      </c>
      <c r="ER142" s="59" t="e">
        <f t="shared" si="279"/>
        <v>#REF!</v>
      </c>
      <c r="ES142" s="59" t="e">
        <f t="shared" si="280"/>
        <v>#REF!</v>
      </c>
      <c r="ET142" s="59" t="e">
        <f t="shared" si="281"/>
        <v>#REF!</v>
      </c>
      <c r="EU142" s="59" t="e">
        <f t="shared" si="282"/>
        <v>#REF!</v>
      </c>
      <c r="EV142" s="14" t="e">
        <f t="shared" si="283"/>
        <v>#REF!</v>
      </c>
      <c r="EW142" s="14" t="e">
        <f t="shared" si="284"/>
        <v>#REF!</v>
      </c>
      <c r="EX142" s="14" t="e">
        <f t="shared" si="285"/>
        <v>#REF!</v>
      </c>
      <c r="EY142" s="14" t="e">
        <f t="shared" si="286"/>
        <v>#REF!</v>
      </c>
    </row>
    <row r="143" spans="1:155" x14ac:dyDescent="0.2">
      <c r="A143" s="17">
        <v>30164085</v>
      </c>
      <c r="B143" t="s">
        <v>62</v>
      </c>
      <c r="C143" t="s">
        <v>3057</v>
      </c>
      <c r="D143" t="s">
        <v>3058</v>
      </c>
      <c r="E143" t="s">
        <v>1613</v>
      </c>
      <c r="F143" t="s">
        <v>41</v>
      </c>
      <c r="G143" t="s">
        <v>42</v>
      </c>
      <c r="H143" t="s">
        <v>3059</v>
      </c>
      <c r="I143" t="s">
        <v>68</v>
      </c>
      <c r="J143" s="19" t="s">
        <v>69</v>
      </c>
      <c r="K143" t="s">
        <v>70</v>
      </c>
      <c r="L143">
        <v>1966</v>
      </c>
      <c r="M143">
        <f t="shared" si="194"/>
        <v>1966</v>
      </c>
      <c r="N143">
        <v>53</v>
      </c>
      <c r="O143" s="19">
        <f t="shared" si="195"/>
        <v>53</v>
      </c>
      <c r="P143" t="s">
        <v>80</v>
      </c>
      <c r="Q143" s="19" t="str">
        <f t="shared" si="197"/>
        <v>50-60</v>
      </c>
      <c r="R143" s="23">
        <v>371.9</v>
      </c>
      <c r="S143" s="15">
        <f t="shared" si="198"/>
        <v>0.37189999999999995</v>
      </c>
      <c r="T143">
        <v>30188451</v>
      </c>
      <c r="U143" t="s">
        <v>45</v>
      </c>
      <c r="V143" t="s">
        <v>46</v>
      </c>
      <c r="W143" t="s">
        <v>47</v>
      </c>
      <c r="X143" t="s">
        <v>48</v>
      </c>
      <c r="Y143" t="s">
        <v>161</v>
      </c>
      <c r="Z143" t="s">
        <v>3060</v>
      </c>
      <c r="AA143" t="s">
        <v>3061</v>
      </c>
      <c r="AB143" t="s">
        <v>1288</v>
      </c>
      <c r="AC143">
        <v>1966</v>
      </c>
      <c r="AD143">
        <v>53</v>
      </c>
      <c r="AE143" t="str">
        <f t="shared" si="199"/>
        <v>&lt;60</v>
      </c>
      <c r="AF143">
        <v>-38.052246320000002</v>
      </c>
      <c r="AG143">
        <v>145.47549222000001</v>
      </c>
      <c r="AH143" t="s">
        <v>75</v>
      </c>
      <c r="AI143" t="s">
        <v>76</v>
      </c>
      <c r="AJ143" s="33" t="s">
        <v>164</v>
      </c>
      <c r="AL143">
        <v>1</v>
      </c>
      <c r="AM143" t="s">
        <v>86</v>
      </c>
      <c r="AN143">
        <v>220</v>
      </c>
      <c r="AO143" s="69">
        <v>4</v>
      </c>
      <c r="AP143">
        <v>2</v>
      </c>
      <c r="AQ143">
        <v>0</v>
      </c>
      <c r="AR143">
        <v>2</v>
      </c>
      <c r="AS143" s="82" t="str">
        <f t="shared" si="200"/>
        <v>Gw-0-2</v>
      </c>
      <c r="AT143" s="14">
        <f t="shared" si="201"/>
        <v>17616</v>
      </c>
      <c r="AU143" s="81">
        <f>VLOOKUP(C143,Bushfire_Vlookup!$F$2:$H$12575,3,FALSE)</f>
        <v>1473.2642980000001</v>
      </c>
      <c r="AV143" s="14">
        <f>VLOOKUP(AS143,Safety_collateral_Vlookup!$J$3:$L$20,2,FALSE)</f>
        <v>93570.139925214826</v>
      </c>
      <c r="AW143" s="14">
        <f>VLOOKUP(AS143,Safety_collateral_Vlookup!$J$3:$L$20,3,FALSE)</f>
        <v>550000</v>
      </c>
      <c r="AX143" s="48">
        <f t="shared" si="202"/>
        <v>707057.58430617023</v>
      </c>
      <c r="AY143" s="49">
        <f t="shared" si="287"/>
        <v>28264.399999999998</v>
      </c>
      <c r="AZ143" s="14">
        <v>76000</v>
      </c>
      <c r="BA143" s="16">
        <f t="shared" si="203"/>
        <v>25.015835620291615</v>
      </c>
      <c r="BB143" t="e">
        <f>IF(BA143&lt;=#REF!,#REF!,IF(BA143&lt;=#REF!,#REF!,IF(BA143&lt;=#REF!,#REF!,IF(BA143&lt;=#REF!,#REF!,#REF!))))</f>
        <v>#REF!</v>
      </c>
      <c r="BC143" s="51">
        <v>5</v>
      </c>
      <c r="BD143" s="21">
        <v>70</v>
      </c>
      <c r="BE143" s="21">
        <v>6.4399999999999999E-2</v>
      </c>
      <c r="BF143" s="26">
        <f t="shared" si="204"/>
        <v>1843.5792044498803</v>
      </c>
      <c r="BG143" s="21">
        <v>7</v>
      </c>
      <c r="BH143" s="21">
        <f t="shared" si="205"/>
        <v>54.6</v>
      </c>
      <c r="BI143" s="28">
        <f t="shared" si="206"/>
        <v>2.2519960070400004E-2</v>
      </c>
      <c r="BJ143" s="27">
        <f t="shared" si="207"/>
        <v>2.2519960070400004E-2</v>
      </c>
      <c r="BK143" s="28">
        <f t="shared" si="208"/>
        <v>0.3452594593589744</v>
      </c>
      <c r="BL143" s="35">
        <f t="shared" si="209"/>
        <v>8.6369538816748559</v>
      </c>
      <c r="BM143" s="21" t="str">
        <f t="shared" si="210"/>
        <v>Cr4</v>
      </c>
      <c r="BN143" s="51">
        <v>4</v>
      </c>
      <c r="BO143" s="21">
        <v>1</v>
      </c>
      <c r="BP143" s="50" t="s">
        <v>5497</v>
      </c>
      <c r="BQ143" s="14">
        <v>17616</v>
      </c>
      <c r="BR143">
        <f>IFERROR(VLOOKUP(AO143,'Model Failure data- Lines'!$A$37:$E$41,3,FALSE),'Model Failure data- Lines'!$C$37)</f>
        <v>0.45419999999999999</v>
      </c>
      <c r="BS143" s="14">
        <f t="shared" si="211"/>
        <v>321145.55479186249</v>
      </c>
      <c r="BT143" s="34">
        <f t="shared" si="212"/>
        <v>25210.443494458483</v>
      </c>
      <c r="BU143" s="34">
        <f t="shared" si="213"/>
        <v>12.738592038749879</v>
      </c>
      <c r="BV143" s="54">
        <f t="shared" si="214"/>
        <v>295935.11129740399</v>
      </c>
      <c r="BW143">
        <f>IFERROR(VLOOKUP(AO143,'Model Failure data- Lines'!$A$37:$E$41,4,FALSE),'Model Failure data- Lines'!$D$37)</f>
        <v>0.40249999999999997</v>
      </c>
      <c r="BX143" s="14">
        <f t="shared" si="215"/>
        <v>284590.67768323352</v>
      </c>
      <c r="BY143" s="34">
        <f t="shared" si="216"/>
        <v>22486.465701988509</v>
      </c>
      <c r="BZ143" s="71">
        <f t="shared" si="217"/>
        <v>12.65608750858819</v>
      </c>
      <c r="CA143" s="71">
        <f t="shared" si="218"/>
        <v>262104.211981245</v>
      </c>
      <c r="CB143" s="56">
        <v>1</v>
      </c>
      <c r="CC143">
        <f>IFERROR(VLOOKUP(AO143,'Model Failure data- Lines'!$A$37:$E$41,5,FALSE),'Model Failure data- Lines'!$E$37)</f>
        <v>0.28349999999999997</v>
      </c>
      <c r="CD143" s="14">
        <f t="shared" si="219"/>
        <v>200450.82515079924</v>
      </c>
      <c r="CE143" s="34">
        <f t="shared" si="220"/>
        <v>17889.682419110457</v>
      </c>
      <c r="CF143" s="34">
        <f t="shared" si="221"/>
        <v>11.204828596435554</v>
      </c>
      <c r="CG143" s="54">
        <f t="shared" si="222"/>
        <v>182561.14273168877</v>
      </c>
      <c r="CH143" t="e">
        <f>IFERROR(VLOOKUP(AO143,'Model Failure data- Lines'!#REF!,3,FALSE),'Model Failure data- Lines'!#REF!)</f>
        <v>#REF!</v>
      </c>
      <c r="CI143" s="14" t="e">
        <f t="shared" si="223"/>
        <v>#REF!</v>
      </c>
      <c r="CJ143" s="34">
        <f t="shared" si="224"/>
        <v>24181.186463003713</v>
      </c>
      <c r="CK143" s="34" t="e">
        <f t="shared" si="225"/>
        <v>#REF!</v>
      </c>
      <c r="CL143" s="54" t="e">
        <f t="shared" si="226"/>
        <v>#REF!</v>
      </c>
      <c r="CM143" t="e">
        <f>IFERROR(VLOOKUP(AO143,'Model Failure data- Lines'!#REF!,4,FALSE),'Model Failure data- Lines'!#REF!)</f>
        <v>#REF!</v>
      </c>
      <c r="CN143" s="14" t="e">
        <f t="shared" si="227"/>
        <v>#REF!</v>
      </c>
      <c r="CO143" s="34">
        <f t="shared" si="228"/>
        <v>20687.853934934195</v>
      </c>
      <c r="CP143" s="34" t="e">
        <f t="shared" si="229"/>
        <v>#REF!</v>
      </c>
      <c r="CQ143" s="54" t="e">
        <f t="shared" si="230"/>
        <v>#REF!</v>
      </c>
      <c r="CR143" t="e">
        <f>IFERROR(VLOOKUP(AO143,'Model Failure data- Lines'!#REF!,5,FALSE),'Model Failure data- Lines'!#REF!)</f>
        <v>#REF!</v>
      </c>
      <c r="CS143" s="14" t="e">
        <f t="shared" si="231"/>
        <v>#REF!</v>
      </c>
      <c r="CT143" s="34">
        <f t="shared" si="232"/>
        <v>15142.274395818495</v>
      </c>
      <c r="CU143" s="34" t="e">
        <f t="shared" si="233"/>
        <v>#REF!</v>
      </c>
      <c r="CV143" s="54" t="e">
        <f t="shared" si="234"/>
        <v>#REF!</v>
      </c>
      <c r="CW143" t="s">
        <v>1288</v>
      </c>
      <c r="CY143">
        <v>1</v>
      </c>
      <c r="CZ143">
        <f t="shared" si="235"/>
        <v>262104.211981245</v>
      </c>
      <c r="DA143" s="34">
        <f t="shared" si="236"/>
        <v>7565.4994799999995</v>
      </c>
      <c r="DB143" s="34">
        <f t="shared" si="237"/>
        <v>632.71913490131499</v>
      </c>
      <c r="DC143" s="34">
        <f t="shared" si="238"/>
        <v>40185.334068332195</v>
      </c>
      <c r="DD143" s="9">
        <f t="shared" si="239"/>
        <v>236207.12499999997</v>
      </c>
      <c r="DE143" s="59">
        <f t="shared" si="240"/>
        <v>2.6583792349027167E-2</v>
      </c>
      <c r="DF143" s="59">
        <f t="shared" si="241"/>
        <v>2.2232602278194416E-3</v>
      </c>
      <c r="DG143" s="59">
        <f t="shared" si="242"/>
        <v>0.14120397194830422</v>
      </c>
      <c r="DH143" s="59">
        <f t="shared" si="243"/>
        <v>0.82998897547484907</v>
      </c>
      <c r="DI143" s="14">
        <f t="shared" si="244"/>
        <v>6967.7239451148153</v>
      </c>
      <c r="DJ143" s="14">
        <f t="shared" si="245"/>
        <v>582.72587004185789</v>
      </c>
      <c r="DK143" s="14">
        <f t="shared" si="246"/>
        <v>37010.155796132101</v>
      </c>
      <c r="DL143" s="14">
        <f t="shared" si="247"/>
        <v>217543.60636995619</v>
      </c>
      <c r="DM143">
        <f t="shared" si="248"/>
        <v>182561.14273168877</v>
      </c>
      <c r="DN143" s="34">
        <f t="shared" si="249"/>
        <v>5328.7431120000001</v>
      </c>
      <c r="DO143" s="34">
        <f t="shared" si="250"/>
        <v>445.65434719136096</v>
      </c>
      <c r="DP143" s="34">
        <f t="shared" si="251"/>
        <v>28304.45269160789</v>
      </c>
      <c r="DQ143" s="9">
        <f t="shared" si="252"/>
        <v>166371.97499999998</v>
      </c>
      <c r="DR143" s="59">
        <f t="shared" si="253"/>
        <v>2.658379234902717E-2</v>
      </c>
      <c r="DS143" s="59">
        <f t="shared" si="254"/>
        <v>2.2232602278194416E-3</v>
      </c>
      <c r="DT143" s="59">
        <f t="shared" si="255"/>
        <v>0.14120397194830422</v>
      </c>
      <c r="DU143" s="59">
        <f t="shared" si="256"/>
        <v>0.82998897547484907</v>
      </c>
      <c r="DV143" s="14">
        <f t="shared" si="257"/>
        <v>4853.167509380326</v>
      </c>
      <c r="DW143" s="14">
        <f t="shared" si="258"/>
        <v>405.88092778063196</v>
      </c>
      <c r="DX143" s="14">
        <f t="shared" si="259"/>
        <v>25778.358477135745</v>
      </c>
      <c r="DY143" s="14">
        <f t="shared" si="260"/>
        <v>151523.73581739207</v>
      </c>
      <c r="DZ143" s="34" t="e">
        <f t="shared" si="261"/>
        <v>#REF!</v>
      </c>
      <c r="EA143" s="34" t="e">
        <f t="shared" si="262"/>
        <v>#REF!</v>
      </c>
      <c r="EB143" s="34" t="e">
        <f t="shared" si="263"/>
        <v>#REF!</v>
      </c>
      <c r="EC143" s="34" t="e">
        <f t="shared" si="264"/>
        <v>#REF!</v>
      </c>
      <c r="ED143" s="34" t="e">
        <f t="shared" si="265"/>
        <v>#REF!</v>
      </c>
      <c r="EE143" s="59" t="e">
        <f t="shared" si="266"/>
        <v>#REF!</v>
      </c>
      <c r="EF143" s="59" t="e">
        <f t="shared" si="267"/>
        <v>#REF!</v>
      </c>
      <c r="EG143" s="59" t="e">
        <f t="shared" si="268"/>
        <v>#REF!</v>
      </c>
      <c r="EH143" s="59" t="e">
        <f t="shared" si="269"/>
        <v>#REF!</v>
      </c>
      <c r="EI143" s="14" t="e">
        <f t="shared" si="270"/>
        <v>#REF!</v>
      </c>
      <c r="EJ143" s="14" t="e">
        <f t="shared" si="271"/>
        <v>#REF!</v>
      </c>
      <c r="EK143" s="14" t="e">
        <f t="shared" si="272"/>
        <v>#REF!</v>
      </c>
      <c r="EL143" s="14" t="e">
        <f t="shared" si="273"/>
        <v>#REF!</v>
      </c>
      <c r="EM143" t="e">
        <f t="shared" si="274"/>
        <v>#REF!</v>
      </c>
      <c r="EN143" s="34" t="e">
        <f t="shared" si="275"/>
        <v>#REF!</v>
      </c>
      <c r="EO143" s="34" t="e">
        <f t="shared" si="276"/>
        <v>#REF!</v>
      </c>
      <c r="EP143" s="34" t="e">
        <f t="shared" si="277"/>
        <v>#REF!</v>
      </c>
      <c r="EQ143" s="34" t="e">
        <f t="shared" si="278"/>
        <v>#REF!</v>
      </c>
      <c r="ER143" s="59" t="e">
        <f t="shared" si="279"/>
        <v>#REF!</v>
      </c>
      <c r="ES143" s="59" t="e">
        <f t="shared" si="280"/>
        <v>#REF!</v>
      </c>
      <c r="ET143" s="59" t="e">
        <f t="shared" si="281"/>
        <v>#REF!</v>
      </c>
      <c r="EU143" s="59" t="e">
        <f t="shared" si="282"/>
        <v>#REF!</v>
      </c>
      <c r="EV143" s="14" t="e">
        <f t="shared" si="283"/>
        <v>#REF!</v>
      </c>
      <c r="EW143" s="14" t="e">
        <f t="shared" si="284"/>
        <v>#REF!</v>
      </c>
      <c r="EX143" s="14" t="e">
        <f t="shared" si="285"/>
        <v>#REF!</v>
      </c>
      <c r="EY143" s="14" t="e">
        <f t="shared" si="286"/>
        <v>#REF!</v>
      </c>
    </row>
    <row r="144" spans="1:155" x14ac:dyDescent="0.2">
      <c r="A144" s="17">
        <v>30294771</v>
      </c>
      <c r="B144" t="s">
        <v>62</v>
      </c>
      <c r="C144" t="s">
        <v>4441</v>
      </c>
      <c r="D144" t="s">
        <v>4442</v>
      </c>
      <c r="E144" t="s">
        <v>4281</v>
      </c>
      <c r="F144" t="s">
        <v>41</v>
      </c>
      <c r="G144" t="s">
        <v>42</v>
      </c>
      <c r="H144" t="s">
        <v>4443</v>
      </c>
      <c r="I144" t="s">
        <v>68</v>
      </c>
      <c r="J144" s="19" t="s">
        <v>69</v>
      </c>
      <c r="K144" t="s">
        <v>70</v>
      </c>
      <c r="L144">
        <v>1966</v>
      </c>
      <c r="M144">
        <f t="shared" si="194"/>
        <v>1966</v>
      </c>
      <c r="N144">
        <v>53</v>
      </c>
      <c r="O144" s="19">
        <f t="shared" si="195"/>
        <v>53</v>
      </c>
      <c r="P144" t="s">
        <v>80</v>
      </c>
      <c r="Q144" s="19" t="str">
        <f t="shared" si="197"/>
        <v>50-60</v>
      </c>
      <c r="R144" s="23">
        <v>469.4</v>
      </c>
      <c r="S144" s="15">
        <f t="shared" si="198"/>
        <v>0.46939999999999998</v>
      </c>
      <c r="T144">
        <v>30363718</v>
      </c>
      <c r="U144" t="s">
        <v>45</v>
      </c>
      <c r="V144" t="s">
        <v>46</v>
      </c>
      <c r="W144" t="s">
        <v>47</v>
      </c>
      <c r="X144" t="s">
        <v>48</v>
      </c>
      <c r="Y144" t="s">
        <v>161</v>
      </c>
      <c r="Z144" t="s">
        <v>4444</v>
      </c>
      <c r="AA144" t="s">
        <v>4445</v>
      </c>
      <c r="AB144" t="s">
        <v>1154</v>
      </c>
      <c r="AC144">
        <v>1966</v>
      </c>
      <c r="AD144">
        <v>53</v>
      </c>
      <c r="AE144" t="str">
        <f t="shared" si="199"/>
        <v>&lt;60</v>
      </c>
      <c r="AF144">
        <v>-38.052001359999998</v>
      </c>
      <c r="AG144">
        <v>145.47124493000001</v>
      </c>
      <c r="AH144" t="s">
        <v>75</v>
      </c>
      <c r="AI144" t="s">
        <v>76</v>
      </c>
      <c r="AJ144" s="33" t="s">
        <v>164</v>
      </c>
      <c r="AL144">
        <v>1</v>
      </c>
      <c r="AM144" t="s">
        <v>86</v>
      </c>
      <c r="AN144">
        <v>220</v>
      </c>
      <c r="AO144" s="69">
        <v>4</v>
      </c>
      <c r="AP144">
        <v>2</v>
      </c>
      <c r="AQ144">
        <v>2</v>
      </c>
      <c r="AR144">
        <v>0</v>
      </c>
      <c r="AS144" s="82" t="str">
        <f t="shared" si="200"/>
        <v>Gw-2-0</v>
      </c>
      <c r="AT144" s="14">
        <f t="shared" si="201"/>
        <v>17616</v>
      </c>
      <c r="AU144" s="81">
        <f>VLOOKUP(C144,Bushfire_Vlookup!$F$2:$H$12575,3,FALSE)</f>
        <v>1500.7642089999999</v>
      </c>
      <c r="AV144" s="14">
        <f>VLOOKUP(AS144,Safety_collateral_Vlookup!$J$3:$L$20,2,FALSE)</f>
        <v>1575956.0550856832</v>
      </c>
      <c r="AW144" s="14">
        <f>VLOOKUP(AS144,Safety_collateral_Vlookup!$J$3:$L$20,3,FALSE)</f>
        <v>25000</v>
      </c>
      <c r="AX144" s="48">
        <f t="shared" si="202"/>
        <v>1728617.6981874269</v>
      </c>
      <c r="AY144" s="49">
        <f t="shared" si="287"/>
        <v>35674.400000000001</v>
      </c>
      <c r="AZ144" s="14">
        <v>76000</v>
      </c>
      <c r="BA144" s="16">
        <f t="shared" si="203"/>
        <v>48.455410551752145</v>
      </c>
      <c r="BB144" t="e">
        <f>IF(BA144&lt;=#REF!,#REF!,IF(BA144&lt;=#REF!,#REF!,IF(BA144&lt;=#REF!,#REF!,IF(BA144&lt;=#REF!,#REF!,#REF!))))</f>
        <v>#REF!</v>
      </c>
      <c r="BC144" s="51">
        <v>5</v>
      </c>
      <c r="BD144" s="21">
        <v>70</v>
      </c>
      <c r="BE144" s="21">
        <v>6.4399999999999999E-2</v>
      </c>
      <c r="BF144" s="26">
        <f t="shared" si="204"/>
        <v>2326.9052932744662</v>
      </c>
      <c r="BG144" s="21">
        <v>7</v>
      </c>
      <c r="BH144" s="21">
        <f t="shared" si="205"/>
        <v>54.6</v>
      </c>
      <c r="BI144" s="28">
        <f t="shared" si="206"/>
        <v>2.2519960070400004E-2</v>
      </c>
      <c r="BJ144" s="27">
        <f t="shared" si="207"/>
        <v>2.2519960070400004E-2</v>
      </c>
      <c r="BK144" s="28">
        <f t="shared" si="208"/>
        <v>0.34525945935897434</v>
      </c>
      <c r="BL144" s="35">
        <f t="shared" si="209"/>
        <v>16.729688850115092</v>
      </c>
      <c r="BM144" s="21" t="str">
        <f t="shared" si="210"/>
        <v>Cr5</v>
      </c>
      <c r="BN144" s="51">
        <v>5</v>
      </c>
      <c r="BO144" s="21">
        <v>1</v>
      </c>
      <c r="BP144" s="50" t="s">
        <v>5497</v>
      </c>
      <c r="BQ144" s="14">
        <v>17616</v>
      </c>
      <c r="BR144">
        <f>IFERROR(VLOOKUP(AO144,'Model Failure data- Lines'!$A$37:$E$41,3,FALSE),'Model Failure data- Lines'!$C$37)</f>
        <v>0.45419999999999999</v>
      </c>
      <c r="BS144" s="14">
        <f t="shared" si="211"/>
        <v>785138.15851672925</v>
      </c>
      <c r="BT144" s="34">
        <f t="shared" si="212"/>
        <v>31819.796118039292</v>
      </c>
      <c r="BU144" s="34">
        <f t="shared" si="213"/>
        <v>24.67451883111276</v>
      </c>
      <c r="BV144" s="54">
        <f t="shared" si="214"/>
        <v>753318.36239868996</v>
      </c>
      <c r="BW144">
        <f>IFERROR(VLOOKUP(AO144,'Model Failure data- Lines'!$A$37:$E$41,4,FALSE),'Model Failure data- Lines'!$D$37)</f>
        <v>0.40249999999999997</v>
      </c>
      <c r="BX144" s="14">
        <f t="shared" si="215"/>
        <v>695768.62352043926</v>
      </c>
      <c r="BY144" s="34">
        <f t="shared" si="216"/>
        <v>28381.680560670633</v>
      </c>
      <c r="BZ144" s="71">
        <f t="shared" si="217"/>
        <v>24.514708423735389</v>
      </c>
      <c r="CA144" s="71">
        <f t="shared" si="218"/>
        <v>667386.94295976858</v>
      </c>
      <c r="CB144" s="56">
        <v>1</v>
      </c>
      <c r="CC144">
        <f>IFERROR(VLOOKUP(AO144,'Model Failure data- Lines'!$A$37:$E$41,5,FALSE),'Model Failure data- Lines'!$E$37)</f>
        <v>0.28349999999999997</v>
      </c>
      <c r="CD144" s="14">
        <f t="shared" si="219"/>
        <v>490063.11743613548</v>
      </c>
      <c r="CE144" s="34">
        <f t="shared" si="220"/>
        <v>22579.771249073539</v>
      </c>
      <c r="CF144" s="34">
        <f t="shared" si="221"/>
        <v>21.703635171071234</v>
      </c>
      <c r="CG144" s="54">
        <f t="shared" si="222"/>
        <v>467483.34618706192</v>
      </c>
      <c r="CH144" t="e">
        <f>IFERROR(VLOOKUP(AO144,'Model Failure data- Lines'!#REF!,3,FALSE),'Model Failure data- Lines'!#REF!)</f>
        <v>#REF!</v>
      </c>
      <c r="CI144" s="14" t="e">
        <f t="shared" si="223"/>
        <v>#REF!</v>
      </c>
      <c r="CJ144" s="34">
        <f t="shared" si="224"/>
        <v>30520.701601865941</v>
      </c>
      <c r="CK144" s="34" t="e">
        <f t="shared" si="225"/>
        <v>#REF!</v>
      </c>
      <c r="CL144" s="54" t="e">
        <f t="shared" si="226"/>
        <v>#REF!</v>
      </c>
      <c r="CM144" t="e">
        <f>IFERROR(VLOOKUP(AO144,'Model Failure data- Lines'!#REF!,4,FALSE),'Model Failure data- Lines'!#REF!)</f>
        <v>#REF!</v>
      </c>
      <c r="CN144" s="14" t="e">
        <f t="shared" si="227"/>
        <v>#REF!</v>
      </c>
      <c r="CO144" s="34">
        <f t="shared" si="228"/>
        <v>26111.531694160021</v>
      </c>
      <c r="CP144" s="34" t="e">
        <f t="shared" si="229"/>
        <v>#REF!</v>
      </c>
      <c r="CQ144" s="54" t="e">
        <f t="shared" si="230"/>
        <v>#REF!</v>
      </c>
      <c r="CR144" t="e">
        <f>IFERROR(VLOOKUP(AO144,'Model Failure data- Lines'!#REF!,5,FALSE),'Model Failure data- Lines'!#REF!)</f>
        <v>#REF!</v>
      </c>
      <c r="CS144" s="14" t="e">
        <f t="shared" si="231"/>
        <v>#REF!</v>
      </c>
      <c r="CT144" s="34">
        <f t="shared" si="232"/>
        <v>19112.082821718748</v>
      </c>
      <c r="CU144" s="34" t="e">
        <f t="shared" si="233"/>
        <v>#REF!</v>
      </c>
      <c r="CV144" s="54" t="e">
        <f t="shared" si="234"/>
        <v>#REF!</v>
      </c>
      <c r="CW144" t="s">
        <v>1154</v>
      </c>
      <c r="CY144">
        <v>1</v>
      </c>
      <c r="CZ144">
        <f t="shared" si="235"/>
        <v>667386.94295976858</v>
      </c>
      <c r="DA144" s="34">
        <f t="shared" si="236"/>
        <v>7565.4994799999995</v>
      </c>
      <c r="DB144" s="34">
        <f t="shared" si="237"/>
        <v>644.52945292870743</v>
      </c>
      <c r="DC144" s="34">
        <f t="shared" si="238"/>
        <v>676821.90708751057</v>
      </c>
      <c r="DD144" s="9">
        <f t="shared" si="239"/>
        <v>10736.687499999998</v>
      </c>
      <c r="DE144" s="59">
        <f t="shared" si="240"/>
        <v>1.08735853044367E-2</v>
      </c>
      <c r="DF144" s="59">
        <f t="shared" si="241"/>
        <v>9.2635602000493687E-4</v>
      </c>
      <c r="DG144" s="59">
        <f t="shared" si="242"/>
        <v>0.97276865355459352</v>
      </c>
      <c r="DH144" s="59">
        <f t="shared" si="243"/>
        <v>1.543140512096489E-2</v>
      </c>
      <c r="DI144" s="14">
        <f t="shared" si="244"/>
        <v>7256.8888553402739</v>
      </c>
      <c r="DJ144" s="14">
        <f t="shared" si="245"/>
        <v>618.23791228347307</v>
      </c>
      <c r="DK144" s="14">
        <f t="shared" si="246"/>
        <v>649213.09790289041</v>
      </c>
      <c r="DL144" s="14">
        <f t="shared" si="247"/>
        <v>10298.718289254475</v>
      </c>
      <c r="DM144">
        <f t="shared" si="248"/>
        <v>467483.34618706192</v>
      </c>
      <c r="DN144" s="34">
        <f t="shared" si="249"/>
        <v>5328.7431120000001</v>
      </c>
      <c r="DO144" s="34">
        <f t="shared" si="250"/>
        <v>453.9729190193504</v>
      </c>
      <c r="DP144" s="34">
        <f t="shared" si="251"/>
        <v>476718.03890511615</v>
      </c>
      <c r="DQ144" s="9">
        <f t="shared" si="252"/>
        <v>7562.3624999999984</v>
      </c>
      <c r="DR144" s="59">
        <f t="shared" si="253"/>
        <v>1.0873585304436701E-2</v>
      </c>
      <c r="DS144" s="59">
        <f t="shared" si="254"/>
        <v>9.2635602000493676E-4</v>
      </c>
      <c r="DT144" s="59">
        <f t="shared" si="255"/>
        <v>0.97276865355459352</v>
      </c>
      <c r="DU144" s="59">
        <f t="shared" si="256"/>
        <v>1.5431405120964888E-2</v>
      </c>
      <c r="DV144" s="14">
        <f t="shared" si="257"/>
        <v>5083.2200431685314</v>
      </c>
      <c r="DW144" s="14">
        <f t="shared" si="258"/>
        <v>433.05601199243671</v>
      </c>
      <c r="DX144" s="14">
        <f t="shared" si="259"/>
        <v>454753.14522958419</v>
      </c>
      <c r="DY144" s="14">
        <f t="shared" si="260"/>
        <v>7213.9249023168295</v>
      </c>
      <c r="DZ144" s="34" t="e">
        <f t="shared" si="261"/>
        <v>#REF!</v>
      </c>
      <c r="EA144" s="34" t="e">
        <f t="shared" si="262"/>
        <v>#REF!</v>
      </c>
      <c r="EB144" s="34" t="e">
        <f t="shared" si="263"/>
        <v>#REF!</v>
      </c>
      <c r="EC144" s="34" t="e">
        <f t="shared" si="264"/>
        <v>#REF!</v>
      </c>
      <c r="ED144" s="34" t="e">
        <f t="shared" si="265"/>
        <v>#REF!</v>
      </c>
      <c r="EE144" s="59" t="e">
        <f t="shared" si="266"/>
        <v>#REF!</v>
      </c>
      <c r="EF144" s="59" t="e">
        <f t="shared" si="267"/>
        <v>#REF!</v>
      </c>
      <c r="EG144" s="59" t="e">
        <f t="shared" si="268"/>
        <v>#REF!</v>
      </c>
      <c r="EH144" s="59" t="e">
        <f t="shared" si="269"/>
        <v>#REF!</v>
      </c>
      <c r="EI144" s="14" t="e">
        <f t="shared" si="270"/>
        <v>#REF!</v>
      </c>
      <c r="EJ144" s="14" t="e">
        <f t="shared" si="271"/>
        <v>#REF!</v>
      </c>
      <c r="EK144" s="14" t="e">
        <f t="shared" si="272"/>
        <v>#REF!</v>
      </c>
      <c r="EL144" s="14" t="e">
        <f t="shared" si="273"/>
        <v>#REF!</v>
      </c>
      <c r="EM144" t="e">
        <f t="shared" si="274"/>
        <v>#REF!</v>
      </c>
      <c r="EN144" s="34" t="e">
        <f t="shared" si="275"/>
        <v>#REF!</v>
      </c>
      <c r="EO144" s="34" t="e">
        <f t="shared" si="276"/>
        <v>#REF!</v>
      </c>
      <c r="EP144" s="34" t="e">
        <f t="shared" si="277"/>
        <v>#REF!</v>
      </c>
      <c r="EQ144" s="34" t="e">
        <f t="shared" si="278"/>
        <v>#REF!</v>
      </c>
      <c r="ER144" s="59" t="e">
        <f t="shared" si="279"/>
        <v>#REF!</v>
      </c>
      <c r="ES144" s="59" t="e">
        <f t="shared" si="280"/>
        <v>#REF!</v>
      </c>
      <c r="ET144" s="59" t="e">
        <f t="shared" si="281"/>
        <v>#REF!</v>
      </c>
      <c r="EU144" s="59" t="e">
        <f t="shared" si="282"/>
        <v>#REF!</v>
      </c>
      <c r="EV144" s="14" t="e">
        <f t="shared" si="283"/>
        <v>#REF!</v>
      </c>
      <c r="EW144" s="14" t="e">
        <f t="shared" si="284"/>
        <v>#REF!</v>
      </c>
      <c r="EX144" s="14" t="e">
        <f t="shared" si="285"/>
        <v>#REF!</v>
      </c>
      <c r="EY144" s="14" t="e">
        <f t="shared" si="286"/>
        <v>#REF!</v>
      </c>
    </row>
    <row r="145" spans="1:155" x14ac:dyDescent="0.2">
      <c r="A145" s="17">
        <v>30365026</v>
      </c>
      <c r="B145" t="s">
        <v>62</v>
      </c>
      <c r="C145" t="s">
        <v>4980</v>
      </c>
      <c r="D145" t="s">
        <v>4981</v>
      </c>
      <c r="E145" t="s">
        <v>4030</v>
      </c>
      <c r="F145" t="s">
        <v>41</v>
      </c>
      <c r="G145" t="s">
        <v>42</v>
      </c>
      <c r="H145" t="s">
        <v>4982</v>
      </c>
      <c r="I145" t="s">
        <v>68</v>
      </c>
      <c r="J145" s="19" t="s">
        <v>69</v>
      </c>
      <c r="K145" t="s">
        <v>70</v>
      </c>
      <c r="L145">
        <v>1966</v>
      </c>
      <c r="M145">
        <f t="shared" si="194"/>
        <v>1966</v>
      </c>
      <c r="N145">
        <v>53</v>
      </c>
      <c r="O145" s="19">
        <f t="shared" si="195"/>
        <v>53</v>
      </c>
      <c r="P145" t="s">
        <v>80</v>
      </c>
      <c r="Q145" s="19" t="str">
        <f t="shared" si="197"/>
        <v>50-60</v>
      </c>
      <c r="R145" s="23">
        <v>310.89999999999998</v>
      </c>
      <c r="S145" s="15">
        <f t="shared" si="198"/>
        <v>0.31089999999999995</v>
      </c>
      <c r="T145">
        <v>30264149</v>
      </c>
      <c r="U145" t="s">
        <v>45</v>
      </c>
      <c r="V145" t="s">
        <v>46</v>
      </c>
      <c r="W145" s="20" t="s">
        <v>87</v>
      </c>
      <c r="X145" t="s">
        <v>48</v>
      </c>
      <c r="Y145" t="s">
        <v>997</v>
      </c>
      <c r="Z145" t="s">
        <v>4983</v>
      </c>
      <c r="AA145" t="s">
        <v>4984</v>
      </c>
      <c r="AB145" t="s">
        <v>950</v>
      </c>
      <c r="AC145">
        <v>1966</v>
      </c>
      <c r="AD145">
        <v>53</v>
      </c>
      <c r="AE145" t="str">
        <f t="shared" si="199"/>
        <v>&lt;60</v>
      </c>
      <c r="AF145">
        <v>-38.049636880000001</v>
      </c>
      <c r="AG145">
        <v>145.43226530999999</v>
      </c>
      <c r="AH145" t="s">
        <v>75</v>
      </c>
      <c r="AI145" t="s">
        <v>76</v>
      </c>
      <c r="AJ145" s="33" t="s">
        <v>164</v>
      </c>
      <c r="AL145">
        <v>1</v>
      </c>
      <c r="AM145" t="s">
        <v>86</v>
      </c>
      <c r="AN145">
        <v>220</v>
      </c>
      <c r="AO145" s="69">
        <v>4</v>
      </c>
      <c r="AP145">
        <v>2</v>
      </c>
      <c r="AQ145">
        <v>0</v>
      </c>
      <c r="AR145">
        <v>1</v>
      </c>
      <c r="AS145" s="82" t="str">
        <f t="shared" si="200"/>
        <v>Gw-0-1</v>
      </c>
      <c r="AT145" s="14">
        <f t="shared" si="201"/>
        <v>17616</v>
      </c>
      <c r="AU145" s="81">
        <f>VLOOKUP(C145,Bushfire_Vlookup!$F$2:$H$12575,3,FALSE)</f>
        <v>958.94240100000002</v>
      </c>
      <c r="AV145" s="14">
        <f>VLOOKUP(AS145,Safety_collateral_Vlookup!$J$3:$L$20,2,FALSE)</f>
        <v>11570.139925214824</v>
      </c>
      <c r="AW145" s="14">
        <f>VLOOKUP(AS145,Safety_collateral_Vlookup!$J$3:$L$20,3,FALSE)</f>
        <v>148000</v>
      </c>
      <c r="AX145" s="48">
        <f t="shared" si="202"/>
        <v>190080.80284207119</v>
      </c>
      <c r="AY145" s="49">
        <f t="shared" si="287"/>
        <v>23628.399999999998</v>
      </c>
      <c r="AZ145" s="14">
        <v>76000</v>
      </c>
      <c r="BA145" s="16">
        <f t="shared" si="203"/>
        <v>8.0445905284349006</v>
      </c>
      <c r="BB145" t="e">
        <f>IF(BA145&lt;=#REF!,#REF!,IF(BA145&lt;=#REF!,#REF!,IF(BA145&lt;=#REF!,#REF!,IF(BA145&lt;=#REF!,#REF!,#REF!))))</f>
        <v>#REF!</v>
      </c>
      <c r="BC145" s="51">
        <v>4</v>
      </c>
      <c r="BD145" s="21">
        <v>70</v>
      </c>
      <c r="BE145" s="21">
        <v>6.4399999999999999E-2</v>
      </c>
      <c r="BF145" s="26">
        <f t="shared" si="204"/>
        <v>1541.1905745186011</v>
      </c>
      <c r="BG145" s="21">
        <v>7</v>
      </c>
      <c r="BH145" s="21">
        <f t="shared" si="205"/>
        <v>54.6</v>
      </c>
      <c r="BI145" s="28">
        <f t="shared" si="206"/>
        <v>2.2519960070400004E-2</v>
      </c>
      <c r="BJ145" s="27">
        <f t="shared" si="207"/>
        <v>2.2519960070400004E-2</v>
      </c>
      <c r="BK145" s="28">
        <f t="shared" si="208"/>
        <v>0.34525945935897445</v>
      </c>
      <c r="BL145" s="35">
        <f t="shared" si="209"/>
        <v>2.77747097661176</v>
      </c>
      <c r="BM145" s="21" t="str">
        <f t="shared" si="210"/>
        <v>Cr3</v>
      </c>
      <c r="BN145" s="51">
        <v>3</v>
      </c>
      <c r="BO145" s="21">
        <v>1</v>
      </c>
      <c r="BP145" s="50" t="s">
        <v>5497</v>
      </c>
      <c r="BQ145" s="14">
        <v>17616</v>
      </c>
      <c r="BR145">
        <f>IFERROR(VLOOKUP(AO145,'Model Failure data- Lines'!$A$37:$E$41,3,FALSE),'Model Failure data- Lines'!$C$37)</f>
        <v>0.45419999999999999</v>
      </c>
      <c r="BS145" s="14">
        <f t="shared" si="211"/>
        <v>86334.700650868734</v>
      </c>
      <c r="BT145" s="34">
        <f t="shared" si="212"/>
        <v>21075.361340218184</v>
      </c>
      <c r="BU145" s="34">
        <f t="shared" si="213"/>
        <v>4.0964754652208946</v>
      </c>
      <c r="BV145" s="54">
        <f t="shared" si="214"/>
        <v>65259.339310650554</v>
      </c>
      <c r="BW145">
        <f>IFERROR(VLOOKUP(AO145,'Model Failure data- Lines'!$A$37:$E$41,4,FALSE),'Model Failure data- Lines'!$D$37)</f>
        <v>0.40249999999999997</v>
      </c>
      <c r="BX145" s="14">
        <f t="shared" si="215"/>
        <v>76507.523143933649</v>
      </c>
      <c r="BY145" s="34">
        <f t="shared" si="216"/>
        <v>18798.177431428416</v>
      </c>
      <c r="BZ145" s="71">
        <f t="shared" si="217"/>
        <v>4.0699436646460079</v>
      </c>
      <c r="CA145" s="71">
        <f t="shared" si="218"/>
        <v>57709.345712505237</v>
      </c>
      <c r="CB145" s="56">
        <v>1</v>
      </c>
      <c r="CC145">
        <f>IFERROR(VLOOKUP(AO145,'Model Failure data- Lines'!$A$37:$E$41,5,FALSE),'Model Failure data- Lines'!$E$37)</f>
        <v>0.28349999999999997</v>
      </c>
      <c r="CD145" s="14">
        <f t="shared" si="219"/>
        <v>53887.907605727181</v>
      </c>
      <c r="CE145" s="34">
        <f t="shared" si="220"/>
        <v>14955.370433184837</v>
      </c>
      <c r="CF145" s="34">
        <f t="shared" si="221"/>
        <v>3.6032479333413225</v>
      </c>
      <c r="CG145" s="54">
        <f t="shared" si="222"/>
        <v>38932.537172542347</v>
      </c>
      <c r="CH145" t="e">
        <f>IFERROR(VLOOKUP(AO145,'Model Failure data- Lines'!#REF!,3,FALSE),'Model Failure data- Lines'!#REF!)</f>
        <v>#REF!</v>
      </c>
      <c r="CI145" s="14" t="e">
        <f t="shared" si="223"/>
        <v>#REF!</v>
      </c>
      <c r="CJ145" s="34">
        <f t="shared" si="224"/>
        <v>20214.925709459141</v>
      </c>
      <c r="CK145" s="34" t="e">
        <f t="shared" si="225"/>
        <v>#REF!</v>
      </c>
      <c r="CL145" s="54" t="e">
        <f t="shared" si="226"/>
        <v>#REF!</v>
      </c>
      <c r="CM145" t="e">
        <f>IFERROR(VLOOKUP(AO145,'Model Failure data- Lines'!#REF!,4,FALSE),'Model Failure data- Lines'!#REF!)</f>
        <v>#REF!</v>
      </c>
      <c r="CN145" s="14" t="e">
        <f t="shared" si="227"/>
        <v>#REF!</v>
      </c>
      <c r="CO145" s="34">
        <f t="shared" si="228"/>
        <v>17294.578618905729</v>
      </c>
      <c r="CP145" s="34" t="e">
        <f t="shared" si="229"/>
        <v>#REF!</v>
      </c>
      <c r="CQ145" s="54" t="e">
        <f t="shared" si="230"/>
        <v>#REF!</v>
      </c>
      <c r="CR145" t="e">
        <f>IFERROR(VLOOKUP(AO145,'Model Failure data- Lines'!#REF!,5,FALSE),'Model Failure data- Lines'!#REF!)</f>
        <v>#REF!</v>
      </c>
      <c r="CS145" s="14" t="e">
        <f t="shared" si="231"/>
        <v>#REF!</v>
      </c>
      <c r="CT145" s="34">
        <f t="shared" si="232"/>
        <v>12658.599380639876</v>
      </c>
      <c r="CU145" s="34" t="e">
        <f t="shared" si="233"/>
        <v>#REF!</v>
      </c>
      <c r="CV145" s="54" t="e">
        <f t="shared" si="234"/>
        <v>#REF!</v>
      </c>
      <c r="CW145" t="s">
        <v>950</v>
      </c>
      <c r="CY145">
        <v>1</v>
      </c>
      <c r="CZ145">
        <f t="shared" si="235"/>
        <v>57709.34571250523</v>
      </c>
      <c r="DA145" s="34">
        <f t="shared" si="236"/>
        <v>7565.4994799999995</v>
      </c>
      <c r="DB145" s="34">
        <f t="shared" si="237"/>
        <v>411.83459560146747</v>
      </c>
      <c r="DC145" s="34">
        <f t="shared" si="238"/>
        <v>4968.9990683321967</v>
      </c>
      <c r="DD145" s="9">
        <f t="shared" si="239"/>
        <v>63561.189999999995</v>
      </c>
      <c r="DE145" s="59">
        <f t="shared" si="240"/>
        <v>9.8885693446996326E-2</v>
      </c>
      <c r="DF145" s="59">
        <f t="shared" si="241"/>
        <v>5.3829293993308712E-3</v>
      </c>
      <c r="DG145" s="59">
        <f t="shared" si="242"/>
        <v>6.4947849102159741E-2</v>
      </c>
      <c r="DH145" s="59">
        <f t="shared" si="243"/>
        <v>0.83078352805151323</v>
      </c>
      <c r="DI145" s="14">
        <f t="shared" si="244"/>
        <v>5706.6286691535242</v>
      </c>
      <c r="DJ145" s="14">
        <f t="shared" si="245"/>
        <v>310.64533365199338</v>
      </c>
      <c r="DK145" s="14">
        <f t="shared" si="246"/>
        <v>3748.097877120159</v>
      </c>
      <c r="DL145" s="14">
        <f t="shared" si="247"/>
        <v>47943.97383257957</v>
      </c>
      <c r="DM145">
        <f t="shared" si="248"/>
        <v>38932.537172542339</v>
      </c>
      <c r="DN145" s="34">
        <f t="shared" si="249"/>
        <v>5328.7431120000001</v>
      </c>
      <c r="DO145" s="34">
        <f t="shared" si="250"/>
        <v>290.07480211929447</v>
      </c>
      <c r="DP145" s="34">
        <f t="shared" si="251"/>
        <v>3499.9036916078949</v>
      </c>
      <c r="DQ145" s="9">
        <f t="shared" si="252"/>
        <v>44769.185999999994</v>
      </c>
      <c r="DR145" s="59">
        <f t="shared" si="253"/>
        <v>9.8885693446996326E-2</v>
      </c>
      <c r="DS145" s="59">
        <f t="shared" si="254"/>
        <v>5.3829293993308703E-3</v>
      </c>
      <c r="DT145" s="59">
        <f t="shared" si="255"/>
        <v>6.4947849102159741E-2</v>
      </c>
      <c r="DU145" s="59">
        <f t="shared" si="256"/>
        <v>0.83078352805151312</v>
      </c>
      <c r="DV145" s="14">
        <f t="shared" si="257"/>
        <v>3849.870935957812</v>
      </c>
      <c r="DW145" s="14">
        <f t="shared" si="258"/>
        <v>209.57109893662016</v>
      </c>
      <c r="DX145" s="14">
        <f t="shared" si="259"/>
        <v>2528.5845494465052</v>
      </c>
      <c r="DY145" s="14">
        <f t="shared" si="260"/>
        <v>32344.51058820141</v>
      </c>
      <c r="DZ145" s="34" t="e">
        <f t="shared" si="261"/>
        <v>#REF!</v>
      </c>
      <c r="EA145" s="34" t="e">
        <f t="shared" si="262"/>
        <v>#REF!</v>
      </c>
      <c r="EB145" s="34" t="e">
        <f t="shared" si="263"/>
        <v>#REF!</v>
      </c>
      <c r="EC145" s="34" t="e">
        <f t="shared" si="264"/>
        <v>#REF!</v>
      </c>
      <c r="ED145" s="34" t="e">
        <f t="shared" si="265"/>
        <v>#REF!</v>
      </c>
      <c r="EE145" s="59" t="e">
        <f t="shared" si="266"/>
        <v>#REF!</v>
      </c>
      <c r="EF145" s="59" t="e">
        <f t="shared" si="267"/>
        <v>#REF!</v>
      </c>
      <c r="EG145" s="59" t="e">
        <f t="shared" si="268"/>
        <v>#REF!</v>
      </c>
      <c r="EH145" s="59" t="e">
        <f t="shared" si="269"/>
        <v>#REF!</v>
      </c>
      <c r="EI145" s="14" t="e">
        <f t="shared" si="270"/>
        <v>#REF!</v>
      </c>
      <c r="EJ145" s="14" t="e">
        <f t="shared" si="271"/>
        <v>#REF!</v>
      </c>
      <c r="EK145" s="14" t="e">
        <f t="shared" si="272"/>
        <v>#REF!</v>
      </c>
      <c r="EL145" s="14" t="e">
        <f t="shared" si="273"/>
        <v>#REF!</v>
      </c>
      <c r="EM145" t="e">
        <f t="shared" si="274"/>
        <v>#REF!</v>
      </c>
      <c r="EN145" s="34" t="e">
        <f t="shared" si="275"/>
        <v>#REF!</v>
      </c>
      <c r="EO145" s="34" t="e">
        <f t="shared" si="276"/>
        <v>#REF!</v>
      </c>
      <c r="EP145" s="34" t="e">
        <f t="shared" si="277"/>
        <v>#REF!</v>
      </c>
      <c r="EQ145" s="34" t="e">
        <f t="shared" si="278"/>
        <v>#REF!</v>
      </c>
      <c r="ER145" s="59" t="e">
        <f t="shared" si="279"/>
        <v>#REF!</v>
      </c>
      <c r="ES145" s="59" t="e">
        <f t="shared" si="280"/>
        <v>#REF!</v>
      </c>
      <c r="ET145" s="59" t="e">
        <f t="shared" si="281"/>
        <v>#REF!</v>
      </c>
      <c r="EU145" s="59" t="e">
        <f t="shared" si="282"/>
        <v>#REF!</v>
      </c>
      <c r="EV145" s="14" t="e">
        <f t="shared" si="283"/>
        <v>#REF!</v>
      </c>
      <c r="EW145" s="14" t="e">
        <f t="shared" si="284"/>
        <v>#REF!</v>
      </c>
      <c r="EX145" s="14" t="e">
        <f t="shared" si="285"/>
        <v>#REF!</v>
      </c>
      <c r="EY145" s="14" t="e">
        <f t="shared" si="286"/>
        <v>#REF!</v>
      </c>
    </row>
    <row r="146" spans="1:155" x14ac:dyDescent="0.2">
      <c r="A146" s="17">
        <v>30199465</v>
      </c>
      <c r="B146" t="s">
        <v>62</v>
      </c>
      <c r="C146" t="s">
        <v>3550</v>
      </c>
      <c r="D146" t="s">
        <v>3551</v>
      </c>
      <c r="E146" t="s">
        <v>2576</v>
      </c>
      <c r="F146" t="s">
        <v>41</v>
      </c>
      <c r="G146" t="s">
        <v>42</v>
      </c>
      <c r="H146" t="s">
        <v>3552</v>
      </c>
      <c r="I146" t="s">
        <v>68</v>
      </c>
      <c r="J146" s="19" t="s">
        <v>69</v>
      </c>
      <c r="K146" t="s">
        <v>70</v>
      </c>
      <c r="L146">
        <v>1966</v>
      </c>
      <c r="M146">
        <f t="shared" si="194"/>
        <v>1966</v>
      </c>
      <c r="N146">
        <v>53</v>
      </c>
      <c r="O146" s="19">
        <f t="shared" si="195"/>
        <v>53</v>
      </c>
      <c r="P146" t="s">
        <v>80</v>
      </c>
      <c r="Q146" s="19" t="str">
        <f t="shared" si="197"/>
        <v>50-60</v>
      </c>
      <c r="R146" s="23">
        <v>219.5</v>
      </c>
      <c r="S146" s="15">
        <f t="shared" si="198"/>
        <v>0.2195</v>
      </c>
      <c r="T146">
        <v>30148273</v>
      </c>
      <c r="U146" t="s">
        <v>45</v>
      </c>
      <c r="V146" t="s">
        <v>46</v>
      </c>
      <c r="W146" t="s">
        <v>47</v>
      </c>
      <c r="X146" t="s">
        <v>48</v>
      </c>
      <c r="Y146" t="s">
        <v>161</v>
      </c>
      <c r="Z146" t="s">
        <v>3553</v>
      </c>
      <c r="AA146" t="s">
        <v>3554</v>
      </c>
      <c r="AB146" t="s">
        <v>552</v>
      </c>
      <c r="AC146">
        <v>1966</v>
      </c>
      <c r="AD146">
        <v>53</v>
      </c>
      <c r="AE146" t="str">
        <f t="shared" si="199"/>
        <v>&lt;60</v>
      </c>
      <c r="AF146">
        <v>-37.98710406</v>
      </c>
      <c r="AG146">
        <v>145.30909789</v>
      </c>
      <c r="AH146" t="s">
        <v>75</v>
      </c>
      <c r="AI146" t="s">
        <v>76</v>
      </c>
      <c r="AJ146" s="33" t="s">
        <v>164</v>
      </c>
      <c r="AL146">
        <v>1</v>
      </c>
      <c r="AM146" t="s">
        <v>86</v>
      </c>
      <c r="AN146">
        <v>220</v>
      </c>
      <c r="AO146" s="69">
        <v>4</v>
      </c>
      <c r="AP146">
        <v>2</v>
      </c>
      <c r="AQ146">
        <v>2</v>
      </c>
      <c r="AR146">
        <v>2</v>
      </c>
      <c r="AS146" s="82" t="str">
        <f t="shared" si="200"/>
        <v>Gw-2-2</v>
      </c>
      <c r="AT146" s="14">
        <f t="shared" si="201"/>
        <v>17616</v>
      </c>
      <c r="AU146" s="81">
        <f>VLOOKUP(C146,Bushfire_Vlookup!$F$2:$H$12575,3,FALSE)</f>
        <v>209.888633</v>
      </c>
      <c r="AV146" s="14">
        <f>VLOOKUP(AS146,Safety_collateral_Vlookup!$J$3:$L$20,2,FALSE)</f>
        <v>1665806.0550856832</v>
      </c>
      <c r="AW146" s="14">
        <f>VLOOKUP(AS146,Safety_collateral_Vlookup!$J$3:$L$20,3,FALSE)</f>
        <v>550000</v>
      </c>
      <c r="AX146" s="48">
        <f t="shared" si="202"/>
        <v>2383285.2839478347</v>
      </c>
      <c r="AY146" s="49">
        <f t="shared" si="287"/>
        <v>16682</v>
      </c>
      <c r="AZ146" s="14">
        <v>76000</v>
      </c>
      <c r="BA146" s="16">
        <f t="shared" si="203"/>
        <v>142.86568061070824</v>
      </c>
      <c r="BB146" t="e">
        <f>IF(BA146&lt;=#REF!,#REF!,IF(BA146&lt;=#REF!,#REF!,IF(BA146&lt;=#REF!,#REF!,IF(BA146&lt;=#REF!,#REF!,#REF!))))</f>
        <v>#REF!</v>
      </c>
      <c r="BC146" s="51">
        <v>5</v>
      </c>
      <c r="BD146" s="21">
        <v>70</v>
      </c>
      <c r="BE146" s="21">
        <v>6.4399999999999999E-2</v>
      </c>
      <c r="BF146" s="26">
        <f t="shared" si="204"/>
        <v>1088.1033486871438</v>
      </c>
      <c r="BG146" s="21">
        <v>7</v>
      </c>
      <c r="BH146" s="21">
        <f t="shared" si="205"/>
        <v>54.6</v>
      </c>
      <c r="BI146" s="28">
        <f t="shared" si="206"/>
        <v>2.2519960070400004E-2</v>
      </c>
      <c r="BJ146" s="27">
        <f t="shared" si="207"/>
        <v>2.2519960070400004E-2</v>
      </c>
      <c r="BK146" s="28">
        <f t="shared" si="208"/>
        <v>0.3452594593589744</v>
      </c>
      <c r="BL146" s="35">
        <f t="shared" si="209"/>
        <v>49.325727648605039</v>
      </c>
      <c r="BM146" s="21" t="str">
        <f t="shared" si="210"/>
        <v>Cr5</v>
      </c>
      <c r="BN146" s="51">
        <v>5</v>
      </c>
      <c r="BO146" s="21">
        <v>1</v>
      </c>
      <c r="BP146" s="50" t="s">
        <v>5497</v>
      </c>
      <c r="BQ146" s="14">
        <v>17616</v>
      </c>
      <c r="BR146">
        <f>IFERROR(VLOOKUP(AO146,'Model Failure data- Lines'!$A$37:$E$41,3,FALSE),'Model Failure data- Lines'!$C$37)</f>
        <v>0.45419999999999999</v>
      </c>
      <c r="BS146" s="14">
        <f t="shared" si="211"/>
        <v>1082488.1759691066</v>
      </c>
      <c r="BT146" s="34">
        <f t="shared" si="212"/>
        <v>14879.516932061408</v>
      </c>
      <c r="BU146" s="34">
        <f t="shared" si="213"/>
        <v>72.750223069179896</v>
      </c>
      <c r="BV146" s="54">
        <f t="shared" si="214"/>
        <v>1067608.6590370452</v>
      </c>
      <c r="BW146">
        <f>IFERROR(VLOOKUP(AO146,'Model Failure data- Lines'!$A$37:$E$41,4,FALSE),'Model Failure data- Lines'!$D$37)</f>
        <v>0.40249999999999997</v>
      </c>
      <c r="BX146" s="14">
        <f t="shared" si="215"/>
        <v>959272.32678900345</v>
      </c>
      <c r="BY146" s="34">
        <f t="shared" si="216"/>
        <v>13271.791399802309</v>
      </c>
      <c r="BZ146" s="71">
        <f t="shared" si="217"/>
        <v>72.27903889472617</v>
      </c>
      <c r="CA146" s="71">
        <f t="shared" si="218"/>
        <v>946000.53538920113</v>
      </c>
      <c r="CB146" s="56">
        <v>1</v>
      </c>
      <c r="CC146">
        <f>IFERROR(VLOOKUP(AO146,'Model Failure data- Lines'!$A$37:$E$41,5,FALSE),'Model Failure data- Lines'!$E$37)</f>
        <v>0.28349999999999997</v>
      </c>
      <c r="CD146" s="14">
        <f t="shared" si="219"/>
        <v>675661.37799921108</v>
      </c>
      <c r="CE146" s="34">
        <f t="shared" si="220"/>
        <v>10558.712801814319</v>
      </c>
      <c r="CF146" s="34">
        <f t="shared" si="221"/>
        <v>63.99088512788331</v>
      </c>
      <c r="CG146" s="54">
        <f t="shared" si="222"/>
        <v>665102.66519739677</v>
      </c>
      <c r="CH146" t="e">
        <f>IFERROR(VLOOKUP(AO146,'Model Failure data- Lines'!#REF!,3,FALSE),'Model Failure data- Lines'!#REF!)</f>
        <v>#REF!</v>
      </c>
      <c r="CI146" s="14" t="e">
        <f t="shared" si="223"/>
        <v>#REF!</v>
      </c>
      <c r="CJ146" s="34">
        <f t="shared" si="224"/>
        <v>14272.036645951372</v>
      </c>
      <c r="CK146" s="34" t="e">
        <f t="shared" si="225"/>
        <v>#REF!</v>
      </c>
      <c r="CL146" s="54" t="e">
        <f t="shared" si="226"/>
        <v>#REF!</v>
      </c>
      <c r="CM146" t="e">
        <f>IFERROR(VLOOKUP(AO146,'Model Failure data- Lines'!#REF!,4,FALSE),'Model Failure data- Lines'!#REF!)</f>
        <v>#REF!</v>
      </c>
      <c r="CN146" s="14" t="e">
        <f t="shared" si="227"/>
        <v>#REF!</v>
      </c>
      <c r="CO146" s="34">
        <f t="shared" si="228"/>
        <v>12210.228391282753</v>
      </c>
      <c r="CP146" s="34" t="e">
        <f t="shared" si="229"/>
        <v>#REF!</v>
      </c>
      <c r="CQ146" s="54" t="e">
        <f t="shared" si="230"/>
        <v>#REF!</v>
      </c>
      <c r="CR146" t="e">
        <f>IFERROR(VLOOKUP(AO146,'Model Failure data- Lines'!#REF!,5,FALSE),'Model Failure data- Lines'!#REF!)</f>
        <v>#REF!</v>
      </c>
      <c r="CS146" s="14" t="e">
        <f t="shared" si="231"/>
        <v>#REF!</v>
      </c>
      <c r="CT146" s="34">
        <f t="shared" si="232"/>
        <v>8937.1584562574881</v>
      </c>
      <c r="CU146" s="34" t="e">
        <f t="shared" si="233"/>
        <v>#REF!</v>
      </c>
      <c r="CV146" s="54" t="e">
        <f t="shared" si="234"/>
        <v>#REF!</v>
      </c>
      <c r="CW146" t="s">
        <v>552</v>
      </c>
      <c r="CY146">
        <v>1</v>
      </c>
      <c r="CZ146">
        <f t="shared" si="235"/>
        <v>946000.53538920113</v>
      </c>
      <c r="DA146" s="34">
        <f t="shared" si="236"/>
        <v>7565.4994799999995</v>
      </c>
      <c r="DB146" s="34">
        <f t="shared" si="237"/>
        <v>90.140346492927492</v>
      </c>
      <c r="DC146" s="34">
        <f t="shared" si="238"/>
        <v>715409.56196251058</v>
      </c>
      <c r="DD146" s="9">
        <f t="shared" si="239"/>
        <v>236207.12499999997</v>
      </c>
      <c r="DE146" s="59">
        <f t="shared" si="240"/>
        <v>7.8867066928993857E-3</v>
      </c>
      <c r="DF146" s="59">
        <f t="shared" si="241"/>
        <v>9.3967420903985172E-5</v>
      </c>
      <c r="DG146" s="59">
        <f t="shared" si="242"/>
        <v>0.74578359239989667</v>
      </c>
      <c r="DH146" s="59">
        <f t="shared" si="243"/>
        <v>0.24623573348630004</v>
      </c>
      <c r="DI146" s="14">
        <f t="shared" si="244"/>
        <v>7460.8287539404146</v>
      </c>
      <c r="DJ146" s="14">
        <f t="shared" si="245"/>
        <v>88.893230484312369</v>
      </c>
      <c r="DK146" s="14">
        <f t="shared" si="246"/>
        <v>705511.67769478401</v>
      </c>
      <c r="DL146" s="14">
        <f t="shared" si="247"/>
        <v>232939.13570999246</v>
      </c>
      <c r="DM146">
        <f t="shared" si="248"/>
        <v>665102.66519739677</v>
      </c>
      <c r="DN146" s="34">
        <f t="shared" si="249"/>
        <v>5328.7431120000001</v>
      </c>
      <c r="DO146" s="34">
        <f t="shared" si="250"/>
        <v>63.490157095018489</v>
      </c>
      <c r="DP146" s="34">
        <f t="shared" si="251"/>
        <v>503897.16973011609</v>
      </c>
      <c r="DQ146" s="9">
        <f t="shared" si="252"/>
        <v>166371.97499999998</v>
      </c>
      <c r="DR146" s="59">
        <f t="shared" si="253"/>
        <v>7.8867066928993857E-3</v>
      </c>
      <c r="DS146" s="59">
        <f t="shared" si="254"/>
        <v>9.3967420903985158E-5</v>
      </c>
      <c r="DT146" s="59">
        <f t="shared" si="255"/>
        <v>0.74578359239989656</v>
      </c>
      <c r="DU146" s="59">
        <f t="shared" si="256"/>
        <v>0.24623573348630004</v>
      </c>
      <c r="DV146" s="14">
        <f t="shared" si="257"/>
        <v>5245.4696410775286</v>
      </c>
      <c r="DW146" s="14">
        <f t="shared" si="258"/>
        <v>62.497982084966097</v>
      </c>
      <c r="DX146" s="14">
        <f t="shared" si="259"/>
        <v>496022.65496566024</v>
      </c>
      <c r="DY146" s="14">
        <f t="shared" si="260"/>
        <v>163772.04260857403</v>
      </c>
      <c r="DZ146" s="34" t="e">
        <f t="shared" si="261"/>
        <v>#REF!</v>
      </c>
      <c r="EA146" s="34" t="e">
        <f t="shared" si="262"/>
        <v>#REF!</v>
      </c>
      <c r="EB146" s="34" t="e">
        <f t="shared" si="263"/>
        <v>#REF!</v>
      </c>
      <c r="EC146" s="34" t="e">
        <f t="shared" si="264"/>
        <v>#REF!</v>
      </c>
      <c r="ED146" s="34" t="e">
        <f t="shared" si="265"/>
        <v>#REF!</v>
      </c>
      <c r="EE146" s="59" t="e">
        <f t="shared" si="266"/>
        <v>#REF!</v>
      </c>
      <c r="EF146" s="59" t="e">
        <f t="shared" si="267"/>
        <v>#REF!</v>
      </c>
      <c r="EG146" s="59" t="e">
        <f t="shared" si="268"/>
        <v>#REF!</v>
      </c>
      <c r="EH146" s="59" t="e">
        <f t="shared" si="269"/>
        <v>#REF!</v>
      </c>
      <c r="EI146" s="14" t="e">
        <f t="shared" si="270"/>
        <v>#REF!</v>
      </c>
      <c r="EJ146" s="14" t="e">
        <f t="shared" si="271"/>
        <v>#REF!</v>
      </c>
      <c r="EK146" s="14" t="e">
        <f t="shared" si="272"/>
        <v>#REF!</v>
      </c>
      <c r="EL146" s="14" t="e">
        <f t="shared" si="273"/>
        <v>#REF!</v>
      </c>
      <c r="EM146" t="e">
        <f t="shared" si="274"/>
        <v>#REF!</v>
      </c>
      <c r="EN146" s="34" t="e">
        <f t="shared" si="275"/>
        <v>#REF!</v>
      </c>
      <c r="EO146" s="34" t="e">
        <f t="shared" si="276"/>
        <v>#REF!</v>
      </c>
      <c r="EP146" s="34" t="e">
        <f t="shared" si="277"/>
        <v>#REF!</v>
      </c>
      <c r="EQ146" s="34" t="e">
        <f t="shared" si="278"/>
        <v>#REF!</v>
      </c>
      <c r="ER146" s="59" t="e">
        <f t="shared" si="279"/>
        <v>#REF!</v>
      </c>
      <c r="ES146" s="59" t="e">
        <f t="shared" si="280"/>
        <v>#REF!</v>
      </c>
      <c r="ET146" s="59" t="e">
        <f t="shared" si="281"/>
        <v>#REF!</v>
      </c>
      <c r="EU146" s="59" t="e">
        <f t="shared" si="282"/>
        <v>#REF!</v>
      </c>
      <c r="EV146" s="14" t="e">
        <f t="shared" si="283"/>
        <v>#REF!</v>
      </c>
      <c r="EW146" s="14" t="e">
        <f t="shared" si="284"/>
        <v>#REF!</v>
      </c>
      <c r="EX146" s="14" t="e">
        <f t="shared" si="285"/>
        <v>#REF!</v>
      </c>
      <c r="EY146" s="14" t="e">
        <f t="shared" si="286"/>
        <v>#REF!</v>
      </c>
    </row>
    <row r="147" spans="1:155" x14ac:dyDescent="0.2">
      <c r="A147" s="17">
        <v>30119818</v>
      </c>
      <c r="B147" t="s">
        <v>62</v>
      </c>
      <c r="C147" t="s">
        <v>2488</v>
      </c>
      <c r="D147" t="s">
        <v>2489</v>
      </c>
      <c r="E147" t="s">
        <v>1948</v>
      </c>
      <c r="F147" t="s">
        <v>41</v>
      </c>
      <c r="G147" t="s">
        <v>42</v>
      </c>
      <c r="H147" t="s">
        <v>2490</v>
      </c>
      <c r="I147" t="s">
        <v>68</v>
      </c>
      <c r="J147" s="19" t="s">
        <v>69</v>
      </c>
      <c r="K147" t="s">
        <v>70</v>
      </c>
      <c r="L147">
        <v>1966</v>
      </c>
      <c r="M147">
        <f t="shared" si="194"/>
        <v>1966</v>
      </c>
      <c r="N147">
        <v>53</v>
      </c>
      <c r="O147" s="19">
        <f t="shared" si="195"/>
        <v>53</v>
      </c>
      <c r="P147" t="s">
        <v>80</v>
      </c>
      <c r="Q147" s="19" t="str">
        <f t="shared" si="197"/>
        <v>50-60</v>
      </c>
      <c r="R147" s="23">
        <v>319.10000000000002</v>
      </c>
      <c r="S147" s="15">
        <f t="shared" si="198"/>
        <v>0.31910000000000005</v>
      </c>
      <c r="T147">
        <v>30178390</v>
      </c>
      <c r="U147" t="s">
        <v>45</v>
      </c>
      <c r="V147" t="s">
        <v>46</v>
      </c>
      <c r="W147" t="s">
        <v>47</v>
      </c>
      <c r="X147" t="s">
        <v>48</v>
      </c>
      <c r="Y147" t="s">
        <v>161</v>
      </c>
      <c r="Z147" t="s">
        <v>2491</v>
      </c>
      <c r="AA147" t="s">
        <v>2492</v>
      </c>
      <c r="AB147" t="s">
        <v>571</v>
      </c>
      <c r="AC147">
        <v>1966</v>
      </c>
      <c r="AD147">
        <v>53</v>
      </c>
      <c r="AE147" t="str">
        <f t="shared" si="199"/>
        <v>&lt;60</v>
      </c>
      <c r="AF147">
        <v>-37.9844863</v>
      </c>
      <c r="AG147">
        <v>145.30518180999999</v>
      </c>
      <c r="AH147" t="s">
        <v>75</v>
      </c>
      <c r="AI147" t="s">
        <v>76</v>
      </c>
      <c r="AJ147" s="33" t="s">
        <v>164</v>
      </c>
      <c r="AL147">
        <v>1</v>
      </c>
      <c r="AM147" t="s">
        <v>86</v>
      </c>
      <c r="AN147">
        <v>220</v>
      </c>
      <c r="AO147" s="69">
        <v>4</v>
      </c>
      <c r="AP147">
        <v>2</v>
      </c>
      <c r="AQ147">
        <v>0</v>
      </c>
      <c r="AR147">
        <v>2</v>
      </c>
      <c r="AS147" s="82" t="str">
        <f t="shared" si="200"/>
        <v>Gw-0-2</v>
      </c>
      <c r="AT147" s="14">
        <f t="shared" si="201"/>
        <v>17616</v>
      </c>
      <c r="AU147" s="81">
        <f>VLOOKUP(C147,Bushfire_Vlookup!$F$2:$H$12575,3,FALSE)</f>
        <v>1272.147704</v>
      </c>
      <c r="AV147" s="14">
        <f>VLOOKUP(AS147,Safety_collateral_Vlookup!$J$3:$L$20,2,FALSE)</f>
        <v>93570.139925214826</v>
      </c>
      <c r="AW147" s="14">
        <f>VLOOKUP(AS147,Safety_collateral_Vlookup!$J$3:$L$20,3,FALSE)</f>
        <v>550000</v>
      </c>
      <c r="AX147" s="48">
        <f t="shared" si="202"/>
        <v>706842.99290037213</v>
      </c>
      <c r="AY147" s="49">
        <f t="shared" si="287"/>
        <v>24251.600000000002</v>
      </c>
      <c r="AZ147" s="14">
        <v>76000</v>
      </c>
      <c r="BA147" s="16">
        <f t="shared" si="203"/>
        <v>29.146241604692971</v>
      </c>
      <c r="BB147" t="e">
        <f>IF(BA147&lt;=#REF!,#REF!,IF(BA147&lt;=#REF!,#REF!,IF(BA147&lt;=#REF!,#REF!,IF(BA147&lt;=#REF!,#REF!,#REF!))))</f>
        <v>#REF!</v>
      </c>
      <c r="BC147" s="51">
        <v>5</v>
      </c>
      <c r="BD147" s="21">
        <v>70</v>
      </c>
      <c r="BE147" s="21">
        <v>6.4399999999999999E-2</v>
      </c>
      <c r="BF147" s="26">
        <f t="shared" si="204"/>
        <v>1581.8395378864127</v>
      </c>
      <c r="BG147" s="21">
        <v>7</v>
      </c>
      <c r="BH147" s="21">
        <f t="shared" si="205"/>
        <v>54.6</v>
      </c>
      <c r="BI147" s="28">
        <f t="shared" si="206"/>
        <v>2.2519960070400004E-2</v>
      </c>
      <c r="BJ147" s="27">
        <f t="shared" si="207"/>
        <v>2.2519960070400004E-2</v>
      </c>
      <c r="BK147" s="28">
        <f t="shared" si="208"/>
        <v>0.34525945935897445</v>
      </c>
      <c r="BL147" s="35">
        <f t="shared" si="209"/>
        <v>10.063015618782343</v>
      </c>
      <c r="BM147" s="21" t="str">
        <f t="shared" si="210"/>
        <v>Cr5</v>
      </c>
      <c r="BN147" s="51">
        <v>5</v>
      </c>
      <c r="BO147" s="21">
        <v>1</v>
      </c>
      <c r="BP147" s="50" t="s">
        <v>5497</v>
      </c>
      <c r="BQ147" s="14">
        <v>17616</v>
      </c>
      <c r="BR147">
        <f>IFERROR(VLOOKUP(AO147,'Model Failure data- Lines'!$A$37:$E$41,3,FALSE),'Model Failure data- Lines'!$C$37)</f>
        <v>0.45419999999999999</v>
      </c>
      <c r="BS147" s="14">
        <f t="shared" si="211"/>
        <v>321048.08737534902</v>
      </c>
      <c r="BT147" s="34">
        <f t="shared" si="212"/>
        <v>21631.224842919342</v>
      </c>
      <c r="BU147" s="34">
        <f t="shared" si="213"/>
        <v>14.841882034268592</v>
      </c>
      <c r="BV147" s="54">
        <f t="shared" si="214"/>
        <v>299416.86253242969</v>
      </c>
      <c r="BW147">
        <f>IFERROR(VLOOKUP(AO147,'Model Failure data- Lines'!$A$37:$E$41,4,FALSE),'Model Failure data- Lines'!$D$37)</f>
        <v>0.40249999999999997</v>
      </c>
      <c r="BX147" s="14">
        <f t="shared" si="215"/>
        <v>284504.30464239977</v>
      </c>
      <c r="BY147" s="34">
        <f t="shared" si="216"/>
        <v>19293.980116979121</v>
      </c>
      <c r="BZ147" s="71">
        <f t="shared" si="217"/>
        <v>14.745755044705877</v>
      </c>
      <c r="CA147" s="71">
        <f t="shared" si="218"/>
        <v>265210.32452542067</v>
      </c>
      <c r="CB147" s="56">
        <v>1</v>
      </c>
      <c r="CC147">
        <f>IFERROR(VLOOKUP(AO147,'Model Failure data- Lines'!$A$37:$E$41,5,FALSE),'Model Failure data- Lines'!$E$37)</f>
        <v>0.28349999999999997</v>
      </c>
      <c r="CD147" s="14">
        <f t="shared" si="219"/>
        <v>200389.98848725547</v>
      </c>
      <c r="CE147" s="34">
        <f t="shared" si="220"/>
        <v>15349.818929653529</v>
      </c>
      <c r="CF147" s="34">
        <f t="shared" si="221"/>
        <v>13.054876373826945</v>
      </c>
      <c r="CG147" s="54">
        <f t="shared" si="222"/>
        <v>185040.16955760194</v>
      </c>
      <c r="CH147" t="e">
        <f>IFERROR(VLOOKUP(AO147,'Model Failure data- Lines'!#REF!,3,FALSE),'Model Failure data- Lines'!#REF!)</f>
        <v>#REF!</v>
      </c>
      <c r="CI147" s="14" t="e">
        <f t="shared" si="223"/>
        <v>#REF!</v>
      </c>
      <c r="CJ147" s="34">
        <f t="shared" si="224"/>
        <v>20748.09518780448</v>
      </c>
      <c r="CK147" s="34" t="e">
        <f t="shared" si="225"/>
        <v>#REF!</v>
      </c>
      <c r="CL147" s="54" t="e">
        <f t="shared" si="226"/>
        <v>#REF!</v>
      </c>
      <c r="CM147" t="e">
        <f>IFERROR(VLOOKUP(AO147,'Model Failure data- Lines'!#REF!,4,FALSE),'Model Failure data- Lines'!#REF!)</f>
        <v>#REF!</v>
      </c>
      <c r="CN147" s="14" t="e">
        <f t="shared" si="227"/>
        <v>#REF!</v>
      </c>
      <c r="CO147" s="34">
        <f t="shared" si="228"/>
        <v>17750.723825322675</v>
      </c>
      <c r="CP147" s="34" t="e">
        <f t="shared" si="229"/>
        <v>#REF!</v>
      </c>
      <c r="CQ147" s="54" t="e">
        <f t="shared" si="230"/>
        <v>#REF!</v>
      </c>
      <c r="CR147" t="e">
        <f>IFERROR(VLOOKUP(AO147,'Model Failure data- Lines'!#REF!,5,FALSE),'Model Failure data- Lines'!#REF!)</f>
        <v>#REF!</v>
      </c>
      <c r="CS147" s="14" t="e">
        <f t="shared" si="231"/>
        <v>#REF!</v>
      </c>
      <c r="CT147" s="34">
        <f t="shared" si="232"/>
        <v>12992.470448254053</v>
      </c>
      <c r="CU147" s="34" t="e">
        <f t="shared" si="233"/>
        <v>#REF!</v>
      </c>
      <c r="CV147" s="54" t="e">
        <f t="shared" si="234"/>
        <v>#REF!</v>
      </c>
      <c r="CW147" t="s">
        <v>571</v>
      </c>
      <c r="CY147">
        <v>1</v>
      </c>
      <c r="CZ147">
        <f t="shared" si="235"/>
        <v>265210.32452542067</v>
      </c>
      <c r="DA147" s="34">
        <f t="shared" si="236"/>
        <v>7565.4994799999995</v>
      </c>
      <c r="DB147" s="34">
        <f t="shared" si="237"/>
        <v>546.3460940676199</v>
      </c>
      <c r="DC147" s="34">
        <f t="shared" si="238"/>
        <v>40185.334068332195</v>
      </c>
      <c r="DD147" s="9">
        <f t="shared" si="239"/>
        <v>236207.12499999997</v>
      </c>
      <c r="DE147" s="59">
        <f t="shared" si="240"/>
        <v>2.6591862957958599E-2</v>
      </c>
      <c r="DF147" s="59">
        <f t="shared" si="241"/>
        <v>1.9203438582566801E-3</v>
      </c>
      <c r="DG147" s="59">
        <f t="shared" si="242"/>
        <v>0.14124684025024542</v>
      </c>
      <c r="DH147" s="59">
        <f t="shared" si="243"/>
        <v>0.83024095293353939</v>
      </c>
      <c r="DI147" s="14">
        <f t="shared" si="244"/>
        <v>7052.4366048157126</v>
      </c>
      <c r="DJ147" s="14">
        <f t="shared" si="245"/>
        <v>509.29501784865255</v>
      </c>
      <c r="DK147" s="14">
        <f t="shared" si="246"/>
        <v>37460.12034095783</v>
      </c>
      <c r="DL147" s="14">
        <f t="shared" si="247"/>
        <v>220188.47256179847</v>
      </c>
      <c r="DM147">
        <f t="shared" si="248"/>
        <v>185040.16955760191</v>
      </c>
      <c r="DN147" s="34">
        <f t="shared" si="249"/>
        <v>5328.7431120000001</v>
      </c>
      <c r="DO147" s="34">
        <f t="shared" si="250"/>
        <v>384.81768364762792</v>
      </c>
      <c r="DP147" s="34">
        <f t="shared" si="251"/>
        <v>28304.45269160789</v>
      </c>
      <c r="DQ147" s="9">
        <f t="shared" si="252"/>
        <v>166371.97499999998</v>
      </c>
      <c r="DR147" s="59">
        <f t="shared" si="253"/>
        <v>2.6591862957958606E-2</v>
      </c>
      <c r="DS147" s="59">
        <f t="shared" si="254"/>
        <v>1.9203438582566803E-3</v>
      </c>
      <c r="DT147" s="59">
        <f t="shared" si="255"/>
        <v>0.14124684025024542</v>
      </c>
      <c r="DU147" s="59">
        <f t="shared" si="256"/>
        <v>0.83024095293353939</v>
      </c>
      <c r="DV147" s="14">
        <f t="shared" si="257"/>
        <v>4920.562830593175</v>
      </c>
      <c r="DW147" s="14">
        <f t="shared" si="258"/>
        <v>355.34075314071561</v>
      </c>
      <c r="DX147" s="14">
        <f t="shared" si="259"/>
        <v>26136.339269380926</v>
      </c>
      <c r="DY147" s="14">
        <f t="shared" si="260"/>
        <v>153627.92670448715</v>
      </c>
      <c r="DZ147" s="34" t="e">
        <f t="shared" si="261"/>
        <v>#REF!</v>
      </c>
      <c r="EA147" s="34" t="e">
        <f t="shared" si="262"/>
        <v>#REF!</v>
      </c>
      <c r="EB147" s="34" t="e">
        <f t="shared" si="263"/>
        <v>#REF!</v>
      </c>
      <c r="EC147" s="34" t="e">
        <f t="shared" si="264"/>
        <v>#REF!</v>
      </c>
      <c r="ED147" s="34" t="e">
        <f t="shared" si="265"/>
        <v>#REF!</v>
      </c>
      <c r="EE147" s="59" t="e">
        <f t="shared" si="266"/>
        <v>#REF!</v>
      </c>
      <c r="EF147" s="59" t="e">
        <f t="shared" si="267"/>
        <v>#REF!</v>
      </c>
      <c r="EG147" s="59" t="e">
        <f t="shared" si="268"/>
        <v>#REF!</v>
      </c>
      <c r="EH147" s="59" t="e">
        <f t="shared" si="269"/>
        <v>#REF!</v>
      </c>
      <c r="EI147" s="14" t="e">
        <f t="shared" si="270"/>
        <v>#REF!</v>
      </c>
      <c r="EJ147" s="14" t="e">
        <f t="shared" si="271"/>
        <v>#REF!</v>
      </c>
      <c r="EK147" s="14" t="e">
        <f t="shared" si="272"/>
        <v>#REF!</v>
      </c>
      <c r="EL147" s="14" t="e">
        <f t="shared" si="273"/>
        <v>#REF!</v>
      </c>
      <c r="EM147" t="e">
        <f t="shared" si="274"/>
        <v>#REF!</v>
      </c>
      <c r="EN147" s="34" t="e">
        <f t="shared" si="275"/>
        <v>#REF!</v>
      </c>
      <c r="EO147" s="34" t="e">
        <f t="shared" si="276"/>
        <v>#REF!</v>
      </c>
      <c r="EP147" s="34" t="e">
        <f t="shared" si="277"/>
        <v>#REF!</v>
      </c>
      <c r="EQ147" s="34" t="e">
        <f t="shared" si="278"/>
        <v>#REF!</v>
      </c>
      <c r="ER147" s="59" t="e">
        <f t="shared" si="279"/>
        <v>#REF!</v>
      </c>
      <c r="ES147" s="59" t="e">
        <f t="shared" si="280"/>
        <v>#REF!</v>
      </c>
      <c r="ET147" s="59" t="e">
        <f t="shared" si="281"/>
        <v>#REF!</v>
      </c>
      <c r="EU147" s="59" t="e">
        <f t="shared" si="282"/>
        <v>#REF!</v>
      </c>
      <c r="EV147" s="14" t="e">
        <f t="shared" si="283"/>
        <v>#REF!</v>
      </c>
      <c r="EW147" s="14" t="e">
        <f t="shared" si="284"/>
        <v>#REF!</v>
      </c>
      <c r="EX147" s="14" t="e">
        <f t="shared" si="285"/>
        <v>#REF!</v>
      </c>
      <c r="EY147" s="14" t="e">
        <f t="shared" si="286"/>
        <v>#REF!</v>
      </c>
    </row>
    <row r="148" spans="1:155" x14ac:dyDescent="0.2">
      <c r="A148" s="17">
        <v>30259606</v>
      </c>
      <c r="B148" t="s">
        <v>62</v>
      </c>
      <c r="C148" t="s">
        <v>4170</v>
      </c>
      <c r="D148" t="s">
        <v>4171</v>
      </c>
      <c r="E148" t="s">
        <v>1651</v>
      </c>
      <c r="F148" t="s">
        <v>41</v>
      </c>
      <c r="G148" t="s">
        <v>42</v>
      </c>
      <c r="H148" t="s">
        <v>4172</v>
      </c>
      <c r="I148" t="s">
        <v>68</v>
      </c>
      <c r="J148" s="19" t="s">
        <v>69</v>
      </c>
      <c r="K148" t="s">
        <v>70</v>
      </c>
      <c r="L148">
        <v>1966</v>
      </c>
      <c r="M148">
        <f t="shared" si="194"/>
        <v>1966</v>
      </c>
      <c r="N148">
        <v>53</v>
      </c>
      <c r="O148" s="19">
        <f t="shared" si="195"/>
        <v>53</v>
      </c>
      <c r="P148" t="s">
        <v>80</v>
      </c>
      <c r="Q148" s="19" t="str">
        <f t="shared" si="197"/>
        <v>50-60</v>
      </c>
      <c r="R148" s="23">
        <v>289.60000000000002</v>
      </c>
      <c r="S148" s="15">
        <f t="shared" si="198"/>
        <v>0.28960000000000002</v>
      </c>
      <c r="T148">
        <v>30216876</v>
      </c>
      <c r="U148" t="s">
        <v>45</v>
      </c>
      <c r="V148" t="s">
        <v>46</v>
      </c>
      <c r="W148" t="s">
        <v>47</v>
      </c>
      <c r="X148" t="s">
        <v>48</v>
      </c>
      <c r="Y148" t="s">
        <v>161</v>
      </c>
      <c r="Z148" t="s">
        <v>4173</v>
      </c>
      <c r="AA148" t="s">
        <v>4174</v>
      </c>
      <c r="AB148" t="s">
        <v>290</v>
      </c>
      <c r="AC148">
        <v>1966</v>
      </c>
      <c r="AD148">
        <v>53</v>
      </c>
      <c r="AE148" t="str">
        <f t="shared" si="199"/>
        <v>&lt;60</v>
      </c>
      <c r="AF148">
        <v>-37.979460060000001</v>
      </c>
      <c r="AG148">
        <v>145.29772266000001</v>
      </c>
      <c r="AH148" t="s">
        <v>75</v>
      </c>
      <c r="AI148" t="s">
        <v>76</v>
      </c>
      <c r="AJ148" s="33" t="s">
        <v>164</v>
      </c>
      <c r="AL148">
        <v>1</v>
      </c>
      <c r="AM148" t="s">
        <v>86</v>
      </c>
      <c r="AN148">
        <v>220</v>
      </c>
      <c r="AO148" s="69">
        <v>4</v>
      </c>
      <c r="AP148">
        <v>2</v>
      </c>
      <c r="AQ148">
        <v>3</v>
      </c>
      <c r="AR148">
        <v>2</v>
      </c>
      <c r="AS148" s="82" t="str">
        <f t="shared" si="200"/>
        <v>Gw-3-2</v>
      </c>
      <c r="AT148" s="14">
        <f t="shared" si="201"/>
        <v>17616</v>
      </c>
      <c r="AU148" s="81">
        <f>VLOOKUP(C148,Bushfire_Vlookup!$F$2:$H$12575,3,FALSE)</f>
        <v>1291.5251089999999</v>
      </c>
      <c r="AV148" s="14">
        <f>VLOOKUP(AS148,Safety_collateral_Vlookup!$J$3:$L$20,2,FALSE)</f>
        <v>2374990.7140716286</v>
      </c>
      <c r="AW148" s="14">
        <f>VLOOKUP(AS148,Safety_collateral_Vlookup!$J$3:$L$20,3,FALSE)</f>
        <v>550000</v>
      </c>
      <c r="AX148" s="48">
        <f t="shared" si="202"/>
        <v>3141139.4212057306</v>
      </c>
      <c r="AY148" s="49">
        <f t="shared" si="287"/>
        <v>22009.600000000002</v>
      </c>
      <c r="AZ148" s="14">
        <v>76000</v>
      </c>
      <c r="BA148" s="16">
        <f t="shared" si="203"/>
        <v>142.71678818359854</v>
      </c>
      <c r="BB148" t="e">
        <f>IF(BA148&lt;=#REF!,#REF!,IF(BA148&lt;=#REF!,#REF!,IF(BA148&lt;=#REF!,#REF!,IF(BA148&lt;=#REF!,#REF!,#REF!))))</f>
        <v>#REF!</v>
      </c>
      <c r="BC148" s="51">
        <v>5</v>
      </c>
      <c r="BD148" s="21">
        <v>70</v>
      </c>
      <c r="BE148" s="21">
        <v>6.4399999999999999E-2</v>
      </c>
      <c r="BF148" s="26">
        <f t="shared" si="204"/>
        <v>1435.6024135753844</v>
      </c>
      <c r="BG148" s="21">
        <v>7</v>
      </c>
      <c r="BH148" s="21">
        <f t="shared" si="205"/>
        <v>54.6</v>
      </c>
      <c r="BI148" s="28">
        <f t="shared" si="206"/>
        <v>2.2519960070400004E-2</v>
      </c>
      <c r="BJ148" s="27">
        <f t="shared" si="207"/>
        <v>2.2519960070400004E-2</v>
      </c>
      <c r="BK148" s="28">
        <f t="shared" si="208"/>
        <v>0.3452594593589744</v>
      </c>
      <c r="BL148" s="35">
        <f t="shared" si="209"/>
        <v>49.274321129718501</v>
      </c>
      <c r="BM148" s="21" t="str">
        <f t="shared" si="210"/>
        <v>Cr5</v>
      </c>
      <c r="BN148" s="51">
        <v>5</v>
      </c>
      <c r="BO148" s="21">
        <v>1</v>
      </c>
      <c r="BP148" s="50" t="s">
        <v>5497</v>
      </c>
      <c r="BQ148" s="14">
        <v>17616</v>
      </c>
      <c r="BR148">
        <f>IFERROR(VLOOKUP(AO148,'Model Failure data- Lines'!$A$37:$E$41,3,FALSE),'Model Failure data- Lines'!$C$37)</f>
        <v>0.45419999999999999</v>
      </c>
      <c r="BS148" s="14">
        <f t="shared" si="211"/>
        <v>1426705.5251116429</v>
      </c>
      <c r="BT148" s="34">
        <f t="shared" si="212"/>
        <v>19631.471997835917</v>
      </c>
      <c r="BU148" s="34">
        <f t="shared" si="213"/>
        <v>72.67440389945881</v>
      </c>
      <c r="BV148" s="54">
        <f t="shared" si="214"/>
        <v>1407074.053113807</v>
      </c>
      <c r="BW148">
        <f>IFERROR(VLOOKUP(AO148,'Model Failure data- Lines'!$A$37:$E$41,4,FALSE),'Model Failure data- Lines'!$D$37)</f>
        <v>0.40249999999999997</v>
      </c>
      <c r="BX148" s="14">
        <f t="shared" si="215"/>
        <v>1264308.6170353065</v>
      </c>
      <c r="BY148" s="34">
        <f t="shared" si="216"/>
        <v>17510.299723839402</v>
      </c>
      <c r="BZ148" s="71">
        <f t="shared" si="217"/>
        <v>72.203710785944637</v>
      </c>
      <c r="CA148" s="71">
        <f t="shared" si="218"/>
        <v>1246798.3173114671</v>
      </c>
      <c r="CB148" s="56">
        <v>1</v>
      </c>
      <c r="CC148">
        <f>IFERROR(VLOOKUP(AO148,'Model Failure data- Lines'!$A$37:$E$41,5,FALSE),'Model Failure data- Lines'!$E$37)</f>
        <v>0.28349999999999997</v>
      </c>
      <c r="CD148" s="14">
        <f t="shared" si="219"/>
        <v>890513.02591182454</v>
      </c>
      <c r="CE148" s="34">
        <f t="shared" si="220"/>
        <v>13930.766411869827</v>
      </c>
      <c r="CF148" s="34">
        <f t="shared" si="221"/>
        <v>63.924194806184921</v>
      </c>
      <c r="CG148" s="54">
        <f t="shared" si="222"/>
        <v>876582.25949995476</v>
      </c>
      <c r="CH148" t="e">
        <f>IFERROR(VLOOKUP(AO148,'Model Failure data- Lines'!#REF!,3,FALSE),'Model Failure data- Lines'!#REF!)</f>
        <v>#REF!</v>
      </c>
      <c r="CI148" s="14" t="e">
        <f t="shared" si="223"/>
        <v>#REF!</v>
      </c>
      <c r="CJ148" s="34">
        <f t="shared" si="224"/>
        <v>18829.985479123086</v>
      </c>
      <c r="CK148" s="34" t="e">
        <f t="shared" si="225"/>
        <v>#REF!</v>
      </c>
      <c r="CL148" s="54" t="e">
        <f t="shared" si="226"/>
        <v>#REF!</v>
      </c>
      <c r="CM148" t="e">
        <f>IFERROR(VLOOKUP(AO148,'Model Failure data- Lines'!#REF!,4,FALSE),'Model Failure data- Lines'!#REF!)</f>
        <v>#REF!</v>
      </c>
      <c r="CN148" s="14" t="e">
        <f t="shared" si="227"/>
        <v>#REF!</v>
      </c>
      <c r="CO148" s="34">
        <f t="shared" si="228"/>
        <v>16109.713631505629</v>
      </c>
      <c r="CP148" s="34" t="e">
        <f t="shared" si="229"/>
        <v>#REF!</v>
      </c>
      <c r="CQ148" s="54" t="e">
        <f t="shared" si="230"/>
        <v>#REF!</v>
      </c>
      <c r="CR148" t="e">
        <f>IFERROR(VLOOKUP(AO148,'Model Failure data- Lines'!#REF!,5,FALSE),'Model Failure data- Lines'!#REF!)</f>
        <v>#REF!</v>
      </c>
      <c r="CS148" s="14" t="e">
        <f t="shared" si="231"/>
        <v>#REF!</v>
      </c>
      <c r="CT148" s="34">
        <f t="shared" si="232"/>
        <v>11791.348924520131</v>
      </c>
      <c r="CU148" s="34" t="e">
        <f t="shared" si="233"/>
        <v>#REF!</v>
      </c>
      <c r="CV148" s="54" t="e">
        <f t="shared" si="234"/>
        <v>#REF!</v>
      </c>
      <c r="CW148" t="s">
        <v>290</v>
      </c>
      <c r="CY148">
        <v>1</v>
      </c>
      <c r="CZ148">
        <f t="shared" si="235"/>
        <v>1246798.3173114671</v>
      </c>
      <c r="DA148" s="34">
        <f t="shared" si="236"/>
        <v>7565.4994799999995</v>
      </c>
      <c r="DB148" s="34">
        <f t="shared" si="237"/>
        <v>554.66805974945737</v>
      </c>
      <c r="DC148" s="34">
        <f t="shared" si="238"/>
        <v>1019981.324495557</v>
      </c>
      <c r="DD148" s="9">
        <f t="shared" si="239"/>
        <v>236207.12499999997</v>
      </c>
      <c r="DE148" s="59">
        <f t="shared" si="240"/>
        <v>5.9839024887297183E-3</v>
      </c>
      <c r="DF148" s="59">
        <f t="shared" si="241"/>
        <v>4.38712551884765E-4</v>
      </c>
      <c r="DG148" s="59">
        <f t="shared" si="242"/>
        <v>0.80675027501380503</v>
      </c>
      <c r="DH148" s="59">
        <f t="shared" si="243"/>
        <v>0.18682710994558044</v>
      </c>
      <c r="DI148" s="14">
        <f t="shared" si="244"/>
        <v>7460.7195539041131</v>
      </c>
      <c r="DJ148" s="14">
        <f t="shared" si="245"/>
        <v>546.98607147334474</v>
      </c>
      <c r="DK148" s="14">
        <f t="shared" si="246"/>
        <v>1005854.8853777755</v>
      </c>
      <c r="DL148" s="14">
        <f t="shared" si="247"/>
        <v>232935.72630831416</v>
      </c>
      <c r="DM148">
        <f t="shared" si="248"/>
        <v>876582.25949995476</v>
      </c>
      <c r="DN148" s="34">
        <f t="shared" si="249"/>
        <v>5328.7431120000001</v>
      </c>
      <c r="DO148" s="34">
        <f t="shared" si="250"/>
        <v>390.67924208440041</v>
      </c>
      <c r="DP148" s="34">
        <f t="shared" si="251"/>
        <v>718421.62855774013</v>
      </c>
      <c r="DQ148" s="9">
        <f t="shared" si="252"/>
        <v>166371.97499999998</v>
      </c>
      <c r="DR148" s="59">
        <f t="shared" si="253"/>
        <v>5.9839024887297192E-3</v>
      </c>
      <c r="DS148" s="59">
        <f t="shared" si="254"/>
        <v>4.38712551884765E-4</v>
      </c>
      <c r="DT148" s="59">
        <f t="shared" si="255"/>
        <v>0.80675027501380503</v>
      </c>
      <c r="DU148" s="59">
        <f t="shared" si="256"/>
        <v>0.18682710994558044</v>
      </c>
      <c r="DV148" s="14">
        <f t="shared" si="257"/>
        <v>5245.3827641980997</v>
      </c>
      <c r="DW148" s="14">
        <f t="shared" si="258"/>
        <v>384.56764000213843</v>
      </c>
      <c r="DX148" s="14">
        <f t="shared" si="259"/>
        <v>707182.97892381111</v>
      </c>
      <c r="DY148" s="14">
        <f t="shared" si="260"/>
        <v>163769.33017194338</v>
      </c>
      <c r="DZ148" s="34" t="e">
        <f t="shared" si="261"/>
        <v>#REF!</v>
      </c>
      <c r="EA148" s="34" t="e">
        <f t="shared" si="262"/>
        <v>#REF!</v>
      </c>
      <c r="EB148" s="34" t="e">
        <f t="shared" si="263"/>
        <v>#REF!</v>
      </c>
      <c r="EC148" s="34" t="e">
        <f t="shared" si="264"/>
        <v>#REF!</v>
      </c>
      <c r="ED148" s="34" t="e">
        <f t="shared" si="265"/>
        <v>#REF!</v>
      </c>
      <c r="EE148" s="59" t="e">
        <f t="shared" si="266"/>
        <v>#REF!</v>
      </c>
      <c r="EF148" s="59" t="e">
        <f t="shared" si="267"/>
        <v>#REF!</v>
      </c>
      <c r="EG148" s="59" t="e">
        <f t="shared" si="268"/>
        <v>#REF!</v>
      </c>
      <c r="EH148" s="59" t="e">
        <f t="shared" si="269"/>
        <v>#REF!</v>
      </c>
      <c r="EI148" s="14" t="e">
        <f t="shared" si="270"/>
        <v>#REF!</v>
      </c>
      <c r="EJ148" s="14" t="e">
        <f t="shared" si="271"/>
        <v>#REF!</v>
      </c>
      <c r="EK148" s="14" t="e">
        <f t="shared" si="272"/>
        <v>#REF!</v>
      </c>
      <c r="EL148" s="14" t="e">
        <f t="shared" si="273"/>
        <v>#REF!</v>
      </c>
      <c r="EM148" t="e">
        <f t="shared" si="274"/>
        <v>#REF!</v>
      </c>
      <c r="EN148" s="34" t="e">
        <f t="shared" si="275"/>
        <v>#REF!</v>
      </c>
      <c r="EO148" s="34" t="e">
        <f t="shared" si="276"/>
        <v>#REF!</v>
      </c>
      <c r="EP148" s="34" t="e">
        <f t="shared" si="277"/>
        <v>#REF!</v>
      </c>
      <c r="EQ148" s="34" t="e">
        <f t="shared" si="278"/>
        <v>#REF!</v>
      </c>
      <c r="ER148" s="59" t="e">
        <f t="shared" si="279"/>
        <v>#REF!</v>
      </c>
      <c r="ES148" s="59" t="e">
        <f t="shared" si="280"/>
        <v>#REF!</v>
      </c>
      <c r="ET148" s="59" t="e">
        <f t="shared" si="281"/>
        <v>#REF!</v>
      </c>
      <c r="EU148" s="59" t="e">
        <f t="shared" si="282"/>
        <v>#REF!</v>
      </c>
      <c r="EV148" s="14" t="e">
        <f t="shared" si="283"/>
        <v>#REF!</v>
      </c>
      <c r="EW148" s="14" t="e">
        <f t="shared" si="284"/>
        <v>#REF!</v>
      </c>
      <c r="EX148" s="14" t="e">
        <f t="shared" si="285"/>
        <v>#REF!</v>
      </c>
      <c r="EY148" s="14" t="e">
        <f t="shared" si="286"/>
        <v>#REF!</v>
      </c>
    </row>
    <row r="149" spans="1:155" x14ac:dyDescent="0.2">
      <c r="A149" s="17">
        <v>30280964</v>
      </c>
      <c r="B149" t="s">
        <v>62</v>
      </c>
      <c r="C149" t="s">
        <v>4338</v>
      </c>
      <c r="D149" t="s">
        <v>4339</v>
      </c>
      <c r="E149" t="s">
        <v>800</v>
      </c>
      <c r="F149" t="s">
        <v>41</v>
      </c>
      <c r="G149" t="s">
        <v>42</v>
      </c>
      <c r="H149" t="s">
        <v>4340</v>
      </c>
      <c r="I149" t="s">
        <v>68</v>
      </c>
      <c r="J149" s="19" t="s">
        <v>69</v>
      </c>
      <c r="K149" t="s">
        <v>70</v>
      </c>
      <c r="L149">
        <v>1966</v>
      </c>
      <c r="M149">
        <f t="shared" si="194"/>
        <v>1966</v>
      </c>
      <c r="N149">
        <v>53</v>
      </c>
      <c r="O149" s="19">
        <f t="shared" si="195"/>
        <v>53</v>
      </c>
      <c r="P149" t="s">
        <v>80</v>
      </c>
      <c r="Q149" s="19" t="str">
        <f t="shared" si="197"/>
        <v>50-60</v>
      </c>
      <c r="R149" s="23">
        <v>286.2</v>
      </c>
      <c r="S149" s="15">
        <f t="shared" si="198"/>
        <v>0.28620000000000001</v>
      </c>
      <c r="T149">
        <v>30269144</v>
      </c>
      <c r="U149" t="s">
        <v>45</v>
      </c>
      <c r="V149" t="s">
        <v>46</v>
      </c>
      <c r="W149" t="s">
        <v>47</v>
      </c>
      <c r="X149" t="s">
        <v>48</v>
      </c>
      <c r="Y149" t="s">
        <v>161</v>
      </c>
      <c r="Z149" t="s">
        <v>4341</v>
      </c>
      <c r="AA149" t="s">
        <v>4342</v>
      </c>
      <c r="AB149" t="s">
        <v>880</v>
      </c>
      <c r="AC149">
        <v>1966</v>
      </c>
      <c r="AD149">
        <v>53</v>
      </c>
      <c r="AE149" t="str">
        <f t="shared" si="199"/>
        <v>&lt;60</v>
      </c>
      <c r="AF149">
        <v>-37.975440570000004</v>
      </c>
      <c r="AG149">
        <v>145.29173856</v>
      </c>
      <c r="AH149" t="s">
        <v>75</v>
      </c>
      <c r="AI149" t="s">
        <v>76</v>
      </c>
      <c r="AJ149" s="33" t="s">
        <v>164</v>
      </c>
      <c r="AL149">
        <v>1</v>
      </c>
      <c r="AM149" t="s">
        <v>86</v>
      </c>
      <c r="AN149">
        <v>220</v>
      </c>
      <c r="AO149" s="69">
        <v>4</v>
      </c>
      <c r="AP149">
        <v>2</v>
      </c>
      <c r="AQ149">
        <v>0</v>
      </c>
      <c r="AR149">
        <v>2</v>
      </c>
      <c r="AS149" s="82" t="str">
        <f t="shared" si="200"/>
        <v>Gw-0-2</v>
      </c>
      <c r="AT149" s="14">
        <f t="shared" si="201"/>
        <v>17616</v>
      </c>
      <c r="AU149" s="81">
        <f>VLOOKUP(C149,Bushfire_Vlookup!$F$2:$H$12575,3,FALSE)</f>
        <v>1241.1554940000001</v>
      </c>
      <c r="AV149" s="14">
        <f>VLOOKUP(AS149,Safety_collateral_Vlookup!$J$3:$L$20,2,FALSE)</f>
        <v>93570.139925214826</v>
      </c>
      <c r="AW149" s="14">
        <f>VLOOKUP(AS149,Safety_collateral_Vlookup!$J$3:$L$20,3,FALSE)</f>
        <v>550000</v>
      </c>
      <c r="AX149" s="48">
        <f t="shared" si="202"/>
        <v>706809.92421230208</v>
      </c>
      <c r="AY149" s="49">
        <f t="shared" si="287"/>
        <v>21751.200000000001</v>
      </c>
      <c r="AZ149" s="14">
        <v>76000</v>
      </c>
      <c r="BA149" s="16">
        <f t="shared" si="203"/>
        <v>32.495215170303339</v>
      </c>
      <c r="BB149" t="e">
        <f>IF(BA149&lt;=#REF!,#REF!,IF(BA149&lt;=#REF!,#REF!,IF(BA149&lt;=#REF!,#REF!,IF(BA149&lt;=#REF!,#REF!,#REF!))))</f>
        <v>#REF!</v>
      </c>
      <c r="BC149" s="51">
        <v>5</v>
      </c>
      <c r="BD149" s="21">
        <v>70</v>
      </c>
      <c r="BE149" s="21">
        <v>6.4399999999999999E-2</v>
      </c>
      <c r="BF149" s="26">
        <f t="shared" si="204"/>
        <v>1418.7479653497064</v>
      </c>
      <c r="BG149" s="21">
        <v>7</v>
      </c>
      <c r="BH149" s="21">
        <f t="shared" si="205"/>
        <v>54.6</v>
      </c>
      <c r="BI149" s="28">
        <f t="shared" si="206"/>
        <v>2.2519960070400004E-2</v>
      </c>
      <c r="BJ149" s="27">
        <f t="shared" si="207"/>
        <v>2.2519960070400004E-2</v>
      </c>
      <c r="BK149" s="28">
        <f t="shared" si="208"/>
        <v>0.3452594593589744</v>
      </c>
      <c r="BL149" s="35">
        <f t="shared" si="209"/>
        <v>11.219280421452474</v>
      </c>
      <c r="BM149" s="21" t="str">
        <f t="shared" si="210"/>
        <v>Cr5</v>
      </c>
      <c r="BN149" s="51">
        <v>5</v>
      </c>
      <c r="BO149" s="21">
        <v>1</v>
      </c>
      <c r="BP149" s="50" t="s">
        <v>5497</v>
      </c>
      <c r="BQ149" s="14">
        <v>17616</v>
      </c>
      <c r="BR149">
        <f>IFERROR(VLOOKUP(AO149,'Model Failure data- Lines'!$A$37:$E$41,3,FALSE),'Model Failure data- Lines'!$C$37)</f>
        <v>0.45419999999999999</v>
      </c>
      <c r="BS149" s="14">
        <f t="shared" si="211"/>
        <v>321033.0675772276</v>
      </c>
      <c r="BT149" s="34">
        <f t="shared" si="212"/>
        <v>19400.992008911046</v>
      </c>
      <c r="BU149" s="34">
        <f t="shared" si="213"/>
        <v>16.547250131837295</v>
      </c>
      <c r="BV149" s="54">
        <f t="shared" si="214"/>
        <v>301632.07556831656</v>
      </c>
      <c r="BW149">
        <f>IFERROR(VLOOKUP(AO149,'Model Failure data- Lines'!$A$37:$E$41,4,FALSE),'Model Failure data- Lines'!$D$37)</f>
        <v>0.40249999999999997</v>
      </c>
      <c r="BX149" s="14">
        <f t="shared" si="215"/>
        <v>284490.99449545157</v>
      </c>
      <c r="BY149" s="34">
        <f t="shared" si="216"/>
        <v>17304.723000562281</v>
      </c>
      <c r="BZ149" s="71">
        <f t="shared" si="217"/>
        <v>16.440077918970886</v>
      </c>
      <c r="CA149" s="71">
        <f t="shared" si="218"/>
        <v>267186.27149488928</v>
      </c>
      <c r="CB149" s="56">
        <v>1</v>
      </c>
      <c r="CC149">
        <f>IFERROR(VLOOKUP(AO149,'Model Failure data- Lines'!$A$37:$E$41,5,FALSE),'Model Failure data- Lines'!$E$37)</f>
        <v>0.28349999999999997</v>
      </c>
      <c r="CD149" s="14">
        <f t="shared" si="219"/>
        <v>200380.61351418763</v>
      </c>
      <c r="CE149" s="34">
        <f t="shared" si="220"/>
        <v>13767.214596260857</v>
      </c>
      <c r="CF149" s="34">
        <f t="shared" si="221"/>
        <v>14.554913204346398</v>
      </c>
      <c r="CG149" s="54">
        <f t="shared" si="222"/>
        <v>186613.39891792677</v>
      </c>
      <c r="CH149" t="e">
        <f>IFERROR(VLOOKUP(AO149,'Model Failure data- Lines'!#REF!,3,FALSE),'Model Failure data- Lines'!#REF!)</f>
        <v>#REF!</v>
      </c>
      <c r="CI149" s="14" t="e">
        <f t="shared" si="223"/>
        <v>#REF!</v>
      </c>
      <c r="CJ149" s="34">
        <f t="shared" si="224"/>
        <v>18608.915207614045</v>
      </c>
      <c r="CK149" s="34" t="e">
        <f t="shared" si="225"/>
        <v>#REF!</v>
      </c>
      <c r="CL149" s="54" t="e">
        <f t="shared" si="226"/>
        <v>#REF!</v>
      </c>
      <c r="CM149" t="e">
        <f>IFERROR(VLOOKUP(AO149,'Model Failure data- Lines'!#REF!,4,FALSE),'Model Failure data- Lines'!#REF!)</f>
        <v>#REF!</v>
      </c>
      <c r="CN149" s="14" t="e">
        <f t="shared" si="227"/>
        <v>#REF!</v>
      </c>
      <c r="CO149" s="34">
        <f t="shared" si="228"/>
        <v>15920.58025323519</v>
      </c>
      <c r="CP149" s="34" t="e">
        <f t="shared" si="229"/>
        <v>#REF!</v>
      </c>
      <c r="CQ149" s="54" t="e">
        <f t="shared" si="230"/>
        <v>#REF!</v>
      </c>
      <c r="CR149" t="e">
        <f>IFERROR(VLOOKUP(AO149,'Model Failure data- Lines'!#REF!,5,FALSE),'Model Failure data- Lines'!#REF!)</f>
        <v>#REF!</v>
      </c>
      <c r="CS149" s="14" t="e">
        <f t="shared" si="231"/>
        <v>#REF!</v>
      </c>
      <c r="CT149" s="34">
        <f t="shared" si="232"/>
        <v>11652.914579411814</v>
      </c>
      <c r="CU149" s="34" t="e">
        <f t="shared" si="233"/>
        <v>#REF!</v>
      </c>
      <c r="CV149" s="54" t="e">
        <f t="shared" si="234"/>
        <v>#REF!</v>
      </c>
      <c r="CW149" t="s">
        <v>880</v>
      </c>
      <c r="CY149">
        <v>1</v>
      </c>
      <c r="CZ149">
        <f t="shared" si="235"/>
        <v>267186.27149488928</v>
      </c>
      <c r="DA149" s="34">
        <f t="shared" si="236"/>
        <v>7565.4994799999995</v>
      </c>
      <c r="DB149" s="34">
        <f t="shared" si="237"/>
        <v>533.03594711944493</v>
      </c>
      <c r="DC149" s="34">
        <f t="shared" si="238"/>
        <v>40185.334068332195</v>
      </c>
      <c r="DD149" s="9">
        <f t="shared" si="239"/>
        <v>236207.12499999997</v>
      </c>
      <c r="DE149" s="59">
        <f t="shared" si="240"/>
        <v>2.6593107080304986E-2</v>
      </c>
      <c r="DF149" s="59">
        <f t="shared" si="241"/>
        <v>1.8736478743898064E-3</v>
      </c>
      <c r="DG149" s="59">
        <f t="shared" si="242"/>
        <v>0.14125344860072425</v>
      </c>
      <c r="DH149" s="59">
        <f t="shared" si="243"/>
        <v>0.83027979644458105</v>
      </c>
      <c r="DI149" s="14">
        <f t="shared" si="244"/>
        <v>7105.3131282510303</v>
      </c>
      <c r="DJ149" s="14">
        <f t="shared" si="245"/>
        <v>500.61298965253701</v>
      </c>
      <c r="DK149" s="14">
        <f t="shared" si="246"/>
        <v>37740.9822674225</v>
      </c>
      <c r="DL149" s="14">
        <f t="shared" si="247"/>
        <v>221839.36310956324</v>
      </c>
      <c r="DM149">
        <f t="shared" si="248"/>
        <v>186613.39891792677</v>
      </c>
      <c r="DN149" s="34">
        <f t="shared" si="249"/>
        <v>5328.7431120000001</v>
      </c>
      <c r="DO149" s="34">
        <f t="shared" si="250"/>
        <v>375.44271057978295</v>
      </c>
      <c r="DP149" s="34">
        <f t="shared" si="251"/>
        <v>28304.45269160789</v>
      </c>
      <c r="DQ149" s="9">
        <f t="shared" si="252"/>
        <v>166371.97499999998</v>
      </c>
      <c r="DR149" s="59">
        <f t="shared" si="253"/>
        <v>2.6593107080304986E-2</v>
      </c>
      <c r="DS149" s="59">
        <f t="shared" si="254"/>
        <v>1.8736478743898064E-3</v>
      </c>
      <c r="DT149" s="59">
        <f t="shared" si="255"/>
        <v>0.14125344860072422</v>
      </c>
      <c r="DU149" s="59">
        <f t="shared" si="256"/>
        <v>0.83027979644458105</v>
      </c>
      <c r="DV149" s="14">
        <f t="shared" si="257"/>
        <v>4962.6301000440981</v>
      </c>
      <c r="DW149" s="14">
        <f t="shared" si="258"/>
        <v>349.64779821523047</v>
      </c>
      <c r="DX149" s="14">
        <f t="shared" si="259"/>
        <v>26359.786152259814</v>
      </c>
      <c r="DY149" s="14">
        <f t="shared" si="260"/>
        <v>154941.33486740766</v>
      </c>
      <c r="DZ149" s="34" t="e">
        <f t="shared" si="261"/>
        <v>#REF!</v>
      </c>
      <c r="EA149" s="34" t="e">
        <f t="shared" si="262"/>
        <v>#REF!</v>
      </c>
      <c r="EB149" s="34" t="e">
        <f t="shared" si="263"/>
        <v>#REF!</v>
      </c>
      <c r="EC149" s="34" t="e">
        <f t="shared" si="264"/>
        <v>#REF!</v>
      </c>
      <c r="ED149" s="34" t="e">
        <f t="shared" si="265"/>
        <v>#REF!</v>
      </c>
      <c r="EE149" s="59" t="e">
        <f t="shared" si="266"/>
        <v>#REF!</v>
      </c>
      <c r="EF149" s="59" t="e">
        <f t="shared" si="267"/>
        <v>#REF!</v>
      </c>
      <c r="EG149" s="59" t="e">
        <f t="shared" si="268"/>
        <v>#REF!</v>
      </c>
      <c r="EH149" s="59" t="e">
        <f t="shared" si="269"/>
        <v>#REF!</v>
      </c>
      <c r="EI149" s="14" t="e">
        <f t="shared" si="270"/>
        <v>#REF!</v>
      </c>
      <c r="EJ149" s="14" t="e">
        <f t="shared" si="271"/>
        <v>#REF!</v>
      </c>
      <c r="EK149" s="14" t="e">
        <f t="shared" si="272"/>
        <v>#REF!</v>
      </c>
      <c r="EL149" s="14" t="e">
        <f t="shared" si="273"/>
        <v>#REF!</v>
      </c>
      <c r="EM149" t="e">
        <f t="shared" si="274"/>
        <v>#REF!</v>
      </c>
      <c r="EN149" s="34" t="e">
        <f t="shared" si="275"/>
        <v>#REF!</v>
      </c>
      <c r="EO149" s="34" t="e">
        <f t="shared" si="276"/>
        <v>#REF!</v>
      </c>
      <c r="EP149" s="34" t="e">
        <f t="shared" si="277"/>
        <v>#REF!</v>
      </c>
      <c r="EQ149" s="34" t="e">
        <f t="shared" si="278"/>
        <v>#REF!</v>
      </c>
      <c r="ER149" s="59" t="e">
        <f t="shared" si="279"/>
        <v>#REF!</v>
      </c>
      <c r="ES149" s="59" t="e">
        <f t="shared" si="280"/>
        <v>#REF!</v>
      </c>
      <c r="ET149" s="59" t="e">
        <f t="shared" si="281"/>
        <v>#REF!</v>
      </c>
      <c r="EU149" s="59" t="e">
        <f t="shared" si="282"/>
        <v>#REF!</v>
      </c>
      <c r="EV149" s="14" t="e">
        <f t="shared" si="283"/>
        <v>#REF!</v>
      </c>
      <c r="EW149" s="14" t="e">
        <f t="shared" si="284"/>
        <v>#REF!</v>
      </c>
      <c r="EX149" s="14" t="e">
        <f t="shared" si="285"/>
        <v>#REF!</v>
      </c>
      <c r="EY149" s="14" t="e">
        <f t="shared" si="286"/>
        <v>#REF!</v>
      </c>
    </row>
    <row r="150" spans="1:155" x14ac:dyDescent="0.2">
      <c r="A150" s="17">
        <v>30094858</v>
      </c>
      <c r="B150" t="s">
        <v>62</v>
      </c>
      <c r="C150" t="s">
        <v>2170</v>
      </c>
      <c r="D150" t="s">
        <v>2171</v>
      </c>
      <c r="E150" t="s">
        <v>1204</v>
      </c>
      <c r="F150" t="s">
        <v>41</v>
      </c>
      <c r="G150" t="s">
        <v>42</v>
      </c>
      <c r="H150" t="s">
        <v>2172</v>
      </c>
      <c r="I150" t="s">
        <v>68</v>
      </c>
      <c r="J150" s="19" t="s">
        <v>69</v>
      </c>
      <c r="K150" t="s">
        <v>70</v>
      </c>
      <c r="L150">
        <v>1966</v>
      </c>
      <c r="M150">
        <f t="shared" si="194"/>
        <v>1966</v>
      </c>
      <c r="N150">
        <v>53</v>
      </c>
      <c r="O150" s="19">
        <f t="shared" si="195"/>
        <v>53</v>
      </c>
      <c r="P150" t="s">
        <v>80</v>
      </c>
      <c r="Q150" s="19" t="str">
        <f t="shared" si="197"/>
        <v>50-60</v>
      </c>
      <c r="R150" s="23">
        <v>175.3</v>
      </c>
      <c r="S150" s="15">
        <f t="shared" si="198"/>
        <v>0.17530000000000001</v>
      </c>
      <c r="T150">
        <v>30009177</v>
      </c>
      <c r="U150" t="s">
        <v>45</v>
      </c>
      <c r="V150" t="s">
        <v>46</v>
      </c>
      <c r="W150" t="s">
        <v>47</v>
      </c>
      <c r="X150" t="s">
        <v>88</v>
      </c>
      <c r="Y150" t="s">
        <v>235</v>
      </c>
      <c r="Z150" t="s">
        <v>2173</v>
      </c>
      <c r="AA150" t="s">
        <v>2174</v>
      </c>
      <c r="AB150" t="s">
        <v>809</v>
      </c>
      <c r="AC150">
        <v>1966</v>
      </c>
      <c r="AD150">
        <v>53</v>
      </c>
      <c r="AE150" t="str">
        <f t="shared" si="199"/>
        <v>&lt;60</v>
      </c>
      <c r="AF150">
        <v>-37.973772599999997</v>
      </c>
      <c r="AG150">
        <v>145.28926482</v>
      </c>
      <c r="AH150" t="s">
        <v>75</v>
      </c>
      <c r="AI150" t="s">
        <v>76</v>
      </c>
      <c r="AJ150" s="33" t="s">
        <v>164</v>
      </c>
      <c r="AL150">
        <v>1</v>
      </c>
      <c r="AM150" t="s">
        <v>86</v>
      </c>
      <c r="AN150">
        <v>220</v>
      </c>
      <c r="AO150" s="69">
        <v>4</v>
      </c>
      <c r="AP150">
        <v>2</v>
      </c>
      <c r="AQ150">
        <v>0</v>
      </c>
      <c r="AR150">
        <v>2</v>
      </c>
      <c r="AS150" s="82" t="str">
        <f t="shared" si="200"/>
        <v>Gw-0-2</v>
      </c>
      <c r="AT150" s="14">
        <f t="shared" si="201"/>
        <v>17616</v>
      </c>
      <c r="AU150" s="81">
        <f>VLOOKUP(C150,Bushfire_Vlookup!$F$2:$H$12575,3,FALSE)</f>
        <v>912.38992699999994</v>
      </c>
      <c r="AV150" s="14">
        <f>VLOOKUP(AS150,Safety_collateral_Vlookup!$J$3:$L$20,2,FALSE)</f>
        <v>93570.139925214826</v>
      </c>
      <c r="AW150" s="14">
        <f>VLOOKUP(AS150,Safety_collateral_Vlookup!$J$3:$L$20,3,FALSE)</f>
        <v>550000</v>
      </c>
      <c r="AX150" s="48">
        <f t="shared" si="202"/>
        <v>706459.13135231321</v>
      </c>
      <c r="AY150" s="49">
        <f t="shared" si="287"/>
        <v>13322.800000000001</v>
      </c>
      <c r="AZ150" s="14">
        <v>76000</v>
      </c>
      <c r="BA150" s="16">
        <f t="shared" si="203"/>
        <v>53.026325648685948</v>
      </c>
      <c r="BB150" t="e">
        <f>IF(BA150&lt;=#REF!,#REF!,IF(BA150&lt;=#REF!,#REF!,IF(BA150&lt;=#REF!,#REF!,IF(BA150&lt;=#REF!,#REF!,#REF!))))</f>
        <v>#REF!</v>
      </c>
      <c r="BC150" s="51">
        <v>5</v>
      </c>
      <c r="BD150" s="21">
        <v>70</v>
      </c>
      <c r="BE150" s="21">
        <v>6.4399999999999999E-2</v>
      </c>
      <c r="BF150" s="26">
        <f t="shared" si="204"/>
        <v>868.99552175333167</v>
      </c>
      <c r="BG150" s="21">
        <v>7</v>
      </c>
      <c r="BH150" s="21">
        <f t="shared" si="205"/>
        <v>54.6</v>
      </c>
      <c r="BI150" s="28">
        <f t="shared" si="206"/>
        <v>2.2519960070400004E-2</v>
      </c>
      <c r="BJ150" s="27">
        <f t="shared" si="207"/>
        <v>2.2519960070400004E-2</v>
      </c>
      <c r="BK150" s="28">
        <f t="shared" si="208"/>
        <v>0.34525945935897445</v>
      </c>
      <c r="BL150" s="35">
        <f t="shared" si="209"/>
        <v>18.307840525258229</v>
      </c>
      <c r="BM150" s="21" t="str">
        <f t="shared" si="210"/>
        <v>Cr5</v>
      </c>
      <c r="BN150" s="51">
        <v>5</v>
      </c>
      <c r="BO150" s="21">
        <v>1</v>
      </c>
      <c r="BP150" s="50" t="s">
        <v>5497</v>
      </c>
      <c r="BQ150" s="14">
        <v>17616</v>
      </c>
      <c r="BR150">
        <f>IFERROR(VLOOKUP(AO150,'Model Failure data- Lines'!$A$37:$E$41,3,FALSE),'Model Failure data- Lines'!$C$37)</f>
        <v>0.45419999999999999</v>
      </c>
      <c r="BS150" s="14">
        <f t="shared" si="211"/>
        <v>320873.73746022064</v>
      </c>
      <c r="BT150" s="34">
        <f t="shared" si="212"/>
        <v>11883.277076038108</v>
      </c>
      <c r="BU150" s="34">
        <f t="shared" si="213"/>
        <v>27.002125373920855</v>
      </c>
      <c r="BV150" s="54">
        <f t="shared" si="214"/>
        <v>308990.46038418252</v>
      </c>
      <c r="BW150">
        <f>IFERROR(VLOOKUP(AO150,'Model Failure data- Lines'!$A$37:$E$41,4,FALSE),'Model Failure data- Lines'!$D$37)</f>
        <v>0.40249999999999997</v>
      </c>
      <c r="BX150" s="14">
        <f t="shared" si="215"/>
        <v>284349.80036930606</v>
      </c>
      <c r="BY150" s="34">
        <f t="shared" si="216"/>
        <v>10599.293997199749</v>
      </c>
      <c r="BZ150" s="71">
        <f t="shared" si="217"/>
        <v>26.827239667512671</v>
      </c>
      <c r="CA150" s="71">
        <f t="shared" si="218"/>
        <v>273750.50637210632</v>
      </c>
      <c r="CB150" s="56">
        <v>1</v>
      </c>
      <c r="CC150">
        <f>IFERROR(VLOOKUP(AO150,'Model Failure data- Lines'!$A$37:$E$41,5,FALSE),'Model Failure data- Lines'!$E$37)</f>
        <v>0.28349999999999997</v>
      </c>
      <c r="CD150" s="14">
        <f t="shared" si="219"/>
        <v>200281.16373838077</v>
      </c>
      <c r="CE150" s="34">
        <f t="shared" si="220"/>
        <v>8432.5391988977226</v>
      </c>
      <c r="CF150" s="34">
        <f t="shared" si="221"/>
        <v>23.750991132607002</v>
      </c>
      <c r="CG150" s="54">
        <f t="shared" si="222"/>
        <v>191848.62453948305</v>
      </c>
      <c r="CH150" t="e">
        <f>IFERROR(VLOOKUP(AO150,'Model Failure data- Lines'!#REF!,3,FALSE),'Model Failure data- Lines'!#REF!)</f>
        <v>#REF!</v>
      </c>
      <c r="CI150" s="14" t="e">
        <f t="shared" si="223"/>
        <v>#REF!</v>
      </c>
      <c r="CJ150" s="34">
        <f t="shared" si="224"/>
        <v>11398.123116333831</v>
      </c>
      <c r="CK150" s="34" t="e">
        <f t="shared" si="225"/>
        <v>#REF!</v>
      </c>
      <c r="CL150" s="54" t="e">
        <f t="shared" si="226"/>
        <v>#REF!</v>
      </c>
      <c r="CM150" t="e">
        <f>IFERROR(VLOOKUP(AO150,'Model Failure data- Lines'!#REF!,4,FALSE),'Model Failure data- Lines'!#REF!)</f>
        <v>#REF!</v>
      </c>
      <c r="CN150" s="14" t="e">
        <f t="shared" si="227"/>
        <v>#REF!</v>
      </c>
      <c r="CO150" s="34">
        <f t="shared" si="228"/>
        <v>9751.4944737670467</v>
      </c>
      <c r="CP150" s="34" t="e">
        <f t="shared" si="229"/>
        <v>#REF!</v>
      </c>
      <c r="CQ150" s="54" t="e">
        <f t="shared" si="230"/>
        <v>#REF!</v>
      </c>
      <c r="CR150" t="e">
        <f>IFERROR(VLOOKUP(AO150,'Model Failure data- Lines'!#REF!,5,FALSE),'Model Failure data- Lines'!#REF!)</f>
        <v>#REF!</v>
      </c>
      <c r="CS150" s="14" t="e">
        <f t="shared" si="231"/>
        <v>#REF!</v>
      </c>
      <c r="CT150" s="34">
        <f t="shared" si="232"/>
        <v>7137.5119698493745</v>
      </c>
      <c r="CU150" s="34" t="e">
        <f t="shared" si="233"/>
        <v>#REF!</v>
      </c>
      <c r="CV150" s="54" t="e">
        <f t="shared" si="234"/>
        <v>#REF!</v>
      </c>
      <c r="CW150" t="s">
        <v>809</v>
      </c>
      <c r="CY150">
        <v>1</v>
      </c>
      <c r="CZ150">
        <f t="shared" si="235"/>
        <v>273750.50637210632</v>
      </c>
      <c r="DA150" s="34">
        <f t="shared" si="236"/>
        <v>7565.4994799999995</v>
      </c>
      <c r="DB150" s="34">
        <f t="shared" si="237"/>
        <v>391.84182097387242</v>
      </c>
      <c r="DC150" s="34">
        <f t="shared" si="238"/>
        <v>40185.334068332195</v>
      </c>
      <c r="DD150" s="9">
        <f t="shared" si="239"/>
        <v>236207.12499999997</v>
      </c>
      <c r="DE150" s="59">
        <f t="shared" si="240"/>
        <v>2.6606311909395143E-2</v>
      </c>
      <c r="DF150" s="59">
        <f t="shared" si="241"/>
        <v>1.3780274171635027E-3</v>
      </c>
      <c r="DG150" s="59">
        <f t="shared" si="242"/>
        <v>0.1413235881162587</v>
      </c>
      <c r="DH150" s="59">
        <f t="shared" si="243"/>
        <v>0.83069207255718258</v>
      </c>
      <c r="DI150" s="14">
        <f t="shared" si="244"/>
        <v>7283.4913578911228</v>
      </c>
      <c r="DJ150" s="14">
        <f t="shared" si="245"/>
        <v>377.2357032431546</v>
      </c>
      <c r="DK150" s="14">
        <f t="shared" si="246"/>
        <v>38687.403809148804</v>
      </c>
      <c r="DL150" s="14">
        <f t="shared" si="247"/>
        <v>227402.3755018232</v>
      </c>
      <c r="DM150">
        <f t="shared" si="248"/>
        <v>191848.62453948305</v>
      </c>
      <c r="DN150" s="34">
        <f t="shared" si="249"/>
        <v>5328.7431120000001</v>
      </c>
      <c r="DO150" s="34">
        <f t="shared" si="250"/>
        <v>275.99293477290144</v>
      </c>
      <c r="DP150" s="34">
        <f t="shared" si="251"/>
        <v>28304.45269160789</v>
      </c>
      <c r="DQ150" s="9">
        <f t="shared" si="252"/>
        <v>166371.97499999998</v>
      </c>
      <c r="DR150" s="59">
        <f t="shared" si="253"/>
        <v>2.660631190939515E-2</v>
      </c>
      <c r="DS150" s="59">
        <f t="shared" si="254"/>
        <v>1.3780274171635027E-3</v>
      </c>
      <c r="DT150" s="59">
        <f t="shared" si="255"/>
        <v>0.1413235881162587</v>
      </c>
      <c r="DU150" s="59">
        <f t="shared" si="256"/>
        <v>0.83069207255718269</v>
      </c>
      <c r="DV150" s="14">
        <f t="shared" si="257"/>
        <v>5104.3843438859267</v>
      </c>
      <c r="DW150" s="14">
        <f t="shared" si="258"/>
        <v>264.37266456051441</v>
      </c>
      <c r="DX150" s="14">
        <f t="shared" si="259"/>
        <v>27112.735995088664</v>
      </c>
      <c r="DY150" s="14">
        <f t="shared" si="260"/>
        <v>159367.13153594793</v>
      </c>
      <c r="DZ150" s="34" t="e">
        <f t="shared" si="261"/>
        <v>#REF!</v>
      </c>
      <c r="EA150" s="34" t="e">
        <f t="shared" si="262"/>
        <v>#REF!</v>
      </c>
      <c r="EB150" s="34" t="e">
        <f t="shared" si="263"/>
        <v>#REF!</v>
      </c>
      <c r="EC150" s="34" t="e">
        <f t="shared" si="264"/>
        <v>#REF!</v>
      </c>
      <c r="ED150" s="34" t="e">
        <f t="shared" si="265"/>
        <v>#REF!</v>
      </c>
      <c r="EE150" s="59" t="e">
        <f t="shared" si="266"/>
        <v>#REF!</v>
      </c>
      <c r="EF150" s="59" t="e">
        <f t="shared" si="267"/>
        <v>#REF!</v>
      </c>
      <c r="EG150" s="59" t="e">
        <f t="shared" si="268"/>
        <v>#REF!</v>
      </c>
      <c r="EH150" s="59" t="e">
        <f t="shared" si="269"/>
        <v>#REF!</v>
      </c>
      <c r="EI150" s="14" t="e">
        <f t="shared" si="270"/>
        <v>#REF!</v>
      </c>
      <c r="EJ150" s="14" t="e">
        <f t="shared" si="271"/>
        <v>#REF!</v>
      </c>
      <c r="EK150" s="14" t="e">
        <f t="shared" si="272"/>
        <v>#REF!</v>
      </c>
      <c r="EL150" s="14" t="e">
        <f t="shared" si="273"/>
        <v>#REF!</v>
      </c>
      <c r="EM150" t="e">
        <f t="shared" si="274"/>
        <v>#REF!</v>
      </c>
      <c r="EN150" s="34" t="e">
        <f t="shared" si="275"/>
        <v>#REF!</v>
      </c>
      <c r="EO150" s="34" t="e">
        <f t="shared" si="276"/>
        <v>#REF!</v>
      </c>
      <c r="EP150" s="34" t="e">
        <f t="shared" si="277"/>
        <v>#REF!</v>
      </c>
      <c r="EQ150" s="34" t="e">
        <f t="shared" si="278"/>
        <v>#REF!</v>
      </c>
      <c r="ER150" s="59" t="e">
        <f t="shared" si="279"/>
        <v>#REF!</v>
      </c>
      <c r="ES150" s="59" t="e">
        <f t="shared" si="280"/>
        <v>#REF!</v>
      </c>
      <c r="ET150" s="59" t="e">
        <f t="shared" si="281"/>
        <v>#REF!</v>
      </c>
      <c r="EU150" s="59" t="e">
        <f t="shared" si="282"/>
        <v>#REF!</v>
      </c>
      <c r="EV150" s="14" t="e">
        <f t="shared" si="283"/>
        <v>#REF!</v>
      </c>
      <c r="EW150" s="14" t="e">
        <f t="shared" si="284"/>
        <v>#REF!</v>
      </c>
      <c r="EX150" s="14" t="e">
        <f t="shared" si="285"/>
        <v>#REF!</v>
      </c>
      <c r="EY150" s="14" t="e">
        <f t="shared" si="286"/>
        <v>#REF!</v>
      </c>
    </row>
    <row r="151" spans="1:155" x14ac:dyDescent="0.2">
      <c r="A151" s="17">
        <v>30144512</v>
      </c>
      <c r="B151" t="s">
        <v>62</v>
      </c>
      <c r="C151" t="s">
        <v>2799</v>
      </c>
      <c r="D151" t="s">
        <v>2800</v>
      </c>
      <c r="E151" t="s">
        <v>662</v>
      </c>
      <c r="F151" t="s">
        <v>41</v>
      </c>
      <c r="G151" t="s">
        <v>42</v>
      </c>
      <c r="H151" t="s">
        <v>2801</v>
      </c>
      <c r="I151" t="s">
        <v>68</v>
      </c>
      <c r="J151" s="19" t="s">
        <v>69</v>
      </c>
      <c r="K151" t="s">
        <v>70</v>
      </c>
      <c r="L151">
        <v>1966</v>
      </c>
      <c r="M151">
        <f t="shared" si="194"/>
        <v>1966</v>
      </c>
      <c r="N151">
        <v>53</v>
      </c>
      <c r="O151" s="19">
        <f t="shared" si="195"/>
        <v>53</v>
      </c>
      <c r="P151" t="s">
        <v>80</v>
      </c>
      <c r="Q151" s="19" t="str">
        <f t="shared" si="197"/>
        <v>50-60</v>
      </c>
      <c r="R151" s="23">
        <v>299.60000000000002</v>
      </c>
      <c r="S151" s="15">
        <f t="shared" si="198"/>
        <v>0.29960000000000003</v>
      </c>
      <c r="T151">
        <v>30217587</v>
      </c>
      <c r="U151" t="s">
        <v>45</v>
      </c>
      <c r="V151" t="s">
        <v>46</v>
      </c>
      <c r="W151" t="s">
        <v>47</v>
      </c>
      <c r="X151" t="s">
        <v>48</v>
      </c>
      <c r="Y151" t="s">
        <v>161</v>
      </c>
      <c r="Z151" t="s">
        <v>2802</v>
      </c>
      <c r="AA151" t="s">
        <v>2803</v>
      </c>
      <c r="AB151" t="s">
        <v>513</v>
      </c>
      <c r="AC151">
        <v>1966</v>
      </c>
      <c r="AD151">
        <v>53</v>
      </c>
      <c r="AE151" t="str">
        <f t="shared" si="199"/>
        <v>&lt;60</v>
      </c>
      <c r="AF151">
        <v>-37.968498349999997</v>
      </c>
      <c r="AG151">
        <v>145.28140605999999</v>
      </c>
      <c r="AH151" t="s">
        <v>75</v>
      </c>
      <c r="AI151" t="s">
        <v>76</v>
      </c>
      <c r="AJ151" s="33" t="s">
        <v>164</v>
      </c>
      <c r="AL151">
        <v>1</v>
      </c>
      <c r="AM151" t="s">
        <v>86</v>
      </c>
      <c r="AN151">
        <v>220</v>
      </c>
      <c r="AO151" s="69">
        <v>4</v>
      </c>
      <c r="AP151">
        <v>2</v>
      </c>
      <c r="AQ151">
        <v>1</v>
      </c>
      <c r="AR151">
        <v>2</v>
      </c>
      <c r="AS151" s="82" t="str">
        <f t="shared" si="200"/>
        <v>Gw-1-2</v>
      </c>
      <c r="AT151" s="14">
        <f t="shared" si="201"/>
        <v>17616</v>
      </c>
      <c r="AU151" s="81">
        <f>VLOOKUP(C151,Bushfire_Vlookup!$F$2:$H$12575,3,FALSE)</f>
        <v>1435.179386</v>
      </c>
      <c r="AV151" s="14">
        <f>VLOOKUP(AS151,Safety_collateral_Vlookup!$J$3:$L$20,2,FALSE)</f>
        <v>106635.46062946052</v>
      </c>
      <c r="AW151" s="14">
        <f>VLOOKUP(AS151,Safety_collateral_Vlookup!$J$3:$L$20,3,FALSE)</f>
        <v>550000</v>
      </c>
      <c r="AX151" s="48">
        <f t="shared" si="202"/>
        <v>720957.64489649632</v>
      </c>
      <c r="AY151" s="49">
        <f t="shared" si="287"/>
        <v>22769.600000000002</v>
      </c>
      <c r="AZ151" s="14">
        <v>76000</v>
      </c>
      <c r="BA151" s="16">
        <f t="shared" si="203"/>
        <v>31.663166893423522</v>
      </c>
      <c r="BB151" t="e">
        <f>IF(BA151&lt;=#REF!,#REF!,IF(BA151&lt;=#REF!,#REF!,IF(BA151&lt;=#REF!,#REF!,IF(BA151&lt;=#REF!,#REF!,#REF!))))</f>
        <v>#REF!</v>
      </c>
      <c r="BC151" s="51">
        <v>5</v>
      </c>
      <c r="BD151" s="21">
        <v>70</v>
      </c>
      <c r="BE151" s="21">
        <v>6.4399999999999999E-2</v>
      </c>
      <c r="BF151" s="26">
        <f t="shared" si="204"/>
        <v>1485.1743201214956</v>
      </c>
      <c r="BG151" s="21">
        <v>7</v>
      </c>
      <c r="BH151" s="21">
        <f t="shared" si="205"/>
        <v>54.6</v>
      </c>
      <c r="BI151" s="28">
        <f t="shared" si="206"/>
        <v>2.2519960070400004E-2</v>
      </c>
      <c r="BJ151" s="27">
        <f t="shared" si="207"/>
        <v>2.2519960070400004E-2</v>
      </c>
      <c r="BK151" s="28">
        <f t="shared" si="208"/>
        <v>0.3452594593589744</v>
      </c>
      <c r="BL151" s="35">
        <f t="shared" si="209"/>
        <v>10.932007883216384</v>
      </c>
      <c r="BM151" s="21" t="str">
        <f t="shared" si="210"/>
        <v>Cr5</v>
      </c>
      <c r="BN151" s="51">
        <v>5</v>
      </c>
      <c r="BO151" s="21">
        <v>1</v>
      </c>
      <c r="BP151" s="50" t="s">
        <v>5497</v>
      </c>
      <c r="BQ151" s="14">
        <v>17616</v>
      </c>
      <c r="BR151">
        <f>IFERROR(VLOOKUP(AO151,'Model Failure data- Lines'!$A$37:$E$41,3,FALSE),'Model Failure data- Lines'!$C$37)</f>
        <v>0.45419999999999999</v>
      </c>
      <c r="BS151" s="14">
        <f t="shared" si="211"/>
        <v>327458.96231198864</v>
      </c>
      <c r="BT151" s="34">
        <f t="shared" si="212"/>
        <v>20309.354318203179</v>
      </c>
      <c r="BU151" s="34">
        <f t="shared" si="213"/>
        <v>16.123553569523807</v>
      </c>
      <c r="BV151" s="54">
        <f t="shared" si="214"/>
        <v>307149.60799378547</v>
      </c>
      <c r="BW151">
        <f>IFERROR(VLOOKUP(AO151,'Model Failure data- Lines'!$A$37:$E$41,4,FALSE),'Model Failure data- Lines'!$D$37)</f>
        <v>0.40249999999999997</v>
      </c>
      <c r="BX151" s="14">
        <f t="shared" si="215"/>
        <v>290185.45207083976</v>
      </c>
      <c r="BY151" s="34">
        <f t="shared" si="216"/>
        <v>18114.937145242697</v>
      </c>
      <c r="BZ151" s="71">
        <f t="shared" si="217"/>
        <v>16.01912552851709</v>
      </c>
      <c r="CA151" s="71">
        <f t="shared" si="218"/>
        <v>272070.51492559706</v>
      </c>
      <c r="CB151" s="56">
        <v>1</v>
      </c>
      <c r="CC151">
        <f>IFERROR(VLOOKUP(AO151,'Model Failure data- Lines'!$A$37:$E$41,5,FALSE),'Model Failure data- Lines'!$E$37)</f>
        <v>0.28349999999999997</v>
      </c>
      <c r="CD151" s="14">
        <f t="shared" si="219"/>
        <v>204391.49232815669</v>
      </c>
      <c r="CE151" s="34">
        <f t="shared" si="220"/>
        <v>14411.801163660914</v>
      </c>
      <c r="CF151" s="34">
        <f t="shared" si="221"/>
        <v>14.182230937485178</v>
      </c>
      <c r="CG151" s="54">
        <f t="shared" si="222"/>
        <v>189979.69116449577</v>
      </c>
      <c r="CH151" t="e">
        <f>IFERROR(VLOOKUP(AO151,'Model Failure data- Lines'!#REF!,3,FALSE),'Model Failure data- Lines'!#REF!)</f>
        <v>#REF!</v>
      </c>
      <c r="CI151" s="14" t="e">
        <f t="shared" si="223"/>
        <v>#REF!</v>
      </c>
      <c r="CJ151" s="34">
        <f t="shared" si="224"/>
        <v>19480.192160032035</v>
      </c>
      <c r="CK151" s="34" t="e">
        <f t="shared" si="225"/>
        <v>#REF!</v>
      </c>
      <c r="CL151" s="54" t="e">
        <f t="shared" si="226"/>
        <v>#REF!</v>
      </c>
      <c r="CM151" t="e">
        <f>IFERROR(VLOOKUP(AO151,'Model Failure data- Lines'!#REF!,4,FALSE),'Model Failure data- Lines'!#REF!)</f>
        <v>#REF!</v>
      </c>
      <c r="CN151" s="14" t="e">
        <f t="shared" si="227"/>
        <v>#REF!</v>
      </c>
      <c r="CO151" s="34">
        <f t="shared" si="228"/>
        <v>16665.988273477509</v>
      </c>
      <c r="CP151" s="34" t="e">
        <f t="shared" si="229"/>
        <v>#REF!</v>
      </c>
      <c r="CQ151" s="54" t="e">
        <f t="shared" si="230"/>
        <v>#REF!</v>
      </c>
      <c r="CR151" t="e">
        <f>IFERROR(VLOOKUP(AO151,'Model Failure data- Lines'!#REF!,5,FALSE),'Model Failure data- Lines'!#REF!)</f>
        <v>#REF!</v>
      </c>
      <c r="CS151" s="14" t="e">
        <f t="shared" si="231"/>
        <v>#REF!</v>
      </c>
      <c r="CT151" s="34">
        <f t="shared" si="232"/>
        <v>12198.508763074004</v>
      </c>
      <c r="CU151" s="34" t="e">
        <f t="shared" si="233"/>
        <v>#REF!</v>
      </c>
      <c r="CV151" s="54" t="e">
        <f t="shared" si="234"/>
        <v>#REF!</v>
      </c>
      <c r="CW151" t="s">
        <v>513</v>
      </c>
      <c r="CY151">
        <v>1</v>
      </c>
      <c r="CZ151">
        <f t="shared" si="235"/>
        <v>272070.51492559706</v>
      </c>
      <c r="DA151" s="34">
        <f t="shared" si="236"/>
        <v>7565.4994799999995</v>
      </c>
      <c r="DB151" s="34">
        <f t="shared" si="237"/>
        <v>616.36290295695494</v>
      </c>
      <c r="DC151" s="34">
        <f t="shared" si="238"/>
        <v>45796.464687882828</v>
      </c>
      <c r="DD151" s="9">
        <f t="shared" si="239"/>
        <v>236207.12499999997</v>
      </c>
      <c r="DE151" s="59">
        <f t="shared" si="240"/>
        <v>2.6071256935902898E-2</v>
      </c>
      <c r="DF151" s="59">
        <f t="shared" si="241"/>
        <v>2.1240310241551637E-3</v>
      </c>
      <c r="DG151" s="59">
        <f t="shared" si="242"/>
        <v>0.15781792078502627</v>
      </c>
      <c r="DH151" s="59">
        <f t="shared" si="243"/>
        <v>0.81398679125491569</v>
      </c>
      <c r="DI151" s="14">
        <f t="shared" si="244"/>
        <v>7093.2202993086457</v>
      </c>
      <c r="DJ151" s="14">
        <f t="shared" si="245"/>
        <v>577.8862144598387</v>
      </c>
      <c r="DK151" s="14">
        <f t="shared" si="246"/>
        <v>42937.602972469183</v>
      </c>
      <c r="DL151" s="14">
        <f t="shared" si="247"/>
        <v>221461.80543935942</v>
      </c>
      <c r="DM151">
        <f t="shared" si="248"/>
        <v>189979.69116449577</v>
      </c>
      <c r="DN151" s="34">
        <f t="shared" si="249"/>
        <v>5328.7431120000001</v>
      </c>
      <c r="DO151" s="34">
        <f t="shared" si="250"/>
        <v>434.13387077837695</v>
      </c>
      <c r="DP151" s="34">
        <f t="shared" si="251"/>
        <v>32256.640345378339</v>
      </c>
      <c r="DQ151" s="9">
        <f t="shared" si="252"/>
        <v>166371.97499999998</v>
      </c>
      <c r="DR151" s="59">
        <f t="shared" si="253"/>
        <v>2.6071256935902905E-2</v>
      </c>
      <c r="DS151" s="59">
        <f t="shared" si="254"/>
        <v>2.1240310241551637E-3</v>
      </c>
      <c r="DT151" s="59">
        <f t="shared" si="255"/>
        <v>0.15781792078502627</v>
      </c>
      <c r="DU151" s="59">
        <f t="shared" si="256"/>
        <v>0.81398679125491569</v>
      </c>
      <c r="DV151" s="14">
        <f t="shared" si="257"/>
        <v>4953.0093409530527</v>
      </c>
      <c r="DW151" s="14">
        <f t="shared" si="258"/>
        <v>403.52275799280568</v>
      </c>
      <c r="DX151" s="14">
        <f t="shared" si="259"/>
        <v>29982.199850962148</v>
      </c>
      <c r="DY151" s="14">
        <f t="shared" si="260"/>
        <v>154640.95921458778</v>
      </c>
      <c r="DZ151" s="34" t="e">
        <f t="shared" si="261"/>
        <v>#REF!</v>
      </c>
      <c r="EA151" s="34" t="e">
        <f t="shared" si="262"/>
        <v>#REF!</v>
      </c>
      <c r="EB151" s="34" t="e">
        <f t="shared" si="263"/>
        <v>#REF!</v>
      </c>
      <c r="EC151" s="34" t="e">
        <f t="shared" si="264"/>
        <v>#REF!</v>
      </c>
      <c r="ED151" s="34" t="e">
        <f t="shared" si="265"/>
        <v>#REF!</v>
      </c>
      <c r="EE151" s="59" t="e">
        <f t="shared" si="266"/>
        <v>#REF!</v>
      </c>
      <c r="EF151" s="59" t="e">
        <f t="shared" si="267"/>
        <v>#REF!</v>
      </c>
      <c r="EG151" s="59" t="e">
        <f t="shared" si="268"/>
        <v>#REF!</v>
      </c>
      <c r="EH151" s="59" t="e">
        <f t="shared" si="269"/>
        <v>#REF!</v>
      </c>
      <c r="EI151" s="14" t="e">
        <f t="shared" si="270"/>
        <v>#REF!</v>
      </c>
      <c r="EJ151" s="14" t="e">
        <f t="shared" si="271"/>
        <v>#REF!</v>
      </c>
      <c r="EK151" s="14" t="e">
        <f t="shared" si="272"/>
        <v>#REF!</v>
      </c>
      <c r="EL151" s="14" t="e">
        <f t="shared" si="273"/>
        <v>#REF!</v>
      </c>
      <c r="EM151" t="e">
        <f t="shared" si="274"/>
        <v>#REF!</v>
      </c>
      <c r="EN151" s="34" t="e">
        <f t="shared" si="275"/>
        <v>#REF!</v>
      </c>
      <c r="EO151" s="34" t="e">
        <f t="shared" si="276"/>
        <v>#REF!</v>
      </c>
      <c r="EP151" s="34" t="e">
        <f t="shared" si="277"/>
        <v>#REF!</v>
      </c>
      <c r="EQ151" s="34" t="e">
        <f t="shared" si="278"/>
        <v>#REF!</v>
      </c>
      <c r="ER151" s="59" t="e">
        <f t="shared" si="279"/>
        <v>#REF!</v>
      </c>
      <c r="ES151" s="59" t="e">
        <f t="shared" si="280"/>
        <v>#REF!</v>
      </c>
      <c r="ET151" s="59" t="e">
        <f t="shared" si="281"/>
        <v>#REF!</v>
      </c>
      <c r="EU151" s="59" t="e">
        <f t="shared" si="282"/>
        <v>#REF!</v>
      </c>
      <c r="EV151" s="14" t="e">
        <f t="shared" si="283"/>
        <v>#REF!</v>
      </c>
      <c r="EW151" s="14" t="e">
        <f t="shared" si="284"/>
        <v>#REF!</v>
      </c>
      <c r="EX151" s="14" t="e">
        <f t="shared" si="285"/>
        <v>#REF!</v>
      </c>
      <c r="EY151" s="14" t="e">
        <f t="shared" si="286"/>
        <v>#REF!</v>
      </c>
    </row>
    <row r="152" spans="1:155" x14ac:dyDescent="0.2">
      <c r="A152" s="17">
        <v>30226346</v>
      </c>
      <c r="B152" t="s">
        <v>62</v>
      </c>
      <c r="C152" t="s">
        <v>3904</v>
      </c>
      <c r="D152" t="s">
        <v>3905</v>
      </c>
      <c r="E152" t="s">
        <v>316</v>
      </c>
      <c r="F152" t="s">
        <v>41</v>
      </c>
      <c r="G152" t="s">
        <v>42</v>
      </c>
      <c r="H152" t="s">
        <v>3906</v>
      </c>
      <c r="I152" t="s">
        <v>68</v>
      </c>
      <c r="J152" s="19" t="s">
        <v>69</v>
      </c>
      <c r="K152" t="s">
        <v>70</v>
      </c>
      <c r="L152">
        <v>1966</v>
      </c>
      <c r="M152">
        <f t="shared" si="194"/>
        <v>1966</v>
      </c>
      <c r="N152">
        <v>53</v>
      </c>
      <c r="O152" s="19">
        <f t="shared" si="195"/>
        <v>53</v>
      </c>
      <c r="P152" t="s">
        <v>80</v>
      </c>
      <c r="Q152" s="19" t="str">
        <f t="shared" si="197"/>
        <v>50-60</v>
      </c>
      <c r="R152" s="23">
        <v>539.5</v>
      </c>
      <c r="S152" s="15">
        <f t="shared" si="198"/>
        <v>0.53949999999999998</v>
      </c>
      <c r="T152">
        <v>30208830</v>
      </c>
      <c r="U152" t="s">
        <v>45</v>
      </c>
      <c r="V152" t="s">
        <v>46</v>
      </c>
      <c r="W152" t="s">
        <v>47</v>
      </c>
      <c r="X152" t="s">
        <v>88</v>
      </c>
      <c r="Y152" t="s">
        <v>235</v>
      </c>
      <c r="Z152" t="s">
        <v>3907</v>
      </c>
      <c r="AA152" t="s">
        <v>3908</v>
      </c>
      <c r="AB152" t="s">
        <v>699</v>
      </c>
      <c r="AC152">
        <v>1966</v>
      </c>
      <c r="AD152">
        <v>53</v>
      </c>
      <c r="AE152" t="str">
        <f t="shared" si="199"/>
        <v>&lt;60</v>
      </c>
      <c r="AF152">
        <v>-37.946131530000002</v>
      </c>
      <c r="AG152">
        <v>145.24815835000001</v>
      </c>
      <c r="AH152" t="s">
        <v>75</v>
      </c>
      <c r="AI152" t="s">
        <v>76</v>
      </c>
      <c r="AJ152" s="33" t="s">
        <v>164</v>
      </c>
      <c r="AL152">
        <v>1</v>
      </c>
      <c r="AM152" t="s">
        <v>86</v>
      </c>
      <c r="AN152">
        <v>220</v>
      </c>
      <c r="AO152" s="69">
        <v>4</v>
      </c>
      <c r="AP152">
        <v>2</v>
      </c>
      <c r="AQ152">
        <v>2</v>
      </c>
      <c r="AR152">
        <v>0</v>
      </c>
      <c r="AS152" s="82" t="str">
        <f t="shared" si="200"/>
        <v>Gw-2-0</v>
      </c>
      <c r="AT152" s="14">
        <f t="shared" si="201"/>
        <v>17616</v>
      </c>
      <c r="AU152" s="81">
        <f>VLOOKUP(C152,Bushfire_Vlookup!$F$2:$H$12575,3,FALSE)</f>
        <v>1889.5112180000001</v>
      </c>
      <c r="AV152" s="14">
        <f>VLOOKUP(AS152,Safety_collateral_Vlookup!$J$3:$L$20,2,FALSE)</f>
        <v>1575956.0550856832</v>
      </c>
      <c r="AW152" s="14">
        <f>VLOOKUP(AS152,Safety_collateral_Vlookup!$J$3:$L$20,3,FALSE)</f>
        <v>25000</v>
      </c>
      <c r="AX152" s="48">
        <f t="shared" si="202"/>
        <v>1729032.49124603</v>
      </c>
      <c r="AY152" s="49">
        <f t="shared" si="287"/>
        <v>41002</v>
      </c>
      <c r="AZ152" s="14">
        <v>76000</v>
      </c>
      <c r="BA152" s="16">
        <f t="shared" si="203"/>
        <v>42.169467129555386</v>
      </c>
      <c r="BB152" t="e">
        <f>IF(BA152&lt;=#REF!,#REF!,IF(BA152&lt;=#REF!,#REF!,IF(BA152&lt;=#REF!,#REF!,IF(BA152&lt;=#REF!,#REF!,#REF!))))</f>
        <v>#REF!</v>
      </c>
      <c r="BC152" s="51">
        <v>5</v>
      </c>
      <c r="BD152" s="21">
        <v>70</v>
      </c>
      <c r="BE152" s="21">
        <v>6.4399999999999999E-2</v>
      </c>
      <c r="BF152" s="26">
        <f t="shared" si="204"/>
        <v>2674.4043581627061</v>
      </c>
      <c r="BG152" s="21">
        <v>7</v>
      </c>
      <c r="BH152" s="21">
        <f t="shared" si="205"/>
        <v>54.6</v>
      </c>
      <c r="BI152" s="28">
        <f t="shared" si="206"/>
        <v>2.2519960070400004E-2</v>
      </c>
      <c r="BJ152" s="27">
        <f t="shared" si="207"/>
        <v>2.2519960070400004E-2</v>
      </c>
      <c r="BK152" s="28">
        <f t="shared" si="208"/>
        <v>0.34525945935897445</v>
      </c>
      <c r="BL152" s="35">
        <f t="shared" si="209"/>
        <v>14.559407422606336</v>
      </c>
      <c r="BM152" s="21" t="str">
        <f t="shared" si="210"/>
        <v>Cr5</v>
      </c>
      <c r="BN152" s="51">
        <v>5</v>
      </c>
      <c r="BO152" s="21">
        <v>1</v>
      </c>
      <c r="BP152" s="50" t="s">
        <v>5497</v>
      </c>
      <c r="BQ152" s="14">
        <v>17616</v>
      </c>
      <c r="BR152">
        <f>IFERROR(VLOOKUP(AO152,'Model Failure data- Lines'!$A$37:$E$41,3,FALSE),'Model Failure data- Lines'!$C$37)</f>
        <v>0.45419999999999999</v>
      </c>
      <c r="BS152" s="14">
        <f t="shared" si="211"/>
        <v>785326.55752394674</v>
      </c>
      <c r="BT152" s="34">
        <f t="shared" si="212"/>
        <v>36571.751183813802</v>
      </c>
      <c r="BU152" s="34">
        <f t="shared" si="213"/>
        <v>21.473583629528861</v>
      </c>
      <c r="BV152" s="54">
        <f t="shared" si="214"/>
        <v>748754.80634013296</v>
      </c>
      <c r="BW152">
        <f>IFERROR(VLOOKUP(AO152,'Model Failure data- Lines'!$A$37:$E$41,4,FALSE),'Model Failure data- Lines'!$D$37)</f>
        <v>0.40249999999999997</v>
      </c>
      <c r="BX152" s="14">
        <f t="shared" si="215"/>
        <v>695935.577726527</v>
      </c>
      <c r="BY152" s="34">
        <f t="shared" si="216"/>
        <v>32620.188884707724</v>
      </c>
      <c r="BZ152" s="71">
        <f t="shared" si="217"/>
        <v>21.33450484257558</v>
      </c>
      <c r="CA152" s="71">
        <f t="shared" si="218"/>
        <v>663315.38884181925</v>
      </c>
      <c r="CB152" s="56">
        <v>1</v>
      </c>
      <c r="CC152">
        <f>IFERROR(VLOOKUP(AO152,'Model Failure data- Lines'!$A$37:$E$41,5,FALSE),'Model Failure data- Lines'!$E$37)</f>
        <v>0.28349999999999997</v>
      </c>
      <c r="CD152" s="14">
        <f t="shared" si="219"/>
        <v>490180.71126824943</v>
      </c>
      <c r="CE152" s="34">
        <f t="shared" si="220"/>
        <v>25951.824859129043</v>
      </c>
      <c r="CF152" s="34">
        <f t="shared" si="221"/>
        <v>18.888101855227308</v>
      </c>
      <c r="CG152" s="54">
        <f t="shared" si="222"/>
        <v>464228.8864091204</v>
      </c>
      <c r="CH152" t="e">
        <f>IFERROR(VLOOKUP(AO152,'Model Failure data- Lines'!#REF!,3,FALSE),'Model Failure data- Lines'!#REF!)</f>
        <v>#REF!</v>
      </c>
      <c r="CI152" s="14" t="e">
        <f t="shared" si="223"/>
        <v>#REF!</v>
      </c>
      <c r="CJ152" s="34">
        <f t="shared" si="224"/>
        <v>35078.650435037656</v>
      </c>
      <c r="CK152" s="34" t="e">
        <f t="shared" si="225"/>
        <v>#REF!</v>
      </c>
      <c r="CL152" s="54" t="e">
        <f t="shared" si="226"/>
        <v>#REF!</v>
      </c>
      <c r="CM152" t="e">
        <f>IFERROR(VLOOKUP(AO152,'Model Failure data- Lines'!#REF!,4,FALSE),'Model Failure data- Lines'!#REF!)</f>
        <v>#REF!</v>
      </c>
      <c r="CN152" s="14" t="e">
        <f t="shared" si="227"/>
        <v>#REF!</v>
      </c>
      <c r="CO152" s="34">
        <f t="shared" si="228"/>
        <v>30011.016934382893</v>
      </c>
      <c r="CP152" s="34" t="e">
        <f t="shared" si="229"/>
        <v>#REF!</v>
      </c>
      <c r="CQ152" s="54" t="e">
        <f t="shared" si="230"/>
        <v>#REF!</v>
      </c>
      <c r="CR152" t="e">
        <f>IFERROR(VLOOKUP(AO152,'Model Failure data- Lines'!#REF!,5,FALSE),'Model Failure data- Lines'!#REF!)</f>
        <v>#REF!</v>
      </c>
      <c r="CS152" s="14" t="e">
        <f t="shared" si="231"/>
        <v>#REF!</v>
      </c>
      <c r="CT152" s="34">
        <f t="shared" si="232"/>
        <v>21966.273289981389</v>
      </c>
      <c r="CU152" s="34" t="e">
        <f t="shared" si="233"/>
        <v>#REF!</v>
      </c>
      <c r="CV152" s="54" t="e">
        <f t="shared" si="234"/>
        <v>#REF!</v>
      </c>
      <c r="CW152" t="s">
        <v>699</v>
      </c>
      <c r="CY152">
        <v>1</v>
      </c>
      <c r="CZ152">
        <f t="shared" si="235"/>
        <v>663315.38884181925</v>
      </c>
      <c r="DA152" s="34">
        <f t="shared" si="236"/>
        <v>7565.4994799999995</v>
      </c>
      <c r="DB152" s="34">
        <f t="shared" si="237"/>
        <v>811.48365901641489</v>
      </c>
      <c r="DC152" s="34">
        <f t="shared" si="238"/>
        <v>676821.90708751057</v>
      </c>
      <c r="DD152" s="9">
        <f t="shared" si="239"/>
        <v>10736.687499999998</v>
      </c>
      <c r="DE152" s="59">
        <f t="shared" si="240"/>
        <v>1.0870976742868747E-2</v>
      </c>
      <c r="DF152" s="59">
        <f t="shared" si="241"/>
        <v>1.1660327262867619E-3</v>
      </c>
      <c r="DG152" s="59">
        <f t="shared" si="242"/>
        <v>0.97253528738758155</v>
      </c>
      <c r="DH152" s="59">
        <f t="shared" si="243"/>
        <v>1.5427703143262864E-2</v>
      </c>
      <c r="DI152" s="14">
        <f t="shared" si="244"/>
        <v>7210.8861652863579</v>
      </c>
      <c r="DJ152" s="14">
        <f t="shared" si="245"/>
        <v>773.44745123919006</v>
      </c>
      <c r="DK152" s="14">
        <f t="shared" si="246"/>
        <v>645097.6223158841</v>
      </c>
      <c r="DL152" s="14">
        <f t="shared" si="247"/>
        <v>10233.432909409565</v>
      </c>
      <c r="DM152">
        <f t="shared" si="248"/>
        <v>464228.8864091204</v>
      </c>
      <c r="DN152" s="34">
        <f t="shared" si="249"/>
        <v>5328.7431120000001</v>
      </c>
      <c r="DO152" s="34">
        <f t="shared" si="250"/>
        <v>571.56675113330095</v>
      </c>
      <c r="DP152" s="34">
        <f t="shared" si="251"/>
        <v>476718.03890511615</v>
      </c>
      <c r="DQ152" s="9">
        <f t="shared" si="252"/>
        <v>7562.3624999999984</v>
      </c>
      <c r="DR152" s="59">
        <f t="shared" si="253"/>
        <v>1.0870976742868747E-2</v>
      </c>
      <c r="DS152" s="59">
        <f t="shared" si="254"/>
        <v>1.1660327262867619E-3</v>
      </c>
      <c r="DT152" s="59">
        <f t="shared" si="255"/>
        <v>0.97253528738758166</v>
      </c>
      <c r="DU152" s="59">
        <f t="shared" si="256"/>
        <v>1.5427703143262864E-2</v>
      </c>
      <c r="DV152" s="14">
        <f t="shared" si="257"/>
        <v>5046.6214275214052</v>
      </c>
      <c r="DW152" s="14">
        <f t="shared" si="258"/>
        <v>541.30607404069417</v>
      </c>
      <c r="DX152" s="14">
        <f t="shared" si="259"/>
        <v>451478.97345751093</v>
      </c>
      <c r="DY152" s="14">
        <f t="shared" si="260"/>
        <v>7161.9854500474066</v>
      </c>
      <c r="DZ152" s="34" t="e">
        <f t="shared" si="261"/>
        <v>#REF!</v>
      </c>
      <c r="EA152" s="34" t="e">
        <f t="shared" si="262"/>
        <v>#REF!</v>
      </c>
      <c r="EB152" s="34" t="e">
        <f t="shared" si="263"/>
        <v>#REF!</v>
      </c>
      <c r="EC152" s="34" t="e">
        <f t="shared" si="264"/>
        <v>#REF!</v>
      </c>
      <c r="ED152" s="34" t="e">
        <f t="shared" si="265"/>
        <v>#REF!</v>
      </c>
      <c r="EE152" s="59" t="e">
        <f t="shared" si="266"/>
        <v>#REF!</v>
      </c>
      <c r="EF152" s="59" t="e">
        <f t="shared" si="267"/>
        <v>#REF!</v>
      </c>
      <c r="EG152" s="59" t="e">
        <f t="shared" si="268"/>
        <v>#REF!</v>
      </c>
      <c r="EH152" s="59" t="e">
        <f t="shared" si="269"/>
        <v>#REF!</v>
      </c>
      <c r="EI152" s="14" t="e">
        <f t="shared" si="270"/>
        <v>#REF!</v>
      </c>
      <c r="EJ152" s="14" t="e">
        <f t="shared" si="271"/>
        <v>#REF!</v>
      </c>
      <c r="EK152" s="14" t="e">
        <f t="shared" si="272"/>
        <v>#REF!</v>
      </c>
      <c r="EL152" s="14" t="e">
        <f t="shared" si="273"/>
        <v>#REF!</v>
      </c>
      <c r="EM152" t="e">
        <f t="shared" si="274"/>
        <v>#REF!</v>
      </c>
      <c r="EN152" s="34" t="e">
        <f t="shared" si="275"/>
        <v>#REF!</v>
      </c>
      <c r="EO152" s="34" t="e">
        <f t="shared" si="276"/>
        <v>#REF!</v>
      </c>
      <c r="EP152" s="34" t="e">
        <f t="shared" si="277"/>
        <v>#REF!</v>
      </c>
      <c r="EQ152" s="34" t="e">
        <f t="shared" si="278"/>
        <v>#REF!</v>
      </c>
      <c r="ER152" s="59" t="e">
        <f t="shared" si="279"/>
        <v>#REF!</v>
      </c>
      <c r="ES152" s="59" t="e">
        <f t="shared" si="280"/>
        <v>#REF!</v>
      </c>
      <c r="ET152" s="59" t="e">
        <f t="shared" si="281"/>
        <v>#REF!</v>
      </c>
      <c r="EU152" s="59" t="e">
        <f t="shared" si="282"/>
        <v>#REF!</v>
      </c>
      <c r="EV152" s="14" t="e">
        <f t="shared" si="283"/>
        <v>#REF!</v>
      </c>
      <c r="EW152" s="14" t="e">
        <f t="shared" si="284"/>
        <v>#REF!</v>
      </c>
      <c r="EX152" s="14" t="e">
        <f t="shared" si="285"/>
        <v>#REF!</v>
      </c>
      <c r="EY152" s="14" t="e">
        <f t="shared" si="286"/>
        <v>#REF!</v>
      </c>
    </row>
    <row r="153" spans="1:155" x14ac:dyDescent="0.2">
      <c r="A153" s="17">
        <v>30438495</v>
      </c>
      <c r="B153" t="s">
        <v>62</v>
      </c>
      <c r="C153" t="s">
        <v>4573</v>
      </c>
      <c r="D153" t="s">
        <v>4574</v>
      </c>
      <c r="E153" t="s">
        <v>614</v>
      </c>
      <c r="F153" t="s">
        <v>66</v>
      </c>
      <c r="G153" t="s">
        <v>42</v>
      </c>
      <c r="H153" t="s">
        <v>5402</v>
      </c>
      <c r="I153" t="s">
        <v>68</v>
      </c>
      <c r="J153" s="19" t="s">
        <v>69</v>
      </c>
      <c r="K153" t="s">
        <v>70</v>
      </c>
      <c r="L153">
        <v>1966</v>
      </c>
      <c r="M153">
        <f t="shared" si="194"/>
        <v>1966</v>
      </c>
      <c r="N153">
        <v>53</v>
      </c>
      <c r="O153" s="19">
        <f t="shared" si="195"/>
        <v>53</v>
      </c>
      <c r="P153" t="s">
        <v>80</v>
      </c>
      <c r="Q153" s="19" t="str">
        <f t="shared" si="197"/>
        <v>50-60</v>
      </c>
      <c r="R153" s="23">
        <v>304.8</v>
      </c>
      <c r="S153" s="15">
        <f t="shared" si="198"/>
        <v>0.30480000000000002</v>
      </c>
      <c r="T153">
        <v>30185904</v>
      </c>
      <c r="U153" t="s">
        <v>45</v>
      </c>
      <c r="V153" t="s">
        <v>46</v>
      </c>
      <c r="W153" t="s">
        <v>47</v>
      </c>
      <c r="X153" t="s">
        <v>48</v>
      </c>
      <c r="Y153" t="s">
        <v>161</v>
      </c>
      <c r="Z153" t="s">
        <v>4576</v>
      </c>
      <c r="AA153" t="s">
        <v>4577</v>
      </c>
      <c r="AB153" t="s">
        <v>709</v>
      </c>
      <c r="AC153">
        <v>1966</v>
      </c>
      <c r="AD153">
        <v>106</v>
      </c>
      <c r="AE153" t="str">
        <f t="shared" si="199"/>
        <v>&gt;80</v>
      </c>
      <c r="AF153">
        <v>-37.941520189999999</v>
      </c>
      <c r="AG153">
        <v>145.24132467999999</v>
      </c>
      <c r="AH153" t="s">
        <v>75</v>
      </c>
      <c r="AI153" t="s">
        <v>76</v>
      </c>
      <c r="AJ153" s="33" t="s">
        <v>164</v>
      </c>
      <c r="AL153" t="s">
        <v>48</v>
      </c>
      <c r="AM153" t="s">
        <v>86</v>
      </c>
      <c r="AN153">
        <v>220</v>
      </c>
      <c r="AO153" s="69">
        <v>4</v>
      </c>
      <c r="AP153">
        <v>2</v>
      </c>
      <c r="AQ153">
        <v>0</v>
      </c>
      <c r="AR153">
        <v>1</v>
      </c>
      <c r="AS153" s="82" t="str">
        <f t="shared" si="200"/>
        <v>Gw-0-1</v>
      </c>
      <c r="AT153" s="14">
        <f t="shared" si="201"/>
        <v>17616</v>
      </c>
      <c r="AU153" s="81">
        <f>VLOOKUP(C153,Bushfire_Vlookup!$F$2:$H$12575,3,FALSE)</f>
        <v>1932.9842329999999</v>
      </c>
      <c r="AV153" s="14">
        <f>VLOOKUP(AS153,Safety_collateral_Vlookup!$J$3:$L$20,2,FALSE)</f>
        <v>11570.139925214824</v>
      </c>
      <c r="AW153" s="14">
        <f>VLOOKUP(AS153,Safety_collateral_Vlookup!$J$3:$L$20,3,FALSE)</f>
        <v>148000</v>
      </c>
      <c r="AX153" s="48">
        <f t="shared" si="202"/>
        <v>191120.10547681522</v>
      </c>
      <c r="AY153" s="49">
        <f t="shared" si="287"/>
        <v>23164.800000000003</v>
      </c>
      <c r="AZ153" s="14">
        <v>76000</v>
      </c>
      <c r="BA153" s="16">
        <f t="shared" si="203"/>
        <v>8.2504535103612024</v>
      </c>
      <c r="BB153" t="e">
        <f>IF(BA153&lt;=#REF!,#REF!,IF(BA153&lt;=#REF!,#REF!,IF(BA153&lt;=#REF!,#REF!,IF(BA153&lt;=#REF!,#REF!,#REF!))))</f>
        <v>#REF!</v>
      </c>
      <c r="BC153" s="51">
        <v>4</v>
      </c>
      <c r="BD153" s="21">
        <v>70</v>
      </c>
      <c r="BE153" s="21">
        <v>6.4399999999999999E-2</v>
      </c>
      <c r="BF153" s="26">
        <f t="shared" si="204"/>
        <v>1510.9517115254737</v>
      </c>
      <c r="BG153" s="21">
        <v>7</v>
      </c>
      <c r="BH153" s="21">
        <f t="shared" si="205"/>
        <v>54.6</v>
      </c>
      <c r="BI153" s="28">
        <f t="shared" si="206"/>
        <v>2.2519960070400004E-2</v>
      </c>
      <c r="BJ153" s="27">
        <f t="shared" si="207"/>
        <v>2.2519960070400004E-2</v>
      </c>
      <c r="BK153" s="28">
        <f t="shared" si="208"/>
        <v>0.34525945935897434</v>
      </c>
      <c r="BL153" s="35">
        <f t="shared" si="209"/>
        <v>2.8485471184536615</v>
      </c>
      <c r="BM153" s="21" t="str">
        <f t="shared" si="210"/>
        <v>Cr3</v>
      </c>
      <c r="BN153" s="51">
        <v>3</v>
      </c>
      <c r="BO153" s="21">
        <v>1</v>
      </c>
      <c r="BP153" s="50" t="s">
        <v>5497</v>
      </c>
      <c r="BQ153" s="14">
        <v>17616</v>
      </c>
      <c r="BR153">
        <f>IFERROR(VLOOKUP(AO153,'Model Failure data- Lines'!$A$37:$E$41,3,FALSE),'Model Failure data- Lines'!$C$37)</f>
        <v>0.45419999999999999</v>
      </c>
      <c r="BS153" s="14">
        <f t="shared" si="211"/>
        <v>86806.751907569473</v>
      </c>
      <c r="BT153" s="34">
        <f t="shared" si="212"/>
        <v>20661.853124794157</v>
      </c>
      <c r="BU153" s="34">
        <f t="shared" si="213"/>
        <v>4.201305245142879</v>
      </c>
      <c r="BV153" s="54">
        <f t="shared" si="214"/>
        <v>66144.898782775315</v>
      </c>
      <c r="BW153">
        <f>IFERROR(VLOOKUP(AO153,'Model Failure data- Lines'!$A$37:$E$41,4,FALSE),'Model Failure data- Lines'!$D$37)</f>
        <v>0.40249999999999997</v>
      </c>
      <c r="BX153" s="14">
        <f t="shared" si="215"/>
        <v>76925.842454418118</v>
      </c>
      <c r="BY153" s="34">
        <f t="shared" si="216"/>
        <v>18429.348604372412</v>
      </c>
      <c r="BZ153" s="71">
        <f t="shared" si="217"/>
        <v>4.1740944894909235</v>
      </c>
      <c r="CA153" s="71">
        <f t="shared" si="218"/>
        <v>58496.493850045706</v>
      </c>
      <c r="CB153" s="56">
        <v>1</v>
      </c>
      <c r="CC153">
        <f>IFERROR(VLOOKUP(AO153,'Model Failure data- Lines'!$A$37:$E$41,5,FALSE),'Model Failure data- Lines'!$E$37)</f>
        <v>0.28349999999999997</v>
      </c>
      <c r="CD153" s="14">
        <f t="shared" si="219"/>
        <v>54182.549902677114</v>
      </c>
      <c r="CE153" s="34">
        <f t="shared" si="220"/>
        <v>14661.939234592277</v>
      </c>
      <c r="CF153" s="34">
        <f t="shared" si="221"/>
        <v>3.6954559035985417</v>
      </c>
      <c r="CG153" s="54">
        <f t="shared" si="222"/>
        <v>39520.610668084839</v>
      </c>
      <c r="CH153" t="e">
        <f>IFERROR(VLOOKUP(AO153,'Model Failure data- Lines'!#REF!,3,FALSE),'Model Failure data- Lines'!#REF!)</f>
        <v>#REF!</v>
      </c>
      <c r="CI153" s="14" t="e">
        <f t="shared" si="223"/>
        <v>#REF!</v>
      </c>
      <c r="CJ153" s="34">
        <f t="shared" si="224"/>
        <v>19818.299634104686</v>
      </c>
      <c r="CK153" s="34" t="e">
        <f t="shared" si="225"/>
        <v>#REF!</v>
      </c>
      <c r="CL153" s="54" t="e">
        <f t="shared" si="226"/>
        <v>#REF!</v>
      </c>
      <c r="CM153" t="e">
        <f>IFERROR(VLOOKUP(AO153,'Model Failure data- Lines'!#REF!,4,FALSE),'Model Failure data- Lines'!#REF!)</f>
        <v>#REF!</v>
      </c>
      <c r="CN153" s="14" t="e">
        <f t="shared" si="227"/>
        <v>#REF!</v>
      </c>
      <c r="CO153" s="34">
        <f t="shared" si="228"/>
        <v>16955.251087302888</v>
      </c>
      <c r="CP153" s="34" t="e">
        <f t="shared" si="229"/>
        <v>#REF!</v>
      </c>
      <c r="CQ153" s="54" t="e">
        <f t="shared" si="230"/>
        <v>#REF!</v>
      </c>
      <c r="CR153" t="e">
        <f>IFERROR(VLOOKUP(AO153,'Model Failure data- Lines'!#REF!,5,FALSE),'Model Failure data- Lines'!#REF!)</f>
        <v>#REF!</v>
      </c>
      <c r="CS153" s="14" t="e">
        <f t="shared" si="231"/>
        <v>#REF!</v>
      </c>
      <c r="CT153" s="34">
        <f t="shared" si="232"/>
        <v>12410.231879122017</v>
      </c>
      <c r="CU153" s="34" t="e">
        <f t="shared" si="233"/>
        <v>#REF!</v>
      </c>
      <c r="CV153" s="54" t="e">
        <f t="shared" si="234"/>
        <v>#REF!</v>
      </c>
      <c r="CW153" t="s">
        <v>709</v>
      </c>
      <c r="CY153">
        <v>1</v>
      </c>
      <c r="CZ153">
        <f t="shared" si="235"/>
        <v>58496.493850045714</v>
      </c>
      <c r="DA153" s="34">
        <f t="shared" si="236"/>
        <v>7565.4994799999995</v>
      </c>
      <c r="DB153" s="34">
        <f t="shared" si="237"/>
        <v>830.15390608592736</v>
      </c>
      <c r="DC153" s="34">
        <f t="shared" si="238"/>
        <v>4968.9990683321967</v>
      </c>
      <c r="DD153" s="9">
        <f t="shared" si="239"/>
        <v>63561.189999999995</v>
      </c>
      <c r="DE153" s="59">
        <f t="shared" si="240"/>
        <v>9.8347957443337519E-2</v>
      </c>
      <c r="DF153" s="59">
        <f t="shared" si="241"/>
        <v>1.0791612800052587E-2</v>
      </c>
      <c r="DG153" s="59">
        <f t="shared" si="242"/>
        <v>6.4594665586880554E-2</v>
      </c>
      <c r="DH153" s="59">
        <f t="shared" si="243"/>
        <v>0.8262657641697293</v>
      </c>
      <c r="DI153" s="14">
        <f t="shared" si="244"/>
        <v>5753.0106877487506</v>
      </c>
      <c r="DJ153" s="14">
        <f t="shared" si="245"/>
        <v>631.2715117903507</v>
      </c>
      <c r="DK153" s="14">
        <f t="shared" si="246"/>
        <v>3778.5614582487169</v>
      </c>
      <c r="DL153" s="14">
        <f t="shared" si="247"/>
        <v>48333.65019225789</v>
      </c>
      <c r="DM153">
        <f t="shared" si="248"/>
        <v>39520.610668084839</v>
      </c>
      <c r="DN153" s="34">
        <f t="shared" si="249"/>
        <v>5328.7431120000001</v>
      </c>
      <c r="DO153" s="34">
        <f t="shared" si="250"/>
        <v>584.71709906921831</v>
      </c>
      <c r="DP153" s="34">
        <f t="shared" si="251"/>
        <v>3499.9036916078949</v>
      </c>
      <c r="DQ153" s="9">
        <f t="shared" si="252"/>
        <v>44769.185999999994</v>
      </c>
      <c r="DR153" s="59">
        <f t="shared" si="253"/>
        <v>9.8347957443337519E-2</v>
      </c>
      <c r="DS153" s="59">
        <f t="shared" si="254"/>
        <v>1.0791612800052586E-2</v>
      </c>
      <c r="DT153" s="59">
        <f t="shared" si="255"/>
        <v>6.459466558688054E-2</v>
      </c>
      <c r="DU153" s="59">
        <f t="shared" si="256"/>
        <v>0.82626576416972919</v>
      </c>
      <c r="DV153" s="14">
        <f t="shared" si="257"/>
        <v>3886.7713361195183</v>
      </c>
      <c r="DW153" s="14">
        <f t="shared" si="258"/>
        <v>426.49112795159908</v>
      </c>
      <c r="DX153" s="14">
        <f t="shared" si="259"/>
        <v>2552.8206298942437</v>
      </c>
      <c r="DY153" s="14">
        <f t="shared" si="260"/>
        <v>32654.527574119471</v>
      </c>
      <c r="DZ153" s="34" t="e">
        <f t="shared" si="261"/>
        <v>#REF!</v>
      </c>
      <c r="EA153" s="34" t="e">
        <f t="shared" si="262"/>
        <v>#REF!</v>
      </c>
      <c r="EB153" s="34" t="e">
        <f t="shared" si="263"/>
        <v>#REF!</v>
      </c>
      <c r="EC153" s="34" t="e">
        <f t="shared" si="264"/>
        <v>#REF!</v>
      </c>
      <c r="ED153" s="34" t="e">
        <f t="shared" si="265"/>
        <v>#REF!</v>
      </c>
      <c r="EE153" s="59" t="e">
        <f t="shared" si="266"/>
        <v>#REF!</v>
      </c>
      <c r="EF153" s="59" t="e">
        <f t="shared" si="267"/>
        <v>#REF!</v>
      </c>
      <c r="EG153" s="59" t="e">
        <f t="shared" si="268"/>
        <v>#REF!</v>
      </c>
      <c r="EH153" s="59" t="e">
        <f t="shared" si="269"/>
        <v>#REF!</v>
      </c>
      <c r="EI153" s="14" t="e">
        <f t="shared" si="270"/>
        <v>#REF!</v>
      </c>
      <c r="EJ153" s="14" t="e">
        <f t="shared" si="271"/>
        <v>#REF!</v>
      </c>
      <c r="EK153" s="14" t="e">
        <f t="shared" si="272"/>
        <v>#REF!</v>
      </c>
      <c r="EL153" s="14" t="e">
        <f t="shared" si="273"/>
        <v>#REF!</v>
      </c>
      <c r="EM153" t="e">
        <f t="shared" si="274"/>
        <v>#REF!</v>
      </c>
      <c r="EN153" s="34" t="e">
        <f t="shared" si="275"/>
        <v>#REF!</v>
      </c>
      <c r="EO153" s="34" t="e">
        <f t="shared" si="276"/>
        <v>#REF!</v>
      </c>
      <c r="EP153" s="34" t="e">
        <f t="shared" si="277"/>
        <v>#REF!</v>
      </c>
      <c r="EQ153" s="34" t="e">
        <f t="shared" si="278"/>
        <v>#REF!</v>
      </c>
      <c r="ER153" s="59" t="e">
        <f t="shared" si="279"/>
        <v>#REF!</v>
      </c>
      <c r="ES153" s="59" t="e">
        <f t="shared" si="280"/>
        <v>#REF!</v>
      </c>
      <c r="ET153" s="59" t="e">
        <f t="shared" si="281"/>
        <v>#REF!</v>
      </c>
      <c r="EU153" s="59" t="e">
        <f t="shared" si="282"/>
        <v>#REF!</v>
      </c>
      <c r="EV153" s="14" t="e">
        <f t="shared" si="283"/>
        <v>#REF!</v>
      </c>
      <c r="EW153" s="14" t="e">
        <f t="shared" si="284"/>
        <v>#REF!</v>
      </c>
      <c r="EX153" s="14" t="e">
        <f t="shared" si="285"/>
        <v>#REF!</v>
      </c>
      <c r="EY153" s="14" t="e">
        <f t="shared" si="286"/>
        <v>#REF!</v>
      </c>
    </row>
    <row r="154" spans="1:155" x14ac:dyDescent="0.2">
      <c r="A154" s="17">
        <v>30347773</v>
      </c>
      <c r="B154" t="s">
        <v>62</v>
      </c>
      <c r="C154" t="s">
        <v>3979</v>
      </c>
      <c r="D154" t="s">
        <v>3980</v>
      </c>
      <c r="E154" t="s">
        <v>795</v>
      </c>
      <c r="F154" t="s">
        <v>66</v>
      </c>
      <c r="G154" t="s">
        <v>42</v>
      </c>
      <c r="H154" t="s">
        <v>4846</v>
      </c>
      <c r="I154" t="s">
        <v>68</v>
      </c>
      <c r="J154" s="19" t="s">
        <v>69</v>
      </c>
      <c r="K154" t="s">
        <v>70</v>
      </c>
      <c r="L154">
        <v>1966</v>
      </c>
      <c r="M154">
        <f t="shared" si="194"/>
        <v>1966</v>
      </c>
      <c r="N154">
        <v>53</v>
      </c>
      <c r="O154" s="19">
        <f t="shared" si="195"/>
        <v>53</v>
      </c>
      <c r="P154" t="s">
        <v>80</v>
      </c>
      <c r="Q154" s="19" t="str">
        <f t="shared" si="197"/>
        <v>50-60</v>
      </c>
      <c r="R154" s="23">
        <v>417.6</v>
      </c>
      <c r="S154" s="15">
        <f t="shared" si="198"/>
        <v>0.41760000000000003</v>
      </c>
      <c r="T154">
        <v>30359984</v>
      </c>
      <c r="U154" t="s">
        <v>45</v>
      </c>
      <c r="V154" t="s">
        <v>46</v>
      </c>
      <c r="W154" t="s">
        <v>47</v>
      </c>
      <c r="X154" t="s">
        <v>88</v>
      </c>
      <c r="Y154" t="s">
        <v>235</v>
      </c>
      <c r="Z154" t="s">
        <v>3982</v>
      </c>
      <c r="AA154" t="s">
        <v>3983</v>
      </c>
      <c r="AB154" t="s">
        <v>1563</v>
      </c>
      <c r="AC154">
        <v>1966</v>
      </c>
      <c r="AD154">
        <v>106</v>
      </c>
      <c r="AE154" t="str">
        <f t="shared" si="199"/>
        <v>&gt;80</v>
      </c>
      <c r="AF154">
        <v>-37.937111090000002</v>
      </c>
      <c r="AG154">
        <v>145.23478011</v>
      </c>
      <c r="AH154" t="s">
        <v>75</v>
      </c>
      <c r="AI154" t="s">
        <v>76</v>
      </c>
      <c r="AJ154" s="33" t="s">
        <v>164</v>
      </c>
      <c r="AL154" t="s">
        <v>48</v>
      </c>
      <c r="AM154" t="s">
        <v>86</v>
      </c>
      <c r="AN154">
        <v>220</v>
      </c>
      <c r="AO154" s="69">
        <v>4</v>
      </c>
      <c r="AP154">
        <v>2</v>
      </c>
      <c r="AQ154">
        <v>4</v>
      </c>
      <c r="AR154">
        <v>0</v>
      </c>
      <c r="AS154" s="82" t="str">
        <f t="shared" si="200"/>
        <v>Gw-4-0</v>
      </c>
      <c r="AT154" s="14">
        <f t="shared" si="201"/>
        <v>17616</v>
      </c>
      <c r="AU154" s="81">
        <f>VLOOKUP(C154,Bushfire_Vlookup!$F$2:$H$12575,3,FALSE)</f>
        <v>525.05165399999998</v>
      </c>
      <c r="AV154" s="14">
        <f>VLOOKUP(AS154,Safety_collateral_Vlookup!$J$3:$L$20,2,FALSE)</f>
        <v>2460565.8044019579</v>
      </c>
      <c r="AW154" s="14">
        <f>VLOOKUP(AS154,Safety_collateral_Vlookup!$J$3:$L$20,3,FALSE)</f>
        <v>25000</v>
      </c>
      <c r="AX154" s="48">
        <f t="shared" si="202"/>
        <v>2671455.2154117068</v>
      </c>
      <c r="AY154" s="48">
        <f>AZ154</f>
        <v>110000</v>
      </c>
      <c r="AZ154" s="14">
        <v>110000</v>
      </c>
      <c r="BA154" s="16">
        <f t="shared" si="203"/>
        <v>24.285956503742788</v>
      </c>
      <c r="BB154" t="e">
        <f>IF(BA154&lt;=#REF!,#REF!,IF(BA154&lt;=#REF!,#REF!,IF(BA154&lt;=#REF!,#REF!,IF(BA154&lt;=#REF!,#REF!,#REF!))))</f>
        <v>#REF!</v>
      </c>
      <c r="BC154" s="51">
        <v>5</v>
      </c>
      <c r="BD154" s="21">
        <v>70</v>
      </c>
      <c r="BE154" s="21">
        <v>6.4399999999999999E-2</v>
      </c>
      <c r="BF154" s="26">
        <f t="shared" si="204"/>
        <v>7174.8812106213763</v>
      </c>
      <c r="BG154" s="21">
        <v>7</v>
      </c>
      <c r="BH154" s="21">
        <f t="shared" si="205"/>
        <v>54.6</v>
      </c>
      <c r="BI154" s="28">
        <f t="shared" si="206"/>
        <v>2.2519960070400004E-2</v>
      </c>
      <c r="BJ154" s="27">
        <f t="shared" si="207"/>
        <v>2.2519960070400004E-2</v>
      </c>
      <c r="BK154" s="28">
        <f t="shared" si="208"/>
        <v>0.34525945935897445</v>
      </c>
      <c r="BL154" s="35">
        <f t="shared" si="209"/>
        <v>8.384956212497805</v>
      </c>
      <c r="BM154" s="21" t="str">
        <f t="shared" si="210"/>
        <v>Cr4</v>
      </c>
      <c r="BN154" s="51">
        <v>4</v>
      </c>
      <c r="BO154" s="21">
        <v>1</v>
      </c>
      <c r="BP154" s="50" t="s">
        <v>5497</v>
      </c>
      <c r="BQ154" s="14">
        <v>17616</v>
      </c>
      <c r="BR154">
        <f>IFERROR(VLOOKUP(AO154,'Model Failure data- Lines'!$A$37:$E$41,3,FALSE),'Model Failure data- Lines'!$C$37)</f>
        <v>0.45419999999999999</v>
      </c>
      <c r="BS154" s="14">
        <f t="shared" si="211"/>
        <v>1213374.9588399972</v>
      </c>
      <c r="BT154" s="34">
        <f t="shared" si="212"/>
        <v>98114.546368945856</v>
      </c>
      <c r="BU154" s="34">
        <f t="shared" si="213"/>
        <v>12.366922171532776</v>
      </c>
      <c r="BV154" s="54">
        <f t="shared" si="214"/>
        <v>1115260.4124710513</v>
      </c>
      <c r="BW154">
        <f>IFERROR(VLOOKUP(AO154,'Model Failure data- Lines'!$A$37:$E$41,4,FALSE),'Model Failure data- Lines'!$D$37)</f>
        <v>0.40249999999999997</v>
      </c>
      <c r="BX154" s="14">
        <f t="shared" si="215"/>
        <v>1075260.724203212</v>
      </c>
      <c r="BY154" s="34">
        <f t="shared" si="216"/>
        <v>87513.310992582061</v>
      </c>
      <c r="BZ154" s="71">
        <f t="shared" si="217"/>
        <v>12.286824849928886</v>
      </c>
      <c r="CA154" s="71">
        <f t="shared" si="218"/>
        <v>987747.41321062995</v>
      </c>
      <c r="CB154" s="56">
        <v>1</v>
      </c>
      <c r="CC154">
        <f>IFERROR(VLOOKUP(AO154,'Model Failure data- Lines'!$A$37:$E$41,5,FALSE),'Model Failure data- Lines'!$E$37)</f>
        <v>0.28349999999999997</v>
      </c>
      <c r="CD154" s="14">
        <f t="shared" si="219"/>
        <v>757357.55356921884</v>
      </c>
      <c r="CE154" s="34">
        <f t="shared" si="220"/>
        <v>69623.450917130744</v>
      </c>
      <c r="CF154" s="34">
        <f t="shared" si="221"/>
        <v>10.877908859626379</v>
      </c>
      <c r="CG154" s="54">
        <f t="shared" si="222"/>
        <v>687734.10265208804</v>
      </c>
      <c r="CH154" t="e">
        <f>IFERROR(VLOOKUP(AO154,'Model Failure data- Lines'!#REF!,3,FALSE),'Model Failure data- Lines'!#REF!)</f>
        <v>#REF!</v>
      </c>
      <c r="CI154" s="14" t="e">
        <f t="shared" si="223"/>
        <v>#REF!</v>
      </c>
      <c r="CJ154" s="34">
        <f t="shared" si="224"/>
        <v>94108.861710505385</v>
      </c>
      <c r="CK154" s="34" t="e">
        <f t="shared" si="225"/>
        <v>#REF!</v>
      </c>
      <c r="CL154" s="54" t="e">
        <f t="shared" si="226"/>
        <v>#REF!</v>
      </c>
      <c r="CM154" t="e">
        <f>IFERROR(VLOOKUP(AO154,'Model Failure data- Lines'!#REF!,4,FALSE),'Model Failure data- Lines'!#REF!)</f>
        <v>#REF!</v>
      </c>
      <c r="CN154" s="14" t="e">
        <f t="shared" si="227"/>
        <v>#REF!</v>
      </c>
      <c r="CO154" s="34">
        <f t="shared" si="228"/>
        <v>80513.4350222457</v>
      </c>
      <c r="CP154" s="34" t="e">
        <f t="shared" si="229"/>
        <v>#REF!</v>
      </c>
      <c r="CQ154" s="54" t="e">
        <f t="shared" si="230"/>
        <v>#REF!</v>
      </c>
      <c r="CR154" t="e">
        <f>IFERROR(VLOOKUP(AO154,'Model Failure data- Lines'!#REF!,5,FALSE),'Model Failure data- Lines'!#REF!)</f>
        <v>#REF!</v>
      </c>
      <c r="CS154" s="14" t="e">
        <f t="shared" si="231"/>
        <v>#REF!</v>
      </c>
      <c r="CT154" s="34">
        <f t="shared" si="232"/>
        <v>58931.029264376193</v>
      </c>
      <c r="CU154" s="34" t="e">
        <f t="shared" si="233"/>
        <v>#REF!</v>
      </c>
      <c r="CV154" s="54" t="e">
        <f t="shared" si="234"/>
        <v>#REF!</v>
      </c>
      <c r="CW154" t="s">
        <v>1563</v>
      </c>
      <c r="CY154">
        <v>1</v>
      </c>
      <c r="CZ154">
        <f t="shared" si="235"/>
        <v>987747.41321062995</v>
      </c>
      <c r="DA154" s="34">
        <f t="shared" si="236"/>
        <v>7565.4994799999995</v>
      </c>
      <c r="DB154" s="34">
        <f t="shared" si="237"/>
        <v>225.49262121424496</v>
      </c>
      <c r="DC154" s="34">
        <f t="shared" si="238"/>
        <v>1056733.0446019978</v>
      </c>
      <c r="DD154" s="9">
        <f t="shared" si="239"/>
        <v>10736.687499999998</v>
      </c>
      <c r="DE154" s="59">
        <f t="shared" si="240"/>
        <v>7.0359674725459483E-3</v>
      </c>
      <c r="DF154" s="59">
        <f t="shared" si="241"/>
        <v>2.0970971610754141E-4</v>
      </c>
      <c r="DG154" s="59">
        <f t="shared" si="242"/>
        <v>0.98276912828286977</v>
      </c>
      <c r="DH154" s="59">
        <f t="shared" si="243"/>
        <v>9.9851945284768796E-3</v>
      </c>
      <c r="DI154" s="14">
        <f t="shared" si="244"/>
        <v>6949.7586704413943</v>
      </c>
      <c r="DJ154" s="14">
        <f t="shared" si="245"/>
        <v>207.1402296103596</v>
      </c>
      <c r="DK154" s="14">
        <f t="shared" si="246"/>
        <v>970727.66424467019</v>
      </c>
      <c r="DL154" s="14">
        <f t="shared" si="247"/>
        <v>9862.8500659079746</v>
      </c>
      <c r="DM154">
        <f t="shared" si="248"/>
        <v>687734.10265208816</v>
      </c>
      <c r="DN154" s="34">
        <f t="shared" si="249"/>
        <v>5328.7431120000001</v>
      </c>
      <c r="DO154" s="34">
        <f t="shared" si="250"/>
        <v>158.82523755090295</v>
      </c>
      <c r="DP154" s="34">
        <f t="shared" si="251"/>
        <v>744307.62271966797</v>
      </c>
      <c r="DQ154" s="9">
        <f t="shared" si="252"/>
        <v>7562.3624999999984</v>
      </c>
      <c r="DR154" s="59">
        <f t="shared" si="253"/>
        <v>7.0359674725459492E-3</v>
      </c>
      <c r="DS154" s="59">
        <f t="shared" si="254"/>
        <v>2.0970971610754138E-4</v>
      </c>
      <c r="DT154" s="59">
        <f t="shared" si="255"/>
        <v>0.98276912828286966</v>
      </c>
      <c r="DU154" s="59">
        <f t="shared" si="256"/>
        <v>9.9851945284768779E-3</v>
      </c>
      <c r="DV154" s="14">
        <f t="shared" si="257"/>
        <v>4838.8747760206688</v>
      </c>
      <c r="DW154" s="14">
        <f t="shared" si="258"/>
        <v>144.22452342464413</v>
      </c>
      <c r="DX154" s="14">
        <f t="shared" si="259"/>
        <v>675883.84455379413</v>
      </c>
      <c r="DY154" s="14">
        <f t="shared" si="260"/>
        <v>6867.1587988485862</v>
      </c>
      <c r="DZ154" s="34" t="e">
        <f t="shared" si="261"/>
        <v>#REF!</v>
      </c>
      <c r="EA154" s="34" t="e">
        <f t="shared" si="262"/>
        <v>#REF!</v>
      </c>
      <c r="EB154" s="34" t="e">
        <f t="shared" si="263"/>
        <v>#REF!</v>
      </c>
      <c r="EC154" s="34" t="e">
        <f t="shared" si="264"/>
        <v>#REF!</v>
      </c>
      <c r="ED154" s="34" t="e">
        <f t="shared" si="265"/>
        <v>#REF!</v>
      </c>
      <c r="EE154" s="59" t="e">
        <f t="shared" si="266"/>
        <v>#REF!</v>
      </c>
      <c r="EF154" s="59" t="e">
        <f t="shared" si="267"/>
        <v>#REF!</v>
      </c>
      <c r="EG154" s="59" t="e">
        <f t="shared" si="268"/>
        <v>#REF!</v>
      </c>
      <c r="EH154" s="59" t="e">
        <f t="shared" si="269"/>
        <v>#REF!</v>
      </c>
      <c r="EI154" s="14" t="e">
        <f t="shared" si="270"/>
        <v>#REF!</v>
      </c>
      <c r="EJ154" s="14" t="e">
        <f t="shared" si="271"/>
        <v>#REF!</v>
      </c>
      <c r="EK154" s="14" t="e">
        <f t="shared" si="272"/>
        <v>#REF!</v>
      </c>
      <c r="EL154" s="14" t="e">
        <f t="shared" si="273"/>
        <v>#REF!</v>
      </c>
      <c r="EM154" t="e">
        <f t="shared" si="274"/>
        <v>#REF!</v>
      </c>
      <c r="EN154" s="34" t="e">
        <f t="shared" si="275"/>
        <v>#REF!</v>
      </c>
      <c r="EO154" s="34" t="e">
        <f t="shared" si="276"/>
        <v>#REF!</v>
      </c>
      <c r="EP154" s="34" t="e">
        <f t="shared" si="277"/>
        <v>#REF!</v>
      </c>
      <c r="EQ154" s="34" t="e">
        <f t="shared" si="278"/>
        <v>#REF!</v>
      </c>
      <c r="ER154" s="59" t="e">
        <f t="shared" si="279"/>
        <v>#REF!</v>
      </c>
      <c r="ES154" s="59" t="e">
        <f t="shared" si="280"/>
        <v>#REF!</v>
      </c>
      <c r="ET154" s="59" t="e">
        <f t="shared" si="281"/>
        <v>#REF!</v>
      </c>
      <c r="EU154" s="59" t="e">
        <f t="shared" si="282"/>
        <v>#REF!</v>
      </c>
      <c r="EV154" s="14" t="e">
        <f t="shared" si="283"/>
        <v>#REF!</v>
      </c>
      <c r="EW154" s="14" t="e">
        <f t="shared" si="284"/>
        <v>#REF!</v>
      </c>
      <c r="EX154" s="14" t="e">
        <f t="shared" si="285"/>
        <v>#REF!</v>
      </c>
      <c r="EY154" s="14" t="e">
        <f t="shared" si="286"/>
        <v>#REF!</v>
      </c>
    </row>
    <row r="155" spans="1:155" x14ac:dyDescent="0.2">
      <c r="A155" s="17">
        <v>30234497</v>
      </c>
      <c r="B155" t="s">
        <v>62</v>
      </c>
      <c r="C155" t="s">
        <v>3134</v>
      </c>
      <c r="D155" t="s">
        <v>3135</v>
      </c>
      <c r="E155" t="s">
        <v>1129</v>
      </c>
      <c r="F155" t="s">
        <v>66</v>
      </c>
      <c r="G155" t="s">
        <v>42</v>
      </c>
      <c r="H155" t="s">
        <v>3971</v>
      </c>
      <c r="I155" t="s">
        <v>68</v>
      </c>
      <c r="J155" s="19" t="s">
        <v>69</v>
      </c>
      <c r="K155" t="s">
        <v>70</v>
      </c>
      <c r="L155">
        <v>1963</v>
      </c>
      <c r="M155">
        <f t="shared" si="194"/>
        <v>1963</v>
      </c>
      <c r="N155">
        <v>56</v>
      </c>
      <c r="O155" s="19">
        <f t="shared" si="195"/>
        <v>56</v>
      </c>
      <c r="P155" t="s">
        <v>80</v>
      </c>
      <c r="Q155" s="19" t="str">
        <f t="shared" si="197"/>
        <v>50-60</v>
      </c>
      <c r="R155" s="23">
        <v>151.30000000000001</v>
      </c>
      <c r="S155" s="15">
        <f t="shared" si="198"/>
        <v>0.15130000000000002</v>
      </c>
      <c r="T155">
        <v>30220621</v>
      </c>
      <c r="U155" t="s">
        <v>45</v>
      </c>
      <c r="V155" t="s">
        <v>46</v>
      </c>
      <c r="W155" s="20" t="s">
        <v>87</v>
      </c>
      <c r="X155" t="s">
        <v>88</v>
      </c>
      <c r="Y155" t="s">
        <v>251</v>
      </c>
      <c r="Z155" t="s">
        <v>3137</v>
      </c>
      <c r="AA155" t="s">
        <v>3138</v>
      </c>
      <c r="AB155" t="s">
        <v>784</v>
      </c>
      <c r="AC155">
        <v>1963</v>
      </c>
      <c r="AD155">
        <v>112</v>
      </c>
      <c r="AE155" t="str">
        <f t="shared" si="199"/>
        <v>&gt;80</v>
      </c>
      <c r="AF155">
        <v>-37.93362106</v>
      </c>
      <c r="AG155">
        <v>145.22992604999999</v>
      </c>
      <c r="AH155" t="s">
        <v>75</v>
      </c>
      <c r="AI155" t="s">
        <v>76</v>
      </c>
      <c r="AJ155" s="33" t="s">
        <v>164</v>
      </c>
      <c r="AL155" t="s">
        <v>48</v>
      </c>
      <c r="AM155" t="s">
        <v>86</v>
      </c>
      <c r="AN155">
        <v>220</v>
      </c>
      <c r="AO155" s="69">
        <v>4</v>
      </c>
      <c r="AP155">
        <v>2</v>
      </c>
      <c r="AQ155">
        <v>0</v>
      </c>
      <c r="AR155">
        <v>1</v>
      </c>
      <c r="AS155" s="82" t="str">
        <f t="shared" si="200"/>
        <v>Gw-0-1</v>
      </c>
      <c r="AT155" s="14">
        <f t="shared" si="201"/>
        <v>17616</v>
      </c>
      <c r="AU155" s="81">
        <f>VLOOKUP(C155,Bushfire_Vlookup!$F$2:$H$12575,3,FALSE)</f>
        <v>550.20848799999999</v>
      </c>
      <c r="AV155" s="14">
        <f>VLOOKUP(AS155,Safety_collateral_Vlookup!$J$3:$L$20,2,FALSE)</f>
        <v>11570.139925214824</v>
      </c>
      <c r="AW155" s="14">
        <f>VLOOKUP(AS155,Safety_collateral_Vlookup!$J$3:$L$20,3,FALSE)</f>
        <v>148000</v>
      </c>
      <c r="AX155" s="48">
        <f t="shared" si="202"/>
        <v>189644.68375690019</v>
      </c>
      <c r="AY155" s="49">
        <f t="shared" ref="AY155:AY186" si="288">(R155/1000)*AZ155</f>
        <v>11498.800000000001</v>
      </c>
      <c r="AZ155" s="14">
        <v>76000</v>
      </c>
      <c r="BA155" s="16">
        <f t="shared" si="203"/>
        <v>16.492563028916077</v>
      </c>
      <c r="BB155" t="e">
        <f>IF(BA155&lt;=#REF!,#REF!,IF(BA155&lt;=#REF!,#REF!,IF(BA155&lt;=#REF!,#REF!,IF(BA155&lt;=#REF!,#REF!,#REF!))))</f>
        <v>#REF!</v>
      </c>
      <c r="BC155" s="51">
        <v>5</v>
      </c>
      <c r="BD155" s="21">
        <v>70</v>
      </c>
      <c r="BE155" s="21">
        <v>6.4399999999999999E-2</v>
      </c>
      <c r="BF155" s="26">
        <f t="shared" si="204"/>
        <v>750.02294604266456</v>
      </c>
      <c r="BG155" s="21">
        <v>7</v>
      </c>
      <c r="BH155" s="21">
        <f t="shared" si="205"/>
        <v>54.6</v>
      </c>
      <c r="BI155" s="28">
        <f t="shared" si="206"/>
        <v>2.2519960070400004E-2</v>
      </c>
      <c r="BJ155" s="27">
        <f t="shared" si="207"/>
        <v>2.2519960070400004E-2</v>
      </c>
      <c r="BK155" s="28">
        <f t="shared" si="208"/>
        <v>0.3452594593589744</v>
      </c>
      <c r="BL155" s="35">
        <f t="shared" si="209"/>
        <v>5.694213394807373</v>
      </c>
      <c r="BM155" s="21" t="str">
        <f t="shared" si="210"/>
        <v>Cr4</v>
      </c>
      <c r="BN155" s="51">
        <v>4</v>
      </c>
      <c r="BO155" s="21">
        <v>1</v>
      </c>
      <c r="BP155" s="50" t="s">
        <v>5497</v>
      </c>
      <c r="BQ155" s="14">
        <v>17616</v>
      </c>
      <c r="BR155">
        <f>IFERROR(VLOOKUP(AO155,'Model Failure data- Lines'!$A$37:$E$41,3,FALSE),'Model Failure data- Lines'!$C$37)</f>
        <v>0.45419999999999999</v>
      </c>
      <c r="BS155" s="14">
        <f t="shared" si="211"/>
        <v>86136.615362384066</v>
      </c>
      <c r="BT155" s="34">
        <f t="shared" si="212"/>
        <v>10256.35950715668</v>
      </c>
      <c r="BU155" s="34">
        <f t="shared" si="213"/>
        <v>8.3983615533640066</v>
      </c>
      <c r="BV155" s="54">
        <f t="shared" si="214"/>
        <v>75880.255855227384</v>
      </c>
      <c r="BW155">
        <f>IFERROR(VLOOKUP(AO155,'Model Failure data- Lines'!$A$37:$E$41,4,FALSE),'Model Failure data- Lines'!$D$37)</f>
        <v>0.40249999999999997</v>
      </c>
      <c r="BX155" s="14">
        <f t="shared" si="215"/>
        <v>76331.985212152329</v>
      </c>
      <c r="BY155" s="34">
        <f t="shared" si="216"/>
        <v>9148.1641858318417</v>
      </c>
      <c r="BZ155" s="71">
        <f t="shared" si="217"/>
        <v>8.343967561313665</v>
      </c>
      <c r="CA155" s="71">
        <f t="shared" si="218"/>
        <v>67183.821026320482</v>
      </c>
      <c r="CB155" s="56">
        <v>1</v>
      </c>
      <c r="CC155">
        <f>IFERROR(VLOOKUP(AO155,'Model Failure data- Lines'!$A$37:$E$41,5,FALSE),'Model Failure data- Lines'!$E$37)</f>
        <v>0.28349999999999997</v>
      </c>
      <c r="CD155" s="14">
        <f t="shared" si="219"/>
        <v>53764.267845081202</v>
      </c>
      <c r="CE155" s="34">
        <f t="shared" si="220"/>
        <v>7278.0557945991195</v>
      </c>
      <c r="CF155" s="34">
        <f t="shared" si="221"/>
        <v>7.3871744546089424</v>
      </c>
      <c r="CG155" s="54">
        <f t="shared" si="222"/>
        <v>46486.212050482085</v>
      </c>
      <c r="CH155" t="e">
        <f>IFERROR(VLOOKUP(AO155,'Model Failure data- Lines'!#REF!,3,FALSE),'Model Failure data- Lines'!#REF!)</f>
        <v>#REF!</v>
      </c>
      <c r="CI155" s="14" t="e">
        <f t="shared" si="223"/>
        <v>#REF!</v>
      </c>
      <c r="CJ155" s="34">
        <f t="shared" si="224"/>
        <v>9837.6270821523594</v>
      </c>
      <c r="CK155" s="34" t="e">
        <f t="shared" si="225"/>
        <v>#REF!</v>
      </c>
      <c r="CL155" s="54" t="e">
        <f t="shared" si="226"/>
        <v>#REF!</v>
      </c>
      <c r="CM155" t="e">
        <f>IFERROR(VLOOKUP(AO155,'Model Failure data- Lines'!#REF!,4,FALSE),'Model Failure data- Lines'!#REF!)</f>
        <v>#REF!</v>
      </c>
      <c r="CN155" s="14" t="e">
        <f t="shared" si="227"/>
        <v>#REF!</v>
      </c>
      <c r="CO155" s="34">
        <f t="shared" si="228"/>
        <v>8416.4353330345366</v>
      </c>
      <c r="CP155" s="34" t="e">
        <f t="shared" si="229"/>
        <v>#REF!</v>
      </c>
      <c r="CQ155" s="54" t="e">
        <f t="shared" si="230"/>
        <v>#REF!</v>
      </c>
      <c r="CR155" t="e">
        <f>IFERROR(VLOOKUP(AO155,'Model Failure data- Lines'!#REF!,5,FALSE),'Model Failure data- Lines'!#REF!)</f>
        <v>#REF!</v>
      </c>
      <c r="CS155" s="14" t="e">
        <f t="shared" si="231"/>
        <v>#REF!</v>
      </c>
      <c r="CT155" s="34">
        <f t="shared" si="232"/>
        <v>6160.3283573200824</v>
      </c>
      <c r="CU155" s="34" t="e">
        <f t="shared" si="233"/>
        <v>#REF!</v>
      </c>
      <c r="CV155" s="54" t="e">
        <f t="shared" si="234"/>
        <v>#REF!</v>
      </c>
      <c r="CW155" t="s">
        <v>784</v>
      </c>
      <c r="CY155">
        <v>1</v>
      </c>
      <c r="CZ155">
        <f t="shared" si="235"/>
        <v>67183.821026320482</v>
      </c>
      <c r="DA155" s="34">
        <f t="shared" si="236"/>
        <v>7565.4994799999995</v>
      </c>
      <c r="DB155" s="34">
        <f t="shared" si="237"/>
        <v>236.29666382013997</v>
      </c>
      <c r="DC155" s="34">
        <f t="shared" si="238"/>
        <v>4968.9990683321967</v>
      </c>
      <c r="DD155" s="9">
        <f t="shared" si="239"/>
        <v>63561.189999999995</v>
      </c>
      <c r="DE155" s="59">
        <f t="shared" si="240"/>
        <v>9.9113097333613495E-2</v>
      </c>
      <c r="DF155" s="59">
        <f t="shared" si="241"/>
        <v>3.0956441544575559E-3</v>
      </c>
      <c r="DG155" s="59">
        <f t="shared" si="242"/>
        <v>6.5097207343968233E-2</v>
      </c>
      <c r="DH155" s="59">
        <f t="shared" si="243"/>
        <v>0.8326940511679608</v>
      </c>
      <c r="DI155" s="14">
        <f t="shared" si="244"/>
        <v>6658.7965926257712</v>
      </c>
      <c r="DJ155" s="14">
        <f t="shared" si="245"/>
        <v>207.97720283425164</v>
      </c>
      <c r="DK155" s="14">
        <f t="shared" si="246"/>
        <v>4373.479127510438</v>
      </c>
      <c r="DL155" s="14">
        <f t="shared" si="247"/>
        <v>55943.568103350037</v>
      </c>
      <c r="DM155">
        <f t="shared" si="248"/>
        <v>46486.212050482078</v>
      </c>
      <c r="DN155" s="34">
        <f t="shared" si="249"/>
        <v>5328.7431120000001</v>
      </c>
      <c r="DO155" s="34">
        <f t="shared" si="250"/>
        <v>166.43504147331598</v>
      </c>
      <c r="DP155" s="34">
        <f t="shared" si="251"/>
        <v>3499.9036916078949</v>
      </c>
      <c r="DQ155" s="9">
        <f t="shared" si="252"/>
        <v>44769.185999999994</v>
      </c>
      <c r="DR155" s="59">
        <f t="shared" si="253"/>
        <v>9.9113097333613509E-2</v>
      </c>
      <c r="DS155" s="59">
        <f t="shared" si="254"/>
        <v>3.0956441544575564E-3</v>
      </c>
      <c r="DT155" s="59">
        <f t="shared" si="255"/>
        <v>6.5097207343968233E-2</v>
      </c>
      <c r="DU155" s="59">
        <f t="shared" si="256"/>
        <v>0.8326940511679608</v>
      </c>
      <c r="DV155" s="14">
        <f t="shared" si="257"/>
        <v>4607.3924596304278</v>
      </c>
      <c r="DW155" s="14">
        <f t="shared" si="258"/>
        <v>143.90477059694925</v>
      </c>
      <c r="DX155" s="14">
        <f t="shared" si="259"/>
        <v>3026.1225844859068</v>
      </c>
      <c r="DY155" s="14">
        <f t="shared" si="260"/>
        <v>38708.7922357688</v>
      </c>
      <c r="DZ155" s="34" t="e">
        <f t="shared" si="261"/>
        <v>#REF!</v>
      </c>
      <c r="EA155" s="34" t="e">
        <f t="shared" si="262"/>
        <v>#REF!</v>
      </c>
      <c r="EB155" s="34" t="e">
        <f t="shared" si="263"/>
        <v>#REF!</v>
      </c>
      <c r="EC155" s="34" t="e">
        <f t="shared" si="264"/>
        <v>#REF!</v>
      </c>
      <c r="ED155" s="34" t="e">
        <f t="shared" si="265"/>
        <v>#REF!</v>
      </c>
      <c r="EE155" s="59" t="e">
        <f t="shared" si="266"/>
        <v>#REF!</v>
      </c>
      <c r="EF155" s="59" t="e">
        <f t="shared" si="267"/>
        <v>#REF!</v>
      </c>
      <c r="EG155" s="59" t="e">
        <f t="shared" si="268"/>
        <v>#REF!</v>
      </c>
      <c r="EH155" s="59" t="e">
        <f t="shared" si="269"/>
        <v>#REF!</v>
      </c>
      <c r="EI155" s="14" t="e">
        <f t="shared" si="270"/>
        <v>#REF!</v>
      </c>
      <c r="EJ155" s="14" t="e">
        <f t="shared" si="271"/>
        <v>#REF!</v>
      </c>
      <c r="EK155" s="14" t="e">
        <f t="shared" si="272"/>
        <v>#REF!</v>
      </c>
      <c r="EL155" s="14" t="e">
        <f t="shared" si="273"/>
        <v>#REF!</v>
      </c>
      <c r="EM155" t="e">
        <f t="shared" si="274"/>
        <v>#REF!</v>
      </c>
      <c r="EN155" s="34" t="e">
        <f t="shared" si="275"/>
        <v>#REF!</v>
      </c>
      <c r="EO155" s="34" t="e">
        <f t="shared" si="276"/>
        <v>#REF!</v>
      </c>
      <c r="EP155" s="34" t="e">
        <f t="shared" si="277"/>
        <v>#REF!</v>
      </c>
      <c r="EQ155" s="34" t="e">
        <f t="shared" si="278"/>
        <v>#REF!</v>
      </c>
      <c r="ER155" s="59" t="e">
        <f t="shared" si="279"/>
        <v>#REF!</v>
      </c>
      <c r="ES155" s="59" t="e">
        <f t="shared" si="280"/>
        <v>#REF!</v>
      </c>
      <c r="ET155" s="59" t="e">
        <f t="shared" si="281"/>
        <v>#REF!</v>
      </c>
      <c r="EU155" s="59" t="e">
        <f t="shared" si="282"/>
        <v>#REF!</v>
      </c>
      <c r="EV155" s="14" t="e">
        <f t="shared" si="283"/>
        <v>#REF!</v>
      </c>
      <c r="EW155" s="14" t="e">
        <f t="shared" si="284"/>
        <v>#REF!</v>
      </c>
      <c r="EX155" s="14" t="e">
        <f t="shared" si="285"/>
        <v>#REF!</v>
      </c>
      <c r="EY155" s="14" t="e">
        <f t="shared" si="286"/>
        <v>#REF!</v>
      </c>
    </row>
    <row r="156" spans="1:155" x14ac:dyDescent="0.2">
      <c r="A156" s="17">
        <v>30217276</v>
      </c>
      <c r="B156" t="s">
        <v>117</v>
      </c>
      <c r="C156" t="s">
        <v>476</v>
      </c>
      <c r="D156" t="s">
        <v>477</v>
      </c>
      <c r="E156" t="s">
        <v>478</v>
      </c>
      <c r="F156" t="s">
        <v>41</v>
      </c>
      <c r="G156" t="s">
        <v>42</v>
      </c>
      <c r="H156" t="s">
        <v>3782</v>
      </c>
      <c r="I156" t="s">
        <v>118</v>
      </c>
      <c r="J156" s="19" t="s">
        <v>101</v>
      </c>
      <c r="K156" t="s">
        <v>119</v>
      </c>
      <c r="L156">
        <v>1981</v>
      </c>
      <c r="M156">
        <f t="shared" si="194"/>
        <v>1981</v>
      </c>
      <c r="N156">
        <v>38</v>
      </c>
      <c r="O156" s="19">
        <f t="shared" si="195"/>
        <v>38</v>
      </c>
      <c r="P156" t="s">
        <v>44</v>
      </c>
      <c r="Q156" s="19" t="str">
        <f t="shared" si="197"/>
        <v>30-40</v>
      </c>
      <c r="R156" s="23">
        <v>375</v>
      </c>
      <c r="S156" s="15">
        <f t="shared" si="198"/>
        <v>0.375</v>
      </c>
      <c r="T156">
        <v>30324732</v>
      </c>
      <c r="U156" t="s">
        <v>45</v>
      </c>
      <c r="V156" t="s">
        <v>55</v>
      </c>
      <c r="W156" t="s">
        <v>47</v>
      </c>
      <c r="X156" t="s">
        <v>48</v>
      </c>
      <c r="Y156" t="s">
        <v>90</v>
      </c>
      <c r="Z156" t="s">
        <v>479</v>
      </c>
      <c r="AA156" t="s">
        <v>480</v>
      </c>
      <c r="AB156" t="s">
        <v>468</v>
      </c>
      <c r="AC156">
        <v>1981</v>
      </c>
      <c r="AD156">
        <v>76</v>
      </c>
      <c r="AE156" t="str">
        <f t="shared" si="199"/>
        <v>&lt;80</v>
      </c>
      <c r="AF156">
        <v>-38.192202479999999</v>
      </c>
      <c r="AG156">
        <v>145.89067385999999</v>
      </c>
      <c r="AH156" t="s">
        <v>92</v>
      </c>
      <c r="AI156" t="s">
        <v>51</v>
      </c>
      <c r="AJ156" s="33" t="s">
        <v>93</v>
      </c>
      <c r="AL156" t="s">
        <v>48</v>
      </c>
      <c r="AM156" t="s">
        <v>106</v>
      </c>
      <c r="AN156">
        <v>500</v>
      </c>
      <c r="AO156" s="69">
        <v>4</v>
      </c>
      <c r="AP156">
        <v>2</v>
      </c>
      <c r="AQ156">
        <v>0</v>
      </c>
      <c r="AR156">
        <v>0</v>
      </c>
      <c r="AS156" s="82" t="str">
        <f t="shared" si="200"/>
        <v>Gw-0-0</v>
      </c>
      <c r="AT156" s="14">
        <f t="shared" si="201"/>
        <v>18720</v>
      </c>
      <c r="AU156" s="81">
        <f>VLOOKUP(C156,Bushfire_Vlookup!$F$2:$H$12575,3,FALSE)</f>
        <v>14276.727808</v>
      </c>
      <c r="AV156" s="14">
        <f>VLOOKUP(AS156,Safety_collateral_Vlookup!$J$3:$L$20,2,FALSE)</f>
        <v>3720.1399252148244</v>
      </c>
      <c r="AW156" s="14">
        <f>VLOOKUP(AS156,Safety_collateral_Vlookup!$J$3:$L$20,3,FALSE)</f>
        <v>25000</v>
      </c>
      <c r="AX156" s="48">
        <f t="shared" si="202"/>
        <v>65851.897871340218</v>
      </c>
      <c r="AY156" s="49">
        <f t="shared" si="288"/>
        <v>28500</v>
      </c>
      <c r="AZ156" s="14">
        <v>76000</v>
      </c>
      <c r="BA156" s="16">
        <f t="shared" si="203"/>
        <v>2.3105929077663232</v>
      </c>
      <c r="BB156" t="e">
        <f>IF(BA156&lt;=#REF!,#REF!,IF(BA156&lt;=#REF!,#REF!,IF(BA156&lt;=#REF!,#REF!,IF(BA156&lt;=#REF!,#REF!,#REF!))))</f>
        <v>#REF!</v>
      </c>
      <c r="BC156" s="51">
        <v>3</v>
      </c>
      <c r="BD156" s="21">
        <v>70</v>
      </c>
      <c r="BE156" s="21">
        <v>6.4399999999999999E-2</v>
      </c>
      <c r="BF156" s="26">
        <f t="shared" si="204"/>
        <v>1858.9464954791749</v>
      </c>
      <c r="BG156" s="21">
        <v>7</v>
      </c>
      <c r="BH156" s="21">
        <f t="shared" si="205"/>
        <v>54.6</v>
      </c>
      <c r="BI156" s="28">
        <f t="shared" si="206"/>
        <v>2.2519960070400004E-2</v>
      </c>
      <c r="BJ156" s="27">
        <f t="shared" si="207"/>
        <v>2.2519960070400004E-2</v>
      </c>
      <c r="BK156" s="28">
        <f t="shared" si="208"/>
        <v>0.3452594593589744</v>
      </c>
      <c r="BL156" s="35">
        <f t="shared" si="209"/>
        <v>0.7977540581340814</v>
      </c>
      <c r="BM156" s="21" t="str">
        <f t="shared" si="210"/>
        <v>Cr2</v>
      </c>
      <c r="BN156" s="51">
        <v>2</v>
      </c>
      <c r="BO156" s="21">
        <v>0</v>
      </c>
      <c r="BP156" s="50" t="s">
        <v>5497</v>
      </c>
      <c r="BQ156" s="14">
        <v>18720</v>
      </c>
      <c r="BR156">
        <f>IFERROR(VLOOKUP(AO156,'Model Failure data- Lines'!$A$37:$E$41,3,FALSE),'Model Failure data- Lines'!$C$37)</f>
        <v>0.45419999999999999</v>
      </c>
      <c r="BS156" s="14">
        <f t="shared" si="211"/>
        <v>29909.932013162725</v>
      </c>
      <c r="BT156" s="34">
        <f t="shared" si="212"/>
        <v>25420.587013772336</v>
      </c>
      <c r="BU156" s="34">
        <f t="shared" si="213"/>
        <v>1.1766027274255373</v>
      </c>
      <c r="BV156" s="54">
        <f t="shared" si="214"/>
        <v>4489.3449993903887</v>
      </c>
      <c r="BW156">
        <f>IFERROR(VLOOKUP(AO156,'Model Failure data- Lines'!$A$37:$E$41,4,FALSE),'Model Failure data- Lines'!$D$37)</f>
        <v>0.40249999999999997</v>
      </c>
      <c r="BX156" s="14">
        <f t="shared" si="215"/>
        <v>26505.388893214436</v>
      </c>
      <c r="BY156" s="34">
        <f t="shared" si="216"/>
        <v>22673.903302623534</v>
      </c>
      <c r="BZ156" s="71">
        <f t="shared" si="217"/>
        <v>1.1689821791798667</v>
      </c>
      <c r="CA156" s="71">
        <f t="shared" si="218"/>
        <v>3831.4855905909026</v>
      </c>
      <c r="CB156" s="56">
        <v>1</v>
      </c>
      <c r="CC156">
        <f>IFERROR(VLOOKUP(AO156,'Model Failure data- Lines'!$A$37:$E$41,5,FALSE),'Model Failure data- Lines'!$E$37)</f>
        <v>0.28349999999999997</v>
      </c>
      <c r="CD156" s="14">
        <f t="shared" si="219"/>
        <v>18669.013046524949</v>
      </c>
      <c r="CE156" s="34">
        <f t="shared" si="220"/>
        <v>18038.803192165695</v>
      </c>
      <c r="CF156" s="34">
        <f t="shared" si="221"/>
        <v>1.0349363451469418</v>
      </c>
      <c r="CG156" s="54">
        <f t="shared" si="222"/>
        <v>630.20985435925468</v>
      </c>
      <c r="CH156" t="e">
        <f>IFERROR(VLOOKUP(AO156,'Model Failure data- Lines'!#REF!,3,FALSE),'Model Failure data- Lines'!#REF!)</f>
        <v>#REF!</v>
      </c>
      <c r="CI156" s="14" t="e">
        <f t="shared" si="223"/>
        <v>#REF!</v>
      </c>
      <c r="CJ156" s="34">
        <f t="shared" si="224"/>
        <v>24382.750534085488</v>
      </c>
      <c r="CK156" s="34" t="e">
        <f t="shared" si="225"/>
        <v>#REF!</v>
      </c>
      <c r="CL156" s="54" t="e">
        <f t="shared" si="226"/>
        <v>#REF!</v>
      </c>
      <c r="CM156" t="e">
        <f>IFERROR(VLOOKUP(AO156,'Model Failure data- Lines'!#REF!,4,FALSE),'Model Failure data- Lines'!#REF!)</f>
        <v>#REF!</v>
      </c>
      <c r="CN156" s="14" t="e">
        <f t="shared" si="227"/>
        <v>#REF!</v>
      </c>
      <c r="CO156" s="34">
        <f t="shared" si="228"/>
        <v>20860.299073945476</v>
      </c>
      <c r="CP156" s="34" t="e">
        <f t="shared" si="229"/>
        <v>#REF!</v>
      </c>
      <c r="CQ156" s="54" t="e">
        <f t="shared" si="230"/>
        <v>#REF!</v>
      </c>
      <c r="CR156" t="e">
        <f>IFERROR(VLOOKUP(AO156,'Model Failure data- Lines'!#REF!,5,FALSE),'Model Failure data- Lines'!#REF!)</f>
        <v>#REF!</v>
      </c>
      <c r="CS156" s="14" t="e">
        <f t="shared" si="231"/>
        <v>#REF!</v>
      </c>
      <c r="CT156" s="34">
        <f t="shared" si="232"/>
        <v>15268.493945770197</v>
      </c>
      <c r="CU156" s="34" t="e">
        <f t="shared" si="233"/>
        <v>#REF!</v>
      </c>
      <c r="CV156" s="54" t="e">
        <f t="shared" si="234"/>
        <v>#REF!</v>
      </c>
      <c r="CW156" t="s">
        <v>468</v>
      </c>
      <c r="CY156">
        <v>1</v>
      </c>
      <c r="CZ156">
        <f t="shared" si="235"/>
        <v>3831.4855905909012</v>
      </c>
      <c r="DA156" s="34">
        <f t="shared" si="236"/>
        <v>8039.6315999999988</v>
      </c>
      <c r="DB156" s="34">
        <f t="shared" si="237"/>
        <v>6131.3905998822393</v>
      </c>
      <c r="DC156" s="34">
        <f t="shared" si="238"/>
        <v>1597.6791933321974</v>
      </c>
      <c r="DD156" s="9">
        <f t="shared" si="239"/>
        <v>10736.687499999998</v>
      </c>
      <c r="DE156" s="59">
        <f t="shared" si="240"/>
        <v>0.30332064292247379</v>
      </c>
      <c r="DF156" s="59">
        <f t="shared" si="241"/>
        <v>0.23132618897177992</v>
      </c>
      <c r="DG156" s="59">
        <f t="shared" si="242"/>
        <v>6.0277523177228856E-2</v>
      </c>
      <c r="DH156" s="59">
        <f t="shared" si="243"/>
        <v>0.40507564492851733</v>
      </c>
      <c r="DI156" s="14">
        <f t="shared" si="244"/>
        <v>1162.1686726862263</v>
      </c>
      <c r="DJ156" s="14">
        <f t="shared" si="245"/>
        <v>886.32295977168258</v>
      </c>
      <c r="DK156" s="14">
        <f t="shared" si="246"/>
        <v>230.95246149006141</v>
      </c>
      <c r="DL156" s="14">
        <f t="shared" si="247"/>
        <v>1552.0414966429305</v>
      </c>
      <c r="DM156">
        <f t="shared" si="248"/>
        <v>630.2098543592557</v>
      </c>
      <c r="DN156" s="34">
        <f t="shared" si="249"/>
        <v>5662.6970399999991</v>
      </c>
      <c r="DO156" s="34">
        <f t="shared" si="250"/>
        <v>4318.6316399170555</v>
      </c>
      <c r="DP156" s="34">
        <f t="shared" si="251"/>
        <v>1125.3218666078956</v>
      </c>
      <c r="DQ156" s="9">
        <f t="shared" si="252"/>
        <v>7562.3624999999984</v>
      </c>
      <c r="DR156" s="59">
        <f t="shared" si="253"/>
        <v>0.30332064292247379</v>
      </c>
      <c r="DS156" s="59">
        <f t="shared" si="254"/>
        <v>0.23132618897177992</v>
      </c>
      <c r="DT156" s="59">
        <f t="shared" si="255"/>
        <v>6.0277523177228856E-2</v>
      </c>
      <c r="DU156" s="59">
        <f t="shared" si="256"/>
        <v>0.40507564492851733</v>
      </c>
      <c r="DV156" s="14">
        <f t="shared" si="257"/>
        <v>191.15565820032802</v>
      </c>
      <c r="DW156" s="14">
        <f t="shared" si="258"/>
        <v>145.78404386138709</v>
      </c>
      <c r="DX156" s="14">
        <f t="shared" si="259"/>
        <v>37.98748910265806</v>
      </c>
      <c r="DY156" s="14">
        <f t="shared" si="260"/>
        <v>255.28266319488247</v>
      </c>
      <c r="DZ156" s="34" t="e">
        <f t="shared" si="261"/>
        <v>#REF!</v>
      </c>
      <c r="EA156" s="34" t="e">
        <f t="shared" si="262"/>
        <v>#REF!</v>
      </c>
      <c r="EB156" s="34" t="e">
        <f t="shared" si="263"/>
        <v>#REF!</v>
      </c>
      <c r="EC156" s="34" t="e">
        <f t="shared" si="264"/>
        <v>#REF!</v>
      </c>
      <c r="ED156" s="34" t="e">
        <f t="shared" si="265"/>
        <v>#REF!</v>
      </c>
      <c r="EE156" s="59" t="e">
        <f t="shared" si="266"/>
        <v>#REF!</v>
      </c>
      <c r="EF156" s="59" t="e">
        <f t="shared" si="267"/>
        <v>#REF!</v>
      </c>
      <c r="EG156" s="59" t="e">
        <f t="shared" si="268"/>
        <v>#REF!</v>
      </c>
      <c r="EH156" s="59" t="e">
        <f t="shared" si="269"/>
        <v>#REF!</v>
      </c>
      <c r="EI156" s="14" t="e">
        <f t="shared" si="270"/>
        <v>#REF!</v>
      </c>
      <c r="EJ156" s="14" t="e">
        <f t="shared" si="271"/>
        <v>#REF!</v>
      </c>
      <c r="EK156" s="14" t="e">
        <f t="shared" si="272"/>
        <v>#REF!</v>
      </c>
      <c r="EL156" s="14" t="e">
        <f t="shared" si="273"/>
        <v>#REF!</v>
      </c>
      <c r="EM156" t="e">
        <f t="shared" si="274"/>
        <v>#REF!</v>
      </c>
      <c r="EN156" s="34" t="e">
        <f t="shared" si="275"/>
        <v>#REF!</v>
      </c>
      <c r="EO156" s="34" t="e">
        <f t="shared" si="276"/>
        <v>#REF!</v>
      </c>
      <c r="EP156" s="34" t="e">
        <f t="shared" si="277"/>
        <v>#REF!</v>
      </c>
      <c r="EQ156" s="34" t="e">
        <f t="shared" si="278"/>
        <v>#REF!</v>
      </c>
      <c r="ER156" s="59" t="e">
        <f t="shared" si="279"/>
        <v>#REF!</v>
      </c>
      <c r="ES156" s="59" t="e">
        <f t="shared" si="280"/>
        <v>#REF!</v>
      </c>
      <c r="ET156" s="59" t="e">
        <f t="shared" si="281"/>
        <v>#REF!</v>
      </c>
      <c r="EU156" s="59" t="e">
        <f t="shared" si="282"/>
        <v>#REF!</v>
      </c>
      <c r="EV156" s="14" t="e">
        <f t="shared" si="283"/>
        <v>#REF!</v>
      </c>
      <c r="EW156" s="14" t="e">
        <f t="shared" si="284"/>
        <v>#REF!</v>
      </c>
      <c r="EX156" s="14" t="e">
        <f t="shared" si="285"/>
        <v>#REF!</v>
      </c>
      <c r="EY156" s="14" t="e">
        <f t="shared" si="286"/>
        <v>#REF!</v>
      </c>
    </row>
    <row r="157" spans="1:155" x14ac:dyDescent="0.2">
      <c r="A157" s="17">
        <v>30091008</v>
      </c>
      <c r="B157" t="s">
        <v>117</v>
      </c>
      <c r="C157" t="s">
        <v>1363</v>
      </c>
      <c r="D157" t="s">
        <v>1364</v>
      </c>
      <c r="E157" t="s">
        <v>1365</v>
      </c>
      <c r="F157" t="s">
        <v>41</v>
      </c>
      <c r="G157" t="s">
        <v>42</v>
      </c>
      <c r="H157" t="s">
        <v>2113</v>
      </c>
      <c r="I157" t="s">
        <v>118</v>
      </c>
      <c r="J157" s="19" t="s">
        <v>101</v>
      </c>
      <c r="K157" t="s">
        <v>119</v>
      </c>
      <c r="L157">
        <v>1981</v>
      </c>
      <c r="M157">
        <f t="shared" si="194"/>
        <v>1981</v>
      </c>
      <c r="N157">
        <v>38</v>
      </c>
      <c r="O157" s="19">
        <f t="shared" si="195"/>
        <v>38</v>
      </c>
      <c r="P157" t="s">
        <v>44</v>
      </c>
      <c r="Q157" s="19" t="str">
        <f t="shared" si="197"/>
        <v>30-40</v>
      </c>
      <c r="R157" s="23">
        <v>340</v>
      </c>
      <c r="S157" s="15">
        <f t="shared" si="198"/>
        <v>0.34</v>
      </c>
      <c r="T157">
        <v>30328427</v>
      </c>
      <c r="U157" t="s">
        <v>45</v>
      </c>
      <c r="V157" t="s">
        <v>55</v>
      </c>
      <c r="W157" t="s">
        <v>47</v>
      </c>
      <c r="X157" t="s">
        <v>48</v>
      </c>
      <c r="Y157" t="s">
        <v>90</v>
      </c>
      <c r="Z157" t="s">
        <v>1366</v>
      </c>
      <c r="AA157" t="s">
        <v>1367</v>
      </c>
      <c r="AB157" t="s">
        <v>167</v>
      </c>
      <c r="AC157">
        <v>1981</v>
      </c>
      <c r="AD157">
        <v>76</v>
      </c>
      <c r="AE157" t="str">
        <f t="shared" si="199"/>
        <v>&lt;80</v>
      </c>
      <c r="AF157">
        <v>-38.111501949999997</v>
      </c>
      <c r="AG157">
        <v>145.51053426999999</v>
      </c>
      <c r="AH157" t="s">
        <v>75</v>
      </c>
      <c r="AI157" t="s">
        <v>51</v>
      </c>
      <c r="AJ157" s="33" t="s">
        <v>93</v>
      </c>
      <c r="AL157" t="s">
        <v>48</v>
      </c>
      <c r="AM157" t="s">
        <v>106</v>
      </c>
      <c r="AN157">
        <v>500</v>
      </c>
      <c r="AO157" s="69">
        <v>4</v>
      </c>
      <c r="AP157">
        <v>2</v>
      </c>
      <c r="AQ157">
        <v>0</v>
      </c>
      <c r="AR157">
        <v>0</v>
      </c>
      <c r="AS157" s="82" t="str">
        <f t="shared" si="200"/>
        <v>Gw-0-0</v>
      </c>
      <c r="AT157" s="14">
        <f t="shared" si="201"/>
        <v>18720</v>
      </c>
      <c r="AU157" s="81">
        <f>VLOOKUP(C157,Bushfire_Vlookup!$F$2:$H$12575,3,FALSE)</f>
        <v>46859.364494000001</v>
      </c>
      <c r="AV157" s="14">
        <f>VLOOKUP(AS157,Safety_collateral_Vlookup!$J$3:$L$20,2,FALSE)</f>
        <v>3720.1399252148244</v>
      </c>
      <c r="AW157" s="14">
        <f>VLOOKUP(AS157,Safety_collateral_Vlookup!$J$3:$L$20,3,FALSE)</f>
        <v>25000</v>
      </c>
      <c r="AX157" s="48">
        <f t="shared" si="202"/>
        <v>100617.57121530222</v>
      </c>
      <c r="AY157" s="49">
        <f t="shared" si="288"/>
        <v>25840.000000000004</v>
      </c>
      <c r="AZ157" s="14">
        <v>76000</v>
      </c>
      <c r="BA157" s="16">
        <f t="shared" si="203"/>
        <v>3.8938688550813545</v>
      </c>
      <c r="BB157" t="e">
        <f>IF(BA157&lt;=#REF!,#REF!,IF(BA157&lt;=#REF!,#REF!,IF(BA157&lt;=#REF!,#REF!,IF(BA157&lt;=#REF!,#REF!,#REF!))))</f>
        <v>#REF!</v>
      </c>
      <c r="BC157" s="51">
        <v>4</v>
      </c>
      <c r="BD157" s="21">
        <v>70</v>
      </c>
      <c r="BE157" s="21">
        <v>6.4399999999999999E-2</v>
      </c>
      <c r="BF157" s="26">
        <f t="shared" si="204"/>
        <v>1685.4448225677854</v>
      </c>
      <c r="BG157" s="21">
        <v>7</v>
      </c>
      <c r="BH157" s="21">
        <f t="shared" si="205"/>
        <v>54.6</v>
      </c>
      <c r="BI157" s="28">
        <f t="shared" si="206"/>
        <v>2.2519960070400004E-2</v>
      </c>
      <c r="BJ157" s="27">
        <f t="shared" si="207"/>
        <v>2.2519960070400004E-2</v>
      </c>
      <c r="BK157" s="28">
        <f t="shared" si="208"/>
        <v>0.34525945935897445</v>
      </c>
      <c r="BL157" s="35">
        <f t="shared" si="209"/>
        <v>1.3443950557201372</v>
      </c>
      <c r="BM157" s="21" t="str">
        <f t="shared" si="210"/>
        <v>Cr3</v>
      </c>
      <c r="BN157" s="51">
        <v>3</v>
      </c>
      <c r="BO157" s="21">
        <v>1</v>
      </c>
      <c r="BP157" s="50" t="s">
        <v>5497</v>
      </c>
      <c r="BQ157" s="14">
        <v>18720</v>
      </c>
      <c r="BR157">
        <f>IFERROR(VLOOKUP(AO157,'Model Failure data- Lines'!$A$37:$E$41,3,FALSE),'Model Failure data- Lines'!$C$37)</f>
        <v>0.45419999999999999</v>
      </c>
      <c r="BS157" s="14">
        <f t="shared" si="211"/>
        <v>45700.500845990267</v>
      </c>
      <c r="BT157" s="34">
        <f t="shared" si="212"/>
        <v>23047.998892486921</v>
      </c>
      <c r="BU157" s="34">
        <f t="shared" si="213"/>
        <v>1.982840291652717</v>
      </c>
      <c r="BV157" s="54">
        <f t="shared" si="214"/>
        <v>22652.501953503346</v>
      </c>
      <c r="BW157">
        <f>IFERROR(VLOOKUP(AO157,'Model Failure data- Lines'!$A$37:$E$41,4,FALSE),'Model Failure data- Lines'!$D$37)</f>
        <v>0.40249999999999997</v>
      </c>
      <c r="BX157" s="14">
        <f t="shared" si="215"/>
        <v>40498.572414159142</v>
      </c>
      <c r="BY157" s="34">
        <f t="shared" si="216"/>
        <v>20557.672327712007</v>
      </c>
      <c r="BZ157" s="71">
        <f t="shared" si="217"/>
        <v>1.9699979534923584</v>
      </c>
      <c r="CA157" s="71">
        <f t="shared" si="218"/>
        <v>19940.900086447135</v>
      </c>
      <c r="CB157" s="56">
        <v>1</v>
      </c>
      <c r="CC157">
        <f>IFERROR(VLOOKUP(AO157,'Model Failure data- Lines'!$A$37:$E$41,5,FALSE),'Model Failure data- Lines'!$E$37)</f>
        <v>0.28349999999999997</v>
      </c>
      <c r="CD157" s="14">
        <f t="shared" si="219"/>
        <v>28525.081439538175</v>
      </c>
      <c r="CE157" s="34">
        <f t="shared" si="220"/>
        <v>16355.181560896897</v>
      </c>
      <c r="CF157" s="34">
        <f t="shared" si="221"/>
        <v>1.7441005673540133</v>
      </c>
      <c r="CG157" s="54">
        <f t="shared" si="222"/>
        <v>12169.899878641278</v>
      </c>
      <c r="CH157" t="e">
        <f>IFERROR(VLOOKUP(AO157,'Model Failure data- Lines'!#REF!,3,FALSE),'Model Failure data- Lines'!#REF!)</f>
        <v>#REF!</v>
      </c>
      <c r="CI157" s="14" t="e">
        <f t="shared" si="223"/>
        <v>#REF!</v>
      </c>
      <c r="CJ157" s="34">
        <f t="shared" si="224"/>
        <v>22107.027150904178</v>
      </c>
      <c r="CK157" s="34" t="e">
        <f t="shared" si="225"/>
        <v>#REF!</v>
      </c>
      <c r="CL157" s="54" t="e">
        <f t="shared" si="226"/>
        <v>#REF!</v>
      </c>
      <c r="CM157" t="e">
        <f>IFERROR(VLOOKUP(AO157,'Model Failure data- Lines'!#REF!,4,FALSE),'Model Failure data- Lines'!#REF!)</f>
        <v>#REF!</v>
      </c>
      <c r="CN157" s="14" t="e">
        <f t="shared" si="227"/>
        <v>#REF!</v>
      </c>
      <c r="CO157" s="34">
        <f t="shared" si="228"/>
        <v>18913.337827043903</v>
      </c>
      <c r="CP157" s="34" t="e">
        <f t="shared" si="229"/>
        <v>#REF!</v>
      </c>
      <c r="CQ157" s="54" t="e">
        <f t="shared" si="230"/>
        <v>#REF!</v>
      </c>
      <c r="CR157" t="e">
        <f>IFERROR(VLOOKUP(AO157,'Model Failure data- Lines'!#REF!,5,FALSE),'Model Failure data- Lines'!#REF!)</f>
        <v>#REF!</v>
      </c>
      <c r="CS157" s="14" t="e">
        <f t="shared" si="231"/>
        <v>#REF!</v>
      </c>
      <c r="CT157" s="34">
        <f t="shared" si="232"/>
        <v>13843.434510831647</v>
      </c>
      <c r="CU157" s="34" t="e">
        <f t="shared" si="233"/>
        <v>#REF!</v>
      </c>
      <c r="CV157" s="54" t="e">
        <f t="shared" si="234"/>
        <v>#REF!</v>
      </c>
      <c r="CW157" t="s">
        <v>167</v>
      </c>
      <c r="CY157">
        <v>1</v>
      </c>
      <c r="CZ157">
        <f t="shared" si="235"/>
        <v>19940.900086447135</v>
      </c>
      <c r="DA157" s="34">
        <f t="shared" si="236"/>
        <v>8039.6315999999988</v>
      </c>
      <c r="DB157" s="34">
        <f t="shared" si="237"/>
        <v>20124.574120826943</v>
      </c>
      <c r="DC157" s="34">
        <f t="shared" si="238"/>
        <v>1597.6791933321974</v>
      </c>
      <c r="DD157" s="9">
        <f t="shared" si="239"/>
        <v>10736.687499999998</v>
      </c>
      <c r="DE157" s="59">
        <f t="shared" si="240"/>
        <v>0.1985164197340738</v>
      </c>
      <c r="DF157" s="59">
        <f t="shared" si="241"/>
        <v>0.49692058068177669</v>
      </c>
      <c r="DG157" s="59">
        <f t="shared" si="242"/>
        <v>3.9450259554670512E-2</v>
      </c>
      <c r="DH157" s="59">
        <f t="shared" si="243"/>
        <v>0.26511274002947888</v>
      </c>
      <c r="DI157" s="14">
        <f t="shared" si="244"/>
        <v>3958.5960914363677</v>
      </c>
      <c r="DJ157" s="14">
        <f t="shared" si="245"/>
        <v>9909.0436502745997</v>
      </c>
      <c r="DK157" s="14">
        <f t="shared" si="246"/>
        <v>786.67368416409124</v>
      </c>
      <c r="DL157" s="14">
        <f t="shared" si="247"/>
        <v>5286.5866605720721</v>
      </c>
      <c r="DM157">
        <f t="shared" si="248"/>
        <v>12169.899878641278</v>
      </c>
      <c r="DN157" s="34">
        <f t="shared" si="249"/>
        <v>5662.6970399999991</v>
      </c>
      <c r="DO157" s="34">
        <f t="shared" si="250"/>
        <v>14174.700032930281</v>
      </c>
      <c r="DP157" s="34">
        <f t="shared" si="251"/>
        <v>1125.3218666078956</v>
      </c>
      <c r="DQ157" s="9">
        <f t="shared" si="252"/>
        <v>7562.3624999999984</v>
      </c>
      <c r="DR157" s="59">
        <f t="shared" si="253"/>
        <v>0.19851641973407383</v>
      </c>
      <c r="DS157" s="59">
        <f t="shared" si="254"/>
        <v>0.49692058068177669</v>
      </c>
      <c r="DT157" s="59">
        <f t="shared" si="255"/>
        <v>3.9450259554670519E-2</v>
      </c>
      <c r="DU157" s="59">
        <f t="shared" si="256"/>
        <v>0.26511274002947893</v>
      </c>
      <c r="DV157" s="14">
        <f t="shared" si="257"/>
        <v>2415.9249524300062</v>
      </c>
      <c r="DW157" s="14">
        <f t="shared" si="258"/>
        <v>6047.4737145335075</v>
      </c>
      <c r="DX157" s="14">
        <f t="shared" si="259"/>
        <v>480.10570896675165</v>
      </c>
      <c r="DY157" s="14">
        <f t="shared" si="260"/>
        <v>3226.3955027110128</v>
      </c>
      <c r="DZ157" s="34" t="e">
        <f t="shared" si="261"/>
        <v>#REF!</v>
      </c>
      <c r="EA157" s="34" t="e">
        <f t="shared" si="262"/>
        <v>#REF!</v>
      </c>
      <c r="EB157" s="34" t="e">
        <f t="shared" si="263"/>
        <v>#REF!</v>
      </c>
      <c r="EC157" s="34" t="e">
        <f t="shared" si="264"/>
        <v>#REF!</v>
      </c>
      <c r="ED157" s="34" t="e">
        <f t="shared" si="265"/>
        <v>#REF!</v>
      </c>
      <c r="EE157" s="59" t="e">
        <f t="shared" si="266"/>
        <v>#REF!</v>
      </c>
      <c r="EF157" s="59" t="e">
        <f t="shared" si="267"/>
        <v>#REF!</v>
      </c>
      <c r="EG157" s="59" t="e">
        <f t="shared" si="268"/>
        <v>#REF!</v>
      </c>
      <c r="EH157" s="59" t="e">
        <f t="shared" si="269"/>
        <v>#REF!</v>
      </c>
      <c r="EI157" s="14" t="e">
        <f t="shared" si="270"/>
        <v>#REF!</v>
      </c>
      <c r="EJ157" s="14" t="e">
        <f t="shared" si="271"/>
        <v>#REF!</v>
      </c>
      <c r="EK157" s="14" t="e">
        <f t="shared" si="272"/>
        <v>#REF!</v>
      </c>
      <c r="EL157" s="14" t="e">
        <f t="shared" si="273"/>
        <v>#REF!</v>
      </c>
      <c r="EM157" t="e">
        <f t="shared" si="274"/>
        <v>#REF!</v>
      </c>
      <c r="EN157" s="34" t="e">
        <f t="shared" si="275"/>
        <v>#REF!</v>
      </c>
      <c r="EO157" s="34" t="e">
        <f t="shared" si="276"/>
        <v>#REF!</v>
      </c>
      <c r="EP157" s="34" t="e">
        <f t="shared" si="277"/>
        <v>#REF!</v>
      </c>
      <c r="EQ157" s="34" t="e">
        <f t="shared" si="278"/>
        <v>#REF!</v>
      </c>
      <c r="ER157" s="59" t="e">
        <f t="shared" si="279"/>
        <v>#REF!</v>
      </c>
      <c r="ES157" s="59" t="e">
        <f t="shared" si="280"/>
        <v>#REF!</v>
      </c>
      <c r="ET157" s="59" t="e">
        <f t="shared" si="281"/>
        <v>#REF!</v>
      </c>
      <c r="EU157" s="59" t="e">
        <f t="shared" si="282"/>
        <v>#REF!</v>
      </c>
      <c r="EV157" s="14" t="e">
        <f t="shared" si="283"/>
        <v>#REF!</v>
      </c>
      <c r="EW157" s="14" t="e">
        <f t="shared" si="284"/>
        <v>#REF!</v>
      </c>
      <c r="EX157" s="14" t="e">
        <f t="shared" si="285"/>
        <v>#REF!</v>
      </c>
      <c r="EY157" s="14" t="e">
        <f t="shared" si="286"/>
        <v>#REF!</v>
      </c>
    </row>
    <row r="158" spans="1:155" x14ac:dyDescent="0.2">
      <c r="A158" s="17">
        <v>30264905</v>
      </c>
      <c r="B158" t="s">
        <v>99</v>
      </c>
      <c r="C158" t="s">
        <v>4038</v>
      </c>
      <c r="D158" t="s">
        <v>4039</v>
      </c>
      <c r="E158" t="s">
        <v>4040</v>
      </c>
      <c r="F158" t="s">
        <v>41</v>
      </c>
      <c r="G158" t="s">
        <v>42</v>
      </c>
      <c r="H158" t="s">
        <v>4198</v>
      </c>
      <c r="I158" t="s">
        <v>418</v>
      </c>
      <c r="J158" s="19" t="s">
        <v>101</v>
      </c>
      <c r="K158" t="s">
        <v>419</v>
      </c>
      <c r="L158">
        <v>1981</v>
      </c>
      <c r="M158">
        <f t="shared" si="194"/>
        <v>1981</v>
      </c>
      <c r="N158">
        <v>38</v>
      </c>
      <c r="O158" s="19">
        <f t="shared" si="195"/>
        <v>38</v>
      </c>
      <c r="P158" t="s">
        <v>44</v>
      </c>
      <c r="Q158" s="19" t="str">
        <f t="shared" si="197"/>
        <v>30-40</v>
      </c>
      <c r="R158" s="23">
        <v>369.3</v>
      </c>
      <c r="S158" s="15">
        <f t="shared" si="198"/>
        <v>0.36930000000000002</v>
      </c>
      <c r="T158">
        <v>30438344</v>
      </c>
      <c r="U158" t="s">
        <v>45</v>
      </c>
      <c r="V158" t="s">
        <v>46</v>
      </c>
      <c r="W158" t="s">
        <v>47</v>
      </c>
      <c r="X158" t="s">
        <v>48</v>
      </c>
      <c r="Y158" t="s">
        <v>122</v>
      </c>
      <c r="Z158" t="s">
        <v>4041</v>
      </c>
      <c r="AA158" t="s">
        <v>4042</v>
      </c>
      <c r="AB158" t="s">
        <v>1748</v>
      </c>
      <c r="AC158">
        <v>1981</v>
      </c>
      <c r="AD158">
        <v>76</v>
      </c>
      <c r="AE158" t="str">
        <f t="shared" si="199"/>
        <v>&lt;80</v>
      </c>
      <c r="AF158">
        <v>-38.220667900000002</v>
      </c>
      <c r="AG158">
        <v>141.63177098</v>
      </c>
      <c r="AH158" t="s">
        <v>50</v>
      </c>
      <c r="AI158" t="s">
        <v>51</v>
      </c>
      <c r="AJ158" s="33" t="s">
        <v>420</v>
      </c>
      <c r="AL158" t="s">
        <v>48</v>
      </c>
      <c r="AM158" t="s">
        <v>106</v>
      </c>
      <c r="AN158">
        <v>500</v>
      </c>
      <c r="AO158" s="69">
        <v>4</v>
      </c>
      <c r="AP158">
        <v>2</v>
      </c>
      <c r="AQ158">
        <v>0</v>
      </c>
      <c r="AR158">
        <v>0</v>
      </c>
      <c r="AS158" s="82" t="str">
        <f t="shared" si="200"/>
        <v>Gw-0-0</v>
      </c>
      <c r="AT158" s="14">
        <f t="shared" si="201"/>
        <v>88952</v>
      </c>
      <c r="AU158" s="81">
        <f>VLOOKUP(C158,Bushfire_Vlookup!$F$2:$H$12575,3,FALSE)</f>
        <v>1.541747</v>
      </c>
      <c r="AV158" s="14">
        <f>VLOOKUP(AS158,Safety_collateral_Vlookup!$J$3:$L$20,2,FALSE)</f>
        <v>3720.1399252148244</v>
      </c>
      <c r="AW158" s="14">
        <f>VLOOKUP(AS158,Safety_collateral_Vlookup!$J$3:$L$20,3,FALSE)</f>
        <v>25000</v>
      </c>
      <c r="AX158" s="48">
        <f t="shared" si="202"/>
        <v>125557.8183442532</v>
      </c>
      <c r="AY158" s="49">
        <f t="shared" si="288"/>
        <v>28066.800000000003</v>
      </c>
      <c r="AZ158" s="14">
        <v>76000</v>
      </c>
      <c r="BA158" s="16">
        <f t="shared" si="203"/>
        <v>4.4735352211243598</v>
      </c>
      <c r="BB158" t="e">
        <f>IF(BA158&lt;=#REF!,#REF!,IF(BA158&lt;=#REF!,#REF!,IF(BA158&lt;=#REF!,#REF!,IF(BA158&lt;=#REF!,#REF!,#REF!))))</f>
        <v>#REF!</v>
      </c>
      <c r="BC158" s="51">
        <v>4</v>
      </c>
      <c r="BD158" s="21">
        <v>70</v>
      </c>
      <c r="BE158" s="21">
        <v>6.4399999999999999E-2</v>
      </c>
      <c r="BF158" s="26">
        <f t="shared" si="204"/>
        <v>1830.6905087478917</v>
      </c>
      <c r="BG158" s="21">
        <v>7</v>
      </c>
      <c r="BH158" s="21">
        <f t="shared" si="205"/>
        <v>54.6</v>
      </c>
      <c r="BI158" s="28">
        <f t="shared" si="206"/>
        <v>2.2519960070400004E-2</v>
      </c>
      <c r="BJ158" s="27">
        <f t="shared" si="207"/>
        <v>2.2519960070400004E-2</v>
      </c>
      <c r="BK158" s="28">
        <f t="shared" si="208"/>
        <v>0.3452594593589744</v>
      </c>
      <c r="BL158" s="35">
        <f t="shared" si="209"/>
        <v>1.5445303518687266</v>
      </c>
      <c r="BM158" s="21" t="str">
        <f t="shared" si="210"/>
        <v>Cr3</v>
      </c>
      <c r="BN158" s="51">
        <v>3</v>
      </c>
      <c r="BO158" s="21">
        <v>1</v>
      </c>
      <c r="BP158" s="50" t="s">
        <v>5497</v>
      </c>
      <c r="BQ158" s="14">
        <v>88952</v>
      </c>
      <c r="BR158">
        <f>IFERROR(VLOOKUP(AO158,'Model Failure data- Lines'!$A$37:$E$41,3,FALSE),'Model Failure data- Lines'!$C$37)</f>
        <v>0.45419999999999999</v>
      </c>
      <c r="BS158" s="14">
        <f t="shared" si="211"/>
        <v>57028.361091959807</v>
      </c>
      <c r="BT158" s="34">
        <f t="shared" si="212"/>
        <v>25034.194091162997</v>
      </c>
      <c r="BU158" s="34">
        <f t="shared" si="213"/>
        <v>2.2780186525793003</v>
      </c>
      <c r="BV158" s="54">
        <f t="shared" si="214"/>
        <v>31994.16700079681</v>
      </c>
      <c r="BW158">
        <f>IFERROR(VLOOKUP(AO158,'Model Failure data- Lines'!$A$37:$E$41,4,FALSE),'Model Failure data- Lines'!$D$37)</f>
        <v>0.40249999999999997</v>
      </c>
      <c r="BX158" s="14">
        <f t="shared" si="215"/>
        <v>50537.021883561909</v>
      </c>
      <c r="BY158" s="34">
        <f t="shared" si="216"/>
        <v>22329.259972423657</v>
      </c>
      <c r="BZ158" s="71">
        <f t="shared" si="217"/>
        <v>2.2632645213488698</v>
      </c>
      <c r="CA158" s="71">
        <f t="shared" si="218"/>
        <v>28207.761911138252</v>
      </c>
      <c r="CB158" s="56">
        <v>1</v>
      </c>
      <c r="CC158">
        <f>IFERROR(VLOOKUP(AO158,'Model Failure data- Lines'!$A$37:$E$41,5,FALSE),'Model Failure data- Lines'!$E$37)</f>
        <v>0.28349999999999997</v>
      </c>
      <c r="CD158" s="14">
        <f t="shared" si="219"/>
        <v>35595.641500595782</v>
      </c>
      <c r="CE158" s="34">
        <f t="shared" si="220"/>
        <v>17764.613383644777</v>
      </c>
      <c r="CF158" s="34">
        <f t="shared" si="221"/>
        <v>2.0037385971690989</v>
      </c>
      <c r="CG158" s="54">
        <f t="shared" si="222"/>
        <v>17831.028116951005</v>
      </c>
      <c r="CH158" t="e">
        <f>IFERROR(VLOOKUP(AO158,'Model Failure data- Lines'!#REF!,3,FALSE),'Model Failure data- Lines'!#REF!)</f>
        <v>#REF!</v>
      </c>
      <c r="CI158" s="14" t="e">
        <f t="shared" si="223"/>
        <v>#REF!</v>
      </c>
      <c r="CJ158" s="34">
        <f t="shared" si="224"/>
        <v>24012.132725967389</v>
      </c>
      <c r="CK158" s="34" t="e">
        <f t="shared" si="225"/>
        <v>#REF!</v>
      </c>
      <c r="CL158" s="54" t="e">
        <f t="shared" si="226"/>
        <v>#REF!</v>
      </c>
      <c r="CM158" t="e">
        <f>IFERROR(VLOOKUP(AO158,'Model Failure data- Lines'!#REF!,4,FALSE),'Model Failure data- Lines'!#REF!)</f>
        <v>#REF!</v>
      </c>
      <c r="CN158" s="14" t="e">
        <f t="shared" si="227"/>
        <v>#REF!</v>
      </c>
      <c r="CO158" s="34">
        <f t="shared" si="228"/>
        <v>20543.22252802151</v>
      </c>
      <c r="CP158" s="34" t="e">
        <f t="shared" si="229"/>
        <v>#REF!</v>
      </c>
      <c r="CQ158" s="54" t="e">
        <f t="shared" si="230"/>
        <v>#REF!</v>
      </c>
      <c r="CR158" t="e">
        <f>IFERROR(VLOOKUP(AO158,'Model Failure data- Lines'!#REF!,5,FALSE),'Model Failure data- Lines'!#REF!)</f>
        <v>#REF!</v>
      </c>
      <c r="CS158" s="14" t="e">
        <f t="shared" si="231"/>
        <v>#REF!</v>
      </c>
      <c r="CT158" s="34">
        <f t="shared" si="232"/>
        <v>15036.412837794491</v>
      </c>
      <c r="CU158" s="34" t="e">
        <f t="shared" si="233"/>
        <v>#REF!</v>
      </c>
      <c r="CV158" s="54" t="e">
        <f t="shared" si="234"/>
        <v>#REF!</v>
      </c>
      <c r="CW158" t="s">
        <v>1748</v>
      </c>
      <c r="CY158">
        <v>1</v>
      </c>
      <c r="CZ158">
        <f t="shared" si="235"/>
        <v>28207.761911138252</v>
      </c>
      <c r="DA158" s="34">
        <f t="shared" si="236"/>
        <v>38201.993059999993</v>
      </c>
      <c r="DB158" s="34">
        <f t="shared" si="237"/>
        <v>0.66213022972249991</v>
      </c>
      <c r="DC158" s="34">
        <f t="shared" si="238"/>
        <v>1597.6791933321974</v>
      </c>
      <c r="DD158" s="9">
        <f t="shared" si="239"/>
        <v>10736.687499999998</v>
      </c>
      <c r="DE158" s="59">
        <f t="shared" si="240"/>
        <v>0.75592093946528915</v>
      </c>
      <c r="DF158" s="59">
        <f t="shared" si="241"/>
        <v>1.3101884619320433E-5</v>
      </c>
      <c r="DG158" s="59">
        <f t="shared" si="242"/>
        <v>3.1614035291063949E-2</v>
      </c>
      <c r="DH158" s="59">
        <f t="shared" si="243"/>
        <v>0.21245192335902766</v>
      </c>
      <c r="DI158" s="14">
        <f t="shared" si="244"/>
        <v>21322.837884080825</v>
      </c>
      <c r="DJ158" s="14">
        <f t="shared" si="245"/>
        <v>0.36957484192899498</v>
      </c>
      <c r="DK158" s="14">
        <f t="shared" si="246"/>
        <v>891.7611805406541</v>
      </c>
      <c r="DL158" s="14">
        <f t="shared" si="247"/>
        <v>5992.7932716748428</v>
      </c>
      <c r="DM158">
        <f t="shared" si="248"/>
        <v>17831.028116951005</v>
      </c>
      <c r="DN158" s="34">
        <f t="shared" si="249"/>
        <v>26907.490763999998</v>
      </c>
      <c r="DO158" s="34">
        <f t="shared" si="250"/>
        <v>0.46636998789149992</v>
      </c>
      <c r="DP158" s="34">
        <f t="shared" si="251"/>
        <v>1125.3218666078956</v>
      </c>
      <c r="DQ158" s="9">
        <f t="shared" si="252"/>
        <v>7562.3624999999984</v>
      </c>
      <c r="DR158" s="59">
        <f t="shared" si="253"/>
        <v>0.75592093946528915</v>
      </c>
      <c r="DS158" s="59">
        <f t="shared" si="254"/>
        <v>1.3101884619320432E-5</v>
      </c>
      <c r="DT158" s="59">
        <f t="shared" si="255"/>
        <v>3.1614035291063949E-2</v>
      </c>
      <c r="DU158" s="59">
        <f t="shared" si="256"/>
        <v>0.21245192335902763</v>
      </c>
      <c r="DV158" s="14">
        <f t="shared" si="257"/>
        <v>13478.84752579759</v>
      </c>
      <c r="DW158" s="14">
        <f t="shared" si="258"/>
        <v>0.23362007303215054</v>
      </c>
      <c r="DX158" s="14">
        <f t="shared" si="259"/>
        <v>563.71075216524264</v>
      </c>
      <c r="DY158" s="14">
        <f t="shared" si="260"/>
        <v>3788.2362189151418</v>
      </c>
      <c r="DZ158" s="34" t="e">
        <f t="shared" si="261"/>
        <v>#REF!</v>
      </c>
      <c r="EA158" s="34" t="e">
        <f t="shared" si="262"/>
        <v>#REF!</v>
      </c>
      <c r="EB158" s="34" t="e">
        <f t="shared" si="263"/>
        <v>#REF!</v>
      </c>
      <c r="EC158" s="34" t="e">
        <f t="shared" si="264"/>
        <v>#REF!</v>
      </c>
      <c r="ED158" s="34" t="e">
        <f t="shared" si="265"/>
        <v>#REF!</v>
      </c>
      <c r="EE158" s="59" t="e">
        <f t="shared" si="266"/>
        <v>#REF!</v>
      </c>
      <c r="EF158" s="59" t="e">
        <f t="shared" si="267"/>
        <v>#REF!</v>
      </c>
      <c r="EG158" s="59" t="e">
        <f t="shared" si="268"/>
        <v>#REF!</v>
      </c>
      <c r="EH158" s="59" t="e">
        <f t="shared" si="269"/>
        <v>#REF!</v>
      </c>
      <c r="EI158" s="14" t="e">
        <f t="shared" si="270"/>
        <v>#REF!</v>
      </c>
      <c r="EJ158" s="14" t="e">
        <f t="shared" si="271"/>
        <v>#REF!</v>
      </c>
      <c r="EK158" s="14" t="e">
        <f t="shared" si="272"/>
        <v>#REF!</v>
      </c>
      <c r="EL158" s="14" t="e">
        <f t="shared" si="273"/>
        <v>#REF!</v>
      </c>
      <c r="EM158" t="e">
        <f t="shared" si="274"/>
        <v>#REF!</v>
      </c>
      <c r="EN158" s="34" t="e">
        <f t="shared" si="275"/>
        <v>#REF!</v>
      </c>
      <c r="EO158" s="34" t="e">
        <f t="shared" si="276"/>
        <v>#REF!</v>
      </c>
      <c r="EP158" s="34" t="e">
        <f t="shared" si="277"/>
        <v>#REF!</v>
      </c>
      <c r="EQ158" s="34" t="e">
        <f t="shared" si="278"/>
        <v>#REF!</v>
      </c>
      <c r="ER158" s="59" t="e">
        <f t="shared" si="279"/>
        <v>#REF!</v>
      </c>
      <c r="ES158" s="59" t="e">
        <f t="shared" si="280"/>
        <v>#REF!</v>
      </c>
      <c r="ET158" s="59" t="e">
        <f t="shared" si="281"/>
        <v>#REF!</v>
      </c>
      <c r="EU158" s="59" t="e">
        <f t="shared" si="282"/>
        <v>#REF!</v>
      </c>
      <c r="EV158" s="14" t="e">
        <f t="shared" si="283"/>
        <v>#REF!</v>
      </c>
      <c r="EW158" s="14" t="e">
        <f t="shared" si="284"/>
        <v>#REF!</v>
      </c>
      <c r="EX158" s="14" t="e">
        <f t="shared" si="285"/>
        <v>#REF!</v>
      </c>
      <c r="EY158" s="14" t="e">
        <f t="shared" si="286"/>
        <v>#REF!</v>
      </c>
    </row>
    <row r="159" spans="1:155" x14ac:dyDescent="0.2">
      <c r="A159" s="17">
        <v>30170195</v>
      </c>
      <c r="B159" t="s">
        <v>62</v>
      </c>
      <c r="C159" t="s">
        <v>2141</v>
      </c>
      <c r="D159" t="s">
        <v>2142</v>
      </c>
      <c r="E159" t="s">
        <v>1565</v>
      </c>
      <c r="F159" t="s">
        <v>66</v>
      </c>
      <c r="G159" t="s">
        <v>42</v>
      </c>
      <c r="H159" t="s">
        <v>3149</v>
      </c>
      <c r="I159" t="s">
        <v>68</v>
      </c>
      <c r="J159" s="19" t="s">
        <v>69</v>
      </c>
      <c r="K159" t="s">
        <v>70</v>
      </c>
      <c r="L159">
        <v>1973</v>
      </c>
      <c r="M159">
        <f t="shared" si="194"/>
        <v>1973</v>
      </c>
      <c r="N159">
        <v>46</v>
      </c>
      <c r="O159" s="19">
        <f t="shared" si="195"/>
        <v>46</v>
      </c>
      <c r="P159" t="s">
        <v>83</v>
      </c>
      <c r="Q159" s="19" t="str">
        <f t="shared" si="197"/>
        <v>40-50</v>
      </c>
      <c r="R159" s="23">
        <v>220.4</v>
      </c>
      <c r="S159" s="15">
        <f t="shared" si="198"/>
        <v>0.22040000000000001</v>
      </c>
      <c r="T159">
        <v>30330247</v>
      </c>
      <c r="U159" t="s">
        <v>45</v>
      </c>
      <c r="V159" t="s">
        <v>46</v>
      </c>
      <c r="W159" s="20" t="s">
        <v>87</v>
      </c>
      <c r="X159" t="s">
        <v>88</v>
      </c>
      <c r="Y159" t="s">
        <v>154</v>
      </c>
      <c r="Z159" t="s">
        <v>2143</v>
      </c>
      <c r="AA159" t="s">
        <v>2144</v>
      </c>
      <c r="AB159" t="s">
        <v>583</v>
      </c>
      <c r="AC159">
        <v>1973</v>
      </c>
      <c r="AD159">
        <v>138</v>
      </c>
      <c r="AE159" t="str">
        <f t="shared" si="199"/>
        <v>&gt;80</v>
      </c>
      <c r="AF159">
        <v>-37.739363859999997</v>
      </c>
      <c r="AG159">
        <v>144.84582362</v>
      </c>
      <c r="AH159" t="s">
        <v>75</v>
      </c>
      <c r="AI159" t="s">
        <v>51</v>
      </c>
      <c r="AJ159" s="33" t="s">
        <v>207</v>
      </c>
      <c r="AL159" t="s">
        <v>78</v>
      </c>
      <c r="AM159" t="s">
        <v>79</v>
      </c>
      <c r="AN159">
        <v>220</v>
      </c>
      <c r="AO159" s="69">
        <v>4</v>
      </c>
      <c r="AP159">
        <v>2</v>
      </c>
      <c r="AQ159">
        <v>0</v>
      </c>
      <c r="AR159">
        <v>0</v>
      </c>
      <c r="AS159" s="82" t="str">
        <f t="shared" si="200"/>
        <v>Gw-0-0</v>
      </c>
      <c r="AT159" s="14">
        <f t="shared" si="201"/>
        <v>40000</v>
      </c>
      <c r="AU159" s="81">
        <f>VLOOKUP(C159,Bushfire_Vlookup!$F$2:$H$12575,3,FALSE)</f>
        <v>1</v>
      </c>
      <c r="AV159" s="14">
        <f>VLOOKUP(AS159,Safety_collateral_Vlookup!$J$3:$L$20,2,FALSE)</f>
        <v>3720.1399252148244</v>
      </c>
      <c r="AW159" s="14">
        <f>VLOOKUP(AS159,Safety_collateral_Vlookup!$J$3:$L$20,3,FALSE)</f>
        <v>25000</v>
      </c>
      <c r="AX159" s="48">
        <f t="shared" si="202"/>
        <v>73325.456300204212</v>
      </c>
      <c r="AY159" s="49">
        <f t="shared" si="288"/>
        <v>16750.400000000001</v>
      </c>
      <c r="AZ159" s="14">
        <v>76000</v>
      </c>
      <c r="BA159" s="16">
        <f t="shared" si="203"/>
        <v>4.3775346439609919</v>
      </c>
      <c r="BB159" t="e">
        <f>IF(BA159&lt;=#REF!,#REF!,IF(BA159&lt;=#REF!,#REF!,IF(BA159&lt;=#REF!,#REF!,IF(BA159&lt;=#REF!,#REF!,#REF!))))</f>
        <v>#REF!</v>
      </c>
      <c r="BC159" s="51">
        <v>4</v>
      </c>
      <c r="BD159" s="21">
        <v>70</v>
      </c>
      <c r="BE159" s="21">
        <v>6.4399999999999999E-2</v>
      </c>
      <c r="BF159" s="26">
        <f t="shared" si="204"/>
        <v>1092.5648202762939</v>
      </c>
      <c r="BG159" s="21">
        <v>7</v>
      </c>
      <c r="BH159" s="21">
        <f t="shared" si="205"/>
        <v>54.6</v>
      </c>
      <c r="BI159" s="28">
        <f t="shared" si="206"/>
        <v>2.2519960070400004E-2</v>
      </c>
      <c r="BJ159" s="27">
        <f t="shared" si="207"/>
        <v>2.2519960070400004E-2</v>
      </c>
      <c r="BK159" s="28">
        <f t="shared" si="208"/>
        <v>0.34525945935897445</v>
      </c>
      <c r="BL159" s="35">
        <f t="shared" si="209"/>
        <v>1.5113852444991529</v>
      </c>
      <c r="BM159" s="21" t="str">
        <f t="shared" si="210"/>
        <v>Cr3</v>
      </c>
      <c r="BN159" s="51">
        <v>3</v>
      </c>
      <c r="BO159" s="21">
        <v>1</v>
      </c>
      <c r="BP159" s="50" t="s">
        <v>5497</v>
      </c>
      <c r="BQ159" s="14">
        <v>40000</v>
      </c>
      <c r="BR159">
        <f>IFERROR(VLOOKUP(AO159,'Model Failure data- Lines'!$A$37:$E$41,3,FALSE),'Model Failure data- Lines'!$C$37)</f>
        <v>0.45419999999999999</v>
      </c>
      <c r="BS159" s="14">
        <f t="shared" si="211"/>
        <v>33304.422251552751</v>
      </c>
      <c r="BT159" s="34">
        <f t="shared" si="212"/>
        <v>14940.526340894463</v>
      </c>
      <c r="BU159" s="34">
        <f t="shared" si="213"/>
        <v>2.2291331303632558</v>
      </c>
      <c r="BV159" s="54">
        <f t="shared" si="214"/>
        <v>18363.895910658288</v>
      </c>
      <c r="BW159">
        <f>IFERROR(VLOOKUP(AO159,'Model Failure data- Lines'!$A$37:$E$41,4,FALSE),'Model Failure data- Lines'!$D$37)</f>
        <v>0.40249999999999997</v>
      </c>
      <c r="BX159" s="14">
        <f t="shared" si="215"/>
        <v>29513.496160832194</v>
      </c>
      <c r="BY159" s="34">
        <f t="shared" si="216"/>
        <v>13326.208767728605</v>
      </c>
      <c r="BZ159" s="71">
        <f t="shared" si="217"/>
        <v>2.214695617879221</v>
      </c>
      <c r="CA159" s="71">
        <f t="shared" si="218"/>
        <v>16187.287393103588</v>
      </c>
      <c r="CB159" s="56">
        <v>1</v>
      </c>
      <c r="CC159">
        <f>IFERROR(VLOOKUP(AO159,'Model Failure data- Lines'!$A$37:$E$41,5,FALSE),'Model Failure data- Lines'!$E$37)</f>
        <v>0.28349999999999997</v>
      </c>
      <c r="CD159" s="14">
        <f t="shared" si="219"/>
        <v>20787.766861107892</v>
      </c>
      <c r="CE159" s="34">
        <f t="shared" si="220"/>
        <v>10602.005929475517</v>
      </c>
      <c r="CF159" s="34">
        <f t="shared" si="221"/>
        <v>1.9607390336685337</v>
      </c>
      <c r="CG159" s="54">
        <f t="shared" si="222"/>
        <v>10185.760931632374</v>
      </c>
      <c r="CH159" t="e">
        <f>IFERROR(VLOOKUP(AO159,'Model Failure data- Lines'!#REF!,3,FALSE),'Model Failure data- Lines'!#REF!)</f>
        <v>#REF!</v>
      </c>
      <c r="CI159" s="14" t="e">
        <f t="shared" si="223"/>
        <v>#REF!</v>
      </c>
      <c r="CJ159" s="34">
        <f t="shared" si="224"/>
        <v>14330.555247233178</v>
      </c>
      <c r="CK159" s="34" t="e">
        <f t="shared" si="225"/>
        <v>#REF!</v>
      </c>
      <c r="CL159" s="54" t="e">
        <f t="shared" si="226"/>
        <v>#REF!</v>
      </c>
      <c r="CM159" t="e">
        <f>IFERROR(VLOOKUP(AO159,'Model Failure data- Lines'!#REF!,4,FALSE),'Model Failure data- Lines'!#REF!)</f>
        <v>#REF!</v>
      </c>
      <c r="CN159" s="14" t="e">
        <f t="shared" si="227"/>
        <v>#REF!</v>
      </c>
      <c r="CO159" s="34">
        <f t="shared" si="228"/>
        <v>12260.293109060223</v>
      </c>
      <c r="CP159" s="34" t="e">
        <f t="shared" si="229"/>
        <v>#REF!</v>
      </c>
      <c r="CQ159" s="54" t="e">
        <f t="shared" si="230"/>
        <v>#REF!</v>
      </c>
      <c r="CR159" t="e">
        <f>IFERROR(VLOOKUP(AO159,'Model Failure data- Lines'!#REF!,5,FALSE),'Model Failure data- Lines'!#REF!)</f>
        <v>#REF!</v>
      </c>
      <c r="CS159" s="14" t="e">
        <f t="shared" si="231"/>
        <v>#REF!</v>
      </c>
      <c r="CT159" s="34">
        <f t="shared" si="232"/>
        <v>8973.8028417273381</v>
      </c>
      <c r="CU159" s="34" t="e">
        <f t="shared" si="233"/>
        <v>#REF!</v>
      </c>
      <c r="CV159" s="54" t="e">
        <f t="shared" si="234"/>
        <v>#REF!</v>
      </c>
      <c r="CW159" t="s">
        <v>583</v>
      </c>
      <c r="CY159">
        <v>1</v>
      </c>
      <c r="CZ159">
        <f t="shared" si="235"/>
        <v>16187.28739310359</v>
      </c>
      <c r="DA159" s="34">
        <f t="shared" si="236"/>
        <v>17178.699999999997</v>
      </c>
      <c r="DB159" s="34">
        <f t="shared" si="237"/>
        <v>0.42946749999999995</v>
      </c>
      <c r="DC159" s="34">
        <f t="shared" si="238"/>
        <v>1597.6791933321974</v>
      </c>
      <c r="DD159" s="9">
        <f t="shared" si="239"/>
        <v>10736.687499999998</v>
      </c>
      <c r="DE159" s="59">
        <f t="shared" si="240"/>
        <v>0.58206252171500128</v>
      </c>
      <c r="DF159" s="59">
        <f t="shared" si="241"/>
        <v>1.4551563042875034E-5</v>
      </c>
      <c r="DG159" s="59">
        <f t="shared" si="242"/>
        <v>5.4133850650079932E-2</v>
      </c>
      <c r="DH159" s="59">
        <f t="shared" si="243"/>
        <v>0.36378907607187583</v>
      </c>
      <c r="DI159" s="14">
        <f t="shared" si="244"/>
        <v>9422.0133197553259</v>
      </c>
      <c r="DJ159" s="14">
        <f t="shared" si="245"/>
        <v>0.23555033299388314</v>
      </c>
      <c r="DK159" s="14">
        <f t="shared" si="246"/>
        <v>876.28019816819142</v>
      </c>
      <c r="DL159" s="14">
        <f t="shared" si="247"/>
        <v>5888.7583248470783</v>
      </c>
      <c r="DM159">
        <f t="shared" si="248"/>
        <v>10185.760931632374</v>
      </c>
      <c r="DN159" s="34">
        <f t="shared" si="249"/>
        <v>12099.779999999999</v>
      </c>
      <c r="DO159" s="34">
        <f t="shared" si="250"/>
        <v>0.30249449999999994</v>
      </c>
      <c r="DP159" s="34">
        <f t="shared" si="251"/>
        <v>1125.3218666078956</v>
      </c>
      <c r="DQ159" s="9">
        <f t="shared" si="252"/>
        <v>7562.3624999999984</v>
      </c>
      <c r="DR159" s="59">
        <f t="shared" si="253"/>
        <v>0.58206252171500139</v>
      </c>
      <c r="DS159" s="59">
        <f t="shared" si="254"/>
        <v>1.4551563042875034E-5</v>
      </c>
      <c r="DT159" s="59">
        <f t="shared" si="255"/>
        <v>5.4133850650079939E-2</v>
      </c>
      <c r="DU159" s="59">
        <f t="shared" si="256"/>
        <v>0.36378907607187583</v>
      </c>
      <c r="DV159" s="14">
        <f t="shared" si="257"/>
        <v>5928.7496934520814</v>
      </c>
      <c r="DW159" s="14">
        <f t="shared" si="258"/>
        <v>0.14821874233630203</v>
      </c>
      <c r="DX159" s="14">
        <f t="shared" si="259"/>
        <v>551.39446103040598</v>
      </c>
      <c r="DY159" s="14">
        <f t="shared" si="260"/>
        <v>3705.4685584075505</v>
      </c>
      <c r="DZ159" s="34" t="e">
        <f t="shared" si="261"/>
        <v>#REF!</v>
      </c>
      <c r="EA159" s="34" t="e">
        <f t="shared" si="262"/>
        <v>#REF!</v>
      </c>
      <c r="EB159" s="34" t="e">
        <f t="shared" si="263"/>
        <v>#REF!</v>
      </c>
      <c r="EC159" s="34" t="e">
        <f t="shared" si="264"/>
        <v>#REF!</v>
      </c>
      <c r="ED159" s="34" t="e">
        <f t="shared" si="265"/>
        <v>#REF!</v>
      </c>
      <c r="EE159" s="59" t="e">
        <f t="shared" si="266"/>
        <v>#REF!</v>
      </c>
      <c r="EF159" s="59" t="e">
        <f t="shared" si="267"/>
        <v>#REF!</v>
      </c>
      <c r="EG159" s="59" t="e">
        <f t="shared" si="268"/>
        <v>#REF!</v>
      </c>
      <c r="EH159" s="59" t="e">
        <f t="shared" si="269"/>
        <v>#REF!</v>
      </c>
      <c r="EI159" s="14" t="e">
        <f t="shared" si="270"/>
        <v>#REF!</v>
      </c>
      <c r="EJ159" s="14" t="e">
        <f t="shared" si="271"/>
        <v>#REF!</v>
      </c>
      <c r="EK159" s="14" t="e">
        <f t="shared" si="272"/>
        <v>#REF!</v>
      </c>
      <c r="EL159" s="14" t="e">
        <f t="shared" si="273"/>
        <v>#REF!</v>
      </c>
      <c r="EM159" t="e">
        <f t="shared" si="274"/>
        <v>#REF!</v>
      </c>
      <c r="EN159" s="34" t="e">
        <f t="shared" si="275"/>
        <v>#REF!</v>
      </c>
      <c r="EO159" s="34" t="e">
        <f t="shared" si="276"/>
        <v>#REF!</v>
      </c>
      <c r="EP159" s="34" t="e">
        <f t="shared" si="277"/>
        <v>#REF!</v>
      </c>
      <c r="EQ159" s="34" t="e">
        <f t="shared" si="278"/>
        <v>#REF!</v>
      </c>
      <c r="ER159" s="59" t="e">
        <f t="shared" si="279"/>
        <v>#REF!</v>
      </c>
      <c r="ES159" s="59" t="e">
        <f t="shared" si="280"/>
        <v>#REF!</v>
      </c>
      <c r="ET159" s="59" t="e">
        <f t="shared" si="281"/>
        <v>#REF!</v>
      </c>
      <c r="EU159" s="59" t="e">
        <f t="shared" si="282"/>
        <v>#REF!</v>
      </c>
      <c r="EV159" s="14" t="e">
        <f t="shared" si="283"/>
        <v>#REF!</v>
      </c>
      <c r="EW159" s="14" t="e">
        <f t="shared" si="284"/>
        <v>#REF!</v>
      </c>
      <c r="EX159" s="14" t="e">
        <f t="shared" si="285"/>
        <v>#REF!</v>
      </c>
      <c r="EY159" s="14" t="e">
        <f t="shared" si="286"/>
        <v>#REF!</v>
      </c>
    </row>
    <row r="160" spans="1:155" x14ac:dyDescent="0.2">
      <c r="A160" s="17">
        <v>30107438</v>
      </c>
      <c r="B160" t="s">
        <v>62</v>
      </c>
      <c r="C160" t="s">
        <v>1034</v>
      </c>
      <c r="D160" t="s">
        <v>1035</v>
      </c>
      <c r="E160" t="s">
        <v>1036</v>
      </c>
      <c r="F160" t="s">
        <v>66</v>
      </c>
      <c r="G160" t="s">
        <v>42</v>
      </c>
      <c r="H160" t="s">
        <v>2404</v>
      </c>
      <c r="I160" t="s">
        <v>68</v>
      </c>
      <c r="J160" s="19" t="s">
        <v>69</v>
      </c>
      <c r="K160" t="s">
        <v>70</v>
      </c>
      <c r="L160">
        <v>1973</v>
      </c>
      <c r="M160">
        <f t="shared" si="194"/>
        <v>1973</v>
      </c>
      <c r="N160">
        <v>46</v>
      </c>
      <c r="O160" s="19">
        <f t="shared" si="195"/>
        <v>46</v>
      </c>
      <c r="P160" t="s">
        <v>83</v>
      </c>
      <c r="Q160" s="19" t="str">
        <f t="shared" si="197"/>
        <v>40-50</v>
      </c>
      <c r="R160" s="23">
        <v>335.9</v>
      </c>
      <c r="S160" s="15">
        <f t="shared" si="198"/>
        <v>0.33589999999999998</v>
      </c>
      <c r="T160">
        <v>30303869</v>
      </c>
      <c r="U160" t="s">
        <v>45</v>
      </c>
      <c r="V160" t="s">
        <v>46</v>
      </c>
      <c r="W160" s="20" t="s">
        <v>87</v>
      </c>
      <c r="X160" t="s">
        <v>48</v>
      </c>
      <c r="Y160" t="s">
        <v>152</v>
      </c>
      <c r="Z160" t="s">
        <v>1037</v>
      </c>
      <c r="AA160" t="s">
        <v>1038</v>
      </c>
      <c r="AB160" t="s">
        <v>187</v>
      </c>
      <c r="AC160">
        <v>1973</v>
      </c>
      <c r="AD160">
        <v>138</v>
      </c>
      <c r="AE160" t="str">
        <f t="shared" si="199"/>
        <v>&gt;80</v>
      </c>
      <c r="AF160">
        <v>-37.79883985</v>
      </c>
      <c r="AG160">
        <v>144.80662430000001</v>
      </c>
      <c r="AH160" t="s">
        <v>75</v>
      </c>
      <c r="AI160" t="s">
        <v>51</v>
      </c>
      <c r="AJ160" s="33" t="s">
        <v>207</v>
      </c>
      <c r="AL160" t="s">
        <v>78</v>
      </c>
      <c r="AM160" t="s">
        <v>79</v>
      </c>
      <c r="AN160">
        <v>220</v>
      </c>
      <c r="AO160" s="69">
        <v>4</v>
      </c>
      <c r="AP160">
        <v>2</v>
      </c>
      <c r="AQ160">
        <v>0</v>
      </c>
      <c r="AR160">
        <v>1</v>
      </c>
      <c r="AS160" s="82" t="str">
        <f t="shared" si="200"/>
        <v>Gw-0-1</v>
      </c>
      <c r="AT160" s="14">
        <f t="shared" si="201"/>
        <v>40000</v>
      </c>
      <c r="AU160" s="81">
        <f>VLOOKUP(C160,Bushfire_Vlookup!$F$2:$H$12575,3,FALSE)</f>
        <v>1</v>
      </c>
      <c r="AV160" s="14">
        <f>VLOOKUP(AS160,Safety_collateral_Vlookup!$J$3:$L$20,2,FALSE)</f>
        <v>11570.139925214824</v>
      </c>
      <c r="AW160" s="14">
        <f>VLOOKUP(AS160,Safety_collateral_Vlookup!$J$3:$L$20,3,FALSE)</f>
        <v>148000</v>
      </c>
      <c r="AX160" s="48">
        <f t="shared" si="202"/>
        <v>212942.40630020419</v>
      </c>
      <c r="AY160" s="49">
        <f t="shared" si="288"/>
        <v>25528.399999999998</v>
      </c>
      <c r="AZ160" s="14">
        <v>76000</v>
      </c>
      <c r="BA160" s="16">
        <f t="shared" si="203"/>
        <v>8.3413925784696339</v>
      </c>
      <c r="BB160" t="e">
        <f>IF(BA160&lt;=#REF!,#REF!,IF(BA160&lt;=#REF!,#REF!,IF(BA160&lt;=#REF!,#REF!,IF(BA160&lt;=#REF!,#REF!,#REF!))))</f>
        <v>#REF!</v>
      </c>
      <c r="BC160" s="51">
        <v>4</v>
      </c>
      <c r="BD160" s="21">
        <v>70</v>
      </c>
      <c r="BE160" s="21">
        <v>6.4399999999999999E-2</v>
      </c>
      <c r="BF160" s="26">
        <f t="shared" si="204"/>
        <v>1665.1203408838796</v>
      </c>
      <c r="BG160" s="21">
        <v>7</v>
      </c>
      <c r="BH160" s="21">
        <f t="shared" si="205"/>
        <v>54.6</v>
      </c>
      <c r="BI160" s="28">
        <f t="shared" si="206"/>
        <v>2.2519960070400004E-2</v>
      </c>
      <c r="BJ160" s="27">
        <f t="shared" si="207"/>
        <v>2.2519960070400004E-2</v>
      </c>
      <c r="BK160" s="28">
        <f t="shared" si="208"/>
        <v>0.34525945935897434</v>
      </c>
      <c r="BL160" s="35">
        <f t="shared" si="209"/>
        <v>2.8799446919433871</v>
      </c>
      <c r="BM160" s="21" t="str">
        <f t="shared" si="210"/>
        <v>Cr3</v>
      </c>
      <c r="BN160" s="51">
        <v>3</v>
      </c>
      <c r="BO160" s="21">
        <v>1</v>
      </c>
      <c r="BP160" s="50" t="s">
        <v>5497</v>
      </c>
      <c r="BQ160" s="14">
        <v>40000</v>
      </c>
      <c r="BR160">
        <f>IFERROR(VLOOKUP(AO160,'Model Failure data- Lines'!$A$37:$E$41,3,FALSE),'Model Failure data- Lines'!$C$37)</f>
        <v>0.45419999999999999</v>
      </c>
      <c r="BS160" s="14">
        <f t="shared" si="211"/>
        <v>96718.440941552748</v>
      </c>
      <c r="BT160" s="34">
        <f t="shared" si="212"/>
        <v>22770.06714113634</v>
      </c>
      <c r="BU160" s="34">
        <f t="shared" si="213"/>
        <v>4.2476133400073062</v>
      </c>
      <c r="BV160" s="54">
        <f t="shared" si="214"/>
        <v>73948.373800416404</v>
      </c>
      <c r="BW160">
        <f>IFERROR(VLOOKUP(AO160,'Model Failure data- Lines'!$A$37:$E$41,4,FALSE),'Model Failure data- Lines'!$D$37)</f>
        <v>0.40249999999999997</v>
      </c>
      <c r="BX160" s="14">
        <f t="shared" si="215"/>
        <v>85709.318535832179</v>
      </c>
      <c r="BY160" s="34">
        <f t="shared" si="216"/>
        <v>20309.770984936651</v>
      </c>
      <c r="BZ160" s="71">
        <f t="shared" si="217"/>
        <v>4.2201026589320509</v>
      </c>
      <c r="CA160" s="71">
        <f t="shared" si="218"/>
        <v>65399.547550895528</v>
      </c>
      <c r="CB160" s="56">
        <v>1</v>
      </c>
      <c r="CC160">
        <f>IFERROR(VLOOKUP(AO160,'Model Failure data- Lines'!$A$37:$E$41,5,FALSE),'Model Failure data- Lines'!$E$37)</f>
        <v>0.28349999999999997</v>
      </c>
      <c r="CD160" s="14">
        <f t="shared" si="219"/>
        <v>60369.172186107884</v>
      </c>
      <c r="CE160" s="34">
        <f t="shared" si="220"/>
        <v>16157.957312662549</v>
      </c>
      <c r="CF160" s="34">
        <f t="shared" si="221"/>
        <v>3.7361883694789944</v>
      </c>
      <c r="CG160" s="54">
        <f t="shared" si="222"/>
        <v>44211.214873445337</v>
      </c>
      <c r="CH160" t="e">
        <f>IFERROR(VLOOKUP(AO160,'Model Failure data- Lines'!#REF!,3,FALSE),'Model Failure data- Lines'!#REF!)</f>
        <v>#REF!</v>
      </c>
      <c r="CI160" s="14" t="e">
        <f t="shared" si="223"/>
        <v>#REF!</v>
      </c>
      <c r="CJ160" s="34">
        <f t="shared" si="224"/>
        <v>21840.442411731507</v>
      </c>
      <c r="CK160" s="34" t="e">
        <f t="shared" si="225"/>
        <v>#REF!</v>
      </c>
      <c r="CL160" s="54" t="e">
        <f t="shared" si="226"/>
        <v>#REF!</v>
      </c>
      <c r="CM160" t="e">
        <f>IFERROR(VLOOKUP(AO160,'Model Failure data- Lines'!#REF!,4,FALSE),'Model Failure data- Lines'!#REF!)</f>
        <v>#REF!</v>
      </c>
      <c r="CN160" s="14" t="e">
        <f t="shared" si="227"/>
        <v>#REF!</v>
      </c>
      <c r="CO160" s="34">
        <f t="shared" si="228"/>
        <v>18685.265223835428</v>
      </c>
      <c r="CP160" s="34" t="e">
        <f t="shared" si="229"/>
        <v>#REF!</v>
      </c>
      <c r="CQ160" s="54" t="e">
        <f t="shared" si="230"/>
        <v>#REF!</v>
      </c>
      <c r="CR160" t="e">
        <f>IFERROR(VLOOKUP(AO160,'Model Failure data- Lines'!#REF!,5,FALSE),'Model Failure data- Lines'!#REF!)</f>
        <v>#REF!</v>
      </c>
      <c r="CS160" s="14" t="e">
        <f t="shared" si="231"/>
        <v>#REF!</v>
      </c>
      <c r="CT160" s="34">
        <f t="shared" si="232"/>
        <v>13676.498977024556</v>
      </c>
      <c r="CU160" s="34" t="e">
        <f t="shared" si="233"/>
        <v>#REF!</v>
      </c>
      <c r="CV160" s="54" t="e">
        <f t="shared" si="234"/>
        <v>#REF!</v>
      </c>
      <c r="CW160" t="s">
        <v>187</v>
      </c>
      <c r="CY160">
        <v>1</v>
      </c>
      <c r="CZ160">
        <f t="shared" si="235"/>
        <v>65399.547550895528</v>
      </c>
      <c r="DA160" s="34">
        <f t="shared" si="236"/>
        <v>17178.699999999997</v>
      </c>
      <c r="DB160" s="34">
        <f t="shared" si="237"/>
        <v>0.42946749999999995</v>
      </c>
      <c r="DC160" s="34">
        <f t="shared" si="238"/>
        <v>4968.9990683321967</v>
      </c>
      <c r="DD160" s="9">
        <f t="shared" si="239"/>
        <v>63561.189999999995</v>
      </c>
      <c r="DE160" s="59">
        <f t="shared" si="240"/>
        <v>0.20042978165575032</v>
      </c>
      <c r="DF160" s="59">
        <f t="shared" si="241"/>
        <v>5.0107445413937583E-6</v>
      </c>
      <c r="DG160" s="59">
        <f t="shared" si="242"/>
        <v>5.7975015473432166E-2</v>
      </c>
      <c r="DH160" s="59">
        <f t="shared" si="243"/>
        <v>0.74159019212627619</v>
      </c>
      <c r="DI160" s="14">
        <f t="shared" si="244"/>
        <v>13108.017036010851</v>
      </c>
      <c r="DJ160" s="14">
        <f t="shared" si="245"/>
        <v>0.32770042590027132</v>
      </c>
      <c r="DK160" s="14">
        <f t="shared" si="246"/>
        <v>3791.5397812186307</v>
      </c>
      <c r="DL160" s="14">
        <f t="shared" si="247"/>
        <v>48499.663033240147</v>
      </c>
      <c r="DM160">
        <f t="shared" si="248"/>
        <v>44211.214873445329</v>
      </c>
      <c r="DN160" s="34">
        <f t="shared" si="249"/>
        <v>12099.779999999999</v>
      </c>
      <c r="DO160" s="34">
        <f t="shared" si="250"/>
        <v>0.30249449999999994</v>
      </c>
      <c r="DP160" s="34">
        <f t="shared" si="251"/>
        <v>3499.9036916078949</v>
      </c>
      <c r="DQ160" s="9">
        <f t="shared" si="252"/>
        <v>44769.185999999994</v>
      </c>
      <c r="DR160" s="59">
        <f t="shared" si="253"/>
        <v>0.20042978165575032</v>
      </c>
      <c r="DS160" s="59">
        <f t="shared" si="254"/>
        <v>5.0107445413937575E-6</v>
      </c>
      <c r="DT160" s="59">
        <f t="shared" si="255"/>
        <v>5.7975015473432159E-2</v>
      </c>
      <c r="DU160" s="59">
        <f t="shared" si="256"/>
        <v>0.74159019212627619</v>
      </c>
      <c r="DV160" s="14">
        <f t="shared" si="257"/>
        <v>8861.2441438201113</v>
      </c>
      <c r="DW160" s="14">
        <f t="shared" si="258"/>
        <v>0.22153110359550271</v>
      </c>
      <c r="DX160" s="14">
        <f t="shared" si="259"/>
        <v>2563.1458663872272</v>
      </c>
      <c r="DY160" s="14">
        <f t="shared" si="260"/>
        <v>32786.603332134408</v>
      </c>
      <c r="DZ160" s="34" t="e">
        <f t="shared" si="261"/>
        <v>#REF!</v>
      </c>
      <c r="EA160" s="34" t="e">
        <f t="shared" si="262"/>
        <v>#REF!</v>
      </c>
      <c r="EB160" s="34" t="e">
        <f t="shared" si="263"/>
        <v>#REF!</v>
      </c>
      <c r="EC160" s="34" t="e">
        <f t="shared" si="264"/>
        <v>#REF!</v>
      </c>
      <c r="ED160" s="34" t="e">
        <f t="shared" si="265"/>
        <v>#REF!</v>
      </c>
      <c r="EE160" s="59" t="e">
        <f t="shared" si="266"/>
        <v>#REF!</v>
      </c>
      <c r="EF160" s="59" t="e">
        <f t="shared" si="267"/>
        <v>#REF!</v>
      </c>
      <c r="EG160" s="59" t="e">
        <f t="shared" si="268"/>
        <v>#REF!</v>
      </c>
      <c r="EH160" s="59" t="e">
        <f t="shared" si="269"/>
        <v>#REF!</v>
      </c>
      <c r="EI160" s="14" t="e">
        <f t="shared" si="270"/>
        <v>#REF!</v>
      </c>
      <c r="EJ160" s="14" t="e">
        <f t="shared" si="271"/>
        <v>#REF!</v>
      </c>
      <c r="EK160" s="14" t="e">
        <f t="shared" si="272"/>
        <v>#REF!</v>
      </c>
      <c r="EL160" s="14" t="e">
        <f t="shared" si="273"/>
        <v>#REF!</v>
      </c>
      <c r="EM160" t="e">
        <f t="shared" si="274"/>
        <v>#REF!</v>
      </c>
      <c r="EN160" s="34" t="e">
        <f t="shared" si="275"/>
        <v>#REF!</v>
      </c>
      <c r="EO160" s="34" t="e">
        <f t="shared" si="276"/>
        <v>#REF!</v>
      </c>
      <c r="EP160" s="34" t="e">
        <f t="shared" si="277"/>
        <v>#REF!</v>
      </c>
      <c r="EQ160" s="34" t="e">
        <f t="shared" si="278"/>
        <v>#REF!</v>
      </c>
      <c r="ER160" s="59" t="e">
        <f t="shared" si="279"/>
        <v>#REF!</v>
      </c>
      <c r="ES160" s="59" t="e">
        <f t="shared" si="280"/>
        <v>#REF!</v>
      </c>
      <c r="ET160" s="59" t="e">
        <f t="shared" si="281"/>
        <v>#REF!</v>
      </c>
      <c r="EU160" s="59" t="e">
        <f t="shared" si="282"/>
        <v>#REF!</v>
      </c>
      <c r="EV160" s="14" t="e">
        <f t="shared" si="283"/>
        <v>#REF!</v>
      </c>
      <c r="EW160" s="14" t="e">
        <f t="shared" si="284"/>
        <v>#REF!</v>
      </c>
      <c r="EX160" s="14" t="e">
        <f t="shared" si="285"/>
        <v>#REF!</v>
      </c>
      <c r="EY160" s="14" t="e">
        <f t="shared" si="286"/>
        <v>#REF!</v>
      </c>
    </row>
    <row r="161" spans="1:155" x14ac:dyDescent="0.2">
      <c r="A161" s="17">
        <v>30290783</v>
      </c>
      <c r="B161" t="s">
        <v>62</v>
      </c>
      <c r="C161" t="s">
        <v>1034</v>
      </c>
      <c r="D161" t="s">
        <v>1035</v>
      </c>
      <c r="E161" t="s">
        <v>1036</v>
      </c>
      <c r="F161" t="s">
        <v>66</v>
      </c>
      <c r="G161" t="s">
        <v>42</v>
      </c>
      <c r="H161" t="s">
        <v>4390</v>
      </c>
      <c r="I161" t="s">
        <v>68</v>
      </c>
      <c r="J161" s="19" t="s">
        <v>69</v>
      </c>
      <c r="K161" t="s">
        <v>70</v>
      </c>
      <c r="L161">
        <v>1973</v>
      </c>
      <c r="M161">
        <f t="shared" si="194"/>
        <v>1973</v>
      </c>
      <c r="N161">
        <v>46</v>
      </c>
      <c r="O161" s="19">
        <f t="shared" si="195"/>
        <v>46</v>
      </c>
      <c r="P161" t="s">
        <v>83</v>
      </c>
      <c r="Q161" s="19" t="str">
        <f t="shared" si="197"/>
        <v>40-50</v>
      </c>
      <c r="R161" s="23">
        <v>335.9</v>
      </c>
      <c r="S161" s="15">
        <f t="shared" si="198"/>
        <v>0.33589999999999998</v>
      </c>
      <c r="T161">
        <v>30303869</v>
      </c>
      <c r="U161" t="s">
        <v>45</v>
      </c>
      <c r="V161" t="s">
        <v>46</v>
      </c>
      <c r="W161" s="20" t="s">
        <v>87</v>
      </c>
      <c r="X161" t="s">
        <v>48</v>
      </c>
      <c r="Y161" t="s">
        <v>152</v>
      </c>
      <c r="Z161" t="s">
        <v>1037</v>
      </c>
      <c r="AA161" t="s">
        <v>1038</v>
      </c>
      <c r="AB161" t="s">
        <v>187</v>
      </c>
      <c r="AC161">
        <v>1973</v>
      </c>
      <c r="AD161">
        <v>138</v>
      </c>
      <c r="AE161" t="str">
        <f t="shared" si="199"/>
        <v>&gt;80</v>
      </c>
      <c r="AF161">
        <v>-37.79883985</v>
      </c>
      <c r="AG161">
        <v>144.80662430000001</v>
      </c>
      <c r="AH161" t="s">
        <v>75</v>
      </c>
      <c r="AI161" t="s">
        <v>51</v>
      </c>
      <c r="AJ161" s="33" t="s">
        <v>207</v>
      </c>
      <c r="AL161" t="s">
        <v>48</v>
      </c>
      <c r="AM161" t="s">
        <v>86</v>
      </c>
      <c r="AN161">
        <v>220</v>
      </c>
      <c r="AO161" s="69">
        <v>4</v>
      </c>
      <c r="AP161">
        <v>2</v>
      </c>
      <c r="AQ161">
        <v>0</v>
      </c>
      <c r="AR161">
        <v>1</v>
      </c>
      <c r="AS161" s="82" t="str">
        <f t="shared" si="200"/>
        <v>Gw-0-1</v>
      </c>
      <c r="AT161" s="14">
        <f t="shared" si="201"/>
        <v>40000</v>
      </c>
      <c r="AU161" s="81">
        <f>VLOOKUP(C161,Bushfire_Vlookup!$F$2:$H$12575,3,FALSE)</f>
        <v>1</v>
      </c>
      <c r="AV161" s="14">
        <f>VLOOKUP(AS161,Safety_collateral_Vlookup!$J$3:$L$20,2,FALSE)</f>
        <v>11570.139925214824</v>
      </c>
      <c r="AW161" s="14">
        <f>VLOOKUP(AS161,Safety_collateral_Vlookup!$J$3:$L$20,3,FALSE)</f>
        <v>148000</v>
      </c>
      <c r="AX161" s="48">
        <f t="shared" si="202"/>
        <v>212942.40630020419</v>
      </c>
      <c r="AY161" s="49">
        <f t="shared" si="288"/>
        <v>25528.399999999998</v>
      </c>
      <c r="AZ161" s="14">
        <v>76000</v>
      </c>
      <c r="BA161" s="16">
        <f t="shared" si="203"/>
        <v>8.3413925784696339</v>
      </c>
      <c r="BB161" t="e">
        <f>IF(BA161&lt;=#REF!,#REF!,IF(BA161&lt;=#REF!,#REF!,IF(BA161&lt;=#REF!,#REF!,IF(BA161&lt;=#REF!,#REF!,#REF!))))</f>
        <v>#REF!</v>
      </c>
      <c r="BC161" s="51">
        <v>4</v>
      </c>
      <c r="BD161" s="21">
        <v>70</v>
      </c>
      <c r="BE161" s="21">
        <v>6.4399999999999999E-2</v>
      </c>
      <c r="BF161" s="26">
        <f t="shared" si="204"/>
        <v>1665.1203408838796</v>
      </c>
      <c r="BG161" s="21">
        <v>7</v>
      </c>
      <c r="BH161" s="21">
        <f t="shared" si="205"/>
        <v>54.6</v>
      </c>
      <c r="BI161" s="28">
        <f t="shared" si="206"/>
        <v>2.2519960070400004E-2</v>
      </c>
      <c r="BJ161" s="27">
        <f t="shared" si="207"/>
        <v>2.2519960070400004E-2</v>
      </c>
      <c r="BK161" s="28">
        <f t="shared" si="208"/>
        <v>0.34525945935897434</v>
      </c>
      <c r="BL161" s="35">
        <f t="shared" si="209"/>
        <v>2.8799446919433871</v>
      </c>
      <c r="BM161" s="21" t="str">
        <f t="shared" si="210"/>
        <v>Cr3</v>
      </c>
      <c r="BN161" s="51">
        <v>3</v>
      </c>
      <c r="BO161" s="21">
        <v>1</v>
      </c>
      <c r="BP161" s="50" t="s">
        <v>5497</v>
      </c>
      <c r="BQ161" s="14">
        <v>40000</v>
      </c>
      <c r="BR161">
        <f>IFERROR(VLOOKUP(AO161,'Model Failure data- Lines'!$A$37:$E$41,3,FALSE),'Model Failure data- Lines'!$C$37)</f>
        <v>0.45419999999999999</v>
      </c>
      <c r="BS161" s="14">
        <f t="shared" si="211"/>
        <v>96718.440941552748</v>
      </c>
      <c r="BT161" s="34">
        <f t="shared" si="212"/>
        <v>22770.06714113634</v>
      </c>
      <c r="BU161" s="34">
        <f t="shared" si="213"/>
        <v>4.2476133400073062</v>
      </c>
      <c r="BV161" s="54">
        <f t="shared" si="214"/>
        <v>73948.373800416404</v>
      </c>
      <c r="BW161">
        <f>IFERROR(VLOOKUP(AO161,'Model Failure data- Lines'!$A$37:$E$41,4,FALSE),'Model Failure data- Lines'!$D$37)</f>
        <v>0.40249999999999997</v>
      </c>
      <c r="BX161" s="14">
        <f t="shared" si="215"/>
        <v>85709.318535832179</v>
      </c>
      <c r="BY161" s="34">
        <f t="shared" si="216"/>
        <v>20309.770984936651</v>
      </c>
      <c r="BZ161" s="71">
        <f t="shared" si="217"/>
        <v>4.2201026589320509</v>
      </c>
      <c r="CA161" s="71">
        <f t="shared" si="218"/>
        <v>65399.547550895528</v>
      </c>
      <c r="CB161" s="56">
        <v>1</v>
      </c>
      <c r="CC161">
        <f>IFERROR(VLOOKUP(AO161,'Model Failure data- Lines'!$A$37:$E$41,5,FALSE),'Model Failure data- Lines'!$E$37)</f>
        <v>0.28349999999999997</v>
      </c>
      <c r="CD161" s="14">
        <f t="shared" si="219"/>
        <v>60369.172186107884</v>
      </c>
      <c r="CE161" s="34">
        <f t="shared" si="220"/>
        <v>16157.957312662549</v>
      </c>
      <c r="CF161" s="34">
        <f t="shared" si="221"/>
        <v>3.7361883694789944</v>
      </c>
      <c r="CG161" s="54">
        <f t="shared" si="222"/>
        <v>44211.214873445337</v>
      </c>
      <c r="CH161" t="e">
        <f>IFERROR(VLOOKUP(AO161,'Model Failure data- Lines'!#REF!,3,FALSE),'Model Failure data- Lines'!#REF!)</f>
        <v>#REF!</v>
      </c>
      <c r="CI161" s="14" t="e">
        <f t="shared" si="223"/>
        <v>#REF!</v>
      </c>
      <c r="CJ161" s="34">
        <f t="shared" si="224"/>
        <v>21840.442411731507</v>
      </c>
      <c r="CK161" s="34" t="e">
        <f t="shared" si="225"/>
        <v>#REF!</v>
      </c>
      <c r="CL161" s="54" t="e">
        <f t="shared" si="226"/>
        <v>#REF!</v>
      </c>
      <c r="CM161" t="e">
        <f>IFERROR(VLOOKUP(AO161,'Model Failure data- Lines'!#REF!,4,FALSE),'Model Failure data- Lines'!#REF!)</f>
        <v>#REF!</v>
      </c>
      <c r="CN161" s="14" t="e">
        <f t="shared" si="227"/>
        <v>#REF!</v>
      </c>
      <c r="CO161" s="34">
        <f t="shared" si="228"/>
        <v>18685.265223835428</v>
      </c>
      <c r="CP161" s="34" t="e">
        <f t="shared" si="229"/>
        <v>#REF!</v>
      </c>
      <c r="CQ161" s="54" t="e">
        <f t="shared" si="230"/>
        <v>#REF!</v>
      </c>
      <c r="CR161" t="e">
        <f>IFERROR(VLOOKUP(AO161,'Model Failure data- Lines'!#REF!,5,FALSE),'Model Failure data- Lines'!#REF!)</f>
        <v>#REF!</v>
      </c>
      <c r="CS161" s="14" t="e">
        <f t="shared" si="231"/>
        <v>#REF!</v>
      </c>
      <c r="CT161" s="34">
        <f t="shared" si="232"/>
        <v>13676.498977024556</v>
      </c>
      <c r="CU161" s="34" t="e">
        <f t="shared" si="233"/>
        <v>#REF!</v>
      </c>
      <c r="CV161" s="54" t="e">
        <f t="shared" si="234"/>
        <v>#REF!</v>
      </c>
      <c r="CW161" t="s">
        <v>187</v>
      </c>
      <c r="CY161">
        <v>1</v>
      </c>
      <c r="CZ161">
        <f t="shared" si="235"/>
        <v>65399.547550895528</v>
      </c>
      <c r="DA161" s="34">
        <f t="shared" si="236"/>
        <v>17178.699999999997</v>
      </c>
      <c r="DB161" s="34">
        <f t="shared" si="237"/>
        <v>0.42946749999999995</v>
      </c>
      <c r="DC161" s="34">
        <f t="shared" si="238"/>
        <v>4968.9990683321967</v>
      </c>
      <c r="DD161" s="9">
        <f t="shared" si="239"/>
        <v>63561.189999999995</v>
      </c>
      <c r="DE161" s="59">
        <f t="shared" si="240"/>
        <v>0.20042978165575032</v>
      </c>
      <c r="DF161" s="59">
        <f t="shared" si="241"/>
        <v>5.0107445413937583E-6</v>
      </c>
      <c r="DG161" s="59">
        <f t="shared" si="242"/>
        <v>5.7975015473432166E-2</v>
      </c>
      <c r="DH161" s="59">
        <f t="shared" si="243"/>
        <v>0.74159019212627619</v>
      </c>
      <c r="DI161" s="14">
        <f t="shared" si="244"/>
        <v>13108.017036010851</v>
      </c>
      <c r="DJ161" s="14">
        <f t="shared" si="245"/>
        <v>0.32770042590027132</v>
      </c>
      <c r="DK161" s="14">
        <f t="shared" si="246"/>
        <v>3791.5397812186307</v>
      </c>
      <c r="DL161" s="14">
        <f t="shared" si="247"/>
        <v>48499.663033240147</v>
      </c>
      <c r="DM161">
        <f t="shared" si="248"/>
        <v>44211.214873445329</v>
      </c>
      <c r="DN161" s="34">
        <f t="shared" si="249"/>
        <v>12099.779999999999</v>
      </c>
      <c r="DO161" s="34">
        <f t="shared" si="250"/>
        <v>0.30249449999999994</v>
      </c>
      <c r="DP161" s="34">
        <f t="shared" si="251"/>
        <v>3499.9036916078949</v>
      </c>
      <c r="DQ161" s="9">
        <f t="shared" si="252"/>
        <v>44769.185999999994</v>
      </c>
      <c r="DR161" s="59">
        <f t="shared" si="253"/>
        <v>0.20042978165575032</v>
      </c>
      <c r="DS161" s="59">
        <f t="shared" si="254"/>
        <v>5.0107445413937575E-6</v>
      </c>
      <c r="DT161" s="59">
        <f t="shared" si="255"/>
        <v>5.7975015473432159E-2</v>
      </c>
      <c r="DU161" s="59">
        <f t="shared" si="256"/>
        <v>0.74159019212627619</v>
      </c>
      <c r="DV161" s="14">
        <f t="shared" si="257"/>
        <v>8861.2441438201113</v>
      </c>
      <c r="DW161" s="14">
        <f t="shared" si="258"/>
        <v>0.22153110359550271</v>
      </c>
      <c r="DX161" s="14">
        <f t="shared" si="259"/>
        <v>2563.1458663872272</v>
      </c>
      <c r="DY161" s="14">
        <f t="shared" si="260"/>
        <v>32786.603332134408</v>
      </c>
      <c r="DZ161" s="34" t="e">
        <f t="shared" si="261"/>
        <v>#REF!</v>
      </c>
      <c r="EA161" s="34" t="e">
        <f t="shared" si="262"/>
        <v>#REF!</v>
      </c>
      <c r="EB161" s="34" t="e">
        <f t="shared" si="263"/>
        <v>#REF!</v>
      </c>
      <c r="EC161" s="34" t="e">
        <f t="shared" si="264"/>
        <v>#REF!</v>
      </c>
      <c r="ED161" s="34" t="e">
        <f t="shared" si="265"/>
        <v>#REF!</v>
      </c>
      <c r="EE161" s="59" t="e">
        <f t="shared" si="266"/>
        <v>#REF!</v>
      </c>
      <c r="EF161" s="59" t="e">
        <f t="shared" si="267"/>
        <v>#REF!</v>
      </c>
      <c r="EG161" s="59" t="e">
        <f t="shared" si="268"/>
        <v>#REF!</v>
      </c>
      <c r="EH161" s="59" t="e">
        <f t="shared" si="269"/>
        <v>#REF!</v>
      </c>
      <c r="EI161" s="14" t="e">
        <f t="shared" si="270"/>
        <v>#REF!</v>
      </c>
      <c r="EJ161" s="14" t="e">
        <f t="shared" si="271"/>
        <v>#REF!</v>
      </c>
      <c r="EK161" s="14" t="e">
        <f t="shared" si="272"/>
        <v>#REF!</v>
      </c>
      <c r="EL161" s="14" t="e">
        <f t="shared" si="273"/>
        <v>#REF!</v>
      </c>
      <c r="EM161" t="e">
        <f t="shared" si="274"/>
        <v>#REF!</v>
      </c>
      <c r="EN161" s="34" t="e">
        <f t="shared" si="275"/>
        <v>#REF!</v>
      </c>
      <c r="EO161" s="34" t="e">
        <f t="shared" si="276"/>
        <v>#REF!</v>
      </c>
      <c r="EP161" s="34" t="e">
        <f t="shared" si="277"/>
        <v>#REF!</v>
      </c>
      <c r="EQ161" s="34" t="e">
        <f t="shared" si="278"/>
        <v>#REF!</v>
      </c>
      <c r="ER161" s="59" t="e">
        <f t="shared" si="279"/>
        <v>#REF!</v>
      </c>
      <c r="ES161" s="59" t="e">
        <f t="shared" si="280"/>
        <v>#REF!</v>
      </c>
      <c r="ET161" s="59" t="e">
        <f t="shared" si="281"/>
        <v>#REF!</v>
      </c>
      <c r="EU161" s="59" t="e">
        <f t="shared" si="282"/>
        <v>#REF!</v>
      </c>
      <c r="EV161" s="14" t="e">
        <f t="shared" si="283"/>
        <v>#REF!</v>
      </c>
      <c r="EW161" s="14" t="e">
        <f t="shared" si="284"/>
        <v>#REF!</v>
      </c>
      <c r="EX161" s="14" t="e">
        <f t="shared" si="285"/>
        <v>#REF!</v>
      </c>
      <c r="EY161" s="14" t="e">
        <f t="shared" si="286"/>
        <v>#REF!</v>
      </c>
    </row>
    <row r="162" spans="1:155" x14ac:dyDescent="0.2">
      <c r="A162" s="17">
        <v>30068215</v>
      </c>
      <c r="B162" t="s">
        <v>62</v>
      </c>
      <c r="C162" t="s">
        <v>1791</v>
      </c>
      <c r="D162" t="s">
        <v>1792</v>
      </c>
      <c r="E162" t="s">
        <v>1793</v>
      </c>
      <c r="F162" t="s">
        <v>66</v>
      </c>
      <c r="G162" t="s">
        <v>42</v>
      </c>
      <c r="H162" t="s">
        <v>1794</v>
      </c>
      <c r="I162" t="s">
        <v>68</v>
      </c>
      <c r="J162" s="19" t="s">
        <v>69</v>
      </c>
      <c r="K162" t="s">
        <v>70</v>
      </c>
      <c r="L162">
        <v>1973</v>
      </c>
      <c r="M162">
        <f t="shared" si="194"/>
        <v>1973</v>
      </c>
      <c r="N162">
        <v>46</v>
      </c>
      <c r="O162" s="19">
        <f t="shared" si="195"/>
        <v>46</v>
      </c>
      <c r="P162" t="s">
        <v>83</v>
      </c>
      <c r="Q162" s="19" t="str">
        <f t="shared" si="197"/>
        <v>40-50</v>
      </c>
      <c r="R162" s="23">
        <v>326.10000000000002</v>
      </c>
      <c r="S162" s="15">
        <f t="shared" si="198"/>
        <v>0.3261</v>
      </c>
      <c r="T162">
        <v>30202827</v>
      </c>
      <c r="U162" t="s">
        <v>45</v>
      </c>
      <c r="V162" t="s">
        <v>46</v>
      </c>
      <c r="W162" s="20" t="s">
        <v>87</v>
      </c>
      <c r="X162" t="s">
        <v>48</v>
      </c>
      <c r="Y162" t="s">
        <v>152</v>
      </c>
      <c r="Z162" t="s">
        <v>1795</v>
      </c>
      <c r="AA162" t="s">
        <v>1796</v>
      </c>
      <c r="AB162" t="s">
        <v>281</v>
      </c>
      <c r="AC162">
        <v>1973</v>
      </c>
      <c r="AD162">
        <v>138</v>
      </c>
      <c r="AE162" t="str">
        <f t="shared" si="199"/>
        <v>&gt;80</v>
      </c>
      <c r="AF162">
        <v>-37.804721559999997</v>
      </c>
      <c r="AG162">
        <v>144.80692569999999</v>
      </c>
      <c r="AH162" t="s">
        <v>75</v>
      </c>
      <c r="AI162" t="s">
        <v>51</v>
      </c>
      <c r="AJ162" s="33" t="s">
        <v>207</v>
      </c>
      <c r="AL162" t="s">
        <v>78</v>
      </c>
      <c r="AM162" t="s">
        <v>79</v>
      </c>
      <c r="AN162">
        <v>220</v>
      </c>
      <c r="AO162" s="69">
        <v>4</v>
      </c>
      <c r="AP162">
        <v>2</v>
      </c>
      <c r="AQ162">
        <v>0</v>
      </c>
      <c r="AR162">
        <v>1</v>
      </c>
      <c r="AS162" s="82" t="str">
        <f t="shared" si="200"/>
        <v>Gw-0-1</v>
      </c>
      <c r="AT162" s="14">
        <f t="shared" si="201"/>
        <v>40000</v>
      </c>
      <c r="AU162" s="81">
        <f>VLOOKUP(C162,Bushfire_Vlookup!$F$2:$H$12575,3,FALSE)</f>
        <v>1</v>
      </c>
      <c r="AV162" s="14">
        <f>VLOOKUP(AS162,Safety_collateral_Vlookup!$J$3:$L$20,2,FALSE)</f>
        <v>11570.139925214824</v>
      </c>
      <c r="AW162" s="14">
        <f>VLOOKUP(AS162,Safety_collateral_Vlookup!$J$3:$L$20,3,FALSE)</f>
        <v>148000</v>
      </c>
      <c r="AX162" s="48">
        <f t="shared" si="202"/>
        <v>212942.40630020419</v>
      </c>
      <c r="AY162" s="49">
        <f t="shared" si="288"/>
        <v>24783.599999999999</v>
      </c>
      <c r="AZ162" s="14">
        <v>76000</v>
      </c>
      <c r="BA162" s="16">
        <f t="shared" si="203"/>
        <v>8.5920692030295918</v>
      </c>
      <c r="BB162" t="e">
        <f>IF(BA162&lt;=#REF!,#REF!,IF(BA162&lt;=#REF!,#REF!,IF(BA162&lt;=#REF!,#REF!,IF(BA162&lt;=#REF!,#REF!,#REF!))))</f>
        <v>#REF!</v>
      </c>
      <c r="BC162" s="51">
        <v>4</v>
      </c>
      <c r="BD162" s="21">
        <v>70</v>
      </c>
      <c r="BE162" s="21">
        <v>6.4399999999999999E-2</v>
      </c>
      <c r="BF162" s="26">
        <f t="shared" si="204"/>
        <v>1616.5398724686904</v>
      </c>
      <c r="BG162" s="21">
        <v>7</v>
      </c>
      <c r="BH162" s="21">
        <f t="shared" si="205"/>
        <v>54.6</v>
      </c>
      <c r="BI162" s="28">
        <f t="shared" si="206"/>
        <v>2.2519960070400004E-2</v>
      </c>
      <c r="BJ162" s="27">
        <f t="shared" si="207"/>
        <v>2.2519960070400004E-2</v>
      </c>
      <c r="BK162" s="28">
        <f t="shared" si="208"/>
        <v>0.34525945935897445</v>
      </c>
      <c r="BL162" s="35">
        <f t="shared" si="209"/>
        <v>2.966493167812891</v>
      </c>
      <c r="BM162" s="21" t="str">
        <f t="shared" si="210"/>
        <v>Cr3</v>
      </c>
      <c r="BN162" s="51">
        <v>3</v>
      </c>
      <c r="BO162" s="21">
        <v>1</v>
      </c>
      <c r="BP162" s="50" t="s">
        <v>5497</v>
      </c>
      <c r="BQ162" s="14">
        <v>40000</v>
      </c>
      <c r="BR162">
        <f>IFERROR(VLOOKUP(AO162,'Model Failure data- Lines'!$A$37:$E$41,3,FALSE),'Model Failure data- Lines'!$C$37)</f>
        <v>0.45419999999999999</v>
      </c>
      <c r="BS162" s="14">
        <f t="shared" si="211"/>
        <v>96718.440941552748</v>
      </c>
      <c r="BT162" s="34">
        <f t="shared" si="212"/>
        <v>22105.74246717642</v>
      </c>
      <c r="BU162" s="34">
        <f t="shared" si="213"/>
        <v>4.3752631735923169</v>
      </c>
      <c r="BV162" s="54">
        <f t="shared" si="214"/>
        <v>74612.698474376331</v>
      </c>
      <c r="BW162">
        <f>IFERROR(VLOOKUP(AO162,'Model Failure data- Lines'!$A$37:$E$41,4,FALSE),'Model Failure data- Lines'!$D$37)</f>
        <v>0.40249999999999997</v>
      </c>
      <c r="BX162" s="14">
        <f t="shared" si="215"/>
        <v>85709.318535832179</v>
      </c>
      <c r="BY162" s="34">
        <f t="shared" si="216"/>
        <v>19717.226311961422</v>
      </c>
      <c r="BZ162" s="71">
        <f t="shared" si="217"/>
        <v>4.3469257379186628</v>
      </c>
      <c r="CA162" s="71">
        <f t="shared" si="218"/>
        <v>65992.092223870757</v>
      </c>
      <c r="CB162" s="56">
        <v>1</v>
      </c>
      <c r="CC162">
        <f>IFERROR(VLOOKUP(AO162,'Model Failure data- Lines'!$A$37:$E$41,5,FALSE),'Model Failure data- Lines'!$E$37)</f>
        <v>0.28349999999999997</v>
      </c>
      <c r="CD162" s="14">
        <f t="shared" si="219"/>
        <v>60369.172186107884</v>
      </c>
      <c r="CE162" s="34">
        <f t="shared" si="220"/>
        <v>15686.543255907285</v>
      </c>
      <c r="CF162" s="34">
        <f t="shared" si="221"/>
        <v>3.8484687927261403</v>
      </c>
      <c r="CG162" s="54">
        <f t="shared" si="222"/>
        <v>44682.628930200597</v>
      </c>
      <c r="CH162" t="e">
        <f>IFERROR(VLOOKUP(AO162,'Model Failure data- Lines'!#REF!,3,FALSE),'Model Failure data- Lines'!#REF!)</f>
        <v>#REF!</v>
      </c>
      <c r="CI162" s="14" t="e">
        <f t="shared" si="223"/>
        <v>#REF!</v>
      </c>
      <c r="CJ162" s="34">
        <f t="shared" si="224"/>
        <v>21203.23986444074</v>
      </c>
      <c r="CK162" s="34" t="e">
        <f t="shared" si="225"/>
        <v>#REF!</v>
      </c>
      <c r="CL162" s="54" t="e">
        <f t="shared" si="226"/>
        <v>#REF!</v>
      </c>
      <c r="CM162" t="e">
        <f>IFERROR(VLOOKUP(AO162,'Model Failure data- Lines'!#REF!,4,FALSE),'Model Failure data- Lines'!#REF!)</f>
        <v>#REF!</v>
      </c>
      <c r="CN162" s="14" t="e">
        <f t="shared" si="227"/>
        <v>#REF!</v>
      </c>
      <c r="CO162" s="34">
        <f t="shared" si="228"/>
        <v>18140.116074702986</v>
      </c>
      <c r="CP162" s="34" t="e">
        <f t="shared" si="229"/>
        <v>#REF!</v>
      </c>
      <c r="CQ162" s="54" t="e">
        <f t="shared" si="230"/>
        <v>#REF!</v>
      </c>
      <c r="CR162" t="e">
        <f>IFERROR(VLOOKUP(AO162,'Model Failure data- Lines'!#REF!,5,FALSE),'Model Failure data- Lines'!#REF!)</f>
        <v>#REF!</v>
      </c>
      <c r="CS162" s="14" t="e">
        <f t="shared" si="231"/>
        <v>#REF!</v>
      </c>
      <c r="CT162" s="34">
        <f t="shared" si="232"/>
        <v>13277.482335241762</v>
      </c>
      <c r="CU162" s="34" t="e">
        <f t="shared" si="233"/>
        <v>#REF!</v>
      </c>
      <c r="CV162" s="54" t="e">
        <f t="shared" si="234"/>
        <v>#REF!</v>
      </c>
      <c r="CW162" t="s">
        <v>281</v>
      </c>
      <c r="CY162">
        <v>1</v>
      </c>
      <c r="CZ162">
        <f t="shared" si="235"/>
        <v>65992.092223870757</v>
      </c>
      <c r="DA162" s="34">
        <f t="shared" si="236"/>
        <v>17178.699999999997</v>
      </c>
      <c r="DB162" s="34">
        <f t="shared" si="237"/>
        <v>0.42946749999999995</v>
      </c>
      <c r="DC162" s="34">
        <f t="shared" si="238"/>
        <v>4968.9990683321967</v>
      </c>
      <c r="DD162" s="9">
        <f t="shared" si="239"/>
        <v>63561.189999999995</v>
      </c>
      <c r="DE162" s="59">
        <f t="shared" si="240"/>
        <v>0.20042978165575032</v>
      </c>
      <c r="DF162" s="59">
        <f t="shared" si="241"/>
        <v>5.0107445413937583E-6</v>
      </c>
      <c r="DG162" s="59">
        <f t="shared" si="242"/>
        <v>5.7975015473432166E-2</v>
      </c>
      <c r="DH162" s="59">
        <f t="shared" si="243"/>
        <v>0.74159019212627619</v>
      </c>
      <c r="DI162" s="14">
        <f t="shared" si="244"/>
        <v>13226.780635436555</v>
      </c>
      <c r="DJ162" s="14">
        <f t="shared" si="245"/>
        <v>0.33066951588591387</v>
      </c>
      <c r="DK162" s="14">
        <f t="shared" si="246"/>
        <v>3825.8925678030696</v>
      </c>
      <c r="DL162" s="14">
        <f t="shared" si="247"/>
        <v>48939.08835111525</v>
      </c>
      <c r="DM162">
        <f t="shared" si="248"/>
        <v>44682.628930200597</v>
      </c>
      <c r="DN162" s="34">
        <f t="shared" si="249"/>
        <v>12099.779999999999</v>
      </c>
      <c r="DO162" s="34">
        <f t="shared" si="250"/>
        <v>0.30249449999999994</v>
      </c>
      <c r="DP162" s="34">
        <f t="shared" si="251"/>
        <v>3499.9036916078949</v>
      </c>
      <c r="DQ162" s="9">
        <f t="shared" si="252"/>
        <v>44769.185999999994</v>
      </c>
      <c r="DR162" s="59">
        <f t="shared" si="253"/>
        <v>0.20042978165575032</v>
      </c>
      <c r="DS162" s="59">
        <f t="shared" si="254"/>
        <v>5.0107445413937575E-6</v>
      </c>
      <c r="DT162" s="59">
        <f t="shared" si="255"/>
        <v>5.7975015473432159E-2</v>
      </c>
      <c r="DU162" s="59">
        <f t="shared" si="256"/>
        <v>0.74159019212627619</v>
      </c>
      <c r="DV162" s="14">
        <f t="shared" si="257"/>
        <v>8955.729560285019</v>
      </c>
      <c r="DW162" s="14">
        <f t="shared" si="258"/>
        <v>0.22389323900712546</v>
      </c>
      <c r="DX162" s="14">
        <f t="shared" si="259"/>
        <v>2590.476103622007</v>
      </c>
      <c r="DY162" s="14">
        <f t="shared" si="260"/>
        <v>33136.199373054573</v>
      </c>
      <c r="DZ162" s="34" t="e">
        <f t="shared" si="261"/>
        <v>#REF!</v>
      </c>
      <c r="EA162" s="34" t="e">
        <f t="shared" si="262"/>
        <v>#REF!</v>
      </c>
      <c r="EB162" s="34" t="e">
        <f t="shared" si="263"/>
        <v>#REF!</v>
      </c>
      <c r="EC162" s="34" t="e">
        <f t="shared" si="264"/>
        <v>#REF!</v>
      </c>
      <c r="ED162" s="34" t="e">
        <f t="shared" si="265"/>
        <v>#REF!</v>
      </c>
      <c r="EE162" s="59" t="e">
        <f t="shared" si="266"/>
        <v>#REF!</v>
      </c>
      <c r="EF162" s="59" t="e">
        <f t="shared" si="267"/>
        <v>#REF!</v>
      </c>
      <c r="EG162" s="59" t="e">
        <f t="shared" si="268"/>
        <v>#REF!</v>
      </c>
      <c r="EH162" s="59" t="e">
        <f t="shared" si="269"/>
        <v>#REF!</v>
      </c>
      <c r="EI162" s="14" t="e">
        <f t="shared" si="270"/>
        <v>#REF!</v>
      </c>
      <c r="EJ162" s="14" t="e">
        <f t="shared" si="271"/>
        <v>#REF!</v>
      </c>
      <c r="EK162" s="14" t="e">
        <f t="shared" si="272"/>
        <v>#REF!</v>
      </c>
      <c r="EL162" s="14" t="e">
        <f t="shared" si="273"/>
        <v>#REF!</v>
      </c>
      <c r="EM162" t="e">
        <f t="shared" si="274"/>
        <v>#REF!</v>
      </c>
      <c r="EN162" s="34" t="e">
        <f t="shared" si="275"/>
        <v>#REF!</v>
      </c>
      <c r="EO162" s="34" t="e">
        <f t="shared" si="276"/>
        <v>#REF!</v>
      </c>
      <c r="EP162" s="34" t="e">
        <f t="shared" si="277"/>
        <v>#REF!</v>
      </c>
      <c r="EQ162" s="34" t="e">
        <f t="shared" si="278"/>
        <v>#REF!</v>
      </c>
      <c r="ER162" s="59" t="e">
        <f t="shared" si="279"/>
        <v>#REF!</v>
      </c>
      <c r="ES162" s="59" t="e">
        <f t="shared" si="280"/>
        <v>#REF!</v>
      </c>
      <c r="ET162" s="59" t="e">
        <f t="shared" si="281"/>
        <v>#REF!</v>
      </c>
      <c r="EU162" s="59" t="e">
        <f t="shared" si="282"/>
        <v>#REF!</v>
      </c>
      <c r="EV162" s="14" t="e">
        <f t="shared" si="283"/>
        <v>#REF!</v>
      </c>
      <c r="EW162" s="14" t="e">
        <f t="shared" si="284"/>
        <v>#REF!</v>
      </c>
      <c r="EX162" s="14" t="e">
        <f t="shared" si="285"/>
        <v>#REF!</v>
      </c>
      <c r="EY162" s="14" t="e">
        <f t="shared" si="286"/>
        <v>#REF!</v>
      </c>
    </row>
    <row r="163" spans="1:155" x14ac:dyDescent="0.2">
      <c r="A163" s="17">
        <v>30430450</v>
      </c>
      <c r="B163" t="s">
        <v>62</v>
      </c>
      <c r="C163" t="s">
        <v>1791</v>
      </c>
      <c r="D163" t="s">
        <v>1792</v>
      </c>
      <c r="E163" t="s">
        <v>1793</v>
      </c>
      <c r="F163" t="s">
        <v>66</v>
      </c>
      <c r="G163" t="s">
        <v>42</v>
      </c>
      <c r="H163" t="s">
        <v>5373</v>
      </c>
      <c r="I163" t="s">
        <v>68</v>
      </c>
      <c r="J163" s="19" t="s">
        <v>69</v>
      </c>
      <c r="K163" t="s">
        <v>70</v>
      </c>
      <c r="L163">
        <v>1973</v>
      </c>
      <c r="M163">
        <f t="shared" si="194"/>
        <v>1973</v>
      </c>
      <c r="N163">
        <v>46</v>
      </c>
      <c r="O163" s="19">
        <f t="shared" si="195"/>
        <v>46</v>
      </c>
      <c r="P163" t="s">
        <v>83</v>
      </c>
      <c r="Q163" s="19" t="str">
        <f t="shared" si="197"/>
        <v>40-50</v>
      </c>
      <c r="R163" s="23">
        <v>326.10000000000002</v>
      </c>
      <c r="S163" s="15">
        <f t="shared" si="198"/>
        <v>0.3261</v>
      </c>
      <c r="T163">
        <v>30202827</v>
      </c>
      <c r="U163" t="s">
        <v>45</v>
      </c>
      <c r="V163" t="s">
        <v>46</v>
      </c>
      <c r="W163" s="20" t="s">
        <v>87</v>
      </c>
      <c r="X163" t="s">
        <v>48</v>
      </c>
      <c r="Y163" t="s">
        <v>152</v>
      </c>
      <c r="Z163" t="s">
        <v>1795</v>
      </c>
      <c r="AA163" t="s">
        <v>1796</v>
      </c>
      <c r="AB163" t="s">
        <v>281</v>
      </c>
      <c r="AC163">
        <v>1973</v>
      </c>
      <c r="AD163">
        <v>138</v>
      </c>
      <c r="AE163" t="str">
        <f t="shared" si="199"/>
        <v>&gt;80</v>
      </c>
      <c r="AF163">
        <v>-37.804721559999997</v>
      </c>
      <c r="AG163">
        <v>144.80692569999999</v>
      </c>
      <c r="AH163" t="s">
        <v>75</v>
      </c>
      <c r="AI163" t="s">
        <v>51</v>
      </c>
      <c r="AJ163" s="33" t="s">
        <v>207</v>
      </c>
      <c r="AL163" t="s">
        <v>48</v>
      </c>
      <c r="AM163" t="s">
        <v>86</v>
      </c>
      <c r="AN163">
        <v>220</v>
      </c>
      <c r="AO163" s="69">
        <v>4</v>
      </c>
      <c r="AP163">
        <v>2</v>
      </c>
      <c r="AQ163">
        <v>0</v>
      </c>
      <c r="AR163">
        <v>1</v>
      </c>
      <c r="AS163" s="82" t="str">
        <f t="shared" si="200"/>
        <v>Gw-0-1</v>
      </c>
      <c r="AT163" s="14">
        <f t="shared" si="201"/>
        <v>40000</v>
      </c>
      <c r="AU163" s="81">
        <f>VLOOKUP(C163,Bushfire_Vlookup!$F$2:$H$12575,3,FALSE)</f>
        <v>1</v>
      </c>
      <c r="AV163" s="14">
        <f>VLOOKUP(AS163,Safety_collateral_Vlookup!$J$3:$L$20,2,FALSE)</f>
        <v>11570.139925214824</v>
      </c>
      <c r="AW163" s="14">
        <f>VLOOKUP(AS163,Safety_collateral_Vlookup!$J$3:$L$20,3,FALSE)</f>
        <v>148000</v>
      </c>
      <c r="AX163" s="48">
        <f t="shared" si="202"/>
        <v>212942.40630020419</v>
      </c>
      <c r="AY163" s="49">
        <f t="shared" si="288"/>
        <v>24783.599999999999</v>
      </c>
      <c r="AZ163" s="14">
        <v>76000</v>
      </c>
      <c r="BA163" s="16">
        <f t="shared" si="203"/>
        <v>8.5920692030295918</v>
      </c>
      <c r="BB163" t="e">
        <f>IF(BA163&lt;=#REF!,#REF!,IF(BA163&lt;=#REF!,#REF!,IF(BA163&lt;=#REF!,#REF!,IF(BA163&lt;=#REF!,#REF!,#REF!))))</f>
        <v>#REF!</v>
      </c>
      <c r="BC163" s="51">
        <v>4</v>
      </c>
      <c r="BD163" s="21">
        <v>70</v>
      </c>
      <c r="BE163" s="21">
        <v>6.4399999999999999E-2</v>
      </c>
      <c r="BF163" s="26">
        <f t="shared" si="204"/>
        <v>1616.5398724686904</v>
      </c>
      <c r="BG163" s="21">
        <v>7</v>
      </c>
      <c r="BH163" s="21">
        <f t="shared" si="205"/>
        <v>54.6</v>
      </c>
      <c r="BI163" s="28">
        <f t="shared" si="206"/>
        <v>2.2519960070400004E-2</v>
      </c>
      <c r="BJ163" s="27">
        <f t="shared" si="207"/>
        <v>2.2519960070400004E-2</v>
      </c>
      <c r="BK163" s="28">
        <f t="shared" si="208"/>
        <v>0.34525945935897445</v>
      </c>
      <c r="BL163" s="35">
        <f t="shared" si="209"/>
        <v>2.966493167812891</v>
      </c>
      <c r="BM163" s="21" t="str">
        <f t="shared" si="210"/>
        <v>Cr3</v>
      </c>
      <c r="BN163" s="51">
        <v>3</v>
      </c>
      <c r="BO163" s="21">
        <v>1</v>
      </c>
      <c r="BP163" s="50" t="s">
        <v>5497</v>
      </c>
      <c r="BQ163" s="14">
        <v>40000</v>
      </c>
      <c r="BR163">
        <f>IFERROR(VLOOKUP(AO163,'Model Failure data- Lines'!$A$37:$E$41,3,FALSE),'Model Failure data- Lines'!$C$37)</f>
        <v>0.45419999999999999</v>
      </c>
      <c r="BS163" s="14">
        <f t="shared" si="211"/>
        <v>96718.440941552748</v>
      </c>
      <c r="BT163" s="34">
        <f t="shared" si="212"/>
        <v>22105.74246717642</v>
      </c>
      <c r="BU163" s="34">
        <f t="shared" si="213"/>
        <v>4.3752631735923169</v>
      </c>
      <c r="BV163" s="54">
        <f t="shared" si="214"/>
        <v>74612.698474376331</v>
      </c>
      <c r="BW163">
        <f>IFERROR(VLOOKUP(AO163,'Model Failure data- Lines'!$A$37:$E$41,4,FALSE),'Model Failure data- Lines'!$D$37)</f>
        <v>0.40249999999999997</v>
      </c>
      <c r="BX163" s="14">
        <f t="shared" si="215"/>
        <v>85709.318535832179</v>
      </c>
      <c r="BY163" s="34">
        <f t="shared" si="216"/>
        <v>19717.226311961422</v>
      </c>
      <c r="BZ163" s="71">
        <f t="shared" si="217"/>
        <v>4.3469257379186628</v>
      </c>
      <c r="CA163" s="71">
        <f t="shared" si="218"/>
        <v>65992.092223870757</v>
      </c>
      <c r="CB163" s="56">
        <v>1</v>
      </c>
      <c r="CC163">
        <f>IFERROR(VLOOKUP(AO163,'Model Failure data- Lines'!$A$37:$E$41,5,FALSE),'Model Failure data- Lines'!$E$37)</f>
        <v>0.28349999999999997</v>
      </c>
      <c r="CD163" s="14">
        <f t="shared" si="219"/>
        <v>60369.172186107884</v>
      </c>
      <c r="CE163" s="34">
        <f t="shared" si="220"/>
        <v>15686.543255907285</v>
      </c>
      <c r="CF163" s="34">
        <f t="shared" si="221"/>
        <v>3.8484687927261403</v>
      </c>
      <c r="CG163" s="54">
        <f t="shared" si="222"/>
        <v>44682.628930200597</v>
      </c>
      <c r="CH163" t="e">
        <f>IFERROR(VLOOKUP(AO163,'Model Failure data- Lines'!#REF!,3,FALSE),'Model Failure data- Lines'!#REF!)</f>
        <v>#REF!</v>
      </c>
      <c r="CI163" s="14" t="e">
        <f t="shared" si="223"/>
        <v>#REF!</v>
      </c>
      <c r="CJ163" s="34">
        <f t="shared" si="224"/>
        <v>21203.23986444074</v>
      </c>
      <c r="CK163" s="34" t="e">
        <f t="shared" si="225"/>
        <v>#REF!</v>
      </c>
      <c r="CL163" s="54" t="e">
        <f t="shared" si="226"/>
        <v>#REF!</v>
      </c>
      <c r="CM163" t="e">
        <f>IFERROR(VLOOKUP(AO163,'Model Failure data- Lines'!#REF!,4,FALSE),'Model Failure data- Lines'!#REF!)</f>
        <v>#REF!</v>
      </c>
      <c r="CN163" s="14" t="e">
        <f t="shared" si="227"/>
        <v>#REF!</v>
      </c>
      <c r="CO163" s="34">
        <f t="shared" si="228"/>
        <v>18140.116074702986</v>
      </c>
      <c r="CP163" s="34" t="e">
        <f t="shared" si="229"/>
        <v>#REF!</v>
      </c>
      <c r="CQ163" s="54" t="e">
        <f t="shared" si="230"/>
        <v>#REF!</v>
      </c>
      <c r="CR163" t="e">
        <f>IFERROR(VLOOKUP(AO163,'Model Failure data- Lines'!#REF!,5,FALSE),'Model Failure data- Lines'!#REF!)</f>
        <v>#REF!</v>
      </c>
      <c r="CS163" s="14" t="e">
        <f t="shared" si="231"/>
        <v>#REF!</v>
      </c>
      <c r="CT163" s="34">
        <f t="shared" si="232"/>
        <v>13277.482335241762</v>
      </c>
      <c r="CU163" s="34" t="e">
        <f t="shared" si="233"/>
        <v>#REF!</v>
      </c>
      <c r="CV163" s="54" t="e">
        <f t="shared" si="234"/>
        <v>#REF!</v>
      </c>
      <c r="CW163" t="s">
        <v>281</v>
      </c>
      <c r="CY163">
        <v>1</v>
      </c>
      <c r="CZ163">
        <f t="shared" si="235"/>
        <v>65992.092223870757</v>
      </c>
      <c r="DA163" s="34">
        <f t="shared" si="236"/>
        <v>17178.699999999997</v>
      </c>
      <c r="DB163" s="34">
        <f t="shared" si="237"/>
        <v>0.42946749999999995</v>
      </c>
      <c r="DC163" s="34">
        <f t="shared" si="238"/>
        <v>4968.9990683321967</v>
      </c>
      <c r="DD163" s="9">
        <f t="shared" si="239"/>
        <v>63561.189999999995</v>
      </c>
      <c r="DE163" s="59">
        <f t="shared" si="240"/>
        <v>0.20042978165575032</v>
      </c>
      <c r="DF163" s="59">
        <f t="shared" si="241"/>
        <v>5.0107445413937583E-6</v>
      </c>
      <c r="DG163" s="59">
        <f t="shared" si="242"/>
        <v>5.7975015473432166E-2</v>
      </c>
      <c r="DH163" s="59">
        <f t="shared" si="243"/>
        <v>0.74159019212627619</v>
      </c>
      <c r="DI163" s="14">
        <f t="shared" si="244"/>
        <v>13226.780635436555</v>
      </c>
      <c r="DJ163" s="14">
        <f t="shared" si="245"/>
        <v>0.33066951588591387</v>
      </c>
      <c r="DK163" s="14">
        <f t="shared" si="246"/>
        <v>3825.8925678030696</v>
      </c>
      <c r="DL163" s="14">
        <f t="shared" si="247"/>
        <v>48939.08835111525</v>
      </c>
      <c r="DM163">
        <f t="shared" si="248"/>
        <v>44682.628930200597</v>
      </c>
      <c r="DN163" s="34">
        <f t="shared" si="249"/>
        <v>12099.779999999999</v>
      </c>
      <c r="DO163" s="34">
        <f t="shared" si="250"/>
        <v>0.30249449999999994</v>
      </c>
      <c r="DP163" s="34">
        <f t="shared" si="251"/>
        <v>3499.9036916078949</v>
      </c>
      <c r="DQ163" s="9">
        <f t="shared" si="252"/>
        <v>44769.185999999994</v>
      </c>
      <c r="DR163" s="59">
        <f t="shared" si="253"/>
        <v>0.20042978165575032</v>
      </c>
      <c r="DS163" s="59">
        <f t="shared" si="254"/>
        <v>5.0107445413937575E-6</v>
      </c>
      <c r="DT163" s="59">
        <f t="shared" si="255"/>
        <v>5.7975015473432159E-2</v>
      </c>
      <c r="DU163" s="59">
        <f t="shared" si="256"/>
        <v>0.74159019212627619</v>
      </c>
      <c r="DV163" s="14">
        <f t="shared" si="257"/>
        <v>8955.729560285019</v>
      </c>
      <c r="DW163" s="14">
        <f t="shared" si="258"/>
        <v>0.22389323900712546</v>
      </c>
      <c r="DX163" s="14">
        <f t="shared" si="259"/>
        <v>2590.476103622007</v>
      </c>
      <c r="DY163" s="14">
        <f t="shared" si="260"/>
        <v>33136.199373054573</v>
      </c>
      <c r="DZ163" s="34" t="e">
        <f t="shared" si="261"/>
        <v>#REF!</v>
      </c>
      <c r="EA163" s="34" t="e">
        <f t="shared" si="262"/>
        <v>#REF!</v>
      </c>
      <c r="EB163" s="34" t="e">
        <f t="shared" si="263"/>
        <v>#REF!</v>
      </c>
      <c r="EC163" s="34" t="e">
        <f t="shared" si="264"/>
        <v>#REF!</v>
      </c>
      <c r="ED163" s="34" t="e">
        <f t="shared" si="265"/>
        <v>#REF!</v>
      </c>
      <c r="EE163" s="59" t="e">
        <f t="shared" si="266"/>
        <v>#REF!</v>
      </c>
      <c r="EF163" s="59" t="e">
        <f t="shared" si="267"/>
        <v>#REF!</v>
      </c>
      <c r="EG163" s="59" t="e">
        <f t="shared" si="268"/>
        <v>#REF!</v>
      </c>
      <c r="EH163" s="59" t="e">
        <f t="shared" si="269"/>
        <v>#REF!</v>
      </c>
      <c r="EI163" s="14" t="e">
        <f t="shared" si="270"/>
        <v>#REF!</v>
      </c>
      <c r="EJ163" s="14" t="e">
        <f t="shared" si="271"/>
        <v>#REF!</v>
      </c>
      <c r="EK163" s="14" t="e">
        <f t="shared" si="272"/>
        <v>#REF!</v>
      </c>
      <c r="EL163" s="14" t="e">
        <f t="shared" si="273"/>
        <v>#REF!</v>
      </c>
      <c r="EM163" t="e">
        <f t="shared" si="274"/>
        <v>#REF!</v>
      </c>
      <c r="EN163" s="34" t="e">
        <f t="shared" si="275"/>
        <v>#REF!</v>
      </c>
      <c r="EO163" s="34" t="e">
        <f t="shared" si="276"/>
        <v>#REF!</v>
      </c>
      <c r="EP163" s="34" t="e">
        <f t="shared" si="277"/>
        <v>#REF!</v>
      </c>
      <c r="EQ163" s="34" t="e">
        <f t="shared" si="278"/>
        <v>#REF!</v>
      </c>
      <c r="ER163" s="59" t="e">
        <f t="shared" si="279"/>
        <v>#REF!</v>
      </c>
      <c r="ES163" s="59" t="e">
        <f t="shared" si="280"/>
        <v>#REF!</v>
      </c>
      <c r="ET163" s="59" t="e">
        <f t="shared" si="281"/>
        <v>#REF!</v>
      </c>
      <c r="EU163" s="59" t="e">
        <f t="shared" si="282"/>
        <v>#REF!</v>
      </c>
      <c r="EV163" s="14" t="e">
        <f t="shared" si="283"/>
        <v>#REF!</v>
      </c>
      <c r="EW163" s="14" t="e">
        <f t="shared" si="284"/>
        <v>#REF!</v>
      </c>
      <c r="EX163" s="14" t="e">
        <f t="shared" si="285"/>
        <v>#REF!</v>
      </c>
      <c r="EY163" s="14" t="e">
        <f t="shared" si="286"/>
        <v>#REF!</v>
      </c>
    </row>
    <row r="164" spans="1:155" x14ac:dyDescent="0.2">
      <c r="A164" s="17">
        <v>30170457</v>
      </c>
      <c r="B164" t="s">
        <v>62</v>
      </c>
      <c r="C164" t="s">
        <v>3150</v>
      </c>
      <c r="D164" t="s">
        <v>3151</v>
      </c>
      <c r="E164" t="s">
        <v>1565</v>
      </c>
      <c r="F164" t="s">
        <v>66</v>
      </c>
      <c r="G164" t="s">
        <v>42</v>
      </c>
      <c r="H164" t="s">
        <v>3152</v>
      </c>
      <c r="I164" t="s">
        <v>68</v>
      </c>
      <c r="J164" s="19" t="s">
        <v>69</v>
      </c>
      <c r="K164" t="s">
        <v>70</v>
      </c>
      <c r="L164">
        <v>1970</v>
      </c>
      <c r="M164">
        <f t="shared" si="194"/>
        <v>1970</v>
      </c>
      <c r="N164">
        <v>49</v>
      </c>
      <c r="O164" s="19">
        <f t="shared" si="195"/>
        <v>49</v>
      </c>
      <c r="P164" t="s">
        <v>83</v>
      </c>
      <c r="Q164" s="19" t="str">
        <f t="shared" si="197"/>
        <v>40-50</v>
      </c>
      <c r="R164" s="23">
        <v>189.44300000000001</v>
      </c>
      <c r="S164" s="15">
        <f t="shared" si="198"/>
        <v>0.189443</v>
      </c>
      <c r="T164">
        <v>30292412</v>
      </c>
      <c r="U164" t="s">
        <v>45</v>
      </c>
      <c r="V164" t="s">
        <v>46</v>
      </c>
      <c r="W164" s="20" t="s">
        <v>87</v>
      </c>
      <c r="X164" t="s">
        <v>88</v>
      </c>
      <c r="Y164" t="s">
        <v>251</v>
      </c>
      <c r="Z164" t="s">
        <v>3153</v>
      </c>
      <c r="AA164" t="s">
        <v>3154</v>
      </c>
      <c r="AB164" t="s">
        <v>920</v>
      </c>
      <c r="AC164">
        <v>1970</v>
      </c>
      <c r="AD164">
        <v>98</v>
      </c>
      <c r="AE164" t="str">
        <f t="shared" si="199"/>
        <v>&gt;80</v>
      </c>
      <c r="AF164">
        <v>-37.73667167</v>
      </c>
      <c r="AG164">
        <v>144.84586426999999</v>
      </c>
      <c r="AH164" t="s">
        <v>75</v>
      </c>
      <c r="AI164" t="s">
        <v>51</v>
      </c>
      <c r="AJ164" s="33" t="s">
        <v>303</v>
      </c>
      <c r="AL164" t="s">
        <v>78</v>
      </c>
      <c r="AM164" t="s">
        <v>79</v>
      </c>
      <c r="AN164">
        <v>220</v>
      </c>
      <c r="AO164" s="69">
        <v>4</v>
      </c>
      <c r="AP164">
        <v>2</v>
      </c>
      <c r="AQ164">
        <v>0</v>
      </c>
      <c r="AR164">
        <v>0</v>
      </c>
      <c r="AS164" s="82" t="str">
        <f t="shared" si="200"/>
        <v>Gw-0-0</v>
      </c>
      <c r="AT164" s="14">
        <f t="shared" si="201"/>
        <v>40000</v>
      </c>
      <c r="AU164" s="81">
        <f>VLOOKUP(C164,Bushfire_Vlookup!$F$2:$H$12575,3,FALSE)</f>
        <v>1</v>
      </c>
      <c r="AV164" s="14">
        <f>VLOOKUP(AS164,Safety_collateral_Vlookup!$J$3:$L$20,2,FALSE)</f>
        <v>3720.1399252148244</v>
      </c>
      <c r="AW164" s="14">
        <f>VLOOKUP(AS164,Safety_collateral_Vlookup!$J$3:$L$20,3,FALSE)</f>
        <v>25000</v>
      </c>
      <c r="AX164" s="48">
        <f t="shared" si="202"/>
        <v>73325.456300204212</v>
      </c>
      <c r="AY164" s="49">
        <f t="shared" si="288"/>
        <v>14397.668</v>
      </c>
      <c r="AZ164" s="14">
        <v>76000</v>
      </c>
      <c r="BA164" s="16">
        <f t="shared" si="203"/>
        <v>5.09287033846066</v>
      </c>
      <c r="BB164" t="e">
        <f>IF(BA164&lt;=#REF!,#REF!,IF(BA164&lt;=#REF!,#REF!,IF(BA164&lt;=#REF!,#REF!,IF(BA164&lt;=#REF!,#REF!,#REF!))))</f>
        <v>#REF!</v>
      </c>
      <c r="BC164" s="51">
        <v>4</v>
      </c>
      <c r="BD164" s="21">
        <v>70</v>
      </c>
      <c r="BE164" s="21">
        <v>6.4399999999999999E-2</v>
      </c>
      <c r="BF164" s="26">
        <f t="shared" si="204"/>
        <v>939.10506918149679</v>
      </c>
      <c r="BG164" s="21">
        <v>7</v>
      </c>
      <c r="BH164" s="21">
        <f t="shared" si="205"/>
        <v>54.6</v>
      </c>
      <c r="BI164" s="28">
        <f t="shared" si="206"/>
        <v>2.2519960070400004E-2</v>
      </c>
      <c r="BJ164" s="27">
        <f t="shared" si="207"/>
        <v>2.2519960070400004E-2</v>
      </c>
      <c r="BK164" s="28">
        <f t="shared" si="208"/>
        <v>0.34525945935897445</v>
      </c>
      <c r="BL164" s="35">
        <f t="shared" si="209"/>
        <v>1.7583616596422849</v>
      </c>
      <c r="BM164" s="21" t="str">
        <f t="shared" si="210"/>
        <v>Cr3</v>
      </c>
      <c r="BN164" s="51">
        <v>3</v>
      </c>
      <c r="BO164" s="21">
        <v>1</v>
      </c>
      <c r="BP164" s="50" t="s">
        <v>5497</v>
      </c>
      <c r="BQ164" s="14">
        <v>40000</v>
      </c>
      <c r="BR164">
        <f>IFERROR(VLOOKUP(AO164,'Model Failure data- Lines'!$A$37:$E$41,3,FALSE),'Model Failure data- Lines'!$C$37)</f>
        <v>0.45419999999999999</v>
      </c>
      <c r="BS164" s="14">
        <f t="shared" si="211"/>
        <v>33304.422251552751</v>
      </c>
      <c r="BT164" s="34">
        <f t="shared" si="212"/>
        <v>12842.006041733526</v>
      </c>
      <c r="BU164" s="34">
        <f t="shared" si="213"/>
        <v>2.5933971797958311</v>
      </c>
      <c r="BV164" s="54">
        <f t="shared" si="214"/>
        <v>20462.416209819225</v>
      </c>
      <c r="BW164">
        <f>IFERROR(VLOOKUP(AO164,'Model Failure data- Lines'!$A$37:$E$41,4,FALSE),'Model Failure data- Lines'!$D$37)</f>
        <v>0.40249999999999997</v>
      </c>
      <c r="BX164" s="14">
        <f t="shared" si="215"/>
        <v>29513.496160832194</v>
      </c>
      <c r="BY164" s="34">
        <f t="shared" si="216"/>
        <v>11454.432702290427</v>
      </c>
      <c r="BZ164" s="71">
        <f t="shared" si="217"/>
        <v>2.5766004242995533</v>
      </c>
      <c r="CA164" s="71">
        <f t="shared" si="218"/>
        <v>18059.063458541765</v>
      </c>
      <c r="CB164" s="56">
        <v>1</v>
      </c>
      <c r="CC164">
        <f>IFERROR(VLOOKUP(AO164,'Model Failure data- Lines'!$A$37:$E$41,5,FALSE),'Model Failure data- Lines'!$E$37)</f>
        <v>0.28349999999999997</v>
      </c>
      <c r="CD164" s="14">
        <f t="shared" si="219"/>
        <v>20787.766861107892</v>
      </c>
      <c r="CE164" s="34">
        <f t="shared" si="220"/>
        <v>9112.8666483558536</v>
      </c>
      <c r="CF164" s="34">
        <f t="shared" si="221"/>
        <v>2.2811446346423194</v>
      </c>
      <c r="CG164" s="54">
        <f t="shared" si="222"/>
        <v>11674.900212752038</v>
      </c>
      <c r="CH164" t="e">
        <f>IFERROR(VLOOKUP(AO164,'Model Failure data- Lines'!#REF!,3,FALSE),'Model Failure data- Lines'!#REF!)</f>
        <v>#REF!</v>
      </c>
      <c r="CI164" s="14" t="e">
        <f t="shared" si="223"/>
        <v>#REF!</v>
      </c>
      <c r="CJ164" s="34">
        <f t="shared" si="224"/>
        <v>12317.710425143352</v>
      </c>
      <c r="CK164" s="34" t="e">
        <f t="shared" si="225"/>
        <v>#REF!</v>
      </c>
      <c r="CL164" s="54" t="e">
        <f t="shared" si="226"/>
        <v>#REF!</v>
      </c>
      <c r="CM164" t="e">
        <f>IFERROR(VLOOKUP(AO164,'Model Failure data- Lines'!#REF!,4,FALSE),'Model Failure data- Lines'!#REF!)</f>
        <v>#REF!</v>
      </c>
      <c r="CN164" s="14" t="e">
        <f t="shared" si="227"/>
        <v>#REF!</v>
      </c>
      <c r="CO164" s="34">
        <f t="shared" si="228"/>
        <v>10538.233699907874</v>
      </c>
      <c r="CP164" s="34" t="e">
        <f t="shared" si="229"/>
        <v>#REF!</v>
      </c>
      <c r="CQ164" s="54" t="e">
        <f t="shared" si="230"/>
        <v>#REF!</v>
      </c>
      <c r="CR164" t="e">
        <f>IFERROR(VLOOKUP(AO164,'Model Failure data- Lines'!#REF!,5,FALSE),'Model Failure data- Lines'!#REF!)</f>
        <v>#REF!</v>
      </c>
      <c r="CS164" s="14" t="e">
        <f t="shared" si="231"/>
        <v>#REF!</v>
      </c>
      <c r="CT164" s="34">
        <f t="shared" si="232"/>
        <v>7713.3581295161148</v>
      </c>
      <c r="CU164" s="34" t="e">
        <f t="shared" si="233"/>
        <v>#REF!</v>
      </c>
      <c r="CV164" s="54" t="e">
        <f t="shared" si="234"/>
        <v>#REF!</v>
      </c>
      <c r="CW164" t="s">
        <v>920</v>
      </c>
      <c r="CY164">
        <v>1</v>
      </c>
      <c r="CZ164">
        <f t="shared" si="235"/>
        <v>18059.063458541765</v>
      </c>
      <c r="DA164" s="34">
        <f t="shared" si="236"/>
        <v>17178.699999999997</v>
      </c>
      <c r="DB164" s="34">
        <f t="shared" si="237"/>
        <v>0.42946749999999995</v>
      </c>
      <c r="DC164" s="34">
        <f t="shared" si="238"/>
        <v>1597.6791933321974</v>
      </c>
      <c r="DD164" s="9">
        <f t="shared" si="239"/>
        <v>10736.687499999998</v>
      </c>
      <c r="DE164" s="59">
        <f t="shared" si="240"/>
        <v>0.58206252171500128</v>
      </c>
      <c r="DF164" s="59">
        <f t="shared" si="241"/>
        <v>1.4551563042875034E-5</v>
      </c>
      <c r="DG164" s="59">
        <f t="shared" si="242"/>
        <v>5.4133850650079932E-2</v>
      </c>
      <c r="DH164" s="59">
        <f t="shared" si="243"/>
        <v>0.36378907607187583</v>
      </c>
      <c r="DI164" s="14">
        <f t="shared" si="244"/>
        <v>10511.504016490055</v>
      </c>
      <c r="DJ164" s="14">
        <f t="shared" si="245"/>
        <v>0.26278760041225135</v>
      </c>
      <c r="DK164" s="14">
        <f t="shared" si="246"/>
        <v>977.60664414501593</v>
      </c>
      <c r="DL164" s="14">
        <f t="shared" si="247"/>
        <v>6569.6900103062835</v>
      </c>
      <c r="DM164">
        <f t="shared" si="248"/>
        <v>11674.900212752038</v>
      </c>
      <c r="DN164" s="34">
        <f t="shared" si="249"/>
        <v>12099.779999999999</v>
      </c>
      <c r="DO164" s="34">
        <f t="shared" si="250"/>
        <v>0.30249449999999994</v>
      </c>
      <c r="DP164" s="34">
        <f t="shared" si="251"/>
        <v>1125.3218666078956</v>
      </c>
      <c r="DQ164" s="9">
        <f t="shared" si="252"/>
        <v>7562.3624999999984</v>
      </c>
      <c r="DR164" s="59">
        <f t="shared" si="253"/>
        <v>0.58206252171500139</v>
      </c>
      <c r="DS164" s="59">
        <f t="shared" si="254"/>
        <v>1.4551563042875034E-5</v>
      </c>
      <c r="DT164" s="59">
        <f t="shared" si="255"/>
        <v>5.4133850650079939E-2</v>
      </c>
      <c r="DU164" s="59">
        <f t="shared" si="256"/>
        <v>0.36378907607187583</v>
      </c>
      <c r="DV164" s="14">
        <f t="shared" si="257"/>
        <v>6795.5218586054571</v>
      </c>
      <c r="DW164" s="14">
        <f t="shared" si="258"/>
        <v>0.16988804646513642</v>
      </c>
      <c r="DX164" s="14">
        <f t="shared" si="259"/>
        <v>632.00730447170531</v>
      </c>
      <c r="DY164" s="14">
        <f t="shared" si="260"/>
        <v>4247.2011616284108</v>
      </c>
      <c r="DZ164" s="34" t="e">
        <f t="shared" si="261"/>
        <v>#REF!</v>
      </c>
      <c r="EA164" s="34" t="e">
        <f t="shared" si="262"/>
        <v>#REF!</v>
      </c>
      <c r="EB164" s="34" t="e">
        <f t="shared" si="263"/>
        <v>#REF!</v>
      </c>
      <c r="EC164" s="34" t="e">
        <f t="shared" si="264"/>
        <v>#REF!</v>
      </c>
      <c r="ED164" s="34" t="e">
        <f t="shared" si="265"/>
        <v>#REF!</v>
      </c>
      <c r="EE164" s="59" t="e">
        <f t="shared" si="266"/>
        <v>#REF!</v>
      </c>
      <c r="EF164" s="59" t="e">
        <f t="shared" si="267"/>
        <v>#REF!</v>
      </c>
      <c r="EG164" s="59" t="e">
        <f t="shared" si="268"/>
        <v>#REF!</v>
      </c>
      <c r="EH164" s="59" t="e">
        <f t="shared" si="269"/>
        <v>#REF!</v>
      </c>
      <c r="EI164" s="14" t="e">
        <f t="shared" si="270"/>
        <v>#REF!</v>
      </c>
      <c r="EJ164" s="14" t="e">
        <f t="shared" si="271"/>
        <v>#REF!</v>
      </c>
      <c r="EK164" s="14" t="e">
        <f t="shared" si="272"/>
        <v>#REF!</v>
      </c>
      <c r="EL164" s="14" t="e">
        <f t="shared" si="273"/>
        <v>#REF!</v>
      </c>
      <c r="EM164" t="e">
        <f t="shared" si="274"/>
        <v>#REF!</v>
      </c>
      <c r="EN164" s="34" t="e">
        <f t="shared" si="275"/>
        <v>#REF!</v>
      </c>
      <c r="EO164" s="34" t="e">
        <f t="shared" si="276"/>
        <v>#REF!</v>
      </c>
      <c r="EP164" s="34" t="e">
        <f t="shared" si="277"/>
        <v>#REF!</v>
      </c>
      <c r="EQ164" s="34" t="e">
        <f t="shared" si="278"/>
        <v>#REF!</v>
      </c>
      <c r="ER164" s="59" t="e">
        <f t="shared" si="279"/>
        <v>#REF!</v>
      </c>
      <c r="ES164" s="59" t="e">
        <f t="shared" si="280"/>
        <v>#REF!</v>
      </c>
      <c r="ET164" s="59" t="e">
        <f t="shared" si="281"/>
        <v>#REF!</v>
      </c>
      <c r="EU164" s="59" t="e">
        <f t="shared" si="282"/>
        <v>#REF!</v>
      </c>
      <c r="EV164" s="14" t="e">
        <f t="shared" si="283"/>
        <v>#REF!</v>
      </c>
      <c r="EW164" s="14" t="e">
        <f t="shared" si="284"/>
        <v>#REF!</v>
      </c>
      <c r="EX164" s="14" t="e">
        <f t="shared" si="285"/>
        <v>#REF!</v>
      </c>
      <c r="EY164" s="14" t="e">
        <f t="shared" si="286"/>
        <v>#REF!</v>
      </c>
    </row>
    <row r="165" spans="1:155" x14ac:dyDescent="0.2">
      <c r="A165" s="17">
        <v>30005060</v>
      </c>
      <c r="B165" t="s">
        <v>62</v>
      </c>
      <c r="C165" t="s">
        <v>448</v>
      </c>
      <c r="D165" t="s">
        <v>449</v>
      </c>
      <c r="E165" t="s">
        <v>450</v>
      </c>
      <c r="F165" t="s">
        <v>41</v>
      </c>
      <c r="G165" t="s">
        <v>42</v>
      </c>
      <c r="H165" t="s">
        <v>451</v>
      </c>
      <c r="I165" t="s">
        <v>68</v>
      </c>
      <c r="J165" s="19" t="s">
        <v>69</v>
      </c>
      <c r="K165" t="s">
        <v>70</v>
      </c>
      <c r="L165">
        <v>1962</v>
      </c>
      <c r="M165">
        <f t="shared" si="194"/>
        <v>1962</v>
      </c>
      <c r="N165">
        <v>57</v>
      </c>
      <c r="O165" s="19">
        <f t="shared" si="195"/>
        <v>57</v>
      </c>
      <c r="P165" t="s">
        <v>80</v>
      </c>
      <c r="Q165" s="19" t="str">
        <f t="shared" si="197"/>
        <v>50-60</v>
      </c>
      <c r="R165" s="23">
        <v>402.34</v>
      </c>
      <c r="S165" s="15">
        <f t="shared" si="198"/>
        <v>0.40233999999999998</v>
      </c>
      <c r="T165">
        <v>30292605</v>
      </c>
      <c r="U165" t="s">
        <v>45</v>
      </c>
      <c r="V165" t="s">
        <v>55</v>
      </c>
      <c r="W165" t="s">
        <v>47</v>
      </c>
      <c r="X165" t="s">
        <v>48</v>
      </c>
      <c r="Y165" t="s">
        <v>452</v>
      </c>
      <c r="Z165" t="s">
        <v>453</v>
      </c>
      <c r="AA165" t="s">
        <v>454</v>
      </c>
      <c r="AB165" t="s">
        <v>231</v>
      </c>
      <c r="AC165">
        <v>1962</v>
      </c>
      <c r="AD165">
        <v>57</v>
      </c>
      <c r="AE165" t="str">
        <f t="shared" si="199"/>
        <v>&lt;60</v>
      </c>
      <c r="AF165">
        <v>-38.031328999999999</v>
      </c>
      <c r="AG165">
        <v>144.27840151000001</v>
      </c>
      <c r="AH165" t="s">
        <v>50</v>
      </c>
      <c r="AI165" t="s">
        <v>51</v>
      </c>
      <c r="AJ165" s="33" t="s">
        <v>446</v>
      </c>
      <c r="AL165">
        <v>1</v>
      </c>
      <c r="AM165" t="s">
        <v>86</v>
      </c>
      <c r="AN165">
        <v>220</v>
      </c>
      <c r="AO165" s="69">
        <v>4</v>
      </c>
      <c r="AP165">
        <v>2</v>
      </c>
      <c r="AQ165">
        <v>0</v>
      </c>
      <c r="AR165">
        <v>0</v>
      </c>
      <c r="AS165" s="82" t="str">
        <f t="shared" si="200"/>
        <v>Gw-0-0</v>
      </c>
      <c r="AT165" s="14">
        <f t="shared" si="201"/>
        <v>40000</v>
      </c>
      <c r="AU165" s="81">
        <f>VLOOKUP(C165,Bushfire_Vlookup!$F$2:$H$12575,3,FALSE)</f>
        <v>1</v>
      </c>
      <c r="AV165" s="14">
        <f>VLOOKUP(AS165,Safety_collateral_Vlookup!$J$3:$L$20,2,FALSE)</f>
        <v>3720.1399252148244</v>
      </c>
      <c r="AW165" s="14">
        <f>VLOOKUP(AS165,Safety_collateral_Vlookup!$J$3:$L$20,3,FALSE)</f>
        <v>25000</v>
      </c>
      <c r="AX165" s="48">
        <f t="shared" si="202"/>
        <v>73325.456300204212</v>
      </c>
      <c r="AY165" s="49">
        <f t="shared" si="288"/>
        <v>30577.839999999997</v>
      </c>
      <c r="AZ165" s="14">
        <v>76000</v>
      </c>
      <c r="BA165" s="16">
        <f t="shared" si="203"/>
        <v>2.3979933278545582</v>
      </c>
      <c r="BB165" t="e">
        <f>IF(BA165&lt;=#REF!,#REF!,IF(BA165&lt;=#REF!,#REF!,IF(BA165&lt;=#REF!,#REF!,IF(BA165&lt;=#REF!,#REF!,#REF!))))</f>
        <v>#REF!</v>
      </c>
      <c r="BC165" s="51">
        <v>3</v>
      </c>
      <c r="BD165" s="21">
        <v>70</v>
      </c>
      <c r="BE165" s="21">
        <v>6.4399999999999999E-2</v>
      </c>
      <c r="BF165" s="26">
        <f t="shared" si="204"/>
        <v>1994.476087976243</v>
      </c>
      <c r="BG165" s="21">
        <v>7</v>
      </c>
      <c r="BH165" s="21">
        <f t="shared" si="205"/>
        <v>54.6</v>
      </c>
      <c r="BI165" s="28">
        <f t="shared" si="206"/>
        <v>2.2519960070400004E-2</v>
      </c>
      <c r="BJ165" s="27">
        <f t="shared" si="207"/>
        <v>2.2519960070400004E-2</v>
      </c>
      <c r="BK165" s="28">
        <f t="shared" si="208"/>
        <v>0.34525945935897445</v>
      </c>
      <c r="BL165" s="35">
        <f t="shared" si="209"/>
        <v>0.8279298799214927</v>
      </c>
      <c r="BM165" s="21" t="str">
        <f t="shared" si="210"/>
        <v>Cr2</v>
      </c>
      <c r="BN165" s="51">
        <v>2</v>
      </c>
      <c r="BO165" s="21">
        <v>0</v>
      </c>
      <c r="BP165" s="50" t="s">
        <v>5497</v>
      </c>
      <c r="BQ165" s="14">
        <v>40000</v>
      </c>
      <c r="BR165">
        <f>IFERROR(VLOOKUP(AO165,'Model Failure data- Lines'!$A$37:$E$41,3,FALSE),'Model Failure data- Lines'!$C$37)</f>
        <v>0.45419999999999999</v>
      </c>
      <c r="BS165" s="14">
        <f t="shared" si="211"/>
        <v>33304.422251552751</v>
      </c>
      <c r="BT165" s="34">
        <f t="shared" si="212"/>
        <v>27273.917277656426</v>
      </c>
      <c r="BU165" s="34">
        <f t="shared" si="213"/>
        <v>1.2211088679526314</v>
      </c>
      <c r="BV165" s="54">
        <f t="shared" si="214"/>
        <v>6030.5049738963244</v>
      </c>
      <c r="BW165">
        <f>IFERROR(VLOOKUP(AO165,'Model Failure data- Lines'!$A$37:$E$41,4,FALSE),'Model Failure data- Lines'!$D$37)</f>
        <v>0.40249999999999997</v>
      </c>
      <c r="BX165" s="14">
        <f t="shared" si="215"/>
        <v>29513.496160832194</v>
      </c>
      <c r="BY165" s="34">
        <f t="shared" si="216"/>
        <v>24326.982012740136</v>
      </c>
      <c r="BZ165" s="71">
        <f t="shared" si="217"/>
        <v>1.2132000650707868</v>
      </c>
      <c r="CA165" s="71">
        <f t="shared" si="218"/>
        <v>5186.5141480920574</v>
      </c>
      <c r="CB165" s="56">
        <v>1</v>
      </c>
      <c r="CC165">
        <f>IFERROR(VLOOKUP(AO165,'Model Failure data- Lines'!$A$37:$E$41,5,FALSE),'Model Failure data- Lines'!$E$37)</f>
        <v>0.28349999999999997</v>
      </c>
      <c r="CD165" s="14">
        <f t="shared" si="219"/>
        <v>20787.766861107892</v>
      </c>
      <c r="CE165" s="34">
        <f t="shared" si="220"/>
        <v>19353.95220356252</v>
      </c>
      <c r="CF165" s="34">
        <f t="shared" si="221"/>
        <v>1.0740838172206215</v>
      </c>
      <c r="CG165" s="54">
        <f t="shared" si="222"/>
        <v>1433.814657545372</v>
      </c>
      <c r="CH165" t="e">
        <f>IFERROR(VLOOKUP(AO165,'Model Failure data- Lines'!#REF!,3,FALSE),'Model Failure data- Lines'!#REF!)</f>
        <v>#REF!</v>
      </c>
      <c r="CI165" s="14" t="e">
        <f t="shared" si="223"/>
        <v>#REF!</v>
      </c>
      <c r="CJ165" s="34">
        <f t="shared" si="224"/>
        <v>26160.415599690543</v>
      </c>
      <c r="CK165" s="34" t="e">
        <f t="shared" si="225"/>
        <v>#REF!</v>
      </c>
      <c r="CL165" s="54" t="e">
        <f t="shared" si="226"/>
        <v>#REF!</v>
      </c>
      <c r="CM165" t="e">
        <f>IFERROR(VLOOKUP(AO165,'Model Failure data- Lines'!#REF!,4,FALSE),'Model Failure data- Lines'!#REF!)</f>
        <v>#REF!</v>
      </c>
      <c r="CN165" s="14" t="e">
        <f t="shared" si="227"/>
        <v>#REF!</v>
      </c>
      <c r="CO165" s="34">
        <f t="shared" si="228"/>
        <v>22381.153945096594</v>
      </c>
      <c r="CP165" s="34" t="e">
        <f t="shared" si="229"/>
        <v>#REF!</v>
      </c>
      <c r="CQ165" s="54" t="e">
        <f t="shared" si="230"/>
        <v>#REF!</v>
      </c>
      <c r="CR165" t="e">
        <f>IFERROR(VLOOKUP(AO165,'Model Failure data- Lines'!#REF!,5,FALSE),'Model Failure data- Lines'!#REF!)</f>
        <v>#REF!</v>
      </c>
      <c r="CS165" s="14" t="e">
        <f t="shared" si="231"/>
        <v>#REF!</v>
      </c>
      <c r="CT165" s="34">
        <f t="shared" si="232"/>
        <v>16381.668944376481</v>
      </c>
      <c r="CU165" s="34" t="e">
        <f t="shared" si="233"/>
        <v>#REF!</v>
      </c>
      <c r="CV165" s="54" t="e">
        <f t="shared" si="234"/>
        <v>#REF!</v>
      </c>
      <c r="CW165" t="s">
        <v>231</v>
      </c>
      <c r="CY165">
        <v>1</v>
      </c>
      <c r="CZ165">
        <f t="shared" si="235"/>
        <v>5186.5141480920574</v>
      </c>
      <c r="DA165" s="34">
        <f t="shared" si="236"/>
        <v>17178.699999999997</v>
      </c>
      <c r="DB165" s="34">
        <f t="shared" si="237"/>
        <v>0.42946749999999995</v>
      </c>
      <c r="DC165" s="34">
        <f t="shared" si="238"/>
        <v>1597.6791933321974</v>
      </c>
      <c r="DD165" s="9">
        <f t="shared" si="239"/>
        <v>10736.687499999998</v>
      </c>
      <c r="DE165" s="59">
        <f t="shared" si="240"/>
        <v>0.58206252171500128</v>
      </c>
      <c r="DF165" s="59">
        <f t="shared" si="241"/>
        <v>1.4551563042875034E-5</v>
      </c>
      <c r="DG165" s="59">
        <f t="shared" si="242"/>
        <v>5.4133850650079932E-2</v>
      </c>
      <c r="DH165" s="59">
        <f t="shared" si="243"/>
        <v>0.36378907607187583</v>
      </c>
      <c r="DI165" s="14">
        <f t="shared" si="244"/>
        <v>3018.8755039489947</v>
      </c>
      <c r="DJ165" s="14">
        <f t="shared" si="245"/>
        <v>7.5471887598724877E-2</v>
      </c>
      <c r="DK165" s="14">
        <f t="shared" si="246"/>
        <v>280.76598228734196</v>
      </c>
      <c r="DL165" s="14">
        <f t="shared" si="247"/>
        <v>1886.7971899681218</v>
      </c>
      <c r="DM165">
        <f t="shared" si="248"/>
        <v>1433.8146575453709</v>
      </c>
      <c r="DN165" s="34">
        <f t="shared" si="249"/>
        <v>12099.779999999999</v>
      </c>
      <c r="DO165" s="34">
        <f t="shared" si="250"/>
        <v>0.30249449999999994</v>
      </c>
      <c r="DP165" s="34">
        <f t="shared" si="251"/>
        <v>1125.3218666078956</v>
      </c>
      <c r="DQ165" s="9">
        <f t="shared" si="252"/>
        <v>7562.3624999999984</v>
      </c>
      <c r="DR165" s="59">
        <f t="shared" si="253"/>
        <v>0.58206252171500139</v>
      </c>
      <c r="DS165" s="59">
        <f t="shared" si="254"/>
        <v>1.4551563042875034E-5</v>
      </c>
      <c r="DT165" s="59">
        <f t="shared" si="255"/>
        <v>5.4133850650079939E-2</v>
      </c>
      <c r="DU165" s="59">
        <f t="shared" si="256"/>
        <v>0.36378907607187583</v>
      </c>
      <c r="DV165" s="14">
        <f t="shared" si="257"/>
        <v>834.56977524278966</v>
      </c>
      <c r="DW165" s="14">
        <f t="shared" si="258"/>
        <v>2.0864244381069739E-2</v>
      </c>
      <c r="DX165" s="14">
        <f t="shared" si="259"/>
        <v>77.617908531456607</v>
      </c>
      <c r="DY165" s="14">
        <f t="shared" si="260"/>
        <v>521.60610952674358</v>
      </c>
      <c r="DZ165" s="34" t="e">
        <f t="shared" si="261"/>
        <v>#REF!</v>
      </c>
      <c r="EA165" s="34" t="e">
        <f t="shared" si="262"/>
        <v>#REF!</v>
      </c>
      <c r="EB165" s="34" t="e">
        <f t="shared" si="263"/>
        <v>#REF!</v>
      </c>
      <c r="EC165" s="34" t="e">
        <f t="shared" si="264"/>
        <v>#REF!</v>
      </c>
      <c r="ED165" s="34" t="e">
        <f t="shared" si="265"/>
        <v>#REF!</v>
      </c>
      <c r="EE165" s="59" t="e">
        <f t="shared" si="266"/>
        <v>#REF!</v>
      </c>
      <c r="EF165" s="59" t="e">
        <f t="shared" si="267"/>
        <v>#REF!</v>
      </c>
      <c r="EG165" s="59" t="e">
        <f t="shared" si="268"/>
        <v>#REF!</v>
      </c>
      <c r="EH165" s="59" t="e">
        <f t="shared" si="269"/>
        <v>#REF!</v>
      </c>
      <c r="EI165" s="14" t="e">
        <f t="shared" si="270"/>
        <v>#REF!</v>
      </c>
      <c r="EJ165" s="14" t="e">
        <f t="shared" si="271"/>
        <v>#REF!</v>
      </c>
      <c r="EK165" s="14" t="e">
        <f t="shared" si="272"/>
        <v>#REF!</v>
      </c>
      <c r="EL165" s="14" t="e">
        <f t="shared" si="273"/>
        <v>#REF!</v>
      </c>
      <c r="EM165" t="e">
        <f t="shared" si="274"/>
        <v>#REF!</v>
      </c>
      <c r="EN165" s="34" t="e">
        <f t="shared" si="275"/>
        <v>#REF!</v>
      </c>
      <c r="EO165" s="34" t="e">
        <f t="shared" si="276"/>
        <v>#REF!</v>
      </c>
      <c r="EP165" s="34" t="e">
        <f t="shared" si="277"/>
        <v>#REF!</v>
      </c>
      <c r="EQ165" s="34" t="e">
        <f t="shared" si="278"/>
        <v>#REF!</v>
      </c>
      <c r="ER165" s="59" t="e">
        <f t="shared" si="279"/>
        <v>#REF!</v>
      </c>
      <c r="ES165" s="59" t="e">
        <f t="shared" si="280"/>
        <v>#REF!</v>
      </c>
      <c r="ET165" s="59" t="e">
        <f t="shared" si="281"/>
        <v>#REF!</v>
      </c>
      <c r="EU165" s="59" t="e">
        <f t="shared" si="282"/>
        <v>#REF!</v>
      </c>
      <c r="EV165" s="14" t="e">
        <f t="shared" si="283"/>
        <v>#REF!</v>
      </c>
      <c r="EW165" s="14" t="e">
        <f t="shared" si="284"/>
        <v>#REF!</v>
      </c>
      <c r="EX165" s="14" t="e">
        <f t="shared" si="285"/>
        <v>#REF!</v>
      </c>
      <c r="EY165" s="14" t="e">
        <f t="shared" si="286"/>
        <v>#REF!</v>
      </c>
    </row>
    <row r="166" spans="1:155" x14ac:dyDescent="0.2">
      <c r="A166" s="17">
        <v>30314266</v>
      </c>
      <c r="B166" t="s">
        <v>62</v>
      </c>
      <c r="C166" t="s">
        <v>4598</v>
      </c>
      <c r="D166" t="s">
        <v>4599</v>
      </c>
      <c r="E166" t="s">
        <v>527</v>
      </c>
      <c r="F166" t="s">
        <v>41</v>
      </c>
      <c r="G166" t="s">
        <v>42</v>
      </c>
      <c r="H166" t="s">
        <v>4600</v>
      </c>
      <c r="I166" t="s">
        <v>68</v>
      </c>
      <c r="J166" s="19" t="s">
        <v>69</v>
      </c>
      <c r="K166" t="s">
        <v>70</v>
      </c>
      <c r="L166">
        <v>1962</v>
      </c>
      <c r="M166">
        <f t="shared" si="194"/>
        <v>1962</v>
      </c>
      <c r="N166">
        <v>57</v>
      </c>
      <c r="O166" s="19">
        <f t="shared" si="195"/>
        <v>57</v>
      </c>
      <c r="P166" t="s">
        <v>80</v>
      </c>
      <c r="Q166" s="19" t="str">
        <f t="shared" si="197"/>
        <v>50-60</v>
      </c>
      <c r="R166" s="23">
        <v>379.48</v>
      </c>
      <c r="S166" s="15">
        <f t="shared" si="198"/>
        <v>0.37948000000000004</v>
      </c>
      <c r="T166">
        <v>30216965</v>
      </c>
      <c r="U166" t="s">
        <v>45</v>
      </c>
      <c r="V166" t="s">
        <v>55</v>
      </c>
      <c r="W166" t="s">
        <v>47</v>
      </c>
      <c r="X166" t="s">
        <v>48</v>
      </c>
      <c r="Y166" t="s">
        <v>452</v>
      </c>
      <c r="Z166" t="s">
        <v>4601</v>
      </c>
      <c r="AA166" t="s">
        <v>4602</v>
      </c>
      <c r="AB166" t="s">
        <v>525</v>
      </c>
      <c r="AC166">
        <v>1962</v>
      </c>
      <c r="AD166">
        <v>57</v>
      </c>
      <c r="AE166" t="str">
        <f t="shared" si="199"/>
        <v>&lt;60</v>
      </c>
      <c r="AF166">
        <v>-38.028325700000003</v>
      </c>
      <c r="AG166">
        <v>144.27581819</v>
      </c>
      <c r="AH166" t="s">
        <v>50</v>
      </c>
      <c r="AI166" t="s">
        <v>51</v>
      </c>
      <c r="AJ166" s="33" t="s">
        <v>446</v>
      </c>
      <c r="AL166">
        <v>1</v>
      </c>
      <c r="AM166" t="s">
        <v>86</v>
      </c>
      <c r="AN166">
        <v>220</v>
      </c>
      <c r="AO166" s="69">
        <v>4</v>
      </c>
      <c r="AP166">
        <v>2</v>
      </c>
      <c r="AQ166">
        <v>0</v>
      </c>
      <c r="AR166">
        <v>0</v>
      </c>
      <c r="AS166" s="82" t="str">
        <f t="shared" si="200"/>
        <v>Gw-0-0</v>
      </c>
      <c r="AT166" s="14">
        <f t="shared" si="201"/>
        <v>40000</v>
      </c>
      <c r="AU166" s="81">
        <f>VLOOKUP(C166,Bushfire_Vlookup!$F$2:$H$12575,3,FALSE)</f>
        <v>1</v>
      </c>
      <c r="AV166" s="14">
        <f>VLOOKUP(AS166,Safety_collateral_Vlookup!$J$3:$L$20,2,FALSE)</f>
        <v>3720.1399252148244</v>
      </c>
      <c r="AW166" s="14">
        <f>VLOOKUP(AS166,Safety_collateral_Vlookup!$J$3:$L$20,3,FALSE)</f>
        <v>25000</v>
      </c>
      <c r="AX166" s="48">
        <f t="shared" si="202"/>
        <v>73325.456300204212</v>
      </c>
      <c r="AY166" s="49">
        <f t="shared" si="288"/>
        <v>28840.480000000003</v>
      </c>
      <c r="AZ166" s="14">
        <v>76000</v>
      </c>
      <c r="BA166" s="16">
        <f t="shared" si="203"/>
        <v>2.5424492345551877</v>
      </c>
      <c r="BB166" t="e">
        <f>IF(BA166&lt;=#REF!,#REF!,IF(BA166&lt;=#REF!,#REF!,IF(BA166&lt;=#REF!,#REF!,IF(BA166&lt;=#REF!,#REF!,#REF!))))</f>
        <v>#REF!</v>
      </c>
      <c r="BC166" s="51">
        <v>3</v>
      </c>
      <c r="BD166" s="21">
        <v>70</v>
      </c>
      <c r="BE166" s="21">
        <v>6.4399999999999999E-2</v>
      </c>
      <c r="BF166" s="26">
        <f t="shared" si="204"/>
        <v>1881.1547096118331</v>
      </c>
      <c r="BG166" s="21">
        <v>7</v>
      </c>
      <c r="BH166" s="21">
        <f t="shared" si="205"/>
        <v>54.6</v>
      </c>
      <c r="BI166" s="28">
        <f t="shared" si="206"/>
        <v>2.2519960070400004E-2</v>
      </c>
      <c r="BJ166" s="27">
        <f t="shared" si="207"/>
        <v>2.2519960070400004E-2</v>
      </c>
      <c r="BK166" s="28">
        <f t="shared" si="208"/>
        <v>0.34525945935897434</v>
      </c>
      <c r="BL166" s="35">
        <f t="shared" si="209"/>
        <v>0.87780464817016246</v>
      </c>
      <c r="BM166" s="21" t="str">
        <f t="shared" si="210"/>
        <v>Cr2</v>
      </c>
      <c r="BN166" s="51">
        <v>2</v>
      </c>
      <c r="BO166" s="21">
        <v>0</v>
      </c>
      <c r="BP166" s="50" t="s">
        <v>5497</v>
      </c>
      <c r="BQ166" s="14">
        <v>40000</v>
      </c>
      <c r="BR166">
        <f>IFERROR(VLOOKUP(AO166,'Model Failure data- Lines'!$A$37:$E$41,3,FALSE),'Model Failure data- Lines'!$C$37)</f>
        <v>0.45419999999999999</v>
      </c>
      <c r="BS166" s="14">
        <f t="shared" si="211"/>
        <v>33304.422251552751</v>
      </c>
      <c r="BT166" s="34">
        <f t="shared" si="212"/>
        <v>25724.278293296873</v>
      </c>
      <c r="BU166" s="34">
        <f t="shared" si="213"/>
        <v>1.2946688677454978</v>
      </c>
      <c r="BV166" s="54">
        <f t="shared" si="214"/>
        <v>7580.1439582558778</v>
      </c>
      <c r="BW166">
        <f>IFERROR(VLOOKUP(AO166,'Model Failure data- Lines'!$A$37:$E$41,4,FALSE),'Model Failure data- Lines'!$D$37)</f>
        <v>0.40249999999999997</v>
      </c>
      <c r="BX166" s="14">
        <f t="shared" si="215"/>
        <v>29513.496160832194</v>
      </c>
      <c r="BY166" s="34">
        <f t="shared" si="216"/>
        <v>22944.78086741221</v>
      </c>
      <c r="BZ166" s="71">
        <f t="shared" si="217"/>
        <v>1.2862836359770746</v>
      </c>
      <c r="CA166" s="71">
        <f t="shared" si="218"/>
        <v>6568.7152934199839</v>
      </c>
      <c r="CB166" s="56">
        <v>1</v>
      </c>
      <c r="CC166">
        <f>IFERROR(VLOOKUP(AO166,'Model Failure data- Lines'!$A$37:$E$41,5,FALSE),'Model Failure data- Lines'!$E$37)</f>
        <v>0.28349999999999997</v>
      </c>
      <c r="CD166" s="14">
        <f t="shared" si="219"/>
        <v>20787.766861107892</v>
      </c>
      <c r="CE166" s="34">
        <f t="shared" si="220"/>
        <v>18254.306760968102</v>
      </c>
      <c r="CF166" s="34">
        <f t="shared" si="221"/>
        <v>1.1387869796051038</v>
      </c>
      <c r="CG166" s="54">
        <f t="shared" si="222"/>
        <v>2533.4601001397896</v>
      </c>
      <c r="CH166" t="e">
        <f>IFERROR(VLOOKUP(AO166,'Model Failure data- Lines'!#REF!,3,FALSE),'Model Failure data- Lines'!#REF!)</f>
        <v>#REF!</v>
      </c>
      <c r="CI166" s="14" t="e">
        <f t="shared" si="223"/>
        <v>#REF!</v>
      </c>
      <c r="CJ166" s="34">
        <f t="shared" si="224"/>
        <v>24674.0431271327</v>
      </c>
      <c r="CK166" s="34" t="e">
        <f t="shared" si="225"/>
        <v>#REF!</v>
      </c>
      <c r="CL166" s="54" t="e">
        <f t="shared" si="226"/>
        <v>#REF!</v>
      </c>
      <c r="CM166" t="e">
        <f>IFERROR(VLOOKUP(AO166,'Model Failure data- Lines'!#REF!,4,FALSE),'Model Failure data- Lines'!#REF!)</f>
        <v>#REF!</v>
      </c>
      <c r="CN166" s="14" t="e">
        <f t="shared" si="227"/>
        <v>#REF!</v>
      </c>
      <c r="CO166" s="34">
        <f t="shared" si="228"/>
        <v>21109.510113548884</v>
      </c>
      <c r="CP166" s="34" t="e">
        <f t="shared" si="229"/>
        <v>#REF!</v>
      </c>
      <c r="CQ166" s="54" t="e">
        <f t="shared" si="230"/>
        <v>#REF!</v>
      </c>
      <c r="CR166" t="e">
        <f>IFERROR(VLOOKUP(AO166,'Model Failure data- Lines'!#REF!,5,FALSE),'Model Failure data- Lines'!#REF!)</f>
        <v>#REF!</v>
      </c>
      <c r="CS166" s="14" t="e">
        <f t="shared" si="231"/>
        <v>#REF!</v>
      </c>
      <c r="CT166" s="34">
        <f t="shared" si="232"/>
        <v>15450.901553442332</v>
      </c>
      <c r="CU166" s="34" t="e">
        <f t="shared" si="233"/>
        <v>#REF!</v>
      </c>
      <c r="CV166" s="54" t="e">
        <f t="shared" si="234"/>
        <v>#REF!</v>
      </c>
      <c r="CW166" t="s">
        <v>525</v>
      </c>
      <c r="CY166">
        <v>1</v>
      </c>
      <c r="CZ166">
        <f t="shared" si="235"/>
        <v>6568.715293419983</v>
      </c>
      <c r="DA166" s="34">
        <f t="shared" si="236"/>
        <v>17178.699999999997</v>
      </c>
      <c r="DB166" s="34">
        <f t="shared" si="237"/>
        <v>0.42946749999999995</v>
      </c>
      <c r="DC166" s="34">
        <f t="shared" si="238"/>
        <v>1597.6791933321974</v>
      </c>
      <c r="DD166" s="9">
        <f t="shared" si="239"/>
        <v>10736.687499999998</v>
      </c>
      <c r="DE166" s="59">
        <f t="shared" si="240"/>
        <v>0.58206252171500128</v>
      </c>
      <c r="DF166" s="59">
        <f t="shared" si="241"/>
        <v>1.4551563042875034E-5</v>
      </c>
      <c r="DG166" s="59">
        <f t="shared" si="242"/>
        <v>5.4133850650079932E-2</v>
      </c>
      <c r="DH166" s="59">
        <f t="shared" si="243"/>
        <v>0.36378907607187583</v>
      </c>
      <c r="DI166" s="14">
        <f t="shared" si="244"/>
        <v>3823.4029881159308</v>
      </c>
      <c r="DJ166" s="14">
        <f t="shared" si="245"/>
        <v>9.5585074702898273E-2</v>
      </c>
      <c r="DK166" s="14">
        <f t="shared" si="246"/>
        <v>355.58985265689336</v>
      </c>
      <c r="DL166" s="14">
        <f t="shared" si="247"/>
        <v>2389.6268675724564</v>
      </c>
      <c r="DM166">
        <f t="shared" si="248"/>
        <v>2533.4601001397882</v>
      </c>
      <c r="DN166" s="34">
        <f t="shared" si="249"/>
        <v>12099.779999999999</v>
      </c>
      <c r="DO166" s="34">
        <f t="shared" si="250"/>
        <v>0.30249449999999994</v>
      </c>
      <c r="DP166" s="34">
        <f t="shared" si="251"/>
        <v>1125.3218666078956</v>
      </c>
      <c r="DQ166" s="9">
        <f t="shared" si="252"/>
        <v>7562.3624999999984</v>
      </c>
      <c r="DR166" s="59">
        <f t="shared" si="253"/>
        <v>0.58206252171500139</v>
      </c>
      <c r="DS166" s="59">
        <f t="shared" si="254"/>
        <v>1.4551563042875034E-5</v>
      </c>
      <c r="DT166" s="59">
        <f t="shared" si="255"/>
        <v>5.4133850650079939E-2</v>
      </c>
      <c r="DU166" s="59">
        <f t="shared" si="256"/>
        <v>0.36378907607187583</v>
      </c>
      <c r="DV166" s="14">
        <f t="shared" si="257"/>
        <v>1474.6321745517052</v>
      </c>
      <c r="DW166" s="14">
        <f t="shared" si="258"/>
        <v>3.6865804363792623E-2</v>
      </c>
      <c r="DX166" s="14">
        <f t="shared" si="259"/>
        <v>137.14595068890384</v>
      </c>
      <c r="DY166" s="14">
        <f t="shared" si="260"/>
        <v>921.64510909481567</v>
      </c>
      <c r="DZ166" s="34" t="e">
        <f t="shared" si="261"/>
        <v>#REF!</v>
      </c>
      <c r="EA166" s="34" t="e">
        <f t="shared" si="262"/>
        <v>#REF!</v>
      </c>
      <c r="EB166" s="34" t="e">
        <f t="shared" si="263"/>
        <v>#REF!</v>
      </c>
      <c r="EC166" s="34" t="e">
        <f t="shared" si="264"/>
        <v>#REF!</v>
      </c>
      <c r="ED166" s="34" t="e">
        <f t="shared" si="265"/>
        <v>#REF!</v>
      </c>
      <c r="EE166" s="59" t="e">
        <f t="shared" si="266"/>
        <v>#REF!</v>
      </c>
      <c r="EF166" s="59" t="e">
        <f t="shared" si="267"/>
        <v>#REF!</v>
      </c>
      <c r="EG166" s="59" t="e">
        <f t="shared" si="268"/>
        <v>#REF!</v>
      </c>
      <c r="EH166" s="59" t="e">
        <f t="shared" si="269"/>
        <v>#REF!</v>
      </c>
      <c r="EI166" s="14" t="e">
        <f t="shared" si="270"/>
        <v>#REF!</v>
      </c>
      <c r="EJ166" s="14" t="e">
        <f t="shared" si="271"/>
        <v>#REF!</v>
      </c>
      <c r="EK166" s="14" t="e">
        <f t="shared" si="272"/>
        <v>#REF!</v>
      </c>
      <c r="EL166" s="14" t="e">
        <f t="shared" si="273"/>
        <v>#REF!</v>
      </c>
      <c r="EM166" t="e">
        <f t="shared" si="274"/>
        <v>#REF!</v>
      </c>
      <c r="EN166" s="34" t="e">
        <f t="shared" si="275"/>
        <v>#REF!</v>
      </c>
      <c r="EO166" s="34" t="e">
        <f t="shared" si="276"/>
        <v>#REF!</v>
      </c>
      <c r="EP166" s="34" t="e">
        <f t="shared" si="277"/>
        <v>#REF!</v>
      </c>
      <c r="EQ166" s="34" t="e">
        <f t="shared" si="278"/>
        <v>#REF!</v>
      </c>
      <c r="ER166" s="59" t="e">
        <f t="shared" si="279"/>
        <v>#REF!</v>
      </c>
      <c r="ES166" s="59" t="e">
        <f t="shared" si="280"/>
        <v>#REF!</v>
      </c>
      <c r="ET166" s="59" t="e">
        <f t="shared" si="281"/>
        <v>#REF!</v>
      </c>
      <c r="EU166" s="59" t="e">
        <f t="shared" si="282"/>
        <v>#REF!</v>
      </c>
      <c r="EV166" s="14" t="e">
        <f t="shared" si="283"/>
        <v>#REF!</v>
      </c>
      <c r="EW166" s="14" t="e">
        <f t="shared" si="284"/>
        <v>#REF!</v>
      </c>
      <c r="EX166" s="14" t="e">
        <f t="shared" si="285"/>
        <v>#REF!</v>
      </c>
      <c r="EY166" s="14" t="e">
        <f t="shared" si="286"/>
        <v>#REF!</v>
      </c>
    </row>
    <row r="167" spans="1:155" x14ac:dyDescent="0.2">
      <c r="A167" s="17">
        <v>30258658</v>
      </c>
      <c r="B167" t="s">
        <v>62</v>
      </c>
      <c r="C167" t="s">
        <v>4162</v>
      </c>
      <c r="D167" t="s">
        <v>4163</v>
      </c>
      <c r="E167" t="s">
        <v>4164</v>
      </c>
      <c r="F167" t="s">
        <v>41</v>
      </c>
      <c r="G167" t="s">
        <v>42</v>
      </c>
      <c r="H167" t="s">
        <v>4165</v>
      </c>
      <c r="I167" t="s">
        <v>68</v>
      </c>
      <c r="J167" s="19" t="s">
        <v>69</v>
      </c>
      <c r="K167" t="s">
        <v>70</v>
      </c>
      <c r="L167">
        <v>1962</v>
      </c>
      <c r="M167">
        <f t="shared" si="194"/>
        <v>1962</v>
      </c>
      <c r="N167">
        <v>57</v>
      </c>
      <c r="O167" s="19">
        <f t="shared" si="195"/>
        <v>57</v>
      </c>
      <c r="P167" t="s">
        <v>80</v>
      </c>
      <c r="Q167" s="19" t="str">
        <f t="shared" si="197"/>
        <v>50-60</v>
      </c>
      <c r="R167" s="23">
        <v>445.01</v>
      </c>
      <c r="S167" s="15">
        <f t="shared" si="198"/>
        <v>0.44501000000000002</v>
      </c>
      <c r="T167">
        <v>30170733</v>
      </c>
      <c r="U167" t="s">
        <v>45</v>
      </c>
      <c r="V167" t="s">
        <v>55</v>
      </c>
      <c r="W167" t="s">
        <v>47</v>
      </c>
      <c r="X167" t="s">
        <v>88</v>
      </c>
      <c r="Y167" t="s">
        <v>408</v>
      </c>
      <c r="Z167" t="s">
        <v>4166</v>
      </c>
      <c r="AA167" t="s">
        <v>4167</v>
      </c>
      <c r="AB167" t="s">
        <v>150</v>
      </c>
      <c r="AC167">
        <v>1962</v>
      </c>
      <c r="AD167">
        <v>57</v>
      </c>
      <c r="AE167" t="str">
        <f t="shared" si="199"/>
        <v>&lt;60</v>
      </c>
      <c r="AF167">
        <v>-38.021869520000003</v>
      </c>
      <c r="AG167">
        <v>144.27028514</v>
      </c>
      <c r="AH167" t="s">
        <v>50</v>
      </c>
      <c r="AI167" t="s">
        <v>51</v>
      </c>
      <c r="AJ167" s="33" t="s">
        <v>446</v>
      </c>
      <c r="AL167">
        <v>1</v>
      </c>
      <c r="AM167" t="s">
        <v>86</v>
      </c>
      <c r="AN167">
        <v>220</v>
      </c>
      <c r="AO167" s="69">
        <v>4</v>
      </c>
      <c r="AP167">
        <v>2</v>
      </c>
      <c r="AQ167">
        <v>0</v>
      </c>
      <c r="AR167">
        <v>0</v>
      </c>
      <c r="AS167" s="82" t="str">
        <f t="shared" si="200"/>
        <v>Gw-0-0</v>
      </c>
      <c r="AT167" s="14">
        <f t="shared" si="201"/>
        <v>40000</v>
      </c>
      <c r="AU167" s="81">
        <f>VLOOKUP(C167,Bushfire_Vlookup!$F$2:$H$12575,3,FALSE)</f>
        <v>43.130366000000002</v>
      </c>
      <c r="AV167" s="14">
        <f>VLOOKUP(AS167,Safety_collateral_Vlookup!$J$3:$L$20,2,FALSE)</f>
        <v>3720.1399252148244</v>
      </c>
      <c r="AW167" s="14">
        <f>VLOOKUP(AS167,Safety_collateral_Vlookup!$J$3:$L$20,3,FALSE)</f>
        <v>25000</v>
      </c>
      <c r="AX167" s="48">
        <f t="shared" si="202"/>
        <v>73370.409400726217</v>
      </c>
      <c r="AY167" s="49">
        <f t="shared" si="288"/>
        <v>33820.76</v>
      </c>
      <c r="AZ167" s="14">
        <v>76000</v>
      </c>
      <c r="BA167" s="16">
        <f t="shared" si="203"/>
        <v>2.1693897298797014</v>
      </c>
      <c r="BB167" t="e">
        <f>IF(BA167&lt;=#REF!,#REF!,IF(BA167&lt;=#REF!,#REF!,IF(BA167&lt;=#REF!,#REF!,IF(BA167&lt;=#REF!,#REF!,#REF!))))</f>
        <v>#REF!</v>
      </c>
      <c r="BC167" s="51">
        <v>3</v>
      </c>
      <c r="BD167" s="21">
        <v>70</v>
      </c>
      <c r="BE167" s="21">
        <v>6.4399999999999999E-2</v>
      </c>
      <c r="BF167" s="26">
        <f t="shared" si="204"/>
        <v>2205.9994132085008</v>
      </c>
      <c r="BG167" s="21">
        <v>7</v>
      </c>
      <c r="BH167" s="21">
        <f t="shared" si="205"/>
        <v>54.6</v>
      </c>
      <c r="BI167" s="28">
        <f t="shared" si="206"/>
        <v>2.2519960070400004E-2</v>
      </c>
      <c r="BJ167" s="27">
        <f t="shared" si="207"/>
        <v>2.2519960070400004E-2</v>
      </c>
      <c r="BK167" s="28">
        <f t="shared" si="208"/>
        <v>0.34525945935897434</v>
      </c>
      <c r="BL167" s="35">
        <f t="shared" si="209"/>
        <v>0.74900232527717725</v>
      </c>
      <c r="BM167" s="21" t="str">
        <f t="shared" si="210"/>
        <v>Cr2</v>
      </c>
      <c r="BN167" s="51">
        <v>2</v>
      </c>
      <c r="BO167" s="21">
        <v>0</v>
      </c>
      <c r="BP167" s="50" t="s">
        <v>5497</v>
      </c>
      <c r="BQ167" s="14">
        <v>40000</v>
      </c>
      <c r="BR167">
        <f>IFERROR(VLOOKUP(AO167,'Model Failure data- Lines'!$A$37:$E$41,3,FALSE),'Model Failure data- Lines'!$C$37)</f>
        <v>0.45419999999999999</v>
      </c>
      <c r="BS167" s="14">
        <f t="shared" si="211"/>
        <v>33324.839949809844</v>
      </c>
      <c r="BT167" s="34">
        <f t="shared" si="212"/>
        <v>30166.44113866354</v>
      </c>
      <c r="BU167" s="34">
        <f t="shared" si="213"/>
        <v>1.1046990858692398</v>
      </c>
      <c r="BV167" s="54">
        <f t="shared" si="214"/>
        <v>3158.3988111463041</v>
      </c>
      <c r="BW167">
        <f>IFERROR(VLOOKUP(AO167,'Model Failure data- Lines'!$A$37:$E$41,4,FALSE),'Model Failure data- Lines'!$D$37)</f>
        <v>0.40249999999999997</v>
      </c>
      <c r="BX167" s="14">
        <f t="shared" si="215"/>
        <v>29531.5897837923</v>
      </c>
      <c r="BY167" s="34">
        <f t="shared" si="216"/>
        <v>26906.969889867996</v>
      </c>
      <c r="BZ167" s="71">
        <f t="shared" si="217"/>
        <v>1.0975442387109009</v>
      </c>
      <c r="CA167" s="71">
        <f t="shared" si="218"/>
        <v>2624.6198939243041</v>
      </c>
      <c r="CB167" s="56">
        <v>1</v>
      </c>
      <c r="CC167">
        <f>IFERROR(VLOOKUP(AO167,'Model Failure data- Lines'!$A$37:$E$41,5,FALSE),'Model Failure data- Lines'!$E$37)</f>
        <v>0.28349999999999997</v>
      </c>
      <c r="CD167" s="14">
        <f t="shared" si="219"/>
        <v>20800.511065105882</v>
      </c>
      <c r="CE167" s="34">
        <f t="shared" si="220"/>
        <v>21406.527489455082</v>
      </c>
      <c r="CF167" s="34">
        <f t="shared" si="221"/>
        <v>0.97169011066144539</v>
      </c>
      <c r="CG167" s="54">
        <f t="shared" si="222"/>
        <v>-606.01642434919995</v>
      </c>
      <c r="CH167" t="e">
        <f>IFERROR(VLOOKUP(AO167,'Model Failure data- Lines'!#REF!,3,FALSE),'Model Failure data- Lines'!#REF!)</f>
        <v>#REF!</v>
      </c>
      <c r="CI167" s="14" t="e">
        <f t="shared" si="223"/>
        <v>#REF!</v>
      </c>
      <c r="CJ167" s="34">
        <f t="shared" si="224"/>
        <v>28934.847507129023</v>
      </c>
      <c r="CK167" s="34" t="e">
        <f t="shared" si="225"/>
        <v>#REF!</v>
      </c>
      <c r="CL167" s="54" t="e">
        <f t="shared" si="226"/>
        <v>#REF!</v>
      </c>
      <c r="CM167" t="e">
        <f>IFERROR(VLOOKUP(AO167,'Model Failure data- Lines'!#REF!,4,FALSE),'Model Failure data- Lines'!#REF!)</f>
        <v>#REF!</v>
      </c>
      <c r="CN167" s="14" t="e">
        <f t="shared" si="227"/>
        <v>#REF!</v>
      </c>
      <c r="CO167" s="34">
        <f t="shared" si="228"/>
        <v>24754.777842390606</v>
      </c>
      <c r="CP167" s="34" t="e">
        <f t="shared" si="229"/>
        <v>#REF!</v>
      </c>
      <c r="CQ167" s="54" t="e">
        <f t="shared" si="230"/>
        <v>#REF!</v>
      </c>
      <c r="CR167" t="e">
        <f>IFERROR(VLOOKUP(AO167,'Model Failure data- Lines'!#REF!,5,FALSE),'Model Failure data- Lines'!#REF!)</f>
        <v>#REF!</v>
      </c>
      <c r="CS167" s="14" t="e">
        <f t="shared" si="231"/>
        <v>#REF!</v>
      </c>
      <c r="CT167" s="34">
        <f t="shared" si="232"/>
        <v>18119.019975485855</v>
      </c>
      <c r="CU167" s="34" t="e">
        <f t="shared" si="233"/>
        <v>#REF!</v>
      </c>
      <c r="CV167" s="54" t="e">
        <f t="shared" si="234"/>
        <v>#REF!</v>
      </c>
      <c r="CW167" t="s">
        <v>150</v>
      </c>
      <c r="CY167">
        <v>1</v>
      </c>
      <c r="CZ167">
        <f t="shared" si="235"/>
        <v>2624.6198939243063</v>
      </c>
      <c r="DA167" s="34">
        <f t="shared" si="236"/>
        <v>17178.699999999997</v>
      </c>
      <c r="DB167" s="34">
        <f t="shared" si="237"/>
        <v>18.523090460104999</v>
      </c>
      <c r="DC167" s="34">
        <f t="shared" si="238"/>
        <v>1597.6791933321974</v>
      </c>
      <c r="DD167" s="9">
        <f t="shared" si="239"/>
        <v>10736.687499999998</v>
      </c>
      <c r="DE167" s="59">
        <f t="shared" si="240"/>
        <v>0.5817058995390797</v>
      </c>
      <c r="DF167" s="59">
        <f t="shared" si="241"/>
        <v>6.272297087869936E-4</v>
      </c>
      <c r="DG167" s="59">
        <f t="shared" si="242"/>
        <v>5.4100683540208361E-2</v>
      </c>
      <c r="DH167" s="59">
        <f t="shared" si="243"/>
        <v>0.36356618721192485</v>
      </c>
      <c r="DI167" s="14">
        <f t="shared" si="244"/>
        <v>1526.7568763434026</v>
      </c>
      <c r="DJ167" s="14">
        <f t="shared" si="245"/>
        <v>1.6462395717426928</v>
      </c>
      <c r="DK167" s="14">
        <f t="shared" si="246"/>
        <v>141.99373029453412</v>
      </c>
      <c r="DL167" s="14">
        <f t="shared" si="247"/>
        <v>954.22304771462666</v>
      </c>
      <c r="DM167">
        <f t="shared" si="248"/>
        <v>-606.01642434920052</v>
      </c>
      <c r="DN167" s="34">
        <f t="shared" si="249"/>
        <v>12099.779999999999</v>
      </c>
      <c r="DO167" s="34">
        <f t="shared" si="250"/>
        <v>13.046698497986998</v>
      </c>
      <c r="DP167" s="34">
        <f t="shared" si="251"/>
        <v>1125.3218666078956</v>
      </c>
      <c r="DQ167" s="9">
        <f t="shared" si="252"/>
        <v>7562.3624999999984</v>
      </c>
      <c r="DR167" s="59">
        <f t="shared" si="253"/>
        <v>0.5817058995390797</v>
      </c>
      <c r="DS167" s="59">
        <f t="shared" si="254"/>
        <v>6.2722970878699349E-4</v>
      </c>
      <c r="DT167" s="59">
        <f t="shared" si="255"/>
        <v>5.4100683540208354E-2</v>
      </c>
      <c r="DU167" s="59">
        <f t="shared" si="256"/>
        <v>0.3635661872119248</v>
      </c>
      <c r="DV167" s="14">
        <f t="shared" si="257"/>
        <v>-352.52332926150831</v>
      </c>
      <c r="DW167" s="14">
        <f t="shared" si="258"/>
        <v>-0.38011150536468413</v>
      </c>
      <c r="DX167" s="14">
        <f t="shared" si="259"/>
        <v>-32.785902793884716</v>
      </c>
      <c r="DY167" s="14">
        <f t="shared" si="260"/>
        <v>-220.32708078844269</v>
      </c>
      <c r="DZ167" s="34" t="e">
        <f t="shared" si="261"/>
        <v>#REF!</v>
      </c>
      <c r="EA167" s="34" t="e">
        <f t="shared" si="262"/>
        <v>#REF!</v>
      </c>
      <c r="EB167" s="34" t="e">
        <f t="shared" si="263"/>
        <v>#REF!</v>
      </c>
      <c r="EC167" s="34" t="e">
        <f t="shared" si="264"/>
        <v>#REF!</v>
      </c>
      <c r="ED167" s="34" t="e">
        <f t="shared" si="265"/>
        <v>#REF!</v>
      </c>
      <c r="EE167" s="59" t="e">
        <f t="shared" si="266"/>
        <v>#REF!</v>
      </c>
      <c r="EF167" s="59" t="e">
        <f t="shared" si="267"/>
        <v>#REF!</v>
      </c>
      <c r="EG167" s="59" t="e">
        <f t="shared" si="268"/>
        <v>#REF!</v>
      </c>
      <c r="EH167" s="59" t="e">
        <f t="shared" si="269"/>
        <v>#REF!</v>
      </c>
      <c r="EI167" s="14" t="e">
        <f t="shared" si="270"/>
        <v>#REF!</v>
      </c>
      <c r="EJ167" s="14" t="e">
        <f t="shared" si="271"/>
        <v>#REF!</v>
      </c>
      <c r="EK167" s="14" t="e">
        <f t="shared" si="272"/>
        <v>#REF!</v>
      </c>
      <c r="EL167" s="14" t="e">
        <f t="shared" si="273"/>
        <v>#REF!</v>
      </c>
      <c r="EM167" t="e">
        <f t="shared" si="274"/>
        <v>#REF!</v>
      </c>
      <c r="EN167" s="34" t="e">
        <f t="shared" si="275"/>
        <v>#REF!</v>
      </c>
      <c r="EO167" s="34" t="e">
        <f t="shared" si="276"/>
        <v>#REF!</v>
      </c>
      <c r="EP167" s="34" t="e">
        <f t="shared" si="277"/>
        <v>#REF!</v>
      </c>
      <c r="EQ167" s="34" t="e">
        <f t="shared" si="278"/>
        <v>#REF!</v>
      </c>
      <c r="ER167" s="59" t="e">
        <f t="shared" si="279"/>
        <v>#REF!</v>
      </c>
      <c r="ES167" s="59" t="e">
        <f t="shared" si="280"/>
        <v>#REF!</v>
      </c>
      <c r="ET167" s="59" t="e">
        <f t="shared" si="281"/>
        <v>#REF!</v>
      </c>
      <c r="EU167" s="59" t="e">
        <f t="shared" si="282"/>
        <v>#REF!</v>
      </c>
      <c r="EV167" s="14" t="e">
        <f t="shared" si="283"/>
        <v>#REF!</v>
      </c>
      <c r="EW167" s="14" t="e">
        <f t="shared" si="284"/>
        <v>#REF!</v>
      </c>
      <c r="EX167" s="14" t="e">
        <f t="shared" si="285"/>
        <v>#REF!</v>
      </c>
      <c r="EY167" s="14" t="e">
        <f t="shared" si="286"/>
        <v>#REF!</v>
      </c>
    </row>
    <row r="168" spans="1:155" x14ac:dyDescent="0.2">
      <c r="A168" s="17">
        <v>30026393</v>
      </c>
      <c r="B168" t="s">
        <v>62</v>
      </c>
      <c r="C168" t="s">
        <v>962</v>
      </c>
      <c r="D168" t="s">
        <v>963</v>
      </c>
      <c r="E168" t="s">
        <v>964</v>
      </c>
      <c r="F168" t="s">
        <v>41</v>
      </c>
      <c r="G168" t="s">
        <v>42</v>
      </c>
      <c r="H168" t="s">
        <v>965</v>
      </c>
      <c r="I168" t="s">
        <v>68</v>
      </c>
      <c r="J168" s="19" t="s">
        <v>69</v>
      </c>
      <c r="K168" t="s">
        <v>70</v>
      </c>
      <c r="L168">
        <v>1962</v>
      </c>
      <c r="M168">
        <f t="shared" si="194"/>
        <v>1962</v>
      </c>
      <c r="N168">
        <v>57</v>
      </c>
      <c r="O168" s="19">
        <f t="shared" si="195"/>
        <v>57</v>
      </c>
      <c r="P168" t="s">
        <v>80</v>
      </c>
      <c r="Q168" s="19" t="str">
        <f t="shared" si="197"/>
        <v>50-60</v>
      </c>
      <c r="R168" s="23">
        <v>425.2</v>
      </c>
      <c r="S168" s="15">
        <f t="shared" si="198"/>
        <v>0.42519999999999997</v>
      </c>
      <c r="T168">
        <v>30190432</v>
      </c>
      <c r="U168" t="s">
        <v>45</v>
      </c>
      <c r="V168" t="s">
        <v>55</v>
      </c>
      <c r="W168" t="s">
        <v>47</v>
      </c>
      <c r="X168" t="s">
        <v>48</v>
      </c>
      <c r="Y168" t="s">
        <v>452</v>
      </c>
      <c r="Z168" t="s">
        <v>966</v>
      </c>
      <c r="AA168" t="s">
        <v>967</v>
      </c>
      <c r="AB168" t="s">
        <v>196</v>
      </c>
      <c r="AC168">
        <v>1962</v>
      </c>
      <c r="AD168">
        <v>57</v>
      </c>
      <c r="AE168" t="str">
        <f t="shared" si="199"/>
        <v>&lt;60</v>
      </c>
      <c r="AF168">
        <v>-38.018547310000002</v>
      </c>
      <c r="AG168">
        <v>144.26744918</v>
      </c>
      <c r="AH168" t="s">
        <v>50</v>
      </c>
      <c r="AI168" t="s">
        <v>51</v>
      </c>
      <c r="AJ168" s="33" t="s">
        <v>446</v>
      </c>
      <c r="AL168">
        <v>1</v>
      </c>
      <c r="AM168" t="s">
        <v>86</v>
      </c>
      <c r="AN168">
        <v>220</v>
      </c>
      <c r="AO168" s="69">
        <v>4</v>
      </c>
      <c r="AP168">
        <v>2</v>
      </c>
      <c r="AQ168">
        <v>0</v>
      </c>
      <c r="AR168">
        <v>0</v>
      </c>
      <c r="AS168" s="82" t="str">
        <f t="shared" si="200"/>
        <v>Gw-0-0</v>
      </c>
      <c r="AT168" s="14">
        <f t="shared" si="201"/>
        <v>40000</v>
      </c>
      <c r="AU168" s="81">
        <f>VLOOKUP(C168,Bushfire_Vlookup!$F$2:$H$12575,3,FALSE)</f>
        <v>43.130366000000002</v>
      </c>
      <c r="AV168" s="14">
        <f>VLOOKUP(AS168,Safety_collateral_Vlookup!$J$3:$L$20,2,FALSE)</f>
        <v>3720.1399252148244</v>
      </c>
      <c r="AW168" s="14">
        <f>VLOOKUP(AS168,Safety_collateral_Vlookup!$J$3:$L$20,3,FALSE)</f>
        <v>25000</v>
      </c>
      <c r="AX168" s="48">
        <f t="shared" si="202"/>
        <v>73370.409400726217</v>
      </c>
      <c r="AY168" s="49">
        <f t="shared" si="288"/>
        <v>32315.199999999997</v>
      </c>
      <c r="AZ168" s="14">
        <v>76000</v>
      </c>
      <c r="BA168" s="16">
        <f t="shared" si="203"/>
        <v>2.270461250455706</v>
      </c>
      <c r="BB168" t="e">
        <f>IF(BA168&lt;=#REF!,#REF!,IF(BA168&lt;=#REF!,#REF!,IF(BA168&lt;=#REF!,#REF!,IF(BA168&lt;=#REF!,#REF!,#REF!))))</f>
        <v>#REF!</v>
      </c>
      <c r="BC168" s="51">
        <v>3</v>
      </c>
      <c r="BD168" s="21">
        <v>70</v>
      </c>
      <c r="BE168" s="21">
        <v>6.4399999999999999E-2</v>
      </c>
      <c r="BF168" s="26">
        <f t="shared" si="204"/>
        <v>2107.7974663406535</v>
      </c>
      <c r="BG168" s="21">
        <v>7</v>
      </c>
      <c r="BH168" s="21">
        <f t="shared" si="205"/>
        <v>54.6</v>
      </c>
      <c r="BI168" s="28">
        <f t="shared" si="206"/>
        <v>2.2519960070400004E-2</v>
      </c>
      <c r="BJ168" s="27">
        <f t="shared" si="207"/>
        <v>2.2519960070400004E-2</v>
      </c>
      <c r="BK168" s="28">
        <f t="shared" si="208"/>
        <v>0.34525945935897445</v>
      </c>
      <c r="BL168" s="35">
        <f t="shared" si="209"/>
        <v>0.78389822382783803</v>
      </c>
      <c r="BM168" s="21" t="str">
        <f t="shared" si="210"/>
        <v>Cr2</v>
      </c>
      <c r="BN168" s="51">
        <v>2</v>
      </c>
      <c r="BO168" s="21">
        <v>0</v>
      </c>
      <c r="BP168" s="50" t="s">
        <v>5497</v>
      </c>
      <c r="BQ168" s="14">
        <v>40000</v>
      </c>
      <c r="BR168">
        <f>IFERROR(VLOOKUP(AO168,'Model Failure data- Lines'!$A$37:$E$41,3,FALSE),'Model Failure data- Lines'!$C$37)</f>
        <v>0.45419999999999999</v>
      </c>
      <c r="BS168" s="14">
        <f t="shared" si="211"/>
        <v>33324.839949809844</v>
      </c>
      <c r="BT168" s="34">
        <f t="shared" si="212"/>
        <v>28823.556262015991</v>
      </c>
      <c r="BU168" s="34">
        <f t="shared" si="213"/>
        <v>1.1561668396111724</v>
      </c>
      <c r="BV168" s="54">
        <f t="shared" si="214"/>
        <v>4501.2836877938535</v>
      </c>
      <c r="BW168">
        <f>IFERROR(VLOOKUP(AO168,'Model Failure data- Lines'!$A$37:$E$41,4,FALSE),'Model Failure data- Lines'!$D$37)</f>
        <v>0.40249999999999997</v>
      </c>
      <c r="BX168" s="14">
        <f t="shared" si="215"/>
        <v>29531.5897837923</v>
      </c>
      <c r="BY168" s="34">
        <f t="shared" si="216"/>
        <v>25709.183158068066</v>
      </c>
      <c r="BZ168" s="71">
        <f t="shared" si="217"/>
        <v>1.1486786492679635</v>
      </c>
      <c r="CA168" s="71">
        <f t="shared" si="218"/>
        <v>3822.4066257242339</v>
      </c>
      <c r="CB168" s="56">
        <v>1</v>
      </c>
      <c r="CC168">
        <f>IFERROR(VLOOKUP(AO168,'Model Failure data- Lines'!$A$37:$E$41,5,FALSE),'Model Failure data- Lines'!$E$37)</f>
        <v>0.28349999999999997</v>
      </c>
      <c r="CD168" s="14">
        <f t="shared" si="219"/>
        <v>20800.511065105882</v>
      </c>
      <c r="CE168" s="34">
        <f t="shared" si="220"/>
        <v>20453.597646156941</v>
      </c>
      <c r="CF168" s="34">
        <f t="shared" si="221"/>
        <v>1.0169609975198726</v>
      </c>
      <c r="CG168" s="54">
        <f t="shared" si="222"/>
        <v>346.9134189489414</v>
      </c>
      <c r="CH168" t="e">
        <f>IFERROR(VLOOKUP(AO168,'Model Failure data- Lines'!#REF!,3,FALSE),'Model Failure data- Lines'!#REF!)</f>
        <v>#REF!</v>
      </c>
      <c r="CI168" s="14" t="e">
        <f t="shared" si="223"/>
        <v>#REF!</v>
      </c>
      <c r="CJ168" s="34">
        <f t="shared" si="224"/>
        <v>27646.788072248397</v>
      </c>
      <c r="CK168" s="34" t="e">
        <f t="shared" si="225"/>
        <v>#REF!</v>
      </c>
      <c r="CL168" s="54" t="e">
        <f t="shared" si="226"/>
        <v>#REF!</v>
      </c>
      <c r="CM168" t="e">
        <f>IFERROR(VLOOKUP(AO168,'Model Failure data- Lines'!#REF!,4,FALSE),'Model Failure data- Lines'!#REF!)</f>
        <v>#REF!</v>
      </c>
      <c r="CN168" s="14" t="e">
        <f t="shared" si="227"/>
        <v>#REF!</v>
      </c>
      <c r="CO168" s="34">
        <f t="shared" si="228"/>
        <v>23652.797776644311</v>
      </c>
      <c r="CP168" s="34" t="e">
        <f t="shared" si="229"/>
        <v>#REF!</v>
      </c>
      <c r="CQ168" s="54" t="e">
        <f t="shared" si="230"/>
        <v>#REF!</v>
      </c>
      <c r="CR168" t="e">
        <f>IFERROR(VLOOKUP(AO168,'Model Failure data- Lines'!#REF!,5,FALSE),'Model Failure data- Lines'!#REF!)</f>
        <v>#REF!</v>
      </c>
      <c r="CS168" s="14" t="e">
        <f t="shared" si="231"/>
        <v>#REF!</v>
      </c>
      <c r="CT168" s="34">
        <f t="shared" si="232"/>
        <v>17312.436335310631</v>
      </c>
      <c r="CU168" s="34" t="e">
        <f t="shared" si="233"/>
        <v>#REF!</v>
      </c>
      <c r="CV168" s="54" t="e">
        <f t="shared" si="234"/>
        <v>#REF!</v>
      </c>
      <c r="CW168" t="s">
        <v>196</v>
      </c>
      <c r="CY168">
        <v>1</v>
      </c>
      <c r="CZ168">
        <f t="shared" si="235"/>
        <v>3822.4066257242353</v>
      </c>
      <c r="DA168" s="34">
        <f t="shared" si="236"/>
        <v>17178.699999999997</v>
      </c>
      <c r="DB168" s="34">
        <f t="shared" si="237"/>
        <v>18.523090460104999</v>
      </c>
      <c r="DC168" s="34">
        <f t="shared" si="238"/>
        <v>1597.6791933321974</v>
      </c>
      <c r="DD168" s="9">
        <f t="shared" si="239"/>
        <v>10736.687499999998</v>
      </c>
      <c r="DE168" s="59">
        <f t="shared" si="240"/>
        <v>0.5817058995390797</v>
      </c>
      <c r="DF168" s="59">
        <f t="shared" si="241"/>
        <v>6.272297087869936E-4</v>
      </c>
      <c r="DG168" s="59">
        <f t="shared" si="242"/>
        <v>5.4100683540208361E-2</v>
      </c>
      <c r="DH168" s="59">
        <f t="shared" si="243"/>
        <v>0.36356618721192485</v>
      </c>
      <c r="DI168" s="14">
        <f t="shared" si="244"/>
        <v>2223.516484621055</v>
      </c>
      <c r="DJ168" s="14">
        <f t="shared" si="245"/>
        <v>2.3975269947184872</v>
      </c>
      <c r="DK168" s="14">
        <f t="shared" si="246"/>
        <v>206.79481122030253</v>
      </c>
      <c r="DL168" s="14">
        <f t="shared" si="247"/>
        <v>1389.6978028881592</v>
      </c>
      <c r="DM168">
        <f t="shared" si="248"/>
        <v>346.9134189489393</v>
      </c>
      <c r="DN168" s="34">
        <f t="shared" si="249"/>
        <v>12099.779999999999</v>
      </c>
      <c r="DO168" s="34">
        <f t="shared" si="250"/>
        <v>13.046698497986998</v>
      </c>
      <c r="DP168" s="34">
        <f t="shared" si="251"/>
        <v>1125.3218666078956</v>
      </c>
      <c r="DQ168" s="9">
        <f t="shared" si="252"/>
        <v>7562.3624999999984</v>
      </c>
      <c r="DR168" s="59">
        <f t="shared" si="253"/>
        <v>0.5817058995390797</v>
      </c>
      <c r="DS168" s="59">
        <f t="shared" si="254"/>
        <v>6.2722970878699349E-4</v>
      </c>
      <c r="DT168" s="59">
        <f t="shared" si="255"/>
        <v>5.4100683540208354E-2</v>
      </c>
      <c r="DU168" s="59">
        <f t="shared" si="256"/>
        <v>0.3635661872119248</v>
      </c>
      <c r="DV168" s="14">
        <f t="shared" si="257"/>
        <v>201.80158243187034</v>
      </c>
      <c r="DW168" s="14">
        <f t="shared" si="258"/>
        <v>0.21759440274164346</v>
      </c>
      <c r="DX168" s="14">
        <f t="shared" si="259"/>
        <v>18.768253094408283</v>
      </c>
      <c r="DY168" s="14">
        <f t="shared" si="260"/>
        <v>126.12598901991895</v>
      </c>
      <c r="DZ168" s="34" t="e">
        <f t="shared" si="261"/>
        <v>#REF!</v>
      </c>
      <c r="EA168" s="34" t="e">
        <f t="shared" si="262"/>
        <v>#REF!</v>
      </c>
      <c r="EB168" s="34" t="e">
        <f t="shared" si="263"/>
        <v>#REF!</v>
      </c>
      <c r="EC168" s="34" t="e">
        <f t="shared" si="264"/>
        <v>#REF!</v>
      </c>
      <c r="ED168" s="34" t="e">
        <f t="shared" si="265"/>
        <v>#REF!</v>
      </c>
      <c r="EE168" s="59" t="e">
        <f t="shared" si="266"/>
        <v>#REF!</v>
      </c>
      <c r="EF168" s="59" t="e">
        <f t="shared" si="267"/>
        <v>#REF!</v>
      </c>
      <c r="EG168" s="59" t="e">
        <f t="shared" si="268"/>
        <v>#REF!</v>
      </c>
      <c r="EH168" s="59" t="e">
        <f t="shared" si="269"/>
        <v>#REF!</v>
      </c>
      <c r="EI168" s="14" t="e">
        <f t="shared" si="270"/>
        <v>#REF!</v>
      </c>
      <c r="EJ168" s="14" t="e">
        <f t="shared" si="271"/>
        <v>#REF!</v>
      </c>
      <c r="EK168" s="14" t="e">
        <f t="shared" si="272"/>
        <v>#REF!</v>
      </c>
      <c r="EL168" s="14" t="e">
        <f t="shared" si="273"/>
        <v>#REF!</v>
      </c>
      <c r="EM168" t="e">
        <f t="shared" si="274"/>
        <v>#REF!</v>
      </c>
      <c r="EN168" s="34" t="e">
        <f t="shared" si="275"/>
        <v>#REF!</v>
      </c>
      <c r="EO168" s="34" t="e">
        <f t="shared" si="276"/>
        <v>#REF!</v>
      </c>
      <c r="EP168" s="34" t="e">
        <f t="shared" si="277"/>
        <v>#REF!</v>
      </c>
      <c r="EQ168" s="34" t="e">
        <f t="shared" si="278"/>
        <v>#REF!</v>
      </c>
      <c r="ER168" s="59" t="e">
        <f t="shared" si="279"/>
        <v>#REF!</v>
      </c>
      <c r="ES168" s="59" t="e">
        <f t="shared" si="280"/>
        <v>#REF!</v>
      </c>
      <c r="ET168" s="59" t="e">
        <f t="shared" si="281"/>
        <v>#REF!</v>
      </c>
      <c r="EU168" s="59" t="e">
        <f t="shared" si="282"/>
        <v>#REF!</v>
      </c>
      <c r="EV168" s="14" t="e">
        <f t="shared" si="283"/>
        <v>#REF!</v>
      </c>
      <c r="EW168" s="14" t="e">
        <f t="shared" si="284"/>
        <v>#REF!</v>
      </c>
      <c r="EX168" s="14" t="e">
        <f t="shared" si="285"/>
        <v>#REF!</v>
      </c>
      <c r="EY168" s="14" t="e">
        <f t="shared" si="286"/>
        <v>#REF!</v>
      </c>
    </row>
    <row r="169" spans="1:155" x14ac:dyDescent="0.2">
      <c r="A169" s="17">
        <v>30206991</v>
      </c>
      <c r="B169" t="s">
        <v>62</v>
      </c>
      <c r="C169" t="s">
        <v>3625</v>
      </c>
      <c r="D169" t="s">
        <v>3626</v>
      </c>
      <c r="E169" t="s">
        <v>3627</v>
      </c>
      <c r="F169" t="s">
        <v>41</v>
      </c>
      <c r="G169" t="s">
        <v>42</v>
      </c>
      <c r="H169" t="s">
        <v>3628</v>
      </c>
      <c r="I169" t="s">
        <v>68</v>
      </c>
      <c r="J169" s="19" t="s">
        <v>69</v>
      </c>
      <c r="K169" t="s">
        <v>70</v>
      </c>
      <c r="L169">
        <v>1962</v>
      </c>
      <c r="M169">
        <f t="shared" si="194"/>
        <v>1962</v>
      </c>
      <c r="N169">
        <v>57</v>
      </c>
      <c r="O169" s="19">
        <f t="shared" si="195"/>
        <v>57</v>
      </c>
      <c r="P169" t="s">
        <v>80</v>
      </c>
      <c r="Q169" s="19" t="str">
        <f t="shared" si="197"/>
        <v>50-60</v>
      </c>
      <c r="R169" s="23">
        <v>400.81</v>
      </c>
      <c r="S169" s="15">
        <f t="shared" si="198"/>
        <v>0.40081</v>
      </c>
      <c r="T169">
        <v>30032238</v>
      </c>
      <c r="U169" t="s">
        <v>45</v>
      </c>
      <c r="V169" t="s">
        <v>55</v>
      </c>
      <c r="W169" t="s">
        <v>47</v>
      </c>
      <c r="X169" t="s">
        <v>48</v>
      </c>
      <c r="Y169" t="s">
        <v>452</v>
      </c>
      <c r="Z169" t="s">
        <v>3629</v>
      </c>
      <c r="AA169" t="s">
        <v>3630</v>
      </c>
      <c r="AB169" t="s">
        <v>425</v>
      </c>
      <c r="AC169">
        <v>1962</v>
      </c>
      <c r="AD169">
        <v>57</v>
      </c>
      <c r="AE169" t="str">
        <f t="shared" si="199"/>
        <v>&lt;60</v>
      </c>
      <c r="AF169">
        <v>-38.015377999999998</v>
      </c>
      <c r="AG169">
        <v>144.26473150000001</v>
      </c>
      <c r="AH169" t="s">
        <v>50</v>
      </c>
      <c r="AI169" t="s">
        <v>51</v>
      </c>
      <c r="AJ169" s="33" t="s">
        <v>446</v>
      </c>
      <c r="AL169">
        <v>1</v>
      </c>
      <c r="AM169" t="s">
        <v>86</v>
      </c>
      <c r="AN169">
        <v>220</v>
      </c>
      <c r="AO169" s="69">
        <v>4</v>
      </c>
      <c r="AP169">
        <v>2</v>
      </c>
      <c r="AQ169">
        <v>0</v>
      </c>
      <c r="AR169">
        <v>0</v>
      </c>
      <c r="AS169" s="82" t="str">
        <f t="shared" si="200"/>
        <v>Gw-0-0</v>
      </c>
      <c r="AT169" s="14">
        <f t="shared" si="201"/>
        <v>40000</v>
      </c>
      <c r="AU169" s="81">
        <f>VLOOKUP(C169,Bushfire_Vlookup!$F$2:$H$12575,3,FALSE)</f>
        <v>43.130366000000002</v>
      </c>
      <c r="AV169" s="14">
        <f>VLOOKUP(AS169,Safety_collateral_Vlookup!$J$3:$L$20,2,FALSE)</f>
        <v>3720.1399252148244</v>
      </c>
      <c r="AW169" s="14">
        <f>VLOOKUP(AS169,Safety_collateral_Vlookup!$J$3:$L$20,3,FALSE)</f>
        <v>25000</v>
      </c>
      <c r="AX169" s="48">
        <f t="shared" si="202"/>
        <v>73370.409400726217</v>
      </c>
      <c r="AY169" s="49">
        <f t="shared" si="288"/>
        <v>30461.56</v>
      </c>
      <c r="AZ169" s="14">
        <v>76000</v>
      </c>
      <c r="BA169" s="16">
        <f t="shared" si="203"/>
        <v>2.4086228479672811</v>
      </c>
      <c r="BB169" t="e">
        <f>IF(BA169&lt;=#REF!,#REF!,IF(BA169&lt;=#REF!,#REF!,IF(BA169&lt;=#REF!,#REF!,IF(BA169&lt;=#REF!,#REF!,#REF!))))</f>
        <v>#REF!</v>
      </c>
      <c r="BC169" s="51">
        <v>3</v>
      </c>
      <c r="BD169" s="21">
        <v>70</v>
      </c>
      <c r="BE169" s="21">
        <v>6.4399999999999999E-2</v>
      </c>
      <c r="BF169" s="26">
        <f t="shared" si="204"/>
        <v>1986.8915862746883</v>
      </c>
      <c r="BG169" s="21">
        <v>7</v>
      </c>
      <c r="BH169" s="21">
        <f t="shared" si="205"/>
        <v>54.6</v>
      </c>
      <c r="BI169" s="28">
        <f t="shared" si="206"/>
        <v>2.2519960070400004E-2</v>
      </c>
      <c r="BJ169" s="27">
        <f t="shared" si="207"/>
        <v>2.2519960070400004E-2</v>
      </c>
      <c r="BK169" s="28">
        <f t="shared" si="208"/>
        <v>0.34525945935897445</v>
      </c>
      <c r="BL169" s="35">
        <f t="shared" si="209"/>
        <v>0.83159982228885676</v>
      </c>
      <c r="BM169" s="21" t="str">
        <f t="shared" si="210"/>
        <v>Cr2</v>
      </c>
      <c r="BN169" s="51">
        <v>2</v>
      </c>
      <c r="BO169" s="21">
        <v>0</v>
      </c>
      <c r="BP169" s="50" t="s">
        <v>5497</v>
      </c>
      <c r="BQ169" s="14">
        <v>40000</v>
      </c>
      <c r="BR169">
        <f>IFERROR(VLOOKUP(AO169,'Model Failure data- Lines'!$A$37:$E$41,3,FALSE),'Model Failure data- Lines'!$C$37)</f>
        <v>0.45419999999999999</v>
      </c>
      <c r="BS169" s="14">
        <f t="shared" si="211"/>
        <v>33324.839949809844</v>
      </c>
      <c r="BT169" s="34">
        <f t="shared" si="212"/>
        <v>27170.201282640242</v>
      </c>
      <c r="BU169" s="34">
        <f t="shared" si="213"/>
        <v>1.2265216441772171</v>
      </c>
      <c r="BV169" s="54">
        <f t="shared" si="214"/>
        <v>6154.6386671696018</v>
      </c>
      <c r="BW169">
        <f>IFERROR(VLOOKUP(AO169,'Model Failure data- Lines'!$A$37:$E$41,4,FALSE),'Model Failure data- Lines'!$D$37)</f>
        <v>0.40249999999999997</v>
      </c>
      <c r="BX169" s="14">
        <f t="shared" si="215"/>
        <v>29531.5897837923</v>
      </c>
      <c r="BY169" s="34">
        <f t="shared" si="216"/>
        <v>24234.472487265437</v>
      </c>
      <c r="BZ169" s="71">
        <f t="shared" si="217"/>
        <v>1.2185777841589229</v>
      </c>
      <c r="CA169" s="71">
        <f t="shared" si="218"/>
        <v>5297.1172965268634</v>
      </c>
      <c r="CB169" s="56">
        <v>1</v>
      </c>
      <c r="CC169">
        <f>IFERROR(VLOOKUP(AO169,'Model Failure data- Lines'!$A$37:$E$41,5,FALSE),'Model Failure data- Lines'!$E$37)</f>
        <v>0.28349999999999997</v>
      </c>
      <c r="CD169" s="14">
        <f t="shared" si="219"/>
        <v>20800.511065105882</v>
      </c>
      <c r="CE169" s="34">
        <f t="shared" si="220"/>
        <v>19280.353886538483</v>
      </c>
      <c r="CF169" s="34">
        <f t="shared" si="221"/>
        <v>1.0788448794826724</v>
      </c>
      <c r="CG169" s="54">
        <f t="shared" si="222"/>
        <v>1520.1571785673987</v>
      </c>
      <c r="CH169" t="e">
        <f>IFERROR(VLOOKUP(AO169,'Model Failure data- Lines'!#REF!,3,FALSE),'Model Failure data- Lines'!#REF!)</f>
        <v>#REF!</v>
      </c>
      <c r="CI169" s="14" t="e">
        <f t="shared" si="223"/>
        <v>#REF!</v>
      </c>
      <c r="CJ169" s="34">
        <f t="shared" si="224"/>
        <v>26060.933977511479</v>
      </c>
      <c r="CK169" s="34" t="e">
        <f t="shared" si="225"/>
        <v>#REF!</v>
      </c>
      <c r="CL169" s="54" t="e">
        <f t="shared" si="226"/>
        <v>#REF!</v>
      </c>
      <c r="CM169" t="e">
        <f>IFERROR(VLOOKUP(AO169,'Model Failure data- Lines'!#REF!,4,FALSE),'Model Failure data- Lines'!#REF!)</f>
        <v>#REF!</v>
      </c>
      <c r="CN169" s="14" t="e">
        <f t="shared" si="227"/>
        <v>#REF!</v>
      </c>
      <c r="CO169" s="34">
        <f t="shared" si="228"/>
        <v>22296.043924874899</v>
      </c>
      <c r="CP169" s="34" t="e">
        <f t="shared" si="229"/>
        <v>#REF!</v>
      </c>
      <c r="CQ169" s="54" t="e">
        <f t="shared" si="230"/>
        <v>#REF!</v>
      </c>
      <c r="CR169" t="e">
        <f>IFERROR(VLOOKUP(AO169,'Model Failure data- Lines'!#REF!,5,FALSE),'Model Failure data- Lines'!#REF!)</f>
        <v>#REF!</v>
      </c>
      <c r="CS169" s="14" t="e">
        <f t="shared" si="231"/>
        <v>#REF!</v>
      </c>
      <c r="CT169" s="34">
        <f t="shared" si="232"/>
        <v>16319.37348907774</v>
      </c>
      <c r="CU169" s="34" t="e">
        <f t="shared" si="233"/>
        <v>#REF!</v>
      </c>
      <c r="CV169" s="54" t="e">
        <f t="shared" si="234"/>
        <v>#REF!</v>
      </c>
      <c r="CW169" t="s">
        <v>425</v>
      </c>
      <c r="CY169">
        <v>1</v>
      </c>
      <c r="CZ169">
        <f t="shared" si="235"/>
        <v>5297.1172965268606</v>
      </c>
      <c r="DA169" s="34">
        <f t="shared" si="236"/>
        <v>17178.699999999997</v>
      </c>
      <c r="DB169" s="34">
        <f t="shared" si="237"/>
        <v>18.523090460104999</v>
      </c>
      <c r="DC169" s="34">
        <f t="shared" si="238"/>
        <v>1597.6791933321974</v>
      </c>
      <c r="DD169" s="9">
        <f t="shared" si="239"/>
        <v>10736.687499999998</v>
      </c>
      <c r="DE169" s="59">
        <f t="shared" si="240"/>
        <v>0.5817058995390797</v>
      </c>
      <c r="DF169" s="59">
        <f t="shared" si="241"/>
        <v>6.272297087869936E-4</v>
      </c>
      <c r="DG169" s="59">
        <f t="shared" si="242"/>
        <v>5.4100683540208361E-2</v>
      </c>
      <c r="DH169" s="59">
        <f t="shared" si="243"/>
        <v>0.36356618721192485</v>
      </c>
      <c r="DI169" s="14">
        <f t="shared" si="244"/>
        <v>3081.3643819401759</v>
      </c>
      <c r="DJ169" s="14">
        <f t="shared" si="245"/>
        <v>3.32250933931109</v>
      </c>
      <c r="DK169" s="14">
        <f t="shared" si="246"/>
        <v>286.57766653476375</v>
      </c>
      <c r="DL169" s="14">
        <f t="shared" si="247"/>
        <v>1925.8527387126101</v>
      </c>
      <c r="DM169">
        <f t="shared" si="248"/>
        <v>1520.1571785674007</v>
      </c>
      <c r="DN169" s="34">
        <f t="shared" si="249"/>
        <v>12099.779999999999</v>
      </c>
      <c r="DO169" s="34">
        <f t="shared" si="250"/>
        <v>13.046698497986998</v>
      </c>
      <c r="DP169" s="34">
        <f t="shared" si="251"/>
        <v>1125.3218666078956</v>
      </c>
      <c r="DQ169" s="9">
        <f t="shared" si="252"/>
        <v>7562.3624999999984</v>
      </c>
      <c r="DR169" s="59">
        <f t="shared" si="253"/>
        <v>0.5817058995390797</v>
      </c>
      <c r="DS169" s="59">
        <f t="shared" si="254"/>
        <v>6.2722970878699349E-4</v>
      </c>
      <c r="DT169" s="59">
        <f t="shared" si="255"/>
        <v>5.4100683540208354E-2</v>
      </c>
      <c r="DU169" s="59">
        <f t="shared" si="256"/>
        <v>0.3635661872119248</v>
      </c>
      <c r="DV169" s="14">
        <f t="shared" si="257"/>
        <v>884.28439899933903</v>
      </c>
      <c r="DW169" s="14">
        <f t="shared" si="258"/>
        <v>0.95348774442328843</v>
      </c>
      <c r="DX169" s="14">
        <f t="shared" si="259"/>
        <v>82.241542449050939</v>
      </c>
      <c r="DY169" s="14">
        <f t="shared" si="260"/>
        <v>552.67774937458694</v>
      </c>
      <c r="DZ169" s="34" t="e">
        <f t="shared" si="261"/>
        <v>#REF!</v>
      </c>
      <c r="EA169" s="34" t="e">
        <f t="shared" si="262"/>
        <v>#REF!</v>
      </c>
      <c r="EB169" s="34" t="e">
        <f t="shared" si="263"/>
        <v>#REF!</v>
      </c>
      <c r="EC169" s="34" t="e">
        <f t="shared" si="264"/>
        <v>#REF!</v>
      </c>
      <c r="ED169" s="34" t="e">
        <f t="shared" si="265"/>
        <v>#REF!</v>
      </c>
      <c r="EE169" s="59" t="e">
        <f t="shared" si="266"/>
        <v>#REF!</v>
      </c>
      <c r="EF169" s="59" t="e">
        <f t="shared" si="267"/>
        <v>#REF!</v>
      </c>
      <c r="EG169" s="59" t="e">
        <f t="shared" si="268"/>
        <v>#REF!</v>
      </c>
      <c r="EH169" s="59" t="e">
        <f t="shared" si="269"/>
        <v>#REF!</v>
      </c>
      <c r="EI169" s="14" t="e">
        <f t="shared" si="270"/>
        <v>#REF!</v>
      </c>
      <c r="EJ169" s="14" t="e">
        <f t="shared" si="271"/>
        <v>#REF!</v>
      </c>
      <c r="EK169" s="14" t="e">
        <f t="shared" si="272"/>
        <v>#REF!</v>
      </c>
      <c r="EL169" s="14" t="e">
        <f t="shared" si="273"/>
        <v>#REF!</v>
      </c>
      <c r="EM169" t="e">
        <f t="shared" si="274"/>
        <v>#REF!</v>
      </c>
      <c r="EN169" s="34" t="e">
        <f t="shared" si="275"/>
        <v>#REF!</v>
      </c>
      <c r="EO169" s="34" t="e">
        <f t="shared" si="276"/>
        <v>#REF!</v>
      </c>
      <c r="EP169" s="34" t="e">
        <f t="shared" si="277"/>
        <v>#REF!</v>
      </c>
      <c r="EQ169" s="34" t="e">
        <f t="shared" si="278"/>
        <v>#REF!</v>
      </c>
      <c r="ER169" s="59" t="e">
        <f t="shared" si="279"/>
        <v>#REF!</v>
      </c>
      <c r="ES169" s="59" t="e">
        <f t="shared" si="280"/>
        <v>#REF!</v>
      </c>
      <c r="ET169" s="59" t="e">
        <f t="shared" si="281"/>
        <v>#REF!</v>
      </c>
      <c r="EU169" s="59" t="e">
        <f t="shared" si="282"/>
        <v>#REF!</v>
      </c>
      <c r="EV169" s="14" t="e">
        <f t="shared" si="283"/>
        <v>#REF!</v>
      </c>
      <c r="EW169" s="14" t="e">
        <f t="shared" si="284"/>
        <v>#REF!</v>
      </c>
      <c r="EX169" s="14" t="e">
        <f t="shared" si="285"/>
        <v>#REF!</v>
      </c>
      <c r="EY169" s="14" t="e">
        <f t="shared" si="286"/>
        <v>#REF!</v>
      </c>
    </row>
    <row r="170" spans="1:155" x14ac:dyDescent="0.2">
      <c r="A170" s="17">
        <v>30387388</v>
      </c>
      <c r="B170" t="s">
        <v>62</v>
      </c>
      <c r="C170" t="s">
        <v>5144</v>
      </c>
      <c r="D170" t="s">
        <v>5145</v>
      </c>
      <c r="E170" t="s">
        <v>3765</v>
      </c>
      <c r="F170" t="s">
        <v>41</v>
      </c>
      <c r="G170" t="s">
        <v>42</v>
      </c>
      <c r="H170" t="s">
        <v>5146</v>
      </c>
      <c r="I170" t="s">
        <v>68</v>
      </c>
      <c r="J170" s="19" t="s">
        <v>69</v>
      </c>
      <c r="K170" t="s">
        <v>70</v>
      </c>
      <c r="L170">
        <v>1962</v>
      </c>
      <c r="M170">
        <f t="shared" si="194"/>
        <v>1962</v>
      </c>
      <c r="N170">
        <v>57</v>
      </c>
      <c r="O170" s="19">
        <f t="shared" si="195"/>
        <v>57</v>
      </c>
      <c r="P170" t="s">
        <v>80</v>
      </c>
      <c r="Q170" s="19" t="str">
        <f t="shared" si="197"/>
        <v>50-60</v>
      </c>
      <c r="R170" s="23">
        <v>416.05</v>
      </c>
      <c r="S170" s="15">
        <f t="shared" si="198"/>
        <v>0.41605000000000003</v>
      </c>
      <c r="T170">
        <v>30003275</v>
      </c>
      <c r="U170" t="s">
        <v>45</v>
      </c>
      <c r="V170" t="s">
        <v>55</v>
      </c>
      <c r="W170" t="s">
        <v>47</v>
      </c>
      <c r="X170" t="s">
        <v>48</v>
      </c>
      <c r="Y170" t="s">
        <v>452</v>
      </c>
      <c r="Z170" t="s">
        <v>5147</v>
      </c>
      <c r="AA170" t="s">
        <v>5148</v>
      </c>
      <c r="AB170" t="s">
        <v>490</v>
      </c>
      <c r="AC170">
        <v>1962</v>
      </c>
      <c r="AD170">
        <v>57</v>
      </c>
      <c r="AE170" t="str">
        <f t="shared" si="199"/>
        <v>&lt;60</v>
      </c>
      <c r="AF170">
        <v>-38.01239159</v>
      </c>
      <c r="AG170">
        <v>144.26216059000001</v>
      </c>
      <c r="AH170" t="s">
        <v>50</v>
      </c>
      <c r="AI170" t="s">
        <v>51</v>
      </c>
      <c r="AJ170" s="33" t="s">
        <v>446</v>
      </c>
      <c r="AL170">
        <v>1</v>
      </c>
      <c r="AM170" t="s">
        <v>86</v>
      </c>
      <c r="AN170">
        <v>220</v>
      </c>
      <c r="AO170" s="69">
        <v>4</v>
      </c>
      <c r="AP170">
        <v>2</v>
      </c>
      <c r="AQ170">
        <v>0</v>
      </c>
      <c r="AR170">
        <v>0</v>
      </c>
      <c r="AS170" s="82" t="str">
        <f t="shared" si="200"/>
        <v>Gw-0-0</v>
      </c>
      <c r="AT170" s="14">
        <f t="shared" si="201"/>
        <v>40000</v>
      </c>
      <c r="AU170" s="81">
        <f>VLOOKUP(C170,Bushfire_Vlookup!$F$2:$H$12575,3,FALSE)</f>
        <v>43.130366000000002</v>
      </c>
      <c r="AV170" s="14">
        <f>VLOOKUP(AS170,Safety_collateral_Vlookup!$J$3:$L$20,2,FALSE)</f>
        <v>3720.1399252148244</v>
      </c>
      <c r="AW170" s="14">
        <f>VLOOKUP(AS170,Safety_collateral_Vlookup!$J$3:$L$20,3,FALSE)</f>
        <v>25000</v>
      </c>
      <c r="AX170" s="48">
        <f t="shared" si="202"/>
        <v>73370.409400726217</v>
      </c>
      <c r="AY170" s="49">
        <f t="shared" si="288"/>
        <v>31619.800000000003</v>
      </c>
      <c r="AZ170" s="14">
        <v>76000</v>
      </c>
      <c r="BA170" s="16">
        <f t="shared" si="203"/>
        <v>2.3203944806964691</v>
      </c>
      <c r="BB170" t="e">
        <f>IF(BA170&lt;=#REF!,#REF!,IF(BA170&lt;=#REF!,#REF!,IF(BA170&lt;=#REF!,#REF!,IF(BA170&lt;=#REF!,#REF!,#REF!))))</f>
        <v>#REF!</v>
      </c>
      <c r="BC170" s="51">
        <v>3</v>
      </c>
      <c r="BD170" s="21">
        <v>70</v>
      </c>
      <c r="BE170" s="21">
        <v>6.4399999999999999E-2</v>
      </c>
      <c r="BF170" s="26">
        <f t="shared" si="204"/>
        <v>2062.4391718509619</v>
      </c>
      <c r="BG170" s="21">
        <v>7</v>
      </c>
      <c r="BH170" s="21">
        <f t="shared" si="205"/>
        <v>54.6</v>
      </c>
      <c r="BI170" s="28">
        <f t="shared" si="206"/>
        <v>2.2519960070400004E-2</v>
      </c>
      <c r="BJ170" s="27">
        <f t="shared" si="207"/>
        <v>2.2519960070400004E-2</v>
      </c>
      <c r="BK170" s="28">
        <f t="shared" si="208"/>
        <v>0.34525945935897445</v>
      </c>
      <c r="BL170" s="35">
        <f t="shared" si="209"/>
        <v>0.8011381439048112</v>
      </c>
      <c r="BM170" s="21" t="str">
        <f t="shared" si="210"/>
        <v>Cr2</v>
      </c>
      <c r="BN170" s="51">
        <v>2</v>
      </c>
      <c r="BO170" s="21">
        <v>0</v>
      </c>
      <c r="BP170" s="50" t="s">
        <v>5497</v>
      </c>
      <c r="BQ170" s="14">
        <v>40000</v>
      </c>
      <c r="BR170">
        <f>IFERROR(VLOOKUP(AO170,'Model Failure data- Lines'!$A$37:$E$41,3,FALSE),'Model Failure data- Lines'!$C$37)</f>
        <v>0.45419999999999999</v>
      </c>
      <c r="BS170" s="14">
        <f t="shared" si="211"/>
        <v>33324.839949809844</v>
      </c>
      <c r="BT170" s="34">
        <f t="shared" si="212"/>
        <v>28203.29393887995</v>
      </c>
      <c r="BU170" s="34">
        <f t="shared" si="213"/>
        <v>1.1815938954516776</v>
      </c>
      <c r="BV170" s="54">
        <f t="shared" si="214"/>
        <v>5121.5460109298947</v>
      </c>
      <c r="BW170">
        <f>IFERROR(VLOOKUP(AO170,'Model Failure data- Lines'!$A$37:$E$41,4,FALSE),'Model Failure data- Lines'!$D$37)</f>
        <v>0.40249999999999997</v>
      </c>
      <c r="BX170" s="14">
        <f t="shared" si="215"/>
        <v>29531.5897837923</v>
      </c>
      <c r="BY170" s="34">
        <f t="shared" si="216"/>
        <v>25155.939917484058</v>
      </c>
      <c r="BZ170" s="71">
        <f t="shared" si="217"/>
        <v>1.1739410207156302</v>
      </c>
      <c r="CA170" s="71">
        <f t="shared" si="218"/>
        <v>4375.6498663082421</v>
      </c>
      <c r="CB170" s="56">
        <v>1</v>
      </c>
      <c r="CC170">
        <f>IFERROR(VLOOKUP(AO170,'Model Failure data- Lines'!$A$37:$E$41,5,FALSE),'Model Failure data- Lines'!$E$37)</f>
        <v>0.28349999999999997</v>
      </c>
      <c r="CD170" s="14">
        <f t="shared" si="219"/>
        <v>20800.511065105882</v>
      </c>
      <c r="CE170" s="34">
        <f t="shared" si="220"/>
        <v>20013.450848268101</v>
      </c>
      <c r="CF170" s="34">
        <f t="shared" si="221"/>
        <v>1.0393265620609298</v>
      </c>
      <c r="CG170" s="54">
        <f t="shared" si="222"/>
        <v>787.0602168377809</v>
      </c>
      <c r="CH170" t="e">
        <f>IFERROR(VLOOKUP(AO170,'Model Failure data- Lines'!#REF!,3,FALSE),'Model Failure data- Lines'!#REF!)</f>
        <v>#REF!</v>
      </c>
      <c r="CI170" s="14" t="e">
        <f t="shared" si="223"/>
        <v>#REF!</v>
      </c>
      <c r="CJ170" s="34">
        <f t="shared" si="224"/>
        <v>27051.848959216713</v>
      </c>
      <c r="CK170" s="34" t="e">
        <f t="shared" si="225"/>
        <v>#REF!</v>
      </c>
      <c r="CL170" s="54" t="e">
        <f t="shared" si="226"/>
        <v>#REF!</v>
      </c>
      <c r="CM170" t="e">
        <f>IFERROR(VLOOKUP(AO170,'Model Failure data- Lines'!#REF!,4,FALSE),'Model Failure data- Lines'!#REF!)</f>
        <v>#REF!</v>
      </c>
      <c r="CN170" s="14" t="e">
        <f t="shared" si="227"/>
        <v>#REF!</v>
      </c>
      <c r="CO170" s="34">
        <f t="shared" si="228"/>
        <v>23143.806479240044</v>
      </c>
      <c r="CP170" s="34" t="e">
        <f t="shared" si="229"/>
        <v>#REF!</v>
      </c>
      <c r="CQ170" s="54" t="e">
        <f t="shared" si="230"/>
        <v>#REF!</v>
      </c>
      <c r="CR170" t="e">
        <f>IFERROR(VLOOKUP(AO170,'Model Failure data- Lines'!#REF!,5,FALSE),'Model Failure data- Lines'!#REF!)</f>
        <v>#REF!</v>
      </c>
      <c r="CS170" s="14" t="e">
        <f t="shared" si="231"/>
        <v>#REF!</v>
      </c>
      <c r="CT170" s="34">
        <f t="shared" si="232"/>
        <v>16939.885083033842</v>
      </c>
      <c r="CU170" s="34" t="e">
        <f t="shared" si="233"/>
        <v>#REF!</v>
      </c>
      <c r="CV170" s="54" t="e">
        <f t="shared" si="234"/>
        <v>#REF!</v>
      </c>
      <c r="CW170" t="s">
        <v>490</v>
      </c>
      <c r="CY170">
        <v>1</v>
      </c>
      <c r="CZ170">
        <f t="shared" si="235"/>
        <v>4375.6498663082439</v>
      </c>
      <c r="DA170" s="34">
        <f t="shared" si="236"/>
        <v>17178.699999999997</v>
      </c>
      <c r="DB170" s="34">
        <f t="shared" si="237"/>
        <v>18.523090460104999</v>
      </c>
      <c r="DC170" s="34">
        <f t="shared" si="238"/>
        <v>1597.6791933321974</v>
      </c>
      <c r="DD170" s="9">
        <f t="shared" si="239"/>
        <v>10736.687499999998</v>
      </c>
      <c r="DE170" s="59">
        <f t="shared" si="240"/>
        <v>0.5817058995390797</v>
      </c>
      <c r="DF170" s="59">
        <f t="shared" si="241"/>
        <v>6.272297087869936E-4</v>
      </c>
      <c r="DG170" s="59">
        <f t="shared" si="242"/>
        <v>5.4100683540208361E-2</v>
      </c>
      <c r="DH170" s="59">
        <f t="shared" si="243"/>
        <v>0.36356618721192485</v>
      </c>
      <c r="DI170" s="14">
        <f t="shared" si="244"/>
        <v>2545.3413415488908</v>
      </c>
      <c r="DJ170" s="14">
        <f t="shared" si="245"/>
        <v>2.7445375913983669</v>
      </c>
      <c r="DK170" s="14">
        <f t="shared" si="246"/>
        <v>236.72564869989731</v>
      </c>
      <c r="DL170" s="14">
        <f t="shared" si="247"/>
        <v>1590.8383384680567</v>
      </c>
      <c r="DM170">
        <f t="shared" si="248"/>
        <v>787.06021683778295</v>
      </c>
      <c r="DN170" s="34">
        <f t="shared" si="249"/>
        <v>12099.779999999999</v>
      </c>
      <c r="DO170" s="34">
        <f t="shared" si="250"/>
        <v>13.046698497986998</v>
      </c>
      <c r="DP170" s="34">
        <f t="shared" si="251"/>
        <v>1125.3218666078956</v>
      </c>
      <c r="DQ170" s="9">
        <f t="shared" si="252"/>
        <v>7562.3624999999984</v>
      </c>
      <c r="DR170" s="59">
        <f t="shared" si="253"/>
        <v>0.5817058995390797</v>
      </c>
      <c r="DS170" s="59">
        <f t="shared" si="254"/>
        <v>6.2722970878699349E-4</v>
      </c>
      <c r="DT170" s="59">
        <f t="shared" si="255"/>
        <v>5.4100683540208354E-2</v>
      </c>
      <c r="DU170" s="59">
        <f t="shared" si="256"/>
        <v>0.3635661872119248</v>
      </c>
      <c r="DV170" s="14">
        <f t="shared" si="257"/>
        <v>457.83757142704565</v>
      </c>
      <c r="DW170" s="14">
        <f t="shared" si="258"/>
        <v>0.49366755060499057</v>
      </c>
      <c r="DX170" s="14">
        <f t="shared" si="259"/>
        <v>42.580495718228661</v>
      </c>
      <c r="DY170" s="14">
        <f t="shared" si="260"/>
        <v>286.14848214190351</v>
      </c>
      <c r="DZ170" s="34" t="e">
        <f t="shared" si="261"/>
        <v>#REF!</v>
      </c>
      <c r="EA170" s="34" t="e">
        <f t="shared" si="262"/>
        <v>#REF!</v>
      </c>
      <c r="EB170" s="34" t="e">
        <f t="shared" si="263"/>
        <v>#REF!</v>
      </c>
      <c r="EC170" s="34" t="e">
        <f t="shared" si="264"/>
        <v>#REF!</v>
      </c>
      <c r="ED170" s="34" t="e">
        <f t="shared" si="265"/>
        <v>#REF!</v>
      </c>
      <c r="EE170" s="59" t="e">
        <f t="shared" si="266"/>
        <v>#REF!</v>
      </c>
      <c r="EF170" s="59" t="e">
        <f t="shared" si="267"/>
        <v>#REF!</v>
      </c>
      <c r="EG170" s="59" t="e">
        <f t="shared" si="268"/>
        <v>#REF!</v>
      </c>
      <c r="EH170" s="59" t="e">
        <f t="shared" si="269"/>
        <v>#REF!</v>
      </c>
      <c r="EI170" s="14" t="e">
        <f t="shared" si="270"/>
        <v>#REF!</v>
      </c>
      <c r="EJ170" s="14" t="e">
        <f t="shared" si="271"/>
        <v>#REF!</v>
      </c>
      <c r="EK170" s="14" t="e">
        <f t="shared" si="272"/>
        <v>#REF!</v>
      </c>
      <c r="EL170" s="14" t="e">
        <f t="shared" si="273"/>
        <v>#REF!</v>
      </c>
      <c r="EM170" t="e">
        <f t="shared" si="274"/>
        <v>#REF!</v>
      </c>
      <c r="EN170" s="34" t="e">
        <f t="shared" si="275"/>
        <v>#REF!</v>
      </c>
      <c r="EO170" s="34" t="e">
        <f t="shared" si="276"/>
        <v>#REF!</v>
      </c>
      <c r="EP170" s="34" t="e">
        <f t="shared" si="277"/>
        <v>#REF!</v>
      </c>
      <c r="EQ170" s="34" t="e">
        <f t="shared" si="278"/>
        <v>#REF!</v>
      </c>
      <c r="ER170" s="59" t="e">
        <f t="shared" si="279"/>
        <v>#REF!</v>
      </c>
      <c r="ES170" s="59" t="e">
        <f t="shared" si="280"/>
        <v>#REF!</v>
      </c>
      <c r="ET170" s="59" t="e">
        <f t="shared" si="281"/>
        <v>#REF!</v>
      </c>
      <c r="EU170" s="59" t="e">
        <f t="shared" si="282"/>
        <v>#REF!</v>
      </c>
      <c r="EV170" s="14" t="e">
        <f t="shared" si="283"/>
        <v>#REF!</v>
      </c>
      <c r="EW170" s="14" t="e">
        <f t="shared" si="284"/>
        <v>#REF!</v>
      </c>
      <c r="EX170" s="14" t="e">
        <f t="shared" si="285"/>
        <v>#REF!</v>
      </c>
      <c r="EY170" s="14" t="e">
        <f t="shared" si="286"/>
        <v>#REF!</v>
      </c>
    </row>
    <row r="171" spans="1:155" x14ac:dyDescent="0.2">
      <c r="A171" s="17">
        <v>30069653</v>
      </c>
      <c r="B171" t="s">
        <v>62</v>
      </c>
      <c r="C171" t="s">
        <v>1826</v>
      </c>
      <c r="D171" t="s">
        <v>1827</v>
      </c>
      <c r="E171" t="s">
        <v>1828</v>
      </c>
      <c r="F171" t="s">
        <v>41</v>
      </c>
      <c r="G171" t="s">
        <v>42</v>
      </c>
      <c r="H171" t="s">
        <v>1829</v>
      </c>
      <c r="I171" t="s">
        <v>68</v>
      </c>
      <c r="J171" s="19" t="s">
        <v>69</v>
      </c>
      <c r="K171" t="s">
        <v>70</v>
      </c>
      <c r="L171">
        <v>1962</v>
      </c>
      <c r="M171">
        <f t="shared" si="194"/>
        <v>1962</v>
      </c>
      <c r="N171">
        <v>57</v>
      </c>
      <c r="O171" s="19">
        <f t="shared" si="195"/>
        <v>57</v>
      </c>
      <c r="P171" t="s">
        <v>80</v>
      </c>
      <c r="Q171" s="19" t="str">
        <f t="shared" si="197"/>
        <v>50-60</v>
      </c>
      <c r="R171" s="23">
        <v>423.67</v>
      </c>
      <c r="S171" s="15">
        <f t="shared" si="198"/>
        <v>0.42366999999999999</v>
      </c>
      <c r="T171">
        <v>30087799</v>
      </c>
      <c r="U171" t="s">
        <v>45</v>
      </c>
      <c r="V171" t="s">
        <v>55</v>
      </c>
      <c r="W171" t="s">
        <v>47</v>
      </c>
      <c r="X171" t="s">
        <v>48</v>
      </c>
      <c r="Y171" t="s">
        <v>452</v>
      </c>
      <c r="Z171" t="s">
        <v>1830</v>
      </c>
      <c r="AA171" t="s">
        <v>1831</v>
      </c>
      <c r="AB171" t="s">
        <v>187</v>
      </c>
      <c r="AC171">
        <v>1962</v>
      </c>
      <c r="AD171">
        <v>57</v>
      </c>
      <c r="AE171" t="str">
        <f t="shared" si="199"/>
        <v>&lt;60</v>
      </c>
      <c r="AF171">
        <v>-38.009291740000002</v>
      </c>
      <c r="AG171">
        <v>144.25951939000001</v>
      </c>
      <c r="AH171" t="s">
        <v>50</v>
      </c>
      <c r="AI171" t="s">
        <v>51</v>
      </c>
      <c r="AJ171" s="33" t="s">
        <v>446</v>
      </c>
      <c r="AL171">
        <v>1</v>
      </c>
      <c r="AM171" t="s">
        <v>86</v>
      </c>
      <c r="AN171">
        <v>220</v>
      </c>
      <c r="AO171" s="69">
        <v>4</v>
      </c>
      <c r="AP171">
        <v>2</v>
      </c>
      <c r="AQ171">
        <v>0</v>
      </c>
      <c r="AR171">
        <v>0</v>
      </c>
      <c r="AS171" s="82" t="str">
        <f t="shared" si="200"/>
        <v>Gw-0-0</v>
      </c>
      <c r="AT171" s="14">
        <f t="shared" si="201"/>
        <v>40000</v>
      </c>
      <c r="AU171" s="81">
        <f>VLOOKUP(C171,Bushfire_Vlookup!$F$2:$H$12575,3,FALSE)</f>
        <v>182.96679700000001</v>
      </c>
      <c r="AV171" s="14">
        <f>VLOOKUP(AS171,Safety_collateral_Vlookup!$J$3:$L$20,2,FALSE)</f>
        <v>3720.1399252148244</v>
      </c>
      <c r="AW171" s="14">
        <f>VLOOKUP(AS171,Safety_collateral_Vlookup!$J$3:$L$20,3,FALSE)</f>
        <v>25000</v>
      </c>
      <c r="AX171" s="48">
        <f t="shared" si="202"/>
        <v>73519.614872603212</v>
      </c>
      <c r="AY171" s="49">
        <f t="shared" si="288"/>
        <v>32198.92</v>
      </c>
      <c r="AZ171" s="14">
        <v>76000</v>
      </c>
      <c r="BA171" s="16">
        <f t="shared" si="203"/>
        <v>2.2832944357327269</v>
      </c>
      <c r="BB171" t="e">
        <f>IF(BA171&lt;=#REF!,#REF!,IF(BA171&lt;=#REF!,#REF!,IF(BA171&lt;=#REF!,#REF!,IF(BA171&lt;=#REF!,#REF!,#REF!))))</f>
        <v>#REF!</v>
      </c>
      <c r="BC171" s="51">
        <v>3</v>
      </c>
      <c r="BD171" s="21">
        <v>70</v>
      </c>
      <c r="BE171" s="21">
        <v>6.4399999999999999E-2</v>
      </c>
      <c r="BF171" s="26">
        <f t="shared" si="204"/>
        <v>2100.2129646390986</v>
      </c>
      <c r="BG171" s="21">
        <v>7</v>
      </c>
      <c r="BH171" s="21">
        <f t="shared" si="205"/>
        <v>54.6</v>
      </c>
      <c r="BI171" s="28">
        <f t="shared" si="206"/>
        <v>2.2519960070400004E-2</v>
      </c>
      <c r="BJ171" s="27">
        <f t="shared" si="207"/>
        <v>2.2519960070400004E-2</v>
      </c>
      <c r="BK171" s="28">
        <f t="shared" si="208"/>
        <v>0.34525945935897445</v>
      </c>
      <c r="BL171" s="35">
        <f t="shared" si="209"/>
        <v>0.78832900243843584</v>
      </c>
      <c r="BM171" s="21" t="str">
        <f t="shared" si="210"/>
        <v>Cr2</v>
      </c>
      <c r="BN171" s="51">
        <v>2</v>
      </c>
      <c r="BO171" s="21">
        <v>0</v>
      </c>
      <c r="BP171" s="50" t="s">
        <v>5497</v>
      </c>
      <c r="BQ171" s="14">
        <v>40000</v>
      </c>
      <c r="BR171">
        <f>IFERROR(VLOOKUP(AO171,'Model Failure data- Lines'!$A$37:$E$41,3,FALSE),'Model Failure data- Lines'!$C$37)</f>
        <v>0.45419999999999999</v>
      </c>
      <c r="BS171" s="14">
        <f t="shared" si="211"/>
        <v>33392.609075136381</v>
      </c>
      <c r="BT171" s="34">
        <f t="shared" si="212"/>
        <v>28719.840266999799</v>
      </c>
      <c r="BU171" s="34">
        <f t="shared" si="213"/>
        <v>1.1627017686970136</v>
      </c>
      <c r="BV171" s="54">
        <f t="shared" si="214"/>
        <v>4672.7688081365814</v>
      </c>
      <c r="BW171">
        <f>IFERROR(VLOOKUP(AO171,'Model Failure data- Lines'!$A$37:$E$41,4,FALSE),'Model Failure data- Lines'!$D$37)</f>
        <v>0.40249999999999997</v>
      </c>
      <c r="BX171" s="14">
        <f t="shared" si="215"/>
        <v>29591.644986222789</v>
      </c>
      <c r="BY171" s="34">
        <f t="shared" si="216"/>
        <v>25616.673632593363</v>
      </c>
      <c r="BZ171" s="71">
        <f t="shared" si="217"/>
        <v>1.1551712533266565</v>
      </c>
      <c r="CA171" s="71">
        <f t="shared" si="218"/>
        <v>3974.9713536294257</v>
      </c>
      <c r="CB171" s="56">
        <v>1</v>
      </c>
      <c r="CC171">
        <f>IFERROR(VLOOKUP(AO171,'Model Failure data- Lines'!$A$37:$E$41,5,FALSE),'Model Failure data- Lines'!$E$37)</f>
        <v>0.28349999999999997</v>
      </c>
      <c r="CD171" s="14">
        <f t="shared" si="219"/>
        <v>20842.810816383007</v>
      </c>
      <c r="CE171" s="34">
        <f t="shared" si="220"/>
        <v>20379.999329132905</v>
      </c>
      <c r="CF171" s="34">
        <f t="shared" si="221"/>
        <v>1.0227091021827719</v>
      </c>
      <c r="CG171" s="54">
        <f t="shared" si="222"/>
        <v>462.8114872501028</v>
      </c>
      <c r="CH171" t="e">
        <f>IFERROR(VLOOKUP(AO171,'Model Failure data- Lines'!#REF!,3,FALSE),'Model Failure data- Lines'!#REF!)</f>
        <v>#REF!</v>
      </c>
      <c r="CI171" s="14" t="e">
        <f t="shared" si="223"/>
        <v>#REF!</v>
      </c>
      <c r="CJ171" s="34">
        <f t="shared" si="224"/>
        <v>27547.306450069329</v>
      </c>
      <c r="CK171" s="34" t="e">
        <f t="shared" si="225"/>
        <v>#REF!</v>
      </c>
      <c r="CL171" s="54" t="e">
        <f t="shared" si="226"/>
        <v>#REF!</v>
      </c>
      <c r="CM171" t="e">
        <f>IFERROR(VLOOKUP(AO171,'Model Failure data- Lines'!#REF!,4,FALSE),'Model Failure data- Lines'!#REF!)</f>
        <v>#REF!</v>
      </c>
      <c r="CN171" s="14" t="e">
        <f t="shared" si="227"/>
        <v>#REF!</v>
      </c>
      <c r="CO171" s="34">
        <f t="shared" si="228"/>
        <v>23567.687756422612</v>
      </c>
      <c r="CP171" s="34" t="e">
        <f t="shared" si="229"/>
        <v>#REF!</v>
      </c>
      <c r="CQ171" s="54" t="e">
        <f t="shared" si="230"/>
        <v>#REF!</v>
      </c>
      <c r="CR171" t="e">
        <f>IFERROR(VLOOKUP(AO171,'Model Failure data- Lines'!#REF!,5,FALSE),'Model Failure data- Lines'!#REF!)</f>
        <v>#REF!</v>
      </c>
      <c r="CS171" s="14" t="e">
        <f t="shared" si="231"/>
        <v>#REF!</v>
      </c>
      <c r="CT171" s="34">
        <f t="shared" si="232"/>
        <v>17250.140880011888</v>
      </c>
      <c r="CU171" s="34" t="e">
        <f t="shared" si="233"/>
        <v>#REF!</v>
      </c>
      <c r="CV171" s="54" t="e">
        <f t="shared" si="234"/>
        <v>#REF!</v>
      </c>
      <c r="CW171" t="s">
        <v>187</v>
      </c>
      <c r="CY171">
        <v>1</v>
      </c>
      <c r="CZ171">
        <f t="shared" si="235"/>
        <v>3974.9713536294266</v>
      </c>
      <c r="DA171" s="34">
        <f t="shared" si="236"/>
        <v>17178.699999999997</v>
      </c>
      <c r="DB171" s="34">
        <f t="shared" si="237"/>
        <v>78.578292890597496</v>
      </c>
      <c r="DC171" s="34">
        <f t="shared" si="238"/>
        <v>1597.6791933321974</v>
      </c>
      <c r="DD171" s="9">
        <f t="shared" si="239"/>
        <v>10736.687499999998</v>
      </c>
      <c r="DE171" s="59">
        <f t="shared" si="240"/>
        <v>0.58052534788106636</v>
      </c>
      <c r="DF171" s="59">
        <f t="shared" si="241"/>
        <v>2.6554215869777362E-3</v>
      </c>
      <c r="DG171" s="59">
        <f t="shared" si="242"/>
        <v>5.3990888106289506E-2</v>
      </c>
      <c r="DH171" s="59">
        <f t="shared" si="243"/>
        <v>0.36282834242566647</v>
      </c>
      <c r="DI171" s="14">
        <f t="shared" si="244"/>
        <v>2307.5716278829959</v>
      </c>
      <c r="DJ171" s="14">
        <f t="shared" si="245"/>
        <v>10.555224740045691</v>
      </c>
      <c r="DK171" s="14">
        <f t="shared" si="246"/>
        <v>214.61223357951249</v>
      </c>
      <c r="DL171" s="14">
        <f t="shared" si="247"/>
        <v>1442.2322674268726</v>
      </c>
      <c r="DM171">
        <f t="shared" si="248"/>
        <v>462.81148725010172</v>
      </c>
      <c r="DN171" s="34">
        <f t="shared" si="249"/>
        <v>12099.779999999999</v>
      </c>
      <c r="DO171" s="34">
        <f t="shared" si="250"/>
        <v>55.346449775116497</v>
      </c>
      <c r="DP171" s="34">
        <f t="shared" si="251"/>
        <v>1125.3218666078956</v>
      </c>
      <c r="DQ171" s="9">
        <f t="shared" si="252"/>
        <v>7562.3624999999984</v>
      </c>
      <c r="DR171" s="59">
        <f t="shared" si="253"/>
        <v>0.58052534788106636</v>
      </c>
      <c r="DS171" s="59">
        <f t="shared" si="254"/>
        <v>2.6554215869777366E-3</v>
      </c>
      <c r="DT171" s="59">
        <f t="shared" si="255"/>
        <v>5.3990888106289506E-2</v>
      </c>
      <c r="DU171" s="59">
        <f t="shared" si="256"/>
        <v>0.36282834242566647</v>
      </c>
      <c r="DV171" s="14">
        <f t="shared" si="257"/>
        <v>268.67379963921906</v>
      </c>
      <c r="DW171" s="14">
        <f t="shared" si="258"/>
        <v>1.2289596139451915</v>
      </c>
      <c r="DX171" s="14">
        <f t="shared" si="259"/>
        <v>24.987603222425673</v>
      </c>
      <c r="DY171" s="14">
        <f t="shared" si="260"/>
        <v>167.92112477451187</v>
      </c>
      <c r="DZ171" s="34" t="e">
        <f t="shared" si="261"/>
        <v>#REF!</v>
      </c>
      <c r="EA171" s="34" t="e">
        <f t="shared" si="262"/>
        <v>#REF!</v>
      </c>
      <c r="EB171" s="34" t="e">
        <f t="shared" si="263"/>
        <v>#REF!</v>
      </c>
      <c r="EC171" s="34" t="e">
        <f t="shared" si="264"/>
        <v>#REF!</v>
      </c>
      <c r="ED171" s="34" t="e">
        <f t="shared" si="265"/>
        <v>#REF!</v>
      </c>
      <c r="EE171" s="59" t="e">
        <f t="shared" si="266"/>
        <v>#REF!</v>
      </c>
      <c r="EF171" s="59" t="e">
        <f t="shared" si="267"/>
        <v>#REF!</v>
      </c>
      <c r="EG171" s="59" t="e">
        <f t="shared" si="268"/>
        <v>#REF!</v>
      </c>
      <c r="EH171" s="59" t="e">
        <f t="shared" si="269"/>
        <v>#REF!</v>
      </c>
      <c r="EI171" s="14" t="e">
        <f t="shared" si="270"/>
        <v>#REF!</v>
      </c>
      <c r="EJ171" s="14" t="e">
        <f t="shared" si="271"/>
        <v>#REF!</v>
      </c>
      <c r="EK171" s="14" t="e">
        <f t="shared" si="272"/>
        <v>#REF!</v>
      </c>
      <c r="EL171" s="14" t="e">
        <f t="shared" si="273"/>
        <v>#REF!</v>
      </c>
      <c r="EM171" t="e">
        <f t="shared" si="274"/>
        <v>#REF!</v>
      </c>
      <c r="EN171" s="34" t="e">
        <f t="shared" si="275"/>
        <v>#REF!</v>
      </c>
      <c r="EO171" s="34" t="e">
        <f t="shared" si="276"/>
        <v>#REF!</v>
      </c>
      <c r="EP171" s="34" t="e">
        <f t="shared" si="277"/>
        <v>#REF!</v>
      </c>
      <c r="EQ171" s="34" t="e">
        <f t="shared" si="278"/>
        <v>#REF!</v>
      </c>
      <c r="ER171" s="59" t="e">
        <f t="shared" si="279"/>
        <v>#REF!</v>
      </c>
      <c r="ES171" s="59" t="e">
        <f t="shared" si="280"/>
        <v>#REF!</v>
      </c>
      <c r="ET171" s="59" t="e">
        <f t="shared" si="281"/>
        <v>#REF!</v>
      </c>
      <c r="EU171" s="59" t="e">
        <f t="shared" si="282"/>
        <v>#REF!</v>
      </c>
      <c r="EV171" s="14" t="e">
        <f t="shared" si="283"/>
        <v>#REF!</v>
      </c>
      <c r="EW171" s="14" t="e">
        <f t="shared" si="284"/>
        <v>#REF!</v>
      </c>
      <c r="EX171" s="14" t="e">
        <f t="shared" si="285"/>
        <v>#REF!</v>
      </c>
      <c r="EY171" s="14" t="e">
        <f t="shared" si="286"/>
        <v>#REF!</v>
      </c>
    </row>
    <row r="172" spans="1:155" x14ac:dyDescent="0.2">
      <c r="A172" s="17">
        <v>30342360</v>
      </c>
      <c r="B172" t="s">
        <v>62</v>
      </c>
      <c r="C172" t="s">
        <v>4788</v>
      </c>
      <c r="D172" t="s">
        <v>4789</v>
      </c>
      <c r="E172" t="s">
        <v>2772</v>
      </c>
      <c r="F172" t="s">
        <v>41</v>
      </c>
      <c r="G172" t="s">
        <v>42</v>
      </c>
      <c r="H172" t="s">
        <v>4790</v>
      </c>
      <c r="I172" t="s">
        <v>68</v>
      </c>
      <c r="J172" s="19" t="s">
        <v>69</v>
      </c>
      <c r="K172" t="s">
        <v>70</v>
      </c>
      <c r="L172">
        <v>1962</v>
      </c>
      <c r="M172">
        <f t="shared" si="194"/>
        <v>1962</v>
      </c>
      <c r="N172">
        <v>57</v>
      </c>
      <c r="O172" s="19">
        <f t="shared" si="195"/>
        <v>57</v>
      </c>
      <c r="P172" t="s">
        <v>80</v>
      </c>
      <c r="Q172" s="19" t="str">
        <f t="shared" si="197"/>
        <v>50-60</v>
      </c>
      <c r="R172" s="23">
        <v>432.82</v>
      </c>
      <c r="S172" s="15">
        <f t="shared" si="198"/>
        <v>0.43281999999999998</v>
      </c>
      <c r="T172">
        <v>30005361</v>
      </c>
      <c r="U172" t="s">
        <v>45</v>
      </c>
      <c r="V172" t="s">
        <v>55</v>
      </c>
      <c r="W172" t="s">
        <v>47</v>
      </c>
      <c r="X172" t="s">
        <v>48</v>
      </c>
      <c r="Y172" t="s">
        <v>452</v>
      </c>
      <c r="Z172" t="s">
        <v>4791</v>
      </c>
      <c r="AA172" t="s">
        <v>4792</v>
      </c>
      <c r="AB172" t="s">
        <v>174</v>
      </c>
      <c r="AC172">
        <v>1962</v>
      </c>
      <c r="AD172">
        <v>57</v>
      </c>
      <c r="AE172" t="str">
        <f t="shared" si="199"/>
        <v>&lt;60</v>
      </c>
      <c r="AF172">
        <v>-38.0061246</v>
      </c>
      <c r="AG172">
        <v>144.25679507000001</v>
      </c>
      <c r="AH172" t="s">
        <v>50</v>
      </c>
      <c r="AI172" t="s">
        <v>51</v>
      </c>
      <c r="AJ172" s="33" t="s">
        <v>446</v>
      </c>
      <c r="AL172">
        <v>1</v>
      </c>
      <c r="AM172" t="s">
        <v>86</v>
      </c>
      <c r="AN172">
        <v>220</v>
      </c>
      <c r="AO172" s="69">
        <v>4</v>
      </c>
      <c r="AP172">
        <v>2</v>
      </c>
      <c r="AQ172">
        <v>0</v>
      </c>
      <c r="AR172">
        <v>0</v>
      </c>
      <c r="AS172" s="82" t="str">
        <f t="shared" si="200"/>
        <v>Gw-0-0</v>
      </c>
      <c r="AT172" s="14">
        <f t="shared" si="201"/>
        <v>40000</v>
      </c>
      <c r="AU172" s="81">
        <f>VLOOKUP(C172,Bushfire_Vlookup!$F$2:$H$12575,3,FALSE)</f>
        <v>182.96679700000001</v>
      </c>
      <c r="AV172" s="14">
        <f>VLOOKUP(AS172,Safety_collateral_Vlookup!$J$3:$L$20,2,FALSE)</f>
        <v>3720.1399252148244</v>
      </c>
      <c r="AW172" s="14">
        <f>VLOOKUP(AS172,Safety_collateral_Vlookup!$J$3:$L$20,3,FALSE)</f>
        <v>25000</v>
      </c>
      <c r="AX172" s="48">
        <f t="shared" si="202"/>
        <v>73519.614872603212</v>
      </c>
      <c r="AY172" s="49">
        <f t="shared" si="288"/>
        <v>32894.32</v>
      </c>
      <c r="AZ172" s="14">
        <v>76000</v>
      </c>
      <c r="BA172" s="16">
        <f t="shared" si="203"/>
        <v>2.2350246143590509</v>
      </c>
      <c r="BB172" t="e">
        <f>IF(BA172&lt;=#REF!,#REF!,IF(BA172&lt;=#REF!,#REF!,IF(BA172&lt;=#REF!,#REF!,IF(BA172&lt;=#REF!,#REF!,#REF!))))</f>
        <v>#REF!</v>
      </c>
      <c r="BC172" s="51">
        <v>3</v>
      </c>
      <c r="BD172" s="21">
        <v>70</v>
      </c>
      <c r="BE172" s="21">
        <v>6.4399999999999999E-2</v>
      </c>
      <c r="BF172" s="26">
        <f t="shared" si="204"/>
        <v>2145.5712591287906</v>
      </c>
      <c r="BG172" s="21">
        <v>7</v>
      </c>
      <c r="BH172" s="21">
        <f t="shared" si="205"/>
        <v>54.6</v>
      </c>
      <c r="BI172" s="28">
        <f t="shared" si="206"/>
        <v>2.2519960070400004E-2</v>
      </c>
      <c r="BJ172" s="27">
        <f t="shared" si="207"/>
        <v>2.2519960070400004E-2</v>
      </c>
      <c r="BK172" s="28">
        <f t="shared" si="208"/>
        <v>0.3452594593589744</v>
      </c>
      <c r="BL172" s="35">
        <f t="shared" si="209"/>
        <v>0.7716633900076062</v>
      </c>
      <c r="BM172" s="21" t="str">
        <f t="shared" si="210"/>
        <v>Cr2</v>
      </c>
      <c r="BN172" s="51">
        <v>2</v>
      </c>
      <c r="BO172" s="21">
        <v>0</v>
      </c>
      <c r="BP172" s="50" t="s">
        <v>5497</v>
      </c>
      <c r="BQ172" s="14">
        <v>40000</v>
      </c>
      <c r="BR172">
        <f>IFERROR(VLOOKUP(AO172,'Model Failure data- Lines'!$A$37:$E$41,3,FALSE),'Model Failure data- Lines'!$C$37)</f>
        <v>0.45419999999999999</v>
      </c>
      <c r="BS172" s="14">
        <f t="shared" si="211"/>
        <v>33392.609075136381</v>
      </c>
      <c r="BT172" s="34">
        <f t="shared" si="212"/>
        <v>29340.102590135844</v>
      </c>
      <c r="BU172" s="34">
        <f t="shared" si="213"/>
        <v>1.1381217557965524</v>
      </c>
      <c r="BV172" s="54">
        <f t="shared" si="214"/>
        <v>4052.5064850005365</v>
      </c>
      <c r="BW172">
        <f>IFERROR(VLOOKUP(AO172,'Model Failure data- Lines'!$A$37:$E$41,4,FALSE),'Model Failure data- Lines'!$D$37)</f>
        <v>0.40249999999999997</v>
      </c>
      <c r="BX172" s="14">
        <f t="shared" si="215"/>
        <v>29591.644986222789</v>
      </c>
      <c r="BY172" s="34">
        <f t="shared" si="216"/>
        <v>26169.916873177379</v>
      </c>
      <c r="BZ172" s="71">
        <f t="shared" si="217"/>
        <v>1.130750438743368</v>
      </c>
      <c r="CA172" s="71">
        <f t="shared" si="218"/>
        <v>3421.7281130454103</v>
      </c>
      <c r="CB172" s="56">
        <v>1</v>
      </c>
      <c r="CC172">
        <f>IFERROR(VLOOKUP(AO172,'Model Failure data- Lines'!$A$37:$E$41,5,FALSE),'Model Failure data- Lines'!$E$37)</f>
        <v>0.28349999999999997</v>
      </c>
      <c r="CD172" s="14">
        <f t="shared" si="219"/>
        <v>20842.810816383007</v>
      </c>
      <c r="CE172" s="34">
        <f t="shared" si="220"/>
        <v>20820.146127021748</v>
      </c>
      <c r="CF172" s="34">
        <f t="shared" si="221"/>
        <v>1.0010885941540941</v>
      </c>
      <c r="CG172" s="54">
        <f t="shared" si="222"/>
        <v>22.664689361259661</v>
      </c>
      <c r="CH172" t="e">
        <f>IFERROR(VLOOKUP(AO172,'Model Failure data- Lines'!#REF!,3,FALSE),'Model Failure data- Lines'!#REF!)</f>
        <v>#REF!</v>
      </c>
      <c r="CI172" s="14" t="e">
        <f t="shared" si="223"/>
        <v>#REF!</v>
      </c>
      <c r="CJ172" s="34">
        <f t="shared" si="224"/>
        <v>28142.245563101016</v>
      </c>
      <c r="CK172" s="34" t="e">
        <f t="shared" si="225"/>
        <v>#REF!</v>
      </c>
      <c r="CL172" s="54" t="e">
        <f t="shared" si="226"/>
        <v>#REF!</v>
      </c>
      <c r="CM172" t="e">
        <f>IFERROR(VLOOKUP(AO172,'Model Failure data- Lines'!#REF!,4,FALSE),'Model Failure data- Lines'!#REF!)</f>
        <v>#REF!</v>
      </c>
      <c r="CN172" s="14" t="e">
        <f t="shared" si="227"/>
        <v>#REF!</v>
      </c>
      <c r="CO172" s="34">
        <f t="shared" si="228"/>
        <v>24076.679053826883</v>
      </c>
      <c r="CP172" s="34" t="e">
        <f t="shared" si="229"/>
        <v>#REF!</v>
      </c>
      <c r="CQ172" s="54" t="e">
        <f t="shared" si="230"/>
        <v>#REF!</v>
      </c>
      <c r="CR172" t="e">
        <f>IFERROR(VLOOKUP(AO172,'Model Failure data- Lines'!#REF!,5,FALSE),'Model Failure data- Lines'!#REF!)</f>
        <v>#REF!</v>
      </c>
      <c r="CS172" s="14" t="e">
        <f t="shared" si="231"/>
        <v>#REF!</v>
      </c>
      <c r="CT172" s="34">
        <f t="shared" si="232"/>
        <v>17622.692132288685</v>
      </c>
      <c r="CU172" s="34" t="e">
        <f t="shared" si="233"/>
        <v>#REF!</v>
      </c>
      <c r="CV172" s="54" t="e">
        <f t="shared" si="234"/>
        <v>#REF!</v>
      </c>
      <c r="CW172" t="s">
        <v>174</v>
      </c>
      <c r="CY172">
        <v>1</v>
      </c>
      <c r="CZ172">
        <f t="shared" si="235"/>
        <v>3421.7281130454116</v>
      </c>
      <c r="DA172" s="34">
        <f t="shared" si="236"/>
        <v>17178.699999999997</v>
      </c>
      <c r="DB172" s="34">
        <f t="shared" si="237"/>
        <v>78.578292890597496</v>
      </c>
      <c r="DC172" s="34">
        <f t="shared" si="238"/>
        <v>1597.6791933321974</v>
      </c>
      <c r="DD172" s="9">
        <f t="shared" si="239"/>
        <v>10736.687499999998</v>
      </c>
      <c r="DE172" s="59">
        <f t="shared" si="240"/>
        <v>0.58052534788106636</v>
      </c>
      <c r="DF172" s="59">
        <f t="shared" si="241"/>
        <v>2.6554215869777362E-3</v>
      </c>
      <c r="DG172" s="59">
        <f t="shared" si="242"/>
        <v>5.3990888106289506E-2</v>
      </c>
      <c r="DH172" s="59">
        <f t="shared" si="243"/>
        <v>0.36282834242566647</v>
      </c>
      <c r="DI172" s="14">
        <f t="shared" si="244"/>
        <v>1986.399903180112</v>
      </c>
      <c r="DJ172" s="14">
        <f t="shared" si="245"/>
        <v>9.0861306961493824</v>
      </c>
      <c r="DK172" s="14">
        <f t="shared" si="246"/>
        <v>184.74213968157991</v>
      </c>
      <c r="DL172" s="14">
        <f t="shared" si="247"/>
        <v>1241.4999394875701</v>
      </c>
      <c r="DM172">
        <f t="shared" si="248"/>
        <v>22.664689361261303</v>
      </c>
      <c r="DN172" s="34">
        <f t="shared" si="249"/>
        <v>12099.779999999999</v>
      </c>
      <c r="DO172" s="34">
        <f t="shared" si="250"/>
        <v>55.346449775116497</v>
      </c>
      <c r="DP172" s="34">
        <f t="shared" si="251"/>
        <v>1125.3218666078956</v>
      </c>
      <c r="DQ172" s="9">
        <f t="shared" si="252"/>
        <v>7562.3624999999984</v>
      </c>
      <c r="DR172" s="59">
        <f t="shared" si="253"/>
        <v>0.58052534788106636</v>
      </c>
      <c r="DS172" s="59">
        <f t="shared" si="254"/>
        <v>2.6554215869777366E-3</v>
      </c>
      <c r="DT172" s="59">
        <f t="shared" si="255"/>
        <v>5.3990888106289506E-2</v>
      </c>
      <c r="DU172" s="59">
        <f t="shared" si="256"/>
        <v>0.36282834242566647</v>
      </c>
      <c r="DV172" s="14">
        <f t="shared" si="257"/>
        <v>13.157426676062522</v>
      </c>
      <c r="DW172" s="14">
        <f t="shared" si="258"/>
        <v>6.018430539203791E-2</v>
      </c>
      <c r="DX172" s="14">
        <f t="shared" si="259"/>
        <v>1.2236867072676691</v>
      </c>
      <c r="DY172" s="14">
        <f t="shared" si="260"/>
        <v>8.2233916725390763</v>
      </c>
      <c r="DZ172" s="34" t="e">
        <f t="shared" si="261"/>
        <v>#REF!</v>
      </c>
      <c r="EA172" s="34" t="e">
        <f t="shared" si="262"/>
        <v>#REF!</v>
      </c>
      <c r="EB172" s="34" t="e">
        <f t="shared" si="263"/>
        <v>#REF!</v>
      </c>
      <c r="EC172" s="34" t="e">
        <f t="shared" si="264"/>
        <v>#REF!</v>
      </c>
      <c r="ED172" s="34" t="e">
        <f t="shared" si="265"/>
        <v>#REF!</v>
      </c>
      <c r="EE172" s="59" t="e">
        <f t="shared" si="266"/>
        <v>#REF!</v>
      </c>
      <c r="EF172" s="59" t="e">
        <f t="shared" si="267"/>
        <v>#REF!</v>
      </c>
      <c r="EG172" s="59" t="e">
        <f t="shared" si="268"/>
        <v>#REF!</v>
      </c>
      <c r="EH172" s="59" t="e">
        <f t="shared" si="269"/>
        <v>#REF!</v>
      </c>
      <c r="EI172" s="14" t="e">
        <f t="shared" si="270"/>
        <v>#REF!</v>
      </c>
      <c r="EJ172" s="14" t="e">
        <f t="shared" si="271"/>
        <v>#REF!</v>
      </c>
      <c r="EK172" s="14" t="e">
        <f t="shared" si="272"/>
        <v>#REF!</v>
      </c>
      <c r="EL172" s="14" t="e">
        <f t="shared" si="273"/>
        <v>#REF!</v>
      </c>
      <c r="EM172" t="e">
        <f t="shared" si="274"/>
        <v>#REF!</v>
      </c>
      <c r="EN172" s="34" t="e">
        <f t="shared" si="275"/>
        <v>#REF!</v>
      </c>
      <c r="EO172" s="34" t="e">
        <f t="shared" si="276"/>
        <v>#REF!</v>
      </c>
      <c r="EP172" s="34" t="e">
        <f t="shared" si="277"/>
        <v>#REF!</v>
      </c>
      <c r="EQ172" s="34" t="e">
        <f t="shared" si="278"/>
        <v>#REF!</v>
      </c>
      <c r="ER172" s="59" t="e">
        <f t="shared" si="279"/>
        <v>#REF!</v>
      </c>
      <c r="ES172" s="59" t="e">
        <f t="shared" si="280"/>
        <v>#REF!</v>
      </c>
      <c r="ET172" s="59" t="e">
        <f t="shared" si="281"/>
        <v>#REF!</v>
      </c>
      <c r="EU172" s="59" t="e">
        <f t="shared" si="282"/>
        <v>#REF!</v>
      </c>
      <c r="EV172" s="14" t="e">
        <f t="shared" si="283"/>
        <v>#REF!</v>
      </c>
      <c r="EW172" s="14" t="e">
        <f t="shared" si="284"/>
        <v>#REF!</v>
      </c>
      <c r="EX172" s="14" t="e">
        <f t="shared" si="285"/>
        <v>#REF!</v>
      </c>
      <c r="EY172" s="14" t="e">
        <f t="shared" si="286"/>
        <v>#REF!</v>
      </c>
    </row>
    <row r="173" spans="1:155" x14ac:dyDescent="0.2">
      <c r="A173" s="17">
        <v>30399346</v>
      </c>
      <c r="B173" t="s">
        <v>62</v>
      </c>
      <c r="C173" t="s">
        <v>5223</v>
      </c>
      <c r="D173" t="s">
        <v>5224</v>
      </c>
      <c r="E173" t="s">
        <v>1106</v>
      </c>
      <c r="F173" t="s">
        <v>41</v>
      </c>
      <c r="G173" t="s">
        <v>42</v>
      </c>
      <c r="H173" t="s">
        <v>5225</v>
      </c>
      <c r="I173" t="s">
        <v>68</v>
      </c>
      <c r="J173" s="19" t="s">
        <v>69</v>
      </c>
      <c r="K173" t="s">
        <v>70</v>
      </c>
      <c r="L173">
        <v>1962</v>
      </c>
      <c r="M173">
        <f t="shared" si="194"/>
        <v>1962</v>
      </c>
      <c r="N173">
        <v>57</v>
      </c>
      <c r="O173" s="19">
        <f t="shared" si="195"/>
        <v>57</v>
      </c>
      <c r="P173" t="s">
        <v>80</v>
      </c>
      <c r="Q173" s="19" t="str">
        <f t="shared" si="197"/>
        <v>50-60</v>
      </c>
      <c r="R173" s="23">
        <v>429.77</v>
      </c>
      <c r="S173" s="15">
        <f t="shared" si="198"/>
        <v>0.42976999999999999</v>
      </c>
      <c r="T173">
        <v>30377268</v>
      </c>
      <c r="U173" t="s">
        <v>45</v>
      </c>
      <c r="V173" t="s">
        <v>55</v>
      </c>
      <c r="W173" t="s">
        <v>47</v>
      </c>
      <c r="X173" t="s">
        <v>88</v>
      </c>
      <c r="Y173" t="s">
        <v>408</v>
      </c>
      <c r="Z173" t="s">
        <v>5226</v>
      </c>
      <c r="AA173" t="s">
        <v>5227</v>
      </c>
      <c r="AB173" t="s">
        <v>506</v>
      </c>
      <c r="AC173">
        <v>1962</v>
      </c>
      <c r="AD173">
        <v>57</v>
      </c>
      <c r="AE173" t="str">
        <f t="shared" si="199"/>
        <v>&lt;60</v>
      </c>
      <c r="AF173">
        <v>-37.991318219999997</v>
      </c>
      <c r="AG173">
        <v>144.24413484999999</v>
      </c>
      <c r="AH173" t="s">
        <v>50</v>
      </c>
      <c r="AI173" t="s">
        <v>51</v>
      </c>
      <c r="AJ173" s="33" t="s">
        <v>446</v>
      </c>
      <c r="AL173">
        <v>1</v>
      </c>
      <c r="AM173" t="s">
        <v>86</v>
      </c>
      <c r="AN173">
        <v>220</v>
      </c>
      <c r="AO173" s="69">
        <v>4</v>
      </c>
      <c r="AP173">
        <v>2</v>
      </c>
      <c r="AQ173">
        <v>0</v>
      </c>
      <c r="AR173">
        <v>0</v>
      </c>
      <c r="AS173" s="82" t="str">
        <f t="shared" si="200"/>
        <v>Gw-0-0</v>
      </c>
      <c r="AT173" s="14">
        <f t="shared" si="201"/>
        <v>40000</v>
      </c>
      <c r="AU173" s="81">
        <f>VLOOKUP(C173,Bushfire_Vlookup!$F$2:$H$12575,3,FALSE)</f>
        <v>1</v>
      </c>
      <c r="AV173" s="14">
        <f>VLOOKUP(AS173,Safety_collateral_Vlookup!$J$3:$L$20,2,FALSE)</f>
        <v>3720.1399252148244</v>
      </c>
      <c r="AW173" s="14">
        <f>VLOOKUP(AS173,Safety_collateral_Vlookup!$J$3:$L$20,3,FALSE)</f>
        <v>25000</v>
      </c>
      <c r="AX173" s="48">
        <f t="shared" si="202"/>
        <v>73325.456300204212</v>
      </c>
      <c r="AY173" s="49">
        <f t="shared" si="288"/>
        <v>32662.52</v>
      </c>
      <c r="AZ173" s="14">
        <v>76000</v>
      </c>
      <c r="BA173" s="16">
        <f t="shared" si="203"/>
        <v>2.2449417956790905</v>
      </c>
      <c r="BB173" t="e">
        <f>IF(BA173&lt;=#REF!,#REF!,IF(BA173&lt;=#REF!,#REF!,IF(BA173&lt;=#REF!,#REF!,IF(BA173&lt;=#REF!,#REF!,#REF!))))</f>
        <v>#REF!</v>
      </c>
      <c r="BC173" s="51">
        <v>3</v>
      </c>
      <c r="BD173" s="21">
        <v>70</v>
      </c>
      <c r="BE173" s="21">
        <v>6.4399999999999999E-2</v>
      </c>
      <c r="BF173" s="26">
        <f t="shared" si="204"/>
        <v>2130.4518276322269</v>
      </c>
      <c r="BG173" s="21">
        <v>7</v>
      </c>
      <c r="BH173" s="21">
        <f t="shared" si="205"/>
        <v>54.6</v>
      </c>
      <c r="BI173" s="28">
        <f t="shared" si="206"/>
        <v>2.2519960070400004E-2</v>
      </c>
      <c r="BJ173" s="27">
        <f t="shared" si="207"/>
        <v>2.2519960070400004E-2</v>
      </c>
      <c r="BK173" s="28">
        <f t="shared" si="208"/>
        <v>0.3452594593589744</v>
      </c>
      <c r="BL173" s="35">
        <f t="shared" si="209"/>
        <v>0.77508739066852805</v>
      </c>
      <c r="BM173" s="21" t="str">
        <f t="shared" si="210"/>
        <v>Cr2</v>
      </c>
      <c r="BN173" s="51">
        <v>2</v>
      </c>
      <c r="BO173" s="21">
        <v>0</v>
      </c>
      <c r="BP173" s="50" t="s">
        <v>5497</v>
      </c>
      <c r="BQ173" s="14">
        <v>40000</v>
      </c>
      <c r="BR173">
        <f>IFERROR(VLOOKUP(AO173,'Model Failure data- Lines'!$A$37:$E$41,3,FALSE),'Model Failure data- Lines'!$C$37)</f>
        <v>0.45419999999999999</v>
      </c>
      <c r="BS173" s="14">
        <f t="shared" si="211"/>
        <v>33304.422251552751</v>
      </c>
      <c r="BT173" s="34">
        <f t="shared" si="212"/>
        <v>29133.348482423833</v>
      </c>
      <c r="BU173" s="34">
        <f t="shared" si="213"/>
        <v>1.1431717940574297</v>
      </c>
      <c r="BV173" s="54">
        <f t="shared" si="214"/>
        <v>4171.0737691289178</v>
      </c>
      <c r="BW173">
        <f>IFERROR(VLOOKUP(AO173,'Model Failure data- Lines'!$A$37:$E$41,4,FALSE),'Model Failure data- Lines'!$D$37)</f>
        <v>0.40249999999999997</v>
      </c>
      <c r="BX173" s="14">
        <f t="shared" si="215"/>
        <v>29513.496160832194</v>
      </c>
      <c r="BY173" s="34">
        <f t="shared" si="216"/>
        <v>25985.502459649375</v>
      </c>
      <c r="BZ173" s="71">
        <f t="shared" si="217"/>
        <v>1.1357677692267498</v>
      </c>
      <c r="CA173" s="71">
        <f t="shared" si="218"/>
        <v>3527.9937011828188</v>
      </c>
      <c r="CB173" s="56">
        <v>1</v>
      </c>
      <c r="CC173">
        <f>IFERROR(VLOOKUP(AO173,'Model Failure data- Lines'!$A$37:$E$41,5,FALSE),'Model Failure data- Lines'!$E$37)</f>
        <v>0.28349999999999997</v>
      </c>
      <c r="CD173" s="14">
        <f t="shared" si="219"/>
        <v>20787.766861107892</v>
      </c>
      <c r="CE173" s="34">
        <f t="shared" si="220"/>
        <v>20673.430527725468</v>
      </c>
      <c r="CF173" s="34">
        <f t="shared" si="221"/>
        <v>1.0055305931557457</v>
      </c>
      <c r="CG173" s="54">
        <f t="shared" si="222"/>
        <v>114.33633338242362</v>
      </c>
      <c r="CH173" t="e">
        <f>IFERROR(VLOOKUP(AO173,'Model Failure data- Lines'!#REF!,3,FALSE),'Model Failure data- Lines'!#REF!)</f>
        <v>#REF!</v>
      </c>
      <c r="CI173" s="14" t="e">
        <f t="shared" si="223"/>
        <v>#REF!</v>
      </c>
      <c r="CJ173" s="34">
        <f t="shared" si="224"/>
        <v>27943.932525423788</v>
      </c>
      <c r="CK173" s="34" t="e">
        <f t="shared" si="225"/>
        <v>#REF!</v>
      </c>
      <c r="CL173" s="54" t="e">
        <f t="shared" si="226"/>
        <v>#REF!</v>
      </c>
      <c r="CM173" t="e">
        <f>IFERROR(VLOOKUP(AO173,'Model Failure data- Lines'!#REF!,4,FALSE),'Model Failure data- Lines'!#REF!)</f>
        <v>#REF!</v>
      </c>
      <c r="CN173" s="14" t="e">
        <f t="shared" si="227"/>
        <v>#REF!</v>
      </c>
      <c r="CO173" s="34">
        <f t="shared" si="228"/>
        <v>23907.015288025461</v>
      </c>
      <c r="CP173" s="34" t="e">
        <f t="shared" si="229"/>
        <v>#REF!</v>
      </c>
      <c r="CQ173" s="54" t="e">
        <f t="shared" si="230"/>
        <v>#REF!</v>
      </c>
      <c r="CR173" t="e">
        <f>IFERROR(VLOOKUP(AO173,'Model Failure data- Lines'!#REF!,5,FALSE),'Model Failure data- Lines'!#REF!)</f>
        <v>#REF!</v>
      </c>
      <c r="CS173" s="14" t="e">
        <f t="shared" si="231"/>
        <v>#REF!</v>
      </c>
      <c r="CT173" s="34">
        <f t="shared" si="232"/>
        <v>17498.508381529751</v>
      </c>
      <c r="CU173" s="34" t="e">
        <f t="shared" si="233"/>
        <v>#REF!</v>
      </c>
      <c r="CV173" s="54" t="e">
        <f t="shared" si="234"/>
        <v>#REF!</v>
      </c>
      <c r="CW173" t="s">
        <v>506</v>
      </c>
      <c r="CY173">
        <v>1</v>
      </c>
      <c r="CZ173">
        <f t="shared" si="235"/>
        <v>3527.9937011828165</v>
      </c>
      <c r="DA173" s="34">
        <f t="shared" si="236"/>
        <v>17178.699999999997</v>
      </c>
      <c r="DB173" s="34">
        <f t="shared" si="237"/>
        <v>0.42946749999999995</v>
      </c>
      <c r="DC173" s="34">
        <f t="shared" si="238"/>
        <v>1597.6791933321974</v>
      </c>
      <c r="DD173" s="9">
        <f t="shared" si="239"/>
        <v>10736.687499999998</v>
      </c>
      <c r="DE173" s="59">
        <f t="shared" si="240"/>
        <v>0.58206252171500128</v>
      </c>
      <c r="DF173" s="59">
        <f t="shared" si="241"/>
        <v>1.4551563042875034E-5</v>
      </c>
      <c r="DG173" s="59">
        <f t="shared" si="242"/>
        <v>5.4133850650079932E-2</v>
      </c>
      <c r="DH173" s="59">
        <f t="shared" si="243"/>
        <v>0.36378907607187583</v>
      </c>
      <c r="DI173" s="14">
        <f t="shared" si="244"/>
        <v>2053.5129103051113</v>
      </c>
      <c r="DJ173" s="14">
        <f t="shared" si="245"/>
        <v>5.1337822757627778E-2</v>
      </c>
      <c r="DK173" s="14">
        <f t="shared" si="246"/>
        <v>190.9838841142533</v>
      </c>
      <c r="DL173" s="14">
        <f t="shared" si="247"/>
        <v>1283.4455689406943</v>
      </c>
      <c r="DM173">
        <f t="shared" si="248"/>
        <v>114.33633338242201</v>
      </c>
      <c r="DN173" s="34">
        <f t="shared" si="249"/>
        <v>12099.779999999999</v>
      </c>
      <c r="DO173" s="34">
        <f t="shared" si="250"/>
        <v>0.30249449999999994</v>
      </c>
      <c r="DP173" s="34">
        <f t="shared" si="251"/>
        <v>1125.3218666078956</v>
      </c>
      <c r="DQ173" s="9">
        <f t="shared" si="252"/>
        <v>7562.3624999999984</v>
      </c>
      <c r="DR173" s="59">
        <f t="shared" si="253"/>
        <v>0.58206252171500139</v>
      </c>
      <c r="DS173" s="59">
        <f t="shared" si="254"/>
        <v>1.4551563042875034E-5</v>
      </c>
      <c r="DT173" s="59">
        <f t="shared" si="255"/>
        <v>5.4133850650079939E-2</v>
      </c>
      <c r="DU173" s="59">
        <f t="shared" si="256"/>
        <v>0.36378907607187583</v>
      </c>
      <c r="DV173" s="14">
        <f t="shared" si="257"/>
        <v>66.550894532219644</v>
      </c>
      <c r="DW173" s="14">
        <f t="shared" si="258"/>
        <v>1.6637723633054912E-3</v>
      </c>
      <c r="DX173" s="14">
        <f t="shared" si="259"/>
        <v>6.1894659952017816</v>
      </c>
      <c r="DY173" s="14">
        <f t="shared" si="260"/>
        <v>41.594309082637274</v>
      </c>
      <c r="DZ173" s="34" t="e">
        <f t="shared" si="261"/>
        <v>#REF!</v>
      </c>
      <c r="EA173" s="34" t="e">
        <f t="shared" si="262"/>
        <v>#REF!</v>
      </c>
      <c r="EB173" s="34" t="e">
        <f t="shared" si="263"/>
        <v>#REF!</v>
      </c>
      <c r="EC173" s="34" t="e">
        <f t="shared" si="264"/>
        <v>#REF!</v>
      </c>
      <c r="ED173" s="34" t="e">
        <f t="shared" si="265"/>
        <v>#REF!</v>
      </c>
      <c r="EE173" s="59" t="e">
        <f t="shared" si="266"/>
        <v>#REF!</v>
      </c>
      <c r="EF173" s="59" t="e">
        <f t="shared" si="267"/>
        <v>#REF!</v>
      </c>
      <c r="EG173" s="59" t="e">
        <f t="shared" si="268"/>
        <v>#REF!</v>
      </c>
      <c r="EH173" s="59" t="e">
        <f t="shared" si="269"/>
        <v>#REF!</v>
      </c>
      <c r="EI173" s="14" t="e">
        <f t="shared" si="270"/>
        <v>#REF!</v>
      </c>
      <c r="EJ173" s="14" t="e">
        <f t="shared" si="271"/>
        <v>#REF!</v>
      </c>
      <c r="EK173" s="14" t="e">
        <f t="shared" si="272"/>
        <v>#REF!</v>
      </c>
      <c r="EL173" s="14" t="e">
        <f t="shared" si="273"/>
        <v>#REF!</v>
      </c>
      <c r="EM173" t="e">
        <f t="shared" si="274"/>
        <v>#REF!</v>
      </c>
      <c r="EN173" s="34" t="e">
        <f t="shared" si="275"/>
        <v>#REF!</v>
      </c>
      <c r="EO173" s="34" t="e">
        <f t="shared" si="276"/>
        <v>#REF!</v>
      </c>
      <c r="EP173" s="34" t="e">
        <f t="shared" si="277"/>
        <v>#REF!</v>
      </c>
      <c r="EQ173" s="34" t="e">
        <f t="shared" si="278"/>
        <v>#REF!</v>
      </c>
      <c r="ER173" s="59" t="e">
        <f t="shared" si="279"/>
        <v>#REF!</v>
      </c>
      <c r="ES173" s="59" t="e">
        <f t="shared" si="280"/>
        <v>#REF!</v>
      </c>
      <c r="ET173" s="59" t="e">
        <f t="shared" si="281"/>
        <v>#REF!</v>
      </c>
      <c r="EU173" s="59" t="e">
        <f t="shared" si="282"/>
        <v>#REF!</v>
      </c>
      <c r="EV173" s="14" t="e">
        <f t="shared" si="283"/>
        <v>#REF!</v>
      </c>
      <c r="EW173" s="14" t="e">
        <f t="shared" si="284"/>
        <v>#REF!</v>
      </c>
      <c r="EX173" s="14" t="e">
        <f t="shared" si="285"/>
        <v>#REF!</v>
      </c>
      <c r="EY173" s="14" t="e">
        <f t="shared" si="286"/>
        <v>#REF!</v>
      </c>
    </row>
    <row r="174" spans="1:155" x14ac:dyDescent="0.2">
      <c r="A174" s="17">
        <v>30052090</v>
      </c>
      <c r="B174" t="s">
        <v>62</v>
      </c>
      <c r="C174" t="s">
        <v>1516</v>
      </c>
      <c r="D174" t="s">
        <v>1517</v>
      </c>
      <c r="E174" t="s">
        <v>1518</v>
      </c>
      <c r="F174" t="s">
        <v>41</v>
      </c>
      <c r="G174" t="s">
        <v>42</v>
      </c>
      <c r="H174" t="s">
        <v>1519</v>
      </c>
      <c r="I174" t="s">
        <v>68</v>
      </c>
      <c r="J174" s="19" t="s">
        <v>69</v>
      </c>
      <c r="K174" t="s">
        <v>70</v>
      </c>
      <c r="L174">
        <v>1962</v>
      </c>
      <c r="M174">
        <f t="shared" si="194"/>
        <v>1962</v>
      </c>
      <c r="N174">
        <v>57</v>
      </c>
      <c r="O174" s="19">
        <f t="shared" si="195"/>
        <v>57</v>
      </c>
      <c r="P174" t="s">
        <v>80</v>
      </c>
      <c r="Q174" s="19" t="str">
        <f t="shared" si="197"/>
        <v>50-60</v>
      </c>
      <c r="R174" s="23">
        <v>429.77</v>
      </c>
      <c r="S174" s="15">
        <f t="shared" si="198"/>
        <v>0.42976999999999999</v>
      </c>
      <c r="T174">
        <v>30238614</v>
      </c>
      <c r="U174" t="s">
        <v>45</v>
      </c>
      <c r="V174" t="s">
        <v>55</v>
      </c>
      <c r="W174" t="s">
        <v>47</v>
      </c>
      <c r="X174" t="s">
        <v>48</v>
      </c>
      <c r="Y174" t="s">
        <v>452</v>
      </c>
      <c r="Z174" t="s">
        <v>1520</v>
      </c>
      <c r="AA174" t="s">
        <v>1521</v>
      </c>
      <c r="AB174" t="s">
        <v>142</v>
      </c>
      <c r="AC174">
        <v>1962</v>
      </c>
      <c r="AD174">
        <v>57</v>
      </c>
      <c r="AE174" t="str">
        <f t="shared" si="199"/>
        <v>&lt;60</v>
      </c>
      <c r="AF174">
        <v>-37.988112149999999</v>
      </c>
      <c r="AG174">
        <v>144.24138564</v>
      </c>
      <c r="AH174" t="s">
        <v>50</v>
      </c>
      <c r="AI174" t="s">
        <v>51</v>
      </c>
      <c r="AJ174" s="33" t="s">
        <v>446</v>
      </c>
      <c r="AL174">
        <v>1</v>
      </c>
      <c r="AM174" t="s">
        <v>86</v>
      </c>
      <c r="AN174">
        <v>220</v>
      </c>
      <c r="AO174" s="69">
        <v>4</v>
      </c>
      <c r="AP174">
        <v>2</v>
      </c>
      <c r="AQ174">
        <v>0</v>
      </c>
      <c r="AR174">
        <v>0</v>
      </c>
      <c r="AS174" s="82" t="str">
        <f t="shared" si="200"/>
        <v>Gw-0-0</v>
      </c>
      <c r="AT174" s="14">
        <f t="shared" si="201"/>
        <v>40000</v>
      </c>
      <c r="AU174" s="81">
        <f>VLOOKUP(C174,Bushfire_Vlookup!$F$2:$H$12575,3,FALSE)</f>
        <v>1</v>
      </c>
      <c r="AV174" s="14">
        <f>VLOOKUP(AS174,Safety_collateral_Vlookup!$J$3:$L$20,2,FALSE)</f>
        <v>3720.1399252148244</v>
      </c>
      <c r="AW174" s="14">
        <f>VLOOKUP(AS174,Safety_collateral_Vlookup!$J$3:$L$20,3,FALSE)</f>
        <v>25000</v>
      </c>
      <c r="AX174" s="48">
        <f t="shared" si="202"/>
        <v>73325.456300204212</v>
      </c>
      <c r="AY174" s="49">
        <f t="shared" si="288"/>
        <v>32662.52</v>
      </c>
      <c r="AZ174" s="14">
        <v>76000</v>
      </c>
      <c r="BA174" s="16">
        <f t="shared" si="203"/>
        <v>2.2449417956790905</v>
      </c>
      <c r="BB174" t="e">
        <f>IF(BA174&lt;=#REF!,#REF!,IF(BA174&lt;=#REF!,#REF!,IF(BA174&lt;=#REF!,#REF!,IF(BA174&lt;=#REF!,#REF!,#REF!))))</f>
        <v>#REF!</v>
      </c>
      <c r="BC174" s="51">
        <v>3</v>
      </c>
      <c r="BD174" s="21">
        <v>70</v>
      </c>
      <c r="BE174" s="21">
        <v>6.4399999999999999E-2</v>
      </c>
      <c r="BF174" s="26">
        <f t="shared" si="204"/>
        <v>2130.4518276322269</v>
      </c>
      <c r="BG174" s="21">
        <v>7</v>
      </c>
      <c r="BH174" s="21">
        <f t="shared" si="205"/>
        <v>54.6</v>
      </c>
      <c r="BI174" s="28">
        <f t="shared" si="206"/>
        <v>2.2519960070400004E-2</v>
      </c>
      <c r="BJ174" s="27">
        <f t="shared" si="207"/>
        <v>2.2519960070400004E-2</v>
      </c>
      <c r="BK174" s="28">
        <f t="shared" si="208"/>
        <v>0.3452594593589744</v>
      </c>
      <c r="BL174" s="35">
        <f t="shared" si="209"/>
        <v>0.77508739066852805</v>
      </c>
      <c r="BM174" s="21" t="str">
        <f t="shared" si="210"/>
        <v>Cr2</v>
      </c>
      <c r="BN174" s="51">
        <v>2</v>
      </c>
      <c r="BO174" s="21">
        <v>0</v>
      </c>
      <c r="BP174" s="50" t="s">
        <v>5497</v>
      </c>
      <c r="BQ174" s="14">
        <v>40000</v>
      </c>
      <c r="BR174">
        <f>IFERROR(VLOOKUP(AO174,'Model Failure data- Lines'!$A$37:$E$41,3,FALSE),'Model Failure data- Lines'!$C$37)</f>
        <v>0.45419999999999999</v>
      </c>
      <c r="BS174" s="14">
        <f t="shared" si="211"/>
        <v>33304.422251552751</v>
      </c>
      <c r="BT174" s="34">
        <f t="shared" si="212"/>
        <v>29133.348482423833</v>
      </c>
      <c r="BU174" s="34">
        <f t="shared" si="213"/>
        <v>1.1431717940574297</v>
      </c>
      <c r="BV174" s="54">
        <f t="shared" si="214"/>
        <v>4171.0737691289178</v>
      </c>
      <c r="BW174">
        <f>IFERROR(VLOOKUP(AO174,'Model Failure data- Lines'!$A$37:$E$41,4,FALSE),'Model Failure data- Lines'!$D$37)</f>
        <v>0.40249999999999997</v>
      </c>
      <c r="BX174" s="14">
        <f t="shared" si="215"/>
        <v>29513.496160832194</v>
      </c>
      <c r="BY174" s="34">
        <f t="shared" si="216"/>
        <v>25985.502459649375</v>
      </c>
      <c r="BZ174" s="71">
        <f t="shared" si="217"/>
        <v>1.1357677692267498</v>
      </c>
      <c r="CA174" s="71">
        <f t="shared" si="218"/>
        <v>3527.9937011828188</v>
      </c>
      <c r="CB174" s="56">
        <v>1</v>
      </c>
      <c r="CC174">
        <f>IFERROR(VLOOKUP(AO174,'Model Failure data- Lines'!$A$37:$E$41,5,FALSE),'Model Failure data- Lines'!$E$37)</f>
        <v>0.28349999999999997</v>
      </c>
      <c r="CD174" s="14">
        <f t="shared" si="219"/>
        <v>20787.766861107892</v>
      </c>
      <c r="CE174" s="34">
        <f t="shared" si="220"/>
        <v>20673.430527725468</v>
      </c>
      <c r="CF174" s="34">
        <f t="shared" si="221"/>
        <v>1.0055305931557457</v>
      </c>
      <c r="CG174" s="54">
        <f t="shared" si="222"/>
        <v>114.33633338242362</v>
      </c>
      <c r="CH174" t="e">
        <f>IFERROR(VLOOKUP(AO174,'Model Failure data- Lines'!#REF!,3,FALSE),'Model Failure data- Lines'!#REF!)</f>
        <v>#REF!</v>
      </c>
      <c r="CI174" s="14" t="e">
        <f t="shared" si="223"/>
        <v>#REF!</v>
      </c>
      <c r="CJ174" s="34">
        <f t="shared" si="224"/>
        <v>27943.932525423788</v>
      </c>
      <c r="CK174" s="34" t="e">
        <f t="shared" si="225"/>
        <v>#REF!</v>
      </c>
      <c r="CL174" s="54" t="e">
        <f t="shared" si="226"/>
        <v>#REF!</v>
      </c>
      <c r="CM174" t="e">
        <f>IFERROR(VLOOKUP(AO174,'Model Failure data- Lines'!#REF!,4,FALSE),'Model Failure data- Lines'!#REF!)</f>
        <v>#REF!</v>
      </c>
      <c r="CN174" s="14" t="e">
        <f t="shared" si="227"/>
        <v>#REF!</v>
      </c>
      <c r="CO174" s="34">
        <f t="shared" si="228"/>
        <v>23907.015288025461</v>
      </c>
      <c r="CP174" s="34" t="e">
        <f t="shared" si="229"/>
        <v>#REF!</v>
      </c>
      <c r="CQ174" s="54" t="e">
        <f t="shared" si="230"/>
        <v>#REF!</v>
      </c>
      <c r="CR174" t="e">
        <f>IFERROR(VLOOKUP(AO174,'Model Failure data- Lines'!#REF!,5,FALSE),'Model Failure data- Lines'!#REF!)</f>
        <v>#REF!</v>
      </c>
      <c r="CS174" s="14" t="e">
        <f t="shared" si="231"/>
        <v>#REF!</v>
      </c>
      <c r="CT174" s="34">
        <f t="shared" si="232"/>
        <v>17498.508381529751</v>
      </c>
      <c r="CU174" s="34" t="e">
        <f t="shared" si="233"/>
        <v>#REF!</v>
      </c>
      <c r="CV174" s="54" t="e">
        <f t="shared" si="234"/>
        <v>#REF!</v>
      </c>
      <c r="CW174" t="s">
        <v>142</v>
      </c>
      <c r="CY174">
        <v>1</v>
      </c>
      <c r="CZ174">
        <f t="shared" si="235"/>
        <v>3527.9937011828165</v>
      </c>
      <c r="DA174" s="34">
        <f t="shared" si="236"/>
        <v>17178.699999999997</v>
      </c>
      <c r="DB174" s="34">
        <f t="shared" si="237"/>
        <v>0.42946749999999995</v>
      </c>
      <c r="DC174" s="34">
        <f t="shared" si="238"/>
        <v>1597.6791933321974</v>
      </c>
      <c r="DD174" s="9">
        <f t="shared" si="239"/>
        <v>10736.687499999998</v>
      </c>
      <c r="DE174" s="59">
        <f t="shared" si="240"/>
        <v>0.58206252171500128</v>
      </c>
      <c r="DF174" s="59">
        <f t="shared" si="241"/>
        <v>1.4551563042875034E-5</v>
      </c>
      <c r="DG174" s="59">
        <f t="shared" si="242"/>
        <v>5.4133850650079932E-2</v>
      </c>
      <c r="DH174" s="59">
        <f t="shared" si="243"/>
        <v>0.36378907607187583</v>
      </c>
      <c r="DI174" s="14">
        <f t="shared" si="244"/>
        <v>2053.5129103051113</v>
      </c>
      <c r="DJ174" s="14">
        <f t="shared" si="245"/>
        <v>5.1337822757627778E-2</v>
      </c>
      <c r="DK174" s="14">
        <f t="shared" si="246"/>
        <v>190.9838841142533</v>
      </c>
      <c r="DL174" s="14">
        <f t="shared" si="247"/>
        <v>1283.4455689406943</v>
      </c>
      <c r="DM174">
        <f t="shared" si="248"/>
        <v>114.33633338242201</v>
      </c>
      <c r="DN174" s="34">
        <f t="shared" si="249"/>
        <v>12099.779999999999</v>
      </c>
      <c r="DO174" s="34">
        <f t="shared" si="250"/>
        <v>0.30249449999999994</v>
      </c>
      <c r="DP174" s="34">
        <f t="shared" si="251"/>
        <v>1125.3218666078956</v>
      </c>
      <c r="DQ174" s="9">
        <f t="shared" si="252"/>
        <v>7562.3624999999984</v>
      </c>
      <c r="DR174" s="59">
        <f t="shared" si="253"/>
        <v>0.58206252171500139</v>
      </c>
      <c r="DS174" s="59">
        <f t="shared" si="254"/>
        <v>1.4551563042875034E-5</v>
      </c>
      <c r="DT174" s="59">
        <f t="shared" si="255"/>
        <v>5.4133850650079939E-2</v>
      </c>
      <c r="DU174" s="59">
        <f t="shared" si="256"/>
        <v>0.36378907607187583</v>
      </c>
      <c r="DV174" s="14">
        <f t="shared" si="257"/>
        <v>66.550894532219644</v>
      </c>
      <c r="DW174" s="14">
        <f t="shared" si="258"/>
        <v>1.6637723633054912E-3</v>
      </c>
      <c r="DX174" s="14">
        <f t="shared" si="259"/>
        <v>6.1894659952017816</v>
      </c>
      <c r="DY174" s="14">
        <f t="shared" si="260"/>
        <v>41.594309082637274</v>
      </c>
      <c r="DZ174" s="34" t="e">
        <f t="shared" si="261"/>
        <v>#REF!</v>
      </c>
      <c r="EA174" s="34" t="e">
        <f t="shared" si="262"/>
        <v>#REF!</v>
      </c>
      <c r="EB174" s="34" t="e">
        <f t="shared" si="263"/>
        <v>#REF!</v>
      </c>
      <c r="EC174" s="34" t="e">
        <f t="shared" si="264"/>
        <v>#REF!</v>
      </c>
      <c r="ED174" s="34" t="e">
        <f t="shared" si="265"/>
        <v>#REF!</v>
      </c>
      <c r="EE174" s="59" t="e">
        <f t="shared" si="266"/>
        <v>#REF!</v>
      </c>
      <c r="EF174" s="59" t="e">
        <f t="shared" si="267"/>
        <v>#REF!</v>
      </c>
      <c r="EG174" s="59" t="e">
        <f t="shared" si="268"/>
        <v>#REF!</v>
      </c>
      <c r="EH174" s="59" t="e">
        <f t="shared" si="269"/>
        <v>#REF!</v>
      </c>
      <c r="EI174" s="14" t="e">
        <f t="shared" si="270"/>
        <v>#REF!</v>
      </c>
      <c r="EJ174" s="14" t="e">
        <f t="shared" si="271"/>
        <v>#REF!</v>
      </c>
      <c r="EK174" s="14" t="e">
        <f t="shared" si="272"/>
        <v>#REF!</v>
      </c>
      <c r="EL174" s="14" t="e">
        <f t="shared" si="273"/>
        <v>#REF!</v>
      </c>
      <c r="EM174" t="e">
        <f t="shared" si="274"/>
        <v>#REF!</v>
      </c>
      <c r="EN174" s="34" t="e">
        <f t="shared" si="275"/>
        <v>#REF!</v>
      </c>
      <c r="EO174" s="34" t="e">
        <f t="shared" si="276"/>
        <v>#REF!</v>
      </c>
      <c r="EP174" s="34" t="e">
        <f t="shared" si="277"/>
        <v>#REF!</v>
      </c>
      <c r="EQ174" s="34" t="e">
        <f t="shared" si="278"/>
        <v>#REF!</v>
      </c>
      <c r="ER174" s="59" t="e">
        <f t="shared" si="279"/>
        <v>#REF!</v>
      </c>
      <c r="ES174" s="59" t="e">
        <f t="shared" si="280"/>
        <v>#REF!</v>
      </c>
      <c r="ET174" s="59" t="e">
        <f t="shared" si="281"/>
        <v>#REF!</v>
      </c>
      <c r="EU174" s="59" t="e">
        <f t="shared" si="282"/>
        <v>#REF!</v>
      </c>
      <c r="EV174" s="14" t="e">
        <f t="shared" si="283"/>
        <v>#REF!</v>
      </c>
      <c r="EW174" s="14" t="e">
        <f t="shared" si="284"/>
        <v>#REF!</v>
      </c>
      <c r="EX174" s="14" t="e">
        <f t="shared" si="285"/>
        <v>#REF!</v>
      </c>
      <c r="EY174" s="14" t="e">
        <f t="shared" si="286"/>
        <v>#REF!</v>
      </c>
    </row>
    <row r="175" spans="1:155" x14ac:dyDescent="0.2">
      <c r="A175" s="17">
        <v>30213737</v>
      </c>
      <c r="B175" t="s">
        <v>62</v>
      </c>
      <c r="C175" t="s">
        <v>3751</v>
      </c>
      <c r="D175" t="s">
        <v>3752</v>
      </c>
      <c r="E175" t="s">
        <v>2634</v>
      </c>
      <c r="F175" t="s">
        <v>41</v>
      </c>
      <c r="G175" t="s">
        <v>42</v>
      </c>
      <c r="H175" t="s">
        <v>3753</v>
      </c>
      <c r="I175" t="s">
        <v>68</v>
      </c>
      <c r="J175" s="19" t="s">
        <v>69</v>
      </c>
      <c r="K175" t="s">
        <v>70</v>
      </c>
      <c r="L175">
        <v>1962</v>
      </c>
      <c r="M175">
        <f t="shared" si="194"/>
        <v>1962</v>
      </c>
      <c r="N175">
        <v>57</v>
      </c>
      <c r="O175" s="19">
        <f t="shared" si="195"/>
        <v>57</v>
      </c>
      <c r="P175" t="s">
        <v>80</v>
      </c>
      <c r="Q175" s="19" t="str">
        <f t="shared" si="197"/>
        <v>50-60</v>
      </c>
      <c r="R175" s="23">
        <v>432.82</v>
      </c>
      <c r="S175" s="15">
        <f t="shared" si="198"/>
        <v>0.43281999999999998</v>
      </c>
      <c r="T175">
        <v>30196881</v>
      </c>
      <c r="U175" t="s">
        <v>45</v>
      </c>
      <c r="V175" t="s">
        <v>55</v>
      </c>
      <c r="W175" t="s">
        <v>47</v>
      </c>
      <c r="X175" t="s">
        <v>48</v>
      </c>
      <c r="Y175" t="s">
        <v>452</v>
      </c>
      <c r="Z175" t="s">
        <v>3754</v>
      </c>
      <c r="AA175" t="s">
        <v>3755</v>
      </c>
      <c r="AB175" t="s">
        <v>209</v>
      </c>
      <c r="AC175">
        <v>1962</v>
      </c>
      <c r="AD175">
        <v>57</v>
      </c>
      <c r="AE175" t="str">
        <f t="shared" si="199"/>
        <v>&lt;60</v>
      </c>
      <c r="AF175">
        <v>-37.984905920000003</v>
      </c>
      <c r="AG175">
        <v>144.23865369000001</v>
      </c>
      <c r="AH175" t="s">
        <v>50</v>
      </c>
      <c r="AI175" t="s">
        <v>51</v>
      </c>
      <c r="AJ175" s="33" t="s">
        <v>446</v>
      </c>
      <c r="AL175">
        <v>1</v>
      </c>
      <c r="AM175" t="s">
        <v>86</v>
      </c>
      <c r="AN175">
        <v>220</v>
      </c>
      <c r="AO175" s="69">
        <v>4</v>
      </c>
      <c r="AP175">
        <v>2</v>
      </c>
      <c r="AQ175">
        <v>0</v>
      </c>
      <c r="AR175">
        <v>0</v>
      </c>
      <c r="AS175" s="82" t="str">
        <f t="shared" si="200"/>
        <v>Gw-0-0</v>
      </c>
      <c r="AT175" s="14">
        <f t="shared" si="201"/>
        <v>40000</v>
      </c>
      <c r="AU175" s="81">
        <f>VLOOKUP(C175,Bushfire_Vlookup!$F$2:$H$12575,3,FALSE)</f>
        <v>1</v>
      </c>
      <c r="AV175" s="14">
        <f>VLOOKUP(AS175,Safety_collateral_Vlookup!$J$3:$L$20,2,FALSE)</f>
        <v>3720.1399252148244</v>
      </c>
      <c r="AW175" s="14">
        <f>VLOOKUP(AS175,Safety_collateral_Vlookup!$J$3:$L$20,3,FALSE)</f>
        <v>25000</v>
      </c>
      <c r="AX175" s="48">
        <f t="shared" si="202"/>
        <v>73325.456300204212</v>
      </c>
      <c r="AY175" s="49">
        <f t="shared" si="288"/>
        <v>32894.32</v>
      </c>
      <c r="AZ175" s="14">
        <v>76000</v>
      </c>
      <c r="BA175" s="16">
        <f t="shared" si="203"/>
        <v>2.2291221189616994</v>
      </c>
      <c r="BB175" t="e">
        <f>IF(BA175&lt;=#REF!,#REF!,IF(BA175&lt;=#REF!,#REF!,IF(BA175&lt;=#REF!,#REF!,IF(BA175&lt;=#REF!,#REF!,#REF!))))</f>
        <v>#REF!</v>
      </c>
      <c r="BC175" s="51">
        <v>3</v>
      </c>
      <c r="BD175" s="21">
        <v>70</v>
      </c>
      <c r="BE175" s="21">
        <v>6.4399999999999999E-2</v>
      </c>
      <c r="BF175" s="26">
        <f t="shared" si="204"/>
        <v>2145.5712591287906</v>
      </c>
      <c r="BG175" s="21">
        <v>7</v>
      </c>
      <c r="BH175" s="21">
        <f t="shared" si="205"/>
        <v>54.6</v>
      </c>
      <c r="BI175" s="28">
        <f t="shared" si="206"/>
        <v>2.2519960070400004E-2</v>
      </c>
      <c r="BJ175" s="27">
        <f t="shared" si="207"/>
        <v>2.2519960070400004E-2</v>
      </c>
      <c r="BK175" s="28">
        <f t="shared" si="208"/>
        <v>0.3452594593589744</v>
      </c>
      <c r="BL175" s="35">
        <f t="shared" si="209"/>
        <v>0.76962549763784782</v>
      </c>
      <c r="BM175" s="21" t="str">
        <f t="shared" si="210"/>
        <v>Cr2</v>
      </c>
      <c r="BN175" s="51">
        <v>2</v>
      </c>
      <c r="BO175" s="21">
        <v>0</v>
      </c>
      <c r="BP175" s="50" t="s">
        <v>5497</v>
      </c>
      <c r="BQ175" s="14">
        <v>40000</v>
      </c>
      <c r="BR175">
        <f>IFERROR(VLOOKUP(AO175,'Model Failure data- Lines'!$A$37:$E$41,3,FALSE),'Model Failure data- Lines'!$C$37)</f>
        <v>0.45419999999999999</v>
      </c>
      <c r="BS175" s="14">
        <f t="shared" si="211"/>
        <v>33304.422251552751</v>
      </c>
      <c r="BT175" s="34">
        <f t="shared" si="212"/>
        <v>29340.102590135844</v>
      </c>
      <c r="BU175" s="34">
        <f t="shared" si="213"/>
        <v>1.1351160804308065</v>
      </c>
      <c r="BV175" s="54">
        <f t="shared" si="214"/>
        <v>3964.3196614169065</v>
      </c>
      <c r="BW175">
        <f>IFERROR(VLOOKUP(AO175,'Model Failure data- Lines'!$A$37:$E$41,4,FALSE),'Model Failure data- Lines'!$D$37)</f>
        <v>0.40249999999999997</v>
      </c>
      <c r="BX175" s="14">
        <f t="shared" si="215"/>
        <v>29513.496160832194</v>
      </c>
      <c r="BY175" s="34">
        <f t="shared" si="216"/>
        <v>26169.916873177379</v>
      </c>
      <c r="BZ175" s="71">
        <f t="shared" si="217"/>
        <v>1.1277642303511397</v>
      </c>
      <c r="CA175" s="71">
        <f t="shared" si="218"/>
        <v>3343.5792876548148</v>
      </c>
      <c r="CB175" s="56">
        <v>1</v>
      </c>
      <c r="CC175">
        <f>IFERROR(VLOOKUP(AO175,'Model Failure data- Lines'!$A$37:$E$41,5,FALSE),'Model Failure data- Lines'!$E$37)</f>
        <v>0.28349999999999997</v>
      </c>
      <c r="CD175" s="14">
        <f t="shared" si="219"/>
        <v>20787.766861107892</v>
      </c>
      <c r="CE175" s="34">
        <f t="shared" si="220"/>
        <v>20820.146127021748</v>
      </c>
      <c r="CF175" s="34">
        <f t="shared" si="221"/>
        <v>0.9984448108233096</v>
      </c>
      <c r="CG175" s="54">
        <f t="shared" si="222"/>
        <v>-32.379265913856216</v>
      </c>
      <c r="CH175" t="e">
        <f>IFERROR(VLOOKUP(AO175,'Model Failure data- Lines'!#REF!,3,FALSE),'Model Failure data- Lines'!#REF!)</f>
        <v>#REF!</v>
      </c>
      <c r="CI175" s="14" t="e">
        <f t="shared" si="223"/>
        <v>#REF!</v>
      </c>
      <c r="CJ175" s="34">
        <f t="shared" si="224"/>
        <v>28142.245563101016</v>
      </c>
      <c r="CK175" s="34" t="e">
        <f t="shared" si="225"/>
        <v>#REF!</v>
      </c>
      <c r="CL175" s="54" t="e">
        <f t="shared" si="226"/>
        <v>#REF!</v>
      </c>
      <c r="CM175" t="e">
        <f>IFERROR(VLOOKUP(AO175,'Model Failure data- Lines'!#REF!,4,FALSE),'Model Failure data- Lines'!#REF!)</f>
        <v>#REF!</v>
      </c>
      <c r="CN175" s="14" t="e">
        <f t="shared" si="227"/>
        <v>#REF!</v>
      </c>
      <c r="CO175" s="34">
        <f t="shared" si="228"/>
        <v>24076.679053826883</v>
      </c>
      <c r="CP175" s="34" t="e">
        <f t="shared" si="229"/>
        <v>#REF!</v>
      </c>
      <c r="CQ175" s="54" t="e">
        <f t="shared" si="230"/>
        <v>#REF!</v>
      </c>
      <c r="CR175" t="e">
        <f>IFERROR(VLOOKUP(AO175,'Model Failure data- Lines'!#REF!,5,FALSE),'Model Failure data- Lines'!#REF!)</f>
        <v>#REF!</v>
      </c>
      <c r="CS175" s="14" t="e">
        <f t="shared" si="231"/>
        <v>#REF!</v>
      </c>
      <c r="CT175" s="34">
        <f t="shared" si="232"/>
        <v>17622.692132288685</v>
      </c>
      <c r="CU175" s="34" t="e">
        <f t="shared" si="233"/>
        <v>#REF!</v>
      </c>
      <c r="CV175" s="54" t="e">
        <f t="shared" si="234"/>
        <v>#REF!</v>
      </c>
      <c r="CW175" t="s">
        <v>209</v>
      </c>
      <c r="CY175">
        <v>1</v>
      </c>
      <c r="CZ175">
        <f t="shared" si="235"/>
        <v>3343.579287654813</v>
      </c>
      <c r="DA175" s="34">
        <f t="shared" si="236"/>
        <v>17178.699999999997</v>
      </c>
      <c r="DB175" s="34">
        <f t="shared" si="237"/>
        <v>0.42946749999999995</v>
      </c>
      <c r="DC175" s="34">
        <f t="shared" si="238"/>
        <v>1597.6791933321974</v>
      </c>
      <c r="DD175" s="9">
        <f t="shared" si="239"/>
        <v>10736.687499999998</v>
      </c>
      <c r="DE175" s="59">
        <f t="shared" si="240"/>
        <v>0.58206252171500128</v>
      </c>
      <c r="DF175" s="59">
        <f t="shared" si="241"/>
        <v>1.4551563042875034E-5</v>
      </c>
      <c r="DG175" s="59">
        <f t="shared" si="242"/>
        <v>5.4133850650079932E-2</v>
      </c>
      <c r="DH175" s="59">
        <f t="shared" si="243"/>
        <v>0.36378907607187583</v>
      </c>
      <c r="DI175" s="14">
        <f t="shared" si="244"/>
        <v>1946.1721917264081</v>
      </c>
      <c r="DJ175" s="14">
        <f t="shared" si="245"/>
        <v>4.8654304793160207E-2</v>
      </c>
      <c r="DK175" s="14">
        <f t="shared" si="246"/>
        <v>181.00082179460628</v>
      </c>
      <c r="DL175" s="14">
        <f t="shared" si="247"/>
        <v>1216.3576198290052</v>
      </c>
      <c r="DM175">
        <f t="shared" si="248"/>
        <v>-32.379265913856713</v>
      </c>
      <c r="DN175" s="34">
        <f t="shared" si="249"/>
        <v>12099.779999999999</v>
      </c>
      <c r="DO175" s="34">
        <f t="shared" si="250"/>
        <v>0.30249449999999994</v>
      </c>
      <c r="DP175" s="34">
        <f t="shared" si="251"/>
        <v>1125.3218666078956</v>
      </c>
      <c r="DQ175" s="9">
        <f t="shared" si="252"/>
        <v>7562.3624999999984</v>
      </c>
      <c r="DR175" s="59">
        <f t="shared" si="253"/>
        <v>0.58206252171500139</v>
      </c>
      <c r="DS175" s="59">
        <f t="shared" si="254"/>
        <v>1.4551563042875034E-5</v>
      </c>
      <c r="DT175" s="59">
        <f t="shared" si="255"/>
        <v>5.4133850650079939E-2</v>
      </c>
      <c r="DU175" s="59">
        <f t="shared" si="256"/>
        <v>0.36378907607187583</v>
      </c>
      <c r="DV175" s="14">
        <f t="shared" si="257"/>
        <v>-18.846757169100027</v>
      </c>
      <c r="DW175" s="14">
        <f t="shared" si="258"/>
        <v>-4.7116892922750061E-4</v>
      </c>
      <c r="DX175" s="14">
        <f t="shared" si="259"/>
        <v>-1.7528143451399429</v>
      </c>
      <c r="DY175" s="14">
        <f t="shared" si="260"/>
        <v>-11.779223230687514</v>
      </c>
      <c r="DZ175" s="34" t="e">
        <f t="shared" si="261"/>
        <v>#REF!</v>
      </c>
      <c r="EA175" s="34" t="e">
        <f t="shared" si="262"/>
        <v>#REF!</v>
      </c>
      <c r="EB175" s="34" t="e">
        <f t="shared" si="263"/>
        <v>#REF!</v>
      </c>
      <c r="EC175" s="34" t="e">
        <f t="shared" si="264"/>
        <v>#REF!</v>
      </c>
      <c r="ED175" s="34" t="e">
        <f t="shared" si="265"/>
        <v>#REF!</v>
      </c>
      <c r="EE175" s="59" t="e">
        <f t="shared" si="266"/>
        <v>#REF!</v>
      </c>
      <c r="EF175" s="59" t="e">
        <f t="shared" si="267"/>
        <v>#REF!</v>
      </c>
      <c r="EG175" s="59" t="e">
        <f t="shared" si="268"/>
        <v>#REF!</v>
      </c>
      <c r="EH175" s="59" t="e">
        <f t="shared" si="269"/>
        <v>#REF!</v>
      </c>
      <c r="EI175" s="14" t="e">
        <f t="shared" si="270"/>
        <v>#REF!</v>
      </c>
      <c r="EJ175" s="14" t="e">
        <f t="shared" si="271"/>
        <v>#REF!</v>
      </c>
      <c r="EK175" s="14" t="e">
        <f t="shared" si="272"/>
        <v>#REF!</v>
      </c>
      <c r="EL175" s="14" t="e">
        <f t="shared" si="273"/>
        <v>#REF!</v>
      </c>
      <c r="EM175" t="e">
        <f t="shared" si="274"/>
        <v>#REF!</v>
      </c>
      <c r="EN175" s="34" t="e">
        <f t="shared" si="275"/>
        <v>#REF!</v>
      </c>
      <c r="EO175" s="34" t="e">
        <f t="shared" si="276"/>
        <v>#REF!</v>
      </c>
      <c r="EP175" s="34" t="e">
        <f t="shared" si="277"/>
        <v>#REF!</v>
      </c>
      <c r="EQ175" s="34" t="e">
        <f t="shared" si="278"/>
        <v>#REF!</v>
      </c>
      <c r="ER175" s="59" t="e">
        <f t="shared" si="279"/>
        <v>#REF!</v>
      </c>
      <c r="ES175" s="59" t="e">
        <f t="shared" si="280"/>
        <v>#REF!</v>
      </c>
      <c r="ET175" s="59" t="e">
        <f t="shared" si="281"/>
        <v>#REF!</v>
      </c>
      <c r="EU175" s="59" t="e">
        <f t="shared" si="282"/>
        <v>#REF!</v>
      </c>
      <c r="EV175" s="14" t="e">
        <f t="shared" si="283"/>
        <v>#REF!</v>
      </c>
      <c r="EW175" s="14" t="e">
        <f t="shared" si="284"/>
        <v>#REF!</v>
      </c>
      <c r="EX175" s="14" t="e">
        <f t="shared" si="285"/>
        <v>#REF!</v>
      </c>
      <c r="EY175" s="14" t="e">
        <f t="shared" si="286"/>
        <v>#REF!</v>
      </c>
    </row>
    <row r="176" spans="1:155" x14ac:dyDescent="0.2">
      <c r="A176" s="17">
        <v>30016801</v>
      </c>
      <c r="B176" t="s">
        <v>62</v>
      </c>
      <c r="C176" t="s">
        <v>767</v>
      </c>
      <c r="D176" t="s">
        <v>768</v>
      </c>
      <c r="E176" t="s">
        <v>769</v>
      </c>
      <c r="F176" t="s">
        <v>41</v>
      </c>
      <c r="G176" t="s">
        <v>42</v>
      </c>
      <c r="H176" t="s">
        <v>770</v>
      </c>
      <c r="I176" t="s">
        <v>68</v>
      </c>
      <c r="J176" s="19" t="s">
        <v>69</v>
      </c>
      <c r="K176" t="s">
        <v>70</v>
      </c>
      <c r="L176">
        <v>1962</v>
      </c>
      <c r="M176">
        <f t="shared" si="194"/>
        <v>1962</v>
      </c>
      <c r="N176">
        <v>57</v>
      </c>
      <c r="O176" s="19">
        <f t="shared" si="195"/>
        <v>57</v>
      </c>
      <c r="P176" t="s">
        <v>80</v>
      </c>
      <c r="Q176" s="19" t="str">
        <f t="shared" si="197"/>
        <v>50-60</v>
      </c>
      <c r="R176" s="23">
        <v>428.24</v>
      </c>
      <c r="S176" s="15">
        <f t="shared" si="198"/>
        <v>0.42824000000000001</v>
      </c>
      <c r="T176">
        <v>30244861</v>
      </c>
      <c r="U176" t="s">
        <v>45</v>
      </c>
      <c r="V176" t="s">
        <v>55</v>
      </c>
      <c r="W176" t="s">
        <v>47</v>
      </c>
      <c r="X176" t="s">
        <v>48</v>
      </c>
      <c r="Y176" t="s">
        <v>452</v>
      </c>
      <c r="Z176" t="s">
        <v>771</v>
      </c>
      <c r="AA176" t="s">
        <v>772</v>
      </c>
      <c r="AB176" t="s">
        <v>148</v>
      </c>
      <c r="AC176">
        <v>1962</v>
      </c>
      <c r="AD176">
        <v>57</v>
      </c>
      <c r="AE176" t="str">
        <f t="shared" si="199"/>
        <v>&lt;60</v>
      </c>
      <c r="AF176">
        <v>-37.981673100000002</v>
      </c>
      <c r="AG176">
        <v>144.23589451000001</v>
      </c>
      <c r="AH176" t="s">
        <v>50</v>
      </c>
      <c r="AI176" t="s">
        <v>51</v>
      </c>
      <c r="AJ176" s="33" t="s">
        <v>446</v>
      </c>
      <c r="AL176">
        <v>1</v>
      </c>
      <c r="AM176" t="s">
        <v>86</v>
      </c>
      <c r="AN176">
        <v>220</v>
      </c>
      <c r="AO176" s="69">
        <v>4</v>
      </c>
      <c r="AP176">
        <v>2</v>
      </c>
      <c r="AQ176">
        <v>0</v>
      </c>
      <c r="AR176">
        <v>0</v>
      </c>
      <c r="AS176" s="82" t="str">
        <f t="shared" si="200"/>
        <v>Gw-0-0</v>
      </c>
      <c r="AT176" s="14">
        <f t="shared" si="201"/>
        <v>40000</v>
      </c>
      <c r="AU176" s="81">
        <f>VLOOKUP(C176,Bushfire_Vlookup!$F$2:$H$12575,3,FALSE)</f>
        <v>1</v>
      </c>
      <c r="AV176" s="14">
        <f>VLOOKUP(AS176,Safety_collateral_Vlookup!$J$3:$L$20,2,FALSE)</f>
        <v>3720.1399252148244</v>
      </c>
      <c r="AW176" s="14">
        <f>VLOOKUP(AS176,Safety_collateral_Vlookup!$J$3:$L$20,3,FALSE)</f>
        <v>25000</v>
      </c>
      <c r="AX176" s="48">
        <f t="shared" si="202"/>
        <v>73325.456300204212</v>
      </c>
      <c r="AY176" s="49">
        <f t="shared" si="288"/>
        <v>32546.240000000002</v>
      </c>
      <c r="AZ176" s="14">
        <v>76000</v>
      </c>
      <c r="BA176" s="16">
        <f t="shared" si="203"/>
        <v>2.2529624405216766</v>
      </c>
      <c r="BB176" t="e">
        <f>IF(BA176&lt;=#REF!,#REF!,IF(BA176&lt;=#REF!,#REF!,IF(BA176&lt;=#REF!,#REF!,IF(BA176&lt;=#REF!,#REF!,#REF!))))</f>
        <v>#REF!</v>
      </c>
      <c r="BC176" s="51">
        <v>3</v>
      </c>
      <c r="BD176" s="21">
        <v>70</v>
      </c>
      <c r="BE176" s="21">
        <v>6.4399999999999999E-2</v>
      </c>
      <c r="BF176" s="26">
        <f t="shared" si="204"/>
        <v>2122.8673259306715</v>
      </c>
      <c r="BG176" s="21">
        <v>7</v>
      </c>
      <c r="BH176" s="21">
        <f t="shared" si="205"/>
        <v>54.6</v>
      </c>
      <c r="BI176" s="28">
        <f t="shared" si="206"/>
        <v>2.2519960070400004E-2</v>
      </c>
      <c r="BJ176" s="27">
        <f t="shared" si="207"/>
        <v>2.2519960070400004E-2</v>
      </c>
      <c r="BK176" s="28">
        <f t="shared" si="208"/>
        <v>0.34525945935897445</v>
      </c>
      <c r="BL176" s="35">
        <f t="shared" si="209"/>
        <v>0.77785659417058972</v>
      </c>
      <c r="BM176" s="21" t="str">
        <f t="shared" si="210"/>
        <v>Cr2</v>
      </c>
      <c r="BN176" s="51">
        <v>2</v>
      </c>
      <c r="BO176" s="21">
        <v>0</v>
      </c>
      <c r="BP176" s="50" t="s">
        <v>5497</v>
      </c>
      <c r="BQ176" s="14">
        <v>40000</v>
      </c>
      <c r="BR176">
        <f>IFERROR(VLOOKUP(AO176,'Model Failure data- Lines'!$A$37:$E$41,3,FALSE),'Model Failure data- Lines'!$C$37)</f>
        <v>0.45419999999999999</v>
      </c>
      <c r="BS176" s="14">
        <f t="shared" si="211"/>
        <v>33304.422251552751</v>
      </c>
      <c r="BT176" s="34">
        <f t="shared" si="212"/>
        <v>29029.632487407642</v>
      </c>
      <c r="BU176" s="34">
        <f t="shared" si="213"/>
        <v>1.1472560758734858</v>
      </c>
      <c r="BV176" s="54">
        <f t="shared" si="214"/>
        <v>4274.7897641451091</v>
      </c>
      <c r="BW176">
        <f>IFERROR(VLOOKUP(AO176,'Model Failure data- Lines'!$A$37:$E$41,4,FALSE),'Model Failure data- Lines'!$D$37)</f>
        <v>0.40249999999999997</v>
      </c>
      <c r="BX176" s="14">
        <f t="shared" si="215"/>
        <v>29513.496160832194</v>
      </c>
      <c r="BY176" s="34">
        <f t="shared" si="216"/>
        <v>25892.992934174672</v>
      </c>
      <c r="BZ176" s="71">
        <f t="shared" si="217"/>
        <v>1.1398255982173087</v>
      </c>
      <c r="CA176" s="71">
        <f t="shared" si="218"/>
        <v>3620.5032266575217</v>
      </c>
      <c r="CB176" s="56">
        <v>1</v>
      </c>
      <c r="CC176">
        <f>IFERROR(VLOOKUP(AO176,'Model Failure data- Lines'!$A$37:$E$41,5,FALSE),'Model Failure data- Lines'!$E$37)</f>
        <v>0.28349999999999997</v>
      </c>
      <c r="CD176" s="14">
        <f t="shared" si="219"/>
        <v>20787.766861107892</v>
      </c>
      <c r="CE176" s="34">
        <f t="shared" si="220"/>
        <v>20599.832210701432</v>
      </c>
      <c r="CF176" s="34">
        <f t="shared" si="221"/>
        <v>1.0091231155906615</v>
      </c>
      <c r="CG176" s="54">
        <f t="shared" si="222"/>
        <v>187.9346504064597</v>
      </c>
      <c r="CH176" t="e">
        <f>IFERROR(VLOOKUP(AO176,'Model Failure data- Lines'!#REF!,3,FALSE),'Model Failure data- Lines'!#REF!)</f>
        <v>#REF!</v>
      </c>
      <c r="CI176" s="14" t="e">
        <f t="shared" si="223"/>
        <v>#REF!</v>
      </c>
      <c r="CJ176" s="34">
        <f t="shared" si="224"/>
        <v>27844.45090324472</v>
      </c>
      <c r="CK176" s="34" t="e">
        <f t="shared" si="225"/>
        <v>#REF!</v>
      </c>
      <c r="CL176" s="54" t="e">
        <f t="shared" si="226"/>
        <v>#REF!</v>
      </c>
      <c r="CM176" t="e">
        <f>IFERROR(VLOOKUP(AO176,'Model Failure data- Lines'!#REF!,4,FALSE),'Model Failure data- Lines'!#REF!)</f>
        <v>#REF!</v>
      </c>
      <c r="CN176" s="14" t="e">
        <f t="shared" si="227"/>
        <v>#REF!</v>
      </c>
      <c r="CO176" s="34">
        <f t="shared" si="228"/>
        <v>23821.905267803766</v>
      </c>
      <c r="CP176" s="34" t="e">
        <f t="shared" si="229"/>
        <v>#REF!</v>
      </c>
      <c r="CQ176" s="54" t="e">
        <f t="shared" si="230"/>
        <v>#REF!</v>
      </c>
      <c r="CR176" t="e">
        <f>IFERROR(VLOOKUP(AO176,'Model Failure data- Lines'!#REF!,5,FALSE),'Model Failure data- Lines'!#REF!)</f>
        <v>#REF!</v>
      </c>
      <c r="CS176" s="14" t="e">
        <f t="shared" si="231"/>
        <v>#REF!</v>
      </c>
      <c r="CT176" s="34">
        <f t="shared" si="232"/>
        <v>17436.212926231012</v>
      </c>
      <c r="CU176" s="34" t="e">
        <f t="shared" si="233"/>
        <v>#REF!</v>
      </c>
      <c r="CV176" s="54" t="e">
        <f t="shared" si="234"/>
        <v>#REF!</v>
      </c>
      <c r="CW176" t="s">
        <v>148</v>
      </c>
      <c r="CY176">
        <v>1</v>
      </c>
      <c r="CZ176">
        <f t="shared" si="235"/>
        <v>3620.5032266575204</v>
      </c>
      <c r="DA176" s="34">
        <f t="shared" si="236"/>
        <v>17178.699999999997</v>
      </c>
      <c r="DB176" s="34">
        <f t="shared" si="237"/>
        <v>0.42946749999999995</v>
      </c>
      <c r="DC176" s="34">
        <f t="shared" si="238"/>
        <v>1597.6791933321974</v>
      </c>
      <c r="DD176" s="9">
        <f t="shared" si="239"/>
        <v>10736.687499999998</v>
      </c>
      <c r="DE176" s="59">
        <f t="shared" si="240"/>
        <v>0.58206252171500128</v>
      </c>
      <c r="DF176" s="59">
        <f t="shared" si="241"/>
        <v>1.4551563042875034E-5</v>
      </c>
      <c r="DG176" s="59">
        <f t="shared" si="242"/>
        <v>5.4133850650079932E-2</v>
      </c>
      <c r="DH176" s="59">
        <f t="shared" si="243"/>
        <v>0.36378907607187583</v>
      </c>
      <c r="DI176" s="14">
        <f t="shared" si="244"/>
        <v>2107.3592379855754</v>
      </c>
      <c r="DJ176" s="14">
        <f t="shared" si="245"/>
        <v>5.2683980949639379E-2</v>
      </c>
      <c r="DK176" s="14">
        <f t="shared" si="246"/>
        <v>195.99178095001068</v>
      </c>
      <c r="DL176" s="14">
        <f t="shared" si="247"/>
        <v>1317.0995237409845</v>
      </c>
      <c r="DM176">
        <f t="shared" si="248"/>
        <v>187.93465040646075</v>
      </c>
      <c r="DN176" s="34">
        <f t="shared" si="249"/>
        <v>12099.779999999999</v>
      </c>
      <c r="DO176" s="34">
        <f t="shared" si="250"/>
        <v>0.30249449999999994</v>
      </c>
      <c r="DP176" s="34">
        <f t="shared" si="251"/>
        <v>1125.3218666078956</v>
      </c>
      <c r="DQ176" s="9">
        <f t="shared" si="252"/>
        <v>7562.3624999999984</v>
      </c>
      <c r="DR176" s="59">
        <f t="shared" si="253"/>
        <v>0.58206252171500139</v>
      </c>
      <c r="DS176" s="59">
        <f t="shared" si="254"/>
        <v>1.4551563042875034E-5</v>
      </c>
      <c r="DT176" s="59">
        <f t="shared" si="255"/>
        <v>5.4133850650079939E-2</v>
      </c>
      <c r="DU176" s="59">
        <f t="shared" si="256"/>
        <v>0.36378907607187583</v>
      </c>
      <c r="DV176" s="14">
        <f t="shared" si="257"/>
        <v>109.38971653321177</v>
      </c>
      <c r="DW176" s="14">
        <f t="shared" si="258"/>
        <v>2.7347429133302938E-3</v>
      </c>
      <c r="DX176" s="14">
        <f t="shared" si="259"/>
        <v>10.17362629707833</v>
      </c>
      <c r="DY176" s="14">
        <f t="shared" si="260"/>
        <v>68.368572833257346</v>
      </c>
      <c r="DZ176" s="34" t="e">
        <f t="shared" si="261"/>
        <v>#REF!</v>
      </c>
      <c r="EA176" s="34" t="e">
        <f t="shared" si="262"/>
        <v>#REF!</v>
      </c>
      <c r="EB176" s="34" t="e">
        <f t="shared" si="263"/>
        <v>#REF!</v>
      </c>
      <c r="EC176" s="34" t="e">
        <f t="shared" si="264"/>
        <v>#REF!</v>
      </c>
      <c r="ED176" s="34" t="e">
        <f t="shared" si="265"/>
        <v>#REF!</v>
      </c>
      <c r="EE176" s="59" t="e">
        <f t="shared" si="266"/>
        <v>#REF!</v>
      </c>
      <c r="EF176" s="59" t="e">
        <f t="shared" si="267"/>
        <v>#REF!</v>
      </c>
      <c r="EG176" s="59" t="e">
        <f t="shared" si="268"/>
        <v>#REF!</v>
      </c>
      <c r="EH176" s="59" t="e">
        <f t="shared" si="269"/>
        <v>#REF!</v>
      </c>
      <c r="EI176" s="14" t="e">
        <f t="shared" si="270"/>
        <v>#REF!</v>
      </c>
      <c r="EJ176" s="14" t="e">
        <f t="shared" si="271"/>
        <v>#REF!</v>
      </c>
      <c r="EK176" s="14" t="e">
        <f t="shared" si="272"/>
        <v>#REF!</v>
      </c>
      <c r="EL176" s="14" t="e">
        <f t="shared" si="273"/>
        <v>#REF!</v>
      </c>
      <c r="EM176" t="e">
        <f t="shared" si="274"/>
        <v>#REF!</v>
      </c>
      <c r="EN176" s="34" t="e">
        <f t="shared" si="275"/>
        <v>#REF!</v>
      </c>
      <c r="EO176" s="34" t="e">
        <f t="shared" si="276"/>
        <v>#REF!</v>
      </c>
      <c r="EP176" s="34" t="e">
        <f t="shared" si="277"/>
        <v>#REF!</v>
      </c>
      <c r="EQ176" s="34" t="e">
        <f t="shared" si="278"/>
        <v>#REF!</v>
      </c>
      <c r="ER176" s="59" t="e">
        <f t="shared" si="279"/>
        <v>#REF!</v>
      </c>
      <c r="ES176" s="59" t="e">
        <f t="shared" si="280"/>
        <v>#REF!</v>
      </c>
      <c r="ET176" s="59" t="e">
        <f t="shared" si="281"/>
        <v>#REF!</v>
      </c>
      <c r="EU176" s="59" t="e">
        <f t="shared" si="282"/>
        <v>#REF!</v>
      </c>
      <c r="EV176" s="14" t="e">
        <f t="shared" si="283"/>
        <v>#REF!</v>
      </c>
      <c r="EW176" s="14" t="e">
        <f t="shared" si="284"/>
        <v>#REF!</v>
      </c>
      <c r="EX176" s="14" t="e">
        <f t="shared" si="285"/>
        <v>#REF!</v>
      </c>
      <c r="EY176" s="14" t="e">
        <f t="shared" si="286"/>
        <v>#REF!</v>
      </c>
    </row>
    <row r="177" spans="1:155" x14ac:dyDescent="0.2">
      <c r="A177" s="17">
        <v>30253277</v>
      </c>
      <c r="B177" t="s">
        <v>62</v>
      </c>
      <c r="C177" t="s">
        <v>4129</v>
      </c>
      <c r="D177" t="s">
        <v>4130</v>
      </c>
      <c r="E177" t="s">
        <v>2331</v>
      </c>
      <c r="F177" t="s">
        <v>41</v>
      </c>
      <c r="G177" t="s">
        <v>42</v>
      </c>
      <c r="H177" t="s">
        <v>4131</v>
      </c>
      <c r="I177" t="s">
        <v>68</v>
      </c>
      <c r="J177" s="19" t="s">
        <v>69</v>
      </c>
      <c r="K177" t="s">
        <v>70</v>
      </c>
      <c r="L177">
        <v>1962</v>
      </c>
      <c r="M177">
        <f t="shared" si="194"/>
        <v>1962</v>
      </c>
      <c r="N177">
        <v>57</v>
      </c>
      <c r="O177" s="19">
        <f t="shared" si="195"/>
        <v>57</v>
      </c>
      <c r="P177" t="s">
        <v>80</v>
      </c>
      <c r="Q177" s="19" t="str">
        <f t="shared" si="197"/>
        <v>50-60</v>
      </c>
      <c r="R177" s="23">
        <v>394.72</v>
      </c>
      <c r="S177" s="15">
        <f t="shared" si="198"/>
        <v>0.39472000000000002</v>
      </c>
      <c r="T177">
        <v>30315970</v>
      </c>
      <c r="U177" t="s">
        <v>45</v>
      </c>
      <c r="V177" t="s">
        <v>55</v>
      </c>
      <c r="W177" t="s">
        <v>47</v>
      </c>
      <c r="X177" t="s">
        <v>48</v>
      </c>
      <c r="Y177" t="s">
        <v>452</v>
      </c>
      <c r="Z177" t="s">
        <v>4132</v>
      </c>
      <c r="AA177" t="s">
        <v>4133</v>
      </c>
      <c r="AB177" t="s">
        <v>252</v>
      </c>
      <c r="AC177">
        <v>1962</v>
      </c>
      <c r="AD177">
        <v>57</v>
      </c>
      <c r="AE177" t="str">
        <f t="shared" si="199"/>
        <v>&lt;60</v>
      </c>
      <c r="AF177">
        <v>-37.978488259999999</v>
      </c>
      <c r="AG177">
        <v>144.23315976000001</v>
      </c>
      <c r="AH177" t="s">
        <v>50</v>
      </c>
      <c r="AI177" t="s">
        <v>51</v>
      </c>
      <c r="AJ177" s="33" t="s">
        <v>446</v>
      </c>
      <c r="AL177">
        <v>1</v>
      </c>
      <c r="AM177" t="s">
        <v>86</v>
      </c>
      <c r="AN177">
        <v>220</v>
      </c>
      <c r="AO177" s="69">
        <v>4</v>
      </c>
      <c r="AP177">
        <v>2</v>
      </c>
      <c r="AQ177">
        <v>0</v>
      </c>
      <c r="AR177">
        <v>0</v>
      </c>
      <c r="AS177" s="82" t="str">
        <f t="shared" si="200"/>
        <v>Gw-0-0</v>
      </c>
      <c r="AT177" s="14">
        <f t="shared" si="201"/>
        <v>40000</v>
      </c>
      <c r="AU177" s="81">
        <f>VLOOKUP(C177,Bushfire_Vlookup!$F$2:$H$12575,3,FALSE)</f>
        <v>1</v>
      </c>
      <c r="AV177" s="14">
        <f>VLOOKUP(AS177,Safety_collateral_Vlookup!$J$3:$L$20,2,FALSE)</f>
        <v>3720.1399252148244</v>
      </c>
      <c r="AW177" s="14">
        <f>VLOOKUP(AS177,Safety_collateral_Vlookup!$J$3:$L$20,3,FALSE)</f>
        <v>25000</v>
      </c>
      <c r="AX177" s="48">
        <f t="shared" si="202"/>
        <v>73325.456300204212</v>
      </c>
      <c r="AY177" s="49">
        <f t="shared" si="288"/>
        <v>29998.720000000001</v>
      </c>
      <c r="AZ177" s="14">
        <v>76000</v>
      </c>
      <c r="BA177" s="16">
        <f t="shared" si="203"/>
        <v>2.4442861662165654</v>
      </c>
      <c r="BB177" t="e">
        <f>IF(BA177&lt;=#REF!,#REF!,IF(BA177&lt;=#REF!,#REF!,IF(BA177&lt;=#REF!,#REF!,IF(BA177&lt;=#REF!,#REF!,#REF!))))</f>
        <v>#REF!</v>
      </c>
      <c r="BC177" s="51">
        <v>3</v>
      </c>
      <c r="BD177" s="21">
        <v>70</v>
      </c>
      <c r="BE177" s="21">
        <v>6.4399999999999999E-2</v>
      </c>
      <c r="BF177" s="26">
        <f t="shared" si="204"/>
        <v>1956.7022951881067</v>
      </c>
      <c r="BG177" s="21">
        <v>7</v>
      </c>
      <c r="BH177" s="21">
        <f t="shared" si="205"/>
        <v>54.6</v>
      </c>
      <c r="BI177" s="28">
        <f t="shared" si="206"/>
        <v>2.2519960070400004E-2</v>
      </c>
      <c r="BJ177" s="27">
        <f t="shared" si="207"/>
        <v>2.2519960070400004E-2</v>
      </c>
      <c r="BK177" s="28">
        <f t="shared" si="208"/>
        <v>0.34525945935897434</v>
      </c>
      <c r="BL177" s="35">
        <f t="shared" si="209"/>
        <v>0.84391292026655162</v>
      </c>
      <c r="BM177" s="21" t="str">
        <f t="shared" si="210"/>
        <v>Cr2</v>
      </c>
      <c r="BN177" s="51">
        <v>2</v>
      </c>
      <c r="BO177" s="21">
        <v>0</v>
      </c>
      <c r="BP177" s="50" t="s">
        <v>5497</v>
      </c>
      <c r="BQ177" s="14">
        <v>40000</v>
      </c>
      <c r="BR177">
        <f>IFERROR(VLOOKUP(AO177,'Model Failure data- Lines'!$A$37:$E$41,3,FALSE),'Model Failure data- Lines'!$C$37)</f>
        <v>0.45419999999999999</v>
      </c>
      <c r="BS177" s="14">
        <f t="shared" si="211"/>
        <v>33304.422251552751</v>
      </c>
      <c r="BT177" s="34">
        <f t="shared" si="212"/>
        <v>26757.370949536577</v>
      </c>
      <c r="BU177" s="34">
        <f t="shared" si="213"/>
        <v>1.2446821593333544</v>
      </c>
      <c r="BV177" s="54">
        <f t="shared" si="214"/>
        <v>6547.0513020161743</v>
      </c>
      <c r="BW177">
        <f>IFERROR(VLOOKUP(AO177,'Model Failure data- Lines'!$A$37:$E$41,4,FALSE),'Model Failure data- Lines'!$D$37)</f>
        <v>0.40249999999999997</v>
      </c>
      <c r="BX177" s="14">
        <f t="shared" si="215"/>
        <v>29513.496160832194</v>
      </c>
      <c r="BY177" s="34">
        <f t="shared" si="216"/>
        <v>23866.248297630831</v>
      </c>
      <c r="BZ177" s="71">
        <f t="shared" si="217"/>
        <v>1.2366206784064153</v>
      </c>
      <c r="CA177" s="71">
        <f t="shared" si="218"/>
        <v>5647.2478632013626</v>
      </c>
      <c r="CB177" s="56">
        <v>1</v>
      </c>
      <c r="CC177">
        <f>IFERROR(VLOOKUP(AO177,'Model Failure data- Lines'!$A$37:$E$41,5,FALSE),'Model Failure data- Lines'!$E$37)</f>
        <v>0.28349999999999997</v>
      </c>
      <c r="CD177" s="14">
        <f t="shared" si="219"/>
        <v>20787.766861107892</v>
      </c>
      <c r="CE177" s="34">
        <f t="shared" si="220"/>
        <v>18987.403722697713</v>
      </c>
      <c r="CF177" s="34">
        <f t="shared" si="221"/>
        <v>1.0948188159215264</v>
      </c>
      <c r="CG177" s="54">
        <f t="shared" si="222"/>
        <v>1800.3631384101791</v>
      </c>
      <c r="CH177" t="e">
        <f>IFERROR(VLOOKUP(AO177,'Model Failure data- Lines'!#REF!,3,FALSE),'Model Failure data- Lines'!#REF!)</f>
        <v>#REF!</v>
      </c>
      <c r="CI177" s="14" t="e">
        <f t="shared" si="223"/>
        <v>#REF!</v>
      </c>
      <c r="CJ177" s="34">
        <f t="shared" si="224"/>
        <v>25664.958108837931</v>
      </c>
      <c r="CK177" s="34" t="e">
        <f t="shared" si="225"/>
        <v>#REF!</v>
      </c>
      <c r="CL177" s="54" t="e">
        <f t="shared" si="226"/>
        <v>#REF!</v>
      </c>
      <c r="CM177" t="e">
        <f>IFERROR(VLOOKUP(AO177,'Model Failure data- Lines'!#REF!,4,FALSE),'Model Failure data- Lines'!#REF!)</f>
        <v>#REF!</v>
      </c>
      <c r="CN177" s="14" t="e">
        <f t="shared" si="227"/>
        <v>#REF!</v>
      </c>
      <c r="CO177" s="34">
        <f t="shared" si="228"/>
        <v>21957.272667914025</v>
      </c>
      <c r="CP177" s="34" t="e">
        <f t="shared" si="229"/>
        <v>#REF!</v>
      </c>
      <c r="CQ177" s="54" t="e">
        <f t="shared" si="230"/>
        <v>#REF!</v>
      </c>
      <c r="CR177" t="e">
        <f>IFERROR(VLOOKUP(AO177,'Model Failure data- Lines'!#REF!,5,FALSE),'Model Failure data- Lines'!#REF!)</f>
        <v>#REF!</v>
      </c>
      <c r="CS177" s="14" t="e">
        <f t="shared" si="231"/>
        <v>#REF!</v>
      </c>
      <c r="CT177" s="34">
        <f t="shared" si="232"/>
        <v>16071.413147398433</v>
      </c>
      <c r="CU177" s="34" t="e">
        <f t="shared" si="233"/>
        <v>#REF!</v>
      </c>
      <c r="CV177" s="54" t="e">
        <f t="shared" si="234"/>
        <v>#REF!</v>
      </c>
      <c r="CW177" t="s">
        <v>252</v>
      </c>
      <c r="CY177">
        <v>1</v>
      </c>
      <c r="CZ177">
        <f t="shared" si="235"/>
        <v>5647.2478632013626</v>
      </c>
      <c r="DA177" s="34">
        <f t="shared" si="236"/>
        <v>17178.699999999997</v>
      </c>
      <c r="DB177" s="34">
        <f t="shared" si="237"/>
        <v>0.42946749999999995</v>
      </c>
      <c r="DC177" s="34">
        <f t="shared" si="238"/>
        <v>1597.6791933321974</v>
      </c>
      <c r="DD177" s="9">
        <f t="shared" si="239"/>
        <v>10736.687499999998</v>
      </c>
      <c r="DE177" s="59">
        <f t="shared" si="240"/>
        <v>0.58206252171500128</v>
      </c>
      <c r="DF177" s="59">
        <f t="shared" si="241"/>
        <v>1.4551563042875034E-5</v>
      </c>
      <c r="DG177" s="59">
        <f t="shared" si="242"/>
        <v>5.4133850650079932E-2</v>
      </c>
      <c r="DH177" s="59">
        <f t="shared" si="243"/>
        <v>0.36378907607187583</v>
      </c>
      <c r="DI177" s="14">
        <f t="shared" si="244"/>
        <v>3287.0513320046375</v>
      </c>
      <c r="DJ177" s="14">
        <f t="shared" si="245"/>
        <v>8.2176283300115949E-2</v>
      </c>
      <c r="DK177" s="14">
        <f t="shared" si="246"/>
        <v>305.70727241052555</v>
      </c>
      <c r="DL177" s="14">
        <f t="shared" si="247"/>
        <v>2054.4070825028989</v>
      </c>
      <c r="DM177">
        <f t="shared" si="248"/>
        <v>1800.3631384101795</v>
      </c>
      <c r="DN177" s="34">
        <f t="shared" si="249"/>
        <v>12099.779999999999</v>
      </c>
      <c r="DO177" s="34">
        <f t="shared" si="250"/>
        <v>0.30249449999999994</v>
      </c>
      <c r="DP177" s="34">
        <f t="shared" si="251"/>
        <v>1125.3218666078956</v>
      </c>
      <c r="DQ177" s="9">
        <f t="shared" si="252"/>
        <v>7562.3624999999984</v>
      </c>
      <c r="DR177" s="59">
        <f t="shared" si="253"/>
        <v>0.58206252171500139</v>
      </c>
      <c r="DS177" s="59">
        <f t="shared" si="254"/>
        <v>1.4551563042875034E-5</v>
      </c>
      <c r="DT177" s="59">
        <f t="shared" si="255"/>
        <v>5.4133850650079939E-2</v>
      </c>
      <c r="DU177" s="59">
        <f t="shared" si="256"/>
        <v>0.36378907607187583</v>
      </c>
      <c r="DV177" s="14">
        <f t="shared" si="257"/>
        <v>1047.9239083457633</v>
      </c>
      <c r="DW177" s="14">
        <f t="shared" si="258"/>
        <v>2.6198097708644077E-2</v>
      </c>
      <c r="DX177" s="14">
        <f t="shared" si="259"/>
        <v>97.460589250605864</v>
      </c>
      <c r="DY177" s="14">
        <f t="shared" si="260"/>
        <v>654.95244271610193</v>
      </c>
      <c r="DZ177" s="34" t="e">
        <f t="shared" si="261"/>
        <v>#REF!</v>
      </c>
      <c r="EA177" s="34" t="e">
        <f t="shared" si="262"/>
        <v>#REF!</v>
      </c>
      <c r="EB177" s="34" t="e">
        <f t="shared" si="263"/>
        <v>#REF!</v>
      </c>
      <c r="EC177" s="34" t="e">
        <f t="shared" si="264"/>
        <v>#REF!</v>
      </c>
      <c r="ED177" s="34" t="e">
        <f t="shared" si="265"/>
        <v>#REF!</v>
      </c>
      <c r="EE177" s="59" t="e">
        <f t="shared" si="266"/>
        <v>#REF!</v>
      </c>
      <c r="EF177" s="59" t="e">
        <f t="shared" si="267"/>
        <v>#REF!</v>
      </c>
      <c r="EG177" s="59" t="e">
        <f t="shared" si="268"/>
        <v>#REF!</v>
      </c>
      <c r="EH177" s="59" t="e">
        <f t="shared" si="269"/>
        <v>#REF!</v>
      </c>
      <c r="EI177" s="14" t="e">
        <f t="shared" si="270"/>
        <v>#REF!</v>
      </c>
      <c r="EJ177" s="14" t="e">
        <f t="shared" si="271"/>
        <v>#REF!</v>
      </c>
      <c r="EK177" s="14" t="e">
        <f t="shared" si="272"/>
        <v>#REF!</v>
      </c>
      <c r="EL177" s="14" t="e">
        <f t="shared" si="273"/>
        <v>#REF!</v>
      </c>
      <c r="EM177" t="e">
        <f t="shared" si="274"/>
        <v>#REF!</v>
      </c>
      <c r="EN177" s="34" t="e">
        <f t="shared" si="275"/>
        <v>#REF!</v>
      </c>
      <c r="EO177" s="34" t="e">
        <f t="shared" si="276"/>
        <v>#REF!</v>
      </c>
      <c r="EP177" s="34" t="e">
        <f t="shared" si="277"/>
        <v>#REF!</v>
      </c>
      <c r="EQ177" s="34" t="e">
        <f t="shared" si="278"/>
        <v>#REF!</v>
      </c>
      <c r="ER177" s="59" t="e">
        <f t="shared" si="279"/>
        <v>#REF!</v>
      </c>
      <c r="ES177" s="59" t="e">
        <f t="shared" si="280"/>
        <v>#REF!</v>
      </c>
      <c r="ET177" s="59" t="e">
        <f t="shared" si="281"/>
        <v>#REF!</v>
      </c>
      <c r="EU177" s="59" t="e">
        <f t="shared" si="282"/>
        <v>#REF!</v>
      </c>
      <c r="EV177" s="14" t="e">
        <f t="shared" si="283"/>
        <v>#REF!</v>
      </c>
      <c r="EW177" s="14" t="e">
        <f t="shared" si="284"/>
        <v>#REF!</v>
      </c>
      <c r="EX177" s="14" t="e">
        <f t="shared" si="285"/>
        <v>#REF!</v>
      </c>
      <c r="EY177" s="14" t="e">
        <f t="shared" si="286"/>
        <v>#REF!</v>
      </c>
    </row>
    <row r="178" spans="1:155" x14ac:dyDescent="0.2">
      <c r="A178" s="17">
        <v>30121959</v>
      </c>
      <c r="B178" t="s">
        <v>62</v>
      </c>
      <c r="C178" t="s">
        <v>2514</v>
      </c>
      <c r="D178" t="s">
        <v>2515</v>
      </c>
      <c r="E178" t="s">
        <v>2516</v>
      </c>
      <c r="F178" t="s">
        <v>41</v>
      </c>
      <c r="G178" t="s">
        <v>42</v>
      </c>
      <c r="H178" t="s">
        <v>2517</v>
      </c>
      <c r="I178" t="s">
        <v>68</v>
      </c>
      <c r="J178" s="19" t="s">
        <v>69</v>
      </c>
      <c r="K178" t="s">
        <v>70</v>
      </c>
      <c r="L178">
        <v>1962</v>
      </c>
      <c r="M178">
        <f t="shared" si="194"/>
        <v>1962</v>
      </c>
      <c r="N178">
        <v>57</v>
      </c>
      <c r="O178" s="19">
        <f t="shared" si="195"/>
        <v>57</v>
      </c>
      <c r="P178" t="s">
        <v>80</v>
      </c>
      <c r="Q178" s="19" t="str">
        <f t="shared" si="197"/>
        <v>50-60</v>
      </c>
      <c r="R178" s="23">
        <v>413</v>
      </c>
      <c r="S178" s="15">
        <f t="shared" si="198"/>
        <v>0.41299999999999998</v>
      </c>
      <c r="T178">
        <v>30243415</v>
      </c>
      <c r="U178" t="s">
        <v>45</v>
      </c>
      <c r="V178" t="s">
        <v>55</v>
      </c>
      <c r="W178" t="s">
        <v>47</v>
      </c>
      <c r="X178" t="s">
        <v>48</v>
      </c>
      <c r="Y178" t="s">
        <v>452</v>
      </c>
      <c r="Z178" t="s">
        <v>2518</v>
      </c>
      <c r="AA178" t="s">
        <v>2519</v>
      </c>
      <c r="AB178" t="s">
        <v>57</v>
      </c>
      <c r="AC178">
        <v>1962</v>
      </c>
      <c r="AD178">
        <v>57</v>
      </c>
      <c r="AE178" t="str">
        <f t="shared" si="199"/>
        <v>&lt;60</v>
      </c>
      <c r="AF178">
        <v>-37.975539570000002</v>
      </c>
      <c r="AG178">
        <v>144.23063780999999</v>
      </c>
      <c r="AH178" t="s">
        <v>50</v>
      </c>
      <c r="AI178" t="s">
        <v>51</v>
      </c>
      <c r="AJ178" s="33" t="s">
        <v>446</v>
      </c>
      <c r="AL178">
        <v>1</v>
      </c>
      <c r="AM178" t="s">
        <v>86</v>
      </c>
      <c r="AN178">
        <v>220</v>
      </c>
      <c r="AO178" s="69">
        <v>4</v>
      </c>
      <c r="AP178">
        <v>2</v>
      </c>
      <c r="AQ178">
        <v>0</v>
      </c>
      <c r="AR178">
        <v>0</v>
      </c>
      <c r="AS178" s="82" t="str">
        <f t="shared" si="200"/>
        <v>Gw-0-0</v>
      </c>
      <c r="AT178" s="14">
        <f t="shared" si="201"/>
        <v>40000</v>
      </c>
      <c r="AU178" s="81">
        <f>VLOOKUP(C178,Bushfire_Vlookup!$F$2:$H$12575,3,FALSE)</f>
        <v>1</v>
      </c>
      <c r="AV178" s="14">
        <f>VLOOKUP(AS178,Safety_collateral_Vlookup!$J$3:$L$20,2,FALSE)</f>
        <v>3720.1399252148244</v>
      </c>
      <c r="AW178" s="14">
        <f>VLOOKUP(AS178,Safety_collateral_Vlookup!$J$3:$L$20,3,FALSE)</f>
        <v>25000</v>
      </c>
      <c r="AX178" s="48">
        <f t="shared" si="202"/>
        <v>73325.456300204212</v>
      </c>
      <c r="AY178" s="49">
        <f t="shared" si="288"/>
        <v>31388</v>
      </c>
      <c r="AZ178" s="14">
        <v>76000</v>
      </c>
      <c r="BA178" s="16">
        <f t="shared" si="203"/>
        <v>2.3360983911113871</v>
      </c>
      <c r="BB178" t="e">
        <f>IF(BA178&lt;=#REF!,#REF!,IF(BA178&lt;=#REF!,#REF!,IF(BA178&lt;=#REF!,#REF!,IF(BA178&lt;=#REF!,#REF!,#REF!))))</f>
        <v>#REF!</v>
      </c>
      <c r="BC178" s="51">
        <v>3</v>
      </c>
      <c r="BD178" s="21">
        <v>70</v>
      </c>
      <c r="BE178" s="21">
        <v>6.4399999999999999E-2</v>
      </c>
      <c r="BF178" s="26">
        <f t="shared" si="204"/>
        <v>2047.3197403543982</v>
      </c>
      <c r="BG178" s="21">
        <v>7</v>
      </c>
      <c r="BH178" s="21">
        <f t="shared" si="205"/>
        <v>54.6</v>
      </c>
      <c r="BI178" s="28">
        <f t="shared" si="206"/>
        <v>2.2519960070400004E-2</v>
      </c>
      <c r="BJ178" s="27">
        <f t="shared" si="207"/>
        <v>2.2519960070400004E-2</v>
      </c>
      <c r="BK178" s="28">
        <f t="shared" si="208"/>
        <v>0.34525945935897434</v>
      </c>
      <c r="BL178" s="35">
        <f t="shared" si="209"/>
        <v>0.80656006752448739</v>
      </c>
      <c r="BM178" s="21" t="str">
        <f t="shared" si="210"/>
        <v>Cr2</v>
      </c>
      <c r="BN178" s="51">
        <v>2</v>
      </c>
      <c r="BO178" s="21">
        <v>0</v>
      </c>
      <c r="BP178" s="50" t="s">
        <v>5497</v>
      </c>
      <c r="BQ178" s="14">
        <v>40000</v>
      </c>
      <c r="BR178">
        <f>IFERROR(VLOOKUP(AO178,'Model Failure data- Lines'!$A$37:$E$41,3,FALSE),'Model Failure data- Lines'!$C$37)</f>
        <v>0.45419999999999999</v>
      </c>
      <c r="BS178" s="14">
        <f t="shared" si="211"/>
        <v>33304.422251552751</v>
      </c>
      <c r="BT178" s="34">
        <f t="shared" si="212"/>
        <v>27996.539831167931</v>
      </c>
      <c r="BU178" s="34">
        <f t="shared" si="213"/>
        <v>1.189590658431142</v>
      </c>
      <c r="BV178" s="54">
        <f t="shared" si="214"/>
        <v>5307.8824203848199</v>
      </c>
      <c r="BW178">
        <f>IFERROR(VLOOKUP(AO178,'Model Failure data- Lines'!$A$37:$E$41,4,FALSE),'Model Failure data- Lines'!$D$37)</f>
        <v>0.40249999999999997</v>
      </c>
      <c r="BX178" s="14">
        <f t="shared" si="215"/>
        <v>29513.496160832194</v>
      </c>
      <c r="BY178" s="34">
        <f t="shared" si="216"/>
        <v>24971.525503956051</v>
      </c>
      <c r="BZ178" s="71">
        <f t="shared" si="217"/>
        <v>1.1818859907520105</v>
      </c>
      <c r="CA178" s="71">
        <f t="shared" si="218"/>
        <v>4541.970656876143</v>
      </c>
      <c r="CB178" s="56">
        <v>1</v>
      </c>
      <c r="CC178">
        <f>IFERROR(VLOOKUP(AO178,'Model Failure data- Lines'!$A$37:$E$41,5,FALSE),'Model Failure data- Lines'!$E$37)</f>
        <v>0.28349999999999997</v>
      </c>
      <c r="CD178" s="14">
        <f t="shared" si="219"/>
        <v>20787.766861107892</v>
      </c>
      <c r="CE178" s="34">
        <f t="shared" si="220"/>
        <v>19866.735248971818</v>
      </c>
      <c r="CF178" s="34">
        <f t="shared" si="221"/>
        <v>1.0463604915751692</v>
      </c>
      <c r="CG178" s="54">
        <f t="shared" si="222"/>
        <v>921.03161213607382</v>
      </c>
      <c r="CH178" t="e">
        <f>IFERROR(VLOOKUP(AO178,'Model Failure data- Lines'!#REF!,3,FALSE),'Model Failure data- Lines'!#REF!)</f>
        <v>#REF!</v>
      </c>
      <c r="CI178" s="14" t="e">
        <f t="shared" si="223"/>
        <v>#REF!</v>
      </c>
      <c r="CJ178" s="34">
        <f t="shared" si="224"/>
        <v>26853.535921539482</v>
      </c>
      <c r="CK178" s="34" t="e">
        <f t="shared" si="225"/>
        <v>#REF!</v>
      </c>
      <c r="CL178" s="54" t="e">
        <f t="shared" si="226"/>
        <v>#REF!</v>
      </c>
      <c r="CM178" t="e">
        <f>IFERROR(VLOOKUP(AO178,'Model Failure data- Lines'!#REF!,4,FALSE),'Model Failure data- Lines'!#REF!)</f>
        <v>#REF!</v>
      </c>
      <c r="CN178" s="14" t="e">
        <f t="shared" si="227"/>
        <v>#REF!</v>
      </c>
      <c r="CO178" s="34">
        <f t="shared" si="228"/>
        <v>22974.142713438621</v>
      </c>
      <c r="CP178" s="34" t="e">
        <f t="shared" si="229"/>
        <v>#REF!</v>
      </c>
      <c r="CQ178" s="54" t="e">
        <f t="shared" si="230"/>
        <v>#REF!</v>
      </c>
      <c r="CR178" t="e">
        <f>IFERROR(VLOOKUP(AO178,'Model Failure data- Lines'!#REF!,5,FALSE),'Model Failure data- Lines'!#REF!)</f>
        <v>#REF!</v>
      </c>
      <c r="CS178" s="14" t="e">
        <f t="shared" si="231"/>
        <v>#REF!</v>
      </c>
      <c r="CT178" s="34">
        <f t="shared" si="232"/>
        <v>16815.701332274908</v>
      </c>
      <c r="CU178" s="34" t="e">
        <f t="shared" si="233"/>
        <v>#REF!</v>
      </c>
      <c r="CV178" s="54" t="e">
        <f t="shared" si="234"/>
        <v>#REF!</v>
      </c>
      <c r="CW178" t="s">
        <v>57</v>
      </c>
      <c r="CY178">
        <v>1</v>
      </c>
      <c r="CZ178">
        <f t="shared" si="235"/>
        <v>4541.9706568761439</v>
      </c>
      <c r="DA178" s="34">
        <f t="shared" si="236"/>
        <v>17178.699999999997</v>
      </c>
      <c r="DB178" s="34">
        <f t="shared" si="237"/>
        <v>0.42946749999999995</v>
      </c>
      <c r="DC178" s="34">
        <f t="shared" si="238"/>
        <v>1597.6791933321974</v>
      </c>
      <c r="DD178" s="9">
        <f t="shared" si="239"/>
        <v>10736.687499999998</v>
      </c>
      <c r="DE178" s="59">
        <f t="shared" si="240"/>
        <v>0.58206252171500128</v>
      </c>
      <c r="DF178" s="59">
        <f t="shared" si="241"/>
        <v>1.4551563042875034E-5</v>
      </c>
      <c r="DG178" s="59">
        <f t="shared" si="242"/>
        <v>5.4133850650079932E-2</v>
      </c>
      <c r="DH178" s="59">
        <f t="shared" si="243"/>
        <v>0.36378907607187583</v>
      </c>
      <c r="DI178" s="14">
        <f t="shared" si="244"/>
        <v>2643.7108940968697</v>
      </c>
      <c r="DJ178" s="14">
        <f t="shared" si="245"/>
        <v>6.6092772352421753E-2</v>
      </c>
      <c r="DK178" s="14">
        <f t="shared" si="246"/>
        <v>245.87436119637863</v>
      </c>
      <c r="DL178" s="14">
        <f t="shared" si="247"/>
        <v>1652.3193088105436</v>
      </c>
      <c r="DM178">
        <f t="shared" si="248"/>
        <v>921.03161213607473</v>
      </c>
      <c r="DN178" s="34">
        <f t="shared" si="249"/>
        <v>12099.779999999999</v>
      </c>
      <c r="DO178" s="34">
        <f t="shared" si="250"/>
        <v>0.30249449999999994</v>
      </c>
      <c r="DP178" s="34">
        <f t="shared" si="251"/>
        <v>1125.3218666078956</v>
      </c>
      <c r="DQ178" s="9">
        <f t="shared" si="252"/>
        <v>7562.3624999999984</v>
      </c>
      <c r="DR178" s="59">
        <f t="shared" si="253"/>
        <v>0.58206252171500139</v>
      </c>
      <c r="DS178" s="59">
        <f t="shared" si="254"/>
        <v>1.4551563042875034E-5</v>
      </c>
      <c r="DT178" s="59">
        <f t="shared" si="255"/>
        <v>5.4133850650079939E-2</v>
      </c>
      <c r="DU178" s="59">
        <f t="shared" si="256"/>
        <v>0.36378907607187583</v>
      </c>
      <c r="DV178" s="14">
        <f t="shared" si="257"/>
        <v>536.09798273915669</v>
      </c>
      <c r="DW178" s="14">
        <f t="shared" si="258"/>
        <v>1.3402449568478919E-2</v>
      </c>
      <c r="DX178" s="14">
        <f t="shared" si="259"/>
        <v>49.858987735376623</v>
      </c>
      <c r="DY178" s="14">
        <f t="shared" si="260"/>
        <v>335.06123921197292</v>
      </c>
      <c r="DZ178" s="34" t="e">
        <f t="shared" si="261"/>
        <v>#REF!</v>
      </c>
      <c r="EA178" s="34" t="e">
        <f t="shared" si="262"/>
        <v>#REF!</v>
      </c>
      <c r="EB178" s="34" t="e">
        <f t="shared" si="263"/>
        <v>#REF!</v>
      </c>
      <c r="EC178" s="34" t="e">
        <f t="shared" si="264"/>
        <v>#REF!</v>
      </c>
      <c r="ED178" s="34" t="e">
        <f t="shared" si="265"/>
        <v>#REF!</v>
      </c>
      <c r="EE178" s="59" t="e">
        <f t="shared" si="266"/>
        <v>#REF!</v>
      </c>
      <c r="EF178" s="59" t="e">
        <f t="shared" si="267"/>
        <v>#REF!</v>
      </c>
      <c r="EG178" s="59" t="e">
        <f t="shared" si="268"/>
        <v>#REF!</v>
      </c>
      <c r="EH178" s="59" t="e">
        <f t="shared" si="269"/>
        <v>#REF!</v>
      </c>
      <c r="EI178" s="14" t="e">
        <f t="shared" si="270"/>
        <v>#REF!</v>
      </c>
      <c r="EJ178" s="14" t="e">
        <f t="shared" si="271"/>
        <v>#REF!</v>
      </c>
      <c r="EK178" s="14" t="e">
        <f t="shared" si="272"/>
        <v>#REF!</v>
      </c>
      <c r="EL178" s="14" t="e">
        <f t="shared" si="273"/>
        <v>#REF!</v>
      </c>
      <c r="EM178" t="e">
        <f t="shared" si="274"/>
        <v>#REF!</v>
      </c>
      <c r="EN178" s="34" t="e">
        <f t="shared" si="275"/>
        <v>#REF!</v>
      </c>
      <c r="EO178" s="34" t="e">
        <f t="shared" si="276"/>
        <v>#REF!</v>
      </c>
      <c r="EP178" s="34" t="e">
        <f t="shared" si="277"/>
        <v>#REF!</v>
      </c>
      <c r="EQ178" s="34" t="e">
        <f t="shared" si="278"/>
        <v>#REF!</v>
      </c>
      <c r="ER178" s="59" t="e">
        <f t="shared" si="279"/>
        <v>#REF!</v>
      </c>
      <c r="ES178" s="59" t="e">
        <f t="shared" si="280"/>
        <v>#REF!</v>
      </c>
      <c r="ET178" s="59" t="e">
        <f t="shared" si="281"/>
        <v>#REF!</v>
      </c>
      <c r="EU178" s="59" t="e">
        <f t="shared" si="282"/>
        <v>#REF!</v>
      </c>
      <c r="EV178" s="14" t="e">
        <f t="shared" si="283"/>
        <v>#REF!</v>
      </c>
      <c r="EW178" s="14" t="e">
        <f t="shared" si="284"/>
        <v>#REF!</v>
      </c>
      <c r="EX178" s="14" t="e">
        <f t="shared" si="285"/>
        <v>#REF!</v>
      </c>
      <c r="EY178" s="14" t="e">
        <f t="shared" si="286"/>
        <v>#REF!</v>
      </c>
    </row>
    <row r="179" spans="1:155" x14ac:dyDescent="0.2">
      <c r="A179" s="17">
        <v>30207934</v>
      </c>
      <c r="B179" t="s">
        <v>62</v>
      </c>
      <c r="C179" t="s">
        <v>3642</v>
      </c>
      <c r="D179" t="s">
        <v>3643</v>
      </c>
      <c r="E179" t="s">
        <v>3644</v>
      </c>
      <c r="F179" t="s">
        <v>41</v>
      </c>
      <c r="G179" t="s">
        <v>42</v>
      </c>
      <c r="H179" t="s">
        <v>3645</v>
      </c>
      <c r="I179" t="s">
        <v>68</v>
      </c>
      <c r="J179" s="19" t="s">
        <v>69</v>
      </c>
      <c r="K179" t="s">
        <v>70</v>
      </c>
      <c r="L179">
        <v>1962</v>
      </c>
      <c r="M179">
        <f t="shared" si="194"/>
        <v>1962</v>
      </c>
      <c r="N179">
        <v>57</v>
      </c>
      <c r="O179" s="19">
        <f t="shared" si="195"/>
        <v>57</v>
      </c>
      <c r="P179" t="s">
        <v>80</v>
      </c>
      <c r="Q179" s="19" t="str">
        <f t="shared" si="197"/>
        <v>50-60</v>
      </c>
      <c r="R179" s="23">
        <v>404.16</v>
      </c>
      <c r="S179" s="15">
        <f t="shared" si="198"/>
        <v>0.40416000000000002</v>
      </c>
      <c r="T179">
        <v>30327501</v>
      </c>
      <c r="U179" t="s">
        <v>45</v>
      </c>
      <c r="V179" t="s">
        <v>55</v>
      </c>
      <c r="W179" t="s">
        <v>47</v>
      </c>
      <c r="X179" t="s">
        <v>48</v>
      </c>
      <c r="Y179" t="s">
        <v>452</v>
      </c>
      <c r="Z179" t="s">
        <v>3646</v>
      </c>
      <c r="AA179" t="s">
        <v>3647</v>
      </c>
      <c r="AB179" t="s">
        <v>674</v>
      </c>
      <c r="AC179">
        <v>1962</v>
      </c>
      <c r="AD179">
        <v>57</v>
      </c>
      <c r="AE179" t="str">
        <f t="shared" si="199"/>
        <v>&lt;60</v>
      </c>
      <c r="AF179">
        <v>-37.97246543</v>
      </c>
      <c r="AG179">
        <v>144.22800789999999</v>
      </c>
      <c r="AH179" t="s">
        <v>50</v>
      </c>
      <c r="AI179" t="s">
        <v>51</v>
      </c>
      <c r="AJ179" s="33" t="s">
        <v>446</v>
      </c>
      <c r="AL179">
        <v>1</v>
      </c>
      <c r="AM179" t="s">
        <v>86</v>
      </c>
      <c r="AN179">
        <v>220</v>
      </c>
      <c r="AO179" s="69">
        <v>4</v>
      </c>
      <c r="AP179">
        <v>2</v>
      </c>
      <c r="AQ179">
        <v>0</v>
      </c>
      <c r="AR179">
        <v>0</v>
      </c>
      <c r="AS179" s="82" t="str">
        <f t="shared" si="200"/>
        <v>Gw-0-0</v>
      </c>
      <c r="AT179" s="14">
        <f t="shared" si="201"/>
        <v>40000</v>
      </c>
      <c r="AU179" s="81">
        <f>VLOOKUP(C179,Bushfire_Vlookup!$F$2:$H$12575,3,FALSE)</f>
        <v>1</v>
      </c>
      <c r="AV179" s="14">
        <f>VLOOKUP(AS179,Safety_collateral_Vlookup!$J$3:$L$20,2,FALSE)</f>
        <v>3720.1399252148244</v>
      </c>
      <c r="AW179" s="14">
        <f>VLOOKUP(AS179,Safety_collateral_Vlookup!$J$3:$L$20,3,FALSE)</f>
        <v>25000</v>
      </c>
      <c r="AX179" s="48">
        <f t="shared" si="202"/>
        <v>73325.456300204212</v>
      </c>
      <c r="AY179" s="49">
        <f t="shared" si="288"/>
        <v>30716.16</v>
      </c>
      <c r="AZ179" s="14">
        <v>76000</v>
      </c>
      <c r="BA179" s="16">
        <f t="shared" si="203"/>
        <v>2.3871947632843495</v>
      </c>
      <c r="BB179" t="e">
        <f>IF(BA179&lt;=#REF!,#REF!,IF(BA179&lt;=#REF!,#REF!,IF(BA179&lt;=#REF!,#REF!,IF(BA179&lt;=#REF!,#REF!,#REF!))))</f>
        <v>#REF!</v>
      </c>
      <c r="BC179" s="51">
        <v>3</v>
      </c>
      <c r="BD179" s="21">
        <v>70</v>
      </c>
      <c r="BE179" s="21">
        <v>6.4399999999999999E-2</v>
      </c>
      <c r="BF179" s="26">
        <f t="shared" si="204"/>
        <v>2003.4981749676356</v>
      </c>
      <c r="BG179" s="21">
        <v>7</v>
      </c>
      <c r="BH179" s="21">
        <f t="shared" si="205"/>
        <v>54.6</v>
      </c>
      <c r="BI179" s="28">
        <f t="shared" si="206"/>
        <v>2.2519960070400004E-2</v>
      </c>
      <c r="BJ179" s="27">
        <f t="shared" si="207"/>
        <v>2.2519960070400004E-2</v>
      </c>
      <c r="BK179" s="28">
        <f t="shared" si="208"/>
        <v>0.3452594593589744</v>
      </c>
      <c r="BL179" s="35">
        <f t="shared" si="209"/>
        <v>0.82420157335612954</v>
      </c>
      <c r="BM179" s="21" t="str">
        <f t="shared" si="210"/>
        <v>Cr2</v>
      </c>
      <c r="BN179" s="51">
        <v>2</v>
      </c>
      <c r="BO179" s="21">
        <v>0</v>
      </c>
      <c r="BP179" s="50" t="s">
        <v>5497</v>
      </c>
      <c r="BQ179" s="14">
        <v>40000</v>
      </c>
      <c r="BR179">
        <f>IFERROR(VLOOKUP(AO179,'Model Failure data- Lines'!$A$37:$E$41,3,FALSE),'Model Failure data- Lines'!$C$37)</f>
        <v>0.45419999999999999</v>
      </c>
      <c r="BS179" s="14">
        <f t="shared" si="211"/>
        <v>33304.422251552751</v>
      </c>
      <c r="BT179" s="34">
        <f t="shared" si="212"/>
        <v>27397.291859963272</v>
      </c>
      <c r="BU179" s="34">
        <f t="shared" si="213"/>
        <v>1.2156100107186798</v>
      </c>
      <c r="BV179" s="54">
        <f t="shared" si="214"/>
        <v>5907.1303915894787</v>
      </c>
      <c r="BW179">
        <f>IFERROR(VLOOKUP(AO179,'Model Failure data- Lines'!$A$37:$E$41,4,FALSE),'Model Failure data- Lines'!$D$37)</f>
        <v>0.40249999999999997</v>
      </c>
      <c r="BX179" s="14">
        <f t="shared" si="215"/>
        <v>29513.496160832194</v>
      </c>
      <c r="BY179" s="34">
        <f t="shared" si="216"/>
        <v>24437.026023435537</v>
      </c>
      <c r="BZ179" s="71">
        <f t="shared" si="217"/>
        <v>1.2077368224974772</v>
      </c>
      <c r="CA179" s="71">
        <f t="shared" si="218"/>
        <v>5076.4701373966564</v>
      </c>
      <c r="CB179" s="56">
        <v>1</v>
      </c>
      <c r="CC179">
        <f>IFERROR(VLOOKUP(AO179,'Model Failure data- Lines'!$A$37:$E$41,5,FALSE),'Model Failure data- Lines'!$E$37)</f>
        <v>0.28349999999999997</v>
      </c>
      <c r="CD179" s="14">
        <f t="shared" si="219"/>
        <v>20787.766861107892</v>
      </c>
      <c r="CE179" s="34">
        <f t="shared" si="220"/>
        <v>19441.500528388497</v>
      </c>
      <c r="CF179" s="34">
        <f t="shared" si="221"/>
        <v>1.0692470383524963</v>
      </c>
      <c r="CG179" s="54">
        <f t="shared" si="222"/>
        <v>1346.266332719395</v>
      </c>
      <c r="CH179" t="e">
        <f>IFERROR(VLOOKUP(AO179,'Model Failure data- Lines'!#REF!,3,FALSE),'Model Failure data- Lines'!#REF!)</f>
        <v>#REF!</v>
      </c>
      <c r="CI179" s="14" t="e">
        <f t="shared" si="223"/>
        <v>#REF!</v>
      </c>
      <c r="CJ179" s="34">
        <f t="shared" si="224"/>
        <v>26278.753215615976</v>
      </c>
      <c r="CK179" s="34" t="e">
        <f t="shared" si="225"/>
        <v>#REF!</v>
      </c>
      <c r="CL179" s="54" t="e">
        <f t="shared" si="226"/>
        <v>#REF!</v>
      </c>
      <c r="CM179" t="e">
        <f>IFERROR(VLOOKUP(AO179,'Model Failure data- Lines'!#REF!,4,FALSE),'Model Failure data- Lines'!#REF!)</f>
        <v>#REF!</v>
      </c>
      <c r="CN179" s="14" t="e">
        <f t="shared" si="227"/>
        <v>#REF!</v>
      </c>
      <c r="CO179" s="34">
        <f t="shared" si="228"/>
        <v>22482.395929935479</v>
      </c>
      <c r="CP179" s="34" t="e">
        <f t="shared" si="229"/>
        <v>#REF!</v>
      </c>
      <c r="CQ179" s="54" t="e">
        <f t="shared" si="230"/>
        <v>#REF!</v>
      </c>
      <c r="CR179" t="e">
        <f>IFERROR(VLOOKUP(AO179,'Model Failure data- Lines'!#REF!,5,FALSE),'Model Failure data- Lines'!#REF!)</f>
        <v>#REF!</v>
      </c>
      <c r="CS179" s="14" t="e">
        <f t="shared" si="231"/>
        <v>#REF!</v>
      </c>
      <c r="CT179" s="34">
        <f t="shared" si="232"/>
        <v>16455.772034993286</v>
      </c>
      <c r="CU179" s="34" t="e">
        <f t="shared" si="233"/>
        <v>#REF!</v>
      </c>
      <c r="CV179" s="54" t="e">
        <f t="shared" si="234"/>
        <v>#REF!</v>
      </c>
      <c r="CW179" t="s">
        <v>674</v>
      </c>
      <c r="CY179">
        <v>1</v>
      </c>
      <c r="CZ179">
        <f t="shared" si="235"/>
        <v>5076.4701373966582</v>
      </c>
      <c r="DA179" s="34">
        <f t="shared" si="236"/>
        <v>17178.699999999997</v>
      </c>
      <c r="DB179" s="34">
        <f t="shared" si="237"/>
        <v>0.42946749999999995</v>
      </c>
      <c r="DC179" s="34">
        <f t="shared" si="238"/>
        <v>1597.6791933321974</v>
      </c>
      <c r="DD179" s="9">
        <f t="shared" si="239"/>
        <v>10736.687499999998</v>
      </c>
      <c r="DE179" s="59">
        <f t="shared" si="240"/>
        <v>0.58206252171500128</v>
      </c>
      <c r="DF179" s="59">
        <f t="shared" si="241"/>
        <v>1.4551563042875034E-5</v>
      </c>
      <c r="DG179" s="59">
        <f t="shared" si="242"/>
        <v>5.4133850650079932E-2</v>
      </c>
      <c r="DH179" s="59">
        <f t="shared" si="243"/>
        <v>0.36378907607187583</v>
      </c>
      <c r="DI179" s="14">
        <f t="shared" si="244"/>
        <v>2954.8230095839981</v>
      </c>
      <c r="DJ179" s="14">
        <f t="shared" si="245"/>
        <v>7.3870575239599959E-2</v>
      </c>
      <c r="DK179" s="14">
        <f t="shared" si="246"/>
        <v>274.80887624742144</v>
      </c>
      <c r="DL179" s="14">
        <f t="shared" si="247"/>
        <v>1846.7643809899989</v>
      </c>
      <c r="DM179">
        <f t="shared" si="248"/>
        <v>1346.2663327193961</v>
      </c>
      <c r="DN179" s="34">
        <f t="shared" si="249"/>
        <v>12099.779999999999</v>
      </c>
      <c r="DO179" s="34">
        <f t="shared" si="250"/>
        <v>0.30249449999999994</v>
      </c>
      <c r="DP179" s="34">
        <f t="shared" si="251"/>
        <v>1125.3218666078956</v>
      </c>
      <c r="DQ179" s="9">
        <f t="shared" si="252"/>
        <v>7562.3624999999984</v>
      </c>
      <c r="DR179" s="59">
        <f t="shared" si="253"/>
        <v>0.58206252171500139</v>
      </c>
      <c r="DS179" s="59">
        <f t="shared" si="254"/>
        <v>1.4551563042875034E-5</v>
      </c>
      <c r="DT179" s="59">
        <f t="shared" si="255"/>
        <v>5.4133850650079939E-2</v>
      </c>
      <c r="DU179" s="59">
        <f t="shared" si="256"/>
        <v>0.36378907607187583</v>
      </c>
      <c r="DV179" s="14">
        <f t="shared" si="257"/>
        <v>783.61117652265887</v>
      </c>
      <c r="DW179" s="14">
        <f t="shared" si="258"/>
        <v>1.9590279413066469E-2</v>
      </c>
      <c r="DX179" s="14">
        <f t="shared" si="259"/>
        <v>72.878580590662622</v>
      </c>
      <c r="DY179" s="14">
        <f t="shared" si="260"/>
        <v>489.75698532666166</v>
      </c>
      <c r="DZ179" s="34" t="e">
        <f t="shared" si="261"/>
        <v>#REF!</v>
      </c>
      <c r="EA179" s="34" t="e">
        <f t="shared" si="262"/>
        <v>#REF!</v>
      </c>
      <c r="EB179" s="34" t="e">
        <f t="shared" si="263"/>
        <v>#REF!</v>
      </c>
      <c r="EC179" s="34" t="e">
        <f t="shared" si="264"/>
        <v>#REF!</v>
      </c>
      <c r="ED179" s="34" t="e">
        <f t="shared" si="265"/>
        <v>#REF!</v>
      </c>
      <c r="EE179" s="59" t="e">
        <f t="shared" si="266"/>
        <v>#REF!</v>
      </c>
      <c r="EF179" s="59" t="e">
        <f t="shared" si="267"/>
        <v>#REF!</v>
      </c>
      <c r="EG179" s="59" t="e">
        <f t="shared" si="268"/>
        <v>#REF!</v>
      </c>
      <c r="EH179" s="59" t="e">
        <f t="shared" si="269"/>
        <v>#REF!</v>
      </c>
      <c r="EI179" s="14" t="e">
        <f t="shared" si="270"/>
        <v>#REF!</v>
      </c>
      <c r="EJ179" s="14" t="e">
        <f t="shared" si="271"/>
        <v>#REF!</v>
      </c>
      <c r="EK179" s="14" t="e">
        <f t="shared" si="272"/>
        <v>#REF!</v>
      </c>
      <c r="EL179" s="14" t="e">
        <f t="shared" si="273"/>
        <v>#REF!</v>
      </c>
      <c r="EM179" t="e">
        <f t="shared" si="274"/>
        <v>#REF!</v>
      </c>
      <c r="EN179" s="34" t="e">
        <f t="shared" si="275"/>
        <v>#REF!</v>
      </c>
      <c r="EO179" s="34" t="e">
        <f t="shared" si="276"/>
        <v>#REF!</v>
      </c>
      <c r="EP179" s="34" t="e">
        <f t="shared" si="277"/>
        <v>#REF!</v>
      </c>
      <c r="EQ179" s="34" t="e">
        <f t="shared" si="278"/>
        <v>#REF!</v>
      </c>
      <c r="ER179" s="59" t="e">
        <f t="shared" si="279"/>
        <v>#REF!</v>
      </c>
      <c r="ES179" s="59" t="e">
        <f t="shared" si="280"/>
        <v>#REF!</v>
      </c>
      <c r="ET179" s="59" t="e">
        <f t="shared" si="281"/>
        <v>#REF!</v>
      </c>
      <c r="EU179" s="59" t="e">
        <f t="shared" si="282"/>
        <v>#REF!</v>
      </c>
      <c r="EV179" s="14" t="e">
        <f t="shared" si="283"/>
        <v>#REF!</v>
      </c>
      <c r="EW179" s="14" t="e">
        <f t="shared" si="284"/>
        <v>#REF!</v>
      </c>
      <c r="EX179" s="14" t="e">
        <f t="shared" si="285"/>
        <v>#REF!</v>
      </c>
      <c r="EY179" s="14" t="e">
        <f t="shared" si="286"/>
        <v>#REF!</v>
      </c>
    </row>
    <row r="180" spans="1:155" x14ac:dyDescent="0.2">
      <c r="A180" s="17">
        <v>30056348</v>
      </c>
      <c r="B180" t="s">
        <v>62</v>
      </c>
      <c r="C180" t="s">
        <v>1573</v>
      </c>
      <c r="D180" t="s">
        <v>1574</v>
      </c>
      <c r="E180" t="s">
        <v>1537</v>
      </c>
      <c r="F180" t="s">
        <v>41</v>
      </c>
      <c r="G180" t="s">
        <v>42</v>
      </c>
      <c r="H180" t="s">
        <v>1575</v>
      </c>
      <c r="I180" t="s">
        <v>68</v>
      </c>
      <c r="J180" s="19" t="s">
        <v>69</v>
      </c>
      <c r="K180" t="s">
        <v>70</v>
      </c>
      <c r="L180">
        <v>1962</v>
      </c>
      <c r="M180">
        <f t="shared" si="194"/>
        <v>1962</v>
      </c>
      <c r="N180">
        <v>57</v>
      </c>
      <c r="O180" s="19">
        <f t="shared" si="195"/>
        <v>57</v>
      </c>
      <c r="P180" t="s">
        <v>80</v>
      </c>
      <c r="Q180" s="19" t="str">
        <f t="shared" si="197"/>
        <v>50-60</v>
      </c>
      <c r="R180" s="23">
        <v>377.95</v>
      </c>
      <c r="S180" s="15">
        <f t="shared" si="198"/>
        <v>0.37795000000000001</v>
      </c>
      <c r="T180">
        <v>30326090</v>
      </c>
      <c r="U180" t="s">
        <v>45</v>
      </c>
      <c r="V180" t="s">
        <v>55</v>
      </c>
      <c r="W180" s="20" t="s">
        <v>87</v>
      </c>
      <c r="X180" t="s">
        <v>48</v>
      </c>
      <c r="Y180" t="s">
        <v>317</v>
      </c>
      <c r="Z180" t="s">
        <v>1576</v>
      </c>
      <c r="AA180" t="s">
        <v>1577</v>
      </c>
      <c r="AB180" t="s">
        <v>576</v>
      </c>
      <c r="AC180">
        <v>1962</v>
      </c>
      <c r="AD180">
        <v>57</v>
      </c>
      <c r="AE180" t="str">
        <f t="shared" si="199"/>
        <v>&lt;60</v>
      </c>
      <c r="AF180">
        <v>-37.969450459999997</v>
      </c>
      <c r="AG180">
        <v>144.22543055</v>
      </c>
      <c r="AH180" t="s">
        <v>50</v>
      </c>
      <c r="AI180" t="s">
        <v>51</v>
      </c>
      <c r="AJ180" s="33" t="s">
        <v>446</v>
      </c>
      <c r="AL180">
        <v>1</v>
      </c>
      <c r="AM180" t="s">
        <v>86</v>
      </c>
      <c r="AN180">
        <v>220</v>
      </c>
      <c r="AO180" s="69">
        <v>4</v>
      </c>
      <c r="AP180">
        <v>2</v>
      </c>
      <c r="AQ180">
        <v>0</v>
      </c>
      <c r="AR180">
        <v>0</v>
      </c>
      <c r="AS180" s="82" t="str">
        <f t="shared" si="200"/>
        <v>Gw-0-0</v>
      </c>
      <c r="AT180" s="14">
        <f t="shared" si="201"/>
        <v>40000</v>
      </c>
      <c r="AU180" s="81">
        <f>VLOOKUP(C180,Bushfire_Vlookup!$F$2:$H$12575,3,FALSE)</f>
        <v>3590.4969420000002</v>
      </c>
      <c r="AV180" s="14">
        <f>VLOOKUP(AS180,Safety_collateral_Vlookup!$J$3:$L$20,2,FALSE)</f>
        <v>3720.1399252148244</v>
      </c>
      <c r="AW180" s="14">
        <f>VLOOKUP(AS180,Safety_collateral_Vlookup!$J$3:$L$20,3,FALSE)</f>
        <v>25000</v>
      </c>
      <c r="AX180" s="48">
        <f t="shared" si="202"/>
        <v>77155.449537318214</v>
      </c>
      <c r="AY180" s="49">
        <f t="shared" si="288"/>
        <v>28724.2</v>
      </c>
      <c r="AZ180" s="14">
        <v>76000</v>
      </c>
      <c r="BA180" s="16">
        <f t="shared" si="203"/>
        <v>2.6860782732789152</v>
      </c>
      <c r="BB180" t="e">
        <f>IF(BA180&lt;=#REF!,#REF!,IF(BA180&lt;=#REF!,#REF!,IF(BA180&lt;=#REF!,#REF!,IF(BA180&lt;=#REF!,#REF!,#REF!))))</f>
        <v>#REF!</v>
      </c>
      <c r="BC180" s="51">
        <v>3</v>
      </c>
      <c r="BD180" s="21">
        <v>70</v>
      </c>
      <c r="BE180" s="21">
        <v>6.4399999999999999E-2</v>
      </c>
      <c r="BF180" s="26">
        <f t="shared" si="204"/>
        <v>1873.5702079102778</v>
      </c>
      <c r="BG180" s="21">
        <v>7</v>
      </c>
      <c r="BH180" s="21">
        <f t="shared" si="205"/>
        <v>54.6</v>
      </c>
      <c r="BI180" s="28">
        <f t="shared" si="206"/>
        <v>2.2519960070400004E-2</v>
      </c>
      <c r="BJ180" s="27">
        <f t="shared" si="207"/>
        <v>2.2519960070400004E-2</v>
      </c>
      <c r="BK180" s="28">
        <f t="shared" si="208"/>
        <v>0.34525945935897445</v>
      </c>
      <c r="BL180" s="35">
        <f t="shared" si="209"/>
        <v>0.92739393242816581</v>
      </c>
      <c r="BM180" s="21" t="str">
        <f t="shared" si="210"/>
        <v>Cr2</v>
      </c>
      <c r="BN180" s="51">
        <v>2</v>
      </c>
      <c r="BO180" s="21">
        <v>2</v>
      </c>
      <c r="BP180" s="50" t="s">
        <v>5497</v>
      </c>
      <c r="BQ180" s="14">
        <v>40000</v>
      </c>
      <c r="BR180">
        <f>IFERROR(VLOOKUP(AO180,'Model Failure data- Lines'!$A$37:$E$41,3,FALSE),'Model Failure data- Lines'!$C$37)</f>
        <v>0.45419999999999999</v>
      </c>
      <c r="BS180" s="14">
        <f t="shared" si="211"/>
        <v>35044.005179849933</v>
      </c>
      <c r="BT180" s="34">
        <f t="shared" si="212"/>
        <v>25620.562298280678</v>
      </c>
      <c r="BU180" s="34">
        <f t="shared" si="213"/>
        <v>1.3678078088942505</v>
      </c>
      <c r="BV180" s="54">
        <f t="shared" si="214"/>
        <v>9423.4428815692554</v>
      </c>
      <c r="BW180">
        <f>IFERROR(VLOOKUP(AO180,'Model Failure data- Lines'!$A$37:$E$41,4,FALSE),'Model Failure data- Lines'!$D$37)</f>
        <v>0.40249999999999997</v>
      </c>
      <c r="BX180" s="14">
        <f t="shared" si="215"/>
        <v>31055.068438770581</v>
      </c>
      <c r="BY180" s="34">
        <f t="shared" si="216"/>
        <v>22852.271341937507</v>
      </c>
      <c r="BZ180" s="71">
        <f t="shared" si="217"/>
        <v>1.3589488753260011</v>
      </c>
      <c r="CA180" s="71">
        <f t="shared" si="218"/>
        <v>8202.7970968330737</v>
      </c>
      <c r="CB180" s="56">
        <v>1</v>
      </c>
      <c r="CC180">
        <f>IFERROR(VLOOKUP(AO180,'Model Failure data- Lines'!$A$37:$E$41,5,FALSE),'Model Failure data- Lines'!$E$37)</f>
        <v>0.28349999999999997</v>
      </c>
      <c r="CD180" s="14">
        <f t="shared" si="219"/>
        <v>21873.569943829712</v>
      </c>
      <c r="CE180" s="34">
        <f t="shared" si="220"/>
        <v>18180.708443944062</v>
      </c>
      <c r="CF180" s="34">
        <f t="shared" si="221"/>
        <v>1.2031197800279192</v>
      </c>
      <c r="CG180" s="54">
        <f t="shared" si="222"/>
        <v>3692.8614998856501</v>
      </c>
      <c r="CH180" t="e">
        <f>IFERROR(VLOOKUP(AO180,'Model Failure data- Lines'!#REF!,3,FALSE),'Model Failure data- Lines'!#REF!)</f>
        <v>#REF!</v>
      </c>
      <c r="CI180" s="14" t="e">
        <f t="shared" si="223"/>
        <v>#REF!</v>
      </c>
      <c r="CJ180" s="34">
        <f t="shared" si="224"/>
        <v>24574.561504953628</v>
      </c>
      <c r="CK180" s="34" t="e">
        <f t="shared" si="225"/>
        <v>#REF!</v>
      </c>
      <c r="CL180" s="54" t="e">
        <f t="shared" si="226"/>
        <v>#REF!</v>
      </c>
      <c r="CM180" t="e">
        <f>IFERROR(VLOOKUP(AO180,'Model Failure data- Lines'!#REF!,4,FALSE),'Model Failure data- Lines'!#REF!)</f>
        <v>#REF!</v>
      </c>
      <c r="CN180" s="14" t="e">
        <f t="shared" si="227"/>
        <v>#REF!</v>
      </c>
      <c r="CO180" s="34">
        <f t="shared" si="228"/>
        <v>21024.400093327182</v>
      </c>
      <c r="CP180" s="34" t="e">
        <f t="shared" si="229"/>
        <v>#REF!</v>
      </c>
      <c r="CQ180" s="54" t="e">
        <f t="shared" si="230"/>
        <v>#REF!</v>
      </c>
      <c r="CR180" t="e">
        <f>IFERROR(VLOOKUP(AO180,'Model Failure data- Lines'!#REF!,5,FALSE),'Model Failure data- Lines'!#REF!)</f>
        <v>#REF!</v>
      </c>
      <c r="CS180" s="14" t="e">
        <f t="shared" si="231"/>
        <v>#REF!</v>
      </c>
      <c r="CT180" s="34">
        <f t="shared" si="232"/>
        <v>15388.606098143589</v>
      </c>
      <c r="CU180" s="34" t="e">
        <f t="shared" si="233"/>
        <v>#REF!</v>
      </c>
      <c r="CV180" s="54" t="e">
        <f t="shared" si="234"/>
        <v>#REF!</v>
      </c>
      <c r="CW180" t="s">
        <v>576</v>
      </c>
      <c r="CY180">
        <v>1</v>
      </c>
      <c r="CZ180">
        <f t="shared" si="235"/>
        <v>8202.7970968330737</v>
      </c>
      <c r="DA180" s="34">
        <f t="shared" si="236"/>
        <v>17178.699999999997</v>
      </c>
      <c r="DB180" s="34">
        <f t="shared" si="237"/>
        <v>1542.0017454383849</v>
      </c>
      <c r="DC180" s="34">
        <f t="shared" si="238"/>
        <v>1597.6791933321974</v>
      </c>
      <c r="DD180" s="9">
        <f t="shared" si="239"/>
        <v>10736.687499999998</v>
      </c>
      <c r="DE180" s="59">
        <f t="shared" si="240"/>
        <v>0.55316896286576256</v>
      </c>
      <c r="DF180" s="59">
        <f t="shared" si="241"/>
        <v>4.9653786739470802E-2</v>
      </c>
      <c r="DG180" s="59">
        <f t="shared" si="242"/>
        <v>5.1446648603664998E-2</v>
      </c>
      <c r="DH180" s="59">
        <f t="shared" si="243"/>
        <v>0.3457306017911016</v>
      </c>
      <c r="DI180" s="14">
        <f t="shared" si="244"/>
        <v>4537.532762653439</v>
      </c>
      <c r="DJ180" s="14">
        <f t="shared" si="245"/>
        <v>407.29993771329958</v>
      </c>
      <c r="DK180" s="14">
        <f t="shared" si="246"/>
        <v>422.00641980793455</v>
      </c>
      <c r="DL180" s="14">
        <f t="shared" si="247"/>
        <v>2835.9579766583993</v>
      </c>
      <c r="DM180">
        <f t="shared" si="248"/>
        <v>3692.861499885651</v>
      </c>
      <c r="DN180" s="34">
        <f t="shared" si="249"/>
        <v>12099.779999999999</v>
      </c>
      <c r="DO180" s="34">
        <f t="shared" si="250"/>
        <v>1086.105577221819</v>
      </c>
      <c r="DP180" s="34">
        <f t="shared" si="251"/>
        <v>1125.3218666078956</v>
      </c>
      <c r="DQ180" s="9">
        <f t="shared" si="252"/>
        <v>7562.3624999999984</v>
      </c>
      <c r="DR180" s="59">
        <f t="shared" si="253"/>
        <v>0.55316896286576256</v>
      </c>
      <c r="DS180" s="59">
        <f t="shared" si="254"/>
        <v>4.9653786739470809E-2</v>
      </c>
      <c r="DT180" s="59">
        <f t="shared" si="255"/>
        <v>5.1446648603664998E-2</v>
      </c>
      <c r="DU180" s="59">
        <f t="shared" si="256"/>
        <v>0.3457306017911016</v>
      </c>
      <c r="DV180" s="14">
        <f t="shared" si="257"/>
        <v>2042.7763658986501</v>
      </c>
      <c r="DW180" s="14">
        <f t="shared" si="258"/>
        <v>183.36455737372441</v>
      </c>
      <c r="DX180" s="14">
        <f t="shared" si="259"/>
        <v>189.98534792662036</v>
      </c>
      <c r="DY180" s="14">
        <f t="shared" si="260"/>
        <v>1276.7352286866562</v>
      </c>
      <c r="DZ180" s="34" t="e">
        <f t="shared" si="261"/>
        <v>#REF!</v>
      </c>
      <c r="EA180" s="34" t="e">
        <f t="shared" si="262"/>
        <v>#REF!</v>
      </c>
      <c r="EB180" s="34" t="e">
        <f t="shared" si="263"/>
        <v>#REF!</v>
      </c>
      <c r="EC180" s="34" t="e">
        <f t="shared" si="264"/>
        <v>#REF!</v>
      </c>
      <c r="ED180" s="34" t="e">
        <f t="shared" si="265"/>
        <v>#REF!</v>
      </c>
      <c r="EE180" s="59" t="e">
        <f t="shared" si="266"/>
        <v>#REF!</v>
      </c>
      <c r="EF180" s="59" t="e">
        <f t="shared" si="267"/>
        <v>#REF!</v>
      </c>
      <c r="EG180" s="59" t="e">
        <f t="shared" si="268"/>
        <v>#REF!</v>
      </c>
      <c r="EH180" s="59" t="e">
        <f t="shared" si="269"/>
        <v>#REF!</v>
      </c>
      <c r="EI180" s="14" t="e">
        <f t="shared" si="270"/>
        <v>#REF!</v>
      </c>
      <c r="EJ180" s="14" t="e">
        <f t="shared" si="271"/>
        <v>#REF!</v>
      </c>
      <c r="EK180" s="14" t="e">
        <f t="shared" si="272"/>
        <v>#REF!</v>
      </c>
      <c r="EL180" s="14" t="e">
        <f t="shared" si="273"/>
        <v>#REF!</v>
      </c>
      <c r="EM180" t="e">
        <f t="shared" si="274"/>
        <v>#REF!</v>
      </c>
      <c r="EN180" s="34" t="e">
        <f t="shared" si="275"/>
        <v>#REF!</v>
      </c>
      <c r="EO180" s="34" t="e">
        <f t="shared" si="276"/>
        <v>#REF!</v>
      </c>
      <c r="EP180" s="34" t="e">
        <f t="shared" si="277"/>
        <v>#REF!</v>
      </c>
      <c r="EQ180" s="34" t="e">
        <f t="shared" si="278"/>
        <v>#REF!</v>
      </c>
      <c r="ER180" s="59" t="e">
        <f t="shared" si="279"/>
        <v>#REF!</v>
      </c>
      <c r="ES180" s="59" t="e">
        <f t="shared" si="280"/>
        <v>#REF!</v>
      </c>
      <c r="ET180" s="59" t="e">
        <f t="shared" si="281"/>
        <v>#REF!</v>
      </c>
      <c r="EU180" s="59" t="e">
        <f t="shared" si="282"/>
        <v>#REF!</v>
      </c>
      <c r="EV180" s="14" t="e">
        <f t="shared" si="283"/>
        <v>#REF!</v>
      </c>
      <c r="EW180" s="14" t="e">
        <f t="shared" si="284"/>
        <v>#REF!</v>
      </c>
      <c r="EX180" s="14" t="e">
        <f t="shared" si="285"/>
        <v>#REF!</v>
      </c>
      <c r="EY180" s="14" t="e">
        <f t="shared" si="286"/>
        <v>#REF!</v>
      </c>
    </row>
    <row r="181" spans="1:155" x14ac:dyDescent="0.2">
      <c r="A181" s="17">
        <v>30188229</v>
      </c>
      <c r="B181" t="s">
        <v>62</v>
      </c>
      <c r="C181" t="s">
        <v>3403</v>
      </c>
      <c r="D181" t="s">
        <v>3404</v>
      </c>
      <c r="E181" t="s">
        <v>3405</v>
      </c>
      <c r="F181" t="s">
        <v>41</v>
      </c>
      <c r="G181" t="s">
        <v>42</v>
      </c>
      <c r="H181" t="s">
        <v>3406</v>
      </c>
      <c r="I181" t="s">
        <v>68</v>
      </c>
      <c r="J181" s="19" t="s">
        <v>69</v>
      </c>
      <c r="K181" t="s">
        <v>70</v>
      </c>
      <c r="L181">
        <v>1962</v>
      </c>
      <c r="M181">
        <f t="shared" si="194"/>
        <v>1962</v>
      </c>
      <c r="N181">
        <v>57</v>
      </c>
      <c r="O181" s="19">
        <f t="shared" si="195"/>
        <v>57</v>
      </c>
      <c r="P181" t="s">
        <v>80</v>
      </c>
      <c r="Q181" s="19" t="str">
        <f t="shared" si="197"/>
        <v>50-60</v>
      </c>
      <c r="R181" s="23">
        <v>493.78</v>
      </c>
      <c r="S181" s="15">
        <f t="shared" si="198"/>
        <v>0.49378</v>
      </c>
      <c r="T181">
        <v>30220951</v>
      </c>
      <c r="U181" t="s">
        <v>45</v>
      </c>
      <c r="V181" t="s">
        <v>55</v>
      </c>
      <c r="W181" t="s">
        <v>47</v>
      </c>
      <c r="X181" t="s">
        <v>48</v>
      </c>
      <c r="Y181" t="s">
        <v>452</v>
      </c>
      <c r="Z181" t="s">
        <v>3407</v>
      </c>
      <c r="AA181" t="s">
        <v>3408</v>
      </c>
      <c r="AB181" t="s">
        <v>213</v>
      </c>
      <c r="AC181">
        <v>1962</v>
      </c>
      <c r="AD181">
        <v>57</v>
      </c>
      <c r="AE181" t="str">
        <f t="shared" si="199"/>
        <v>&lt;60</v>
      </c>
      <c r="AF181">
        <v>-37.966988440000002</v>
      </c>
      <c r="AG181">
        <v>144.22245278</v>
      </c>
      <c r="AH181" t="s">
        <v>50</v>
      </c>
      <c r="AI181" t="s">
        <v>51</v>
      </c>
      <c r="AJ181" s="33" t="s">
        <v>446</v>
      </c>
      <c r="AL181">
        <v>1</v>
      </c>
      <c r="AM181" t="s">
        <v>86</v>
      </c>
      <c r="AN181">
        <v>220</v>
      </c>
      <c r="AO181" s="69">
        <v>4</v>
      </c>
      <c r="AP181">
        <v>2</v>
      </c>
      <c r="AQ181">
        <v>0</v>
      </c>
      <c r="AR181">
        <v>0</v>
      </c>
      <c r="AS181" s="82" t="str">
        <f t="shared" si="200"/>
        <v>Gw-0-0</v>
      </c>
      <c r="AT181" s="14">
        <f t="shared" si="201"/>
        <v>40000</v>
      </c>
      <c r="AU181" s="81">
        <f>VLOOKUP(C181,Bushfire_Vlookup!$F$2:$H$12575,3,FALSE)</f>
        <v>3590.4969420000002</v>
      </c>
      <c r="AV181" s="14">
        <f>VLOOKUP(AS181,Safety_collateral_Vlookup!$J$3:$L$20,2,FALSE)</f>
        <v>3720.1399252148244</v>
      </c>
      <c r="AW181" s="14">
        <f>VLOOKUP(AS181,Safety_collateral_Vlookup!$J$3:$L$20,3,FALSE)</f>
        <v>25000</v>
      </c>
      <c r="AX181" s="48">
        <f t="shared" si="202"/>
        <v>77155.449537318214</v>
      </c>
      <c r="AY181" s="49">
        <f t="shared" si="288"/>
        <v>37527.279999999999</v>
      </c>
      <c r="AZ181" s="14">
        <v>76000</v>
      </c>
      <c r="BA181" s="16">
        <f t="shared" si="203"/>
        <v>2.0559829952322208</v>
      </c>
      <c r="BB181" t="e">
        <f>IF(BA181&lt;=#REF!,#REF!,IF(BA181&lt;=#REF!,#REF!,IF(BA181&lt;=#REF!,#REF!,IF(BA181&lt;=#REF!,#REF!,#REF!))))</f>
        <v>#REF!</v>
      </c>
      <c r="BC181" s="51">
        <v>3</v>
      </c>
      <c r="BD181" s="21">
        <v>70</v>
      </c>
      <c r="BE181" s="21">
        <v>6.4399999999999999E-2</v>
      </c>
      <c r="BF181" s="26">
        <f t="shared" si="204"/>
        <v>2447.7616014338851</v>
      </c>
      <c r="BG181" s="21">
        <v>7</v>
      </c>
      <c r="BH181" s="21">
        <f t="shared" si="205"/>
        <v>54.6</v>
      </c>
      <c r="BI181" s="28">
        <f t="shared" si="206"/>
        <v>2.2519960070400004E-2</v>
      </c>
      <c r="BJ181" s="27">
        <f t="shared" si="207"/>
        <v>2.2519960070400004E-2</v>
      </c>
      <c r="BK181" s="28">
        <f t="shared" si="208"/>
        <v>0.34525945935897445</v>
      </c>
      <c r="BL181" s="35">
        <f t="shared" si="209"/>
        <v>0.7098475773851215</v>
      </c>
      <c r="BM181" s="21" t="str">
        <f t="shared" si="210"/>
        <v>Cr2</v>
      </c>
      <c r="BN181" s="51">
        <v>2</v>
      </c>
      <c r="BO181" s="21">
        <v>2</v>
      </c>
      <c r="BP181" s="50" t="s">
        <v>5497</v>
      </c>
      <c r="BQ181" s="14">
        <v>40000</v>
      </c>
      <c r="BR181">
        <f>IFERROR(VLOOKUP(AO181,'Model Failure data- Lines'!$A$37:$E$41,3,FALSE),'Model Failure data- Lines'!$C$37)</f>
        <v>0.45419999999999999</v>
      </c>
      <c r="BS181" s="14">
        <f t="shared" si="211"/>
        <v>35044.005179849933</v>
      </c>
      <c r="BT181" s="34">
        <f t="shared" si="212"/>
        <v>33472.473215094673</v>
      </c>
      <c r="BU181" s="34">
        <f t="shared" si="213"/>
        <v>1.0469499805005913</v>
      </c>
      <c r="BV181" s="54">
        <f t="shared" si="214"/>
        <v>1571.5319647552606</v>
      </c>
      <c r="BW181">
        <f>IFERROR(VLOOKUP(AO181,'Model Failure data- Lines'!$A$37:$E$41,4,FALSE),'Model Failure data- Lines'!$D$37)</f>
        <v>0.40249999999999997</v>
      </c>
      <c r="BX181" s="14">
        <f t="shared" si="215"/>
        <v>31055.068438770581</v>
      </c>
      <c r="BY181" s="34">
        <f t="shared" si="216"/>
        <v>29855.78659405186</v>
      </c>
      <c r="BZ181" s="71">
        <f t="shared" si="217"/>
        <v>1.0401691591993645</v>
      </c>
      <c r="CA181" s="71">
        <f t="shared" si="218"/>
        <v>1199.2818447187201</v>
      </c>
      <c r="CB181" s="56">
        <v>1</v>
      </c>
      <c r="CC181">
        <f>IFERROR(VLOOKUP(AO181,'Model Failure data- Lines'!$A$37:$E$41,5,FALSE),'Model Failure data- Lines'!$E$37)</f>
        <v>0.28349999999999997</v>
      </c>
      <c r="CD181" s="14">
        <f t="shared" si="219"/>
        <v>21873.569943829712</v>
      </c>
      <c r="CE181" s="34">
        <f t="shared" si="220"/>
        <v>23752.533973940201</v>
      </c>
      <c r="CF181" s="34">
        <f t="shared" si="221"/>
        <v>0.92089416513741351</v>
      </c>
      <c r="CG181" s="54">
        <f t="shared" si="222"/>
        <v>-1878.9640301104882</v>
      </c>
      <c r="CH181" t="e">
        <f>IFERROR(VLOOKUP(AO181,'Model Failure data- Lines'!#REF!,3,FALSE),'Model Failure data- Lines'!#REF!)</f>
        <v>#REF!</v>
      </c>
      <c r="CI181" s="14" t="e">
        <f t="shared" si="223"/>
        <v>#REF!</v>
      </c>
      <c r="CJ181" s="34">
        <f t="shared" si="224"/>
        <v>32105.905489921952</v>
      </c>
      <c r="CK181" s="34" t="e">
        <f t="shared" si="225"/>
        <v>#REF!</v>
      </c>
      <c r="CL181" s="54" t="e">
        <f t="shared" si="226"/>
        <v>#REF!</v>
      </c>
      <c r="CM181" t="e">
        <f>IFERROR(VLOOKUP(AO181,'Model Failure data- Lines'!#REF!,4,FALSE),'Model Failure data- Lines'!#REF!)</f>
        <v>#REF!</v>
      </c>
      <c r="CN181" s="14" t="e">
        <f t="shared" si="227"/>
        <v>#REF!</v>
      </c>
      <c r="CO181" s="34">
        <f t="shared" si="228"/>
        <v>27467.729271287462</v>
      </c>
      <c r="CP181" s="34" t="e">
        <f t="shared" si="229"/>
        <v>#REF!</v>
      </c>
      <c r="CQ181" s="54" t="e">
        <f t="shared" si="230"/>
        <v>#REF!</v>
      </c>
      <c r="CR181" t="e">
        <f>IFERROR(VLOOKUP(AO181,'Model Failure data- Lines'!#REF!,5,FALSE),'Model Failure data- Lines'!#REF!)</f>
        <v>#REF!</v>
      </c>
      <c r="CS181" s="14" t="e">
        <f t="shared" si="231"/>
        <v>#REF!</v>
      </c>
      <c r="CT181" s="34">
        <f t="shared" si="232"/>
        <v>20104.738508113085</v>
      </c>
      <c r="CU181" s="34" t="e">
        <f t="shared" si="233"/>
        <v>#REF!</v>
      </c>
      <c r="CV181" s="54" t="e">
        <f t="shared" si="234"/>
        <v>#REF!</v>
      </c>
      <c r="CW181" t="s">
        <v>213</v>
      </c>
      <c r="CY181">
        <v>1</v>
      </c>
      <c r="CZ181">
        <f t="shared" si="235"/>
        <v>1199.281844718721</v>
      </c>
      <c r="DA181" s="34">
        <f t="shared" si="236"/>
        <v>17178.699999999997</v>
      </c>
      <c r="DB181" s="34">
        <f t="shared" si="237"/>
        <v>1542.0017454383849</v>
      </c>
      <c r="DC181" s="34">
        <f t="shared" si="238"/>
        <v>1597.6791933321974</v>
      </c>
      <c r="DD181" s="9">
        <f t="shared" si="239"/>
        <v>10736.687499999998</v>
      </c>
      <c r="DE181" s="59">
        <f t="shared" si="240"/>
        <v>0.55316896286576256</v>
      </c>
      <c r="DF181" s="59">
        <f t="shared" si="241"/>
        <v>4.9653786739470802E-2</v>
      </c>
      <c r="DG181" s="59">
        <f t="shared" si="242"/>
        <v>5.1446648603664998E-2</v>
      </c>
      <c r="DH181" s="59">
        <f t="shared" si="243"/>
        <v>0.3457306017911016</v>
      </c>
      <c r="DI181" s="14">
        <f t="shared" si="244"/>
        <v>663.40549422679339</v>
      </c>
      <c r="DJ181" s="14">
        <f t="shared" si="245"/>
        <v>59.548884958182512</v>
      </c>
      <c r="DK181" s="14">
        <f t="shared" si="246"/>
        <v>61.69903164199917</v>
      </c>
      <c r="DL181" s="14">
        <f t="shared" si="247"/>
        <v>414.62843389174583</v>
      </c>
      <c r="DM181">
        <f t="shared" si="248"/>
        <v>-1878.9640301104887</v>
      </c>
      <c r="DN181" s="34">
        <f t="shared" si="249"/>
        <v>12099.779999999999</v>
      </c>
      <c r="DO181" s="34">
        <f t="shared" si="250"/>
        <v>1086.105577221819</v>
      </c>
      <c r="DP181" s="34">
        <f t="shared" si="251"/>
        <v>1125.3218666078956</v>
      </c>
      <c r="DQ181" s="9">
        <f t="shared" si="252"/>
        <v>7562.3624999999984</v>
      </c>
      <c r="DR181" s="59">
        <f t="shared" si="253"/>
        <v>0.55316896286576256</v>
      </c>
      <c r="DS181" s="59">
        <f t="shared" si="254"/>
        <v>4.9653786739470809E-2</v>
      </c>
      <c r="DT181" s="59">
        <f t="shared" si="255"/>
        <v>5.1446648603664998E-2</v>
      </c>
      <c r="DU181" s="59">
        <f t="shared" si="256"/>
        <v>0.3457306017911016</v>
      </c>
      <c r="DV181" s="14">
        <f t="shared" si="257"/>
        <v>-1039.3845837982926</v>
      </c>
      <c r="DW181" s="14">
        <f t="shared" si="258"/>
        <v>-93.297679242242808</v>
      </c>
      <c r="DX181" s="14">
        <f t="shared" si="259"/>
        <v>-96.666402196020542</v>
      </c>
      <c r="DY181" s="14">
        <f t="shared" si="260"/>
        <v>-649.61536487393289</v>
      </c>
      <c r="DZ181" s="34" t="e">
        <f t="shared" si="261"/>
        <v>#REF!</v>
      </c>
      <c r="EA181" s="34" t="e">
        <f t="shared" si="262"/>
        <v>#REF!</v>
      </c>
      <c r="EB181" s="34" t="e">
        <f t="shared" si="263"/>
        <v>#REF!</v>
      </c>
      <c r="EC181" s="34" t="e">
        <f t="shared" si="264"/>
        <v>#REF!</v>
      </c>
      <c r="ED181" s="34" t="e">
        <f t="shared" si="265"/>
        <v>#REF!</v>
      </c>
      <c r="EE181" s="59" t="e">
        <f t="shared" si="266"/>
        <v>#REF!</v>
      </c>
      <c r="EF181" s="59" t="e">
        <f t="shared" si="267"/>
        <v>#REF!</v>
      </c>
      <c r="EG181" s="59" t="e">
        <f t="shared" si="268"/>
        <v>#REF!</v>
      </c>
      <c r="EH181" s="59" t="e">
        <f t="shared" si="269"/>
        <v>#REF!</v>
      </c>
      <c r="EI181" s="14" t="e">
        <f t="shared" si="270"/>
        <v>#REF!</v>
      </c>
      <c r="EJ181" s="14" t="e">
        <f t="shared" si="271"/>
        <v>#REF!</v>
      </c>
      <c r="EK181" s="14" t="e">
        <f t="shared" si="272"/>
        <v>#REF!</v>
      </c>
      <c r="EL181" s="14" t="e">
        <f t="shared" si="273"/>
        <v>#REF!</v>
      </c>
      <c r="EM181" t="e">
        <f t="shared" si="274"/>
        <v>#REF!</v>
      </c>
      <c r="EN181" s="34" t="e">
        <f t="shared" si="275"/>
        <v>#REF!</v>
      </c>
      <c r="EO181" s="34" t="e">
        <f t="shared" si="276"/>
        <v>#REF!</v>
      </c>
      <c r="EP181" s="34" t="e">
        <f t="shared" si="277"/>
        <v>#REF!</v>
      </c>
      <c r="EQ181" s="34" t="e">
        <f t="shared" si="278"/>
        <v>#REF!</v>
      </c>
      <c r="ER181" s="59" t="e">
        <f t="shared" si="279"/>
        <v>#REF!</v>
      </c>
      <c r="ES181" s="59" t="e">
        <f t="shared" si="280"/>
        <v>#REF!</v>
      </c>
      <c r="ET181" s="59" t="e">
        <f t="shared" si="281"/>
        <v>#REF!</v>
      </c>
      <c r="EU181" s="59" t="e">
        <f t="shared" si="282"/>
        <v>#REF!</v>
      </c>
      <c r="EV181" s="14" t="e">
        <f t="shared" si="283"/>
        <v>#REF!</v>
      </c>
      <c r="EW181" s="14" t="e">
        <f t="shared" si="284"/>
        <v>#REF!</v>
      </c>
      <c r="EX181" s="14" t="e">
        <f t="shared" si="285"/>
        <v>#REF!</v>
      </c>
      <c r="EY181" s="14" t="e">
        <f t="shared" si="286"/>
        <v>#REF!</v>
      </c>
    </row>
    <row r="182" spans="1:155" x14ac:dyDescent="0.2">
      <c r="A182" s="17">
        <v>30338492</v>
      </c>
      <c r="B182" t="s">
        <v>62</v>
      </c>
      <c r="C182" t="s">
        <v>4766</v>
      </c>
      <c r="D182" t="s">
        <v>4767</v>
      </c>
      <c r="E182" t="s">
        <v>2878</v>
      </c>
      <c r="F182" t="s">
        <v>41</v>
      </c>
      <c r="G182" t="s">
        <v>42</v>
      </c>
      <c r="H182" t="s">
        <v>4768</v>
      </c>
      <c r="I182" t="s">
        <v>68</v>
      </c>
      <c r="J182" s="19" t="s">
        <v>69</v>
      </c>
      <c r="K182" t="s">
        <v>70</v>
      </c>
      <c r="L182">
        <v>1962</v>
      </c>
      <c r="M182">
        <f t="shared" si="194"/>
        <v>1962</v>
      </c>
      <c r="N182">
        <v>57</v>
      </c>
      <c r="O182" s="19">
        <f t="shared" si="195"/>
        <v>57</v>
      </c>
      <c r="P182" t="s">
        <v>80</v>
      </c>
      <c r="Q182" s="19" t="str">
        <f t="shared" si="197"/>
        <v>50-60</v>
      </c>
      <c r="R182" s="23">
        <v>403.86</v>
      </c>
      <c r="S182" s="15">
        <f t="shared" si="198"/>
        <v>0.40386</v>
      </c>
      <c r="T182">
        <v>30129321</v>
      </c>
      <c r="U182" t="s">
        <v>45</v>
      </c>
      <c r="V182" t="s">
        <v>55</v>
      </c>
      <c r="W182" t="s">
        <v>47</v>
      </c>
      <c r="X182" t="s">
        <v>88</v>
      </c>
      <c r="Y182" t="s">
        <v>408</v>
      </c>
      <c r="Z182" t="s">
        <v>4769</v>
      </c>
      <c r="AA182" t="s">
        <v>4770</v>
      </c>
      <c r="AB182" t="s">
        <v>666</v>
      </c>
      <c r="AC182">
        <v>1962</v>
      </c>
      <c r="AD182">
        <v>57</v>
      </c>
      <c r="AE182" t="str">
        <f t="shared" si="199"/>
        <v>&lt;60</v>
      </c>
      <c r="AF182">
        <v>-37.963794479999997</v>
      </c>
      <c r="AG182">
        <v>144.21853956999999</v>
      </c>
      <c r="AH182" t="s">
        <v>50</v>
      </c>
      <c r="AI182" t="s">
        <v>51</v>
      </c>
      <c r="AJ182" s="33" t="s">
        <v>446</v>
      </c>
      <c r="AL182">
        <v>1</v>
      </c>
      <c r="AM182" t="s">
        <v>86</v>
      </c>
      <c r="AN182">
        <v>220</v>
      </c>
      <c r="AO182" s="69">
        <v>4</v>
      </c>
      <c r="AP182">
        <v>2</v>
      </c>
      <c r="AQ182">
        <v>0</v>
      </c>
      <c r="AR182">
        <v>0</v>
      </c>
      <c r="AS182" s="82" t="str">
        <f t="shared" si="200"/>
        <v>Gw-0-0</v>
      </c>
      <c r="AT182" s="14">
        <f t="shared" si="201"/>
        <v>40000</v>
      </c>
      <c r="AU182" s="81">
        <f>VLOOKUP(C182,Bushfire_Vlookup!$F$2:$H$12575,3,FALSE)</f>
        <v>3590.4969420000002</v>
      </c>
      <c r="AV182" s="14">
        <f>VLOOKUP(AS182,Safety_collateral_Vlookup!$J$3:$L$20,2,FALSE)</f>
        <v>3720.1399252148244</v>
      </c>
      <c r="AW182" s="14">
        <f>VLOOKUP(AS182,Safety_collateral_Vlookup!$J$3:$L$20,3,FALSE)</f>
        <v>25000</v>
      </c>
      <c r="AX182" s="48">
        <f t="shared" si="202"/>
        <v>77155.449537318214</v>
      </c>
      <c r="AY182" s="49">
        <f t="shared" si="288"/>
        <v>30693.360000000001</v>
      </c>
      <c r="AZ182" s="14">
        <v>76000</v>
      </c>
      <c r="BA182" s="16">
        <f t="shared" si="203"/>
        <v>2.5137505159851581</v>
      </c>
      <c r="BB182" t="e">
        <f>IF(BA182&lt;=#REF!,#REF!,IF(BA182&lt;=#REF!,#REF!,IF(BA182&lt;=#REF!,#REF!,IF(BA182&lt;=#REF!,#REF!,#REF!))))</f>
        <v>#REF!</v>
      </c>
      <c r="BC182" s="51">
        <v>3</v>
      </c>
      <c r="BD182" s="21">
        <v>70</v>
      </c>
      <c r="BE182" s="21">
        <v>6.4399999999999999E-2</v>
      </c>
      <c r="BF182" s="26">
        <f t="shared" si="204"/>
        <v>2002.0110177712522</v>
      </c>
      <c r="BG182" s="21">
        <v>7</v>
      </c>
      <c r="BH182" s="21">
        <f t="shared" si="205"/>
        <v>54.6</v>
      </c>
      <c r="BI182" s="28">
        <f t="shared" si="206"/>
        <v>2.2519960070400004E-2</v>
      </c>
      <c r="BJ182" s="27">
        <f t="shared" si="207"/>
        <v>2.2519960070400004E-2</v>
      </c>
      <c r="BK182" s="28">
        <f t="shared" si="208"/>
        <v>0.34525945935897445</v>
      </c>
      <c r="BL182" s="35">
        <f t="shared" si="209"/>
        <v>0.8678961441123787</v>
      </c>
      <c r="BM182" s="21" t="str">
        <f t="shared" si="210"/>
        <v>Cr2</v>
      </c>
      <c r="BN182" s="51">
        <v>2</v>
      </c>
      <c r="BO182" s="21">
        <v>2</v>
      </c>
      <c r="BP182" s="50" t="s">
        <v>5497</v>
      </c>
      <c r="BQ182" s="14">
        <v>40000</v>
      </c>
      <c r="BR182">
        <f>IFERROR(VLOOKUP(AO182,'Model Failure data- Lines'!$A$37:$E$41,3,FALSE),'Model Failure data- Lines'!$C$37)</f>
        <v>0.45419999999999999</v>
      </c>
      <c r="BS182" s="14">
        <f t="shared" si="211"/>
        <v>35044.005179849933</v>
      </c>
      <c r="BT182" s="34">
        <f t="shared" si="212"/>
        <v>27376.955390352254</v>
      </c>
      <c r="BU182" s="34">
        <f t="shared" si="213"/>
        <v>1.2800548738958597</v>
      </c>
      <c r="BV182" s="54">
        <f t="shared" si="214"/>
        <v>7667.0497894976797</v>
      </c>
      <c r="BW182">
        <f>IFERROR(VLOOKUP(AO182,'Model Failure data- Lines'!$A$37:$E$41,4,FALSE),'Model Failure data- Lines'!$D$37)</f>
        <v>0.40249999999999997</v>
      </c>
      <c r="BX182" s="14">
        <f t="shared" si="215"/>
        <v>31055.068438770581</v>
      </c>
      <c r="BY182" s="34">
        <f t="shared" si="216"/>
        <v>24418.886900793441</v>
      </c>
      <c r="BZ182" s="71">
        <f t="shared" si="217"/>
        <v>1.2717642931448079</v>
      </c>
      <c r="CA182" s="71">
        <f t="shared" si="218"/>
        <v>6636.1815379771397</v>
      </c>
      <c r="CB182" s="56">
        <v>1</v>
      </c>
      <c r="CC182">
        <f>IFERROR(VLOOKUP(AO182,'Model Failure data- Lines'!$A$37:$E$41,5,FALSE),'Model Failure data- Lines'!$E$37)</f>
        <v>0.28349999999999997</v>
      </c>
      <c r="CD182" s="14">
        <f t="shared" si="219"/>
        <v>21873.569943829712</v>
      </c>
      <c r="CE182" s="34">
        <f t="shared" si="220"/>
        <v>19427.069485834767</v>
      </c>
      <c r="CF182" s="34">
        <f t="shared" si="221"/>
        <v>1.1259325530172632</v>
      </c>
      <c r="CG182" s="54">
        <f t="shared" si="222"/>
        <v>2446.5004579949455</v>
      </c>
      <c r="CH182" t="e">
        <f>IFERROR(VLOOKUP(AO182,'Model Failure data- Lines'!#REF!,3,FALSE),'Model Failure data- Lines'!#REF!)</f>
        <v>#REF!</v>
      </c>
      <c r="CI182" s="14" t="e">
        <f t="shared" si="223"/>
        <v>#REF!</v>
      </c>
      <c r="CJ182" s="34">
        <f t="shared" si="224"/>
        <v>26259.247015188706</v>
      </c>
      <c r="CK182" s="34" t="e">
        <f t="shared" si="225"/>
        <v>#REF!</v>
      </c>
      <c r="CL182" s="54" t="e">
        <f t="shared" si="226"/>
        <v>#REF!</v>
      </c>
      <c r="CM182" t="e">
        <f>IFERROR(VLOOKUP(AO182,'Model Failure data- Lines'!#REF!,4,FALSE),'Model Failure data- Lines'!#REF!)</f>
        <v>#REF!</v>
      </c>
      <c r="CN182" s="14" t="e">
        <f t="shared" si="227"/>
        <v>#REF!</v>
      </c>
      <c r="CO182" s="34">
        <f t="shared" si="228"/>
        <v>22465.707690676321</v>
      </c>
      <c r="CP182" s="34" t="e">
        <f t="shared" si="229"/>
        <v>#REF!</v>
      </c>
      <c r="CQ182" s="54" t="e">
        <f t="shared" si="230"/>
        <v>#REF!</v>
      </c>
      <c r="CR182" t="e">
        <f>IFERROR(VLOOKUP(AO182,'Model Failure data- Lines'!#REF!,5,FALSE),'Model Failure data- Lines'!#REF!)</f>
        <v>#REF!</v>
      </c>
      <c r="CS182" s="14" t="e">
        <f t="shared" si="231"/>
        <v>#REF!</v>
      </c>
      <c r="CT182" s="34">
        <f t="shared" si="232"/>
        <v>16443.557239836671</v>
      </c>
      <c r="CU182" s="34" t="e">
        <f t="shared" si="233"/>
        <v>#REF!</v>
      </c>
      <c r="CV182" s="54" t="e">
        <f t="shared" si="234"/>
        <v>#REF!</v>
      </c>
      <c r="CW182" t="s">
        <v>666</v>
      </c>
      <c r="CY182">
        <v>1</v>
      </c>
      <c r="CZ182">
        <f t="shared" si="235"/>
        <v>6636.1815379771388</v>
      </c>
      <c r="DA182" s="34">
        <f t="shared" si="236"/>
        <v>17178.699999999997</v>
      </c>
      <c r="DB182" s="34">
        <f t="shared" si="237"/>
        <v>1542.0017454383849</v>
      </c>
      <c r="DC182" s="34">
        <f t="shared" si="238"/>
        <v>1597.6791933321974</v>
      </c>
      <c r="DD182" s="9">
        <f t="shared" si="239"/>
        <v>10736.687499999998</v>
      </c>
      <c r="DE182" s="59">
        <f t="shared" si="240"/>
        <v>0.55316896286576256</v>
      </c>
      <c r="DF182" s="59">
        <f t="shared" si="241"/>
        <v>4.9653786739470802E-2</v>
      </c>
      <c r="DG182" s="59">
        <f t="shared" si="242"/>
        <v>5.1446648603664998E-2</v>
      </c>
      <c r="DH182" s="59">
        <f t="shared" si="243"/>
        <v>0.3457306017911016</v>
      </c>
      <c r="DI182" s="14">
        <f t="shared" si="244"/>
        <v>3670.9296587517342</v>
      </c>
      <c r="DJ182" s="14">
        <f t="shared" si="245"/>
        <v>329.51154285113017</v>
      </c>
      <c r="DK182" s="14">
        <f t="shared" si="246"/>
        <v>341.409299654439</v>
      </c>
      <c r="DL182" s="14">
        <f t="shared" si="247"/>
        <v>2294.3310367198342</v>
      </c>
      <c r="DM182">
        <f t="shared" si="248"/>
        <v>2446.5004579949441</v>
      </c>
      <c r="DN182" s="34">
        <f t="shared" si="249"/>
        <v>12099.779999999999</v>
      </c>
      <c r="DO182" s="34">
        <f t="shared" si="250"/>
        <v>1086.105577221819</v>
      </c>
      <c r="DP182" s="34">
        <f t="shared" si="251"/>
        <v>1125.3218666078956</v>
      </c>
      <c r="DQ182" s="9">
        <f t="shared" si="252"/>
        <v>7562.3624999999984</v>
      </c>
      <c r="DR182" s="59">
        <f t="shared" si="253"/>
        <v>0.55316896286576256</v>
      </c>
      <c r="DS182" s="59">
        <f t="shared" si="254"/>
        <v>4.9653786739470809E-2</v>
      </c>
      <c r="DT182" s="59">
        <f t="shared" si="255"/>
        <v>5.1446648603664998E-2</v>
      </c>
      <c r="DU182" s="59">
        <f t="shared" si="256"/>
        <v>0.3457306017911016</v>
      </c>
      <c r="DV182" s="14">
        <f t="shared" si="257"/>
        <v>1353.3281209996762</v>
      </c>
      <c r="DW182" s="14">
        <f t="shared" si="258"/>
        <v>121.47801199929862</v>
      </c>
      <c r="DX182" s="14">
        <f t="shared" si="259"/>
        <v>125.86424937117137</v>
      </c>
      <c r="DY182" s="14">
        <f t="shared" si="260"/>
        <v>845.8300756247977</v>
      </c>
      <c r="DZ182" s="34" t="e">
        <f t="shared" si="261"/>
        <v>#REF!</v>
      </c>
      <c r="EA182" s="34" t="e">
        <f t="shared" si="262"/>
        <v>#REF!</v>
      </c>
      <c r="EB182" s="34" t="e">
        <f t="shared" si="263"/>
        <v>#REF!</v>
      </c>
      <c r="EC182" s="34" t="e">
        <f t="shared" si="264"/>
        <v>#REF!</v>
      </c>
      <c r="ED182" s="34" t="e">
        <f t="shared" si="265"/>
        <v>#REF!</v>
      </c>
      <c r="EE182" s="59" t="e">
        <f t="shared" si="266"/>
        <v>#REF!</v>
      </c>
      <c r="EF182" s="59" t="e">
        <f t="shared" si="267"/>
        <v>#REF!</v>
      </c>
      <c r="EG182" s="59" t="e">
        <f t="shared" si="268"/>
        <v>#REF!</v>
      </c>
      <c r="EH182" s="59" t="e">
        <f t="shared" si="269"/>
        <v>#REF!</v>
      </c>
      <c r="EI182" s="14" t="e">
        <f t="shared" si="270"/>
        <v>#REF!</v>
      </c>
      <c r="EJ182" s="14" t="e">
        <f t="shared" si="271"/>
        <v>#REF!</v>
      </c>
      <c r="EK182" s="14" t="e">
        <f t="shared" si="272"/>
        <v>#REF!</v>
      </c>
      <c r="EL182" s="14" t="e">
        <f t="shared" si="273"/>
        <v>#REF!</v>
      </c>
      <c r="EM182" t="e">
        <f t="shared" si="274"/>
        <v>#REF!</v>
      </c>
      <c r="EN182" s="34" t="e">
        <f t="shared" si="275"/>
        <v>#REF!</v>
      </c>
      <c r="EO182" s="34" t="e">
        <f t="shared" si="276"/>
        <v>#REF!</v>
      </c>
      <c r="EP182" s="34" t="e">
        <f t="shared" si="277"/>
        <v>#REF!</v>
      </c>
      <c r="EQ182" s="34" t="e">
        <f t="shared" si="278"/>
        <v>#REF!</v>
      </c>
      <c r="ER182" s="59" t="e">
        <f t="shared" si="279"/>
        <v>#REF!</v>
      </c>
      <c r="ES182" s="59" t="e">
        <f t="shared" si="280"/>
        <v>#REF!</v>
      </c>
      <c r="ET182" s="59" t="e">
        <f t="shared" si="281"/>
        <v>#REF!</v>
      </c>
      <c r="EU182" s="59" t="e">
        <f t="shared" si="282"/>
        <v>#REF!</v>
      </c>
      <c r="EV182" s="14" t="e">
        <f t="shared" si="283"/>
        <v>#REF!</v>
      </c>
      <c r="EW182" s="14" t="e">
        <f t="shared" si="284"/>
        <v>#REF!</v>
      </c>
      <c r="EX182" s="14" t="e">
        <f t="shared" si="285"/>
        <v>#REF!</v>
      </c>
      <c r="EY182" s="14" t="e">
        <f t="shared" si="286"/>
        <v>#REF!</v>
      </c>
    </row>
    <row r="183" spans="1:155" x14ac:dyDescent="0.2">
      <c r="A183" s="17">
        <v>30174514</v>
      </c>
      <c r="B183" t="s">
        <v>62</v>
      </c>
      <c r="C183" t="s">
        <v>3209</v>
      </c>
      <c r="D183" t="s">
        <v>3210</v>
      </c>
      <c r="E183" t="s">
        <v>3211</v>
      </c>
      <c r="F183" t="s">
        <v>41</v>
      </c>
      <c r="G183" t="s">
        <v>42</v>
      </c>
      <c r="H183" t="s">
        <v>3212</v>
      </c>
      <c r="I183" t="s">
        <v>68</v>
      </c>
      <c r="J183" s="19" t="s">
        <v>69</v>
      </c>
      <c r="K183" t="s">
        <v>70</v>
      </c>
      <c r="L183">
        <v>1962</v>
      </c>
      <c r="M183">
        <f t="shared" si="194"/>
        <v>1962</v>
      </c>
      <c r="N183">
        <v>57</v>
      </c>
      <c r="O183" s="19">
        <f t="shared" si="195"/>
        <v>57</v>
      </c>
      <c r="P183" t="s">
        <v>80</v>
      </c>
      <c r="Q183" s="19" t="str">
        <f t="shared" si="197"/>
        <v>50-60</v>
      </c>
      <c r="R183" s="23">
        <v>426.72</v>
      </c>
      <c r="S183" s="15">
        <f t="shared" si="198"/>
        <v>0.42672000000000004</v>
      </c>
      <c r="T183">
        <v>30165921</v>
      </c>
      <c r="U183" t="s">
        <v>45</v>
      </c>
      <c r="V183" t="s">
        <v>55</v>
      </c>
      <c r="W183" t="s">
        <v>47</v>
      </c>
      <c r="X183" t="s">
        <v>48</v>
      </c>
      <c r="Y183" t="s">
        <v>452</v>
      </c>
      <c r="Z183" t="s">
        <v>3213</v>
      </c>
      <c r="AA183" t="s">
        <v>3214</v>
      </c>
      <c r="AB183" t="s">
        <v>505</v>
      </c>
      <c r="AC183">
        <v>1962</v>
      </c>
      <c r="AD183">
        <v>57</v>
      </c>
      <c r="AE183" t="str">
        <f t="shared" si="199"/>
        <v>&lt;60</v>
      </c>
      <c r="AF183">
        <v>-37.961176469999998</v>
      </c>
      <c r="AG183">
        <v>144.21534449999999</v>
      </c>
      <c r="AH183" t="s">
        <v>50</v>
      </c>
      <c r="AI183" t="s">
        <v>51</v>
      </c>
      <c r="AJ183" s="33" t="s">
        <v>446</v>
      </c>
      <c r="AL183">
        <v>1</v>
      </c>
      <c r="AM183" t="s">
        <v>86</v>
      </c>
      <c r="AN183">
        <v>220</v>
      </c>
      <c r="AO183" s="69">
        <v>4</v>
      </c>
      <c r="AP183">
        <v>2</v>
      </c>
      <c r="AQ183">
        <v>0</v>
      </c>
      <c r="AR183">
        <v>0</v>
      </c>
      <c r="AS183" s="82" t="str">
        <f t="shared" si="200"/>
        <v>Gw-0-0</v>
      </c>
      <c r="AT183" s="14">
        <f t="shared" si="201"/>
        <v>40000</v>
      </c>
      <c r="AU183" s="81">
        <f>VLOOKUP(C183,Bushfire_Vlookup!$F$2:$H$12575,3,FALSE)</f>
        <v>3590.4969420000002</v>
      </c>
      <c r="AV183" s="14">
        <f>VLOOKUP(AS183,Safety_collateral_Vlookup!$J$3:$L$20,2,FALSE)</f>
        <v>3720.1399252148244</v>
      </c>
      <c r="AW183" s="14">
        <f>VLOOKUP(AS183,Safety_collateral_Vlookup!$J$3:$L$20,3,FALSE)</f>
        <v>25000</v>
      </c>
      <c r="AX183" s="48">
        <f t="shared" si="202"/>
        <v>77155.449537318214</v>
      </c>
      <c r="AY183" s="49">
        <f t="shared" si="288"/>
        <v>32430.720000000005</v>
      </c>
      <c r="AZ183" s="14">
        <v>76000</v>
      </c>
      <c r="BA183" s="16">
        <f t="shared" si="203"/>
        <v>2.3790853097716673</v>
      </c>
      <c r="BB183" t="e">
        <f>IF(BA183&lt;=#REF!,#REF!,IF(BA183&lt;=#REF!,#REF!,IF(BA183&lt;=#REF!,#REF!,IF(BA183&lt;=#REF!,#REF!,#REF!))))</f>
        <v>#REF!</v>
      </c>
      <c r="BC183" s="51">
        <v>3</v>
      </c>
      <c r="BD183" s="21">
        <v>70</v>
      </c>
      <c r="BE183" s="21">
        <v>6.4399999999999999E-2</v>
      </c>
      <c r="BF183" s="26">
        <f t="shared" si="204"/>
        <v>2115.3323961356627</v>
      </c>
      <c r="BG183" s="21">
        <v>7</v>
      </c>
      <c r="BH183" s="21">
        <f t="shared" si="205"/>
        <v>54.6</v>
      </c>
      <c r="BI183" s="28">
        <f t="shared" si="206"/>
        <v>2.2519960070400004E-2</v>
      </c>
      <c r="BJ183" s="27">
        <f t="shared" si="207"/>
        <v>2.2519960070400004E-2</v>
      </c>
      <c r="BK183" s="28">
        <f t="shared" si="208"/>
        <v>0.34525945935897451</v>
      </c>
      <c r="BL183" s="35">
        <f t="shared" si="209"/>
        <v>0.82140170782064414</v>
      </c>
      <c r="BM183" s="21" t="str">
        <f t="shared" si="210"/>
        <v>Cr2</v>
      </c>
      <c r="BN183" s="51">
        <v>2</v>
      </c>
      <c r="BO183" s="21">
        <v>2</v>
      </c>
      <c r="BP183" s="50" t="s">
        <v>5497</v>
      </c>
      <c r="BQ183" s="14">
        <v>40000</v>
      </c>
      <c r="BR183">
        <f>IFERROR(VLOOKUP(AO183,'Model Failure data- Lines'!$A$37:$E$41,3,FALSE),'Model Failure data- Lines'!$C$37)</f>
        <v>0.45419999999999999</v>
      </c>
      <c r="BS183" s="14">
        <f t="shared" si="211"/>
        <v>35044.005179849933</v>
      </c>
      <c r="BT183" s="34">
        <f t="shared" si="212"/>
        <v>28926.594374711822</v>
      </c>
      <c r="BU183" s="34">
        <f t="shared" si="213"/>
        <v>1.2114805056514384</v>
      </c>
      <c r="BV183" s="54">
        <f t="shared" si="214"/>
        <v>6117.4108051381118</v>
      </c>
      <c r="BW183">
        <f>IFERROR(VLOOKUP(AO183,'Model Failure data- Lines'!$A$37:$E$41,4,FALSE),'Model Failure data- Lines'!$D$37)</f>
        <v>0.40249999999999997</v>
      </c>
      <c r="BX183" s="14">
        <f t="shared" si="215"/>
        <v>31055.068438770581</v>
      </c>
      <c r="BY183" s="34">
        <f t="shared" si="216"/>
        <v>25801.088046121375</v>
      </c>
      <c r="BZ183" s="71">
        <f t="shared" si="217"/>
        <v>1.2036340631549074</v>
      </c>
      <c r="CA183" s="71">
        <f t="shared" si="218"/>
        <v>5253.9803926492059</v>
      </c>
      <c r="CB183" s="56">
        <v>1</v>
      </c>
      <c r="CC183">
        <f>IFERROR(VLOOKUP(AO183,'Model Failure data- Lines'!$A$37:$E$41,5,FALSE),'Model Failure data- Lines'!$E$37)</f>
        <v>0.28349999999999997</v>
      </c>
      <c r="CD183" s="14">
        <f t="shared" si="219"/>
        <v>21873.569943829712</v>
      </c>
      <c r="CE183" s="34">
        <f t="shared" si="220"/>
        <v>20526.714928429188</v>
      </c>
      <c r="CF183" s="34">
        <f t="shared" si="221"/>
        <v>1.0656147376770528</v>
      </c>
      <c r="CG183" s="54">
        <f t="shared" si="222"/>
        <v>1346.8550154005243</v>
      </c>
      <c r="CH183" t="e">
        <f>IFERROR(VLOOKUP(AO183,'Model Failure data- Lines'!#REF!,3,FALSE),'Model Failure data- Lines'!#REF!)</f>
        <v>#REF!</v>
      </c>
      <c r="CI183" s="14" t="e">
        <f t="shared" si="223"/>
        <v>#REF!</v>
      </c>
      <c r="CJ183" s="34">
        <f t="shared" si="224"/>
        <v>27745.61948774656</v>
      </c>
      <c r="CK183" s="34" t="e">
        <f t="shared" si="225"/>
        <v>#REF!</v>
      </c>
      <c r="CL183" s="54" t="e">
        <f t="shared" si="226"/>
        <v>#REF!</v>
      </c>
      <c r="CM183" t="e">
        <f>IFERROR(VLOOKUP(AO183,'Model Failure data- Lines'!#REF!,4,FALSE),'Model Failure data- Lines'!#REF!)</f>
        <v>#REF!</v>
      </c>
      <c r="CN183" s="14" t="e">
        <f t="shared" si="227"/>
        <v>#REF!</v>
      </c>
      <c r="CO183" s="34">
        <f t="shared" si="228"/>
        <v>23737.351522224042</v>
      </c>
      <c r="CP183" s="34" t="e">
        <f t="shared" si="229"/>
        <v>#REF!</v>
      </c>
      <c r="CQ183" s="54" t="e">
        <f t="shared" si="230"/>
        <v>#REF!</v>
      </c>
      <c r="CR183" t="e">
        <f>IFERROR(VLOOKUP(AO183,'Model Failure data- Lines'!#REF!,5,FALSE),'Model Failure data- Lines'!#REF!)</f>
        <v>#REF!</v>
      </c>
      <c r="CS183" s="14" t="e">
        <f t="shared" si="231"/>
        <v>#REF!</v>
      </c>
      <c r="CT183" s="34">
        <f t="shared" si="232"/>
        <v>17374.324630770825</v>
      </c>
      <c r="CU183" s="34" t="e">
        <f t="shared" si="233"/>
        <v>#REF!</v>
      </c>
      <c r="CV183" s="54" t="e">
        <f t="shared" si="234"/>
        <v>#REF!</v>
      </c>
      <c r="CW183" t="s">
        <v>505</v>
      </c>
      <c r="CY183">
        <v>1</v>
      </c>
      <c r="CZ183">
        <f t="shared" si="235"/>
        <v>5253.9803926492059</v>
      </c>
      <c r="DA183" s="34">
        <f t="shared" si="236"/>
        <v>17178.699999999997</v>
      </c>
      <c r="DB183" s="34">
        <f t="shared" si="237"/>
        <v>1542.0017454383849</v>
      </c>
      <c r="DC183" s="34">
        <f t="shared" si="238"/>
        <v>1597.6791933321974</v>
      </c>
      <c r="DD183" s="9">
        <f t="shared" si="239"/>
        <v>10736.687499999998</v>
      </c>
      <c r="DE183" s="59">
        <f t="shared" si="240"/>
        <v>0.55316896286576256</v>
      </c>
      <c r="DF183" s="59">
        <f t="shared" si="241"/>
        <v>4.9653786739470802E-2</v>
      </c>
      <c r="DG183" s="59">
        <f t="shared" si="242"/>
        <v>5.1446648603664998E-2</v>
      </c>
      <c r="DH183" s="59">
        <f t="shared" si="243"/>
        <v>0.3457306017911016</v>
      </c>
      <c r="DI183" s="14">
        <f t="shared" si="244"/>
        <v>2906.3388847188135</v>
      </c>
      <c r="DJ183" s="14">
        <f t="shared" si="245"/>
        <v>260.88002194996471</v>
      </c>
      <c r="DK183" s="14">
        <f t="shared" si="246"/>
        <v>270.29968303116959</v>
      </c>
      <c r="DL183" s="14">
        <f t="shared" si="247"/>
        <v>1816.4618029492581</v>
      </c>
      <c r="DM183">
        <f t="shared" si="248"/>
        <v>1346.8550154005256</v>
      </c>
      <c r="DN183" s="34">
        <f t="shared" si="249"/>
        <v>12099.779999999999</v>
      </c>
      <c r="DO183" s="34">
        <f t="shared" si="250"/>
        <v>1086.105577221819</v>
      </c>
      <c r="DP183" s="34">
        <f t="shared" si="251"/>
        <v>1125.3218666078956</v>
      </c>
      <c r="DQ183" s="9">
        <f t="shared" si="252"/>
        <v>7562.3624999999984</v>
      </c>
      <c r="DR183" s="59">
        <f t="shared" si="253"/>
        <v>0.55316896286576256</v>
      </c>
      <c r="DS183" s="59">
        <f t="shared" si="254"/>
        <v>4.9653786739470809E-2</v>
      </c>
      <c r="DT183" s="59">
        <f t="shared" si="255"/>
        <v>5.1446648603664998E-2</v>
      </c>
      <c r="DU183" s="59">
        <f t="shared" si="256"/>
        <v>0.3457306017911016</v>
      </c>
      <c r="DV183" s="14">
        <f t="shared" si="257"/>
        <v>745.03839199965944</v>
      </c>
      <c r="DW183" s="14">
        <f t="shared" si="258"/>
        <v>66.876451703684367</v>
      </c>
      <c r="DX183" s="14">
        <f t="shared" si="259"/>
        <v>69.291176697394647</v>
      </c>
      <c r="DY183" s="14">
        <f t="shared" si="260"/>
        <v>465.64899499978708</v>
      </c>
      <c r="DZ183" s="34" t="e">
        <f t="shared" si="261"/>
        <v>#REF!</v>
      </c>
      <c r="EA183" s="34" t="e">
        <f t="shared" si="262"/>
        <v>#REF!</v>
      </c>
      <c r="EB183" s="34" t="e">
        <f t="shared" si="263"/>
        <v>#REF!</v>
      </c>
      <c r="EC183" s="34" t="e">
        <f t="shared" si="264"/>
        <v>#REF!</v>
      </c>
      <c r="ED183" s="34" t="e">
        <f t="shared" si="265"/>
        <v>#REF!</v>
      </c>
      <c r="EE183" s="59" t="e">
        <f t="shared" si="266"/>
        <v>#REF!</v>
      </c>
      <c r="EF183" s="59" t="e">
        <f t="shared" si="267"/>
        <v>#REF!</v>
      </c>
      <c r="EG183" s="59" t="e">
        <f t="shared" si="268"/>
        <v>#REF!</v>
      </c>
      <c r="EH183" s="59" t="e">
        <f t="shared" si="269"/>
        <v>#REF!</v>
      </c>
      <c r="EI183" s="14" t="e">
        <f t="shared" si="270"/>
        <v>#REF!</v>
      </c>
      <c r="EJ183" s="14" t="e">
        <f t="shared" si="271"/>
        <v>#REF!</v>
      </c>
      <c r="EK183" s="14" t="e">
        <f t="shared" si="272"/>
        <v>#REF!</v>
      </c>
      <c r="EL183" s="14" t="e">
        <f t="shared" si="273"/>
        <v>#REF!</v>
      </c>
      <c r="EM183" t="e">
        <f t="shared" si="274"/>
        <v>#REF!</v>
      </c>
      <c r="EN183" s="34" t="e">
        <f t="shared" si="275"/>
        <v>#REF!</v>
      </c>
      <c r="EO183" s="34" t="e">
        <f t="shared" si="276"/>
        <v>#REF!</v>
      </c>
      <c r="EP183" s="34" t="e">
        <f t="shared" si="277"/>
        <v>#REF!</v>
      </c>
      <c r="EQ183" s="34" t="e">
        <f t="shared" si="278"/>
        <v>#REF!</v>
      </c>
      <c r="ER183" s="59" t="e">
        <f t="shared" si="279"/>
        <v>#REF!</v>
      </c>
      <c r="ES183" s="59" t="e">
        <f t="shared" si="280"/>
        <v>#REF!</v>
      </c>
      <c r="ET183" s="59" t="e">
        <f t="shared" si="281"/>
        <v>#REF!</v>
      </c>
      <c r="EU183" s="59" t="e">
        <f t="shared" si="282"/>
        <v>#REF!</v>
      </c>
      <c r="EV183" s="14" t="e">
        <f t="shared" si="283"/>
        <v>#REF!</v>
      </c>
      <c r="EW183" s="14" t="e">
        <f t="shared" si="284"/>
        <v>#REF!</v>
      </c>
      <c r="EX183" s="14" t="e">
        <f t="shared" si="285"/>
        <v>#REF!</v>
      </c>
      <c r="EY183" s="14" t="e">
        <f t="shared" si="286"/>
        <v>#REF!</v>
      </c>
    </row>
    <row r="184" spans="1:155" x14ac:dyDescent="0.2">
      <c r="A184" s="17">
        <v>30320471</v>
      </c>
      <c r="B184" t="s">
        <v>62</v>
      </c>
      <c r="C184" t="s">
        <v>4640</v>
      </c>
      <c r="D184" t="s">
        <v>4641</v>
      </c>
      <c r="E184" t="s">
        <v>3994</v>
      </c>
      <c r="F184" t="s">
        <v>41</v>
      </c>
      <c r="G184" t="s">
        <v>42</v>
      </c>
      <c r="H184" t="s">
        <v>4642</v>
      </c>
      <c r="I184" t="s">
        <v>68</v>
      </c>
      <c r="J184" s="19" t="s">
        <v>69</v>
      </c>
      <c r="K184" t="s">
        <v>70</v>
      </c>
      <c r="L184">
        <v>1962</v>
      </c>
      <c r="M184">
        <f t="shared" si="194"/>
        <v>1962</v>
      </c>
      <c r="N184">
        <v>57</v>
      </c>
      <c r="O184" s="19">
        <f t="shared" si="195"/>
        <v>57</v>
      </c>
      <c r="P184" t="s">
        <v>80</v>
      </c>
      <c r="Q184" s="19" t="str">
        <f t="shared" si="197"/>
        <v>50-60</v>
      </c>
      <c r="R184" s="23">
        <v>422.15</v>
      </c>
      <c r="S184" s="15">
        <f t="shared" si="198"/>
        <v>0.42214999999999997</v>
      </c>
      <c r="T184">
        <v>30198712</v>
      </c>
      <c r="U184" t="s">
        <v>45</v>
      </c>
      <c r="V184" t="s">
        <v>55</v>
      </c>
      <c r="W184" t="s">
        <v>47</v>
      </c>
      <c r="X184" t="s">
        <v>48</v>
      </c>
      <c r="Y184" t="s">
        <v>452</v>
      </c>
      <c r="Z184" t="s">
        <v>4643</v>
      </c>
      <c r="AA184" t="s">
        <v>4644</v>
      </c>
      <c r="AB184" t="s">
        <v>206</v>
      </c>
      <c r="AC184">
        <v>1962</v>
      </c>
      <c r="AD184">
        <v>57</v>
      </c>
      <c r="AE184" t="str">
        <f t="shared" si="199"/>
        <v>&lt;60</v>
      </c>
      <c r="AF184">
        <v>-37.958418700000003</v>
      </c>
      <c r="AG184">
        <v>144.21198308999999</v>
      </c>
      <c r="AH184" t="s">
        <v>50</v>
      </c>
      <c r="AI184" t="s">
        <v>51</v>
      </c>
      <c r="AJ184" s="33" t="s">
        <v>446</v>
      </c>
      <c r="AL184">
        <v>1</v>
      </c>
      <c r="AM184" t="s">
        <v>86</v>
      </c>
      <c r="AN184">
        <v>220</v>
      </c>
      <c r="AO184" s="69">
        <v>4</v>
      </c>
      <c r="AP184">
        <v>2</v>
      </c>
      <c r="AQ184">
        <v>0</v>
      </c>
      <c r="AR184">
        <v>0</v>
      </c>
      <c r="AS184" s="82" t="str">
        <f t="shared" si="200"/>
        <v>Gw-0-0</v>
      </c>
      <c r="AT184" s="14">
        <f t="shared" si="201"/>
        <v>40000</v>
      </c>
      <c r="AU184" s="81">
        <f>VLOOKUP(C184,Bushfire_Vlookup!$F$2:$H$12575,3,FALSE)</f>
        <v>3590.4969420000002</v>
      </c>
      <c r="AV184" s="14">
        <f>VLOOKUP(AS184,Safety_collateral_Vlookup!$J$3:$L$20,2,FALSE)</f>
        <v>3720.1399252148244</v>
      </c>
      <c r="AW184" s="14">
        <f>VLOOKUP(AS184,Safety_collateral_Vlookup!$J$3:$L$20,3,FALSE)</f>
        <v>25000</v>
      </c>
      <c r="AX184" s="48">
        <f t="shared" si="202"/>
        <v>77155.449537318214</v>
      </c>
      <c r="AY184" s="49">
        <f t="shared" si="288"/>
        <v>32083.399999999998</v>
      </c>
      <c r="AZ184" s="14">
        <v>76000</v>
      </c>
      <c r="BA184" s="16">
        <f t="shared" si="203"/>
        <v>2.4048401833134339</v>
      </c>
      <c r="BB184" t="e">
        <f>IF(BA184&lt;=#REF!,#REF!,IF(BA184&lt;=#REF!,#REF!,IF(BA184&lt;=#REF!,#REF!,IF(BA184&lt;=#REF!,#REF!,#REF!))))</f>
        <v>#REF!</v>
      </c>
      <c r="BC184" s="51">
        <v>3</v>
      </c>
      <c r="BD184" s="21">
        <v>70</v>
      </c>
      <c r="BE184" s="21">
        <v>6.4399999999999999E-2</v>
      </c>
      <c r="BF184" s="26">
        <f t="shared" si="204"/>
        <v>2092.6780348440898</v>
      </c>
      <c r="BG184" s="21">
        <v>7</v>
      </c>
      <c r="BH184" s="21">
        <f t="shared" si="205"/>
        <v>54.6</v>
      </c>
      <c r="BI184" s="28">
        <f t="shared" si="206"/>
        <v>2.2519960070400004E-2</v>
      </c>
      <c r="BJ184" s="27">
        <f t="shared" si="207"/>
        <v>2.2519960070400004E-2</v>
      </c>
      <c r="BK184" s="28">
        <f t="shared" si="208"/>
        <v>0.3452594593589744</v>
      </c>
      <c r="BL184" s="35">
        <f t="shared" si="209"/>
        <v>0.83029382153553311</v>
      </c>
      <c r="BM184" s="21" t="str">
        <f t="shared" si="210"/>
        <v>Cr2</v>
      </c>
      <c r="BN184" s="51">
        <v>2</v>
      </c>
      <c r="BO184" s="21">
        <v>2</v>
      </c>
      <c r="BP184" s="50" t="s">
        <v>5497</v>
      </c>
      <c r="BQ184" s="14">
        <v>40000</v>
      </c>
      <c r="BR184">
        <f>IFERROR(VLOOKUP(AO184,'Model Failure data- Lines'!$A$37:$E$41,3,FALSE),'Model Failure data- Lines'!$C$37)</f>
        <v>0.45419999999999999</v>
      </c>
      <c r="BS184" s="14">
        <f t="shared" si="211"/>
        <v>35044.005179849933</v>
      </c>
      <c r="BT184" s="34">
        <f t="shared" si="212"/>
        <v>28616.802154303976</v>
      </c>
      <c r="BU184" s="34">
        <f t="shared" si="213"/>
        <v>1.2245954314143834</v>
      </c>
      <c r="BV184" s="54">
        <f t="shared" si="214"/>
        <v>6427.2030255459576</v>
      </c>
      <c r="BW184">
        <f>IFERROR(VLOOKUP(AO184,'Model Failure data- Lines'!$A$37:$E$41,4,FALSE),'Model Failure data- Lines'!$D$37)</f>
        <v>0.40249999999999997</v>
      </c>
      <c r="BX184" s="14">
        <f t="shared" si="215"/>
        <v>31055.068438770581</v>
      </c>
      <c r="BY184" s="34">
        <f t="shared" si="216"/>
        <v>25524.768744540062</v>
      </c>
      <c r="BZ184" s="71">
        <f t="shared" si="217"/>
        <v>1.2166640469725505</v>
      </c>
      <c r="CA184" s="71">
        <f t="shared" si="218"/>
        <v>5530.2996942305181</v>
      </c>
      <c r="CB184" s="56">
        <v>1</v>
      </c>
      <c r="CC184">
        <f>IFERROR(VLOOKUP(AO184,'Model Failure data- Lines'!$A$37:$E$41,5,FALSE),'Model Failure data- Lines'!$E$37)</f>
        <v>0.28349999999999997</v>
      </c>
      <c r="CD184" s="14">
        <f t="shared" si="219"/>
        <v>21873.569943829712</v>
      </c>
      <c r="CE184" s="34">
        <f t="shared" si="220"/>
        <v>20306.882046860657</v>
      </c>
      <c r="CF184" s="34">
        <f t="shared" si="221"/>
        <v>1.0771505883253631</v>
      </c>
      <c r="CG184" s="54">
        <f t="shared" si="222"/>
        <v>1566.6878969690551</v>
      </c>
      <c r="CH184" t="e">
        <f>IFERROR(VLOOKUP(AO184,'Model Failure data- Lines'!#REF!,3,FALSE),'Model Failure data- Lines'!#REF!)</f>
        <v>#REF!</v>
      </c>
      <c r="CI184" s="14" t="e">
        <f t="shared" si="223"/>
        <v>#REF!</v>
      </c>
      <c r="CJ184" s="34">
        <f t="shared" si="224"/>
        <v>27448.475034571169</v>
      </c>
      <c r="CK184" s="34" t="e">
        <f t="shared" si="225"/>
        <v>#REF!</v>
      </c>
      <c r="CL184" s="54" t="e">
        <f t="shared" si="226"/>
        <v>#REF!</v>
      </c>
      <c r="CM184" t="e">
        <f>IFERROR(VLOOKUP(AO184,'Model Failure data- Lines'!#REF!,4,FALSE),'Model Failure data- Lines'!#REF!)</f>
        <v>#REF!</v>
      </c>
      <c r="CN184" s="14" t="e">
        <f t="shared" si="227"/>
        <v>#REF!</v>
      </c>
      <c r="CO184" s="34">
        <f t="shared" si="228"/>
        <v>23483.134010842889</v>
      </c>
      <c r="CP184" s="34" t="e">
        <f t="shared" si="229"/>
        <v>#REF!</v>
      </c>
      <c r="CQ184" s="54" t="e">
        <f t="shared" si="230"/>
        <v>#REF!</v>
      </c>
      <c r="CR184" t="e">
        <f>IFERROR(VLOOKUP(AO184,'Model Failure data- Lines'!#REF!,5,FALSE),'Model Failure data- Lines'!#REF!)</f>
        <v>#REF!</v>
      </c>
      <c r="CS184" s="14" t="e">
        <f t="shared" si="231"/>
        <v>#REF!</v>
      </c>
      <c r="CT184" s="34">
        <f t="shared" si="232"/>
        <v>17188.252584551701</v>
      </c>
      <c r="CU184" s="34" t="e">
        <f t="shared" si="233"/>
        <v>#REF!</v>
      </c>
      <c r="CV184" s="54" t="e">
        <f t="shared" si="234"/>
        <v>#REF!</v>
      </c>
      <c r="CW184" t="s">
        <v>206</v>
      </c>
      <c r="CY184">
        <v>1</v>
      </c>
      <c r="CZ184">
        <f t="shared" si="235"/>
        <v>5530.2996942305172</v>
      </c>
      <c r="DA184" s="34">
        <f t="shared" si="236"/>
        <v>17178.699999999997</v>
      </c>
      <c r="DB184" s="34">
        <f t="shared" si="237"/>
        <v>1542.0017454383849</v>
      </c>
      <c r="DC184" s="34">
        <f t="shared" si="238"/>
        <v>1597.6791933321974</v>
      </c>
      <c r="DD184" s="9">
        <f t="shared" si="239"/>
        <v>10736.687499999998</v>
      </c>
      <c r="DE184" s="59">
        <f t="shared" si="240"/>
        <v>0.55316896286576256</v>
      </c>
      <c r="DF184" s="59">
        <f t="shared" si="241"/>
        <v>4.9653786739470802E-2</v>
      </c>
      <c r="DG184" s="59">
        <f t="shared" si="242"/>
        <v>5.1446648603664998E-2</v>
      </c>
      <c r="DH184" s="59">
        <f t="shared" si="243"/>
        <v>0.3457306017911016</v>
      </c>
      <c r="DI184" s="14">
        <f t="shared" si="244"/>
        <v>3059.1901461943389</v>
      </c>
      <c r="DJ184" s="14">
        <f t="shared" si="245"/>
        <v>274.60032162268266</v>
      </c>
      <c r="DK184" s="14">
        <f t="shared" si="246"/>
        <v>284.51538504203342</v>
      </c>
      <c r="DL184" s="14">
        <f t="shared" si="247"/>
        <v>1911.9938413714615</v>
      </c>
      <c r="DM184">
        <f t="shared" si="248"/>
        <v>1566.6878969690545</v>
      </c>
      <c r="DN184" s="34">
        <f t="shared" si="249"/>
        <v>12099.779999999999</v>
      </c>
      <c r="DO184" s="34">
        <f t="shared" si="250"/>
        <v>1086.105577221819</v>
      </c>
      <c r="DP184" s="34">
        <f t="shared" si="251"/>
        <v>1125.3218666078956</v>
      </c>
      <c r="DQ184" s="9">
        <f t="shared" si="252"/>
        <v>7562.3624999999984</v>
      </c>
      <c r="DR184" s="59">
        <f t="shared" si="253"/>
        <v>0.55316896286576256</v>
      </c>
      <c r="DS184" s="59">
        <f t="shared" si="254"/>
        <v>4.9653786739470809E-2</v>
      </c>
      <c r="DT184" s="59">
        <f t="shared" si="255"/>
        <v>5.1446648603664998E-2</v>
      </c>
      <c r="DU184" s="59">
        <f t="shared" si="256"/>
        <v>0.3457306017911016</v>
      </c>
      <c r="DV184" s="14">
        <f t="shared" si="257"/>
        <v>866.64311910071456</v>
      </c>
      <c r="DW184" s="14">
        <f t="shared" si="258"/>
        <v>77.791986723411441</v>
      </c>
      <c r="DX184" s="14">
        <f t="shared" si="259"/>
        <v>80.600841706981853</v>
      </c>
      <c r="DY184" s="14">
        <f t="shared" si="260"/>
        <v>541.65194943794654</v>
      </c>
      <c r="DZ184" s="34" t="e">
        <f t="shared" si="261"/>
        <v>#REF!</v>
      </c>
      <c r="EA184" s="34" t="e">
        <f t="shared" si="262"/>
        <v>#REF!</v>
      </c>
      <c r="EB184" s="34" t="e">
        <f t="shared" si="263"/>
        <v>#REF!</v>
      </c>
      <c r="EC184" s="34" t="e">
        <f t="shared" si="264"/>
        <v>#REF!</v>
      </c>
      <c r="ED184" s="34" t="e">
        <f t="shared" si="265"/>
        <v>#REF!</v>
      </c>
      <c r="EE184" s="59" t="e">
        <f t="shared" si="266"/>
        <v>#REF!</v>
      </c>
      <c r="EF184" s="59" t="e">
        <f t="shared" si="267"/>
        <v>#REF!</v>
      </c>
      <c r="EG184" s="59" t="e">
        <f t="shared" si="268"/>
        <v>#REF!</v>
      </c>
      <c r="EH184" s="59" t="e">
        <f t="shared" si="269"/>
        <v>#REF!</v>
      </c>
      <c r="EI184" s="14" t="e">
        <f t="shared" si="270"/>
        <v>#REF!</v>
      </c>
      <c r="EJ184" s="14" t="e">
        <f t="shared" si="271"/>
        <v>#REF!</v>
      </c>
      <c r="EK184" s="14" t="e">
        <f t="shared" si="272"/>
        <v>#REF!</v>
      </c>
      <c r="EL184" s="14" t="e">
        <f t="shared" si="273"/>
        <v>#REF!</v>
      </c>
      <c r="EM184" t="e">
        <f t="shared" si="274"/>
        <v>#REF!</v>
      </c>
      <c r="EN184" s="34" t="e">
        <f t="shared" si="275"/>
        <v>#REF!</v>
      </c>
      <c r="EO184" s="34" t="e">
        <f t="shared" si="276"/>
        <v>#REF!</v>
      </c>
      <c r="EP184" s="34" t="e">
        <f t="shared" si="277"/>
        <v>#REF!</v>
      </c>
      <c r="EQ184" s="34" t="e">
        <f t="shared" si="278"/>
        <v>#REF!</v>
      </c>
      <c r="ER184" s="59" t="e">
        <f t="shared" si="279"/>
        <v>#REF!</v>
      </c>
      <c r="ES184" s="59" t="e">
        <f t="shared" si="280"/>
        <v>#REF!</v>
      </c>
      <c r="ET184" s="59" t="e">
        <f t="shared" si="281"/>
        <v>#REF!</v>
      </c>
      <c r="EU184" s="59" t="e">
        <f t="shared" si="282"/>
        <v>#REF!</v>
      </c>
      <c r="EV184" s="14" t="e">
        <f t="shared" si="283"/>
        <v>#REF!</v>
      </c>
      <c r="EW184" s="14" t="e">
        <f t="shared" si="284"/>
        <v>#REF!</v>
      </c>
      <c r="EX184" s="14" t="e">
        <f t="shared" si="285"/>
        <v>#REF!</v>
      </c>
      <c r="EY184" s="14" t="e">
        <f t="shared" si="286"/>
        <v>#REF!</v>
      </c>
    </row>
    <row r="185" spans="1:155" x14ac:dyDescent="0.2">
      <c r="A185" s="17">
        <v>30069717</v>
      </c>
      <c r="B185" t="s">
        <v>62</v>
      </c>
      <c r="C185" t="s">
        <v>1832</v>
      </c>
      <c r="D185" t="s">
        <v>1833</v>
      </c>
      <c r="E185" t="s">
        <v>1834</v>
      </c>
      <c r="F185" t="s">
        <v>41</v>
      </c>
      <c r="G185" t="s">
        <v>42</v>
      </c>
      <c r="H185" t="s">
        <v>1835</v>
      </c>
      <c r="I185" t="s">
        <v>68</v>
      </c>
      <c r="J185" s="19" t="s">
        <v>69</v>
      </c>
      <c r="K185" t="s">
        <v>70</v>
      </c>
      <c r="L185">
        <v>1962</v>
      </c>
      <c r="M185">
        <f t="shared" si="194"/>
        <v>1962</v>
      </c>
      <c r="N185">
        <v>57</v>
      </c>
      <c r="O185" s="19">
        <f t="shared" si="195"/>
        <v>57</v>
      </c>
      <c r="P185" t="s">
        <v>80</v>
      </c>
      <c r="Q185" s="19" t="str">
        <f t="shared" si="197"/>
        <v>50-60</v>
      </c>
      <c r="R185" s="23">
        <v>448.06</v>
      </c>
      <c r="S185" s="15">
        <f t="shared" si="198"/>
        <v>0.44806000000000001</v>
      </c>
      <c r="T185">
        <v>30009476</v>
      </c>
      <c r="U185" t="s">
        <v>45</v>
      </c>
      <c r="V185" t="s">
        <v>55</v>
      </c>
      <c r="W185" t="s">
        <v>47</v>
      </c>
      <c r="X185" t="s">
        <v>48</v>
      </c>
      <c r="Y185" t="s">
        <v>452</v>
      </c>
      <c r="Z185" t="s">
        <v>1836</v>
      </c>
      <c r="AA185" t="s">
        <v>1837</v>
      </c>
      <c r="AB185" t="s">
        <v>147</v>
      </c>
      <c r="AC185">
        <v>1962</v>
      </c>
      <c r="AD185">
        <v>57</v>
      </c>
      <c r="AE185" t="str">
        <f t="shared" si="199"/>
        <v>&lt;60</v>
      </c>
      <c r="AF185">
        <v>-37.955674309999999</v>
      </c>
      <c r="AG185">
        <v>144.20864707999999</v>
      </c>
      <c r="AH185" t="s">
        <v>50</v>
      </c>
      <c r="AI185" t="s">
        <v>51</v>
      </c>
      <c r="AJ185" s="33" t="s">
        <v>446</v>
      </c>
      <c r="AL185">
        <v>1</v>
      </c>
      <c r="AM185" t="s">
        <v>86</v>
      </c>
      <c r="AN185">
        <v>220</v>
      </c>
      <c r="AO185" s="69">
        <v>4</v>
      </c>
      <c r="AP185">
        <v>2</v>
      </c>
      <c r="AQ185">
        <v>0</v>
      </c>
      <c r="AR185">
        <v>0</v>
      </c>
      <c r="AS185" s="82" t="str">
        <f t="shared" si="200"/>
        <v>Gw-0-0</v>
      </c>
      <c r="AT185" s="14">
        <f t="shared" si="201"/>
        <v>40000</v>
      </c>
      <c r="AU185" s="81">
        <f>VLOOKUP(C185,Bushfire_Vlookup!$F$2:$H$12575,3,FALSE)</f>
        <v>1982.416528</v>
      </c>
      <c r="AV185" s="14">
        <f>VLOOKUP(AS185,Safety_collateral_Vlookup!$J$3:$L$20,2,FALSE)</f>
        <v>3720.1399252148244</v>
      </c>
      <c r="AW185" s="14">
        <f>VLOOKUP(AS185,Safety_collateral_Vlookup!$J$3:$L$20,3,FALSE)</f>
        <v>25000</v>
      </c>
      <c r="AX185" s="48">
        <f t="shared" si="202"/>
        <v>75439.627735580216</v>
      </c>
      <c r="AY185" s="49">
        <f t="shared" si="288"/>
        <v>34052.559999999998</v>
      </c>
      <c r="AZ185" s="14">
        <v>76000</v>
      </c>
      <c r="BA185" s="16">
        <f t="shared" si="203"/>
        <v>2.2153878514737282</v>
      </c>
      <c r="BB185" t="e">
        <f>IF(BA185&lt;=#REF!,#REF!,IF(BA185&lt;=#REF!,#REF!,IF(BA185&lt;=#REF!,#REF!,IF(BA185&lt;=#REF!,#REF!,#REF!))))</f>
        <v>#REF!</v>
      </c>
      <c r="BC185" s="51">
        <v>3</v>
      </c>
      <c r="BD185" s="21">
        <v>70</v>
      </c>
      <c r="BE185" s="21">
        <v>6.4399999999999999E-2</v>
      </c>
      <c r="BF185" s="26">
        <f t="shared" si="204"/>
        <v>2221.1188447050645</v>
      </c>
      <c r="BG185" s="21">
        <v>7</v>
      </c>
      <c r="BH185" s="21">
        <f t="shared" si="205"/>
        <v>54.6</v>
      </c>
      <c r="BI185" s="28">
        <f t="shared" si="206"/>
        <v>2.2519960070400004E-2</v>
      </c>
      <c r="BJ185" s="27">
        <f t="shared" si="207"/>
        <v>2.2519960070400004E-2</v>
      </c>
      <c r="BK185" s="28">
        <f t="shared" si="208"/>
        <v>0.3452594593589744</v>
      </c>
      <c r="BL185" s="35">
        <f t="shared" si="209"/>
        <v>0.76488361187025922</v>
      </c>
      <c r="BM185" s="21" t="str">
        <f t="shared" si="210"/>
        <v>Cr2</v>
      </c>
      <c r="BN185" s="51">
        <v>2</v>
      </c>
      <c r="BO185" s="21">
        <v>2</v>
      </c>
      <c r="BP185" s="50" t="s">
        <v>5497</v>
      </c>
      <c r="BQ185" s="14">
        <v>40000</v>
      </c>
      <c r="BR185">
        <f>IFERROR(VLOOKUP(AO185,'Model Failure data- Lines'!$A$37:$E$41,3,FALSE),'Model Failure data- Lines'!$C$37)</f>
        <v>0.45419999999999999</v>
      </c>
      <c r="BS185" s="14">
        <f t="shared" si="211"/>
        <v>34264.678917500532</v>
      </c>
      <c r="BT185" s="34">
        <f t="shared" si="212"/>
        <v>30373.195246375552</v>
      </c>
      <c r="BU185" s="34">
        <f t="shared" si="213"/>
        <v>1.1281223012448569</v>
      </c>
      <c r="BV185" s="54">
        <f t="shared" si="214"/>
        <v>3891.4836711249809</v>
      </c>
      <c r="BW185">
        <f>IFERROR(VLOOKUP(AO185,'Model Failure data- Lines'!$A$37:$E$41,4,FALSE),'Model Failure data- Lines'!$D$37)</f>
        <v>0.40249999999999997</v>
      </c>
      <c r="BX185" s="14">
        <f t="shared" si="215"/>
        <v>30364.450163571033</v>
      </c>
      <c r="BY185" s="34">
        <f t="shared" si="216"/>
        <v>27091.384303396</v>
      </c>
      <c r="BZ185" s="71">
        <f t="shared" si="217"/>
        <v>1.1208157480444711</v>
      </c>
      <c r="CA185" s="71">
        <f t="shared" si="218"/>
        <v>3273.0658601750329</v>
      </c>
      <c r="CB185" s="56">
        <v>1</v>
      </c>
      <c r="CC185">
        <f>IFERROR(VLOOKUP(AO185,'Model Failure data- Lines'!$A$37:$E$41,5,FALSE),'Model Failure data- Lines'!$E$37)</f>
        <v>0.28349999999999997</v>
      </c>
      <c r="CD185" s="14">
        <f t="shared" si="219"/>
        <v>21387.134463036989</v>
      </c>
      <c r="CE185" s="34">
        <f t="shared" si="220"/>
        <v>21553.243088751358</v>
      </c>
      <c r="CF185" s="34">
        <f t="shared" si="221"/>
        <v>0.99229310294370221</v>
      </c>
      <c r="CG185" s="54">
        <f t="shared" si="222"/>
        <v>-166.10862571436883</v>
      </c>
      <c r="CH185" t="e">
        <f>IFERROR(VLOOKUP(AO185,'Model Failure data- Lines'!#REF!,3,FALSE),'Model Failure data- Lines'!#REF!)</f>
        <v>#REF!</v>
      </c>
      <c r="CI185" s="14" t="e">
        <f t="shared" si="223"/>
        <v>#REF!</v>
      </c>
      <c r="CJ185" s="34">
        <f t="shared" si="224"/>
        <v>29133.160544806247</v>
      </c>
      <c r="CK185" s="34" t="e">
        <f t="shared" si="225"/>
        <v>#REF!</v>
      </c>
      <c r="CL185" s="54" t="e">
        <f t="shared" si="226"/>
        <v>#REF!</v>
      </c>
      <c r="CM185" t="e">
        <f>IFERROR(VLOOKUP(AO185,'Model Failure data- Lines'!#REF!,4,FALSE),'Model Failure data- Lines'!#REF!)</f>
        <v>#REF!</v>
      </c>
      <c r="CN185" s="14" t="e">
        <f t="shared" si="227"/>
        <v>#REF!</v>
      </c>
      <c r="CO185" s="34">
        <f t="shared" si="228"/>
        <v>24924.441608192028</v>
      </c>
      <c r="CP185" s="34" t="e">
        <f t="shared" si="229"/>
        <v>#REF!</v>
      </c>
      <c r="CQ185" s="54" t="e">
        <f t="shared" si="230"/>
        <v>#REF!</v>
      </c>
      <c r="CR185" t="e">
        <f>IFERROR(VLOOKUP(AO185,'Model Failure data- Lines'!#REF!,5,FALSE),'Model Failure data- Lines'!#REF!)</f>
        <v>#REF!</v>
      </c>
      <c r="CS185" s="14" t="e">
        <f t="shared" si="231"/>
        <v>#REF!</v>
      </c>
      <c r="CT185" s="34">
        <f t="shared" si="232"/>
        <v>18243.203726244781</v>
      </c>
      <c r="CU185" s="34" t="e">
        <f t="shared" si="233"/>
        <v>#REF!</v>
      </c>
      <c r="CV185" s="54" t="e">
        <f t="shared" si="234"/>
        <v>#REF!</v>
      </c>
      <c r="CW185" t="s">
        <v>147</v>
      </c>
      <c r="CY185">
        <v>1</v>
      </c>
      <c r="CZ185">
        <f t="shared" si="235"/>
        <v>3273.065860175032</v>
      </c>
      <c r="DA185" s="34">
        <f t="shared" si="236"/>
        <v>17178.699999999997</v>
      </c>
      <c r="DB185" s="34">
        <f t="shared" si="237"/>
        <v>851.38347023883989</v>
      </c>
      <c r="DC185" s="34">
        <f t="shared" si="238"/>
        <v>1597.6791933321974</v>
      </c>
      <c r="DD185" s="9">
        <f t="shared" si="239"/>
        <v>10736.687499999998</v>
      </c>
      <c r="DE185" s="59">
        <f t="shared" si="240"/>
        <v>0.56575040573630075</v>
      </c>
      <c r="DF185" s="59">
        <f t="shared" si="241"/>
        <v>2.8038823876358719E-2</v>
      </c>
      <c r="DG185" s="59">
        <f t="shared" si="242"/>
        <v>5.2616766802152472E-2</v>
      </c>
      <c r="DH185" s="59">
        <f t="shared" si="243"/>
        <v>0.353594003585188</v>
      </c>
      <c r="DI185" s="14">
        <f t="shared" si="244"/>
        <v>1851.7383383956585</v>
      </c>
      <c r="DJ185" s="14">
        <f t="shared" si="245"/>
        <v>91.772917189170272</v>
      </c>
      <c r="DK185" s="14">
        <f t="shared" si="246"/>
        <v>172.21814309291622</v>
      </c>
      <c r="DL185" s="14">
        <f t="shared" si="247"/>
        <v>1157.3364614972866</v>
      </c>
      <c r="DM185">
        <f t="shared" si="248"/>
        <v>-166.10862571436851</v>
      </c>
      <c r="DN185" s="34">
        <f t="shared" si="249"/>
        <v>12099.779999999999</v>
      </c>
      <c r="DO185" s="34">
        <f t="shared" si="250"/>
        <v>599.67009642909591</v>
      </c>
      <c r="DP185" s="34">
        <f t="shared" si="251"/>
        <v>1125.3218666078956</v>
      </c>
      <c r="DQ185" s="9">
        <f t="shared" si="252"/>
        <v>7562.3624999999984</v>
      </c>
      <c r="DR185" s="59">
        <f t="shared" si="253"/>
        <v>0.56575040573630087</v>
      </c>
      <c r="DS185" s="59">
        <f t="shared" si="254"/>
        <v>2.8038823876358716E-2</v>
      </c>
      <c r="DT185" s="59">
        <f t="shared" si="255"/>
        <v>5.2616766802152465E-2</v>
      </c>
      <c r="DU185" s="59">
        <f t="shared" si="256"/>
        <v>0.35359400358518794</v>
      </c>
      <c r="DV185" s="14">
        <f t="shared" si="257"/>
        <v>-93.976022394203341</v>
      </c>
      <c r="DW185" s="14">
        <f t="shared" si="258"/>
        <v>-4.6574905007491694</v>
      </c>
      <c r="DX185" s="14">
        <f t="shared" si="259"/>
        <v>-8.7400988230389558</v>
      </c>
      <c r="DY185" s="14">
        <f t="shared" si="260"/>
        <v>-58.735013996377063</v>
      </c>
      <c r="DZ185" s="34" t="e">
        <f t="shared" si="261"/>
        <v>#REF!</v>
      </c>
      <c r="EA185" s="34" t="e">
        <f t="shared" si="262"/>
        <v>#REF!</v>
      </c>
      <c r="EB185" s="34" t="e">
        <f t="shared" si="263"/>
        <v>#REF!</v>
      </c>
      <c r="EC185" s="34" t="e">
        <f t="shared" si="264"/>
        <v>#REF!</v>
      </c>
      <c r="ED185" s="34" t="e">
        <f t="shared" si="265"/>
        <v>#REF!</v>
      </c>
      <c r="EE185" s="59" t="e">
        <f t="shared" si="266"/>
        <v>#REF!</v>
      </c>
      <c r="EF185" s="59" t="e">
        <f t="shared" si="267"/>
        <v>#REF!</v>
      </c>
      <c r="EG185" s="59" t="e">
        <f t="shared" si="268"/>
        <v>#REF!</v>
      </c>
      <c r="EH185" s="59" t="e">
        <f t="shared" si="269"/>
        <v>#REF!</v>
      </c>
      <c r="EI185" s="14" t="e">
        <f t="shared" si="270"/>
        <v>#REF!</v>
      </c>
      <c r="EJ185" s="14" t="e">
        <f t="shared" si="271"/>
        <v>#REF!</v>
      </c>
      <c r="EK185" s="14" t="e">
        <f t="shared" si="272"/>
        <v>#REF!</v>
      </c>
      <c r="EL185" s="14" t="e">
        <f t="shared" si="273"/>
        <v>#REF!</v>
      </c>
      <c r="EM185" t="e">
        <f t="shared" si="274"/>
        <v>#REF!</v>
      </c>
      <c r="EN185" s="34" t="e">
        <f t="shared" si="275"/>
        <v>#REF!</v>
      </c>
      <c r="EO185" s="34" t="e">
        <f t="shared" si="276"/>
        <v>#REF!</v>
      </c>
      <c r="EP185" s="34" t="e">
        <f t="shared" si="277"/>
        <v>#REF!</v>
      </c>
      <c r="EQ185" s="34" t="e">
        <f t="shared" si="278"/>
        <v>#REF!</v>
      </c>
      <c r="ER185" s="59" t="e">
        <f t="shared" si="279"/>
        <v>#REF!</v>
      </c>
      <c r="ES185" s="59" t="e">
        <f t="shared" si="280"/>
        <v>#REF!</v>
      </c>
      <c r="ET185" s="59" t="e">
        <f t="shared" si="281"/>
        <v>#REF!</v>
      </c>
      <c r="EU185" s="59" t="e">
        <f t="shared" si="282"/>
        <v>#REF!</v>
      </c>
      <c r="EV185" s="14" t="e">
        <f t="shared" si="283"/>
        <v>#REF!</v>
      </c>
      <c r="EW185" s="14" t="e">
        <f t="shared" si="284"/>
        <v>#REF!</v>
      </c>
      <c r="EX185" s="14" t="e">
        <f t="shared" si="285"/>
        <v>#REF!</v>
      </c>
      <c r="EY185" s="14" t="e">
        <f t="shared" si="286"/>
        <v>#REF!</v>
      </c>
    </row>
    <row r="186" spans="1:155" x14ac:dyDescent="0.2">
      <c r="A186" s="17">
        <v>30404520</v>
      </c>
      <c r="B186" t="s">
        <v>62</v>
      </c>
      <c r="C186" t="s">
        <v>5277</v>
      </c>
      <c r="D186" t="s">
        <v>5278</v>
      </c>
      <c r="E186" t="s">
        <v>2881</v>
      </c>
      <c r="F186" t="s">
        <v>41</v>
      </c>
      <c r="G186" t="s">
        <v>42</v>
      </c>
      <c r="H186" t="s">
        <v>5279</v>
      </c>
      <c r="I186" t="s">
        <v>68</v>
      </c>
      <c r="J186" s="19" t="s">
        <v>69</v>
      </c>
      <c r="K186" t="s">
        <v>70</v>
      </c>
      <c r="L186">
        <v>1962</v>
      </c>
      <c r="M186">
        <f t="shared" si="194"/>
        <v>1962</v>
      </c>
      <c r="N186">
        <v>57</v>
      </c>
      <c r="O186" s="19">
        <f t="shared" si="195"/>
        <v>57</v>
      </c>
      <c r="P186" t="s">
        <v>80</v>
      </c>
      <c r="Q186" s="19" t="str">
        <f t="shared" si="197"/>
        <v>50-60</v>
      </c>
      <c r="R186" s="23">
        <v>423.67</v>
      </c>
      <c r="S186" s="15">
        <f t="shared" si="198"/>
        <v>0.42366999999999999</v>
      </c>
      <c r="T186">
        <v>30006932</v>
      </c>
      <c r="U186" t="s">
        <v>45</v>
      </c>
      <c r="V186" t="s">
        <v>55</v>
      </c>
      <c r="W186" t="s">
        <v>47</v>
      </c>
      <c r="X186" t="s">
        <v>48</v>
      </c>
      <c r="Y186" t="s">
        <v>452</v>
      </c>
      <c r="Z186" t="s">
        <v>5280</v>
      </c>
      <c r="AA186" t="s">
        <v>5281</v>
      </c>
      <c r="AB186" t="s">
        <v>461</v>
      </c>
      <c r="AC186">
        <v>1962</v>
      </c>
      <c r="AD186">
        <v>57</v>
      </c>
      <c r="AE186" t="str">
        <f t="shared" si="199"/>
        <v>&lt;60</v>
      </c>
      <c r="AF186">
        <v>-37.952770989999998</v>
      </c>
      <c r="AG186">
        <v>144.20509938000001</v>
      </c>
      <c r="AH186" t="s">
        <v>50</v>
      </c>
      <c r="AI186" t="s">
        <v>51</v>
      </c>
      <c r="AJ186" s="33" t="s">
        <v>446</v>
      </c>
      <c r="AL186">
        <v>1</v>
      </c>
      <c r="AM186" t="s">
        <v>86</v>
      </c>
      <c r="AN186">
        <v>220</v>
      </c>
      <c r="AO186" s="69">
        <v>4</v>
      </c>
      <c r="AP186">
        <v>2</v>
      </c>
      <c r="AQ186">
        <v>0</v>
      </c>
      <c r="AR186">
        <v>0</v>
      </c>
      <c r="AS186" s="82" t="str">
        <f t="shared" si="200"/>
        <v>Gw-0-0</v>
      </c>
      <c r="AT186" s="14">
        <f t="shared" si="201"/>
        <v>40000</v>
      </c>
      <c r="AU186" s="81">
        <f>VLOOKUP(C186,Bushfire_Vlookup!$F$2:$H$12575,3,FALSE)</f>
        <v>1982.416528</v>
      </c>
      <c r="AV186" s="14">
        <f>VLOOKUP(AS186,Safety_collateral_Vlookup!$J$3:$L$20,2,FALSE)</f>
        <v>3720.1399252148244</v>
      </c>
      <c r="AW186" s="14">
        <f>VLOOKUP(AS186,Safety_collateral_Vlookup!$J$3:$L$20,3,FALSE)</f>
        <v>25000</v>
      </c>
      <c r="AX186" s="48">
        <f t="shared" si="202"/>
        <v>75439.627735580216</v>
      </c>
      <c r="AY186" s="49">
        <f t="shared" si="288"/>
        <v>32198.92</v>
      </c>
      <c r="AZ186" s="14">
        <v>76000</v>
      </c>
      <c r="BA186" s="16">
        <f t="shared" si="203"/>
        <v>2.342924164399931</v>
      </c>
      <c r="BB186" t="e">
        <f>IF(BA186&lt;=#REF!,#REF!,IF(BA186&lt;=#REF!,#REF!,IF(BA186&lt;=#REF!,#REF!,IF(BA186&lt;=#REF!,#REF!,#REF!))))</f>
        <v>#REF!</v>
      </c>
      <c r="BC186" s="51">
        <v>3</v>
      </c>
      <c r="BD186" s="21">
        <v>70</v>
      </c>
      <c r="BE186" s="21">
        <v>6.4399999999999999E-2</v>
      </c>
      <c r="BF186" s="26">
        <f t="shared" si="204"/>
        <v>2100.2129646390986</v>
      </c>
      <c r="BG186" s="21">
        <v>7</v>
      </c>
      <c r="BH186" s="21">
        <f t="shared" si="205"/>
        <v>54.6</v>
      </c>
      <c r="BI186" s="28">
        <f t="shared" si="206"/>
        <v>2.2519960070400004E-2</v>
      </c>
      <c r="BJ186" s="27">
        <f t="shared" si="207"/>
        <v>2.2519960070400004E-2</v>
      </c>
      <c r="BK186" s="28">
        <f t="shared" si="208"/>
        <v>0.34525945935897445</v>
      </c>
      <c r="BL186" s="35">
        <f t="shared" si="209"/>
        <v>0.80891673031979705</v>
      </c>
      <c r="BM186" s="21" t="str">
        <f t="shared" si="210"/>
        <v>Cr2</v>
      </c>
      <c r="BN186" s="51">
        <v>2</v>
      </c>
      <c r="BO186" s="21">
        <v>2</v>
      </c>
      <c r="BP186" s="50" t="s">
        <v>5497</v>
      </c>
      <c r="BQ186" s="14">
        <v>40000</v>
      </c>
      <c r="BR186">
        <f>IFERROR(VLOOKUP(AO186,'Model Failure data- Lines'!$A$37:$E$41,3,FALSE),'Model Failure data- Lines'!$C$37)</f>
        <v>0.45419999999999999</v>
      </c>
      <c r="BS186" s="14">
        <f t="shared" si="211"/>
        <v>34264.678917500532</v>
      </c>
      <c r="BT186" s="34">
        <f t="shared" si="212"/>
        <v>28719.840266999799</v>
      </c>
      <c r="BU186" s="34">
        <f t="shared" si="213"/>
        <v>1.1930664864063316</v>
      </c>
      <c r="BV186" s="54">
        <f t="shared" si="214"/>
        <v>5544.8386505007329</v>
      </c>
      <c r="BW186">
        <f>IFERROR(VLOOKUP(AO186,'Model Failure data- Lines'!$A$37:$E$41,4,FALSE),'Model Failure data- Lines'!$D$37)</f>
        <v>0.40249999999999997</v>
      </c>
      <c r="BX186" s="14">
        <f t="shared" si="215"/>
        <v>30364.450163571033</v>
      </c>
      <c r="BY186" s="34">
        <f t="shared" si="216"/>
        <v>25616.673632593363</v>
      </c>
      <c r="BZ186" s="71">
        <f t="shared" si="217"/>
        <v>1.1853393066981515</v>
      </c>
      <c r="CA186" s="71">
        <f t="shared" si="218"/>
        <v>4747.7765309776696</v>
      </c>
      <c r="CB186" s="56">
        <v>1</v>
      </c>
      <c r="CC186">
        <f>IFERROR(VLOOKUP(AO186,'Model Failure data- Lines'!$A$37:$E$41,5,FALSE),'Model Failure data- Lines'!$E$37)</f>
        <v>0.28349999999999997</v>
      </c>
      <c r="CD186" s="14">
        <f t="shared" si="219"/>
        <v>21387.134463036989</v>
      </c>
      <c r="CE186" s="34">
        <f t="shared" si="220"/>
        <v>20379.999329132905</v>
      </c>
      <c r="CF186" s="34">
        <f t="shared" si="221"/>
        <v>1.0494178197770792</v>
      </c>
      <c r="CG186" s="54">
        <f t="shared" si="222"/>
        <v>1007.1351339040848</v>
      </c>
      <c r="CH186" t="e">
        <f>IFERROR(VLOOKUP(AO186,'Model Failure data- Lines'!#REF!,3,FALSE),'Model Failure data- Lines'!#REF!)</f>
        <v>#REF!</v>
      </c>
      <c r="CI186" s="14" t="e">
        <f t="shared" si="223"/>
        <v>#REF!</v>
      </c>
      <c r="CJ186" s="34">
        <f t="shared" si="224"/>
        <v>27547.306450069329</v>
      </c>
      <c r="CK186" s="34" t="e">
        <f t="shared" si="225"/>
        <v>#REF!</v>
      </c>
      <c r="CL186" s="54" t="e">
        <f t="shared" si="226"/>
        <v>#REF!</v>
      </c>
      <c r="CM186" t="e">
        <f>IFERROR(VLOOKUP(AO186,'Model Failure data- Lines'!#REF!,4,FALSE),'Model Failure data- Lines'!#REF!)</f>
        <v>#REF!</v>
      </c>
      <c r="CN186" s="14" t="e">
        <f t="shared" si="227"/>
        <v>#REF!</v>
      </c>
      <c r="CO186" s="34">
        <f t="shared" si="228"/>
        <v>23567.687756422612</v>
      </c>
      <c r="CP186" s="34" t="e">
        <f t="shared" si="229"/>
        <v>#REF!</v>
      </c>
      <c r="CQ186" s="54" t="e">
        <f t="shared" si="230"/>
        <v>#REF!</v>
      </c>
      <c r="CR186" t="e">
        <f>IFERROR(VLOOKUP(AO186,'Model Failure data- Lines'!#REF!,5,FALSE),'Model Failure data- Lines'!#REF!)</f>
        <v>#REF!</v>
      </c>
      <c r="CS186" s="14" t="e">
        <f t="shared" si="231"/>
        <v>#REF!</v>
      </c>
      <c r="CT186" s="34">
        <f t="shared" si="232"/>
        <v>17250.140880011888</v>
      </c>
      <c r="CU186" s="34" t="e">
        <f t="shared" si="233"/>
        <v>#REF!</v>
      </c>
      <c r="CV186" s="54" t="e">
        <f t="shared" si="234"/>
        <v>#REF!</v>
      </c>
      <c r="CW186" t="s">
        <v>461</v>
      </c>
      <c r="CY186">
        <v>1</v>
      </c>
      <c r="CZ186">
        <f t="shared" si="235"/>
        <v>4747.7765309776705</v>
      </c>
      <c r="DA186" s="34">
        <f t="shared" si="236"/>
        <v>17178.699999999997</v>
      </c>
      <c r="DB186" s="34">
        <f t="shared" si="237"/>
        <v>851.38347023883989</v>
      </c>
      <c r="DC186" s="34">
        <f t="shared" si="238"/>
        <v>1597.6791933321974</v>
      </c>
      <c r="DD186" s="9">
        <f t="shared" si="239"/>
        <v>10736.687499999998</v>
      </c>
      <c r="DE186" s="59">
        <f t="shared" si="240"/>
        <v>0.56575040573630075</v>
      </c>
      <c r="DF186" s="59">
        <f t="shared" si="241"/>
        <v>2.8038823876358719E-2</v>
      </c>
      <c r="DG186" s="59">
        <f t="shared" si="242"/>
        <v>5.2616766802152472E-2</v>
      </c>
      <c r="DH186" s="59">
        <f t="shared" si="243"/>
        <v>0.353594003585188</v>
      </c>
      <c r="DI186" s="14">
        <f t="shared" si="244"/>
        <v>2686.0564987459043</v>
      </c>
      <c r="DJ186" s="14">
        <f t="shared" si="245"/>
        <v>133.12206995639229</v>
      </c>
      <c r="DK186" s="14">
        <f t="shared" si="246"/>
        <v>249.8126505591845</v>
      </c>
      <c r="DL186" s="14">
        <f t="shared" si="247"/>
        <v>1678.7853117161899</v>
      </c>
      <c r="DM186">
        <f t="shared" si="248"/>
        <v>1007.135133904084</v>
      </c>
      <c r="DN186" s="34">
        <f t="shared" si="249"/>
        <v>12099.779999999999</v>
      </c>
      <c r="DO186" s="34">
        <f t="shared" si="250"/>
        <v>599.67009642909591</v>
      </c>
      <c r="DP186" s="34">
        <f t="shared" si="251"/>
        <v>1125.3218666078956</v>
      </c>
      <c r="DQ186" s="9">
        <f t="shared" si="252"/>
        <v>7562.3624999999984</v>
      </c>
      <c r="DR186" s="59">
        <f t="shared" si="253"/>
        <v>0.56575040573630087</v>
      </c>
      <c r="DS186" s="59">
        <f t="shared" si="254"/>
        <v>2.8038823876358716E-2</v>
      </c>
      <c r="DT186" s="59">
        <f t="shared" si="255"/>
        <v>5.2616766802152465E-2</v>
      </c>
      <c r="DU186" s="59">
        <f t="shared" si="256"/>
        <v>0.35359400358518794</v>
      </c>
      <c r="DV186" s="14">
        <f t="shared" si="257"/>
        <v>569.78711063751916</v>
      </c>
      <c r="DW186" s="14">
        <f t="shared" si="258"/>
        <v>28.238884639229564</v>
      </c>
      <c r="DX186" s="14">
        <f t="shared" si="259"/>
        <v>52.992194478885786</v>
      </c>
      <c r="DY186" s="14">
        <f t="shared" si="260"/>
        <v>356.11694414844936</v>
      </c>
      <c r="DZ186" s="34" t="e">
        <f t="shared" si="261"/>
        <v>#REF!</v>
      </c>
      <c r="EA186" s="34" t="e">
        <f t="shared" si="262"/>
        <v>#REF!</v>
      </c>
      <c r="EB186" s="34" t="e">
        <f t="shared" si="263"/>
        <v>#REF!</v>
      </c>
      <c r="EC186" s="34" t="e">
        <f t="shared" si="264"/>
        <v>#REF!</v>
      </c>
      <c r="ED186" s="34" t="e">
        <f t="shared" si="265"/>
        <v>#REF!</v>
      </c>
      <c r="EE186" s="59" t="e">
        <f t="shared" si="266"/>
        <v>#REF!</v>
      </c>
      <c r="EF186" s="59" t="e">
        <f t="shared" si="267"/>
        <v>#REF!</v>
      </c>
      <c r="EG186" s="59" t="e">
        <f t="shared" si="268"/>
        <v>#REF!</v>
      </c>
      <c r="EH186" s="59" t="e">
        <f t="shared" si="269"/>
        <v>#REF!</v>
      </c>
      <c r="EI186" s="14" t="e">
        <f t="shared" si="270"/>
        <v>#REF!</v>
      </c>
      <c r="EJ186" s="14" t="e">
        <f t="shared" si="271"/>
        <v>#REF!</v>
      </c>
      <c r="EK186" s="14" t="e">
        <f t="shared" si="272"/>
        <v>#REF!</v>
      </c>
      <c r="EL186" s="14" t="e">
        <f t="shared" si="273"/>
        <v>#REF!</v>
      </c>
      <c r="EM186" t="e">
        <f t="shared" si="274"/>
        <v>#REF!</v>
      </c>
      <c r="EN186" s="34" t="e">
        <f t="shared" si="275"/>
        <v>#REF!</v>
      </c>
      <c r="EO186" s="34" t="e">
        <f t="shared" si="276"/>
        <v>#REF!</v>
      </c>
      <c r="EP186" s="34" t="e">
        <f t="shared" si="277"/>
        <v>#REF!</v>
      </c>
      <c r="EQ186" s="34" t="e">
        <f t="shared" si="278"/>
        <v>#REF!</v>
      </c>
      <c r="ER186" s="59" t="e">
        <f t="shared" si="279"/>
        <v>#REF!</v>
      </c>
      <c r="ES186" s="59" t="e">
        <f t="shared" si="280"/>
        <v>#REF!</v>
      </c>
      <c r="ET186" s="59" t="e">
        <f t="shared" si="281"/>
        <v>#REF!</v>
      </c>
      <c r="EU186" s="59" t="e">
        <f t="shared" si="282"/>
        <v>#REF!</v>
      </c>
      <c r="EV186" s="14" t="e">
        <f t="shared" si="283"/>
        <v>#REF!</v>
      </c>
      <c r="EW186" s="14" t="e">
        <f t="shared" si="284"/>
        <v>#REF!</v>
      </c>
      <c r="EX186" s="14" t="e">
        <f t="shared" si="285"/>
        <v>#REF!</v>
      </c>
      <c r="EY186" s="14" t="e">
        <f t="shared" si="286"/>
        <v>#REF!</v>
      </c>
    </row>
    <row r="187" spans="1:155" x14ac:dyDescent="0.2">
      <c r="A187" s="17">
        <v>30232272</v>
      </c>
      <c r="B187" t="s">
        <v>62</v>
      </c>
      <c r="C187" t="s">
        <v>3948</v>
      </c>
      <c r="D187" t="s">
        <v>3949</v>
      </c>
      <c r="E187" t="s">
        <v>3496</v>
      </c>
      <c r="F187" t="s">
        <v>41</v>
      </c>
      <c r="G187" t="s">
        <v>42</v>
      </c>
      <c r="H187" t="s">
        <v>3950</v>
      </c>
      <c r="I187" t="s">
        <v>68</v>
      </c>
      <c r="J187" s="19" t="s">
        <v>69</v>
      </c>
      <c r="K187" t="s">
        <v>70</v>
      </c>
      <c r="L187">
        <v>1962</v>
      </c>
      <c r="M187">
        <f t="shared" si="194"/>
        <v>1962</v>
      </c>
      <c r="N187">
        <v>57</v>
      </c>
      <c r="O187" s="19">
        <f t="shared" si="195"/>
        <v>57</v>
      </c>
      <c r="P187" t="s">
        <v>80</v>
      </c>
      <c r="Q187" s="19" t="str">
        <f t="shared" si="197"/>
        <v>50-60</v>
      </c>
      <c r="R187" s="23">
        <v>451.1</v>
      </c>
      <c r="S187" s="15">
        <f t="shared" si="198"/>
        <v>0.4511</v>
      </c>
      <c r="T187">
        <v>30140092</v>
      </c>
      <c r="U187" t="s">
        <v>45</v>
      </c>
      <c r="V187" t="s">
        <v>55</v>
      </c>
      <c r="W187" t="s">
        <v>47</v>
      </c>
      <c r="X187" t="s">
        <v>48</v>
      </c>
      <c r="Y187" t="s">
        <v>452</v>
      </c>
      <c r="Z187" t="s">
        <v>3951</v>
      </c>
      <c r="AA187" t="s">
        <v>3952</v>
      </c>
      <c r="AB187" t="s">
        <v>648</v>
      </c>
      <c r="AC187">
        <v>1962</v>
      </c>
      <c r="AD187">
        <v>57</v>
      </c>
      <c r="AE187" t="str">
        <f t="shared" si="199"/>
        <v>&lt;60</v>
      </c>
      <c r="AF187">
        <v>-37.950018810000003</v>
      </c>
      <c r="AG187">
        <v>144.20174775000001</v>
      </c>
      <c r="AH187" t="s">
        <v>50</v>
      </c>
      <c r="AI187" t="s">
        <v>51</v>
      </c>
      <c r="AJ187" s="33" t="s">
        <v>446</v>
      </c>
      <c r="AL187">
        <v>1</v>
      </c>
      <c r="AM187" t="s">
        <v>86</v>
      </c>
      <c r="AN187">
        <v>220</v>
      </c>
      <c r="AO187" s="69">
        <v>4</v>
      </c>
      <c r="AP187">
        <v>2</v>
      </c>
      <c r="AQ187">
        <v>0</v>
      </c>
      <c r="AR187">
        <v>0</v>
      </c>
      <c r="AS187" s="82" t="str">
        <f t="shared" si="200"/>
        <v>Gw-0-0</v>
      </c>
      <c r="AT187" s="14">
        <f t="shared" si="201"/>
        <v>40000</v>
      </c>
      <c r="AU187" s="81">
        <f>VLOOKUP(C187,Bushfire_Vlookup!$F$2:$H$12575,3,FALSE)</f>
        <v>3337.1879490000001</v>
      </c>
      <c r="AV187" s="14">
        <f>VLOOKUP(AS187,Safety_collateral_Vlookup!$J$3:$L$20,2,FALSE)</f>
        <v>3720.1399252148244</v>
      </c>
      <c r="AW187" s="14">
        <f>VLOOKUP(AS187,Safety_collateral_Vlookup!$J$3:$L$20,3,FALSE)</f>
        <v>25000</v>
      </c>
      <c r="AX187" s="48">
        <f t="shared" si="202"/>
        <v>76885.168841787221</v>
      </c>
      <c r="AY187" s="49">
        <f t="shared" ref="AY187:AY218" si="289">(R187/1000)*AZ187</f>
        <v>34283.599999999999</v>
      </c>
      <c r="AZ187" s="14">
        <v>76000</v>
      </c>
      <c r="BA187" s="16">
        <f t="shared" si="203"/>
        <v>2.2426223862659471</v>
      </c>
      <c r="BB187" t="e">
        <f>IF(BA187&lt;=#REF!,#REF!,IF(BA187&lt;=#REF!,#REF!,IF(BA187&lt;=#REF!,#REF!,IF(BA187&lt;=#REF!,#REF!,#REF!))))</f>
        <v>#REF!</v>
      </c>
      <c r="BC187" s="51">
        <v>3</v>
      </c>
      <c r="BD187" s="21">
        <v>70</v>
      </c>
      <c r="BE187" s="21">
        <v>6.4399999999999999E-2</v>
      </c>
      <c r="BF187" s="26">
        <f t="shared" si="204"/>
        <v>2236.1887042950821</v>
      </c>
      <c r="BG187" s="21">
        <v>7</v>
      </c>
      <c r="BH187" s="21">
        <f t="shared" si="205"/>
        <v>54.6</v>
      </c>
      <c r="BI187" s="28">
        <f t="shared" si="206"/>
        <v>2.2519960070400004E-2</v>
      </c>
      <c r="BJ187" s="27">
        <f t="shared" si="207"/>
        <v>2.2519960070400004E-2</v>
      </c>
      <c r="BK187" s="28">
        <f t="shared" si="208"/>
        <v>0.3452594593589744</v>
      </c>
      <c r="BL187" s="35">
        <f t="shared" si="209"/>
        <v>0.77428659262851396</v>
      </c>
      <c r="BM187" s="21" t="str">
        <f t="shared" si="210"/>
        <v>Cr2</v>
      </c>
      <c r="BN187" s="51">
        <v>2</v>
      </c>
      <c r="BO187" s="21">
        <v>2</v>
      </c>
      <c r="BP187" s="50" t="s">
        <v>5497</v>
      </c>
      <c r="BQ187" s="14">
        <v>40000</v>
      </c>
      <c r="BR187">
        <f>IFERROR(VLOOKUP(AO187,'Model Failure data- Lines'!$A$37:$E$41,3,FALSE),'Model Failure data- Lines'!$C$37)</f>
        <v>0.45419999999999999</v>
      </c>
      <c r="BS187" s="14">
        <f t="shared" si="211"/>
        <v>34921.243687939757</v>
      </c>
      <c r="BT187" s="34">
        <f t="shared" si="212"/>
        <v>30579.271471767199</v>
      </c>
      <c r="BU187" s="34">
        <f t="shared" si="213"/>
        <v>1.141990701779189</v>
      </c>
      <c r="BV187" s="54">
        <f t="shared" si="214"/>
        <v>4341.9722161725585</v>
      </c>
      <c r="BW187">
        <f>IFERROR(VLOOKUP(AO187,'Model Failure data- Lines'!$A$37:$E$41,4,FALSE),'Model Failure data- Lines'!$D$37)</f>
        <v>0.40249999999999997</v>
      </c>
      <c r="BX187" s="14">
        <f t="shared" si="215"/>
        <v>30946.280458819354</v>
      </c>
      <c r="BY187" s="34">
        <f t="shared" si="216"/>
        <v>27275.194079502602</v>
      </c>
      <c r="BZ187" s="71">
        <f t="shared" si="217"/>
        <v>1.1345943265744014</v>
      </c>
      <c r="CA187" s="71">
        <f t="shared" si="218"/>
        <v>3671.0863793167518</v>
      </c>
      <c r="CB187" s="56">
        <v>1</v>
      </c>
      <c r="CC187">
        <f>IFERROR(VLOOKUP(AO187,'Model Failure data- Lines'!$A$37:$E$41,5,FALSE),'Model Failure data- Lines'!$E$37)</f>
        <v>0.28349999999999997</v>
      </c>
      <c r="CD187" s="14">
        <f t="shared" si="219"/>
        <v>21796.945366646676</v>
      </c>
      <c r="CE187" s="34">
        <f t="shared" si="220"/>
        <v>21699.477653295849</v>
      </c>
      <c r="CF187" s="34">
        <f t="shared" si="221"/>
        <v>1.0044917078147282</v>
      </c>
      <c r="CG187" s="54">
        <f t="shared" si="222"/>
        <v>97.467713350826671</v>
      </c>
      <c r="CH187" t="e">
        <f>IFERROR(VLOOKUP(AO187,'Model Failure data- Lines'!#REF!,3,FALSE),'Model Failure data- Lines'!#REF!)</f>
        <v>#REF!</v>
      </c>
      <c r="CI187" s="14" t="e">
        <f t="shared" si="223"/>
        <v>#REF!</v>
      </c>
      <c r="CJ187" s="34">
        <f t="shared" si="224"/>
        <v>29330.823375802567</v>
      </c>
      <c r="CK187" s="34" t="e">
        <f t="shared" si="225"/>
        <v>#REF!</v>
      </c>
      <c r="CL187" s="54" t="e">
        <f t="shared" si="226"/>
        <v>#REF!</v>
      </c>
      <c r="CM187" t="e">
        <f>IFERROR(VLOOKUP(AO187,'Model Failure data- Lines'!#REF!,4,FALSE),'Model Failure data- Lines'!#REF!)</f>
        <v>#REF!</v>
      </c>
      <c r="CN187" s="14" t="e">
        <f t="shared" si="227"/>
        <v>#REF!</v>
      </c>
      <c r="CO187" s="34">
        <f t="shared" si="228"/>
        <v>25093.54909935148</v>
      </c>
      <c r="CP187" s="34" t="e">
        <f t="shared" si="229"/>
        <v>#REF!</v>
      </c>
      <c r="CQ187" s="54" t="e">
        <f t="shared" si="230"/>
        <v>#REF!</v>
      </c>
      <c r="CR187" t="e">
        <f>IFERROR(VLOOKUP(AO187,'Model Failure data- Lines'!#REF!,5,FALSE),'Model Failure data- Lines'!#REF!)</f>
        <v>#REF!</v>
      </c>
      <c r="CS187" s="14" t="e">
        <f t="shared" si="231"/>
        <v>#REF!</v>
      </c>
      <c r="CT187" s="34">
        <f t="shared" si="232"/>
        <v>18366.980317165162</v>
      </c>
      <c r="CU187" s="34" t="e">
        <f t="shared" si="233"/>
        <v>#REF!</v>
      </c>
      <c r="CV187" s="54" t="e">
        <f t="shared" si="234"/>
        <v>#REF!</v>
      </c>
      <c r="CW187" t="s">
        <v>648</v>
      </c>
      <c r="CY187">
        <v>1</v>
      </c>
      <c r="CZ187">
        <f t="shared" si="235"/>
        <v>3671.0863793167528</v>
      </c>
      <c r="DA187" s="34">
        <f t="shared" si="236"/>
        <v>17178.699999999997</v>
      </c>
      <c r="DB187" s="34">
        <f t="shared" si="237"/>
        <v>1433.2137654871574</v>
      </c>
      <c r="DC187" s="34">
        <f t="shared" si="238"/>
        <v>1597.6791933321974</v>
      </c>
      <c r="DD187" s="9">
        <f t="shared" si="239"/>
        <v>10736.687499999998</v>
      </c>
      <c r="DE187" s="59">
        <f t="shared" si="240"/>
        <v>0.55511356277081292</v>
      </c>
      <c r="DF187" s="59">
        <f t="shared" si="241"/>
        <v>4.6312957300130297E-2</v>
      </c>
      <c r="DG187" s="59">
        <f t="shared" si="242"/>
        <v>5.1627503197298669E-2</v>
      </c>
      <c r="DH187" s="59">
        <f t="shared" si="243"/>
        <v>0.34694597673175803</v>
      </c>
      <c r="DI187" s="14">
        <f t="shared" si="244"/>
        <v>2037.8698392619262</v>
      </c>
      <c r="DJ187" s="14">
        <f t="shared" si="245"/>
        <v>170.01886673038672</v>
      </c>
      <c r="DK187" s="14">
        <f t="shared" si="246"/>
        <v>189.52902378573523</v>
      </c>
      <c r="DL187" s="14">
        <f t="shared" si="247"/>
        <v>1273.6686495387039</v>
      </c>
      <c r="DM187">
        <f t="shared" si="248"/>
        <v>97.467713350828589</v>
      </c>
      <c r="DN187" s="34">
        <f t="shared" si="249"/>
        <v>12099.779999999999</v>
      </c>
      <c r="DO187" s="34">
        <f t="shared" si="250"/>
        <v>1009.4810000387804</v>
      </c>
      <c r="DP187" s="34">
        <f t="shared" si="251"/>
        <v>1125.3218666078956</v>
      </c>
      <c r="DQ187" s="9">
        <f t="shared" si="252"/>
        <v>7562.3624999999984</v>
      </c>
      <c r="DR187" s="59">
        <f t="shared" si="253"/>
        <v>0.55511356277081292</v>
      </c>
      <c r="DS187" s="59">
        <f t="shared" si="254"/>
        <v>4.6312957300130297E-2</v>
      </c>
      <c r="DT187" s="59">
        <f t="shared" si="255"/>
        <v>5.1627503197298662E-2</v>
      </c>
      <c r="DU187" s="59">
        <f t="shared" si="256"/>
        <v>0.34694597673175803</v>
      </c>
      <c r="DV187" s="14">
        <f t="shared" si="257"/>
        <v>54.105649613302781</v>
      </c>
      <c r="DW187" s="14">
        <f t="shared" si="258"/>
        <v>4.514018046558264</v>
      </c>
      <c r="DX187" s="14">
        <f t="shared" si="259"/>
        <v>5.0320146826532923</v>
      </c>
      <c r="DY187" s="14">
        <f t="shared" si="260"/>
        <v>33.816031008314233</v>
      </c>
      <c r="DZ187" s="34" t="e">
        <f t="shared" si="261"/>
        <v>#REF!</v>
      </c>
      <c r="EA187" s="34" t="e">
        <f t="shared" si="262"/>
        <v>#REF!</v>
      </c>
      <c r="EB187" s="34" t="e">
        <f t="shared" si="263"/>
        <v>#REF!</v>
      </c>
      <c r="EC187" s="34" t="e">
        <f t="shared" si="264"/>
        <v>#REF!</v>
      </c>
      <c r="ED187" s="34" t="e">
        <f t="shared" si="265"/>
        <v>#REF!</v>
      </c>
      <c r="EE187" s="59" t="e">
        <f t="shared" si="266"/>
        <v>#REF!</v>
      </c>
      <c r="EF187" s="59" t="e">
        <f t="shared" si="267"/>
        <v>#REF!</v>
      </c>
      <c r="EG187" s="59" t="e">
        <f t="shared" si="268"/>
        <v>#REF!</v>
      </c>
      <c r="EH187" s="59" t="e">
        <f t="shared" si="269"/>
        <v>#REF!</v>
      </c>
      <c r="EI187" s="14" t="e">
        <f t="shared" si="270"/>
        <v>#REF!</v>
      </c>
      <c r="EJ187" s="14" t="e">
        <f t="shared" si="271"/>
        <v>#REF!</v>
      </c>
      <c r="EK187" s="14" t="e">
        <f t="shared" si="272"/>
        <v>#REF!</v>
      </c>
      <c r="EL187" s="14" t="e">
        <f t="shared" si="273"/>
        <v>#REF!</v>
      </c>
      <c r="EM187" t="e">
        <f t="shared" si="274"/>
        <v>#REF!</v>
      </c>
      <c r="EN187" s="34" t="e">
        <f t="shared" si="275"/>
        <v>#REF!</v>
      </c>
      <c r="EO187" s="34" t="e">
        <f t="shared" si="276"/>
        <v>#REF!</v>
      </c>
      <c r="EP187" s="34" t="e">
        <f t="shared" si="277"/>
        <v>#REF!</v>
      </c>
      <c r="EQ187" s="34" t="e">
        <f t="shared" si="278"/>
        <v>#REF!</v>
      </c>
      <c r="ER187" s="59" t="e">
        <f t="shared" si="279"/>
        <v>#REF!</v>
      </c>
      <c r="ES187" s="59" t="e">
        <f t="shared" si="280"/>
        <v>#REF!</v>
      </c>
      <c r="ET187" s="59" t="e">
        <f t="shared" si="281"/>
        <v>#REF!</v>
      </c>
      <c r="EU187" s="59" t="e">
        <f t="shared" si="282"/>
        <v>#REF!</v>
      </c>
      <c r="EV187" s="14" t="e">
        <f t="shared" si="283"/>
        <v>#REF!</v>
      </c>
      <c r="EW187" s="14" t="e">
        <f t="shared" si="284"/>
        <v>#REF!</v>
      </c>
      <c r="EX187" s="14" t="e">
        <f t="shared" si="285"/>
        <v>#REF!</v>
      </c>
      <c r="EY187" s="14" t="e">
        <f t="shared" si="286"/>
        <v>#REF!</v>
      </c>
    </row>
    <row r="188" spans="1:155" x14ac:dyDescent="0.2">
      <c r="A188" s="17">
        <v>30342862</v>
      </c>
      <c r="B188" t="s">
        <v>62</v>
      </c>
      <c r="C188" t="s">
        <v>4793</v>
      </c>
      <c r="D188" t="s">
        <v>4794</v>
      </c>
      <c r="E188" t="s">
        <v>1924</v>
      </c>
      <c r="F188" t="s">
        <v>41</v>
      </c>
      <c r="G188" t="s">
        <v>42</v>
      </c>
      <c r="H188" t="s">
        <v>4795</v>
      </c>
      <c r="I188" t="s">
        <v>68</v>
      </c>
      <c r="J188" s="19" t="s">
        <v>69</v>
      </c>
      <c r="K188" t="s">
        <v>70</v>
      </c>
      <c r="L188">
        <v>1962</v>
      </c>
      <c r="M188">
        <f t="shared" si="194"/>
        <v>1962</v>
      </c>
      <c r="N188">
        <v>57</v>
      </c>
      <c r="O188" s="19">
        <f t="shared" si="195"/>
        <v>57</v>
      </c>
      <c r="P188" t="s">
        <v>80</v>
      </c>
      <c r="Q188" s="19" t="str">
        <f t="shared" si="197"/>
        <v>50-60</v>
      </c>
      <c r="R188" s="23">
        <v>422.15</v>
      </c>
      <c r="S188" s="15">
        <f t="shared" si="198"/>
        <v>0.42214999999999997</v>
      </c>
      <c r="T188">
        <v>30098575</v>
      </c>
      <c r="U188" t="s">
        <v>45</v>
      </c>
      <c r="V188" t="s">
        <v>55</v>
      </c>
      <c r="W188" t="s">
        <v>47</v>
      </c>
      <c r="X188" t="s">
        <v>48</v>
      </c>
      <c r="Y188" t="s">
        <v>452</v>
      </c>
      <c r="Z188" t="s">
        <v>4796</v>
      </c>
      <c r="AA188" t="s">
        <v>4797</v>
      </c>
      <c r="AB188" t="s">
        <v>151</v>
      </c>
      <c r="AC188">
        <v>1962</v>
      </c>
      <c r="AD188">
        <v>57</v>
      </c>
      <c r="AE188" t="str">
        <f t="shared" si="199"/>
        <v>&lt;60</v>
      </c>
      <c r="AF188">
        <v>-37.947110430000002</v>
      </c>
      <c r="AG188">
        <v>144.19818979999999</v>
      </c>
      <c r="AH188" t="s">
        <v>50</v>
      </c>
      <c r="AI188" t="s">
        <v>51</v>
      </c>
      <c r="AJ188" s="33" t="s">
        <v>446</v>
      </c>
      <c r="AL188">
        <v>1</v>
      </c>
      <c r="AM188" t="s">
        <v>86</v>
      </c>
      <c r="AN188">
        <v>220</v>
      </c>
      <c r="AO188" s="69">
        <v>4</v>
      </c>
      <c r="AP188">
        <v>2</v>
      </c>
      <c r="AQ188">
        <v>0</v>
      </c>
      <c r="AR188">
        <v>0</v>
      </c>
      <c r="AS188" s="82" t="str">
        <f t="shared" si="200"/>
        <v>Gw-0-0</v>
      </c>
      <c r="AT188" s="14">
        <f t="shared" si="201"/>
        <v>40000</v>
      </c>
      <c r="AU188" s="81">
        <f>VLOOKUP(C188,Bushfire_Vlookup!$F$2:$H$12575,3,FALSE)</f>
        <v>3337.1879490000001</v>
      </c>
      <c r="AV188" s="14">
        <f>VLOOKUP(AS188,Safety_collateral_Vlookup!$J$3:$L$20,2,FALSE)</f>
        <v>3720.1399252148244</v>
      </c>
      <c r="AW188" s="14">
        <f>VLOOKUP(AS188,Safety_collateral_Vlookup!$J$3:$L$20,3,FALSE)</f>
        <v>25000</v>
      </c>
      <c r="AX188" s="48">
        <f t="shared" si="202"/>
        <v>76885.168841787221</v>
      </c>
      <c r="AY188" s="49">
        <f t="shared" si="289"/>
        <v>32083.399999999998</v>
      </c>
      <c r="AZ188" s="14">
        <v>76000</v>
      </c>
      <c r="BA188" s="16">
        <f t="shared" si="203"/>
        <v>2.3964158674513056</v>
      </c>
      <c r="BB188" t="e">
        <f>IF(BA188&lt;=#REF!,#REF!,IF(BA188&lt;=#REF!,#REF!,IF(BA188&lt;=#REF!,#REF!,IF(BA188&lt;=#REF!,#REF!,#REF!))))</f>
        <v>#REF!</v>
      </c>
      <c r="BC188" s="51">
        <v>3</v>
      </c>
      <c r="BD188" s="21">
        <v>70</v>
      </c>
      <c r="BE188" s="21">
        <v>6.4399999999999999E-2</v>
      </c>
      <c r="BF188" s="26">
        <f t="shared" si="204"/>
        <v>2092.6780348440898</v>
      </c>
      <c r="BG188" s="21">
        <v>7</v>
      </c>
      <c r="BH188" s="21">
        <f t="shared" si="205"/>
        <v>54.6</v>
      </c>
      <c r="BI188" s="28">
        <f t="shared" si="206"/>
        <v>2.2519960070400004E-2</v>
      </c>
      <c r="BJ188" s="27">
        <f t="shared" si="207"/>
        <v>2.2519960070400004E-2</v>
      </c>
      <c r="BK188" s="28">
        <f t="shared" si="208"/>
        <v>0.3452594593589744</v>
      </c>
      <c r="BL188" s="35">
        <f t="shared" si="209"/>
        <v>0.82738524679550551</v>
      </c>
      <c r="BM188" s="21" t="str">
        <f t="shared" si="210"/>
        <v>Cr2</v>
      </c>
      <c r="BN188" s="51">
        <v>2</v>
      </c>
      <c r="BO188" s="21">
        <v>2</v>
      </c>
      <c r="BP188" s="50" t="s">
        <v>5497</v>
      </c>
      <c r="BQ188" s="14">
        <v>40000</v>
      </c>
      <c r="BR188">
        <f>IFERROR(VLOOKUP(AO188,'Model Failure data- Lines'!$A$37:$E$41,3,FALSE),'Model Failure data- Lines'!$C$37)</f>
        <v>0.45419999999999999</v>
      </c>
      <c r="BS188" s="14">
        <f t="shared" si="211"/>
        <v>34921.243687939757</v>
      </c>
      <c r="BT188" s="34">
        <f t="shared" si="212"/>
        <v>28616.802154303976</v>
      </c>
      <c r="BU188" s="34">
        <f t="shared" si="213"/>
        <v>1.2203055917863133</v>
      </c>
      <c r="BV188" s="54">
        <f t="shared" si="214"/>
        <v>6304.4415336357815</v>
      </c>
      <c r="BW188">
        <f>IFERROR(VLOOKUP(AO188,'Model Failure data- Lines'!$A$37:$E$41,4,FALSE),'Model Failure data- Lines'!$D$37)</f>
        <v>0.40249999999999997</v>
      </c>
      <c r="BX188" s="14">
        <f t="shared" si="215"/>
        <v>30946.280458819354</v>
      </c>
      <c r="BY188" s="34">
        <f t="shared" si="216"/>
        <v>25524.768744540062</v>
      </c>
      <c r="BZ188" s="71">
        <f t="shared" si="217"/>
        <v>1.2124019915141835</v>
      </c>
      <c r="CA188" s="71">
        <f t="shared" si="218"/>
        <v>5421.5117142792915</v>
      </c>
      <c r="CB188" s="56">
        <v>1</v>
      </c>
      <c r="CC188">
        <f>IFERROR(VLOOKUP(AO188,'Model Failure data- Lines'!$A$37:$E$41,5,FALSE),'Model Failure data- Lines'!$E$37)</f>
        <v>0.28349999999999997</v>
      </c>
      <c r="CD188" s="14">
        <f t="shared" si="219"/>
        <v>21796.945366646676</v>
      </c>
      <c r="CE188" s="34">
        <f t="shared" si="220"/>
        <v>20306.882046860657</v>
      </c>
      <c r="CF188" s="34">
        <f t="shared" si="221"/>
        <v>1.073377257835423</v>
      </c>
      <c r="CG188" s="54">
        <f t="shared" si="222"/>
        <v>1490.0633197860188</v>
      </c>
      <c r="CH188" t="e">
        <f>IFERROR(VLOOKUP(AO188,'Model Failure data- Lines'!#REF!,3,FALSE),'Model Failure data- Lines'!#REF!)</f>
        <v>#REF!</v>
      </c>
      <c r="CI188" s="14" t="e">
        <f t="shared" si="223"/>
        <v>#REF!</v>
      </c>
      <c r="CJ188" s="34">
        <f t="shared" si="224"/>
        <v>27448.475034571169</v>
      </c>
      <c r="CK188" s="34" t="e">
        <f t="shared" si="225"/>
        <v>#REF!</v>
      </c>
      <c r="CL188" s="54" t="e">
        <f t="shared" si="226"/>
        <v>#REF!</v>
      </c>
      <c r="CM188" t="e">
        <f>IFERROR(VLOOKUP(AO188,'Model Failure data- Lines'!#REF!,4,FALSE),'Model Failure data- Lines'!#REF!)</f>
        <v>#REF!</v>
      </c>
      <c r="CN188" s="14" t="e">
        <f t="shared" si="227"/>
        <v>#REF!</v>
      </c>
      <c r="CO188" s="34">
        <f t="shared" si="228"/>
        <v>23483.134010842889</v>
      </c>
      <c r="CP188" s="34" t="e">
        <f t="shared" si="229"/>
        <v>#REF!</v>
      </c>
      <c r="CQ188" s="54" t="e">
        <f t="shared" si="230"/>
        <v>#REF!</v>
      </c>
      <c r="CR188" t="e">
        <f>IFERROR(VLOOKUP(AO188,'Model Failure data- Lines'!#REF!,5,FALSE),'Model Failure data- Lines'!#REF!)</f>
        <v>#REF!</v>
      </c>
      <c r="CS188" s="14" t="e">
        <f t="shared" si="231"/>
        <v>#REF!</v>
      </c>
      <c r="CT188" s="34">
        <f t="shared" si="232"/>
        <v>17188.252584551701</v>
      </c>
      <c r="CU188" s="34" t="e">
        <f t="shared" si="233"/>
        <v>#REF!</v>
      </c>
      <c r="CV188" s="54" t="e">
        <f t="shared" si="234"/>
        <v>#REF!</v>
      </c>
      <c r="CW188" t="s">
        <v>151</v>
      </c>
      <c r="CY188">
        <v>1</v>
      </c>
      <c r="CZ188">
        <f t="shared" si="235"/>
        <v>5421.5117142792933</v>
      </c>
      <c r="DA188" s="34">
        <f t="shared" si="236"/>
        <v>17178.699999999997</v>
      </c>
      <c r="DB188" s="34">
        <f t="shared" si="237"/>
        <v>1433.2137654871574</v>
      </c>
      <c r="DC188" s="34">
        <f t="shared" si="238"/>
        <v>1597.6791933321974</v>
      </c>
      <c r="DD188" s="9">
        <f t="shared" si="239"/>
        <v>10736.687499999998</v>
      </c>
      <c r="DE188" s="59">
        <f t="shared" si="240"/>
        <v>0.55511356277081292</v>
      </c>
      <c r="DF188" s="59">
        <f t="shared" si="241"/>
        <v>4.6312957300130297E-2</v>
      </c>
      <c r="DG188" s="59">
        <f t="shared" si="242"/>
        <v>5.1627503197298669E-2</v>
      </c>
      <c r="DH188" s="59">
        <f t="shared" si="243"/>
        <v>0.34694597673175803</v>
      </c>
      <c r="DI188" s="14">
        <f t="shared" si="244"/>
        <v>3009.5546833172757</v>
      </c>
      <c r="DJ188" s="14">
        <f t="shared" si="245"/>
        <v>251.08624052557315</v>
      </c>
      <c r="DK188" s="14">
        <f t="shared" si="246"/>
        <v>279.8991133631464</v>
      </c>
      <c r="DL188" s="14">
        <f t="shared" si="247"/>
        <v>1880.9716770732975</v>
      </c>
      <c r="DM188">
        <f t="shared" si="248"/>
        <v>1490.0633197860177</v>
      </c>
      <c r="DN188" s="34">
        <f t="shared" si="249"/>
        <v>12099.779999999999</v>
      </c>
      <c r="DO188" s="34">
        <f t="shared" si="250"/>
        <v>1009.4810000387804</v>
      </c>
      <c r="DP188" s="34">
        <f t="shared" si="251"/>
        <v>1125.3218666078956</v>
      </c>
      <c r="DQ188" s="9">
        <f t="shared" si="252"/>
        <v>7562.3624999999984</v>
      </c>
      <c r="DR188" s="59">
        <f t="shared" si="253"/>
        <v>0.55511356277081292</v>
      </c>
      <c r="DS188" s="59">
        <f t="shared" si="254"/>
        <v>4.6312957300130297E-2</v>
      </c>
      <c r="DT188" s="59">
        <f t="shared" si="255"/>
        <v>5.1627503197298662E-2</v>
      </c>
      <c r="DU188" s="59">
        <f t="shared" si="256"/>
        <v>0.34694597673175803</v>
      </c>
      <c r="DV188" s="14">
        <f t="shared" si="257"/>
        <v>827.1543582005213</v>
      </c>
      <c r="DW188" s="14">
        <f t="shared" si="258"/>
        <v>69.009238903740226</v>
      </c>
      <c r="DX188" s="14">
        <f t="shared" si="259"/>
        <v>76.928248806430091</v>
      </c>
      <c r="DY188" s="14">
        <f t="shared" si="260"/>
        <v>516.97147387532584</v>
      </c>
      <c r="DZ188" s="34" t="e">
        <f t="shared" si="261"/>
        <v>#REF!</v>
      </c>
      <c r="EA188" s="34" t="e">
        <f t="shared" si="262"/>
        <v>#REF!</v>
      </c>
      <c r="EB188" s="34" t="e">
        <f t="shared" si="263"/>
        <v>#REF!</v>
      </c>
      <c r="EC188" s="34" t="e">
        <f t="shared" si="264"/>
        <v>#REF!</v>
      </c>
      <c r="ED188" s="34" t="e">
        <f t="shared" si="265"/>
        <v>#REF!</v>
      </c>
      <c r="EE188" s="59" t="e">
        <f t="shared" si="266"/>
        <v>#REF!</v>
      </c>
      <c r="EF188" s="59" t="e">
        <f t="shared" si="267"/>
        <v>#REF!</v>
      </c>
      <c r="EG188" s="59" t="e">
        <f t="shared" si="268"/>
        <v>#REF!</v>
      </c>
      <c r="EH188" s="59" t="e">
        <f t="shared" si="269"/>
        <v>#REF!</v>
      </c>
      <c r="EI188" s="14" t="e">
        <f t="shared" si="270"/>
        <v>#REF!</v>
      </c>
      <c r="EJ188" s="14" t="e">
        <f t="shared" si="271"/>
        <v>#REF!</v>
      </c>
      <c r="EK188" s="14" t="e">
        <f t="shared" si="272"/>
        <v>#REF!</v>
      </c>
      <c r="EL188" s="14" t="e">
        <f t="shared" si="273"/>
        <v>#REF!</v>
      </c>
      <c r="EM188" t="e">
        <f t="shared" si="274"/>
        <v>#REF!</v>
      </c>
      <c r="EN188" s="34" t="e">
        <f t="shared" si="275"/>
        <v>#REF!</v>
      </c>
      <c r="EO188" s="34" t="e">
        <f t="shared" si="276"/>
        <v>#REF!</v>
      </c>
      <c r="EP188" s="34" t="e">
        <f t="shared" si="277"/>
        <v>#REF!</v>
      </c>
      <c r="EQ188" s="34" t="e">
        <f t="shared" si="278"/>
        <v>#REF!</v>
      </c>
      <c r="ER188" s="59" t="e">
        <f t="shared" si="279"/>
        <v>#REF!</v>
      </c>
      <c r="ES188" s="59" t="e">
        <f t="shared" si="280"/>
        <v>#REF!</v>
      </c>
      <c r="ET188" s="59" t="e">
        <f t="shared" si="281"/>
        <v>#REF!</v>
      </c>
      <c r="EU188" s="59" t="e">
        <f t="shared" si="282"/>
        <v>#REF!</v>
      </c>
      <c r="EV188" s="14" t="e">
        <f t="shared" si="283"/>
        <v>#REF!</v>
      </c>
      <c r="EW188" s="14" t="e">
        <f t="shared" si="284"/>
        <v>#REF!</v>
      </c>
      <c r="EX188" s="14" t="e">
        <f t="shared" si="285"/>
        <v>#REF!</v>
      </c>
      <c r="EY188" s="14" t="e">
        <f t="shared" si="286"/>
        <v>#REF!</v>
      </c>
    </row>
    <row r="189" spans="1:155" x14ac:dyDescent="0.2">
      <c r="A189" s="17">
        <v>30182344</v>
      </c>
      <c r="B189" t="s">
        <v>62</v>
      </c>
      <c r="C189" t="s">
        <v>3319</v>
      </c>
      <c r="D189" t="s">
        <v>3320</v>
      </c>
      <c r="E189" t="s">
        <v>3047</v>
      </c>
      <c r="F189" t="s">
        <v>41</v>
      </c>
      <c r="G189" t="s">
        <v>42</v>
      </c>
      <c r="H189" t="s">
        <v>3321</v>
      </c>
      <c r="I189" t="s">
        <v>68</v>
      </c>
      <c r="J189" s="19" t="s">
        <v>69</v>
      </c>
      <c r="K189" t="s">
        <v>70</v>
      </c>
      <c r="L189">
        <v>1962</v>
      </c>
      <c r="M189">
        <f t="shared" si="194"/>
        <v>1962</v>
      </c>
      <c r="N189">
        <v>57</v>
      </c>
      <c r="O189" s="19">
        <f t="shared" si="195"/>
        <v>57</v>
      </c>
      <c r="P189" t="s">
        <v>80</v>
      </c>
      <c r="Q189" s="19" t="str">
        <f t="shared" si="197"/>
        <v>50-60</v>
      </c>
      <c r="R189" s="23">
        <v>425.2</v>
      </c>
      <c r="S189" s="15">
        <f t="shared" si="198"/>
        <v>0.42519999999999997</v>
      </c>
      <c r="T189">
        <v>30373206</v>
      </c>
      <c r="U189" t="s">
        <v>45</v>
      </c>
      <c r="V189" t="s">
        <v>55</v>
      </c>
      <c r="W189" t="s">
        <v>47</v>
      </c>
      <c r="X189" t="s">
        <v>48</v>
      </c>
      <c r="Y189" t="s">
        <v>452</v>
      </c>
      <c r="Z189" t="s">
        <v>3322</v>
      </c>
      <c r="AA189" t="s">
        <v>3323</v>
      </c>
      <c r="AB189" t="s">
        <v>773</v>
      </c>
      <c r="AC189">
        <v>1962</v>
      </c>
      <c r="AD189">
        <v>57</v>
      </c>
      <c r="AE189" t="str">
        <f t="shared" si="199"/>
        <v>&lt;60</v>
      </c>
      <c r="AF189">
        <v>-37.944365140000002</v>
      </c>
      <c r="AG189">
        <v>144.19486000000001</v>
      </c>
      <c r="AH189" t="s">
        <v>50</v>
      </c>
      <c r="AI189" t="s">
        <v>51</v>
      </c>
      <c r="AJ189" s="33" t="s">
        <v>446</v>
      </c>
      <c r="AL189">
        <v>1</v>
      </c>
      <c r="AM189" t="s">
        <v>86</v>
      </c>
      <c r="AN189">
        <v>220</v>
      </c>
      <c r="AO189" s="69">
        <v>4</v>
      </c>
      <c r="AP189">
        <v>2</v>
      </c>
      <c r="AQ189">
        <v>0</v>
      </c>
      <c r="AR189">
        <v>0</v>
      </c>
      <c r="AS189" s="82" t="str">
        <f t="shared" si="200"/>
        <v>Gw-0-0</v>
      </c>
      <c r="AT189" s="14">
        <f t="shared" si="201"/>
        <v>40000</v>
      </c>
      <c r="AU189" s="81">
        <f>VLOOKUP(C189,Bushfire_Vlookup!$F$2:$H$12575,3,FALSE)</f>
        <v>3337.1879490000001</v>
      </c>
      <c r="AV189" s="14">
        <f>VLOOKUP(AS189,Safety_collateral_Vlookup!$J$3:$L$20,2,FALSE)</f>
        <v>3720.1399252148244</v>
      </c>
      <c r="AW189" s="14">
        <f>VLOOKUP(AS189,Safety_collateral_Vlookup!$J$3:$L$20,3,FALSE)</f>
        <v>25000</v>
      </c>
      <c r="AX189" s="48">
        <f t="shared" si="202"/>
        <v>76885.168841787221</v>
      </c>
      <c r="AY189" s="49">
        <f t="shared" si="289"/>
        <v>32315.199999999997</v>
      </c>
      <c r="AZ189" s="14">
        <v>76000</v>
      </c>
      <c r="BA189" s="16">
        <f t="shared" si="203"/>
        <v>2.3792261487407544</v>
      </c>
      <c r="BB189" t="e">
        <f>IF(BA189&lt;=#REF!,#REF!,IF(BA189&lt;=#REF!,#REF!,IF(BA189&lt;=#REF!,#REF!,IF(BA189&lt;=#REF!,#REF!,#REF!))))</f>
        <v>#REF!</v>
      </c>
      <c r="BC189" s="51">
        <v>3</v>
      </c>
      <c r="BD189" s="21">
        <v>70</v>
      </c>
      <c r="BE189" s="21">
        <v>6.4399999999999999E-2</v>
      </c>
      <c r="BF189" s="26">
        <f t="shared" si="204"/>
        <v>2107.7974663406535</v>
      </c>
      <c r="BG189" s="21">
        <v>7</v>
      </c>
      <c r="BH189" s="21">
        <f t="shared" si="205"/>
        <v>54.6</v>
      </c>
      <c r="BI189" s="28">
        <f t="shared" si="206"/>
        <v>2.2519960070400004E-2</v>
      </c>
      <c r="BJ189" s="27">
        <f t="shared" si="207"/>
        <v>2.2519960070400004E-2</v>
      </c>
      <c r="BK189" s="28">
        <f t="shared" si="208"/>
        <v>0.34525945935897445</v>
      </c>
      <c r="BL189" s="35">
        <f t="shared" si="209"/>
        <v>0.82145033380696775</v>
      </c>
      <c r="BM189" s="21" t="str">
        <f t="shared" si="210"/>
        <v>Cr2</v>
      </c>
      <c r="BN189" s="51">
        <v>2</v>
      </c>
      <c r="BO189" s="21">
        <v>2</v>
      </c>
      <c r="BP189" s="50" t="s">
        <v>5497</v>
      </c>
      <c r="BQ189" s="14">
        <v>40000</v>
      </c>
      <c r="BR189">
        <f>IFERROR(VLOOKUP(AO189,'Model Failure data- Lines'!$A$37:$E$41,3,FALSE),'Model Failure data- Lines'!$C$37)</f>
        <v>0.45419999999999999</v>
      </c>
      <c r="BS189" s="14">
        <f t="shared" si="211"/>
        <v>34921.243687939757</v>
      </c>
      <c r="BT189" s="34">
        <f t="shared" si="212"/>
        <v>28823.556262015991</v>
      </c>
      <c r="BU189" s="34">
        <f t="shared" si="213"/>
        <v>1.211552223830179</v>
      </c>
      <c r="BV189" s="54">
        <f t="shared" si="214"/>
        <v>6097.6874259237666</v>
      </c>
      <c r="BW189">
        <f>IFERROR(VLOOKUP(AO189,'Model Failure data- Lines'!$A$37:$E$41,4,FALSE),'Model Failure data- Lines'!$D$37)</f>
        <v>0.40249999999999997</v>
      </c>
      <c r="BX189" s="14">
        <f t="shared" si="215"/>
        <v>30946.280458819354</v>
      </c>
      <c r="BY189" s="34">
        <f t="shared" si="216"/>
        <v>25709.183158068066</v>
      </c>
      <c r="BZ189" s="71">
        <f t="shared" si="217"/>
        <v>1.2037053168337548</v>
      </c>
      <c r="CA189" s="71">
        <f t="shared" si="218"/>
        <v>5237.0973007512875</v>
      </c>
      <c r="CB189" s="56">
        <v>1</v>
      </c>
      <c r="CC189">
        <f>IFERROR(VLOOKUP(AO189,'Model Failure data- Lines'!$A$37:$E$41,5,FALSE),'Model Failure data- Lines'!$E$37)</f>
        <v>0.28349999999999997</v>
      </c>
      <c r="CD189" s="14">
        <f t="shared" si="219"/>
        <v>21796.945366646676</v>
      </c>
      <c r="CE189" s="34">
        <f t="shared" si="220"/>
        <v>20453.597646156941</v>
      </c>
      <c r="CF189" s="34">
        <f t="shared" si="221"/>
        <v>1.0656778207789837</v>
      </c>
      <c r="CG189" s="54">
        <f t="shared" si="222"/>
        <v>1343.3477204897354</v>
      </c>
      <c r="CH189" t="e">
        <f>IFERROR(VLOOKUP(AO189,'Model Failure data- Lines'!#REF!,3,FALSE),'Model Failure data- Lines'!#REF!)</f>
        <v>#REF!</v>
      </c>
      <c r="CI189" s="14" t="e">
        <f t="shared" si="223"/>
        <v>#REF!</v>
      </c>
      <c r="CJ189" s="34">
        <f t="shared" si="224"/>
        <v>27646.788072248397</v>
      </c>
      <c r="CK189" s="34" t="e">
        <f t="shared" si="225"/>
        <v>#REF!</v>
      </c>
      <c r="CL189" s="54" t="e">
        <f t="shared" si="226"/>
        <v>#REF!</v>
      </c>
      <c r="CM189" t="e">
        <f>IFERROR(VLOOKUP(AO189,'Model Failure data- Lines'!#REF!,4,FALSE),'Model Failure data- Lines'!#REF!)</f>
        <v>#REF!</v>
      </c>
      <c r="CN189" s="14" t="e">
        <f t="shared" si="227"/>
        <v>#REF!</v>
      </c>
      <c r="CO189" s="34">
        <f t="shared" si="228"/>
        <v>23652.797776644311</v>
      </c>
      <c r="CP189" s="34" t="e">
        <f t="shared" si="229"/>
        <v>#REF!</v>
      </c>
      <c r="CQ189" s="54" t="e">
        <f t="shared" si="230"/>
        <v>#REF!</v>
      </c>
      <c r="CR189" t="e">
        <f>IFERROR(VLOOKUP(AO189,'Model Failure data- Lines'!#REF!,5,FALSE),'Model Failure data- Lines'!#REF!)</f>
        <v>#REF!</v>
      </c>
      <c r="CS189" s="14" t="e">
        <f t="shared" si="231"/>
        <v>#REF!</v>
      </c>
      <c r="CT189" s="34">
        <f t="shared" si="232"/>
        <v>17312.436335310631</v>
      </c>
      <c r="CU189" s="34" t="e">
        <f t="shared" si="233"/>
        <v>#REF!</v>
      </c>
      <c r="CV189" s="54" t="e">
        <f t="shared" si="234"/>
        <v>#REF!</v>
      </c>
      <c r="CW189" t="s">
        <v>773</v>
      </c>
      <c r="CY189">
        <v>1</v>
      </c>
      <c r="CZ189">
        <f t="shared" si="235"/>
        <v>5237.0973007512885</v>
      </c>
      <c r="DA189" s="34">
        <f t="shared" si="236"/>
        <v>17178.699999999997</v>
      </c>
      <c r="DB189" s="34">
        <f t="shared" si="237"/>
        <v>1433.2137654871574</v>
      </c>
      <c r="DC189" s="34">
        <f t="shared" si="238"/>
        <v>1597.6791933321974</v>
      </c>
      <c r="DD189" s="9">
        <f t="shared" si="239"/>
        <v>10736.687499999998</v>
      </c>
      <c r="DE189" s="59">
        <f t="shared" si="240"/>
        <v>0.55511356277081292</v>
      </c>
      <c r="DF189" s="59">
        <f t="shared" si="241"/>
        <v>4.6312957300130297E-2</v>
      </c>
      <c r="DG189" s="59">
        <f t="shared" si="242"/>
        <v>5.1627503197298669E-2</v>
      </c>
      <c r="DH189" s="59">
        <f t="shared" si="243"/>
        <v>0.34694597673175803</v>
      </c>
      <c r="DI189" s="14">
        <f t="shared" si="244"/>
        <v>2907.1837411974552</v>
      </c>
      <c r="DJ189" s="14">
        <f t="shared" si="245"/>
        <v>242.54546366632206</v>
      </c>
      <c r="DK189" s="14">
        <f t="shared" si="246"/>
        <v>270.37825763910138</v>
      </c>
      <c r="DL189" s="14">
        <f t="shared" si="247"/>
        <v>1816.9898382484093</v>
      </c>
      <c r="DM189">
        <f t="shared" si="248"/>
        <v>1343.3477204897374</v>
      </c>
      <c r="DN189" s="34">
        <f t="shared" si="249"/>
        <v>12099.779999999999</v>
      </c>
      <c r="DO189" s="34">
        <f t="shared" si="250"/>
        <v>1009.4810000387804</v>
      </c>
      <c r="DP189" s="34">
        <f t="shared" si="251"/>
        <v>1125.3218666078956</v>
      </c>
      <c r="DQ189" s="9">
        <f t="shared" si="252"/>
        <v>7562.3624999999984</v>
      </c>
      <c r="DR189" s="59">
        <f t="shared" si="253"/>
        <v>0.55511356277081292</v>
      </c>
      <c r="DS189" s="59">
        <f t="shared" si="254"/>
        <v>4.6312957300130297E-2</v>
      </c>
      <c r="DT189" s="59">
        <f t="shared" si="255"/>
        <v>5.1627503197298662E-2</v>
      </c>
      <c r="DU189" s="59">
        <f t="shared" si="256"/>
        <v>0.34694597673175803</v>
      </c>
      <c r="DV189" s="14">
        <f t="shared" si="257"/>
        <v>745.71053916110816</v>
      </c>
      <c r="DW189" s="14">
        <f t="shared" si="258"/>
        <v>62.214405618268579</v>
      </c>
      <c r="DX189" s="14">
        <f t="shared" si="259"/>
        <v>69.353688734667784</v>
      </c>
      <c r="DY189" s="14">
        <f t="shared" si="260"/>
        <v>466.06908697569258</v>
      </c>
      <c r="DZ189" s="34" t="e">
        <f t="shared" si="261"/>
        <v>#REF!</v>
      </c>
      <c r="EA189" s="34" t="e">
        <f t="shared" si="262"/>
        <v>#REF!</v>
      </c>
      <c r="EB189" s="34" t="e">
        <f t="shared" si="263"/>
        <v>#REF!</v>
      </c>
      <c r="EC189" s="34" t="e">
        <f t="shared" si="264"/>
        <v>#REF!</v>
      </c>
      <c r="ED189" s="34" t="e">
        <f t="shared" si="265"/>
        <v>#REF!</v>
      </c>
      <c r="EE189" s="59" t="e">
        <f t="shared" si="266"/>
        <v>#REF!</v>
      </c>
      <c r="EF189" s="59" t="e">
        <f t="shared" si="267"/>
        <v>#REF!</v>
      </c>
      <c r="EG189" s="59" t="e">
        <f t="shared" si="268"/>
        <v>#REF!</v>
      </c>
      <c r="EH189" s="59" t="e">
        <f t="shared" si="269"/>
        <v>#REF!</v>
      </c>
      <c r="EI189" s="14" t="e">
        <f t="shared" si="270"/>
        <v>#REF!</v>
      </c>
      <c r="EJ189" s="14" t="e">
        <f t="shared" si="271"/>
        <v>#REF!</v>
      </c>
      <c r="EK189" s="14" t="e">
        <f t="shared" si="272"/>
        <v>#REF!</v>
      </c>
      <c r="EL189" s="14" t="e">
        <f t="shared" si="273"/>
        <v>#REF!</v>
      </c>
      <c r="EM189" t="e">
        <f t="shared" si="274"/>
        <v>#REF!</v>
      </c>
      <c r="EN189" s="34" t="e">
        <f t="shared" si="275"/>
        <v>#REF!</v>
      </c>
      <c r="EO189" s="34" t="e">
        <f t="shared" si="276"/>
        <v>#REF!</v>
      </c>
      <c r="EP189" s="34" t="e">
        <f t="shared" si="277"/>
        <v>#REF!</v>
      </c>
      <c r="EQ189" s="34" t="e">
        <f t="shared" si="278"/>
        <v>#REF!</v>
      </c>
      <c r="ER189" s="59" t="e">
        <f t="shared" si="279"/>
        <v>#REF!</v>
      </c>
      <c r="ES189" s="59" t="e">
        <f t="shared" si="280"/>
        <v>#REF!</v>
      </c>
      <c r="ET189" s="59" t="e">
        <f t="shared" si="281"/>
        <v>#REF!</v>
      </c>
      <c r="EU189" s="59" t="e">
        <f t="shared" si="282"/>
        <v>#REF!</v>
      </c>
      <c r="EV189" s="14" t="e">
        <f t="shared" si="283"/>
        <v>#REF!</v>
      </c>
      <c r="EW189" s="14" t="e">
        <f t="shared" si="284"/>
        <v>#REF!</v>
      </c>
      <c r="EX189" s="14" t="e">
        <f t="shared" si="285"/>
        <v>#REF!</v>
      </c>
      <c r="EY189" s="14" t="e">
        <f t="shared" si="286"/>
        <v>#REF!</v>
      </c>
    </row>
    <row r="190" spans="1:155" x14ac:dyDescent="0.2">
      <c r="A190" s="17">
        <v>30209608</v>
      </c>
      <c r="B190" t="s">
        <v>62</v>
      </c>
      <c r="C190" t="s">
        <v>3675</v>
      </c>
      <c r="D190" t="s">
        <v>3676</v>
      </c>
      <c r="E190" t="s">
        <v>1340</v>
      </c>
      <c r="F190" t="s">
        <v>41</v>
      </c>
      <c r="G190" t="s">
        <v>42</v>
      </c>
      <c r="H190" t="s">
        <v>3677</v>
      </c>
      <c r="I190" t="s">
        <v>68</v>
      </c>
      <c r="J190" s="19" t="s">
        <v>69</v>
      </c>
      <c r="K190" t="s">
        <v>70</v>
      </c>
      <c r="L190">
        <v>1962</v>
      </c>
      <c r="M190">
        <f t="shared" ref="M190:M253" si="290">L190</f>
        <v>1962</v>
      </c>
      <c r="N190">
        <v>57</v>
      </c>
      <c r="O190" s="19">
        <f t="shared" ref="O190:O253" si="291">N190</f>
        <v>57</v>
      </c>
      <c r="P190" t="s">
        <v>80</v>
      </c>
      <c r="Q190" s="19" t="str">
        <f t="shared" si="197"/>
        <v>50-60</v>
      </c>
      <c r="R190" s="23">
        <v>364.24</v>
      </c>
      <c r="S190" s="15">
        <f t="shared" si="198"/>
        <v>0.36424000000000001</v>
      </c>
      <c r="T190">
        <v>30399955</v>
      </c>
      <c r="U190" t="s">
        <v>45</v>
      </c>
      <c r="V190" t="s">
        <v>55</v>
      </c>
      <c r="W190" t="s">
        <v>47</v>
      </c>
      <c r="X190" t="s">
        <v>48</v>
      </c>
      <c r="Y190" t="s">
        <v>452</v>
      </c>
      <c r="Z190" t="s">
        <v>3678</v>
      </c>
      <c r="AA190" t="s">
        <v>3679</v>
      </c>
      <c r="AB190" t="s">
        <v>424</v>
      </c>
      <c r="AC190">
        <v>1962</v>
      </c>
      <c r="AD190">
        <v>57</v>
      </c>
      <c r="AE190" t="str">
        <f t="shared" si="199"/>
        <v>&lt;60</v>
      </c>
      <c r="AF190">
        <v>-37.941606399999998</v>
      </c>
      <c r="AG190">
        <v>144.19149071999999</v>
      </c>
      <c r="AH190" t="s">
        <v>50</v>
      </c>
      <c r="AI190" t="s">
        <v>51</v>
      </c>
      <c r="AJ190" s="33" t="s">
        <v>446</v>
      </c>
      <c r="AL190">
        <v>1</v>
      </c>
      <c r="AM190" t="s">
        <v>86</v>
      </c>
      <c r="AN190">
        <v>220</v>
      </c>
      <c r="AO190" s="69">
        <v>4</v>
      </c>
      <c r="AP190">
        <v>2</v>
      </c>
      <c r="AQ190">
        <v>0</v>
      </c>
      <c r="AR190">
        <v>0</v>
      </c>
      <c r="AS190" s="82" t="str">
        <f t="shared" si="200"/>
        <v>Gw-0-0</v>
      </c>
      <c r="AT190" s="14">
        <f t="shared" si="201"/>
        <v>40000</v>
      </c>
      <c r="AU190" s="81">
        <f>VLOOKUP(C190,Bushfire_Vlookup!$F$2:$H$12575,3,FALSE)</f>
        <v>3337.1879490000001</v>
      </c>
      <c r="AV190" s="14">
        <f>VLOOKUP(AS190,Safety_collateral_Vlookup!$J$3:$L$20,2,FALSE)</f>
        <v>3720.1399252148244</v>
      </c>
      <c r="AW190" s="14">
        <f>VLOOKUP(AS190,Safety_collateral_Vlookup!$J$3:$L$20,3,FALSE)</f>
        <v>25000</v>
      </c>
      <c r="AX190" s="48">
        <f t="shared" si="202"/>
        <v>76885.168841787221</v>
      </c>
      <c r="AY190" s="49">
        <f t="shared" si="289"/>
        <v>27682.240000000002</v>
      </c>
      <c r="AZ190" s="14">
        <v>76000</v>
      </c>
      <c r="BA190" s="16">
        <f t="shared" si="203"/>
        <v>2.777418620812016</v>
      </c>
      <c r="BB190" t="e">
        <f>IF(BA190&lt;=#REF!,#REF!,IF(BA190&lt;=#REF!,#REF!,IF(BA190&lt;=#REF!,#REF!,IF(BA190&lt;=#REF!,#REF!,#REF!))))</f>
        <v>#REF!</v>
      </c>
      <c r="BC190" s="51">
        <v>3</v>
      </c>
      <c r="BD190" s="21">
        <v>70</v>
      </c>
      <c r="BE190" s="21">
        <v>6.4399999999999999E-2</v>
      </c>
      <c r="BF190" s="26">
        <f t="shared" si="204"/>
        <v>1805.6071240355593</v>
      </c>
      <c r="BG190" s="21">
        <v>7</v>
      </c>
      <c r="BH190" s="21">
        <f t="shared" si="205"/>
        <v>54.6</v>
      </c>
      <c r="BI190" s="28">
        <f t="shared" si="206"/>
        <v>2.2519960070400004E-2</v>
      </c>
      <c r="BJ190" s="27">
        <f t="shared" si="207"/>
        <v>2.2519960070400004E-2</v>
      </c>
      <c r="BK190" s="28">
        <f t="shared" si="208"/>
        <v>0.3452594593589744</v>
      </c>
      <c r="BL190" s="35">
        <f t="shared" si="209"/>
        <v>0.9589300514351049</v>
      </c>
      <c r="BM190" s="21" t="str">
        <f t="shared" si="210"/>
        <v>Cr2</v>
      </c>
      <c r="BN190" s="51">
        <v>2</v>
      </c>
      <c r="BO190" s="21">
        <v>2</v>
      </c>
      <c r="BP190" s="50" t="s">
        <v>5497</v>
      </c>
      <c r="BQ190" s="14">
        <v>40000</v>
      </c>
      <c r="BR190">
        <f>IFERROR(VLOOKUP(AO190,'Model Failure data- Lines'!$A$37:$E$41,3,FALSE),'Model Failure data- Lines'!$C$37)</f>
        <v>0.45419999999999999</v>
      </c>
      <c r="BS190" s="14">
        <f t="shared" si="211"/>
        <v>34921.243687939757</v>
      </c>
      <c r="BT190" s="34">
        <f t="shared" si="212"/>
        <v>24691.185637057162</v>
      </c>
      <c r="BU190" s="34">
        <f t="shared" si="213"/>
        <v>1.414320243720053</v>
      </c>
      <c r="BV190" s="54">
        <f t="shared" si="214"/>
        <v>10230.058050882595</v>
      </c>
      <c r="BW190">
        <f>IFERROR(VLOOKUP(AO190,'Model Failure data- Lines'!$A$37:$E$41,4,FALSE),'Model Failure data- Lines'!$D$37)</f>
        <v>0.40249999999999997</v>
      </c>
      <c r="BX190" s="14">
        <f t="shared" si="215"/>
        <v>30946.280458819354</v>
      </c>
      <c r="BY190" s="34">
        <f t="shared" si="216"/>
        <v>22023.313437193588</v>
      </c>
      <c r="BZ190" s="71">
        <f t="shared" si="217"/>
        <v>1.4051600612719977</v>
      </c>
      <c r="CA190" s="71">
        <f t="shared" si="218"/>
        <v>8922.9670216257655</v>
      </c>
      <c r="CB190" s="56">
        <v>1</v>
      </c>
      <c r="CC190">
        <f>IFERROR(VLOOKUP(AO190,'Model Failure data- Lines'!$A$37:$E$41,5,FALSE),'Model Failure data- Lines'!$E$37)</f>
        <v>0.28349999999999997</v>
      </c>
      <c r="CD190" s="14">
        <f t="shared" si="219"/>
        <v>21796.945366646676</v>
      </c>
      <c r="CE190" s="34">
        <f t="shared" si="220"/>
        <v>17521.209799238488</v>
      </c>
      <c r="CF190" s="34">
        <f t="shared" si="221"/>
        <v>1.2440319827455077</v>
      </c>
      <c r="CG190" s="54">
        <f t="shared" si="222"/>
        <v>4275.7355674081882</v>
      </c>
      <c r="CH190" t="e">
        <f>IFERROR(VLOOKUP(AO190,'Model Failure data- Lines'!#REF!,3,FALSE),'Model Failure data- Lines'!#REF!)</f>
        <v>#REF!</v>
      </c>
      <c r="CI190" s="14" t="e">
        <f t="shared" si="223"/>
        <v>#REF!</v>
      </c>
      <c r="CJ190" s="34">
        <f t="shared" si="224"/>
        <v>23683.128145427461</v>
      </c>
      <c r="CK190" s="34" t="e">
        <f t="shared" si="225"/>
        <v>#REF!</v>
      </c>
      <c r="CL190" s="54" t="e">
        <f t="shared" si="226"/>
        <v>#REF!</v>
      </c>
      <c r="CM190" t="e">
        <f>IFERROR(VLOOKUP(AO190,'Model Failure data- Lines'!#REF!,4,FALSE),'Model Failure data- Lines'!#REF!)</f>
        <v>#REF!</v>
      </c>
      <c r="CN190" s="14" t="e">
        <f t="shared" si="227"/>
        <v>#REF!</v>
      </c>
      <c r="CO190" s="34">
        <f t="shared" si="228"/>
        <v>20261.747559183736</v>
      </c>
      <c r="CP190" s="34" t="e">
        <f t="shared" si="229"/>
        <v>#REF!</v>
      </c>
      <c r="CQ190" s="54" t="e">
        <f t="shared" si="230"/>
        <v>#REF!</v>
      </c>
      <c r="CR190" t="e">
        <f>IFERROR(VLOOKUP(AO190,'Model Failure data- Lines'!#REF!,5,FALSE),'Model Failure data- Lines'!#REF!)</f>
        <v>#REF!</v>
      </c>
      <c r="CS190" s="14" t="e">
        <f t="shared" si="231"/>
        <v>#REF!</v>
      </c>
      <c r="CT190" s="34">
        <f t="shared" si="232"/>
        <v>14830.389959486231</v>
      </c>
      <c r="CU190" s="34" t="e">
        <f t="shared" si="233"/>
        <v>#REF!</v>
      </c>
      <c r="CV190" s="54" t="e">
        <f t="shared" si="234"/>
        <v>#REF!</v>
      </c>
      <c r="CW190" t="s">
        <v>424</v>
      </c>
      <c r="CY190">
        <v>1</v>
      </c>
      <c r="CZ190">
        <f t="shared" si="235"/>
        <v>8922.9670216257637</v>
      </c>
      <c r="DA190" s="34">
        <f t="shared" si="236"/>
        <v>17178.699999999997</v>
      </c>
      <c r="DB190" s="34">
        <f t="shared" si="237"/>
        <v>1433.2137654871574</v>
      </c>
      <c r="DC190" s="34">
        <f t="shared" si="238"/>
        <v>1597.6791933321974</v>
      </c>
      <c r="DD190" s="9">
        <f t="shared" si="239"/>
        <v>10736.687499999998</v>
      </c>
      <c r="DE190" s="59">
        <f t="shared" si="240"/>
        <v>0.55511356277081292</v>
      </c>
      <c r="DF190" s="59">
        <f t="shared" si="241"/>
        <v>4.6312957300130297E-2</v>
      </c>
      <c r="DG190" s="59">
        <f t="shared" si="242"/>
        <v>5.1627503197298669E-2</v>
      </c>
      <c r="DH190" s="59">
        <f t="shared" si="243"/>
        <v>0.34694597673175803</v>
      </c>
      <c r="DI190" s="14">
        <f t="shared" si="244"/>
        <v>4953.2600138611469</v>
      </c>
      <c r="DJ190" s="14">
        <f t="shared" si="245"/>
        <v>413.24899066302481</v>
      </c>
      <c r="DK190" s="14">
        <f t="shared" si="246"/>
        <v>460.67050843837467</v>
      </c>
      <c r="DL190" s="14">
        <f t="shared" si="247"/>
        <v>3095.7875086632171</v>
      </c>
      <c r="DM190">
        <f t="shared" si="248"/>
        <v>4275.7355674081882</v>
      </c>
      <c r="DN190" s="34">
        <f t="shared" si="249"/>
        <v>12099.779999999999</v>
      </c>
      <c r="DO190" s="34">
        <f t="shared" si="250"/>
        <v>1009.4810000387804</v>
      </c>
      <c r="DP190" s="34">
        <f t="shared" si="251"/>
        <v>1125.3218666078956</v>
      </c>
      <c r="DQ190" s="9">
        <f t="shared" si="252"/>
        <v>7562.3624999999984</v>
      </c>
      <c r="DR190" s="59">
        <f t="shared" si="253"/>
        <v>0.55511356277081292</v>
      </c>
      <c r="DS190" s="59">
        <f t="shared" si="254"/>
        <v>4.6312957300130297E-2</v>
      </c>
      <c r="DT190" s="59">
        <f t="shared" si="255"/>
        <v>5.1627503197298662E-2</v>
      </c>
      <c r="DU190" s="59">
        <f t="shared" si="256"/>
        <v>0.34694597673175803</v>
      </c>
      <c r="DV190" s="14">
        <f t="shared" si="257"/>
        <v>2373.5188042898426</v>
      </c>
      <c r="DW190" s="14">
        <f t="shared" si="258"/>
        <v>198.02195876002378</v>
      </c>
      <c r="DX190" s="14">
        <f t="shared" si="259"/>
        <v>220.74555167716983</v>
      </c>
      <c r="DY190" s="14">
        <f t="shared" si="260"/>
        <v>1483.4492526811514</v>
      </c>
      <c r="DZ190" s="34" t="e">
        <f t="shared" si="261"/>
        <v>#REF!</v>
      </c>
      <c r="EA190" s="34" t="e">
        <f t="shared" si="262"/>
        <v>#REF!</v>
      </c>
      <c r="EB190" s="34" t="e">
        <f t="shared" si="263"/>
        <v>#REF!</v>
      </c>
      <c r="EC190" s="34" t="e">
        <f t="shared" si="264"/>
        <v>#REF!</v>
      </c>
      <c r="ED190" s="34" t="e">
        <f t="shared" si="265"/>
        <v>#REF!</v>
      </c>
      <c r="EE190" s="59" t="e">
        <f t="shared" si="266"/>
        <v>#REF!</v>
      </c>
      <c r="EF190" s="59" t="e">
        <f t="shared" si="267"/>
        <v>#REF!</v>
      </c>
      <c r="EG190" s="59" t="e">
        <f t="shared" si="268"/>
        <v>#REF!</v>
      </c>
      <c r="EH190" s="59" t="e">
        <f t="shared" si="269"/>
        <v>#REF!</v>
      </c>
      <c r="EI190" s="14" t="e">
        <f t="shared" si="270"/>
        <v>#REF!</v>
      </c>
      <c r="EJ190" s="14" t="e">
        <f t="shared" si="271"/>
        <v>#REF!</v>
      </c>
      <c r="EK190" s="14" t="e">
        <f t="shared" si="272"/>
        <v>#REF!</v>
      </c>
      <c r="EL190" s="14" t="e">
        <f t="shared" si="273"/>
        <v>#REF!</v>
      </c>
      <c r="EM190" t="e">
        <f t="shared" si="274"/>
        <v>#REF!</v>
      </c>
      <c r="EN190" s="34" t="e">
        <f t="shared" si="275"/>
        <v>#REF!</v>
      </c>
      <c r="EO190" s="34" t="e">
        <f t="shared" si="276"/>
        <v>#REF!</v>
      </c>
      <c r="EP190" s="34" t="e">
        <f t="shared" si="277"/>
        <v>#REF!</v>
      </c>
      <c r="EQ190" s="34" t="e">
        <f t="shared" si="278"/>
        <v>#REF!</v>
      </c>
      <c r="ER190" s="59" t="e">
        <f t="shared" si="279"/>
        <v>#REF!</v>
      </c>
      <c r="ES190" s="59" t="e">
        <f t="shared" si="280"/>
        <v>#REF!</v>
      </c>
      <c r="ET190" s="59" t="e">
        <f t="shared" si="281"/>
        <v>#REF!</v>
      </c>
      <c r="EU190" s="59" t="e">
        <f t="shared" si="282"/>
        <v>#REF!</v>
      </c>
      <c r="EV190" s="14" t="e">
        <f t="shared" si="283"/>
        <v>#REF!</v>
      </c>
      <c r="EW190" s="14" t="e">
        <f t="shared" si="284"/>
        <v>#REF!</v>
      </c>
      <c r="EX190" s="14" t="e">
        <f t="shared" si="285"/>
        <v>#REF!</v>
      </c>
      <c r="EY190" s="14" t="e">
        <f t="shared" si="286"/>
        <v>#REF!</v>
      </c>
    </row>
    <row r="191" spans="1:155" x14ac:dyDescent="0.2">
      <c r="A191" s="17">
        <v>30047443</v>
      </c>
      <c r="B191" t="s">
        <v>62</v>
      </c>
      <c r="C191" t="s">
        <v>1417</v>
      </c>
      <c r="D191" t="s">
        <v>1418</v>
      </c>
      <c r="E191" t="s">
        <v>1419</v>
      </c>
      <c r="F191" t="s">
        <v>41</v>
      </c>
      <c r="G191" t="s">
        <v>42</v>
      </c>
      <c r="H191" t="s">
        <v>1420</v>
      </c>
      <c r="I191" t="s">
        <v>68</v>
      </c>
      <c r="J191" s="19" t="s">
        <v>69</v>
      </c>
      <c r="K191" t="s">
        <v>70</v>
      </c>
      <c r="L191">
        <v>1962</v>
      </c>
      <c r="M191">
        <f t="shared" si="290"/>
        <v>1962</v>
      </c>
      <c r="N191">
        <v>57</v>
      </c>
      <c r="O191" s="19">
        <f t="shared" si="291"/>
        <v>57</v>
      </c>
      <c r="P191" t="s">
        <v>80</v>
      </c>
      <c r="Q191" s="19" t="str">
        <f t="shared" si="197"/>
        <v>50-60</v>
      </c>
      <c r="R191" s="23">
        <v>487.68</v>
      </c>
      <c r="S191" s="15">
        <f t="shared" si="198"/>
        <v>0.48768</v>
      </c>
      <c r="T191">
        <v>30473093</v>
      </c>
      <c r="U191" t="s">
        <v>45</v>
      </c>
      <c r="V191" t="s">
        <v>55</v>
      </c>
      <c r="W191" t="s">
        <v>47</v>
      </c>
      <c r="X191" t="s">
        <v>48</v>
      </c>
      <c r="Y191" t="s">
        <v>452</v>
      </c>
      <c r="Z191" t="s">
        <v>1421</v>
      </c>
      <c r="AA191" t="s">
        <v>1422</v>
      </c>
      <c r="AB191" t="s">
        <v>322</v>
      </c>
      <c r="AC191">
        <v>1962</v>
      </c>
      <c r="AD191">
        <v>57</v>
      </c>
      <c r="AE191" t="str">
        <f t="shared" si="199"/>
        <v>&lt;60</v>
      </c>
      <c r="AF191">
        <v>-37.939241789999997</v>
      </c>
      <c r="AG191">
        <v>144.18861089000001</v>
      </c>
      <c r="AH191" t="s">
        <v>50</v>
      </c>
      <c r="AI191" t="s">
        <v>51</v>
      </c>
      <c r="AJ191" s="33" t="s">
        <v>446</v>
      </c>
      <c r="AL191">
        <v>1</v>
      </c>
      <c r="AM191" t="s">
        <v>86</v>
      </c>
      <c r="AN191">
        <v>220</v>
      </c>
      <c r="AO191" s="69">
        <v>4</v>
      </c>
      <c r="AP191">
        <v>2</v>
      </c>
      <c r="AQ191">
        <v>0</v>
      </c>
      <c r="AR191">
        <v>0</v>
      </c>
      <c r="AS191" s="82" t="str">
        <f t="shared" si="200"/>
        <v>Gw-0-0</v>
      </c>
      <c r="AT191" s="14">
        <f t="shared" si="201"/>
        <v>40000</v>
      </c>
      <c r="AU191" s="81">
        <f>VLOOKUP(C191,Bushfire_Vlookup!$F$2:$H$12575,3,FALSE)</f>
        <v>3337.1879490000001</v>
      </c>
      <c r="AV191" s="14">
        <f>VLOOKUP(AS191,Safety_collateral_Vlookup!$J$3:$L$20,2,FALSE)</f>
        <v>3720.1399252148244</v>
      </c>
      <c r="AW191" s="14">
        <f>VLOOKUP(AS191,Safety_collateral_Vlookup!$J$3:$L$20,3,FALSE)</f>
        <v>25000</v>
      </c>
      <c r="AX191" s="48">
        <f t="shared" si="202"/>
        <v>76885.168841787221</v>
      </c>
      <c r="AY191" s="49">
        <f t="shared" si="289"/>
        <v>37063.68</v>
      </c>
      <c r="AZ191" s="14">
        <v>76000</v>
      </c>
      <c r="BA191" s="16">
        <f t="shared" si="203"/>
        <v>2.074407313083515</v>
      </c>
      <c r="BB191" t="e">
        <f>IF(BA191&lt;=#REF!,#REF!,IF(BA191&lt;=#REF!,#REF!,IF(BA191&lt;=#REF!,#REF!,IF(BA191&lt;=#REF!,#REF!,#REF!))))</f>
        <v>#REF!</v>
      </c>
      <c r="BC191" s="51">
        <v>3</v>
      </c>
      <c r="BD191" s="21">
        <v>70</v>
      </c>
      <c r="BE191" s="21">
        <v>6.4399999999999999E-2</v>
      </c>
      <c r="BF191" s="26">
        <f t="shared" si="204"/>
        <v>2417.5227384407572</v>
      </c>
      <c r="BG191" s="21">
        <v>7</v>
      </c>
      <c r="BH191" s="21">
        <f t="shared" si="205"/>
        <v>54.6</v>
      </c>
      <c r="BI191" s="28">
        <f t="shared" si="206"/>
        <v>2.2519960070400004E-2</v>
      </c>
      <c r="BJ191" s="27">
        <f t="shared" si="207"/>
        <v>2.2519960070400004E-2</v>
      </c>
      <c r="BK191" s="28">
        <f t="shared" si="208"/>
        <v>0.34525945935897445</v>
      </c>
      <c r="BL191" s="35">
        <f t="shared" si="209"/>
        <v>0.71620874740551732</v>
      </c>
      <c r="BM191" s="21" t="str">
        <f t="shared" si="210"/>
        <v>Cr2</v>
      </c>
      <c r="BN191" s="51">
        <v>2</v>
      </c>
      <c r="BO191" s="21">
        <v>2</v>
      </c>
      <c r="BP191" s="50" t="s">
        <v>5497</v>
      </c>
      <c r="BQ191" s="14">
        <v>40000</v>
      </c>
      <c r="BR191">
        <f>IFERROR(VLOOKUP(AO191,'Model Failure data- Lines'!$A$37:$E$41,3,FALSE),'Model Failure data- Lines'!$C$37)</f>
        <v>0.45419999999999999</v>
      </c>
      <c r="BS191" s="14">
        <f t="shared" si="211"/>
        <v>34921.243687939757</v>
      </c>
      <c r="BT191" s="34">
        <f t="shared" si="212"/>
        <v>33058.96499967065</v>
      </c>
      <c r="BU191" s="34">
        <f t="shared" si="213"/>
        <v>1.0563320324241143</v>
      </c>
      <c r="BV191" s="54">
        <f t="shared" si="214"/>
        <v>1862.2786882691071</v>
      </c>
      <c r="BW191">
        <f>IFERROR(VLOOKUP(AO191,'Model Failure data- Lines'!$A$37:$E$41,4,FALSE),'Model Failure data- Lines'!$D$37)</f>
        <v>0.40249999999999997</v>
      </c>
      <c r="BX191" s="14">
        <f t="shared" si="215"/>
        <v>30946.280458819354</v>
      </c>
      <c r="BY191" s="34">
        <f t="shared" si="216"/>
        <v>29486.957766995853</v>
      </c>
      <c r="BZ191" s="71">
        <f t="shared" si="217"/>
        <v>1.049490446025493</v>
      </c>
      <c r="CA191" s="71">
        <f t="shared" si="218"/>
        <v>1459.3226918235014</v>
      </c>
      <c r="CB191" s="56">
        <v>1</v>
      </c>
      <c r="CC191">
        <f>IFERROR(VLOOKUP(AO191,'Model Failure data- Lines'!$A$37:$E$41,5,FALSE),'Model Failure data- Lines'!$E$37)</f>
        <v>0.28349999999999997</v>
      </c>
      <c r="CD191" s="14">
        <f t="shared" si="219"/>
        <v>21796.945366646676</v>
      </c>
      <c r="CE191" s="34">
        <f t="shared" si="220"/>
        <v>23459.102775347641</v>
      </c>
      <c r="CF191" s="34">
        <f t="shared" si="221"/>
        <v>0.92914659078745043</v>
      </c>
      <c r="CG191" s="54">
        <f t="shared" si="222"/>
        <v>-1662.1574087009649</v>
      </c>
      <c r="CH191" t="e">
        <f>IFERROR(VLOOKUP(AO191,'Model Failure data- Lines'!#REF!,3,FALSE),'Model Failure data- Lines'!#REF!)</f>
        <v>#REF!</v>
      </c>
      <c r="CI191" s="14" t="e">
        <f t="shared" si="223"/>
        <v>#REF!</v>
      </c>
      <c r="CJ191" s="34">
        <f t="shared" si="224"/>
        <v>31709.279414567496</v>
      </c>
      <c r="CK191" s="34" t="e">
        <f t="shared" si="225"/>
        <v>#REF!</v>
      </c>
      <c r="CL191" s="54" t="e">
        <f t="shared" si="226"/>
        <v>#REF!</v>
      </c>
      <c r="CM191" t="e">
        <f>IFERROR(VLOOKUP(AO191,'Model Failure data- Lines'!#REF!,4,FALSE),'Model Failure data- Lines'!#REF!)</f>
        <v>#REF!</v>
      </c>
      <c r="CN191" s="14" t="e">
        <f t="shared" si="227"/>
        <v>#REF!</v>
      </c>
      <c r="CO191" s="34">
        <f t="shared" si="228"/>
        <v>27128.401739684614</v>
      </c>
      <c r="CP191" s="34" t="e">
        <f t="shared" si="229"/>
        <v>#REF!</v>
      </c>
      <c r="CQ191" s="54" t="e">
        <f t="shared" si="230"/>
        <v>#REF!</v>
      </c>
      <c r="CR191" t="e">
        <f>IFERROR(VLOOKUP(AO191,'Model Failure data- Lines'!#REF!,5,FALSE),'Model Failure data- Lines'!#REF!)</f>
        <v>#REF!</v>
      </c>
      <c r="CS191" s="14" t="e">
        <f t="shared" si="231"/>
        <v>#REF!</v>
      </c>
      <c r="CT191" s="34">
        <f t="shared" si="232"/>
        <v>19856.371006595225</v>
      </c>
      <c r="CU191" s="34" t="e">
        <f t="shared" si="233"/>
        <v>#REF!</v>
      </c>
      <c r="CV191" s="54" t="e">
        <f t="shared" si="234"/>
        <v>#REF!</v>
      </c>
      <c r="CW191" t="s">
        <v>322</v>
      </c>
      <c r="CY191">
        <v>1</v>
      </c>
      <c r="CZ191">
        <f t="shared" si="235"/>
        <v>1459.3226918235005</v>
      </c>
      <c r="DA191" s="34">
        <f t="shared" si="236"/>
        <v>17178.699999999997</v>
      </c>
      <c r="DB191" s="34">
        <f t="shared" si="237"/>
        <v>1433.2137654871574</v>
      </c>
      <c r="DC191" s="34">
        <f t="shared" si="238"/>
        <v>1597.6791933321974</v>
      </c>
      <c r="DD191" s="9">
        <f t="shared" si="239"/>
        <v>10736.687499999998</v>
      </c>
      <c r="DE191" s="59">
        <f t="shared" si="240"/>
        <v>0.55511356277081292</v>
      </c>
      <c r="DF191" s="59">
        <f t="shared" si="241"/>
        <v>4.6312957300130297E-2</v>
      </c>
      <c r="DG191" s="59">
        <f t="shared" si="242"/>
        <v>5.1627503197298669E-2</v>
      </c>
      <c r="DH191" s="59">
        <f t="shared" si="243"/>
        <v>0.34694597673175803</v>
      </c>
      <c r="DI191" s="14">
        <f t="shared" si="244"/>
        <v>810.08981869043623</v>
      </c>
      <c r="DJ191" s="14">
        <f t="shared" si="245"/>
        <v>67.585549513532982</v>
      </c>
      <c r="DK191" s="14">
        <f t="shared" si="246"/>
        <v>75.341186938008263</v>
      </c>
      <c r="DL191" s="14">
        <f t="shared" si="247"/>
        <v>506.30613668152267</v>
      </c>
      <c r="DM191">
        <f t="shared" si="248"/>
        <v>-1662.1574087009637</v>
      </c>
      <c r="DN191" s="34">
        <f t="shared" si="249"/>
        <v>12099.779999999999</v>
      </c>
      <c r="DO191" s="34">
        <f t="shared" si="250"/>
        <v>1009.4810000387804</v>
      </c>
      <c r="DP191" s="34">
        <f t="shared" si="251"/>
        <v>1125.3218666078956</v>
      </c>
      <c r="DQ191" s="9">
        <f t="shared" si="252"/>
        <v>7562.3624999999984</v>
      </c>
      <c r="DR191" s="59">
        <f t="shared" si="253"/>
        <v>0.55511356277081292</v>
      </c>
      <c r="DS191" s="59">
        <f t="shared" si="254"/>
        <v>4.6312957300130297E-2</v>
      </c>
      <c r="DT191" s="59">
        <f t="shared" si="255"/>
        <v>5.1627503197298662E-2</v>
      </c>
      <c r="DU191" s="59">
        <f t="shared" si="256"/>
        <v>0.34694597673175803</v>
      </c>
      <c r="DV191" s="14">
        <f t="shared" si="257"/>
        <v>-922.68612102989403</v>
      </c>
      <c r="DW191" s="14">
        <f t="shared" si="258"/>
        <v>-76.97942509526294</v>
      </c>
      <c r="DX191" s="14">
        <f t="shared" si="259"/>
        <v>-85.813036932122671</v>
      </c>
      <c r="DY191" s="14">
        <f t="shared" si="260"/>
        <v>-576.67882564368369</v>
      </c>
      <c r="DZ191" s="34" t="e">
        <f t="shared" si="261"/>
        <v>#REF!</v>
      </c>
      <c r="EA191" s="34" t="e">
        <f t="shared" si="262"/>
        <v>#REF!</v>
      </c>
      <c r="EB191" s="34" t="e">
        <f t="shared" si="263"/>
        <v>#REF!</v>
      </c>
      <c r="EC191" s="34" t="e">
        <f t="shared" si="264"/>
        <v>#REF!</v>
      </c>
      <c r="ED191" s="34" t="e">
        <f t="shared" si="265"/>
        <v>#REF!</v>
      </c>
      <c r="EE191" s="59" t="e">
        <f t="shared" si="266"/>
        <v>#REF!</v>
      </c>
      <c r="EF191" s="59" t="e">
        <f t="shared" si="267"/>
        <v>#REF!</v>
      </c>
      <c r="EG191" s="59" t="e">
        <f t="shared" si="268"/>
        <v>#REF!</v>
      </c>
      <c r="EH191" s="59" t="e">
        <f t="shared" si="269"/>
        <v>#REF!</v>
      </c>
      <c r="EI191" s="14" t="e">
        <f t="shared" si="270"/>
        <v>#REF!</v>
      </c>
      <c r="EJ191" s="14" t="e">
        <f t="shared" si="271"/>
        <v>#REF!</v>
      </c>
      <c r="EK191" s="14" t="e">
        <f t="shared" si="272"/>
        <v>#REF!</v>
      </c>
      <c r="EL191" s="14" t="e">
        <f t="shared" si="273"/>
        <v>#REF!</v>
      </c>
      <c r="EM191" t="e">
        <f t="shared" si="274"/>
        <v>#REF!</v>
      </c>
      <c r="EN191" s="34" t="e">
        <f t="shared" si="275"/>
        <v>#REF!</v>
      </c>
      <c r="EO191" s="34" t="e">
        <f t="shared" si="276"/>
        <v>#REF!</v>
      </c>
      <c r="EP191" s="34" t="e">
        <f t="shared" si="277"/>
        <v>#REF!</v>
      </c>
      <c r="EQ191" s="34" t="e">
        <f t="shared" si="278"/>
        <v>#REF!</v>
      </c>
      <c r="ER191" s="59" t="e">
        <f t="shared" si="279"/>
        <v>#REF!</v>
      </c>
      <c r="ES191" s="59" t="e">
        <f t="shared" si="280"/>
        <v>#REF!</v>
      </c>
      <c r="ET191" s="59" t="e">
        <f t="shared" si="281"/>
        <v>#REF!</v>
      </c>
      <c r="EU191" s="59" t="e">
        <f t="shared" si="282"/>
        <v>#REF!</v>
      </c>
      <c r="EV191" s="14" t="e">
        <f t="shared" si="283"/>
        <v>#REF!</v>
      </c>
      <c r="EW191" s="14" t="e">
        <f t="shared" si="284"/>
        <v>#REF!</v>
      </c>
      <c r="EX191" s="14" t="e">
        <f t="shared" si="285"/>
        <v>#REF!</v>
      </c>
      <c r="EY191" s="14" t="e">
        <f t="shared" si="286"/>
        <v>#REF!</v>
      </c>
    </row>
    <row r="192" spans="1:155" x14ac:dyDescent="0.2">
      <c r="A192" s="17">
        <v>30079921</v>
      </c>
      <c r="B192" t="s">
        <v>62</v>
      </c>
      <c r="C192" t="s">
        <v>1994</v>
      </c>
      <c r="D192" t="s">
        <v>1995</v>
      </c>
      <c r="E192" t="s">
        <v>1996</v>
      </c>
      <c r="F192" t="s">
        <v>41</v>
      </c>
      <c r="G192" t="s">
        <v>42</v>
      </c>
      <c r="H192" t="s">
        <v>1997</v>
      </c>
      <c r="I192" t="s">
        <v>68</v>
      </c>
      <c r="J192" s="19" t="s">
        <v>69</v>
      </c>
      <c r="K192" t="s">
        <v>70</v>
      </c>
      <c r="L192">
        <v>1962</v>
      </c>
      <c r="M192">
        <f t="shared" si="290"/>
        <v>1962</v>
      </c>
      <c r="N192">
        <v>57</v>
      </c>
      <c r="O192" s="19">
        <f t="shared" si="291"/>
        <v>57</v>
      </c>
      <c r="P192" t="s">
        <v>80</v>
      </c>
      <c r="Q192" s="19" t="str">
        <f t="shared" si="197"/>
        <v>50-60</v>
      </c>
      <c r="R192" s="23">
        <v>437.39</v>
      </c>
      <c r="S192" s="15">
        <f t="shared" si="198"/>
        <v>0.43739</v>
      </c>
      <c r="T192">
        <v>30390223</v>
      </c>
      <c r="U192" t="s">
        <v>45</v>
      </c>
      <c r="V192" t="s">
        <v>55</v>
      </c>
      <c r="W192" t="s">
        <v>47</v>
      </c>
      <c r="X192" t="s">
        <v>88</v>
      </c>
      <c r="Y192" t="s">
        <v>408</v>
      </c>
      <c r="Z192" t="s">
        <v>1998</v>
      </c>
      <c r="AA192" t="s">
        <v>1999</v>
      </c>
      <c r="AB192" t="s">
        <v>592</v>
      </c>
      <c r="AC192">
        <v>1962</v>
      </c>
      <c r="AD192">
        <v>57</v>
      </c>
      <c r="AE192" t="str">
        <f t="shared" si="199"/>
        <v>&lt;60</v>
      </c>
      <c r="AF192">
        <v>-37.936093460000002</v>
      </c>
      <c r="AG192">
        <v>144.18478071999999</v>
      </c>
      <c r="AH192" t="s">
        <v>50</v>
      </c>
      <c r="AI192" t="s">
        <v>51</v>
      </c>
      <c r="AJ192" s="33" t="s">
        <v>446</v>
      </c>
      <c r="AL192">
        <v>1</v>
      </c>
      <c r="AM192" t="s">
        <v>86</v>
      </c>
      <c r="AN192">
        <v>220</v>
      </c>
      <c r="AO192" s="69">
        <v>4</v>
      </c>
      <c r="AP192">
        <v>2</v>
      </c>
      <c r="AQ192">
        <v>0</v>
      </c>
      <c r="AR192">
        <v>0</v>
      </c>
      <c r="AS192" s="82" t="str">
        <f t="shared" si="200"/>
        <v>Gw-0-0</v>
      </c>
      <c r="AT192" s="14">
        <f t="shared" si="201"/>
        <v>40000</v>
      </c>
      <c r="AU192" s="81">
        <f>VLOOKUP(C192,Bushfire_Vlookup!$F$2:$H$12575,3,FALSE)</f>
        <v>1</v>
      </c>
      <c r="AV192" s="14">
        <f>VLOOKUP(AS192,Safety_collateral_Vlookup!$J$3:$L$20,2,FALSE)</f>
        <v>3720.1399252148244</v>
      </c>
      <c r="AW192" s="14">
        <f>VLOOKUP(AS192,Safety_collateral_Vlookup!$J$3:$L$20,3,FALSE)</f>
        <v>25000</v>
      </c>
      <c r="AX192" s="48">
        <f t="shared" si="202"/>
        <v>73325.456300204212</v>
      </c>
      <c r="AY192" s="49">
        <f t="shared" si="289"/>
        <v>33241.64</v>
      </c>
      <c r="AZ192" s="14">
        <v>76000</v>
      </c>
      <c r="BA192" s="16">
        <f t="shared" si="203"/>
        <v>2.2058314902695599</v>
      </c>
      <c r="BB192" t="e">
        <f>IF(BA192&lt;=#REF!,#REF!,IF(BA192&lt;=#REF!,#REF!,IF(BA192&lt;=#REF!,#REF!,IF(BA192&lt;=#REF!,#REF!,#REF!))))</f>
        <v>#REF!</v>
      </c>
      <c r="BC192" s="51">
        <v>3</v>
      </c>
      <c r="BD192" s="21">
        <v>70</v>
      </c>
      <c r="BE192" s="21">
        <v>6.4399999999999999E-2</v>
      </c>
      <c r="BF192" s="26">
        <f t="shared" si="204"/>
        <v>2168.2256204203636</v>
      </c>
      <c r="BG192" s="21">
        <v>7</v>
      </c>
      <c r="BH192" s="21">
        <f t="shared" si="205"/>
        <v>54.6</v>
      </c>
      <c r="BI192" s="28">
        <f t="shared" si="206"/>
        <v>2.2519960070400004E-2</v>
      </c>
      <c r="BJ192" s="27">
        <f t="shared" si="207"/>
        <v>2.2519960070400004E-2</v>
      </c>
      <c r="BK192" s="28">
        <f t="shared" si="208"/>
        <v>0.3452594593589744</v>
      </c>
      <c r="BL192" s="35">
        <f t="shared" si="209"/>
        <v>0.76158418776746906</v>
      </c>
      <c r="BM192" s="21" t="str">
        <f t="shared" si="210"/>
        <v>Cr2</v>
      </c>
      <c r="BN192" s="51">
        <v>2</v>
      </c>
      <c r="BO192" s="21">
        <v>2</v>
      </c>
      <c r="BP192" s="50" t="s">
        <v>5497</v>
      </c>
      <c r="BQ192" s="14">
        <v>40000</v>
      </c>
      <c r="BR192">
        <f>IFERROR(VLOOKUP(AO192,'Model Failure data- Lines'!$A$37:$E$41,3,FALSE),'Model Failure data- Lines'!$C$37)</f>
        <v>0.45419999999999999</v>
      </c>
      <c r="BS192" s="14">
        <f t="shared" si="211"/>
        <v>33304.422251552751</v>
      </c>
      <c r="BT192" s="34">
        <f t="shared" si="212"/>
        <v>29649.894810543683</v>
      </c>
      <c r="BU192" s="34">
        <f t="shared" si="213"/>
        <v>1.1232560002104794</v>
      </c>
      <c r="BV192" s="54">
        <f t="shared" si="214"/>
        <v>3654.5274410090678</v>
      </c>
      <c r="BW192">
        <f>IFERROR(VLOOKUP(AO192,'Model Failure data- Lines'!$A$37:$E$41,4,FALSE),'Model Failure data- Lines'!$D$37)</f>
        <v>0.40249999999999997</v>
      </c>
      <c r="BX192" s="14">
        <f t="shared" si="215"/>
        <v>29513.496160832194</v>
      </c>
      <c r="BY192" s="34">
        <f t="shared" si="216"/>
        <v>26446.236174758684</v>
      </c>
      <c r="BZ192" s="71">
        <f t="shared" si="217"/>
        <v>1.1159809647696115</v>
      </c>
      <c r="CA192" s="71">
        <f t="shared" si="218"/>
        <v>3067.2599860735099</v>
      </c>
      <c r="CB192" s="56">
        <v>1</v>
      </c>
      <c r="CC192">
        <f>IFERROR(VLOOKUP(AO192,'Model Failure data- Lines'!$A$37:$E$41,5,FALSE),'Model Failure data- Lines'!$E$37)</f>
        <v>0.28349999999999997</v>
      </c>
      <c r="CD192" s="14">
        <f t="shared" si="219"/>
        <v>20787.766861107892</v>
      </c>
      <c r="CE192" s="34">
        <f t="shared" si="220"/>
        <v>21039.979008590275</v>
      </c>
      <c r="CF192" s="34">
        <f t="shared" si="221"/>
        <v>0.98801271867336893</v>
      </c>
      <c r="CG192" s="54">
        <f t="shared" si="222"/>
        <v>-252.21214748238344</v>
      </c>
      <c r="CH192" t="e">
        <f>IFERROR(VLOOKUP(AO192,'Model Failure data- Lines'!#REF!,3,FALSE),'Model Failure data- Lines'!#REF!)</f>
        <v>#REF!</v>
      </c>
      <c r="CI192" s="14" t="e">
        <f t="shared" si="223"/>
        <v>#REF!</v>
      </c>
      <c r="CJ192" s="34">
        <f t="shared" si="224"/>
        <v>28439.390016276404</v>
      </c>
      <c r="CK192" s="34" t="e">
        <f t="shared" si="225"/>
        <v>#REF!</v>
      </c>
      <c r="CL192" s="54" t="e">
        <f t="shared" si="226"/>
        <v>#REF!</v>
      </c>
      <c r="CM192" t="e">
        <f>IFERROR(VLOOKUP(AO192,'Model Failure data- Lines'!#REF!,4,FALSE),'Model Failure data- Lines'!#REF!)</f>
        <v>#REF!</v>
      </c>
      <c r="CN192" s="14" t="e">
        <f t="shared" si="227"/>
        <v>#REF!</v>
      </c>
      <c r="CO192" s="34">
        <f t="shared" si="228"/>
        <v>24330.896565208033</v>
      </c>
      <c r="CP192" s="34" t="e">
        <f t="shared" si="229"/>
        <v>#REF!</v>
      </c>
      <c r="CQ192" s="54" t="e">
        <f t="shared" si="230"/>
        <v>#REF!</v>
      </c>
      <c r="CR192" t="e">
        <f>IFERROR(VLOOKUP(AO192,'Model Failure data- Lines'!#REF!,5,FALSE),'Model Failure data- Lines'!#REF!)</f>
        <v>#REF!</v>
      </c>
      <c r="CS192" s="14" t="e">
        <f t="shared" si="231"/>
        <v>#REF!</v>
      </c>
      <c r="CT192" s="34">
        <f t="shared" si="232"/>
        <v>17808.764178507801</v>
      </c>
      <c r="CU192" s="34" t="e">
        <f t="shared" si="233"/>
        <v>#REF!</v>
      </c>
      <c r="CV192" s="54" t="e">
        <f t="shared" si="234"/>
        <v>#REF!</v>
      </c>
      <c r="CW192" t="s">
        <v>592</v>
      </c>
      <c r="CY192">
        <v>1</v>
      </c>
      <c r="CZ192">
        <f t="shared" si="235"/>
        <v>3067.2599860735118</v>
      </c>
      <c r="DA192" s="34">
        <f t="shared" si="236"/>
        <v>17178.699999999997</v>
      </c>
      <c r="DB192" s="34">
        <f t="shared" si="237"/>
        <v>0.42946749999999995</v>
      </c>
      <c r="DC192" s="34">
        <f t="shared" si="238"/>
        <v>1597.6791933321974</v>
      </c>
      <c r="DD192" s="9">
        <f t="shared" si="239"/>
        <v>10736.687499999998</v>
      </c>
      <c r="DE192" s="59">
        <f t="shared" si="240"/>
        <v>0.58206252171500128</v>
      </c>
      <c r="DF192" s="59">
        <f t="shared" si="241"/>
        <v>1.4551563042875034E-5</v>
      </c>
      <c r="DG192" s="59">
        <f t="shared" si="242"/>
        <v>5.4133850650079932E-2</v>
      </c>
      <c r="DH192" s="59">
        <f t="shared" si="243"/>
        <v>0.36378907607187583</v>
      </c>
      <c r="DI192" s="14">
        <f t="shared" si="244"/>
        <v>1785.3370822494683</v>
      </c>
      <c r="DJ192" s="14">
        <f t="shared" si="245"/>
        <v>4.4633427056236713E-2</v>
      </c>
      <c r="DK192" s="14">
        <f t="shared" si="246"/>
        <v>166.04259399106977</v>
      </c>
      <c r="DL192" s="14">
        <f t="shared" si="247"/>
        <v>1115.8356764059179</v>
      </c>
      <c r="DM192">
        <f t="shared" si="248"/>
        <v>-252.21214748238393</v>
      </c>
      <c r="DN192" s="34">
        <f t="shared" si="249"/>
        <v>12099.779999999999</v>
      </c>
      <c r="DO192" s="34">
        <f t="shared" si="250"/>
        <v>0.30249449999999994</v>
      </c>
      <c r="DP192" s="34">
        <f t="shared" si="251"/>
        <v>1125.3218666078956</v>
      </c>
      <c r="DQ192" s="9">
        <f t="shared" si="252"/>
        <v>7562.3624999999984</v>
      </c>
      <c r="DR192" s="59">
        <f t="shared" si="253"/>
        <v>0.58206252171500139</v>
      </c>
      <c r="DS192" s="59">
        <f t="shared" si="254"/>
        <v>1.4551563042875034E-5</v>
      </c>
      <c r="DT192" s="59">
        <f t="shared" si="255"/>
        <v>5.4133850650079939E-2</v>
      </c>
      <c r="DU192" s="59">
        <f t="shared" si="256"/>
        <v>0.36378907607187583</v>
      </c>
      <c r="DV192" s="14">
        <f t="shared" si="257"/>
        <v>-146.80323857075223</v>
      </c>
      <c r="DW192" s="14">
        <f t="shared" si="258"/>
        <v>-3.6700809642688059E-3</v>
      </c>
      <c r="DX192" s="14">
        <f t="shared" si="259"/>
        <v>-13.653214723947306</v>
      </c>
      <c r="DY192" s="14">
        <f t="shared" si="260"/>
        <v>-91.752024106720143</v>
      </c>
      <c r="DZ192" s="34" t="e">
        <f t="shared" si="261"/>
        <v>#REF!</v>
      </c>
      <c r="EA192" s="34" t="e">
        <f t="shared" si="262"/>
        <v>#REF!</v>
      </c>
      <c r="EB192" s="34" t="e">
        <f t="shared" si="263"/>
        <v>#REF!</v>
      </c>
      <c r="EC192" s="34" t="e">
        <f t="shared" si="264"/>
        <v>#REF!</v>
      </c>
      <c r="ED192" s="34" t="e">
        <f t="shared" si="265"/>
        <v>#REF!</v>
      </c>
      <c r="EE192" s="59" t="e">
        <f t="shared" si="266"/>
        <v>#REF!</v>
      </c>
      <c r="EF192" s="59" t="e">
        <f t="shared" si="267"/>
        <v>#REF!</v>
      </c>
      <c r="EG192" s="59" t="e">
        <f t="shared" si="268"/>
        <v>#REF!</v>
      </c>
      <c r="EH192" s="59" t="e">
        <f t="shared" si="269"/>
        <v>#REF!</v>
      </c>
      <c r="EI192" s="14" t="e">
        <f t="shared" si="270"/>
        <v>#REF!</v>
      </c>
      <c r="EJ192" s="14" t="e">
        <f t="shared" si="271"/>
        <v>#REF!</v>
      </c>
      <c r="EK192" s="14" t="e">
        <f t="shared" si="272"/>
        <v>#REF!</v>
      </c>
      <c r="EL192" s="14" t="e">
        <f t="shared" si="273"/>
        <v>#REF!</v>
      </c>
      <c r="EM192" t="e">
        <f t="shared" si="274"/>
        <v>#REF!</v>
      </c>
      <c r="EN192" s="34" t="e">
        <f t="shared" si="275"/>
        <v>#REF!</v>
      </c>
      <c r="EO192" s="34" t="e">
        <f t="shared" si="276"/>
        <v>#REF!</v>
      </c>
      <c r="EP192" s="34" t="e">
        <f t="shared" si="277"/>
        <v>#REF!</v>
      </c>
      <c r="EQ192" s="34" t="e">
        <f t="shared" si="278"/>
        <v>#REF!</v>
      </c>
      <c r="ER192" s="59" t="e">
        <f t="shared" si="279"/>
        <v>#REF!</v>
      </c>
      <c r="ES192" s="59" t="e">
        <f t="shared" si="280"/>
        <v>#REF!</v>
      </c>
      <c r="ET192" s="59" t="e">
        <f t="shared" si="281"/>
        <v>#REF!</v>
      </c>
      <c r="EU192" s="59" t="e">
        <f t="shared" si="282"/>
        <v>#REF!</v>
      </c>
      <c r="EV192" s="14" t="e">
        <f t="shared" si="283"/>
        <v>#REF!</v>
      </c>
      <c r="EW192" s="14" t="e">
        <f t="shared" si="284"/>
        <v>#REF!</v>
      </c>
      <c r="EX192" s="14" t="e">
        <f t="shared" si="285"/>
        <v>#REF!</v>
      </c>
      <c r="EY192" s="14" t="e">
        <f t="shared" si="286"/>
        <v>#REF!</v>
      </c>
    </row>
    <row r="193" spans="1:155" x14ac:dyDescent="0.2">
      <c r="A193" s="17">
        <v>30277699</v>
      </c>
      <c r="B193" t="s">
        <v>62</v>
      </c>
      <c r="C193" t="s">
        <v>4326</v>
      </c>
      <c r="D193" t="s">
        <v>4327</v>
      </c>
      <c r="E193" t="s">
        <v>2076</v>
      </c>
      <c r="F193" t="s">
        <v>41</v>
      </c>
      <c r="G193" t="s">
        <v>42</v>
      </c>
      <c r="H193" t="s">
        <v>4328</v>
      </c>
      <c r="I193" t="s">
        <v>68</v>
      </c>
      <c r="J193" s="19" t="s">
        <v>69</v>
      </c>
      <c r="K193" t="s">
        <v>70</v>
      </c>
      <c r="L193">
        <v>1962</v>
      </c>
      <c r="M193">
        <f t="shared" si="290"/>
        <v>1962</v>
      </c>
      <c r="N193">
        <v>57</v>
      </c>
      <c r="O193" s="19">
        <f t="shared" si="291"/>
        <v>57</v>
      </c>
      <c r="P193" t="s">
        <v>80</v>
      </c>
      <c r="Q193" s="19" t="str">
        <f t="shared" si="197"/>
        <v>50-60</v>
      </c>
      <c r="R193" s="23">
        <v>408.43</v>
      </c>
      <c r="S193" s="15">
        <f t="shared" si="198"/>
        <v>0.40843000000000002</v>
      </c>
      <c r="T193">
        <v>30221733</v>
      </c>
      <c r="U193" t="s">
        <v>45</v>
      </c>
      <c r="V193" t="s">
        <v>55</v>
      </c>
      <c r="W193" t="s">
        <v>47</v>
      </c>
      <c r="X193" t="s">
        <v>88</v>
      </c>
      <c r="Y193" t="s">
        <v>408</v>
      </c>
      <c r="Z193" t="s">
        <v>4329</v>
      </c>
      <c r="AA193" t="s">
        <v>4330</v>
      </c>
      <c r="AB193" t="s">
        <v>610</v>
      </c>
      <c r="AC193">
        <v>1962</v>
      </c>
      <c r="AD193">
        <v>57</v>
      </c>
      <c r="AE193" t="str">
        <f t="shared" si="199"/>
        <v>&lt;60</v>
      </c>
      <c r="AF193">
        <v>-37.929562320000002</v>
      </c>
      <c r="AG193">
        <v>144.17682754000001</v>
      </c>
      <c r="AH193" t="s">
        <v>50</v>
      </c>
      <c r="AI193" t="s">
        <v>51</v>
      </c>
      <c r="AJ193" s="33" t="s">
        <v>446</v>
      </c>
      <c r="AL193">
        <v>1</v>
      </c>
      <c r="AM193" t="s">
        <v>86</v>
      </c>
      <c r="AN193">
        <v>220</v>
      </c>
      <c r="AO193" s="69">
        <v>4</v>
      </c>
      <c r="AP193">
        <v>2</v>
      </c>
      <c r="AQ193">
        <v>0</v>
      </c>
      <c r="AR193">
        <v>0</v>
      </c>
      <c r="AS193" s="82" t="str">
        <f t="shared" si="200"/>
        <v>Gw-0-0</v>
      </c>
      <c r="AT193" s="14">
        <f t="shared" si="201"/>
        <v>40000</v>
      </c>
      <c r="AU193" s="81">
        <f>VLOOKUP(C193,Bushfire_Vlookup!$F$2:$H$12575,3,FALSE)</f>
        <v>9434.8349290000006</v>
      </c>
      <c r="AV193" s="14">
        <f>VLOOKUP(AS193,Safety_collateral_Vlookup!$J$3:$L$20,2,FALSE)</f>
        <v>3720.1399252148244</v>
      </c>
      <c r="AW193" s="14">
        <f>VLOOKUP(AS193,Safety_collateral_Vlookup!$J$3:$L$20,3,FALSE)</f>
        <v>25000</v>
      </c>
      <c r="AX193" s="48">
        <f t="shared" si="202"/>
        <v>83391.358169447223</v>
      </c>
      <c r="AY193" s="49">
        <f t="shared" si="289"/>
        <v>31040.68</v>
      </c>
      <c r="AZ193" s="14">
        <v>76000</v>
      </c>
      <c r="BA193" s="16">
        <f t="shared" si="203"/>
        <v>2.6865184064732865</v>
      </c>
      <c r="BB193" t="e">
        <f>IF(BA193&lt;=#REF!,#REF!,IF(BA193&lt;=#REF!,#REF!,IF(BA193&lt;=#REF!,#REF!,IF(BA193&lt;=#REF!,#REF!,#REF!))))</f>
        <v>#REF!</v>
      </c>
      <c r="BC193" s="51">
        <v>3</v>
      </c>
      <c r="BD193" s="21">
        <v>70</v>
      </c>
      <c r="BE193" s="21">
        <v>6.4399999999999999E-2</v>
      </c>
      <c r="BF193" s="26">
        <f t="shared" si="204"/>
        <v>2024.6653790628252</v>
      </c>
      <c r="BG193" s="21">
        <v>7</v>
      </c>
      <c r="BH193" s="21">
        <f t="shared" si="205"/>
        <v>54.6</v>
      </c>
      <c r="BI193" s="28">
        <f t="shared" si="206"/>
        <v>2.2519960070400004E-2</v>
      </c>
      <c r="BJ193" s="27">
        <f t="shared" si="207"/>
        <v>2.2519960070400004E-2</v>
      </c>
      <c r="BK193" s="28">
        <f t="shared" si="208"/>
        <v>0.3452594593589744</v>
      </c>
      <c r="BL193" s="35">
        <f t="shared" si="209"/>
        <v>0.92754589257690045</v>
      </c>
      <c r="BM193" s="21" t="str">
        <f t="shared" si="210"/>
        <v>Cr2</v>
      </c>
      <c r="BN193" s="51">
        <v>2</v>
      </c>
      <c r="BO193" s="21">
        <v>2</v>
      </c>
      <c r="BP193" s="50" t="s">
        <v>5497</v>
      </c>
      <c r="BQ193" s="14">
        <v>40000</v>
      </c>
      <c r="BR193">
        <f>IFERROR(VLOOKUP(AO193,'Model Failure data- Lines'!$A$37:$E$41,3,FALSE),'Model Failure data- Lines'!$C$37)</f>
        <v>0.45419999999999999</v>
      </c>
      <c r="BS193" s="14">
        <f t="shared" si="211"/>
        <v>37876.354880562925</v>
      </c>
      <c r="BT193" s="34">
        <f t="shared" si="212"/>
        <v>27686.747610760092</v>
      </c>
      <c r="BU193" s="34">
        <f t="shared" si="213"/>
        <v>1.3680319340160696</v>
      </c>
      <c r="BV193" s="54">
        <f t="shared" si="214"/>
        <v>10189.607269802833</v>
      </c>
      <c r="BW193">
        <f>IFERROR(VLOOKUP(AO193,'Model Failure data- Lines'!$A$37:$E$41,4,FALSE),'Model Failure data- Lines'!$D$37)</f>
        <v>0.40249999999999997</v>
      </c>
      <c r="BX193" s="14">
        <f t="shared" si="215"/>
        <v>33565.021663202504</v>
      </c>
      <c r="BY193" s="34">
        <f t="shared" si="216"/>
        <v>24695.206202374746</v>
      </c>
      <c r="BZ193" s="71">
        <f t="shared" si="217"/>
        <v>1.3591715488480034</v>
      </c>
      <c r="CA193" s="71">
        <f t="shared" si="218"/>
        <v>8869.8154608277582</v>
      </c>
      <c r="CB193" s="56">
        <v>1</v>
      </c>
      <c r="CC193">
        <f>IFERROR(VLOOKUP(AO193,'Model Failure data- Lines'!$A$37:$E$41,5,FALSE),'Model Failure data- Lines'!$E$37)</f>
        <v>0.28349999999999997</v>
      </c>
      <c r="CD193" s="14">
        <f t="shared" si="219"/>
        <v>23641.450041038286</v>
      </c>
      <c r="CE193" s="34">
        <f t="shared" si="220"/>
        <v>19646.902367403291</v>
      </c>
      <c r="CF193" s="34">
        <f t="shared" si="221"/>
        <v>1.2033169198347755</v>
      </c>
      <c r="CG193" s="54">
        <f t="shared" si="222"/>
        <v>3994.5476736349956</v>
      </c>
      <c r="CH193" t="e">
        <f>IFERROR(VLOOKUP(AO193,'Model Failure data- Lines'!#REF!,3,FALSE),'Model Failure data- Lines'!#REF!)</f>
        <v>#REF!</v>
      </c>
      <c r="CI193" s="14" t="e">
        <f t="shared" si="223"/>
        <v>#REF!</v>
      </c>
      <c r="CJ193" s="34">
        <f t="shared" si="224"/>
        <v>26556.391468364094</v>
      </c>
      <c r="CK193" s="34" t="e">
        <f t="shared" si="225"/>
        <v>#REF!</v>
      </c>
      <c r="CL193" s="54" t="e">
        <f t="shared" si="226"/>
        <v>#REF!</v>
      </c>
      <c r="CM193" t="e">
        <f>IFERROR(VLOOKUP(AO193,'Model Failure data- Lines'!#REF!,4,FALSE),'Model Failure data- Lines'!#REF!)</f>
        <v>#REF!</v>
      </c>
      <c r="CN193" s="14" t="e">
        <f t="shared" si="227"/>
        <v>#REF!</v>
      </c>
      <c r="CO193" s="34">
        <f t="shared" si="228"/>
        <v>22719.925202057471</v>
      </c>
      <c r="CP193" s="34" t="e">
        <f t="shared" si="229"/>
        <v>#REF!</v>
      </c>
      <c r="CQ193" s="54" t="e">
        <f t="shared" si="230"/>
        <v>#REF!</v>
      </c>
      <c r="CR193" t="e">
        <f>IFERROR(VLOOKUP(AO193,'Model Failure data- Lines'!#REF!,5,FALSE),'Model Failure data- Lines'!#REF!)</f>
        <v>#REF!</v>
      </c>
      <c r="CS193" s="14" t="e">
        <f t="shared" si="231"/>
        <v>#REF!</v>
      </c>
      <c r="CT193" s="34">
        <f t="shared" si="232"/>
        <v>16629.629286055791</v>
      </c>
      <c r="CU193" s="34" t="e">
        <f t="shared" si="233"/>
        <v>#REF!</v>
      </c>
      <c r="CV193" s="54" t="e">
        <f t="shared" si="234"/>
        <v>#REF!</v>
      </c>
      <c r="CW193" t="s">
        <v>610</v>
      </c>
      <c r="CY193">
        <v>1</v>
      </c>
      <c r="CZ193">
        <f t="shared" si="235"/>
        <v>8869.8154608277564</v>
      </c>
      <c r="DA193" s="34">
        <f t="shared" si="236"/>
        <v>17178.699999999997</v>
      </c>
      <c r="DB193" s="34">
        <f t="shared" si="237"/>
        <v>4051.9549698703072</v>
      </c>
      <c r="DC193" s="34">
        <f t="shared" si="238"/>
        <v>1597.6791933321974</v>
      </c>
      <c r="DD193" s="9">
        <f t="shared" si="239"/>
        <v>10736.687499999998</v>
      </c>
      <c r="DE193" s="59">
        <f t="shared" si="240"/>
        <v>0.51180363213747271</v>
      </c>
      <c r="DF193" s="59">
        <f t="shared" si="241"/>
        <v>0.12071956963199237</v>
      </c>
      <c r="DG193" s="59">
        <f t="shared" si="242"/>
        <v>4.7599528144614336E-2</v>
      </c>
      <c r="DH193" s="59">
        <f t="shared" si="243"/>
        <v>0.31987727008592043</v>
      </c>
      <c r="DI193" s="14">
        <f t="shared" si="244"/>
        <v>4539.6037692407572</v>
      </c>
      <c r="DJ193" s="14">
        <f t="shared" si="245"/>
        <v>1070.7603051463191</v>
      </c>
      <c r="DK193" s="14">
        <f t="shared" si="246"/>
        <v>422.19903066520624</v>
      </c>
      <c r="DL193" s="14">
        <f t="shared" si="247"/>
        <v>2837.2523557754735</v>
      </c>
      <c r="DM193">
        <f t="shared" si="248"/>
        <v>3994.547673634996</v>
      </c>
      <c r="DN193" s="34">
        <f t="shared" si="249"/>
        <v>12099.779999999999</v>
      </c>
      <c r="DO193" s="34">
        <f t="shared" si="250"/>
        <v>2853.9856744303902</v>
      </c>
      <c r="DP193" s="34">
        <f t="shared" si="251"/>
        <v>1125.3218666078956</v>
      </c>
      <c r="DQ193" s="9">
        <f t="shared" si="252"/>
        <v>7562.3624999999984</v>
      </c>
      <c r="DR193" s="59">
        <f t="shared" si="253"/>
        <v>0.51180363213747271</v>
      </c>
      <c r="DS193" s="59">
        <f t="shared" si="254"/>
        <v>0.12071956963199237</v>
      </c>
      <c r="DT193" s="59">
        <f t="shared" si="255"/>
        <v>4.759952814461433E-2</v>
      </c>
      <c r="DU193" s="59">
        <f t="shared" si="256"/>
        <v>0.31987727008592043</v>
      </c>
      <c r="DV193" s="14">
        <f t="shared" si="257"/>
        <v>2044.4240081126829</v>
      </c>
      <c r="DW193" s="14">
        <f t="shared" si="258"/>
        <v>482.22007603569301</v>
      </c>
      <c r="DX193" s="14">
        <f t="shared" si="259"/>
        <v>190.13858441619271</v>
      </c>
      <c r="DY193" s="14">
        <f t="shared" si="260"/>
        <v>1277.7650050704267</v>
      </c>
      <c r="DZ193" s="34" t="e">
        <f t="shared" si="261"/>
        <v>#REF!</v>
      </c>
      <c r="EA193" s="34" t="e">
        <f t="shared" si="262"/>
        <v>#REF!</v>
      </c>
      <c r="EB193" s="34" t="e">
        <f t="shared" si="263"/>
        <v>#REF!</v>
      </c>
      <c r="EC193" s="34" t="e">
        <f t="shared" si="264"/>
        <v>#REF!</v>
      </c>
      <c r="ED193" s="34" t="e">
        <f t="shared" si="265"/>
        <v>#REF!</v>
      </c>
      <c r="EE193" s="59" t="e">
        <f t="shared" si="266"/>
        <v>#REF!</v>
      </c>
      <c r="EF193" s="59" t="e">
        <f t="shared" si="267"/>
        <v>#REF!</v>
      </c>
      <c r="EG193" s="59" t="e">
        <f t="shared" si="268"/>
        <v>#REF!</v>
      </c>
      <c r="EH193" s="59" t="e">
        <f t="shared" si="269"/>
        <v>#REF!</v>
      </c>
      <c r="EI193" s="14" t="e">
        <f t="shared" si="270"/>
        <v>#REF!</v>
      </c>
      <c r="EJ193" s="14" t="e">
        <f t="shared" si="271"/>
        <v>#REF!</v>
      </c>
      <c r="EK193" s="14" t="e">
        <f t="shared" si="272"/>
        <v>#REF!</v>
      </c>
      <c r="EL193" s="14" t="e">
        <f t="shared" si="273"/>
        <v>#REF!</v>
      </c>
      <c r="EM193" t="e">
        <f t="shared" si="274"/>
        <v>#REF!</v>
      </c>
      <c r="EN193" s="34" t="e">
        <f t="shared" si="275"/>
        <v>#REF!</v>
      </c>
      <c r="EO193" s="34" t="e">
        <f t="shared" si="276"/>
        <v>#REF!</v>
      </c>
      <c r="EP193" s="34" t="e">
        <f t="shared" si="277"/>
        <v>#REF!</v>
      </c>
      <c r="EQ193" s="34" t="e">
        <f t="shared" si="278"/>
        <v>#REF!</v>
      </c>
      <c r="ER193" s="59" t="e">
        <f t="shared" si="279"/>
        <v>#REF!</v>
      </c>
      <c r="ES193" s="59" t="e">
        <f t="shared" si="280"/>
        <v>#REF!</v>
      </c>
      <c r="ET193" s="59" t="e">
        <f t="shared" si="281"/>
        <v>#REF!</v>
      </c>
      <c r="EU193" s="59" t="e">
        <f t="shared" si="282"/>
        <v>#REF!</v>
      </c>
      <c r="EV193" s="14" t="e">
        <f t="shared" si="283"/>
        <v>#REF!</v>
      </c>
      <c r="EW193" s="14" t="e">
        <f t="shared" si="284"/>
        <v>#REF!</v>
      </c>
      <c r="EX193" s="14" t="e">
        <f t="shared" si="285"/>
        <v>#REF!</v>
      </c>
      <c r="EY193" s="14" t="e">
        <f t="shared" si="286"/>
        <v>#REF!</v>
      </c>
    </row>
    <row r="194" spans="1:155" x14ac:dyDescent="0.2">
      <c r="A194" s="17">
        <v>30332445</v>
      </c>
      <c r="B194" t="s">
        <v>62</v>
      </c>
      <c r="C194" t="s">
        <v>4709</v>
      </c>
      <c r="D194" t="s">
        <v>4710</v>
      </c>
      <c r="E194" t="s">
        <v>2128</v>
      </c>
      <c r="F194" t="s">
        <v>41</v>
      </c>
      <c r="G194" t="s">
        <v>42</v>
      </c>
      <c r="H194" t="s">
        <v>4711</v>
      </c>
      <c r="I194" t="s">
        <v>68</v>
      </c>
      <c r="J194" s="19" t="s">
        <v>69</v>
      </c>
      <c r="K194" t="s">
        <v>70</v>
      </c>
      <c r="L194">
        <v>1962</v>
      </c>
      <c r="M194">
        <f t="shared" si="290"/>
        <v>1962</v>
      </c>
      <c r="N194">
        <v>57</v>
      </c>
      <c r="O194" s="19">
        <f t="shared" si="291"/>
        <v>57</v>
      </c>
      <c r="P194" t="s">
        <v>80</v>
      </c>
      <c r="Q194" s="19" t="str">
        <f t="shared" ref="Q194:Q257" si="292">IF(O194&lt;10,"0-10",IF(O194&lt;20,"10-20",IF(O194&lt;30,"20-30",IF(O194&lt;40,"30-40",IF(O194&lt;50,"40-50",IF(O194&lt;60,"50-60","60-70"))))))</f>
        <v>50-60</v>
      </c>
      <c r="R194" s="23">
        <v>443.48</v>
      </c>
      <c r="S194" s="15">
        <f t="shared" ref="S194:S257" si="293">R194/1000</f>
        <v>0.44348000000000004</v>
      </c>
      <c r="T194">
        <v>30061860</v>
      </c>
      <c r="U194" t="s">
        <v>45</v>
      </c>
      <c r="V194" t="s">
        <v>55</v>
      </c>
      <c r="W194" t="s">
        <v>47</v>
      </c>
      <c r="X194" t="s">
        <v>88</v>
      </c>
      <c r="Y194" t="s">
        <v>408</v>
      </c>
      <c r="Z194" t="s">
        <v>4712</v>
      </c>
      <c r="AA194" t="s">
        <v>4713</v>
      </c>
      <c r="AB194" t="s">
        <v>156</v>
      </c>
      <c r="AC194">
        <v>1962</v>
      </c>
      <c r="AD194">
        <v>57</v>
      </c>
      <c r="AE194" t="str">
        <f t="shared" ref="AE194:AE257" si="294">IF(AD194&lt;=10,"&lt;10",IF(AD194&lt;=20,"20",IF(AD194&lt;=30,"&lt;30",IF(AD194&lt;=40,"&lt;40",IF(AD194&lt;=50,"&lt;50",IF(AD194&lt;=60,"&lt;60",IF(AD194&lt;=70,"&lt;70",IF(AD194&lt;=80,"&lt;80","&gt;80"))))))))</f>
        <v>&lt;60</v>
      </c>
      <c r="AF194">
        <v>-37.90562259</v>
      </c>
      <c r="AG194">
        <v>144.14768018000001</v>
      </c>
      <c r="AH194" t="s">
        <v>50</v>
      </c>
      <c r="AI194" t="s">
        <v>51</v>
      </c>
      <c r="AJ194" s="33" t="s">
        <v>446</v>
      </c>
      <c r="AL194">
        <v>1</v>
      </c>
      <c r="AM194" t="s">
        <v>86</v>
      </c>
      <c r="AN194">
        <v>220</v>
      </c>
      <c r="AO194" s="69">
        <v>4</v>
      </c>
      <c r="AP194">
        <v>2</v>
      </c>
      <c r="AQ194">
        <v>0</v>
      </c>
      <c r="AR194">
        <v>0</v>
      </c>
      <c r="AS194" s="82" t="str">
        <f t="shared" ref="AS194:AS257" si="295">"Gw"&amp;"-"&amp;AQ194&amp;"-"&amp;AR194</f>
        <v>Gw-0-0</v>
      </c>
      <c r="AT194" s="14">
        <f t="shared" ref="AT194:AT257" si="296">BQ194</f>
        <v>40000</v>
      </c>
      <c r="AU194" s="81">
        <f>VLOOKUP(C194,Bushfire_Vlookup!$F$2:$H$12575,3,FALSE)</f>
        <v>7066.4806429999999</v>
      </c>
      <c r="AV194" s="14">
        <f>VLOOKUP(AS194,Safety_collateral_Vlookup!$J$3:$L$20,2,FALSE)</f>
        <v>3720.1399252148244</v>
      </c>
      <c r="AW194" s="14">
        <f>VLOOKUP(AS194,Safety_collateral_Vlookup!$J$3:$L$20,3,FALSE)</f>
        <v>25000</v>
      </c>
      <c r="AX194" s="48">
        <f t="shared" ref="AX194:AX257" si="297">(AT194+AU194+AV194+AW194)*1.067</f>
        <v>80864.324146285217</v>
      </c>
      <c r="AY194" s="49">
        <f t="shared" si="289"/>
        <v>33704.480000000003</v>
      </c>
      <c r="AZ194" s="14">
        <v>76000</v>
      </c>
      <c r="BA194" s="16">
        <f t="shared" ref="BA194:BA257" si="298">AX194/AY194</f>
        <v>2.3992158949280693</v>
      </c>
      <c r="BB194" t="e">
        <f>IF(BA194&lt;=#REF!,#REF!,IF(BA194&lt;=#REF!,#REF!,IF(BA194&lt;=#REF!,#REF!,IF(BA194&lt;=#REF!,#REF!,#REF!))))</f>
        <v>#REF!</v>
      </c>
      <c r="BC194" s="51">
        <v>3</v>
      </c>
      <c r="BD194" s="21">
        <v>70</v>
      </c>
      <c r="BE194" s="21">
        <v>6.4399999999999999E-2</v>
      </c>
      <c r="BF194" s="26">
        <f t="shared" ref="BF194:BF257" si="299">PMT(BE194,BD194,-AY194)</f>
        <v>2198.4149115069454</v>
      </c>
      <c r="BG194" s="21">
        <v>7</v>
      </c>
      <c r="BH194" s="21">
        <f t="shared" ref="BH194:BH257" si="300">BD194-IF(AO194=1,0.95*BD194,IF(AO194=2,0.85*BD194,IF(AO194=3,0.6*BD194,IF(AO194=4,0.22*BD194,0.08*BD194))))</f>
        <v>54.6</v>
      </c>
      <c r="BI194" s="28">
        <f t="shared" ref="BI194:BI257" si="301">BG194*(BH194^(BG194-1))/(BD194^BG194)</f>
        <v>2.2519960070400004E-2</v>
      </c>
      <c r="BJ194" s="27">
        <f t="shared" ref="BJ194:BJ257" si="302">BI194</f>
        <v>2.2519960070400004E-2</v>
      </c>
      <c r="BK194" s="28">
        <f t="shared" ref="BK194:BK257" si="303">(BI194*AY194)/BF194</f>
        <v>0.34525945935897445</v>
      </c>
      <c r="BL194" s="35">
        <f t="shared" ref="BL194:BL257" si="304">(BI194*AX194)/BF194</f>
        <v>0.82835198276832323</v>
      </c>
      <c r="BM194" s="21" t="str">
        <f t="shared" ref="BM194:BM257" si="305">IF(BL194&lt;=0.3,"Cr1",IF(BL194&lt;=1,"Cr2",IF(BL194&lt;=3,"Cr3",IF(BL194&lt;=10,"Cr4","Cr5"))))</f>
        <v>Cr2</v>
      </c>
      <c r="BN194" s="51">
        <v>2</v>
      </c>
      <c r="BO194" s="21">
        <v>2</v>
      </c>
      <c r="BP194" s="50" t="s">
        <v>5497</v>
      </c>
      <c r="BQ194" s="14">
        <v>40000</v>
      </c>
      <c r="BR194">
        <f>IFERROR(VLOOKUP(AO194,'Model Failure data- Lines'!$A$37:$E$41,3,FALSE),'Model Failure data- Lines'!$C$37)</f>
        <v>0.45419999999999999</v>
      </c>
      <c r="BS194" s="14">
        <f t="shared" ref="BS194:BS257" si="306">($AX194)*BR194</f>
        <v>36728.576027242743</v>
      </c>
      <c r="BT194" s="34">
        <f t="shared" ref="BT194:BT238" si="307">$AY194/1.0468^2.5</f>
        <v>30062.725143647353</v>
      </c>
      <c r="BU194" s="34">
        <f t="shared" ref="BU194:BU257" si="308">BS194/BT194</f>
        <v>1.2217314249371691</v>
      </c>
      <c r="BV194" s="54">
        <f t="shared" ref="BV194:BV257" si="309">BS194-BT194</f>
        <v>6665.8508835953908</v>
      </c>
      <c r="BW194">
        <f>IFERROR(VLOOKUP(AO194,'Model Failure data- Lines'!$A$37:$E$41,4,FALSE),'Model Failure data- Lines'!$D$37)</f>
        <v>0.40249999999999997</v>
      </c>
      <c r="BX194" s="14">
        <f t="shared" ref="BX194:BX257" si="310">($AX194)*BW194</f>
        <v>32547.890468879796</v>
      </c>
      <c r="BY194" s="34">
        <f t="shared" ref="BY194:BY257" si="311">$AY194/1.0468^5</f>
        <v>26814.460364393293</v>
      </c>
      <c r="BZ194" s="71">
        <f t="shared" ref="BZ194:BZ257" si="312">BX194/BY194</f>
        <v>1.2138185899165019</v>
      </c>
      <c r="CA194" s="71">
        <f t="shared" ref="CA194:CA257" si="313">BX194-BY194</f>
        <v>5733.4301044865024</v>
      </c>
      <c r="CB194" s="56">
        <v>1</v>
      </c>
      <c r="CC194">
        <f>IFERROR(VLOOKUP(AO194,'Model Failure data- Lines'!$A$37:$E$41,5,FALSE),'Model Failure data- Lines'!$E$37)</f>
        <v>0.28349999999999997</v>
      </c>
      <c r="CD194" s="14">
        <f t="shared" ref="CD194:CD257" si="314">($AX194)*CC194</f>
        <v>22925.035895471858</v>
      </c>
      <c r="CE194" s="34">
        <f t="shared" ref="CE194:CE257" si="315">$AY194/1.0468^10</f>
        <v>21332.929172431046</v>
      </c>
      <c r="CF194" s="34">
        <f t="shared" ref="CF194:CF257" si="316">CD194/CE194</f>
        <v>1.074631416537881</v>
      </c>
      <c r="CG194" s="54">
        <f t="shared" ref="CG194:CG257" si="317">CD194-CE194</f>
        <v>1592.1067230408116</v>
      </c>
      <c r="CH194" t="e">
        <f>IFERROR(VLOOKUP(AO194,'Model Failure data- Lines'!#REF!,3,FALSE),'Model Failure data- Lines'!#REF!)</f>
        <v>#REF!</v>
      </c>
      <c r="CI194" s="14" t="e">
        <f t="shared" ref="CI194:CI257" si="318">($AX194)*CH194</f>
        <v>#REF!</v>
      </c>
      <c r="CJ194" s="34">
        <f t="shared" ref="CJ194:CJ257" si="319">$AY194/1.0644^2.5</f>
        <v>28835.365884949955</v>
      </c>
      <c r="CK194" s="34" t="e">
        <f t="shared" ref="CK194:CK257" si="320">CI194/CJ194</f>
        <v>#REF!</v>
      </c>
      <c r="CL194" s="54" t="e">
        <f t="shared" ref="CL194:CL257" si="321">CI194-CJ194</f>
        <v>#REF!</v>
      </c>
      <c r="CM194" t="e">
        <f>IFERROR(VLOOKUP(AO194,'Model Failure data- Lines'!#REF!,4,FALSE),'Model Failure data- Lines'!#REF!)</f>
        <v>#REF!</v>
      </c>
      <c r="CN194" s="14" t="e">
        <f t="shared" ref="CN194:CN257" si="322">($AX194)*CM194</f>
        <v>#REF!</v>
      </c>
      <c r="CO194" s="34">
        <f t="shared" ref="CO194:CO257" si="323">$AY194/1.0644^5</f>
        <v>24669.667822168911</v>
      </c>
      <c r="CP194" s="34" t="e">
        <f t="shared" ref="CP194:CP257" si="324">CN194/CO194</f>
        <v>#REF!</v>
      </c>
      <c r="CQ194" s="54" t="e">
        <f t="shared" ref="CQ194:CQ257" si="325">CN194-CO194</f>
        <v>#REF!</v>
      </c>
      <c r="CR194" t="e">
        <f>IFERROR(VLOOKUP(AO194,'Model Failure data- Lines'!#REF!,5,FALSE),'Model Failure data- Lines'!#REF!)</f>
        <v>#REF!</v>
      </c>
      <c r="CS194" s="14" t="e">
        <f t="shared" ref="CS194:CS257" si="326">($AX194)*CR194</f>
        <v>#REF!</v>
      </c>
      <c r="CT194" s="34">
        <f t="shared" ref="CT194:CT257" si="327">$AY194/1.0644^10</f>
        <v>18056.724520187112</v>
      </c>
      <c r="CU194" s="34" t="e">
        <f t="shared" ref="CU194:CU257" si="328">CS194/CT194</f>
        <v>#REF!</v>
      </c>
      <c r="CV194" s="54" t="e">
        <f t="shared" ref="CV194:CV257" si="329">CS194-CT194</f>
        <v>#REF!</v>
      </c>
      <c r="CW194" t="s">
        <v>156</v>
      </c>
      <c r="CY194">
        <v>1</v>
      </c>
      <c r="CZ194">
        <f t="shared" ref="CZ194:CZ257" si="330">BX194*(BZ194-1)/BZ194</f>
        <v>5733.4301044865042</v>
      </c>
      <c r="DA194" s="34">
        <f t="shared" ref="DA194:DA257" si="331">1.067*$AT194*$BW194</f>
        <v>17178.699999999997</v>
      </c>
      <c r="DB194" s="34">
        <f t="shared" ref="DB194:DB257" si="332">1.067*$BW194*$AU194</f>
        <v>3034.8237755476021</v>
      </c>
      <c r="DC194" s="34">
        <f t="shared" ref="DC194:DC257" si="333">1.067*$BW194*$AV194</f>
        <v>1597.6791933321974</v>
      </c>
      <c r="DD194" s="9">
        <f t="shared" ref="DD194:DD257" si="334">1.067*$BW194*$AW194</f>
        <v>10736.687499999998</v>
      </c>
      <c r="DE194" s="59">
        <f t="shared" ref="DE194:DE257" si="335">DA194/$BX194</f>
        <v>0.52779764686824071</v>
      </c>
      <c r="DF194" s="59">
        <f t="shared" ref="DF194:DF257" si="336">DB194/$BX194</f>
        <v>9.3241796375384323E-2</v>
      </c>
      <c r="DG194" s="59">
        <f t="shared" ref="DG194:DG257" si="337">DC194/$BX194</f>
        <v>4.9087027463724439E-2</v>
      </c>
      <c r="DH194" s="59">
        <f t="shared" ref="DH194:DH257" si="338">DD194/$BX194</f>
        <v>0.32987352929265046</v>
      </c>
      <c r="DI194" s="14">
        <f t="shared" ref="DI194:DI257" si="339">DE194*$BX194*($BZ194-1)/$BZ194</f>
        <v>3026.0909176315085</v>
      </c>
      <c r="DJ194" s="14">
        <f t="shared" ref="DJ194:DJ257" si="340">DF194*$BX194*($BZ194-1)/$BZ194</f>
        <v>534.5953223350291</v>
      </c>
      <c r="DK194" s="14">
        <f t="shared" ref="DK194:DK257" si="341">DG194*$BX194*($BZ194-1)/$BZ194</f>
        <v>281.4370410002735</v>
      </c>
      <c r="DL194" s="14">
        <f t="shared" ref="DL194:DL257" si="342">DH194*$BX194*($BZ194-1)/$BZ194</f>
        <v>1891.3068235196929</v>
      </c>
      <c r="DM194">
        <f t="shared" ref="DM194:DM257" si="343">CD194*(CF194-1)/CF194</f>
        <v>1592.1067230408134</v>
      </c>
      <c r="DN194" s="34">
        <f t="shared" ref="DN194:DN257" si="344">1.067*$AT194*$CC194</f>
        <v>12099.779999999999</v>
      </c>
      <c r="DO194" s="34">
        <f t="shared" ref="DO194:DO257" si="345">1.067*$CC194*$AU194</f>
        <v>2137.5715288639631</v>
      </c>
      <c r="DP194" s="34">
        <f t="shared" ref="DP194:DP257" si="346">1.067*$CC194*$AV194</f>
        <v>1125.3218666078956</v>
      </c>
      <c r="DQ194" s="9">
        <f t="shared" ref="DQ194:DQ257" si="347">1.067*$CC194*$AW194</f>
        <v>7562.3624999999984</v>
      </c>
      <c r="DR194" s="59">
        <f t="shared" ref="DR194:DR257" si="348">DN194/$CD194</f>
        <v>0.52779764686824071</v>
      </c>
      <c r="DS194" s="59">
        <f t="shared" ref="DS194:DS257" si="349">DO194/$CD194</f>
        <v>9.3241796375384309E-2</v>
      </c>
      <c r="DT194" s="59">
        <f t="shared" ref="DT194:DT257" si="350">DP194/$CD194</f>
        <v>4.9087027463724432E-2</v>
      </c>
      <c r="DU194" s="59">
        <f t="shared" ref="DU194:DU257" si="351">DQ194/$CD194</f>
        <v>0.3298735292926504</v>
      </c>
      <c r="DV194" s="14">
        <f t="shared" ref="DV194:DV257" si="352">DR194*$CD194*($CF194-1)/$CF194</f>
        <v>840.31018198404729</v>
      </c>
      <c r="DW194" s="14">
        <f t="shared" ref="DW194:DW257" si="353">DS194*$CD194*($CF194-1)/$CF194</f>
        <v>148.45089087765191</v>
      </c>
      <c r="DX194" s="14">
        <f t="shared" ref="DX194:DX257" si="354">DT194*$CD194*($CF194-1)/$CF194</f>
        <v>78.151786439084731</v>
      </c>
      <c r="DY194" s="14">
        <f t="shared" ref="DY194:DY257" si="355">DU194*$CD194*($CF194-1)/$CF194</f>
        <v>525.19386374002943</v>
      </c>
      <c r="DZ194" s="34" t="e">
        <f t="shared" ref="DZ194:DZ257" si="356">CN194*(CP194-1)/CP194</f>
        <v>#REF!</v>
      </c>
      <c r="EA194" s="34" t="e">
        <f t="shared" ref="EA194:EA257" si="357">1.067*$AT194*$CM194</f>
        <v>#REF!</v>
      </c>
      <c r="EB194" s="34" t="e">
        <f t="shared" ref="EB194:EB257" si="358">1.067*$AU194*$CM194</f>
        <v>#REF!</v>
      </c>
      <c r="EC194" s="34" t="e">
        <f t="shared" ref="EC194:EC257" si="359">1.067*$AV194*$CM194</f>
        <v>#REF!</v>
      </c>
      <c r="ED194" s="34" t="e">
        <f t="shared" ref="ED194:ED257" si="360">1.067*$AW194*$CM194</f>
        <v>#REF!</v>
      </c>
      <c r="EE194" s="59" t="e">
        <f t="shared" ref="EE194:EE257" si="361">EA194/$CN194</f>
        <v>#REF!</v>
      </c>
      <c r="EF194" s="59" t="e">
        <f t="shared" ref="EF194:EF257" si="362">EB194/$CN194</f>
        <v>#REF!</v>
      </c>
      <c r="EG194" s="59" t="e">
        <f t="shared" ref="EG194:EG257" si="363">EC194/$CN194</f>
        <v>#REF!</v>
      </c>
      <c r="EH194" s="59" t="e">
        <f t="shared" ref="EH194:EH257" si="364">ED194/$CN194</f>
        <v>#REF!</v>
      </c>
      <c r="EI194" s="14" t="e">
        <f t="shared" ref="EI194:EI257" si="365">EE194*$CN194*($CP194-1)/$CP194</f>
        <v>#REF!</v>
      </c>
      <c r="EJ194" s="14" t="e">
        <f t="shared" ref="EJ194:EJ257" si="366">EF194*$CN194*($CP194-1)/$CP194</f>
        <v>#REF!</v>
      </c>
      <c r="EK194" s="14" t="e">
        <f t="shared" ref="EK194:EK257" si="367">EG194*$CN194*($CP194-1)/$CP194</f>
        <v>#REF!</v>
      </c>
      <c r="EL194" s="14" t="e">
        <f t="shared" ref="EL194:EL257" si="368">EH194*$CN194*($CP194-1)/$CP194</f>
        <v>#REF!</v>
      </c>
      <c r="EM194" t="e">
        <f t="shared" ref="EM194:EM257" si="369">CS194*(CU194-1)/CU194</f>
        <v>#REF!</v>
      </c>
      <c r="EN194" s="34" t="e">
        <f t="shared" ref="EN194:EN257" si="370">1.067*$AT194*$CR194</f>
        <v>#REF!</v>
      </c>
      <c r="EO194" s="34" t="e">
        <f t="shared" ref="EO194:EO257" si="371">1.067*$AU194*$CR194</f>
        <v>#REF!</v>
      </c>
      <c r="EP194" s="34" t="e">
        <f t="shared" ref="EP194:EP257" si="372">1.067*$AV194*$CR194</f>
        <v>#REF!</v>
      </c>
      <c r="EQ194" s="34" t="e">
        <f t="shared" ref="EQ194:EQ257" si="373">1.067*$AW194*$CR194</f>
        <v>#REF!</v>
      </c>
      <c r="ER194" s="59" t="e">
        <f t="shared" ref="ER194:ER257" si="374">EN194/$CS194</f>
        <v>#REF!</v>
      </c>
      <c r="ES194" s="59" t="e">
        <f t="shared" ref="ES194:ES257" si="375">EO194/$CS194</f>
        <v>#REF!</v>
      </c>
      <c r="ET194" s="59" t="e">
        <f t="shared" ref="ET194:ET257" si="376">EP194/$CS194</f>
        <v>#REF!</v>
      </c>
      <c r="EU194" s="59" t="e">
        <f t="shared" ref="EU194:EU257" si="377">EQ194/$CS194</f>
        <v>#REF!</v>
      </c>
      <c r="EV194" s="14" t="e">
        <f t="shared" ref="EV194:EV257" si="378">ER194*$CS194*($CU194-1)/$CU194</f>
        <v>#REF!</v>
      </c>
      <c r="EW194" s="14" t="e">
        <f t="shared" ref="EW194:EW257" si="379">ES194*$CS194*($CU194-1)/$CU194</f>
        <v>#REF!</v>
      </c>
      <c r="EX194" s="14" t="e">
        <f t="shared" ref="EX194:EX257" si="380">ET194*$CS194*($CU194-1)/$CU194</f>
        <v>#REF!</v>
      </c>
      <c r="EY194" s="14" t="e">
        <f t="shared" ref="EY194:EY257" si="381">EU194*$CS194*($CU194-1)/$CU194</f>
        <v>#REF!</v>
      </c>
    </row>
    <row r="195" spans="1:155" x14ac:dyDescent="0.2">
      <c r="A195" s="17">
        <v>30136798</v>
      </c>
      <c r="B195" t="s">
        <v>62</v>
      </c>
      <c r="C195" t="s">
        <v>2698</v>
      </c>
      <c r="D195" t="s">
        <v>2699</v>
      </c>
      <c r="E195" t="s">
        <v>2700</v>
      </c>
      <c r="F195" t="s">
        <v>41</v>
      </c>
      <c r="G195" t="s">
        <v>42</v>
      </c>
      <c r="H195" t="s">
        <v>2701</v>
      </c>
      <c r="I195" t="s">
        <v>68</v>
      </c>
      <c r="J195" s="19" t="s">
        <v>69</v>
      </c>
      <c r="K195" t="s">
        <v>70</v>
      </c>
      <c r="L195">
        <v>1962</v>
      </c>
      <c r="M195">
        <f t="shared" si="290"/>
        <v>1962</v>
      </c>
      <c r="N195">
        <v>57</v>
      </c>
      <c r="O195" s="19">
        <f t="shared" si="291"/>
        <v>57</v>
      </c>
      <c r="P195" t="s">
        <v>80</v>
      </c>
      <c r="Q195" s="19" t="str">
        <f t="shared" si="292"/>
        <v>50-60</v>
      </c>
      <c r="R195" s="23">
        <v>469.39</v>
      </c>
      <c r="S195" s="15">
        <f t="shared" si="293"/>
        <v>0.46938999999999997</v>
      </c>
      <c r="T195">
        <v>30082691</v>
      </c>
      <c r="U195" t="s">
        <v>45</v>
      </c>
      <c r="V195" t="s">
        <v>55</v>
      </c>
      <c r="W195" t="s">
        <v>47</v>
      </c>
      <c r="X195" t="s">
        <v>88</v>
      </c>
      <c r="Y195" t="s">
        <v>408</v>
      </c>
      <c r="Z195" t="s">
        <v>2702</v>
      </c>
      <c r="AA195" t="s">
        <v>2703</v>
      </c>
      <c r="AB195" t="s">
        <v>279</v>
      </c>
      <c r="AC195">
        <v>1962</v>
      </c>
      <c r="AD195">
        <v>57</v>
      </c>
      <c r="AE195" t="str">
        <f t="shared" si="294"/>
        <v>&lt;60</v>
      </c>
      <c r="AF195">
        <v>-37.902752909999997</v>
      </c>
      <c r="AG195">
        <v>144.14418975000001</v>
      </c>
      <c r="AH195" t="s">
        <v>50</v>
      </c>
      <c r="AI195" t="s">
        <v>51</v>
      </c>
      <c r="AJ195" s="33" t="s">
        <v>446</v>
      </c>
      <c r="AL195">
        <v>1</v>
      </c>
      <c r="AM195" t="s">
        <v>86</v>
      </c>
      <c r="AN195">
        <v>220</v>
      </c>
      <c r="AO195" s="69">
        <v>4</v>
      </c>
      <c r="AP195">
        <v>2</v>
      </c>
      <c r="AQ195">
        <v>0</v>
      </c>
      <c r="AR195">
        <v>0</v>
      </c>
      <c r="AS195" s="82" t="str">
        <f t="shared" si="295"/>
        <v>Gw-0-0</v>
      </c>
      <c r="AT195" s="14">
        <f t="shared" si="296"/>
        <v>40000</v>
      </c>
      <c r="AU195" s="81">
        <f>VLOOKUP(C195,Bushfire_Vlookup!$F$2:$H$12575,3,FALSE)</f>
        <v>7066.4806429999999</v>
      </c>
      <c r="AV195" s="14">
        <f>VLOOKUP(AS195,Safety_collateral_Vlookup!$J$3:$L$20,2,FALSE)</f>
        <v>3720.1399252148244</v>
      </c>
      <c r="AW195" s="14">
        <f>VLOOKUP(AS195,Safety_collateral_Vlookup!$J$3:$L$20,3,FALSE)</f>
        <v>25000</v>
      </c>
      <c r="AX195" s="48">
        <f t="shared" si="297"/>
        <v>80864.324146285217</v>
      </c>
      <c r="AY195" s="49">
        <f t="shared" si="289"/>
        <v>35673.64</v>
      </c>
      <c r="AZ195" s="14">
        <v>76000</v>
      </c>
      <c r="BA195" s="16">
        <f t="shared" si="298"/>
        <v>2.2667808540503636</v>
      </c>
      <c r="BB195" t="e">
        <f>IF(BA195&lt;=#REF!,#REF!,IF(BA195&lt;=#REF!,#REF!,IF(BA195&lt;=#REF!,#REF!,IF(BA195&lt;=#REF!,#REF!,#REF!))))</f>
        <v>#REF!</v>
      </c>
      <c r="BC195" s="51">
        <v>3</v>
      </c>
      <c r="BD195" s="21">
        <v>70</v>
      </c>
      <c r="BE195" s="21">
        <v>6.4399999999999999E-2</v>
      </c>
      <c r="BF195" s="26">
        <f t="shared" si="299"/>
        <v>2326.8557213679196</v>
      </c>
      <c r="BG195" s="21">
        <v>7</v>
      </c>
      <c r="BH195" s="21">
        <f t="shared" si="300"/>
        <v>54.6</v>
      </c>
      <c r="BI195" s="28">
        <f t="shared" si="301"/>
        <v>2.2519960070400004E-2</v>
      </c>
      <c r="BJ195" s="27">
        <f t="shared" si="302"/>
        <v>2.2519960070400004E-2</v>
      </c>
      <c r="BK195" s="28">
        <f t="shared" si="303"/>
        <v>0.34525945935897445</v>
      </c>
      <c r="BL195" s="35">
        <f t="shared" si="304"/>
        <v>0.78262753215470293</v>
      </c>
      <c r="BM195" s="21" t="str">
        <f t="shared" si="305"/>
        <v>Cr2</v>
      </c>
      <c r="BN195" s="51">
        <v>2</v>
      </c>
      <c r="BO195" s="21">
        <v>2</v>
      </c>
      <c r="BP195" s="50" t="s">
        <v>5497</v>
      </c>
      <c r="BQ195" s="14">
        <v>40000</v>
      </c>
      <c r="BR195">
        <f>IFERROR(VLOOKUP(AO195,'Model Failure data- Lines'!$A$37:$E$41,3,FALSE),'Model Failure data- Lines'!$C$37)</f>
        <v>0.45419999999999999</v>
      </c>
      <c r="BS195" s="14">
        <f t="shared" si="306"/>
        <v>36728.576027242743</v>
      </c>
      <c r="BT195" s="34">
        <f t="shared" si="307"/>
        <v>31819.118235718925</v>
      </c>
      <c r="BU195" s="34">
        <f t="shared" si="308"/>
        <v>1.1542927040012267</v>
      </c>
      <c r="BV195" s="54">
        <f t="shared" si="309"/>
        <v>4909.4577915238187</v>
      </c>
      <c r="BW195">
        <f>IFERROR(VLOOKUP(AO195,'Model Failure data- Lines'!$A$37:$E$41,4,FALSE),'Model Failure data- Lines'!$D$37)</f>
        <v>0.40249999999999997</v>
      </c>
      <c r="BX195" s="14">
        <f t="shared" si="310"/>
        <v>32547.890468879796</v>
      </c>
      <c r="BY195" s="34">
        <f t="shared" si="311"/>
        <v>28381.075923249227</v>
      </c>
      <c r="BZ195" s="71">
        <f t="shared" si="312"/>
        <v>1.1468166519443752</v>
      </c>
      <c r="CA195" s="71">
        <f t="shared" si="313"/>
        <v>4166.8145456305683</v>
      </c>
      <c r="CB195" s="56">
        <v>1</v>
      </c>
      <c r="CC195">
        <f>IFERROR(VLOOKUP(AO195,'Model Failure data- Lines'!$A$37:$E$41,5,FALSE),'Model Failure data- Lines'!$E$37)</f>
        <v>0.28349999999999997</v>
      </c>
      <c r="CD195" s="14">
        <f t="shared" si="314"/>
        <v>22925.035895471858</v>
      </c>
      <c r="CE195" s="34">
        <f t="shared" si="315"/>
        <v>22579.290214321747</v>
      </c>
      <c r="CF195" s="34">
        <f t="shared" si="316"/>
        <v>1.015312513275143</v>
      </c>
      <c r="CG195" s="54">
        <f t="shared" si="317"/>
        <v>345.74568115011061</v>
      </c>
      <c r="CH195" t="e">
        <f>IFERROR(VLOOKUP(AO195,'Model Failure data- Lines'!#REF!,3,FALSE),'Model Failure data- Lines'!#REF!)</f>
        <v>#REF!</v>
      </c>
      <c r="CI195" s="14" t="e">
        <f t="shared" si="318"/>
        <v>#REF!</v>
      </c>
      <c r="CJ195" s="34">
        <f t="shared" si="319"/>
        <v>30520.05139518503</v>
      </c>
      <c r="CK195" s="34" t="e">
        <f t="shared" si="320"/>
        <v>#REF!</v>
      </c>
      <c r="CL195" s="54" t="e">
        <f t="shared" si="321"/>
        <v>#REF!</v>
      </c>
      <c r="CM195" t="e">
        <f>IFERROR(VLOOKUP(AO195,'Model Failure data- Lines'!#REF!,4,FALSE),'Model Failure data- Lines'!#REF!)</f>
        <v>#REF!</v>
      </c>
      <c r="CN195" s="14" t="e">
        <f t="shared" si="322"/>
        <v>#REF!</v>
      </c>
      <c r="CO195" s="34">
        <f t="shared" si="323"/>
        <v>26110.975419518047</v>
      </c>
      <c r="CP195" s="34" t="e">
        <f t="shared" si="324"/>
        <v>#REF!</v>
      </c>
      <c r="CQ195" s="54" t="e">
        <f t="shared" si="325"/>
        <v>#REF!</v>
      </c>
      <c r="CR195" t="e">
        <f>IFERROR(VLOOKUP(AO195,'Model Failure data- Lines'!#REF!,5,FALSE),'Model Failure data- Lines'!#REF!)</f>
        <v>#REF!</v>
      </c>
      <c r="CS195" s="14" t="e">
        <f t="shared" si="326"/>
        <v>#REF!</v>
      </c>
      <c r="CT195" s="34">
        <f t="shared" si="327"/>
        <v>19111.675661880192</v>
      </c>
      <c r="CU195" s="34" t="e">
        <f t="shared" si="328"/>
        <v>#REF!</v>
      </c>
      <c r="CV195" s="54" t="e">
        <f t="shared" si="329"/>
        <v>#REF!</v>
      </c>
      <c r="CW195" t="s">
        <v>279</v>
      </c>
      <c r="CY195">
        <v>1</v>
      </c>
      <c r="CZ195">
        <f t="shared" si="330"/>
        <v>4166.8145456305692</v>
      </c>
      <c r="DA195" s="34">
        <f t="shared" si="331"/>
        <v>17178.699999999997</v>
      </c>
      <c r="DB195" s="34">
        <f t="shared" si="332"/>
        <v>3034.8237755476021</v>
      </c>
      <c r="DC195" s="34">
        <f t="shared" si="333"/>
        <v>1597.6791933321974</v>
      </c>
      <c r="DD195" s="9">
        <f t="shared" si="334"/>
        <v>10736.687499999998</v>
      </c>
      <c r="DE195" s="59">
        <f t="shared" si="335"/>
        <v>0.52779764686824071</v>
      </c>
      <c r="DF195" s="59">
        <f t="shared" si="336"/>
        <v>9.3241796375384323E-2</v>
      </c>
      <c r="DG195" s="59">
        <f t="shared" si="337"/>
        <v>4.9087027463724439E-2</v>
      </c>
      <c r="DH195" s="59">
        <f t="shared" si="338"/>
        <v>0.32987352929265046</v>
      </c>
      <c r="DI195" s="14">
        <f t="shared" si="339"/>
        <v>2199.2349121201723</v>
      </c>
      <c r="DJ195" s="14">
        <f t="shared" si="340"/>
        <v>388.52127339767503</v>
      </c>
      <c r="DK195" s="14">
        <f t="shared" si="341"/>
        <v>204.53654003761423</v>
      </c>
      <c r="DL195" s="14">
        <f t="shared" si="342"/>
        <v>1374.5218200751076</v>
      </c>
      <c r="DM195">
        <f t="shared" si="343"/>
        <v>345.74568115010925</v>
      </c>
      <c r="DN195" s="34">
        <f t="shared" si="344"/>
        <v>12099.779999999999</v>
      </c>
      <c r="DO195" s="34">
        <f t="shared" si="345"/>
        <v>2137.5715288639631</v>
      </c>
      <c r="DP195" s="34">
        <f t="shared" si="346"/>
        <v>1125.3218666078956</v>
      </c>
      <c r="DQ195" s="9">
        <f t="shared" si="347"/>
        <v>7562.3624999999984</v>
      </c>
      <c r="DR195" s="59">
        <f t="shared" si="348"/>
        <v>0.52779764686824071</v>
      </c>
      <c r="DS195" s="59">
        <f t="shared" si="349"/>
        <v>9.3241796375384309E-2</v>
      </c>
      <c r="DT195" s="59">
        <f t="shared" si="350"/>
        <v>4.9087027463724432E-2</v>
      </c>
      <c r="DU195" s="59">
        <f t="shared" si="351"/>
        <v>0.3298735292926504</v>
      </c>
      <c r="DV195" s="14">
        <f t="shared" si="352"/>
        <v>182.48375692588473</v>
      </c>
      <c r="DW195" s="14">
        <f t="shared" si="353"/>
        <v>32.237948399467037</v>
      </c>
      <c r="DX195" s="14">
        <f t="shared" si="354"/>
        <v>16.971627746079527</v>
      </c>
      <c r="DY195" s="14">
        <f t="shared" si="355"/>
        <v>114.05234807867792</v>
      </c>
      <c r="DZ195" s="34" t="e">
        <f t="shared" si="356"/>
        <v>#REF!</v>
      </c>
      <c r="EA195" s="34" t="e">
        <f t="shared" si="357"/>
        <v>#REF!</v>
      </c>
      <c r="EB195" s="34" t="e">
        <f t="shared" si="358"/>
        <v>#REF!</v>
      </c>
      <c r="EC195" s="34" t="e">
        <f t="shared" si="359"/>
        <v>#REF!</v>
      </c>
      <c r="ED195" s="34" t="e">
        <f t="shared" si="360"/>
        <v>#REF!</v>
      </c>
      <c r="EE195" s="59" t="e">
        <f t="shared" si="361"/>
        <v>#REF!</v>
      </c>
      <c r="EF195" s="59" t="e">
        <f t="shared" si="362"/>
        <v>#REF!</v>
      </c>
      <c r="EG195" s="59" t="e">
        <f t="shared" si="363"/>
        <v>#REF!</v>
      </c>
      <c r="EH195" s="59" t="e">
        <f t="shared" si="364"/>
        <v>#REF!</v>
      </c>
      <c r="EI195" s="14" t="e">
        <f t="shared" si="365"/>
        <v>#REF!</v>
      </c>
      <c r="EJ195" s="14" t="e">
        <f t="shared" si="366"/>
        <v>#REF!</v>
      </c>
      <c r="EK195" s="14" t="e">
        <f t="shared" si="367"/>
        <v>#REF!</v>
      </c>
      <c r="EL195" s="14" t="e">
        <f t="shared" si="368"/>
        <v>#REF!</v>
      </c>
      <c r="EM195" t="e">
        <f t="shared" si="369"/>
        <v>#REF!</v>
      </c>
      <c r="EN195" s="34" t="e">
        <f t="shared" si="370"/>
        <v>#REF!</v>
      </c>
      <c r="EO195" s="34" t="e">
        <f t="shared" si="371"/>
        <v>#REF!</v>
      </c>
      <c r="EP195" s="34" t="e">
        <f t="shared" si="372"/>
        <v>#REF!</v>
      </c>
      <c r="EQ195" s="34" t="e">
        <f t="shared" si="373"/>
        <v>#REF!</v>
      </c>
      <c r="ER195" s="59" t="e">
        <f t="shared" si="374"/>
        <v>#REF!</v>
      </c>
      <c r="ES195" s="59" t="e">
        <f t="shared" si="375"/>
        <v>#REF!</v>
      </c>
      <c r="ET195" s="59" t="e">
        <f t="shared" si="376"/>
        <v>#REF!</v>
      </c>
      <c r="EU195" s="59" t="e">
        <f t="shared" si="377"/>
        <v>#REF!</v>
      </c>
      <c r="EV195" s="14" t="e">
        <f t="shared" si="378"/>
        <v>#REF!</v>
      </c>
      <c r="EW195" s="14" t="e">
        <f t="shared" si="379"/>
        <v>#REF!</v>
      </c>
      <c r="EX195" s="14" t="e">
        <f t="shared" si="380"/>
        <v>#REF!</v>
      </c>
      <c r="EY195" s="14" t="e">
        <f t="shared" si="381"/>
        <v>#REF!</v>
      </c>
    </row>
    <row r="196" spans="1:155" x14ac:dyDescent="0.2">
      <c r="A196" s="17">
        <v>30333391</v>
      </c>
      <c r="B196" t="s">
        <v>62</v>
      </c>
      <c r="C196" t="s">
        <v>4725</v>
      </c>
      <c r="D196" t="s">
        <v>4726</v>
      </c>
      <c r="E196" t="s">
        <v>429</v>
      </c>
      <c r="F196" t="s">
        <v>41</v>
      </c>
      <c r="G196" t="s">
        <v>42</v>
      </c>
      <c r="H196" t="s">
        <v>4727</v>
      </c>
      <c r="I196" t="s">
        <v>68</v>
      </c>
      <c r="J196" s="19" t="s">
        <v>69</v>
      </c>
      <c r="K196" t="s">
        <v>70</v>
      </c>
      <c r="L196">
        <v>1962</v>
      </c>
      <c r="M196">
        <f t="shared" si="290"/>
        <v>1962</v>
      </c>
      <c r="N196">
        <v>57</v>
      </c>
      <c r="O196" s="19">
        <f t="shared" si="291"/>
        <v>57</v>
      </c>
      <c r="P196" t="s">
        <v>80</v>
      </c>
      <c r="Q196" s="19" t="str">
        <f t="shared" si="292"/>
        <v>50-60</v>
      </c>
      <c r="R196" s="23">
        <v>385.57</v>
      </c>
      <c r="S196" s="15">
        <f t="shared" si="293"/>
        <v>0.38556999999999997</v>
      </c>
      <c r="T196">
        <v>30391405</v>
      </c>
      <c r="U196" t="s">
        <v>45</v>
      </c>
      <c r="V196" t="s">
        <v>55</v>
      </c>
      <c r="W196" t="s">
        <v>47</v>
      </c>
      <c r="X196" t="s">
        <v>48</v>
      </c>
      <c r="Y196" t="s">
        <v>452</v>
      </c>
      <c r="Z196" t="s">
        <v>4728</v>
      </c>
      <c r="AA196" t="s">
        <v>4729</v>
      </c>
      <c r="AB196" t="s">
        <v>165</v>
      </c>
      <c r="AC196">
        <v>1962</v>
      </c>
      <c r="AD196">
        <v>57</v>
      </c>
      <c r="AE196" t="str">
        <f t="shared" si="294"/>
        <v>&lt;60</v>
      </c>
      <c r="AF196">
        <v>-37.899721710000001</v>
      </c>
      <c r="AG196">
        <v>144.14049571000001</v>
      </c>
      <c r="AH196" t="s">
        <v>50</v>
      </c>
      <c r="AI196" t="s">
        <v>51</v>
      </c>
      <c r="AJ196" s="33" t="s">
        <v>446</v>
      </c>
      <c r="AL196">
        <v>1</v>
      </c>
      <c r="AM196" t="s">
        <v>86</v>
      </c>
      <c r="AN196">
        <v>220</v>
      </c>
      <c r="AO196" s="69">
        <v>4</v>
      </c>
      <c r="AP196">
        <v>2</v>
      </c>
      <c r="AQ196">
        <v>0</v>
      </c>
      <c r="AR196">
        <v>0</v>
      </c>
      <c r="AS196" s="82" t="str">
        <f t="shared" si="295"/>
        <v>Gw-0-0</v>
      </c>
      <c r="AT196" s="14">
        <f t="shared" si="296"/>
        <v>40000</v>
      </c>
      <c r="AU196" s="81">
        <f>VLOOKUP(C196,Bushfire_Vlookup!$F$2:$H$12575,3,FALSE)</f>
        <v>10880.68504</v>
      </c>
      <c r="AV196" s="14">
        <f>VLOOKUP(AS196,Safety_collateral_Vlookup!$J$3:$L$20,2,FALSE)</f>
        <v>3720.1399252148244</v>
      </c>
      <c r="AW196" s="14">
        <f>VLOOKUP(AS196,Safety_collateral_Vlookup!$J$3:$L$20,3,FALSE)</f>
        <v>25000</v>
      </c>
      <c r="AX196" s="48">
        <f t="shared" si="297"/>
        <v>84934.080237884205</v>
      </c>
      <c r="AY196" s="49">
        <f t="shared" si="289"/>
        <v>29303.319999999996</v>
      </c>
      <c r="AZ196" s="14">
        <v>76000</v>
      </c>
      <c r="BA196" s="16">
        <f t="shared" si="298"/>
        <v>2.8984456449946361</v>
      </c>
      <c r="BB196" t="e">
        <f>IF(BA196&lt;=#REF!,#REF!,IF(BA196&lt;=#REF!,#REF!,IF(BA196&lt;=#REF!,#REF!,IF(BA196&lt;=#REF!,#REF!,#REF!))))</f>
        <v>#REF!</v>
      </c>
      <c r="BC196" s="51">
        <v>3</v>
      </c>
      <c r="BD196" s="21">
        <v>70</v>
      </c>
      <c r="BE196" s="21">
        <v>6.4399999999999999E-2</v>
      </c>
      <c r="BF196" s="26">
        <f t="shared" si="299"/>
        <v>1911.3440006984144</v>
      </c>
      <c r="BG196" s="21">
        <v>7</v>
      </c>
      <c r="BH196" s="21">
        <f t="shared" si="300"/>
        <v>54.6</v>
      </c>
      <c r="BI196" s="28">
        <f t="shared" si="301"/>
        <v>2.2519960070400004E-2</v>
      </c>
      <c r="BJ196" s="27">
        <f t="shared" si="302"/>
        <v>2.2519960070400004E-2</v>
      </c>
      <c r="BK196" s="28">
        <f t="shared" si="303"/>
        <v>0.3452594593589744</v>
      </c>
      <c r="BL196" s="35">
        <f t="shared" si="304"/>
        <v>1.0007157763722219</v>
      </c>
      <c r="BM196" s="21" t="str">
        <f t="shared" si="305"/>
        <v>Cr3</v>
      </c>
      <c r="BN196" s="51">
        <v>3</v>
      </c>
      <c r="BO196" s="21">
        <v>1</v>
      </c>
      <c r="BP196" s="50" t="s">
        <v>5497</v>
      </c>
      <c r="BQ196" s="14">
        <v>40000</v>
      </c>
      <c r="BR196">
        <f>IFERROR(VLOOKUP(AO196,'Model Failure data- Lines'!$A$37:$E$41,3,FALSE),'Model Failure data- Lines'!$C$37)</f>
        <v>0.45419999999999999</v>
      </c>
      <c r="BS196" s="14">
        <f t="shared" si="306"/>
        <v>38577.059244047006</v>
      </c>
      <c r="BT196" s="34">
        <f t="shared" si="307"/>
        <v>26137.108626400528</v>
      </c>
      <c r="BU196" s="34">
        <f t="shared" si="308"/>
        <v>1.4759497615233979</v>
      </c>
      <c r="BV196" s="54">
        <f t="shared" si="309"/>
        <v>12439.950617646478</v>
      </c>
      <c r="BW196">
        <f>IFERROR(VLOOKUP(AO196,'Model Failure data- Lines'!$A$37:$E$41,4,FALSE),'Model Failure data- Lines'!$D$37)</f>
        <v>0.40249999999999997</v>
      </c>
      <c r="BX196" s="14">
        <f t="shared" si="310"/>
        <v>34185.967295748393</v>
      </c>
      <c r="BY196" s="34">
        <f t="shared" si="311"/>
        <v>23313.005057046812</v>
      </c>
      <c r="BZ196" s="71">
        <f t="shared" si="312"/>
        <v>1.4663904208014151</v>
      </c>
      <c r="CA196" s="71">
        <f t="shared" si="313"/>
        <v>10872.962238701581</v>
      </c>
      <c r="CB196" s="56">
        <v>1</v>
      </c>
      <c r="CC196">
        <f>IFERROR(VLOOKUP(AO196,'Model Failure data- Lines'!$A$37:$E$41,5,FALSE),'Model Failure data- Lines'!$E$37)</f>
        <v>0.28349999999999997</v>
      </c>
      <c r="CD196" s="14">
        <f t="shared" si="314"/>
        <v>24078.81174744017</v>
      </c>
      <c r="CE196" s="34">
        <f t="shared" si="315"/>
        <v>18547.256924808869</v>
      </c>
      <c r="CF196" s="34">
        <f t="shared" si="316"/>
        <v>1.2982411277881354</v>
      </c>
      <c r="CG196" s="54">
        <f t="shared" si="317"/>
        <v>5531.5548226313003</v>
      </c>
      <c r="CH196" t="e">
        <f>IFERROR(VLOOKUP(AO196,'Model Failure data- Lines'!#REF!,3,FALSE),'Model Failure data- Lines'!#REF!)</f>
        <v>#REF!</v>
      </c>
      <c r="CI196" s="14" t="e">
        <f t="shared" si="318"/>
        <v>#REF!</v>
      </c>
      <c r="CJ196" s="34">
        <f t="shared" si="319"/>
        <v>25070.01899580624</v>
      </c>
      <c r="CK196" s="34" t="e">
        <f t="shared" si="320"/>
        <v>#REF!</v>
      </c>
      <c r="CL196" s="54" t="e">
        <f t="shared" si="321"/>
        <v>#REF!</v>
      </c>
      <c r="CM196" t="e">
        <f>IFERROR(VLOOKUP(AO196,'Model Failure data- Lines'!#REF!,4,FALSE),'Model Failure data- Lines'!#REF!)</f>
        <v>#REF!</v>
      </c>
      <c r="CN196" s="14" t="e">
        <f t="shared" si="322"/>
        <v>#REF!</v>
      </c>
      <c r="CO196" s="34">
        <f t="shared" si="323"/>
        <v>21448.281370509751</v>
      </c>
      <c r="CP196" s="34" t="e">
        <f t="shared" si="324"/>
        <v>#REF!</v>
      </c>
      <c r="CQ196" s="54" t="e">
        <f t="shared" si="325"/>
        <v>#REF!</v>
      </c>
      <c r="CR196" t="e">
        <f>IFERROR(VLOOKUP(AO196,'Model Failure data- Lines'!#REF!,5,FALSE),'Model Failure data- Lines'!#REF!)</f>
        <v>#REF!</v>
      </c>
      <c r="CS196" s="14" t="e">
        <f t="shared" si="326"/>
        <v>#REF!</v>
      </c>
      <c r="CT196" s="34">
        <f t="shared" si="327"/>
        <v>15698.861895121636</v>
      </c>
      <c r="CU196" s="34" t="e">
        <f t="shared" si="328"/>
        <v>#REF!</v>
      </c>
      <c r="CV196" s="54" t="e">
        <f t="shared" si="329"/>
        <v>#REF!</v>
      </c>
      <c r="CW196" t="s">
        <v>165</v>
      </c>
      <c r="CY196">
        <v>1</v>
      </c>
      <c r="CZ196">
        <f t="shared" si="330"/>
        <v>10872.962238701581</v>
      </c>
      <c r="DA196" s="34">
        <f t="shared" si="331"/>
        <v>17178.699999999997</v>
      </c>
      <c r="DB196" s="34">
        <f t="shared" si="332"/>
        <v>4672.9006024161999</v>
      </c>
      <c r="DC196" s="34">
        <f t="shared" si="333"/>
        <v>1597.6791933321974</v>
      </c>
      <c r="DD196" s="9">
        <f t="shared" si="334"/>
        <v>10736.687499999998</v>
      </c>
      <c r="DE196" s="59">
        <f t="shared" si="335"/>
        <v>0.50250735488582943</v>
      </c>
      <c r="DF196" s="59">
        <f t="shared" si="336"/>
        <v>0.13669060646990541</v>
      </c>
      <c r="DG196" s="59">
        <f t="shared" si="337"/>
        <v>4.673494184062172E-2</v>
      </c>
      <c r="DH196" s="59">
        <f t="shared" si="338"/>
        <v>0.31406709680364342</v>
      </c>
      <c r="DI196" s="14">
        <f t="shared" si="339"/>
        <v>5463.7434943434382</v>
      </c>
      <c r="DJ196" s="14">
        <f t="shared" si="340"/>
        <v>1486.2318025324996</v>
      </c>
      <c r="DK196" s="14">
        <f t="shared" si="341"/>
        <v>508.1472578609945</v>
      </c>
      <c r="DL196" s="14">
        <f t="shared" si="342"/>
        <v>3414.8396839646493</v>
      </c>
      <c r="DM196">
        <f t="shared" si="343"/>
        <v>5531.5548226313003</v>
      </c>
      <c r="DN196" s="34">
        <f t="shared" si="344"/>
        <v>12099.779999999999</v>
      </c>
      <c r="DO196" s="34">
        <f t="shared" si="345"/>
        <v>3291.3473808322797</v>
      </c>
      <c r="DP196" s="34">
        <f t="shared" si="346"/>
        <v>1125.3218666078956</v>
      </c>
      <c r="DQ196" s="9">
        <f t="shared" si="347"/>
        <v>7562.3624999999984</v>
      </c>
      <c r="DR196" s="59">
        <f t="shared" si="348"/>
        <v>0.50250735488582954</v>
      </c>
      <c r="DS196" s="59">
        <f t="shared" si="349"/>
        <v>0.13669060646990541</v>
      </c>
      <c r="DT196" s="59">
        <f t="shared" si="350"/>
        <v>4.6734941840621727E-2</v>
      </c>
      <c r="DU196" s="59">
        <f t="shared" si="351"/>
        <v>0.31406709680364342</v>
      </c>
      <c r="DV196" s="14">
        <f t="shared" si="352"/>
        <v>2779.6469823264088</v>
      </c>
      <c r="DW196" s="14">
        <f t="shared" si="353"/>
        <v>756.11158342700253</v>
      </c>
      <c r="DX196" s="14">
        <f t="shared" si="354"/>
        <v>258.51689292388448</v>
      </c>
      <c r="DY196" s="14">
        <f t="shared" si="355"/>
        <v>1737.2793639540055</v>
      </c>
      <c r="DZ196" s="34" t="e">
        <f t="shared" si="356"/>
        <v>#REF!</v>
      </c>
      <c r="EA196" s="34" t="e">
        <f t="shared" si="357"/>
        <v>#REF!</v>
      </c>
      <c r="EB196" s="34" t="e">
        <f t="shared" si="358"/>
        <v>#REF!</v>
      </c>
      <c r="EC196" s="34" t="e">
        <f t="shared" si="359"/>
        <v>#REF!</v>
      </c>
      <c r="ED196" s="34" t="e">
        <f t="shared" si="360"/>
        <v>#REF!</v>
      </c>
      <c r="EE196" s="59" t="e">
        <f t="shared" si="361"/>
        <v>#REF!</v>
      </c>
      <c r="EF196" s="59" t="e">
        <f t="shared" si="362"/>
        <v>#REF!</v>
      </c>
      <c r="EG196" s="59" t="e">
        <f t="shared" si="363"/>
        <v>#REF!</v>
      </c>
      <c r="EH196" s="59" t="e">
        <f t="shared" si="364"/>
        <v>#REF!</v>
      </c>
      <c r="EI196" s="14" t="e">
        <f t="shared" si="365"/>
        <v>#REF!</v>
      </c>
      <c r="EJ196" s="14" t="e">
        <f t="shared" si="366"/>
        <v>#REF!</v>
      </c>
      <c r="EK196" s="14" t="e">
        <f t="shared" si="367"/>
        <v>#REF!</v>
      </c>
      <c r="EL196" s="14" t="e">
        <f t="shared" si="368"/>
        <v>#REF!</v>
      </c>
      <c r="EM196" t="e">
        <f t="shared" si="369"/>
        <v>#REF!</v>
      </c>
      <c r="EN196" s="34" t="e">
        <f t="shared" si="370"/>
        <v>#REF!</v>
      </c>
      <c r="EO196" s="34" t="e">
        <f t="shared" si="371"/>
        <v>#REF!</v>
      </c>
      <c r="EP196" s="34" t="e">
        <f t="shared" si="372"/>
        <v>#REF!</v>
      </c>
      <c r="EQ196" s="34" t="e">
        <f t="shared" si="373"/>
        <v>#REF!</v>
      </c>
      <c r="ER196" s="59" t="e">
        <f t="shared" si="374"/>
        <v>#REF!</v>
      </c>
      <c r="ES196" s="59" t="e">
        <f t="shared" si="375"/>
        <v>#REF!</v>
      </c>
      <c r="ET196" s="59" t="e">
        <f t="shared" si="376"/>
        <v>#REF!</v>
      </c>
      <c r="EU196" s="59" t="e">
        <f t="shared" si="377"/>
        <v>#REF!</v>
      </c>
      <c r="EV196" s="14" t="e">
        <f t="shared" si="378"/>
        <v>#REF!</v>
      </c>
      <c r="EW196" s="14" t="e">
        <f t="shared" si="379"/>
        <v>#REF!</v>
      </c>
      <c r="EX196" s="14" t="e">
        <f t="shared" si="380"/>
        <v>#REF!</v>
      </c>
      <c r="EY196" s="14" t="e">
        <f t="shared" si="381"/>
        <v>#REF!</v>
      </c>
    </row>
    <row r="197" spans="1:155" x14ac:dyDescent="0.2">
      <c r="A197" s="17">
        <v>30341750</v>
      </c>
      <c r="B197" t="s">
        <v>62</v>
      </c>
      <c r="C197" t="s">
        <v>4783</v>
      </c>
      <c r="D197" t="s">
        <v>4784</v>
      </c>
      <c r="E197" t="s">
        <v>2442</v>
      </c>
      <c r="F197" t="s">
        <v>41</v>
      </c>
      <c r="G197" t="s">
        <v>42</v>
      </c>
      <c r="H197" t="s">
        <v>4785</v>
      </c>
      <c r="I197" t="s">
        <v>68</v>
      </c>
      <c r="J197" s="19" t="s">
        <v>69</v>
      </c>
      <c r="K197" t="s">
        <v>70</v>
      </c>
      <c r="L197">
        <v>1962</v>
      </c>
      <c r="M197">
        <f t="shared" si="290"/>
        <v>1962</v>
      </c>
      <c r="N197">
        <v>57</v>
      </c>
      <c r="O197" s="19">
        <f t="shared" si="291"/>
        <v>57</v>
      </c>
      <c r="P197" t="s">
        <v>80</v>
      </c>
      <c r="Q197" s="19" t="str">
        <f t="shared" si="292"/>
        <v>50-60</v>
      </c>
      <c r="R197" s="23">
        <v>381</v>
      </c>
      <c r="S197" s="15">
        <f t="shared" si="293"/>
        <v>0.38100000000000001</v>
      </c>
      <c r="T197">
        <v>30478988</v>
      </c>
      <c r="U197" t="s">
        <v>45</v>
      </c>
      <c r="V197" t="s">
        <v>55</v>
      </c>
      <c r="W197" t="s">
        <v>47</v>
      </c>
      <c r="X197" t="s">
        <v>48</v>
      </c>
      <c r="Y197" t="s">
        <v>452</v>
      </c>
      <c r="Z197" t="s">
        <v>4786</v>
      </c>
      <c r="AA197" t="s">
        <v>4787</v>
      </c>
      <c r="AB197" t="s">
        <v>120</v>
      </c>
      <c r="AC197">
        <v>1962</v>
      </c>
      <c r="AD197">
        <v>57</v>
      </c>
      <c r="AE197" t="str">
        <f t="shared" si="294"/>
        <v>&lt;60</v>
      </c>
      <c r="AF197">
        <v>-37.894684419999997</v>
      </c>
      <c r="AG197">
        <v>144.13437582</v>
      </c>
      <c r="AH197" t="s">
        <v>50</v>
      </c>
      <c r="AI197" t="s">
        <v>51</v>
      </c>
      <c r="AJ197" s="33" t="s">
        <v>446</v>
      </c>
      <c r="AL197">
        <v>1</v>
      </c>
      <c r="AM197" t="s">
        <v>86</v>
      </c>
      <c r="AN197">
        <v>220</v>
      </c>
      <c r="AO197" s="69">
        <v>4</v>
      </c>
      <c r="AP197">
        <v>2</v>
      </c>
      <c r="AQ197">
        <v>0</v>
      </c>
      <c r="AR197">
        <v>0</v>
      </c>
      <c r="AS197" s="82" t="str">
        <f t="shared" si="295"/>
        <v>Gw-0-0</v>
      </c>
      <c r="AT197" s="14">
        <f t="shared" si="296"/>
        <v>40000</v>
      </c>
      <c r="AU197" s="81">
        <f>VLOOKUP(C197,Bushfire_Vlookup!$F$2:$H$12575,3,FALSE)</f>
        <v>8336.6101679999992</v>
      </c>
      <c r="AV197" s="14">
        <f>VLOOKUP(AS197,Safety_collateral_Vlookup!$J$3:$L$20,2,FALSE)</f>
        <v>3720.1399252148244</v>
      </c>
      <c r="AW197" s="14">
        <f>VLOOKUP(AS197,Safety_collateral_Vlookup!$J$3:$L$20,3,FALSE)</f>
        <v>25000</v>
      </c>
      <c r="AX197" s="48">
        <f t="shared" si="297"/>
        <v>82219.552349460209</v>
      </c>
      <c r="AY197" s="49">
        <f t="shared" si="289"/>
        <v>28956</v>
      </c>
      <c r="AZ197" s="14">
        <v>76000</v>
      </c>
      <c r="BA197" s="16">
        <f t="shared" si="298"/>
        <v>2.8394651315603054</v>
      </c>
      <c r="BB197" t="e">
        <f>IF(BA197&lt;=#REF!,#REF!,IF(BA197&lt;=#REF!,#REF!,IF(BA197&lt;=#REF!,#REF!,IF(BA197&lt;=#REF!,#REF!,#REF!))))</f>
        <v>#REF!</v>
      </c>
      <c r="BC197" s="51">
        <v>3</v>
      </c>
      <c r="BD197" s="21">
        <v>70</v>
      </c>
      <c r="BE197" s="21">
        <v>6.4399999999999999E-2</v>
      </c>
      <c r="BF197" s="26">
        <f t="shared" si="299"/>
        <v>1888.6896394068417</v>
      </c>
      <c r="BG197" s="21">
        <v>7</v>
      </c>
      <c r="BH197" s="21">
        <f t="shared" si="300"/>
        <v>54.6</v>
      </c>
      <c r="BI197" s="28">
        <f t="shared" si="301"/>
        <v>2.2519960070400004E-2</v>
      </c>
      <c r="BJ197" s="27">
        <f t="shared" si="302"/>
        <v>2.2519960070400004E-2</v>
      </c>
      <c r="BK197" s="28">
        <f t="shared" si="303"/>
        <v>0.34525945935897445</v>
      </c>
      <c r="BL197" s="35">
        <f t="shared" si="304"/>
        <v>0.98035219619117031</v>
      </c>
      <c r="BM197" s="21" t="str">
        <f t="shared" si="305"/>
        <v>Cr2</v>
      </c>
      <c r="BN197" s="51">
        <v>2</v>
      </c>
      <c r="BO197" s="21">
        <v>0</v>
      </c>
      <c r="BP197" s="50" t="s">
        <v>5497</v>
      </c>
      <c r="BQ197" s="14">
        <v>40000</v>
      </c>
      <c r="BR197">
        <f>IFERROR(VLOOKUP(AO197,'Model Failure data- Lines'!$A$37:$E$41,3,FALSE),'Model Failure data- Lines'!$C$37)</f>
        <v>0.45419999999999999</v>
      </c>
      <c r="BS197" s="14">
        <f t="shared" si="306"/>
        <v>37344.120677124825</v>
      </c>
      <c r="BT197" s="34">
        <f t="shared" si="307"/>
        <v>25827.316405992693</v>
      </c>
      <c r="BU197" s="34">
        <f t="shared" si="308"/>
        <v>1.4459156379274425</v>
      </c>
      <c r="BV197" s="54">
        <f t="shared" si="309"/>
        <v>11516.804271132132</v>
      </c>
      <c r="BW197">
        <f>IFERROR(VLOOKUP(AO197,'Model Failure data- Lines'!$A$37:$E$41,4,FALSE),'Model Failure data- Lines'!$D$37)</f>
        <v>0.40249999999999997</v>
      </c>
      <c r="BX197" s="14">
        <f t="shared" si="310"/>
        <v>33093.369820657732</v>
      </c>
      <c r="BY197" s="34">
        <f t="shared" si="311"/>
        <v>23036.685755465511</v>
      </c>
      <c r="BZ197" s="71">
        <f t="shared" si="312"/>
        <v>1.4365508203716435</v>
      </c>
      <c r="CA197" s="71">
        <f t="shared" si="313"/>
        <v>10056.684065192221</v>
      </c>
      <c r="CB197" s="56">
        <v>1</v>
      </c>
      <c r="CC197">
        <f>IFERROR(VLOOKUP(AO197,'Model Failure data- Lines'!$A$37:$E$41,5,FALSE),'Model Failure data- Lines'!$E$37)</f>
        <v>0.28349999999999997</v>
      </c>
      <c r="CD197" s="14">
        <f t="shared" si="314"/>
        <v>23309.243091071967</v>
      </c>
      <c r="CE197" s="34">
        <f t="shared" si="315"/>
        <v>18327.424043240346</v>
      </c>
      <c r="CF197" s="34">
        <f t="shared" si="316"/>
        <v>1.2718231998167278</v>
      </c>
      <c r="CG197" s="54">
        <f t="shared" si="317"/>
        <v>4981.819047831621</v>
      </c>
      <c r="CH197" t="e">
        <f>IFERROR(VLOOKUP(AO197,'Model Failure data- Lines'!#REF!,3,FALSE),'Model Failure data- Lines'!#REF!)</f>
        <v>#REF!</v>
      </c>
      <c r="CI197" s="14" t="e">
        <f t="shared" si="318"/>
        <v>#REF!</v>
      </c>
      <c r="CJ197" s="34">
        <f t="shared" si="319"/>
        <v>24772.874542630856</v>
      </c>
      <c r="CK197" s="34" t="e">
        <f t="shared" si="320"/>
        <v>#REF!</v>
      </c>
      <c r="CL197" s="54" t="e">
        <f t="shared" si="321"/>
        <v>#REF!</v>
      </c>
      <c r="CM197" t="e">
        <f>IFERROR(VLOOKUP(AO197,'Model Failure data- Lines'!#REF!,4,FALSE),'Model Failure data- Lines'!#REF!)</f>
        <v>#REF!</v>
      </c>
      <c r="CN197" s="14" t="e">
        <f t="shared" si="322"/>
        <v>#REF!</v>
      </c>
      <c r="CO197" s="34">
        <f t="shared" si="323"/>
        <v>21194.063859128604</v>
      </c>
      <c r="CP197" s="34" t="e">
        <f t="shared" si="324"/>
        <v>#REF!</v>
      </c>
      <c r="CQ197" s="54" t="e">
        <f t="shared" si="325"/>
        <v>#REF!</v>
      </c>
      <c r="CR197" t="e">
        <f>IFERROR(VLOOKUP(AO197,'Model Failure data- Lines'!#REF!,5,FALSE),'Model Failure data- Lines'!#REF!)</f>
        <v>#REF!</v>
      </c>
      <c r="CS197" s="14" t="e">
        <f t="shared" si="326"/>
        <v>#REF!</v>
      </c>
      <c r="CT197" s="34">
        <f t="shared" si="327"/>
        <v>15512.789848902519</v>
      </c>
      <c r="CU197" s="34" t="e">
        <f t="shared" si="328"/>
        <v>#REF!</v>
      </c>
      <c r="CV197" s="54" t="e">
        <f t="shared" si="329"/>
        <v>#REF!</v>
      </c>
      <c r="CW197" t="s">
        <v>120</v>
      </c>
      <c r="CY197">
        <v>1</v>
      </c>
      <c r="CZ197">
        <f t="shared" si="330"/>
        <v>10056.684065192221</v>
      </c>
      <c r="DA197" s="34">
        <f t="shared" si="331"/>
        <v>17178.699999999997</v>
      </c>
      <c r="DB197" s="34">
        <f t="shared" si="332"/>
        <v>3580.3031273255392</v>
      </c>
      <c r="DC197" s="34">
        <f t="shared" si="333"/>
        <v>1597.6791933321974</v>
      </c>
      <c r="DD197" s="9">
        <f t="shared" si="334"/>
        <v>10736.687499999998</v>
      </c>
      <c r="DE197" s="59">
        <f t="shared" si="335"/>
        <v>0.51909793693105899</v>
      </c>
      <c r="DF197" s="59">
        <f t="shared" si="336"/>
        <v>0.10818792848018222</v>
      </c>
      <c r="DG197" s="59">
        <f t="shared" si="337"/>
        <v>4.8277924006846988E-2</v>
      </c>
      <c r="DH197" s="59">
        <f t="shared" si="338"/>
        <v>0.32443621058191185</v>
      </c>
      <c r="DI197" s="14">
        <f t="shared" si="339"/>
        <v>5220.4039506087383</v>
      </c>
      <c r="DJ197" s="14">
        <f t="shared" si="340"/>
        <v>1088.0118163928041</v>
      </c>
      <c r="DK197" s="14">
        <f t="shared" si="341"/>
        <v>485.51582906021912</v>
      </c>
      <c r="DL197" s="14">
        <f t="shared" si="342"/>
        <v>3262.7524691304611</v>
      </c>
      <c r="DM197">
        <f t="shared" si="343"/>
        <v>4981.819047831621</v>
      </c>
      <c r="DN197" s="34">
        <f t="shared" si="344"/>
        <v>12099.779999999999</v>
      </c>
      <c r="DO197" s="34">
        <f t="shared" si="345"/>
        <v>2521.7787244640754</v>
      </c>
      <c r="DP197" s="34">
        <f t="shared" si="346"/>
        <v>1125.3218666078956</v>
      </c>
      <c r="DQ197" s="9">
        <f t="shared" si="347"/>
        <v>7562.3624999999984</v>
      </c>
      <c r="DR197" s="59">
        <f t="shared" si="348"/>
        <v>0.51909793693105899</v>
      </c>
      <c r="DS197" s="59">
        <f t="shared" si="349"/>
        <v>0.10818792848018222</v>
      </c>
      <c r="DT197" s="59">
        <f t="shared" si="350"/>
        <v>4.8277924006846988E-2</v>
      </c>
      <c r="DU197" s="59">
        <f t="shared" si="351"/>
        <v>0.32443621058191185</v>
      </c>
      <c r="DV197" s="14">
        <f t="shared" si="352"/>
        <v>2586.0519898932471</v>
      </c>
      <c r="DW197" s="14">
        <f t="shared" si="353"/>
        <v>538.9726828480168</v>
      </c>
      <c r="DX197" s="14">
        <f t="shared" si="354"/>
        <v>240.51188140707782</v>
      </c>
      <c r="DY197" s="14">
        <f t="shared" si="355"/>
        <v>1616.2824936832792</v>
      </c>
      <c r="DZ197" s="34" t="e">
        <f t="shared" si="356"/>
        <v>#REF!</v>
      </c>
      <c r="EA197" s="34" t="e">
        <f t="shared" si="357"/>
        <v>#REF!</v>
      </c>
      <c r="EB197" s="34" t="e">
        <f t="shared" si="358"/>
        <v>#REF!</v>
      </c>
      <c r="EC197" s="34" t="e">
        <f t="shared" si="359"/>
        <v>#REF!</v>
      </c>
      <c r="ED197" s="34" t="e">
        <f t="shared" si="360"/>
        <v>#REF!</v>
      </c>
      <c r="EE197" s="59" t="e">
        <f t="shared" si="361"/>
        <v>#REF!</v>
      </c>
      <c r="EF197" s="59" t="e">
        <f t="shared" si="362"/>
        <v>#REF!</v>
      </c>
      <c r="EG197" s="59" t="e">
        <f t="shared" si="363"/>
        <v>#REF!</v>
      </c>
      <c r="EH197" s="59" t="e">
        <f t="shared" si="364"/>
        <v>#REF!</v>
      </c>
      <c r="EI197" s="14" t="e">
        <f t="shared" si="365"/>
        <v>#REF!</v>
      </c>
      <c r="EJ197" s="14" t="e">
        <f t="shared" si="366"/>
        <v>#REF!</v>
      </c>
      <c r="EK197" s="14" t="e">
        <f t="shared" si="367"/>
        <v>#REF!</v>
      </c>
      <c r="EL197" s="14" t="e">
        <f t="shared" si="368"/>
        <v>#REF!</v>
      </c>
      <c r="EM197" t="e">
        <f t="shared" si="369"/>
        <v>#REF!</v>
      </c>
      <c r="EN197" s="34" t="e">
        <f t="shared" si="370"/>
        <v>#REF!</v>
      </c>
      <c r="EO197" s="34" t="e">
        <f t="shared" si="371"/>
        <v>#REF!</v>
      </c>
      <c r="EP197" s="34" t="e">
        <f t="shared" si="372"/>
        <v>#REF!</v>
      </c>
      <c r="EQ197" s="34" t="e">
        <f t="shared" si="373"/>
        <v>#REF!</v>
      </c>
      <c r="ER197" s="59" t="e">
        <f t="shared" si="374"/>
        <v>#REF!</v>
      </c>
      <c r="ES197" s="59" t="e">
        <f t="shared" si="375"/>
        <v>#REF!</v>
      </c>
      <c r="ET197" s="59" t="e">
        <f t="shared" si="376"/>
        <v>#REF!</v>
      </c>
      <c r="EU197" s="59" t="e">
        <f t="shared" si="377"/>
        <v>#REF!</v>
      </c>
      <c r="EV197" s="14" t="e">
        <f t="shared" si="378"/>
        <v>#REF!</v>
      </c>
      <c r="EW197" s="14" t="e">
        <f t="shared" si="379"/>
        <v>#REF!</v>
      </c>
      <c r="EX197" s="14" t="e">
        <f t="shared" si="380"/>
        <v>#REF!</v>
      </c>
      <c r="EY197" s="14" t="e">
        <f t="shared" si="381"/>
        <v>#REF!</v>
      </c>
    </row>
    <row r="198" spans="1:155" x14ac:dyDescent="0.2">
      <c r="A198" s="17">
        <v>30371541</v>
      </c>
      <c r="B198" t="s">
        <v>62</v>
      </c>
      <c r="C198" t="s">
        <v>5050</v>
      </c>
      <c r="D198" t="s">
        <v>5051</v>
      </c>
      <c r="E198" t="s">
        <v>2325</v>
      </c>
      <c r="F198" t="s">
        <v>41</v>
      </c>
      <c r="G198" t="s">
        <v>42</v>
      </c>
      <c r="H198" t="s">
        <v>5052</v>
      </c>
      <c r="I198" t="s">
        <v>68</v>
      </c>
      <c r="J198" s="19" t="s">
        <v>69</v>
      </c>
      <c r="K198" t="s">
        <v>70</v>
      </c>
      <c r="L198">
        <v>1962</v>
      </c>
      <c r="M198">
        <f t="shared" si="290"/>
        <v>1962</v>
      </c>
      <c r="N198">
        <v>57</v>
      </c>
      <c r="O198" s="19">
        <f t="shared" si="291"/>
        <v>57</v>
      </c>
      <c r="P198" t="s">
        <v>80</v>
      </c>
      <c r="Q198" s="19" t="str">
        <f t="shared" si="292"/>
        <v>50-60</v>
      </c>
      <c r="R198" s="23">
        <v>344.42</v>
      </c>
      <c r="S198" s="15">
        <f t="shared" si="293"/>
        <v>0.34442</v>
      </c>
      <c r="T198">
        <v>30238654</v>
      </c>
      <c r="U198" t="s">
        <v>45</v>
      </c>
      <c r="V198" t="s">
        <v>55</v>
      </c>
      <c r="W198" t="s">
        <v>47</v>
      </c>
      <c r="X198" t="s">
        <v>88</v>
      </c>
      <c r="Y198" t="s">
        <v>408</v>
      </c>
      <c r="Z198" t="s">
        <v>5053</v>
      </c>
      <c r="AA198" t="s">
        <v>5054</v>
      </c>
      <c r="AB198" t="s">
        <v>264</v>
      </c>
      <c r="AC198">
        <v>1962</v>
      </c>
      <c r="AD198">
        <v>57</v>
      </c>
      <c r="AE198" t="str">
        <f t="shared" si="294"/>
        <v>&lt;60</v>
      </c>
      <c r="AF198">
        <v>-37.888332349999999</v>
      </c>
      <c r="AG198">
        <v>144.12664330000001</v>
      </c>
      <c r="AH198" t="s">
        <v>50</v>
      </c>
      <c r="AI198" t="s">
        <v>51</v>
      </c>
      <c r="AJ198" s="33" t="s">
        <v>446</v>
      </c>
      <c r="AL198">
        <v>1</v>
      </c>
      <c r="AM198" t="s">
        <v>86</v>
      </c>
      <c r="AN198">
        <v>220</v>
      </c>
      <c r="AO198" s="69">
        <v>4</v>
      </c>
      <c r="AP198">
        <v>2</v>
      </c>
      <c r="AQ198">
        <v>0</v>
      </c>
      <c r="AR198">
        <v>0</v>
      </c>
      <c r="AS198" s="82" t="str">
        <f t="shared" si="295"/>
        <v>Gw-0-0</v>
      </c>
      <c r="AT198" s="14">
        <f t="shared" si="296"/>
        <v>40000</v>
      </c>
      <c r="AU198" s="81">
        <f>VLOOKUP(C198,Bushfire_Vlookup!$F$2:$H$12575,3,FALSE)</f>
        <v>8336.6101679999992</v>
      </c>
      <c r="AV198" s="14">
        <f>VLOOKUP(AS198,Safety_collateral_Vlookup!$J$3:$L$20,2,FALSE)</f>
        <v>3720.1399252148244</v>
      </c>
      <c r="AW198" s="14">
        <f>VLOOKUP(AS198,Safety_collateral_Vlookup!$J$3:$L$20,3,FALSE)</f>
        <v>25000</v>
      </c>
      <c r="AX198" s="48">
        <f t="shared" si="297"/>
        <v>82219.552349460209</v>
      </c>
      <c r="AY198" s="49">
        <f t="shared" si="289"/>
        <v>26175.920000000002</v>
      </c>
      <c r="AZ198" s="14">
        <v>76000</v>
      </c>
      <c r="BA198" s="16">
        <f t="shared" si="298"/>
        <v>3.1410377304583834</v>
      </c>
      <c r="BB198" t="e">
        <f>IF(BA198&lt;=#REF!,#REF!,IF(BA198&lt;=#REF!,#REF!,IF(BA198&lt;=#REF!,#REF!,IF(BA198&lt;=#REF!,#REF!,#REF!))))</f>
        <v>#REF!</v>
      </c>
      <c r="BC198" s="51">
        <v>4</v>
      </c>
      <c r="BD198" s="21">
        <v>70</v>
      </c>
      <c r="BE198" s="21">
        <v>6.4399999999999999E-2</v>
      </c>
      <c r="BF198" s="26">
        <f t="shared" si="299"/>
        <v>1707.3556052611666</v>
      </c>
      <c r="BG198" s="21">
        <v>7</v>
      </c>
      <c r="BH198" s="21">
        <f t="shared" si="300"/>
        <v>54.6</v>
      </c>
      <c r="BI198" s="28">
        <f t="shared" si="301"/>
        <v>2.2519960070400004E-2</v>
      </c>
      <c r="BJ198" s="27">
        <f t="shared" si="302"/>
        <v>2.2519960070400004E-2</v>
      </c>
      <c r="BK198" s="28">
        <f t="shared" si="303"/>
        <v>0.3452594593589744</v>
      </c>
      <c r="BL198" s="35">
        <f t="shared" si="304"/>
        <v>1.0844729886442015</v>
      </c>
      <c r="BM198" s="21" t="str">
        <f t="shared" si="305"/>
        <v>Cr3</v>
      </c>
      <c r="BN198" s="51">
        <v>3</v>
      </c>
      <c r="BO198" s="21">
        <v>1</v>
      </c>
      <c r="BP198" s="50" t="s">
        <v>5497</v>
      </c>
      <c r="BQ198" s="14">
        <v>40000</v>
      </c>
      <c r="BR198">
        <f>IFERROR(VLOOKUP(AO198,'Model Failure data- Lines'!$A$37:$E$41,3,FALSE),'Model Failure data- Lines'!$C$37)</f>
        <v>0.45419999999999999</v>
      </c>
      <c r="BS198" s="14">
        <f t="shared" si="306"/>
        <v>37344.120677124825</v>
      </c>
      <c r="BT198" s="34">
        <f t="shared" si="307"/>
        <v>23347.622878089249</v>
      </c>
      <c r="BU198" s="34">
        <f t="shared" si="308"/>
        <v>1.5994827769884314</v>
      </c>
      <c r="BV198" s="54">
        <f t="shared" si="309"/>
        <v>13996.497799035576</v>
      </c>
      <c r="BW198">
        <f>IFERROR(VLOOKUP(AO198,'Model Failure data- Lines'!$A$37:$E$41,4,FALSE),'Model Failure data- Lines'!$D$37)</f>
        <v>0.40249999999999997</v>
      </c>
      <c r="BX198" s="14">
        <f t="shared" si="310"/>
        <v>33093.369820657732</v>
      </c>
      <c r="BY198" s="34">
        <f t="shared" si="311"/>
        <v>20824.92206797226</v>
      </c>
      <c r="BZ198" s="71">
        <f t="shared" si="312"/>
        <v>1.5891233452226821</v>
      </c>
      <c r="CA198" s="71">
        <f t="shared" si="313"/>
        <v>12268.447752685472</v>
      </c>
      <c r="CB198" s="56">
        <v>1</v>
      </c>
      <c r="CC198">
        <f>IFERROR(VLOOKUP(AO198,'Model Failure data- Lines'!$A$37:$E$41,5,FALSE),'Model Failure data- Lines'!$E$37)</f>
        <v>0.28349999999999997</v>
      </c>
      <c r="CD198" s="14">
        <f t="shared" si="314"/>
        <v>23309.243091071967</v>
      </c>
      <c r="CE198" s="34">
        <f t="shared" si="315"/>
        <v>16567.798921188558</v>
      </c>
      <c r="CF198" s="34">
        <f t="shared" si="316"/>
        <v>1.4069004097618409</v>
      </c>
      <c r="CG198" s="54">
        <f t="shared" si="317"/>
        <v>6741.4441698834089</v>
      </c>
      <c r="CH198" t="e">
        <f>IFERROR(VLOOKUP(AO198,'Model Failure data- Lines'!#REF!,3,FALSE),'Model Failure data- Lines'!#REF!)</f>
        <v>#REF!</v>
      </c>
      <c r="CI198" s="14" t="e">
        <f t="shared" si="318"/>
        <v>#REF!</v>
      </c>
      <c r="CJ198" s="34">
        <f t="shared" si="319"/>
        <v>22394.418503865931</v>
      </c>
      <c r="CK198" s="34" t="e">
        <f t="shared" si="320"/>
        <v>#REF!</v>
      </c>
      <c r="CL198" s="54" t="e">
        <f t="shared" si="321"/>
        <v>#REF!</v>
      </c>
      <c r="CM198" t="e">
        <f>IFERROR(VLOOKUP(AO198,'Model Failure data- Lines'!#REF!,4,FALSE),'Model Failure data- Lines'!#REF!)</f>
        <v>#REF!</v>
      </c>
      <c r="CN198" s="14" t="e">
        <f t="shared" si="322"/>
        <v>#REF!</v>
      </c>
      <c r="CO198" s="34">
        <f t="shared" si="323"/>
        <v>19159.211218795474</v>
      </c>
      <c r="CP198" s="34" t="e">
        <f t="shared" si="324"/>
        <v>#REF!</v>
      </c>
      <c r="CQ198" s="54" t="e">
        <f t="shared" si="325"/>
        <v>#REF!</v>
      </c>
      <c r="CR198" t="e">
        <f>IFERROR(VLOOKUP(AO198,'Model Failure data- Lines'!#REF!,5,FALSE),'Model Failure data- Lines'!#REF!)</f>
        <v>#REF!</v>
      </c>
      <c r="CS198" s="14" t="e">
        <f t="shared" si="326"/>
        <v>#REF!</v>
      </c>
      <c r="CT198" s="34">
        <f t="shared" si="327"/>
        <v>14023.399159472458</v>
      </c>
      <c r="CU198" s="34" t="e">
        <f t="shared" si="328"/>
        <v>#REF!</v>
      </c>
      <c r="CV198" s="54" t="e">
        <f t="shared" si="329"/>
        <v>#REF!</v>
      </c>
      <c r="CW198" t="s">
        <v>264</v>
      </c>
      <c r="CY198">
        <v>1</v>
      </c>
      <c r="CZ198">
        <f t="shared" si="330"/>
        <v>12268.447752685472</v>
      </c>
      <c r="DA198" s="34">
        <f t="shared" si="331"/>
        <v>17178.699999999997</v>
      </c>
      <c r="DB198" s="34">
        <f t="shared" si="332"/>
        <v>3580.3031273255392</v>
      </c>
      <c r="DC198" s="34">
        <f t="shared" si="333"/>
        <v>1597.6791933321974</v>
      </c>
      <c r="DD198" s="9">
        <f t="shared" si="334"/>
        <v>10736.687499999998</v>
      </c>
      <c r="DE198" s="59">
        <f t="shared" si="335"/>
        <v>0.51909793693105899</v>
      </c>
      <c r="DF198" s="59">
        <f t="shared" si="336"/>
        <v>0.10818792848018222</v>
      </c>
      <c r="DG198" s="59">
        <f t="shared" si="337"/>
        <v>4.8277924006846988E-2</v>
      </c>
      <c r="DH198" s="59">
        <f t="shared" si="338"/>
        <v>0.32443621058191185</v>
      </c>
      <c r="DI198" s="14">
        <f t="shared" si="339"/>
        <v>6368.5259177655153</v>
      </c>
      <c r="DJ198" s="14">
        <f t="shared" si="340"/>
        <v>1327.2979480303879</v>
      </c>
      <c r="DK198" s="14">
        <f t="shared" si="341"/>
        <v>592.29518828612186</v>
      </c>
      <c r="DL198" s="14">
        <f t="shared" si="342"/>
        <v>3980.3286986034468</v>
      </c>
      <c r="DM198">
        <f t="shared" si="343"/>
        <v>6741.4441698834098</v>
      </c>
      <c r="DN198" s="34">
        <f t="shared" si="344"/>
        <v>12099.779999999999</v>
      </c>
      <c r="DO198" s="34">
        <f t="shared" si="345"/>
        <v>2521.7787244640754</v>
      </c>
      <c r="DP198" s="34">
        <f t="shared" si="346"/>
        <v>1125.3218666078956</v>
      </c>
      <c r="DQ198" s="9">
        <f t="shared" si="347"/>
        <v>7562.3624999999984</v>
      </c>
      <c r="DR198" s="59">
        <f t="shared" si="348"/>
        <v>0.51909793693105899</v>
      </c>
      <c r="DS198" s="59">
        <f t="shared" si="349"/>
        <v>0.10818792848018222</v>
      </c>
      <c r="DT198" s="59">
        <f t="shared" si="350"/>
        <v>4.8277924006846988E-2</v>
      </c>
      <c r="DU198" s="59">
        <f t="shared" si="351"/>
        <v>0.32443621058191185</v>
      </c>
      <c r="DV198" s="14">
        <f t="shared" si="352"/>
        <v>3499.4697605223942</v>
      </c>
      <c r="DW198" s="14">
        <f t="shared" si="353"/>
        <v>729.3428797044877</v>
      </c>
      <c r="DX198" s="14">
        <f t="shared" si="354"/>
        <v>325.46292933003292</v>
      </c>
      <c r="DY198" s="14">
        <f t="shared" si="355"/>
        <v>2187.1686003264958</v>
      </c>
      <c r="DZ198" s="34" t="e">
        <f t="shared" si="356"/>
        <v>#REF!</v>
      </c>
      <c r="EA198" s="34" t="e">
        <f t="shared" si="357"/>
        <v>#REF!</v>
      </c>
      <c r="EB198" s="34" t="e">
        <f t="shared" si="358"/>
        <v>#REF!</v>
      </c>
      <c r="EC198" s="34" t="e">
        <f t="shared" si="359"/>
        <v>#REF!</v>
      </c>
      <c r="ED198" s="34" t="e">
        <f t="shared" si="360"/>
        <v>#REF!</v>
      </c>
      <c r="EE198" s="59" t="e">
        <f t="shared" si="361"/>
        <v>#REF!</v>
      </c>
      <c r="EF198" s="59" t="e">
        <f t="shared" si="362"/>
        <v>#REF!</v>
      </c>
      <c r="EG198" s="59" t="e">
        <f t="shared" si="363"/>
        <v>#REF!</v>
      </c>
      <c r="EH198" s="59" t="e">
        <f t="shared" si="364"/>
        <v>#REF!</v>
      </c>
      <c r="EI198" s="14" t="e">
        <f t="shared" si="365"/>
        <v>#REF!</v>
      </c>
      <c r="EJ198" s="14" t="e">
        <f t="shared" si="366"/>
        <v>#REF!</v>
      </c>
      <c r="EK198" s="14" t="e">
        <f t="shared" si="367"/>
        <v>#REF!</v>
      </c>
      <c r="EL198" s="14" t="e">
        <f t="shared" si="368"/>
        <v>#REF!</v>
      </c>
      <c r="EM198" t="e">
        <f t="shared" si="369"/>
        <v>#REF!</v>
      </c>
      <c r="EN198" s="34" t="e">
        <f t="shared" si="370"/>
        <v>#REF!</v>
      </c>
      <c r="EO198" s="34" t="e">
        <f t="shared" si="371"/>
        <v>#REF!</v>
      </c>
      <c r="EP198" s="34" t="e">
        <f t="shared" si="372"/>
        <v>#REF!</v>
      </c>
      <c r="EQ198" s="34" t="e">
        <f t="shared" si="373"/>
        <v>#REF!</v>
      </c>
      <c r="ER198" s="59" t="e">
        <f t="shared" si="374"/>
        <v>#REF!</v>
      </c>
      <c r="ES198" s="59" t="e">
        <f t="shared" si="375"/>
        <v>#REF!</v>
      </c>
      <c r="ET198" s="59" t="e">
        <f t="shared" si="376"/>
        <v>#REF!</v>
      </c>
      <c r="EU198" s="59" t="e">
        <f t="shared" si="377"/>
        <v>#REF!</v>
      </c>
      <c r="EV198" s="14" t="e">
        <f t="shared" si="378"/>
        <v>#REF!</v>
      </c>
      <c r="EW198" s="14" t="e">
        <f t="shared" si="379"/>
        <v>#REF!</v>
      </c>
      <c r="EX198" s="14" t="e">
        <f t="shared" si="380"/>
        <v>#REF!</v>
      </c>
      <c r="EY198" s="14" t="e">
        <f t="shared" si="381"/>
        <v>#REF!</v>
      </c>
    </row>
    <row r="199" spans="1:155" x14ac:dyDescent="0.2">
      <c r="A199" s="17">
        <v>30106279</v>
      </c>
      <c r="B199" t="s">
        <v>62</v>
      </c>
      <c r="C199" t="s">
        <v>2384</v>
      </c>
      <c r="D199" t="s">
        <v>2385</v>
      </c>
      <c r="E199" t="s">
        <v>2386</v>
      </c>
      <c r="F199" t="s">
        <v>41</v>
      </c>
      <c r="G199" t="s">
        <v>42</v>
      </c>
      <c r="H199" t="s">
        <v>2387</v>
      </c>
      <c r="I199" t="s">
        <v>68</v>
      </c>
      <c r="J199" s="19" t="s">
        <v>69</v>
      </c>
      <c r="K199" t="s">
        <v>70</v>
      </c>
      <c r="L199">
        <v>1962</v>
      </c>
      <c r="M199">
        <f t="shared" si="290"/>
        <v>1962</v>
      </c>
      <c r="N199">
        <v>57</v>
      </c>
      <c r="O199" s="19">
        <f t="shared" si="291"/>
        <v>57</v>
      </c>
      <c r="P199" t="s">
        <v>80</v>
      </c>
      <c r="Q199" s="19" t="str">
        <f t="shared" si="292"/>
        <v>50-60</v>
      </c>
      <c r="R199" s="23">
        <v>263.64999999999998</v>
      </c>
      <c r="S199" s="15">
        <f t="shared" si="293"/>
        <v>0.26365</v>
      </c>
      <c r="T199">
        <v>30263759</v>
      </c>
      <c r="U199" t="s">
        <v>45</v>
      </c>
      <c r="V199" t="s">
        <v>55</v>
      </c>
      <c r="W199" t="s">
        <v>47</v>
      </c>
      <c r="X199" t="s">
        <v>48</v>
      </c>
      <c r="Y199" t="s">
        <v>452</v>
      </c>
      <c r="Z199" t="s">
        <v>2388</v>
      </c>
      <c r="AA199" t="s">
        <v>2389</v>
      </c>
      <c r="AB199" t="s">
        <v>615</v>
      </c>
      <c r="AC199">
        <v>1962</v>
      </c>
      <c r="AD199">
        <v>57</v>
      </c>
      <c r="AE199" t="str">
        <f t="shared" si="294"/>
        <v>&lt;60</v>
      </c>
      <c r="AF199">
        <v>-37.881362469999999</v>
      </c>
      <c r="AG199">
        <v>144.11817717</v>
      </c>
      <c r="AH199" t="s">
        <v>50</v>
      </c>
      <c r="AI199" t="s">
        <v>51</v>
      </c>
      <c r="AJ199" s="33" t="s">
        <v>446</v>
      </c>
      <c r="AL199">
        <v>1</v>
      </c>
      <c r="AM199" t="s">
        <v>86</v>
      </c>
      <c r="AN199">
        <v>220</v>
      </c>
      <c r="AO199" s="69">
        <v>4</v>
      </c>
      <c r="AP199">
        <v>2</v>
      </c>
      <c r="AQ199">
        <v>0</v>
      </c>
      <c r="AR199">
        <v>0</v>
      </c>
      <c r="AS199" s="82" t="str">
        <f t="shared" si="295"/>
        <v>Gw-0-0</v>
      </c>
      <c r="AT199" s="14">
        <f t="shared" si="296"/>
        <v>40000</v>
      </c>
      <c r="AU199" s="81">
        <f>VLOOKUP(C199,Bushfire_Vlookup!$F$2:$H$12575,3,FALSE)</f>
        <v>3685.892523</v>
      </c>
      <c r="AV199" s="14">
        <f>VLOOKUP(AS199,Safety_collateral_Vlookup!$J$3:$L$20,2,FALSE)</f>
        <v>3720.1399252148244</v>
      </c>
      <c r="AW199" s="14">
        <f>VLOOKUP(AS199,Safety_collateral_Vlookup!$J$3:$L$20,3,FALSE)</f>
        <v>25000</v>
      </c>
      <c r="AX199" s="48">
        <f t="shared" si="297"/>
        <v>77257.236622245211</v>
      </c>
      <c r="AY199" s="49">
        <f t="shared" si="289"/>
        <v>20037.400000000001</v>
      </c>
      <c r="AZ199" s="14">
        <v>76000</v>
      </c>
      <c r="BA199" s="16">
        <f t="shared" si="298"/>
        <v>3.8556517623167279</v>
      </c>
      <c r="BB199" t="e">
        <f>IF(BA199&lt;=#REF!,#REF!,IF(BA199&lt;=#REF!,#REF!,IF(BA199&lt;=#REF!,#REF!,IF(BA199&lt;=#REF!,#REF!,#REF!))))</f>
        <v>#REF!</v>
      </c>
      <c r="BC199" s="51">
        <v>4</v>
      </c>
      <c r="BD199" s="21">
        <v>70</v>
      </c>
      <c r="BE199" s="21">
        <v>6.4399999999999999E-2</v>
      </c>
      <c r="BF199" s="26">
        <f t="shared" si="299"/>
        <v>1306.9633160882254</v>
      </c>
      <c r="BG199" s="21">
        <v>7</v>
      </c>
      <c r="BH199" s="21">
        <f t="shared" si="300"/>
        <v>54.6</v>
      </c>
      <c r="BI199" s="28">
        <f t="shared" si="301"/>
        <v>2.2519960070400004E-2</v>
      </c>
      <c r="BJ199" s="27">
        <f t="shared" si="302"/>
        <v>2.2519960070400004E-2</v>
      </c>
      <c r="BK199" s="28">
        <f t="shared" si="303"/>
        <v>0.3452594593589744</v>
      </c>
      <c r="BL199" s="35">
        <f t="shared" si="304"/>
        <v>1.3312002429339505</v>
      </c>
      <c r="BM199" s="21" t="str">
        <f t="shared" si="305"/>
        <v>Cr3</v>
      </c>
      <c r="BN199" s="51">
        <v>3</v>
      </c>
      <c r="BO199" s="21">
        <v>1</v>
      </c>
      <c r="BP199" s="50" t="s">
        <v>5497</v>
      </c>
      <c r="BQ199" s="14">
        <v>40000</v>
      </c>
      <c r="BR199">
        <f>IFERROR(VLOOKUP(AO199,'Model Failure data- Lines'!$A$37:$E$41,3,FALSE),'Model Failure data- Lines'!$C$37)</f>
        <v>0.45419999999999999</v>
      </c>
      <c r="BS199" s="14">
        <f t="shared" si="306"/>
        <v>35090.236873823771</v>
      </c>
      <c r="BT199" s="34">
        <f t="shared" si="307"/>
        <v>17872.367376482871</v>
      </c>
      <c r="BU199" s="34">
        <f t="shared" si="308"/>
        <v>1.9633793405565743</v>
      </c>
      <c r="BV199" s="54">
        <f t="shared" si="309"/>
        <v>17217.8694973409</v>
      </c>
      <c r="BW199">
        <f>IFERROR(VLOOKUP(AO199,'Model Failure data- Lines'!$A$37:$E$41,4,FALSE),'Model Failure data- Lines'!$D$37)</f>
        <v>0.40249999999999997</v>
      </c>
      <c r="BX199" s="14">
        <f t="shared" si="310"/>
        <v>31096.037740453696</v>
      </c>
      <c r="BY199" s="34">
        <f t="shared" si="311"/>
        <v>15941.265615297852</v>
      </c>
      <c r="BZ199" s="71">
        <f t="shared" si="312"/>
        <v>1.9506630458884482</v>
      </c>
      <c r="CA199" s="71">
        <f t="shared" si="313"/>
        <v>15154.772125155843</v>
      </c>
      <c r="CB199" s="56">
        <v>1</v>
      </c>
      <c r="CC199">
        <f>IFERROR(VLOOKUP(AO199,'Model Failure data- Lines'!$A$37:$E$41,5,FALSE),'Model Failure data- Lines'!$E$37)</f>
        <v>0.28349999999999997</v>
      </c>
      <c r="CD199" s="14">
        <f t="shared" si="314"/>
        <v>21902.426582406515</v>
      </c>
      <c r="CE199" s="34">
        <f t="shared" si="315"/>
        <v>12682.481230971962</v>
      </c>
      <c r="CF199" s="34">
        <f t="shared" si="316"/>
        <v>1.7269827712355268</v>
      </c>
      <c r="CG199" s="54">
        <f t="shared" si="317"/>
        <v>9219.9453514345532</v>
      </c>
      <c r="CH199" t="e">
        <f>IFERROR(VLOOKUP(AO199,'Model Failure data- Lines'!#REF!,3,FALSE),'Model Failure data- Lines'!#REF!)</f>
        <v>#REF!</v>
      </c>
      <c r="CI199" s="14" t="e">
        <f t="shared" si="318"/>
        <v>#REF!</v>
      </c>
      <c r="CJ199" s="34">
        <f t="shared" si="319"/>
        <v>17142.699142164372</v>
      </c>
      <c r="CK199" s="34" t="e">
        <f t="shared" si="320"/>
        <v>#REF!</v>
      </c>
      <c r="CL199" s="54" t="e">
        <f t="shared" si="321"/>
        <v>#REF!</v>
      </c>
      <c r="CM199" t="e">
        <f>IFERROR(VLOOKUP(AO199,'Model Failure data- Lines'!#REF!,4,FALSE),'Model Failure data- Lines'!#REF!)</f>
        <v>#REF!</v>
      </c>
      <c r="CN199" s="14" t="e">
        <f t="shared" si="322"/>
        <v>#REF!</v>
      </c>
      <c r="CO199" s="34">
        <f t="shared" si="323"/>
        <v>14666.180935588602</v>
      </c>
      <c r="CP199" s="34" t="e">
        <f t="shared" si="324"/>
        <v>#REF!</v>
      </c>
      <c r="CQ199" s="54" t="e">
        <f t="shared" si="325"/>
        <v>#REF!</v>
      </c>
      <c r="CR199" t="e">
        <f>IFERROR(VLOOKUP(AO199,'Model Failure data- Lines'!#REF!,5,FALSE),'Model Failure data- Lines'!#REF!)</f>
        <v>#REF!</v>
      </c>
      <c r="CS199" s="14" t="e">
        <f t="shared" si="326"/>
        <v>#REF!</v>
      </c>
      <c r="CT199" s="34">
        <f t="shared" si="327"/>
        <v>10734.769143472833</v>
      </c>
      <c r="CU199" s="34" t="e">
        <f t="shared" si="328"/>
        <v>#REF!</v>
      </c>
      <c r="CV199" s="54" t="e">
        <f t="shared" si="329"/>
        <v>#REF!</v>
      </c>
      <c r="CW199" t="s">
        <v>615</v>
      </c>
      <c r="CY199">
        <v>1</v>
      </c>
      <c r="CZ199">
        <f t="shared" si="330"/>
        <v>15154.772125155843</v>
      </c>
      <c r="DA199" s="34">
        <f t="shared" si="331"/>
        <v>17178.699999999997</v>
      </c>
      <c r="DB199" s="34">
        <f t="shared" si="332"/>
        <v>1582.9710471215024</v>
      </c>
      <c r="DC199" s="34">
        <f t="shared" si="333"/>
        <v>1597.6791933321974</v>
      </c>
      <c r="DD199" s="9">
        <f t="shared" si="334"/>
        <v>10736.687499999998</v>
      </c>
      <c r="DE199" s="59">
        <f t="shared" si="335"/>
        <v>0.5524401579192757</v>
      </c>
      <c r="DF199" s="59">
        <f t="shared" si="336"/>
        <v>5.090587618698994E-2</v>
      </c>
      <c r="DG199" s="59">
        <f t="shared" si="337"/>
        <v>5.1378867194187008E-2</v>
      </c>
      <c r="DH199" s="59">
        <f t="shared" si="338"/>
        <v>0.34527509869954731</v>
      </c>
      <c r="DI199" s="14">
        <f t="shared" si="339"/>
        <v>8372.1047060517321</v>
      </c>
      <c r="DJ199" s="14">
        <f t="shared" si="340"/>
        <v>771.46695344522982</v>
      </c>
      <c r="DK199" s="14">
        <f t="shared" si="341"/>
        <v>778.63502437654927</v>
      </c>
      <c r="DL199" s="14">
        <f t="shared" si="342"/>
        <v>5232.5654412823324</v>
      </c>
      <c r="DM199">
        <f t="shared" si="343"/>
        <v>9219.9453514345532</v>
      </c>
      <c r="DN199" s="34">
        <f t="shared" si="344"/>
        <v>12099.779999999999</v>
      </c>
      <c r="DO199" s="34">
        <f t="shared" si="345"/>
        <v>1114.9622157986232</v>
      </c>
      <c r="DP199" s="34">
        <f t="shared" si="346"/>
        <v>1125.3218666078956</v>
      </c>
      <c r="DQ199" s="9">
        <f t="shared" si="347"/>
        <v>7562.3624999999984</v>
      </c>
      <c r="DR199" s="59">
        <f t="shared" si="348"/>
        <v>0.55244015791927581</v>
      </c>
      <c r="DS199" s="59">
        <f t="shared" si="349"/>
        <v>5.090587618698994E-2</v>
      </c>
      <c r="DT199" s="59">
        <f t="shared" si="350"/>
        <v>5.1378867194187008E-2</v>
      </c>
      <c r="DU199" s="59">
        <f t="shared" si="351"/>
        <v>0.34527509869954731</v>
      </c>
      <c r="DV199" s="14">
        <f t="shared" si="352"/>
        <v>5093.4680659535961</v>
      </c>
      <c r="DW199" s="14">
        <f t="shared" si="353"/>
        <v>469.34939651094072</v>
      </c>
      <c r="DX199" s="14">
        <f t="shared" si="354"/>
        <v>473.71034774901773</v>
      </c>
      <c r="DY199" s="14">
        <f t="shared" si="355"/>
        <v>3183.4175412209979</v>
      </c>
      <c r="DZ199" s="34" t="e">
        <f t="shared" si="356"/>
        <v>#REF!</v>
      </c>
      <c r="EA199" s="34" t="e">
        <f t="shared" si="357"/>
        <v>#REF!</v>
      </c>
      <c r="EB199" s="34" t="e">
        <f t="shared" si="358"/>
        <v>#REF!</v>
      </c>
      <c r="EC199" s="34" t="e">
        <f t="shared" si="359"/>
        <v>#REF!</v>
      </c>
      <c r="ED199" s="34" t="e">
        <f t="shared" si="360"/>
        <v>#REF!</v>
      </c>
      <c r="EE199" s="59" t="e">
        <f t="shared" si="361"/>
        <v>#REF!</v>
      </c>
      <c r="EF199" s="59" t="e">
        <f t="shared" si="362"/>
        <v>#REF!</v>
      </c>
      <c r="EG199" s="59" t="e">
        <f t="shared" si="363"/>
        <v>#REF!</v>
      </c>
      <c r="EH199" s="59" t="e">
        <f t="shared" si="364"/>
        <v>#REF!</v>
      </c>
      <c r="EI199" s="14" t="e">
        <f t="shared" si="365"/>
        <v>#REF!</v>
      </c>
      <c r="EJ199" s="14" t="e">
        <f t="shared" si="366"/>
        <v>#REF!</v>
      </c>
      <c r="EK199" s="14" t="e">
        <f t="shared" si="367"/>
        <v>#REF!</v>
      </c>
      <c r="EL199" s="14" t="e">
        <f t="shared" si="368"/>
        <v>#REF!</v>
      </c>
      <c r="EM199" t="e">
        <f t="shared" si="369"/>
        <v>#REF!</v>
      </c>
      <c r="EN199" s="34" t="e">
        <f t="shared" si="370"/>
        <v>#REF!</v>
      </c>
      <c r="EO199" s="34" t="e">
        <f t="shared" si="371"/>
        <v>#REF!</v>
      </c>
      <c r="EP199" s="34" t="e">
        <f t="shared" si="372"/>
        <v>#REF!</v>
      </c>
      <c r="EQ199" s="34" t="e">
        <f t="shared" si="373"/>
        <v>#REF!</v>
      </c>
      <c r="ER199" s="59" t="e">
        <f t="shared" si="374"/>
        <v>#REF!</v>
      </c>
      <c r="ES199" s="59" t="e">
        <f t="shared" si="375"/>
        <v>#REF!</v>
      </c>
      <c r="ET199" s="59" t="e">
        <f t="shared" si="376"/>
        <v>#REF!</v>
      </c>
      <c r="EU199" s="59" t="e">
        <f t="shared" si="377"/>
        <v>#REF!</v>
      </c>
      <c r="EV199" s="14" t="e">
        <f t="shared" si="378"/>
        <v>#REF!</v>
      </c>
      <c r="EW199" s="14" t="e">
        <f t="shared" si="379"/>
        <v>#REF!</v>
      </c>
      <c r="EX199" s="14" t="e">
        <f t="shared" si="380"/>
        <v>#REF!</v>
      </c>
      <c r="EY199" s="14" t="e">
        <f t="shared" si="381"/>
        <v>#REF!</v>
      </c>
    </row>
    <row r="200" spans="1:155" x14ac:dyDescent="0.2">
      <c r="A200" s="17">
        <v>30260814</v>
      </c>
      <c r="B200" t="s">
        <v>62</v>
      </c>
      <c r="C200" t="s">
        <v>4176</v>
      </c>
      <c r="D200" t="s">
        <v>4177</v>
      </c>
      <c r="E200" t="s">
        <v>2017</v>
      </c>
      <c r="F200" t="s">
        <v>41</v>
      </c>
      <c r="G200" t="s">
        <v>42</v>
      </c>
      <c r="H200" t="s">
        <v>4178</v>
      </c>
      <c r="I200" t="s">
        <v>68</v>
      </c>
      <c r="J200" s="19" t="s">
        <v>69</v>
      </c>
      <c r="K200" t="s">
        <v>70</v>
      </c>
      <c r="L200">
        <v>1962</v>
      </c>
      <c r="M200">
        <f t="shared" si="290"/>
        <v>1962</v>
      </c>
      <c r="N200">
        <v>57</v>
      </c>
      <c r="O200" s="19">
        <f t="shared" si="291"/>
        <v>57</v>
      </c>
      <c r="P200" t="s">
        <v>80</v>
      </c>
      <c r="Q200" s="19" t="str">
        <f t="shared" si="292"/>
        <v>50-60</v>
      </c>
      <c r="R200" s="23">
        <v>382.52</v>
      </c>
      <c r="S200" s="15">
        <f t="shared" si="293"/>
        <v>0.38251999999999997</v>
      </c>
      <c r="T200">
        <v>30248099</v>
      </c>
      <c r="U200" t="s">
        <v>45</v>
      </c>
      <c r="V200" t="s">
        <v>55</v>
      </c>
      <c r="W200" t="s">
        <v>47</v>
      </c>
      <c r="X200" t="s">
        <v>88</v>
      </c>
      <c r="Y200" t="s">
        <v>408</v>
      </c>
      <c r="Z200" t="s">
        <v>4179</v>
      </c>
      <c r="AA200" t="s">
        <v>4180</v>
      </c>
      <c r="AB200" t="s">
        <v>403</v>
      </c>
      <c r="AC200">
        <v>1962</v>
      </c>
      <c r="AD200">
        <v>57</v>
      </c>
      <c r="AE200" t="str">
        <f t="shared" si="294"/>
        <v>&lt;60</v>
      </c>
      <c r="AF200">
        <v>-37.871862059999998</v>
      </c>
      <c r="AG200">
        <v>144.11097860000001</v>
      </c>
      <c r="AH200" t="s">
        <v>50</v>
      </c>
      <c r="AI200" t="s">
        <v>51</v>
      </c>
      <c r="AJ200" s="33" t="s">
        <v>446</v>
      </c>
      <c r="AL200">
        <v>1</v>
      </c>
      <c r="AM200" t="s">
        <v>86</v>
      </c>
      <c r="AN200">
        <v>220</v>
      </c>
      <c r="AO200" s="69">
        <v>4</v>
      </c>
      <c r="AP200">
        <v>2</v>
      </c>
      <c r="AQ200">
        <v>0</v>
      </c>
      <c r="AR200">
        <v>0</v>
      </c>
      <c r="AS200" s="82" t="str">
        <f t="shared" si="295"/>
        <v>Gw-0-0</v>
      </c>
      <c r="AT200" s="14">
        <f t="shared" si="296"/>
        <v>40000</v>
      </c>
      <c r="AU200" s="81">
        <f>VLOOKUP(C200,Bushfire_Vlookup!$F$2:$H$12575,3,FALSE)</f>
        <v>20324.462100000001</v>
      </c>
      <c r="AV200" s="14">
        <f>VLOOKUP(AS200,Safety_collateral_Vlookup!$J$3:$L$20,2,FALSE)</f>
        <v>3720.1399252148244</v>
      </c>
      <c r="AW200" s="14">
        <f>VLOOKUP(AS200,Safety_collateral_Vlookup!$J$3:$L$20,3,FALSE)</f>
        <v>25000</v>
      </c>
      <c r="AX200" s="48">
        <f t="shared" si="297"/>
        <v>95010.590360904214</v>
      </c>
      <c r="AY200" s="49">
        <f t="shared" si="289"/>
        <v>29071.519999999997</v>
      </c>
      <c r="AZ200" s="14">
        <v>76000</v>
      </c>
      <c r="BA200" s="16">
        <f t="shared" si="298"/>
        <v>3.2681672771463006</v>
      </c>
      <c r="BB200" t="e">
        <f>IF(BA200&lt;=#REF!,#REF!,IF(BA200&lt;=#REF!,#REF!,IF(BA200&lt;=#REF!,#REF!,IF(BA200&lt;=#REF!,#REF!,#REF!))))</f>
        <v>#REF!</v>
      </c>
      <c r="BC200" s="51">
        <v>4</v>
      </c>
      <c r="BD200" s="21">
        <v>70</v>
      </c>
      <c r="BE200" s="21">
        <v>6.4399999999999999E-2</v>
      </c>
      <c r="BF200" s="26">
        <f t="shared" si="299"/>
        <v>1896.2245692018505</v>
      </c>
      <c r="BG200" s="21">
        <v>7</v>
      </c>
      <c r="BH200" s="21">
        <f t="shared" si="300"/>
        <v>54.6</v>
      </c>
      <c r="BI200" s="28">
        <f t="shared" si="301"/>
        <v>2.2519960070400004E-2</v>
      </c>
      <c r="BJ200" s="27">
        <f t="shared" si="302"/>
        <v>2.2519960070400004E-2</v>
      </c>
      <c r="BK200" s="28">
        <f t="shared" si="303"/>
        <v>0.3452594593589744</v>
      </c>
      <c r="BL200" s="35">
        <f t="shared" si="304"/>
        <v>1.1283656672022233</v>
      </c>
      <c r="BM200" s="21" t="str">
        <f t="shared" si="305"/>
        <v>Cr3</v>
      </c>
      <c r="BN200" s="51">
        <v>3</v>
      </c>
      <c r="BO200" s="21">
        <v>1</v>
      </c>
      <c r="BP200" s="50" t="s">
        <v>5497</v>
      </c>
      <c r="BQ200" s="14">
        <v>40000</v>
      </c>
      <c r="BR200">
        <f>IFERROR(VLOOKUP(AO200,'Model Failure data- Lines'!$A$37:$E$41,3,FALSE),'Model Failure data- Lines'!$C$37)</f>
        <v>0.45419999999999999</v>
      </c>
      <c r="BS200" s="14">
        <f t="shared" si="306"/>
        <v>43153.810141922695</v>
      </c>
      <c r="BT200" s="34">
        <f t="shared" si="307"/>
        <v>25930.354518688513</v>
      </c>
      <c r="BU200" s="34">
        <f t="shared" si="308"/>
        <v>1.6642198281871119</v>
      </c>
      <c r="BV200" s="54">
        <f t="shared" si="309"/>
        <v>17223.455623234182</v>
      </c>
      <c r="BW200">
        <f>IFERROR(VLOOKUP(AO200,'Model Failure data- Lines'!$A$37:$E$41,4,FALSE),'Model Failure data- Lines'!$D$37)</f>
        <v>0.40249999999999997</v>
      </c>
      <c r="BX200" s="14">
        <f t="shared" si="310"/>
        <v>38241.762620263944</v>
      </c>
      <c r="BY200" s="34">
        <f t="shared" si="311"/>
        <v>23128.590643518808</v>
      </c>
      <c r="BZ200" s="71">
        <f t="shared" si="312"/>
        <v>1.6534411114660899</v>
      </c>
      <c r="CA200" s="71">
        <f t="shared" si="313"/>
        <v>15113.171976745136</v>
      </c>
      <c r="CB200" s="56">
        <v>1</v>
      </c>
      <c r="CC200">
        <f>IFERROR(VLOOKUP(AO200,'Model Failure data- Lines'!$A$37:$E$41,5,FALSE),'Model Failure data- Lines'!$E$37)</f>
        <v>0.28349999999999997</v>
      </c>
      <c r="CD200" s="14">
        <f t="shared" si="314"/>
        <v>26935.502367316341</v>
      </c>
      <c r="CE200" s="34">
        <f t="shared" si="315"/>
        <v>18400.541325512586</v>
      </c>
      <c r="CF200" s="34">
        <f t="shared" si="316"/>
        <v>1.4638429321625404</v>
      </c>
      <c r="CG200" s="54">
        <f t="shared" si="317"/>
        <v>8534.9610418037555</v>
      </c>
      <c r="CH200" t="e">
        <f>IFERROR(VLOOKUP(AO200,'Model Failure data- Lines'!#REF!,3,FALSE),'Model Failure data- Lines'!#REF!)</f>
        <v>#REF!</v>
      </c>
      <c r="CI200" s="14" t="e">
        <f t="shared" si="318"/>
        <v>#REF!</v>
      </c>
      <c r="CJ200" s="34">
        <f t="shared" si="319"/>
        <v>24871.705958129012</v>
      </c>
      <c r="CK200" s="34" t="e">
        <f t="shared" si="320"/>
        <v>#REF!</v>
      </c>
      <c r="CL200" s="54" t="e">
        <f t="shared" si="321"/>
        <v>#REF!</v>
      </c>
      <c r="CM200" t="e">
        <f>IFERROR(VLOOKUP(AO200,'Model Failure data- Lines'!#REF!,4,FALSE),'Model Failure data- Lines'!#REF!)</f>
        <v>#REF!</v>
      </c>
      <c r="CN200" s="14" t="e">
        <f t="shared" si="322"/>
        <v>#REF!</v>
      </c>
      <c r="CO200" s="34">
        <f t="shared" si="323"/>
        <v>21278.617604708328</v>
      </c>
      <c r="CP200" s="34" t="e">
        <f t="shared" si="324"/>
        <v>#REF!</v>
      </c>
      <c r="CQ200" s="54" t="e">
        <f t="shared" si="325"/>
        <v>#REF!</v>
      </c>
      <c r="CR200" t="e">
        <f>IFERROR(VLOOKUP(AO200,'Model Failure data- Lines'!#REF!,5,FALSE),'Model Failure data- Lines'!#REF!)</f>
        <v>#REF!</v>
      </c>
      <c r="CS200" s="14" t="e">
        <f t="shared" si="326"/>
        <v>#REF!</v>
      </c>
      <c r="CT200" s="34">
        <f t="shared" si="327"/>
        <v>15574.678144362706</v>
      </c>
      <c r="CU200" s="34" t="e">
        <f t="shared" si="328"/>
        <v>#REF!</v>
      </c>
      <c r="CV200" s="54" t="e">
        <f t="shared" si="329"/>
        <v>#REF!</v>
      </c>
      <c r="CW200" t="s">
        <v>403</v>
      </c>
      <c r="CY200">
        <v>1</v>
      </c>
      <c r="CZ200">
        <f t="shared" si="330"/>
        <v>15113.171976745138</v>
      </c>
      <c r="DA200" s="34">
        <f t="shared" si="331"/>
        <v>17178.699999999997</v>
      </c>
      <c r="DB200" s="34">
        <f t="shared" si="332"/>
        <v>8728.6959269317485</v>
      </c>
      <c r="DC200" s="34">
        <f t="shared" si="333"/>
        <v>1597.6791933321974</v>
      </c>
      <c r="DD200" s="9">
        <f t="shared" si="334"/>
        <v>10736.687499999998</v>
      </c>
      <c r="DE200" s="59">
        <f t="shared" si="335"/>
        <v>0.44921308075107313</v>
      </c>
      <c r="DF200" s="59">
        <f t="shared" si="336"/>
        <v>0.22825035586373563</v>
      </c>
      <c r="DG200" s="59">
        <f t="shared" si="337"/>
        <v>4.1778387915770453E-2</v>
      </c>
      <c r="DH200" s="59">
        <f t="shared" si="338"/>
        <v>0.28075817546942072</v>
      </c>
      <c r="DI200" s="14">
        <f t="shared" si="339"/>
        <v>6789.0345435944682</v>
      </c>
      <c r="DJ200" s="14">
        <f t="shared" si="340"/>
        <v>3449.586881921914</v>
      </c>
      <c r="DK200" s="14">
        <f t="shared" si="341"/>
        <v>631.40396148220964</v>
      </c>
      <c r="DL200" s="14">
        <f t="shared" si="342"/>
        <v>4243.1465897465432</v>
      </c>
      <c r="DM200">
        <f t="shared" si="343"/>
        <v>8534.9610418037537</v>
      </c>
      <c r="DN200" s="34">
        <f t="shared" si="344"/>
        <v>12099.779999999999</v>
      </c>
      <c r="DO200" s="34">
        <f t="shared" si="345"/>
        <v>6148.0380007084486</v>
      </c>
      <c r="DP200" s="34">
        <f t="shared" si="346"/>
        <v>1125.3218666078956</v>
      </c>
      <c r="DQ200" s="9">
        <f t="shared" si="347"/>
        <v>7562.3624999999984</v>
      </c>
      <c r="DR200" s="59">
        <f t="shared" si="348"/>
        <v>0.44921308075107319</v>
      </c>
      <c r="DS200" s="59">
        <f t="shared" si="349"/>
        <v>0.22825035586373563</v>
      </c>
      <c r="DT200" s="59">
        <f t="shared" si="350"/>
        <v>4.177838791577046E-2</v>
      </c>
      <c r="DU200" s="59">
        <f t="shared" si="351"/>
        <v>0.28075817546942072</v>
      </c>
      <c r="DV200" s="14">
        <f t="shared" si="352"/>
        <v>3834.016143679054</v>
      </c>
      <c r="DW200" s="14">
        <f t="shared" si="353"/>
        <v>1948.1078950748267</v>
      </c>
      <c r="DX200" s="14">
        <f t="shared" si="354"/>
        <v>356.57691325046568</v>
      </c>
      <c r="DY200" s="14">
        <f t="shared" si="355"/>
        <v>2396.2600897994084</v>
      </c>
      <c r="DZ200" s="34" t="e">
        <f t="shared" si="356"/>
        <v>#REF!</v>
      </c>
      <c r="EA200" s="34" t="e">
        <f t="shared" si="357"/>
        <v>#REF!</v>
      </c>
      <c r="EB200" s="34" t="e">
        <f t="shared" si="358"/>
        <v>#REF!</v>
      </c>
      <c r="EC200" s="34" t="e">
        <f t="shared" si="359"/>
        <v>#REF!</v>
      </c>
      <c r="ED200" s="34" t="e">
        <f t="shared" si="360"/>
        <v>#REF!</v>
      </c>
      <c r="EE200" s="59" t="e">
        <f t="shared" si="361"/>
        <v>#REF!</v>
      </c>
      <c r="EF200" s="59" t="e">
        <f t="shared" si="362"/>
        <v>#REF!</v>
      </c>
      <c r="EG200" s="59" t="e">
        <f t="shared" si="363"/>
        <v>#REF!</v>
      </c>
      <c r="EH200" s="59" t="e">
        <f t="shared" si="364"/>
        <v>#REF!</v>
      </c>
      <c r="EI200" s="14" t="e">
        <f t="shared" si="365"/>
        <v>#REF!</v>
      </c>
      <c r="EJ200" s="14" t="e">
        <f t="shared" si="366"/>
        <v>#REF!</v>
      </c>
      <c r="EK200" s="14" t="e">
        <f t="shared" si="367"/>
        <v>#REF!</v>
      </c>
      <c r="EL200" s="14" t="e">
        <f t="shared" si="368"/>
        <v>#REF!</v>
      </c>
      <c r="EM200" t="e">
        <f t="shared" si="369"/>
        <v>#REF!</v>
      </c>
      <c r="EN200" s="34" t="e">
        <f t="shared" si="370"/>
        <v>#REF!</v>
      </c>
      <c r="EO200" s="34" t="e">
        <f t="shared" si="371"/>
        <v>#REF!</v>
      </c>
      <c r="EP200" s="34" t="e">
        <f t="shared" si="372"/>
        <v>#REF!</v>
      </c>
      <c r="EQ200" s="34" t="e">
        <f t="shared" si="373"/>
        <v>#REF!</v>
      </c>
      <c r="ER200" s="59" t="e">
        <f t="shared" si="374"/>
        <v>#REF!</v>
      </c>
      <c r="ES200" s="59" t="e">
        <f t="shared" si="375"/>
        <v>#REF!</v>
      </c>
      <c r="ET200" s="59" t="e">
        <f t="shared" si="376"/>
        <v>#REF!</v>
      </c>
      <c r="EU200" s="59" t="e">
        <f t="shared" si="377"/>
        <v>#REF!</v>
      </c>
      <c r="EV200" s="14" t="e">
        <f t="shared" si="378"/>
        <v>#REF!</v>
      </c>
      <c r="EW200" s="14" t="e">
        <f t="shared" si="379"/>
        <v>#REF!</v>
      </c>
      <c r="EX200" s="14" t="e">
        <f t="shared" si="380"/>
        <v>#REF!</v>
      </c>
      <c r="EY200" s="14" t="e">
        <f t="shared" si="381"/>
        <v>#REF!</v>
      </c>
    </row>
    <row r="201" spans="1:155" x14ac:dyDescent="0.2">
      <c r="A201" s="17">
        <v>30163433</v>
      </c>
      <c r="B201" t="s">
        <v>62</v>
      </c>
      <c r="C201" t="s">
        <v>3015</v>
      </c>
      <c r="D201" t="s">
        <v>3016</v>
      </c>
      <c r="E201" t="s">
        <v>3017</v>
      </c>
      <c r="F201" t="s">
        <v>41</v>
      </c>
      <c r="G201" t="s">
        <v>42</v>
      </c>
      <c r="H201" t="s">
        <v>3018</v>
      </c>
      <c r="I201" t="s">
        <v>68</v>
      </c>
      <c r="J201" s="19" t="s">
        <v>69</v>
      </c>
      <c r="K201" t="s">
        <v>70</v>
      </c>
      <c r="L201">
        <v>1962</v>
      </c>
      <c r="M201">
        <f t="shared" si="290"/>
        <v>1962</v>
      </c>
      <c r="N201">
        <v>57</v>
      </c>
      <c r="O201" s="19">
        <f t="shared" si="291"/>
        <v>57</v>
      </c>
      <c r="P201" t="s">
        <v>80</v>
      </c>
      <c r="Q201" s="19" t="str">
        <f t="shared" si="292"/>
        <v>50-60</v>
      </c>
      <c r="R201" s="23">
        <v>441.96</v>
      </c>
      <c r="S201" s="15">
        <f t="shared" si="293"/>
        <v>0.44195999999999996</v>
      </c>
      <c r="T201">
        <v>30270258</v>
      </c>
      <c r="U201" t="s">
        <v>45</v>
      </c>
      <c r="V201" t="s">
        <v>55</v>
      </c>
      <c r="W201" t="s">
        <v>47</v>
      </c>
      <c r="X201" t="s">
        <v>48</v>
      </c>
      <c r="Y201" t="s">
        <v>452</v>
      </c>
      <c r="Z201" t="s">
        <v>3019</v>
      </c>
      <c r="AA201" t="s">
        <v>3020</v>
      </c>
      <c r="AB201" t="s">
        <v>544</v>
      </c>
      <c r="AC201">
        <v>1962</v>
      </c>
      <c r="AD201">
        <v>57</v>
      </c>
      <c r="AE201" t="str">
        <f t="shared" si="294"/>
        <v>&lt;60</v>
      </c>
      <c r="AF201">
        <v>-37.839419249999999</v>
      </c>
      <c r="AG201">
        <v>144.08967598999999</v>
      </c>
      <c r="AH201" t="s">
        <v>50</v>
      </c>
      <c r="AI201" t="s">
        <v>51</v>
      </c>
      <c r="AJ201" s="33" t="s">
        <v>446</v>
      </c>
      <c r="AL201">
        <v>1</v>
      </c>
      <c r="AM201" t="s">
        <v>86</v>
      </c>
      <c r="AN201">
        <v>220</v>
      </c>
      <c r="AO201" s="69">
        <v>4</v>
      </c>
      <c r="AP201">
        <v>2</v>
      </c>
      <c r="AQ201">
        <v>0</v>
      </c>
      <c r="AR201">
        <v>0</v>
      </c>
      <c r="AS201" s="82" t="str">
        <f t="shared" si="295"/>
        <v>Gw-0-0</v>
      </c>
      <c r="AT201" s="14">
        <f t="shared" si="296"/>
        <v>40000</v>
      </c>
      <c r="AU201" s="81">
        <f>VLOOKUP(C201,Bushfire_Vlookup!$F$2:$H$12575,3,FALSE)</f>
        <v>1</v>
      </c>
      <c r="AV201" s="14">
        <f>VLOOKUP(AS201,Safety_collateral_Vlookup!$J$3:$L$20,2,FALSE)</f>
        <v>3720.1399252148244</v>
      </c>
      <c r="AW201" s="14">
        <f>VLOOKUP(AS201,Safety_collateral_Vlookup!$J$3:$L$20,3,FALSE)</f>
        <v>25000</v>
      </c>
      <c r="AX201" s="48">
        <f t="shared" si="297"/>
        <v>73325.456300204212</v>
      </c>
      <c r="AY201" s="49">
        <f t="shared" si="289"/>
        <v>33588.959999999999</v>
      </c>
      <c r="AZ201" s="14">
        <v>76000</v>
      </c>
      <c r="BA201" s="16">
        <f t="shared" si="298"/>
        <v>2.1830225258598128</v>
      </c>
      <c r="BB201" t="e">
        <f>IF(BA201&lt;=#REF!,#REF!,IF(BA201&lt;=#REF!,#REF!,IF(BA201&lt;=#REF!,#REF!,IF(BA201&lt;=#REF!,#REF!,#REF!))))</f>
        <v>#REF!</v>
      </c>
      <c r="BC201" s="51">
        <v>3</v>
      </c>
      <c r="BD201" s="21">
        <v>70</v>
      </c>
      <c r="BE201" s="21">
        <v>6.4399999999999999E-2</v>
      </c>
      <c r="BF201" s="26">
        <f t="shared" si="299"/>
        <v>2190.8799817119361</v>
      </c>
      <c r="BG201" s="21">
        <v>7</v>
      </c>
      <c r="BH201" s="21">
        <f t="shared" si="300"/>
        <v>54.6</v>
      </c>
      <c r="BI201" s="28">
        <f t="shared" si="301"/>
        <v>2.2519960070400004E-2</v>
      </c>
      <c r="BJ201" s="27">
        <f t="shared" si="302"/>
        <v>2.2519960070400004E-2</v>
      </c>
      <c r="BK201" s="28">
        <f t="shared" si="303"/>
        <v>0.34525945935897445</v>
      </c>
      <c r="BL201" s="35">
        <f t="shared" si="304"/>
        <v>0.75370917704682183</v>
      </c>
      <c r="BM201" s="21" t="str">
        <f t="shared" si="305"/>
        <v>Cr2</v>
      </c>
      <c r="BN201" s="51">
        <v>2</v>
      </c>
      <c r="BO201" s="21">
        <v>2</v>
      </c>
      <c r="BP201" s="50" t="s">
        <v>5497</v>
      </c>
      <c r="BQ201" s="14">
        <v>40000</v>
      </c>
      <c r="BR201">
        <f>IFERROR(VLOOKUP(AO201,'Model Failure data- Lines'!$A$37:$E$41,3,FALSE),'Model Failure data- Lines'!$C$37)</f>
        <v>0.45419999999999999</v>
      </c>
      <c r="BS201" s="14">
        <f t="shared" si="306"/>
        <v>33304.422251552751</v>
      </c>
      <c r="BT201" s="34">
        <f t="shared" si="307"/>
        <v>29959.687030951522</v>
      </c>
      <c r="BU201" s="34">
        <f t="shared" si="308"/>
        <v>1.1116411936194714</v>
      </c>
      <c r="BV201" s="54">
        <f t="shared" si="309"/>
        <v>3344.7352206012292</v>
      </c>
      <c r="BW201">
        <f>IFERROR(VLOOKUP(AO201,'Model Failure data- Lines'!$A$37:$E$41,4,FALSE),'Model Failure data- Lines'!$D$37)</f>
        <v>0.40249999999999997</v>
      </c>
      <c r="BX201" s="14">
        <f t="shared" si="310"/>
        <v>29513.496160832194</v>
      </c>
      <c r="BY201" s="34">
        <f t="shared" si="311"/>
        <v>26722.555476339992</v>
      </c>
      <c r="BZ201" s="71">
        <f t="shared" si="312"/>
        <v>1.1044413842442309</v>
      </c>
      <c r="CA201" s="71">
        <f t="shared" si="313"/>
        <v>2790.9406844922014</v>
      </c>
      <c r="CB201" s="56">
        <v>1</v>
      </c>
      <c r="CC201">
        <f>IFERROR(VLOOKUP(AO201,'Model Failure data- Lines'!$A$37:$E$41,5,FALSE),'Model Failure data- Lines'!$E$37)</f>
        <v>0.28349999999999997</v>
      </c>
      <c r="CD201" s="14">
        <f t="shared" si="314"/>
        <v>20787.766861107892</v>
      </c>
      <c r="CE201" s="34">
        <f t="shared" si="315"/>
        <v>21259.811890158799</v>
      </c>
      <c r="CF201" s="34">
        <f t="shared" si="316"/>
        <v>0.97779636849611928</v>
      </c>
      <c r="CG201" s="54">
        <f t="shared" si="317"/>
        <v>-472.04502905090703</v>
      </c>
      <c r="CH201" t="e">
        <f>IFERROR(VLOOKUP(AO201,'Model Failure data- Lines'!#REF!,3,FALSE),'Model Failure data- Lines'!#REF!)</f>
        <v>#REF!</v>
      </c>
      <c r="CI201" s="14" t="e">
        <f t="shared" si="318"/>
        <v>#REF!</v>
      </c>
      <c r="CJ201" s="34">
        <f t="shared" si="319"/>
        <v>28736.534469451792</v>
      </c>
      <c r="CK201" s="34" t="e">
        <f t="shared" si="320"/>
        <v>#REF!</v>
      </c>
      <c r="CL201" s="54" t="e">
        <f t="shared" si="321"/>
        <v>#REF!</v>
      </c>
      <c r="CM201" t="e">
        <f>IFERROR(VLOOKUP(AO201,'Model Failure data- Lines'!#REF!,4,FALSE),'Model Failure data- Lines'!#REF!)</f>
        <v>#REF!</v>
      </c>
      <c r="CN201" s="14" t="e">
        <f t="shared" si="322"/>
        <v>#REF!</v>
      </c>
      <c r="CO201" s="34">
        <f t="shared" si="323"/>
        <v>24585.114076589183</v>
      </c>
      <c r="CP201" s="34" t="e">
        <f t="shared" si="324"/>
        <v>#REF!</v>
      </c>
      <c r="CQ201" s="54" t="e">
        <f t="shared" si="325"/>
        <v>#REF!</v>
      </c>
      <c r="CR201" t="e">
        <f>IFERROR(VLOOKUP(AO201,'Model Failure data- Lines'!#REF!,5,FALSE),'Model Failure data- Lines'!#REF!)</f>
        <v>#REF!</v>
      </c>
      <c r="CS201" s="14" t="e">
        <f t="shared" si="326"/>
        <v>#REF!</v>
      </c>
      <c r="CT201" s="34">
        <f t="shared" si="327"/>
        <v>17994.836224726922</v>
      </c>
      <c r="CU201" s="34" t="e">
        <f t="shared" si="328"/>
        <v>#REF!</v>
      </c>
      <c r="CV201" s="54" t="e">
        <f t="shared" si="329"/>
        <v>#REF!</v>
      </c>
      <c r="CW201" t="s">
        <v>544</v>
      </c>
      <c r="CY201">
        <v>1</v>
      </c>
      <c r="CZ201">
        <f t="shared" si="330"/>
        <v>2790.9406844922014</v>
      </c>
      <c r="DA201" s="34">
        <f t="shared" si="331"/>
        <v>17178.699999999997</v>
      </c>
      <c r="DB201" s="34">
        <f t="shared" si="332"/>
        <v>0.42946749999999995</v>
      </c>
      <c r="DC201" s="34">
        <f t="shared" si="333"/>
        <v>1597.6791933321974</v>
      </c>
      <c r="DD201" s="9">
        <f t="shared" si="334"/>
        <v>10736.687499999998</v>
      </c>
      <c r="DE201" s="59">
        <f t="shared" si="335"/>
        <v>0.58206252171500128</v>
      </c>
      <c r="DF201" s="59">
        <f t="shared" si="336"/>
        <v>1.4551563042875034E-5</v>
      </c>
      <c r="DG201" s="59">
        <f t="shared" si="337"/>
        <v>5.4133850650079932E-2</v>
      </c>
      <c r="DH201" s="59">
        <f t="shared" si="338"/>
        <v>0.36378907607187583</v>
      </c>
      <c r="DI201" s="14">
        <f t="shared" si="339"/>
        <v>1624.5019727725225</v>
      </c>
      <c r="DJ201" s="14">
        <f t="shared" si="340"/>
        <v>4.0612549319313067E-2</v>
      </c>
      <c r="DK201" s="14">
        <f t="shared" si="341"/>
        <v>151.08436618753268</v>
      </c>
      <c r="DL201" s="14">
        <f t="shared" si="342"/>
        <v>1015.3137329828268</v>
      </c>
      <c r="DM201">
        <f t="shared" si="343"/>
        <v>-472.04502905090777</v>
      </c>
      <c r="DN201" s="34">
        <f t="shared" si="344"/>
        <v>12099.779999999999</v>
      </c>
      <c r="DO201" s="34">
        <f t="shared" si="345"/>
        <v>0.30249449999999994</v>
      </c>
      <c r="DP201" s="34">
        <f t="shared" si="346"/>
        <v>1125.3218666078956</v>
      </c>
      <c r="DQ201" s="9">
        <f t="shared" si="347"/>
        <v>7562.3624999999984</v>
      </c>
      <c r="DR201" s="59">
        <f t="shared" si="348"/>
        <v>0.58206252171500139</v>
      </c>
      <c r="DS201" s="59">
        <f t="shared" si="349"/>
        <v>1.4551563042875034E-5</v>
      </c>
      <c r="DT201" s="59">
        <f t="shared" si="350"/>
        <v>5.4133850650079939E-2</v>
      </c>
      <c r="DU201" s="59">
        <f t="shared" si="351"/>
        <v>0.36378907607187583</v>
      </c>
      <c r="DV201" s="14">
        <f t="shared" si="352"/>
        <v>-274.75971997240242</v>
      </c>
      <c r="DW201" s="14">
        <f t="shared" si="353"/>
        <v>-6.8689929993100618E-3</v>
      </c>
      <c r="DX201" s="14">
        <f t="shared" si="354"/>
        <v>-25.553615102754485</v>
      </c>
      <c r="DY201" s="14">
        <f t="shared" si="355"/>
        <v>-171.72482498275153</v>
      </c>
      <c r="DZ201" s="34" t="e">
        <f t="shared" si="356"/>
        <v>#REF!</v>
      </c>
      <c r="EA201" s="34" t="e">
        <f t="shared" si="357"/>
        <v>#REF!</v>
      </c>
      <c r="EB201" s="34" t="e">
        <f t="shared" si="358"/>
        <v>#REF!</v>
      </c>
      <c r="EC201" s="34" t="e">
        <f t="shared" si="359"/>
        <v>#REF!</v>
      </c>
      <c r="ED201" s="34" t="e">
        <f t="shared" si="360"/>
        <v>#REF!</v>
      </c>
      <c r="EE201" s="59" t="e">
        <f t="shared" si="361"/>
        <v>#REF!</v>
      </c>
      <c r="EF201" s="59" t="e">
        <f t="shared" si="362"/>
        <v>#REF!</v>
      </c>
      <c r="EG201" s="59" t="e">
        <f t="shared" si="363"/>
        <v>#REF!</v>
      </c>
      <c r="EH201" s="59" t="e">
        <f t="shared" si="364"/>
        <v>#REF!</v>
      </c>
      <c r="EI201" s="14" t="e">
        <f t="shared" si="365"/>
        <v>#REF!</v>
      </c>
      <c r="EJ201" s="14" t="e">
        <f t="shared" si="366"/>
        <v>#REF!</v>
      </c>
      <c r="EK201" s="14" t="e">
        <f t="shared" si="367"/>
        <v>#REF!</v>
      </c>
      <c r="EL201" s="14" t="e">
        <f t="shared" si="368"/>
        <v>#REF!</v>
      </c>
      <c r="EM201" t="e">
        <f t="shared" si="369"/>
        <v>#REF!</v>
      </c>
      <c r="EN201" s="34" t="e">
        <f t="shared" si="370"/>
        <v>#REF!</v>
      </c>
      <c r="EO201" s="34" t="e">
        <f t="shared" si="371"/>
        <v>#REF!</v>
      </c>
      <c r="EP201" s="34" t="e">
        <f t="shared" si="372"/>
        <v>#REF!</v>
      </c>
      <c r="EQ201" s="34" t="e">
        <f t="shared" si="373"/>
        <v>#REF!</v>
      </c>
      <c r="ER201" s="59" t="e">
        <f t="shared" si="374"/>
        <v>#REF!</v>
      </c>
      <c r="ES201" s="59" t="e">
        <f t="shared" si="375"/>
        <v>#REF!</v>
      </c>
      <c r="ET201" s="59" t="e">
        <f t="shared" si="376"/>
        <v>#REF!</v>
      </c>
      <c r="EU201" s="59" t="e">
        <f t="shared" si="377"/>
        <v>#REF!</v>
      </c>
      <c r="EV201" s="14" t="e">
        <f t="shared" si="378"/>
        <v>#REF!</v>
      </c>
      <c r="EW201" s="14" t="e">
        <f t="shared" si="379"/>
        <v>#REF!</v>
      </c>
      <c r="EX201" s="14" t="e">
        <f t="shared" si="380"/>
        <v>#REF!</v>
      </c>
      <c r="EY201" s="14" t="e">
        <f t="shared" si="381"/>
        <v>#REF!</v>
      </c>
    </row>
    <row r="202" spans="1:155" x14ac:dyDescent="0.2">
      <c r="A202" s="17">
        <v>30437000</v>
      </c>
      <c r="B202" t="s">
        <v>62</v>
      </c>
      <c r="C202" t="s">
        <v>5392</v>
      </c>
      <c r="D202" t="s">
        <v>5393</v>
      </c>
      <c r="E202" t="s">
        <v>657</v>
      </c>
      <c r="F202" t="s">
        <v>41</v>
      </c>
      <c r="G202" t="s">
        <v>42</v>
      </c>
      <c r="H202" t="s">
        <v>5394</v>
      </c>
      <c r="I202" t="s">
        <v>68</v>
      </c>
      <c r="J202" s="19" t="s">
        <v>69</v>
      </c>
      <c r="K202" t="s">
        <v>70</v>
      </c>
      <c r="L202">
        <v>1962</v>
      </c>
      <c r="M202">
        <f t="shared" si="290"/>
        <v>1962</v>
      </c>
      <c r="N202">
        <v>57</v>
      </c>
      <c r="O202" s="19">
        <f t="shared" si="291"/>
        <v>57</v>
      </c>
      <c r="P202" t="s">
        <v>80</v>
      </c>
      <c r="Q202" s="19" t="str">
        <f t="shared" si="292"/>
        <v>50-60</v>
      </c>
      <c r="R202" s="23">
        <v>431.29</v>
      </c>
      <c r="S202" s="15">
        <f t="shared" si="293"/>
        <v>0.43129000000000001</v>
      </c>
      <c r="T202">
        <v>30264239</v>
      </c>
      <c r="U202" t="s">
        <v>45</v>
      </c>
      <c r="V202" t="s">
        <v>55</v>
      </c>
      <c r="W202" t="s">
        <v>47</v>
      </c>
      <c r="X202" t="s">
        <v>48</v>
      </c>
      <c r="Y202" t="s">
        <v>452</v>
      </c>
      <c r="Z202" t="s">
        <v>5395</v>
      </c>
      <c r="AA202" t="s">
        <v>5396</v>
      </c>
      <c r="AB202" t="s">
        <v>658</v>
      </c>
      <c r="AC202">
        <v>1962</v>
      </c>
      <c r="AD202">
        <v>57</v>
      </c>
      <c r="AE202" t="str">
        <f t="shared" si="294"/>
        <v>&lt;60</v>
      </c>
      <c r="AF202">
        <v>-37.835903049999999</v>
      </c>
      <c r="AG202">
        <v>144.08736392</v>
      </c>
      <c r="AH202" t="s">
        <v>50</v>
      </c>
      <c r="AI202" t="s">
        <v>51</v>
      </c>
      <c r="AJ202" s="33" t="s">
        <v>446</v>
      </c>
      <c r="AL202">
        <v>1</v>
      </c>
      <c r="AM202" t="s">
        <v>86</v>
      </c>
      <c r="AN202">
        <v>220</v>
      </c>
      <c r="AO202" s="69">
        <v>4</v>
      </c>
      <c r="AP202">
        <v>2</v>
      </c>
      <c r="AQ202">
        <v>0</v>
      </c>
      <c r="AR202">
        <v>0</v>
      </c>
      <c r="AS202" s="82" t="str">
        <f t="shared" si="295"/>
        <v>Gw-0-0</v>
      </c>
      <c r="AT202" s="14">
        <f t="shared" si="296"/>
        <v>40000</v>
      </c>
      <c r="AU202" s="81">
        <f>VLOOKUP(C202,Bushfire_Vlookup!$F$2:$H$12575,3,FALSE)</f>
        <v>1</v>
      </c>
      <c r="AV202" s="14">
        <f>VLOOKUP(AS202,Safety_collateral_Vlookup!$J$3:$L$20,2,FALSE)</f>
        <v>3720.1399252148244</v>
      </c>
      <c r="AW202" s="14">
        <f>VLOOKUP(AS202,Safety_collateral_Vlookup!$J$3:$L$20,3,FALSE)</f>
        <v>25000</v>
      </c>
      <c r="AX202" s="48">
        <f t="shared" si="297"/>
        <v>73325.456300204212</v>
      </c>
      <c r="AY202" s="49">
        <f t="shared" si="289"/>
        <v>32778.04</v>
      </c>
      <c r="AZ202" s="14">
        <v>76000</v>
      </c>
      <c r="BA202" s="16">
        <f t="shared" si="298"/>
        <v>2.2370299230888793</v>
      </c>
      <c r="BB202" t="e">
        <f>IF(BA202&lt;=#REF!,#REF!,IF(BA202&lt;=#REF!,#REF!,IF(BA202&lt;=#REF!,#REF!,IF(BA202&lt;=#REF!,#REF!,#REF!))))</f>
        <v>#REF!</v>
      </c>
      <c r="BC202" s="51">
        <v>3</v>
      </c>
      <c r="BD202" s="21">
        <v>70</v>
      </c>
      <c r="BE202" s="21">
        <v>6.4399999999999999E-2</v>
      </c>
      <c r="BF202" s="26">
        <f t="shared" si="299"/>
        <v>2137.9867574272357</v>
      </c>
      <c r="BG202" s="21">
        <v>7</v>
      </c>
      <c r="BH202" s="21">
        <f t="shared" si="300"/>
        <v>54.6</v>
      </c>
      <c r="BI202" s="28">
        <f t="shared" si="301"/>
        <v>2.2519960070400004E-2</v>
      </c>
      <c r="BJ202" s="27">
        <f t="shared" si="302"/>
        <v>2.2519960070400004E-2</v>
      </c>
      <c r="BK202" s="28">
        <f t="shared" si="303"/>
        <v>0.3452594593589744</v>
      </c>
      <c r="BL202" s="35">
        <f t="shared" si="304"/>
        <v>0.77235574181551458</v>
      </c>
      <c r="BM202" s="21" t="str">
        <f t="shared" si="305"/>
        <v>Cr2</v>
      </c>
      <c r="BN202" s="51">
        <v>2</v>
      </c>
      <c r="BO202" s="21">
        <v>2</v>
      </c>
      <c r="BP202" s="50" t="s">
        <v>5497</v>
      </c>
      <c r="BQ202" s="14">
        <v>40000</v>
      </c>
      <c r="BR202">
        <f>IFERROR(VLOOKUP(AO202,'Model Failure data- Lines'!$A$37:$E$41,3,FALSE),'Model Failure data- Lines'!$C$37)</f>
        <v>0.45419999999999999</v>
      </c>
      <c r="BS202" s="14">
        <f t="shared" si="306"/>
        <v>33304.422251552751</v>
      </c>
      <c r="BT202" s="34">
        <f t="shared" si="307"/>
        <v>29236.386595119657</v>
      </c>
      <c r="BU202" s="34">
        <f t="shared" si="308"/>
        <v>1.1391429013704504</v>
      </c>
      <c r="BV202" s="54">
        <f t="shared" si="309"/>
        <v>4068.0356564330941</v>
      </c>
      <c r="BW202">
        <f>IFERROR(VLOOKUP(AO202,'Model Failure data- Lines'!$A$37:$E$41,4,FALSE),'Model Failure data- Lines'!$D$37)</f>
        <v>0.40249999999999997</v>
      </c>
      <c r="BX202" s="14">
        <f t="shared" si="310"/>
        <v>29513.496160832194</v>
      </c>
      <c r="BY202" s="34">
        <f t="shared" si="311"/>
        <v>26077.407347702676</v>
      </c>
      <c r="BZ202" s="71">
        <f t="shared" si="312"/>
        <v>1.1317649706243602</v>
      </c>
      <c r="CA202" s="71">
        <f t="shared" si="313"/>
        <v>3436.0888131295178</v>
      </c>
      <c r="CB202" s="56">
        <v>1</v>
      </c>
      <c r="CC202">
        <f>IFERROR(VLOOKUP(AO202,'Model Failure data- Lines'!$A$37:$E$41,5,FALSE),'Model Failure data- Lines'!$E$37)</f>
        <v>0.28349999999999997</v>
      </c>
      <c r="CD202" s="14">
        <f t="shared" si="314"/>
        <v>20787.766861107892</v>
      </c>
      <c r="CE202" s="34">
        <f t="shared" si="315"/>
        <v>20746.547809997712</v>
      </c>
      <c r="CF202" s="34">
        <f t="shared" si="316"/>
        <v>1.0019867908380553</v>
      </c>
      <c r="CG202" s="54">
        <f t="shared" si="317"/>
        <v>41.219051110179862</v>
      </c>
      <c r="CH202" t="e">
        <f>IFERROR(VLOOKUP(AO202,'Model Failure data- Lines'!#REF!,3,FALSE),'Model Failure data- Lines'!#REF!)</f>
        <v>#REF!</v>
      </c>
      <c r="CI202" s="14" t="e">
        <f t="shared" si="318"/>
        <v>#REF!</v>
      </c>
      <c r="CJ202" s="34">
        <f t="shared" si="319"/>
        <v>28042.763940921948</v>
      </c>
      <c r="CK202" s="34" t="e">
        <f t="shared" si="320"/>
        <v>#REF!</v>
      </c>
      <c r="CL202" s="54" t="e">
        <f t="shared" si="321"/>
        <v>#REF!</v>
      </c>
      <c r="CM202" t="e">
        <f>IFERROR(VLOOKUP(AO202,'Model Failure data- Lines'!#REF!,4,FALSE),'Model Failure data- Lines'!#REF!)</f>
        <v>#REF!</v>
      </c>
      <c r="CN202" s="14" t="e">
        <f t="shared" si="322"/>
        <v>#REF!</v>
      </c>
      <c r="CO202" s="34">
        <f t="shared" si="323"/>
        <v>23991.569033605188</v>
      </c>
      <c r="CP202" s="34" t="e">
        <f t="shared" si="324"/>
        <v>#REF!</v>
      </c>
      <c r="CQ202" s="54" t="e">
        <f t="shared" si="325"/>
        <v>#REF!</v>
      </c>
      <c r="CR202" t="e">
        <f>IFERROR(VLOOKUP(AO202,'Model Failure data- Lines'!#REF!,5,FALSE),'Model Failure data- Lines'!#REF!)</f>
        <v>#REF!</v>
      </c>
      <c r="CS202" s="14" t="e">
        <f t="shared" si="326"/>
        <v>#REF!</v>
      </c>
      <c r="CT202" s="34">
        <f t="shared" si="327"/>
        <v>17560.396676989942</v>
      </c>
      <c r="CU202" s="34" t="e">
        <f t="shared" si="328"/>
        <v>#REF!</v>
      </c>
      <c r="CV202" s="54" t="e">
        <f t="shared" si="329"/>
        <v>#REF!</v>
      </c>
      <c r="CW202" t="s">
        <v>658</v>
      </c>
      <c r="CY202">
        <v>1</v>
      </c>
      <c r="CZ202">
        <f t="shared" si="330"/>
        <v>3436.0888131295183</v>
      </c>
      <c r="DA202" s="34">
        <f t="shared" si="331"/>
        <v>17178.699999999997</v>
      </c>
      <c r="DB202" s="34">
        <f t="shared" si="332"/>
        <v>0.42946749999999995</v>
      </c>
      <c r="DC202" s="34">
        <f t="shared" si="333"/>
        <v>1597.6791933321974</v>
      </c>
      <c r="DD202" s="9">
        <f t="shared" si="334"/>
        <v>10736.687499999998</v>
      </c>
      <c r="DE202" s="59">
        <f t="shared" si="335"/>
        <v>0.58206252171500128</v>
      </c>
      <c r="DF202" s="59">
        <f t="shared" si="336"/>
        <v>1.4551563042875034E-5</v>
      </c>
      <c r="DG202" s="59">
        <f t="shared" si="337"/>
        <v>5.4133850650079932E-2</v>
      </c>
      <c r="DH202" s="59">
        <f t="shared" si="338"/>
        <v>0.36378907607187583</v>
      </c>
      <c r="DI202" s="14">
        <f t="shared" si="339"/>
        <v>2000.0185194068733</v>
      </c>
      <c r="DJ202" s="14">
        <f t="shared" si="340"/>
        <v>5.0000462985171835E-2</v>
      </c>
      <c r="DK202" s="14">
        <f t="shared" si="341"/>
        <v>186.00871863036375</v>
      </c>
      <c r="DL202" s="14">
        <f t="shared" si="342"/>
        <v>1250.0115746292959</v>
      </c>
      <c r="DM202">
        <f t="shared" si="343"/>
        <v>41.219051110179869</v>
      </c>
      <c r="DN202" s="34">
        <f t="shared" si="344"/>
        <v>12099.779999999999</v>
      </c>
      <c r="DO202" s="34">
        <f t="shared" si="345"/>
        <v>0.30249449999999994</v>
      </c>
      <c r="DP202" s="34">
        <f t="shared" si="346"/>
        <v>1125.3218666078956</v>
      </c>
      <c r="DQ202" s="9">
        <f t="shared" si="347"/>
        <v>7562.3624999999984</v>
      </c>
      <c r="DR202" s="59">
        <f t="shared" si="348"/>
        <v>0.58206252171500139</v>
      </c>
      <c r="DS202" s="59">
        <f t="shared" si="349"/>
        <v>1.4551563042875034E-5</v>
      </c>
      <c r="DT202" s="59">
        <f t="shared" si="350"/>
        <v>5.4133850650079939E-2</v>
      </c>
      <c r="DU202" s="59">
        <f t="shared" si="351"/>
        <v>0.36378907607187583</v>
      </c>
      <c r="DV202" s="14">
        <f t="shared" si="352"/>
        <v>23.992064831890822</v>
      </c>
      <c r="DW202" s="14">
        <f t="shared" si="353"/>
        <v>5.9980162079727054E-4</v>
      </c>
      <c r="DX202" s="14">
        <f t="shared" si="354"/>
        <v>2.2313459567364884</v>
      </c>
      <c r="DY202" s="14">
        <f t="shared" si="355"/>
        <v>14.995040519931763</v>
      </c>
      <c r="DZ202" s="34" t="e">
        <f t="shared" si="356"/>
        <v>#REF!</v>
      </c>
      <c r="EA202" s="34" t="e">
        <f t="shared" si="357"/>
        <v>#REF!</v>
      </c>
      <c r="EB202" s="34" t="e">
        <f t="shared" si="358"/>
        <v>#REF!</v>
      </c>
      <c r="EC202" s="34" t="e">
        <f t="shared" si="359"/>
        <v>#REF!</v>
      </c>
      <c r="ED202" s="34" t="e">
        <f t="shared" si="360"/>
        <v>#REF!</v>
      </c>
      <c r="EE202" s="59" t="e">
        <f t="shared" si="361"/>
        <v>#REF!</v>
      </c>
      <c r="EF202" s="59" t="e">
        <f t="shared" si="362"/>
        <v>#REF!</v>
      </c>
      <c r="EG202" s="59" t="e">
        <f t="shared" si="363"/>
        <v>#REF!</v>
      </c>
      <c r="EH202" s="59" t="e">
        <f t="shared" si="364"/>
        <v>#REF!</v>
      </c>
      <c r="EI202" s="14" t="e">
        <f t="shared" si="365"/>
        <v>#REF!</v>
      </c>
      <c r="EJ202" s="14" t="e">
        <f t="shared" si="366"/>
        <v>#REF!</v>
      </c>
      <c r="EK202" s="14" t="e">
        <f t="shared" si="367"/>
        <v>#REF!</v>
      </c>
      <c r="EL202" s="14" t="e">
        <f t="shared" si="368"/>
        <v>#REF!</v>
      </c>
      <c r="EM202" t="e">
        <f t="shared" si="369"/>
        <v>#REF!</v>
      </c>
      <c r="EN202" s="34" t="e">
        <f t="shared" si="370"/>
        <v>#REF!</v>
      </c>
      <c r="EO202" s="34" t="e">
        <f t="shared" si="371"/>
        <v>#REF!</v>
      </c>
      <c r="EP202" s="34" t="e">
        <f t="shared" si="372"/>
        <v>#REF!</v>
      </c>
      <c r="EQ202" s="34" t="e">
        <f t="shared" si="373"/>
        <v>#REF!</v>
      </c>
      <c r="ER202" s="59" t="e">
        <f t="shared" si="374"/>
        <v>#REF!</v>
      </c>
      <c r="ES202" s="59" t="e">
        <f t="shared" si="375"/>
        <v>#REF!</v>
      </c>
      <c r="ET202" s="59" t="e">
        <f t="shared" si="376"/>
        <v>#REF!</v>
      </c>
      <c r="EU202" s="59" t="e">
        <f t="shared" si="377"/>
        <v>#REF!</v>
      </c>
      <c r="EV202" s="14" t="e">
        <f t="shared" si="378"/>
        <v>#REF!</v>
      </c>
      <c r="EW202" s="14" t="e">
        <f t="shared" si="379"/>
        <v>#REF!</v>
      </c>
      <c r="EX202" s="14" t="e">
        <f t="shared" si="380"/>
        <v>#REF!</v>
      </c>
      <c r="EY202" s="14" t="e">
        <f t="shared" si="381"/>
        <v>#REF!</v>
      </c>
    </row>
    <row r="203" spans="1:155" x14ac:dyDescent="0.2">
      <c r="A203" s="17">
        <v>30076095</v>
      </c>
      <c r="B203" t="s">
        <v>62</v>
      </c>
      <c r="C203" t="s">
        <v>1934</v>
      </c>
      <c r="D203" t="s">
        <v>1935</v>
      </c>
      <c r="E203" t="s">
        <v>1936</v>
      </c>
      <c r="F203" t="s">
        <v>41</v>
      </c>
      <c r="G203" t="s">
        <v>42</v>
      </c>
      <c r="H203" t="s">
        <v>1937</v>
      </c>
      <c r="I203" t="s">
        <v>68</v>
      </c>
      <c r="J203" s="19" t="s">
        <v>69</v>
      </c>
      <c r="K203" t="s">
        <v>70</v>
      </c>
      <c r="L203">
        <v>1962</v>
      </c>
      <c r="M203">
        <f t="shared" si="290"/>
        <v>1962</v>
      </c>
      <c r="N203">
        <v>57</v>
      </c>
      <c r="O203" s="19">
        <f t="shared" si="291"/>
        <v>57</v>
      </c>
      <c r="P203" t="s">
        <v>80</v>
      </c>
      <c r="Q203" s="19" t="str">
        <f t="shared" si="292"/>
        <v>50-60</v>
      </c>
      <c r="R203" s="23">
        <v>406.91</v>
      </c>
      <c r="S203" s="15">
        <f t="shared" si="293"/>
        <v>0.40691000000000005</v>
      </c>
      <c r="T203">
        <v>30372038</v>
      </c>
      <c r="U203" t="s">
        <v>45</v>
      </c>
      <c r="V203" t="s">
        <v>55</v>
      </c>
      <c r="W203" t="s">
        <v>47</v>
      </c>
      <c r="X203" t="s">
        <v>48</v>
      </c>
      <c r="Y203" t="s">
        <v>452</v>
      </c>
      <c r="Z203" t="s">
        <v>1938</v>
      </c>
      <c r="AA203" t="s">
        <v>1939</v>
      </c>
      <c r="AB203" t="s">
        <v>283</v>
      </c>
      <c r="AC203">
        <v>1962</v>
      </c>
      <c r="AD203">
        <v>57</v>
      </c>
      <c r="AE203" t="str">
        <f t="shared" si="294"/>
        <v>&lt;60</v>
      </c>
      <c r="AF203">
        <v>-37.832447330000001</v>
      </c>
      <c r="AG203">
        <v>144.08510025999999</v>
      </c>
      <c r="AH203" t="s">
        <v>50</v>
      </c>
      <c r="AI203" t="s">
        <v>51</v>
      </c>
      <c r="AJ203" s="33" t="s">
        <v>446</v>
      </c>
      <c r="AL203">
        <v>1</v>
      </c>
      <c r="AM203" t="s">
        <v>86</v>
      </c>
      <c r="AN203">
        <v>220</v>
      </c>
      <c r="AO203" s="69">
        <v>4</v>
      </c>
      <c r="AP203">
        <v>2</v>
      </c>
      <c r="AQ203">
        <v>0</v>
      </c>
      <c r="AR203">
        <v>0</v>
      </c>
      <c r="AS203" s="82" t="str">
        <f t="shared" si="295"/>
        <v>Gw-0-0</v>
      </c>
      <c r="AT203" s="14">
        <f t="shared" si="296"/>
        <v>40000</v>
      </c>
      <c r="AU203" s="81">
        <f>VLOOKUP(C203,Bushfire_Vlookup!$F$2:$H$12575,3,FALSE)</f>
        <v>1</v>
      </c>
      <c r="AV203" s="14">
        <f>VLOOKUP(AS203,Safety_collateral_Vlookup!$J$3:$L$20,2,FALSE)</f>
        <v>3720.1399252148244</v>
      </c>
      <c r="AW203" s="14">
        <f>VLOOKUP(AS203,Safety_collateral_Vlookup!$J$3:$L$20,3,FALSE)</f>
        <v>25000</v>
      </c>
      <c r="AX203" s="48">
        <f t="shared" si="297"/>
        <v>73325.456300204212</v>
      </c>
      <c r="AY203" s="49">
        <f t="shared" si="289"/>
        <v>30925.160000000003</v>
      </c>
      <c r="AZ203" s="14">
        <v>76000</v>
      </c>
      <c r="BA203" s="16">
        <f t="shared" si="298"/>
        <v>2.3710615013860625</v>
      </c>
      <c r="BB203" t="e">
        <f>IF(BA203&lt;=#REF!,#REF!,IF(BA203&lt;=#REF!,#REF!,IF(BA203&lt;=#REF!,#REF!,IF(BA203&lt;=#REF!,#REF!,#REF!))))</f>
        <v>#REF!</v>
      </c>
      <c r="BC203" s="51">
        <v>3</v>
      </c>
      <c r="BD203" s="21">
        <v>70</v>
      </c>
      <c r="BE203" s="21">
        <v>6.4399999999999999E-2</v>
      </c>
      <c r="BF203" s="26">
        <f t="shared" si="299"/>
        <v>2017.1304492678164</v>
      </c>
      <c r="BG203" s="21">
        <v>7</v>
      </c>
      <c r="BH203" s="21">
        <f t="shared" si="300"/>
        <v>54.6</v>
      </c>
      <c r="BI203" s="28">
        <f t="shared" si="301"/>
        <v>2.2519960070400004E-2</v>
      </c>
      <c r="BJ203" s="27">
        <f t="shared" si="302"/>
        <v>2.2519960070400004E-2</v>
      </c>
      <c r="BK203" s="28">
        <f t="shared" si="303"/>
        <v>0.34525945935897445</v>
      </c>
      <c r="BL203" s="35">
        <f t="shared" si="304"/>
        <v>0.81863141207543011</v>
      </c>
      <c r="BM203" s="21" t="str">
        <f t="shared" si="305"/>
        <v>Cr2</v>
      </c>
      <c r="BN203" s="51">
        <v>2</v>
      </c>
      <c r="BO203" s="21">
        <v>2</v>
      </c>
      <c r="BP203" s="50" t="s">
        <v>5497</v>
      </c>
      <c r="BQ203" s="14">
        <v>40000</v>
      </c>
      <c r="BR203">
        <f>IFERROR(VLOOKUP(AO203,'Model Failure data- Lines'!$A$37:$E$41,3,FALSE),'Model Failure data- Lines'!$C$37)</f>
        <v>0.45419999999999999</v>
      </c>
      <c r="BS203" s="14">
        <f t="shared" si="306"/>
        <v>33304.422251552751</v>
      </c>
      <c r="BT203" s="34">
        <f t="shared" si="307"/>
        <v>27583.709498064272</v>
      </c>
      <c r="BU203" s="34">
        <f t="shared" si="308"/>
        <v>1.2073946128924371</v>
      </c>
      <c r="BV203" s="54">
        <f t="shared" si="309"/>
        <v>5720.7127534884785</v>
      </c>
      <c r="BW203">
        <f>IFERROR(VLOOKUP(AO203,'Model Failure data- Lines'!$A$37:$E$41,4,FALSE),'Model Failure data- Lines'!$D$37)</f>
        <v>0.40249999999999997</v>
      </c>
      <c r="BX203" s="14">
        <f t="shared" si="310"/>
        <v>29513.496160832194</v>
      </c>
      <c r="BY203" s="34">
        <f t="shared" si="311"/>
        <v>24603.301314321448</v>
      </c>
      <c r="BZ203" s="71">
        <f t="shared" si="312"/>
        <v>1.1995746336550595</v>
      </c>
      <c r="CA203" s="71">
        <f t="shared" si="313"/>
        <v>4910.1948465107453</v>
      </c>
      <c r="CB203" s="56">
        <v>1</v>
      </c>
      <c r="CC203">
        <f>IFERROR(VLOOKUP(AO203,'Model Failure data- Lines'!$A$37:$E$41,5,FALSE),'Model Failure data- Lines'!$E$37)</f>
        <v>0.28349999999999997</v>
      </c>
      <c r="CD203" s="14">
        <f t="shared" si="314"/>
        <v>20787.766861107892</v>
      </c>
      <c r="CE203" s="34">
        <f t="shared" si="315"/>
        <v>19573.785085131047</v>
      </c>
      <c r="CF203" s="34">
        <f t="shared" si="316"/>
        <v>1.0620207982613965</v>
      </c>
      <c r="CG203" s="54">
        <f t="shared" si="317"/>
        <v>1213.9817759768448</v>
      </c>
      <c r="CH203" t="e">
        <f>IFERROR(VLOOKUP(AO203,'Model Failure data- Lines'!#REF!,3,FALSE),'Model Failure data- Lines'!#REF!)</f>
        <v>#REF!</v>
      </c>
      <c r="CI203" s="14" t="e">
        <f t="shared" si="318"/>
        <v>#REF!</v>
      </c>
      <c r="CJ203" s="34">
        <f t="shared" si="319"/>
        <v>26457.560052865938</v>
      </c>
      <c r="CK203" s="34" t="e">
        <f t="shared" si="320"/>
        <v>#REF!</v>
      </c>
      <c r="CL203" s="54" t="e">
        <f t="shared" si="321"/>
        <v>#REF!</v>
      </c>
      <c r="CM203" t="e">
        <f>IFERROR(VLOOKUP(AO203,'Model Failure data- Lines'!#REF!,4,FALSE),'Model Failure data- Lines'!#REF!)</f>
        <v>#REF!</v>
      </c>
      <c r="CN203" s="14" t="e">
        <f t="shared" si="322"/>
        <v>#REF!</v>
      </c>
      <c r="CO203" s="34">
        <f t="shared" si="323"/>
        <v>22635.371456477747</v>
      </c>
      <c r="CP203" s="34" t="e">
        <f t="shared" si="324"/>
        <v>#REF!</v>
      </c>
      <c r="CQ203" s="54" t="e">
        <f t="shared" si="325"/>
        <v>#REF!</v>
      </c>
      <c r="CR203" t="e">
        <f>IFERROR(VLOOKUP(AO203,'Model Failure data- Lines'!#REF!,5,FALSE),'Model Failure data- Lines'!#REF!)</f>
        <v>#REF!</v>
      </c>
      <c r="CS203" s="14" t="e">
        <f t="shared" si="326"/>
        <v>#REF!</v>
      </c>
      <c r="CT203" s="34">
        <f t="shared" si="327"/>
        <v>16567.740990595605</v>
      </c>
      <c r="CU203" s="34" t="e">
        <f t="shared" si="328"/>
        <v>#REF!</v>
      </c>
      <c r="CV203" s="54" t="e">
        <f t="shared" si="329"/>
        <v>#REF!</v>
      </c>
      <c r="CW203" t="s">
        <v>283</v>
      </c>
      <c r="CY203">
        <v>1</v>
      </c>
      <c r="CZ203">
        <f t="shared" si="330"/>
        <v>4910.1948465107462</v>
      </c>
      <c r="DA203" s="34">
        <f t="shared" si="331"/>
        <v>17178.699999999997</v>
      </c>
      <c r="DB203" s="34">
        <f t="shared" si="332"/>
        <v>0.42946749999999995</v>
      </c>
      <c r="DC203" s="34">
        <f t="shared" si="333"/>
        <v>1597.6791933321974</v>
      </c>
      <c r="DD203" s="9">
        <f t="shared" si="334"/>
        <v>10736.687499999998</v>
      </c>
      <c r="DE203" s="59">
        <f t="shared" si="335"/>
        <v>0.58206252171500128</v>
      </c>
      <c r="DF203" s="59">
        <f t="shared" si="336"/>
        <v>1.4551563042875034E-5</v>
      </c>
      <c r="DG203" s="59">
        <f t="shared" si="337"/>
        <v>5.4133850650079932E-2</v>
      </c>
      <c r="DH203" s="59">
        <f t="shared" si="338"/>
        <v>0.36378907607187583</v>
      </c>
      <c r="DI203" s="14">
        <f t="shared" si="339"/>
        <v>2858.0403944720488</v>
      </c>
      <c r="DJ203" s="14">
        <f t="shared" si="340"/>
        <v>7.1451009861801223E-2</v>
      </c>
      <c r="DK203" s="14">
        <f t="shared" si="341"/>
        <v>265.8077544838049</v>
      </c>
      <c r="DL203" s="14">
        <f t="shared" si="342"/>
        <v>1786.2752465450305</v>
      </c>
      <c r="DM203">
        <f t="shared" si="343"/>
        <v>1213.9817759768443</v>
      </c>
      <c r="DN203" s="34">
        <f t="shared" si="344"/>
        <v>12099.779999999999</v>
      </c>
      <c r="DO203" s="34">
        <f t="shared" si="345"/>
        <v>0.30249449999999994</v>
      </c>
      <c r="DP203" s="34">
        <f t="shared" si="346"/>
        <v>1125.3218666078956</v>
      </c>
      <c r="DQ203" s="9">
        <f t="shared" si="347"/>
        <v>7562.3624999999984</v>
      </c>
      <c r="DR203" s="59">
        <f t="shared" si="348"/>
        <v>0.58206252171500139</v>
      </c>
      <c r="DS203" s="59">
        <f t="shared" si="349"/>
        <v>1.4551563042875034E-5</v>
      </c>
      <c r="DT203" s="59">
        <f t="shared" si="350"/>
        <v>5.4133850650079939E-2</v>
      </c>
      <c r="DU203" s="59">
        <f t="shared" si="351"/>
        <v>0.36378907607187583</v>
      </c>
      <c r="DV203" s="14">
        <f t="shared" si="352"/>
        <v>706.61329384113799</v>
      </c>
      <c r="DW203" s="14">
        <f t="shared" si="353"/>
        <v>1.7665332346028448E-2</v>
      </c>
      <c r="DX203" s="14">
        <f t="shared" si="354"/>
        <v>65.717508152649287</v>
      </c>
      <c r="DY203" s="14">
        <f t="shared" si="355"/>
        <v>441.63330865071123</v>
      </c>
      <c r="DZ203" s="34" t="e">
        <f t="shared" si="356"/>
        <v>#REF!</v>
      </c>
      <c r="EA203" s="34" t="e">
        <f t="shared" si="357"/>
        <v>#REF!</v>
      </c>
      <c r="EB203" s="34" t="e">
        <f t="shared" si="358"/>
        <v>#REF!</v>
      </c>
      <c r="EC203" s="34" t="e">
        <f t="shared" si="359"/>
        <v>#REF!</v>
      </c>
      <c r="ED203" s="34" t="e">
        <f t="shared" si="360"/>
        <v>#REF!</v>
      </c>
      <c r="EE203" s="59" t="e">
        <f t="shared" si="361"/>
        <v>#REF!</v>
      </c>
      <c r="EF203" s="59" t="e">
        <f t="shared" si="362"/>
        <v>#REF!</v>
      </c>
      <c r="EG203" s="59" t="e">
        <f t="shared" si="363"/>
        <v>#REF!</v>
      </c>
      <c r="EH203" s="59" t="e">
        <f t="shared" si="364"/>
        <v>#REF!</v>
      </c>
      <c r="EI203" s="14" t="e">
        <f t="shared" si="365"/>
        <v>#REF!</v>
      </c>
      <c r="EJ203" s="14" t="e">
        <f t="shared" si="366"/>
        <v>#REF!</v>
      </c>
      <c r="EK203" s="14" t="e">
        <f t="shared" si="367"/>
        <v>#REF!</v>
      </c>
      <c r="EL203" s="14" t="e">
        <f t="shared" si="368"/>
        <v>#REF!</v>
      </c>
      <c r="EM203" t="e">
        <f t="shared" si="369"/>
        <v>#REF!</v>
      </c>
      <c r="EN203" s="34" t="e">
        <f t="shared" si="370"/>
        <v>#REF!</v>
      </c>
      <c r="EO203" s="34" t="e">
        <f t="shared" si="371"/>
        <v>#REF!</v>
      </c>
      <c r="EP203" s="34" t="e">
        <f t="shared" si="372"/>
        <v>#REF!</v>
      </c>
      <c r="EQ203" s="34" t="e">
        <f t="shared" si="373"/>
        <v>#REF!</v>
      </c>
      <c r="ER203" s="59" t="e">
        <f t="shared" si="374"/>
        <v>#REF!</v>
      </c>
      <c r="ES203" s="59" t="e">
        <f t="shared" si="375"/>
        <v>#REF!</v>
      </c>
      <c r="ET203" s="59" t="e">
        <f t="shared" si="376"/>
        <v>#REF!</v>
      </c>
      <c r="EU203" s="59" t="e">
        <f t="shared" si="377"/>
        <v>#REF!</v>
      </c>
      <c r="EV203" s="14" t="e">
        <f t="shared" si="378"/>
        <v>#REF!</v>
      </c>
      <c r="EW203" s="14" t="e">
        <f t="shared" si="379"/>
        <v>#REF!</v>
      </c>
      <c r="EX203" s="14" t="e">
        <f t="shared" si="380"/>
        <v>#REF!</v>
      </c>
      <c r="EY203" s="14" t="e">
        <f t="shared" si="381"/>
        <v>#REF!</v>
      </c>
    </row>
    <row r="204" spans="1:155" x14ac:dyDescent="0.2">
      <c r="A204" s="17">
        <v>30263254</v>
      </c>
      <c r="B204" t="s">
        <v>62</v>
      </c>
      <c r="C204" t="s">
        <v>4187</v>
      </c>
      <c r="D204" t="s">
        <v>4188</v>
      </c>
      <c r="E204" t="s">
        <v>1848</v>
      </c>
      <c r="F204" t="s">
        <v>41</v>
      </c>
      <c r="G204" t="s">
        <v>42</v>
      </c>
      <c r="H204" t="s">
        <v>4189</v>
      </c>
      <c r="I204" t="s">
        <v>68</v>
      </c>
      <c r="J204" s="19" t="s">
        <v>69</v>
      </c>
      <c r="K204" t="s">
        <v>70</v>
      </c>
      <c r="L204">
        <v>1962</v>
      </c>
      <c r="M204">
        <f t="shared" si="290"/>
        <v>1962</v>
      </c>
      <c r="N204">
        <v>57</v>
      </c>
      <c r="O204" s="19">
        <f t="shared" si="291"/>
        <v>57</v>
      </c>
      <c r="P204" t="s">
        <v>80</v>
      </c>
      <c r="Q204" s="19" t="str">
        <f t="shared" si="292"/>
        <v>50-60</v>
      </c>
      <c r="R204" s="23">
        <v>396.24</v>
      </c>
      <c r="S204" s="15">
        <f t="shared" si="293"/>
        <v>0.39624000000000004</v>
      </c>
      <c r="T204">
        <v>30344037</v>
      </c>
      <c r="U204" t="s">
        <v>45</v>
      </c>
      <c r="V204" t="s">
        <v>55</v>
      </c>
      <c r="W204" t="s">
        <v>47</v>
      </c>
      <c r="X204" t="s">
        <v>48</v>
      </c>
      <c r="Y204" t="s">
        <v>452</v>
      </c>
      <c r="Z204" t="s">
        <v>4190</v>
      </c>
      <c r="AA204" t="s">
        <v>4191</v>
      </c>
      <c r="AB204" t="s">
        <v>278</v>
      </c>
      <c r="AC204">
        <v>1962</v>
      </c>
      <c r="AD204">
        <v>57</v>
      </c>
      <c r="AE204" t="str">
        <f t="shared" si="294"/>
        <v>&lt;60</v>
      </c>
      <c r="AF204">
        <v>-37.829201220000002</v>
      </c>
      <c r="AG204">
        <v>144.08296999000001</v>
      </c>
      <c r="AH204" t="s">
        <v>50</v>
      </c>
      <c r="AI204" t="s">
        <v>51</v>
      </c>
      <c r="AJ204" s="33" t="s">
        <v>446</v>
      </c>
      <c r="AL204">
        <v>1</v>
      </c>
      <c r="AM204" t="s">
        <v>86</v>
      </c>
      <c r="AN204">
        <v>220</v>
      </c>
      <c r="AO204" s="69">
        <v>4</v>
      </c>
      <c r="AP204">
        <v>2</v>
      </c>
      <c r="AQ204">
        <v>0</v>
      </c>
      <c r="AR204">
        <v>0</v>
      </c>
      <c r="AS204" s="82" t="str">
        <f t="shared" si="295"/>
        <v>Gw-0-0</v>
      </c>
      <c r="AT204" s="14">
        <f t="shared" si="296"/>
        <v>40000</v>
      </c>
      <c r="AU204" s="81">
        <f>VLOOKUP(C204,Bushfire_Vlookup!$F$2:$H$12575,3,FALSE)</f>
        <v>1</v>
      </c>
      <c r="AV204" s="14">
        <f>VLOOKUP(AS204,Safety_collateral_Vlookup!$J$3:$L$20,2,FALSE)</f>
        <v>3720.1399252148244</v>
      </c>
      <c r="AW204" s="14">
        <f>VLOOKUP(AS204,Safety_collateral_Vlookup!$J$3:$L$20,3,FALSE)</f>
        <v>25000</v>
      </c>
      <c r="AX204" s="48">
        <f t="shared" si="297"/>
        <v>73325.456300204212</v>
      </c>
      <c r="AY204" s="49">
        <f t="shared" si="289"/>
        <v>30114.240000000002</v>
      </c>
      <c r="AZ204" s="14">
        <v>76000</v>
      </c>
      <c r="BA204" s="16">
        <f t="shared" si="298"/>
        <v>2.4349097403820985</v>
      </c>
      <c r="BB204" t="e">
        <f>IF(BA204&lt;=#REF!,#REF!,IF(BA204&lt;=#REF!,#REF!,IF(BA204&lt;=#REF!,#REF!,IF(BA204&lt;=#REF!,#REF!,#REF!))))</f>
        <v>#REF!</v>
      </c>
      <c r="BC204" s="51">
        <v>3</v>
      </c>
      <c r="BD204" s="21">
        <v>70</v>
      </c>
      <c r="BE204" s="21">
        <v>6.4399999999999999E-2</v>
      </c>
      <c r="BF204" s="26">
        <f t="shared" si="299"/>
        <v>1964.2372249831155</v>
      </c>
      <c r="BG204" s="21">
        <v>7</v>
      </c>
      <c r="BH204" s="21">
        <f t="shared" si="300"/>
        <v>54.6</v>
      </c>
      <c r="BI204" s="28">
        <f t="shared" si="301"/>
        <v>2.2519960070400004E-2</v>
      </c>
      <c r="BJ204" s="27">
        <f t="shared" si="302"/>
        <v>2.2519960070400004E-2</v>
      </c>
      <c r="BK204" s="28">
        <f t="shared" si="303"/>
        <v>0.3452594593589744</v>
      </c>
      <c r="BL204" s="35">
        <f t="shared" si="304"/>
        <v>0.84067562055222411</v>
      </c>
      <c r="BM204" s="21" t="str">
        <f t="shared" si="305"/>
        <v>Cr2</v>
      </c>
      <c r="BN204" s="51">
        <v>2</v>
      </c>
      <c r="BO204" s="21">
        <v>2</v>
      </c>
      <c r="BP204" s="50" t="s">
        <v>5497</v>
      </c>
      <c r="BQ204" s="14">
        <v>40000</v>
      </c>
      <c r="BR204">
        <f>IFERROR(VLOOKUP(AO204,'Model Failure data- Lines'!$A$37:$E$41,3,FALSE),'Model Failure data- Lines'!$C$37)</f>
        <v>0.45419999999999999</v>
      </c>
      <c r="BS204" s="14">
        <f t="shared" si="306"/>
        <v>33304.422251552751</v>
      </c>
      <c r="BT204" s="34">
        <f t="shared" si="307"/>
        <v>26860.409062232404</v>
      </c>
      <c r="BU204" s="34">
        <f t="shared" si="308"/>
        <v>1.2399074851909488</v>
      </c>
      <c r="BV204" s="54">
        <f t="shared" si="309"/>
        <v>6444.013189320347</v>
      </c>
      <c r="BW204">
        <f>IFERROR(VLOOKUP(AO204,'Model Failure data- Lines'!$A$37:$E$41,4,FALSE),'Model Failure data- Lines'!$D$37)</f>
        <v>0.40249999999999997</v>
      </c>
      <c r="BX204" s="14">
        <f t="shared" si="310"/>
        <v>29513.496160832194</v>
      </c>
      <c r="BY204" s="34">
        <f t="shared" si="311"/>
        <v>23958.153185684132</v>
      </c>
      <c r="BZ204" s="71">
        <f t="shared" si="312"/>
        <v>1.2318769285801037</v>
      </c>
      <c r="CA204" s="71">
        <f t="shared" si="313"/>
        <v>5555.3429751480617</v>
      </c>
      <c r="CB204" s="56">
        <v>1</v>
      </c>
      <c r="CC204">
        <f>IFERROR(VLOOKUP(AO204,'Model Failure data- Lines'!$A$37:$E$41,5,FALSE),'Model Failure data- Lines'!$E$37)</f>
        <v>0.28349999999999997</v>
      </c>
      <c r="CD204" s="14">
        <f t="shared" si="314"/>
        <v>20787.766861107892</v>
      </c>
      <c r="CE204" s="34">
        <f t="shared" si="315"/>
        <v>19060.52100496996</v>
      </c>
      <c r="CF204" s="34">
        <f t="shared" si="316"/>
        <v>1.0906190263995175</v>
      </c>
      <c r="CG204" s="54">
        <f t="shared" si="317"/>
        <v>1727.2458561379317</v>
      </c>
      <c r="CH204" t="e">
        <f>IFERROR(VLOOKUP(AO204,'Model Failure data- Lines'!#REF!,3,FALSE),'Model Failure data- Lines'!#REF!)</f>
        <v>#REF!</v>
      </c>
      <c r="CI204" s="14" t="e">
        <f t="shared" si="318"/>
        <v>#REF!</v>
      </c>
      <c r="CJ204" s="34">
        <f t="shared" si="319"/>
        <v>25763.789524336091</v>
      </c>
      <c r="CK204" s="34" t="e">
        <f t="shared" si="320"/>
        <v>#REF!</v>
      </c>
      <c r="CL204" s="54" t="e">
        <f t="shared" si="321"/>
        <v>#REF!</v>
      </c>
      <c r="CM204" t="e">
        <f>IFERROR(VLOOKUP(AO204,'Model Failure data- Lines'!#REF!,4,FALSE),'Model Failure data- Lines'!#REF!)</f>
        <v>#REF!</v>
      </c>
      <c r="CN204" s="14" t="e">
        <f t="shared" si="322"/>
        <v>#REF!</v>
      </c>
      <c r="CO204" s="34">
        <f t="shared" si="323"/>
        <v>22041.826413493753</v>
      </c>
      <c r="CP204" s="34" t="e">
        <f t="shared" si="324"/>
        <v>#REF!</v>
      </c>
      <c r="CQ204" s="54" t="e">
        <f t="shared" si="325"/>
        <v>#REF!</v>
      </c>
      <c r="CR204" t="e">
        <f>IFERROR(VLOOKUP(AO204,'Model Failure data- Lines'!#REF!,5,FALSE),'Model Failure data- Lines'!#REF!)</f>
        <v>#REF!</v>
      </c>
      <c r="CS204" s="14" t="e">
        <f t="shared" si="326"/>
        <v>#REF!</v>
      </c>
      <c r="CT204" s="34">
        <f t="shared" si="327"/>
        <v>16133.301442858621</v>
      </c>
      <c r="CU204" s="34" t="e">
        <f t="shared" si="328"/>
        <v>#REF!</v>
      </c>
      <c r="CV204" s="54" t="e">
        <f t="shared" si="329"/>
        <v>#REF!</v>
      </c>
      <c r="CW204" t="s">
        <v>278</v>
      </c>
      <c r="CY204">
        <v>1</v>
      </c>
      <c r="CZ204">
        <f t="shared" si="330"/>
        <v>5555.3429751480626</v>
      </c>
      <c r="DA204" s="34">
        <f t="shared" si="331"/>
        <v>17178.699999999997</v>
      </c>
      <c r="DB204" s="34">
        <f t="shared" si="332"/>
        <v>0.42946749999999995</v>
      </c>
      <c r="DC204" s="34">
        <f t="shared" si="333"/>
        <v>1597.6791933321974</v>
      </c>
      <c r="DD204" s="9">
        <f t="shared" si="334"/>
        <v>10736.687499999998</v>
      </c>
      <c r="DE204" s="59">
        <f t="shared" si="335"/>
        <v>0.58206252171500128</v>
      </c>
      <c r="DF204" s="59">
        <f t="shared" si="336"/>
        <v>1.4551563042875034E-5</v>
      </c>
      <c r="DG204" s="59">
        <f t="shared" si="337"/>
        <v>5.4133850650079932E-2</v>
      </c>
      <c r="DH204" s="59">
        <f t="shared" si="338"/>
        <v>0.36378907607187583</v>
      </c>
      <c r="DI204" s="14">
        <f t="shared" si="339"/>
        <v>3233.5569411063993</v>
      </c>
      <c r="DJ204" s="14">
        <f t="shared" si="340"/>
        <v>8.0838923527659992E-2</v>
      </c>
      <c r="DK204" s="14">
        <f t="shared" si="341"/>
        <v>300.73210692663594</v>
      </c>
      <c r="DL204" s="14">
        <f t="shared" si="342"/>
        <v>2020.9730881914998</v>
      </c>
      <c r="DM204">
        <f t="shared" si="343"/>
        <v>1727.2458561379301</v>
      </c>
      <c r="DN204" s="34">
        <f t="shared" si="344"/>
        <v>12099.779999999999</v>
      </c>
      <c r="DO204" s="34">
        <f t="shared" si="345"/>
        <v>0.30249449999999994</v>
      </c>
      <c r="DP204" s="34">
        <f t="shared" si="346"/>
        <v>1125.3218666078956</v>
      </c>
      <c r="DQ204" s="9">
        <f t="shared" si="347"/>
        <v>7562.3624999999984</v>
      </c>
      <c r="DR204" s="59">
        <f t="shared" si="348"/>
        <v>0.58206252171500139</v>
      </c>
      <c r="DS204" s="59">
        <f t="shared" si="349"/>
        <v>1.4551563042875034E-5</v>
      </c>
      <c r="DT204" s="59">
        <f t="shared" si="350"/>
        <v>5.4133850650079939E-2</v>
      </c>
      <c r="DU204" s="59">
        <f t="shared" si="351"/>
        <v>0.36378907607187583</v>
      </c>
      <c r="DV204" s="14">
        <f t="shared" si="352"/>
        <v>1005.3650786454301</v>
      </c>
      <c r="DW204" s="14">
        <f t="shared" si="353"/>
        <v>2.5134126966135751E-2</v>
      </c>
      <c r="DX204" s="14">
        <f t="shared" si="354"/>
        <v>93.502469212140156</v>
      </c>
      <c r="DY204" s="14">
        <f t="shared" si="355"/>
        <v>628.35317415339375</v>
      </c>
      <c r="DZ204" s="34" t="e">
        <f t="shared" si="356"/>
        <v>#REF!</v>
      </c>
      <c r="EA204" s="34" t="e">
        <f t="shared" si="357"/>
        <v>#REF!</v>
      </c>
      <c r="EB204" s="34" t="e">
        <f t="shared" si="358"/>
        <v>#REF!</v>
      </c>
      <c r="EC204" s="34" t="e">
        <f t="shared" si="359"/>
        <v>#REF!</v>
      </c>
      <c r="ED204" s="34" t="e">
        <f t="shared" si="360"/>
        <v>#REF!</v>
      </c>
      <c r="EE204" s="59" t="e">
        <f t="shared" si="361"/>
        <v>#REF!</v>
      </c>
      <c r="EF204" s="59" t="e">
        <f t="shared" si="362"/>
        <v>#REF!</v>
      </c>
      <c r="EG204" s="59" t="e">
        <f t="shared" si="363"/>
        <v>#REF!</v>
      </c>
      <c r="EH204" s="59" t="e">
        <f t="shared" si="364"/>
        <v>#REF!</v>
      </c>
      <c r="EI204" s="14" t="e">
        <f t="shared" si="365"/>
        <v>#REF!</v>
      </c>
      <c r="EJ204" s="14" t="e">
        <f t="shared" si="366"/>
        <v>#REF!</v>
      </c>
      <c r="EK204" s="14" t="e">
        <f t="shared" si="367"/>
        <v>#REF!</v>
      </c>
      <c r="EL204" s="14" t="e">
        <f t="shared" si="368"/>
        <v>#REF!</v>
      </c>
      <c r="EM204" t="e">
        <f t="shared" si="369"/>
        <v>#REF!</v>
      </c>
      <c r="EN204" s="34" t="e">
        <f t="shared" si="370"/>
        <v>#REF!</v>
      </c>
      <c r="EO204" s="34" t="e">
        <f t="shared" si="371"/>
        <v>#REF!</v>
      </c>
      <c r="EP204" s="34" t="e">
        <f t="shared" si="372"/>
        <v>#REF!</v>
      </c>
      <c r="EQ204" s="34" t="e">
        <f t="shared" si="373"/>
        <v>#REF!</v>
      </c>
      <c r="ER204" s="59" t="e">
        <f t="shared" si="374"/>
        <v>#REF!</v>
      </c>
      <c r="ES204" s="59" t="e">
        <f t="shared" si="375"/>
        <v>#REF!</v>
      </c>
      <c r="ET204" s="59" t="e">
        <f t="shared" si="376"/>
        <v>#REF!</v>
      </c>
      <c r="EU204" s="59" t="e">
        <f t="shared" si="377"/>
        <v>#REF!</v>
      </c>
      <c r="EV204" s="14" t="e">
        <f t="shared" si="378"/>
        <v>#REF!</v>
      </c>
      <c r="EW204" s="14" t="e">
        <f t="shared" si="379"/>
        <v>#REF!</v>
      </c>
      <c r="EX204" s="14" t="e">
        <f t="shared" si="380"/>
        <v>#REF!</v>
      </c>
      <c r="EY204" s="14" t="e">
        <f t="shared" si="381"/>
        <v>#REF!</v>
      </c>
    </row>
    <row r="205" spans="1:155" x14ac:dyDescent="0.2">
      <c r="A205" s="17">
        <v>30027859</v>
      </c>
      <c r="B205" t="s">
        <v>62</v>
      </c>
      <c r="C205" t="s">
        <v>1006</v>
      </c>
      <c r="D205" t="s">
        <v>1007</v>
      </c>
      <c r="E205" t="s">
        <v>1008</v>
      </c>
      <c r="F205" t="s">
        <v>41</v>
      </c>
      <c r="G205" t="s">
        <v>42</v>
      </c>
      <c r="H205" t="s">
        <v>1009</v>
      </c>
      <c r="I205" t="s">
        <v>68</v>
      </c>
      <c r="J205" s="19" t="s">
        <v>69</v>
      </c>
      <c r="K205" t="s">
        <v>70</v>
      </c>
      <c r="L205">
        <v>1962</v>
      </c>
      <c r="M205">
        <f t="shared" si="290"/>
        <v>1962</v>
      </c>
      <c r="N205">
        <v>57</v>
      </c>
      <c r="O205" s="19">
        <f t="shared" si="291"/>
        <v>57</v>
      </c>
      <c r="P205" t="s">
        <v>80</v>
      </c>
      <c r="Q205" s="19" t="str">
        <f t="shared" si="292"/>
        <v>50-60</v>
      </c>
      <c r="R205" s="23">
        <v>409.96</v>
      </c>
      <c r="S205" s="15">
        <f t="shared" si="293"/>
        <v>0.40995999999999999</v>
      </c>
      <c r="T205">
        <v>30198391</v>
      </c>
      <c r="U205" t="s">
        <v>45</v>
      </c>
      <c r="V205" t="s">
        <v>55</v>
      </c>
      <c r="W205" t="s">
        <v>47</v>
      </c>
      <c r="X205" t="s">
        <v>48</v>
      </c>
      <c r="Y205" t="s">
        <v>452</v>
      </c>
      <c r="Z205" t="s">
        <v>1010</v>
      </c>
      <c r="AA205" t="s">
        <v>1011</v>
      </c>
      <c r="AB205" t="s">
        <v>218</v>
      </c>
      <c r="AC205">
        <v>1962</v>
      </c>
      <c r="AD205">
        <v>57</v>
      </c>
      <c r="AE205" t="str">
        <f t="shared" si="294"/>
        <v>&lt;60</v>
      </c>
      <c r="AF205">
        <v>-37.826023919999997</v>
      </c>
      <c r="AG205">
        <v>144.08089261000001</v>
      </c>
      <c r="AH205" t="s">
        <v>50</v>
      </c>
      <c r="AI205" t="s">
        <v>51</v>
      </c>
      <c r="AJ205" s="33" t="s">
        <v>446</v>
      </c>
      <c r="AL205">
        <v>1</v>
      </c>
      <c r="AM205" t="s">
        <v>86</v>
      </c>
      <c r="AN205">
        <v>220</v>
      </c>
      <c r="AO205" s="69">
        <v>4</v>
      </c>
      <c r="AP205">
        <v>2</v>
      </c>
      <c r="AQ205">
        <v>2</v>
      </c>
      <c r="AR205">
        <v>0</v>
      </c>
      <c r="AS205" s="82" t="str">
        <f t="shared" si="295"/>
        <v>Gw-2-0</v>
      </c>
      <c r="AT205" s="14">
        <f t="shared" si="296"/>
        <v>40000</v>
      </c>
      <c r="AU205" s="81">
        <f>VLOOKUP(C205,Bushfire_Vlookup!$F$2:$H$12575,3,FALSE)</f>
        <v>1</v>
      </c>
      <c r="AV205" s="14">
        <f>VLOOKUP(AS205,Safety_collateral_Vlookup!$J$3:$L$20,2,FALSE)</f>
        <v>1575956.0550856832</v>
      </c>
      <c r="AW205" s="14">
        <f>VLOOKUP(AS205,Safety_collateral_Vlookup!$J$3:$L$20,3,FALSE)</f>
        <v>25000</v>
      </c>
      <c r="AX205" s="48">
        <f t="shared" si="297"/>
        <v>1750901.177776424</v>
      </c>
      <c r="AY205" s="49">
        <f t="shared" si="289"/>
        <v>31156.959999999999</v>
      </c>
      <c r="AZ205" s="14">
        <v>76000</v>
      </c>
      <c r="BA205" s="16">
        <f t="shared" si="298"/>
        <v>56.196149360413344</v>
      </c>
      <c r="BB205" t="e">
        <f>IF(BA205&lt;=#REF!,#REF!,IF(BA205&lt;=#REF!,#REF!,IF(BA205&lt;=#REF!,#REF!,IF(BA205&lt;=#REF!,#REF!,#REF!))))</f>
        <v>#REF!</v>
      </c>
      <c r="BC205" s="51">
        <v>5</v>
      </c>
      <c r="BD205" s="21">
        <v>70</v>
      </c>
      <c r="BE205" s="21">
        <v>6.4399999999999999E-2</v>
      </c>
      <c r="BF205" s="26">
        <f t="shared" si="299"/>
        <v>2032.2498807643799</v>
      </c>
      <c r="BG205" s="21">
        <v>7</v>
      </c>
      <c r="BH205" s="21">
        <f t="shared" si="300"/>
        <v>54.6</v>
      </c>
      <c r="BI205" s="28">
        <f t="shared" si="301"/>
        <v>2.2519960070400004E-2</v>
      </c>
      <c r="BJ205" s="27">
        <f t="shared" si="302"/>
        <v>2.2519960070400004E-2</v>
      </c>
      <c r="BK205" s="28">
        <f t="shared" si="303"/>
        <v>0.34525945935897445</v>
      </c>
      <c r="BL205" s="35">
        <f t="shared" si="304"/>
        <v>19.402252146232488</v>
      </c>
      <c r="BM205" s="21" t="str">
        <f t="shared" si="305"/>
        <v>Cr5</v>
      </c>
      <c r="BN205" s="51">
        <v>5</v>
      </c>
      <c r="BO205" s="21">
        <v>1</v>
      </c>
      <c r="BP205" s="50" t="s">
        <v>5497</v>
      </c>
      <c r="BQ205" s="14">
        <v>40000</v>
      </c>
      <c r="BR205">
        <f>IFERROR(VLOOKUP(AO205,'Model Failure data- Lines'!$A$37:$E$41,3,FALSE),'Model Failure data- Lines'!$C$37)</f>
        <v>0.45419999999999999</v>
      </c>
      <c r="BS205" s="14">
        <f t="shared" si="306"/>
        <v>795259.3149460518</v>
      </c>
      <c r="BT205" s="34">
        <f t="shared" si="307"/>
        <v>27790.463605776284</v>
      </c>
      <c r="BU205" s="34">
        <f t="shared" si="308"/>
        <v>28.616266580768954</v>
      </c>
      <c r="BV205" s="54">
        <f t="shared" si="309"/>
        <v>767468.85134027549</v>
      </c>
      <c r="BW205">
        <f>IFERROR(VLOOKUP(AO205,'Model Failure data- Lines'!$A$37:$E$41,4,FALSE),'Model Failure data- Lines'!$D$37)</f>
        <v>0.40249999999999997</v>
      </c>
      <c r="BX205" s="14">
        <f t="shared" si="310"/>
        <v>704737.72405501059</v>
      </c>
      <c r="BY205" s="34">
        <f t="shared" si="311"/>
        <v>24787.715727849449</v>
      </c>
      <c r="BZ205" s="71">
        <f t="shared" si="312"/>
        <v>28.430926503777229</v>
      </c>
      <c r="CA205" s="71">
        <f t="shared" si="313"/>
        <v>679950.00832716119</v>
      </c>
      <c r="CB205" s="56">
        <v>1</v>
      </c>
      <c r="CC205">
        <f>IFERROR(VLOOKUP(AO205,'Model Failure data- Lines'!$A$37:$E$41,5,FALSE),'Model Failure data- Lines'!$E$37)</f>
        <v>0.28349999999999997</v>
      </c>
      <c r="CD205" s="14">
        <f t="shared" si="314"/>
        <v>496380.48389961617</v>
      </c>
      <c r="CE205" s="34">
        <f t="shared" si="315"/>
        <v>19720.500684427327</v>
      </c>
      <c r="CF205" s="34">
        <f t="shared" si="316"/>
        <v>25.170785054742176</v>
      </c>
      <c r="CG205" s="54">
        <f t="shared" si="317"/>
        <v>476659.98321518884</v>
      </c>
      <c r="CH205" t="e">
        <f>IFERROR(VLOOKUP(AO205,'Model Failure data- Lines'!#REF!,3,FALSE),'Model Failure data- Lines'!#REF!)</f>
        <v>#REF!</v>
      </c>
      <c r="CI205" s="14" t="e">
        <f t="shared" si="318"/>
        <v>#REF!</v>
      </c>
      <c r="CJ205" s="34">
        <f t="shared" si="319"/>
        <v>26655.873090543162</v>
      </c>
      <c r="CK205" s="34" t="e">
        <f t="shared" si="320"/>
        <v>#REF!</v>
      </c>
      <c r="CL205" s="54" t="e">
        <f t="shared" si="321"/>
        <v>#REF!</v>
      </c>
      <c r="CM205" t="e">
        <f>IFERROR(VLOOKUP(AO205,'Model Failure data- Lines'!#REF!,4,FALSE),'Model Failure data- Lines'!#REF!)</f>
        <v>#REF!</v>
      </c>
      <c r="CN205" s="14" t="e">
        <f t="shared" si="322"/>
        <v>#REF!</v>
      </c>
      <c r="CO205" s="34">
        <f t="shared" si="323"/>
        <v>22805.035222279166</v>
      </c>
      <c r="CP205" s="34" t="e">
        <f t="shared" si="324"/>
        <v>#REF!</v>
      </c>
      <c r="CQ205" s="54" t="e">
        <f t="shared" si="325"/>
        <v>#REF!</v>
      </c>
      <c r="CR205" t="e">
        <f>IFERROR(VLOOKUP(AO205,'Model Failure data- Lines'!#REF!,5,FALSE),'Model Failure data- Lines'!#REF!)</f>
        <v>#REF!</v>
      </c>
      <c r="CS205" s="14" t="e">
        <f t="shared" si="326"/>
        <v>#REF!</v>
      </c>
      <c r="CT205" s="34">
        <f t="shared" si="327"/>
        <v>16691.924741354531</v>
      </c>
      <c r="CU205" s="34" t="e">
        <f t="shared" si="328"/>
        <v>#REF!</v>
      </c>
      <c r="CV205" s="54" t="e">
        <f t="shared" si="329"/>
        <v>#REF!</v>
      </c>
      <c r="CW205" t="s">
        <v>218</v>
      </c>
      <c r="CY205">
        <v>1</v>
      </c>
      <c r="CZ205">
        <f t="shared" si="330"/>
        <v>679950.00832716108</v>
      </c>
      <c r="DA205" s="34">
        <f t="shared" si="331"/>
        <v>17178.699999999997</v>
      </c>
      <c r="DB205" s="34">
        <f t="shared" si="332"/>
        <v>0.42946749999999995</v>
      </c>
      <c r="DC205" s="34">
        <f t="shared" si="333"/>
        <v>676821.90708751057</v>
      </c>
      <c r="DD205" s="9">
        <f t="shared" si="334"/>
        <v>10736.687499999998</v>
      </c>
      <c r="DE205" s="59">
        <f t="shared" si="335"/>
        <v>2.437601878491048E-2</v>
      </c>
      <c r="DF205" s="59">
        <f t="shared" si="336"/>
        <v>6.0940046962276207E-7</v>
      </c>
      <c r="DG205" s="59">
        <f t="shared" si="337"/>
        <v>0.96038836007405082</v>
      </c>
      <c r="DH205" s="59">
        <f t="shared" si="338"/>
        <v>1.523501174056905E-2</v>
      </c>
      <c r="DI205" s="14">
        <f t="shared" si="339"/>
        <v>16574.474175782918</v>
      </c>
      <c r="DJ205" s="14">
        <f t="shared" si="340"/>
        <v>0.41436185439457296</v>
      </c>
      <c r="DK205" s="14">
        <f t="shared" si="341"/>
        <v>653016.07342965947</v>
      </c>
      <c r="DL205" s="14">
        <f t="shared" si="342"/>
        <v>10359.046359864324</v>
      </c>
      <c r="DM205">
        <f t="shared" si="343"/>
        <v>476659.98321518884</v>
      </c>
      <c r="DN205" s="34">
        <f t="shared" si="344"/>
        <v>12099.779999999999</v>
      </c>
      <c r="DO205" s="34">
        <f t="shared" si="345"/>
        <v>0.30249449999999994</v>
      </c>
      <c r="DP205" s="34">
        <f t="shared" si="346"/>
        <v>476718.03890511615</v>
      </c>
      <c r="DQ205" s="9">
        <f t="shared" si="347"/>
        <v>7562.3624999999984</v>
      </c>
      <c r="DR205" s="59">
        <f t="shared" si="348"/>
        <v>2.4376018784910483E-2</v>
      </c>
      <c r="DS205" s="59">
        <f t="shared" si="349"/>
        <v>6.0940046962276197E-7</v>
      </c>
      <c r="DT205" s="59">
        <f t="shared" si="350"/>
        <v>0.96038836007405082</v>
      </c>
      <c r="DU205" s="59">
        <f t="shared" si="351"/>
        <v>1.523501174056905E-2</v>
      </c>
      <c r="DV205" s="14">
        <f t="shared" si="352"/>
        <v>11619.072704868559</v>
      </c>
      <c r="DW205" s="14">
        <f t="shared" si="353"/>
        <v>0.29047681762171396</v>
      </c>
      <c r="DX205" s="14">
        <f t="shared" si="354"/>
        <v>457778.69959295978</v>
      </c>
      <c r="DY205" s="14">
        <f t="shared" si="355"/>
        <v>7261.9204405428472</v>
      </c>
      <c r="DZ205" s="34" t="e">
        <f t="shared" si="356"/>
        <v>#REF!</v>
      </c>
      <c r="EA205" s="34" t="e">
        <f t="shared" si="357"/>
        <v>#REF!</v>
      </c>
      <c r="EB205" s="34" t="e">
        <f t="shared" si="358"/>
        <v>#REF!</v>
      </c>
      <c r="EC205" s="34" t="e">
        <f t="shared" si="359"/>
        <v>#REF!</v>
      </c>
      <c r="ED205" s="34" t="e">
        <f t="shared" si="360"/>
        <v>#REF!</v>
      </c>
      <c r="EE205" s="59" t="e">
        <f t="shared" si="361"/>
        <v>#REF!</v>
      </c>
      <c r="EF205" s="59" t="e">
        <f t="shared" si="362"/>
        <v>#REF!</v>
      </c>
      <c r="EG205" s="59" t="e">
        <f t="shared" si="363"/>
        <v>#REF!</v>
      </c>
      <c r="EH205" s="59" t="e">
        <f t="shared" si="364"/>
        <v>#REF!</v>
      </c>
      <c r="EI205" s="14" t="e">
        <f t="shared" si="365"/>
        <v>#REF!</v>
      </c>
      <c r="EJ205" s="14" t="e">
        <f t="shared" si="366"/>
        <v>#REF!</v>
      </c>
      <c r="EK205" s="14" t="e">
        <f t="shared" si="367"/>
        <v>#REF!</v>
      </c>
      <c r="EL205" s="14" t="e">
        <f t="shared" si="368"/>
        <v>#REF!</v>
      </c>
      <c r="EM205" t="e">
        <f t="shared" si="369"/>
        <v>#REF!</v>
      </c>
      <c r="EN205" s="34" t="e">
        <f t="shared" si="370"/>
        <v>#REF!</v>
      </c>
      <c r="EO205" s="34" t="e">
        <f t="shared" si="371"/>
        <v>#REF!</v>
      </c>
      <c r="EP205" s="34" t="e">
        <f t="shared" si="372"/>
        <v>#REF!</v>
      </c>
      <c r="EQ205" s="34" t="e">
        <f t="shared" si="373"/>
        <v>#REF!</v>
      </c>
      <c r="ER205" s="59" t="e">
        <f t="shared" si="374"/>
        <v>#REF!</v>
      </c>
      <c r="ES205" s="59" t="e">
        <f t="shared" si="375"/>
        <v>#REF!</v>
      </c>
      <c r="ET205" s="59" t="e">
        <f t="shared" si="376"/>
        <v>#REF!</v>
      </c>
      <c r="EU205" s="59" t="e">
        <f t="shared" si="377"/>
        <v>#REF!</v>
      </c>
      <c r="EV205" s="14" t="e">
        <f t="shared" si="378"/>
        <v>#REF!</v>
      </c>
      <c r="EW205" s="14" t="e">
        <f t="shared" si="379"/>
        <v>#REF!</v>
      </c>
      <c r="EX205" s="14" t="e">
        <f t="shared" si="380"/>
        <v>#REF!</v>
      </c>
      <c r="EY205" s="14" t="e">
        <f t="shared" si="381"/>
        <v>#REF!</v>
      </c>
    </row>
    <row r="206" spans="1:155" x14ac:dyDescent="0.2">
      <c r="A206" s="17">
        <v>30292014</v>
      </c>
      <c r="B206" t="s">
        <v>62</v>
      </c>
      <c r="C206" t="s">
        <v>4401</v>
      </c>
      <c r="D206" t="s">
        <v>4402</v>
      </c>
      <c r="E206" t="s">
        <v>2436</v>
      </c>
      <c r="F206" t="s">
        <v>41</v>
      </c>
      <c r="G206" t="s">
        <v>42</v>
      </c>
      <c r="H206" t="s">
        <v>4403</v>
      </c>
      <c r="I206" t="s">
        <v>68</v>
      </c>
      <c r="J206" s="19" t="s">
        <v>69</v>
      </c>
      <c r="K206" t="s">
        <v>70</v>
      </c>
      <c r="L206">
        <v>1962</v>
      </c>
      <c r="M206">
        <f t="shared" si="290"/>
        <v>1962</v>
      </c>
      <c r="N206">
        <v>57</v>
      </c>
      <c r="O206" s="19">
        <f t="shared" si="291"/>
        <v>57</v>
      </c>
      <c r="P206" t="s">
        <v>80</v>
      </c>
      <c r="Q206" s="19" t="str">
        <f t="shared" si="292"/>
        <v>50-60</v>
      </c>
      <c r="R206" s="23">
        <v>432.82</v>
      </c>
      <c r="S206" s="15">
        <f t="shared" si="293"/>
        <v>0.43281999999999998</v>
      </c>
      <c r="T206">
        <v>30079563</v>
      </c>
      <c r="U206" t="s">
        <v>45</v>
      </c>
      <c r="V206" t="s">
        <v>55</v>
      </c>
      <c r="W206" t="s">
        <v>47</v>
      </c>
      <c r="X206" t="s">
        <v>48</v>
      </c>
      <c r="Y206" t="s">
        <v>452</v>
      </c>
      <c r="Z206" t="s">
        <v>4404</v>
      </c>
      <c r="AA206" t="s">
        <v>4405</v>
      </c>
      <c r="AB206" t="s">
        <v>338</v>
      </c>
      <c r="AC206">
        <v>1962</v>
      </c>
      <c r="AD206">
        <v>57</v>
      </c>
      <c r="AE206" t="str">
        <f t="shared" si="294"/>
        <v>&lt;60</v>
      </c>
      <c r="AF206">
        <v>-37.82275842</v>
      </c>
      <c r="AG206">
        <v>144.07873767999999</v>
      </c>
      <c r="AH206" t="s">
        <v>50</v>
      </c>
      <c r="AI206" t="s">
        <v>51</v>
      </c>
      <c r="AJ206" s="33" t="s">
        <v>446</v>
      </c>
      <c r="AL206">
        <v>1</v>
      </c>
      <c r="AM206" t="s">
        <v>86</v>
      </c>
      <c r="AN206">
        <v>220</v>
      </c>
      <c r="AO206" s="69">
        <v>4</v>
      </c>
      <c r="AP206">
        <v>2</v>
      </c>
      <c r="AQ206">
        <v>0</v>
      </c>
      <c r="AR206">
        <v>0</v>
      </c>
      <c r="AS206" s="82" t="str">
        <f t="shared" si="295"/>
        <v>Gw-0-0</v>
      </c>
      <c r="AT206" s="14">
        <f t="shared" si="296"/>
        <v>40000</v>
      </c>
      <c r="AU206" s="81">
        <f>VLOOKUP(C206,Bushfire_Vlookup!$F$2:$H$12575,3,FALSE)</f>
        <v>1</v>
      </c>
      <c r="AV206" s="14">
        <f>VLOOKUP(AS206,Safety_collateral_Vlookup!$J$3:$L$20,2,FALSE)</f>
        <v>3720.1399252148244</v>
      </c>
      <c r="AW206" s="14">
        <f>VLOOKUP(AS206,Safety_collateral_Vlookup!$J$3:$L$20,3,FALSE)</f>
        <v>25000</v>
      </c>
      <c r="AX206" s="48">
        <f t="shared" si="297"/>
        <v>73325.456300204212</v>
      </c>
      <c r="AY206" s="49">
        <f t="shared" si="289"/>
        <v>32894.32</v>
      </c>
      <c r="AZ206" s="14">
        <v>76000</v>
      </c>
      <c r="BA206" s="16">
        <f t="shared" si="298"/>
        <v>2.2291221189616994</v>
      </c>
      <c r="BB206" t="e">
        <f>IF(BA206&lt;=#REF!,#REF!,IF(BA206&lt;=#REF!,#REF!,IF(BA206&lt;=#REF!,#REF!,IF(BA206&lt;=#REF!,#REF!,#REF!))))</f>
        <v>#REF!</v>
      </c>
      <c r="BC206" s="51">
        <v>3</v>
      </c>
      <c r="BD206" s="21">
        <v>70</v>
      </c>
      <c r="BE206" s="21">
        <v>6.4399999999999999E-2</v>
      </c>
      <c r="BF206" s="26">
        <f t="shared" si="299"/>
        <v>2145.5712591287906</v>
      </c>
      <c r="BG206" s="21">
        <v>7</v>
      </c>
      <c r="BH206" s="21">
        <f t="shared" si="300"/>
        <v>54.6</v>
      </c>
      <c r="BI206" s="28">
        <f t="shared" si="301"/>
        <v>2.2519960070400004E-2</v>
      </c>
      <c r="BJ206" s="27">
        <f t="shared" si="302"/>
        <v>2.2519960070400004E-2</v>
      </c>
      <c r="BK206" s="28">
        <f t="shared" si="303"/>
        <v>0.3452594593589744</v>
      </c>
      <c r="BL206" s="35">
        <f t="shared" si="304"/>
        <v>0.76962549763784782</v>
      </c>
      <c r="BM206" s="21" t="str">
        <f t="shared" si="305"/>
        <v>Cr2</v>
      </c>
      <c r="BN206" s="51">
        <v>2</v>
      </c>
      <c r="BO206" s="21">
        <v>2</v>
      </c>
      <c r="BP206" s="50" t="s">
        <v>5497</v>
      </c>
      <c r="BQ206" s="14">
        <v>40000</v>
      </c>
      <c r="BR206">
        <f>IFERROR(VLOOKUP(AO206,'Model Failure data- Lines'!$A$37:$E$41,3,FALSE),'Model Failure data- Lines'!$C$37)</f>
        <v>0.45419999999999999</v>
      </c>
      <c r="BS206" s="14">
        <f t="shared" si="306"/>
        <v>33304.422251552751</v>
      </c>
      <c r="BT206" s="34">
        <f t="shared" si="307"/>
        <v>29340.102590135844</v>
      </c>
      <c r="BU206" s="34">
        <f t="shared" si="308"/>
        <v>1.1351160804308065</v>
      </c>
      <c r="BV206" s="54">
        <f t="shared" si="309"/>
        <v>3964.3196614169065</v>
      </c>
      <c r="BW206">
        <f>IFERROR(VLOOKUP(AO206,'Model Failure data- Lines'!$A$37:$E$41,4,FALSE),'Model Failure data- Lines'!$D$37)</f>
        <v>0.40249999999999997</v>
      </c>
      <c r="BX206" s="14">
        <f t="shared" si="310"/>
        <v>29513.496160832194</v>
      </c>
      <c r="BY206" s="34">
        <f t="shared" si="311"/>
        <v>26169.916873177379</v>
      </c>
      <c r="BZ206" s="71">
        <f t="shared" si="312"/>
        <v>1.1277642303511397</v>
      </c>
      <c r="CA206" s="71">
        <f t="shared" si="313"/>
        <v>3343.5792876548148</v>
      </c>
      <c r="CB206" s="56">
        <v>1</v>
      </c>
      <c r="CC206">
        <f>IFERROR(VLOOKUP(AO206,'Model Failure data- Lines'!$A$37:$E$41,5,FALSE),'Model Failure data- Lines'!$E$37)</f>
        <v>0.28349999999999997</v>
      </c>
      <c r="CD206" s="14">
        <f t="shared" si="314"/>
        <v>20787.766861107892</v>
      </c>
      <c r="CE206" s="34">
        <f t="shared" si="315"/>
        <v>20820.146127021748</v>
      </c>
      <c r="CF206" s="34">
        <f t="shared" si="316"/>
        <v>0.9984448108233096</v>
      </c>
      <c r="CG206" s="54">
        <f t="shared" si="317"/>
        <v>-32.379265913856216</v>
      </c>
      <c r="CH206" t="e">
        <f>IFERROR(VLOOKUP(AO206,'Model Failure data- Lines'!#REF!,3,FALSE),'Model Failure data- Lines'!#REF!)</f>
        <v>#REF!</v>
      </c>
      <c r="CI206" s="14" t="e">
        <f t="shared" si="318"/>
        <v>#REF!</v>
      </c>
      <c r="CJ206" s="34">
        <f t="shared" si="319"/>
        <v>28142.245563101016</v>
      </c>
      <c r="CK206" s="34" t="e">
        <f t="shared" si="320"/>
        <v>#REF!</v>
      </c>
      <c r="CL206" s="54" t="e">
        <f t="shared" si="321"/>
        <v>#REF!</v>
      </c>
      <c r="CM206" t="e">
        <f>IFERROR(VLOOKUP(AO206,'Model Failure data- Lines'!#REF!,4,FALSE),'Model Failure data- Lines'!#REF!)</f>
        <v>#REF!</v>
      </c>
      <c r="CN206" s="14" t="e">
        <f t="shared" si="322"/>
        <v>#REF!</v>
      </c>
      <c r="CO206" s="34">
        <f t="shared" si="323"/>
        <v>24076.679053826883</v>
      </c>
      <c r="CP206" s="34" t="e">
        <f t="shared" si="324"/>
        <v>#REF!</v>
      </c>
      <c r="CQ206" s="54" t="e">
        <f t="shared" si="325"/>
        <v>#REF!</v>
      </c>
      <c r="CR206" t="e">
        <f>IFERROR(VLOOKUP(AO206,'Model Failure data- Lines'!#REF!,5,FALSE),'Model Failure data- Lines'!#REF!)</f>
        <v>#REF!</v>
      </c>
      <c r="CS206" s="14" t="e">
        <f t="shared" si="326"/>
        <v>#REF!</v>
      </c>
      <c r="CT206" s="34">
        <f t="shared" si="327"/>
        <v>17622.692132288685</v>
      </c>
      <c r="CU206" s="34" t="e">
        <f t="shared" si="328"/>
        <v>#REF!</v>
      </c>
      <c r="CV206" s="54" t="e">
        <f t="shared" si="329"/>
        <v>#REF!</v>
      </c>
      <c r="CW206" t="s">
        <v>338</v>
      </c>
      <c r="CY206">
        <v>1</v>
      </c>
      <c r="CZ206">
        <f t="shared" si="330"/>
        <v>3343.579287654813</v>
      </c>
      <c r="DA206" s="34">
        <f t="shared" si="331"/>
        <v>17178.699999999997</v>
      </c>
      <c r="DB206" s="34">
        <f t="shared" si="332"/>
        <v>0.42946749999999995</v>
      </c>
      <c r="DC206" s="34">
        <f t="shared" si="333"/>
        <v>1597.6791933321974</v>
      </c>
      <c r="DD206" s="9">
        <f t="shared" si="334"/>
        <v>10736.687499999998</v>
      </c>
      <c r="DE206" s="59">
        <f t="shared" si="335"/>
        <v>0.58206252171500128</v>
      </c>
      <c r="DF206" s="59">
        <f t="shared" si="336"/>
        <v>1.4551563042875034E-5</v>
      </c>
      <c r="DG206" s="59">
        <f t="shared" si="337"/>
        <v>5.4133850650079932E-2</v>
      </c>
      <c r="DH206" s="59">
        <f t="shared" si="338"/>
        <v>0.36378907607187583</v>
      </c>
      <c r="DI206" s="14">
        <f t="shared" si="339"/>
        <v>1946.1721917264081</v>
      </c>
      <c r="DJ206" s="14">
        <f t="shared" si="340"/>
        <v>4.8654304793160207E-2</v>
      </c>
      <c r="DK206" s="14">
        <f t="shared" si="341"/>
        <v>181.00082179460628</v>
      </c>
      <c r="DL206" s="14">
        <f t="shared" si="342"/>
        <v>1216.3576198290052</v>
      </c>
      <c r="DM206">
        <f t="shared" si="343"/>
        <v>-32.379265913856713</v>
      </c>
      <c r="DN206" s="34">
        <f t="shared" si="344"/>
        <v>12099.779999999999</v>
      </c>
      <c r="DO206" s="34">
        <f t="shared" si="345"/>
        <v>0.30249449999999994</v>
      </c>
      <c r="DP206" s="34">
        <f t="shared" si="346"/>
        <v>1125.3218666078956</v>
      </c>
      <c r="DQ206" s="9">
        <f t="shared" si="347"/>
        <v>7562.3624999999984</v>
      </c>
      <c r="DR206" s="59">
        <f t="shared" si="348"/>
        <v>0.58206252171500139</v>
      </c>
      <c r="DS206" s="59">
        <f t="shared" si="349"/>
        <v>1.4551563042875034E-5</v>
      </c>
      <c r="DT206" s="59">
        <f t="shared" si="350"/>
        <v>5.4133850650079939E-2</v>
      </c>
      <c r="DU206" s="59">
        <f t="shared" si="351"/>
        <v>0.36378907607187583</v>
      </c>
      <c r="DV206" s="14">
        <f t="shared" si="352"/>
        <v>-18.846757169100027</v>
      </c>
      <c r="DW206" s="14">
        <f t="shared" si="353"/>
        <v>-4.7116892922750061E-4</v>
      </c>
      <c r="DX206" s="14">
        <f t="shared" si="354"/>
        <v>-1.7528143451399429</v>
      </c>
      <c r="DY206" s="14">
        <f t="shared" si="355"/>
        <v>-11.779223230687514</v>
      </c>
      <c r="DZ206" s="34" t="e">
        <f t="shared" si="356"/>
        <v>#REF!</v>
      </c>
      <c r="EA206" s="34" t="e">
        <f t="shared" si="357"/>
        <v>#REF!</v>
      </c>
      <c r="EB206" s="34" t="e">
        <f t="shared" si="358"/>
        <v>#REF!</v>
      </c>
      <c r="EC206" s="34" t="e">
        <f t="shared" si="359"/>
        <v>#REF!</v>
      </c>
      <c r="ED206" s="34" t="e">
        <f t="shared" si="360"/>
        <v>#REF!</v>
      </c>
      <c r="EE206" s="59" t="e">
        <f t="shared" si="361"/>
        <v>#REF!</v>
      </c>
      <c r="EF206" s="59" t="e">
        <f t="shared" si="362"/>
        <v>#REF!</v>
      </c>
      <c r="EG206" s="59" t="e">
        <f t="shared" si="363"/>
        <v>#REF!</v>
      </c>
      <c r="EH206" s="59" t="e">
        <f t="shared" si="364"/>
        <v>#REF!</v>
      </c>
      <c r="EI206" s="14" t="e">
        <f t="shared" si="365"/>
        <v>#REF!</v>
      </c>
      <c r="EJ206" s="14" t="e">
        <f t="shared" si="366"/>
        <v>#REF!</v>
      </c>
      <c r="EK206" s="14" t="e">
        <f t="shared" si="367"/>
        <v>#REF!</v>
      </c>
      <c r="EL206" s="14" t="e">
        <f t="shared" si="368"/>
        <v>#REF!</v>
      </c>
      <c r="EM206" t="e">
        <f t="shared" si="369"/>
        <v>#REF!</v>
      </c>
      <c r="EN206" s="34" t="e">
        <f t="shared" si="370"/>
        <v>#REF!</v>
      </c>
      <c r="EO206" s="34" t="e">
        <f t="shared" si="371"/>
        <v>#REF!</v>
      </c>
      <c r="EP206" s="34" t="e">
        <f t="shared" si="372"/>
        <v>#REF!</v>
      </c>
      <c r="EQ206" s="34" t="e">
        <f t="shared" si="373"/>
        <v>#REF!</v>
      </c>
      <c r="ER206" s="59" t="e">
        <f t="shared" si="374"/>
        <v>#REF!</v>
      </c>
      <c r="ES206" s="59" t="e">
        <f t="shared" si="375"/>
        <v>#REF!</v>
      </c>
      <c r="ET206" s="59" t="e">
        <f t="shared" si="376"/>
        <v>#REF!</v>
      </c>
      <c r="EU206" s="59" t="e">
        <f t="shared" si="377"/>
        <v>#REF!</v>
      </c>
      <c r="EV206" s="14" t="e">
        <f t="shared" si="378"/>
        <v>#REF!</v>
      </c>
      <c r="EW206" s="14" t="e">
        <f t="shared" si="379"/>
        <v>#REF!</v>
      </c>
      <c r="EX206" s="14" t="e">
        <f t="shared" si="380"/>
        <v>#REF!</v>
      </c>
      <c r="EY206" s="14" t="e">
        <f t="shared" si="381"/>
        <v>#REF!</v>
      </c>
    </row>
    <row r="207" spans="1:155" x14ac:dyDescent="0.2">
      <c r="A207" s="17">
        <v>30080192</v>
      </c>
      <c r="B207" t="s">
        <v>62</v>
      </c>
      <c r="C207" t="s">
        <v>2006</v>
      </c>
      <c r="D207" t="s">
        <v>2007</v>
      </c>
      <c r="E207" t="s">
        <v>2008</v>
      </c>
      <c r="F207" t="s">
        <v>41</v>
      </c>
      <c r="G207" t="s">
        <v>42</v>
      </c>
      <c r="H207" t="s">
        <v>2009</v>
      </c>
      <c r="I207" t="s">
        <v>68</v>
      </c>
      <c r="J207" s="19" t="s">
        <v>69</v>
      </c>
      <c r="K207" t="s">
        <v>70</v>
      </c>
      <c r="L207">
        <v>1962</v>
      </c>
      <c r="M207">
        <f t="shared" si="290"/>
        <v>1962</v>
      </c>
      <c r="N207">
        <v>57</v>
      </c>
      <c r="O207" s="19">
        <f t="shared" si="291"/>
        <v>57</v>
      </c>
      <c r="P207" t="s">
        <v>80</v>
      </c>
      <c r="Q207" s="19" t="str">
        <f t="shared" si="292"/>
        <v>50-60</v>
      </c>
      <c r="R207" s="23">
        <v>452.63</v>
      </c>
      <c r="S207" s="15">
        <f t="shared" si="293"/>
        <v>0.45262999999999998</v>
      </c>
      <c r="T207">
        <v>30223269</v>
      </c>
      <c r="U207" t="s">
        <v>45</v>
      </c>
      <c r="V207" t="s">
        <v>55</v>
      </c>
      <c r="W207" t="s">
        <v>47</v>
      </c>
      <c r="X207" t="s">
        <v>48</v>
      </c>
      <c r="Y207" t="s">
        <v>452</v>
      </c>
      <c r="Z207" t="s">
        <v>2010</v>
      </c>
      <c r="AA207" t="s">
        <v>2011</v>
      </c>
      <c r="AB207" t="s">
        <v>534</v>
      </c>
      <c r="AC207">
        <v>1962</v>
      </c>
      <c r="AD207">
        <v>57</v>
      </c>
      <c r="AE207" t="str">
        <f t="shared" si="294"/>
        <v>&lt;60</v>
      </c>
      <c r="AF207">
        <v>-37.819298570000001</v>
      </c>
      <c r="AG207">
        <v>144.07648225</v>
      </c>
      <c r="AH207" t="s">
        <v>50</v>
      </c>
      <c r="AI207" t="s">
        <v>51</v>
      </c>
      <c r="AJ207" s="33" t="s">
        <v>446</v>
      </c>
      <c r="AL207">
        <v>1</v>
      </c>
      <c r="AM207" t="s">
        <v>86</v>
      </c>
      <c r="AN207">
        <v>220</v>
      </c>
      <c r="AO207" s="69">
        <v>4</v>
      </c>
      <c r="AP207">
        <v>2</v>
      </c>
      <c r="AQ207">
        <v>0</v>
      </c>
      <c r="AR207">
        <v>0</v>
      </c>
      <c r="AS207" s="82" t="str">
        <f t="shared" si="295"/>
        <v>Gw-0-0</v>
      </c>
      <c r="AT207" s="14">
        <f t="shared" si="296"/>
        <v>40000</v>
      </c>
      <c r="AU207" s="81">
        <f>VLOOKUP(C207,Bushfire_Vlookup!$F$2:$H$12575,3,FALSE)</f>
        <v>1</v>
      </c>
      <c r="AV207" s="14">
        <f>VLOOKUP(AS207,Safety_collateral_Vlookup!$J$3:$L$20,2,FALSE)</f>
        <v>3720.1399252148244</v>
      </c>
      <c r="AW207" s="14">
        <f>VLOOKUP(AS207,Safety_collateral_Vlookup!$J$3:$L$20,3,FALSE)</f>
        <v>25000</v>
      </c>
      <c r="AX207" s="48">
        <f t="shared" si="297"/>
        <v>73325.456300204212</v>
      </c>
      <c r="AY207" s="49">
        <f t="shared" si="289"/>
        <v>34399.879999999997</v>
      </c>
      <c r="AZ207" s="14">
        <v>76000</v>
      </c>
      <c r="BA207" s="16">
        <f t="shared" si="298"/>
        <v>2.1315613978945338</v>
      </c>
      <c r="BB207" t="e">
        <f>IF(BA207&lt;=#REF!,#REF!,IF(BA207&lt;=#REF!,#REF!,IF(BA207&lt;=#REF!,#REF!,IF(BA207&lt;=#REF!,#REF!,#REF!))))</f>
        <v>#REF!</v>
      </c>
      <c r="BC207" s="51">
        <v>3</v>
      </c>
      <c r="BD207" s="21">
        <v>70</v>
      </c>
      <c r="BE207" s="21">
        <v>6.4399999999999999E-2</v>
      </c>
      <c r="BF207" s="26">
        <f t="shared" si="299"/>
        <v>2243.773205996637</v>
      </c>
      <c r="BG207" s="21">
        <v>7</v>
      </c>
      <c r="BH207" s="21">
        <f t="shared" si="300"/>
        <v>54.6</v>
      </c>
      <c r="BI207" s="28">
        <f t="shared" si="301"/>
        <v>2.2519960070400004E-2</v>
      </c>
      <c r="BJ207" s="27">
        <f t="shared" si="302"/>
        <v>2.2519960070400004E-2</v>
      </c>
      <c r="BK207" s="28">
        <f t="shared" si="303"/>
        <v>0.3452594593589744</v>
      </c>
      <c r="BL207" s="35">
        <f t="shared" si="304"/>
        <v>0.73594173582752653</v>
      </c>
      <c r="BM207" s="21" t="str">
        <f t="shared" si="305"/>
        <v>Cr2</v>
      </c>
      <c r="BN207" s="51">
        <v>2</v>
      </c>
      <c r="BO207" s="21">
        <v>2</v>
      </c>
      <c r="BP207" s="50" t="s">
        <v>5497</v>
      </c>
      <c r="BQ207" s="14">
        <v>40000</v>
      </c>
      <c r="BR207">
        <f>IFERROR(VLOOKUP(AO207,'Model Failure data- Lines'!$A$37:$E$41,3,FALSE),'Model Failure data- Lines'!$C$37)</f>
        <v>0.45419999999999999</v>
      </c>
      <c r="BS207" s="14">
        <f t="shared" si="306"/>
        <v>33304.422251552751</v>
      </c>
      <c r="BT207" s="34">
        <f t="shared" si="307"/>
        <v>30682.98746678339</v>
      </c>
      <c r="BU207" s="34">
        <f t="shared" si="308"/>
        <v>1.0854360999758337</v>
      </c>
      <c r="BV207" s="54">
        <f t="shared" si="309"/>
        <v>2621.4347847693607</v>
      </c>
      <c r="BW207">
        <f>IFERROR(VLOOKUP(AO207,'Model Failure data- Lines'!$A$37:$E$41,4,FALSE),'Model Failure data- Lines'!$D$37)</f>
        <v>0.40249999999999997</v>
      </c>
      <c r="BX207" s="14">
        <f t="shared" si="310"/>
        <v>29513.496160832194</v>
      </c>
      <c r="BY207" s="34">
        <f t="shared" si="311"/>
        <v>27367.703604977305</v>
      </c>
      <c r="BZ207" s="71">
        <f t="shared" si="312"/>
        <v>1.0784060141408662</v>
      </c>
      <c r="CA207" s="71">
        <f t="shared" si="313"/>
        <v>2145.7925558548886</v>
      </c>
      <c r="CB207" s="56">
        <v>1</v>
      </c>
      <c r="CC207">
        <f>IFERROR(VLOOKUP(AO207,'Model Failure data- Lines'!$A$37:$E$41,5,FALSE),'Model Failure data- Lines'!$E$37)</f>
        <v>0.28349999999999997</v>
      </c>
      <c r="CD207" s="14">
        <f t="shared" si="314"/>
        <v>20787.766861107892</v>
      </c>
      <c r="CE207" s="34">
        <f t="shared" si="315"/>
        <v>21773.075970319886</v>
      </c>
      <c r="CF207" s="34">
        <f t="shared" si="316"/>
        <v>0.95474644416089283</v>
      </c>
      <c r="CG207" s="54">
        <f t="shared" si="317"/>
        <v>-985.30910921199393</v>
      </c>
      <c r="CH207" t="e">
        <f>IFERROR(VLOOKUP(AO207,'Model Failure data- Lines'!#REF!,3,FALSE),'Model Failure data- Lines'!#REF!)</f>
        <v>#REF!</v>
      </c>
      <c r="CI207" s="14" t="e">
        <f t="shared" si="318"/>
        <v>#REF!</v>
      </c>
      <c r="CJ207" s="34">
        <f t="shared" si="319"/>
        <v>29430.304997981635</v>
      </c>
      <c r="CK207" s="34" t="e">
        <f t="shared" si="320"/>
        <v>#REF!</v>
      </c>
      <c r="CL207" s="54" t="e">
        <f t="shared" si="321"/>
        <v>#REF!</v>
      </c>
      <c r="CM207" t="e">
        <f>IFERROR(VLOOKUP(AO207,'Model Failure data- Lines'!#REF!,4,FALSE),'Model Failure data- Lines'!#REF!)</f>
        <v>#REF!</v>
      </c>
      <c r="CN207" s="14" t="e">
        <f t="shared" si="322"/>
        <v>#REF!</v>
      </c>
      <c r="CO207" s="34">
        <f t="shared" si="323"/>
        <v>25178.659119573174</v>
      </c>
      <c r="CP207" s="34" t="e">
        <f t="shared" si="324"/>
        <v>#REF!</v>
      </c>
      <c r="CQ207" s="54" t="e">
        <f t="shared" si="325"/>
        <v>#REF!</v>
      </c>
      <c r="CR207" t="e">
        <f>IFERROR(VLOOKUP(AO207,'Model Failure data- Lines'!#REF!,5,FALSE),'Model Failure data- Lines'!#REF!)</f>
        <v>#REF!</v>
      </c>
      <c r="CS207" s="14" t="e">
        <f t="shared" si="326"/>
        <v>#REF!</v>
      </c>
      <c r="CT207" s="34">
        <f t="shared" si="327"/>
        <v>18429.275772463901</v>
      </c>
      <c r="CU207" s="34" t="e">
        <f t="shared" si="328"/>
        <v>#REF!</v>
      </c>
      <c r="CV207" s="54" t="e">
        <f t="shared" si="329"/>
        <v>#REF!</v>
      </c>
      <c r="CW207" t="s">
        <v>534</v>
      </c>
      <c r="CY207">
        <v>1</v>
      </c>
      <c r="CZ207">
        <f t="shared" si="330"/>
        <v>2145.7925558548864</v>
      </c>
      <c r="DA207" s="34">
        <f t="shared" si="331"/>
        <v>17178.699999999997</v>
      </c>
      <c r="DB207" s="34">
        <f t="shared" si="332"/>
        <v>0.42946749999999995</v>
      </c>
      <c r="DC207" s="34">
        <f t="shared" si="333"/>
        <v>1597.6791933321974</v>
      </c>
      <c r="DD207" s="9">
        <f t="shared" si="334"/>
        <v>10736.687499999998</v>
      </c>
      <c r="DE207" s="59">
        <f t="shared" si="335"/>
        <v>0.58206252171500128</v>
      </c>
      <c r="DF207" s="59">
        <f t="shared" si="336"/>
        <v>1.4551563042875034E-5</v>
      </c>
      <c r="DG207" s="59">
        <f t="shared" si="337"/>
        <v>5.4133850650079932E-2</v>
      </c>
      <c r="DH207" s="59">
        <f t="shared" si="338"/>
        <v>0.36378907607187583</v>
      </c>
      <c r="DI207" s="14">
        <f t="shared" si="339"/>
        <v>1248.9854261381731</v>
      </c>
      <c r="DJ207" s="14">
        <f t="shared" si="340"/>
        <v>3.1224635653454329E-2</v>
      </c>
      <c r="DK207" s="14">
        <f t="shared" si="341"/>
        <v>116.16001374470173</v>
      </c>
      <c r="DL207" s="14">
        <f t="shared" si="342"/>
        <v>780.61589133635823</v>
      </c>
      <c r="DM207">
        <f t="shared" si="343"/>
        <v>-985.30910921199347</v>
      </c>
      <c r="DN207" s="34">
        <f t="shared" si="344"/>
        <v>12099.779999999999</v>
      </c>
      <c r="DO207" s="34">
        <f t="shared" si="345"/>
        <v>0.30249449999999994</v>
      </c>
      <c r="DP207" s="34">
        <f t="shared" si="346"/>
        <v>1125.3218666078956</v>
      </c>
      <c r="DQ207" s="9">
        <f t="shared" si="347"/>
        <v>7562.3624999999984</v>
      </c>
      <c r="DR207" s="59">
        <f t="shared" si="348"/>
        <v>0.58206252171500139</v>
      </c>
      <c r="DS207" s="59">
        <f t="shared" si="349"/>
        <v>1.4551563042875034E-5</v>
      </c>
      <c r="DT207" s="59">
        <f t="shared" si="350"/>
        <v>5.4133850650079939E-2</v>
      </c>
      <c r="DU207" s="59">
        <f t="shared" si="351"/>
        <v>0.36378907607187583</v>
      </c>
      <c r="DV207" s="14">
        <f t="shared" si="352"/>
        <v>-573.51150477669466</v>
      </c>
      <c r="DW207" s="14">
        <f t="shared" si="353"/>
        <v>-1.4337787619417366E-2</v>
      </c>
      <c r="DX207" s="14">
        <f t="shared" si="354"/>
        <v>-53.33857616224536</v>
      </c>
      <c r="DY207" s="14">
        <f t="shared" si="355"/>
        <v>-358.44469048543414</v>
      </c>
      <c r="DZ207" s="34" t="e">
        <f t="shared" si="356"/>
        <v>#REF!</v>
      </c>
      <c r="EA207" s="34" t="e">
        <f t="shared" si="357"/>
        <v>#REF!</v>
      </c>
      <c r="EB207" s="34" t="e">
        <f t="shared" si="358"/>
        <v>#REF!</v>
      </c>
      <c r="EC207" s="34" t="e">
        <f t="shared" si="359"/>
        <v>#REF!</v>
      </c>
      <c r="ED207" s="34" t="e">
        <f t="shared" si="360"/>
        <v>#REF!</v>
      </c>
      <c r="EE207" s="59" t="e">
        <f t="shared" si="361"/>
        <v>#REF!</v>
      </c>
      <c r="EF207" s="59" t="e">
        <f t="shared" si="362"/>
        <v>#REF!</v>
      </c>
      <c r="EG207" s="59" t="e">
        <f t="shared" si="363"/>
        <v>#REF!</v>
      </c>
      <c r="EH207" s="59" t="e">
        <f t="shared" si="364"/>
        <v>#REF!</v>
      </c>
      <c r="EI207" s="14" t="e">
        <f t="shared" si="365"/>
        <v>#REF!</v>
      </c>
      <c r="EJ207" s="14" t="e">
        <f t="shared" si="366"/>
        <v>#REF!</v>
      </c>
      <c r="EK207" s="14" t="e">
        <f t="shared" si="367"/>
        <v>#REF!</v>
      </c>
      <c r="EL207" s="14" t="e">
        <f t="shared" si="368"/>
        <v>#REF!</v>
      </c>
      <c r="EM207" t="e">
        <f t="shared" si="369"/>
        <v>#REF!</v>
      </c>
      <c r="EN207" s="34" t="e">
        <f t="shared" si="370"/>
        <v>#REF!</v>
      </c>
      <c r="EO207" s="34" t="e">
        <f t="shared" si="371"/>
        <v>#REF!</v>
      </c>
      <c r="EP207" s="34" t="e">
        <f t="shared" si="372"/>
        <v>#REF!</v>
      </c>
      <c r="EQ207" s="34" t="e">
        <f t="shared" si="373"/>
        <v>#REF!</v>
      </c>
      <c r="ER207" s="59" t="e">
        <f t="shared" si="374"/>
        <v>#REF!</v>
      </c>
      <c r="ES207" s="59" t="e">
        <f t="shared" si="375"/>
        <v>#REF!</v>
      </c>
      <c r="ET207" s="59" t="e">
        <f t="shared" si="376"/>
        <v>#REF!</v>
      </c>
      <c r="EU207" s="59" t="e">
        <f t="shared" si="377"/>
        <v>#REF!</v>
      </c>
      <c r="EV207" s="14" t="e">
        <f t="shared" si="378"/>
        <v>#REF!</v>
      </c>
      <c r="EW207" s="14" t="e">
        <f t="shared" si="379"/>
        <v>#REF!</v>
      </c>
      <c r="EX207" s="14" t="e">
        <f t="shared" si="380"/>
        <v>#REF!</v>
      </c>
      <c r="EY207" s="14" t="e">
        <f t="shared" si="381"/>
        <v>#REF!</v>
      </c>
    </row>
    <row r="208" spans="1:155" x14ac:dyDescent="0.2">
      <c r="A208" s="17">
        <v>30334508</v>
      </c>
      <c r="B208" t="s">
        <v>62</v>
      </c>
      <c r="C208" t="s">
        <v>4731</v>
      </c>
      <c r="D208" t="s">
        <v>4732</v>
      </c>
      <c r="E208" t="s">
        <v>1606</v>
      </c>
      <c r="F208" t="s">
        <v>41</v>
      </c>
      <c r="G208" t="s">
        <v>42</v>
      </c>
      <c r="H208" t="s">
        <v>4733</v>
      </c>
      <c r="I208" t="s">
        <v>68</v>
      </c>
      <c r="J208" s="19" t="s">
        <v>69</v>
      </c>
      <c r="K208" t="s">
        <v>70</v>
      </c>
      <c r="L208">
        <v>1962</v>
      </c>
      <c r="M208">
        <f t="shared" si="290"/>
        <v>1962</v>
      </c>
      <c r="N208">
        <v>57</v>
      </c>
      <c r="O208" s="19">
        <f t="shared" si="291"/>
        <v>57</v>
      </c>
      <c r="P208" t="s">
        <v>80</v>
      </c>
      <c r="Q208" s="19" t="str">
        <f t="shared" si="292"/>
        <v>50-60</v>
      </c>
      <c r="R208" s="23">
        <v>440.44</v>
      </c>
      <c r="S208" s="15">
        <f t="shared" si="293"/>
        <v>0.44044</v>
      </c>
      <c r="T208">
        <v>30146834</v>
      </c>
      <c r="U208" t="s">
        <v>45</v>
      </c>
      <c r="V208" t="s">
        <v>55</v>
      </c>
      <c r="W208" t="s">
        <v>47</v>
      </c>
      <c r="X208" t="s">
        <v>88</v>
      </c>
      <c r="Y208" t="s">
        <v>408</v>
      </c>
      <c r="Z208" t="s">
        <v>4734</v>
      </c>
      <c r="AA208" t="s">
        <v>4735</v>
      </c>
      <c r="AB208" t="s">
        <v>484</v>
      </c>
      <c r="AC208">
        <v>1962</v>
      </c>
      <c r="AD208">
        <v>57</v>
      </c>
      <c r="AE208" t="str">
        <f t="shared" si="294"/>
        <v>&lt;60</v>
      </c>
      <c r="AF208">
        <v>-37.815673519999997</v>
      </c>
      <c r="AG208">
        <v>144.07410110000001</v>
      </c>
      <c r="AH208" t="s">
        <v>50</v>
      </c>
      <c r="AI208" t="s">
        <v>51</v>
      </c>
      <c r="AJ208" s="33" t="s">
        <v>446</v>
      </c>
      <c r="AL208">
        <v>1</v>
      </c>
      <c r="AM208" t="s">
        <v>86</v>
      </c>
      <c r="AN208">
        <v>220</v>
      </c>
      <c r="AO208" s="69">
        <v>4</v>
      </c>
      <c r="AP208">
        <v>2</v>
      </c>
      <c r="AQ208">
        <v>0</v>
      </c>
      <c r="AR208">
        <v>0</v>
      </c>
      <c r="AS208" s="82" t="str">
        <f t="shared" si="295"/>
        <v>Gw-0-0</v>
      </c>
      <c r="AT208" s="14">
        <f t="shared" si="296"/>
        <v>40000</v>
      </c>
      <c r="AU208" s="81">
        <f>VLOOKUP(C208,Bushfire_Vlookup!$F$2:$H$12575,3,FALSE)</f>
        <v>1</v>
      </c>
      <c r="AV208" s="14">
        <f>VLOOKUP(AS208,Safety_collateral_Vlookup!$J$3:$L$20,2,FALSE)</f>
        <v>3720.1399252148244</v>
      </c>
      <c r="AW208" s="14">
        <f>VLOOKUP(AS208,Safety_collateral_Vlookup!$J$3:$L$20,3,FALSE)</f>
        <v>25000</v>
      </c>
      <c r="AX208" s="48">
        <f t="shared" si="297"/>
        <v>73325.456300204212</v>
      </c>
      <c r="AY208" s="49">
        <f t="shared" si="289"/>
        <v>33473.440000000002</v>
      </c>
      <c r="AZ208" s="14">
        <v>76000</v>
      </c>
      <c r="BA208" s="16">
        <f t="shared" si="298"/>
        <v>2.1905563425869645</v>
      </c>
      <c r="BB208" t="e">
        <f>IF(BA208&lt;=#REF!,#REF!,IF(BA208&lt;=#REF!,#REF!,IF(BA208&lt;=#REF!,#REF!,IF(BA208&lt;=#REF!,#REF!,#REF!))))</f>
        <v>#REF!</v>
      </c>
      <c r="BC208" s="51">
        <v>3</v>
      </c>
      <c r="BD208" s="21">
        <v>70</v>
      </c>
      <c r="BE208" s="21">
        <v>6.4399999999999999E-2</v>
      </c>
      <c r="BF208" s="26">
        <f t="shared" si="299"/>
        <v>2183.3450519169278</v>
      </c>
      <c r="BG208" s="21">
        <v>7</v>
      </c>
      <c r="BH208" s="21">
        <f t="shared" si="300"/>
        <v>54.6</v>
      </c>
      <c r="BI208" s="28">
        <f t="shared" si="301"/>
        <v>2.2519960070400004E-2</v>
      </c>
      <c r="BJ208" s="27">
        <f t="shared" si="302"/>
        <v>2.2519960070400004E-2</v>
      </c>
      <c r="BK208" s="28">
        <f t="shared" si="303"/>
        <v>0.3452594593589744</v>
      </c>
      <c r="BL208" s="35">
        <f t="shared" si="304"/>
        <v>0.75631029853694776</v>
      </c>
      <c r="BM208" s="21" t="str">
        <f t="shared" si="305"/>
        <v>Cr2</v>
      </c>
      <c r="BN208" s="51">
        <v>2</v>
      </c>
      <c r="BO208" s="21">
        <v>2</v>
      </c>
      <c r="BP208" s="50" t="s">
        <v>5497</v>
      </c>
      <c r="BQ208" s="14">
        <v>40000</v>
      </c>
      <c r="BR208">
        <f>IFERROR(VLOOKUP(AO208,'Model Failure data- Lines'!$A$37:$E$41,3,FALSE),'Model Failure data- Lines'!$C$37)</f>
        <v>0.45419999999999999</v>
      </c>
      <c r="BS208" s="14">
        <f t="shared" si="306"/>
        <v>33304.422251552751</v>
      </c>
      <c r="BT208" s="34">
        <f t="shared" si="307"/>
        <v>29856.648918255702</v>
      </c>
      <c r="BU208" s="34">
        <f t="shared" si="308"/>
        <v>1.1154775722733212</v>
      </c>
      <c r="BV208" s="54">
        <f t="shared" si="309"/>
        <v>3447.7733332970492</v>
      </c>
      <c r="BW208">
        <f>IFERROR(VLOOKUP(AO208,'Model Failure data- Lines'!$A$37:$E$41,4,FALSE),'Model Failure data- Lines'!$D$37)</f>
        <v>0.40249999999999997</v>
      </c>
      <c r="BX208" s="14">
        <f t="shared" si="310"/>
        <v>29513.496160832194</v>
      </c>
      <c r="BY208" s="34">
        <f t="shared" si="311"/>
        <v>26630.650588286691</v>
      </c>
      <c r="BZ208" s="71">
        <f t="shared" si="312"/>
        <v>1.1082529156765513</v>
      </c>
      <c r="CA208" s="71">
        <f t="shared" si="313"/>
        <v>2882.8455725455024</v>
      </c>
      <c r="CB208" s="56">
        <v>1</v>
      </c>
      <c r="CC208">
        <f>IFERROR(VLOOKUP(AO208,'Model Failure data- Lines'!$A$37:$E$41,5,FALSE),'Model Failure data- Lines'!$E$37)</f>
        <v>0.28349999999999997</v>
      </c>
      <c r="CD208" s="14">
        <f t="shared" si="314"/>
        <v>20787.766861107892</v>
      </c>
      <c r="CE208" s="34">
        <f t="shared" si="315"/>
        <v>21186.694607886555</v>
      </c>
      <c r="CF208" s="34">
        <f t="shared" si="316"/>
        <v>0.98117083602884581</v>
      </c>
      <c r="CG208" s="54">
        <f t="shared" si="317"/>
        <v>-398.92774677866328</v>
      </c>
      <c r="CH208" t="e">
        <f>IFERROR(VLOOKUP(AO208,'Model Failure data- Lines'!#REF!,3,FALSE),'Model Failure data- Lines'!#REF!)</f>
        <v>#REF!</v>
      </c>
      <c r="CI208" s="14" t="e">
        <f t="shared" si="318"/>
        <v>#REF!</v>
      </c>
      <c r="CJ208" s="34">
        <f t="shared" si="319"/>
        <v>28637.703053953635</v>
      </c>
      <c r="CK208" s="34" t="e">
        <f t="shared" si="320"/>
        <v>#REF!</v>
      </c>
      <c r="CL208" s="54" t="e">
        <f t="shared" si="321"/>
        <v>#REF!</v>
      </c>
      <c r="CM208" t="e">
        <f>IFERROR(VLOOKUP(AO208,'Model Failure data- Lines'!#REF!,4,FALSE),'Model Failure data- Lines'!#REF!)</f>
        <v>#REF!</v>
      </c>
      <c r="CN208" s="14" t="e">
        <f t="shared" si="322"/>
        <v>#REF!</v>
      </c>
      <c r="CO208" s="34">
        <f t="shared" si="323"/>
        <v>24500.560331009459</v>
      </c>
      <c r="CP208" s="34" t="e">
        <f t="shared" si="324"/>
        <v>#REF!</v>
      </c>
      <c r="CQ208" s="54" t="e">
        <f t="shared" si="325"/>
        <v>#REF!</v>
      </c>
      <c r="CR208" t="e">
        <f>IFERROR(VLOOKUP(AO208,'Model Failure data- Lines'!#REF!,5,FALSE),'Model Failure data- Lines'!#REF!)</f>
        <v>#REF!</v>
      </c>
      <c r="CS208" s="14" t="e">
        <f t="shared" si="326"/>
        <v>#REF!</v>
      </c>
      <c r="CT208" s="34">
        <f t="shared" si="327"/>
        <v>17932.947929266735</v>
      </c>
      <c r="CU208" s="34" t="e">
        <f t="shared" si="328"/>
        <v>#REF!</v>
      </c>
      <c r="CV208" s="54" t="e">
        <f t="shared" si="329"/>
        <v>#REF!</v>
      </c>
      <c r="CW208" t="s">
        <v>484</v>
      </c>
      <c r="CY208">
        <v>1</v>
      </c>
      <c r="CZ208">
        <f t="shared" si="330"/>
        <v>2882.8455725454996</v>
      </c>
      <c r="DA208" s="34">
        <f t="shared" si="331"/>
        <v>17178.699999999997</v>
      </c>
      <c r="DB208" s="34">
        <f t="shared" si="332"/>
        <v>0.42946749999999995</v>
      </c>
      <c r="DC208" s="34">
        <f t="shared" si="333"/>
        <v>1597.6791933321974</v>
      </c>
      <c r="DD208" s="9">
        <f t="shared" si="334"/>
        <v>10736.687499999998</v>
      </c>
      <c r="DE208" s="59">
        <f t="shared" si="335"/>
        <v>0.58206252171500128</v>
      </c>
      <c r="DF208" s="59">
        <f t="shared" si="336"/>
        <v>1.4551563042875034E-5</v>
      </c>
      <c r="DG208" s="59">
        <f t="shared" si="337"/>
        <v>5.4133850650079932E-2</v>
      </c>
      <c r="DH208" s="59">
        <f t="shared" si="338"/>
        <v>0.36378907607187583</v>
      </c>
      <c r="DI208" s="14">
        <f t="shared" si="339"/>
        <v>1677.9963636707603</v>
      </c>
      <c r="DJ208" s="14">
        <f t="shared" si="340"/>
        <v>4.1949909091769017E-2</v>
      </c>
      <c r="DK208" s="14">
        <f t="shared" si="341"/>
        <v>156.05953167142226</v>
      </c>
      <c r="DL208" s="14">
        <f t="shared" si="342"/>
        <v>1048.7477272942253</v>
      </c>
      <c r="DM208">
        <f t="shared" si="343"/>
        <v>-398.92774677866436</v>
      </c>
      <c r="DN208" s="34">
        <f t="shared" si="344"/>
        <v>12099.779999999999</v>
      </c>
      <c r="DO208" s="34">
        <f t="shared" si="345"/>
        <v>0.30249449999999994</v>
      </c>
      <c r="DP208" s="34">
        <f t="shared" si="346"/>
        <v>1125.3218666078956</v>
      </c>
      <c r="DQ208" s="9">
        <f t="shared" si="347"/>
        <v>7562.3624999999984</v>
      </c>
      <c r="DR208" s="59">
        <f t="shared" si="348"/>
        <v>0.58206252171500139</v>
      </c>
      <c r="DS208" s="59">
        <f t="shared" si="349"/>
        <v>1.4551563042875034E-5</v>
      </c>
      <c r="DT208" s="59">
        <f t="shared" si="350"/>
        <v>5.4133850650079939E-2</v>
      </c>
      <c r="DU208" s="59">
        <f t="shared" si="351"/>
        <v>0.36378907607187583</v>
      </c>
      <c r="DV208" s="14">
        <f t="shared" si="352"/>
        <v>-232.20089027207294</v>
      </c>
      <c r="DW208" s="14">
        <f t="shared" si="353"/>
        <v>-5.8050222568018228E-3</v>
      </c>
      <c r="DX208" s="14">
        <f t="shared" si="354"/>
        <v>-21.595495064289125</v>
      </c>
      <c r="DY208" s="14">
        <f t="shared" si="355"/>
        <v>-145.12555642004557</v>
      </c>
      <c r="DZ208" s="34" t="e">
        <f t="shared" si="356"/>
        <v>#REF!</v>
      </c>
      <c r="EA208" s="34" t="e">
        <f t="shared" si="357"/>
        <v>#REF!</v>
      </c>
      <c r="EB208" s="34" t="e">
        <f t="shared" si="358"/>
        <v>#REF!</v>
      </c>
      <c r="EC208" s="34" t="e">
        <f t="shared" si="359"/>
        <v>#REF!</v>
      </c>
      <c r="ED208" s="34" t="e">
        <f t="shared" si="360"/>
        <v>#REF!</v>
      </c>
      <c r="EE208" s="59" t="e">
        <f t="shared" si="361"/>
        <v>#REF!</v>
      </c>
      <c r="EF208" s="59" t="e">
        <f t="shared" si="362"/>
        <v>#REF!</v>
      </c>
      <c r="EG208" s="59" t="e">
        <f t="shared" si="363"/>
        <v>#REF!</v>
      </c>
      <c r="EH208" s="59" t="e">
        <f t="shared" si="364"/>
        <v>#REF!</v>
      </c>
      <c r="EI208" s="14" t="e">
        <f t="shared" si="365"/>
        <v>#REF!</v>
      </c>
      <c r="EJ208" s="14" t="e">
        <f t="shared" si="366"/>
        <v>#REF!</v>
      </c>
      <c r="EK208" s="14" t="e">
        <f t="shared" si="367"/>
        <v>#REF!</v>
      </c>
      <c r="EL208" s="14" t="e">
        <f t="shared" si="368"/>
        <v>#REF!</v>
      </c>
      <c r="EM208" t="e">
        <f t="shared" si="369"/>
        <v>#REF!</v>
      </c>
      <c r="EN208" s="34" t="e">
        <f t="shared" si="370"/>
        <v>#REF!</v>
      </c>
      <c r="EO208" s="34" t="e">
        <f t="shared" si="371"/>
        <v>#REF!</v>
      </c>
      <c r="EP208" s="34" t="e">
        <f t="shared" si="372"/>
        <v>#REF!</v>
      </c>
      <c r="EQ208" s="34" t="e">
        <f t="shared" si="373"/>
        <v>#REF!</v>
      </c>
      <c r="ER208" s="59" t="e">
        <f t="shared" si="374"/>
        <v>#REF!</v>
      </c>
      <c r="ES208" s="59" t="e">
        <f t="shared" si="375"/>
        <v>#REF!</v>
      </c>
      <c r="ET208" s="59" t="e">
        <f t="shared" si="376"/>
        <v>#REF!</v>
      </c>
      <c r="EU208" s="59" t="e">
        <f t="shared" si="377"/>
        <v>#REF!</v>
      </c>
      <c r="EV208" s="14" t="e">
        <f t="shared" si="378"/>
        <v>#REF!</v>
      </c>
      <c r="EW208" s="14" t="e">
        <f t="shared" si="379"/>
        <v>#REF!</v>
      </c>
      <c r="EX208" s="14" t="e">
        <f t="shared" si="380"/>
        <v>#REF!</v>
      </c>
      <c r="EY208" s="14" t="e">
        <f t="shared" si="381"/>
        <v>#REF!</v>
      </c>
    </row>
    <row r="209" spans="1:155" x14ac:dyDescent="0.2">
      <c r="A209" s="17">
        <v>30041415</v>
      </c>
      <c r="B209" t="s">
        <v>62</v>
      </c>
      <c r="C209" t="s">
        <v>1319</v>
      </c>
      <c r="D209" t="s">
        <v>1320</v>
      </c>
      <c r="E209" t="s">
        <v>1321</v>
      </c>
      <c r="F209" t="s">
        <v>41</v>
      </c>
      <c r="G209" t="s">
        <v>42</v>
      </c>
      <c r="H209" t="s">
        <v>1322</v>
      </c>
      <c r="I209" t="s">
        <v>68</v>
      </c>
      <c r="J209" s="19" t="s">
        <v>69</v>
      </c>
      <c r="K209" t="s">
        <v>70</v>
      </c>
      <c r="L209">
        <v>1962</v>
      </c>
      <c r="M209">
        <f t="shared" si="290"/>
        <v>1962</v>
      </c>
      <c r="N209">
        <v>57</v>
      </c>
      <c r="O209" s="19">
        <f t="shared" si="291"/>
        <v>57</v>
      </c>
      <c r="P209" t="s">
        <v>80</v>
      </c>
      <c r="Q209" s="19" t="str">
        <f t="shared" si="292"/>
        <v>50-60</v>
      </c>
      <c r="R209" s="23">
        <v>385.57</v>
      </c>
      <c r="S209" s="15">
        <f t="shared" si="293"/>
        <v>0.38556999999999997</v>
      </c>
      <c r="T209">
        <v>30113239</v>
      </c>
      <c r="U209" t="s">
        <v>45</v>
      </c>
      <c r="V209" t="s">
        <v>55</v>
      </c>
      <c r="W209" t="s">
        <v>47</v>
      </c>
      <c r="X209" t="s">
        <v>48</v>
      </c>
      <c r="Y209" t="s">
        <v>452</v>
      </c>
      <c r="Z209" t="s">
        <v>1323</v>
      </c>
      <c r="AA209" t="s">
        <v>1324</v>
      </c>
      <c r="AB209" t="s">
        <v>360</v>
      </c>
      <c r="AC209">
        <v>1962</v>
      </c>
      <c r="AD209">
        <v>57</v>
      </c>
      <c r="AE209" t="str">
        <f t="shared" si="294"/>
        <v>&lt;60</v>
      </c>
      <c r="AF209">
        <v>-37.812159770000001</v>
      </c>
      <c r="AG209">
        <v>144.07179493999999</v>
      </c>
      <c r="AH209" t="s">
        <v>50</v>
      </c>
      <c r="AI209" t="s">
        <v>51</v>
      </c>
      <c r="AJ209" s="33" t="s">
        <v>446</v>
      </c>
      <c r="AL209">
        <v>1</v>
      </c>
      <c r="AM209" t="s">
        <v>86</v>
      </c>
      <c r="AN209">
        <v>220</v>
      </c>
      <c r="AO209" s="69">
        <v>4</v>
      </c>
      <c r="AP209">
        <v>2</v>
      </c>
      <c r="AQ209">
        <v>0</v>
      </c>
      <c r="AR209">
        <v>0</v>
      </c>
      <c r="AS209" s="82" t="str">
        <f t="shared" si="295"/>
        <v>Gw-0-0</v>
      </c>
      <c r="AT209" s="14">
        <f t="shared" si="296"/>
        <v>40000</v>
      </c>
      <c r="AU209" s="81">
        <f>VLOOKUP(C209,Bushfire_Vlookup!$F$2:$H$12575,3,FALSE)</f>
        <v>1</v>
      </c>
      <c r="AV209" s="14">
        <f>VLOOKUP(AS209,Safety_collateral_Vlookup!$J$3:$L$20,2,FALSE)</f>
        <v>3720.1399252148244</v>
      </c>
      <c r="AW209" s="14">
        <f>VLOOKUP(AS209,Safety_collateral_Vlookup!$J$3:$L$20,3,FALSE)</f>
        <v>25000</v>
      </c>
      <c r="AX209" s="48">
        <f t="shared" si="297"/>
        <v>73325.456300204212</v>
      </c>
      <c r="AY209" s="49">
        <f t="shared" si="289"/>
        <v>29303.319999999996</v>
      </c>
      <c r="AZ209" s="14">
        <v>76000</v>
      </c>
      <c r="BA209" s="16">
        <f t="shared" si="298"/>
        <v>2.502291764216622</v>
      </c>
      <c r="BB209" t="e">
        <f>IF(BA209&lt;=#REF!,#REF!,IF(BA209&lt;=#REF!,#REF!,IF(BA209&lt;=#REF!,#REF!,IF(BA209&lt;=#REF!,#REF!,#REF!))))</f>
        <v>#REF!</v>
      </c>
      <c r="BC209" s="51">
        <v>3</v>
      </c>
      <c r="BD209" s="21">
        <v>70</v>
      </c>
      <c r="BE209" s="21">
        <v>6.4399999999999999E-2</v>
      </c>
      <c r="BF209" s="26">
        <f t="shared" si="299"/>
        <v>1911.3440006984144</v>
      </c>
      <c r="BG209" s="21">
        <v>7</v>
      </c>
      <c r="BH209" s="21">
        <f t="shared" si="300"/>
        <v>54.6</v>
      </c>
      <c r="BI209" s="28">
        <f t="shared" si="301"/>
        <v>2.2519960070400004E-2</v>
      </c>
      <c r="BJ209" s="27">
        <f t="shared" si="302"/>
        <v>2.2519960070400004E-2</v>
      </c>
      <c r="BK209" s="28">
        <f t="shared" si="303"/>
        <v>0.3452594593589744</v>
      </c>
      <c r="BL209" s="35">
        <f t="shared" si="304"/>
        <v>0.8639399016718452</v>
      </c>
      <c r="BM209" s="21" t="str">
        <f t="shared" si="305"/>
        <v>Cr2</v>
      </c>
      <c r="BN209" s="51">
        <v>2</v>
      </c>
      <c r="BO209" s="21">
        <v>2</v>
      </c>
      <c r="BP209" s="50" t="s">
        <v>5497</v>
      </c>
      <c r="BQ209" s="14">
        <v>40000</v>
      </c>
      <c r="BR209">
        <f>IFERROR(VLOOKUP(AO209,'Model Failure data- Lines'!$A$37:$E$41,3,FALSE),'Model Failure data- Lines'!$C$37)</f>
        <v>0.45419999999999999</v>
      </c>
      <c r="BS209" s="14">
        <f t="shared" si="306"/>
        <v>33304.422251552751</v>
      </c>
      <c r="BT209" s="34">
        <f t="shared" si="307"/>
        <v>26137.108626400528</v>
      </c>
      <c r="BU209" s="34">
        <f t="shared" si="308"/>
        <v>1.2742198353919176</v>
      </c>
      <c r="BV209" s="54">
        <f t="shared" si="309"/>
        <v>7167.3136251522228</v>
      </c>
      <c r="BW209">
        <f>IFERROR(VLOOKUP(AO209,'Model Failure data- Lines'!$A$37:$E$41,4,FALSE),'Model Failure data- Lines'!$D$37)</f>
        <v>0.40249999999999997</v>
      </c>
      <c r="BX209" s="14">
        <f t="shared" si="310"/>
        <v>29513.496160832194</v>
      </c>
      <c r="BY209" s="34">
        <f t="shared" si="311"/>
        <v>23313.005057046812</v>
      </c>
      <c r="BZ209" s="71">
        <f t="shared" si="312"/>
        <v>1.2659670466596995</v>
      </c>
      <c r="CA209" s="71">
        <f t="shared" si="313"/>
        <v>6200.4911037853817</v>
      </c>
      <c r="CB209" s="56">
        <v>1</v>
      </c>
      <c r="CC209">
        <f>IFERROR(VLOOKUP(AO209,'Model Failure data- Lines'!$A$37:$E$41,5,FALSE),'Model Failure data- Lines'!$E$37)</f>
        <v>0.28349999999999997</v>
      </c>
      <c r="CD209" s="14">
        <f t="shared" si="314"/>
        <v>20787.766861107892</v>
      </c>
      <c r="CE209" s="34">
        <f t="shared" si="315"/>
        <v>18547.256924808869</v>
      </c>
      <c r="CF209" s="34">
        <f t="shared" si="316"/>
        <v>1.1208000700794796</v>
      </c>
      <c r="CG209" s="54">
        <f t="shared" si="317"/>
        <v>2240.5099362990222</v>
      </c>
      <c r="CH209" t="e">
        <f>IFERROR(VLOOKUP(AO209,'Model Failure data- Lines'!#REF!,3,FALSE),'Model Failure data- Lines'!#REF!)</f>
        <v>#REF!</v>
      </c>
      <c r="CI209" s="14" t="e">
        <f t="shared" si="318"/>
        <v>#REF!</v>
      </c>
      <c r="CJ209" s="34">
        <f t="shared" si="319"/>
        <v>25070.01899580624</v>
      </c>
      <c r="CK209" s="34" t="e">
        <f t="shared" si="320"/>
        <v>#REF!</v>
      </c>
      <c r="CL209" s="54" t="e">
        <f t="shared" si="321"/>
        <v>#REF!</v>
      </c>
      <c r="CM209" t="e">
        <f>IFERROR(VLOOKUP(AO209,'Model Failure data- Lines'!#REF!,4,FALSE),'Model Failure data- Lines'!#REF!)</f>
        <v>#REF!</v>
      </c>
      <c r="CN209" s="14" t="e">
        <f t="shared" si="322"/>
        <v>#REF!</v>
      </c>
      <c r="CO209" s="34">
        <f t="shared" si="323"/>
        <v>21448.281370509751</v>
      </c>
      <c r="CP209" s="34" t="e">
        <f t="shared" si="324"/>
        <v>#REF!</v>
      </c>
      <c r="CQ209" s="54" t="e">
        <f t="shared" si="325"/>
        <v>#REF!</v>
      </c>
      <c r="CR209" t="e">
        <f>IFERROR(VLOOKUP(AO209,'Model Failure data- Lines'!#REF!,5,FALSE),'Model Failure data- Lines'!#REF!)</f>
        <v>#REF!</v>
      </c>
      <c r="CS209" s="14" t="e">
        <f t="shared" si="326"/>
        <v>#REF!</v>
      </c>
      <c r="CT209" s="34">
        <f t="shared" si="327"/>
        <v>15698.861895121636</v>
      </c>
      <c r="CU209" s="34" t="e">
        <f t="shared" si="328"/>
        <v>#REF!</v>
      </c>
      <c r="CV209" s="54" t="e">
        <f t="shared" si="329"/>
        <v>#REF!</v>
      </c>
      <c r="CW209" t="s">
        <v>360</v>
      </c>
      <c r="CY209">
        <v>1</v>
      </c>
      <c r="CZ209">
        <f t="shared" si="330"/>
        <v>6200.4911037853808</v>
      </c>
      <c r="DA209" s="34">
        <f t="shared" si="331"/>
        <v>17178.699999999997</v>
      </c>
      <c r="DB209" s="34">
        <f t="shared" si="332"/>
        <v>0.42946749999999995</v>
      </c>
      <c r="DC209" s="34">
        <f t="shared" si="333"/>
        <v>1597.6791933321974</v>
      </c>
      <c r="DD209" s="9">
        <f t="shared" si="334"/>
        <v>10736.687499999998</v>
      </c>
      <c r="DE209" s="59">
        <f t="shared" si="335"/>
        <v>0.58206252171500128</v>
      </c>
      <c r="DF209" s="59">
        <f t="shared" si="336"/>
        <v>1.4551563042875034E-5</v>
      </c>
      <c r="DG209" s="59">
        <f t="shared" si="337"/>
        <v>5.4133850650079932E-2</v>
      </c>
      <c r="DH209" s="59">
        <f t="shared" si="338"/>
        <v>0.36378907607187583</v>
      </c>
      <c r="DI209" s="14">
        <f t="shared" si="339"/>
        <v>3609.0734877407504</v>
      </c>
      <c r="DJ209" s="14">
        <f t="shared" si="340"/>
        <v>9.0226837193518775E-2</v>
      </c>
      <c r="DK209" s="14">
        <f t="shared" si="341"/>
        <v>335.65645936946703</v>
      </c>
      <c r="DL209" s="14">
        <f t="shared" si="342"/>
        <v>2255.6709298379687</v>
      </c>
      <c r="DM209">
        <f t="shared" si="343"/>
        <v>2240.509936299024</v>
      </c>
      <c r="DN209" s="34">
        <f t="shared" si="344"/>
        <v>12099.779999999999</v>
      </c>
      <c r="DO209" s="34">
        <f t="shared" si="345"/>
        <v>0.30249449999999994</v>
      </c>
      <c r="DP209" s="34">
        <f t="shared" si="346"/>
        <v>1125.3218666078956</v>
      </c>
      <c r="DQ209" s="9">
        <f t="shared" si="347"/>
        <v>7562.3624999999984</v>
      </c>
      <c r="DR209" s="59">
        <f t="shared" si="348"/>
        <v>0.58206252171500139</v>
      </c>
      <c r="DS209" s="59">
        <f t="shared" si="349"/>
        <v>1.4551563042875034E-5</v>
      </c>
      <c r="DT209" s="59">
        <f t="shared" si="350"/>
        <v>5.4133850650079939E-2</v>
      </c>
      <c r="DU209" s="59">
        <f t="shared" si="351"/>
        <v>0.36378907607187583</v>
      </c>
      <c r="DV209" s="14">
        <f t="shared" si="352"/>
        <v>1304.1168634497271</v>
      </c>
      <c r="DW209" s="14">
        <f t="shared" si="353"/>
        <v>3.2602921586243172E-2</v>
      </c>
      <c r="DX209" s="14">
        <f t="shared" si="354"/>
        <v>121.28743027163148</v>
      </c>
      <c r="DY209" s="14">
        <f t="shared" si="355"/>
        <v>815.07303965607935</v>
      </c>
      <c r="DZ209" s="34" t="e">
        <f t="shared" si="356"/>
        <v>#REF!</v>
      </c>
      <c r="EA209" s="34" t="e">
        <f t="shared" si="357"/>
        <v>#REF!</v>
      </c>
      <c r="EB209" s="34" t="e">
        <f t="shared" si="358"/>
        <v>#REF!</v>
      </c>
      <c r="EC209" s="34" t="e">
        <f t="shared" si="359"/>
        <v>#REF!</v>
      </c>
      <c r="ED209" s="34" t="e">
        <f t="shared" si="360"/>
        <v>#REF!</v>
      </c>
      <c r="EE209" s="59" t="e">
        <f t="shared" si="361"/>
        <v>#REF!</v>
      </c>
      <c r="EF209" s="59" t="e">
        <f t="shared" si="362"/>
        <v>#REF!</v>
      </c>
      <c r="EG209" s="59" t="e">
        <f t="shared" si="363"/>
        <v>#REF!</v>
      </c>
      <c r="EH209" s="59" t="e">
        <f t="shared" si="364"/>
        <v>#REF!</v>
      </c>
      <c r="EI209" s="14" t="e">
        <f t="shared" si="365"/>
        <v>#REF!</v>
      </c>
      <c r="EJ209" s="14" t="e">
        <f t="shared" si="366"/>
        <v>#REF!</v>
      </c>
      <c r="EK209" s="14" t="e">
        <f t="shared" si="367"/>
        <v>#REF!</v>
      </c>
      <c r="EL209" s="14" t="e">
        <f t="shared" si="368"/>
        <v>#REF!</v>
      </c>
      <c r="EM209" t="e">
        <f t="shared" si="369"/>
        <v>#REF!</v>
      </c>
      <c r="EN209" s="34" t="e">
        <f t="shared" si="370"/>
        <v>#REF!</v>
      </c>
      <c r="EO209" s="34" t="e">
        <f t="shared" si="371"/>
        <v>#REF!</v>
      </c>
      <c r="EP209" s="34" t="e">
        <f t="shared" si="372"/>
        <v>#REF!</v>
      </c>
      <c r="EQ209" s="34" t="e">
        <f t="shared" si="373"/>
        <v>#REF!</v>
      </c>
      <c r="ER209" s="59" t="e">
        <f t="shared" si="374"/>
        <v>#REF!</v>
      </c>
      <c r="ES209" s="59" t="e">
        <f t="shared" si="375"/>
        <v>#REF!</v>
      </c>
      <c r="ET209" s="59" t="e">
        <f t="shared" si="376"/>
        <v>#REF!</v>
      </c>
      <c r="EU209" s="59" t="e">
        <f t="shared" si="377"/>
        <v>#REF!</v>
      </c>
      <c r="EV209" s="14" t="e">
        <f t="shared" si="378"/>
        <v>#REF!</v>
      </c>
      <c r="EW209" s="14" t="e">
        <f t="shared" si="379"/>
        <v>#REF!</v>
      </c>
      <c r="EX209" s="14" t="e">
        <f t="shared" si="380"/>
        <v>#REF!</v>
      </c>
      <c r="EY209" s="14" t="e">
        <f t="shared" si="381"/>
        <v>#REF!</v>
      </c>
    </row>
    <row r="210" spans="1:155" x14ac:dyDescent="0.2">
      <c r="A210" s="17">
        <v>30270799</v>
      </c>
      <c r="B210" t="s">
        <v>62</v>
      </c>
      <c r="C210" t="s">
        <v>4274</v>
      </c>
      <c r="D210" t="s">
        <v>4275</v>
      </c>
      <c r="E210" t="s">
        <v>4276</v>
      </c>
      <c r="F210" t="s">
        <v>41</v>
      </c>
      <c r="G210" t="s">
        <v>42</v>
      </c>
      <c r="H210" t="s">
        <v>4277</v>
      </c>
      <c r="I210" t="s">
        <v>68</v>
      </c>
      <c r="J210" s="19" t="s">
        <v>69</v>
      </c>
      <c r="K210" t="s">
        <v>70</v>
      </c>
      <c r="L210">
        <v>1962</v>
      </c>
      <c r="M210">
        <f t="shared" si="290"/>
        <v>1962</v>
      </c>
      <c r="N210">
        <v>57</v>
      </c>
      <c r="O210" s="19">
        <f t="shared" si="291"/>
        <v>57</v>
      </c>
      <c r="P210" t="s">
        <v>80</v>
      </c>
      <c r="Q210" s="19" t="str">
        <f t="shared" si="292"/>
        <v>50-60</v>
      </c>
      <c r="R210" s="23">
        <v>342.9</v>
      </c>
      <c r="S210" s="15">
        <f t="shared" si="293"/>
        <v>0.34289999999999998</v>
      </c>
      <c r="T210">
        <v>30092974</v>
      </c>
      <c r="U210" t="s">
        <v>45</v>
      </c>
      <c r="V210" t="s">
        <v>55</v>
      </c>
      <c r="W210" t="s">
        <v>47</v>
      </c>
      <c r="X210" t="s">
        <v>48</v>
      </c>
      <c r="Y210" t="s">
        <v>452</v>
      </c>
      <c r="Z210" t="s">
        <v>4278</v>
      </c>
      <c r="AA210" t="s">
        <v>4279</v>
      </c>
      <c r="AB210" t="s">
        <v>609</v>
      </c>
      <c r="AC210">
        <v>1962</v>
      </c>
      <c r="AD210">
        <v>57</v>
      </c>
      <c r="AE210" t="str">
        <f t="shared" si="294"/>
        <v>&lt;60</v>
      </c>
      <c r="AF210">
        <v>-37.809077039999998</v>
      </c>
      <c r="AG210">
        <v>144.06977180000001</v>
      </c>
      <c r="AH210" t="s">
        <v>50</v>
      </c>
      <c r="AI210" t="s">
        <v>51</v>
      </c>
      <c r="AJ210" s="33" t="s">
        <v>446</v>
      </c>
      <c r="AL210">
        <v>1</v>
      </c>
      <c r="AM210" t="s">
        <v>86</v>
      </c>
      <c r="AN210">
        <v>220</v>
      </c>
      <c r="AO210" s="69">
        <v>4</v>
      </c>
      <c r="AP210">
        <v>2</v>
      </c>
      <c r="AQ210">
        <v>0</v>
      </c>
      <c r="AR210">
        <v>0</v>
      </c>
      <c r="AS210" s="82" t="str">
        <f t="shared" si="295"/>
        <v>Gw-0-0</v>
      </c>
      <c r="AT210" s="14">
        <f t="shared" si="296"/>
        <v>40000</v>
      </c>
      <c r="AU210" s="81">
        <f>VLOOKUP(C210,Bushfire_Vlookup!$F$2:$H$12575,3,FALSE)</f>
        <v>16730.110790999999</v>
      </c>
      <c r="AV210" s="14">
        <f>VLOOKUP(AS210,Safety_collateral_Vlookup!$J$3:$L$20,2,FALSE)</f>
        <v>3720.1399252148244</v>
      </c>
      <c r="AW210" s="14">
        <f>VLOOKUP(AS210,Safety_collateral_Vlookup!$J$3:$L$20,3,FALSE)</f>
        <v>25000</v>
      </c>
      <c r="AX210" s="48">
        <f t="shared" si="297"/>
        <v>91175.41751420121</v>
      </c>
      <c r="AY210" s="49">
        <f t="shared" si="289"/>
        <v>26060.399999999998</v>
      </c>
      <c r="AZ210" s="14">
        <v>76000</v>
      </c>
      <c r="BA210" s="16">
        <f t="shared" si="298"/>
        <v>3.4986192657902877</v>
      </c>
      <c r="BB210" t="e">
        <f>IF(BA210&lt;=#REF!,#REF!,IF(BA210&lt;=#REF!,#REF!,IF(BA210&lt;=#REF!,#REF!,IF(BA210&lt;=#REF!,#REF!,#REF!))))</f>
        <v>#REF!</v>
      </c>
      <c r="BC210" s="51">
        <v>4</v>
      </c>
      <c r="BD210" s="21">
        <v>70</v>
      </c>
      <c r="BE210" s="21">
        <v>6.4399999999999999E-2</v>
      </c>
      <c r="BF210" s="26">
        <f t="shared" si="299"/>
        <v>1699.8206754661576</v>
      </c>
      <c r="BG210" s="21">
        <v>7</v>
      </c>
      <c r="BH210" s="21">
        <f t="shared" si="300"/>
        <v>54.6</v>
      </c>
      <c r="BI210" s="28">
        <f t="shared" si="301"/>
        <v>2.2519960070400004E-2</v>
      </c>
      <c r="BJ210" s="27">
        <f t="shared" si="302"/>
        <v>2.2519960070400004E-2</v>
      </c>
      <c r="BK210" s="28">
        <f t="shared" si="303"/>
        <v>0.34525945935897434</v>
      </c>
      <c r="BL210" s="35">
        <f t="shared" si="304"/>
        <v>1.2079313962096465</v>
      </c>
      <c r="BM210" s="21" t="str">
        <f t="shared" si="305"/>
        <v>Cr3</v>
      </c>
      <c r="BN210" s="51">
        <v>3</v>
      </c>
      <c r="BO210" s="21">
        <v>1</v>
      </c>
      <c r="BP210" s="50" t="s">
        <v>5497</v>
      </c>
      <c r="BQ210" s="14">
        <v>40000</v>
      </c>
      <c r="BR210">
        <f>IFERROR(VLOOKUP(AO210,'Model Failure data- Lines'!$A$37:$E$41,3,FALSE),'Model Failure data- Lines'!$C$37)</f>
        <v>0.45419999999999999</v>
      </c>
      <c r="BS210" s="14">
        <f t="shared" si="306"/>
        <v>41411.874634950189</v>
      </c>
      <c r="BT210" s="34">
        <f t="shared" si="307"/>
        <v>23244.584765393422</v>
      </c>
      <c r="BU210" s="34">
        <f t="shared" si="308"/>
        <v>1.7815708498524896</v>
      </c>
      <c r="BV210" s="54">
        <f t="shared" si="309"/>
        <v>18167.289869556767</v>
      </c>
      <c r="BW210">
        <f>IFERROR(VLOOKUP(AO210,'Model Failure data- Lines'!$A$37:$E$41,4,FALSE),'Model Failure data- Lines'!$D$37)</f>
        <v>0.40249999999999997</v>
      </c>
      <c r="BX210" s="14">
        <f t="shared" si="310"/>
        <v>36698.105549465981</v>
      </c>
      <c r="BY210" s="34">
        <f t="shared" si="311"/>
        <v>20733.017179918956</v>
      </c>
      <c r="BZ210" s="71">
        <f t="shared" si="312"/>
        <v>1.7700320812452746</v>
      </c>
      <c r="CA210" s="71">
        <f t="shared" si="313"/>
        <v>15965.088369547026</v>
      </c>
      <c r="CB210" s="56">
        <v>1</v>
      </c>
      <c r="CC210">
        <f>IFERROR(VLOOKUP(AO210,'Model Failure data- Lines'!$A$37:$E$41,5,FALSE),'Model Failure data- Lines'!$E$37)</f>
        <v>0.28349999999999997</v>
      </c>
      <c r="CD210" s="14">
        <f t="shared" si="314"/>
        <v>25848.23086527604</v>
      </c>
      <c r="CE210" s="34">
        <f t="shared" si="315"/>
        <v>16494.681638916307</v>
      </c>
      <c r="CF210" s="34">
        <f t="shared" si="316"/>
        <v>1.5670645503270384</v>
      </c>
      <c r="CG210" s="54">
        <f t="shared" si="317"/>
        <v>9353.5492263597334</v>
      </c>
      <c r="CH210" t="e">
        <f>IFERROR(VLOOKUP(AO210,'Model Failure data- Lines'!#REF!,3,FALSE),'Model Failure data- Lines'!#REF!)</f>
        <v>#REF!</v>
      </c>
      <c r="CI210" s="14" t="e">
        <f t="shared" si="318"/>
        <v>#REF!</v>
      </c>
      <c r="CJ210" s="34">
        <f t="shared" si="319"/>
        <v>22295.587088367767</v>
      </c>
      <c r="CK210" s="34" t="e">
        <f t="shared" si="320"/>
        <v>#REF!</v>
      </c>
      <c r="CL210" s="54" t="e">
        <f t="shared" si="321"/>
        <v>#REF!</v>
      </c>
      <c r="CM210" t="e">
        <f>IFERROR(VLOOKUP(AO210,'Model Failure data- Lines'!#REF!,4,FALSE),'Model Failure data- Lines'!#REF!)</f>
        <v>#REF!</v>
      </c>
      <c r="CN210" s="14" t="e">
        <f t="shared" si="322"/>
        <v>#REF!</v>
      </c>
      <c r="CO210" s="34">
        <f t="shared" si="323"/>
        <v>19074.657473215742</v>
      </c>
      <c r="CP210" s="34" t="e">
        <f t="shared" si="324"/>
        <v>#REF!</v>
      </c>
      <c r="CQ210" s="54" t="e">
        <f t="shared" si="325"/>
        <v>#REF!</v>
      </c>
      <c r="CR210" t="e">
        <f>IFERROR(VLOOKUP(AO210,'Model Failure data- Lines'!#REF!,5,FALSE),'Model Failure data- Lines'!#REF!)</f>
        <v>#REF!</v>
      </c>
      <c r="CS210" s="14" t="e">
        <f t="shared" si="326"/>
        <v>#REF!</v>
      </c>
      <c r="CT210" s="34">
        <f t="shared" si="327"/>
        <v>13961.510864012265</v>
      </c>
      <c r="CU210" s="34" t="e">
        <f t="shared" si="328"/>
        <v>#REF!</v>
      </c>
      <c r="CV210" s="54" t="e">
        <f t="shared" si="329"/>
        <v>#REF!</v>
      </c>
      <c r="CW210" t="s">
        <v>609</v>
      </c>
      <c r="CY210">
        <v>1</v>
      </c>
      <c r="CZ210">
        <f t="shared" si="330"/>
        <v>15965.088369547026</v>
      </c>
      <c r="DA210" s="34">
        <f t="shared" si="331"/>
        <v>17178.699999999997</v>
      </c>
      <c r="DB210" s="34">
        <f t="shared" si="332"/>
        <v>7185.0388561337913</v>
      </c>
      <c r="DC210" s="34">
        <f t="shared" si="333"/>
        <v>1597.6791933321974</v>
      </c>
      <c r="DD210" s="9">
        <f t="shared" si="334"/>
        <v>10736.687499999998</v>
      </c>
      <c r="DE210" s="59">
        <f t="shared" si="335"/>
        <v>0.46810863238824535</v>
      </c>
      <c r="DF210" s="59">
        <f t="shared" si="336"/>
        <v>0.19578773205197089</v>
      </c>
      <c r="DG210" s="59">
        <f t="shared" si="337"/>
        <v>4.353574031713052E-2</v>
      </c>
      <c r="DH210" s="59">
        <f t="shared" si="338"/>
        <v>0.29256789524265331</v>
      </c>
      <c r="DI210" s="14">
        <f t="shared" si="339"/>
        <v>7473.3956826261401</v>
      </c>
      <c r="DJ210" s="14">
        <f t="shared" si="340"/>
        <v>3125.7684438829097</v>
      </c>
      <c r="DK210" s="14">
        <f t="shared" si="341"/>
        <v>695.05194139664002</v>
      </c>
      <c r="DL210" s="14">
        <f t="shared" si="342"/>
        <v>4670.8723016413369</v>
      </c>
      <c r="DM210">
        <f t="shared" si="343"/>
        <v>9353.5492263597334</v>
      </c>
      <c r="DN210" s="34">
        <f t="shared" si="344"/>
        <v>12099.779999999999</v>
      </c>
      <c r="DO210" s="34">
        <f t="shared" si="345"/>
        <v>5060.7664986681484</v>
      </c>
      <c r="DP210" s="34">
        <f t="shared" si="346"/>
        <v>1125.3218666078956</v>
      </c>
      <c r="DQ210" s="9">
        <f t="shared" si="347"/>
        <v>7562.3624999999984</v>
      </c>
      <c r="DR210" s="59">
        <f t="shared" si="348"/>
        <v>0.46810863238824535</v>
      </c>
      <c r="DS210" s="59">
        <f t="shared" si="349"/>
        <v>0.19578773205197086</v>
      </c>
      <c r="DT210" s="59">
        <f t="shared" si="350"/>
        <v>4.353574031713052E-2</v>
      </c>
      <c r="DU210" s="59">
        <f t="shared" si="351"/>
        <v>0.29256789524265331</v>
      </c>
      <c r="DV210" s="14">
        <f t="shared" si="352"/>
        <v>4378.4771363273849</v>
      </c>
      <c r="DW210" s="14">
        <f t="shared" si="353"/>
        <v>1831.3101896654387</v>
      </c>
      <c r="DX210" s="14">
        <f t="shared" si="354"/>
        <v>407.21369016229443</v>
      </c>
      <c r="DY210" s="14">
        <f t="shared" si="355"/>
        <v>2736.5482102046149</v>
      </c>
      <c r="DZ210" s="34" t="e">
        <f t="shared" si="356"/>
        <v>#REF!</v>
      </c>
      <c r="EA210" s="34" t="e">
        <f t="shared" si="357"/>
        <v>#REF!</v>
      </c>
      <c r="EB210" s="34" t="e">
        <f t="shared" si="358"/>
        <v>#REF!</v>
      </c>
      <c r="EC210" s="34" t="e">
        <f t="shared" si="359"/>
        <v>#REF!</v>
      </c>
      <c r="ED210" s="34" t="e">
        <f t="shared" si="360"/>
        <v>#REF!</v>
      </c>
      <c r="EE210" s="59" t="e">
        <f t="shared" si="361"/>
        <v>#REF!</v>
      </c>
      <c r="EF210" s="59" t="e">
        <f t="shared" si="362"/>
        <v>#REF!</v>
      </c>
      <c r="EG210" s="59" t="e">
        <f t="shared" si="363"/>
        <v>#REF!</v>
      </c>
      <c r="EH210" s="59" t="e">
        <f t="shared" si="364"/>
        <v>#REF!</v>
      </c>
      <c r="EI210" s="14" t="e">
        <f t="shared" si="365"/>
        <v>#REF!</v>
      </c>
      <c r="EJ210" s="14" t="e">
        <f t="shared" si="366"/>
        <v>#REF!</v>
      </c>
      <c r="EK210" s="14" t="e">
        <f t="shared" si="367"/>
        <v>#REF!</v>
      </c>
      <c r="EL210" s="14" t="e">
        <f t="shared" si="368"/>
        <v>#REF!</v>
      </c>
      <c r="EM210" t="e">
        <f t="shared" si="369"/>
        <v>#REF!</v>
      </c>
      <c r="EN210" s="34" t="e">
        <f t="shared" si="370"/>
        <v>#REF!</v>
      </c>
      <c r="EO210" s="34" t="e">
        <f t="shared" si="371"/>
        <v>#REF!</v>
      </c>
      <c r="EP210" s="34" t="e">
        <f t="shared" si="372"/>
        <v>#REF!</v>
      </c>
      <c r="EQ210" s="34" t="e">
        <f t="shared" si="373"/>
        <v>#REF!</v>
      </c>
      <c r="ER210" s="59" t="e">
        <f t="shared" si="374"/>
        <v>#REF!</v>
      </c>
      <c r="ES210" s="59" t="e">
        <f t="shared" si="375"/>
        <v>#REF!</v>
      </c>
      <c r="ET210" s="59" t="e">
        <f t="shared" si="376"/>
        <v>#REF!</v>
      </c>
      <c r="EU210" s="59" t="e">
        <f t="shared" si="377"/>
        <v>#REF!</v>
      </c>
      <c r="EV210" s="14" t="e">
        <f t="shared" si="378"/>
        <v>#REF!</v>
      </c>
      <c r="EW210" s="14" t="e">
        <f t="shared" si="379"/>
        <v>#REF!</v>
      </c>
      <c r="EX210" s="14" t="e">
        <f t="shared" si="380"/>
        <v>#REF!</v>
      </c>
      <c r="EY210" s="14" t="e">
        <f t="shared" si="381"/>
        <v>#REF!</v>
      </c>
    </row>
    <row r="211" spans="1:155" x14ac:dyDescent="0.2">
      <c r="A211" s="17">
        <v>30335617</v>
      </c>
      <c r="B211" t="s">
        <v>62</v>
      </c>
      <c r="C211" t="s">
        <v>4736</v>
      </c>
      <c r="D211" t="s">
        <v>4737</v>
      </c>
      <c r="E211" t="s">
        <v>3279</v>
      </c>
      <c r="F211" t="s">
        <v>41</v>
      </c>
      <c r="G211" t="s">
        <v>42</v>
      </c>
      <c r="H211" t="s">
        <v>4738</v>
      </c>
      <c r="I211" t="s">
        <v>68</v>
      </c>
      <c r="J211" s="19" t="s">
        <v>69</v>
      </c>
      <c r="K211" t="s">
        <v>70</v>
      </c>
      <c r="L211">
        <v>1962</v>
      </c>
      <c r="M211">
        <f t="shared" si="290"/>
        <v>1962</v>
      </c>
      <c r="N211">
        <v>57</v>
      </c>
      <c r="O211" s="19">
        <f t="shared" si="291"/>
        <v>57</v>
      </c>
      <c r="P211" t="s">
        <v>80</v>
      </c>
      <c r="Q211" s="19" t="str">
        <f t="shared" si="292"/>
        <v>50-60</v>
      </c>
      <c r="R211" s="23">
        <v>440.44</v>
      </c>
      <c r="S211" s="15">
        <f t="shared" si="293"/>
        <v>0.44044</v>
      </c>
      <c r="T211">
        <v>30043698</v>
      </c>
      <c r="U211" t="s">
        <v>45</v>
      </c>
      <c r="V211" t="s">
        <v>55</v>
      </c>
      <c r="W211" t="s">
        <v>47</v>
      </c>
      <c r="X211" t="s">
        <v>48</v>
      </c>
      <c r="Y211" t="s">
        <v>452</v>
      </c>
      <c r="Z211" t="s">
        <v>4739</v>
      </c>
      <c r="AA211" t="s">
        <v>4740</v>
      </c>
      <c r="AB211" t="s">
        <v>91</v>
      </c>
      <c r="AC211">
        <v>1962</v>
      </c>
      <c r="AD211">
        <v>57</v>
      </c>
      <c r="AE211" t="str">
        <f t="shared" si="294"/>
        <v>&lt;60</v>
      </c>
      <c r="AF211">
        <v>-37.806339510000001</v>
      </c>
      <c r="AG211">
        <v>144.06797847000001</v>
      </c>
      <c r="AH211" t="s">
        <v>50</v>
      </c>
      <c r="AI211" t="s">
        <v>51</v>
      </c>
      <c r="AJ211" s="33" t="s">
        <v>446</v>
      </c>
      <c r="AL211">
        <v>1</v>
      </c>
      <c r="AM211" t="s">
        <v>86</v>
      </c>
      <c r="AN211">
        <v>220</v>
      </c>
      <c r="AO211" s="69">
        <v>4</v>
      </c>
      <c r="AP211">
        <v>2</v>
      </c>
      <c r="AQ211">
        <v>0</v>
      </c>
      <c r="AR211">
        <v>0</v>
      </c>
      <c r="AS211" s="82" t="str">
        <f t="shared" si="295"/>
        <v>Gw-0-0</v>
      </c>
      <c r="AT211" s="14">
        <f t="shared" si="296"/>
        <v>40000</v>
      </c>
      <c r="AU211" s="81">
        <f>VLOOKUP(C211,Bushfire_Vlookup!$F$2:$H$12575,3,FALSE)</f>
        <v>10937.652582999999</v>
      </c>
      <c r="AV211" s="14">
        <f>VLOOKUP(AS211,Safety_collateral_Vlookup!$J$3:$L$20,2,FALSE)</f>
        <v>3720.1399252148244</v>
      </c>
      <c r="AW211" s="14">
        <f>VLOOKUP(AS211,Safety_collateral_Vlookup!$J$3:$L$20,3,FALSE)</f>
        <v>25000</v>
      </c>
      <c r="AX211" s="48">
        <f t="shared" si="297"/>
        <v>84994.864606265211</v>
      </c>
      <c r="AY211" s="49">
        <f t="shared" si="289"/>
        <v>33473.440000000002</v>
      </c>
      <c r="AZ211" s="14">
        <v>76000</v>
      </c>
      <c r="BA211" s="16">
        <f t="shared" si="298"/>
        <v>2.5391732850362918</v>
      </c>
      <c r="BB211" t="e">
        <f>IF(BA211&lt;=#REF!,#REF!,IF(BA211&lt;=#REF!,#REF!,IF(BA211&lt;=#REF!,#REF!,IF(BA211&lt;=#REF!,#REF!,#REF!))))</f>
        <v>#REF!</v>
      </c>
      <c r="BC211" s="51">
        <v>3</v>
      </c>
      <c r="BD211" s="21">
        <v>70</v>
      </c>
      <c r="BE211" s="21">
        <v>6.4399999999999999E-2</v>
      </c>
      <c r="BF211" s="26">
        <f t="shared" si="299"/>
        <v>2183.3450519169278</v>
      </c>
      <c r="BG211" s="21">
        <v>7</v>
      </c>
      <c r="BH211" s="21">
        <f t="shared" si="300"/>
        <v>54.6</v>
      </c>
      <c r="BI211" s="28">
        <f t="shared" si="301"/>
        <v>2.2519960070400004E-2</v>
      </c>
      <c r="BJ211" s="27">
        <f t="shared" si="302"/>
        <v>2.2519960070400004E-2</v>
      </c>
      <c r="BK211" s="28">
        <f t="shared" si="303"/>
        <v>0.3452594593589744</v>
      </c>
      <c r="BL211" s="35">
        <f t="shared" si="304"/>
        <v>0.87667359561038105</v>
      </c>
      <c r="BM211" s="21" t="str">
        <f t="shared" si="305"/>
        <v>Cr2</v>
      </c>
      <c r="BN211" s="51">
        <v>2</v>
      </c>
      <c r="BO211" s="21">
        <v>2</v>
      </c>
      <c r="BP211" s="50" t="s">
        <v>5497</v>
      </c>
      <c r="BQ211" s="14">
        <v>40000</v>
      </c>
      <c r="BR211">
        <f>IFERROR(VLOOKUP(AO211,'Model Failure data- Lines'!$A$37:$E$41,3,FALSE),'Model Failure data- Lines'!$C$37)</f>
        <v>0.45419999999999999</v>
      </c>
      <c r="BS211" s="14">
        <f t="shared" si="306"/>
        <v>38604.667504165656</v>
      </c>
      <c r="BT211" s="34">
        <f t="shared" si="307"/>
        <v>29856.648918255702</v>
      </c>
      <c r="BU211" s="34">
        <f t="shared" si="308"/>
        <v>1.2930006850353866</v>
      </c>
      <c r="BV211" s="54">
        <f t="shared" si="309"/>
        <v>8748.0185859099547</v>
      </c>
      <c r="BW211">
        <f>IFERROR(VLOOKUP(AO211,'Model Failure data- Lines'!$A$37:$E$41,4,FALSE),'Model Failure data- Lines'!$D$37)</f>
        <v>0.40249999999999997</v>
      </c>
      <c r="BX211" s="14">
        <f t="shared" si="310"/>
        <v>34210.433004021746</v>
      </c>
      <c r="BY211" s="34">
        <f t="shared" si="311"/>
        <v>26630.650588286691</v>
      </c>
      <c r="BZ211" s="71">
        <f t="shared" si="312"/>
        <v>1.2846262576502345</v>
      </c>
      <c r="CA211" s="71">
        <f t="shared" si="313"/>
        <v>7579.7824157350551</v>
      </c>
      <c r="CB211" s="56">
        <v>1</v>
      </c>
      <c r="CC211">
        <f>IFERROR(VLOOKUP(AO211,'Model Failure data- Lines'!$A$37:$E$41,5,FALSE),'Model Failure data- Lines'!$E$37)</f>
        <v>0.28349999999999997</v>
      </c>
      <c r="CD211" s="14">
        <f t="shared" si="314"/>
        <v>24096.044115876186</v>
      </c>
      <c r="CE211" s="34">
        <f t="shared" si="315"/>
        <v>21186.694607886555</v>
      </c>
      <c r="CF211" s="34">
        <f t="shared" si="316"/>
        <v>1.1373196509334993</v>
      </c>
      <c r="CG211" s="54">
        <f t="shared" si="317"/>
        <v>2909.3495079896311</v>
      </c>
      <c r="CH211" t="e">
        <f>IFERROR(VLOOKUP(AO211,'Model Failure data- Lines'!#REF!,3,FALSE),'Model Failure data- Lines'!#REF!)</f>
        <v>#REF!</v>
      </c>
      <c r="CI211" s="14" t="e">
        <f t="shared" si="318"/>
        <v>#REF!</v>
      </c>
      <c r="CJ211" s="34">
        <f t="shared" si="319"/>
        <v>28637.703053953635</v>
      </c>
      <c r="CK211" s="34" t="e">
        <f t="shared" si="320"/>
        <v>#REF!</v>
      </c>
      <c r="CL211" s="54" t="e">
        <f t="shared" si="321"/>
        <v>#REF!</v>
      </c>
      <c r="CM211" t="e">
        <f>IFERROR(VLOOKUP(AO211,'Model Failure data- Lines'!#REF!,4,FALSE),'Model Failure data- Lines'!#REF!)</f>
        <v>#REF!</v>
      </c>
      <c r="CN211" s="14" t="e">
        <f t="shared" si="322"/>
        <v>#REF!</v>
      </c>
      <c r="CO211" s="34">
        <f t="shared" si="323"/>
        <v>24500.560331009459</v>
      </c>
      <c r="CP211" s="34" t="e">
        <f t="shared" si="324"/>
        <v>#REF!</v>
      </c>
      <c r="CQ211" s="54" t="e">
        <f t="shared" si="325"/>
        <v>#REF!</v>
      </c>
      <c r="CR211" t="e">
        <f>IFERROR(VLOOKUP(AO211,'Model Failure data- Lines'!#REF!,5,FALSE),'Model Failure data- Lines'!#REF!)</f>
        <v>#REF!</v>
      </c>
      <c r="CS211" s="14" t="e">
        <f t="shared" si="326"/>
        <v>#REF!</v>
      </c>
      <c r="CT211" s="34">
        <f t="shared" si="327"/>
        <v>17932.947929266735</v>
      </c>
      <c r="CU211" s="34" t="e">
        <f t="shared" si="328"/>
        <v>#REF!</v>
      </c>
      <c r="CV211" s="54" t="e">
        <f t="shared" si="329"/>
        <v>#REF!</v>
      </c>
      <c r="CW211" t="s">
        <v>91</v>
      </c>
      <c r="CY211">
        <v>1</v>
      </c>
      <c r="CZ211">
        <f t="shared" si="330"/>
        <v>7579.7824157350569</v>
      </c>
      <c r="DA211" s="34">
        <f t="shared" si="331"/>
        <v>17178.699999999997</v>
      </c>
      <c r="DB211" s="34">
        <f t="shared" si="332"/>
        <v>4697.3663106895519</v>
      </c>
      <c r="DC211" s="34">
        <f t="shared" si="333"/>
        <v>1597.6791933321974</v>
      </c>
      <c r="DD211" s="9">
        <f t="shared" si="334"/>
        <v>10736.687499999998</v>
      </c>
      <c r="DE211" s="59">
        <f t="shared" si="335"/>
        <v>0.50214798503077951</v>
      </c>
      <c r="DF211" s="59">
        <f t="shared" si="336"/>
        <v>0.13730800513800379</v>
      </c>
      <c r="DG211" s="59">
        <f t="shared" si="337"/>
        <v>4.670151918697947E-2</v>
      </c>
      <c r="DH211" s="59">
        <f t="shared" si="338"/>
        <v>0.31384249064423719</v>
      </c>
      <c r="DI211" s="14">
        <f t="shared" si="339"/>
        <v>3806.1724670330927</v>
      </c>
      <c r="DJ211" s="14">
        <f t="shared" si="340"/>
        <v>1040.7648028847</v>
      </c>
      <c r="DK211" s="14">
        <f t="shared" si="341"/>
        <v>353.98735392158039</v>
      </c>
      <c r="DL211" s="14">
        <f t="shared" si="342"/>
        <v>2378.857791895683</v>
      </c>
      <c r="DM211">
        <f t="shared" si="343"/>
        <v>2909.3495079896334</v>
      </c>
      <c r="DN211" s="34">
        <f t="shared" si="344"/>
        <v>12099.779999999999</v>
      </c>
      <c r="DO211" s="34">
        <f t="shared" si="345"/>
        <v>3308.5797492682927</v>
      </c>
      <c r="DP211" s="34">
        <f t="shared" si="346"/>
        <v>1125.3218666078956</v>
      </c>
      <c r="DQ211" s="9">
        <f t="shared" si="347"/>
        <v>7562.3624999999984</v>
      </c>
      <c r="DR211" s="59">
        <f t="shared" si="348"/>
        <v>0.50214798503077951</v>
      </c>
      <c r="DS211" s="59">
        <f t="shared" si="349"/>
        <v>0.13730800513800376</v>
      </c>
      <c r="DT211" s="59">
        <f t="shared" si="350"/>
        <v>4.6701519186979477E-2</v>
      </c>
      <c r="DU211" s="59">
        <f t="shared" si="351"/>
        <v>0.31384249064423719</v>
      </c>
      <c r="DV211" s="14">
        <f t="shared" si="352"/>
        <v>1460.9239931872839</v>
      </c>
      <c r="DW211" s="14">
        <f t="shared" si="353"/>
        <v>399.47697719128928</v>
      </c>
      <c r="DX211" s="14">
        <f t="shared" si="354"/>
        <v>135.87104186900714</v>
      </c>
      <c r="DY211" s="14">
        <f t="shared" si="355"/>
        <v>913.07749574205252</v>
      </c>
      <c r="DZ211" s="34" t="e">
        <f t="shared" si="356"/>
        <v>#REF!</v>
      </c>
      <c r="EA211" s="34" t="e">
        <f t="shared" si="357"/>
        <v>#REF!</v>
      </c>
      <c r="EB211" s="34" t="e">
        <f t="shared" si="358"/>
        <v>#REF!</v>
      </c>
      <c r="EC211" s="34" t="e">
        <f t="shared" si="359"/>
        <v>#REF!</v>
      </c>
      <c r="ED211" s="34" t="e">
        <f t="shared" si="360"/>
        <v>#REF!</v>
      </c>
      <c r="EE211" s="59" t="e">
        <f t="shared" si="361"/>
        <v>#REF!</v>
      </c>
      <c r="EF211" s="59" t="e">
        <f t="shared" si="362"/>
        <v>#REF!</v>
      </c>
      <c r="EG211" s="59" t="e">
        <f t="shared" si="363"/>
        <v>#REF!</v>
      </c>
      <c r="EH211" s="59" t="e">
        <f t="shared" si="364"/>
        <v>#REF!</v>
      </c>
      <c r="EI211" s="14" t="e">
        <f t="shared" si="365"/>
        <v>#REF!</v>
      </c>
      <c r="EJ211" s="14" t="e">
        <f t="shared" si="366"/>
        <v>#REF!</v>
      </c>
      <c r="EK211" s="14" t="e">
        <f t="shared" si="367"/>
        <v>#REF!</v>
      </c>
      <c r="EL211" s="14" t="e">
        <f t="shared" si="368"/>
        <v>#REF!</v>
      </c>
      <c r="EM211" t="e">
        <f t="shared" si="369"/>
        <v>#REF!</v>
      </c>
      <c r="EN211" s="34" t="e">
        <f t="shared" si="370"/>
        <v>#REF!</v>
      </c>
      <c r="EO211" s="34" t="e">
        <f t="shared" si="371"/>
        <v>#REF!</v>
      </c>
      <c r="EP211" s="34" t="e">
        <f t="shared" si="372"/>
        <v>#REF!</v>
      </c>
      <c r="EQ211" s="34" t="e">
        <f t="shared" si="373"/>
        <v>#REF!</v>
      </c>
      <c r="ER211" s="59" t="e">
        <f t="shared" si="374"/>
        <v>#REF!</v>
      </c>
      <c r="ES211" s="59" t="e">
        <f t="shared" si="375"/>
        <v>#REF!</v>
      </c>
      <c r="ET211" s="59" t="e">
        <f t="shared" si="376"/>
        <v>#REF!</v>
      </c>
      <c r="EU211" s="59" t="e">
        <f t="shared" si="377"/>
        <v>#REF!</v>
      </c>
      <c r="EV211" s="14" t="e">
        <f t="shared" si="378"/>
        <v>#REF!</v>
      </c>
      <c r="EW211" s="14" t="e">
        <f t="shared" si="379"/>
        <v>#REF!</v>
      </c>
      <c r="EX211" s="14" t="e">
        <f t="shared" si="380"/>
        <v>#REF!</v>
      </c>
      <c r="EY211" s="14" t="e">
        <f t="shared" si="381"/>
        <v>#REF!</v>
      </c>
    </row>
    <row r="212" spans="1:155" x14ac:dyDescent="0.2">
      <c r="A212" s="17">
        <v>30166538</v>
      </c>
      <c r="B212" t="s">
        <v>62</v>
      </c>
      <c r="C212" t="s">
        <v>3085</v>
      </c>
      <c r="D212" t="s">
        <v>3086</v>
      </c>
      <c r="E212" t="s">
        <v>3087</v>
      </c>
      <c r="F212" t="s">
        <v>41</v>
      </c>
      <c r="G212" t="s">
        <v>42</v>
      </c>
      <c r="H212" t="s">
        <v>3088</v>
      </c>
      <c r="I212" t="s">
        <v>68</v>
      </c>
      <c r="J212" s="19" t="s">
        <v>69</v>
      </c>
      <c r="K212" t="s">
        <v>70</v>
      </c>
      <c r="L212">
        <v>1962</v>
      </c>
      <c r="M212">
        <f t="shared" si="290"/>
        <v>1962</v>
      </c>
      <c r="N212">
        <v>57</v>
      </c>
      <c r="O212" s="19">
        <f t="shared" si="291"/>
        <v>57</v>
      </c>
      <c r="P212" t="s">
        <v>80</v>
      </c>
      <c r="Q212" s="19" t="str">
        <f t="shared" si="292"/>
        <v>50-60</v>
      </c>
      <c r="R212" s="23">
        <v>440.44</v>
      </c>
      <c r="S212" s="15">
        <f t="shared" si="293"/>
        <v>0.44044</v>
      </c>
      <c r="T212">
        <v>30007540</v>
      </c>
      <c r="U212" t="s">
        <v>45</v>
      </c>
      <c r="V212" t="s">
        <v>55</v>
      </c>
      <c r="W212" t="s">
        <v>47</v>
      </c>
      <c r="X212" t="s">
        <v>48</v>
      </c>
      <c r="Y212" t="s">
        <v>452</v>
      </c>
      <c r="Z212" t="s">
        <v>3089</v>
      </c>
      <c r="AA212" t="s">
        <v>3090</v>
      </c>
      <c r="AB212" t="s">
        <v>1013</v>
      </c>
      <c r="AC212">
        <v>1962</v>
      </c>
      <c r="AD212">
        <v>57</v>
      </c>
      <c r="AE212" t="str">
        <f t="shared" si="294"/>
        <v>&lt;60</v>
      </c>
      <c r="AF212">
        <v>-37.802814840000003</v>
      </c>
      <c r="AG212">
        <v>144.06567125999999</v>
      </c>
      <c r="AH212" t="s">
        <v>50</v>
      </c>
      <c r="AI212" t="s">
        <v>51</v>
      </c>
      <c r="AJ212" s="33" t="s">
        <v>446</v>
      </c>
      <c r="AL212">
        <v>1</v>
      </c>
      <c r="AM212" t="s">
        <v>86</v>
      </c>
      <c r="AN212">
        <v>220</v>
      </c>
      <c r="AO212" s="69">
        <v>4</v>
      </c>
      <c r="AP212">
        <v>2</v>
      </c>
      <c r="AQ212">
        <v>0</v>
      </c>
      <c r="AR212">
        <v>0</v>
      </c>
      <c r="AS212" s="82" t="str">
        <f t="shared" si="295"/>
        <v>Gw-0-0</v>
      </c>
      <c r="AT212" s="14">
        <f t="shared" si="296"/>
        <v>40000</v>
      </c>
      <c r="AU212" s="81">
        <f>VLOOKUP(C212,Bushfire_Vlookup!$F$2:$H$12575,3,FALSE)</f>
        <v>10937.652582999999</v>
      </c>
      <c r="AV212" s="14">
        <f>VLOOKUP(AS212,Safety_collateral_Vlookup!$J$3:$L$20,2,FALSE)</f>
        <v>3720.1399252148244</v>
      </c>
      <c r="AW212" s="14">
        <f>VLOOKUP(AS212,Safety_collateral_Vlookup!$J$3:$L$20,3,FALSE)</f>
        <v>25000</v>
      </c>
      <c r="AX212" s="48">
        <f t="shared" si="297"/>
        <v>84994.864606265211</v>
      </c>
      <c r="AY212" s="49">
        <f t="shared" si="289"/>
        <v>33473.440000000002</v>
      </c>
      <c r="AZ212" s="14">
        <v>76000</v>
      </c>
      <c r="BA212" s="16">
        <f t="shared" si="298"/>
        <v>2.5391732850362918</v>
      </c>
      <c r="BB212" t="e">
        <f>IF(BA212&lt;=#REF!,#REF!,IF(BA212&lt;=#REF!,#REF!,IF(BA212&lt;=#REF!,#REF!,IF(BA212&lt;=#REF!,#REF!,#REF!))))</f>
        <v>#REF!</v>
      </c>
      <c r="BC212" s="51">
        <v>3</v>
      </c>
      <c r="BD212" s="21">
        <v>70</v>
      </c>
      <c r="BE212" s="21">
        <v>6.4399999999999999E-2</v>
      </c>
      <c r="BF212" s="26">
        <f t="shared" si="299"/>
        <v>2183.3450519169278</v>
      </c>
      <c r="BG212" s="21">
        <v>7</v>
      </c>
      <c r="BH212" s="21">
        <f t="shared" si="300"/>
        <v>54.6</v>
      </c>
      <c r="BI212" s="28">
        <f t="shared" si="301"/>
        <v>2.2519960070400004E-2</v>
      </c>
      <c r="BJ212" s="27">
        <f t="shared" si="302"/>
        <v>2.2519960070400004E-2</v>
      </c>
      <c r="BK212" s="28">
        <f t="shared" si="303"/>
        <v>0.3452594593589744</v>
      </c>
      <c r="BL212" s="35">
        <f t="shared" si="304"/>
        <v>0.87667359561038105</v>
      </c>
      <c r="BM212" s="21" t="str">
        <f t="shared" si="305"/>
        <v>Cr2</v>
      </c>
      <c r="BN212" s="51">
        <v>2</v>
      </c>
      <c r="BO212" s="21">
        <v>2</v>
      </c>
      <c r="BP212" s="50" t="s">
        <v>5497</v>
      </c>
      <c r="BQ212" s="14">
        <v>40000</v>
      </c>
      <c r="BR212">
        <f>IFERROR(VLOOKUP(AO212,'Model Failure data- Lines'!$A$37:$E$41,3,FALSE),'Model Failure data- Lines'!$C$37)</f>
        <v>0.45419999999999999</v>
      </c>
      <c r="BS212" s="14">
        <f t="shared" si="306"/>
        <v>38604.667504165656</v>
      </c>
      <c r="BT212" s="34">
        <f t="shared" si="307"/>
        <v>29856.648918255702</v>
      </c>
      <c r="BU212" s="34">
        <f t="shared" si="308"/>
        <v>1.2930006850353866</v>
      </c>
      <c r="BV212" s="54">
        <f t="shared" si="309"/>
        <v>8748.0185859099547</v>
      </c>
      <c r="BW212">
        <f>IFERROR(VLOOKUP(AO212,'Model Failure data- Lines'!$A$37:$E$41,4,FALSE),'Model Failure data- Lines'!$D$37)</f>
        <v>0.40249999999999997</v>
      </c>
      <c r="BX212" s="14">
        <f t="shared" si="310"/>
        <v>34210.433004021746</v>
      </c>
      <c r="BY212" s="34">
        <f t="shared" si="311"/>
        <v>26630.650588286691</v>
      </c>
      <c r="BZ212" s="71">
        <f t="shared" si="312"/>
        <v>1.2846262576502345</v>
      </c>
      <c r="CA212" s="71">
        <f t="shared" si="313"/>
        <v>7579.7824157350551</v>
      </c>
      <c r="CB212" s="56">
        <v>1</v>
      </c>
      <c r="CC212">
        <f>IFERROR(VLOOKUP(AO212,'Model Failure data- Lines'!$A$37:$E$41,5,FALSE),'Model Failure data- Lines'!$E$37)</f>
        <v>0.28349999999999997</v>
      </c>
      <c r="CD212" s="14">
        <f t="shared" si="314"/>
        <v>24096.044115876186</v>
      </c>
      <c r="CE212" s="34">
        <f t="shared" si="315"/>
        <v>21186.694607886555</v>
      </c>
      <c r="CF212" s="34">
        <f t="shared" si="316"/>
        <v>1.1373196509334993</v>
      </c>
      <c r="CG212" s="54">
        <f t="shared" si="317"/>
        <v>2909.3495079896311</v>
      </c>
      <c r="CH212" t="e">
        <f>IFERROR(VLOOKUP(AO212,'Model Failure data- Lines'!#REF!,3,FALSE),'Model Failure data- Lines'!#REF!)</f>
        <v>#REF!</v>
      </c>
      <c r="CI212" s="14" t="e">
        <f t="shared" si="318"/>
        <v>#REF!</v>
      </c>
      <c r="CJ212" s="34">
        <f t="shared" si="319"/>
        <v>28637.703053953635</v>
      </c>
      <c r="CK212" s="34" t="e">
        <f t="shared" si="320"/>
        <v>#REF!</v>
      </c>
      <c r="CL212" s="54" t="e">
        <f t="shared" si="321"/>
        <v>#REF!</v>
      </c>
      <c r="CM212" t="e">
        <f>IFERROR(VLOOKUP(AO212,'Model Failure data- Lines'!#REF!,4,FALSE),'Model Failure data- Lines'!#REF!)</f>
        <v>#REF!</v>
      </c>
      <c r="CN212" s="14" t="e">
        <f t="shared" si="322"/>
        <v>#REF!</v>
      </c>
      <c r="CO212" s="34">
        <f t="shared" si="323"/>
        <v>24500.560331009459</v>
      </c>
      <c r="CP212" s="34" t="e">
        <f t="shared" si="324"/>
        <v>#REF!</v>
      </c>
      <c r="CQ212" s="54" t="e">
        <f t="shared" si="325"/>
        <v>#REF!</v>
      </c>
      <c r="CR212" t="e">
        <f>IFERROR(VLOOKUP(AO212,'Model Failure data- Lines'!#REF!,5,FALSE),'Model Failure data- Lines'!#REF!)</f>
        <v>#REF!</v>
      </c>
      <c r="CS212" s="14" t="e">
        <f t="shared" si="326"/>
        <v>#REF!</v>
      </c>
      <c r="CT212" s="34">
        <f t="shared" si="327"/>
        <v>17932.947929266735</v>
      </c>
      <c r="CU212" s="34" t="e">
        <f t="shared" si="328"/>
        <v>#REF!</v>
      </c>
      <c r="CV212" s="54" t="e">
        <f t="shared" si="329"/>
        <v>#REF!</v>
      </c>
      <c r="CW212" t="s">
        <v>1013</v>
      </c>
      <c r="CY212">
        <v>1</v>
      </c>
      <c r="CZ212">
        <f t="shared" si="330"/>
        <v>7579.7824157350569</v>
      </c>
      <c r="DA212" s="34">
        <f t="shared" si="331"/>
        <v>17178.699999999997</v>
      </c>
      <c r="DB212" s="34">
        <f t="shared" si="332"/>
        <v>4697.3663106895519</v>
      </c>
      <c r="DC212" s="34">
        <f t="shared" si="333"/>
        <v>1597.6791933321974</v>
      </c>
      <c r="DD212" s="9">
        <f t="shared" si="334"/>
        <v>10736.687499999998</v>
      </c>
      <c r="DE212" s="59">
        <f t="shared" si="335"/>
        <v>0.50214798503077951</v>
      </c>
      <c r="DF212" s="59">
        <f t="shared" si="336"/>
        <v>0.13730800513800379</v>
      </c>
      <c r="DG212" s="59">
        <f t="shared" si="337"/>
        <v>4.670151918697947E-2</v>
      </c>
      <c r="DH212" s="59">
        <f t="shared" si="338"/>
        <v>0.31384249064423719</v>
      </c>
      <c r="DI212" s="14">
        <f t="shared" si="339"/>
        <v>3806.1724670330927</v>
      </c>
      <c r="DJ212" s="14">
        <f t="shared" si="340"/>
        <v>1040.7648028847</v>
      </c>
      <c r="DK212" s="14">
        <f t="shared" si="341"/>
        <v>353.98735392158039</v>
      </c>
      <c r="DL212" s="14">
        <f t="shared" si="342"/>
        <v>2378.857791895683</v>
      </c>
      <c r="DM212">
        <f t="shared" si="343"/>
        <v>2909.3495079896334</v>
      </c>
      <c r="DN212" s="34">
        <f t="shared" si="344"/>
        <v>12099.779999999999</v>
      </c>
      <c r="DO212" s="34">
        <f t="shared" si="345"/>
        <v>3308.5797492682927</v>
      </c>
      <c r="DP212" s="34">
        <f t="shared" si="346"/>
        <v>1125.3218666078956</v>
      </c>
      <c r="DQ212" s="9">
        <f t="shared" si="347"/>
        <v>7562.3624999999984</v>
      </c>
      <c r="DR212" s="59">
        <f t="shared" si="348"/>
        <v>0.50214798503077951</v>
      </c>
      <c r="DS212" s="59">
        <f t="shared" si="349"/>
        <v>0.13730800513800376</v>
      </c>
      <c r="DT212" s="59">
        <f t="shared" si="350"/>
        <v>4.6701519186979477E-2</v>
      </c>
      <c r="DU212" s="59">
        <f t="shared" si="351"/>
        <v>0.31384249064423719</v>
      </c>
      <c r="DV212" s="14">
        <f t="shared" si="352"/>
        <v>1460.9239931872839</v>
      </c>
      <c r="DW212" s="14">
        <f t="shared" si="353"/>
        <v>399.47697719128928</v>
      </c>
      <c r="DX212" s="14">
        <f t="shared" si="354"/>
        <v>135.87104186900714</v>
      </c>
      <c r="DY212" s="14">
        <f t="shared" si="355"/>
        <v>913.07749574205252</v>
      </c>
      <c r="DZ212" s="34" t="e">
        <f t="shared" si="356"/>
        <v>#REF!</v>
      </c>
      <c r="EA212" s="34" t="e">
        <f t="shared" si="357"/>
        <v>#REF!</v>
      </c>
      <c r="EB212" s="34" t="e">
        <f t="shared" si="358"/>
        <v>#REF!</v>
      </c>
      <c r="EC212" s="34" t="e">
        <f t="shared" si="359"/>
        <v>#REF!</v>
      </c>
      <c r="ED212" s="34" t="e">
        <f t="shared" si="360"/>
        <v>#REF!</v>
      </c>
      <c r="EE212" s="59" t="e">
        <f t="shared" si="361"/>
        <v>#REF!</v>
      </c>
      <c r="EF212" s="59" t="e">
        <f t="shared" si="362"/>
        <v>#REF!</v>
      </c>
      <c r="EG212" s="59" t="e">
        <f t="shared" si="363"/>
        <v>#REF!</v>
      </c>
      <c r="EH212" s="59" t="e">
        <f t="shared" si="364"/>
        <v>#REF!</v>
      </c>
      <c r="EI212" s="14" t="e">
        <f t="shared" si="365"/>
        <v>#REF!</v>
      </c>
      <c r="EJ212" s="14" t="e">
        <f t="shared" si="366"/>
        <v>#REF!</v>
      </c>
      <c r="EK212" s="14" t="e">
        <f t="shared" si="367"/>
        <v>#REF!</v>
      </c>
      <c r="EL212" s="14" t="e">
        <f t="shared" si="368"/>
        <v>#REF!</v>
      </c>
      <c r="EM212" t="e">
        <f t="shared" si="369"/>
        <v>#REF!</v>
      </c>
      <c r="EN212" s="34" t="e">
        <f t="shared" si="370"/>
        <v>#REF!</v>
      </c>
      <c r="EO212" s="34" t="e">
        <f t="shared" si="371"/>
        <v>#REF!</v>
      </c>
      <c r="EP212" s="34" t="e">
        <f t="shared" si="372"/>
        <v>#REF!</v>
      </c>
      <c r="EQ212" s="34" t="e">
        <f t="shared" si="373"/>
        <v>#REF!</v>
      </c>
      <c r="ER212" s="59" t="e">
        <f t="shared" si="374"/>
        <v>#REF!</v>
      </c>
      <c r="ES212" s="59" t="e">
        <f t="shared" si="375"/>
        <v>#REF!</v>
      </c>
      <c r="ET212" s="59" t="e">
        <f t="shared" si="376"/>
        <v>#REF!</v>
      </c>
      <c r="EU212" s="59" t="e">
        <f t="shared" si="377"/>
        <v>#REF!</v>
      </c>
      <c r="EV212" s="14" t="e">
        <f t="shared" si="378"/>
        <v>#REF!</v>
      </c>
      <c r="EW212" s="14" t="e">
        <f t="shared" si="379"/>
        <v>#REF!</v>
      </c>
      <c r="EX212" s="14" t="e">
        <f t="shared" si="380"/>
        <v>#REF!</v>
      </c>
      <c r="EY212" s="14" t="e">
        <f t="shared" si="381"/>
        <v>#REF!</v>
      </c>
    </row>
    <row r="213" spans="1:155" x14ac:dyDescent="0.2">
      <c r="A213" s="17">
        <v>30380048</v>
      </c>
      <c r="B213" t="s">
        <v>62</v>
      </c>
      <c r="C213" t="s">
        <v>5108</v>
      </c>
      <c r="D213" t="s">
        <v>5109</v>
      </c>
      <c r="E213" t="s">
        <v>3549</v>
      </c>
      <c r="F213" t="s">
        <v>41</v>
      </c>
      <c r="G213" t="s">
        <v>42</v>
      </c>
      <c r="H213" t="s">
        <v>5110</v>
      </c>
      <c r="I213" t="s">
        <v>68</v>
      </c>
      <c r="J213" s="19" t="s">
        <v>69</v>
      </c>
      <c r="K213" t="s">
        <v>70</v>
      </c>
      <c r="L213">
        <v>1962</v>
      </c>
      <c r="M213">
        <f t="shared" si="290"/>
        <v>1962</v>
      </c>
      <c r="N213">
        <v>57</v>
      </c>
      <c r="O213" s="19">
        <f t="shared" si="291"/>
        <v>57</v>
      </c>
      <c r="P213" t="s">
        <v>80</v>
      </c>
      <c r="Q213" s="19" t="str">
        <f t="shared" si="292"/>
        <v>50-60</v>
      </c>
      <c r="R213" s="23">
        <v>458.72</v>
      </c>
      <c r="S213" s="15">
        <f t="shared" si="293"/>
        <v>0.45872000000000002</v>
      </c>
      <c r="T213">
        <v>30382477</v>
      </c>
      <c r="U213" t="s">
        <v>45</v>
      </c>
      <c r="V213" t="s">
        <v>55</v>
      </c>
      <c r="W213" t="s">
        <v>47</v>
      </c>
      <c r="X213" t="s">
        <v>48</v>
      </c>
      <c r="Y213" t="s">
        <v>452</v>
      </c>
      <c r="Z213" t="s">
        <v>5111</v>
      </c>
      <c r="AA213" t="s">
        <v>5112</v>
      </c>
      <c r="AB213" t="s">
        <v>125</v>
      </c>
      <c r="AC213">
        <v>1962</v>
      </c>
      <c r="AD213">
        <v>57</v>
      </c>
      <c r="AE213" t="str">
        <f t="shared" si="294"/>
        <v>&lt;60</v>
      </c>
      <c r="AF213">
        <v>-37.79929396</v>
      </c>
      <c r="AG213">
        <v>144.06335834999999</v>
      </c>
      <c r="AH213" t="s">
        <v>50</v>
      </c>
      <c r="AI213" t="s">
        <v>51</v>
      </c>
      <c r="AJ213" s="33" t="s">
        <v>446</v>
      </c>
      <c r="AL213">
        <v>1</v>
      </c>
      <c r="AM213" t="s">
        <v>86</v>
      </c>
      <c r="AN213">
        <v>220</v>
      </c>
      <c r="AO213" s="69">
        <v>4</v>
      </c>
      <c r="AP213">
        <v>2</v>
      </c>
      <c r="AQ213">
        <v>0</v>
      </c>
      <c r="AR213">
        <v>0</v>
      </c>
      <c r="AS213" s="82" t="str">
        <f t="shared" si="295"/>
        <v>Gw-0-0</v>
      </c>
      <c r="AT213" s="14">
        <f t="shared" si="296"/>
        <v>40000</v>
      </c>
      <c r="AU213" s="81">
        <f>VLOOKUP(C213,Bushfire_Vlookup!$F$2:$H$12575,3,FALSE)</f>
        <v>10937.652582999999</v>
      </c>
      <c r="AV213" s="14">
        <f>VLOOKUP(AS213,Safety_collateral_Vlookup!$J$3:$L$20,2,FALSE)</f>
        <v>3720.1399252148244</v>
      </c>
      <c r="AW213" s="14">
        <f>VLOOKUP(AS213,Safety_collateral_Vlookup!$J$3:$L$20,3,FALSE)</f>
        <v>25000</v>
      </c>
      <c r="AX213" s="48">
        <f t="shared" si="297"/>
        <v>84994.864606265211</v>
      </c>
      <c r="AY213" s="49">
        <f t="shared" si="289"/>
        <v>34862.720000000001</v>
      </c>
      <c r="AZ213" s="14">
        <v>76000</v>
      </c>
      <c r="BA213" s="16">
        <f t="shared" si="298"/>
        <v>2.4379871853448387</v>
      </c>
      <c r="BB213" t="e">
        <f>IF(BA213&lt;=#REF!,#REF!,IF(BA213&lt;=#REF!,#REF!,IF(BA213&lt;=#REF!,#REF!,IF(BA213&lt;=#REF!,#REF!,#REF!))))</f>
        <v>#REF!</v>
      </c>
      <c r="BC213" s="51">
        <v>3</v>
      </c>
      <c r="BD213" s="21">
        <v>70</v>
      </c>
      <c r="BE213" s="21">
        <v>6.4399999999999999E-2</v>
      </c>
      <c r="BF213" s="26">
        <f t="shared" si="299"/>
        <v>2273.9624970832192</v>
      </c>
      <c r="BG213" s="21">
        <v>7</v>
      </c>
      <c r="BH213" s="21">
        <f t="shared" si="300"/>
        <v>54.6</v>
      </c>
      <c r="BI213" s="28">
        <f t="shared" si="301"/>
        <v>2.2519960070400004E-2</v>
      </c>
      <c r="BJ213" s="27">
        <f t="shared" si="302"/>
        <v>2.2519960070400004E-2</v>
      </c>
      <c r="BK213" s="28">
        <f t="shared" si="303"/>
        <v>0.3452594593589744</v>
      </c>
      <c r="BL213" s="35">
        <f t="shared" si="304"/>
        <v>0.84173813753626658</v>
      </c>
      <c r="BM213" s="21" t="str">
        <f t="shared" si="305"/>
        <v>Cr2</v>
      </c>
      <c r="BN213" s="51">
        <v>2</v>
      </c>
      <c r="BO213" s="21">
        <v>2</v>
      </c>
      <c r="BP213" s="50" t="s">
        <v>5497</v>
      </c>
      <c r="BQ213" s="14">
        <v>40000</v>
      </c>
      <c r="BR213">
        <f>IFERROR(VLOOKUP(AO213,'Model Failure data- Lines'!$A$37:$E$41,3,FALSE),'Model Failure data- Lines'!$C$37)</f>
        <v>0.45419999999999999</v>
      </c>
      <c r="BS213" s="14">
        <f t="shared" si="306"/>
        <v>38604.667504165656</v>
      </c>
      <c r="BT213" s="34">
        <f t="shared" si="307"/>
        <v>31095.817799887056</v>
      </c>
      <c r="BU213" s="34">
        <f t="shared" si="308"/>
        <v>1.241474585187011</v>
      </c>
      <c r="BV213" s="54">
        <f t="shared" si="309"/>
        <v>7508.8497042786003</v>
      </c>
      <c r="BW213">
        <f>IFERROR(VLOOKUP(AO213,'Model Failure data- Lines'!$A$37:$E$41,4,FALSE),'Model Failure data- Lines'!$D$37)</f>
        <v>0.40249999999999997</v>
      </c>
      <c r="BX213" s="14">
        <f t="shared" si="310"/>
        <v>34210.433004021746</v>
      </c>
      <c r="BY213" s="34">
        <f t="shared" si="311"/>
        <v>27735.927794611915</v>
      </c>
      <c r="BZ213" s="71">
        <f t="shared" si="312"/>
        <v>1.2334338788792056</v>
      </c>
      <c r="CA213" s="71">
        <f t="shared" si="313"/>
        <v>6474.5052094098319</v>
      </c>
      <c r="CB213" s="56">
        <v>1</v>
      </c>
      <c r="CC213">
        <f>IFERROR(VLOOKUP(AO213,'Model Failure data- Lines'!$A$37:$E$41,5,FALSE),'Model Failure data- Lines'!$E$37)</f>
        <v>0.28349999999999997</v>
      </c>
      <c r="CD213" s="14">
        <f t="shared" si="314"/>
        <v>24096.044115876186</v>
      </c>
      <c r="CE213" s="34">
        <f t="shared" si="315"/>
        <v>22066.02613416066</v>
      </c>
      <c r="CF213" s="34">
        <f t="shared" si="316"/>
        <v>1.0919974430091348</v>
      </c>
      <c r="CG213" s="54">
        <f t="shared" si="317"/>
        <v>2030.0179817155258</v>
      </c>
      <c r="CH213" t="e">
        <f>IFERROR(VLOOKUP(AO213,'Model Failure data- Lines'!#REF!,3,FALSE),'Model Failure data- Lines'!#REF!)</f>
        <v>#REF!</v>
      </c>
      <c r="CI213" s="14" t="e">
        <f t="shared" si="318"/>
        <v>#REF!</v>
      </c>
      <c r="CJ213" s="34">
        <f t="shared" si="319"/>
        <v>29826.280866655186</v>
      </c>
      <c r="CK213" s="34" t="e">
        <f t="shared" si="320"/>
        <v>#REF!</v>
      </c>
      <c r="CL213" s="54" t="e">
        <f t="shared" si="321"/>
        <v>#REF!</v>
      </c>
      <c r="CM213" t="e">
        <f>IFERROR(VLOOKUP(AO213,'Model Failure data- Lines'!#REF!,4,FALSE),'Model Failure data- Lines'!#REF!)</f>
        <v>#REF!</v>
      </c>
      <c r="CN213" s="14" t="e">
        <f t="shared" si="322"/>
        <v>#REF!</v>
      </c>
      <c r="CO213" s="34">
        <f t="shared" si="323"/>
        <v>25517.430376534052</v>
      </c>
      <c r="CP213" s="34" t="e">
        <f t="shared" si="324"/>
        <v>#REF!</v>
      </c>
      <c r="CQ213" s="54" t="e">
        <f t="shared" si="325"/>
        <v>#REF!</v>
      </c>
      <c r="CR213" t="e">
        <f>IFERROR(VLOOKUP(AO213,'Model Failure data- Lines'!#REF!,5,FALSE),'Model Failure data- Lines'!#REF!)</f>
        <v>#REF!</v>
      </c>
      <c r="CS213" s="14" t="e">
        <f t="shared" si="326"/>
        <v>#REF!</v>
      </c>
      <c r="CT213" s="34">
        <f t="shared" si="327"/>
        <v>18677.236114143212</v>
      </c>
      <c r="CU213" s="34" t="e">
        <f t="shared" si="328"/>
        <v>#REF!</v>
      </c>
      <c r="CV213" s="54" t="e">
        <f t="shared" si="329"/>
        <v>#REF!</v>
      </c>
      <c r="CW213" t="s">
        <v>125</v>
      </c>
      <c r="CY213">
        <v>1</v>
      </c>
      <c r="CZ213">
        <f t="shared" si="330"/>
        <v>6474.505209409831</v>
      </c>
      <c r="DA213" s="34">
        <f t="shared" si="331"/>
        <v>17178.699999999997</v>
      </c>
      <c r="DB213" s="34">
        <f t="shared" si="332"/>
        <v>4697.3663106895519</v>
      </c>
      <c r="DC213" s="34">
        <f t="shared" si="333"/>
        <v>1597.6791933321974</v>
      </c>
      <c r="DD213" s="9">
        <f t="shared" si="334"/>
        <v>10736.687499999998</v>
      </c>
      <c r="DE213" s="59">
        <f t="shared" si="335"/>
        <v>0.50214798503077951</v>
      </c>
      <c r="DF213" s="59">
        <f t="shared" si="336"/>
        <v>0.13730800513800379</v>
      </c>
      <c r="DG213" s="59">
        <f t="shared" si="337"/>
        <v>4.670151918697947E-2</v>
      </c>
      <c r="DH213" s="59">
        <f t="shared" si="338"/>
        <v>0.31384249064423719</v>
      </c>
      <c r="DI213" s="14">
        <f t="shared" si="339"/>
        <v>3251.1597449764317</v>
      </c>
      <c r="DJ213" s="14">
        <f t="shared" si="340"/>
        <v>889.00139455967724</v>
      </c>
      <c r="DK213" s="14">
        <f t="shared" si="341"/>
        <v>302.36922926345176</v>
      </c>
      <c r="DL213" s="14">
        <f t="shared" si="342"/>
        <v>2031.9748406102697</v>
      </c>
      <c r="DM213">
        <f t="shared" si="343"/>
        <v>2030.0179817155249</v>
      </c>
      <c r="DN213" s="34">
        <f t="shared" si="344"/>
        <v>12099.779999999999</v>
      </c>
      <c r="DO213" s="34">
        <f t="shared" si="345"/>
        <v>3308.5797492682927</v>
      </c>
      <c r="DP213" s="34">
        <f t="shared" si="346"/>
        <v>1125.3218666078956</v>
      </c>
      <c r="DQ213" s="9">
        <f t="shared" si="347"/>
        <v>7562.3624999999984</v>
      </c>
      <c r="DR213" s="59">
        <f t="shared" si="348"/>
        <v>0.50214798503077951</v>
      </c>
      <c r="DS213" s="59">
        <f t="shared" si="349"/>
        <v>0.13730800513800376</v>
      </c>
      <c r="DT213" s="59">
        <f t="shared" si="350"/>
        <v>4.6701519186979477E-2</v>
      </c>
      <c r="DU213" s="59">
        <f t="shared" si="351"/>
        <v>0.31384249064423719</v>
      </c>
      <c r="DV213" s="14">
        <f t="shared" si="352"/>
        <v>1019.3694390947005</v>
      </c>
      <c r="DW213" s="14">
        <f t="shared" si="353"/>
        <v>278.7377194636353</v>
      </c>
      <c r="DX213" s="14">
        <f t="shared" si="354"/>
        <v>94.80492372300094</v>
      </c>
      <c r="DY213" s="14">
        <f t="shared" si="355"/>
        <v>637.1058994341879</v>
      </c>
      <c r="DZ213" s="34" t="e">
        <f t="shared" si="356"/>
        <v>#REF!</v>
      </c>
      <c r="EA213" s="34" t="e">
        <f t="shared" si="357"/>
        <v>#REF!</v>
      </c>
      <c r="EB213" s="34" t="e">
        <f t="shared" si="358"/>
        <v>#REF!</v>
      </c>
      <c r="EC213" s="34" t="e">
        <f t="shared" si="359"/>
        <v>#REF!</v>
      </c>
      <c r="ED213" s="34" t="e">
        <f t="shared" si="360"/>
        <v>#REF!</v>
      </c>
      <c r="EE213" s="59" t="e">
        <f t="shared" si="361"/>
        <v>#REF!</v>
      </c>
      <c r="EF213" s="59" t="e">
        <f t="shared" si="362"/>
        <v>#REF!</v>
      </c>
      <c r="EG213" s="59" t="e">
        <f t="shared" si="363"/>
        <v>#REF!</v>
      </c>
      <c r="EH213" s="59" t="e">
        <f t="shared" si="364"/>
        <v>#REF!</v>
      </c>
      <c r="EI213" s="14" t="e">
        <f t="shared" si="365"/>
        <v>#REF!</v>
      </c>
      <c r="EJ213" s="14" t="e">
        <f t="shared" si="366"/>
        <v>#REF!</v>
      </c>
      <c r="EK213" s="14" t="e">
        <f t="shared" si="367"/>
        <v>#REF!</v>
      </c>
      <c r="EL213" s="14" t="e">
        <f t="shared" si="368"/>
        <v>#REF!</v>
      </c>
      <c r="EM213" t="e">
        <f t="shared" si="369"/>
        <v>#REF!</v>
      </c>
      <c r="EN213" s="34" t="e">
        <f t="shared" si="370"/>
        <v>#REF!</v>
      </c>
      <c r="EO213" s="34" t="e">
        <f t="shared" si="371"/>
        <v>#REF!</v>
      </c>
      <c r="EP213" s="34" t="e">
        <f t="shared" si="372"/>
        <v>#REF!</v>
      </c>
      <c r="EQ213" s="34" t="e">
        <f t="shared" si="373"/>
        <v>#REF!</v>
      </c>
      <c r="ER213" s="59" t="e">
        <f t="shared" si="374"/>
        <v>#REF!</v>
      </c>
      <c r="ES213" s="59" t="e">
        <f t="shared" si="375"/>
        <v>#REF!</v>
      </c>
      <c r="ET213" s="59" t="e">
        <f t="shared" si="376"/>
        <v>#REF!</v>
      </c>
      <c r="EU213" s="59" t="e">
        <f t="shared" si="377"/>
        <v>#REF!</v>
      </c>
      <c r="EV213" s="14" t="e">
        <f t="shared" si="378"/>
        <v>#REF!</v>
      </c>
      <c r="EW213" s="14" t="e">
        <f t="shared" si="379"/>
        <v>#REF!</v>
      </c>
      <c r="EX213" s="14" t="e">
        <f t="shared" si="380"/>
        <v>#REF!</v>
      </c>
      <c r="EY213" s="14" t="e">
        <f t="shared" si="381"/>
        <v>#REF!</v>
      </c>
    </row>
    <row r="214" spans="1:155" x14ac:dyDescent="0.2">
      <c r="A214" s="17">
        <v>30154245</v>
      </c>
      <c r="B214" t="s">
        <v>62</v>
      </c>
      <c r="C214" t="s">
        <v>2907</v>
      </c>
      <c r="D214" t="s">
        <v>2908</v>
      </c>
      <c r="E214" t="s">
        <v>2909</v>
      </c>
      <c r="F214" t="s">
        <v>41</v>
      </c>
      <c r="G214" t="s">
        <v>42</v>
      </c>
      <c r="H214" t="s">
        <v>2910</v>
      </c>
      <c r="I214" t="s">
        <v>68</v>
      </c>
      <c r="J214" s="19" t="s">
        <v>69</v>
      </c>
      <c r="K214" t="s">
        <v>70</v>
      </c>
      <c r="L214">
        <v>1962</v>
      </c>
      <c r="M214">
        <f t="shared" si="290"/>
        <v>1962</v>
      </c>
      <c r="N214">
        <v>57</v>
      </c>
      <c r="O214" s="19">
        <f t="shared" si="291"/>
        <v>57</v>
      </c>
      <c r="P214" t="s">
        <v>80</v>
      </c>
      <c r="Q214" s="19" t="str">
        <f t="shared" si="292"/>
        <v>50-60</v>
      </c>
      <c r="R214" s="23">
        <v>451.1</v>
      </c>
      <c r="S214" s="15">
        <f t="shared" si="293"/>
        <v>0.4511</v>
      </c>
      <c r="T214">
        <v>30308483</v>
      </c>
      <c r="U214" t="s">
        <v>45</v>
      </c>
      <c r="V214" t="s">
        <v>55</v>
      </c>
      <c r="W214" t="s">
        <v>47</v>
      </c>
      <c r="X214" t="s">
        <v>88</v>
      </c>
      <c r="Y214" t="s">
        <v>408</v>
      </c>
      <c r="Z214" t="s">
        <v>2911</v>
      </c>
      <c r="AA214" t="s">
        <v>2912</v>
      </c>
      <c r="AB214" t="s">
        <v>774</v>
      </c>
      <c r="AC214">
        <v>1962</v>
      </c>
      <c r="AD214">
        <v>57</v>
      </c>
      <c r="AE214" t="str">
        <f t="shared" si="294"/>
        <v>&lt;60</v>
      </c>
      <c r="AF214">
        <v>-37.795628280000003</v>
      </c>
      <c r="AG214">
        <v>144.06095390999999</v>
      </c>
      <c r="AH214" t="s">
        <v>50</v>
      </c>
      <c r="AI214" t="s">
        <v>51</v>
      </c>
      <c r="AJ214" s="33" t="s">
        <v>446</v>
      </c>
      <c r="AL214">
        <v>1</v>
      </c>
      <c r="AM214" t="s">
        <v>86</v>
      </c>
      <c r="AN214">
        <v>220</v>
      </c>
      <c r="AO214" s="69">
        <v>4</v>
      </c>
      <c r="AP214">
        <v>2</v>
      </c>
      <c r="AQ214">
        <v>0</v>
      </c>
      <c r="AR214">
        <v>0</v>
      </c>
      <c r="AS214" s="82" t="str">
        <f t="shared" si="295"/>
        <v>Gw-0-0</v>
      </c>
      <c r="AT214" s="14">
        <f t="shared" si="296"/>
        <v>40000</v>
      </c>
      <c r="AU214" s="81">
        <f>VLOOKUP(C214,Bushfire_Vlookup!$F$2:$H$12575,3,FALSE)</f>
        <v>10937.652582999999</v>
      </c>
      <c r="AV214" s="14">
        <f>VLOOKUP(AS214,Safety_collateral_Vlookup!$J$3:$L$20,2,FALSE)</f>
        <v>3720.1399252148244</v>
      </c>
      <c r="AW214" s="14">
        <f>VLOOKUP(AS214,Safety_collateral_Vlookup!$J$3:$L$20,3,FALSE)</f>
        <v>25000</v>
      </c>
      <c r="AX214" s="48">
        <f t="shared" si="297"/>
        <v>84994.864606265211</v>
      </c>
      <c r="AY214" s="49">
        <f t="shared" si="289"/>
        <v>34283.599999999999</v>
      </c>
      <c r="AZ214" s="14">
        <v>76000</v>
      </c>
      <c r="BA214" s="16">
        <f t="shared" si="298"/>
        <v>2.4791697664850019</v>
      </c>
      <c r="BB214" t="e">
        <f>IF(BA214&lt;=#REF!,#REF!,IF(BA214&lt;=#REF!,#REF!,IF(BA214&lt;=#REF!,#REF!,IF(BA214&lt;=#REF!,#REF!,#REF!))))</f>
        <v>#REF!</v>
      </c>
      <c r="BC214" s="51">
        <v>3</v>
      </c>
      <c r="BD214" s="21">
        <v>70</v>
      </c>
      <c r="BE214" s="21">
        <v>6.4399999999999999E-2</v>
      </c>
      <c r="BF214" s="26">
        <f t="shared" si="299"/>
        <v>2236.1887042950821</v>
      </c>
      <c r="BG214" s="21">
        <v>7</v>
      </c>
      <c r="BH214" s="21">
        <f t="shared" si="300"/>
        <v>54.6</v>
      </c>
      <c r="BI214" s="28">
        <f t="shared" si="301"/>
        <v>2.2519960070400004E-2</v>
      </c>
      <c r="BJ214" s="27">
        <f t="shared" si="302"/>
        <v>2.2519960070400004E-2</v>
      </c>
      <c r="BK214" s="28">
        <f t="shared" si="303"/>
        <v>0.3452594593589744</v>
      </c>
      <c r="BL214" s="35">
        <f t="shared" si="304"/>
        <v>0.85595681323572659</v>
      </c>
      <c r="BM214" s="21" t="str">
        <f t="shared" si="305"/>
        <v>Cr2</v>
      </c>
      <c r="BN214" s="51">
        <v>2</v>
      </c>
      <c r="BO214" s="21">
        <v>2</v>
      </c>
      <c r="BP214" s="50" t="s">
        <v>5497</v>
      </c>
      <c r="BQ214" s="14">
        <v>40000</v>
      </c>
      <c r="BR214">
        <f>IFERROR(VLOOKUP(AO214,'Model Failure data- Lines'!$A$37:$E$41,3,FALSE),'Model Failure data- Lines'!$C$37)</f>
        <v>0.45419999999999999</v>
      </c>
      <c r="BS214" s="14">
        <f t="shared" si="306"/>
        <v>38604.667504165656</v>
      </c>
      <c r="BT214" s="34">
        <f t="shared" si="307"/>
        <v>30579.271471767199</v>
      </c>
      <c r="BU214" s="34">
        <f t="shared" si="308"/>
        <v>1.2624456256195649</v>
      </c>
      <c r="BV214" s="54">
        <f t="shared" si="309"/>
        <v>8025.3960323984575</v>
      </c>
      <c r="BW214">
        <f>IFERROR(VLOOKUP(AO214,'Model Failure data- Lines'!$A$37:$E$41,4,FALSE),'Model Failure data- Lines'!$D$37)</f>
        <v>0.40249999999999997</v>
      </c>
      <c r="BX214" s="14">
        <f t="shared" si="310"/>
        <v>34210.433004021746</v>
      </c>
      <c r="BY214" s="34">
        <f t="shared" si="311"/>
        <v>27275.194079502602</v>
      </c>
      <c r="BZ214" s="71">
        <f t="shared" si="312"/>
        <v>1.2542690953657045</v>
      </c>
      <c r="CA214" s="71">
        <f t="shared" si="313"/>
        <v>6935.2389245191443</v>
      </c>
      <c r="CB214" s="56">
        <v>1</v>
      </c>
      <c r="CC214">
        <f>IFERROR(VLOOKUP(AO214,'Model Failure data- Lines'!$A$37:$E$41,5,FALSE),'Model Failure data- Lines'!$E$37)</f>
        <v>0.28349999999999997</v>
      </c>
      <c r="CD214" s="14">
        <f t="shared" si="314"/>
        <v>24096.044115876186</v>
      </c>
      <c r="CE214" s="34">
        <f t="shared" si="315"/>
        <v>21699.477653295849</v>
      </c>
      <c r="CF214" s="34">
        <f t="shared" si="316"/>
        <v>1.1104435093264253</v>
      </c>
      <c r="CG214" s="54">
        <f t="shared" si="317"/>
        <v>2396.5664625803365</v>
      </c>
      <c r="CH214" t="e">
        <f>IFERROR(VLOOKUP(AO214,'Model Failure data- Lines'!#REF!,3,FALSE),'Model Failure data- Lines'!#REF!)</f>
        <v>#REF!</v>
      </c>
      <c r="CI214" s="14" t="e">
        <f t="shared" si="318"/>
        <v>#REF!</v>
      </c>
      <c r="CJ214" s="34">
        <f t="shared" si="319"/>
        <v>29330.823375802567</v>
      </c>
      <c r="CK214" s="34" t="e">
        <f t="shared" si="320"/>
        <v>#REF!</v>
      </c>
      <c r="CL214" s="54" t="e">
        <f t="shared" si="321"/>
        <v>#REF!</v>
      </c>
      <c r="CM214" t="e">
        <f>IFERROR(VLOOKUP(AO214,'Model Failure data- Lines'!#REF!,4,FALSE),'Model Failure data- Lines'!#REF!)</f>
        <v>#REF!</v>
      </c>
      <c r="CN214" s="14" t="e">
        <f t="shared" si="322"/>
        <v>#REF!</v>
      </c>
      <c r="CO214" s="34">
        <f t="shared" si="323"/>
        <v>25093.54909935148</v>
      </c>
      <c r="CP214" s="34" t="e">
        <f t="shared" si="324"/>
        <v>#REF!</v>
      </c>
      <c r="CQ214" s="54" t="e">
        <f t="shared" si="325"/>
        <v>#REF!</v>
      </c>
      <c r="CR214" t="e">
        <f>IFERROR(VLOOKUP(AO214,'Model Failure data- Lines'!#REF!,5,FALSE),'Model Failure data- Lines'!#REF!)</f>
        <v>#REF!</v>
      </c>
      <c r="CS214" s="14" t="e">
        <f t="shared" si="326"/>
        <v>#REF!</v>
      </c>
      <c r="CT214" s="34">
        <f t="shared" si="327"/>
        <v>18366.980317165162</v>
      </c>
      <c r="CU214" s="34" t="e">
        <f t="shared" si="328"/>
        <v>#REF!</v>
      </c>
      <c r="CV214" s="54" t="e">
        <f t="shared" si="329"/>
        <v>#REF!</v>
      </c>
      <c r="CW214" t="s">
        <v>774</v>
      </c>
      <c r="CY214">
        <v>1</v>
      </c>
      <c r="CZ214">
        <f t="shared" si="330"/>
        <v>6935.2389245191462</v>
      </c>
      <c r="DA214" s="34">
        <f t="shared" si="331"/>
        <v>17178.699999999997</v>
      </c>
      <c r="DB214" s="34">
        <f t="shared" si="332"/>
        <v>4697.3663106895519</v>
      </c>
      <c r="DC214" s="34">
        <f t="shared" si="333"/>
        <v>1597.6791933321974</v>
      </c>
      <c r="DD214" s="9">
        <f t="shared" si="334"/>
        <v>10736.687499999998</v>
      </c>
      <c r="DE214" s="59">
        <f t="shared" si="335"/>
        <v>0.50214798503077951</v>
      </c>
      <c r="DF214" s="59">
        <f t="shared" si="336"/>
        <v>0.13730800513800379</v>
      </c>
      <c r="DG214" s="59">
        <f t="shared" si="337"/>
        <v>4.670151918697947E-2</v>
      </c>
      <c r="DH214" s="59">
        <f t="shared" si="338"/>
        <v>0.31384249064423719</v>
      </c>
      <c r="DI214" s="14">
        <f t="shared" si="339"/>
        <v>3482.5162516543196</v>
      </c>
      <c r="DJ214" s="14">
        <f t="shared" si="340"/>
        <v>952.26382188115872</v>
      </c>
      <c r="DK214" s="14">
        <f t="shared" si="341"/>
        <v>323.88619369971781</v>
      </c>
      <c r="DL214" s="14">
        <f t="shared" si="342"/>
        <v>2176.5726572839499</v>
      </c>
      <c r="DM214">
        <f t="shared" si="343"/>
        <v>2396.5664625803379</v>
      </c>
      <c r="DN214" s="34">
        <f t="shared" si="344"/>
        <v>12099.779999999999</v>
      </c>
      <c r="DO214" s="34">
        <f t="shared" si="345"/>
        <v>3308.5797492682927</v>
      </c>
      <c r="DP214" s="34">
        <f t="shared" si="346"/>
        <v>1125.3218666078956</v>
      </c>
      <c r="DQ214" s="9">
        <f t="shared" si="347"/>
        <v>7562.3624999999984</v>
      </c>
      <c r="DR214" s="59">
        <f t="shared" si="348"/>
        <v>0.50214798503077951</v>
      </c>
      <c r="DS214" s="59">
        <f t="shared" si="349"/>
        <v>0.13730800513800376</v>
      </c>
      <c r="DT214" s="59">
        <f t="shared" si="350"/>
        <v>4.6701519186979477E-2</v>
      </c>
      <c r="DU214" s="59">
        <f t="shared" si="351"/>
        <v>0.31384249064423719</v>
      </c>
      <c r="DV214" s="14">
        <f t="shared" si="352"/>
        <v>1203.4310201770595</v>
      </c>
      <c r="DW214" s="14">
        <f t="shared" si="353"/>
        <v>329.06776015754855</v>
      </c>
      <c r="DX214" s="14">
        <f t="shared" si="354"/>
        <v>111.92329463506718</v>
      </c>
      <c r="DY214" s="14">
        <f t="shared" si="355"/>
        <v>752.14438761066231</v>
      </c>
      <c r="DZ214" s="34" t="e">
        <f t="shared" si="356"/>
        <v>#REF!</v>
      </c>
      <c r="EA214" s="34" t="e">
        <f t="shared" si="357"/>
        <v>#REF!</v>
      </c>
      <c r="EB214" s="34" t="e">
        <f t="shared" si="358"/>
        <v>#REF!</v>
      </c>
      <c r="EC214" s="34" t="e">
        <f t="shared" si="359"/>
        <v>#REF!</v>
      </c>
      <c r="ED214" s="34" t="e">
        <f t="shared" si="360"/>
        <v>#REF!</v>
      </c>
      <c r="EE214" s="59" t="e">
        <f t="shared" si="361"/>
        <v>#REF!</v>
      </c>
      <c r="EF214" s="59" t="e">
        <f t="shared" si="362"/>
        <v>#REF!</v>
      </c>
      <c r="EG214" s="59" t="e">
        <f t="shared" si="363"/>
        <v>#REF!</v>
      </c>
      <c r="EH214" s="59" t="e">
        <f t="shared" si="364"/>
        <v>#REF!</v>
      </c>
      <c r="EI214" s="14" t="e">
        <f t="shared" si="365"/>
        <v>#REF!</v>
      </c>
      <c r="EJ214" s="14" t="e">
        <f t="shared" si="366"/>
        <v>#REF!</v>
      </c>
      <c r="EK214" s="14" t="e">
        <f t="shared" si="367"/>
        <v>#REF!</v>
      </c>
      <c r="EL214" s="14" t="e">
        <f t="shared" si="368"/>
        <v>#REF!</v>
      </c>
      <c r="EM214" t="e">
        <f t="shared" si="369"/>
        <v>#REF!</v>
      </c>
      <c r="EN214" s="34" t="e">
        <f t="shared" si="370"/>
        <v>#REF!</v>
      </c>
      <c r="EO214" s="34" t="e">
        <f t="shared" si="371"/>
        <v>#REF!</v>
      </c>
      <c r="EP214" s="34" t="e">
        <f t="shared" si="372"/>
        <v>#REF!</v>
      </c>
      <c r="EQ214" s="34" t="e">
        <f t="shared" si="373"/>
        <v>#REF!</v>
      </c>
      <c r="ER214" s="59" t="e">
        <f t="shared" si="374"/>
        <v>#REF!</v>
      </c>
      <c r="ES214" s="59" t="e">
        <f t="shared" si="375"/>
        <v>#REF!</v>
      </c>
      <c r="ET214" s="59" t="e">
        <f t="shared" si="376"/>
        <v>#REF!</v>
      </c>
      <c r="EU214" s="59" t="e">
        <f t="shared" si="377"/>
        <v>#REF!</v>
      </c>
      <c r="EV214" s="14" t="e">
        <f t="shared" si="378"/>
        <v>#REF!</v>
      </c>
      <c r="EW214" s="14" t="e">
        <f t="shared" si="379"/>
        <v>#REF!</v>
      </c>
      <c r="EX214" s="14" t="e">
        <f t="shared" si="380"/>
        <v>#REF!</v>
      </c>
      <c r="EY214" s="14" t="e">
        <f t="shared" si="381"/>
        <v>#REF!</v>
      </c>
    </row>
    <row r="215" spans="1:155" x14ac:dyDescent="0.2">
      <c r="A215" s="17">
        <v>30437266</v>
      </c>
      <c r="B215" t="s">
        <v>62</v>
      </c>
      <c r="C215" t="s">
        <v>5397</v>
      </c>
      <c r="D215" t="s">
        <v>5398</v>
      </c>
      <c r="E215" t="s">
        <v>3014</v>
      </c>
      <c r="F215" t="s">
        <v>41</v>
      </c>
      <c r="G215" t="s">
        <v>42</v>
      </c>
      <c r="H215" t="s">
        <v>5399</v>
      </c>
      <c r="I215" t="s">
        <v>68</v>
      </c>
      <c r="J215" s="19" t="s">
        <v>69</v>
      </c>
      <c r="K215" t="s">
        <v>70</v>
      </c>
      <c r="L215">
        <v>1962</v>
      </c>
      <c r="M215">
        <f t="shared" si="290"/>
        <v>1962</v>
      </c>
      <c r="N215">
        <v>57</v>
      </c>
      <c r="O215" s="19">
        <f t="shared" si="291"/>
        <v>57</v>
      </c>
      <c r="P215" t="s">
        <v>80</v>
      </c>
      <c r="Q215" s="19" t="str">
        <f t="shared" si="292"/>
        <v>50-60</v>
      </c>
      <c r="R215" s="23">
        <v>417.58</v>
      </c>
      <c r="S215" s="15">
        <f t="shared" si="293"/>
        <v>0.41758000000000001</v>
      </c>
      <c r="T215">
        <v>30379768</v>
      </c>
      <c r="U215" t="s">
        <v>45</v>
      </c>
      <c r="V215" t="s">
        <v>55</v>
      </c>
      <c r="W215" t="s">
        <v>47</v>
      </c>
      <c r="X215" t="s">
        <v>48</v>
      </c>
      <c r="Y215" t="s">
        <v>452</v>
      </c>
      <c r="Z215" t="s">
        <v>5400</v>
      </c>
      <c r="AA215" t="s">
        <v>5401</v>
      </c>
      <c r="AB215" t="s">
        <v>60</v>
      </c>
      <c r="AC215">
        <v>1962</v>
      </c>
      <c r="AD215">
        <v>57</v>
      </c>
      <c r="AE215" t="str">
        <f t="shared" si="294"/>
        <v>&lt;60</v>
      </c>
      <c r="AF215">
        <v>-37.792027240000003</v>
      </c>
      <c r="AG215">
        <v>144.05860114000001</v>
      </c>
      <c r="AH215" t="s">
        <v>50</v>
      </c>
      <c r="AI215" t="s">
        <v>51</v>
      </c>
      <c r="AJ215" s="33" t="s">
        <v>446</v>
      </c>
      <c r="AL215">
        <v>1</v>
      </c>
      <c r="AM215" t="s">
        <v>86</v>
      </c>
      <c r="AN215">
        <v>220</v>
      </c>
      <c r="AO215" s="69">
        <v>4</v>
      </c>
      <c r="AP215">
        <v>2</v>
      </c>
      <c r="AQ215">
        <v>0</v>
      </c>
      <c r="AR215">
        <v>0</v>
      </c>
      <c r="AS215" s="82" t="str">
        <f t="shared" si="295"/>
        <v>Gw-0-0</v>
      </c>
      <c r="AT215" s="14">
        <f t="shared" si="296"/>
        <v>40000</v>
      </c>
      <c r="AU215" s="81">
        <f>VLOOKUP(C215,Bushfire_Vlookup!$F$2:$H$12575,3,FALSE)</f>
        <v>10316.135920999999</v>
      </c>
      <c r="AV215" s="14">
        <f>VLOOKUP(AS215,Safety_collateral_Vlookup!$J$3:$L$20,2,FALSE)</f>
        <v>3720.1399252148244</v>
      </c>
      <c r="AW215" s="14">
        <f>VLOOKUP(AS215,Safety_collateral_Vlookup!$J$3:$L$20,3,FALSE)</f>
        <v>25000</v>
      </c>
      <c r="AX215" s="48">
        <f t="shared" si="297"/>
        <v>84331.706327911204</v>
      </c>
      <c r="AY215" s="49">
        <f t="shared" si="289"/>
        <v>31736.080000000002</v>
      </c>
      <c r="AZ215" s="14">
        <v>76000</v>
      </c>
      <c r="BA215" s="16">
        <f t="shared" si="298"/>
        <v>2.657281754013451</v>
      </c>
      <c r="BB215" t="e">
        <f>IF(BA215&lt;=#REF!,#REF!,IF(BA215&lt;=#REF!,#REF!,IF(BA215&lt;=#REF!,#REF!,IF(BA215&lt;=#REF!,#REF!,#REF!))))</f>
        <v>#REF!</v>
      </c>
      <c r="BC215" s="51">
        <v>3</v>
      </c>
      <c r="BD215" s="21">
        <v>70</v>
      </c>
      <c r="BE215" s="21">
        <v>6.4399999999999999E-2</v>
      </c>
      <c r="BF215" s="26">
        <f t="shared" si="299"/>
        <v>2070.0236735525173</v>
      </c>
      <c r="BG215" s="21">
        <v>7</v>
      </c>
      <c r="BH215" s="21">
        <f t="shared" si="300"/>
        <v>54.6</v>
      </c>
      <c r="BI215" s="28">
        <f t="shared" si="301"/>
        <v>2.2519960070400004E-2</v>
      </c>
      <c r="BJ215" s="27">
        <f t="shared" si="302"/>
        <v>2.2519960070400004E-2</v>
      </c>
      <c r="BK215" s="28">
        <f t="shared" si="303"/>
        <v>0.3452594593589744</v>
      </c>
      <c r="BL215" s="35">
        <f t="shared" si="304"/>
        <v>0.91745166175515125</v>
      </c>
      <c r="BM215" s="21" t="str">
        <f t="shared" si="305"/>
        <v>Cr2</v>
      </c>
      <c r="BN215" s="51">
        <v>2</v>
      </c>
      <c r="BO215" s="21">
        <v>2</v>
      </c>
      <c r="BP215" s="50" t="s">
        <v>5497</v>
      </c>
      <c r="BQ215" s="14">
        <v>40000</v>
      </c>
      <c r="BR215">
        <f>IFERROR(VLOOKUP(AO215,'Model Failure data- Lines'!$A$37:$E$41,3,FALSE),'Model Failure data- Lines'!$C$37)</f>
        <v>0.45419999999999999</v>
      </c>
      <c r="BS215" s="14">
        <f t="shared" si="306"/>
        <v>38303.461014137269</v>
      </c>
      <c r="BT215" s="34">
        <f t="shared" si="307"/>
        <v>28307.009933896141</v>
      </c>
      <c r="BU215" s="34">
        <f t="shared" si="308"/>
        <v>1.353144012864139</v>
      </c>
      <c r="BV215" s="54">
        <f t="shared" si="309"/>
        <v>9996.4510802411278</v>
      </c>
      <c r="BW215">
        <f>IFERROR(VLOOKUP(AO215,'Model Failure data- Lines'!$A$37:$E$41,4,FALSE),'Model Failure data- Lines'!$D$37)</f>
        <v>0.40249999999999997</v>
      </c>
      <c r="BX215" s="14">
        <f t="shared" si="310"/>
        <v>33943.511796984254</v>
      </c>
      <c r="BY215" s="34">
        <f t="shared" si="311"/>
        <v>25248.449442958761</v>
      </c>
      <c r="BZ215" s="71">
        <f t="shared" si="312"/>
        <v>1.3443800528689636</v>
      </c>
      <c r="CA215" s="71">
        <f t="shared" si="313"/>
        <v>8695.0623540254928</v>
      </c>
      <c r="CB215" s="56">
        <v>1</v>
      </c>
      <c r="CC215">
        <f>IFERROR(VLOOKUP(AO215,'Model Failure data- Lines'!$A$37:$E$41,5,FALSE),'Model Failure data- Lines'!$E$37)</f>
        <v>0.28349999999999997</v>
      </c>
      <c r="CD215" s="14">
        <f t="shared" si="314"/>
        <v>23908.038743962825</v>
      </c>
      <c r="CE215" s="34">
        <f t="shared" si="315"/>
        <v>20087.049165292134</v>
      </c>
      <c r="CF215" s="34">
        <f t="shared" si="316"/>
        <v>1.1902215475866349</v>
      </c>
      <c r="CG215" s="54">
        <f t="shared" si="317"/>
        <v>3820.9895786706911</v>
      </c>
      <c r="CH215" t="e">
        <f>IFERROR(VLOOKUP(AO215,'Model Failure data- Lines'!#REF!,3,FALSE),'Model Failure data- Lines'!#REF!)</f>
        <v>#REF!</v>
      </c>
      <c r="CI215" s="14" t="e">
        <f t="shared" si="318"/>
        <v>#REF!</v>
      </c>
      <c r="CJ215" s="34">
        <f t="shared" si="319"/>
        <v>27151.330581395781</v>
      </c>
      <c r="CK215" s="34" t="e">
        <f t="shared" si="320"/>
        <v>#REF!</v>
      </c>
      <c r="CL215" s="54" t="e">
        <f t="shared" si="321"/>
        <v>#REF!</v>
      </c>
      <c r="CM215" t="e">
        <f>IFERROR(VLOOKUP(AO215,'Model Failure data- Lines'!#REF!,4,FALSE),'Model Failure data- Lines'!#REF!)</f>
        <v>#REF!</v>
      </c>
      <c r="CN215" s="14" t="e">
        <f t="shared" si="322"/>
        <v>#REF!</v>
      </c>
      <c r="CO215" s="34">
        <f t="shared" si="323"/>
        <v>23228.916499461742</v>
      </c>
      <c r="CP215" s="34" t="e">
        <f t="shared" si="324"/>
        <v>#REF!</v>
      </c>
      <c r="CQ215" s="54" t="e">
        <f t="shared" si="325"/>
        <v>#REF!</v>
      </c>
      <c r="CR215" t="e">
        <f>IFERROR(VLOOKUP(AO215,'Model Failure data- Lines'!#REF!,5,FALSE),'Model Failure data- Lines'!#REF!)</f>
        <v>#REF!</v>
      </c>
      <c r="CS215" s="14" t="e">
        <f t="shared" si="326"/>
        <v>#REF!</v>
      </c>
      <c r="CT215" s="34">
        <f t="shared" si="327"/>
        <v>17002.180538332585</v>
      </c>
      <c r="CU215" s="34" t="e">
        <f t="shared" si="328"/>
        <v>#REF!</v>
      </c>
      <c r="CV215" s="54" t="e">
        <f t="shared" si="329"/>
        <v>#REF!</v>
      </c>
      <c r="CW215" t="s">
        <v>60</v>
      </c>
      <c r="CY215">
        <v>1</v>
      </c>
      <c r="CZ215">
        <f t="shared" si="330"/>
        <v>8695.0623540254928</v>
      </c>
      <c r="DA215" s="34">
        <f t="shared" si="331"/>
        <v>17178.699999999997</v>
      </c>
      <c r="DB215" s="34">
        <f t="shared" si="332"/>
        <v>4430.4451036520668</v>
      </c>
      <c r="DC215" s="34">
        <f t="shared" si="333"/>
        <v>1597.6791933321974</v>
      </c>
      <c r="DD215" s="9">
        <f t="shared" si="334"/>
        <v>10736.687499999998</v>
      </c>
      <c r="DE215" s="59">
        <f t="shared" si="335"/>
        <v>0.50609672042025589</v>
      </c>
      <c r="DF215" s="59">
        <f t="shared" si="336"/>
        <v>0.13052406392569241</v>
      </c>
      <c r="DG215" s="59">
        <f t="shared" si="337"/>
        <v>4.7068765391391966E-2</v>
      </c>
      <c r="DH215" s="59">
        <f t="shared" si="338"/>
        <v>0.31631045026265991</v>
      </c>
      <c r="DI215" s="14">
        <f t="shared" si="339"/>
        <v>4400.5425412219311</v>
      </c>
      <c r="DJ215" s="14">
        <f t="shared" si="340"/>
        <v>1134.9148745347047</v>
      </c>
      <c r="DK215" s="14">
        <f t="shared" si="341"/>
        <v>409.2658500051503</v>
      </c>
      <c r="DL215" s="14">
        <f t="shared" si="342"/>
        <v>2750.3390882637073</v>
      </c>
      <c r="DM215">
        <f t="shared" si="343"/>
        <v>3820.9895786706925</v>
      </c>
      <c r="DN215" s="34">
        <f t="shared" si="344"/>
        <v>12099.779999999999</v>
      </c>
      <c r="DO215" s="34">
        <f t="shared" si="345"/>
        <v>3120.5743773549339</v>
      </c>
      <c r="DP215" s="34">
        <f t="shared" si="346"/>
        <v>1125.3218666078956</v>
      </c>
      <c r="DQ215" s="9">
        <f t="shared" si="347"/>
        <v>7562.3624999999984</v>
      </c>
      <c r="DR215" s="59">
        <f t="shared" si="348"/>
        <v>0.50609672042025589</v>
      </c>
      <c r="DS215" s="59">
        <f t="shared" si="349"/>
        <v>0.13052406392569238</v>
      </c>
      <c r="DT215" s="59">
        <f t="shared" si="350"/>
        <v>4.7068765391391959E-2</v>
      </c>
      <c r="DU215" s="59">
        <f t="shared" si="351"/>
        <v>0.31631045026265986</v>
      </c>
      <c r="DV215" s="14">
        <f t="shared" si="352"/>
        <v>1933.7902945252124</v>
      </c>
      <c r="DW215" s="14">
        <f t="shared" si="353"/>
        <v>498.73108802581783</v>
      </c>
      <c r="DX215" s="14">
        <f t="shared" si="354"/>
        <v>179.84926204140444</v>
      </c>
      <c r="DY215" s="14">
        <f t="shared" si="355"/>
        <v>1208.6189340782578</v>
      </c>
      <c r="DZ215" s="34" t="e">
        <f t="shared" si="356"/>
        <v>#REF!</v>
      </c>
      <c r="EA215" s="34" t="e">
        <f t="shared" si="357"/>
        <v>#REF!</v>
      </c>
      <c r="EB215" s="34" t="e">
        <f t="shared" si="358"/>
        <v>#REF!</v>
      </c>
      <c r="EC215" s="34" t="e">
        <f t="shared" si="359"/>
        <v>#REF!</v>
      </c>
      <c r="ED215" s="34" t="e">
        <f t="shared" si="360"/>
        <v>#REF!</v>
      </c>
      <c r="EE215" s="59" t="e">
        <f t="shared" si="361"/>
        <v>#REF!</v>
      </c>
      <c r="EF215" s="59" t="e">
        <f t="shared" si="362"/>
        <v>#REF!</v>
      </c>
      <c r="EG215" s="59" t="e">
        <f t="shared" si="363"/>
        <v>#REF!</v>
      </c>
      <c r="EH215" s="59" t="e">
        <f t="shared" si="364"/>
        <v>#REF!</v>
      </c>
      <c r="EI215" s="14" t="e">
        <f t="shared" si="365"/>
        <v>#REF!</v>
      </c>
      <c r="EJ215" s="14" t="e">
        <f t="shared" si="366"/>
        <v>#REF!</v>
      </c>
      <c r="EK215" s="14" t="e">
        <f t="shared" si="367"/>
        <v>#REF!</v>
      </c>
      <c r="EL215" s="14" t="e">
        <f t="shared" si="368"/>
        <v>#REF!</v>
      </c>
      <c r="EM215" t="e">
        <f t="shared" si="369"/>
        <v>#REF!</v>
      </c>
      <c r="EN215" s="34" t="e">
        <f t="shared" si="370"/>
        <v>#REF!</v>
      </c>
      <c r="EO215" s="34" t="e">
        <f t="shared" si="371"/>
        <v>#REF!</v>
      </c>
      <c r="EP215" s="34" t="e">
        <f t="shared" si="372"/>
        <v>#REF!</v>
      </c>
      <c r="EQ215" s="34" t="e">
        <f t="shared" si="373"/>
        <v>#REF!</v>
      </c>
      <c r="ER215" s="59" t="e">
        <f t="shared" si="374"/>
        <v>#REF!</v>
      </c>
      <c r="ES215" s="59" t="e">
        <f t="shared" si="375"/>
        <v>#REF!</v>
      </c>
      <c r="ET215" s="59" t="e">
        <f t="shared" si="376"/>
        <v>#REF!</v>
      </c>
      <c r="EU215" s="59" t="e">
        <f t="shared" si="377"/>
        <v>#REF!</v>
      </c>
      <c r="EV215" s="14" t="e">
        <f t="shared" si="378"/>
        <v>#REF!</v>
      </c>
      <c r="EW215" s="14" t="e">
        <f t="shared" si="379"/>
        <v>#REF!</v>
      </c>
      <c r="EX215" s="14" t="e">
        <f t="shared" si="380"/>
        <v>#REF!</v>
      </c>
      <c r="EY215" s="14" t="e">
        <f t="shared" si="381"/>
        <v>#REF!</v>
      </c>
    </row>
    <row r="216" spans="1:155" x14ac:dyDescent="0.2">
      <c r="A216" s="17">
        <v>30191880</v>
      </c>
      <c r="B216" t="s">
        <v>62</v>
      </c>
      <c r="C216" t="s">
        <v>3467</v>
      </c>
      <c r="D216" t="s">
        <v>3468</v>
      </c>
      <c r="E216" t="s">
        <v>3469</v>
      </c>
      <c r="F216" t="s">
        <v>41</v>
      </c>
      <c r="G216" t="s">
        <v>42</v>
      </c>
      <c r="H216" t="s">
        <v>3470</v>
      </c>
      <c r="I216" t="s">
        <v>68</v>
      </c>
      <c r="J216" s="19" t="s">
        <v>69</v>
      </c>
      <c r="K216" t="s">
        <v>70</v>
      </c>
      <c r="L216">
        <v>1962</v>
      </c>
      <c r="M216">
        <f t="shared" si="290"/>
        <v>1962</v>
      </c>
      <c r="N216">
        <v>57</v>
      </c>
      <c r="O216" s="19">
        <f t="shared" si="291"/>
        <v>57</v>
      </c>
      <c r="P216" t="s">
        <v>80</v>
      </c>
      <c r="Q216" s="19" t="str">
        <f t="shared" si="292"/>
        <v>50-60</v>
      </c>
      <c r="R216" s="23">
        <v>406.91</v>
      </c>
      <c r="S216" s="15">
        <f t="shared" si="293"/>
        <v>0.40691000000000005</v>
      </c>
      <c r="T216">
        <v>30369571</v>
      </c>
      <c r="U216" t="s">
        <v>45</v>
      </c>
      <c r="V216" t="s">
        <v>55</v>
      </c>
      <c r="W216" t="s">
        <v>47</v>
      </c>
      <c r="X216" t="s">
        <v>48</v>
      </c>
      <c r="Y216" t="s">
        <v>452</v>
      </c>
      <c r="Z216" t="s">
        <v>3471</v>
      </c>
      <c r="AA216" t="s">
        <v>3472</v>
      </c>
      <c r="AB216" t="s">
        <v>339</v>
      </c>
      <c r="AC216">
        <v>1962</v>
      </c>
      <c r="AD216">
        <v>57</v>
      </c>
      <c r="AE216" t="str">
        <f t="shared" si="294"/>
        <v>&lt;60</v>
      </c>
      <c r="AF216">
        <v>-37.788688229999998</v>
      </c>
      <c r="AG216">
        <v>144.05640991000001</v>
      </c>
      <c r="AH216" t="s">
        <v>50</v>
      </c>
      <c r="AI216" t="s">
        <v>51</v>
      </c>
      <c r="AJ216" s="33" t="s">
        <v>446</v>
      </c>
      <c r="AL216">
        <v>1</v>
      </c>
      <c r="AM216" t="s">
        <v>86</v>
      </c>
      <c r="AN216">
        <v>220</v>
      </c>
      <c r="AO216" s="69">
        <v>4</v>
      </c>
      <c r="AP216">
        <v>2</v>
      </c>
      <c r="AQ216">
        <v>0</v>
      </c>
      <c r="AR216">
        <v>0</v>
      </c>
      <c r="AS216" s="82" t="str">
        <f t="shared" si="295"/>
        <v>Gw-0-0</v>
      </c>
      <c r="AT216" s="14">
        <f t="shared" si="296"/>
        <v>40000</v>
      </c>
      <c r="AU216" s="81">
        <f>VLOOKUP(C216,Bushfire_Vlookup!$F$2:$H$12575,3,FALSE)</f>
        <v>10316.135920999999</v>
      </c>
      <c r="AV216" s="14">
        <f>VLOOKUP(AS216,Safety_collateral_Vlookup!$J$3:$L$20,2,FALSE)</f>
        <v>3720.1399252148244</v>
      </c>
      <c r="AW216" s="14">
        <f>VLOOKUP(AS216,Safety_collateral_Vlookup!$J$3:$L$20,3,FALSE)</f>
        <v>25000</v>
      </c>
      <c r="AX216" s="48">
        <f t="shared" si="297"/>
        <v>84331.706327911204</v>
      </c>
      <c r="AY216" s="49">
        <f t="shared" si="289"/>
        <v>30925.160000000003</v>
      </c>
      <c r="AZ216" s="14">
        <v>76000</v>
      </c>
      <c r="BA216" s="16">
        <f t="shared" si="298"/>
        <v>2.7269610352189346</v>
      </c>
      <c r="BB216" t="e">
        <f>IF(BA216&lt;=#REF!,#REF!,IF(BA216&lt;=#REF!,#REF!,IF(BA216&lt;=#REF!,#REF!,IF(BA216&lt;=#REF!,#REF!,#REF!))))</f>
        <v>#REF!</v>
      </c>
      <c r="BC216" s="51">
        <v>3</v>
      </c>
      <c r="BD216" s="21">
        <v>70</v>
      </c>
      <c r="BE216" s="21">
        <v>6.4399999999999999E-2</v>
      </c>
      <c r="BF216" s="26">
        <f t="shared" si="299"/>
        <v>2017.1304492678164</v>
      </c>
      <c r="BG216" s="21">
        <v>7</v>
      </c>
      <c r="BH216" s="21">
        <f t="shared" si="300"/>
        <v>54.6</v>
      </c>
      <c r="BI216" s="28">
        <f t="shared" si="301"/>
        <v>2.2519960070400004E-2</v>
      </c>
      <c r="BJ216" s="27">
        <f t="shared" si="302"/>
        <v>2.2519960070400004E-2</v>
      </c>
      <c r="BK216" s="28">
        <f t="shared" si="303"/>
        <v>0.34525945935897445</v>
      </c>
      <c r="BL216" s="35">
        <f t="shared" si="304"/>
        <v>0.94150909271267857</v>
      </c>
      <c r="BM216" s="21" t="str">
        <f t="shared" si="305"/>
        <v>Cr2</v>
      </c>
      <c r="BN216" s="51">
        <v>2</v>
      </c>
      <c r="BO216" s="21">
        <v>2</v>
      </c>
      <c r="BP216" s="50" t="s">
        <v>5497</v>
      </c>
      <c r="BQ216" s="14">
        <v>40000</v>
      </c>
      <c r="BR216">
        <f>IFERROR(VLOOKUP(AO216,'Model Failure data- Lines'!$A$37:$E$41,3,FALSE),'Model Failure data- Lines'!$C$37)</f>
        <v>0.45419999999999999</v>
      </c>
      <c r="BS216" s="14">
        <f t="shared" si="306"/>
        <v>38303.461014137269</v>
      </c>
      <c r="BT216" s="34">
        <f t="shared" si="307"/>
        <v>27583.709498064272</v>
      </c>
      <c r="BU216" s="34">
        <f t="shared" si="308"/>
        <v>1.3886261750554352</v>
      </c>
      <c r="BV216" s="54">
        <f t="shared" si="309"/>
        <v>10719.751516072996</v>
      </c>
      <c r="BW216">
        <f>IFERROR(VLOOKUP(AO216,'Model Failure data- Lines'!$A$37:$E$41,4,FALSE),'Model Failure data- Lines'!$D$37)</f>
        <v>0.40249999999999997</v>
      </c>
      <c r="BX216" s="14">
        <f t="shared" si="310"/>
        <v>33943.511796984254</v>
      </c>
      <c r="BY216" s="34">
        <f t="shared" si="311"/>
        <v>24603.301314321448</v>
      </c>
      <c r="BZ216" s="71">
        <f t="shared" si="312"/>
        <v>1.3796324063724701</v>
      </c>
      <c r="CA216" s="71">
        <f t="shared" si="313"/>
        <v>9340.2104826628056</v>
      </c>
      <c r="CB216" s="56">
        <v>1</v>
      </c>
      <c r="CC216">
        <f>IFERROR(VLOOKUP(AO216,'Model Failure data- Lines'!$A$37:$E$41,5,FALSE),'Model Failure data- Lines'!$E$37)</f>
        <v>0.28349999999999997</v>
      </c>
      <c r="CD216" s="14">
        <f t="shared" si="314"/>
        <v>23908.038743962825</v>
      </c>
      <c r="CE216" s="34">
        <f t="shared" si="315"/>
        <v>19573.785085131047</v>
      </c>
      <c r="CF216" s="34">
        <f t="shared" si="316"/>
        <v>1.2214315544990955</v>
      </c>
      <c r="CG216" s="54">
        <f t="shared" si="317"/>
        <v>4334.253658831778</v>
      </c>
      <c r="CH216" t="e">
        <f>IFERROR(VLOOKUP(AO216,'Model Failure data- Lines'!#REF!,3,FALSE),'Model Failure data- Lines'!#REF!)</f>
        <v>#REF!</v>
      </c>
      <c r="CI216" s="14" t="e">
        <f t="shared" si="318"/>
        <v>#REF!</v>
      </c>
      <c r="CJ216" s="34">
        <f t="shared" si="319"/>
        <v>26457.560052865938</v>
      </c>
      <c r="CK216" s="34" t="e">
        <f t="shared" si="320"/>
        <v>#REF!</v>
      </c>
      <c r="CL216" s="54" t="e">
        <f t="shared" si="321"/>
        <v>#REF!</v>
      </c>
      <c r="CM216" t="e">
        <f>IFERROR(VLOOKUP(AO216,'Model Failure data- Lines'!#REF!,4,FALSE),'Model Failure data- Lines'!#REF!)</f>
        <v>#REF!</v>
      </c>
      <c r="CN216" s="14" t="e">
        <f t="shared" si="322"/>
        <v>#REF!</v>
      </c>
      <c r="CO216" s="34">
        <f t="shared" si="323"/>
        <v>22635.371456477747</v>
      </c>
      <c r="CP216" s="34" t="e">
        <f t="shared" si="324"/>
        <v>#REF!</v>
      </c>
      <c r="CQ216" s="54" t="e">
        <f t="shared" si="325"/>
        <v>#REF!</v>
      </c>
      <c r="CR216" t="e">
        <f>IFERROR(VLOOKUP(AO216,'Model Failure data- Lines'!#REF!,5,FALSE),'Model Failure data- Lines'!#REF!)</f>
        <v>#REF!</v>
      </c>
      <c r="CS216" s="14" t="e">
        <f t="shared" si="326"/>
        <v>#REF!</v>
      </c>
      <c r="CT216" s="34">
        <f t="shared" si="327"/>
        <v>16567.740990595605</v>
      </c>
      <c r="CU216" s="34" t="e">
        <f t="shared" si="328"/>
        <v>#REF!</v>
      </c>
      <c r="CV216" s="54" t="e">
        <f t="shared" si="329"/>
        <v>#REF!</v>
      </c>
      <c r="CW216" t="s">
        <v>339</v>
      </c>
      <c r="CY216">
        <v>1</v>
      </c>
      <c r="CZ216">
        <f t="shared" si="330"/>
        <v>9340.2104826628074</v>
      </c>
      <c r="DA216" s="34">
        <f t="shared" si="331"/>
        <v>17178.699999999997</v>
      </c>
      <c r="DB216" s="34">
        <f t="shared" si="332"/>
        <v>4430.4451036520668</v>
      </c>
      <c r="DC216" s="34">
        <f t="shared" si="333"/>
        <v>1597.6791933321974</v>
      </c>
      <c r="DD216" s="9">
        <f t="shared" si="334"/>
        <v>10736.687499999998</v>
      </c>
      <c r="DE216" s="59">
        <f t="shared" si="335"/>
        <v>0.50609672042025589</v>
      </c>
      <c r="DF216" s="59">
        <f t="shared" si="336"/>
        <v>0.13052406392569241</v>
      </c>
      <c r="DG216" s="59">
        <f t="shared" si="337"/>
        <v>4.7068765391391966E-2</v>
      </c>
      <c r="DH216" s="59">
        <f t="shared" si="338"/>
        <v>0.31631045026265991</v>
      </c>
      <c r="DI216" s="14">
        <f t="shared" si="339"/>
        <v>4727.0498933105418</v>
      </c>
      <c r="DJ216" s="14">
        <f t="shared" si="340"/>
        <v>1219.1222301185023</v>
      </c>
      <c r="DK216" s="14">
        <f t="shared" si="341"/>
        <v>439.63217591467554</v>
      </c>
      <c r="DL216" s="14">
        <f t="shared" si="342"/>
        <v>2954.4061833190885</v>
      </c>
      <c r="DM216">
        <f t="shared" si="343"/>
        <v>4334.2536588317771</v>
      </c>
      <c r="DN216" s="34">
        <f t="shared" si="344"/>
        <v>12099.779999999999</v>
      </c>
      <c r="DO216" s="34">
        <f t="shared" si="345"/>
        <v>3120.5743773549339</v>
      </c>
      <c r="DP216" s="34">
        <f t="shared" si="346"/>
        <v>1125.3218666078956</v>
      </c>
      <c r="DQ216" s="9">
        <f t="shared" si="347"/>
        <v>7562.3624999999984</v>
      </c>
      <c r="DR216" s="59">
        <f t="shared" si="348"/>
        <v>0.50609672042025589</v>
      </c>
      <c r="DS216" s="59">
        <f t="shared" si="349"/>
        <v>0.13052406392569238</v>
      </c>
      <c r="DT216" s="59">
        <f t="shared" si="350"/>
        <v>4.7068765391391959E-2</v>
      </c>
      <c r="DU216" s="59">
        <f t="shared" si="351"/>
        <v>0.31631045026265986</v>
      </c>
      <c r="DV216" s="14">
        <f t="shared" si="352"/>
        <v>2193.5515622042572</v>
      </c>
      <c r="DW216" s="14">
        <f t="shared" si="353"/>
        <v>565.72440163552506</v>
      </c>
      <c r="DX216" s="14">
        <f t="shared" si="354"/>
        <v>204.00796861433517</v>
      </c>
      <c r="DY216" s="14">
        <f t="shared" si="355"/>
        <v>1370.9697263776607</v>
      </c>
      <c r="DZ216" s="34" t="e">
        <f t="shared" si="356"/>
        <v>#REF!</v>
      </c>
      <c r="EA216" s="34" t="e">
        <f t="shared" si="357"/>
        <v>#REF!</v>
      </c>
      <c r="EB216" s="34" t="e">
        <f t="shared" si="358"/>
        <v>#REF!</v>
      </c>
      <c r="EC216" s="34" t="e">
        <f t="shared" si="359"/>
        <v>#REF!</v>
      </c>
      <c r="ED216" s="34" t="e">
        <f t="shared" si="360"/>
        <v>#REF!</v>
      </c>
      <c r="EE216" s="59" t="e">
        <f t="shared" si="361"/>
        <v>#REF!</v>
      </c>
      <c r="EF216" s="59" t="e">
        <f t="shared" si="362"/>
        <v>#REF!</v>
      </c>
      <c r="EG216" s="59" t="e">
        <f t="shared" si="363"/>
        <v>#REF!</v>
      </c>
      <c r="EH216" s="59" t="e">
        <f t="shared" si="364"/>
        <v>#REF!</v>
      </c>
      <c r="EI216" s="14" t="e">
        <f t="shared" si="365"/>
        <v>#REF!</v>
      </c>
      <c r="EJ216" s="14" t="e">
        <f t="shared" si="366"/>
        <v>#REF!</v>
      </c>
      <c r="EK216" s="14" t="e">
        <f t="shared" si="367"/>
        <v>#REF!</v>
      </c>
      <c r="EL216" s="14" t="e">
        <f t="shared" si="368"/>
        <v>#REF!</v>
      </c>
      <c r="EM216" t="e">
        <f t="shared" si="369"/>
        <v>#REF!</v>
      </c>
      <c r="EN216" s="34" t="e">
        <f t="shared" si="370"/>
        <v>#REF!</v>
      </c>
      <c r="EO216" s="34" t="e">
        <f t="shared" si="371"/>
        <v>#REF!</v>
      </c>
      <c r="EP216" s="34" t="e">
        <f t="shared" si="372"/>
        <v>#REF!</v>
      </c>
      <c r="EQ216" s="34" t="e">
        <f t="shared" si="373"/>
        <v>#REF!</v>
      </c>
      <c r="ER216" s="59" t="e">
        <f t="shared" si="374"/>
        <v>#REF!</v>
      </c>
      <c r="ES216" s="59" t="e">
        <f t="shared" si="375"/>
        <v>#REF!</v>
      </c>
      <c r="ET216" s="59" t="e">
        <f t="shared" si="376"/>
        <v>#REF!</v>
      </c>
      <c r="EU216" s="59" t="e">
        <f t="shared" si="377"/>
        <v>#REF!</v>
      </c>
      <c r="EV216" s="14" t="e">
        <f t="shared" si="378"/>
        <v>#REF!</v>
      </c>
      <c r="EW216" s="14" t="e">
        <f t="shared" si="379"/>
        <v>#REF!</v>
      </c>
      <c r="EX216" s="14" t="e">
        <f t="shared" si="380"/>
        <v>#REF!</v>
      </c>
      <c r="EY216" s="14" t="e">
        <f t="shared" si="381"/>
        <v>#REF!</v>
      </c>
    </row>
    <row r="217" spans="1:155" x14ac:dyDescent="0.2">
      <c r="A217" s="17">
        <v>30406613</v>
      </c>
      <c r="B217" t="s">
        <v>62</v>
      </c>
      <c r="C217" t="s">
        <v>5282</v>
      </c>
      <c r="D217" t="s">
        <v>5283</v>
      </c>
      <c r="E217" t="s">
        <v>1755</v>
      </c>
      <c r="F217" t="s">
        <v>41</v>
      </c>
      <c r="G217" t="s">
        <v>42</v>
      </c>
      <c r="H217" t="s">
        <v>5284</v>
      </c>
      <c r="I217" t="s">
        <v>68</v>
      </c>
      <c r="J217" s="19" t="s">
        <v>69</v>
      </c>
      <c r="K217" t="s">
        <v>70</v>
      </c>
      <c r="L217">
        <v>1962</v>
      </c>
      <c r="M217">
        <f t="shared" si="290"/>
        <v>1962</v>
      </c>
      <c r="N217">
        <v>57</v>
      </c>
      <c r="O217" s="19">
        <f t="shared" si="291"/>
        <v>57</v>
      </c>
      <c r="P217" t="s">
        <v>80</v>
      </c>
      <c r="Q217" s="19" t="str">
        <f t="shared" si="292"/>
        <v>50-60</v>
      </c>
      <c r="R217" s="23">
        <v>345.95</v>
      </c>
      <c r="S217" s="15">
        <f t="shared" si="293"/>
        <v>0.34594999999999998</v>
      </c>
      <c r="T217">
        <v>30305997</v>
      </c>
      <c r="U217" t="s">
        <v>45</v>
      </c>
      <c r="V217" t="s">
        <v>55</v>
      </c>
      <c r="W217" t="s">
        <v>47</v>
      </c>
      <c r="X217" t="s">
        <v>48</v>
      </c>
      <c r="Y217" t="s">
        <v>452</v>
      </c>
      <c r="Z217" t="s">
        <v>5285</v>
      </c>
      <c r="AA217" t="s">
        <v>5286</v>
      </c>
      <c r="AB217" t="s">
        <v>189</v>
      </c>
      <c r="AC217">
        <v>1962</v>
      </c>
      <c r="AD217">
        <v>57</v>
      </c>
      <c r="AE217" t="str">
        <f t="shared" si="294"/>
        <v>&lt;60</v>
      </c>
      <c r="AF217">
        <v>-37.785431500000001</v>
      </c>
      <c r="AG217">
        <v>144.0542801</v>
      </c>
      <c r="AH217" t="s">
        <v>50</v>
      </c>
      <c r="AI217" t="s">
        <v>51</v>
      </c>
      <c r="AJ217" s="33" t="s">
        <v>446</v>
      </c>
      <c r="AL217">
        <v>1</v>
      </c>
      <c r="AM217" t="s">
        <v>86</v>
      </c>
      <c r="AN217">
        <v>220</v>
      </c>
      <c r="AO217" s="69">
        <v>4</v>
      </c>
      <c r="AP217">
        <v>2</v>
      </c>
      <c r="AQ217">
        <v>0</v>
      </c>
      <c r="AR217">
        <v>0</v>
      </c>
      <c r="AS217" s="82" t="str">
        <f t="shared" si="295"/>
        <v>Gw-0-0</v>
      </c>
      <c r="AT217" s="14">
        <f t="shared" si="296"/>
        <v>40000</v>
      </c>
      <c r="AU217" s="81">
        <f>VLOOKUP(C217,Bushfire_Vlookup!$F$2:$H$12575,3,FALSE)</f>
        <v>10316.135920999999</v>
      </c>
      <c r="AV217" s="14">
        <f>VLOOKUP(AS217,Safety_collateral_Vlookup!$J$3:$L$20,2,FALSE)</f>
        <v>3720.1399252148244</v>
      </c>
      <c r="AW217" s="14">
        <f>VLOOKUP(AS217,Safety_collateral_Vlookup!$J$3:$L$20,3,FALSE)</f>
        <v>25000</v>
      </c>
      <c r="AX217" s="48">
        <f t="shared" si="297"/>
        <v>84331.706327911204</v>
      </c>
      <c r="AY217" s="49">
        <f t="shared" si="289"/>
        <v>26292.199999999997</v>
      </c>
      <c r="AZ217" s="14">
        <v>76000</v>
      </c>
      <c r="BA217" s="16">
        <f t="shared" si="298"/>
        <v>3.207480025555534</v>
      </c>
      <c r="BB217" t="e">
        <f>IF(BA217&lt;=#REF!,#REF!,IF(BA217&lt;=#REF!,#REF!,IF(BA217&lt;=#REF!,#REF!,IF(BA217&lt;=#REF!,#REF!,#REF!))))</f>
        <v>#REF!</v>
      </c>
      <c r="BC217" s="51">
        <v>4</v>
      </c>
      <c r="BD217" s="21">
        <v>70</v>
      </c>
      <c r="BE217" s="21">
        <v>6.4399999999999999E-2</v>
      </c>
      <c r="BF217" s="26">
        <f t="shared" si="299"/>
        <v>1714.9401069627213</v>
      </c>
      <c r="BG217" s="21">
        <v>7</v>
      </c>
      <c r="BH217" s="21">
        <f t="shared" si="300"/>
        <v>54.6</v>
      </c>
      <c r="BI217" s="28">
        <f t="shared" si="301"/>
        <v>2.2519960070400004E-2</v>
      </c>
      <c r="BJ217" s="27">
        <f t="shared" si="302"/>
        <v>2.2519960070400004E-2</v>
      </c>
      <c r="BK217" s="28">
        <f t="shared" si="303"/>
        <v>0.3452594593589744</v>
      </c>
      <c r="BL217" s="35">
        <f t="shared" si="304"/>
        <v>1.1074128195280131</v>
      </c>
      <c r="BM217" s="21" t="str">
        <f t="shared" si="305"/>
        <v>Cr3</v>
      </c>
      <c r="BN217" s="51">
        <v>3</v>
      </c>
      <c r="BO217" s="21">
        <v>1</v>
      </c>
      <c r="BP217" s="50" t="s">
        <v>5497</v>
      </c>
      <c r="BQ217" s="14">
        <v>40000</v>
      </c>
      <c r="BR217">
        <f>IFERROR(VLOOKUP(AO217,'Model Failure data- Lines'!$A$37:$E$41,3,FALSE),'Model Failure data- Lines'!$C$37)</f>
        <v>0.45419999999999999</v>
      </c>
      <c r="BS217" s="14">
        <f t="shared" si="306"/>
        <v>38303.461014137269</v>
      </c>
      <c r="BT217" s="34">
        <f t="shared" si="307"/>
        <v>23451.338873105437</v>
      </c>
      <c r="BU217" s="34">
        <f t="shared" si="308"/>
        <v>1.6333165974615038</v>
      </c>
      <c r="BV217" s="54">
        <f t="shared" si="309"/>
        <v>14852.122141031832</v>
      </c>
      <c r="BW217">
        <f>IFERROR(VLOOKUP(AO217,'Model Failure data- Lines'!$A$37:$E$41,4,FALSE),'Model Failure data- Lines'!$D$37)</f>
        <v>0.40249999999999997</v>
      </c>
      <c r="BX217" s="14">
        <f t="shared" si="310"/>
        <v>33943.511796984254</v>
      </c>
      <c r="BY217" s="34">
        <f t="shared" si="311"/>
        <v>20917.43159344696</v>
      </c>
      <c r="BZ217" s="71">
        <f t="shared" si="312"/>
        <v>1.6227380328863188</v>
      </c>
      <c r="CA217" s="71">
        <f t="shared" si="313"/>
        <v>13026.080203537294</v>
      </c>
      <c r="CB217" s="56">
        <v>1</v>
      </c>
      <c r="CC217">
        <f>IFERROR(VLOOKUP(AO217,'Model Failure data- Lines'!$A$37:$E$41,5,FALSE),'Model Failure data- Lines'!$E$37)</f>
        <v>0.28349999999999997</v>
      </c>
      <c r="CD217" s="14">
        <f t="shared" si="314"/>
        <v>23908.038743962825</v>
      </c>
      <c r="CE217" s="34">
        <f t="shared" si="315"/>
        <v>16641.39723821259</v>
      </c>
      <c r="CF217" s="34">
        <f t="shared" si="316"/>
        <v>1.4366605400815926</v>
      </c>
      <c r="CG217" s="54">
        <f t="shared" si="317"/>
        <v>7266.6415057502345</v>
      </c>
      <c r="CH217" t="e">
        <f>IFERROR(VLOOKUP(AO217,'Model Failure data- Lines'!#REF!,3,FALSE),'Model Failure data- Lines'!#REF!)</f>
        <v>#REF!</v>
      </c>
      <c r="CI217" s="14" t="e">
        <f t="shared" si="318"/>
        <v>#REF!</v>
      </c>
      <c r="CJ217" s="34">
        <f t="shared" si="319"/>
        <v>22493.900126044995</v>
      </c>
      <c r="CK217" s="34" t="e">
        <f t="shared" si="320"/>
        <v>#REF!</v>
      </c>
      <c r="CL217" s="54" t="e">
        <f t="shared" si="321"/>
        <v>#REF!</v>
      </c>
      <c r="CM217" t="e">
        <f>IFERROR(VLOOKUP(AO217,'Model Failure data- Lines'!#REF!,4,FALSE),'Model Failure data- Lines'!#REF!)</f>
        <v>#REF!</v>
      </c>
      <c r="CN217" s="14" t="e">
        <f t="shared" si="322"/>
        <v>#REF!</v>
      </c>
      <c r="CO217" s="34">
        <f t="shared" si="323"/>
        <v>19244.321239017165</v>
      </c>
      <c r="CP217" s="34" t="e">
        <f t="shared" si="324"/>
        <v>#REF!</v>
      </c>
      <c r="CQ217" s="54" t="e">
        <f t="shared" si="325"/>
        <v>#REF!</v>
      </c>
      <c r="CR217" t="e">
        <f>IFERROR(VLOOKUP(AO217,'Model Failure data- Lines'!#REF!,5,FALSE),'Model Failure data- Lines'!#REF!)</f>
        <v>#REF!</v>
      </c>
      <c r="CS217" s="14" t="e">
        <f t="shared" si="326"/>
        <v>#REF!</v>
      </c>
      <c r="CT217" s="34">
        <f t="shared" si="327"/>
        <v>14085.694614771197</v>
      </c>
      <c r="CU217" s="34" t="e">
        <f t="shared" si="328"/>
        <v>#REF!</v>
      </c>
      <c r="CV217" s="54" t="e">
        <f t="shared" si="329"/>
        <v>#REF!</v>
      </c>
      <c r="CW217" t="s">
        <v>189</v>
      </c>
      <c r="CY217">
        <v>1</v>
      </c>
      <c r="CZ217">
        <f t="shared" si="330"/>
        <v>13026.080203537296</v>
      </c>
      <c r="DA217" s="34">
        <f t="shared" si="331"/>
        <v>17178.699999999997</v>
      </c>
      <c r="DB217" s="34">
        <f t="shared" si="332"/>
        <v>4430.4451036520668</v>
      </c>
      <c r="DC217" s="34">
        <f t="shared" si="333"/>
        <v>1597.6791933321974</v>
      </c>
      <c r="DD217" s="9">
        <f t="shared" si="334"/>
        <v>10736.687499999998</v>
      </c>
      <c r="DE217" s="59">
        <f t="shared" si="335"/>
        <v>0.50609672042025589</v>
      </c>
      <c r="DF217" s="59">
        <f t="shared" si="336"/>
        <v>0.13052406392569241</v>
      </c>
      <c r="DG217" s="59">
        <f t="shared" si="337"/>
        <v>4.7068765391391966E-2</v>
      </c>
      <c r="DH217" s="59">
        <f t="shared" si="338"/>
        <v>0.31631045026265991</v>
      </c>
      <c r="DI217" s="14">
        <f t="shared" si="339"/>
        <v>6592.4564709414453</v>
      </c>
      <c r="DJ217" s="14">
        <f t="shared" si="340"/>
        <v>1700.2169251876983</v>
      </c>
      <c r="DK217" s="14">
        <f t="shared" si="341"/>
        <v>613.12151306975238</v>
      </c>
      <c r="DL217" s="14">
        <f t="shared" si="342"/>
        <v>4120.2852943384023</v>
      </c>
      <c r="DM217">
        <f t="shared" si="343"/>
        <v>7266.6415057502345</v>
      </c>
      <c r="DN217" s="34">
        <f t="shared" si="344"/>
        <v>12099.779999999999</v>
      </c>
      <c r="DO217" s="34">
        <f t="shared" si="345"/>
        <v>3120.5743773549339</v>
      </c>
      <c r="DP217" s="34">
        <f t="shared" si="346"/>
        <v>1125.3218666078956</v>
      </c>
      <c r="DQ217" s="9">
        <f t="shared" si="347"/>
        <v>7562.3624999999984</v>
      </c>
      <c r="DR217" s="59">
        <f t="shared" si="348"/>
        <v>0.50609672042025589</v>
      </c>
      <c r="DS217" s="59">
        <f t="shared" si="349"/>
        <v>0.13052406392569238</v>
      </c>
      <c r="DT217" s="59">
        <f t="shared" si="350"/>
        <v>4.7068765391391959E-2</v>
      </c>
      <c r="DU217" s="59">
        <f t="shared" si="351"/>
        <v>0.31631045026265986</v>
      </c>
      <c r="DV217" s="14">
        <f t="shared" si="352"/>
        <v>3677.6234345299031</v>
      </c>
      <c r="DW217" s="14">
        <f t="shared" si="353"/>
        <v>948.47158042163312</v>
      </c>
      <c r="DX217" s="14">
        <f t="shared" si="354"/>
        <v>342.03184421750899</v>
      </c>
      <c r="DY217" s="14">
        <f t="shared" si="355"/>
        <v>2298.5146465811895</v>
      </c>
      <c r="DZ217" s="34" t="e">
        <f t="shared" si="356"/>
        <v>#REF!</v>
      </c>
      <c r="EA217" s="34" t="e">
        <f t="shared" si="357"/>
        <v>#REF!</v>
      </c>
      <c r="EB217" s="34" t="e">
        <f t="shared" si="358"/>
        <v>#REF!</v>
      </c>
      <c r="EC217" s="34" t="e">
        <f t="shared" si="359"/>
        <v>#REF!</v>
      </c>
      <c r="ED217" s="34" t="e">
        <f t="shared" si="360"/>
        <v>#REF!</v>
      </c>
      <c r="EE217" s="59" t="e">
        <f t="shared" si="361"/>
        <v>#REF!</v>
      </c>
      <c r="EF217" s="59" t="e">
        <f t="shared" si="362"/>
        <v>#REF!</v>
      </c>
      <c r="EG217" s="59" t="e">
        <f t="shared" si="363"/>
        <v>#REF!</v>
      </c>
      <c r="EH217" s="59" t="e">
        <f t="shared" si="364"/>
        <v>#REF!</v>
      </c>
      <c r="EI217" s="14" t="e">
        <f t="shared" si="365"/>
        <v>#REF!</v>
      </c>
      <c r="EJ217" s="14" t="e">
        <f t="shared" si="366"/>
        <v>#REF!</v>
      </c>
      <c r="EK217" s="14" t="e">
        <f t="shared" si="367"/>
        <v>#REF!</v>
      </c>
      <c r="EL217" s="14" t="e">
        <f t="shared" si="368"/>
        <v>#REF!</v>
      </c>
      <c r="EM217" t="e">
        <f t="shared" si="369"/>
        <v>#REF!</v>
      </c>
      <c r="EN217" s="34" t="e">
        <f t="shared" si="370"/>
        <v>#REF!</v>
      </c>
      <c r="EO217" s="34" t="e">
        <f t="shared" si="371"/>
        <v>#REF!</v>
      </c>
      <c r="EP217" s="34" t="e">
        <f t="shared" si="372"/>
        <v>#REF!</v>
      </c>
      <c r="EQ217" s="34" t="e">
        <f t="shared" si="373"/>
        <v>#REF!</v>
      </c>
      <c r="ER217" s="59" t="e">
        <f t="shared" si="374"/>
        <v>#REF!</v>
      </c>
      <c r="ES217" s="59" t="e">
        <f t="shared" si="375"/>
        <v>#REF!</v>
      </c>
      <c r="ET217" s="59" t="e">
        <f t="shared" si="376"/>
        <v>#REF!</v>
      </c>
      <c r="EU217" s="59" t="e">
        <f t="shared" si="377"/>
        <v>#REF!</v>
      </c>
      <c r="EV217" s="14" t="e">
        <f t="shared" si="378"/>
        <v>#REF!</v>
      </c>
      <c r="EW217" s="14" t="e">
        <f t="shared" si="379"/>
        <v>#REF!</v>
      </c>
      <c r="EX217" s="14" t="e">
        <f t="shared" si="380"/>
        <v>#REF!</v>
      </c>
      <c r="EY217" s="14" t="e">
        <f t="shared" si="381"/>
        <v>#REF!</v>
      </c>
    </row>
    <row r="218" spans="1:155" x14ac:dyDescent="0.2">
      <c r="A218" s="17">
        <v>30134828</v>
      </c>
      <c r="B218" t="s">
        <v>62</v>
      </c>
      <c r="C218" t="s">
        <v>2666</v>
      </c>
      <c r="D218" t="s">
        <v>2667</v>
      </c>
      <c r="E218" t="s">
        <v>2668</v>
      </c>
      <c r="F218" t="s">
        <v>41</v>
      </c>
      <c r="G218" t="s">
        <v>42</v>
      </c>
      <c r="H218" t="s">
        <v>2669</v>
      </c>
      <c r="I218" t="s">
        <v>68</v>
      </c>
      <c r="J218" s="19" t="s">
        <v>69</v>
      </c>
      <c r="K218" t="s">
        <v>70</v>
      </c>
      <c r="L218">
        <v>1962</v>
      </c>
      <c r="M218">
        <f t="shared" si="290"/>
        <v>1962</v>
      </c>
      <c r="N218">
        <v>57</v>
      </c>
      <c r="O218" s="19">
        <f t="shared" si="291"/>
        <v>57</v>
      </c>
      <c r="P218" t="s">
        <v>80</v>
      </c>
      <c r="Q218" s="19" t="str">
        <f t="shared" si="292"/>
        <v>50-60</v>
      </c>
      <c r="R218" s="23">
        <v>371.86</v>
      </c>
      <c r="S218" s="15">
        <f t="shared" si="293"/>
        <v>0.37186000000000002</v>
      </c>
      <c r="T218">
        <v>30223497</v>
      </c>
      <c r="U218" t="s">
        <v>45</v>
      </c>
      <c r="V218" t="s">
        <v>55</v>
      </c>
      <c r="W218" t="s">
        <v>47</v>
      </c>
      <c r="X218" t="s">
        <v>48</v>
      </c>
      <c r="Y218" t="s">
        <v>452</v>
      </c>
      <c r="Z218" t="s">
        <v>2670</v>
      </c>
      <c r="AA218" t="s">
        <v>2671</v>
      </c>
      <c r="AB218" t="s">
        <v>267</v>
      </c>
      <c r="AC218">
        <v>1962</v>
      </c>
      <c r="AD218">
        <v>57</v>
      </c>
      <c r="AE218" t="str">
        <f t="shared" si="294"/>
        <v>&lt;60</v>
      </c>
      <c r="AF218">
        <v>-37.782666759999998</v>
      </c>
      <c r="AG218">
        <v>144.05246697000001</v>
      </c>
      <c r="AH218" t="s">
        <v>50</v>
      </c>
      <c r="AI218" t="s">
        <v>51</v>
      </c>
      <c r="AJ218" s="33" t="s">
        <v>446</v>
      </c>
      <c r="AL218">
        <v>1</v>
      </c>
      <c r="AM218" t="s">
        <v>86</v>
      </c>
      <c r="AN218">
        <v>220</v>
      </c>
      <c r="AO218" s="69">
        <v>4</v>
      </c>
      <c r="AP218">
        <v>2</v>
      </c>
      <c r="AQ218">
        <v>0</v>
      </c>
      <c r="AR218">
        <v>0</v>
      </c>
      <c r="AS218" s="82" t="str">
        <f t="shared" si="295"/>
        <v>Gw-0-0</v>
      </c>
      <c r="AT218" s="14">
        <f t="shared" si="296"/>
        <v>40000</v>
      </c>
      <c r="AU218" s="81">
        <f>VLOOKUP(C218,Bushfire_Vlookup!$F$2:$H$12575,3,FALSE)</f>
        <v>10316.135920999999</v>
      </c>
      <c r="AV218" s="14">
        <f>VLOOKUP(AS218,Safety_collateral_Vlookup!$J$3:$L$20,2,FALSE)</f>
        <v>3720.1399252148244</v>
      </c>
      <c r="AW218" s="14">
        <f>VLOOKUP(AS218,Safety_collateral_Vlookup!$J$3:$L$20,3,FALSE)</f>
        <v>25000</v>
      </c>
      <c r="AX218" s="48">
        <f t="shared" si="297"/>
        <v>84331.706327911204</v>
      </c>
      <c r="AY218" s="49">
        <f t="shared" si="289"/>
        <v>28261.360000000001</v>
      </c>
      <c r="AZ218" s="14">
        <v>76000</v>
      </c>
      <c r="BA218" s="16">
        <f t="shared" si="298"/>
        <v>2.9839932093823935</v>
      </c>
      <c r="BB218" t="e">
        <f>IF(BA218&lt;=#REF!,#REF!,IF(BA218&lt;=#REF!,#REF!,IF(BA218&lt;=#REF!,#REF!,IF(BA218&lt;=#REF!,#REF!,#REF!))))</f>
        <v>#REF!</v>
      </c>
      <c r="BC218" s="51">
        <v>3</v>
      </c>
      <c r="BD218" s="21">
        <v>70</v>
      </c>
      <c r="BE218" s="21">
        <v>6.4399999999999999E-2</v>
      </c>
      <c r="BF218" s="26">
        <f t="shared" si="299"/>
        <v>1843.380916823696</v>
      </c>
      <c r="BG218" s="21">
        <v>7</v>
      </c>
      <c r="BH218" s="21">
        <f t="shared" si="300"/>
        <v>54.6</v>
      </c>
      <c r="BI218" s="28">
        <f t="shared" si="301"/>
        <v>2.2519960070400004E-2</v>
      </c>
      <c r="BJ218" s="27">
        <f t="shared" si="302"/>
        <v>2.2519960070400004E-2</v>
      </c>
      <c r="BK218" s="28">
        <f t="shared" si="303"/>
        <v>0.3452594593589744</v>
      </c>
      <c r="BL218" s="35">
        <f t="shared" si="304"/>
        <v>1.0302518822022162</v>
      </c>
      <c r="BM218" s="21" t="str">
        <f t="shared" si="305"/>
        <v>Cr3</v>
      </c>
      <c r="BN218" s="51">
        <v>3</v>
      </c>
      <c r="BO218" s="21">
        <v>1</v>
      </c>
      <c r="BP218" s="50" t="s">
        <v>5497</v>
      </c>
      <c r="BQ218" s="14">
        <v>40000</v>
      </c>
      <c r="BR218">
        <f>IFERROR(VLOOKUP(AO218,'Model Failure data- Lines'!$A$37:$E$41,3,FALSE),'Model Failure data- Lines'!$C$37)</f>
        <v>0.45419999999999999</v>
      </c>
      <c r="BS218" s="14">
        <f t="shared" si="306"/>
        <v>38303.461014137269</v>
      </c>
      <c r="BT218" s="34">
        <f t="shared" si="307"/>
        <v>25207.731965177016</v>
      </c>
      <c r="BU218" s="34">
        <f t="shared" si="308"/>
        <v>1.5195123887802053</v>
      </c>
      <c r="BV218" s="54">
        <f t="shared" si="309"/>
        <v>13095.729048960253</v>
      </c>
      <c r="BW218">
        <f>IFERROR(VLOOKUP(AO218,'Model Failure data- Lines'!$A$37:$E$41,4,FALSE),'Model Failure data- Lines'!$D$37)</f>
        <v>0.40249999999999997</v>
      </c>
      <c r="BX218" s="14">
        <f t="shared" si="310"/>
        <v>33943.511796984254</v>
      </c>
      <c r="BY218" s="34">
        <f t="shared" si="311"/>
        <v>22484.047152302901</v>
      </c>
      <c r="BZ218" s="71">
        <f t="shared" si="312"/>
        <v>1.5096709043108207</v>
      </c>
      <c r="CA218" s="71">
        <f t="shared" si="313"/>
        <v>11459.464644681353</v>
      </c>
      <c r="CB218" s="56">
        <v>1</v>
      </c>
      <c r="CC218">
        <f>IFERROR(VLOOKUP(AO218,'Model Failure data- Lines'!$A$37:$E$41,5,FALSE),'Model Failure data- Lines'!$E$37)</f>
        <v>0.28349999999999997</v>
      </c>
      <c r="CD218" s="14">
        <f t="shared" si="314"/>
        <v>23908.038743962825</v>
      </c>
      <c r="CE218" s="34">
        <f t="shared" si="315"/>
        <v>17887.758280103291</v>
      </c>
      <c r="CF218" s="34">
        <f t="shared" si="316"/>
        <v>1.3365586883268623</v>
      </c>
      <c r="CG218" s="54">
        <f t="shared" si="317"/>
        <v>6020.2804638595335</v>
      </c>
      <c r="CH218" t="e">
        <f>IFERROR(VLOOKUP(AO218,'Model Failure data- Lines'!#REF!,3,FALSE),'Model Failure data- Lines'!#REF!)</f>
        <v>#REF!</v>
      </c>
      <c r="CI218" s="14" t="e">
        <f t="shared" si="318"/>
        <v>#REF!</v>
      </c>
      <c r="CJ218" s="34">
        <f t="shared" si="319"/>
        <v>24178.585636280081</v>
      </c>
      <c r="CK218" s="34" t="e">
        <f t="shared" si="320"/>
        <v>#REF!</v>
      </c>
      <c r="CL218" s="54" t="e">
        <f t="shared" si="321"/>
        <v>#REF!</v>
      </c>
      <c r="CM218" t="e">
        <f>IFERROR(VLOOKUP(AO218,'Model Failure data- Lines'!#REF!,4,FALSE),'Model Failure data- Lines'!#REF!)</f>
        <v>#REF!</v>
      </c>
      <c r="CN218" s="14" t="e">
        <f t="shared" si="322"/>
        <v>#REF!</v>
      </c>
      <c r="CO218" s="34">
        <f t="shared" si="323"/>
        <v>20685.628836366308</v>
      </c>
      <c r="CP218" s="34" t="e">
        <f t="shared" si="324"/>
        <v>#REF!</v>
      </c>
      <c r="CQ218" s="54" t="e">
        <f t="shared" si="325"/>
        <v>#REF!</v>
      </c>
      <c r="CR218" t="e">
        <f>IFERROR(VLOOKUP(AO218,'Model Failure data- Lines'!#REF!,5,FALSE),'Model Failure data- Lines'!#REF!)</f>
        <v>#REF!</v>
      </c>
      <c r="CS218" s="14" t="e">
        <f t="shared" si="326"/>
        <v>#REF!</v>
      </c>
      <c r="CT218" s="34">
        <f t="shared" si="327"/>
        <v>15140.645756464281</v>
      </c>
      <c r="CU218" s="34" t="e">
        <f t="shared" si="328"/>
        <v>#REF!</v>
      </c>
      <c r="CV218" s="54" t="e">
        <f t="shared" si="329"/>
        <v>#REF!</v>
      </c>
      <c r="CW218" t="s">
        <v>267</v>
      </c>
      <c r="CY218">
        <v>1</v>
      </c>
      <c r="CZ218">
        <f t="shared" si="330"/>
        <v>11459.464644681353</v>
      </c>
      <c r="DA218" s="34">
        <f t="shared" si="331"/>
        <v>17178.699999999997</v>
      </c>
      <c r="DB218" s="34">
        <f t="shared" si="332"/>
        <v>4430.4451036520668</v>
      </c>
      <c r="DC218" s="34">
        <f t="shared" si="333"/>
        <v>1597.6791933321974</v>
      </c>
      <c r="DD218" s="9">
        <f t="shared" si="334"/>
        <v>10736.687499999998</v>
      </c>
      <c r="DE218" s="59">
        <f t="shared" si="335"/>
        <v>0.50609672042025589</v>
      </c>
      <c r="DF218" s="59">
        <f t="shared" si="336"/>
        <v>0.13052406392569241</v>
      </c>
      <c r="DG218" s="59">
        <f t="shared" si="337"/>
        <v>4.7068765391391966E-2</v>
      </c>
      <c r="DH218" s="59">
        <f t="shared" si="338"/>
        <v>0.31631045026265991</v>
      </c>
      <c r="DI218" s="14">
        <f t="shared" si="339"/>
        <v>5799.597474445105</v>
      </c>
      <c r="DJ218" s="14">
        <f t="shared" si="340"/>
        <v>1495.735895836601</v>
      </c>
      <c r="DK218" s="14">
        <f t="shared" si="341"/>
        <v>539.38285287145754</v>
      </c>
      <c r="DL218" s="14">
        <f t="shared" si="342"/>
        <v>3624.7484215281911</v>
      </c>
      <c r="DM218">
        <f t="shared" si="343"/>
        <v>6020.2804638595344</v>
      </c>
      <c r="DN218" s="34">
        <f t="shared" si="344"/>
        <v>12099.779999999999</v>
      </c>
      <c r="DO218" s="34">
        <f t="shared" si="345"/>
        <v>3120.5743773549339</v>
      </c>
      <c r="DP218" s="34">
        <f t="shared" si="346"/>
        <v>1125.3218666078956</v>
      </c>
      <c r="DQ218" s="9">
        <f t="shared" si="347"/>
        <v>7562.3624999999984</v>
      </c>
      <c r="DR218" s="59">
        <f t="shared" si="348"/>
        <v>0.50609672042025589</v>
      </c>
      <c r="DS218" s="59">
        <f t="shared" si="349"/>
        <v>0.13052406392569238</v>
      </c>
      <c r="DT218" s="59">
        <f t="shared" si="350"/>
        <v>4.7068765391391959E-2</v>
      </c>
      <c r="DU218" s="59">
        <f t="shared" si="351"/>
        <v>0.31631045026265986</v>
      </c>
      <c r="DV218" s="14">
        <f t="shared" si="352"/>
        <v>3046.8441987694468</v>
      </c>
      <c r="DW218" s="14">
        <f t="shared" si="353"/>
        <v>785.79147211539873</v>
      </c>
      <c r="DX218" s="14">
        <f t="shared" si="354"/>
        <v>283.36716874378476</v>
      </c>
      <c r="DY218" s="14">
        <f t="shared" si="355"/>
        <v>1904.2776242309042</v>
      </c>
      <c r="DZ218" s="34" t="e">
        <f t="shared" si="356"/>
        <v>#REF!</v>
      </c>
      <c r="EA218" s="34" t="e">
        <f t="shared" si="357"/>
        <v>#REF!</v>
      </c>
      <c r="EB218" s="34" t="e">
        <f t="shared" si="358"/>
        <v>#REF!</v>
      </c>
      <c r="EC218" s="34" t="e">
        <f t="shared" si="359"/>
        <v>#REF!</v>
      </c>
      <c r="ED218" s="34" t="e">
        <f t="shared" si="360"/>
        <v>#REF!</v>
      </c>
      <c r="EE218" s="59" t="e">
        <f t="shared" si="361"/>
        <v>#REF!</v>
      </c>
      <c r="EF218" s="59" t="e">
        <f t="shared" si="362"/>
        <v>#REF!</v>
      </c>
      <c r="EG218" s="59" t="e">
        <f t="shared" si="363"/>
        <v>#REF!</v>
      </c>
      <c r="EH218" s="59" t="e">
        <f t="shared" si="364"/>
        <v>#REF!</v>
      </c>
      <c r="EI218" s="14" t="e">
        <f t="shared" si="365"/>
        <v>#REF!</v>
      </c>
      <c r="EJ218" s="14" t="e">
        <f t="shared" si="366"/>
        <v>#REF!</v>
      </c>
      <c r="EK218" s="14" t="e">
        <f t="shared" si="367"/>
        <v>#REF!</v>
      </c>
      <c r="EL218" s="14" t="e">
        <f t="shared" si="368"/>
        <v>#REF!</v>
      </c>
      <c r="EM218" t="e">
        <f t="shared" si="369"/>
        <v>#REF!</v>
      </c>
      <c r="EN218" s="34" t="e">
        <f t="shared" si="370"/>
        <v>#REF!</v>
      </c>
      <c r="EO218" s="34" t="e">
        <f t="shared" si="371"/>
        <v>#REF!</v>
      </c>
      <c r="EP218" s="34" t="e">
        <f t="shared" si="372"/>
        <v>#REF!</v>
      </c>
      <c r="EQ218" s="34" t="e">
        <f t="shared" si="373"/>
        <v>#REF!</v>
      </c>
      <c r="ER218" s="59" t="e">
        <f t="shared" si="374"/>
        <v>#REF!</v>
      </c>
      <c r="ES218" s="59" t="e">
        <f t="shared" si="375"/>
        <v>#REF!</v>
      </c>
      <c r="ET218" s="59" t="e">
        <f t="shared" si="376"/>
        <v>#REF!</v>
      </c>
      <c r="EU218" s="59" t="e">
        <f t="shared" si="377"/>
        <v>#REF!</v>
      </c>
      <c r="EV218" s="14" t="e">
        <f t="shared" si="378"/>
        <v>#REF!</v>
      </c>
      <c r="EW218" s="14" t="e">
        <f t="shared" si="379"/>
        <v>#REF!</v>
      </c>
      <c r="EX218" s="14" t="e">
        <f t="shared" si="380"/>
        <v>#REF!</v>
      </c>
      <c r="EY218" s="14" t="e">
        <f t="shared" si="381"/>
        <v>#REF!</v>
      </c>
    </row>
    <row r="219" spans="1:155" x14ac:dyDescent="0.2">
      <c r="A219" s="17">
        <v>30427273</v>
      </c>
      <c r="B219" t="s">
        <v>62</v>
      </c>
      <c r="C219" t="s">
        <v>5353</v>
      </c>
      <c r="D219" t="s">
        <v>5354</v>
      </c>
      <c r="E219" t="s">
        <v>855</v>
      </c>
      <c r="F219" t="s">
        <v>41</v>
      </c>
      <c r="G219" t="s">
        <v>42</v>
      </c>
      <c r="H219" t="s">
        <v>5355</v>
      </c>
      <c r="I219" t="s">
        <v>68</v>
      </c>
      <c r="J219" s="19" t="s">
        <v>69</v>
      </c>
      <c r="K219" t="s">
        <v>70</v>
      </c>
      <c r="L219">
        <v>1962</v>
      </c>
      <c r="M219">
        <f t="shared" si="290"/>
        <v>1962</v>
      </c>
      <c r="N219">
        <v>57</v>
      </c>
      <c r="O219" s="19">
        <f t="shared" si="291"/>
        <v>57</v>
      </c>
      <c r="P219" t="s">
        <v>80</v>
      </c>
      <c r="Q219" s="19" t="str">
        <f t="shared" si="292"/>
        <v>50-60</v>
      </c>
      <c r="R219" s="23">
        <v>350.52</v>
      </c>
      <c r="S219" s="15">
        <f t="shared" si="293"/>
        <v>0.35052</v>
      </c>
      <c r="T219">
        <v>30323382</v>
      </c>
      <c r="U219" t="s">
        <v>45</v>
      </c>
      <c r="V219" t="s">
        <v>55</v>
      </c>
      <c r="W219" t="s">
        <v>47</v>
      </c>
      <c r="X219" t="s">
        <v>48</v>
      </c>
      <c r="Y219" t="s">
        <v>452</v>
      </c>
      <c r="Z219" t="s">
        <v>5356</v>
      </c>
      <c r="AA219" t="s">
        <v>5357</v>
      </c>
      <c r="AB219" t="s">
        <v>321</v>
      </c>
      <c r="AC219">
        <v>1962</v>
      </c>
      <c r="AD219">
        <v>57</v>
      </c>
      <c r="AE219" t="str">
        <f t="shared" si="294"/>
        <v>&lt;60</v>
      </c>
      <c r="AF219">
        <v>-37.779706439999998</v>
      </c>
      <c r="AG219">
        <v>144.0505282</v>
      </c>
      <c r="AH219" t="s">
        <v>50</v>
      </c>
      <c r="AI219" t="s">
        <v>51</v>
      </c>
      <c r="AJ219" s="33" t="s">
        <v>446</v>
      </c>
      <c r="AL219">
        <v>1</v>
      </c>
      <c r="AM219" t="s">
        <v>86</v>
      </c>
      <c r="AN219">
        <v>220</v>
      </c>
      <c r="AO219" s="69">
        <v>4</v>
      </c>
      <c r="AP219">
        <v>2</v>
      </c>
      <c r="AQ219">
        <v>0</v>
      </c>
      <c r="AR219">
        <v>0</v>
      </c>
      <c r="AS219" s="82" t="str">
        <f t="shared" si="295"/>
        <v>Gw-0-0</v>
      </c>
      <c r="AT219" s="14">
        <f t="shared" si="296"/>
        <v>40000</v>
      </c>
      <c r="AU219" s="81">
        <f>VLOOKUP(C219,Bushfire_Vlookup!$F$2:$H$12575,3,FALSE)</f>
        <v>10316.135920999999</v>
      </c>
      <c r="AV219" s="14">
        <f>VLOOKUP(AS219,Safety_collateral_Vlookup!$J$3:$L$20,2,FALSE)</f>
        <v>3720.1399252148244</v>
      </c>
      <c r="AW219" s="14">
        <f>VLOOKUP(AS219,Safety_collateral_Vlookup!$J$3:$L$20,3,FALSE)</f>
        <v>25000</v>
      </c>
      <c r="AX219" s="48">
        <f t="shared" si="297"/>
        <v>84331.706327911204</v>
      </c>
      <c r="AY219" s="49">
        <f t="shared" ref="AY219:AY243" si="382">(R219/1000)*AZ219</f>
        <v>26639.52</v>
      </c>
      <c r="AZ219" s="14">
        <v>76000</v>
      </c>
      <c r="BA219" s="16">
        <f t="shared" si="298"/>
        <v>3.1656616308368619</v>
      </c>
      <c r="BB219" t="e">
        <f>IF(BA219&lt;=#REF!,#REF!,IF(BA219&lt;=#REF!,#REF!,IF(BA219&lt;=#REF!,#REF!,IF(BA219&lt;=#REF!,#REF!,#REF!))))</f>
        <v>#REF!</v>
      </c>
      <c r="BC219" s="51">
        <v>4</v>
      </c>
      <c r="BD219" s="21">
        <v>70</v>
      </c>
      <c r="BE219" s="21">
        <v>6.4399999999999999E-2</v>
      </c>
      <c r="BF219" s="26">
        <f t="shared" si="299"/>
        <v>1737.5944682542943</v>
      </c>
      <c r="BG219" s="21">
        <v>7</v>
      </c>
      <c r="BH219" s="21">
        <f t="shared" si="300"/>
        <v>54.6</v>
      </c>
      <c r="BI219" s="28">
        <f t="shared" si="301"/>
        <v>2.2519960070400004E-2</v>
      </c>
      <c r="BJ219" s="27">
        <f t="shared" si="302"/>
        <v>2.2519960070400004E-2</v>
      </c>
      <c r="BK219" s="28">
        <f t="shared" si="303"/>
        <v>0.3452594593589744</v>
      </c>
      <c r="BL219" s="35">
        <f t="shared" si="304"/>
        <v>1.0929746231761843</v>
      </c>
      <c r="BM219" s="21" t="str">
        <f t="shared" si="305"/>
        <v>Cr3</v>
      </c>
      <c r="BN219" s="51">
        <v>3</v>
      </c>
      <c r="BO219" s="21">
        <v>1</v>
      </c>
      <c r="BP219" s="50" t="s">
        <v>5497</v>
      </c>
      <c r="BQ219" s="14">
        <v>40000</v>
      </c>
      <c r="BR219">
        <f>IFERROR(VLOOKUP(AO219,'Model Failure data- Lines'!$A$37:$E$41,3,FALSE),'Model Failure data- Lines'!$C$37)</f>
        <v>0.45419999999999999</v>
      </c>
      <c r="BS219" s="14">
        <f t="shared" si="306"/>
        <v>38303.461014137269</v>
      </c>
      <c r="BT219" s="34">
        <f t="shared" si="307"/>
        <v>23761.131093513279</v>
      </c>
      <c r="BU219" s="34">
        <f t="shared" si="308"/>
        <v>1.6120217873211433</v>
      </c>
      <c r="BV219" s="54">
        <f t="shared" si="309"/>
        <v>14542.32992062399</v>
      </c>
      <c r="BW219">
        <f>IFERROR(VLOOKUP(AO219,'Model Failure data- Lines'!$A$37:$E$41,4,FALSE),'Model Failure data- Lines'!$D$37)</f>
        <v>0.40249999999999997</v>
      </c>
      <c r="BX219" s="14">
        <f t="shared" si="310"/>
        <v>33943.511796984254</v>
      </c>
      <c r="BY219" s="34">
        <f t="shared" si="311"/>
        <v>21193.750895028268</v>
      </c>
      <c r="BZ219" s="71">
        <f t="shared" si="312"/>
        <v>1.6015811436637621</v>
      </c>
      <c r="CA219" s="71">
        <f t="shared" si="313"/>
        <v>12749.760901955986</v>
      </c>
      <c r="CB219" s="56">
        <v>1</v>
      </c>
      <c r="CC219">
        <f>IFERROR(VLOOKUP(AO219,'Model Failure data- Lines'!$A$37:$E$41,5,FALSE),'Model Failure data- Lines'!$E$37)</f>
        <v>0.28349999999999997</v>
      </c>
      <c r="CD219" s="14">
        <f t="shared" si="314"/>
        <v>23908.038743962825</v>
      </c>
      <c r="CE219" s="34">
        <f t="shared" si="315"/>
        <v>16861.230119781118</v>
      </c>
      <c r="CF219" s="34">
        <f t="shared" si="316"/>
        <v>1.4179296868687292</v>
      </c>
      <c r="CG219" s="54">
        <f t="shared" si="317"/>
        <v>7046.8086241817073</v>
      </c>
      <c r="CH219" t="e">
        <f>IFERROR(VLOOKUP(AO219,'Model Failure data- Lines'!#REF!,3,FALSE),'Model Failure data- Lines'!#REF!)</f>
        <v>#REF!</v>
      </c>
      <c r="CI219" s="14" t="e">
        <f t="shared" si="318"/>
        <v>#REF!</v>
      </c>
      <c r="CJ219" s="34">
        <f t="shared" si="319"/>
        <v>22791.044579220386</v>
      </c>
      <c r="CK219" s="34" t="e">
        <f t="shared" si="320"/>
        <v>#REF!</v>
      </c>
      <c r="CL219" s="54" t="e">
        <f t="shared" si="321"/>
        <v>#REF!</v>
      </c>
      <c r="CM219" t="e">
        <f>IFERROR(VLOOKUP(AO219,'Model Failure data- Lines'!#REF!,4,FALSE),'Model Failure data- Lines'!#REF!)</f>
        <v>#REF!</v>
      </c>
      <c r="CN219" s="14" t="e">
        <f t="shared" si="322"/>
        <v>#REF!</v>
      </c>
      <c r="CO219" s="34">
        <f t="shared" si="323"/>
        <v>19498.538750398318</v>
      </c>
      <c r="CP219" s="34" t="e">
        <f t="shared" si="324"/>
        <v>#REF!</v>
      </c>
      <c r="CQ219" s="54" t="e">
        <f t="shared" si="325"/>
        <v>#REF!</v>
      </c>
      <c r="CR219" t="e">
        <f>IFERROR(VLOOKUP(AO219,'Model Failure data- Lines'!#REF!,5,FALSE),'Model Failure data- Lines'!#REF!)</f>
        <v>#REF!</v>
      </c>
      <c r="CS219" s="14" t="e">
        <f t="shared" si="326"/>
        <v>#REF!</v>
      </c>
      <c r="CT219" s="34">
        <f t="shared" si="327"/>
        <v>14271.766660990317</v>
      </c>
      <c r="CU219" s="34" t="e">
        <f t="shared" si="328"/>
        <v>#REF!</v>
      </c>
      <c r="CV219" s="54" t="e">
        <f t="shared" si="329"/>
        <v>#REF!</v>
      </c>
      <c r="CW219" t="s">
        <v>321</v>
      </c>
      <c r="CY219">
        <v>1</v>
      </c>
      <c r="CZ219">
        <f t="shared" si="330"/>
        <v>12749.760901955988</v>
      </c>
      <c r="DA219" s="34">
        <f t="shared" si="331"/>
        <v>17178.699999999997</v>
      </c>
      <c r="DB219" s="34">
        <f t="shared" si="332"/>
        <v>4430.4451036520668</v>
      </c>
      <c r="DC219" s="34">
        <f t="shared" si="333"/>
        <v>1597.6791933321974</v>
      </c>
      <c r="DD219" s="9">
        <f t="shared" si="334"/>
        <v>10736.687499999998</v>
      </c>
      <c r="DE219" s="59">
        <f t="shared" si="335"/>
        <v>0.50609672042025589</v>
      </c>
      <c r="DF219" s="59">
        <f t="shared" si="336"/>
        <v>0.13052406392569241</v>
      </c>
      <c r="DG219" s="59">
        <f t="shared" si="337"/>
        <v>4.7068765391391966E-2</v>
      </c>
      <c r="DH219" s="59">
        <f t="shared" si="338"/>
        <v>0.31631045026265991</v>
      </c>
      <c r="DI219" s="14">
        <f t="shared" si="339"/>
        <v>6452.6121786223284</v>
      </c>
      <c r="DJ219" s="14">
        <f t="shared" si="340"/>
        <v>1664.1506070041967</v>
      </c>
      <c r="DK219" s="14">
        <f t="shared" si="341"/>
        <v>600.11550469050849</v>
      </c>
      <c r="DL219" s="14">
        <f t="shared" si="342"/>
        <v>4032.8826116389555</v>
      </c>
      <c r="DM219">
        <f t="shared" si="343"/>
        <v>7046.8086241817082</v>
      </c>
      <c r="DN219" s="34">
        <f t="shared" si="344"/>
        <v>12099.779999999999</v>
      </c>
      <c r="DO219" s="34">
        <f t="shared" si="345"/>
        <v>3120.5743773549339</v>
      </c>
      <c r="DP219" s="34">
        <f t="shared" si="346"/>
        <v>1125.3218666078956</v>
      </c>
      <c r="DQ219" s="9">
        <f t="shared" si="347"/>
        <v>7562.3624999999984</v>
      </c>
      <c r="DR219" s="59">
        <f t="shared" si="348"/>
        <v>0.50609672042025589</v>
      </c>
      <c r="DS219" s="59">
        <f t="shared" si="349"/>
        <v>0.13052406392569238</v>
      </c>
      <c r="DT219" s="59">
        <f t="shared" si="350"/>
        <v>4.7068765391391959E-2</v>
      </c>
      <c r="DU219" s="59">
        <f t="shared" si="351"/>
        <v>0.31631045026265986</v>
      </c>
      <c r="DV219" s="14">
        <f t="shared" si="352"/>
        <v>3566.3667341275377</v>
      </c>
      <c r="DW219" s="14">
        <f t="shared" si="353"/>
        <v>919.77809933481353</v>
      </c>
      <c r="DX219" s="14">
        <f t="shared" si="354"/>
        <v>331.68458188964638</v>
      </c>
      <c r="DY219" s="14">
        <f t="shared" si="355"/>
        <v>2228.9792088297108</v>
      </c>
      <c r="DZ219" s="34" t="e">
        <f t="shared" si="356"/>
        <v>#REF!</v>
      </c>
      <c r="EA219" s="34" t="e">
        <f t="shared" si="357"/>
        <v>#REF!</v>
      </c>
      <c r="EB219" s="34" t="e">
        <f t="shared" si="358"/>
        <v>#REF!</v>
      </c>
      <c r="EC219" s="34" t="e">
        <f t="shared" si="359"/>
        <v>#REF!</v>
      </c>
      <c r="ED219" s="34" t="e">
        <f t="shared" si="360"/>
        <v>#REF!</v>
      </c>
      <c r="EE219" s="59" t="e">
        <f t="shared" si="361"/>
        <v>#REF!</v>
      </c>
      <c r="EF219" s="59" t="e">
        <f t="shared" si="362"/>
        <v>#REF!</v>
      </c>
      <c r="EG219" s="59" t="e">
        <f t="shared" si="363"/>
        <v>#REF!</v>
      </c>
      <c r="EH219" s="59" t="e">
        <f t="shared" si="364"/>
        <v>#REF!</v>
      </c>
      <c r="EI219" s="14" t="e">
        <f t="shared" si="365"/>
        <v>#REF!</v>
      </c>
      <c r="EJ219" s="14" t="e">
        <f t="shared" si="366"/>
        <v>#REF!</v>
      </c>
      <c r="EK219" s="14" t="e">
        <f t="shared" si="367"/>
        <v>#REF!</v>
      </c>
      <c r="EL219" s="14" t="e">
        <f t="shared" si="368"/>
        <v>#REF!</v>
      </c>
      <c r="EM219" t="e">
        <f t="shared" si="369"/>
        <v>#REF!</v>
      </c>
      <c r="EN219" s="34" t="e">
        <f t="shared" si="370"/>
        <v>#REF!</v>
      </c>
      <c r="EO219" s="34" t="e">
        <f t="shared" si="371"/>
        <v>#REF!</v>
      </c>
      <c r="EP219" s="34" t="e">
        <f t="shared" si="372"/>
        <v>#REF!</v>
      </c>
      <c r="EQ219" s="34" t="e">
        <f t="shared" si="373"/>
        <v>#REF!</v>
      </c>
      <c r="ER219" s="59" t="e">
        <f t="shared" si="374"/>
        <v>#REF!</v>
      </c>
      <c r="ES219" s="59" t="e">
        <f t="shared" si="375"/>
        <v>#REF!</v>
      </c>
      <c r="ET219" s="59" t="e">
        <f t="shared" si="376"/>
        <v>#REF!</v>
      </c>
      <c r="EU219" s="59" t="e">
        <f t="shared" si="377"/>
        <v>#REF!</v>
      </c>
      <c r="EV219" s="14" t="e">
        <f t="shared" si="378"/>
        <v>#REF!</v>
      </c>
      <c r="EW219" s="14" t="e">
        <f t="shared" si="379"/>
        <v>#REF!</v>
      </c>
      <c r="EX219" s="14" t="e">
        <f t="shared" si="380"/>
        <v>#REF!</v>
      </c>
      <c r="EY219" s="14" t="e">
        <f t="shared" si="381"/>
        <v>#REF!</v>
      </c>
    </row>
    <row r="220" spans="1:155" x14ac:dyDescent="0.2">
      <c r="A220" s="17">
        <v>30097549</v>
      </c>
      <c r="B220" t="s">
        <v>62</v>
      </c>
      <c r="C220" t="s">
        <v>2225</v>
      </c>
      <c r="D220" t="s">
        <v>2226</v>
      </c>
      <c r="E220" t="s">
        <v>2227</v>
      </c>
      <c r="F220" t="s">
        <v>41</v>
      </c>
      <c r="G220" t="s">
        <v>42</v>
      </c>
      <c r="H220" t="s">
        <v>2228</v>
      </c>
      <c r="I220" t="s">
        <v>68</v>
      </c>
      <c r="J220" s="19" t="s">
        <v>69</v>
      </c>
      <c r="K220" t="s">
        <v>70</v>
      </c>
      <c r="L220">
        <v>1962</v>
      </c>
      <c r="M220">
        <f t="shared" si="290"/>
        <v>1962</v>
      </c>
      <c r="N220">
        <v>57</v>
      </c>
      <c r="O220" s="19">
        <f t="shared" si="291"/>
        <v>57</v>
      </c>
      <c r="P220" t="s">
        <v>80</v>
      </c>
      <c r="Q220" s="19" t="str">
        <f t="shared" si="292"/>
        <v>50-60</v>
      </c>
      <c r="R220" s="23">
        <v>454.15</v>
      </c>
      <c r="S220" s="15">
        <f t="shared" si="293"/>
        <v>0.45415</v>
      </c>
      <c r="T220">
        <v>30274483</v>
      </c>
      <c r="U220" t="s">
        <v>45</v>
      </c>
      <c r="V220" t="s">
        <v>55</v>
      </c>
      <c r="W220" t="s">
        <v>47</v>
      </c>
      <c r="X220" t="s">
        <v>48</v>
      </c>
      <c r="Y220" t="s">
        <v>452</v>
      </c>
      <c r="Z220" t="s">
        <v>2229</v>
      </c>
      <c r="AA220" t="s">
        <v>2230</v>
      </c>
      <c r="AB220" t="s">
        <v>542</v>
      </c>
      <c r="AC220">
        <v>1962</v>
      </c>
      <c r="AD220">
        <v>57</v>
      </c>
      <c r="AE220" t="str">
        <f t="shared" si="294"/>
        <v>&lt;60</v>
      </c>
      <c r="AF220">
        <v>-37.77689737</v>
      </c>
      <c r="AG220">
        <v>144.04869407999999</v>
      </c>
      <c r="AH220" t="s">
        <v>50</v>
      </c>
      <c r="AI220" t="s">
        <v>51</v>
      </c>
      <c r="AJ220" s="33" t="s">
        <v>446</v>
      </c>
      <c r="AL220">
        <v>1</v>
      </c>
      <c r="AM220" t="s">
        <v>86</v>
      </c>
      <c r="AN220">
        <v>220</v>
      </c>
      <c r="AO220" s="69">
        <v>4</v>
      </c>
      <c r="AP220">
        <v>2</v>
      </c>
      <c r="AQ220">
        <v>0</v>
      </c>
      <c r="AR220">
        <v>0</v>
      </c>
      <c r="AS220" s="82" t="str">
        <f t="shared" si="295"/>
        <v>Gw-0-0</v>
      </c>
      <c r="AT220" s="14">
        <f t="shared" si="296"/>
        <v>40000</v>
      </c>
      <c r="AU220" s="81">
        <f>VLOOKUP(C220,Bushfire_Vlookup!$F$2:$H$12575,3,FALSE)</f>
        <v>10316.135920999999</v>
      </c>
      <c r="AV220" s="14">
        <f>VLOOKUP(AS220,Safety_collateral_Vlookup!$J$3:$L$20,2,FALSE)</f>
        <v>3720.1399252148244</v>
      </c>
      <c r="AW220" s="14">
        <f>VLOOKUP(AS220,Safety_collateral_Vlookup!$J$3:$L$20,3,FALSE)</f>
        <v>25000</v>
      </c>
      <c r="AX220" s="48">
        <f t="shared" si="297"/>
        <v>84331.706327911204</v>
      </c>
      <c r="AY220" s="49">
        <f t="shared" si="382"/>
        <v>34515.4</v>
      </c>
      <c r="AZ220" s="14">
        <v>76000</v>
      </c>
      <c r="BA220" s="16">
        <f t="shared" si="298"/>
        <v>2.4433066494350695</v>
      </c>
      <c r="BB220" t="e">
        <f>IF(BA220&lt;=#REF!,#REF!,IF(BA220&lt;=#REF!,#REF!,IF(BA220&lt;=#REF!,#REF!,IF(BA220&lt;=#REF!,#REF!,#REF!))))</f>
        <v>#REF!</v>
      </c>
      <c r="BC220" s="51">
        <v>3</v>
      </c>
      <c r="BD220" s="21">
        <v>70</v>
      </c>
      <c r="BE220" s="21">
        <v>6.4399999999999999E-2</v>
      </c>
      <c r="BF220" s="26">
        <f t="shared" si="299"/>
        <v>2251.3081357916462</v>
      </c>
      <c r="BG220" s="21">
        <v>7</v>
      </c>
      <c r="BH220" s="21">
        <f t="shared" si="300"/>
        <v>54.6</v>
      </c>
      <c r="BI220" s="28">
        <f t="shared" si="301"/>
        <v>2.2519960070400004E-2</v>
      </c>
      <c r="BJ220" s="27">
        <f t="shared" si="302"/>
        <v>2.2519960070400004E-2</v>
      </c>
      <c r="BK220" s="28">
        <f t="shared" si="303"/>
        <v>0.3452594593589744</v>
      </c>
      <c r="BL220" s="35">
        <f t="shared" si="304"/>
        <v>0.84357473283213935</v>
      </c>
      <c r="BM220" s="21" t="str">
        <f t="shared" si="305"/>
        <v>Cr2</v>
      </c>
      <c r="BN220" s="51">
        <v>2</v>
      </c>
      <c r="BO220" s="21">
        <v>2</v>
      </c>
      <c r="BP220" s="50" t="s">
        <v>5497</v>
      </c>
      <c r="BQ220" s="14">
        <v>40000</v>
      </c>
      <c r="BR220">
        <f>IFERROR(VLOOKUP(AO220,'Model Failure data- Lines'!$A$37:$E$41,3,FALSE),'Model Failure data- Lines'!$C$37)</f>
        <v>0.45419999999999999</v>
      </c>
      <c r="BS220" s="14">
        <f t="shared" si="306"/>
        <v>38303.461014137269</v>
      </c>
      <c r="BT220" s="34">
        <f t="shared" si="307"/>
        <v>30786.025579479217</v>
      </c>
      <c r="BU220" s="34">
        <f t="shared" si="308"/>
        <v>1.2441833686927384</v>
      </c>
      <c r="BV220" s="54">
        <f t="shared" si="309"/>
        <v>7517.4354346580512</v>
      </c>
      <c r="BW220">
        <f>IFERROR(VLOOKUP(AO220,'Model Failure data- Lines'!$A$37:$E$41,4,FALSE),'Model Failure data- Lines'!$D$37)</f>
        <v>0.40249999999999997</v>
      </c>
      <c r="BX220" s="14">
        <f t="shared" si="310"/>
        <v>33943.511796984254</v>
      </c>
      <c r="BY220" s="34">
        <f t="shared" si="311"/>
        <v>27459.60849303061</v>
      </c>
      <c r="BZ220" s="71">
        <f t="shared" si="312"/>
        <v>1.2361251183023709</v>
      </c>
      <c r="CA220" s="71">
        <f t="shared" si="313"/>
        <v>6483.9033039536444</v>
      </c>
      <c r="CB220" s="56">
        <v>1</v>
      </c>
      <c r="CC220">
        <f>IFERROR(VLOOKUP(AO220,'Model Failure data- Lines'!$A$37:$E$41,5,FALSE),'Model Failure data- Lines'!$E$37)</f>
        <v>0.28349999999999997</v>
      </c>
      <c r="CD220" s="14">
        <f t="shared" si="314"/>
        <v>23908.038743962825</v>
      </c>
      <c r="CE220" s="34">
        <f t="shared" si="315"/>
        <v>21846.193252592133</v>
      </c>
      <c r="CF220" s="34">
        <f t="shared" si="316"/>
        <v>1.0943800811212747</v>
      </c>
      <c r="CG220" s="54">
        <f t="shared" si="317"/>
        <v>2061.8454913706919</v>
      </c>
      <c r="CH220" t="e">
        <f>IFERROR(VLOOKUP(AO220,'Model Failure data- Lines'!#REF!,3,FALSE),'Model Failure data- Lines'!#REF!)</f>
        <v>#REF!</v>
      </c>
      <c r="CI220" s="14" t="e">
        <f t="shared" si="318"/>
        <v>#REF!</v>
      </c>
      <c r="CJ220" s="34">
        <f t="shared" si="319"/>
        <v>29529.136413479799</v>
      </c>
      <c r="CK220" s="34" t="e">
        <f t="shared" si="320"/>
        <v>#REF!</v>
      </c>
      <c r="CL220" s="54" t="e">
        <f t="shared" si="321"/>
        <v>#REF!</v>
      </c>
      <c r="CM220" t="e">
        <f>IFERROR(VLOOKUP(AO220,'Model Failure data- Lines'!#REF!,4,FALSE),'Model Failure data- Lines'!#REF!)</f>
        <v>#REF!</v>
      </c>
      <c r="CN220" s="14" t="e">
        <f t="shared" si="322"/>
        <v>#REF!</v>
      </c>
      <c r="CO220" s="34">
        <f t="shared" si="323"/>
        <v>25263.212865152906</v>
      </c>
      <c r="CP220" s="34" t="e">
        <f t="shared" si="324"/>
        <v>#REF!</v>
      </c>
      <c r="CQ220" s="54" t="e">
        <f t="shared" si="325"/>
        <v>#REF!</v>
      </c>
      <c r="CR220" t="e">
        <f>IFERROR(VLOOKUP(AO220,'Model Failure data- Lines'!#REF!,5,FALSE),'Model Failure data- Lines'!#REF!)</f>
        <v>#REF!</v>
      </c>
      <c r="CS220" s="14" t="e">
        <f t="shared" si="326"/>
        <v>#REF!</v>
      </c>
      <c r="CT220" s="34">
        <f t="shared" si="327"/>
        <v>18491.164067924092</v>
      </c>
      <c r="CU220" s="34" t="e">
        <f t="shared" si="328"/>
        <v>#REF!</v>
      </c>
      <c r="CV220" s="54" t="e">
        <f t="shared" si="329"/>
        <v>#REF!</v>
      </c>
      <c r="CW220" t="s">
        <v>542</v>
      </c>
      <c r="CY220">
        <v>1</v>
      </c>
      <c r="CZ220">
        <f t="shared" si="330"/>
        <v>6483.9033039536425</v>
      </c>
      <c r="DA220" s="34">
        <f t="shared" si="331"/>
        <v>17178.699999999997</v>
      </c>
      <c r="DB220" s="34">
        <f t="shared" si="332"/>
        <v>4430.4451036520668</v>
      </c>
      <c r="DC220" s="34">
        <f t="shared" si="333"/>
        <v>1597.6791933321974</v>
      </c>
      <c r="DD220" s="9">
        <f t="shared" si="334"/>
        <v>10736.687499999998</v>
      </c>
      <c r="DE220" s="59">
        <f t="shared" si="335"/>
        <v>0.50609672042025589</v>
      </c>
      <c r="DF220" s="59">
        <f t="shared" si="336"/>
        <v>0.13052406392569241</v>
      </c>
      <c r="DG220" s="59">
        <f t="shared" si="337"/>
        <v>4.7068765391391966E-2</v>
      </c>
      <c r="DH220" s="59">
        <f t="shared" si="338"/>
        <v>0.31631045026265991</v>
      </c>
      <c r="DI220" s="14">
        <f t="shared" si="339"/>
        <v>3281.4821976530002</v>
      </c>
      <c r="DJ220" s="14">
        <f t="shared" si="340"/>
        <v>846.30540933325335</v>
      </c>
      <c r="DK220" s="14">
        <f t="shared" si="341"/>
        <v>305.18932343426525</v>
      </c>
      <c r="DL220" s="14">
        <f t="shared" si="342"/>
        <v>2050.9263735331251</v>
      </c>
      <c r="DM220">
        <f t="shared" si="343"/>
        <v>2061.8454913706901</v>
      </c>
      <c r="DN220" s="34">
        <f t="shared" si="344"/>
        <v>12099.779999999999</v>
      </c>
      <c r="DO220" s="34">
        <f t="shared" si="345"/>
        <v>3120.5743773549339</v>
      </c>
      <c r="DP220" s="34">
        <f t="shared" si="346"/>
        <v>1125.3218666078956</v>
      </c>
      <c r="DQ220" s="9">
        <f t="shared" si="347"/>
        <v>7562.3624999999984</v>
      </c>
      <c r="DR220" s="59">
        <f t="shared" si="348"/>
        <v>0.50609672042025589</v>
      </c>
      <c r="DS220" s="59">
        <f t="shared" si="349"/>
        <v>0.13052406392569238</v>
      </c>
      <c r="DT220" s="59">
        <f t="shared" si="350"/>
        <v>4.7068765391391959E-2</v>
      </c>
      <c r="DU220" s="59">
        <f t="shared" si="351"/>
        <v>0.31631045026265986</v>
      </c>
      <c r="DV220" s="14">
        <f t="shared" si="352"/>
        <v>1043.4932411959971</v>
      </c>
      <c r="DW220" s="14">
        <f t="shared" si="353"/>
        <v>269.12045272056855</v>
      </c>
      <c r="DX220" s="14">
        <f t="shared" si="354"/>
        <v>97.048521706626289</v>
      </c>
      <c r="DY220" s="14">
        <f t="shared" si="355"/>
        <v>652.1832757474981</v>
      </c>
      <c r="DZ220" s="34" t="e">
        <f t="shared" si="356"/>
        <v>#REF!</v>
      </c>
      <c r="EA220" s="34" t="e">
        <f t="shared" si="357"/>
        <v>#REF!</v>
      </c>
      <c r="EB220" s="34" t="e">
        <f t="shared" si="358"/>
        <v>#REF!</v>
      </c>
      <c r="EC220" s="34" t="e">
        <f t="shared" si="359"/>
        <v>#REF!</v>
      </c>
      <c r="ED220" s="34" t="e">
        <f t="shared" si="360"/>
        <v>#REF!</v>
      </c>
      <c r="EE220" s="59" t="e">
        <f t="shared" si="361"/>
        <v>#REF!</v>
      </c>
      <c r="EF220" s="59" t="e">
        <f t="shared" si="362"/>
        <v>#REF!</v>
      </c>
      <c r="EG220" s="59" t="e">
        <f t="shared" si="363"/>
        <v>#REF!</v>
      </c>
      <c r="EH220" s="59" t="e">
        <f t="shared" si="364"/>
        <v>#REF!</v>
      </c>
      <c r="EI220" s="14" t="e">
        <f t="shared" si="365"/>
        <v>#REF!</v>
      </c>
      <c r="EJ220" s="14" t="e">
        <f t="shared" si="366"/>
        <v>#REF!</v>
      </c>
      <c r="EK220" s="14" t="e">
        <f t="shared" si="367"/>
        <v>#REF!</v>
      </c>
      <c r="EL220" s="14" t="e">
        <f t="shared" si="368"/>
        <v>#REF!</v>
      </c>
      <c r="EM220" t="e">
        <f t="shared" si="369"/>
        <v>#REF!</v>
      </c>
      <c r="EN220" s="34" t="e">
        <f t="shared" si="370"/>
        <v>#REF!</v>
      </c>
      <c r="EO220" s="34" t="e">
        <f t="shared" si="371"/>
        <v>#REF!</v>
      </c>
      <c r="EP220" s="34" t="e">
        <f t="shared" si="372"/>
        <v>#REF!</v>
      </c>
      <c r="EQ220" s="34" t="e">
        <f t="shared" si="373"/>
        <v>#REF!</v>
      </c>
      <c r="ER220" s="59" t="e">
        <f t="shared" si="374"/>
        <v>#REF!</v>
      </c>
      <c r="ES220" s="59" t="e">
        <f t="shared" si="375"/>
        <v>#REF!</v>
      </c>
      <c r="ET220" s="59" t="e">
        <f t="shared" si="376"/>
        <v>#REF!</v>
      </c>
      <c r="EU220" s="59" t="e">
        <f t="shared" si="377"/>
        <v>#REF!</v>
      </c>
      <c r="EV220" s="14" t="e">
        <f t="shared" si="378"/>
        <v>#REF!</v>
      </c>
      <c r="EW220" s="14" t="e">
        <f t="shared" si="379"/>
        <v>#REF!</v>
      </c>
      <c r="EX220" s="14" t="e">
        <f t="shared" si="380"/>
        <v>#REF!</v>
      </c>
      <c r="EY220" s="14" t="e">
        <f t="shared" si="381"/>
        <v>#REF!</v>
      </c>
    </row>
    <row r="221" spans="1:155" x14ac:dyDescent="0.2">
      <c r="A221" s="17">
        <v>30285955</v>
      </c>
      <c r="B221" t="s">
        <v>62</v>
      </c>
      <c r="C221" t="s">
        <v>4354</v>
      </c>
      <c r="D221" t="s">
        <v>4355</v>
      </c>
      <c r="E221" t="s">
        <v>2087</v>
      </c>
      <c r="F221" t="s">
        <v>41</v>
      </c>
      <c r="G221" t="s">
        <v>42</v>
      </c>
      <c r="H221" t="s">
        <v>4356</v>
      </c>
      <c r="I221" t="s">
        <v>68</v>
      </c>
      <c r="J221" s="19" t="s">
        <v>69</v>
      </c>
      <c r="K221" t="s">
        <v>70</v>
      </c>
      <c r="L221">
        <v>1962</v>
      </c>
      <c r="M221">
        <f t="shared" si="290"/>
        <v>1962</v>
      </c>
      <c r="N221">
        <v>57</v>
      </c>
      <c r="O221" s="19">
        <f t="shared" si="291"/>
        <v>57</v>
      </c>
      <c r="P221" t="s">
        <v>80</v>
      </c>
      <c r="Q221" s="19" t="str">
        <f t="shared" si="292"/>
        <v>50-60</v>
      </c>
      <c r="R221" s="23">
        <v>469.39</v>
      </c>
      <c r="S221" s="15">
        <f t="shared" si="293"/>
        <v>0.46938999999999997</v>
      </c>
      <c r="T221">
        <v>30249203</v>
      </c>
      <c r="U221" t="s">
        <v>45</v>
      </c>
      <c r="V221" t="s">
        <v>55</v>
      </c>
      <c r="W221" t="s">
        <v>47</v>
      </c>
      <c r="X221" t="s">
        <v>88</v>
      </c>
      <c r="Y221" t="s">
        <v>408</v>
      </c>
      <c r="Z221" t="s">
        <v>4357</v>
      </c>
      <c r="AA221" t="s">
        <v>4358</v>
      </c>
      <c r="AB221" t="s">
        <v>399</v>
      </c>
      <c r="AC221">
        <v>1962</v>
      </c>
      <c r="AD221">
        <v>57</v>
      </c>
      <c r="AE221" t="str">
        <f t="shared" si="294"/>
        <v>&lt;60</v>
      </c>
      <c r="AF221">
        <v>-37.773268139999999</v>
      </c>
      <c r="AG221">
        <v>144.04631624000001</v>
      </c>
      <c r="AH221" t="s">
        <v>50</v>
      </c>
      <c r="AI221" t="s">
        <v>51</v>
      </c>
      <c r="AJ221" s="33" t="s">
        <v>446</v>
      </c>
      <c r="AL221">
        <v>1</v>
      </c>
      <c r="AM221" t="s">
        <v>86</v>
      </c>
      <c r="AN221">
        <v>220</v>
      </c>
      <c r="AO221" s="69">
        <v>4</v>
      </c>
      <c r="AP221">
        <v>2</v>
      </c>
      <c r="AQ221">
        <v>0</v>
      </c>
      <c r="AR221">
        <v>0</v>
      </c>
      <c r="AS221" s="82" t="str">
        <f t="shared" si="295"/>
        <v>Gw-0-0</v>
      </c>
      <c r="AT221" s="14">
        <f t="shared" si="296"/>
        <v>40000</v>
      </c>
      <c r="AU221" s="81">
        <f>VLOOKUP(C221,Bushfire_Vlookup!$F$2:$H$12575,3,FALSE)</f>
        <v>21579.752312000001</v>
      </c>
      <c r="AV221" s="14">
        <f>VLOOKUP(AS221,Safety_collateral_Vlookup!$J$3:$L$20,2,FALSE)</f>
        <v>3720.1399252148244</v>
      </c>
      <c r="AW221" s="14">
        <f>VLOOKUP(AS221,Safety_collateral_Vlookup!$J$3:$L$20,3,FALSE)</f>
        <v>25000</v>
      </c>
      <c r="AX221" s="48">
        <f t="shared" si="297"/>
        <v>96349.985017108207</v>
      </c>
      <c r="AY221" s="49">
        <f t="shared" si="382"/>
        <v>35673.64</v>
      </c>
      <c r="AZ221" s="14">
        <v>76000</v>
      </c>
      <c r="BA221" s="16">
        <f t="shared" si="298"/>
        <v>2.7008733904672528</v>
      </c>
      <c r="BB221" t="e">
        <f>IF(BA221&lt;=#REF!,#REF!,IF(BA221&lt;=#REF!,#REF!,IF(BA221&lt;=#REF!,#REF!,IF(BA221&lt;=#REF!,#REF!,#REF!))))</f>
        <v>#REF!</v>
      </c>
      <c r="BC221" s="51">
        <v>3</v>
      </c>
      <c r="BD221" s="21">
        <v>70</v>
      </c>
      <c r="BE221" s="21">
        <v>6.4399999999999999E-2</v>
      </c>
      <c r="BF221" s="26">
        <f t="shared" si="299"/>
        <v>2326.8557213679196</v>
      </c>
      <c r="BG221" s="21">
        <v>7</v>
      </c>
      <c r="BH221" s="21">
        <f t="shared" si="300"/>
        <v>54.6</v>
      </c>
      <c r="BI221" s="28">
        <f t="shared" si="301"/>
        <v>2.2519960070400004E-2</v>
      </c>
      <c r="BJ221" s="27">
        <f t="shared" si="302"/>
        <v>2.2519960070400004E-2</v>
      </c>
      <c r="BK221" s="28">
        <f t="shared" si="303"/>
        <v>0.34525945935897445</v>
      </c>
      <c r="BL221" s="35">
        <f t="shared" si="304"/>
        <v>0.93250208658976397</v>
      </c>
      <c r="BM221" s="21" t="str">
        <f t="shared" si="305"/>
        <v>Cr2</v>
      </c>
      <c r="BN221" s="51">
        <v>2</v>
      </c>
      <c r="BO221" s="21">
        <v>2</v>
      </c>
      <c r="BP221" s="50" t="s">
        <v>5497</v>
      </c>
      <c r="BQ221" s="14">
        <v>40000</v>
      </c>
      <c r="BR221">
        <f>IFERROR(VLOOKUP(AO221,'Model Failure data- Lines'!$A$37:$E$41,3,FALSE),'Model Failure data- Lines'!$C$37)</f>
        <v>0.45419999999999999</v>
      </c>
      <c r="BS221" s="14">
        <f t="shared" si="306"/>
        <v>43762.163194770546</v>
      </c>
      <c r="BT221" s="34">
        <f t="shared" si="307"/>
        <v>31819.118235718925</v>
      </c>
      <c r="BU221" s="34">
        <f t="shared" si="308"/>
        <v>1.375341795161527</v>
      </c>
      <c r="BV221" s="54">
        <f t="shared" si="309"/>
        <v>11943.044959051622</v>
      </c>
      <c r="BW221">
        <f>IFERROR(VLOOKUP(AO221,'Model Failure data- Lines'!$A$37:$E$41,4,FALSE),'Model Failure data- Lines'!$D$37)</f>
        <v>0.40249999999999997</v>
      </c>
      <c r="BX221" s="14">
        <f t="shared" si="310"/>
        <v>38780.868969386051</v>
      </c>
      <c r="BY221" s="34">
        <f t="shared" si="311"/>
        <v>28381.075923249227</v>
      </c>
      <c r="BZ221" s="71">
        <f t="shared" si="312"/>
        <v>1.3664340659339667</v>
      </c>
      <c r="CA221" s="71">
        <f t="shared" si="313"/>
        <v>10399.793046136823</v>
      </c>
      <c r="CB221" s="56">
        <v>1</v>
      </c>
      <c r="CC221">
        <f>IFERROR(VLOOKUP(AO221,'Model Failure data- Lines'!$A$37:$E$41,5,FALSE),'Model Failure data- Lines'!$E$37)</f>
        <v>0.28349999999999997</v>
      </c>
      <c r="CD221" s="14">
        <f t="shared" si="314"/>
        <v>27315.220752350175</v>
      </c>
      <c r="CE221" s="34">
        <f t="shared" si="315"/>
        <v>22579.290214321747</v>
      </c>
      <c r="CF221" s="34">
        <f t="shared" si="316"/>
        <v>1.2097466524888585</v>
      </c>
      <c r="CG221" s="54">
        <f t="shared" si="317"/>
        <v>4735.9305380284277</v>
      </c>
      <c r="CH221" t="e">
        <f>IFERROR(VLOOKUP(AO221,'Model Failure data- Lines'!#REF!,3,FALSE),'Model Failure data- Lines'!#REF!)</f>
        <v>#REF!</v>
      </c>
      <c r="CI221" s="14" t="e">
        <f t="shared" si="318"/>
        <v>#REF!</v>
      </c>
      <c r="CJ221" s="34">
        <f t="shared" si="319"/>
        <v>30520.05139518503</v>
      </c>
      <c r="CK221" s="34" t="e">
        <f t="shared" si="320"/>
        <v>#REF!</v>
      </c>
      <c r="CL221" s="54" t="e">
        <f t="shared" si="321"/>
        <v>#REF!</v>
      </c>
      <c r="CM221" t="e">
        <f>IFERROR(VLOOKUP(AO221,'Model Failure data- Lines'!#REF!,4,FALSE),'Model Failure data- Lines'!#REF!)</f>
        <v>#REF!</v>
      </c>
      <c r="CN221" s="14" t="e">
        <f t="shared" si="322"/>
        <v>#REF!</v>
      </c>
      <c r="CO221" s="34">
        <f t="shared" si="323"/>
        <v>26110.975419518047</v>
      </c>
      <c r="CP221" s="34" t="e">
        <f t="shared" si="324"/>
        <v>#REF!</v>
      </c>
      <c r="CQ221" s="54" t="e">
        <f t="shared" si="325"/>
        <v>#REF!</v>
      </c>
      <c r="CR221" t="e">
        <f>IFERROR(VLOOKUP(AO221,'Model Failure data- Lines'!#REF!,5,FALSE),'Model Failure data- Lines'!#REF!)</f>
        <v>#REF!</v>
      </c>
      <c r="CS221" s="14" t="e">
        <f t="shared" si="326"/>
        <v>#REF!</v>
      </c>
      <c r="CT221" s="34">
        <f t="shared" si="327"/>
        <v>19111.675661880192</v>
      </c>
      <c r="CU221" s="34" t="e">
        <f t="shared" si="328"/>
        <v>#REF!</v>
      </c>
      <c r="CV221" s="54" t="e">
        <f t="shared" si="329"/>
        <v>#REF!</v>
      </c>
      <c r="CW221" t="s">
        <v>399</v>
      </c>
      <c r="CY221">
        <v>1</v>
      </c>
      <c r="CZ221">
        <f t="shared" si="330"/>
        <v>10399.793046136821</v>
      </c>
      <c r="DA221" s="34">
        <f t="shared" si="331"/>
        <v>17178.699999999997</v>
      </c>
      <c r="DB221" s="34">
        <f t="shared" si="332"/>
        <v>9267.8022760538588</v>
      </c>
      <c r="DC221" s="34">
        <f t="shared" si="333"/>
        <v>1597.6791933321974</v>
      </c>
      <c r="DD221" s="9">
        <f t="shared" si="334"/>
        <v>10736.687499999998</v>
      </c>
      <c r="DE221" s="59">
        <f t="shared" si="335"/>
        <v>0.44296841346079713</v>
      </c>
      <c r="DF221" s="59">
        <f t="shared" si="336"/>
        <v>0.23897871611309021</v>
      </c>
      <c r="DG221" s="59">
        <f t="shared" si="337"/>
        <v>4.1197612013114483E-2</v>
      </c>
      <c r="DH221" s="59">
        <f t="shared" si="338"/>
        <v>0.27685525841299818</v>
      </c>
      <c r="DI221" s="14">
        <f t="shared" si="339"/>
        <v>4606.7798259678584</v>
      </c>
      <c r="DJ221" s="14">
        <f t="shared" si="340"/>
        <v>2485.329190007621</v>
      </c>
      <c r="DK221" s="14">
        <f t="shared" si="341"/>
        <v>428.44663893143075</v>
      </c>
      <c r="DL221" s="14">
        <f t="shared" si="342"/>
        <v>2879.2373912299113</v>
      </c>
      <c r="DM221">
        <f t="shared" si="343"/>
        <v>4735.9305380284268</v>
      </c>
      <c r="DN221" s="34">
        <f t="shared" si="344"/>
        <v>12099.779999999999</v>
      </c>
      <c r="DO221" s="34">
        <f t="shared" si="345"/>
        <v>6527.7563857422829</v>
      </c>
      <c r="DP221" s="34">
        <f t="shared" si="346"/>
        <v>1125.3218666078956</v>
      </c>
      <c r="DQ221" s="9">
        <f t="shared" si="347"/>
        <v>7562.3624999999984</v>
      </c>
      <c r="DR221" s="59">
        <f t="shared" si="348"/>
        <v>0.44296841346079713</v>
      </c>
      <c r="DS221" s="59">
        <f t="shared" si="349"/>
        <v>0.23897871611309021</v>
      </c>
      <c r="DT221" s="59">
        <f t="shared" si="350"/>
        <v>4.1197612013114483E-2</v>
      </c>
      <c r="DU221" s="59">
        <f t="shared" si="351"/>
        <v>0.27685525841299818</v>
      </c>
      <c r="DV221" s="14">
        <f t="shared" si="352"/>
        <v>2097.8676366909917</v>
      </c>
      <c r="DW221" s="14">
        <f t="shared" si="353"/>
        <v>1131.78659957881</v>
      </c>
      <c r="DX221" s="14">
        <f t="shared" si="354"/>
        <v>195.10902882675563</v>
      </c>
      <c r="DY221" s="14">
        <f t="shared" si="355"/>
        <v>1311.1672729318695</v>
      </c>
      <c r="DZ221" s="34" t="e">
        <f t="shared" si="356"/>
        <v>#REF!</v>
      </c>
      <c r="EA221" s="34" t="e">
        <f t="shared" si="357"/>
        <v>#REF!</v>
      </c>
      <c r="EB221" s="34" t="e">
        <f t="shared" si="358"/>
        <v>#REF!</v>
      </c>
      <c r="EC221" s="34" t="e">
        <f t="shared" si="359"/>
        <v>#REF!</v>
      </c>
      <c r="ED221" s="34" t="e">
        <f t="shared" si="360"/>
        <v>#REF!</v>
      </c>
      <c r="EE221" s="59" t="e">
        <f t="shared" si="361"/>
        <v>#REF!</v>
      </c>
      <c r="EF221" s="59" t="e">
        <f t="shared" si="362"/>
        <v>#REF!</v>
      </c>
      <c r="EG221" s="59" t="e">
        <f t="shared" si="363"/>
        <v>#REF!</v>
      </c>
      <c r="EH221" s="59" t="e">
        <f t="shared" si="364"/>
        <v>#REF!</v>
      </c>
      <c r="EI221" s="14" t="e">
        <f t="shared" si="365"/>
        <v>#REF!</v>
      </c>
      <c r="EJ221" s="14" t="e">
        <f t="shared" si="366"/>
        <v>#REF!</v>
      </c>
      <c r="EK221" s="14" t="e">
        <f t="shared" si="367"/>
        <v>#REF!</v>
      </c>
      <c r="EL221" s="14" t="e">
        <f t="shared" si="368"/>
        <v>#REF!</v>
      </c>
      <c r="EM221" t="e">
        <f t="shared" si="369"/>
        <v>#REF!</v>
      </c>
      <c r="EN221" s="34" t="e">
        <f t="shared" si="370"/>
        <v>#REF!</v>
      </c>
      <c r="EO221" s="34" t="e">
        <f t="shared" si="371"/>
        <v>#REF!</v>
      </c>
      <c r="EP221" s="34" t="e">
        <f t="shared" si="372"/>
        <v>#REF!</v>
      </c>
      <c r="EQ221" s="34" t="e">
        <f t="shared" si="373"/>
        <v>#REF!</v>
      </c>
      <c r="ER221" s="59" t="e">
        <f t="shared" si="374"/>
        <v>#REF!</v>
      </c>
      <c r="ES221" s="59" t="e">
        <f t="shared" si="375"/>
        <v>#REF!</v>
      </c>
      <c r="ET221" s="59" t="e">
        <f t="shared" si="376"/>
        <v>#REF!</v>
      </c>
      <c r="EU221" s="59" t="e">
        <f t="shared" si="377"/>
        <v>#REF!</v>
      </c>
      <c r="EV221" s="14" t="e">
        <f t="shared" si="378"/>
        <v>#REF!</v>
      </c>
      <c r="EW221" s="14" t="e">
        <f t="shared" si="379"/>
        <v>#REF!</v>
      </c>
      <c r="EX221" s="14" t="e">
        <f t="shared" si="380"/>
        <v>#REF!</v>
      </c>
      <c r="EY221" s="14" t="e">
        <f t="shared" si="381"/>
        <v>#REF!</v>
      </c>
    </row>
    <row r="222" spans="1:155" x14ac:dyDescent="0.2">
      <c r="A222" s="17">
        <v>30038950</v>
      </c>
      <c r="B222" t="s">
        <v>62</v>
      </c>
      <c r="C222" t="s">
        <v>1250</v>
      </c>
      <c r="D222" t="s">
        <v>1251</v>
      </c>
      <c r="E222" t="s">
        <v>1252</v>
      </c>
      <c r="F222" t="s">
        <v>41</v>
      </c>
      <c r="G222" t="s">
        <v>42</v>
      </c>
      <c r="H222" t="s">
        <v>1253</v>
      </c>
      <c r="I222" t="s">
        <v>68</v>
      </c>
      <c r="J222" s="19" t="s">
        <v>69</v>
      </c>
      <c r="K222" t="s">
        <v>70</v>
      </c>
      <c r="L222">
        <v>1962</v>
      </c>
      <c r="M222">
        <f t="shared" si="290"/>
        <v>1962</v>
      </c>
      <c r="N222">
        <v>57</v>
      </c>
      <c r="O222" s="19">
        <f t="shared" si="291"/>
        <v>57</v>
      </c>
      <c r="P222" t="s">
        <v>80</v>
      </c>
      <c r="Q222" s="19" t="str">
        <f t="shared" si="292"/>
        <v>50-60</v>
      </c>
      <c r="R222" s="23">
        <v>429.77</v>
      </c>
      <c r="S222" s="15">
        <f t="shared" si="293"/>
        <v>0.42976999999999999</v>
      </c>
      <c r="T222">
        <v>30339169</v>
      </c>
      <c r="U222" t="s">
        <v>45</v>
      </c>
      <c r="V222" t="s">
        <v>55</v>
      </c>
      <c r="W222" t="s">
        <v>47</v>
      </c>
      <c r="X222" t="s">
        <v>88</v>
      </c>
      <c r="Y222" t="s">
        <v>408</v>
      </c>
      <c r="Z222" t="s">
        <v>1254</v>
      </c>
      <c r="AA222" t="s">
        <v>1255</v>
      </c>
      <c r="AB222" t="s">
        <v>511</v>
      </c>
      <c r="AC222">
        <v>1962</v>
      </c>
      <c r="AD222">
        <v>57</v>
      </c>
      <c r="AE222" t="str">
        <f t="shared" si="294"/>
        <v>&lt;60</v>
      </c>
      <c r="AF222">
        <v>-37.76951631</v>
      </c>
      <c r="AG222">
        <v>144.04386083</v>
      </c>
      <c r="AH222" t="s">
        <v>50</v>
      </c>
      <c r="AI222" t="s">
        <v>51</v>
      </c>
      <c r="AJ222" s="33" t="s">
        <v>446</v>
      </c>
      <c r="AL222">
        <v>1</v>
      </c>
      <c r="AM222" t="s">
        <v>86</v>
      </c>
      <c r="AN222">
        <v>220</v>
      </c>
      <c r="AO222" s="69">
        <v>4</v>
      </c>
      <c r="AP222">
        <v>2</v>
      </c>
      <c r="AQ222">
        <v>0</v>
      </c>
      <c r="AR222">
        <v>0</v>
      </c>
      <c r="AS222" s="82" t="str">
        <f t="shared" si="295"/>
        <v>Gw-0-0</v>
      </c>
      <c r="AT222" s="14">
        <f t="shared" si="296"/>
        <v>40000</v>
      </c>
      <c r="AU222" s="81">
        <f>VLOOKUP(C222,Bushfire_Vlookup!$F$2:$H$12575,3,FALSE)</f>
        <v>24763.420827999998</v>
      </c>
      <c r="AV222" s="14">
        <f>VLOOKUP(AS222,Safety_collateral_Vlookup!$J$3:$L$20,2,FALSE)</f>
        <v>3720.1399252148244</v>
      </c>
      <c r="AW222" s="14">
        <f>VLOOKUP(AS222,Safety_collateral_Vlookup!$J$3:$L$20,3,FALSE)</f>
        <v>25000</v>
      </c>
      <c r="AX222" s="48">
        <f t="shared" si="297"/>
        <v>99746.959323680217</v>
      </c>
      <c r="AY222" s="49">
        <f t="shared" si="382"/>
        <v>32662.52</v>
      </c>
      <c r="AZ222" s="14">
        <v>76000</v>
      </c>
      <c r="BA222" s="16">
        <f t="shared" si="298"/>
        <v>3.0538660006539673</v>
      </c>
      <c r="BB222" t="e">
        <f>IF(BA222&lt;=#REF!,#REF!,IF(BA222&lt;=#REF!,#REF!,IF(BA222&lt;=#REF!,#REF!,IF(BA222&lt;=#REF!,#REF!,#REF!))))</f>
        <v>#REF!</v>
      </c>
      <c r="BC222" s="51">
        <v>4</v>
      </c>
      <c r="BD222" s="21">
        <v>70</v>
      </c>
      <c r="BE222" s="21">
        <v>6.4399999999999999E-2</v>
      </c>
      <c r="BF222" s="26">
        <f t="shared" si="299"/>
        <v>2130.4518276322269</v>
      </c>
      <c r="BG222" s="21">
        <v>7</v>
      </c>
      <c r="BH222" s="21">
        <f t="shared" si="300"/>
        <v>54.6</v>
      </c>
      <c r="BI222" s="28">
        <f t="shared" si="301"/>
        <v>2.2519960070400004E-2</v>
      </c>
      <c r="BJ222" s="27">
        <f t="shared" si="302"/>
        <v>2.2519960070400004E-2</v>
      </c>
      <c r="BK222" s="28">
        <f t="shared" si="303"/>
        <v>0.3452594593589744</v>
      </c>
      <c r="BL222" s="35">
        <f t="shared" si="304"/>
        <v>1.0543761243405421</v>
      </c>
      <c r="BM222" s="21" t="str">
        <f t="shared" si="305"/>
        <v>Cr3</v>
      </c>
      <c r="BN222" s="51">
        <v>3</v>
      </c>
      <c r="BO222" s="21">
        <v>1</v>
      </c>
      <c r="BP222" s="50" t="s">
        <v>5497</v>
      </c>
      <c r="BQ222" s="14">
        <v>40000</v>
      </c>
      <c r="BR222">
        <f>IFERROR(VLOOKUP(AO222,'Model Failure data- Lines'!$A$37:$E$41,3,FALSE),'Model Failure data- Lines'!$C$37)</f>
        <v>0.45419999999999999</v>
      </c>
      <c r="BS222" s="14">
        <f t="shared" si="306"/>
        <v>45305.068924815554</v>
      </c>
      <c r="BT222" s="34">
        <f t="shared" si="307"/>
        <v>29133.348482423833</v>
      </c>
      <c r="BU222" s="34">
        <f t="shared" si="308"/>
        <v>1.5550930903856839</v>
      </c>
      <c r="BV222" s="54">
        <f t="shared" si="309"/>
        <v>16171.720442391721</v>
      </c>
      <c r="BW222">
        <f>IFERROR(VLOOKUP(AO222,'Model Failure data- Lines'!$A$37:$E$41,4,FALSE),'Model Failure data- Lines'!$D$37)</f>
        <v>0.40249999999999997</v>
      </c>
      <c r="BX222" s="14">
        <f t="shared" si="310"/>
        <v>40148.151127781282</v>
      </c>
      <c r="BY222" s="34">
        <f t="shared" si="311"/>
        <v>25985.502459649375</v>
      </c>
      <c r="BZ222" s="71">
        <f t="shared" si="312"/>
        <v>1.5450211590144871</v>
      </c>
      <c r="CA222" s="71">
        <f t="shared" si="313"/>
        <v>14162.648668131907</v>
      </c>
      <c r="CB222" s="56">
        <v>1</v>
      </c>
      <c r="CC222">
        <f>IFERROR(VLOOKUP(AO222,'Model Failure data- Lines'!$A$37:$E$41,5,FALSE),'Model Failure data- Lines'!$E$37)</f>
        <v>0.28349999999999997</v>
      </c>
      <c r="CD222" s="14">
        <f t="shared" si="314"/>
        <v>28278.262968263338</v>
      </c>
      <c r="CE222" s="34">
        <f t="shared" si="315"/>
        <v>20673.430527725468</v>
      </c>
      <c r="CF222" s="34">
        <f t="shared" si="316"/>
        <v>1.3678553702221268</v>
      </c>
      <c r="CG222" s="54">
        <f t="shared" si="317"/>
        <v>7604.8324405378698</v>
      </c>
      <c r="CH222" t="e">
        <f>IFERROR(VLOOKUP(AO222,'Model Failure data- Lines'!#REF!,3,FALSE),'Model Failure data- Lines'!#REF!)</f>
        <v>#REF!</v>
      </c>
      <c r="CI222" s="14" t="e">
        <f t="shared" si="318"/>
        <v>#REF!</v>
      </c>
      <c r="CJ222" s="34">
        <f t="shared" si="319"/>
        <v>27943.932525423788</v>
      </c>
      <c r="CK222" s="34" t="e">
        <f t="shared" si="320"/>
        <v>#REF!</v>
      </c>
      <c r="CL222" s="54" t="e">
        <f t="shared" si="321"/>
        <v>#REF!</v>
      </c>
      <c r="CM222" t="e">
        <f>IFERROR(VLOOKUP(AO222,'Model Failure data- Lines'!#REF!,4,FALSE),'Model Failure data- Lines'!#REF!)</f>
        <v>#REF!</v>
      </c>
      <c r="CN222" s="14" t="e">
        <f t="shared" si="322"/>
        <v>#REF!</v>
      </c>
      <c r="CO222" s="34">
        <f t="shared" si="323"/>
        <v>23907.015288025461</v>
      </c>
      <c r="CP222" s="34" t="e">
        <f t="shared" si="324"/>
        <v>#REF!</v>
      </c>
      <c r="CQ222" s="54" t="e">
        <f t="shared" si="325"/>
        <v>#REF!</v>
      </c>
      <c r="CR222" t="e">
        <f>IFERROR(VLOOKUP(AO222,'Model Failure data- Lines'!#REF!,5,FALSE),'Model Failure data- Lines'!#REF!)</f>
        <v>#REF!</v>
      </c>
      <c r="CS222" s="14" t="e">
        <f t="shared" si="326"/>
        <v>#REF!</v>
      </c>
      <c r="CT222" s="34">
        <f t="shared" si="327"/>
        <v>17498.508381529751</v>
      </c>
      <c r="CU222" s="34" t="e">
        <f t="shared" si="328"/>
        <v>#REF!</v>
      </c>
      <c r="CV222" s="54" t="e">
        <f t="shared" si="329"/>
        <v>#REF!</v>
      </c>
      <c r="CW222" t="s">
        <v>511</v>
      </c>
      <c r="CY222">
        <v>1</v>
      </c>
      <c r="CZ222">
        <f t="shared" si="330"/>
        <v>14162.648668131907</v>
      </c>
      <c r="DA222" s="34">
        <f t="shared" si="331"/>
        <v>17178.699999999997</v>
      </c>
      <c r="DB222" s="34">
        <f t="shared" si="332"/>
        <v>10635.084434449089</v>
      </c>
      <c r="DC222" s="34">
        <f t="shared" si="333"/>
        <v>1597.6791933321974</v>
      </c>
      <c r="DD222" s="9">
        <f t="shared" si="334"/>
        <v>10736.687499999998</v>
      </c>
      <c r="DE222" s="59">
        <f t="shared" si="335"/>
        <v>0.42788271732176647</v>
      </c>
      <c r="DF222" s="59">
        <f t="shared" si="336"/>
        <v>0.2648959948516767</v>
      </c>
      <c r="DG222" s="59">
        <f t="shared" si="337"/>
        <v>3.9794589500452802E-2</v>
      </c>
      <c r="DH222" s="59">
        <f t="shared" si="338"/>
        <v>0.26742669832610405</v>
      </c>
      <c r="DI222" s="14">
        <f t="shared" si="339"/>
        <v>6059.9525965937764</v>
      </c>
      <c r="DJ222" s="14">
        <f t="shared" si="340"/>
        <v>3751.6289086795759</v>
      </c>
      <c r="DK222" s="14">
        <f t="shared" si="341"/>
        <v>563.59678998744391</v>
      </c>
      <c r="DL222" s="14">
        <f t="shared" si="342"/>
        <v>3787.4703728711115</v>
      </c>
      <c r="DM222">
        <f t="shared" si="343"/>
        <v>7604.8324405378708</v>
      </c>
      <c r="DN222" s="34">
        <f t="shared" si="344"/>
        <v>12099.779999999999</v>
      </c>
      <c r="DO222" s="34">
        <f t="shared" si="345"/>
        <v>7490.7986016554441</v>
      </c>
      <c r="DP222" s="34">
        <f t="shared" si="346"/>
        <v>1125.3218666078956</v>
      </c>
      <c r="DQ222" s="9">
        <f t="shared" si="347"/>
        <v>7562.3624999999984</v>
      </c>
      <c r="DR222" s="59">
        <f t="shared" si="348"/>
        <v>0.42788271732176647</v>
      </c>
      <c r="DS222" s="59">
        <f t="shared" si="349"/>
        <v>0.26489599485167664</v>
      </c>
      <c r="DT222" s="59">
        <f t="shared" si="350"/>
        <v>3.9794589500452802E-2</v>
      </c>
      <c r="DU222" s="59">
        <f t="shared" si="351"/>
        <v>0.267426698326104</v>
      </c>
      <c r="DV222" s="14">
        <f t="shared" si="352"/>
        <v>3253.976369434065</v>
      </c>
      <c r="DW222" s="14">
        <f t="shared" si="353"/>
        <v>2014.4896550165831</v>
      </c>
      <c r="DX222" s="14">
        <f t="shared" si="354"/>
        <v>302.63118519093121</v>
      </c>
      <c r="DY222" s="14">
        <f t="shared" si="355"/>
        <v>2033.73523089629</v>
      </c>
      <c r="DZ222" s="34" t="e">
        <f t="shared" si="356"/>
        <v>#REF!</v>
      </c>
      <c r="EA222" s="34" t="e">
        <f t="shared" si="357"/>
        <v>#REF!</v>
      </c>
      <c r="EB222" s="34" t="e">
        <f t="shared" si="358"/>
        <v>#REF!</v>
      </c>
      <c r="EC222" s="34" t="e">
        <f t="shared" si="359"/>
        <v>#REF!</v>
      </c>
      <c r="ED222" s="34" t="e">
        <f t="shared" si="360"/>
        <v>#REF!</v>
      </c>
      <c r="EE222" s="59" t="e">
        <f t="shared" si="361"/>
        <v>#REF!</v>
      </c>
      <c r="EF222" s="59" t="e">
        <f t="shared" si="362"/>
        <v>#REF!</v>
      </c>
      <c r="EG222" s="59" t="e">
        <f t="shared" si="363"/>
        <v>#REF!</v>
      </c>
      <c r="EH222" s="59" t="e">
        <f t="shared" si="364"/>
        <v>#REF!</v>
      </c>
      <c r="EI222" s="14" t="e">
        <f t="shared" si="365"/>
        <v>#REF!</v>
      </c>
      <c r="EJ222" s="14" t="e">
        <f t="shared" si="366"/>
        <v>#REF!</v>
      </c>
      <c r="EK222" s="14" t="e">
        <f t="shared" si="367"/>
        <v>#REF!</v>
      </c>
      <c r="EL222" s="14" t="e">
        <f t="shared" si="368"/>
        <v>#REF!</v>
      </c>
      <c r="EM222" t="e">
        <f t="shared" si="369"/>
        <v>#REF!</v>
      </c>
      <c r="EN222" s="34" t="e">
        <f t="shared" si="370"/>
        <v>#REF!</v>
      </c>
      <c r="EO222" s="34" t="e">
        <f t="shared" si="371"/>
        <v>#REF!</v>
      </c>
      <c r="EP222" s="34" t="e">
        <f t="shared" si="372"/>
        <v>#REF!</v>
      </c>
      <c r="EQ222" s="34" t="e">
        <f t="shared" si="373"/>
        <v>#REF!</v>
      </c>
      <c r="ER222" s="59" t="e">
        <f t="shared" si="374"/>
        <v>#REF!</v>
      </c>
      <c r="ES222" s="59" t="e">
        <f t="shared" si="375"/>
        <v>#REF!</v>
      </c>
      <c r="ET222" s="59" t="e">
        <f t="shared" si="376"/>
        <v>#REF!</v>
      </c>
      <c r="EU222" s="59" t="e">
        <f t="shared" si="377"/>
        <v>#REF!</v>
      </c>
      <c r="EV222" s="14" t="e">
        <f t="shared" si="378"/>
        <v>#REF!</v>
      </c>
      <c r="EW222" s="14" t="e">
        <f t="shared" si="379"/>
        <v>#REF!</v>
      </c>
      <c r="EX222" s="14" t="e">
        <f t="shared" si="380"/>
        <v>#REF!</v>
      </c>
      <c r="EY222" s="14" t="e">
        <f t="shared" si="381"/>
        <v>#REF!</v>
      </c>
    </row>
    <row r="223" spans="1:155" x14ac:dyDescent="0.2">
      <c r="A223" s="17">
        <v>30350063</v>
      </c>
      <c r="B223" t="s">
        <v>62</v>
      </c>
      <c r="C223" t="s">
        <v>4877</v>
      </c>
      <c r="D223" t="s">
        <v>4878</v>
      </c>
      <c r="E223" t="s">
        <v>2397</v>
      </c>
      <c r="F223" t="s">
        <v>41</v>
      </c>
      <c r="G223" t="s">
        <v>42</v>
      </c>
      <c r="H223" t="s">
        <v>4879</v>
      </c>
      <c r="I223" t="s">
        <v>68</v>
      </c>
      <c r="J223" s="19" t="s">
        <v>69</v>
      </c>
      <c r="K223" t="s">
        <v>70</v>
      </c>
      <c r="L223">
        <v>1962</v>
      </c>
      <c r="M223">
        <f t="shared" si="290"/>
        <v>1962</v>
      </c>
      <c r="N223">
        <v>57</v>
      </c>
      <c r="O223" s="19">
        <f t="shared" si="291"/>
        <v>57</v>
      </c>
      <c r="P223" t="s">
        <v>80</v>
      </c>
      <c r="Q223" s="19" t="str">
        <f t="shared" si="292"/>
        <v>50-60</v>
      </c>
      <c r="R223" s="23">
        <v>417.58</v>
      </c>
      <c r="S223" s="15">
        <f t="shared" si="293"/>
        <v>0.41758000000000001</v>
      </c>
      <c r="T223">
        <v>30326130</v>
      </c>
      <c r="U223" t="s">
        <v>45</v>
      </c>
      <c r="V223" t="s">
        <v>55</v>
      </c>
      <c r="W223" t="s">
        <v>47</v>
      </c>
      <c r="X223" t="s">
        <v>48</v>
      </c>
      <c r="Y223" t="s">
        <v>452</v>
      </c>
      <c r="Z223" t="s">
        <v>4880</v>
      </c>
      <c r="AA223" t="s">
        <v>4881</v>
      </c>
      <c r="AB223" t="s">
        <v>458</v>
      </c>
      <c r="AC223">
        <v>1962</v>
      </c>
      <c r="AD223">
        <v>57</v>
      </c>
      <c r="AE223" t="str">
        <f t="shared" si="294"/>
        <v>&lt;60</v>
      </c>
      <c r="AF223">
        <v>-37.766090269999999</v>
      </c>
      <c r="AG223">
        <v>144.04161171000001</v>
      </c>
      <c r="AH223" t="s">
        <v>50</v>
      </c>
      <c r="AI223" t="s">
        <v>51</v>
      </c>
      <c r="AJ223" s="33" t="s">
        <v>446</v>
      </c>
      <c r="AL223">
        <v>1</v>
      </c>
      <c r="AM223" t="s">
        <v>86</v>
      </c>
      <c r="AN223">
        <v>220</v>
      </c>
      <c r="AO223" s="69">
        <v>4</v>
      </c>
      <c r="AP223">
        <v>2</v>
      </c>
      <c r="AQ223">
        <v>0</v>
      </c>
      <c r="AR223">
        <v>0</v>
      </c>
      <c r="AS223" s="82" t="str">
        <f t="shared" si="295"/>
        <v>Gw-0-0</v>
      </c>
      <c r="AT223" s="14">
        <f t="shared" si="296"/>
        <v>40000</v>
      </c>
      <c r="AU223" s="81">
        <f>VLOOKUP(C223,Bushfire_Vlookup!$F$2:$H$12575,3,FALSE)</f>
        <v>24763.420827999998</v>
      </c>
      <c r="AV223" s="14">
        <f>VLOOKUP(AS223,Safety_collateral_Vlookup!$J$3:$L$20,2,FALSE)</f>
        <v>3720.1399252148244</v>
      </c>
      <c r="AW223" s="14">
        <f>VLOOKUP(AS223,Safety_collateral_Vlookup!$J$3:$L$20,3,FALSE)</f>
        <v>25000</v>
      </c>
      <c r="AX223" s="48">
        <f t="shared" si="297"/>
        <v>99746.959323680217</v>
      </c>
      <c r="AY223" s="49">
        <f t="shared" si="382"/>
        <v>31736.080000000002</v>
      </c>
      <c r="AZ223" s="14">
        <v>76000</v>
      </c>
      <c r="BA223" s="16">
        <f t="shared" si="298"/>
        <v>3.1430144908785271</v>
      </c>
      <c r="BB223" t="e">
        <f>IF(BA223&lt;=#REF!,#REF!,IF(BA223&lt;=#REF!,#REF!,IF(BA223&lt;=#REF!,#REF!,IF(BA223&lt;=#REF!,#REF!,#REF!))))</f>
        <v>#REF!</v>
      </c>
      <c r="BC223" s="51">
        <v>4</v>
      </c>
      <c r="BD223" s="21">
        <v>70</v>
      </c>
      <c r="BE223" s="21">
        <v>6.4399999999999999E-2</v>
      </c>
      <c r="BF223" s="26">
        <f t="shared" si="299"/>
        <v>2070.0236735525173</v>
      </c>
      <c r="BG223" s="21">
        <v>7</v>
      </c>
      <c r="BH223" s="21">
        <f t="shared" si="300"/>
        <v>54.6</v>
      </c>
      <c r="BI223" s="28">
        <f t="shared" si="301"/>
        <v>2.2519960070400004E-2</v>
      </c>
      <c r="BJ223" s="27">
        <f t="shared" si="302"/>
        <v>2.2519960070400004E-2</v>
      </c>
      <c r="BK223" s="28">
        <f t="shared" si="303"/>
        <v>0.3452594593589744</v>
      </c>
      <c r="BL223" s="35">
        <f t="shared" si="304"/>
        <v>1.0851554838781425</v>
      </c>
      <c r="BM223" s="21" t="str">
        <f t="shared" si="305"/>
        <v>Cr3</v>
      </c>
      <c r="BN223" s="51">
        <v>3</v>
      </c>
      <c r="BO223" s="21">
        <v>1</v>
      </c>
      <c r="BP223" s="50" t="s">
        <v>5497</v>
      </c>
      <c r="BQ223" s="14">
        <v>40000</v>
      </c>
      <c r="BR223">
        <f>IFERROR(VLOOKUP(AO223,'Model Failure data- Lines'!$A$37:$E$41,3,FALSE),'Model Failure data- Lines'!$C$37)</f>
        <v>0.45419999999999999</v>
      </c>
      <c r="BS223" s="14">
        <f t="shared" si="306"/>
        <v>45305.068924815554</v>
      </c>
      <c r="BT223" s="34">
        <f t="shared" si="307"/>
        <v>28307.009933896141</v>
      </c>
      <c r="BU223" s="34">
        <f t="shared" si="308"/>
        <v>1.6004893851598625</v>
      </c>
      <c r="BV223" s="54">
        <f t="shared" si="309"/>
        <v>16998.058990919413</v>
      </c>
      <c r="BW223">
        <f>IFERROR(VLOOKUP(AO223,'Model Failure data- Lines'!$A$37:$E$41,4,FALSE),'Model Failure data- Lines'!$D$37)</f>
        <v>0.40249999999999997</v>
      </c>
      <c r="BX223" s="14">
        <f t="shared" si="310"/>
        <v>40148.151127781282</v>
      </c>
      <c r="BY223" s="34">
        <f t="shared" si="311"/>
        <v>25248.449442958761</v>
      </c>
      <c r="BZ223" s="71">
        <f t="shared" si="312"/>
        <v>1.5901234338561618</v>
      </c>
      <c r="CA223" s="71">
        <f t="shared" si="313"/>
        <v>14899.701684822521</v>
      </c>
      <c r="CB223" s="56">
        <v>1</v>
      </c>
      <c r="CC223">
        <f>IFERROR(VLOOKUP(AO223,'Model Failure data- Lines'!$A$37:$E$41,5,FALSE),'Model Failure data- Lines'!$E$37)</f>
        <v>0.28349999999999997</v>
      </c>
      <c r="CD223" s="14">
        <f t="shared" si="314"/>
        <v>28278.262968263338</v>
      </c>
      <c r="CE223" s="34">
        <f t="shared" si="315"/>
        <v>20087.049165292134</v>
      </c>
      <c r="CF223" s="34">
        <f t="shared" si="316"/>
        <v>1.4077858193887722</v>
      </c>
      <c r="CG223" s="54">
        <f t="shared" si="317"/>
        <v>8191.2138029712041</v>
      </c>
      <c r="CH223" t="e">
        <f>IFERROR(VLOOKUP(AO223,'Model Failure data- Lines'!#REF!,3,FALSE),'Model Failure data- Lines'!#REF!)</f>
        <v>#REF!</v>
      </c>
      <c r="CI223" s="14" t="e">
        <f t="shared" si="318"/>
        <v>#REF!</v>
      </c>
      <c r="CJ223" s="34">
        <f t="shared" si="319"/>
        <v>27151.330581395781</v>
      </c>
      <c r="CK223" s="34" t="e">
        <f t="shared" si="320"/>
        <v>#REF!</v>
      </c>
      <c r="CL223" s="54" t="e">
        <f t="shared" si="321"/>
        <v>#REF!</v>
      </c>
      <c r="CM223" t="e">
        <f>IFERROR(VLOOKUP(AO223,'Model Failure data- Lines'!#REF!,4,FALSE),'Model Failure data- Lines'!#REF!)</f>
        <v>#REF!</v>
      </c>
      <c r="CN223" s="14" t="e">
        <f t="shared" si="322"/>
        <v>#REF!</v>
      </c>
      <c r="CO223" s="34">
        <f t="shared" si="323"/>
        <v>23228.916499461742</v>
      </c>
      <c r="CP223" s="34" t="e">
        <f t="shared" si="324"/>
        <v>#REF!</v>
      </c>
      <c r="CQ223" s="54" t="e">
        <f t="shared" si="325"/>
        <v>#REF!</v>
      </c>
      <c r="CR223" t="e">
        <f>IFERROR(VLOOKUP(AO223,'Model Failure data- Lines'!#REF!,5,FALSE),'Model Failure data- Lines'!#REF!)</f>
        <v>#REF!</v>
      </c>
      <c r="CS223" s="14" t="e">
        <f t="shared" si="326"/>
        <v>#REF!</v>
      </c>
      <c r="CT223" s="34">
        <f t="shared" si="327"/>
        <v>17002.180538332585</v>
      </c>
      <c r="CU223" s="34" t="e">
        <f t="shared" si="328"/>
        <v>#REF!</v>
      </c>
      <c r="CV223" s="54" t="e">
        <f t="shared" si="329"/>
        <v>#REF!</v>
      </c>
      <c r="CW223" t="s">
        <v>458</v>
      </c>
      <c r="CY223">
        <v>1</v>
      </c>
      <c r="CZ223">
        <f t="shared" si="330"/>
        <v>14899.701684822521</v>
      </c>
      <c r="DA223" s="34">
        <f t="shared" si="331"/>
        <v>17178.699999999997</v>
      </c>
      <c r="DB223" s="34">
        <f t="shared" si="332"/>
        <v>10635.084434449089</v>
      </c>
      <c r="DC223" s="34">
        <f t="shared" si="333"/>
        <v>1597.6791933321974</v>
      </c>
      <c r="DD223" s="9">
        <f t="shared" si="334"/>
        <v>10736.687499999998</v>
      </c>
      <c r="DE223" s="59">
        <f t="shared" si="335"/>
        <v>0.42788271732176647</v>
      </c>
      <c r="DF223" s="59">
        <f t="shared" si="336"/>
        <v>0.2648959948516767</v>
      </c>
      <c r="DG223" s="59">
        <f t="shared" si="337"/>
        <v>3.9794589500452802E-2</v>
      </c>
      <c r="DH223" s="59">
        <f t="shared" si="338"/>
        <v>0.26742669832610405</v>
      </c>
      <c r="DI223" s="14">
        <f t="shared" si="339"/>
        <v>6375.3248441855612</v>
      </c>
      <c r="DJ223" s="14">
        <f t="shared" si="340"/>
        <v>3946.8713007942652</v>
      </c>
      <c r="DK223" s="14">
        <f t="shared" si="341"/>
        <v>592.92751222671723</v>
      </c>
      <c r="DL223" s="14">
        <f t="shared" si="342"/>
        <v>3984.5780276159767</v>
      </c>
      <c r="DM223">
        <f t="shared" si="343"/>
        <v>8191.213802971206</v>
      </c>
      <c r="DN223" s="34">
        <f t="shared" si="344"/>
        <v>12099.779999999999</v>
      </c>
      <c r="DO223" s="34">
        <f t="shared" si="345"/>
        <v>7490.7986016554441</v>
      </c>
      <c r="DP223" s="34">
        <f t="shared" si="346"/>
        <v>1125.3218666078956</v>
      </c>
      <c r="DQ223" s="9">
        <f t="shared" si="347"/>
        <v>7562.3624999999984</v>
      </c>
      <c r="DR223" s="59">
        <f t="shared" si="348"/>
        <v>0.42788271732176647</v>
      </c>
      <c r="DS223" s="59">
        <f t="shared" si="349"/>
        <v>0.26489599485167664</v>
      </c>
      <c r="DT223" s="59">
        <f t="shared" si="350"/>
        <v>3.9794589500452802E-2</v>
      </c>
      <c r="DU223" s="59">
        <f t="shared" si="351"/>
        <v>0.267426698326104</v>
      </c>
      <c r="DV223" s="14">
        <f t="shared" si="352"/>
        <v>3504.8788201788802</v>
      </c>
      <c r="DW223" s="14">
        <f t="shared" si="353"/>
        <v>2169.819729380843</v>
      </c>
      <c r="DX223" s="14">
        <f t="shared" si="354"/>
        <v>325.965990799682</v>
      </c>
      <c r="DY223" s="14">
        <f t="shared" si="355"/>
        <v>2190.5492626117993</v>
      </c>
      <c r="DZ223" s="34" t="e">
        <f t="shared" si="356"/>
        <v>#REF!</v>
      </c>
      <c r="EA223" s="34" t="e">
        <f t="shared" si="357"/>
        <v>#REF!</v>
      </c>
      <c r="EB223" s="34" t="e">
        <f t="shared" si="358"/>
        <v>#REF!</v>
      </c>
      <c r="EC223" s="34" t="e">
        <f t="shared" si="359"/>
        <v>#REF!</v>
      </c>
      <c r="ED223" s="34" t="e">
        <f t="shared" si="360"/>
        <v>#REF!</v>
      </c>
      <c r="EE223" s="59" t="e">
        <f t="shared" si="361"/>
        <v>#REF!</v>
      </c>
      <c r="EF223" s="59" t="e">
        <f t="shared" si="362"/>
        <v>#REF!</v>
      </c>
      <c r="EG223" s="59" t="e">
        <f t="shared" si="363"/>
        <v>#REF!</v>
      </c>
      <c r="EH223" s="59" t="e">
        <f t="shared" si="364"/>
        <v>#REF!</v>
      </c>
      <c r="EI223" s="14" t="e">
        <f t="shared" si="365"/>
        <v>#REF!</v>
      </c>
      <c r="EJ223" s="14" t="e">
        <f t="shared" si="366"/>
        <v>#REF!</v>
      </c>
      <c r="EK223" s="14" t="e">
        <f t="shared" si="367"/>
        <v>#REF!</v>
      </c>
      <c r="EL223" s="14" t="e">
        <f t="shared" si="368"/>
        <v>#REF!</v>
      </c>
      <c r="EM223" t="e">
        <f t="shared" si="369"/>
        <v>#REF!</v>
      </c>
      <c r="EN223" s="34" t="e">
        <f t="shared" si="370"/>
        <v>#REF!</v>
      </c>
      <c r="EO223" s="34" t="e">
        <f t="shared" si="371"/>
        <v>#REF!</v>
      </c>
      <c r="EP223" s="34" t="e">
        <f t="shared" si="372"/>
        <v>#REF!</v>
      </c>
      <c r="EQ223" s="34" t="e">
        <f t="shared" si="373"/>
        <v>#REF!</v>
      </c>
      <c r="ER223" s="59" t="e">
        <f t="shared" si="374"/>
        <v>#REF!</v>
      </c>
      <c r="ES223" s="59" t="e">
        <f t="shared" si="375"/>
        <v>#REF!</v>
      </c>
      <c r="ET223" s="59" t="e">
        <f t="shared" si="376"/>
        <v>#REF!</v>
      </c>
      <c r="EU223" s="59" t="e">
        <f t="shared" si="377"/>
        <v>#REF!</v>
      </c>
      <c r="EV223" s="14" t="e">
        <f t="shared" si="378"/>
        <v>#REF!</v>
      </c>
      <c r="EW223" s="14" t="e">
        <f t="shared" si="379"/>
        <v>#REF!</v>
      </c>
      <c r="EX223" s="14" t="e">
        <f t="shared" si="380"/>
        <v>#REF!</v>
      </c>
      <c r="EY223" s="14" t="e">
        <f t="shared" si="381"/>
        <v>#REF!</v>
      </c>
    </row>
    <row r="224" spans="1:155" x14ac:dyDescent="0.2">
      <c r="A224" s="17">
        <v>30105220</v>
      </c>
      <c r="B224" t="s">
        <v>62</v>
      </c>
      <c r="C224" t="s">
        <v>2366</v>
      </c>
      <c r="D224" t="s">
        <v>2367</v>
      </c>
      <c r="E224" t="s">
        <v>2368</v>
      </c>
      <c r="F224" t="s">
        <v>41</v>
      </c>
      <c r="G224" t="s">
        <v>42</v>
      </c>
      <c r="H224" t="s">
        <v>2369</v>
      </c>
      <c r="I224" t="s">
        <v>68</v>
      </c>
      <c r="J224" s="19" t="s">
        <v>69</v>
      </c>
      <c r="K224" t="s">
        <v>70</v>
      </c>
      <c r="L224">
        <v>1962</v>
      </c>
      <c r="M224">
        <f t="shared" si="290"/>
        <v>1962</v>
      </c>
      <c r="N224">
        <v>57</v>
      </c>
      <c r="O224" s="19">
        <f t="shared" si="291"/>
        <v>57</v>
      </c>
      <c r="P224" t="s">
        <v>80</v>
      </c>
      <c r="Q224" s="19" t="str">
        <f t="shared" si="292"/>
        <v>50-60</v>
      </c>
      <c r="R224" s="23">
        <v>509.02</v>
      </c>
      <c r="S224" s="15">
        <f t="shared" si="293"/>
        <v>0.50902000000000003</v>
      </c>
      <c r="T224">
        <v>30132501</v>
      </c>
      <c r="U224" t="s">
        <v>45</v>
      </c>
      <c r="V224" t="s">
        <v>55</v>
      </c>
      <c r="W224" t="s">
        <v>47</v>
      </c>
      <c r="X224" t="s">
        <v>88</v>
      </c>
      <c r="Y224" t="s">
        <v>408</v>
      </c>
      <c r="Z224" t="s">
        <v>2370</v>
      </c>
      <c r="AA224" t="s">
        <v>2371</v>
      </c>
      <c r="AB224" t="s">
        <v>593</v>
      </c>
      <c r="AC224">
        <v>1962</v>
      </c>
      <c r="AD224">
        <v>57</v>
      </c>
      <c r="AE224" t="str">
        <f t="shared" si="294"/>
        <v>&lt;60</v>
      </c>
      <c r="AF224">
        <v>-37.762743270000001</v>
      </c>
      <c r="AG224">
        <v>144.03942674000001</v>
      </c>
      <c r="AH224" t="s">
        <v>50</v>
      </c>
      <c r="AI224" t="s">
        <v>51</v>
      </c>
      <c r="AJ224" s="33" t="s">
        <v>446</v>
      </c>
      <c r="AL224">
        <v>1</v>
      </c>
      <c r="AM224" t="s">
        <v>86</v>
      </c>
      <c r="AN224">
        <v>220</v>
      </c>
      <c r="AO224" s="69">
        <v>4</v>
      </c>
      <c r="AP224">
        <v>2</v>
      </c>
      <c r="AQ224">
        <v>0</v>
      </c>
      <c r="AR224">
        <v>0</v>
      </c>
      <c r="AS224" s="82" t="str">
        <f t="shared" si="295"/>
        <v>Gw-0-0</v>
      </c>
      <c r="AT224" s="14">
        <f t="shared" si="296"/>
        <v>40000</v>
      </c>
      <c r="AU224" s="81">
        <f>VLOOKUP(C224,Bushfire_Vlookup!$F$2:$H$12575,3,FALSE)</f>
        <v>24763.420827999998</v>
      </c>
      <c r="AV224" s="14">
        <f>VLOOKUP(AS224,Safety_collateral_Vlookup!$J$3:$L$20,2,FALSE)</f>
        <v>3720.1399252148244</v>
      </c>
      <c r="AW224" s="14">
        <f>VLOOKUP(AS224,Safety_collateral_Vlookup!$J$3:$L$20,3,FALSE)</f>
        <v>25000</v>
      </c>
      <c r="AX224" s="48">
        <f t="shared" si="297"/>
        <v>99746.959323680217</v>
      </c>
      <c r="AY224" s="49">
        <f t="shared" si="382"/>
        <v>38685.520000000004</v>
      </c>
      <c r="AZ224" s="14">
        <v>76000</v>
      </c>
      <c r="BA224" s="16">
        <f t="shared" si="298"/>
        <v>2.5784055461495723</v>
      </c>
      <c r="BB224" t="e">
        <f>IF(BA224&lt;=#REF!,#REF!,IF(BA224&lt;=#REF!,#REF!,IF(BA224&lt;=#REF!,#REF!,IF(BA224&lt;=#REF!,#REF!,#REF!))))</f>
        <v>#REF!</v>
      </c>
      <c r="BC224" s="51">
        <v>3</v>
      </c>
      <c r="BD224" s="21">
        <v>70</v>
      </c>
      <c r="BE224" s="21">
        <v>6.4399999999999999E-2</v>
      </c>
      <c r="BF224" s="26">
        <f t="shared" si="299"/>
        <v>2523.3091870101589</v>
      </c>
      <c r="BG224" s="21">
        <v>7</v>
      </c>
      <c r="BH224" s="21">
        <f t="shared" si="300"/>
        <v>54.6</v>
      </c>
      <c r="BI224" s="28">
        <f t="shared" si="301"/>
        <v>2.2519960070400004E-2</v>
      </c>
      <c r="BJ224" s="27">
        <f t="shared" si="302"/>
        <v>2.2519960070400004E-2</v>
      </c>
      <c r="BK224" s="28">
        <f t="shared" si="303"/>
        <v>0.34525945935897445</v>
      </c>
      <c r="BL224" s="35">
        <f t="shared" si="304"/>
        <v>0.89021890487178268</v>
      </c>
      <c r="BM224" s="21" t="str">
        <f t="shared" si="305"/>
        <v>Cr2</v>
      </c>
      <c r="BN224" s="51">
        <v>2</v>
      </c>
      <c r="BO224" s="21">
        <v>2</v>
      </c>
      <c r="BP224" s="50" t="s">
        <v>5497</v>
      </c>
      <c r="BQ224" s="14">
        <v>40000</v>
      </c>
      <c r="BR224">
        <f>IFERROR(VLOOKUP(AO224,'Model Failure data- Lines'!$A$37:$E$41,3,FALSE),'Model Failure data- Lines'!$C$37)</f>
        <v>0.45419999999999999</v>
      </c>
      <c r="BS224" s="14">
        <f t="shared" si="306"/>
        <v>45305.068924815554</v>
      </c>
      <c r="BT224" s="34">
        <f t="shared" si="307"/>
        <v>34505.565871334387</v>
      </c>
      <c r="BU224" s="34">
        <f t="shared" si="308"/>
        <v>1.3129785813033974</v>
      </c>
      <c r="BV224" s="54">
        <f t="shared" si="309"/>
        <v>10799.503053481167</v>
      </c>
      <c r="BW224">
        <f>IFERROR(VLOOKUP(AO224,'Model Failure data- Lines'!$A$37:$E$41,4,FALSE),'Model Failure data- Lines'!$D$37)</f>
        <v>0.40249999999999997</v>
      </c>
      <c r="BX224" s="14">
        <f t="shared" si="310"/>
        <v>40148.151127781282</v>
      </c>
      <c r="BY224" s="34">
        <f t="shared" si="311"/>
        <v>30777.254024270485</v>
      </c>
      <c r="BZ224" s="71">
        <f t="shared" si="312"/>
        <v>1.3044747623072885</v>
      </c>
      <c r="CA224" s="71">
        <f t="shared" si="313"/>
        <v>9370.897103510797</v>
      </c>
      <c r="CB224" s="56">
        <v>1</v>
      </c>
      <c r="CC224">
        <f>IFERROR(VLOOKUP(AO224,'Model Failure data- Lines'!$A$37:$E$41,5,FALSE),'Model Failure data- Lines'!$E$37)</f>
        <v>0.28349999999999997</v>
      </c>
      <c r="CD224" s="14">
        <f t="shared" si="314"/>
        <v>28278.262968263338</v>
      </c>
      <c r="CE224" s="34">
        <f t="shared" si="315"/>
        <v>24485.630935669818</v>
      </c>
      <c r="CF224" s="34">
        <f t="shared" si="316"/>
        <v>1.1548921505252514</v>
      </c>
      <c r="CG224" s="54">
        <f t="shared" si="317"/>
        <v>3792.6320325935194</v>
      </c>
      <c r="CH224" t="e">
        <f>IFERROR(VLOOKUP(AO224,'Model Failure data- Lines'!#REF!,3,FALSE),'Model Failure data- Lines'!#REF!)</f>
        <v>#REF!</v>
      </c>
      <c r="CI224" s="14" t="e">
        <f t="shared" si="318"/>
        <v>#REF!</v>
      </c>
      <c r="CJ224" s="34">
        <f t="shared" si="319"/>
        <v>33096.820471627187</v>
      </c>
      <c r="CK224" s="34" t="e">
        <f t="shared" si="320"/>
        <v>#REF!</v>
      </c>
      <c r="CL224" s="54" t="e">
        <f t="shared" si="321"/>
        <v>#REF!</v>
      </c>
      <c r="CM224" t="e">
        <f>IFERROR(VLOOKUP(AO224,'Model Failure data- Lines'!#REF!,4,FALSE),'Model Failure data- Lines'!#REF!)</f>
        <v>#REF!</v>
      </c>
      <c r="CN224" s="14" t="e">
        <f t="shared" si="322"/>
        <v>#REF!</v>
      </c>
      <c r="CO224" s="34">
        <f t="shared" si="323"/>
        <v>28315.491825652611</v>
      </c>
      <c r="CP224" s="34" t="e">
        <f t="shared" si="324"/>
        <v>#REF!</v>
      </c>
      <c r="CQ224" s="54" t="e">
        <f t="shared" si="325"/>
        <v>#REF!</v>
      </c>
      <c r="CR224" t="e">
        <f>IFERROR(VLOOKUP(AO224,'Model Failure data- Lines'!#REF!,5,FALSE),'Model Failure data- Lines'!#REF!)</f>
        <v>#REF!</v>
      </c>
      <c r="CS224" s="14" t="e">
        <f t="shared" si="326"/>
        <v>#REF!</v>
      </c>
      <c r="CT224" s="34">
        <f t="shared" si="327"/>
        <v>20725.250102069189</v>
      </c>
      <c r="CU224" s="34" t="e">
        <f t="shared" si="328"/>
        <v>#REF!</v>
      </c>
      <c r="CV224" s="54" t="e">
        <f t="shared" si="329"/>
        <v>#REF!</v>
      </c>
      <c r="CW224" t="s">
        <v>593</v>
      </c>
      <c r="CY224">
        <v>1</v>
      </c>
      <c r="CZ224">
        <f t="shared" si="330"/>
        <v>9370.897103510797</v>
      </c>
      <c r="DA224" s="34">
        <f t="shared" si="331"/>
        <v>17178.699999999997</v>
      </c>
      <c r="DB224" s="34">
        <f t="shared" si="332"/>
        <v>10635.084434449089</v>
      </c>
      <c r="DC224" s="34">
        <f t="shared" si="333"/>
        <v>1597.6791933321974</v>
      </c>
      <c r="DD224" s="9">
        <f t="shared" si="334"/>
        <v>10736.687499999998</v>
      </c>
      <c r="DE224" s="59">
        <f t="shared" si="335"/>
        <v>0.42788271732176647</v>
      </c>
      <c r="DF224" s="59">
        <f t="shared" si="336"/>
        <v>0.2648959948516767</v>
      </c>
      <c r="DG224" s="59">
        <f t="shared" si="337"/>
        <v>3.9794589500452802E-2</v>
      </c>
      <c r="DH224" s="59">
        <f t="shared" si="338"/>
        <v>0.26742669832610405</v>
      </c>
      <c r="DI224" s="14">
        <f t="shared" si="339"/>
        <v>4009.6449163928701</v>
      </c>
      <c r="DJ224" s="14">
        <f t="shared" si="340"/>
        <v>2482.313110887188</v>
      </c>
      <c r="DK224" s="14">
        <f t="shared" si="341"/>
        <v>372.91100348519433</v>
      </c>
      <c r="DL224" s="14">
        <f t="shared" si="342"/>
        <v>2506.0280727455443</v>
      </c>
      <c r="DM224">
        <f t="shared" si="343"/>
        <v>3792.6320325935212</v>
      </c>
      <c r="DN224" s="34">
        <f t="shared" si="344"/>
        <v>12099.779999999999</v>
      </c>
      <c r="DO224" s="34">
        <f t="shared" si="345"/>
        <v>7490.7986016554441</v>
      </c>
      <c r="DP224" s="34">
        <f t="shared" si="346"/>
        <v>1125.3218666078956</v>
      </c>
      <c r="DQ224" s="9">
        <f t="shared" si="347"/>
        <v>7562.3624999999984</v>
      </c>
      <c r="DR224" s="59">
        <f t="shared" si="348"/>
        <v>0.42788271732176647</v>
      </c>
      <c r="DS224" s="59">
        <f t="shared" si="349"/>
        <v>0.26489599485167664</v>
      </c>
      <c r="DT224" s="59">
        <f t="shared" si="350"/>
        <v>3.9794589500452802E-2</v>
      </c>
      <c r="DU224" s="59">
        <f t="shared" si="351"/>
        <v>0.267426698326104</v>
      </c>
      <c r="DV224" s="14">
        <f t="shared" si="352"/>
        <v>1622.8016999076904</v>
      </c>
      <c r="DW224" s="14">
        <f t="shared" si="353"/>
        <v>1004.6530353801973</v>
      </c>
      <c r="DX224" s="14">
        <f t="shared" si="354"/>
        <v>150.92623486332712</v>
      </c>
      <c r="DY224" s="14">
        <f t="shared" si="355"/>
        <v>1014.2510624423062</v>
      </c>
      <c r="DZ224" s="34" t="e">
        <f t="shared" si="356"/>
        <v>#REF!</v>
      </c>
      <c r="EA224" s="34" t="e">
        <f t="shared" si="357"/>
        <v>#REF!</v>
      </c>
      <c r="EB224" s="34" t="e">
        <f t="shared" si="358"/>
        <v>#REF!</v>
      </c>
      <c r="EC224" s="34" t="e">
        <f t="shared" si="359"/>
        <v>#REF!</v>
      </c>
      <c r="ED224" s="34" t="e">
        <f t="shared" si="360"/>
        <v>#REF!</v>
      </c>
      <c r="EE224" s="59" t="e">
        <f t="shared" si="361"/>
        <v>#REF!</v>
      </c>
      <c r="EF224" s="59" t="e">
        <f t="shared" si="362"/>
        <v>#REF!</v>
      </c>
      <c r="EG224" s="59" t="e">
        <f t="shared" si="363"/>
        <v>#REF!</v>
      </c>
      <c r="EH224" s="59" t="e">
        <f t="shared" si="364"/>
        <v>#REF!</v>
      </c>
      <c r="EI224" s="14" t="e">
        <f t="shared" si="365"/>
        <v>#REF!</v>
      </c>
      <c r="EJ224" s="14" t="e">
        <f t="shared" si="366"/>
        <v>#REF!</v>
      </c>
      <c r="EK224" s="14" t="e">
        <f t="shared" si="367"/>
        <v>#REF!</v>
      </c>
      <c r="EL224" s="14" t="e">
        <f t="shared" si="368"/>
        <v>#REF!</v>
      </c>
      <c r="EM224" t="e">
        <f t="shared" si="369"/>
        <v>#REF!</v>
      </c>
      <c r="EN224" s="34" t="e">
        <f t="shared" si="370"/>
        <v>#REF!</v>
      </c>
      <c r="EO224" s="34" t="e">
        <f t="shared" si="371"/>
        <v>#REF!</v>
      </c>
      <c r="EP224" s="34" t="e">
        <f t="shared" si="372"/>
        <v>#REF!</v>
      </c>
      <c r="EQ224" s="34" t="e">
        <f t="shared" si="373"/>
        <v>#REF!</v>
      </c>
      <c r="ER224" s="59" t="e">
        <f t="shared" si="374"/>
        <v>#REF!</v>
      </c>
      <c r="ES224" s="59" t="e">
        <f t="shared" si="375"/>
        <v>#REF!</v>
      </c>
      <c r="ET224" s="59" t="e">
        <f t="shared" si="376"/>
        <v>#REF!</v>
      </c>
      <c r="EU224" s="59" t="e">
        <f t="shared" si="377"/>
        <v>#REF!</v>
      </c>
      <c r="EV224" s="14" t="e">
        <f t="shared" si="378"/>
        <v>#REF!</v>
      </c>
      <c r="EW224" s="14" t="e">
        <f t="shared" si="379"/>
        <v>#REF!</v>
      </c>
      <c r="EX224" s="14" t="e">
        <f t="shared" si="380"/>
        <v>#REF!</v>
      </c>
      <c r="EY224" s="14" t="e">
        <f t="shared" si="381"/>
        <v>#REF!</v>
      </c>
    </row>
    <row r="225" spans="1:155" x14ac:dyDescent="0.2">
      <c r="A225" s="17">
        <v>30324066</v>
      </c>
      <c r="B225" t="s">
        <v>62</v>
      </c>
      <c r="C225" t="s">
        <v>4656</v>
      </c>
      <c r="D225" t="s">
        <v>4657</v>
      </c>
      <c r="E225" t="s">
        <v>4658</v>
      </c>
      <c r="F225" t="s">
        <v>41</v>
      </c>
      <c r="G225" t="s">
        <v>42</v>
      </c>
      <c r="H225" t="s">
        <v>4659</v>
      </c>
      <c r="I225" t="s">
        <v>68</v>
      </c>
      <c r="J225" s="19" t="s">
        <v>69</v>
      </c>
      <c r="K225" t="s">
        <v>70</v>
      </c>
      <c r="L225">
        <v>1962</v>
      </c>
      <c r="M225">
        <f t="shared" si="290"/>
        <v>1962</v>
      </c>
      <c r="N225">
        <v>57</v>
      </c>
      <c r="O225" s="19">
        <f t="shared" si="291"/>
        <v>57</v>
      </c>
      <c r="P225" t="s">
        <v>80</v>
      </c>
      <c r="Q225" s="19" t="str">
        <f t="shared" si="292"/>
        <v>50-60</v>
      </c>
      <c r="R225" s="23">
        <v>539.5</v>
      </c>
      <c r="S225" s="15">
        <f t="shared" si="293"/>
        <v>0.53949999999999998</v>
      </c>
      <c r="T225">
        <v>30136323</v>
      </c>
      <c r="U225" t="s">
        <v>45</v>
      </c>
      <c r="V225" t="s">
        <v>55</v>
      </c>
      <c r="W225" t="s">
        <v>47</v>
      </c>
      <c r="X225" t="s">
        <v>88</v>
      </c>
      <c r="Y225" t="s">
        <v>408</v>
      </c>
      <c r="Z225" t="s">
        <v>4660</v>
      </c>
      <c r="AA225" t="s">
        <v>4661</v>
      </c>
      <c r="AB225" t="s">
        <v>262</v>
      </c>
      <c r="AC225">
        <v>1962</v>
      </c>
      <c r="AD225">
        <v>57</v>
      </c>
      <c r="AE225" t="str">
        <f t="shared" si="294"/>
        <v>&lt;60</v>
      </c>
      <c r="AF225">
        <v>-37.758675009999997</v>
      </c>
      <c r="AG225">
        <v>144.03676644000001</v>
      </c>
      <c r="AH225" t="s">
        <v>50</v>
      </c>
      <c r="AI225" t="s">
        <v>51</v>
      </c>
      <c r="AJ225" s="33" t="s">
        <v>446</v>
      </c>
      <c r="AL225">
        <v>1</v>
      </c>
      <c r="AM225" t="s">
        <v>86</v>
      </c>
      <c r="AN225">
        <v>220</v>
      </c>
      <c r="AO225" s="69">
        <v>4</v>
      </c>
      <c r="AP225">
        <v>2</v>
      </c>
      <c r="AQ225">
        <v>0</v>
      </c>
      <c r="AR225">
        <v>0</v>
      </c>
      <c r="AS225" s="82" t="str">
        <f t="shared" si="295"/>
        <v>Gw-0-0</v>
      </c>
      <c r="AT225" s="14">
        <f t="shared" si="296"/>
        <v>40000</v>
      </c>
      <c r="AU225" s="81">
        <f>VLOOKUP(C225,Bushfire_Vlookup!$F$2:$H$12575,3,FALSE)</f>
        <v>24763.420827999998</v>
      </c>
      <c r="AV225" s="14">
        <f>VLOOKUP(AS225,Safety_collateral_Vlookup!$J$3:$L$20,2,FALSE)</f>
        <v>3720.1399252148244</v>
      </c>
      <c r="AW225" s="14">
        <f>VLOOKUP(AS225,Safety_collateral_Vlookup!$J$3:$L$20,3,FALSE)</f>
        <v>25000</v>
      </c>
      <c r="AX225" s="48">
        <f t="shared" si="297"/>
        <v>99746.959323680217</v>
      </c>
      <c r="AY225" s="49">
        <f t="shared" si="382"/>
        <v>41002</v>
      </c>
      <c r="AZ225" s="14">
        <v>76000</v>
      </c>
      <c r="BA225" s="16">
        <f t="shared" si="298"/>
        <v>2.4327339964801769</v>
      </c>
      <c r="BB225" t="e">
        <f>IF(BA225&lt;=#REF!,#REF!,IF(BA225&lt;=#REF!,#REF!,IF(BA225&lt;=#REF!,#REF!,IF(BA225&lt;=#REF!,#REF!,#REF!))))</f>
        <v>#REF!</v>
      </c>
      <c r="BC225" s="51">
        <v>3</v>
      </c>
      <c r="BD225" s="21">
        <v>70</v>
      </c>
      <c r="BE225" s="21">
        <v>6.4399999999999999E-2</v>
      </c>
      <c r="BF225" s="26">
        <f t="shared" si="299"/>
        <v>2674.4043581627061</v>
      </c>
      <c r="BG225" s="21">
        <v>7</v>
      </c>
      <c r="BH225" s="21">
        <f t="shared" si="300"/>
        <v>54.6</v>
      </c>
      <c r="BI225" s="28">
        <f t="shared" si="301"/>
        <v>2.2519960070400004E-2</v>
      </c>
      <c r="BJ225" s="27">
        <f t="shared" si="302"/>
        <v>2.2519960070400004E-2</v>
      </c>
      <c r="BK225" s="28">
        <f t="shared" si="303"/>
        <v>0.34525945935897445</v>
      </c>
      <c r="BL225" s="35">
        <f t="shared" si="304"/>
        <v>0.83992442438894321</v>
      </c>
      <c r="BM225" s="21" t="str">
        <f t="shared" si="305"/>
        <v>Cr2</v>
      </c>
      <c r="BN225" s="51">
        <v>2</v>
      </c>
      <c r="BO225" s="21">
        <v>2</v>
      </c>
      <c r="BP225" s="50" t="s">
        <v>5497</v>
      </c>
      <c r="BQ225" s="14">
        <v>40000</v>
      </c>
      <c r="BR225">
        <f>IFERROR(VLOOKUP(AO225,'Model Failure data- Lines'!$A$37:$E$41,3,FALSE),'Model Failure data- Lines'!$C$37)</f>
        <v>0.45419999999999999</v>
      </c>
      <c r="BS225" s="14">
        <f t="shared" si="306"/>
        <v>45305.068924815554</v>
      </c>
      <c r="BT225" s="34">
        <f t="shared" si="307"/>
        <v>36571.751183813802</v>
      </c>
      <c r="BU225" s="34">
        <f t="shared" si="308"/>
        <v>1.2387995504264233</v>
      </c>
      <c r="BV225" s="54">
        <f t="shared" si="309"/>
        <v>8733.3177410017524</v>
      </c>
      <c r="BW225">
        <f>IFERROR(VLOOKUP(AO225,'Model Failure data- Lines'!$A$37:$E$41,4,FALSE),'Model Failure data- Lines'!$D$37)</f>
        <v>0.40249999999999997</v>
      </c>
      <c r="BX225" s="14">
        <f t="shared" si="310"/>
        <v>40148.151127781282</v>
      </c>
      <c r="BY225" s="34">
        <f t="shared" si="311"/>
        <v>32620.188884707724</v>
      </c>
      <c r="BZ225" s="71">
        <f t="shared" si="312"/>
        <v>1.2307761696193811</v>
      </c>
      <c r="CA225" s="71">
        <f t="shared" si="313"/>
        <v>7527.9622430735581</v>
      </c>
      <c r="CB225" s="56">
        <v>1</v>
      </c>
      <c r="CC225">
        <f>IFERROR(VLOOKUP(AO225,'Model Failure data- Lines'!$A$37:$E$41,5,FALSE),'Model Failure data- Lines'!$E$37)</f>
        <v>0.28349999999999997</v>
      </c>
      <c r="CD225" s="14">
        <f t="shared" si="314"/>
        <v>28278.262968263338</v>
      </c>
      <c r="CE225" s="34">
        <f t="shared" si="315"/>
        <v>25951.824859129043</v>
      </c>
      <c r="CF225" s="34">
        <f t="shared" si="316"/>
        <v>1.0896444901952984</v>
      </c>
      <c r="CG225" s="54">
        <f t="shared" si="317"/>
        <v>2326.4381091342948</v>
      </c>
      <c r="CH225" t="e">
        <f>IFERROR(VLOOKUP(AO225,'Model Failure data- Lines'!#REF!,3,FALSE),'Model Failure data- Lines'!#REF!)</f>
        <v>#REF!</v>
      </c>
      <c r="CI225" s="14" t="e">
        <f t="shared" si="318"/>
        <v>#REF!</v>
      </c>
      <c r="CJ225" s="34">
        <f t="shared" si="319"/>
        <v>35078.650435037656</v>
      </c>
      <c r="CK225" s="34" t="e">
        <f t="shared" si="320"/>
        <v>#REF!</v>
      </c>
      <c r="CL225" s="54" t="e">
        <f t="shared" si="321"/>
        <v>#REF!</v>
      </c>
      <c r="CM225" t="e">
        <f>IFERROR(VLOOKUP(AO225,'Model Failure data- Lines'!#REF!,4,FALSE),'Model Failure data- Lines'!#REF!)</f>
        <v>#REF!</v>
      </c>
      <c r="CN225" s="14" t="e">
        <f t="shared" si="322"/>
        <v>#REF!</v>
      </c>
      <c r="CO225" s="34">
        <f t="shared" si="323"/>
        <v>30011.016934382893</v>
      </c>
      <c r="CP225" s="34" t="e">
        <f t="shared" si="324"/>
        <v>#REF!</v>
      </c>
      <c r="CQ225" s="54" t="e">
        <f t="shared" si="325"/>
        <v>#REF!</v>
      </c>
      <c r="CR225" t="e">
        <f>IFERROR(VLOOKUP(AO225,'Model Failure data- Lines'!#REF!,5,FALSE),'Model Failure data- Lines'!#REF!)</f>
        <v>#REF!</v>
      </c>
      <c r="CS225" s="14" t="e">
        <f t="shared" si="326"/>
        <v>#REF!</v>
      </c>
      <c r="CT225" s="34">
        <f t="shared" si="327"/>
        <v>21966.273289981389</v>
      </c>
      <c r="CU225" s="34" t="e">
        <f t="shared" si="328"/>
        <v>#REF!</v>
      </c>
      <c r="CV225" s="54" t="e">
        <f t="shared" si="329"/>
        <v>#REF!</v>
      </c>
      <c r="CW225" t="s">
        <v>262</v>
      </c>
      <c r="CY225">
        <v>1</v>
      </c>
      <c r="CZ225">
        <f t="shared" si="330"/>
        <v>7527.9622430735599</v>
      </c>
      <c r="DA225" s="34">
        <f t="shared" si="331"/>
        <v>17178.699999999997</v>
      </c>
      <c r="DB225" s="34">
        <f t="shared" si="332"/>
        <v>10635.084434449089</v>
      </c>
      <c r="DC225" s="34">
        <f t="shared" si="333"/>
        <v>1597.6791933321974</v>
      </c>
      <c r="DD225" s="9">
        <f t="shared" si="334"/>
        <v>10736.687499999998</v>
      </c>
      <c r="DE225" s="59">
        <f t="shared" si="335"/>
        <v>0.42788271732176647</v>
      </c>
      <c r="DF225" s="59">
        <f t="shared" si="336"/>
        <v>0.2648959948516767</v>
      </c>
      <c r="DG225" s="59">
        <f t="shared" si="337"/>
        <v>3.9794589500452802E-2</v>
      </c>
      <c r="DH225" s="59">
        <f t="shared" si="338"/>
        <v>0.26742669832610405</v>
      </c>
      <c r="DI225" s="14">
        <f t="shared" si="339"/>
        <v>3221.0849404619744</v>
      </c>
      <c r="DJ225" s="14">
        <f t="shared" si="340"/>
        <v>1994.1270475848301</v>
      </c>
      <c r="DK225" s="14">
        <f t="shared" si="341"/>
        <v>299.5721672380202</v>
      </c>
      <c r="DL225" s="14">
        <f t="shared" si="342"/>
        <v>2013.1780877887343</v>
      </c>
      <c r="DM225">
        <f t="shared" si="343"/>
        <v>2326.4381091342952</v>
      </c>
      <c r="DN225" s="34">
        <f t="shared" si="344"/>
        <v>12099.779999999999</v>
      </c>
      <c r="DO225" s="34">
        <f t="shared" si="345"/>
        <v>7490.7986016554441</v>
      </c>
      <c r="DP225" s="34">
        <f t="shared" si="346"/>
        <v>1125.3218666078956</v>
      </c>
      <c r="DQ225" s="9">
        <f t="shared" si="347"/>
        <v>7562.3624999999984</v>
      </c>
      <c r="DR225" s="59">
        <f t="shared" si="348"/>
        <v>0.42788271732176647</v>
      </c>
      <c r="DS225" s="59">
        <f t="shared" si="349"/>
        <v>0.26489599485167664</v>
      </c>
      <c r="DT225" s="59">
        <f t="shared" si="350"/>
        <v>3.9794589500452802E-2</v>
      </c>
      <c r="DU225" s="59">
        <f t="shared" si="351"/>
        <v>0.267426698326104</v>
      </c>
      <c r="DV225" s="14">
        <f t="shared" si="352"/>
        <v>995.4426598172945</v>
      </c>
      <c r="DW225" s="14">
        <f t="shared" si="353"/>
        <v>616.26413737998257</v>
      </c>
      <c r="DX225" s="14">
        <f t="shared" si="354"/>
        <v>92.579649551208888</v>
      </c>
      <c r="DY225" s="14">
        <f t="shared" si="355"/>
        <v>622.15166238580889</v>
      </c>
      <c r="DZ225" s="34" t="e">
        <f t="shared" si="356"/>
        <v>#REF!</v>
      </c>
      <c r="EA225" s="34" t="e">
        <f t="shared" si="357"/>
        <v>#REF!</v>
      </c>
      <c r="EB225" s="34" t="e">
        <f t="shared" si="358"/>
        <v>#REF!</v>
      </c>
      <c r="EC225" s="34" t="e">
        <f t="shared" si="359"/>
        <v>#REF!</v>
      </c>
      <c r="ED225" s="34" t="e">
        <f t="shared" si="360"/>
        <v>#REF!</v>
      </c>
      <c r="EE225" s="59" t="e">
        <f t="shared" si="361"/>
        <v>#REF!</v>
      </c>
      <c r="EF225" s="59" t="e">
        <f t="shared" si="362"/>
        <v>#REF!</v>
      </c>
      <c r="EG225" s="59" t="e">
        <f t="shared" si="363"/>
        <v>#REF!</v>
      </c>
      <c r="EH225" s="59" t="e">
        <f t="shared" si="364"/>
        <v>#REF!</v>
      </c>
      <c r="EI225" s="14" t="e">
        <f t="shared" si="365"/>
        <v>#REF!</v>
      </c>
      <c r="EJ225" s="14" t="e">
        <f t="shared" si="366"/>
        <v>#REF!</v>
      </c>
      <c r="EK225" s="14" t="e">
        <f t="shared" si="367"/>
        <v>#REF!</v>
      </c>
      <c r="EL225" s="14" t="e">
        <f t="shared" si="368"/>
        <v>#REF!</v>
      </c>
      <c r="EM225" t="e">
        <f t="shared" si="369"/>
        <v>#REF!</v>
      </c>
      <c r="EN225" s="34" t="e">
        <f t="shared" si="370"/>
        <v>#REF!</v>
      </c>
      <c r="EO225" s="34" t="e">
        <f t="shared" si="371"/>
        <v>#REF!</v>
      </c>
      <c r="EP225" s="34" t="e">
        <f t="shared" si="372"/>
        <v>#REF!</v>
      </c>
      <c r="EQ225" s="34" t="e">
        <f t="shared" si="373"/>
        <v>#REF!</v>
      </c>
      <c r="ER225" s="59" t="e">
        <f t="shared" si="374"/>
        <v>#REF!</v>
      </c>
      <c r="ES225" s="59" t="e">
        <f t="shared" si="375"/>
        <v>#REF!</v>
      </c>
      <c r="ET225" s="59" t="e">
        <f t="shared" si="376"/>
        <v>#REF!</v>
      </c>
      <c r="EU225" s="59" t="e">
        <f t="shared" si="377"/>
        <v>#REF!</v>
      </c>
      <c r="EV225" s="14" t="e">
        <f t="shared" si="378"/>
        <v>#REF!</v>
      </c>
      <c r="EW225" s="14" t="e">
        <f t="shared" si="379"/>
        <v>#REF!</v>
      </c>
      <c r="EX225" s="14" t="e">
        <f t="shared" si="380"/>
        <v>#REF!</v>
      </c>
      <c r="EY225" s="14" t="e">
        <f t="shared" si="381"/>
        <v>#REF!</v>
      </c>
    </row>
    <row r="226" spans="1:155" x14ac:dyDescent="0.2">
      <c r="A226" s="17">
        <v>30113480</v>
      </c>
      <c r="B226" t="s">
        <v>62</v>
      </c>
      <c r="C226" t="s">
        <v>2450</v>
      </c>
      <c r="D226" t="s">
        <v>2451</v>
      </c>
      <c r="E226" t="s">
        <v>2452</v>
      </c>
      <c r="F226" t="s">
        <v>41</v>
      </c>
      <c r="G226" t="s">
        <v>42</v>
      </c>
      <c r="H226" t="s">
        <v>2453</v>
      </c>
      <c r="I226" t="s">
        <v>68</v>
      </c>
      <c r="J226" s="19" t="s">
        <v>69</v>
      </c>
      <c r="K226" t="s">
        <v>70</v>
      </c>
      <c r="L226">
        <v>1962</v>
      </c>
      <c r="M226">
        <f t="shared" si="290"/>
        <v>1962</v>
      </c>
      <c r="N226">
        <v>57</v>
      </c>
      <c r="O226" s="19">
        <f t="shared" si="291"/>
        <v>57</v>
      </c>
      <c r="P226" t="s">
        <v>80</v>
      </c>
      <c r="Q226" s="19" t="str">
        <f t="shared" si="292"/>
        <v>50-60</v>
      </c>
      <c r="R226" s="23">
        <v>486.16</v>
      </c>
      <c r="S226" s="15">
        <f t="shared" si="293"/>
        <v>0.48616000000000004</v>
      </c>
      <c r="T226">
        <v>30212379</v>
      </c>
      <c r="U226" t="s">
        <v>45</v>
      </c>
      <c r="V226" t="s">
        <v>55</v>
      </c>
      <c r="W226" t="s">
        <v>47</v>
      </c>
      <c r="X226" t="s">
        <v>88</v>
      </c>
      <c r="Y226" t="s">
        <v>408</v>
      </c>
      <c r="Z226" t="s">
        <v>2454</v>
      </c>
      <c r="AA226" t="s">
        <v>2455</v>
      </c>
      <c r="AB226" t="s">
        <v>776</v>
      </c>
      <c r="AC226">
        <v>1962</v>
      </c>
      <c r="AD226">
        <v>57</v>
      </c>
      <c r="AE226" t="str">
        <f t="shared" si="294"/>
        <v>&lt;60</v>
      </c>
      <c r="AF226">
        <v>-37.754360320000004</v>
      </c>
      <c r="AG226">
        <v>144.03394148000001</v>
      </c>
      <c r="AH226" t="s">
        <v>50</v>
      </c>
      <c r="AI226" t="s">
        <v>51</v>
      </c>
      <c r="AJ226" s="33" t="s">
        <v>446</v>
      </c>
      <c r="AL226">
        <v>1</v>
      </c>
      <c r="AM226" t="s">
        <v>86</v>
      </c>
      <c r="AN226">
        <v>220</v>
      </c>
      <c r="AO226" s="69">
        <v>4</v>
      </c>
      <c r="AP226">
        <v>2</v>
      </c>
      <c r="AQ226">
        <v>0</v>
      </c>
      <c r="AR226">
        <v>0</v>
      </c>
      <c r="AS226" s="82" t="str">
        <f t="shared" si="295"/>
        <v>Gw-0-0</v>
      </c>
      <c r="AT226" s="14">
        <f t="shared" si="296"/>
        <v>40000</v>
      </c>
      <c r="AU226" s="81">
        <f>VLOOKUP(C226,Bushfire_Vlookup!$F$2:$H$12575,3,FALSE)</f>
        <v>38283.730495999996</v>
      </c>
      <c r="AV226" s="14">
        <f>VLOOKUP(AS226,Safety_collateral_Vlookup!$J$3:$L$20,2,FALSE)</f>
        <v>3720.1399252148244</v>
      </c>
      <c r="AW226" s="14">
        <f>VLOOKUP(AS226,Safety_collateral_Vlookup!$J$3:$L$20,3,FALSE)</f>
        <v>25000</v>
      </c>
      <c r="AX226" s="48">
        <f t="shared" si="297"/>
        <v>114173.12973943622</v>
      </c>
      <c r="AY226" s="49">
        <f t="shared" si="382"/>
        <v>36948.160000000003</v>
      </c>
      <c r="AZ226" s="14">
        <v>76000</v>
      </c>
      <c r="BA226" s="16">
        <f t="shared" si="298"/>
        <v>3.0900897294868326</v>
      </c>
      <c r="BB226" t="e">
        <f>IF(BA226&lt;=#REF!,#REF!,IF(BA226&lt;=#REF!,#REF!,IF(BA226&lt;=#REF!,#REF!,IF(BA226&lt;=#REF!,#REF!,#REF!))))</f>
        <v>#REF!</v>
      </c>
      <c r="BC226" s="51">
        <v>4</v>
      </c>
      <c r="BD226" s="21">
        <v>70</v>
      </c>
      <c r="BE226" s="21">
        <v>6.4399999999999999E-2</v>
      </c>
      <c r="BF226" s="26">
        <f t="shared" si="299"/>
        <v>2409.9878086457484</v>
      </c>
      <c r="BG226" s="21">
        <v>7</v>
      </c>
      <c r="BH226" s="21">
        <f t="shared" si="300"/>
        <v>54.6</v>
      </c>
      <c r="BI226" s="28">
        <f t="shared" si="301"/>
        <v>2.2519960070400004E-2</v>
      </c>
      <c r="BJ226" s="27">
        <f t="shared" si="302"/>
        <v>2.2519960070400004E-2</v>
      </c>
      <c r="BK226" s="28">
        <f t="shared" si="303"/>
        <v>0.34525945935897445</v>
      </c>
      <c r="BL226" s="35">
        <f t="shared" si="304"/>
        <v>1.0668827093733435</v>
      </c>
      <c r="BM226" s="21" t="str">
        <f t="shared" si="305"/>
        <v>Cr3</v>
      </c>
      <c r="BN226" s="51">
        <v>3</v>
      </c>
      <c r="BO226" s="21">
        <v>1</v>
      </c>
      <c r="BP226" s="50" t="s">
        <v>5497</v>
      </c>
      <c r="BQ226" s="14">
        <v>40000</v>
      </c>
      <c r="BR226">
        <f>IFERROR(VLOOKUP(AO226,'Model Failure data- Lines'!$A$37:$E$41,3,FALSE),'Model Failure data- Lines'!$C$37)</f>
        <v>0.45419999999999999</v>
      </c>
      <c r="BS226" s="14">
        <f t="shared" si="306"/>
        <v>51857.435527651927</v>
      </c>
      <c r="BT226" s="34">
        <f t="shared" si="307"/>
        <v>32955.926886974827</v>
      </c>
      <c r="BU226" s="34">
        <f t="shared" si="308"/>
        <v>1.5735389784514768</v>
      </c>
      <c r="BV226" s="54">
        <f t="shared" si="309"/>
        <v>18901.508640677101</v>
      </c>
      <c r="BW226">
        <f>IFERROR(VLOOKUP(AO226,'Model Failure data- Lines'!$A$37:$E$41,4,FALSE),'Model Failure data- Lines'!$D$37)</f>
        <v>0.40249999999999997</v>
      </c>
      <c r="BX226" s="14">
        <f t="shared" si="310"/>
        <v>45954.684720123078</v>
      </c>
      <c r="BY226" s="34">
        <f t="shared" si="311"/>
        <v>29395.052878942555</v>
      </c>
      <c r="BZ226" s="71">
        <f t="shared" si="312"/>
        <v>1.5633475778859096</v>
      </c>
      <c r="CA226" s="71">
        <f t="shared" si="313"/>
        <v>16559.631841180522</v>
      </c>
      <c r="CB226" s="56">
        <v>1</v>
      </c>
      <c r="CC226">
        <f>IFERROR(VLOOKUP(AO226,'Model Failure data- Lines'!$A$37:$E$41,5,FALSE),'Model Failure data- Lines'!$E$37)</f>
        <v>0.28349999999999997</v>
      </c>
      <c r="CD226" s="14">
        <f t="shared" si="314"/>
        <v>32368.082281130166</v>
      </c>
      <c r="CE226" s="34">
        <f t="shared" si="315"/>
        <v>23385.985493075397</v>
      </c>
      <c r="CF226" s="34">
        <f t="shared" si="316"/>
        <v>1.384080319844309</v>
      </c>
      <c r="CG226" s="54">
        <f t="shared" si="317"/>
        <v>8982.0967880547687</v>
      </c>
      <c r="CH226" t="e">
        <f>IFERROR(VLOOKUP(AO226,'Model Failure data- Lines'!#REF!,3,FALSE),'Model Failure data- Lines'!#REF!)</f>
        <v>#REF!</v>
      </c>
      <c r="CI226" s="14" t="e">
        <f t="shared" si="318"/>
        <v>#REF!</v>
      </c>
      <c r="CJ226" s="34">
        <f t="shared" si="319"/>
        <v>31610.447999069336</v>
      </c>
      <c r="CK226" s="34" t="e">
        <f t="shared" si="320"/>
        <v>#REF!</v>
      </c>
      <c r="CL226" s="54" t="e">
        <f t="shared" si="321"/>
        <v>#REF!</v>
      </c>
      <c r="CM226" t="e">
        <f>IFERROR(VLOOKUP(AO226,'Model Failure data- Lines'!#REF!,4,FALSE),'Model Failure data- Lines'!#REF!)</f>
        <v>#REF!</v>
      </c>
      <c r="CN226" s="14" t="e">
        <f t="shared" si="322"/>
        <v>#REF!</v>
      </c>
      <c r="CO226" s="34">
        <f t="shared" si="323"/>
        <v>27043.847994104894</v>
      </c>
      <c r="CP226" s="34" t="e">
        <f t="shared" si="324"/>
        <v>#REF!</v>
      </c>
      <c r="CQ226" s="54" t="e">
        <f t="shared" si="325"/>
        <v>#REF!</v>
      </c>
      <c r="CR226" t="e">
        <f>IFERROR(VLOOKUP(AO226,'Model Failure data- Lines'!#REF!,5,FALSE),'Model Failure data- Lines'!#REF!)</f>
        <v>#REF!</v>
      </c>
      <c r="CS226" s="14" t="e">
        <f t="shared" si="326"/>
        <v>#REF!</v>
      </c>
      <c r="CT226" s="34">
        <f t="shared" si="327"/>
        <v>19794.482711135039</v>
      </c>
      <c r="CU226" s="34" t="e">
        <f t="shared" si="328"/>
        <v>#REF!</v>
      </c>
      <c r="CV226" s="54" t="e">
        <f t="shared" si="329"/>
        <v>#REF!</v>
      </c>
      <c r="CW226" t="s">
        <v>776</v>
      </c>
      <c r="CY226">
        <v>1</v>
      </c>
      <c r="CZ226">
        <f t="shared" si="330"/>
        <v>16559.631841180522</v>
      </c>
      <c r="DA226" s="34">
        <f t="shared" si="331"/>
        <v>17178.699999999997</v>
      </c>
      <c r="DB226" s="34">
        <f t="shared" si="332"/>
        <v>16441.618026790875</v>
      </c>
      <c r="DC226" s="34">
        <f t="shared" si="333"/>
        <v>1597.6791933321974</v>
      </c>
      <c r="DD226" s="9">
        <f t="shared" si="334"/>
        <v>10736.687499999998</v>
      </c>
      <c r="DE226" s="59">
        <f t="shared" si="335"/>
        <v>0.3738182538869127</v>
      </c>
      <c r="DF226" s="59">
        <f t="shared" si="336"/>
        <v>0.35777893215729673</v>
      </c>
      <c r="DG226" s="59">
        <f t="shared" si="337"/>
        <v>3.4766405276469896E-2</v>
      </c>
      <c r="DH226" s="59">
        <f t="shared" si="338"/>
        <v>0.23363640867932045</v>
      </c>
      <c r="DI226" s="14">
        <f t="shared" si="339"/>
        <v>6190.2926598802242</v>
      </c>
      <c r="DJ226" s="14">
        <f t="shared" si="340"/>
        <v>5924.6873970555371</v>
      </c>
      <c r="DK226" s="14">
        <f t="shared" si="341"/>
        <v>575.71887181961745</v>
      </c>
      <c r="DL226" s="14">
        <f t="shared" si="342"/>
        <v>3868.9329124251408</v>
      </c>
      <c r="DM226">
        <f t="shared" si="343"/>
        <v>8982.0967880547687</v>
      </c>
      <c r="DN226" s="34">
        <f t="shared" si="344"/>
        <v>12099.779999999999</v>
      </c>
      <c r="DO226" s="34">
        <f t="shared" si="345"/>
        <v>11580.617914522269</v>
      </c>
      <c r="DP226" s="34">
        <f t="shared" si="346"/>
        <v>1125.3218666078956</v>
      </c>
      <c r="DQ226" s="9">
        <f t="shared" si="347"/>
        <v>7562.3624999999984</v>
      </c>
      <c r="DR226" s="59">
        <f t="shared" si="348"/>
        <v>0.37381825388691275</v>
      </c>
      <c r="DS226" s="59">
        <f t="shared" si="349"/>
        <v>0.35777893215729673</v>
      </c>
      <c r="DT226" s="59">
        <f t="shared" si="350"/>
        <v>3.4766405276469896E-2</v>
      </c>
      <c r="DU226" s="59">
        <f t="shared" si="351"/>
        <v>0.23363640867932045</v>
      </c>
      <c r="DV226" s="14">
        <f t="shared" si="352"/>
        <v>3357.6717375538815</v>
      </c>
      <c r="DW226" s="14">
        <f t="shared" si="353"/>
        <v>3213.6049973637205</v>
      </c>
      <c r="DX226" s="14">
        <f t="shared" si="354"/>
        <v>312.27521716599063</v>
      </c>
      <c r="DY226" s="14">
        <f t="shared" si="355"/>
        <v>2098.5448359711754</v>
      </c>
      <c r="DZ226" s="34" t="e">
        <f t="shared" si="356"/>
        <v>#REF!</v>
      </c>
      <c r="EA226" s="34" t="e">
        <f t="shared" si="357"/>
        <v>#REF!</v>
      </c>
      <c r="EB226" s="34" t="e">
        <f t="shared" si="358"/>
        <v>#REF!</v>
      </c>
      <c r="EC226" s="34" t="e">
        <f t="shared" si="359"/>
        <v>#REF!</v>
      </c>
      <c r="ED226" s="34" t="e">
        <f t="shared" si="360"/>
        <v>#REF!</v>
      </c>
      <c r="EE226" s="59" t="e">
        <f t="shared" si="361"/>
        <v>#REF!</v>
      </c>
      <c r="EF226" s="59" t="e">
        <f t="shared" si="362"/>
        <v>#REF!</v>
      </c>
      <c r="EG226" s="59" t="e">
        <f t="shared" si="363"/>
        <v>#REF!</v>
      </c>
      <c r="EH226" s="59" t="e">
        <f t="shared" si="364"/>
        <v>#REF!</v>
      </c>
      <c r="EI226" s="14" t="e">
        <f t="shared" si="365"/>
        <v>#REF!</v>
      </c>
      <c r="EJ226" s="14" t="e">
        <f t="shared" si="366"/>
        <v>#REF!</v>
      </c>
      <c r="EK226" s="14" t="e">
        <f t="shared" si="367"/>
        <v>#REF!</v>
      </c>
      <c r="EL226" s="14" t="e">
        <f t="shared" si="368"/>
        <v>#REF!</v>
      </c>
      <c r="EM226" t="e">
        <f t="shared" si="369"/>
        <v>#REF!</v>
      </c>
      <c r="EN226" s="34" t="e">
        <f t="shared" si="370"/>
        <v>#REF!</v>
      </c>
      <c r="EO226" s="34" t="e">
        <f t="shared" si="371"/>
        <v>#REF!</v>
      </c>
      <c r="EP226" s="34" t="e">
        <f t="shared" si="372"/>
        <v>#REF!</v>
      </c>
      <c r="EQ226" s="34" t="e">
        <f t="shared" si="373"/>
        <v>#REF!</v>
      </c>
      <c r="ER226" s="59" t="e">
        <f t="shared" si="374"/>
        <v>#REF!</v>
      </c>
      <c r="ES226" s="59" t="e">
        <f t="shared" si="375"/>
        <v>#REF!</v>
      </c>
      <c r="ET226" s="59" t="e">
        <f t="shared" si="376"/>
        <v>#REF!</v>
      </c>
      <c r="EU226" s="59" t="e">
        <f t="shared" si="377"/>
        <v>#REF!</v>
      </c>
      <c r="EV226" s="14" t="e">
        <f t="shared" si="378"/>
        <v>#REF!</v>
      </c>
      <c r="EW226" s="14" t="e">
        <f t="shared" si="379"/>
        <v>#REF!</v>
      </c>
      <c r="EX226" s="14" t="e">
        <f t="shared" si="380"/>
        <v>#REF!</v>
      </c>
      <c r="EY226" s="14" t="e">
        <f t="shared" si="381"/>
        <v>#REF!</v>
      </c>
    </row>
    <row r="227" spans="1:155" x14ac:dyDescent="0.2">
      <c r="A227" s="17">
        <v>30028775</v>
      </c>
      <c r="B227" t="s">
        <v>62</v>
      </c>
      <c r="C227" t="s">
        <v>1020</v>
      </c>
      <c r="D227" t="s">
        <v>1021</v>
      </c>
      <c r="E227" t="s">
        <v>1022</v>
      </c>
      <c r="F227" t="s">
        <v>41</v>
      </c>
      <c r="G227" t="s">
        <v>42</v>
      </c>
      <c r="H227" t="s">
        <v>1023</v>
      </c>
      <c r="I227" t="s">
        <v>68</v>
      </c>
      <c r="J227" s="19" t="s">
        <v>69</v>
      </c>
      <c r="K227" t="s">
        <v>70</v>
      </c>
      <c r="L227">
        <v>1962</v>
      </c>
      <c r="M227">
        <f t="shared" si="290"/>
        <v>1962</v>
      </c>
      <c r="N227">
        <v>57</v>
      </c>
      <c r="O227" s="19">
        <f t="shared" si="291"/>
        <v>57</v>
      </c>
      <c r="P227" t="s">
        <v>80</v>
      </c>
      <c r="Q227" s="19" t="str">
        <f t="shared" si="292"/>
        <v>50-60</v>
      </c>
      <c r="R227" s="23">
        <v>425.2</v>
      </c>
      <c r="S227" s="15">
        <f t="shared" si="293"/>
        <v>0.42519999999999997</v>
      </c>
      <c r="T227">
        <v>30226974</v>
      </c>
      <c r="U227" t="s">
        <v>45</v>
      </c>
      <c r="V227" t="s">
        <v>55</v>
      </c>
      <c r="W227" t="s">
        <v>47</v>
      </c>
      <c r="X227" t="s">
        <v>88</v>
      </c>
      <c r="Y227" t="s">
        <v>408</v>
      </c>
      <c r="Z227" t="s">
        <v>1024</v>
      </c>
      <c r="AA227" t="s">
        <v>1025</v>
      </c>
      <c r="AB227" t="s">
        <v>104</v>
      </c>
      <c r="AC227">
        <v>1962</v>
      </c>
      <c r="AD227">
        <v>57</v>
      </c>
      <c r="AE227" t="str">
        <f t="shared" si="294"/>
        <v>&lt;60</v>
      </c>
      <c r="AF227">
        <v>-37.750488429999997</v>
      </c>
      <c r="AG227">
        <v>144.03141389000001</v>
      </c>
      <c r="AH227" t="s">
        <v>50</v>
      </c>
      <c r="AI227" t="s">
        <v>51</v>
      </c>
      <c r="AJ227" s="33" t="s">
        <v>446</v>
      </c>
      <c r="AL227">
        <v>1</v>
      </c>
      <c r="AM227" t="s">
        <v>86</v>
      </c>
      <c r="AN227">
        <v>220</v>
      </c>
      <c r="AO227" s="69">
        <v>4</v>
      </c>
      <c r="AP227">
        <v>2</v>
      </c>
      <c r="AQ227">
        <v>0</v>
      </c>
      <c r="AR227">
        <v>0</v>
      </c>
      <c r="AS227" s="82" t="str">
        <f t="shared" si="295"/>
        <v>Gw-0-0</v>
      </c>
      <c r="AT227" s="14">
        <f t="shared" si="296"/>
        <v>40000</v>
      </c>
      <c r="AU227" s="81">
        <f>VLOOKUP(C227,Bushfire_Vlookup!$F$2:$H$12575,3,FALSE)</f>
        <v>38283.730495999996</v>
      </c>
      <c r="AV227" s="14">
        <f>VLOOKUP(AS227,Safety_collateral_Vlookup!$J$3:$L$20,2,FALSE)</f>
        <v>3720.1399252148244</v>
      </c>
      <c r="AW227" s="14">
        <f>VLOOKUP(AS227,Safety_collateral_Vlookup!$J$3:$L$20,3,FALSE)</f>
        <v>25000</v>
      </c>
      <c r="AX227" s="48">
        <f t="shared" si="297"/>
        <v>114173.12973943622</v>
      </c>
      <c r="AY227" s="49">
        <f t="shared" si="382"/>
        <v>32315.199999999997</v>
      </c>
      <c r="AZ227" s="14">
        <v>76000</v>
      </c>
      <c r="BA227" s="16">
        <f t="shared" si="298"/>
        <v>3.5331091789447759</v>
      </c>
      <c r="BB227" t="e">
        <f>IF(BA227&lt;=#REF!,#REF!,IF(BA227&lt;=#REF!,#REF!,IF(BA227&lt;=#REF!,#REF!,IF(BA227&lt;=#REF!,#REF!,#REF!))))</f>
        <v>#REF!</v>
      </c>
      <c r="BC227" s="51">
        <v>4</v>
      </c>
      <c r="BD227" s="21">
        <v>70</v>
      </c>
      <c r="BE227" s="21">
        <v>6.4399999999999999E-2</v>
      </c>
      <c r="BF227" s="26">
        <f t="shared" si="299"/>
        <v>2107.7974663406535</v>
      </c>
      <c r="BG227" s="21">
        <v>7</v>
      </c>
      <c r="BH227" s="21">
        <f t="shared" si="300"/>
        <v>54.6</v>
      </c>
      <c r="BI227" s="28">
        <f t="shared" si="301"/>
        <v>2.2519960070400004E-2</v>
      </c>
      <c r="BJ227" s="27">
        <f t="shared" si="302"/>
        <v>2.2519960070400004E-2</v>
      </c>
      <c r="BK227" s="28">
        <f t="shared" si="303"/>
        <v>0.34525945935897445</v>
      </c>
      <c r="BL227" s="35">
        <f t="shared" si="304"/>
        <v>1.2198393649787036</v>
      </c>
      <c r="BM227" s="21" t="str">
        <f t="shared" si="305"/>
        <v>Cr3</v>
      </c>
      <c r="BN227" s="51">
        <v>3</v>
      </c>
      <c r="BO227" s="21">
        <v>1</v>
      </c>
      <c r="BP227" s="50" t="s">
        <v>5497</v>
      </c>
      <c r="BQ227" s="14">
        <v>40000</v>
      </c>
      <c r="BR227">
        <f>IFERROR(VLOOKUP(AO227,'Model Failure data- Lines'!$A$37:$E$41,3,FALSE),'Model Failure data- Lines'!$C$37)</f>
        <v>0.45419999999999999</v>
      </c>
      <c r="BS227" s="14">
        <f t="shared" si="306"/>
        <v>51857.435527651927</v>
      </c>
      <c r="BT227" s="34">
        <f t="shared" si="307"/>
        <v>28823.556262015991</v>
      </c>
      <c r="BU227" s="34">
        <f t="shared" si="308"/>
        <v>1.7991338423423568</v>
      </c>
      <c r="BV227" s="54">
        <f t="shared" si="309"/>
        <v>23033.879265635936</v>
      </c>
      <c r="BW227">
        <f>IFERROR(VLOOKUP(AO227,'Model Failure data- Lines'!$A$37:$E$41,4,FALSE),'Model Failure data- Lines'!$D$37)</f>
        <v>0.40249999999999997</v>
      </c>
      <c r="BX227" s="14">
        <f t="shared" si="310"/>
        <v>45954.684720123078</v>
      </c>
      <c r="BY227" s="34">
        <f t="shared" si="311"/>
        <v>25709.183158068066</v>
      </c>
      <c r="BZ227" s="71">
        <f t="shared" si="312"/>
        <v>1.787481322824586</v>
      </c>
      <c r="CA227" s="71">
        <f t="shared" si="313"/>
        <v>20245.501562055011</v>
      </c>
      <c r="CB227" s="56">
        <v>1</v>
      </c>
      <c r="CC227">
        <f>IFERROR(VLOOKUP(AO227,'Model Failure data- Lines'!$A$37:$E$41,5,FALSE),'Model Failure data- Lines'!$E$37)</f>
        <v>0.28349999999999997</v>
      </c>
      <c r="CD227" s="14">
        <f t="shared" si="314"/>
        <v>32368.082281130166</v>
      </c>
      <c r="CE227" s="34">
        <f t="shared" si="315"/>
        <v>20453.597646156941</v>
      </c>
      <c r="CF227" s="34">
        <f t="shared" si="316"/>
        <v>1.5825129075623454</v>
      </c>
      <c r="CG227" s="54">
        <f t="shared" si="317"/>
        <v>11914.484634973225</v>
      </c>
      <c r="CH227" t="e">
        <f>IFERROR(VLOOKUP(AO227,'Model Failure data- Lines'!#REF!,3,FALSE),'Model Failure data- Lines'!#REF!)</f>
        <v>#REF!</v>
      </c>
      <c r="CI227" s="14" t="e">
        <f t="shared" si="318"/>
        <v>#REF!</v>
      </c>
      <c r="CJ227" s="34">
        <f t="shared" si="319"/>
        <v>27646.788072248397</v>
      </c>
      <c r="CK227" s="34" t="e">
        <f t="shared" si="320"/>
        <v>#REF!</v>
      </c>
      <c r="CL227" s="54" t="e">
        <f t="shared" si="321"/>
        <v>#REF!</v>
      </c>
      <c r="CM227" t="e">
        <f>IFERROR(VLOOKUP(AO227,'Model Failure data- Lines'!#REF!,4,FALSE),'Model Failure data- Lines'!#REF!)</f>
        <v>#REF!</v>
      </c>
      <c r="CN227" s="14" t="e">
        <f t="shared" si="322"/>
        <v>#REF!</v>
      </c>
      <c r="CO227" s="34">
        <f t="shared" si="323"/>
        <v>23652.797776644311</v>
      </c>
      <c r="CP227" s="34" t="e">
        <f t="shared" si="324"/>
        <v>#REF!</v>
      </c>
      <c r="CQ227" s="54" t="e">
        <f t="shared" si="325"/>
        <v>#REF!</v>
      </c>
      <c r="CR227" t="e">
        <f>IFERROR(VLOOKUP(AO227,'Model Failure data- Lines'!#REF!,5,FALSE),'Model Failure data- Lines'!#REF!)</f>
        <v>#REF!</v>
      </c>
      <c r="CS227" s="14" t="e">
        <f t="shared" si="326"/>
        <v>#REF!</v>
      </c>
      <c r="CT227" s="34">
        <f t="shared" si="327"/>
        <v>17312.436335310631</v>
      </c>
      <c r="CU227" s="34" t="e">
        <f t="shared" si="328"/>
        <v>#REF!</v>
      </c>
      <c r="CV227" s="54" t="e">
        <f t="shared" si="329"/>
        <v>#REF!</v>
      </c>
      <c r="CW227" t="s">
        <v>104</v>
      </c>
      <c r="CY227">
        <v>1</v>
      </c>
      <c r="CZ227">
        <f t="shared" si="330"/>
        <v>20245.501562055011</v>
      </c>
      <c r="DA227" s="34">
        <f t="shared" si="331"/>
        <v>17178.699999999997</v>
      </c>
      <c r="DB227" s="34">
        <f t="shared" si="332"/>
        <v>16441.618026790875</v>
      </c>
      <c r="DC227" s="34">
        <f t="shared" si="333"/>
        <v>1597.6791933321974</v>
      </c>
      <c r="DD227" s="9">
        <f t="shared" si="334"/>
        <v>10736.687499999998</v>
      </c>
      <c r="DE227" s="59">
        <f t="shared" si="335"/>
        <v>0.3738182538869127</v>
      </c>
      <c r="DF227" s="59">
        <f t="shared" si="336"/>
        <v>0.35777893215729673</v>
      </c>
      <c r="DG227" s="59">
        <f t="shared" si="337"/>
        <v>3.4766405276469896E-2</v>
      </c>
      <c r="DH227" s="59">
        <f t="shared" si="338"/>
        <v>0.23363640867932045</v>
      </c>
      <c r="DI227" s="14">
        <f t="shared" si="339"/>
        <v>7568.1380429921683</v>
      </c>
      <c r="DJ227" s="14">
        <f t="shared" si="340"/>
        <v>7243.4139298609243</v>
      </c>
      <c r="DK227" s="14">
        <f t="shared" si="341"/>
        <v>703.86331233180874</v>
      </c>
      <c r="DL227" s="14">
        <f t="shared" si="342"/>
        <v>4730.0862768701054</v>
      </c>
      <c r="DM227">
        <f t="shared" si="343"/>
        <v>11914.484634973223</v>
      </c>
      <c r="DN227" s="34">
        <f t="shared" si="344"/>
        <v>12099.779999999999</v>
      </c>
      <c r="DO227" s="34">
        <f t="shared" si="345"/>
        <v>11580.617914522269</v>
      </c>
      <c r="DP227" s="34">
        <f t="shared" si="346"/>
        <v>1125.3218666078956</v>
      </c>
      <c r="DQ227" s="9">
        <f t="shared" si="347"/>
        <v>7562.3624999999984</v>
      </c>
      <c r="DR227" s="59">
        <f t="shared" si="348"/>
        <v>0.37381825388691275</v>
      </c>
      <c r="DS227" s="59">
        <f t="shared" si="349"/>
        <v>0.35777893215729673</v>
      </c>
      <c r="DT227" s="59">
        <f t="shared" si="350"/>
        <v>3.4766405276469896E-2</v>
      </c>
      <c r="DU227" s="59">
        <f t="shared" si="351"/>
        <v>0.23363640867932045</v>
      </c>
      <c r="DV227" s="14">
        <f t="shared" si="352"/>
        <v>4453.8518422081415</v>
      </c>
      <c r="DW227" s="14">
        <f t="shared" si="353"/>
        <v>4262.7515899052396</v>
      </c>
      <c r="DX227" s="14">
        <f t="shared" si="354"/>
        <v>414.22380147975264</v>
      </c>
      <c r="DY227" s="14">
        <f t="shared" si="355"/>
        <v>2783.6574013800887</v>
      </c>
      <c r="DZ227" s="34" t="e">
        <f t="shared" si="356"/>
        <v>#REF!</v>
      </c>
      <c r="EA227" s="34" t="e">
        <f t="shared" si="357"/>
        <v>#REF!</v>
      </c>
      <c r="EB227" s="34" t="e">
        <f t="shared" si="358"/>
        <v>#REF!</v>
      </c>
      <c r="EC227" s="34" t="e">
        <f t="shared" si="359"/>
        <v>#REF!</v>
      </c>
      <c r="ED227" s="34" t="e">
        <f t="shared" si="360"/>
        <v>#REF!</v>
      </c>
      <c r="EE227" s="59" t="e">
        <f t="shared" si="361"/>
        <v>#REF!</v>
      </c>
      <c r="EF227" s="59" t="e">
        <f t="shared" si="362"/>
        <v>#REF!</v>
      </c>
      <c r="EG227" s="59" t="e">
        <f t="shared" si="363"/>
        <v>#REF!</v>
      </c>
      <c r="EH227" s="59" t="e">
        <f t="shared" si="364"/>
        <v>#REF!</v>
      </c>
      <c r="EI227" s="14" t="e">
        <f t="shared" si="365"/>
        <v>#REF!</v>
      </c>
      <c r="EJ227" s="14" t="e">
        <f t="shared" si="366"/>
        <v>#REF!</v>
      </c>
      <c r="EK227" s="14" t="e">
        <f t="shared" si="367"/>
        <v>#REF!</v>
      </c>
      <c r="EL227" s="14" t="e">
        <f t="shared" si="368"/>
        <v>#REF!</v>
      </c>
      <c r="EM227" t="e">
        <f t="shared" si="369"/>
        <v>#REF!</v>
      </c>
      <c r="EN227" s="34" t="e">
        <f t="shared" si="370"/>
        <v>#REF!</v>
      </c>
      <c r="EO227" s="34" t="e">
        <f t="shared" si="371"/>
        <v>#REF!</v>
      </c>
      <c r="EP227" s="34" t="e">
        <f t="shared" si="372"/>
        <v>#REF!</v>
      </c>
      <c r="EQ227" s="34" t="e">
        <f t="shared" si="373"/>
        <v>#REF!</v>
      </c>
      <c r="ER227" s="59" t="e">
        <f t="shared" si="374"/>
        <v>#REF!</v>
      </c>
      <c r="ES227" s="59" t="e">
        <f t="shared" si="375"/>
        <v>#REF!</v>
      </c>
      <c r="ET227" s="59" t="e">
        <f t="shared" si="376"/>
        <v>#REF!</v>
      </c>
      <c r="EU227" s="59" t="e">
        <f t="shared" si="377"/>
        <v>#REF!</v>
      </c>
      <c r="EV227" s="14" t="e">
        <f t="shared" si="378"/>
        <v>#REF!</v>
      </c>
      <c r="EW227" s="14" t="e">
        <f t="shared" si="379"/>
        <v>#REF!</v>
      </c>
      <c r="EX227" s="14" t="e">
        <f t="shared" si="380"/>
        <v>#REF!</v>
      </c>
      <c r="EY227" s="14" t="e">
        <f t="shared" si="381"/>
        <v>#REF!</v>
      </c>
    </row>
    <row r="228" spans="1:155" x14ac:dyDescent="0.2">
      <c r="A228" s="17">
        <v>30360554</v>
      </c>
      <c r="B228" t="s">
        <v>62</v>
      </c>
      <c r="C228" t="s">
        <v>4966</v>
      </c>
      <c r="D228" t="s">
        <v>4967</v>
      </c>
      <c r="E228" t="s">
        <v>2467</v>
      </c>
      <c r="F228" t="s">
        <v>41</v>
      </c>
      <c r="G228" t="s">
        <v>42</v>
      </c>
      <c r="H228" t="s">
        <v>4968</v>
      </c>
      <c r="I228" t="s">
        <v>68</v>
      </c>
      <c r="J228" s="19" t="s">
        <v>69</v>
      </c>
      <c r="K228" t="s">
        <v>70</v>
      </c>
      <c r="L228">
        <v>1962</v>
      </c>
      <c r="M228">
        <f t="shared" si="290"/>
        <v>1962</v>
      </c>
      <c r="N228">
        <v>57</v>
      </c>
      <c r="O228" s="19">
        <f t="shared" si="291"/>
        <v>57</v>
      </c>
      <c r="P228" t="s">
        <v>80</v>
      </c>
      <c r="Q228" s="19" t="str">
        <f t="shared" si="292"/>
        <v>50-60</v>
      </c>
      <c r="R228" s="23">
        <v>387.71</v>
      </c>
      <c r="S228" s="15">
        <f t="shared" si="293"/>
        <v>0.38771</v>
      </c>
      <c r="T228">
        <v>30036412</v>
      </c>
      <c r="U228" t="s">
        <v>45</v>
      </c>
      <c r="V228" t="s">
        <v>55</v>
      </c>
      <c r="W228" t="s">
        <v>47</v>
      </c>
      <c r="X228" t="s">
        <v>48</v>
      </c>
      <c r="Y228" t="s">
        <v>452</v>
      </c>
      <c r="Z228" t="s">
        <v>4969</v>
      </c>
      <c r="AA228" t="s">
        <v>4970</v>
      </c>
      <c r="AB228" t="s">
        <v>268</v>
      </c>
      <c r="AC228">
        <v>1962</v>
      </c>
      <c r="AD228">
        <v>57</v>
      </c>
      <c r="AE228" t="str">
        <f t="shared" si="294"/>
        <v>&lt;60</v>
      </c>
      <c r="AF228">
        <v>-37.747078680000001</v>
      </c>
      <c r="AG228">
        <v>144.02917593999999</v>
      </c>
      <c r="AH228" t="s">
        <v>50</v>
      </c>
      <c r="AI228" t="s">
        <v>51</v>
      </c>
      <c r="AJ228" s="33" t="s">
        <v>446</v>
      </c>
      <c r="AL228">
        <v>1</v>
      </c>
      <c r="AM228" t="s">
        <v>86</v>
      </c>
      <c r="AN228">
        <v>220</v>
      </c>
      <c r="AO228" s="69">
        <v>4</v>
      </c>
      <c r="AP228">
        <v>2</v>
      </c>
      <c r="AQ228">
        <v>0</v>
      </c>
      <c r="AR228">
        <v>0</v>
      </c>
      <c r="AS228" s="82" t="str">
        <f t="shared" si="295"/>
        <v>Gw-0-0</v>
      </c>
      <c r="AT228" s="14">
        <f t="shared" si="296"/>
        <v>40000</v>
      </c>
      <c r="AU228" s="81">
        <f>VLOOKUP(C228,Bushfire_Vlookup!$F$2:$H$12575,3,FALSE)</f>
        <v>38283.730495999996</v>
      </c>
      <c r="AV228" s="14">
        <f>VLOOKUP(AS228,Safety_collateral_Vlookup!$J$3:$L$20,2,FALSE)</f>
        <v>3720.1399252148244</v>
      </c>
      <c r="AW228" s="14">
        <f>VLOOKUP(AS228,Safety_collateral_Vlookup!$J$3:$L$20,3,FALSE)</f>
        <v>25000</v>
      </c>
      <c r="AX228" s="48">
        <f t="shared" si="297"/>
        <v>114173.12973943622</v>
      </c>
      <c r="AY228" s="49">
        <f t="shared" si="382"/>
        <v>29465.96</v>
      </c>
      <c r="AZ228" s="14">
        <v>76000</v>
      </c>
      <c r="BA228" s="16">
        <f t="shared" si="298"/>
        <v>3.8747466479774024</v>
      </c>
      <c r="BB228" t="e">
        <f>IF(BA228&lt;=#REF!,#REF!,IF(BA228&lt;=#REF!,#REF!,IF(BA228&lt;=#REF!,#REF!,IF(BA228&lt;=#REF!,#REF!,#REF!))))</f>
        <v>#REF!</v>
      </c>
      <c r="BC228" s="51">
        <v>4</v>
      </c>
      <c r="BD228" s="21">
        <v>70</v>
      </c>
      <c r="BE228" s="21">
        <v>6.4399999999999999E-2</v>
      </c>
      <c r="BF228" s="26">
        <f t="shared" si="299"/>
        <v>1921.9523886992824</v>
      </c>
      <c r="BG228" s="21">
        <v>7</v>
      </c>
      <c r="BH228" s="21">
        <f t="shared" si="300"/>
        <v>54.6</v>
      </c>
      <c r="BI228" s="28">
        <f t="shared" si="301"/>
        <v>2.2519960070400004E-2</v>
      </c>
      <c r="BJ228" s="27">
        <f t="shared" si="302"/>
        <v>2.2519960070400004E-2</v>
      </c>
      <c r="BK228" s="28">
        <f t="shared" si="303"/>
        <v>0.3452594593589744</v>
      </c>
      <c r="BL228" s="35">
        <f t="shared" si="304"/>
        <v>1.3377929328336764</v>
      </c>
      <c r="BM228" s="21" t="str">
        <f t="shared" si="305"/>
        <v>Cr3</v>
      </c>
      <c r="BN228" s="51">
        <v>3</v>
      </c>
      <c r="BO228" s="21">
        <v>1</v>
      </c>
      <c r="BP228" s="50" t="s">
        <v>5497</v>
      </c>
      <c r="BQ228" s="14">
        <v>40000</v>
      </c>
      <c r="BR228">
        <f>IFERROR(VLOOKUP(AO228,'Model Failure data- Lines'!$A$37:$E$41,3,FALSE),'Model Failure data- Lines'!$C$37)</f>
        <v>0.45419999999999999</v>
      </c>
      <c r="BS228" s="14">
        <f t="shared" si="306"/>
        <v>51857.435527651927</v>
      </c>
      <c r="BT228" s="34">
        <f t="shared" si="307"/>
        <v>26282.175442959124</v>
      </c>
      <c r="BU228" s="34">
        <f t="shared" si="308"/>
        <v>1.9731028597765601</v>
      </c>
      <c r="BV228" s="54">
        <f t="shared" si="309"/>
        <v>25575.260084692804</v>
      </c>
      <c r="BW228">
        <f>IFERROR(VLOOKUP(AO228,'Model Failure data- Lines'!$A$37:$E$41,4,FALSE),'Model Failure data- Lines'!$D$37)</f>
        <v>0.40249999999999997</v>
      </c>
      <c r="BX228" s="14">
        <f t="shared" si="310"/>
        <v>45954.684720123078</v>
      </c>
      <c r="BY228" s="34">
        <f t="shared" si="311"/>
        <v>23442.397465227121</v>
      </c>
      <c r="BZ228" s="71">
        <f t="shared" si="312"/>
        <v>1.9603235884166359</v>
      </c>
      <c r="CA228" s="71">
        <f t="shared" si="313"/>
        <v>22512.287254895957</v>
      </c>
      <c r="CB228" s="56">
        <v>1</v>
      </c>
      <c r="CC228">
        <f>IFERROR(VLOOKUP(AO228,'Model Failure data- Lines'!$A$37:$E$41,5,FALSE),'Model Failure data- Lines'!$E$37)</f>
        <v>0.28349999999999997</v>
      </c>
      <c r="CD228" s="14">
        <f t="shared" si="314"/>
        <v>32368.082281130166</v>
      </c>
      <c r="CE228" s="34">
        <f t="shared" si="315"/>
        <v>18650.198361692161</v>
      </c>
      <c r="CF228" s="34">
        <f t="shared" si="316"/>
        <v>1.73553555052877</v>
      </c>
      <c r="CG228" s="54">
        <f t="shared" si="317"/>
        <v>13717.883919438005</v>
      </c>
      <c r="CH228" t="e">
        <f>IFERROR(VLOOKUP(AO228,'Model Failure data- Lines'!#REF!,3,FALSE),'Model Failure data- Lines'!#REF!)</f>
        <v>#REF!</v>
      </c>
      <c r="CI228" s="14" t="e">
        <f t="shared" si="318"/>
        <v>#REF!</v>
      </c>
      <c r="CJ228" s="34">
        <f t="shared" si="319"/>
        <v>25209.163225520759</v>
      </c>
      <c r="CK228" s="34" t="e">
        <f t="shared" si="320"/>
        <v>#REF!</v>
      </c>
      <c r="CL228" s="54" t="e">
        <f t="shared" si="321"/>
        <v>#REF!</v>
      </c>
      <c r="CM228" t="e">
        <f>IFERROR(VLOOKUP(AO228,'Model Failure data- Lines'!#REF!,4,FALSE),'Model Failure data- Lines'!#REF!)</f>
        <v>#REF!</v>
      </c>
      <c r="CN228" s="14" t="e">
        <f t="shared" si="322"/>
        <v>#REF!</v>
      </c>
      <c r="CO228" s="34">
        <f t="shared" si="323"/>
        <v>21567.324143891736</v>
      </c>
      <c r="CP228" s="34" t="e">
        <f t="shared" si="324"/>
        <v>#REF!</v>
      </c>
      <c r="CQ228" s="54" t="e">
        <f t="shared" si="325"/>
        <v>#REF!</v>
      </c>
      <c r="CR228" t="e">
        <f>IFERROR(VLOOKUP(AO228,'Model Failure data- Lines'!#REF!,5,FALSE),'Model Failure data- Lines'!#REF!)</f>
        <v>#REF!</v>
      </c>
      <c r="CS228" s="14" t="e">
        <f t="shared" si="326"/>
        <v>#REF!</v>
      </c>
      <c r="CT228" s="34">
        <f t="shared" si="327"/>
        <v>15785.994100572167</v>
      </c>
      <c r="CU228" s="34" t="e">
        <f t="shared" si="328"/>
        <v>#REF!</v>
      </c>
      <c r="CV228" s="54" t="e">
        <f t="shared" si="329"/>
        <v>#REF!</v>
      </c>
      <c r="CW228" t="s">
        <v>268</v>
      </c>
      <c r="CY228">
        <v>1</v>
      </c>
      <c r="CZ228">
        <f t="shared" si="330"/>
        <v>22512.287254895957</v>
      </c>
      <c r="DA228" s="34">
        <f t="shared" si="331"/>
        <v>17178.699999999997</v>
      </c>
      <c r="DB228" s="34">
        <f t="shared" si="332"/>
        <v>16441.618026790875</v>
      </c>
      <c r="DC228" s="34">
        <f t="shared" si="333"/>
        <v>1597.6791933321974</v>
      </c>
      <c r="DD228" s="9">
        <f t="shared" si="334"/>
        <v>10736.687499999998</v>
      </c>
      <c r="DE228" s="59">
        <f t="shared" si="335"/>
        <v>0.3738182538869127</v>
      </c>
      <c r="DF228" s="59">
        <f t="shared" si="336"/>
        <v>0.35777893215729673</v>
      </c>
      <c r="DG228" s="59">
        <f t="shared" si="337"/>
        <v>3.4766405276469896E-2</v>
      </c>
      <c r="DH228" s="59">
        <f t="shared" si="338"/>
        <v>0.23363640867932045</v>
      </c>
      <c r="DI228" s="14">
        <f t="shared" si="339"/>
        <v>8415.5039126258071</v>
      </c>
      <c r="DJ228" s="14">
        <f t="shared" si="340"/>
        <v>8054.4220944749968</v>
      </c>
      <c r="DK228" s="14">
        <f t="shared" si="341"/>
        <v>782.67130240402082</v>
      </c>
      <c r="DL228" s="14">
        <f t="shared" si="342"/>
        <v>5259.6899453911283</v>
      </c>
      <c r="DM228">
        <f t="shared" si="343"/>
        <v>13717.883919438007</v>
      </c>
      <c r="DN228" s="34">
        <f t="shared" si="344"/>
        <v>12099.779999999999</v>
      </c>
      <c r="DO228" s="34">
        <f t="shared" si="345"/>
        <v>11580.617914522269</v>
      </c>
      <c r="DP228" s="34">
        <f t="shared" si="346"/>
        <v>1125.3218666078956</v>
      </c>
      <c r="DQ228" s="9">
        <f t="shared" si="347"/>
        <v>7562.3624999999984</v>
      </c>
      <c r="DR228" s="59">
        <f t="shared" si="348"/>
        <v>0.37381825388691275</v>
      </c>
      <c r="DS228" s="59">
        <f t="shared" si="349"/>
        <v>0.35777893215729673</v>
      </c>
      <c r="DT228" s="59">
        <f t="shared" si="350"/>
        <v>3.4766405276469896E-2</v>
      </c>
      <c r="DU228" s="59">
        <f t="shared" si="351"/>
        <v>0.23363640867932045</v>
      </c>
      <c r="DV228" s="14">
        <f t="shared" si="352"/>
        <v>5127.9954137876739</v>
      </c>
      <c r="DW228" s="14">
        <f t="shared" si="353"/>
        <v>4907.9698601542832</v>
      </c>
      <c r="DX228" s="14">
        <f t="shared" si="354"/>
        <v>476.92151187875106</v>
      </c>
      <c r="DY228" s="14">
        <f t="shared" si="355"/>
        <v>3204.9971336172962</v>
      </c>
      <c r="DZ228" s="34" t="e">
        <f t="shared" si="356"/>
        <v>#REF!</v>
      </c>
      <c r="EA228" s="34" t="e">
        <f t="shared" si="357"/>
        <v>#REF!</v>
      </c>
      <c r="EB228" s="34" t="e">
        <f t="shared" si="358"/>
        <v>#REF!</v>
      </c>
      <c r="EC228" s="34" t="e">
        <f t="shared" si="359"/>
        <v>#REF!</v>
      </c>
      <c r="ED228" s="34" t="e">
        <f t="shared" si="360"/>
        <v>#REF!</v>
      </c>
      <c r="EE228" s="59" t="e">
        <f t="shared" si="361"/>
        <v>#REF!</v>
      </c>
      <c r="EF228" s="59" t="e">
        <f t="shared" si="362"/>
        <v>#REF!</v>
      </c>
      <c r="EG228" s="59" t="e">
        <f t="shared" si="363"/>
        <v>#REF!</v>
      </c>
      <c r="EH228" s="59" t="e">
        <f t="shared" si="364"/>
        <v>#REF!</v>
      </c>
      <c r="EI228" s="14" t="e">
        <f t="shared" si="365"/>
        <v>#REF!</v>
      </c>
      <c r="EJ228" s="14" t="e">
        <f t="shared" si="366"/>
        <v>#REF!</v>
      </c>
      <c r="EK228" s="14" t="e">
        <f t="shared" si="367"/>
        <v>#REF!</v>
      </c>
      <c r="EL228" s="14" t="e">
        <f t="shared" si="368"/>
        <v>#REF!</v>
      </c>
      <c r="EM228" t="e">
        <f t="shared" si="369"/>
        <v>#REF!</v>
      </c>
      <c r="EN228" s="34" t="e">
        <f t="shared" si="370"/>
        <v>#REF!</v>
      </c>
      <c r="EO228" s="34" t="e">
        <f t="shared" si="371"/>
        <v>#REF!</v>
      </c>
      <c r="EP228" s="34" t="e">
        <f t="shared" si="372"/>
        <v>#REF!</v>
      </c>
      <c r="EQ228" s="34" t="e">
        <f t="shared" si="373"/>
        <v>#REF!</v>
      </c>
      <c r="ER228" s="59" t="e">
        <f t="shared" si="374"/>
        <v>#REF!</v>
      </c>
      <c r="ES228" s="59" t="e">
        <f t="shared" si="375"/>
        <v>#REF!</v>
      </c>
      <c r="ET228" s="59" t="e">
        <f t="shared" si="376"/>
        <v>#REF!</v>
      </c>
      <c r="EU228" s="59" t="e">
        <f t="shared" si="377"/>
        <v>#REF!</v>
      </c>
      <c r="EV228" s="14" t="e">
        <f t="shared" si="378"/>
        <v>#REF!</v>
      </c>
      <c r="EW228" s="14" t="e">
        <f t="shared" si="379"/>
        <v>#REF!</v>
      </c>
      <c r="EX228" s="14" t="e">
        <f t="shared" si="380"/>
        <v>#REF!</v>
      </c>
      <c r="EY228" s="14" t="e">
        <f t="shared" si="381"/>
        <v>#REF!</v>
      </c>
    </row>
    <row r="229" spans="1:155" x14ac:dyDescent="0.2">
      <c r="A229" s="17">
        <v>30148241</v>
      </c>
      <c r="B229" t="s">
        <v>62</v>
      </c>
      <c r="C229" t="s">
        <v>2871</v>
      </c>
      <c r="D229" t="s">
        <v>2872</v>
      </c>
      <c r="E229" t="s">
        <v>2873</v>
      </c>
      <c r="F229" t="s">
        <v>41</v>
      </c>
      <c r="G229" t="s">
        <v>42</v>
      </c>
      <c r="H229" t="s">
        <v>2874</v>
      </c>
      <c r="I229" t="s">
        <v>68</v>
      </c>
      <c r="J229" s="19" t="s">
        <v>69</v>
      </c>
      <c r="K229" t="s">
        <v>70</v>
      </c>
      <c r="L229">
        <v>1962</v>
      </c>
      <c r="M229">
        <f t="shared" si="290"/>
        <v>1962</v>
      </c>
      <c r="N229">
        <v>57</v>
      </c>
      <c r="O229" s="19">
        <f t="shared" si="291"/>
        <v>57</v>
      </c>
      <c r="P229" t="s">
        <v>80</v>
      </c>
      <c r="Q229" s="19" t="str">
        <f t="shared" si="292"/>
        <v>50-60</v>
      </c>
      <c r="R229" s="23">
        <v>356.92</v>
      </c>
      <c r="S229" s="15">
        <f t="shared" si="293"/>
        <v>0.35692000000000002</v>
      </c>
      <c r="T229">
        <v>30108132</v>
      </c>
      <c r="U229" t="s">
        <v>45</v>
      </c>
      <c r="V229" t="s">
        <v>55</v>
      </c>
      <c r="W229" s="20" t="s">
        <v>87</v>
      </c>
      <c r="X229" t="s">
        <v>48</v>
      </c>
      <c r="Y229" t="s">
        <v>135</v>
      </c>
      <c r="Z229" t="s">
        <v>2875</v>
      </c>
      <c r="AA229" t="s">
        <v>2876</v>
      </c>
      <c r="AB229" t="s">
        <v>397</v>
      </c>
      <c r="AC229">
        <v>1962</v>
      </c>
      <c r="AD229">
        <v>57</v>
      </c>
      <c r="AE229" t="str">
        <f t="shared" si="294"/>
        <v>&lt;60</v>
      </c>
      <c r="AF229">
        <v>-37.743980870000001</v>
      </c>
      <c r="AG229">
        <v>144.02714918000001</v>
      </c>
      <c r="AH229" t="s">
        <v>50</v>
      </c>
      <c r="AI229" t="s">
        <v>51</v>
      </c>
      <c r="AJ229" s="33" t="s">
        <v>446</v>
      </c>
      <c r="AL229">
        <v>1</v>
      </c>
      <c r="AM229" t="s">
        <v>86</v>
      </c>
      <c r="AN229">
        <v>220</v>
      </c>
      <c r="AO229" s="69">
        <v>4</v>
      </c>
      <c r="AP229">
        <v>2</v>
      </c>
      <c r="AQ229">
        <v>3</v>
      </c>
      <c r="AR229">
        <v>0</v>
      </c>
      <c r="AS229" s="82" t="str">
        <f t="shared" si="295"/>
        <v>Gw-3-0</v>
      </c>
      <c r="AT229" s="14">
        <f t="shared" si="296"/>
        <v>40000</v>
      </c>
      <c r="AU229" s="81">
        <f>VLOOKUP(C229,Bushfire_Vlookup!$F$2:$H$12575,3,FALSE)</f>
        <v>38283.730495999996</v>
      </c>
      <c r="AV229" s="14">
        <f>VLOOKUP(AS229,Safety_collateral_Vlookup!$J$3:$L$20,2,FALSE)</f>
        <v>2285140.7140716286</v>
      </c>
      <c r="AW229" s="14">
        <f>VLOOKUP(AS229,Safety_collateral_Vlookup!$J$3:$L$20,3,FALSE)</f>
        <v>25000</v>
      </c>
      <c r="AX229" s="48">
        <f t="shared" si="297"/>
        <v>2548448.8823536597</v>
      </c>
      <c r="AY229" s="49">
        <f t="shared" si="382"/>
        <v>27125.920000000002</v>
      </c>
      <c r="AZ229" s="14">
        <v>76000</v>
      </c>
      <c r="BA229" s="16">
        <f t="shared" si="298"/>
        <v>93.948846061392928</v>
      </c>
      <c r="BB229" t="e">
        <f>IF(BA229&lt;=#REF!,#REF!,IF(BA229&lt;=#REF!,#REF!,IF(BA229&lt;=#REF!,#REF!,IF(BA229&lt;=#REF!,#REF!,#REF!))))</f>
        <v>#REF!</v>
      </c>
      <c r="BC229" s="51">
        <v>5</v>
      </c>
      <c r="BD229" s="21">
        <v>70</v>
      </c>
      <c r="BE229" s="21">
        <v>6.4399999999999999E-2</v>
      </c>
      <c r="BF229" s="26">
        <f t="shared" si="299"/>
        <v>1769.3204884438057</v>
      </c>
      <c r="BG229" s="21">
        <v>7</v>
      </c>
      <c r="BH229" s="21">
        <f t="shared" si="300"/>
        <v>54.6</v>
      </c>
      <c r="BI229" s="28">
        <f t="shared" si="301"/>
        <v>2.2519960070400004E-2</v>
      </c>
      <c r="BJ229" s="27">
        <f t="shared" si="302"/>
        <v>2.2519960070400004E-2</v>
      </c>
      <c r="BK229" s="28">
        <f t="shared" si="303"/>
        <v>0.3452594593589744</v>
      </c>
      <c r="BL229" s="35">
        <f t="shared" si="304"/>
        <v>32.436727798556035</v>
      </c>
      <c r="BM229" s="21" t="str">
        <f t="shared" si="305"/>
        <v>Cr5</v>
      </c>
      <c r="BN229" s="51">
        <v>5</v>
      </c>
      <c r="BO229" s="21">
        <v>1</v>
      </c>
      <c r="BP229" s="50" t="s">
        <v>5497</v>
      </c>
      <c r="BQ229" s="14">
        <v>40000</v>
      </c>
      <c r="BR229">
        <f>IFERROR(VLOOKUP(AO229,'Model Failure data- Lines'!$A$37:$E$41,3,FALSE),'Model Failure data- Lines'!$C$37)</f>
        <v>0.45419999999999999</v>
      </c>
      <c r="BS229" s="14">
        <f t="shared" si="306"/>
        <v>1157505.4823650322</v>
      </c>
      <c r="BT229" s="34">
        <f t="shared" si="307"/>
        <v>24194.975778548327</v>
      </c>
      <c r="BU229" s="34">
        <f t="shared" si="308"/>
        <v>47.840737389425122</v>
      </c>
      <c r="BV229" s="54">
        <f t="shared" si="309"/>
        <v>1133310.5065864839</v>
      </c>
      <c r="BW229">
        <f>IFERROR(VLOOKUP(AO229,'Model Failure data- Lines'!$A$37:$E$41,4,FALSE),'Model Failure data- Lines'!$D$37)</f>
        <v>0.40249999999999997</v>
      </c>
      <c r="BX229" s="14">
        <f t="shared" si="310"/>
        <v>1025750.675147348</v>
      </c>
      <c r="BY229" s="34">
        <f t="shared" si="311"/>
        <v>21580.71884472638</v>
      </c>
      <c r="BZ229" s="71">
        <f t="shared" si="312"/>
        <v>47.530885441195942</v>
      </c>
      <c r="CA229" s="71">
        <f t="shared" si="313"/>
        <v>1004169.9563026216</v>
      </c>
      <c r="CB229" s="56">
        <v>1</v>
      </c>
      <c r="CC229">
        <f>IFERROR(VLOOKUP(AO229,'Model Failure data- Lines'!$A$37:$E$41,5,FALSE),'Model Failure data- Lines'!$E$37)</f>
        <v>0.28349999999999997</v>
      </c>
      <c r="CD229" s="14">
        <f t="shared" si="314"/>
        <v>722485.2581472625</v>
      </c>
      <c r="CE229" s="34">
        <f t="shared" si="315"/>
        <v>17169.092360927414</v>
      </c>
      <c r="CF229" s="34">
        <f t="shared" si="316"/>
        <v>42.080573798499643</v>
      </c>
      <c r="CG229" s="54">
        <f t="shared" si="317"/>
        <v>705316.16578633513</v>
      </c>
      <c r="CH229" t="e">
        <f>IFERROR(VLOOKUP(AO229,'Model Failure data- Lines'!#REF!,3,FALSE),'Model Failure data- Lines'!#REF!)</f>
        <v>#REF!</v>
      </c>
      <c r="CI229" s="14" t="e">
        <f t="shared" si="318"/>
        <v>#REF!</v>
      </c>
      <c r="CJ229" s="34">
        <f t="shared" si="319"/>
        <v>23207.176855002115</v>
      </c>
      <c r="CK229" s="34" t="e">
        <f t="shared" si="320"/>
        <v>#REF!</v>
      </c>
      <c r="CL229" s="54" t="e">
        <f t="shared" si="321"/>
        <v>#REF!</v>
      </c>
      <c r="CM229" t="e">
        <f>IFERROR(VLOOKUP(AO229,'Model Failure data- Lines'!#REF!,4,FALSE),'Model Failure data- Lines'!#REF!)</f>
        <v>#REF!</v>
      </c>
      <c r="CN229" s="14" t="e">
        <f t="shared" si="322"/>
        <v>#REF!</v>
      </c>
      <c r="CO229" s="34">
        <f t="shared" si="323"/>
        <v>19854.554521260321</v>
      </c>
      <c r="CP229" s="34" t="e">
        <f t="shared" si="324"/>
        <v>#REF!</v>
      </c>
      <c r="CQ229" s="54" t="e">
        <f t="shared" si="325"/>
        <v>#REF!</v>
      </c>
      <c r="CR229" t="e">
        <f>IFERROR(VLOOKUP(AO229,'Model Failure data- Lines'!#REF!,5,FALSE),'Model Failure data- Lines'!#REF!)</f>
        <v>#REF!</v>
      </c>
      <c r="CS229" s="14" t="e">
        <f t="shared" si="326"/>
        <v>#REF!</v>
      </c>
      <c r="CT229" s="34">
        <f t="shared" si="327"/>
        <v>14532.348957664797</v>
      </c>
      <c r="CU229" s="34" t="e">
        <f t="shared" si="328"/>
        <v>#REF!</v>
      </c>
      <c r="CV229" s="54" t="e">
        <f t="shared" si="329"/>
        <v>#REF!</v>
      </c>
      <c r="CW229" t="s">
        <v>397</v>
      </c>
      <c r="CY229">
        <v>1</v>
      </c>
      <c r="CZ229">
        <f t="shared" si="330"/>
        <v>1004169.9563026216</v>
      </c>
      <c r="DA229" s="34">
        <f t="shared" si="331"/>
        <v>17178.699999999997</v>
      </c>
      <c r="DB229" s="34">
        <f t="shared" si="332"/>
        <v>16441.618026790875</v>
      </c>
      <c r="DC229" s="34">
        <f t="shared" si="333"/>
        <v>981393.66962055711</v>
      </c>
      <c r="DD229" s="9">
        <f t="shared" si="334"/>
        <v>10736.687499999998</v>
      </c>
      <c r="DE229" s="59">
        <f t="shared" si="335"/>
        <v>1.6747442059964812E-2</v>
      </c>
      <c r="DF229" s="59">
        <f t="shared" si="336"/>
        <v>1.6028863958026697E-2</v>
      </c>
      <c r="DG229" s="59">
        <f t="shared" si="337"/>
        <v>0.95675654269453048</v>
      </c>
      <c r="DH229" s="59">
        <f t="shared" si="338"/>
        <v>1.0467151287478008E-2</v>
      </c>
      <c r="DI229" s="14">
        <f t="shared" si="339"/>
        <v>16817.278161535549</v>
      </c>
      <c r="DJ229" s="14">
        <f t="shared" si="340"/>
        <v>16095.703620312333</v>
      </c>
      <c r="DK229" s="14">
        <f t="shared" si="341"/>
        <v>960746.17566981411</v>
      </c>
      <c r="DL229" s="14">
        <f t="shared" si="342"/>
        <v>10510.79885095972</v>
      </c>
      <c r="DM229">
        <f t="shared" si="343"/>
        <v>705316.16578633513</v>
      </c>
      <c r="DN229" s="34">
        <f t="shared" si="344"/>
        <v>12099.779999999999</v>
      </c>
      <c r="DO229" s="34">
        <f t="shared" si="345"/>
        <v>11580.617914522269</v>
      </c>
      <c r="DP229" s="34">
        <f t="shared" si="346"/>
        <v>691242.49773274013</v>
      </c>
      <c r="DQ229" s="9">
        <f t="shared" si="347"/>
        <v>7562.3624999999984</v>
      </c>
      <c r="DR229" s="59">
        <f t="shared" si="348"/>
        <v>1.6747442059964812E-2</v>
      </c>
      <c r="DS229" s="59">
        <f t="shared" si="349"/>
        <v>1.6028863958026694E-2</v>
      </c>
      <c r="DT229" s="59">
        <f t="shared" si="350"/>
        <v>0.95675654269453037</v>
      </c>
      <c r="DU229" s="59">
        <f t="shared" si="351"/>
        <v>1.0467151287478006E-2</v>
      </c>
      <c r="DV229" s="14">
        <f t="shared" si="352"/>
        <v>11812.241620463183</v>
      </c>
      <c r="DW229" s="14">
        <f t="shared" si="353"/>
        <v>11305.416868786166</v>
      </c>
      <c r="DX229" s="14">
        <f t="shared" si="354"/>
        <v>674815.85628429614</v>
      </c>
      <c r="DY229" s="14">
        <f t="shared" si="355"/>
        <v>7382.651012789488</v>
      </c>
      <c r="DZ229" s="34" t="e">
        <f t="shared" si="356"/>
        <v>#REF!</v>
      </c>
      <c r="EA229" s="34" t="e">
        <f t="shared" si="357"/>
        <v>#REF!</v>
      </c>
      <c r="EB229" s="34" t="e">
        <f t="shared" si="358"/>
        <v>#REF!</v>
      </c>
      <c r="EC229" s="34" t="e">
        <f t="shared" si="359"/>
        <v>#REF!</v>
      </c>
      <c r="ED229" s="34" t="e">
        <f t="shared" si="360"/>
        <v>#REF!</v>
      </c>
      <c r="EE229" s="59" t="e">
        <f t="shared" si="361"/>
        <v>#REF!</v>
      </c>
      <c r="EF229" s="59" t="e">
        <f t="shared" si="362"/>
        <v>#REF!</v>
      </c>
      <c r="EG229" s="59" t="e">
        <f t="shared" si="363"/>
        <v>#REF!</v>
      </c>
      <c r="EH229" s="59" t="e">
        <f t="shared" si="364"/>
        <v>#REF!</v>
      </c>
      <c r="EI229" s="14" t="e">
        <f t="shared" si="365"/>
        <v>#REF!</v>
      </c>
      <c r="EJ229" s="14" t="e">
        <f t="shared" si="366"/>
        <v>#REF!</v>
      </c>
      <c r="EK229" s="14" t="e">
        <f t="shared" si="367"/>
        <v>#REF!</v>
      </c>
      <c r="EL229" s="14" t="e">
        <f t="shared" si="368"/>
        <v>#REF!</v>
      </c>
      <c r="EM229" t="e">
        <f t="shared" si="369"/>
        <v>#REF!</v>
      </c>
      <c r="EN229" s="34" t="e">
        <f t="shared" si="370"/>
        <v>#REF!</v>
      </c>
      <c r="EO229" s="34" t="e">
        <f t="shared" si="371"/>
        <v>#REF!</v>
      </c>
      <c r="EP229" s="34" t="e">
        <f t="shared" si="372"/>
        <v>#REF!</v>
      </c>
      <c r="EQ229" s="34" t="e">
        <f t="shared" si="373"/>
        <v>#REF!</v>
      </c>
      <c r="ER229" s="59" t="e">
        <f t="shared" si="374"/>
        <v>#REF!</v>
      </c>
      <c r="ES229" s="59" t="e">
        <f t="shared" si="375"/>
        <v>#REF!</v>
      </c>
      <c r="ET229" s="59" t="e">
        <f t="shared" si="376"/>
        <v>#REF!</v>
      </c>
      <c r="EU229" s="59" t="e">
        <f t="shared" si="377"/>
        <v>#REF!</v>
      </c>
      <c r="EV229" s="14" t="e">
        <f t="shared" si="378"/>
        <v>#REF!</v>
      </c>
      <c r="EW229" s="14" t="e">
        <f t="shared" si="379"/>
        <v>#REF!</v>
      </c>
      <c r="EX229" s="14" t="e">
        <f t="shared" si="380"/>
        <v>#REF!</v>
      </c>
      <c r="EY229" s="14" t="e">
        <f t="shared" si="381"/>
        <v>#REF!</v>
      </c>
    </row>
    <row r="230" spans="1:155" x14ac:dyDescent="0.2">
      <c r="A230" s="17">
        <v>30298760</v>
      </c>
      <c r="B230" t="s">
        <v>62</v>
      </c>
      <c r="C230" t="s">
        <v>4477</v>
      </c>
      <c r="D230" t="s">
        <v>4478</v>
      </c>
      <c r="E230" t="s">
        <v>3995</v>
      </c>
      <c r="F230" t="s">
        <v>41</v>
      </c>
      <c r="G230" t="s">
        <v>42</v>
      </c>
      <c r="H230" t="s">
        <v>4479</v>
      </c>
      <c r="I230" t="s">
        <v>68</v>
      </c>
      <c r="J230" s="19" t="s">
        <v>69</v>
      </c>
      <c r="K230" t="s">
        <v>70</v>
      </c>
      <c r="L230">
        <v>1962</v>
      </c>
      <c r="M230">
        <f t="shared" si="290"/>
        <v>1962</v>
      </c>
      <c r="N230">
        <v>57</v>
      </c>
      <c r="O230" s="19">
        <f t="shared" si="291"/>
        <v>57</v>
      </c>
      <c r="P230" t="s">
        <v>80</v>
      </c>
      <c r="Q230" s="19" t="str">
        <f t="shared" si="292"/>
        <v>50-60</v>
      </c>
      <c r="R230" s="23">
        <v>414.53</v>
      </c>
      <c r="S230" s="15">
        <f t="shared" si="293"/>
        <v>0.41452999999999995</v>
      </c>
      <c r="T230">
        <v>30121226</v>
      </c>
      <c r="U230" t="s">
        <v>45</v>
      </c>
      <c r="V230" t="s">
        <v>55</v>
      </c>
      <c r="W230" s="20" t="s">
        <v>87</v>
      </c>
      <c r="X230" t="s">
        <v>48</v>
      </c>
      <c r="Y230" t="s">
        <v>663</v>
      </c>
      <c r="Z230" t="s">
        <v>4480</v>
      </c>
      <c r="AA230" t="s">
        <v>4481</v>
      </c>
      <c r="AB230" t="s">
        <v>486</v>
      </c>
      <c r="AC230">
        <v>1962</v>
      </c>
      <c r="AD230">
        <v>57</v>
      </c>
      <c r="AE230" t="str">
        <f t="shared" si="294"/>
        <v>&lt;60</v>
      </c>
      <c r="AF230">
        <v>-37.742670910000001</v>
      </c>
      <c r="AG230">
        <v>144.0234423</v>
      </c>
      <c r="AH230" t="s">
        <v>50</v>
      </c>
      <c r="AI230" t="s">
        <v>51</v>
      </c>
      <c r="AJ230" s="33" t="s">
        <v>446</v>
      </c>
      <c r="AL230">
        <v>1</v>
      </c>
      <c r="AM230" t="s">
        <v>86</v>
      </c>
      <c r="AN230">
        <v>220</v>
      </c>
      <c r="AO230" s="69">
        <v>4</v>
      </c>
      <c r="AP230">
        <v>2</v>
      </c>
      <c r="AQ230">
        <v>0</v>
      </c>
      <c r="AR230">
        <v>0</v>
      </c>
      <c r="AS230" s="82" t="str">
        <f t="shared" si="295"/>
        <v>Gw-0-0</v>
      </c>
      <c r="AT230" s="14">
        <f t="shared" si="296"/>
        <v>40000</v>
      </c>
      <c r="AU230" s="81">
        <f>VLOOKUP(C230,Bushfire_Vlookup!$F$2:$H$12575,3,FALSE)</f>
        <v>6764.6837150000001</v>
      </c>
      <c r="AV230" s="14">
        <f>VLOOKUP(AS230,Safety_collateral_Vlookup!$J$3:$L$20,2,FALSE)</f>
        <v>3720.1399252148244</v>
      </c>
      <c r="AW230" s="14">
        <f>VLOOKUP(AS230,Safety_collateral_Vlookup!$J$3:$L$20,3,FALSE)</f>
        <v>25000</v>
      </c>
      <c r="AX230" s="48">
        <f t="shared" si="297"/>
        <v>80542.306824109226</v>
      </c>
      <c r="AY230" s="49">
        <f t="shared" si="382"/>
        <v>31504.279999999995</v>
      </c>
      <c r="AZ230" s="14">
        <v>76000</v>
      </c>
      <c r="BA230" s="16">
        <f t="shared" si="298"/>
        <v>2.5565512630064626</v>
      </c>
      <c r="BB230" t="e">
        <f>IF(BA230&lt;=#REF!,#REF!,IF(BA230&lt;=#REF!,#REF!,IF(BA230&lt;=#REF!,#REF!,IF(BA230&lt;=#REF!,#REF!,#REF!))))</f>
        <v>#REF!</v>
      </c>
      <c r="BC230" s="51">
        <v>3</v>
      </c>
      <c r="BD230" s="21">
        <v>70</v>
      </c>
      <c r="BE230" s="21">
        <v>6.4399999999999999E-2</v>
      </c>
      <c r="BF230" s="26">
        <f t="shared" si="299"/>
        <v>2054.9042420559526</v>
      </c>
      <c r="BG230" s="21">
        <v>7</v>
      </c>
      <c r="BH230" s="21">
        <f t="shared" si="300"/>
        <v>54.6</v>
      </c>
      <c r="BI230" s="28">
        <f t="shared" si="301"/>
        <v>2.2519960070400004E-2</v>
      </c>
      <c r="BJ230" s="27">
        <f t="shared" si="302"/>
        <v>2.2519960070400004E-2</v>
      </c>
      <c r="BK230" s="28">
        <f t="shared" si="303"/>
        <v>0.34525945935897445</v>
      </c>
      <c r="BL230" s="35">
        <f t="shared" si="304"/>
        <v>0.8826735068891145</v>
      </c>
      <c r="BM230" s="21" t="str">
        <f t="shared" si="305"/>
        <v>Cr2</v>
      </c>
      <c r="BN230" s="51">
        <v>2</v>
      </c>
      <c r="BO230" s="21">
        <v>0</v>
      </c>
      <c r="BP230" s="50" t="s">
        <v>5497</v>
      </c>
      <c r="BQ230" s="14">
        <v>40000</v>
      </c>
      <c r="BR230">
        <f>IFERROR(VLOOKUP(AO230,'Model Failure data- Lines'!$A$37:$E$41,3,FALSE),'Model Failure data- Lines'!$C$37)</f>
        <v>0.45419999999999999</v>
      </c>
      <c r="BS230" s="14">
        <f t="shared" si="306"/>
        <v>36582.315759510413</v>
      </c>
      <c r="BT230" s="34">
        <f t="shared" si="307"/>
        <v>28100.255826184119</v>
      </c>
      <c r="BU230" s="34">
        <f t="shared" si="308"/>
        <v>1.3018499185841084</v>
      </c>
      <c r="BV230" s="54">
        <f t="shared" si="309"/>
        <v>8482.0599333262944</v>
      </c>
      <c r="BW230">
        <f>IFERROR(VLOOKUP(AO230,'Model Failure data- Lines'!$A$37:$E$41,4,FALSE),'Model Failure data- Lines'!$D$37)</f>
        <v>0.40249999999999997</v>
      </c>
      <c r="BX230" s="14">
        <f t="shared" si="310"/>
        <v>32418.278496703962</v>
      </c>
      <c r="BY230" s="34">
        <f t="shared" si="311"/>
        <v>25064.03502943075</v>
      </c>
      <c r="BZ230" s="71">
        <f t="shared" si="312"/>
        <v>1.2934181770268711</v>
      </c>
      <c r="CA230" s="71">
        <f t="shared" si="313"/>
        <v>7354.2434672732124</v>
      </c>
      <c r="CB230" s="56">
        <v>1</v>
      </c>
      <c r="CC230">
        <f>IFERROR(VLOOKUP(AO230,'Model Failure data- Lines'!$A$37:$E$41,5,FALSE),'Model Failure data- Lines'!$E$37)</f>
        <v>0.28349999999999997</v>
      </c>
      <c r="CD230" s="14">
        <f t="shared" si="314"/>
        <v>22833.743984634963</v>
      </c>
      <c r="CE230" s="34">
        <f t="shared" si="315"/>
        <v>19940.33356599585</v>
      </c>
      <c r="CF230" s="34">
        <f t="shared" si="316"/>
        <v>1.1451034110870257</v>
      </c>
      <c r="CG230" s="54">
        <f t="shared" si="317"/>
        <v>2893.4104186391123</v>
      </c>
      <c r="CH230" t="e">
        <f>IFERROR(VLOOKUP(AO230,'Model Failure data- Lines'!#REF!,3,FALSE),'Model Failure data- Lines'!#REF!)</f>
        <v>#REF!</v>
      </c>
      <c r="CI230" s="14" t="e">
        <f t="shared" si="318"/>
        <v>#REF!</v>
      </c>
      <c r="CJ230" s="34">
        <f t="shared" si="319"/>
        <v>26953.01754371855</v>
      </c>
      <c r="CK230" s="34" t="e">
        <f t="shared" si="320"/>
        <v>#REF!</v>
      </c>
      <c r="CL230" s="54" t="e">
        <f t="shared" si="321"/>
        <v>#REF!</v>
      </c>
      <c r="CM230" t="e">
        <f>IFERROR(VLOOKUP(AO230,'Model Failure data- Lines'!#REF!,4,FALSE),'Model Failure data- Lines'!#REF!)</f>
        <v>#REF!</v>
      </c>
      <c r="CN230" s="14" t="e">
        <f t="shared" si="322"/>
        <v>#REF!</v>
      </c>
      <c r="CO230" s="34">
        <f t="shared" si="323"/>
        <v>23059.252733660313</v>
      </c>
      <c r="CP230" s="34" t="e">
        <f t="shared" si="324"/>
        <v>#REF!</v>
      </c>
      <c r="CQ230" s="54" t="e">
        <f t="shared" si="325"/>
        <v>#REF!</v>
      </c>
      <c r="CR230" t="e">
        <f>IFERROR(VLOOKUP(AO230,'Model Failure data- Lines'!#REF!,5,FALSE),'Model Failure data- Lines'!#REF!)</f>
        <v>#REF!</v>
      </c>
      <c r="CS230" s="14" t="e">
        <f t="shared" si="326"/>
        <v>#REF!</v>
      </c>
      <c r="CT230" s="34">
        <f t="shared" si="327"/>
        <v>16877.996787573647</v>
      </c>
      <c r="CU230" s="34" t="e">
        <f t="shared" si="328"/>
        <v>#REF!</v>
      </c>
      <c r="CV230" s="54" t="e">
        <f t="shared" si="329"/>
        <v>#REF!</v>
      </c>
      <c r="CW230" t="s">
        <v>486</v>
      </c>
      <c r="CY230">
        <v>1</v>
      </c>
      <c r="CZ230">
        <f t="shared" si="330"/>
        <v>7354.2434672732106</v>
      </c>
      <c r="DA230" s="34">
        <f t="shared" si="331"/>
        <v>17178.699999999997</v>
      </c>
      <c r="DB230" s="34">
        <f t="shared" si="332"/>
        <v>2905.211803371762</v>
      </c>
      <c r="DC230" s="34">
        <f t="shared" si="333"/>
        <v>1597.6791933321974</v>
      </c>
      <c r="DD230" s="9">
        <f t="shared" si="334"/>
        <v>10736.687499999998</v>
      </c>
      <c r="DE230" s="59">
        <f t="shared" si="335"/>
        <v>0.52990784201408458</v>
      </c>
      <c r="DF230" s="59">
        <f t="shared" si="336"/>
        <v>8.961647373308676E-2</v>
      </c>
      <c r="DG230" s="59">
        <f t="shared" si="337"/>
        <v>4.9283282994025637E-2</v>
      </c>
      <c r="DH230" s="59">
        <f t="shared" si="338"/>
        <v>0.33119240125880284</v>
      </c>
      <c r="DI230" s="14">
        <f t="shared" si="339"/>
        <v>3897.0712853889258</v>
      </c>
      <c r="DJ230" s="14">
        <f t="shared" si="340"/>
        <v>659.06136651161466</v>
      </c>
      <c r="DK230" s="14">
        <f t="shared" si="341"/>
        <v>362.44126200458999</v>
      </c>
      <c r="DL230" s="14">
        <f t="shared" si="342"/>
        <v>2435.6695533680786</v>
      </c>
      <c r="DM230">
        <f t="shared" si="343"/>
        <v>2893.4104186391137</v>
      </c>
      <c r="DN230" s="34">
        <f t="shared" si="344"/>
        <v>12099.779999999999</v>
      </c>
      <c r="DO230" s="34">
        <f t="shared" si="345"/>
        <v>2046.279618027067</v>
      </c>
      <c r="DP230" s="34">
        <f t="shared" si="346"/>
        <v>1125.3218666078956</v>
      </c>
      <c r="DQ230" s="9">
        <f t="shared" si="347"/>
        <v>7562.3624999999984</v>
      </c>
      <c r="DR230" s="59">
        <f t="shared" si="348"/>
        <v>0.52990784201408458</v>
      </c>
      <c r="DS230" s="59">
        <f t="shared" si="349"/>
        <v>8.961647373308676E-2</v>
      </c>
      <c r="DT230" s="59">
        <f t="shared" si="350"/>
        <v>4.9283282994025644E-2</v>
      </c>
      <c r="DU230" s="59">
        <f t="shared" si="351"/>
        <v>0.33119240125880284</v>
      </c>
      <c r="DV230" s="14">
        <f t="shared" si="352"/>
        <v>1533.2408710021218</v>
      </c>
      <c r="DW230" s="14">
        <f t="shared" si="353"/>
        <v>259.29723878101174</v>
      </c>
      <c r="DX230" s="14">
        <f t="shared" si="354"/>
        <v>142.59676447965364</v>
      </c>
      <c r="DY230" s="14">
        <f t="shared" si="355"/>
        <v>958.27554437632602</v>
      </c>
      <c r="DZ230" s="34" t="e">
        <f t="shared" si="356"/>
        <v>#REF!</v>
      </c>
      <c r="EA230" s="34" t="e">
        <f t="shared" si="357"/>
        <v>#REF!</v>
      </c>
      <c r="EB230" s="34" t="e">
        <f t="shared" si="358"/>
        <v>#REF!</v>
      </c>
      <c r="EC230" s="34" t="e">
        <f t="shared" si="359"/>
        <v>#REF!</v>
      </c>
      <c r="ED230" s="34" t="e">
        <f t="shared" si="360"/>
        <v>#REF!</v>
      </c>
      <c r="EE230" s="59" t="e">
        <f t="shared" si="361"/>
        <v>#REF!</v>
      </c>
      <c r="EF230" s="59" t="e">
        <f t="shared" si="362"/>
        <v>#REF!</v>
      </c>
      <c r="EG230" s="59" t="e">
        <f t="shared" si="363"/>
        <v>#REF!</v>
      </c>
      <c r="EH230" s="59" t="e">
        <f t="shared" si="364"/>
        <v>#REF!</v>
      </c>
      <c r="EI230" s="14" t="e">
        <f t="shared" si="365"/>
        <v>#REF!</v>
      </c>
      <c r="EJ230" s="14" t="e">
        <f t="shared" si="366"/>
        <v>#REF!</v>
      </c>
      <c r="EK230" s="14" t="e">
        <f t="shared" si="367"/>
        <v>#REF!</v>
      </c>
      <c r="EL230" s="14" t="e">
        <f t="shared" si="368"/>
        <v>#REF!</v>
      </c>
      <c r="EM230" t="e">
        <f t="shared" si="369"/>
        <v>#REF!</v>
      </c>
      <c r="EN230" s="34" t="e">
        <f t="shared" si="370"/>
        <v>#REF!</v>
      </c>
      <c r="EO230" s="34" t="e">
        <f t="shared" si="371"/>
        <v>#REF!</v>
      </c>
      <c r="EP230" s="34" t="e">
        <f t="shared" si="372"/>
        <v>#REF!</v>
      </c>
      <c r="EQ230" s="34" t="e">
        <f t="shared" si="373"/>
        <v>#REF!</v>
      </c>
      <c r="ER230" s="59" t="e">
        <f t="shared" si="374"/>
        <v>#REF!</v>
      </c>
      <c r="ES230" s="59" t="e">
        <f t="shared" si="375"/>
        <v>#REF!</v>
      </c>
      <c r="ET230" s="59" t="e">
        <f t="shared" si="376"/>
        <v>#REF!</v>
      </c>
      <c r="EU230" s="59" t="e">
        <f t="shared" si="377"/>
        <v>#REF!</v>
      </c>
      <c r="EV230" s="14" t="e">
        <f t="shared" si="378"/>
        <v>#REF!</v>
      </c>
      <c r="EW230" s="14" t="e">
        <f t="shared" si="379"/>
        <v>#REF!</v>
      </c>
      <c r="EX230" s="14" t="e">
        <f t="shared" si="380"/>
        <v>#REF!</v>
      </c>
      <c r="EY230" s="14" t="e">
        <f t="shared" si="381"/>
        <v>#REF!</v>
      </c>
    </row>
    <row r="231" spans="1:155" x14ac:dyDescent="0.2">
      <c r="A231" s="17">
        <v>30155628</v>
      </c>
      <c r="B231" t="s">
        <v>62</v>
      </c>
      <c r="C231" t="s">
        <v>2920</v>
      </c>
      <c r="D231" t="s">
        <v>2921</v>
      </c>
      <c r="E231" t="s">
        <v>2922</v>
      </c>
      <c r="F231" t="s">
        <v>41</v>
      </c>
      <c r="G231" t="s">
        <v>42</v>
      </c>
      <c r="H231" t="s">
        <v>2923</v>
      </c>
      <c r="I231" t="s">
        <v>68</v>
      </c>
      <c r="J231" s="19" t="s">
        <v>69</v>
      </c>
      <c r="K231" t="s">
        <v>70</v>
      </c>
      <c r="L231">
        <v>1962</v>
      </c>
      <c r="M231">
        <f t="shared" si="290"/>
        <v>1962</v>
      </c>
      <c r="N231">
        <v>57</v>
      </c>
      <c r="O231" s="19">
        <f t="shared" si="291"/>
        <v>57</v>
      </c>
      <c r="P231" t="s">
        <v>80</v>
      </c>
      <c r="Q231" s="19" t="str">
        <f t="shared" si="292"/>
        <v>50-60</v>
      </c>
      <c r="R231" s="23">
        <v>403.86</v>
      </c>
      <c r="S231" s="15">
        <f t="shared" si="293"/>
        <v>0.40386</v>
      </c>
      <c r="T231">
        <v>30108454</v>
      </c>
      <c r="U231" t="s">
        <v>45</v>
      </c>
      <c r="V231" t="s">
        <v>55</v>
      </c>
      <c r="W231" t="s">
        <v>47</v>
      </c>
      <c r="X231" t="s">
        <v>48</v>
      </c>
      <c r="Y231" t="s">
        <v>452</v>
      </c>
      <c r="Z231" t="s">
        <v>2924</v>
      </c>
      <c r="AA231" t="s">
        <v>2925</v>
      </c>
      <c r="AB231" t="s">
        <v>373</v>
      </c>
      <c r="AC231">
        <v>1962</v>
      </c>
      <c r="AD231">
        <v>57</v>
      </c>
      <c r="AE231" t="str">
        <f t="shared" si="294"/>
        <v>&lt;60</v>
      </c>
      <c r="AF231">
        <v>-37.739562980000002</v>
      </c>
      <c r="AG231">
        <v>144.02082228</v>
      </c>
      <c r="AH231" t="s">
        <v>50</v>
      </c>
      <c r="AI231" t="s">
        <v>51</v>
      </c>
      <c r="AJ231" s="33" t="s">
        <v>446</v>
      </c>
      <c r="AL231">
        <v>1</v>
      </c>
      <c r="AM231" t="s">
        <v>86</v>
      </c>
      <c r="AN231">
        <v>220</v>
      </c>
      <c r="AO231" s="69">
        <v>4</v>
      </c>
      <c r="AP231">
        <v>2</v>
      </c>
      <c r="AQ231">
        <v>0</v>
      </c>
      <c r="AR231">
        <v>0</v>
      </c>
      <c r="AS231" s="82" t="str">
        <f t="shared" si="295"/>
        <v>Gw-0-0</v>
      </c>
      <c r="AT231" s="14">
        <f t="shared" si="296"/>
        <v>40000</v>
      </c>
      <c r="AU231" s="81">
        <f>VLOOKUP(C231,Bushfire_Vlookup!$F$2:$H$12575,3,FALSE)</f>
        <v>6764.6837150000001</v>
      </c>
      <c r="AV231" s="14">
        <f>VLOOKUP(AS231,Safety_collateral_Vlookup!$J$3:$L$20,2,FALSE)</f>
        <v>3720.1399252148244</v>
      </c>
      <c r="AW231" s="14">
        <f>VLOOKUP(AS231,Safety_collateral_Vlookup!$J$3:$L$20,3,FALSE)</f>
        <v>25000</v>
      </c>
      <c r="AX231" s="48">
        <f t="shared" si="297"/>
        <v>80542.306824109226</v>
      </c>
      <c r="AY231" s="49">
        <f t="shared" si="382"/>
        <v>30693.360000000001</v>
      </c>
      <c r="AZ231" s="14">
        <v>76000</v>
      </c>
      <c r="BA231" s="16">
        <f t="shared" si="298"/>
        <v>2.6240954663845608</v>
      </c>
      <c r="BB231" t="e">
        <f>IF(BA231&lt;=#REF!,#REF!,IF(BA231&lt;=#REF!,#REF!,IF(BA231&lt;=#REF!,#REF!,IF(BA231&lt;=#REF!,#REF!,#REF!))))</f>
        <v>#REF!</v>
      </c>
      <c r="BC231" s="51">
        <v>3</v>
      </c>
      <c r="BD231" s="21">
        <v>70</v>
      </c>
      <c r="BE231" s="21">
        <v>6.4399999999999999E-2</v>
      </c>
      <c r="BF231" s="26">
        <f t="shared" si="299"/>
        <v>2002.0110177712522</v>
      </c>
      <c r="BG231" s="21">
        <v>7</v>
      </c>
      <c r="BH231" s="21">
        <f t="shared" si="300"/>
        <v>54.6</v>
      </c>
      <c r="BI231" s="28">
        <f t="shared" si="301"/>
        <v>2.2519960070400004E-2</v>
      </c>
      <c r="BJ231" s="27">
        <f t="shared" si="302"/>
        <v>2.2519960070400004E-2</v>
      </c>
      <c r="BK231" s="28">
        <f t="shared" si="303"/>
        <v>0.34525945935897445</v>
      </c>
      <c r="BL231" s="35">
        <f t="shared" si="304"/>
        <v>0.90599378203026937</v>
      </c>
      <c r="BM231" s="21" t="str">
        <f t="shared" si="305"/>
        <v>Cr2</v>
      </c>
      <c r="BN231" s="51">
        <v>2</v>
      </c>
      <c r="BO231" s="21">
        <v>0</v>
      </c>
      <c r="BP231" s="50" t="s">
        <v>5497</v>
      </c>
      <c r="BQ231" s="14">
        <v>40000</v>
      </c>
      <c r="BR231">
        <f>IFERROR(VLOOKUP(AO231,'Model Failure data- Lines'!$A$37:$E$41,3,FALSE),'Model Failure data- Lines'!$C$37)</f>
        <v>0.45419999999999999</v>
      </c>
      <c r="BS231" s="14">
        <f t="shared" si="306"/>
        <v>36582.315759510413</v>
      </c>
      <c r="BT231" s="34">
        <f t="shared" si="307"/>
        <v>27376.955390352254</v>
      </c>
      <c r="BU231" s="34">
        <f t="shared" si="308"/>
        <v>1.3362448540352359</v>
      </c>
      <c r="BV231" s="54">
        <f t="shared" si="309"/>
        <v>9205.3603691581593</v>
      </c>
      <c r="BW231">
        <f>IFERROR(VLOOKUP(AO231,'Model Failure data- Lines'!$A$37:$E$41,4,FALSE),'Model Failure data- Lines'!$D$37)</f>
        <v>0.40249999999999997</v>
      </c>
      <c r="BX231" s="14">
        <f t="shared" si="310"/>
        <v>32418.278496703962</v>
      </c>
      <c r="BY231" s="34">
        <f t="shared" si="311"/>
        <v>24418.886900793441</v>
      </c>
      <c r="BZ231" s="71">
        <f t="shared" si="312"/>
        <v>1.3275903454735523</v>
      </c>
      <c r="CA231" s="71">
        <f t="shared" si="313"/>
        <v>7999.3915959105216</v>
      </c>
      <c r="CB231" s="56">
        <v>1</v>
      </c>
      <c r="CC231">
        <f>IFERROR(VLOOKUP(AO231,'Model Failure data- Lines'!$A$37:$E$41,5,FALSE),'Model Failure data- Lines'!$E$37)</f>
        <v>0.28349999999999997</v>
      </c>
      <c r="CD231" s="14">
        <f t="shared" si="314"/>
        <v>22833.743984634963</v>
      </c>
      <c r="CE231" s="34">
        <f t="shared" si="315"/>
        <v>19427.069485834767</v>
      </c>
      <c r="CF231" s="34">
        <f t="shared" si="316"/>
        <v>1.1753570965134073</v>
      </c>
      <c r="CG231" s="54">
        <f t="shared" si="317"/>
        <v>3406.6744988001956</v>
      </c>
      <c r="CH231" t="e">
        <f>IFERROR(VLOOKUP(AO231,'Model Failure data- Lines'!#REF!,3,FALSE),'Model Failure data- Lines'!#REF!)</f>
        <v>#REF!</v>
      </c>
      <c r="CI231" s="14" t="e">
        <f t="shared" si="318"/>
        <v>#REF!</v>
      </c>
      <c r="CJ231" s="34">
        <f t="shared" si="319"/>
        <v>26259.247015188706</v>
      </c>
      <c r="CK231" s="34" t="e">
        <f t="shared" si="320"/>
        <v>#REF!</v>
      </c>
      <c r="CL231" s="54" t="e">
        <f t="shared" si="321"/>
        <v>#REF!</v>
      </c>
      <c r="CM231" t="e">
        <f>IFERROR(VLOOKUP(AO231,'Model Failure data- Lines'!#REF!,4,FALSE),'Model Failure data- Lines'!#REF!)</f>
        <v>#REF!</v>
      </c>
      <c r="CN231" s="14" t="e">
        <f t="shared" si="322"/>
        <v>#REF!</v>
      </c>
      <c r="CO231" s="34">
        <f t="shared" si="323"/>
        <v>22465.707690676321</v>
      </c>
      <c r="CP231" s="34" t="e">
        <f t="shared" si="324"/>
        <v>#REF!</v>
      </c>
      <c r="CQ231" s="54" t="e">
        <f t="shared" si="325"/>
        <v>#REF!</v>
      </c>
      <c r="CR231" t="e">
        <f>IFERROR(VLOOKUP(AO231,'Model Failure data- Lines'!#REF!,5,FALSE),'Model Failure data- Lines'!#REF!)</f>
        <v>#REF!</v>
      </c>
      <c r="CS231" s="14" t="e">
        <f t="shared" si="326"/>
        <v>#REF!</v>
      </c>
      <c r="CT231" s="34">
        <f t="shared" si="327"/>
        <v>16443.557239836671</v>
      </c>
      <c r="CU231" s="34" t="e">
        <f t="shared" si="328"/>
        <v>#REF!</v>
      </c>
      <c r="CV231" s="54" t="e">
        <f t="shared" si="329"/>
        <v>#REF!</v>
      </c>
      <c r="CW231" t="s">
        <v>373</v>
      </c>
      <c r="CY231">
        <v>1</v>
      </c>
      <c r="CZ231">
        <f t="shared" si="330"/>
        <v>7999.3915959105234</v>
      </c>
      <c r="DA231" s="34">
        <f t="shared" si="331"/>
        <v>17178.699999999997</v>
      </c>
      <c r="DB231" s="34">
        <f t="shared" si="332"/>
        <v>2905.211803371762</v>
      </c>
      <c r="DC231" s="34">
        <f t="shared" si="333"/>
        <v>1597.6791933321974</v>
      </c>
      <c r="DD231" s="9">
        <f t="shared" si="334"/>
        <v>10736.687499999998</v>
      </c>
      <c r="DE231" s="59">
        <f t="shared" si="335"/>
        <v>0.52990784201408458</v>
      </c>
      <c r="DF231" s="59">
        <f t="shared" si="336"/>
        <v>8.961647373308676E-2</v>
      </c>
      <c r="DG231" s="59">
        <f t="shared" si="337"/>
        <v>4.9283282994025637E-2</v>
      </c>
      <c r="DH231" s="59">
        <f t="shared" si="338"/>
        <v>0.33119240125880284</v>
      </c>
      <c r="DI231" s="14">
        <f t="shared" si="339"/>
        <v>4238.9403380145486</v>
      </c>
      <c r="DJ231" s="14">
        <f t="shared" si="340"/>
        <v>716.87726683559026</v>
      </c>
      <c r="DK231" s="14">
        <f t="shared" si="341"/>
        <v>394.23627980128867</v>
      </c>
      <c r="DL231" s="14">
        <f t="shared" si="342"/>
        <v>2649.3377112590929</v>
      </c>
      <c r="DM231">
        <f t="shared" si="343"/>
        <v>3406.674498800196</v>
      </c>
      <c r="DN231" s="34">
        <f t="shared" si="344"/>
        <v>12099.779999999999</v>
      </c>
      <c r="DO231" s="34">
        <f t="shared" si="345"/>
        <v>2046.279618027067</v>
      </c>
      <c r="DP231" s="34">
        <f t="shared" si="346"/>
        <v>1125.3218666078956</v>
      </c>
      <c r="DQ231" s="9">
        <f t="shared" si="347"/>
        <v>7562.3624999999984</v>
      </c>
      <c r="DR231" s="59">
        <f t="shared" si="348"/>
        <v>0.52990784201408458</v>
      </c>
      <c r="DS231" s="59">
        <f t="shared" si="349"/>
        <v>8.961647373308676E-2</v>
      </c>
      <c r="DT231" s="59">
        <f t="shared" si="350"/>
        <v>4.9283282994025644E-2</v>
      </c>
      <c r="DU231" s="59">
        <f t="shared" si="351"/>
        <v>0.33119240125880284</v>
      </c>
      <c r="DV231" s="14">
        <f t="shared" si="352"/>
        <v>1805.2235321036251</v>
      </c>
      <c r="DW231" s="14">
        <f t="shared" si="353"/>
        <v>305.29415573890429</v>
      </c>
      <c r="DX231" s="14">
        <f t="shared" si="354"/>
        <v>167.89210339290054</v>
      </c>
      <c r="DY231" s="14">
        <f t="shared" si="355"/>
        <v>1128.2647075647656</v>
      </c>
      <c r="DZ231" s="34" t="e">
        <f t="shared" si="356"/>
        <v>#REF!</v>
      </c>
      <c r="EA231" s="34" t="e">
        <f t="shared" si="357"/>
        <v>#REF!</v>
      </c>
      <c r="EB231" s="34" t="e">
        <f t="shared" si="358"/>
        <v>#REF!</v>
      </c>
      <c r="EC231" s="34" t="e">
        <f t="shared" si="359"/>
        <v>#REF!</v>
      </c>
      <c r="ED231" s="34" t="e">
        <f t="shared" si="360"/>
        <v>#REF!</v>
      </c>
      <c r="EE231" s="59" t="e">
        <f t="shared" si="361"/>
        <v>#REF!</v>
      </c>
      <c r="EF231" s="59" t="e">
        <f t="shared" si="362"/>
        <v>#REF!</v>
      </c>
      <c r="EG231" s="59" t="e">
        <f t="shared" si="363"/>
        <v>#REF!</v>
      </c>
      <c r="EH231" s="59" t="e">
        <f t="shared" si="364"/>
        <v>#REF!</v>
      </c>
      <c r="EI231" s="14" t="e">
        <f t="shared" si="365"/>
        <v>#REF!</v>
      </c>
      <c r="EJ231" s="14" t="e">
        <f t="shared" si="366"/>
        <v>#REF!</v>
      </c>
      <c r="EK231" s="14" t="e">
        <f t="shared" si="367"/>
        <v>#REF!</v>
      </c>
      <c r="EL231" s="14" t="e">
        <f t="shared" si="368"/>
        <v>#REF!</v>
      </c>
      <c r="EM231" t="e">
        <f t="shared" si="369"/>
        <v>#REF!</v>
      </c>
      <c r="EN231" s="34" t="e">
        <f t="shared" si="370"/>
        <v>#REF!</v>
      </c>
      <c r="EO231" s="34" t="e">
        <f t="shared" si="371"/>
        <v>#REF!</v>
      </c>
      <c r="EP231" s="34" t="e">
        <f t="shared" si="372"/>
        <v>#REF!</v>
      </c>
      <c r="EQ231" s="34" t="e">
        <f t="shared" si="373"/>
        <v>#REF!</v>
      </c>
      <c r="ER231" s="59" t="e">
        <f t="shared" si="374"/>
        <v>#REF!</v>
      </c>
      <c r="ES231" s="59" t="e">
        <f t="shared" si="375"/>
        <v>#REF!</v>
      </c>
      <c r="ET231" s="59" t="e">
        <f t="shared" si="376"/>
        <v>#REF!</v>
      </c>
      <c r="EU231" s="59" t="e">
        <f t="shared" si="377"/>
        <v>#REF!</v>
      </c>
      <c r="EV231" s="14" t="e">
        <f t="shared" si="378"/>
        <v>#REF!</v>
      </c>
      <c r="EW231" s="14" t="e">
        <f t="shared" si="379"/>
        <v>#REF!</v>
      </c>
      <c r="EX231" s="14" t="e">
        <f t="shared" si="380"/>
        <v>#REF!</v>
      </c>
      <c r="EY231" s="14" t="e">
        <f t="shared" si="381"/>
        <v>#REF!</v>
      </c>
    </row>
    <row r="232" spans="1:155" x14ac:dyDescent="0.2">
      <c r="A232" s="17">
        <v>30447097</v>
      </c>
      <c r="B232" t="s">
        <v>62</v>
      </c>
      <c r="C232" t="s">
        <v>5414</v>
      </c>
      <c r="D232" t="s">
        <v>5415</v>
      </c>
      <c r="E232" t="s">
        <v>3947</v>
      </c>
      <c r="F232" t="s">
        <v>41</v>
      </c>
      <c r="G232" t="s">
        <v>42</v>
      </c>
      <c r="H232" t="s">
        <v>5416</v>
      </c>
      <c r="I232" t="s">
        <v>68</v>
      </c>
      <c r="J232" s="19" t="s">
        <v>69</v>
      </c>
      <c r="K232" t="s">
        <v>70</v>
      </c>
      <c r="L232">
        <v>1962</v>
      </c>
      <c r="M232">
        <f t="shared" si="290"/>
        <v>1962</v>
      </c>
      <c r="N232">
        <v>57</v>
      </c>
      <c r="O232" s="19">
        <f t="shared" si="291"/>
        <v>57</v>
      </c>
      <c r="P232" t="s">
        <v>80</v>
      </c>
      <c r="Q232" s="19" t="str">
        <f t="shared" si="292"/>
        <v>50-60</v>
      </c>
      <c r="R232" s="23">
        <v>449.58</v>
      </c>
      <c r="S232" s="15">
        <f t="shared" si="293"/>
        <v>0.44957999999999998</v>
      </c>
      <c r="T232">
        <v>30427993</v>
      </c>
      <c r="U232" t="s">
        <v>45</v>
      </c>
      <c r="V232" t="s">
        <v>55</v>
      </c>
      <c r="W232" t="s">
        <v>47</v>
      </c>
      <c r="X232" t="s">
        <v>48</v>
      </c>
      <c r="Y232" t="s">
        <v>452</v>
      </c>
      <c r="Z232" t="s">
        <v>5417</v>
      </c>
      <c r="AA232" t="s">
        <v>5418</v>
      </c>
      <c r="AB232" t="s">
        <v>323</v>
      </c>
      <c r="AC232">
        <v>1962</v>
      </c>
      <c r="AD232">
        <v>57</v>
      </c>
      <c r="AE232" t="str">
        <f t="shared" si="294"/>
        <v>&lt;60</v>
      </c>
      <c r="AF232">
        <v>-37.736539980000003</v>
      </c>
      <c r="AG232">
        <v>144.01828047999999</v>
      </c>
      <c r="AH232" t="s">
        <v>50</v>
      </c>
      <c r="AI232" t="s">
        <v>51</v>
      </c>
      <c r="AJ232" s="33" t="s">
        <v>446</v>
      </c>
      <c r="AL232">
        <v>1</v>
      </c>
      <c r="AM232" t="s">
        <v>86</v>
      </c>
      <c r="AN232">
        <v>220</v>
      </c>
      <c r="AO232" s="69">
        <v>4</v>
      </c>
      <c r="AP232">
        <v>2</v>
      </c>
      <c r="AQ232">
        <v>0</v>
      </c>
      <c r="AR232">
        <v>0</v>
      </c>
      <c r="AS232" s="82" t="str">
        <f t="shared" si="295"/>
        <v>Gw-0-0</v>
      </c>
      <c r="AT232" s="14">
        <f t="shared" si="296"/>
        <v>40000</v>
      </c>
      <c r="AU232" s="81">
        <f>VLOOKUP(C232,Bushfire_Vlookup!$F$2:$H$12575,3,FALSE)</f>
        <v>6764.6837150000001</v>
      </c>
      <c r="AV232" s="14">
        <f>VLOOKUP(AS232,Safety_collateral_Vlookup!$J$3:$L$20,2,FALSE)</f>
        <v>3720.1399252148244</v>
      </c>
      <c r="AW232" s="14">
        <f>VLOOKUP(AS232,Safety_collateral_Vlookup!$J$3:$L$20,3,FALSE)</f>
        <v>25000</v>
      </c>
      <c r="AX232" s="48">
        <f t="shared" si="297"/>
        <v>80542.306824109226</v>
      </c>
      <c r="AY232" s="49">
        <f t="shared" si="382"/>
        <v>34168.080000000002</v>
      </c>
      <c r="AZ232" s="14">
        <v>76000</v>
      </c>
      <c r="BA232" s="16">
        <f t="shared" si="298"/>
        <v>2.3572383003115545</v>
      </c>
      <c r="BB232" t="e">
        <f>IF(BA232&lt;=#REF!,#REF!,IF(BA232&lt;=#REF!,#REF!,IF(BA232&lt;=#REF!,#REF!,IF(BA232&lt;=#REF!,#REF!,#REF!))))</f>
        <v>#REF!</v>
      </c>
      <c r="BC232" s="51">
        <v>3</v>
      </c>
      <c r="BD232" s="21">
        <v>70</v>
      </c>
      <c r="BE232" s="21">
        <v>6.4399999999999999E-2</v>
      </c>
      <c r="BF232" s="26">
        <f t="shared" si="299"/>
        <v>2228.6537745000733</v>
      </c>
      <c r="BG232" s="21">
        <v>7</v>
      </c>
      <c r="BH232" s="21">
        <f t="shared" si="300"/>
        <v>54.6</v>
      </c>
      <c r="BI232" s="28">
        <f t="shared" si="301"/>
        <v>2.2519960070400004E-2</v>
      </c>
      <c r="BJ232" s="27">
        <f t="shared" si="302"/>
        <v>2.2519960070400004E-2</v>
      </c>
      <c r="BK232" s="28">
        <f t="shared" si="303"/>
        <v>0.34525945935897445</v>
      </c>
      <c r="BL232" s="35">
        <f t="shared" si="304"/>
        <v>0.81385882114583519</v>
      </c>
      <c r="BM232" s="21" t="str">
        <f t="shared" si="305"/>
        <v>Cr2</v>
      </c>
      <c r="BN232" s="51">
        <v>2</v>
      </c>
      <c r="BO232" s="21">
        <v>0</v>
      </c>
      <c r="BP232" s="50" t="s">
        <v>5497</v>
      </c>
      <c r="BQ232" s="14">
        <v>40000</v>
      </c>
      <c r="BR232">
        <f>IFERROR(VLOOKUP(AO232,'Model Failure data- Lines'!$A$37:$E$41,3,FALSE),'Model Failure data- Lines'!$C$37)</f>
        <v>0.45419999999999999</v>
      </c>
      <c r="BS232" s="14">
        <f t="shared" si="306"/>
        <v>36582.315759510413</v>
      </c>
      <c r="BT232" s="34">
        <f t="shared" si="307"/>
        <v>30476.233359071379</v>
      </c>
      <c r="BU232" s="34">
        <f t="shared" si="308"/>
        <v>1.2003555468452118</v>
      </c>
      <c r="BV232" s="54">
        <f t="shared" si="309"/>
        <v>6106.0824004390342</v>
      </c>
      <c r="BW232">
        <f>IFERROR(VLOOKUP(AO232,'Model Failure data- Lines'!$A$37:$E$41,4,FALSE),'Model Failure data- Lines'!$D$37)</f>
        <v>0.40249999999999997</v>
      </c>
      <c r="BX232" s="14">
        <f t="shared" si="310"/>
        <v>32418.278496703962</v>
      </c>
      <c r="BY232" s="34">
        <f t="shared" si="311"/>
        <v>27183.289191449301</v>
      </c>
      <c r="BZ232" s="71">
        <f t="shared" si="312"/>
        <v>1.1925811577982757</v>
      </c>
      <c r="CA232" s="71">
        <f t="shared" si="313"/>
        <v>5234.9893052546613</v>
      </c>
      <c r="CB232" s="56">
        <v>1</v>
      </c>
      <c r="CC232">
        <f>IFERROR(VLOOKUP(AO232,'Model Failure data- Lines'!$A$37:$E$41,5,FALSE),'Model Failure data- Lines'!$E$37)</f>
        <v>0.28349999999999997</v>
      </c>
      <c r="CD232" s="14">
        <f t="shared" si="314"/>
        <v>22833.743984634963</v>
      </c>
      <c r="CE232" s="34">
        <f t="shared" si="315"/>
        <v>21626.360371023609</v>
      </c>
      <c r="CF232" s="34">
        <f t="shared" si="316"/>
        <v>1.0558292561900098</v>
      </c>
      <c r="CG232" s="54">
        <f t="shared" si="317"/>
        <v>1207.3836136113532</v>
      </c>
      <c r="CH232" t="e">
        <f>IFERROR(VLOOKUP(AO232,'Model Failure data- Lines'!#REF!,3,FALSE),'Model Failure data- Lines'!#REF!)</f>
        <v>#REF!</v>
      </c>
      <c r="CI232" s="14" t="e">
        <f t="shared" si="318"/>
        <v>#REF!</v>
      </c>
      <c r="CJ232" s="34">
        <f t="shared" si="319"/>
        <v>29231.991960304411</v>
      </c>
      <c r="CK232" s="34" t="e">
        <f t="shared" si="320"/>
        <v>#REF!</v>
      </c>
      <c r="CL232" s="54" t="e">
        <f t="shared" si="321"/>
        <v>#REF!</v>
      </c>
      <c r="CM232" t="e">
        <f>IFERROR(VLOOKUP(AO232,'Model Failure data- Lines'!#REF!,4,FALSE),'Model Failure data- Lines'!#REF!)</f>
        <v>#REF!</v>
      </c>
      <c r="CN232" s="14" t="e">
        <f t="shared" si="322"/>
        <v>#REF!</v>
      </c>
      <c r="CO232" s="34">
        <f t="shared" si="323"/>
        <v>25008.995353771756</v>
      </c>
      <c r="CP232" s="34" t="e">
        <f t="shared" si="324"/>
        <v>#REF!</v>
      </c>
      <c r="CQ232" s="54" t="e">
        <f t="shared" si="325"/>
        <v>#REF!</v>
      </c>
      <c r="CR232" t="e">
        <f>IFERROR(VLOOKUP(AO232,'Model Failure data- Lines'!#REF!,5,FALSE),'Model Failure data- Lines'!#REF!)</f>
        <v>#REF!</v>
      </c>
      <c r="CS232" s="14" t="e">
        <f t="shared" si="326"/>
        <v>#REF!</v>
      </c>
      <c r="CT232" s="34">
        <f t="shared" si="327"/>
        <v>18305.092021704975</v>
      </c>
      <c r="CU232" s="34" t="e">
        <f t="shared" si="328"/>
        <v>#REF!</v>
      </c>
      <c r="CV232" s="54" t="e">
        <f t="shared" si="329"/>
        <v>#REF!</v>
      </c>
      <c r="CW232" t="s">
        <v>323</v>
      </c>
      <c r="CY232">
        <v>1</v>
      </c>
      <c r="CZ232">
        <f t="shared" si="330"/>
        <v>5234.9893052546595</v>
      </c>
      <c r="DA232" s="34">
        <f t="shared" si="331"/>
        <v>17178.699999999997</v>
      </c>
      <c r="DB232" s="34">
        <f t="shared" si="332"/>
        <v>2905.211803371762</v>
      </c>
      <c r="DC232" s="34">
        <f t="shared" si="333"/>
        <v>1597.6791933321974</v>
      </c>
      <c r="DD232" s="9">
        <f t="shared" si="334"/>
        <v>10736.687499999998</v>
      </c>
      <c r="DE232" s="59">
        <f t="shared" si="335"/>
        <v>0.52990784201408458</v>
      </c>
      <c r="DF232" s="59">
        <f t="shared" si="336"/>
        <v>8.961647373308676E-2</v>
      </c>
      <c r="DG232" s="59">
        <f t="shared" si="337"/>
        <v>4.9283282994025637E-2</v>
      </c>
      <c r="DH232" s="59">
        <f t="shared" si="338"/>
        <v>0.33119240125880284</v>
      </c>
      <c r="DI232" s="14">
        <f t="shared" si="339"/>
        <v>2774.0618857143081</v>
      </c>
      <c r="DJ232" s="14">
        <f t="shared" si="340"/>
        <v>469.14128156734438</v>
      </c>
      <c r="DK232" s="14">
        <f t="shared" si="341"/>
        <v>257.99745940156305</v>
      </c>
      <c r="DL232" s="14">
        <f t="shared" si="342"/>
        <v>1733.7886785714427</v>
      </c>
      <c r="DM232">
        <f t="shared" si="343"/>
        <v>1207.3836136113521</v>
      </c>
      <c r="DN232" s="34">
        <f t="shared" si="344"/>
        <v>12099.779999999999</v>
      </c>
      <c r="DO232" s="34">
        <f t="shared" si="345"/>
        <v>2046.279618027067</v>
      </c>
      <c r="DP232" s="34">
        <f t="shared" si="346"/>
        <v>1125.3218666078956</v>
      </c>
      <c r="DQ232" s="9">
        <f t="shared" si="347"/>
        <v>7562.3624999999984</v>
      </c>
      <c r="DR232" s="59">
        <f t="shared" si="348"/>
        <v>0.52990784201408458</v>
      </c>
      <c r="DS232" s="59">
        <f t="shared" si="349"/>
        <v>8.961647373308676E-2</v>
      </c>
      <c r="DT232" s="59">
        <f t="shared" si="350"/>
        <v>4.9283282994025644E-2</v>
      </c>
      <c r="DU232" s="59">
        <f t="shared" si="351"/>
        <v>0.33119240125880284</v>
      </c>
      <c r="DV232" s="14">
        <f t="shared" si="352"/>
        <v>639.80204517195898</v>
      </c>
      <c r="DW232" s="14">
        <f t="shared" si="353"/>
        <v>108.20146189496111</v>
      </c>
      <c r="DX232" s="14">
        <f t="shared" si="354"/>
        <v>59.503828311957577</v>
      </c>
      <c r="DY232" s="14">
        <f t="shared" si="355"/>
        <v>399.87627823247431</v>
      </c>
      <c r="DZ232" s="34" t="e">
        <f t="shared" si="356"/>
        <v>#REF!</v>
      </c>
      <c r="EA232" s="34" t="e">
        <f t="shared" si="357"/>
        <v>#REF!</v>
      </c>
      <c r="EB232" s="34" t="e">
        <f t="shared" si="358"/>
        <v>#REF!</v>
      </c>
      <c r="EC232" s="34" t="e">
        <f t="shared" si="359"/>
        <v>#REF!</v>
      </c>
      <c r="ED232" s="34" t="e">
        <f t="shared" si="360"/>
        <v>#REF!</v>
      </c>
      <c r="EE232" s="59" t="e">
        <f t="shared" si="361"/>
        <v>#REF!</v>
      </c>
      <c r="EF232" s="59" t="e">
        <f t="shared" si="362"/>
        <v>#REF!</v>
      </c>
      <c r="EG232" s="59" t="e">
        <f t="shared" si="363"/>
        <v>#REF!</v>
      </c>
      <c r="EH232" s="59" t="e">
        <f t="shared" si="364"/>
        <v>#REF!</v>
      </c>
      <c r="EI232" s="14" t="e">
        <f t="shared" si="365"/>
        <v>#REF!</v>
      </c>
      <c r="EJ232" s="14" t="e">
        <f t="shared" si="366"/>
        <v>#REF!</v>
      </c>
      <c r="EK232" s="14" t="e">
        <f t="shared" si="367"/>
        <v>#REF!</v>
      </c>
      <c r="EL232" s="14" t="e">
        <f t="shared" si="368"/>
        <v>#REF!</v>
      </c>
      <c r="EM232" t="e">
        <f t="shared" si="369"/>
        <v>#REF!</v>
      </c>
      <c r="EN232" s="34" t="e">
        <f t="shared" si="370"/>
        <v>#REF!</v>
      </c>
      <c r="EO232" s="34" t="e">
        <f t="shared" si="371"/>
        <v>#REF!</v>
      </c>
      <c r="EP232" s="34" t="e">
        <f t="shared" si="372"/>
        <v>#REF!</v>
      </c>
      <c r="EQ232" s="34" t="e">
        <f t="shared" si="373"/>
        <v>#REF!</v>
      </c>
      <c r="ER232" s="59" t="e">
        <f t="shared" si="374"/>
        <v>#REF!</v>
      </c>
      <c r="ES232" s="59" t="e">
        <f t="shared" si="375"/>
        <v>#REF!</v>
      </c>
      <c r="ET232" s="59" t="e">
        <f t="shared" si="376"/>
        <v>#REF!</v>
      </c>
      <c r="EU232" s="59" t="e">
        <f t="shared" si="377"/>
        <v>#REF!</v>
      </c>
      <c r="EV232" s="14" t="e">
        <f t="shared" si="378"/>
        <v>#REF!</v>
      </c>
      <c r="EW232" s="14" t="e">
        <f t="shared" si="379"/>
        <v>#REF!</v>
      </c>
      <c r="EX232" s="14" t="e">
        <f t="shared" si="380"/>
        <v>#REF!</v>
      </c>
      <c r="EY232" s="14" t="e">
        <f t="shared" si="381"/>
        <v>#REF!</v>
      </c>
    </row>
    <row r="233" spans="1:155" x14ac:dyDescent="0.2">
      <c r="A233" s="17">
        <v>30206391</v>
      </c>
      <c r="B233" t="s">
        <v>62</v>
      </c>
      <c r="C233" t="s">
        <v>3618</v>
      </c>
      <c r="D233" t="s">
        <v>3619</v>
      </c>
      <c r="E233" t="s">
        <v>3620</v>
      </c>
      <c r="F233" t="s">
        <v>41</v>
      </c>
      <c r="G233" t="s">
        <v>42</v>
      </c>
      <c r="H233" t="s">
        <v>3621</v>
      </c>
      <c r="I233" t="s">
        <v>68</v>
      </c>
      <c r="J233" s="19" t="s">
        <v>69</v>
      </c>
      <c r="K233" t="s">
        <v>70</v>
      </c>
      <c r="L233">
        <v>1962</v>
      </c>
      <c r="M233">
        <f t="shared" si="290"/>
        <v>1962</v>
      </c>
      <c r="N233">
        <v>57</v>
      </c>
      <c r="O233" s="19">
        <f t="shared" si="291"/>
        <v>57</v>
      </c>
      <c r="P233" t="s">
        <v>80</v>
      </c>
      <c r="Q233" s="19" t="str">
        <f t="shared" si="292"/>
        <v>50-60</v>
      </c>
      <c r="R233" s="23">
        <v>384.05</v>
      </c>
      <c r="S233" s="15">
        <f t="shared" si="293"/>
        <v>0.38405</v>
      </c>
      <c r="T233">
        <v>30315684</v>
      </c>
      <c r="U233" t="s">
        <v>45</v>
      </c>
      <c r="V233" t="s">
        <v>55</v>
      </c>
      <c r="W233" t="s">
        <v>47</v>
      </c>
      <c r="X233" t="s">
        <v>48</v>
      </c>
      <c r="Y233" t="s">
        <v>452</v>
      </c>
      <c r="Z233" t="s">
        <v>3622</v>
      </c>
      <c r="AA233" t="s">
        <v>3623</v>
      </c>
      <c r="AB233" t="s">
        <v>969</v>
      </c>
      <c r="AC233">
        <v>1962</v>
      </c>
      <c r="AD233">
        <v>57</v>
      </c>
      <c r="AE233" t="str">
        <f t="shared" si="294"/>
        <v>&lt;60</v>
      </c>
      <c r="AF233">
        <v>-37.733171380000002</v>
      </c>
      <c r="AG233">
        <v>144.01544716999999</v>
      </c>
      <c r="AH233" t="s">
        <v>50</v>
      </c>
      <c r="AI233" t="s">
        <v>51</v>
      </c>
      <c r="AJ233" s="33" t="s">
        <v>446</v>
      </c>
      <c r="AL233">
        <v>1</v>
      </c>
      <c r="AM233" t="s">
        <v>86</v>
      </c>
      <c r="AN233">
        <v>220</v>
      </c>
      <c r="AO233" s="69">
        <v>4</v>
      </c>
      <c r="AP233">
        <v>2</v>
      </c>
      <c r="AQ233">
        <v>0</v>
      </c>
      <c r="AR233">
        <v>0</v>
      </c>
      <c r="AS233" s="82" t="str">
        <f t="shared" si="295"/>
        <v>Gw-0-0</v>
      </c>
      <c r="AT233" s="14">
        <f t="shared" si="296"/>
        <v>40000</v>
      </c>
      <c r="AU233" s="81">
        <f>VLOOKUP(C233,Bushfire_Vlookup!$F$2:$H$12575,3,FALSE)</f>
        <v>6764.6837150000001</v>
      </c>
      <c r="AV233" s="14">
        <f>VLOOKUP(AS233,Safety_collateral_Vlookup!$J$3:$L$20,2,FALSE)</f>
        <v>3720.1399252148244</v>
      </c>
      <c r="AW233" s="14">
        <f>VLOOKUP(AS233,Safety_collateral_Vlookup!$J$3:$L$20,3,FALSE)</f>
        <v>25000</v>
      </c>
      <c r="AX233" s="48">
        <f t="shared" si="297"/>
        <v>80542.306824109226</v>
      </c>
      <c r="AY233" s="49">
        <f t="shared" si="382"/>
        <v>29187.8</v>
      </c>
      <c r="AZ233" s="14">
        <v>76000</v>
      </c>
      <c r="BA233" s="16">
        <f t="shared" si="298"/>
        <v>2.7594511002579583</v>
      </c>
      <c r="BB233" t="e">
        <f>IF(BA233&lt;=#REF!,#REF!,IF(BA233&lt;=#REF!,#REF!,IF(BA233&lt;=#REF!,#REF!,IF(BA233&lt;=#REF!,#REF!,#REF!))))</f>
        <v>#REF!</v>
      </c>
      <c r="BC233" s="51">
        <v>3</v>
      </c>
      <c r="BD233" s="21">
        <v>70</v>
      </c>
      <c r="BE233" s="21">
        <v>6.4399999999999999E-2</v>
      </c>
      <c r="BF233" s="26">
        <f t="shared" si="299"/>
        <v>1903.8090709034057</v>
      </c>
      <c r="BG233" s="21">
        <v>7</v>
      </c>
      <c r="BH233" s="21">
        <f t="shared" si="300"/>
        <v>54.6</v>
      </c>
      <c r="BI233" s="28">
        <f t="shared" si="301"/>
        <v>2.2519960070400004E-2</v>
      </c>
      <c r="BJ233" s="27">
        <f t="shared" si="302"/>
        <v>2.2519960070400004E-2</v>
      </c>
      <c r="BK233" s="28">
        <f t="shared" si="303"/>
        <v>0.3452594593589744</v>
      </c>
      <c r="BL233" s="35">
        <f t="shared" si="304"/>
        <v>0.95272659500258972</v>
      </c>
      <c r="BM233" s="21" t="str">
        <f t="shared" si="305"/>
        <v>Cr2</v>
      </c>
      <c r="BN233" s="51">
        <v>2</v>
      </c>
      <c r="BO233" s="21">
        <v>0</v>
      </c>
      <c r="BP233" s="50" t="s">
        <v>5497</v>
      </c>
      <c r="BQ233" s="14">
        <v>40000</v>
      </c>
      <c r="BR233">
        <f>IFERROR(VLOOKUP(AO233,'Model Failure data- Lines'!$A$37:$E$41,3,FALSE),'Model Failure data- Lines'!$C$37)</f>
        <v>0.45419999999999999</v>
      </c>
      <c r="BS233" s="14">
        <f t="shared" si="306"/>
        <v>36582.315759510413</v>
      </c>
      <c r="BT233" s="34">
        <f t="shared" si="307"/>
        <v>26034.070513704708</v>
      </c>
      <c r="BU233" s="34">
        <f t="shared" si="308"/>
        <v>1.4051708026316114</v>
      </c>
      <c r="BV233" s="54">
        <f t="shared" si="309"/>
        <v>10548.245245805705</v>
      </c>
      <c r="BW233">
        <f>IFERROR(VLOOKUP(AO233,'Model Failure data- Lines'!$A$37:$E$41,4,FALSE),'Model Failure data- Lines'!$D$37)</f>
        <v>0.40249999999999997</v>
      </c>
      <c r="BX233" s="14">
        <f t="shared" si="310"/>
        <v>32418.278496703962</v>
      </c>
      <c r="BY233" s="34">
        <f t="shared" si="311"/>
        <v>23221.100168993515</v>
      </c>
      <c r="BZ233" s="71">
        <f t="shared" si="312"/>
        <v>1.3960698787213872</v>
      </c>
      <c r="CA233" s="71">
        <f t="shared" si="313"/>
        <v>9197.1783277104478</v>
      </c>
      <c r="CB233" s="56">
        <v>1</v>
      </c>
      <c r="CC233">
        <f>IFERROR(VLOOKUP(AO233,'Model Failure data- Lines'!$A$37:$E$41,5,FALSE),'Model Failure data- Lines'!$E$37)</f>
        <v>0.28349999999999997</v>
      </c>
      <c r="CD233" s="14">
        <f t="shared" si="314"/>
        <v>22833.743984634963</v>
      </c>
      <c r="CE233" s="34">
        <f t="shared" si="315"/>
        <v>18474.139642536626</v>
      </c>
      <c r="CF233" s="34">
        <f t="shared" si="316"/>
        <v>1.2359841609110915</v>
      </c>
      <c r="CG233" s="54">
        <f t="shared" si="317"/>
        <v>4359.6043420983369</v>
      </c>
      <c r="CH233" t="e">
        <f>IFERROR(VLOOKUP(AO233,'Model Failure data- Lines'!#REF!,3,FALSE),'Model Failure data- Lines'!#REF!)</f>
        <v>#REF!</v>
      </c>
      <c r="CI233" s="14" t="e">
        <f t="shared" si="318"/>
        <v>#REF!</v>
      </c>
      <c r="CJ233" s="34">
        <f t="shared" si="319"/>
        <v>24971.187580308084</v>
      </c>
      <c r="CK233" s="34" t="e">
        <f t="shared" si="320"/>
        <v>#REF!</v>
      </c>
      <c r="CL233" s="54" t="e">
        <f t="shared" si="321"/>
        <v>#REF!</v>
      </c>
      <c r="CM233" t="e">
        <f>IFERROR(VLOOKUP(AO233,'Model Failure data- Lines'!#REF!,4,FALSE),'Model Failure data- Lines'!#REF!)</f>
        <v>#REF!</v>
      </c>
      <c r="CN233" s="14" t="e">
        <f t="shared" si="322"/>
        <v>#REF!</v>
      </c>
      <c r="CO233" s="34">
        <f t="shared" si="323"/>
        <v>21363.727624930027</v>
      </c>
      <c r="CP233" s="34" t="e">
        <f t="shared" si="324"/>
        <v>#REF!</v>
      </c>
      <c r="CQ233" s="54" t="e">
        <f t="shared" si="325"/>
        <v>#REF!</v>
      </c>
      <c r="CR233" t="e">
        <f>IFERROR(VLOOKUP(AO233,'Model Failure data- Lines'!#REF!,5,FALSE),'Model Failure data- Lines'!#REF!)</f>
        <v>#REF!</v>
      </c>
      <c r="CS233" s="14" t="e">
        <f t="shared" si="326"/>
        <v>#REF!</v>
      </c>
      <c r="CT233" s="34">
        <f t="shared" si="327"/>
        <v>15636.973599661449</v>
      </c>
      <c r="CU233" s="34" t="e">
        <f t="shared" si="328"/>
        <v>#REF!</v>
      </c>
      <c r="CV233" s="54" t="e">
        <f t="shared" si="329"/>
        <v>#REF!</v>
      </c>
      <c r="CW233" t="s">
        <v>969</v>
      </c>
      <c r="CY233">
        <v>1</v>
      </c>
      <c r="CZ233">
        <f t="shared" si="330"/>
        <v>9197.178327710446</v>
      </c>
      <c r="DA233" s="34">
        <f t="shared" si="331"/>
        <v>17178.699999999997</v>
      </c>
      <c r="DB233" s="34">
        <f t="shared" si="332"/>
        <v>2905.211803371762</v>
      </c>
      <c r="DC233" s="34">
        <f t="shared" si="333"/>
        <v>1597.6791933321974</v>
      </c>
      <c r="DD233" s="9">
        <f t="shared" si="334"/>
        <v>10736.687499999998</v>
      </c>
      <c r="DE233" s="59">
        <f t="shared" si="335"/>
        <v>0.52990784201408458</v>
      </c>
      <c r="DF233" s="59">
        <f t="shared" si="336"/>
        <v>8.961647373308676E-2</v>
      </c>
      <c r="DG233" s="59">
        <f t="shared" si="337"/>
        <v>4.9283282994025637E-2</v>
      </c>
      <c r="DH233" s="59">
        <f t="shared" si="338"/>
        <v>0.33119240125880284</v>
      </c>
      <c r="DI233" s="14">
        <f t="shared" si="339"/>
        <v>4873.6569202557494</v>
      </c>
      <c r="DJ233" s="14">
        <f t="shared" si="340"/>
        <v>824.21869002377798</v>
      </c>
      <c r="DK233" s="14">
        <f t="shared" si="341"/>
        <v>453.2671422710734</v>
      </c>
      <c r="DL233" s="14">
        <f t="shared" si="342"/>
        <v>3046.0355751598431</v>
      </c>
      <c r="DM233">
        <f t="shared" si="343"/>
        <v>4359.6043420983378</v>
      </c>
      <c r="DN233" s="34">
        <f t="shared" si="344"/>
        <v>12099.779999999999</v>
      </c>
      <c r="DO233" s="34">
        <f t="shared" si="345"/>
        <v>2046.279618027067</v>
      </c>
      <c r="DP233" s="34">
        <f t="shared" si="346"/>
        <v>1125.3218666078956</v>
      </c>
      <c r="DQ233" s="9">
        <f t="shared" si="347"/>
        <v>7562.3624999999984</v>
      </c>
      <c r="DR233" s="59">
        <f t="shared" si="348"/>
        <v>0.52990784201408458</v>
      </c>
      <c r="DS233" s="59">
        <f t="shared" si="349"/>
        <v>8.961647373308676E-2</v>
      </c>
      <c r="DT233" s="59">
        <f t="shared" si="350"/>
        <v>4.9283282994025644E-2</v>
      </c>
      <c r="DU233" s="59">
        <f t="shared" si="351"/>
        <v>0.33119240125880284</v>
      </c>
      <c r="DV233" s="14">
        <f t="shared" si="352"/>
        <v>2310.188528956563</v>
      </c>
      <c r="DW233" s="14">
        <f t="shared" si="353"/>
        <v>390.69236801030672</v>
      </c>
      <c r="DX233" s="14">
        <f t="shared" si="354"/>
        <v>214.85561453361535</v>
      </c>
      <c r="DY233" s="14">
        <f t="shared" si="355"/>
        <v>1443.8678305978519</v>
      </c>
      <c r="DZ233" s="34" t="e">
        <f t="shared" si="356"/>
        <v>#REF!</v>
      </c>
      <c r="EA233" s="34" t="e">
        <f t="shared" si="357"/>
        <v>#REF!</v>
      </c>
      <c r="EB233" s="34" t="e">
        <f t="shared" si="358"/>
        <v>#REF!</v>
      </c>
      <c r="EC233" s="34" t="e">
        <f t="shared" si="359"/>
        <v>#REF!</v>
      </c>
      <c r="ED233" s="34" t="e">
        <f t="shared" si="360"/>
        <v>#REF!</v>
      </c>
      <c r="EE233" s="59" t="e">
        <f t="shared" si="361"/>
        <v>#REF!</v>
      </c>
      <c r="EF233" s="59" t="e">
        <f t="shared" si="362"/>
        <v>#REF!</v>
      </c>
      <c r="EG233" s="59" t="e">
        <f t="shared" si="363"/>
        <v>#REF!</v>
      </c>
      <c r="EH233" s="59" t="e">
        <f t="shared" si="364"/>
        <v>#REF!</v>
      </c>
      <c r="EI233" s="14" t="e">
        <f t="shared" si="365"/>
        <v>#REF!</v>
      </c>
      <c r="EJ233" s="14" t="e">
        <f t="shared" si="366"/>
        <v>#REF!</v>
      </c>
      <c r="EK233" s="14" t="e">
        <f t="shared" si="367"/>
        <v>#REF!</v>
      </c>
      <c r="EL233" s="14" t="e">
        <f t="shared" si="368"/>
        <v>#REF!</v>
      </c>
      <c r="EM233" t="e">
        <f t="shared" si="369"/>
        <v>#REF!</v>
      </c>
      <c r="EN233" s="34" t="e">
        <f t="shared" si="370"/>
        <v>#REF!</v>
      </c>
      <c r="EO233" s="34" t="e">
        <f t="shared" si="371"/>
        <v>#REF!</v>
      </c>
      <c r="EP233" s="34" t="e">
        <f t="shared" si="372"/>
        <v>#REF!</v>
      </c>
      <c r="EQ233" s="34" t="e">
        <f t="shared" si="373"/>
        <v>#REF!</v>
      </c>
      <c r="ER233" s="59" t="e">
        <f t="shared" si="374"/>
        <v>#REF!</v>
      </c>
      <c r="ES233" s="59" t="e">
        <f t="shared" si="375"/>
        <v>#REF!</v>
      </c>
      <c r="ET233" s="59" t="e">
        <f t="shared" si="376"/>
        <v>#REF!</v>
      </c>
      <c r="EU233" s="59" t="e">
        <f t="shared" si="377"/>
        <v>#REF!</v>
      </c>
      <c r="EV233" s="14" t="e">
        <f t="shared" si="378"/>
        <v>#REF!</v>
      </c>
      <c r="EW233" s="14" t="e">
        <f t="shared" si="379"/>
        <v>#REF!</v>
      </c>
      <c r="EX233" s="14" t="e">
        <f t="shared" si="380"/>
        <v>#REF!</v>
      </c>
      <c r="EY233" s="14" t="e">
        <f t="shared" si="381"/>
        <v>#REF!</v>
      </c>
    </row>
    <row r="234" spans="1:155" x14ac:dyDescent="0.2">
      <c r="A234" s="17">
        <v>30416182</v>
      </c>
      <c r="B234" t="s">
        <v>62</v>
      </c>
      <c r="C234" t="s">
        <v>5305</v>
      </c>
      <c r="D234" t="s">
        <v>5306</v>
      </c>
      <c r="E234" t="s">
        <v>1522</v>
      </c>
      <c r="F234" t="s">
        <v>41</v>
      </c>
      <c r="G234" t="s">
        <v>42</v>
      </c>
      <c r="H234" t="s">
        <v>5307</v>
      </c>
      <c r="I234" t="s">
        <v>68</v>
      </c>
      <c r="J234" s="19" t="s">
        <v>69</v>
      </c>
      <c r="K234" t="s">
        <v>70</v>
      </c>
      <c r="L234">
        <v>1962</v>
      </c>
      <c r="M234">
        <f t="shared" si="290"/>
        <v>1962</v>
      </c>
      <c r="N234">
        <v>57</v>
      </c>
      <c r="O234" s="19">
        <f t="shared" si="291"/>
        <v>57</v>
      </c>
      <c r="P234" t="s">
        <v>80</v>
      </c>
      <c r="Q234" s="19" t="str">
        <f t="shared" si="292"/>
        <v>50-60</v>
      </c>
      <c r="R234" s="23">
        <v>324.61</v>
      </c>
      <c r="S234" s="15">
        <f t="shared" si="293"/>
        <v>0.32461000000000001</v>
      </c>
      <c r="T234">
        <v>30440460</v>
      </c>
      <c r="U234" t="s">
        <v>45</v>
      </c>
      <c r="V234" t="s">
        <v>55</v>
      </c>
      <c r="W234" t="s">
        <v>47</v>
      </c>
      <c r="X234" t="s">
        <v>48</v>
      </c>
      <c r="Y234" t="s">
        <v>452</v>
      </c>
      <c r="Z234" t="s">
        <v>5308</v>
      </c>
      <c r="AA234" t="s">
        <v>5309</v>
      </c>
      <c r="AB234" t="s">
        <v>563</v>
      </c>
      <c r="AC234">
        <v>1962</v>
      </c>
      <c r="AD234">
        <v>57</v>
      </c>
      <c r="AE234" t="str">
        <f t="shared" si="294"/>
        <v>&lt;60</v>
      </c>
      <c r="AF234">
        <v>-37.73029666</v>
      </c>
      <c r="AG234">
        <v>144.01302322000001</v>
      </c>
      <c r="AH234" t="s">
        <v>50</v>
      </c>
      <c r="AI234" t="s">
        <v>51</v>
      </c>
      <c r="AJ234" s="33" t="s">
        <v>446</v>
      </c>
      <c r="AL234">
        <v>1</v>
      </c>
      <c r="AM234" t="s">
        <v>86</v>
      </c>
      <c r="AN234">
        <v>220</v>
      </c>
      <c r="AO234" s="69">
        <v>4</v>
      </c>
      <c r="AP234">
        <v>2</v>
      </c>
      <c r="AQ234">
        <v>0</v>
      </c>
      <c r="AR234">
        <v>0</v>
      </c>
      <c r="AS234" s="82" t="str">
        <f t="shared" si="295"/>
        <v>Gw-0-0</v>
      </c>
      <c r="AT234" s="14">
        <f t="shared" si="296"/>
        <v>40000</v>
      </c>
      <c r="AU234" s="81">
        <f>VLOOKUP(C234,Bushfire_Vlookup!$F$2:$H$12575,3,FALSE)</f>
        <v>6764.6837150000001</v>
      </c>
      <c r="AV234" s="14">
        <f>VLOOKUP(AS234,Safety_collateral_Vlookup!$J$3:$L$20,2,FALSE)</f>
        <v>3720.1399252148244</v>
      </c>
      <c r="AW234" s="14">
        <f>VLOOKUP(AS234,Safety_collateral_Vlookup!$J$3:$L$20,3,FALSE)</f>
        <v>25000</v>
      </c>
      <c r="AX234" s="48">
        <f t="shared" si="297"/>
        <v>80542.306824109226</v>
      </c>
      <c r="AY234" s="49">
        <f t="shared" si="382"/>
        <v>24670.36</v>
      </c>
      <c r="AZ234" s="14">
        <v>76000</v>
      </c>
      <c r="BA234" s="16">
        <f t="shared" si="298"/>
        <v>3.2647398264196075</v>
      </c>
      <c r="BB234" t="e">
        <f>IF(BA234&lt;=#REF!,#REF!,IF(BA234&lt;=#REF!,#REF!,IF(BA234&lt;=#REF!,#REF!,IF(BA234&lt;=#REF!,#REF!,#REF!))))</f>
        <v>#REF!</v>
      </c>
      <c r="BC234" s="51">
        <v>4</v>
      </c>
      <c r="BD234" s="21">
        <v>70</v>
      </c>
      <c r="BE234" s="21">
        <v>6.4399999999999999E-2</v>
      </c>
      <c r="BF234" s="26">
        <f t="shared" si="299"/>
        <v>1609.1536583933198</v>
      </c>
      <c r="BG234" s="21">
        <v>7</v>
      </c>
      <c r="BH234" s="21">
        <f t="shared" si="300"/>
        <v>54.6</v>
      </c>
      <c r="BI234" s="28">
        <f t="shared" si="301"/>
        <v>2.2519960070400004E-2</v>
      </c>
      <c r="BJ234" s="27">
        <f t="shared" si="302"/>
        <v>2.2519960070400004E-2</v>
      </c>
      <c r="BK234" s="28">
        <f t="shared" si="303"/>
        <v>0.3452594593589744</v>
      </c>
      <c r="BL234" s="35">
        <f t="shared" si="304"/>
        <v>1.1271823074173457</v>
      </c>
      <c r="BM234" s="21" t="str">
        <f t="shared" si="305"/>
        <v>Cr3</v>
      </c>
      <c r="BN234" s="51">
        <v>3</v>
      </c>
      <c r="BO234" s="21">
        <v>1</v>
      </c>
      <c r="BP234" s="50" t="s">
        <v>5497</v>
      </c>
      <c r="BQ234" s="14">
        <v>40000</v>
      </c>
      <c r="BR234">
        <f>IFERROR(VLOOKUP(AO234,'Model Failure data- Lines'!$A$37:$E$41,3,FALSE),'Model Failure data- Lines'!$C$37)</f>
        <v>0.45419999999999999</v>
      </c>
      <c r="BS234" s="14">
        <f t="shared" si="306"/>
        <v>36582.315759510413</v>
      </c>
      <c r="BT234" s="34">
        <f t="shared" si="307"/>
        <v>22004.738001441703</v>
      </c>
      <c r="BU234" s="34">
        <f t="shared" si="308"/>
        <v>1.6624744978610342</v>
      </c>
      <c r="BV234" s="54">
        <f t="shared" si="309"/>
        <v>14577.57775806871</v>
      </c>
      <c r="BW234">
        <f>IFERROR(VLOOKUP(AO234,'Model Failure data- Lines'!$A$37:$E$41,4,FALSE),'Model Failure data- Lines'!$D$37)</f>
        <v>0.40249999999999997</v>
      </c>
      <c r="BX234" s="14">
        <f t="shared" si="310"/>
        <v>32418.278496703962</v>
      </c>
      <c r="BY234" s="34">
        <f t="shared" si="311"/>
        <v>19627.135336172334</v>
      </c>
      <c r="BZ234" s="71">
        <f t="shared" si="312"/>
        <v>1.6517070851882221</v>
      </c>
      <c r="CA234" s="71">
        <f t="shared" si="313"/>
        <v>12791.143160531628</v>
      </c>
      <c r="CB234" s="56">
        <v>1</v>
      </c>
      <c r="CC234">
        <f>IFERROR(VLOOKUP(AO234,'Model Failure data- Lines'!$A$37:$E$41,5,FALSE),'Model Failure data- Lines'!$E$37)</f>
        <v>0.28349999999999997</v>
      </c>
      <c r="CD234" s="14">
        <f t="shared" si="314"/>
        <v>22833.743984634963</v>
      </c>
      <c r="CE234" s="34">
        <f t="shared" si="315"/>
        <v>15614.869077890415</v>
      </c>
      <c r="CF234" s="34">
        <f t="shared" si="316"/>
        <v>1.4623077446717745</v>
      </c>
      <c r="CG234" s="54">
        <f t="shared" si="317"/>
        <v>7218.8749067445478</v>
      </c>
      <c r="CH234" t="e">
        <f>IFERROR(VLOOKUP(AO234,'Model Failure data- Lines'!#REF!,3,FALSE),'Model Failure data- Lines'!#REF!)</f>
        <v>#REF!</v>
      </c>
      <c r="CI234" s="14" t="e">
        <f t="shared" si="318"/>
        <v>#REF!</v>
      </c>
      <c r="CJ234" s="34">
        <f t="shared" si="319"/>
        <v>21106.359068985308</v>
      </c>
      <c r="CK234" s="34" t="e">
        <f t="shared" si="320"/>
        <v>#REF!</v>
      </c>
      <c r="CL234" s="54" t="e">
        <f t="shared" si="321"/>
        <v>#REF!</v>
      </c>
      <c r="CM234" t="e">
        <f>IFERROR(VLOOKUP(AO234,'Model Failure data- Lines'!#REF!,4,FALSE),'Model Failure data- Lines'!#REF!)</f>
        <v>#REF!</v>
      </c>
      <c r="CN234" s="14" t="e">
        <f t="shared" si="322"/>
        <v>#REF!</v>
      </c>
      <c r="CO234" s="34">
        <f t="shared" si="323"/>
        <v>18057.231153049179</v>
      </c>
      <c r="CP234" s="34" t="e">
        <f t="shared" si="324"/>
        <v>#REF!</v>
      </c>
      <c r="CQ234" s="54" t="e">
        <f t="shared" si="325"/>
        <v>#REF!</v>
      </c>
      <c r="CR234" t="e">
        <f>IFERROR(VLOOKUP(AO234,'Model Failure data- Lines'!#REF!,5,FALSE),'Model Failure data- Lines'!#REF!)</f>
        <v>#REF!</v>
      </c>
      <c r="CS234" s="14" t="e">
        <f t="shared" si="326"/>
        <v>#REF!</v>
      </c>
      <c r="CT234" s="34">
        <f t="shared" si="327"/>
        <v>13216.815519297235</v>
      </c>
      <c r="CU234" s="34" t="e">
        <f t="shared" si="328"/>
        <v>#REF!</v>
      </c>
      <c r="CV234" s="54" t="e">
        <f t="shared" si="329"/>
        <v>#REF!</v>
      </c>
      <c r="CW234" t="s">
        <v>563</v>
      </c>
      <c r="CY234">
        <v>1</v>
      </c>
      <c r="CZ234">
        <f t="shared" si="330"/>
        <v>12791.143160531628</v>
      </c>
      <c r="DA234" s="34">
        <f t="shared" si="331"/>
        <v>17178.699999999997</v>
      </c>
      <c r="DB234" s="34">
        <f t="shared" si="332"/>
        <v>2905.211803371762</v>
      </c>
      <c r="DC234" s="34">
        <f t="shared" si="333"/>
        <v>1597.6791933321974</v>
      </c>
      <c r="DD234" s="9">
        <f t="shared" si="334"/>
        <v>10736.687499999998</v>
      </c>
      <c r="DE234" s="59">
        <f t="shared" si="335"/>
        <v>0.52990784201408458</v>
      </c>
      <c r="DF234" s="59">
        <f t="shared" si="336"/>
        <v>8.961647373308676E-2</v>
      </c>
      <c r="DG234" s="59">
        <f t="shared" si="337"/>
        <v>4.9283282994025637E-2</v>
      </c>
      <c r="DH234" s="59">
        <f t="shared" si="338"/>
        <v>0.33119240125880284</v>
      </c>
      <c r="DI234" s="14">
        <f t="shared" si="339"/>
        <v>6778.1270690905312</v>
      </c>
      <c r="DJ234" s="14">
        <f t="shared" si="340"/>
        <v>1146.297145061935</v>
      </c>
      <c r="DK234" s="14">
        <f t="shared" si="341"/>
        <v>630.38952819757571</v>
      </c>
      <c r="DL234" s="14">
        <f t="shared" si="342"/>
        <v>4236.3294181815827</v>
      </c>
      <c r="DM234">
        <f t="shared" si="343"/>
        <v>7218.8749067445488</v>
      </c>
      <c r="DN234" s="34">
        <f t="shared" si="344"/>
        <v>12099.779999999999</v>
      </c>
      <c r="DO234" s="34">
        <f t="shared" si="345"/>
        <v>2046.279618027067</v>
      </c>
      <c r="DP234" s="34">
        <f t="shared" si="346"/>
        <v>1125.3218666078956</v>
      </c>
      <c r="DQ234" s="9">
        <f t="shared" si="347"/>
        <v>7562.3624999999984</v>
      </c>
      <c r="DR234" s="59">
        <f t="shared" si="348"/>
        <v>0.52990784201408458</v>
      </c>
      <c r="DS234" s="59">
        <f t="shared" si="349"/>
        <v>8.961647373308676E-2</v>
      </c>
      <c r="DT234" s="59">
        <f t="shared" si="350"/>
        <v>4.9283282994025644E-2</v>
      </c>
      <c r="DU234" s="59">
        <f t="shared" si="351"/>
        <v>0.33119240125880284</v>
      </c>
      <c r="DV234" s="14">
        <f t="shared" si="352"/>
        <v>3825.33842360263</v>
      </c>
      <c r="DW234" s="14">
        <f t="shared" si="353"/>
        <v>646.93011346271192</v>
      </c>
      <c r="DX234" s="14">
        <f t="shared" si="354"/>
        <v>355.76985492756205</v>
      </c>
      <c r="DY234" s="14">
        <f t="shared" si="355"/>
        <v>2390.8365147516433</v>
      </c>
      <c r="DZ234" s="34" t="e">
        <f t="shared" si="356"/>
        <v>#REF!</v>
      </c>
      <c r="EA234" s="34" t="e">
        <f t="shared" si="357"/>
        <v>#REF!</v>
      </c>
      <c r="EB234" s="34" t="e">
        <f t="shared" si="358"/>
        <v>#REF!</v>
      </c>
      <c r="EC234" s="34" t="e">
        <f t="shared" si="359"/>
        <v>#REF!</v>
      </c>
      <c r="ED234" s="34" t="e">
        <f t="shared" si="360"/>
        <v>#REF!</v>
      </c>
      <c r="EE234" s="59" t="e">
        <f t="shared" si="361"/>
        <v>#REF!</v>
      </c>
      <c r="EF234" s="59" t="e">
        <f t="shared" si="362"/>
        <v>#REF!</v>
      </c>
      <c r="EG234" s="59" t="e">
        <f t="shared" si="363"/>
        <v>#REF!</v>
      </c>
      <c r="EH234" s="59" t="e">
        <f t="shared" si="364"/>
        <v>#REF!</v>
      </c>
      <c r="EI234" s="14" t="e">
        <f t="shared" si="365"/>
        <v>#REF!</v>
      </c>
      <c r="EJ234" s="14" t="e">
        <f t="shared" si="366"/>
        <v>#REF!</v>
      </c>
      <c r="EK234" s="14" t="e">
        <f t="shared" si="367"/>
        <v>#REF!</v>
      </c>
      <c r="EL234" s="14" t="e">
        <f t="shared" si="368"/>
        <v>#REF!</v>
      </c>
      <c r="EM234" t="e">
        <f t="shared" si="369"/>
        <v>#REF!</v>
      </c>
      <c r="EN234" s="34" t="e">
        <f t="shared" si="370"/>
        <v>#REF!</v>
      </c>
      <c r="EO234" s="34" t="e">
        <f t="shared" si="371"/>
        <v>#REF!</v>
      </c>
      <c r="EP234" s="34" t="e">
        <f t="shared" si="372"/>
        <v>#REF!</v>
      </c>
      <c r="EQ234" s="34" t="e">
        <f t="shared" si="373"/>
        <v>#REF!</v>
      </c>
      <c r="ER234" s="59" t="e">
        <f t="shared" si="374"/>
        <v>#REF!</v>
      </c>
      <c r="ES234" s="59" t="e">
        <f t="shared" si="375"/>
        <v>#REF!</v>
      </c>
      <c r="ET234" s="59" t="e">
        <f t="shared" si="376"/>
        <v>#REF!</v>
      </c>
      <c r="EU234" s="59" t="e">
        <f t="shared" si="377"/>
        <v>#REF!</v>
      </c>
      <c r="EV234" s="14" t="e">
        <f t="shared" si="378"/>
        <v>#REF!</v>
      </c>
      <c r="EW234" s="14" t="e">
        <f t="shared" si="379"/>
        <v>#REF!</v>
      </c>
      <c r="EX234" s="14" t="e">
        <f t="shared" si="380"/>
        <v>#REF!</v>
      </c>
      <c r="EY234" s="14" t="e">
        <f t="shared" si="381"/>
        <v>#REF!</v>
      </c>
    </row>
    <row r="235" spans="1:155" x14ac:dyDescent="0.2">
      <c r="A235" s="17">
        <v>30193782</v>
      </c>
      <c r="B235" t="s">
        <v>62</v>
      </c>
      <c r="C235" t="s">
        <v>3479</v>
      </c>
      <c r="D235" t="s">
        <v>3480</v>
      </c>
      <c r="E235" t="s">
        <v>2435</v>
      </c>
      <c r="F235" t="s">
        <v>41</v>
      </c>
      <c r="G235" t="s">
        <v>42</v>
      </c>
      <c r="H235" t="s">
        <v>3481</v>
      </c>
      <c r="I235" t="s">
        <v>68</v>
      </c>
      <c r="J235" s="19" t="s">
        <v>69</v>
      </c>
      <c r="K235" t="s">
        <v>70</v>
      </c>
      <c r="L235">
        <v>1962</v>
      </c>
      <c r="M235">
        <f t="shared" si="290"/>
        <v>1962</v>
      </c>
      <c r="N235">
        <v>57</v>
      </c>
      <c r="O235" s="19">
        <f t="shared" si="291"/>
        <v>57</v>
      </c>
      <c r="P235" t="s">
        <v>80</v>
      </c>
      <c r="Q235" s="19" t="str">
        <f t="shared" si="292"/>
        <v>50-60</v>
      </c>
      <c r="R235" s="23">
        <v>413</v>
      </c>
      <c r="S235" s="15">
        <f t="shared" si="293"/>
        <v>0.41299999999999998</v>
      </c>
      <c r="T235">
        <v>30040671</v>
      </c>
      <c r="U235" t="s">
        <v>45</v>
      </c>
      <c r="V235" t="s">
        <v>55</v>
      </c>
      <c r="W235" s="20" t="s">
        <v>87</v>
      </c>
      <c r="X235" t="s">
        <v>48</v>
      </c>
      <c r="Y235" t="s">
        <v>135</v>
      </c>
      <c r="Z235" t="s">
        <v>3482</v>
      </c>
      <c r="AA235" t="s">
        <v>3483</v>
      </c>
      <c r="AB235" t="s">
        <v>137</v>
      </c>
      <c r="AC235">
        <v>1962</v>
      </c>
      <c r="AD235">
        <v>57</v>
      </c>
      <c r="AE235" t="str">
        <f t="shared" si="294"/>
        <v>&lt;60</v>
      </c>
      <c r="AF235">
        <v>-37.607373809999999</v>
      </c>
      <c r="AG235">
        <v>143.9188006</v>
      </c>
      <c r="AH235" t="s">
        <v>50</v>
      </c>
      <c r="AI235" t="s">
        <v>51</v>
      </c>
      <c r="AJ235" s="33" t="s">
        <v>446</v>
      </c>
      <c r="AL235">
        <v>1</v>
      </c>
      <c r="AM235" t="s">
        <v>86</v>
      </c>
      <c r="AN235">
        <v>220</v>
      </c>
      <c r="AO235" s="69">
        <v>4</v>
      </c>
      <c r="AP235">
        <v>2</v>
      </c>
      <c r="AQ235">
        <v>0</v>
      </c>
      <c r="AR235">
        <v>0</v>
      </c>
      <c r="AS235" s="82" t="str">
        <f t="shared" si="295"/>
        <v>Gw-0-0</v>
      </c>
      <c r="AT235" s="14">
        <f t="shared" si="296"/>
        <v>40000</v>
      </c>
      <c r="AU235" s="81">
        <f>VLOOKUP(C235,Bushfire_Vlookup!$F$2:$H$12575,3,FALSE)</f>
        <v>3163.0091090000001</v>
      </c>
      <c r="AV235" s="14">
        <f>VLOOKUP(AS235,Safety_collateral_Vlookup!$J$3:$L$20,2,FALSE)</f>
        <v>3720.1399252148244</v>
      </c>
      <c r="AW235" s="14">
        <f>VLOOKUP(AS235,Safety_collateral_Vlookup!$J$3:$L$20,3,FALSE)</f>
        <v>25000</v>
      </c>
      <c r="AX235" s="48">
        <f t="shared" si="297"/>
        <v>76699.320019507213</v>
      </c>
      <c r="AY235" s="49">
        <f t="shared" si="382"/>
        <v>31388</v>
      </c>
      <c r="AZ235" s="14">
        <v>76000</v>
      </c>
      <c r="BA235" s="16">
        <f t="shared" si="298"/>
        <v>2.4435873588475601</v>
      </c>
      <c r="BB235" t="e">
        <f>IF(BA235&lt;=#REF!,#REF!,IF(BA235&lt;=#REF!,#REF!,IF(BA235&lt;=#REF!,#REF!,IF(BA235&lt;=#REF!,#REF!,#REF!))))</f>
        <v>#REF!</v>
      </c>
      <c r="BC235" s="51">
        <v>3</v>
      </c>
      <c r="BD235" s="21">
        <v>70</v>
      </c>
      <c r="BE235" s="21">
        <v>6.4399999999999999E-2</v>
      </c>
      <c r="BF235" s="26">
        <f t="shared" si="299"/>
        <v>2047.3197403543982</v>
      </c>
      <c r="BG235" s="21">
        <v>7</v>
      </c>
      <c r="BH235" s="21">
        <f t="shared" si="300"/>
        <v>54.6</v>
      </c>
      <c r="BI235" s="28">
        <f t="shared" si="301"/>
        <v>2.2519960070400004E-2</v>
      </c>
      <c r="BJ235" s="27">
        <f t="shared" si="302"/>
        <v>2.2519960070400004E-2</v>
      </c>
      <c r="BK235" s="28">
        <f t="shared" si="303"/>
        <v>0.34525945935897434</v>
      </c>
      <c r="BL235" s="35">
        <f t="shared" si="304"/>
        <v>0.84367165041213277</v>
      </c>
      <c r="BM235" s="21" t="str">
        <f t="shared" si="305"/>
        <v>Cr2</v>
      </c>
      <c r="BN235" s="51">
        <v>2</v>
      </c>
      <c r="BO235" s="21">
        <v>2</v>
      </c>
      <c r="BP235" s="50" t="s">
        <v>5497</v>
      </c>
      <c r="BQ235" s="14">
        <v>40000</v>
      </c>
      <c r="BR235">
        <f>IFERROR(VLOOKUP(AO235,'Model Failure data- Lines'!$A$37:$E$41,3,FALSE),'Model Failure data- Lines'!$C$37)</f>
        <v>0.45419999999999999</v>
      </c>
      <c r="BS235" s="14">
        <f t="shared" si="306"/>
        <v>34836.831152860177</v>
      </c>
      <c r="BT235" s="34">
        <f t="shared" si="307"/>
        <v>27996.539831167931</v>
      </c>
      <c r="BU235" s="34">
        <f t="shared" si="308"/>
        <v>1.244326311856478</v>
      </c>
      <c r="BV235" s="54">
        <f t="shared" si="309"/>
        <v>6840.2913216922461</v>
      </c>
      <c r="BW235">
        <f>IFERROR(VLOOKUP(AO235,'Model Failure data- Lines'!$A$37:$E$41,4,FALSE),'Model Failure data- Lines'!$D$37)</f>
        <v>0.40249999999999997</v>
      </c>
      <c r="BX235" s="14">
        <f t="shared" si="310"/>
        <v>30871.476307851652</v>
      </c>
      <c r="BY235" s="34">
        <f t="shared" si="311"/>
        <v>24971.525503956051</v>
      </c>
      <c r="BZ235" s="71">
        <f t="shared" si="312"/>
        <v>1.2362671356606114</v>
      </c>
      <c r="CA235" s="71">
        <f t="shared" si="313"/>
        <v>5899.950803895601</v>
      </c>
      <c r="CB235" s="56">
        <v>1</v>
      </c>
      <c r="CC235">
        <f>IFERROR(VLOOKUP(AO235,'Model Failure data- Lines'!$A$37:$E$41,5,FALSE),'Model Failure data- Lines'!$E$37)</f>
        <v>0.28349999999999997</v>
      </c>
      <c r="CD235" s="14">
        <f t="shared" si="314"/>
        <v>21744.257225530291</v>
      </c>
      <c r="CE235" s="34">
        <f t="shared" si="315"/>
        <v>19866.735248971818</v>
      </c>
      <c r="CF235" s="34">
        <f t="shared" si="316"/>
        <v>1.0945058135133523</v>
      </c>
      <c r="CG235" s="54">
        <f t="shared" si="317"/>
        <v>1877.5219765584734</v>
      </c>
      <c r="CH235" t="e">
        <f>IFERROR(VLOOKUP(AO235,'Model Failure data- Lines'!#REF!,3,FALSE),'Model Failure data- Lines'!#REF!)</f>
        <v>#REF!</v>
      </c>
      <c r="CI235" s="14" t="e">
        <f t="shared" si="318"/>
        <v>#REF!</v>
      </c>
      <c r="CJ235" s="34">
        <f t="shared" si="319"/>
        <v>26853.535921539482</v>
      </c>
      <c r="CK235" s="34" t="e">
        <f t="shared" si="320"/>
        <v>#REF!</v>
      </c>
      <c r="CL235" s="54" t="e">
        <f t="shared" si="321"/>
        <v>#REF!</v>
      </c>
      <c r="CM235" t="e">
        <f>IFERROR(VLOOKUP(AO235,'Model Failure data- Lines'!#REF!,4,FALSE),'Model Failure data- Lines'!#REF!)</f>
        <v>#REF!</v>
      </c>
      <c r="CN235" s="14" t="e">
        <f t="shared" si="322"/>
        <v>#REF!</v>
      </c>
      <c r="CO235" s="34">
        <f t="shared" si="323"/>
        <v>22974.142713438621</v>
      </c>
      <c r="CP235" s="34" t="e">
        <f t="shared" si="324"/>
        <v>#REF!</v>
      </c>
      <c r="CQ235" s="54" t="e">
        <f t="shared" si="325"/>
        <v>#REF!</v>
      </c>
      <c r="CR235" t="e">
        <f>IFERROR(VLOOKUP(AO235,'Model Failure data- Lines'!#REF!,5,FALSE),'Model Failure data- Lines'!#REF!)</f>
        <v>#REF!</v>
      </c>
      <c r="CS235" s="14" t="e">
        <f t="shared" si="326"/>
        <v>#REF!</v>
      </c>
      <c r="CT235" s="34">
        <f t="shared" si="327"/>
        <v>16815.701332274908</v>
      </c>
      <c r="CU235" s="34" t="e">
        <f t="shared" si="328"/>
        <v>#REF!</v>
      </c>
      <c r="CV235" s="54" t="e">
        <f t="shared" si="329"/>
        <v>#REF!</v>
      </c>
      <c r="CW235" t="s">
        <v>137</v>
      </c>
      <c r="CY235">
        <v>1</v>
      </c>
      <c r="CZ235">
        <f t="shared" si="330"/>
        <v>5899.9508038956019</v>
      </c>
      <c r="DA235" s="34">
        <f t="shared" si="331"/>
        <v>17178.699999999997</v>
      </c>
      <c r="DB235" s="34">
        <f t="shared" si="332"/>
        <v>1358.4096145194574</v>
      </c>
      <c r="DC235" s="34">
        <f t="shared" si="333"/>
        <v>1597.6791933321974</v>
      </c>
      <c r="DD235" s="9">
        <f t="shared" si="334"/>
        <v>10736.687499999998</v>
      </c>
      <c r="DE235" s="59">
        <f t="shared" si="335"/>
        <v>0.55645864903554609</v>
      </c>
      <c r="DF235" s="59">
        <f t="shared" si="336"/>
        <v>4.4002094392031656E-2</v>
      </c>
      <c r="DG235" s="59">
        <f t="shared" si="337"/>
        <v>5.1752600925205963E-2</v>
      </c>
      <c r="DH235" s="59">
        <f t="shared" si="338"/>
        <v>0.34778665564721628</v>
      </c>
      <c r="DI235" s="14">
        <f t="shared" si="339"/>
        <v>3283.0786537119307</v>
      </c>
      <c r="DJ235" s="14">
        <f t="shared" si="340"/>
        <v>259.61019218135732</v>
      </c>
      <c r="DK235" s="14">
        <f t="shared" si="341"/>
        <v>305.3377994323572</v>
      </c>
      <c r="DL235" s="14">
        <f t="shared" si="342"/>
        <v>2051.9241585699565</v>
      </c>
      <c r="DM235">
        <f t="shared" si="343"/>
        <v>1877.5219765584734</v>
      </c>
      <c r="DN235" s="34">
        <f t="shared" si="344"/>
        <v>12099.779999999999</v>
      </c>
      <c r="DO235" s="34">
        <f t="shared" si="345"/>
        <v>956.79285892240034</v>
      </c>
      <c r="DP235" s="34">
        <f t="shared" si="346"/>
        <v>1125.3218666078956</v>
      </c>
      <c r="DQ235" s="9">
        <f t="shared" si="347"/>
        <v>7562.3624999999984</v>
      </c>
      <c r="DR235" s="59">
        <f t="shared" si="348"/>
        <v>0.5564586490355462</v>
      </c>
      <c r="DS235" s="59">
        <f t="shared" si="349"/>
        <v>4.4002094392031663E-2</v>
      </c>
      <c r="DT235" s="59">
        <f t="shared" si="350"/>
        <v>5.175260092520597E-2</v>
      </c>
      <c r="DU235" s="59">
        <f t="shared" si="351"/>
        <v>0.34778665564721628</v>
      </c>
      <c r="DV235" s="14">
        <f t="shared" si="352"/>
        <v>1044.7633426102764</v>
      </c>
      <c r="DW235" s="14">
        <f t="shared" si="353"/>
        <v>82.614899235639797</v>
      </c>
      <c r="DX235" s="14">
        <f t="shared" si="354"/>
        <v>97.166645581134588</v>
      </c>
      <c r="DY235" s="14">
        <f t="shared" si="355"/>
        <v>652.97708913142253</v>
      </c>
      <c r="DZ235" s="34" t="e">
        <f t="shared" si="356"/>
        <v>#REF!</v>
      </c>
      <c r="EA235" s="34" t="e">
        <f t="shared" si="357"/>
        <v>#REF!</v>
      </c>
      <c r="EB235" s="34" t="e">
        <f t="shared" si="358"/>
        <v>#REF!</v>
      </c>
      <c r="EC235" s="34" t="e">
        <f t="shared" si="359"/>
        <v>#REF!</v>
      </c>
      <c r="ED235" s="34" t="e">
        <f t="shared" si="360"/>
        <v>#REF!</v>
      </c>
      <c r="EE235" s="59" t="e">
        <f t="shared" si="361"/>
        <v>#REF!</v>
      </c>
      <c r="EF235" s="59" t="e">
        <f t="shared" si="362"/>
        <v>#REF!</v>
      </c>
      <c r="EG235" s="59" t="e">
        <f t="shared" si="363"/>
        <v>#REF!</v>
      </c>
      <c r="EH235" s="59" t="e">
        <f t="shared" si="364"/>
        <v>#REF!</v>
      </c>
      <c r="EI235" s="14" t="e">
        <f t="shared" si="365"/>
        <v>#REF!</v>
      </c>
      <c r="EJ235" s="14" t="e">
        <f t="shared" si="366"/>
        <v>#REF!</v>
      </c>
      <c r="EK235" s="14" t="e">
        <f t="shared" si="367"/>
        <v>#REF!</v>
      </c>
      <c r="EL235" s="14" t="e">
        <f t="shared" si="368"/>
        <v>#REF!</v>
      </c>
      <c r="EM235" t="e">
        <f t="shared" si="369"/>
        <v>#REF!</v>
      </c>
      <c r="EN235" s="34" t="e">
        <f t="shared" si="370"/>
        <v>#REF!</v>
      </c>
      <c r="EO235" s="34" t="e">
        <f t="shared" si="371"/>
        <v>#REF!</v>
      </c>
      <c r="EP235" s="34" t="e">
        <f t="shared" si="372"/>
        <v>#REF!</v>
      </c>
      <c r="EQ235" s="34" t="e">
        <f t="shared" si="373"/>
        <v>#REF!</v>
      </c>
      <c r="ER235" s="59" t="e">
        <f t="shared" si="374"/>
        <v>#REF!</v>
      </c>
      <c r="ES235" s="59" t="e">
        <f t="shared" si="375"/>
        <v>#REF!</v>
      </c>
      <c r="ET235" s="59" t="e">
        <f t="shared" si="376"/>
        <v>#REF!</v>
      </c>
      <c r="EU235" s="59" t="e">
        <f t="shared" si="377"/>
        <v>#REF!</v>
      </c>
      <c r="EV235" s="14" t="e">
        <f t="shared" si="378"/>
        <v>#REF!</v>
      </c>
      <c r="EW235" s="14" t="e">
        <f t="shared" si="379"/>
        <v>#REF!</v>
      </c>
      <c r="EX235" s="14" t="e">
        <f t="shared" si="380"/>
        <v>#REF!</v>
      </c>
      <c r="EY235" s="14" t="e">
        <f t="shared" si="381"/>
        <v>#REF!</v>
      </c>
    </row>
    <row r="236" spans="1:155" x14ac:dyDescent="0.2">
      <c r="A236" s="17">
        <v>30084238</v>
      </c>
      <c r="B236" t="s">
        <v>62</v>
      </c>
      <c r="C236" t="s">
        <v>2056</v>
      </c>
      <c r="D236" t="s">
        <v>2057</v>
      </c>
      <c r="E236" t="s">
        <v>2058</v>
      </c>
      <c r="F236" t="s">
        <v>41</v>
      </c>
      <c r="G236" t="s">
        <v>42</v>
      </c>
      <c r="H236" t="s">
        <v>2059</v>
      </c>
      <c r="I236" t="s">
        <v>68</v>
      </c>
      <c r="J236" s="19" t="s">
        <v>69</v>
      </c>
      <c r="K236" t="s">
        <v>70</v>
      </c>
      <c r="L236">
        <v>1962</v>
      </c>
      <c r="M236">
        <f t="shared" si="290"/>
        <v>1962</v>
      </c>
      <c r="N236">
        <v>57</v>
      </c>
      <c r="O236" s="19">
        <f t="shared" si="291"/>
        <v>57</v>
      </c>
      <c r="P236" t="s">
        <v>80</v>
      </c>
      <c r="Q236" s="19" t="str">
        <f t="shared" si="292"/>
        <v>50-60</v>
      </c>
      <c r="R236" s="23">
        <v>425.2</v>
      </c>
      <c r="S236" s="15">
        <f t="shared" si="293"/>
        <v>0.42519999999999997</v>
      </c>
      <c r="T236">
        <v>30014285</v>
      </c>
      <c r="U236" t="s">
        <v>45</v>
      </c>
      <c r="V236" t="s">
        <v>55</v>
      </c>
      <c r="W236" t="s">
        <v>47</v>
      </c>
      <c r="X236" t="s">
        <v>48</v>
      </c>
      <c r="Y236" t="s">
        <v>452</v>
      </c>
      <c r="Z236" t="s">
        <v>2060</v>
      </c>
      <c r="AA236" t="s">
        <v>2061</v>
      </c>
      <c r="AB236" t="s">
        <v>362</v>
      </c>
      <c r="AC236">
        <v>1962</v>
      </c>
      <c r="AD236">
        <v>57</v>
      </c>
      <c r="AE236" t="str">
        <f t="shared" si="294"/>
        <v>&lt;60</v>
      </c>
      <c r="AF236">
        <v>-37.603688929999997</v>
      </c>
      <c r="AG236">
        <v>143.91957478</v>
      </c>
      <c r="AH236" t="s">
        <v>50</v>
      </c>
      <c r="AI236" t="s">
        <v>51</v>
      </c>
      <c r="AJ236" s="33" t="s">
        <v>446</v>
      </c>
      <c r="AL236">
        <v>1</v>
      </c>
      <c r="AM236" t="s">
        <v>86</v>
      </c>
      <c r="AN236">
        <v>220</v>
      </c>
      <c r="AO236" s="69">
        <v>4</v>
      </c>
      <c r="AP236">
        <v>2</v>
      </c>
      <c r="AQ236">
        <v>0</v>
      </c>
      <c r="AR236">
        <v>0</v>
      </c>
      <c r="AS236" s="82" t="str">
        <f t="shared" si="295"/>
        <v>Gw-0-0</v>
      </c>
      <c r="AT236" s="14">
        <f t="shared" si="296"/>
        <v>40000</v>
      </c>
      <c r="AU236" s="81">
        <f>VLOOKUP(C236,Bushfire_Vlookup!$F$2:$H$12575,3,FALSE)</f>
        <v>3163.0091090000001</v>
      </c>
      <c r="AV236" s="14">
        <f>VLOOKUP(AS236,Safety_collateral_Vlookup!$J$3:$L$20,2,FALSE)</f>
        <v>3720.1399252148244</v>
      </c>
      <c r="AW236" s="14">
        <f>VLOOKUP(AS236,Safety_collateral_Vlookup!$J$3:$L$20,3,FALSE)</f>
        <v>25000</v>
      </c>
      <c r="AX236" s="48">
        <f t="shared" si="297"/>
        <v>76699.320019507213</v>
      </c>
      <c r="AY236" s="49">
        <f t="shared" si="382"/>
        <v>32315.199999999997</v>
      </c>
      <c r="AZ236" s="14">
        <v>76000</v>
      </c>
      <c r="BA236" s="16">
        <f t="shared" si="298"/>
        <v>2.3734750216463838</v>
      </c>
      <c r="BB236" t="e">
        <f>IF(BA236&lt;=#REF!,#REF!,IF(BA236&lt;=#REF!,#REF!,IF(BA236&lt;=#REF!,#REF!,IF(BA236&lt;=#REF!,#REF!,#REF!))))</f>
        <v>#REF!</v>
      </c>
      <c r="BC236" s="51">
        <v>3</v>
      </c>
      <c r="BD236" s="21">
        <v>70</v>
      </c>
      <c r="BE236" s="21">
        <v>6.4399999999999999E-2</v>
      </c>
      <c r="BF236" s="26">
        <f t="shared" si="299"/>
        <v>2107.7974663406535</v>
      </c>
      <c r="BG236" s="21">
        <v>7</v>
      </c>
      <c r="BH236" s="21">
        <f t="shared" si="300"/>
        <v>54.6</v>
      </c>
      <c r="BI236" s="28">
        <f t="shared" si="301"/>
        <v>2.2519960070400004E-2</v>
      </c>
      <c r="BJ236" s="27">
        <f t="shared" si="302"/>
        <v>2.2519960070400004E-2</v>
      </c>
      <c r="BK236" s="28">
        <f t="shared" si="303"/>
        <v>0.34525945935897445</v>
      </c>
      <c r="BL236" s="35">
        <f t="shared" si="304"/>
        <v>0.81946470277566064</v>
      </c>
      <c r="BM236" s="21" t="str">
        <f t="shared" si="305"/>
        <v>Cr2</v>
      </c>
      <c r="BN236" s="51">
        <v>2</v>
      </c>
      <c r="BO236" s="21">
        <v>2</v>
      </c>
      <c r="BP236" s="50" t="s">
        <v>5497</v>
      </c>
      <c r="BQ236" s="14">
        <v>40000</v>
      </c>
      <c r="BR236">
        <f>IFERROR(VLOOKUP(AO236,'Model Failure data- Lines'!$A$37:$E$41,3,FALSE),'Model Failure data- Lines'!$C$37)</f>
        <v>0.45419999999999999</v>
      </c>
      <c r="BS236" s="14">
        <f t="shared" si="306"/>
        <v>34836.831152860177</v>
      </c>
      <c r="BT236" s="34">
        <f t="shared" si="307"/>
        <v>28823.556262015991</v>
      </c>
      <c r="BU236" s="34">
        <f t="shared" si="308"/>
        <v>1.2086236284024587</v>
      </c>
      <c r="BV236" s="54">
        <f t="shared" si="309"/>
        <v>6013.2748908441863</v>
      </c>
      <c r="BW236">
        <f>IFERROR(VLOOKUP(AO236,'Model Failure data- Lines'!$A$37:$E$41,4,FALSE),'Model Failure data- Lines'!$D$37)</f>
        <v>0.40249999999999997</v>
      </c>
      <c r="BX236" s="14">
        <f t="shared" si="310"/>
        <v>30871.476307851652</v>
      </c>
      <c r="BY236" s="34">
        <f t="shared" si="311"/>
        <v>25709.183158068066</v>
      </c>
      <c r="BZ236" s="71">
        <f t="shared" si="312"/>
        <v>1.2007956891529459</v>
      </c>
      <c r="CA236" s="71">
        <f t="shared" si="313"/>
        <v>5162.2931497835852</v>
      </c>
      <c r="CB236" s="56">
        <v>1</v>
      </c>
      <c r="CC236">
        <f>IFERROR(VLOOKUP(AO236,'Model Failure data- Lines'!$A$37:$E$41,5,FALSE),'Model Failure data- Lines'!$E$37)</f>
        <v>0.28349999999999997</v>
      </c>
      <c r="CD236" s="14">
        <f t="shared" si="314"/>
        <v>21744.257225530291</v>
      </c>
      <c r="CE236" s="34">
        <f t="shared" si="315"/>
        <v>20453.597646156941</v>
      </c>
      <c r="CF236" s="34">
        <f t="shared" si="316"/>
        <v>1.0631018367380398</v>
      </c>
      <c r="CG236" s="54">
        <f t="shared" si="317"/>
        <v>1290.6595793733504</v>
      </c>
      <c r="CH236" t="e">
        <f>IFERROR(VLOOKUP(AO236,'Model Failure data- Lines'!#REF!,3,FALSE),'Model Failure data- Lines'!#REF!)</f>
        <v>#REF!</v>
      </c>
      <c r="CI236" s="14" t="e">
        <f t="shared" si="318"/>
        <v>#REF!</v>
      </c>
      <c r="CJ236" s="34">
        <f t="shared" si="319"/>
        <v>27646.788072248397</v>
      </c>
      <c r="CK236" s="34" t="e">
        <f t="shared" si="320"/>
        <v>#REF!</v>
      </c>
      <c r="CL236" s="54" t="e">
        <f t="shared" si="321"/>
        <v>#REF!</v>
      </c>
      <c r="CM236" t="e">
        <f>IFERROR(VLOOKUP(AO236,'Model Failure data- Lines'!#REF!,4,FALSE),'Model Failure data- Lines'!#REF!)</f>
        <v>#REF!</v>
      </c>
      <c r="CN236" s="14" t="e">
        <f t="shared" si="322"/>
        <v>#REF!</v>
      </c>
      <c r="CO236" s="34">
        <f t="shared" si="323"/>
        <v>23652.797776644311</v>
      </c>
      <c r="CP236" s="34" t="e">
        <f t="shared" si="324"/>
        <v>#REF!</v>
      </c>
      <c r="CQ236" s="54" t="e">
        <f t="shared" si="325"/>
        <v>#REF!</v>
      </c>
      <c r="CR236" t="e">
        <f>IFERROR(VLOOKUP(AO236,'Model Failure data- Lines'!#REF!,5,FALSE),'Model Failure data- Lines'!#REF!)</f>
        <v>#REF!</v>
      </c>
      <c r="CS236" s="14" t="e">
        <f t="shared" si="326"/>
        <v>#REF!</v>
      </c>
      <c r="CT236" s="34">
        <f t="shared" si="327"/>
        <v>17312.436335310631</v>
      </c>
      <c r="CU236" s="34" t="e">
        <f t="shared" si="328"/>
        <v>#REF!</v>
      </c>
      <c r="CV236" s="54" t="e">
        <f t="shared" si="329"/>
        <v>#REF!</v>
      </c>
      <c r="CW236" t="s">
        <v>362</v>
      </c>
      <c r="CY236">
        <v>1</v>
      </c>
      <c r="CZ236">
        <f t="shared" si="330"/>
        <v>5162.2931497835862</v>
      </c>
      <c r="DA236" s="34">
        <f t="shared" si="331"/>
        <v>17178.699999999997</v>
      </c>
      <c r="DB236" s="34">
        <f t="shared" si="332"/>
        <v>1358.4096145194574</v>
      </c>
      <c r="DC236" s="34">
        <f t="shared" si="333"/>
        <v>1597.6791933321974</v>
      </c>
      <c r="DD236" s="9">
        <f t="shared" si="334"/>
        <v>10736.687499999998</v>
      </c>
      <c r="DE236" s="59">
        <f t="shared" si="335"/>
        <v>0.55645864903554609</v>
      </c>
      <c r="DF236" s="59">
        <f t="shared" si="336"/>
        <v>4.4002094392031656E-2</v>
      </c>
      <c r="DG236" s="59">
        <f t="shared" si="337"/>
        <v>5.1752600925205963E-2</v>
      </c>
      <c r="DH236" s="59">
        <f t="shared" si="338"/>
        <v>0.34778665564721628</v>
      </c>
      <c r="DI236" s="14">
        <f t="shared" si="339"/>
        <v>2872.6026720540281</v>
      </c>
      <c r="DJ236" s="14">
        <f t="shared" si="340"/>
        <v>227.15171045611581</v>
      </c>
      <c r="DK236" s="14">
        <f t="shared" si="341"/>
        <v>267.16209723967449</v>
      </c>
      <c r="DL236" s="14">
        <f t="shared" si="342"/>
        <v>1795.3766700337676</v>
      </c>
      <c r="DM236">
        <f t="shared" si="343"/>
        <v>1290.6595793733507</v>
      </c>
      <c r="DN236" s="34">
        <f t="shared" si="344"/>
        <v>12099.779999999999</v>
      </c>
      <c r="DO236" s="34">
        <f t="shared" si="345"/>
        <v>956.79285892240034</v>
      </c>
      <c r="DP236" s="34">
        <f t="shared" si="346"/>
        <v>1125.3218666078956</v>
      </c>
      <c r="DQ236" s="9">
        <f t="shared" si="347"/>
        <v>7562.3624999999984</v>
      </c>
      <c r="DR236" s="59">
        <f t="shared" si="348"/>
        <v>0.5564586490355462</v>
      </c>
      <c r="DS236" s="59">
        <f t="shared" si="349"/>
        <v>4.4002094392031663E-2</v>
      </c>
      <c r="DT236" s="59">
        <f t="shared" si="350"/>
        <v>5.175260092520597E-2</v>
      </c>
      <c r="DU236" s="59">
        <f t="shared" si="351"/>
        <v>0.34778665564721628</v>
      </c>
      <c r="DV236" s="14">
        <f t="shared" si="352"/>
        <v>718.19868590288115</v>
      </c>
      <c r="DW236" s="14">
        <f t="shared" si="353"/>
        <v>56.791724639566063</v>
      </c>
      <c r="DX236" s="14">
        <f t="shared" si="354"/>
        <v>66.794990141603222</v>
      </c>
      <c r="DY236" s="14">
        <f t="shared" si="355"/>
        <v>448.87417868930049</v>
      </c>
      <c r="DZ236" s="34" t="e">
        <f t="shared" si="356"/>
        <v>#REF!</v>
      </c>
      <c r="EA236" s="34" t="e">
        <f t="shared" si="357"/>
        <v>#REF!</v>
      </c>
      <c r="EB236" s="34" t="e">
        <f t="shared" si="358"/>
        <v>#REF!</v>
      </c>
      <c r="EC236" s="34" t="e">
        <f t="shared" si="359"/>
        <v>#REF!</v>
      </c>
      <c r="ED236" s="34" t="e">
        <f t="shared" si="360"/>
        <v>#REF!</v>
      </c>
      <c r="EE236" s="59" t="e">
        <f t="shared" si="361"/>
        <v>#REF!</v>
      </c>
      <c r="EF236" s="59" t="e">
        <f t="shared" si="362"/>
        <v>#REF!</v>
      </c>
      <c r="EG236" s="59" t="e">
        <f t="shared" si="363"/>
        <v>#REF!</v>
      </c>
      <c r="EH236" s="59" t="e">
        <f t="shared" si="364"/>
        <v>#REF!</v>
      </c>
      <c r="EI236" s="14" t="e">
        <f t="shared" si="365"/>
        <v>#REF!</v>
      </c>
      <c r="EJ236" s="14" t="e">
        <f t="shared" si="366"/>
        <v>#REF!</v>
      </c>
      <c r="EK236" s="14" t="e">
        <f t="shared" si="367"/>
        <v>#REF!</v>
      </c>
      <c r="EL236" s="14" t="e">
        <f t="shared" si="368"/>
        <v>#REF!</v>
      </c>
      <c r="EM236" t="e">
        <f t="shared" si="369"/>
        <v>#REF!</v>
      </c>
      <c r="EN236" s="34" t="e">
        <f t="shared" si="370"/>
        <v>#REF!</v>
      </c>
      <c r="EO236" s="34" t="e">
        <f t="shared" si="371"/>
        <v>#REF!</v>
      </c>
      <c r="EP236" s="34" t="e">
        <f t="shared" si="372"/>
        <v>#REF!</v>
      </c>
      <c r="EQ236" s="34" t="e">
        <f t="shared" si="373"/>
        <v>#REF!</v>
      </c>
      <c r="ER236" s="59" t="e">
        <f t="shared" si="374"/>
        <v>#REF!</v>
      </c>
      <c r="ES236" s="59" t="e">
        <f t="shared" si="375"/>
        <v>#REF!</v>
      </c>
      <c r="ET236" s="59" t="e">
        <f t="shared" si="376"/>
        <v>#REF!</v>
      </c>
      <c r="EU236" s="59" t="e">
        <f t="shared" si="377"/>
        <v>#REF!</v>
      </c>
      <c r="EV236" s="14" t="e">
        <f t="shared" si="378"/>
        <v>#REF!</v>
      </c>
      <c r="EW236" s="14" t="e">
        <f t="shared" si="379"/>
        <v>#REF!</v>
      </c>
      <c r="EX236" s="14" t="e">
        <f t="shared" si="380"/>
        <v>#REF!</v>
      </c>
      <c r="EY236" s="14" t="e">
        <f t="shared" si="381"/>
        <v>#REF!</v>
      </c>
    </row>
    <row r="237" spans="1:155" x14ac:dyDescent="0.2">
      <c r="A237" s="17">
        <v>30359062</v>
      </c>
      <c r="B237" t="s">
        <v>62</v>
      </c>
      <c r="C237" t="s">
        <v>4945</v>
      </c>
      <c r="D237" t="s">
        <v>4946</v>
      </c>
      <c r="E237" t="s">
        <v>2461</v>
      </c>
      <c r="F237" t="s">
        <v>41</v>
      </c>
      <c r="G237" t="s">
        <v>42</v>
      </c>
      <c r="H237" t="s">
        <v>4947</v>
      </c>
      <c r="I237" t="s">
        <v>68</v>
      </c>
      <c r="J237" s="19" t="s">
        <v>69</v>
      </c>
      <c r="K237" t="s">
        <v>70</v>
      </c>
      <c r="L237">
        <v>1962</v>
      </c>
      <c r="M237">
        <f t="shared" si="290"/>
        <v>1962</v>
      </c>
      <c r="N237">
        <v>57</v>
      </c>
      <c r="O237" s="19">
        <f t="shared" si="291"/>
        <v>57</v>
      </c>
      <c r="P237" t="s">
        <v>80</v>
      </c>
      <c r="Q237" s="19" t="str">
        <f t="shared" si="292"/>
        <v>50-60</v>
      </c>
      <c r="R237" s="23">
        <v>344.42</v>
      </c>
      <c r="S237" s="15">
        <f t="shared" si="293"/>
        <v>0.34442</v>
      </c>
      <c r="T237">
        <v>30412016</v>
      </c>
      <c r="U237" t="s">
        <v>45</v>
      </c>
      <c r="V237" t="s">
        <v>55</v>
      </c>
      <c r="W237" t="s">
        <v>47</v>
      </c>
      <c r="X237" t="s">
        <v>48</v>
      </c>
      <c r="Y237" t="s">
        <v>452</v>
      </c>
      <c r="Z237" t="s">
        <v>4948</v>
      </c>
      <c r="AA237" t="s">
        <v>4949</v>
      </c>
      <c r="AB237" t="s">
        <v>1495</v>
      </c>
      <c r="AC237">
        <v>1962</v>
      </c>
      <c r="AD237">
        <v>57</v>
      </c>
      <c r="AE237" t="str">
        <f t="shared" si="294"/>
        <v>&lt;60</v>
      </c>
      <c r="AF237">
        <v>-37.599911069999997</v>
      </c>
      <c r="AG237">
        <v>143.92036110000001</v>
      </c>
      <c r="AH237" t="s">
        <v>50</v>
      </c>
      <c r="AI237" t="s">
        <v>51</v>
      </c>
      <c r="AJ237" s="33" t="s">
        <v>446</v>
      </c>
      <c r="AL237">
        <v>1</v>
      </c>
      <c r="AM237" t="s">
        <v>86</v>
      </c>
      <c r="AN237">
        <v>220</v>
      </c>
      <c r="AO237" s="69">
        <v>4</v>
      </c>
      <c r="AP237">
        <v>2</v>
      </c>
      <c r="AQ237">
        <v>0</v>
      </c>
      <c r="AR237">
        <v>0</v>
      </c>
      <c r="AS237" s="82" t="str">
        <f t="shared" si="295"/>
        <v>Gw-0-0</v>
      </c>
      <c r="AT237" s="14">
        <f t="shared" si="296"/>
        <v>40000</v>
      </c>
      <c r="AU237" s="81">
        <f>VLOOKUP(C237,Bushfire_Vlookup!$F$2:$H$12575,3,FALSE)</f>
        <v>3163.0091090000001</v>
      </c>
      <c r="AV237" s="14">
        <f>VLOOKUP(AS237,Safety_collateral_Vlookup!$J$3:$L$20,2,FALSE)</f>
        <v>3720.1399252148244</v>
      </c>
      <c r="AW237" s="14">
        <f>VLOOKUP(AS237,Safety_collateral_Vlookup!$J$3:$L$20,3,FALSE)</f>
        <v>25000</v>
      </c>
      <c r="AX237" s="48">
        <f t="shared" si="297"/>
        <v>76699.320019507213</v>
      </c>
      <c r="AY237" s="49">
        <f t="shared" si="382"/>
        <v>26175.920000000002</v>
      </c>
      <c r="AZ237" s="14">
        <v>76000</v>
      </c>
      <c r="BA237" s="16">
        <f t="shared" si="298"/>
        <v>2.9301480146450327</v>
      </c>
      <c r="BB237" t="e">
        <f>IF(BA237&lt;=#REF!,#REF!,IF(BA237&lt;=#REF!,#REF!,IF(BA237&lt;=#REF!,#REF!,IF(BA237&lt;=#REF!,#REF!,#REF!))))</f>
        <v>#REF!</v>
      </c>
      <c r="BC237" s="51">
        <v>3</v>
      </c>
      <c r="BD237" s="21">
        <v>70</v>
      </c>
      <c r="BE237" s="21">
        <v>6.4399999999999999E-2</v>
      </c>
      <c r="BF237" s="26">
        <f t="shared" si="299"/>
        <v>1707.3556052611666</v>
      </c>
      <c r="BG237" s="21">
        <v>7</v>
      </c>
      <c r="BH237" s="21">
        <f t="shared" si="300"/>
        <v>54.6</v>
      </c>
      <c r="BI237" s="28">
        <f t="shared" si="301"/>
        <v>2.2519960070400004E-2</v>
      </c>
      <c r="BJ237" s="27">
        <f t="shared" si="302"/>
        <v>2.2519960070400004E-2</v>
      </c>
      <c r="BK237" s="28">
        <f t="shared" si="303"/>
        <v>0.3452594593589744</v>
      </c>
      <c r="BL237" s="35">
        <f t="shared" si="304"/>
        <v>1.0116613193781163</v>
      </c>
      <c r="BM237" s="21" t="str">
        <f t="shared" si="305"/>
        <v>Cr3</v>
      </c>
      <c r="BN237" s="51">
        <v>3</v>
      </c>
      <c r="BO237" s="21">
        <v>1</v>
      </c>
      <c r="BP237" s="50" t="s">
        <v>5497</v>
      </c>
      <c r="BQ237" s="14">
        <v>40000</v>
      </c>
      <c r="BR237">
        <f>IFERROR(VLOOKUP(AO237,'Model Failure data- Lines'!$A$37:$E$41,3,FALSE),'Model Failure data- Lines'!$C$37)</f>
        <v>0.45419999999999999</v>
      </c>
      <c r="BS237" s="14">
        <f t="shared" si="306"/>
        <v>34836.831152860177</v>
      </c>
      <c r="BT237" s="34">
        <f t="shared" si="307"/>
        <v>23347.622878089249</v>
      </c>
      <c r="BU237" s="34">
        <f t="shared" si="308"/>
        <v>1.4920932779650584</v>
      </c>
      <c r="BV237" s="54">
        <f t="shared" si="309"/>
        <v>11489.208274770928</v>
      </c>
      <c r="BW237">
        <f>IFERROR(VLOOKUP(AO237,'Model Failure data- Lines'!$A$37:$E$41,4,FALSE),'Model Failure data- Lines'!$D$37)</f>
        <v>0.40249999999999997</v>
      </c>
      <c r="BX237" s="14">
        <f t="shared" si="310"/>
        <v>30871.476307851652</v>
      </c>
      <c r="BY237" s="34">
        <f t="shared" si="311"/>
        <v>20824.92206797226</v>
      </c>
      <c r="BZ237" s="71">
        <f t="shared" si="312"/>
        <v>1.482429379907765</v>
      </c>
      <c r="CA237" s="71">
        <f t="shared" si="313"/>
        <v>10046.554239879391</v>
      </c>
      <c r="CB237" s="56">
        <v>1</v>
      </c>
      <c r="CC237">
        <f>IFERROR(VLOOKUP(AO237,'Model Failure data- Lines'!$A$37:$E$41,5,FALSE),'Model Failure data- Lines'!$E$37)</f>
        <v>0.28349999999999997</v>
      </c>
      <c r="CD237" s="14">
        <f t="shared" si="314"/>
        <v>21744.257225530291</v>
      </c>
      <c r="CE237" s="34">
        <f t="shared" si="315"/>
        <v>16567.798921188558</v>
      </c>
      <c r="CF237" s="34">
        <f t="shared" si="316"/>
        <v>1.3124409180100298</v>
      </c>
      <c r="CG237" s="54">
        <f t="shared" si="317"/>
        <v>5176.4583043417333</v>
      </c>
      <c r="CH237" t="e">
        <f>IFERROR(VLOOKUP(AO237,'Model Failure data- Lines'!#REF!,3,FALSE),'Model Failure data- Lines'!#REF!)</f>
        <v>#REF!</v>
      </c>
      <c r="CI237" s="14" t="e">
        <f t="shared" si="318"/>
        <v>#REF!</v>
      </c>
      <c r="CJ237" s="34">
        <f t="shared" si="319"/>
        <v>22394.418503865931</v>
      </c>
      <c r="CK237" s="34" t="e">
        <f t="shared" si="320"/>
        <v>#REF!</v>
      </c>
      <c r="CL237" s="54" t="e">
        <f t="shared" si="321"/>
        <v>#REF!</v>
      </c>
      <c r="CM237" t="e">
        <f>IFERROR(VLOOKUP(AO237,'Model Failure data- Lines'!#REF!,4,FALSE),'Model Failure data- Lines'!#REF!)</f>
        <v>#REF!</v>
      </c>
      <c r="CN237" s="14" t="e">
        <f t="shared" si="322"/>
        <v>#REF!</v>
      </c>
      <c r="CO237" s="34">
        <f t="shared" si="323"/>
        <v>19159.211218795474</v>
      </c>
      <c r="CP237" s="34" t="e">
        <f t="shared" si="324"/>
        <v>#REF!</v>
      </c>
      <c r="CQ237" s="54" t="e">
        <f t="shared" si="325"/>
        <v>#REF!</v>
      </c>
      <c r="CR237" t="e">
        <f>IFERROR(VLOOKUP(AO237,'Model Failure data- Lines'!#REF!,5,FALSE),'Model Failure data- Lines'!#REF!)</f>
        <v>#REF!</v>
      </c>
      <c r="CS237" s="14" t="e">
        <f t="shared" si="326"/>
        <v>#REF!</v>
      </c>
      <c r="CT237" s="34">
        <f t="shared" si="327"/>
        <v>14023.399159472458</v>
      </c>
      <c r="CU237" s="34" t="e">
        <f t="shared" si="328"/>
        <v>#REF!</v>
      </c>
      <c r="CV237" s="54" t="e">
        <f t="shared" si="329"/>
        <v>#REF!</v>
      </c>
      <c r="CW237" t="s">
        <v>1495</v>
      </c>
      <c r="CY237">
        <v>1</v>
      </c>
      <c r="CZ237">
        <f t="shared" si="330"/>
        <v>10046.55423987939</v>
      </c>
      <c r="DA237" s="34">
        <f t="shared" si="331"/>
        <v>17178.699999999997</v>
      </c>
      <c r="DB237" s="34">
        <f t="shared" si="332"/>
        <v>1358.4096145194574</v>
      </c>
      <c r="DC237" s="34">
        <f t="shared" si="333"/>
        <v>1597.6791933321974</v>
      </c>
      <c r="DD237" s="9">
        <f t="shared" si="334"/>
        <v>10736.687499999998</v>
      </c>
      <c r="DE237" s="59">
        <f t="shared" si="335"/>
        <v>0.55645864903554609</v>
      </c>
      <c r="DF237" s="59">
        <f t="shared" si="336"/>
        <v>4.4002094392031656E-2</v>
      </c>
      <c r="DG237" s="59">
        <f t="shared" si="337"/>
        <v>5.1752600925205963E-2</v>
      </c>
      <c r="DH237" s="59">
        <f t="shared" si="338"/>
        <v>0.34778665564721628</v>
      </c>
      <c r="DI237" s="14">
        <f t="shared" si="339"/>
        <v>5590.4919997856232</v>
      </c>
      <c r="DJ237" s="14">
        <f t="shared" si="340"/>
        <v>442.06942797783876</v>
      </c>
      <c r="DK237" s="14">
        <f t="shared" si="341"/>
        <v>519.93531224991398</v>
      </c>
      <c r="DL237" s="14">
        <f t="shared" si="342"/>
        <v>3494.057499866014</v>
      </c>
      <c r="DM237">
        <f t="shared" si="343"/>
        <v>5176.4583043417342</v>
      </c>
      <c r="DN237" s="34">
        <f t="shared" si="344"/>
        <v>12099.779999999999</v>
      </c>
      <c r="DO237" s="34">
        <f t="shared" si="345"/>
        <v>956.79285892240034</v>
      </c>
      <c r="DP237" s="34">
        <f t="shared" si="346"/>
        <v>1125.3218666078956</v>
      </c>
      <c r="DQ237" s="9">
        <f t="shared" si="347"/>
        <v>7562.3624999999984</v>
      </c>
      <c r="DR237" s="59">
        <f t="shared" si="348"/>
        <v>0.5564586490355462</v>
      </c>
      <c r="DS237" s="59">
        <f t="shared" si="349"/>
        <v>4.4002094392031663E-2</v>
      </c>
      <c r="DT237" s="59">
        <f t="shared" si="350"/>
        <v>5.175260092520597E-2</v>
      </c>
      <c r="DU237" s="59">
        <f t="shared" si="351"/>
        <v>0.34778665564721628</v>
      </c>
      <c r="DV237" s="14">
        <f t="shared" si="352"/>
        <v>2880.4849948228357</v>
      </c>
      <c r="DW237" s="14">
        <f t="shared" si="353"/>
        <v>227.77500692406113</v>
      </c>
      <c r="DX237" s="14">
        <f t="shared" si="354"/>
        <v>267.89518083056618</v>
      </c>
      <c r="DY237" s="14">
        <f t="shared" si="355"/>
        <v>1800.3031217642715</v>
      </c>
      <c r="DZ237" s="34" t="e">
        <f t="shared" si="356"/>
        <v>#REF!</v>
      </c>
      <c r="EA237" s="34" t="e">
        <f t="shared" si="357"/>
        <v>#REF!</v>
      </c>
      <c r="EB237" s="34" t="e">
        <f t="shared" si="358"/>
        <v>#REF!</v>
      </c>
      <c r="EC237" s="34" t="e">
        <f t="shared" si="359"/>
        <v>#REF!</v>
      </c>
      <c r="ED237" s="34" t="e">
        <f t="shared" si="360"/>
        <v>#REF!</v>
      </c>
      <c r="EE237" s="59" t="e">
        <f t="shared" si="361"/>
        <v>#REF!</v>
      </c>
      <c r="EF237" s="59" t="e">
        <f t="shared" si="362"/>
        <v>#REF!</v>
      </c>
      <c r="EG237" s="59" t="e">
        <f t="shared" si="363"/>
        <v>#REF!</v>
      </c>
      <c r="EH237" s="59" t="e">
        <f t="shared" si="364"/>
        <v>#REF!</v>
      </c>
      <c r="EI237" s="14" t="e">
        <f t="shared" si="365"/>
        <v>#REF!</v>
      </c>
      <c r="EJ237" s="14" t="e">
        <f t="shared" si="366"/>
        <v>#REF!</v>
      </c>
      <c r="EK237" s="14" t="e">
        <f t="shared" si="367"/>
        <v>#REF!</v>
      </c>
      <c r="EL237" s="14" t="e">
        <f t="shared" si="368"/>
        <v>#REF!</v>
      </c>
      <c r="EM237" t="e">
        <f t="shared" si="369"/>
        <v>#REF!</v>
      </c>
      <c r="EN237" s="34" t="e">
        <f t="shared" si="370"/>
        <v>#REF!</v>
      </c>
      <c r="EO237" s="34" t="e">
        <f t="shared" si="371"/>
        <v>#REF!</v>
      </c>
      <c r="EP237" s="34" t="e">
        <f t="shared" si="372"/>
        <v>#REF!</v>
      </c>
      <c r="EQ237" s="34" t="e">
        <f t="shared" si="373"/>
        <v>#REF!</v>
      </c>
      <c r="ER237" s="59" t="e">
        <f t="shared" si="374"/>
        <v>#REF!</v>
      </c>
      <c r="ES237" s="59" t="e">
        <f t="shared" si="375"/>
        <v>#REF!</v>
      </c>
      <c r="ET237" s="59" t="e">
        <f t="shared" si="376"/>
        <v>#REF!</v>
      </c>
      <c r="EU237" s="59" t="e">
        <f t="shared" si="377"/>
        <v>#REF!</v>
      </c>
      <c r="EV237" s="14" t="e">
        <f t="shared" si="378"/>
        <v>#REF!</v>
      </c>
      <c r="EW237" s="14" t="e">
        <f t="shared" si="379"/>
        <v>#REF!</v>
      </c>
      <c r="EX237" s="14" t="e">
        <f t="shared" si="380"/>
        <v>#REF!</v>
      </c>
      <c r="EY237" s="14" t="e">
        <f t="shared" si="381"/>
        <v>#REF!</v>
      </c>
    </row>
    <row r="238" spans="1:155" x14ac:dyDescent="0.2">
      <c r="A238" s="17">
        <v>30080667</v>
      </c>
      <c r="B238" t="s">
        <v>62</v>
      </c>
      <c r="C238" t="s">
        <v>2018</v>
      </c>
      <c r="D238" t="s">
        <v>2019</v>
      </c>
      <c r="E238" t="s">
        <v>438</v>
      </c>
      <c r="F238" t="s">
        <v>41</v>
      </c>
      <c r="G238" t="s">
        <v>42</v>
      </c>
      <c r="H238" t="s">
        <v>2020</v>
      </c>
      <c r="I238" t="s">
        <v>68</v>
      </c>
      <c r="J238" s="19" t="s">
        <v>69</v>
      </c>
      <c r="K238" t="s">
        <v>70</v>
      </c>
      <c r="L238">
        <v>1962</v>
      </c>
      <c r="M238">
        <f t="shared" si="290"/>
        <v>1962</v>
      </c>
      <c r="N238">
        <v>57</v>
      </c>
      <c r="O238" s="19">
        <f t="shared" si="291"/>
        <v>57</v>
      </c>
      <c r="P238" t="s">
        <v>80</v>
      </c>
      <c r="Q238" s="19" t="str">
        <f t="shared" si="292"/>
        <v>50-60</v>
      </c>
      <c r="R238" s="23">
        <v>464.82</v>
      </c>
      <c r="S238" s="15">
        <f t="shared" si="293"/>
        <v>0.46482000000000001</v>
      </c>
      <c r="T238">
        <v>30278216</v>
      </c>
      <c r="U238" t="s">
        <v>45</v>
      </c>
      <c r="V238" t="s">
        <v>55</v>
      </c>
      <c r="W238" t="s">
        <v>47</v>
      </c>
      <c r="X238" t="s">
        <v>48</v>
      </c>
      <c r="Y238" t="s">
        <v>452</v>
      </c>
      <c r="Z238" t="s">
        <v>2021</v>
      </c>
      <c r="AA238" t="s">
        <v>2022</v>
      </c>
      <c r="AB238" t="s">
        <v>355</v>
      </c>
      <c r="AC238">
        <v>1962</v>
      </c>
      <c r="AD238">
        <v>57</v>
      </c>
      <c r="AE238" t="str">
        <f t="shared" si="294"/>
        <v>&lt;60</v>
      </c>
      <c r="AF238">
        <v>-38.04732396</v>
      </c>
      <c r="AG238">
        <v>144.29207291</v>
      </c>
      <c r="AH238" t="s">
        <v>50</v>
      </c>
      <c r="AI238" t="s">
        <v>51</v>
      </c>
      <c r="AJ238" s="33" t="s">
        <v>1529</v>
      </c>
      <c r="AL238">
        <v>1</v>
      </c>
      <c r="AM238" t="s">
        <v>86</v>
      </c>
      <c r="AN238">
        <v>220</v>
      </c>
      <c r="AO238" s="69">
        <v>4</v>
      </c>
      <c r="AP238">
        <v>2</v>
      </c>
      <c r="AQ238">
        <v>2</v>
      </c>
      <c r="AR238">
        <v>0</v>
      </c>
      <c r="AS238" s="82" t="str">
        <f t="shared" si="295"/>
        <v>Gw-2-0</v>
      </c>
      <c r="AT238" s="14">
        <f t="shared" si="296"/>
        <v>5520</v>
      </c>
      <c r="AU238" s="81">
        <f>VLOOKUP(C238,Bushfire_Vlookup!$F$2:$H$12575,3,FALSE)</f>
        <v>1</v>
      </c>
      <c r="AV238" s="14">
        <f>VLOOKUP(AS238,Safety_collateral_Vlookup!$J$3:$L$20,2,FALSE)</f>
        <v>1575956.0550856832</v>
      </c>
      <c r="AW238" s="14">
        <f>VLOOKUP(AS238,Safety_collateral_Vlookup!$J$3:$L$20,3,FALSE)</f>
        <v>25000</v>
      </c>
      <c r="AX238" s="48">
        <f t="shared" si="297"/>
        <v>1714111.0177764238</v>
      </c>
      <c r="AY238" s="49">
        <f t="shared" si="382"/>
        <v>35326.32</v>
      </c>
      <c r="AZ238" s="14">
        <v>76000</v>
      </c>
      <c r="BA238" s="16">
        <f t="shared" si="298"/>
        <v>48.522207175172049</v>
      </c>
      <c r="BB238" t="e">
        <f>IF(BA238&lt;=#REF!,#REF!,IF(BA238&lt;=#REF!,#REF!,IF(BA238&lt;=#REF!,#REF!,IF(BA238&lt;=#REF!,#REF!,#REF!))))</f>
        <v>#REF!</v>
      </c>
      <c r="BC238" s="51">
        <v>5</v>
      </c>
      <c r="BD238" s="21">
        <v>70</v>
      </c>
      <c r="BE238" s="21">
        <v>6.4399999999999999E-2</v>
      </c>
      <c r="BF238" s="26">
        <f t="shared" si="299"/>
        <v>2304.2013600763466</v>
      </c>
      <c r="BG238" s="21">
        <v>7</v>
      </c>
      <c r="BH238" s="21">
        <f t="shared" si="300"/>
        <v>54.6</v>
      </c>
      <c r="BI238" s="28">
        <f t="shared" si="301"/>
        <v>2.2519960070400004E-2</v>
      </c>
      <c r="BJ238" s="27">
        <f t="shared" si="302"/>
        <v>2.2519960070400004E-2</v>
      </c>
      <c r="BK238" s="28">
        <f t="shared" si="303"/>
        <v>0.34525945935897445</v>
      </c>
      <c r="BL238" s="35">
        <f t="shared" si="304"/>
        <v>16.752751016204051</v>
      </c>
      <c r="BM238" s="21" t="str">
        <f t="shared" si="305"/>
        <v>Cr5</v>
      </c>
      <c r="BN238" s="51">
        <v>5</v>
      </c>
      <c r="BO238" s="21">
        <v>1</v>
      </c>
      <c r="BP238" s="50" t="s">
        <v>5497</v>
      </c>
      <c r="BQ238" s="14">
        <v>5520</v>
      </c>
      <c r="BR238">
        <f>IFERROR(VLOOKUP(AO238,'Model Failure data- Lines'!$A$37:$E$41,3,FALSE),'Model Failure data- Lines'!$C$37)</f>
        <v>0.45419999999999999</v>
      </c>
      <c r="BS238" s="14">
        <f t="shared" si="306"/>
        <v>778549.22427405172</v>
      </c>
      <c r="BT238" s="34">
        <f t="shared" si="307"/>
        <v>31509.326015311086</v>
      </c>
      <c r="BU238" s="34">
        <f t="shared" si="308"/>
        <v>24.708533083054117</v>
      </c>
      <c r="BV238" s="54">
        <f t="shared" si="309"/>
        <v>747039.89825874066</v>
      </c>
      <c r="BW238">
        <f>IFERROR(VLOOKUP(AO238,'Model Failure data- Lines'!$A$37:$E$41,4,FALSE),'Model Failure data- Lines'!$D$37)</f>
        <v>0.40249999999999997</v>
      </c>
      <c r="BX238" s="14">
        <f t="shared" si="310"/>
        <v>689929.68465501058</v>
      </c>
      <c r="BY238" s="34">
        <f t="shared" si="311"/>
        <v>28104.756621667922</v>
      </c>
      <c r="BZ238" s="71">
        <f t="shared" si="312"/>
        <v>24.548502374259861</v>
      </c>
      <c r="CA238" s="71">
        <f t="shared" si="313"/>
        <v>661824.9280333427</v>
      </c>
      <c r="CB238" s="56">
        <v>1</v>
      </c>
      <c r="CC238">
        <f>IFERROR(VLOOKUP(AO238,'Model Failure data- Lines'!$A$37:$E$41,5,FALSE),'Model Failure data- Lines'!$E$37)</f>
        <v>0.28349999999999997</v>
      </c>
      <c r="CD238" s="14">
        <f t="shared" si="314"/>
        <v>485950.4735396161</v>
      </c>
      <c r="CE238" s="34">
        <f t="shared" si="315"/>
        <v>22359.45733275322</v>
      </c>
      <c r="CF238" s="34">
        <f t="shared" si="316"/>
        <v>21.733554008386967</v>
      </c>
      <c r="CG238" s="54">
        <f t="shared" si="317"/>
        <v>463591.01620686287</v>
      </c>
      <c r="CH238" t="e">
        <f>IFERROR(VLOOKUP(AO238,'Model Failure data- Lines'!#REF!,3,FALSE),'Model Failure data- Lines'!#REF!)</f>
        <v>#REF!</v>
      </c>
      <c r="CI238" s="14" t="e">
        <f t="shared" si="318"/>
        <v>#REF!</v>
      </c>
      <c r="CJ238" s="34">
        <f t="shared" si="319"/>
        <v>30222.906942009642</v>
      </c>
      <c r="CK238" s="34" t="e">
        <f t="shared" si="320"/>
        <v>#REF!</v>
      </c>
      <c r="CL238" s="54" t="e">
        <f t="shared" si="321"/>
        <v>#REF!</v>
      </c>
      <c r="CM238" t="e">
        <f>IFERROR(VLOOKUP(AO238,'Model Failure data- Lines'!#REF!,4,FALSE),'Model Failure data- Lines'!#REF!)</f>
        <v>#REF!</v>
      </c>
      <c r="CN238" s="14" t="e">
        <f t="shared" si="322"/>
        <v>#REF!</v>
      </c>
      <c r="CO238" s="34">
        <f t="shared" si="323"/>
        <v>25856.7579081369</v>
      </c>
      <c r="CP238" s="34" t="e">
        <f t="shared" si="324"/>
        <v>#REF!</v>
      </c>
      <c r="CQ238" s="54" t="e">
        <f t="shared" si="325"/>
        <v>#REF!</v>
      </c>
      <c r="CR238" t="e">
        <f>IFERROR(VLOOKUP(AO238,'Model Failure data- Lines'!#REF!,5,FALSE),'Model Failure data- Lines'!#REF!)</f>
        <v>#REF!</v>
      </c>
      <c r="CS238" s="14" t="e">
        <f t="shared" si="326"/>
        <v>#REF!</v>
      </c>
      <c r="CT238" s="34">
        <f t="shared" si="327"/>
        <v>18925.603615661072</v>
      </c>
      <c r="CU238" s="34" t="e">
        <f t="shared" si="328"/>
        <v>#REF!</v>
      </c>
      <c r="CV238" s="54" t="e">
        <f t="shared" si="329"/>
        <v>#REF!</v>
      </c>
      <c r="CW238" t="s">
        <v>355</v>
      </c>
      <c r="CY238">
        <v>1</v>
      </c>
      <c r="CZ238">
        <f t="shared" si="330"/>
        <v>661824.92803334258</v>
      </c>
      <c r="DA238" s="34">
        <f t="shared" si="331"/>
        <v>2370.6605999999997</v>
      </c>
      <c r="DB238" s="34">
        <f t="shared" si="332"/>
        <v>0.42946749999999995</v>
      </c>
      <c r="DC238" s="34">
        <f t="shared" si="333"/>
        <v>676821.90708751057</v>
      </c>
      <c r="DD238" s="9">
        <f t="shared" si="334"/>
        <v>10736.687499999998</v>
      </c>
      <c r="DE238" s="59">
        <f t="shared" si="335"/>
        <v>3.4360901592245803E-3</v>
      </c>
      <c r="DF238" s="59">
        <f t="shared" si="336"/>
        <v>6.2248010130880079E-7</v>
      </c>
      <c r="DG238" s="59">
        <f t="shared" si="337"/>
        <v>0.98100128482795401</v>
      </c>
      <c r="DH238" s="59">
        <f t="shared" si="338"/>
        <v>1.5562002532720018E-2</v>
      </c>
      <c r="DI238" s="14">
        <f t="shared" si="339"/>
        <v>2274.0901223448845</v>
      </c>
      <c r="DJ238" s="14">
        <f t="shared" si="340"/>
        <v>0.41197284825088493</v>
      </c>
      <c r="DK238" s="14">
        <f t="shared" si="341"/>
        <v>649251.10473187745</v>
      </c>
      <c r="DL238" s="14">
        <f t="shared" si="342"/>
        <v>10299.321206272121</v>
      </c>
      <c r="DM238">
        <f t="shared" si="343"/>
        <v>463591.01620686281</v>
      </c>
      <c r="DN238" s="34">
        <f t="shared" si="344"/>
        <v>1669.76964</v>
      </c>
      <c r="DO238" s="34">
        <f t="shared" si="345"/>
        <v>0.30249449999999994</v>
      </c>
      <c r="DP238" s="34">
        <f t="shared" si="346"/>
        <v>476718.03890511615</v>
      </c>
      <c r="DQ238" s="9">
        <f t="shared" si="347"/>
        <v>7562.3624999999984</v>
      </c>
      <c r="DR238" s="59">
        <f t="shared" si="348"/>
        <v>3.4360901592245807E-3</v>
      </c>
      <c r="DS238" s="59">
        <f t="shared" si="349"/>
        <v>6.2248010130880079E-7</v>
      </c>
      <c r="DT238" s="59">
        <f t="shared" si="350"/>
        <v>0.98100128482795423</v>
      </c>
      <c r="DU238" s="59">
        <f t="shared" si="351"/>
        <v>1.5562002532720019E-2</v>
      </c>
      <c r="DV238" s="14">
        <f t="shared" si="352"/>
        <v>1592.9405286933249</v>
      </c>
      <c r="DW238" s="14">
        <f t="shared" si="353"/>
        <v>0.28857618273429791</v>
      </c>
      <c r="DX238" s="14">
        <f t="shared" si="354"/>
        <v>454783.38253362937</v>
      </c>
      <c r="DY238" s="14">
        <f t="shared" si="355"/>
        <v>7214.4045683574468</v>
      </c>
      <c r="DZ238" s="34" t="e">
        <f t="shared" si="356"/>
        <v>#REF!</v>
      </c>
      <c r="EA238" s="34" t="e">
        <f t="shared" si="357"/>
        <v>#REF!</v>
      </c>
      <c r="EB238" s="34" t="e">
        <f t="shared" si="358"/>
        <v>#REF!</v>
      </c>
      <c r="EC238" s="34" t="e">
        <f t="shared" si="359"/>
        <v>#REF!</v>
      </c>
      <c r="ED238" s="34" t="e">
        <f t="shared" si="360"/>
        <v>#REF!</v>
      </c>
      <c r="EE238" s="59" t="e">
        <f t="shared" si="361"/>
        <v>#REF!</v>
      </c>
      <c r="EF238" s="59" t="e">
        <f t="shared" si="362"/>
        <v>#REF!</v>
      </c>
      <c r="EG238" s="59" t="e">
        <f t="shared" si="363"/>
        <v>#REF!</v>
      </c>
      <c r="EH238" s="59" t="e">
        <f t="shared" si="364"/>
        <v>#REF!</v>
      </c>
      <c r="EI238" s="14" t="e">
        <f t="shared" si="365"/>
        <v>#REF!</v>
      </c>
      <c r="EJ238" s="14" t="e">
        <f t="shared" si="366"/>
        <v>#REF!</v>
      </c>
      <c r="EK238" s="14" t="e">
        <f t="shared" si="367"/>
        <v>#REF!</v>
      </c>
      <c r="EL238" s="14" t="e">
        <f t="shared" si="368"/>
        <v>#REF!</v>
      </c>
      <c r="EM238" t="e">
        <f t="shared" si="369"/>
        <v>#REF!</v>
      </c>
      <c r="EN238" s="34" t="e">
        <f t="shared" si="370"/>
        <v>#REF!</v>
      </c>
      <c r="EO238" s="34" t="e">
        <f t="shared" si="371"/>
        <v>#REF!</v>
      </c>
      <c r="EP238" s="34" t="e">
        <f t="shared" si="372"/>
        <v>#REF!</v>
      </c>
      <c r="EQ238" s="34" t="e">
        <f t="shared" si="373"/>
        <v>#REF!</v>
      </c>
      <c r="ER238" s="59" t="e">
        <f t="shared" si="374"/>
        <v>#REF!</v>
      </c>
      <c r="ES238" s="59" t="e">
        <f t="shared" si="375"/>
        <v>#REF!</v>
      </c>
      <c r="ET238" s="59" t="e">
        <f t="shared" si="376"/>
        <v>#REF!</v>
      </c>
      <c r="EU238" s="59" t="e">
        <f t="shared" si="377"/>
        <v>#REF!</v>
      </c>
      <c r="EV238" s="14" t="e">
        <f t="shared" si="378"/>
        <v>#REF!</v>
      </c>
      <c r="EW238" s="14" t="e">
        <f t="shared" si="379"/>
        <v>#REF!</v>
      </c>
      <c r="EX238" s="14" t="e">
        <f t="shared" si="380"/>
        <v>#REF!</v>
      </c>
      <c r="EY238" s="14" t="e">
        <f t="shared" si="381"/>
        <v>#REF!</v>
      </c>
    </row>
    <row r="239" spans="1:155" x14ac:dyDescent="0.2">
      <c r="A239" s="17">
        <v>30094097</v>
      </c>
      <c r="B239" t="s">
        <v>62</v>
      </c>
      <c r="C239" t="s">
        <v>2156</v>
      </c>
      <c r="D239" t="s">
        <v>2157</v>
      </c>
      <c r="E239" t="s">
        <v>1552</v>
      </c>
      <c r="F239" t="s">
        <v>66</v>
      </c>
      <c r="G239" t="s">
        <v>42</v>
      </c>
      <c r="H239" t="s">
        <v>2158</v>
      </c>
      <c r="I239" t="s">
        <v>68</v>
      </c>
      <c r="J239" s="19" t="s">
        <v>69</v>
      </c>
      <c r="K239" t="s">
        <v>70</v>
      </c>
      <c r="L239">
        <v>1963</v>
      </c>
      <c r="M239">
        <f t="shared" si="290"/>
        <v>1963</v>
      </c>
      <c r="N239">
        <v>56</v>
      </c>
      <c r="O239" s="19">
        <f t="shared" si="291"/>
        <v>56</v>
      </c>
      <c r="P239" t="s">
        <v>80</v>
      </c>
      <c r="Q239" s="19" t="str">
        <f t="shared" si="292"/>
        <v>50-60</v>
      </c>
      <c r="R239" s="23">
        <v>85.2</v>
      </c>
      <c r="S239" s="15">
        <f t="shared" si="293"/>
        <v>8.5199999999999998E-2</v>
      </c>
      <c r="T239">
        <v>30234444</v>
      </c>
      <c r="U239" t="s">
        <v>45</v>
      </c>
      <c r="V239" t="s">
        <v>46</v>
      </c>
      <c r="W239" s="20" t="s">
        <v>87</v>
      </c>
      <c r="X239" t="s">
        <v>88</v>
      </c>
      <c r="Y239" t="s">
        <v>59</v>
      </c>
      <c r="Z239" t="s">
        <v>2159</v>
      </c>
      <c r="AA239" t="s">
        <v>2160</v>
      </c>
      <c r="AB239" t="s">
        <v>428</v>
      </c>
      <c r="AC239">
        <v>1963</v>
      </c>
      <c r="AD239">
        <v>168</v>
      </c>
      <c r="AE239" t="str">
        <f t="shared" si="294"/>
        <v>&gt;80</v>
      </c>
      <c r="AF239">
        <v>-37.929925320000002</v>
      </c>
      <c r="AG239">
        <v>145.22638703999999</v>
      </c>
      <c r="AH239" t="s">
        <v>75</v>
      </c>
      <c r="AI239" t="s">
        <v>76</v>
      </c>
      <c r="AJ239" s="33" t="s">
        <v>177</v>
      </c>
      <c r="AL239" t="s">
        <v>78</v>
      </c>
      <c r="AM239" t="s">
        <v>79</v>
      </c>
      <c r="AN239">
        <v>220</v>
      </c>
      <c r="AO239" s="69">
        <v>4</v>
      </c>
      <c r="AP239">
        <v>2</v>
      </c>
      <c r="AQ239">
        <v>0</v>
      </c>
      <c r="AR239">
        <v>2</v>
      </c>
      <c r="AS239" s="82" t="str">
        <f t="shared" si="295"/>
        <v>Gw-0-2</v>
      </c>
      <c r="AT239" s="14">
        <f t="shared" si="296"/>
        <v>7648</v>
      </c>
      <c r="AU239" s="81">
        <f>VLOOKUP(C239,Bushfire_Vlookup!$F$2:$H$12575,3,FALSE)</f>
        <v>552.16463799999997</v>
      </c>
      <c r="AV239" s="14">
        <f>VLOOKUP(AS239,Safety_collateral_Vlookup!$J$3:$L$20,2,FALSE)</f>
        <v>93570.139925214826</v>
      </c>
      <c r="AW239" s="14">
        <f>VLOOKUP(AS239,Safety_collateral_Vlookup!$J$3:$L$20,3,FALSE)</f>
        <v>550000</v>
      </c>
      <c r="AX239" s="48">
        <f t="shared" si="297"/>
        <v>695438.91496895009</v>
      </c>
      <c r="AY239" s="49">
        <f t="shared" si="382"/>
        <v>6475.2</v>
      </c>
      <c r="AZ239" s="14">
        <v>76000</v>
      </c>
      <c r="BA239" s="16">
        <f t="shared" si="298"/>
        <v>107.40037604536541</v>
      </c>
      <c r="BB239" t="e">
        <f>IF(BA239&lt;=#REF!,#REF!,IF(BA239&lt;=#REF!,#REF!,IF(BA239&lt;=#REF!,#REF!,IF(BA239&lt;=#REF!,#REF!,#REF!))))</f>
        <v>#REF!</v>
      </c>
      <c r="BC239" s="51">
        <v>5</v>
      </c>
      <c r="BD239" s="21">
        <v>70</v>
      </c>
      <c r="BE239" s="21">
        <v>6.4399999999999999E-2</v>
      </c>
      <c r="BF239" s="26">
        <f t="shared" si="299"/>
        <v>422.35264377286853</v>
      </c>
      <c r="BG239" s="21">
        <v>7</v>
      </c>
      <c r="BH239" s="21">
        <f t="shared" si="300"/>
        <v>54.6</v>
      </c>
      <c r="BI239" s="28">
        <f t="shared" si="301"/>
        <v>2.2519960070400004E-2</v>
      </c>
      <c r="BJ239" s="27">
        <f t="shared" si="302"/>
        <v>2.2519960070400004E-2</v>
      </c>
      <c r="BK239" s="28">
        <f t="shared" si="303"/>
        <v>0.3452594593589744</v>
      </c>
      <c r="BL239" s="35">
        <f t="shared" si="304"/>
        <v>37.080995768373405</v>
      </c>
      <c r="BM239" s="21" t="str">
        <f t="shared" si="305"/>
        <v>Cr5</v>
      </c>
      <c r="BN239" s="51">
        <v>5</v>
      </c>
      <c r="BO239" s="21">
        <v>1</v>
      </c>
      <c r="BP239" s="50" t="s">
        <v>5497</v>
      </c>
      <c r="BQ239" s="14">
        <v>7648</v>
      </c>
      <c r="BR239">
        <f>IFERROR(VLOOKUP(AO239,'Model Failure data- Lines'!$A$37:$E$41,3,FALSE),'Model Failure data- Lines'!$C$37)</f>
        <v>0.45419999999999999</v>
      </c>
      <c r="BS239" s="14">
        <f t="shared" si="306"/>
        <v>315868.35517889715</v>
      </c>
      <c r="BT239" s="34">
        <f>$AY239/(1.0468^2.5)</f>
        <v>5775.5573695290741</v>
      </c>
      <c r="BU239" s="34">
        <f t="shared" si="308"/>
        <v>54.690540664589115</v>
      </c>
      <c r="BV239" s="54">
        <f t="shared" si="309"/>
        <v>310092.79780936806</v>
      </c>
      <c r="BW239">
        <f>IFERROR(VLOOKUP(AO239,'Model Failure data- Lines'!$A$37:$E$41,4,FALSE),'Model Failure data- Lines'!$D$37)</f>
        <v>0.40249999999999997</v>
      </c>
      <c r="BX239" s="14">
        <f t="shared" si="310"/>
        <v>279914.16327500239</v>
      </c>
      <c r="BY239" s="34">
        <f t="shared" si="311"/>
        <v>5151.5108303560664</v>
      </c>
      <c r="BZ239" s="71">
        <f t="shared" si="312"/>
        <v>54.336324331410758</v>
      </c>
      <c r="CA239" s="71">
        <f t="shared" si="313"/>
        <v>274762.65244464634</v>
      </c>
      <c r="CB239" s="56">
        <v>1</v>
      </c>
      <c r="CC239">
        <f>IFERROR(VLOOKUP(AO239,'Model Failure data- Lines'!$A$37:$E$41,5,FALSE),'Model Failure data- Lines'!$E$37)</f>
        <v>0.28349999999999997</v>
      </c>
      <c r="CD239" s="14">
        <f t="shared" si="314"/>
        <v>197156.93239369732</v>
      </c>
      <c r="CE239" s="34">
        <f t="shared" si="315"/>
        <v>4098.4160852600453</v>
      </c>
      <c r="CF239" s="34">
        <f t="shared" si="316"/>
        <v>48.105640884724295</v>
      </c>
      <c r="CG239" s="54">
        <f t="shared" si="317"/>
        <v>193058.51630843728</v>
      </c>
      <c r="CH239" t="e">
        <f>IFERROR(VLOOKUP(AO239,'Model Failure data- Lines'!#REF!,3,FALSE),'Model Failure data- Lines'!#REF!)</f>
        <v>#REF!</v>
      </c>
      <c r="CI239" s="14" t="e">
        <f t="shared" si="318"/>
        <v>#REF!</v>
      </c>
      <c r="CJ239" s="34">
        <f t="shared" si="319"/>
        <v>5539.7609213442229</v>
      </c>
      <c r="CK239" s="34" t="e">
        <f t="shared" si="320"/>
        <v>#REF!</v>
      </c>
      <c r="CL239" s="54" t="e">
        <f t="shared" si="321"/>
        <v>#REF!</v>
      </c>
      <c r="CM239" t="e">
        <f>IFERROR(VLOOKUP(AO239,'Model Failure data- Lines'!#REF!,4,FALSE),'Model Failure data- Lines'!#REF!)</f>
        <v>#REF!</v>
      </c>
      <c r="CN239" s="14" t="e">
        <f t="shared" si="322"/>
        <v>#REF!</v>
      </c>
      <c r="CO239" s="34">
        <f t="shared" si="323"/>
        <v>4739.4599496004121</v>
      </c>
      <c r="CP239" s="34" t="e">
        <f t="shared" si="324"/>
        <v>#REF!</v>
      </c>
      <c r="CQ239" s="54" t="e">
        <f t="shared" si="325"/>
        <v>#REF!</v>
      </c>
      <c r="CR239" t="e">
        <f>IFERROR(VLOOKUP(AO239,'Model Failure data- Lines'!#REF!,5,FALSE),'Model Failure data- Lines'!#REF!)</f>
        <v>#REF!</v>
      </c>
      <c r="CS239" s="14" t="e">
        <f t="shared" si="326"/>
        <v>#REF!</v>
      </c>
      <c r="CT239" s="34">
        <f t="shared" si="327"/>
        <v>3469.0018244789885</v>
      </c>
      <c r="CU239" s="34" t="e">
        <f t="shared" si="328"/>
        <v>#REF!</v>
      </c>
      <c r="CV239" s="54" t="e">
        <f t="shared" si="329"/>
        <v>#REF!</v>
      </c>
      <c r="CW239" t="s">
        <v>428</v>
      </c>
      <c r="CY239">
        <v>1</v>
      </c>
      <c r="CZ239">
        <f t="shared" si="330"/>
        <v>274762.65244464629</v>
      </c>
      <c r="DA239" s="34">
        <f t="shared" si="331"/>
        <v>3284.5674399999994</v>
      </c>
      <c r="DB239" s="34">
        <f t="shared" si="332"/>
        <v>237.13676667026496</v>
      </c>
      <c r="DC239" s="34">
        <f t="shared" si="333"/>
        <v>40185.334068332195</v>
      </c>
      <c r="DD239" s="9">
        <f t="shared" si="334"/>
        <v>236207.12499999997</v>
      </c>
      <c r="DE239" s="59">
        <f t="shared" si="335"/>
        <v>1.1734195231747055E-2</v>
      </c>
      <c r="DF239" s="59">
        <f t="shared" si="336"/>
        <v>8.4717673409504945E-4</v>
      </c>
      <c r="DG239" s="59">
        <f t="shared" si="337"/>
        <v>0.14356306089753668</v>
      </c>
      <c r="DH239" s="59">
        <f t="shared" si="338"/>
        <v>0.84385556713662135</v>
      </c>
      <c r="DI239" s="14">
        <f t="shared" si="339"/>
        <v>3224.1186061781423</v>
      </c>
      <c r="DJ239" s="14">
        <f t="shared" si="340"/>
        <v>232.77252654934864</v>
      </c>
      <c r="DK239" s="14">
        <f t="shared" si="341"/>
        <v>39445.767405279468</v>
      </c>
      <c r="DL239" s="14">
        <f t="shared" si="342"/>
        <v>231859.9939066394</v>
      </c>
      <c r="DM239">
        <f t="shared" si="343"/>
        <v>193058.51630843728</v>
      </c>
      <c r="DN239" s="34">
        <f t="shared" si="344"/>
        <v>2313.4779359999998</v>
      </c>
      <c r="DO239" s="34">
        <f t="shared" si="345"/>
        <v>167.02676608949096</v>
      </c>
      <c r="DP239" s="34">
        <f t="shared" si="346"/>
        <v>28304.45269160789</v>
      </c>
      <c r="DQ239" s="9">
        <f t="shared" si="347"/>
        <v>166371.97499999998</v>
      </c>
      <c r="DR239" s="59">
        <f t="shared" si="348"/>
        <v>1.1734195231747055E-2</v>
      </c>
      <c r="DS239" s="59">
        <f t="shared" si="349"/>
        <v>8.4717673409504945E-4</v>
      </c>
      <c r="DT239" s="59">
        <f t="shared" si="350"/>
        <v>0.14356306089753668</v>
      </c>
      <c r="DU239" s="59">
        <f t="shared" si="351"/>
        <v>0.84385556713662135</v>
      </c>
      <c r="DV239" s="14">
        <f t="shared" si="352"/>
        <v>2265.3863215146262</v>
      </c>
      <c r="DW239" s="14">
        <f t="shared" si="353"/>
        <v>163.55468333541774</v>
      </c>
      <c r="DX239" s="14">
        <f t="shared" si="354"/>
        <v>27716.071533576258</v>
      </c>
      <c r="DY239" s="14">
        <f t="shared" si="355"/>
        <v>162913.50377001101</v>
      </c>
      <c r="DZ239" s="34" t="e">
        <f t="shared" si="356"/>
        <v>#REF!</v>
      </c>
      <c r="EA239" s="34" t="e">
        <f t="shared" si="357"/>
        <v>#REF!</v>
      </c>
      <c r="EB239" s="34" t="e">
        <f t="shared" si="358"/>
        <v>#REF!</v>
      </c>
      <c r="EC239" s="34" t="e">
        <f t="shared" si="359"/>
        <v>#REF!</v>
      </c>
      <c r="ED239" s="34" t="e">
        <f t="shared" si="360"/>
        <v>#REF!</v>
      </c>
      <c r="EE239" s="59" t="e">
        <f t="shared" si="361"/>
        <v>#REF!</v>
      </c>
      <c r="EF239" s="59" t="e">
        <f t="shared" si="362"/>
        <v>#REF!</v>
      </c>
      <c r="EG239" s="59" t="e">
        <f t="shared" si="363"/>
        <v>#REF!</v>
      </c>
      <c r="EH239" s="59" t="e">
        <f t="shared" si="364"/>
        <v>#REF!</v>
      </c>
      <c r="EI239" s="14" t="e">
        <f t="shared" si="365"/>
        <v>#REF!</v>
      </c>
      <c r="EJ239" s="14" t="e">
        <f t="shared" si="366"/>
        <v>#REF!</v>
      </c>
      <c r="EK239" s="14" t="e">
        <f t="shared" si="367"/>
        <v>#REF!</v>
      </c>
      <c r="EL239" s="14" t="e">
        <f t="shared" si="368"/>
        <v>#REF!</v>
      </c>
      <c r="EM239" t="e">
        <f t="shared" si="369"/>
        <v>#REF!</v>
      </c>
      <c r="EN239" s="34" t="e">
        <f t="shared" si="370"/>
        <v>#REF!</v>
      </c>
      <c r="EO239" s="34" t="e">
        <f t="shared" si="371"/>
        <v>#REF!</v>
      </c>
      <c r="EP239" s="34" t="e">
        <f t="shared" si="372"/>
        <v>#REF!</v>
      </c>
      <c r="EQ239" s="34" t="e">
        <f t="shared" si="373"/>
        <v>#REF!</v>
      </c>
      <c r="ER239" s="59" t="e">
        <f t="shared" si="374"/>
        <v>#REF!</v>
      </c>
      <c r="ES239" s="59" t="e">
        <f t="shared" si="375"/>
        <v>#REF!</v>
      </c>
      <c r="ET239" s="59" t="e">
        <f t="shared" si="376"/>
        <v>#REF!</v>
      </c>
      <c r="EU239" s="59" t="e">
        <f t="shared" si="377"/>
        <v>#REF!</v>
      </c>
      <c r="EV239" s="14" t="e">
        <f t="shared" si="378"/>
        <v>#REF!</v>
      </c>
      <c r="EW239" s="14" t="e">
        <f t="shared" si="379"/>
        <v>#REF!</v>
      </c>
      <c r="EX239" s="14" t="e">
        <f t="shared" si="380"/>
        <v>#REF!</v>
      </c>
      <c r="EY239" s="14" t="e">
        <f t="shared" si="381"/>
        <v>#REF!</v>
      </c>
    </row>
    <row r="240" spans="1:155" x14ac:dyDescent="0.2">
      <c r="A240" s="17">
        <v>30274580</v>
      </c>
      <c r="B240" t="s">
        <v>62</v>
      </c>
      <c r="C240" t="s">
        <v>2156</v>
      </c>
      <c r="D240" t="s">
        <v>2157</v>
      </c>
      <c r="E240" t="s">
        <v>1552</v>
      </c>
      <c r="F240" t="s">
        <v>66</v>
      </c>
      <c r="G240" t="s">
        <v>42</v>
      </c>
      <c r="H240" t="s">
        <v>4308</v>
      </c>
      <c r="I240" t="s">
        <v>68</v>
      </c>
      <c r="J240" s="19" t="s">
        <v>69</v>
      </c>
      <c r="K240" t="s">
        <v>70</v>
      </c>
      <c r="L240">
        <v>1963</v>
      </c>
      <c r="M240">
        <f t="shared" si="290"/>
        <v>1963</v>
      </c>
      <c r="N240">
        <v>56</v>
      </c>
      <c r="O240" s="19">
        <f t="shared" si="291"/>
        <v>56</v>
      </c>
      <c r="P240" t="s">
        <v>80</v>
      </c>
      <c r="Q240" s="19" t="str">
        <f t="shared" si="292"/>
        <v>50-60</v>
      </c>
      <c r="R240" s="23">
        <v>85.2</v>
      </c>
      <c r="S240" s="15">
        <f t="shared" si="293"/>
        <v>8.5199999999999998E-2</v>
      </c>
      <c r="T240">
        <v>30234444</v>
      </c>
      <c r="U240" t="s">
        <v>45</v>
      </c>
      <c r="V240" t="s">
        <v>46</v>
      </c>
      <c r="W240" s="20" t="s">
        <v>87</v>
      </c>
      <c r="X240" t="s">
        <v>88</v>
      </c>
      <c r="Y240" t="s">
        <v>59</v>
      </c>
      <c r="Z240" t="s">
        <v>2159</v>
      </c>
      <c r="AA240" t="s">
        <v>2160</v>
      </c>
      <c r="AB240" t="s">
        <v>428</v>
      </c>
      <c r="AC240">
        <v>1963</v>
      </c>
      <c r="AD240">
        <v>168</v>
      </c>
      <c r="AE240" t="str">
        <f t="shared" si="294"/>
        <v>&gt;80</v>
      </c>
      <c r="AF240">
        <v>-37.929925320000002</v>
      </c>
      <c r="AG240">
        <v>145.22638703999999</v>
      </c>
      <c r="AH240" t="s">
        <v>75</v>
      </c>
      <c r="AI240" t="s">
        <v>76</v>
      </c>
      <c r="AJ240" s="33" t="s">
        <v>177</v>
      </c>
      <c r="AL240" t="s">
        <v>48</v>
      </c>
      <c r="AM240" t="s">
        <v>86</v>
      </c>
      <c r="AN240">
        <v>220</v>
      </c>
      <c r="AO240" s="69">
        <v>4</v>
      </c>
      <c r="AP240">
        <v>2</v>
      </c>
      <c r="AQ240">
        <v>0</v>
      </c>
      <c r="AR240">
        <v>2</v>
      </c>
      <c r="AS240" s="82" t="str">
        <f t="shared" si="295"/>
        <v>Gw-0-2</v>
      </c>
      <c r="AT240" s="14">
        <f t="shared" si="296"/>
        <v>7648</v>
      </c>
      <c r="AU240" s="81">
        <f>VLOOKUP(C240,Bushfire_Vlookup!$F$2:$H$12575,3,FALSE)</f>
        <v>552.16463799999997</v>
      </c>
      <c r="AV240" s="14">
        <f>VLOOKUP(AS240,Safety_collateral_Vlookup!$J$3:$L$20,2,FALSE)</f>
        <v>93570.139925214826</v>
      </c>
      <c r="AW240" s="14">
        <f>VLOOKUP(AS240,Safety_collateral_Vlookup!$J$3:$L$20,3,FALSE)</f>
        <v>550000</v>
      </c>
      <c r="AX240" s="48">
        <f t="shared" si="297"/>
        <v>695438.91496895009</v>
      </c>
      <c r="AY240" s="49">
        <f t="shared" si="382"/>
        <v>6475.2</v>
      </c>
      <c r="AZ240" s="14">
        <v>76000</v>
      </c>
      <c r="BA240" s="16">
        <f t="shared" si="298"/>
        <v>107.40037604536541</v>
      </c>
      <c r="BB240" t="e">
        <f>IF(BA240&lt;=#REF!,#REF!,IF(BA240&lt;=#REF!,#REF!,IF(BA240&lt;=#REF!,#REF!,IF(BA240&lt;=#REF!,#REF!,#REF!))))</f>
        <v>#REF!</v>
      </c>
      <c r="BC240" s="51">
        <v>5</v>
      </c>
      <c r="BD240" s="21">
        <v>70</v>
      </c>
      <c r="BE240" s="21">
        <v>6.4399999999999999E-2</v>
      </c>
      <c r="BF240" s="26">
        <f t="shared" si="299"/>
        <v>422.35264377286853</v>
      </c>
      <c r="BG240" s="21">
        <v>7</v>
      </c>
      <c r="BH240" s="21">
        <f t="shared" si="300"/>
        <v>54.6</v>
      </c>
      <c r="BI240" s="28">
        <f t="shared" si="301"/>
        <v>2.2519960070400004E-2</v>
      </c>
      <c r="BJ240" s="27">
        <f t="shared" si="302"/>
        <v>2.2519960070400004E-2</v>
      </c>
      <c r="BK240" s="28">
        <f t="shared" si="303"/>
        <v>0.3452594593589744</v>
      </c>
      <c r="BL240" s="35">
        <f t="shared" si="304"/>
        <v>37.080995768373405</v>
      </c>
      <c r="BM240" s="21" t="str">
        <f t="shared" si="305"/>
        <v>Cr5</v>
      </c>
      <c r="BN240" s="51">
        <v>5</v>
      </c>
      <c r="BO240" s="21">
        <v>1</v>
      </c>
      <c r="BP240" s="50" t="s">
        <v>5497</v>
      </c>
      <c r="BQ240" s="14">
        <v>7648</v>
      </c>
      <c r="BR240">
        <f>IFERROR(VLOOKUP(AO240,'Model Failure data- Lines'!$A$37:$E$41,3,FALSE),'Model Failure data- Lines'!$C$37)</f>
        <v>0.45419999999999999</v>
      </c>
      <c r="BS240" s="14">
        <f t="shared" si="306"/>
        <v>315868.35517889715</v>
      </c>
      <c r="BT240" s="34">
        <f t="shared" ref="BT240:BT303" si="383">$AY240/1.0468^2.5</f>
        <v>5775.5573695290741</v>
      </c>
      <c r="BU240" s="34">
        <f t="shared" si="308"/>
        <v>54.690540664589115</v>
      </c>
      <c r="BV240" s="54">
        <f t="shared" si="309"/>
        <v>310092.79780936806</v>
      </c>
      <c r="BW240">
        <f>IFERROR(VLOOKUP(AO240,'Model Failure data- Lines'!$A$37:$E$41,4,FALSE),'Model Failure data- Lines'!$D$37)</f>
        <v>0.40249999999999997</v>
      </c>
      <c r="BX240" s="14">
        <f t="shared" si="310"/>
        <v>279914.16327500239</v>
      </c>
      <c r="BY240" s="34">
        <f t="shared" si="311"/>
        <v>5151.5108303560664</v>
      </c>
      <c r="BZ240" s="71">
        <f t="shared" si="312"/>
        <v>54.336324331410758</v>
      </c>
      <c r="CA240" s="71">
        <f t="shared" si="313"/>
        <v>274762.65244464634</v>
      </c>
      <c r="CB240" s="56">
        <v>1</v>
      </c>
      <c r="CC240">
        <f>IFERROR(VLOOKUP(AO240,'Model Failure data- Lines'!$A$37:$E$41,5,FALSE),'Model Failure data- Lines'!$E$37)</f>
        <v>0.28349999999999997</v>
      </c>
      <c r="CD240" s="14">
        <f t="shared" si="314"/>
        <v>197156.93239369732</v>
      </c>
      <c r="CE240" s="34">
        <f t="shared" si="315"/>
        <v>4098.4160852600453</v>
      </c>
      <c r="CF240" s="34">
        <f t="shared" si="316"/>
        <v>48.105640884724295</v>
      </c>
      <c r="CG240" s="54">
        <f t="shared" si="317"/>
        <v>193058.51630843728</v>
      </c>
      <c r="CH240" t="e">
        <f>IFERROR(VLOOKUP(AO240,'Model Failure data- Lines'!#REF!,3,FALSE),'Model Failure data- Lines'!#REF!)</f>
        <v>#REF!</v>
      </c>
      <c r="CI240" s="14" t="e">
        <f t="shared" si="318"/>
        <v>#REF!</v>
      </c>
      <c r="CJ240" s="34">
        <f t="shared" si="319"/>
        <v>5539.7609213442229</v>
      </c>
      <c r="CK240" s="34" t="e">
        <f t="shared" si="320"/>
        <v>#REF!</v>
      </c>
      <c r="CL240" s="54" t="e">
        <f t="shared" si="321"/>
        <v>#REF!</v>
      </c>
      <c r="CM240" t="e">
        <f>IFERROR(VLOOKUP(AO240,'Model Failure data- Lines'!#REF!,4,FALSE),'Model Failure data- Lines'!#REF!)</f>
        <v>#REF!</v>
      </c>
      <c r="CN240" s="14" t="e">
        <f t="shared" si="322"/>
        <v>#REF!</v>
      </c>
      <c r="CO240" s="34">
        <f t="shared" si="323"/>
        <v>4739.4599496004121</v>
      </c>
      <c r="CP240" s="34" t="e">
        <f t="shared" si="324"/>
        <v>#REF!</v>
      </c>
      <c r="CQ240" s="54" t="e">
        <f t="shared" si="325"/>
        <v>#REF!</v>
      </c>
      <c r="CR240" t="e">
        <f>IFERROR(VLOOKUP(AO240,'Model Failure data- Lines'!#REF!,5,FALSE),'Model Failure data- Lines'!#REF!)</f>
        <v>#REF!</v>
      </c>
      <c r="CS240" s="14" t="e">
        <f t="shared" si="326"/>
        <v>#REF!</v>
      </c>
      <c r="CT240" s="34">
        <f t="shared" si="327"/>
        <v>3469.0018244789885</v>
      </c>
      <c r="CU240" s="34" t="e">
        <f t="shared" si="328"/>
        <v>#REF!</v>
      </c>
      <c r="CV240" s="54" t="e">
        <f t="shared" si="329"/>
        <v>#REF!</v>
      </c>
      <c r="CW240" t="s">
        <v>428</v>
      </c>
      <c r="CY240">
        <v>1</v>
      </c>
      <c r="CZ240">
        <f t="shared" si="330"/>
        <v>274762.65244464629</v>
      </c>
      <c r="DA240" s="34">
        <f t="shared" si="331"/>
        <v>3284.5674399999994</v>
      </c>
      <c r="DB240" s="34">
        <f t="shared" si="332"/>
        <v>237.13676667026496</v>
      </c>
      <c r="DC240" s="34">
        <f t="shared" si="333"/>
        <v>40185.334068332195</v>
      </c>
      <c r="DD240" s="9">
        <f t="shared" si="334"/>
        <v>236207.12499999997</v>
      </c>
      <c r="DE240" s="59">
        <f t="shared" si="335"/>
        <v>1.1734195231747055E-2</v>
      </c>
      <c r="DF240" s="59">
        <f t="shared" si="336"/>
        <v>8.4717673409504945E-4</v>
      </c>
      <c r="DG240" s="59">
        <f t="shared" si="337"/>
        <v>0.14356306089753668</v>
      </c>
      <c r="DH240" s="59">
        <f t="shared" si="338"/>
        <v>0.84385556713662135</v>
      </c>
      <c r="DI240" s="14">
        <f t="shared" si="339"/>
        <v>3224.1186061781423</v>
      </c>
      <c r="DJ240" s="14">
        <f t="shared" si="340"/>
        <v>232.77252654934864</v>
      </c>
      <c r="DK240" s="14">
        <f t="shared" si="341"/>
        <v>39445.767405279468</v>
      </c>
      <c r="DL240" s="14">
        <f t="shared" si="342"/>
        <v>231859.9939066394</v>
      </c>
      <c r="DM240">
        <f t="shared" si="343"/>
        <v>193058.51630843728</v>
      </c>
      <c r="DN240" s="34">
        <f t="shared" si="344"/>
        <v>2313.4779359999998</v>
      </c>
      <c r="DO240" s="34">
        <f t="shared" si="345"/>
        <v>167.02676608949096</v>
      </c>
      <c r="DP240" s="34">
        <f t="shared" si="346"/>
        <v>28304.45269160789</v>
      </c>
      <c r="DQ240" s="9">
        <f t="shared" si="347"/>
        <v>166371.97499999998</v>
      </c>
      <c r="DR240" s="59">
        <f t="shared" si="348"/>
        <v>1.1734195231747055E-2</v>
      </c>
      <c r="DS240" s="59">
        <f t="shared" si="349"/>
        <v>8.4717673409504945E-4</v>
      </c>
      <c r="DT240" s="59">
        <f t="shared" si="350"/>
        <v>0.14356306089753668</v>
      </c>
      <c r="DU240" s="59">
        <f t="shared" si="351"/>
        <v>0.84385556713662135</v>
      </c>
      <c r="DV240" s="14">
        <f t="shared" si="352"/>
        <v>2265.3863215146262</v>
      </c>
      <c r="DW240" s="14">
        <f t="shared" si="353"/>
        <v>163.55468333541774</v>
      </c>
      <c r="DX240" s="14">
        <f t="shared" si="354"/>
        <v>27716.071533576258</v>
      </c>
      <c r="DY240" s="14">
        <f t="shared" si="355"/>
        <v>162913.50377001101</v>
      </c>
      <c r="DZ240" s="34" t="e">
        <f t="shared" si="356"/>
        <v>#REF!</v>
      </c>
      <c r="EA240" s="34" t="e">
        <f t="shared" si="357"/>
        <v>#REF!</v>
      </c>
      <c r="EB240" s="34" t="e">
        <f t="shared" si="358"/>
        <v>#REF!</v>
      </c>
      <c r="EC240" s="34" t="e">
        <f t="shared" si="359"/>
        <v>#REF!</v>
      </c>
      <c r="ED240" s="34" t="e">
        <f t="shared" si="360"/>
        <v>#REF!</v>
      </c>
      <c r="EE240" s="59" t="e">
        <f t="shared" si="361"/>
        <v>#REF!</v>
      </c>
      <c r="EF240" s="59" t="e">
        <f t="shared" si="362"/>
        <v>#REF!</v>
      </c>
      <c r="EG240" s="59" t="e">
        <f t="shared" si="363"/>
        <v>#REF!</v>
      </c>
      <c r="EH240" s="59" t="e">
        <f t="shared" si="364"/>
        <v>#REF!</v>
      </c>
      <c r="EI240" s="14" t="e">
        <f t="shared" si="365"/>
        <v>#REF!</v>
      </c>
      <c r="EJ240" s="14" t="e">
        <f t="shared" si="366"/>
        <v>#REF!</v>
      </c>
      <c r="EK240" s="14" t="e">
        <f t="shared" si="367"/>
        <v>#REF!</v>
      </c>
      <c r="EL240" s="14" t="e">
        <f t="shared" si="368"/>
        <v>#REF!</v>
      </c>
      <c r="EM240" t="e">
        <f t="shared" si="369"/>
        <v>#REF!</v>
      </c>
      <c r="EN240" s="34" t="e">
        <f t="shared" si="370"/>
        <v>#REF!</v>
      </c>
      <c r="EO240" s="34" t="e">
        <f t="shared" si="371"/>
        <v>#REF!</v>
      </c>
      <c r="EP240" s="34" t="e">
        <f t="shared" si="372"/>
        <v>#REF!</v>
      </c>
      <c r="EQ240" s="34" t="e">
        <f t="shared" si="373"/>
        <v>#REF!</v>
      </c>
      <c r="ER240" s="59" t="e">
        <f t="shared" si="374"/>
        <v>#REF!</v>
      </c>
      <c r="ES240" s="59" t="e">
        <f t="shared" si="375"/>
        <v>#REF!</v>
      </c>
      <c r="ET240" s="59" t="e">
        <f t="shared" si="376"/>
        <v>#REF!</v>
      </c>
      <c r="EU240" s="59" t="e">
        <f t="shared" si="377"/>
        <v>#REF!</v>
      </c>
      <c r="EV240" s="14" t="e">
        <f t="shared" si="378"/>
        <v>#REF!</v>
      </c>
      <c r="EW240" s="14" t="e">
        <f t="shared" si="379"/>
        <v>#REF!</v>
      </c>
      <c r="EX240" s="14" t="e">
        <f t="shared" si="380"/>
        <v>#REF!</v>
      </c>
      <c r="EY240" s="14" t="e">
        <f t="shared" si="381"/>
        <v>#REF!</v>
      </c>
    </row>
    <row r="241" spans="1:155" x14ac:dyDescent="0.2">
      <c r="A241" s="17">
        <v>30364363</v>
      </c>
      <c r="B241" t="s">
        <v>62</v>
      </c>
      <c r="C241" t="s">
        <v>1687</v>
      </c>
      <c r="D241" t="s">
        <v>1688</v>
      </c>
      <c r="E241" t="s">
        <v>1552</v>
      </c>
      <c r="F241" t="s">
        <v>66</v>
      </c>
      <c r="G241" t="s">
        <v>42</v>
      </c>
      <c r="H241" t="s">
        <v>4979</v>
      </c>
      <c r="I241" t="s">
        <v>68</v>
      </c>
      <c r="J241" s="19" t="s">
        <v>69</v>
      </c>
      <c r="K241" t="s">
        <v>70</v>
      </c>
      <c r="L241">
        <v>1965</v>
      </c>
      <c r="M241">
        <f t="shared" si="290"/>
        <v>1965</v>
      </c>
      <c r="N241">
        <v>54</v>
      </c>
      <c r="O241" s="19">
        <f t="shared" si="291"/>
        <v>54</v>
      </c>
      <c r="P241" t="s">
        <v>80</v>
      </c>
      <c r="Q241" s="19" t="str">
        <f t="shared" si="292"/>
        <v>50-60</v>
      </c>
      <c r="R241" s="23">
        <v>38.200000000000003</v>
      </c>
      <c r="S241" s="15">
        <f t="shared" si="293"/>
        <v>3.8200000000000005E-2</v>
      </c>
      <c r="T241">
        <v>30155446</v>
      </c>
      <c r="U241" t="s">
        <v>45</v>
      </c>
      <c r="V241" t="s">
        <v>46</v>
      </c>
      <c r="W241" s="20" t="s">
        <v>87</v>
      </c>
      <c r="X241" t="s">
        <v>88</v>
      </c>
      <c r="Y241" t="s">
        <v>1689</v>
      </c>
      <c r="Z241" t="s">
        <v>1690</v>
      </c>
      <c r="AA241" t="s">
        <v>1691</v>
      </c>
      <c r="AB241" t="s">
        <v>189</v>
      </c>
      <c r="AC241">
        <v>1965</v>
      </c>
      <c r="AD241">
        <v>108</v>
      </c>
      <c r="AE241" t="str">
        <f t="shared" si="294"/>
        <v>&gt;80</v>
      </c>
      <c r="AF241">
        <v>-37.930115299999997</v>
      </c>
      <c r="AG241">
        <v>145.22671548</v>
      </c>
      <c r="AH241" t="s">
        <v>75</v>
      </c>
      <c r="AI241" t="s">
        <v>76</v>
      </c>
      <c r="AJ241" s="33" t="s">
        <v>81</v>
      </c>
      <c r="AL241" t="s">
        <v>78</v>
      </c>
      <c r="AM241" t="s">
        <v>79</v>
      </c>
      <c r="AN241">
        <v>220</v>
      </c>
      <c r="AO241" s="69">
        <v>4</v>
      </c>
      <c r="AP241">
        <v>2</v>
      </c>
      <c r="AQ241">
        <v>0</v>
      </c>
      <c r="AR241">
        <v>2</v>
      </c>
      <c r="AS241" s="82" t="str">
        <f t="shared" si="295"/>
        <v>Gw-0-2</v>
      </c>
      <c r="AT241" s="14">
        <f t="shared" si="296"/>
        <v>27976</v>
      </c>
      <c r="AU241" s="81">
        <f>VLOOKUP(C241,Bushfire_Vlookup!$F$2:$H$12575,3,FALSE)</f>
        <v>552.16463799999997</v>
      </c>
      <c r="AV241" s="14">
        <f>VLOOKUP(AS241,Safety_collateral_Vlookup!$J$3:$L$20,2,FALSE)</f>
        <v>93570.139925214826</v>
      </c>
      <c r="AW241" s="14">
        <f>VLOOKUP(AS241,Safety_collateral_Vlookup!$J$3:$L$20,3,FALSE)</f>
        <v>550000</v>
      </c>
      <c r="AX241" s="48">
        <f t="shared" si="297"/>
        <v>717128.89096895012</v>
      </c>
      <c r="AY241" s="49">
        <f t="shared" si="382"/>
        <v>2903.2000000000003</v>
      </c>
      <c r="AZ241" s="14">
        <v>76000</v>
      </c>
      <c r="BA241" s="16">
        <f t="shared" si="298"/>
        <v>247.01325811826607</v>
      </c>
      <c r="BB241" t="e">
        <f>IF(BA241&lt;=#REF!,#REF!,IF(BA241&lt;=#REF!,#REF!,IF(BA241&lt;=#REF!,#REF!,IF(BA241&lt;=#REF!,#REF!,#REF!))))</f>
        <v>#REF!</v>
      </c>
      <c r="BC241" s="51">
        <v>5</v>
      </c>
      <c r="BD241" s="21">
        <v>70</v>
      </c>
      <c r="BE241" s="21">
        <v>6.4399999999999999E-2</v>
      </c>
      <c r="BF241" s="26">
        <f t="shared" si="299"/>
        <v>189.3646830061453</v>
      </c>
      <c r="BG241" s="21">
        <v>7</v>
      </c>
      <c r="BH241" s="21">
        <f t="shared" si="300"/>
        <v>54.6</v>
      </c>
      <c r="BI241" s="28">
        <f t="shared" si="301"/>
        <v>2.2519960070400004E-2</v>
      </c>
      <c r="BJ241" s="27">
        <f t="shared" si="302"/>
        <v>2.2519960070400004E-2</v>
      </c>
      <c r="BK241" s="28">
        <f t="shared" si="303"/>
        <v>0.34525945935897445</v>
      </c>
      <c r="BL241" s="35">
        <f t="shared" si="304"/>
        <v>85.283663952411345</v>
      </c>
      <c r="BM241" s="21" t="str">
        <f t="shared" si="305"/>
        <v>Cr5</v>
      </c>
      <c r="BN241" s="51">
        <v>5</v>
      </c>
      <c r="BO241" s="21">
        <v>1</v>
      </c>
      <c r="BP241" s="50" t="s">
        <v>5497</v>
      </c>
      <c r="BQ241" s="14">
        <v>27976</v>
      </c>
      <c r="BR241">
        <f>IFERROR(VLOOKUP(AO241,'Model Failure data- Lines'!$A$37:$E$41,3,FALSE),'Model Failure data- Lines'!$C$37)</f>
        <v>0.45419999999999999</v>
      </c>
      <c r="BS241" s="14">
        <f t="shared" si="306"/>
        <v>325719.94227809715</v>
      </c>
      <c r="BT241" s="34">
        <f t="shared" si="383"/>
        <v>2589.510463802942</v>
      </c>
      <c r="BU241" s="34">
        <f t="shared" si="308"/>
        <v>125.78436999236779</v>
      </c>
      <c r="BV241" s="54">
        <f t="shared" si="309"/>
        <v>323130.43181429419</v>
      </c>
      <c r="BW241">
        <f>IFERROR(VLOOKUP(AO241,'Model Failure data- Lines'!$A$37:$E$41,4,FALSE),'Model Failure data- Lines'!$D$37)</f>
        <v>0.40249999999999997</v>
      </c>
      <c r="BX241" s="14">
        <f t="shared" si="310"/>
        <v>288644.37861500238</v>
      </c>
      <c r="BY241" s="34">
        <f t="shared" si="311"/>
        <v>2309.7149497605842</v>
      </c>
      <c r="BZ241" s="71">
        <f t="shared" si="312"/>
        <v>124.96969751393873</v>
      </c>
      <c r="CA241" s="71">
        <f t="shared" si="313"/>
        <v>286334.66366524179</v>
      </c>
      <c r="CB241" s="56">
        <v>1</v>
      </c>
      <c r="CC241">
        <f>IFERROR(VLOOKUP(AO241,'Model Failure data- Lines'!$A$37:$E$41,5,FALSE),'Model Failure data- Lines'!$E$37)</f>
        <v>0.28349999999999997</v>
      </c>
      <c r="CD241" s="14">
        <f t="shared" si="314"/>
        <v>203306.04058969734</v>
      </c>
      <c r="CE241" s="34">
        <f t="shared" si="315"/>
        <v>1837.5527518419456</v>
      </c>
      <c r="CF241" s="34">
        <f t="shared" si="316"/>
        <v>110.63956688367465</v>
      </c>
      <c r="CG241" s="54">
        <f t="shared" si="317"/>
        <v>201468.48783785538</v>
      </c>
      <c r="CH241" t="e">
        <f>IFERROR(VLOOKUP(AO241,'Model Failure data- Lines'!#REF!,3,FALSE),'Model Failure data- Lines'!#REF!)</f>
        <v>#REF!</v>
      </c>
      <c r="CI241" s="14" t="e">
        <f t="shared" si="318"/>
        <v>#REF!</v>
      </c>
      <c r="CJ241" s="34">
        <f t="shared" si="319"/>
        <v>2483.7895210721754</v>
      </c>
      <c r="CK241" s="34" t="e">
        <f t="shared" si="320"/>
        <v>#REF!</v>
      </c>
      <c r="CL241" s="54" t="e">
        <f t="shared" si="321"/>
        <v>#REF!</v>
      </c>
      <c r="CM241" t="e">
        <f>IFERROR(VLOOKUP(AO241,'Model Failure data- Lines'!#REF!,4,FALSE),'Model Failure data- Lines'!#REF!)</f>
        <v>#REF!</v>
      </c>
      <c r="CN241" s="14" t="e">
        <f t="shared" si="322"/>
        <v>#REF!</v>
      </c>
      <c r="CO241" s="34">
        <f t="shared" si="323"/>
        <v>2124.9691323325796</v>
      </c>
      <c r="CP241" s="34" t="e">
        <f t="shared" si="324"/>
        <v>#REF!</v>
      </c>
      <c r="CQ241" s="54" t="e">
        <f t="shared" si="325"/>
        <v>#REF!</v>
      </c>
      <c r="CR241" t="e">
        <f>IFERROR(VLOOKUP(AO241,'Model Failure data- Lines'!#REF!,5,FALSE),'Model Failure data- Lines'!#REF!)</f>
        <v>#REF!</v>
      </c>
      <c r="CS241" s="14" t="e">
        <f t="shared" si="326"/>
        <v>#REF!</v>
      </c>
      <c r="CT241" s="34">
        <f t="shared" si="327"/>
        <v>1555.3505832757908</v>
      </c>
      <c r="CU241" s="34" t="e">
        <f t="shared" si="328"/>
        <v>#REF!</v>
      </c>
      <c r="CV241" s="54" t="e">
        <f t="shared" si="329"/>
        <v>#REF!</v>
      </c>
      <c r="CW241" t="s">
        <v>189</v>
      </c>
      <c r="CY241">
        <v>1</v>
      </c>
      <c r="CZ241">
        <f t="shared" si="330"/>
        <v>286334.66366524179</v>
      </c>
      <c r="DA241" s="34">
        <f t="shared" si="331"/>
        <v>12014.78278</v>
      </c>
      <c r="DB241" s="34">
        <f t="shared" si="332"/>
        <v>237.13676667026496</v>
      </c>
      <c r="DC241" s="34">
        <f t="shared" si="333"/>
        <v>40185.334068332195</v>
      </c>
      <c r="DD241" s="9">
        <f t="shared" si="334"/>
        <v>236207.12499999997</v>
      </c>
      <c r="DE241" s="59">
        <f t="shared" si="335"/>
        <v>4.1624863223217221E-2</v>
      </c>
      <c r="DF241" s="59">
        <f t="shared" si="336"/>
        <v>8.2155338623989297E-4</v>
      </c>
      <c r="DG241" s="59">
        <f t="shared" si="337"/>
        <v>0.13922091350315854</v>
      </c>
      <c r="DH241" s="59">
        <f t="shared" si="338"/>
        <v>0.81833266988738451</v>
      </c>
      <c r="DI241" s="14">
        <f t="shared" si="339"/>
        <v>11918.641211131595</v>
      </c>
      <c r="DJ241" s="14">
        <f t="shared" si="340"/>
        <v>235.23921253204026</v>
      </c>
      <c r="DK241" s="14">
        <f t="shared" si="341"/>
        <v>39863.773443094629</v>
      </c>
      <c r="DL241" s="14">
        <f t="shared" si="342"/>
        <v>234317.00979848357</v>
      </c>
      <c r="DM241">
        <f t="shared" si="343"/>
        <v>201468.48783785538</v>
      </c>
      <c r="DN241" s="34">
        <f t="shared" si="344"/>
        <v>8462.5861319999985</v>
      </c>
      <c r="DO241" s="34">
        <f t="shared" si="345"/>
        <v>167.02676608949096</v>
      </c>
      <c r="DP241" s="34">
        <f t="shared" si="346"/>
        <v>28304.45269160789</v>
      </c>
      <c r="DQ241" s="9">
        <f t="shared" si="347"/>
        <v>166371.97499999998</v>
      </c>
      <c r="DR241" s="59">
        <f t="shared" si="348"/>
        <v>4.1624863223217214E-2</v>
      </c>
      <c r="DS241" s="59">
        <f t="shared" si="349"/>
        <v>8.2155338623989287E-4</v>
      </c>
      <c r="DT241" s="59">
        <f t="shared" si="350"/>
        <v>0.13922091350315852</v>
      </c>
      <c r="DU241" s="59">
        <f t="shared" si="351"/>
        <v>0.8183326698873844</v>
      </c>
      <c r="DV241" s="14">
        <f t="shared" si="352"/>
        <v>8386.098250039131</v>
      </c>
      <c r="DW241" s="14">
        <f t="shared" si="353"/>
        <v>165.51711840382077</v>
      </c>
      <c r="DX241" s="14">
        <f t="shared" si="354"/>
        <v>28048.62691888621</v>
      </c>
      <c r="DY241" s="14">
        <f t="shared" si="355"/>
        <v>164868.24555052625</v>
      </c>
      <c r="DZ241" s="34" t="e">
        <f t="shared" si="356"/>
        <v>#REF!</v>
      </c>
      <c r="EA241" s="34" t="e">
        <f t="shared" si="357"/>
        <v>#REF!</v>
      </c>
      <c r="EB241" s="34" t="e">
        <f t="shared" si="358"/>
        <v>#REF!</v>
      </c>
      <c r="EC241" s="34" t="e">
        <f t="shared" si="359"/>
        <v>#REF!</v>
      </c>
      <c r="ED241" s="34" t="e">
        <f t="shared" si="360"/>
        <v>#REF!</v>
      </c>
      <c r="EE241" s="59" t="e">
        <f t="shared" si="361"/>
        <v>#REF!</v>
      </c>
      <c r="EF241" s="59" t="e">
        <f t="shared" si="362"/>
        <v>#REF!</v>
      </c>
      <c r="EG241" s="59" t="e">
        <f t="shared" si="363"/>
        <v>#REF!</v>
      </c>
      <c r="EH241" s="59" t="e">
        <f t="shared" si="364"/>
        <v>#REF!</v>
      </c>
      <c r="EI241" s="14" t="e">
        <f t="shared" si="365"/>
        <v>#REF!</v>
      </c>
      <c r="EJ241" s="14" t="e">
        <f t="shared" si="366"/>
        <v>#REF!</v>
      </c>
      <c r="EK241" s="14" t="e">
        <f t="shared" si="367"/>
        <v>#REF!</v>
      </c>
      <c r="EL241" s="14" t="e">
        <f t="shared" si="368"/>
        <v>#REF!</v>
      </c>
      <c r="EM241" t="e">
        <f t="shared" si="369"/>
        <v>#REF!</v>
      </c>
      <c r="EN241" s="34" t="e">
        <f t="shared" si="370"/>
        <v>#REF!</v>
      </c>
      <c r="EO241" s="34" t="e">
        <f t="shared" si="371"/>
        <v>#REF!</v>
      </c>
      <c r="EP241" s="34" t="e">
        <f t="shared" si="372"/>
        <v>#REF!</v>
      </c>
      <c r="EQ241" s="34" t="e">
        <f t="shared" si="373"/>
        <v>#REF!</v>
      </c>
      <c r="ER241" s="59" t="e">
        <f t="shared" si="374"/>
        <v>#REF!</v>
      </c>
      <c r="ES241" s="59" t="e">
        <f t="shared" si="375"/>
        <v>#REF!</v>
      </c>
      <c r="ET241" s="59" t="e">
        <f t="shared" si="376"/>
        <v>#REF!</v>
      </c>
      <c r="EU241" s="59" t="e">
        <f t="shared" si="377"/>
        <v>#REF!</v>
      </c>
      <c r="EV241" s="14" t="e">
        <f t="shared" si="378"/>
        <v>#REF!</v>
      </c>
      <c r="EW241" s="14" t="e">
        <f t="shared" si="379"/>
        <v>#REF!</v>
      </c>
      <c r="EX241" s="14" t="e">
        <f t="shared" si="380"/>
        <v>#REF!</v>
      </c>
      <c r="EY241" s="14" t="e">
        <f t="shared" si="381"/>
        <v>#REF!</v>
      </c>
    </row>
    <row r="242" spans="1:155" x14ac:dyDescent="0.2">
      <c r="A242" s="17">
        <v>30255148</v>
      </c>
      <c r="B242" t="s">
        <v>62</v>
      </c>
      <c r="C242" t="s">
        <v>2749</v>
      </c>
      <c r="D242" t="s">
        <v>2750</v>
      </c>
      <c r="E242" t="s">
        <v>2751</v>
      </c>
      <c r="F242" t="s">
        <v>66</v>
      </c>
      <c r="G242" t="s">
        <v>42</v>
      </c>
      <c r="H242" t="s">
        <v>4148</v>
      </c>
      <c r="I242" t="s">
        <v>68</v>
      </c>
      <c r="J242" s="19" t="s">
        <v>69</v>
      </c>
      <c r="K242" t="s">
        <v>70</v>
      </c>
      <c r="L242">
        <v>1965</v>
      </c>
      <c r="M242">
        <f t="shared" si="290"/>
        <v>1965</v>
      </c>
      <c r="N242">
        <v>54</v>
      </c>
      <c r="O242" s="19">
        <f t="shared" si="291"/>
        <v>54</v>
      </c>
      <c r="P242" t="s">
        <v>80</v>
      </c>
      <c r="Q242" s="19" t="str">
        <f t="shared" si="292"/>
        <v>50-60</v>
      </c>
      <c r="R242" s="23">
        <v>245.3</v>
      </c>
      <c r="S242" s="15">
        <f t="shared" si="293"/>
        <v>0.24530000000000002</v>
      </c>
      <c r="T242">
        <v>30329739</v>
      </c>
      <c r="U242" t="s">
        <v>45</v>
      </c>
      <c r="V242" t="s">
        <v>46</v>
      </c>
      <c r="W242" t="s">
        <v>47</v>
      </c>
      <c r="X242" t="s">
        <v>48</v>
      </c>
      <c r="Y242" t="s">
        <v>596</v>
      </c>
      <c r="Z242" t="s">
        <v>2752</v>
      </c>
      <c r="AA242" t="s">
        <v>2753</v>
      </c>
      <c r="AB242" t="s">
        <v>650</v>
      </c>
      <c r="AC242">
        <v>1965</v>
      </c>
      <c r="AD242">
        <v>108</v>
      </c>
      <c r="AE242" t="str">
        <f t="shared" si="294"/>
        <v>&gt;80</v>
      </c>
      <c r="AF242">
        <v>-37.893600980000002</v>
      </c>
      <c r="AG242">
        <v>145.15053958999999</v>
      </c>
      <c r="AH242" t="s">
        <v>75</v>
      </c>
      <c r="AI242" t="s">
        <v>76</v>
      </c>
      <c r="AJ242" s="33" t="s">
        <v>81</v>
      </c>
      <c r="AL242" t="s">
        <v>48</v>
      </c>
      <c r="AM242" t="s">
        <v>86</v>
      </c>
      <c r="AN242">
        <v>220</v>
      </c>
      <c r="AO242" s="69">
        <v>4</v>
      </c>
      <c r="AP242">
        <v>2</v>
      </c>
      <c r="AQ242">
        <v>0</v>
      </c>
      <c r="AR242">
        <v>1</v>
      </c>
      <c r="AS242" s="82" t="str">
        <f t="shared" si="295"/>
        <v>Gw-0-1</v>
      </c>
      <c r="AT242" s="14">
        <f t="shared" si="296"/>
        <v>27976</v>
      </c>
      <c r="AU242" s="81">
        <f>VLOOKUP(C242,Bushfire_Vlookup!$F$2:$H$12575,3,FALSE)</f>
        <v>1</v>
      </c>
      <c r="AV242" s="14">
        <f>VLOOKUP(AS242,Safety_collateral_Vlookup!$J$3:$L$20,2,FALSE)</f>
        <v>11570.139925214824</v>
      </c>
      <c r="AW242" s="14">
        <f>VLOOKUP(AS242,Safety_collateral_Vlookup!$J$3:$L$20,3,FALSE)</f>
        <v>148000</v>
      </c>
      <c r="AX242" s="48">
        <f t="shared" si="297"/>
        <v>200112.79830020419</v>
      </c>
      <c r="AY242" s="49">
        <f t="shared" si="382"/>
        <v>18642.800000000003</v>
      </c>
      <c r="AZ242" s="14">
        <v>76000</v>
      </c>
      <c r="BA242" s="16">
        <f t="shared" si="298"/>
        <v>10.734052733505919</v>
      </c>
      <c r="BB242" t="e">
        <f>IF(BA242&lt;=#REF!,#REF!,IF(BA242&lt;=#REF!,#REF!,IF(BA242&lt;=#REF!,#REF!,IF(BA242&lt;=#REF!,#REF!,#REF!))))</f>
        <v>#REF!</v>
      </c>
      <c r="BC242" s="51">
        <v>5</v>
      </c>
      <c r="BD242" s="21">
        <v>70</v>
      </c>
      <c r="BE242" s="21">
        <v>6.4399999999999999E-2</v>
      </c>
      <c r="BF242" s="26">
        <f t="shared" si="299"/>
        <v>1215.9988675761113</v>
      </c>
      <c r="BG242" s="21">
        <v>7</v>
      </c>
      <c r="BH242" s="21">
        <f t="shared" si="300"/>
        <v>54.6</v>
      </c>
      <c r="BI242" s="28">
        <f t="shared" si="301"/>
        <v>2.2519960070400004E-2</v>
      </c>
      <c r="BJ242" s="27">
        <f t="shared" si="302"/>
        <v>2.2519960070400004E-2</v>
      </c>
      <c r="BK242" s="28">
        <f t="shared" si="303"/>
        <v>0.3452594593589744</v>
      </c>
      <c r="BL242" s="35">
        <f t="shared" si="304"/>
        <v>3.7060332435009746</v>
      </c>
      <c r="BM242" s="21" t="str">
        <f t="shared" si="305"/>
        <v>Cr4</v>
      </c>
      <c r="BN242" s="51">
        <v>4</v>
      </c>
      <c r="BO242" s="21">
        <v>1</v>
      </c>
      <c r="BP242" s="50" t="s">
        <v>5497</v>
      </c>
      <c r="BQ242" s="14">
        <v>27976</v>
      </c>
      <c r="BR242">
        <f>IFERROR(VLOOKUP(AO242,'Model Failure data- Lines'!$A$37:$E$41,3,FALSE),'Model Failure data- Lines'!$C$37)</f>
        <v>0.45419999999999999</v>
      </c>
      <c r="BS242" s="14">
        <f t="shared" si="306"/>
        <v>90891.232987952739</v>
      </c>
      <c r="BT242" s="34">
        <f t="shared" si="383"/>
        <v>16628.453318608947</v>
      </c>
      <c r="BU242" s="34">
        <f t="shared" si="308"/>
        <v>5.46600644368025</v>
      </c>
      <c r="BV242" s="54">
        <f t="shared" si="309"/>
        <v>74262.779669343785</v>
      </c>
      <c r="BW242">
        <f>IFERROR(VLOOKUP(AO242,'Model Failure data- Lines'!$A$37:$E$41,4,FALSE),'Model Failure data- Lines'!$D$37)</f>
        <v>0.40249999999999997</v>
      </c>
      <c r="BX242" s="14">
        <f t="shared" si="310"/>
        <v>80545.401315832176</v>
      </c>
      <c r="BY242" s="34">
        <f t="shared" si="311"/>
        <v>14831.75594702281</v>
      </c>
      <c r="BZ242" s="71">
        <f t="shared" si="312"/>
        <v>5.4306045490183594</v>
      </c>
      <c r="CA242" s="71">
        <f t="shared" si="313"/>
        <v>65713.645368809361</v>
      </c>
      <c r="CB242" s="56">
        <v>1</v>
      </c>
      <c r="CC242">
        <f>IFERROR(VLOOKUP(AO242,'Model Failure data- Lines'!$A$37:$E$41,5,FALSE),'Model Failure data- Lines'!$E$37)</f>
        <v>0.28349999999999997</v>
      </c>
      <c r="CD242" s="14">
        <f t="shared" si="314"/>
        <v>56731.978318107882</v>
      </c>
      <c r="CE242" s="34">
        <f t="shared" si="315"/>
        <v>11799.782461435321</v>
      </c>
      <c r="CF242" s="34">
        <f t="shared" si="316"/>
        <v>4.807883408318955</v>
      </c>
      <c r="CG242" s="54">
        <f t="shared" si="317"/>
        <v>44932.195856672559</v>
      </c>
      <c r="CH242" t="e">
        <f>IFERROR(VLOOKUP(AO242,'Model Failure data- Lines'!#REF!,3,FALSE),'Model Failure data- Lines'!#REF!)</f>
        <v>#REF!</v>
      </c>
      <c r="CI242" s="14" t="e">
        <f t="shared" si="318"/>
        <v>#REF!</v>
      </c>
      <c r="CJ242" s="34">
        <f t="shared" si="319"/>
        <v>15949.569882696456</v>
      </c>
      <c r="CK242" s="34" t="e">
        <f t="shared" si="320"/>
        <v>#REF!</v>
      </c>
      <c r="CL242" s="54" t="e">
        <f t="shared" si="321"/>
        <v>#REF!</v>
      </c>
      <c r="CM242" t="e">
        <f>IFERROR(VLOOKUP(AO242,'Model Failure data- Lines'!#REF!,4,FALSE),'Model Failure data- Lines'!#REF!)</f>
        <v>#REF!</v>
      </c>
      <c r="CN242" s="14" t="e">
        <f t="shared" si="322"/>
        <v>#REF!</v>
      </c>
      <c r="CO242" s="34">
        <f t="shared" si="323"/>
        <v>13645.416967570205</v>
      </c>
      <c r="CP242" s="34" t="e">
        <f t="shared" si="324"/>
        <v>#REF!</v>
      </c>
      <c r="CQ242" s="54" t="e">
        <f t="shared" si="325"/>
        <v>#REF!</v>
      </c>
      <c r="CR242" t="e">
        <f>IFERROR(VLOOKUP(AO242,'Model Failure data- Lines'!#REF!,5,FALSE),'Model Failure data- Lines'!#REF!)</f>
        <v>#REF!</v>
      </c>
      <c r="CS242" s="14" t="e">
        <f t="shared" si="326"/>
        <v>#REF!</v>
      </c>
      <c r="CT242" s="34">
        <f t="shared" si="327"/>
        <v>9987.6308397264784</v>
      </c>
      <c r="CU242" s="34" t="e">
        <f t="shared" si="328"/>
        <v>#REF!</v>
      </c>
      <c r="CV242" s="54" t="e">
        <f t="shared" si="329"/>
        <v>#REF!</v>
      </c>
      <c r="CW242" t="s">
        <v>650</v>
      </c>
      <c r="CY242">
        <v>1</v>
      </c>
      <c r="CZ242">
        <f t="shared" si="330"/>
        <v>65713.645368809361</v>
      </c>
      <c r="DA242" s="34">
        <f t="shared" si="331"/>
        <v>12014.78278</v>
      </c>
      <c r="DB242" s="34">
        <f t="shared" si="332"/>
        <v>0.42946749999999995</v>
      </c>
      <c r="DC242" s="34">
        <f t="shared" si="333"/>
        <v>4968.9990683321967</v>
      </c>
      <c r="DD242" s="9">
        <f t="shared" si="334"/>
        <v>63561.189999999995</v>
      </c>
      <c r="DE242" s="59">
        <f t="shared" si="335"/>
        <v>0.1491678306113095</v>
      </c>
      <c r="DF242" s="59">
        <f t="shared" si="336"/>
        <v>5.3319928013765184E-6</v>
      </c>
      <c r="DG242" s="59">
        <f t="shared" si="337"/>
        <v>6.1691902792164494E-2</v>
      </c>
      <c r="DH242" s="59">
        <f t="shared" si="338"/>
        <v>0.78913493460372486</v>
      </c>
      <c r="DI242" s="14">
        <f t="shared" si="339"/>
        <v>9802.3619212262183</v>
      </c>
      <c r="DJ242" s="14">
        <f t="shared" si="340"/>
        <v>0.35038468405870088</v>
      </c>
      <c r="DK242" s="14">
        <f t="shared" si="341"/>
        <v>4053.9998222113582</v>
      </c>
      <c r="DL242" s="14">
        <f t="shared" si="342"/>
        <v>51856.933240687737</v>
      </c>
      <c r="DM242">
        <f t="shared" si="343"/>
        <v>44932.195856672559</v>
      </c>
      <c r="DN242" s="34">
        <f t="shared" si="344"/>
        <v>8462.5861319999985</v>
      </c>
      <c r="DO242" s="34">
        <f t="shared" si="345"/>
        <v>0.30249449999999994</v>
      </c>
      <c r="DP242" s="34">
        <f t="shared" si="346"/>
        <v>3499.9036916078949</v>
      </c>
      <c r="DQ242" s="9">
        <f t="shared" si="347"/>
        <v>44769.185999999994</v>
      </c>
      <c r="DR242" s="59">
        <f t="shared" si="348"/>
        <v>0.14916783061130948</v>
      </c>
      <c r="DS242" s="59">
        <f t="shared" si="349"/>
        <v>5.3319928013765184E-6</v>
      </c>
      <c r="DT242" s="59">
        <f t="shared" si="350"/>
        <v>6.1691902792164487E-2</v>
      </c>
      <c r="DU242" s="59">
        <f t="shared" si="351"/>
        <v>0.78913493460372475</v>
      </c>
      <c r="DV242" s="14">
        <f t="shared" si="352"/>
        <v>6702.4381805423136</v>
      </c>
      <c r="DW242" s="14">
        <f t="shared" si="353"/>
        <v>0.23957814485781792</v>
      </c>
      <c r="DX242" s="14">
        <f t="shared" si="354"/>
        <v>2771.9526590283394</v>
      </c>
      <c r="DY242" s="14">
        <f t="shared" si="355"/>
        <v>35457.565438957055</v>
      </c>
      <c r="DZ242" s="34" t="e">
        <f t="shared" si="356"/>
        <v>#REF!</v>
      </c>
      <c r="EA242" s="34" t="e">
        <f t="shared" si="357"/>
        <v>#REF!</v>
      </c>
      <c r="EB242" s="34" t="e">
        <f t="shared" si="358"/>
        <v>#REF!</v>
      </c>
      <c r="EC242" s="34" t="e">
        <f t="shared" si="359"/>
        <v>#REF!</v>
      </c>
      <c r="ED242" s="34" t="e">
        <f t="shared" si="360"/>
        <v>#REF!</v>
      </c>
      <c r="EE242" s="59" t="e">
        <f t="shared" si="361"/>
        <v>#REF!</v>
      </c>
      <c r="EF242" s="59" t="e">
        <f t="shared" si="362"/>
        <v>#REF!</v>
      </c>
      <c r="EG242" s="59" t="e">
        <f t="shared" si="363"/>
        <v>#REF!</v>
      </c>
      <c r="EH242" s="59" t="e">
        <f t="shared" si="364"/>
        <v>#REF!</v>
      </c>
      <c r="EI242" s="14" t="e">
        <f t="shared" si="365"/>
        <v>#REF!</v>
      </c>
      <c r="EJ242" s="14" t="e">
        <f t="shared" si="366"/>
        <v>#REF!</v>
      </c>
      <c r="EK242" s="14" t="e">
        <f t="shared" si="367"/>
        <v>#REF!</v>
      </c>
      <c r="EL242" s="14" t="e">
        <f t="shared" si="368"/>
        <v>#REF!</v>
      </c>
      <c r="EM242" t="e">
        <f t="shared" si="369"/>
        <v>#REF!</v>
      </c>
      <c r="EN242" s="34" t="e">
        <f t="shared" si="370"/>
        <v>#REF!</v>
      </c>
      <c r="EO242" s="34" t="e">
        <f t="shared" si="371"/>
        <v>#REF!</v>
      </c>
      <c r="EP242" s="34" t="e">
        <f t="shared" si="372"/>
        <v>#REF!</v>
      </c>
      <c r="EQ242" s="34" t="e">
        <f t="shared" si="373"/>
        <v>#REF!</v>
      </c>
      <c r="ER242" s="59" t="e">
        <f t="shared" si="374"/>
        <v>#REF!</v>
      </c>
      <c r="ES242" s="59" t="e">
        <f t="shared" si="375"/>
        <v>#REF!</v>
      </c>
      <c r="ET242" s="59" t="e">
        <f t="shared" si="376"/>
        <v>#REF!</v>
      </c>
      <c r="EU242" s="59" t="e">
        <f t="shared" si="377"/>
        <v>#REF!</v>
      </c>
      <c r="EV242" s="14" t="e">
        <f t="shared" si="378"/>
        <v>#REF!</v>
      </c>
      <c r="EW242" s="14" t="e">
        <f t="shared" si="379"/>
        <v>#REF!</v>
      </c>
      <c r="EX242" s="14" t="e">
        <f t="shared" si="380"/>
        <v>#REF!</v>
      </c>
      <c r="EY242" s="14" t="e">
        <f t="shared" si="381"/>
        <v>#REF!</v>
      </c>
    </row>
    <row r="243" spans="1:155" x14ac:dyDescent="0.2">
      <c r="A243" s="17">
        <v>30159199</v>
      </c>
      <c r="B243" t="s">
        <v>62</v>
      </c>
      <c r="C243" t="s">
        <v>1100</v>
      </c>
      <c r="D243" t="s">
        <v>1101</v>
      </c>
      <c r="E243" t="s">
        <v>616</v>
      </c>
      <c r="F243" t="s">
        <v>66</v>
      </c>
      <c r="G243" t="s">
        <v>42</v>
      </c>
      <c r="H243" t="s">
        <v>2965</v>
      </c>
      <c r="I243" t="s">
        <v>68</v>
      </c>
      <c r="J243" s="19" t="s">
        <v>69</v>
      </c>
      <c r="K243" t="s">
        <v>70</v>
      </c>
      <c r="L243">
        <v>1965</v>
      </c>
      <c r="M243">
        <f t="shared" si="290"/>
        <v>1965</v>
      </c>
      <c r="N243">
        <v>54</v>
      </c>
      <c r="O243" s="19">
        <f t="shared" si="291"/>
        <v>54</v>
      </c>
      <c r="P243" t="s">
        <v>80</v>
      </c>
      <c r="Q243" s="19" t="str">
        <f t="shared" si="292"/>
        <v>50-60</v>
      </c>
      <c r="R243" s="23">
        <v>257.8</v>
      </c>
      <c r="S243" s="15">
        <f t="shared" si="293"/>
        <v>0.25780000000000003</v>
      </c>
      <c r="T243">
        <v>30196964</v>
      </c>
      <c r="U243" t="s">
        <v>45</v>
      </c>
      <c r="V243" t="s">
        <v>46</v>
      </c>
      <c r="W243" t="s">
        <v>47</v>
      </c>
      <c r="X243" t="s">
        <v>48</v>
      </c>
      <c r="Y243" t="s">
        <v>596</v>
      </c>
      <c r="Z243" t="s">
        <v>1102</v>
      </c>
      <c r="AA243" t="s">
        <v>1103</v>
      </c>
      <c r="AB243" t="s">
        <v>427</v>
      </c>
      <c r="AC243">
        <v>1965</v>
      </c>
      <c r="AD243">
        <v>54</v>
      </c>
      <c r="AE243" t="str">
        <f t="shared" si="294"/>
        <v>&lt;60</v>
      </c>
      <c r="AF243">
        <v>-37.892219070000003</v>
      </c>
      <c r="AG243">
        <v>145.14214084</v>
      </c>
      <c r="AH243" t="s">
        <v>75</v>
      </c>
      <c r="AI243" t="s">
        <v>76</v>
      </c>
      <c r="AJ243" s="33" t="s">
        <v>81</v>
      </c>
      <c r="AL243" t="s">
        <v>78</v>
      </c>
      <c r="AM243" t="s">
        <v>79</v>
      </c>
      <c r="AN243">
        <v>220</v>
      </c>
      <c r="AO243" s="69">
        <v>4</v>
      </c>
      <c r="AP243">
        <v>1</v>
      </c>
      <c r="AQ243">
        <v>0</v>
      </c>
      <c r="AR243">
        <v>2</v>
      </c>
      <c r="AS243" s="82" t="str">
        <f t="shared" si="295"/>
        <v>Gw-0-2</v>
      </c>
      <c r="AT243" s="14">
        <f t="shared" si="296"/>
        <v>27976</v>
      </c>
      <c r="AU243" s="81">
        <f>VLOOKUP(C243,Bushfire_Vlookup!$F$2:$H$12575,3,FALSE)</f>
        <v>1</v>
      </c>
      <c r="AV243" s="14">
        <f>VLOOKUP(AS243,Safety_collateral_Vlookup!$J$3:$L$20,2,FALSE)</f>
        <v>93570.139925214826</v>
      </c>
      <c r="AW243" s="14">
        <f>VLOOKUP(AS243,Safety_collateral_Vlookup!$J$3:$L$20,3,FALSE)</f>
        <v>550000</v>
      </c>
      <c r="AX243" s="48">
        <f t="shared" si="297"/>
        <v>716540.79830020422</v>
      </c>
      <c r="AY243" s="49">
        <f t="shared" si="382"/>
        <v>19592.800000000003</v>
      </c>
      <c r="AZ243" s="14">
        <v>76000</v>
      </c>
      <c r="BA243" s="16">
        <f t="shared" si="298"/>
        <v>36.571638474347928</v>
      </c>
      <c r="BB243" t="e">
        <f>IF(BA243&lt;=#REF!,#REF!,IF(BA243&lt;=#REF!,#REF!,IF(BA243&lt;=#REF!,#REF!,IF(BA243&lt;=#REF!,#REF!,#REF!))))</f>
        <v>#REF!</v>
      </c>
      <c r="BC243" s="51">
        <v>5</v>
      </c>
      <c r="BD243" s="21">
        <v>85</v>
      </c>
      <c r="BE243" s="21">
        <v>6.4399999999999999E-2</v>
      </c>
      <c r="BF243" s="26">
        <f t="shared" si="299"/>
        <v>1268.0747346694143</v>
      </c>
      <c r="BG243" s="21">
        <v>4</v>
      </c>
      <c r="BH243" s="21">
        <f t="shared" si="300"/>
        <v>66.3</v>
      </c>
      <c r="BI243" s="28">
        <f t="shared" si="301"/>
        <v>2.2331858823529411E-2</v>
      </c>
      <c r="BJ243" s="27">
        <f t="shared" si="302"/>
        <v>2.2331858823529411E-2</v>
      </c>
      <c r="BK243" s="28">
        <f t="shared" si="303"/>
        <v>0.34504562830180058</v>
      </c>
      <c r="BL243" s="35">
        <f t="shared" si="304"/>
        <v>12.618883975407684</v>
      </c>
      <c r="BM243" s="21" t="str">
        <f t="shared" si="305"/>
        <v>Cr5</v>
      </c>
      <c r="BN243" s="51">
        <v>5</v>
      </c>
      <c r="BO243" s="21">
        <v>1</v>
      </c>
      <c r="BP243" s="50" t="s">
        <v>5497</v>
      </c>
      <c r="BQ243" s="14">
        <v>27976</v>
      </c>
      <c r="BR243">
        <f>IFERROR(VLOOKUP(AO243,'Model Failure data- Lines'!$A$37:$E$41,3,FALSE),'Model Failure data- Lines'!$C$37)</f>
        <v>0.45419999999999999</v>
      </c>
      <c r="BS243" s="14">
        <f t="shared" si="306"/>
        <v>325452.83058795275</v>
      </c>
      <c r="BT243" s="34">
        <f t="shared" si="383"/>
        <v>17475.806219068025</v>
      </c>
      <c r="BU243" s="34">
        <f t="shared" si="308"/>
        <v>18.623051005958622</v>
      </c>
      <c r="BV243" s="54">
        <f t="shared" si="309"/>
        <v>307977.02436888474</v>
      </c>
      <c r="BW243">
        <f>IFERROR(VLOOKUP(AO243,'Model Failure data- Lines'!$A$37:$E$41,4,FALSE),'Model Failure data- Lines'!$D$37)</f>
        <v>0.40249999999999997</v>
      </c>
      <c r="BX243" s="14">
        <f t="shared" si="310"/>
        <v>288407.67131583218</v>
      </c>
      <c r="BY243" s="34">
        <f t="shared" si="311"/>
        <v>15587.552723776927</v>
      </c>
      <c r="BZ243" s="71">
        <f t="shared" si="312"/>
        <v>18.502434373543522</v>
      </c>
      <c r="CA243" s="71">
        <f t="shared" si="313"/>
        <v>272820.11859205528</v>
      </c>
      <c r="CB243" s="56">
        <v>1</v>
      </c>
      <c r="CC243">
        <f>IFERROR(VLOOKUP(AO243,'Model Failure data- Lines'!$A$37:$E$41,5,FALSE),'Model Failure data- Lines'!$E$37)</f>
        <v>0.28349999999999997</v>
      </c>
      <c r="CD243" s="14">
        <f t="shared" si="314"/>
        <v>203139.31631810789</v>
      </c>
      <c r="CE243" s="34">
        <f t="shared" si="315"/>
        <v>12401.075901174177</v>
      </c>
      <c r="CF243" s="34">
        <f t="shared" si="316"/>
        <v>16.380781630315958</v>
      </c>
      <c r="CG243" s="54">
        <f t="shared" si="317"/>
        <v>190738.2404169337</v>
      </c>
      <c r="CH243" t="e">
        <f>IFERROR(VLOOKUP(AO243,'Model Failure data- Lines'!#REF!,3,FALSE),'Model Failure data- Lines'!#REF!)</f>
        <v>#REF!</v>
      </c>
      <c r="CI243" s="14" t="e">
        <f t="shared" si="318"/>
        <v>#REF!</v>
      </c>
      <c r="CJ243" s="34">
        <f t="shared" si="319"/>
        <v>16762.328233832639</v>
      </c>
      <c r="CK243" s="34" t="e">
        <f t="shared" si="320"/>
        <v>#REF!</v>
      </c>
      <c r="CL243" s="54" t="e">
        <f t="shared" si="321"/>
        <v>#REF!</v>
      </c>
      <c r="CM243" t="e">
        <f>IFERROR(VLOOKUP(AO243,'Model Failure data- Lines'!#REF!,4,FALSE),'Model Failure data- Lines'!#REF!)</f>
        <v>#REF!</v>
      </c>
      <c r="CN243" s="14" t="e">
        <f t="shared" si="322"/>
        <v>#REF!</v>
      </c>
      <c r="CO243" s="34">
        <f t="shared" si="323"/>
        <v>14340.760270035053</v>
      </c>
      <c r="CP243" s="34" t="e">
        <f t="shared" si="324"/>
        <v>#REF!</v>
      </c>
      <c r="CQ243" s="54" t="e">
        <f t="shared" si="325"/>
        <v>#REF!</v>
      </c>
      <c r="CR243" t="e">
        <f>IFERROR(VLOOKUP(AO243,'Model Failure data- Lines'!#REF!,5,FALSE),'Model Failure data- Lines'!#REF!)</f>
        <v>#REF!</v>
      </c>
      <c r="CS243" s="14" t="e">
        <f t="shared" si="326"/>
        <v>#REF!</v>
      </c>
      <c r="CT243" s="34">
        <f t="shared" si="327"/>
        <v>10496.58063791882</v>
      </c>
      <c r="CU243" s="34" t="e">
        <f t="shared" si="328"/>
        <v>#REF!</v>
      </c>
      <c r="CV243" s="54" t="e">
        <f t="shared" si="329"/>
        <v>#REF!</v>
      </c>
      <c r="CW243" t="s">
        <v>427</v>
      </c>
      <c r="CY243">
        <v>1</v>
      </c>
      <c r="CZ243">
        <f t="shared" si="330"/>
        <v>272820.11859205522</v>
      </c>
      <c r="DA243" s="34">
        <f t="shared" si="331"/>
        <v>12014.78278</v>
      </c>
      <c r="DB243" s="34">
        <f t="shared" si="332"/>
        <v>0.42946749999999995</v>
      </c>
      <c r="DC243" s="34">
        <f t="shared" si="333"/>
        <v>40185.334068332195</v>
      </c>
      <c r="DD243" s="9">
        <f t="shared" si="334"/>
        <v>236207.12499999997</v>
      </c>
      <c r="DE243" s="59">
        <f t="shared" si="335"/>
        <v>4.1659026353854295E-2</v>
      </c>
      <c r="DF243" s="59">
        <f t="shared" si="336"/>
        <v>1.4890987401291926E-6</v>
      </c>
      <c r="DG243" s="59">
        <f t="shared" si="337"/>
        <v>0.13933517747634966</v>
      </c>
      <c r="DH243" s="59">
        <f t="shared" si="338"/>
        <v>0.81900430707105587</v>
      </c>
      <c r="DI243" s="14">
        <f t="shared" si="339"/>
        <v>11365.420510288082</v>
      </c>
      <c r="DJ243" s="14">
        <f t="shared" si="340"/>
        <v>0.40625609487732633</v>
      </c>
      <c r="DK243" s="14">
        <f t="shared" si="341"/>
        <v>38013.439643142774</v>
      </c>
      <c r="DL243" s="14">
        <f t="shared" si="342"/>
        <v>223440.85218252949</v>
      </c>
      <c r="DM243">
        <f t="shared" si="343"/>
        <v>190738.24041693372</v>
      </c>
      <c r="DN243" s="34">
        <f t="shared" si="344"/>
        <v>8462.5861319999985</v>
      </c>
      <c r="DO243" s="34">
        <f t="shared" si="345"/>
        <v>0.30249449999999994</v>
      </c>
      <c r="DP243" s="34">
        <f t="shared" si="346"/>
        <v>28304.45269160789</v>
      </c>
      <c r="DQ243" s="9">
        <f t="shared" si="347"/>
        <v>166371.97499999998</v>
      </c>
      <c r="DR243" s="59">
        <f t="shared" si="348"/>
        <v>4.1659026353854288E-2</v>
      </c>
      <c r="DS243" s="59">
        <f t="shared" si="349"/>
        <v>1.4890987401291924E-6</v>
      </c>
      <c r="DT243" s="59">
        <f t="shared" si="350"/>
        <v>0.13933517747634963</v>
      </c>
      <c r="DU243" s="59">
        <f t="shared" si="351"/>
        <v>0.81900430707105587</v>
      </c>
      <c r="DV243" s="14">
        <f t="shared" si="352"/>
        <v>7945.9693842168363</v>
      </c>
      <c r="DW243" s="14">
        <f t="shared" si="353"/>
        <v>0.28402807349931503</v>
      </c>
      <c r="DX243" s="14">
        <f t="shared" si="354"/>
        <v>26576.546580020102</v>
      </c>
      <c r="DY243" s="14">
        <f t="shared" si="355"/>
        <v>156215.44042462323</v>
      </c>
      <c r="DZ243" s="34" t="e">
        <f t="shared" si="356"/>
        <v>#REF!</v>
      </c>
      <c r="EA243" s="34" t="e">
        <f t="shared" si="357"/>
        <v>#REF!</v>
      </c>
      <c r="EB243" s="34" t="e">
        <f t="shared" si="358"/>
        <v>#REF!</v>
      </c>
      <c r="EC243" s="34" t="e">
        <f t="shared" si="359"/>
        <v>#REF!</v>
      </c>
      <c r="ED243" s="34" t="e">
        <f t="shared" si="360"/>
        <v>#REF!</v>
      </c>
      <c r="EE243" s="59" t="e">
        <f t="shared" si="361"/>
        <v>#REF!</v>
      </c>
      <c r="EF243" s="59" t="e">
        <f t="shared" si="362"/>
        <v>#REF!</v>
      </c>
      <c r="EG243" s="59" t="e">
        <f t="shared" si="363"/>
        <v>#REF!</v>
      </c>
      <c r="EH243" s="59" t="e">
        <f t="shared" si="364"/>
        <v>#REF!</v>
      </c>
      <c r="EI243" s="14" t="e">
        <f t="shared" si="365"/>
        <v>#REF!</v>
      </c>
      <c r="EJ243" s="14" t="e">
        <f t="shared" si="366"/>
        <v>#REF!</v>
      </c>
      <c r="EK243" s="14" t="e">
        <f t="shared" si="367"/>
        <v>#REF!</v>
      </c>
      <c r="EL243" s="14" t="e">
        <f t="shared" si="368"/>
        <v>#REF!</v>
      </c>
      <c r="EM243" t="e">
        <f t="shared" si="369"/>
        <v>#REF!</v>
      </c>
      <c r="EN243" s="34" t="e">
        <f t="shared" si="370"/>
        <v>#REF!</v>
      </c>
      <c r="EO243" s="34" t="e">
        <f t="shared" si="371"/>
        <v>#REF!</v>
      </c>
      <c r="EP243" s="34" t="e">
        <f t="shared" si="372"/>
        <v>#REF!</v>
      </c>
      <c r="EQ243" s="34" t="e">
        <f t="shared" si="373"/>
        <v>#REF!</v>
      </c>
      <c r="ER243" s="59" t="e">
        <f t="shared" si="374"/>
        <v>#REF!</v>
      </c>
      <c r="ES243" s="59" t="e">
        <f t="shared" si="375"/>
        <v>#REF!</v>
      </c>
      <c r="ET243" s="59" t="e">
        <f t="shared" si="376"/>
        <v>#REF!</v>
      </c>
      <c r="EU243" s="59" t="e">
        <f t="shared" si="377"/>
        <v>#REF!</v>
      </c>
      <c r="EV243" s="14" t="e">
        <f t="shared" si="378"/>
        <v>#REF!</v>
      </c>
      <c r="EW243" s="14" t="e">
        <f t="shared" si="379"/>
        <v>#REF!</v>
      </c>
      <c r="EX243" s="14" t="e">
        <f t="shared" si="380"/>
        <v>#REF!</v>
      </c>
      <c r="EY243" s="14" t="e">
        <f t="shared" si="381"/>
        <v>#REF!</v>
      </c>
    </row>
    <row r="244" spans="1:155" x14ac:dyDescent="0.2">
      <c r="A244" s="17">
        <v>30258880</v>
      </c>
      <c r="B244" t="s">
        <v>62</v>
      </c>
      <c r="C244" t="s">
        <v>2145</v>
      </c>
      <c r="D244" t="s">
        <v>2146</v>
      </c>
      <c r="E244" t="s">
        <v>1279</v>
      </c>
      <c r="F244" t="s">
        <v>66</v>
      </c>
      <c r="G244" t="s">
        <v>42</v>
      </c>
      <c r="H244" t="s">
        <v>4168</v>
      </c>
      <c r="I244" t="s">
        <v>68</v>
      </c>
      <c r="J244" s="19" t="s">
        <v>69</v>
      </c>
      <c r="K244" t="s">
        <v>70</v>
      </c>
      <c r="L244">
        <v>1964</v>
      </c>
      <c r="M244">
        <f t="shared" si="290"/>
        <v>1964</v>
      </c>
      <c r="N244">
        <v>55</v>
      </c>
      <c r="O244" s="19">
        <f t="shared" si="291"/>
        <v>55</v>
      </c>
      <c r="P244" t="s">
        <v>80</v>
      </c>
      <c r="Q244" s="19" t="str">
        <f t="shared" si="292"/>
        <v>50-60</v>
      </c>
      <c r="R244" s="23">
        <v>331.7</v>
      </c>
      <c r="S244" s="15">
        <f t="shared" si="293"/>
        <v>0.33169999999999999</v>
      </c>
      <c r="T244">
        <v>30313939</v>
      </c>
      <c r="U244" t="s">
        <v>45</v>
      </c>
      <c r="V244" t="s">
        <v>46</v>
      </c>
      <c r="W244" s="20" t="s">
        <v>87</v>
      </c>
      <c r="X244" t="s">
        <v>88</v>
      </c>
      <c r="Z244" t="s">
        <v>2147</v>
      </c>
      <c r="AA244" t="s">
        <v>2148</v>
      </c>
      <c r="AB244" t="s">
        <v>749</v>
      </c>
      <c r="AC244">
        <v>1964</v>
      </c>
      <c r="AD244">
        <v>110</v>
      </c>
      <c r="AE244" t="str">
        <f t="shared" si="294"/>
        <v>&gt;80</v>
      </c>
      <c r="AF244">
        <v>-37.883997059999999</v>
      </c>
      <c r="AG244">
        <v>145.09079879999999</v>
      </c>
      <c r="AH244" t="s">
        <v>75</v>
      </c>
      <c r="AI244" t="s">
        <v>76</v>
      </c>
      <c r="AJ244" s="33" t="s">
        <v>81</v>
      </c>
      <c r="AL244" t="s">
        <v>48</v>
      </c>
      <c r="AM244" t="s">
        <v>86</v>
      </c>
      <c r="AN244">
        <v>220</v>
      </c>
      <c r="AO244" s="69">
        <v>4</v>
      </c>
      <c r="AP244">
        <v>2</v>
      </c>
      <c r="AQ244">
        <v>5</v>
      </c>
      <c r="AR244">
        <v>1</v>
      </c>
      <c r="AS244" s="82" t="str">
        <f t="shared" si="295"/>
        <v>Gw-5-1</v>
      </c>
      <c r="AT244" s="14">
        <f t="shared" si="296"/>
        <v>27976</v>
      </c>
      <c r="AU244" s="81">
        <f>VLOOKUP(C244,Bushfire_Vlookup!$F$2:$H$12575,3,FALSE)</f>
        <v>1</v>
      </c>
      <c r="AV244" s="14">
        <f>VLOOKUP(AS244,Safety_collateral_Vlookup!$J$3:$L$20,2,FALSE)</f>
        <v>9206290.8655511159</v>
      </c>
      <c r="AW244" s="14">
        <f>VLOOKUP(AS244,Safety_collateral_Vlookup!$J$3:$L$20,3,FALSE)</f>
        <v>148000</v>
      </c>
      <c r="AX244" s="48">
        <f t="shared" si="297"/>
        <v>10010879.81254304</v>
      </c>
      <c r="AY244" s="48">
        <f>AZ244</f>
        <v>110000</v>
      </c>
      <c r="AZ244" s="14">
        <v>110000</v>
      </c>
      <c r="BA244" s="16">
        <f t="shared" si="298"/>
        <v>91.007998295845823</v>
      </c>
      <c r="BB244" t="e">
        <f>IF(BA244&lt;=#REF!,#REF!,IF(BA244&lt;=#REF!,#REF!,IF(BA244&lt;=#REF!,#REF!,IF(BA244&lt;=#REF!,#REF!,#REF!))))</f>
        <v>#REF!</v>
      </c>
      <c r="BC244" s="51">
        <v>5</v>
      </c>
      <c r="BD244" s="21">
        <v>70</v>
      </c>
      <c r="BE244" s="21">
        <v>6.4399999999999999E-2</v>
      </c>
      <c r="BF244" s="26">
        <f t="shared" si="299"/>
        <v>7174.8812106213763</v>
      </c>
      <c r="BG244" s="21">
        <v>7</v>
      </c>
      <c r="BH244" s="21">
        <f t="shared" si="300"/>
        <v>54.6</v>
      </c>
      <c r="BI244" s="28">
        <f t="shared" si="301"/>
        <v>2.2519960070400004E-2</v>
      </c>
      <c r="BJ244" s="27">
        <f t="shared" si="302"/>
        <v>2.2519960070400004E-2</v>
      </c>
      <c r="BK244" s="28">
        <f t="shared" si="303"/>
        <v>0.34525945935897445</v>
      </c>
      <c r="BL244" s="35">
        <f t="shared" si="304"/>
        <v>31.421372288966197</v>
      </c>
      <c r="BM244" s="21" t="str">
        <f t="shared" si="305"/>
        <v>Cr5</v>
      </c>
      <c r="BN244" s="51">
        <v>5</v>
      </c>
      <c r="BO244" s="21">
        <v>1</v>
      </c>
      <c r="BP244" s="50" t="s">
        <v>5497</v>
      </c>
      <c r="BQ244" s="14">
        <v>27976</v>
      </c>
      <c r="BR244">
        <f>IFERROR(VLOOKUP(AO244,'Model Failure data- Lines'!$A$37:$E$41,3,FALSE),'Model Failure data- Lines'!$C$37)</f>
        <v>0.45419999999999999</v>
      </c>
      <c r="BS244" s="14">
        <f t="shared" si="306"/>
        <v>4546941.610857049</v>
      </c>
      <c r="BT244" s="34">
        <f t="shared" si="383"/>
        <v>98114.546368945856</v>
      </c>
      <c r="BU244" s="34">
        <f t="shared" si="308"/>
        <v>46.343195572233697</v>
      </c>
      <c r="BV244" s="54">
        <f t="shared" si="309"/>
        <v>4448827.0644881036</v>
      </c>
      <c r="BW244">
        <f>IFERROR(VLOOKUP(AO244,'Model Failure data- Lines'!$A$37:$E$41,4,FALSE),'Model Failure data- Lines'!$D$37)</f>
        <v>0.40249999999999997</v>
      </c>
      <c r="BX244" s="14">
        <f t="shared" si="310"/>
        <v>4029379.1245485735</v>
      </c>
      <c r="BY244" s="34">
        <f t="shared" si="311"/>
        <v>87513.310992582061</v>
      </c>
      <c r="BZ244" s="71">
        <f t="shared" si="312"/>
        <v>46.043042810825867</v>
      </c>
      <c r="CA244" s="71">
        <f t="shared" si="313"/>
        <v>3941865.8135559913</v>
      </c>
      <c r="CB244" s="56">
        <v>1</v>
      </c>
      <c r="CC244">
        <f>IFERROR(VLOOKUP(AO244,'Model Failure data- Lines'!$A$37:$E$41,5,FALSE),'Model Failure data- Lines'!$E$37)</f>
        <v>0.28349999999999997</v>
      </c>
      <c r="CD244" s="14">
        <f t="shared" si="314"/>
        <v>2838084.4268559515</v>
      </c>
      <c r="CE244" s="34">
        <f t="shared" si="315"/>
        <v>69623.450917130744</v>
      </c>
      <c r="CF244" s="34">
        <f t="shared" si="316"/>
        <v>40.763340361194956</v>
      </c>
      <c r="CG244" s="54">
        <f t="shared" si="317"/>
        <v>2768460.9759388207</v>
      </c>
      <c r="CH244" t="e">
        <f>IFERROR(VLOOKUP(AO244,'Model Failure data- Lines'!#REF!,3,FALSE),'Model Failure data- Lines'!#REF!)</f>
        <v>#REF!</v>
      </c>
      <c r="CI244" s="14" t="e">
        <f t="shared" si="318"/>
        <v>#REF!</v>
      </c>
      <c r="CJ244" s="34">
        <f t="shared" si="319"/>
        <v>94108.861710505385</v>
      </c>
      <c r="CK244" s="34" t="e">
        <f t="shared" si="320"/>
        <v>#REF!</v>
      </c>
      <c r="CL244" s="54" t="e">
        <f t="shared" si="321"/>
        <v>#REF!</v>
      </c>
      <c r="CM244" t="e">
        <f>IFERROR(VLOOKUP(AO244,'Model Failure data- Lines'!#REF!,4,FALSE),'Model Failure data- Lines'!#REF!)</f>
        <v>#REF!</v>
      </c>
      <c r="CN244" s="14" t="e">
        <f t="shared" si="322"/>
        <v>#REF!</v>
      </c>
      <c r="CO244" s="34">
        <f t="shared" si="323"/>
        <v>80513.4350222457</v>
      </c>
      <c r="CP244" s="34" t="e">
        <f t="shared" si="324"/>
        <v>#REF!</v>
      </c>
      <c r="CQ244" s="54" t="e">
        <f t="shared" si="325"/>
        <v>#REF!</v>
      </c>
      <c r="CR244" t="e">
        <f>IFERROR(VLOOKUP(AO244,'Model Failure data- Lines'!#REF!,5,FALSE),'Model Failure data- Lines'!#REF!)</f>
        <v>#REF!</v>
      </c>
      <c r="CS244" s="14" t="e">
        <f t="shared" si="326"/>
        <v>#REF!</v>
      </c>
      <c r="CT244" s="34">
        <f t="shared" si="327"/>
        <v>58931.029264376193</v>
      </c>
      <c r="CU244" s="34" t="e">
        <f t="shared" si="328"/>
        <v>#REF!</v>
      </c>
      <c r="CV244" s="54" t="e">
        <f t="shared" si="329"/>
        <v>#REF!</v>
      </c>
      <c r="CW244" t="s">
        <v>749</v>
      </c>
      <c r="CY244">
        <v>1</v>
      </c>
      <c r="CZ244">
        <f t="shared" si="330"/>
        <v>3941865.8135559917</v>
      </c>
      <c r="DA244" s="34">
        <f t="shared" si="331"/>
        <v>12014.78278</v>
      </c>
      <c r="DB244" s="34">
        <f t="shared" si="332"/>
        <v>0.42946749999999995</v>
      </c>
      <c r="DC244" s="34">
        <f t="shared" si="333"/>
        <v>3953802.7223010734</v>
      </c>
      <c r="DD244" s="9">
        <f t="shared" si="334"/>
        <v>63561.189999999995</v>
      </c>
      <c r="DE244" s="59">
        <f t="shared" si="335"/>
        <v>2.9817950628674241E-3</v>
      </c>
      <c r="DF244" s="59">
        <f t="shared" si="336"/>
        <v>1.0658403856403431E-7</v>
      </c>
      <c r="DG244" s="59">
        <f t="shared" si="337"/>
        <v>0.98124366064561686</v>
      </c>
      <c r="DH244" s="59">
        <f t="shared" si="338"/>
        <v>1.5774437707477079E-2</v>
      </c>
      <c r="DI244" s="14">
        <f t="shared" si="339"/>
        <v>11753.836021347137</v>
      </c>
      <c r="DJ244" s="14">
        <f t="shared" si="340"/>
        <v>0.42013997788630025</v>
      </c>
      <c r="DK244" s="14">
        <f t="shared" si="341"/>
        <v>3867930.8406674941</v>
      </c>
      <c r="DL244" s="14">
        <f t="shared" si="342"/>
        <v>62180.716727172447</v>
      </c>
      <c r="DM244">
        <f t="shared" si="343"/>
        <v>2768460.9759388207</v>
      </c>
      <c r="DN244" s="34">
        <f t="shared" si="344"/>
        <v>8462.5861319999985</v>
      </c>
      <c r="DO244" s="34">
        <f t="shared" si="345"/>
        <v>0.30249449999999994</v>
      </c>
      <c r="DP244" s="34">
        <f t="shared" si="346"/>
        <v>2784852.3522294513</v>
      </c>
      <c r="DQ244" s="9">
        <f t="shared" si="347"/>
        <v>44769.185999999994</v>
      </c>
      <c r="DR244" s="59">
        <f t="shared" si="348"/>
        <v>2.9817950628674237E-3</v>
      </c>
      <c r="DS244" s="59">
        <f t="shared" si="349"/>
        <v>1.0658403856403431E-7</v>
      </c>
      <c r="DT244" s="59">
        <f t="shared" si="350"/>
        <v>0.98124366064561686</v>
      </c>
      <c r="DU244" s="59">
        <f t="shared" si="351"/>
        <v>1.5774437707477079E-2</v>
      </c>
      <c r="DV244" s="14">
        <f t="shared" si="352"/>
        <v>8254.9832697955062</v>
      </c>
      <c r="DW244" s="14">
        <f t="shared" si="353"/>
        <v>0.29507375142248737</v>
      </c>
      <c r="DX244" s="14">
        <f t="shared" si="354"/>
        <v>2716534.7823847458</v>
      </c>
      <c r="DY244" s="14">
        <f t="shared" si="355"/>
        <v>43670.915210528125</v>
      </c>
      <c r="DZ244" s="34" t="e">
        <f t="shared" si="356"/>
        <v>#REF!</v>
      </c>
      <c r="EA244" s="34" t="e">
        <f t="shared" si="357"/>
        <v>#REF!</v>
      </c>
      <c r="EB244" s="34" t="e">
        <f t="shared" si="358"/>
        <v>#REF!</v>
      </c>
      <c r="EC244" s="34" t="e">
        <f t="shared" si="359"/>
        <v>#REF!</v>
      </c>
      <c r="ED244" s="34" t="e">
        <f t="shared" si="360"/>
        <v>#REF!</v>
      </c>
      <c r="EE244" s="59" t="e">
        <f t="shared" si="361"/>
        <v>#REF!</v>
      </c>
      <c r="EF244" s="59" t="e">
        <f t="shared" si="362"/>
        <v>#REF!</v>
      </c>
      <c r="EG244" s="59" t="e">
        <f t="shared" si="363"/>
        <v>#REF!</v>
      </c>
      <c r="EH244" s="59" t="e">
        <f t="shared" si="364"/>
        <v>#REF!</v>
      </c>
      <c r="EI244" s="14" t="e">
        <f t="shared" si="365"/>
        <v>#REF!</v>
      </c>
      <c r="EJ244" s="14" t="e">
        <f t="shared" si="366"/>
        <v>#REF!</v>
      </c>
      <c r="EK244" s="14" t="e">
        <f t="shared" si="367"/>
        <v>#REF!</v>
      </c>
      <c r="EL244" s="14" t="e">
        <f t="shared" si="368"/>
        <v>#REF!</v>
      </c>
      <c r="EM244" t="e">
        <f t="shared" si="369"/>
        <v>#REF!</v>
      </c>
      <c r="EN244" s="34" t="e">
        <f t="shared" si="370"/>
        <v>#REF!</v>
      </c>
      <c r="EO244" s="34" t="e">
        <f t="shared" si="371"/>
        <v>#REF!</v>
      </c>
      <c r="EP244" s="34" t="e">
        <f t="shared" si="372"/>
        <v>#REF!</v>
      </c>
      <c r="EQ244" s="34" t="e">
        <f t="shared" si="373"/>
        <v>#REF!</v>
      </c>
      <c r="ER244" s="59" t="e">
        <f t="shared" si="374"/>
        <v>#REF!</v>
      </c>
      <c r="ES244" s="59" t="e">
        <f t="shared" si="375"/>
        <v>#REF!</v>
      </c>
      <c r="ET244" s="59" t="e">
        <f t="shared" si="376"/>
        <v>#REF!</v>
      </c>
      <c r="EU244" s="59" t="e">
        <f t="shared" si="377"/>
        <v>#REF!</v>
      </c>
      <c r="EV244" s="14" t="e">
        <f t="shared" si="378"/>
        <v>#REF!</v>
      </c>
      <c r="EW244" s="14" t="e">
        <f t="shared" si="379"/>
        <v>#REF!</v>
      </c>
      <c r="EX244" s="14" t="e">
        <f t="shared" si="380"/>
        <v>#REF!</v>
      </c>
      <c r="EY244" s="14" t="e">
        <f t="shared" si="381"/>
        <v>#REF!</v>
      </c>
    </row>
    <row r="245" spans="1:155" x14ac:dyDescent="0.2">
      <c r="A245" s="17">
        <v>30166712</v>
      </c>
      <c r="B245" t="s">
        <v>62</v>
      </c>
      <c r="C245" t="s">
        <v>3092</v>
      </c>
      <c r="D245" t="s">
        <v>3093</v>
      </c>
      <c r="E245" t="s">
        <v>3094</v>
      </c>
      <c r="F245" t="s">
        <v>66</v>
      </c>
      <c r="G245" t="s">
        <v>42</v>
      </c>
      <c r="H245" t="s">
        <v>3095</v>
      </c>
      <c r="I245" t="s">
        <v>68</v>
      </c>
      <c r="J245" s="19" t="s">
        <v>69</v>
      </c>
      <c r="K245" t="s">
        <v>70</v>
      </c>
      <c r="L245">
        <v>1986</v>
      </c>
      <c r="M245">
        <f t="shared" si="290"/>
        <v>1986</v>
      </c>
      <c r="N245">
        <v>33</v>
      </c>
      <c r="O245" s="19">
        <f t="shared" si="291"/>
        <v>33</v>
      </c>
      <c r="P245" t="s">
        <v>44</v>
      </c>
      <c r="Q245" s="19" t="str">
        <f t="shared" si="292"/>
        <v>30-40</v>
      </c>
      <c r="R245" s="23">
        <v>322.60000000000002</v>
      </c>
      <c r="S245" s="15">
        <f t="shared" si="293"/>
        <v>0.3226</v>
      </c>
      <c r="T245">
        <v>30101362</v>
      </c>
      <c r="U245" t="s">
        <v>45</v>
      </c>
      <c r="V245" t="s">
        <v>46</v>
      </c>
      <c r="W245" s="20" t="s">
        <v>87</v>
      </c>
      <c r="X245" t="s">
        <v>88</v>
      </c>
      <c r="Y245" t="s">
        <v>1197</v>
      </c>
      <c r="Z245" t="s">
        <v>3096</v>
      </c>
      <c r="AA245" t="s">
        <v>3097</v>
      </c>
      <c r="AB245" t="s">
        <v>634</v>
      </c>
      <c r="AC245">
        <v>1986</v>
      </c>
      <c r="AD245">
        <v>66</v>
      </c>
      <c r="AE245" t="str">
        <f t="shared" si="294"/>
        <v>&lt;70</v>
      </c>
      <c r="AF245">
        <v>-37.876928370000002</v>
      </c>
      <c r="AG245">
        <v>145.07241409</v>
      </c>
      <c r="AH245" t="s">
        <v>75</v>
      </c>
      <c r="AI245" t="s">
        <v>76</v>
      </c>
      <c r="AJ245" s="33" t="s">
        <v>81</v>
      </c>
      <c r="AL245" t="s">
        <v>78</v>
      </c>
      <c r="AM245" t="s">
        <v>79</v>
      </c>
      <c r="AN245">
        <v>220</v>
      </c>
      <c r="AO245" s="69">
        <v>4</v>
      </c>
      <c r="AP245">
        <v>2</v>
      </c>
      <c r="AQ245">
        <v>0</v>
      </c>
      <c r="AR245">
        <v>1</v>
      </c>
      <c r="AS245" s="82" t="str">
        <f t="shared" si="295"/>
        <v>Gw-0-1</v>
      </c>
      <c r="AT245" s="14">
        <f t="shared" si="296"/>
        <v>27976</v>
      </c>
      <c r="AU245" s="81">
        <f>VLOOKUP(C245,Bushfire_Vlookup!$F$2:$H$12575,3,FALSE)</f>
        <v>1</v>
      </c>
      <c r="AV245" s="14">
        <f>VLOOKUP(AS245,Safety_collateral_Vlookup!$J$3:$L$20,2,FALSE)</f>
        <v>11570.139925214824</v>
      </c>
      <c r="AW245" s="14">
        <f>VLOOKUP(AS245,Safety_collateral_Vlookup!$J$3:$L$20,3,FALSE)</f>
        <v>148000</v>
      </c>
      <c r="AX245" s="48">
        <f t="shared" si="297"/>
        <v>200112.79830020419</v>
      </c>
      <c r="AY245" s="49">
        <f t="shared" ref="AY245:AY252" si="384">(R245/1000)*AZ245</f>
        <v>24517.599999999999</v>
      </c>
      <c r="AZ245" s="14">
        <v>76000</v>
      </c>
      <c r="BA245" s="16">
        <f t="shared" si="298"/>
        <v>8.1620059997799217</v>
      </c>
      <c r="BB245" t="e">
        <f>IF(BA245&lt;=#REF!,#REF!,IF(BA245&lt;=#REF!,#REF!,IF(BA245&lt;=#REF!,#REF!,IF(BA245&lt;=#REF!,#REF!,#REF!))))</f>
        <v>#REF!</v>
      </c>
      <c r="BC245" s="51">
        <v>4</v>
      </c>
      <c r="BD245" s="21">
        <v>70</v>
      </c>
      <c r="BE245" s="21">
        <v>6.4399999999999999E-2</v>
      </c>
      <c r="BF245" s="26">
        <f t="shared" si="299"/>
        <v>1599.1897051775513</v>
      </c>
      <c r="BG245" s="21">
        <v>7</v>
      </c>
      <c r="BH245" s="21">
        <f t="shared" si="300"/>
        <v>54.6</v>
      </c>
      <c r="BI245" s="28">
        <f t="shared" si="301"/>
        <v>2.2519960070400004E-2</v>
      </c>
      <c r="BJ245" s="27">
        <f t="shared" si="302"/>
        <v>2.2519960070400004E-2</v>
      </c>
      <c r="BK245" s="28">
        <f t="shared" si="303"/>
        <v>0.3452594593589744</v>
      </c>
      <c r="BL245" s="35">
        <f t="shared" si="304"/>
        <v>2.8180097787687211</v>
      </c>
      <c r="BM245" s="21" t="str">
        <f t="shared" si="305"/>
        <v>Cr3</v>
      </c>
      <c r="BN245" s="51">
        <v>3</v>
      </c>
      <c r="BO245" s="21">
        <v>1</v>
      </c>
      <c r="BP245" s="50" t="s">
        <v>5497</v>
      </c>
      <c r="BQ245" s="14">
        <v>27976</v>
      </c>
      <c r="BR245">
        <f>IFERROR(VLOOKUP(AO245,'Model Failure data- Lines'!$A$37:$E$41,3,FALSE),'Model Failure data- Lines'!$C$37)</f>
        <v>0.45419999999999999</v>
      </c>
      <c r="BS245" s="14">
        <f t="shared" si="306"/>
        <v>90891.232987952739</v>
      </c>
      <c r="BT245" s="34">
        <f t="shared" si="383"/>
        <v>21868.483655047879</v>
      </c>
      <c r="BU245" s="34">
        <f t="shared" si="308"/>
        <v>4.1562659040135328</v>
      </c>
      <c r="BV245" s="54">
        <f t="shared" si="309"/>
        <v>69022.749332904859</v>
      </c>
      <c r="BW245">
        <f>IFERROR(VLOOKUP(AO245,'Model Failure data- Lines'!$A$37:$E$41,4,FALSE),'Model Failure data- Lines'!$D$37)</f>
        <v>0.40249999999999997</v>
      </c>
      <c r="BX245" s="14">
        <f t="shared" si="310"/>
        <v>80545.401315832176</v>
      </c>
      <c r="BY245" s="34">
        <f t="shared" si="311"/>
        <v>19505.603214470269</v>
      </c>
      <c r="BZ245" s="71">
        <f t="shared" si="312"/>
        <v>4.129346856398648</v>
      </c>
      <c r="CA245" s="71">
        <f t="shared" si="313"/>
        <v>61039.798101361906</v>
      </c>
      <c r="CB245" s="56">
        <v>1</v>
      </c>
      <c r="CC245">
        <f>IFERROR(VLOOKUP(AO245,'Model Failure data- Lines'!$A$37:$E$41,5,FALSE),'Model Failure data- Lines'!$E$37)</f>
        <v>0.28349999999999997</v>
      </c>
      <c r="CD245" s="14">
        <f t="shared" si="314"/>
        <v>56731.978318107882</v>
      </c>
      <c r="CE245" s="34">
        <f t="shared" si="315"/>
        <v>15518.181092780405</v>
      </c>
      <c r="CF245" s="34">
        <f t="shared" si="316"/>
        <v>3.655839429822195</v>
      </c>
      <c r="CG245" s="54">
        <f t="shared" si="317"/>
        <v>41213.797225327478</v>
      </c>
      <c r="CH245" t="e">
        <f>IFERROR(VLOOKUP(AO245,'Model Failure data- Lines'!#REF!,3,FALSE),'Model Failure data- Lines'!#REF!)</f>
        <v>#REF!</v>
      </c>
      <c r="CI245" s="14" t="e">
        <f t="shared" si="318"/>
        <v>#REF!</v>
      </c>
      <c r="CJ245" s="34">
        <f t="shared" si="319"/>
        <v>20975.667526122608</v>
      </c>
      <c r="CK245" s="34" t="e">
        <f t="shared" si="320"/>
        <v>#REF!</v>
      </c>
      <c r="CL245" s="54" t="e">
        <f t="shared" si="321"/>
        <v>#REF!</v>
      </c>
      <c r="CM245" t="e">
        <f>IFERROR(VLOOKUP(AO245,'Model Failure data- Lines'!#REF!,4,FALSE),'Model Failure data- Lines'!#REF!)</f>
        <v>#REF!</v>
      </c>
      <c r="CN245" s="14" t="e">
        <f t="shared" si="322"/>
        <v>#REF!</v>
      </c>
      <c r="CO245" s="34">
        <f t="shared" si="323"/>
        <v>17945.419950012831</v>
      </c>
      <c r="CP245" s="34" t="e">
        <f t="shared" si="324"/>
        <v>#REF!</v>
      </c>
      <c r="CQ245" s="54" t="e">
        <f t="shared" si="325"/>
        <v>#REF!</v>
      </c>
      <c r="CR245" t="e">
        <f>IFERROR(VLOOKUP(AO245,'Model Failure data- Lines'!#REF!,5,FALSE),'Model Failure data- Lines'!#REF!)</f>
        <v>#REF!</v>
      </c>
      <c r="CS245" s="14" t="e">
        <f t="shared" si="326"/>
        <v>#REF!</v>
      </c>
      <c r="CT245" s="34">
        <f t="shared" si="327"/>
        <v>13134.976391747907</v>
      </c>
      <c r="CU245" s="34" t="e">
        <f t="shared" si="328"/>
        <v>#REF!</v>
      </c>
      <c r="CV245" s="54" t="e">
        <f t="shared" si="329"/>
        <v>#REF!</v>
      </c>
      <c r="CW245" t="s">
        <v>634</v>
      </c>
      <c r="CY245">
        <v>1</v>
      </c>
      <c r="CZ245">
        <f t="shared" si="330"/>
        <v>61039.798101361899</v>
      </c>
      <c r="DA245" s="34">
        <f t="shared" si="331"/>
        <v>12014.78278</v>
      </c>
      <c r="DB245" s="34">
        <f t="shared" si="332"/>
        <v>0.42946749999999995</v>
      </c>
      <c r="DC245" s="34">
        <f t="shared" si="333"/>
        <v>4968.9990683321967</v>
      </c>
      <c r="DD245" s="9">
        <f t="shared" si="334"/>
        <v>63561.189999999995</v>
      </c>
      <c r="DE245" s="59">
        <f t="shared" si="335"/>
        <v>0.1491678306113095</v>
      </c>
      <c r="DF245" s="59">
        <f t="shared" si="336"/>
        <v>5.3319928013765184E-6</v>
      </c>
      <c r="DG245" s="59">
        <f t="shared" si="337"/>
        <v>6.1691902792164494E-2</v>
      </c>
      <c r="DH245" s="59">
        <f t="shared" si="338"/>
        <v>0.78913493460372486</v>
      </c>
      <c r="DI245" s="14">
        <f t="shared" si="339"/>
        <v>9105.1742637324842</v>
      </c>
      <c r="DJ245" s="14">
        <f t="shared" si="340"/>
        <v>0.32546376407393773</v>
      </c>
      <c r="DK245" s="14">
        <f t="shared" si="341"/>
        <v>3765.6612909225655</v>
      </c>
      <c r="DL245" s="14">
        <f t="shared" si="342"/>
        <v>48168.637082942798</v>
      </c>
      <c r="DM245">
        <f t="shared" si="343"/>
        <v>41213.797225327478</v>
      </c>
      <c r="DN245" s="34">
        <f t="shared" si="344"/>
        <v>8462.5861319999985</v>
      </c>
      <c r="DO245" s="34">
        <f t="shared" si="345"/>
        <v>0.30249449999999994</v>
      </c>
      <c r="DP245" s="34">
        <f t="shared" si="346"/>
        <v>3499.9036916078949</v>
      </c>
      <c r="DQ245" s="9">
        <f t="shared" si="347"/>
        <v>44769.185999999994</v>
      </c>
      <c r="DR245" s="59">
        <f t="shared" si="348"/>
        <v>0.14916783061130948</v>
      </c>
      <c r="DS245" s="59">
        <f t="shared" si="349"/>
        <v>5.3319928013765184E-6</v>
      </c>
      <c r="DT245" s="59">
        <f t="shared" si="350"/>
        <v>6.1691902792164487E-2</v>
      </c>
      <c r="DU245" s="59">
        <f t="shared" si="351"/>
        <v>0.78913493460372475</v>
      </c>
      <c r="DV245" s="14">
        <f t="shared" si="352"/>
        <v>6147.7727233565056</v>
      </c>
      <c r="DW245" s="14">
        <f t="shared" si="353"/>
        <v>0.21975167012283761</v>
      </c>
      <c r="DX245" s="14">
        <f t="shared" si="354"/>
        <v>2542.5575721208811</v>
      </c>
      <c r="DY245" s="14">
        <f t="shared" si="355"/>
        <v>32523.247178179972</v>
      </c>
      <c r="DZ245" s="34" t="e">
        <f t="shared" si="356"/>
        <v>#REF!</v>
      </c>
      <c r="EA245" s="34" t="e">
        <f t="shared" si="357"/>
        <v>#REF!</v>
      </c>
      <c r="EB245" s="34" t="e">
        <f t="shared" si="358"/>
        <v>#REF!</v>
      </c>
      <c r="EC245" s="34" t="e">
        <f t="shared" si="359"/>
        <v>#REF!</v>
      </c>
      <c r="ED245" s="34" t="e">
        <f t="shared" si="360"/>
        <v>#REF!</v>
      </c>
      <c r="EE245" s="59" t="e">
        <f t="shared" si="361"/>
        <v>#REF!</v>
      </c>
      <c r="EF245" s="59" t="e">
        <f t="shared" si="362"/>
        <v>#REF!</v>
      </c>
      <c r="EG245" s="59" t="e">
        <f t="shared" si="363"/>
        <v>#REF!</v>
      </c>
      <c r="EH245" s="59" t="e">
        <f t="shared" si="364"/>
        <v>#REF!</v>
      </c>
      <c r="EI245" s="14" t="e">
        <f t="shared" si="365"/>
        <v>#REF!</v>
      </c>
      <c r="EJ245" s="14" t="e">
        <f t="shared" si="366"/>
        <v>#REF!</v>
      </c>
      <c r="EK245" s="14" t="e">
        <f t="shared" si="367"/>
        <v>#REF!</v>
      </c>
      <c r="EL245" s="14" t="e">
        <f t="shared" si="368"/>
        <v>#REF!</v>
      </c>
      <c r="EM245" t="e">
        <f t="shared" si="369"/>
        <v>#REF!</v>
      </c>
      <c r="EN245" s="34" t="e">
        <f t="shared" si="370"/>
        <v>#REF!</v>
      </c>
      <c r="EO245" s="34" t="e">
        <f t="shared" si="371"/>
        <v>#REF!</v>
      </c>
      <c r="EP245" s="34" t="e">
        <f t="shared" si="372"/>
        <v>#REF!</v>
      </c>
      <c r="EQ245" s="34" t="e">
        <f t="shared" si="373"/>
        <v>#REF!</v>
      </c>
      <c r="ER245" s="59" t="e">
        <f t="shared" si="374"/>
        <v>#REF!</v>
      </c>
      <c r="ES245" s="59" t="e">
        <f t="shared" si="375"/>
        <v>#REF!</v>
      </c>
      <c r="ET245" s="59" t="e">
        <f t="shared" si="376"/>
        <v>#REF!</v>
      </c>
      <c r="EU245" s="59" t="e">
        <f t="shared" si="377"/>
        <v>#REF!</v>
      </c>
      <c r="EV245" s="14" t="e">
        <f t="shared" si="378"/>
        <v>#REF!</v>
      </c>
      <c r="EW245" s="14" t="e">
        <f t="shared" si="379"/>
        <v>#REF!</v>
      </c>
      <c r="EX245" s="14" t="e">
        <f t="shared" si="380"/>
        <v>#REF!</v>
      </c>
      <c r="EY245" s="14" t="e">
        <f t="shared" si="381"/>
        <v>#REF!</v>
      </c>
    </row>
    <row r="246" spans="1:155" x14ac:dyDescent="0.2">
      <c r="A246" s="17">
        <v>30451287</v>
      </c>
      <c r="B246" t="s">
        <v>62</v>
      </c>
      <c r="C246" t="s">
        <v>2616</v>
      </c>
      <c r="D246" t="s">
        <v>2617</v>
      </c>
      <c r="E246" t="s">
        <v>2618</v>
      </c>
      <c r="F246" t="s">
        <v>66</v>
      </c>
      <c r="G246" t="s">
        <v>42</v>
      </c>
      <c r="H246" t="s">
        <v>5430</v>
      </c>
      <c r="I246" t="s">
        <v>68</v>
      </c>
      <c r="J246" s="19" t="s">
        <v>69</v>
      </c>
      <c r="K246" t="s">
        <v>70</v>
      </c>
      <c r="L246">
        <v>1964</v>
      </c>
      <c r="M246">
        <f t="shared" si="290"/>
        <v>1964</v>
      </c>
      <c r="N246">
        <v>55</v>
      </c>
      <c r="O246" s="19">
        <f t="shared" si="291"/>
        <v>55</v>
      </c>
      <c r="P246" t="s">
        <v>80</v>
      </c>
      <c r="Q246" s="19" t="str">
        <f t="shared" si="292"/>
        <v>50-60</v>
      </c>
      <c r="R246" s="23">
        <v>392.4</v>
      </c>
      <c r="S246" s="15">
        <f t="shared" si="293"/>
        <v>0.39239999999999997</v>
      </c>
      <c r="T246">
        <v>30007034</v>
      </c>
      <c r="U246" t="s">
        <v>45</v>
      </c>
      <c r="V246" t="s">
        <v>46</v>
      </c>
      <c r="W246" s="20" t="s">
        <v>87</v>
      </c>
      <c r="X246" t="s">
        <v>48</v>
      </c>
      <c r="Y246" t="s">
        <v>205</v>
      </c>
      <c r="Z246" t="s">
        <v>2619</v>
      </c>
      <c r="AA246" t="s">
        <v>2620</v>
      </c>
      <c r="AB246" t="s">
        <v>1545</v>
      </c>
      <c r="AC246">
        <v>1964</v>
      </c>
      <c r="AD246">
        <v>110</v>
      </c>
      <c r="AE246" t="str">
        <f t="shared" si="294"/>
        <v>&gt;80</v>
      </c>
      <c r="AF246">
        <v>-37.872488480000001</v>
      </c>
      <c r="AG246">
        <v>145.06757791000001</v>
      </c>
      <c r="AH246" t="s">
        <v>75</v>
      </c>
      <c r="AI246" t="s">
        <v>76</v>
      </c>
      <c r="AJ246" s="33" t="s">
        <v>81</v>
      </c>
      <c r="AL246" t="s">
        <v>48</v>
      </c>
      <c r="AM246" t="s">
        <v>86</v>
      </c>
      <c r="AN246">
        <v>220</v>
      </c>
      <c r="AO246" s="69">
        <v>4</v>
      </c>
      <c r="AP246">
        <v>2</v>
      </c>
      <c r="AQ246">
        <v>0</v>
      </c>
      <c r="AR246">
        <v>1</v>
      </c>
      <c r="AS246" s="82" t="str">
        <f t="shared" si="295"/>
        <v>Gw-0-1</v>
      </c>
      <c r="AT246" s="14">
        <f t="shared" si="296"/>
        <v>27976</v>
      </c>
      <c r="AU246" s="81">
        <f>VLOOKUP(C246,Bushfire_Vlookup!$F$2:$H$12575,3,FALSE)</f>
        <v>1</v>
      </c>
      <c r="AV246" s="14">
        <f>VLOOKUP(AS246,Safety_collateral_Vlookup!$J$3:$L$20,2,FALSE)</f>
        <v>11570.139925214824</v>
      </c>
      <c r="AW246" s="14">
        <f>VLOOKUP(AS246,Safety_collateral_Vlookup!$J$3:$L$20,3,FALSE)</f>
        <v>148000</v>
      </c>
      <c r="AX246" s="48">
        <f t="shared" si="297"/>
        <v>200112.79830020419</v>
      </c>
      <c r="AY246" s="49">
        <f t="shared" si="384"/>
        <v>29822.399999999998</v>
      </c>
      <c r="AZ246" s="14">
        <v>76000</v>
      </c>
      <c r="BA246" s="16">
        <f t="shared" si="298"/>
        <v>6.7101507021636158</v>
      </c>
      <c r="BB246" t="e">
        <f>IF(BA246&lt;=#REF!,#REF!,IF(BA246&lt;=#REF!,#REF!,IF(BA246&lt;=#REF!,#REF!,IF(BA246&lt;=#REF!,#REF!,#REF!))))</f>
        <v>#REF!</v>
      </c>
      <c r="BC246" s="51">
        <v>4</v>
      </c>
      <c r="BD246" s="21">
        <v>70</v>
      </c>
      <c r="BE246" s="21">
        <v>6.4399999999999999E-2</v>
      </c>
      <c r="BF246" s="26">
        <f t="shared" si="299"/>
        <v>1945.2016128694086</v>
      </c>
      <c r="BG246" s="21">
        <v>7</v>
      </c>
      <c r="BH246" s="21">
        <f t="shared" si="300"/>
        <v>54.6</v>
      </c>
      <c r="BI246" s="28">
        <f t="shared" si="301"/>
        <v>2.2519960070400004E-2</v>
      </c>
      <c r="BJ246" s="27">
        <f t="shared" si="302"/>
        <v>2.2519960070400004E-2</v>
      </c>
      <c r="BK246" s="28">
        <f t="shared" si="303"/>
        <v>0.3452594593589744</v>
      </c>
      <c r="BL246" s="35">
        <f t="shared" si="304"/>
        <v>2.316743003646252</v>
      </c>
      <c r="BM246" s="21" t="str">
        <f t="shared" si="305"/>
        <v>Cr3</v>
      </c>
      <c r="BN246" s="51">
        <v>3</v>
      </c>
      <c r="BO246" s="21">
        <v>1</v>
      </c>
      <c r="BP246" s="50" t="s">
        <v>5497</v>
      </c>
      <c r="BQ246" s="14">
        <v>27976</v>
      </c>
      <c r="BR246">
        <f>IFERROR(VLOOKUP(AO246,'Model Failure data- Lines'!$A$37:$E$41,3,FALSE),'Model Failure data- Lines'!$C$37)</f>
        <v>0.45419999999999999</v>
      </c>
      <c r="BS246" s="14">
        <f t="shared" si="306"/>
        <v>90891.232987952739</v>
      </c>
      <c r="BT246" s="34">
        <f t="shared" si="383"/>
        <v>26600.10225121137</v>
      </c>
      <c r="BU246" s="34">
        <f t="shared" si="308"/>
        <v>3.4169505113016454</v>
      </c>
      <c r="BV246" s="54">
        <f t="shared" si="309"/>
        <v>64291.130736741368</v>
      </c>
      <c r="BW246">
        <f>IFERROR(VLOOKUP(AO246,'Model Failure data- Lines'!$A$37:$E$41,4,FALSE),'Model Failure data- Lines'!$D$37)</f>
        <v>0.40249999999999997</v>
      </c>
      <c r="BX246" s="14">
        <f t="shared" si="310"/>
        <v>80545.401315832176</v>
      </c>
      <c r="BY246" s="34">
        <f t="shared" si="311"/>
        <v>23725.972415865264</v>
      </c>
      <c r="BZ246" s="71">
        <f t="shared" si="312"/>
        <v>3.3948198161931802</v>
      </c>
      <c r="CA246" s="71">
        <f t="shared" si="313"/>
        <v>56819.428899966908</v>
      </c>
      <c r="CB246" s="56">
        <v>1</v>
      </c>
      <c r="CC246">
        <f>IFERROR(VLOOKUP(AO246,'Model Failure data- Lines'!$A$37:$E$41,5,FALSE),'Model Failure data- Lines'!$E$37)</f>
        <v>0.28349999999999997</v>
      </c>
      <c r="CD246" s="14">
        <f t="shared" si="314"/>
        <v>56731.978318107882</v>
      </c>
      <c r="CE246" s="34">
        <f t="shared" si="315"/>
        <v>18875.803660282181</v>
      </c>
      <c r="CF246" s="34">
        <f t="shared" si="316"/>
        <v>3.0055397555062182</v>
      </c>
      <c r="CG246" s="54">
        <f t="shared" si="317"/>
        <v>37856.174657825701</v>
      </c>
      <c r="CH246" t="e">
        <f>IFERROR(VLOOKUP(AO246,'Model Failure data- Lines'!#REF!,3,FALSE),'Model Failure data- Lines'!#REF!)</f>
        <v>#REF!</v>
      </c>
      <c r="CI246" s="14" t="e">
        <f t="shared" si="318"/>
        <v>#REF!</v>
      </c>
      <c r="CJ246" s="34">
        <f t="shared" si="319"/>
        <v>25514.110158867054</v>
      </c>
      <c r="CK246" s="34" t="e">
        <f t="shared" si="320"/>
        <v>#REF!</v>
      </c>
      <c r="CL246" s="54" t="e">
        <f t="shared" si="321"/>
        <v>#REF!</v>
      </c>
      <c r="CM246" t="e">
        <f>IFERROR(VLOOKUP(AO246,'Model Failure data- Lines'!#REF!,4,FALSE),'Model Failure data- Lines'!#REF!)</f>
        <v>#REF!</v>
      </c>
      <c r="CN246" s="14" t="e">
        <f t="shared" si="322"/>
        <v>#REF!</v>
      </c>
      <c r="CO246" s="34">
        <f t="shared" si="323"/>
        <v>21828.216950976548</v>
      </c>
      <c r="CP246" s="34" t="e">
        <f t="shared" si="324"/>
        <v>#REF!</v>
      </c>
      <c r="CQ246" s="54" t="e">
        <f t="shared" si="325"/>
        <v>#REF!</v>
      </c>
      <c r="CR246" t="e">
        <f>IFERROR(VLOOKUP(AO246,'Model Failure data- Lines'!#REF!,5,FALSE),'Model Failure data- Lines'!#REF!)</f>
        <v>#REF!</v>
      </c>
      <c r="CS246" s="14" t="e">
        <f t="shared" si="326"/>
        <v>#REF!</v>
      </c>
      <c r="CT246" s="34">
        <f t="shared" si="327"/>
        <v>15976.952064853933</v>
      </c>
      <c r="CU246" s="34" t="e">
        <f t="shared" si="328"/>
        <v>#REF!</v>
      </c>
      <c r="CV246" s="54" t="e">
        <f t="shared" si="329"/>
        <v>#REF!</v>
      </c>
      <c r="CW246" t="s">
        <v>1545</v>
      </c>
      <c r="CY246">
        <v>1</v>
      </c>
      <c r="CZ246">
        <f t="shared" si="330"/>
        <v>56819.428899966915</v>
      </c>
      <c r="DA246" s="34">
        <f t="shared" si="331"/>
        <v>12014.78278</v>
      </c>
      <c r="DB246" s="34">
        <f t="shared" si="332"/>
        <v>0.42946749999999995</v>
      </c>
      <c r="DC246" s="34">
        <f t="shared" si="333"/>
        <v>4968.9990683321967</v>
      </c>
      <c r="DD246" s="9">
        <f t="shared" si="334"/>
        <v>63561.189999999995</v>
      </c>
      <c r="DE246" s="59">
        <f t="shared" si="335"/>
        <v>0.1491678306113095</v>
      </c>
      <c r="DF246" s="59">
        <f t="shared" si="336"/>
        <v>5.3319928013765184E-6</v>
      </c>
      <c r="DG246" s="59">
        <f t="shared" si="337"/>
        <v>6.1691902792164494E-2</v>
      </c>
      <c r="DH246" s="59">
        <f t="shared" si="338"/>
        <v>0.78913493460372486</v>
      </c>
      <c r="DI246" s="14">
        <f t="shared" si="339"/>
        <v>8475.6309455816081</v>
      </c>
      <c r="DJ246" s="14">
        <f t="shared" si="340"/>
        <v>0.3029607858729485</v>
      </c>
      <c r="DK246" s="14">
        <f t="shared" si="341"/>
        <v>3505.2986844030606</v>
      </c>
      <c r="DL246" s="14">
        <f t="shared" si="342"/>
        <v>44838.196309196377</v>
      </c>
      <c r="DM246">
        <f t="shared" si="343"/>
        <v>37856.174657825701</v>
      </c>
      <c r="DN246" s="34">
        <f t="shared" si="344"/>
        <v>8462.5861319999985</v>
      </c>
      <c r="DO246" s="34">
        <f t="shared" si="345"/>
        <v>0.30249449999999994</v>
      </c>
      <c r="DP246" s="34">
        <f t="shared" si="346"/>
        <v>3499.9036916078949</v>
      </c>
      <c r="DQ246" s="9">
        <f t="shared" si="347"/>
        <v>44769.185999999994</v>
      </c>
      <c r="DR246" s="59">
        <f t="shared" si="348"/>
        <v>0.14916783061130948</v>
      </c>
      <c r="DS246" s="59">
        <f t="shared" si="349"/>
        <v>5.3319928013765184E-6</v>
      </c>
      <c r="DT246" s="59">
        <f t="shared" si="350"/>
        <v>6.1691902792164487E-2</v>
      </c>
      <c r="DU246" s="59">
        <f t="shared" si="351"/>
        <v>0.78913493460372475</v>
      </c>
      <c r="DV246" s="14">
        <f t="shared" si="352"/>
        <v>5646.9234489506916</v>
      </c>
      <c r="DW246" s="14">
        <f t="shared" si="353"/>
        <v>0.20184885076317882</v>
      </c>
      <c r="DX246" s="14">
        <f t="shared" si="354"/>
        <v>2335.4194470737839</v>
      </c>
      <c r="DY246" s="14">
        <f t="shared" si="355"/>
        <v>29873.629912950466</v>
      </c>
      <c r="DZ246" s="34" t="e">
        <f t="shared" si="356"/>
        <v>#REF!</v>
      </c>
      <c r="EA246" s="34" t="e">
        <f t="shared" si="357"/>
        <v>#REF!</v>
      </c>
      <c r="EB246" s="34" t="e">
        <f t="shared" si="358"/>
        <v>#REF!</v>
      </c>
      <c r="EC246" s="34" t="e">
        <f t="shared" si="359"/>
        <v>#REF!</v>
      </c>
      <c r="ED246" s="34" t="e">
        <f t="shared" si="360"/>
        <v>#REF!</v>
      </c>
      <c r="EE246" s="59" t="e">
        <f t="shared" si="361"/>
        <v>#REF!</v>
      </c>
      <c r="EF246" s="59" t="e">
        <f t="shared" si="362"/>
        <v>#REF!</v>
      </c>
      <c r="EG246" s="59" t="e">
        <f t="shared" si="363"/>
        <v>#REF!</v>
      </c>
      <c r="EH246" s="59" t="e">
        <f t="shared" si="364"/>
        <v>#REF!</v>
      </c>
      <c r="EI246" s="14" t="e">
        <f t="shared" si="365"/>
        <v>#REF!</v>
      </c>
      <c r="EJ246" s="14" t="e">
        <f t="shared" si="366"/>
        <v>#REF!</v>
      </c>
      <c r="EK246" s="14" t="e">
        <f t="shared" si="367"/>
        <v>#REF!</v>
      </c>
      <c r="EL246" s="14" t="e">
        <f t="shared" si="368"/>
        <v>#REF!</v>
      </c>
      <c r="EM246" t="e">
        <f t="shared" si="369"/>
        <v>#REF!</v>
      </c>
      <c r="EN246" s="34" t="e">
        <f t="shared" si="370"/>
        <v>#REF!</v>
      </c>
      <c r="EO246" s="34" t="e">
        <f t="shared" si="371"/>
        <v>#REF!</v>
      </c>
      <c r="EP246" s="34" t="e">
        <f t="shared" si="372"/>
        <v>#REF!</v>
      </c>
      <c r="EQ246" s="34" t="e">
        <f t="shared" si="373"/>
        <v>#REF!</v>
      </c>
      <c r="ER246" s="59" t="e">
        <f t="shared" si="374"/>
        <v>#REF!</v>
      </c>
      <c r="ES246" s="59" t="e">
        <f t="shared" si="375"/>
        <v>#REF!</v>
      </c>
      <c r="ET246" s="59" t="e">
        <f t="shared" si="376"/>
        <v>#REF!</v>
      </c>
      <c r="EU246" s="59" t="e">
        <f t="shared" si="377"/>
        <v>#REF!</v>
      </c>
      <c r="EV246" s="14" t="e">
        <f t="shared" si="378"/>
        <v>#REF!</v>
      </c>
      <c r="EW246" s="14" t="e">
        <f t="shared" si="379"/>
        <v>#REF!</v>
      </c>
      <c r="EX246" s="14" t="e">
        <f t="shared" si="380"/>
        <v>#REF!</v>
      </c>
      <c r="EY246" s="14" t="e">
        <f t="shared" si="381"/>
        <v>#REF!</v>
      </c>
    </row>
    <row r="247" spans="1:155" x14ac:dyDescent="0.2">
      <c r="A247" s="17">
        <v>30396356</v>
      </c>
      <c r="B247" t="s">
        <v>62</v>
      </c>
      <c r="C247" t="s">
        <v>2129</v>
      </c>
      <c r="D247" t="s">
        <v>2130</v>
      </c>
      <c r="E247" t="s">
        <v>2131</v>
      </c>
      <c r="F247" t="s">
        <v>66</v>
      </c>
      <c r="G247" t="s">
        <v>42</v>
      </c>
      <c r="H247" t="s">
        <v>5208</v>
      </c>
      <c r="I247" t="s">
        <v>68</v>
      </c>
      <c r="J247" s="19" t="s">
        <v>69</v>
      </c>
      <c r="K247" t="s">
        <v>70</v>
      </c>
      <c r="L247">
        <v>1964</v>
      </c>
      <c r="M247">
        <f t="shared" si="290"/>
        <v>1964</v>
      </c>
      <c r="N247">
        <v>55</v>
      </c>
      <c r="O247" s="19">
        <f t="shared" si="291"/>
        <v>55</v>
      </c>
      <c r="P247" t="s">
        <v>80</v>
      </c>
      <c r="Q247" s="19" t="str">
        <f t="shared" si="292"/>
        <v>50-60</v>
      </c>
      <c r="R247" s="23">
        <v>407.2</v>
      </c>
      <c r="S247" s="15">
        <f t="shared" si="293"/>
        <v>0.40720000000000001</v>
      </c>
      <c r="T247">
        <v>30092896</v>
      </c>
      <c r="U247" t="s">
        <v>45</v>
      </c>
      <c r="V247" t="s">
        <v>46</v>
      </c>
      <c r="W247" s="20" t="s">
        <v>87</v>
      </c>
      <c r="X247" t="s">
        <v>88</v>
      </c>
      <c r="Y247" t="s">
        <v>1051</v>
      </c>
      <c r="Z247" t="s">
        <v>2132</v>
      </c>
      <c r="AA247" t="s">
        <v>2133</v>
      </c>
      <c r="AB247" t="s">
        <v>2134</v>
      </c>
      <c r="AC247">
        <v>1964</v>
      </c>
      <c r="AD247">
        <v>110</v>
      </c>
      <c r="AE247" t="str">
        <f t="shared" si="294"/>
        <v>&gt;80</v>
      </c>
      <c r="AF247">
        <v>-37.866694099999997</v>
      </c>
      <c r="AG247">
        <v>145.06355742</v>
      </c>
      <c r="AH247" t="s">
        <v>75</v>
      </c>
      <c r="AI247" t="s">
        <v>76</v>
      </c>
      <c r="AJ247" s="33" t="s">
        <v>81</v>
      </c>
      <c r="AL247" t="s">
        <v>48</v>
      </c>
      <c r="AM247" t="s">
        <v>86</v>
      </c>
      <c r="AN247">
        <v>220</v>
      </c>
      <c r="AO247" s="69">
        <v>4</v>
      </c>
      <c r="AP247">
        <v>2</v>
      </c>
      <c r="AQ247">
        <v>0</v>
      </c>
      <c r="AR247">
        <v>1</v>
      </c>
      <c r="AS247" s="82" t="str">
        <f t="shared" si="295"/>
        <v>Gw-0-1</v>
      </c>
      <c r="AT247" s="14">
        <f t="shared" si="296"/>
        <v>27976</v>
      </c>
      <c r="AU247" s="81">
        <f>VLOOKUP(C247,Bushfire_Vlookup!$F$2:$H$12575,3,FALSE)</f>
        <v>1</v>
      </c>
      <c r="AV247" s="14">
        <f>VLOOKUP(AS247,Safety_collateral_Vlookup!$J$3:$L$20,2,FALSE)</f>
        <v>11570.139925214824</v>
      </c>
      <c r="AW247" s="14">
        <f>VLOOKUP(AS247,Safety_collateral_Vlookup!$J$3:$L$20,3,FALSE)</f>
        <v>148000</v>
      </c>
      <c r="AX247" s="48">
        <f t="shared" si="297"/>
        <v>200112.79830020419</v>
      </c>
      <c r="AY247" s="49">
        <f t="shared" si="384"/>
        <v>30947.200000000001</v>
      </c>
      <c r="AZ247" s="14">
        <v>76000</v>
      </c>
      <c r="BA247" s="16">
        <f t="shared" si="298"/>
        <v>6.4662650676056055</v>
      </c>
      <c r="BB247" t="e">
        <f>IF(BA247&lt;=#REF!,#REF!,IF(BA247&lt;=#REF!,#REF!,IF(BA247&lt;=#REF!,#REF!,IF(BA247&lt;=#REF!,#REF!,#REF!))))</f>
        <v>#REF!</v>
      </c>
      <c r="BC247" s="51">
        <v>4</v>
      </c>
      <c r="BD247" s="21">
        <v>70</v>
      </c>
      <c r="BE247" s="21">
        <v>6.4399999999999999E-2</v>
      </c>
      <c r="BF247" s="26">
        <f t="shared" si="299"/>
        <v>2018.5680345576536</v>
      </c>
      <c r="BG247" s="21">
        <v>7</v>
      </c>
      <c r="BH247" s="21">
        <f t="shared" si="300"/>
        <v>54.6</v>
      </c>
      <c r="BI247" s="28">
        <f t="shared" si="301"/>
        <v>2.2519960070400004E-2</v>
      </c>
      <c r="BJ247" s="27">
        <f t="shared" si="302"/>
        <v>2.2519960070400004E-2</v>
      </c>
      <c r="BK247" s="28">
        <f t="shared" si="303"/>
        <v>0.3452594593589744</v>
      </c>
      <c r="BL247" s="35">
        <f t="shared" si="304"/>
        <v>2.2325391813133328</v>
      </c>
      <c r="BM247" s="21" t="str">
        <f t="shared" si="305"/>
        <v>Cr3</v>
      </c>
      <c r="BN247" s="51">
        <v>3</v>
      </c>
      <c r="BO247" s="21">
        <v>1</v>
      </c>
      <c r="BP247" s="50" t="s">
        <v>5497</v>
      </c>
      <c r="BQ247" s="14">
        <v>27976</v>
      </c>
      <c r="BR247">
        <f>IFERROR(VLOOKUP(AO247,'Model Failure data- Lines'!$A$37:$E$41,3,FALSE),'Model Failure data- Lines'!$C$37)</f>
        <v>0.45419999999999999</v>
      </c>
      <c r="BS247" s="14">
        <f t="shared" si="306"/>
        <v>90891.232987952739</v>
      </c>
      <c r="BT247" s="34">
        <f t="shared" si="383"/>
        <v>27603.368085354919</v>
      </c>
      <c r="BU247" s="34">
        <f t="shared" si="308"/>
        <v>3.2927587933073812</v>
      </c>
      <c r="BV247" s="54">
        <f t="shared" si="309"/>
        <v>63287.864902597823</v>
      </c>
      <c r="BW247">
        <f>IFERROR(VLOOKUP(AO247,'Model Failure data- Lines'!$A$37:$E$41,4,FALSE),'Model Failure data- Lines'!$D$37)</f>
        <v>0.40249999999999997</v>
      </c>
      <c r="BX247" s="14">
        <f t="shared" si="310"/>
        <v>80545.401315832176</v>
      </c>
      <c r="BY247" s="34">
        <f t="shared" si="311"/>
        <v>24620.835799542143</v>
      </c>
      <c r="BZ247" s="71">
        <f t="shared" si="312"/>
        <v>3.2714324554867478</v>
      </c>
      <c r="CA247" s="71">
        <f t="shared" si="313"/>
        <v>55924.565516290037</v>
      </c>
      <c r="CB247" s="56">
        <v>1</v>
      </c>
      <c r="CC247">
        <f>IFERROR(VLOOKUP(AO247,'Model Failure data- Lines'!$A$37:$E$41,5,FALSE),'Model Failure data- Lines'!$E$37)</f>
        <v>0.28349999999999997</v>
      </c>
      <c r="CD247" s="14">
        <f t="shared" si="314"/>
        <v>56731.978318107882</v>
      </c>
      <c r="CE247" s="34">
        <f t="shared" si="315"/>
        <v>19587.735092932988</v>
      </c>
      <c r="CF247" s="34">
        <f t="shared" si="316"/>
        <v>2.8963010806990175</v>
      </c>
      <c r="CG247" s="54">
        <f t="shared" si="317"/>
        <v>37144.243225174898</v>
      </c>
      <c r="CH247" t="e">
        <f>IFERROR(VLOOKUP(AO247,'Model Failure data- Lines'!#REF!,3,FALSE),'Model Failure data- Lines'!#REF!)</f>
        <v>#REF!</v>
      </c>
      <c r="CI247" s="14" t="e">
        <f t="shared" si="318"/>
        <v>#REF!</v>
      </c>
      <c r="CJ247" s="34">
        <f t="shared" si="319"/>
        <v>26476.416046612296</v>
      </c>
      <c r="CK247" s="34" t="e">
        <f t="shared" si="320"/>
        <v>#REF!</v>
      </c>
      <c r="CL247" s="54" t="e">
        <f t="shared" si="321"/>
        <v>#REF!</v>
      </c>
      <c r="CM247" t="e">
        <f>IFERROR(VLOOKUP(AO247,'Model Failure data- Lines'!#REF!,4,FALSE),'Model Failure data- Lines'!#REF!)</f>
        <v>#REF!</v>
      </c>
      <c r="CN247" s="14" t="e">
        <f t="shared" si="322"/>
        <v>#REF!</v>
      </c>
      <c r="CO247" s="34">
        <f t="shared" si="323"/>
        <v>22651.503421094931</v>
      </c>
      <c r="CP247" s="34" t="e">
        <f t="shared" si="324"/>
        <v>#REF!</v>
      </c>
      <c r="CQ247" s="54" t="e">
        <f t="shared" si="325"/>
        <v>#REF!</v>
      </c>
      <c r="CR247" t="e">
        <f>IFERROR(VLOOKUP(AO247,'Model Failure data- Lines'!#REF!,5,FALSE),'Model Failure data- Lines'!#REF!)</f>
        <v>#REF!</v>
      </c>
      <c r="CS247" s="14" t="e">
        <f t="shared" si="326"/>
        <v>#REF!</v>
      </c>
      <c r="CT247" s="34">
        <f t="shared" si="327"/>
        <v>16579.548625913663</v>
      </c>
      <c r="CU247" s="34" t="e">
        <f t="shared" si="328"/>
        <v>#REF!</v>
      </c>
      <c r="CV247" s="54" t="e">
        <f t="shared" si="329"/>
        <v>#REF!</v>
      </c>
      <c r="CW247" t="s">
        <v>2134</v>
      </c>
      <c r="CY247">
        <v>1</v>
      </c>
      <c r="CZ247">
        <f t="shared" si="330"/>
        <v>55924.565516290037</v>
      </c>
      <c r="DA247" s="34">
        <f t="shared" si="331"/>
        <v>12014.78278</v>
      </c>
      <c r="DB247" s="34">
        <f t="shared" si="332"/>
        <v>0.42946749999999995</v>
      </c>
      <c r="DC247" s="34">
        <f t="shared" si="333"/>
        <v>4968.9990683321967</v>
      </c>
      <c r="DD247" s="9">
        <f t="shared" si="334"/>
        <v>63561.189999999995</v>
      </c>
      <c r="DE247" s="59">
        <f t="shared" si="335"/>
        <v>0.1491678306113095</v>
      </c>
      <c r="DF247" s="59">
        <f t="shared" si="336"/>
        <v>5.3319928013765184E-6</v>
      </c>
      <c r="DG247" s="59">
        <f t="shared" si="337"/>
        <v>6.1691902792164494E-2</v>
      </c>
      <c r="DH247" s="59">
        <f t="shared" si="338"/>
        <v>0.78913493460372486</v>
      </c>
      <c r="DI247" s="14">
        <f t="shared" si="339"/>
        <v>8342.1461159450319</v>
      </c>
      <c r="DJ247" s="14">
        <f t="shared" si="340"/>
        <v>0.29818938075296791</v>
      </c>
      <c r="DK247" s="14">
        <f t="shared" si="341"/>
        <v>3450.0928595249993</v>
      </c>
      <c r="DL247" s="14">
        <f t="shared" si="342"/>
        <v>44132.028351439265</v>
      </c>
      <c r="DM247">
        <f t="shared" si="343"/>
        <v>37144.243225174898</v>
      </c>
      <c r="DN247" s="34">
        <f t="shared" si="344"/>
        <v>8462.5861319999985</v>
      </c>
      <c r="DO247" s="34">
        <f t="shared" si="345"/>
        <v>0.30249449999999994</v>
      </c>
      <c r="DP247" s="34">
        <f t="shared" si="346"/>
        <v>3499.9036916078949</v>
      </c>
      <c r="DQ247" s="9">
        <f t="shared" si="347"/>
        <v>44769.185999999994</v>
      </c>
      <c r="DR247" s="59">
        <f t="shared" si="348"/>
        <v>0.14916783061130948</v>
      </c>
      <c r="DS247" s="59">
        <f t="shared" si="349"/>
        <v>5.3319928013765184E-6</v>
      </c>
      <c r="DT247" s="59">
        <f t="shared" si="350"/>
        <v>6.1691902792164487E-2</v>
      </c>
      <c r="DU247" s="59">
        <f t="shared" si="351"/>
        <v>0.78913493460372475</v>
      </c>
      <c r="DV247" s="14">
        <f t="shared" si="352"/>
        <v>5540.7261815981683</v>
      </c>
      <c r="DW247" s="14">
        <f t="shared" si="353"/>
        <v>0.19805283748921107</v>
      </c>
      <c r="DX247" s="14">
        <f t="shared" si="354"/>
        <v>2291.4990423360041</v>
      </c>
      <c r="DY247" s="14">
        <f t="shared" si="355"/>
        <v>29311.819948403234</v>
      </c>
      <c r="DZ247" s="34" t="e">
        <f t="shared" si="356"/>
        <v>#REF!</v>
      </c>
      <c r="EA247" s="34" t="e">
        <f t="shared" si="357"/>
        <v>#REF!</v>
      </c>
      <c r="EB247" s="34" t="e">
        <f t="shared" si="358"/>
        <v>#REF!</v>
      </c>
      <c r="EC247" s="34" t="e">
        <f t="shared" si="359"/>
        <v>#REF!</v>
      </c>
      <c r="ED247" s="34" t="e">
        <f t="shared" si="360"/>
        <v>#REF!</v>
      </c>
      <c r="EE247" s="59" t="e">
        <f t="shared" si="361"/>
        <v>#REF!</v>
      </c>
      <c r="EF247" s="59" t="e">
        <f t="shared" si="362"/>
        <v>#REF!</v>
      </c>
      <c r="EG247" s="59" t="e">
        <f t="shared" si="363"/>
        <v>#REF!</v>
      </c>
      <c r="EH247" s="59" t="e">
        <f t="shared" si="364"/>
        <v>#REF!</v>
      </c>
      <c r="EI247" s="14" t="e">
        <f t="shared" si="365"/>
        <v>#REF!</v>
      </c>
      <c r="EJ247" s="14" t="e">
        <f t="shared" si="366"/>
        <v>#REF!</v>
      </c>
      <c r="EK247" s="14" t="e">
        <f t="shared" si="367"/>
        <v>#REF!</v>
      </c>
      <c r="EL247" s="14" t="e">
        <f t="shared" si="368"/>
        <v>#REF!</v>
      </c>
      <c r="EM247" t="e">
        <f t="shared" si="369"/>
        <v>#REF!</v>
      </c>
      <c r="EN247" s="34" t="e">
        <f t="shared" si="370"/>
        <v>#REF!</v>
      </c>
      <c r="EO247" s="34" t="e">
        <f t="shared" si="371"/>
        <v>#REF!</v>
      </c>
      <c r="EP247" s="34" t="e">
        <f t="shared" si="372"/>
        <v>#REF!</v>
      </c>
      <c r="EQ247" s="34" t="e">
        <f t="shared" si="373"/>
        <v>#REF!</v>
      </c>
      <c r="ER247" s="59" t="e">
        <f t="shared" si="374"/>
        <v>#REF!</v>
      </c>
      <c r="ES247" s="59" t="e">
        <f t="shared" si="375"/>
        <v>#REF!</v>
      </c>
      <c r="ET247" s="59" t="e">
        <f t="shared" si="376"/>
        <v>#REF!</v>
      </c>
      <c r="EU247" s="59" t="e">
        <f t="shared" si="377"/>
        <v>#REF!</v>
      </c>
      <c r="EV247" s="14" t="e">
        <f t="shared" si="378"/>
        <v>#REF!</v>
      </c>
      <c r="EW247" s="14" t="e">
        <f t="shared" si="379"/>
        <v>#REF!</v>
      </c>
      <c r="EX247" s="14" t="e">
        <f t="shared" si="380"/>
        <v>#REF!</v>
      </c>
      <c r="EY247" s="14" t="e">
        <f t="shared" si="381"/>
        <v>#REF!</v>
      </c>
    </row>
    <row r="248" spans="1:155" x14ac:dyDescent="0.2">
      <c r="A248" s="17">
        <v>30170914</v>
      </c>
      <c r="B248" t="s">
        <v>62</v>
      </c>
      <c r="C248" t="s">
        <v>1411</v>
      </c>
      <c r="D248" t="s">
        <v>1412</v>
      </c>
      <c r="E248" t="s">
        <v>1413</v>
      </c>
      <c r="F248" t="s">
        <v>66</v>
      </c>
      <c r="G248" t="s">
        <v>42</v>
      </c>
      <c r="H248" t="s">
        <v>3161</v>
      </c>
      <c r="I248" t="s">
        <v>68</v>
      </c>
      <c r="J248" s="19" t="s">
        <v>69</v>
      </c>
      <c r="K248" t="s">
        <v>70</v>
      </c>
      <c r="L248">
        <v>1964</v>
      </c>
      <c r="M248">
        <f t="shared" si="290"/>
        <v>1964</v>
      </c>
      <c r="N248">
        <v>55</v>
      </c>
      <c r="O248" s="19">
        <f t="shared" si="291"/>
        <v>55</v>
      </c>
      <c r="P248" t="s">
        <v>80</v>
      </c>
      <c r="Q248" s="19" t="str">
        <f t="shared" si="292"/>
        <v>50-60</v>
      </c>
      <c r="R248" s="23">
        <v>189.4</v>
      </c>
      <c r="S248" s="15">
        <f t="shared" si="293"/>
        <v>0.18940000000000001</v>
      </c>
      <c r="T248">
        <v>30068730</v>
      </c>
      <c r="U248" t="s">
        <v>45</v>
      </c>
      <c r="V248" t="s">
        <v>46</v>
      </c>
      <c r="W248" s="20" t="s">
        <v>87</v>
      </c>
      <c r="X248" t="s">
        <v>48</v>
      </c>
      <c r="Y248" t="s">
        <v>1414</v>
      </c>
      <c r="Z248" t="s">
        <v>1415</v>
      </c>
      <c r="AA248" t="s">
        <v>1416</v>
      </c>
      <c r="AB248" t="s">
        <v>929</v>
      </c>
      <c r="AC248">
        <v>1964</v>
      </c>
      <c r="AD248">
        <v>110</v>
      </c>
      <c r="AE248" t="str">
        <f t="shared" si="294"/>
        <v>&gt;80</v>
      </c>
      <c r="AF248">
        <v>-37.860400970000001</v>
      </c>
      <c r="AG248">
        <v>145.06079191000001</v>
      </c>
      <c r="AH248" t="s">
        <v>75</v>
      </c>
      <c r="AI248" t="s">
        <v>76</v>
      </c>
      <c r="AJ248" s="33" t="s">
        <v>81</v>
      </c>
      <c r="AL248" t="s">
        <v>48</v>
      </c>
      <c r="AM248" t="s">
        <v>86</v>
      </c>
      <c r="AN248">
        <v>220</v>
      </c>
      <c r="AO248" s="69">
        <v>4</v>
      </c>
      <c r="AP248">
        <v>2</v>
      </c>
      <c r="AQ248">
        <v>3</v>
      </c>
      <c r="AR248">
        <v>2</v>
      </c>
      <c r="AS248" s="82" t="str">
        <f t="shared" si="295"/>
        <v>Gw-3-2</v>
      </c>
      <c r="AT248" s="14">
        <f t="shared" si="296"/>
        <v>27976</v>
      </c>
      <c r="AU248" s="81">
        <f>VLOOKUP(C248,Bushfire_Vlookup!$F$2:$H$12575,3,FALSE)</f>
        <v>1</v>
      </c>
      <c r="AV248" s="14">
        <f>VLOOKUP(AS248,Safety_collateral_Vlookup!$J$3:$L$20,2,FALSE)</f>
        <v>2374990.7140716286</v>
      </c>
      <c r="AW248" s="14">
        <f>VLOOKUP(AS248,Safety_collateral_Vlookup!$J$3:$L$20,3,FALSE)</f>
        <v>550000</v>
      </c>
      <c r="AX248" s="48">
        <f t="shared" si="297"/>
        <v>3150816.5509144277</v>
      </c>
      <c r="AY248" s="49">
        <f t="shared" si="384"/>
        <v>14394.400000000001</v>
      </c>
      <c r="AZ248" s="14">
        <v>76000</v>
      </c>
      <c r="BA248" s="16">
        <f t="shared" si="298"/>
        <v>218.89182952498385</v>
      </c>
      <c r="BB248" t="e">
        <f>IF(BA248&lt;=#REF!,#REF!,IF(BA248&lt;=#REF!,#REF!,IF(BA248&lt;=#REF!,#REF!,IF(BA248&lt;=#REF!,#REF!,#REF!))))</f>
        <v>#REF!</v>
      </c>
      <c r="BC248" s="51">
        <v>5</v>
      </c>
      <c r="BD248" s="21">
        <v>70</v>
      </c>
      <c r="BE248" s="21">
        <v>6.4399999999999999E-2</v>
      </c>
      <c r="BF248" s="26">
        <f t="shared" si="299"/>
        <v>938.89190998334868</v>
      </c>
      <c r="BG248" s="21">
        <v>7</v>
      </c>
      <c r="BH248" s="21">
        <f t="shared" si="300"/>
        <v>54.6</v>
      </c>
      <c r="BI248" s="28">
        <f t="shared" si="301"/>
        <v>2.2519960070400004E-2</v>
      </c>
      <c r="BJ248" s="27">
        <f t="shared" si="302"/>
        <v>2.2519960070400004E-2</v>
      </c>
      <c r="BK248" s="28">
        <f t="shared" si="303"/>
        <v>0.3452594593589744</v>
      </c>
      <c r="BL248" s="35">
        <f t="shared" si="304"/>
        <v>75.57447471989272</v>
      </c>
      <c r="BM248" s="21" t="str">
        <f t="shared" si="305"/>
        <v>Cr5</v>
      </c>
      <c r="BN248" s="51">
        <v>5</v>
      </c>
      <c r="BO248" s="21">
        <v>1</v>
      </c>
      <c r="BP248" s="50" t="s">
        <v>5497</v>
      </c>
      <c r="BQ248" s="14">
        <v>27976</v>
      </c>
      <c r="BR248">
        <f>IFERROR(VLOOKUP(AO248,'Model Failure data- Lines'!$A$37:$E$41,3,FALSE),'Model Failure data- Lines'!$C$37)</f>
        <v>0.45419999999999999</v>
      </c>
      <c r="BS248" s="14">
        <f t="shared" si="306"/>
        <v>1431100.877425333</v>
      </c>
      <c r="BT248" s="34">
        <f t="shared" si="383"/>
        <v>12839.091147755949</v>
      </c>
      <c r="BU248" s="34">
        <f t="shared" si="308"/>
        <v>111.46434439601784</v>
      </c>
      <c r="BV248" s="54">
        <f t="shared" si="309"/>
        <v>1418261.786277577</v>
      </c>
      <c r="BW248">
        <f>IFERROR(VLOOKUP(AO248,'Model Failure data- Lines'!$A$37:$E$41,4,FALSE),'Model Failure data- Lines'!$D$37)</f>
        <v>0.40249999999999997</v>
      </c>
      <c r="BX248" s="14">
        <f t="shared" si="310"/>
        <v>1268203.661743057</v>
      </c>
      <c r="BY248" s="34">
        <f t="shared" si="311"/>
        <v>11451.832761378393</v>
      </c>
      <c r="BZ248" s="71">
        <f t="shared" si="312"/>
        <v>110.74241897944118</v>
      </c>
      <c r="CA248" s="71">
        <f t="shared" si="313"/>
        <v>1256751.8289816785</v>
      </c>
      <c r="CB248" s="56">
        <v>1</v>
      </c>
      <c r="CC248">
        <f>IFERROR(VLOOKUP(AO248,'Model Failure data- Lines'!$A$37:$E$41,5,FALSE),'Model Failure data- Lines'!$E$37)</f>
        <v>0.28349999999999997</v>
      </c>
      <c r="CD248" s="14">
        <f t="shared" si="314"/>
        <v>893256.49218424014</v>
      </c>
      <c r="CE248" s="34">
        <f t="shared" si="315"/>
        <v>9110.7981989231539</v>
      </c>
      <c r="CF248" s="34">
        <f t="shared" si="316"/>
        <v>98.043713918481714</v>
      </c>
      <c r="CG248" s="54">
        <f t="shared" si="317"/>
        <v>884145.69398531702</v>
      </c>
      <c r="CH248" t="e">
        <f>IFERROR(VLOOKUP(AO248,'Model Failure data- Lines'!#REF!,3,FALSE),'Model Failure data- Lines'!#REF!)</f>
        <v>#REF!</v>
      </c>
      <c r="CI248" s="14" t="e">
        <f t="shared" si="318"/>
        <v>#REF!</v>
      </c>
      <c r="CJ248" s="34">
        <f t="shared" si="319"/>
        <v>12314.914536415445</v>
      </c>
      <c r="CK248" s="34" t="e">
        <f t="shared" si="320"/>
        <v>#REF!</v>
      </c>
      <c r="CL248" s="54" t="e">
        <f t="shared" si="321"/>
        <v>#REF!</v>
      </c>
      <c r="CM248" t="e">
        <f>IFERROR(VLOOKUP(AO248,'Model Failure data- Lines'!#REF!,4,FALSE),'Model Failure data- Lines'!#REF!)</f>
        <v>#REF!</v>
      </c>
      <c r="CN248" s="14" t="e">
        <f t="shared" si="322"/>
        <v>#REF!</v>
      </c>
      <c r="CO248" s="34">
        <f t="shared" si="323"/>
        <v>10535.841718947397</v>
      </c>
      <c r="CP248" s="34" t="e">
        <f t="shared" si="324"/>
        <v>#REF!</v>
      </c>
      <c r="CQ248" s="54" t="e">
        <f t="shared" si="325"/>
        <v>#REF!</v>
      </c>
      <c r="CR248" t="e">
        <f>IFERROR(VLOOKUP(AO248,'Model Failure data- Lines'!#REF!,5,FALSE),'Model Failure data- Lines'!#REF!)</f>
        <v>#REF!</v>
      </c>
      <c r="CS248" s="14" t="e">
        <f t="shared" si="326"/>
        <v>#REF!</v>
      </c>
      <c r="CT248" s="34">
        <f t="shared" si="327"/>
        <v>7711.6073422103345</v>
      </c>
      <c r="CU248" s="34" t="e">
        <f t="shared" si="328"/>
        <v>#REF!</v>
      </c>
      <c r="CV248" s="54" t="e">
        <f t="shared" si="329"/>
        <v>#REF!</v>
      </c>
      <c r="CW248" t="s">
        <v>929</v>
      </c>
      <c r="CY248">
        <v>1</v>
      </c>
      <c r="CZ248">
        <f t="shared" si="330"/>
        <v>1256751.8289816785</v>
      </c>
      <c r="DA248" s="34">
        <f t="shared" si="331"/>
        <v>12014.78278</v>
      </c>
      <c r="DB248" s="34">
        <f t="shared" si="332"/>
        <v>0.42946749999999995</v>
      </c>
      <c r="DC248" s="34">
        <f t="shared" si="333"/>
        <v>1019981.324495557</v>
      </c>
      <c r="DD248" s="9">
        <f t="shared" si="334"/>
        <v>236207.12499999997</v>
      </c>
      <c r="DE248" s="59">
        <f t="shared" si="335"/>
        <v>9.4738590830801758E-3</v>
      </c>
      <c r="DF248" s="59">
        <f t="shared" si="336"/>
        <v>3.3864237500286584E-7</v>
      </c>
      <c r="DG248" s="59">
        <f t="shared" si="337"/>
        <v>0.80427249602296857</v>
      </c>
      <c r="DH248" s="59">
        <f t="shared" si="338"/>
        <v>0.18625330625157621</v>
      </c>
      <c r="DI248" s="14">
        <f t="shared" si="339"/>
        <v>11906.289730175698</v>
      </c>
      <c r="DJ248" s="14">
        <f t="shared" si="340"/>
        <v>0.42558942415555112</v>
      </c>
      <c r="DK248" s="14">
        <f t="shared" si="341"/>
        <v>1010770.9303765256</v>
      </c>
      <c r="DL248" s="14">
        <f t="shared" si="342"/>
        <v>234074.18328555312</v>
      </c>
      <c r="DM248">
        <f t="shared" si="343"/>
        <v>884145.69398531702</v>
      </c>
      <c r="DN248" s="34">
        <f t="shared" si="344"/>
        <v>8462.5861319999985</v>
      </c>
      <c r="DO248" s="34">
        <f t="shared" si="345"/>
        <v>0.30249449999999994</v>
      </c>
      <c r="DP248" s="34">
        <f t="shared" si="346"/>
        <v>718421.62855774013</v>
      </c>
      <c r="DQ248" s="9">
        <f t="shared" si="347"/>
        <v>166371.97499999998</v>
      </c>
      <c r="DR248" s="59">
        <f t="shared" si="348"/>
        <v>9.4738590830801741E-3</v>
      </c>
      <c r="DS248" s="59">
        <f t="shared" si="349"/>
        <v>3.3864237500286584E-7</v>
      </c>
      <c r="DT248" s="59">
        <f t="shared" si="350"/>
        <v>0.80427249602296857</v>
      </c>
      <c r="DU248" s="59">
        <f t="shared" si="351"/>
        <v>0.18625330625157621</v>
      </c>
      <c r="DV248" s="14">
        <f t="shared" si="352"/>
        <v>8376.2717137290201</v>
      </c>
      <c r="DW248" s="14">
        <f t="shared" si="353"/>
        <v>0.29940919765974477</v>
      </c>
      <c r="DX248" s="14">
        <f t="shared" si="354"/>
        <v>711094.0641495306</v>
      </c>
      <c r="DY248" s="14">
        <f t="shared" si="355"/>
        <v>164675.05871285964</v>
      </c>
      <c r="DZ248" s="34" t="e">
        <f t="shared" si="356"/>
        <v>#REF!</v>
      </c>
      <c r="EA248" s="34" t="e">
        <f t="shared" si="357"/>
        <v>#REF!</v>
      </c>
      <c r="EB248" s="34" t="e">
        <f t="shared" si="358"/>
        <v>#REF!</v>
      </c>
      <c r="EC248" s="34" t="e">
        <f t="shared" si="359"/>
        <v>#REF!</v>
      </c>
      <c r="ED248" s="34" t="e">
        <f t="shared" si="360"/>
        <v>#REF!</v>
      </c>
      <c r="EE248" s="59" t="e">
        <f t="shared" si="361"/>
        <v>#REF!</v>
      </c>
      <c r="EF248" s="59" t="e">
        <f t="shared" si="362"/>
        <v>#REF!</v>
      </c>
      <c r="EG248" s="59" t="e">
        <f t="shared" si="363"/>
        <v>#REF!</v>
      </c>
      <c r="EH248" s="59" t="e">
        <f t="shared" si="364"/>
        <v>#REF!</v>
      </c>
      <c r="EI248" s="14" t="e">
        <f t="shared" si="365"/>
        <v>#REF!</v>
      </c>
      <c r="EJ248" s="14" t="e">
        <f t="shared" si="366"/>
        <v>#REF!</v>
      </c>
      <c r="EK248" s="14" t="e">
        <f t="shared" si="367"/>
        <v>#REF!</v>
      </c>
      <c r="EL248" s="14" t="e">
        <f t="shared" si="368"/>
        <v>#REF!</v>
      </c>
      <c r="EM248" t="e">
        <f t="shared" si="369"/>
        <v>#REF!</v>
      </c>
      <c r="EN248" s="34" t="e">
        <f t="shared" si="370"/>
        <v>#REF!</v>
      </c>
      <c r="EO248" s="34" t="e">
        <f t="shared" si="371"/>
        <v>#REF!</v>
      </c>
      <c r="EP248" s="34" t="e">
        <f t="shared" si="372"/>
        <v>#REF!</v>
      </c>
      <c r="EQ248" s="34" t="e">
        <f t="shared" si="373"/>
        <v>#REF!</v>
      </c>
      <c r="ER248" s="59" t="e">
        <f t="shared" si="374"/>
        <v>#REF!</v>
      </c>
      <c r="ES248" s="59" t="e">
        <f t="shared" si="375"/>
        <v>#REF!</v>
      </c>
      <c r="ET248" s="59" t="e">
        <f t="shared" si="376"/>
        <v>#REF!</v>
      </c>
      <c r="EU248" s="59" t="e">
        <f t="shared" si="377"/>
        <v>#REF!</v>
      </c>
      <c r="EV248" s="14" t="e">
        <f t="shared" si="378"/>
        <v>#REF!</v>
      </c>
      <c r="EW248" s="14" t="e">
        <f t="shared" si="379"/>
        <v>#REF!</v>
      </c>
      <c r="EX248" s="14" t="e">
        <f t="shared" si="380"/>
        <v>#REF!</v>
      </c>
      <c r="EY248" s="14" t="e">
        <f t="shared" si="381"/>
        <v>#REF!</v>
      </c>
    </row>
    <row r="249" spans="1:155" x14ac:dyDescent="0.2">
      <c r="A249" s="17">
        <v>30284308</v>
      </c>
      <c r="B249" t="s">
        <v>62</v>
      </c>
      <c r="C249" t="s">
        <v>868</v>
      </c>
      <c r="D249" t="s">
        <v>869</v>
      </c>
      <c r="E249" t="s">
        <v>870</v>
      </c>
      <c r="F249" t="s">
        <v>66</v>
      </c>
      <c r="G249" t="s">
        <v>42</v>
      </c>
      <c r="H249" t="s">
        <v>4347</v>
      </c>
      <c r="I249" t="s">
        <v>68</v>
      </c>
      <c r="J249" s="19" t="s">
        <v>69</v>
      </c>
      <c r="K249" t="s">
        <v>70</v>
      </c>
      <c r="L249">
        <v>1964</v>
      </c>
      <c r="M249">
        <f t="shared" si="290"/>
        <v>1964</v>
      </c>
      <c r="N249">
        <v>55</v>
      </c>
      <c r="O249" s="19">
        <f t="shared" si="291"/>
        <v>55</v>
      </c>
      <c r="P249" t="s">
        <v>80</v>
      </c>
      <c r="Q249" s="19" t="str">
        <f t="shared" si="292"/>
        <v>50-60</v>
      </c>
      <c r="R249" s="23">
        <v>290.5</v>
      </c>
      <c r="S249" s="15">
        <f t="shared" si="293"/>
        <v>0.29049999999999998</v>
      </c>
      <c r="T249">
        <v>30175444</v>
      </c>
      <c r="U249" t="s">
        <v>45</v>
      </c>
      <c r="V249" t="s">
        <v>46</v>
      </c>
      <c r="W249" t="s">
        <v>47</v>
      </c>
      <c r="X249" t="s">
        <v>48</v>
      </c>
      <c r="Y249" t="s">
        <v>205</v>
      </c>
      <c r="Z249" t="s">
        <v>871</v>
      </c>
      <c r="AA249" t="s">
        <v>872</v>
      </c>
      <c r="AB249" t="s">
        <v>471</v>
      </c>
      <c r="AC249">
        <v>1964</v>
      </c>
      <c r="AD249">
        <v>110</v>
      </c>
      <c r="AE249" t="str">
        <f t="shared" si="294"/>
        <v>&gt;80</v>
      </c>
      <c r="AF249">
        <v>-37.853275859999997</v>
      </c>
      <c r="AG249">
        <v>145.05645181</v>
      </c>
      <c r="AH249" t="s">
        <v>75</v>
      </c>
      <c r="AI249" t="s">
        <v>76</v>
      </c>
      <c r="AJ249" s="33" t="s">
        <v>81</v>
      </c>
      <c r="AL249" t="s">
        <v>78</v>
      </c>
      <c r="AM249" t="s">
        <v>79</v>
      </c>
      <c r="AN249">
        <v>220</v>
      </c>
      <c r="AO249" s="69">
        <v>4</v>
      </c>
      <c r="AP249">
        <v>2</v>
      </c>
      <c r="AQ249">
        <v>0</v>
      </c>
      <c r="AR249">
        <v>1</v>
      </c>
      <c r="AS249" s="82" t="str">
        <f t="shared" si="295"/>
        <v>Gw-0-1</v>
      </c>
      <c r="AT249" s="14">
        <f t="shared" si="296"/>
        <v>27976</v>
      </c>
      <c r="AU249" s="81">
        <f>VLOOKUP(C249,Bushfire_Vlookup!$F$2:$H$12575,3,FALSE)</f>
        <v>1</v>
      </c>
      <c r="AV249" s="14">
        <f>VLOOKUP(AS249,Safety_collateral_Vlookup!$J$3:$L$20,2,FALSE)</f>
        <v>11570.139925214824</v>
      </c>
      <c r="AW249" s="14">
        <f>VLOOKUP(AS249,Safety_collateral_Vlookup!$J$3:$L$20,3,FALSE)</f>
        <v>148000</v>
      </c>
      <c r="AX249" s="48">
        <f t="shared" si="297"/>
        <v>200112.79830020419</v>
      </c>
      <c r="AY249" s="49">
        <f t="shared" si="384"/>
        <v>22078</v>
      </c>
      <c r="AZ249" s="14">
        <v>76000</v>
      </c>
      <c r="BA249" s="16">
        <f t="shared" si="298"/>
        <v>9.0639006386540526</v>
      </c>
      <c r="BB249" t="e">
        <f>IF(BA249&lt;=#REF!,#REF!,IF(BA249&lt;=#REF!,#REF!,IF(BA249&lt;=#REF!,#REF!,IF(BA249&lt;=#REF!,#REF!,#REF!))))</f>
        <v>#REF!</v>
      </c>
      <c r="BC249" s="51">
        <v>4</v>
      </c>
      <c r="BD249" s="21">
        <v>70</v>
      </c>
      <c r="BE249" s="21">
        <v>6.4399999999999999E-2</v>
      </c>
      <c r="BF249" s="26">
        <f t="shared" si="299"/>
        <v>1440.0638851645342</v>
      </c>
      <c r="BG249" s="21">
        <v>7</v>
      </c>
      <c r="BH249" s="21">
        <f t="shared" si="300"/>
        <v>54.6</v>
      </c>
      <c r="BI249" s="28">
        <f t="shared" si="301"/>
        <v>2.2519960070400004E-2</v>
      </c>
      <c r="BJ249" s="27">
        <f t="shared" si="302"/>
        <v>2.2519960070400004E-2</v>
      </c>
      <c r="BK249" s="28">
        <f t="shared" si="303"/>
        <v>0.3452594593589744</v>
      </c>
      <c r="BL249" s="35">
        <f t="shared" si="304"/>
        <v>3.1293974341851611</v>
      </c>
      <c r="BM249" s="21" t="str">
        <f t="shared" si="305"/>
        <v>Cr4</v>
      </c>
      <c r="BN249" s="51">
        <v>4</v>
      </c>
      <c r="BO249" s="21">
        <v>1</v>
      </c>
      <c r="BP249" s="50" t="s">
        <v>5497</v>
      </c>
      <c r="BQ249" s="14">
        <v>27976</v>
      </c>
      <c r="BR249">
        <f>IFERROR(VLOOKUP(AO249,'Model Failure data- Lines'!$A$37:$E$41,3,FALSE),'Model Failure data- Lines'!$C$37)</f>
        <v>0.45419999999999999</v>
      </c>
      <c r="BS249" s="14">
        <f t="shared" si="306"/>
        <v>90891.232987952739</v>
      </c>
      <c r="BT249" s="34">
        <f t="shared" si="383"/>
        <v>19692.481406668969</v>
      </c>
      <c r="BU249" s="34">
        <f t="shared" si="308"/>
        <v>4.6155297095861121</v>
      </c>
      <c r="BV249" s="54">
        <f t="shared" si="309"/>
        <v>71198.751581283766</v>
      </c>
      <c r="BW249">
        <f>IFERROR(VLOOKUP(AO249,'Model Failure data- Lines'!$A$37:$E$41,4,FALSE),'Model Failure data- Lines'!$D$37)</f>
        <v>0.40249999999999997</v>
      </c>
      <c r="BX249" s="14">
        <f t="shared" si="310"/>
        <v>80545.401315832176</v>
      </c>
      <c r="BY249" s="34">
        <f t="shared" si="311"/>
        <v>17564.717091765699</v>
      </c>
      <c r="BZ249" s="71">
        <f t="shared" si="312"/>
        <v>4.5856361303759163</v>
      </c>
      <c r="CA249" s="71">
        <f t="shared" si="313"/>
        <v>62980.684224066477</v>
      </c>
      <c r="CB249" s="56">
        <v>1</v>
      </c>
      <c r="CC249">
        <f>IFERROR(VLOOKUP(AO249,'Model Failure data- Lines'!$A$37:$E$41,5,FALSE),'Model Failure data- Lines'!$E$37)</f>
        <v>0.28349999999999997</v>
      </c>
      <c r="CD249" s="14">
        <f t="shared" si="314"/>
        <v>56731.978318107882</v>
      </c>
      <c r="CE249" s="34">
        <f t="shared" si="315"/>
        <v>13974.059539531023</v>
      </c>
      <c r="CF249" s="34">
        <f t="shared" si="316"/>
        <v>4.0598065406562478</v>
      </c>
      <c r="CG249" s="54">
        <f t="shared" si="317"/>
        <v>42757.918778576859</v>
      </c>
      <c r="CH249" t="e">
        <f>IFERROR(VLOOKUP(AO249,'Model Failure data- Lines'!#REF!,3,FALSE),'Model Failure data- Lines'!#REF!)</f>
        <v>#REF!</v>
      </c>
      <c r="CI249" s="14" t="e">
        <f t="shared" si="318"/>
        <v>#REF!</v>
      </c>
      <c r="CJ249" s="34">
        <f t="shared" si="319"/>
        <v>18888.504080404891</v>
      </c>
      <c r="CK249" s="34" t="e">
        <f t="shared" si="320"/>
        <v>#REF!</v>
      </c>
      <c r="CL249" s="54" t="e">
        <f t="shared" si="321"/>
        <v>#REF!</v>
      </c>
      <c r="CM249" t="e">
        <f>IFERROR(VLOOKUP(AO249,'Model Failure data- Lines'!#REF!,4,FALSE),'Model Failure data- Lines'!#REF!)</f>
        <v>#REF!</v>
      </c>
      <c r="CN249" s="14" t="e">
        <f t="shared" si="322"/>
        <v>#REF!</v>
      </c>
      <c r="CO249" s="34">
        <f t="shared" si="323"/>
        <v>16159.778349283097</v>
      </c>
      <c r="CP249" s="34" t="e">
        <f t="shared" si="324"/>
        <v>#REF!</v>
      </c>
      <c r="CQ249" s="54" t="e">
        <f t="shared" si="325"/>
        <v>#REF!</v>
      </c>
      <c r="CR249" t="e">
        <f>IFERROR(VLOOKUP(AO249,'Model Failure data- Lines'!#REF!,5,FALSE),'Model Failure data- Lines'!#REF!)</f>
        <v>#REF!</v>
      </c>
      <c r="CS249" s="14" t="e">
        <f t="shared" si="326"/>
        <v>#REF!</v>
      </c>
      <c r="CT249" s="34">
        <f t="shared" si="327"/>
        <v>11827.993309989979</v>
      </c>
      <c r="CU249" s="34" t="e">
        <f t="shared" si="328"/>
        <v>#REF!</v>
      </c>
      <c r="CV249" s="54" t="e">
        <f t="shared" si="329"/>
        <v>#REF!</v>
      </c>
      <c r="CW249" t="s">
        <v>471</v>
      </c>
      <c r="CY249">
        <v>1</v>
      </c>
      <c r="CZ249">
        <f t="shared" si="330"/>
        <v>62980.684224066477</v>
      </c>
      <c r="DA249" s="34">
        <f t="shared" si="331"/>
        <v>12014.78278</v>
      </c>
      <c r="DB249" s="34">
        <f t="shared" si="332"/>
        <v>0.42946749999999995</v>
      </c>
      <c r="DC249" s="34">
        <f t="shared" si="333"/>
        <v>4968.9990683321967</v>
      </c>
      <c r="DD249" s="9">
        <f t="shared" si="334"/>
        <v>63561.189999999995</v>
      </c>
      <c r="DE249" s="59">
        <f t="shared" si="335"/>
        <v>0.1491678306113095</v>
      </c>
      <c r="DF249" s="59">
        <f t="shared" si="336"/>
        <v>5.3319928013765184E-6</v>
      </c>
      <c r="DG249" s="59">
        <f t="shared" si="337"/>
        <v>6.1691902792164494E-2</v>
      </c>
      <c r="DH249" s="59">
        <f t="shared" si="338"/>
        <v>0.78913493460372486</v>
      </c>
      <c r="DI249" s="14">
        <f t="shared" si="339"/>
        <v>9394.6920361199209</v>
      </c>
      <c r="DJ249" s="14">
        <f t="shared" si="340"/>
        <v>0.3358125549084901</v>
      </c>
      <c r="DK249" s="14">
        <f t="shared" si="341"/>
        <v>3885.398248935117</v>
      </c>
      <c r="DL249" s="14">
        <f t="shared" si="342"/>
        <v>49700.258126456545</v>
      </c>
      <c r="DM249">
        <f t="shared" si="343"/>
        <v>42757.918778576859</v>
      </c>
      <c r="DN249" s="34">
        <f t="shared" si="344"/>
        <v>8462.5861319999985</v>
      </c>
      <c r="DO249" s="34">
        <f t="shared" si="345"/>
        <v>0.30249449999999994</v>
      </c>
      <c r="DP249" s="34">
        <f t="shared" si="346"/>
        <v>3499.9036916078949</v>
      </c>
      <c r="DQ249" s="9">
        <f t="shared" si="347"/>
        <v>44769.185999999994</v>
      </c>
      <c r="DR249" s="59">
        <f t="shared" si="348"/>
        <v>0.14916783061130948</v>
      </c>
      <c r="DS249" s="59">
        <f t="shared" si="349"/>
        <v>5.3319928013765184E-6</v>
      </c>
      <c r="DT249" s="59">
        <f t="shared" si="350"/>
        <v>6.1691902792164487E-2</v>
      </c>
      <c r="DU249" s="59">
        <f t="shared" si="351"/>
        <v>0.78913493460372475</v>
      </c>
      <c r="DV249" s="14">
        <f t="shared" si="352"/>
        <v>6378.1059856548818</v>
      </c>
      <c r="DW249" s="14">
        <f t="shared" si="353"/>
        <v>0.22798491512921368</v>
      </c>
      <c r="DX249" s="14">
        <f t="shared" si="354"/>
        <v>2637.817368883228</v>
      </c>
      <c r="DY249" s="14">
        <f t="shared" si="355"/>
        <v>33741.767439123621</v>
      </c>
      <c r="DZ249" s="34" t="e">
        <f t="shared" si="356"/>
        <v>#REF!</v>
      </c>
      <c r="EA249" s="34" t="e">
        <f t="shared" si="357"/>
        <v>#REF!</v>
      </c>
      <c r="EB249" s="34" t="e">
        <f t="shared" si="358"/>
        <v>#REF!</v>
      </c>
      <c r="EC249" s="34" t="e">
        <f t="shared" si="359"/>
        <v>#REF!</v>
      </c>
      <c r="ED249" s="34" t="e">
        <f t="shared" si="360"/>
        <v>#REF!</v>
      </c>
      <c r="EE249" s="59" t="e">
        <f t="shared" si="361"/>
        <v>#REF!</v>
      </c>
      <c r="EF249" s="59" t="e">
        <f t="shared" si="362"/>
        <v>#REF!</v>
      </c>
      <c r="EG249" s="59" t="e">
        <f t="shared" si="363"/>
        <v>#REF!</v>
      </c>
      <c r="EH249" s="59" t="e">
        <f t="shared" si="364"/>
        <v>#REF!</v>
      </c>
      <c r="EI249" s="14" t="e">
        <f t="shared" si="365"/>
        <v>#REF!</v>
      </c>
      <c r="EJ249" s="14" t="e">
        <f t="shared" si="366"/>
        <v>#REF!</v>
      </c>
      <c r="EK249" s="14" t="e">
        <f t="shared" si="367"/>
        <v>#REF!</v>
      </c>
      <c r="EL249" s="14" t="e">
        <f t="shared" si="368"/>
        <v>#REF!</v>
      </c>
      <c r="EM249" t="e">
        <f t="shared" si="369"/>
        <v>#REF!</v>
      </c>
      <c r="EN249" s="34" t="e">
        <f t="shared" si="370"/>
        <v>#REF!</v>
      </c>
      <c r="EO249" s="34" t="e">
        <f t="shared" si="371"/>
        <v>#REF!</v>
      </c>
      <c r="EP249" s="34" t="e">
        <f t="shared" si="372"/>
        <v>#REF!</v>
      </c>
      <c r="EQ249" s="34" t="e">
        <f t="shared" si="373"/>
        <v>#REF!</v>
      </c>
      <c r="ER249" s="59" t="e">
        <f t="shared" si="374"/>
        <v>#REF!</v>
      </c>
      <c r="ES249" s="59" t="e">
        <f t="shared" si="375"/>
        <v>#REF!</v>
      </c>
      <c r="ET249" s="59" t="e">
        <f t="shared" si="376"/>
        <v>#REF!</v>
      </c>
      <c r="EU249" s="59" t="e">
        <f t="shared" si="377"/>
        <v>#REF!</v>
      </c>
      <c r="EV249" s="14" t="e">
        <f t="shared" si="378"/>
        <v>#REF!</v>
      </c>
      <c r="EW249" s="14" t="e">
        <f t="shared" si="379"/>
        <v>#REF!</v>
      </c>
      <c r="EX249" s="14" t="e">
        <f t="shared" si="380"/>
        <v>#REF!</v>
      </c>
      <c r="EY249" s="14" t="e">
        <f t="shared" si="381"/>
        <v>#REF!</v>
      </c>
    </row>
    <row r="250" spans="1:155" x14ac:dyDescent="0.2">
      <c r="A250" s="17">
        <v>30375977</v>
      </c>
      <c r="B250" t="s">
        <v>62</v>
      </c>
      <c r="C250" t="s">
        <v>2398</v>
      </c>
      <c r="D250" t="s">
        <v>2399</v>
      </c>
      <c r="E250" t="s">
        <v>2400</v>
      </c>
      <c r="F250" t="s">
        <v>66</v>
      </c>
      <c r="G250" t="s">
        <v>42</v>
      </c>
      <c r="H250" t="s">
        <v>5075</v>
      </c>
      <c r="I250" t="s">
        <v>68</v>
      </c>
      <c r="J250" s="19" t="s">
        <v>69</v>
      </c>
      <c r="K250" t="s">
        <v>70</v>
      </c>
      <c r="L250">
        <v>1964</v>
      </c>
      <c r="M250">
        <f t="shared" si="290"/>
        <v>1964</v>
      </c>
      <c r="N250">
        <v>55</v>
      </c>
      <c r="O250" s="19">
        <f t="shared" si="291"/>
        <v>55</v>
      </c>
      <c r="P250" t="s">
        <v>80</v>
      </c>
      <c r="Q250" s="19" t="str">
        <f t="shared" si="292"/>
        <v>50-60</v>
      </c>
      <c r="R250" s="23">
        <v>153.69999999999999</v>
      </c>
      <c r="S250" s="15">
        <f t="shared" si="293"/>
        <v>0.15369999999999998</v>
      </c>
      <c r="T250">
        <v>30279672</v>
      </c>
      <c r="U250" t="s">
        <v>45</v>
      </c>
      <c r="V250" t="s">
        <v>46</v>
      </c>
      <c r="W250" s="20" t="s">
        <v>87</v>
      </c>
      <c r="X250" t="s">
        <v>88</v>
      </c>
      <c r="Y250" t="s">
        <v>1051</v>
      </c>
      <c r="Z250" t="s">
        <v>2401</v>
      </c>
      <c r="AA250" t="s">
        <v>2402</v>
      </c>
      <c r="AB250" t="s">
        <v>1797</v>
      </c>
      <c r="AC250">
        <v>1964</v>
      </c>
      <c r="AD250">
        <v>110</v>
      </c>
      <c r="AE250" t="str">
        <f t="shared" si="294"/>
        <v>&gt;80</v>
      </c>
      <c r="AF250">
        <v>-37.851639919999997</v>
      </c>
      <c r="AG250">
        <v>145.05386745999999</v>
      </c>
      <c r="AH250" t="s">
        <v>75</v>
      </c>
      <c r="AI250" t="s">
        <v>76</v>
      </c>
      <c r="AJ250" s="33" t="s">
        <v>81</v>
      </c>
      <c r="AL250" t="s">
        <v>48</v>
      </c>
      <c r="AM250" t="s">
        <v>86</v>
      </c>
      <c r="AN250">
        <v>220</v>
      </c>
      <c r="AO250" s="69">
        <v>4</v>
      </c>
      <c r="AP250">
        <v>2</v>
      </c>
      <c r="AQ250">
        <v>3</v>
      </c>
      <c r="AR250">
        <v>1</v>
      </c>
      <c r="AS250" s="82" t="str">
        <f t="shared" si="295"/>
        <v>Gw-3-1</v>
      </c>
      <c r="AT250" s="14">
        <f t="shared" si="296"/>
        <v>27976</v>
      </c>
      <c r="AU250" s="81">
        <f>VLOOKUP(C250,Bushfire_Vlookup!$F$2:$H$12575,3,FALSE)</f>
        <v>1</v>
      </c>
      <c r="AV250" s="14">
        <f>VLOOKUP(AS250,Safety_collateral_Vlookup!$J$3:$L$20,2,FALSE)</f>
        <v>2292990.7140716286</v>
      </c>
      <c r="AW250" s="14">
        <f>VLOOKUP(AS250,Safety_collateral_Vlookup!$J$3:$L$20,3,FALSE)</f>
        <v>148000</v>
      </c>
      <c r="AX250" s="48">
        <f t="shared" si="297"/>
        <v>2634388.5509144277</v>
      </c>
      <c r="AY250" s="49">
        <f t="shared" si="384"/>
        <v>11681.199999999999</v>
      </c>
      <c r="AZ250" s="14">
        <v>76000</v>
      </c>
      <c r="BA250" s="16">
        <f t="shared" si="298"/>
        <v>225.52379472266787</v>
      </c>
      <c r="BB250" t="e">
        <f>IF(BA250&lt;=#REF!,#REF!,IF(BA250&lt;=#REF!,#REF!,IF(BA250&lt;=#REF!,#REF!,IF(BA250&lt;=#REF!,#REF!,#REF!))))</f>
        <v>#REF!</v>
      </c>
      <c r="BC250" s="51">
        <v>5</v>
      </c>
      <c r="BD250" s="21">
        <v>70</v>
      </c>
      <c r="BE250" s="21">
        <v>6.4399999999999999E-2</v>
      </c>
      <c r="BF250" s="26">
        <f t="shared" si="299"/>
        <v>761.92020361373113</v>
      </c>
      <c r="BG250" s="21">
        <v>7</v>
      </c>
      <c r="BH250" s="21">
        <f t="shared" si="300"/>
        <v>54.6</v>
      </c>
      <c r="BI250" s="28">
        <f t="shared" si="301"/>
        <v>2.2519960070400004E-2</v>
      </c>
      <c r="BJ250" s="27">
        <f t="shared" si="302"/>
        <v>2.2519960070400004E-2</v>
      </c>
      <c r="BK250" s="28">
        <f t="shared" si="303"/>
        <v>0.3452594593589744</v>
      </c>
      <c r="BL250" s="35">
        <f t="shared" si="304"/>
        <v>77.864223438532633</v>
      </c>
      <c r="BM250" s="21" t="str">
        <f t="shared" si="305"/>
        <v>Cr5</v>
      </c>
      <c r="BN250" s="51">
        <v>5</v>
      </c>
      <c r="BO250" s="21">
        <v>1</v>
      </c>
      <c r="BP250" s="50" t="s">
        <v>5497</v>
      </c>
      <c r="BQ250" s="14">
        <v>27976</v>
      </c>
      <c r="BR250">
        <f>IFERROR(VLOOKUP(AO250,'Model Failure data- Lines'!$A$37:$E$41,3,FALSE),'Model Failure data- Lines'!$C$37)</f>
        <v>0.45419999999999999</v>
      </c>
      <c r="BS250" s="14">
        <f t="shared" si="306"/>
        <v>1196539.279825333</v>
      </c>
      <c r="BT250" s="34">
        <f t="shared" si="383"/>
        <v>10419.05126404482</v>
      </c>
      <c r="BU250" s="34">
        <f t="shared" si="308"/>
        <v>114.84148119651539</v>
      </c>
      <c r="BV250" s="54">
        <f t="shared" si="309"/>
        <v>1186120.2285612882</v>
      </c>
      <c r="BW250">
        <f>IFERROR(VLOOKUP(AO250,'Model Failure data- Lines'!$A$37:$E$41,4,FALSE),'Model Failure data- Lines'!$D$37)</f>
        <v>0.40249999999999997</v>
      </c>
      <c r="BX250" s="14">
        <f t="shared" si="310"/>
        <v>1060341.3917430572</v>
      </c>
      <c r="BY250" s="34">
        <f t="shared" si="311"/>
        <v>9293.2771669686317</v>
      </c>
      <c r="BZ250" s="71">
        <f t="shared" si="312"/>
        <v>114.09768294782596</v>
      </c>
      <c r="CA250" s="71">
        <f t="shared" si="313"/>
        <v>1051048.1145760885</v>
      </c>
      <c r="CB250" s="56">
        <v>1</v>
      </c>
      <c r="CC250">
        <f>IFERROR(VLOOKUP(AO250,'Model Failure data- Lines'!$A$37:$E$41,5,FALSE),'Model Failure data- Lines'!$E$37)</f>
        <v>0.28349999999999997</v>
      </c>
      <c r="CD250" s="14">
        <f t="shared" si="314"/>
        <v>746849.15418424015</v>
      </c>
      <c r="CE250" s="34">
        <f t="shared" si="315"/>
        <v>7393.5041350289785</v>
      </c>
      <c r="CF250" s="34">
        <f t="shared" si="316"/>
        <v>101.01423364948357</v>
      </c>
      <c r="CG250" s="54">
        <f t="shared" si="317"/>
        <v>739455.65004921122</v>
      </c>
      <c r="CH250" t="e">
        <f>IFERROR(VLOOKUP(AO250,'Model Failure data- Lines'!#REF!,3,FALSE),'Model Failure data- Lines'!#REF!)</f>
        <v>#REF!</v>
      </c>
      <c r="CI250" s="14" t="e">
        <f t="shared" si="318"/>
        <v>#REF!</v>
      </c>
      <c r="CJ250" s="34">
        <f t="shared" si="319"/>
        <v>9993.6766855705046</v>
      </c>
      <c r="CK250" s="34" t="e">
        <f t="shared" si="320"/>
        <v>#REF!</v>
      </c>
      <c r="CL250" s="54" t="e">
        <f t="shared" si="321"/>
        <v>#REF!</v>
      </c>
      <c r="CM250" t="e">
        <f>IFERROR(VLOOKUP(AO250,'Model Failure data- Lines'!#REF!,4,FALSE),'Model Failure data- Lines'!#REF!)</f>
        <v>#REF!</v>
      </c>
      <c r="CN250" s="14" t="e">
        <f t="shared" si="322"/>
        <v>#REF!</v>
      </c>
      <c r="CO250" s="34">
        <f t="shared" si="323"/>
        <v>8549.9412471077867</v>
      </c>
      <c r="CP250" s="34" t="e">
        <f t="shared" si="324"/>
        <v>#REF!</v>
      </c>
      <c r="CQ250" s="54" t="e">
        <f t="shared" si="325"/>
        <v>#REF!</v>
      </c>
      <c r="CR250" t="e">
        <f>IFERROR(VLOOKUP(AO250,'Model Failure data- Lines'!#REF!,5,FALSE),'Model Failure data- Lines'!#REF!)</f>
        <v>#REF!</v>
      </c>
      <c r="CS250" s="14" t="e">
        <f t="shared" si="326"/>
        <v>#REF!</v>
      </c>
      <c r="CT250" s="34">
        <f t="shared" si="327"/>
        <v>6258.0467185730104</v>
      </c>
      <c r="CU250" s="34" t="e">
        <f t="shared" si="328"/>
        <v>#REF!</v>
      </c>
      <c r="CV250" s="54" t="e">
        <f t="shared" si="329"/>
        <v>#REF!</v>
      </c>
      <c r="CW250" t="s">
        <v>1797</v>
      </c>
      <c r="CY250">
        <v>1</v>
      </c>
      <c r="CZ250">
        <f t="shared" si="330"/>
        <v>1051048.1145760885</v>
      </c>
      <c r="DA250" s="34">
        <f t="shared" si="331"/>
        <v>12014.78278</v>
      </c>
      <c r="DB250" s="34">
        <f t="shared" si="332"/>
        <v>0.42946749999999995</v>
      </c>
      <c r="DC250" s="34">
        <f t="shared" si="333"/>
        <v>984764.98949555703</v>
      </c>
      <c r="DD250" s="9">
        <f t="shared" si="334"/>
        <v>63561.189999999995</v>
      </c>
      <c r="DE250" s="59">
        <f t="shared" si="335"/>
        <v>1.1331051370398103E-2</v>
      </c>
      <c r="DF250" s="59">
        <f t="shared" si="336"/>
        <v>4.050275725764263E-7</v>
      </c>
      <c r="DG250" s="59">
        <f t="shared" si="337"/>
        <v>0.92872446286071808</v>
      </c>
      <c r="DH250" s="59">
        <f t="shared" si="338"/>
        <v>5.9944080741311093E-2</v>
      </c>
      <c r="DI250" s="14">
        <f t="shared" si="339"/>
        <v>11909.48017902173</v>
      </c>
      <c r="DJ250" s="14">
        <f t="shared" si="340"/>
        <v>0.42570346650778274</v>
      </c>
      <c r="DK250" s="14">
        <f t="shared" si="341"/>
        <v>976134.09565044823</v>
      </c>
      <c r="DL250" s="14">
        <f t="shared" si="342"/>
        <v>63004.113043151847</v>
      </c>
      <c r="DM250">
        <f t="shared" si="343"/>
        <v>739455.65004921122</v>
      </c>
      <c r="DN250" s="34">
        <f t="shared" si="344"/>
        <v>8462.5861319999985</v>
      </c>
      <c r="DO250" s="34">
        <f t="shared" si="345"/>
        <v>0.30249449999999994</v>
      </c>
      <c r="DP250" s="34">
        <f t="shared" si="346"/>
        <v>693617.07955774013</v>
      </c>
      <c r="DQ250" s="9">
        <f t="shared" si="347"/>
        <v>44769.185999999994</v>
      </c>
      <c r="DR250" s="59">
        <f t="shared" si="348"/>
        <v>1.1331051370398103E-2</v>
      </c>
      <c r="DS250" s="59">
        <f t="shared" si="349"/>
        <v>4.050275725764263E-7</v>
      </c>
      <c r="DT250" s="59">
        <f t="shared" si="350"/>
        <v>0.92872446286071819</v>
      </c>
      <c r="DU250" s="59">
        <f t="shared" si="351"/>
        <v>5.99440807413111E-2</v>
      </c>
      <c r="DV250" s="14">
        <f t="shared" si="352"/>
        <v>8378.8099568387352</v>
      </c>
      <c r="DW250" s="14">
        <f t="shared" si="353"/>
        <v>0.29949992696735539</v>
      </c>
      <c r="DX250" s="14">
        <f t="shared" si="354"/>
        <v>686750.55140127684</v>
      </c>
      <c r="DY250" s="14">
        <f t="shared" si="355"/>
        <v>44325.989191168599</v>
      </c>
      <c r="DZ250" s="34" t="e">
        <f t="shared" si="356"/>
        <v>#REF!</v>
      </c>
      <c r="EA250" s="34" t="e">
        <f t="shared" si="357"/>
        <v>#REF!</v>
      </c>
      <c r="EB250" s="34" t="e">
        <f t="shared" si="358"/>
        <v>#REF!</v>
      </c>
      <c r="EC250" s="34" t="e">
        <f t="shared" si="359"/>
        <v>#REF!</v>
      </c>
      <c r="ED250" s="34" t="e">
        <f t="shared" si="360"/>
        <v>#REF!</v>
      </c>
      <c r="EE250" s="59" t="e">
        <f t="shared" si="361"/>
        <v>#REF!</v>
      </c>
      <c r="EF250" s="59" t="e">
        <f t="shared" si="362"/>
        <v>#REF!</v>
      </c>
      <c r="EG250" s="59" t="e">
        <f t="shared" si="363"/>
        <v>#REF!</v>
      </c>
      <c r="EH250" s="59" t="e">
        <f t="shared" si="364"/>
        <v>#REF!</v>
      </c>
      <c r="EI250" s="14" t="e">
        <f t="shared" si="365"/>
        <v>#REF!</v>
      </c>
      <c r="EJ250" s="14" t="e">
        <f t="shared" si="366"/>
        <v>#REF!</v>
      </c>
      <c r="EK250" s="14" t="e">
        <f t="shared" si="367"/>
        <v>#REF!</v>
      </c>
      <c r="EL250" s="14" t="e">
        <f t="shared" si="368"/>
        <v>#REF!</v>
      </c>
      <c r="EM250" t="e">
        <f t="shared" si="369"/>
        <v>#REF!</v>
      </c>
      <c r="EN250" s="34" t="e">
        <f t="shared" si="370"/>
        <v>#REF!</v>
      </c>
      <c r="EO250" s="34" t="e">
        <f t="shared" si="371"/>
        <v>#REF!</v>
      </c>
      <c r="EP250" s="34" t="e">
        <f t="shared" si="372"/>
        <v>#REF!</v>
      </c>
      <c r="EQ250" s="34" t="e">
        <f t="shared" si="373"/>
        <v>#REF!</v>
      </c>
      <c r="ER250" s="59" t="e">
        <f t="shared" si="374"/>
        <v>#REF!</v>
      </c>
      <c r="ES250" s="59" t="e">
        <f t="shared" si="375"/>
        <v>#REF!</v>
      </c>
      <c r="ET250" s="59" t="e">
        <f t="shared" si="376"/>
        <v>#REF!</v>
      </c>
      <c r="EU250" s="59" t="e">
        <f t="shared" si="377"/>
        <v>#REF!</v>
      </c>
      <c r="EV250" s="14" t="e">
        <f t="shared" si="378"/>
        <v>#REF!</v>
      </c>
      <c r="EW250" s="14" t="e">
        <f t="shared" si="379"/>
        <v>#REF!</v>
      </c>
      <c r="EX250" s="14" t="e">
        <f t="shared" si="380"/>
        <v>#REF!</v>
      </c>
      <c r="EY250" s="14" t="e">
        <f t="shared" si="381"/>
        <v>#REF!</v>
      </c>
    </row>
    <row r="251" spans="1:155" x14ac:dyDescent="0.2">
      <c r="A251" s="17">
        <v>30126469</v>
      </c>
      <c r="B251" t="s">
        <v>62</v>
      </c>
      <c r="C251" t="s">
        <v>1857</v>
      </c>
      <c r="D251" t="s">
        <v>1858</v>
      </c>
      <c r="E251" t="s">
        <v>1859</v>
      </c>
      <c r="F251" t="s">
        <v>66</v>
      </c>
      <c r="G251" t="s">
        <v>42</v>
      </c>
      <c r="H251" t="s">
        <v>2572</v>
      </c>
      <c r="I251" t="s">
        <v>68</v>
      </c>
      <c r="J251" s="19" t="s">
        <v>69</v>
      </c>
      <c r="K251" t="s">
        <v>70</v>
      </c>
      <c r="L251">
        <v>1964</v>
      </c>
      <c r="M251">
        <f t="shared" si="290"/>
        <v>1964</v>
      </c>
      <c r="N251">
        <v>55</v>
      </c>
      <c r="O251" s="19">
        <f t="shared" si="291"/>
        <v>55</v>
      </c>
      <c r="P251" t="s">
        <v>80</v>
      </c>
      <c r="Q251" s="19" t="str">
        <f t="shared" si="292"/>
        <v>50-60</v>
      </c>
      <c r="R251" s="23">
        <v>330.3</v>
      </c>
      <c r="S251" s="15">
        <f t="shared" si="293"/>
        <v>0.33030000000000004</v>
      </c>
      <c r="T251">
        <v>30136343</v>
      </c>
      <c r="U251" t="s">
        <v>45</v>
      </c>
      <c r="V251" t="s">
        <v>46</v>
      </c>
      <c r="W251" s="20" t="s">
        <v>87</v>
      </c>
      <c r="X251" t="s">
        <v>88</v>
      </c>
      <c r="Y251" t="s">
        <v>1051</v>
      </c>
      <c r="Z251" t="s">
        <v>1860</v>
      </c>
      <c r="AA251" t="s">
        <v>1861</v>
      </c>
      <c r="AB251" t="s">
        <v>675</v>
      </c>
      <c r="AC251">
        <v>1964</v>
      </c>
      <c r="AD251">
        <v>110</v>
      </c>
      <c r="AE251" t="str">
        <f t="shared" si="294"/>
        <v>&gt;80</v>
      </c>
      <c r="AF251">
        <v>-37.851207459999998</v>
      </c>
      <c r="AG251">
        <v>145.0522058</v>
      </c>
      <c r="AH251" t="s">
        <v>75</v>
      </c>
      <c r="AI251" t="s">
        <v>76</v>
      </c>
      <c r="AJ251" s="33" t="s">
        <v>81</v>
      </c>
      <c r="AL251" t="s">
        <v>78</v>
      </c>
      <c r="AM251" t="s">
        <v>79</v>
      </c>
      <c r="AN251">
        <v>220</v>
      </c>
      <c r="AO251" s="69">
        <v>4</v>
      </c>
      <c r="AP251">
        <v>2</v>
      </c>
      <c r="AQ251">
        <v>0</v>
      </c>
      <c r="AR251">
        <v>1</v>
      </c>
      <c r="AS251" s="82" t="str">
        <f t="shared" si="295"/>
        <v>Gw-0-1</v>
      </c>
      <c r="AT251" s="14">
        <f t="shared" si="296"/>
        <v>27976</v>
      </c>
      <c r="AU251" s="81">
        <f>VLOOKUP(C251,Bushfire_Vlookup!$F$2:$H$12575,3,FALSE)</f>
        <v>1</v>
      </c>
      <c r="AV251" s="14">
        <f>VLOOKUP(AS251,Safety_collateral_Vlookup!$J$3:$L$20,2,FALSE)</f>
        <v>11570.139925214824</v>
      </c>
      <c r="AW251" s="14">
        <f>VLOOKUP(AS251,Safety_collateral_Vlookup!$J$3:$L$20,3,FALSE)</f>
        <v>148000</v>
      </c>
      <c r="AX251" s="48">
        <f t="shared" si="297"/>
        <v>200112.79830020419</v>
      </c>
      <c r="AY251" s="49">
        <f t="shared" si="384"/>
        <v>25102.800000000003</v>
      </c>
      <c r="AZ251" s="14">
        <v>76000</v>
      </c>
      <c r="BA251" s="16">
        <f t="shared" si="298"/>
        <v>7.9717321693278906</v>
      </c>
      <c r="BB251" t="e">
        <f>IF(BA251&lt;=#REF!,#REF!,IF(BA251&lt;=#REF!,#REF!,IF(BA251&lt;=#REF!,#REF!,IF(BA251&lt;=#REF!,#REF!,#REF!))))</f>
        <v>#REF!</v>
      </c>
      <c r="BC251" s="51">
        <v>4</v>
      </c>
      <c r="BD251" s="21">
        <v>70</v>
      </c>
      <c r="BE251" s="21">
        <v>6.4399999999999999E-2</v>
      </c>
      <c r="BF251" s="26">
        <f t="shared" si="299"/>
        <v>1637.3600732180576</v>
      </c>
      <c r="BG251" s="21">
        <v>7</v>
      </c>
      <c r="BH251" s="21">
        <f t="shared" si="300"/>
        <v>54.6</v>
      </c>
      <c r="BI251" s="28">
        <f t="shared" si="301"/>
        <v>2.2519960070400004E-2</v>
      </c>
      <c r="BJ251" s="27">
        <f t="shared" si="302"/>
        <v>2.2519960070400004E-2</v>
      </c>
      <c r="BK251" s="28">
        <f t="shared" si="303"/>
        <v>0.34525945935897445</v>
      </c>
      <c r="BL251" s="35">
        <f t="shared" si="304"/>
        <v>2.7523159389366914</v>
      </c>
      <c r="BM251" s="21" t="str">
        <f t="shared" si="305"/>
        <v>Cr3</v>
      </c>
      <c r="BN251" s="51">
        <v>3</v>
      </c>
      <c r="BO251" s="21">
        <v>1</v>
      </c>
      <c r="BP251" s="50" t="s">
        <v>5497</v>
      </c>
      <c r="BQ251" s="14">
        <v>27976</v>
      </c>
      <c r="BR251">
        <f>IFERROR(VLOOKUP(AO251,'Model Failure data- Lines'!$A$37:$E$41,3,FALSE),'Model Failure data- Lines'!$C$37)</f>
        <v>0.45419999999999999</v>
      </c>
      <c r="BS251" s="14">
        <f t="shared" si="306"/>
        <v>90891.232987952739</v>
      </c>
      <c r="BT251" s="34">
        <f t="shared" si="383"/>
        <v>22390.453041730678</v>
      </c>
      <c r="BU251" s="34">
        <f t="shared" si="308"/>
        <v>4.0593744493937791</v>
      </c>
      <c r="BV251" s="54">
        <f t="shared" si="309"/>
        <v>68500.779946222057</v>
      </c>
      <c r="BW251">
        <f>IFERROR(VLOOKUP(AO251,'Model Failure data- Lines'!$A$37:$E$41,4,FALSE),'Model Failure data- Lines'!$D$37)</f>
        <v>0.40249999999999997</v>
      </c>
      <c r="BX251" s="14">
        <f t="shared" si="310"/>
        <v>80545.401315832176</v>
      </c>
      <c r="BY251" s="34">
        <f t="shared" si="311"/>
        <v>19971.174028950809</v>
      </c>
      <c r="BZ251" s="71">
        <f t="shared" si="312"/>
        <v>4.0330829423984369</v>
      </c>
      <c r="CA251" s="71">
        <f t="shared" si="313"/>
        <v>60574.227286881367</v>
      </c>
      <c r="CB251" s="56">
        <v>1</v>
      </c>
      <c r="CC251">
        <f>IFERROR(VLOOKUP(AO251,'Model Failure data- Lines'!$A$37:$E$41,5,FALSE),'Model Failure data- Lines'!$E$37)</f>
        <v>0.28349999999999997</v>
      </c>
      <c r="CD251" s="14">
        <f t="shared" si="314"/>
        <v>56731.978318107882</v>
      </c>
      <c r="CE251" s="34">
        <f t="shared" si="315"/>
        <v>15888.577851659544</v>
      </c>
      <c r="CF251" s="34">
        <f t="shared" si="316"/>
        <v>3.5706139874678771</v>
      </c>
      <c r="CG251" s="54">
        <f t="shared" si="317"/>
        <v>40843.400466448336</v>
      </c>
      <c r="CH251" t="e">
        <f>IFERROR(VLOOKUP(AO251,'Model Failure data- Lines'!#REF!,3,FALSE),'Model Failure data- Lines'!#REF!)</f>
        <v>#REF!</v>
      </c>
      <c r="CI251" s="14" t="e">
        <f t="shared" si="318"/>
        <v>#REF!</v>
      </c>
      <c r="CJ251" s="34">
        <f t="shared" si="319"/>
        <v>21476.326670422499</v>
      </c>
      <c r="CK251" s="34" t="e">
        <f t="shared" si="320"/>
        <v>#REF!</v>
      </c>
      <c r="CL251" s="54" t="e">
        <f t="shared" si="321"/>
        <v>#REF!</v>
      </c>
      <c r="CM251" t="e">
        <f>IFERROR(VLOOKUP(AO251,'Model Failure data- Lines'!#REF!,4,FALSE),'Model Failure data- Lines'!#REF!)</f>
        <v>#REF!</v>
      </c>
      <c r="CN251" s="14" t="e">
        <f t="shared" si="322"/>
        <v>#REF!</v>
      </c>
      <c r="CO251" s="34">
        <f t="shared" si="323"/>
        <v>18373.751424331178</v>
      </c>
      <c r="CP251" s="34" t="e">
        <f t="shared" si="324"/>
        <v>#REF!</v>
      </c>
      <c r="CQ251" s="54" t="e">
        <f t="shared" si="325"/>
        <v>#REF!</v>
      </c>
      <c r="CR251" t="e">
        <f>IFERROR(VLOOKUP(AO251,'Model Failure data- Lines'!#REF!,5,FALSE),'Model Failure data- Lines'!#REF!)</f>
        <v>#REF!</v>
      </c>
      <c r="CS251" s="14" t="e">
        <f t="shared" si="326"/>
        <v>#REF!</v>
      </c>
      <c r="CT251" s="34">
        <f t="shared" si="327"/>
        <v>13448.48946743439</v>
      </c>
      <c r="CU251" s="34" t="e">
        <f t="shared" si="328"/>
        <v>#REF!</v>
      </c>
      <c r="CV251" s="54" t="e">
        <f t="shared" si="329"/>
        <v>#REF!</v>
      </c>
      <c r="CW251" t="s">
        <v>675</v>
      </c>
      <c r="CY251">
        <v>1</v>
      </c>
      <c r="CZ251">
        <f t="shared" si="330"/>
        <v>60574.227286881367</v>
      </c>
      <c r="DA251" s="34">
        <f t="shared" si="331"/>
        <v>12014.78278</v>
      </c>
      <c r="DB251" s="34">
        <f t="shared" si="332"/>
        <v>0.42946749999999995</v>
      </c>
      <c r="DC251" s="34">
        <f t="shared" si="333"/>
        <v>4968.9990683321967</v>
      </c>
      <c r="DD251" s="9">
        <f t="shared" si="334"/>
        <v>63561.189999999995</v>
      </c>
      <c r="DE251" s="59">
        <f t="shared" si="335"/>
        <v>0.1491678306113095</v>
      </c>
      <c r="DF251" s="59">
        <f t="shared" si="336"/>
        <v>5.3319928013765184E-6</v>
      </c>
      <c r="DG251" s="59">
        <f t="shared" si="337"/>
        <v>6.1691902792164494E-2</v>
      </c>
      <c r="DH251" s="59">
        <f t="shared" si="338"/>
        <v>0.78913493460372486</v>
      </c>
      <c r="DI251" s="14">
        <f t="shared" si="339"/>
        <v>9035.7260753404807</v>
      </c>
      <c r="DJ251" s="14">
        <f t="shared" si="340"/>
        <v>0.32298134384259647</v>
      </c>
      <c r="DK251" s="14">
        <f t="shared" si="341"/>
        <v>3736.9393414927636</v>
      </c>
      <c r="DL251" s="14">
        <f t="shared" si="342"/>
        <v>47801.238888704291</v>
      </c>
      <c r="DM251">
        <f t="shared" si="343"/>
        <v>40843.400466448336</v>
      </c>
      <c r="DN251" s="34">
        <f t="shared" si="344"/>
        <v>8462.5861319999985</v>
      </c>
      <c r="DO251" s="34">
        <f t="shared" si="345"/>
        <v>0.30249449999999994</v>
      </c>
      <c r="DP251" s="34">
        <f t="shared" si="346"/>
        <v>3499.9036916078949</v>
      </c>
      <c r="DQ251" s="9">
        <f t="shared" si="347"/>
        <v>44769.185999999994</v>
      </c>
      <c r="DR251" s="59">
        <f t="shared" si="348"/>
        <v>0.14916783061130948</v>
      </c>
      <c r="DS251" s="59">
        <f t="shared" si="349"/>
        <v>5.3319928013765184E-6</v>
      </c>
      <c r="DT251" s="59">
        <f t="shared" si="350"/>
        <v>6.1691902792164487E-2</v>
      </c>
      <c r="DU251" s="59">
        <f t="shared" si="351"/>
        <v>0.78913493460372475</v>
      </c>
      <c r="DV251" s="14">
        <f t="shared" si="352"/>
        <v>6092.5214423690441</v>
      </c>
      <c r="DW251" s="14">
        <f t="shared" si="353"/>
        <v>0.21777671727084086</v>
      </c>
      <c r="DX251" s="14">
        <f t="shared" si="354"/>
        <v>2519.7070912775766</v>
      </c>
      <c r="DY251" s="14">
        <f t="shared" si="355"/>
        <v>32230.954156084452</v>
      </c>
      <c r="DZ251" s="34" t="e">
        <f t="shared" si="356"/>
        <v>#REF!</v>
      </c>
      <c r="EA251" s="34" t="e">
        <f t="shared" si="357"/>
        <v>#REF!</v>
      </c>
      <c r="EB251" s="34" t="e">
        <f t="shared" si="358"/>
        <v>#REF!</v>
      </c>
      <c r="EC251" s="34" t="e">
        <f t="shared" si="359"/>
        <v>#REF!</v>
      </c>
      <c r="ED251" s="34" t="e">
        <f t="shared" si="360"/>
        <v>#REF!</v>
      </c>
      <c r="EE251" s="59" t="e">
        <f t="shared" si="361"/>
        <v>#REF!</v>
      </c>
      <c r="EF251" s="59" t="e">
        <f t="shared" si="362"/>
        <v>#REF!</v>
      </c>
      <c r="EG251" s="59" t="e">
        <f t="shared" si="363"/>
        <v>#REF!</v>
      </c>
      <c r="EH251" s="59" t="e">
        <f t="shared" si="364"/>
        <v>#REF!</v>
      </c>
      <c r="EI251" s="14" t="e">
        <f t="shared" si="365"/>
        <v>#REF!</v>
      </c>
      <c r="EJ251" s="14" t="e">
        <f t="shared" si="366"/>
        <v>#REF!</v>
      </c>
      <c r="EK251" s="14" t="e">
        <f t="shared" si="367"/>
        <v>#REF!</v>
      </c>
      <c r="EL251" s="14" t="e">
        <f t="shared" si="368"/>
        <v>#REF!</v>
      </c>
      <c r="EM251" t="e">
        <f t="shared" si="369"/>
        <v>#REF!</v>
      </c>
      <c r="EN251" s="34" t="e">
        <f t="shared" si="370"/>
        <v>#REF!</v>
      </c>
      <c r="EO251" s="34" t="e">
        <f t="shared" si="371"/>
        <v>#REF!</v>
      </c>
      <c r="EP251" s="34" t="e">
        <f t="shared" si="372"/>
        <v>#REF!</v>
      </c>
      <c r="EQ251" s="34" t="e">
        <f t="shared" si="373"/>
        <v>#REF!</v>
      </c>
      <c r="ER251" s="59" t="e">
        <f t="shared" si="374"/>
        <v>#REF!</v>
      </c>
      <c r="ES251" s="59" t="e">
        <f t="shared" si="375"/>
        <v>#REF!</v>
      </c>
      <c r="ET251" s="59" t="e">
        <f t="shared" si="376"/>
        <v>#REF!</v>
      </c>
      <c r="EU251" s="59" t="e">
        <f t="shared" si="377"/>
        <v>#REF!</v>
      </c>
      <c r="EV251" s="14" t="e">
        <f t="shared" si="378"/>
        <v>#REF!</v>
      </c>
      <c r="EW251" s="14" t="e">
        <f t="shared" si="379"/>
        <v>#REF!</v>
      </c>
      <c r="EX251" s="14" t="e">
        <f t="shared" si="380"/>
        <v>#REF!</v>
      </c>
      <c r="EY251" s="14" t="e">
        <f t="shared" si="381"/>
        <v>#REF!</v>
      </c>
    </row>
    <row r="252" spans="1:155" x14ac:dyDescent="0.2">
      <c r="A252" s="17">
        <v>30366388</v>
      </c>
      <c r="B252" t="s">
        <v>62</v>
      </c>
      <c r="C252" t="s">
        <v>4430</v>
      </c>
      <c r="D252" t="s">
        <v>4431</v>
      </c>
      <c r="E252" t="s">
        <v>4432</v>
      </c>
      <c r="F252" t="s">
        <v>66</v>
      </c>
      <c r="G252" t="s">
        <v>42</v>
      </c>
      <c r="H252" t="s">
        <v>5001</v>
      </c>
      <c r="I252" t="s">
        <v>68</v>
      </c>
      <c r="J252" s="19" t="s">
        <v>69</v>
      </c>
      <c r="K252" t="s">
        <v>70</v>
      </c>
      <c r="L252">
        <v>1964</v>
      </c>
      <c r="M252">
        <f t="shared" si="290"/>
        <v>1964</v>
      </c>
      <c r="N252">
        <v>55</v>
      </c>
      <c r="O252" s="19">
        <f t="shared" si="291"/>
        <v>55</v>
      </c>
      <c r="P252" t="s">
        <v>80</v>
      </c>
      <c r="Q252" s="19" t="str">
        <f t="shared" si="292"/>
        <v>50-60</v>
      </c>
      <c r="R252" s="23">
        <v>363.9</v>
      </c>
      <c r="S252" s="15">
        <f t="shared" si="293"/>
        <v>0.3639</v>
      </c>
      <c r="T252">
        <v>30373517</v>
      </c>
      <c r="U252" t="s">
        <v>45</v>
      </c>
      <c r="V252" t="s">
        <v>46</v>
      </c>
      <c r="W252" s="20" t="s">
        <v>87</v>
      </c>
      <c r="X252" t="s">
        <v>48</v>
      </c>
      <c r="Y252" t="s">
        <v>4433</v>
      </c>
      <c r="Z252" t="s">
        <v>4434</v>
      </c>
      <c r="AA252" t="s">
        <v>4435</v>
      </c>
      <c r="AB252" t="s">
        <v>568</v>
      </c>
      <c r="AC252">
        <v>1964</v>
      </c>
      <c r="AD252">
        <v>110</v>
      </c>
      <c r="AE252" t="str">
        <f t="shared" si="294"/>
        <v>&gt;80</v>
      </c>
      <c r="AF252">
        <v>-37.849339550000003</v>
      </c>
      <c r="AG252">
        <v>145.04926043</v>
      </c>
      <c r="AH252" t="s">
        <v>75</v>
      </c>
      <c r="AI252" t="s">
        <v>76</v>
      </c>
      <c r="AJ252" s="33" t="s">
        <v>81</v>
      </c>
      <c r="AL252" t="s">
        <v>78</v>
      </c>
      <c r="AM252" t="s">
        <v>79</v>
      </c>
      <c r="AN252">
        <v>220</v>
      </c>
      <c r="AO252" s="69">
        <v>4</v>
      </c>
      <c r="AP252">
        <v>2</v>
      </c>
      <c r="AQ252">
        <v>0</v>
      </c>
      <c r="AR252">
        <v>1</v>
      </c>
      <c r="AS252" s="82" t="str">
        <f t="shared" si="295"/>
        <v>Gw-0-1</v>
      </c>
      <c r="AT252" s="14">
        <f t="shared" si="296"/>
        <v>27976</v>
      </c>
      <c r="AU252" s="81">
        <f>VLOOKUP(C252,Bushfire_Vlookup!$F$2:$H$12575,3,FALSE)</f>
        <v>1</v>
      </c>
      <c r="AV252" s="14">
        <f>VLOOKUP(AS252,Safety_collateral_Vlookup!$J$3:$L$20,2,FALSE)</f>
        <v>11570.139925214824</v>
      </c>
      <c r="AW252" s="14">
        <f>VLOOKUP(AS252,Safety_collateral_Vlookup!$J$3:$L$20,3,FALSE)</f>
        <v>148000</v>
      </c>
      <c r="AX252" s="48">
        <f t="shared" si="297"/>
        <v>200112.79830020419</v>
      </c>
      <c r="AY252" s="49">
        <f t="shared" si="384"/>
        <v>27656.400000000001</v>
      </c>
      <c r="AZ252" s="14">
        <v>76000</v>
      </c>
      <c r="BA252" s="16">
        <f t="shared" si="298"/>
        <v>7.2356777563314161</v>
      </c>
      <c r="BB252" t="e">
        <f>IF(BA252&lt;=#REF!,#REF!,IF(BA252&lt;=#REF!,#REF!,IF(BA252&lt;=#REF!,#REF!,IF(BA252&lt;=#REF!,#REF!,#REF!))))</f>
        <v>#REF!</v>
      </c>
      <c r="BC252" s="51">
        <v>4</v>
      </c>
      <c r="BD252" s="21">
        <v>70</v>
      </c>
      <c r="BE252" s="21">
        <v>6.4399999999999999E-2</v>
      </c>
      <c r="BF252" s="26">
        <f t="shared" si="299"/>
        <v>1803.9216792129914</v>
      </c>
      <c r="BG252" s="21">
        <v>7</v>
      </c>
      <c r="BH252" s="21">
        <f t="shared" si="300"/>
        <v>54.6</v>
      </c>
      <c r="BI252" s="28">
        <f t="shared" si="301"/>
        <v>2.2519960070400004E-2</v>
      </c>
      <c r="BJ252" s="27">
        <f t="shared" si="302"/>
        <v>2.2519960070400004E-2</v>
      </c>
      <c r="BK252" s="28">
        <f t="shared" si="303"/>
        <v>0.34525945935897445</v>
      </c>
      <c r="BL252" s="35">
        <f t="shared" si="304"/>
        <v>2.4981861902467415</v>
      </c>
      <c r="BM252" s="21" t="str">
        <f t="shared" si="305"/>
        <v>Cr3</v>
      </c>
      <c r="BN252" s="51">
        <v>3</v>
      </c>
      <c r="BO252" s="21">
        <v>1</v>
      </c>
      <c r="BP252" s="50" t="s">
        <v>5497</v>
      </c>
      <c r="BQ252" s="14">
        <v>27976</v>
      </c>
      <c r="BR252">
        <f>IFERROR(VLOOKUP(AO252,'Model Failure data- Lines'!$A$37:$E$41,3,FALSE),'Model Failure data- Lines'!$C$37)</f>
        <v>0.45419999999999999</v>
      </c>
      <c r="BS252" s="14">
        <f t="shared" si="306"/>
        <v>90891.232987952739</v>
      </c>
      <c r="BT252" s="34">
        <f t="shared" si="383"/>
        <v>24668.137638164677</v>
      </c>
      <c r="BU252" s="34">
        <f t="shared" si="308"/>
        <v>3.6845599907523097</v>
      </c>
      <c r="BV252" s="54">
        <f t="shared" si="309"/>
        <v>66223.095349788055</v>
      </c>
      <c r="BW252">
        <f>IFERROR(VLOOKUP(AO252,'Model Failure data- Lines'!$A$37:$E$41,4,FALSE),'Model Failure data- Lines'!$D$37)</f>
        <v>0.40249999999999997</v>
      </c>
      <c r="BX252" s="14">
        <f t="shared" si="310"/>
        <v>80545.401315832176</v>
      </c>
      <c r="BY252" s="34">
        <f t="shared" si="311"/>
        <v>22002.755764865877</v>
      </c>
      <c r="BZ252" s="71">
        <f t="shared" si="312"/>
        <v>3.6606960590112774</v>
      </c>
      <c r="CA252" s="71">
        <f t="shared" si="313"/>
        <v>58542.645550966299</v>
      </c>
      <c r="CB252" s="56">
        <v>1</v>
      </c>
      <c r="CC252">
        <f>IFERROR(VLOOKUP(AO252,'Model Failure data- Lines'!$A$37:$E$41,5,FALSE),'Model Failure data- Lines'!$E$37)</f>
        <v>0.28349999999999997</v>
      </c>
      <c r="CD252" s="14">
        <f t="shared" si="314"/>
        <v>56731.978318107882</v>
      </c>
      <c r="CE252" s="34">
        <f t="shared" si="315"/>
        <v>17504.854617677589</v>
      </c>
      <c r="CF252" s="34">
        <f t="shared" si="316"/>
        <v>3.2409282771658146</v>
      </c>
      <c r="CG252" s="54">
        <f t="shared" si="317"/>
        <v>39227.123700430297</v>
      </c>
      <c r="CH252" t="e">
        <f>IFERROR(VLOOKUP(AO252,'Model Failure data- Lines'!#REF!,3,FALSE),'Model Failure data- Lines'!#REF!)</f>
        <v>#REF!</v>
      </c>
      <c r="CI252" s="14" t="e">
        <f t="shared" si="318"/>
        <v>#REF!</v>
      </c>
      <c r="CJ252" s="34">
        <f t="shared" si="319"/>
        <v>23661.02111827656</v>
      </c>
      <c r="CK252" s="34" t="e">
        <f t="shared" si="320"/>
        <v>#REF!</v>
      </c>
      <c r="CL252" s="54" t="e">
        <f t="shared" si="321"/>
        <v>#REF!</v>
      </c>
      <c r="CM252" t="e">
        <f>IFERROR(VLOOKUP(AO252,'Model Failure data- Lines'!#REF!,4,FALSE),'Model Failure data- Lines'!#REF!)</f>
        <v>#REF!</v>
      </c>
      <c r="CN252" s="14" t="e">
        <f t="shared" si="322"/>
        <v>#REF!</v>
      </c>
      <c r="CO252" s="34">
        <f t="shared" si="323"/>
        <v>20242.834221356694</v>
      </c>
      <c r="CP252" s="34" t="e">
        <f t="shared" si="324"/>
        <v>#REF!</v>
      </c>
      <c r="CQ252" s="54" t="e">
        <f t="shared" si="325"/>
        <v>#REF!</v>
      </c>
      <c r="CR252" t="e">
        <f>IFERROR(VLOOKUP(AO252,'Model Failure data- Lines'!#REF!,5,FALSE),'Model Failure data- Lines'!#REF!)</f>
        <v>#REF!</v>
      </c>
      <c r="CS252" s="14" t="e">
        <f t="shared" si="326"/>
        <v>#REF!</v>
      </c>
      <c r="CT252" s="34">
        <f t="shared" si="327"/>
        <v>14816.5465249754</v>
      </c>
      <c r="CU252" s="34" t="e">
        <f t="shared" si="328"/>
        <v>#REF!</v>
      </c>
      <c r="CV252" s="54" t="e">
        <f t="shared" si="329"/>
        <v>#REF!</v>
      </c>
      <c r="CW252" t="s">
        <v>568</v>
      </c>
      <c r="CY252">
        <v>1</v>
      </c>
      <c r="CZ252">
        <f t="shared" si="330"/>
        <v>58542.645550966299</v>
      </c>
      <c r="DA252" s="34">
        <f t="shared" si="331"/>
        <v>12014.78278</v>
      </c>
      <c r="DB252" s="34">
        <f t="shared" si="332"/>
        <v>0.42946749999999995</v>
      </c>
      <c r="DC252" s="34">
        <f t="shared" si="333"/>
        <v>4968.9990683321967</v>
      </c>
      <c r="DD252" s="9">
        <f t="shared" si="334"/>
        <v>63561.189999999995</v>
      </c>
      <c r="DE252" s="59">
        <f t="shared" si="335"/>
        <v>0.1491678306113095</v>
      </c>
      <c r="DF252" s="59">
        <f t="shared" si="336"/>
        <v>5.3319928013765184E-6</v>
      </c>
      <c r="DG252" s="59">
        <f t="shared" si="337"/>
        <v>6.1691902792164494E-2</v>
      </c>
      <c r="DH252" s="59">
        <f t="shared" si="338"/>
        <v>0.78913493460372486</v>
      </c>
      <c r="DI252" s="14">
        <f t="shared" si="339"/>
        <v>8732.6794350844721</v>
      </c>
      <c r="DJ252" s="14">
        <f t="shared" si="340"/>
        <v>0.31214896465128933</v>
      </c>
      <c r="DK252" s="14">
        <f t="shared" si="341"/>
        <v>3611.6071985263538</v>
      </c>
      <c r="DL252" s="14">
        <f t="shared" si="342"/>
        <v>46198.046768390828</v>
      </c>
      <c r="DM252">
        <f t="shared" si="343"/>
        <v>39227.123700430289</v>
      </c>
      <c r="DN252" s="34">
        <f t="shared" si="344"/>
        <v>8462.5861319999985</v>
      </c>
      <c r="DO252" s="34">
        <f t="shared" si="345"/>
        <v>0.30249449999999994</v>
      </c>
      <c r="DP252" s="34">
        <f t="shared" si="346"/>
        <v>3499.9036916078949</v>
      </c>
      <c r="DQ252" s="9">
        <f t="shared" si="347"/>
        <v>44769.185999999994</v>
      </c>
      <c r="DR252" s="59">
        <f t="shared" si="348"/>
        <v>0.14916783061130948</v>
      </c>
      <c r="DS252" s="59">
        <f t="shared" si="349"/>
        <v>5.3319928013765184E-6</v>
      </c>
      <c r="DT252" s="59">
        <f t="shared" si="350"/>
        <v>6.1691902792164487E-2</v>
      </c>
      <c r="DU252" s="59">
        <f t="shared" si="351"/>
        <v>0.78913493460372475</v>
      </c>
      <c r="DV252" s="14">
        <f t="shared" si="352"/>
        <v>5851.4249435146694</v>
      </c>
      <c r="DW252" s="14">
        <f t="shared" si="353"/>
        <v>0.20915874118940056</v>
      </c>
      <c r="DX252" s="14">
        <f t="shared" si="354"/>
        <v>2419.9959021431573</v>
      </c>
      <c r="DY252" s="14">
        <f t="shared" si="355"/>
        <v>30955.493696031281</v>
      </c>
      <c r="DZ252" s="34" t="e">
        <f t="shared" si="356"/>
        <v>#REF!</v>
      </c>
      <c r="EA252" s="34" t="e">
        <f t="shared" si="357"/>
        <v>#REF!</v>
      </c>
      <c r="EB252" s="34" t="e">
        <f t="shared" si="358"/>
        <v>#REF!</v>
      </c>
      <c r="EC252" s="34" t="e">
        <f t="shared" si="359"/>
        <v>#REF!</v>
      </c>
      <c r="ED252" s="34" t="e">
        <f t="shared" si="360"/>
        <v>#REF!</v>
      </c>
      <c r="EE252" s="59" t="e">
        <f t="shared" si="361"/>
        <v>#REF!</v>
      </c>
      <c r="EF252" s="59" t="e">
        <f t="shared" si="362"/>
        <v>#REF!</v>
      </c>
      <c r="EG252" s="59" t="e">
        <f t="shared" si="363"/>
        <v>#REF!</v>
      </c>
      <c r="EH252" s="59" t="e">
        <f t="shared" si="364"/>
        <v>#REF!</v>
      </c>
      <c r="EI252" s="14" t="e">
        <f t="shared" si="365"/>
        <v>#REF!</v>
      </c>
      <c r="EJ252" s="14" t="e">
        <f t="shared" si="366"/>
        <v>#REF!</v>
      </c>
      <c r="EK252" s="14" t="e">
        <f t="shared" si="367"/>
        <v>#REF!</v>
      </c>
      <c r="EL252" s="14" t="e">
        <f t="shared" si="368"/>
        <v>#REF!</v>
      </c>
      <c r="EM252" t="e">
        <f t="shared" si="369"/>
        <v>#REF!</v>
      </c>
      <c r="EN252" s="34" t="e">
        <f t="shared" si="370"/>
        <v>#REF!</v>
      </c>
      <c r="EO252" s="34" t="e">
        <f t="shared" si="371"/>
        <v>#REF!</v>
      </c>
      <c r="EP252" s="34" t="e">
        <f t="shared" si="372"/>
        <v>#REF!</v>
      </c>
      <c r="EQ252" s="34" t="e">
        <f t="shared" si="373"/>
        <v>#REF!</v>
      </c>
      <c r="ER252" s="59" t="e">
        <f t="shared" si="374"/>
        <v>#REF!</v>
      </c>
      <c r="ES252" s="59" t="e">
        <f t="shared" si="375"/>
        <v>#REF!</v>
      </c>
      <c r="ET252" s="59" t="e">
        <f t="shared" si="376"/>
        <v>#REF!</v>
      </c>
      <c r="EU252" s="59" t="e">
        <f t="shared" si="377"/>
        <v>#REF!</v>
      </c>
      <c r="EV252" s="14" t="e">
        <f t="shared" si="378"/>
        <v>#REF!</v>
      </c>
      <c r="EW252" s="14" t="e">
        <f t="shared" si="379"/>
        <v>#REF!</v>
      </c>
      <c r="EX252" s="14" t="e">
        <f t="shared" si="380"/>
        <v>#REF!</v>
      </c>
      <c r="EY252" s="14" t="e">
        <f t="shared" si="381"/>
        <v>#REF!</v>
      </c>
    </row>
    <row r="253" spans="1:155" x14ac:dyDescent="0.2">
      <c r="A253" s="17">
        <v>30372446</v>
      </c>
      <c r="B253" t="s">
        <v>62</v>
      </c>
      <c r="C253" t="s">
        <v>3193</v>
      </c>
      <c r="D253" t="s">
        <v>3194</v>
      </c>
      <c r="E253" t="s">
        <v>3195</v>
      </c>
      <c r="F253" t="s">
        <v>66</v>
      </c>
      <c r="G253" t="s">
        <v>42</v>
      </c>
      <c r="H253" t="s">
        <v>5060</v>
      </c>
      <c r="I253" t="s">
        <v>68</v>
      </c>
      <c r="J253" s="19" t="s">
        <v>69</v>
      </c>
      <c r="K253" t="s">
        <v>70</v>
      </c>
      <c r="L253">
        <v>1964</v>
      </c>
      <c r="M253">
        <f t="shared" si="290"/>
        <v>1964</v>
      </c>
      <c r="N253">
        <v>55</v>
      </c>
      <c r="O253" s="19">
        <f t="shared" si="291"/>
        <v>55</v>
      </c>
      <c r="P253" t="s">
        <v>80</v>
      </c>
      <c r="Q253" s="19" t="str">
        <f t="shared" si="292"/>
        <v>50-60</v>
      </c>
      <c r="R253" s="23">
        <v>205.8</v>
      </c>
      <c r="S253" s="15">
        <f t="shared" si="293"/>
        <v>0.20580000000000001</v>
      </c>
      <c r="T253">
        <v>30187805</v>
      </c>
      <c r="U253" t="s">
        <v>45</v>
      </c>
      <c r="V253" t="s">
        <v>46</v>
      </c>
      <c r="W253" s="20" t="s">
        <v>87</v>
      </c>
      <c r="X253" t="s">
        <v>88</v>
      </c>
      <c r="Y253" t="s">
        <v>3196</v>
      </c>
      <c r="Z253" t="s">
        <v>3197</v>
      </c>
      <c r="AA253" t="s">
        <v>3198</v>
      </c>
      <c r="AB253" t="s">
        <v>779</v>
      </c>
      <c r="AC253">
        <v>1964</v>
      </c>
      <c r="AD253">
        <v>110</v>
      </c>
      <c r="AE253" t="str">
        <f t="shared" si="294"/>
        <v>&gt;80</v>
      </c>
      <c r="AF253">
        <v>-37.8480761</v>
      </c>
      <c r="AG253">
        <v>145.04545816000001</v>
      </c>
      <c r="AH253" t="s">
        <v>75</v>
      </c>
      <c r="AI253" t="s">
        <v>76</v>
      </c>
      <c r="AJ253" s="33" t="s">
        <v>81</v>
      </c>
      <c r="AL253" t="s">
        <v>48</v>
      </c>
      <c r="AM253" t="s">
        <v>86</v>
      </c>
      <c r="AN253">
        <v>220</v>
      </c>
      <c r="AO253" s="69">
        <v>4</v>
      </c>
      <c r="AP253">
        <v>2</v>
      </c>
      <c r="AQ253">
        <v>5</v>
      </c>
      <c r="AR253">
        <v>1</v>
      </c>
      <c r="AS253" s="82" t="str">
        <f t="shared" si="295"/>
        <v>Gw-5-1</v>
      </c>
      <c r="AT253" s="14">
        <f t="shared" si="296"/>
        <v>27976</v>
      </c>
      <c r="AU253" s="81">
        <f>VLOOKUP(C253,Bushfire_Vlookup!$F$2:$H$12575,3,FALSE)</f>
        <v>1</v>
      </c>
      <c r="AV253" s="14">
        <f>VLOOKUP(AS253,Safety_collateral_Vlookup!$J$3:$L$20,2,FALSE)</f>
        <v>9206290.8655511159</v>
      </c>
      <c r="AW253" s="14">
        <f>VLOOKUP(AS253,Safety_collateral_Vlookup!$J$3:$L$20,3,FALSE)</f>
        <v>148000</v>
      </c>
      <c r="AX253" s="48">
        <f t="shared" si="297"/>
        <v>10010879.81254304</v>
      </c>
      <c r="AY253" s="48">
        <f>AZ253</f>
        <v>110000</v>
      </c>
      <c r="AZ253" s="14">
        <v>110000</v>
      </c>
      <c r="BA253" s="16">
        <f t="shared" si="298"/>
        <v>91.007998295845823</v>
      </c>
      <c r="BB253" t="e">
        <f>IF(BA253&lt;=#REF!,#REF!,IF(BA253&lt;=#REF!,#REF!,IF(BA253&lt;=#REF!,#REF!,IF(BA253&lt;=#REF!,#REF!,#REF!))))</f>
        <v>#REF!</v>
      </c>
      <c r="BC253" s="51">
        <v>5</v>
      </c>
      <c r="BD253" s="21">
        <v>70</v>
      </c>
      <c r="BE253" s="21">
        <v>6.4399999999999999E-2</v>
      </c>
      <c r="BF253" s="26">
        <f t="shared" si="299"/>
        <v>7174.8812106213763</v>
      </c>
      <c r="BG253" s="21">
        <v>7</v>
      </c>
      <c r="BH253" s="21">
        <f t="shared" si="300"/>
        <v>54.6</v>
      </c>
      <c r="BI253" s="28">
        <f t="shared" si="301"/>
        <v>2.2519960070400004E-2</v>
      </c>
      <c r="BJ253" s="27">
        <f t="shared" si="302"/>
        <v>2.2519960070400004E-2</v>
      </c>
      <c r="BK253" s="28">
        <f t="shared" si="303"/>
        <v>0.34525945935897445</v>
      </c>
      <c r="BL253" s="35">
        <f t="shared" si="304"/>
        <v>31.421372288966197</v>
      </c>
      <c r="BM253" s="21" t="str">
        <f t="shared" si="305"/>
        <v>Cr5</v>
      </c>
      <c r="BN253" s="51">
        <v>5</v>
      </c>
      <c r="BO253" s="21">
        <v>1</v>
      </c>
      <c r="BP253" s="50" t="s">
        <v>5497</v>
      </c>
      <c r="BQ253" s="14">
        <v>27976</v>
      </c>
      <c r="BR253">
        <f>IFERROR(VLOOKUP(AO253,'Model Failure data- Lines'!$A$37:$E$41,3,FALSE),'Model Failure data- Lines'!$C$37)</f>
        <v>0.45419999999999999</v>
      </c>
      <c r="BS253" s="14">
        <f t="shared" si="306"/>
        <v>4546941.610857049</v>
      </c>
      <c r="BT253" s="34">
        <f t="shared" si="383"/>
        <v>98114.546368945856</v>
      </c>
      <c r="BU253" s="34">
        <f t="shared" si="308"/>
        <v>46.343195572233697</v>
      </c>
      <c r="BV253" s="54">
        <f t="shared" si="309"/>
        <v>4448827.0644881036</v>
      </c>
      <c r="BW253">
        <f>IFERROR(VLOOKUP(AO253,'Model Failure data- Lines'!$A$37:$E$41,4,FALSE),'Model Failure data- Lines'!$D$37)</f>
        <v>0.40249999999999997</v>
      </c>
      <c r="BX253" s="14">
        <f t="shared" si="310"/>
        <v>4029379.1245485735</v>
      </c>
      <c r="BY253" s="34">
        <f t="shared" si="311"/>
        <v>87513.310992582061</v>
      </c>
      <c r="BZ253" s="71">
        <f t="shared" si="312"/>
        <v>46.043042810825867</v>
      </c>
      <c r="CA253" s="71">
        <f t="shared" si="313"/>
        <v>3941865.8135559913</v>
      </c>
      <c r="CB253" s="56">
        <v>1</v>
      </c>
      <c r="CC253">
        <f>IFERROR(VLOOKUP(AO253,'Model Failure data- Lines'!$A$37:$E$41,5,FALSE),'Model Failure data- Lines'!$E$37)</f>
        <v>0.28349999999999997</v>
      </c>
      <c r="CD253" s="14">
        <f t="shared" si="314"/>
        <v>2838084.4268559515</v>
      </c>
      <c r="CE253" s="34">
        <f t="shared" si="315"/>
        <v>69623.450917130744</v>
      </c>
      <c r="CF253" s="34">
        <f t="shared" si="316"/>
        <v>40.763340361194956</v>
      </c>
      <c r="CG253" s="54">
        <f t="shared" si="317"/>
        <v>2768460.9759388207</v>
      </c>
      <c r="CH253" t="e">
        <f>IFERROR(VLOOKUP(AO253,'Model Failure data- Lines'!#REF!,3,FALSE),'Model Failure data- Lines'!#REF!)</f>
        <v>#REF!</v>
      </c>
      <c r="CI253" s="14" t="e">
        <f t="shared" si="318"/>
        <v>#REF!</v>
      </c>
      <c r="CJ253" s="34">
        <f t="shared" si="319"/>
        <v>94108.861710505385</v>
      </c>
      <c r="CK253" s="34" t="e">
        <f t="shared" si="320"/>
        <v>#REF!</v>
      </c>
      <c r="CL253" s="54" t="e">
        <f t="shared" si="321"/>
        <v>#REF!</v>
      </c>
      <c r="CM253" t="e">
        <f>IFERROR(VLOOKUP(AO253,'Model Failure data- Lines'!#REF!,4,FALSE),'Model Failure data- Lines'!#REF!)</f>
        <v>#REF!</v>
      </c>
      <c r="CN253" s="14" t="e">
        <f t="shared" si="322"/>
        <v>#REF!</v>
      </c>
      <c r="CO253" s="34">
        <f t="shared" si="323"/>
        <v>80513.4350222457</v>
      </c>
      <c r="CP253" s="34" t="e">
        <f t="shared" si="324"/>
        <v>#REF!</v>
      </c>
      <c r="CQ253" s="54" t="e">
        <f t="shared" si="325"/>
        <v>#REF!</v>
      </c>
      <c r="CR253" t="e">
        <f>IFERROR(VLOOKUP(AO253,'Model Failure data- Lines'!#REF!,5,FALSE),'Model Failure data- Lines'!#REF!)</f>
        <v>#REF!</v>
      </c>
      <c r="CS253" s="14" t="e">
        <f t="shared" si="326"/>
        <v>#REF!</v>
      </c>
      <c r="CT253" s="34">
        <f t="shared" si="327"/>
        <v>58931.029264376193</v>
      </c>
      <c r="CU253" s="34" t="e">
        <f t="shared" si="328"/>
        <v>#REF!</v>
      </c>
      <c r="CV253" s="54" t="e">
        <f t="shared" si="329"/>
        <v>#REF!</v>
      </c>
      <c r="CW253" t="s">
        <v>779</v>
      </c>
      <c r="CY253">
        <v>1</v>
      </c>
      <c r="CZ253">
        <f t="shared" si="330"/>
        <v>3941865.8135559917</v>
      </c>
      <c r="DA253" s="34">
        <f t="shared" si="331"/>
        <v>12014.78278</v>
      </c>
      <c r="DB253" s="34">
        <f t="shared" si="332"/>
        <v>0.42946749999999995</v>
      </c>
      <c r="DC253" s="34">
        <f t="shared" si="333"/>
        <v>3953802.7223010734</v>
      </c>
      <c r="DD253" s="9">
        <f t="shared" si="334"/>
        <v>63561.189999999995</v>
      </c>
      <c r="DE253" s="59">
        <f t="shared" si="335"/>
        <v>2.9817950628674241E-3</v>
      </c>
      <c r="DF253" s="59">
        <f t="shared" si="336"/>
        <v>1.0658403856403431E-7</v>
      </c>
      <c r="DG253" s="59">
        <f t="shared" si="337"/>
        <v>0.98124366064561686</v>
      </c>
      <c r="DH253" s="59">
        <f t="shared" si="338"/>
        <v>1.5774437707477079E-2</v>
      </c>
      <c r="DI253" s="14">
        <f t="shared" si="339"/>
        <v>11753.836021347137</v>
      </c>
      <c r="DJ253" s="14">
        <f t="shared" si="340"/>
        <v>0.42013997788630025</v>
      </c>
      <c r="DK253" s="14">
        <f t="shared" si="341"/>
        <v>3867930.8406674941</v>
      </c>
      <c r="DL253" s="14">
        <f t="shared" si="342"/>
        <v>62180.716727172447</v>
      </c>
      <c r="DM253">
        <f t="shared" si="343"/>
        <v>2768460.9759388207</v>
      </c>
      <c r="DN253" s="34">
        <f t="shared" si="344"/>
        <v>8462.5861319999985</v>
      </c>
      <c r="DO253" s="34">
        <f t="shared" si="345"/>
        <v>0.30249449999999994</v>
      </c>
      <c r="DP253" s="34">
        <f t="shared" si="346"/>
        <v>2784852.3522294513</v>
      </c>
      <c r="DQ253" s="9">
        <f t="shared" si="347"/>
        <v>44769.185999999994</v>
      </c>
      <c r="DR253" s="59">
        <f t="shared" si="348"/>
        <v>2.9817950628674237E-3</v>
      </c>
      <c r="DS253" s="59">
        <f t="shared" si="349"/>
        <v>1.0658403856403431E-7</v>
      </c>
      <c r="DT253" s="59">
        <f t="shared" si="350"/>
        <v>0.98124366064561686</v>
      </c>
      <c r="DU253" s="59">
        <f t="shared" si="351"/>
        <v>1.5774437707477079E-2</v>
      </c>
      <c r="DV253" s="14">
        <f t="shared" si="352"/>
        <v>8254.9832697955062</v>
      </c>
      <c r="DW253" s="14">
        <f t="shared" si="353"/>
        <v>0.29507375142248737</v>
      </c>
      <c r="DX253" s="14">
        <f t="shared" si="354"/>
        <v>2716534.7823847458</v>
      </c>
      <c r="DY253" s="14">
        <f t="shared" si="355"/>
        <v>43670.915210528125</v>
      </c>
      <c r="DZ253" s="34" t="e">
        <f t="shared" si="356"/>
        <v>#REF!</v>
      </c>
      <c r="EA253" s="34" t="e">
        <f t="shared" si="357"/>
        <v>#REF!</v>
      </c>
      <c r="EB253" s="34" t="e">
        <f t="shared" si="358"/>
        <v>#REF!</v>
      </c>
      <c r="EC253" s="34" t="e">
        <f t="shared" si="359"/>
        <v>#REF!</v>
      </c>
      <c r="ED253" s="34" t="e">
        <f t="shared" si="360"/>
        <v>#REF!</v>
      </c>
      <c r="EE253" s="59" t="e">
        <f t="shared" si="361"/>
        <v>#REF!</v>
      </c>
      <c r="EF253" s="59" t="e">
        <f t="shared" si="362"/>
        <v>#REF!</v>
      </c>
      <c r="EG253" s="59" t="e">
        <f t="shared" si="363"/>
        <v>#REF!</v>
      </c>
      <c r="EH253" s="59" t="e">
        <f t="shared" si="364"/>
        <v>#REF!</v>
      </c>
      <c r="EI253" s="14" t="e">
        <f t="shared" si="365"/>
        <v>#REF!</v>
      </c>
      <c r="EJ253" s="14" t="e">
        <f t="shared" si="366"/>
        <v>#REF!</v>
      </c>
      <c r="EK253" s="14" t="e">
        <f t="shared" si="367"/>
        <v>#REF!</v>
      </c>
      <c r="EL253" s="14" t="e">
        <f t="shared" si="368"/>
        <v>#REF!</v>
      </c>
      <c r="EM253" t="e">
        <f t="shared" si="369"/>
        <v>#REF!</v>
      </c>
      <c r="EN253" s="34" t="e">
        <f t="shared" si="370"/>
        <v>#REF!</v>
      </c>
      <c r="EO253" s="34" t="e">
        <f t="shared" si="371"/>
        <v>#REF!</v>
      </c>
      <c r="EP253" s="34" t="e">
        <f t="shared" si="372"/>
        <v>#REF!</v>
      </c>
      <c r="EQ253" s="34" t="e">
        <f t="shared" si="373"/>
        <v>#REF!</v>
      </c>
      <c r="ER253" s="59" t="e">
        <f t="shared" si="374"/>
        <v>#REF!</v>
      </c>
      <c r="ES253" s="59" t="e">
        <f t="shared" si="375"/>
        <v>#REF!</v>
      </c>
      <c r="ET253" s="59" t="e">
        <f t="shared" si="376"/>
        <v>#REF!</v>
      </c>
      <c r="EU253" s="59" t="e">
        <f t="shared" si="377"/>
        <v>#REF!</v>
      </c>
      <c r="EV253" s="14" t="e">
        <f t="shared" si="378"/>
        <v>#REF!</v>
      </c>
      <c r="EW253" s="14" t="e">
        <f t="shared" si="379"/>
        <v>#REF!</v>
      </c>
      <c r="EX253" s="14" t="e">
        <f t="shared" si="380"/>
        <v>#REF!</v>
      </c>
      <c r="EY253" s="14" t="e">
        <f t="shared" si="381"/>
        <v>#REF!</v>
      </c>
    </row>
    <row r="254" spans="1:155" x14ac:dyDescent="0.2">
      <c r="A254" s="17">
        <v>30327688</v>
      </c>
      <c r="B254" t="s">
        <v>62</v>
      </c>
      <c r="C254" t="s">
        <v>1719</v>
      </c>
      <c r="D254" t="s">
        <v>1720</v>
      </c>
      <c r="E254" t="s">
        <v>1721</v>
      </c>
      <c r="F254" t="s">
        <v>66</v>
      </c>
      <c r="G254" t="s">
        <v>42</v>
      </c>
      <c r="H254" t="s">
        <v>4668</v>
      </c>
      <c r="I254" t="s">
        <v>68</v>
      </c>
      <c r="J254" s="19" t="s">
        <v>69</v>
      </c>
      <c r="K254" t="s">
        <v>70</v>
      </c>
      <c r="L254">
        <v>1964</v>
      </c>
      <c r="M254">
        <f t="shared" ref="M254:M317" si="385">L254</f>
        <v>1964</v>
      </c>
      <c r="N254">
        <v>55</v>
      </c>
      <c r="O254" s="19">
        <f t="shared" ref="O254:O317" si="386">N254</f>
        <v>55</v>
      </c>
      <c r="P254" t="s">
        <v>80</v>
      </c>
      <c r="Q254" s="19" t="str">
        <f t="shared" si="292"/>
        <v>50-60</v>
      </c>
      <c r="R254" s="23">
        <v>262.8</v>
      </c>
      <c r="S254" s="15">
        <f t="shared" si="293"/>
        <v>0.26280000000000003</v>
      </c>
      <c r="T254">
        <v>30396375</v>
      </c>
      <c r="U254" t="s">
        <v>45</v>
      </c>
      <c r="V254" t="s">
        <v>46</v>
      </c>
      <c r="W254" s="20" t="s">
        <v>87</v>
      </c>
      <c r="X254" t="s">
        <v>88</v>
      </c>
      <c r="Y254" t="s">
        <v>1648</v>
      </c>
      <c r="Z254" t="s">
        <v>1722</v>
      </c>
      <c r="AA254" t="s">
        <v>1723</v>
      </c>
      <c r="AB254" t="s">
        <v>1724</v>
      </c>
      <c r="AC254">
        <v>1964</v>
      </c>
      <c r="AD254">
        <v>110</v>
      </c>
      <c r="AE254" t="str">
        <f t="shared" si="294"/>
        <v>&gt;80</v>
      </c>
      <c r="AF254">
        <v>-37.848433630000002</v>
      </c>
      <c r="AG254">
        <v>145.04315763</v>
      </c>
      <c r="AH254" t="s">
        <v>75</v>
      </c>
      <c r="AI254" t="s">
        <v>76</v>
      </c>
      <c r="AJ254" s="33" t="s">
        <v>81</v>
      </c>
      <c r="AL254" t="s">
        <v>78</v>
      </c>
      <c r="AM254" t="s">
        <v>79</v>
      </c>
      <c r="AN254">
        <v>220</v>
      </c>
      <c r="AO254" s="69">
        <v>4</v>
      </c>
      <c r="AP254">
        <v>2</v>
      </c>
      <c r="AQ254">
        <v>0</v>
      </c>
      <c r="AR254">
        <v>1</v>
      </c>
      <c r="AS254" s="82" t="str">
        <f t="shared" si="295"/>
        <v>Gw-0-1</v>
      </c>
      <c r="AT254" s="14">
        <f t="shared" si="296"/>
        <v>27976</v>
      </c>
      <c r="AU254" s="81">
        <f>VLOOKUP(C254,Bushfire_Vlookup!$F$2:$H$12575,3,FALSE)</f>
        <v>1</v>
      </c>
      <c r="AV254" s="14">
        <f>VLOOKUP(AS254,Safety_collateral_Vlookup!$J$3:$L$20,2,FALSE)</f>
        <v>11570.139925214824</v>
      </c>
      <c r="AW254" s="14">
        <f>VLOOKUP(AS254,Safety_collateral_Vlookup!$J$3:$L$20,3,FALSE)</f>
        <v>148000</v>
      </c>
      <c r="AX254" s="48">
        <f t="shared" si="297"/>
        <v>200112.79830020419</v>
      </c>
      <c r="AY254" s="49">
        <f>(R254/1000)*AZ254</f>
        <v>19972.800000000003</v>
      </c>
      <c r="AZ254" s="14">
        <v>76000</v>
      </c>
      <c r="BA254" s="16">
        <f t="shared" si="298"/>
        <v>10.019266116929233</v>
      </c>
      <c r="BB254" t="e">
        <f>IF(BA254&lt;=#REF!,#REF!,IF(BA254&lt;=#REF!,#REF!,IF(BA254&lt;=#REF!,#REF!,IF(BA254&lt;=#REF!,#REF!,#REF!))))</f>
        <v>#REF!</v>
      </c>
      <c r="BC254" s="51">
        <v>5</v>
      </c>
      <c r="BD254" s="21">
        <v>70</v>
      </c>
      <c r="BE254" s="21">
        <v>6.4399999999999999E-2</v>
      </c>
      <c r="BF254" s="26">
        <f t="shared" si="299"/>
        <v>1302.749704031806</v>
      </c>
      <c r="BG254" s="21">
        <v>7</v>
      </c>
      <c r="BH254" s="21">
        <f t="shared" si="300"/>
        <v>54.6</v>
      </c>
      <c r="BI254" s="28">
        <f t="shared" si="301"/>
        <v>2.2519960070400004E-2</v>
      </c>
      <c r="BJ254" s="27">
        <f t="shared" si="302"/>
        <v>2.2519960070400004E-2</v>
      </c>
      <c r="BK254" s="28">
        <f t="shared" si="303"/>
        <v>0.3452594593589744</v>
      </c>
      <c r="BL254" s="35">
        <f t="shared" si="304"/>
        <v>3.459246402704677</v>
      </c>
      <c r="BM254" s="21" t="str">
        <f t="shared" si="305"/>
        <v>Cr4</v>
      </c>
      <c r="BN254" s="51">
        <v>4</v>
      </c>
      <c r="BO254" s="21">
        <v>1</v>
      </c>
      <c r="BP254" s="50" t="s">
        <v>5497</v>
      </c>
      <c r="BQ254" s="14">
        <v>27976</v>
      </c>
      <c r="BR254">
        <f>IFERROR(VLOOKUP(AO254,'Model Failure data- Lines'!$A$37:$E$41,3,FALSE),'Model Failure data- Lines'!$C$37)</f>
        <v>0.45419999999999999</v>
      </c>
      <c r="BS254" s="14">
        <f t="shared" si="306"/>
        <v>90891.232987952739</v>
      </c>
      <c r="BT254" s="34">
        <f t="shared" si="383"/>
        <v>17814.747379251654</v>
      </c>
      <c r="BU254" s="34">
        <f t="shared" si="308"/>
        <v>5.1020219963271138</v>
      </c>
      <c r="BV254" s="54">
        <f t="shared" si="309"/>
        <v>73076.485608701085</v>
      </c>
      <c r="BW254">
        <f>IFERROR(VLOOKUP(AO254,'Model Failure data- Lines'!$A$37:$E$41,4,FALSE),'Model Failure data- Lines'!$D$37)</f>
        <v>0.40249999999999997</v>
      </c>
      <c r="BX254" s="14">
        <f t="shared" si="310"/>
        <v>80545.401315832176</v>
      </c>
      <c r="BY254" s="34">
        <f t="shared" si="311"/>
        <v>15889.871434478575</v>
      </c>
      <c r="BZ254" s="71">
        <f t="shared" si="312"/>
        <v>5.0689775337678977</v>
      </c>
      <c r="CA254" s="71">
        <f t="shared" si="313"/>
        <v>64655.529881353599</v>
      </c>
      <c r="CB254" s="56">
        <v>1</v>
      </c>
      <c r="CC254">
        <f>IFERROR(VLOOKUP(AO254,'Model Failure data- Lines'!$A$37:$E$41,5,FALSE),'Model Failure data- Lines'!$E$37)</f>
        <v>0.28349999999999997</v>
      </c>
      <c r="CD254" s="14">
        <f t="shared" si="314"/>
        <v>56731.978318107882</v>
      </c>
      <c r="CE254" s="34">
        <f t="shared" si="315"/>
        <v>12641.59327706972</v>
      </c>
      <c r="CF254" s="34">
        <f t="shared" si="316"/>
        <v>4.4877237445229818</v>
      </c>
      <c r="CG254" s="54">
        <f t="shared" si="317"/>
        <v>44090.385041038164</v>
      </c>
      <c r="CH254" t="e">
        <f>IFERROR(VLOOKUP(AO254,'Model Failure data- Lines'!#REF!,3,FALSE),'Model Failure data- Lines'!#REF!)</f>
        <v>#REF!</v>
      </c>
      <c r="CI254" s="14" t="e">
        <f t="shared" si="318"/>
        <v>#REF!</v>
      </c>
      <c r="CJ254" s="34">
        <f t="shared" si="319"/>
        <v>17087.431574287111</v>
      </c>
      <c r="CK254" s="34" t="e">
        <f t="shared" si="320"/>
        <v>#REF!</v>
      </c>
      <c r="CL254" s="54" t="e">
        <f t="shared" si="321"/>
        <v>#REF!</v>
      </c>
      <c r="CM254" t="e">
        <f>IFERROR(VLOOKUP(AO254,'Model Failure data- Lines'!#REF!,4,FALSE),'Model Failure data- Lines'!#REF!)</f>
        <v>#REF!</v>
      </c>
      <c r="CN254" s="14" t="e">
        <f t="shared" si="322"/>
        <v>#REF!</v>
      </c>
      <c r="CO254" s="34">
        <f t="shared" si="323"/>
        <v>14618.897591020994</v>
      </c>
      <c r="CP254" s="34" t="e">
        <f t="shared" si="324"/>
        <v>#REF!</v>
      </c>
      <c r="CQ254" s="54" t="e">
        <f t="shared" si="325"/>
        <v>#REF!</v>
      </c>
      <c r="CR254" t="e">
        <f>IFERROR(VLOOKUP(AO254,'Model Failure data- Lines'!#REF!,5,FALSE),'Model Failure data- Lines'!#REF!)</f>
        <v>#REF!</v>
      </c>
      <c r="CS254" s="14" t="e">
        <f t="shared" si="326"/>
        <v>#REF!</v>
      </c>
      <c r="CT254" s="34">
        <f t="shared" si="327"/>
        <v>10700.160557195755</v>
      </c>
      <c r="CU254" s="34" t="e">
        <f t="shared" si="328"/>
        <v>#REF!</v>
      </c>
      <c r="CV254" s="54" t="e">
        <f t="shared" si="329"/>
        <v>#REF!</v>
      </c>
      <c r="CW254" t="s">
        <v>1724</v>
      </c>
      <c r="CY254">
        <v>1</v>
      </c>
      <c r="CZ254">
        <f t="shared" si="330"/>
        <v>64655.529881353599</v>
      </c>
      <c r="DA254" s="34">
        <f t="shared" si="331"/>
        <v>12014.78278</v>
      </c>
      <c r="DB254" s="34">
        <f t="shared" si="332"/>
        <v>0.42946749999999995</v>
      </c>
      <c r="DC254" s="34">
        <f t="shared" si="333"/>
        <v>4968.9990683321967</v>
      </c>
      <c r="DD254" s="9">
        <f t="shared" si="334"/>
        <v>63561.189999999995</v>
      </c>
      <c r="DE254" s="59">
        <f t="shared" si="335"/>
        <v>0.1491678306113095</v>
      </c>
      <c r="DF254" s="59">
        <f t="shared" si="336"/>
        <v>5.3319928013765184E-6</v>
      </c>
      <c r="DG254" s="59">
        <f t="shared" si="337"/>
        <v>6.1691902792164494E-2</v>
      </c>
      <c r="DH254" s="59">
        <f t="shared" si="338"/>
        <v>0.78913493460372486</v>
      </c>
      <c r="DI254" s="14">
        <f t="shared" si="339"/>
        <v>9644.5251294262143</v>
      </c>
      <c r="DJ254" s="14">
        <f t="shared" si="340"/>
        <v>0.34474281989656175</v>
      </c>
      <c r="DK254" s="14">
        <f t="shared" si="341"/>
        <v>3988.7226644163529</v>
      </c>
      <c r="DL254" s="14">
        <f t="shared" si="342"/>
        <v>51021.937344691149</v>
      </c>
      <c r="DM254">
        <f t="shared" si="343"/>
        <v>44090.385041038164</v>
      </c>
      <c r="DN254" s="34">
        <f t="shared" si="344"/>
        <v>8462.5861319999985</v>
      </c>
      <c r="DO254" s="34">
        <f t="shared" si="345"/>
        <v>0.30249449999999994</v>
      </c>
      <c r="DP254" s="34">
        <f t="shared" si="346"/>
        <v>3499.9036916078949</v>
      </c>
      <c r="DQ254" s="9">
        <f t="shared" si="347"/>
        <v>44769.185999999994</v>
      </c>
      <c r="DR254" s="59">
        <f t="shared" si="348"/>
        <v>0.14916783061130948</v>
      </c>
      <c r="DS254" s="59">
        <f t="shared" si="349"/>
        <v>5.3319928013765184E-6</v>
      </c>
      <c r="DT254" s="59">
        <f t="shared" si="350"/>
        <v>6.1691902792164487E-2</v>
      </c>
      <c r="DU254" s="59">
        <f t="shared" si="351"/>
        <v>0.78913493460372475</v>
      </c>
      <c r="DV254" s="14">
        <f t="shared" si="352"/>
        <v>6576.8670873889932</v>
      </c>
      <c r="DW254" s="14">
        <f t="shared" si="353"/>
        <v>0.2350896156487344</v>
      </c>
      <c r="DX254" s="14">
        <f t="shared" si="354"/>
        <v>2720.0197480208299</v>
      </c>
      <c r="DY254" s="14">
        <f t="shared" si="355"/>
        <v>34793.263116012691</v>
      </c>
      <c r="DZ254" s="34" t="e">
        <f t="shared" si="356"/>
        <v>#REF!</v>
      </c>
      <c r="EA254" s="34" t="e">
        <f t="shared" si="357"/>
        <v>#REF!</v>
      </c>
      <c r="EB254" s="34" t="e">
        <f t="shared" si="358"/>
        <v>#REF!</v>
      </c>
      <c r="EC254" s="34" t="e">
        <f t="shared" si="359"/>
        <v>#REF!</v>
      </c>
      <c r="ED254" s="34" t="e">
        <f t="shared" si="360"/>
        <v>#REF!</v>
      </c>
      <c r="EE254" s="59" t="e">
        <f t="shared" si="361"/>
        <v>#REF!</v>
      </c>
      <c r="EF254" s="59" t="e">
        <f t="shared" si="362"/>
        <v>#REF!</v>
      </c>
      <c r="EG254" s="59" t="e">
        <f t="shared" si="363"/>
        <v>#REF!</v>
      </c>
      <c r="EH254" s="59" t="e">
        <f t="shared" si="364"/>
        <v>#REF!</v>
      </c>
      <c r="EI254" s="14" t="e">
        <f t="shared" si="365"/>
        <v>#REF!</v>
      </c>
      <c r="EJ254" s="14" t="e">
        <f t="shared" si="366"/>
        <v>#REF!</v>
      </c>
      <c r="EK254" s="14" t="e">
        <f t="shared" si="367"/>
        <v>#REF!</v>
      </c>
      <c r="EL254" s="14" t="e">
        <f t="shared" si="368"/>
        <v>#REF!</v>
      </c>
      <c r="EM254" t="e">
        <f t="shared" si="369"/>
        <v>#REF!</v>
      </c>
      <c r="EN254" s="34" t="e">
        <f t="shared" si="370"/>
        <v>#REF!</v>
      </c>
      <c r="EO254" s="34" t="e">
        <f t="shared" si="371"/>
        <v>#REF!</v>
      </c>
      <c r="EP254" s="34" t="e">
        <f t="shared" si="372"/>
        <v>#REF!</v>
      </c>
      <c r="EQ254" s="34" t="e">
        <f t="shared" si="373"/>
        <v>#REF!</v>
      </c>
      <c r="ER254" s="59" t="e">
        <f t="shared" si="374"/>
        <v>#REF!</v>
      </c>
      <c r="ES254" s="59" t="e">
        <f t="shared" si="375"/>
        <v>#REF!</v>
      </c>
      <c r="ET254" s="59" t="e">
        <f t="shared" si="376"/>
        <v>#REF!</v>
      </c>
      <c r="EU254" s="59" t="e">
        <f t="shared" si="377"/>
        <v>#REF!</v>
      </c>
      <c r="EV254" s="14" t="e">
        <f t="shared" si="378"/>
        <v>#REF!</v>
      </c>
      <c r="EW254" s="14" t="e">
        <f t="shared" si="379"/>
        <v>#REF!</v>
      </c>
      <c r="EX254" s="14" t="e">
        <f t="shared" si="380"/>
        <v>#REF!</v>
      </c>
      <c r="EY254" s="14" t="e">
        <f t="shared" si="381"/>
        <v>#REF!</v>
      </c>
    </row>
    <row r="255" spans="1:155" x14ac:dyDescent="0.2">
      <c r="A255" s="17">
        <v>30358241</v>
      </c>
      <c r="B255" t="s">
        <v>62</v>
      </c>
      <c r="C255" t="s">
        <v>3514</v>
      </c>
      <c r="D255" t="s">
        <v>3515</v>
      </c>
      <c r="E255" t="s">
        <v>3516</v>
      </c>
      <c r="F255" t="s">
        <v>66</v>
      </c>
      <c r="G255" t="s">
        <v>42</v>
      </c>
      <c r="H255" t="s">
        <v>4937</v>
      </c>
      <c r="I255" t="s">
        <v>68</v>
      </c>
      <c r="J255" s="19" t="s">
        <v>69</v>
      </c>
      <c r="K255" t="s">
        <v>70</v>
      </c>
      <c r="L255">
        <v>1964</v>
      </c>
      <c r="M255">
        <f t="shared" si="385"/>
        <v>1964</v>
      </c>
      <c r="N255">
        <v>55</v>
      </c>
      <c r="O255" s="19">
        <f t="shared" si="386"/>
        <v>55</v>
      </c>
      <c r="P255" t="s">
        <v>80</v>
      </c>
      <c r="Q255" s="19" t="str">
        <f t="shared" si="292"/>
        <v>50-60</v>
      </c>
      <c r="R255" s="23">
        <v>354.2</v>
      </c>
      <c r="S255" s="15">
        <f t="shared" si="293"/>
        <v>0.35420000000000001</v>
      </c>
      <c r="T255">
        <v>30194509</v>
      </c>
      <c r="U255" t="s">
        <v>45</v>
      </c>
      <c r="V255" t="s">
        <v>46</v>
      </c>
      <c r="W255" s="20" t="s">
        <v>87</v>
      </c>
      <c r="X255" t="s">
        <v>88</v>
      </c>
      <c r="Y255" t="s">
        <v>3346</v>
      </c>
      <c r="Z255" t="s">
        <v>3517</v>
      </c>
      <c r="AA255" t="s">
        <v>3518</v>
      </c>
      <c r="AB255" t="s">
        <v>518</v>
      </c>
      <c r="AC255">
        <v>1964</v>
      </c>
      <c r="AD255">
        <v>110</v>
      </c>
      <c r="AE255" t="str">
        <f t="shared" si="294"/>
        <v>&gt;80</v>
      </c>
      <c r="AF255">
        <v>-37.847153759999998</v>
      </c>
      <c r="AG255">
        <v>145.04063169</v>
      </c>
      <c r="AH255" t="s">
        <v>75</v>
      </c>
      <c r="AI255" t="s">
        <v>76</v>
      </c>
      <c r="AJ255" s="33" t="s">
        <v>81</v>
      </c>
      <c r="AL255" t="s">
        <v>48</v>
      </c>
      <c r="AM255" t="s">
        <v>86</v>
      </c>
      <c r="AN255">
        <v>220</v>
      </c>
      <c r="AO255" s="69">
        <v>4</v>
      </c>
      <c r="AP255">
        <v>2</v>
      </c>
      <c r="AQ255">
        <v>5</v>
      </c>
      <c r="AR255">
        <v>1</v>
      </c>
      <c r="AS255" s="82" t="str">
        <f t="shared" si="295"/>
        <v>Gw-5-1</v>
      </c>
      <c r="AT255" s="14">
        <f t="shared" si="296"/>
        <v>27976</v>
      </c>
      <c r="AU255" s="81">
        <f>VLOOKUP(C255,Bushfire_Vlookup!$F$2:$H$12575,3,FALSE)</f>
        <v>1</v>
      </c>
      <c r="AV255" s="14">
        <f>VLOOKUP(AS255,Safety_collateral_Vlookup!$J$3:$L$20,2,FALSE)</f>
        <v>9206290.8655511159</v>
      </c>
      <c r="AW255" s="14">
        <f>VLOOKUP(AS255,Safety_collateral_Vlookup!$J$3:$L$20,3,FALSE)</f>
        <v>148000</v>
      </c>
      <c r="AX255" s="48">
        <f t="shared" si="297"/>
        <v>10010879.81254304</v>
      </c>
      <c r="AY255" s="48">
        <f>AZ255</f>
        <v>110000</v>
      </c>
      <c r="AZ255" s="14">
        <v>110000</v>
      </c>
      <c r="BA255" s="16">
        <f t="shared" si="298"/>
        <v>91.007998295845823</v>
      </c>
      <c r="BB255" t="e">
        <f>IF(BA255&lt;=#REF!,#REF!,IF(BA255&lt;=#REF!,#REF!,IF(BA255&lt;=#REF!,#REF!,IF(BA255&lt;=#REF!,#REF!,#REF!))))</f>
        <v>#REF!</v>
      </c>
      <c r="BC255" s="51">
        <v>5</v>
      </c>
      <c r="BD255" s="21">
        <v>70</v>
      </c>
      <c r="BE255" s="21">
        <v>6.4399999999999999E-2</v>
      </c>
      <c r="BF255" s="26">
        <f t="shared" si="299"/>
        <v>7174.8812106213763</v>
      </c>
      <c r="BG255" s="21">
        <v>7</v>
      </c>
      <c r="BH255" s="21">
        <f t="shared" si="300"/>
        <v>54.6</v>
      </c>
      <c r="BI255" s="28">
        <f t="shared" si="301"/>
        <v>2.2519960070400004E-2</v>
      </c>
      <c r="BJ255" s="27">
        <f t="shared" si="302"/>
        <v>2.2519960070400004E-2</v>
      </c>
      <c r="BK255" s="28">
        <f t="shared" si="303"/>
        <v>0.34525945935897445</v>
      </c>
      <c r="BL255" s="35">
        <f t="shared" si="304"/>
        <v>31.421372288966197</v>
      </c>
      <c r="BM255" s="21" t="str">
        <f t="shared" si="305"/>
        <v>Cr5</v>
      </c>
      <c r="BN255" s="51">
        <v>5</v>
      </c>
      <c r="BO255" s="21">
        <v>1</v>
      </c>
      <c r="BP255" s="50" t="s">
        <v>5497</v>
      </c>
      <c r="BQ255" s="14">
        <v>27976</v>
      </c>
      <c r="BR255">
        <f>IFERROR(VLOOKUP(AO255,'Model Failure data- Lines'!$A$37:$E$41,3,FALSE),'Model Failure data- Lines'!$C$37)</f>
        <v>0.45419999999999999</v>
      </c>
      <c r="BS255" s="14">
        <f t="shared" si="306"/>
        <v>4546941.610857049</v>
      </c>
      <c r="BT255" s="34">
        <f t="shared" si="383"/>
        <v>98114.546368945856</v>
      </c>
      <c r="BU255" s="34">
        <f t="shared" si="308"/>
        <v>46.343195572233697</v>
      </c>
      <c r="BV255" s="54">
        <f t="shared" si="309"/>
        <v>4448827.0644881036</v>
      </c>
      <c r="BW255">
        <f>IFERROR(VLOOKUP(AO255,'Model Failure data- Lines'!$A$37:$E$41,4,FALSE),'Model Failure data- Lines'!$D$37)</f>
        <v>0.40249999999999997</v>
      </c>
      <c r="BX255" s="14">
        <f t="shared" si="310"/>
        <v>4029379.1245485735</v>
      </c>
      <c r="BY255" s="34">
        <f t="shared" si="311"/>
        <v>87513.310992582061</v>
      </c>
      <c r="BZ255" s="71">
        <f t="shared" si="312"/>
        <v>46.043042810825867</v>
      </c>
      <c r="CA255" s="71">
        <f t="shared" si="313"/>
        <v>3941865.8135559913</v>
      </c>
      <c r="CB255" s="56">
        <v>1</v>
      </c>
      <c r="CC255">
        <f>IFERROR(VLOOKUP(AO255,'Model Failure data- Lines'!$A$37:$E$41,5,FALSE),'Model Failure data- Lines'!$E$37)</f>
        <v>0.28349999999999997</v>
      </c>
      <c r="CD255" s="14">
        <f t="shared" si="314"/>
        <v>2838084.4268559515</v>
      </c>
      <c r="CE255" s="34">
        <f t="shared" si="315"/>
        <v>69623.450917130744</v>
      </c>
      <c r="CF255" s="34">
        <f t="shared" si="316"/>
        <v>40.763340361194956</v>
      </c>
      <c r="CG255" s="54">
        <f t="shared" si="317"/>
        <v>2768460.9759388207</v>
      </c>
      <c r="CH255" t="e">
        <f>IFERROR(VLOOKUP(AO255,'Model Failure data- Lines'!#REF!,3,FALSE),'Model Failure data- Lines'!#REF!)</f>
        <v>#REF!</v>
      </c>
      <c r="CI255" s="14" t="e">
        <f t="shared" si="318"/>
        <v>#REF!</v>
      </c>
      <c r="CJ255" s="34">
        <f t="shared" si="319"/>
        <v>94108.861710505385</v>
      </c>
      <c r="CK255" s="34" t="e">
        <f t="shared" si="320"/>
        <v>#REF!</v>
      </c>
      <c r="CL255" s="54" t="e">
        <f t="shared" si="321"/>
        <v>#REF!</v>
      </c>
      <c r="CM255" t="e">
        <f>IFERROR(VLOOKUP(AO255,'Model Failure data- Lines'!#REF!,4,FALSE),'Model Failure data- Lines'!#REF!)</f>
        <v>#REF!</v>
      </c>
      <c r="CN255" s="14" t="e">
        <f t="shared" si="322"/>
        <v>#REF!</v>
      </c>
      <c r="CO255" s="34">
        <f t="shared" si="323"/>
        <v>80513.4350222457</v>
      </c>
      <c r="CP255" s="34" t="e">
        <f t="shared" si="324"/>
        <v>#REF!</v>
      </c>
      <c r="CQ255" s="54" t="e">
        <f t="shared" si="325"/>
        <v>#REF!</v>
      </c>
      <c r="CR255" t="e">
        <f>IFERROR(VLOOKUP(AO255,'Model Failure data- Lines'!#REF!,5,FALSE),'Model Failure data- Lines'!#REF!)</f>
        <v>#REF!</v>
      </c>
      <c r="CS255" s="14" t="e">
        <f t="shared" si="326"/>
        <v>#REF!</v>
      </c>
      <c r="CT255" s="34">
        <f t="shared" si="327"/>
        <v>58931.029264376193</v>
      </c>
      <c r="CU255" s="34" t="e">
        <f t="shared" si="328"/>
        <v>#REF!</v>
      </c>
      <c r="CV255" s="54" t="e">
        <f t="shared" si="329"/>
        <v>#REF!</v>
      </c>
      <c r="CW255" t="s">
        <v>518</v>
      </c>
      <c r="CY255">
        <v>1</v>
      </c>
      <c r="CZ255">
        <f t="shared" si="330"/>
        <v>3941865.8135559917</v>
      </c>
      <c r="DA255" s="34">
        <f t="shared" si="331"/>
        <v>12014.78278</v>
      </c>
      <c r="DB255" s="34">
        <f t="shared" si="332"/>
        <v>0.42946749999999995</v>
      </c>
      <c r="DC255" s="34">
        <f t="shared" si="333"/>
        <v>3953802.7223010734</v>
      </c>
      <c r="DD255" s="9">
        <f t="shared" si="334"/>
        <v>63561.189999999995</v>
      </c>
      <c r="DE255" s="59">
        <f t="shared" si="335"/>
        <v>2.9817950628674241E-3</v>
      </c>
      <c r="DF255" s="59">
        <f t="shared" si="336"/>
        <v>1.0658403856403431E-7</v>
      </c>
      <c r="DG255" s="59">
        <f t="shared" si="337"/>
        <v>0.98124366064561686</v>
      </c>
      <c r="DH255" s="59">
        <f t="shared" si="338"/>
        <v>1.5774437707477079E-2</v>
      </c>
      <c r="DI255" s="14">
        <f t="shared" si="339"/>
        <v>11753.836021347137</v>
      </c>
      <c r="DJ255" s="14">
        <f t="shared" si="340"/>
        <v>0.42013997788630025</v>
      </c>
      <c r="DK255" s="14">
        <f t="shared" si="341"/>
        <v>3867930.8406674941</v>
      </c>
      <c r="DL255" s="14">
        <f t="shared" si="342"/>
        <v>62180.716727172447</v>
      </c>
      <c r="DM255">
        <f t="shared" si="343"/>
        <v>2768460.9759388207</v>
      </c>
      <c r="DN255" s="34">
        <f t="shared" si="344"/>
        <v>8462.5861319999985</v>
      </c>
      <c r="DO255" s="34">
        <f t="shared" si="345"/>
        <v>0.30249449999999994</v>
      </c>
      <c r="DP255" s="34">
        <f t="shared" si="346"/>
        <v>2784852.3522294513</v>
      </c>
      <c r="DQ255" s="9">
        <f t="shared" si="347"/>
        <v>44769.185999999994</v>
      </c>
      <c r="DR255" s="59">
        <f t="shared" si="348"/>
        <v>2.9817950628674237E-3</v>
      </c>
      <c r="DS255" s="59">
        <f t="shared" si="349"/>
        <v>1.0658403856403431E-7</v>
      </c>
      <c r="DT255" s="59">
        <f t="shared" si="350"/>
        <v>0.98124366064561686</v>
      </c>
      <c r="DU255" s="59">
        <f t="shared" si="351"/>
        <v>1.5774437707477079E-2</v>
      </c>
      <c r="DV255" s="14">
        <f t="shared" si="352"/>
        <v>8254.9832697955062</v>
      </c>
      <c r="DW255" s="14">
        <f t="shared" si="353"/>
        <v>0.29507375142248737</v>
      </c>
      <c r="DX255" s="14">
        <f t="shared" si="354"/>
        <v>2716534.7823847458</v>
      </c>
      <c r="DY255" s="14">
        <f t="shared" si="355"/>
        <v>43670.915210528125</v>
      </c>
      <c r="DZ255" s="34" t="e">
        <f t="shared" si="356"/>
        <v>#REF!</v>
      </c>
      <c r="EA255" s="34" t="e">
        <f t="shared" si="357"/>
        <v>#REF!</v>
      </c>
      <c r="EB255" s="34" t="e">
        <f t="shared" si="358"/>
        <v>#REF!</v>
      </c>
      <c r="EC255" s="34" t="e">
        <f t="shared" si="359"/>
        <v>#REF!</v>
      </c>
      <c r="ED255" s="34" t="e">
        <f t="shared" si="360"/>
        <v>#REF!</v>
      </c>
      <c r="EE255" s="59" t="e">
        <f t="shared" si="361"/>
        <v>#REF!</v>
      </c>
      <c r="EF255" s="59" t="e">
        <f t="shared" si="362"/>
        <v>#REF!</v>
      </c>
      <c r="EG255" s="59" t="e">
        <f t="shared" si="363"/>
        <v>#REF!</v>
      </c>
      <c r="EH255" s="59" t="e">
        <f t="shared" si="364"/>
        <v>#REF!</v>
      </c>
      <c r="EI255" s="14" t="e">
        <f t="shared" si="365"/>
        <v>#REF!</v>
      </c>
      <c r="EJ255" s="14" t="e">
        <f t="shared" si="366"/>
        <v>#REF!</v>
      </c>
      <c r="EK255" s="14" t="e">
        <f t="shared" si="367"/>
        <v>#REF!</v>
      </c>
      <c r="EL255" s="14" t="e">
        <f t="shared" si="368"/>
        <v>#REF!</v>
      </c>
      <c r="EM255" t="e">
        <f t="shared" si="369"/>
        <v>#REF!</v>
      </c>
      <c r="EN255" s="34" t="e">
        <f t="shared" si="370"/>
        <v>#REF!</v>
      </c>
      <c r="EO255" s="34" t="e">
        <f t="shared" si="371"/>
        <v>#REF!</v>
      </c>
      <c r="EP255" s="34" t="e">
        <f t="shared" si="372"/>
        <v>#REF!</v>
      </c>
      <c r="EQ255" s="34" t="e">
        <f t="shared" si="373"/>
        <v>#REF!</v>
      </c>
      <c r="ER255" s="59" t="e">
        <f t="shared" si="374"/>
        <v>#REF!</v>
      </c>
      <c r="ES255" s="59" t="e">
        <f t="shared" si="375"/>
        <v>#REF!</v>
      </c>
      <c r="ET255" s="59" t="e">
        <f t="shared" si="376"/>
        <v>#REF!</v>
      </c>
      <c r="EU255" s="59" t="e">
        <f t="shared" si="377"/>
        <v>#REF!</v>
      </c>
      <c r="EV255" s="14" t="e">
        <f t="shared" si="378"/>
        <v>#REF!</v>
      </c>
      <c r="EW255" s="14" t="e">
        <f t="shared" si="379"/>
        <v>#REF!</v>
      </c>
      <c r="EX255" s="14" t="e">
        <f t="shared" si="380"/>
        <v>#REF!</v>
      </c>
      <c r="EY255" s="14" t="e">
        <f t="shared" si="381"/>
        <v>#REF!</v>
      </c>
    </row>
    <row r="256" spans="1:155" x14ac:dyDescent="0.2">
      <c r="A256" s="17">
        <v>30402558</v>
      </c>
      <c r="B256" t="s">
        <v>62</v>
      </c>
      <c r="C256" t="s">
        <v>3508</v>
      </c>
      <c r="D256" t="s">
        <v>3509</v>
      </c>
      <c r="E256" t="s">
        <v>3510</v>
      </c>
      <c r="F256" t="s">
        <v>66</v>
      </c>
      <c r="G256" t="s">
        <v>42</v>
      </c>
      <c r="H256" t="s">
        <v>5258</v>
      </c>
      <c r="I256" t="s">
        <v>68</v>
      </c>
      <c r="J256" s="19" t="s">
        <v>69</v>
      </c>
      <c r="K256" t="s">
        <v>70</v>
      </c>
      <c r="L256">
        <v>1964</v>
      </c>
      <c r="M256">
        <f t="shared" si="385"/>
        <v>1964</v>
      </c>
      <c r="N256">
        <v>55</v>
      </c>
      <c r="O256" s="19">
        <f t="shared" si="386"/>
        <v>55</v>
      </c>
      <c r="P256" t="s">
        <v>80</v>
      </c>
      <c r="Q256" s="19" t="str">
        <f t="shared" si="292"/>
        <v>50-60</v>
      </c>
      <c r="R256" s="23">
        <v>398.4</v>
      </c>
      <c r="S256" s="15">
        <f t="shared" si="293"/>
        <v>0.39839999999999998</v>
      </c>
      <c r="T256">
        <v>30064301</v>
      </c>
      <c r="U256" t="s">
        <v>45</v>
      </c>
      <c r="V256" t="s">
        <v>46</v>
      </c>
      <c r="W256" s="20" t="s">
        <v>87</v>
      </c>
      <c r="X256" t="s">
        <v>88</v>
      </c>
      <c r="Y256" t="s">
        <v>3511</v>
      </c>
      <c r="Z256" t="s">
        <v>3512</v>
      </c>
      <c r="AA256" t="s">
        <v>3513</v>
      </c>
      <c r="AB256" t="s">
        <v>639</v>
      </c>
      <c r="AC256">
        <v>1964</v>
      </c>
      <c r="AD256">
        <v>110</v>
      </c>
      <c r="AE256" t="str">
        <f t="shared" si="294"/>
        <v>&gt;80</v>
      </c>
      <c r="AF256">
        <v>-37.840109890000001</v>
      </c>
      <c r="AG256">
        <v>145.04044282999999</v>
      </c>
      <c r="AH256" t="s">
        <v>75</v>
      </c>
      <c r="AI256" t="s">
        <v>76</v>
      </c>
      <c r="AJ256" s="33" t="s">
        <v>81</v>
      </c>
      <c r="AL256" t="s">
        <v>48</v>
      </c>
      <c r="AM256" t="s">
        <v>86</v>
      </c>
      <c r="AN256">
        <v>220</v>
      </c>
      <c r="AO256" s="69">
        <v>4</v>
      </c>
      <c r="AP256">
        <v>2</v>
      </c>
      <c r="AQ256">
        <v>0</v>
      </c>
      <c r="AR256">
        <v>1</v>
      </c>
      <c r="AS256" s="82" t="str">
        <f t="shared" si="295"/>
        <v>Gw-0-1</v>
      </c>
      <c r="AT256" s="14">
        <f t="shared" si="296"/>
        <v>27976</v>
      </c>
      <c r="AU256" s="81">
        <f>VLOOKUP(C256,Bushfire_Vlookup!$F$2:$H$12575,3,FALSE)</f>
        <v>1</v>
      </c>
      <c r="AV256" s="14">
        <f>VLOOKUP(AS256,Safety_collateral_Vlookup!$J$3:$L$20,2,FALSE)</f>
        <v>11570.139925214824</v>
      </c>
      <c r="AW256" s="14">
        <f>VLOOKUP(AS256,Safety_collateral_Vlookup!$J$3:$L$20,3,FALSE)</f>
        <v>148000</v>
      </c>
      <c r="AX256" s="48">
        <f t="shared" si="297"/>
        <v>200112.79830020419</v>
      </c>
      <c r="AY256" s="49">
        <f>(R256/1000)*AZ256</f>
        <v>30278.399999999998</v>
      </c>
      <c r="AZ256" s="14">
        <v>76000</v>
      </c>
      <c r="BA256" s="16">
        <f t="shared" si="298"/>
        <v>6.6090942156852472</v>
      </c>
      <c r="BB256" t="e">
        <f>IF(BA256&lt;=#REF!,#REF!,IF(BA256&lt;=#REF!,#REF!,IF(BA256&lt;=#REF!,#REF!,IF(BA256&lt;=#REF!,#REF!,#REF!))))</f>
        <v>#REF!</v>
      </c>
      <c r="BC256" s="51">
        <v>4</v>
      </c>
      <c r="BD256" s="21">
        <v>70</v>
      </c>
      <c r="BE256" s="21">
        <v>6.4399999999999999E-2</v>
      </c>
      <c r="BF256" s="26">
        <f t="shared" si="299"/>
        <v>1974.9447567970753</v>
      </c>
      <c r="BG256" s="21">
        <v>7</v>
      </c>
      <c r="BH256" s="21">
        <f t="shared" si="300"/>
        <v>54.6</v>
      </c>
      <c r="BI256" s="28">
        <f t="shared" si="301"/>
        <v>2.2519960070400004E-2</v>
      </c>
      <c r="BJ256" s="27">
        <f t="shared" si="302"/>
        <v>2.2519960070400004E-2</v>
      </c>
      <c r="BK256" s="28">
        <f t="shared" si="303"/>
        <v>0.34525945935897445</v>
      </c>
      <c r="BL256" s="35">
        <f t="shared" si="304"/>
        <v>2.2818522957600136</v>
      </c>
      <c r="BM256" s="21" t="str">
        <f t="shared" si="305"/>
        <v>Cr3</v>
      </c>
      <c r="BN256" s="51">
        <v>3</v>
      </c>
      <c r="BO256" s="21">
        <v>1</v>
      </c>
      <c r="BP256" s="50" t="s">
        <v>5497</v>
      </c>
      <c r="BQ256" s="14">
        <v>27976</v>
      </c>
      <c r="BR256">
        <f>IFERROR(VLOOKUP(AO256,'Model Failure data- Lines'!$A$37:$E$41,3,FALSE),'Model Failure data- Lines'!$C$37)</f>
        <v>0.45419999999999999</v>
      </c>
      <c r="BS256" s="14">
        <f t="shared" si="306"/>
        <v>90891.232987952739</v>
      </c>
      <c r="BT256" s="34">
        <f t="shared" si="383"/>
        <v>27006.831643431728</v>
      </c>
      <c r="BU256" s="34">
        <f t="shared" si="308"/>
        <v>3.3654904132398737</v>
      </c>
      <c r="BV256" s="54">
        <f t="shared" si="309"/>
        <v>63884.401344521015</v>
      </c>
      <c r="BW256">
        <f>IFERROR(VLOOKUP(AO256,'Model Failure data- Lines'!$A$37:$E$41,4,FALSE),'Model Failure data- Lines'!$D$37)</f>
        <v>0.40249999999999997</v>
      </c>
      <c r="BX256" s="14">
        <f t="shared" si="310"/>
        <v>80545.401315832176</v>
      </c>
      <c r="BY256" s="34">
        <f t="shared" si="311"/>
        <v>24088.754868707241</v>
      </c>
      <c r="BZ256" s="71">
        <f t="shared" si="312"/>
        <v>3.3436930117324395</v>
      </c>
      <c r="CA256" s="71">
        <f t="shared" si="313"/>
        <v>56456.646447124935</v>
      </c>
      <c r="CB256" s="56">
        <v>1</v>
      </c>
      <c r="CC256">
        <f>IFERROR(VLOOKUP(AO256,'Model Failure data- Lines'!$A$37:$E$41,5,FALSE),'Model Failure data- Lines'!$E$37)</f>
        <v>0.28349999999999997</v>
      </c>
      <c r="CD256" s="14">
        <f t="shared" si="314"/>
        <v>56731.978318107882</v>
      </c>
      <c r="CE256" s="34">
        <f t="shared" si="315"/>
        <v>19164.424511356832</v>
      </c>
      <c r="CF256" s="34">
        <f t="shared" si="316"/>
        <v>2.9602756025618473</v>
      </c>
      <c r="CG256" s="54">
        <f t="shared" si="317"/>
        <v>37567.55380675105</v>
      </c>
      <c r="CH256" t="e">
        <f>IFERROR(VLOOKUP(AO256,'Model Failure data- Lines'!#REF!,3,FALSE),'Model Failure data- Lines'!#REF!)</f>
        <v>#REF!</v>
      </c>
      <c r="CI256" s="14" t="e">
        <f t="shared" si="318"/>
        <v>#REF!</v>
      </c>
      <c r="CJ256" s="34">
        <f t="shared" si="319"/>
        <v>25904.234167412422</v>
      </c>
      <c r="CK256" s="34" t="e">
        <f t="shared" si="320"/>
        <v>#REF!</v>
      </c>
      <c r="CL256" s="54" t="e">
        <f t="shared" si="321"/>
        <v>#REF!</v>
      </c>
      <c r="CM256" t="e">
        <f>IFERROR(VLOOKUP(AO256,'Model Failure data- Lines'!#REF!,4,FALSE),'Model Failure data- Lines'!#REF!)</f>
        <v>#REF!</v>
      </c>
      <c r="CN256" s="14" t="e">
        <f t="shared" si="322"/>
        <v>#REF!</v>
      </c>
      <c r="CO256" s="34">
        <f t="shared" si="323"/>
        <v>22161.981736159676</v>
      </c>
      <c r="CP256" s="34" t="e">
        <f t="shared" si="324"/>
        <v>#REF!</v>
      </c>
      <c r="CQ256" s="54" t="e">
        <f t="shared" si="325"/>
        <v>#REF!</v>
      </c>
      <c r="CR256" t="e">
        <f>IFERROR(VLOOKUP(AO256,'Model Failure data- Lines'!#REF!,5,FALSE),'Model Failure data- Lines'!#REF!)</f>
        <v>#REF!</v>
      </c>
      <c r="CS256" s="14" t="e">
        <f t="shared" si="326"/>
        <v>#REF!</v>
      </c>
      <c r="CT256" s="34">
        <f t="shared" si="327"/>
        <v>16221.247967986255</v>
      </c>
      <c r="CU256" s="34" t="e">
        <f t="shared" si="328"/>
        <v>#REF!</v>
      </c>
      <c r="CV256" s="54" t="e">
        <f t="shared" si="329"/>
        <v>#REF!</v>
      </c>
      <c r="CW256" t="s">
        <v>639</v>
      </c>
      <c r="CY256">
        <v>1</v>
      </c>
      <c r="CZ256">
        <f t="shared" si="330"/>
        <v>56456.646447124942</v>
      </c>
      <c r="DA256" s="34">
        <f t="shared" si="331"/>
        <v>12014.78278</v>
      </c>
      <c r="DB256" s="34">
        <f t="shared" si="332"/>
        <v>0.42946749999999995</v>
      </c>
      <c r="DC256" s="34">
        <f t="shared" si="333"/>
        <v>4968.9990683321967</v>
      </c>
      <c r="DD256" s="9">
        <f t="shared" si="334"/>
        <v>63561.189999999995</v>
      </c>
      <c r="DE256" s="59">
        <f t="shared" si="335"/>
        <v>0.1491678306113095</v>
      </c>
      <c r="DF256" s="59">
        <f t="shared" si="336"/>
        <v>5.3319928013765184E-6</v>
      </c>
      <c r="DG256" s="59">
        <f t="shared" si="337"/>
        <v>6.1691902792164494E-2</v>
      </c>
      <c r="DH256" s="59">
        <f t="shared" si="338"/>
        <v>0.78913493460372486</v>
      </c>
      <c r="DI256" s="14">
        <f t="shared" si="339"/>
        <v>8421.5154741073202</v>
      </c>
      <c r="DJ256" s="14">
        <f t="shared" si="340"/>
        <v>0.30102643244592936</v>
      </c>
      <c r="DK256" s="14">
        <f t="shared" si="341"/>
        <v>3482.9179445876307</v>
      </c>
      <c r="DL256" s="14">
        <f t="shared" si="342"/>
        <v>44551.912001997553</v>
      </c>
      <c r="DM256">
        <f t="shared" si="343"/>
        <v>37567.55380675105</v>
      </c>
      <c r="DN256" s="34">
        <f t="shared" si="344"/>
        <v>8462.5861319999985</v>
      </c>
      <c r="DO256" s="34">
        <f t="shared" si="345"/>
        <v>0.30249449999999994</v>
      </c>
      <c r="DP256" s="34">
        <f t="shared" si="346"/>
        <v>3499.9036916078949</v>
      </c>
      <c r="DQ256" s="9">
        <f t="shared" si="347"/>
        <v>44769.185999999994</v>
      </c>
      <c r="DR256" s="59">
        <f t="shared" si="348"/>
        <v>0.14916783061130948</v>
      </c>
      <c r="DS256" s="59">
        <f t="shared" si="349"/>
        <v>5.3319928013765184E-6</v>
      </c>
      <c r="DT256" s="59">
        <f t="shared" si="350"/>
        <v>6.1691902792164487E-2</v>
      </c>
      <c r="DU256" s="59">
        <f t="shared" si="351"/>
        <v>0.78913493460372475</v>
      </c>
      <c r="DV256" s="14">
        <f t="shared" si="352"/>
        <v>5603.8705027266951</v>
      </c>
      <c r="DW256" s="14">
        <f t="shared" si="353"/>
        <v>0.20030992646292159</v>
      </c>
      <c r="DX256" s="14">
        <f t="shared" si="354"/>
        <v>2317.6138775854947</v>
      </c>
      <c r="DY256" s="14">
        <f t="shared" si="355"/>
        <v>29645.869116512404</v>
      </c>
      <c r="DZ256" s="34" t="e">
        <f t="shared" si="356"/>
        <v>#REF!</v>
      </c>
      <c r="EA256" s="34" t="e">
        <f t="shared" si="357"/>
        <v>#REF!</v>
      </c>
      <c r="EB256" s="34" t="e">
        <f t="shared" si="358"/>
        <v>#REF!</v>
      </c>
      <c r="EC256" s="34" t="e">
        <f t="shared" si="359"/>
        <v>#REF!</v>
      </c>
      <c r="ED256" s="34" t="e">
        <f t="shared" si="360"/>
        <v>#REF!</v>
      </c>
      <c r="EE256" s="59" t="e">
        <f t="shared" si="361"/>
        <v>#REF!</v>
      </c>
      <c r="EF256" s="59" t="e">
        <f t="shared" si="362"/>
        <v>#REF!</v>
      </c>
      <c r="EG256" s="59" t="e">
        <f t="shared" si="363"/>
        <v>#REF!</v>
      </c>
      <c r="EH256" s="59" t="e">
        <f t="shared" si="364"/>
        <v>#REF!</v>
      </c>
      <c r="EI256" s="14" t="e">
        <f t="shared" si="365"/>
        <v>#REF!</v>
      </c>
      <c r="EJ256" s="14" t="e">
        <f t="shared" si="366"/>
        <v>#REF!</v>
      </c>
      <c r="EK256" s="14" t="e">
        <f t="shared" si="367"/>
        <v>#REF!</v>
      </c>
      <c r="EL256" s="14" t="e">
        <f t="shared" si="368"/>
        <v>#REF!</v>
      </c>
      <c r="EM256" t="e">
        <f t="shared" si="369"/>
        <v>#REF!</v>
      </c>
      <c r="EN256" s="34" t="e">
        <f t="shared" si="370"/>
        <v>#REF!</v>
      </c>
      <c r="EO256" s="34" t="e">
        <f t="shared" si="371"/>
        <v>#REF!</v>
      </c>
      <c r="EP256" s="34" t="e">
        <f t="shared" si="372"/>
        <v>#REF!</v>
      </c>
      <c r="EQ256" s="34" t="e">
        <f t="shared" si="373"/>
        <v>#REF!</v>
      </c>
      <c r="ER256" s="59" t="e">
        <f t="shared" si="374"/>
        <v>#REF!</v>
      </c>
      <c r="ES256" s="59" t="e">
        <f t="shared" si="375"/>
        <v>#REF!</v>
      </c>
      <c r="ET256" s="59" t="e">
        <f t="shared" si="376"/>
        <v>#REF!</v>
      </c>
      <c r="EU256" s="59" t="e">
        <f t="shared" si="377"/>
        <v>#REF!</v>
      </c>
      <c r="EV256" s="14" t="e">
        <f t="shared" si="378"/>
        <v>#REF!</v>
      </c>
      <c r="EW256" s="14" t="e">
        <f t="shared" si="379"/>
        <v>#REF!</v>
      </c>
      <c r="EX256" s="14" t="e">
        <f t="shared" si="380"/>
        <v>#REF!</v>
      </c>
      <c r="EY256" s="14" t="e">
        <f t="shared" si="381"/>
        <v>#REF!</v>
      </c>
    </row>
    <row r="257" spans="1:155" x14ac:dyDescent="0.2">
      <c r="A257" s="17">
        <v>30373452</v>
      </c>
      <c r="B257" t="s">
        <v>62</v>
      </c>
      <c r="C257" t="s">
        <v>4124</v>
      </c>
      <c r="D257" t="s">
        <v>4125</v>
      </c>
      <c r="E257" t="s">
        <v>4126</v>
      </c>
      <c r="F257" t="s">
        <v>66</v>
      </c>
      <c r="G257" t="s">
        <v>42</v>
      </c>
      <c r="H257" t="s">
        <v>5067</v>
      </c>
      <c r="I257" t="s">
        <v>68</v>
      </c>
      <c r="J257" s="19" t="s">
        <v>69</v>
      </c>
      <c r="K257" t="s">
        <v>70</v>
      </c>
      <c r="L257">
        <v>1964</v>
      </c>
      <c r="M257">
        <f t="shared" si="385"/>
        <v>1964</v>
      </c>
      <c r="N257">
        <v>55</v>
      </c>
      <c r="O257" s="19">
        <f t="shared" si="386"/>
        <v>55</v>
      </c>
      <c r="P257" t="s">
        <v>80</v>
      </c>
      <c r="Q257" s="19" t="str">
        <f t="shared" si="292"/>
        <v>50-60</v>
      </c>
      <c r="R257" s="23">
        <v>362.2</v>
      </c>
      <c r="S257" s="15">
        <f t="shared" si="293"/>
        <v>0.36219999999999997</v>
      </c>
      <c r="T257">
        <v>30279034</v>
      </c>
      <c r="U257" t="s">
        <v>45</v>
      </c>
      <c r="V257" t="s">
        <v>46</v>
      </c>
      <c r="W257" s="20" t="s">
        <v>87</v>
      </c>
      <c r="X257" t="s">
        <v>88</v>
      </c>
      <c r="Z257" t="s">
        <v>4127</v>
      </c>
      <c r="AA257" t="s">
        <v>4128</v>
      </c>
      <c r="AB257" t="s">
        <v>630</v>
      </c>
      <c r="AC257">
        <v>1964</v>
      </c>
      <c r="AD257">
        <v>110</v>
      </c>
      <c r="AE257" t="str">
        <f t="shared" si="294"/>
        <v>&gt;80</v>
      </c>
      <c r="AF257">
        <v>-37.837653580000001</v>
      </c>
      <c r="AG257">
        <v>145.03715095999999</v>
      </c>
      <c r="AH257" t="s">
        <v>75</v>
      </c>
      <c r="AI257" t="s">
        <v>76</v>
      </c>
      <c r="AJ257" s="33" t="s">
        <v>81</v>
      </c>
      <c r="AL257" t="s">
        <v>78</v>
      </c>
      <c r="AM257" t="s">
        <v>79</v>
      </c>
      <c r="AN257">
        <v>220</v>
      </c>
      <c r="AO257" s="69">
        <v>4</v>
      </c>
      <c r="AP257">
        <v>2</v>
      </c>
      <c r="AQ257">
        <v>0</v>
      </c>
      <c r="AR257">
        <v>1</v>
      </c>
      <c r="AS257" s="82" t="str">
        <f t="shared" si="295"/>
        <v>Gw-0-1</v>
      </c>
      <c r="AT257" s="14">
        <f t="shared" si="296"/>
        <v>27976</v>
      </c>
      <c r="AU257" s="81">
        <f>VLOOKUP(C257,Bushfire_Vlookup!$F$2:$H$12575,3,FALSE)</f>
        <v>1</v>
      </c>
      <c r="AV257" s="14">
        <f>VLOOKUP(AS257,Safety_collateral_Vlookup!$J$3:$L$20,2,FALSE)</f>
        <v>11570.139925214824</v>
      </c>
      <c r="AW257" s="14">
        <f>VLOOKUP(AS257,Safety_collateral_Vlookup!$J$3:$L$20,3,FALSE)</f>
        <v>148000</v>
      </c>
      <c r="AX257" s="48">
        <f t="shared" si="297"/>
        <v>200112.79830020419</v>
      </c>
      <c r="AY257" s="49">
        <f>(R257/1000)*AZ257</f>
        <v>27527.199999999997</v>
      </c>
      <c r="AZ257" s="14">
        <v>76000</v>
      </c>
      <c r="BA257" s="16">
        <f t="shared" si="298"/>
        <v>7.2696386955521888</v>
      </c>
      <c r="BB257" t="e">
        <f>IF(BA257&lt;=#REF!,#REF!,IF(BA257&lt;=#REF!,#REF!,IF(BA257&lt;=#REF!,#REF!,IF(BA257&lt;=#REF!,#REF!,#REF!))))</f>
        <v>#REF!</v>
      </c>
      <c r="BC257" s="51">
        <v>4</v>
      </c>
      <c r="BD257" s="21">
        <v>70</v>
      </c>
      <c r="BE257" s="21">
        <v>6.4399999999999999E-2</v>
      </c>
      <c r="BF257" s="26">
        <f t="shared" si="299"/>
        <v>1795.4944551001524</v>
      </c>
      <c r="BG257" s="21">
        <v>7</v>
      </c>
      <c r="BH257" s="21">
        <f t="shared" si="300"/>
        <v>54.6</v>
      </c>
      <c r="BI257" s="28">
        <f t="shared" si="301"/>
        <v>2.2519960070400004E-2</v>
      </c>
      <c r="BJ257" s="27">
        <f t="shared" si="302"/>
        <v>2.2519960070400004E-2</v>
      </c>
      <c r="BK257" s="28">
        <f t="shared" si="303"/>
        <v>0.3452594593589744</v>
      </c>
      <c r="BL257" s="35">
        <f t="shared" si="304"/>
        <v>2.5099115257614284</v>
      </c>
      <c r="BM257" s="21" t="str">
        <f t="shared" si="305"/>
        <v>Cr3</v>
      </c>
      <c r="BN257" s="51">
        <v>3</v>
      </c>
      <c r="BO257" s="21">
        <v>1</v>
      </c>
      <c r="BP257" s="50" t="s">
        <v>5497</v>
      </c>
      <c r="BQ257" s="14">
        <v>27976</v>
      </c>
      <c r="BR257">
        <f>IFERROR(VLOOKUP(AO257,'Model Failure data- Lines'!$A$37:$E$41,3,FALSE),'Model Failure data- Lines'!$C$37)</f>
        <v>0.45419999999999999</v>
      </c>
      <c r="BS257" s="14">
        <f t="shared" si="306"/>
        <v>90891.232987952739</v>
      </c>
      <c r="BT257" s="34">
        <f t="shared" si="383"/>
        <v>24552.897643702239</v>
      </c>
      <c r="BU257" s="34">
        <f t="shared" si="308"/>
        <v>3.7018536185388338</v>
      </c>
      <c r="BV257" s="54">
        <f t="shared" si="309"/>
        <v>66338.335344250503</v>
      </c>
      <c r="BW257">
        <f>IFERROR(VLOOKUP(AO257,'Model Failure data- Lines'!$A$37:$E$41,4,FALSE),'Model Failure data- Lines'!$D$37)</f>
        <v>0.40249999999999997</v>
      </c>
      <c r="BX257" s="14">
        <f t="shared" si="310"/>
        <v>80545.401315832176</v>
      </c>
      <c r="BY257" s="34">
        <f t="shared" si="311"/>
        <v>21899.967403227314</v>
      </c>
      <c r="BZ257" s="71">
        <f t="shared" si="312"/>
        <v>3.6778776804920041</v>
      </c>
      <c r="CA257" s="71">
        <f t="shared" si="313"/>
        <v>58645.433912604858</v>
      </c>
      <c r="CB257" s="56">
        <v>1</v>
      </c>
      <c r="CC257">
        <f>IFERROR(VLOOKUP(AO257,'Model Failure data- Lines'!$A$37:$E$41,5,FALSE),'Model Failure data- Lines'!$E$37)</f>
        <v>0.28349999999999997</v>
      </c>
      <c r="CD257" s="14">
        <f t="shared" si="314"/>
        <v>56731.978318107882</v>
      </c>
      <c r="CE257" s="34">
        <f t="shared" si="315"/>
        <v>17423.078709873102</v>
      </c>
      <c r="CF257" s="34">
        <f t="shared" si="316"/>
        <v>3.2561397019896194</v>
      </c>
      <c r="CG257" s="54">
        <f t="shared" si="317"/>
        <v>39308.89960823478</v>
      </c>
      <c r="CH257" t="e">
        <f>IFERROR(VLOOKUP(AO257,'Model Failure data- Lines'!#REF!,3,FALSE),'Model Failure data- Lines'!#REF!)</f>
        <v>#REF!</v>
      </c>
      <c r="CI257" s="14" t="e">
        <f t="shared" si="318"/>
        <v>#REF!</v>
      </c>
      <c r="CJ257" s="34">
        <f t="shared" si="319"/>
        <v>23550.485982522034</v>
      </c>
      <c r="CK257" s="34" t="e">
        <f t="shared" si="320"/>
        <v>#REF!</v>
      </c>
      <c r="CL257" s="54" t="e">
        <f t="shared" si="321"/>
        <v>#REF!</v>
      </c>
      <c r="CM257" t="e">
        <f>IFERROR(VLOOKUP(AO257,'Model Failure data- Lines'!#REF!,4,FALSE),'Model Failure data- Lines'!#REF!)</f>
        <v>#REF!</v>
      </c>
      <c r="CN257" s="14" t="e">
        <f t="shared" si="322"/>
        <v>#REF!</v>
      </c>
      <c r="CO257" s="34">
        <f t="shared" si="323"/>
        <v>20148.267532221471</v>
      </c>
      <c r="CP257" s="34" t="e">
        <f t="shared" si="324"/>
        <v>#REF!</v>
      </c>
      <c r="CQ257" s="54" t="e">
        <f t="shared" si="325"/>
        <v>#REF!</v>
      </c>
      <c r="CR257" t="e">
        <f>IFERROR(VLOOKUP(AO257,'Model Failure data- Lines'!#REF!,5,FALSE),'Model Failure data- Lines'!#REF!)</f>
        <v>#REF!</v>
      </c>
      <c r="CS257" s="14" t="e">
        <f t="shared" si="326"/>
        <v>#REF!</v>
      </c>
      <c r="CT257" s="34">
        <f t="shared" si="327"/>
        <v>14747.329352421239</v>
      </c>
      <c r="CU257" s="34" t="e">
        <f t="shared" si="328"/>
        <v>#REF!</v>
      </c>
      <c r="CV257" s="54" t="e">
        <f t="shared" si="329"/>
        <v>#REF!</v>
      </c>
      <c r="CW257" t="s">
        <v>630</v>
      </c>
      <c r="CY257">
        <v>1</v>
      </c>
      <c r="CZ257">
        <f t="shared" si="330"/>
        <v>58645.433912604858</v>
      </c>
      <c r="DA257" s="34">
        <f t="shared" si="331"/>
        <v>12014.78278</v>
      </c>
      <c r="DB257" s="34">
        <f t="shared" si="332"/>
        <v>0.42946749999999995</v>
      </c>
      <c r="DC257" s="34">
        <f t="shared" si="333"/>
        <v>4968.9990683321967</v>
      </c>
      <c r="DD257" s="9">
        <f t="shared" si="334"/>
        <v>63561.189999999995</v>
      </c>
      <c r="DE257" s="59">
        <f t="shared" si="335"/>
        <v>0.1491678306113095</v>
      </c>
      <c r="DF257" s="59">
        <f t="shared" si="336"/>
        <v>5.3319928013765184E-6</v>
      </c>
      <c r="DG257" s="59">
        <f t="shared" si="337"/>
        <v>6.1691902792164494E-2</v>
      </c>
      <c r="DH257" s="59">
        <f t="shared" si="338"/>
        <v>0.78913493460372486</v>
      </c>
      <c r="DI257" s="14">
        <f t="shared" si="339"/>
        <v>8748.0121520021876</v>
      </c>
      <c r="DJ257" s="14">
        <f t="shared" si="340"/>
        <v>0.31269703145561145</v>
      </c>
      <c r="DK257" s="14">
        <f t="shared" si="341"/>
        <v>3617.9484081407263</v>
      </c>
      <c r="DL257" s="14">
        <f t="shared" si="342"/>
        <v>46279.160655430504</v>
      </c>
      <c r="DM257">
        <f t="shared" si="343"/>
        <v>39308.89960823478</v>
      </c>
      <c r="DN257" s="34">
        <f t="shared" si="344"/>
        <v>8462.5861319999985</v>
      </c>
      <c r="DO257" s="34">
        <f t="shared" si="345"/>
        <v>0.30249449999999994</v>
      </c>
      <c r="DP257" s="34">
        <f t="shared" si="346"/>
        <v>3499.9036916078949</v>
      </c>
      <c r="DQ257" s="9">
        <f t="shared" si="347"/>
        <v>44769.185999999994</v>
      </c>
      <c r="DR257" s="59">
        <f t="shared" si="348"/>
        <v>0.14916783061130948</v>
      </c>
      <c r="DS257" s="59">
        <f t="shared" si="349"/>
        <v>5.3319928013765184E-6</v>
      </c>
      <c r="DT257" s="59">
        <f t="shared" si="350"/>
        <v>6.1691902792164487E-2</v>
      </c>
      <c r="DU257" s="59">
        <f t="shared" si="351"/>
        <v>0.78913493460372475</v>
      </c>
      <c r="DV257" s="14">
        <f t="shared" si="352"/>
        <v>5863.6232782781362</v>
      </c>
      <c r="DW257" s="14">
        <f t="shared" si="353"/>
        <v>0.20959476974114008</v>
      </c>
      <c r="DX257" s="14">
        <f t="shared" si="354"/>
        <v>2425.0408134981731</v>
      </c>
      <c r="DY257" s="14">
        <f t="shared" si="355"/>
        <v>31020.025921688735</v>
      </c>
      <c r="DZ257" s="34" t="e">
        <f t="shared" si="356"/>
        <v>#REF!</v>
      </c>
      <c r="EA257" s="34" t="e">
        <f t="shared" si="357"/>
        <v>#REF!</v>
      </c>
      <c r="EB257" s="34" t="e">
        <f t="shared" si="358"/>
        <v>#REF!</v>
      </c>
      <c r="EC257" s="34" t="e">
        <f t="shared" si="359"/>
        <v>#REF!</v>
      </c>
      <c r="ED257" s="34" t="e">
        <f t="shared" si="360"/>
        <v>#REF!</v>
      </c>
      <c r="EE257" s="59" t="e">
        <f t="shared" si="361"/>
        <v>#REF!</v>
      </c>
      <c r="EF257" s="59" t="e">
        <f t="shared" si="362"/>
        <v>#REF!</v>
      </c>
      <c r="EG257" s="59" t="e">
        <f t="shared" si="363"/>
        <v>#REF!</v>
      </c>
      <c r="EH257" s="59" t="e">
        <f t="shared" si="364"/>
        <v>#REF!</v>
      </c>
      <c r="EI257" s="14" t="e">
        <f t="shared" si="365"/>
        <v>#REF!</v>
      </c>
      <c r="EJ257" s="14" t="e">
        <f t="shared" si="366"/>
        <v>#REF!</v>
      </c>
      <c r="EK257" s="14" t="e">
        <f t="shared" si="367"/>
        <v>#REF!</v>
      </c>
      <c r="EL257" s="14" t="e">
        <f t="shared" si="368"/>
        <v>#REF!</v>
      </c>
      <c r="EM257" t="e">
        <f t="shared" si="369"/>
        <v>#REF!</v>
      </c>
      <c r="EN257" s="34" t="e">
        <f t="shared" si="370"/>
        <v>#REF!</v>
      </c>
      <c r="EO257" s="34" t="e">
        <f t="shared" si="371"/>
        <v>#REF!</v>
      </c>
      <c r="EP257" s="34" t="e">
        <f t="shared" si="372"/>
        <v>#REF!</v>
      </c>
      <c r="EQ257" s="34" t="e">
        <f t="shared" si="373"/>
        <v>#REF!</v>
      </c>
      <c r="ER257" s="59" t="e">
        <f t="shared" si="374"/>
        <v>#REF!</v>
      </c>
      <c r="ES257" s="59" t="e">
        <f t="shared" si="375"/>
        <v>#REF!</v>
      </c>
      <c r="ET257" s="59" t="e">
        <f t="shared" si="376"/>
        <v>#REF!</v>
      </c>
      <c r="EU257" s="59" t="e">
        <f t="shared" si="377"/>
        <v>#REF!</v>
      </c>
      <c r="EV257" s="14" t="e">
        <f t="shared" si="378"/>
        <v>#REF!</v>
      </c>
      <c r="EW257" s="14" t="e">
        <f t="shared" si="379"/>
        <v>#REF!</v>
      </c>
      <c r="EX257" s="14" t="e">
        <f t="shared" si="380"/>
        <v>#REF!</v>
      </c>
      <c r="EY257" s="14" t="e">
        <f t="shared" si="381"/>
        <v>#REF!</v>
      </c>
    </row>
    <row r="258" spans="1:155" x14ac:dyDescent="0.2">
      <c r="A258" s="17">
        <v>30379933</v>
      </c>
      <c r="B258" t="s">
        <v>62</v>
      </c>
      <c r="C258" t="s">
        <v>2411</v>
      </c>
      <c r="D258" t="s">
        <v>2412</v>
      </c>
      <c r="E258" t="s">
        <v>2413</v>
      </c>
      <c r="F258" t="s">
        <v>66</v>
      </c>
      <c r="G258" t="s">
        <v>42</v>
      </c>
      <c r="H258" t="s">
        <v>5107</v>
      </c>
      <c r="I258" t="s">
        <v>68</v>
      </c>
      <c r="J258" s="19" t="s">
        <v>69</v>
      </c>
      <c r="K258" t="s">
        <v>70</v>
      </c>
      <c r="L258">
        <v>1964</v>
      </c>
      <c r="M258">
        <f t="shared" si="385"/>
        <v>1964</v>
      </c>
      <c r="N258">
        <v>55</v>
      </c>
      <c r="O258" s="19">
        <f t="shared" si="386"/>
        <v>55</v>
      </c>
      <c r="P258" t="s">
        <v>80</v>
      </c>
      <c r="Q258" s="19" t="str">
        <f t="shared" ref="Q258:Q321" si="387">IF(O258&lt;10,"0-10",IF(O258&lt;20,"10-20",IF(O258&lt;30,"20-30",IF(O258&lt;40,"30-40",IF(O258&lt;50,"40-50",IF(O258&lt;60,"50-60","60-70"))))))</f>
        <v>50-60</v>
      </c>
      <c r="R258" s="23">
        <v>281.60000000000002</v>
      </c>
      <c r="S258" s="15">
        <f t="shared" ref="S258:S321" si="388">R258/1000</f>
        <v>0.28160000000000002</v>
      </c>
      <c r="T258">
        <v>30037083</v>
      </c>
      <c r="U258" t="s">
        <v>45</v>
      </c>
      <c r="V258" t="s">
        <v>46</v>
      </c>
      <c r="W258" s="20" t="s">
        <v>87</v>
      </c>
      <c r="X258" t="s">
        <v>88</v>
      </c>
      <c r="Y258" t="s">
        <v>2414</v>
      </c>
      <c r="Z258" t="s">
        <v>2415</v>
      </c>
      <c r="AA258" t="s">
        <v>2416</v>
      </c>
      <c r="AB258" t="s">
        <v>961</v>
      </c>
      <c r="AC258">
        <v>1964</v>
      </c>
      <c r="AD258">
        <v>110</v>
      </c>
      <c r="AE258" t="str">
        <f t="shared" ref="AE258:AE321" si="389">IF(AD258&lt;=10,"&lt;10",IF(AD258&lt;=20,"20",IF(AD258&lt;=30,"&lt;30",IF(AD258&lt;=40,"&lt;40",IF(AD258&lt;=50,"&lt;50",IF(AD258&lt;=60,"&lt;60",IF(AD258&lt;=70,"&lt;70",IF(AD258&lt;=80,"&lt;80","&gt;80"))))))))</f>
        <v>&gt;80</v>
      </c>
      <c r="AF258">
        <v>-37.836838100000001</v>
      </c>
      <c r="AG258">
        <v>145.03315813</v>
      </c>
      <c r="AH258" t="s">
        <v>75</v>
      </c>
      <c r="AI258" t="s">
        <v>76</v>
      </c>
      <c r="AJ258" s="33" t="s">
        <v>81</v>
      </c>
      <c r="AL258" t="s">
        <v>48</v>
      </c>
      <c r="AM258" t="s">
        <v>86</v>
      </c>
      <c r="AN258">
        <v>220</v>
      </c>
      <c r="AO258" s="69">
        <v>4</v>
      </c>
      <c r="AP258">
        <v>2</v>
      </c>
      <c r="AQ258">
        <v>3</v>
      </c>
      <c r="AR258">
        <v>1</v>
      </c>
      <c r="AS258" s="82" t="str">
        <f t="shared" ref="AS258:AS321" si="390">"Gw"&amp;"-"&amp;AQ258&amp;"-"&amp;AR258</f>
        <v>Gw-3-1</v>
      </c>
      <c r="AT258" s="14">
        <f t="shared" ref="AT258:AT321" si="391">BQ258</f>
        <v>27976</v>
      </c>
      <c r="AU258" s="81">
        <f>VLOOKUP(C258,Bushfire_Vlookup!$F$2:$H$12575,3,FALSE)</f>
        <v>1</v>
      </c>
      <c r="AV258" s="14">
        <f>VLOOKUP(AS258,Safety_collateral_Vlookup!$J$3:$L$20,2,FALSE)</f>
        <v>2292990.7140716286</v>
      </c>
      <c r="AW258" s="14">
        <f>VLOOKUP(AS258,Safety_collateral_Vlookup!$J$3:$L$20,3,FALSE)</f>
        <v>148000</v>
      </c>
      <c r="AX258" s="48">
        <f t="shared" ref="AX258:AX321" si="392">(AT258+AU258+AV258+AW258)*1.067</f>
        <v>2634388.5509144277</v>
      </c>
      <c r="AY258" s="49">
        <f>(R258/1000)*AZ258</f>
        <v>21401.600000000002</v>
      </c>
      <c r="AZ258" s="14">
        <v>76000</v>
      </c>
      <c r="BA258" s="16">
        <f t="shared" ref="BA258:BA321" si="393">AX258/AY258</f>
        <v>123.0930655144675</v>
      </c>
      <c r="BB258" t="e">
        <f>IF(BA258&lt;=#REF!,#REF!,IF(BA258&lt;=#REF!,#REF!,IF(BA258&lt;=#REF!,#REF!,IF(BA258&lt;=#REF!,#REF!,#REF!))))</f>
        <v>#REF!</v>
      </c>
      <c r="BC258" s="51">
        <v>5</v>
      </c>
      <c r="BD258" s="21">
        <v>70</v>
      </c>
      <c r="BE258" s="21">
        <v>6.4399999999999999E-2</v>
      </c>
      <c r="BF258" s="26">
        <f t="shared" ref="BF258:BF321" si="394">PMT(BE258,BD258,-AY258)</f>
        <v>1395.9448883384953</v>
      </c>
      <c r="BG258" s="21">
        <v>7</v>
      </c>
      <c r="BH258" s="21">
        <f t="shared" ref="BH258:BH321" si="395">BD258-IF(AO258=1,0.95*BD258,IF(AO258=2,0.85*BD258,IF(AO258=3,0.6*BD258,IF(AO258=4,0.22*BD258,0.08*BD258))))</f>
        <v>54.6</v>
      </c>
      <c r="BI258" s="28">
        <f t="shared" ref="BI258:BI321" si="396">BG258*(BH258^(BG258-1))/(BD258^BG258)</f>
        <v>2.2519960070400004E-2</v>
      </c>
      <c r="BJ258" s="27">
        <f t="shared" ref="BJ258:BJ321" si="397">BI258</f>
        <v>2.2519960070400004E-2</v>
      </c>
      <c r="BK258" s="28">
        <f t="shared" ref="BK258:BK321" si="398">(BI258*AY258)/BF258</f>
        <v>0.3452594593589744</v>
      </c>
      <c r="BL258" s="35">
        <f t="shared" ref="BL258:BL321" si="399">(BI258*AX258)/BF258</f>
        <v>42.499045250363864</v>
      </c>
      <c r="BM258" s="21" t="str">
        <f t="shared" ref="BM258:BM321" si="400">IF(BL258&lt;=0.3,"Cr1",IF(BL258&lt;=1,"Cr2",IF(BL258&lt;=3,"Cr3",IF(BL258&lt;=10,"Cr4","Cr5"))))</f>
        <v>Cr5</v>
      </c>
      <c r="BN258" s="51">
        <v>5</v>
      </c>
      <c r="BO258" s="21">
        <v>1</v>
      </c>
      <c r="BP258" s="50" t="s">
        <v>5497</v>
      </c>
      <c r="BQ258" s="14">
        <v>27976</v>
      </c>
      <c r="BR258">
        <f>IFERROR(VLOOKUP(AO258,'Model Failure data- Lines'!$A$37:$E$41,3,FALSE),'Model Failure data- Lines'!$C$37)</f>
        <v>0.45419999999999999</v>
      </c>
      <c r="BS258" s="14">
        <f t="shared" ref="BS258:BS321" si="401">($AX258)*BR258</f>
        <v>1196539.279825333</v>
      </c>
      <c r="BT258" s="34">
        <f t="shared" si="383"/>
        <v>19089.166141542108</v>
      </c>
      <c r="BU258" s="34">
        <f t="shared" ref="BU258:BU321" si="402">BS258/BT258</f>
        <v>62.681589701365098</v>
      </c>
      <c r="BV258" s="54">
        <f t="shared" ref="BV258:BV321" si="403">BS258-BT258</f>
        <v>1177450.1136837909</v>
      </c>
      <c r="BW258">
        <f>IFERROR(VLOOKUP(AO258,'Model Failure data- Lines'!$A$37:$E$41,4,FALSE),'Model Failure data- Lines'!$D$37)</f>
        <v>0.40249999999999997</v>
      </c>
      <c r="BX258" s="14">
        <f t="shared" ref="BX258:BX321" si="404">($AX258)*BW258</f>
        <v>1060341.3917430572</v>
      </c>
      <c r="BY258" s="34">
        <f t="shared" ref="BY258:BY321" si="405">$AY258/1.0468^5</f>
        <v>17026.589786716766</v>
      </c>
      <c r="BZ258" s="71">
        <f t="shared" ref="BZ258:BZ321" si="406">BX258/BY258</f>
        <v>62.275617432815508</v>
      </c>
      <c r="CA258" s="71">
        <f t="shared" ref="CA258:CA321" si="407">BX258-BY258</f>
        <v>1043314.8019563404</v>
      </c>
      <c r="CB258" s="56">
        <v>1</v>
      </c>
      <c r="CC258">
        <f>IFERROR(VLOOKUP(AO258,'Model Failure data- Lines'!$A$37:$E$41,5,FALSE),'Model Failure data- Lines'!$E$37)</f>
        <v>0.28349999999999997</v>
      </c>
      <c r="CD258" s="14">
        <f t="shared" ref="CD258:CD321" si="408">($AX258)*CC258</f>
        <v>746849.15418424015</v>
      </c>
      <c r="CE258" s="34">
        <f t="shared" ref="CE258:CE321" si="409">$AY258/1.0468^10</f>
        <v>13545.938610436959</v>
      </c>
      <c r="CF258" s="34">
        <f t="shared" ref="CF258:CF321" si="410">CD258/CE258</f>
        <v>55.134544431554062</v>
      </c>
      <c r="CG258" s="54">
        <f t="shared" ref="CG258:CG321" si="411">CD258-CE258</f>
        <v>733303.21557380317</v>
      </c>
      <c r="CH258" t="e">
        <f>IFERROR(VLOOKUP(AO258,'Model Failure data- Lines'!#REF!,3,FALSE),'Model Failure data- Lines'!#REF!)</f>
        <v>#REF!</v>
      </c>
      <c r="CI258" s="14" t="e">
        <f t="shared" ref="CI258:CI321" si="412">($AX258)*CH258</f>
        <v>#REF!</v>
      </c>
      <c r="CJ258" s="34">
        <f t="shared" ref="CJ258:CJ321" si="413">$AY258/1.0644^2.5</f>
        <v>18309.82013439593</v>
      </c>
      <c r="CK258" s="34" t="e">
        <f t="shared" ref="CK258:CK321" si="414">CI258/CJ258</f>
        <v>#REF!</v>
      </c>
      <c r="CL258" s="54" t="e">
        <f t="shared" ref="CL258:CL321" si="415">CI258-CJ258</f>
        <v>#REF!</v>
      </c>
      <c r="CM258" t="e">
        <f>IFERROR(VLOOKUP(AO258,'Model Failure data- Lines'!#REF!,4,FALSE),'Model Failure data- Lines'!#REF!)</f>
        <v>#REF!</v>
      </c>
      <c r="CN258" s="14" t="e">
        <f t="shared" ref="CN258:CN321" si="416">($AX258)*CM258</f>
        <v>#REF!</v>
      </c>
      <c r="CO258" s="34">
        <f t="shared" ref="CO258:CO321" si="417">$AY258/1.0644^5</f>
        <v>15664.693917928125</v>
      </c>
      <c r="CP258" s="34" t="e">
        <f t="shared" ref="CP258:CP321" si="418">CN258/CO258</f>
        <v>#REF!</v>
      </c>
      <c r="CQ258" s="54" t="e">
        <f t="shared" ref="CQ258:CQ321" si="419">CN258-CO258</f>
        <v>#REF!</v>
      </c>
      <c r="CR258" t="e">
        <f>IFERROR(VLOOKUP(AO258,'Model Failure data- Lines'!#REF!,5,FALSE),'Model Failure data- Lines'!#REF!)</f>
        <v>#REF!</v>
      </c>
      <c r="CS258" s="14" t="e">
        <f t="shared" ref="CS258:CS321" si="420">($AX258)*CR258</f>
        <v>#REF!</v>
      </c>
      <c r="CT258" s="34">
        <f t="shared" ref="CT258:CT321" si="421">$AY258/1.0644^10</f>
        <v>11465.621053677034</v>
      </c>
      <c r="CU258" s="34" t="e">
        <f t="shared" ref="CU258:CU321" si="422">CS258/CT258</f>
        <v>#REF!</v>
      </c>
      <c r="CV258" s="54" t="e">
        <f t="shared" ref="CV258:CV321" si="423">CS258-CT258</f>
        <v>#REF!</v>
      </c>
      <c r="CW258" t="s">
        <v>961</v>
      </c>
      <c r="CY258">
        <v>1</v>
      </c>
      <c r="CZ258">
        <f t="shared" ref="CZ258:CZ321" si="424">BX258*(BZ258-1)/BZ258</f>
        <v>1043314.8019563403</v>
      </c>
      <c r="DA258" s="34">
        <f t="shared" ref="DA258:DA321" si="425">1.067*$AT258*$BW258</f>
        <v>12014.78278</v>
      </c>
      <c r="DB258" s="34">
        <f t="shared" ref="DB258:DB321" si="426">1.067*$BW258*$AU258</f>
        <v>0.42946749999999995</v>
      </c>
      <c r="DC258" s="34">
        <f t="shared" ref="DC258:DC321" si="427">1.067*$BW258*$AV258</f>
        <v>984764.98949555703</v>
      </c>
      <c r="DD258" s="9">
        <f t="shared" ref="DD258:DD321" si="428">1.067*$BW258*$AW258</f>
        <v>63561.189999999995</v>
      </c>
      <c r="DE258" s="59">
        <f t="shared" ref="DE258:DE321" si="429">DA258/$BX258</f>
        <v>1.1331051370398103E-2</v>
      </c>
      <c r="DF258" s="59">
        <f t="shared" ref="DF258:DF321" si="430">DB258/$BX258</f>
        <v>4.050275725764263E-7</v>
      </c>
      <c r="DG258" s="59">
        <f t="shared" ref="DG258:DG321" si="431">DC258/$BX258</f>
        <v>0.92872446286071808</v>
      </c>
      <c r="DH258" s="59">
        <f t="shared" ref="DH258:DH321" si="432">DD258/$BX258</f>
        <v>5.9944080741311093E-2</v>
      </c>
      <c r="DI258" s="14">
        <f t="shared" ref="DI258:DI321" si="433">DE258*$BX258*($BZ258-1)/$BZ258</f>
        <v>11821.853616464017</v>
      </c>
      <c r="DJ258" s="14">
        <f t="shared" ref="DJ258:DJ321" si="434">DF258*$BX258*($BZ258-1)/$BZ258</f>
        <v>0.42257126166943149</v>
      </c>
      <c r="DK258" s="14">
        <f t="shared" ref="DK258:DK321" si="435">DG258*$BX258*($BZ258-1)/$BZ258</f>
        <v>968951.97904153867</v>
      </c>
      <c r="DL258" s="14">
        <f t="shared" ref="DL258:DL321" si="436">DH258*$BX258*($BZ258-1)/$BZ258</f>
        <v>62540.54672707586</v>
      </c>
      <c r="DM258">
        <f t="shared" ref="DM258:DM321" si="437">CD258*(CF258-1)/CF258</f>
        <v>733303.21557380317</v>
      </c>
      <c r="DN258" s="34">
        <f t="shared" ref="DN258:DN321" si="438">1.067*$AT258*$CC258</f>
        <v>8462.5861319999985</v>
      </c>
      <c r="DO258" s="34">
        <f t="shared" ref="DO258:DO321" si="439">1.067*$CC258*$AU258</f>
        <v>0.30249449999999994</v>
      </c>
      <c r="DP258" s="34">
        <f t="shared" ref="DP258:DP321" si="440">1.067*$CC258*$AV258</f>
        <v>693617.07955774013</v>
      </c>
      <c r="DQ258" s="9">
        <f t="shared" ref="DQ258:DQ321" si="441">1.067*$CC258*$AW258</f>
        <v>44769.185999999994</v>
      </c>
      <c r="DR258" s="59">
        <f t="shared" ref="DR258:DR321" si="442">DN258/$CD258</f>
        <v>1.1331051370398103E-2</v>
      </c>
      <c r="DS258" s="59">
        <f t="shared" ref="DS258:DS321" si="443">DO258/$CD258</f>
        <v>4.050275725764263E-7</v>
      </c>
      <c r="DT258" s="59">
        <f t="shared" ref="DT258:DT321" si="444">DP258/$CD258</f>
        <v>0.92872446286071819</v>
      </c>
      <c r="DU258" s="59">
        <f t="shared" ref="DU258:DU321" si="445">DQ258/$CD258</f>
        <v>5.99440807413111E-2</v>
      </c>
      <c r="DV258" s="14">
        <f t="shared" ref="DV258:DV321" si="446">DR258*$CD258*($CF258-1)/$CF258</f>
        <v>8309.0964057448782</v>
      </c>
      <c r="DW258" s="14">
        <f t="shared" ref="DW258:DW321" si="447">DS258*$CD258*($CF258-1)/$CF258</f>
        <v>0.29700802136634541</v>
      </c>
      <c r="DX258" s="14">
        <f t="shared" ref="DX258:DX321" si="448">DT258*$CD258*($CF258-1)/$CF258</f>
        <v>681036.6349978178</v>
      </c>
      <c r="DY258" s="14">
        <f t="shared" ref="DY258:DY321" si="449">DU258*$CD258*($CF258-1)/$CF258</f>
        <v>43957.187162219117</v>
      </c>
      <c r="DZ258" s="34" t="e">
        <f t="shared" ref="DZ258:DZ321" si="450">CN258*(CP258-1)/CP258</f>
        <v>#REF!</v>
      </c>
      <c r="EA258" s="34" t="e">
        <f t="shared" ref="EA258:EA321" si="451">1.067*$AT258*$CM258</f>
        <v>#REF!</v>
      </c>
      <c r="EB258" s="34" t="e">
        <f t="shared" ref="EB258:EB321" si="452">1.067*$AU258*$CM258</f>
        <v>#REF!</v>
      </c>
      <c r="EC258" s="34" t="e">
        <f t="shared" ref="EC258:EC321" si="453">1.067*$AV258*$CM258</f>
        <v>#REF!</v>
      </c>
      <c r="ED258" s="34" t="e">
        <f t="shared" ref="ED258:ED321" si="454">1.067*$AW258*$CM258</f>
        <v>#REF!</v>
      </c>
      <c r="EE258" s="59" t="e">
        <f t="shared" ref="EE258:EE321" si="455">EA258/$CN258</f>
        <v>#REF!</v>
      </c>
      <c r="EF258" s="59" t="e">
        <f t="shared" ref="EF258:EF321" si="456">EB258/$CN258</f>
        <v>#REF!</v>
      </c>
      <c r="EG258" s="59" t="e">
        <f t="shared" ref="EG258:EG321" si="457">EC258/$CN258</f>
        <v>#REF!</v>
      </c>
      <c r="EH258" s="59" t="e">
        <f t="shared" ref="EH258:EH321" si="458">ED258/$CN258</f>
        <v>#REF!</v>
      </c>
      <c r="EI258" s="14" t="e">
        <f t="shared" ref="EI258:EI321" si="459">EE258*$CN258*($CP258-1)/$CP258</f>
        <v>#REF!</v>
      </c>
      <c r="EJ258" s="14" t="e">
        <f t="shared" ref="EJ258:EJ321" si="460">EF258*$CN258*($CP258-1)/$CP258</f>
        <v>#REF!</v>
      </c>
      <c r="EK258" s="14" t="e">
        <f t="shared" ref="EK258:EK321" si="461">EG258*$CN258*($CP258-1)/$CP258</f>
        <v>#REF!</v>
      </c>
      <c r="EL258" s="14" t="e">
        <f t="shared" ref="EL258:EL321" si="462">EH258*$CN258*($CP258-1)/$CP258</f>
        <v>#REF!</v>
      </c>
      <c r="EM258" t="e">
        <f t="shared" ref="EM258:EM321" si="463">CS258*(CU258-1)/CU258</f>
        <v>#REF!</v>
      </c>
      <c r="EN258" s="34" t="e">
        <f t="shared" ref="EN258:EN321" si="464">1.067*$AT258*$CR258</f>
        <v>#REF!</v>
      </c>
      <c r="EO258" s="34" t="e">
        <f t="shared" ref="EO258:EO321" si="465">1.067*$AU258*$CR258</f>
        <v>#REF!</v>
      </c>
      <c r="EP258" s="34" t="e">
        <f t="shared" ref="EP258:EP321" si="466">1.067*$AV258*$CR258</f>
        <v>#REF!</v>
      </c>
      <c r="EQ258" s="34" t="e">
        <f t="shared" ref="EQ258:EQ321" si="467">1.067*$AW258*$CR258</f>
        <v>#REF!</v>
      </c>
      <c r="ER258" s="59" t="e">
        <f t="shared" ref="ER258:ER321" si="468">EN258/$CS258</f>
        <v>#REF!</v>
      </c>
      <c r="ES258" s="59" t="e">
        <f t="shared" ref="ES258:ES321" si="469">EO258/$CS258</f>
        <v>#REF!</v>
      </c>
      <c r="ET258" s="59" t="e">
        <f t="shared" ref="ET258:ET321" si="470">EP258/$CS258</f>
        <v>#REF!</v>
      </c>
      <c r="EU258" s="59" t="e">
        <f t="shared" ref="EU258:EU321" si="471">EQ258/$CS258</f>
        <v>#REF!</v>
      </c>
      <c r="EV258" s="14" t="e">
        <f t="shared" ref="EV258:EV321" si="472">ER258*$CS258*($CU258-1)/$CU258</f>
        <v>#REF!</v>
      </c>
      <c r="EW258" s="14" t="e">
        <f t="shared" ref="EW258:EW321" si="473">ES258*$CS258*($CU258-1)/$CU258</f>
        <v>#REF!</v>
      </c>
      <c r="EX258" s="14" t="e">
        <f t="shared" ref="EX258:EX321" si="474">ET258*$CS258*($CU258-1)/$CU258</f>
        <v>#REF!</v>
      </c>
      <c r="EY258" s="14" t="e">
        <f t="shared" ref="EY258:EY321" si="475">EU258*$CS258*($CU258-1)/$CU258</f>
        <v>#REF!</v>
      </c>
    </row>
    <row r="259" spans="1:155" x14ac:dyDescent="0.2">
      <c r="A259" s="17">
        <v>30215769</v>
      </c>
      <c r="B259" t="s">
        <v>62</v>
      </c>
      <c r="C259" t="s">
        <v>874</v>
      </c>
      <c r="D259" t="s">
        <v>875</v>
      </c>
      <c r="E259" t="s">
        <v>876</v>
      </c>
      <c r="F259" t="s">
        <v>66</v>
      </c>
      <c r="G259" t="s">
        <v>42</v>
      </c>
      <c r="H259" t="s">
        <v>3771</v>
      </c>
      <c r="I259" t="s">
        <v>68</v>
      </c>
      <c r="J259" s="19" t="s">
        <v>69</v>
      </c>
      <c r="K259" t="s">
        <v>70</v>
      </c>
      <c r="L259">
        <v>1964</v>
      </c>
      <c r="M259">
        <f t="shared" si="385"/>
        <v>1964</v>
      </c>
      <c r="N259">
        <v>55</v>
      </c>
      <c r="O259" s="19">
        <f t="shared" si="386"/>
        <v>55</v>
      </c>
      <c r="P259" t="s">
        <v>80</v>
      </c>
      <c r="Q259" s="19" t="str">
        <f t="shared" si="387"/>
        <v>50-60</v>
      </c>
      <c r="R259" s="23">
        <v>408.7</v>
      </c>
      <c r="S259" s="15">
        <f t="shared" si="388"/>
        <v>0.40870000000000001</v>
      </c>
      <c r="T259">
        <v>30320964</v>
      </c>
      <c r="U259" t="s">
        <v>45</v>
      </c>
      <c r="V259" t="s">
        <v>46</v>
      </c>
      <c r="W259" s="20" t="s">
        <v>87</v>
      </c>
      <c r="X259" t="s">
        <v>48</v>
      </c>
      <c r="Y259" t="s">
        <v>877</v>
      </c>
      <c r="Z259" t="s">
        <v>878</v>
      </c>
      <c r="AA259" t="s">
        <v>879</v>
      </c>
      <c r="AB259" t="s">
        <v>457</v>
      </c>
      <c r="AC259">
        <v>1964</v>
      </c>
      <c r="AD259">
        <v>110</v>
      </c>
      <c r="AE259" t="str">
        <f t="shared" si="389"/>
        <v>&gt;80</v>
      </c>
      <c r="AF259">
        <v>-37.834758389999998</v>
      </c>
      <c r="AG259">
        <v>145.02439691000001</v>
      </c>
      <c r="AH259" t="s">
        <v>75</v>
      </c>
      <c r="AI259" t="s">
        <v>76</v>
      </c>
      <c r="AJ259" s="33" t="s">
        <v>81</v>
      </c>
      <c r="AL259" t="s">
        <v>78</v>
      </c>
      <c r="AM259" t="s">
        <v>79</v>
      </c>
      <c r="AN259">
        <v>220</v>
      </c>
      <c r="AO259" s="69">
        <v>4</v>
      </c>
      <c r="AP259">
        <v>2</v>
      </c>
      <c r="AQ259">
        <v>1</v>
      </c>
      <c r="AR259">
        <v>1</v>
      </c>
      <c r="AS259" s="82" t="str">
        <f t="shared" si="390"/>
        <v>Gw-1-1</v>
      </c>
      <c r="AT259" s="14">
        <f t="shared" si="391"/>
        <v>27976</v>
      </c>
      <c r="AU259" s="81">
        <f>VLOOKUP(C259,Bushfire_Vlookup!$F$2:$H$12575,3,FALSE)</f>
        <v>1</v>
      </c>
      <c r="AV259" s="14">
        <f>VLOOKUP(AS259,Safety_collateral_Vlookup!$J$3:$L$20,2,FALSE)</f>
        <v>24635.460629460515</v>
      </c>
      <c r="AW259" s="14">
        <f>VLOOKUP(AS259,Safety_collateral_Vlookup!$J$3:$L$20,3,FALSE)</f>
        <v>148000</v>
      </c>
      <c r="AX259" s="48">
        <f t="shared" si="392"/>
        <v>214053.49549163436</v>
      </c>
      <c r="AY259" s="49">
        <f>(R259/1000)*AZ259</f>
        <v>31061.200000000001</v>
      </c>
      <c r="AZ259" s="14">
        <v>76000</v>
      </c>
      <c r="BA259" s="16">
        <f t="shared" si="393"/>
        <v>6.8913466154441663</v>
      </c>
      <c r="BB259" t="e">
        <f>IF(BA259&lt;=#REF!,#REF!,IF(BA259&lt;=#REF!,#REF!,IF(BA259&lt;=#REF!,#REF!,IF(BA259&lt;=#REF!,#REF!,#REF!))))</f>
        <v>#REF!</v>
      </c>
      <c r="BC259" s="51">
        <v>4</v>
      </c>
      <c r="BD259" s="21">
        <v>70</v>
      </c>
      <c r="BE259" s="21">
        <v>6.4399999999999999E-2</v>
      </c>
      <c r="BF259" s="26">
        <f t="shared" si="394"/>
        <v>2026.0038205395701</v>
      </c>
      <c r="BG259" s="21">
        <v>7</v>
      </c>
      <c r="BH259" s="21">
        <f t="shared" si="395"/>
        <v>54.6</v>
      </c>
      <c r="BI259" s="28">
        <f t="shared" si="396"/>
        <v>2.2519960070400004E-2</v>
      </c>
      <c r="BJ259" s="27">
        <f t="shared" si="397"/>
        <v>2.2519960070400004E-2</v>
      </c>
      <c r="BK259" s="28">
        <f t="shared" si="398"/>
        <v>0.34525945935897445</v>
      </c>
      <c r="BL259" s="35">
        <f t="shared" si="399"/>
        <v>2.379302606703551</v>
      </c>
      <c r="BM259" s="21" t="str">
        <f t="shared" si="400"/>
        <v>Cr3</v>
      </c>
      <c r="BN259" s="51">
        <v>3</v>
      </c>
      <c r="BO259" s="21">
        <v>1</v>
      </c>
      <c r="BP259" s="50" t="s">
        <v>5497</v>
      </c>
      <c r="BQ259" s="14">
        <v>27976</v>
      </c>
      <c r="BR259">
        <f>IFERROR(VLOOKUP(AO259,'Model Failure data- Lines'!$A$37:$E$41,3,FALSE),'Model Failure data- Lines'!$C$37)</f>
        <v>0.45419999999999999</v>
      </c>
      <c r="BS259" s="14">
        <f t="shared" si="401"/>
        <v>97223.097652300319</v>
      </c>
      <c r="BT259" s="34">
        <f t="shared" si="383"/>
        <v>27705.050433410011</v>
      </c>
      <c r="BU259" s="34">
        <f t="shared" si="402"/>
        <v>3.5092192986971522</v>
      </c>
      <c r="BV259" s="54">
        <f t="shared" si="403"/>
        <v>69518.047218890308</v>
      </c>
      <c r="BW259">
        <f>IFERROR(VLOOKUP(AO259,'Model Failure data- Lines'!$A$37:$E$41,4,FALSE),'Model Failure data- Lines'!$D$37)</f>
        <v>0.40249999999999997</v>
      </c>
      <c r="BX259" s="14">
        <f t="shared" si="404"/>
        <v>86156.531935382824</v>
      </c>
      <c r="BY259" s="34">
        <f t="shared" si="405"/>
        <v>24711.531412752636</v>
      </c>
      <c r="BZ259" s="71">
        <f t="shared" si="406"/>
        <v>3.4864910027761726</v>
      </c>
      <c r="CA259" s="71">
        <f t="shared" si="407"/>
        <v>61445.000522630187</v>
      </c>
      <c r="CB259" s="56">
        <v>1</v>
      </c>
      <c r="CC259">
        <f>IFERROR(VLOOKUP(AO259,'Model Failure data- Lines'!$A$37:$E$41,5,FALSE),'Model Failure data- Lines'!$E$37)</f>
        <v>0.28349999999999997</v>
      </c>
      <c r="CD259" s="14">
        <f t="shared" si="408"/>
        <v>60684.165971878334</v>
      </c>
      <c r="CE259" s="34">
        <f t="shared" si="409"/>
        <v>19659.890305701651</v>
      </c>
      <c r="CF259" s="34">
        <f t="shared" si="410"/>
        <v>3.0866991131826942</v>
      </c>
      <c r="CG259" s="54">
        <f t="shared" si="411"/>
        <v>41024.275666176683</v>
      </c>
      <c r="CH259" t="e">
        <f>IFERROR(VLOOKUP(AO259,'Model Failure data- Lines'!#REF!,3,FALSE),'Model Failure data- Lines'!#REF!)</f>
        <v>#REF!</v>
      </c>
      <c r="CI259" s="14" t="e">
        <f t="shared" si="412"/>
        <v>#REF!</v>
      </c>
      <c r="CJ259" s="34">
        <f t="shared" si="413"/>
        <v>26573.947048748636</v>
      </c>
      <c r="CK259" s="34" t="e">
        <f t="shared" si="414"/>
        <v>#REF!</v>
      </c>
      <c r="CL259" s="54" t="e">
        <f t="shared" si="415"/>
        <v>#REF!</v>
      </c>
      <c r="CM259" t="e">
        <f>IFERROR(VLOOKUP(AO259,'Model Failure data- Lines'!#REF!,4,FALSE),'Model Failure data- Lines'!#REF!)</f>
        <v>#REF!</v>
      </c>
      <c r="CN259" s="14" t="e">
        <f t="shared" si="416"/>
        <v>#REF!</v>
      </c>
      <c r="CO259" s="34">
        <f t="shared" si="417"/>
        <v>22734.944617390713</v>
      </c>
      <c r="CP259" s="34" t="e">
        <f t="shared" si="418"/>
        <v>#REF!</v>
      </c>
      <c r="CQ259" s="54" t="e">
        <f t="shared" si="419"/>
        <v>#REF!</v>
      </c>
      <c r="CR259" t="e">
        <f>IFERROR(VLOOKUP(AO259,'Model Failure data- Lines'!#REF!,5,FALSE),'Model Failure data- Lines'!#REF!)</f>
        <v>#REF!</v>
      </c>
      <c r="CS259" s="14" t="e">
        <f t="shared" si="420"/>
        <v>#REF!</v>
      </c>
      <c r="CT259" s="34">
        <f t="shared" si="421"/>
        <v>16640.622601696745</v>
      </c>
      <c r="CU259" s="34" t="e">
        <f t="shared" si="422"/>
        <v>#REF!</v>
      </c>
      <c r="CV259" s="54" t="e">
        <f t="shared" si="423"/>
        <v>#REF!</v>
      </c>
      <c r="CW259" t="s">
        <v>457</v>
      </c>
      <c r="CY259">
        <v>1</v>
      </c>
      <c r="CZ259">
        <f t="shared" si="424"/>
        <v>61445.000522630187</v>
      </c>
      <c r="DA259" s="34">
        <f t="shared" si="425"/>
        <v>12014.78278</v>
      </c>
      <c r="DB259" s="34">
        <f t="shared" si="426"/>
        <v>0.42946749999999995</v>
      </c>
      <c r="DC259" s="34">
        <f t="shared" si="427"/>
        <v>10580.129687882833</v>
      </c>
      <c r="DD259" s="9">
        <f t="shared" si="428"/>
        <v>63561.189999999995</v>
      </c>
      <c r="DE259" s="59">
        <f t="shared" si="429"/>
        <v>0.13945295278378958</v>
      </c>
      <c r="DF259" s="59">
        <f t="shared" si="430"/>
        <v>4.9847352296178713E-6</v>
      </c>
      <c r="DG259" s="59">
        <f t="shared" si="431"/>
        <v>0.12280124849753589</v>
      </c>
      <c r="DH259" s="59">
        <f t="shared" si="432"/>
        <v>0.73774081398344493</v>
      </c>
      <c r="DI259" s="14">
        <f t="shared" si="433"/>
        <v>8568.686756682273</v>
      </c>
      <c r="DJ259" s="14">
        <f t="shared" si="434"/>
        <v>0.30628705878904322</v>
      </c>
      <c r="DK259" s="14">
        <f t="shared" si="435"/>
        <v>7545.5227781107324</v>
      </c>
      <c r="DL259" s="14">
        <f t="shared" si="436"/>
        <v>45330.484700778397</v>
      </c>
      <c r="DM259">
        <f t="shared" si="437"/>
        <v>41024.275666176683</v>
      </c>
      <c r="DN259" s="34">
        <f t="shared" si="438"/>
        <v>8462.5861319999985</v>
      </c>
      <c r="DO259" s="34">
        <f t="shared" si="439"/>
        <v>0.30249449999999994</v>
      </c>
      <c r="DP259" s="34">
        <f t="shared" si="440"/>
        <v>7452.0913453783423</v>
      </c>
      <c r="DQ259" s="9">
        <f t="shared" si="441"/>
        <v>44769.185999999994</v>
      </c>
      <c r="DR259" s="59">
        <f t="shared" si="442"/>
        <v>0.13945295278378955</v>
      </c>
      <c r="DS259" s="59">
        <f t="shared" si="443"/>
        <v>4.9847352296178713E-6</v>
      </c>
      <c r="DT259" s="59">
        <f t="shared" si="444"/>
        <v>0.12280124849753588</v>
      </c>
      <c r="DU259" s="59">
        <f t="shared" si="445"/>
        <v>0.73774081398344493</v>
      </c>
      <c r="DV259" s="14">
        <f t="shared" si="446"/>
        <v>5720.9563774645039</v>
      </c>
      <c r="DW259" s="14">
        <f t="shared" si="447"/>
        <v>0.20449515218274605</v>
      </c>
      <c r="DX259" s="14">
        <f t="shared" si="448"/>
        <v>5037.8322705135779</v>
      </c>
      <c r="DY259" s="14">
        <f t="shared" si="449"/>
        <v>30265.282523046422</v>
      </c>
      <c r="DZ259" s="34" t="e">
        <f t="shared" si="450"/>
        <v>#REF!</v>
      </c>
      <c r="EA259" s="34" t="e">
        <f t="shared" si="451"/>
        <v>#REF!</v>
      </c>
      <c r="EB259" s="34" t="e">
        <f t="shared" si="452"/>
        <v>#REF!</v>
      </c>
      <c r="EC259" s="34" t="e">
        <f t="shared" si="453"/>
        <v>#REF!</v>
      </c>
      <c r="ED259" s="34" t="e">
        <f t="shared" si="454"/>
        <v>#REF!</v>
      </c>
      <c r="EE259" s="59" t="e">
        <f t="shared" si="455"/>
        <v>#REF!</v>
      </c>
      <c r="EF259" s="59" t="e">
        <f t="shared" si="456"/>
        <v>#REF!</v>
      </c>
      <c r="EG259" s="59" t="e">
        <f t="shared" si="457"/>
        <v>#REF!</v>
      </c>
      <c r="EH259" s="59" t="e">
        <f t="shared" si="458"/>
        <v>#REF!</v>
      </c>
      <c r="EI259" s="14" t="e">
        <f t="shared" si="459"/>
        <v>#REF!</v>
      </c>
      <c r="EJ259" s="14" t="e">
        <f t="shared" si="460"/>
        <v>#REF!</v>
      </c>
      <c r="EK259" s="14" t="e">
        <f t="shared" si="461"/>
        <v>#REF!</v>
      </c>
      <c r="EL259" s="14" t="e">
        <f t="shared" si="462"/>
        <v>#REF!</v>
      </c>
      <c r="EM259" t="e">
        <f t="shared" si="463"/>
        <v>#REF!</v>
      </c>
      <c r="EN259" s="34" t="e">
        <f t="shared" si="464"/>
        <v>#REF!</v>
      </c>
      <c r="EO259" s="34" t="e">
        <f t="shared" si="465"/>
        <v>#REF!</v>
      </c>
      <c r="EP259" s="34" t="e">
        <f t="shared" si="466"/>
        <v>#REF!</v>
      </c>
      <c r="EQ259" s="34" t="e">
        <f t="shared" si="467"/>
        <v>#REF!</v>
      </c>
      <c r="ER259" s="59" t="e">
        <f t="shared" si="468"/>
        <v>#REF!</v>
      </c>
      <c r="ES259" s="59" t="e">
        <f t="shared" si="469"/>
        <v>#REF!</v>
      </c>
      <c r="ET259" s="59" t="e">
        <f t="shared" si="470"/>
        <v>#REF!</v>
      </c>
      <c r="EU259" s="59" t="e">
        <f t="shared" si="471"/>
        <v>#REF!</v>
      </c>
      <c r="EV259" s="14" t="e">
        <f t="shared" si="472"/>
        <v>#REF!</v>
      </c>
      <c r="EW259" s="14" t="e">
        <f t="shared" si="473"/>
        <v>#REF!</v>
      </c>
      <c r="EX259" s="14" t="e">
        <f t="shared" si="474"/>
        <v>#REF!</v>
      </c>
      <c r="EY259" s="14" t="e">
        <f t="shared" si="475"/>
        <v>#REF!</v>
      </c>
    </row>
    <row r="260" spans="1:155" x14ac:dyDescent="0.2">
      <c r="A260" s="17">
        <v>30259158</v>
      </c>
      <c r="B260" t="s">
        <v>62</v>
      </c>
      <c r="C260" t="s">
        <v>2677</v>
      </c>
      <c r="D260" t="s">
        <v>2678</v>
      </c>
      <c r="E260" t="s">
        <v>2679</v>
      </c>
      <c r="F260" t="s">
        <v>66</v>
      </c>
      <c r="G260" t="s">
        <v>42</v>
      </c>
      <c r="H260" t="s">
        <v>4169</v>
      </c>
      <c r="I260" t="s">
        <v>68</v>
      </c>
      <c r="J260" s="19" t="s">
        <v>69</v>
      </c>
      <c r="K260" t="s">
        <v>70</v>
      </c>
      <c r="L260">
        <v>1964</v>
      </c>
      <c r="M260">
        <f t="shared" si="385"/>
        <v>1964</v>
      </c>
      <c r="N260">
        <v>55</v>
      </c>
      <c r="O260" s="19">
        <f t="shared" si="386"/>
        <v>55</v>
      </c>
      <c r="P260" t="s">
        <v>80</v>
      </c>
      <c r="Q260" s="19" t="str">
        <f t="shared" si="387"/>
        <v>50-60</v>
      </c>
      <c r="R260" s="23">
        <v>102.1</v>
      </c>
      <c r="S260" s="15">
        <f t="shared" si="388"/>
        <v>0.1021</v>
      </c>
      <c r="T260">
        <v>30098581</v>
      </c>
      <c r="U260" t="s">
        <v>45</v>
      </c>
      <c r="V260" t="s">
        <v>46</v>
      </c>
      <c r="W260" s="20" t="s">
        <v>87</v>
      </c>
      <c r="X260" t="s">
        <v>88</v>
      </c>
      <c r="Y260" t="s">
        <v>1706</v>
      </c>
      <c r="Z260" t="s">
        <v>2680</v>
      </c>
      <c r="AA260" t="s">
        <v>2681</v>
      </c>
      <c r="AB260" t="s">
        <v>2029</v>
      </c>
      <c r="AC260">
        <v>1964</v>
      </c>
      <c r="AD260">
        <v>110</v>
      </c>
      <c r="AE260" t="str">
        <f t="shared" si="389"/>
        <v>&gt;80</v>
      </c>
      <c r="AF260">
        <v>-37.831885219999997</v>
      </c>
      <c r="AG260">
        <v>145.02148987999999</v>
      </c>
      <c r="AH260" t="s">
        <v>75</v>
      </c>
      <c r="AI260" t="s">
        <v>76</v>
      </c>
      <c r="AJ260" s="33" t="s">
        <v>81</v>
      </c>
      <c r="AL260" t="s">
        <v>48</v>
      </c>
      <c r="AM260" t="s">
        <v>86</v>
      </c>
      <c r="AN260">
        <v>220</v>
      </c>
      <c r="AO260" s="69">
        <v>4</v>
      </c>
      <c r="AP260">
        <v>2</v>
      </c>
      <c r="AQ260">
        <v>4</v>
      </c>
      <c r="AR260">
        <v>1</v>
      </c>
      <c r="AS260" s="82" t="str">
        <f t="shared" si="390"/>
        <v>Gw-4-1</v>
      </c>
      <c r="AT260" s="14">
        <f t="shared" si="391"/>
        <v>27976</v>
      </c>
      <c r="AU260" s="81">
        <f>VLOOKUP(C260,Bushfire_Vlookup!$F$2:$H$12575,3,FALSE)</f>
        <v>1</v>
      </c>
      <c r="AV260" s="14">
        <f>VLOOKUP(AS260,Safety_collateral_Vlookup!$J$3:$L$20,2,FALSE)</f>
        <v>2468415.8044019579</v>
      </c>
      <c r="AW260" s="14">
        <f>VLOOKUP(AS260,Safety_collateral_Vlookup!$J$3:$L$20,3,FALSE)</f>
        <v>148000</v>
      </c>
      <c r="AX260" s="48">
        <f t="shared" si="392"/>
        <v>2821567.1222968888</v>
      </c>
      <c r="AY260" s="48">
        <f>AZ260</f>
        <v>110000</v>
      </c>
      <c r="AZ260" s="14">
        <v>110000</v>
      </c>
      <c r="BA260" s="16">
        <f t="shared" si="393"/>
        <v>25.650610202698989</v>
      </c>
      <c r="BB260" t="e">
        <f>IF(BA260&lt;=#REF!,#REF!,IF(BA260&lt;=#REF!,#REF!,IF(BA260&lt;=#REF!,#REF!,IF(BA260&lt;=#REF!,#REF!,#REF!))))</f>
        <v>#REF!</v>
      </c>
      <c r="BC260" s="51">
        <v>5</v>
      </c>
      <c r="BD260" s="21">
        <v>70</v>
      </c>
      <c r="BE260" s="21">
        <v>6.4399999999999999E-2</v>
      </c>
      <c r="BF260" s="26">
        <f t="shared" si="394"/>
        <v>7174.8812106213763</v>
      </c>
      <c r="BG260" s="21">
        <v>7</v>
      </c>
      <c r="BH260" s="21">
        <f t="shared" si="395"/>
        <v>54.6</v>
      </c>
      <c r="BI260" s="28">
        <f t="shared" si="396"/>
        <v>2.2519960070400004E-2</v>
      </c>
      <c r="BJ260" s="27">
        <f t="shared" si="397"/>
        <v>2.2519960070400004E-2</v>
      </c>
      <c r="BK260" s="28">
        <f t="shared" si="398"/>
        <v>0.34525945935897445</v>
      </c>
      <c r="BL260" s="35">
        <f t="shared" si="399"/>
        <v>8.856115810811648</v>
      </c>
      <c r="BM260" s="21" t="str">
        <f t="shared" si="400"/>
        <v>Cr4</v>
      </c>
      <c r="BN260" s="51">
        <v>4</v>
      </c>
      <c r="BO260" s="21">
        <v>1</v>
      </c>
      <c r="BP260" s="50" t="s">
        <v>5497</v>
      </c>
      <c r="BQ260" s="14">
        <v>27976</v>
      </c>
      <c r="BR260">
        <f>IFERROR(VLOOKUP(AO260,'Model Failure data- Lines'!$A$37:$E$41,3,FALSE),'Model Failure data- Lines'!$C$37)</f>
        <v>0.45419999999999999</v>
      </c>
      <c r="BS260" s="14">
        <f t="shared" si="401"/>
        <v>1281555.7869472469</v>
      </c>
      <c r="BT260" s="34">
        <f t="shared" si="383"/>
        <v>98114.546368945856</v>
      </c>
      <c r="BU260" s="34">
        <f t="shared" si="402"/>
        <v>13.061832667789522</v>
      </c>
      <c r="BV260" s="54">
        <f t="shared" si="403"/>
        <v>1183441.240578301</v>
      </c>
      <c r="BW260">
        <f>IFERROR(VLOOKUP(AO260,'Model Failure data- Lines'!$A$37:$E$41,4,FALSE),'Model Failure data- Lines'!$D$37)</f>
        <v>0.40249999999999997</v>
      </c>
      <c r="BX260" s="14">
        <f t="shared" si="404"/>
        <v>1135680.7667244978</v>
      </c>
      <c r="BY260" s="34">
        <f t="shared" si="405"/>
        <v>87513.310992582061</v>
      </c>
      <c r="BZ260" s="71">
        <f t="shared" si="406"/>
        <v>12.977234592584002</v>
      </c>
      <c r="CA260" s="71">
        <f t="shared" si="407"/>
        <v>1048167.4557319158</v>
      </c>
      <c r="CB260" s="56">
        <v>1</v>
      </c>
      <c r="CC260">
        <f>IFERROR(VLOOKUP(AO260,'Model Failure data- Lines'!$A$37:$E$41,5,FALSE),'Model Failure data- Lines'!$E$37)</f>
        <v>0.28349999999999997</v>
      </c>
      <c r="CD260" s="14">
        <f t="shared" si="408"/>
        <v>799914.27917116787</v>
      </c>
      <c r="CE260" s="34">
        <f t="shared" si="409"/>
        <v>69623.450917130744</v>
      </c>
      <c r="CF260" s="34">
        <f t="shared" si="410"/>
        <v>11.489150115860605</v>
      </c>
      <c r="CG260" s="54">
        <f t="shared" si="411"/>
        <v>730290.82825403707</v>
      </c>
      <c r="CH260" t="e">
        <f>IFERROR(VLOOKUP(AO260,'Model Failure data- Lines'!#REF!,3,FALSE),'Model Failure data- Lines'!#REF!)</f>
        <v>#REF!</v>
      </c>
      <c r="CI260" s="14" t="e">
        <f t="shared" si="412"/>
        <v>#REF!</v>
      </c>
      <c r="CJ260" s="34">
        <f t="shared" si="413"/>
        <v>94108.861710505385</v>
      </c>
      <c r="CK260" s="34" t="e">
        <f t="shared" si="414"/>
        <v>#REF!</v>
      </c>
      <c r="CL260" s="54" t="e">
        <f t="shared" si="415"/>
        <v>#REF!</v>
      </c>
      <c r="CM260" t="e">
        <f>IFERROR(VLOOKUP(AO260,'Model Failure data- Lines'!#REF!,4,FALSE),'Model Failure data- Lines'!#REF!)</f>
        <v>#REF!</v>
      </c>
      <c r="CN260" s="14" t="e">
        <f t="shared" si="416"/>
        <v>#REF!</v>
      </c>
      <c r="CO260" s="34">
        <f t="shared" si="417"/>
        <v>80513.4350222457</v>
      </c>
      <c r="CP260" s="34" t="e">
        <f t="shared" si="418"/>
        <v>#REF!</v>
      </c>
      <c r="CQ260" s="54" t="e">
        <f t="shared" si="419"/>
        <v>#REF!</v>
      </c>
      <c r="CR260" t="e">
        <f>IFERROR(VLOOKUP(AO260,'Model Failure data- Lines'!#REF!,5,FALSE),'Model Failure data- Lines'!#REF!)</f>
        <v>#REF!</v>
      </c>
      <c r="CS260" s="14" t="e">
        <f t="shared" si="420"/>
        <v>#REF!</v>
      </c>
      <c r="CT260" s="34">
        <f t="shared" si="421"/>
        <v>58931.029264376193</v>
      </c>
      <c r="CU260" s="34" t="e">
        <f t="shared" si="422"/>
        <v>#REF!</v>
      </c>
      <c r="CV260" s="54" t="e">
        <f t="shared" si="423"/>
        <v>#REF!</v>
      </c>
      <c r="CW260" t="s">
        <v>2029</v>
      </c>
      <c r="CY260">
        <v>1</v>
      </c>
      <c r="CZ260">
        <f t="shared" si="424"/>
        <v>1048167.4557319158</v>
      </c>
      <c r="DA260" s="34">
        <f t="shared" si="425"/>
        <v>12014.78278</v>
      </c>
      <c r="DB260" s="34">
        <f t="shared" si="426"/>
        <v>0.42946749999999995</v>
      </c>
      <c r="DC260" s="34">
        <f t="shared" si="427"/>
        <v>1060104.3644769976</v>
      </c>
      <c r="DD260" s="9">
        <f t="shared" si="428"/>
        <v>63561.189999999995</v>
      </c>
      <c r="DE260" s="59">
        <f t="shared" si="429"/>
        <v>1.0579366255054875E-2</v>
      </c>
      <c r="DF260" s="59">
        <f t="shared" si="430"/>
        <v>3.7815864509060892E-7</v>
      </c>
      <c r="DG260" s="59">
        <f t="shared" si="431"/>
        <v>0.93345277611288979</v>
      </c>
      <c r="DH260" s="59">
        <f t="shared" si="432"/>
        <v>5.5967479473410117E-2</v>
      </c>
      <c r="DI260" s="14">
        <f t="shared" si="433"/>
        <v>11088.947410816954</v>
      </c>
      <c r="DJ260" s="14">
        <f t="shared" si="434"/>
        <v>0.39637358488765206</v>
      </c>
      <c r="DK260" s="14">
        <f t="shared" si="435"/>
        <v>978414.82138414122</v>
      </c>
      <c r="DL260" s="14">
        <f t="shared" si="436"/>
        <v>58663.290563372495</v>
      </c>
      <c r="DM260">
        <f t="shared" si="437"/>
        <v>730290.82825403719</v>
      </c>
      <c r="DN260" s="34">
        <f t="shared" si="438"/>
        <v>8462.5861319999985</v>
      </c>
      <c r="DO260" s="34">
        <f t="shared" si="439"/>
        <v>0.30249449999999994</v>
      </c>
      <c r="DP260" s="34">
        <f t="shared" si="440"/>
        <v>746682.20454466797</v>
      </c>
      <c r="DQ260" s="9">
        <f t="shared" si="441"/>
        <v>44769.185999999994</v>
      </c>
      <c r="DR260" s="59">
        <f t="shared" si="442"/>
        <v>1.0579366255054876E-2</v>
      </c>
      <c r="DS260" s="59">
        <f t="shared" si="443"/>
        <v>3.7815864509060892E-7</v>
      </c>
      <c r="DT260" s="59">
        <f t="shared" si="444"/>
        <v>0.93345277611289001</v>
      </c>
      <c r="DU260" s="59">
        <f t="shared" si="445"/>
        <v>5.5967479473410124E-2</v>
      </c>
      <c r="DV260" s="14">
        <f t="shared" si="446"/>
        <v>7726.0141448068352</v>
      </c>
      <c r="DW260" s="14">
        <f t="shared" si="447"/>
        <v>0.27616579013464526</v>
      </c>
      <c r="DX260" s="14">
        <f t="shared" si="448"/>
        <v>681692.00100351276</v>
      </c>
      <c r="DY260" s="14">
        <f t="shared" si="449"/>
        <v>40872.5369399275</v>
      </c>
      <c r="DZ260" s="34" t="e">
        <f t="shared" si="450"/>
        <v>#REF!</v>
      </c>
      <c r="EA260" s="34" t="e">
        <f t="shared" si="451"/>
        <v>#REF!</v>
      </c>
      <c r="EB260" s="34" t="e">
        <f t="shared" si="452"/>
        <v>#REF!</v>
      </c>
      <c r="EC260" s="34" t="e">
        <f t="shared" si="453"/>
        <v>#REF!</v>
      </c>
      <c r="ED260" s="34" t="e">
        <f t="shared" si="454"/>
        <v>#REF!</v>
      </c>
      <c r="EE260" s="59" t="e">
        <f t="shared" si="455"/>
        <v>#REF!</v>
      </c>
      <c r="EF260" s="59" t="e">
        <f t="shared" si="456"/>
        <v>#REF!</v>
      </c>
      <c r="EG260" s="59" t="e">
        <f t="shared" si="457"/>
        <v>#REF!</v>
      </c>
      <c r="EH260" s="59" t="e">
        <f t="shared" si="458"/>
        <v>#REF!</v>
      </c>
      <c r="EI260" s="14" t="e">
        <f t="shared" si="459"/>
        <v>#REF!</v>
      </c>
      <c r="EJ260" s="14" t="e">
        <f t="shared" si="460"/>
        <v>#REF!</v>
      </c>
      <c r="EK260" s="14" t="e">
        <f t="shared" si="461"/>
        <v>#REF!</v>
      </c>
      <c r="EL260" s="14" t="e">
        <f t="shared" si="462"/>
        <v>#REF!</v>
      </c>
      <c r="EM260" t="e">
        <f t="shared" si="463"/>
        <v>#REF!</v>
      </c>
      <c r="EN260" s="34" t="e">
        <f t="shared" si="464"/>
        <v>#REF!</v>
      </c>
      <c r="EO260" s="34" t="e">
        <f t="shared" si="465"/>
        <v>#REF!</v>
      </c>
      <c r="EP260" s="34" t="e">
        <f t="shared" si="466"/>
        <v>#REF!</v>
      </c>
      <c r="EQ260" s="34" t="e">
        <f t="shared" si="467"/>
        <v>#REF!</v>
      </c>
      <c r="ER260" s="59" t="e">
        <f t="shared" si="468"/>
        <v>#REF!</v>
      </c>
      <c r="ES260" s="59" t="e">
        <f t="shared" si="469"/>
        <v>#REF!</v>
      </c>
      <c r="ET260" s="59" t="e">
        <f t="shared" si="470"/>
        <v>#REF!</v>
      </c>
      <c r="EU260" s="59" t="e">
        <f t="shared" si="471"/>
        <v>#REF!</v>
      </c>
      <c r="EV260" s="14" t="e">
        <f t="shared" si="472"/>
        <v>#REF!</v>
      </c>
      <c r="EW260" s="14" t="e">
        <f t="shared" si="473"/>
        <v>#REF!</v>
      </c>
      <c r="EX260" s="14" t="e">
        <f t="shared" si="474"/>
        <v>#REF!</v>
      </c>
      <c r="EY260" s="14" t="e">
        <f t="shared" si="475"/>
        <v>#REF!</v>
      </c>
    </row>
    <row r="261" spans="1:155" x14ac:dyDescent="0.2">
      <c r="A261" s="17">
        <v>30257883</v>
      </c>
      <c r="B261" t="s">
        <v>62</v>
      </c>
      <c r="C261" t="s">
        <v>1645</v>
      </c>
      <c r="D261" t="s">
        <v>1646</v>
      </c>
      <c r="E261" t="s">
        <v>1647</v>
      </c>
      <c r="F261" t="s">
        <v>66</v>
      </c>
      <c r="G261" t="s">
        <v>42</v>
      </c>
      <c r="H261" t="s">
        <v>4161</v>
      </c>
      <c r="I261" t="s">
        <v>68</v>
      </c>
      <c r="J261" s="19" t="s">
        <v>69</v>
      </c>
      <c r="K261" t="s">
        <v>70</v>
      </c>
      <c r="L261">
        <v>1964</v>
      </c>
      <c r="M261">
        <f t="shared" si="385"/>
        <v>1964</v>
      </c>
      <c r="N261">
        <v>55</v>
      </c>
      <c r="O261" s="19">
        <f t="shared" si="386"/>
        <v>55</v>
      </c>
      <c r="P261" t="s">
        <v>80</v>
      </c>
      <c r="Q261" s="19" t="str">
        <f t="shared" si="387"/>
        <v>50-60</v>
      </c>
      <c r="R261" s="23">
        <v>348.5</v>
      </c>
      <c r="S261" s="15">
        <f t="shared" si="388"/>
        <v>0.34849999999999998</v>
      </c>
      <c r="T261">
        <v>30208960</v>
      </c>
      <c r="U261" t="s">
        <v>45</v>
      </c>
      <c r="V261" t="s">
        <v>46</v>
      </c>
      <c r="W261" s="20" t="s">
        <v>87</v>
      </c>
      <c r="X261" t="s">
        <v>88</v>
      </c>
      <c r="Y261" t="s">
        <v>1648</v>
      </c>
      <c r="Z261" t="s">
        <v>1649</v>
      </c>
      <c r="AA261" t="s">
        <v>1650</v>
      </c>
      <c r="AB261" t="s">
        <v>925</v>
      </c>
      <c r="AC261">
        <v>1964</v>
      </c>
      <c r="AD261">
        <v>110</v>
      </c>
      <c r="AE261" t="str">
        <f t="shared" si="389"/>
        <v>&gt;80</v>
      </c>
      <c r="AF261">
        <v>-37.831534390000002</v>
      </c>
      <c r="AG261">
        <v>145.02042182</v>
      </c>
      <c r="AH261" t="s">
        <v>75</v>
      </c>
      <c r="AI261" t="s">
        <v>76</v>
      </c>
      <c r="AJ261" s="33" t="s">
        <v>81</v>
      </c>
      <c r="AL261" t="s">
        <v>78</v>
      </c>
      <c r="AM261" t="s">
        <v>79</v>
      </c>
      <c r="AN261">
        <v>220</v>
      </c>
      <c r="AO261" s="69">
        <v>4</v>
      </c>
      <c r="AP261">
        <v>2</v>
      </c>
      <c r="AQ261">
        <v>1</v>
      </c>
      <c r="AR261">
        <v>1</v>
      </c>
      <c r="AS261" s="82" t="str">
        <f t="shared" si="390"/>
        <v>Gw-1-1</v>
      </c>
      <c r="AT261" s="14">
        <f t="shared" si="391"/>
        <v>27976</v>
      </c>
      <c r="AU261" s="81">
        <f>VLOOKUP(C261,Bushfire_Vlookup!$F$2:$H$12575,3,FALSE)</f>
        <v>1</v>
      </c>
      <c r="AV261" s="14">
        <f>VLOOKUP(AS261,Safety_collateral_Vlookup!$J$3:$L$20,2,FALSE)</f>
        <v>24635.460629460515</v>
      </c>
      <c r="AW261" s="14">
        <f>VLOOKUP(AS261,Safety_collateral_Vlookup!$J$3:$L$20,3,FALSE)</f>
        <v>148000</v>
      </c>
      <c r="AX261" s="48">
        <f t="shared" si="392"/>
        <v>214053.49549163436</v>
      </c>
      <c r="AY261" s="49">
        <f t="shared" ref="AY261:AY297" si="476">(R261/1000)*AZ261</f>
        <v>26486</v>
      </c>
      <c r="AZ261" s="14">
        <v>76000</v>
      </c>
      <c r="BA261" s="16">
        <f t="shared" si="393"/>
        <v>8.0817600049699596</v>
      </c>
      <c r="BB261" t="e">
        <f>IF(BA261&lt;=#REF!,#REF!,IF(BA261&lt;=#REF!,#REF!,IF(BA261&lt;=#REF!,#REF!,IF(BA261&lt;=#REF!,#REF!,#REF!))))</f>
        <v>#REF!</v>
      </c>
      <c r="BC261" s="51">
        <v>4</v>
      </c>
      <c r="BD261" s="21">
        <v>70</v>
      </c>
      <c r="BE261" s="21">
        <v>6.4399999999999999E-2</v>
      </c>
      <c r="BF261" s="26">
        <f t="shared" si="394"/>
        <v>1727.5809431319799</v>
      </c>
      <c r="BG261" s="21">
        <v>7</v>
      </c>
      <c r="BH261" s="21">
        <f t="shared" si="395"/>
        <v>54.6</v>
      </c>
      <c r="BI261" s="28">
        <f t="shared" si="396"/>
        <v>2.2519960070400004E-2</v>
      </c>
      <c r="BJ261" s="27">
        <f t="shared" si="397"/>
        <v>2.2519960070400004E-2</v>
      </c>
      <c r="BK261" s="28">
        <f t="shared" si="398"/>
        <v>0.34525945935897445</v>
      </c>
      <c r="BL261" s="35">
        <f t="shared" si="399"/>
        <v>2.7903040899849105</v>
      </c>
      <c r="BM261" s="21" t="str">
        <f t="shared" si="400"/>
        <v>Cr3</v>
      </c>
      <c r="BN261" s="51">
        <v>3</v>
      </c>
      <c r="BO261" s="21">
        <v>1</v>
      </c>
      <c r="BP261" s="50" t="s">
        <v>5497</v>
      </c>
      <c r="BQ261" s="14">
        <v>27976</v>
      </c>
      <c r="BR261">
        <f>IFERROR(VLOOKUP(AO261,'Model Failure data- Lines'!$A$37:$E$41,3,FALSE),'Model Failure data- Lines'!$C$37)</f>
        <v>0.45419999999999999</v>
      </c>
      <c r="BS261" s="14">
        <f t="shared" si="401"/>
        <v>97223.097652300319</v>
      </c>
      <c r="BT261" s="34">
        <f t="shared" si="383"/>
        <v>23624.198864799091</v>
      </c>
      <c r="BU261" s="34">
        <f t="shared" si="402"/>
        <v>4.1154029479986409</v>
      </c>
      <c r="BV261" s="54">
        <f t="shared" si="403"/>
        <v>73598.898787501224</v>
      </c>
      <c r="BW261">
        <f>IFERROR(VLOOKUP(AO261,'Model Failure data- Lines'!$A$37:$E$41,4,FALSE),'Model Failure data- Lines'!$D$37)</f>
        <v>0.40249999999999997</v>
      </c>
      <c r="BX261" s="14">
        <f t="shared" si="404"/>
        <v>86156.531935382824</v>
      </c>
      <c r="BY261" s="34">
        <f t="shared" si="405"/>
        <v>21071.614135904805</v>
      </c>
      <c r="BZ261" s="71">
        <f t="shared" si="406"/>
        <v>4.0887485590663459</v>
      </c>
      <c r="CA261" s="71">
        <f t="shared" si="407"/>
        <v>65084.917799478018</v>
      </c>
      <c r="CB261" s="56">
        <v>1</v>
      </c>
      <c r="CC261">
        <f>IFERROR(VLOOKUP(AO261,'Model Failure data- Lines'!$A$37:$E$41,5,FALSE),'Model Failure data- Lines'!$E$37)</f>
        <v>0.28349999999999997</v>
      </c>
      <c r="CD261" s="14">
        <f t="shared" si="408"/>
        <v>60684.165971878334</v>
      </c>
      <c r="CE261" s="34">
        <f t="shared" si="409"/>
        <v>16764.061099919316</v>
      </c>
      <c r="CF261" s="34">
        <f t="shared" si="410"/>
        <v>3.6198964922747985</v>
      </c>
      <c r="CG261" s="54">
        <f t="shared" si="411"/>
        <v>43920.104871959018</v>
      </c>
      <c r="CH261" t="e">
        <f>IFERROR(VLOOKUP(AO261,'Model Failure data- Lines'!#REF!,3,FALSE),'Model Failure data- Lines'!#REF!)</f>
        <v>#REF!</v>
      </c>
      <c r="CI261" s="14" t="e">
        <f t="shared" si="412"/>
        <v>#REF!</v>
      </c>
      <c r="CJ261" s="34">
        <f t="shared" si="413"/>
        <v>22659.702829676778</v>
      </c>
      <c r="CK261" s="34" t="e">
        <f t="shared" si="414"/>
        <v>#REF!</v>
      </c>
      <c r="CL261" s="54" t="e">
        <f t="shared" si="415"/>
        <v>#REF!</v>
      </c>
      <c r="CM261" t="e">
        <f>IFERROR(VLOOKUP(AO261,'Model Failure data- Lines'!#REF!,4,FALSE),'Model Failure data- Lines'!#REF!)</f>
        <v>#REF!</v>
      </c>
      <c r="CN261" s="14" t="e">
        <f t="shared" si="416"/>
        <v>#REF!</v>
      </c>
      <c r="CO261" s="34">
        <f t="shared" si="417"/>
        <v>19386.171272719999</v>
      </c>
      <c r="CP261" s="34" t="e">
        <f t="shared" si="418"/>
        <v>#REF!</v>
      </c>
      <c r="CQ261" s="54" t="e">
        <f t="shared" si="419"/>
        <v>#REF!</v>
      </c>
      <c r="CR261" t="e">
        <f>IFERROR(VLOOKUP(AO261,'Model Failure data- Lines'!#REF!,5,FALSE),'Model Failure data- Lines'!#REF!)</f>
        <v>#REF!</v>
      </c>
      <c r="CS261" s="14" t="e">
        <f t="shared" si="420"/>
        <v>#REF!</v>
      </c>
      <c r="CT261" s="34">
        <f t="shared" si="421"/>
        <v>14189.520373602436</v>
      </c>
      <c r="CU261" s="34" t="e">
        <f t="shared" si="422"/>
        <v>#REF!</v>
      </c>
      <c r="CV261" s="54" t="e">
        <f t="shared" si="423"/>
        <v>#REF!</v>
      </c>
      <c r="CW261" t="s">
        <v>925</v>
      </c>
      <c r="CY261">
        <v>1</v>
      </c>
      <c r="CZ261">
        <f t="shared" si="424"/>
        <v>65084.917799478011</v>
      </c>
      <c r="DA261" s="34">
        <f t="shared" si="425"/>
        <v>12014.78278</v>
      </c>
      <c r="DB261" s="34">
        <f t="shared" si="426"/>
        <v>0.42946749999999995</v>
      </c>
      <c r="DC261" s="34">
        <f t="shared" si="427"/>
        <v>10580.129687882833</v>
      </c>
      <c r="DD261" s="9">
        <f t="shared" si="428"/>
        <v>63561.189999999995</v>
      </c>
      <c r="DE261" s="59">
        <f t="shared" si="429"/>
        <v>0.13945295278378958</v>
      </c>
      <c r="DF261" s="59">
        <f t="shared" si="430"/>
        <v>4.9847352296178713E-6</v>
      </c>
      <c r="DG261" s="59">
        <f t="shared" si="431"/>
        <v>0.12280124849753589</v>
      </c>
      <c r="DH261" s="59">
        <f t="shared" si="432"/>
        <v>0.73774081398344493</v>
      </c>
      <c r="DI261" s="14">
        <f t="shared" si="433"/>
        <v>9076.2839688274344</v>
      </c>
      <c r="DJ261" s="14">
        <f t="shared" si="434"/>
        <v>0.32443108267184134</v>
      </c>
      <c r="DK261" s="14">
        <f t="shared" si="435"/>
        <v>7992.5091641353965</v>
      </c>
      <c r="DL261" s="14">
        <f t="shared" si="436"/>
        <v>48015.800235432522</v>
      </c>
      <c r="DM261">
        <f t="shared" si="437"/>
        <v>43920.104871959018</v>
      </c>
      <c r="DN261" s="34">
        <f t="shared" si="438"/>
        <v>8462.5861319999985</v>
      </c>
      <c r="DO261" s="34">
        <f t="shared" si="439"/>
        <v>0.30249449999999994</v>
      </c>
      <c r="DP261" s="34">
        <f t="shared" si="440"/>
        <v>7452.0913453783423</v>
      </c>
      <c r="DQ261" s="9">
        <f t="shared" si="441"/>
        <v>44769.185999999994</v>
      </c>
      <c r="DR261" s="59">
        <f t="shared" si="442"/>
        <v>0.13945295278378955</v>
      </c>
      <c r="DS261" s="59">
        <f t="shared" si="443"/>
        <v>4.9847352296178713E-6</v>
      </c>
      <c r="DT261" s="59">
        <f t="shared" si="444"/>
        <v>0.12280124849753588</v>
      </c>
      <c r="DU261" s="59">
        <f t="shared" si="445"/>
        <v>0.73774081398344493</v>
      </c>
      <c r="DV261" s="14">
        <f t="shared" si="446"/>
        <v>6124.7883109683871</v>
      </c>
      <c r="DW261" s="14">
        <f t="shared" si="447"/>
        <v>0.21893009404376559</v>
      </c>
      <c r="DX261" s="14">
        <f t="shared" si="448"/>
        <v>5393.4437124192755</v>
      </c>
      <c r="DY261" s="14">
        <f t="shared" si="449"/>
        <v>32401.65391847731</v>
      </c>
      <c r="DZ261" s="34" t="e">
        <f t="shared" si="450"/>
        <v>#REF!</v>
      </c>
      <c r="EA261" s="34" t="e">
        <f t="shared" si="451"/>
        <v>#REF!</v>
      </c>
      <c r="EB261" s="34" t="e">
        <f t="shared" si="452"/>
        <v>#REF!</v>
      </c>
      <c r="EC261" s="34" t="e">
        <f t="shared" si="453"/>
        <v>#REF!</v>
      </c>
      <c r="ED261" s="34" t="e">
        <f t="shared" si="454"/>
        <v>#REF!</v>
      </c>
      <c r="EE261" s="59" t="e">
        <f t="shared" si="455"/>
        <v>#REF!</v>
      </c>
      <c r="EF261" s="59" t="e">
        <f t="shared" si="456"/>
        <v>#REF!</v>
      </c>
      <c r="EG261" s="59" t="e">
        <f t="shared" si="457"/>
        <v>#REF!</v>
      </c>
      <c r="EH261" s="59" t="e">
        <f t="shared" si="458"/>
        <v>#REF!</v>
      </c>
      <c r="EI261" s="14" t="e">
        <f t="shared" si="459"/>
        <v>#REF!</v>
      </c>
      <c r="EJ261" s="14" t="e">
        <f t="shared" si="460"/>
        <v>#REF!</v>
      </c>
      <c r="EK261" s="14" t="e">
        <f t="shared" si="461"/>
        <v>#REF!</v>
      </c>
      <c r="EL261" s="14" t="e">
        <f t="shared" si="462"/>
        <v>#REF!</v>
      </c>
      <c r="EM261" t="e">
        <f t="shared" si="463"/>
        <v>#REF!</v>
      </c>
      <c r="EN261" s="34" t="e">
        <f t="shared" si="464"/>
        <v>#REF!</v>
      </c>
      <c r="EO261" s="34" t="e">
        <f t="shared" si="465"/>
        <v>#REF!</v>
      </c>
      <c r="EP261" s="34" t="e">
        <f t="shared" si="466"/>
        <v>#REF!</v>
      </c>
      <c r="EQ261" s="34" t="e">
        <f t="shared" si="467"/>
        <v>#REF!</v>
      </c>
      <c r="ER261" s="59" t="e">
        <f t="shared" si="468"/>
        <v>#REF!</v>
      </c>
      <c r="ES261" s="59" t="e">
        <f t="shared" si="469"/>
        <v>#REF!</v>
      </c>
      <c r="ET261" s="59" t="e">
        <f t="shared" si="470"/>
        <v>#REF!</v>
      </c>
      <c r="EU261" s="59" t="e">
        <f t="shared" si="471"/>
        <v>#REF!</v>
      </c>
      <c r="EV261" s="14" t="e">
        <f t="shared" si="472"/>
        <v>#REF!</v>
      </c>
      <c r="EW261" s="14" t="e">
        <f t="shared" si="473"/>
        <v>#REF!</v>
      </c>
      <c r="EX261" s="14" t="e">
        <f t="shared" si="474"/>
        <v>#REF!</v>
      </c>
      <c r="EY261" s="14" t="e">
        <f t="shared" si="475"/>
        <v>#REF!</v>
      </c>
    </row>
    <row r="262" spans="1:155" x14ac:dyDescent="0.2">
      <c r="A262" s="17">
        <v>30262615</v>
      </c>
      <c r="B262" t="s">
        <v>62</v>
      </c>
      <c r="C262" t="s">
        <v>1918</v>
      </c>
      <c r="D262" t="s">
        <v>1919</v>
      </c>
      <c r="E262" t="s">
        <v>1920</v>
      </c>
      <c r="F262" t="s">
        <v>66</v>
      </c>
      <c r="G262" t="s">
        <v>42</v>
      </c>
      <c r="H262" t="s">
        <v>4186</v>
      </c>
      <c r="I262" t="s">
        <v>68</v>
      </c>
      <c r="J262" s="19" t="s">
        <v>69</v>
      </c>
      <c r="K262" t="s">
        <v>70</v>
      </c>
      <c r="L262">
        <v>1964</v>
      </c>
      <c r="M262">
        <f t="shared" si="385"/>
        <v>1964</v>
      </c>
      <c r="N262">
        <v>55</v>
      </c>
      <c r="O262" s="19">
        <f t="shared" si="386"/>
        <v>55</v>
      </c>
      <c r="P262" t="s">
        <v>80</v>
      </c>
      <c r="Q262" s="19" t="str">
        <f t="shared" si="387"/>
        <v>50-60</v>
      </c>
      <c r="R262" s="23">
        <v>318.10000000000002</v>
      </c>
      <c r="S262" s="15">
        <f t="shared" si="388"/>
        <v>0.31810000000000005</v>
      </c>
      <c r="T262">
        <v>30372557</v>
      </c>
      <c r="U262" t="s">
        <v>45</v>
      </c>
      <c r="V262" t="s">
        <v>46</v>
      </c>
      <c r="W262" s="20" t="s">
        <v>87</v>
      </c>
      <c r="X262" t="s">
        <v>48</v>
      </c>
      <c r="Y262" t="s">
        <v>1921</v>
      </c>
      <c r="Z262" t="s">
        <v>1922</v>
      </c>
      <c r="AA262" t="s">
        <v>1923</v>
      </c>
      <c r="AB262" t="s">
        <v>937</v>
      </c>
      <c r="AC262">
        <v>1964</v>
      </c>
      <c r="AD262">
        <v>110</v>
      </c>
      <c r="AE262" t="str">
        <f t="shared" si="389"/>
        <v>&gt;80</v>
      </c>
      <c r="AF262">
        <v>-37.83137353</v>
      </c>
      <c r="AG262">
        <v>145.01646697000001</v>
      </c>
      <c r="AH262" t="s">
        <v>75</v>
      </c>
      <c r="AI262" t="s">
        <v>76</v>
      </c>
      <c r="AJ262" s="33" t="s">
        <v>81</v>
      </c>
      <c r="AL262" t="s">
        <v>48</v>
      </c>
      <c r="AM262" t="s">
        <v>86</v>
      </c>
      <c r="AN262">
        <v>220</v>
      </c>
      <c r="AO262" s="69">
        <v>4</v>
      </c>
      <c r="AP262">
        <v>2</v>
      </c>
      <c r="AQ262">
        <v>1</v>
      </c>
      <c r="AR262">
        <v>2</v>
      </c>
      <c r="AS262" s="82" t="str">
        <f t="shared" si="390"/>
        <v>Gw-1-2</v>
      </c>
      <c r="AT262" s="14">
        <f t="shared" si="391"/>
        <v>27976</v>
      </c>
      <c r="AU262" s="81">
        <f>VLOOKUP(C262,Bushfire_Vlookup!$F$2:$H$12575,3,FALSE)</f>
        <v>1</v>
      </c>
      <c r="AV262" s="14">
        <f>VLOOKUP(AS262,Safety_collateral_Vlookup!$J$3:$L$20,2,FALSE)</f>
        <v>106635.46062946052</v>
      </c>
      <c r="AW262" s="14">
        <f>VLOOKUP(AS262,Safety_collateral_Vlookup!$J$3:$L$20,3,FALSE)</f>
        <v>550000</v>
      </c>
      <c r="AX262" s="48">
        <f t="shared" si="392"/>
        <v>730481.49549163436</v>
      </c>
      <c r="AY262" s="49">
        <f t="shared" si="476"/>
        <v>24175.600000000002</v>
      </c>
      <c r="AZ262" s="14">
        <v>76000</v>
      </c>
      <c r="BA262" s="16">
        <f t="shared" si="393"/>
        <v>30.215651131373544</v>
      </c>
      <c r="BB262" t="e">
        <f>IF(BA262&lt;=#REF!,#REF!,IF(BA262&lt;=#REF!,#REF!,IF(BA262&lt;=#REF!,#REF!,IF(BA262&lt;=#REF!,#REF!,#REF!))))</f>
        <v>#REF!</v>
      </c>
      <c r="BC262" s="51">
        <v>5</v>
      </c>
      <c r="BD262" s="21">
        <v>70</v>
      </c>
      <c r="BE262" s="21">
        <v>6.4399999999999999E-2</v>
      </c>
      <c r="BF262" s="26">
        <f t="shared" si="394"/>
        <v>1576.8823472318015</v>
      </c>
      <c r="BG262" s="21">
        <v>7</v>
      </c>
      <c r="BH262" s="21">
        <f t="shared" si="395"/>
        <v>54.6</v>
      </c>
      <c r="BI262" s="28">
        <f t="shared" si="396"/>
        <v>2.2519960070400004E-2</v>
      </c>
      <c r="BJ262" s="27">
        <f t="shared" si="397"/>
        <v>2.2519960070400004E-2</v>
      </c>
      <c r="BK262" s="28">
        <f t="shared" si="398"/>
        <v>0.3452594593589744</v>
      </c>
      <c r="BL262" s="35">
        <f t="shared" si="399"/>
        <v>10.432239373797414</v>
      </c>
      <c r="BM262" s="21" t="str">
        <f t="shared" si="400"/>
        <v>Cr5</v>
      </c>
      <c r="BN262" s="51">
        <v>5</v>
      </c>
      <c r="BO262" s="21">
        <v>1</v>
      </c>
      <c r="BP262" s="50" t="s">
        <v>5497</v>
      </c>
      <c r="BQ262" s="14">
        <v>27976</v>
      </c>
      <c r="BR262">
        <f>IFERROR(VLOOKUP(AO262,'Model Failure data- Lines'!$A$37:$E$41,3,FALSE),'Model Failure data- Lines'!$C$37)</f>
        <v>0.45419999999999999</v>
      </c>
      <c r="BS262" s="14">
        <f t="shared" si="401"/>
        <v>331784.6952523003</v>
      </c>
      <c r="BT262" s="34">
        <f t="shared" si="383"/>
        <v>21563.436610882614</v>
      </c>
      <c r="BU262" s="34">
        <f t="shared" si="402"/>
        <v>15.386447960009098</v>
      </c>
      <c r="BV262" s="54">
        <f t="shared" si="403"/>
        <v>310221.25864141766</v>
      </c>
      <c r="BW262">
        <f>IFERROR(VLOOKUP(AO262,'Model Failure data- Lines'!$A$37:$E$41,4,FALSE),'Model Failure data- Lines'!$D$37)</f>
        <v>0.40249999999999997</v>
      </c>
      <c r="BX262" s="14">
        <f t="shared" si="404"/>
        <v>294018.80193538283</v>
      </c>
      <c r="BY262" s="34">
        <f t="shared" si="405"/>
        <v>19233.516374838789</v>
      </c>
      <c r="BZ262" s="71">
        <f t="shared" si="406"/>
        <v>15.286793959320775</v>
      </c>
      <c r="CA262" s="71">
        <f t="shared" si="407"/>
        <v>274785.28556054406</v>
      </c>
      <c r="CB262" s="56">
        <v>1</v>
      </c>
      <c r="CC262">
        <f>IFERROR(VLOOKUP(AO262,'Model Failure data- Lines'!$A$37:$E$41,5,FALSE),'Model Failure data- Lines'!$E$37)</f>
        <v>0.28349999999999997</v>
      </c>
      <c r="CD262" s="14">
        <f t="shared" si="408"/>
        <v>207091.50397187832</v>
      </c>
      <c r="CE262" s="34">
        <f t="shared" si="409"/>
        <v>15301.715454474421</v>
      </c>
      <c r="CF262" s="34">
        <f t="shared" si="410"/>
        <v>13.533874982057783</v>
      </c>
      <c r="CG262" s="54">
        <f t="shared" si="411"/>
        <v>191789.78851740391</v>
      </c>
      <c r="CH262" t="e">
        <f>IFERROR(VLOOKUP(AO262,'Model Failure data- Lines'!#REF!,3,FALSE),'Model Failure data- Lines'!#REF!)</f>
        <v>#REF!</v>
      </c>
      <c r="CI262" s="14" t="e">
        <f t="shared" si="412"/>
        <v>#REF!</v>
      </c>
      <c r="CJ262" s="34">
        <f t="shared" si="413"/>
        <v>20683.074519713584</v>
      </c>
      <c r="CK262" s="34" t="e">
        <f t="shared" si="414"/>
        <v>#REF!</v>
      </c>
      <c r="CL262" s="54" t="e">
        <f t="shared" si="415"/>
        <v>#REF!</v>
      </c>
      <c r="CM262" t="e">
        <f>IFERROR(VLOOKUP(AO262,'Model Failure data- Lines'!#REF!,4,FALSE),'Model Failure data- Lines'!#REF!)</f>
        <v>#REF!</v>
      </c>
      <c r="CN262" s="14" t="e">
        <f t="shared" si="416"/>
        <v>#REF!</v>
      </c>
      <c r="CO262" s="34">
        <f t="shared" si="417"/>
        <v>17695.096361125485</v>
      </c>
      <c r="CP262" s="34" t="e">
        <f t="shared" si="418"/>
        <v>#REF!</v>
      </c>
      <c r="CQ262" s="54" t="e">
        <f t="shared" si="419"/>
        <v>#REF!</v>
      </c>
      <c r="CR262" t="e">
        <f>IFERROR(VLOOKUP(AO262,'Model Failure data- Lines'!#REF!,5,FALSE),'Model Failure data- Lines'!#REF!)</f>
        <v>#REF!</v>
      </c>
      <c r="CS262" s="14" t="e">
        <f t="shared" si="420"/>
        <v>#REF!</v>
      </c>
      <c r="CT262" s="34">
        <f t="shared" si="421"/>
        <v>12951.754464398666</v>
      </c>
      <c r="CU262" s="34" t="e">
        <f t="shared" si="422"/>
        <v>#REF!</v>
      </c>
      <c r="CV262" s="54" t="e">
        <f t="shared" si="423"/>
        <v>#REF!</v>
      </c>
      <c r="CW262" t="s">
        <v>937</v>
      </c>
      <c r="CY262">
        <v>1</v>
      </c>
      <c r="CZ262">
        <f t="shared" si="424"/>
        <v>274785.285560544</v>
      </c>
      <c r="DA262" s="34">
        <f t="shared" si="425"/>
        <v>12014.78278</v>
      </c>
      <c r="DB262" s="34">
        <f t="shared" si="426"/>
        <v>0.42946749999999995</v>
      </c>
      <c r="DC262" s="34">
        <f t="shared" si="427"/>
        <v>45796.464687882828</v>
      </c>
      <c r="DD262" s="9">
        <f t="shared" si="428"/>
        <v>236207.12499999997</v>
      </c>
      <c r="DE262" s="59">
        <f t="shared" si="429"/>
        <v>4.0863994754459669E-2</v>
      </c>
      <c r="DF262" s="59">
        <f t="shared" si="430"/>
        <v>1.4606803958557214E-6</v>
      </c>
      <c r="DG262" s="59">
        <f t="shared" si="431"/>
        <v>0.15576032684449759</v>
      </c>
      <c r="DH262" s="59">
        <f t="shared" si="432"/>
        <v>0.80337421772064677</v>
      </c>
      <c r="DI262" s="14">
        <f t="shared" si="433"/>
        <v>11228.824467748775</v>
      </c>
      <c r="DJ262" s="14">
        <f t="shared" si="434"/>
        <v>0.40137347968790293</v>
      </c>
      <c r="DK262" s="14">
        <f t="shared" si="435"/>
        <v>42800.645890968939</v>
      </c>
      <c r="DL262" s="14">
        <f t="shared" si="436"/>
        <v>220755.41382834659</v>
      </c>
      <c r="DM262">
        <f t="shared" si="437"/>
        <v>191789.78851740391</v>
      </c>
      <c r="DN262" s="34">
        <f t="shared" si="438"/>
        <v>8462.5861319999985</v>
      </c>
      <c r="DO262" s="34">
        <f t="shared" si="439"/>
        <v>0.30249449999999994</v>
      </c>
      <c r="DP262" s="34">
        <f t="shared" si="440"/>
        <v>32256.640345378339</v>
      </c>
      <c r="DQ262" s="9">
        <f t="shared" si="441"/>
        <v>166371.97499999998</v>
      </c>
      <c r="DR262" s="59">
        <f t="shared" si="442"/>
        <v>4.0863994754459662E-2</v>
      </c>
      <c r="DS262" s="59">
        <f t="shared" si="443"/>
        <v>1.4606803958557216E-6</v>
      </c>
      <c r="DT262" s="59">
        <f t="shared" si="444"/>
        <v>0.15576032684449759</v>
      </c>
      <c r="DU262" s="59">
        <f t="shared" si="445"/>
        <v>0.80337421772064688</v>
      </c>
      <c r="DV262" s="14">
        <f t="shared" si="446"/>
        <v>7837.2969119341215</v>
      </c>
      <c r="DW262" s="14">
        <f t="shared" si="447"/>
        <v>0.28014358421268665</v>
      </c>
      <c r="DX262" s="14">
        <f t="shared" si="448"/>
        <v>29873.240144907901</v>
      </c>
      <c r="DY262" s="14">
        <f t="shared" si="449"/>
        <v>154078.97131697764</v>
      </c>
      <c r="DZ262" s="34" t="e">
        <f t="shared" si="450"/>
        <v>#REF!</v>
      </c>
      <c r="EA262" s="34" t="e">
        <f t="shared" si="451"/>
        <v>#REF!</v>
      </c>
      <c r="EB262" s="34" t="e">
        <f t="shared" si="452"/>
        <v>#REF!</v>
      </c>
      <c r="EC262" s="34" t="e">
        <f t="shared" si="453"/>
        <v>#REF!</v>
      </c>
      <c r="ED262" s="34" t="e">
        <f t="shared" si="454"/>
        <v>#REF!</v>
      </c>
      <c r="EE262" s="59" t="e">
        <f t="shared" si="455"/>
        <v>#REF!</v>
      </c>
      <c r="EF262" s="59" t="e">
        <f t="shared" si="456"/>
        <v>#REF!</v>
      </c>
      <c r="EG262" s="59" t="e">
        <f t="shared" si="457"/>
        <v>#REF!</v>
      </c>
      <c r="EH262" s="59" t="e">
        <f t="shared" si="458"/>
        <v>#REF!</v>
      </c>
      <c r="EI262" s="14" t="e">
        <f t="shared" si="459"/>
        <v>#REF!</v>
      </c>
      <c r="EJ262" s="14" t="e">
        <f t="shared" si="460"/>
        <v>#REF!</v>
      </c>
      <c r="EK262" s="14" t="e">
        <f t="shared" si="461"/>
        <v>#REF!</v>
      </c>
      <c r="EL262" s="14" t="e">
        <f t="shared" si="462"/>
        <v>#REF!</v>
      </c>
      <c r="EM262" t="e">
        <f t="shared" si="463"/>
        <v>#REF!</v>
      </c>
      <c r="EN262" s="34" t="e">
        <f t="shared" si="464"/>
        <v>#REF!</v>
      </c>
      <c r="EO262" s="34" t="e">
        <f t="shared" si="465"/>
        <v>#REF!</v>
      </c>
      <c r="EP262" s="34" t="e">
        <f t="shared" si="466"/>
        <v>#REF!</v>
      </c>
      <c r="EQ262" s="34" t="e">
        <f t="shared" si="467"/>
        <v>#REF!</v>
      </c>
      <c r="ER262" s="59" t="e">
        <f t="shared" si="468"/>
        <v>#REF!</v>
      </c>
      <c r="ES262" s="59" t="e">
        <f t="shared" si="469"/>
        <v>#REF!</v>
      </c>
      <c r="ET262" s="59" t="e">
        <f t="shared" si="470"/>
        <v>#REF!</v>
      </c>
      <c r="EU262" s="59" t="e">
        <f t="shared" si="471"/>
        <v>#REF!</v>
      </c>
      <c r="EV262" s="14" t="e">
        <f t="shared" si="472"/>
        <v>#REF!</v>
      </c>
      <c r="EW262" s="14" t="e">
        <f t="shared" si="473"/>
        <v>#REF!</v>
      </c>
      <c r="EX262" s="14" t="e">
        <f t="shared" si="474"/>
        <v>#REF!</v>
      </c>
      <c r="EY262" s="14" t="e">
        <f t="shared" si="475"/>
        <v>#REF!</v>
      </c>
    </row>
    <row r="263" spans="1:155" x14ac:dyDescent="0.2">
      <c r="A263" s="17">
        <v>30384279</v>
      </c>
      <c r="B263" t="s">
        <v>62</v>
      </c>
      <c r="C263" t="s">
        <v>4258</v>
      </c>
      <c r="D263" t="s">
        <v>4259</v>
      </c>
      <c r="E263" t="s">
        <v>4260</v>
      </c>
      <c r="F263" t="s">
        <v>66</v>
      </c>
      <c r="G263" t="s">
        <v>42</v>
      </c>
      <c r="H263" t="s">
        <v>5129</v>
      </c>
      <c r="I263" t="s">
        <v>68</v>
      </c>
      <c r="J263" s="19" t="s">
        <v>69</v>
      </c>
      <c r="K263" t="s">
        <v>70</v>
      </c>
      <c r="L263">
        <v>1964</v>
      </c>
      <c r="M263">
        <f t="shared" si="385"/>
        <v>1964</v>
      </c>
      <c r="N263">
        <v>55</v>
      </c>
      <c r="O263" s="19">
        <f t="shared" si="386"/>
        <v>55</v>
      </c>
      <c r="P263" t="s">
        <v>80</v>
      </c>
      <c r="Q263" s="19" t="str">
        <f t="shared" si="387"/>
        <v>50-60</v>
      </c>
      <c r="R263" s="23">
        <v>425.7</v>
      </c>
      <c r="S263" s="15">
        <f t="shared" si="388"/>
        <v>0.42569999999999997</v>
      </c>
      <c r="T263">
        <v>30298754</v>
      </c>
      <c r="U263" t="s">
        <v>45</v>
      </c>
      <c r="V263" t="s">
        <v>46</v>
      </c>
      <c r="W263" s="20" t="s">
        <v>87</v>
      </c>
      <c r="X263" t="s">
        <v>88</v>
      </c>
      <c r="Z263" t="s">
        <v>4261</v>
      </c>
      <c r="AA263" t="s">
        <v>4262</v>
      </c>
      <c r="AB263" t="s">
        <v>1196</v>
      </c>
      <c r="AC263">
        <v>1964</v>
      </c>
      <c r="AD263">
        <v>110</v>
      </c>
      <c r="AE263" t="str">
        <f t="shared" si="389"/>
        <v>&gt;80</v>
      </c>
      <c r="AF263">
        <v>-37.832662589999998</v>
      </c>
      <c r="AG263">
        <v>145.00969859</v>
      </c>
      <c r="AH263" t="s">
        <v>75</v>
      </c>
      <c r="AI263" t="s">
        <v>76</v>
      </c>
      <c r="AJ263" s="33" t="s">
        <v>81</v>
      </c>
      <c r="AL263" t="s">
        <v>78</v>
      </c>
      <c r="AM263" t="s">
        <v>79</v>
      </c>
      <c r="AN263">
        <v>220</v>
      </c>
      <c r="AO263" s="69">
        <v>4</v>
      </c>
      <c r="AP263">
        <v>2</v>
      </c>
      <c r="AQ263">
        <v>2</v>
      </c>
      <c r="AR263">
        <v>2</v>
      </c>
      <c r="AS263" s="82" t="str">
        <f t="shared" si="390"/>
        <v>Gw-2-2</v>
      </c>
      <c r="AT263" s="14">
        <f t="shared" si="391"/>
        <v>27976</v>
      </c>
      <c r="AU263" s="81">
        <f>VLOOKUP(C263,Bushfire_Vlookup!$F$2:$H$12575,3,FALSE)</f>
        <v>1</v>
      </c>
      <c r="AV263" s="14">
        <f>VLOOKUP(AS263,Safety_collateral_Vlookup!$J$3:$L$20,2,FALSE)</f>
        <v>1665806.0550856832</v>
      </c>
      <c r="AW263" s="14">
        <f>VLOOKUP(AS263,Safety_collateral_Vlookup!$J$3:$L$20,3,FALSE)</f>
        <v>550000</v>
      </c>
      <c r="AX263" s="48">
        <f t="shared" si="392"/>
        <v>2394116.5197764239</v>
      </c>
      <c r="AY263" s="49">
        <f t="shared" si="476"/>
        <v>32353.199999999997</v>
      </c>
      <c r="AZ263" s="14">
        <v>76000</v>
      </c>
      <c r="BA263" s="16">
        <f t="shared" si="393"/>
        <v>73.99937316174055</v>
      </c>
      <c r="BB263" t="e">
        <f>IF(BA263&lt;=#REF!,#REF!,IF(BA263&lt;=#REF!,#REF!,IF(BA263&lt;=#REF!,#REF!,IF(BA263&lt;=#REF!,#REF!,#REF!))))</f>
        <v>#REF!</v>
      </c>
      <c r="BC263" s="51">
        <v>5</v>
      </c>
      <c r="BD263" s="21">
        <v>70</v>
      </c>
      <c r="BE263" s="21">
        <v>6.4399999999999999E-2</v>
      </c>
      <c r="BF263" s="26">
        <f t="shared" si="394"/>
        <v>2110.2760616679593</v>
      </c>
      <c r="BG263" s="21">
        <v>7</v>
      </c>
      <c r="BH263" s="21">
        <f t="shared" si="395"/>
        <v>54.6</v>
      </c>
      <c r="BI263" s="28">
        <f t="shared" si="396"/>
        <v>2.2519960070400004E-2</v>
      </c>
      <c r="BJ263" s="27">
        <f t="shared" si="397"/>
        <v>2.2519960070400004E-2</v>
      </c>
      <c r="BK263" s="28">
        <f t="shared" si="398"/>
        <v>0.3452594593589744</v>
      </c>
      <c r="BL263" s="35">
        <f t="shared" si="399"/>
        <v>25.548983570725539</v>
      </c>
      <c r="BM263" s="21" t="str">
        <f t="shared" si="400"/>
        <v>Cr5</v>
      </c>
      <c r="BN263" s="51">
        <v>5</v>
      </c>
      <c r="BO263" s="21">
        <v>1</v>
      </c>
      <c r="BP263" s="50" t="s">
        <v>5497</v>
      </c>
      <c r="BQ263" s="14">
        <v>27976</v>
      </c>
      <c r="BR263">
        <f>IFERROR(VLOOKUP(AO263,'Model Failure data- Lines'!$A$37:$E$41,3,FALSE),'Model Failure data- Lines'!$C$37)</f>
        <v>0.45419999999999999</v>
      </c>
      <c r="BS263" s="14">
        <f t="shared" si="401"/>
        <v>1087407.7232824517</v>
      </c>
      <c r="BT263" s="34">
        <f t="shared" si="383"/>
        <v>28857.450378034355</v>
      </c>
      <c r="BU263" s="34">
        <f t="shared" si="402"/>
        <v>37.682044291416759</v>
      </c>
      <c r="BV263" s="54">
        <f t="shared" si="403"/>
        <v>1058550.2729044175</v>
      </c>
      <c r="BW263">
        <f>IFERROR(VLOOKUP(AO263,'Model Failure data- Lines'!$A$37:$E$41,4,FALSE),'Model Failure data- Lines'!$D$37)</f>
        <v>0.40249999999999997</v>
      </c>
      <c r="BX263" s="14">
        <f t="shared" si="404"/>
        <v>963631.89921001054</v>
      </c>
      <c r="BY263" s="34">
        <f t="shared" si="405"/>
        <v>25739.415029138232</v>
      </c>
      <c r="BZ263" s="71">
        <f t="shared" si="406"/>
        <v>37.437987542418263</v>
      </c>
      <c r="CA263" s="71">
        <f t="shared" si="407"/>
        <v>937892.48418087233</v>
      </c>
      <c r="CB263" s="56">
        <v>1</v>
      </c>
      <c r="CC263">
        <f>IFERROR(VLOOKUP(AO263,'Model Failure data- Lines'!$A$37:$E$41,5,FALSE),'Model Failure data- Lines'!$E$37)</f>
        <v>0.28349999999999997</v>
      </c>
      <c r="CD263" s="14">
        <f t="shared" si="408"/>
        <v>678732.03335661616</v>
      </c>
      <c r="CE263" s="34">
        <f t="shared" si="409"/>
        <v>20477.649383746495</v>
      </c>
      <c r="CF263" s="34">
        <f t="shared" si="410"/>
        <v>33.145016824799178</v>
      </c>
      <c r="CG263" s="54">
        <f t="shared" si="411"/>
        <v>658254.38397286972</v>
      </c>
      <c r="CH263" t="e">
        <f>IFERROR(VLOOKUP(AO263,'Model Failure data- Lines'!#REF!,3,FALSE),'Model Failure data- Lines'!#REF!)</f>
        <v>#REF!</v>
      </c>
      <c r="CI263" s="14" t="e">
        <f t="shared" si="412"/>
        <v>#REF!</v>
      </c>
      <c r="CJ263" s="34">
        <f t="shared" si="413"/>
        <v>27679.298406293841</v>
      </c>
      <c r="CK263" s="34" t="e">
        <f t="shared" si="414"/>
        <v>#REF!</v>
      </c>
      <c r="CL263" s="54" t="e">
        <f t="shared" si="415"/>
        <v>#REF!</v>
      </c>
      <c r="CM263" t="e">
        <f>IFERROR(VLOOKUP(AO263,'Model Failure data- Lines'!#REF!,4,FALSE),'Model Failure data- Lines'!#REF!)</f>
        <v>#REF!</v>
      </c>
      <c r="CN263" s="14" t="e">
        <f t="shared" si="416"/>
        <v>#REF!</v>
      </c>
      <c r="CO263" s="34">
        <f t="shared" si="417"/>
        <v>23680.611508742906</v>
      </c>
      <c r="CP263" s="34" t="e">
        <f t="shared" si="418"/>
        <v>#REF!</v>
      </c>
      <c r="CQ263" s="54" t="e">
        <f t="shared" si="419"/>
        <v>#REF!</v>
      </c>
      <c r="CR263" t="e">
        <f>IFERROR(VLOOKUP(AO263,'Model Failure data- Lines'!#REF!,5,FALSE),'Model Failure data- Lines'!#REF!)</f>
        <v>#REF!</v>
      </c>
      <c r="CS263" s="14" t="e">
        <f t="shared" si="420"/>
        <v>#REF!</v>
      </c>
      <c r="CT263" s="34">
        <f t="shared" si="421"/>
        <v>17332.794327238324</v>
      </c>
      <c r="CU263" s="34" t="e">
        <f t="shared" si="422"/>
        <v>#REF!</v>
      </c>
      <c r="CV263" s="54" t="e">
        <f t="shared" si="423"/>
        <v>#REF!</v>
      </c>
      <c r="CW263" t="s">
        <v>1196</v>
      </c>
      <c r="CY263">
        <v>1</v>
      </c>
      <c r="CZ263">
        <f t="shared" si="424"/>
        <v>937892.48418087221</v>
      </c>
      <c r="DA263" s="34">
        <f t="shared" si="425"/>
        <v>12014.78278</v>
      </c>
      <c r="DB263" s="34">
        <f t="shared" si="426"/>
        <v>0.42946749999999995</v>
      </c>
      <c r="DC263" s="34">
        <f t="shared" si="427"/>
        <v>715409.56196251058</v>
      </c>
      <c r="DD263" s="9">
        <f t="shared" si="428"/>
        <v>236207.12499999997</v>
      </c>
      <c r="DE263" s="59">
        <f t="shared" si="429"/>
        <v>1.246822857343117E-2</v>
      </c>
      <c r="DF263" s="59">
        <f t="shared" si="430"/>
        <v>4.4567588552441986E-7</v>
      </c>
      <c r="DG263" s="59">
        <f t="shared" si="431"/>
        <v>0.74240958871225238</v>
      </c>
      <c r="DH263" s="59">
        <f t="shared" si="432"/>
        <v>0.24512173703843093</v>
      </c>
      <c r="DI263" s="14">
        <f t="shared" si="433"/>
        <v>11693.857870070295</v>
      </c>
      <c r="DJ263" s="14">
        <f t="shared" si="434"/>
        <v>0.41799606341400819</v>
      </c>
      <c r="DK263" s="14">
        <f t="shared" si="435"/>
        <v>696300.37343703408</v>
      </c>
      <c r="DL263" s="14">
        <f t="shared" si="436"/>
        <v>229897.8348777045</v>
      </c>
      <c r="DM263">
        <f t="shared" si="437"/>
        <v>658254.3839728696</v>
      </c>
      <c r="DN263" s="34">
        <f t="shared" si="438"/>
        <v>8462.5861319999985</v>
      </c>
      <c r="DO263" s="34">
        <f t="shared" si="439"/>
        <v>0.30249449999999994</v>
      </c>
      <c r="DP263" s="34">
        <f t="shared" si="440"/>
        <v>503897.16973011609</v>
      </c>
      <c r="DQ263" s="9">
        <f t="shared" si="441"/>
        <v>166371.97499999998</v>
      </c>
      <c r="DR263" s="59">
        <f t="shared" si="442"/>
        <v>1.2468228573431168E-2</v>
      </c>
      <c r="DS263" s="59">
        <f t="shared" si="443"/>
        <v>4.4567588552441981E-7</v>
      </c>
      <c r="DT263" s="59">
        <f t="shared" si="444"/>
        <v>0.74240958871225227</v>
      </c>
      <c r="DU263" s="59">
        <f t="shared" si="445"/>
        <v>0.2451217370384309</v>
      </c>
      <c r="DV263" s="14">
        <f t="shared" si="446"/>
        <v>8207.2661188368656</v>
      </c>
      <c r="DW263" s="14">
        <f t="shared" si="447"/>
        <v>0.29336810547744013</v>
      </c>
      <c r="DX263" s="14">
        <f t="shared" si="448"/>
        <v>488694.36647333513</v>
      </c>
      <c r="DY263" s="14">
        <f t="shared" si="449"/>
        <v>161352.45801259208</v>
      </c>
      <c r="DZ263" s="34" t="e">
        <f t="shared" si="450"/>
        <v>#REF!</v>
      </c>
      <c r="EA263" s="34" t="e">
        <f t="shared" si="451"/>
        <v>#REF!</v>
      </c>
      <c r="EB263" s="34" t="e">
        <f t="shared" si="452"/>
        <v>#REF!</v>
      </c>
      <c r="EC263" s="34" t="e">
        <f t="shared" si="453"/>
        <v>#REF!</v>
      </c>
      <c r="ED263" s="34" t="e">
        <f t="shared" si="454"/>
        <v>#REF!</v>
      </c>
      <c r="EE263" s="59" t="e">
        <f t="shared" si="455"/>
        <v>#REF!</v>
      </c>
      <c r="EF263" s="59" t="e">
        <f t="shared" si="456"/>
        <v>#REF!</v>
      </c>
      <c r="EG263" s="59" t="e">
        <f t="shared" si="457"/>
        <v>#REF!</v>
      </c>
      <c r="EH263" s="59" t="e">
        <f t="shared" si="458"/>
        <v>#REF!</v>
      </c>
      <c r="EI263" s="14" t="e">
        <f t="shared" si="459"/>
        <v>#REF!</v>
      </c>
      <c r="EJ263" s="14" t="e">
        <f t="shared" si="460"/>
        <v>#REF!</v>
      </c>
      <c r="EK263" s="14" t="e">
        <f t="shared" si="461"/>
        <v>#REF!</v>
      </c>
      <c r="EL263" s="14" t="e">
        <f t="shared" si="462"/>
        <v>#REF!</v>
      </c>
      <c r="EM263" t="e">
        <f t="shared" si="463"/>
        <v>#REF!</v>
      </c>
      <c r="EN263" s="34" t="e">
        <f t="shared" si="464"/>
        <v>#REF!</v>
      </c>
      <c r="EO263" s="34" t="e">
        <f t="shared" si="465"/>
        <v>#REF!</v>
      </c>
      <c r="EP263" s="34" t="e">
        <f t="shared" si="466"/>
        <v>#REF!</v>
      </c>
      <c r="EQ263" s="34" t="e">
        <f t="shared" si="467"/>
        <v>#REF!</v>
      </c>
      <c r="ER263" s="59" t="e">
        <f t="shared" si="468"/>
        <v>#REF!</v>
      </c>
      <c r="ES263" s="59" t="e">
        <f t="shared" si="469"/>
        <v>#REF!</v>
      </c>
      <c r="ET263" s="59" t="e">
        <f t="shared" si="470"/>
        <v>#REF!</v>
      </c>
      <c r="EU263" s="59" t="e">
        <f t="shared" si="471"/>
        <v>#REF!</v>
      </c>
      <c r="EV263" s="14" t="e">
        <f t="shared" si="472"/>
        <v>#REF!</v>
      </c>
      <c r="EW263" s="14" t="e">
        <f t="shared" si="473"/>
        <v>#REF!</v>
      </c>
      <c r="EX263" s="14" t="e">
        <f t="shared" si="474"/>
        <v>#REF!</v>
      </c>
      <c r="EY263" s="14" t="e">
        <f t="shared" si="475"/>
        <v>#REF!</v>
      </c>
    </row>
    <row r="264" spans="1:155" x14ac:dyDescent="0.2">
      <c r="A264" s="17">
        <v>30037343</v>
      </c>
      <c r="B264" t="s">
        <v>62</v>
      </c>
      <c r="C264" t="s">
        <v>1206</v>
      </c>
      <c r="F264" t="s">
        <v>66</v>
      </c>
      <c r="G264" t="s">
        <v>42</v>
      </c>
      <c r="H264" t="s">
        <v>1207</v>
      </c>
      <c r="I264" t="s">
        <v>68</v>
      </c>
      <c r="J264" s="19" t="s">
        <v>69</v>
      </c>
      <c r="K264" t="s">
        <v>70</v>
      </c>
      <c r="L264">
        <v>1964</v>
      </c>
      <c r="M264">
        <f t="shared" si="385"/>
        <v>1964</v>
      </c>
      <c r="N264">
        <v>55</v>
      </c>
      <c r="O264" s="19">
        <f t="shared" si="386"/>
        <v>55</v>
      </c>
      <c r="P264" t="s">
        <v>80</v>
      </c>
      <c r="Q264" s="19" t="str">
        <f t="shared" si="387"/>
        <v>50-60</v>
      </c>
      <c r="R264" s="24">
        <v>345</v>
      </c>
      <c r="S264" s="15">
        <f t="shared" si="388"/>
        <v>0.34499999999999997</v>
      </c>
      <c r="AB264" t="s">
        <v>1208</v>
      </c>
      <c r="AE264" t="str">
        <f t="shared" si="389"/>
        <v>&lt;10</v>
      </c>
      <c r="AJ264" s="33" t="s">
        <v>188</v>
      </c>
      <c r="AL264" t="s">
        <v>78</v>
      </c>
      <c r="AM264" t="s">
        <v>86</v>
      </c>
      <c r="AN264">
        <v>220</v>
      </c>
      <c r="AO264" s="70">
        <v>4</v>
      </c>
      <c r="AP264">
        <v>2</v>
      </c>
      <c r="AQ264">
        <v>0</v>
      </c>
      <c r="AR264">
        <v>1</v>
      </c>
      <c r="AS264" s="82" t="str">
        <f t="shared" si="390"/>
        <v>Gw-0-1</v>
      </c>
      <c r="AT264" s="14">
        <f t="shared" si="391"/>
        <v>40000</v>
      </c>
      <c r="AU264" s="81">
        <f>VLOOKUP(C264,Bushfire_Vlookup!$F$2:$H$12575,3,FALSE)</f>
        <v>550.20848799999999</v>
      </c>
      <c r="AV264" s="14">
        <f>VLOOKUP(AS264,Safety_collateral_Vlookup!$J$3:$L$20,2,FALSE)</f>
        <v>11570.139925214824</v>
      </c>
      <c r="AW264" s="14">
        <f>VLOOKUP(AS264,Safety_collateral_Vlookup!$J$3:$L$20,3,FALSE)</f>
        <v>148000</v>
      </c>
      <c r="AX264" s="48">
        <f t="shared" si="392"/>
        <v>213528.4117569002</v>
      </c>
      <c r="AY264" s="49">
        <f t="shared" si="476"/>
        <v>26219.999999999996</v>
      </c>
      <c r="AZ264" s="14">
        <v>76000</v>
      </c>
      <c r="BA264" s="16">
        <f t="shared" si="393"/>
        <v>8.1437227977460047</v>
      </c>
      <c r="BB264" t="e">
        <f>IF(BA264&lt;=#REF!,#REF!,IF(BA264&lt;=#REF!,#REF!,IF(BA264&lt;=#REF!,#REF!,IF(BA264&lt;=#REF!,#REF!,#REF!))))</f>
        <v>#REF!</v>
      </c>
      <c r="BC264" s="51">
        <v>4</v>
      </c>
      <c r="BD264" s="21">
        <v>70</v>
      </c>
      <c r="BE264" s="21">
        <v>6.4399999999999999E-2</v>
      </c>
      <c r="BF264" s="26">
        <f t="shared" si="394"/>
        <v>1710.2307758408408</v>
      </c>
      <c r="BG264" s="21">
        <v>7</v>
      </c>
      <c r="BH264" s="21">
        <f t="shared" si="395"/>
        <v>54.6</v>
      </c>
      <c r="BI264" s="28">
        <f t="shared" si="396"/>
        <v>2.2519960070400004E-2</v>
      </c>
      <c r="BJ264" s="27">
        <f t="shared" si="397"/>
        <v>2.2519960070400004E-2</v>
      </c>
      <c r="BK264" s="28">
        <f t="shared" si="398"/>
        <v>0.3452594593589744</v>
      </c>
      <c r="BL264" s="35">
        <f t="shared" si="399"/>
        <v>2.8116973303191397</v>
      </c>
      <c r="BM264" s="21" t="str">
        <f t="shared" si="400"/>
        <v>Cr3</v>
      </c>
      <c r="BN264" s="51">
        <v>3</v>
      </c>
      <c r="BO264" s="21">
        <v>1</v>
      </c>
      <c r="BP264" s="50" t="s">
        <v>5497</v>
      </c>
      <c r="BQ264" s="14">
        <v>40000</v>
      </c>
      <c r="BR264">
        <f>IFERROR(VLOOKUP(AO264,'Model Failure data- Lines'!$A$37:$E$41,3,FALSE),'Model Failure data- Lines'!$C$37)</f>
        <v>0.45419999999999999</v>
      </c>
      <c r="BS264" s="14">
        <f t="shared" si="401"/>
        <v>96984.604619984064</v>
      </c>
      <c r="BT264" s="34">
        <f t="shared" si="383"/>
        <v>23386.940052670547</v>
      </c>
      <c r="BU264" s="34">
        <f t="shared" si="402"/>
        <v>4.1469557112457478</v>
      </c>
      <c r="BV264" s="54">
        <f t="shared" si="403"/>
        <v>73597.664567313521</v>
      </c>
      <c r="BW264">
        <f>IFERROR(VLOOKUP(AO264,'Model Failure data- Lines'!$A$37:$E$41,4,FALSE),'Model Failure data- Lines'!$D$37)</f>
        <v>0.40249999999999997</v>
      </c>
      <c r="BX264" s="14">
        <f t="shared" si="404"/>
        <v>85945.185732152328</v>
      </c>
      <c r="BY264" s="34">
        <f t="shared" si="405"/>
        <v>20859.991038413649</v>
      </c>
      <c r="BZ264" s="71">
        <f t="shared" si="406"/>
        <v>4.1200969633152944</v>
      </c>
      <c r="CA264" s="71">
        <f t="shared" si="407"/>
        <v>65085.194693738682</v>
      </c>
      <c r="CB264" s="56">
        <v>1</v>
      </c>
      <c r="CC264">
        <f>IFERROR(VLOOKUP(AO264,'Model Failure data- Lines'!$A$37:$E$41,5,FALSE),'Model Failure data- Lines'!$E$37)</f>
        <v>0.28349999999999997</v>
      </c>
      <c r="CD264" s="14">
        <f t="shared" si="408"/>
        <v>60535.304733081197</v>
      </c>
      <c r="CE264" s="34">
        <f t="shared" si="409"/>
        <v>16595.698936792436</v>
      </c>
      <c r="CF264" s="34">
        <f t="shared" si="410"/>
        <v>3.647650211277047</v>
      </c>
      <c r="CG264" s="54">
        <f t="shared" si="411"/>
        <v>43939.605796288757</v>
      </c>
      <c r="CH264" t="e">
        <f>IFERROR(VLOOKUP(AO264,'Model Failure data- Lines'!#REF!,3,FALSE),'Model Failure data- Lines'!#REF!)</f>
        <v>#REF!</v>
      </c>
      <c r="CI264" s="14" t="e">
        <f t="shared" si="412"/>
        <v>#REF!</v>
      </c>
      <c r="CJ264" s="34">
        <f t="shared" si="413"/>
        <v>22432.130491358646</v>
      </c>
      <c r="CK264" s="34" t="e">
        <f t="shared" si="414"/>
        <v>#REF!</v>
      </c>
      <c r="CL264" s="54" t="e">
        <f t="shared" si="415"/>
        <v>#REF!</v>
      </c>
      <c r="CM264" t="e">
        <f>IFERROR(VLOOKUP(AO264,'Model Failure data- Lines'!#REF!,4,FALSE),'Model Failure data- Lines'!#REF!)</f>
        <v>#REF!</v>
      </c>
      <c r="CN264" s="14" t="e">
        <f t="shared" si="416"/>
        <v>#REF!</v>
      </c>
      <c r="CO264" s="34">
        <f t="shared" si="417"/>
        <v>19191.475148029836</v>
      </c>
      <c r="CP264" s="34" t="e">
        <f t="shared" si="418"/>
        <v>#REF!</v>
      </c>
      <c r="CQ264" s="54" t="e">
        <f t="shared" si="419"/>
        <v>#REF!</v>
      </c>
      <c r="CR264" t="e">
        <f>IFERROR(VLOOKUP(AO264,'Model Failure data- Lines'!#REF!,5,FALSE),'Model Failure data- Lines'!#REF!)</f>
        <v>#REF!</v>
      </c>
      <c r="CS264" s="14" t="e">
        <f t="shared" si="420"/>
        <v>#REF!</v>
      </c>
      <c r="CT264" s="34">
        <f t="shared" si="421"/>
        <v>14047.014430108578</v>
      </c>
      <c r="CU264" s="34" t="e">
        <f t="shared" si="422"/>
        <v>#REF!</v>
      </c>
      <c r="CV264" s="54" t="e">
        <f t="shared" si="423"/>
        <v>#REF!</v>
      </c>
      <c r="CW264" t="s">
        <v>1208</v>
      </c>
      <c r="CY264">
        <v>1</v>
      </c>
      <c r="CZ264">
        <f t="shared" si="424"/>
        <v>65085.194693738682</v>
      </c>
      <c r="DA264" s="34">
        <f t="shared" si="425"/>
        <v>17178.699999999997</v>
      </c>
      <c r="DB264" s="34">
        <f t="shared" si="426"/>
        <v>236.29666382013997</v>
      </c>
      <c r="DC264" s="34">
        <f t="shared" si="427"/>
        <v>4968.9990683321967</v>
      </c>
      <c r="DD264" s="9">
        <f t="shared" si="428"/>
        <v>63561.189999999995</v>
      </c>
      <c r="DE264" s="59">
        <f t="shared" si="429"/>
        <v>0.19987972396193682</v>
      </c>
      <c r="DF264" s="59">
        <f t="shared" si="430"/>
        <v>2.7493880175738657E-3</v>
      </c>
      <c r="DG264" s="59">
        <f t="shared" si="431"/>
        <v>5.7815909361323081E-2</v>
      </c>
      <c r="DH264" s="59">
        <f t="shared" si="432"/>
        <v>0.73955497865916631</v>
      </c>
      <c r="DI264" s="14">
        <f t="shared" si="433"/>
        <v>13009.210749393402</v>
      </c>
      <c r="DJ264" s="14">
        <f t="shared" si="434"/>
        <v>178.94445441242726</v>
      </c>
      <c r="DK264" s="14">
        <f t="shared" si="435"/>
        <v>3762.9597171772612</v>
      </c>
      <c r="DL264" s="14">
        <f t="shared" si="436"/>
        <v>48134.079772755591</v>
      </c>
      <c r="DM264">
        <f t="shared" si="437"/>
        <v>43939.605796288764</v>
      </c>
      <c r="DN264" s="34">
        <f t="shared" si="438"/>
        <v>12099.779999999999</v>
      </c>
      <c r="DO264" s="34">
        <f t="shared" si="439"/>
        <v>166.43504147331598</v>
      </c>
      <c r="DP264" s="34">
        <f t="shared" si="440"/>
        <v>3499.9036916078949</v>
      </c>
      <c r="DQ264" s="9">
        <f t="shared" si="441"/>
        <v>44769.185999999994</v>
      </c>
      <c r="DR264" s="59">
        <f t="shared" si="442"/>
        <v>0.19987972396193684</v>
      </c>
      <c r="DS264" s="59">
        <f t="shared" si="443"/>
        <v>2.7493880175738662E-3</v>
      </c>
      <c r="DT264" s="59">
        <f t="shared" si="444"/>
        <v>5.7815909361323088E-2</v>
      </c>
      <c r="DU264" s="59">
        <f t="shared" si="445"/>
        <v>0.73955497865916631</v>
      </c>
      <c r="DV264" s="14">
        <f t="shared" si="446"/>
        <v>8782.6362775585167</v>
      </c>
      <c r="DW264" s="14">
        <f t="shared" si="447"/>
        <v>120.8070256732355</v>
      </c>
      <c r="DX264" s="14">
        <f t="shared" si="448"/>
        <v>2540.4082660904974</v>
      </c>
      <c r="DY264" s="14">
        <f t="shared" si="449"/>
        <v>32495.754226966514</v>
      </c>
      <c r="DZ264" s="34" t="e">
        <f t="shared" si="450"/>
        <v>#REF!</v>
      </c>
      <c r="EA264" s="34" t="e">
        <f t="shared" si="451"/>
        <v>#REF!</v>
      </c>
      <c r="EB264" s="34" t="e">
        <f t="shared" si="452"/>
        <v>#REF!</v>
      </c>
      <c r="EC264" s="34" t="e">
        <f t="shared" si="453"/>
        <v>#REF!</v>
      </c>
      <c r="ED264" s="34" t="e">
        <f t="shared" si="454"/>
        <v>#REF!</v>
      </c>
      <c r="EE264" s="59" t="e">
        <f t="shared" si="455"/>
        <v>#REF!</v>
      </c>
      <c r="EF264" s="59" t="e">
        <f t="shared" si="456"/>
        <v>#REF!</v>
      </c>
      <c r="EG264" s="59" t="e">
        <f t="shared" si="457"/>
        <v>#REF!</v>
      </c>
      <c r="EH264" s="59" t="e">
        <f t="shared" si="458"/>
        <v>#REF!</v>
      </c>
      <c r="EI264" s="14" t="e">
        <f t="shared" si="459"/>
        <v>#REF!</v>
      </c>
      <c r="EJ264" s="14" t="e">
        <f t="shared" si="460"/>
        <v>#REF!</v>
      </c>
      <c r="EK264" s="14" t="e">
        <f t="shared" si="461"/>
        <v>#REF!</v>
      </c>
      <c r="EL264" s="14" t="e">
        <f t="shared" si="462"/>
        <v>#REF!</v>
      </c>
      <c r="EM264" t="e">
        <f t="shared" si="463"/>
        <v>#REF!</v>
      </c>
      <c r="EN264" s="34" t="e">
        <f t="shared" si="464"/>
        <v>#REF!</v>
      </c>
      <c r="EO264" s="34" t="e">
        <f t="shared" si="465"/>
        <v>#REF!</v>
      </c>
      <c r="EP264" s="34" t="e">
        <f t="shared" si="466"/>
        <v>#REF!</v>
      </c>
      <c r="EQ264" s="34" t="e">
        <f t="shared" si="467"/>
        <v>#REF!</v>
      </c>
      <c r="ER264" s="59" t="e">
        <f t="shared" si="468"/>
        <v>#REF!</v>
      </c>
      <c r="ES264" s="59" t="e">
        <f t="shared" si="469"/>
        <v>#REF!</v>
      </c>
      <c r="ET264" s="59" t="e">
        <f t="shared" si="470"/>
        <v>#REF!</v>
      </c>
      <c r="EU264" s="59" t="e">
        <f t="shared" si="471"/>
        <v>#REF!</v>
      </c>
      <c r="EV264" s="14" t="e">
        <f t="shared" si="472"/>
        <v>#REF!</v>
      </c>
      <c r="EW264" s="14" t="e">
        <f t="shared" si="473"/>
        <v>#REF!</v>
      </c>
      <c r="EX264" s="14" t="e">
        <f t="shared" si="474"/>
        <v>#REF!</v>
      </c>
      <c r="EY264" s="14" t="e">
        <f t="shared" si="475"/>
        <v>#REF!</v>
      </c>
    </row>
    <row r="265" spans="1:155" x14ac:dyDescent="0.2">
      <c r="A265" s="17">
        <v>30266004</v>
      </c>
      <c r="B265" t="s">
        <v>62</v>
      </c>
      <c r="C265" t="s">
        <v>700</v>
      </c>
      <c r="F265" t="s">
        <v>66</v>
      </c>
      <c r="G265" t="s">
        <v>42</v>
      </c>
      <c r="H265" t="s">
        <v>4205</v>
      </c>
      <c r="I265" t="s">
        <v>68</v>
      </c>
      <c r="J265" s="19" t="s">
        <v>69</v>
      </c>
      <c r="K265" t="s">
        <v>70</v>
      </c>
      <c r="L265">
        <v>1964</v>
      </c>
      <c r="M265">
        <f t="shared" si="385"/>
        <v>1964</v>
      </c>
      <c r="N265">
        <v>55</v>
      </c>
      <c r="O265" s="19">
        <f t="shared" si="386"/>
        <v>55</v>
      </c>
      <c r="P265" t="s">
        <v>80</v>
      </c>
      <c r="Q265" s="19" t="str">
        <f t="shared" si="387"/>
        <v>50-60</v>
      </c>
      <c r="R265" s="24">
        <v>362</v>
      </c>
      <c r="S265" s="15">
        <f t="shared" si="388"/>
        <v>0.36199999999999999</v>
      </c>
      <c r="AB265" t="s">
        <v>701</v>
      </c>
      <c r="AE265" t="str">
        <f t="shared" si="389"/>
        <v>&lt;10</v>
      </c>
      <c r="AJ265" s="33" t="s">
        <v>188</v>
      </c>
      <c r="AL265" t="s">
        <v>78</v>
      </c>
      <c r="AM265" t="s">
        <v>86</v>
      </c>
      <c r="AN265">
        <v>220</v>
      </c>
      <c r="AO265" s="70">
        <v>4</v>
      </c>
      <c r="AP265">
        <v>2</v>
      </c>
      <c r="AQ265">
        <v>0</v>
      </c>
      <c r="AR265">
        <v>1</v>
      </c>
      <c r="AS265" s="82" t="str">
        <f t="shared" si="390"/>
        <v>Gw-0-1</v>
      </c>
      <c r="AT265" s="14">
        <f t="shared" si="391"/>
        <v>40000</v>
      </c>
      <c r="AU265" s="81">
        <f>VLOOKUP(C265,Bushfire_Vlookup!$F$2:$H$12575,3,FALSE)</f>
        <v>550.20848799999999</v>
      </c>
      <c r="AV265" s="14">
        <f>VLOOKUP(AS265,Safety_collateral_Vlookup!$J$3:$L$20,2,FALSE)</f>
        <v>11570.139925214824</v>
      </c>
      <c r="AW265" s="14">
        <f>VLOOKUP(AS265,Safety_collateral_Vlookup!$J$3:$L$20,3,FALSE)</f>
        <v>148000</v>
      </c>
      <c r="AX265" s="48">
        <f t="shared" si="392"/>
        <v>213528.4117569002</v>
      </c>
      <c r="AY265" s="49">
        <f t="shared" si="476"/>
        <v>27512</v>
      </c>
      <c r="AZ265" s="14">
        <v>76000</v>
      </c>
      <c r="BA265" s="16">
        <f t="shared" si="393"/>
        <v>7.7612827768573789</v>
      </c>
      <c r="BB265" t="e">
        <f>IF(BA265&lt;=#REF!,#REF!,IF(BA265&lt;=#REF!,#REF!,IF(BA265&lt;=#REF!,#REF!,IF(BA265&lt;=#REF!,#REF!,#REF!))))</f>
        <v>#REF!</v>
      </c>
      <c r="BC265" s="51">
        <v>4</v>
      </c>
      <c r="BD265" s="21">
        <v>70</v>
      </c>
      <c r="BE265" s="21">
        <v>6.4399999999999999E-2</v>
      </c>
      <c r="BF265" s="26">
        <f t="shared" si="394"/>
        <v>1794.5030169692302</v>
      </c>
      <c r="BG265" s="21">
        <v>7</v>
      </c>
      <c r="BH265" s="21">
        <f t="shared" si="395"/>
        <v>54.6</v>
      </c>
      <c r="BI265" s="28">
        <f t="shared" si="396"/>
        <v>2.2519960070400004E-2</v>
      </c>
      <c r="BJ265" s="27">
        <f t="shared" si="397"/>
        <v>2.2519960070400004E-2</v>
      </c>
      <c r="BK265" s="28">
        <f t="shared" si="398"/>
        <v>0.34525945935897445</v>
      </c>
      <c r="BL265" s="35">
        <f t="shared" si="399"/>
        <v>2.6796562954698984</v>
      </c>
      <c r="BM265" s="21" t="str">
        <f t="shared" si="400"/>
        <v>Cr3</v>
      </c>
      <c r="BN265" s="51">
        <v>3</v>
      </c>
      <c r="BO265" s="21">
        <v>1</v>
      </c>
      <c r="BP265" s="50" t="s">
        <v>5497</v>
      </c>
      <c r="BQ265" s="14">
        <v>40000</v>
      </c>
      <c r="BR265">
        <f>IFERROR(VLOOKUP(AO265,'Model Failure data- Lines'!$A$37:$E$41,3,FALSE),'Model Failure data- Lines'!$C$37)</f>
        <v>0.45419999999999999</v>
      </c>
      <c r="BS265" s="14">
        <f t="shared" si="401"/>
        <v>96984.604619984064</v>
      </c>
      <c r="BT265" s="34">
        <f t="shared" si="383"/>
        <v>24539.339997294894</v>
      </c>
      <c r="BU265" s="34">
        <f t="shared" si="402"/>
        <v>3.9522091723198427</v>
      </c>
      <c r="BV265" s="54">
        <f t="shared" si="403"/>
        <v>72445.264622689167</v>
      </c>
      <c r="BW265">
        <f>IFERROR(VLOOKUP(AO265,'Model Failure data- Lines'!$A$37:$E$41,4,FALSE),'Model Failure data- Lines'!$D$37)</f>
        <v>0.40249999999999997</v>
      </c>
      <c r="BX265" s="14">
        <f t="shared" si="404"/>
        <v>85945.185732152328</v>
      </c>
      <c r="BY265" s="34">
        <f t="shared" si="405"/>
        <v>21887.874654799252</v>
      </c>
      <c r="BZ265" s="71">
        <f t="shared" si="406"/>
        <v>3.926611746806012</v>
      </c>
      <c r="CA265" s="71">
        <f t="shared" si="407"/>
        <v>64057.311077353079</v>
      </c>
      <c r="CB265" s="56">
        <v>1</v>
      </c>
      <c r="CC265">
        <f>IFERROR(VLOOKUP(AO265,'Model Failure data- Lines'!$A$37:$E$41,5,FALSE),'Model Failure data- Lines'!$E$37)</f>
        <v>0.28349999999999997</v>
      </c>
      <c r="CD265" s="14">
        <f t="shared" si="408"/>
        <v>60535.304733081197</v>
      </c>
      <c r="CE265" s="34">
        <f t="shared" si="409"/>
        <v>17413.458014837284</v>
      </c>
      <c r="CF265" s="34">
        <f t="shared" si="410"/>
        <v>3.4763517206922128</v>
      </c>
      <c r="CG265" s="54">
        <f t="shared" si="411"/>
        <v>43121.846718243913</v>
      </c>
      <c r="CH265" t="e">
        <f>IFERROR(VLOOKUP(AO265,'Model Failure data- Lines'!#REF!,3,FALSE),'Model Failure data- Lines'!#REF!)</f>
        <v>#REF!</v>
      </c>
      <c r="CI265" s="14" t="e">
        <f t="shared" si="412"/>
        <v>#REF!</v>
      </c>
      <c r="CJ265" s="34">
        <f t="shared" si="413"/>
        <v>23537.481848903859</v>
      </c>
      <c r="CK265" s="34" t="e">
        <f t="shared" si="414"/>
        <v>#REF!</v>
      </c>
      <c r="CL265" s="54" t="e">
        <f t="shared" si="415"/>
        <v>#REF!</v>
      </c>
      <c r="CM265" t="e">
        <f>IFERROR(VLOOKUP(AO265,'Model Failure data- Lines'!#REF!,4,FALSE),'Model Failure data- Lines'!#REF!)</f>
        <v>#REF!</v>
      </c>
      <c r="CN265" s="14" t="e">
        <f t="shared" si="416"/>
        <v>#REF!</v>
      </c>
      <c r="CO265" s="34">
        <f t="shared" si="417"/>
        <v>20137.142039382034</v>
      </c>
      <c r="CP265" s="34" t="e">
        <f t="shared" si="418"/>
        <v>#REF!</v>
      </c>
      <c r="CQ265" s="54" t="e">
        <f t="shared" si="419"/>
        <v>#REF!</v>
      </c>
      <c r="CR265" t="e">
        <f>IFERROR(VLOOKUP(AO265,'Model Failure data- Lines'!#REF!,5,FALSE),'Model Failure data- Lines'!#REF!)</f>
        <v>#REF!</v>
      </c>
      <c r="CS265" s="14" t="e">
        <f t="shared" si="420"/>
        <v>#REF!</v>
      </c>
      <c r="CT265" s="34">
        <f t="shared" si="421"/>
        <v>14739.186155650163</v>
      </c>
      <c r="CU265" s="34" t="e">
        <f t="shared" si="422"/>
        <v>#REF!</v>
      </c>
      <c r="CV265" s="54" t="e">
        <f t="shared" si="423"/>
        <v>#REF!</v>
      </c>
      <c r="CW265" t="s">
        <v>701</v>
      </c>
      <c r="CY265">
        <v>1</v>
      </c>
      <c r="CZ265">
        <f t="shared" si="424"/>
        <v>64057.311077353079</v>
      </c>
      <c r="DA265" s="34">
        <f t="shared" si="425"/>
        <v>17178.699999999997</v>
      </c>
      <c r="DB265" s="34">
        <f t="shared" si="426"/>
        <v>236.29666382013997</v>
      </c>
      <c r="DC265" s="34">
        <f t="shared" si="427"/>
        <v>4968.9990683321967</v>
      </c>
      <c r="DD265" s="9">
        <f t="shared" si="428"/>
        <v>63561.189999999995</v>
      </c>
      <c r="DE265" s="59">
        <f t="shared" si="429"/>
        <v>0.19987972396193682</v>
      </c>
      <c r="DF265" s="59">
        <f t="shared" si="430"/>
        <v>2.7493880175738657E-3</v>
      </c>
      <c r="DG265" s="59">
        <f t="shared" si="431"/>
        <v>5.7815909361323081E-2</v>
      </c>
      <c r="DH265" s="59">
        <f t="shared" si="432"/>
        <v>0.73955497865916631</v>
      </c>
      <c r="DI265" s="14">
        <f t="shared" si="433"/>
        <v>12803.757655885251</v>
      </c>
      <c r="DJ265" s="14">
        <f t="shared" si="434"/>
        <v>176.11840351407619</v>
      </c>
      <c r="DK265" s="14">
        <f t="shared" si="435"/>
        <v>3703.5316911783225</v>
      </c>
      <c r="DL265" s="14">
        <f t="shared" si="436"/>
        <v>47373.903326775435</v>
      </c>
      <c r="DM265">
        <f t="shared" si="437"/>
        <v>43121.846718243913</v>
      </c>
      <c r="DN265" s="34">
        <f t="shared" si="438"/>
        <v>12099.779999999999</v>
      </c>
      <c r="DO265" s="34">
        <f t="shared" si="439"/>
        <v>166.43504147331598</v>
      </c>
      <c r="DP265" s="34">
        <f t="shared" si="440"/>
        <v>3499.9036916078949</v>
      </c>
      <c r="DQ265" s="9">
        <f t="shared" si="441"/>
        <v>44769.185999999994</v>
      </c>
      <c r="DR265" s="59">
        <f t="shared" si="442"/>
        <v>0.19987972396193684</v>
      </c>
      <c r="DS265" s="59">
        <f t="shared" si="443"/>
        <v>2.7493880175738662E-3</v>
      </c>
      <c r="DT265" s="59">
        <f t="shared" si="444"/>
        <v>5.7815909361323088E-2</v>
      </c>
      <c r="DU265" s="59">
        <f t="shared" si="445"/>
        <v>0.73955497865916631</v>
      </c>
      <c r="DV265" s="14">
        <f t="shared" si="446"/>
        <v>8619.1828187715455</v>
      </c>
      <c r="DW265" s="14">
        <f t="shared" si="447"/>
        <v>118.55868866279674</v>
      </c>
      <c r="DX265" s="14">
        <f t="shared" si="448"/>
        <v>2493.1287813548574</v>
      </c>
      <c r="DY265" s="14">
        <f t="shared" si="449"/>
        <v>31890.976429454717</v>
      </c>
      <c r="DZ265" s="34" t="e">
        <f t="shared" si="450"/>
        <v>#REF!</v>
      </c>
      <c r="EA265" s="34" t="e">
        <f t="shared" si="451"/>
        <v>#REF!</v>
      </c>
      <c r="EB265" s="34" t="e">
        <f t="shared" si="452"/>
        <v>#REF!</v>
      </c>
      <c r="EC265" s="34" t="e">
        <f t="shared" si="453"/>
        <v>#REF!</v>
      </c>
      <c r="ED265" s="34" t="e">
        <f t="shared" si="454"/>
        <v>#REF!</v>
      </c>
      <c r="EE265" s="59" t="e">
        <f t="shared" si="455"/>
        <v>#REF!</v>
      </c>
      <c r="EF265" s="59" t="e">
        <f t="shared" si="456"/>
        <v>#REF!</v>
      </c>
      <c r="EG265" s="59" t="e">
        <f t="shared" si="457"/>
        <v>#REF!</v>
      </c>
      <c r="EH265" s="59" t="e">
        <f t="shared" si="458"/>
        <v>#REF!</v>
      </c>
      <c r="EI265" s="14" t="e">
        <f t="shared" si="459"/>
        <v>#REF!</v>
      </c>
      <c r="EJ265" s="14" t="e">
        <f t="shared" si="460"/>
        <v>#REF!</v>
      </c>
      <c r="EK265" s="14" t="e">
        <f t="shared" si="461"/>
        <v>#REF!</v>
      </c>
      <c r="EL265" s="14" t="e">
        <f t="shared" si="462"/>
        <v>#REF!</v>
      </c>
      <c r="EM265" t="e">
        <f t="shared" si="463"/>
        <v>#REF!</v>
      </c>
      <c r="EN265" s="34" t="e">
        <f t="shared" si="464"/>
        <v>#REF!</v>
      </c>
      <c r="EO265" s="34" t="e">
        <f t="shared" si="465"/>
        <v>#REF!</v>
      </c>
      <c r="EP265" s="34" t="e">
        <f t="shared" si="466"/>
        <v>#REF!</v>
      </c>
      <c r="EQ265" s="34" t="e">
        <f t="shared" si="467"/>
        <v>#REF!</v>
      </c>
      <c r="ER265" s="59" t="e">
        <f t="shared" si="468"/>
        <v>#REF!</v>
      </c>
      <c r="ES265" s="59" t="e">
        <f t="shared" si="469"/>
        <v>#REF!</v>
      </c>
      <c r="ET265" s="59" t="e">
        <f t="shared" si="470"/>
        <v>#REF!</v>
      </c>
      <c r="EU265" s="59" t="e">
        <f t="shared" si="471"/>
        <v>#REF!</v>
      </c>
      <c r="EV265" s="14" t="e">
        <f t="shared" si="472"/>
        <v>#REF!</v>
      </c>
      <c r="EW265" s="14" t="e">
        <f t="shared" si="473"/>
        <v>#REF!</v>
      </c>
      <c r="EX265" s="14" t="e">
        <f t="shared" si="474"/>
        <v>#REF!</v>
      </c>
      <c r="EY265" s="14" t="e">
        <f t="shared" si="475"/>
        <v>#REF!</v>
      </c>
    </row>
    <row r="266" spans="1:155" x14ac:dyDescent="0.2">
      <c r="A266" s="17">
        <v>30075999</v>
      </c>
      <c r="B266" t="s">
        <v>62</v>
      </c>
      <c r="C266" t="s">
        <v>1931</v>
      </c>
      <c r="F266" t="s">
        <v>66</v>
      </c>
      <c r="G266" t="s">
        <v>42</v>
      </c>
      <c r="H266" t="s">
        <v>1932</v>
      </c>
      <c r="I266" t="s">
        <v>68</v>
      </c>
      <c r="J266" s="19" t="s">
        <v>69</v>
      </c>
      <c r="K266" t="s">
        <v>70</v>
      </c>
      <c r="L266">
        <v>1964</v>
      </c>
      <c r="M266">
        <f t="shared" si="385"/>
        <v>1964</v>
      </c>
      <c r="N266">
        <v>55</v>
      </c>
      <c r="O266" s="19">
        <f t="shared" si="386"/>
        <v>55</v>
      </c>
      <c r="P266" t="s">
        <v>80</v>
      </c>
      <c r="Q266" s="19" t="str">
        <f t="shared" si="387"/>
        <v>50-60</v>
      </c>
      <c r="R266" s="24">
        <v>296.5</v>
      </c>
      <c r="S266" s="15">
        <f t="shared" si="388"/>
        <v>0.29649999999999999</v>
      </c>
      <c r="AB266" t="s">
        <v>1933</v>
      </c>
      <c r="AE266" t="str">
        <f t="shared" si="389"/>
        <v>&lt;10</v>
      </c>
      <c r="AJ266" s="33" t="s">
        <v>188</v>
      </c>
      <c r="AL266" t="s">
        <v>78</v>
      </c>
      <c r="AM266" t="s">
        <v>86</v>
      </c>
      <c r="AN266">
        <v>220</v>
      </c>
      <c r="AO266" s="70">
        <v>4</v>
      </c>
      <c r="AP266">
        <v>2</v>
      </c>
      <c r="AQ266">
        <v>0</v>
      </c>
      <c r="AR266">
        <v>1</v>
      </c>
      <c r="AS266" s="82" t="str">
        <f t="shared" si="390"/>
        <v>Gw-0-1</v>
      </c>
      <c r="AT266" s="14">
        <f t="shared" si="391"/>
        <v>40000</v>
      </c>
      <c r="AU266" s="81">
        <f>VLOOKUP(C266,Bushfire_Vlookup!$F$2:$H$12575,3,FALSE)</f>
        <v>550.20848799999999</v>
      </c>
      <c r="AV266" s="14">
        <f>VLOOKUP(AS266,Safety_collateral_Vlookup!$J$3:$L$20,2,FALSE)</f>
        <v>11570.139925214824</v>
      </c>
      <c r="AW266" s="14">
        <f>VLOOKUP(AS266,Safety_collateral_Vlookup!$J$3:$L$20,3,FALSE)</f>
        <v>148000</v>
      </c>
      <c r="AX266" s="48">
        <f t="shared" si="392"/>
        <v>213528.4117569002</v>
      </c>
      <c r="AY266" s="49">
        <f t="shared" si="476"/>
        <v>22534</v>
      </c>
      <c r="AZ266" s="14">
        <v>76000</v>
      </c>
      <c r="BA266" s="16">
        <f t="shared" si="393"/>
        <v>9.4758325977145734</v>
      </c>
      <c r="BB266" t="e">
        <f>IF(BA266&lt;=#REF!,#REF!,IF(BA266&lt;=#REF!,#REF!,IF(BA266&lt;=#REF!,#REF!,IF(BA266&lt;=#REF!,#REF!,#REF!))))</f>
        <v>#REF!</v>
      </c>
      <c r="BC266" s="51">
        <v>4</v>
      </c>
      <c r="BD266" s="21">
        <v>70</v>
      </c>
      <c r="BE266" s="21">
        <v>6.4399999999999999E-2</v>
      </c>
      <c r="BF266" s="26">
        <f t="shared" si="394"/>
        <v>1469.8070290922008</v>
      </c>
      <c r="BG266" s="21">
        <v>7</v>
      </c>
      <c r="BH266" s="21">
        <f t="shared" si="395"/>
        <v>54.6</v>
      </c>
      <c r="BI266" s="28">
        <f t="shared" si="396"/>
        <v>2.2519960070400004E-2</v>
      </c>
      <c r="BJ266" s="27">
        <f t="shared" si="397"/>
        <v>2.2519960070400004E-2</v>
      </c>
      <c r="BK266" s="28">
        <f t="shared" si="398"/>
        <v>0.34525945935897451</v>
      </c>
      <c r="BL266" s="35">
        <f t="shared" si="399"/>
        <v>3.2716208396630804</v>
      </c>
      <c r="BM266" s="21" t="str">
        <f t="shared" si="400"/>
        <v>Cr4</v>
      </c>
      <c r="BN266" s="51">
        <v>4</v>
      </c>
      <c r="BO266" s="21">
        <v>1</v>
      </c>
      <c r="BP266" s="50" t="s">
        <v>5497</v>
      </c>
      <c r="BQ266" s="14">
        <v>40000</v>
      </c>
      <c r="BR266">
        <f>IFERROR(VLOOKUP(AO266,'Model Failure data- Lines'!$A$37:$E$41,3,FALSE),'Model Failure data- Lines'!$C$37)</f>
        <v>0.45419999999999999</v>
      </c>
      <c r="BS266" s="14">
        <f t="shared" si="401"/>
        <v>96984.604619984064</v>
      </c>
      <c r="BT266" s="34">
        <f t="shared" si="383"/>
        <v>20099.210798889326</v>
      </c>
      <c r="BU266" s="34">
        <f t="shared" si="402"/>
        <v>4.8252941665422702</v>
      </c>
      <c r="BV266" s="54">
        <f t="shared" si="403"/>
        <v>76885.393821094738</v>
      </c>
      <c r="BW266">
        <f>IFERROR(VLOOKUP(AO266,'Model Failure data- Lines'!$A$37:$E$41,4,FALSE),'Model Failure data- Lines'!$D$37)</f>
        <v>0.40249999999999997</v>
      </c>
      <c r="BX266" s="14">
        <f t="shared" si="404"/>
        <v>85945.185732152328</v>
      </c>
      <c r="BY266" s="34">
        <f t="shared" si="405"/>
        <v>17927.499544607672</v>
      </c>
      <c r="BZ266" s="71">
        <f t="shared" si="406"/>
        <v>4.7940419977867679</v>
      </c>
      <c r="CA266" s="71">
        <f t="shared" si="407"/>
        <v>68017.686187544663</v>
      </c>
      <c r="CB266" s="56">
        <v>1</v>
      </c>
      <c r="CC266">
        <f>IFERROR(VLOOKUP(AO266,'Model Failure data- Lines'!$A$37:$E$41,5,FALSE),'Model Failure data- Lines'!$E$37)</f>
        <v>0.28349999999999997</v>
      </c>
      <c r="CD266" s="14">
        <f t="shared" si="408"/>
        <v>60535.304733081197</v>
      </c>
      <c r="CE266" s="34">
        <f t="shared" si="409"/>
        <v>14262.680390605676</v>
      </c>
      <c r="CF266" s="34">
        <f t="shared" si="410"/>
        <v>4.2443147483662091</v>
      </c>
      <c r="CG266" s="54">
        <f t="shared" si="411"/>
        <v>46272.624342475523</v>
      </c>
      <c r="CH266" t="e">
        <f>IFERROR(VLOOKUP(AO266,'Model Failure data- Lines'!#REF!,3,FALSE),'Model Failure data- Lines'!#REF!)</f>
        <v>#REF!</v>
      </c>
      <c r="CI266" s="14" t="e">
        <f t="shared" si="412"/>
        <v>#REF!</v>
      </c>
      <c r="CJ266" s="34">
        <f t="shared" si="413"/>
        <v>19278.62808895026</v>
      </c>
      <c r="CK266" s="34" t="e">
        <f t="shared" si="414"/>
        <v>#REF!</v>
      </c>
      <c r="CL266" s="54" t="e">
        <f t="shared" si="415"/>
        <v>#REF!</v>
      </c>
      <c r="CM266" t="e">
        <f>IFERROR(VLOOKUP(AO266,'Model Failure data- Lines'!#REF!,4,FALSE),'Model Failure data- Lines'!#REF!)</f>
        <v>#REF!</v>
      </c>
      <c r="CN266" s="14" t="e">
        <f t="shared" si="416"/>
        <v>#REF!</v>
      </c>
      <c r="CO266" s="34">
        <f t="shared" si="417"/>
        <v>16493.543134466225</v>
      </c>
      <c r="CP266" s="34" t="e">
        <f t="shared" si="418"/>
        <v>#REF!</v>
      </c>
      <c r="CQ266" s="54" t="e">
        <f t="shared" si="419"/>
        <v>#REF!</v>
      </c>
      <c r="CR266" t="e">
        <f>IFERROR(VLOOKUP(AO266,'Model Failure data- Lines'!#REF!,5,FALSE),'Model Failure data- Lines'!#REF!)</f>
        <v>#REF!</v>
      </c>
      <c r="CS266" s="14" t="e">
        <f t="shared" si="420"/>
        <v>#REF!</v>
      </c>
      <c r="CT266" s="34">
        <f t="shared" si="421"/>
        <v>12072.289213122302</v>
      </c>
      <c r="CU266" s="34" t="e">
        <f t="shared" si="422"/>
        <v>#REF!</v>
      </c>
      <c r="CV266" s="54" t="e">
        <f t="shared" si="423"/>
        <v>#REF!</v>
      </c>
      <c r="CW266" t="s">
        <v>1933</v>
      </c>
      <c r="CY266">
        <v>1</v>
      </c>
      <c r="CZ266">
        <f t="shared" si="424"/>
        <v>68017.686187544663</v>
      </c>
      <c r="DA266" s="34">
        <f t="shared" si="425"/>
        <v>17178.699999999997</v>
      </c>
      <c r="DB266" s="34">
        <f t="shared" si="426"/>
        <v>236.29666382013997</v>
      </c>
      <c r="DC266" s="34">
        <f t="shared" si="427"/>
        <v>4968.9990683321967</v>
      </c>
      <c r="DD266" s="9">
        <f t="shared" si="428"/>
        <v>63561.189999999995</v>
      </c>
      <c r="DE266" s="59">
        <f t="shared" si="429"/>
        <v>0.19987972396193682</v>
      </c>
      <c r="DF266" s="59">
        <f t="shared" si="430"/>
        <v>2.7493880175738657E-3</v>
      </c>
      <c r="DG266" s="59">
        <f t="shared" si="431"/>
        <v>5.7815909361323081E-2</v>
      </c>
      <c r="DH266" s="59">
        <f t="shared" si="432"/>
        <v>0.73955497865916631</v>
      </c>
      <c r="DI266" s="14">
        <f t="shared" si="433"/>
        <v>13595.356339696069</v>
      </c>
      <c r="DJ266" s="14">
        <f t="shared" si="434"/>
        <v>187.00701138713472</v>
      </c>
      <c r="DK266" s="14">
        <f t="shared" si="435"/>
        <v>3932.5043795859988</v>
      </c>
      <c r="DL266" s="14">
        <f t="shared" si="436"/>
        <v>50302.818456875466</v>
      </c>
      <c r="DM266">
        <f t="shared" si="437"/>
        <v>46272.624342475516</v>
      </c>
      <c r="DN266" s="34">
        <f t="shared" si="438"/>
        <v>12099.779999999999</v>
      </c>
      <c r="DO266" s="34">
        <f t="shared" si="439"/>
        <v>166.43504147331598</v>
      </c>
      <c r="DP266" s="34">
        <f t="shared" si="440"/>
        <v>3499.9036916078949</v>
      </c>
      <c r="DQ266" s="9">
        <f t="shared" si="441"/>
        <v>44769.185999999994</v>
      </c>
      <c r="DR266" s="59">
        <f t="shared" si="442"/>
        <v>0.19987972396193684</v>
      </c>
      <c r="DS266" s="59">
        <f t="shared" si="443"/>
        <v>2.7493880175738662E-3</v>
      </c>
      <c r="DT266" s="59">
        <f t="shared" si="444"/>
        <v>5.7815909361323088E-2</v>
      </c>
      <c r="DU266" s="59">
        <f t="shared" si="445"/>
        <v>0.73955497865916631</v>
      </c>
      <c r="DV266" s="14">
        <f t="shared" si="446"/>
        <v>9248.9593805684071</v>
      </c>
      <c r="DW266" s="14">
        <f t="shared" si="447"/>
        <v>127.22139890889899</v>
      </c>
      <c r="DX266" s="14">
        <f t="shared" si="448"/>
        <v>2675.293854895117</v>
      </c>
      <c r="DY266" s="14">
        <f t="shared" si="449"/>
        <v>34221.149708103098</v>
      </c>
      <c r="DZ266" s="34" t="e">
        <f t="shared" si="450"/>
        <v>#REF!</v>
      </c>
      <c r="EA266" s="34" t="e">
        <f t="shared" si="451"/>
        <v>#REF!</v>
      </c>
      <c r="EB266" s="34" t="e">
        <f t="shared" si="452"/>
        <v>#REF!</v>
      </c>
      <c r="EC266" s="34" t="e">
        <f t="shared" si="453"/>
        <v>#REF!</v>
      </c>
      <c r="ED266" s="34" t="e">
        <f t="shared" si="454"/>
        <v>#REF!</v>
      </c>
      <c r="EE266" s="59" t="e">
        <f t="shared" si="455"/>
        <v>#REF!</v>
      </c>
      <c r="EF266" s="59" t="e">
        <f t="shared" si="456"/>
        <v>#REF!</v>
      </c>
      <c r="EG266" s="59" t="e">
        <f t="shared" si="457"/>
        <v>#REF!</v>
      </c>
      <c r="EH266" s="59" t="e">
        <f t="shared" si="458"/>
        <v>#REF!</v>
      </c>
      <c r="EI266" s="14" t="e">
        <f t="shared" si="459"/>
        <v>#REF!</v>
      </c>
      <c r="EJ266" s="14" t="e">
        <f t="shared" si="460"/>
        <v>#REF!</v>
      </c>
      <c r="EK266" s="14" t="e">
        <f t="shared" si="461"/>
        <v>#REF!</v>
      </c>
      <c r="EL266" s="14" t="e">
        <f t="shared" si="462"/>
        <v>#REF!</v>
      </c>
      <c r="EM266" t="e">
        <f t="shared" si="463"/>
        <v>#REF!</v>
      </c>
      <c r="EN266" s="34" t="e">
        <f t="shared" si="464"/>
        <v>#REF!</v>
      </c>
      <c r="EO266" s="34" t="e">
        <f t="shared" si="465"/>
        <v>#REF!</v>
      </c>
      <c r="EP266" s="34" t="e">
        <f t="shared" si="466"/>
        <v>#REF!</v>
      </c>
      <c r="EQ266" s="34" t="e">
        <f t="shared" si="467"/>
        <v>#REF!</v>
      </c>
      <c r="ER266" s="59" t="e">
        <f t="shared" si="468"/>
        <v>#REF!</v>
      </c>
      <c r="ES266" s="59" t="e">
        <f t="shared" si="469"/>
        <v>#REF!</v>
      </c>
      <c r="ET266" s="59" t="e">
        <f t="shared" si="470"/>
        <v>#REF!</v>
      </c>
      <c r="EU266" s="59" t="e">
        <f t="shared" si="471"/>
        <v>#REF!</v>
      </c>
      <c r="EV266" s="14" t="e">
        <f t="shared" si="472"/>
        <v>#REF!</v>
      </c>
      <c r="EW266" s="14" t="e">
        <f t="shared" si="473"/>
        <v>#REF!</v>
      </c>
      <c r="EX266" s="14" t="e">
        <f t="shared" si="474"/>
        <v>#REF!</v>
      </c>
      <c r="EY266" s="14" t="e">
        <f t="shared" si="475"/>
        <v>#REF!</v>
      </c>
    </row>
    <row r="267" spans="1:155" x14ac:dyDescent="0.2">
      <c r="A267" s="17">
        <v>30249990</v>
      </c>
      <c r="B267" t="s">
        <v>62</v>
      </c>
      <c r="C267" t="s">
        <v>4105</v>
      </c>
      <c r="D267" t="s">
        <v>4106</v>
      </c>
      <c r="E267" t="s">
        <v>4107</v>
      </c>
      <c r="F267" t="s">
        <v>41</v>
      </c>
      <c r="G267" t="s">
        <v>42</v>
      </c>
      <c r="H267" t="s">
        <v>4108</v>
      </c>
      <c r="I267" t="s">
        <v>68</v>
      </c>
      <c r="J267" s="19" t="s">
        <v>69</v>
      </c>
      <c r="K267" t="s">
        <v>70</v>
      </c>
      <c r="L267">
        <v>1964</v>
      </c>
      <c r="M267">
        <f t="shared" si="385"/>
        <v>1964</v>
      </c>
      <c r="N267">
        <v>55</v>
      </c>
      <c r="O267" s="19">
        <f t="shared" si="386"/>
        <v>55</v>
      </c>
      <c r="P267" t="s">
        <v>80</v>
      </c>
      <c r="Q267" s="19" t="str">
        <f t="shared" si="387"/>
        <v>50-60</v>
      </c>
      <c r="R267" s="23">
        <v>433.1</v>
      </c>
      <c r="S267" s="15">
        <f t="shared" si="388"/>
        <v>0.43310000000000004</v>
      </c>
      <c r="T267">
        <v>30260370</v>
      </c>
      <c r="U267" t="s">
        <v>45</v>
      </c>
      <c r="V267" t="s">
        <v>46</v>
      </c>
      <c r="W267" t="s">
        <v>47</v>
      </c>
      <c r="X267" t="s">
        <v>48</v>
      </c>
      <c r="Y267" t="s">
        <v>572</v>
      </c>
      <c r="Z267" t="s">
        <v>4109</v>
      </c>
      <c r="AA267" t="s">
        <v>4110</v>
      </c>
      <c r="AB267" t="s">
        <v>220</v>
      </c>
      <c r="AC267">
        <v>1964</v>
      </c>
      <c r="AD267">
        <v>110</v>
      </c>
      <c r="AE267" t="str">
        <f t="shared" si="389"/>
        <v>&gt;80</v>
      </c>
      <c r="AF267">
        <v>-37.930825630000001</v>
      </c>
      <c r="AG267">
        <v>145.20859461000001</v>
      </c>
      <c r="AH267" t="s">
        <v>75</v>
      </c>
      <c r="AI267" t="s">
        <v>76</v>
      </c>
      <c r="AJ267" s="33" t="s">
        <v>188</v>
      </c>
      <c r="AL267" t="s">
        <v>78</v>
      </c>
      <c r="AM267" t="s">
        <v>79</v>
      </c>
      <c r="AN267">
        <v>220</v>
      </c>
      <c r="AO267" s="69">
        <v>4</v>
      </c>
      <c r="AP267">
        <v>2</v>
      </c>
      <c r="AQ267">
        <v>0</v>
      </c>
      <c r="AR267">
        <v>2</v>
      </c>
      <c r="AS267" s="82" t="str">
        <f t="shared" si="390"/>
        <v>Gw-0-2</v>
      </c>
      <c r="AT267" s="14">
        <f t="shared" si="391"/>
        <v>40000</v>
      </c>
      <c r="AU267" s="81">
        <f>VLOOKUP(C267,Bushfire_Vlookup!$F$2:$H$12575,3,FALSE)</f>
        <v>550.20848799999999</v>
      </c>
      <c r="AV267" s="14">
        <f>VLOOKUP(AS267,Safety_collateral_Vlookup!$J$3:$L$20,2,FALSE)</f>
        <v>93570.139925214826</v>
      </c>
      <c r="AW267" s="14">
        <f>VLOOKUP(AS267,Safety_collateral_Vlookup!$J$3:$L$20,3,FALSE)</f>
        <v>550000</v>
      </c>
      <c r="AX267" s="48">
        <f t="shared" si="392"/>
        <v>729956.41175690014</v>
      </c>
      <c r="AY267" s="49">
        <f t="shared" si="476"/>
        <v>32915.600000000006</v>
      </c>
      <c r="AZ267" s="14">
        <v>76000</v>
      </c>
      <c r="BA267" s="16">
        <f t="shared" si="393"/>
        <v>22.176609624521504</v>
      </c>
      <c r="BB267" t="e">
        <f>IF(BA267&lt;=#REF!,#REF!,IF(BA267&lt;=#REF!,#REF!,IF(BA267&lt;=#REF!,#REF!,IF(BA267&lt;=#REF!,#REF!,#REF!))))</f>
        <v>#REF!</v>
      </c>
      <c r="BC267" s="51">
        <v>5</v>
      </c>
      <c r="BD267" s="21">
        <v>70</v>
      </c>
      <c r="BE267" s="21">
        <v>6.4399999999999999E-2</v>
      </c>
      <c r="BF267" s="26">
        <f t="shared" si="394"/>
        <v>2146.959272512082</v>
      </c>
      <c r="BG267" s="21">
        <v>7</v>
      </c>
      <c r="BH267" s="21">
        <f t="shared" si="395"/>
        <v>54.6</v>
      </c>
      <c r="BI267" s="28">
        <f t="shared" si="396"/>
        <v>2.2519960070400004E-2</v>
      </c>
      <c r="BJ267" s="27">
        <f t="shared" si="397"/>
        <v>2.2519960070400004E-2</v>
      </c>
      <c r="BK267" s="28">
        <f t="shared" si="398"/>
        <v>0.34525945935897445</v>
      </c>
      <c r="BL267" s="35">
        <f t="shared" si="399"/>
        <v>7.6566842493773244</v>
      </c>
      <c r="BM267" s="21" t="str">
        <f t="shared" si="400"/>
        <v>Cr4</v>
      </c>
      <c r="BN267" s="51">
        <v>4</v>
      </c>
      <c r="BO267" s="21">
        <v>1</v>
      </c>
      <c r="BP267" s="50" t="s">
        <v>5497</v>
      </c>
      <c r="BQ267" s="14">
        <v>40000</v>
      </c>
      <c r="BR267">
        <f>IFERROR(VLOOKUP(AO267,'Model Failure data- Lines'!$A$37:$E$41,3,FALSE),'Model Failure data- Lines'!$C$37)</f>
        <v>0.45419999999999999</v>
      </c>
      <c r="BS267" s="14">
        <f t="shared" si="401"/>
        <v>331546.20221998403</v>
      </c>
      <c r="BT267" s="34">
        <f t="shared" si="383"/>
        <v>29359.083295106135</v>
      </c>
      <c r="BU267" s="34">
        <f t="shared" si="402"/>
        <v>11.292798173819326</v>
      </c>
      <c r="BV267" s="54">
        <f t="shared" si="403"/>
        <v>302187.1189248779</v>
      </c>
      <c r="BW267">
        <f>IFERROR(VLOOKUP(AO267,'Model Failure data- Lines'!$A$37:$E$41,4,FALSE),'Model Failure data- Lines'!$D$37)</f>
        <v>0.40249999999999997</v>
      </c>
      <c r="BX267" s="14">
        <f t="shared" si="404"/>
        <v>293807.45573215227</v>
      </c>
      <c r="BY267" s="34">
        <f t="shared" si="405"/>
        <v>26186.846720976679</v>
      </c>
      <c r="BZ267" s="71">
        <f t="shared" si="406"/>
        <v>11.219657672521569</v>
      </c>
      <c r="CA267" s="71">
        <f t="shared" si="407"/>
        <v>267620.60901117558</v>
      </c>
      <c r="CB267" s="56">
        <v>1</v>
      </c>
      <c r="CC267">
        <f>IFERROR(VLOOKUP(AO267,'Model Failure data- Lines'!$A$37:$E$41,5,FALSE),'Model Failure data- Lines'!$E$37)</f>
        <v>0.28349999999999997</v>
      </c>
      <c r="CD267" s="14">
        <f t="shared" si="408"/>
        <v>206942.64273308116</v>
      </c>
      <c r="CE267" s="34">
        <f t="shared" si="409"/>
        <v>20833.6151000719</v>
      </c>
      <c r="CF267" s="34">
        <f t="shared" si="410"/>
        <v>9.9331125077935685</v>
      </c>
      <c r="CG267" s="54">
        <f t="shared" si="411"/>
        <v>186109.02763300925</v>
      </c>
      <c r="CH267" t="e">
        <f>IFERROR(VLOOKUP(AO267,'Model Failure data- Lines'!#REF!,3,FALSE),'Model Failure data- Lines'!#REF!)</f>
        <v>#REF!</v>
      </c>
      <c r="CI267" s="14" t="e">
        <f t="shared" si="412"/>
        <v>#REF!</v>
      </c>
      <c r="CJ267" s="34">
        <f t="shared" si="413"/>
        <v>28160.45135016647</v>
      </c>
      <c r="CK267" s="34" t="e">
        <f t="shared" si="414"/>
        <v>#REF!</v>
      </c>
      <c r="CL267" s="54" t="e">
        <f t="shared" si="415"/>
        <v>#REF!</v>
      </c>
      <c r="CM267" t="e">
        <f>IFERROR(VLOOKUP(AO267,'Model Failure data- Lines'!#REF!,4,FALSE),'Model Failure data- Lines'!#REF!)</f>
        <v>#REF!</v>
      </c>
      <c r="CN267" s="14" t="e">
        <f t="shared" si="416"/>
        <v>#REF!</v>
      </c>
      <c r="CO267" s="34">
        <f t="shared" si="417"/>
        <v>24092.254743802103</v>
      </c>
      <c r="CP267" s="34" t="e">
        <f t="shared" si="418"/>
        <v>#REF!</v>
      </c>
      <c r="CQ267" s="54" t="e">
        <f t="shared" si="419"/>
        <v>#REF!</v>
      </c>
      <c r="CR267" t="e">
        <f>IFERROR(VLOOKUP(AO267,'Model Failure data- Lines'!#REF!,5,FALSE),'Model Failure data- Lines'!#REF!)</f>
        <v>#REF!</v>
      </c>
      <c r="CS267" s="14" t="e">
        <f t="shared" si="420"/>
        <v>#REF!</v>
      </c>
      <c r="CT267" s="34">
        <f t="shared" si="421"/>
        <v>17634.092607768194</v>
      </c>
      <c r="CU267" s="34" t="e">
        <f t="shared" si="422"/>
        <v>#REF!</v>
      </c>
      <c r="CV267" s="54" t="e">
        <f t="shared" si="423"/>
        <v>#REF!</v>
      </c>
      <c r="CW267" t="s">
        <v>220</v>
      </c>
      <c r="CY267">
        <v>1</v>
      </c>
      <c r="CZ267">
        <f t="shared" si="424"/>
        <v>267620.60901117558</v>
      </c>
      <c r="DA267" s="34">
        <f t="shared" si="425"/>
        <v>17178.699999999997</v>
      </c>
      <c r="DB267" s="34">
        <f t="shared" si="426"/>
        <v>236.29666382013997</v>
      </c>
      <c r="DC267" s="34">
        <f t="shared" si="427"/>
        <v>40185.334068332195</v>
      </c>
      <c r="DD267" s="9">
        <f t="shared" si="428"/>
        <v>236207.12499999997</v>
      </c>
      <c r="DE267" s="59">
        <f t="shared" si="429"/>
        <v>5.8469244618696306E-2</v>
      </c>
      <c r="DF267" s="59">
        <f t="shared" si="430"/>
        <v>8.0425686690387577E-4</v>
      </c>
      <c r="DG267" s="59">
        <f t="shared" si="431"/>
        <v>0.13677438500732569</v>
      </c>
      <c r="DH267" s="59">
        <f t="shared" si="432"/>
        <v>0.80395211350707418</v>
      </c>
      <c r="DI267" s="14">
        <f t="shared" si="433"/>
        <v>15647.574853278908</v>
      </c>
      <c r="DJ267" s="14">
        <f t="shared" si="434"/>
        <v>215.23571252223525</v>
      </c>
      <c r="DK267" s="14">
        <f t="shared" si="435"/>
        <v>36603.644212789506</v>
      </c>
      <c r="DL267" s="14">
        <f t="shared" si="436"/>
        <v>215154.15423258496</v>
      </c>
      <c r="DM267">
        <f t="shared" si="437"/>
        <v>186109.02763300927</v>
      </c>
      <c r="DN267" s="34">
        <f t="shared" si="438"/>
        <v>12099.779999999999</v>
      </c>
      <c r="DO267" s="34">
        <f t="shared" si="439"/>
        <v>166.43504147331598</v>
      </c>
      <c r="DP267" s="34">
        <f t="shared" si="440"/>
        <v>28304.45269160789</v>
      </c>
      <c r="DQ267" s="9">
        <f t="shared" si="441"/>
        <v>166371.97499999998</v>
      </c>
      <c r="DR267" s="59">
        <f t="shared" si="442"/>
        <v>5.8469244618696313E-2</v>
      </c>
      <c r="DS267" s="59">
        <f t="shared" si="443"/>
        <v>8.0425686690387577E-4</v>
      </c>
      <c r="DT267" s="59">
        <f t="shared" si="444"/>
        <v>0.13677438500732569</v>
      </c>
      <c r="DU267" s="59">
        <f t="shared" si="445"/>
        <v>0.8039521135070743</v>
      </c>
      <c r="DV267" s="14">
        <f t="shared" si="446"/>
        <v>10881.654262422129</v>
      </c>
      <c r="DW267" s="14">
        <f t="shared" si="447"/>
        <v>149.67946346665087</v>
      </c>
      <c r="DX267" s="14">
        <f t="shared" si="448"/>
        <v>25454.947798816225</v>
      </c>
      <c r="DY267" s="14">
        <f t="shared" si="449"/>
        <v>149622.74610830427</v>
      </c>
      <c r="DZ267" s="34" t="e">
        <f t="shared" si="450"/>
        <v>#REF!</v>
      </c>
      <c r="EA267" s="34" t="e">
        <f t="shared" si="451"/>
        <v>#REF!</v>
      </c>
      <c r="EB267" s="34" t="e">
        <f t="shared" si="452"/>
        <v>#REF!</v>
      </c>
      <c r="EC267" s="34" t="e">
        <f t="shared" si="453"/>
        <v>#REF!</v>
      </c>
      <c r="ED267" s="34" t="e">
        <f t="shared" si="454"/>
        <v>#REF!</v>
      </c>
      <c r="EE267" s="59" t="e">
        <f t="shared" si="455"/>
        <v>#REF!</v>
      </c>
      <c r="EF267" s="59" t="e">
        <f t="shared" si="456"/>
        <v>#REF!</v>
      </c>
      <c r="EG267" s="59" t="e">
        <f t="shared" si="457"/>
        <v>#REF!</v>
      </c>
      <c r="EH267" s="59" t="e">
        <f t="shared" si="458"/>
        <v>#REF!</v>
      </c>
      <c r="EI267" s="14" t="e">
        <f t="shared" si="459"/>
        <v>#REF!</v>
      </c>
      <c r="EJ267" s="14" t="e">
        <f t="shared" si="460"/>
        <v>#REF!</v>
      </c>
      <c r="EK267" s="14" t="e">
        <f t="shared" si="461"/>
        <v>#REF!</v>
      </c>
      <c r="EL267" s="14" t="e">
        <f t="shared" si="462"/>
        <v>#REF!</v>
      </c>
      <c r="EM267" t="e">
        <f t="shared" si="463"/>
        <v>#REF!</v>
      </c>
      <c r="EN267" s="34" t="e">
        <f t="shared" si="464"/>
        <v>#REF!</v>
      </c>
      <c r="EO267" s="34" t="e">
        <f t="shared" si="465"/>
        <v>#REF!</v>
      </c>
      <c r="EP267" s="34" t="e">
        <f t="shared" si="466"/>
        <v>#REF!</v>
      </c>
      <c r="EQ267" s="34" t="e">
        <f t="shared" si="467"/>
        <v>#REF!</v>
      </c>
      <c r="ER267" s="59" t="e">
        <f t="shared" si="468"/>
        <v>#REF!</v>
      </c>
      <c r="ES267" s="59" t="e">
        <f t="shared" si="469"/>
        <v>#REF!</v>
      </c>
      <c r="ET267" s="59" t="e">
        <f t="shared" si="470"/>
        <v>#REF!</v>
      </c>
      <c r="EU267" s="59" t="e">
        <f t="shared" si="471"/>
        <v>#REF!</v>
      </c>
      <c r="EV267" s="14" t="e">
        <f t="shared" si="472"/>
        <v>#REF!</v>
      </c>
      <c r="EW267" s="14" t="e">
        <f t="shared" si="473"/>
        <v>#REF!</v>
      </c>
      <c r="EX267" s="14" t="e">
        <f t="shared" si="474"/>
        <v>#REF!</v>
      </c>
      <c r="EY267" s="14" t="e">
        <f t="shared" si="475"/>
        <v>#REF!</v>
      </c>
    </row>
    <row r="268" spans="1:155" x14ac:dyDescent="0.2">
      <c r="A268" s="17">
        <v>30163474</v>
      </c>
      <c r="B268" t="s">
        <v>62</v>
      </c>
      <c r="C268" t="s">
        <v>3025</v>
      </c>
      <c r="D268" t="s">
        <v>3026</v>
      </c>
      <c r="E268" t="s">
        <v>3027</v>
      </c>
      <c r="F268" t="s">
        <v>66</v>
      </c>
      <c r="G268" t="s">
        <v>42</v>
      </c>
      <c r="H268" t="s">
        <v>3028</v>
      </c>
      <c r="I268" t="s">
        <v>68</v>
      </c>
      <c r="J268" s="19" t="s">
        <v>69</v>
      </c>
      <c r="K268" t="s">
        <v>70</v>
      </c>
      <c r="L268">
        <v>1964</v>
      </c>
      <c r="M268">
        <f t="shared" si="385"/>
        <v>1964</v>
      </c>
      <c r="N268">
        <v>55</v>
      </c>
      <c r="O268" s="19">
        <f t="shared" si="386"/>
        <v>55</v>
      </c>
      <c r="P268" t="s">
        <v>80</v>
      </c>
      <c r="Q268" s="19" t="str">
        <f t="shared" si="387"/>
        <v>50-60</v>
      </c>
      <c r="R268" s="23">
        <v>295.7</v>
      </c>
      <c r="S268" s="15">
        <f t="shared" si="388"/>
        <v>0.29569999999999996</v>
      </c>
      <c r="T268">
        <v>30221764</v>
      </c>
      <c r="U268" t="s">
        <v>45</v>
      </c>
      <c r="V268" t="s">
        <v>46</v>
      </c>
      <c r="W268" s="20" t="s">
        <v>87</v>
      </c>
      <c r="X268" t="s">
        <v>48</v>
      </c>
      <c r="Y268" t="s">
        <v>608</v>
      </c>
      <c r="Z268" t="s">
        <v>3029</v>
      </c>
      <c r="AA268" t="s">
        <v>3030</v>
      </c>
      <c r="AB268" t="s">
        <v>240</v>
      </c>
      <c r="AC268">
        <v>1964</v>
      </c>
      <c r="AD268">
        <v>110</v>
      </c>
      <c r="AE268" t="str">
        <f t="shared" si="389"/>
        <v>&gt;80</v>
      </c>
      <c r="AF268">
        <v>-37.931094870000003</v>
      </c>
      <c r="AG268">
        <v>145.20074621000001</v>
      </c>
      <c r="AH268" t="s">
        <v>75</v>
      </c>
      <c r="AI268" t="s">
        <v>76</v>
      </c>
      <c r="AJ268" s="33" t="s">
        <v>188</v>
      </c>
      <c r="AL268" t="s">
        <v>78</v>
      </c>
      <c r="AM268" t="s">
        <v>79</v>
      </c>
      <c r="AN268">
        <v>220</v>
      </c>
      <c r="AO268" s="69">
        <v>4</v>
      </c>
      <c r="AP268">
        <v>2</v>
      </c>
      <c r="AQ268">
        <v>0</v>
      </c>
      <c r="AR268">
        <v>1</v>
      </c>
      <c r="AS268" s="82" t="str">
        <f t="shared" si="390"/>
        <v>Gw-0-1</v>
      </c>
      <c r="AT268" s="14">
        <f t="shared" si="391"/>
        <v>40000</v>
      </c>
      <c r="AU268" s="81">
        <f>VLOOKUP(C268,Bushfire_Vlookup!$F$2:$H$12575,3,FALSE)</f>
        <v>550.20848799999999</v>
      </c>
      <c r="AV268" s="14">
        <f>VLOOKUP(AS268,Safety_collateral_Vlookup!$J$3:$L$20,2,FALSE)</f>
        <v>11570.139925214824</v>
      </c>
      <c r="AW268" s="14">
        <f>VLOOKUP(AS268,Safety_collateral_Vlookup!$J$3:$L$20,3,FALSE)</f>
        <v>148000</v>
      </c>
      <c r="AX268" s="48">
        <f t="shared" si="392"/>
        <v>213528.4117569002</v>
      </c>
      <c r="AY268" s="49">
        <f t="shared" si="476"/>
        <v>22473.199999999997</v>
      </c>
      <c r="AZ268" s="14">
        <v>76000</v>
      </c>
      <c r="BA268" s="16">
        <f t="shared" si="393"/>
        <v>9.5014689388649689</v>
      </c>
      <c r="BB268" t="e">
        <f>IF(BA268&lt;=#REF!,#REF!,IF(BA268&lt;=#REF!,#REF!,IF(BA268&lt;=#REF!,#REF!,IF(BA268&lt;=#REF!,#REF!,#REF!))))</f>
        <v>#REF!</v>
      </c>
      <c r="BC268" s="51">
        <v>4</v>
      </c>
      <c r="BD268" s="21">
        <v>70</v>
      </c>
      <c r="BE268" s="21">
        <v>6.4399999999999999E-2</v>
      </c>
      <c r="BF268" s="26">
        <f t="shared" si="394"/>
        <v>1465.8412765685118</v>
      </c>
      <c r="BG268" s="21">
        <v>7</v>
      </c>
      <c r="BH268" s="21">
        <f t="shared" si="395"/>
        <v>54.6</v>
      </c>
      <c r="BI268" s="28">
        <f t="shared" si="396"/>
        <v>2.2519960070400004E-2</v>
      </c>
      <c r="BJ268" s="27">
        <f t="shared" si="397"/>
        <v>2.2519960070400004E-2</v>
      </c>
      <c r="BK268" s="28">
        <f t="shared" si="398"/>
        <v>0.34525945935897445</v>
      </c>
      <c r="BL268" s="35">
        <f t="shared" si="399"/>
        <v>3.280472028948608</v>
      </c>
      <c r="BM268" s="21" t="str">
        <f t="shared" si="400"/>
        <v>Cr4</v>
      </c>
      <c r="BN268" s="51">
        <v>4</v>
      </c>
      <c r="BO268" s="21">
        <v>1</v>
      </c>
      <c r="BP268" s="50" t="s">
        <v>5497</v>
      </c>
      <c r="BQ268" s="14">
        <v>40000</v>
      </c>
      <c r="BR268">
        <f>IFERROR(VLOOKUP(AO268,'Model Failure data- Lines'!$A$37:$E$41,3,FALSE),'Model Failure data- Lines'!$C$37)</f>
        <v>0.45419999999999999</v>
      </c>
      <c r="BS268" s="14">
        <f t="shared" si="401"/>
        <v>96984.604619984064</v>
      </c>
      <c r="BT268" s="34">
        <f t="shared" si="383"/>
        <v>20044.980213259943</v>
      </c>
      <c r="BU268" s="34">
        <f t="shared" si="402"/>
        <v>4.8383487331071464</v>
      </c>
      <c r="BV268" s="54">
        <f t="shared" si="403"/>
        <v>76939.62440672412</v>
      </c>
      <c r="BW268">
        <f>IFERROR(VLOOKUP(AO268,'Model Failure data- Lines'!$A$37:$E$41,4,FALSE),'Model Failure data- Lines'!$D$37)</f>
        <v>0.40249999999999997</v>
      </c>
      <c r="BX268" s="14">
        <f t="shared" si="404"/>
        <v>85945.185732152328</v>
      </c>
      <c r="BY268" s="34">
        <f t="shared" si="405"/>
        <v>17879.128550895406</v>
      </c>
      <c r="BZ268" s="71">
        <f t="shared" si="406"/>
        <v>4.8070120133370873</v>
      </c>
      <c r="CA268" s="71">
        <f t="shared" si="407"/>
        <v>68066.057181256925</v>
      </c>
      <c r="CB268" s="56">
        <v>1</v>
      </c>
      <c r="CC268">
        <f>IFERROR(VLOOKUP(AO268,'Model Failure data- Lines'!$A$37:$E$41,5,FALSE),'Model Failure data- Lines'!$E$37)</f>
        <v>0.28349999999999997</v>
      </c>
      <c r="CD268" s="14">
        <f t="shared" si="408"/>
        <v>60535.304733081197</v>
      </c>
      <c r="CE268" s="34">
        <f t="shared" si="409"/>
        <v>14224.197610462386</v>
      </c>
      <c r="CF268" s="34">
        <f t="shared" si="410"/>
        <v>4.2557975072390306</v>
      </c>
      <c r="CG268" s="54">
        <f t="shared" si="411"/>
        <v>46311.107122618807</v>
      </c>
      <c r="CH268" t="e">
        <f>IFERROR(VLOOKUP(AO268,'Model Failure data- Lines'!#REF!,3,FALSE),'Model Failure data- Lines'!#REF!)</f>
        <v>#REF!</v>
      </c>
      <c r="CI268" s="14" t="e">
        <f t="shared" si="412"/>
        <v>#REF!</v>
      </c>
      <c r="CJ268" s="34">
        <f t="shared" si="413"/>
        <v>19226.611554477542</v>
      </c>
      <c r="CK268" s="34" t="e">
        <f t="shared" si="414"/>
        <v>#REF!</v>
      </c>
      <c r="CL268" s="54" t="e">
        <f t="shared" si="415"/>
        <v>#REF!</v>
      </c>
      <c r="CM268" t="e">
        <f>IFERROR(VLOOKUP(AO268,'Model Failure data- Lines'!#REF!,4,FALSE),'Model Failure data- Lines'!#REF!)</f>
        <v>#REF!</v>
      </c>
      <c r="CN268" s="14" t="e">
        <f t="shared" si="416"/>
        <v>#REF!</v>
      </c>
      <c r="CO268" s="34">
        <f t="shared" si="417"/>
        <v>16449.041163108472</v>
      </c>
      <c r="CP268" s="34" t="e">
        <f t="shared" si="418"/>
        <v>#REF!</v>
      </c>
      <c r="CQ268" s="54" t="e">
        <f t="shared" si="419"/>
        <v>#REF!</v>
      </c>
      <c r="CR268" t="e">
        <f>IFERROR(VLOOKUP(AO268,'Model Failure data- Lines'!#REF!,5,FALSE),'Model Failure data- Lines'!#REF!)</f>
        <v>#REF!</v>
      </c>
      <c r="CS268" s="14" t="e">
        <f t="shared" si="420"/>
        <v>#REF!</v>
      </c>
      <c r="CT268" s="34">
        <f t="shared" si="421"/>
        <v>12039.71642603799</v>
      </c>
      <c r="CU268" s="34" t="e">
        <f t="shared" si="422"/>
        <v>#REF!</v>
      </c>
      <c r="CV268" s="54" t="e">
        <f t="shared" si="423"/>
        <v>#REF!</v>
      </c>
      <c r="CW268" t="s">
        <v>240</v>
      </c>
      <c r="CY268">
        <v>1</v>
      </c>
      <c r="CZ268">
        <f t="shared" si="424"/>
        <v>68066.057181256925</v>
      </c>
      <c r="DA268" s="34">
        <f t="shared" si="425"/>
        <v>17178.699999999997</v>
      </c>
      <c r="DB268" s="34">
        <f t="shared" si="426"/>
        <v>236.29666382013997</v>
      </c>
      <c r="DC268" s="34">
        <f t="shared" si="427"/>
        <v>4968.9990683321967</v>
      </c>
      <c r="DD268" s="9">
        <f t="shared" si="428"/>
        <v>63561.189999999995</v>
      </c>
      <c r="DE268" s="59">
        <f t="shared" si="429"/>
        <v>0.19987972396193682</v>
      </c>
      <c r="DF268" s="59">
        <f t="shared" si="430"/>
        <v>2.7493880175738657E-3</v>
      </c>
      <c r="DG268" s="59">
        <f t="shared" si="431"/>
        <v>5.7815909361323081E-2</v>
      </c>
      <c r="DH268" s="59">
        <f t="shared" si="432"/>
        <v>0.73955497865916631</v>
      </c>
      <c r="DI268" s="14">
        <f t="shared" si="433"/>
        <v>13605.02472056704</v>
      </c>
      <c r="DJ268" s="14">
        <f t="shared" si="434"/>
        <v>187.14000201764534</v>
      </c>
      <c r="DK268" s="14">
        <f t="shared" si="435"/>
        <v>3935.3009925741844</v>
      </c>
      <c r="DL268" s="14">
        <f t="shared" si="436"/>
        <v>50338.591466098056</v>
      </c>
      <c r="DM268">
        <f t="shared" si="437"/>
        <v>46311.107122618807</v>
      </c>
      <c r="DN268" s="34">
        <f t="shared" si="438"/>
        <v>12099.779999999999</v>
      </c>
      <c r="DO268" s="34">
        <f t="shared" si="439"/>
        <v>166.43504147331598</v>
      </c>
      <c r="DP268" s="34">
        <f t="shared" si="440"/>
        <v>3499.9036916078949</v>
      </c>
      <c r="DQ268" s="9">
        <f t="shared" si="441"/>
        <v>44769.185999999994</v>
      </c>
      <c r="DR268" s="59">
        <f t="shared" si="442"/>
        <v>0.19987972396193684</v>
      </c>
      <c r="DS268" s="59">
        <f t="shared" si="443"/>
        <v>2.7493880175738662E-3</v>
      </c>
      <c r="DT268" s="59">
        <f t="shared" si="444"/>
        <v>5.7815909361323088E-2</v>
      </c>
      <c r="DU268" s="59">
        <f t="shared" si="445"/>
        <v>0.73955497865916631</v>
      </c>
      <c r="DV268" s="14">
        <f t="shared" si="446"/>
        <v>9256.6513080407349</v>
      </c>
      <c r="DW268" s="14">
        <f t="shared" si="447"/>
        <v>127.32720300350789</v>
      </c>
      <c r="DX268" s="14">
        <f t="shared" si="448"/>
        <v>2677.5187718238531</v>
      </c>
      <c r="DY268" s="14">
        <f t="shared" si="449"/>
        <v>34249.609839750723</v>
      </c>
      <c r="DZ268" s="34" t="e">
        <f t="shared" si="450"/>
        <v>#REF!</v>
      </c>
      <c r="EA268" s="34" t="e">
        <f t="shared" si="451"/>
        <v>#REF!</v>
      </c>
      <c r="EB268" s="34" t="e">
        <f t="shared" si="452"/>
        <v>#REF!</v>
      </c>
      <c r="EC268" s="34" t="e">
        <f t="shared" si="453"/>
        <v>#REF!</v>
      </c>
      <c r="ED268" s="34" t="e">
        <f t="shared" si="454"/>
        <v>#REF!</v>
      </c>
      <c r="EE268" s="59" t="e">
        <f t="shared" si="455"/>
        <v>#REF!</v>
      </c>
      <c r="EF268" s="59" t="e">
        <f t="shared" si="456"/>
        <v>#REF!</v>
      </c>
      <c r="EG268" s="59" t="e">
        <f t="shared" si="457"/>
        <v>#REF!</v>
      </c>
      <c r="EH268" s="59" t="e">
        <f t="shared" si="458"/>
        <v>#REF!</v>
      </c>
      <c r="EI268" s="14" t="e">
        <f t="shared" si="459"/>
        <v>#REF!</v>
      </c>
      <c r="EJ268" s="14" t="e">
        <f t="shared" si="460"/>
        <v>#REF!</v>
      </c>
      <c r="EK268" s="14" t="e">
        <f t="shared" si="461"/>
        <v>#REF!</v>
      </c>
      <c r="EL268" s="14" t="e">
        <f t="shared" si="462"/>
        <v>#REF!</v>
      </c>
      <c r="EM268" t="e">
        <f t="shared" si="463"/>
        <v>#REF!</v>
      </c>
      <c r="EN268" s="34" t="e">
        <f t="shared" si="464"/>
        <v>#REF!</v>
      </c>
      <c r="EO268" s="34" t="e">
        <f t="shared" si="465"/>
        <v>#REF!</v>
      </c>
      <c r="EP268" s="34" t="e">
        <f t="shared" si="466"/>
        <v>#REF!</v>
      </c>
      <c r="EQ268" s="34" t="e">
        <f t="shared" si="467"/>
        <v>#REF!</v>
      </c>
      <c r="ER268" s="59" t="e">
        <f t="shared" si="468"/>
        <v>#REF!</v>
      </c>
      <c r="ES268" s="59" t="e">
        <f t="shared" si="469"/>
        <v>#REF!</v>
      </c>
      <c r="ET268" s="59" t="e">
        <f t="shared" si="470"/>
        <v>#REF!</v>
      </c>
      <c r="EU268" s="59" t="e">
        <f t="shared" si="471"/>
        <v>#REF!</v>
      </c>
      <c r="EV268" s="14" t="e">
        <f t="shared" si="472"/>
        <v>#REF!</v>
      </c>
      <c r="EW268" s="14" t="e">
        <f t="shared" si="473"/>
        <v>#REF!</v>
      </c>
      <c r="EX268" s="14" t="e">
        <f t="shared" si="474"/>
        <v>#REF!</v>
      </c>
      <c r="EY268" s="14" t="e">
        <f t="shared" si="475"/>
        <v>#REF!</v>
      </c>
    </row>
    <row r="269" spans="1:155" x14ac:dyDescent="0.2">
      <c r="A269" s="17">
        <v>30305276</v>
      </c>
      <c r="B269" t="s">
        <v>62</v>
      </c>
      <c r="C269" t="s">
        <v>2136</v>
      </c>
      <c r="D269" t="s">
        <v>2137</v>
      </c>
      <c r="E269" t="s">
        <v>2138</v>
      </c>
      <c r="F269" t="s">
        <v>66</v>
      </c>
      <c r="G269" t="s">
        <v>42</v>
      </c>
      <c r="H269" t="s">
        <v>4518</v>
      </c>
      <c r="I269" t="s">
        <v>68</v>
      </c>
      <c r="J269" s="19" t="s">
        <v>69</v>
      </c>
      <c r="K269" t="s">
        <v>70</v>
      </c>
      <c r="L269">
        <v>1964</v>
      </c>
      <c r="M269">
        <f t="shared" si="385"/>
        <v>1964</v>
      </c>
      <c r="N269">
        <v>55</v>
      </c>
      <c r="O269" s="19">
        <f t="shared" si="386"/>
        <v>55</v>
      </c>
      <c r="P269" t="s">
        <v>80</v>
      </c>
      <c r="Q269" s="19" t="str">
        <f t="shared" si="387"/>
        <v>50-60</v>
      </c>
      <c r="R269" s="23">
        <v>314</v>
      </c>
      <c r="S269" s="15">
        <f t="shared" si="388"/>
        <v>0.314</v>
      </c>
      <c r="T269">
        <v>30328579</v>
      </c>
      <c r="U269" t="s">
        <v>45</v>
      </c>
      <c r="V269" t="s">
        <v>46</v>
      </c>
      <c r="W269" t="s">
        <v>47</v>
      </c>
      <c r="X269" t="s">
        <v>48</v>
      </c>
      <c r="Y269" t="s">
        <v>572</v>
      </c>
      <c r="Z269" t="s">
        <v>2139</v>
      </c>
      <c r="AA269" t="s">
        <v>2140</v>
      </c>
      <c r="AB269" t="s">
        <v>341</v>
      </c>
      <c r="AC269">
        <v>1964</v>
      </c>
      <c r="AD269">
        <v>110</v>
      </c>
      <c r="AE269" t="str">
        <f t="shared" si="389"/>
        <v>&gt;80</v>
      </c>
      <c r="AF269">
        <v>-37.928000439999998</v>
      </c>
      <c r="AG269">
        <v>145.17554443</v>
      </c>
      <c r="AH269" t="s">
        <v>75</v>
      </c>
      <c r="AI269" t="s">
        <v>76</v>
      </c>
      <c r="AJ269" s="33" t="s">
        <v>188</v>
      </c>
      <c r="AL269" t="s">
        <v>78</v>
      </c>
      <c r="AM269" t="s">
        <v>79</v>
      </c>
      <c r="AN269">
        <v>220</v>
      </c>
      <c r="AO269" s="69">
        <v>4</v>
      </c>
      <c r="AP269">
        <v>2</v>
      </c>
      <c r="AQ269">
        <v>0</v>
      </c>
      <c r="AR269">
        <v>2</v>
      </c>
      <c r="AS269" s="82" t="str">
        <f t="shared" si="390"/>
        <v>Gw-0-2</v>
      </c>
      <c r="AT269" s="14">
        <f t="shared" si="391"/>
        <v>40000</v>
      </c>
      <c r="AU269" s="81">
        <f>VLOOKUP(C269,Bushfire_Vlookup!$F$2:$H$12575,3,FALSE)</f>
        <v>1</v>
      </c>
      <c r="AV269" s="14">
        <f>VLOOKUP(AS269,Safety_collateral_Vlookup!$J$3:$L$20,2,FALSE)</f>
        <v>93570.139925214826</v>
      </c>
      <c r="AW269" s="14">
        <f>VLOOKUP(AS269,Safety_collateral_Vlookup!$J$3:$L$20,3,FALSE)</f>
        <v>550000</v>
      </c>
      <c r="AX269" s="48">
        <f t="shared" si="392"/>
        <v>729370.40630020422</v>
      </c>
      <c r="AY269" s="49">
        <f t="shared" si="476"/>
        <v>23864</v>
      </c>
      <c r="AZ269" s="14">
        <v>76000</v>
      </c>
      <c r="BA269" s="16">
        <f t="shared" si="393"/>
        <v>30.563627484923074</v>
      </c>
      <c r="BB269" t="e">
        <f>IF(BA269&lt;=#REF!,#REF!,IF(BA269&lt;=#REF!,#REF!,IF(BA269&lt;=#REF!,#REF!,IF(BA269&lt;=#REF!,#REF!,#REF!))))</f>
        <v>#REF!</v>
      </c>
      <c r="BC269" s="51">
        <v>5</v>
      </c>
      <c r="BD269" s="21">
        <v>70</v>
      </c>
      <c r="BE269" s="21">
        <v>6.4399999999999999E-2</v>
      </c>
      <c r="BF269" s="26">
        <f t="shared" si="394"/>
        <v>1556.557865547896</v>
      </c>
      <c r="BG269" s="21">
        <v>7</v>
      </c>
      <c r="BH269" s="21">
        <f t="shared" si="395"/>
        <v>54.6</v>
      </c>
      <c r="BI269" s="28">
        <f t="shared" si="396"/>
        <v>2.2519960070400004E-2</v>
      </c>
      <c r="BJ269" s="27">
        <f t="shared" si="397"/>
        <v>2.2519960070400004E-2</v>
      </c>
      <c r="BK269" s="28">
        <f t="shared" si="398"/>
        <v>0.3452594593589744</v>
      </c>
      <c r="BL269" s="35">
        <f t="shared" si="399"/>
        <v>10.552381501493629</v>
      </c>
      <c r="BM269" s="21" t="str">
        <f t="shared" si="400"/>
        <v>Cr5</v>
      </c>
      <c r="BN269" s="51">
        <v>5</v>
      </c>
      <c r="BO269" s="21">
        <v>1</v>
      </c>
      <c r="BP269" s="50" t="s">
        <v>5497</v>
      </c>
      <c r="BQ269" s="14">
        <v>40000</v>
      </c>
      <c r="BR269">
        <f>IFERROR(VLOOKUP(AO269,'Model Failure data- Lines'!$A$37:$E$41,3,FALSE),'Model Failure data- Lines'!$C$37)</f>
        <v>0.45419999999999999</v>
      </c>
      <c r="BS269" s="14">
        <f t="shared" si="401"/>
        <v>331280.03854155273</v>
      </c>
      <c r="BT269" s="34">
        <f t="shared" si="383"/>
        <v>21285.504859532037</v>
      </c>
      <c r="BU269" s="34">
        <f t="shared" si="402"/>
        <v>15.56364487136886</v>
      </c>
      <c r="BV269" s="54">
        <f t="shared" si="403"/>
        <v>309994.53368202067</v>
      </c>
      <c r="BW269">
        <f>IFERROR(VLOOKUP(AO269,'Model Failure data- Lines'!$A$37:$E$41,4,FALSE),'Model Failure data- Lines'!$D$37)</f>
        <v>0.40249999999999997</v>
      </c>
      <c r="BX269" s="14">
        <f t="shared" si="404"/>
        <v>293571.58853583218</v>
      </c>
      <c r="BY269" s="34">
        <f t="shared" si="405"/>
        <v>18985.615032063437</v>
      </c>
      <c r="BZ269" s="71">
        <f t="shared" si="406"/>
        <v>15.462843212613354</v>
      </c>
      <c r="CA269" s="71">
        <f t="shared" si="407"/>
        <v>274585.97350376874</v>
      </c>
      <c r="CB269" s="56">
        <v>1</v>
      </c>
      <c r="CC269">
        <f>IFERROR(VLOOKUP(AO269,'Model Failure data- Lines'!$A$37:$E$41,5,FALSE),'Model Failure data- Lines'!$E$37)</f>
        <v>0.28349999999999997</v>
      </c>
      <c r="CD269" s="14">
        <f t="shared" si="408"/>
        <v>206776.51018610789</v>
      </c>
      <c r="CE269" s="34">
        <f t="shared" si="409"/>
        <v>15104.491206240074</v>
      </c>
      <c r="CF269" s="34">
        <f t="shared" si="410"/>
        <v>13.689736871155443</v>
      </c>
      <c r="CG269" s="54">
        <f t="shared" si="411"/>
        <v>191672.0189798678</v>
      </c>
      <c r="CH269" t="e">
        <f>IFERROR(VLOOKUP(AO269,'Model Failure data- Lines'!#REF!,3,FALSE),'Model Failure data- Lines'!#REF!)</f>
        <v>#REF!</v>
      </c>
      <c r="CI269" s="14" t="e">
        <f t="shared" si="412"/>
        <v>#REF!</v>
      </c>
      <c r="CJ269" s="34">
        <f t="shared" si="413"/>
        <v>20416.489780540916</v>
      </c>
      <c r="CK269" s="34" t="e">
        <f t="shared" si="414"/>
        <v>#REF!</v>
      </c>
      <c r="CL269" s="54" t="e">
        <f t="shared" si="415"/>
        <v>#REF!</v>
      </c>
      <c r="CM269" t="e">
        <f>IFERROR(VLOOKUP(AO269,'Model Failure data- Lines'!#REF!,4,FALSE),'Model Failure data- Lines'!#REF!)</f>
        <v>#REF!</v>
      </c>
      <c r="CN269" s="14" t="e">
        <f t="shared" si="416"/>
        <v>#REF!</v>
      </c>
      <c r="CO269" s="34">
        <f t="shared" si="417"/>
        <v>17467.023757917013</v>
      </c>
      <c r="CP269" s="34" t="e">
        <f t="shared" si="418"/>
        <v>#REF!</v>
      </c>
      <c r="CQ269" s="54" t="e">
        <f t="shared" si="419"/>
        <v>#REF!</v>
      </c>
      <c r="CR269" t="e">
        <f>IFERROR(VLOOKUP(AO269,'Model Failure data- Lines'!#REF!,5,FALSE),'Model Failure data- Lines'!#REF!)</f>
        <v>#REF!</v>
      </c>
      <c r="CS269" s="14" t="e">
        <f t="shared" si="420"/>
        <v>#REF!</v>
      </c>
      <c r="CT269" s="34">
        <f t="shared" si="421"/>
        <v>12784.818930591577</v>
      </c>
      <c r="CU269" s="34" t="e">
        <f t="shared" si="422"/>
        <v>#REF!</v>
      </c>
      <c r="CV269" s="54" t="e">
        <f t="shared" si="423"/>
        <v>#REF!</v>
      </c>
      <c r="CW269" t="s">
        <v>341</v>
      </c>
      <c r="CY269">
        <v>1</v>
      </c>
      <c r="CZ269">
        <f t="shared" si="424"/>
        <v>274585.97350376874</v>
      </c>
      <c r="DA269" s="34">
        <f t="shared" si="425"/>
        <v>17178.699999999997</v>
      </c>
      <c r="DB269" s="34">
        <f t="shared" si="426"/>
        <v>0.42946749999999995</v>
      </c>
      <c r="DC269" s="34">
        <f t="shared" si="427"/>
        <v>40185.334068332195</v>
      </c>
      <c r="DD269" s="9">
        <f t="shared" si="428"/>
        <v>236207.12499999997</v>
      </c>
      <c r="DE269" s="59">
        <f t="shared" si="429"/>
        <v>5.8516221156405375E-2</v>
      </c>
      <c r="DF269" s="59">
        <f t="shared" si="430"/>
        <v>1.4629055289101345E-6</v>
      </c>
      <c r="DG269" s="59">
        <f t="shared" si="431"/>
        <v>0.13688427503749168</v>
      </c>
      <c r="DH269" s="59">
        <f t="shared" si="432"/>
        <v>0.80459804090057396</v>
      </c>
      <c r="DI269" s="14">
        <f t="shared" si="433"/>
        <v>16067.733551993399</v>
      </c>
      <c r="DJ269" s="14">
        <f t="shared" si="434"/>
        <v>0.40169333879983499</v>
      </c>
      <c r="DK269" s="14">
        <f t="shared" si="435"/>
        <v>37586.501918527276</v>
      </c>
      <c r="DL269" s="14">
        <f t="shared" si="436"/>
        <v>220931.33633990923</v>
      </c>
      <c r="DM269">
        <f t="shared" si="437"/>
        <v>191672.01897986783</v>
      </c>
      <c r="DN269" s="34">
        <f t="shared" si="438"/>
        <v>12099.779999999999</v>
      </c>
      <c r="DO269" s="34">
        <f t="shared" si="439"/>
        <v>0.30249449999999994</v>
      </c>
      <c r="DP269" s="34">
        <f t="shared" si="440"/>
        <v>28304.45269160789</v>
      </c>
      <c r="DQ269" s="9">
        <f t="shared" si="441"/>
        <v>166371.97499999998</v>
      </c>
      <c r="DR269" s="59">
        <f t="shared" si="442"/>
        <v>5.8516221156405382E-2</v>
      </c>
      <c r="DS269" s="59">
        <f t="shared" si="443"/>
        <v>1.4629055289101343E-6</v>
      </c>
      <c r="DT269" s="59">
        <f t="shared" si="444"/>
        <v>0.13688427503749168</v>
      </c>
      <c r="DU269" s="59">
        <f t="shared" si="445"/>
        <v>0.80459804090057396</v>
      </c>
      <c r="DV269" s="14">
        <f t="shared" si="446"/>
        <v>11215.922252120676</v>
      </c>
      <c r="DW269" s="14">
        <f t="shared" si="447"/>
        <v>0.28039805630301684</v>
      </c>
      <c r="DX269" s="14">
        <f t="shared" si="448"/>
        <v>26236.88536303155</v>
      </c>
      <c r="DY269" s="14">
        <f t="shared" si="449"/>
        <v>154218.93096665925</v>
      </c>
      <c r="DZ269" s="34" t="e">
        <f t="shared" si="450"/>
        <v>#REF!</v>
      </c>
      <c r="EA269" s="34" t="e">
        <f t="shared" si="451"/>
        <v>#REF!</v>
      </c>
      <c r="EB269" s="34" t="e">
        <f t="shared" si="452"/>
        <v>#REF!</v>
      </c>
      <c r="EC269" s="34" t="e">
        <f t="shared" si="453"/>
        <v>#REF!</v>
      </c>
      <c r="ED269" s="34" t="e">
        <f t="shared" si="454"/>
        <v>#REF!</v>
      </c>
      <c r="EE269" s="59" t="e">
        <f t="shared" si="455"/>
        <v>#REF!</v>
      </c>
      <c r="EF269" s="59" t="e">
        <f t="shared" si="456"/>
        <v>#REF!</v>
      </c>
      <c r="EG269" s="59" t="e">
        <f t="shared" si="457"/>
        <v>#REF!</v>
      </c>
      <c r="EH269" s="59" t="e">
        <f t="shared" si="458"/>
        <v>#REF!</v>
      </c>
      <c r="EI269" s="14" t="e">
        <f t="shared" si="459"/>
        <v>#REF!</v>
      </c>
      <c r="EJ269" s="14" t="e">
        <f t="shared" si="460"/>
        <v>#REF!</v>
      </c>
      <c r="EK269" s="14" t="e">
        <f t="shared" si="461"/>
        <v>#REF!</v>
      </c>
      <c r="EL269" s="14" t="e">
        <f t="shared" si="462"/>
        <v>#REF!</v>
      </c>
      <c r="EM269" t="e">
        <f t="shared" si="463"/>
        <v>#REF!</v>
      </c>
      <c r="EN269" s="34" t="e">
        <f t="shared" si="464"/>
        <v>#REF!</v>
      </c>
      <c r="EO269" s="34" t="e">
        <f t="shared" si="465"/>
        <v>#REF!</v>
      </c>
      <c r="EP269" s="34" t="e">
        <f t="shared" si="466"/>
        <v>#REF!</v>
      </c>
      <c r="EQ269" s="34" t="e">
        <f t="shared" si="467"/>
        <v>#REF!</v>
      </c>
      <c r="ER269" s="59" t="e">
        <f t="shared" si="468"/>
        <v>#REF!</v>
      </c>
      <c r="ES269" s="59" t="e">
        <f t="shared" si="469"/>
        <v>#REF!</v>
      </c>
      <c r="ET269" s="59" t="e">
        <f t="shared" si="470"/>
        <v>#REF!</v>
      </c>
      <c r="EU269" s="59" t="e">
        <f t="shared" si="471"/>
        <v>#REF!</v>
      </c>
      <c r="EV269" s="14" t="e">
        <f t="shared" si="472"/>
        <v>#REF!</v>
      </c>
      <c r="EW269" s="14" t="e">
        <f t="shared" si="473"/>
        <v>#REF!</v>
      </c>
      <c r="EX269" s="14" t="e">
        <f t="shared" si="474"/>
        <v>#REF!</v>
      </c>
      <c r="EY269" s="14" t="e">
        <f t="shared" si="475"/>
        <v>#REF!</v>
      </c>
    </row>
    <row r="270" spans="1:155" x14ac:dyDescent="0.2">
      <c r="A270" s="17">
        <v>30144457</v>
      </c>
      <c r="B270" t="s">
        <v>62</v>
      </c>
      <c r="C270" t="s">
        <v>2787</v>
      </c>
      <c r="D270" t="s">
        <v>2788</v>
      </c>
      <c r="E270" t="s">
        <v>2789</v>
      </c>
      <c r="F270" t="s">
        <v>66</v>
      </c>
      <c r="G270" t="s">
        <v>42</v>
      </c>
      <c r="H270" t="s">
        <v>2790</v>
      </c>
      <c r="I270" t="s">
        <v>68</v>
      </c>
      <c r="J270" s="19" t="s">
        <v>69</v>
      </c>
      <c r="K270" t="s">
        <v>70</v>
      </c>
      <c r="L270">
        <v>1964</v>
      </c>
      <c r="M270">
        <f t="shared" si="385"/>
        <v>1964</v>
      </c>
      <c r="N270">
        <v>55</v>
      </c>
      <c r="O270" s="19">
        <f t="shared" si="386"/>
        <v>55</v>
      </c>
      <c r="P270" t="s">
        <v>80</v>
      </c>
      <c r="Q270" s="19" t="str">
        <f t="shared" si="387"/>
        <v>50-60</v>
      </c>
      <c r="R270" s="23">
        <v>304.7</v>
      </c>
      <c r="S270" s="15">
        <f t="shared" si="388"/>
        <v>0.30469999999999997</v>
      </c>
      <c r="T270">
        <v>30392643</v>
      </c>
      <c r="U270" t="s">
        <v>45</v>
      </c>
      <c r="V270" t="s">
        <v>46</v>
      </c>
      <c r="W270" t="s">
        <v>47</v>
      </c>
      <c r="X270" t="s">
        <v>48</v>
      </c>
      <c r="Y270" t="s">
        <v>572</v>
      </c>
      <c r="Z270" t="s">
        <v>2791</v>
      </c>
      <c r="AA270" t="s">
        <v>2792</v>
      </c>
      <c r="AB270" t="s">
        <v>344</v>
      </c>
      <c r="AC270">
        <v>1964</v>
      </c>
      <c r="AD270">
        <v>110</v>
      </c>
      <c r="AE270" t="str">
        <f t="shared" si="389"/>
        <v>&gt;80</v>
      </c>
      <c r="AF270">
        <v>-37.927077109999999</v>
      </c>
      <c r="AG270">
        <v>145.16808132</v>
      </c>
      <c r="AH270" t="s">
        <v>75</v>
      </c>
      <c r="AI270" t="s">
        <v>76</v>
      </c>
      <c r="AJ270" s="33" t="s">
        <v>188</v>
      </c>
      <c r="AL270" t="s">
        <v>78</v>
      </c>
      <c r="AM270" t="s">
        <v>79</v>
      </c>
      <c r="AN270">
        <v>220</v>
      </c>
      <c r="AO270" s="69">
        <v>4</v>
      </c>
      <c r="AP270">
        <v>2</v>
      </c>
      <c r="AQ270">
        <v>0</v>
      </c>
      <c r="AR270">
        <v>2</v>
      </c>
      <c r="AS270" s="82" t="str">
        <f t="shared" si="390"/>
        <v>Gw-0-2</v>
      </c>
      <c r="AT270" s="14">
        <f t="shared" si="391"/>
        <v>40000</v>
      </c>
      <c r="AU270" s="81">
        <f>VLOOKUP(C270,Bushfire_Vlookup!$F$2:$H$12575,3,FALSE)</f>
        <v>1</v>
      </c>
      <c r="AV270" s="14">
        <f>VLOOKUP(AS270,Safety_collateral_Vlookup!$J$3:$L$20,2,FALSE)</f>
        <v>93570.139925214826</v>
      </c>
      <c r="AW270" s="14">
        <f>VLOOKUP(AS270,Safety_collateral_Vlookup!$J$3:$L$20,3,FALSE)</f>
        <v>550000</v>
      </c>
      <c r="AX270" s="48">
        <f t="shared" si="392"/>
        <v>729370.40630020422</v>
      </c>
      <c r="AY270" s="49">
        <f t="shared" si="476"/>
        <v>23157.199999999997</v>
      </c>
      <c r="AZ270" s="14">
        <v>76000</v>
      </c>
      <c r="BA270" s="16">
        <f t="shared" si="393"/>
        <v>31.496485166609276</v>
      </c>
      <c r="BB270" t="e">
        <f>IF(BA270&lt;=#REF!,#REF!,IF(BA270&lt;=#REF!,#REF!,IF(BA270&lt;=#REF!,#REF!,IF(BA270&lt;=#REF!,#REF!,#REF!))))</f>
        <v>#REF!</v>
      </c>
      <c r="BC270" s="51">
        <v>5</v>
      </c>
      <c r="BD270" s="21">
        <v>70</v>
      </c>
      <c r="BE270" s="21">
        <v>6.4399999999999999E-2</v>
      </c>
      <c r="BF270" s="26">
        <f t="shared" si="394"/>
        <v>1510.4559924600121</v>
      </c>
      <c r="BG270" s="21">
        <v>7</v>
      </c>
      <c r="BH270" s="21">
        <f t="shared" si="395"/>
        <v>54.6</v>
      </c>
      <c r="BI270" s="28">
        <f t="shared" si="396"/>
        <v>2.2519960070400004E-2</v>
      </c>
      <c r="BJ270" s="27">
        <f t="shared" si="397"/>
        <v>2.2519960070400004E-2</v>
      </c>
      <c r="BK270" s="28">
        <f t="shared" si="398"/>
        <v>0.3452594593589744</v>
      </c>
      <c r="BL270" s="35">
        <f t="shared" si="399"/>
        <v>10.874459440331474</v>
      </c>
      <c r="BM270" s="21" t="str">
        <f t="shared" si="400"/>
        <v>Cr5</v>
      </c>
      <c r="BN270" s="51">
        <v>5</v>
      </c>
      <c r="BO270" s="21">
        <v>1</v>
      </c>
      <c r="BP270" s="50" t="s">
        <v>5497</v>
      </c>
      <c r="BQ270" s="14">
        <v>40000</v>
      </c>
      <c r="BR270">
        <f>IFERROR(VLOOKUP(AO270,'Model Failure data- Lines'!$A$37:$E$41,3,FALSE),'Model Failure data- Lines'!$C$37)</f>
        <v>0.45419999999999999</v>
      </c>
      <c r="BS270" s="14">
        <f t="shared" si="401"/>
        <v>331280.03854155273</v>
      </c>
      <c r="BT270" s="34">
        <f t="shared" si="383"/>
        <v>20655.074301590481</v>
      </c>
      <c r="BU270" s="34">
        <f t="shared" si="402"/>
        <v>16.038675712536339</v>
      </c>
      <c r="BV270" s="54">
        <f t="shared" si="403"/>
        <v>310624.96423996222</v>
      </c>
      <c r="BW270">
        <f>IFERROR(VLOOKUP(AO270,'Model Failure data- Lines'!$A$37:$E$41,4,FALSE),'Model Failure data- Lines'!$D$37)</f>
        <v>0.40249999999999997</v>
      </c>
      <c r="BX270" s="14">
        <f t="shared" si="404"/>
        <v>293571.58853583218</v>
      </c>
      <c r="BY270" s="34">
        <f t="shared" si="405"/>
        <v>18423.302230158373</v>
      </c>
      <c r="BZ270" s="71">
        <f t="shared" si="406"/>
        <v>15.934797403218225</v>
      </c>
      <c r="CA270" s="71">
        <f t="shared" si="407"/>
        <v>275148.28630567383</v>
      </c>
      <c r="CB270" s="56">
        <v>1</v>
      </c>
      <c r="CC270">
        <f>IFERROR(VLOOKUP(AO270,'Model Failure data- Lines'!$A$37:$E$41,5,FALSE),'Model Failure data- Lines'!$E$37)</f>
        <v>0.28349999999999997</v>
      </c>
      <c r="CD270" s="14">
        <f t="shared" si="408"/>
        <v>206776.51018610789</v>
      </c>
      <c r="CE270" s="34">
        <f t="shared" si="409"/>
        <v>14657.128887074363</v>
      </c>
      <c r="CF270" s="34">
        <f t="shared" si="410"/>
        <v>14.107572620750934</v>
      </c>
      <c r="CG270" s="54">
        <f t="shared" si="411"/>
        <v>192119.38129903353</v>
      </c>
      <c r="CH270" t="e">
        <f>IFERROR(VLOOKUP(AO270,'Model Failure data- Lines'!#REF!,3,FALSE),'Model Failure data- Lines'!#REF!)</f>
        <v>#REF!</v>
      </c>
      <c r="CI270" s="14" t="e">
        <f t="shared" si="412"/>
        <v>#REF!</v>
      </c>
      <c r="CJ270" s="34">
        <f t="shared" si="413"/>
        <v>19811.797567295591</v>
      </c>
      <c r="CK270" s="34" t="e">
        <f t="shared" si="414"/>
        <v>#REF!</v>
      </c>
      <c r="CL270" s="54" t="e">
        <f t="shared" si="415"/>
        <v>#REF!</v>
      </c>
      <c r="CM270" t="e">
        <f>IFERROR(VLOOKUP(AO270,'Model Failure data- Lines'!#REF!,4,FALSE),'Model Failure data- Lines'!#REF!)</f>
        <v>#REF!</v>
      </c>
      <c r="CN270" s="14" t="e">
        <f t="shared" si="416"/>
        <v>#REF!</v>
      </c>
      <c r="CO270" s="34">
        <f t="shared" si="417"/>
        <v>16949.688340883164</v>
      </c>
      <c r="CP270" s="34" t="e">
        <f t="shared" si="418"/>
        <v>#REF!</v>
      </c>
      <c r="CQ270" s="54" t="e">
        <f t="shared" si="419"/>
        <v>#REF!</v>
      </c>
      <c r="CR270" t="e">
        <f>IFERROR(VLOOKUP(AO270,'Model Failure data- Lines'!#REF!,5,FALSE),'Model Failure data- Lines'!#REF!)</f>
        <v>#REF!</v>
      </c>
      <c r="CS270" s="14" t="e">
        <f t="shared" si="420"/>
        <v>#REF!</v>
      </c>
      <c r="CT270" s="34">
        <f t="shared" si="421"/>
        <v>12406.160280736474</v>
      </c>
      <c r="CU270" s="34" t="e">
        <f t="shared" si="422"/>
        <v>#REF!</v>
      </c>
      <c r="CV270" s="54" t="e">
        <f t="shared" si="423"/>
        <v>#REF!</v>
      </c>
      <c r="CW270" t="s">
        <v>344</v>
      </c>
      <c r="CY270">
        <v>1</v>
      </c>
      <c r="CZ270">
        <f t="shared" si="424"/>
        <v>275148.28630567383</v>
      </c>
      <c r="DA270" s="34">
        <f t="shared" si="425"/>
        <v>17178.699999999997</v>
      </c>
      <c r="DB270" s="34">
        <f t="shared" si="426"/>
        <v>0.42946749999999995</v>
      </c>
      <c r="DC270" s="34">
        <f t="shared" si="427"/>
        <v>40185.334068332195</v>
      </c>
      <c r="DD270" s="9">
        <f t="shared" si="428"/>
        <v>236207.12499999997</v>
      </c>
      <c r="DE270" s="59">
        <f t="shared" si="429"/>
        <v>5.8516221156405375E-2</v>
      </c>
      <c r="DF270" s="59">
        <f t="shared" si="430"/>
        <v>1.4629055289101345E-6</v>
      </c>
      <c r="DG270" s="59">
        <f t="shared" si="431"/>
        <v>0.13688427503749168</v>
      </c>
      <c r="DH270" s="59">
        <f t="shared" si="432"/>
        <v>0.80459804090057396</v>
      </c>
      <c r="DI270" s="14">
        <f t="shared" si="433"/>
        <v>16100.637972268752</v>
      </c>
      <c r="DJ270" s="14">
        <f t="shared" si="434"/>
        <v>0.40251594930671886</v>
      </c>
      <c r="DK270" s="14">
        <f t="shared" si="435"/>
        <v>37663.473698760354</v>
      </c>
      <c r="DL270" s="14">
        <f t="shared" si="436"/>
        <v>221383.77211869537</v>
      </c>
      <c r="DM270">
        <f t="shared" si="437"/>
        <v>192119.3812990335</v>
      </c>
      <c r="DN270" s="34">
        <f t="shared" si="438"/>
        <v>12099.779999999999</v>
      </c>
      <c r="DO270" s="34">
        <f t="shared" si="439"/>
        <v>0.30249449999999994</v>
      </c>
      <c r="DP270" s="34">
        <f t="shared" si="440"/>
        <v>28304.45269160789</v>
      </c>
      <c r="DQ270" s="9">
        <f t="shared" si="441"/>
        <v>166371.97499999998</v>
      </c>
      <c r="DR270" s="59">
        <f t="shared" si="442"/>
        <v>5.8516221156405382E-2</v>
      </c>
      <c r="DS270" s="59">
        <f t="shared" si="443"/>
        <v>1.4629055289101343E-6</v>
      </c>
      <c r="DT270" s="59">
        <f t="shared" si="444"/>
        <v>0.13688427503749168</v>
      </c>
      <c r="DU270" s="59">
        <f t="shared" si="445"/>
        <v>0.80459804090057396</v>
      </c>
      <c r="DV270" s="14">
        <f t="shared" si="446"/>
        <v>11242.100204526019</v>
      </c>
      <c r="DW270" s="14">
        <f t="shared" si="447"/>
        <v>0.28105250511315044</v>
      </c>
      <c r="DX270" s="14">
        <f t="shared" si="448"/>
        <v>26298.122229769637</v>
      </c>
      <c r="DY270" s="14">
        <f t="shared" si="449"/>
        <v>154578.87781223271</v>
      </c>
      <c r="DZ270" s="34" t="e">
        <f t="shared" si="450"/>
        <v>#REF!</v>
      </c>
      <c r="EA270" s="34" t="e">
        <f t="shared" si="451"/>
        <v>#REF!</v>
      </c>
      <c r="EB270" s="34" t="e">
        <f t="shared" si="452"/>
        <v>#REF!</v>
      </c>
      <c r="EC270" s="34" t="e">
        <f t="shared" si="453"/>
        <v>#REF!</v>
      </c>
      <c r="ED270" s="34" t="e">
        <f t="shared" si="454"/>
        <v>#REF!</v>
      </c>
      <c r="EE270" s="59" t="e">
        <f t="shared" si="455"/>
        <v>#REF!</v>
      </c>
      <c r="EF270" s="59" t="e">
        <f t="shared" si="456"/>
        <v>#REF!</v>
      </c>
      <c r="EG270" s="59" t="e">
        <f t="shared" si="457"/>
        <v>#REF!</v>
      </c>
      <c r="EH270" s="59" t="e">
        <f t="shared" si="458"/>
        <v>#REF!</v>
      </c>
      <c r="EI270" s="14" t="e">
        <f t="shared" si="459"/>
        <v>#REF!</v>
      </c>
      <c r="EJ270" s="14" t="e">
        <f t="shared" si="460"/>
        <v>#REF!</v>
      </c>
      <c r="EK270" s="14" t="e">
        <f t="shared" si="461"/>
        <v>#REF!</v>
      </c>
      <c r="EL270" s="14" t="e">
        <f t="shared" si="462"/>
        <v>#REF!</v>
      </c>
      <c r="EM270" t="e">
        <f t="shared" si="463"/>
        <v>#REF!</v>
      </c>
      <c r="EN270" s="34" t="e">
        <f t="shared" si="464"/>
        <v>#REF!</v>
      </c>
      <c r="EO270" s="34" t="e">
        <f t="shared" si="465"/>
        <v>#REF!</v>
      </c>
      <c r="EP270" s="34" t="e">
        <f t="shared" si="466"/>
        <v>#REF!</v>
      </c>
      <c r="EQ270" s="34" t="e">
        <f t="shared" si="467"/>
        <v>#REF!</v>
      </c>
      <c r="ER270" s="59" t="e">
        <f t="shared" si="468"/>
        <v>#REF!</v>
      </c>
      <c r="ES270" s="59" t="e">
        <f t="shared" si="469"/>
        <v>#REF!</v>
      </c>
      <c r="ET270" s="59" t="e">
        <f t="shared" si="470"/>
        <v>#REF!</v>
      </c>
      <c r="EU270" s="59" t="e">
        <f t="shared" si="471"/>
        <v>#REF!</v>
      </c>
      <c r="EV270" s="14" t="e">
        <f t="shared" si="472"/>
        <v>#REF!</v>
      </c>
      <c r="EW270" s="14" t="e">
        <f t="shared" si="473"/>
        <v>#REF!</v>
      </c>
      <c r="EX270" s="14" t="e">
        <f t="shared" si="474"/>
        <v>#REF!</v>
      </c>
      <c r="EY270" s="14" t="e">
        <f t="shared" si="475"/>
        <v>#REF!</v>
      </c>
    </row>
    <row r="271" spans="1:155" x14ac:dyDescent="0.2">
      <c r="A271" s="17">
        <v>30159585</v>
      </c>
      <c r="B271" t="s">
        <v>62</v>
      </c>
      <c r="C271" t="s">
        <v>2966</v>
      </c>
      <c r="D271" t="s">
        <v>2967</v>
      </c>
      <c r="E271" t="s">
        <v>2968</v>
      </c>
      <c r="F271" t="s">
        <v>66</v>
      </c>
      <c r="G271" t="s">
        <v>42</v>
      </c>
      <c r="H271" t="s">
        <v>2969</v>
      </c>
      <c r="I271" t="s">
        <v>68</v>
      </c>
      <c r="J271" s="19" t="s">
        <v>69</v>
      </c>
      <c r="K271" t="s">
        <v>70</v>
      </c>
      <c r="L271">
        <v>1964</v>
      </c>
      <c r="M271">
        <f t="shared" si="385"/>
        <v>1964</v>
      </c>
      <c r="N271">
        <v>55</v>
      </c>
      <c r="O271" s="19">
        <f t="shared" si="386"/>
        <v>55</v>
      </c>
      <c r="P271" t="s">
        <v>80</v>
      </c>
      <c r="Q271" s="19" t="str">
        <f t="shared" si="387"/>
        <v>50-60</v>
      </c>
      <c r="R271" s="23">
        <v>279.39999999999998</v>
      </c>
      <c r="S271" s="15">
        <f t="shared" si="388"/>
        <v>0.27939999999999998</v>
      </c>
      <c r="T271">
        <v>30208694</v>
      </c>
      <c r="U271" t="s">
        <v>45</v>
      </c>
      <c r="V271" t="s">
        <v>46</v>
      </c>
      <c r="W271" t="s">
        <v>47</v>
      </c>
      <c r="X271" t="s">
        <v>88</v>
      </c>
      <c r="Y271" t="s">
        <v>1629</v>
      </c>
      <c r="Z271" t="s">
        <v>2970</v>
      </c>
      <c r="AA271" t="s">
        <v>2971</v>
      </c>
      <c r="AB271" t="s">
        <v>211</v>
      </c>
      <c r="AC271">
        <v>1964</v>
      </c>
      <c r="AD271">
        <v>110</v>
      </c>
      <c r="AE271" t="str">
        <f t="shared" si="389"/>
        <v>&gt;80</v>
      </c>
      <c r="AF271">
        <v>-37.925930540000003</v>
      </c>
      <c r="AG271">
        <v>145.15796277000001</v>
      </c>
      <c r="AH271" t="s">
        <v>75</v>
      </c>
      <c r="AI271" t="s">
        <v>76</v>
      </c>
      <c r="AJ271" s="33" t="s">
        <v>188</v>
      </c>
      <c r="AL271" t="s">
        <v>78</v>
      </c>
      <c r="AM271" t="s">
        <v>79</v>
      </c>
      <c r="AN271">
        <v>220</v>
      </c>
      <c r="AO271" s="69">
        <v>4</v>
      </c>
      <c r="AP271">
        <v>2</v>
      </c>
      <c r="AQ271">
        <v>3</v>
      </c>
      <c r="AR271">
        <v>2</v>
      </c>
      <c r="AS271" s="82" t="str">
        <f t="shared" si="390"/>
        <v>Gw-3-2</v>
      </c>
      <c r="AT271" s="14">
        <f t="shared" si="391"/>
        <v>40000</v>
      </c>
      <c r="AU271" s="81">
        <f>VLOOKUP(C271,Bushfire_Vlookup!$F$2:$H$12575,3,FALSE)</f>
        <v>1</v>
      </c>
      <c r="AV271" s="14">
        <f>VLOOKUP(AS271,Safety_collateral_Vlookup!$J$3:$L$20,2,FALSE)</f>
        <v>2374990.7140716286</v>
      </c>
      <c r="AW271" s="14">
        <f>VLOOKUP(AS271,Safety_collateral_Vlookup!$J$3:$L$20,3,FALSE)</f>
        <v>550000</v>
      </c>
      <c r="AX271" s="48">
        <f t="shared" si="392"/>
        <v>3163646.1589144277</v>
      </c>
      <c r="AY271" s="49">
        <f t="shared" si="476"/>
        <v>21234.399999999998</v>
      </c>
      <c r="AZ271" s="14">
        <v>76000</v>
      </c>
      <c r="BA271" s="16">
        <f t="shared" si="393"/>
        <v>148.98684017040407</v>
      </c>
      <c r="BB271" t="e">
        <f>IF(BA271&lt;=#REF!,#REF!,IF(BA271&lt;=#REF!,#REF!,IF(BA271&lt;=#REF!,#REF!,IF(BA271&lt;=#REF!,#REF!,#REF!))))</f>
        <v>#REF!</v>
      </c>
      <c r="BC271" s="51">
        <v>5</v>
      </c>
      <c r="BD271" s="21">
        <v>70</v>
      </c>
      <c r="BE271" s="21">
        <v>6.4399999999999999E-2</v>
      </c>
      <c r="BF271" s="26">
        <f t="shared" si="394"/>
        <v>1385.0390688983505</v>
      </c>
      <c r="BG271" s="21">
        <v>7</v>
      </c>
      <c r="BH271" s="21">
        <f t="shared" si="395"/>
        <v>54.6</v>
      </c>
      <c r="BI271" s="28">
        <f t="shared" si="396"/>
        <v>2.2519960070400004E-2</v>
      </c>
      <c r="BJ271" s="27">
        <f t="shared" si="397"/>
        <v>2.2519960070400004E-2</v>
      </c>
      <c r="BK271" s="28">
        <f t="shared" si="398"/>
        <v>0.3452594593589744</v>
      </c>
      <c r="BL271" s="35">
        <f t="shared" si="399"/>
        <v>51.43911588883563</v>
      </c>
      <c r="BM271" s="21" t="str">
        <f t="shared" si="400"/>
        <v>Cr5</v>
      </c>
      <c r="BN271" s="51">
        <v>5</v>
      </c>
      <c r="BO271" s="21">
        <v>1</v>
      </c>
      <c r="BP271" s="50" t="s">
        <v>5497</v>
      </c>
      <c r="BQ271" s="14">
        <v>40000</v>
      </c>
      <c r="BR271">
        <f>IFERROR(VLOOKUP(AO271,'Model Failure data- Lines'!$A$37:$E$41,3,FALSE),'Model Failure data- Lines'!$C$37)</f>
        <v>0.45419999999999999</v>
      </c>
      <c r="BS271" s="14">
        <f t="shared" si="401"/>
        <v>1436928.085378933</v>
      </c>
      <c r="BT271" s="34">
        <f t="shared" si="383"/>
        <v>18940.032031061306</v>
      </c>
      <c r="BU271" s="34">
        <f t="shared" si="402"/>
        <v>75.867246846383225</v>
      </c>
      <c r="BV271" s="54">
        <f t="shared" si="403"/>
        <v>1417988.0533478716</v>
      </c>
      <c r="BW271">
        <f>IFERROR(VLOOKUP(AO271,'Model Failure data- Lines'!$A$37:$E$41,4,FALSE),'Model Failure data- Lines'!$D$37)</f>
        <v>0.40249999999999997</v>
      </c>
      <c r="BX271" s="14">
        <f t="shared" si="404"/>
        <v>1273367.5789630571</v>
      </c>
      <c r="BY271" s="34">
        <f t="shared" si="405"/>
        <v>16893.569554008038</v>
      </c>
      <c r="BZ271" s="71">
        <f t="shared" si="406"/>
        <v>75.375874523862706</v>
      </c>
      <c r="CA271" s="71">
        <f t="shared" si="407"/>
        <v>1256474.0094090491</v>
      </c>
      <c r="CB271" s="56">
        <v>1</v>
      </c>
      <c r="CC271">
        <f>IFERROR(VLOOKUP(AO271,'Model Failure data- Lines'!$A$37:$E$41,5,FALSE),'Model Failure data- Lines'!$E$37)</f>
        <v>0.28349999999999997</v>
      </c>
      <c r="CD271" s="14">
        <f t="shared" si="408"/>
        <v>896893.6860522402</v>
      </c>
      <c r="CE271" s="34">
        <f t="shared" si="409"/>
        <v>13440.110965042917</v>
      </c>
      <c r="CF271" s="34">
        <f t="shared" si="410"/>
        <v>66.732610198309942</v>
      </c>
      <c r="CG271" s="54">
        <f t="shared" si="411"/>
        <v>883453.57508719724</v>
      </c>
      <c r="CH271" t="e">
        <f>IFERROR(VLOOKUP(AO271,'Model Failure data- Lines'!#REF!,3,FALSE),'Model Failure data- Lines'!#REF!)</f>
        <v>#REF!</v>
      </c>
      <c r="CI271" s="14" t="e">
        <f t="shared" si="412"/>
        <v>#REF!</v>
      </c>
      <c r="CJ271" s="34">
        <f t="shared" si="413"/>
        <v>18166.77466459596</v>
      </c>
      <c r="CK271" s="34" t="e">
        <f t="shared" si="414"/>
        <v>#REF!</v>
      </c>
      <c r="CL271" s="54" t="e">
        <f t="shared" si="415"/>
        <v>#REF!</v>
      </c>
      <c r="CM271" t="e">
        <f>IFERROR(VLOOKUP(AO271,'Model Failure data- Lines'!#REF!,4,FALSE),'Model Failure data- Lines'!#REF!)</f>
        <v>#REF!</v>
      </c>
      <c r="CN271" s="14" t="e">
        <f t="shared" si="416"/>
        <v>#REF!</v>
      </c>
      <c r="CO271" s="34">
        <f t="shared" si="417"/>
        <v>15542.313496694309</v>
      </c>
      <c r="CP271" s="34" t="e">
        <f t="shared" si="418"/>
        <v>#REF!</v>
      </c>
      <c r="CQ271" s="54" t="e">
        <f t="shared" si="419"/>
        <v>#REF!</v>
      </c>
      <c r="CR271" t="e">
        <f>IFERROR(VLOOKUP(AO271,'Model Failure data- Lines'!#REF!,5,FALSE),'Model Failure data- Lines'!#REF!)</f>
        <v>#REF!</v>
      </c>
      <c r="CS271" s="14" t="e">
        <f t="shared" si="420"/>
        <v>#REF!</v>
      </c>
      <c r="CT271" s="34">
        <f t="shared" si="421"/>
        <v>11376.04588919518</v>
      </c>
      <c r="CU271" s="34" t="e">
        <f t="shared" si="422"/>
        <v>#REF!</v>
      </c>
      <c r="CV271" s="54" t="e">
        <f t="shared" si="423"/>
        <v>#REF!</v>
      </c>
      <c r="CW271" t="s">
        <v>211</v>
      </c>
      <c r="CY271">
        <v>1</v>
      </c>
      <c r="CZ271">
        <f t="shared" si="424"/>
        <v>1256474.0094090491</v>
      </c>
      <c r="DA271" s="34">
        <f t="shared" si="425"/>
        <v>17178.699999999997</v>
      </c>
      <c r="DB271" s="34">
        <f t="shared" si="426"/>
        <v>0.42946749999999995</v>
      </c>
      <c r="DC271" s="34">
        <f t="shared" si="427"/>
        <v>1019981.324495557</v>
      </c>
      <c r="DD271" s="9">
        <f t="shared" si="428"/>
        <v>236207.12499999997</v>
      </c>
      <c r="DE271" s="59">
        <f t="shared" si="429"/>
        <v>1.3490762827485483E-2</v>
      </c>
      <c r="DF271" s="59">
        <f t="shared" si="430"/>
        <v>3.3726907068713707E-7</v>
      </c>
      <c r="DG271" s="59">
        <f t="shared" si="431"/>
        <v>0.80101091102551825</v>
      </c>
      <c r="DH271" s="59">
        <f t="shared" si="432"/>
        <v>0.1854979888779254</v>
      </c>
      <c r="DI271" s="14">
        <f t="shared" si="433"/>
        <v>16950.792859837245</v>
      </c>
      <c r="DJ271" s="14">
        <f t="shared" si="434"/>
        <v>0.42376982149593112</v>
      </c>
      <c r="DK271" s="14">
        <f t="shared" si="435"/>
        <v>1006449.3909566281</v>
      </c>
      <c r="DL271" s="14">
        <f t="shared" si="436"/>
        <v>233073.4018227621</v>
      </c>
      <c r="DM271">
        <f t="shared" si="437"/>
        <v>883453.57508719736</v>
      </c>
      <c r="DN271" s="34">
        <f t="shared" si="438"/>
        <v>12099.779999999999</v>
      </c>
      <c r="DO271" s="34">
        <f t="shared" si="439"/>
        <v>0.30249449999999994</v>
      </c>
      <c r="DP271" s="34">
        <f t="shared" si="440"/>
        <v>718421.62855774013</v>
      </c>
      <c r="DQ271" s="9">
        <f t="shared" si="441"/>
        <v>166371.97499999998</v>
      </c>
      <c r="DR271" s="59">
        <f t="shared" si="442"/>
        <v>1.3490762827485485E-2</v>
      </c>
      <c r="DS271" s="59">
        <f t="shared" si="443"/>
        <v>3.3726907068713707E-7</v>
      </c>
      <c r="DT271" s="59">
        <f t="shared" si="444"/>
        <v>0.80101091102551836</v>
      </c>
      <c r="DU271" s="59">
        <f t="shared" si="445"/>
        <v>0.1854979888779254</v>
      </c>
      <c r="DV271" s="14">
        <f t="shared" si="446"/>
        <v>11918.462650595518</v>
      </c>
      <c r="DW271" s="14">
        <f t="shared" si="447"/>
        <v>0.2979615662648879</v>
      </c>
      <c r="DX271" s="14">
        <f t="shared" si="448"/>
        <v>707655.953029347</v>
      </c>
      <c r="DY271" s="14">
        <f t="shared" si="449"/>
        <v>163878.86144568835</v>
      </c>
      <c r="DZ271" s="34" t="e">
        <f t="shared" si="450"/>
        <v>#REF!</v>
      </c>
      <c r="EA271" s="34" t="e">
        <f t="shared" si="451"/>
        <v>#REF!</v>
      </c>
      <c r="EB271" s="34" t="e">
        <f t="shared" si="452"/>
        <v>#REF!</v>
      </c>
      <c r="EC271" s="34" t="e">
        <f t="shared" si="453"/>
        <v>#REF!</v>
      </c>
      <c r="ED271" s="34" t="e">
        <f t="shared" si="454"/>
        <v>#REF!</v>
      </c>
      <c r="EE271" s="59" t="e">
        <f t="shared" si="455"/>
        <v>#REF!</v>
      </c>
      <c r="EF271" s="59" t="e">
        <f t="shared" si="456"/>
        <v>#REF!</v>
      </c>
      <c r="EG271" s="59" t="e">
        <f t="shared" si="457"/>
        <v>#REF!</v>
      </c>
      <c r="EH271" s="59" t="e">
        <f t="shared" si="458"/>
        <v>#REF!</v>
      </c>
      <c r="EI271" s="14" t="e">
        <f t="shared" si="459"/>
        <v>#REF!</v>
      </c>
      <c r="EJ271" s="14" t="e">
        <f t="shared" si="460"/>
        <v>#REF!</v>
      </c>
      <c r="EK271" s="14" t="e">
        <f t="shared" si="461"/>
        <v>#REF!</v>
      </c>
      <c r="EL271" s="14" t="e">
        <f t="shared" si="462"/>
        <v>#REF!</v>
      </c>
      <c r="EM271" t="e">
        <f t="shared" si="463"/>
        <v>#REF!</v>
      </c>
      <c r="EN271" s="34" t="e">
        <f t="shared" si="464"/>
        <v>#REF!</v>
      </c>
      <c r="EO271" s="34" t="e">
        <f t="shared" si="465"/>
        <v>#REF!</v>
      </c>
      <c r="EP271" s="34" t="e">
        <f t="shared" si="466"/>
        <v>#REF!</v>
      </c>
      <c r="EQ271" s="34" t="e">
        <f t="shared" si="467"/>
        <v>#REF!</v>
      </c>
      <c r="ER271" s="59" t="e">
        <f t="shared" si="468"/>
        <v>#REF!</v>
      </c>
      <c r="ES271" s="59" t="e">
        <f t="shared" si="469"/>
        <v>#REF!</v>
      </c>
      <c r="ET271" s="59" t="e">
        <f t="shared" si="470"/>
        <v>#REF!</v>
      </c>
      <c r="EU271" s="59" t="e">
        <f t="shared" si="471"/>
        <v>#REF!</v>
      </c>
      <c r="EV271" s="14" t="e">
        <f t="shared" si="472"/>
        <v>#REF!</v>
      </c>
      <c r="EW271" s="14" t="e">
        <f t="shared" si="473"/>
        <v>#REF!</v>
      </c>
      <c r="EX271" s="14" t="e">
        <f t="shared" si="474"/>
        <v>#REF!</v>
      </c>
      <c r="EY271" s="14" t="e">
        <f t="shared" si="475"/>
        <v>#REF!</v>
      </c>
    </row>
    <row r="272" spans="1:155" x14ac:dyDescent="0.2">
      <c r="A272" s="17">
        <v>30368856</v>
      </c>
      <c r="B272" t="s">
        <v>62</v>
      </c>
      <c r="C272" t="s">
        <v>2993</v>
      </c>
      <c r="D272" t="s">
        <v>2994</v>
      </c>
      <c r="E272" t="s">
        <v>2995</v>
      </c>
      <c r="F272" t="s">
        <v>66</v>
      </c>
      <c r="G272" t="s">
        <v>42</v>
      </c>
      <c r="H272" t="s">
        <v>5036</v>
      </c>
      <c r="I272" t="s">
        <v>68</v>
      </c>
      <c r="J272" s="19" t="s">
        <v>69</v>
      </c>
      <c r="K272" t="s">
        <v>70</v>
      </c>
      <c r="L272">
        <v>1964</v>
      </c>
      <c r="M272">
        <f t="shared" si="385"/>
        <v>1964</v>
      </c>
      <c r="N272">
        <v>55</v>
      </c>
      <c r="O272" s="19">
        <f t="shared" si="386"/>
        <v>55</v>
      </c>
      <c r="P272" t="s">
        <v>80</v>
      </c>
      <c r="Q272" s="19" t="str">
        <f t="shared" si="387"/>
        <v>50-60</v>
      </c>
      <c r="R272" s="23">
        <v>277.39999999999998</v>
      </c>
      <c r="S272" s="15">
        <f t="shared" si="388"/>
        <v>0.27739999999999998</v>
      </c>
      <c r="T272">
        <v>30043290</v>
      </c>
      <c r="U272" t="s">
        <v>45</v>
      </c>
      <c r="V272" t="s">
        <v>46</v>
      </c>
      <c r="W272" t="s">
        <v>47</v>
      </c>
      <c r="X272" t="s">
        <v>88</v>
      </c>
      <c r="Y272" t="s">
        <v>1629</v>
      </c>
      <c r="Z272" t="s">
        <v>2996</v>
      </c>
      <c r="AA272" t="s">
        <v>2997</v>
      </c>
      <c r="AB272" t="s">
        <v>150</v>
      </c>
      <c r="AC272">
        <v>1964</v>
      </c>
      <c r="AD272">
        <v>110</v>
      </c>
      <c r="AE272" t="str">
        <f t="shared" si="389"/>
        <v>&gt;80</v>
      </c>
      <c r="AF272">
        <v>-37.925434979999999</v>
      </c>
      <c r="AG272">
        <v>145.15486928000001</v>
      </c>
      <c r="AH272" t="s">
        <v>75</v>
      </c>
      <c r="AI272" t="s">
        <v>76</v>
      </c>
      <c r="AJ272" s="33" t="s">
        <v>188</v>
      </c>
      <c r="AL272" t="s">
        <v>78</v>
      </c>
      <c r="AM272" t="s">
        <v>79</v>
      </c>
      <c r="AN272">
        <v>220</v>
      </c>
      <c r="AO272" s="69">
        <v>4</v>
      </c>
      <c r="AP272">
        <v>2</v>
      </c>
      <c r="AQ272">
        <v>0</v>
      </c>
      <c r="AR272">
        <v>2</v>
      </c>
      <c r="AS272" s="82" t="str">
        <f t="shared" si="390"/>
        <v>Gw-0-2</v>
      </c>
      <c r="AT272" s="14">
        <f t="shared" si="391"/>
        <v>40000</v>
      </c>
      <c r="AU272" s="81">
        <f>VLOOKUP(C272,Bushfire_Vlookup!$F$2:$H$12575,3,FALSE)</f>
        <v>1</v>
      </c>
      <c r="AV272" s="14">
        <f>VLOOKUP(AS272,Safety_collateral_Vlookup!$J$3:$L$20,2,FALSE)</f>
        <v>93570.139925214826</v>
      </c>
      <c r="AW272" s="14">
        <f>VLOOKUP(AS272,Safety_collateral_Vlookup!$J$3:$L$20,3,FALSE)</f>
        <v>550000</v>
      </c>
      <c r="AX272" s="48">
        <f t="shared" si="392"/>
        <v>729370.40630020422</v>
      </c>
      <c r="AY272" s="49">
        <f t="shared" si="476"/>
        <v>21082.399999999998</v>
      </c>
      <c r="AZ272" s="14">
        <v>76000</v>
      </c>
      <c r="BA272" s="16">
        <f t="shared" si="393"/>
        <v>34.596175307375077</v>
      </c>
      <c r="BB272" t="e">
        <f>IF(BA272&lt;=#REF!,#REF!,IF(BA272&lt;=#REF!,#REF!,IF(BA272&lt;=#REF!,#REF!,IF(BA272&lt;=#REF!,#REF!,#REF!))))</f>
        <v>#REF!</v>
      </c>
      <c r="BC272" s="51">
        <v>5</v>
      </c>
      <c r="BD272" s="21">
        <v>70</v>
      </c>
      <c r="BE272" s="21">
        <v>6.4399999999999999E-2</v>
      </c>
      <c r="BF272" s="26">
        <f t="shared" si="394"/>
        <v>1375.1246875891281</v>
      </c>
      <c r="BG272" s="21">
        <v>7</v>
      </c>
      <c r="BH272" s="21">
        <f t="shared" si="395"/>
        <v>54.6</v>
      </c>
      <c r="BI272" s="28">
        <f t="shared" si="396"/>
        <v>2.2519960070400004E-2</v>
      </c>
      <c r="BJ272" s="27">
        <f t="shared" si="397"/>
        <v>2.2519960070400004E-2</v>
      </c>
      <c r="BK272" s="28">
        <f t="shared" si="398"/>
        <v>0.34525945935897445</v>
      </c>
      <c r="BL272" s="35">
        <f t="shared" si="399"/>
        <v>11.944656782512618</v>
      </c>
      <c r="BM272" s="21" t="str">
        <f t="shared" si="400"/>
        <v>Cr5</v>
      </c>
      <c r="BN272" s="51">
        <v>5</v>
      </c>
      <c r="BO272" s="21">
        <v>1</v>
      </c>
      <c r="BP272" s="50" t="s">
        <v>5497</v>
      </c>
      <c r="BQ272" s="14">
        <v>40000</v>
      </c>
      <c r="BR272">
        <f>IFERROR(VLOOKUP(AO272,'Model Failure data- Lines'!$A$37:$E$41,3,FALSE),'Model Failure data- Lines'!$C$37)</f>
        <v>0.45419999999999999</v>
      </c>
      <c r="BS272" s="14">
        <f t="shared" si="401"/>
        <v>331280.03854155273</v>
      </c>
      <c r="BT272" s="34">
        <f t="shared" si="383"/>
        <v>18804.455566987854</v>
      </c>
      <c r="BU272" s="34">
        <f t="shared" si="402"/>
        <v>17.617103423250985</v>
      </c>
      <c r="BV272" s="54">
        <f t="shared" si="403"/>
        <v>312475.58297456487</v>
      </c>
      <c r="BW272">
        <f>IFERROR(VLOOKUP(AO272,'Model Failure data- Lines'!$A$37:$E$41,4,FALSE),'Model Failure data- Lines'!$D$37)</f>
        <v>0.40249999999999997</v>
      </c>
      <c r="BX272" s="14">
        <f t="shared" si="404"/>
        <v>293571.58853583218</v>
      </c>
      <c r="BY272" s="34">
        <f t="shared" si="405"/>
        <v>16772.642069727379</v>
      </c>
      <c r="BZ272" s="71">
        <f t="shared" si="406"/>
        <v>17.503002050326582</v>
      </c>
      <c r="CA272" s="71">
        <f t="shared" si="407"/>
        <v>276798.94646610483</v>
      </c>
      <c r="CB272" s="56">
        <v>1</v>
      </c>
      <c r="CC272">
        <f>IFERROR(VLOOKUP(AO272,'Model Failure data- Lines'!$A$37:$E$41,5,FALSE),'Model Failure data- Lines'!$E$37)</f>
        <v>0.28349999999999997</v>
      </c>
      <c r="CD272" s="14">
        <f t="shared" si="408"/>
        <v>206776.51018610789</v>
      </c>
      <c r="CE272" s="34">
        <f t="shared" si="409"/>
        <v>13343.9040146847</v>
      </c>
      <c r="CF272" s="34">
        <f t="shared" si="410"/>
        <v>15.495953055309336</v>
      </c>
      <c r="CG272" s="54">
        <f t="shared" si="411"/>
        <v>193432.60617142319</v>
      </c>
      <c r="CH272" t="e">
        <f>IFERROR(VLOOKUP(AO272,'Model Failure data- Lines'!#REF!,3,FALSE),'Model Failure data- Lines'!#REF!)</f>
        <v>#REF!</v>
      </c>
      <c r="CI272" s="14" t="e">
        <f t="shared" si="412"/>
        <v>#REF!</v>
      </c>
      <c r="CJ272" s="34">
        <f t="shared" si="413"/>
        <v>18036.733328414168</v>
      </c>
      <c r="CK272" s="34" t="e">
        <f t="shared" si="414"/>
        <v>#REF!</v>
      </c>
      <c r="CL272" s="54" t="e">
        <f t="shared" si="415"/>
        <v>#REF!</v>
      </c>
      <c r="CM272" t="e">
        <f>IFERROR(VLOOKUP(AO272,'Model Failure data- Lines'!#REF!,4,FALSE),'Model Failure data- Lines'!#REF!)</f>
        <v>#REF!</v>
      </c>
      <c r="CN272" s="14" t="e">
        <f t="shared" si="416"/>
        <v>#REF!</v>
      </c>
      <c r="CO272" s="34">
        <f t="shared" si="417"/>
        <v>15431.058568299934</v>
      </c>
      <c r="CP272" s="34" t="e">
        <f t="shared" si="418"/>
        <v>#REF!</v>
      </c>
      <c r="CQ272" s="54" t="e">
        <f t="shared" si="419"/>
        <v>#REF!</v>
      </c>
      <c r="CR272" t="e">
        <f>IFERROR(VLOOKUP(AO272,'Model Failure data- Lines'!#REF!,5,FALSE),'Model Failure data- Lines'!#REF!)</f>
        <v>#REF!</v>
      </c>
      <c r="CS272" s="14" t="e">
        <f t="shared" si="420"/>
        <v>#REF!</v>
      </c>
      <c r="CT272" s="34">
        <f t="shared" si="421"/>
        <v>11294.613921484406</v>
      </c>
      <c r="CU272" s="34" t="e">
        <f t="shared" si="422"/>
        <v>#REF!</v>
      </c>
      <c r="CV272" s="54" t="e">
        <f t="shared" si="423"/>
        <v>#REF!</v>
      </c>
      <c r="CW272" t="s">
        <v>150</v>
      </c>
      <c r="CY272">
        <v>1</v>
      </c>
      <c r="CZ272">
        <f t="shared" si="424"/>
        <v>276798.94646610483</v>
      </c>
      <c r="DA272" s="34">
        <f t="shared" si="425"/>
        <v>17178.699999999997</v>
      </c>
      <c r="DB272" s="34">
        <f t="shared" si="426"/>
        <v>0.42946749999999995</v>
      </c>
      <c r="DC272" s="34">
        <f t="shared" si="427"/>
        <v>40185.334068332195</v>
      </c>
      <c r="DD272" s="9">
        <f t="shared" si="428"/>
        <v>236207.12499999997</v>
      </c>
      <c r="DE272" s="59">
        <f t="shared" si="429"/>
        <v>5.8516221156405375E-2</v>
      </c>
      <c r="DF272" s="59">
        <f t="shared" si="430"/>
        <v>1.4629055289101345E-6</v>
      </c>
      <c r="DG272" s="59">
        <f t="shared" si="431"/>
        <v>0.13688427503749168</v>
      </c>
      <c r="DH272" s="59">
        <f t="shared" si="432"/>
        <v>0.80459804090057396</v>
      </c>
      <c r="DI272" s="14">
        <f t="shared" si="433"/>
        <v>16197.228367270602</v>
      </c>
      <c r="DJ272" s="14">
        <f t="shared" si="434"/>
        <v>0.40493070918176505</v>
      </c>
      <c r="DK272" s="14">
        <f t="shared" si="435"/>
        <v>37889.42311815422</v>
      </c>
      <c r="DL272" s="14">
        <f t="shared" si="436"/>
        <v>222711.89004997077</v>
      </c>
      <c r="DM272">
        <f t="shared" si="437"/>
        <v>193432.60617142319</v>
      </c>
      <c r="DN272" s="34">
        <f t="shared" si="438"/>
        <v>12099.779999999999</v>
      </c>
      <c r="DO272" s="34">
        <f t="shared" si="439"/>
        <v>0.30249449999999994</v>
      </c>
      <c r="DP272" s="34">
        <f t="shared" si="440"/>
        <v>28304.45269160789</v>
      </c>
      <c r="DQ272" s="9">
        <f t="shared" si="441"/>
        <v>166371.97499999998</v>
      </c>
      <c r="DR272" s="59">
        <f t="shared" si="442"/>
        <v>5.8516221156405382E-2</v>
      </c>
      <c r="DS272" s="59">
        <f t="shared" si="443"/>
        <v>1.4629055289101343E-6</v>
      </c>
      <c r="DT272" s="59">
        <f t="shared" si="444"/>
        <v>0.13688427503749168</v>
      </c>
      <c r="DU272" s="59">
        <f t="shared" si="445"/>
        <v>0.80459804090057396</v>
      </c>
      <c r="DV272" s="14">
        <f t="shared" si="446"/>
        <v>11318.945161586864</v>
      </c>
      <c r="DW272" s="14">
        <f t="shared" si="447"/>
        <v>0.28297362903967155</v>
      </c>
      <c r="DX272" s="14">
        <f t="shared" si="448"/>
        <v>26477.882064387901</v>
      </c>
      <c r="DY272" s="14">
        <f t="shared" si="449"/>
        <v>155635.49597181939</v>
      </c>
      <c r="DZ272" s="34" t="e">
        <f t="shared" si="450"/>
        <v>#REF!</v>
      </c>
      <c r="EA272" s="34" t="e">
        <f t="shared" si="451"/>
        <v>#REF!</v>
      </c>
      <c r="EB272" s="34" t="e">
        <f t="shared" si="452"/>
        <v>#REF!</v>
      </c>
      <c r="EC272" s="34" t="e">
        <f t="shared" si="453"/>
        <v>#REF!</v>
      </c>
      <c r="ED272" s="34" t="e">
        <f t="shared" si="454"/>
        <v>#REF!</v>
      </c>
      <c r="EE272" s="59" t="e">
        <f t="shared" si="455"/>
        <v>#REF!</v>
      </c>
      <c r="EF272" s="59" t="e">
        <f t="shared" si="456"/>
        <v>#REF!</v>
      </c>
      <c r="EG272" s="59" t="e">
        <f t="shared" si="457"/>
        <v>#REF!</v>
      </c>
      <c r="EH272" s="59" t="e">
        <f t="shared" si="458"/>
        <v>#REF!</v>
      </c>
      <c r="EI272" s="14" t="e">
        <f t="shared" si="459"/>
        <v>#REF!</v>
      </c>
      <c r="EJ272" s="14" t="e">
        <f t="shared" si="460"/>
        <v>#REF!</v>
      </c>
      <c r="EK272" s="14" t="e">
        <f t="shared" si="461"/>
        <v>#REF!</v>
      </c>
      <c r="EL272" s="14" t="e">
        <f t="shared" si="462"/>
        <v>#REF!</v>
      </c>
      <c r="EM272" t="e">
        <f t="shared" si="463"/>
        <v>#REF!</v>
      </c>
      <c r="EN272" s="34" t="e">
        <f t="shared" si="464"/>
        <v>#REF!</v>
      </c>
      <c r="EO272" s="34" t="e">
        <f t="shared" si="465"/>
        <v>#REF!</v>
      </c>
      <c r="EP272" s="34" t="e">
        <f t="shared" si="466"/>
        <v>#REF!</v>
      </c>
      <c r="EQ272" s="34" t="e">
        <f t="shared" si="467"/>
        <v>#REF!</v>
      </c>
      <c r="ER272" s="59" t="e">
        <f t="shared" si="468"/>
        <v>#REF!</v>
      </c>
      <c r="ES272" s="59" t="e">
        <f t="shared" si="469"/>
        <v>#REF!</v>
      </c>
      <c r="ET272" s="59" t="e">
        <f t="shared" si="470"/>
        <v>#REF!</v>
      </c>
      <c r="EU272" s="59" t="e">
        <f t="shared" si="471"/>
        <v>#REF!</v>
      </c>
      <c r="EV272" s="14" t="e">
        <f t="shared" si="472"/>
        <v>#REF!</v>
      </c>
      <c r="EW272" s="14" t="e">
        <f t="shared" si="473"/>
        <v>#REF!</v>
      </c>
      <c r="EX272" s="14" t="e">
        <f t="shared" si="474"/>
        <v>#REF!</v>
      </c>
      <c r="EY272" s="14" t="e">
        <f t="shared" si="475"/>
        <v>#REF!</v>
      </c>
    </row>
    <row r="273" spans="1:155" x14ac:dyDescent="0.2">
      <c r="A273" s="17">
        <v>30347885</v>
      </c>
      <c r="B273" t="s">
        <v>62</v>
      </c>
      <c r="C273" t="s">
        <v>1530</v>
      </c>
      <c r="D273" t="s">
        <v>1531</v>
      </c>
      <c r="E273" t="s">
        <v>1532</v>
      </c>
      <c r="F273" t="s">
        <v>66</v>
      </c>
      <c r="G273" t="s">
        <v>42</v>
      </c>
      <c r="H273" t="s">
        <v>4847</v>
      </c>
      <c r="I273" t="s">
        <v>68</v>
      </c>
      <c r="J273" s="19" t="s">
        <v>69</v>
      </c>
      <c r="K273" t="s">
        <v>70</v>
      </c>
      <c r="L273">
        <v>1964</v>
      </c>
      <c r="M273">
        <f t="shared" si="385"/>
        <v>1964</v>
      </c>
      <c r="N273">
        <v>55</v>
      </c>
      <c r="O273" s="19">
        <f t="shared" si="386"/>
        <v>55</v>
      </c>
      <c r="P273" t="s">
        <v>80</v>
      </c>
      <c r="Q273" s="19" t="str">
        <f t="shared" si="387"/>
        <v>50-60</v>
      </c>
      <c r="R273" s="23">
        <v>172.5</v>
      </c>
      <c r="S273" s="15">
        <f t="shared" si="388"/>
        <v>0.17249999999999999</v>
      </c>
      <c r="T273">
        <v>30084037</v>
      </c>
      <c r="U273" t="s">
        <v>45</v>
      </c>
      <c r="V273" t="s">
        <v>46</v>
      </c>
      <c r="W273" s="20" t="s">
        <v>87</v>
      </c>
      <c r="X273" t="s">
        <v>88</v>
      </c>
      <c r="Y273" t="s">
        <v>184</v>
      </c>
      <c r="Z273" t="s">
        <v>1533</v>
      </c>
      <c r="AA273" t="s">
        <v>1534</v>
      </c>
      <c r="AB273" t="s">
        <v>425</v>
      </c>
      <c r="AC273">
        <v>1964</v>
      </c>
      <c r="AD273">
        <v>110</v>
      </c>
      <c r="AE273" t="str">
        <f t="shared" si="389"/>
        <v>&gt;80</v>
      </c>
      <c r="AF273">
        <v>-37.924572060000003</v>
      </c>
      <c r="AG273">
        <v>145.14794674999999</v>
      </c>
      <c r="AH273" t="s">
        <v>75</v>
      </c>
      <c r="AI273" t="s">
        <v>76</v>
      </c>
      <c r="AJ273" s="33" t="s">
        <v>188</v>
      </c>
      <c r="AL273" t="s">
        <v>78</v>
      </c>
      <c r="AM273" t="s">
        <v>79</v>
      </c>
      <c r="AN273">
        <v>220</v>
      </c>
      <c r="AO273" s="69">
        <v>4</v>
      </c>
      <c r="AP273">
        <v>2</v>
      </c>
      <c r="AQ273">
        <v>0</v>
      </c>
      <c r="AR273">
        <v>2</v>
      </c>
      <c r="AS273" s="82" t="str">
        <f t="shared" si="390"/>
        <v>Gw-0-2</v>
      </c>
      <c r="AT273" s="14">
        <f t="shared" si="391"/>
        <v>40000</v>
      </c>
      <c r="AU273" s="81">
        <f>VLOOKUP(C273,Bushfire_Vlookup!$F$2:$H$12575,3,FALSE)</f>
        <v>1</v>
      </c>
      <c r="AV273" s="14">
        <f>VLOOKUP(AS273,Safety_collateral_Vlookup!$J$3:$L$20,2,FALSE)</f>
        <v>93570.139925214826</v>
      </c>
      <c r="AW273" s="14">
        <f>VLOOKUP(AS273,Safety_collateral_Vlookup!$J$3:$L$20,3,FALSE)</f>
        <v>550000</v>
      </c>
      <c r="AX273" s="48">
        <f t="shared" si="392"/>
        <v>729370.40630020422</v>
      </c>
      <c r="AY273" s="49">
        <f t="shared" si="476"/>
        <v>13109.999999999998</v>
      </c>
      <c r="AZ273" s="14">
        <v>76000</v>
      </c>
      <c r="BA273" s="16">
        <f t="shared" si="393"/>
        <v>55.634661045019399</v>
      </c>
      <c r="BB273" t="e">
        <f>IF(BA273&lt;=#REF!,#REF!,IF(BA273&lt;=#REF!,#REF!,IF(BA273&lt;=#REF!,#REF!,IF(BA273&lt;=#REF!,#REF!,#REF!))))</f>
        <v>#REF!</v>
      </c>
      <c r="BC273" s="51">
        <v>5</v>
      </c>
      <c r="BD273" s="21">
        <v>70</v>
      </c>
      <c r="BE273" s="21">
        <v>6.4399999999999999E-2</v>
      </c>
      <c r="BF273" s="26">
        <f t="shared" si="394"/>
        <v>855.1153879204204</v>
      </c>
      <c r="BG273" s="21">
        <v>7</v>
      </c>
      <c r="BH273" s="21">
        <f t="shared" si="395"/>
        <v>54.6</v>
      </c>
      <c r="BI273" s="28">
        <f t="shared" si="396"/>
        <v>2.2519960070400004E-2</v>
      </c>
      <c r="BJ273" s="27">
        <f t="shared" si="397"/>
        <v>2.2519960070400004E-2</v>
      </c>
      <c r="BK273" s="28">
        <f t="shared" si="398"/>
        <v>0.3452594593589744</v>
      </c>
      <c r="BL273" s="35">
        <f t="shared" si="399"/>
        <v>19.208392994023189</v>
      </c>
      <c r="BM273" s="21" t="str">
        <f t="shared" si="400"/>
        <v>Cr5</v>
      </c>
      <c r="BN273" s="51">
        <v>5</v>
      </c>
      <c r="BO273" s="21">
        <v>1</v>
      </c>
      <c r="BP273" s="50" t="s">
        <v>5497</v>
      </c>
      <c r="BQ273" s="14">
        <v>40000</v>
      </c>
      <c r="BR273">
        <f>IFERROR(VLOOKUP(AO273,'Model Failure data- Lines'!$A$37:$E$41,3,FALSE),'Model Failure data- Lines'!$C$37)</f>
        <v>0.45419999999999999</v>
      </c>
      <c r="BS273" s="14">
        <f t="shared" si="401"/>
        <v>331280.03854155273</v>
      </c>
      <c r="BT273" s="34">
        <f t="shared" si="383"/>
        <v>11693.470026335273</v>
      </c>
      <c r="BU273" s="34">
        <f t="shared" si="402"/>
        <v>28.330344867303321</v>
      </c>
      <c r="BV273" s="54">
        <f t="shared" si="403"/>
        <v>319586.56851521746</v>
      </c>
      <c r="BW273">
        <f>IFERROR(VLOOKUP(AO273,'Model Failure data- Lines'!$A$37:$E$41,4,FALSE),'Model Failure data- Lines'!$D$37)</f>
        <v>0.40249999999999997</v>
      </c>
      <c r="BX273" s="14">
        <f t="shared" si="404"/>
        <v>293571.58853583218</v>
      </c>
      <c r="BY273" s="34">
        <f t="shared" si="405"/>
        <v>10429.995519206825</v>
      </c>
      <c r="BZ273" s="71">
        <f t="shared" si="406"/>
        <v>28.146856630496192</v>
      </c>
      <c r="CA273" s="71">
        <f t="shared" si="407"/>
        <v>283141.59301662538</v>
      </c>
      <c r="CB273" s="56">
        <v>1</v>
      </c>
      <c r="CC273">
        <f>IFERROR(VLOOKUP(AO273,'Model Failure data- Lines'!$A$37:$E$41,5,FALSE),'Model Failure data- Lines'!$E$37)</f>
        <v>0.28349999999999997</v>
      </c>
      <c r="CD273" s="14">
        <f t="shared" si="408"/>
        <v>206776.51018610789</v>
      </c>
      <c r="CE273" s="34">
        <f t="shared" si="409"/>
        <v>8297.8494683962181</v>
      </c>
      <c r="CF273" s="34">
        <f t="shared" si="410"/>
        <v>24.919289145175707</v>
      </c>
      <c r="CG273" s="54">
        <f t="shared" si="411"/>
        <v>198478.66071771167</v>
      </c>
      <c r="CH273" t="e">
        <f>IFERROR(VLOOKUP(AO273,'Model Failure data- Lines'!#REF!,3,FALSE),'Model Failure data- Lines'!#REF!)</f>
        <v>#REF!</v>
      </c>
      <c r="CI273" s="14" t="e">
        <f t="shared" si="412"/>
        <v>#REF!</v>
      </c>
      <c r="CJ273" s="34">
        <f t="shared" si="413"/>
        <v>11216.065245679323</v>
      </c>
      <c r="CK273" s="34" t="e">
        <f t="shared" si="414"/>
        <v>#REF!</v>
      </c>
      <c r="CL273" s="54" t="e">
        <f t="shared" si="415"/>
        <v>#REF!</v>
      </c>
      <c r="CM273" t="e">
        <f>IFERROR(VLOOKUP(AO273,'Model Failure data- Lines'!#REF!,4,FALSE),'Model Failure data- Lines'!#REF!)</f>
        <v>#REF!</v>
      </c>
      <c r="CN273" s="14" t="e">
        <f t="shared" si="416"/>
        <v>#REF!</v>
      </c>
      <c r="CO273" s="34">
        <f t="shared" si="417"/>
        <v>9595.7375740149182</v>
      </c>
      <c r="CP273" s="34" t="e">
        <f t="shared" si="418"/>
        <v>#REF!</v>
      </c>
      <c r="CQ273" s="54" t="e">
        <f t="shared" si="419"/>
        <v>#REF!</v>
      </c>
      <c r="CR273" t="e">
        <f>IFERROR(VLOOKUP(AO273,'Model Failure data- Lines'!#REF!,5,FALSE),'Model Failure data- Lines'!#REF!)</f>
        <v>#REF!</v>
      </c>
      <c r="CS273" s="14" t="e">
        <f t="shared" si="420"/>
        <v>#REF!</v>
      </c>
      <c r="CT273" s="34">
        <f t="shared" si="421"/>
        <v>7023.5072150542892</v>
      </c>
      <c r="CU273" s="34" t="e">
        <f t="shared" si="422"/>
        <v>#REF!</v>
      </c>
      <c r="CV273" s="54" t="e">
        <f t="shared" si="423"/>
        <v>#REF!</v>
      </c>
      <c r="CW273" t="s">
        <v>425</v>
      </c>
      <c r="CY273">
        <v>1</v>
      </c>
      <c r="CZ273">
        <f t="shared" si="424"/>
        <v>283141.59301662538</v>
      </c>
      <c r="DA273" s="34">
        <f t="shared" si="425"/>
        <v>17178.699999999997</v>
      </c>
      <c r="DB273" s="34">
        <f t="shared" si="426"/>
        <v>0.42946749999999995</v>
      </c>
      <c r="DC273" s="34">
        <f t="shared" si="427"/>
        <v>40185.334068332195</v>
      </c>
      <c r="DD273" s="9">
        <f t="shared" si="428"/>
        <v>236207.12499999997</v>
      </c>
      <c r="DE273" s="59">
        <f t="shared" si="429"/>
        <v>5.8516221156405375E-2</v>
      </c>
      <c r="DF273" s="59">
        <f t="shared" si="430"/>
        <v>1.4629055289101345E-6</v>
      </c>
      <c r="DG273" s="59">
        <f t="shared" si="431"/>
        <v>0.13688427503749168</v>
      </c>
      <c r="DH273" s="59">
        <f t="shared" si="432"/>
        <v>0.80459804090057396</v>
      </c>
      <c r="DI273" s="14">
        <f t="shared" si="433"/>
        <v>16568.376075537773</v>
      </c>
      <c r="DJ273" s="14">
        <f t="shared" si="434"/>
        <v>0.41420940188844435</v>
      </c>
      <c r="DK273" s="14">
        <f t="shared" si="435"/>
        <v>38757.631693041272</v>
      </c>
      <c r="DL273" s="14">
        <f t="shared" si="436"/>
        <v>227815.17103864442</v>
      </c>
      <c r="DM273">
        <f t="shared" si="437"/>
        <v>198478.66071771164</v>
      </c>
      <c r="DN273" s="34">
        <f t="shared" si="438"/>
        <v>12099.779999999999</v>
      </c>
      <c r="DO273" s="34">
        <f t="shared" si="439"/>
        <v>0.30249449999999994</v>
      </c>
      <c r="DP273" s="34">
        <f t="shared" si="440"/>
        <v>28304.45269160789</v>
      </c>
      <c r="DQ273" s="9">
        <f t="shared" si="441"/>
        <v>166371.97499999998</v>
      </c>
      <c r="DR273" s="59">
        <f t="shared" si="442"/>
        <v>5.8516221156405382E-2</v>
      </c>
      <c r="DS273" s="59">
        <f t="shared" si="443"/>
        <v>1.4629055289101343E-6</v>
      </c>
      <c r="DT273" s="59">
        <f t="shared" si="444"/>
        <v>0.13688427503749168</v>
      </c>
      <c r="DU273" s="59">
        <f t="shared" si="445"/>
        <v>0.80459804090057396</v>
      </c>
      <c r="DV273" s="14">
        <f t="shared" si="446"/>
        <v>11614.221205384765</v>
      </c>
      <c r="DW273" s="14">
        <f t="shared" si="447"/>
        <v>0.29035553013461907</v>
      </c>
      <c r="DX273" s="14">
        <f t="shared" si="448"/>
        <v>27168.607582756238</v>
      </c>
      <c r="DY273" s="14">
        <f t="shared" si="449"/>
        <v>159695.54157404052</v>
      </c>
      <c r="DZ273" s="34" t="e">
        <f t="shared" si="450"/>
        <v>#REF!</v>
      </c>
      <c r="EA273" s="34" t="e">
        <f t="shared" si="451"/>
        <v>#REF!</v>
      </c>
      <c r="EB273" s="34" t="e">
        <f t="shared" si="452"/>
        <v>#REF!</v>
      </c>
      <c r="EC273" s="34" t="e">
        <f t="shared" si="453"/>
        <v>#REF!</v>
      </c>
      <c r="ED273" s="34" t="e">
        <f t="shared" si="454"/>
        <v>#REF!</v>
      </c>
      <c r="EE273" s="59" t="e">
        <f t="shared" si="455"/>
        <v>#REF!</v>
      </c>
      <c r="EF273" s="59" t="e">
        <f t="shared" si="456"/>
        <v>#REF!</v>
      </c>
      <c r="EG273" s="59" t="e">
        <f t="shared" si="457"/>
        <v>#REF!</v>
      </c>
      <c r="EH273" s="59" t="e">
        <f t="shared" si="458"/>
        <v>#REF!</v>
      </c>
      <c r="EI273" s="14" t="e">
        <f t="shared" si="459"/>
        <v>#REF!</v>
      </c>
      <c r="EJ273" s="14" t="e">
        <f t="shared" si="460"/>
        <v>#REF!</v>
      </c>
      <c r="EK273" s="14" t="e">
        <f t="shared" si="461"/>
        <v>#REF!</v>
      </c>
      <c r="EL273" s="14" t="e">
        <f t="shared" si="462"/>
        <v>#REF!</v>
      </c>
      <c r="EM273" t="e">
        <f t="shared" si="463"/>
        <v>#REF!</v>
      </c>
      <c r="EN273" s="34" t="e">
        <f t="shared" si="464"/>
        <v>#REF!</v>
      </c>
      <c r="EO273" s="34" t="e">
        <f t="shared" si="465"/>
        <v>#REF!</v>
      </c>
      <c r="EP273" s="34" t="e">
        <f t="shared" si="466"/>
        <v>#REF!</v>
      </c>
      <c r="EQ273" s="34" t="e">
        <f t="shared" si="467"/>
        <v>#REF!</v>
      </c>
      <c r="ER273" s="59" t="e">
        <f t="shared" si="468"/>
        <v>#REF!</v>
      </c>
      <c r="ES273" s="59" t="e">
        <f t="shared" si="469"/>
        <v>#REF!</v>
      </c>
      <c r="ET273" s="59" t="e">
        <f t="shared" si="470"/>
        <v>#REF!</v>
      </c>
      <c r="EU273" s="59" t="e">
        <f t="shared" si="471"/>
        <v>#REF!</v>
      </c>
      <c r="EV273" s="14" t="e">
        <f t="shared" si="472"/>
        <v>#REF!</v>
      </c>
      <c r="EW273" s="14" t="e">
        <f t="shared" si="473"/>
        <v>#REF!</v>
      </c>
      <c r="EX273" s="14" t="e">
        <f t="shared" si="474"/>
        <v>#REF!</v>
      </c>
      <c r="EY273" s="14" t="e">
        <f t="shared" si="475"/>
        <v>#REF!</v>
      </c>
    </row>
    <row r="274" spans="1:155" x14ac:dyDescent="0.2">
      <c r="A274" s="17">
        <v>30001179</v>
      </c>
      <c r="B274" t="s">
        <v>62</v>
      </c>
      <c r="C274" t="s">
        <v>180</v>
      </c>
      <c r="D274" t="s">
        <v>181</v>
      </c>
      <c r="E274" t="s">
        <v>182</v>
      </c>
      <c r="F274" t="s">
        <v>66</v>
      </c>
      <c r="G274" t="s">
        <v>42</v>
      </c>
      <c r="H274" t="s">
        <v>183</v>
      </c>
      <c r="I274" t="s">
        <v>68</v>
      </c>
      <c r="J274" s="19" t="s">
        <v>69</v>
      </c>
      <c r="K274" t="s">
        <v>70</v>
      </c>
      <c r="L274">
        <v>1964</v>
      </c>
      <c r="M274">
        <f t="shared" si="385"/>
        <v>1964</v>
      </c>
      <c r="N274">
        <v>55</v>
      </c>
      <c r="O274" s="19">
        <f t="shared" si="386"/>
        <v>55</v>
      </c>
      <c r="P274" t="s">
        <v>80</v>
      </c>
      <c r="Q274" s="19" t="str">
        <f t="shared" si="387"/>
        <v>50-60</v>
      </c>
      <c r="R274" s="23">
        <v>56</v>
      </c>
      <c r="S274" s="15">
        <f t="shared" si="388"/>
        <v>5.6000000000000001E-2</v>
      </c>
      <c r="T274">
        <v>30039124</v>
      </c>
      <c r="U274" t="s">
        <v>45</v>
      </c>
      <c r="V274" t="s">
        <v>46</v>
      </c>
      <c r="W274" s="20" t="s">
        <v>87</v>
      </c>
      <c r="X274" t="s">
        <v>88</v>
      </c>
      <c r="Y274" t="s">
        <v>184</v>
      </c>
      <c r="Z274" t="s">
        <v>185</v>
      </c>
      <c r="AA274" t="s">
        <v>186</v>
      </c>
      <c r="AB274" t="s">
        <v>187</v>
      </c>
      <c r="AC274">
        <v>1964</v>
      </c>
      <c r="AD274">
        <v>165</v>
      </c>
      <c r="AE274" t="str">
        <f t="shared" si="389"/>
        <v>&gt;80</v>
      </c>
      <c r="AF274">
        <v>-37.927375959999999</v>
      </c>
      <c r="AG274">
        <v>145.14714677000001</v>
      </c>
      <c r="AH274" t="s">
        <v>75</v>
      </c>
      <c r="AI274" t="s">
        <v>76</v>
      </c>
      <c r="AJ274" s="33" t="s">
        <v>188</v>
      </c>
      <c r="AL274" t="s">
        <v>78</v>
      </c>
      <c r="AM274" t="s">
        <v>79</v>
      </c>
      <c r="AN274">
        <v>220</v>
      </c>
      <c r="AO274" s="69">
        <v>4</v>
      </c>
      <c r="AP274">
        <v>2</v>
      </c>
      <c r="AQ274">
        <v>0</v>
      </c>
      <c r="AR274">
        <v>2</v>
      </c>
      <c r="AS274" s="82" t="str">
        <f t="shared" si="390"/>
        <v>Gw-0-2</v>
      </c>
      <c r="AT274" s="14">
        <f t="shared" si="391"/>
        <v>40000</v>
      </c>
      <c r="AU274" s="81">
        <f>VLOOKUP(C274,Bushfire_Vlookup!$F$2:$H$12575,3,FALSE)</f>
        <v>1</v>
      </c>
      <c r="AV274" s="14">
        <f>VLOOKUP(AS274,Safety_collateral_Vlookup!$J$3:$L$20,2,FALSE)</f>
        <v>93570.139925214826</v>
      </c>
      <c r="AW274" s="14">
        <f>VLOOKUP(AS274,Safety_collateral_Vlookup!$J$3:$L$20,3,FALSE)</f>
        <v>550000</v>
      </c>
      <c r="AX274" s="48">
        <f t="shared" si="392"/>
        <v>729370.40630020422</v>
      </c>
      <c r="AY274" s="49">
        <f t="shared" si="476"/>
        <v>4256</v>
      </c>
      <c r="AZ274" s="14">
        <v>76000</v>
      </c>
      <c r="BA274" s="16">
        <f t="shared" si="393"/>
        <v>171.37462554046152</v>
      </c>
      <c r="BB274" t="e">
        <f>IF(BA274&lt;=#REF!,#REF!,IF(BA274&lt;=#REF!,#REF!,IF(BA274&lt;=#REF!,#REF!,IF(BA274&lt;=#REF!,#REF!,#REF!))))</f>
        <v>#REF!</v>
      </c>
      <c r="BC274" s="51">
        <v>5</v>
      </c>
      <c r="BD274" s="21">
        <v>70</v>
      </c>
      <c r="BE274" s="21">
        <v>6.4399999999999999E-2</v>
      </c>
      <c r="BF274" s="26">
        <f t="shared" si="394"/>
        <v>277.60267665822346</v>
      </c>
      <c r="BG274" s="21">
        <v>7</v>
      </c>
      <c r="BH274" s="21">
        <f t="shared" si="395"/>
        <v>54.6</v>
      </c>
      <c r="BI274" s="28">
        <f t="shared" si="396"/>
        <v>2.2519960070400004E-2</v>
      </c>
      <c r="BJ274" s="27">
        <f t="shared" si="397"/>
        <v>2.2519960070400004E-2</v>
      </c>
      <c r="BK274" s="28">
        <f t="shared" si="398"/>
        <v>0.3452594593589744</v>
      </c>
      <c r="BL274" s="35">
        <f t="shared" si="399"/>
        <v>59.168710561946426</v>
      </c>
      <c r="BM274" s="21" t="str">
        <f t="shared" si="400"/>
        <v>Cr5</v>
      </c>
      <c r="BN274" s="51">
        <v>5</v>
      </c>
      <c r="BO274" s="21">
        <v>1</v>
      </c>
      <c r="BP274" s="50" t="s">
        <v>5497</v>
      </c>
      <c r="BQ274" s="14">
        <v>40000</v>
      </c>
      <c r="BR274">
        <f>IFERROR(VLOOKUP(AO274,'Model Failure data- Lines'!$A$37:$E$41,3,FALSE),'Model Failure data- Lines'!$C$37)</f>
        <v>0.45419999999999999</v>
      </c>
      <c r="BS274" s="14">
        <f t="shared" si="401"/>
        <v>331280.03854155273</v>
      </c>
      <c r="BT274" s="34">
        <f t="shared" si="383"/>
        <v>3796.1409940566687</v>
      </c>
      <c r="BU274" s="34">
        <f t="shared" si="402"/>
        <v>87.267580171603967</v>
      </c>
      <c r="BV274" s="54">
        <f t="shared" si="403"/>
        <v>327483.89754749608</v>
      </c>
      <c r="BW274">
        <f>IFERROR(VLOOKUP(AO274,'Model Failure data- Lines'!$A$37:$E$41,4,FALSE),'Model Failure data- Lines'!$D$37)</f>
        <v>0.40249999999999997</v>
      </c>
      <c r="BX274" s="14">
        <f t="shared" si="404"/>
        <v>293571.58853583218</v>
      </c>
      <c r="BY274" s="34">
        <f t="shared" si="405"/>
        <v>3385.9695598584476</v>
      </c>
      <c r="BZ274" s="71">
        <f t="shared" si="406"/>
        <v>86.702370870724877</v>
      </c>
      <c r="CA274" s="71">
        <f t="shared" si="407"/>
        <v>290185.61897597375</v>
      </c>
      <c r="CB274" s="56">
        <v>1</v>
      </c>
      <c r="CC274">
        <f>IFERROR(VLOOKUP(AO274,'Model Failure data- Lines'!$A$37:$E$41,5,FALSE),'Model Failure data- Lines'!$E$37)</f>
        <v>0.28349999999999997</v>
      </c>
      <c r="CD274" s="14">
        <f t="shared" si="408"/>
        <v>206776.51018610789</v>
      </c>
      <c r="CE274" s="34">
        <f t="shared" si="409"/>
        <v>2693.7946100300769</v>
      </c>
      <c r="CF274" s="34">
        <f t="shared" si="410"/>
        <v>76.760310313264441</v>
      </c>
      <c r="CG274" s="54">
        <f t="shared" si="411"/>
        <v>204082.71557607781</v>
      </c>
      <c r="CH274" t="e">
        <f>IFERROR(VLOOKUP(AO274,'Model Failure data- Lines'!#REF!,3,FALSE),'Model Failure data- Lines'!#REF!)</f>
        <v>#REF!</v>
      </c>
      <c r="CI274" s="14" t="e">
        <f t="shared" si="412"/>
        <v>#REF!</v>
      </c>
      <c r="CJ274" s="34">
        <f t="shared" si="413"/>
        <v>3641.1574130900995</v>
      </c>
      <c r="CK274" s="34" t="e">
        <f t="shared" si="414"/>
        <v>#REF!</v>
      </c>
      <c r="CL274" s="54" t="e">
        <f t="shared" si="415"/>
        <v>#REF!</v>
      </c>
      <c r="CM274" t="e">
        <f>IFERROR(VLOOKUP(AO274,'Model Failure data- Lines'!#REF!,4,FALSE),'Model Failure data- Lines'!#REF!)</f>
        <v>#REF!</v>
      </c>
      <c r="CN274" s="14" t="e">
        <f t="shared" si="416"/>
        <v>#REF!</v>
      </c>
      <c r="CO274" s="34">
        <f t="shared" si="417"/>
        <v>3115.1379950425248</v>
      </c>
      <c r="CP274" s="34" t="e">
        <f t="shared" si="418"/>
        <v>#REF!</v>
      </c>
      <c r="CQ274" s="54" t="e">
        <f t="shared" si="419"/>
        <v>#REF!</v>
      </c>
      <c r="CR274" t="e">
        <f>IFERROR(VLOOKUP(AO274,'Model Failure data- Lines'!#REF!,5,FALSE),'Model Failure data- Lines'!#REF!)</f>
        <v>#REF!</v>
      </c>
      <c r="CS274" s="14" t="e">
        <f t="shared" si="420"/>
        <v>#REF!</v>
      </c>
      <c r="CT274" s="34">
        <f t="shared" si="421"/>
        <v>2280.0950959016827</v>
      </c>
      <c r="CU274" s="34" t="e">
        <f t="shared" si="422"/>
        <v>#REF!</v>
      </c>
      <c r="CV274" s="54" t="e">
        <f t="shared" si="423"/>
        <v>#REF!</v>
      </c>
      <c r="CW274" t="s">
        <v>187</v>
      </c>
      <c r="CY274">
        <v>1</v>
      </c>
      <c r="CZ274">
        <f t="shared" si="424"/>
        <v>290185.61897597375</v>
      </c>
      <c r="DA274" s="34">
        <f t="shared" si="425"/>
        <v>17178.699999999997</v>
      </c>
      <c r="DB274" s="34">
        <f t="shared" si="426"/>
        <v>0.42946749999999995</v>
      </c>
      <c r="DC274" s="34">
        <f t="shared" si="427"/>
        <v>40185.334068332195</v>
      </c>
      <c r="DD274" s="9">
        <f t="shared" si="428"/>
        <v>236207.12499999997</v>
      </c>
      <c r="DE274" s="59">
        <f t="shared" si="429"/>
        <v>5.8516221156405375E-2</v>
      </c>
      <c r="DF274" s="59">
        <f t="shared" si="430"/>
        <v>1.4629055289101345E-6</v>
      </c>
      <c r="DG274" s="59">
        <f t="shared" si="431"/>
        <v>0.13688427503749168</v>
      </c>
      <c r="DH274" s="59">
        <f t="shared" si="432"/>
        <v>0.80459804090057396</v>
      </c>
      <c r="DI274" s="14">
        <f t="shared" si="433"/>
        <v>16980.565856406465</v>
      </c>
      <c r="DJ274" s="14">
        <f t="shared" si="434"/>
        <v>0.42451414641016166</v>
      </c>
      <c r="DK274" s="14">
        <f t="shared" si="435"/>
        <v>39721.848079831951</v>
      </c>
      <c r="DL274" s="14">
        <f t="shared" si="436"/>
        <v>233482.7805255889</v>
      </c>
      <c r="DM274">
        <f t="shared" si="437"/>
        <v>204082.71557607781</v>
      </c>
      <c r="DN274" s="34">
        <f t="shared" si="438"/>
        <v>12099.779999999999</v>
      </c>
      <c r="DO274" s="34">
        <f t="shared" si="439"/>
        <v>0.30249449999999994</v>
      </c>
      <c r="DP274" s="34">
        <f t="shared" si="440"/>
        <v>28304.45269160789</v>
      </c>
      <c r="DQ274" s="9">
        <f t="shared" si="441"/>
        <v>166371.97499999998</v>
      </c>
      <c r="DR274" s="59">
        <f t="shared" si="442"/>
        <v>5.8516221156405382E-2</v>
      </c>
      <c r="DS274" s="59">
        <f t="shared" si="443"/>
        <v>1.4629055289101343E-6</v>
      </c>
      <c r="DT274" s="59">
        <f t="shared" si="444"/>
        <v>0.13688427503749168</v>
      </c>
      <c r="DU274" s="59">
        <f t="shared" si="445"/>
        <v>0.80459804090057396</v>
      </c>
      <c r="DV274" s="14">
        <f t="shared" si="446"/>
        <v>11942.149318849546</v>
      </c>
      <c r="DW274" s="14">
        <f t="shared" si="447"/>
        <v>0.29855373297123866</v>
      </c>
      <c r="DX274" s="14">
        <f t="shared" si="448"/>
        <v>27935.714569314023</v>
      </c>
      <c r="DY274" s="14">
        <f t="shared" si="449"/>
        <v>164204.55313418125</v>
      </c>
      <c r="DZ274" s="34" t="e">
        <f t="shared" si="450"/>
        <v>#REF!</v>
      </c>
      <c r="EA274" s="34" t="e">
        <f t="shared" si="451"/>
        <v>#REF!</v>
      </c>
      <c r="EB274" s="34" t="e">
        <f t="shared" si="452"/>
        <v>#REF!</v>
      </c>
      <c r="EC274" s="34" t="e">
        <f t="shared" si="453"/>
        <v>#REF!</v>
      </c>
      <c r="ED274" s="34" t="e">
        <f t="shared" si="454"/>
        <v>#REF!</v>
      </c>
      <c r="EE274" s="59" t="e">
        <f t="shared" si="455"/>
        <v>#REF!</v>
      </c>
      <c r="EF274" s="59" t="e">
        <f t="shared" si="456"/>
        <v>#REF!</v>
      </c>
      <c r="EG274" s="59" t="e">
        <f t="shared" si="457"/>
        <v>#REF!</v>
      </c>
      <c r="EH274" s="59" t="e">
        <f t="shared" si="458"/>
        <v>#REF!</v>
      </c>
      <c r="EI274" s="14" t="e">
        <f t="shared" si="459"/>
        <v>#REF!</v>
      </c>
      <c r="EJ274" s="14" t="e">
        <f t="shared" si="460"/>
        <v>#REF!</v>
      </c>
      <c r="EK274" s="14" t="e">
        <f t="shared" si="461"/>
        <v>#REF!</v>
      </c>
      <c r="EL274" s="14" t="e">
        <f t="shared" si="462"/>
        <v>#REF!</v>
      </c>
      <c r="EM274" t="e">
        <f t="shared" si="463"/>
        <v>#REF!</v>
      </c>
      <c r="EN274" s="34" t="e">
        <f t="shared" si="464"/>
        <v>#REF!</v>
      </c>
      <c r="EO274" s="34" t="e">
        <f t="shared" si="465"/>
        <v>#REF!</v>
      </c>
      <c r="EP274" s="34" t="e">
        <f t="shared" si="466"/>
        <v>#REF!</v>
      </c>
      <c r="EQ274" s="34" t="e">
        <f t="shared" si="467"/>
        <v>#REF!</v>
      </c>
      <c r="ER274" s="59" t="e">
        <f t="shared" si="468"/>
        <v>#REF!</v>
      </c>
      <c r="ES274" s="59" t="e">
        <f t="shared" si="469"/>
        <v>#REF!</v>
      </c>
      <c r="ET274" s="59" t="e">
        <f t="shared" si="470"/>
        <v>#REF!</v>
      </c>
      <c r="EU274" s="59" t="e">
        <f t="shared" si="471"/>
        <v>#REF!</v>
      </c>
      <c r="EV274" s="14" t="e">
        <f t="shared" si="472"/>
        <v>#REF!</v>
      </c>
      <c r="EW274" s="14" t="e">
        <f t="shared" si="473"/>
        <v>#REF!</v>
      </c>
      <c r="EX274" s="14" t="e">
        <f t="shared" si="474"/>
        <v>#REF!</v>
      </c>
      <c r="EY274" s="14" t="e">
        <f t="shared" si="475"/>
        <v>#REF!</v>
      </c>
    </row>
    <row r="275" spans="1:155" x14ac:dyDescent="0.2">
      <c r="A275" s="17">
        <v>30222610</v>
      </c>
      <c r="B275" t="s">
        <v>62</v>
      </c>
      <c r="C275" t="s">
        <v>180</v>
      </c>
      <c r="D275" t="s">
        <v>181</v>
      </c>
      <c r="E275" t="s">
        <v>182</v>
      </c>
      <c r="F275" t="s">
        <v>66</v>
      </c>
      <c r="G275" t="s">
        <v>42</v>
      </c>
      <c r="H275" t="s">
        <v>3854</v>
      </c>
      <c r="I275" t="s">
        <v>68</v>
      </c>
      <c r="J275" s="19" t="s">
        <v>69</v>
      </c>
      <c r="K275" t="s">
        <v>70</v>
      </c>
      <c r="L275">
        <v>1964</v>
      </c>
      <c r="M275">
        <f t="shared" si="385"/>
        <v>1964</v>
      </c>
      <c r="N275">
        <v>55</v>
      </c>
      <c r="O275" s="19">
        <f t="shared" si="386"/>
        <v>55</v>
      </c>
      <c r="P275" t="s">
        <v>80</v>
      </c>
      <c r="Q275" s="19" t="str">
        <f t="shared" si="387"/>
        <v>50-60</v>
      </c>
      <c r="R275" s="23">
        <v>56</v>
      </c>
      <c r="S275" s="15">
        <f t="shared" si="388"/>
        <v>5.6000000000000001E-2</v>
      </c>
      <c r="T275">
        <v>30039124</v>
      </c>
      <c r="U275" t="s">
        <v>45</v>
      </c>
      <c r="V275" t="s">
        <v>46</v>
      </c>
      <c r="W275" s="20" t="s">
        <v>87</v>
      </c>
      <c r="X275" t="s">
        <v>88</v>
      </c>
      <c r="Y275" t="s">
        <v>184</v>
      </c>
      <c r="Z275" t="s">
        <v>185</v>
      </c>
      <c r="AA275" t="s">
        <v>186</v>
      </c>
      <c r="AB275" t="s">
        <v>187</v>
      </c>
      <c r="AC275">
        <v>1964</v>
      </c>
      <c r="AD275">
        <v>165</v>
      </c>
      <c r="AE275" t="str">
        <f t="shared" si="389"/>
        <v>&gt;80</v>
      </c>
      <c r="AF275">
        <v>-37.927375959999999</v>
      </c>
      <c r="AG275">
        <v>145.14714677000001</v>
      </c>
      <c r="AH275" t="s">
        <v>75</v>
      </c>
      <c r="AI275" t="s">
        <v>76</v>
      </c>
      <c r="AJ275" s="33" t="s">
        <v>188</v>
      </c>
      <c r="AL275">
        <v>3</v>
      </c>
      <c r="AM275" t="s">
        <v>1401</v>
      </c>
      <c r="AN275">
        <v>220</v>
      </c>
      <c r="AO275" s="69">
        <v>4</v>
      </c>
      <c r="AP275">
        <v>2</v>
      </c>
      <c r="AQ275">
        <v>0</v>
      </c>
      <c r="AR275">
        <v>2</v>
      </c>
      <c r="AS275" s="82" t="str">
        <f t="shared" si="390"/>
        <v>Gw-0-2</v>
      </c>
      <c r="AT275" s="14">
        <f t="shared" si="391"/>
        <v>40000</v>
      </c>
      <c r="AU275" s="81">
        <f>VLOOKUP(C275,Bushfire_Vlookup!$F$2:$H$12575,3,FALSE)</f>
        <v>1</v>
      </c>
      <c r="AV275" s="14">
        <f>VLOOKUP(AS275,Safety_collateral_Vlookup!$J$3:$L$20,2,FALSE)</f>
        <v>93570.139925214826</v>
      </c>
      <c r="AW275" s="14">
        <f>VLOOKUP(AS275,Safety_collateral_Vlookup!$J$3:$L$20,3,FALSE)</f>
        <v>550000</v>
      </c>
      <c r="AX275" s="48">
        <f t="shared" si="392"/>
        <v>729370.40630020422</v>
      </c>
      <c r="AY275" s="49">
        <f t="shared" si="476"/>
        <v>4256</v>
      </c>
      <c r="AZ275" s="14">
        <v>76000</v>
      </c>
      <c r="BA275" s="16">
        <f t="shared" si="393"/>
        <v>171.37462554046152</v>
      </c>
      <c r="BB275" t="e">
        <f>IF(BA275&lt;=#REF!,#REF!,IF(BA275&lt;=#REF!,#REF!,IF(BA275&lt;=#REF!,#REF!,IF(BA275&lt;=#REF!,#REF!,#REF!))))</f>
        <v>#REF!</v>
      </c>
      <c r="BC275" s="51">
        <v>5</v>
      </c>
      <c r="BD275" s="21">
        <v>70</v>
      </c>
      <c r="BE275" s="21">
        <v>6.4399999999999999E-2</v>
      </c>
      <c r="BF275" s="26">
        <f t="shared" si="394"/>
        <v>277.60267665822346</v>
      </c>
      <c r="BG275" s="21">
        <v>7</v>
      </c>
      <c r="BH275" s="21">
        <f t="shared" si="395"/>
        <v>54.6</v>
      </c>
      <c r="BI275" s="28">
        <f t="shared" si="396"/>
        <v>2.2519960070400004E-2</v>
      </c>
      <c r="BJ275" s="27">
        <f t="shared" si="397"/>
        <v>2.2519960070400004E-2</v>
      </c>
      <c r="BK275" s="28">
        <f t="shared" si="398"/>
        <v>0.3452594593589744</v>
      </c>
      <c r="BL275" s="35">
        <f t="shared" si="399"/>
        <v>59.168710561946426</v>
      </c>
      <c r="BM275" s="21" t="str">
        <f t="shared" si="400"/>
        <v>Cr5</v>
      </c>
      <c r="BN275" s="51">
        <v>5</v>
      </c>
      <c r="BO275" s="21">
        <v>1</v>
      </c>
      <c r="BP275" s="50" t="s">
        <v>5497</v>
      </c>
      <c r="BQ275" s="14">
        <v>40000</v>
      </c>
      <c r="BR275">
        <f>IFERROR(VLOOKUP(AO275,'Model Failure data- Lines'!$A$37:$E$41,3,FALSE),'Model Failure data- Lines'!$C$37)</f>
        <v>0.45419999999999999</v>
      </c>
      <c r="BS275" s="14">
        <f t="shared" si="401"/>
        <v>331280.03854155273</v>
      </c>
      <c r="BT275" s="34">
        <f t="shared" si="383"/>
        <v>3796.1409940566687</v>
      </c>
      <c r="BU275" s="34">
        <f t="shared" si="402"/>
        <v>87.267580171603967</v>
      </c>
      <c r="BV275" s="54">
        <f t="shared" si="403"/>
        <v>327483.89754749608</v>
      </c>
      <c r="BW275">
        <f>IFERROR(VLOOKUP(AO275,'Model Failure data- Lines'!$A$37:$E$41,4,FALSE),'Model Failure data- Lines'!$D$37)</f>
        <v>0.40249999999999997</v>
      </c>
      <c r="BX275" s="14">
        <f t="shared" si="404"/>
        <v>293571.58853583218</v>
      </c>
      <c r="BY275" s="34">
        <f t="shared" si="405"/>
        <v>3385.9695598584476</v>
      </c>
      <c r="BZ275" s="71">
        <f t="shared" si="406"/>
        <v>86.702370870724877</v>
      </c>
      <c r="CA275" s="71">
        <f t="shared" si="407"/>
        <v>290185.61897597375</v>
      </c>
      <c r="CB275" s="56">
        <v>1</v>
      </c>
      <c r="CC275">
        <f>IFERROR(VLOOKUP(AO275,'Model Failure data- Lines'!$A$37:$E$41,5,FALSE),'Model Failure data- Lines'!$E$37)</f>
        <v>0.28349999999999997</v>
      </c>
      <c r="CD275" s="14">
        <f t="shared" si="408"/>
        <v>206776.51018610789</v>
      </c>
      <c r="CE275" s="34">
        <f t="shared" si="409"/>
        <v>2693.7946100300769</v>
      </c>
      <c r="CF275" s="34">
        <f t="shared" si="410"/>
        <v>76.760310313264441</v>
      </c>
      <c r="CG275" s="54">
        <f t="shared" si="411"/>
        <v>204082.71557607781</v>
      </c>
      <c r="CH275" t="e">
        <f>IFERROR(VLOOKUP(AO275,'Model Failure data- Lines'!#REF!,3,FALSE),'Model Failure data- Lines'!#REF!)</f>
        <v>#REF!</v>
      </c>
      <c r="CI275" s="14" t="e">
        <f t="shared" si="412"/>
        <v>#REF!</v>
      </c>
      <c r="CJ275" s="34">
        <f t="shared" si="413"/>
        <v>3641.1574130900995</v>
      </c>
      <c r="CK275" s="34" t="e">
        <f t="shared" si="414"/>
        <v>#REF!</v>
      </c>
      <c r="CL275" s="54" t="e">
        <f t="shared" si="415"/>
        <v>#REF!</v>
      </c>
      <c r="CM275" t="e">
        <f>IFERROR(VLOOKUP(AO275,'Model Failure data- Lines'!#REF!,4,FALSE),'Model Failure data- Lines'!#REF!)</f>
        <v>#REF!</v>
      </c>
      <c r="CN275" s="14" t="e">
        <f t="shared" si="416"/>
        <v>#REF!</v>
      </c>
      <c r="CO275" s="34">
        <f t="shared" si="417"/>
        <v>3115.1379950425248</v>
      </c>
      <c r="CP275" s="34" t="e">
        <f t="shared" si="418"/>
        <v>#REF!</v>
      </c>
      <c r="CQ275" s="54" t="e">
        <f t="shared" si="419"/>
        <v>#REF!</v>
      </c>
      <c r="CR275" t="e">
        <f>IFERROR(VLOOKUP(AO275,'Model Failure data- Lines'!#REF!,5,FALSE),'Model Failure data- Lines'!#REF!)</f>
        <v>#REF!</v>
      </c>
      <c r="CS275" s="14" t="e">
        <f t="shared" si="420"/>
        <v>#REF!</v>
      </c>
      <c r="CT275" s="34">
        <f t="shared" si="421"/>
        <v>2280.0950959016827</v>
      </c>
      <c r="CU275" s="34" t="e">
        <f t="shared" si="422"/>
        <v>#REF!</v>
      </c>
      <c r="CV275" s="54" t="e">
        <f t="shared" si="423"/>
        <v>#REF!</v>
      </c>
      <c r="CW275" t="s">
        <v>187</v>
      </c>
      <c r="CY275">
        <v>1</v>
      </c>
      <c r="CZ275">
        <f t="shared" si="424"/>
        <v>290185.61897597375</v>
      </c>
      <c r="DA275" s="34">
        <f t="shared" si="425"/>
        <v>17178.699999999997</v>
      </c>
      <c r="DB275" s="34">
        <f t="shared" si="426"/>
        <v>0.42946749999999995</v>
      </c>
      <c r="DC275" s="34">
        <f t="shared" si="427"/>
        <v>40185.334068332195</v>
      </c>
      <c r="DD275" s="9">
        <f t="shared" si="428"/>
        <v>236207.12499999997</v>
      </c>
      <c r="DE275" s="59">
        <f t="shared" si="429"/>
        <v>5.8516221156405375E-2</v>
      </c>
      <c r="DF275" s="59">
        <f t="shared" si="430"/>
        <v>1.4629055289101345E-6</v>
      </c>
      <c r="DG275" s="59">
        <f t="shared" si="431"/>
        <v>0.13688427503749168</v>
      </c>
      <c r="DH275" s="59">
        <f t="shared" si="432"/>
        <v>0.80459804090057396</v>
      </c>
      <c r="DI275" s="14">
        <f t="shared" si="433"/>
        <v>16980.565856406465</v>
      </c>
      <c r="DJ275" s="14">
        <f t="shared" si="434"/>
        <v>0.42451414641016166</v>
      </c>
      <c r="DK275" s="14">
        <f t="shared" si="435"/>
        <v>39721.848079831951</v>
      </c>
      <c r="DL275" s="14">
        <f t="shared" si="436"/>
        <v>233482.7805255889</v>
      </c>
      <c r="DM275">
        <f t="shared" si="437"/>
        <v>204082.71557607781</v>
      </c>
      <c r="DN275" s="34">
        <f t="shared" si="438"/>
        <v>12099.779999999999</v>
      </c>
      <c r="DO275" s="34">
        <f t="shared" si="439"/>
        <v>0.30249449999999994</v>
      </c>
      <c r="DP275" s="34">
        <f t="shared" si="440"/>
        <v>28304.45269160789</v>
      </c>
      <c r="DQ275" s="9">
        <f t="shared" si="441"/>
        <v>166371.97499999998</v>
      </c>
      <c r="DR275" s="59">
        <f t="shared" si="442"/>
        <v>5.8516221156405382E-2</v>
      </c>
      <c r="DS275" s="59">
        <f t="shared" si="443"/>
        <v>1.4629055289101343E-6</v>
      </c>
      <c r="DT275" s="59">
        <f t="shared" si="444"/>
        <v>0.13688427503749168</v>
      </c>
      <c r="DU275" s="59">
        <f t="shared" si="445"/>
        <v>0.80459804090057396</v>
      </c>
      <c r="DV275" s="14">
        <f t="shared" si="446"/>
        <v>11942.149318849546</v>
      </c>
      <c r="DW275" s="14">
        <f t="shared" si="447"/>
        <v>0.29855373297123866</v>
      </c>
      <c r="DX275" s="14">
        <f t="shared" si="448"/>
        <v>27935.714569314023</v>
      </c>
      <c r="DY275" s="14">
        <f t="shared" si="449"/>
        <v>164204.55313418125</v>
      </c>
      <c r="DZ275" s="34" t="e">
        <f t="shared" si="450"/>
        <v>#REF!</v>
      </c>
      <c r="EA275" s="34" t="e">
        <f t="shared" si="451"/>
        <v>#REF!</v>
      </c>
      <c r="EB275" s="34" t="e">
        <f t="shared" si="452"/>
        <v>#REF!</v>
      </c>
      <c r="EC275" s="34" t="e">
        <f t="shared" si="453"/>
        <v>#REF!</v>
      </c>
      <c r="ED275" s="34" t="e">
        <f t="shared" si="454"/>
        <v>#REF!</v>
      </c>
      <c r="EE275" s="59" t="e">
        <f t="shared" si="455"/>
        <v>#REF!</v>
      </c>
      <c r="EF275" s="59" t="e">
        <f t="shared" si="456"/>
        <v>#REF!</v>
      </c>
      <c r="EG275" s="59" t="e">
        <f t="shared" si="457"/>
        <v>#REF!</v>
      </c>
      <c r="EH275" s="59" t="e">
        <f t="shared" si="458"/>
        <v>#REF!</v>
      </c>
      <c r="EI275" s="14" t="e">
        <f t="shared" si="459"/>
        <v>#REF!</v>
      </c>
      <c r="EJ275" s="14" t="e">
        <f t="shared" si="460"/>
        <v>#REF!</v>
      </c>
      <c r="EK275" s="14" t="e">
        <f t="shared" si="461"/>
        <v>#REF!</v>
      </c>
      <c r="EL275" s="14" t="e">
        <f t="shared" si="462"/>
        <v>#REF!</v>
      </c>
      <c r="EM275" t="e">
        <f t="shared" si="463"/>
        <v>#REF!</v>
      </c>
      <c r="EN275" s="34" t="e">
        <f t="shared" si="464"/>
        <v>#REF!</v>
      </c>
      <c r="EO275" s="34" t="e">
        <f t="shared" si="465"/>
        <v>#REF!</v>
      </c>
      <c r="EP275" s="34" t="e">
        <f t="shared" si="466"/>
        <v>#REF!</v>
      </c>
      <c r="EQ275" s="34" t="e">
        <f t="shared" si="467"/>
        <v>#REF!</v>
      </c>
      <c r="ER275" s="59" t="e">
        <f t="shared" si="468"/>
        <v>#REF!</v>
      </c>
      <c r="ES275" s="59" t="e">
        <f t="shared" si="469"/>
        <v>#REF!</v>
      </c>
      <c r="ET275" s="59" t="e">
        <f t="shared" si="470"/>
        <v>#REF!</v>
      </c>
      <c r="EU275" s="59" t="e">
        <f t="shared" si="471"/>
        <v>#REF!</v>
      </c>
      <c r="EV275" s="14" t="e">
        <f t="shared" si="472"/>
        <v>#REF!</v>
      </c>
      <c r="EW275" s="14" t="e">
        <f t="shared" si="473"/>
        <v>#REF!</v>
      </c>
      <c r="EX275" s="14" t="e">
        <f t="shared" si="474"/>
        <v>#REF!</v>
      </c>
      <c r="EY275" s="14" t="e">
        <f t="shared" si="475"/>
        <v>#REF!</v>
      </c>
    </row>
    <row r="276" spans="1:155" x14ac:dyDescent="0.2">
      <c r="A276" s="17">
        <v>30104554</v>
      </c>
      <c r="B276" t="s">
        <v>62</v>
      </c>
      <c r="C276" t="s">
        <v>2349</v>
      </c>
      <c r="D276" t="s">
        <v>2350</v>
      </c>
      <c r="E276" t="s">
        <v>2351</v>
      </c>
      <c r="F276" t="s">
        <v>66</v>
      </c>
      <c r="G276" t="s">
        <v>42</v>
      </c>
      <c r="H276" t="s">
        <v>2352</v>
      </c>
      <c r="I276" t="s">
        <v>68</v>
      </c>
      <c r="J276" s="19" t="s">
        <v>69</v>
      </c>
      <c r="K276" t="s">
        <v>70</v>
      </c>
      <c r="L276">
        <v>1956</v>
      </c>
      <c r="M276">
        <f t="shared" si="385"/>
        <v>1956</v>
      </c>
      <c r="N276">
        <v>63</v>
      </c>
      <c r="O276" s="19">
        <f t="shared" si="386"/>
        <v>63</v>
      </c>
      <c r="P276" t="s">
        <v>54</v>
      </c>
      <c r="Q276" s="19" t="str">
        <f t="shared" si="387"/>
        <v>60-70</v>
      </c>
      <c r="R276" s="23">
        <v>485.85</v>
      </c>
      <c r="S276" s="15">
        <f t="shared" si="388"/>
        <v>0.48585</v>
      </c>
      <c r="T276">
        <v>30204643</v>
      </c>
      <c r="U276" t="s">
        <v>45</v>
      </c>
      <c r="V276" t="s">
        <v>46</v>
      </c>
      <c r="W276" s="20" t="s">
        <v>87</v>
      </c>
      <c r="X276" t="s">
        <v>88</v>
      </c>
      <c r="Y276" t="s">
        <v>71</v>
      </c>
      <c r="Z276" t="s">
        <v>2353</v>
      </c>
      <c r="AA276" t="s">
        <v>2354</v>
      </c>
      <c r="AB276" t="s">
        <v>747</v>
      </c>
      <c r="AC276">
        <v>1956</v>
      </c>
      <c r="AD276">
        <v>126</v>
      </c>
      <c r="AE276" t="str">
        <f t="shared" si="389"/>
        <v>&gt;80</v>
      </c>
      <c r="AF276">
        <v>-37.736673449999998</v>
      </c>
      <c r="AG276">
        <v>145.11909347</v>
      </c>
      <c r="AH276" t="s">
        <v>75</v>
      </c>
      <c r="AI276" t="s">
        <v>76</v>
      </c>
      <c r="AJ276" s="33" t="s">
        <v>77</v>
      </c>
      <c r="AL276" t="s">
        <v>48</v>
      </c>
      <c r="AM276" t="s">
        <v>86</v>
      </c>
      <c r="AN276">
        <v>220</v>
      </c>
      <c r="AO276" s="70">
        <v>4</v>
      </c>
      <c r="AP276">
        <v>2</v>
      </c>
      <c r="AQ276">
        <v>1</v>
      </c>
      <c r="AR276">
        <v>1</v>
      </c>
      <c r="AS276" s="82" t="str">
        <f t="shared" si="390"/>
        <v>Gw-1-1</v>
      </c>
      <c r="AT276" s="14">
        <f t="shared" si="391"/>
        <v>78824</v>
      </c>
      <c r="AU276" s="81">
        <f>VLOOKUP(C276,Bushfire_Vlookup!$F$2:$H$12575,3,FALSE)</f>
        <v>1509.7707339999999</v>
      </c>
      <c r="AV276" s="14">
        <f>VLOOKUP(AS276,Safety_collateral_Vlookup!$J$3:$L$20,2,FALSE)</f>
        <v>24635.460629460515</v>
      </c>
      <c r="AW276" s="14">
        <f>VLOOKUP(AS276,Safety_collateral_Vlookup!$J$3:$L$20,3,FALSE)</f>
        <v>148000</v>
      </c>
      <c r="AX276" s="48">
        <f t="shared" si="392"/>
        <v>269918.1698648124</v>
      </c>
      <c r="AY276" s="49">
        <f t="shared" si="476"/>
        <v>36924.6</v>
      </c>
      <c r="AZ276" s="14">
        <v>76000</v>
      </c>
      <c r="BA276" s="16">
        <f t="shared" si="393"/>
        <v>7.3099822304049988</v>
      </c>
      <c r="BB276" t="e">
        <f>IF(BA276&lt;=#REF!,#REF!,IF(BA276&lt;=#REF!,#REF!,IF(BA276&lt;=#REF!,#REF!,IF(BA276&lt;=#REF!,#REF!,#REF!))))</f>
        <v>#REF!</v>
      </c>
      <c r="BC276" s="51">
        <v>4</v>
      </c>
      <c r="BD276" s="21">
        <v>70</v>
      </c>
      <c r="BE276" s="21">
        <v>6.4399999999999999E-2</v>
      </c>
      <c r="BF276" s="26">
        <f t="shared" si="394"/>
        <v>2408.4510795428187</v>
      </c>
      <c r="BG276" s="21">
        <v>7</v>
      </c>
      <c r="BH276" s="21">
        <f t="shared" si="395"/>
        <v>54.6</v>
      </c>
      <c r="BI276" s="28">
        <f t="shared" si="396"/>
        <v>2.2519960070400004E-2</v>
      </c>
      <c r="BJ276" s="27">
        <f t="shared" si="397"/>
        <v>2.2519960070400004E-2</v>
      </c>
      <c r="BK276" s="28">
        <f t="shared" si="398"/>
        <v>0.34525945935897445</v>
      </c>
      <c r="BL276" s="35">
        <f t="shared" si="399"/>
        <v>2.5238405127933401</v>
      </c>
      <c r="BM276" s="21" t="str">
        <f t="shared" si="400"/>
        <v>Cr3</v>
      </c>
      <c r="BN276" s="51">
        <v>3</v>
      </c>
      <c r="BO276" s="21">
        <v>1</v>
      </c>
      <c r="BP276" s="50" t="s">
        <v>5497</v>
      </c>
      <c r="BQ276" s="14">
        <v>78824</v>
      </c>
      <c r="BR276">
        <f>IFERROR(VLOOKUP(AO276,'Model Failure data- Lines'!$A$37:$E$41,3,FALSE),'Model Failure data- Lines'!$C$37)</f>
        <v>0.45419999999999999</v>
      </c>
      <c r="BS276" s="14">
        <f t="shared" si="401"/>
        <v>122596.83275259779</v>
      </c>
      <c r="BT276" s="34">
        <f t="shared" si="383"/>
        <v>32934.912535043441</v>
      </c>
      <c r="BU276" s="34">
        <f t="shared" si="402"/>
        <v>3.7223973988742851</v>
      </c>
      <c r="BV276" s="54">
        <f t="shared" si="403"/>
        <v>89661.920217554347</v>
      </c>
      <c r="BW276">
        <f>IFERROR(VLOOKUP(AO276,'Model Failure data- Lines'!$A$37:$E$41,4,FALSE),'Model Failure data- Lines'!$D$37)</f>
        <v>0.40249999999999997</v>
      </c>
      <c r="BX276" s="14">
        <f t="shared" si="404"/>
        <v>108642.06337058698</v>
      </c>
      <c r="BY276" s="34">
        <f t="shared" si="405"/>
        <v>29376.309118879049</v>
      </c>
      <c r="BZ276" s="71">
        <f t="shared" si="406"/>
        <v>3.6982884041333435</v>
      </c>
      <c r="CA276" s="71">
        <f t="shared" si="407"/>
        <v>79265.754251707927</v>
      </c>
      <c r="CB276" s="56">
        <v>1</v>
      </c>
      <c r="CC276">
        <f>IFERROR(VLOOKUP(AO276,'Model Failure data- Lines'!$A$37:$E$41,5,FALSE),'Model Failure data- Lines'!$E$37)</f>
        <v>0.28349999999999997</v>
      </c>
      <c r="CD276" s="14">
        <f t="shared" si="408"/>
        <v>76521.801156674308</v>
      </c>
      <c r="CE276" s="34">
        <f t="shared" si="409"/>
        <v>23371.073415769872</v>
      </c>
      <c r="CF276" s="34">
        <f t="shared" si="410"/>
        <v>3.2742099515651875</v>
      </c>
      <c r="CG276" s="54">
        <f t="shared" si="411"/>
        <v>53150.727740904433</v>
      </c>
      <c r="CH276" t="e">
        <f>IFERROR(VLOOKUP(AO276,'Model Failure data- Lines'!#REF!,3,FALSE),'Model Failure data- Lines'!#REF!)</f>
        <v>#REF!</v>
      </c>
      <c r="CI276" s="14" t="e">
        <f t="shared" si="412"/>
        <v>#REF!</v>
      </c>
      <c r="CJ276" s="34">
        <f t="shared" si="413"/>
        <v>31590.291591961155</v>
      </c>
      <c r="CK276" s="34" t="e">
        <f t="shared" si="414"/>
        <v>#REF!</v>
      </c>
      <c r="CL276" s="54" t="e">
        <f t="shared" si="415"/>
        <v>#REF!</v>
      </c>
      <c r="CM276" t="e">
        <f>IFERROR(VLOOKUP(AO276,'Model Failure data- Lines'!#REF!,4,FALSE),'Model Failure data- Lines'!#REF!)</f>
        <v>#REF!</v>
      </c>
      <c r="CN276" s="14" t="e">
        <f t="shared" si="416"/>
        <v>#REF!</v>
      </c>
      <c r="CO276" s="34">
        <f t="shared" si="417"/>
        <v>27026.603480203761</v>
      </c>
      <c r="CP276" s="34" t="e">
        <f t="shared" si="418"/>
        <v>#REF!</v>
      </c>
      <c r="CQ276" s="54" t="e">
        <f t="shared" si="419"/>
        <v>#REF!</v>
      </c>
      <c r="CR276" t="e">
        <f>IFERROR(VLOOKUP(AO276,'Model Failure data- Lines'!#REF!,5,FALSE),'Model Failure data- Lines'!#REF!)</f>
        <v>#REF!</v>
      </c>
      <c r="CS276" s="14" t="e">
        <f t="shared" si="420"/>
        <v>#REF!</v>
      </c>
      <c r="CT276" s="34">
        <f t="shared" si="421"/>
        <v>19781.860756139864</v>
      </c>
      <c r="CU276" s="34" t="e">
        <f t="shared" si="422"/>
        <v>#REF!</v>
      </c>
      <c r="CV276" s="54" t="e">
        <f t="shared" si="423"/>
        <v>#REF!</v>
      </c>
      <c r="CW276" t="s">
        <v>747</v>
      </c>
      <c r="CY276">
        <v>1</v>
      </c>
      <c r="CZ276">
        <f t="shared" si="424"/>
        <v>79265.754251707942</v>
      </c>
      <c r="DA276" s="34">
        <f t="shared" si="425"/>
        <v>33852.346219999999</v>
      </c>
      <c r="DB276" s="34">
        <f t="shared" si="426"/>
        <v>648.39746270414491</v>
      </c>
      <c r="DC276" s="34">
        <f t="shared" si="427"/>
        <v>10580.129687882833</v>
      </c>
      <c r="DD276" s="9">
        <f t="shared" si="428"/>
        <v>63561.189999999995</v>
      </c>
      <c r="DE276" s="59">
        <f t="shared" si="429"/>
        <v>0.31159520695521836</v>
      </c>
      <c r="DF276" s="59">
        <f t="shared" si="430"/>
        <v>5.9681990804280657E-3</v>
      </c>
      <c r="DG276" s="59">
        <f t="shared" si="431"/>
        <v>9.7385205689560064E-2</v>
      </c>
      <c r="DH276" s="59">
        <f t="shared" si="432"/>
        <v>0.58505138827479342</v>
      </c>
      <c r="DI276" s="14">
        <f t="shared" si="433"/>
        <v>24698.829100522413</v>
      </c>
      <c r="DJ276" s="14">
        <f t="shared" si="434"/>
        <v>473.07380163448033</v>
      </c>
      <c r="DK276" s="14">
        <f t="shared" si="435"/>
        <v>7719.3117819406971</v>
      </c>
      <c r="DL276" s="14">
        <f t="shared" si="436"/>
        <v>46374.539567610336</v>
      </c>
      <c r="DM276">
        <f t="shared" si="437"/>
        <v>53150.72774090444</v>
      </c>
      <c r="DN276" s="34">
        <f t="shared" si="438"/>
        <v>23843.826467999996</v>
      </c>
      <c r="DO276" s="34">
        <f t="shared" si="439"/>
        <v>456.69734329596292</v>
      </c>
      <c r="DP276" s="34">
        <f t="shared" si="440"/>
        <v>7452.0913453783423</v>
      </c>
      <c r="DQ276" s="9">
        <f t="shared" si="441"/>
        <v>44769.185999999994</v>
      </c>
      <c r="DR276" s="59">
        <f t="shared" si="442"/>
        <v>0.31159520695521831</v>
      </c>
      <c r="DS276" s="59">
        <f t="shared" si="443"/>
        <v>5.9681990804280657E-3</v>
      </c>
      <c r="DT276" s="59">
        <f t="shared" si="444"/>
        <v>9.7385205689560064E-2</v>
      </c>
      <c r="DU276" s="59">
        <f t="shared" si="445"/>
        <v>0.58505138827479342</v>
      </c>
      <c r="DV276" s="14">
        <f t="shared" si="446"/>
        <v>16561.512010247581</v>
      </c>
      <c r="DW276" s="14">
        <f t="shared" si="447"/>
        <v>317.21412442734839</v>
      </c>
      <c r="DX276" s="14">
        <f t="shared" si="448"/>
        <v>5176.0945535977844</v>
      </c>
      <c r="DY276" s="14">
        <f t="shared" si="449"/>
        <v>31095.907052631712</v>
      </c>
      <c r="DZ276" s="34" t="e">
        <f t="shared" si="450"/>
        <v>#REF!</v>
      </c>
      <c r="EA276" s="34" t="e">
        <f t="shared" si="451"/>
        <v>#REF!</v>
      </c>
      <c r="EB276" s="34" t="e">
        <f t="shared" si="452"/>
        <v>#REF!</v>
      </c>
      <c r="EC276" s="34" t="e">
        <f t="shared" si="453"/>
        <v>#REF!</v>
      </c>
      <c r="ED276" s="34" t="e">
        <f t="shared" si="454"/>
        <v>#REF!</v>
      </c>
      <c r="EE276" s="59" t="e">
        <f t="shared" si="455"/>
        <v>#REF!</v>
      </c>
      <c r="EF276" s="59" t="e">
        <f t="shared" si="456"/>
        <v>#REF!</v>
      </c>
      <c r="EG276" s="59" t="e">
        <f t="shared" si="457"/>
        <v>#REF!</v>
      </c>
      <c r="EH276" s="59" t="e">
        <f t="shared" si="458"/>
        <v>#REF!</v>
      </c>
      <c r="EI276" s="14" t="e">
        <f t="shared" si="459"/>
        <v>#REF!</v>
      </c>
      <c r="EJ276" s="14" t="e">
        <f t="shared" si="460"/>
        <v>#REF!</v>
      </c>
      <c r="EK276" s="14" t="e">
        <f t="shared" si="461"/>
        <v>#REF!</v>
      </c>
      <c r="EL276" s="14" t="e">
        <f t="shared" si="462"/>
        <v>#REF!</v>
      </c>
      <c r="EM276" t="e">
        <f t="shared" si="463"/>
        <v>#REF!</v>
      </c>
      <c r="EN276" s="34" t="e">
        <f t="shared" si="464"/>
        <v>#REF!</v>
      </c>
      <c r="EO276" s="34" t="e">
        <f t="shared" si="465"/>
        <v>#REF!</v>
      </c>
      <c r="EP276" s="34" t="e">
        <f t="shared" si="466"/>
        <v>#REF!</v>
      </c>
      <c r="EQ276" s="34" t="e">
        <f t="shared" si="467"/>
        <v>#REF!</v>
      </c>
      <c r="ER276" s="59" t="e">
        <f t="shared" si="468"/>
        <v>#REF!</v>
      </c>
      <c r="ES276" s="59" t="e">
        <f t="shared" si="469"/>
        <v>#REF!</v>
      </c>
      <c r="ET276" s="59" t="e">
        <f t="shared" si="470"/>
        <v>#REF!</v>
      </c>
      <c r="EU276" s="59" t="e">
        <f t="shared" si="471"/>
        <v>#REF!</v>
      </c>
      <c r="EV276" s="14" t="e">
        <f t="shared" si="472"/>
        <v>#REF!</v>
      </c>
      <c r="EW276" s="14" t="e">
        <f t="shared" si="473"/>
        <v>#REF!</v>
      </c>
      <c r="EX276" s="14" t="e">
        <f t="shared" si="474"/>
        <v>#REF!</v>
      </c>
      <c r="EY276" s="14" t="e">
        <f t="shared" si="475"/>
        <v>#REF!</v>
      </c>
    </row>
    <row r="277" spans="1:155" x14ac:dyDescent="0.2">
      <c r="A277" s="17">
        <v>30332333</v>
      </c>
      <c r="B277" t="s">
        <v>62</v>
      </c>
      <c r="C277" t="s">
        <v>2349</v>
      </c>
      <c r="D277" t="s">
        <v>2350</v>
      </c>
      <c r="E277" t="s">
        <v>2351</v>
      </c>
      <c r="F277" t="s">
        <v>66</v>
      </c>
      <c r="G277" t="s">
        <v>42</v>
      </c>
      <c r="H277" t="s">
        <v>4703</v>
      </c>
      <c r="I277" t="s">
        <v>68</v>
      </c>
      <c r="J277" s="19" t="s">
        <v>69</v>
      </c>
      <c r="K277" t="s">
        <v>70</v>
      </c>
      <c r="L277">
        <v>1956</v>
      </c>
      <c r="M277">
        <f t="shared" si="385"/>
        <v>1956</v>
      </c>
      <c r="N277">
        <v>63</v>
      </c>
      <c r="O277" s="19">
        <f t="shared" si="386"/>
        <v>63</v>
      </c>
      <c r="P277" t="s">
        <v>54</v>
      </c>
      <c r="Q277" s="19" t="str">
        <f t="shared" si="387"/>
        <v>60-70</v>
      </c>
      <c r="R277" s="23">
        <v>485.85</v>
      </c>
      <c r="S277" s="15">
        <f t="shared" si="388"/>
        <v>0.48585</v>
      </c>
      <c r="T277">
        <v>30204643</v>
      </c>
      <c r="U277" t="s">
        <v>45</v>
      </c>
      <c r="V277" t="s">
        <v>46</v>
      </c>
      <c r="W277" s="20" t="s">
        <v>87</v>
      </c>
      <c r="X277" t="s">
        <v>88</v>
      </c>
      <c r="Y277" t="s">
        <v>71</v>
      </c>
      <c r="Z277" t="s">
        <v>2353</v>
      </c>
      <c r="AA277" t="s">
        <v>2354</v>
      </c>
      <c r="AB277" t="s">
        <v>747</v>
      </c>
      <c r="AC277">
        <v>1956</v>
      </c>
      <c r="AD277">
        <v>126</v>
      </c>
      <c r="AE277" t="str">
        <f t="shared" si="389"/>
        <v>&gt;80</v>
      </c>
      <c r="AF277">
        <v>-37.736673449999998</v>
      </c>
      <c r="AG277">
        <v>145.11909347</v>
      </c>
      <c r="AH277" t="s">
        <v>75</v>
      </c>
      <c r="AI277" t="s">
        <v>76</v>
      </c>
      <c r="AJ277" s="33" t="s">
        <v>77</v>
      </c>
      <c r="AL277" t="s">
        <v>78</v>
      </c>
      <c r="AM277" t="s">
        <v>79</v>
      </c>
      <c r="AN277">
        <v>220</v>
      </c>
      <c r="AO277" s="69">
        <v>4</v>
      </c>
      <c r="AP277">
        <v>2</v>
      </c>
      <c r="AQ277">
        <v>1</v>
      </c>
      <c r="AR277">
        <v>1</v>
      </c>
      <c r="AS277" s="82" t="str">
        <f t="shared" si="390"/>
        <v>Gw-1-1</v>
      </c>
      <c r="AT277" s="14">
        <f t="shared" si="391"/>
        <v>78824</v>
      </c>
      <c r="AU277" s="81">
        <f>VLOOKUP(C277,Bushfire_Vlookup!$F$2:$H$12575,3,FALSE)</f>
        <v>1509.7707339999999</v>
      </c>
      <c r="AV277" s="14">
        <f>VLOOKUP(AS277,Safety_collateral_Vlookup!$J$3:$L$20,2,FALSE)</f>
        <v>24635.460629460515</v>
      </c>
      <c r="AW277" s="14">
        <f>VLOOKUP(AS277,Safety_collateral_Vlookup!$J$3:$L$20,3,FALSE)</f>
        <v>148000</v>
      </c>
      <c r="AX277" s="48">
        <f t="shared" si="392"/>
        <v>269918.1698648124</v>
      </c>
      <c r="AY277" s="49">
        <f t="shared" si="476"/>
        <v>36924.6</v>
      </c>
      <c r="AZ277" s="14">
        <v>76000</v>
      </c>
      <c r="BA277" s="16">
        <f t="shared" si="393"/>
        <v>7.3099822304049988</v>
      </c>
      <c r="BB277" t="e">
        <f>IF(BA277&lt;=#REF!,#REF!,IF(BA277&lt;=#REF!,#REF!,IF(BA277&lt;=#REF!,#REF!,IF(BA277&lt;=#REF!,#REF!,#REF!))))</f>
        <v>#REF!</v>
      </c>
      <c r="BC277" s="51">
        <v>4</v>
      </c>
      <c r="BD277" s="21">
        <v>70</v>
      </c>
      <c r="BE277" s="21">
        <v>6.4399999999999999E-2</v>
      </c>
      <c r="BF277" s="26">
        <f t="shared" si="394"/>
        <v>2408.4510795428187</v>
      </c>
      <c r="BG277" s="21">
        <v>7</v>
      </c>
      <c r="BH277" s="21">
        <f t="shared" si="395"/>
        <v>54.6</v>
      </c>
      <c r="BI277" s="28">
        <f t="shared" si="396"/>
        <v>2.2519960070400004E-2</v>
      </c>
      <c r="BJ277" s="27">
        <f t="shared" si="397"/>
        <v>2.2519960070400004E-2</v>
      </c>
      <c r="BK277" s="28">
        <f t="shared" si="398"/>
        <v>0.34525945935897445</v>
      </c>
      <c r="BL277" s="35">
        <f t="shared" si="399"/>
        <v>2.5238405127933401</v>
      </c>
      <c r="BM277" s="21" t="str">
        <f t="shared" si="400"/>
        <v>Cr3</v>
      </c>
      <c r="BN277" s="51">
        <v>3</v>
      </c>
      <c r="BO277" s="21">
        <v>1</v>
      </c>
      <c r="BP277" s="50" t="s">
        <v>5497</v>
      </c>
      <c r="BQ277" s="14">
        <v>78824</v>
      </c>
      <c r="BR277">
        <f>IFERROR(VLOOKUP(AO277,'Model Failure data- Lines'!$A$37:$E$41,3,FALSE),'Model Failure data- Lines'!$C$37)</f>
        <v>0.45419999999999999</v>
      </c>
      <c r="BS277" s="14">
        <f t="shared" si="401"/>
        <v>122596.83275259779</v>
      </c>
      <c r="BT277" s="34">
        <f t="shared" si="383"/>
        <v>32934.912535043441</v>
      </c>
      <c r="BU277" s="34">
        <f t="shared" si="402"/>
        <v>3.7223973988742851</v>
      </c>
      <c r="BV277" s="54">
        <f t="shared" si="403"/>
        <v>89661.920217554347</v>
      </c>
      <c r="BW277">
        <f>IFERROR(VLOOKUP(AO277,'Model Failure data- Lines'!$A$37:$E$41,4,FALSE),'Model Failure data- Lines'!$D$37)</f>
        <v>0.40249999999999997</v>
      </c>
      <c r="BX277" s="14">
        <f t="shared" si="404"/>
        <v>108642.06337058698</v>
      </c>
      <c r="BY277" s="34">
        <f t="shared" si="405"/>
        <v>29376.309118879049</v>
      </c>
      <c r="BZ277" s="71">
        <f t="shared" si="406"/>
        <v>3.6982884041333435</v>
      </c>
      <c r="CA277" s="71">
        <f t="shared" si="407"/>
        <v>79265.754251707927</v>
      </c>
      <c r="CB277" s="56">
        <v>1</v>
      </c>
      <c r="CC277">
        <f>IFERROR(VLOOKUP(AO277,'Model Failure data- Lines'!$A$37:$E$41,5,FALSE),'Model Failure data- Lines'!$E$37)</f>
        <v>0.28349999999999997</v>
      </c>
      <c r="CD277" s="14">
        <f t="shared" si="408"/>
        <v>76521.801156674308</v>
      </c>
      <c r="CE277" s="34">
        <f t="shared" si="409"/>
        <v>23371.073415769872</v>
      </c>
      <c r="CF277" s="34">
        <f t="shared" si="410"/>
        <v>3.2742099515651875</v>
      </c>
      <c r="CG277" s="54">
        <f t="shared" si="411"/>
        <v>53150.727740904433</v>
      </c>
      <c r="CH277" t="e">
        <f>IFERROR(VLOOKUP(AO277,'Model Failure data- Lines'!#REF!,3,FALSE),'Model Failure data- Lines'!#REF!)</f>
        <v>#REF!</v>
      </c>
      <c r="CI277" s="14" t="e">
        <f t="shared" si="412"/>
        <v>#REF!</v>
      </c>
      <c r="CJ277" s="34">
        <f t="shared" si="413"/>
        <v>31590.291591961155</v>
      </c>
      <c r="CK277" s="34" t="e">
        <f t="shared" si="414"/>
        <v>#REF!</v>
      </c>
      <c r="CL277" s="54" t="e">
        <f t="shared" si="415"/>
        <v>#REF!</v>
      </c>
      <c r="CM277" t="e">
        <f>IFERROR(VLOOKUP(AO277,'Model Failure data- Lines'!#REF!,4,FALSE),'Model Failure data- Lines'!#REF!)</f>
        <v>#REF!</v>
      </c>
      <c r="CN277" s="14" t="e">
        <f t="shared" si="416"/>
        <v>#REF!</v>
      </c>
      <c r="CO277" s="34">
        <f t="shared" si="417"/>
        <v>27026.603480203761</v>
      </c>
      <c r="CP277" s="34" t="e">
        <f t="shared" si="418"/>
        <v>#REF!</v>
      </c>
      <c r="CQ277" s="54" t="e">
        <f t="shared" si="419"/>
        <v>#REF!</v>
      </c>
      <c r="CR277" t="e">
        <f>IFERROR(VLOOKUP(AO277,'Model Failure data- Lines'!#REF!,5,FALSE),'Model Failure data- Lines'!#REF!)</f>
        <v>#REF!</v>
      </c>
      <c r="CS277" s="14" t="e">
        <f t="shared" si="420"/>
        <v>#REF!</v>
      </c>
      <c r="CT277" s="34">
        <f t="shared" si="421"/>
        <v>19781.860756139864</v>
      </c>
      <c r="CU277" s="34" t="e">
        <f t="shared" si="422"/>
        <v>#REF!</v>
      </c>
      <c r="CV277" s="54" t="e">
        <f t="shared" si="423"/>
        <v>#REF!</v>
      </c>
      <c r="CW277" t="s">
        <v>747</v>
      </c>
      <c r="CY277">
        <v>1</v>
      </c>
      <c r="CZ277">
        <f t="shared" si="424"/>
        <v>79265.754251707942</v>
      </c>
      <c r="DA277" s="34">
        <f t="shared" si="425"/>
        <v>33852.346219999999</v>
      </c>
      <c r="DB277" s="34">
        <f t="shared" si="426"/>
        <v>648.39746270414491</v>
      </c>
      <c r="DC277" s="34">
        <f t="shared" si="427"/>
        <v>10580.129687882833</v>
      </c>
      <c r="DD277" s="9">
        <f t="shared" si="428"/>
        <v>63561.189999999995</v>
      </c>
      <c r="DE277" s="59">
        <f t="shared" si="429"/>
        <v>0.31159520695521836</v>
      </c>
      <c r="DF277" s="59">
        <f t="shared" si="430"/>
        <v>5.9681990804280657E-3</v>
      </c>
      <c r="DG277" s="59">
        <f t="shared" si="431"/>
        <v>9.7385205689560064E-2</v>
      </c>
      <c r="DH277" s="59">
        <f t="shared" si="432"/>
        <v>0.58505138827479342</v>
      </c>
      <c r="DI277" s="14">
        <f t="shared" si="433"/>
        <v>24698.829100522413</v>
      </c>
      <c r="DJ277" s="14">
        <f t="shared" si="434"/>
        <v>473.07380163448033</v>
      </c>
      <c r="DK277" s="14">
        <f t="shared" si="435"/>
        <v>7719.3117819406971</v>
      </c>
      <c r="DL277" s="14">
        <f t="shared" si="436"/>
        <v>46374.539567610336</v>
      </c>
      <c r="DM277">
        <f t="shared" si="437"/>
        <v>53150.72774090444</v>
      </c>
      <c r="DN277" s="34">
        <f t="shared" si="438"/>
        <v>23843.826467999996</v>
      </c>
      <c r="DO277" s="34">
        <f t="shared" si="439"/>
        <v>456.69734329596292</v>
      </c>
      <c r="DP277" s="34">
        <f t="shared" si="440"/>
        <v>7452.0913453783423</v>
      </c>
      <c r="DQ277" s="9">
        <f t="shared" si="441"/>
        <v>44769.185999999994</v>
      </c>
      <c r="DR277" s="59">
        <f t="shared" si="442"/>
        <v>0.31159520695521831</v>
      </c>
      <c r="DS277" s="59">
        <f t="shared" si="443"/>
        <v>5.9681990804280657E-3</v>
      </c>
      <c r="DT277" s="59">
        <f t="shared" si="444"/>
        <v>9.7385205689560064E-2</v>
      </c>
      <c r="DU277" s="59">
        <f t="shared" si="445"/>
        <v>0.58505138827479342</v>
      </c>
      <c r="DV277" s="14">
        <f t="shared" si="446"/>
        <v>16561.512010247581</v>
      </c>
      <c r="DW277" s="14">
        <f t="shared" si="447"/>
        <v>317.21412442734839</v>
      </c>
      <c r="DX277" s="14">
        <f t="shared" si="448"/>
        <v>5176.0945535977844</v>
      </c>
      <c r="DY277" s="14">
        <f t="shared" si="449"/>
        <v>31095.907052631712</v>
      </c>
      <c r="DZ277" s="34" t="e">
        <f t="shared" si="450"/>
        <v>#REF!</v>
      </c>
      <c r="EA277" s="34" t="e">
        <f t="shared" si="451"/>
        <v>#REF!</v>
      </c>
      <c r="EB277" s="34" t="e">
        <f t="shared" si="452"/>
        <v>#REF!</v>
      </c>
      <c r="EC277" s="34" t="e">
        <f t="shared" si="453"/>
        <v>#REF!</v>
      </c>
      <c r="ED277" s="34" t="e">
        <f t="shared" si="454"/>
        <v>#REF!</v>
      </c>
      <c r="EE277" s="59" t="e">
        <f t="shared" si="455"/>
        <v>#REF!</v>
      </c>
      <c r="EF277" s="59" t="e">
        <f t="shared" si="456"/>
        <v>#REF!</v>
      </c>
      <c r="EG277" s="59" t="e">
        <f t="shared" si="457"/>
        <v>#REF!</v>
      </c>
      <c r="EH277" s="59" t="e">
        <f t="shared" si="458"/>
        <v>#REF!</v>
      </c>
      <c r="EI277" s="14" t="e">
        <f t="shared" si="459"/>
        <v>#REF!</v>
      </c>
      <c r="EJ277" s="14" t="e">
        <f t="shared" si="460"/>
        <v>#REF!</v>
      </c>
      <c r="EK277" s="14" t="e">
        <f t="shared" si="461"/>
        <v>#REF!</v>
      </c>
      <c r="EL277" s="14" t="e">
        <f t="shared" si="462"/>
        <v>#REF!</v>
      </c>
      <c r="EM277" t="e">
        <f t="shared" si="463"/>
        <v>#REF!</v>
      </c>
      <c r="EN277" s="34" t="e">
        <f t="shared" si="464"/>
        <v>#REF!</v>
      </c>
      <c r="EO277" s="34" t="e">
        <f t="shared" si="465"/>
        <v>#REF!</v>
      </c>
      <c r="EP277" s="34" t="e">
        <f t="shared" si="466"/>
        <v>#REF!</v>
      </c>
      <c r="EQ277" s="34" t="e">
        <f t="shared" si="467"/>
        <v>#REF!</v>
      </c>
      <c r="ER277" s="59" t="e">
        <f t="shared" si="468"/>
        <v>#REF!</v>
      </c>
      <c r="ES277" s="59" t="e">
        <f t="shared" si="469"/>
        <v>#REF!</v>
      </c>
      <c r="ET277" s="59" t="e">
        <f t="shared" si="470"/>
        <v>#REF!</v>
      </c>
      <c r="EU277" s="59" t="e">
        <f t="shared" si="471"/>
        <v>#REF!</v>
      </c>
      <c r="EV277" s="14" t="e">
        <f t="shared" si="472"/>
        <v>#REF!</v>
      </c>
      <c r="EW277" s="14" t="e">
        <f t="shared" si="473"/>
        <v>#REF!</v>
      </c>
      <c r="EX277" s="14" t="e">
        <f t="shared" si="474"/>
        <v>#REF!</v>
      </c>
      <c r="EY277" s="14" t="e">
        <f t="shared" si="475"/>
        <v>#REF!</v>
      </c>
    </row>
    <row r="278" spans="1:155" x14ac:dyDescent="0.2">
      <c r="A278" s="17">
        <v>30136922</v>
      </c>
      <c r="B278" t="s">
        <v>62</v>
      </c>
      <c r="C278" t="s">
        <v>2705</v>
      </c>
      <c r="D278" t="s">
        <v>2706</v>
      </c>
      <c r="E278" t="s">
        <v>2055</v>
      </c>
      <c r="F278" t="s">
        <v>66</v>
      </c>
      <c r="G278" t="s">
        <v>42</v>
      </c>
      <c r="H278" t="s">
        <v>2707</v>
      </c>
      <c r="I278" t="s">
        <v>68</v>
      </c>
      <c r="J278" s="19" t="s">
        <v>69</v>
      </c>
      <c r="K278" t="s">
        <v>70</v>
      </c>
      <c r="L278">
        <v>1956</v>
      </c>
      <c r="M278">
        <f t="shared" si="385"/>
        <v>1956</v>
      </c>
      <c r="N278">
        <v>63</v>
      </c>
      <c r="O278" s="19">
        <f t="shared" si="386"/>
        <v>63</v>
      </c>
      <c r="P278" t="s">
        <v>54</v>
      </c>
      <c r="Q278" s="19" t="str">
        <f t="shared" si="387"/>
        <v>60-70</v>
      </c>
      <c r="R278" s="23">
        <v>502.92</v>
      </c>
      <c r="S278" s="15">
        <f t="shared" si="388"/>
        <v>0.50292000000000003</v>
      </c>
      <c r="T278">
        <v>30072561</v>
      </c>
      <c r="U278" t="s">
        <v>45</v>
      </c>
      <c r="V278" t="s">
        <v>46</v>
      </c>
      <c r="W278" t="s">
        <v>47</v>
      </c>
      <c r="X278" t="s">
        <v>88</v>
      </c>
      <c r="Y278" t="s">
        <v>601</v>
      </c>
      <c r="Z278" t="s">
        <v>2708</v>
      </c>
      <c r="AA278" t="s">
        <v>2709</v>
      </c>
      <c r="AB278" t="s">
        <v>407</v>
      </c>
      <c r="AC278">
        <v>1956</v>
      </c>
      <c r="AD278">
        <v>126</v>
      </c>
      <c r="AE278" t="str">
        <f t="shared" si="389"/>
        <v>&gt;80</v>
      </c>
      <c r="AF278">
        <v>-37.729963140000002</v>
      </c>
      <c r="AG278">
        <v>145.10991565</v>
      </c>
      <c r="AH278" t="s">
        <v>75</v>
      </c>
      <c r="AI278" t="s">
        <v>76</v>
      </c>
      <c r="AJ278" s="33" t="s">
        <v>77</v>
      </c>
      <c r="AL278" t="s">
        <v>78</v>
      </c>
      <c r="AM278" t="s">
        <v>79</v>
      </c>
      <c r="AN278">
        <v>220</v>
      </c>
      <c r="AO278" s="70">
        <v>4</v>
      </c>
      <c r="AP278">
        <v>2</v>
      </c>
      <c r="AQ278">
        <v>3</v>
      </c>
      <c r="AR278">
        <v>2</v>
      </c>
      <c r="AS278" s="82" t="str">
        <f t="shared" si="390"/>
        <v>Gw-3-2</v>
      </c>
      <c r="AT278" s="14">
        <f t="shared" si="391"/>
        <v>78824</v>
      </c>
      <c r="AU278" s="81">
        <f>VLOOKUP(C278,Bushfire_Vlookup!$F$2:$H$12575,3,FALSE)</f>
        <v>1439.0109649999999</v>
      </c>
      <c r="AV278" s="14">
        <f>VLOOKUP(AS278,Safety_collateral_Vlookup!$J$3:$L$20,2,FALSE)</f>
        <v>2374990.7140716286</v>
      </c>
      <c r="AW278" s="14">
        <f>VLOOKUP(AS278,Safety_collateral_Vlookup!$J$3:$L$20,3,FALSE)</f>
        <v>550000</v>
      </c>
      <c r="AX278" s="48">
        <f t="shared" si="392"/>
        <v>3206605.7246140824</v>
      </c>
      <c r="AY278" s="49">
        <f t="shared" si="476"/>
        <v>38221.920000000006</v>
      </c>
      <c r="AZ278" s="14">
        <v>76000</v>
      </c>
      <c r="BA278" s="16">
        <f t="shared" si="393"/>
        <v>83.894417774253142</v>
      </c>
      <c r="BB278" t="e">
        <f>IF(BA278&lt;=#REF!,#REF!,IF(BA278&lt;=#REF!,#REF!,IF(BA278&lt;=#REF!,#REF!,IF(BA278&lt;=#REF!,#REF!,#REF!))))</f>
        <v>#REF!</v>
      </c>
      <c r="BC278" s="51">
        <v>5</v>
      </c>
      <c r="BD278" s="21">
        <v>70</v>
      </c>
      <c r="BE278" s="21">
        <v>6.4399999999999999E-2</v>
      </c>
      <c r="BF278" s="26">
        <f t="shared" si="394"/>
        <v>2493.0703240170315</v>
      </c>
      <c r="BG278" s="21">
        <v>7</v>
      </c>
      <c r="BH278" s="21">
        <f t="shared" si="395"/>
        <v>54.6</v>
      </c>
      <c r="BI278" s="28">
        <f t="shared" si="396"/>
        <v>2.2519960070400004E-2</v>
      </c>
      <c r="BJ278" s="27">
        <f t="shared" si="397"/>
        <v>2.2519960070400004E-2</v>
      </c>
      <c r="BK278" s="28">
        <f t="shared" si="398"/>
        <v>0.3452594593589744</v>
      </c>
      <c r="BL278" s="35">
        <f t="shared" si="399"/>
        <v>28.965341323974577</v>
      </c>
      <c r="BM278" s="21" t="str">
        <f t="shared" si="400"/>
        <v>Cr5</v>
      </c>
      <c r="BN278" s="51">
        <v>5</v>
      </c>
      <c r="BO278" s="21">
        <v>1</v>
      </c>
      <c r="BP278" s="50" t="s">
        <v>5497</v>
      </c>
      <c r="BQ278" s="14">
        <v>78824</v>
      </c>
      <c r="BR278">
        <f>IFERROR(VLOOKUP(AO278,'Model Failure data- Lines'!$A$37:$E$41,3,FALSE),'Model Failure data- Lines'!$C$37)</f>
        <v>0.45419999999999999</v>
      </c>
      <c r="BS278" s="14">
        <f t="shared" si="401"/>
        <v>1456440.3201197162</v>
      </c>
      <c r="BT278" s="34">
        <f t="shared" si="383"/>
        <v>34092.057655910357</v>
      </c>
      <c r="BU278" s="34">
        <f t="shared" si="402"/>
        <v>42.720810073111586</v>
      </c>
      <c r="BV278" s="54">
        <f t="shared" si="403"/>
        <v>1422348.262463806</v>
      </c>
      <c r="BW278">
        <f>IFERROR(VLOOKUP(AO278,'Model Failure data- Lines'!$A$37:$E$41,4,FALSE),'Model Failure data- Lines'!$D$37)</f>
        <v>0.40249999999999997</v>
      </c>
      <c r="BX278" s="14">
        <f t="shared" si="404"/>
        <v>1290658.8041571681</v>
      </c>
      <c r="BY278" s="34">
        <f t="shared" si="405"/>
        <v>30408.425197214478</v>
      </c>
      <c r="BZ278" s="71">
        <f t="shared" si="406"/>
        <v>42.444118555517868</v>
      </c>
      <c r="CA278" s="71">
        <f t="shared" si="407"/>
        <v>1260250.3789599536</v>
      </c>
      <c r="CB278" s="56">
        <v>1</v>
      </c>
      <c r="CC278">
        <f>IFERROR(VLOOKUP(AO278,'Model Failure data- Lines'!$A$37:$E$41,5,FALSE),'Model Failure data- Lines'!$E$37)</f>
        <v>0.28349999999999997</v>
      </c>
      <c r="CD278" s="14">
        <f t="shared" si="408"/>
        <v>909072.72292809223</v>
      </c>
      <c r="CE278" s="34">
        <f t="shared" si="409"/>
        <v>24192.199737077259</v>
      </c>
      <c r="CF278" s="34">
        <f t="shared" si="410"/>
        <v>37.577100586468639</v>
      </c>
      <c r="CG278" s="54">
        <f t="shared" si="411"/>
        <v>884880.523191015</v>
      </c>
      <c r="CH278" t="e">
        <f>IFERROR(VLOOKUP(AO278,'Model Failure data- Lines'!#REF!,3,FALSE),'Model Failure data- Lines'!#REF!)</f>
        <v>#REF!</v>
      </c>
      <c r="CI278" s="14" t="e">
        <f t="shared" si="412"/>
        <v>#REF!</v>
      </c>
      <c r="CJ278" s="34">
        <f t="shared" si="413"/>
        <v>32700.194396272735</v>
      </c>
      <c r="CK278" s="34" t="e">
        <f t="shared" si="414"/>
        <v>#REF!</v>
      </c>
      <c r="CL278" s="54" t="e">
        <f t="shared" si="415"/>
        <v>#REF!</v>
      </c>
      <c r="CM278" t="e">
        <f>IFERROR(VLOOKUP(AO278,'Model Failure data- Lines'!#REF!,4,FALSE),'Model Failure data- Lines'!#REF!)</f>
        <v>#REF!</v>
      </c>
      <c r="CN278" s="14" t="e">
        <f t="shared" si="416"/>
        <v>#REF!</v>
      </c>
      <c r="CO278" s="34">
        <f t="shared" si="417"/>
        <v>27976.164294049762</v>
      </c>
      <c r="CP278" s="34" t="e">
        <f t="shared" si="418"/>
        <v>#REF!</v>
      </c>
      <c r="CQ278" s="54" t="e">
        <f t="shared" si="419"/>
        <v>#REF!</v>
      </c>
      <c r="CR278" t="e">
        <f>IFERROR(VLOOKUP(AO278,'Model Failure data- Lines'!#REF!,5,FALSE),'Model Failure data- Lines'!#REF!)</f>
        <v>#REF!</v>
      </c>
      <c r="CS278" s="14" t="e">
        <f t="shared" si="420"/>
        <v>#REF!</v>
      </c>
      <c r="CT278" s="34">
        <f t="shared" si="421"/>
        <v>20476.882600551329</v>
      </c>
      <c r="CU278" s="34" t="e">
        <f t="shared" si="422"/>
        <v>#REF!</v>
      </c>
      <c r="CV278" s="54" t="e">
        <f t="shared" si="423"/>
        <v>#REF!</v>
      </c>
      <c r="CW278" t="s">
        <v>407</v>
      </c>
      <c r="CY278">
        <v>1</v>
      </c>
      <c r="CZ278">
        <f t="shared" si="424"/>
        <v>1260250.3789599536</v>
      </c>
      <c r="DA278" s="34">
        <f t="shared" si="425"/>
        <v>33852.346219999999</v>
      </c>
      <c r="DB278" s="34">
        <f t="shared" si="426"/>
        <v>618.00844161113741</v>
      </c>
      <c r="DC278" s="34">
        <f t="shared" si="427"/>
        <v>1019981.324495557</v>
      </c>
      <c r="DD278" s="9">
        <f t="shared" si="428"/>
        <v>236207.12499999997</v>
      </c>
      <c r="DE278" s="59">
        <f t="shared" si="429"/>
        <v>2.6228733814825995E-2</v>
      </c>
      <c r="DF278" s="59">
        <f t="shared" si="430"/>
        <v>4.7883177151122609E-4</v>
      </c>
      <c r="DG278" s="59">
        <f t="shared" si="431"/>
        <v>0.79027960078235382</v>
      </c>
      <c r="DH278" s="59">
        <f t="shared" si="432"/>
        <v>0.18301283363130894</v>
      </c>
      <c r="DI278" s="14">
        <f t="shared" si="433"/>
        <v>33054.771729774213</v>
      </c>
      <c r="DJ278" s="14">
        <f t="shared" si="434"/>
        <v>603.44792150508863</v>
      </c>
      <c r="DK278" s="14">
        <f t="shared" si="435"/>
        <v>995950.1663702823</v>
      </c>
      <c r="DL278" s="14">
        <f t="shared" si="436"/>
        <v>230641.99293839201</v>
      </c>
      <c r="DM278">
        <f t="shared" si="437"/>
        <v>884880.52319101489</v>
      </c>
      <c r="DN278" s="34">
        <f t="shared" si="438"/>
        <v>23843.826467999996</v>
      </c>
      <c r="DO278" s="34">
        <f t="shared" si="439"/>
        <v>435.29290235219241</v>
      </c>
      <c r="DP278" s="34">
        <f t="shared" si="440"/>
        <v>718421.62855774013</v>
      </c>
      <c r="DQ278" s="9">
        <f t="shared" si="441"/>
        <v>166371.97499999998</v>
      </c>
      <c r="DR278" s="59">
        <f t="shared" si="442"/>
        <v>2.6228733814825995E-2</v>
      </c>
      <c r="DS278" s="59">
        <f t="shared" si="443"/>
        <v>4.7883177151122609E-4</v>
      </c>
      <c r="DT278" s="59">
        <f t="shared" si="444"/>
        <v>0.79027960078235393</v>
      </c>
      <c r="DU278" s="59">
        <f t="shared" si="445"/>
        <v>0.18301283363130896</v>
      </c>
      <c r="DV278" s="14">
        <f t="shared" si="446"/>
        <v>23209.295700701092</v>
      </c>
      <c r="DW278" s="14">
        <f t="shared" si="447"/>
        <v>423.7089084953343</v>
      </c>
      <c r="DX278" s="14">
        <f t="shared" si="448"/>
        <v>699303.02660747571</v>
      </c>
      <c r="DY278" s="14">
        <f t="shared" si="449"/>
        <v>161944.49197434285</v>
      </c>
      <c r="DZ278" s="34" t="e">
        <f t="shared" si="450"/>
        <v>#REF!</v>
      </c>
      <c r="EA278" s="34" t="e">
        <f t="shared" si="451"/>
        <v>#REF!</v>
      </c>
      <c r="EB278" s="34" t="e">
        <f t="shared" si="452"/>
        <v>#REF!</v>
      </c>
      <c r="EC278" s="34" t="e">
        <f t="shared" si="453"/>
        <v>#REF!</v>
      </c>
      <c r="ED278" s="34" t="e">
        <f t="shared" si="454"/>
        <v>#REF!</v>
      </c>
      <c r="EE278" s="59" t="e">
        <f t="shared" si="455"/>
        <v>#REF!</v>
      </c>
      <c r="EF278" s="59" t="e">
        <f t="shared" si="456"/>
        <v>#REF!</v>
      </c>
      <c r="EG278" s="59" t="e">
        <f t="shared" si="457"/>
        <v>#REF!</v>
      </c>
      <c r="EH278" s="59" t="e">
        <f t="shared" si="458"/>
        <v>#REF!</v>
      </c>
      <c r="EI278" s="14" t="e">
        <f t="shared" si="459"/>
        <v>#REF!</v>
      </c>
      <c r="EJ278" s="14" t="e">
        <f t="shared" si="460"/>
        <v>#REF!</v>
      </c>
      <c r="EK278" s="14" t="e">
        <f t="shared" si="461"/>
        <v>#REF!</v>
      </c>
      <c r="EL278" s="14" t="e">
        <f t="shared" si="462"/>
        <v>#REF!</v>
      </c>
      <c r="EM278" t="e">
        <f t="shared" si="463"/>
        <v>#REF!</v>
      </c>
      <c r="EN278" s="34" t="e">
        <f t="shared" si="464"/>
        <v>#REF!</v>
      </c>
      <c r="EO278" s="34" t="e">
        <f t="shared" si="465"/>
        <v>#REF!</v>
      </c>
      <c r="EP278" s="34" t="e">
        <f t="shared" si="466"/>
        <v>#REF!</v>
      </c>
      <c r="EQ278" s="34" t="e">
        <f t="shared" si="467"/>
        <v>#REF!</v>
      </c>
      <c r="ER278" s="59" t="e">
        <f t="shared" si="468"/>
        <v>#REF!</v>
      </c>
      <c r="ES278" s="59" t="e">
        <f t="shared" si="469"/>
        <v>#REF!</v>
      </c>
      <c r="ET278" s="59" t="e">
        <f t="shared" si="470"/>
        <v>#REF!</v>
      </c>
      <c r="EU278" s="59" t="e">
        <f t="shared" si="471"/>
        <v>#REF!</v>
      </c>
      <c r="EV278" s="14" t="e">
        <f t="shared" si="472"/>
        <v>#REF!</v>
      </c>
      <c r="EW278" s="14" t="e">
        <f t="shared" si="473"/>
        <v>#REF!</v>
      </c>
      <c r="EX278" s="14" t="e">
        <f t="shared" si="474"/>
        <v>#REF!</v>
      </c>
      <c r="EY278" s="14" t="e">
        <f t="shared" si="475"/>
        <v>#REF!</v>
      </c>
    </row>
    <row r="279" spans="1:155" x14ac:dyDescent="0.2">
      <c r="A279" s="17">
        <v>30289599</v>
      </c>
      <c r="B279" t="s">
        <v>62</v>
      </c>
      <c r="C279" t="s">
        <v>2705</v>
      </c>
      <c r="D279" t="s">
        <v>2706</v>
      </c>
      <c r="E279" t="s">
        <v>2055</v>
      </c>
      <c r="F279" t="s">
        <v>66</v>
      </c>
      <c r="G279" t="s">
        <v>42</v>
      </c>
      <c r="H279" t="s">
        <v>4373</v>
      </c>
      <c r="I279" t="s">
        <v>68</v>
      </c>
      <c r="J279" s="19" t="s">
        <v>69</v>
      </c>
      <c r="K279" t="s">
        <v>70</v>
      </c>
      <c r="L279">
        <v>1956</v>
      </c>
      <c r="M279">
        <f t="shared" si="385"/>
        <v>1956</v>
      </c>
      <c r="N279">
        <v>63</v>
      </c>
      <c r="O279" s="19">
        <f t="shared" si="386"/>
        <v>63</v>
      </c>
      <c r="P279" t="s">
        <v>54</v>
      </c>
      <c r="Q279" s="19" t="str">
        <f t="shared" si="387"/>
        <v>60-70</v>
      </c>
      <c r="R279" s="23">
        <v>502.92</v>
      </c>
      <c r="S279" s="15">
        <f t="shared" si="388"/>
        <v>0.50292000000000003</v>
      </c>
      <c r="T279">
        <v>30072561</v>
      </c>
      <c r="U279" t="s">
        <v>45</v>
      </c>
      <c r="V279" t="s">
        <v>46</v>
      </c>
      <c r="W279" t="s">
        <v>47</v>
      </c>
      <c r="X279" t="s">
        <v>88</v>
      </c>
      <c r="Y279" t="s">
        <v>601</v>
      </c>
      <c r="Z279" t="s">
        <v>2708</v>
      </c>
      <c r="AA279" t="s">
        <v>2709</v>
      </c>
      <c r="AB279" t="s">
        <v>407</v>
      </c>
      <c r="AC279">
        <v>1956</v>
      </c>
      <c r="AD279">
        <v>126</v>
      </c>
      <c r="AE279" t="str">
        <f t="shared" si="389"/>
        <v>&gt;80</v>
      </c>
      <c r="AF279">
        <v>-37.729963140000002</v>
      </c>
      <c r="AG279">
        <v>145.10991565</v>
      </c>
      <c r="AH279" t="s">
        <v>75</v>
      </c>
      <c r="AI279" t="s">
        <v>76</v>
      </c>
      <c r="AJ279" s="33" t="s">
        <v>77</v>
      </c>
      <c r="AL279" t="s">
        <v>48</v>
      </c>
      <c r="AM279" t="s">
        <v>86</v>
      </c>
      <c r="AN279">
        <v>220</v>
      </c>
      <c r="AO279" s="69">
        <v>4</v>
      </c>
      <c r="AP279">
        <v>2</v>
      </c>
      <c r="AQ279">
        <v>3</v>
      </c>
      <c r="AR279">
        <v>2</v>
      </c>
      <c r="AS279" s="82" t="str">
        <f t="shared" si="390"/>
        <v>Gw-3-2</v>
      </c>
      <c r="AT279" s="14">
        <f t="shared" si="391"/>
        <v>78824</v>
      </c>
      <c r="AU279" s="81">
        <f>VLOOKUP(C279,Bushfire_Vlookup!$F$2:$H$12575,3,FALSE)</f>
        <v>1439.0109649999999</v>
      </c>
      <c r="AV279" s="14">
        <f>VLOOKUP(AS279,Safety_collateral_Vlookup!$J$3:$L$20,2,FALSE)</f>
        <v>2374990.7140716286</v>
      </c>
      <c r="AW279" s="14">
        <f>VLOOKUP(AS279,Safety_collateral_Vlookup!$J$3:$L$20,3,FALSE)</f>
        <v>550000</v>
      </c>
      <c r="AX279" s="48">
        <f t="shared" si="392"/>
        <v>3206605.7246140824</v>
      </c>
      <c r="AY279" s="49">
        <f t="shared" si="476"/>
        <v>38221.920000000006</v>
      </c>
      <c r="AZ279" s="14">
        <v>76000</v>
      </c>
      <c r="BA279" s="16">
        <f t="shared" si="393"/>
        <v>83.894417774253142</v>
      </c>
      <c r="BB279" t="e">
        <f>IF(BA279&lt;=#REF!,#REF!,IF(BA279&lt;=#REF!,#REF!,IF(BA279&lt;=#REF!,#REF!,IF(BA279&lt;=#REF!,#REF!,#REF!))))</f>
        <v>#REF!</v>
      </c>
      <c r="BC279" s="51">
        <v>5</v>
      </c>
      <c r="BD279" s="21">
        <v>70</v>
      </c>
      <c r="BE279" s="21">
        <v>6.4399999999999999E-2</v>
      </c>
      <c r="BF279" s="26">
        <f t="shared" si="394"/>
        <v>2493.0703240170315</v>
      </c>
      <c r="BG279" s="21">
        <v>7</v>
      </c>
      <c r="BH279" s="21">
        <f t="shared" si="395"/>
        <v>54.6</v>
      </c>
      <c r="BI279" s="28">
        <f t="shared" si="396"/>
        <v>2.2519960070400004E-2</v>
      </c>
      <c r="BJ279" s="27">
        <f t="shared" si="397"/>
        <v>2.2519960070400004E-2</v>
      </c>
      <c r="BK279" s="28">
        <f t="shared" si="398"/>
        <v>0.3452594593589744</v>
      </c>
      <c r="BL279" s="35">
        <f t="shared" si="399"/>
        <v>28.965341323974577</v>
      </c>
      <c r="BM279" s="21" t="str">
        <f t="shared" si="400"/>
        <v>Cr5</v>
      </c>
      <c r="BN279" s="51">
        <v>5</v>
      </c>
      <c r="BO279" s="21">
        <v>1</v>
      </c>
      <c r="BP279" s="50" t="s">
        <v>5497</v>
      </c>
      <c r="BQ279" s="14">
        <v>78824</v>
      </c>
      <c r="BR279">
        <f>IFERROR(VLOOKUP(AO279,'Model Failure data- Lines'!$A$37:$E$41,3,FALSE),'Model Failure data- Lines'!$C$37)</f>
        <v>0.45419999999999999</v>
      </c>
      <c r="BS279" s="14">
        <f t="shared" si="401"/>
        <v>1456440.3201197162</v>
      </c>
      <c r="BT279" s="34">
        <f t="shared" si="383"/>
        <v>34092.057655910357</v>
      </c>
      <c r="BU279" s="34">
        <f t="shared" si="402"/>
        <v>42.720810073111586</v>
      </c>
      <c r="BV279" s="54">
        <f t="shared" si="403"/>
        <v>1422348.262463806</v>
      </c>
      <c r="BW279">
        <f>IFERROR(VLOOKUP(AO279,'Model Failure data- Lines'!$A$37:$E$41,4,FALSE),'Model Failure data- Lines'!$D$37)</f>
        <v>0.40249999999999997</v>
      </c>
      <c r="BX279" s="14">
        <f t="shared" si="404"/>
        <v>1290658.8041571681</v>
      </c>
      <c r="BY279" s="34">
        <f t="shared" si="405"/>
        <v>30408.425197214478</v>
      </c>
      <c r="BZ279" s="71">
        <f t="shared" si="406"/>
        <v>42.444118555517868</v>
      </c>
      <c r="CA279" s="71">
        <f t="shared" si="407"/>
        <v>1260250.3789599536</v>
      </c>
      <c r="CB279" s="56">
        <v>1</v>
      </c>
      <c r="CC279">
        <f>IFERROR(VLOOKUP(AO279,'Model Failure data- Lines'!$A$37:$E$41,5,FALSE),'Model Failure data- Lines'!$E$37)</f>
        <v>0.28349999999999997</v>
      </c>
      <c r="CD279" s="14">
        <f t="shared" si="408"/>
        <v>909072.72292809223</v>
      </c>
      <c r="CE279" s="34">
        <f t="shared" si="409"/>
        <v>24192.199737077259</v>
      </c>
      <c r="CF279" s="34">
        <f t="shared" si="410"/>
        <v>37.577100586468639</v>
      </c>
      <c r="CG279" s="54">
        <f t="shared" si="411"/>
        <v>884880.523191015</v>
      </c>
      <c r="CH279" t="e">
        <f>IFERROR(VLOOKUP(AO279,'Model Failure data- Lines'!#REF!,3,FALSE),'Model Failure data- Lines'!#REF!)</f>
        <v>#REF!</v>
      </c>
      <c r="CI279" s="14" t="e">
        <f t="shared" si="412"/>
        <v>#REF!</v>
      </c>
      <c r="CJ279" s="34">
        <f t="shared" si="413"/>
        <v>32700.194396272735</v>
      </c>
      <c r="CK279" s="34" t="e">
        <f t="shared" si="414"/>
        <v>#REF!</v>
      </c>
      <c r="CL279" s="54" t="e">
        <f t="shared" si="415"/>
        <v>#REF!</v>
      </c>
      <c r="CM279" t="e">
        <f>IFERROR(VLOOKUP(AO279,'Model Failure data- Lines'!#REF!,4,FALSE),'Model Failure data- Lines'!#REF!)</f>
        <v>#REF!</v>
      </c>
      <c r="CN279" s="14" t="e">
        <f t="shared" si="416"/>
        <v>#REF!</v>
      </c>
      <c r="CO279" s="34">
        <f t="shared" si="417"/>
        <v>27976.164294049762</v>
      </c>
      <c r="CP279" s="34" t="e">
        <f t="shared" si="418"/>
        <v>#REF!</v>
      </c>
      <c r="CQ279" s="54" t="e">
        <f t="shared" si="419"/>
        <v>#REF!</v>
      </c>
      <c r="CR279" t="e">
        <f>IFERROR(VLOOKUP(AO279,'Model Failure data- Lines'!#REF!,5,FALSE),'Model Failure data- Lines'!#REF!)</f>
        <v>#REF!</v>
      </c>
      <c r="CS279" s="14" t="e">
        <f t="shared" si="420"/>
        <v>#REF!</v>
      </c>
      <c r="CT279" s="34">
        <f t="shared" si="421"/>
        <v>20476.882600551329</v>
      </c>
      <c r="CU279" s="34" t="e">
        <f t="shared" si="422"/>
        <v>#REF!</v>
      </c>
      <c r="CV279" s="54" t="e">
        <f t="shared" si="423"/>
        <v>#REF!</v>
      </c>
      <c r="CW279" t="s">
        <v>407</v>
      </c>
      <c r="CY279">
        <v>1</v>
      </c>
      <c r="CZ279">
        <f t="shared" si="424"/>
        <v>1260250.3789599536</v>
      </c>
      <c r="DA279" s="34">
        <f t="shared" si="425"/>
        <v>33852.346219999999</v>
      </c>
      <c r="DB279" s="34">
        <f t="shared" si="426"/>
        <v>618.00844161113741</v>
      </c>
      <c r="DC279" s="34">
        <f t="shared" si="427"/>
        <v>1019981.324495557</v>
      </c>
      <c r="DD279" s="9">
        <f t="shared" si="428"/>
        <v>236207.12499999997</v>
      </c>
      <c r="DE279" s="59">
        <f t="shared" si="429"/>
        <v>2.6228733814825995E-2</v>
      </c>
      <c r="DF279" s="59">
        <f t="shared" si="430"/>
        <v>4.7883177151122609E-4</v>
      </c>
      <c r="DG279" s="59">
        <f t="shared" si="431"/>
        <v>0.79027960078235382</v>
      </c>
      <c r="DH279" s="59">
        <f t="shared" si="432"/>
        <v>0.18301283363130894</v>
      </c>
      <c r="DI279" s="14">
        <f t="shared" si="433"/>
        <v>33054.771729774213</v>
      </c>
      <c r="DJ279" s="14">
        <f t="shared" si="434"/>
        <v>603.44792150508863</v>
      </c>
      <c r="DK279" s="14">
        <f t="shared" si="435"/>
        <v>995950.1663702823</v>
      </c>
      <c r="DL279" s="14">
        <f t="shared" si="436"/>
        <v>230641.99293839201</v>
      </c>
      <c r="DM279">
        <f t="shared" si="437"/>
        <v>884880.52319101489</v>
      </c>
      <c r="DN279" s="34">
        <f t="shared" si="438"/>
        <v>23843.826467999996</v>
      </c>
      <c r="DO279" s="34">
        <f t="shared" si="439"/>
        <v>435.29290235219241</v>
      </c>
      <c r="DP279" s="34">
        <f t="shared" si="440"/>
        <v>718421.62855774013</v>
      </c>
      <c r="DQ279" s="9">
        <f t="shared" si="441"/>
        <v>166371.97499999998</v>
      </c>
      <c r="DR279" s="59">
        <f t="shared" si="442"/>
        <v>2.6228733814825995E-2</v>
      </c>
      <c r="DS279" s="59">
        <f t="shared" si="443"/>
        <v>4.7883177151122609E-4</v>
      </c>
      <c r="DT279" s="59">
        <f t="shared" si="444"/>
        <v>0.79027960078235393</v>
      </c>
      <c r="DU279" s="59">
        <f t="shared" si="445"/>
        <v>0.18301283363130896</v>
      </c>
      <c r="DV279" s="14">
        <f t="shared" si="446"/>
        <v>23209.295700701092</v>
      </c>
      <c r="DW279" s="14">
        <f t="shared" si="447"/>
        <v>423.7089084953343</v>
      </c>
      <c r="DX279" s="14">
        <f t="shared" si="448"/>
        <v>699303.02660747571</v>
      </c>
      <c r="DY279" s="14">
        <f t="shared" si="449"/>
        <v>161944.49197434285</v>
      </c>
      <c r="DZ279" s="34" t="e">
        <f t="shared" si="450"/>
        <v>#REF!</v>
      </c>
      <c r="EA279" s="34" t="e">
        <f t="shared" si="451"/>
        <v>#REF!</v>
      </c>
      <c r="EB279" s="34" t="e">
        <f t="shared" si="452"/>
        <v>#REF!</v>
      </c>
      <c r="EC279" s="34" t="e">
        <f t="shared" si="453"/>
        <v>#REF!</v>
      </c>
      <c r="ED279" s="34" t="e">
        <f t="shared" si="454"/>
        <v>#REF!</v>
      </c>
      <c r="EE279" s="59" t="e">
        <f t="shared" si="455"/>
        <v>#REF!</v>
      </c>
      <c r="EF279" s="59" t="e">
        <f t="shared" si="456"/>
        <v>#REF!</v>
      </c>
      <c r="EG279" s="59" t="e">
        <f t="shared" si="457"/>
        <v>#REF!</v>
      </c>
      <c r="EH279" s="59" t="e">
        <f t="shared" si="458"/>
        <v>#REF!</v>
      </c>
      <c r="EI279" s="14" t="e">
        <f t="shared" si="459"/>
        <v>#REF!</v>
      </c>
      <c r="EJ279" s="14" t="e">
        <f t="shared" si="460"/>
        <v>#REF!</v>
      </c>
      <c r="EK279" s="14" t="e">
        <f t="shared" si="461"/>
        <v>#REF!</v>
      </c>
      <c r="EL279" s="14" t="e">
        <f t="shared" si="462"/>
        <v>#REF!</v>
      </c>
      <c r="EM279" t="e">
        <f t="shared" si="463"/>
        <v>#REF!</v>
      </c>
      <c r="EN279" s="34" t="e">
        <f t="shared" si="464"/>
        <v>#REF!</v>
      </c>
      <c r="EO279" s="34" t="e">
        <f t="shared" si="465"/>
        <v>#REF!</v>
      </c>
      <c r="EP279" s="34" t="e">
        <f t="shared" si="466"/>
        <v>#REF!</v>
      </c>
      <c r="EQ279" s="34" t="e">
        <f t="shared" si="467"/>
        <v>#REF!</v>
      </c>
      <c r="ER279" s="59" t="e">
        <f t="shared" si="468"/>
        <v>#REF!</v>
      </c>
      <c r="ES279" s="59" t="e">
        <f t="shared" si="469"/>
        <v>#REF!</v>
      </c>
      <c r="ET279" s="59" t="e">
        <f t="shared" si="470"/>
        <v>#REF!</v>
      </c>
      <c r="EU279" s="59" t="e">
        <f t="shared" si="471"/>
        <v>#REF!</v>
      </c>
      <c r="EV279" s="14" t="e">
        <f t="shared" si="472"/>
        <v>#REF!</v>
      </c>
      <c r="EW279" s="14" t="e">
        <f t="shared" si="473"/>
        <v>#REF!</v>
      </c>
      <c r="EX279" s="14" t="e">
        <f t="shared" si="474"/>
        <v>#REF!</v>
      </c>
      <c r="EY279" s="14" t="e">
        <f t="shared" si="475"/>
        <v>#REF!</v>
      </c>
    </row>
    <row r="280" spans="1:155" x14ac:dyDescent="0.2">
      <c r="A280" s="17">
        <v>30328846</v>
      </c>
      <c r="B280" t="s">
        <v>62</v>
      </c>
      <c r="C280" t="s">
        <v>4681</v>
      </c>
      <c r="D280" t="s">
        <v>4682</v>
      </c>
      <c r="E280" t="s">
        <v>4683</v>
      </c>
      <c r="F280" t="s">
        <v>66</v>
      </c>
      <c r="G280" t="s">
        <v>42</v>
      </c>
      <c r="H280" t="s">
        <v>4684</v>
      </c>
      <c r="I280" t="s">
        <v>68</v>
      </c>
      <c r="J280" s="19" t="s">
        <v>69</v>
      </c>
      <c r="K280" t="s">
        <v>70</v>
      </c>
      <c r="L280">
        <v>1956</v>
      </c>
      <c r="M280">
        <f t="shared" si="385"/>
        <v>1956</v>
      </c>
      <c r="N280">
        <v>63</v>
      </c>
      <c r="O280" s="19">
        <f t="shared" si="386"/>
        <v>63</v>
      </c>
      <c r="P280" t="s">
        <v>54</v>
      </c>
      <c r="Q280" s="19" t="str">
        <f t="shared" si="387"/>
        <v>60-70</v>
      </c>
      <c r="R280" s="23">
        <v>274.32</v>
      </c>
      <c r="S280" s="15">
        <f t="shared" si="388"/>
        <v>0.27432000000000001</v>
      </c>
      <c r="T280">
        <v>30329101</v>
      </c>
      <c r="U280" t="s">
        <v>45</v>
      </c>
      <c r="V280" t="s">
        <v>46</v>
      </c>
      <c r="W280" t="s">
        <v>47</v>
      </c>
      <c r="X280" t="s">
        <v>48</v>
      </c>
      <c r="Y280" t="s">
        <v>201</v>
      </c>
      <c r="Z280" t="s">
        <v>4685</v>
      </c>
      <c r="AA280" t="s">
        <v>4686</v>
      </c>
      <c r="AB280" t="s">
        <v>488</v>
      </c>
      <c r="AC280">
        <v>1956</v>
      </c>
      <c r="AD280">
        <v>126</v>
      </c>
      <c r="AE280" t="str">
        <f t="shared" si="389"/>
        <v>&gt;80</v>
      </c>
      <c r="AF280">
        <v>-37.726883059999999</v>
      </c>
      <c r="AG280">
        <v>145.10570751</v>
      </c>
      <c r="AH280" t="s">
        <v>75</v>
      </c>
      <c r="AI280" t="s">
        <v>76</v>
      </c>
      <c r="AJ280" s="33" t="s">
        <v>77</v>
      </c>
      <c r="AL280" t="s">
        <v>48</v>
      </c>
      <c r="AM280" t="s">
        <v>86</v>
      </c>
      <c r="AN280">
        <v>220</v>
      </c>
      <c r="AO280" s="70">
        <v>4</v>
      </c>
      <c r="AP280">
        <v>2</v>
      </c>
      <c r="AQ280">
        <v>1</v>
      </c>
      <c r="AR280">
        <v>1</v>
      </c>
      <c r="AS280" s="82" t="str">
        <f t="shared" si="390"/>
        <v>Gw-1-1</v>
      </c>
      <c r="AT280" s="14">
        <f t="shared" si="391"/>
        <v>78824</v>
      </c>
      <c r="AU280" s="81">
        <f>VLOOKUP(C280,Bushfire_Vlookup!$F$2:$H$12575,3,FALSE)</f>
        <v>1373.3424789999999</v>
      </c>
      <c r="AV280" s="14">
        <f>VLOOKUP(AS280,Safety_collateral_Vlookup!$J$3:$L$20,2,FALSE)</f>
        <v>24635.460629460515</v>
      </c>
      <c r="AW280" s="14">
        <f>VLOOKUP(AS280,Safety_collateral_Vlookup!$J$3:$L$20,3,FALSE)</f>
        <v>148000</v>
      </c>
      <c r="AX280" s="48">
        <f t="shared" si="392"/>
        <v>269772.60091672733</v>
      </c>
      <c r="AY280" s="49">
        <f t="shared" si="476"/>
        <v>20848.32</v>
      </c>
      <c r="AZ280" s="14">
        <v>76000</v>
      </c>
      <c r="BA280" s="16">
        <f t="shared" si="393"/>
        <v>12.939776486389663</v>
      </c>
      <c r="BB280" t="e">
        <f>IF(BA280&lt;=#REF!,#REF!,IF(BA280&lt;=#REF!,#REF!,IF(BA280&lt;=#REF!,#REF!,IF(BA280&lt;=#REF!,#REF!,#REF!))))</f>
        <v>#REF!</v>
      </c>
      <c r="BC280" s="51">
        <v>5</v>
      </c>
      <c r="BD280" s="21">
        <v>70</v>
      </c>
      <c r="BE280" s="21">
        <v>6.4399999999999999E-2</v>
      </c>
      <c r="BF280" s="26">
        <f t="shared" si="394"/>
        <v>1359.856540372926</v>
      </c>
      <c r="BG280" s="21">
        <v>7</v>
      </c>
      <c r="BH280" s="21">
        <f t="shared" si="395"/>
        <v>54.6</v>
      </c>
      <c r="BI280" s="28">
        <f t="shared" si="396"/>
        <v>2.2519960070400004E-2</v>
      </c>
      <c r="BJ280" s="27">
        <f t="shared" si="397"/>
        <v>2.2519960070400004E-2</v>
      </c>
      <c r="BK280" s="28">
        <f t="shared" si="398"/>
        <v>0.3452594593589744</v>
      </c>
      <c r="BL280" s="35">
        <f t="shared" si="399"/>
        <v>4.4675802339168644</v>
      </c>
      <c r="BM280" s="21" t="str">
        <f t="shared" si="400"/>
        <v>Cr4</v>
      </c>
      <c r="BN280" s="51">
        <v>4</v>
      </c>
      <c r="BO280" s="21">
        <v>1</v>
      </c>
      <c r="BP280" s="50" t="s">
        <v>5497</v>
      </c>
      <c r="BQ280" s="14">
        <v>78824</v>
      </c>
      <c r="BR280">
        <f>IFERROR(VLOOKUP(AO280,'Model Failure data- Lines'!$A$37:$E$41,3,FALSE),'Model Failure data- Lines'!$C$37)</f>
        <v>0.45419999999999999</v>
      </c>
      <c r="BS280" s="14">
        <f t="shared" si="401"/>
        <v>122530.71533637756</v>
      </c>
      <c r="BT280" s="34">
        <f t="shared" si="383"/>
        <v>18595.667812314739</v>
      </c>
      <c r="BU280" s="34">
        <f t="shared" si="402"/>
        <v>6.5892075817375693</v>
      </c>
      <c r="BV280" s="54">
        <f t="shared" si="403"/>
        <v>103935.04752406281</v>
      </c>
      <c r="BW280">
        <f>IFERROR(VLOOKUP(AO280,'Model Failure data- Lines'!$A$37:$E$41,4,FALSE),'Model Failure data- Lines'!$D$37)</f>
        <v>0.40249999999999997</v>
      </c>
      <c r="BX280" s="14">
        <f t="shared" si="404"/>
        <v>108583.47186898274</v>
      </c>
      <c r="BY280" s="34">
        <f t="shared" si="405"/>
        <v>16586.413743935165</v>
      </c>
      <c r="BZ280" s="71">
        <f t="shared" si="406"/>
        <v>6.5465310069626339</v>
      </c>
      <c r="CA280" s="71">
        <f t="shared" si="407"/>
        <v>91997.058125047581</v>
      </c>
      <c r="CB280" s="56">
        <v>1</v>
      </c>
      <c r="CC280">
        <f>IFERROR(VLOOKUP(AO280,'Model Failure data- Lines'!$A$37:$E$41,5,FALSE),'Model Failure data- Lines'!$E$37)</f>
        <v>0.28349999999999997</v>
      </c>
      <c r="CD280" s="14">
        <f t="shared" si="408"/>
        <v>76480.532359892197</v>
      </c>
      <c r="CE280" s="34">
        <f t="shared" si="409"/>
        <v>13195.745311133047</v>
      </c>
      <c r="CF280" s="34">
        <f t="shared" si="410"/>
        <v>5.7958478704015866</v>
      </c>
      <c r="CG280" s="54">
        <f t="shared" si="411"/>
        <v>63284.78704875915</v>
      </c>
      <c r="CH280" t="e">
        <f>IFERROR(VLOOKUP(AO280,'Model Failure data- Lines'!#REF!,3,FALSE),'Model Failure data- Lines'!#REF!)</f>
        <v>#REF!</v>
      </c>
      <c r="CI280" s="14" t="e">
        <f t="shared" si="412"/>
        <v>#REF!</v>
      </c>
      <c r="CJ280" s="34">
        <f t="shared" si="413"/>
        <v>17836.469670694216</v>
      </c>
      <c r="CK280" s="34" t="e">
        <f t="shared" si="414"/>
        <v>#REF!</v>
      </c>
      <c r="CL280" s="54" t="e">
        <f t="shared" si="415"/>
        <v>#REF!</v>
      </c>
      <c r="CM280" t="e">
        <f>IFERROR(VLOOKUP(AO280,'Model Failure data- Lines'!#REF!,4,FALSE),'Model Failure data- Lines'!#REF!)</f>
        <v>#REF!</v>
      </c>
      <c r="CN280" s="14" t="e">
        <f t="shared" si="416"/>
        <v>#REF!</v>
      </c>
      <c r="CO280" s="34">
        <f t="shared" si="417"/>
        <v>15259.725978572596</v>
      </c>
      <c r="CP280" s="34" t="e">
        <f t="shared" si="418"/>
        <v>#REF!</v>
      </c>
      <c r="CQ280" s="54" t="e">
        <f t="shared" si="419"/>
        <v>#REF!</v>
      </c>
      <c r="CR280" t="e">
        <f>IFERROR(VLOOKUP(AO280,'Model Failure data- Lines'!#REF!,5,FALSE),'Model Failure data- Lines'!#REF!)</f>
        <v>#REF!</v>
      </c>
      <c r="CS280" s="14" t="e">
        <f t="shared" si="420"/>
        <v>#REF!</v>
      </c>
      <c r="CT280" s="34">
        <f t="shared" si="421"/>
        <v>11169.208691209813</v>
      </c>
      <c r="CU280" s="34" t="e">
        <f t="shared" si="422"/>
        <v>#REF!</v>
      </c>
      <c r="CV280" s="54" t="e">
        <f t="shared" si="423"/>
        <v>#REF!</v>
      </c>
      <c r="CW280" t="s">
        <v>488</v>
      </c>
      <c r="CY280">
        <v>1</v>
      </c>
      <c r="CZ280">
        <f t="shared" si="424"/>
        <v>91997.058125047566</v>
      </c>
      <c r="DA280" s="34">
        <f t="shared" si="425"/>
        <v>33852.346219999999</v>
      </c>
      <c r="DB280" s="34">
        <f t="shared" si="426"/>
        <v>589.80596109993235</v>
      </c>
      <c r="DC280" s="34">
        <f t="shared" si="427"/>
        <v>10580.129687882833</v>
      </c>
      <c r="DD280" s="9">
        <f t="shared" si="428"/>
        <v>63561.189999999995</v>
      </c>
      <c r="DE280" s="59">
        <f t="shared" si="429"/>
        <v>0.31176334332766942</v>
      </c>
      <c r="DF280" s="59">
        <f t="shared" si="430"/>
        <v>5.4318208006057739E-3</v>
      </c>
      <c r="DG280" s="59">
        <f t="shared" si="431"/>
        <v>9.7437754621153214E-2</v>
      </c>
      <c r="DH280" s="59">
        <f t="shared" si="432"/>
        <v>0.5853670812505718</v>
      </c>
      <c r="DI280" s="14">
        <f t="shared" si="433"/>
        <v>28681.310417374767</v>
      </c>
      <c r="DJ280" s="14">
        <f t="shared" si="434"/>
        <v>499.71153391817182</v>
      </c>
      <c r="DK280" s="14">
        <f t="shared" si="435"/>
        <v>8963.9867754563547</v>
      </c>
      <c r="DL280" s="14">
        <f t="shared" si="436"/>
        <v>53852.049398298303</v>
      </c>
      <c r="DM280">
        <f t="shared" si="437"/>
        <v>63284.787048759143</v>
      </c>
      <c r="DN280" s="34">
        <f t="shared" si="438"/>
        <v>23843.826467999996</v>
      </c>
      <c r="DO280" s="34">
        <f t="shared" si="439"/>
        <v>415.4285465138654</v>
      </c>
      <c r="DP280" s="34">
        <f t="shared" si="440"/>
        <v>7452.0913453783423</v>
      </c>
      <c r="DQ280" s="9">
        <f t="shared" si="441"/>
        <v>44769.185999999994</v>
      </c>
      <c r="DR280" s="59">
        <f t="shared" si="442"/>
        <v>0.31176334332766936</v>
      </c>
      <c r="DS280" s="59">
        <f t="shared" si="443"/>
        <v>5.4318208006057739E-3</v>
      </c>
      <c r="DT280" s="59">
        <f t="shared" si="444"/>
        <v>9.74377546211532E-2</v>
      </c>
      <c r="DU280" s="59">
        <f t="shared" si="445"/>
        <v>0.58536708125057169</v>
      </c>
      <c r="DV280" s="14">
        <f t="shared" si="446"/>
        <v>19729.876792100742</v>
      </c>
      <c r="DW280" s="14">
        <f t="shared" si="447"/>
        <v>343.75162265335683</v>
      </c>
      <c r="DX280" s="14">
        <f t="shared" si="448"/>
        <v>6166.3275517089278</v>
      </c>
      <c r="DY280" s="14">
        <f t="shared" si="449"/>
        <v>37044.831082296121</v>
      </c>
      <c r="DZ280" s="34" t="e">
        <f t="shared" si="450"/>
        <v>#REF!</v>
      </c>
      <c r="EA280" s="34" t="e">
        <f t="shared" si="451"/>
        <v>#REF!</v>
      </c>
      <c r="EB280" s="34" t="e">
        <f t="shared" si="452"/>
        <v>#REF!</v>
      </c>
      <c r="EC280" s="34" t="e">
        <f t="shared" si="453"/>
        <v>#REF!</v>
      </c>
      <c r="ED280" s="34" t="e">
        <f t="shared" si="454"/>
        <v>#REF!</v>
      </c>
      <c r="EE280" s="59" t="e">
        <f t="shared" si="455"/>
        <v>#REF!</v>
      </c>
      <c r="EF280" s="59" t="e">
        <f t="shared" si="456"/>
        <v>#REF!</v>
      </c>
      <c r="EG280" s="59" t="e">
        <f t="shared" si="457"/>
        <v>#REF!</v>
      </c>
      <c r="EH280" s="59" t="e">
        <f t="shared" si="458"/>
        <v>#REF!</v>
      </c>
      <c r="EI280" s="14" t="e">
        <f t="shared" si="459"/>
        <v>#REF!</v>
      </c>
      <c r="EJ280" s="14" t="e">
        <f t="shared" si="460"/>
        <v>#REF!</v>
      </c>
      <c r="EK280" s="14" t="e">
        <f t="shared" si="461"/>
        <v>#REF!</v>
      </c>
      <c r="EL280" s="14" t="e">
        <f t="shared" si="462"/>
        <v>#REF!</v>
      </c>
      <c r="EM280" t="e">
        <f t="shared" si="463"/>
        <v>#REF!</v>
      </c>
      <c r="EN280" s="34" t="e">
        <f t="shared" si="464"/>
        <v>#REF!</v>
      </c>
      <c r="EO280" s="34" t="e">
        <f t="shared" si="465"/>
        <v>#REF!</v>
      </c>
      <c r="EP280" s="34" t="e">
        <f t="shared" si="466"/>
        <v>#REF!</v>
      </c>
      <c r="EQ280" s="34" t="e">
        <f t="shared" si="467"/>
        <v>#REF!</v>
      </c>
      <c r="ER280" s="59" t="e">
        <f t="shared" si="468"/>
        <v>#REF!</v>
      </c>
      <c r="ES280" s="59" t="e">
        <f t="shared" si="469"/>
        <v>#REF!</v>
      </c>
      <c r="ET280" s="59" t="e">
        <f t="shared" si="470"/>
        <v>#REF!</v>
      </c>
      <c r="EU280" s="59" t="e">
        <f t="shared" si="471"/>
        <v>#REF!</v>
      </c>
      <c r="EV280" s="14" t="e">
        <f t="shared" si="472"/>
        <v>#REF!</v>
      </c>
      <c r="EW280" s="14" t="e">
        <f t="shared" si="473"/>
        <v>#REF!</v>
      </c>
      <c r="EX280" s="14" t="e">
        <f t="shared" si="474"/>
        <v>#REF!</v>
      </c>
      <c r="EY280" s="14" t="e">
        <f t="shared" si="475"/>
        <v>#REF!</v>
      </c>
    </row>
    <row r="281" spans="1:155" x14ac:dyDescent="0.2">
      <c r="A281" s="17">
        <v>30419338</v>
      </c>
      <c r="B281" t="s">
        <v>62</v>
      </c>
      <c r="C281" t="s">
        <v>4681</v>
      </c>
      <c r="D281" t="s">
        <v>4682</v>
      </c>
      <c r="E281" t="s">
        <v>4683</v>
      </c>
      <c r="F281" t="s">
        <v>66</v>
      </c>
      <c r="G281" t="s">
        <v>42</v>
      </c>
      <c r="H281" t="s">
        <v>5317</v>
      </c>
      <c r="I281" t="s">
        <v>68</v>
      </c>
      <c r="J281" s="19" t="s">
        <v>69</v>
      </c>
      <c r="K281" t="s">
        <v>70</v>
      </c>
      <c r="L281">
        <v>1956</v>
      </c>
      <c r="M281">
        <f t="shared" si="385"/>
        <v>1956</v>
      </c>
      <c r="N281">
        <v>63</v>
      </c>
      <c r="O281" s="19">
        <f t="shared" si="386"/>
        <v>63</v>
      </c>
      <c r="P281" t="s">
        <v>54</v>
      </c>
      <c r="Q281" s="19" t="str">
        <f t="shared" si="387"/>
        <v>60-70</v>
      </c>
      <c r="R281" s="23">
        <v>274.32</v>
      </c>
      <c r="S281" s="15">
        <f t="shared" si="388"/>
        <v>0.27432000000000001</v>
      </c>
      <c r="T281">
        <v>30329101</v>
      </c>
      <c r="U281" t="s">
        <v>45</v>
      </c>
      <c r="V281" t="s">
        <v>46</v>
      </c>
      <c r="W281" t="s">
        <v>47</v>
      </c>
      <c r="X281" t="s">
        <v>48</v>
      </c>
      <c r="Y281" t="s">
        <v>201</v>
      </c>
      <c r="Z281" t="s">
        <v>4685</v>
      </c>
      <c r="AA281" t="s">
        <v>4686</v>
      </c>
      <c r="AB281" t="s">
        <v>488</v>
      </c>
      <c r="AC281">
        <v>1956</v>
      </c>
      <c r="AD281">
        <v>126</v>
      </c>
      <c r="AE281" t="str">
        <f t="shared" si="389"/>
        <v>&gt;80</v>
      </c>
      <c r="AF281">
        <v>-37.726883059999999</v>
      </c>
      <c r="AG281">
        <v>145.10570751</v>
      </c>
      <c r="AH281" t="s">
        <v>75</v>
      </c>
      <c r="AI281" t="s">
        <v>76</v>
      </c>
      <c r="AJ281" s="33" t="s">
        <v>77</v>
      </c>
      <c r="AL281" t="s">
        <v>78</v>
      </c>
      <c r="AM281" t="s">
        <v>79</v>
      </c>
      <c r="AN281">
        <v>220</v>
      </c>
      <c r="AO281" s="69">
        <v>4</v>
      </c>
      <c r="AP281">
        <v>2</v>
      </c>
      <c r="AQ281">
        <v>1</v>
      </c>
      <c r="AR281">
        <v>1</v>
      </c>
      <c r="AS281" s="82" t="str">
        <f t="shared" si="390"/>
        <v>Gw-1-1</v>
      </c>
      <c r="AT281" s="14">
        <f t="shared" si="391"/>
        <v>78824</v>
      </c>
      <c r="AU281" s="81">
        <f>VLOOKUP(C281,Bushfire_Vlookup!$F$2:$H$12575,3,FALSE)</f>
        <v>1373.3424789999999</v>
      </c>
      <c r="AV281" s="14">
        <f>VLOOKUP(AS281,Safety_collateral_Vlookup!$J$3:$L$20,2,FALSE)</f>
        <v>24635.460629460515</v>
      </c>
      <c r="AW281" s="14">
        <f>VLOOKUP(AS281,Safety_collateral_Vlookup!$J$3:$L$20,3,FALSE)</f>
        <v>148000</v>
      </c>
      <c r="AX281" s="48">
        <f t="shared" si="392"/>
        <v>269772.60091672733</v>
      </c>
      <c r="AY281" s="49">
        <f t="shared" si="476"/>
        <v>20848.32</v>
      </c>
      <c r="AZ281" s="14">
        <v>76000</v>
      </c>
      <c r="BA281" s="16">
        <f t="shared" si="393"/>
        <v>12.939776486389663</v>
      </c>
      <c r="BB281" t="e">
        <f>IF(BA281&lt;=#REF!,#REF!,IF(BA281&lt;=#REF!,#REF!,IF(BA281&lt;=#REF!,#REF!,IF(BA281&lt;=#REF!,#REF!,#REF!))))</f>
        <v>#REF!</v>
      </c>
      <c r="BC281" s="51">
        <v>5</v>
      </c>
      <c r="BD281" s="21">
        <v>70</v>
      </c>
      <c r="BE281" s="21">
        <v>6.4399999999999999E-2</v>
      </c>
      <c r="BF281" s="26">
        <f t="shared" si="394"/>
        <v>1359.856540372926</v>
      </c>
      <c r="BG281" s="21">
        <v>7</v>
      </c>
      <c r="BH281" s="21">
        <f t="shared" si="395"/>
        <v>54.6</v>
      </c>
      <c r="BI281" s="28">
        <f t="shared" si="396"/>
        <v>2.2519960070400004E-2</v>
      </c>
      <c r="BJ281" s="27">
        <f t="shared" si="397"/>
        <v>2.2519960070400004E-2</v>
      </c>
      <c r="BK281" s="28">
        <f t="shared" si="398"/>
        <v>0.3452594593589744</v>
      </c>
      <c r="BL281" s="35">
        <f t="shared" si="399"/>
        <v>4.4675802339168644</v>
      </c>
      <c r="BM281" s="21" t="str">
        <f t="shared" si="400"/>
        <v>Cr4</v>
      </c>
      <c r="BN281" s="51">
        <v>4</v>
      </c>
      <c r="BO281" s="21">
        <v>1</v>
      </c>
      <c r="BP281" s="50" t="s">
        <v>5497</v>
      </c>
      <c r="BQ281" s="14">
        <v>78824</v>
      </c>
      <c r="BR281">
        <f>IFERROR(VLOOKUP(AO281,'Model Failure data- Lines'!$A$37:$E$41,3,FALSE),'Model Failure data- Lines'!$C$37)</f>
        <v>0.45419999999999999</v>
      </c>
      <c r="BS281" s="14">
        <f t="shared" si="401"/>
        <v>122530.71533637756</v>
      </c>
      <c r="BT281" s="34">
        <f t="shared" si="383"/>
        <v>18595.667812314739</v>
      </c>
      <c r="BU281" s="34">
        <f t="shared" si="402"/>
        <v>6.5892075817375693</v>
      </c>
      <c r="BV281" s="54">
        <f t="shared" si="403"/>
        <v>103935.04752406281</v>
      </c>
      <c r="BW281">
        <f>IFERROR(VLOOKUP(AO281,'Model Failure data- Lines'!$A$37:$E$41,4,FALSE),'Model Failure data- Lines'!$D$37)</f>
        <v>0.40249999999999997</v>
      </c>
      <c r="BX281" s="14">
        <f t="shared" si="404"/>
        <v>108583.47186898274</v>
      </c>
      <c r="BY281" s="34">
        <f t="shared" si="405"/>
        <v>16586.413743935165</v>
      </c>
      <c r="BZ281" s="71">
        <f t="shared" si="406"/>
        <v>6.5465310069626339</v>
      </c>
      <c r="CA281" s="71">
        <f t="shared" si="407"/>
        <v>91997.058125047581</v>
      </c>
      <c r="CB281" s="56">
        <v>1</v>
      </c>
      <c r="CC281">
        <f>IFERROR(VLOOKUP(AO281,'Model Failure data- Lines'!$A$37:$E$41,5,FALSE),'Model Failure data- Lines'!$E$37)</f>
        <v>0.28349999999999997</v>
      </c>
      <c r="CD281" s="14">
        <f t="shared" si="408"/>
        <v>76480.532359892197</v>
      </c>
      <c r="CE281" s="34">
        <f t="shared" si="409"/>
        <v>13195.745311133047</v>
      </c>
      <c r="CF281" s="34">
        <f t="shared" si="410"/>
        <v>5.7958478704015866</v>
      </c>
      <c r="CG281" s="54">
        <f t="shared" si="411"/>
        <v>63284.78704875915</v>
      </c>
      <c r="CH281" t="e">
        <f>IFERROR(VLOOKUP(AO281,'Model Failure data- Lines'!#REF!,3,FALSE),'Model Failure data- Lines'!#REF!)</f>
        <v>#REF!</v>
      </c>
      <c r="CI281" s="14" t="e">
        <f t="shared" si="412"/>
        <v>#REF!</v>
      </c>
      <c r="CJ281" s="34">
        <f t="shared" si="413"/>
        <v>17836.469670694216</v>
      </c>
      <c r="CK281" s="34" t="e">
        <f t="shared" si="414"/>
        <v>#REF!</v>
      </c>
      <c r="CL281" s="54" t="e">
        <f t="shared" si="415"/>
        <v>#REF!</v>
      </c>
      <c r="CM281" t="e">
        <f>IFERROR(VLOOKUP(AO281,'Model Failure data- Lines'!#REF!,4,FALSE),'Model Failure data- Lines'!#REF!)</f>
        <v>#REF!</v>
      </c>
      <c r="CN281" s="14" t="e">
        <f t="shared" si="416"/>
        <v>#REF!</v>
      </c>
      <c r="CO281" s="34">
        <f t="shared" si="417"/>
        <v>15259.725978572596</v>
      </c>
      <c r="CP281" s="34" t="e">
        <f t="shared" si="418"/>
        <v>#REF!</v>
      </c>
      <c r="CQ281" s="54" t="e">
        <f t="shared" si="419"/>
        <v>#REF!</v>
      </c>
      <c r="CR281" t="e">
        <f>IFERROR(VLOOKUP(AO281,'Model Failure data- Lines'!#REF!,5,FALSE),'Model Failure data- Lines'!#REF!)</f>
        <v>#REF!</v>
      </c>
      <c r="CS281" s="14" t="e">
        <f t="shared" si="420"/>
        <v>#REF!</v>
      </c>
      <c r="CT281" s="34">
        <f t="shared" si="421"/>
        <v>11169.208691209813</v>
      </c>
      <c r="CU281" s="34" t="e">
        <f t="shared" si="422"/>
        <v>#REF!</v>
      </c>
      <c r="CV281" s="54" t="e">
        <f t="shared" si="423"/>
        <v>#REF!</v>
      </c>
      <c r="CW281" t="s">
        <v>488</v>
      </c>
      <c r="CY281">
        <v>1</v>
      </c>
      <c r="CZ281">
        <f t="shared" si="424"/>
        <v>91997.058125047566</v>
      </c>
      <c r="DA281" s="34">
        <f t="shared" si="425"/>
        <v>33852.346219999999</v>
      </c>
      <c r="DB281" s="34">
        <f t="shared" si="426"/>
        <v>589.80596109993235</v>
      </c>
      <c r="DC281" s="34">
        <f t="shared" si="427"/>
        <v>10580.129687882833</v>
      </c>
      <c r="DD281" s="9">
        <f t="shared" si="428"/>
        <v>63561.189999999995</v>
      </c>
      <c r="DE281" s="59">
        <f t="shared" si="429"/>
        <v>0.31176334332766942</v>
      </c>
      <c r="DF281" s="59">
        <f t="shared" si="430"/>
        <v>5.4318208006057739E-3</v>
      </c>
      <c r="DG281" s="59">
        <f t="shared" si="431"/>
        <v>9.7437754621153214E-2</v>
      </c>
      <c r="DH281" s="59">
        <f t="shared" si="432"/>
        <v>0.5853670812505718</v>
      </c>
      <c r="DI281" s="14">
        <f t="shared" si="433"/>
        <v>28681.310417374767</v>
      </c>
      <c r="DJ281" s="14">
        <f t="shared" si="434"/>
        <v>499.71153391817182</v>
      </c>
      <c r="DK281" s="14">
        <f t="shared" si="435"/>
        <v>8963.9867754563547</v>
      </c>
      <c r="DL281" s="14">
        <f t="shared" si="436"/>
        <v>53852.049398298303</v>
      </c>
      <c r="DM281">
        <f t="shared" si="437"/>
        <v>63284.787048759143</v>
      </c>
      <c r="DN281" s="34">
        <f t="shared" si="438"/>
        <v>23843.826467999996</v>
      </c>
      <c r="DO281" s="34">
        <f t="shared" si="439"/>
        <v>415.4285465138654</v>
      </c>
      <c r="DP281" s="34">
        <f t="shared" si="440"/>
        <v>7452.0913453783423</v>
      </c>
      <c r="DQ281" s="9">
        <f t="shared" si="441"/>
        <v>44769.185999999994</v>
      </c>
      <c r="DR281" s="59">
        <f t="shared" si="442"/>
        <v>0.31176334332766936</v>
      </c>
      <c r="DS281" s="59">
        <f t="shared" si="443"/>
        <v>5.4318208006057739E-3</v>
      </c>
      <c r="DT281" s="59">
        <f t="shared" si="444"/>
        <v>9.74377546211532E-2</v>
      </c>
      <c r="DU281" s="59">
        <f t="shared" si="445"/>
        <v>0.58536708125057169</v>
      </c>
      <c r="DV281" s="14">
        <f t="shared" si="446"/>
        <v>19729.876792100742</v>
      </c>
      <c r="DW281" s="14">
        <f t="shared" si="447"/>
        <v>343.75162265335683</v>
      </c>
      <c r="DX281" s="14">
        <f t="shared" si="448"/>
        <v>6166.3275517089278</v>
      </c>
      <c r="DY281" s="14">
        <f t="shared" si="449"/>
        <v>37044.831082296121</v>
      </c>
      <c r="DZ281" s="34" t="e">
        <f t="shared" si="450"/>
        <v>#REF!</v>
      </c>
      <c r="EA281" s="34" t="e">
        <f t="shared" si="451"/>
        <v>#REF!</v>
      </c>
      <c r="EB281" s="34" t="e">
        <f t="shared" si="452"/>
        <v>#REF!</v>
      </c>
      <c r="EC281" s="34" t="e">
        <f t="shared" si="453"/>
        <v>#REF!</v>
      </c>
      <c r="ED281" s="34" t="e">
        <f t="shared" si="454"/>
        <v>#REF!</v>
      </c>
      <c r="EE281" s="59" t="e">
        <f t="shared" si="455"/>
        <v>#REF!</v>
      </c>
      <c r="EF281" s="59" t="e">
        <f t="shared" si="456"/>
        <v>#REF!</v>
      </c>
      <c r="EG281" s="59" t="e">
        <f t="shared" si="457"/>
        <v>#REF!</v>
      </c>
      <c r="EH281" s="59" t="e">
        <f t="shared" si="458"/>
        <v>#REF!</v>
      </c>
      <c r="EI281" s="14" t="e">
        <f t="shared" si="459"/>
        <v>#REF!</v>
      </c>
      <c r="EJ281" s="14" t="e">
        <f t="shared" si="460"/>
        <v>#REF!</v>
      </c>
      <c r="EK281" s="14" t="e">
        <f t="shared" si="461"/>
        <v>#REF!</v>
      </c>
      <c r="EL281" s="14" t="e">
        <f t="shared" si="462"/>
        <v>#REF!</v>
      </c>
      <c r="EM281" t="e">
        <f t="shared" si="463"/>
        <v>#REF!</v>
      </c>
      <c r="EN281" s="34" t="e">
        <f t="shared" si="464"/>
        <v>#REF!</v>
      </c>
      <c r="EO281" s="34" t="e">
        <f t="shared" si="465"/>
        <v>#REF!</v>
      </c>
      <c r="EP281" s="34" t="e">
        <f t="shared" si="466"/>
        <v>#REF!</v>
      </c>
      <c r="EQ281" s="34" t="e">
        <f t="shared" si="467"/>
        <v>#REF!</v>
      </c>
      <c r="ER281" s="59" t="e">
        <f t="shared" si="468"/>
        <v>#REF!</v>
      </c>
      <c r="ES281" s="59" t="e">
        <f t="shared" si="469"/>
        <v>#REF!</v>
      </c>
      <c r="ET281" s="59" t="e">
        <f t="shared" si="470"/>
        <v>#REF!</v>
      </c>
      <c r="EU281" s="59" t="e">
        <f t="shared" si="471"/>
        <v>#REF!</v>
      </c>
      <c r="EV281" s="14" t="e">
        <f t="shared" si="472"/>
        <v>#REF!</v>
      </c>
      <c r="EW281" s="14" t="e">
        <f t="shared" si="473"/>
        <v>#REF!</v>
      </c>
      <c r="EX281" s="14" t="e">
        <f t="shared" si="474"/>
        <v>#REF!</v>
      </c>
      <c r="EY281" s="14" t="e">
        <f t="shared" si="475"/>
        <v>#REF!</v>
      </c>
    </row>
    <row r="282" spans="1:155" x14ac:dyDescent="0.2">
      <c r="A282" s="17">
        <v>30049345</v>
      </c>
      <c r="B282" t="s">
        <v>62</v>
      </c>
      <c r="C282" t="s">
        <v>1448</v>
      </c>
      <c r="D282" t="s">
        <v>1449</v>
      </c>
      <c r="E282" t="s">
        <v>1450</v>
      </c>
      <c r="F282" t="s">
        <v>66</v>
      </c>
      <c r="G282" t="s">
        <v>42</v>
      </c>
      <c r="H282" t="s">
        <v>1451</v>
      </c>
      <c r="I282" t="s">
        <v>68</v>
      </c>
      <c r="J282" s="19" t="s">
        <v>69</v>
      </c>
      <c r="K282" t="s">
        <v>70</v>
      </c>
      <c r="L282">
        <v>1956</v>
      </c>
      <c r="M282">
        <f t="shared" si="385"/>
        <v>1956</v>
      </c>
      <c r="N282">
        <v>63</v>
      </c>
      <c r="O282" s="19">
        <f t="shared" si="386"/>
        <v>63</v>
      </c>
      <c r="P282" t="s">
        <v>54</v>
      </c>
      <c r="Q282" s="19" t="str">
        <f t="shared" si="387"/>
        <v>60-70</v>
      </c>
      <c r="R282" s="23">
        <v>246.89</v>
      </c>
      <c r="S282" s="15">
        <f t="shared" si="388"/>
        <v>0.24689</v>
      </c>
      <c r="T282">
        <v>30305779</v>
      </c>
      <c r="U282" t="s">
        <v>45</v>
      </c>
      <c r="V282" t="s">
        <v>46</v>
      </c>
      <c r="W282" t="s">
        <v>47</v>
      </c>
      <c r="X282" t="s">
        <v>48</v>
      </c>
      <c r="Y282" t="s">
        <v>71</v>
      </c>
      <c r="Z282" t="s">
        <v>1452</v>
      </c>
      <c r="AA282" t="s">
        <v>1453</v>
      </c>
      <c r="AB282" t="s">
        <v>1454</v>
      </c>
      <c r="AC282">
        <v>1956</v>
      </c>
      <c r="AD282">
        <v>126</v>
      </c>
      <c r="AE282" t="str">
        <f t="shared" si="389"/>
        <v>&gt;80</v>
      </c>
      <c r="AF282">
        <v>-37.725210390000001</v>
      </c>
      <c r="AG282">
        <v>145.10342857000001</v>
      </c>
      <c r="AH282" t="s">
        <v>75</v>
      </c>
      <c r="AI282" t="s">
        <v>76</v>
      </c>
      <c r="AJ282" s="33" t="s">
        <v>77</v>
      </c>
      <c r="AL282" t="s">
        <v>78</v>
      </c>
      <c r="AM282" t="s">
        <v>79</v>
      </c>
      <c r="AN282">
        <v>220</v>
      </c>
      <c r="AO282" s="70">
        <v>4</v>
      </c>
      <c r="AP282">
        <v>2</v>
      </c>
      <c r="AQ282">
        <v>0</v>
      </c>
      <c r="AR282">
        <v>2</v>
      </c>
      <c r="AS282" s="82" t="str">
        <f t="shared" si="390"/>
        <v>Gw-0-2</v>
      </c>
      <c r="AT282" s="14">
        <f t="shared" si="391"/>
        <v>78824</v>
      </c>
      <c r="AU282" s="81">
        <f>VLOOKUP(C282,Bushfire_Vlookup!$F$2:$H$12575,3,FALSE)</f>
        <v>1400.1459420000001</v>
      </c>
      <c r="AV282" s="14">
        <f>VLOOKUP(AS282,Safety_collateral_Vlookup!$J$3:$L$20,2,FALSE)</f>
        <v>93570.139925214826</v>
      </c>
      <c r="AW282" s="14">
        <f>VLOOKUP(AS282,Safety_collateral_Vlookup!$J$3:$L$20,3,FALSE)</f>
        <v>550000</v>
      </c>
      <c r="AX282" s="48">
        <f t="shared" si="392"/>
        <v>772288.50302031823</v>
      </c>
      <c r="AY282" s="49">
        <f t="shared" si="476"/>
        <v>18763.64</v>
      </c>
      <c r="AZ282" s="14">
        <v>76000</v>
      </c>
      <c r="BA282" s="16">
        <f t="shared" si="393"/>
        <v>41.15877852166841</v>
      </c>
      <c r="BB282" t="e">
        <f>IF(BA282&lt;=#REF!,#REF!,IF(BA282&lt;=#REF!,#REF!,IF(BA282&lt;=#REF!,#REF!,IF(BA282&lt;=#REF!,#REF!,#REF!))))</f>
        <v>#REF!</v>
      </c>
      <c r="BC282" s="51">
        <v>5</v>
      </c>
      <c r="BD282" s="21">
        <v>70</v>
      </c>
      <c r="BE282" s="21">
        <v>6.4399999999999999E-2</v>
      </c>
      <c r="BF282" s="26">
        <f t="shared" si="394"/>
        <v>1223.8808007169425</v>
      </c>
      <c r="BG282" s="21">
        <v>7</v>
      </c>
      <c r="BH282" s="21">
        <f t="shared" si="395"/>
        <v>54.6</v>
      </c>
      <c r="BI282" s="28">
        <f t="shared" si="396"/>
        <v>2.2519960070400004E-2</v>
      </c>
      <c r="BJ282" s="27">
        <f t="shared" si="397"/>
        <v>2.2519960070400004E-2</v>
      </c>
      <c r="BK282" s="28">
        <f t="shared" si="398"/>
        <v>0.34525945935897445</v>
      </c>
      <c r="BL282" s="35">
        <f t="shared" si="399"/>
        <v>14.210457620267004</v>
      </c>
      <c r="BM282" s="21" t="str">
        <f t="shared" si="400"/>
        <v>Cr5</v>
      </c>
      <c r="BN282" s="51">
        <v>5</v>
      </c>
      <c r="BO282" s="21">
        <v>1</v>
      </c>
      <c r="BP282" s="50" t="s">
        <v>5497</v>
      </c>
      <c r="BQ282" s="14">
        <v>78824</v>
      </c>
      <c r="BR282">
        <f>IFERROR(VLOOKUP(AO282,'Model Failure data- Lines'!$A$37:$E$41,3,FALSE),'Model Failure data- Lines'!$C$37)</f>
        <v>0.45419999999999999</v>
      </c>
      <c r="BS282" s="14">
        <f t="shared" si="401"/>
        <v>350773.43807182851</v>
      </c>
      <c r="BT282" s="34">
        <f t="shared" si="383"/>
        <v>16736.236607547336</v>
      </c>
      <c r="BU282" s="34">
        <f t="shared" si="402"/>
        <v>20.958919636308469</v>
      </c>
      <c r="BV282" s="54">
        <f t="shared" si="403"/>
        <v>334037.20146428118</v>
      </c>
      <c r="BW282">
        <f>IFERROR(VLOOKUP(AO282,'Model Failure data- Lines'!$A$37:$E$41,4,FALSE),'Model Failure data- Lines'!$D$37)</f>
        <v>0.40249999999999997</v>
      </c>
      <c r="BX282" s="14">
        <f t="shared" si="404"/>
        <v>310846.12246567808</v>
      </c>
      <c r="BY282" s="34">
        <f t="shared" si="405"/>
        <v>14927.89329702593</v>
      </c>
      <c r="BZ282" s="71">
        <f t="shared" si="406"/>
        <v>20.823174193481652</v>
      </c>
      <c r="CA282" s="71">
        <f t="shared" si="407"/>
        <v>295918.22916865215</v>
      </c>
      <c r="CB282" s="56">
        <v>1</v>
      </c>
      <c r="CC282">
        <f>IFERROR(VLOOKUP(AO282,'Model Failure data- Lines'!$A$37:$E$41,5,FALSE),'Model Failure data- Lines'!$E$37)</f>
        <v>0.28349999999999997</v>
      </c>
      <c r="CD282" s="14">
        <f t="shared" si="408"/>
        <v>218943.79060626018</v>
      </c>
      <c r="CE282" s="34">
        <f t="shared" si="409"/>
        <v>11876.2669869701</v>
      </c>
      <c r="CF282" s="34">
        <f t="shared" si="410"/>
        <v>18.435404900081117</v>
      </c>
      <c r="CG282" s="54">
        <f t="shared" si="411"/>
        <v>207067.52361929009</v>
      </c>
      <c r="CH282" t="e">
        <f>IFERROR(VLOOKUP(AO282,'Model Failure data- Lines'!#REF!,3,FALSE),'Model Failure data- Lines'!#REF!)</f>
        <v>#REF!</v>
      </c>
      <c r="CI282" s="14" t="e">
        <f t="shared" si="412"/>
        <v>#REF!</v>
      </c>
      <c r="CJ282" s="34">
        <f t="shared" si="413"/>
        <v>16052.952744960976</v>
      </c>
      <c r="CK282" s="34" t="e">
        <f t="shared" si="414"/>
        <v>#REF!</v>
      </c>
      <c r="CL282" s="54" t="e">
        <f t="shared" si="415"/>
        <v>#REF!</v>
      </c>
      <c r="CM282" t="e">
        <f>IFERROR(VLOOKUP(AO282,'Model Failure data- Lines'!#REF!,4,FALSE),'Model Failure data- Lines'!#REF!)</f>
        <v>#REF!</v>
      </c>
      <c r="CN282" s="14" t="e">
        <f t="shared" si="416"/>
        <v>#REF!</v>
      </c>
      <c r="CO282" s="34">
        <f t="shared" si="417"/>
        <v>13733.864635643731</v>
      </c>
      <c r="CP282" s="34" t="e">
        <f t="shared" si="418"/>
        <v>#REF!</v>
      </c>
      <c r="CQ282" s="54" t="e">
        <f t="shared" si="419"/>
        <v>#REF!</v>
      </c>
      <c r="CR282" t="e">
        <f>IFERROR(VLOOKUP(AO282,'Model Failure data- Lines'!#REF!,5,FALSE),'Model Failure data- Lines'!#REF!)</f>
        <v>#REF!</v>
      </c>
      <c r="CS282" s="14" t="e">
        <f t="shared" si="420"/>
        <v>#REF!</v>
      </c>
      <c r="CT282" s="34">
        <f t="shared" si="421"/>
        <v>10052.369254056543</v>
      </c>
      <c r="CU282" s="34" t="e">
        <f t="shared" si="422"/>
        <v>#REF!</v>
      </c>
      <c r="CV282" s="54" t="e">
        <f t="shared" si="423"/>
        <v>#REF!</v>
      </c>
      <c r="CW282" t="s">
        <v>1454</v>
      </c>
      <c r="CY282">
        <v>1</v>
      </c>
      <c r="CZ282">
        <f t="shared" si="424"/>
        <v>295918.22916865215</v>
      </c>
      <c r="DA282" s="34">
        <f t="shared" si="425"/>
        <v>33852.346219999999</v>
      </c>
      <c r="DB282" s="34">
        <f t="shared" si="426"/>
        <v>601.31717734588494</v>
      </c>
      <c r="DC282" s="34">
        <f t="shared" si="427"/>
        <v>40185.334068332195</v>
      </c>
      <c r="DD282" s="9">
        <f t="shared" si="428"/>
        <v>236207.12499999997</v>
      </c>
      <c r="DE282" s="59">
        <f t="shared" si="429"/>
        <v>0.10890387163744591</v>
      </c>
      <c r="DF282" s="59">
        <f t="shared" si="430"/>
        <v>1.9344528816256316E-3</v>
      </c>
      <c r="DG282" s="59">
        <f t="shared" si="431"/>
        <v>0.1292772570221436</v>
      </c>
      <c r="DH282" s="59">
        <f t="shared" si="432"/>
        <v>0.75988441845878474</v>
      </c>
      <c r="DI282" s="14">
        <f t="shared" si="433"/>
        <v>32226.640844563201</v>
      </c>
      <c r="DJ282" s="14">
        <f t="shared" si="434"/>
        <v>572.43987114085314</v>
      </c>
      <c r="DK282" s="14">
        <f t="shared" si="435"/>
        <v>38255.496969773427</v>
      </c>
      <c r="DL282" s="14">
        <f t="shared" si="436"/>
        <v>224863.65148317462</v>
      </c>
      <c r="DM282">
        <f t="shared" si="437"/>
        <v>207067.52361929009</v>
      </c>
      <c r="DN282" s="34">
        <f t="shared" si="438"/>
        <v>23843.826467999996</v>
      </c>
      <c r="DO282" s="34">
        <f t="shared" si="439"/>
        <v>423.53644665231894</v>
      </c>
      <c r="DP282" s="34">
        <f t="shared" si="440"/>
        <v>28304.45269160789</v>
      </c>
      <c r="DQ282" s="9">
        <f t="shared" si="441"/>
        <v>166371.97499999998</v>
      </c>
      <c r="DR282" s="59">
        <f t="shared" si="442"/>
        <v>0.10890387163744591</v>
      </c>
      <c r="DS282" s="59">
        <f t="shared" si="443"/>
        <v>1.9344528816256318E-3</v>
      </c>
      <c r="DT282" s="59">
        <f t="shared" si="444"/>
        <v>0.12927725702214363</v>
      </c>
      <c r="DU282" s="59">
        <f t="shared" si="445"/>
        <v>0.75988441845878485</v>
      </c>
      <c r="DV282" s="14">
        <f t="shared" si="446"/>
        <v>22550.455012518967</v>
      </c>
      <c r="DW282" s="14">
        <f t="shared" si="447"/>
        <v>400.56236775641923</v>
      </c>
      <c r="DX282" s="14">
        <f t="shared" si="448"/>
        <v>26769.121471869759</v>
      </c>
      <c r="DY282" s="14">
        <f t="shared" si="449"/>
        <v>157347.38476714495</v>
      </c>
      <c r="DZ282" s="34" t="e">
        <f t="shared" si="450"/>
        <v>#REF!</v>
      </c>
      <c r="EA282" s="34" t="e">
        <f t="shared" si="451"/>
        <v>#REF!</v>
      </c>
      <c r="EB282" s="34" t="e">
        <f t="shared" si="452"/>
        <v>#REF!</v>
      </c>
      <c r="EC282" s="34" t="e">
        <f t="shared" si="453"/>
        <v>#REF!</v>
      </c>
      <c r="ED282" s="34" t="e">
        <f t="shared" si="454"/>
        <v>#REF!</v>
      </c>
      <c r="EE282" s="59" t="e">
        <f t="shared" si="455"/>
        <v>#REF!</v>
      </c>
      <c r="EF282" s="59" t="e">
        <f t="shared" si="456"/>
        <v>#REF!</v>
      </c>
      <c r="EG282" s="59" t="e">
        <f t="shared" si="457"/>
        <v>#REF!</v>
      </c>
      <c r="EH282" s="59" t="e">
        <f t="shared" si="458"/>
        <v>#REF!</v>
      </c>
      <c r="EI282" s="14" t="e">
        <f t="shared" si="459"/>
        <v>#REF!</v>
      </c>
      <c r="EJ282" s="14" t="e">
        <f t="shared" si="460"/>
        <v>#REF!</v>
      </c>
      <c r="EK282" s="14" t="e">
        <f t="shared" si="461"/>
        <v>#REF!</v>
      </c>
      <c r="EL282" s="14" t="e">
        <f t="shared" si="462"/>
        <v>#REF!</v>
      </c>
      <c r="EM282" t="e">
        <f t="shared" si="463"/>
        <v>#REF!</v>
      </c>
      <c r="EN282" s="34" t="e">
        <f t="shared" si="464"/>
        <v>#REF!</v>
      </c>
      <c r="EO282" s="34" t="e">
        <f t="shared" si="465"/>
        <v>#REF!</v>
      </c>
      <c r="EP282" s="34" t="e">
        <f t="shared" si="466"/>
        <v>#REF!</v>
      </c>
      <c r="EQ282" s="34" t="e">
        <f t="shared" si="467"/>
        <v>#REF!</v>
      </c>
      <c r="ER282" s="59" t="e">
        <f t="shared" si="468"/>
        <v>#REF!</v>
      </c>
      <c r="ES282" s="59" t="e">
        <f t="shared" si="469"/>
        <v>#REF!</v>
      </c>
      <c r="ET282" s="59" t="e">
        <f t="shared" si="470"/>
        <v>#REF!</v>
      </c>
      <c r="EU282" s="59" t="e">
        <f t="shared" si="471"/>
        <v>#REF!</v>
      </c>
      <c r="EV282" s="14" t="e">
        <f t="shared" si="472"/>
        <v>#REF!</v>
      </c>
      <c r="EW282" s="14" t="e">
        <f t="shared" si="473"/>
        <v>#REF!</v>
      </c>
      <c r="EX282" s="14" t="e">
        <f t="shared" si="474"/>
        <v>#REF!</v>
      </c>
      <c r="EY282" s="14" t="e">
        <f t="shared" si="475"/>
        <v>#REF!</v>
      </c>
    </row>
    <row r="283" spans="1:155" x14ac:dyDescent="0.2">
      <c r="A283" s="17">
        <v>30211034</v>
      </c>
      <c r="B283" t="s">
        <v>62</v>
      </c>
      <c r="C283" t="s">
        <v>1448</v>
      </c>
      <c r="D283" t="s">
        <v>1449</v>
      </c>
      <c r="E283" t="s">
        <v>1450</v>
      </c>
      <c r="F283" t="s">
        <v>66</v>
      </c>
      <c r="G283" t="s">
        <v>42</v>
      </c>
      <c r="H283" t="s">
        <v>3704</v>
      </c>
      <c r="I283" t="s">
        <v>68</v>
      </c>
      <c r="J283" s="19" t="s">
        <v>69</v>
      </c>
      <c r="K283" t="s">
        <v>70</v>
      </c>
      <c r="L283">
        <v>1956</v>
      </c>
      <c r="M283">
        <f t="shared" si="385"/>
        <v>1956</v>
      </c>
      <c r="N283">
        <v>63</v>
      </c>
      <c r="O283" s="19">
        <f t="shared" si="386"/>
        <v>63</v>
      </c>
      <c r="P283" t="s">
        <v>54</v>
      </c>
      <c r="Q283" s="19" t="str">
        <f t="shared" si="387"/>
        <v>60-70</v>
      </c>
      <c r="R283" s="23">
        <v>246.89</v>
      </c>
      <c r="S283" s="15">
        <f t="shared" si="388"/>
        <v>0.24689</v>
      </c>
      <c r="T283">
        <v>30305779</v>
      </c>
      <c r="U283" t="s">
        <v>45</v>
      </c>
      <c r="V283" t="s">
        <v>46</v>
      </c>
      <c r="W283" t="s">
        <v>47</v>
      </c>
      <c r="X283" t="s">
        <v>48</v>
      </c>
      <c r="Y283" t="s">
        <v>71</v>
      </c>
      <c r="Z283" t="s">
        <v>1452</v>
      </c>
      <c r="AA283" t="s">
        <v>1453</v>
      </c>
      <c r="AB283" t="s">
        <v>1454</v>
      </c>
      <c r="AC283">
        <v>1956</v>
      </c>
      <c r="AD283">
        <v>126</v>
      </c>
      <c r="AE283" t="str">
        <f t="shared" si="389"/>
        <v>&gt;80</v>
      </c>
      <c r="AF283">
        <v>-37.725210390000001</v>
      </c>
      <c r="AG283">
        <v>145.10342857000001</v>
      </c>
      <c r="AH283" t="s">
        <v>75</v>
      </c>
      <c r="AI283" t="s">
        <v>76</v>
      </c>
      <c r="AJ283" s="33" t="s">
        <v>77</v>
      </c>
      <c r="AL283" t="s">
        <v>48</v>
      </c>
      <c r="AM283" t="s">
        <v>86</v>
      </c>
      <c r="AN283">
        <v>220</v>
      </c>
      <c r="AO283" s="69">
        <v>4</v>
      </c>
      <c r="AP283">
        <v>2</v>
      </c>
      <c r="AQ283">
        <v>0</v>
      </c>
      <c r="AR283">
        <v>2</v>
      </c>
      <c r="AS283" s="82" t="str">
        <f t="shared" si="390"/>
        <v>Gw-0-2</v>
      </c>
      <c r="AT283" s="14">
        <f t="shared" si="391"/>
        <v>78824</v>
      </c>
      <c r="AU283" s="81">
        <f>VLOOKUP(C283,Bushfire_Vlookup!$F$2:$H$12575,3,FALSE)</f>
        <v>1400.1459420000001</v>
      </c>
      <c r="AV283" s="14">
        <f>VLOOKUP(AS283,Safety_collateral_Vlookup!$J$3:$L$20,2,FALSE)</f>
        <v>93570.139925214826</v>
      </c>
      <c r="AW283" s="14">
        <f>VLOOKUP(AS283,Safety_collateral_Vlookup!$J$3:$L$20,3,FALSE)</f>
        <v>550000</v>
      </c>
      <c r="AX283" s="48">
        <f t="shared" si="392"/>
        <v>772288.50302031823</v>
      </c>
      <c r="AY283" s="49">
        <f t="shared" si="476"/>
        <v>18763.64</v>
      </c>
      <c r="AZ283" s="14">
        <v>76000</v>
      </c>
      <c r="BA283" s="16">
        <f t="shared" si="393"/>
        <v>41.15877852166841</v>
      </c>
      <c r="BB283" t="e">
        <f>IF(BA283&lt;=#REF!,#REF!,IF(BA283&lt;=#REF!,#REF!,IF(BA283&lt;=#REF!,#REF!,IF(BA283&lt;=#REF!,#REF!,#REF!))))</f>
        <v>#REF!</v>
      </c>
      <c r="BC283" s="51">
        <v>5</v>
      </c>
      <c r="BD283" s="21">
        <v>70</v>
      </c>
      <c r="BE283" s="21">
        <v>6.4399999999999999E-2</v>
      </c>
      <c r="BF283" s="26">
        <f t="shared" si="394"/>
        <v>1223.8808007169425</v>
      </c>
      <c r="BG283" s="21">
        <v>7</v>
      </c>
      <c r="BH283" s="21">
        <f t="shared" si="395"/>
        <v>54.6</v>
      </c>
      <c r="BI283" s="28">
        <f t="shared" si="396"/>
        <v>2.2519960070400004E-2</v>
      </c>
      <c r="BJ283" s="27">
        <f t="shared" si="397"/>
        <v>2.2519960070400004E-2</v>
      </c>
      <c r="BK283" s="28">
        <f t="shared" si="398"/>
        <v>0.34525945935897445</v>
      </c>
      <c r="BL283" s="35">
        <f t="shared" si="399"/>
        <v>14.210457620267004</v>
      </c>
      <c r="BM283" s="21" t="str">
        <f t="shared" si="400"/>
        <v>Cr5</v>
      </c>
      <c r="BN283" s="51">
        <v>5</v>
      </c>
      <c r="BO283" s="21">
        <v>1</v>
      </c>
      <c r="BP283" s="50" t="s">
        <v>5497</v>
      </c>
      <c r="BQ283" s="14">
        <v>78824</v>
      </c>
      <c r="BR283">
        <f>IFERROR(VLOOKUP(AO283,'Model Failure data- Lines'!$A$37:$E$41,3,FALSE),'Model Failure data- Lines'!$C$37)</f>
        <v>0.45419999999999999</v>
      </c>
      <c r="BS283" s="14">
        <f t="shared" si="401"/>
        <v>350773.43807182851</v>
      </c>
      <c r="BT283" s="34">
        <f t="shared" si="383"/>
        <v>16736.236607547336</v>
      </c>
      <c r="BU283" s="34">
        <f t="shared" si="402"/>
        <v>20.958919636308469</v>
      </c>
      <c r="BV283" s="54">
        <f t="shared" si="403"/>
        <v>334037.20146428118</v>
      </c>
      <c r="BW283">
        <f>IFERROR(VLOOKUP(AO283,'Model Failure data- Lines'!$A$37:$E$41,4,FALSE),'Model Failure data- Lines'!$D$37)</f>
        <v>0.40249999999999997</v>
      </c>
      <c r="BX283" s="14">
        <f t="shared" si="404"/>
        <v>310846.12246567808</v>
      </c>
      <c r="BY283" s="34">
        <f t="shared" si="405"/>
        <v>14927.89329702593</v>
      </c>
      <c r="BZ283" s="71">
        <f t="shared" si="406"/>
        <v>20.823174193481652</v>
      </c>
      <c r="CA283" s="71">
        <f t="shared" si="407"/>
        <v>295918.22916865215</v>
      </c>
      <c r="CB283" s="56">
        <v>1</v>
      </c>
      <c r="CC283">
        <f>IFERROR(VLOOKUP(AO283,'Model Failure data- Lines'!$A$37:$E$41,5,FALSE),'Model Failure data- Lines'!$E$37)</f>
        <v>0.28349999999999997</v>
      </c>
      <c r="CD283" s="14">
        <f t="shared" si="408"/>
        <v>218943.79060626018</v>
      </c>
      <c r="CE283" s="34">
        <f t="shared" si="409"/>
        <v>11876.2669869701</v>
      </c>
      <c r="CF283" s="34">
        <f t="shared" si="410"/>
        <v>18.435404900081117</v>
      </c>
      <c r="CG283" s="54">
        <f t="shared" si="411"/>
        <v>207067.52361929009</v>
      </c>
      <c r="CH283" t="e">
        <f>IFERROR(VLOOKUP(AO283,'Model Failure data- Lines'!#REF!,3,FALSE),'Model Failure data- Lines'!#REF!)</f>
        <v>#REF!</v>
      </c>
      <c r="CI283" s="14" t="e">
        <f t="shared" si="412"/>
        <v>#REF!</v>
      </c>
      <c r="CJ283" s="34">
        <f t="shared" si="413"/>
        <v>16052.952744960976</v>
      </c>
      <c r="CK283" s="34" t="e">
        <f t="shared" si="414"/>
        <v>#REF!</v>
      </c>
      <c r="CL283" s="54" t="e">
        <f t="shared" si="415"/>
        <v>#REF!</v>
      </c>
      <c r="CM283" t="e">
        <f>IFERROR(VLOOKUP(AO283,'Model Failure data- Lines'!#REF!,4,FALSE),'Model Failure data- Lines'!#REF!)</f>
        <v>#REF!</v>
      </c>
      <c r="CN283" s="14" t="e">
        <f t="shared" si="416"/>
        <v>#REF!</v>
      </c>
      <c r="CO283" s="34">
        <f t="shared" si="417"/>
        <v>13733.864635643731</v>
      </c>
      <c r="CP283" s="34" t="e">
        <f t="shared" si="418"/>
        <v>#REF!</v>
      </c>
      <c r="CQ283" s="54" t="e">
        <f t="shared" si="419"/>
        <v>#REF!</v>
      </c>
      <c r="CR283" t="e">
        <f>IFERROR(VLOOKUP(AO283,'Model Failure data- Lines'!#REF!,5,FALSE),'Model Failure data- Lines'!#REF!)</f>
        <v>#REF!</v>
      </c>
      <c r="CS283" s="14" t="e">
        <f t="shared" si="420"/>
        <v>#REF!</v>
      </c>
      <c r="CT283" s="34">
        <f t="shared" si="421"/>
        <v>10052.369254056543</v>
      </c>
      <c r="CU283" s="34" t="e">
        <f t="shared" si="422"/>
        <v>#REF!</v>
      </c>
      <c r="CV283" s="54" t="e">
        <f t="shared" si="423"/>
        <v>#REF!</v>
      </c>
      <c r="CW283" t="s">
        <v>1454</v>
      </c>
      <c r="CY283">
        <v>1</v>
      </c>
      <c r="CZ283">
        <f t="shared" si="424"/>
        <v>295918.22916865215</v>
      </c>
      <c r="DA283" s="34">
        <f t="shared" si="425"/>
        <v>33852.346219999999</v>
      </c>
      <c r="DB283" s="34">
        <f t="shared" si="426"/>
        <v>601.31717734588494</v>
      </c>
      <c r="DC283" s="34">
        <f t="shared" si="427"/>
        <v>40185.334068332195</v>
      </c>
      <c r="DD283" s="9">
        <f t="shared" si="428"/>
        <v>236207.12499999997</v>
      </c>
      <c r="DE283" s="59">
        <f t="shared" si="429"/>
        <v>0.10890387163744591</v>
      </c>
      <c r="DF283" s="59">
        <f t="shared" si="430"/>
        <v>1.9344528816256316E-3</v>
      </c>
      <c r="DG283" s="59">
        <f t="shared" si="431"/>
        <v>0.1292772570221436</v>
      </c>
      <c r="DH283" s="59">
        <f t="shared" si="432"/>
        <v>0.75988441845878474</v>
      </c>
      <c r="DI283" s="14">
        <f t="shared" si="433"/>
        <v>32226.640844563201</v>
      </c>
      <c r="DJ283" s="14">
        <f t="shared" si="434"/>
        <v>572.43987114085314</v>
      </c>
      <c r="DK283" s="14">
        <f t="shared" si="435"/>
        <v>38255.496969773427</v>
      </c>
      <c r="DL283" s="14">
        <f t="shared" si="436"/>
        <v>224863.65148317462</v>
      </c>
      <c r="DM283">
        <f t="shared" si="437"/>
        <v>207067.52361929009</v>
      </c>
      <c r="DN283" s="34">
        <f t="shared" si="438"/>
        <v>23843.826467999996</v>
      </c>
      <c r="DO283" s="34">
        <f t="shared" si="439"/>
        <v>423.53644665231894</v>
      </c>
      <c r="DP283" s="34">
        <f t="shared" si="440"/>
        <v>28304.45269160789</v>
      </c>
      <c r="DQ283" s="9">
        <f t="shared" si="441"/>
        <v>166371.97499999998</v>
      </c>
      <c r="DR283" s="59">
        <f t="shared" si="442"/>
        <v>0.10890387163744591</v>
      </c>
      <c r="DS283" s="59">
        <f t="shared" si="443"/>
        <v>1.9344528816256318E-3</v>
      </c>
      <c r="DT283" s="59">
        <f t="shared" si="444"/>
        <v>0.12927725702214363</v>
      </c>
      <c r="DU283" s="59">
        <f t="shared" si="445"/>
        <v>0.75988441845878485</v>
      </c>
      <c r="DV283" s="14">
        <f t="shared" si="446"/>
        <v>22550.455012518967</v>
      </c>
      <c r="DW283" s="14">
        <f t="shared" si="447"/>
        <v>400.56236775641923</v>
      </c>
      <c r="DX283" s="14">
        <f t="shared" si="448"/>
        <v>26769.121471869759</v>
      </c>
      <c r="DY283" s="14">
        <f t="shared" si="449"/>
        <v>157347.38476714495</v>
      </c>
      <c r="DZ283" s="34" t="e">
        <f t="shared" si="450"/>
        <v>#REF!</v>
      </c>
      <c r="EA283" s="34" t="e">
        <f t="shared" si="451"/>
        <v>#REF!</v>
      </c>
      <c r="EB283" s="34" t="e">
        <f t="shared" si="452"/>
        <v>#REF!</v>
      </c>
      <c r="EC283" s="34" t="e">
        <f t="shared" si="453"/>
        <v>#REF!</v>
      </c>
      <c r="ED283" s="34" t="e">
        <f t="shared" si="454"/>
        <v>#REF!</v>
      </c>
      <c r="EE283" s="59" t="e">
        <f t="shared" si="455"/>
        <v>#REF!</v>
      </c>
      <c r="EF283" s="59" t="e">
        <f t="shared" si="456"/>
        <v>#REF!</v>
      </c>
      <c r="EG283" s="59" t="e">
        <f t="shared" si="457"/>
        <v>#REF!</v>
      </c>
      <c r="EH283" s="59" t="e">
        <f t="shared" si="458"/>
        <v>#REF!</v>
      </c>
      <c r="EI283" s="14" t="e">
        <f t="shared" si="459"/>
        <v>#REF!</v>
      </c>
      <c r="EJ283" s="14" t="e">
        <f t="shared" si="460"/>
        <v>#REF!</v>
      </c>
      <c r="EK283" s="14" t="e">
        <f t="shared" si="461"/>
        <v>#REF!</v>
      </c>
      <c r="EL283" s="14" t="e">
        <f t="shared" si="462"/>
        <v>#REF!</v>
      </c>
      <c r="EM283" t="e">
        <f t="shared" si="463"/>
        <v>#REF!</v>
      </c>
      <c r="EN283" s="34" t="e">
        <f t="shared" si="464"/>
        <v>#REF!</v>
      </c>
      <c r="EO283" s="34" t="e">
        <f t="shared" si="465"/>
        <v>#REF!</v>
      </c>
      <c r="EP283" s="34" t="e">
        <f t="shared" si="466"/>
        <v>#REF!</v>
      </c>
      <c r="EQ283" s="34" t="e">
        <f t="shared" si="467"/>
        <v>#REF!</v>
      </c>
      <c r="ER283" s="59" t="e">
        <f t="shared" si="468"/>
        <v>#REF!</v>
      </c>
      <c r="ES283" s="59" t="e">
        <f t="shared" si="469"/>
        <v>#REF!</v>
      </c>
      <c r="ET283" s="59" t="e">
        <f t="shared" si="470"/>
        <v>#REF!</v>
      </c>
      <c r="EU283" s="59" t="e">
        <f t="shared" si="471"/>
        <v>#REF!</v>
      </c>
      <c r="EV283" s="14" t="e">
        <f t="shared" si="472"/>
        <v>#REF!</v>
      </c>
      <c r="EW283" s="14" t="e">
        <f t="shared" si="473"/>
        <v>#REF!</v>
      </c>
      <c r="EX283" s="14" t="e">
        <f t="shared" si="474"/>
        <v>#REF!</v>
      </c>
      <c r="EY283" s="14" t="e">
        <f t="shared" si="475"/>
        <v>#REF!</v>
      </c>
    </row>
    <row r="284" spans="1:155" x14ac:dyDescent="0.2">
      <c r="A284" s="17">
        <v>30232803</v>
      </c>
      <c r="B284" t="s">
        <v>62</v>
      </c>
      <c r="C284" t="s">
        <v>3958</v>
      </c>
      <c r="D284" t="s">
        <v>3959</v>
      </c>
      <c r="E284" t="s">
        <v>3960</v>
      </c>
      <c r="F284" t="s">
        <v>66</v>
      </c>
      <c r="G284" t="s">
        <v>42</v>
      </c>
      <c r="H284" t="s">
        <v>3961</v>
      </c>
      <c r="I284" t="s">
        <v>68</v>
      </c>
      <c r="J284" s="19" t="s">
        <v>69</v>
      </c>
      <c r="K284" t="s">
        <v>70</v>
      </c>
      <c r="L284">
        <v>1956</v>
      </c>
      <c r="M284">
        <f t="shared" si="385"/>
        <v>1956</v>
      </c>
      <c r="N284">
        <v>63</v>
      </c>
      <c r="O284" s="19">
        <f t="shared" si="386"/>
        <v>63</v>
      </c>
      <c r="P284" t="s">
        <v>54</v>
      </c>
      <c r="Q284" s="19" t="str">
        <f t="shared" si="387"/>
        <v>60-70</v>
      </c>
      <c r="R284" s="23">
        <v>265.18</v>
      </c>
      <c r="S284" s="15">
        <f t="shared" si="388"/>
        <v>0.26518000000000003</v>
      </c>
      <c r="T284">
        <v>30329523</v>
      </c>
      <c r="U284" t="s">
        <v>45</v>
      </c>
      <c r="V284" t="s">
        <v>46</v>
      </c>
      <c r="W284" t="s">
        <v>47</v>
      </c>
      <c r="X284" t="s">
        <v>48</v>
      </c>
      <c r="Y284" t="s">
        <v>71</v>
      </c>
      <c r="Z284" t="s">
        <v>3962</v>
      </c>
      <c r="AA284" t="s">
        <v>3963</v>
      </c>
      <c r="AB284" t="s">
        <v>948</v>
      </c>
      <c r="AC284">
        <v>1956</v>
      </c>
      <c r="AD284">
        <v>126</v>
      </c>
      <c r="AE284" t="str">
        <f t="shared" si="389"/>
        <v>&gt;80</v>
      </c>
      <c r="AF284">
        <v>-37.723700299999997</v>
      </c>
      <c r="AG284">
        <v>145.10136900000001</v>
      </c>
      <c r="AH284" t="s">
        <v>75</v>
      </c>
      <c r="AI284" t="s">
        <v>76</v>
      </c>
      <c r="AJ284" s="33" t="s">
        <v>77</v>
      </c>
      <c r="AL284" t="s">
        <v>78</v>
      </c>
      <c r="AM284" t="s">
        <v>79</v>
      </c>
      <c r="AN284">
        <v>220</v>
      </c>
      <c r="AO284" s="70">
        <v>4</v>
      </c>
      <c r="AP284">
        <v>2</v>
      </c>
      <c r="AQ284">
        <v>0</v>
      </c>
      <c r="AR284">
        <v>1</v>
      </c>
      <c r="AS284" s="82" t="str">
        <f t="shared" si="390"/>
        <v>Gw-0-1</v>
      </c>
      <c r="AT284" s="14">
        <f t="shared" si="391"/>
        <v>78824</v>
      </c>
      <c r="AU284" s="81">
        <f>VLOOKUP(C284,Bushfire_Vlookup!$F$2:$H$12575,3,FALSE)</f>
        <v>1528.108283</v>
      </c>
      <c r="AV284" s="14">
        <f>VLOOKUP(AS284,Safety_collateral_Vlookup!$J$3:$L$20,2,FALSE)</f>
        <v>11570.139925214824</v>
      </c>
      <c r="AW284" s="14">
        <f>VLOOKUP(AS284,Safety_collateral_Vlookup!$J$3:$L$20,3,FALSE)</f>
        <v>148000</v>
      </c>
      <c r="AX284" s="48">
        <f t="shared" si="392"/>
        <v>255997.0388381652</v>
      </c>
      <c r="AY284" s="49">
        <f t="shared" si="476"/>
        <v>20153.68</v>
      </c>
      <c r="AZ284" s="14">
        <v>76000</v>
      </c>
      <c r="BA284" s="16">
        <f t="shared" si="393"/>
        <v>12.702247869280708</v>
      </c>
      <c r="BB284" t="e">
        <f>IF(BA284&lt;=#REF!,#REF!,IF(BA284&lt;=#REF!,#REF!,IF(BA284&lt;=#REF!,#REF!,IF(BA284&lt;=#REF!,#REF!,#REF!))))</f>
        <v>#REF!</v>
      </c>
      <c r="BC284" s="51">
        <v>5</v>
      </c>
      <c r="BD284" s="21">
        <v>70</v>
      </c>
      <c r="BE284" s="21">
        <v>6.4399999999999999E-2</v>
      </c>
      <c r="BF284" s="26">
        <f t="shared" si="394"/>
        <v>1314.5478177897801</v>
      </c>
      <c r="BG284" s="21">
        <v>7</v>
      </c>
      <c r="BH284" s="21">
        <f t="shared" si="395"/>
        <v>54.6</v>
      </c>
      <c r="BI284" s="28">
        <f t="shared" si="396"/>
        <v>2.2519960070400004E-2</v>
      </c>
      <c r="BJ284" s="27">
        <f t="shared" si="397"/>
        <v>2.2519960070400004E-2</v>
      </c>
      <c r="BK284" s="28">
        <f t="shared" si="398"/>
        <v>0.34525945935897445</v>
      </c>
      <c r="BL284" s="35">
        <f t="shared" si="399"/>
        <v>4.3855712319915421</v>
      </c>
      <c r="BM284" s="21" t="str">
        <f t="shared" si="400"/>
        <v>Cr4</v>
      </c>
      <c r="BN284" s="51">
        <v>4</v>
      </c>
      <c r="BO284" s="21">
        <v>1</v>
      </c>
      <c r="BP284" s="50" t="s">
        <v>5497</v>
      </c>
      <c r="BQ284" s="14">
        <v>78824</v>
      </c>
      <c r="BR284">
        <f>IFERROR(VLOOKUP(AO284,'Model Failure data- Lines'!$A$37:$E$41,3,FALSE),'Model Failure data- Lines'!$C$37)</f>
        <v>0.45419999999999999</v>
      </c>
      <c r="BS284" s="14">
        <f t="shared" si="401"/>
        <v>116273.85504029463</v>
      </c>
      <c r="BT284" s="34">
        <f t="shared" si="383"/>
        <v>17976.083371499062</v>
      </c>
      <c r="BU284" s="34">
        <f t="shared" si="402"/>
        <v>6.4682529913410338</v>
      </c>
      <c r="BV284" s="54">
        <f t="shared" si="403"/>
        <v>98297.771668795569</v>
      </c>
      <c r="BW284">
        <f>IFERROR(VLOOKUP(AO284,'Model Failure data- Lines'!$A$37:$E$41,4,FALSE),'Model Failure data- Lines'!$D$37)</f>
        <v>0.40249999999999997</v>
      </c>
      <c r="BX284" s="14">
        <f t="shared" si="404"/>
        <v>103038.80813236149</v>
      </c>
      <c r="BY284" s="34">
        <f t="shared" si="405"/>
        <v>16033.775140772555</v>
      </c>
      <c r="BZ284" s="71">
        <f t="shared" si="406"/>
        <v>6.4263598078248192</v>
      </c>
      <c r="CA284" s="71">
        <f t="shared" si="407"/>
        <v>87005.032991588931</v>
      </c>
      <c r="CB284" s="56">
        <v>1</v>
      </c>
      <c r="CC284">
        <f>IFERROR(VLOOKUP(AO284,'Model Failure data- Lines'!$A$37:$E$41,5,FALSE),'Model Failure data- Lines'!$E$37)</f>
        <v>0.28349999999999997</v>
      </c>
      <c r="CD284" s="14">
        <f t="shared" si="408"/>
        <v>72575.160510619826</v>
      </c>
      <c r="CE284" s="34">
        <f t="shared" si="409"/>
        <v>12756.079547995996</v>
      </c>
      <c r="CF284" s="34">
        <f t="shared" si="410"/>
        <v>5.6894565636368677</v>
      </c>
      <c r="CG284" s="54">
        <f t="shared" si="411"/>
        <v>59819.080962623833</v>
      </c>
      <c r="CH284" t="e">
        <f>IFERROR(VLOOKUP(AO284,'Model Failure data- Lines'!#REF!,3,FALSE),'Model Failure data- Lines'!#REF!)</f>
        <v>#REF!</v>
      </c>
      <c r="CI284" s="14" t="e">
        <f t="shared" si="412"/>
        <v>#REF!</v>
      </c>
      <c r="CJ284" s="34">
        <f t="shared" si="413"/>
        <v>17242.18076434344</v>
      </c>
      <c r="CK284" s="34" t="e">
        <f t="shared" si="414"/>
        <v>#REF!</v>
      </c>
      <c r="CL284" s="54" t="e">
        <f t="shared" si="415"/>
        <v>#REF!</v>
      </c>
      <c r="CM284" t="e">
        <f>IFERROR(VLOOKUP(AO284,'Model Failure data- Lines'!#REF!,4,FALSE),'Model Failure data- Lines'!#REF!)</f>
        <v>#REF!</v>
      </c>
      <c r="CN284" s="14" t="e">
        <f t="shared" si="416"/>
        <v>#REF!</v>
      </c>
      <c r="CO284" s="34">
        <f t="shared" si="417"/>
        <v>14751.290955810298</v>
      </c>
      <c r="CP284" s="34" t="e">
        <f t="shared" si="418"/>
        <v>#REF!</v>
      </c>
      <c r="CQ284" s="54" t="e">
        <f t="shared" si="419"/>
        <v>#REF!</v>
      </c>
      <c r="CR284" t="e">
        <f>IFERROR(VLOOKUP(AO284,'Model Failure data- Lines'!#REF!,5,FALSE),'Model Failure data- Lines'!#REF!)</f>
        <v>#REF!</v>
      </c>
      <c r="CS284" s="14" t="e">
        <f t="shared" si="420"/>
        <v>#REF!</v>
      </c>
      <c r="CT284" s="34">
        <f t="shared" si="421"/>
        <v>10797.064598771574</v>
      </c>
      <c r="CU284" s="34" t="e">
        <f t="shared" si="422"/>
        <v>#REF!</v>
      </c>
      <c r="CV284" s="54" t="e">
        <f t="shared" si="423"/>
        <v>#REF!</v>
      </c>
      <c r="CW284" t="s">
        <v>948</v>
      </c>
      <c r="CY284">
        <v>1</v>
      </c>
      <c r="CZ284">
        <f t="shared" si="424"/>
        <v>87005.032991588931</v>
      </c>
      <c r="DA284" s="34">
        <f t="shared" si="425"/>
        <v>33852.346219999999</v>
      </c>
      <c r="DB284" s="34">
        <f t="shared" si="426"/>
        <v>656.27284402930241</v>
      </c>
      <c r="DC284" s="34">
        <f t="shared" si="427"/>
        <v>4968.9990683321967</v>
      </c>
      <c r="DD284" s="9">
        <f t="shared" si="428"/>
        <v>63561.189999999995</v>
      </c>
      <c r="DE284" s="59">
        <f t="shared" si="429"/>
        <v>0.32853976898212939</v>
      </c>
      <c r="DF284" s="59">
        <f t="shared" si="430"/>
        <v>6.3691812427242762E-3</v>
      </c>
      <c r="DG284" s="59">
        <f t="shared" si="431"/>
        <v>4.822453945652326E-2</v>
      </c>
      <c r="DH284" s="59">
        <f t="shared" si="432"/>
        <v>0.61686651031862305</v>
      </c>
      <c r="DI284" s="14">
        <f t="shared" si="433"/>
        <v>28584.613439339173</v>
      </c>
      <c r="DJ284" s="14">
        <f t="shared" si="434"/>
        <v>554.1508241526351</v>
      </c>
      <c r="DK284" s="14">
        <f t="shared" si="435"/>
        <v>4195.7776464189892</v>
      </c>
      <c r="DL284" s="14">
        <f t="shared" si="436"/>
        <v>53670.491081678127</v>
      </c>
      <c r="DM284">
        <f t="shared" si="437"/>
        <v>59819.080962623826</v>
      </c>
      <c r="DN284" s="34">
        <f t="shared" si="438"/>
        <v>23843.826467999996</v>
      </c>
      <c r="DO284" s="34">
        <f t="shared" si="439"/>
        <v>462.24435101194342</v>
      </c>
      <c r="DP284" s="34">
        <f t="shared" si="440"/>
        <v>3499.9036916078949</v>
      </c>
      <c r="DQ284" s="9">
        <f t="shared" si="441"/>
        <v>44769.185999999994</v>
      </c>
      <c r="DR284" s="59">
        <f t="shared" si="442"/>
        <v>0.32853976898212939</v>
      </c>
      <c r="DS284" s="59">
        <f t="shared" si="443"/>
        <v>6.3691812427242762E-3</v>
      </c>
      <c r="DT284" s="59">
        <f t="shared" si="444"/>
        <v>4.8224539456523267E-2</v>
      </c>
      <c r="DU284" s="59">
        <f t="shared" si="445"/>
        <v>0.61686651031862316</v>
      </c>
      <c r="DV284" s="14">
        <f t="shared" si="446"/>
        <v>19652.947040183724</v>
      </c>
      <c r="DW284" s="14">
        <f t="shared" si="447"/>
        <v>380.99856842414857</v>
      </c>
      <c r="DX284" s="14">
        <f t="shared" si="448"/>
        <v>2884.747630135013</v>
      </c>
      <c r="DY284" s="14">
        <f t="shared" si="449"/>
        <v>36900.387723880944</v>
      </c>
      <c r="DZ284" s="34" t="e">
        <f t="shared" si="450"/>
        <v>#REF!</v>
      </c>
      <c r="EA284" s="34" t="e">
        <f t="shared" si="451"/>
        <v>#REF!</v>
      </c>
      <c r="EB284" s="34" t="e">
        <f t="shared" si="452"/>
        <v>#REF!</v>
      </c>
      <c r="EC284" s="34" t="e">
        <f t="shared" si="453"/>
        <v>#REF!</v>
      </c>
      <c r="ED284" s="34" t="e">
        <f t="shared" si="454"/>
        <v>#REF!</v>
      </c>
      <c r="EE284" s="59" t="e">
        <f t="shared" si="455"/>
        <v>#REF!</v>
      </c>
      <c r="EF284" s="59" t="e">
        <f t="shared" si="456"/>
        <v>#REF!</v>
      </c>
      <c r="EG284" s="59" t="e">
        <f t="shared" si="457"/>
        <v>#REF!</v>
      </c>
      <c r="EH284" s="59" t="e">
        <f t="shared" si="458"/>
        <v>#REF!</v>
      </c>
      <c r="EI284" s="14" t="e">
        <f t="shared" si="459"/>
        <v>#REF!</v>
      </c>
      <c r="EJ284" s="14" t="e">
        <f t="shared" si="460"/>
        <v>#REF!</v>
      </c>
      <c r="EK284" s="14" t="e">
        <f t="shared" si="461"/>
        <v>#REF!</v>
      </c>
      <c r="EL284" s="14" t="e">
        <f t="shared" si="462"/>
        <v>#REF!</v>
      </c>
      <c r="EM284" t="e">
        <f t="shared" si="463"/>
        <v>#REF!</v>
      </c>
      <c r="EN284" s="34" t="e">
        <f t="shared" si="464"/>
        <v>#REF!</v>
      </c>
      <c r="EO284" s="34" t="e">
        <f t="shared" si="465"/>
        <v>#REF!</v>
      </c>
      <c r="EP284" s="34" t="e">
        <f t="shared" si="466"/>
        <v>#REF!</v>
      </c>
      <c r="EQ284" s="34" t="e">
        <f t="shared" si="467"/>
        <v>#REF!</v>
      </c>
      <c r="ER284" s="59" t="e">
        <f t="shared" si="468"/>
        <v>#REF!</v>
      </c>
      <c r="ES284" s="59" t="e">
        <f t="shared" si="469"/>
        <v>#REF!</v>
      </c>
      <c r="ET284" s="59" t="e">
        <f t="shared" si="470"/>
        <v>#REF!</v>
      </c>
      <c r="EU284" s="59" t="e">
        <f t="shared" si="471"/>
        <v>#REF!</v>
      </c>
      <c r="EV284" s="14" t="e">
        <f t="shared" si="472"/>
        <v>#REF!</v>
      </c>
      <c r="EW284" s="14" t="e">
        <f t="shared" si="473"/>
        <v>#REF!</v>
      </c>
      <c r="EX284" s="14" t="e">
        <f t="shared" si="474"/>
        <v>#REF!</v>
      </c>
      <c r="EY284" s="14" t="e">
        <f t="shared" si="475"/>
        <v>#REF!</v>
      </c>
    </row>
    <row r="285" spans="1:155" x14ac:dyDescent="0.2">
      <c r="A285" s="17">
        <v>30357152</v>
      </c>
      <c r="B285" t="s">
        <v>62</v>
      </c>
      <c r="C285" t="s">
        <v>3958</v>
      </c>
      <c r="D285" t="s">
        <v>3959</v>
      </c>
      <c r="E285" t="s">
        <v>3960</v>
      </c>
      <c r="F285" t="s">
        <v>66</v>
      </c>
      <c r="G285" t="s">
        <v>42</v>
      </c>
      <c r="H285" t="s">
        <v>4925</v>
      </c>
      <c r="I285" t="s">
        <v>68</v>
      </c>
      <c r="J285" s="19" t="s">
        <v>69</v>
      </c>
      <c r="K285" t="s">
        <v>70</v>
      </c>
      <c r="L285">
        <v>1956</v>
      </c>
      <c r="M285">
        <f t="shared" si="385"/>
        <v>1956</v>
      </c>
      <c r="N285">
        <v>63</v>
      </c>
      <c r="O285" s="19">
        <f t="shared" si="386"/>
        <v>63</v>
      </c>
      <c r="P285" t="s">
        <v>54</v>
      </c>
      <c r="Q285" s="19" t="str">
        <f t="shared" si="387"/>
        <v>60-70</v>
      </c>
      <c r="R285" s="23">
        <v>265.18</v>
      </c>
      <c r="S285" s="15">
        <f t="shared" si="388"/>
        <v>0.26518000000000003</v>
      </c>
      <c r="T285">
        <v>30329523</v>
      </c>
      <c r="U285" t="s">
        <v>45</v>
      </c>
      <c r="V285" t="s">
        <v>46</v>
      </c>
      <c r="W285" t="s">
        <v>47</v>
      </c>
      <c r="X285" t="s">
        <v>48</v>
      </c>
      <c r="Y285" t="s">
        <v>71</v>
      </c>
      <c r="Z285" t="s">
        <v>3962</v>
      </c>
      <c r="AA285" t="s">
        <v>3963</v>
      </c>
      <c r="AB285" t="s">
        <v>948</v>
      </c>
      <c r="AC285">
        <v>1956</v>
      </c>
      <c r="AD285">
        <v>126</v>
      </c>
      <c r="AE285" t="str">
        <f t="shared" si="389"/>
        <v>&gt;80</v>
      </c>
      <c r="AF285">
        <v>-37.723700299999997</v>
      </c>
      <c r="AG285">
        <v>145.10136900000001</v>
      </c>
      <c r="AH285" t="s">
        <v>75</v>
      </c>
      <c r="AI285" t="s">
        <v>76</v>
      </c>
      <c r="AJ285" s="33" t="s">
        <v>77</v>
      </c>
      <c r="AL285" t="s">
        <v>48</v>
      </c>
      <c r="AM285" t="s">
        <v>86</v>
      </c>
      <c r="AN285">
        <v>220</v>
      </c>
      <c r="AO285" s="69">
        <v>4</v>
      </c>
      <c r="AP285">
        <v>2</v>
      </c>
      <c r="AQ285">
        <v>0</v>
      </c>
      <c r="AR285">
        <v>1</v>
      </c>
      <c r="AS285" s="82" t="str">
        <f t="shared" si="390"/>
        <v>Gw-0-1</v>
      </c>
      <c r="AT285" s="14">
        <f t="shared" si="391"/>
        <v>78824</v>
      </c>
      <c r="AU285" s="81">
        <f>VLOOKUP(C285,Bushfire_Vlookup!$F$2:$H$12575,3,FALSE)</f>
        <v>1528.108283</v>
      </c>
      <c r="AV285" s="14">
        <f>VLOOKUP(AS285,Safety_collateral_Vlookup!$J$3:$L$20,2,FALSE)</f>
        <v>11570.139925214824</v>
      </c>
      <c r="AW285" s="14">
        <f>VLOOKUP(AS285,Safety_collateral_Vlookup!$J$3:$L$20,3,FALSE)</f>
        <v>148000</v>
      </c>
      <c r="AX285" s="48">
        <f t="shared" si="392"/>
        <v>255997.0388381652</v>
      </c>
      <c r="AY285" s="49">
        <f t="shared" si="476"/>
        <v>20153.68</v>
      </c>
      <c r="AZ285" s="14">
        <v>76000</v>
      </c>
      <c r="BA285" s="16">
        <f t="shared" si="393"/>
        <v>12.702247869280708</v>
      </c>
      <c r="BB285" t="e">
        <f>IF(BA285&lt;=#REF!,#REF!,IF(BA285&lt;=#REF!,#REF!,IF(BA285&lt;=#REF!,#REF!,IF(BA285&lt;=#REF!,#REF!,#REF!))))</f>
        <v>#REF!</v>
      </c>
      <c r="BC285" s="51">
        <v>5</v>
      </c>
      <c r="BD285" s="21">
        <v>70</v>
      </c>
      <c r="BE285" s="21">
        <v>6.4399999999999999E-2</v>
      </c>
      <c r="BF285" s="26">
        <f t="shared" si="394"/>
        <v>1314.5478177897801</v>
      </c>
      <c r="BG285" s="21">
        <v>7</v>
      </c>
      <c r="BH285" s="21">
        <f t="shared" si="395"/>
        <v>54.6</v>
      </c>
      <c r="BI285" s="28">
        <f t="shared" si="396"/>
        <v>2.2519960070400004E-2</v>
      </c>
      <c r="BJ285" s="27">
        <f t="shared" si="397"/>
        <v>2.2519960070400004E-2</v>
      </c>
      <c r="BK285" s="28">
        <f t="shared" si="398"/>
        <v>0.34525945935897445</v>
      </c>
      <c r="BL285" s="35">
        <f t="shared" si="399"/>
        <v>4.3855712319915421</v>
      </c>
      <c r="BM285" s="21" t="str">
        <f t="shared" si="400"/>
        <v>Cr4</v>
      </c>
      <c r="BN285" s="51">
        <v>4</v>
      </c>
      <c r="BO285" s="21">
        <v>1</v>
      </c>
      <c r="BP285" s="50" t="s">
        <v>5497</v>
      </c>
      <c r="BQ285" s="14">
        <v>78824</v>
      </c>
      <c r="BR285">
        <f>IFERROR(VLOOKUP(AO285,'Model Failure data- Lines'!$A$37:$E$41,3,FALSE),'Model Failure data- Lines'!$C$37)</f>
        <v>0.45419999999999999</v>
      </c>
      <c r="BS285" s="14">
        <f t="shared" si="401"/>
        <v>116273.85504029463</v>
      </c>
      <c r="BT285" s="34">
        <f t="shared" si="383"/>
        <v>17976.083371499062</v>
      </c>
      <c r="BU285" s="34">
        <f t="shared" si="402"/>
        <v>6.4682529913410338</v>
      </c>
      <c r="BV285" s="54">
        <f t="shared" si="403"/>
        <v>98297.771668795569</v>
      </c>
      <c r="BW285">
        <f>IFERROR(VLOOKUP(AO285,'Model Failure data- Lines'!$A$37:$E$41,4,FALSE),'Model Failure data- Lines'!$D$37)</f>
        <v>0.40249999999999997</v>
      </c>
      <c r="BX285" s="14">
        <f t="shared" si="404"/>
        <v>103038.80813236149</v>
      </c>
      <c r="BY285" s="34">
        <f t="shared" si="405"/>
        <v>16033.775140772555</v>
      </c>
      <c r="BZ285" s="71">
        <f t="shared" si="406"/>
        <v>6.4263598078248192</v>
      </c>
      <c r="CA285" s="71">
        <f t="shared" si="407"/>
        <v>87005.032991588931</v>
      </c>
      <c r="CB285" s="56">
        <v>1</v>
      </c>
      <c r="CC285">
        <f>IFERROR(VLOOKUP(AO285,'Model Failure data- Lines'!$A$37:$E$41,5,FALSE),'Model Failure data- Lines'!$E$37)</f>
        <v>0.28349999999999997</v>
      </c>
      <c r="CD285" s="14">
        <f t="shared" si="408"/>
        <v>72575.160510619826</v>
      </c>
      <c r="CE285" s="34">
        <f t="shared" si="409"/>
        <v>12756.079547995996</v>
      </c>
      <c r="CF285" s="34">
        <f t="shared" si="410"/>
        <v>5.6894565636368677</v>
      </c>
      <c r="CG285" s="54">
        <f t="shared" si="411"/>
        <v>59819.080962623833</v>
      </c>
      <c r="CH285" t="e">
        <f>IFERROR(VLOOKUP(AO285,'Model Failure data- Lines'!#REF!,3,FALSE),'Model Failure data- Lines'!#REF!)</f>
        <v>#REF!</v>
      </c>
      <c r="CI285" s="14" t="e">
        <f t="shared" si="412"/>
        <v>#REF!</v>
      </c>
      <c r="CJ285" s="34">
        <f t="shared" si="413"/>
        <v>17242.18076434344</v>
      </c>
      <c r="CK285" s="34" t="e">
        <f t="shared" si="414"/>
        <v>#REF!</v>
      </c>
      <c r="CL285" s="54" t="e">
        <f t="shared" si="415"/>
        <v>#REF!</v>
      </c>
      <c r="CM285" t="e">
        <f>IFERROR(VLOOKUP(AO285,'Model Failure data- Lines'!#REF!,4,FALSE),'Model Failure data- Lines'!#REF!)</f>
        <v>#REF!</v>
      </c>
      <c r="CN285" s="14" t="e">
        <f t="shared" si="416"/>
        <v>#REF!</v>
      </c>
      <c r="CO285" s="34">
        <f t="shared" si="417"/>
        <v>14751.290955810298</v>
      </c>
      <c r="CP285" s="34" t="e">
        <f t="shared" si="418"/>
        <v>#REF!</v>
      </c>
      <c r="CQ285" s="54" t="e">
        <f t="shared" si="419"/>
        <v>#REF!</v>
      </c>
      <c r="CR285" t="e">
        <f>IFERROR(VLOOKUP(AO285,'Model Failure data- Lines'!#REF!,5,FALSE),'Model Failure data- Lines'!#REF!)</f>
        <v>#REF!</v>
      </c>
      <c r="CS285" s="14" t="e">
        <f t="shared" si="420"/>
        <v>#REF!</v>
      </c>
      <c r="CT285" s="34">
        <f t="shared" si="421"/>
        <v>10797.064598771574</v>
      </c>
      <c r="CU285" s="34" t="e">
        <f t="shared" si="422"/>
        <v>#REF!</v>
      </c>
      <c r="CV285" s="54" t="e">
        <f t="shared" si="423"/>
        <v>#REF!</v>
      </c>
      <c r="CW285" t="s">
        <v>948</v>
      </c>
      <c r="CY285">
        <v>1</v>
      </c>
      <c r="CZ285">
        <f t="shared" si="424"/>
        <v>87005.032991588931</v>
      </c>
      <c r="DA285" s="34">
        <f t="shared" si="425"/>
        <v>33852.346219999999</v>
      </c>
      <c r="DB285" s="34">
        <f t="shared" si="426"/>
        <v>656.27284402930241</v>
      </c>
      <c r="DC285" s="34">
        <f t="shared" si="427"/>
        <v>4968.9990683321967</v>
      </c>
      <c r="DD285" s="9">
        <f t="shared" si="428"/>
        <v>63561.189999999995</v>
      </c>
      <c r="DE285" s="59">
        <f t="shared" si="429"/>
        <v>0.32853976898212939</v>
      </c>
      <c r="DF285" s="59">
        <f t="shared" si="430"/>
        <v>6.3691812427242762E-3</v>
      </c>
      <c r="DG285" s="59">
        <f t="shared" si="431"/>
        <v>4.822453945652326E-2</v>
      </c>
      <c r="DH285" s="59">
        <f t="shared" si="432"/>
        <v>0.61686651031862305</v>
      </c>
      <c r="DI285" s="14">
        <f t="shared" si="433"/>
        <v>28584.613439339173</v>
      </c>
      <c r="DJ285" s="14">
        <f t="shared" si="434"/>
        <v>554.1508241526351</v>
      </c>
      <c r="DK285" s="14">
        <f t="shared" si="435"/>
        <v>4195.7776464189892</v>
      </c>
      <c r="DL285" s="14">
        <f t="shared" si="436"/>
        <v>53670.491081678127</v>
      </c>
      <c r="DM285">
        <f t="shared" si="437"/>
        <v>59819.080962623826</v>
      </c>
      <c r="DN285" s="34">
        <f t="shared" si="438"/>
        <v>23843.826467999996</v>
      </c>
      <c r="DO285" s="34">
        <f t="shared" si="439"/>
        <v>462.24435101194342</v>
      </c>
      <c r="DP285" s="34">
        <f t="shared" si="440"/>
        <v>3499.9036916078949</v>
      </c>
      <c r="DQ285" s="9">
        <f t="shared" si="441"/>
        <v>44769.185999999994</v>
      </c>
      <c r="DR285" s="59">
        <f t="shared" si="442"/>
        <v>0.32853976898212939</v>
      </c>
      <c r="DS285" s="59">
        <f t="shared" si="443"/>
        <v>6.3691812427242762E-3</v>
      </c>
      <c r="DT285" s="59">
        <f t="shared" si="444"/>
        <v>4.8224539456523267E-2</v>
      </c>
      <c r="DU285" s="59">
        <f t="shared" si="445"/>
        <v>0.61686651031862316</v>
      </c>
      <c r="DV285" s="14">
        <f t="shared" si="446"/>
        <v>19652.947040183724</v>
      </c>
      <c r="DW285" s="14">
        <f t="shared" si="447"/>
        <v>380.99856842414857</v>
      </c>
      <c r="DX285" s="14">
        <f t="shared" si="448"/>
        <v>2884.747630135013</v>
      </c>
      <c r="DY285" s="14">
        <f t="shared" si="449"/>
        <v>36900.387723880944</v>
      </c>
      <c r="DZ285" s="34" t="e">
        <f t="shared" si="450"/>
        <v>#REF!</v>
      </c>
      <c r="EA285" s="34" t="e">
        <f t="shared" si="451"/>
        <v>#REF!</v>
      </c>
      <c r="EB285" s="34" t="e">
        <f t="shared" si="452"/>
        <v>#REF!</v>
      </c>
      <c r="EC285" s="34" t="e">
        <f t="shared" si="453"/>
        <v>#REF!</v>
      </c>
      <c r="ED285" s="34" t="e">
        <f t="shared" si="454"/>
        <v>#REF!</v>
      </c>
      <c r="EE285" s="59" t="e">
        <f t="shared" si="455"/>
        <v>#REF!</v>
      </c>
      <c r="EF285" s="59" t="e">
        <f t="shared" si="456"/>
        <v>#REF!</v>
      </c>
      <c r="EG285" s="59" t="e">
        <f t="shared" si="457"/>
        <v>#REF!</v>
      </c>
      <c r="EH285" s="59" t="e">
        <f t="shared" si="458"/>
        <v>#REF!</v>
      </c>
      <c r="EI285" s="14" t="e">
        <f t="shared" si="459"/>
        <v>#REF!</v>
      </c>
      <c r="EJ285" s="14" t="e">
        <f t="shared" si="460"/>
        <v>#REF!</v>
      </c>
      <c r="EK285" s="14" t="e">
        <f t="shared" si="461"/>
        <v>#REF!</v>
      </c>
      <c r="EL285" s="14" t="e">
        <f t="shared" si="462"/>
        <v>#REF!</v>
      </c>
      <c r="EM285" t="e">
        <f t="shared" si="463"/>
        <v>#REF!</v>
      </c>
      <c r="EN285" s="34" t="e">
        <f t="shared" si="464"/>
        <v>#REF!</v>
      </c>
      <c r="EO285" s="34" t="e">
        <f t="shared" si="465"/>
        <v>#REF!</v>
      </c>
      <c r="EP285" s="34" t="e">
        <f t="shared" si="466"/>
        <v>#REF!</v>
      </c>
      <c r="EQ285" s="34" t="e">
        <f t="shared" si="467"/>
        <v>#REF!</v>
      </c>
      <c r="ER285" s="59" t="e">
        <f t="shared" si="468"/>
        <v>#REF!</v>
      </c>
      <c r="ES285" s="59" t="e">
        <f t="shared" si="469"/>
        <v>#REF!</v>
      </c>
      <c r="ET285" s="59" t="e">
        <f t="shared" si="470"/>
        <v>#REF!</v>
      </c>
      <c r="EU285" s="59" t="e">
        <f t="shared" si="471"/>
        <v>#REF!</v>
      </c>
      <c r="EV285" s="14" t="e">
        <f t="shared" si="472"/>
        <v>#REF!</v>
      </c>
      <c r="EW285" s="14" t="e">
        <f t="shared" si="473"/>
        <v>#REF!</v>
      </c>
      <c r="EX285" s="14" t="e">
        <f t="shared" si="474"/>
        <v>#REF!</v>
      </c>
      <c r="EY285" s="14" t="e">
        <f t="shared" si="475"/>
        <v>#REF!</v>
      </c>
    </row>
    <row r="286" spans="1:155" x14ac:dyDescent="0.2">
      <c r="A286" s="17">
        <v>30000320</v>
      </c>
      <c r="B286" t="s">
        <v>62</v>
      </c>
      <c r="C286" t="s">
        <v>63</v>
      </c>
      <c r="D286" t="s">
        <v>64</v>
      </c>
      <c r="E286" t="s">
        <v>65</v>
      </c>
      <c r="F286" t="s">
        <v>66</v>
      </c>
      <c r="G286" t="s">
        <v>42</v>
      </c>
      <c r="H286" t="s">
        <v>67</v>
      </c>
      <c r="I286" t="s">
        <v>68</v>
      </c>
      <c r="J286" s="19" t="s">
        <v>69</v>
      </c>
      <c r="K286" t="s">
        <v>70</v>
      </c>
      <c r="L286">
        <v>1956</v>
      </c>
      <c r="M286">
        <f t="shared" si="385"/>
        <v>1956</v>
      </c>
      <c r="N286">
        <v>63</v>
      </c>
      <c r="O286" s="19">
        <f t="shared" si="386"/>
        <v>63</v>
      </c>
      <c r="P286" t="s">
        <v>54</v>
      </c>
      <c r="Q286" s="19" t="str">
        <f t="shared" si="387"/>
        <v>60-70</v>
      </c>
      <c r="R286" s="23">
        <v>357.23</v>
      </c>
      <c r="S286" s="15">
        <f t="shared" si="388"/>
        <v>0.35722999999999999</v>
      </c>
      <c r="T286">
        <v>30461026</v>
      </c>
      <c r="U286" t="s">
        <v>45</v>
      </c>
      <c r="V286" t="s">
        <v>46</v>
      </c>
      <c r="W286" t="s">
        <v>47</v>
      </c>
      <c r="X286" t="s">
        <v>48</v>
      </c>
      <c r="Y286" t="s">
        <v>71</v>
      </c>
      <c r="Z286" t="s">
        <v>72</v>
      </c>
      <c r="AA286" t="s">
        <v>73</v>
      </c>
      <c r="AB286" t="s">
        <v>74</v>
      </c>
      <c r="AC286">
        <v>1956</v>
      </c>
      <c r="AD286">
        <v>126</v>
      </c>
      <c r="AE286" t="str">
        <f t="shared" si="389"/>
        <v>&gt;80</v>
      </c>
      <c r="AF286">
        <v>-37.722078230000001</v>
      </c>
      <c r="AG286">
        <v>145.09914879999999</v>
      </c>
      <c r="AH286" t="s">
        <v>75</v>
      </c>
      <c r="AI286" t="s">
        <v>76</v>
      </c>
      <c r="AJ286" s="33" t="s">
        <v>77</v>
      </c>
      <c r="AL286" t="s">
        <v>78</v>
      </c>
      <c r="AM286" t="s">
        <v>79</v>
      </c>
      <c r="AN286">
        <v>220</v>
      </c>
      <c r="AO286" s="70">
        <v>4</v>
      </c>
      <c r="AP286">
        <v>2</v>
      </c>
      <c r="AQ286">
        <v>1</v>
      </c>
      <c r="AR286">
        <v>1</v>
      </c>
      <c r="AS286" s="82" t="str">
        <f t="shared" si="390"/>
        <v>Gw-1-1</v>
      </c>
      <c r="AT286" s="14">
        <f t="shared" si="391"/>
        <v>78824</v>
      </c>
      <c r="AU286" s="81">
        <f>VLOOKUP(C286,Bushfire_Vlookup!$F$2:$H$12575,3,FALSE)</f>
        <v>1554.2879109999999</v>
      </c>
      <c r="AV286" s="14">
        <f>VLOOKUP(AS286,Safety_collateral_Vlookup!$J$3:$L$20,2,FALSE)</f>
        <v>24635.460629460515</v>
      </c>
      <c r="AW286" s="14">
        <f>VLOOKUP(AS286,Safety_collateral_Vlookup!$J$3:$L$20,3,FALSE)</f>
        <v>148000</v>
      </c>
      <c r="AX286" s="48">
        <f t="shared" si="392"/>
        <v>269965.66969267139</v>
      </c>
      <c r="AY286" s="49">
        <f t="shared" si="476"/>
        <v>27149.48</v>
      </c>
      <c r="AZ286" s="14">
        <v>76000</v>
      </c>
      <c r="BA286" s="16">
        <f t="shared" si="393"/>
        <v>9.9436773629797468</v>
      </c>
      <c r="BB286" t="e">
        <f>IF(BA286&lt;=#REF!,#REF!,IF(BA286&lt;=#REF!,#REF!,IF(BA286&lt;=#REF!,#REF!,IF(BA286&lt;=#REF!,#REF!,#REF!))))</f>
        <v>#REF!</v>
      </c>
      <c r="BC286" s="51">
        <v>4</v>
      </c>
      <c r="BD286" s="21">
        <v>70</v>
      </c>
      <c r="BE286" s="21">
        <v>6.4399999999999999E-2</v>
      </c>
      <c r="BF286" s="26">
        <f t="shared" si="394"/>
        <v>1770.857217546735</v>
      </c>
      <c r="BG286" s="21">
        <v>7</v>
      </c>
      <c r="BH286" s="21">
        <f t="shared" si="395"/>
        <v>54.6</v>
      </c>
      <c r="BI286" s="28">
        <f t="shared" si="396"/>
        <v>2.2519960070400004E-2</v>
      </c>
      <c r="BJ286" s="27">
        <f t="shared" si="397"/>
        <v>2.2519960070400004E-2</v>
      </c>
      <c r="BK286" s="28">
        <f t="shared" si="398"/>
        <v>0.3452594593589744</v>
      </c>
      <c r="BL286" s="35">
        <f t="shared" si="399"/>
        <v>3.4331486703824599</v>
      </c>
      <c r="BM286" s="21" t="str">
        <f t="shared" si="400"/>
        <v>Cr4</v>
      </c>
      <c r="BN286" s="51">
        <v>4</v>
      </c>
      <c r="BO286" s="21">
        <v>1</v>
      </c>
      <c r="BP286" s="50" t="s">
        <v>5497</v>
      </c>
      <c r="BQ286" s="14">
        <v>78824</v>
      </c>
      <c r="BR286">
        <f>IFERROR(VLOOKUP(AO286,'Model Failure data- Lines'!$A$37:$E$41,3,FALSE),'Model Failure data- Lines'!$C$37)</f>
        <v>0.45419999999999999</v>
      </c>
      <c r="BS286" s="14">
        <f t="shared" si="401"/>
        <v>122618.40717441135</v>
      </c>
      <c r="BT286" s="34">
        <f t="shared" si="383"/>
        <v>24215.990130479709</v>
      </c>
      <c r="BU286" s="34">
        <f t="shared" si="402"/>
        <v>5.0635306057577392</v>
      </c>
      <c r="BV286" s="54">
        <f t="shared" si="403"/>
        <v>98402.417043931637</v>
      </c>
      <c r="BW286">
        <f>IFERROR(VLOOKUP(AO286,'Model Failure data- Lines'!$A$37:$E$41,4,FALSE),'Model Failure data- Lines'!$D$37)</f>
        <v>0.40249999999999997</v>
      </c>
      <c r="BX286" s="14">
        <f t="shared" si="404"/>
        <v>108661.18205130023</v>
      </c>
      <c r="BY286" s="34">
        <f t="shared" si="405"/>
        <v>21599.462604789878</v>
      </c>
      <c r="BZ286" s="71">
        <f t="shared" si="406"/>
        <v>5.0307354418717631</v>
      </c>
      <c r="CA286" s="71">
        <f t="shared" si="407"/>
        <v>87061.719446510353</v>
      </c>
      <c r="CB286" s="56">
        <v>1</v>
      </c>
      <c r="CC286">
        <f>IFERROR(VLOOKUP(AO286,'Model Failure data- Lines'!$A$37:$E$41,5,FALSE),'Model Failure data- Lines'!$E$37)</f>
        <v>0.28349999999999997</v>
      </c>
      <c r="CD286" s="14">
        <f t="shared" si="408"/>
        <v>76535.267357872333</v>
      </c>
      <c r="CE286" s="34">
        <f t="shared" si="409"/>
        <v>17184.004438232936</v>
      </c>
      <c r="CF286" s="34">
        <f t="shared" si="410"/>
        <v>4.4538668290603978</v>
      </c>
      <c r="CG286" s="54">
        <f t="shared" si="411"/>
        <v>59351.262919639397</v>
      </c>
      <c r="CH286" t="e">
        <f>IFERROR(VLOOKUP(AO286,'Model Failure data- Lines'!#REF!,3,FALSE),'Model Failure data- Lines'!#REF!)</f>
        <v>#REF!</v>
      </c>
      <c r="CI286" s="14" t="e">
        <f t="shared" si="412"/>
        <v>#REF!</v>
      </c>
      <c r="CJ286" s="34">
        <f t="shared" si="413"/>
        <v>23227.333262110289</v>
      </c>
      <c r="CK286" s="34" t="e">
        <f t="shared" si="414"/>
        <v>#REF!</v>
      </c>
      <c r="CL286" s="54" t="e">
        <f t="shared" si="415"/>
        <v>#REF!</v>
      </c>
      <c r="CM286" t="e">
        <f>IFERROR(VLOOKUP(AO286,'Model Failure data- Lines'!#REF!,4,FALSE),'Model Failure data- Lines'!#REF!)</f>
        <v>#REF!</v>
      </c>
      <c r="CN286" s="14" t="e">
        <f t="shared" si="416"/>
        <v>#REF!</v>
      </c>
      <c r="CO286" s="34">
        <f t="shared" si="417"/>
        <v>19871.799035161446</v>
      </c>
      <c r="CP286" s="34" t="e">
        <f t="shared" si="418"/>
        <v>#REF!</v>
      </c>
      <c r="CQ286" s="54" t="e">
        <f t="shared" si="419"/>
        <v>#REF!</v>
      </c>
      <c r="CR286" t="e">
        <f>IFERROR(VLOOKUP(AO286,'Model Failure data- Lines'!#REF!,5,FALSE),'Model Failure data- Lines'!#REF!)</f>
        <v>#REF!</v>
      </c>
      <c r="CS286" s="14" t="e">
        <f t="shared" si="420"/>
        <v>#REF!</v>
      </c>
      <c r="CT286" s="34">
        <f t="shared" si="421"/>
        <v>14544.970912659966</v>
      </c>
      <c r="CU286" s="34" t="e">
        <f t="shared" si="422"/>
        <v>#REF!</v>
      </c>
      <c r="CV286" s="54" t="e">
        <f t="shared" si="423"/>
        <v>#REF!</v>
      </c>
      <c r="CW286" t="s">
        <v>74</v>
      </c>
      <c r="CY286">
        <v>1</v>
      </c>
      <c r="CZ286">
        <f t="shared" si="424"/>
        <v>87061.719446510353</v>
      </c>
      <c r="DA286" s="34">
        <f t="shared" si="425"/>
        <v>33852.346219999999</v>
      </c>
      <c r="DB286" s="34">
        <f t="shared" si="426"/>
        <v>667.51614341739241</v>
      </c>
      <c r="DC286" s="34">
        <f t="shared" si="427"/>
        <v>10580.129687882833</v>
      </c>
      <c r="DD286" s="9">
        <f t="shared" si="428"/>
        <v>63561.189999999995</v>
      </c>
      <c r="DE286" s="59">
        <f t="shared" si="429"/>
        <v>0.31154038250769173</v>
      </c>
      <c r="DF286" s="59">
        <f t="shared" si="430"/>
        <v>6.1430966497516117E-3</v>
      </c>
      <c r="DG286" s="59">
        <f t="shared" si="431"/>
        <v>9.7368070990501723E-2</v>
      </c>
      <c r="DH286" s="59">
        <f t="shared" si="432"/>
        <v>0.58494844985205485</v>
      </c>
      <c r="DI286" s="14">
        <f t="shared" si="433"/>
        <v>27123.241378143175</v>
      </c>
      <c r="DJ286" s="14">
        <f t="shared" si="434"/>
        <v>534.82855705347242</v>
      </c>
      <c r="DK286" s="14">
        <f t="shared" si="435"/>
        <v>8477.0316796229636</v>
      </c>
      <c r="DL286" s="14">
        <f t="shared" si="436"/>
        <v>50926.617831690732</v>
      </c>
      <c r="DM286">
        <f t="shared" si="437"/>
        <v>59351.262919639397</v>
      </c>
      <c r="DN286" s="34">
        <f t="shared" si="438"/>
        <v>23843.826467999996</v>
      </c>
      <c r="DO286" s="34">
        <f t="shared" si="439"/>
        <v>470.16354449398938</v>
      </c>
      <c r="DP286" s="34">
        <f t="shared" si="440"/>
        <v>7452.0913453783423</v>
      </c>
      <c r="DQ286" s="9">
        <f t="shared" si="441"/>
        <v>44769.185999999994</v>
      </c>
      <c r="DR286" s="59">
        <f t="shared" si="442"/>
        <v>0.31154038250769167</v>
      </c>
      <c r="DS286" s="59">
        <f t="shared" si="443"/>
        <v>6.1430966497516108E-3</v>
      </c>
      <c r="DT286" s="59">
        <f t="shared" si="444"/>
        <v>9.7368070990501723E-2</v>
      </c>
      <c r="DU286" s="59">
        <f t="shared" si="445"/>
        <v>0.58494844985205485</v>
      </c>
      <c r="DV286" s="14">
        <f t="shared" si="446"/>
        <v>18490.315152299034</v>
      </c>
      <c r="DW286" s="14">
        <f t="shared" si="447"/>
        <v>364.60054440016381</v>
      </c>
      <c r="DX286" s="14">
        <f t="shared" si="448"/>
        <v>5778.9179813353803</v>
      </c>
      <c r="DY286" s="14">
        <f t="shared" si="449"/>
        <v>34717.429241604812</v>
      </c>
      <c r="DZ286" s="34" t="e">
        <f t="shared" si="450"/>
        <v>#REF!</v>
      </c>
      <c r="EA286" s="34" t="e">
        <f t="shared" si="451"/>
        <v>#REF!</v>
      </c>
      <c r="EB286" s="34" t="e">
        <f t="shared" si="452"/>
        <v>#REF!</v>
      </c>
      <c r="EC286" s="34" t="e">
        <f t="shared" si="453"/>
        <v>#REF!</v>
      </c>
      <c r="ED286" s="34" t="e">
        <f t="shared" si="454"/>
        <v>#REF!</v>
      </c>
      <c r="EE286" s="59" t="e">
        <f t="shared" si="455"/>
        <v>#REF!</v>
      </c>
      <c r="EF286" s="59" t="e">
        <f t="shared" si="456"/>
        <v>#REF!</v>
      </c>
      <c r="EG286" s="59" t="e">
        <f t="shared" si="457"/>
        <v>#REF!</v>
      </c>
      <c r="EH286" s="59" t="e">
        <f t="shared" si="458"/>
        <v>#REF!</v>
      </c>
      <c r="EI286" s="14" t="e">
        <f t="shared" si="459"/>
        <v>#REF!</v>
      </c>
      <c r="EJ286" s="14" t="e">
        <f t="shared" si="460"/>
        <v>#REF!</v>
      </c>
      <c r="EK286" s="14" t="e">
        <f t="shared" si="461"/>
        <v>#REF!</v>
      </c>
      <c r="EL286" s="14" t="e">
        <f t="shared" si="462"/>
        <v>#REF!</v>
      </c>
      <c r="EM286" t="e">
        <f t="shared" si="463"/>
        <v>#REF!</v>
      </c>
      <c r="EN286" s="34" t="e">
        <f t="shared" si="464"/>
        <v>#REF!</v>
      </c>
      <c r="EO286" s="34" t="e">
        <f t="shared" si="465"/>
        <v>#REF!</v>
      </c>
      <c r="EP286" s="34" t="e">
        <f t="shared" si="466"/>
        <v>#REF!</v>
      </c>
      <c r="EQ286" s="34" t="e">
        <f t="shared" si="467"/>
        <v>#REF!</v>
      </c>
      <c r="ER286" s="59" t="e">
        <f t="shared" si="468"/>
        <v>#REF!</v>
      </c>
      <c r="ES286" s="59" t="e">
        <f t="shared" si="469"/>
        <v>#REF!</v>
      </c>
      <c r="ET286" s="59" t="e">
        <f t="shared" si="470"/>
        <v>#REF!</v>
      </c>
      <c r="EU286" s="59" t="e">
        <f t="shared" si="471"/>
        <v>#REF!</v>
      </c>
      <c r="EV286" s="14" t="e">
        <f t="shared" si="472"/>
        <v>#REF!</v>
      </c>
      <c r="EW286" s="14" t="e">
        <f t="shared" si="473"/>
        <v>#REF!</v>
      </c>
      <c r="EX286" s="14" t="e">
        <f t="shared" si="474"/>
        <v>#REF!</v>
      </c>
      <c r="EY286" s="14" t="e">
        <f t="shared" si="475"/>
        <v>#REF!</v>
      </c>
    </row>
    <row r="287" spans="1:155" x14ac:dyDescent="0.2">
      <c r="A287" s="17">
        <v>30128373</v>
      </c>
      <c r="B287" t="s">
        <v>62</v>
      </c>
      <c r="C287" t="s">
        <v>63</v>
      </c>
      <c r="D287" t="s">
        <v>64</v>
      </c>
      <c r="E287" t="s">
        <v>65</v>
      </c>
      <c r="F287" t="s">
        <v>66</v>
      </c>
      <c r="G287" t="s">
        <v>42</v>
      </c>
      <c r="H287" t="s">
        <v>2615</v>
      </c>
      <c r="I287" t="s">
        <v>68</v>
      </c>
      <c r="J287" s="19" t="s">
        <v>69</v>
      </c>
      <c r="K287" t="s">
        <v>70</v>
      </c>
      <c r="L287">
        <v>1956</v>
      </c>
      <c r="M287">
        <f t="shared" si="385"/>
        <v>1956</v>
      </c>
      <c r="N287">
        <v>63</v>
      </c>
      <c r="O287" s="19">
        <f t="shared" si="386"/>
        <v>63</v>
      </c>
      <c r="P287" t="s">
        <v>54</v>
      </c>
      <c r="Q287" s="19" t="str">
        <f t="shared" si="387"/>
        <v>60-70</v>
      </c>
      <c r="R287" s="23">
        <v>357.23</v>
      </c>
      <c r="S287" s="15">
        <f t="shared" si="388"/>
        <v>0.35722999999999999</v>
      </c>
      <c r="T287">
        <v>30461026</v>
      </c>
      <c r="U287" t="s">
        <v>45</v>
      </c>
      <c r="V287" t="s">
        <v>46</v>
      </c>
      <c r="W287" t="s">
        <v>47</v>
      </c>
      <c r="X287" t="s">
        <v>48</v>
      </c>
      <c r="Y287" t="s">
        <v>71</v>
      </c>
      <c r="Z287" t="s">
        <v>72</v>
      </c>
      <c r="AA287" t="s">
        <v>73</v>
      </c>
      <c r="AB287" t="s">
        <v>74</v>
      </c>
      <c r="AC287">
        <v>1956</v>
      </c>
      <c r="AD287">
        <v>126</v>
      </c>
      <c r="AE287" t="str">
        <f t="shared" si="389"/>
        <v>&gt;80</v>
      </c>
      <c r="AF287">
        <v>-37.722078230000001</v>
      </c>
      <c r="AG287">
        <v>145.09914879999999</v>
      </c>
      <c r="AH287" t="s">
        <v>75</v>
      </c>
      <c r="AI287" t="s">
        <v>76</v>
      </c>
      <c r="AJ287" s="33" t="s">
        <v>77</v>
      </c>
      <c r="AL287" t="s">
        <v>48</v>
      </c>
      <c r="AM287" t="s">
        <v>86</v>
      </c>
      <c r="AN287">
        <v>220</v>
      </c>
      <c r="AO287" s="69">
        <v>4</v>
      </c>
      <c r="AP287">
        <v>2</v>
      </c>
      <c r="AQ287">
        <v>1</v>
      </c>
      <c r="AR287">
        <v>1</v>
      </c>
      <c r="AS287" s="82" t="str">
        <f t="shared" si="390"/>
        <v>Gw-1-1</v>
      </c>
      <c r="AT287" s="14">
        <f t="shared" si="391"/>
        <v>78824</v>
      </c>
      <c r="AU287" s="81">
        <f>VLOOKUP(C287,Bushfire_Vlookup!$F$2:$H$12575,3,FALSE)</f>
        <v>1554.2879109999999</v>
      </c>
      <c r="AV287" s="14">
        <f>VLOOKUP(AS287,Safety_collateral_Vlookup!$J$3:$L$20,2,FALSE)</f>
        <v>24635.460629460515</v>
      </c>
      <c r="AW287" s="14">
        <f>VLOOKUP(AS287,Safety_collateral_Vlookup!$J$3:$L$20,3,FALSE)</f>
        <v>148000</v>
      </c>
      <c r="AX287" s="48">
        <f t="shared" si="392"/>
        <v>269965.66969267139</v>
      </c>
      <c r="AY287" s="49">
        <f t="shared" si="476"/>
        <v>27149.48</v>
      </c>
      <c r="AZ287" s="14">
        <v>76000</v>
      </c>
      <c r="BA287" s="16">
        <f t="shared" si="393"/>
        <v>9.9436773629797468</v>
      </c>
      <c r="BB287" t="e">
        <f>IF(BA287&lt;=#REF!,#REF!,IF(BA287&lt;=#REF!,#REF!,IF(BA287&lt;=#REF!,#REF!,IF(BA287&lt;=#REF!,#REF!,#REF!))))</f>
        <v>#REF!</v>
      </c>
      <c r="BC287" s="51">
        <v>4</v>
      </c>
      <c r="BD287" s="21">
        <v>70</v>
      </c>
      <c r="BE287" s="21">
        <v>6.4399999999999999E-2</v>
      </c>
      <c r="BF287" s="26">
        <f t="shared" si="394"/>
        <v>1770.857217546735</v>
      </c>
      <c r="BG287" s="21">
        <v>7</v>
      </c>
      <c r="BH287" s="21">
        <f t="shared" si="395"/>
        <v>54.6</v>
      </c>
      <c r="BI287" s="28">
        <f t="shared" si="396"/>
        <v>2.2519960070400004E-2</v>
      </c>
      <c r="BJ287" s="27">
        <f t="shared" si="397"/>
        <v>2.2519960070400004E-2</v>
      </c>
      <c r="BK287" s="28">
        <f t="shared" si="398"/>
        <v>0.3452594593589744</v>
      </c>
      <c r="BL287" s="35">
        <f t="shared" si="399"/>
        <v>3.4331486703824599</v>
      </c>
      <c r="BM287" s="21" t="str">
        <f t="shared" si="400"/>
        <v>Cr4</v>
      </c>
      <c r="BN287" s="51">
        <v>4</v>
      </c>
      <c r="BO287" s="21">
        <v>1</v>
      </c>
      <c r="BP287" s="50" t="s">
        <v>5497</v>
      </c>
      <c r="BQ287" s="14">
        <v>78824</v>
      </c>
      <c r="BR287">
        <f>IFERROR(VLOOKUP(AO287,'Model Failure data- Lines'!$A$37:$E$41,3,FALSE),'Model Failure data- Lines'!$C$37)</f>
        <v>0.45419999999999999</v>
      </c>
      <c r="BS287" s="14">
        <f t="shared" si="401"/>
        <v>122618.40717441135</v>
      </c>
      <c r="BT287" s="34">
        <f t="shared" si="383"/>
        <v>24215.990130479709</v>
      </c>
      <c r="BU287" s="34">
        <f t="shared" si="402"/>
        <v>5.0635306057577392</v>
      </c>
      <c r="BV287" s="54">
        <f t="shared" si="403"/>
        <v>98402.417043931637</v>
      </c>
      <c r="BW287">
        <f>IFERROR(VLOOKUP(AO287,'Model Failure data- Lines'!$A$37:$E$41,4,FALSE),'Model Failure data- Lines'!$D$37)</f>
        <v>0.40249999999999997</v>
      </c>
      <c r="BX287" s="14">
        <f t="shared" si="404"/>
        <v>108661.18205130023</v>
      </c>
      <c r="BY287" s="34">
        <f t="shared" si="405"/>
        <v>21599.462604789878</v>
      </c>
      <c r="BZ287" s="71">
        <f t="shared" si="406"/>
        <v>5.0307354418717631</v>
      </c>
      <c r="CA287" s="71">
        <f t="shared" si="407"/>
        <v>87061.719446510353</v>
      </c>
      <c r="CB287" s="56">
        <v>1</v>
      </c>
      <c r="CC287">
        <f>IFERROR(VLOOKUP(AO287,'Model Failure data- Lines'!$A$37:$E$41,5,FALSE),'Model Failure data- Lines'!$E$37)</f>
        <v>0.28349999999999997</v>
      </c>
      <c r="CD287" s="14">
        <f t="shared" si="408"/>
        <v>76535.267357872333</v>
      </c>
      <c r="CE287" s="34">
        <f t="shared" si="409"/>
        <v>17184.004438232936</v>
      </c>
      <c r="CF287" s="34">
        <f t="shared" si="410"/>
        <v>4.4538668290603978</v>
      </c>
      <c r="CG287" s="54">
        <f t="shared" si="411"/>
        <v>59351.262919639397</v>
      </c>
      <c r="CH287" t="e">
        <f>IFERROR(VLOOKUP(AO287,'Model Failure data- Lines'!#REF!,3,FALSE),'Model Failure data- Lines'!#REF!)</f>
        <v>#REF!</v>
      </c>
      <c r="CI287" s="14" t="e">
        <f t="shared" si="412"/>
        <v>#REF!</v>
      </c>
      <c r="CJ287" s="34">
        <f t="shared" si="413"/>
        <v>23227.333262110289</v>
      </c>
      <c r="CK287" s="34" t="e">
        <f t="shared" si="414"/>
        <v>#REF!</v>
      </c>
      <c r="CL287" s="54" t="e">
        <f t="shared" si="415"/>
        <v>#REF!</v>
      </c>
      <c r="CM287" t="e">
        <f>IFERROR(VLOOKUP(AO287,'Model Failure data- Lines'!#REF!,4,FALSE),'Model Failure data- Lines'!#REF!)</f>
        <v>#REF!</v>
      </c>
      <c r="CN287" s="14" t="e">
        <f t="shared" si="416"/>
        <v>#REF!</v>
      </c>
      <c r="CO287" s="34">
        <f t="shared" si="417"/>
        <v>19871.799035161446</v>
      </c>
      <c r="CP287" s="34" t="e">
        <f t="shared" si="418"/>
        <v>#REF!</v>
      </c>
      <c r="CQ287" s="54" t="e">
        <f t="shared" si="419"/>
        <v>#REF!</v>
      </c>
      <c r="CR287" t="e">
        <f>IFERROR(VLOOKUP(AO287,'Model Failure data- Lines'!#REF!,5,FALSE),'Model Failure data- Lines'!#REF!)</f>
        <v>#REF!</v>
      </c>
      <c r="CS287" s="14" t="e">
        <f t="shared" si="420"/>
        <v>#REF!</v>
      </c>
      <c r="CT287" s="34">
        <f t="shared" si="421"/>
        <v>14544.970912659966</v>
      </c>
      <c r="CU287" s="34" t="e">
        <f t="shared" si="422"/>
        <v>#REF!</v>
      </c>
      <c r="CV287" s="54" t="e">
        <f t="shared" si="423"/>
        <v>#REF!</v>
      </c>
      <c r="CW287" t="s">
        <v>74</v>
      </c>
      <c r="CY287">
        <v>1</v>
      </c>
      <c r="CZ287">
        <f t="shared" si="424"/>
        <v>87061.719446510353</v>
      </c>
      <c r="DA287" s="34">
        <f t="shared" si="425"/>
        <v>33852.346219999999</v>
      </c>
      <c r="DB287" s="34">
        <f t="shared" si="426"/>
        <v>667.51614341739241</v>
      </c>
      <c r="DC287" s="34">
        <f t="shared" si="427"/>
        <v>10580.129687882833</v>
      </c>
      <c r="DD287" s="9">
        <f t="shared" si="428"/>
        <v>63561.189999999995</v>
      </c>
      <c r="DE287" s="59">
        <f t="shared" si="429"/>
        <v>0.31154038250769173</v>
      </c>
      <c r="DF287" s="59">
        <f t="shared" si="430"/>
        <v>6.1430966497516117E-3</v>
      </c>
      <c r="DG287" s="59">
        <f t="shared" si="431"/>
        <v>9.7368070990501723E-2</v>
      </c>
      <c r="DH287" s="59">
        <f t="shared" si="432"/>
        <v>0.58494844985205485</v>
      </c>
      <c r="DI287" s="14">
        <f t="shared" si="433"/>
        <v>27123.241378143175</v>
      </c>
      <c r="DJ287" s="14">
        <f t="shared" si="434"/>
        <v>534.82855705347242</v>
      </c>
      <c r="DK287" s="14">
        <f t="shared" si="435"/>
        <v>8477.0316796229636</v>
      </c>
      <c r="DL287" s="14">
        <f t="shared" si="436"/>
        <v>50926.617831690732</v>
      </c>
      <c r="DM287">
        <f t="shared" si="437"/>
        <v>59351.262919639397</v>
      </c>
      <c r="DN287" s="34">
        <f t="shared" si="438"/>
        <v>23843.826467999996</v>
      </c>
      <c r="DO287" s="34">
        <f t="shared" si="439"/>
        <v>470.16354449398938</v>
      </c>
      <c r="DP287" s="34">
        <f t="shared" si="440"/>
        <v>7452.0913453783423</v>
      </c>
      <c r="DQ287" s="9">
        <f t="shared" si="441"/>
        <v>44769.185999999994</v>
      </c>
      <c r="DR287" s="59">
        <f t="shared" si="442"/>
        <v>0.31154038250769167</v>
      </c>
      <c r="DS287" s="59">
        <f t="shared" si="443"/>
        <v>6.1430966497516108E-3</v>
      </c>
      <c r="DT287" s="59">
        <f t="shared" si="444"/>
        <v>9.7368070990501723E-2</v>
      </c>
      <c r="DU287" s="59">
        <f t="shared" si="445"/>
        <v>0.58494844985205485</v>
      </c>
      <c r="DV287" s="14">
        <f t="shared" si="446"/>
        <v>18490.315152299034</v>
      </c>
      <c r="DW287" s="14">
        <f t="shared" si="447"/>
        <v>364.60054440016381</v>
      </c>
      <c r="DX287" s="14">
        <f t="shared" si="448"/>
        <v>5778.9179813353803</v>
      </c>
      <c r="DY287" s="14">
        <f t="shared" si="449"/>
        <v>34717.429241604812</v>
      </c>
      <c r="DZ287" s="34" t="e">
        <f t="shared" si="450"/>
        <v>#REF!</v>
      </c>
      <c r="EA287" s="34" t="e">
        <f t="shared" si="451"/>
        <v>#REF!</v>
      </c>
      <c r="EB287" s="34" t="e">
        <f t="shared" si="452"/>
        <v>#REF!</v>
      </c>
      <c r="EC287" s="34" t="e">
        <f t="shared" si="453"/>
        <v>#REF!</v>
      </c>
      <c r="ED287" s="34" t="e">
        <f t="shared" si="454"/>
        <v>#REF!</v>
      </c>
      <c r="EE287" s="59" t="e">
        <f t="shared" si="455"/>
        <v>#REF!</v>
      </c>
      <c r="EF287" s="59" t="e">
        <f t="shared" si="456"/>
        <v>#REF!</v>
      </c>
      <c r="EG287" s="59" t="e">
        <f t="shared" si="457"/>
        <v>#REF!</v>
      </c>
      <c r="EH287" s="59" t="e">
        <f t="shared" si="458"/>
        <v>#REF!</v>
      </c>
      <c r="EI287" s="14" t="e">
        <f t="shared" si="459"/>
        <v>#REF!</v>
      </c>
      <c r="EJ287" s="14" t="e">
        <f t="shared" si="460"/>
        <v>#REF!</v>
      </c>
      <c r="EK287" s="14" t="e">
        <f t="shared" si="461"/>
        <v>#REF!</v>
      </c>
      <c r="EL287" s="14" t="e">
        <f t="shared" si="462"/>
        <v>#REF!</v>
      </c>
      <c r="EM287" t="e">
        <f t="shared" si="463"/>
        <v>#REF!</v>
      </c>
      <c r="EN287" s="34" t="e">
        <f t="shared" si="464"/>
        <v>#REF!</v>
      </c>
      <c r="EO287" s="34" t="e">
        <f t="shared" si="465"/>
        <v>#REF!</v>
      </c>
      <c r="EP287" s="34" t="e">
        <f t="shared" si="466"/>
        <v>#REF!</v>
      </c>
      <c r="EQ287" s="34" t="e">
        <f t="shared" si="467"/>
        <v>#REF!</v>
      </c>
      <c r="ER287" s="59" t="e">
        <f t="shared" si="468"/>
        <v>#REF!</v>
      </c>
      <c r="ES287" s="59" t="e">
        <f t="shared" si="469"/>
        <v>#REF!</v>
      </c>
      <c r="ET287" s="59" t="e">
        <f t="shared" si="470"/>
        <v>#REF!</v>
      </c>
      <c r="EU287" s="59" t="e">
        <f t="shared" si="471"/>
        <v>#REF!</v>
      </c>
      <c r="EV287" s="14" t="e">
        <f t="shared" si="472"/>
        <v>#REF!</v>
      </c>
      <c r="EW287" s="14" t="e">
        <f t="shared" si="473"/>
        <v>#REF!</v>
      </c>
      <c r="EX287" s="14" t="e">
        <f t="shared" si="474"/>
        <v>#REF!</v>
      </c>
      <c r="EY287" s="14" t="e">
        <f t="shared" si="475"/>
        <v>#REF!</v>
      </c>
    </row>
    <row r="288" spans="1:155" x14ac:dyDescent="0.2">
      <c r="A288" s="17">
        <v>30272146</v>
      </c>
      <c r="B288" t="s">
        <v>62</v>
      </c>
      <c r="C288" t="s">
        <v>4288</v>
      </c>
      <c r="D288" t="s">
        <v>4289</v>
      </c>
      <c r="E288" t="s">
        <v>2723</v>
      </c>
      <c r="F288" t="s">
        <v>66</v>
      </c>
      <c r="G288" t="s">
        <v>42</v>
      </c>
      <c r="H288" t="s">
        <v>4290</v>
      </c>
      <c r="I288" t="s">
        <v>68</v>
      </c>
      <c r="J288" s="19" t="s">
        <v>69</v>
      </c>
      <c r="K288" t="s">
        <v>70</v>
      </c>
      <c r="L288">
        <v>1956</v>
      </c>
      <c r="M288">
        <f t="shared" si="385"/>
        <v>1956</v>
      </c>
      <c r="N288">
        <v>63</v>
      </c>
      <c r="O288" s="19">
        <f t="shared" si="386"/>
        <v>63</v>
      </c>
      <c r="P288" t="s">
        <v>54</v>
      </c>
      <c r="Q288" s="19" t="str">
        <f t="shared" si="387"/>
        <v>60-70</v>
      </c>
      <c r="R288" s="23">
        <v>316.99</v>
      </c>
      <c r="S288" s="15">
        <f t="shared" si="388"/>
        <v>0.31698999999999999</v>
      </c>
      <c r="T288">
        <v>30431046</v>
      </c>
      <c r="U288" t="s">
        <v>45</v>
      </c>
      <c r="V288" t="s">
        <v>46</v>
      </c>
      <c r="W288" t="s">
        <v>47</v>
      </c>
      <c r="X288" t="s">
        <v>48</v>
      </c>
      <c r="Y288" t="s">
        <v>71</v>
      </c>
      <c r="Z288" t="s">
        <v>4291</v>
      </c>
      <c r="AA288" t="s">
        <v>4292</v>
      </c>
      <c r="AB288" t="s">
        <v>708</v>
      </c>
      <c r="AC288">
        <v>1956</v>
      </c>
      <c r="AD288">
        <v>126</v>
      </c>
      <c r="AE288" t="str">
        <f t="shared" si="389"/>
        <v>&gt;80</v>
      </c>
      <c r="AF288">
        <v>-37.71990675</v>
      </c>
      <c r="AG288">
        <v>145.09618148999999</v>
      </c>
      <c r="AH288" t="s">
        <v>75</v>
      </c>
      <c r="AI288" t="s">
        <v>76</v>
      </c>
      <c r="AJ288" s="33" t="s">
        <v>77</v>
      </c>
      <c r="AL288" t="s">
        <v>78</v>
      </c>
      <c r="AM288" t="s">
        <v>79</v>
      </c>
      <c r="AN288">
        <v>220</v>
      </c>
      <c r="AO288" s="70">
        <v>4</v>
      </c>
      <c r="AP288">
        <v>2</v>
      </c>
      <c r="AQ288">
        <v>0</v>
      </c>
      <c r="AR288">
        <v>1</v>
      </c>
      <c r="AS288" s="82" t="str">
        <f t="shared" si="390"/>
        <v>Gw-0-1</v>
      </c>
      <c r="AT288" s="14">
        <f t="shared" si="391"/>
        <v>78824</v>
      </c>
      <c r="AU288" s="81">
        <f>VLOOKUP(C288,Bushfire_Vlookup!$F$2:$H$12575,3,FALSE)</f>
        <v>1661.908048</v>
      </c>
      <c r="AV288" s="14">
        <f>VLOOKUP(AS288,Safety_collateral_Vlookup!$J$3:$L$20,2,FALSE)</f>
        <v>11570.139925214824</v>
      </c>
      <c r="AW288" s="14">
        <f>VLOOKUP(AS288,Safety_collateral_Vlookup!$J$3:$L$20,3,FALSE)</f>
        <v>148000</v>
      </c>
      <c r="AX288" s="48">
        <f t="shared" si="392"/>
        <v>256139.80318742021</v>
      </c>
      <c r="AY288" s="49">
        <f t="shared" si="476"/>
        <v>24091.239999999998</v>
      </c>
      <c r="AZ288" s="14">
        <v>76000</v>
      </c>
      <c r="BA288" s="16">
        <f t="shared" si="393"/>
        <v>10.632072204976591</v>
      </c>
      <c r="BB288" t="e">
        <f>IF(BA288&lt;=#REF!,#REF!,IF(BA288&lt;=#REF!,#REF!,IF(BA288&lt;=#REF!,#REF!,IF(BA288&lt;=#REF!,#REF!,#REF!))))</f>
        <v>#REF!</v>
      </c>
      <c r="BC288" s="51">
        <v>5</v>
      </c>
      <c r="BD288" s="21">
        <v>70</v>
      </c>
      <c r="BE288" s="21">
        <v>6.4399999999999999E-2</v>
      </c>
      <c r="BF288" s="26">
        <f t="shared" si="394"/>
        <v>1571.3798656051829</v>
      </c>
      <c r="BG288" s="21">
        <v>7</v>
      </c>
      <c r="BH288" s="21">
        <f t="shared" si="395"/>
        <v>54.6</v>
      </c>
      <c r="BI288" s="28">
        <f t="shared" si="396"/>
        <v>2.2519960070400004E-2</v>
      </c>
      <c r="BJ288" s="27">
        <f t="shared" si="397"/>
        <v>2.2519960070400004E-2</v>
      </c>
      <c r="BK288" s="28">
        <f t="shared" si="398"/>
        <v>0.3452594593589744</v>
      </c>
      <c r="BL288" s="35">
        <f t="shared" si="399"/>
        <v>3.6708235013557968</v>
      </c>
      <c r="BM288" s="21" t="str">
        <f t="shared" si="400"/>
        <v>Cr4</v>
      </c>
      <c r="BN288" s="51">
        <v>4</v>
      </c>
      <c r="BO288" s="21">
        <v>1</v>
      </c>
      <c r="BP288" s="50" t="s">
        <v>5497</v>
      </c>
      <c r="BQ288" s="14">
        <v>78824</v>
      </c>
      <c r="BR288">
        <f>IFERROR(VLOOKUP(AO288,'Model Failure data- Lines'!$A$37:$E$41,3,FALSE),'Model Failure data- Lines'!$C$37)</f>
        <v>0.45419999999999999</v>
      </c>
      <c r="BS288" s="14">
        <f t="shared" si="401"/>
        <v>116338.69860772626</v>
      </c>
      <c r="BT288" s="34">
        <f t="shared" si="383"/>
        <v>21488.191673321846</v>
      </c>
      <c r="BU288" s="34">
        <f t="shared" si="402"/>
        <v>5.4140758038827341</v>
      </c>
      <c r="BV288" s="54">
        <f t="shared" si="403"/>
        <v>94850.506934404402</v>
      </c>
      <c r="BW288">
        <f>IFERROR(VLOOKUP(AO288,'Model Failure data- Lines'!$A$37:$E$41,4,FALSE),'Model Failure data- Lines'!$D$37)</f>
        <v>0.40249999999999997</v>
      </c>
      <c r="BX288" s="14">
        <f t="shared" si="404"/>
        <v>103096.27078293663</v>
      </c>
      <c r="BY288" s="34">
        <f t="shared" si="405"/>
        <v>19166.401621063022</v>
      </c>
      <c r="BZ288" s="71">
        <f t="shared" si="406"/>
        <v>5.379010250397676</v>
      </c>
      <c r="CA288" s="71">
        <f t="shared" si="407"/>
        <v>83929.869161873605</v>
      </c>
      <c r="CB288" s="56">
        <v>1</v>
      </c>
      <c r="CC288">
        <f>IFERROR(VLOOKUP(AO288,'Model Failure data- Lines'!$A$37:$E$41,5,FALSE),'Model Failure data- Lines'!$E$37)</f>
        <v>0.28349999999999997</v>
      </c>
      <c r="CD288" s="14">
        <f t="shared" si="408"/>
        <v>72615.634203633628</v>
      </c>
      <c r="CE288" s="34">
        <f t="shared" si="409"/>
        <v>15248.320597025608</v>
      </c>
      <c r="CF288" s="34">
        <f t="shared" si="410"/>
        <v>4.762205368229095</v>
      </c>
      <c r="CG288" s="54">
        <f t="shared" si="411"/>
        <v>57367.313606608019</v>
      </c>
      <c r="CH288" t="e">
        <f>IFERROR(VLOOKUP(AO288,'Model Failure data- Lines'!#REF!,3,FALSE),'Model Failure data- Lines'!#REF!)</f>
        <v>#REF!</v>
      </c>
      <c r="CI288" s="14" t="e">
        <f t="shared" si="412"/>
        <v>#REF!</v>
      </c>
      <c r="CJ288" s="34">
        <f t="shared" si="413"/>
        <v>20610.901578132689</v>
      </c>
      <c r="CK288" s="34" t="e">
        <f t="shared" si="414"/>
        <v>#REF!</v>
      </c>
      <c r="CL288" s="54" t="e">
        <f t="shared" si="415"/>
        <v>#REF!</v>
      </c>
      <c r="CM288" t="e">
        <f>IFERROR(VLOOKUP(AO288,'Model Failure data- Lines'!#REF!,4,FALSE),'Model Failure data- Lines'!#REF!)</f>
        <v>#REF!</v>
      </c>
      <c r="CN288" s="14" t="e">
        <f t="shared" si="416"/>
        <v>#REF!</v>
      </c>
      <c r="CO288" s="34">
        <f t="shared" si="417"/>
        <v>17633.349875866603</v>
      </c>
      <c r="CP288" s="34" t="e">
        <f t="shared" si="418"/>
        <v>#REF!</v>
      </c>
      <c r="CQ288" s="54" t="e">
        <f t="shared" si="419"/>
        <v>#REF!</v>
      </c>
      <c r="CR288" t="e">
        <f>IFERROR(VLOOKUP(AO288,'Model Failure data- Lines'!#REF!,5,FALSE),'Model Failure data- Lines'!#REF!)</f>
        <v>#REF!</v>
      </c>
      <c r="CS288" s="14" t="e">
        <f t="shared" si="420"/>
        <v>#REF!</v>
      </c>
      <c r="CT288" s="34">
        <f t="shared" si="421"/>
        <v>12906.559722319183</v>
      </c>
      <c r="CU288" s="34" t="e">
        <f t="shared" si="422"/>
        <v>#REF!</v>
      </c>
      <c r="CV288" s="54" t="e">
        <f t="shared" si="423"/>
        <v>#REF!</v>
      </c>
      <c r="CW288" t="s">
        <v>708</v>
      </c>
      <c r="CY288">
        <v>1</v>
      </c>
      <c r="CZ288">
        <f t="shared" si="424"/>
        <v>83929.869161873605</v>
      </c>
      <c r="DA288" s="34">
        <f t="shared" si="425"/>
        <v>33852.346219999999</v>
      </c>
      <c r="DB288" s="34">
        <f t="shared" si="426"/>
        <v>713.73549460443996</v>
      </c>
      <c r="DC288" s="34">
        <f t="shared" si="427"/>
        <v>4968.9990683321967</v>
      </c>
      <c r="DD288" s="9">
        <f t="shared" si="428"/>
        <v>63561.189999999995</v>
      </c>
      <c r="DE288" s="59">
        <f t="shared" si="429"/>
        <v>0.32835665114671508</v>
      </c>
      <c r="DF288" s="59">
        <f t="shared" si="430"/>
        <v>6.9230001161455171E-3</v>
      </c>
      <c r="DG288" s="59">
        <f t="shared" si="431"/>
        <v>4.8197660600102048E-2</v>
      </c>
      <c r="DH288" s="59">
        <f t="shared" si="432"/>
        <v>0.61652268813703737</v>
      </c>
      <c r="DI288" s="14">
        <f t="shared" si="433"/>
        <v>27558.930769174774</v>
      </c>
      <c r="DJ288" s="14">
        <f t="shared" si="434"/>
        <v>581.04649395572903</v>
      </c>
      <c r="DK288" s="14">
        <f t="shared" si="435"/>
        <v>4045.2233480749551</v>
      </c>
      <c r="DL288" s="14">
        <f t="shared" si="436"/>
        <v>51744.668550668153</v>
      </c>
      <c r="DM288">
        <f t="shared" si="437"/>
        <v>57367.313606608026</v>
      </c>
      <c r="DN288" s="34">
        <f t="shared" si="438"/>
        <v>23843.826467999996</v>
      </c>
      <c r="DO288" s="34">
        <f t="shared" si="439"/>
        <v>502.71804402573594</v>
      </c>
      <c r="DP288" s="34">
        <f t="shared" si="440"/>
        <v>3499.9036916078949</v>
      </c>
      <c r="DQ288" s="9">
        <f t="shared" si="441"/>
        <v>44769.185999999994</v>
      </c>
      <c r="DR288" s="59">
        <f t="shared" si="442"/>
        <v>0.32835665114671503</v>
      </c>
      <c r="DS288" s="59">
        <f t="shared" si="443"/>
        <v>6.9230001161455163E-3</v>
      </c>
      <c r="DT288" s="59">
        <f t="shared" si="444"/>
        <v>4.8197660600102041E-2</v>
      </c>
      <c r="DU288" s="59">
        <f t="shared" si="445"/>
        <v>0.61652268813703726</v>
      </c>
      <c r="DV288" s="14">
        <f t="shared" si="446"/>
        <v>18836.938981149189</v>
      </c>
      <c r="DW288" s="14">
        <f t="shared" si="447"/>
        <v>397.15391876150358</v>
      </c>
      <c r="DX288" s="14">
        <f t="shared" si="448"/>
        <v>2764.970310750909</v>
      </c>
      <c r="DY288" s="14">
        <f t="shared" si="449"/>
        <v>35368.250395946416</v>
      </c>
      <c r="DZ288" s="34" t="e">
        <f t="shared" si="450"/>
        <v>#REF!</v>
      </c>
      <c r="EA288" s="34" t="e">
        <f t="shared" si="451"/>
        <v>#REF!</v>
      </c>
      <c r="EB288" s="34" t="e">
        <f t="shared" si="452"/>
        <v>#REF!</v>
      </c>
      <c r="EC288" s="34" t="e">
        <f t="shared" si="453"/>
        <v>#REF!</v>
      </c>
      <c r="ED288" s="34" t="e">
        <f t="shared" si="454"/>
        <v>#REF!</v>
      </c>
      <c r="EE288" s="59" t="e">
        <f t="shared" si="455"/>
        <v>#REF!</v>
      </c>
      <c r="EF288" s="59" t="e">
        <f t="shared" si="456"/>
        <v>#REF!</v>
      </c>
      <c r="EG288" s="59" t="e">
        <f t="shared" si="457"/>
        <v>#REF!</v>
      </c>
      <c r="EH288" s="59" t="e">
        <f t="shared" si="458"/>
        <v>#REF!</v>
      </c>
      <c r="EI288" s="14" t="e">
        <f t="shared" si="459"/>
        <v>#REF!</v>
      </c>
      <c r="EJ288" s="14" t="e">
        <f t="shared" si="460"/>
        <v>#REF!</v>
      </c>
      <c r="EK288" s="14" t="e">
        <f t="shared" si="461"/>
        <v>#REF!</v>
      </c>
      <c r="EL288" s="14" t="e">
        <f t="shared" si="462"/>
        <v>#REF!</v>
      </c>
      <c r="EM288" t="e">
        <f t="shared" si="463"/>
        <v>#REF!</v>
      </c>
      <c r="EN288" s="34" t="e">
        <f t="shared" si="464"/>
        <v>#REF!</v>
      </c>
      <c r="EO288" s="34" t="e">
        <f t="shared" si="465"/>
        <v>#REF!</v>
      </c>
      <c r="EP288" s="34" t="e">
        <f t="shared" si="466"/>
        <v>#REF!</v>
      </c>
      <c r="EQ288" s="34" t="e">
        <f t="shared" si="467"/>
        <v>#REF!</v>
      </c>
      <c r="ER288" s="59" t="e">
        <f t="shared" si="468"/>
        <v>#REF!</v>
      </c>
      <c r="ES288" s="59" t="e">
        <f t="shared" si="469"/>
        <v>#REF!</v>
      </c>
      <c r="ET288" s="59" t="e">
        <f t="shared" si="470"/>
        <v>#REF!</v>
      </c>
      <c r="EU288" s="59" t="e">
        <f t="shared" si="471"/>
        <v>#REF!</v>
      </c>
      <c r="EV288" s="14" t="e">
        <f t="shared" si="472"/>
        <v>#REF!</v>
      </c>
      <c r="EW288" s="14" t="e">
        <f t="shared" si="473"/>
        <v>#REF!</v>
      </c>
      <c r="EX288" s="14" t="e">
        <f t="shared" si="474"/>
        <v>#REF!</v>
      </c>
      <c r="EY288" s="14" t="e">
        <f t="shared" si="475"/>
        <v>#REF!</v>
      </c>
    </row>
    <row r="289" spans="1:155" x14ac:dyDescent="0.2">
      <c r="A289" s="17">
        <v>30461035</v>
      </c>
      <c r="B289" t="s">
        <v>62</v>
      </c>
      <c r="C289" t="s">
        <v>4288</v>
      </c>
      <c r="D289" t="s">
        <v>4289</v>
      </c>
      <c r="E289" t="s">
        <v>2723</v>
      </c>
      <c r="F289" t="s">
        <v>66</v>
      </c>
      <c r="G289" t="s">
        <v>42</v>
      </c>
      <c r="H289" t="s">
        <v>5436</v>
      </c>
      <c r="I289" t="s">
        <v>68</v>
      </c>
      <c r="J289" s="19" t="s">
        <v>69</v>
      </c>
      <c r="K289" t="s">
        <v>70</v>
      </c>
      <c r="L289">
        <v>1956</v>
      </c>
      <c r="M289">
        <f t="shared" si="385"/>
        <v>1956</v>
      </c>
      <c r="N289">
        <v>63</v>
      </c>
      <c r="O289" s="19">
        <f t="shared" si="386"/>
        <v>63</v>
      </c>
      <c r="P289" t="s">
        <v>54</v>
      </c>
      <c r="Q289" s="19" t="str">
        <f t="shared" si="387"/>
        <v>60-70</v>
      </c>
      <c r="R289" s="23">
        <v>316.99</v>
      </c>
      <c r="S289" s="15">
        <f t="shared" si="388"/>
        <v>0.31698999999999999</v>
      </c>
      <c r="T289">
        <v>30431046</v>
      </c>
      <c r="U289" t="s">
        <v>45</v>
      </c>
      <c r="V289" t="s">
        <v>46</v>
      </c>
      <c r="W289" t="s">
        <v>47</v>
      </c>
      <c r="X289" t="s">
        <v>48</v>
      </c>
      <c r="Y289" t="s">
        <v>71</v>
      </c>
      <c r="Z289" t="s">
        <v>4291</v>
      </c>
      <c r="AA289" t="s">
        <v>4292</v>
      </c>
      <c r="AB289" t="s">
        <v>708</v>
      </c>
      <c r="AC289">
        <v>1956</v>
      </c>
      <c r="AD289">
        <v>126</v>
      </c>
      <c r="AE289" t="str">
        <f t="shared" si="389"/>
        <v>&gt;80</v>
      </c>
      <c r="AF289">
        <v>-37.71990675</v>
      </c>
      <c r="AG289">
        <v>145.09618148999999</v>
      </c>
      <c r="AH289" t="s">
        <v>75</v>
      </c>
      <c r="AI289" t="s">
        <v>76</v>
      </c>
      <c r="AJ289" s="33" t="s">
        <v>77</v>
      </c>
      <c r="AL289" t="s">
        <v>48</v>
      </c>
      <c r="AM289" t="s">
        <v>86</v>
      </c>
      <c r="AN289">
        <v>220</v>
      </c>
      <c r="AO289" s="69">
        <v>4</v>
      </c>
      <c r="AP289">
        <v>2</v>
      </c>
      <c r="AQ289">
        <v>0</v>
      </c>
      <c r="AR289">
        <v>1</v>
      </c>
      <c r="AS289" s="82" t="str">
        <f t="shared" si="390"/>
        <v>Gw-0-1</v>
      </c>
      <c r="AT289" s="14">
        <f t="shared" si="391"/>
        <v>78824</v>
      </c>
      <c r="AU289" s="81">
        <f>VLOOKUP(C289,Bushfire_Vlookup!$F$2:$H$12575,3,FALSE)</f>
        <v>1661.908048</v>
      </c>
      <c r="AV289" s="14">
        <f>VLOOKUP(AS289,Safety_collateral_Vlookup!$J$3:$L$20,2,FALSE)</f>
        <v>11570.139925214824</v>
      </c>
      <c r="AW289" s="14">
        <f>VLOOKUP(AS289,Safety_collateral_Vlookup!$J$3:$L$20,3,FALSE)</f>
        <v>148000</v>
      </c>
      <c r="AX289" s="48">
        <f t="shared" si="392"/>
        <v>256139.80318742021</v>
      </c>
      <c r="AY289" s="49">
        <f t="shared" si="476"/>
        <v>24091.239999999998</v>
      </c>
      <c r="AZ289" s="14">
        <v>76000</v>
      </c>
      <c r="BA289" s="16">
        <f t="shared" si="393"/>
        <v>10.632072204976591</v>
      </c>
      <c r="BB289" t="e">
        <f>IF(BA289&lt;=#REF!,#REF!,IF(BA289&lt;=#REF!,#REF!,IF(BA289&lt;=#REF!,#REF!,IF(BA289&lt;=#REF!,#REF!,#REF!))))</f>
        <v>#REF!</v>
      </c>
      <c r="BC289" s="51">
        <v>5</v>
      </c>
      <c r="BD289" s="21">
        <v>70</v>
      </c>
      <c r="BE289" s="21">
        <v>6.4399999999999999E-2</v>
      </c>
      <c r="BF289" s="26">
        <f t="shared" si="394"/>
        <v>1571.3798656051829</v>
      </c>
      <c r="BG289" s="21">
        <v>7</v>
      </c>
      <c r="BH289" s="21">
        <f t="shared" si="395"/>
        <v>54.6</v>
      </c>
      <c r="BI289" s="28">
        <f t="shared" si="396"/>
        <v>2.2519960070400004E-2</v>
      </c>
      <c r="BJ289" s="27">
        <f t="shared" si="397"/>
        <v>2.2519960070400004E-2</v>
      </c>
      <c r="BK289" s="28">
        <f t="shared" si="398"/>
        <v>0.3452594593589744</v>
      </c>
      <c r="BL289" s="35">
        <f t="shared" si="399"/>
        <v>3.6708235013557968</v>
      </c>
      <c r="BM289" s="21" t="str">
        <f t="shared" si="400"/>
        <v>Cr4</v>
      </c>
      <c r="BN289" s="51">
        <v>4</v>
      </c>
      <c r="BO289" s="21">
        <v>1</v>
      </c>
      <c r="BP289" s="50" t="s">
        <v>5497</v>
      </c>
      <c r="BQ289" s="14">
        <v>78824</v>
      </c>
      <c r="BR289">
        <f>IFERROR(VLOOKUP(AO289,'Model Failure data- Lines'!$A$37:$E$41,3,FALSE),'Model Failure data- Lines'!$C$37)</f>
        <v>0.45419999999999999</v>
      </c>
      <c r="BS289" s="14">
        <f t="shared" si="401"/>
        <v>116338.69860772626</v>
      </c>
      <c r="BT289" s="34">
        <f t="shared" si="383"/>
        <v>21488.191673321846</v>
      </c>
      <c r="BU289" s="34">
        <f t="shared" si="402"/>
        <v>5.4140758038827341</v>
      </c>
      <c r="BV289" s="54">
        <f t="shared" si="403"/>
        <v>94850.506934404402</v>
      </c>
      <c r="BW289">
        <f>IFERROR(VLOOKUP(AO289,'Model Failure data- Lines'!$A$37:$E$41,4,FALSE),'Model Failure data- Lines'!$D$37)</f>
        <v>0.40249999999999997</v>
      </c>
      <c r="BX289" s="14">
        <f t="shared" si="404"/>
        <v>103096.27078293663</v>
      </c>
      <c r="BY289" s="34">
        <f t="shared" si="405"/>
        <v>19166.401621063022</v>
      </c>
      <c r="BZ289" s="71">
        <f t="shared" si="406"/>
        <v>5.379010250397676</v>
      </c>
      <c r="CA289" s="71">
        <f t="shared" si="407"/>
        <v>83929.869161873605</v>
      </c>
      <c r="CB289" s="56">
        <v>1</v>
      </c>
      <c r="CC289">
        <f>IFERROR(VLOOKUP(AO289,'Model Failure data- Lines'!$A$37:$E$41,5,FALSE),'Model Failure data- Lines'!$E$37)</f>
        <v>0.28349999999999997</v>
      </c>
      <c r="CD289" s="14">
        <f t="shared" si="408"/>
        <v>72615.634203633628</v>
      </c>
      <c r="CE289" s="34">
        <f t="shared" si="409"/>
        <v>15248.320597025608</v>
      </c>
      <c r="CF289" s="34">
        <f t="shared" si="410"/>
        <v>4.762205368229095</v>
      </c>
      <c r="CG289" s="54">
        <f t="shared" si="411"/>
        <v>57367.313606608019</v>
      </c>
      <c r="CH289" t="e">
        <f>IFERROR(VLOOKUP(AO289,'Model Failure data- Lines'!#REF!,3,FALSE),'Model Failure data- Lines'!#REF!)</f>
        <v>#REF!</v>
      </c>
      <c r="CI289" s="14" t="e">
        <f t="shared" si="412"/>
        <v>#REF!</v>
      </c>
      <c r="CJ289" s="34">
        <f t="shared" si="413"/>
        <v>20610.901578132689</v>
      </c>
      <c r="CK289" s="34" t="e">
        <f t="shared" si="414"/>
        <v>#REF!</v>
      </c>
      <c r="CL289" s="54" t="e">
        <f t="shared" si="415"/>
        <v>#REF!</v>
      </c>
      <c r="CM289" t="e">
        <f>IFERROR(VLOOKUP(AO289,'Model Failure data- Lines'!#REF!,4,FALSE),'Model Failure data- Lines'!#REF!)</f>
        <v>#REF!</v>
      </c>
      <c r="CN289" s="14" t="e">
        <f t="shared" si="416"/>
        <v>#REF!</v>
      </c>
      <c r="CO289" s="34">
        <f t="shared" si="417"/>
        <v>17633.349875866603</v>
      </c>
      <c r="CP289" s="34" t="e">
        <f t="shared" si="418"/>
        <v>#REF!</v>
      </c>
      <c r="CQ289" s="54" t="e">
        <f t="shared" si="419"/>
        <v>#REF!</v>
      </c>
      <c r="CR289" t="e">
        <f>IFERROR(VLOOKUP(AO289,'Model Failure data- Lines'!#REF!,5,FALSE),'Model Failure data- Lines'!#REF!)</f>
        <v>#REF!</v>
      </c>
      <c r="CS289" s="14" t="e">
        <f t="shared" si="420"/>
        <v>#REF!</v>
      </c>
      <c r="CT289" s="34">
        <f t="shared" si="421"/>
        <v>12906.559722319183</v>
      </c>
      <c r="CU289" s="34" t="e">
        <f t="shared" si="422"/>
        <v>#REF!</v>
      </c>
      <c r="CV289" s="54" t="e">
        <f t="shared" si="423"/>
        <v>#REF!</v>
      </c>
      <c r="CW289" t="s">
        <v>708</v>
      </c>
      <c r="CY289">
        <v>1</v>
      </c>
      <c r="CZ289">
        <f t="shared" si="424"/>
        <v>83929.869161873605</v>
      </c>
      <c r="DA289" s="34">
        <f t="shared" si="425"/>
        <v>33852.346219999999</v>
      </c>
      <c r="DB289" s="34">
        <f t="shared" si="426"/>
        <v>713.73549460443996</v>
      </c>
      <c r="DC289" s="34">
        <f t="shared" si="427"/>
        <v>4968.9990683321967</v>
      </c>
      <c r="DD289" s="9">
        <f t="shared" si="428"/>
        <v>63561.189999999995</v>
      </c>
      <c r="DE289" s="59">
        <f t="shared" si="429"/>
        <v>0.32835665114671508</v>
      </c>
      <c r="DF289" s="59">
        <f t="shared" si="430"/>
        <v>6.9230001161455171E-3</v>
      </c>
      <c r="DG289" s="59">
        <f t="shared" si="431"/>
        <v>4.8197660600102048E-2</v>
      </c>
      <c r="DH289" s="59">
        <f t="shared" si="432"/>
        <v>0.61652268813703737</v>
      </c>
      <c r="DI289" s="14">
        <f t="shared" si="433"/>
        <v>27558.930769174774</v>
      </c>
      <c r="DJ289" s="14">
        <f t="shared" si="434"/>
        <v>581.04649395572903</v>
      </c>
      <c r="DK289" s="14">
        <f t="shared" si="435"/>
        <v>4045.2233480749551</v>
      </c>
      <c r="DL289" s="14">
        <f t="shared" si="436"/>
        <v>51744.668550668153</v>
      </c>
      <c r="DM289">
        <f t="shared" si="437"/>
        <v>57367.313606608026</v>
      </c>
      <c r="DN289" s="34">
        <f t="shared" si="438"/>
        <v>23843.826467999996</v>
      </c>
      <c r="DO289" s="34">
        <f t="shared" si="439"/>
        <v>502.71804402573594</v>
      </c>
      <c r="DP289" s="34">
        <f t="shared" si="440"/>
        <v>3499.9036916078949</v>
      </c>
      <c r="DQ289" s="9">
        <f t="shared" si="441"/>
        <v>44769.185999999994</v>
      </c>
      <c r="DR289" s="59">
        <f t="shared" si="442"/>
        <v>0.32835665114671503</v>
      </c>
      <c r="DS289" s="59">
        <f t="shared" si="443"/>
        <v>6.9230001161455163E-3</v>
      </c>
      <c r="DT289" s="59">
        <f t="shared" si="444"/>
        <v>4.8197660600102041E-2</v>
      </c>
      <c r="DU289" s="59">
        <f t="shared" si="445"/>
        <v>0.61652268813703726</v>
      </c>
      <c r="DV289" s="14">
        <f t="shared" si="446"/>
        <v>18836.938981149189</v>
      </c>
      <c r="DW289" s="14">
        <f t="shared" si="447"/>
        <v>397.15391876150358</v>
      </c>
      <c r="DX289" s="14">
        <f t="shared" si="448"/>
        <v>2764.970310750909</v>
      </c>
      <c r="DY289" s="14">
        <f t="shared" si="449"/>
        <v>35368.250395946416</v>
      </c>
      <c r="DZ289" s="34" t="e">
        <f t="shared" si="450"/>
        <v>#REF!</v>
      </c>
      <c r="EA289" s="34" t="e">
        <f t="shared" si="451"/>
        <v>#REF!</v>
      </c>
      <c r="EB289" s="34" t="e">
        <f t="shared" si="452"/>
        <v>#REF!</v>
      </c>
      <c r="EC289" s="34" t="e">
        <f t="shared" si="453"/>
        <v>#REF!</v>
      </c>
      <c r="ED289" s="34" t="e">
        <f t="shared" si="454"/>
        <v>#REF!</v>
      </c>
      <c r="EE289" s="59" t="e">
        <f t="shared" si="455"/>
        <v>#REF!</v>
      </c>
      <c r="EF289" s="59" t="e">
        <f t="shared" si="456"/>
        <v>#REF!</v>
      </c>
      <c r="EG289" s="59" t="e">
        <f t="shared" si="457"/>
        <v>#REF!</v>
      </c>
      <c r="EH289" s="59" t="e">
        <f t="shared" si="458"/>
        <v>#REF!</v>
      </c>
      <c r="EI289" s="14" t="e">
        <f t="shared" si="459"/>
        <v>#REF!</v>
      </c>
      <c r="EJ289" s="14" t="e">
        <f t="shared" si="460"/>
        <v>#REF!</v>
      </c>
      <c r="EK289" s="14" t="e">
        <f t="shared" si="461"/>
        <v>#REF!</v>
      </c>
      <c r="EL289" s="14" t="e">
        <f t="shared" si="462"/>
        <v>#REF!</v>
      </c>
      <c r="EM289" t="e">
        <f t="shared" si="463"/>
        <v>#REF!</v>
      </c>
      <c r="EN289" s="34" t="e">
        <f t="shared" si="464"/>
        <v>#REF!</v>
      </c>
      <c r="EO289" s="34" t="e">
        <f t="shared" si="465"/>
        <v>#REF!</v>
      </c>
      <c r="EP289" s="34" t="e">
        <f t="shared" si="466"/>
        <v>#REF!</v>
      </c>
      <c r="EQ289" s="34" t="e">
        <f t="shared" si="467"/>
        <v>#REF!</v>
      </c>
      <c r="ER289" s="59" t="e">
        <f t="shared" si="468"/>
        <v>#REF!</v>
      </c>
      <c r="ES289" s="59" t="e">
        <f t="shared" si="469"/>
        <v>#REF!</v>
      </c>
      <c r="ET289" s="59" t="e">
        <f t="shared" si="470"/>
        <v>#REF!</v>
      </c>
      <c r="EU289" s="59" t="e">
        <f t="shared" si="471"/>
        <v>#REF!</v>
      </c>
      <c r="EV289" s="14" t="e">
        <f t="shared" si="472"/>
        <v>#REF!</v>
      </c>
      <c r="EW289" s="14" t="e">
        <f t="shared" si="473"/>
        <v>#REF!</v>
      </c>
      <c r="EX289" s="14" t="e">
        <f t="shared" si="474"/>
        <v>#REF!</v>
      </c>
      <c r="EY289" s="14" t="e">
        <f t="shared" si="475"/>
        <v>#REF!</v>
      </c>
    </row>
    <row r="290" spans="1:155" x14ac:dyDescent="0.2">
      <c r="A290" s="17">
        <v>30050878</v>
      </c>
      <c r="B290" t="s">
        <v>62</v>
      </c>
      <c r="C290" t="s">
        <v>1484</v>
      </c>
      <c r="D290" t="s">
        <v>1485</v>
      </c>
      <c r="E290" t="s">
        <v>798</v>
      </c>
      <c r="F290" t="s">
        <v>66</v>
      </c>
      <c r="G290" t="s">
        <v>42</v>
      </c>
      <c r="H290" t="s">
        <v>1486</v>
      </c>
      <c r="I290" t="s">
        <v>68</v>
      </c>
      <c r="J290" s="19" t="s">
        <v>69</v>
      </c>
      <c r="K290" t="s">
        <v>70</v>
      </c>
      <c r="L290">
        <v>1956</v>
      </c>
      <c r="M290">
        <f t="shared" si="385"/>
        <v>1956</v>
      </c>
      <c r="N290">
        <v>63</v>
      </c>
      <c r="O290" s="19">
        <f t="shared" si="386"/>
        <v>63</v>
      </c>
      <c r="P290" t="s">
        <v>54</v>
      </c>
      <c r="Q290" s="19" t="str">
        <f t="shared" si="387"/>
        <v>60-70</v>
      </c>
      <c r="R290" s="23">
        <v>374.6</v>
      </c>
      <c r="S290" s="15">
        <f t="shared" si="388"/>
        <v>0.37460000000000004</v>
      </c>
      <c r="T290">
        <v>30310962</v>
      </c>
      <c r="U290" t="s">
        <v>45</v>
      </c>
      <c r="V290" t="s">
        <v>46</v>
      </c>
      <c r="W290" t="s">
        <v>47</v>
      </c>
      <c r="X290" t="s">
        <v>48</v>
      </c>
      <c r="Y290" t="s">
        <v>201</v>
      </c>
      <c r="Z290" t="s">
        <v>1487</v>
      </c>
      <c r="AA290" t="s">
        <v>1488</v>
      </c>
      <c r="AB290" t="s">
        <v>799</v>
      </c>
      <c r="AC290">
        <v>1956</v>
      </c>
      <c r="AD290">
        <v>126</v>
      </c>
      <c r="AE290" t="str">
        <f t="shared" si="389"/>
        <v>&gt;80</v>
      </c>
      <c r="AF290">
        <v>-37.717974689999998</v>
      </c>
      <c r="AG290">
        <v>145.09349867</v>
      </c>
      <c r="AH290" t="s">
        <v>75</v>
      </c>
      <c r="AI290" t="s">
        <v>76</v>
      </c>
      <c r="AJ290" s="33" t="s">
        <v>77</v>
      </c>
      <c r="AL290" t="s">
        <v>78</v>
      </c>
      <c r="AM290" t="s">
        <v>79</v>
      </c>
      <c r="AN290">
        <v>220</v>
      </c>
      <c r="AO290" s="70">
        <v>4</v>
      </c>
      <c r="AP290">
        <v>2</v>
      </c>
      <c r="AQ290">
        <v>0</v>
      </c>
      <c r="AR290">
        <v>1</v>
      </c>
      <c r="AS290" s="82" t="str">
        <f t="shared" si="390"/>
        <v>Gw-0-1</v>
      </c>
      <c r="AT290" s="14">
        <f t="shared" si="391"/>
        <v>78824</v>
      </c>
      <c r="AU290" s="81">
        <f>VLOOKUP(C290,Bushfire_Vlookup!$F$2:$H$12575,3,FALSE)</f>
        <v>1760.82294</v>
      </c>
      <c r="AV290" s="14">
        <f>VLOOKUP(AS290,Safety_collateral_Vlookup!$J$3:$L$20,2,FALSE)</f>
        <v>11570.139925214824</v>
      </c>
      <c r="AW290" s="14">
        <f>VLOOKUP(AS290,Safety_collateral_Vlookup!$J$3:$L$20,3,FALSE)</f>
        <v>148000</v>
      </c>
      <c r="AX290" s="48">
        <f t="shared" si="392"/>
        <v>256245.34537718422</v>
      </c>
      <c r="AY290" s="49">
        <f t="shared" si="476"/>
        <v>28469.600000000002</v>
      </c>
      <c r="AZ290" s="14">
        <v>76000</v>
      </c>
      <c r="BA290" s="16">
        <f t="shared" si="393"/>
        <v>9.0006654599005316</v>
      </c>
      <c r="BB290" t="e">
        <f>IF(BA290&lt;=#REF!,#REF!,IF(BA290&lt;=#REF!,#REF!,IF(BA290&lt;=#REF!,#REF!,IF(BA290&lt;=#REF!,#REF!,#REF!))))</f>
        <v>#REF!</v>
      </c>
      <c r="BC290" s="51">
        <v>4</v>
      </c>
      <c r="BD290" s="21">
        <v>70</v>
      </c>
      <c r="BE290" s="21">
        <v>6.4399999999999999E-2</v>
      </c>
      <c r="BF290" s="26">
        <f t="shared" si="394"/>
        <v>1856.9636192173305</v>
      </c>
      <c r="BG290" s="21">
        <v>7</v>
      </c>
      <c r="BH290" s="21">
        <f t="shared" si="395"/>
        <v>54.6</v>
      </c>
      <c r="BI290" s="28">
        <f t="shared" si="396"/>
        <v>2.2519960070400004E-2</v>
      </c>
      <c r="BJ290" s="27">
        <f t="shared" si="397"/>
        <v>2.2519960070400004E-2</v>
      </c>
      <c r="BK290" s="28">
        <f t="shared" si="398"/>
        <v>0.34525945935897445</v>
      </c>
      <c r="BL290" s="35">
        <f t="shared" si="399"/>
        <v>3.1075648905562532</v>
      </c>
      <c r="BM290" s="21" t="str">
        <f t="shared" si="400"/>
        <v>Cr4</v>
      </c>
      <c r="BN290" s="51">
        <v>4</v>
      </c>
      <c r="BO290" s="21">
        <v>1</v>
      </c>
      <c r="BP290" s="50" t="s">
        <v>5497</v>
      </c>
      <c r="BQ290" s="14">
        <v>78824</v>
      </c>
      <c r="BR290">
        <f>IFERROR(VLOOKUP(AO290,'Model Failure data- Lines'!$A$37:$E$41,3,FALSE),'Model Failure data- Lines'!$C$37)</f>
        <v>0.45419999999999999</v>
      </c>
      <c r="BS290" s="14">
        <f t="shared" si="401"/>
        <v>116386.63587031707</v>
      </c>
      <c r="BT290" s="34">
        <f t="shared" si="383"/>
        <v>25393.471720957648</v>
      </c>
      <c r="BU290" s="34">
        <f t="shared" si="402"/>
        <v>4.5833290205159809</v>
      </c>
      <c r="BV290" s="54">
        <f t="shared" si="403"/>
        <v>90993.164149359422</v>
      </c>
      <c r="BW290">
        <f>IFERROR(VLOOKUP(AO290,'Model Failure data- Lines'!$A$37:$E$41,4,FALSE),'Model Failure data- Lines'!$D$37)</f>
        <v>0.40249999999999997</v>
      </c>
      <c r="BX290" s="14">
        <f t="shared" si="404"/>
        <v>103138.75151431664</v>
      </c>
      <c r="BY290" s="34">
        <f t="shared" si="405"/>
        <v>22649.717805767403</v>
      </c>
      <c r="BZ290" s="71">
        <f t="shared" si="406"/>
        <v>4.5536439967501021</v>
      </c>
      <c r="CA290" s="71">
        <f t="shared" si="407"/>
        <v>80489.033708549236</v>
      </c>
      <c r="CB290" s="56">
        <v>1</v>
      </c>
      <c r="CC290">
        <f>IFERROR(VLOOKUP(AO290,'Model Failure data- Lines'!$A$37:$E$41,5,FALSE),'Model Failure data- Lines'!$E$37)</f>
        <v>0.28349999999999997</v>
      </c>
      <c r="CD290" s="14">
        <f t="shared" si="408"/>
        <v>72645.555414431714</v>
      </c>
      <c r="CE290" s="34">
        <f t="shared" si="409"/>
        <v>18019.561802094053</v>
      </c>
      <c r="CF290" s="34">
        <f t="shared" si="410"/>
        <v>4.0314829079800143</v>
      </c>
      <c r="CG290" s="54">
        <f t="shared" si="411"/>
        <v>54625.993612337661</v>
      </c>
      <c r="CH290" t="e">
        <f>IFERROR(VLOOKUP(AO290,'Model Failure data- Lines'!#REF!,3,FALSE),'Model Failure data- Lines'!#REF!)</f>
        <v>#REF!</v>
      </c>
      <c r="CI290" s="14" t="e">
        <f t="shared" si="412"/>
        <v>#REF!</v>
      </c>
      <c r="CJ290" s="34">
        <f t="shared" si="413"/>
        <v>24356.742266849131</v>
      </c>
      <c r="CK290" s="34" t="e">
        <f t="shared" si="414"/>
        <v>#REF!</v>
      </c>
      <c r="CL290" s="54" t="e">
        <f t="shared" si="415"/>
        <v>#REF!</v>
      </c>
      <c r="CM290" t="e">
        <f>IFERROR(VLOOKUP(AO290,'Model Failure data- Lines'!#REF!,4,FALSE),'Model Failure data- Lines'!#REF!)</f>
        <v>#REF!</v>
      </c>
      <c r="CN290" s="14" t="e">
        <f t="shared" si="416"/>
        <v>#REF!</v>
      </c>
      <c r="CO290" s="34">
        <f t="shared" si="417"/>
        <v>20838.048088266605</v>
      </c>
      <c r="CP290" s="34" t="e">
        <f t="shared" si="418"/>
        <v>#REF!</v>
      </c>
      <c r="CQ290" s="54" t="e">
        <f t="shared" si="419"/>
        <v>#REF!</v>
      </c>
      <c r="CR290" t="e">
        <f>IFERROR(VLOOKUP(AO290,'Model Failure data- Lines'!#REF!,5,FALSE),'Model Failure data- Lines'!#REF!)</f>
        <v>#REF!</v>
      </c>
      <c r="CS290" s="14" t="e">
        <f t="shared" si="420"/>
        <v>#REF!</v>
      </c>
      <c r="CT290" s="34">
        <f t="shared" si="421"/>
        <v>15252.207552228043</v>
      </c>
      <c r="CU290" s="34" t="e">
        <f t="shared" si="422"/>
        <v>#REF!</v>
      </c>
      <c r="CV290" s="54" t="e">
        <f t="shared" si="423"/>
        <v>#REF!</v>
      </c>
      <c r="CW290" t="s">
        <v>799</v>
      </c>
      <c r="CY290">
        <v>1</v>
      </c>
      <c r="CZ290">
        <f t="shared" si="424"/>
        <v>80489.033708549236</v>
      </c>
      <c r="DA290" s="34">
        <f t="shared" si="425"/>
        <v>33852.346219999999</v>
      </c>
      <c r="DB290" s="34">
        <f t="shared" si="426"/>
        <v>756.21622598444992</v>
      </c>
      <c r="DC290" s="34">
        <f t="shared" si="427"/>
        <v>4968.9990683321967</v>
      </c>
      <c r="DD290" s="9">
        <f t="shared" si="428"/>
        <v>63561.189999999995</v>
      </c>
      <c r="DE290" s="59">
        <f t="shared" si="429"/>
        <v>0.3282214077925984</v>
      </c>
      <c r="DF290" s="59">
        <f t="shared" si="430"/>
        <v>7.3320281163135846E-3</v>
      </c>
      <c r="DG290" s="59">
        <f t="shared" si="431"/>
        <v>4.817780897456813E-2</v>
      </c>
      <c r="DH290" s="59">
        <f t="shared" si="432"/>
        <v>0.61626875511651991</v>
      </c>
      <c r="DI290" s="14">
        <f t="shared" si="433"/>
        <v>26418.223955685939</v>
      </c>
      <c r="DJ290" s="14">
        <f t="shared" si="434"/>
        <v>590.14785820599479</v>
      </c>
      <c r="DK290" s="14">
        <f t="shared" si="435"/>
        <v>3877.7852905580603</v>
      </c>
      <c r="DL290" s="14">
        <f t="shared" si="436"/>
        <v>49602.876604099241</v>
      </c>
      <c r="DM290">
        <f t="shared" si="437"/>
        <v>54625.993612337668</v>
      </c>
      <c r="DN290" s="34">
        <f t="shared" si="438"/>
        <v>23843.826467999996</v>
      </c>
      <c r="DO290" s="34">
        <f t="shared" si="439"/>
        <v>532.6392548238299</v>
      </c>
      <c r="DP290" s="34">
        <f t="shared" si="440"/>
        <v>3499.9036916078949</v>
      </c>
      <c r="DQ290" s="9">
        <f t="shared" si="441"/>
        <v>44769.185999999994</v>
      </c>
      <c r="DR290" s="59">
        <f t="shared" si="442"/>
        <v>0.3282214077925984</v>
      </c>
      <c r="DS290" s="59">
        <f t="shared" si="443"/>
        <v>7.3320281163135846E-3</v>
      </c>
      <c r="DT290" s="59">
        <f t="shared" si="444"/>
        <v>4.817780897456813E-2</v>
      </c>
      <c r="DU290" s="59">
        <f t="shared" si="445"/>
        <v>0.61626875511651991</v>
      </c>
      <c r="DV290" s="14">
        <f t="shared" si="446"/>
        <v>17929.420525510955</v>
      </c>
      <c r="DW290" s="14">
        <f t="shared" si="447"/>
        <v>400.51932104722601</v>
      </c>
      <c r="DX290" s="14">
        <f t="shared" si="448"/>
        <v>2631.7606853011825</v>
      </c>
      <c r="DY290" s="14">
        <f t="shared" si="449"/>
        <v>33664.293080478303</v>
      </c>
      <c r="DZ290" s="34" t="e">
        <f t="shared" si="450"/>
        <v>#REF!</v>
      </c>
      <c r="EA290" s="34" t="e">
        <f t="shared" si="451"/>
        <v>#REF!</v>
      </c>
      <c r="EB290" s="34" t="e">
        <f t="shared" si="452"/>
        <v>#REF!</v>
      </c>
      <c r="EC290" s="34" t="e">
        <f t="shared" si="453"/>
        <v>#REF!</v>
      </c>
      <c r="ED290" s="34" t="e">
        <f t="shared" si="454"/>
        <v>#REF!</v>
      </c>
      <c r="EE290" s="59" t="e">
        <f t="shared" si="455"/>
        <v>#REF!</v>
      </c>
      <c r="EF290" s="59" t="e">
        <f t="shared" si="456"/>
        <v>#REF!</v>
      </c>
      <c r="EG290" s="59" t="e">
        <f t="shared" si="457"/>
        <v>#REF!</v>
      </c>
      <c r="EH290" s="59" t="e">
        <f t="shared" si="458"/>
        <v>#REF!</v>
      </c>
      <c r="EI290" s="14" t="e">
        <f t="shared" si="459"/>
        <v>#REF!</v>
      </c>
      <c r="EJ290" s="14" t="e">
        <f t="shared" si="460"/>
        <v>#REF!</v>
      </c>
      <c r="EK290" s="14" t="e">
        <f t="shared" si="461"/>
        <v>#REF!</v>
      </c>
      <c r="EL290" s="14" t="e">
        <f t="shared" si="462"/>
        <v>#REF!</v>
      </c>
      <c r="EM290" t="e">
        <f t="shared" si="463"/>
        <v>#REF!</v>
      </c>
      <c r="EN290" s="34" t="e">
        <f t="shared" si="464"/>
        <v>#REF!</v>
      </c>
      <c r="EO290" s="34" t="e">
        <f t="shared" si="465"/>
        <v>#REF!</v>
      </c>
      <c r="EP290" s="34" t="e">
        <f t="shared" si="466"/>
        <v>#REF!</v>
      </c>
      <c r="EQ290" s="34" t="e">
        <f t="shared" si="467"/>
        <v>#REF!</v>
      </c>
      <c r="ER290" s="59" t="e">
        <f t="shared" si="468"/>
        <v>#REF!</v>
      </c>
      <c r="ES290" s="59" t="e">
        <f t="shared" si="469"/>
        <v>#REF!</v>
      </c>
      <c r="ET290" s="59" t="e">
        <f t="shared" si="470"/>
        <v>#REF!</v>
      </c>
      <c r="EU290" s="59" t="e">
        <f t="shared" si="471"/>
        <v>#REF!</v>
      </c>
      <c r="EV290" s="14" t="e">
        <f t="shared" si="472"/>
        <v>#REF!</v>
      </c>
      <c r="EW290" s="14" t="e">
        <f t="shared" si="473"/>
        <v>#REF!</v>
      </c>
      <c r="EX290" s="14" t="e">
        <f t="shared" si="474"/>
        <v>#REF!</v>
      </c>
      <c r="EY290" s="14" t="e">
        <f t="shared" si="475"/>
        <v>#REF!</v>
      </c>
    </row>
    <row r="291" spans="1:155" x14ac:dyDescent="0.2">
      <c r="A291" s="17">
        <v>30210563</v>
      </c>
      <c r="B291" t="s">
        <v>62</v>
      </c>
      <c r="C291" t="s">
        <v>1484</v>
      </c>
      <c r="D291" t="s">
        <v>1485</v>
      </c>
      <c r="E291" t="s">
        <v>798</v>
      </c>
      <c r="F291" t="s">
        <v>66</v>
      </c>
      <c r="G291" t="s">
        <v>42</v>
      </c>
      <c r="H291" t="s">
        <v>3701</v>
      </c>
      <c r="I291" t="s">
        <v>68</v>
      </c>
      <c r="J291" s="19" t="s">
        <v>69</v>
      </c>
      <c r="K291" t="s">
        <v>70</v>
      </c>
      <c r="L291">
        <v>1956</v>
      </c>
      <c r="M291">
        <f t="shared" si="385"/>
        <v>1956</v>
      </c>
      <c r="N291">
        <v>63</v>
      </c>
      <c r="O291" s="19">
        <f t="shared" si="386"/>
        <v>63</v>
      </c>
      <c r="P291" t="s">
        <v>54</v>
      </c>
      <c r="Q291" s="19" t="str">
        <f t="shared" si="387"/>
        <v>60-70</v>
      </c>
      <c r="R291" s="23">
        <v>374.6</v>
      </c>
      <c r="S291" s="15">
        <f t="shared" si="388"/>
        <v>0.37460000000000004</v>
      </c>
      <c r="T291">
        <v>30310962</v>
      </c>
      <c r="U291" t="s">
        <v>45</v>
      </c>
      <c r="V291" t="s">
        <v>46</v>
      </c>
      <c r="W291" t="s">
        <v>47</v>
      </c>
      <c r="X291" t="s">
        <v>48</v>
      </c>
      <c r="Y291" t="s">
        <v>201</v>
      </c>
      <c r="Z291" t="s">
        <v>1487</v>
      </c>
      <c r="AA291" t="s">
        <v>1488</v>
      </c>
      <c r="AB291" t="s">
        <v>799</v>
      </c>
      <c r="AC291">
        <v>1956</v>
      </c>
      <c r="AD291">
        <v>126</v>
      </c>
      <c r="AE291" t="str">
        <f t="shared" si="389"/>
        <v>&gt;80</v>
      </c>
      <c r="AF291">
        <v>-37.717974689999998</v>
      </c>
      <c r="AG291">
        <v>145.09349867</v>
      </c>
      <c r="AH291" t="s">
        <v>75</v>
      </c>
      <c r="AI291" t="s">
        <v>76</v>
      </c>
      <c r="AJ291" s="33" t="s">
        <v>77</v>
      </c>
      <c r="AL291" t="s">
        <v>48</v>
      </c>
      <c r="AM291" t="s">
        <v>86</v>
      </c>
      <c r="AN291">
        <v>220</v>
      </c>
      <c r="AO291" s="69">
        <v>4</v>
      </c>
      <c r="AP291">
        <v>2</v>
      </c>
      <c r="AQ291">
        <v>0</v>
      </c>
      <c r="AR291">
        <v>1</v>
      </c>
      <c r="AS291" s="82" t="str">
        <f t="shared" si="390"/>
        <v>Gw-0-1</v>
      </c>
      <c r="AT291" s="14">
        <f t="shared" si="391"/>
        <v>78824</v>
      </c>
      <c r="AU291" s="81">
        <f>VLOOKUP(C291,Bushfire_Vlookup!$F$2:$H$12575,3,FALSE)</f>
        <v>1760.82294</v>
      </c>
      <c r="AV291" s="14">
        <f>VLOOKUP(AS291,Safety_collateral_Vlookup!$J$3:$L$20,2,FALSE)</f>
        <v>11570.139925214824</v>
      </c>
      <c r="AW291" s="14">
        <f>VLOOKUP(AS291,Safety_collateral_Vlookup!$J$3:$L$20,3,FALSE)</f>
        <v>148000</v>
      </c>
      <c r="AX291" s="48">
        <f t="shared" si="392"/>
        <v>256245.34537718422</v>
      </c>
      <c r="AY291" s="49">
        <f t="shared" si="476"/>
        <v>28469.600000000002</v>
      </c>
      <c r="AZ291" s="14">
        <v>76000</v>
      </c>
      <c r="BA291" s="16">
        <f t="shared" si="393"/>
        <v>9.0006654599005316</v>
      </c>
      <c r="BB291" t="e">
        <f>IF(BA291&lt;=#REF!,#REF!,IF(BA291&lt;=#REF!,#REF!,IF(BA291&lt;=#REF!,#REF!,IF(BA291&lt;=#REF!,#REF!,#REF!))))</f>
        <v>#REF!</v>
      </c>
      <c r="BC291" s="51">
        <v>4</v>
      </c>
      <c r="BD291" s="21">
        <v>70</v>
      </c>
      <c r="BE291" s="21">
        <v>6.4399999999999999E-2</v>
      </c>
      <c r="BF291" s="26">
        <f t="shared" si="394"/>
        <v>1856.9636192173305</v>
      </c>
      <c r="BG291" s="21">
        <v>7</v>
      </c>
      <c r="BH291" s="21">
        <f t="shared" si="395"/>
        <v>54.6</v>
      </c>
      <c r="BI291" s="28">
        <f t="shared" si="396"/>
        <v>2.2519960070400004E-2</v>
      </c>
      <c r="BJ291" s="27">
        <f t="shared" si="397"/>
        <v>2.2519960070400004E-2</v>
      </c>
      <c r="BK291" s="28">
        <f t="shared" si="398"/>
        <v>0.34525945935897445</v>
      </c>
      <c r="BL291" s="35">
        <f t="shared" si="399"/>
        <v>3.1075648905562532</v>
      </c>
      <c r="BM291" s="21" t="str">
        <f t="shared" si="400"/>
        <v>Cr4</v>
      </c>
      <c r="BN291" s="51">
        <v>4</v>
      </c>
      <c r="BO291" s="21">
        <v>1</v>
      </c>
      <c r="BP291" s="50" t="s">
        <v>5497</v>
      </c>
      <c r="BQ291" s="14">
        <v>78824</v>
      </c>
      <c r="BR291">
        <f>IFERROR(VLOOKUP(AO291,'Model Failure data- Lines'!$A$37:$E$41,3,FALSE),'Model Failure data- Lines'!$C$37)</f>
        <v>0.45419999999999999</v>
      </c>
      <c r="BS291" s="14">
        <f t="shared" si="401"/>
        <v>116386.63587031707</v>
      </c>
      <c r="BT291" s="34">
        <f t="shared" si="383"/>
        <v>25393.471720957648</v>
      </c>
      <c r="BU291" s="34">
        <f t="shared" si="402"/>
        <v>4.5833290205159809</v>
      </c>
      <c r="BV291" s="54">
        <f t="shared" si="403"/>
        <v>90993.164149359422</v>
      </c>
      <c r="BW291">
        <f>IFERROR(VLOOKUP(AO291,'Model Failure data- Lines'!$A$37:$E$41,4,FALSE),'Model Failure data- Lines'!$D$37)</f>
        <v>0.40249999999999997</v>
      </c>
      <c r="BX291" s="14">
        <f t="shared" si="404"/>
        <v>103138.75151431664</v>
      </c>
      <c r="BY291" s="34">
        <f t="shared" si="405"/>
        <v>22649.717805767403</v>
      </c>
      <c r="BZ291" s="71">
        <f t="shared" si="406"/>
        <v>4.5536439967501021</v>
      </c>
      <c r="CA291" s="71">
        <f t="shared" si="407"/>
        <v>80489.033708549236</v>
      </c>
      <c r="CB291" s="56">
        <v>1</v>
      </c>
      <c r="CC291">
        <f>IFERROR(VLOOKUP(AO291,'Model Failure data- Lines'!$A$37:$E$41,5,FALSE),'Model Failure data- Lines'!$E$37)</f>
        <v>0.28349999999999997</v>
      </c>
      <c r="CD291" s="14">
        <f t="shared" si="408"/>
        <v>72645.555414431714</v>
      </c>
      <c r="CE291" s="34">
        <f t="shared" si="409"/>
        <v>18019.561802094053</v>
      </c>
      <c r="CF291" s="34">
        <f t="shared" si="410"/>
        <v>4.0314829079800143</v>
      </c>
      <c r="CG291" s="54">
        <f t="shared" si="411"/>
        <v>54625.993612337661</v>
      </c>
      <c r="CH291" t="e">
        <f>IFERROR(VLOOKUP(AO291,'Model Failure data- Lines'!#REF!,3,FALSE),'Model Failure data- Lines'!#REF!)</f>
        <v>#REF!</v>
      </c>
      <c r="CI291" s="14" t="e">
        <f t="shared" si="412"/>
        <v>#REF!</v>
      </c>
      <c r="CJ291" s="34">
        <f t="shared" si="413"/>
        <v>24356.742266849131</v>
      </c>
      <c r="CK291" s="34" t="e">
        <f t="shared" si="414"/>
        <v>#REF!</v>
      </c>
      <c r="CL291" s="54" t="e">
        <f t="shared" si="415"/>
        <v>#REF!</v>
      </c>
      <c r="CM291" t="e">
        <f>IFERROR(VLOOKUP(AO291,'Model Failure data- Lines'!#REF!,4,FALSE),'Model Failure data- Lines'!#REF!)</f>
        <v>#REF!</v>
      </c>
      <c r="CN291" s="14" t="e">
        <f t="shared" si="416"/>
        <v>#REF!</v>
      </c>
      <c r="CO291" s="34">
        <f t="shared" si="417"/>
        <v>20838.048088266605</v>
      </c>
      <c r="CP291" s="34" t="e">
        <f t="shared" si="418"/>
        <v>#REF!</v>
      </c>
      <c r="CQ291" s="54" t="e">
        <f t="shared" si="419"/>
        <v>#REF!</v>
      </c>
      <c r="CR291" t="e">
        <f>IFERROR(VLOOKUP(AO291,'Model Failure data- Lines'!#REF!,5,FALSE),'Model Failure data- Lines'!#REF!)</f>
        <v>#REF!</v>
      </c>
      <c r="CS291" s="14" t="e">
        <f t="shared" si="420"/>
        <v>#REF!</v>
      </c>
      <c r="CT291" s="34">
        <f t="shared" si="421"/>
        <v>15252.207552228043</v>
      </c>
      <c r="CU291" s="34" t="e">
        <f t="shared" si="422"/>
        <v>#REF!</v>
      </c>
      <c r="CV291" s="54" t="e">
        <f t="shared" si="423"/>
        <v>#REF!</v>
      </c>
      <c r="CW291" t="s">
        <v>799</v>
      </c>
      <c r="CY291">
        <v>1</v>
      </c>
      <c r="CZ291">
        <f t="shared" si="424"/>
        <v>80489.033708549236</v>
      </c>
      <c r="DA291" s="34">
        <f t="shared" si="425"/>
        <v>33852.346219999999</v>
      </c>
      <c r="DB291" s="34">
        <f t="shared" si="426"/>
        <v>756.21622598444992</v>
      </c>
      <c r="DC291" s="34">
        <f t="shared" si="427"/>
        <v>4968.9990683321967</v>
      </c>
      <c r="DD291" s="9">
        <f t="shared" si="428"/>
        <v>63561.189999999995</v>
      </c>
      <c r="DE291" s="59">
        <f t="shared" si="429"/>
        <v>0.3282214077925984</v>
      </c>
      <c r="DF291" s="59">
        <f t="shared" si="430"/>
        <v>7.3320281163135846E-3</v>
      </c>
      <c r="DG291" s="59">
        <f t="shared" si="431"/>
        <v>4.817780897456813E-2</v>
      </c>
      <c r="DH291" s="59">
        <f t="shared" si="432"/>
        <v>0.61626875511651991</v>
      </c>
      <c r="DI291" s="14">
        <f t="shared" si="433"/>
        <v>26418.223955685939</v>
      </c>
      <c r="DJ291" s="14">
        <f t="shared" si="434"/>
        <v>590.14785820599479</v>
      </c>
      <c r="DK291" s="14">
        <f t="shared" si="435"/>
        <v>3877.7852905580603</v>
      </c>
      <c r="DL291" s="14">
        <f t="shared" si="436"/>
        <v>49602.876604099241</v>
      </c>
      <c r="DM291">
        <f t="shared" si="437"/>
        <v>54625.993612337668</v>
      </c>
      <c r="DN291" s="34">
        <f t="shared" si="438"/>
        <v>23843.826467999996</v>
      </c>
      <c r="DO291" s="34">
        <f t="shared" si="439"/>
        <v>532.6392548238299</v>
      </c>
      <c r="DP291" s="34">
        <f t="shared" si="440"/>
        <v>3499.9036916078949</v>
      </c>
      <c r="DQ291" s="9">
        <f t="shared" si="441"/>
        <v>44769.185999999994</v>
      </c>
      <c r="DR291" s="59">
        <f t="shared" si="442"/>
        <v>0.3282214077925984</v>
      </c>
      <c r="DS291" s="59">
        <f t="shared" si="443"/>
        <v>7.3320281163135846E-3</v>
      </c>
      <c r="DT291" s="59">
        <f t="shared" si="444"/>
        <v>4.817780897456813E-2</v>
      </c>
      <c r="DU291" s="59">
        <f t="shared" si="445"/>
        <v>0.61626875511651991</v>
      </c>
      <c r="DV291" s="14">
        <f t="shared" si="446"/>
        <v>17929.420525510955</v>
      </c>
      <c r="DW291" s="14">
        <f t="shared" si="447"/>
        <v>400.51932104722601</v>
      </c>
      <c r="DX291" s="14">
        <f t="shared" si="448"/>
        <v>2631.7606853011825</v>
      </c>
      <c r="DY291" s="14">
        <f t="shared" si="449"/>
        <v>33664.293080478303</v>
      </c>
      <c r="DZ291" s="34" t="e">
        <f t="shared" si="450"/>
        <v>#REF!</v>
      </c>
      <c r="EA291" s="34" t="e">
        <f t="shared" si="451"/>
        <v>#REF!</v>
      </c>
      <c r="EB291" s="34" t="e">
        <f t="shared" si="452"/>
        <v>#REF!</v>
      </c>
      <c r="EC291" s="34" t="e">
        <f t="shared" si="453"/>
        <v>#REF!</v>
      </c>
      <c r="ED291" s="34" t="e">
        <f t="shared" si="454"/>
        <v>#REF!</v>
      </c>
      <c r="EE291" s="59" t="e">
        <f t="shared" si="455"/>
        <v>#REF!</v>
      </c>
      <c r="EF291" s="59" t="e">
        <f t="shared" si="456"/>
        <v>#REF!</v>
      </c>
      <c r="EG291" s="59" t="e">
        <f t="shared" si="457"/>
        <v>#REF!</v>
      </c>
      <c r="EH291" s="59" t="e">
        <f t="shared" si="458"/>
        <v>#REF!</v>
      </c>
      <c r="EI291" s="14" t="e">
        <f t="shared" si="459"/>
        <v>#REF!</v>
      </c>
      <c r="EJ291" s="14" t="e">
        <f t="shared" si="460"/>
        <v>#REF!</v>
      </c>
      <c r="EK291" s="14" t="e">
        <f t="shared" si="461"/>
        <v>#REF!</v>
      </c>
      <c r="EL291" s="14" t="e">
        <f t="shared" si="462"/>
        <v>#REF!</v>
      </c>
      <c r="EM291" t="e">
        <f t="shared" si="463"/>
        <v>#REF!</v>
      </c>
      <c r="EN291" s="34" t="e">
        <f t="shared" si="464"/>
        <v>#REF!</v>
      </c>
      <c r="EO291" s="34" t="e">
        <f t="shared" si="465"/>
        <v>#REF!</v>
      </c>
      <c r="EP291" s="34" t="e">
        <f t="shared" si="466"/>
        <v>#REF!</v>
      </c>
      <c r="EQ291" s="34" t="e">
        <f t="shared" si="467"/>
        <v>#REF!</v>
      </c>
      <c r="ER291" s="59" t="e">
        <f t="shared" si="468"/>
        <v>#REF!</v>
      </c>
      <c r="ES291" s="59" t="e">
        <f t="shared" si="469"/>
        <v>#REF!</v>
      </c>
      <c r="ET291" s="59" t="e">
        <f t="shared" si="470"/>
        <v>#REF!</v>
      </c>
      <c r="EU291" s="59" t="e">
        <f t="shared" si="471"/>
        <v>#REF!</v>
      </c>
      <c r="EV291" s="14" t="e">
        <f t="shared" si="472"/>
        <v>#REF!</v>
      </c>
      <c r="EW291" s="14" t="e">
        <f t="shared" si="473"/>
        <v>#REF!</v>
      </c>
      <c r="EX291" s="14" t="e">
        <f t="shared" si="474"/>
        <v>#REF!</v>
      </c>
      <c r="EY291" s="14" t="e">
        <f t="shared" si="475"/>
        <v>#REF!</v>
      </c>
    </row>
    <row r="292" spans="1:155" x14ac:dyDescent="0.2">
      <c r="A292" s="17">
        <v>30313481</v>
      </c>
      <c r="B292" t="s">
        <v>62</v>
      </c>
      <c r="C292" t="s">
        <v>4578</v>
      </c>
      <c r="D292" t="s">
        <v>4579</v>
      </c>
      <c r="E292" t="s">
        <v>3176</v>
      </c>
      <c r="F292" t="s">
        <v>66</v>
      </c>
      <c r="G292" t="s">
        <v>42</v>
      </c>
      <c r="H292" t="s">
        <v>4580</v>
      </c>
      <c r="I292" t="s">
        <v>68</v>
      </c>
      <c r="J292" s="19" t="s">
        <v>69</v>
      </c>
      <c r="K292" t="s">
        <v>70</v>
      </c>
      <c r="L292">
        <v>1956</v>
      </c>
      <c r="M292">
        <f t="shared" si="385"/>
        <v>1956</v>
      </c>
      <c r="N292">
        <v>63</v>
      </c>
      <c r="O292" s="19">
        <f t="shared" si="386"/>
        <v>63</v>
      </c>
      <c r="P292" t="s">
        <v>54</v>
      </c>
      <c r="Q292" s="19" t="str">
        <f t="shared" si="387"/>
        <v>60-70</v>
      </c>
      <c r="R292" s="23">
        <v>372</v>
      </c>
      <c r="S292" s="15">
        <f t="shared" si="388"/>
        <v>0.372</v>
      </c>
      <c r="T292">
        <v>30268013</v>
      </c>
      <c r="U292" t="s">
        <v>45</v>
      </c>
      <c r="V292" t="s">
        <v>46</v>
      </c>
      <c r="W292" t="s">
        <v>47</v>
      </c>
      <c r="X292" t="s">
        <v>48</v>
      </c>
      <c r="Y292" t="s">
        <v>201</v>
      </c>
      <c r="Z292" t="s">
        <v>4581</v>
      </c>
      <c r="AA292" t="s">
        <v>4582</v>
      </c>
      <c r="AB292" t="s">
        <v>924</v>
      </c>
      <c r="AC292">
        <v>1956</v>
      </c>
      <c r="AD292">
        <v>126</v>
      </c>
      <c r="AE292" t="str">
        <f t="shared" si="389"/>
        <v>&gt;80</v>
      </c>
      <c r="AF292">
        <v>-37.715722890000002</v>
      </c>
      <c r="AG292">
        <v>145.09035023999999</v>
      </c>
      <c r="AH292" t="s">
        <v>75</v>
      </c>
      <c r="AI292" t="s">
        <v>76</v>
      </c>
      <c r="AJ292" s="33" t="s">
        <v>77</v>
      </c>
      <c r="AL292" t="s">
        <v>78</v>
      </c>
      <c r="AM292" t="s">
        <v>79</v>
      </c>
      <c r="AN292">
        <v>220</v>
      </c>
      <c r="AO292" s="70">
        <v>4</v>
      </c>
      <c r="AP292">
        <v>2</v>
      </c>
      <c r="AQ292">
        <v>0</v>
      </c>
      <c r="AR292">
        <v>1</v>
      </c>
      <c r="AS292" s="82" t="str">
        <f t="shared" si="390"/>
        <v>Gw-0-1</v>
      </c>
      <c r="AT292" s="14">
        <f t="shared" si="391"/>
        <v>78824</v>
      </c>
      <c r="AU292" s="81">
        <f>VLOOKUP(C292,Bushfire_Vlookup!$F$2:$H$12575,3,FALSE)</f>
        <v>1796.6666640000001</v>
      </c>
      <c r="AV292" s="14">
        <f>VLOOKUP(AS292,Safety_collateral_Vlookup!$J$3:$L$20,2,FALSE)</f>
        <v>11570.139925214824</v>
      </c>
      <c r="AW292" s="14">
        <f>VLOOKUP(AS292,Safety_collateral_Vlookup!$J$3:$L$20,3,FALSE)</f>
        <v>148000</v>
      </c>
      <c r="AX292" s="48">
        <f t="shared" si="392"/>
        <v>256283.5906306922</v>
      </c>
      <c r="AY292" s="49">
        <f t="shared" si="476"/>
        <v>28272</v>
      </c>
      <c r="AZ292" s="14">
        <v>76000</v>
      </c>
      <c r="BA292" s="16">
        <f t="shared" si="393"/>
        <v>9.0649260975768318</v>
      </c>
      <c r="BB292" t="e">
        <f>IF(BA292&lt;=#REF!,#REF!,IF(BA292&lt;=#REF!,#REF!,IF(BA292&lt;=#REF!,#REF!,IF(BA292&lt;=#REF!,#REF!,#REF!))))</f>
        <v>#REF!</v>
      </c>
      <c r="BC292" s="51">
        <v>4</v>
      </c>
      <c r="BD292" s="21">
        <v>70</v>
      </c>
      <c r="BE292" s="21">
        <v>6.4399999999999999E-2</v>
      </c>
      <c r="BF292" s="26">
        <f t="shared" si="394"/>
        <v>1844.0749235153414</v>
      </c>
      <c r="BG292" s="21">
        <v>7</v>
      </c>
      <c r="BH292" s="21">
        <f t="shared" si="395"/>
        <v>54.6</v>
      </c>
      <c r="BI292" s="28">
        <f t="shared" si="396"/>
        <v>2.2519960070400004E-2</v>
      </c>
      <c r="BJ292" s="27">
        <f t="shared" si="397"/>
        <v>2.2519960070400004E-2</v>
      </c>
      <c r="BK292" s="28">
        <f t="shared" si="398"/>
        <v>0.3452594593589744</v>
      </c>
      <c r="BL292" s="35">
        <f t="shared" si="399"/>
        <v>3.1297514835784348</v>
      </c>
      <c r="BM292" s="21" t="str">
        <f t="shared" si="400"/>
        <v>Cr4</v>
      </c>
      <c r="BN292" s="51">
        <v>4</v>
      </c>
      <c r="BO292" s="21">
        <v>1</v>
      </c>
      <c r="BP292" s="50" t="s">
        <v>5497</v>
      </c>
      <c r="BQ292" s="14">
        <v>78824</v>
      </c>
      <c r="BR292">
        <f>IFERROR(VLOOKUP(AO292,'Model Failure data- Lines'!$A$37:$E$41,3,FALSE),'Model Failure data- Lines'!$C$37)</f>
        <v>0.45419999999999999</v>
      </c>
      <c r="BS292" s="14">
        <f t="shared" si="401"/>
        <v>116404.00686446039</v>
      </c>
      <c r="BT292" s="34">
        <f t="shared" si="383"/>
        <v>25217.222317662156</v>
      </c>
      <c r="BU292" s="34">
        <f t="shared" si="402"/>
        <v>4.6160518949357465</v>
      </c>
      <c r="BV292" s="54">
        <f t="shared" si="403"/>
        <v>91186.784546798241</v>
      </c>
      <c r="BW292">
        <f>IFERROR(VLOOKUP(AO292,'Model Failure data- Lines'!$A$37:$E$41,4,FALSE),'Model Failure data- Lines'!$D$37)</f>
        <v>0.40249999999999997</v>
      </c>
      <c r="BX292" s="14">
        <f t="shared" si="404"/>
        <v>103154.14522885359</v>
      </c>
      <c r="BY292" s="34">
        <f t="shared" si="405"/>
        <v>22492.512076202544</v>
      </c>
      <c r="BZ292" s="71">
        <f t="shared" si="406"/>
        <v>4.586154933667566</v>
      </c>
      <c r="CA292" s="71">
        <f t="shared" si="407"/>
        <v>80661.633152651048</v>
      </c>
      <c r="CB292" s="56">
        <v>1</v>
      </c>
      <c r="CC292">
        <f>IFERROR(VLOOKUP(AO292,'Model Failure data- Lines'!$A$37:$E$41,5,FALSE),'Model Failure data- Lines'!$E$37)</f>
        <v>0.28349999999999997</v>
      </c>
      <c r="CD292" s="14">
        <f t="shared" si="408"/>
        <v>72656.397943801232</v>
      </c>
      <c r="CE292" s="34">
        <f t="shared" si="409"/>
        <v>17894.492766628369</v>
      </c>
      <c r="CF292" s="34">
        <f t="shared" si="410"/>
        <v>4.0602658533746716</v>
      </c>
      <c r="CG292" s="54">
        <f t="shared" si="411"/>
        <v>54761.905177172863</v>
      </c>
      <c r="CH292" t="e">
        <f>IFERROR(VLOOKUP(AO292,'Model Failure data- Lines'!#REF!,3,FALSE),'Model Failure data- Lines'!#REF!)</f>
        <v>#REF!</v>
      </c>
      <c r="CI292" s="14" t="e">
        <f t="shared" si="412"/>
        <v>#REF!</v>
      </c>
      <c r="CJ292" s="34">
        <f t="shared" si="413"/>
        <v>24187.688529812804</v>
      </c>
      <c r="CK292" s="34" t="e">
        <f t="shared" si="414"/>
        <v>#REF!</v>
      </c>
      <c r="CL292" s="54" t="e">
        <f t="shared" si="415"/>
        <v>#REF!</v>
      </c>
      <c r="CM292" t="e">
        <f>IFERROR(VLOOKUP(AO292,'Model Failure data- Lines'!#REF!,4,FALSE),'Model Failure data- Lines'!#REF!)</f>
        <v>#REF!</v>
      </c>
      <c r="CN292" s="14" t="e">
        <f t="shared" si="416"/>
        <v>#REF!</v>
      </c>
      <c r="CO292" s="34">
        <f t="shared" si="417"/>
        <v>20693.416681353916</v>
      </c>
      <c r="CP292" s="34" t="e">
        <f t="shared" si="418"/>
        <v>#REF!</v>
      </c>
      <c r="CQ292" s="54" t="e">
        <f t="shared" si="419"/>
        <v>#REF!</v>
      </c>
      <c r="CR292" t="e">
        <f>IFERROR(VLOOKUP(AO292,'Model Failure data- Lines'!#REF!,5,FALSE),'Model Failure data- Lines'!#REF!)</f>
        <v>#REF!</v>
      </c>
      <c r="CS292" s="14" t="e">
        <f t="shared" si="420"/>
        <v>#REF!</v>
      </c>
      <c r="CT292" s="34">
        <f t="shared" si="421"/>
        <v>15146.345994204035</v>
      </c>
      <c r="CU292" s="34" t="e">
        <f t="shared" si="422"/>
        <v>#REF!</v>
      </c>
      <c r="CV292" s="54" t="e">
        <f t="shared" si="423"/>
        <v>#REF!</v>
      </c>
      <c r="CW292" t="s">
        <v>924</v>
      </c>
      <c r="CY292">
        <v>1</v>
      </c>
      <c r="CZ292">
        <f t="shared" si="424"/>
        <v>80661.633152651062</v>
      </c>
      <c r="DA292" s="34">
        <f t="shared" si="425"/>
        <v>33852.346219999999</v>
      </c>
      <c r="DB292" s="34">
        <f t="shared" si="426"/>
        <v>771.60994052141996</v>
      </c>
      <c r="DC292" s="34">
        <f t="shared" si="427"/>
        <v>4968.9990683321967</v>
      </c>
      <c r="DD292" s="9">
        <f t="shared" si="428"/>
        <v>63561.189999999995</v>
      </c>
      <c r="DE292" s="59">
        <f t="shared" si="429"/>
        <v>0.3281724272436804</v>
      </c>
      <c r="DF292" s="59">
        <f t="shared" si="430"/>
        <v>7.480164164121156E-3</v>
      </c>
      <c r="DG292" s="59">
        <f t="shared" si="431"/>
        <v>4.8170619390119296E-2</v>
      </c>
      <c r="DH292" s="59">
        <f t="shared" si="432"/>
        <v>0.6161767892020793</v>
      </c>
      <c r="DI292" s="14">
        <f t="shared" si="433"/>
        <v>26470.923937144817</v>
      </c>
      <c r="DJ292" s="14">
        <f t="shared" si="434"/>
        <v>603.36225772794739</v>
      </c>
      <c r="DK292" s="14">
        <f t="shared" si="435"/>
        <v>3885.5208299817823</v>
      </c>
      <c r="DL292" s="14">
        <f t="shared" si="436"/>
        <v>49701.826127796521</v>
      </c>
      <c r="DM292">
        <f t="shared" si="437"/>
        <v>54761.905177172863</v>
      </c>
      <c r="DN292" s="34">
        <f t="shared" si="438"/>
        <v>23843.826467999996</v>
      </c>
      <c r="DO292" s="34">
        <f t="shared" si="439"/>
        <v>543.48178419334795</v>
      </c>
      <c r="DP292" s="34">
        <f t="shared" si="440"/>
        <v>3499.9036916078949</v>
      </c>
      <c r="DQ292" s="9">
        <f t="shared" si="441"/>
        <v>44769.185999999994</v>
      </c>
      <c r="DR292" s="59">
        <f t="shared" si="442"/>
        <v>0.32817242724368034</v>
      </c>
      <c r="DS292" s="59">
        <f t="shared" si="443"/>
        <v>7.4801641641211551E-3</v>
      </c>
      <c r="DT292" s="59">
        <f t="shared" si="444"/>
        <v>4.8170619390119289E-2</v>
      </c>
      <c r="DU292" s="59">
        <f t="shared" si="445"/>
        <v>0.61617678920207919</v>
      </c>
      <c r="DV292" s="14">
        <f t="shared" si="446"/>
        <v>17971.34734248108</v>
      </c>
      <c r="DW292" s="14">
        <f t="shared" si="447"/>
        <v>409.62804066528918</v>
      </c>
      <c r="DX292" s="14">
        <f t="shared" si="448"/>
        <v>2637.9148913673971</v>
      </c>
      <c r="DY292" s="14">
        <f t="shared" si="449"/>
        <v>33743.014902659088</v>
      </c>
      <c r="DZ292" s="34" t="e">
        <f t="shared" si="450"/>
        <v>#REF!</v>
      </c>
      <c r="EA292" s="34" t="e">
        <f t="shared" si="451"/>
        <v>#REF!</v>
      </c>
      <c r="EB292" s="34" t="e">
        <f t="shared" si="452"/>
        <v>#REF!</v>
      </c>
      <c r="EC292" s="34" t="e">
        <f t="shared" si="453"/>
        <v>#REF!</v>
      </c>
      <c r="ED292" s="34" t="e">
        <f t="shared" si="454"/>
        <v>#REF!</v>
      </c>
      <c r="EE292" s="59" t="e">
        <f t="shared" si="455"/>
        <v>#REF!</v>
      </c>
      <c r="EF292" s="59" t="e">
        <f t="shared" si="456"/>
        <v>#REF!</v>
      </c>
      <c r="EG292" s="59" t="e">
        <f t="shared" si="457"/>
        <v>#REF!</v>
      </c>
      <c r="EH292" s="59" t="e">
        <f t="shared" si="458"/>
        <v>#REF!</v>
      </c>
      <c r="EI292" s="14" t="e">
        <f t="shared" si="459"/>
        <v>#REF!</v>
      </c>
      <c r="EJ292" s="14" t="e">
        <f t="shared" si="460"/>
        <v>#REF!</v>
      </c>
      <c r="EK292" s="14" t="e">
        <f t="shared" si="461"/>
        <v>#REF!</v>
      </c>
      <c r="EL292" s="14" t="e">
        <f t="shared" si="462"/>
        <v>#REF!</v>
      </c>
      <c r="EM292" t="e">
        <f t="shared" si="463"/>
        <v>#REF!</v>
      </c>
      <c r="EN292" s="34" t="e">
        <f t="shared" si="464"/>
        <v>#REF!</v>
      </c>
      <c r="EO292" s="34" t="e">
        <f t="shared" si="465"/>
        <v>#REF!</v>
      </c>
      <c r="EP292" s="34" t="e">
        <f t="shared" si="466"/>
        <v>#REF!</v>
      </c>
      <c r="EQ292" s="34" t="e">
        <f t="shared" si="467"/>
        <v>#REF!</v>
      </c>
      <c r="ER292" s="59" t="e">
        <f t="shared" si="468"/>
        <v>#REF!</v>
      </c>
      <c r="ES292" s="59" t="e">
        <f t="shared" si="469"/>
        <v>#REF!</v>
      </c>
      <c r="ET292" s="59" t="e">
        <f t="shared" si="470"/>
        <v>#REF!</v>
      </c>
      <c r="EU292" s="59" t="e">
        <f t="shared" si="471"/>
        <v>#REF!</v>
      </c>
      <c r="EV292" s="14" t="e">
        <f t="shared" si="472"/>
        <v>#REF!</v>
      </c>
      <c r="EW292" s="14" t="e">
        <f t="shared" si="473"/>
        <v>#REF!</v>
      </c>
      <c r="EX292" s="14" t="e">
        <f t="shared" si="474"/>
        <v>#REF!</v>
      </c>
      <c r="EY292" s="14" t="e">
        <f t="shared" si="475"/>
        <v>#REF!</v>
      </c>
    </row>
    <row r="293" spans="1:155" x14ac:dyDescent="0.2">
      <c r="A293" s="17">
        <v>30347705</v>
      </c>
      <c r="B293" t="s">
        <v>62</v>
      </c>
      <c r="C293" t="s">
        <v>4578</v>
      </c>
      <c r="D293" t="s">
        <v>4579</v>
      </c>
      <c r="E293" t="s">
        <v>3176</v>
      </c>
      <c r="F293" t="s">
        <v>66</v>
      </c>
      <c r="G293" t="s">
        <v>42</v>
      </c>
      <c r="H293" t="s">
        <v>4845</v>
      </c>
      <c r="I293" t="s">
        <v>68</v>
      </c>
      <c r="J293" s="19" t="s">
        <v>69</v>
      </c>
      <c r="K293" t="s">
        <v>70</v>
      </c>
      <c r="L293">
        <v>1956</v>
      </c>
      <c r="M293">
        <f t="shared" si="385"/>
        <v>1956</v>
      </c>
      <c r="N293">
        <v>63</v>
      </c>
      <c r="O293" s="19">
        <f t="shared" si="386"/>
        <v>63</v>
      </c>
      <c r="P293" t="s">
        <v>54</v>
      </c>
      <c r="Q293" s="19" t="str">
        <f t="shared" si="387"/>
        <v>60-70</v>
      </c>
      <c r="R293" s="23">
        <v>372</v>
      </c>
      <c r="S293" s="15">
        <f t="shared" si="388"/>
        <v>0.372</v>
      </c>
      <c r="T293">
        <v>30268013</v>
      </c>
      <c r="U293" t="s">
        <v>45</v>
      </c>
      <c r="V293" t="s">
        <v>46</v>
      </c>
      <c r="W293" t="s">
        <v>47</v>
      </c>
      <c r="X293" t="s">
        <v>48</v>
      </c>
      <c r="Y293" t="s">
        <v>201</v>
      </c>
      <c r="Z293" t="s">
        <v>4581</v>
      </c>
      <c r="AA293" t="s">
        <v>4582</v>
      </c>
      <c r="AB293" t="s">
        <v>924</v>
      </c>
      <c r="AC293">
        <v>1956</v>
      </c>
      <c r="AD293">
        <v>126</v>
      </c>
      <c r="AE293" t="str">
        <f t="shared" si="389"/>
        <v>&gt;80</v>
      </c>
      <c r="AF293">
        <v>-37.715722890000002</v>
      </c>
      <c r="AG293">
        <v>145.09035023999999</v>
      </c>
      <c r="AH293" t="s">
        <v>75</v>
      </c>
      <c r="AI293" t="s">
        <v>76</v>
      </c>
      <c r="AJ293" s="33" t="s">
        <v>77</v>
      </c>
      <c r="AL293" t="s">
        <v>48</v>
      </c>
      <c r="AM293" t="s">
        <v>86</v>
      </c>
      <c r="AN293">
        <v>220</v>
      </c>
      <c r="AO293" s="69">
        <v>4</v>
      </c>
      <c r="AP293">
        <v>2</v>
      </c>
      <c r="AQ293">
        <v>0</v>
      </c>
      <c r="AR293">
        <v>1</v>
      </c>
      <c r="AS293" s="82" t="str">
        <f t="shared" si="390"/>
        <v>Gw-0-1</v>
      </c>
      <c r="AT293" s="14">
        <f t="shared" si="391"/>
        <v>78824</v>
      </c>
      <c r="AU293" s="81">
        <f>VLOOKUP(C293,Bushfire_Vlookup!$F$2:$H$12575,3,FALSE)</f>
        <v>1796.6666640000001</v>
      </c>
      <c r="AV293" s="14">
        <f>VLOOKUP(AS293,Safety_collateral_Vlookup!$J$3:$L$20,2,FALSE)</f>
        <v>11570.139925214824</v>
      </c>
      <c r="AW293" s="14">
        <f>VLOOKUP(AS293,Safety_collateral_Vlookup!$J$3:$L$20,3,FALSE)</f>
        <v>148000</v>
      </c>
      <c r="AX293" s="48">
        <f t="shared" si="392"/>
        <v>256283.5906306922</v>
      </c>
      <c r="AY293" s="49">
        <f t="shared" si="476"/>
        <v>28272</v>
      </c>
      <c r="AZ293" s="14">
        <v>76000</v>
      </c>
      <c r="BA293" s="16">
        <f t="shared" si="393"/>
        <v>9.0649260975768318</v>
      </c>
      <c r="BB293" t="e">
        <f>IF(BA293&lt;=#REF!,#REF!,IF(BA293&lt;=#REF!,#REF!,IF(BA293&lt;=#REF!,#REF!,IF(BA293&lt;=#REF!,#REF!,#REF!))))</f>
        <v>#REF!</v>
      </c>
      <c r="BC293" s="51">
        <v>4</v>
      </c>
      <c r="BD293" s="21">
        <v>70</v>
      </c>
      <c r="BE293" s="21">
        <v>6.4399999999999999E-2</v>
      </c>
      <c r="BF293" s="26">
        <f t="shared" si="394"/>
        <v>1844.0749235153414</v>
      </c>
      <c r="BG293" s="21">
        <v>7</v>
      </c>
      <c r="BH293" s="21">
        <f t="shared" si="395"/>
        <v>54.6</v>
      </c>
      <c r="BI293" s="28">
        <f t="shared" si="396"/>
        <v>2.2519960070400004E-2</v>
      </c>
      <c r="BJ293" s="27">
        <f t="shared" si="397"/>
        <v>2.2519960070400004E-2</v>
      </c>
      <c r="BK293" s="28">
        <f t="shared" si="398"/>
        <v>0.3452594593589744</v>
      </c>
      <c r="BL293" s="35">
        <f t="shared" si="399"/>
        <v>3.1297514835784348</v>
      </c>
      <c r="BM293" s="21" t="str">
        <f t="shared" si="400"/>
        <v>Cr4</v>
      </c>
      <c r="BN293" s="51">
        <v>4</v>
      </c>
      <c r="BO293" s="21">
        <v>1</v>
      </c>
      <c r="BP293" s="50" t="s">
        <v>5497</v>
      </c>
      <c r="BQ293" s="14">
        <v>78824</v>
      </c>
      <c r="BR293">
        <f>IFERROR(VLOOKUP(AO293,'Model Failure data- Lines'!$A$37:$E$41,3,FALSE),'Model Failure data- Lines'!$C$37)</f>
        <v>0.45419999999999999</v>
      </c>
      <c r="BS293" s="14">
        <f t="shared" si="401"/>
        <v>116404.00686446039</v>
      </c>
      <c r="BT293" s="34">
        <f t="shared" si="383"/>
        <v>25217.222317662156</v>
      </c>
      <c r="BU293" s="34">
        <f t="shared" si="402"/>
        <v>4.6160518949357465</v>
      </c>
      <c r="BV293" s="54">
        <f t="shared" si="403"/>
        <v>91186.784546798241</v>
      </c>
      <c r="BW293">
        <f>IFERROR(VLOOKUP(AO293,'Model Failure data- Lines'!$A$37:$E$41,4,FALSE),'Model Failure data- Lines'!$D$37)</f>
        <v>0.40249999999999997</v>
      </c>
      <c r="BX293" s="14">
        <f t="shared" si="404"/>
        <v>103154.14522885359</v>
      </c>
      <c r="BY293" s="34">
        <f t="shared" si="405"/>
        <v>22492.512076202544</v>
      </c>
      <c r="BZ293" s="71">
        <f t="shared" si="406"/>
        <v>4.586154933667566</v>
      </c>
      <c r="CA293" s="71">
        <f t="shared" si="407"/>
        <v>80661.633152651048</v>
      </c>
      <c r="CB293" s="56">
        <v>1</v>
      </c>
      <c r="CC293">
        <f>IFERROR(VLOOKUP(AO293,'Model Failure data- Lines'!$A$37:$E$41,5,FALSE),'Model Failure data- Lines'!$E$37)</f>
        <v>0.28349999999999997</v>
      </c>
      <c r="CD293" s="14">
        <f t="shared" si="408"/>
        <v>72656.397943801232</v>
      </c>
      <c r="CE293" s="34">
        <f t="shared" si="409"/>
        <v>17894.492766628369</v>
      </c>
      <c r="CF293" s="34">
        <f t="shared" si="410"/>
        <v>4.0602658533746716</v>
      </c>
      <c r="CG293" s="54">
        <f t="shared" si="411"/>
        <v>54761.905177172863</v>
      </c>
      <c r="CH293" t="e">
        <f>IFERROR(VLOOKUP(AO293,'Model Failure data- Lines'!#REF!,3,FALSE),'Model Failure data- Lines'!#REF!)</f>
        <v>#REF!</v>
      </c>
      <c r="CI293" s="14" t="e">
        <f t="shared" si="412"/>
        <v>#REF!</v>
      </c>
      <c r="CJ293" s="34">
        <f t="shared" si="413"/>
        <v>24187.688529812804</v>
      </c>
      <c r="CK293" s="34" t="e">
        <f t="shared" si="414"/>
        <v>#REF!</v>
      </c>
      <c r="CL293" s="54" t="e">
        <f t="shared" si="415"/>
        <v>#REF!</v>
      </c>
      <c r="CM293" t="e">
        <f>IFERROR(VLOOKUP(AO293,'Model Failure data- Lines'!#REF!,4,FALSE),'Model Failure data- Lines'!#REF!)</f>
        <v>#REF!</v>
      </c>
      <c r="CN293" s="14" t="e">
        <f t="shared" si="416"/>
        <v>#REF!</v>
      </c>
      <c r="CO293" s="34">
        <f t="shared" si="417"/>
        <v>20693.416681353916</v>
      </c>
      <c r="CP293" s="34" t="e">
        <f t="shared" si="418"/>
        <v>#REF!</v>
      </c>
      <c r="CQ293" s="54" t="e">
        <f t="shared" si="419"/>
        <v>#REF!</v>
      </c>
      <c r="CR293" t="e">
        <f>IFERROR(VLOOKUP(AO293,'Model Failure data- Lines'!#REF!,5,FALSE),'Model Failure data- Lines'!#REF!)</f>
        <v>#REF!</v>
      </c>
      <c r="CS293" s="14" t="e">
        <f t="shared" si="420"/>
        <v>#REF!</v>
      </c>
      <c r="CT293" s="34">
        <f t="shared" si="421"/>
        <v>15146.345994204035</v>
      </c>
      <c r="CU293" s="34" t="e">
        <f t="shared" si="422"/>
        <v>#REF!</v>
      </c>
      <c r="CV293" s="54" t="e">
        <f t="shared" si="423"/>
        <v>#REF!</v>
      </c>
      <c r="CW293" t="s">
        <v>924</v>
      </c>
      <c r="CY293">
        <v>1</v>
      </c>
      <c r="CZ293">
        <f t="shared" si="424"/>
        <v>80661.633152651062</v>
      </c>
      <c r="DA293" s="34">
        <f t="shared" si="425"/>
        <v>33852.346219999999</v>
      </c>
      <c r="DB293" s="34">
        <f t="shared" si="426"/>
        <v>771.60994052141996</v>
      </c>
      <c r="DC293" s="34">
        <f t="shared" si="427"/>
        <v>4968.9990683321967</v>
      </c>
      <c r="DD293" s="9">
        <f t="shared" si="428"/>
        <v>63561.189999999995</v>
      </c>
      <c r="DE293" s="59">
        <f t="shared" si="429"/>
        <v>0.3281724272436804</v>
      </c>
      <c r="DF293" s="59">
        <f t="shared" si="430"/>
        <v>7.480164164121156E-3</v>
      </c>
      <c r="DG293" s="59">
        <f t="shared" si="431"/>
        <v>4.8170619390119296E-2</v>
      </c>
      <c r="DH293" s="59">
        <f t="shared" si="432"/>
        <v>0.6161767892020793</v>
      </c>
      <c r="DI293" s="14">
        <f t="shared" si="433"/>
        <v>26470.923937144817</v>
      </c>
      <c r="DJ293" s="14">
        <f t="shared" si="434"/>
        <v>603.36225772794739</v>
      </c>
      <c r="DK293" s="14">
        <f t="shared" si="435"/>
        <v>3885.5208299817823</v>
      </c>
      <c r="DL293" s="14">
        <f t="shared" si="436"/>
        <v>49701.826127796521</v>
      </c>
      <c r="DM293">
        <f t="shared" si="437"/>
        <v>54761.905177172863</v>
      </c>
      <c r="DN293" s="34">
        <f t="shared" si="438"/>
        <v>23843.826467999996</v>
      </c>
      <c r="DO293" s="34">
        <f t="shared" si="439"/>
        <v>543.48178419334795</v>
      </c>
      <c r="DP293" s="34">
        <f t="shared" si="440"/>
        <v>3499.9036916078949</v>
      </c>
      <c r="DQ293" s="9">
        <f t="shared" si="441"/>
        <v>44769.185999999994</v>
      </c>
      <c r="DR293" s="59">
        <f t="shared" si="442"/>
        <v>0.32817242724368034</v>
      </c>
      <c r="DS293" s="59">
        <f t="shared" si="443"/>
        <v>7.4801641641211551E-3</v>
      </c>
      <c r="DT293" s="59">
        <f t="shared" si="444"/>
        <v>4.8170619390119289E-2</v>
      </c>
      <c r="DU293" s="59">
        <f t="shared" si="445"/>
        <v>0.61617678920207919</v>
      </c>
      <c r="DV293" s="14">
        <f t="shared" si="446"/>
        <v>17971.34734248108</v>
      </c>
      <c r="DW293" s="14">
        <f t="shared" si="447"/>
        <v>409.62804066528918</v>
      </c>
      <c r="DX293" s="14">
        <f t="shared" si="448"/>
        <v>2637.9148913673971</v>
      </c>
      <c r="DY293" s="14">
        <f t="shared" si="449"/>
        <v>33743.014902659088</v>
      </c>
      <c r="DZ293" s="34" t="e">
        <f t="shared" si="450"/>
        <v>#REF!</v>
      </c>
      <c r="EA293" s="34" t="e">
        <f t="shared" si="451"/>
        <v>#REF!</v>
      </c>
      <c r="EB293" s="34" t="e">
        <f t="shared" si="452"/>
        <v>#REF!</v>
      </c>
      <c r="EC293" s="34" t="e">
        <f t="shared" si="453"/>
        <v>#REF!</v>
      </c>
      <c r="ED293" s="34" t="e">
        <f t="shared" si="454"/>
        <v>#REF!</v>
      </c>
      <c r="EE293" s="59" t="e">
        <f t="shared" si="455"/>
        <v>#REF!</v>
      </c>
      <c r="EF293" s="59" t="e">
        <f t="shared" si="456"/>
        <v>#REF!</v>
      </c>
      <c r="EG293" s="59" t="e">
        <f t="shared" si="457"/>
        <v>#REF!</v>
      </c>
      <c r="EH293" s="59" t="e">
        <f t="shared" si="458"/>
        <v>#REF!</v>
      </c>
      <c r="EI293" s="14" t="e">
        <f t="shared" si="459"/>
        <v>#REF!</v>
      </c>
      <c r="EJ293" s="14" t="e">
        <f t="shared" si="460"/>
        <v>#REF!</v>
      </c>
      <c r="EK293" s="14" t="e">
        <f t="shared" si="461"/>
        <v>#REF!</v>
      </c>
      <c r="EL293" s="14" t="e">
        <f t="shared" si="462"/>
        <v>#REF!</v>
      </c>
      <c r="EM293" t="e">
        <f t="shared" si="463"/>
        <v>#REF!</v>
      </c>
      <c r="EN293" s="34" t="e">
        <f t="shared" si="464"/>
        <v>#REF!</v>
      </c>
      <c r="EO293" s="34" t="e">
        <f t="shared" si="465"/>
        <v>#REF!</v>
      </c>
      <c r="EP293" s="34" t="e">
        <f t="shared" si="466"/>
        <v>#REF!</v>
      </c>
      <c r="EQ293" s="34" t="e">
        <f t="shared" si="467"/>
        <v>#REF!</v>
      </c>
      <c r="ER293" s="59" t="e">
        <f t="shared" si="468"/>
        <v>#REF!</v>
      </c>
      <c r="ES293" s="59" t="e">
        <f t="shared" si="469"/>
        <v>#REF!</v>
      </c>
      <c r="ET293" s="59" t="e">
        <f t="shared" si="470"/>
        <v>#REF!</v>
      </c>
      <c r="EU293" s="59" t="e">
        <f t="shared" si="471"/>
        <v>#REF!</v>
      </c>
      <c r="EV293" s="14" t="e">
        <f t="shared" si="472"/>
        <v>#REF!</v>
      </c>
      <c r="EW293" s="14" t="e">
        <f t="shared" si="473"/>
        <v>#REF!</v>
      </c>
      <c r="EX293" s="14" t="e">
        <f t="shared" si="474"/>
        <v>#REF!</v>
      </c>
      <c r="EY293" s="14" t="e">
        <f t="shared" si="475"/>
        <v>#REF!</v>
      </c>
    </row>
    <row r="294" spans="1:155" x14ac:dyDescent="0.2">
      <c r="A294" s="17">
        <v>30130859</v>
      </c>
      <c r="B294" t="s">
        <v>62</v>
      </c>
      <c r="C294" t="s">
        <v>2628</v>
      </c>
      <c r="D294" t="s">
        <v>2629</v>
      </c>
      <c r="E294" t="s">
        <v>2630</v>
      </c>
      <c r="F294" t="s">
        <v>66</v>
      </c>
      <c r="G294" t="s">
        <v>42</v>
      </c>
      <c r="H294" t="s">
        <v>2631</v>
      </c>
      <c r="I294" t="s">
        <v>68</v>
      </c>
      <c r="J294" s="19" t="s">
        <v>69</v>
      </c>
      <c r="K294" t="s">
        <v>70</v>
      </c>
      <c r="L294">
        <v>1956</v>
      </c>
      <c r="M294">
        <f t="shared" si="385"/>
        <v>1956</v>
      </c>
      <c r="N294">
        <v>63</v>
      </c>
      <c r="O294" s="19">
        <f t="shared" si="386"/>
        <v>63</v>
      </c>
      <c r="P294" t="s">
        <v>54</v>
      </c>
      <c r="Q294" s="19" t="str">
        <f t="shared" si="387"/>
        <v>60-70</v>
      </c>
      <c r="R294" s="23">
        <v>228.3</v>
      </c>
      <c r="S294" s="15">
        <f t="shared" si="388"/>
        <v>0.2283</v>
      </c>
      <c r="T294">
        <v>30292964</v>
      </c>
      <c r="U294" t="s">
        <v>45</v>
      </c>
      <c r="V294" t="s">
        <v>46</v>
      </c>
      <c r="W294" t="s">
        <v>47</v>
      </c>
      <c r="X294" t="s">
        <v>48</v>
      </c>
      <c r="Y294" t="s">
        <v>756</v>
      </c>
      <c r="Z294" t="s">
        <v>2632</v>
      </c>
      <c r="AA294" t="s">
        <v>2633</v>
      </c>
      <c r="AB294" t="s">
        <v>1544</v>
      </c>
      <c r="AC294">
        <v>1956</v>
      </c>
      <c r="AD294">
        <v>126</v>
      </c>
      <c r="AE294" t="str">
        <f t="shared" si="389"/>
        <v>&gt;80</v>
      </c>
      <c r="AF294">
        <v>-37.704025549999997</v>
      </c>
      <c r="AG294">
        <v>145.06590413999999</v>
      </c>
      <c r="AH294" t="s">
        <v>75</v>
      </c>
      <c r="AI294" t="s">
        <v>76</v>
      </c>
      <c r="AJ294" s="33" t="s">
        <v>77</v>
      </c>
      <c r="AL294" t="s">
        <v>78</v>
      </c>
      <c r="AM294" t="s">
        <v>79</v>
      </c>
      <c r="AN294">
        <v>220</v>
      </c>
      <c r="AO294" s="70">
        <v>4</v>
      </c>
      <c r="AP294">
        <v>2</v>
      </c>
      <c r="AQ294">
        <v>0</v>
      </c>
      <c r="AR294">
        <v>1</v>
      </c>
      <c r="AS294" s="82" t="str">
        <f t="shared" si="390"/>
        <v>Gw-0-1</v>
      </c>
      <c r="AT294" s="14">
        <f t="shared" si="391"/>
        <v>78824</v>
      </c>
      <c r="AU294" s="81">
        <f>VLOOKUP(C294,Bushfire_Vlookup!$F$2:$H$12575,3,FALSE)</f>
        <v>4690.9856369999998</v>
      </c>
      <c r="AV294" s="14">
        <f>VLOOKUP(AS294,Safety_collateral_Vlookup!$J$3:$L$20,2,FALSE)</f>
        <v>11570.139925214824</v>
      </c>
      <c r="AW294" s="14">
        <f>VLOOKUP(AS294,Safety_collateral_Vlookup!$J$3:$L$20,3,FALSE)</f>
        <v>148000</v>
      </c>
      <c r="AX294" s="48">
        <f t="shared" si="392"/>
        <v>259371.82897488319</v>
      </c>
      <c r="AY294" s="49">
        <f t="shared" si="476"/>
        <v>17350.8</v>
      </c>
      <c r="AZ294" s="14">
        <v>76000</v>
      </c>
      <c r="BA294" s="16">
        <f t="shared" si="393"/>
        <v>14.948695678290523</v>
      </c>
      <c r="BB294" t="e">
        <f>IF(BA294&lt;=#REF!,#REF!,IF(BA294&lt;=#REF!,#REF!,IF(BA294&lt;=#REF!,#REF!,IF(BA294&lt;=#REF!,#REF!,#REF!))))</f>
        <v>#REF!</v>
      </c>
      <c r="BC294" s="51">
        <v>5</v>
      </c>
      <c r="BD294" s="21">
        <v>70</v>
      </c>
      <c r="BE294" s="21">
        <v>6.4399999999999999E-2</v>
      </c>
      <c r="BF294" s="26">
        <f t="shared" si="394"/>
        <v>1131.7266264477216</v>
      </c>
      <c r="BG294" s="21">
        <v>7</v>
      </c>
      <c r="BH294" s="21">
        <f t="shared" si="395"/>
        <v>54.6</v>
      </c>
      <c r="BI294" s="28">
        <f t="shared" si="396"/>
        <v>2.2519960070400004E-2</v>
      </c>
      <c r="BJ294" s="27">
        <f t="shared" si="397"/>
        <v>2.2519960070400004E-2</v>
      </c>
      <c r="BK294" s="28">
        <f t="shared" si="398"/>
        <v>0.3452594593589744</v>
      </c>
      <c r="BL294" s="35">
        <f t="shared" si="399"/>
        <v>5.1611785880084229</v>
      </c>
      <c r="BM294" s="21" t="str">
        <f t="shared" si="400"/>
        <v>Cr4</v>
      </c>
      <c r="BN294" s="51">
        <v>4</v>
      </c>
      <c r="BO294" s="21">
        <v>1</v>
      </c>
      <c r="BP294" s="50" t="s">
        <v>5497</v>
      </c>
      <c r="BQ294" s="14">
        <v>78824</v>
      </c>
      <c r="BR294">
        <f>IFERROR(VLOOKUP(AO294,'Model Failure data- Lines'!$A$37:$E$41,3,FALSE),'Model Failure data- Lines'!$C$37)</f>
        <v>0.45419999999999999</v>
      </c>
      <c r="BS294" s="14">
        <f t="shared" si="401"/>
        <v>117806.68472039195</v>
      </c>
      <c r="BT294" s="34">
        <f t="shared" si="383"/>
        <v>15476.053373984598</v>
      </c>
      <c r="BU294" s="34">
        <f t="shared" si="402"/>
        <v>7.6121916792058997</v>
      </c>
      <c r="BV294" s="54">
        <f t="shared" si="403"/>
        <v>102330.63134640735</v>
      </c>
      <c r="BW294">
        <f>IFERROR(VLOOKUP(AO294,'Model Failure data- Lines'!$A$37:$E$41,4,FALSE),'Model Failure data- Lines'!$D$37)</f>
        <v>0.40249999999999997</v>
      </c>
      <c r="BX294" s="14">
        <f t="shared" si="404"/>
        <v>104397.16116239048</v>
      </c>
      <c r="BY294" s="34">
        <f t="shared" si="405"/>
        <v>13803.872330637207</v>
      </c>
      <c r="BZ294" s="71">
        <f t="shared" si="406"/>
        <v>7.5628895038883162</v>
      </c>
      <c r="CA294" s="71">
        <f t="shared" si="407"/>
        <v>90593.288831753263</v>
      </c>
      <c r="CB294" s="56">
        <v>1</v>
      </c>
      <c r="CC294">
        <f>IFERROR(VLOOKUP(AO294,'Model Failure data- Lines'!$A$37:$E$41,5,FALSE),'Model Failure data- Lines'!$E$37)</f>
        <v>0.28349999999999997</v>
      </c>
      <c r="CD294" s="14">
        <f t="shared" si="408"/>
        <v>73531.913514379383</v>
      </c>
      <c r="CE294" s="34">
        <f t="shared" si="409"/>
        <v>10982.023383390473</v>
      </c>
      <c r="CF294" s="34">
        <f t="shared" si="410"/>
        <v>6.6956617143605026</v>
      </c>
      <c r="CG294" s="54">
        <f t="shared" si="411"/>
        <v>62549.890130988912</v>
      </c>
      <c r="CH294" t="e">
        <f>IFERROR(VLOOKUP(AO294,'Model Failure data- Lines'!#REF!,3,FALSE),'Model Failure data- Lines'!#REF!)</f>
        <v>#REF!</v>
      </c>
      <c r="CI294" s="14" t="e">
        <f t="shared" si="412"/>
        <v>#REF!</v>
      </c>
      <c r="CJ294" s="34">
        <f t="shared" si="413"/>
        <v>14844.218525151244</v>
      </c>
      <c r="CK294" s="34" t="e">
        <f t="shared" si="414"/>
        <v>#REF!</v>
      </c>
      <c r="CL294" s="54" t="e">
        <f t="shared" si="415"/>
        <v>#REF!</v>
      </c>
      <c r="CM294" t="e">
        <f>IFERROR(VLOOKUP(AO294,'Model Failure data- Lines'!#REF!,4,FALSE),'Model Failure data- Lines'!#REF!)</f>
        <v>#REF!</v>
      </c>
      <c r="CN294" s="14" t="e">
        <f t="shared" si="416"/>
        <v>#REF!</v>
      </c>
      <c r="CO294" s="34">
        <f t="shared" si="417"/>
        <v>12699.750076218006</v>
      </c>
      <c r="CP294" s="34" t="e">
        <f t="shared" si="418"/>
        <v>#REF!</v>
      </c>
      <c r="CQ294" s="54" t="e">
        <f t="shared" si="419"/>
        <v>#REF!</v>
      </c>
      <c r="CR294" t="e">
        <f>IFERROR(VLOOKUP(AO294,'Model Failure data- Lines'!#REF!,5,FALSE),'Model Failure data- Lines'!#REF!)</f>
        <v>#REF!</v>
      </c>
      <c r="CS294" s="14" t="e">
        <f t="shared" si="420"/>
        <v>#REF!</v>
      </c>
      <c r="CT294" s="34">
        <f t="shared" si="421"/>
        <v>9295.4591141848941</v>
      </c>
      <c r="CU294" s="34" t="e">
        <f t="shared" si="422"/>
        <v>#REF!</v>
      </c>
      <c r="CV294" s="54" t="e">
        <f t="shared" si="423"/>
        <v>#REF!</v>
      </c>
      <c r="CW294" t="s">
        <v>1544</v>
      </c>
      <c r="CY294">
        <v>1</v>
      </c>
      <c r="CZ294">
        <f t="shared" si="424"/>
        <v>90593.288831753278</v>
      </c>
      <c r="DA294" s="34">
        <f t="shared" si="425"/>
        <v>33852.346219999999</v>
      </c>
      <c r="DB294" s="34">
        <f t="shared" si="426"/>
        <v>2014.6258740582971</v>
      </c>
      <c r="DC294" s="34">
        <f t="shared" si="427"/>
        <v>4968.9990683321967</v>
      </c>
      <c r="DD294" s="9">
        <f t="shared" si="428"/>
        <v>63561.189999999995</v>
      </c>
      <c r="DE294" s="59">
        <f t="shared" si="429"/>
        <v>0.32426500723848661</v>
      </c>
      <c r="DF294" s="59">
        <f t="shared" si="430"/>
        <v>1.9297707443639518E-2</v>
      </c>
      <c r="DG294" s="59">
        <f t="shared" si="431"/>
        <v>4.7597070772862161E-2</v>
      </c>
      <c r="DH294" s="59">
        <f t="shared" si="432"/>
        <v>0.6088402145450118</v>
      </c>
      <c r="DI294" s="14">
        <f t="shared" si="433"/>
        <v>29376.233458786781</v>
      </c>
      <c r="DJ294" s="14">
        <f t="shared" si="434"/>
        <v>1748.24278423231</v>
      </c>
      <c r="DK294" s="14">
        <f t="shared" si="435"/>
        <v>4311.9751800713038</v>
      </c>
      <c r="DL294" s="14">
        <f t="shared" si="436"/>
        <v>55156.837408662883</v>
      </c>
      <c r="DM294">
        <f t="shared" si="437"/>
        <v>62549.890130988912</v>
      </c>
      <c r="DN294" s="34">
        <f t="shared" si="438"/>
        <v>23843.826467999996</v>
      </c>
      <c r="DO294" s="34">
        <f t="shared" si="439"/>
        <v>1418.9973547714962</v>
      </c>
      <c r="DP294" s="34">
        <f t="shared" si="440"/>
        <v>3499.9036916078949</v>
      </c>
      <c r="DQ294" s="9">
        <f t="shared" si="441"/>
        <v>44769.185999999994</v>
      </c>
      <c r="DR294" s="59">
        <f t="shared" si="442"/>
        <v>0.3242650072384865</v>
      </c>
      <c r="DS294" s="59">
        <f t="shared" si="443"/>
        <v>1.9297707443639518E-2</v>
      </c>
      <c r="DT294" s="59">
        <f t="shared" si="444"/>
        <v>4.7597070772862161E-2</v>
      </c>
      <c r="DU294" s="59">
        <f t="shared" si="445"/>
        <v>0.6088402145450118</v>
      </c>
      <c r="DV294" s="14">
        <f t="shared" si="446"/>
        <v>20282.740576091655</v>
      </c>
      <c r="DW294" s="14">
        <f t="shared" si="447"/>
        <v>1207.0694803796187</v>
      </c>
      <c r="DX294" s="14">
        <f t="shared" si="448"/>
        <v>2977.1915473994318</v>
      </c>
      <c r="DY294" s="14">
        <f t="shared" si="449"/>
        <v>38082.888527118201</v>
      </c>
      <c r="DZ294" s="34" t="e">
        <f t="shared" si="450"/>
        <v>#REF!</v>
      </c>
      <c r="EA294" s="34" t="e">
        <f t="shared" si="451"/>
        <v>#REF!</v>
      </c>
      <c r="EB294" s="34" t="e">
        <f t="shared" si="452"/>
        <v>#REF!</v>
      </c>
      <c r="EC294" s="34" t="e">
        <f t="shared" si="453"/>
        <v>#REF!</v>
      </c>
      <c r="ED294" s="34" t="e">
        <f t="shared" si="454"/>
        <v>#REF!</v>
      </c>
      <c r="EE294" s="59" t="e">
        <f t="shared" si="455"/>
        <v>#REF!</v>
      </c>
      <c r="EF294" s="59" t="e">
        <f t="shared" si="456"/>
        <v>#REF!</v>
      </c>
      <c r="EG294" s="59" t="e">
        <f t="shared" si="457"/>
        <v>#REF!</v>
      </c>
      <c r="EH294" s="59" t="e">
        <f t="shared" si="458"/>
        <v>#REF!</v>
      </c>
      <c r="EI294" s="14" t="e">
        <f t="shared" si="459"/>
        <v>#REF!</v>
      </c>
      <c r="EJ294" s="14" t="e">
        <f t="shared" si="460"/>
        <v>#REF!</v>
      </c>
      <c r="EK294" s="14" t="e">
        <f t="shared" si="461"/>
        <v>#REF!</v>
      </c>
      <c r="EL294" s="14" t="e">
        <f t="shared" si="462"/>
        <v>#REF!</v>
      </c>
      <c r="EM294" t="e">
        <f t="shared" si="463"/>
        <v>#REF!</v>
      </c>
      <c r="EN294" s="34" t="e">
        <f t="shared" si="464"/>
        <v>#REF!</v>
      </c>
      <c r="EO294" s="34" t="e">
        <f t="shared" si="465"/>
        <v>#REF!</v>
      </c>
      <c r="EP294" s="34" t="e">
        <f t="shared" si="466"/>
        <v>#REF!</v>
      </c>
      <c r="EQ294" s="34" t="e">
        <f t="shared" si="467"/>
        <v>#REF!</v>
      </c>
      <c r="ER294" s="59" t="e">
        <f t="shared" si="468"/>
        <v>#REF!</v>
      </c>
      <c r="ES294" s="59" t="e">
        <f t="shared" si="469"/>
        <v>#REF!</v>
      </c>
      <c r="ET294" s="59" t="e">
        <f t="shared" si="470"/>
        <v>#REF!</v>
      </c>
      <c r="EU294" s="59" t="e">
        <f t="shared" si="471"/>
        <v>#REF!</v>
      </c>
      <c r="EV294" s="14" t="e">
        <f t="shared" si="472"/>
        <v>#REF!</v>
      </c>
      <c r="EW294" s="14" t="e">
        <f t="shared" si="473"/>
        <v>#REF!</v>
      </c>
      <c r="EX294" s="14" t="e">
        <f t="shared" si="474"/>
        <v>#REF!</v>
      </c>
      <c r="EY294" s="14" t="e">
        <f t="shared" si="475"/>
        <v>#REF!</v>
      </c>
    </row>
    <row r="295" spans="1:155" x14ac:dyDescent="0.2">
      <c r="A295" s="17">
        <v>30226924</v>
      </c>
      <c r="B295" t="s">
        <v>62</v>
      </c>
      <c r="C295" t="s">
        <v>2628</v>
      </c>
      <c r="D295" t="s">
        <v>2629</v>
      </c>
      <c r="E295" t="s">
        <v>2630</v>
      </c>
      <c r="F295" t="s">
        <v>66</v>
      </c>
      <c r="G295" t="s">
        <v>42</v>
      </c>
      <c r="H295" t="s">
        <v>3909</v>
      </c>
      <c r="I295" t="s">
        <v>68</v>
      </c>
      <c r="J295" s="19" t="s">
        <v>69</v>
      </c>
      <c r="K295" t="s">
        <v>70</v>
      </c>
      <c r="L295">
        <v>1956</v>
      </c>
      <c r="M295">
        <f t="shared" si="385"/>
        <v>1956</v>
      </c>
      <c r="N295">
        <v>63</v>
      </c>
      <c r="O295" s="19">
        <f t="shared" si="386"/>
        <v>63</v>
      </c>
      <c r="P295" t="s">
        <v>54</v>
      </c>
      <c r="Q295" s="19" t="str">
        <f t="shared" si="387"/>
        <v>60-70</v>
      </c>
      <c r="R295" s="23">
        <v>228.3</v>
      </c>
      <c r="S295" s="15">
        <f t="shared" si="388"/>
        <v>0.2283</v>
      </c>
      <c r="T295">
        <v>30292964</v>
      </c>
      <c r="U295" t="s">
        <v>45</v>
      </c>
      <c r="V295" t="s">
        <v>46</v>
      </c>
      <c r="W295" t="s">
        <v>47</v>
      </c>
      <c r="X295" t="s">
        <v>48</v>
      </c>
      <c r="Y295" t="s">
        <v>756</v>
      </c>
      <c r="Z295" t="s">
        <v>2632</v>
      </c>
      <c r="AA295" t="s">
        <v>2633</v>
      </c>
      <c r="AB295" t="s">
        <v>1544</v>
      </c>
      <c r="AC295">
        <v>1956</v>
      </c>
      <c r="AD295">
        <v>126</v>
      </c>
      <c r="AE295" t="str">
        <f t="shared" si="389"/>
        <v>&gt;80</v>
      </c>
      <c r="AF295">
        <v>-37.704025549999997</v>
      </c>
      <c r="AG295">
        <v>145.06590413999999</v>
      </c>
      <c r="AH295" t="s">
        <v>75</v>
      </c>
      <c r="AI295" t="s">
        <v>76</v>
      </c>
      <c r="AJ295" s="33" t="s">
        <v>77</v>
      </c>
      <c r="AL295" t="s">
        <v>48</v>
      </c>
      <c r="AM295" t="s">
        <v>86</v>
      </c>
      <c r="AN295">
        <v>220</v>
      </c>
      <c r="AO295" s="69">
        <v>4</v>
      </c>
      <c r="AP295">
        <v>2</v>
      </c>
      <c r="AQ295">
        <v>0</v>
      </c>
      <c r="AR295">
        <v>1</v>
      </c>
      <c r="AS295" s="82" t="str">
        <f t="shared" si="390"/>
        <v>Gw-0-1</v>
      </c>
      <c r="AT295" s="14">
        <f t="shared" si="391"/>
        <v>78824</v>
      </c>
      <c r="AU295" s="81">
        <f>VLOOKUP(C295,Bushfire_Vlookup!$F$2:$H$12575,3,FALSE)</f>
        <v>4690.9856369999998</v>
      </c>
      <c r="AV295" s="14">
        <f>VLOOKUP(AS295,Safety_collateral_Vlookup!$J$3:$L$20,2,FALSE)</f>
        <v>11570.139925214824</v>
      </c>
      <c r="AW295" s="14">
        <f>VLOOKUP(AS295,Safety_collateral_Vlookup!$J$3:$L$20,3,FALSE)</f>
        <v>148000</v>
      </c>
      <c r="AX295" s="48">
        <f t="shared" si="392"/>
        <v>259371.82897488319</v>
      </c>
      <c r="AY295" s="49">
        <f t="shared" si="476"/>
        <v>17350.8</v>
      </c>
      <c r="AZ295" s="14">
        <v>76000</v>
      </c>
      <c r="BA295" s="16">
        <f t="shared" si="393"/>
        <v>14.948695678290523</v>
      </c>
      <c r="BB295" t="e">
        <f>IF(BA295&lt;=#REF!,#REF!,IF(BA295&lt;=#REF!,#REF!,IF(BA295&lt;=#REF!,#REF!,IF(BA295&lt;=#REF!,#REF!,#REF!))))</f>
        <v>#REF!</v>
      </c>
      <c r="BC295" s="51">
        <v>5</v>
      </c>
      <c r="BD295" s="21">
        <v>70</v>
      </c>
      <c r="BE295" s="21">
        <v>6.4399999999999999E-2</v>
      </c>
      <c r="BF295" s="26">
        <f t="shared" si="394"/>
        <v>1131.7266264477216</v>
      </c>
      <c r="BG295" s="21">
        <v>7</v>
      </c>
      <c r="BH295" s="21">
        <f t="shared" si="395"/>
        <v>54.6</v>
      </c>
      <c r="BI295" s="28">
        <f t="shared" si="396"/>
        <v>2.2519960070400004E-2</v>
      </c>
      <c r="BJ295" s="27">
        <f t="shared" si="397"/>
        <v>2.2519960070400004E-2</v>
      </c>
      <c r="BK295" s="28">
        <f t="shared" si="398"/>
        <v>0.3452594593589744</v>
      </c>
      <c r="BL295" s="35">
        <f t="shared" si="399"/>
        <v>5.1611785880084229</v>
      </c>
      <c r="BM295" s="21" t="str">
        <f t="shared" si="400"/>
        <v>Cr4</v>
      </c>
      <c r="BN295" s="51">
        <v>4</v>
      </c>
      <c r="BO295" s="21">
        <v>1</v>
      </c>
      <c r="BP295" s="50" t="s">
        <v>5497</v>
      </c>
      <c r="BQ295" s="14">
        <v>78824</v>
      </c>
      <c r="BR295">
        <f>IFERROR(VLOOKUP(AO295,'Model Failure data- Lines'!$A$37:$E$41,3,FALSE),'Model Failure data- Lines'!$C$37)</f>
        <v>0.45419999999999999</v>
      </c>
      <c r="BS295" s="14">
        <f t="shared" si="401"/>
        <v>117806.68472039195</v>
      </c>
      <c r="BT295" s="34">
        <f t="shared" si="383"/>
        <v>15476.053373984598</v>
      </c>
      <c r="BU295" s="34">
        <f t="shared" si="402"/>
        <v>7.6121916792058997</v>
      </c>
      <c r="BV295" s="54">
        <f t="shared" si="403"/>
        <v>102330.63134640735</v>
      </c>
      <c r="BW295">
        <f>IFERROR(VLOOKUP(AO295,'Model Failure data- Lines'!$A$37:$E$41,4,FALSE),'Model Failure data- Lines'!$D$37)</f>
        <v>0.40249999999999997</v>
      </c>
      <c r="BX295" s="14">
        <f t="shared" si="404"/>
        <v>104397.16116239048</v>
      </c>
      <c r="BY295" s="34">
        <f t="shared" si="405"/>
        <v>13803.872330637207</v>
      </c>
      <c r="BZ295" s="71">
        <f t="shared" si="406"/>
        <v>7.5628895038883162</v>
      </c>
      <c r="CA295" s="71">
        <f t="shared" si="407"/>
        <v>90593.288831753263</v>
      </c>
      <c r="CB295" s="56">
        <v>1</v>
      </c>
      <c r="CC295">
        <f>IFERROR(VLOOKUP(AO295,'Model Failure data- Lines'!$A$37:$E$41,5,FALSE),'Model Failure data- Lines'!$E$37)</f>
        <v>0.28349999999999997</v>
      </c>
      <c r="CD295" s="14">
        <f t="shared" si="408"/>
        <v>73531.913514379383</v>
      </c>
      <c r="CE295" s="34">
        <f t="shared" si="409"/>
        <v>10982.023383390473</v>
      </c>
      <c r="CF295" s="34">
        <f t="shared" si="410"/>
        <v>6.6956617143605026</v>
      </c>
      <c r="CG295" s="54">
        <f t="shared" si="411"/>
        <v>62549.890130988912</v>
      </c>
      <c r="CH295" t="e">
        <f>IFERROR(VLOOKUP(AO295,'Model Failure data- Lines'!#REF!,3,FALSE),'Model Failure data- Lines'!#REF!)</f>
        <v>#REF!</v>
      </c>
      <c r="CI295" s="14" t="e">
        <f t="shared" si="412"/>
        <v>#REF!</v>
      </c>
      <c r="CJ295" s="34">
        <f t="shared" si="413"/>
        <v>14844.218525151244</v>
      </c>
      <c r="CK295" s="34" t="e">
        <f t="shared" si="414"/>
        <v>#REF!</v>
      </c>
      <c r="CL295" s="54" t="e">
        <f t="shared" si="415"/>
        <v>#REF!</v>
      </c>
      <c r="CM295" t="e">
        <f>IFERROR(VLOOKUP(AO295,'Model Failure data- Lines'!#REF!,4,FALSE),'Model Failure data- Lines'!#REF!)</f>
        <v>#REF!</v>
      </c>
      <c r="CN295" s="14" t="e">
        <f t="shared" si="416"/>
        <v>#REF!</v>
      </c>
      <c r="CO295" s="34">
        <f t="shared" si="417"/>
        <v>12699.750076218006</v>
      </c>
      <c r="CP295" s="34" t="e">
        <f t="shared" si="418"/>
        <v>#REF!</v>
      </c>
      <c r="CQ295" s="54" t="e">
        <f t="shared" si="419"/>
        <v>#REF!</v>
      </c>
      <c r="CR295" t="e">
        <f>IFERROR(VLOOKUP(AO295,'Model Failure data- Lines'!#REF!,5,FALSE),'Model Failure data- Lines'!#REF!)</f>
        <v>#REF!</v>
      </c>
      <c r="CS295" s="14" t="e">
        <f t="shared" si="420"/>
        <v>#REF!</v>
      </c>
      <c r="CT295" s="34">
        <f t="shared" si="421"/>
        <v>9295.4591141848941</v>
      </c>
      <c r="CU295" s="34" t="e">
        <f t="shared" si="422"/>
        <v>#REF!</v>
      </c>
      <c r="CV295" s="54" t="e">
        <f t="shared" si="423"/>
        <v>#REF!</v>
      </c>
      <c r="CW295" t="s">
        <v>1544</v>
      </c>
      <c r="CY295">
        <v>1</v>
      </c>
      <c r="CZ295">
        <f t="shared" si="424"/>
        <v>90593.288831753278</v>
      </c>
      <c r="DA295" s="34">
        <f t="shared" si="425"/>
        <v>33852.346219999999</v>
      </c>
      <c r="DB295" s="34">
        <f t="shared" si="426"/>
        <v>2014.6258740582971</v>
      </c>
      <c r="DC295" s="34">
        <f t="shared" si="427"/>
        <v>4968.9990683321967</v>
      </c>
      <c r="DD295" s="9">
        <f t="shared" si="428"/>
        <v>63561.189999999995</v>
      </c>
      <c r="DE295" s="59">
        <f t="shared" si="429"/>
        <v>0.32426500723848661</v>
      </c>
      <c r="DF295" s="59">
        <f t="shared" si="430"/>
        <v>1.9297707443639518E-2</v>
      </c>
      <c r="DG295" s="59">
        <f t="shared" si="431"/>
        <v>4.7597070772862161E-2</v>
      </c>
      <c r="DH295" s="59">
        <f t="shared" si="432"/>
        <v>0.6088402145450118</v>
      </c>
      <c r="DI295" s="14">
        <f t="shared" si="433"/>
        <v>29376.233458786781</v>
      </c>
      <c r="DJ295" s="14">
        <f t="shared" si="434"/>
        <v>1748.24278423231</v>
      </c>
      <c r="DK295" s="14">
        <f t="shared" si="435"/>
        <v>4311.9751800713038</v>
      </c>
      <c r="DL295" s="14">
        <f t="shared" si="436"/>
        <v>55156.837408662883</v>
      </c>
      <c r="DM295">
        <f t="shared" si="437"/>
        <v>62549.890130988912</v>
      </c>
      <c r="DN295" s="34">
        <f t="shared" si="438"/>
        <v>23843.826467999996</v>
      </c>
      <c r="DO295" s="34">
        <f t="shared" si="439"/>
        <v>1418.9973547714962</v>
      </c>
      <c r="DP295" s="34">
        <f t="shared" si="440"/>
        <v>3499.9036916078949</v>
      </c>
      <c r="DQ295" s="9">
        <f t="shared" si="441"/>
        <v>44769.185999999994</v>
      </c>
      <c r="DR295" s="59">
        <f t="shared" si="442"/>
        <v>0.3242650072384865</v>
      </c>
      <c r="DS295" s="59">
        <f t="shared" si="443"/>
        <v>1.9297707443639518E-2</v>
      </c>
      <c r="DT295" s="59">
        <f t="shared" si="444"/>
        <v>4.7597070772862161E-2</v>
      </c>
      <c r="DU295" s="59">
        <f t="shared" si="445"/>
        <v>0.6088402145450118</v>
      </c>
      <c r="DV295" s="14">
        <f t="shared" si="446"/>
        <v>20282.740576091655</v>
      </c>
      <c r="DW295" s="14">
        <f t="shared" si="447"/>
        <v>1207.0694803796187</v>
      </c>
      <c r="DX295" s="14">
        <f t="shared" si="448"/>
        <v>2977.1915473994318</v>
      </c>
      <c r="DY295" s="14">
        <f t="shared" si="449"/>
        <v>38082.888527118201</v>
      </c>
      <c r="DZ295" s="34" t="e">
        <f t="shared" si="450"/>
        <v>#REF!</v>
      </c>
      <c r="EA295" s="34" t="e">
        <f t="shared" si="451"/>
        <v>#REF!</v>
      </c>
      <c r="EB295" s="34" t="e">
        <f t="shared" si="452"/>
        <v>#REF!</v>
      </c>
      <c r="EC295" s="34" t="e">
        <f t="shared" si="453"/>
        <v>#REF!</v>
      </c>
      <c r="ED295" s="34" t="e">
        <f t="shared" si="454"/>
        <v>#REF!</v>
      </c>
      <c r="EE295" s="59" t="e">
        <f t="shared" si="455"/>
        <v>#REF!</v>
      </c>
      <c r="EF295" s="59" t="e">
        <f t="shared" si="456"/>
        <v>#REF!</v>
      </c>
      <c r="EG295" s="59" t="e">
        <f t="shared" si="457"/>
        <v>#REF!</v>
      </c>
      <c r="EH295" s="59" t="e">
        <f t="shared" si="458"/>
        <v>#REF!</v>
      </c>
      <c r="EI295" s="14" t="e">
        <f t="shared" si="459"/>
        <v>#REF!</v>
      </c>
      <c r="EJ295" s="14" t="e">
        <f t="shared" si="460"/>
        <v>#REF!</v>
      </c>
      <c r="EK295" s="14" t="e">
        <f t="shared" si="461"/>
        <v>#REF!</v>
      </c>
      <c r="EL295" s="14" t="e">
        <f t="shared" si="462"/>
        <v>#REF!</v>
      </c>
      <c r="EM295" t="e">
        <f t="shared" si="463"/>
        <v>#REF!</v>
      </c>
      <c r="EN295" s="34" t="e">
        <f t="shared" si="464"/>
        <v>#REF!</v>
      </c>
      <c r="EO295" s="34" t="e">
        <f t="shared" si="465"/>
        <v>#REF!</v>
      </c>
      <c r="EP295" s="34" t="e">
        <f t="shared" si="466"/>
        <v>#REF!</v>
      </c>
      <c r="EQ295" s="34" t="e">
        <f t="shared" si="467"/>
        <v>#REF!</v>
      </c>
      <c r="ER295" s="59" t="e">
        <f t="shared" si="468"/>
        <v>#REF!</v>
      </c>
      <c r="ES295" s="59" t="e">
        <f t="shared" si="469"/>
        <v>#REF!</v>
      </c>
      <c r="ET295" s="59" t="e">
        <f t="shared" si="470"/>
        <v>#REF!</v>
      </c>
      <c r="EU295" s="59" t="e">
        <f t="shared" si="471"/>
        <v>#REF!</v>
      </c>
      <c r="EV295" s="14" t="e">
        <f t="shared" si="472"/>
        <v>#REF!</v>
      </c>
      <c r="EW295" s="14" t="e">
        <f t="shared" si="473"/>
        <v>#REF!</v>
      </c>
      <c r="EX295" s="14" t="e">
        <f t="shared" si="474"/>
        <v>#REF!</v>
      </c>
      <c r="EY295" s="14" t="e">
        <f t="shared" si="475"/>
        <v>#REF!</v>
      </c>
    </row>
    <row r="296" spans="1:155" x14ac:dyDescent="0.2">
      <c r="A296" s="17">
        <v>30096810</v>
      </c>
      <c r="B296" t="s">
        <v>62</v>
      </c>
      <c r="C296" t="s">
        <v>2199</v>
      </c>
      <c r="D296" t="s">
        <v>2200</v>
      </c>
      <c r="E296" t="s">
        <v>2201</v>
      </c>
      <c r="F296" t="s">
        <v>66</v>
      </c>
      <c r="G296" t="s">
        <v>42</v>
      </c>
      <c r="H296" t="s">
        <v>2202</v>
      </c>
      <c r="I296" t="s">
        <v>68</v>
      </c>
      <c r="J296" s="19" t="s">
        <v>69</v>
      </c>
      <c r="K296" t="s">
        <v>70</v>
      </c>
      <c r="L296">
        <v>1956</v>
      </c>
      <c r="M296">
        <f t="shared" si="385"/>
        <v>1956</v>
      </c>
      <c r="N296">
        <v>63</v>
      </c>
      <c r="O296" s="19">
        <f t="shared" si="386"/>
        <v>63</v>
      </c>
      <c r="P296" t="s">
        <v>54</v>
      </c>
      <c r="Q296" s="19" t="str">
        <f t="shared" si="387"/>
        <v>60-70</v>
      </c>
      <c r="R296" s="23">
        <v>313.94</v>
      </c>
      <c r="S296" s="15">
        <f t="shared" si="388"/>
        <v>0.31394</v>
      </c>
      <c r="T296">
        <v>30291401</v>
      </c>
      <c r="U296" t="s">
        <v>45</v>
      </c>
      <c r="V296" t="s">
        <v>46</v>
      </c>
      <c r="W296" s="20" t="s">
        <v>87</v>
      </c>
      <c r="X296" t="s">
        <v>48</v>
      </c>
      <c r="Y296" t="s">
        <v>756</v>
      </c>
      <c r="Z296" t="s">
        <v>2203</v>
      </c>
      <c r="AA296" t="s">
        <v>2204</v>
      </c>
      <c r="AB296" t="s">
        <v>2205</v>
      </c>
      <c r="AC296">
        <v>1956</v>
      </c>
      <c r="AD296">
        <v>126</v>
      </c>
      <c r="AE296" t="str">
        <f t="shared" si="389"/>
        <v>&gt;80</v>
      </c>
      <c r="AF296">
        <v>-37.703501410000001</v>
      </c>
      <c r="AG296">
        <v>145.06339471999999</v>
      </c>
      <c r="AH296" t="s">
        <v>75</v>
      </c>
      <c r="AI296" t="s">
        <v>76</v>
      </c>
      <c r="AJ296" s="33" t="s">
        <v>77</v>
      </c>
      <c r="AL296" t="s">
        <v>48</v>
      </c>
      <c r="AM296" t="s">
        <v>86</v>
      </c>
      <c r="AN296">
        <v>220</v>
      </c>
      <c r="AO296" s="70">
        <v>4</v>
      </c>
      <c r="AP296">
        <v>2</v>
      </c>
      <c r="AQ296">
        <v>0</v>
      </c>
      <c r="AR296">
        <v>1</v>
      </c>
      <c r="AS296" s="82" t="str">
        <f t="shared" si="390"/>
        <v>Gw-0-1</v>
      </c>
      <c r="AT296" s="14">
        <f t="shared" si="391"/>
        <v>78824</v>
      </c>
      <c r="AU296" s="81">
        <f>VLOOKUP(C296,Bushfire_Vlookup!$F$2:$H$12575,3,FALSE)</f>
        <v>4112.2055609999998</v>
      </c>
      <c r="AV296" s="14">
        <f>VLOOKUP(AS296,Safety_collateral_Vlookup!$J$3:$L$20,2,FALSE)</f>
        <v>11570.139925214824</v>
      </c>
      <c r="AW296" s="14">
        <f>VLOOKUP(AS296,Safety_collateral_Vlookup!$J$3:$L$20,3,FALSE)</f>
        <v>148000</v>
      </c>
      <c r="AX296" s="48">
        <f t="shared" si="392"/>
        <v>258754.27063379119</v>
      </c>
      <c r="AY296" s="49">
        <f t="shared" si="476"/>
        <v>23859.439999999999</v>
      </c>
      <c r="AZ296" s="14">
        <v>76000</v>
      </c>
      <c r="BA296" s="16">
        <f t="shared" si="393"/>
        <v>10.844943160182771</v>
      </c>
      <c r="BB296" t="e">
        <f>IF(BA296&lt;=#REF!,#REF!,IF(BA296&lt;=#REF!,#REF!,IF(BA296&lt;=#REF!,#REF!,IF(BA296&lt;=#REF!,#REF!,#REF!))))</f>
        <v>#REF!</v>
      </c>
      <c r="BC296" s="51">
        <v>5</v>
      </c>
      <c r="BD296" s="21">
        <v>70</v>
      </c>
      <c r="BE296" s="21">
        <v>6.4399999999999999E-2</v>
      </c>
      <c r="BF296" s="26">
        <f t="shared" si="394"/>
        <v>1556.2604341086189</v>
      </c>
      <c r="BG296" s="21">
        <v>7</v>
      </c>
      <c r="BH296" s="21">
        <f t="shared" si="395"/>
        <v>54.6</v>
      </c>
      <c r="BI296" s="28">
        <f t="shared" si="396"/>
        <v>2.2519960070400004E-2</v>
      </c>
      <c r="BJ296" s="27">
        <f t="shared" si="397"/>
        <v>2.2519960070400004E-2</v>
      </c>
      <c r="BK296" s="28">
        <f t="shared" si="398"/>
        <v>0.34525945935897445</v>
      </c>
      <c r="BL296" s="35">
        <f t="shared" si="399"/>
        <v>3.7443192122635112</v>
      </c>
      <c r="BM296" s="21" t="str">
        <f t="shared" si="400"/>
        <v>Cr4</v>
      </c>
      <c r="BN296" s="51">
        <v>4</v>
      </c>
      <c r="BO296" s="21">
        <v>1</v>
      </c>
      <c r="BP296" s="50" t="s">
        <v>5497</v>
      </c>
      <c r="BQ296" s="14">
        <v>78824</v>
      </c>
      <c r="BR296">
        <f>IFERROR(VLOOKUP(AO296,'Model Failure data- Lines'!$A$37:$E$41,3,FALSE),'Model Failure data- Lines'!$C$37)</f>
        <v>0.45419999999999999</v>
      </c>
      <c r="BS296" s="14">
        <f t="shared" si="401"/>
        <v>117526.18972186797</v>
      </c>
      <c r="BT296" s="34">
        <f t="shared" si="383"/>
        <v>21281.437565609831</v>
      </c>
      <c r="BU296" s="34">
        <f t="shared" si="402"/>
        <v>5.5224741918650642</v>
      </c>
      <c r="BV296" s="54">
        <f t="shared" si="403"/>
        <v>96244.752156258139</v>
      </c>
      <c r="BW296">
        <f>IFERROR(VLOOKUP(AO296,'Model Failure data- Lines'!$A$37:$E$41,4,FALSE),'Model Failure data- Lines'!$D$37)</f>
        <v>0.40249999999999997</v>
      </c>
      <c r="BX296" s="14">
        <f t="shared" si="404"/>
        <v>104148.59393010095</v>
      </c>
      <c r="BY296" s="34">
        <f t="shared" si="405"/>
        <v>18981.987207535018</v>
      </c>
      <c r="BZ296" s="71">
        <f t="shared" si="406"/>
        <v>5.486706570361533</v>
      </c>
      <c r="CA296" s="71">
        <f t="shared" si="407"/>
        <v>85166.606722565935</v>
      </c>
      <c r="CB296" s="56">
        <v>1</v>
      </c>
      <c r="CC296">
        <f>IFERROR(VLOOKUP(AO296,'Model Failure data- Lines'!$A$37:$E$41,5,FALSE),'Model Failure data- Lines'!$E$37)</f>
        <v>0.28349999999999997</v>
      </c>
      <c r="CD296" s="14">
        <f t="shared" si="408"/>
        <v>73356.835724679797</v>
      </c>
      <c r="CE296" s="34">
        <f t="shared" si="409"/>
        <v>15101.604997729326</v>
      </c>
      <c r="CF296" s="34">
        <f t="shared" si="410"/>
        <v>4.8575522757819263</v>
      </c>
      <c r="CG296" s="54">
        <f t="shared" si="411"/>
        <v>58255.230726950467</v>
      </c>
      <c r="CH296" t="e">
        <f>IFERROR(VLOOKUP(AO296,'Model Failure data- Lines'!#REF!,3,FALSE),'Model Failure data- Lines'!#REF!)</f>
        <v>#REF!</v>
      </c>
      <c r="CI296" s="14" t="e">
        <f t="shared" si="412"/>
        <v>#REF!</v>
      </c>
      <c r="CJ296" s="34">
        <f t="shared" si="413"/>
        <v>20412.588540455461</v>
      </c>
      <c r="CK296" s="34" t="e">
        <f t="shared" si="414"/>
        <v>#REF!</v>
      </c>
      <c r="CL296" s="54" t="e">
        <f t="shared" si="415"/>
        <v>#REF!</v>
      </c>
      <c r="CM296" t="e">
        <f>IFERROR(VLOOKUP(AO296,'Model Failure data- Lines'!#REF!,4,FALSE),'Model Failure data- Lines'!#REF!)</f>
        <v>#REF!</v>
      </c>
      <c r="CN296" s="14" t="e">
        <f t="shared" si="416"/>
        <v>#REF!</v>
      </c>
      <c r="CO296" s="34">
        <f t="shared" si="417"/>
        <v>17463.68611006518</v>
      </c>
      <c r="CP296" s="34" t="e">
        <f t="shared" si="418"/>
        <v>#REF!</v>
      </c>
      <c r="CQ296" s="54" t="e">
        <f t="shared" si="419"/>
        <v>#REF!</v>
      </c>
      <c r="CR296" t="e">
        <f>IFERROR(VLOOKUP(AO296,'Model Failure data- Lines'!#REF!,5,FALSE),'Model Failure data- Lines'!#REF!)</f>
        <v>#REF!</v>
      </c>
      <c r="CS296" s="14" t="e">
        <f t="shared" si="420"/>
        <v>#REF!</v>
      </c>
      <c r="CT296" s="34">
        <f t="shared" si="421"/>
        <v>12782.375971560254</v>
      </c>
      <c r="CU296" s="34" t="e">
        <f t="shared" si="422"/>
        <v>#REF!</v>
      </c>
      <c r="CV296" s="54" t="e">
        <f t="shared" si="423"/>
        <v>#REF!</v>
      </c>
      <c r="CW296" t="s">
        <v>2205</v>
      </c>
      <c r="CY296">
        <v>1</v>
      </c>
      <c r="CZ296">
        <f t="shared" si="424"/>
        <v>85166.606722565921</v>
      </c>
      <c r="DA296" s="34">
        <f t="shared" si="425"/>
        <v>33852.346219999999</v>
      </c>
      <c r="DB296" s="34">
        <f t="shared" si="426"/>
        <v>1766.0586417687671</v>
      </c>
      <c r="DC296" s="34">
        <f t="shared" si="427"/>
        <v>4968.9990683321967</v>
      </c>
      <c r="DD296" s="9">
        <f t="shared" si="428"/>
        <v>63561.189999999995</v>
      </c>
      <c r="DE296" s="59">
        <f t="shared" si="429"/>
        <v>0.32503891740218704</v>
      </c>
      <c r="DF296" s="59">
        <f t="shared" si="430"/>
        <v>1.6957104989377511E-2</v>
      </c>
      <c r="DG296" s="59">
        <f t="shared" si="431"/>
        <v>4.7710668774531194E-2</v>
      </c>
      <c r="DH296" s="59">
        <f t="shared" si="432"/>
        <v>0.61029330883390431</v>
      </c>
      <c r="DI296" s="14">
        <f t="shared" si="433"/>
        <v>27682.461647920652</v>
      </c>
      <c r="DJ296" s="14">
        <f t="shared" si="434"/>
        <v>1444.1790917835749</v>
      </c>
      <c r="DK296" s="14">
        <f t="shared" si="435"/>
        <v>4063.3557639911051</v>
      </c>
      <c r="DL296" s="14">
        <f t="shared" si="436"/>
        <v>51976.610218870599</v>
      </c>
      <c r="DM296">
        <f t="shared" si="437"/>
        <v>58255.230726950467</v>
      </c>
      <c r="DN296" s="34">
        <f t="shared" si="438"/>
        <v>23843.826467999996</v>
      </c>
      <c r="DO296" s="34">
        <f t="shared" si="439"/>
        <v>1243.9195650719141</v>
      </c>
      <c r="DP296" s="34">
        <f t="shared" si="440"/>
        <v>3499.9036916078949</v>
      </c>
      <c r="DQ296" s="9">
        <f t="shared" si="441"/>
        <v>44769.185999999994</v>
      </c>
      <c r="DR296" s="59">
        <f t="shared" si="442"/>
        <v>0.32503891740218699</v>
      </c>
      <c r="DS296" s="59">
        <f t="shared" si="443"/>
        <v>1.6957104989377511E-2</v>
      </c>
      <c r="DT296" s="59">
        <f t="shared" si="444"/>
        <v>4.7710668774531194E-2</v>
      </c>
      <c r="DU296" s="59">
        <f t="shared" si="445"/>
        <v>0.61029330883390431</v>
      </c>
      <c r="DV296" s="14">
        <f t="shared" si="446"/>
        <v>18935.217128502598</v>
      </c>
      <c r="DW296" s="14">
        <f t="shared" si="447"/>
        <v>987.84006361730985</v>
      </c>
      <c r="DX296" s="14">
        <f t="shared" si="448"/>
        <v>2779.3960175974262</v>
      </c>
      <c r="DY296" s="14">
        <f t="shared" si="449"/>
        <v>35552.777517233138</v>
      </c>
      <c r="DZ296" s="34" t="e">
        <f t="shared" si="450"/>
        <v>#REF!</v>
      </c>
      <c r="EA296" s="34" t="e">
        <f t="shared" si="451"/>
        <v>#REF!</v>
      </c>
      <c r="EB296" s="34" t="e">
        <f t="shared" si="452"/>
        <v>#REF!</v>
      </c>
      <c r="EC296" s="34" t="e">
        <f t="shared" si="453"/>
        <v>#REF!</v>
      </c>
      <c r="ED296" s="34" t="e">
        <f t="shared" si="454"/>
        <v>#REF!</v>
      </c>
      <c r="EE296" s="59" t="e">
        <f t="shared" si="455"/>
        <v>#REF!</v>
      </c>
      <c r="EF296" s="59" t="e">
        <f t="shared" si="456"/>
        <v>#REF!</v>
      </c>
      <c r="EG296" s="59" t="e">
        <f t="shared" si="457"/>
        <v>#REF!</v>
      </c>
      <c r="EH296" s="59" t="e">
        <f t="shared" si="458"/>
        <v>#REF!</v>
      </c>
      <c r="EI296" s="14" t="e">
        <f t="shared" si="459"/>
        <v>#REF!</v>
      </c>
      <c r="EJ296" s="14" t="e">
        <f t="shared" si="460"/>
        <v>#REF!</v>
      </c>
      <c r="EK296" s="14" t="e">
        <f t="shared" si="461"/>
        <v>#REF!</v>
      </c>
      <c r="EL296" s="14" t="e">
        <f t="shared" si="462"/>
        <v>#REF!</v>
      </c>
      <c r="EM296" t="e">
        <f t="shared" si="463"/>
        <v>#REF!</v>
      </c>
      <c r="EN296" s="34" t="e">
        <f t="shared" si="464"/>
        <v>#REF!</v>
      </c>
      <c r="EO296" s="34" t="e">
        <f t="shared" si="465"/>
        <v>#REF!</v>
      </c>
      <c r="EP296" s="34" t="e">
        <f t="shared" si="466"/>
        <v>#REF!</v>
      </c>
      <c r="EQ296" s="34" t="e">
        <f t="shared" si="467"/>
        <v>#REF!</v>
      </c>
      <c r="ER296" s="59" t="e">
        <f t="shared" si="468"/>
        <v>#REF!</v>
      </c>
      <c r="ES296" s="59" t="e">
        <f t="shared" si="469"/>
        <v>#REF!</v>
      </c>
      <c r="ET296" s="59" t="e">
        <f t="shared" si="470"/>
        <v>#REF!</v>
      </c>
      <c r="EU296" s="59" t="e">
        <f t="shared" si="471"/>
        <v>#REF!</v>
      </c>
      <c r="EV296" s="14" t="e">
        <f t="shared" si="472"/>
        <v>#REF!</v>
      </c>
      <c r="EW296" s="14" t="e">
        <f t="shared" si="473"/>
        <v>#REF!</v>
      </c>
      <c r="EX296" s="14" t="e">
        <f t="shared" si="474"/>
        <v>#REF!</v>
      </c>
      <c r="EY296" s="14" t="e">
        <f t="shared" si="475"/>
        <v>#REF!</v>
      </c>
    </row>
    <row r="297" spans="1:155" x14ac:dyDescent="0.2">
      <c r="A297" s="17">
        <v>30399277</v>
      </c>
      <c r="B297" t="s">
        <v>62</v>
      </c>
      <c r="C297" t="s">
        <v>2199</v>
      </c>
      <c r="D297" t="s">
        <v>2200</v>
      </c>
      <c r="E297" t="s">
        <v>2201</v>
      </c>
      <c r="F297" t="s">
        <v>66</v>
      </c>
      <c r="G297" t="s">
        <v>42</v>
      </c>
      <c r="H297" t="s">
        <v>5222</v>
      </c>
      <c r="I297" t="s">
        <v>68</v>
      </c>
      <c r="J297" s="19" t="s">
        <v>69</v>
      </c>
      <c r="K297" t="s">
        <v>70</v>
      </c>
      <c r="L297">
        <v>1956</v>
      </c>
      <c r="M297">
        <f t="shared" si="385"/>
        <v>1956</v>
      </c>
      <c r="N297">
        <v>63</v>
      </c>
      <c r="O297" s="19">
        <f t="shared" si="386"/>
        <v>63</v>
      </c>
      <c r="P297" t="s">
        <v>54</v>
      </c>
      <c r="Q297" s="19" t="str">
        <f t="shared" si="387"/>
        <v>60-70</v>
      </c>
      <c r="R297" s="23">
        <v>313.94</v>
      </c>
      <c r="S297" s="15">
        <f t="shared" si="388"/>
        <v>0.31394</v>
      </c>
      <c r="T297">
        <v>30291401</v>
      </c>
      <c r="U297" t="s">
        <v>45</v>
      </c>
      <c r="V297" t="s">
        <v>46</v>
      </c>
      <c r="W297" s="20" t="s">
        <v>87</v>
      </c>
      <c r="X297" t="s">
        <v>48</v>
      </c>
      <c r="Y297" t="s">
        <v>756</v>
      </c>
      <c r="Z297" t="s">
        <v>2203</v>
      </c>
      <c r="AA297" t="s">
        <v>2204</v>
      </c>
      <c r="AB297" t="s">
        <v>2205</v>
      </c>
      <c r="AC297">
        <v>1956</v>
      </c>
      <c r="AD297">
        <v>126</v>
      </c>
      <c r="AE297" t="str">
        <f t="shared" si="389"/>
        <v>&gt;80</v>
      </c>
      <c r="AF297">
        <v>-37.703501410000001</v>
      </c>
      <c r="AG297">
        <v>145.06339471999999</v>
      </c>
      <c r="AH297" t="s">
        <v>75</v>
      </c>
      <c r="AI297" t="s">
        <v>76</v>
      </c>
      <c r="AJ297" s="33" t="s">
        <v>77</v>
      </c>
      <c r="AL297" t="s">
        <v>78</v>
      </c>
      <c r="AM297" t="s">
        <v>79</v>
      </c>
      <c r="AN297">
        <v>220</v>
      </c>
      <c r="AO297" s="69">
        <v>4</v>
      </c>
      <c r="AP297">
        <v>2</v>
      </c>
      <c r="AQ297">
        <v>0</v>
      </c>
      <c r="AR297">
        <v>1</v>
      </c>
      <c r="AS297" s="82" t="str">
        <f t="shared" si="390"/>
        <v>Gw-0-1</v>
      </c>
      <c r="AT297" s="14">
        <f t="shared" si="391"/>
        <v>78824</v>
      </c>
      <c r="AU297" s="81">
        <f>VLOOKUP(C297,Bushfire_Vlookup!$F$2:$H$12575,3,FALSE)</f>
        <v>4112.2055609999998</v>
      </c>
      <c r="AV297" s="14">
        <f>VLOOKUP(AS297,Safety_collateral_Vlookup!$J$3:$L$20,2,FALSE)</f>
        <v>11570.139925214824</v>
      </c>
      <c r="AW297" s="14">
        <f>VLOOKUP(AS297,Safety_collateral_Vlookup!$J$3:$L$20,3,FALSE)</f>
        <v>148000</v>
      </c>
      <c r="AX297" s="48">
        <f t="shared" si="392"/>
        <v>258754.27063379119</v>
      </c>
      <c r="AY297" s="49">
        <f t="shared" si="476"/>
        <v>23859.439999999999</v>
      </c>
      <c r="AZ297" s="14">
        <v>76000</v>
      </c>
      <c r="BA297" s="16">
        <f t="shared" si="393"/>
        <v>10.844943160182771</v>
      </c>
      <c r="BB297" t="e">
        <f>IF(BA297&lt;=#REF!,#REF!,IF(BA297&lt;=#REF!,#REF!,IF(BA297&lt;=#REF!,#REF!,IF(BA297&lt;=#REF!,#REF!,#REF!))))</f>
        <v>#REF!</v>
      </c>
      <c r="BC297" s="51">
        <v>5</v>
      </c>
      <c r="BD297" s="21">
        <v>70</v>
      </c>
      <c r="BE297" s="21">
        <v>6.4399999999999999E-2</v>
      </c>
      <c r="BF297" s="26">
        <f t="shared" si="394"/>
        <v>1556.2604341086189</v>
      </c>
      <c r="BG297" s="21">
        <v>7</v>
      </c>
      <c r="BH297" s="21">
        <f t="shared" si="395"/>
        <v>54.6</v>
      </c>
      <c r="BI297" s="28">
        <f t="shared" si="396"/>
        <v>2.2519960070400004E-2</v>
      </c>
      <c r="BJ297" s="27">
        <f t="shared" si="397"/>
        <v>2.2519960070400004E-2</v>
      </c>
      <c r="BK297" s="28">
        <f t="shared" si="398"/>
        <v>0.34525945935897445</v>
      </c>
      <c r="BL297" s="35">
        <f t="shared" si="399"/>
        <v>3.7443192122635112</v>
      </c>
      <c r="BM297" s="21" t="str">
        <f t="shared" si="400"/>
        <v>Cr4</v>
      </c>
      <c r="BN297" s="51">
        <v>4</v>
      </c>
      <c r="BO297" s="21">
        <v>1</v>
      </c>
      <c r="BP297" s="50" t="s">
        <v>5497</v>
      </c>
      <c r="BQ297" s="14">
        <v>78824</v>
      </c>
      <c r="BR297">
        <f>IFERROR(VLOOKUP(AO297,'Model Failure data- Lines'!$A$37:$E$41,3,FALSE),'Model Failure data- Lines'!$C$37)</f>
        <v>0.45419999999999999</v>
      </c>
      <c r="BS297" s="14">
        <f t="shared" si="401"/>
        <v>117526.18972186797</v>
      </c>
      <c r="BT297" s="34">
        <f t="shared" si="383"/>
        <v>21281.437565609831</v>
      </c>
      <c r="BU297" s="34">
        <f t="shared" si="402"/>
        <v>5.5224741918650642</v>
      </c>
      <c r="BV297" s="54">
        <f t="shared" si="403"/>
        <v>96244.752156258139</v>
      </c>
      <c r="BW297">
        <f>IFERROR(VLOOKUP(AO297,'Model Failure data- Lines'!$A$37:$E$41,4,FALSE),'Model Failure data- Lines'!$D$37)</f>
        <v>0.40249999999999997</v>
      </c>
      <c r="BX297" s="14">
        <f t="shared" si="404"/>
        <v>104148.59393010095</v>
      </c>
      <c r="BY297" s="34">
        <f t="shared" si="405"/>
        <v>18981.987207535018</v>
      </c>
      <c r="BZ297" s="71">
        <f t="shared" si="406"/>
        <v>5.486706570361533</v>
      </c>
      <c r="CA297" s="71">
        <f t="shared" si="407"/>
        <v>85166.606722565935</v>
      </c>
      <c r="CB297" s="56">
        <v>1</v>
      </c>
      <c r="CC297">
        <f>IFERROR(VLOOKUP(AO297,'Model Failure data- Lines'!$A$37:$E$41,5,FALSE),'Model Failure data- Lines'!$E$37)</f>
        <v>0.28349999999999997</v>
      </c>
      <c r="CD297" s="14">
        <f t="shared" si="408"/>
        <v>73356.835724679797</v>
      </c>
      <c r="CE297" s="34">
        <f t="shared" si="409"/>
        <v>15101.604997729326</v>
      </c>
      <c r="CF297" s="34">
        <f t="shared" si="410"/>
        <v>4.8575522757819263</v>
      </c>
      <c r="CG297" s="54">
        <f t="shared" si="411"/>
        <v>58255.230726950467</v>
      </c>
      <c r="CH297" t="e">
        <f>IFERROR(VLOOKUP(AO297,'Model Failure data- Lines'!#REF!,3,FALSE),'Model Failure data- Lines'!#REF!)</f>
        <v>#REF!</v>
      </c>
      <c r="CI297" s="14" t="e">
        <f t="shared" si="412"/>
        <v>#REF!</v>
      </c>
      <c r="CJ297" s="34">
        <f t="shared" si="413"/>
        <v>20412.588540455461</v>
      </c>
      <c r="CK297" s="34" t="e">
        <f t="shared" si="414"/>
        <v>#REF!</v>
      </c>
      <c r="CL297" s="54" t="e">
        <f t="shared" si="415"/>
        <v>#REF!</v>
      </c>
      <c r="CM297" t="e">
        <f>IFERROR(VLOOKUP(AO297,'Model Failure data- Lines'!#REF!,4,FALSE),'Model Failure data- Lines'!#REF!)</f>
        <v>#REF!</v>
      </c>
      <c r="CN297" s="14" t="e">
        <f t="shared" si="416"/>
        <v>#REF!</v>
      </c>
      <c r="CO297" s="34">
        <f t="shared" si="417"/>
        <v>17463.68611006518</v>
      </c>
      <c r="CP297" s="34" t="e">
        <f t="shared" si="418"/>
        <v>#REF!</v>
      </c>
      <c r="CQ297" s="54" t="e">
        <f t="shared" si="419"/>
        <v>#REF!</v>
      </c>
      <c r="CR297" t="e">
        <f>IFERROR(VLOOKUP(AO297,'Model Failure data- Lines'!#REF!,5,FALSE),'Model Failure data- Lines'!#REF!)</f>
        <v>#REF!</v>
      </c>
      <c r="CS297" s="14" t="e">
        <f t="shared" si="420"/>
        <v>#REF!</v>
      </c>
      <c r="CT297" s="34">
        <f t="shared" si="421"/>
        <v>12782.375971560254</v>
      </c>
      <c r="CU297" s="34" t="e">
        <f t="shared" si="422"/>
        <v>#REF!</v>
      </c>
      <c r="CV297" s="54" t="e">
        <f t="shared" si="423"/>
        <v>#REF!</v>
      </c>
      <c r="CW297" t="s">
        <v>2205</v>
      </c>
      <c r="CY297">
        <v>1</v>
      </c>
      <c r="CZ297">
        <f t="shared" si="424"/>
        <v>85166.606722565921</v>
      </c>
      <c r="DA297" s="34">
        <f t="shared" si="425"/>
        <v>33852.346219999999</v>
      </c>
      <c r="DB297" s="34">
        <f t="shared" si="426"/>
        <v>1766.0586417687671</v>
      </c>
      <c r="DC297" s="34">
        <f t="shared" si="427"/>
        <v>4968.9990683321967</v>
      </c>
      <c r="DD297" s="9">
        <f t="shared" si="428"/>
        <v>63561.189999999995</v>
      </c>
      <c r="DE297" s="59">
        <f t="shared" si="429"/>
        <v>0.32503891740218704</v>
      </c>
      <c r="DF297" s="59">
        <f t="shared" si="430"/>
        <v>1.6957104989377511E-2</v>
      </c>
      <c r="DG297" s="59">
        <f t="shared" si="431"/>
        <v>4.7710668774531194E-2</v>
      </c>
      <c r="DH297" s="59">
        <f t="shared" si="432"/>
        <v>0.61029330883390431</v>
      </c>
      <c r="DI297" s="14">
        <f t="shared" si="433"/>
        <v>27682.461647920652</v>
      </c>
      <c r="DJ297" s="14">
        <f t="shared" si="434"/>
        <v>1444.1790917835749</v>
      </c>
      <c r="DK297" s="14">
        <f t="shared" si="435"/>
        <v>4063.3557639911051</v>
      </c>
      <c r="DL297" s="14">
        <f t="shared" si="436"/>
        <v>51976.610218870599</v>
      </c>
      <c r="DM297">
        <f t="shared" si="437"/>
        <v>58255.230726950467</v>
      </c>
      <c r="DN297" s="34">
        <f t="shared" si="438"/>
        <v>23843.826467999996</v>
      </c>
      <c r="DO297" s="34">
        <f t="shared" si="439"/>
        <v>1243.9195650719141</v>
      </c>
      <c r="DP297" s="34">
        <f t="shared" si="440"/>
        <v>3499.9036916078949</v>
      </c>
      <c r="DQ297" s="9">
        <f t="shared" si="441"/>
        <v>44769.185999999994</v>
      </c>
      <c r="DR297" s="59">
        <f t="shared" si="442"/>
        <v>0.32503891740218699</v>
      </c>
      <c r="DS297" s="59">
        <f t="shared" si="443"/>
        <v>1.6957104989377511E-2</v>
      </c>
      <c r="DT297" s="59">
        <f t="shared" si="444"/>
        <v>4.7710668774531194E-2</v>
      </c>
      <c r="DU297" s="59">
        <f t="shared" si="445"/>
        <v>0.61029330883390431</v>
      </c>
      <c r="DV297" s="14">
        <f t="shared" si="446"/>
        <v>18935.217128502598</v>
      </c>
      <c r="DW297" s="14">
        <f t="shared" si="447"/>
        <v>987.84006361730985</v>
      </c>
      <c r="DX297" s="14">
        <f t="shared" si="448"/>
        <v>2779.3960175974262</v>
      </c>
      <c r="DY297" s="14">
        <f t="shared" si="449"/>
        <v>35552.777517233138</v>
      </c>
      <c r="DZ297" s="34" t="e">
        <f t="shared" si="450"/>
        <v>#REF!</v>
      </c>
      <c r="EA297" s="34" t="e">
        <f t="shared" si="451"/>
        <v>#REF!</v>
      </c>
      <c r="EB297" s="34" t="e">
        <f t="shared" si="452"/>
        <v>#REF!</v>
      </c>
      <c r="EC297" s="34" t="e">
        <f t="shared" si="453"/>
        <v>#REF!</v>
      </c>
      <c r="ED297" s="34" t="e">
        <f t="shared" si="454"/>
        <v>#REF!</v>
      </c>
      <c r="EE297" s="59" t="e">
        <f t="shared" si="455"/>
        <v>#REF!</v>
      </c>
      <c r="EF297" s="59" t="e">
        <f t="shared" si="456"/>
        <v>#REF!</v>
      </c>
      <c r="EG297" s="59" t="e">
        <f t="shared" si="457"/>
        <v>#REF!</v>
      </c>
      <c r="EH297" s="59" t="e">
        <f t="shared" si="458"/>
        <v>#REF!</v>
      </c>
      <c r="EI297" s="14" t="e">
        <f t="shared" si="459"/>
        <v>#REF!</v>
      </c>
      <c r="EJ297" s="14" t="e">
        <f t="shared" si="460"/>
        <v>#REF!</v>
      </c>
      <c r="EK297" s="14" t="e">
        <f t="shared" si="461"/>
        <v>#REF!</v>
      </c>
      <c r="EL297" s="14" t="e">
        <f t="shared" si="462"/>
        <v>#REF!</v>
      </c>
      <c r="EM297" t="e">
        <f t="shared" si="463"/>
        <v>#REF!</v>
      </c>
      <c r="EN297" s="34" t="e">
        <f t="shared" si="464"/>
        <v>#REF!</v>
      </c>
      <c r="EO297" s="34" t="e">
        <f t="shared" si="465"/>
        <v>#REF!</v>
      </c>
      <c r="EP297" s="34" t="e">
        <f t="shared" si="466"/>
        <v>#REF!</v>
      </c>
      <c r="EQ297" s="34" t="e">
        <f t="shared" si="467"/>
        <v>#REF!</v>
      </c>
      <c r="ER297" s="59" t="e">
        <f t="shared" si="468"/>
        <v>#REF!</v>
      </c>
      <c r="ES297" s="59" t="e">
        <f t="shared" si="469"/>
        <v>#REF!</v>
      </c>
      <c r="ET297" s="59" t="e">
        <f t="shared" si="470"/>
        <v>#REF!</v>
      </c>
      <c r="EU297" s="59" t="e">
        <f t="shared" si="471"/>
        <v>#REF!</v>
      </c>
      <c r="EV297" s="14" t="e">
        <f t="shared" si="472"/>
        <v>#REF!</v>
      </c>
      <c r="EW297" s="14" t="e">
        <f t="shared" si="473"/>
        <v>#REF!</v>
      </c>
      <c r="EX297" s="14" t="e">
        <f t="shared" si="474"/>
        <v>#REF!</v>
      </c>
      <c r="EY297" s="14" t="e">
        <f t="shared" si="475"/>
        <v>#REF!</v>
      </c>
    </row>
    <row r="298" spans="1:155" x14ac:dyDescent="0.2">
      <c r="A298" s="17">
        <v>30112804</v>
      </c>
      <c r="B298" t="s">
        <v>62</v>
      </c>
      <c r="C298" t="s">
        <v>2443</v>
      </c>
      <c r="D298" t="s">
        <v>2444</v>
      </c>
      <c r="E298" t="s">
        <v>2445</v>
      </c>
      <c r="F298" t="s">
        <v>66</v>
      </c>
      <c r="G298" t="s">
        <v>42</v>
      </c>
      <c r="H298" t="s">
        <v>2446</v>
      </c>
      <c r="I298" t="s">
        <v>68</v>
      </c>
      <c r="J298" s="19" t="s">
        <v>69</v>
      </c>
      <c r="K298" t="s">
        <v>70</v>
      </c>
      <c r="L298">
        <v>1956</v>
      </c>
      <c r="M298">
        <f t="shared" si="385"/>
        <v>1956</v>
      </c>
      <c r="N298">
        <v>63</v>
      </c>
      <c r="O298" s="19">
        <f t="shared" si="386"/>
        <v>63</v>
      </c>
      <c r="P298" t="s">
        <v>54</v>
      </c>
      <c r="Q298" s="19" t="str">
        <f t="shared" si="387"/>
        <v>60-70</v>
      </c>
      <c r="R298" s="23">
        <v>259.08</v>
      </c>
      <c r="S298" s="15">
        <f t="shared" si="388"/>
        <v>0.25907999999999998</v>
      </c>
      <c r="T298">
        <v>30230748</v>
      </c>
      <c r="U298" t="s">
        <v>45</v>
      </c>
      <c r="V298" t="s">
        <v>46</v>
      </c>
      <c r="W298" s="20" t="s">
        <v>87</v>
      </c>
      <c r="X298" t="s">
        <v>48</v>
      </c>
      <c r="Y298" t="s">
        <v>756</v>
      </c>
      <c r="Z298" t="s">
        <v>2447</v>
      </c>
      <c r="AA298" t="s">
        <v>2448</v>
      </c>
      <c r="AB298" t="s">
        <v>780</v>
      </c>
      <c r="AC298">
        <v>1956</v>
      </c>
      <c r="AD298">
        <v>126</v>
      </c>
      <c r="AE298" t="str">
        <f t="shared" si="389"/>
        <v>&gt;80</v>
      </c>
      <c r="AF298">
        <v>-37.702785140000003</v>
      </c>
      <c r="AG298">
        <v>145.05996428</v>
      </c>
      <c r="AH298" t="s">
        <v>75</v>
      </c>
      <c r="AI298" t="s">
        <v>76</v>
      </c>
      <c r="AJ298" s="33" t="s">
        <v>77</v>
      </c>
      <c r="AL298" t="s">
        <v>48</v>
      </c>
      <c r="AM298" t="s">
        <v>86</v>
      </c>
      <c r="AN298">
        <v>220</v>
      </c>
      <c r="AO298" s="70">
        <v>4</v>
      </c>
      <c r="AP298">
        <v>2</v>
      </c>
      <c r="AQ298">
        <v>4</v>
      </c>
      <c r="AR298">
        <v>1</v>
      </c>
      <c r="AS298" s="82" t="str">
        <f t="shared" si="390"/>
        <v>Gw-4-1</v>
      </c>
      <c r="AT298" s="14">
        <f t="shared" si="391"/>
        <v>78824</v>
      </c>
      <c r="AU298" s="81">
        <f>VLOOKUP(C298,Bushfire_Vlookup!$F$2:$H$12575,3,FALSE)</f>
        <v>917.81016099999999</v>
      </c>
      <c r="AV298" s="14">
        <f>VLOOKUP(AS298,Safety_collateral_Vlookup!$J$3:$L$20,2,FALSE)</f>
        <v>2468415.8044019579</v>
      </c>
      <c r="AW298" s="14">
        <f>VLOOKUP(AS298,Safety_collateral_Vlookup!$J$3:$L$20,3,FALSE)</f>
        <v>148000</v>
      </c>
      <c r="AX298" s="48">
        <f t="shared" si="392"/>
        <v>2876800.1747386763</v>
      </c>
      <c r="AY298" s="48">
        <f>AZ298</f>
        <v>110000</v>
      </c>
      <c r="AZ298" s="14">
        <v>110000</v>
      </c>
      <c r="BA298" s="16">
        <f t="shared" si="393"/>
        <v>26.152728861260695</v>
      </c>
      <c r="BB298" t="e">
        <f>IF(BA298&lt;=#REF!,#REF!,IF(BA298&lt;=#REF!,#REF!,IF(BA298&lt;=#REF!,#REF!,IF(BA298&lt;=#REF!,#REF!,#REF!))))</f>
        <v>#REF!</v>
      </c>
      <c r="BC298" s="51">
        <v>5</v>
      </c>
      <c r="BD298" s="21">
        <v>70</v>
      </c>
      <c r="BE298" s="21">
        <v>6.4399999999999999E-2</v>
      </c>
      <c r="BF298" s="26">
        <f t="shared" si="394"/>
        <v>7174.8812106213763</v>
      </c>
      <c r="BG298" s="21">
        <v>7</v>
      </c>
      <c r="BH298" s="21">
        <f t="shared" si="395"/>
        <v>54.6</v>
      </c>
      <c r="BI298" s="28">
        <f t="shared" si="396"/>
        <v>2.2519960070400004E-2</v>
      </c>
      <c r="BJ298" s="27">
        <f t="shared" si="397"/>
        <v>2.2519960070400004E-2</v>
      </c>
      <c r="BK298" s="28">
        <f t="shared" si="398"/>
        <v>0.34525945935897445</v>
      </c>
      <c r="BL298" s="35">
        <f t="shared" si="399"/>
        <v>9.0294770274007146</v>
      </c>
      <c r="BM298" s="21" t="str">
        <f t="shared" si="400"/>
        <v>Cr4</v>
      </c>
      <c r="BN298" s="51">
        <v>4</v>
      </c>
      <c r="BO298" s="21">
        <v>1</v>
      </c>
      <c r="BP298" s="50" t="s">
        <v>5497</v>
      </c>
      <c r="BQ298" s="14">
        <v>78824</v>
      </c>
      <c r="BR298">
        <f>IFERROR(VLOOKUP(AO298,'Model Failure data- Lines'!$A$37:$E$41,3,FALSE),'Model Failure data- Lines'!$C$37)</f>
        <v>0.45419999999999999</v>
      </c>
      <c r="BS298" s="14">
        <f t="shared" si="401"/>
        <v>1306642.6393663068</v>
      </c>
      <c r="BT298" s="34">
        <f t="shared" si="383"/>
        <v>98114.546368945856</v>
      </c>
      <c r="BU298" s="34">
        <f t="shared" si="402"/>
        <v>13.317522097619065</v>
      </c>
      <c r="BV298" s="54">
        <f t="shared" si="403"/>
        <v>1208528.092997361</v>
      </c>
      <c r="BW298">
        <f>IFERROR(VLOOKUP(AO298,'Model Failure data- Lines'!$A$37:$E$41,4,FALSE),'Model Failure data- Lines'!$D$37)</f>
        <v>0.40249999999999997</v>
      </c>
      <c r="BX298" s="14">
        <f t="shared" si="404"/>
        <v>1157912.0703323171</v>
      </c>
      <c r="BY298" s="34">
        <f t="shared" si="405"/>
        <v>87513.310992582061</v>
      </c>
      <c r="BZ298" s="71">
        <f t="shared" si="406"/>
        <v>13.231267988825904</v>
      </c>
      <c r="CA298" s="71">
        <f t="shared" si="407"/>
        <v>1070398.7593397351</v>
      </c>
      <c r="CB298" s="56">
        <v>1</v>
      </c>
      <c r="CC298">
        <f>IFERROR(VLOOKUP(AO298,'Model Failure data- Lines'!$A$37:$E$41,5,FALSE),'Model Failure data- Lines'!$E$37)</f>
        <v>0.28349999999999997</v>
      </c>
      <c r="CD298" s="14">
        <f t="shared" si="408"/>
        <v>815572.84953841462</v>
      </c>
      <c r="CE298" s="34">
        <f t="shared" si="409"/>
        <v>69623.450917130744</v>
      </c>
      <c r="CF298" s="34">
        <f t="shared" si="410"/>
        <v>11.714053796459321</v>
      </c>
      <c r="CG298" s="54">
        <f t="shared" si="411"/>
        <v>745949.39862128394</v>
      </c>
      <c r="CH298" t="e">
        <f>IFERROR(VLOOKUP(AO298,'Model Failure data- Lines'!#REF!,3,FALSE),'Model Failure data- Lines'!#REF!)</f>
        <v>#REF!</v>
      </c>
      <c r="CI298" s="14" t="e">
        <f t="shared" si="412"/>
        <v>#REF!</v>
      </c>
      <c r="CJ298" s="34">
        <f t="shared" si="413"/>
        <v>94108.861710505385</v>
      </c>
      <c r="CK298" s="34" t="e">
        <f t="shared" si="414"/>
        <v>#REF!</v>
      </c>
      <c r="CL298" s="54" t="e">
        <f t="shared" si="415"/>
        <v>#REF!</v>
      </c>
      <c r="CM298" t="e">
        <f>IFERROR(VLOOKUP(AO298,'Model Failure data- Lines'!#REF!,4,FALSE),'Model Failure data- Lines'!#REF!)</f>
        <v>#REF!</v>
      </c>
      <c r="CN298" s="14" t="e">
        <f t="shared" si="416"/>
        <v>#REF!</v>
      </c>
      <c r="CO298" s="34">
        <f t="shared" si="417"/>
        <v>80513.4350222457</v>
      </c>
      <c r="CP298" s="34" t="e">
        <f t="shared" si="418"/>
        <v>#REF!</v>
      </c>
      <c r="CQ298" s="54" t="e">
        <f t="shared" si="419"/>
        <v>#REF!</v>
      </c>
      <c r="CR298" t="e">
        <f>IFERROR(VLOOKUP(AO298,'Model Failure data- Lines'!#REF!,5,FALSE),'Model Failure data- Lines'!#REF!)</f>
        <v>#REF!</v>
      </c>
      <c r="CS298" s="14" t="e">
        <f t="shared" si="420"/>
        <v>#REF!</v>
      </c>
      <c r="CT298" s="34">
        <f t="shared" si="421"/>
        <v>58931.029264376193</v>
      </c>
      <c r="CU298" s="34" t="e">
        <f t="shared" si="422"/>
        <v>#REF!</v>
      </c>
      <c r="CV298" s="54" t="e">
        <f t="shared" si="423"/>
        <v>#REF!</v>
      </c>
      <c r="CW298" t="s">
        <v>780</v>
      </c>
      <c r="CY298">
        <v>1</v>
      </c>
      <c r="CZ298">
        <f t="shared" si="424"/>
        <v>1070398.7593397351</v>
      </c>
      <c r="DA298" s="34">
        <f t="shared" si="425"/>
        <v>33852.346219999999</v>
      </c>
      <c r="DB298" s="34">
        <f t="shared" si="426"/>
        <v>394.16963531926746</v>
      </c>
      <c r="DC298" s="34">
        <f t="shared" si="427"/>
        <v>1060104.3644769976</v>
      </c>
      <c r="DD298" s="9">
        <f t="shared" si="428"/>
        <v>63561.189999999995</v>
      </c>
      <c r="DE298" s="59">
        <f t="shared" si="429"/>
        <v>2.9235679536775604E-2</v>
      </c>
      <c r="DF298" s="59">
        <f t="shared" si="430"/>
        <v>3.4041413456044377E-4</v>
      </c>
      <c r="DG298" s="59">
        <f t="shared" si="431"/>
        <v>0.91553097306667763</v>
      </c>
      <c r="DH298" s="59">
        <f t="shared" si="432"/>
        <v>5.4892933261986063E-2</v>
      </c>
      <c r="DI298" s="14">
        <f t="shared" si="433"/>
        <v>31293.835104618687</v>
      </c>
      <c r="DJ298" s="14">
        <f t="shared" si="434"/>
        <v>364.37886729520869</v>
      </c>
      <c r="DK298" s="14">
        <f t="shared" si="435"/>
        <v>979983.21770767216</v>
      </c>
      <c r="DL298" s="14">
        <f t="shared" si="436"/>
        <v>58757.32766014876</v>
      </c>
      <c r="DM298">
        <f t="shared" si="437"/>
        <v>745949.39862128382</v>
      </c>
      <c r="DN298" s="34">
        <f t="shared" si="438"/>
        <v>23843.826467999996</v>
      </c>
      <c r="DO298" s="34">
        <f t="shared" si="439"/>
        <v>277.63252574661442</v>
      </c>
      <c r="DP298" s="34">
        <f t="shared" si="440"/>
        <v>746682.20454466797</v>
      </c>
      <c r="DQ298" s="9">
        <f t="shared" si="441"/>
        <v>44769.185999999994</v>
      </c>
      <c r="DR298" s="59">
        <f t="shared" si="442"/>
        <v>2.9235679536775604E-2</v>
      </c>
      <c r="DS298" s="59">
        <f t="shared" si="443"/>
        <v>3.4041413456044377E-4</v>
      </c>
      <c r="DT298" s="59">
        <f t="shared" si="444"/>
        <v>0.91553097306667786</v>
      </c>
      <c r="DU298" s="59">
        <f t="shared" si="445"/>
        <v>5.4892933261986063E-2</v>
      </c>
      <c r="DV298" s="14">
        <f t="shared" si="446"/>
        <v>21808.337568742336</v>
      </c>
      <c r="DW298" s="14">
        <f t="shared" si="447"/>
        <v>253.93171895754782</v>
      </c>
      <c r="DX298" s="14">
        <f t="shared" si="448"/>
        <v>682939.77877824719</v>
      </c>
      <c r="DY298" s="14">
        <f t="shared" si="449"/>
        <v>40947.350555336772</v>
      </c>
      <c r="DZ298" s="34" t="e">
        <f t="shared" si="450"/>
        <v>#REF!</v>
      </c>
      <c r="EA298" s="34" t="e">
        <f t="shared" si="451"/>
        <v>#REF!</v>
      </c>
      <c r="EB298" s="34" t="e">
        <f t="shared" si="452"/>
        <v>#REF!</v>
      </c>
      <c r="EC298" s="34" t="e">
        <f t="shared" si="453"/>
        <v>#REF!</v>
      </c>
      <c r="ED298" s="34" t="e">
        <f t="shared" si="454"/>
        <v>#REF!</v>
      </c>
      <c r="EE298" s="59" t="e">
        <f t="shared" si="455"/>
        <v>#REF!</v>
      </c>
      <c r="EF298" s="59" t="e">
        <f t="shared" si="456"/>
        <v>#REF!</v>
      </c>
      <c r="EG298" s="59" t="e">
        <f t="shared" si="457"/>
        <v>#REF!</v>
      </c>
      <c r="EH298" s="59" t="e">
        <f t="shared" si="458"/>
        <v>#REF!</v>
      </c>
      <c r="EI298" s="14" t="e">
        <f t="shared" si="459"/>
        <v>#REF!</v>
      </c>
      <c r="EJ298" s="14" t="e">
        <f t="shared" si="460"/>
        <v>#REF!</v>
      </c>
      <c r="EK298" s="14" t="e">
        <f t="shared" si="461"/>
        <v>#REF!</v>
      </c>
      <c r="EL298" s="14" t="e">
        <f t="shared" si="462"/>
        <v>#REF!</v>
      </c>
      <c r="EM298" t="e">
        <f t="shared" si="463"/>
        <v>#REF!</v>
      </c>
      <c r="EN298" s="34" t="e">
        <f t="shared" si="464"/>
        <v>#REF!</v>
      </c>
      <c r="EO298" s="34" t="e">
        <f t="shared" si="465"/>
        <v>#REF!</v>
      </c>
      <c r="EP298" s="34" t="e">
        <f t="shared" si="466"/>
        <v>#REF!</v>
      </c>
      <c r="EQ298" s="34" t="e">
        <f t="shared" si="467"/>
        <v>#REF!</v>
      </c>
      <c r="ER298" s="59" t="e">
        <f t="shared" si="468"/>
        <v>#REF!</v>
      </c>
      <c r="ES298" s="59" t="e">
        <f t="shared" si="469"/>
        <v>#REF!</v>
      </c>
      <c r="ET298" s="59" t="e">
        <f t="shared" si="470"/>
        <v>#REF!</v>
      </c>
      <c r="EU298" s="59" t="e">
        <f t="shared" si="471"/>
        <v>#REF!</v>
      </c>
      <c r="EV298" s="14" t="e">
        <f t="shared" si="472"/>
        <v>#REF!</v>
      </c>
      <c r="EW298" s="14" t="e">
        <f t="shared" si="473"/>
        <v>#REF!</v>
      </c>
      <c r="EX298" s="14" t="e">
        <f t="shared" si="474"/>
        <v>#REF!</v>
      </c>
      <c r="EY298" s="14" t="e">
        <f t="shared" si="475"/>
        <v>#REF!</v>
      </c>
    </row>
    <row r="299" spans="1:155" x14ac:dyDescent="0.2">
      <c r="A299" s="17">
        <v>30123829</v>
      </c>
      <c r="B299" t="s">
        <v>62</v>
      </c>
      <c r="C299" t="s">
        <v>2443</v>
      </c>
      <c r="D299" t="s">
        <v>2444</v>
      </c>
      <c r="E299" t="s">
        <v>2445</v>
      </c>
      <c r="F299" t="s">
        <v>66</v>
      </c>
      <c r="G299" t="s">
        <v>42</v>
      </c>
      <c r="H299" t="s">
        <v>2536</v>
      </c>
      <c r="I299" t="s">
        <v>68</v>
      </c>
      <c r="J299" s="19" t="s">
        <v>69</v>
      </c>
      <c r="K299" t="s">
        <v>70</v>
      </c>
      <c r="L299">
        <v>1956</v>
      </c>
      <c r="M299">
        <f t="shared" si="385"/>
        <v>1956</v>
      </c>
      <c r="N299">
        <v>63</v>
      </c>
      <c r="O299" s="19">
        <f t="shared" si="386"/>
        <v>63</v>
      </c>
      <c r="P299" t="s">
        <v>54</v>
      </c>
      <c r="Q299" s="19" t="str">
        <f t="shared" si="387"/>
        <v>60-70</v>
      </c>
      <c r="R299" s="23">
        <v>259.08</v>
      </c>
      <c r="S299" s="15">
        <f t="shared" si="388"/>
        <v>0.25907999999999998</v>
      </c>
      <c r="T299">
        <v>30230748</v>
      </c>
      <c r="U299" t="s">
        <v>45</v>
      </c>
      <c r="V299" t="s">
        <v>46</v>
      </c>
      <c r="W299" s="20" t="s">
        <v>87</v>
      </c>
      <c r="X299" t="s">
        <v>48</v>
      </c>
      <c r="Y299" t="s">
        <v>756</v>
      </c>
      <c r="Z299" t="s">
        <v>2447</v>
      </c>
      <c r="AA299" t="s">
        <v>2448</v>
      </c>
      <c r="AB299" t="s">
        <v>780</v>
      </c>
      <c r="AC299">
        <v>1956</v>
      </c>
      <c r="AD299">
        <v>126</v>
      </c>
      <c r="AE299" t="str">
        <f t="shared" si="389"/>
        <v>&gt;80</v>
      </c>
      <c r="AF299">
        <v>-37.702785140000003</v>
      </c>
      <c r="AG299">
        <v>145.05996428</v>
      </c>
      <c r="AH299" t="s">
        <v>75</v>
      </c>
      <c r="AI299" t="s">
        <v>76</v>
      </c>
      <c r="AJ299" s="33" t="s">
        <v>77</v>
      </c>
      <c r="AL299" t="s">
        <v>78</v>
      </c>
      <c r="AM299" t="s">
        <v>79</v>
      </c>
      <c r="AN299">
        <v>220</v>
      </c>
      <c r="AO299" s="69">
        <v>4</v>
      </c>
      <c r="AP299">
        <v>2</v>
      </c>
      <c r="AQ299">
        <v>4</v>
      </c>
      <c r="AR299">
        <v>1</v>
      </c>
      <c r="AS299" s="82" t="str">
        <f t="shared" si="390"/>
        <v>Gw-4-1</v>
      </c>
      <c r="AT299" s="14">
        <f t="shared" si="391"/>
        <v>78824</v>
      </c>
      <c r="AU299" s="81">
        <f>VLOOKUP(C299,Bushfire_Vlookup!$F$2:$H$12575,3,FALSE)</f>
        <v>917.81016099999999</v>
      </c>
      <c r="AV299" s="14">
        <f>VLOOKUP(AS299,Safety_collateral_Vlookup!$J$3:$L$20,2,FALSE)</f>
        <v>2468415.8044019579</v>
      </c>
      <c r="AW299" s="14">
        <f>VLOOKUP(AS299,Safety_collateral_Vlookup!$J$3:$L$20,3,FALSE)</f>
        <v>148000</v>
      </c>
      <c r="AX299" s="48">
        <f t="shared" si="392"/>
        <v>2876800.1747386763</v>
      </c>
      <c r="AY299" s="48">
        <f>AZ299</f>
        <v>110000</v>
      </c>
      <c r="AZ299" s="14">
        <v>110000</v>
      </c>
      <c r="BA299" s="16">
        <f t="shared" si="393"/>
        <v>26.152728861260695</v>
      </c>
      <c r="BB299" t="e">
        <f>IF(BA299&lt;=#REF!,#REF!,IF(BA299&lt;=#REF!,#REF!,IF(BA299&lt;=#REF!,#REF!,IF(BA299&lt;=#REF!,#REF!,#REF!))))</f>
        <v>#REF!</v>
      </c>
      <c r="BC299" s="51">
        <v>5</v>
      </c>
      <c r="BD299" s="21">
        <v>70</v>
      </c>
      <c r="BE299" s="21">
        <v>6.4399999999999999E-2</v>
      </c>
      <c r="BF299" s="26">
        <f t="shared" si="394"/>
        <v>7174.8812106213763</v>
      </c>
      <c r="BG299" s="21">
        <v>7</v>
      </c>
      <c r="BH299" s="21">
        <f t="shared" si="395"/>
        <v>54.6</v>
      </c>
      <c r="BI299" s="28">
        <f t="shared" si="396"/>
        <v>2.2519960070400004E-2</v>
      </c>
      <c r="BJ299" s="27">
        <f t="shared" si="397"/>
        <v>2.2519960070400004E-2</v>
      </c>
      <c r="BK299" s="28">
        <f t="shared" si="398"/>
        <v>0.34525945935897445</v>
      </c>
      <c r="BL299" s="35">
        <f t="shared" si="399"/>
        <v>9.0294770274007146</v>
      </c>
      <c r="BM299" s="21" t="str">
        <f t="shared" si="400"/>
        <v>Cr4</v>
      </c>
      <c r="BN299" s="51">
        <v>4</v>
      </c>
      <c r="BO299" s="21">
        <v>1</v>
      </c>
      <c r="BP299" s="50" t="s">
        <v>5497</v>
      </c>
      <c r="BQ299" s="14">
        <v>78824</v>
      </c>
      <c r="BR299">
        <f>IFERROR(VLOOKUP(AO299,'Model Failure data- Lines'!$A$37:$E$41,3,FALSE),'Model Failure data- Lines'!$C$37)</f>
        <v>0.45419999999999999</v>
      </c>
      <c r="BS299" s="14">
        <f t="shared" si="401"/>
        <v>1306642.6393663068</v>
      </c>
      <c r="BT299" s="34">
        <f t="shared" si="383"/>
        <v>98114.546368945856</v>
      </c>
      <c r="BU299" s="34">
        <f t="shared" si="402"/>
        <v>13.317522097619065</v>
      </c>
      <c r="BV299" s="54">
        <f t="shared" si="403"/>
        <v>1208528.092997361</v>
      </c>
      <c r="BW299">
        <f>IFERROR(VLOOKUP(AO299,'Model Failure data- Lines'!$A$37:$E$41,4,FALSE),'Model Failure data- Lines'!$D$37)</f>
        <v>0.40249999999999997</v>
      </c>
      <c r="BX299" s="14">
        <f t="shared" si="404"/>
        <v>1157912.0703323171</v>
      </c>
      <c r="BY299" s="34">
        <f t="shared" si="405"/>
        <v>87513.310992582061</v>
      </c>
      <c r="BZ299" s="71">
        <f t="shared" si="406"/>
        <v>13.231267988825904</v>
      </c>
      <c r="CA299" s="71">
        <f t="shared" si="407"/>
        <v>1070398.7593397351</v>
      </c>
      <c r="CB299" s="56">
        <v>1</v>
      </c>
      <c r="CC299">
        <f>IFERROR(VLOOKUP(AO299,'Model Failure data- Lines'!$A$37:$E$41,5,FALSE),'Model Failure data- Lines'!$E$37)</f>
        <v>0.28349999999999997</v>
      </c>
      <c r="CD299" s="14">
        <f t="shared" si="408"/>
        <v>815572.84953841462</v>
      </c>
      <c r="CE299" s="34">
        <f t="shared" si="409"/>
        <v>69623.450917130744</v>
      </c>
      <c r="CF299" s="34">
        <f t="shared" si="410"/>
        <v>11.714053796459321</v>
      </c>
      <c r="CG299" s="54">
        <f t="shared" si="411"/>
        <v>745949.39862128394</v>
      </c>
      <c r="CH299" t="e">
        <f>IFERROR(VLOOKUP(AO299,'Model Failure data- Lines'!#REF!,3,FALSE),'Model Failure data- Lines'!#REF!)</f>
        <v>#REF!</v>
      </c>
      <c r="CI299" s="14" t="e">
        <f t="shared" si="412"/>
        <v>#REF!</v>
      </c>
      <c r="CJ299" s="34">
        <f t="shared" si="413"/>
        <v>94108.861710505385</v>
      </c>
      <c r="CK299" s="34" t="e">
        <f t="shared" si="414"/>
        <v>#REF!</v>
      </c>
      <c r="CL299" s="54" t="e">
        <f t="shared" si="415"/>
        <v>#REF!</v>
      </c>
      <c r="CM299" t="e">
        <f>IFERROR(VLOOKUP(AO299,'Model Failure data- Lines'!#REF!,4,FALSE),'Model Failure data- Lines'!#REF!)</f>
        <v>#REF!</v>
      </c>
      <c r="CN299" s="14" t="e">
        <f t="shared" si="416"/>
        <v>#REF!</v>
      </c>
      <c r="CO299" s="34">
        <f t="shared" si="417"/>
        <v>80513.4350222457</v>
      </c>
      <c r="CP299" s="34" t="e">
        <f t="shared" si="418"/>
        <v>#REF!</v>
      </c>
      <c r="CQ299" s="54" t="e">
        <f t="shared" si="419"/>
        <v>#REF!</v>
      </c>
      <c r="CR299" t="e">
        <f>IFERROR(VLOOKUP(AO299,'Model Failure data- Lines'!#REF!,5,FALSE),'Model Failure data- Lines'!#REF!)</f>
        <v>#REF!</v>
      </c>
      <c r="CS299" s="14" t="e">
        <f t="shared" si="420"/>
        <v>#REF!</v>
      </c>
      <c r="CT299" s="34">
        <f t="shared" si="421"/>
        <v>58931.029264376193</v>
      </c>
      <c r="CU299" s="34" t="e">
        <f t="shared" si="422"/>
        <v>#REF!</v>
      </c>
      <c r="CV299" s="54" t="e">
        <f t="shared" si="423"/>
        <v>#REF!</v>
      </c>
      <c r="CW299" t="s">
        <v>780</v>
      </c>
      <c r="CY299">
        <v>1</v>
      </c>
      <c r="CZ299">
        <f t="shared" si="424"/>
        <v>1070398.7593397351</v>
      </c>
      <c r="DA299" s="34">
        <f t="shared" si="425"/>
        <v>33852.346219999999</v>
      </c>
      <c r="DB299" s="34">
        <f t="shared" si="426"/>
        <v>394.16963531926746</v>
      </c>
      <c r="DC299" s="34">
        <f t="shared" si="427"/>
        <v>1060104.3644769976</v>
      </c>
      <c r="DD299" s="9">
        <f t="shared" si="428"/>
        <v>63561.189999999995</v>
      </c>
      <c r="DE299" s="59">
        <f t="shared" si="429"/>
        <v>2.9235679536775604E-2</v>
      </c>
      <c r="DF299" s="59">
        <f t="shared" si="430"/>
        <v>3.4041413456044377E-4</v>
      </c>
      <c r="DG299" s="59">
        <f t="shared" si="431"/>
        <v>0.91553097306667763</v>
      </c>
      <c r="DH299" s="59">
        <f t="shared" si="432"/>
        <v>5.4892933261986063E-2</v>
      </c>
      <c r="DI299" s="14">
        <f t="shared" si="433"/>
        <v>31293.835104618687</v>
      </c>
      <c r="DJ299" s="14">
        <f t="shared" si="434"/>
        <v>364.37886729520869</v>
      </c>
      <c r="DK299" s="14">
        <f t="shared" si="435"/>
        <v>979983.21770767216</v>
      </c>
      <c r="DL299" s="14">
        <f t="shared" si="436"/>
        <v>58757.32766014876</v>
      </c>
      <c r="DM299">
        <f t="shared" si="437"/>
        <v>745949.39862128382</v>
      </c>
      <c r="DN299" s="34">
        <f t="shared" si="438"/>
        <v>23843.826467999996</v>
      </c>
      <c r="DO299" s="34">
        <f t="shared" si="439"/>
        <v>277.63252574661442</v>
      </c>
      <c r="DP299" s="34">
        <f t="shared" si="440"/>
        <v>746682.20454466797</v>
      </c>
      <c r="DQ299" s="9">
        <f t="shared" si="441"/>
        <v>44769.185999999994</v>
      </c>
      <c r="DR299" s="59">
        <f t="shared" si="442"/>
        <v>2.9235679536775604E-2</v>
      </c>
      <c r="DS299" s="59">
        <f t="shared" si="443"/>
        <v>3.4041413456044377E-4</v>
      </c>
      <c r="DT299" s="59">
        <f t="shared" si="444"/>
        <v>0.91553097306667786</v>
      </c>
      <c r="DU299" s="59">
        <f t="shared" si="445"/>
        <v>5.4892933261986063E-2</v>
      </c>
      <c r="DV299" s="14">
        <f t="shared" si="446"/>
        <v>21808.337568742336</v>
      </c>
      <c r="DW299" s="14">
        <f t="shared" si="447"/>
        <v>253.93171895754782</v>
      </c>
      <c r="DX299" s="14">
        <f t="shared" si="448"/>
        <v>682939.77877824719</v>
      </c>
      <c r="DY299" s="14">
        <f t="shared" si="449"/>
        <v>40947.350555336772</v>
      </c>
      <c r="DZ299" s="34" t="e">
        <f t="shared" si="450"/>
        <v>#REF!</v>
      </c>
      <c r="EA299" s="34" t="e">
        <f t="shared" si="451"/>
        <v>#REF!</v>
      </c>
      <c r="EB299" s="34" t="e">
        <f t="shared" si="452"/>
        <v>#REF!</v>
      </c>
      <c r="EC299" s="34" t="e">
        <f t="shared" si="453"/>
        <v>#REF!</v>
      </c>
      <c r="ED299" s="34" t="e">
        <f t="shared" si="454"/>
        <v>#REF!</v>
      </c>
      <c r="EE299" s="59" t="e">
        <f t="shared" si="455"/>
        <v>#REF!</v>
      </c>
      <c r="EF299" s="59" t="e">
        <f t="shared" si="456"/>
        <v>#REF!</v>
      </c>
      <c r="EG299" s="59" t="e">
        <f t="shared" si="457"/>
        <v>#REF!</v>
      </c>
      <c r="EH299" s="59" t="e">
        <f t="shared" si="458"/>
        <v>#REF!</v>
      </c>
      <c r="EI299" s="14" t="e">
        <f t="shared" si="459"/>
        <v>#REF!</v>
      </c>
      <c r="EJ299" s="14" t="e">
        <f t="shared" si="460"/>
        <v>#REF!</v>
      </c>
      <c r="EK299" s="14" t="e">
        <f t="shared" si="461"/>
        <v>#REF!</v>
      </c>
      <c r="EL299" s="14" t="e">
        <f t="shared" si="462"/>
        <v>#REF!</v>
      </c>
      <c r="EM299" t="e">
        <f t="shared" si="463"/>
        <v>#REF!</v>
      </c>
      <c r="EN299" s="34" t="e">
        <f t="shared" si="464"/>
        <v>#REF!</v>
      </c>
      <c r="EO299" s="34" t="e">
        <f t="shared" si="465"/>
        <v>#REF!</v>
      </c>
      <c r="EP299" s="34" t="e">
        <f t="shared" si="466"/>
        <v>#REF!</v>
      </c>
      <c r="EQ299" s="34" t="e">
        <f t="shared" si="467"/>
        <v>#REF!</v>
      </c>
      <c r="ER299" s="59" t="e">
        <f t="shared" si="468"/>
        <v>#REF!</v>
      </c>
      <c r="ES299" s="59" t="e">
        <f t="shared" si="469"/>
        <v>#REF!</v>
      </c>
      <c r="ET299" s="59" t="e">
        <f t="shared" si="470"/>
        <v>#REF!</v>
      </c>
      <c r="EU299" s="59" t="e">
        <f t="shared" si="471"/>
        <v>#REF!</v>
      </c>
      <c r="EV299" s="14" t="e">
        <f t="shared" si="472"/>
        <v>#REF!</v>
      </c>
      <c r="EW299" s="14" t="e">
        <f t="shared" si="473"/>
        <v>#REF!</v>
      </c>
      <c r="EX299" s="14" t="e">
        <f t="shared" si="474"/>
        <v>#REF!</v>
      </c>
      <c r="EY299" s="14" t="e">
        <f t="shared" si="475"/>
        <v>#REF!</v>
      </c>
    </row>
    <row r="300" spans="1:155" x14ac:dyDescent="0.2">
      <c r="A300" s="17">
        <v>30300110</v>
      </c>
      <c r="B300" t="s">
        <v>62</v>
      </c>
      <c r="C300" t="s">
        <v>4483</v>
      </c>
      <c r="D300" t="s">
        <v>4484</v>
      </c>
      <c r="E300" t="s">
        <v>1390</v>
      </c>
      <c r="F300" t="s">
        <v>66</v>
      </c>
      <c r="G300" t="s">
        <v>42</v>
      </c>
      <c r="H300" t="s">
        <v>4485</v>
      </c>
      <c r="I300" t="s">
        <v>68</v>
      </c>
      <c r="J300" s="19" t="s">
        <v>69</v>
      </c>
      <c r="K300" t="s">
        <v>70</v>
      </c>
      <c r="L300">
        <v>1956</v>
      </c>
      <c r="M300">
        <f t="shared" si="385"/>
        <v>1956</v>
      </c>
      <c r="N300">
        <v>63</v>
      </c>
      <c r="O300" s="19">
        <f t="shared" si="386"/>
        <v>63</v>
      </c>
      <c r="P300" t="s">
        <v>54</v>
      </c>
      <c r="Q300" s="19" t="str">
        <f t="shared" si="387"/>
        <v>60-70</v>
      </c>
      <c r="R300" s="23">
        <v>289.56</v>
      </c>
      <c r="S300" s="15">
        <f t="shared" si="388"/>
        <v>0.28955999999999998</v>
      </c>
      <c r="T300">
        <v>30237530</v>
      </c>
      <c r="U300" t="s">
        <v>45</v>
      </c>
      <c r="V300" t="s">
        <v>46</v>
      </c>
      <c r="W300" t="s">
        <v>47</v>
      </c>
      <c r="X300" t="s">
        <v>48</v>
      </c>
      <c r="Y300" t="s">
        <v>201</v>
      </c>
      <c r="Z300" t="s">
        <v>4486</v>
      </c>
      <c r="AA300" t="s">
        <v>4487</v>
      </c>
      <c r="AB300" t="s">
        <v>1209</v>
      </c>
      <c r="AC300">
        <v>1956</v>
      </c>
      <c r="AD300">
        <v>126</v>
      </c>
      <c r="AE300" t="str">
        <f t="shared" si="389"/>
        <v>&gt;80</v>
      </c>
      <c r="AF300">
        <v>-37.70218861</v>
      </c>
      <c r="AG300">
        <v>145.05713222</v>
      </c>
      <c r="AH300" t="s">
        <v>75</v>
      </c>
      <c r="AI300" t="s">
        <v>76</v>
      </c>
      <c r="AJ300" s="33" t="s">
        <v>77</v>
      </c>
      <c r="AL300" t="s">
        <v>78</v>
      </c>
      <c r="AM300" t="s">
        <v>79</v>
      </c>
      <c r="AN300">
        <v>220</v>
      </c>
      <c r="AO300" s="70">
        <v>4</v>
      </c>
      <c r="AP300">
        <v>2</v>
      </c>
      <c r="AQ300">
        <v>0</v>
      </c>
      <c r="AR300">
        <v>1</v>
      </c>
      <c r="AS300" s="82" t="str">
        <f t="shared" si="390"/>
        <v>Gw-0-1</v>
      </c>
      <c r="AT300" s="14">
        <f t="shared" si="391"/>
        <v>78824</v>
      </c>
      <c r="AU300" s="81">
        <f>VLOOKUP(C300,Bushfire_Vlookup!$F$2:$H$12575,3,FALSE)</f>
        <v>940.56726500000002</v>
      </c>
      <c r="AV300" s="14">
        <f>VLOOKUP(AS300,Safety_collateral_Vlookup!$J$3:$L$20,2,FALSE)</f>
        <v>11570.139925214824</v>
      </c>
      <c r="AW300" s="14">
        <f>VLOOKUP(AS300,Safety_collateral_Vlookup!$J$3:$L$20,3,FALSE)</f>
        <v>148000</v>
      </c>
      <c r="AX300" s="48">
        <f t="shared" si="392"/>
        <v>255370.1325719592</v>
      </c>
      <c r="AY300" s="49">
        <f t="shared" ref="AY300:AY316" si="477">(R300/1000)*AZ300</f>
        <v>22006.559999999998</v>
      </c>
      <c r="AZ300" s="14">
        <v>76000</v>
      </c>
      <c r="BA300" s="16">
        <f t="shared" si="393"/>
        <v>11.604273115469171</v>
      </c>
      <c r="BB300" t="e">
        <f>IF(BA300&lt;=#REF!,#REF!,IF(BA300&lt;=#REF!,#REF!,IF(BA300&lt;=#REF!,#REF!,IF(BA300&lt;=#REF!,#REF!,#REF!))))</f>
        <v>#REF!</v>
      </c>
      <c r="BC300" s="51">
        <v>5</v>
      </c>
      <c r="BD300" s="21">
        <v>70</v>
      </c>
      <c r="BE300" s="21">
        <v>6.4399999999999999E-2</v>
      </c>
      <c r="BF300" s="26">
        <f t="shared" si="394"/>
        <v>1435.4041259491996</v>
      </c>
      <c r="BG300" s="21">
        <v>7</v>
      </c>
      <c r="BH300" s="21">
        <f t="shared" si="395"/>
        <v>54.6</v>
      </c>
      <c r="BI300" s="28">
        <f t="shared" si="396"/>
        <v>2.2519960070400004E-2</v>
      </c>
      <c r="BJ300" s="27">
        <f t="shared" si="397"/>
        <v>2.2519960070400004E-2</v>
      </c>
      <c r="BK300" s="28">
        <f t="shared" si="398"/>
        <v>0.3452594593589744</v>
      </c>
      <c r="BL300" s="35">
        <f t="shared" si="399"/>
        <v>4.0064850621007668</v>
      </c>
      <c r="BM300" s="21" t="str">
        <f t="shared" si="400"/>
        <v>Cr4</v>
      </c>
      <c r="BN300" s="51">
        <v>4</v>
      </c>
      <c r="BO300" s="21">
        <v>1</v>
      </c>
      <c r="BP300" s="50" t="s">
        <v>5497</v>
      </c>
      <c r="BQ300" s="14">
        <v>78824</v>
      </c>
      <c r="BR300">
        <f>IFERROR(VLOOKUP(AO300,'Model Failure data- Lines'!$A$37:$E$41,3,FALSE),'Model Failure data- Lines'!$C$37)</f>
        <v>0.45419999999999999</v>
      </c>
      <c r="BS300" s="14">
        <f t="shared" si="401"/>
        <v>115989.11421418386</v>
      </c>
      <c r="BT300" s="34">
        <f t="shared" si="383"/>
        <v>19628.760468554447</v>
      </c>
      <c r="BU300" s="34">
        <f t="shared" si="402"/>
        <v>5.9091410484121027</v>
      </c>
      <c r="BV300" s="54">
        <f t="shared" si="403"/>
        <v>96360.353745629414</v>
      </c>
      <c r="BW300">
        <f>IFERROR(VLOOKUP(AO300,'Model Failure data- Lines'!$A$37:$E$41,4,FALSE),'Model Failure data- Lines'!$D$37)</f>
        <v>0.40249999999999997</v>
      </c>
      <c r="BX300" s="14">
        <f t="shared" si="404"/>
        <v>102786.47836021357</v>
      </c>
      <c r="BY300" s="34">
        <f t="shared" si="405"/>
        <v>17507.881174153787</v>
      </c>
      <c r="BZ300" s="71">
        <f t="shared" si="406"/>
        <v>5.8708690867718083</v>
      </c>
      <c r="CA300" s="71">
        <f t="shared" si="407"/>
        <v>85278.597186059778</v>
      </c>
      <c r="CB300" s="56">
        <v>1</v>
      </c>
      <c r="CC300">
        <f>IFERROR(VLOOKUP(AO300,'Model Failure data- Lines'!$A$37:$E$41,5,FALSE),'Model Failure data- Lines'!$E$37)</f>
        <v>0.28349999999999997</v>
      </c>
      <c r="CD300" s="14">
        <f t="shared" si="408"/>
        <v>72397.432584150432</v>
      </c>
      <c r="CE300" s="34">
        <f t="shared" si="409"/>
        <v>13928.842272862661</v>
      </c>
      <c r="CF300" s="34">
        <f t="shared" si="410"/>
        <v>5.1976633208921594</v>
      </c>
      <c r="CG300" s="54">
        <f t="shared" si="411"/>
        <v>58468.590311287771</v>
      </c>
      <c r="CH300" t="e">
        <f>IFERROR(VLOOKUP(AO300,'Model Failure data- Lines'!#REF!,3,FALSE),'Model Failure data- Lines'!#REF!)</f>
        <v>#REF!</v>
      </c>
      <c r="CI300" s="14" t="e">
        <f t="shared" si="412"/>
        <v>#REF!</v>
      </c>
      <c r="CJ300" s="34">
        <f t="shared" si="413"/>
        <v>18827.384652399447</v>
      </c>
      <c r="CK300" s="34" t="e">
        <f t="shared" si="414"/>
        <v>#REF!</v>
      </c>
      <c r="CL300" s="54" t="e">
        <f t="shared" si="415"/>
        <v>#REF!</v>
      </c>
      <c r="CM300" t="e">
        <f>IFERROR(VLOOKUP(AO300,'Model Failure data- Lines'!#REF!,4,FALSE),'Model Failure data- Lines'!#REF!)</f>
        <v>#REF!</v>
      </c>
      <c r="CN300" s="14" t="e">
        <f t="shared" si="416"/>
        <v>#REF!</v>
      </c>
      <c r="CO300" s="34">
        <f t="shared" si="417"/>
        <v>16107.488532937739</v>
      </c>
      <c r="CP300" s="34" t="e">
        <f t="shared" si="418"/>
        <v>#REF!</v>
      </c>
      <c r="CQ300" s="54" t="e">
        <f t="shared" si="419"/>
        <v>#REF!</v>
      </c>
      <c r="CR300" t="e">
        <f>IFERROR(VLOOKUP(AO300,'Model Failure data- Lines'!#REF!,5,FALSE),'Model Failure data- Lines'!#REF!)</f>
        <v>#REF!</v>
      </c>
      <c r="CS300" s="14" t="e">
        <f t="shared" si="420"/>
        <v>#REF!</v>
      </c>
      <c r="CT300" s="34">
        <f t="shared" si="421"/>
        <v>11789.720285165913</v>
      </c>
      <c r="CU300" s="34" t="e">
        <f t="shared" si="422"/>
        <v>#REF!</v>
      </c>
      <c r="CV300" s="54" t="e">
        <f t="shared" si="423"/>
        <v>#REF!</v>
      </c>
      <c r="CW300" t="s">
        <v>1209</v>
      </c>
      <c r="CY300">
        <v>1</v>
      </c>
      <c r="CZ300">
        <f t="shared" si="424"/>
        <v>85278.597186059778</v>
      </c>
      <c r="DA300" s="34">
        <f t="shared" si="425"/>
        <v>33852.346219999999</v>
      </c>
      <c r="DB300" s="34">
        <f t="shared" si="426"/>
        <v>403.94307188138748</v>
      </c>
      <c r="DC300" s="34">
        <f t="shared" si="427"/>
        <v>4968.9990683321967</v>
      </c>
      <c r="DD300" s="9">
        <f t="shared" si="428"/>
        <v>63561.189999999995</v>
      </c>
      <c r="DE300" s="59">
        <f t="shared" si="429"/>
        <v>0.32934629885231587</v>
      </c>
      <c r="DF300" s="59">
        <f t="shared" si="430"/>
        <v>3.9299242305566246E-3</v>
      </c>
      <c r="DG300" s="59">
        <f t="shared" si="431"/>
        <v>4.8342925524877102E-2</v>
      </c>
      <c r="DH300" s="59">
        <f t="shared" si="432"/>
        <v>0.61838085139225041</v>
      </c>
      <c r="DI300" s="14">
        <f t="shared" si="433"/>
        <v>28086.190354546314</v>
      </c>
      <c r="DJ300" s="14">
        <f t="shared" si="434"/>
        <v>335.13842542937437</v>
      </c>
      <c r="DK300" s="14">
        <f t="shared" si="435"/>
        <v>4122.6168726316828</v>
      </c>
      <c r="DL300" s="14">
        <f t="shared" si="436"/>
        <v>52734.651533452416</v>
      </c>
      <c r="DM300">
        <f t="shared" si="437"/>
        <v>58468.590311287771</v>
      </c>
      <c r="DN300" s="34">
        <f t="shared" si="438"/>
        <v>23843.826467999996</v>
      </c>
      <c r="DO300" s="34">
        <f t="shared" si="439"/>
        <v>284.51642454254244</v>
      </c>
      <c r="DP300" s="34">
        <f t="shared" si="440"/>
        <v>3499.9036916078949</v>
      </c>
      <c r="DQ300" s="9">
        <f t="shared" si="441"/>
        <v>44769.185999999994</v>
      </c>
      <c r="DR300" s="59">
        <f t="shared" si="442"/>
        <v>0.32934629885231581</v>
      </c>
      <c r="DS300" s="59">
        <f t="shared" si="443"/>
        <v>3.9299242305566237E-3</v>
      </c>
      <c r="DT300" s="59">
        <f t="shared" si="444"/>
        <v>4.8342925524877095E-2</v>
      </c>
      <c r="DU300" s="59">
        <f t="shared" si="445"/>
        <v>0.61838085139225041</v>
      </c>
      <c r="DV300" s="14">
        <f t="shared" si="446"/>
        <v>19256.413818134999</v>
      </c>
      <c r="DW300" s="14">
        <f t="shared" si="447"/>
        <v>229.77712979081807</v>
      </c>
      <c r="DX300" s="14">
        <f t="shared" si="448"/>
        <v>2826.5427069631355</v>
      </c>
      <c r="DY300" s="14">
        <f t="shared" si="449"/>
        <v>36155.856656398813</v>
      </c>
      <c r="DZ300" s="34" t="e">
        <f t="shared" si="450"/>
        <v>#REF!</v>
      </c>
      <c r="EA300" s="34" t="e">
        <f t="shared" si="451"/>
        <v>#REF!</v>
      </c>
      <c r="EB300" s="34" t="e">
        <f t="shared" si="452"/>
        <v>#REF!</v>
      </c>
      <c r="EC300" s="34" t="e">
        <f t="shared" si="453"/>
        <v>#REF!</v>
      </c>
      <c r="ED300" s="34" t="e">
        <f t="shared" si="454"/>
        <v>#REF!</v>
      </c>
      <c r="EE300" s="59" t="e">
        <f t="shared" si="455"/>
        <v>#REF!</v>
      </c>
      <c r="EF300" s="59" t="e">
        <f t="shared" si="456"/>
        <v>#REF!</v>
      </c>
      <c r="EG300" s="59" t="e">
        <f t="shared" si="457"/>
        <v>#REF!</v>
      </c>
      <c r="EH300" s="59" t="e">
        <f t="shared" si="458"/>
        <v>#REF!</v>
      </c>
      <c r="EI300" s="14" t="e">
        <f t="shared" si="459"/>
        <v>#REF!</v>
      </c>
      <c r="EJ300" s="14" t="e">
        <f t="shared" si="460"/>
        <v>#REF!</v>
      </c>
      <c r="EK300" s="14" t="e">
        <f t="shared" si="461"/>
        <v>#REF!</v>
      </c>
      <c r="EL300" s="14" t="e">
        <f t="shared" si="462"/>
        <v>#REF!</v>
      </c>
      <c r="EM300" t="e">
        <f t="shared" si="463"/>
        <v>#REF!</v>
      </c>
      <c r="EN300" s="34" t="e">
        <f t="shared" si="464"/>
        <v>#REF!</v>
      </c>
      <c r="EO300" s="34" t="e">
        <f t="shared" si="465"/>
        <v>#REF!</v>
      </c>
      <c r="EP300" s="34" t="e">
        <f t="shared" si="466"/>
        <v>#REF!</v>
      </c>
      <c r="EQ300" s="34" t="e">
        <f t="shared" si="467"/>
        <v>#REF!</v>
      </c>
      <c r="ER300" s="59" t="e">
        <f t="shared" si="468"/>
        <v>#REF!</v>
      </c>
      <c r="ES300" s="59" t="e">
        <f t="shared" si="469"/>
        <v>#REF!</v>
      </c>
      <c r="ET300" s="59" t="e">
        <f t="shared" si="470"/>
        <v>#REF!</v>
      </c>
      <c r="EU300" s="59" t="e">
        <f t="shared" si="471"/>
        <v>#REF!</v>
      </c>
      <c r="EV300" s="14" t="e">
        <f t="shared" si="472"/>
        <v>#REF!</v>
      </c>
      <c r="EW300" s="14" t="e">
        <f t="shared" si="473"/>
        <v>#REF!</v>
      </c>
      <c r="EX300" s="14" t="e">
        <f t="shared" si="474"/>
        <v>#REF!</v>
      </c>
      <c r="EY300" s="14" t="e">
        <f t="shared" si="475"/>
        <v>#REF!</v>
      </c>
    </row>
    <row r="301" spans="1:155" x14ac:dyDescent="0.2">
      <c r="A301" s="17">
        <v>30375471</v>
      </c>
      <c r="B301" t="s">
        <v>62</v>
      </c>
      <c r="C301" t="s">
        <v>4483</v>
      </c>
      <c r="D301" t="s">
        <v>4484</v>
      </c>
      <c r="E301" t="s">
        <v>1390</v>
      </c>
      <c r="F301" t="s">
        <v>66</v>
      </c>
      <c r="G301" t="s">
        <v>42</v>
      </c>
      <c r="H301" t="s">
        <v>5069</v>
      </c>
      <c r="I301" t="s">
        <v>68</v>
      </c>
      <c r="J301" s="19" t="s">
        <v>69</v>
      </c>
      <c r="K301" t="s">
        <v>70</v>
      </c>
      <c r="L301">
        <v>1956</v>
      </c>
      <c r="M301">
        <f t="shared" si="385"/>
        <v>1956</v>
      </c>
      <c r="N301">
        <v>63</v>
      </c>
      <c r="O301" s="19">
        <f t="shared" si="386"/>
        <v>63</v>
      </c>
      <c r="P301" t="s">
        <v>54</v>
      </c>
      <c r="Q301" s="19" t="str">
        <f t="shared" si="387"/>
        <v>60-70</v>
      </c>
      <c r="R301" s="23">
        <v>289.56</v>
      </c>
      <c r="S301" s="15">
        <f t="shared" si="388"/>
        <v>0.28955999999999998</v>
      </c>
      <c r="T301">
        <v>30237530</v>
      </c>
      <c r="U301" t="s">
        <v>45</v>
      </c>
      <c r="V301" t="s">
        <v>46</v>
      </c>
      <c r="W301" t="s">
        <v>47</v>
      </c>
      <c r="X301" t="s">
        <v>48</v>
      </c>
      <c r="Y301" t="s">
        <v>201</v>
      </c>
      <c r="Z301" t="s">
        <v>4486</v>
      </c>
      <c r="AA301" t="s">
        <v>4487</v>
      </c>
      <c r="AB301" t="s">
        <v>1209</v>
      </c>
      <c r="AC301">
        <v>1956</v>
      </c>
      <c r="AD301">
        <v>126</v>
      </c>
      <c r="AE301" t="str">
        <f t="shared" si="389"/>
        <v>&gt;80</v>
      </c>
      <c r="AF301">
        <v>-37.70218861</v>
      </c>
      <c r="AG301">
        <v>145.05713222</v>
      </c>
      <c r="AH301" t="s">
        <v>75</v>
      </c>
      <c r="AI301" t="s">
        <v>76</v>
      </c>
      <c r="AJ301" s="33" t="s">
        <v>77</v>
      </c>
      <c r="AL301" t="s">
        <v>48</v>
      </c>
      <c r="AM301" t="s">
        <v>86</v>
      </c>
      <c r="AN301">
        <v>220</v>
      </c>
      <c r="AO301" s="69">
        <v>4</v>
      </c>
      <c r="AP301">
        <v>2</v>
      </c>
      <c r="AQ301">
        <v>0</v>
      </c>
      <c r="AR301">
        <v>1</v>
      </c>
      <c r="AS301" s="82" t="str">
        <f t="shared" si="390"/>
        <v>Gw-0-1</v>
      </c>
      <c r="AT301" s="14">
        <f t="shared" si="391"/>
        <v>78824</v>
      </c>
      <c r="AU301" s="81">
        <f>VLOOKUP(C301,Bushfire_Vlookup!$F$2:$H$12575,3,FALSE)</f>
        <v>940.56726500000002</v>
      </c>
      <c r="AV301" s="14">
        <f>VLOOKUP(AS301,Safety_collateral_Vlookup!$J$3:$L$20,2,FALSE)</f>
        <v>11570.139925214824</v>
      </c>
      <c r="AW301" s="14">
        <f>VLOOKUP(AS301,Safety_collateral_Vlookup!$J$3:$L$20,3,FALSE)</f>
        <v>148000</v>
      </c>
      <c r="AX301" s="48">
        <f t="shared" si="392"/>
        <v>255370.1325719592</v>
      </c>
      <c r="AY301" s="49">
        <f t="shared" si="477"/>
        <v>22006.559999999998</v>
      </c>
      <c r="AZ301" s="14">
        <v>76000</v>
      </c>
      <c r="BA301" s="16">
        <f t="shared" si="393"/>
        <v>11.604273115469171</v>
      </c>
      <c r="BB301" t="e">
        <f>IF(BA301&lt;=#REF!,#REF!,IF(BA301&lt;=#REF!,#REF!,IF(BA301&lt;=#REF!,#REF!,IF(BA301&lt;=#REF!,#REF!,#REF!))))</f>
        <v>#REF!</v>
      </c>
      <c r="BC301" s="51">
        <v>5</v>
      </c>
      <c r="BD301" s="21">
        <v>70</v>
      </c>
      <c r="BE301" s="21">
        <v>6.4399999999999999E-2</v>
      </c>
      <c r="BF301" s="26">
        <f t="shared" si="394"/>
        <v>1435.4041259491996</v>
      </c>
      <c r="BG301" s="21">
        <v>7</v>
      </c>
      <c r="BH301" s="21">
        <f t="shared" si="395"/>
        <v>54.6</v>
      </c>
      <c r="BI301" s="28">
        <f t="shared" si="396"/>
        <v>2.2519960070400004E-2</v>
      </c>
      <c r="BJ301" s="27">
        <f t="shared" si="397"/>
        <v>2.2519960070400004E-2</v>
      </c>
      <c r="BK301" s="28">
        <f t="shared" si="398"/>
        <v>0.3452594593589744</v>
      </c>
      <c r="BL301" s="35">
        <f t="shared" si="399"/>
        <v>4.0064850621007668</v>
      </c>
      <c r="BM301" s="21" t="str">
        <f t="shared" si="400"/>
        <v>Cr4</v>
      </c>
      <c r="BN301" s="51">
        <v>4</v>
      </c>
      <c r="BO301" s="21">
        <v>1</v>
      </c>
      <c r="BP301" s="50" t="s">
        <v>5497</v>
      </c>
      <c r="BQ301" s="14">
        <v>78824</v>
      </c>
      <c r="BR301">
        <f>IFERROR(VLOOKUP(AO301,'Model Failure data- Lines'!$A$37:$E$41,3,FALSE),'Model Failure data- Lines'!$C$37)</f>
        <v>0.45419999999999999</v>
      </c>
      <c r="BS301" s="14">
        <f t="shared" si="401"/>
        <v>115989.11421418386</v>
      </c>
      <c r="BT301" s="34">
        <f t="shared" si="383"/>
        <v>19628.760468554447</v>
      </c>
      <c r="BU301" s="34">
        <f t="shared" si="402"/>
        <v>5.9091410484121027</v>
      </c>
      <c r="BV301" s="54">
        <f t="shared" si="403"/>
        <v>96360.353745629414</v>
      </c>
      <c r="BW301">
        <f>IFERROR(VLOOKUP(AO301,'Model Failure data- Lines'!$A$37:$E$41,4,FALSE),'Model Failure data- Lines'!$D$37)</f>
        <v>0.40249999999999997</v>
      </c>
      <c r="BX301" s="14">
        <f t="shared" si="404"/>
        <v>102786.47836021357</v>
      </c>
      <c r="BY301" s="34">
        <f t="shared" si="405"/>
        <v>17507.881174153787</v>
      </c>
      <c r="BZ301" s="71">
        <f t="shared" si="406"/>
        <v>5.8708690867718083</v>
      </c>
      <c r="CA301" s="71">
        <f t="shared" si="407"/>
        <v>85278.597186059778</v>
      </c>
      <c r="CB301" s="56">
        <v>1</v>
      </c>
      <c r="CC301">
        <f>IFERROR(VLOOKUP(AO301,'Model Failure data- Lines'!$A$37:$E$41,5,FALSE),'Model Failure data- Lines'!$E$37)</f>
        <v>0.28349999999999997</v>
      </c>
      <c r="CD301" s="14">
        <f t="shared" si="408"/>
        <v>72397.432584150432</v>
      </c>
      <c r="CE301" s="34">
        <f t="shared" si="409"/>
        <v>13928.842272862661</v>
      </c>
      <c r="CF301" s="34">
        <f t="shared" si="410"/>
        <v>5.1976633208921594</v>
      </c>
      <c r="CG301" s="54">
        <f t="shared" si="411"/>
        <v>58468.590311287771</v>
      </c>
      <c r="CH301" t="e">
        <f>IFERROR(VLOOKUP(AO301,'Model Failure data- Lines'!#REF!,3,FALSE),'Model Failure data- Lines'!#REF!)</f>
        <v>#REF!</v>
      </c>
      <c r="CI301" s="14" t="e">
        <f t="shared" si="412"/>
        <v>#REF!</v>
      </c>
      <c r="CJ301" s="34">
        <f t="shared" si="413"/>
        <v>18827.384652399447</v>
      </c>
      <c r="CK301" s="34" t="e">
        <f t="shared" si="414"/>
        <v>#REF!</v>
      </c>
      <c r="CL301" s="54" t="e">
        <f t="shared" si="415"/>
        <v>#REF!</v>
      </c>
      <c r="CM301" t="e">
        <f>IFERROR(VLOOKUP(AO301,'Model Failure data- Lines'!#REF!,4,FALSE),'Model Failure data- Lines'!#REF!)</f>
        <v>#REF!</v>
      </c>
      <c r="CN301" s="14" t="e">
        <f t="shared" si="416"/>
        <v>#REF!</v>
      </c>
      <c r="CO301" s="34">
        <f t="shared" si="417"/>
        <v>16107.488532937739</v>
      </c>
      <c r="CP301" s="34" t="e">
        <f t="shared" si="418"/>
        <v>#REF!</v>
      </c>
      <c r="CQ301" s="54" t="e">
        <f t="shared" si="419"/>
        <v>#REF!</v>
      </c>
      <c r="CR301" t="e">
        <f>IFERROR(VLOOKUP(AO301,'Model Failure data- Lines'!#REF!,5,FALSE),'Model Failure data- Lines'!#REF!)</f>
        <v>#REF!</v>
      </c>
      <c r="CS301" s="14" t="e">
        <f t="shared" si="420"/>
        <v>#REF!</v>
      </c>
      <c r="CT301" s="34">
        <f t="shared" si="421"/>
        <v>11789.720285165913</v>
      </c>
      <c r="CU301" s="34" t="e">
        <f t="shared" si="422"/>
        <v>#REF!</v>
      </c>
      <c r="CV301" s="54" t="e">
        <f t="shared" si="423"/>
        <v>#REF!</v>
      </c>
      <c r="CW301" t="s">
        <v>1209</v>
      </c>
      <c r="CY301">
        <v>1</v>
      </c>
      <c r="CZ301">
        <f t="shared" si="424"/>
        <v>85278.597186059778</v>
      </c>
      <c r="DA301" s="34">
        <f t="shared" si="425"/>
        <v>33852.346219999999</v>
      </c>
      <c r="DB301" s="34">
        <f t="shared" si="426"/>
        <v>403.94307188138748</v>
      </c>
      <c r="DC301" s="34">
        <f t="shared" si="427"/>
        <v>4968.9990683321967</v>
      </c>
      <c r="DD301" s="9">
        <f t="shared" si="428"/>
        <v>63561.189999999995</v>
      </c>
      <c r="DE301" s="59">
        <f t="shared" si="429"/>
        <v>0.32934629885231587</v>
      </c>
      <c r="DF301" s="59">
        <f t="shared" si="430"/>
        <v>3.9299242305566246E-3</v>
      </c>
      <c r="DG301" s="59">
        <f t="shared" si="431"/>
        <v>4.8342925524877102E-2</v>
      </c>
      <c r="DH301" s="59">
        <f t="shared" si="432"/>
        <v>0.61838085139225041</v>
      </c>
      <c r="DI301" s="14">
        <f t="shared" si="433"/>
        <v>28086.190354546314</v>
      </c>
      <c r="DJ301" s="14">
        <f t="shared" si="434"/>
        <v>335.13842542937437</v>
      </c>
      <c r="DK301" s="14">
        <f t="shared" si="435"/>
        <v>4122.6168726316828</v>
      </c>
      <c r="DL301" s="14">
        <f t="shared" si="436"/>
        <v>52734.651533452416</v>
      </c>
      <c r="DM301">
        <f t="shared" si="437"/>
        <v>58468.590311287771</v>
      </c>
      <c r="DN301" s="34">
        <f t="shared" si="438"/>
        <v>23843.826467999996</v>
      </c>
      <c r="DO301" s="34">
        <f t="shared" si="439"/>
        <v>284.51642454254244</v>
      </c>
      <c r="DP301" s="34">
        <f t="shared" si="440"/>
        <v>3499.9036916078949</v>
      </c>
      <c r="DQ301" s="9">
        <f t="shared" si="441"/>
        <v>44769.185999999994</v>
      </c>
      <c r="DR301" s="59">
        <f t="shared" si="442"/>
        <v>0.32934629885231581</v>
      </c>
      <c r="DS301" s="59">
        <f t="shared" si="443"/>
        <v>3.9299242305566237E-3</v>
      </c>
      <c r="DT301" s="59">
        <f t="shared" si="444"/>
        <v>4.8342925524877095E-2</v>
      </c>
      <c r="DU301" s="59">
        <f t="shared" si="445"/>
        <v>0.61838085139225041</v>
      </c>
      <c r="DV301" s="14">
        <f t="shared" si="446"/>
        <v>19256.413818134999</v>
      </c>
      <c r="DW301" s="14">
        <f t="shared" si="447"/>
        <v>229.77712979081807</v>
      </c>
      <c r="DX301" s="14">
        <f t="shared" si="448"/>
        <v>2826.5427069631355</v>
      </c>
      <c r="DY301" s="14">
        <f t="shared" si="449"/>
        <v>36155.856656398813</v>
      </c>
      <c r="DZ301" s="34" t="e">
        <f t="shared" si="450"/>
        <v>#REF!</v>
      </c>
      <c r="EA301" s="34" t="e">
        <f t="shared" si="451"/>
        <v>#REF!</v>
      </c>
      <c r="EB301" s="34" t="e">
        <f t="shared" si="452"/>
        <v>#REF!</v>
      </c>
      <c r="EC301" s="34" t="e">
        <f t="shared" si="453"/>
        <v>#REF!</v>
      </c>
      <c r="ED301" s="34" t="e">
        <f t="shared" si="454"/>
        <v>#REF!</v>
      </c>
      <c r="EE301" s="59" t="e">
        <f t="shared" si="455"/>
        <v>#REF!</v>
      </c>
      <c r="EF301" s="59" t="e">
        <f t="shared" si="456"/>
        <v>#REF!</v>
      </c>
      <c r="EG301" s="59" t="e">
        <f t="shared" si="457"/>
        <v>#REF!</v>
      </c>
      <c r="EH301" s="59" t="e">
        <f t="shared" si="458"/>
        <v>#REF!</v>
      </c>
      <c r="EI301" s="14" t="e">
        <f t="shared" si="459"/>
        <v>#REF!</v>
      </c>
      <c r="EJ301" s="14" t="e">
        <f t="shared" si="460"/>
        <v>#REF!</v>
      </c>
      <c r="EK301" s="14" t="e">
        <f t="shared" si="461"/>
        <v>#REF!</v>
      </c>
      <c r="EL301" s="14" t="e">
        <f t="shared" si="462"/>
        <v>#REF!</v>
      </c>
      <c r="EM301" t="e">
        <f t="shared" si="463"/>
        <v>#REF!</v>
      </c>
      <c r="EN301" s="34" t="e">
        <f t="shared" si="464"/>
        <v>#REF!</v>
      </c>
      <c r="EO301" s="34" t="e">
        <f t="shared" si="465"/>
        <v>#REF!</v>
      </c>
      <c r="EP301" s="34" t="e">
        <f t="shared" si="466"/>
        <v>#REF!</v>
      </c>
      <c r="EQ301" s="34" t="e">
        <f t="shared" si="467"/>
        <v>#REF!</v>
      </c>
      <c r="ER301" s="59" t="e">
        <f t="shared" si="468"/>
        <v>#REF!</v>
      </c>
      <c r="ES301" s="59" t="e">
        <f t="shared" si="469"/>
        <v>#REF!</v>
      </c>
      <c r="ET301" s="59" t="e">
        <f t="shared" si="470"/>
        <v>#REF!</v>
      </c>
      <c r="EU301" s="59" t="e">
        <f t="shared" si="471"/>
        <v>#REF!</v>
      </c>
      <c r="EV301" s="14" t="e">
        <f t="shared" si="472"/>
        <v>#REF!</v>
      </c>
      <c r="EW301" s="14" t="e">
        <f t="shared" si="473"/>
        <v>#REF!</v>
      </c>
      <c r="EX301" s="14" t="e">
        <f t="shared" si="474"/>
        <v>#REF!</v>
      </c>
      <c r="EY301" s="14" t="e">
        <f t="shared" si="475"/>
        <v>#REF!</v>
      </c>
    </row>
    <row r="302" spans="1:155" x14ac:dyDescent="0.2">
      <c r="A302" s="17">
        <v>30032383</v>
      </c>
      <c r="B302" t="s">
        <v>62</v>
      </c>
      <c r="C302" t="s">
        <v>1094</v>
      </c>
      <c r="D302" t="s">
        <v>1095</v>
      </c>
      <c r="E302" t="s">
        <v>1096</v>
      </c>
      <c r="F302" t="s">
        <v>66</v>
      </c>
      <c r="G302" t="s">
        <v>42</v>
      </c>
      <c r="H302" t="s">
        <v>1097</v>
      </c>
      <c r="I302" t="s">
        <v>68</v>
      </c>
      <c r="J302" s="19" t="s">
        <v>69</v>
      </c>
      <c r="K302" t="s">
        <v>70</v>
      </c>
      <c r="L302">
        <v>1956</v>
      </c>
      <c r="M302">
        <f t="shared" si="385"/>
        <v>1956</v>
      </c>
      <c r="N302">
        <v>63</v>
      </c>
      <c r="O302" s="19">
        <f t="shared" si="386"/>
        <v>63</v>
      </c>
      <c r="P302" t="s">
        <v>54</v>
      </c>
      <c r="Q302" s="19" t="str">
        <f t="shared" si="387"/>
        <v>60-70</v>
      </c>
      <c r="R302" s="23">
        <v>262.13</v>
      </c>
      <c r="S302" s="15">
        <f t="shared" si="388"/>
        <v>0.26212999999999997</v>
      </c>
      <c r="T302">
        <v>30291478</v>
      </c>
      <c r="U302" t="s">
        <v>45</v>
      </c>
      <c r="V302" t="s">
        <v>46</v>
      </c>
      <c r="W302" s="20" t="s">
        <v>87</v>
      </c>
      <c r="X302" t="s">
        <v>48</v>
      </c>
      <c r="Y302" t="s">
        <v>201</v>
      </c>
      <c r="Z302" t="s">
        <v>1098</v>
      </c>
      <c r="AA302" t="s">
        <v>1099</v>
      </c>
      <c r="AB302" t="s">
        <v>134</v>
      </c>
      <c r="AC302">
        <v>1956</v>
      </c>
      <c r="AD302">
        <v>126</v>
      </c>
      <c r="AE302" t="str">
        <f t="shared" si="389"/>
        <v>&gt;80</v>
      </c>
      <c r="AF302">
        <v>-37.701518970000002</v>
      </c>
      <c r="AG302">
        <v>145.0539407</v>
      </c>
      <c r="AH302" t="s">
        <v>75</v>
      </c>
      <c r="AI302" t="s">
        <v>76</v>
      </c>
      <c r="AJ302" s="33" t="s">
        <v>77</v>
      </c>
      <c r="AL302" t="s">
        <v>78</v>
      </c>
      <c r="AM302" t="s">
        <v>79</v>
      </c>
      <c r="AN302">
        <v>220</v>
      </c>
      <c r="AO302" s="70">
        <v>4</v>
      </c>
      <c r="AP302">
        <v>2</v>
      </c>
      <c r="AQ302">
        <v>0</v>
      </c>
      <c r="AR302">
        <v>1</v>
      </c>
      <c r="AS302" s="82" t="str">
        <f t="shared" si="390"/>
        <v>Gw-0-1</v>
      </c>
      <c r="AT302" s="14">
        <f t="shared" si="391"/>
        <v>78824</v>
      </c>
      <c r="AU302" s="81">
        <f>VLOOKUP(C302,Bushfire_Vlookup!$F$2:$H$12575,3,FALSE)</f>
        <v>950.37252799999999</v>
      </c>
      <c r="AV302" s="14">
        <f>VLOOKUP(AS302,Safety_collateral_Vlookup!$J$3:$L$20,2,FALSE)</f>
        <v>11570.139925214824</v>
      </c>
      <c r="AW302" s="14">
        <f>VLOOKUP(AS302,Safety_collateral_Vlookup!$J$3:$L$20,3,FALSE)</f>
        <v>148000</v>
      </c>
      <c r="AX302" s="48">
        <f t="shared" si="392"/>
        <v>255380.59478758022</v>
      </c>
      <c r="AY302" s="49">
        <f t="shared" si="477"/>
        <v>19921.879999999997</v>
      </c>
      <c r="AZ302" s="14">
        <v>76000</v>
      </c>
      <c r="BA302" s="16">
        <f t="shared" si="393"/>
        <v>12.819101148464917</v>
      </c>
      <c r="BB302" t="e">
        <f>IF(BA302&lt;=#REF!,#REF!,IF(BA302&lt;=#REF!,#REF!,IF(BA302&lt;=#REF!,#REF!,IF(BA302&lt;=#REF!,#REF!,#REF!))))</f>
        <v>#REF!</v>
      </c>
      <c r="BC302" s="51">
        <v>5</v>
      </c>
      <c r="BD302" s="21">
        <v>70</v>
      </c>
      <c r="BE302" s="21">
        <v>6.4399999999999999E-2</v>
      </c>
      <c r="BF302" s="26">
        <f t="shared" si="394"/>
        <v>1299.4283862932161</v>
      </c>
      <c r="BG302" s="21">
        <v>7</v>
      </c>
      <c r="BH302" s="21">
        <f t="shared" si="395"/>
        <v>54.6</v>
      </c>
      <c r="BI302" s="28">
        <f t="shared" si="396"/>
        <v>2.2519960070400004E-2</v>
      </c>
      <c r="BJ302" s="27">
        <f t="shared" si="397"/>
        <v>2.2519960070400004E-2</v>
      </c>
      <c r="BK302" s="28">
        <f t="shared" si="398"/>
        <v>0.3452594593589744</v>
      </c>
      <c r="BL302" s="35">
        <f t="shared" si="399"/>
        <v>4.4259159319870047</v>
      </c>
      <c r="BM302" s="21" t="str">
        <f t="shared" si="400"/>
        <v>Cr4</v>
      </c>
      <c r="BN302" s="51">
        <v>4</v>
      </c>
      <c r="BO302" s="21">
        <v>1</v>
      </c>
      <c r="BP302" s="50" t="s">
        <v>5497</v>
      </c>
      <c r="BQ302" s="14">
        <v>78824</v>
      </c>
      <c r="BR302">
        <f>IFERROR(VLOOKUP(AO302,'Model Failure data- Lines'!$A$37:$E$41,3,FALSE),'Model Failure data- Lines'!$C$37)</f>
        <v>0.45419999999999999</v>
      </c>
      <c r="BS302" s="14">
        <f t="shared" si="401"/>
        <v>115993.86615251894</v>
      </c>
      <c r="BT302" s="34">
        <f t="shared" si="383"/>
        <v>17769.329263787044</v>
      </c>
      <c r="BU302" s="34">
        <f t="shared" si="402"/>
        <v>6.5277571500072504</v>
      </c>
      <c r="BV302" s="54">
        <f t="shared" si="403"/>
        <v>98224.536888731891</v>
      </c>
      <c r="BW302">
        <f>IFERROR(VLOOKUP(AO302,'Model Failure data- Lines'!$A$37:$E$41,4,FALSE),'Model Failure data- Lines'!$D$37)</f>
        <v>0.40249999999999997</v>
      </c>
      <c r="BX302" s="14">
        <f t="shared" si="404"/>
        <v>102790.68940200104</v>
      </c>
      <c r="BY302" s="34">
        <f t="shared" si="405"/>
        <v>15849.36072724455</v>
      </c>
      <c r="BZ302" s="71">
        <f t="shared" si="406"/>
        <v>6.4854785736125677</v>
      </c>
      <c r="CA302" s="71">
        <f t="shared" si="407"/>
        <v>86941.328674756485</v>
      </c>
      <c r="CB302" s="56">
        <v>1</v>
      </c>
      <c r="CC302">
        <f>IFERROR(VLOOKUP(AO302,'Model Failure data- Lines'!$A$37:$E$41,5,FALSE),'Model Failure data- Lines'!$E$37)</f>
        <v>0.28349999999999997</v>
      </c>
      <c r="CD302" s="14">
        <f t="shared" si="408"/>
        <v>72400.398622278983</v>
      </c>
      <c r="CE302" s="34">
        <f t="shared" si="409"/>
        <v>12609.363948699713</v>
      </c>
      <c r="CF302" s="34">
        <f t="shared" si="410"/>
        <v>5.7417962489491758</v>
      </c>
      <c r="CG302" s="54">
        <f t="shared" si="411"/>
        <v>59791.03467357927</v>
      </c>
      <c r="CH302" t="e">
        <f>IFERROR(VLOOKUP(AO302,'Model Failure data- Lines'!#REF!,3,FALSE),'Model Failure data- Lines'!#REF!)</f>
        <v>#REF!</v>
      </c>
      <c r="CI302" s="14" t="e">
        <f t="shared" si="412"/>
        <v>#REF!</v>
      </c>
      <c r="CJ302" s="34">
        <f t="shared" si="413"/>
        <v>17043.867726666209</v>
      </c>
      <c r="CK302" s="34" t="e">
        <f t="shared" si="414"/>
        <v>#REF!</v>
      </c>
      <c r="CL302" s="54" t="e">
        <f t="shared" si="415"/>
        <v>#REF!</v>
      </c>
      <c r="CM302" t="e">
        <f>IFERROR(VLOOKUP(AO302,'Model Failure data- Lines'!#REF!,4,FALSE),'Model Failure data- Lines'!#REF!)</f>
        <v>#REF!</v>
      </c>
      <c r="CN302" s="14" t="e">
        <f t="shared" si="416"/>
        <v>#REF!</v>
      </c>
      <c r="CO302" s="34">
        <f t="shared" si="417"/>
        <v>14581.627190008874</v>
      </c>
      <c r="CP302" s="34" t="e">
        <f t="shared" si="418"/>
        <v>#REF!</v>
      </c>
      <c r="CQ302" s="54" t="e">
        <f t="shared" si="419"/>
        <v>#REF!</v>
      </c>
      <c r="CR302" t="e">
        <f>IFERROR(VLOOKUP(AO302,'Model Failure data- Lines'!#REF!,5,FALSE),'Model Failure data- Lines'!#REF!)</f>
        <v>#REF!</v>
      </c>
      <c r="CS302" s="14" t="e">
        <f t="shared" si="420"/>
        <v>#REF!</v>
      </c>
      <c r="CT302" s="34">
        <f t="shared" si="421"/>
        <v>10672.880848012643</v>
      </c>
      <c r="CU302" s="34" t="e">
        <f t="shared" si="422"/>
        <v>#REF!</v>
      </c>
      <c r="CV302" s="54" t="e">
        <f t="shared" si="423"/>
        <v>#REF!</v>
      </c>
      <c r="CW302" t="s">
        <v>134</v>
      </c>
      <c r="CY302">
        <v>1</v>
      </c>
      <c r="CZ302">
        <f t="shared" si="424"/>
        <v>86941.328674756485</v>
      </c>
      <c r="DA302" s="34">
        <f t="shared" si="425"/>
        <v>33852.346219999999</v>
      </c>
      <c r="DB302" s="34">
        <f t="shared" si="426"/>
        <v>408.15411366883995</v>
      </c>
      <c r="DC302" s="34">
        <f t="shared" si="427"/>
        <v>4968.9990683321967</v>
      </c>
      <c r="DD302" s="9">
        <f t="shared" si="428"/>
        <v>63561.189999999995</v>
      </c>
      <c r="DE302" s="59">
        <f t="shared" si="429"/>
        <v>0.32933280647246044</v>
      </c>
      <c r="DF302" s="59">
        <f t="shared" si="430"/>
        <v>3.9707303846616129E-3</v>
      </c>
      <c r="DG302" s="59">
        <f t="shared" si="431"/>
        <v>4.8340945052903449E-2</v>
      </c>
      <c r="DH302" s="59">
        <f t="shared" si="432"/>
        <v>0.61835551808997447</v>
      </c>
      <c r="DI302" s="14">
        <f t="shared" si="433"/>
        <v>28632.631770902157</v>
      </c>
      <c r="DJ302" s="14">
        <f t="shared" si="434"/>
        <v>345.22057545170759</v>
      </c>
      <c r="DK302" s="14">
        <f t="shared" si="435"/>
        <v>4202.8259922928219</v>
      </c>
      <c r="DL302" s="14">
        <f t="shared" si="436"/>
        <v>53760.6503361098</v>
      </c>
      <c r="DM302">
        <f t="shared" si="437"/>
        <v>59791.03467357927</v>
      </c>
      <c r="DN302" s="34">
        <f t="shared" si="438"/>
        <v>23843.826467999996</v>
      </c>
      <c r="DO302" s="34">
        <f t="shared" si="439"/>
        <v>287.48246267109596</v>
      </c>
      <c r="DP302" s="34">
        <f t="shared" si="440"/>
        <v>3499.9036916078949</v>
      </c>
      <c r="DQ302" s="9">
        <f t="shared" si="441"/>
        <v>44769.185999999994</v>
      </c>
      <c r="DR302" s="59">
        <f t="shared" si="442"/>
        <v>0.32933280647246044</v>
      </c>
      <c r="DS302" s="59">
        <f t="shared" si="443"/>
        <v>3.9707303846616129E-3</v>
      </c>
      <c r="DT302" s="59">
        <f t="shared" si="444"/>
        <v>4.8340945052903449E-2</v>
      </c>
      <c r="DU302" s="59">
        <f t="shared" si="445"/>
        <v>0.61835551808997447</v>
      </c>
      <c r="DV302" s="14">
        <f t="shared" si="446"/>
        <v>19691.149250942053</v>
      </c>
      <c r="DW302" s="14">
        <f t="shared" si="447"/>
        <v>237.4140781087373</v>
      </c>
      <c r="DX302" s="14">
        <f t="shared" si="448"/>
        <v>2890.3551218117404</v>
      </c>
      <c r="DY302" s="14">
        <f t="shared" si="449"/>
        <v>36972.116222716737</v>
      </c>
      <c r="DZ302" s="34" t="e">
        <f t="shared" si="450"/>
        <v>#REF!</v>
      </c>
      <c r="EA302" s="34" t="e">
        <f t="shared" si="451"/>
        <v>#REF!</v>
      </c>
      <c r="EB302" s="34" t="e">
        <f t="shared" si="452"/>
        <v>#REF!</v>
      </c>
      <c r="EC302" s="34" t="e">
        <f t="shared" si="453"/>
        <v>#REF!</v>
      </c>
      <c r="ED302" s="34" t="e">
        <f t="shared" si="454"/>
        <v>#REF!</v>
      </c>
      <c r="EE302" s="59" t="e">
        <f t="shared" si="455"/>
        <v>#REF!</v>
      </c>
      <c r="EF302" s="59" t="e">
        <f t="shared" si="456"/>
        <v>#REF!</v>
      </c>
      <c r="EG302" s="59" t="e">
        <f t="shared" si="457"/>
        <v>#REF!</v>
      </c>
      <c r="EH302" s="59" t="e">
        <f t="shared" si="458"/>
        <v>#REF!</v>
      </c>
      <c r="EI302" s="14" t="e">
        <f t="shared" si="459"/>
        <v>#REF!</v>
      </c>
      <c r="EJ302" s="14" t="e">
        <f t="shared" si="460"/>
        <v>#REF!</v>
      </c>
      <c r="EK302" s="14" t="e">
        <f t="shared" si="461"/>
        <v>#REF!</v>
      </c>
      <c r="EL302" s="14" t="e">
        <f t="shared" si="462"/>
        <v>#REF!</v>
      </c>
      <c r="EM302" t="e">
        <f t="shared" si="463"/>
        <v>#REF!</v>
      </c>
      <c r="EN302" s="34" t="e">
        <f t="shared" si="464"/>
        <v>#REF!</v>
      </c>
      <c r="EO302" s="34" t="e">
        <f t="shared" si="465"/>
        <v>#REF!</v>
      </c>
      <c r="EP302" s="34" t="e">
        <f t="shared" si="466"/>
        <v>#REF!</v>
      </c>
      <c r="EQ302" s="34" t="e">
        <f t="shared" si="467"/>
        <v>#REF!</v>
      </c>
      <c r="ER302" s="59" t="e">
        <f t="shared" si="468"/>
        <v>#REF!</v>
      </c>
      <c r="ES302" s="59" t="e">
        <f t="shared" si="469"/>
        <v>#REF!</v>
      </c>
      <c r="ET302" s="59" t="e">
        <f t="shared" si="470"/>
        <v>#REF!</v>
      </c>
      <c r="EU302" s="59" t="e">
        <f t="shared" si="471"/>
        <v>#REF!</v>
      </c>
      <c r="EV302" s="14" t="e">
        <f t="shared" si="472"/>
        <v>#REF!</v>
      </c>
      <c r="EW302" s="14" t="e">
        <f t="shared" si="473"/>
        <v>#REF!</v>
      </c>
      <c r="EX302" s="14" t="e">
        <f t="shared" si="474"/>
        <v>#REF!</v>
      </c>
      <c r="EY302" s="14" t="e">
        <f t="shared" si="475"/>
        <v>#REF!</v>
      </c>
    </row>
    <row r="303" spans="1:155" x14ac:dyDescent="0.2">
      <c r="A303" s="17">
        <v>30090899</v>
      </c>
      <c r="B303" t="s">
        <v>62</v>
      </c>
      <c r="C303" t="s">
        <v>1094</v>
      </c>
      <c r="D303" t="s">
        <v>1095</v>
      </c>
      <c r="E303" t="s">
        <v>1096</v>
      </c>
      <c r="F303" t="s">
        <v>66</v>
      </c>
      <c r="G303" t="s">
        <v>42</v>
      </c>
      <c r="H303" t="s">
        <v>2112</v>
      </c>
      <c r="I303" t="s">
        <v>68</v>
      </c>
      <c r="J303" s="19" t="s">
        <v>69</v>
      </c>
      <c r="K303" t="s">
        <v>70</v>
      </c>
      <c r="L303">
        <v>1956</v>
      </c>
      <c r="M303">
        <f t="shared" si="385"/>
        <v>1956</v>
      </c>
      <c r="N303">
        <v>63</v>
      </c>
      <c r="O303" s="19">
        <f t="shared" si="386"/>
        <v>63</v>
      </c>
      <c r="P303" t="s">
        <v>54</v>
      </c>
      <c r="Q303" s="19" t="str">
        <f t="shared" si="387"/>
        <v>60-70</v>
      </c>
      <c r="R303" s="23">
        <v>262.13</v>
      </c>
      <c r="S303" s="15">
        <f t="shared" si="388"/>
        <v>0.26212999999999997</v>
      </c>
      <c r="T303">
        <v>30291478</v>
      </c>
      <c r="U303" t="s">
        <v>45</v>
      </c>
      <c r="V303" t="s">
        <v>46</v>
      </c>
      <c r="W303" s="20" t="s">
        <v>87</v>
      </c>
      <c r="X303" t="s">
        <v>48</v>
      </c>
      <c r="Y303" t="s">
        <v>201</v>
      </c>
      <c r="Z303" t="s">
        <v>1098</v>
      </c>
      <c r="AA303" t="s">
        <v>1099</v>
      </c>
      <c r="AB303" t="s">
        <v>134</v>
      </c>
      <c r="AC303">
        <v>1956</v>
      </c>
      <c r="AD303">
        <v>126</v>
      </c>
      <c r="AE303" t="str">
        <f t="shared" si="389"/>
        <v>&gt;80</v>
      </c>
      <c r="AF303">
        <v>-37.701518970000002</v>
      </c>
      <c r="AG303">
        <v>145.0539407</v>
      </c>
      <c r="AH303" t="s">
        <v>75</v>
      </c>
      <c r="AI303" t="s">
        <v>76</v>
      </c>
      <c r="AJ303" s="33" t="s">
        <v>77</v>
      </c>
      <c r="AL303" t="s">
        <v>48</v>
      </c>
      <c r="AM303" t="s">
        <v>86</v>
      </c>
      <c r="AN303">
        <v>220</v>
      </c>
      <c r="AO303" s="69">
        <v>4</v>
      </c>
      <c r="AP303">
        <v>2</v>
      </c>
      <c r="AQ303">
        <v>0</v>
      </c>
      <c r="AR303">
        <v>1</v>
      </c>
      <c r="AS303" s="82" t="str">
        <f t="shared" si="390"/>
        <v>Gw-0-1</v>
      </c>
      <c r="AT303" s="14">
        <f t="shared" si="391"/>
        <v>78824</v>
      </c>
      <c r="AU303" s="81">
        <f>VLOOKUP(C303,Bushfire_Vlookup!$F$2:$H$12575,3,FALSE)</f>
        <v>950.37252799999999</v>
      </c>
      <c r="AV303" s="14">
        <f>VLOOKUP(AS303,Safety_collateral_Vlookup!$J$3:$L$20,2,FALSE)</f>
        <v>11570.139925214824</v>
      </c>
      <c r="AW303" s="14">
        <f>VLOOKUP(AS303,Safety_collateral_Vlookup!$J$3:$L$20,3,FALSE)</f>
        <v>148000</v>
      </c>
      <c r="AX303" s="48">
        <f t="shared" si="392"/>
        <v>255380.59478758022</v>
      </c>
      <c r="AY303" s="49">
        <f t="shared" si="477"/>
        <v>19921.879999999997</v>
      </c>
      <c r="AZ303" s="14">
        <v>76000</v>
      </c>
      <c r="BA303" s="16">
        <f t="shared" si="393"/>
        <v>12.819101148464917</v>
      </c>
      <c r="BB303" t="e">
        <f>IF(BA303&lt;=#REF!,#REF!,IF(BA303&lt;=#REF!,#REF!,IF(BA303&lt;=#REF!,#REF!,IF(BA303&lt;=#REF!,#REF!,#REF!))))</f>
        <v>#REF!</v>
      </c>
      <c r="BC303" s="51">
        <v>5</v>
      </c>
      <c r="BD303" s="21">
        <v>70</v>
      </c>
      <c r="BE303" s="21">
        <v>6.4399999999999999E-2</v>
      </c>
      <c r="BF303" s="26">
        <f t="shared" si="394"/>
        <v>1299.4283862932161</v>
      </c>
      <c r="BG303" s="21">
        <v>7</v>
      </c>
      <c r="BH303" s="21">
        <f t="shared" si="395"/>
        <v>54.6</v>
      </c>
      <c r="BI303" s="28">
        <f t="shared" si="396"/>
        <v>2.2519960070400004E-2</v>
      </c>
      <c r="BJ303" s="27">
        <f t="shared" si="397"/>
        <v>2.2519960070400004E-2</v>
      </c>
      <c r="BK303" s="28">
        <f t="shared" si="398"/>
        <v>0.3452594593589744</v>
      </c>
      <c r="BL303" s="35">
        <f t="shared" si="399"/>
        <v>4.4259159319870047</v>
      </c>
      <c r="BM303" s="21" t="str">
        <f t="shared" si="400"/>
        <v>Cr4</v>
      </c>
      <c r="BN303" s="51">
        <v>4</v>
      </c>
      <c r="BO303" s="21">
        <v>1</v>
      </c>
      <c r="BP303" s="50" t="s">
        <v>5497</v>
      </c>
      <c r="BQ303" s="14">
        <v>78824</v>
      </c>
      <c r="BR303">
        <f>IFERROR(VLOOKUP(AO303,'Model Failure data- Lines'!$A$37:$E$41,3,FALSE),'Model Failure data- Lines'!$C$37)</f>
        <v>0.45419999999999999</v>
      </c>
      <c r="BS303" s="14">
        <f t="shared" si="401"/>
        <v>115993.86615251894</v>
      </c>
      <c r="BT303" s="34">
        <f t="shared" si="383"/>
        <v>17769.329263787044</v>
      </c>
      <c r="BU303" s="34">
        <f t="shared" si="402"/>
        <v>6.5277571500072504</v>
      </c>
      <c r="BV303" s="54">
        <f t="shared" si="403"/>
        <v>98224.536888731891</v>
      </c>
      <c r="BW303">
        <f>IFERROR(VLOOKUP(AO303,'Model Failure data- Lines'!$A$37:$E$41,4,FALSE),'Model Failure data- Lines'!$D$37)</f>
        <v>0.40249999999999997</v>
      </c>
      <c r="BX303" s="14">
        <f t="shared" si="404"/>
        <v>102790.68940200104</v>
      </c>
      <c r="BY303" s="34">
        <f t="shared" si="405"/>
        <v>15849.36072724455</v>
      </c>
      <c r="BZ303" s="71">
        <f t="shared" si="406"/>
        <v>6.4854785736125677</v>
      </c>
      <c r="CA303" s="71">
        <f t="shared" si="407"/>
        <v>86941.328674756485</v>
      </c>
      <c r="CB303" s="56">
        <v>1</v>
      </c>
      <c r="CC303">
        <f>IFERROR(VLOOKUP(AO303,'Model Failure data- Lines'!$A$37:$E$41,5,FALSE),'Model Failure data- Lines'!$E$37)</f>
        <v>0.28349999999999997</v>
      </c>
      <c r="CD303" s="14">
        <f t="shared" si="408"/>
        <v>72400.398622278983</v>
      </c>
      <c r="CE303" s="34">
        <f t="shared" si="409"/>
        <v>12609.363948699713</v>
      </c>
      <c r="CF303" s="34">
        <f t="shared" si="410"/>
        <v>5.7417962489491758</v>
      </c>
      <c r="CG303" s="54">
        <f t="shared" si="411"/>
        <v>59791.03467357927</v>
      </c>
      <c r="CH303" t="e">
        <f>IFERROR(VLOOKUP(AO303,'Model Failure data- Lines'!#REF!,3,FALSE),'Model Failure data- Lines'!#REF!)</f>
        <v>#REF!</v>
      </c>
      <c r="CI303" s="14" t="e">
        <f t="shared" si="412"/>
        <v>#REF!</v>
      </c>
      <c r="CJ303" s="34">
        <f t="shared" si="413"/>
        <v>17043.867726666209</v>
      </c>
      <c r="CK303" s="34" t="e">
        <f t="shared" si="414"/>
        <v>#REF!</v>
      </c>
      <c r="CL303" s="54" t="e">
        <f t="shared" si="415"/>
        <v>#REF!</v>
      </c>
      <c r="CM303" t="e">
        <f>IFERROR(VLOOKUP(AO303,'Model Failure data- Lines'!#REF!,4,FALSE),'Model Failure data- Lines'!#REF!)</f>
        <v>#REF!</v>
      </c>
      <c r="CN303" s="14" t="e">
        <f t="shared" si="416"/>
        <v>#REF!</v>
      </c>
      <c r="CO303" s="34">
        <f t="shared" si="417"/>
        <v>14581.627190008874</v>
      </c>
      <c r="CP303" s="34" t="e">
        <f t="shared" si="418"/>
        <v>#REF!</v>
      </c>
      <c r="CQ303" s="54" t="e">
        <f t="shared" si="419"/>
        <v>#REF!</v>
      </c>
      <c r="CR303" t="e">
        <f>IFERROR(VLOOKUP(AO303,'Model Failure data- Lines'!#REF!,5,FALSE),'Model Failure data- Lines'!#REF!)</f>
        <v>#REF!</v>
      </c>
      <c r="CS303" s="14" t="e">
        <f t="shared" si="420"/>
        <v>#REF!</v>
      </c>
      <c r="CT303" s="34">
        <f t="shared" si="421"/>
        <v>10672.880848012643</v>
      </c>
      <c r="CU303" s="34" t="e">
        <f t="shared" si="422"/>
        <v>#REF!</v>
      </c>
      <c r="CV303" s="54" t="e">
        <f t="shared" si="423"/>
        <v>#REF!</v>
      </c>
      <c r="CW303" t="s">
        <v>134</v>
      </c>
      <c r="CY303">
        <v>1</v>
      </c>
      <c r="CZ303">
        <f t="shared" si="424"/>
        <v>86941.328674756485</v>
      </c>
      <c r="DA303" s="34">
        <f t="shared" si="425"/>
        <v>33852.346219999999</v>
      </c>
      <c r="DB303" s="34">
        <f t="shared" si="426"/>
        <v>408.15411366883995</v>
      </c>
      <c r="DC303" s="34">
        <f t="shared" si="427"/>
        <v>4968.9990683321967</v>
      </c>
      <c r="DD303" s="9">
        <f t="shared" si="428"/>
        <v>63561.189999999995</v>
      </c>
      <c r="DE303" s="59">
        <f t="shared" si="429"/>
        <v>0.32933280647246044</v>
      </c>
      <c r="DF303" s="59">
        <f t="shared" si="430"/>
        <v>3.9707303846616129E-3</v>
      </c>
      <c r="DG303" s="59">
        <f t="shared" si="431"/>
        <v>4.8340945052903449E-2</v>
      </c>
      <c r="DH303" s="59">
        <f t="shared" si="432"/>
        <v>0.61835551808997447</v>
      </c>
      <c r="DI303" s="14">
        <f t="shared" si="433"/>
        <v>28632.631770902157</v>
      </c>
      <c r="DJ303" s="14">
        <f t="shared" si="434"/>
        <v>345.22057545170759</v>
      </c>
      <c r="DK303" s="14">
        <f t="shared" si="435"/>
        <v>4202.8259922928219</v>
      </c>
      <c r="DL303" s="14">
        <f t="shared" si="436"/>
        <v>53760.6503361098</v>
      </c>
      <c r="DM303">
        <f t="shared" si="437"/>
        <v>59791.03467357927</v>
      </c>
      <c r="DN303" s="34">
        <f t="shared" si="438"/>
        <v>23843.826467999996</v>
      </c>
      <c r="DO303" s="34">
        <f t="shared" si="439"/>
        <v>287.48246267109596</v>
      </c>
      <c r="DP303" s="34">
        <f t="shared" si="440"/>
        <v>3499.9036916078949</v>
      </c>
      <c r="DQ303" s="9">
        <f t="shared" si="441"/>
        <v>44769.185999999994</v>
      </c>
      <c r="DR303" s="59">
        <f t="shared" si="442"/>
        <v>0.32933280647246044</v>
      </c>
      <c r="DS303" s="59">
        <f t="shared" si="443"/>
        <v>3.9707303846616129E-3</v>
      </c>
      <c r="DT303" s="59">
        <f t="shared" si="444"/>
        <v>4.8340945052903449E-2</v>
      </c>
      <c r="DU303" s="59">
        <f t="shared" si="445"/>
        <v>0.61835551808997447</v>
      </c>
      <c r="DV303" s="14">
        <f t="shared" si="446"/>
        <v>19691.149250942053</v>
      </c>
      <c r="DW303" s="14">
        <f t="shared" si="447"/>
        <v>237.4140781087373</v>
      </c>
      <c r="DX303" s="14">
        <f t="shared" si="448"/>
        <v>2890.3551218117404</v>
      </c>
      <c r="DY303" s="14">
        <f t="shared" si="449"/>
        <v>36972.116222716737</v>
      </c>
      <c r="DZ303" s="34" t="e">
        <f t="shared" si="450"/>
        <v>#REF!</v>
      </c>
      <c r="EA303" s="34" t="e">
        <f t="shared" si="451"/>
        <v>#REF!</v>
      </c>
      <c r="EB303" s="34" t="e">
        <f t="shared" si="452"/>
        <v>#REF!</v>
      </c>
      <c r="EC303" s="34" t="e">
        <f t="shared" si="453"/>
        <v>#REF!</v>
      </c>
      <c r="ED303" s="34" t="e">
        <f t="shared" si="454"/>
        <v>#REF!</v>
      </c>
      <c r="EE303" s="59" t="e">
        <f t="shared" si="455"/>
        <v>#REF!</v>
      </c>
      <c r="EF303" s="59" t="e">
        <f t="shared" si="456"/>
        <v>#REF!</v>
      </c>
      <c r="EG303" s="59" t="e">
        <f t="shared" si="457"/>
        <v>#REF!</v>
      </c>
      <c r="EH303" s="59" t="e">
        <f t="shared" si="458"/>
        <v>#REF!</v>
      </c>
      <c r="EI303" s="14" t="e">
        <f t="shared" si="459"/>
        <v>#REF!</v>
      </c>
      <c r="EJ303" s="14" t="e">
        <f t="shared" si="460"/>
        <v>#REF!</v>
      </c>
      <c r="EK303" s="14" t="e">
        <f t="shared" si="461"/>
        <v>#REF!</v>
      </c>
      <c r="EL303" s="14" t="e">
        <f t="shared" si="462"/>
        <v>#REF!</v>
      </c>
      <c r="EM303" t="e">
        <f t="shared" si="463"/>
        <v>#REF!</v>
      </c>
      <c r="EN303" s="34" t="e">
        <f t="shared" si="464"/>
        <v>#REF!</v>
      </c>
      <c r="EO303" s="34" t="e">
        <f t="shared" si="465"/>
        <v>#REF!</v>
      </c>
      <c r="EP303" s="34" t="e">
        <f t="shared" si="466"/>
        <v>#REF!</v>
      </c>
      <c r="EQ303" s="34" t="e">
        <f t="shared" si="467"/>
        <v>#REF!</v>
      </c>
      <c r="ER303" s="59" t="e">
        <f t="shared" si="468"/>
        <v>#REF!</v>
      </c>
      <c r="ES303" s="59" t="e">
        <f t="shared" si="469"/>
        <v>#REF!</v>
      </c>
      <c r="ET303" s="59" t="e">
        <f t="shared" si="470"/>
        <v>#REF!</v>
      </c>
      <c r="EU303" s="59" t="e">
        <f t="shared" si="471"/>
        <v>#REF!</v>
      </c>
      <c r="EV303" s="14" t="e">
        <f t="shared" si="472"/>
        <v>#REF!</v>
      </c>
      <c r="EW303" s="14" t="e">
        <f t="shared" si="473"/>
        <v>#REF!</v>
      </c>
      <c r="EX303" s="14" t="e">
        <f t="shared" si="474"/>
        <v>#REF!</v>
      </c>
      <c r="EY303" s="14" t="e">
        <f t="shared" si="475"/>
        <v>#REF!</v>
      </c>
    </row>
    <row r="304" spans="1:155" x14ac:dyDescent="0.2">
      <c r="A304" s="17">
        <v>30208534</v>
      </c>
      <c r="B304" t="s">
        <v>62</v>
      </c>
      <c r="C304" t="s">
        <v>3657</v>
      </c>
      <c r="D304" t="s">
        <v>3658</v>
      </c>
      <c r="E304" t="s">
        <v>2198</v>
      </c>
      <c r="F304" t="s">
        <v>66</v>
      </c>
      <c r="G304" t="s">
        <v>42</v>
      </c>
      <c r="H304" t="s">
        <v>3659</v>
      </c>
      <c r="I304" t="s">
        <v>68</v>
      </c>
      <c r="J304" s="19" t="s">
        <v>69</v>
      </c>
      <c r="K304" t="s">
        <v>70</v>
      </c>
      <c r="L304">
        <v>1956</v>
      </c>
      <c r="M304">
        <f t="shared" si="385"/>
        <v>1956</v>
      </c>
      <c r="N304">
        <v>63</v>
      </c>
      <c r="O304" s="19">
        <f t="shared" si="386"/>
        <v>63</v>
      </c>
      <c r="P304" t="s">
        <v>54</v>
      </c>
      <c r="Q304" s="19" t="str">
        <f t="shared" si="387"/>
        <v>60-70</v>
      </c>
      <c r="R304" s="23">
        <v>289.56</v>
      </c>
      <c r="S304" s="15">
        <f t="shared" si="388"/>
        <v>0.28955999999999998</v>
      </c>
      <c r="T304">
        <v>30316323</v>
      </c>
      <c r="U304" t="s">
        <v>45</v>
      </c>
      <c r="V304" t="s">
        <v>46</v>
      </c>
      <c r="W304" s="20" t="s">
        <v>87</v>
      </c>
      <c r="X304" t="s">
        <v>48</v>
      </c>
      <c r="Y304" t="s">
        <v>71</v>
      </c>
      <c r="Z304" t="s">
        <v>3660</v>
      </c>
      <c r="AA304" t="s">
        <v>3661</v>
      </c>
      <c r="AB304" t="s">
        <v>828</v>
      </c>
      <c r="AC304">
        <v>1956</v>
      </c>
      <c r="AD304">
        <v>126</v>
      </c>
      <c r="AE304" t="str">
        <f t="shared" si="389"/>
        <v>&gt;80</v>
      </c>
      <c r="AF304">
        <v>-37.700917619999998</v>
      </c>
      <c r="AG304">
        <v>145.05107637</v>
      </c>
      <c r="AH304" t="s">
        <v>75</v>
      </c>
      <c r="AI304" t="s">
        <v>76</v>
      </c>
      <c r="AJ304" s="33" t="s">
        <v>77</v>
      </c>
      <c r="AL304" t="s">
        <v>78</v>
      </c>
      <c r="AM304" t="s">
        <v>79</v>
      </c>
      <c r="AN304">
        <v>220</v>
      </c>
      <c r="AO304" s="70">
        <v>4</v>
      </c>
      <c r="AP304">
        <v>2</v>
      </c>
      <c r="AQ304">
        <v>0</v>
      </c>
      <c r="AR304">
        <v>1</v>
      </c>
      <c r="AS304" s="82" t="str">
        <f t="shared" si="390"/>
        <v>Gw-0-1</v>
      </c>
      <c r="AT304" s="14">
        <f t="shared" si="391"/>
        <v>78824</v>
      </c>
      <c r="AU304" s="81">
        <f>VLOOKUP(C304,Bushfire_Vlookup!$F$2:$H$12575,3,FALSE)</f>
        <v>922.80447000000004</v>
      </c>
      <c r="AV304" s="14">
        <f>VLOOKUP(AS304,Safety_collateral_Vlookup!$J$3:$L$20,2,FALSE)</f>
        <v>11570.139925214824</v>
      </c>
      <c r="AW304" s="14">
        <f>VLOOKUP(AS304,Safety_collateral_Vlookup!$J$3:$L$20,3,FALSE)</f>
        <v>148000</v>
      </c>
      <c r="AX304" s="48">
        <f t="shared" si="392"/>
        <v>255351.17966969422</v>
      </c>
      <c r="AY304" s="49">
        <f t="shared" si="477"/>
        <v>22006.559999999998</v>
      </c>
      <c r="AZ304" s="14">
        <v>76000</v>
      </c>
      <c r="BA304" s="16">
        <f t="shared" si="393"/>
        <v>11.603411876717407</v>
      </c>
      <c r="BB304" t="e">
        <f>IF(BA304&lt;=#REF!,#REF!,IF(BA304&lt;=#REF!,#REF!,IF(BA304&lt;=#REF!,#REF!,IF(BA304&lt;=#REF!,#REF!,#REF!))))</f>
        <v>#REF!</v>
      </c>
      <c r="BC304" s="51">
        <v>5</v>
      </c>
      <c r="BD304" s="21">
        <v>70</v>
      </c>
      <c r="BE304" s="21">
        <v>6.4399999999999999E-2</v>
      </c>
      <c r="BF304" s="26">
        <f t="shared" si="394"/>
        <v>1435.4041259491996</v>
      </c>
      <c r="BG304" s="21">
        <v>7</v>
      </c>
      <c r="BH304" s="21">
        <f t="shared" si="395"/>
        <v>54.6</v>
      </c>
      <c r="BI304" s="28">
        <f t="shared" si="396"/>
        <v>2.2519960070400004E-2</v>
      </c>
      <c r="BJ304" s="27">
        <f t="shared" si="397"/>
        <v>2.2519960070400004E-2</v>
      </c>
      <c r="BK304" s="28">
        <f t="shared" si="398"/>
        <v>0.3452594593589744</v>
      </c>
      <c r="BL304" s="35">
        <f t="shared" si="399"/>
        <v>4.0061877112749542</v>
      </c>
      <c r="BM304" s="21" t="str">
        <f t="shared" si="400"/>
        <v>Cr4</v>
      </c>
      <c r="BN304" s="51">
        <v>4</v>
      </c>
      <c r="BO304" s="21">
        <v>1</v>
      </c>
      <c r="BP304" s="50" t="s">
        <v>5497</v>
      </c>
      <c r="BQ304" s="14">
        <v>78824</v>
      </c>
      <c r="BR304">
        <f>IFERROR(VLOOKUP(AO304,'Model Failure data- Lines'!$A$37:$E$41,3,FALSE),'Model Failure data- Lines'!$C$37)</f>
        <v>0.45419999999999999</v>
      </c>
      <c r="BS304" s="14">
        <f t="shared" si="401"/>
        <v>115980.50580597512</v>
      </c>
      <c r="BT304" s="34">
        <f t="shared" ref="BT304:BT367" si="478">$AY304/1.0468^2.5</f>
        <v>19628.760468554447</v>
      </c>
      <c r="BU304" s="34">
        <f t="shared" si="402"/>
        <v>5.9087024874432359</v>
      </c>
      <c r="BV304" s="54">
        <f t="shared" si="403"/>
        <v>96351.745337420667</v>
      </c>
      <c r="BW304">
        <f>IFERROR(VLOOKUP(AO304,'Model Failure data- Lines'!$A$37:$E$41,4,FALSE),'Model Failure data- Lines'!$D$37)</f>
        <v>0.40249999999999997</v>
      </c>
      <c r="BX304" s="14">
        <f t="shared" si="404"/>
        <v>102778.84981705192</v>
      </c>
      <c r="BY304" s="34">
        <f t="shared" si="405"/>
        <v>17507.881174153787</v>
      </c>
      <c r="BZ304" s="71">
        <f t="shared" si="406"/>
        <v>5.8704333662476751</v>
      </c>
      <c r="CA304" s="71">
        <f t="shared" si="407"/>
        <v>85270.968642898137</v>
      </c>
      <c r="CB304" s="56">
        <v>1</v>
      </c>
      <c r="CC304">
        <f>IFERROR(VLOOKUP(AO304,'Model Failure data- Lines'!$A$37:$E$41,5,FALSE),'Model Failure data- Lines'!$E$37)</f>
        <v>0.28349999999999997</v>
      </c>
      <c r="CD304" s="14">
        <f t="shared" si="408"/>
        <v>72392.059436358308</v>
      </c>
      <c r="CE304" s="34">
        <f t="shared" si="409"/>
        <v>13928.842272862661</v>
      </c>
      <c r="CF304" s="34">
        <f t="shared" si="410"/>
        <v>5.1972775639364217</v>
      </c>
      <c r="CG304" s="54">
        <f t="shared" si="411"/>
        <v>58463.217163495647</v>
      </c>
      <c r="CH304" t="e">
        <f>IFERROR(VLOOKUP(AO304,'Model Failure data- Lines'!#REF!,3,FALSE),'Model Failure data- Lines'!#REF!)</f>
        <v>#REF!</v>
      </c>
      <c r="CI304" s="14" t="e">
        <f t="shared" si="412"/>
        <v>#REF!</v>
      </c>
      <c r="CJ304" s="34">
        <f t="shared" si="413"/>
        <v>18827.384652399447</v>
      </c>
      <c r="CK304" s="34" t="e">
        <f t="shared" si="414"/>
        <v>#REF!</v>
      </c>
      <c r="CL304" s="54" t="e">
        <f t="shared" si="415"/>
        <v>#REF!</v>
      </c>
      <c r="CM304" t="e">
        <f>IFERROR(VLOOKUP(AO304,'Model Failure data- Lines'!#REF!,4,FALSE),'Model Failure data- Lines'!#REF!)</f>
        <v>#REF!</v>
      </c>
      <c r="CN304" s="14" t="e">
        <f t="shared" si="416"/>
        <v>#REF!</v>
      </c>
      <c r="CO304" s="34">
        <f t="shared" si="417"/>
        <v>16107.488532937739</v>
      </c>
      <c r="CP304" s="34" t="e">
        <f t="shared" si="418"/>
        <v>#REF!</v>
      </c>
      <c r="CQ304" s="54" t="e">
        <f t="shared" si="419"/>
        <v>#REF!</v>
      </c>
      <c r="CR304" t="e">
        <f>IFERROR(VLOOKUP(AO304,'Model Failure data- Lines'!#REF!,5,FALSE),'Model Failure data- Lines'!#REF!)</f>
        <v>#REF!</v>
      </c>
      <c r="CS304" s="14" t="e">
        <f t="shared" si="420"/>
        <v>#REF!</v>
      </c>
      <c r="CT304" s="34">
        <f t="shared" si="421"/>
        <v>11789.720285165913</v>
      </c>
      <c r="CU304" s="34" t="e">
        <f t="shared" si="422"/>
        <v>#REF!</v>
      </c>
      <c r="CV304" s="54" t="e">
        <f t="shared" si="423"/>
        <v>#REF!</v>
      </c>
      <c r="CW304" t="s">
        <v>828</v>
      </c>
      <c r="CY304">
        <v>1</v>
      </c>
      <c r="CZ304">
        <f t="shared" si="424"/>
        <v>85270.968642898137</v>
      </c>
      <c r="DA304" s="34">
        <f t="shared" si="425"/>
        <v>33852.346219999999</v>
      </c>
      <c r="DB304" s="34">
        <f t="shared" si="426"/>
        <v>396.31452871972499</v>
      </c>
      <c r="DC304" s="34">
        <f t="shared" si="427"/>
        <v>4968.9990683321967</v>
      </c>
      <c r="DD304" s="9">
        <f t="shared" si="428"/>
        <v>63561.189999999995</v>
      </c>
      <c r="DE304" s="59">
        <f t="shared" si="429"/>
        <v>0.3293707438860986</v>
      </c>
      <c r="DF304" s="59">
        <f t="shared" si="430"/>
        <v>3.855993031885174E-3</v>
      </c>
      <c r="DG304" s="59">
        <f t="shared" si="431"/>
        <v>4.8346513676472337E-2</v>
      </c>
      <c r="DH304" s="59">
        <f t="shared" si="432"/>
        <v>0.61842674940554387</v>
      </c>
      <c r="DI304" s="14">
        <f t="shared" si="433"/>
        <v>28085.762373799542</v>
      </c>
      <c r="DJ304" s="14">
        <f t="shared" si="434"/>
        <v>328.80426090911436</v>
      </c>
      <c r="DK304" s="14">
        <f t="shared" si="435"/>
        <v>4122.5540516999181</v>
      </c>
      <c r="DL304" s="14">
        <f t="shared" si="436"/>
        <v>52733.847956489546</v>
      </c>
      <c r="DM304">
        <f t="shared" si="437"/>
        <v>58463.217163495639</v>
      </c>
      <c r="DN304" s="34">
        <f t="shared" si="438"/>
        <v>23843.826467999996</v>
      </c>
      <c r="DO304" s="34">
        <f t="shared" si="439"/>
        <v>279.14327675041494</v>
      </c>
      <c r="DP304" s="34">
        <f t="shared" si="440"/>
        <v>3499.9036916078949</v>
      </c>
      <c r="DQ304" s="9">
        <f t="shared" si="441"/>
        <v>44769.185999999994</v>
      </c>
      <c r="DR304" s="59">
        <f t="shared" si="442"/>
        <v>0.32937074388609855</v>
      </c>
      <c r="DS304" s="59">
        <f t="shared" si="443"/>
        <v>3.8559930318851732E-3</v>
      </c>
      <c r="DT304" s="59">
        <f t="shared" si="444"/>
        <v>4.834651367647233E-2</v>
      </c>
      <c r="DU304" s="59">
        <f t="shared" si="445"/>
        <v>0.61842674940554387</v>
      </c>
      <c r="DV304" s="14">
        <f t="shared" si="446"/>
        <v>19256.073327115086</v>
      </c>
      <c r="DW304" s="14">
        <f t="shared" si="447"/>
        <v>225.43375800402887</v>
      </c>
      <c r="DX304" s="14">
        <f t="shared" si="448"/>
        <v>2826.4927281655141</v>
      </c>
      <c r="DY304" s="14">
        <f t="shared" si="449"/>
        <v>36155.217350211016</v>
      </c>
      <c r="DZ304" s="34" t="e">
        <f t="shared" si="450"/>
        <v>#REF!</v>
      </c>
      <c r="EA304" s="34" t="e">
        <f t="shared" si="451"/>
        <v>#REF!</v>
      </c>
      <c r="EB304" s="34" t="e">
        <f t="shared" si="452"/>
        <v>#REF!</v>
      </c>
      <c r="EC304" s="34" t="e">
        <f t="shared" si="453"/>
        <v>#REF!</v>
      </c>
      <c r="ED304" s="34" t="e">
        <f t="shared" si="454"/>
        <v>#REF!</v>
      </c>
      <c r="EE304" s="59" t="e">
        <f t="shared" si="455"/>
        <v>#REF!</v>
      </c>
      <c r="EF304" s="59" t="e">
        <f t="shared" si="456"/>
        <v>#REF!</v>
      </c>
      <c r="EG304" s="59" t="e">
        <f t="shared" si="457"/>
        <v>#REF!</v>
      </c>
      <c r="EH304" s="59" t="e">
        <f t="shared" si="458"/>
        <v>#REF!</v>
      </c>
      <c r="EI304" s="14" t="e">
        <f t="shared" si="459"/>
        <v>#REF!</v>
      </c>
      <c r="EJ304" s="14" t="e">
        <f t="shared" si="460"/>
        <v>#REF!</v>
      </c>
      <c r="EK304" s="14" t="e">
        <f t="shared" si="461"/>
        <v>#REF!</v>
      </c>
      <c r="EL304" s="14" t="e">
        <f t="shared" si="462"/>
        <v>#REF!</v>
      </c>
      <c r="EM304" t="e">
        <f t="shared" si="463"/>
        <v>#REF!</v>
      </c>
      <c r="EN304" s="34" t="e">
        <f t="shared" si="464"/>
        <v>#REF!</v>
      </c>
      <c r="EO304" s="34" t="e">
        <f t="shared" si="465"/>
        <v>#REF!</v>
      </c>
      <c r="EP304" s="34" t="e">
        <f t="shared" si="466"/>
        <v>#REF!</v>
      </c>
      <c r="EQ304" s="34" t="e">
        <f t="shared" si="467"/>
        <v>#REF!</v>
      </c>
      <c r="ER304" s="59" t="e">
        <f t="shared" si="468"/>
        <v>#REF!</v>
      </c>
      <c r="ES304" s="59" t="e">
        <f t="shared" si="469"/>
        <v>#REF!</v>
      </c>
      <c r="ET304" s="59" t="e">
        <f t="shared" si="470"/>
        <v>#REF!</v>
      </c>
      <c r="EU304" s="59" t="e">
        <f t="shared" si="471"/>
        <v>#REF!</v>
      </c>
      <c r="EV304" s="14" t="e">
        <f t="shared" si="472"/>
        <v>#REF!</v>
      </c>
      <c r="EW304" s="14" t="e">
        <f t="shared" si="473"/>
        <v>#REF!</v>
      </c>
      <c r="EX304" s="14" t="e">
        <f t="shared" si="474"/>
        <v>#REF!</v>
      </c>
      <c r="EY304" s="14" t="e">
        <f t="shared" si="475"/>
        <v>#REF!</v>
      </c>
    </row>
    <row r="305" spans="1:155" x14ac:dyDescent="0.2">
      <c r="A305" s="17">
        <v>30311677</v>
      </c>
      <c r="B305" t="s">
        <v>62</v>
      </c>
      <c r="C305" t="s">
        <v>3657</v>
      </c>
      <c r="D305" t="s">
        <v>3658</v>
      </c>
      <c r="E305" t="s">
        <v>2198</v>
      </c>
      <c r="F305" t="s">
        <v>66</v>
      </c>
      <c r="G305" t="s">
        <v>42</v>
      </c>
      <c r="H305" t="s">
        <v>4555</v>
      </c>
      <c r="I305" t="s">
        <v>68</v>
      </c>
      <c r="J305" s="19" t="s">
        <v>69</v>
      </c>
      <c r="K305" t="s">
        <v>70</v>
      </c>
      <c r="L305">
        <v>1956</v>
      </c>
      <c r="M305">
        <f t="shared" si="385"/>
        <v>1956</v>
      </c>
      <c r="N305">
        <v>63</v>
      </c>
      <c r="O305" s="19">
        <f t="shared" si="386"/>
        <v>63</v>
      </c>
      <c r="P305" t="s">
        <v>54</v>
      </c>
      <c r="Q305" s="19" t="str">
        <f t="shared" si="387"/>
        <v>60-70</v>
      </c>
      <c r="R305" s="23">
        <v>289.56</v>
      </c>
      <c r="S305" s="15">
        <f t="shared" si="388"/>
        <v>0.28955999999999998</v>
      </c>
      <c r="T305">
        <v>30316323</v>
      </c>
      <c r="U305" t="s">
        <v>45</v>
      </c>
      <c r="V305" t="s">
        <v>46</v>
      </c>
      <c r="W305" s="20" t="s">
        <v>87</v>
      </c>
      <c r="X305" t="s">
        <v>48</v>
      </c>
      <c r="Y305" t="s">
        <v>71</v>
      </c>
      <c r="Z305" t="s">
        <v>3660</v>
      </c>
      <c r="AA305" t="s">
        <v>3661</v>
      </c>
      <c r="AB305" t="s">
        <v>828</v>
      </c>
      <c r="AC305">
        <v>1956</v>
      </c>
      <c r="AD305">
        <v>126</v>
      </c>
      <c r="AE305" t="str">
        <f t="shared" si="389"/>
        <v>&gt;80</v>
      </c>
      <c r="AF305">
        <v>-37.700917619999998</v>
      </c>
      <c r="AG305">
        <v>145.05107637</v>
      </c>
      <c r="AH305" t="s">
        <v>75</v>
      </c>
      <c r="AI305" t="s">
        <v>76</v>
      </c>
      <c r="AJ305" s="33" t="s">
        <v>77</v>
      </c>
      <c r="AL305" t="s">
        <v>48</v>
      </c>
      <c r="AM305" t="s">
        <v>86</v>
      </c>
      <c r="AN305">
        <v>220</v>
      </c>
      <c r="AO305" s="69">
        <v>4</v>
      </c>
      <c r="AP305">
        <v>2</v>
      </c>
      <c r="AQ305">
        <v>0</v>
      </c>
      <c r="AR305">
        <v>1</v>
      </c>
      <c r="AS305" s="82" t="str">
        <f t="shared" si="390"/>
        <v>Gw-0-1</v>
      </c>
      <c r="AT305" s="14">
        <f t="shared" si="391"/>
        <v>78824</v>
      </c>
      <c r="AU305" s="81">
        <f>VLOOKUP(C305,Bushfire_Vlookup!$F$2:$H$12575,3,FALSE)</f>
        <v>922.80447000000004</v>
      </c>
      <c r="AV305" s="14">
        <f>VLOOKUP(AS305,Safety_collateral_Vlookup!$J$3:$L$20,2,FALSE)</f>
        <v>11570.139925214824</v>
      </c>
      <c r="AW305" s="14">
        <f>VLOOKUP(AS305,Safety_collateral_Vlookup!$J$3:$L$20,3,FALSE)</f>
        <v>148000</v>
      </c>
      <c r="AX305" s="48">
        <f t="shared" si="392"/>
        <v>255351.17966969422</v>
      </c>
      <c r="AY305" s="49">
        <f t="shared" si="477"/>
        <v>22006.559999999998</v>
      </c>
      <c r="AZ305" s="14">
        <v>76000</v>
      </c>
      <c r="BA305" s="16">
        <f t="shared" si="393"/>
        <v>11.603411876717407</v>
      </c>
      <c r="BB305" t="e">
        <f>IF(BA305&lt;=#REF!,#REF!,IF(BA305&lt;=#REF!,#REF!,IF(BA305&lt;=#REF!,#REF!,IF(BA305&lt;=#REF!,#REF!,#REF!))))</f>
        <v>#REF!</v>
      </c>
      <c r="BC305" s="51">
        <v>5</v>
      </c>
      <c r="BD305" s="21">
        <v>70</v>
      </c>
      <c r="BE305" s="21">
        <v>6.4399999999999999E-2</v>
      </c>
      <c r="BF305" s="26">
        <f t="shared" si="394"/>
        <v>1435.4041259491996</v>
      </c>
      <c r="BG305" s="21">
        <v>7</v>
      </c>
      <c r="BH305" s="21">
        <f t="shared" si="395"/>
        <v>54.6</v>
      </c>
      <c r="BI305" s="28">
        <f t="shared" si="396"/>
        <v>2.2519960070400004E-2</v>
      </c>
      <c r="BJ305" s="27">
        <f t="shared" si="397"/>
        <v>2.2519960070400004E-2</v>
      </c>
      <c r="BK305" s="28">
        <f t="shared" si="398"/>
        <v>0.3452594593589744</v>
      </c>
      <c r="BL305" s="35">
        <f t="shared" si="399"/>
        <v>4.0061877112749542</v>
      </c>
      <c r="BM305" s="21" t="str">
        <f t="shared" si="400"/>
        <v>Cr4</v>
      </c>
      <c r="BN305" s="51">
        <v>4</v>
      </c>
      <c r="BO305" s="21">
        <v>1</v>
      </c>
      <c r="BP305" s="50" t="s">
        <v>5497</v>
      </c>
      <c r="BQ305" s="14">
        <v>78824</v>
      </c>
      <c r="BR305">
        <f>IFERROR(VLOOKUP(AO305,'Model Failure data- Lines'!$A$37:$E$41,3,FALSE),'Model Failure data- Lines'!$C$37)</f>
        <v>0.45419999999999999</v>
      </c>
      <c r="BS305" s="14">
        <f t="shared" si="401"/>
        <v>115980.50580597512</v>
      </c>
      <c r="BT305" s="34">
        <f t="shared" si="478"/>
        <v>19628.760468554447</v>
      </c>
      <c r="BU305" s="34">
        <f t="shared" si="402"/>
        <v>5.9087024874432359</v>
      </c>
      <c r="BV305" s="54">
        <f t="shared" si="403"/>
        <v>96351.745337420667</v>
      </c>
      <c r="BW305">
        <f>IFERROR(VLOOKUP(AO305,'Model Failure data- Lines'!$A$37:$E$41,4,FALSE),'Model Failure data- Lines'!$D$37)</f>
        <v>0.40249999999999997</v>
      </c>
      <c r="BX305" s="14">
        <f t="shared" si="404"/>
        <v>102778.84981705192</v>
      </c>
      <c r="BY305" s="34">
        <f t="shared" si="405"/>
        <v>17507.881174153787</v>
      </c>
      <c r="BZ305" s="71">
        <f t="shared" si="406"/>
        <v>5.8704333662476751</v>
      </c>
      <c r="CA305" s="71">
        <f t="shared" si="407"/>
        <v>85270.968642898137</v>
      </c>
      <c r="CB305" s="56">
        <v>1</v>
      </c>
      <c r="CC305">
        <f>IFERROR(VLOOKUP(AO305,'Model Failure data- Lines'!$A$37:$E$41,5,FALSE),'Model Failure data- Lines'!$E$37)</f>
        <v>0.28349999999999997</v>
      </c>
      <c r="CD305" s="14">
        <f t="shared" si="408"/>
        <v>72392.059436358308</v>
      </c>
      <c r="CE305" s="34">
        <f t="shared" si="409"/>
        <v>13928.842272862661</v>
      </c>
      <c r="CF305" s="34">
        <f t="shared" si="410"/>
        <v>5.1972775639364217</v>
      </c>
      <c r="CG305" s="54">
        <f t="shared" si="411"/>
        <v>58463.217163495647</v>
      </c>
      <c r="CH305" t="e">
        <f>IFERROR(VLOOKUP(AO305,'Model Failure data- Lines'!#REF!,3,FALSE),'Model Failure data- Lines'!#REF!)</f>
        <v>#REF!</v>
      </c>
      <c r="CI305" s="14" t="e">
        <f t="shared" si="412"/>
        <v>#REF!</v>
      </c>
      <c r="CJ305" s="34">
        <f t="shared" si="413"/>
        <v>18827.384652399447</v>
      </c>
      <c r="CK305" s="34" t="e">
        <f t="shared" si="414"/>
        <v>#REF!</v>
      </c>
      <c r="CL305" s="54" t="e">
        <f t="shared" si="415"/>
        <v>#REF!</v>
      </c>
      <c r="CM305" t="e">
        <f>IFERROR(VLOOKUP(AO305,'Model Failure data- Lines'!#REF!,4,FALSE),'Model Failure data- Lines'!#REF!)</f>
        <v>#REF!</v>
      </c>
      <c r="CN305" s="14" t="e">
        <f t="shared" si="416"/>
        <v>#REF!</v>
      </c>
      <c r="CO305" s="34">
        <f t="shared" si="417"/>
        <v>16107.488532937739</v>
      </c>
      <c r="CP305" s="34" t="e">
        <f t="shared" si="418"/>
        <v>#REF!</v>
      </c>
      <c r="CQ305" s="54" t="e">
        <f t="shared" si="419"/>
        <v>#REF!</v>
      </c>
      <c r="CR305" t="e">
        <f>IFERROR(VLOOKUP(AO305,'Model Failure data- Lines'!#REF!,5,FALSE),'Model Failure data- Lines'!#REF!)</f>
        <v>#REF!</v>
      </c>
      <c r="CS305" s="14" t="e">
        <f t="shared" si="420"/>
        <v>#REF!</v>
      </c>
      <c r="CT305" s="34">
        <f t="shared" si="421"/>
        <v>11789.720285165913</v>
      </c>
      <c r="CU305" s="34" t="e">
        <f t="shared" si="422"/>
        <v>#REF!</v>
      </c>
      <c r="CV305" s="54" t="e">
        <f t="shared" si="423"/>
        <v>#REF!</v>
      </c>
      <c r="CW305" t="s">
        <v>828</v>
      </c>
      <c r="CY305">
        <v>1</v>
      </c>
      <c r="CZ305">
        <f t="shared" si="424"/>
        <v>85270.968642898137</v>
      </c>
      <c r="DA305" s="34">
        <f t="shared" si="425"/>
        <v>33852.346219999999</v>
      </c>
      <c r="DB305" s="34">
        <f t="shared" si="426"/>
        <v>396.31452871972499</v>
      </c>
      <c r="DC305" s="34">
        <f t="shared" si="427"/>
        <v>4968.9990683321967</v>
      </c>
      <c r="DD305" s="9">
        <f t="shared" si="428"/>
        <v>63561.189999999995</v>
      </c>
      <c r="DE305" s="59">
        <f t="shared" si="429"/>
        <v>0.3293707438860986</v>
      </c>
      <c r="DF305" s="59">
        <f t="shared" si="430"/>
        <v>3.855993031885174E-3</v>
      </c>
      <c r="DG305" s="59">
        <f t="shared" si="431"/>
        <v>4.8346513676472337E-2</v>
      </c>
      <c r="DH305" s="59">
        <f t="shared" si="432"/>
        <v>0.61842674940554387</v>
      </c>
      <c r="DI305" s="14">
        <f t="shared" si="433"/>
        <v>28085.762373799542</v>
      </c>
      <c r="DJ305" s="14">
        <f t="shared" si="434"/>
        <v>328.80426090911436</v>
      </c>
      <c r="DK305" s="14">
        <f t="shared" si="435"/>
        <v>4122.5540516999181</v>
      </c>
      <c r="DL305" s="14">
        <f t="shared" si="436"/>
        <v>52733.847956489546</v>
      </c>
      <c r="DM305">
        <f t="shared" si="437"/>
        <v>58463.217163495639</v>
      </c>
      <c r="DN305" s="34">
        <f t="shared" si="438"/>
        <v>23843.826467999996</v>
      </c>
      <c r="DO305" s="34">
        <f t="shared" si="439"/>
        <v>279.14327675041494</v>
      </c>
      <c r="DP305" s="34">
        <f t="shared" si="440"/>
        <v>3499.9036916078949</v>
      </c>
      <c r="DQ305" s="9">
        <f t="shared" si="441"/>
        <v>44769.185999999994</v>
      </c>
      <c r="DR305" s="59">
        <f t="shared" si="442"/>
        <v>0.32937074388609855</v>
      </c>
      <c r="DS305" s="59">
        <f t="shared" si="443"/>
        <v>3.8559930318851732E-3</v>
      </c>
      <c r="DT305" s="59">
        <f t="shared" si="444"/>
        <v>4.834651367647233E-2</v>
      </c>
      <c r="DU305" s="59">
        <f t="shared" si="445"/>
        <v>0.61842674940554387</v>
      </c>
      <c r="DV305" s="14">
        <f t="shared" si="446"/>
        <v>19256.073327115086</v>
      </c>
      <c r="DW305" s="14">
        <f t="shared" si="447"/>
        <v>225.43375800402887</v>
      </c>
      <c r="DX305" s="14">
        <f t="shared" si="448"/>
        <v>2826.4927281655141</v>
      </c>
      <c r="DY305" s="14">
        <f t="shared" si="449"/>
        <v>36155.217350211016</v>
      </c>
      <c r="DZ305" s="34" t="e">
        <f t="shared" si="450"/>
        <v>#REF!</v>
      </c>
      <c r="EA305" s="34" t="e">
        <f t="shared" si="451"/>
        <v>#REF!</v>
      </c>
      <c r="EB305" s="34" t="e">
        <f t="shared" si="452"/>
        <v>#REF!</v>
      </c>
      <c r="EC305" s="34" t="e">
        <f t="shared" si="453"/>
        <v>#REF!</v>
      </c>
      <c r="ED305" s="34" t="e">
        <f t="shared" si="454"/>
        <v>#REF!</v>
      </c>
      <c r="EE305" s="59" t="e">
        <f t="shared" si="455"/>
        <v>#REF!</v>
      </c>
      <c r="EF305" s="59" t="e">
        <f t="shared" si="456"/>
        <v>#REF!</v>
      </c>
      <c r="EG305" s="59" t="e">
        <f t="shared" si="457"/>
        <v>#REF!</v>
      </c>
      <c r="EH305" s="59" t="e">
        <f t="shared" si="458"/>
        <v>#REF!</v>
      </c>
      <c r="EI305" s="14" t="e">
        <f t="shared" si="459"/>
        <v>#REF!</v>
      </c>
      <c r="EJ305" s="14" t="e">
        <f t="shared" si="460"/>
        <v>#REF!</v>
      </c>
      <c r="EK305" s="14" t="e">
        <f t="shared" si="461"/>
        <v>#REF!</v>
      </c>
      <c r="EL305" s="14" t="e">
        <f t="shared" si="462"/>
        <v>#REF!</v>
      </c>
      <c r="EM305" t="e">
        <f t="shared" si="463"/>
        <v>#REF!</v>
      </c>
      <c r="EN305" s="34" t="e">
        <f t="shared" si="464"/>
        <v>#REF!</v>
      </c>
      <c r="EO305" s="34" t="e">
        <f t="shared" si="465"/>
        <v>#REF!</v>
      </c>
      <c r="EP305" s="34" t="e">
        <f t="shared" si="466"/>
        <v>#REF!</v>
      </c>
      <c r="EQ305" s="34" t="e">
        <f t="shared" si="467"/>
        <v>#REF!</v>
      </c>
      <c r="ER305" s="59" t="e">
        <f t="shared" si="468"/>
        <v>#REF!</v>
      </c>
      <c r="ES305" s="59" t="e">
        <f t="shared" si="469"/>
        <v>#REF!</v>
      </c>
      <c r="ET305" s="59" t="e">
        <f t="shared" si="470"/>
        <v>#REF!</v>
      </c>
      <c r="EU305" s="59" t="e">
        <f t="shared" si="471"/>
        <v>#REF!</v>
      </c>
      <c r="EV305" s="14" t="e">
        <f t="shared" si="472"/>
        <v>#REF!</v>
      </c>
      <c r="EW305" s="14" t="e">
        <f t="shared" si="473"/>
        <v>#REF!</v>
      </c>
      <c r="EX305" s="14" t="e">
        <f t="shared" si="474"/>
        <v>#REF!</v>
      </c>
      <c r="EY305" s="14" t="e">
        <f t="shared" si="475"/>
        <v>#REF!</v>
      </c>
    </row>
    <row r="306" spans="1:155" x14ac:dyDescent="0.2">
      <c r="A306" s="17">
        <v>30010123</v>
      </c>
      <c r="B306" t="s">
        <v>62</v>
      </c>
      <c r="C306" t="s">
        <v>597</v>
      </c>
      <c r="D306" t="s">
        <v>598</v>
      </c>
      <c r="E306" t="s">
        <v>599</v>
      </c>
      <c r="F306" t="s">
        <v>66</v>
      </c>
      <c r="G306" t="s">
        <v>42</v>
      </c>
      <c r="H306" t="s">
        <v>600</v>
      </c>
      <c r="I306" t="s">
        <v>68</v>
      </c>
      <c r="J306" s="19" t="s">
        <v>69</v>
      </c>
      <c r="K306" t="s">
        <v>70</v>
      </c>
      <c r="L306">
        <v>1956</v>
      </c>
      <c r="M306">
        <f t="shared" si="385"/>
        <v>1956</v>
      </c>
      <c r="N306">
        <v>63</v>
      </c>
      <c r="O306" s="19">
        <f t="shared" si="386"/>
        <v>63</v>
      </c>
      <c r="P306" t="s">
        <v>54</v>
      </c>
      <c r="Q306" s="19" t="str">
        <f t="shared" si="387"/>
        <v>60-70</v>
      </c>
      <c r="R306" s="23">
        <v>539.79999999999995</v>
      </c>
      <c r="S306" s="15">
        <f t="shared" si="388"/>
        <v>0.53979999999999995</v>
      </c>
      <c r="T306">
        <v>30121705</v>
      </c>
      <c r="U306" t="s">
        <v>45</v>
      </c>
      <c r="V306" t="s">
        <v>46</v>
      </c>
      <c r="W306" t="s">
        <v>47</v>
      </c>
      <c r="X306" t="s">
        <v>88</v>
      </c>
      <c r="Y306" t="s">
        <v>601</v>
      </c>
      <c r="Z306" t="s">
        <v>602</v>
      </c>
      <c r="AA306" t="s">
        <v>603</v>
      </c>
      <c r="AB306" t="s">
        <v>604</v>
      </c>
      <c r="AC306">
        <v>1956</v>
      </c>
      <c r="AD306">
        <v>126</v>
      </c>
      <c r="AE306" t="str">
        <f t="shared" si="389"/>
        <v>&gt;80</v>
      </c>
      <c r="AF306">
        <v>-37.700252429999999</v>
      </c>
      <c r="AG306">
        <v>145.04789847999999</v>
      </c>
      <c r="AH306" t="s">
        <v>75</v>
      </c>
      <c r="AI306" t="s">
        <v>76</v>
      </c>
      <c r="AJ306" s="33" t="s">
        <v>77</v>
      </c>
      <c r="AL306" t="s">
        <v>78</v>
      </c>
      <c r="AM306" t="s">
        <v>79</v>
      </c>
      <c r="AN306">
        <v>220</v>
      </c>
      <c r="AO306" s="70">
        <v>4</v>
      </c>
      <c r="AP306">
        <v>2</v>
      </c>
      <c r="AQ306">
        <v>0</v>
      </c>
      <c r="AR306">
        <v>1</v>
      </c>
      <c r="AS306" s="82" t="str">
        <f t="shared" si="390"/>
        <v>Gw-0-1</v>
      </c>
      <c r="AT306" s="14">
        <f t="shared" si="391"/>
        <v>78824</v>
      </c>
      <c r="AU306" s="81">
        <f>VLOOKUP(C306,Bushfire_Vlookup!$F$2:$H$12575,3,FALSE)</f>
        <v>875.64858100000004</v>
      </c>
      <c r="AV306" s="14">
        <f>VLOOKUP(AS306,Safety_collateral_Vlookup!$J$3:$L$20,2,FALSE)</f>
        <v>11570.139925214824</v>
      </c>
      <c r="AW306" s="14">
        <f>VLOOKUP(AS306,Safety_collateral_Vlookup!$J$3:$L$20,3,FALSE)</f>
        <v>148000</v>
      </c>
      <c r="AX306" s="48">
        <f t="shared" si="392"/>
        <v>255300.8643361312</v>
      </c>
      <c r="AY306" s="49">
        <f t="shared" si="477"/>
        <v>41024.799999999996</v>
      </c>
      <c r="AZ306" s="14">
        <v>76000</v>
      </c>
      <c r="BA306" s="16">
        <f t="shared" si="393"/>
        <v>6.2230861414590981</v>
      </c>
      <c r="BB306" t="e">
        <f>IF(BA306&lt;=#REF!,#REF!,IF(BA306&lt;=#REF!,#REF!,IF(BA306&lt;=#REF!,#REF!,IF(BA306&lt;=#REF!,#REF!,#REF!))))</f>
        <v>#REF!</v>
      </c>
      <c r="BC306" s="51">
        <v>4</v>
      </c>
      <c r="BD306" s="21">
        <v>70</v>
      </c>
      <c r="BE306" s="21">
        <v>6.4399999999999999E-2</v>
      </c>
      <c r="BF306" s="26">
        <f t="shared" si="394"/>
        <v>2675.8915153590892</v>
      </c>
      <c r="BG306" s="21">
        <v>7</v>
      </c>
      <c r="BH306" s="21">
        <f t="shared" si="395"/>
        <v>54.6</v>
      </c>
      <c r="BI306" s="28">
        <f t="shared" si="396"/>
        <v>2.2519960070400004E-2</v>
      </c>
      <c r="BJ306" s="27">
        <f t="shared" si="397"/>
        <v>2.2519960070400004E-2</v>
      </c>
      <c r="BK306" s="28">
        <f t="shared" si="398"/>
        <v>0.34525945935897445</v>
      </c>
      <c r="BL306" s="35">
        <f t="shared" si="399"/>
        <v>2.1485793567444946</v>
      </c>
      <c r="BM306" s="21" t="str">
        <f t="shared" si="400"/>
        <v>Cr3</v>
      </c>
      <c r="BN306" s="51">
        <v>3</v>
      </c>
      <c r="BO306" s="21">
        <v>1</v>
      </c>
      <c r="BP306" s="50" t="s">
        <v>5497</v>
      </c>
      <c r="BQ306" s="14">
        <v>78824</v>
      </c>
      <c r="BR306">
        <f>IFERROR(VLOOKUP(AO306,'Model Failure data- Lines'!$A$37:$E$41,3,FALSE),'Model Failure data- Lines'!$C$37)</f>
        <v>0.45419999999999999</v>
      </c>
      <c r="BS306" s="14">
        <f t="shared" si="401"/>
        <v>115957.65258147079</v>
      </c>
      <c r="BT306" s="34">
        <f t="shared" si="478"/>
        <v>36592.087653424816</v>
      </c>
      <c r="BU306" s="34">
        <f t="shared" si="402"/>
        <v>3.168926946167768</v>
      </c>
      <c r="BV306" s="54">
        <f t="shared" si="403"/>
        <v>79365.564928045962</v>
      </c>
      <c r="BW306">
        <f>IFERROR(VLOOKUP(AO306,'Model Failure data- Lines'!$A$37:$E$41,4,FALSE),'Model Failure data- Lines'!$D$37)</f>
        <v>0.40249999999999997</v>
      </c>
      <c r="BX306" s="14">
        <f t="shared" si="404"/>
        <v>102758.5978952928</v>
      </c>
      <c r="BY306" s="34">
        <f t="shared" si="405"/>
        <v>32638.328007349817</v>
      </c>
      <c r="BZ306" s="71">
        <f t="shared" si="406"/>
        <v>3.1484026348455294</v>
      </c>
      <c r="CA306" s="71">
        <f t="shared" si="407"/>
        <v>70120.269887942981</v>
      </c>
      <c r="CB306" s="56">
        <v>1</v>
      </c>
      <c r="CC306">
        <f>IFERROR(VLOOKUP(AO306,'Model Failure data- Lines'!$A$37:$E$41,5,FALSE),'Model Failure data- Lines'!$E$37)</f>
        <v>0.28349999999999997</v>
      </c>
      <c r="CD306" s="14">
        <f t="shared" si="408"/>
        <v>72377.795039293182</v>
      </c>
      <c r="CE306" s="34">
        <f t="shared" si="409"/>
        <v>25966.255901682773</v>
      </c>
      <c r="CF306" s="34">
        <f t="shared" si="410"/>
        <v>2.7873789472514079</v>
      </c>
      <c r="CG306" s="54">
        <f t="shared" si="411"/>
        <v>46411.539137610409</v>
      </c>
      <c r="CH306" t="e">
        <f>IFERROR(VLOOKUP(AO306,'Model Failure data- Lines'!#REF!,3,FALSE),'Model Failure data- Lines'!#REF!)</f>
        <v>#REF!</v>
      </c>
      <c r="CI306" s="14" t="e">
        <f t="shared" si="412"/>
        <v>#REF!</v>
      </c>
      <c r="CJ306" s="34">
        <f t="shared" si="413"/>
        <v>35098.156635464919</v>
      </c>
      <c r="CK306" s="34" t="e">
        <f t="shared" si="414"/>
        <v>#REF!</v>
      </c>
      <c r="CL306" s="54" t="e">
        <f t="shared" si="415"/>
        <v>#REF!</v>
      </c>
      <c r="CM306" t="e">
        <f>IFERROR(VLOOKUP(AO306,'Model Failure data- Lines'!#REF!,4,FALSE),'Model Failure data- Lines'!#REF!)</f>
        <v>#REF!</v>
      </c>
      <c r="CN306" s="14" t="e">
        <f t="shared" si="416"/>
        <v>#REF!</v>
      </c>
      <c r="CO306" s="34">
        <f t="shared" si="417"/>
        <v>30027.705173642047</v>
      </c>
      <c r="CP306" s="34" t="e">
        <f t="shared" si="418"/>
        <v>#REF!</v>
      </c>
      <c r="CQ306" s="54" t="e">
        <f t="shared" si="419"/>
        <v>#REF!</v>
      </c>
      <c r="CR306" t="e">
        <f>IFERROR(VLOOKUP(AO306,'Model Failure data- Lines'!#REF!,5,FALSE),'Model Failure data- Lines'!#REF!)</f>
        <v>#REF!</v>
      </c>
      <c r="CS306" s="14" t="e">
        <f t="shared" si="420"/>
        <v>#REF!</v>
      </c>
      <c r="CT306" s="34">
        <f t="shared" si="421"/>
        <v>21978.488085138004</v>
      </c>
      <c r="CU306" s="34" t="e">
        <f t="shared" si="422"/>
        <v>#REF!</v>
      </c>
      <c r="CV306" s="54" t="e">
        <f t="shared" si="423"/>
        <v>#REF!</v>
      </c>
      <c r="CW306" t="s">
        <v>604</v>
      </c>
      <c r="CY306">
        <v>1</v>
      </c>
      <c r="CZ306">
        <f t="shared" si="424"/>
        <v>70120.269887942981</v>
      </c>
      <c r="DA306" s="34">
        <f t="shared" si="425"/>
        <v>33852.346219999999</v>
      </c>
      <c r="DB306" s="34">
        <f t="shared" si="426"/>
        <v>376.06260696061747</v>
      </c>
      <c r="DC306" s="34">
        <f t="shared" si="427"/>
        <v>4968.9990683321967</v>
      </c>
      <c r="DD306" s="9">
        <f t="shared" si="428"/>
        <v>63561.189999999995</v>
      </c>
      <c r="DE306" s="59">
        <f t="shared" si="429"/>
        <v>0.32943565709697875</v>
      </c>
      <c r="DF306" s="59">
        <f t="shared" si="430"/>
        <v>3.659670476856947E-3</v>
      </c>
      <c r="DG306" s="59">
        <f t="shared" si="431"/>
        <v>4.8356041928437198E-2</v>
      </c>
      <c r="DH306" s="59">
        <f t="shared" si="432"/>
        <v>0.61854863049772724</v>
      </c>
      <c r="DI306" s="14">
        <f t="shared" si="433"/>
        <v>23100.117186351988</v>
      </c>
      <c r="DJ306" s="14">
        <f t="shared" si="434"/>
        <v>256.61708153814612</v>
      </c>
      <c r="DK306" s="14">
        <f t="shared" si="435"/>
        <v>3390.7387107347026</v>
      </c>
      <c r="DL306" s="14">
        <f t="shared" si="436"/>
        <v>43372.796909318153</v>
      </c>
      <c r="DM306">
        <f t="shared" si="437"/>
        <v>46411.539137610409</v>
      </c>
      <c r="DN306" s="34">
        <f t="shared" si="438"/>
        <v>23843.826467999996</v>
      </c>
      <c r="DO306" s="34">
        <f t="shared" si="439"/>
        <v>264.87887968530447</v>
      </c>
      <c r="DP306" s="34">
        <f t="shared" si="440"/>
        <v>3499.9036916078949</v>
      </c>
      <c r="DQ306" s="9">
        <f t="shared" si="441"/>
        <v>44769.185999999994</v>
      </c>
      <c r="DR306" s="59">
        <f t="shared" si="442"/>
        <v>0.3294356570969787</v>
      </c>
      <c r="DS306" s="59">
        <f t="shared" si="443"/>
        <v>3.6596704768569474E-3</v>
      </c>
      <c r="DT306" s="59">
        <f t="shared" si="444"/>
        <v>4.8356041928437198E-2</v>
      </c>
      <c r="DU306" s="59">
        <f t="shared" si="445"/>
        <v>0.61854863049772724</v>
      </c>
      <c r="DV306" s="14">
        <f t="shared" si="446"/>
        <v>15289.615892680829</v>
      </c>
      <c r="DW306" s="14">
        <f t="shared" si="447"/>
        <v>169.85093956740357</v>
      </c>
      <c r="DX306" s="14">
        <f t="shared" si="448"/>
        <v>2244.278332501593</v>
      </c>
      <c r="DY306" s="14">
        <f t="shared" si="449"/>
        <v>28707.793972860589</v>
      </c>
      <c r="DZ306" s="34" t="e">
        <f t="shared" si="450"/>
        <v>#REF!</v>
      </c>
      <c r="EA306" s="34" t="e">
        <f t="shared" si="451"/>
        <v>#REF!</v>
      </c>
      <c r="EB306" s="34" t="e">
        <f t="shared" si="452"/>
        <v>#REF!</v>
      </c>
      <c r="EC306" s="34" t="e">
        <f t="shared" si="453"/>
        <v>#REF!</v>
      </c>
      <c r="ED306" s="34" t="e">
        <f t="shared" si="454"/>
        <v>#REF!</v>
      </c>
      <c r="EE306" s="59" t="e">
        <f t="shared" si="455"/>
        <v>#REF!</v>
      </c>
      <c r="EF306" s="59" t="e">
        <f t="shared" si="456"/>
        <v>#REF!</v>
      </c>
      <c r="EG306" s="59" t="e">
        <f t="shared" si="457"/>
        <v>#REF!</v>
      </c>
      <c r="EH306" s="59" t="e">
        <f t="shared" si="458"/>
        <v>#REF!</v>
      </c>
      <c r="EI306" s="14" t="e">
        <f t="shared" si="459"/>
        <v>#REF!</v>
      </c>
      <c r="EJ306" s="14" t="e">
        <f t="shared" si="460"/>
        <v>#REF!</v>
      </c>
      <c r="EK306" s="14" t="e">
        <f t="shared" si="461"/>
        <v>#REF!</v>
      </c>
      <c r="EL306" s="14" t="e">
        <f t="shared" si="462"/>
        <v>#REF!</v>
      </c>
      <c r="EM306" t="e">
        <f t="shared" si="463"/>
        <v>#REF!</v>
      </c>
      <c r="EN306" s="34" t="e">
        <f t="shared" si="464"/>
        <v>#REF!</v>
      </c>
      <c r="EO306" s="34" t="e">
        <f t="shared" si="465"/>
        <v>#REF!</v>
      </c>
      <c r="EP306" s="34" t="e">
        <f t="shared" si="466"/>
        <v>#REF!</v>
      </c>
      <c r="EQ306" s="34" t="e">
        <f t="shared" si="467"/>
        <v>#REF!</v>
      </c>
      <c r="ER306" s="59" t="e">
        <f t="shared" si="468"/>
        <v>#REF!</v>
      </c>
      <c r="ES306" s="59" t="e">
        <f t="shared" si="469"/>
        <v>#REF!</v>
      </c>
      <c r="ET306" s="59" t="e">
        <f t="shared" si="470"/>
        <v>#REF!</v>
      </c>
      <c r="EU306" s="59" t="e">
        <f t="shared" si="471"/>
        <v>#REF!</v>
      </c>
      <c r="EV306" s="14" t="e">
        <f t="shared" si="472"/>
        <v>#REF!</v>
      </c>
      <c r="EW306" s="14" t="e">
        <f t="shared" si="473"/>
        <v>#REF!</v>
      </c>
      <c r="EX306" s="14" t="e">
        <f t="shared" si="474"/>
        <v>#REF!</v>
      </c>
      <c r="EY306" s="14" t="e">
        <f t="shared" si="475"/>
        <v>#REF!</v>
      </c>
    </row>
    <row r="307" spans="1:155" x14ac:dyDescent="0.2">
      <c r="A307" s="17">
        <v>30206607</v>
      </c>
      <c r="B307" t="s">
        <v>62</v>
      </c>
      <c r="C307" t="s">
        <v>597</v>
      </c>
      <c r="D307" t="s">
        <v>598</v>
      </c>
      <c r="E307" t="s">
        <v>599</v>
      </c>
      <c r="F307" t="s">
        <v>66</v>
      </c>
      <c r="G307" t="s">
        <v>42</v>
      </c>
      <c r="H307" t="s">
        <v>3624</v>
      </c>
      <c r="I307" t="s">
        <v>68</v>
      </c>
      <c r="J307" s="19" t="s">
        <v>69</v>
      </c>
      <c r="K307" t="s">
        <v>70</v>
      </c>
      <c r="L307">
        <v>1956</v>
      </c>
      <c r="M307">
        <f t="shared" si="385"/>
        <v>1956</v>
      </c>
      <c r="N307">
        <v>63</v>
      </c>
      <c r="O307" s="19">
        <f t="shared" si="386"/>
        <v>63</v>
      </c>
      <c r="P307" t="s">
        <v>54</v>
      </c>
      <c r="Q307" s="19" t="str">
        <f t="shared" si="387"/>
        <v>60-70</v>
      </c>
      <c r="R307" s="23">
        <v>539.79999999999995</v>
      </c>
      <c r="S307" s="15">
        <f t="shared" si="388"/>
        <v>0.53979999999999995</v>
      </c>
      <c r="T307">
        <v>30121705</v>
      </c>
      <c r="U307" t="s">
        <v>45</v>
      </c>
      <c r="V307" t="s">
        <v>46</v>
      </c>
      <c r="W307" t="s">
        <v>47</v>
      </c>
      <c r="X307" t="s">
        <v>88</v>
      </c>
      <c r="Y307" t="s">
        <v>601</v>
      </c>
      <c r="Z307" t="s">
        <v>602</v>
      </c>
      <c r="AA307" t="s">
        <v>603</v>
      </c>
      <c r="AB307" t="s">
        <v>604</v>
      </c>
      <c r="AC307">
        <v>1956</v>
      </c>
      <c r="AD307">
        <v>126</v>
      </c>
      <c r="AE307" t="str">
        <f t="shared" si="389"/>
        <v>&gt;80</v>
      </c>
      <c r="AF307">
        <v>-37.700252429999999</v>
      </c>
      <c r="AG307">
        <v>145.04789847999999</v>
      </c>
      <c r="AH307" t="s">
        <v>75</v>
      </c>
      <c r="AI307" t="s">
        <v>76</v>
      </c>
      <c r="AJ307" s="33" t="s">
        <v>77</v>
      </c>
      <c r="AL307" t="s">
        <v>48</v>
      </c>
      <c r="AM307" t="s">
        <v>86</v>
      </c>
      <c r="AN307">
        <v>220</v>
      </c>
      <c r="AO307" s="69">
        <v>4</v>
      </c>
      <c r="AP307">
        <v>2</v>
      </c>
      <c r="AQ307">
        <v>0</v>
      </c>
      <c r="AR307">
        <v>1</v>
      </c>
      <c r="AS307" s="82" t="str">
        <f t="shared" si="390"/>
        <v>Gw-0-1</v>
      </c>
      <c r="AT307" s="14">
        <f t="shared" si="391"/>
        <v>78824</v>
      </c>
      <c r="AU307" s="81">
        <f>VLOOKUP(C307,Bushfire_Vlookup!$F$2:$H$12575,3,FALSE)</f>
        <v>875.64858100000004</v>
      </c>
      <c r="AV307" s="14">
        <f>VLOOKUP(AS307,Safety_collateral_Vlookup!$J$3:$L$20,2,FALSE)</f>
        <v>11570.139925214824</v>
      </c>
      <c r="AW307" s="14">
        <f>VLOOKUP(AS307,Safety_collateral_Vlookup!$J$3:$L$20,3,FALSE)</f>
        <v>148000</v>
      </c>
      <c r="AX307" s="48">
        <f t="shared" si="392"/>
        <v>255300.8643361312</v>
      </c>
      <c r="AY307" s="49">
        <f t="shared" si="477"/>
        <v>41024.799999999996</v>
      </c>
      <c r="AZ307" s="14">
        <v>76000</v>
      </c>
      <c r="BA307" s="16">
        <f t="shared" si="393"/>
        <v>6.2230861414590981</v>
      </c>
      <c r="BB307" t="e">
        <f>IF(BA307&lt;=#REF!,#REF!,IF(BA307&lt;=#REF!,#REF!,IF(BA307&lt;=#REF!,#REF!,IF(BA307&lt;=#REF!,#REF!,#REF!))))</f>
        <v>#REF!</v>
      </c>
      <c r="BC307" s="51">
        <v>4</v>
      </c>
      <c r="BD307" s="21">
        <v>70</v>
      </c>
      <c r="BE307" s="21">
        <v>6.4399999999999999E-2</v>
      </c>
      <c r="BF307" s="26">
        <f t="shared" si="394"/>
        <v>2675.8915153590892</v>
      </c>
      <c r="BG307" s="21">
        <v>7</v>
      </c>
      <c r="BH307" s="21">
        <f t="shared" si="395"/>
        <v>54.6</v>
      </c>
      <c r="BI307" s="28">
        <f t="shared" si="396"/>
        <v>2.2519960070400004E-2</v>
      </c>
      <c r="BJ307" s="27">
        <f t="shared" si="397"/>
        <v>2.2519960070400004E-2</v>
      </c>
      <c r="BK307" s="28">
        <f t="shared" si="398"/>
        <v>0.34525945935897445</v>
      </c>
      <c r="BL307" s="35">
        <f t="shared" si="399"/>
        <v>2.1485793567444946</v>
      </c>
      <c r="BM307" s="21" t="str">
        <f t="shared" si="400"/>
        <v>Cr3</v>
      </c>
      <c r="BN307" s="51">
        <v>3</v>
      </c>
      <c r="BO307" s="21">
        <v>1</v>
      </c>
      <c r="BP307" s="50" t="s">
        <v>5497</v>
      </c>
      <c r="BQ307" s="14">
        <v>78824</v>
      </c>
      <c r="BR307">
        <f>IFERROR(VLOOKUP(AO307,'Model Failure data- Lines'!$A$37:$E$41,3,FALSE),'Model Failure data- Lines'!$C$37)</f>
        <v>0.45419999999999999</v>
      </c>
      <c r="BS307" s="14">
        <f t="shared" si="401"/>
        <v>115957.65258147079</v>
      </c>
      <c r="BT307" s="34">
        <f t="shared" si="478"/>
        <v>36592.087653424816</v>
      </c>
      <c r="BU307" s="34">
        <f t="shared" si="402"/>
        <v>3.168926946167768</v>
      </c>
      <c r="BV307" s="54">
        <f t="shared" si="403"/>
        <v>79365.564928045962</v>
      </c>
      <c r="BW307">
        <f>IFERROR(VLOOKUP(AO307,'Model Failure data- Lines'!$A$37:$E$41,4,FALSE),'Model Failure data- Lines'!$D$37)</f>
        <v>0.40249999999999997</v>
      </c>
      <c r="BX307" s="14">
        <f t="shared" si="404"/>
        <v>102758.5978952928</v>
      </c>
      <c r="BY307" s="34">
        <f t="shared" si="405"/>
        <v>32638.328007349817</v>
      </c>
      <c r="BZ307" s="71">
        <f t="shared" si="406"/>
        <v>3.1484026348455294</v>
      </c>
      <c r="CA307" s="71">
        <f t="shared" si="407"/>
        <v>70120.269887942981</v>
      </c>
      <c r="CB307" s="56">
        <v>1</v>
      </c>
      <c r="CC307">
        <f>IFERROR(VLOOKUP(AO307,'Model Failure data- Lines'!$A$37:$E$41,5,FALSE),'Model Failure data- Lines'!$E$37)</f>
        <v>0.28349999999999997</v>
      </c>
      <c r="CD307" s="14">
        <f t="shared" si="408"/>
        <v>72377.795039293182</v>
      </c>
      <c r="CE307" s="34">
        <f t="shared" si="409"/>
        <v>25966.255901682773</v>
      </c>
      <c r="CF307" s="34">
        <f t="shared" si="410"/>
        <v>2.7873789472514079</v>
      </c>
      <c r="CG307" s="54">
        <f t="shared" si="411"/>
        <v>46411.539137610409</v>
      </c>
      <c r="CH307" t="e">
        <f>IFERROR(VLOOKUP(AO307,'Model Failure data- Lines'!#REF!,3,FALSE),'Model Failure data- Lines'!#REF!)</f>
        <v>#REF!</v>
      </c>
      <c r="CI307" s="14" t="e">
        <f t="shared" si="412"/>
        <v>#REF!</v>
      </c>
      <c r="CJ307" s="34">
        <f t="shared" si="413"/>
        <v>35098.156635464919</v>
      </c>
      <c r="CK307" s="34" t="e">
        <f t="shared" si="414"/>
        <v>#REF!</v>
      </c>
      <c r="CL307" s="54" t="e">
        <f t="shared" si="415"/>
        <v>#REF!</v>
      </c>
      <c r="CM307" t="e">
        <f>IFERROR(VLOOKUP(AO307,'Model Failure data- Lines'!#REF!,4,FALSE),'Model Failure data- Lines'!#REF!)</f>
        <v>#REF!</v>
      </c>
      <c r="CN307" s="14" t="e">
        <f t="shared" si="416"/>
        <v>#REF!</v>
      </c>
      <c r="CO307" s="34">
        <f t="shared" si="417"/>
        <v>30027.705173642047</v>
      </c>
      <c r="CP307" s="34" t="e">
        <f t="shared" si="418"/>
        <v>#REF!</v>
      </c>
      <c r="CQ307" s="54" t="e">
        <f t="shared" si="419"/>
        <v>#REF!</v>
      </c>
      <c r="CR307" t="e">
        <f>IFERROR(VLOOKUP(AO307,'Model Failure data- Lines'!#REF!,5,FALSE),'Model Failure data- Lines'!#REF!)</f>
        <v>#REF!</v>
      </c>
      <c r="CS307" s="14" t="e">
        <f t="shared" si="420"/>
        <v>#REF!</v>
      </c>
      <c r="CT307" s="34">
        <f t="shared" si="421"/>
        <v>21978.488085138004</v>
      </c>
      <c r="CU307" s="34" t="e">
        <f t="shared" si="422"/>
        <v>#REF!</v>
      </c>
      <c r="CV307" s="54" t="e">
        <f t="shared" si="423"/>
        <v>#REF!</v>
      </c>
      <c r="CW307" t="s">
        <v>604</v>
      </c>
      <c r="CY307">
        <v>1</v>
      </c>
      <c r="CZ307">
        <f t="shared" si="424"/>
        <v>70120.269887942981</v>
      </c>
      <c r="DA307" s="34">
        <f t="shared" si="425"/>
        <v>33852.346219999999</v>
      </c>
      <c r="DB307" s="34">
        <f t="shared" si="426"/>
        <v>376.06260696061747</v>
      </c>
      <c r="DC307" s="34">
        <f t="shared" si="427"/>
        <v>4968.9990683321967</v>
      </c>
      <c r="DD307" s="9">
        <f t="shared" si="428"/>
        <v>63561.189999999995</v>
      </c>
      <c r="DE307" s="59">
        <f t="shared" si="429"/>
        <v>0.32943565709697875</v>
      </c>
      <c r="DF307" s="59">
        <f t="shared" si="430"/>
        <v>3.659670476856947E-3</v>
      </c>
      <c r="DG307" s="59">
        <f t="shared" si="431"/>
        <v>4.8356041928437198E-2</v>
      </c>
      <c r="DH307" s="59">
        <f t="shared" si="432"/>
        <v>0.61854863049772724</v>
      </c>
      <c r="DI307" s="14">
        <f t="shared" si="433"/>
        <v>23100.117186351988</v>
      </c>
      <c r="DJ307" s="14">
        <f t="shared" si="434"/>
        <v>256.61708153814612</v>
      </c>
      <c r="DK307" s="14">
        <f t="shared" si="435"/>
        <v>3390.7387107347026</v>
      </c>
      <c r="DL307" s="14">
        <f t="shared" si="436"/>
        <v>43372.796909318153</v>
      </c>
      <c r="DM307">
        <f t="shared" si="437"/>
        <v>46411.539137610409</v>
      </c>
      <c r="DN307" s="34">
        <f t="shared" si="438"/>
        <v>23843.826467999996</v>
      </c>
      <c r="DO307" s="34">
        <f t="shared" si="439"/>
        <v>264.87887968530447</v>
      </c>
      <c r="DP307" s="34">
        <f t="shared" si="440"/>
        <v>3499.9036916078949</v>
      </c>
      <c r="DQ307" s="9">
        <f t="shared" si="441"/>
        <v>44769.185999999994</v>
      </c>
      <c r="DR307" s="59">
        <f t="shared" si="442"/>
        <v>0.3294356570969787</v>
      </c>
      <c r="DS307" s="59">
        <f t="shared" si="443"/>
        <v>3.6596704768569474E-3</v>
      </c>
      <c r="DT307" s="59">
        <f t="shared" si="444"/>
        <v>4.8356041928437198E-2</v>
      </c>
      <c r="DU307" s="59">
        <f t="shared" si="445"/>
        <v>0.61854863049772724</v>
      </c>
      <c r="DV307" s="14">
        <f t="shared" si="446"/>
        <v>15289.615892680829</v>
      </c>
      <c r="DW307" s="14">
        <f t="shared" si="447"/>
        <v>169.85093956740357</v>
      </c>
      <c r="DX307" s="14">
        <f t="shared" si="448"/>
        <v>2244.278332501593</v>
      </c>
      <c r="DY307" s="14">
        <f t="shared" si="449"/>
        <v>28707.793972860589</v>
      </c>
      <c r="DZ307" s="34" t="e">
        <f t="shared" si="450"/>
        <v>#REF!</v>
      </c>
      <c r="EA307" s="34" t="e">
        <f t="shared" si="451"/>
        <v>#REF!</v>
      </c>
      <c r="EB307" s="34" t="e">
        <f t="shared" si="452"/>
        <v>#REF!</v>
      </c>
      <c r="EC307" s="34" t="e">
        <f t="shared" si="453"/>
        <v>#REF!</v>
      </c>
      <c r="ED307" s="34" t="e">
        <f t="shared" si="454"/>
        <v>#REF!</v>
      </c>
      <c r="EE307" s="59" t="e">
        <f t="shared" si="455"/>
        <v>#REF!</v>
      </c>
      <c r="EF307" s="59" t="e">
        <f t="shared" si="456"/>
        <v>#REF!</v>
      </c>
      <c r="EG307" s="59" t="e">
        <f t="shared" si="457"/>
        <v>#REF!</v>
      </c>
      <c r="EH307" s="59" t="e">
        <f t="shared" si="458"/>
        <v>#REF!</v>
      </c>
      <c r="EI307" s="14" t="e">
        <f t="shared" si="459"/>
        <v>#REF!</v>
      </c>
      <c r="EJ307" s="14" t="e">
        <f t="shared" si="460"/>
        <v>#REF!</v>
      </c>
      <c r="EK307" s="14" t="e">
        <f t="shared" si="461"/>
        <v>#REF!</v>
      </c>
      <c r="EL307" s="14" t="e">
        <f t="shared" si="462"/>
        <v>#REF!</v>
      </c>
      <c r="EM307" t="e">
        <f t="shared" si="463"/>
        <v>#REF!</v>
      </c>
      <c r="EN307" s="34" t="e">
        <f t="shared" si="464"/>
        <v>#REF!</v>
      </c>
      <c r="EO307" s="34" t="e">
        <f t="shared" si="465"/>
        <v>#REF!</v>
      </c>
      <c r="EP307" s="34" t="e">
        <f t="shared" si="466"/>
        <v>#REF!</v>
      </c>
      <c r="EQ307" s="34" t="e">
        <f t="shared" si="467"/>
        <v>#REF!</v>
      </c>
      <c r="ER307" s="59" t="e">
        <f t="shared" si="468"/>
        <v>#REF!</v>
      </c>
      <c r="ES307" s="59" t="e">
        <f t="shared" si="469"/>
        <v>#REF!</v>
      </c>
      <c r="ET307" s="59" t="e">
        <f t="shared" si="470"/>
        <v>#REF!</v>
      </c>
      <c r="EU307" s="59" t="e">
        <f t="shared" si="471"/>
        <v>#REF!</v>
      </c>
      <c r="EV307" s="14" t="e">
        <f t="shared" si="472"/>
        <v>#REF!</v>
      </c>
      <c r="EW307" s="14" t="e">
        <f t="shared" si="473"/>
        <v>#REF!</v>
      </c>
      <c r="EX307" s="14" t="e">
        <f t="shared" si="474"/>
        <v>#REF!</v>
      </c>
      <c r="EY307" s="14" t="e">
        <f t="shared" si="475"/>
        <v>#REF!</v>
      </c>
    </row>
    <row r="308" spans="1:155" x14ac:dyDescent="0.2">
      <c r="A308" s="17">
        <v>30343058</v>
      </c>
      <c r="B308" t="s">
        <v>62</v>
      </c>
      <c r="C308" t="s">
        <v>4803</v>
      </c>
      <c r="D308" t="s">
        <v>4804</v>
      </c>
      <c r="E308" t="s">
        <v>1270</v>
      </c>
      <c r="F308" t="s">
        <v>66</v>
      </c>
      <c r="G308" t="s">
        <v>42</v>
      </c>
      <c r="H308" t="s">
        <v>4805</v>
      </c>
      <c r="I308" t="s">
        <v>68</v>
      </c>
      <c r="J308" s="19" t="s">
        <v>69</v>
      </c>
      <c r="K308" t="s">
        <v>70</v>
      </c>
      <c r="L308">
        <v>1956</v>
      </c>
      <c r="M308">
        <f t="shared" si="385"/>
        <v>1956</v>
      </c>
      <c r="N308">
        <v>63</v>
      </c>
      <c r="O308" s="19">
        <f t="shared" si="386"/>
        <v>63</v>
      </c>
      <c r="P308" t="s">
        <v>54</v>
      </c>
      <c r="Q308" s="19" t="str">
        <f t="shared" si="387"/>
        <v>60-70</v>
      </c>
      <c r="R308" s="23">
        <v>363.02</v>
      </c>
      <c r="S308" s="15">
        <f t="shared" si="388"/>
        <v>0.36302000000000001</v>
      </c>
      <c r="T308">
        <v>30416432</v>
      </c>
      <c r="U308" t="s">
        <v>45</v>
      </c>
      <c r="V308" t="s">
        <v>46</v>
      </c>
      <c r="W308" t="s">
        <v>47</v>
      </c>
      <c r="X308" t="s">
        <v>48</v>
      </c>
      <c r="Y308" t="s">
        <v>71</v>
      </c>
      <c r="Z308" t="s">
        <v>4806</v>
      </c>
      <c r="AA308" t="s">
        <v>4807</v>
      </c>
      <c r="AB308" t="s">
        <v>1271</v>
      </c>
      <c r="AC308">
        <v>1956</v>
      </c>
      <c r="AD308">
        <v>126</v>
      </c>
      <c r="AE308" t="str">
        <f t="shared" si="389"/>
        <v>&gt;80</v>
      </c>
      <c r="AF308">
        <v>-37.698228469999997</v>
      </c>
      <c r="AG308">
        <v>145.03828121000001</v>
      </c>
      <c r="AH308" t="s">
        <v>75</v>
      </c>
      <c r="AI308" t="s">
        <v>76</v>
      </c>
      <c r="AJ308" s="33" t="s">
        <v>77</v>
      </c>
      <c r="AL308" t="s">
        <v>78</v>
      </c>
      <c r="AM308" t="s">
        <v>79</v>
      </c>
      <c r="AN308">
        <v>220</v>
      </c>
      <c r="AO308" s="70">
        <v>4</v>
      </c>
      <c r="AP308">
        <v>2</v>
      </c>
      <c r="AQ308">
        <v>0</v>
      </c>
      <c r="AR308">
        <v>2</v>
      </c>
      <c r="AS308" s="82" t="str">
        <f t="shared" si="390"/>
        <v>Gw-0-2</v>
      </c>
      <c r="AT308" s="14">
        <f t="shared" si="391"/>
        <v>78824</v>
      </c>
      <c r="AU308" s="81">
        <f>VLOOKUP(C308,Bushfire_Vlookup!$F$2:$H$12575,3,FALSE)</f>
        <v>648.422866</v>
      </c>
      <c r="AV308" s="14">
        <f>VLOOKUP(AS308,Safety_collateral_Vlookup!$J$3:$L$20,2,FALSE)</f>
        <v>93570.139925214826</v>
      </c>
      <c r="AW308" s="14">
        <f>VLOOKUP(AS308,Safety_collateral_Vlookup!$J$3:$L$20,3,FALSE)</f>
        <v>550000</v>
      </c>
      <c r="AX308" s="48">
        <f t="shared" si="392"/>
        <v>771486.41449822614</v>
      </c>
      <c r="AY308" s="49">
        <f t="shared" si="477"/>
        <v>27589.52</v>
      </c>
      <c r="AZ308" s="14">
        <v>76000</v>
      </c>
      <c r="BA308" s="16">
        <f t="shared" si="393"/>
        <v>27.963024166358316</v>
      </c>
      <c r="BB308" t="e">
        <f>IF(BA308&lt;=#REF!,#REF!,IF(BA308&lt;=#REF!,#REF!,IF(BA308&lt;=#REF!,#REF!,IF(BA308&lt;=#REF!,#REF!,#REF!))))</f>
        <v>#REF!</v>
      </c>
      <c r="BC308" s="51">
        <v>5</v>
      </c>
      <c r="BD308" s="21">
        <v>70</v>
      </c>
      <c r="BE308" s="21">
        <v>6.4399999999999999E-2</v>
      </c>
      <c r="BF308" s="26">
        <f t="shared" si="394"/>
        <v>1799.5593514369336</v>
      </c>
      <c r="BG308" s="21">
        <v>7</v>
      </c>
      <c r="BH308" s="21">
        <f t="shared" si="395"/>
        <v>54.6</v>
      </c>
      <c r="BI308" s="28">
        <f t="shared" si="396"/>
        <v>2.2519960070400004E-2</v>
      </c>
      <c r="BJ308" s="27">
        <f t="shared" si="397"/>
        <v>2.2519960070400004E-2</v>
      </c>
      <c r="BK308" s="28">
        <f t="shared" si="398"/>
        <v>0.3452594593589744</v>
      </c>
      <c r="BL308" s="35">
        <f t="shared" si="399"/>
        <v>9.6544986057188087</v>
      </c>
      <c r="BM308" s="21" t="str">
        <f t="shared" si="400"/>
        <v>Cr4</v>
      </c>
      <c r="BN308" s="51">
        <v>4</v>
      </c>
      <c r="BO308" s="21">
        <v>1</v>
      </c>
      <c r="BP308" s="50" t="s">
        <v>5497</v>
      </c>
      <c r="BQ308" s="14">
        <v>78824</v>
      </c>
      <c r="BR308">
        <f>IFERROR(VLOOKUP(AO308,'Model Failure data- Lines'!$A$37:$E$41,3,FALSE),'Model Failure data- Lines'!$C$37)</f>
        <v>0.45419999999999999</v>
      </c>
      <c r="BS308" s="14">
        <f t="shared" si="401"/>
        <v>350409.1294650943</v>
      </c>
      <c r="BT308" s="34">
        <f t="shared" si="478"/>
        <v>24608.483993972357</v>
      </c>
      <c r="BU308" s="34">
        <f t="shared" si="402"/>
        <v>14.239362715351506</v>
      </c>
      <c r="BV308" s="54">
        <f t="shared" si="403"/>
        <v>325800.64547112194</v>
      </c>
      <c r="BW308">
        <f>IFERROR(VLOOKUP(AO308,'Model Failure data- Lines'!$A$37:$E$41,4,FALSE),'Model Failure data- Lines'!$D$37)</f>
        <v>0.40249999999999997</v>
      </c>
      <c r="BX308" s="14">
        <f t="shared" si="404"/>
        <v>310523.28183553601</v>
      </c>
      <c r="BY308" s="34">
        <f t="shared" si="405"/>
        <v>21949.547671782388</v>
      </c>
      <c r="BZ308" s="71">
        <f t="shared" si="406"/>
        <v>14.147138085890237</v>
      </c>
      <c r="CA308" s="71">
        <f t="shared" si="407"/>
        <v>288573.73416375363</v>
      </c>
      <c r="CB308" s="56">
        <v>1</v>
      </c>
      <c r="CC308">
        <f>IFERROR(VLOOKUP(AO308,'Model Failure data- Lines'!$A$37:$E$41,5,FALSE),'Model Failure data- Lines'!$E$37)</f>
        <v>0.28349999999999997</v>
      </c>
      <c r="CD308" s="14">
        <f t="shared" si="408"/>
        <v>218716.39851024709</v>
      </c>
      <c r="CE308" s="34">
        <f t="shared" si="409"/>
        <v>17462.523559519974</v>
      </c>
      <c r="CF308" s="34">
        <f t="shared" si="410"/>
        <v>12.524902129108959</v>
      </c>
      <c r="CG308" s="54">
        <f t="shared" si="411"/>
        <v>201253.87495072713</v>
      </c>
      <c r="CH308" t="e">
        <f>IFERROR(VLOOKUP(AO308,'Model Failure data- Lines'!#REF!,3,FALSE),'Model Failure data- Lines'!#REF!)</f>
        <v>#REF!</v>
      </c>
      <c r="CI308" s="14" t="e">
        <f t="shared" si="412"/>
        <v>#REF!</v>
      </c>
      <c r="CJ308" s="34">
        <f t="shared" si="413"/>
        <v>23603.802930356571</v>
      </c>
      <c r="CK308" s="34" t="e">
        <f t="shared" si="414"/>
        <v>#REF!</v>
      </c>
      <c r="CL308" s="54" t="e">
        <f t="shared" si="415"/>
        <v>#REF!</v>
      </c>
      <c r="CM308" t="e">
        <f>IFERROR(VLOOKUP(AO308,'Model Failure data- Lines'!#REF!,4,FALSE),'Model Failure data- Lines'!#REF!)</f>
        <v>#REF!</v>
      </c>
      <c r="CN308" s="14" t="e">
        <f t="shared" si="416"/>
        <v>#REF!</v>
      </c>
      <c r="CO308" s="34">
        <f t="shared" si="417"/>
        <v>20193.882052863166</v>
      </c>
      <c r="CP308" s="34" t="e">
        <f t="shared" si="418"/>
        <v>#REF!</v>
      </c>
      <c r="CQ308" s="54" t="e">
        <f t="shared" si="419"/>
        <v>#REF!</v>
      </c>
      <c r="CR308" t="e">
        <f>IFERROR(VLOOKUP(AO308,'Model Failure data- Lines'!#REF!,5,FALSE),'Model Failure data- Lines'!#REF!)</f>
        <v>#REF!</v>
      </c>
      <c r="CS308" s="14" t="e">
        <f t="shared" si="420"/>
        <v>#REF!</v>
      </c>
      <c r="CT308" s="34">
        <f t="shared" si="421"/>
        <v>14780.716459182659</v>
      </c>
      <c r="CU308" s="34" t="e">
        <f t="shared" si="422"/>
        <v>#REF!</v>
      </c>
      <c r="CV308" s="54" t="e">
        <f t="shared" si="423"/>
        <v>#REF!</v>
      </c>
      <c r="CW308" t="s">
        <v>1271</v>
      </c>
      <c r="CY308">
        <v>1</v>
      </c>
      <c r="CZ308">
        <f t="shared" si="424"/>
        <v>288573.73416375363</v>
      </c>
      <c r="DA308" s="34">
        <f t="shared" si="425"/>
        <v>33852.346219999999</v>
      </c>
      <c r="DB308" s="34">
        <f t="shared" si="426"/>
        <v>278.47654720385498</v>
      </c>
      <c r="DC308" s="34">
        <f t="shared" si="427"/>
        <v>40185.334068332195</v>
      </c>
      <c r="DD308" s="9">
        <f t="shared" si="428"/>
        <v>236207.12499999997</v>
      </c>
      <c r="DE308" s="59">
        <f t="shared" si="429"/>
        <v>0.10901709533628266</v>
      </c>
      <c r="DF308" s="59">
        <f t="shared" si="430"/>
        <v>8.9679764286191557E-4</v>
      </c>
      <c r="DG308" s="59">
        <f t="shared" si="431"/>
        <v>0.12941166224571771</v>
      </c>
      <c r="DH308" s="59">
        <f t="shared" si="432"/>
        <v>0.76067444477513779</v>
      </c>
      <c r="DI308" s="14">
        <f t="shared" si="433"/>
        <v>31459.470288877019</v>
      </c>
      <c r="DJ308" s="14">
        <f t="shared" si="434"/>
        <v>258.7922445899153</v>
      </c>
      <c r="DK308" s="14">
        <f t="shared" si="435"/>
        <v>37344.806618585215</v>
      </c>
      <c r="DL308" s="14">
        <f t="shared" si="436"/>
        <v>219510.66501170149</v>
      </c>
      <c r="DM308">
        <f t="shared" si="437"/>
        <v>201253.8749507271</v>
      </c>
      <c r="DN308" s="34">
        <f t="shared" si="438"/>
        <v>23843.826467999996</v>
      </c>
      <c r="DO308" s="34">
        <f t="shared" si="439"/>
        <v>196.14435063923696</v>
      </c>
      <c r="DP308" s="34">
        <f t="shared" si="440"/>
        <v>28304.45269160789</v>
      </c>
      <c r="DQ308" s="9">
        <f t="shared" si="441"/>
        <v>166371.97499999998</v>
      </c>
      <c r="DR308" s="59">
        <f t="shared" si="442"/>
        <v>0.10901709533628265</v>
      </c>
      <c r="DS308" s="59">
        <f t="shared" si="443"/>
        <v>8.9679764286191557E-4</v>
      </c>
      <c r="DT308" s="59">
        <f t="shared" si="444"/>
        <v>0.12941166224571771</v>
      </c>
      <c r="DU308" s="59">
        <f t="shared" si="445"/>
        <v>0.76067444477513779</v>
      </c>
      <c r="DV308" s="14">
        <f t="shared" si="446"/>
        <v>21940.112872299724</v>
      </c>
      <c r="DW308" s="14">
        <f t="shared" si="447"/>
        <v>180.48400067263879</v>
      </c>
      <c r="DX308" s="14">
        <f t="shared" si="448"/>
        <v>26044.598490765406</v>
      </c>
      <c r="DY308" s="14">
        <f t="shared" si="449"/>
        <v>153088.67958698937</v>
      </c>
      <c r="DZ308" s="34" t="e">
        <f t="shared" si="450"/>
        <v>#REF!</v>
      </c>
      <c r="EA308" s="34" t="e">
        <f t="shared" si="451"/>
        <v>#REF!</v>
      </c>
      <c r="EB308" s="34" t="e">
        <f t="shared" si="452"/>
        <v>#REF!</v>
      </c>
      <c r="EC308" s="34" t="e">
        <f t="shared" si="453"/>
        <v>#REF!</v>
      </c>
      <c r="ED308" s="34" t="e">
        <f t="shared" si="454"/>
        <v>#REF!</v>
      </c>
      <c r="EE308" s="59" t="e">
        <f t="shared" si="455"/>
        <v>#REF!</v>
      </c>
      <c r="EF308" s="59" t="e">
        <f t="shared" si="456"/>
        <v>#REF!</v>
      </c>
      <c r="EG308" s="59" t="e">
        <f t="shared" si="457"/>
        <v>#REF!</v>
      </c>
      <c r="EH308" s="59" t="e">
        <f t="shared" si="458"/>
        <v>#REF!</v>
      </c>
      <c r="EI308" s="14" t="e">
        <f t="shared" si="459"/>
        <v>#REF!</v>
      </c>
      <c r="EJ308" s="14" t="e">
        <f t="shared" si="460"/>
        <v>#REF!</v>
      </c>
      <c r="EK308" s="14" t="e">
        <f t="shared" si="461"/>
        <v>#REF!</v>
      </c>
      <c r="EL308" s="14" t="e">
        <f t="shared" si="462"/>
        <v>#REF!</v>
      </c>
      <c r="EM308" t="e">
        <f t="shared" si="463"/>
        <v>#REF!</v>
      </c>
      <c r="EN308" s="34" t="e">
        <f t="shared" si="464"/>
        <v>#REF!</v>
      </c>
      <c r="EO308" s="34" t="e">
        <f t="shared" si="465"/>
        <v>#REF!</v>
      </c>
      <c r="EP308" s="34" t="e">
        <f t="shared" si="466"/>
        <v>#REF!</v>
      </c>
      <c r="EQ308" s="34" t="e">
        <f t="shared" si="467"/>
        <v>#REF!</v>
      </c>
      <c r="ER308" s="59" t="e">
        <f t="shared" si="468"/>
        <v>#REF!</v>
      </c>
      <c r="ES308" s="59" t="e">
        <f t="shared" si="469"/>
        <v>#REF!</v>
      </c>
      <c r="ET308" s="59" t="e">
        <f t="shared" si="470"/>
        <v>#REF!</v>
      </c>
      <c r="EU308" s="59" t="e">
        <f t="shared" si="471"/>
        <v>#REF!</v>
      </c>
      <c r="EV308" s="14" t="e">
        <f t="shared" si="472"/>
        <v>#REF!</v>
      </c>
      <c r="EW308" s="14" t="e">
        <f t="shared" si="473"/>
        <v>#REF!</v>
      </c>
      <c r="EX308" s="14" t="e">
        <f t="shared" si="474"/>
        <v>#REF!</v>
      </c>
      <c r="EY308" s="14" t="e">
        <f t="shared" si="475"/>
        <v>#REF!</v>
      </c>
    </row>
    <row r="309" spans="1:155" x14ac:dyDescent="0.2">
      <c r="A309" s="17">
        <v>30434543</v>
      </c>
      <c r="B309" t="s">
        <v>62</v>
      </c>
      <c r="C309" t="s">
        <v>4803</v>
      </c>
      <c r="D309" t="s">
        <v>4804</v>
      </c>
      <c r="E309" t="s">
        <v>1270</v>
      </c>
      <c r="F309" t="s">
        <v>66</v>
      </c>
      <c r="G309" t="s">
        <v>42</v>
      </c>
      <c r="H309" t="s">
        <v>5379</v>
      </c>
      <c r="I309" t="s">
        <v>68</v>
      </c>
      <c r="J309" s="19" t="s">
        <v>69</v>
      </c>
      <c r="K309" t="s">
        <v>70</v>
      </c>
      <c r="L309">
        <v>1956</v>
      </c>
      <c r="M309">
        <f t="shared" si="385"/>
        <v>1956</v>
      </c>
      <c r="N309">
        <v>63</v>
      </c>
      <c r="O309" s="19">
        <f t="shared" si="386"/>
        <v>63</v>
      </c>
      <c r="P309" t="s">
        <v>54</v>
      </c>
      <c r="Q309" s="19" t="str">
        <f t="shared" si="387"/>
        <v>60-70</v>
      </c>
      <c r="R309" s="23">
        <v>363.02</v>
      </c>
      <c r="S309" s="15">
        <f t="shared" si="388"/>
        <v>0.36302000000000001</v>
      </c>
      <c r="T309">
        <v>30416432</v>
      </c>
      <c r="U309" t="s">
        <v>45</v>
      </c>
      <c r="V309" t="s">
        <v>46</v>
      </c>
      <c r="W309" t="s">
        <v>47</v>
      </c>
      <c r="X309" t="s">
        <v>48</v>
      </c>
      <c r="Y309" t="s">
        <v>71</v>
      </c>
      <c r="Z309" t="s">
        <v>4806</v>
      </c>
      <c r="AA309" t="s">
        <v>4807</v>
      </c>
      <c r="AB309" t="s">
        <v>1271</v>
      </c>
      <c r="AC309">
        <v>1956</v>
      </c>
      <c r="AD309">
        <v>126</v>
      </c>
      <c r="AE309" t="str">
        <f t="shared" si="389"/>
        <v>&gt;80</v>
      </c>
      <c r="AF309">
        <v>-37.698228469999997</v>
      </c>
      <c r="AG309">
        <v>145.03828121000001</v>
      </c>
      <c r="AH309" t="s">
        <v>75</v>
      </c>
      <c r="AI309" t="s">
        <v>76</v>
      </c>
      <c r="AJ309" s="33" t="s">
        <v>77</v>
      </c>
      <c r="AL309" t="s">
        <v>48</v>
      </c>
      <c r="AM309" t="s">
        <v>86</v>
      </c>
      <c r="AN309">
        <v>220</v>
      </c>
      <c r="AO309" s="69">
        <v>4</v>
      </c>
      <c r="AP309">
        <v>2</v>
      </c>
      <c r="AQ309">
        <v>0</v>
      </c>
      <c r="AR309">
        <v>2</v>
      </c>
      <c r="AS309" s="82" t="str">
        <f t="shared" si="390"/>
        <v>Gw-0-2</v>
      </c>
      <c r="AT309" s="14">
        <f t="shared" si="391"/>
        <v>78824</v>
      </c>
      <c r="AU309" s="81">
        <f>VLOOKUP(C309,Bushfire_Vlookup!$F$2:$H$12575,3,FALSE)</f>
        <v>648.422866</v>
      </c>
      <c r="AV309" s="14">
        <f>VLOOKUP(AS309,Safety_collateral_Vlookup!$J$3:$L$20,2,FALSE)</f>
        <v>93570.139925214826</v>
      </c>
      <c r="AW309" s="14">
        <f>VLOOKUP(AS309,Safety_collateral_Vlookup!$J$3:$L$20,3,FALSE)</f>
        <v>550000</v>
      </c>
      <c r="AX309" s="48">
        <f t="shared" si="392"/>
        <v>771486.41449822614</v>
      </c>
      <c r="AY309" s="49">
        <f t="shared" si="477"/>
        <v>27589.52</v>
      </c>
      <c r="AZ309" s="14">
        <v>76000</v>
      </c>
      <c r="BA309" s="16">
        <f t="shared" si="393"/>
        <v>27.963024166358316</v>
      </c>
      <c r="BB309" t="e">
        <f>IF(BA309&lt;=#REF!,#REF!,IF(BA309&lt;=#REF!,#REF!,IF(BA309&lt;=#REF!,#REF!,IF(BA309&lt;=#REF!,#REF!,#REF!))))</f>
        <v>#REF!</v>
      </c>
      <c r="BC309" s="51">
        <v>5</v>
      </c>
      <c r="BD309" s="21">
        <v>70</v>
      </c>
      <c r="BE309" s="21">
        <v>6.4399999999999999E-2</v>
      </c>
      <c r="BF309" s="26">
        <f t="shared" si="394"/>
        <v>1799.5593514369336</v>
      </c>
      <c r="BG309" s="21">
        <v>7</v>
      </c>
      <c r="BH309" s="21">
        <f t="shared" si="395"/>
        <v>54.6</v>
      </c>
      <c r="BI309" s="28">
        <f t="shared" si="396"/>
        <v>2.2519960070400004E-2</v>
      </c>
      <c r="BJ309" s="27">
        <f t="shared" si="397"/>
        <v>2.2519960070400004E-2</v>
      </c>
      <c r="BK309" s="28">
        <f t="shared" si="398"/>
        <v>0.3452594593589744</v>
      </c>
      <c r="BL309" s="35">
        <f t="shared" si="399"/>
        <v>9.6544986057188087</v>
      </c>
      <c r="BM309" s="21" t="str">
        <f t="shared" si="400"/>
        <v>Cr4</v>
      </c>
      <c r="BN309" s="51">
        <v>4</v>
      </c>
      <c r="BO309" s="21">
        <v>1</v>
      </c>
      <c r="BP309" s="50" t="s">
        <v>5497</v>
      </c>
      <c r="BQ309" s="14">
        <v>78824</v>
      </c>
      <c r="BR309">
        <f>IFERROR(VLOOKUP(AO309,'Model Failure data- Lines'!$A$37:$E$41,3,FALSE),'Model Failure data- Lines'!$C$37)</f>
        <v>0.45419999999999999</v>
      </c>
      <c r="BS309" s="14">
        <f t="shared" si="401"/>
        <v>350409.1294650943</v>
      </c>
      <c r="BT309" s="34">
        <f t="shared" si="478"/>
        <v>24608.483993972357</v>
      </c>
      <c r="BU309" s="34">
        <f t="shared" si="402"/>
        <v>14.239362715351506</v>
      </c>
      <c r="BV309" s="54">
        <f t="shared" si="403"/>
        <v>325800.64547112194</v>
      </c>
      <c r="BW309">
        <f>IFERROR(VLOOKUP(AO309,'Model Failure data- Lines'!$A$37:$E$41,4,FALSE),'Model Failure data- Lines'!$D$37)</f>
        <v>0.40249999999999997</v>
      </c>
      <c r="BX309" s="14">
        <f t="shared" si="404"/>
        <v>310523.28183553601</v>
      </c>
      <c r="BY309" s="34">
        <f t="shared" si="405"/>
        <v>21949.547671782388</v>
      </c>
      <c r="BZ309" s="71">
        <f t="shared" si="406"/>
        <v>14.147138085890237</v>
      </c>
      <c r="CA309" s="71">
        <f t="shared" si="407"/>
        <v>288573.73416375363</v>
      </c>
      <c r="CB309" s="56">
        <v>1</v>
      </c>
      <c r="CC309">
        <f>IFERROR(VLOOKUP(AO309,'Model Failure data- Lines'!$A$37:$E$41,5,FALSE),'Model Failure data- Lines'!$E$37)</f>
        <v>0.28349999999999997</v>
      </c>
      <c r="CD309" s="14">
        <f t="shared" si="408"/>
        <v>218716.39851024709</v>
      </c>
      <c r="CE309" s="34">
        <f t="shared" si="409"/>
        <v>17462.523559519974</v>
      </c>
      <c r="CF309" s="34">
        <f t="shared" si="410"/>
        <v>12.524902129108959</v>
      </c>
      <c r="CG309" s="54">
        <f t="shared" si="411"/>
        <v>201253.87495072713</v>
      </c>
      <c r="CH309" t="e">
        <f>IFERROR(VLOOKUP(AO309,'Model Failure data- Lines'!#REF!,3,FALSE),'Model Failure data- Lines'!#REF!)</f>
        <v>#REF!</v>
      </c>
      <c r="CI309" s="14" t="e">
        <f t="shared" si="412"/>
        <v>#REF!</v>
      </c>
      <c r="CJ309" s="34">
        <f t="shared" si="413"/>
        <v>23603.802930356571</v>
      </c>
      <c r="CK309" s="34" t="e">
        <f t="shared" si="414"/>
        <v>#REF!</v>
      </c>
      <c r="CL309" s="54" t="e">
        <f t="shared" si="415"/>
        <v>#REF!</v>
      </c>
      <c r="CM309" t="e">
        <f>IFERROR(VLOOKUP(AO309,'Model Failure data- Lines'!#REF!,4,FALSE),'Model Failure data- Lines'!#REF!)</f>
        <v>#REF!</v>
      </c>
      <c r="CN309" s="14" t="e">
        <f t="shared" si="416"/>
        <v>#REF!</v>
      </c>
      <c r="CO309" s="34">
        <f t="shared" si="417"/>
        <v>20193.882052863166</v>
      </c>
      <c r="CP309" s="34" t="e">
        <f t="shared" si="418"/>
        <v>#REF!</v>
      </c>
      <c r="CQ309" s="54" t="e">
        <f t="shared" si="419"/>
        <v>#REF!</v>
      </c>
      <c r="CR309" t="e">
        <f>IFERROR(VLOOKUP(AO309,'Model Failure data- Lines'!#REF!,5,FALSE),'Model Failure data- Lines'!#REF!)</f>
        <v>#REF!</v>
      </c>
      <c r="CS309" s="14" t="e">
        <f t="shared" si="420"/>
        <v>#REF!</v>
      </c>
      <c r="CT309" s="34">
        <f t="shared" si="421"/>
        <v>14780.716459182659</v>
      </c>
      <c r="CU309" s="34" t="e">
        <f t="shared" si="422"/>
        <v>#REF!</v>
      </c>
      <c r="CV309" s="54" t="e">
        <f t="shared" si="423"/>
        <v>#REF!</v>
      </c>
      <c r="CW309" t="s">
        <v>1271</v>
      </c>
      <c r="CY309">
        <v>1</v>
      </c>
      <c r="CZ309">
        <f t="shared" si="424"/>
        <v>288573.73416375363</v>
      </c>
      <c r="DA309" s="34">
        <f t="shared" si="425"/>
        <v>33852.346219999999</v>
      </c>
      <c r="DB309" s="34">
        <f t="shared" si="426"/>
        <v>278.47654720385498</v>
      </c>
      <c r="DC309" s="34">
        <f t="shared" si="427"/>
        <v>40185.334068332195</v>
      </c>
      <c r="DD309" s="9">
        <f t="shared" si="428"/>
        <v>236207.12499999997</v>
      </c>
      <c r="DE309" s="59">
        <f t="shared" si="429"/>
        <v>0.10901709533628266</v>
      </c>
      <c r="DF309" s="59">
        <f t="shared" si="430"/>
        <v>8.9679764286191557E-4</v>
      </c>
      <c r="DG309" s="59">
        <f t="shared" si="431"/>
        <v>0.12941166224571771</v>
      </c>
      <c r="DH309" s="59">
        <f t="shared" si="432"/>
        <v>0.76067444477513779</v>
      </c>
      <c r="DI309" s="14">
        <f t="shared" si="433"/>
        <v>31459.470288877019</v>
      </c>
      <c r="DJ309" s="14">
        <f t="shared" si="434"/>
        <v>258.7922445899153</v>
      </c>
      <c r="DK309" s="14">
        <f t="shared" si="435"/>
        <v>37344.806618585215</v>
      </c>
      <c r="DL309" s="14">
        <f t="shared" si="436"/>
        <v>219510.66501170149</v>
      </c>
      <c r="DM309">
        <f t="shared" si="437"/>
        <v>201253.8749507271</v>
      </c>
      <c r="DN309" s="34">
        <f t="shared" si="438"/>
        <v>23843.826467999996</v>
      </c>
      <c r="DO309" s="34">
        <f t="shared" si="439"/>
        <v>196.14435063923696</v>
      </c>
      <c r="DP309" s="34">
        <f t="shared" si="440"/>
        <v>28304.45269160789</v>
      </c>
      <c r="DQ309" s="9">
        <f t="shared" si="441"/>
        <v>166371.97499999998</v>
      </c>
      <c r="DR309" s="59">
        <f t="shared" si="442"/>
        <v>0.10901709533628265</v>
      </c>
      <c r="DS309" s="59">
        <f t="shared" si="443"/>
        <v>8.9679764286191557E-4</v>
      </c>
      <c r="DT309" s="59">
        <f t="shared" si="444"/>
        <v>0.12941166224571771</v>
      </c>
      <c r="DU309" s="59">
        <f t="shared" si="445"/>
        <v>0.76067444477513779</v>
      </c>
      <c r="DV309" s="14">
        <f t="shared" si="446"/>
        <v>21940.112872299724</v>
      </c>
      <c r="DW309" s="14">
        <f t="shared" si="447"/>
        <v>180.48400067263879</v>
      </c>
      <c r="DX309" s="14">
        <f t="shared" si="448"/>
        <v>26044.598490765406</v>
      </c>
      <c r="DY309" s="14">
        <f t="shared" si="449"/>
        <v>153088.67958698937</v>
      </c>
      <c r="DZ309" s="34" t="e">
        <f t="shared" si="450"/>
        <v>#REF!</v>
      </c>
      <c r="EA309" s="34" t="e">
        <f t="shared" si="451"/>
        <v>#REF!</v>
      </c>
      <c r="EB309" s="34" t="e">
        <f t="shared" si="452"/>
        <v>#REF!</v>
      </c>
      <c r="EC309" s="34" t="e">
        <f t="shared" si="453"/>
        <v>#REF!</v>
      </c>
      <c r="ED309" s="34" t="e">
        <f t="shared" si="454"/>
        <v>#REF!</v>
      </c>
      <c r="EE309" s="59" t="e">
        <f t="shared" si="455"/>
        <v>#REF!</v>
      </c>
      <c r="EF309" s="59" t="e">
        <f t="shared" si="456"/>
        <v>#REF!</v>
      </c>
      <c r="EG309" s="59" t="e">
        <f t="shared" si="457"/>
        <v>#REF!</v>
      </c>
      <c r="EH309" s="59" t="e">
        <f t="shared" si="458"/>
        <v>#REF!</v>
      </c>
      <c r="EI309" s="14" t="e">
        <f t="shared" si="459"/>
        <v>#REF!</v>
      </c>
      <c r="EJ309" s="14" t="e">
        <f t="shared" si="460"/>
        <v>#REF!</v>
      </c>
      <c r="EK309" s="14" t="e">
        <f t="shared" si="461"/>
        <v>#REF!</v>
      </c>
      <c r="EL309" s="14" t="e">
        <f t="shared" si="462"/>
        <v>#REF!</v>
      </c>
      <c r="EM309" t="e">
        <f t="shared" si="463"/>
        <v>#REF!</v>
      </c>
      <c r="EN309" s="34" t="e">
        <f t="shared" si="464"/>
        <v>#REF!</v>
      </c>
      <c r="EO309" s="34" t="e">
        <f t="shared" si="465"/>
        <v>#REF!</v>
      </c>
      <c r="EP309" s="34" t="e">
        <f t="shared" si="466"/>
        <v>#REF!</v>
      </c>
      <c r="EQ309" s="34" t="e">
        <f t="shared" si="467"/>
        <v>#REF!</v>
      </c>
      <c r="ER309" s="59" t="e">
        <f t="shared" si="468"/>
        <v>#REF!</v>
      </c>
      <c r="ES309" s="59" t="e">
        <f t="shared" si="469"/>
        <v>#REF!</v>
      </c>
      <c r="ET309" s="59" t="e">
        <f t="shared" si="470"/>
        <v>#REF!</v>
      </c>
      <c r="EU309" s="59" t="e">
        <f t="shared" si="471"/>
        <v>#REF!</v>
      </c>
      <c r="EV309" s="14" t="e">
        <f t="shared" si="472"/>
        <v>#REF!</v>
      </c>
      <c r="EW309" s="14" t="e">
        <f t="shared" si="473"/>
        <v>#REF!</v>
      </c>
      <c r="EX309" s="14" t="e">
        <f t="shared" si="474"/>
        <v>#REF!</v>
      </c>
      <c r="EY309" s="14" t="e">
        <f t="shared" si="475"/>
        <v>#REF!</v>
      </c>
    </row>
    <row r="310" spans="1:155" x14ac:dyDescent="0.2">
      <c r="A310" s="17">
        <v>30288404</v>
      </c>
      <c r="B310" t="s">
        <v>62</v>
      </c>
      <c r="C310" t="s">
        <v>4366</v>
      </c>
      <c r="D310" t="s">
        <v>4367</v>
      </c>
      <c r="E310" t="s">
        <v>2695</v>
      </c>
      <c r="F310" t="s">
        <v>66</v>
      </c>
      <c r="G310" t="s">
        <v>42</v>
      </c>
      <c r="H310" t="s">
        <v>4368</v>
      </c>
      <c r="I310" t="s">
        <v>68</v>
      </c>
      <c r="J310" s="19" t="s">
        <v>69</v>
      </c>
      <c r="K310" t="s">
        <v>70</v>
      </c>
      <c r="L310">
        <v>1956</v>
      </c>
      <c r="M310">
        <f t="shared" si="385"/>
        <v>1956</v>
      </c>
      <c r="N310">
        <v>63</v>
      </c>
      <c r="O310" s="19">
        <f t="shared" si="386"/>
        <v>63</v>
      </c>
      <c r="P310" t="s">
        <v>54</v>
      </c>
      <c r="Q310" s="19" t="str">
        <f t="shared" si="387"/>
        <v>60-70</v>
      </c>
      <c r="R310" s="23">
        <v>289.56</v>
      </c>
      <c r="S310" s="15">
        <f t="shared" si="388"/>
        <v>0.28955999999999998</v>
      </c>
      <c r="T310">
        <v>30374628</v>
      </c>
      <c r="U310" t="s">
        <v>45</v>
      </c>
      <c r="V310" t="s">
        <v>46</v>
      </c>
      <c r="W310" t="s">
        <v>47</v>
      </c>
      <c r="X310" t="s">
        <v>48</v>
      </c>
      <c r="Y310" t="s">
        <v>71</v>
      </c>
      <c r="Z310" t="s">
        <v>4369</v>
      </c>
      <c r="AA310" t="s">
        <v>4370</v>
      </c>
      <c r="AB310" t="s">
        <v>2068</v>
      </c>
      <c r="AC310">
        <v>1956</v>
      </c>
      <c r="AD310">
        <v>126</v>
      </c>
      <c r="AE310" t="str">
        <f t="shared" si="389"/>
        <v>&gt;80</v>
      </c>
      <c r="AF310">
        <v>-37.696771910000002</v>
      </c>
      <c r="AG310">
        <v>145.03134746000001</v>
      </c>
      <c r="AH310" t="s">
        <v>75</v>
      </c>
      <c r="AI310" t="s">
        <v>76</v>
      </c>
      <c r="AJ310" s="33" t="s">
        <v>77</v>
      </c>
      <c r="AL310" t="s">
        <v>78</v>
      </c>
      <c r="AM310" t="s">
        <v>79</v>
      </c>
      <c r="AN310">
        <v>220</v>
      </c>
      <c r="AO310" s="70">
        <v>4</v>
      </c>
      <c r="AP310">
        <v>2</v>
      </c>
      <c r="AQ310">
        <v>0</v>
      </c>
      <c r="AR310">
        <v>2</v>
      </c>
      <c r="AS310" s="82" t="str">
        <f t="shared" si="390"/>
        <v>Gw-0-2</v>
      </c>
      <c r="AT310" s="14">
        <f t="shared" si="391"/>
        <v>78824</v>
      </c>
      <c r="AU310" s="81">
        <f>VLOOKUP(C310,Bushfire_Vlookup!$F$2:$H$12575,3,FALSE)</f>
        <v>634.10104899999999</v>
      </c>
      <c r="AV310" s="14">
        <f>VLOOKUP(AS310,Safety_collateral_Vlookup!$J$3:$L$20,2,FALSE)</f>
        <v>93570.139925214826</v>
      </c>
      <c r="AW310" s="14">
        <f>VLOOKUP(AS310,Safety_collateral_Vlookup!$J$3:$L$20,3,FALSE)</f>
        <v>550000</v>
      </c>
      <c r="AX310" s="48">
        <f t="shared" si="392"/>
        <v>771471.1331194872</v>
      </c>
      <c r="AY310" s="49">
        <f t="shared" si="477"/>
        <v>22006.559999999998</v>
      </c>
      <c r="AZ310" s="14">
        <v>76000</v>
      </c>
      <c r="BA310" s="16">
        <f t="shared" si="393"/>
        <v>35.056416501238147</v>
      </c>
      <c r="BB310" t="e">
        <f>IF(BA310&lt;=#REF!,#REF!,IF(BA310&lt;=#REF!,#REF!,IF(BA310&lt;=#REF!,#REF!,IF(BA310&lt;=#REF!,#REF!,#REF!))))</f>
        <v>#REF!</v>
      </c>
      <c r="BC310" s="51">
        <v>5</v>
      </c>
      <c r="BD310" s="21">
        <v>70</v>
      </c>
      <c r="BE310" s="21">
        <v>6.4399999999999999E-2</v>
      </c>
      <c r="BF310" s="26">
        <f t="shared" si="394"/>
        <v>1435.4041259491996</v>
      </c>
      <c r="BG310" s="21">
        <v>7</v>
      </c>
      <c r="BH310" s="21">
        <f t="shared" si="395"/>
        <v>54.6</v>
      </c>
      <c r="BI310" s="28">
        <f t="shared" si="396"/>
        <v>2.2519960070400004E-2</v>
      </c>
      <c r="BJ310" s="27">
        <f t="shared" si="397"/>
        <v>2.2519960070400004E-2</v>
      </c>
      <c r="BK310" s="28">
        <f t="shared" si="398"/>
        <v>0.3452594593589744</v>
      </c>
      <c r="BL310" s="35">
        <f t="shared" si="399"/>
        <v>12.10355940828051</v>
      </c>
      <c r="BM310" s="21" t="str">
        <f t="shared" si="400"/>
        <v>Cr5</v>
      </c>
      <c r="BN310" s="51">
        <v>5</v>
      </c>
      <c r="BO310" s="21">
        <v>1</v>
      </c>
      <c r="BP310" s="50" t="s">
        <v>5497</v>
      </c>
      <c r="BQ310" s="14">
        <v>78824</v>
      </c>
      <c r="BR310">
        <f>IFERROR(VLOOKUP(AO310,'Model Failure data- Lines'!$A$37:$E$41,3,FALSE),'Model Failure data- Lines'!$C$37)</f>
        <v>0.45419999999999999</v>
      </c>
      <c r="BS310" s="14">
        <f t="shared" si="401"/>
        <v>350402.18866287108</v>
      </c>
      <c r="BT310" s="34">
        <f t="shared" si="478"/>
        <v>19628.760468554447</v>
      </c>
      <c r="BU310" s="34">
        <f t="shared" si="402"/>
        <v>17.851467963258319</v>
      </c>
      <c r="BV310" s="54">
        <f t="shared" si="403"/>
        <v>330773.42819431663</v>
      </c>
      <c r="BW310">
        <f>IFERROR(VLOOKUP(AO310,'Model Failure data- Lines'!$A$37:$E$41,4,FALSE),'Model Failure data- Lines'!$D$37)</f>
        <v>0.40249999999999997</v>
      </c>
      <c r="BX310" s="14">
        <f t="shared" si="404"/>
        <v>310517.13108059356</v>
      </c>
      <c r="BY310" s="34">
        <f t="shared" si="405"/>
        <v>17507.881174153787</v>
      </c>
      <c r="BZ310" s="71">
        <f t="shared" si="406"/>
        <v>17.735848672482316</v>
      </c>
      <c r="CA310" s="71">
        <f t="shared" si="407"/>
        <v>293009.2499064398</v>
      </c>
      <c r="CB310" s="56">
        <v>1</v>
      </c>
      <c r="CC310">
        <f>IFERROR(VLOOKUP(AO310,'Model Failure data- Lines'!$A$37:$E$41,5,FALSE),'Model Failure data- Lines'!$E$37)</f>
        <v>0.28349999999999997</v>
      </c>
      <c r="CD310" s="14">
        <f t="shared" si="408"/>
        <v>218712.0662393746</v>
      </c>
      <c r="CE310" s="34">
        <f t="shared" si="409"/>
        <v>13928.842272862661</v>
      </c>
      <c r="CF310" s="34">
        <f t="shared" si="410"/>
        <v>15.702099424694312</v>
      </c>
      <c r="CG310" s="54">
        <f t="shared" si="411"/>
        <v>204783.22396651196</v>
      </c>
      <c r="CH310" t="e">
        <f>IFERROR(VLOOKUP(AO310,'Model Failure data- Lines'!#REF!,3,FALSE),'Model Failure data- Lines'!#REF!)</f>
        <v>#REF!</v>
      </c>
      <c r="CI310" s="14" t="e">
        <f t="shared" si="412"/>
        <v>#REF!</v>
      </c>
      <c r="CJ310" s="34">
        <f t="shared" si="413"/>
        <v>18827.384652399447</v>
      </c>
      <c r="CK310" s="34" t="e">
        <f t="shared" si="414"/>
        <v>#REF!</v>
      </c>
      <c r="CL310" s="54" t="e">
        <f t="shared" si="415"/>
        <v>#REF!</v>
      </c>
      <c r="CM310" t="e">
        <f>IFERROR(VLOOKUP(AO310,'Model Failure data- Lines'!#REF!,4,FALSE),'Model Failure data- Lines'!#REF!)</f>
        <v>#REF!</v>
      </c>
      <c r="CN310" s="14" t="e">
        <f t="shared" si="416"/>
        <v>#REF!</v>
      </c>
      <c r="CO310" s="34">
        <f t="shared" si="417"/>
        <v>16107.488532937739</v>
      </c>
      <c r="CP310" s="34" t="e">
        <f t="shared" si="418"/>
        <v>#REF!</v>
      </c>
      <c r="CQ310" s="54" t="e">
        <f t="shared" si="419"/>
        <v>#REF!</v>
      </c>
      <c r="CR310" t="e">
        <f>IFERROR(VLOOKUP(AO310,'Model Failure data- Lines'!#REF!,5,FALSE),'Model Failure data- Lines'!#REF!)</f>
        <v>#REF!</v>
      </c>
      <c r="CS310" s="14" t="e">
        <f t="shared" si="420"/>
        <v>#REF!</v>
      </c>
      <c r="CT310" s="34">
        <f t="shared" si="421"/>
        <v>11789.720285165913</v>
      </c>
      <c r="CU310" s="34" t="e">
        <f t="shared" si="422"/>
        <v>#REF!</v>
      </c>
      <c r="CV310" s="54" t="e">
        <f t="shared" si="423"/>
        <v>#REF!</v>
      </c>
      <c r="CW310" t="s">
        <v>2068</v>
      </c>
      <c r="CY310">
        <v>1</v>
      </c>
      <c r="CZ310">
        <f t="shared" si="424"/>
        <v>293009.24990643974</v>
      </c>
      <c r="DA310" s="34">
        <f t="shared" si="425"/>
        <v>33852.346219999999</v>
      </c>
      <c r="DB310" s="34">
        <f t="shared" si="426"/>
        <v>272.32579226140746</v>
      </c>
      <c r="DC310" s="34">
        <f t="shared" si="427"/>
        <v>40185.334068332195</v>
      </c>
      <c r="DD310" s="9">
        <f t="shared" si="428"/>
        <v>236207.12499999997</v>
      </c>
      <c r="DE310" s="59">
        <f t="shared" si="429"/>
        <v>0.10901925475800479</v>
      </c>
      <c r="DF310" s="59">
        <f t="shared" si="430"/>
        <v>8.7700730492298125E-4</v>
      </c>
      <c r="DG310" s="59">
        <f t="shared" si="431"/>
        <v>0.1294142256450973</v>
      </c>
      <c r="DH310" s="59">
        <f t="shared" si="432"/>
        <v>0.7606895122919749</v>
      </c>
      <c r="DI310" s="14">
        <f t="shared" si="433"/>
        <v>31943.650062002049</v>
      </c>
      <c r="DJ310" s="14">
        <f t="shared" si="434"/>
        <v>256.97125257795108</v>
      </c>
      <c r="DK310" s="14">
        <f t="shared" si="435"/>
        <v>37919.565183492705</v>
      </c>
      <c r="DL310" s="14">
        <f t="shared" si="436"/>
        <v>222889.06340836707</v>
      </c>
      <c r="DM310">
        <f t="shared" si="437"/>
        <v>204783.22396651193</v>
      </c>
      <c r="DN310" s="34">
        <f t="shared" si="438"/>
        <v>23843.826467999996</v>
      </c>
      <c r="DO310" s="34">
        <f t="shared" si="439"/>
        <v>191.81207976673045</v>
      </c>
      <c r="DP310" s="34">
        <f t="shared" si="440"/>
        <v>28304.45269160789</v>
      </c>
      <c r="DQ310" s="9">
        <f t="shared" si="441"/>
        <v>166371.97499999998</v>
      </c>
      <c r="DR310" s="59">
        <f t="shared" si="442"/>
        <v>0.10901925475800478</v>
      </c>
      <c r="DS310" s="59">
        <f t="shared" si="443"/>
        <v>8.7700730492298114E-4</v>
      </c>
      <c r="DT310" s="59">
        <f t="shared" si="444"/>
        <v>0.1294142256450973</v>
      </c>
      <c r="DU310" s="59">
        <f t="shared" si="445"/>
        <v>0.7606895122919749</v>
      </c>
      <c r="DV310" s="14">
        <f t="shared" si="446"/>
        <v>22325.314463770716</v>
      </c>
      <c r="DW310" s="14">
        <f t="shared" si="447"/>
        <v>179.59638334430988</v>
      </c>
      <c r="DX310" s="14">
        <f t="shared" si="448"/>
        <v>26501.862354732675</v>
      </c>
      <c r="DY310" s="14">
        <f t="shared" si="449"/>
        <v>155776.45076466425</v>
      </c>
      <c r="DZ310" s="34" t="e">
        <f t="shared" si="450"/>
        <v>#REF!</v>
      </c>
      <c r="EA310" s="34" t="e">
        <f t="shared" si="451"/>
        <v>#REF!</v>
      </c>
      <c r="EB310" s="34" t="e">
        <f t="shared" si="452"/>
        <v>#REF!</v>
      </c>
      <c r="EC310" s="34" t="e">
        <f t="shared" si="453"/>
        <v>#REF!</v>
      </c>
      <c r="ED310" s="34" t="e">
        <f t="shared" si="454"/>
        <v>#REF!</v>
      </c>
      <c r="EE310" s="59" t="e">
        <f t="shared" si="455"/>
        <v>#REF!</v>
      </c>
      <c r="EF310" s="59" t="e">
        <f t="shared" si="456"/>
        <v>#REF!</v>
      </c>
      <c r="EG310" s="59" t="e">
        <f t="shared" si="457"/>
        <v>#REF!</v>
      </c>
      <c r="EH310" s="59" t="e">
        <f t="shared" si="458"/>
        <v>#REF!</v>
      </c>
      <c r="EI310" s="14" t="e">
        <f t="shared" si="459"/>
        <v>#REF!</v>
      </c>
      <c r="EJ310" s="14" t="e">
        <f t="shared" si="460"/>
        <v>#REF!</v>
      </c>
      <c r="EK310" s="14" t="e">
        <f t="shared" si="461"/>
        <v>#REF!</v>
      </c>
      <c r="EL310" s="14" t="e">
        <f t="shared" si="462"/>
        <v>#REF!</v>
      </c>
      <c r="EM310" t="e">
        <f t="shared" si="463"/>
        <v>#REF!</v>
      </c>
      <c r="EN310" s="34" t="e">
        <f t="shared" si="464"/>
        <v>#REF!</v>
      </c>
      <c r="EO310" s="34" t="e">
        <f t="shared" si="465"/>
        <v>#REF!</v>
      </c>
      <c r="EP310" s="34" t="e">
        <f t="shared" si="466"/>
        <v>#REF!</v>
      </c>
      <c r="EQ310" s="34" t="e">
        <f t="shared" si="467"/>
        <v>#REF!</v>
      </c>
      <c r="ER310" s="59" t="e">
        <f t="shared" si="468"/>
        <v>#REF!</v>
      </c>
      <c r="ES310" s="59" t="e">
        <f t="shared" si="469"/>
        <v>#REF!</v>
      </c>
      <c r="ET310" s="59" t="e">
        <f t="shared" si="470"/>
        <v>#REF!</v>
      </c>
      <c r="EU310" s="59" t="e">
        <f t="shared" si="471"/>
        <v>#REF!</v>
      </c>
      <c r="EV310" s="14" t="e">
        <f t="shared" si="472"/>
        <v>#REF!</v>
      </c>
      <c r="EW310" s="14" t="e">
        <f t="shared" si="473"/>
        <v>#REF!</v>
      </c>
      <c r="EX310" s="14" t="e">
        <f t="shared" si="474"/>
        <v>#REF!</v>
      </c>
      <c r="EY310" s="14" t="e">
        <f t="shared" si="475"/>
        <v>#REF!</v>
      </c>
    </row>
    <row r="311" spans="1:155" x14ac:dyDescent="0.2">
      <c r="A311" s="17">
        <v>30384701</v>
      </c>
      <c r="B311" t="s">
        <v>62</v>
      </c>
      <c r="C311" t="s">
        <v>4366</v>
      </c>
      <c r="D311" t="s">
        <v>4367</v>
      </c>
      <c r="E311" t="s">
        <v>2695</v>
      </c>
      <c r="F311" t="s">
        <v>66</v>
      </c>
      <c r="G311" t="s">
        <v>42</v>
      </c>
      <c r="H311" t="s">
        <v>5132</v>
      </c>
      <c r="I311" t="s">
        <v>68</v>
      </c>
      <c r="J311" s="19" t="s">
        <v>69</v>
      </c>
      <c r="K311" t="s">
        <v>70</v>
      </c>
      <c r="L311">
        <v>1956</v>
      </c>
      <c r="M311">
        <f t="shared" si="385"/>
        <v>1956</v>
      </c>
      <c r="N311">
        <v>63</v>
      </c>
      <c r="O311" s="19">
        <f t="shared" si="386"/>
        <v>63</v>
      </c>
      <c r="P311" t="s">
        <v>54</v>
      </c>
      <c r="Q311" s="19" t="str">
        <f t="shared" si="387"/>
        <v>60-70</v>
      </c>
      <c r="R311" s="23">
        <v>289.56</v>
      </c>
      <c r="S311" s="15">
        <f t="shared" si="388"/>
        <v>0.28955999999999998</v>
      </c>
      <c r="T311">
        <v>30374628</v>
      </c>
      <c r="U311" t="s">
        <v>45</v>
      </c>
      <c r="V311" t="s">
        <v>46</v>
      </c>
      <c r="W311" t="s">
        <v>47</v>
      </c>
      <c r="X311" t="s">
        <v>48</v>
      </c>
      <c r="Y311" t="s">
        <v>71</v>
      </c>
      <c r="Z311" t="s">
        <v>4369</v>
      </c>
      <c r="AA311" t="s">
        <v>4370</v>
      </c>
      <c r="AB311" t="s">
        <v>2068</v>
      </c>
      <c r="AC311">
        <v>1956</v>
      </c>
      <c r="AD311">
        <v>126</v>
      </c>
      <c r="AE311" t="str">
        <f t="shared" si="389"/>
        <v>&gt;80</v>
      </c>
      <c r="AF311">
        <v>-37.696771910000002</v>
      </c>
      <c r="AG311">
        <v>145.03134746000001</v>
      </c>
      <c r="AH311" t="s">
        <v>75</v>
      </c>
      <c r="AI311" t="s">
        <v>76</v>
      </c>
      <c r="AJ311" s="33" t="s">
        <v>77</v>
      </c>
      <c r="AL311" t="s">
        <v>48</v>
      </c>
      <c r="AM311" t="s">
        <v>86</v>
      </c>
      <c r="AN311">
        <v>220</v>
      </c>
      <c r="AO311" s="69">
        <v>4</v>
      </c>
      <c r="AP311">
        <v>2</v>
      </c>
      <c r="AQ311">
        <v>0</v>
      </c>
      <c r="AR311">
        <v>2</v>
      </c>
      <c r="AS311" s="82" t="str">
        <f t="shared" si="390"/>
        <v>Gw-0-2</v>
      </c>
      <c r="AT311" s="14">
        <f t="shared" si="391"/>
        <v>78824</v>
      </c>
      <c r="AU311" s="81">
        <f>VLOOKUP(C311,Bushfire_Vlookup!$F$2:$H$12575,3,FALSE)</f>
        <v>634.10104899999999</v>
      </c>
      <c r="AV311" s="14">
        <f>VLOOKUP(AS311,Safety_collateral_Vlookup!$J$3:$L$20,2,FALSE)</f>
        <v>93570.139925214826</v>
      </c>
      <c r="AW311" s="14">
        <f>VLOOKUP(AS311,Safety_collateral_Vlookup!$J$3:$L$20,3,FALSE)</f>
        <v>550000</v>
      </c>
      <c r="AX311" s="48">
        <f t="shared" si="392"/>
        <v>771471.1331194872</v>
      </c>
      <c r="AY311" s="49">
        <f t="shared" si="477"/>
        <v>22006.559999999998</v>
      </c>
      <c r="AZ311" s="14">
        <v>76000</v>
      </c>
      <c r="BA311" s="16">
        <f t="shared" si="393"/>
        <v>35.056416501238147</v>
      </c>
      <c r="BB311" t="e">
        <f>IF(BA311&lt;=#REF!,#REF!,IF(BA311&lt;=#REF!,#REF!,IF(BA311&lt;=#REF!,#REF!,IF(BA311&lt;=#REF!,#REF!,#REF!))))</f>
        <v>#REF!</v>
      </c>
      <c r="BC311" s="51">
        <v>5</v>
      </c>
      <c r="BD311" s="21">
        <v>70</v>
      </c>
      <c r="BE311" s="21">
        <v>6.4399999999999999E-2</v>
      </c>
      <c r="BF311" s="26">
        <f t="shared" si="394"/>
        <v>1435.4041259491996</v>
      </c>
      <c r="BG311" s="21">
        <v>7</v>
      </c>
      <c r="BH311" s="21">
        <f t="shared" si="395"/>
        <v>54.6</v>
      </c>
      <c r="BI311" s="28">
        <f t="shared" si="396"/>
        <v>2.2519960070400004E-2</v>
      </c>
      <c r="BJ311" s="27">
        <f t="shared" si="397"/>
        <v>2.2519960070400004E-2</v>
      </c>
      <c r="BK311" s="28">
        <f t="shared" si="398"/>
        <v>0.3452594593589744</v>
      </c>
      <c r="BL311" s="35">
        <f t="shared" si="399"/>
        <v>12.10355940828051</v>
      </c>
      <c r="BM311" s="21" t="str">
        <f t="shared" si="400"/>
        <v>Cr5</v>
      </c>
      <c r="BN311" s="51">
        <v>5</v>
      </c>
      <c r="BO311" s="21">
        <v>1</v>
      </c>
      <c r="BP311" s="50" t="s">
        <v>5497</v>
      </c>
      <c r="BQ311" s="14">
        <v>78824</v>
      </c>
      <c r="BR311">
        <f>IFERROR(VLOOKUP(AO311,'Model Failure data- Lines'!$A$37:$E$41,3,FALSE),'Model Failure data- Lines'!$C$37)</f>
        <v>0.45419999999999999</v>
      </c>
      <c r="BS311" s="14">
        <f t="shared" si="401"/>
        <v>350402.18866287108</v>
      </c>
      <c r="BT311" s="34">
        <f t="shared" si="478"/>
        <v>19628.760468554447</v>
      </c>
      <c r="BU311" s="34">
        <f t="shared" si="402"/>
        <v>17.851467963258319</v>
      </c>
      <c r="BV311" s="54">
        <f t="shared" si="403"/>
        <v>330773.42819431663</v>
      </c>
      <c r="BW311">
        <f>IFERROR(VLOOKUP(AO311,'Model Failure data- Lines'!$A$37:$E$41,4,FALSE),'Model Failure data- Lines'!$D$37)</f>
        <v>0.40249999999999997</v>
      </c>
      <c r="BX311" s="14">
        <f t="shared" si="404"/>
        <v>310517.13108059356</v>
      </c>
      <c r="BY311" s="34">
        <f t="shared" si="405"/>
        <v>17507.881174153787</v>
      </c>
      <c r="BZ311" s="71">
        <f t="shared" si="406"/>
        <v>17.735848672482316</v>
      </c>
      <c r="CA311" s="71">
        <f t="shared" si="407"/>
        <v>293009.2499064398</v>
      </c>
      <c r="CB311" s="56">
        <v>1</v>
      </c>
      <c r="CC311">
        <f>IFERROR(VLOOKUP(AO311,'Model Failure data- Lines'!$A$37:$E$41,5,FALSE),'Model Failure data- Lines'!$E$37)</f>
        <v>0.28349999999999997</v>
      </c>
      <c r="CD311" s="14">
        <f t="shared" si="408"/>
        <v>218712.0662393746</v>
      </c>
      <c r="CE311" s="34">
        <f t="shared" si="409"/>
        <v>13928.842272862661</v>
      </c>
      <c r="CF311" s="34">
        <f t="shared" si="410"/>
        <v>15.702099424694312</v>
      </c>
      <c r="CG311" s="54">
        <f t="shared" si="411"/>
        <v>204783.22396651196</v>
      </c>
      <c r="CH311" t="e">
        <f>IFERROR(VLOOKUP(AO311,'Model Failure data- Lines'!#REF!,3,FALSE),'Model Failure data- Lines'!#REF!)</f>
        <v>#REF!</v>
      </c>
      <c r="CI311" s="14" t="e">
        <f t="shared" si="412"/>
        <v>#REF!</v>
      </c>
      <c r="CJ311" s="34">
        <f t="shared" si="413"/>
        <v>18827.384652399447</v>
      </c>
      <c r="CK311" s="34" t="e">
        <f t="shared" si="414"/>
        <v>#REF!</v>
      </c>
      <c r="CL311" s="54" t="e">
        <f t="shared" si="415"/>
        <v>#REF!</v>
      </c>
      <c r="CM311" t="e">
        <f>IFERROR(VLOOKUP(AO311,'Model Failure data- Lines'!#REF!,4,FALSE),'Model Failure data- Lines'!#REF!)</f>
        <v>#REF!</v>
      </c>
      <c r="CN311" s="14" t="e">
        <f t="shared" si="416"/>
        <v>#REF!</v>
      </c>
      <c r="CO311" s="34">
        <f t="shared" si="417"/>
        <v>16107.488532937739</v>
      </c>
      <c r="CP311" s="34" t="e">
        <f t="shared" si="418"/>
        <v>#REF!</v>
      </c>
      <c r="CQ311" s="54" t="e">
        <f t="shared" si="419"/>
        <v>#REF!</v>
      </c>
      <c r="CR311" t="e">
        <f>IFERROR(VLOOKUP(AO311,'Model Failure data- Lines'!#REF!,5,FALSE),'Model Failure data- Lines'!#REF!)</f>
        <v>#REF!</v>
      </c>
      <c r="CS311" s="14" t="e">
        <f t="shared" si="420"/>
        <v>#REF!</v>
      </c>
      <c r="CT311" s="34">
        <f t="shared" si="421"/>
        <v>11789.720285165913</v>
      </c>
      <c r="CU311" s="34" t="e">
        <f t="shared" si="422"/>
        <v>#REF!</v>
      </c>
      <c r="CV311" s="54" t="e">
        <f t="shared" si="423"/>
        <v>#REF!</v>
      </c>
      <c r="CW311" t="s">
        <v>2068</v>
      </c>
      <c r="CY311">
        <v>1</v>
      </c>
      <c r="CZ311">
        <f t="shared" si="424"/>
        <v>293009.24990643974</v>
      </c>
      <c r="DA311" s="34">
        <f t="shared" si="425"/>
        <v>33852.346219999999</v>
      </c>
      <c r="DB311" s="34">
        <f t="shared" si="426"/>
        <v>272.32579226140746</v>
      </c>
      <c r="DC311" s="34">
        <f t="shared" si="427"/>
        <v>40185.334068332195</v>
      </c>
      <c r="DD311" s="9">
        <f t="shared" si="428"/>
        <v>236207.12499999997</v>
      </c>
      <c r="DE311" s="59">
        <f t="shared" si="429"/>
        <v>0.10901925475800479</v>
      </c>
      <c r="DF311" s="59">
        <f t="shared" si="430"/>
        <v>8.7700730492298125E-4</v>
      </c>
      <c r="DG311" s="59">
        <f t="shared" si="431"/>
        <v>0.1294142256450973</v>
      </c>
      <c r="DH311" s="59">
        <f t="shared" si="432"/>
        <v>0.7606895122919749</v>
      </c>
      <c r="DI311" s="14">
        <f t="shared" si="433"/>
        <v>31943.650062002049</v>
      </c>
      <c r="DJ311" s="14">
        <f t="shared" si="434"/>
        <v>256.97125257795108</v>
      </c>
      <c r="DK311" s="14">
        <f t="shared" si="435"/>
        <v>37919.565183492705</v>
      </c>
      <c r="DL311" s="14">
        <f t="shared" si="436"/>
        <v>222889.06340836707</v>
      </c>
      <c r="DM311">
        <f t="shared" si="437"/>
        <v>204783.22396651193</v>
      </c>
      <c r="DN311" s="34">
        <f t="shared" si="438"/>
        <v>23843.826467999996</v>
      </c>
      <c r="DO311" s="34">
        <f t="shared" si="439"/>
        <v>191.81207976673045</v>
      </c>
      <c r="DP311" s="34">
        <f t="shared" si="440"/>
        <v>28304.45269160789</v>
      </c>
      <c r="DQ311" s="9">
        <f t="shared" si="441"/>
        <v>166371.97499999998</v>
      </c>
      <c r="DR311" s="59">
        <f t="shared" si="442"/>
        <v>0.10901925475800478</v>
      </c>
      <c r="DS311" s="59">
        <f t="shared" si="443"/>
        <v>8.7700730492298114E-4</v>
      </c>
      <c r="DT311" s="59">
        <f t="shared" si="444"/>
        <v>0.1294142256450973</v>
      </c>
      <c r="DU311" s="59">
        <f t="shared" si="445"/>
        <v>0.7606895122919749</v>
      </c>
      <c r="DV311" s="14">
        <f t="shared" si="446"/>
        <v>22325.314463770716</v>
      </c>
      <c r="DW311" s="14">
        <f t="shared" si="447"/>
        <v>179.59638334430988</v>
      </c>
      <c r="DX311" s="14">
        <f t="shared" si="448"/>
        <v>26501.862354732675</v>
      </c>
      <c r="DY311" s="14">
        <f t="shared" si="449"/>
        <v>155776.45076466425</v>
      </c>
      <c r="DZ311" s="34" t="e">
        <f t="shared" si="450"/>
        <v>#REF!</v>
      </c>
      <c r="EA311" s="34" t="e">
        <f t="shared" si="451"/>
        <v>#REF!</v>
      </c>
      <c r="EB311" s="34" t="e">
        <f t="shared" si="452"/>
        <v>#REF!</v>
      </c>
      <c r="EC311" s="34" t="e">
        <f t="shared" si="453"/>
        <v>#REF!</v>
      </c>
      <c r="ED311" s="34" t="e">
        <f t="shared" si="454"/>
        <v>#REF!</v>
      </c>
      <c r="EE311" s="59" t="e">
        <f t="shared" si="455"/>
        <v>#REF!</v>
      </c>
      <c r="EF311" s="59" t="e">
        <f t="shared" si="456"/>
        <v>#REF!</v>
      </c>
      <c r="EG311" s="59" t="e">
        <f t="shared" si="457"/>
        <v>#REF!</v>
      </c>
      <c r="EH311" s="59" t="e">
        <f t="shared" si="458"/>
        <v>#REF!</v>
      </c>
      <c r="EI311" s="14" t="e">
        <f t="shared" si="459"/>
        <v>#REF!</v>
      </c>
      <c r="EJ311" s="14" t="e">
        <f t="shared" si="460"/>
        <v>#REF!</v>
      </c>
      <c r="EK311" s="14" t="e">
        <f t="shared" si="461"/>
        <v>#REF!</v>
      </c>
      <c r="EL311" s="14" t="e">
        <f t="shared" si="462"/>
        <v>#REF!</v>
      </c>
      <c r="EM311" t="e">
        <f t="shared" si="463"/>
        <v>#REF!</v>
      </c>
      <c r="EN311" s="34" t="e">
        <f t="shared" si="464"/>
        <v>#REF!</v>
      </c>
      <c r="EO311" s="34" t="e">
        <f t="shared" si="465"/>
        <v>#REF!</v>
      </c>
      <c r="EP311" s="34" t="e">
        <f t="shared" si="466"/>
        <v>#REF!</v>
      </c>
      <c r="EQ311" s="34" t="e">
        <f t="shared" si="467"/>
        <v>#REF!</v>
      </c>
      <c r="ER311" s="59" t="e">
        <f t="shared" si="468"/>
        <v>#REF!</v>
      </c>
      <c r="ES311" s="59" t="e">
        <f t="shared" si="469"/>
        <v>#REF!</v>
      </c>
      <c r="ET311" s="59" t="e">
        <f t="shared" si="470"/>
        <v>#REF!</v>
      </c>
      <c r="EU311" s="59" t="e">
        <f t="shared" si="471"/>
        <v>#REF!</v>
      </c>
      <c r="EV311" s="14" t="e">
        <f t="shared" si="472"/>
        <v>#REF!</v>
      </c>
      <c r="EW311" s="14" t="e">
        <f t="shared" si="473"/>
        <v>#REF!</v>
      </c>
      <c r="EX311" s="14" t="e">
        <f t="shared" si="474"/>
        <v>#REF!</v>
      </c>
      <c r="EY311" s="14" t="e">
        <f t="shared" si="475"/>
        <v>#REF!</v>
      </c>
    </row>
    <row r="312" spans="1:155" x14ac:dyDescent="0.2">
      <c r="A312" s="17">
        <v>30397957</v>
      </c>
      <c r="B312" t="s">
        <v>99</v>
      </c>
      <c r="C312" t="s">
        <v>4374</v>
      </c>
      <c r="D312" t="s">
        <v>4375</v>
      </c>
      <c r="E312" t="s">
        <v>1210</v>
      </c>
      <c r="F312" t="s">
        <v>41</v>
      </c>
      <c r="G312" t="s">
        <v>42</v>
      </c>
      <c r="H312" t="s">
        <v>5210</v>
      </c>
      <c r="I312" t="s">
        <v>100</v>
      </c>
      <c r="J312" s="19" t="s">
        <v>101</v>
      </c>
      <c r="K312" t="s">
        <v>102</v>
      </c>
      <c r="L312">
        <v>1969</v>
      </c>
      <c r="M312">
        <f t="shared" si="385"/>
        <v>1969</v>
      </c>
      <c r="N312">
        <v>50</v>
      </c>
      <c r="O312" s="19">
        <f t="shared" si="386"/>
        <v>50</v>
      </c>
      <c r="P312" t="s">
        <v>83</v>
      </c>
      <c r="Q312" s="19" t="str">
        <f t="shared" si="387"/>
        <v>50-60</v>
      </c>
      <c r="R312" s="23">
        <v>432.8</v>
      </c>
      <c r="S312" s="15">
        <f t="shared" si="388"/>
        <v>0.43280000000000002</v>
      </c>
      <c r="T312">
        <v>30184066</v>
      </c>
      <c r="U312" t="s">
        <v>45</v>
      </c>
      <c r="V312" t="s">
        <v>55</v>
      </c>
      <c r="W312" t="s">
        <v>47</v>
      </c>
      <c r="X312" t="s">
        <v>88</v>
      </c>
      <c r="Y312" t="s">
        <v>140</v>
      </c>
      <c r="Z312" t="s">
        <v>4376</v>
      </c>
      <c r="AA312" t="s">
        <v>4377</v>
      </c>
      <c r="AB312" t="s">
        <v>424</v>
      </c>
      <c r="AC312">
        <v>1969</v>
      </c>
      <c r="AD312">
        <v>100</v>
      </c>
      <c r="AE312" t="str">
        <f t="shared" si="389"/>
        <v>&gt;80</v>
      </c>
      <c r="AF312">
        <v>-37.551002779999997</v>
      </c>
      <c r="AG312">
        <v>144.90789444000001</v>
      </c>
      <c r="AH312" t="s">
        <v>75</v>
      </c>
      <c r="AI312" t="s">
        <v>76</v>
      </c>
      <c r="AJ312" s="33" t="s">
        <v>108</v>
      </c>
      <c r="AL312" t="s">
        <v>78</v>
      </c>
      <c r="AM312" t="s">
        <v>109</v>
      </c>
      <c r="AN312">
        <v>500</v>
      </c>
      <c r="AO312" s="69">
        <v>4</v>
      </c>
      <c r="AP312">
        <v>2</v>
      </c>
      <c r="AQ312">
        <v>0</v>
      </c>
      <c r="AR312">
        <v>1</v>
      </c>
      <c r="AS312" s="82" t="str">
        <f t="shared" si="390"/>
        <v>Gw-0-1</v>
      </c>
      <c r="AT312" s="14">
        <f t="shared" si="391"/>
        <v>752</v>
      </c>
      <c r="AU312" s="81">
        <f>VLOOKUP(C312,Bushfire_Vlookup!$F$2:$H$12575,3,FALSE)</f>
        <v>56022.494640999998</v>
      </c>
      <c r="AV312" s="14">
        <f>VLOOKUP(AS312,Safety_collateral_Vlookup!$J$3:$L$20,2,FALSE)</f>
        <v>11570.139925214824</v>
      </c>
      <c r="AW312" s="14">
        <f>VLOOKUP(AS312,Safety_collateral_Vlookup!$J$3:$L$20,3,FALSE)</f>
        <v>148000</v>
      </c>
      <c r="AX312" s="48">
        <f t="shared" si="392"/>
        <v>230839.72508215118</v>
      </c>
      <c r="AY312" s="49">
        <f t="shared" si="477"/>
        <v>32892.800000000003</v>
      </c>
      <c r="AZ312" s="14">
        <v>76000</v>
      </c>
      <c r="BA312" s="16">
        <f t="shared" si="393"/>
        <v>7.0179408588551651</v>
      </c>
      <c r="BB312" t="e">
        <f>IF(BA312&lt;=#REF!,#REF!,IF(BA312&lt;=#REF!,#REF!,IF(BA312&lt;=#REF!,#REF!,IF(BA312&lt;=#REF!,#REF!,#REF!))))</f>
        <v>#REF!</v>
      </c>
      <c r="BC312" s="51">
        <v>4</v>
      </c>
      <c r="BD312" s="21">
        <v>70</v>
      </c>
      <c r="BE312" s="21">
        <v>6.4399999999999999E-2</v>
      </c>
      <c r="BF312" s="26">
        <f t="shared" si="394"/>
        <v>2145.4721153156988</v>
      </c>
      <c r="BG312" s="21">
        <v>7</v>
      </c>
      <c r="BH312" s="21">
        <f t="shared" si="395"/>
        <v>54.6</v>
      </c>
      <c r="BI312" s="28">
        <f t="shared" si="396"/>
        <v>2.2519960070400004E-2</v>
      </c>
      <c r="BJ312" s="27">
        <f t="shared" si="397"/>
        <v>2.2519960070400004E-2</v>
      </c>
      <c r="BK312" s="28">
        <f t="shared" si="398"/>
        <v>0.34525945935897434</v>
      </c>
      <c r="BL312" s="35">
        <f t="shared" si="399"/>
        <v>2.4230104667415904</v>
      </c>
      <c r="BM312" s="21" t="str">
        <f t="shared" si="400"/>
        <v>Cr3</v>
      </c>
      <c r="BN312" s="51">
        <v>3</v>
      </c>
      <c r="BO312" s="21">
        <v>1</v>
      </c>
      <c r="BP312" s="50" t="s">
        <v>5497</v>
      </c>
      <c r="BQ312" s="14">
        <v>752</v>
      </c>
      <c r="BR312">
        <f>IFERROR(VLOOKUP(AO312,'Model Failure data- Lines'!$A$37:$E$41,3,FALSE),'Model Failure data- Lines'!$C$37)</f>
        <v>0.45419999999999999</v>
      </c>
      <c r="BS312" s="14">
        <f t="shared" si="401"/>
        <v>104847.40313231306</v>
      </c>
      <c r="BT312" s="34">
        <f t="shared" si="478"/>
        <v>29338.746825495113</v>
      </c>
      <c r="BU312" s="34">
        <f t="shared" si="402"/>
        <v>3.5736837621572026</v>
      </c>
      <c r="BV312" s="54">
        <f t="shared" si="403"/>
        <v>75508.656306817953</v>
      </c>
      <c r="BW312">
        <f>IFERROR(VLOOKUP(AO312,'Model Failure data- Lines'!$A$37:$E$41,4,FALSE),'Model Failure data- Lines'!$D$37)</f>
        <v>0.40249999999999997</v>
      </c>
      <c r="BX312" s="14">
        <f t="shared" si="404"/>
        <v>92912.989345565846</v>
      </c>
      <c r="BY312" s="34">
        <f t="shared" si="405"/>
        <v>26168.707598334575</v>
      </c>
      <c r="BZ312" s="71">
        <f t="shared" si="406"/>
        <v>3.5505379467604659</v>
      </c>
      <c r="CA312" s="71">
        <f t="shared" si="407"/>
        <v>66744.281747231274</v>
      </c>
      <c r="CB312" s="56">
        <v>1</v>
      </c>
      <c r="CC312">
        <f>IFERROR(VLOOKUP(AO312,'Model Failure data- Lines'!$A$37:$E$41,5,FALSE),'Model Failure data- Lines'!$E$37)</f>
        <v>0.28349999999999997</v>
      </c>
      <c r="CD312" s="14">
        <f t="shared" si="408"/>
        <v>65443.062060789853</v>
      </c>
      <c r="CE312" s="34">
        <f t="shared" si="409"/>
        <v>20819.184057518167</v>
      </c>
      <c r="CF312" s="34">
        <f t="shared" si="410"/>
        <v>3.1434018681994038</v>
      </c>
      <c r="CG312" s="54">
        <f t="shared" si="411"/>
        <v>44623.87800327169</v>
      </c>
      <c r="CH312" t="e">
        <f>IFERROR(VLOOKUP(AO312,'Model Failure data- Lines'!#REF!,3,FALSE),'Model Failure data- Lines'!#REF!)</f>
        <v>#REF!</v>
      </c>
      <c r="CI312" s="14" t="e">
        <f t="shared" si="412"/>
        <v>#REF!</v>
      </c>
      <c r="CJ312" s="34">
        <f t="shared" si="413"/>
        <v>28140.9451497392</v>
      </c>
      <c r="CK312" s="34" t="e">
        <f t="shared" si="414"/>
        <v>#REF!</v>
      </c>
      <c r="CL312" s="54" t="e">
        <f t="shared" si="415"/>
        <v>#REF!</v>
      </c>
      <c r="CM312" t="e">
        <f>IFERROR(VLOOKUP(AO312,'Model Failure data- Lines'!#REF!,4,FALSE),'Model Failure data- Lines'!#REF!)</f>
        <v>#REF!</v>
      </c>
      <c r="CN312" s="14" t="e">
        <f t="shared" si="416"/>
        <v>#REF!</v>
      </c>
      <c r="CO312" s="34">
        <f t="shared" si="417"/>
        <v>24075.566504542941</v>
      </c>
      <c r="CP312" s="34" t="e">
        <f t="shared" si="418"/>
        <v>#REF!</v>
      </c>
      <c r="CQ312" s="54" t="e">
        <f t="shared" si="419"/>
        <v>#REF!</v>
      </c>
      <c r="CR312" t="e">
        <f>IFERROR(VLOOKUP(AO312,'Model Failure data- Lines'!#REF!,5,FALSE),'Model Failure data- Lines'!#REF!)</f>
        <v>#REF!</v>
      </c>
      <c r="CS312" s="14" t="e">
        <f t="shared" si="420"/>
        <v>#REF!</v>
      </c>
      <c r="CT312" s="34">
        <f t="shared" si="421"/>
        <v>17621.877812611576</v>
      </c>
      <c r="CU312" s="34" t="e">
        <f t="shared" si="422"/>
        <v>#REF!</v>
      </c>
      <c r="CV312" s="54" t="e">
        <f t="shared" si="423"/>
        <v>#REF!</v>
      </c>
      <c r="CW312" t="s">
        <v>424</v>
      </c>
      <c r="CY312">
        <v>1</v>
      </c>
      <c r="CZ312">
        <f t="shared" si="424"/>
        <v>66744.281747231274</v>
      </c>
      <c r="DA312" s="34">
        <f t="shared" si="425"/>
        <v>322.95955999999995</v>
      </c>
      <c r="DB312" s="34">
        <f t="shared" si="426"/>
        <v>24059.840717233663</v>
      </c>
      <c r="DC312" s="34">
        <f t="shared" si="427"/>
        <v>4968.9990683321967</v>
      </c>
      <c r="DD312" s="9">
        <f t="shared" si="428"/>
        <v>63561.189999999995</v>
      </c>
      <c r="DE312" s="59">
        <f t="shared" si="429"/>
        <v>3.4759355206927566E-3</v>
      </c>
      <c r="DF312" s="59">
        <f t="shared" si="430"/>
        <v>0.25895023813892487</v>
      </c>
      <c r="DG312" s="59">
        <f t="shared" si="431"/>
        <v>5.348013343808463E-2</v>
      </c>
      <c r="DH312" s="59">
        <f t="shared" si="432"/>
        <v>0.68409369290229782</v>
      </c>
      <c r="DI312" s="14">
        <f t="shared" si="433"/>
        <v>231.99881972832637</v>
      </c>
      <c r="DJ312" s="14">
        <f t="shared" si="434"/>
        <v>17283.447652857034</v>
      </c>
      <c r="DK312" s="14">
        <f t="shared" si="435"/>
        <v>3569.4930940710447</v>
      </c>
      <c r="DL312" s="14">
        <f t="shared" si="436"/>
        <v>45659.342180574873</v>
      </c>
      <c r="DM312">
        <f t="shared" si="437"/>
        <v>44623.878003271682</v>
      </c>
      <c r="DN312" s="34">
        <f t="shared" si="438"/>
        <v>227.47586399999997</v>
      </c>
      <c r="DO312" s="34">
        <f t="shared" si="439"/>
        <v>16946.496505181971</v>
      </c>
      <c r="DP312" s="34">
        <f t="shared" si="440"/>
        <v>3499.9036916078949</v>
      </c>
      <c r="DQ312" s="9">
        <f t="shared" si="441"/>
        <v>44769.185999999994</v>
      </c>
      <c r="DR312" s="59">
        <f t="shared" si="442"/>
        <v>3.4759355206927566E-3</v>
      </c>
      <c r="DS312" s="59">
        <f t="shared" si="443"/>
        <v>0.25895023813892487</v>
      </c>
      <c r="DT312" s="59">
        <f t="shared" si="444"/>
        <v>5.348013343808463E-2</v>
      </c>
      <c r="DU312" s="59">
        <f t="shared" si="445"/>
        <v>0.68409369290229782</v>
      </c>
      <c r="DV312" s="14">
        <f t="shared" si="446"/>
        <v>155.10972262263223</v>
      </c>
      <c r="DW312" s="14">
        <f t="shared" si="447"/>
        <v>11555.363835629532</v>
      </c>
      <c r="DX312" s="14">
        <f t="shared" si="448"/>
        <v>2386.4909501397792</v>
      </c>
      <c r="DY312" s="14">
        <f t="shared" si="449"/>
        <v>30526.913494879744</v>
      </c>
      <c r="DZ312" s="34" t="e">
        <f t="shared" si="450"/>
        <v>#REF!</v>
      </c>
      <c r="EA312" s="34" t="e">
        <f t="shared" si="451"/>
        <v>#REF!</v>
      </c>
      <c r="EB312" s="34" t="e">
        <f t="shared" si="452"/>
        <v>#REF!</v>
      </c>
      <c r="EC312" s="34" t="e">
        <f t="shared" si="453"/>
        <v>#REF!</v>
      </c>
      <c r="ED312" s="34" t="e">
        <f t="shared" si="454"/>
        <v>#REF!</v>
      </c>
      <c r="EE312" s="59" t="e">
        <f t="shared" si="455"/>
        <v>#REF!</v>
      </c>
      <c r="EF312" s="59" t="e">
        <f t="shared" si="456"/>
        <v>#REF!</v>
      </c>
      <c r="EG312" s="59" t="e">
        <f t="shared" si="457"/>
        <v>#REF!</v>
      </c>
      <c r="EH312" s="59" t="e">
        <f t="shared" si="458"/>
        <v>#REF!</v>
      </c>
      <c r="EI312" s="14" t="e">
        <f t="shared" si="459"/>
        <v>#REF!</v>
      </c>
      <c r="EJ312" s="14" t="e">
        <f t="shared" si="460"/>
        <v>#REF!</v>
      </c>
      <c r="EK312" s="14" t="e">
        <f t="shared" si="461"/>
        <v>#REF!</v>
      </c>
      <c r="EL312" s="14" t="e">
        <f t="shared" si="462"/>
        <v>#REF!</v>
      </c>
      <c r="EM312" t="e">
        <f t="shared" si="463"/>
        <v>#REF!</v>
      </c>
      <c r="EN312" s="34" t="e">
        <f t="shared" si="464"/>
        <v>#REF!</v>
      </c>
      <c r="EO312" s="34" t="e">
        <f t="shared" si="465"/>
        <v>#REF!</v>
      </c>
      <c r="EP312" s="34" t="e">
        <f t="shared" si="466"/>
        <v>#REF!</v>
      </c>
      <c r="EQ312" s="34" t="e">
        <f t="shared" si="467"/>
        <v>#REF!</v>
      </c>
      <c r="ER312" s="59" t="e">
        <f t="shared" si="468"/>
        <v>#REF!</v>
      </c>
      <c r="ES312" s="59" t="e">
        <f t="shared" si="469"/>
        <v>#REF!</v>
      </c>
      <c r="ET312" s="59" t="e">
        <f t="shared" si="470"/>
        <v>#REF!</v>
      </c>
      <c r="EU312" s="59" t="e">
        <f t="shared" si="471"/>
        <v>#REF!</v>
      </c>
      <c r="EV312" s="14" t="e">
        <f t="shared" si="472"/>
        <v>#REF!</v>
      </c>
      <c r="EW312" s="14" t="e">
        <f t="shared" si="473"/>
        <v>#REF!</v>
      </c>
      <c r="EX312" s="14" t="e">
        <f t="shared" si="474"/>
        <v>#REF!</v>
      </c>
      <c r="EY312" s="14" t="e">
        <f t="shared" si="475"/>
        <v>#REF!</v>
      </c>
    </row>
    <row r="313" spans="1:155" x14ac:dyDescent="0.2">
      <c r="A313" s="17">
        <v>30177735</v>
      </c>
      <c r="B313" t="s">
        <v>99</v>
      </c>
      <c r="C313" t="s">
        <v>1058</v>
      </c>
      <c r="D313" t="s">
        <v>1059</v>
      </c>
      <c r="E313" t="s">
        <v>1060</v>
      </c>
      <c r="F313" t="s">
        <v>41</v>
      </c>
      <c r="G313" t="s">
        <v>42</v>
      </c>
      <c r="H313" t="s">
        <v>3250</v>
      </c>
      <c r="I313" t="s">
        <v>100</v>
      </c>
      <c r="J313" s="19" t="s">
        <v>101</v>
      </c>
      <c r="K313" t="s">
        <v>102</v>
      </c>
      <c r="L313">
        <v>1969</v>
      </c>
      <c r="M313">
        <f t="shared" si="385"/>
        <v>1969</v>
      </c>
      <c r="N313">
        <v>50</v>
      </c>
      <c r="O313" s="19">
        <f t="shared" si="386"/>
        <v>50</v>
      </c>
      <c r="P313" t="s">
        <v>83</v>
      </c>
      <c r="Q313" s="19" t="str">
        <f t="shared" si="387"/>
        <v>50-60</v>
      </c>
      <c r="R313" s="23">
        <v>429.8</v>
      </c>
      <c r="S313" s="15">
        <f t="shared" si="388"/>
        <v>0.42980000000000002</v>
      </c>
      <c r="T313">
        <v>30245108</v>
      </c>
      <c r="U313" t="s">
        <v>45</v>
      </c>
      <c r="V313" t="s">
        <v>55</v>
      </c>
      <c r="W313" t="s">
        <v>47</v>
      </c>
      <c r="X313" t="s">
        <v>88</v>
      </c>
      <c r="Y313" t="s">
        <v>140</v>
      </c>
      <c r="Z313" t="s">
        <v>1061</v>
      </c>
      <c r="AA313" t="s">
        <v>1062</v>
      </c>
      <c r="AB313" t="s">
        <v>322</v>
      </c>
      <c r="AC313">
        <v>1969</v>
      </c>
      <c r="AD313">
        <v>100</v>
      </c>
      <c r="AE313" t="str">
        <f t="shared" si="389"/>
        <v>&gt;80</v>
      </c>
      <c r="AF313">
        <v>-37.550402490000003</v>
      </c>
      <c r="AG313">
        <v>144.90306955</v>
      </c>
      <c r="AH313" t="s">
        <v>75</v>
      </c>
      <c r="AI313" t="s">
        <v>76</v>
      </c>
      <c r="AJ313" s="33" t="s">
        <v>108</v>
      </c>
      <c r="AL313" t="s">
        <v>78</v>
      </c>
      <c r="AM313" t="s">
        <v>109</v>
      </c>
      <c r="AN313">
        <v>500</v>
      </c>
      <c r="AO313" s="69">
        <v>4</v>
      </c>
      <c r="AP313">
        <v>2</v>
      </c>
      <c r="AQ313">
        <v>0</v>
      </c>
      <c r="AR313">
        <v>2</v>
      </c>
      <c r="AS313" s="82" t="str">
        <f t="shared" si="390"/>
        <v>Gw-0-2</v>
      </c>
      <c r="AT313" s="14">
        <f t="shared" si="391"/>
        <v>752</v>
      </c>
      <c r="AU313" s="81">
        <f>VLOOKUP(C313,Bushfire_Vlookup!$F$2:$H$12575,3,FALSE)</f>
        <v>56022.494640999998</v>
      </c>
      <c r="AV313" s="14">
        <f>VLOOKUP(AS313,Safety_collateral_Vlookup!$J$3:$L$20,2,FALSE)</f>
        <v>93570.139925214826</v>
      </c>
      <c r="AW313" s="14">
        <f>VLOOKUP(AS313,Safety_collateral_Vlookup!$J$3:$L$20,3,FALSE)</f>
        <v>550000</v>
      </c>
      <c r="AX313" s="48">
        <f t="shared" si="392"/>
        <v>747267.72508215124</v>
      </c>
      <c r="AY313" s="49">
        <f t="shared" si="477"/>
        <v>32664.800000000003</v>
      </c>
      <c r="AZ313" s="14">
        <v>76000</v>
      </c>
      <c r="BA313" s="16">
        <f t="shared" si="393"/>
        <v>22.876849853118685</v>
      </c>
      <c r="BB313" t="e">
        <f>IF(BA313&lt;=#REF!,#REF!,IF(BA313&lt;=#REF!,#REF!,IF(BA313&lt;=#REF!,#REF!,IF(BA313&lt;=#REF!,#REF!,#REF!))))</f>
        <v>#REF!</v>
      </c>
      <c r="BC313" s="51">
        <v>5</v>
      </c>
      <c r="BD313" s="21">
        <v>70</v>
      </c>
      <c r="BE313" s="21">
        <v>6.4399999999999999E-2</v>
      </c>
      <c r="BF313" s="26">
        <f t="shared" si="394"/>
        <v>2130.6005433518653</v>
      </c>
      <c r="BG313" s="21">
        <v>7</v>
      </c>
      <c r="BH313" s="21">
        <f t="shared" si="395"/>
        <v>54.6</v>
      </c>
      <c r="BI313" s="28">
        <f t="shared" si="396"/>
        <v>2.2519960070400004E-2</v>
      </c>
      <c r="BJ313" s="27">
        <f t="shared" si="397"/>
        <v>2.2519960070400004E-2</v>
      </c>
      <c r="BK313" s="28">
        <f t="shared" si="398"/>
        <v>0.3452594593589744</v>
      </c>
      <c r="BL313" s="35">
        <f t="shared" si="399"/>
        <v>7.8984488121241894</v>
      </c>
      <c r="BM313" s="21" t="str">
        <f t="shared" si="400"/>
        <v>Cr4</v>
      </c>
      <c r="BN313" s="51">
        <v>4</v>
      </c>
      <c r="BO313" s="21">
        <v>1</v>
      </c>
      <c r="BP313" s="50" t="s">
        <v>5497</v>
      </c>
      <c r="BQ313" s="14">
        <v>752</v>
      </c>
      <c r="BR313">
        <f>IFERROR(VLOOKUP(AO313,'Model Failure data- Lines'!$A$37:$E$41,3,FALSE),'Model Failure data- Lines'!$C$37)</f>
        <v>0.45419999999999999</v>
      </c>
      <c r="BS313" s="14">
        <f t="shared" si="401"/>
        <v>339409.00073231308</v>
      </c>
      <c r="BT313" s="34">
        <f t="shared" si="478"/>
        <v>29135.382129384936</v>
      </c>
      <c r="BU313" s="34">
        <f t="shared" si="402"/>
        <v>11.649375293073536</v>
      </c>
      <c r="BV313" s="54">
        <f t="shared" si="403"/>
        <v>310273.61860292812</v>
      </c>
      <c r="BW313">
        <f>IFERROR(VLOOKUP(AO313,'Model Failure data- Lines'!$A$37:$E$41,4,FALSE),'Model Failure data- Lines'!$D$37)</f>
        <v>0.40249999999999997</v>
      </c>
      <c r="BX313" s="14">
        <f t="shared" si="404"/>
        <v>300775.25934556586</v>
      </c>
      <c r="BY313" s="34">
        <f t="shared" si="405"/>
        <v>25987.316371913588</v>
      </c>
      <c r="BZ313" s="71">
        <f t="shared" si="406"/>
        <v>11.573925335000574</v>
      </c>
      <c r="CA313" s="71">
        <f t="shared" si="407"/>
        <v>274787.94297365227</v>
      </c>
      <c r="CB313" s="56">
        <v>1</v>
      </c>
      <c r="CC313">
        <f>IFERROR(VLOOKUP(AO313,'Model Failure data- Lines'!$A$37:$E$41,5,FALSE),'Model Failure data- Lines'!$E$37)</f>
        <v>0.28349999999999997</v>
      </c>
      <c r="CD313" s="14">
        <f t="shared" si="408"/>
        <v>211850.40006078986</v>
      </c>
      <c r="CE313" s="34">
        <f t="shared" si="409"/>
        <v>20674.873631980841</v>
      </c>
      <c r="CF313" s="34">
        <f t="shared" si="410"/>
        <v>10.246756707285986</v>
      </c>
      <c r="CG313" s="54">
        <f t="shared" si="411"/>
        <v>191175.52642880901</v>
      </c>
      <c r="CH313" t="e">
        <f>IFERROR(VLOOKUP(AO313,'Model Failure data- Lines'!#REF!,3,FALSE),'Model Failure data- Lines'!#REF!)</f>
        <v>#REF!</v>
      </c>
      <c r="CI313" s="14" t="e">
        <f t="shared" si="412"/>
        <v>#REF!</v>
      </c>
      <c r="CJ313" s="34">
        <f t="shared" si="413"/>
        <v>27945.883145466516</v>
      </c>
      <c r="CK313" s="34" t="e">
        <f t="shared" si="414"/>
        <v>#REF!</v>
      </c>
      <c r="CL313" s="54" t="e">
        <f t="shared" si="415"/>
        <v>#REF!</v>
      </c>
      <c r="CM313" t="e">
        <f>IFERROR(VLOOKUP(AO313,'Model Failure data- Lines'!#REF!,4,FALSE),'Model Failure data- Lines'!#REF!)</f>
        <v>#REF!</v>
      </c>
      <c r="CN313" s="14" t="e">
        <f t="shared" si="416"/>
        <v>#REF!</v>
      </c>
      <c r="CO313" s="34">
        <f t="shared" si="417"/>
        <v>23908.684111951381</v>
      </c>
      <c r="CP313" s="34" t="e">
        <f t="shared" si="418"/>
        <v>#REF!</v>
      </c>
      <c r="CQ313" s="54" t="e">
        <f t="shared" si="419"/>
        <v>#REF!</v>
      </c>
      <c r="CR313" t="e">
        <f>IFERROR(VLOOKUP(AO313,'Model Failure data- Lines'!#REF!,5,FALSE),'Model Failure data- Lines'!#REF!)</f>
        <v>#REF!</v>
      </c>
      <c r="CS313" s="14" t="e">
        <f t="shared" si="420"/>
        <v>#REF!</v>
      </c>
      <c r="CT313" s="34">
        <f t="shared" si="421"/>
        <v>17499.729861045416</v>
      </c>
      <c r="CU313" s="34" t="e">
        <f t="shared" si="422"/>
        <v>#REF!</v>
      </c>
      <c r="CV313" s="54" t="e">
        <f t="shared" si="423"/>
        <v>#REF!</v>
      </c>
      <c r="CW313" t="s">
        <v>322</v>
      </c>
      <c r="CY313">
        <v>1</v>
      </c>
      <c r="CZ313">
        <f t="shared" si="424"/>
        <v>274787.94297365227</v>
      </c>
      <c r="DA313" s="34">
        <f t="shared" si="425"/>
        <v>322.95955999999995</v>
      </c>
      <c r="DB313" s="34">
        <f t="shared" si="426"/>
        <v>24059.840717233663</v>
      </c>
      <c r="DC313" s="34">
        <f t="shared" si="427"/>
        <v>40185.334068332195</v>
      </c>
      <c r="DD313" s="9">
        <f t="shared" si="428"/>
        <v>236207.12499999997</v>
      </c>
      <c r="DE313" s="59">
        <f t="shared" si="429"/>
        <v>1.0737570659990561E-3</v>
      </c>
      <c r="DF313" s="59">
        <f t="shared" si="430"/>
        <v>7.9992751962324457E-2</v>
      </c>
      <c r="DG313" s="59">
        <f t="shared" si="431"/>
        <v>0.13360584961598379</v>
      </c>
      <c r="DH313" s="59">
        <f t="shared" si="432"/>
        <v>0.78532764135569255</v>
      </c>
      <c r="DI313" s="14">
        <f t="shared" si="433"/>
        <v>295.05549541930475</v>
      </c>
      <c r="DJ313" s="14">
        <f t="shared" si="434"/>
        <v>21981.043764528727</v>
      </c>
      <c r="DK313" s="14">
        <f t="shared" si="435"/>
        <v>36713.276585223313</v>
      </c>
      <c r="DL313" s="14">
        <f t="shared" si="436"/>
        <v>215798.56712848091</v>
      </c>
      <c r="DM313">
        <f t="shared" si="437"/>
        <v>191175.52642880904</v>
      </c>
      <c r="DN313" s="34">
        <f t="shared" si="438"/>
        <v>227.47586399999997</v>
      </c>
      <c r="DO313" s="34">
        <f t="shared" si="439"/>
        <v>16946.496505181971</v>
      </c>
      <c r="DP313" s="34">
        <f t="shared" si="440"/>
        <v>28304.45269160789</v>
      </c>
      <c r="DQ313" s="9">
        <f t="shared" si="441"/>
        <v>166371.97499999998</v>
      </c>
      <c r="DR313" s="59">
        <f t="shared" si="442"/>
        <v>1.0737570659990561E-3</v>
      </c>
      <c r="DS313" s="59">
        <f t="shared" si="443"/>
        <v>7.9992751962324457E-2</v>
      </c>
      <c r="DT313" s="59">
        <f t="shared" si="444"/>
        <v>0.13360584961598376</v>
      </c>
      <c r="DU313" s="59">
        <f t="shared" si="445"/>
        <v>0.78532764135569255</v>
      </c>
      <c r="DV313" s="14">
        <f t="shared" si="446"/>
        <v>205.276072349023</v>
      </c>
      <c r="DW313" s="14">
        <f t="shared" si="447"/>
        <v>15292.656466886525</v>
      </c>
      <c r="DX313" s="14">
        <f t="shared" si="448"/>
        <v>25542.168634303987</v>
      </c>
      <c r="DY313" s="14">
        <f t="shared" si="449"/>
        <v>150135.42525526945</v>
      </c>
      <c r="DZ313" s="34" t="e">
        <f t="shared" si="450"/>
        <v>#REF!</v>
      </c>
      <c r="EA313" s="34" t="e">
        <f t="shared" si="451"/>
        <v>#REF!</v>
      </c>
      <c r="EB313" s="34" t="e">
        <f t="shared" si="452"/>
        <v>#REF!</v>
      </c>
      <c r="EC313" s="34" t="e">
        <f t="shared" si="453"/>
        <v>#REF!</v>
      </c>
      <c r="ED313" s="34" t="e">
        <f t="shared" si="454"/>
        <v>#REF!</v>
      </c>
      <c r="EE313" s="59" t="e">
        <f t="shared" si="455"/>
        <v>#REF!</v>
      </c>
      <c r="EF313" s="59" t="e">
        <f t="shared" si="456"/>
        <v>#REF!</v>
      </c>
      <c r="EG313" s="59" t="e">
        <f t="shared" si="457"/>
        <v>#REF!</v>
      </c>
      <c r="EH313" s="59" t="e">
        <f t="shared" si="458"/>
        <v>#REF!</v>
      </c>
      <c r="EI313" s="14" t="e">
        <f t="shared" si="459"/>
        <v>#REF!</v>
      </c>
      <c r="EJ313" s="14" t="e">
        <f t="shared" si="460"/>
        <v>#REF!</v>
      </c>
      <c r="EK313" s="14" t="e">
        <f t="shared" si="461"/>
        <v>#REF!</v>
      </c>
      <c r="EL313" s="14" t="e">
        <f t="shared" si="462"/>
        <v>#REF!</v>
      </c>
      <c r="EM313" t="e">
        <f t="shared" si="463"/>
        <v>#REF!</v>
      </c>
      <c r="EN313" s="34" t="e">
        <f t="shared" si="464"/>
        <v>#REF!</v>
      </c>
      <c r="EO313" s="34" t="e">
        <f t="shared" si="465"/>
        <v>#REF!</v>
      </c>
      <c r="EP313" s="34" t="e">
        <f t="shared" si="466"/>
        <v>#REF!</v>
      </c>
      <c r="EQ313" s="34" t="e">
        <f t="shared" si="467"/>
        <v>#REF!</v>
      </c>
      <c r="ER313" s="59" t="e">
        <f t="shared" si="468"/>
        <v>#REF!</v>
      </c>
      <c r="ES313" s="59" t="e">
        <f t="shared" si="469"/>
        <v>#REF!</v>
      </c>
      <c r="ET313" s="59" t="e">
        <f t="shared" si="470"/>
        <v>#REF!</v>
      </c>
      <c r="EU313" s="59" t="e">
        <f t="shared" si="471"/>
        <v>#REF!</v>
      </c>
      <c r="EV313" s="14" t="e">
        <f t="shared" si="472"/>
        <v>#REF!</v>
      </c>
      <c r="EW313" s="14" t="e">
        <f t="shared" si="473"/>
        <v>#REF!</v>
      </c>
      <c r="EX313" s="14" t="e">
        <f t="shared" si="474"/>
        <v>#REF!</v>
      </c>
      <c r="EY313" s="14" t="e">
        <f t="shared" si="475"/>
        <v>#REF!</v>
      </c>
    </row>
    <row r="314" spans="1:155" x14ac:dyDescent="0.2">
      <c r="A314" s="17">
        <v>30443110</v>
      </c>
      <c r="B314" t="s">
        <v>99</v>
      </c>
      <c r="C314" t="s">
        <v>3773</v>
      </c>
      <c r="D314" t="s">
        <v>3774</v>
      </c>
      <c r="E314" t="s">
        <v>3611</v>
      </c>
      <c r="F314" t="s">
        <v>41</v>
      </c>
      <c r="G314" t="s">
        <v>42</v>
      </c>
      <c r="H314" t="s">
        <v>5406</v>
      </c>
      <c r="I314" t="s">
        <v>100</v>
      </c>
      <c r="J314" s="19" t="s">
        <v>101</v>
      </c>
      <c r="K314" t="s">
        <v>102</v>
      </c>
      <c r="L314">
        <v>1969</v>
      </c>
      <c r="M314">
        <f t="shared" si="385"/>
        <v>1969</v>
      </c>
      <c r="N314">
        <v>50</v>
      </c>
      <c r="O314" s="19">
        <f t="shared" si="386"/>
        <v>50</v>
      </c>
      <c r="P314" t="s">
        <v>83</v>
      </c>
      <c r="Q314" s="19" t="str">
        <f t="shared" si="387"/>
        <v>50-60</v>
      </c>
      <c r="R314" s="23">
        <v>353</v>
      </c>
      <c r="S314" s="15">
        <f t="shared" si="388"/>
        <v>0.35299999999999998</v>
      </c>
      <c r="T314">
        <v>30400955</v>
      </c>
      <c r="U314" t="s">
        <v>45</v>
      </c>
      <c r="V314" t="s">
        <v>55</v>
      </c>
      <c r="W314" t="s">
        <v>47</v>
      </c>
      <c r="X314" t="s">
        <v>48</v>
      </c>
      <c r="Y314" t="s">
        <v>103</v>
      </c>
      <c r="Z314" t="s">
        <v>3775</v>
      </c>
      <c r="AA314" t="s">
        <v>3776</v>
      </c>
      <c r="AB314" t="s">
        <v>658</v>
      </c>
      <c r="AC314">
        <v>1969</v>
      </c>
      <c r="AD314">
        <v>100</v>
      </c>
      <c r="AE314" t="str">
        <f t="shared" si="389"/>
        <v>&gt;80</v>
      </c>
      <c r="AF314">
        <v>-37.612161890000003</v>
      </c>
      <c r="AG314">
        <v>144.77873314999999</v>
      </c>
      <c r="AH314" t="s">
        <v>75</v>
      </c>
      <c r="AI314" t="s">
        <v>76</v>
      </c>
      <c r="AJ314" s="33" t="s">
        <v>108</v>
      </c>
      <c r="AL314" t="s">
        <v>78</v>
      </c>
      <c r="AM314" t="s">
        <v>109</v>
      </c>
      <c r="AN314">
        <v>500</v>
      </c>
      <c r="AO314" s="69">
        <v>4</v>
      </c>
      <c r="AP314">
        <v>2</v>
      </c>
      <c r="AQ314">
        <v>3</v>
      </c>
      <c r="AR314">
        <v>0</v>
      </c>
      <c r="AS314" s="82" t="str">
        <f t="shared" si="390"/>
        <v>Gw-3-0</v>
      </c>
      <c r="AT314" s="14">
        <f t="shared" si="391"/>
        <v>752</v>
      </c>
      <c r="AU314" s="81">
        <f>VLOOKUP(C314,Bushfire_Vlookup!$F$2:$H$12575,3,FALSE)</f>
        <v>33.417361</v>
      </c>
      <c r="AV314" s="14">
        <f>VLOOKUP(AS314,Safety_collateral_Vlookup!$J$3:$L$20,2,FALSE)</f>
        <v>2285140.7140716286</v>
      </c>
      <c r="AW314" s="14">
        <f>VLOOKUP(AS314,Safety_collateral_Vlookup!$J$3:$L$20,3,FALSE)</f>
        <v>25000</v>
      </c>
      <c r="AX314" s="48">
        <f t="shared" si="392"/>
        <v>2465758.1822386147</v>
      </c>
      <c r="AY314" s="49">
        <f t="shared" si="477"/>
        <v>26828</v>
      </c>
      <c r="AZ314" s="14">
        <v>76000</v>
      </c>
      <c r="BA314" s="16">
        <f t="shared" si="393"/>
        <v>91.909877077628394</v>
      </c>
      <c r="BB314" t="e">
        <f>IF(BA314&lt;=#REF!,#REF!,IF(BA314&lt;=#REF!,#REF!,IF(BA314&lt;=#REF!,#REF!,IF(BA314&lt;=#REF!,#REF!,#REF!))))</f>
        <v>#REF!</v>
      </c>
      <c r="BC314" s="51">
        <v>5</v>
      </c>
      <c r="BD314" s="21">
        <v>70</v>
      </c>
      <c r="BE314" s="21">
        <v>6.4399999999999999E-2</v>
      </c>
      <c r="BF314" s="26">
        <f t="shared" si="394"/>
        <v>1749.8883010777301</v>
      </c>
      <c r="BG314" s="21">
        <v>7</v>
      </c>
      <c r="BH314" s="21">
        <f t="shared" si="395"/>
        <v>54.6</v>
      </c>
      <c r="BI314" s="28">
        <f t="shared" si="396"/>
        <v>2.2519960070400004E-2</v>
      </c>
      <c r="BJ314" s="27">
        <f t="shared" si="397"/>
        <v>2.2519960070400004E-2</v>
      </c>
      <c r="BK314" s="28">
        <f t="shared" si="398"/>
        <v>0.34525945935897434</v>
      </c>
      <c r="BL314" s="35">
        <f t="shared" si="399"/>
        <v>31.732754469571773</v>
      </c>
      <c r="BM314" s="21" t="str">
        <f t="shared" si="400"/>
        <v>Cr5</v>
      </c>
      <c r="BN314" s="51">
        <v>5</v>
      </c>
      <c r="BO314" s="21">
        <v>1</v>
      </c>
      <c r="BP314" s="50" t="s">
        <v>5497</v>
      </c>
      <c r="BQ314" s="14">
        <v>752</v>
      </c>
      <c r="BR314">
        <f>IFERROR(VLOOKUP(AO314,'Model Failure data- Lines'!$A$37:$E$41,3,FALSE),'Model Failure data- Lines'!$C$37)</f>
        <v>0.45419999999999999</v>
      </c>
      <c r="BS314" s="14">
        <f t="shared" si="401"/>
        <v>1119947.3663727788</v>
      </c>
      <c r="BT314" s="34">
        <f t="shared" si="478"/>
        <v>23929.24590896436</v>
      </c>
      <c r="BU314" s="34">
        <f t="shared" si="402"/>
        <v>46.802451303040215</v>
      </c>
      <c r="BV314" s="54">
        <f t="shared" si="403"/>
        <v>1096018.1204638144</v>
      </c>
      <c r="BW314">
        <f>IFERROR(VLOOKUP(AO314,'Model Failure data- Lines'!$A$37:$E$41,4,FALSE),'Model Failure data- Lines'!$D$37)</f>
        <v>0.40249999999999997</v>
      </c>
      <c r="BX314" s="14">
        <f t="shared" si="404"/>
        <v>992467.66835104232</v>
      </c>
      <c r="BY314" s="34">
        <f t="shared" si="405"/>
        <v>21343.700975536285</v>
      </c>
      <c r="BZ314" s="71">
        <f t="shared" si="406"/>
        <v>46.499324062335234</v>
      </c>
      <c r="CA314" s="71">
        <f t="shared" si="407"/>
        <v>971123.96737550606</v>
      </c>
      <c r="CB314" s="56">
        <v>1</v>
      </c>
      <c r="CC314">
        <f>IFERROR(VLOOKUP(AO314,'Model Failure data- Lines'!$A$37:$E$41,5,FALSE),'Model Failure data- Lines'!$E$37)</f>
        <v>0.28349999999999997</v>
      </c>
      <c r="CD314" s="14">
        <f t="shared" si="408"/>
        <v>699042.44466464722</v>
      </c>
      <c r="CE314" s="34">
        <f t="shared" si="409"/>
        <v>16980.526738225308</v>
      </c>
      <c r="CF314" s="34">
        <f t="shared" si="410"/>
        <v>41.167300369488217</v>
      </c>
      <c r="CG314" s="54">
        <f t="shared" si="411"/>
        <v>682061.91792642185</v>
      </c>
      <c r="CH314" t="e">
        <f>IFERROR(VLOOKUP(AO314,'Model Failure data- Lines'!#REF!,3,FALSE),'Model Failure data- Lines'!#REF!)</f>
        <v>#REF!</v>
      </c>
      <c r="CI314" s="14" t="e">
        <f t="shared" si="412"/>
        <v>#REF!</v>
      </c>
      <c r="CJ314" s="34">
        <f t="shared" si="413"/>
        <v>22952.295836085807</v>
      </c>
      <c r="CK314" s="34" t="e">
        <f t="shared" si="414"/>
        <v>#REF!</v>
      </c>
      <c r="CL314" s="54" t="e">
        <f t="shared" si="415"/>
        <v>#REF!</v>
      </c>
      <c r="CM314" t="e">
        <f>IFERROR(VLOOKUP(AO314,'Model Failure data- Lines'!#REF!,4,FALSE),'Model Failure data- Lines'!#REF!)</f>
        <v>#REF!</v>
      </c>
      <c r="CN314" s="14" t="e">
        <f t="shared" si="416"/>
        <v>#REF!</v>
      </c>
      <c r="CO314" s="34">
        <f t="shared" si="417"/>
        <v>19636.494861607342</v>
      </c>
      <c r="CP314" s="34" t="e">
        <f t="shared" si="418"/>
        <v>#REF!</v>
      </c>
      <c r="CQ314" s="54" t="e">
        <f t="shared" si="419"/>
        <v>#REF!</v>
      </c>
      <c r="CR314" t="e">
        <f>IFERROR(VLOOKUP(AO314,'Model Failure data- Lines'!#REF!,5,FALSE),'Model Failure data- Lines'!#REF!)</f>
        <v>#REF!</v>
      </c>
      <c r="CS314" s="14" t="e">
        <f t="shared" si="420"/>
        <v>#REF!</v>
      </c>
      <c r="CT314" s="34">
        <f t="shared" si="421"/>
        <v>14372.742300951679</v>
      </c>
      <c r="CU314" s="34" t="e">
        <f t="shared" si="422"/>
        <v>#REF!</v>
      </c>
      <c r="CV314" s="54" t="e">
        <f t="shared" si="423"/>
        <v>#REF!</v>
      </c>
      <c r="CW314" t="s">
        <v>658</v>
      </c>
      <c r="CY314">
        <v>1</v>
      </c>
      <c r="CZ314">
        <f t="shared" si="424"/>
        <v>971123.96737550595</v>
      </c>
      <c r="DA314" s="34">
        <f t="shared" si="425"/>
        <v>322.95955999999995</v>
      </c>
      <c r="DB314" s="34">
        <f t="shared" si="426"/>
        <v>14.351670485267498</v>
      </c>
      <c r="DC314" s="34">
        <f t="shared" si="427"/>
        <v>981393.66962055711</v>
      </c>
      <c r="DD314" s="9">
        <f t="shared" si="428"/>
        <v>10736.687499999998</v>
      </c>
      <c r="DE314" s="59">
        <f t="shared" si="429"/>
        <v>3.2541066102091605E-4</v>
      </c>
      <c r="DF314" s="59">
        <f t="shared" si="430"/>
        <v>1.4460592463543324E-5</v>
      </c>
      <c r="DG314" s="59">
        <f t="shared" si="431"/>
        <v>0.98884195517534157</v>
      </c>
      <c r="DH314" s="59">
        <f t="shared" si="432"/>
        <v>1.081817357117407E-2</v>
      </c>
      <c r="DI314" s="14">
        <f t="shared" si="433"/>
        <v>316.01409215691791</v>
      </c>
      <c r="DJ314" s="14">
        <f t="shared" si="434"/>
        <v>14.043027923796537</v>
      </c>
      <c r="DK314" s="14">
        <f t="shared" si="435"/>
        <v>960288.12261722994</v>
      </c>
      <c r="DL314" s="14">
        <f t="shared" si="436"/>
        <v>10505.78763819541</v>
      </c>
      <c r="DM314">
        <f t="shared" si="437"/>
        <v>682061.91792642185</v>
      </c>
      <c r="DN314" s="34">
        <f t="shared" si="438"/>
        <v>227.47586399999997</v>
      </c>
      <c r="DO314" s="34">
        <f t="shared" si="439"/>
        <v>10.108567907014498</v>
      </c>
      <c r="DP314" s="34">
        <f t="shared" si="440"/>
        <v>691242.49773274013</v>
      </c>
      <c r="DQ314" s="9">
        <f t="shared" si="441"/>
        <v>7562.3624999999984</v>
      </c>
      <c r="DR314" s="59">
        <f t="shared" si="442"/>
        <v>3.2541066102091605E-4</v>
      </c>
      <c r="DS314" s="59">
        <f t="shared" si="443"/>
        <v>1.4460592463543324E-5</v>
      </c>
      <c r="DT314" s="59">
        <f t="shared" si="444"/>
        <v>0.98884195517534135</v>
      </c>
      <c r="DU314" s="59">
        <f t="shared" si="445"/>
        <v>1.0818173571174068E-2</v>
      </c>
      <c r="DV314" s="14">
        <f t="shared" si="446"/>
        <v>221.95021956963075</v>
      </c>
      <c r="DW314" s="14">
        <f t="shared" si="447"/>
        <v>9.8630194300367204</v>
      </c>
      <c r="DX314" s="14">
        <f t="shared" si="448"/>
        <v>674451.44047300622</v>
      </c>
      <c r="DY314" s="14">
        <f t="shared" si="449"/>
        <v>7378.6642144159141</v>
      </c>
      <c r="DZ314" s="34" t="e">
        <f t="shared" si="450"/>
        <v>#REF!</v>
      </c>
      <c r="EA314" s="34" t="e">
        <f t="shared" si="451"/>
        <v>#REF!</v>
      </c>
      <c r="EB314" s="34" t="e">
        <f t="shared" si="452"/>
        <v>#REF!</v>
      </c>
      <c r="EC314" s="34" t="e">
        <f t="shared" si="453"/>
        <v>#REF!</v>
      </c>
      <c r="ED314" s="34" t="e">
        <f t="shared" si="454"/>
        <v>#REF!</v>
      </c>
      <c r="EE314" s="59" t="e">
        <f t="shared" si="455"/>
        <v>#REF!</v>
      </c>
      <c r="EF314" s="59" t="e">
        <f t="shared" si="456"/>
        <v>#REF!</v>
      </c>
      <c r="EG314" s="59" t="e">
        <f t="shared" si="457"/>
        <v>#REF!</v>
      </c>
      <c r="EH314" s="59" t="e">
        <f t="shared" si="458"/>
        <v>#REF!</v>
      </c>
      <c r="EI314" s="14" t="e">
        <f t="shared" si="459"/>
        <v>#REF!</v>
      </c>
      <c r="EJ314" s="14" t="e">
        <f t="shared" si="460"/>
        <v>#REF!</v>
      </c>
      <c r="EK314" s="14" t="e">
        <f t="shared" si="461"/>
        <v>#REF!</v>
      </c>
      <c r="EL314" s="14" t="e">
        <f t="shared" si="462"/>
        <v>#REF!</v>
      </c>
      <c r="EM314" t="e">
        <f t="shared" si="463"/>
        <v>#REF!</v>
      </c>
      <c r="EN314" s="34" t="e">
        <f t="shared" si="464"/>
        <v>#REF!</v>
      </c>
      <c r="EO314" s="34" t="e">
        <f t="shared" si="465"/>
        <v>#REF!</v>
      </c>
      <c r="EP314" s="34" t="e">
        <f t="shared" si="466"/>
        <v>#REF!</v>
      </c>
      <c r="EQ314" s="34" t="e">
        <f t="shared" si="467"/>
        <v>#REF!</v>
      </c>
      <c r="ER314" s="59" t="e">
        <f t="shared" si="468"/>
        <v>#REF!</v>
      </c>
      <c r="ES314" s="59" t="e">
        <f t="shared" si="469"/>
        <v>#REF!</v>
      </c>
      <c r="ET314" s="59" t="e">
        <f t="shared" si="470"/>
        <v>#REF!</v>
      </c>
      <c r="EU314" s="59" t="e">
        <f t="shared" si="471"/>
        <v>#REF!</v>
      </c>
      <c r="EV314" s="14" t="e">
        <f t="shared" si="472"/>
        <v>#REF!</v>
      </c>
      <c r="EW314" s="14" t="e">
        <f t="shared" si="473"/>
        <v>#REF!</v>
      </c>
      <c r="EX314" s="14" t="e">
        <f t="shared" si="474"/>
        <v>#REF!</v>
      </c>
      <c r="EY314" s="14" t="e">
        <f t="shared" si="475"/>
        <v>#REF!</v>
      </c>
    </row>
    <row r="315" spans="1:155" x14ac:dyDescent="0.2">
      <c r="A315" s="17">
        <v>30082673</v>
      </c>
      <c r="B315" t="s">
        <v>62</v>
      </c>
      <c r="C315" t="s">
        <v>2044</v>
      </c>
      <c r="D315" t="s">
        <v>2045</v>
      </c>
      <c r="E315" t="s">
        <v>2046</v>
      </c>
      <c r="F315" t="s">
        <v>66</v>
      </c>
      <c r="G315" t="s">
        <v>42</v>
      </c>
      <c r="H315" t="s">
        <v>2047</v>
      </c>
      <c r="I315" t="s">
        <v>68</v>
      </c>
      <c r="J315" s="19" t="s">
        <v>69</v>
      </c>
      <c r="K315" t="s">
        <v>70</v>
      </c>
      <c r="L315">
        <v>1967</v>
      </c>
      <c r="M315">
        <f t="shared" si="385"/>
        <v>1967</v>
      </c>
      <c r="N315">
        <v>52</v>
      </c>
      <c r="O315" s="19">
        <f t="shared" si="386"/>
        <v>52</v>
      </c>
      <c r="P315" t="s">
        <v>80</v>
      </c>
      <c r="Q315" s="19" t="str">
        <f t="shared" si="387"/>
        <v>50-60</v>
      </c>
      <c r="R315" s="23">
        <v>304.8</v>
      </c>
      <c r="S315" s="15">
        <f t="shared" si="388"/>
        <v>0.30480000000000002</v>
      </c>
      <c r="T315">
        <v>30259531</v>
      </c>
      <c r="U315" t="s">
        <v>45</v>
      </c>
      <c r="V315" t="s">
        <v>46</v>
      </c>
      <c r="W315" t="s">
        <v>47</v>
      </c>
      <c r="X315" t="s">
        <v>48</v>
      </c>
      <c r="Z315" t="s">
        <v>2048</v>
      </c>
      <c r="AA315" t="s">
        <v>2049</v>
      </c>
      <c r="AB315" t="s">
        <v>501</v>
      </c>
      <c r="AC315">
        <v>1967</v>
      </c>
      <c r="AD315">
        <v>104</v>
      </c>
      <c r="AE315" t="str">
        <f t="shared" si="389"/>
        <v>&gt;80</v>
      </c>
      <c r="AF315">
        <v>-37.667454769999999</v>
      </c>
      <c r="AG315">
        <v>145.04485356000001</v>
      </c>
      <c r="AH315" t="s">
        <v>75</v>
      </c>
      <c r="AI315" t="s">
        <v>76</v>
      </c>
      <c r="AJ315" s="33" t="s">
        <v>232</v>
      </c>
      <c r="AL315" t="s">
        <v>78</v>
      </c>
      <c r="AM315" t="s">
        <v>79</v>
      </c>
      <c r="AN315">
        <v>220</v>
      </c>
      <c r="AO315" s="69">
        <v>4</v>
      </c>
      <c r="AP315">
        <v>2</v>
      </c>
      <c r="AQ315">
        <v>0</v>
      </c>
      <c r="AR315">
        <v>1</v>
      </c>
      <c r="AS315" s="82" t="str">
        <f t="shared" si="390"/>
        <v>Gw-0-1</v>
      </c>
      <c r="AT315" s="14">
        <f t="shared" si="391"/>
        <v>40000</v>
      </c>
      <c r="AU315" s="81">
        <f>VLOOKUP(C315,Bushfire_Vlookup!$F$2:$H$12575,3,FALSE)</f>
        <v>846.61044900000002</v>
      </c>
      <c r="AV315" s="14">
        <f>VLOOKUP(AS315,Safety_collateral_Vlookup!$J$3:$L$20,2,FALSE)</f>
        <v>11570.139925214824</v>
      </c>
      <c r="AW315" s="14">
        <f>VLOOKUP(AS315,Safety_collateral_Vlookup!$J$3:$L$20,3,FALSE)</f>
        <v>148000</v>
      </c>
      <c r="AX315" s="48">
        <f t="shared" si="392"/>
        <v>213844.67264928721</v>
      </c>
      <c r="AY315" s="49">
        <f t="shared" si="477"/>
        <v>23164.800000000003</v>
      </c>
      <c r="AZ315" s="14">
        <v>76000</v>
      </c>
      <c r="BA315" s="16">
        <f t="shared" si="393"/>
        <v>9.2314491232079359</v>
      </c>
      <c r="BB315" t="e">
        <f>IF(BA315&lt;=#REF!,#REF!,IF(BA315&lt;=#REF!,#REF!,IF(BA315&lt;=#REF!,#REF!,IF(BA315&lt;=#REF!,#REF!,#REF!))))</f>
        <v>#REF!</v>
      </c>
      <c r="BC315" s="51">
        <v>4</v>
      </c>
      <c r="BD315" s="21">
        <v>70</v>
      </c>
      <c r="BE315" s="21">
        <v>6.4399999999999999E-2</v>
      </c>
      <c r="BF315" s="26">
        <f t="shared" si="394"/>
        <v>1510.9517115254737</v>
      </c>
      <c r="BG315" s="21">
        <v>7</v>
      </c>
      <c r="BH315" s="21">
        <f t="shared" si="395"/>
        <v>54.6</v>
      </c>
      <c r="BI315" s="28">
        <f t="shared" si="396"/>
        <v>2.2519960070400004E-2</v>
      </c>
      <c r="BJ315" s="27">
        <f t="shared" si="397"/>
        <v>2.2519960070400004E-2</v>
      </c>
      <c r="BK315" s="28">
        <f t="shared" si="398"/>
        <v>0.34525945935897434</v>
      </c>
      <c r="BL315" s="35">
        <f t="shared" si="399"/>
        <v>3.1872451333786498</v>
      </c>
      <c r="BM315" s="21" t="str">
        <f t="shared" si="400"/>
        <v>Cr4</v>
      </c>
      <c r="BN315" s="51">
        <v>4</v>
      </c>
      <c r="BO315" s="21">
        <v>1</v>
      </c>
      <c r="BP315" s="50" t="s">
        <v>5497</v>
      </c>
      <c r="BQ315" s="14">
        <v>40000</v>
      </c>
      <c r="BR315">
        <f>IFERROR(VLOOKUP(AO315,'Model Failure data- Lines'!$A$37:$E$41,3,FALSE),'Model Failure data- Lines'!$C$37)</f>
        <v>0.45419999999999999</v>
      </c>
      <c r="BS315" s="14">
        <f t="shared" si="401"/>
        <v>97128.250317306243</v>
      </c>
      <c r="BT315" s="34">
        <f t="shared" si="478"/>
        <v>20661.853124794157</v>
      </c>
      <c r="BU315" s="34">
        <f t="shared" si="402"/>
        <v>4.7008489379276757</v>
      </c>
      <c r="BV315" s="54">
        <f t="shared" si="403"/>
        <v>76466.397192512086</v>
      </c>
      <c r="BW315">
        <f>IFERROR(VLOOKUP(AO315,'Model Failure data- Lines'!$A$37:$E$41,4,FALSE),'Model Failure data- Lines'!$D$37)</f>
        <v>0.40249999999999997</v>
      </c>
      <c r="BX315" s="14">
        <f t="shared" si="404"/>
        <v>86072.480741338091</v>
      </c>
      <c r="BY315" s="34">
        <f t="shared" si="405"/>
        <v>18429.348604372412</v>
      </c>
      <c r="BZ315" s="71">
        <f t="shared" si="406"/>
        <v>4.6704027683820124</v>
      </c>
      <c r="CA315" s="71">
        <f t="shared" si="407"/>
        <v>67643.13213696568</v>
      </c>
      <c r="CB315" s="56">
        <v>1</v>
      </c>
      <c r="CC315">
        <f>IFERROR(VLOOKUP(AO315,'Model Failure data- Lines'!$A$37:$E$41,5,FALSE),'Model Failure data- Lines'!$E$37)</f>
        <v>0.28349999999999997</v>
      </c>
      <c r="CD315" s="14">
        <f t="shared" si="408"/>
        <v>60624.964696072922</v>
      </c>
      <c r="CE315" s="34">
        <f t="shared" si="409"/>
        <v>14661.939234592277</v>
      </c>
      <c r="CF315" s="34">
        <f t="shared" si="410"/>
        <v>4.1348530863529254</v>
      </c>
      <c r="CG315" s="54">
        <f t="shared" si="411"/>
        <v>45963.025461480647</v>
      </c>
      <c r="CH315" t="e">
        <f>IFERROR(VLOOKUP(AO315,'Model Failure data- Lines'!#REF!,3,FALSE),'Model Failure data- Lines'!#REF!)</f>
        <v>#REF!</v>
      </c>
      <c r="CI315" s="14" t="e">
        <f t="shared" si="412"/>
        <v>#REF!</v>
      </c>
      <c r="CJ315" s="34">
        <f t="shared" si="413"/>
        <v>19818.299634104686</v>
      </c>
      <c r="CK315" s="34" t="e">
        <f t="shared" si="414"/>
        <v>#REF!</v>
      </c>
      <c r="CL315" s="54" t="e">
        <f t="shared" si="415"/>
        <v>#REF!</v>
      </c>
      <c r="CM315" t="e">
        <f>IFERROR(VLOOKUP(AO315,'Model Failure data- Lines'!#REF!,4,FALSE),'Model Failure data- Lines'!#REF!)</f>
        <v>#REF!</v>
      </c>
      <c r="CN315" s="14" t="e">
        <f t="shared" si="416"/>
        <v>#REF!</v>
      </c>
      <c r="CO315" s="34">
        <f t="shared" si="417"/>
        <v>16955.251087302888</v>
      </c>
      <c r="CP315" s="34" t="e">
        <f t="shared" si="418"/>
        <v>#REF!</v>
      </c>
      <c r="CQ315" s="54" t="e">
        <f t="shared" si="419"/>
        <v>#REF!</v>
      </c>
      <c r="CR315" t="e">
        <f>IFERROR(VLOOKUP(AO315,'Model Failure data- Lines'!#REF!,5,FALSE),'Model Failure data- Lines'!#REF!)</f>
        <v>#REF!</v>
      </c>
      <c r="CS315" s="14" t="e">
        <f t="shared" si="420"/>
        <v>#REF!</v>
      </c>
      <c r="CT315" s="34">
        <f t="shared" si="421"/>
        <v>12410.231879122017</v>
      </c>
      <c r="CU315" s="34" t="e">
        <f t="shared" si="422"/>
        <v>#REF!</v>
      </c>
      <c r="CV315" s="54" t="e">
        <f t="shared" si="423"/>
        <v>#REF!</v>
      </c>
      <c r="CW315" t="s">
        <v>501</v>
      </c>
      <c r="CY315">
        <v>1</v>
      </c>
      <c r="CZ315">
        <f t="shared" si="424"/>
        <v>67643.13213696568</v>
      </c>
      <c r="DA315" s="34">
        <f t="shared" si="425"/>
        <v>17178.699999999997</v>
      </c>
      <c r="DB315" s="34">
        <f t="shared" si="426"/>
        <v>363.59167300590747</v>
      </c>
      <c r="DC315" s="34">
        <f t="shared" si="427"/>
        <v>4968.9990683321967</v>
      </c>
      <c r="DD315" s="9">
        <f t="shared" si="428"/>
        <v>63561.189999999995</v>
      </c>
      <c r="DE315" s="59">
        <f t="shared" si="429"/>
        <v>0.19958411622438077</v>
      </c>
      <c r="DF315" s="59">
        <f t="shared" si="430"/>
        <v>4.2242499562497801E-3</v>
      </c>
      <c r="DG315" s="59">
        <f t="shared" si="431"/>
        <v>5.7730403789160591E-2</v>
      </c>
      <c r="DH315" s="59">
        <f t="shared" si="432"/>
        <v>0.73846123003020891</v>
      </c>
      <c r="DI315" s="14">
        <f t="shared" si="433"/>
        <v>13500.494746205304</v>
      </c>
      <c r="DJ315" s="14">
        <f t="shared" si="434"/>
        <v>285.74149797017532</v>
      </c>
      <c r="DK315" s="14">
        <f t="shared" si="435"/>
        <v>3905.065331830574</v>
      </c>
      <c r="DL315" s="14">
        <f t="shared" si="436"/>
        <v>49951.830560959628</v>
      </c>
      <c r="DM315">
        <f t="shared" si="437"/>
        <v>45963.025461480647</v>
      </c>
      <c r="DN315" s="34">
        <f t="shared" si="438"/>
        <v>12099.779999999999</v>
      </c>
      <c r="DO315" s="34">
        <f t="shared" si="439"/>
        <v>256.09500446503046</v>
      </c>
      <c r="DP315" s="34">
        <f t="shared" si="440"/>
        <v>3499.9036916078949</v>
      </c>
      <c r="DQ315" s="9">
        <f t="shared" si="441"/>
        <v>44769.185999999994</v>
      </c>
      <c r="DR315" s="59">
        <f t="shared" si="442"/>
        <v>0.19958411622438077</v>
      </c>
      <c r="DS315" s="59">
        <f t="shared" si="443"/>
        <v>4.2242499562497792E-3</v>
      </c>
      <c r="DT315" s="59">
        <f t="shared" si="444"/>
        <v>5.7730403789160584E-2</v>
      </c>
      <c r="DU315" s="59">
        <f t="shared" si="445"/>
        <v>0.7384612300302088</v>
      </c>
      <c r="DV315" s="14">
        <f t="shared" si="446"/>
        <v>9173.489815728326</v>
      </c>
      <c r="DW315" s="14">
        <f t="shared" si="447"/>
        <v>194.1593082947671</v>
      </c>
      <c r="DX315" s="14">
        <f t="shared" si="448"/>
        <v>2653.4640192627467</v>
      </c>
      <c r="DY315" s="14">
        <f t="shared" si="449"/>
        <v>33941.912318194802</v>
      </c>
      <c r="DZ315" s="34" t="e">
        <f t="shared" si="450"/>
        <v>#REF!</v>
      </c>
      <c r="EA315" s="34" t="e">
        <f t="shared" si="451"/>
        <v>#REF!</v>
      </c>
      <c r="EB315" s="34" t="e">
        <f t="shared" si="452"/>
        <v>#REF!</v>
      </c>
      <c r="EC315" s="34" t="e">
        <f t="shared" si="453"/>
        <v>#REF!</v>
      </c>
      <c r="ED315" s="34" t="e">
        <f t="shared" si="454"/>
        <v>#REF!</v>
      </c>
      <c r="EE315" s="59" t="e">
        <f t="shared" si="455"/>
        <v>#REF!</v>
      </c>
      <c r="EF315" s="59" t="e">
        <f t="shared" si="456"/>
        <v>#REF!</v>
      </c>
      <c r="EG315" s="59" t="e">
        <f t="shared" si="457"/>
        <v>#REF!</v>
      </c>
      <c r="EH315" s="59" t="e">
        <f t="shared" si="458"/>
        <v>#REF!</v>
      </c>
      <c r="EI315" s="14" t="e">
        <f t="shared" si="459"/>
        <v>#REF!</v>
      </c>
      <c r="EJ315" s="14" t="e">
        <f t="shared" si="460"/>
        <v>#REF!</v>
      </c>
      <c r="EK315" s="14" t="e">
        <f t="shared" si="461"/>
        <v>#REF!</v>
      </c>
      <c r="EL315" s="14" t="e">
        <f t="shared" si="462"/>
        <v>#REF!</v>
      </c>
      <c r="EM315" t="e">
        <f t="shared" si="463"/>
        <v>#REF!</v>
      </c>
      <c r="EN315" s="34" t="e">
        <f t="shared" si="464"/>
        <v>#REF!</v>
      </c>
      <c r="EO315" s="34" t="e">
        <f t="shared" si="465"/>
        <v>#REF!</v>
      </c>
      <c r="EP315" s="34" t="e">
        <f t="shared" si="466"/>
        <v>#REF!</v>
      </c>
      <c r="EQ315" s="34" t="e">
        <f t="shared" si="467"/>
        <v>#REF!</v>
      </c>
      <c r="ER315" s="59" t="e">
        <f t="shared" si="468"/>
        <v>#REF!</v>
      </c>
      <c r="ES315" s="59" t="e">
        <f t="shared" si="469"/>
        <v>#REF!</v>
      </c>
      <c r="ET315" s="59" t="e">
        <f t="shared" si="470"/>
        <v>#REF!</v>
      </c>
      <c r="EU315" s="59" t="e">
        <f t="shared" si="471"/>
        <v>#REF!</v>
      </c>
      <c r="EV315" s="14" t="e">
        <f t="shared" si="472"/>
        <v>#REF!</v>
      </c>
      <c r="EW315" s="14" t="e">
        <f t="shared" si="473"/>
        <v>#REF!</v>
      </c>
      <c r="EX315" s="14" t="e">
        <f t="shared" si="474"/>
        <v>#REF!</v>
      </c>
      <c r="EY315" s="14" t="e">
        <f t="shared" si="475"/>
        <v>#REF!</v>
      </c>
    </row>
    <row r="316" spans="1:155" x14ac:dyDescent="0.2">
      <c r="A316" s="17">
        <v>30142473</v>
      </c>
      <c r="B316" t="s">
        <v>62</v>
      </c>
      <c r="C316" t="s">
        <v>225</v>
      </c>
      <c r="D316" t="s">
        <v>226</v>
      </c>
      <c r="E316" t="s">
        <v>227</v>
      </c>
      <c r="F316" t="s">
        <v>66</v>
      </c>
      <c r="G316" t="s">
        <v>42</v>
      </c>
      <c r="H316" t="s">
        <v>2771</v>
      </c>
      <c r="I316" t="s">
        <v>68</v>
      </c>
      <c r="J316" s="19" t="s">
        <v>69</v>
      </c>
      <c r="K316" t="s">
        <v>70</v>
      </c>
      <c r="L316">
        <v>1967</v>
      </c>
      <c r="M316">
        <f t="shared" si="385"/>
        <v>1967</v>
      </c>
      <c r="N316">
        <v>52</v>
      </c>
      <c r="O316" s="19">
        <f t="shared" si="386"/>
        <v>52</v>
      </c>
      <c r="P316" t="s">
        <v>80</v>
      </c>
      <c r="Q316" s="19" t="str">
        <f t="shared" si="387"/>
        <v>50-60</v>
      </c>
      <c r="R316" s="23">
        <v>335.6</v>
      </c>
      <c r="S316" s="15">
        <f t="shared" si="388"/>
        <v>0.33560000000000001</v>
      </c>
      <c r="T316">
        <v>30312776</v>
      </c>
      <c r="U316" t="s">
        <v>45</v>
      </c>
      <c r="V316" t="s">
        <v>46</v>
      </c>
      <c r="W316" t="s">
        <v>47</v>
      </c>
      <c r="X316" t="s">
        <v>48</v>
      </c>
      <c r="Z316" t="s">
        <v>229</v>
      </c>
      <c r="AA316" t="s">
        <v>230</v>
      </c>
      <c r="AB316" t="s">
        <v>231</v>
      </c>
      <c r="AC316">
        <v>1967</v>
      </c>
      <c r="AD316">
        <v>104</v>
      </c>
      <c r="AE316" t="str">
        <f t="shared" si="389"/>
        <v>&gt;80</v>
      </c>
      <c r="AF316">
        <v>-37.682391789999997</v>
      </c>
      <c r="AG316">
        <v>145.02508136</v>
      </c>
      <c r="AH316" t="s">
        <v>75</v>
      </c>
      <c r="AI316" t="s">
        <v>76</v>
      </c>
      <c r="AJ316" s="33" t="s">
        <v>232</v>
      </c>
      <c r="AL316" t="s">
        <v>78</v>
      </c>
      <c r="AM316" t="s">
        <v>79</v>
      </c>
      <c r="AN316">
        <v>220</v>
      </c>
      <c r="AO316" s="69">
        <v>4</v>
      </c>
      <c r="AP316">
        <v>2</v>
      </c>
      <c r="AQ316">
        <v>0</v>
      </c>
      <c r="AR316">
        <v>2</v>
      </c>
      <c r="AS316" s="82" t="str">
        <f t="shared" si="390"/>
        <v>Gw-0-2</v>
      </c>
      <c r="AT316" s="14">
        <f t="shared" si="391"/>
        <v>40000</v>
      </c>
      <c r="AU316" s="81">
        <f>VLOOKUP(C316,Bushfire_Vlookup!$F$2:$H$12575,3,FALSE)</f>
        <v>664.81941700000004</v>
      </c>
      <c r="AV316" s="14">
        <f>VLOOKUP(AS316,Safety_collateral_Vlookup!$J$3:$L$20,2,FALSE)</f>
        <v>93570.139925214826</v>
      </c>
      <c r="AW316" s="14">
        <f>VLOOKUP(AS316,Safety_collateral_Vlookup!$J$3:$L$20,3,FALSE)</f>
        <v>550000</v>
      </c>
      <c r="AX316" s="48">
        <f t="shared" si="392"/>
        <v>730078.70161814324</v>
      </c>
      <c r="AY316" s="49">
        <f t="shared" si="477"/>
        <v>25505.600000000002</v>
      </c>
      <c r="AZ316" s="14">
        <v>76000</v>
      </c>
      <c r="BA316" s="16">
        <f t="shared" si="393"/>
        <v>28.624251208289284</v>
      </c>
      <c r="BB316" t="e">
        <f>IF(BA316&lt;=#REF!,#REF!,IF(BA316&lt;=#REF!,#REF!,IF(BA316&lt;=#REF!,#REF!,IF(BA316&lt;=#REF!,#REF!,#REF!))))</f>
        <v>#REF!</v>
      </c>
      <c r="BC316" s="51">
        <v>5</v>
      </c>
      <c r="BD316" s="21">
        <v>70</v>
      </c>
      <c r="BE316" s="21">
        <v>6.4399999999999999E-2</v>
      </c>
      <c r="BF316" s="26">
        <f t="shared" si="394"/>
        <v>1663.6331836874963</v>
      </c>
      <c r="BG316" s="21">
        <v>7</v>
      </c>
      <c r="BH316" s="21">
        <f t="shared" si="395"/>
        <v>54.6</v>
      </c>
      <c r="BI316" s="28">
        <f t="shared" si="396"/>
        <v>2.2519960070400004E-2</v>
      </c>
      <c r="BJ316" s="27">
        <f t="shared" si="397"/>
        <v>2.2519960070400004E-2</v>
      </c>
      <c r="BK316" s="28">
        <f t="shared" si="398"/>
        <v>0.34525945935897445</v>
      </c>
      <c r="BL316" s="35">
        <f t="shared" si="399"/>
        <v>9.8827934967294304</v>
      </c>
      <c r="BM316" s="21" t="str">
        <f t="shared" si="400"/>
        <v>Cr4</v>
      </c>
      <c r="BN316" s="51">
        <v>4</v>
      </c>
      <c r="BO316" s="21">
        <v>1</v>
      </c>
      <c r="BP316" s="50" t="s">
        <v>5497</v>
      </c>
      <c r="BQ316" s="14">
        <v>40000</v>
      </c>
      <c r="BR316">
        <f>IFERROR(VLOOKUP(AO316,'Model Failure data- Lines'!$A$37:$E$41,3,FALSE),'Model Failure data- Lines'!$C$37)</f>
        <v>0.45419999999999999</v>
      </c>
      <c r="BS316" s="14">
        <f t="shared" si="401"/>
        <v>331601.74627496063</v>
      </c>
      <c r="BT316" s="34">
        <f t="shared" si="478"/>
        <v>22749.730671525325</v>
      </c>
      <c r="BU316" s="34">
        <f t="shared" si="402"/>
        <v>14.576073495674812</v>
      </c>
      <c r="BV316" s="54">
        <f t="shared" si="403"/>
        <v>308852.01560343528</v>
      </c>
      <c r="BW316">
        <f>IFERROR(VLOOKUP(AO316,'Model Failure data- Lines'!$A$37:$E$41,4,FALSE),'Model Failure data- Lines'!$D$37)</f>
        <v>0.40249999999999997</v>
      </c>
      <c r="BX316" s="14">
        <f t="shared" si="404"/>
        <v>293856.67740130262</v>
      </c>
      <c r="BY316" s="34">
        <f t="shared" si="405"/>
        <v>20291.631862294555</v>
      </c>
      <c r="BZ316" s="71">
        <f t="shared" si="406"/>
        <v>14.481668078521588</v>
      </c>
      <c r="CA316" s="71">
        <f t="shared" si="407"/>
        <v>273565.04553900805</v>
      </c>
      <c r="CB316" s="56">
        <v>1</v>
      </c>
      <c r="CC316">
        <f>IFERROR(VLOOKUP(AO316,'Model Failure data- Lines'!$A$37:$E$41,5,FALSE),'Model Failure data- Lines'!$E$37)</f>
        <v>0.28349999999999997</v>
      </c>
      <c r="CD316" s="14">
        <f t="shared" si="408"/>
        <v>206977.31190874358</v>
      </c>
      <c r="CE316" s="34">
        <f t="shared" si="409"/>
        <v>16143.52627010882</v>
      </c>
      <c r="CF316" s="34">
        <f t="shared" si="410"/>
        <v>12.821071954519661</v>
      </c>
      <c r="CG316" s="54">
        <f t="shared" si="411"/>
        <v>190833.78563863476</v>
      </c>
      <c r="CH316" t="e">
        <f>IFERROR(VLOOKUP(AO316,'Model Failure data- Lines'!#REF!,3,FALSE),'Model Failure data- Lines'!#REF!)</f>
        <v>#REF!</v>
      </c>
      <c r="CI316" s="14" t="e">
        <f t="shared" si="412"/>
        <v>#REF!</v>
      </c>
      <c r="CJ316" s="34">
        <f t="shared" si="413"/>
        <v>21820.936211304241</v>
      </c>
      <c r="CK316" s="34" t="e">
        <f t="shared" si="414"/>
        <v>#REF!</v>
      </c>
      <c r="CL316" s="54" t="e">
        <f t="shared" si="415"/>
        <v>#REF!</v>
      </c>
      <c r="CM316" t="e">
        <f>IFERROR(VLOOKUP(AO316,'Model Failure data- Lines'!#REF!,4,FALSE),'Model Failure data- Lines'!#REF!)</f>
        <v>#REF!</v>
      </c>
      <c r="CN316" s="14" t="e">
        <f t="shared" si="416"/>
        <v>#REF!</v>
      </c>
      <c r="CO316" s="34">
        <f t="shared" si="417"/>
        <v>18668.576984576273</v>
      </c>
      <c r="CP316" s="34" t="e">
        <f t="shared" si="418"/>
        <v>#REF!</v>
      </c>
      <c r="CQ316" s="54" t="e">
        <f t="shared" si="419"/>
        <v>#REF!</v>
      </c>
      <c r="CR316" t="e">
        <f>IFERROR(VLOOKUP(AO316,'Model Failure data- Lines'!#REF!,5,FALSE),'Model Failure data- Lines'!#REF!)</f>
        <v>#REF!</v>
      </c>
      <c r="CS316" s="14" t="e">
        <f t="shared" si="420"/>
        <v>#REF!</v>
      </c>
      <c r="CT316" s="34">
        <f t="shared" si="421"/>
        <v>13664.284181867943</v>
      </c>
      <c r="CU316" s="34" t="e">
        <f t="shared" si="422"/>
        <v>#REF!</v>
      </c>
      <c r="CV316" s="54" t="e">
        <f t="shared" si="423"/>
        <v>#REF!</v>
      </c>
      <c r="CW316" t="s">
        <v>231</v>
      </c>
      <c r="CY316">
        <v>1</v>
      </c>
      <c r="CZ316">
        <f t="shared" si="424"/>
        <v>273565.04553900805</v>
      </c>
      <c r="DA316" s="34">
        <f t="shared" si="425"/>
        <v>17178.699999999997</v>
      </c>
      <c r="DB316" s="34">
        <f t="shared" si="426"/>
        <v>285.51833297044749</v>
      </c>
      <c r="DC316" s="34">
        <f t="shared" si="427"/>
        <v>40185.334068332195</v>
      </c>
      <c r="DD316" s="9">
        <f t="shared" si="428"/>
        <v>236207.12499999997</v>
      </c>
      <c r="DE316" s="59">
        <f t="shared" si="429"/>
        <v>5.8459450885780168E-2</v>
      </c>
      <c r="DF316" s="59">
        <f t="shared" si="430"/>
        <v>9.7162445140061278E-4</v>
      </c>
      <c r="DG316" s="59">
        <f t="shared" si="431"/>
        <v>0.13675147498334186</v>
      </c>
      <c r="DH316" s="59">
        <f t="shared" si="432"/>
        <v>0.80381744967947732</v>
      </c>
      <c r="DI316" s="14">
        <f t="shared" si="433"/>
        <v>15992.462343753856</v>
      </c>
      <c r="DJ316" s="14">
        <f t="shared" si="434"/>
        <v>265.80248729422237</v>
      </c>
      <c r="DK316" s="14">
        <f t="shared" si="435"/>
        <v>37410.423481344442</v>
      </c>
      <c r="DL316" s="14">
        <f t="shared" si="436"/>
        <v>219896.35722661554</v>
      </c>
      <c r="DM316">
        <f t="shared" si="437"/>
        <v>190833.78563863476</v>
      </c>
      <c r="DN316" s="34">
        <f t="shared" si="438"/>
        <v>12099.779999999999</v>
      </c>
      <c r="DO316" s="34">
        <f t="shared" si="439"/>
        <v>201.10421713570648</v>
      </c>
      <c r="DP316" s="34">
        <f t="shared" si="440"/>
        <v>28304.45269160789</v>
      </c>
      <c r="DQ316" s="9">
        <f t="shared" si="441"/>
        <v>166371.97499999998</v>
      </c>
      <c r="DR316" s="59">
        <f t="shared" si="442"/>
        <v>5.8459450885780175E-2</v>
      </c>
      <c r="DS316" s="59">
        <f t="shared" si="443"/>
        <v>9.7162445140061267E-4</v>
      </c>
      <c r="DT316" s="59">
        <f t="shared" si="444"/>
        <v>0.13675147498334184</v>
      </c>
      <c r="DU316" s="59">
        <f t="shared" si="445"/>
        <v>0.80381744967947732</v>
      </c>
      <c r="DV316" s="14">
        <f t="shared" si="446"/>
        <v>11156.03831888927</v>
      </c>
      <c r="DW316" s="14">
        <f t="shared" si="447"/>
        <v>185.41877227984062</v>
      </c>
      <c r="DX316" s="14">
        <f t="shared" si="448"/>
        <v>26096.80166273818</v>
      </c>
      <c r="DY316" s="14">
        <f t="shared" si="449"/>
        <v>153395.52688472747</v>
      </c>
      <c r="DZ316" s="34" t="e">
        <f t="shared" si="450"/>
        <v>#REF!</v>
      </c>
      <c r="EA316" s="34" t="e">
        <f t="shared" si="451"/>
        <v>#REF!</v>
      </c>
      <c r="EB316" s="34" t="e">
        <f t="shared" si="452"/>
        <v>#REF!</v>
      </c>
      <c r="EC316" s="34" t="e">
        <f t="shared" si="453"/>
        <v>#REF!</v>
      </c>
      <c r="ED316" s="34" t="e">
        <f t="shared" si="454"/>
        <v>#REF!</v>
      </c>
      <c r="EE316" s="59" t="e">
        <f t="shared" si="455"/>
        <v>#REF!</v>
      </c>
      <c r="EF316" s="59" t="e">
        <f t="shared" si="456"/>
        <v>#REF!</v>
      </c>
      <c r="EG316" s="59" t="e">
        <f t="shared" si="457"/>
        <v>#REF!</v>
      </c>
      <c r="EH316" s="59" t="e">
        <f t="shared" si="458"/>
        <v>#REF!</v>
      </c>
      <c r="EI316" s="14" t="e">
        <f t="shared" si="459"/>
        <v>#REF!</v>
      </c>
      <c r="EJ316" s="14" t="e">
        <f t="shared" si="460"/>
        <v>#REF!</v>
      </c>
      <c r="EK316" s="14" t="e">
        <f t="shared" si="461"/>
        <v>#REF!</v>
      </c>
      <c r="EL316" s="14" t="e">
        <f t="shared" si="462"/>
        <v>#REF!</v>
      </c>
      <c r="EM316" t="e">
        <f t="shared" si="463"/>
        <v>#REF!</v>
      </c>
      <c r="EN316" s="34" t="e">
        <f t="shared" si="464"/>
        <v>#REF!</v>
      </c>
      <c r="EO316" s="34" t="e">
        <f t="shared" si="465"/>
        <v>#REF!</v>
      </c>
      <c r="EP316" s="34" t="e">
        <f t="shared" si="466"/>
        <v>#REF!</v>
      </c>
      <c r="EQ316" s="34" t="e">
        <f t="shared" si="467"/>
        <v>#REF!</v>
      </c>
      <c r="ER316" s="59" t="e">
        <f t="shared" si="468"/>
        <v>#REF!</v>
      </c>
      <c r="ES316" s="59" t="e">
        <f t="shared" si="469"/>
        <v>#REF!</v>
      </c>
      <c r="ET316" s="59" t="e">
        <f t="shared" si="470"/>
        <v>#REF!</v>
      </c>
      <c r="EU316" s="59" t="e">
        <f t="shared" si="471"/>
        <v>#REF!</v>
      </c>
      <c r="EV316" s="14" t="e">
        <f t="shared" si="472"/>
        <v>#REF!</v>
      </c>
      <c r="EW316" s="14" t="e">
        <f t="shared" si="473"/>
        <v>#REF!</v>
      </c>
      <c r="EX316" s="14" t="e">
        <f t="shared" si="474"/>
        <v>#REF!</v>
      </c>
      <c r="EY316" s="14" t="e">
        <f t="shared" si="475"/>
        <v>#REF!</v>
      </c>
    </row>
    <row r="317" spans="1:155" x14ac:dyDescent="0.2">
      <c r="A317" s="17">
        <v>30435122</v>
      </c>
      <c r="B317" t="s">
        <v>62</v>
      </c>
      <c r="C317" t="s">
        <v>3560</v>
      </c>
      <c r="D317" t="s">
        <v>3561</v>
      </c>
      <c r="E317" t="s">
        <v>1525</v>
      </c>
      <c r="F317" t="s">
        <v>66</v>
      </c>
      <c r="G317" t="s">
        <v>42</v>
      </c>
      <c r="H317" t="s">
        <v>5380</v>
      </c>
      <c r="I317" t="s">
        <v>68</v>
      </c>
      <c r="J317" s="19" t="s">
        <v>69</v>
      </c>
      <c r="K317" t="s">
        <v>70</v>
      </c>
      <c r="L317">
        <v>1967</v>
      </c>
      <c r="M317">
        <f t="shared" si="385"/>
        <v>1967</v>
      </c>
      <c r="N317">
        <v>52</v>
      </c>
      <c r="O317" s="19">
        <f t="shared" si="386"/>
        <v>52</v>
      </c>
      <c r="P317" t="s">
        <v>80</v>
      </c>
      <c r="Q317" s="19" t="str">
        <f t="shared" si="387"/>
        <v>50-60</v>
      </c>
      <c r="R317" s="23">
        <v>317</v>
      </c>
      <c r="S317" s="15">
        <f t="shared" si="388"/>
        <v>0.317</v>
      </c>
      <c r="T317">
        <v>30135690</v>
      </c>
      <c r="U317" t="s">
        <v>45</v>
      </c>
      <c r="V317" t="s">
        <v>46</v>
      </c>
      <c r="W317" t="s">
        <v>47</v>
      </c>
      <c r="X317" t="s">
        <v>48</v>
      </c>
      <c r="Z317" t="s">
        <v>3562</v>
      </c>
      <c r="AA317" t="s">
        <v>3563</v>
      </c>
      <c r="AB317" t="s">
        <v>525</v>
      </c>
      <c r="AC317">
        <v>1967</v>
      </c>
      <c r="AD317">
        <v>104</v>
      </c>
      <c r="AE317" t="str">
        <f t="shared" si="389"/>
        <v>&gt;80</v>
      </c>
      <c r="AF317">
        <v>-37.684462189999998</v>
      </c>
      <c r="AG317">
        <v>145.02233813000001</v>
      </c>
      <c r="AH317" t="s">
        <v>75</v>
      </c>
      <c r="AI317" t="s">
        <v>76</v>
      </c>
      <c r="AJ317" s="33" t="s">
        <v>232</v>
      </c>
      <c r="AL317" t="s">
        <v>78</v>
      </c>
      <c r="AM317" t="s">
        <v>79</v>
      </c>
      <c r="AN317">
        <v>220</v>
      </c>
      <c r="AO317" s="69">
        <v>4</v>
      </c>
      <c r="AP317">
        <v>2</v>
      </c>
      <c r="AQ317">
        <v>5</v>
      </c>
      <c r="AR317">
        <v>2</v>
      </c>
      <c r="AS317" s="82" t="str">
        <f t="shared" si="390"/>
        <v>Gw-5-2</v>
      </c>
      <c r="AT317" s="14">
        <f t="shared" si="391"/>
        <v>40000</v>
      </c>
      <c r="AU317" s="81">
        <f>VLOOKUP(C317,Bushfire_Vlookup!$F$2:$H$12575,3,FALSE)</f>
        <v>548.29215599999998</v>
      </c>
      <c r="AV317" s="14">
        <f>VLOOKUP(AS317,Safety_collateral_Vlookup!$J$3:$L$20,2,FALSE)</f>
        <v>9288290.8655511159</v>
      </c>
      <c r="AW317" s="14">
        <f>VLOOKUP(AS317,Safety_collateral_Vlookup!$J$3:$L$20,3,FALSE)</f>
        <v>550000</v>
      </c>
      <c r="AX317" s="48">
        <f t="shared" si="392"/>
        <v>10540721.381273491</v>
      </c>
      <c r="AY317" s="48">
        <f>AZ317</f>
        <v>110000</v>
      </c>
      <c r="AZ317" s="14">
        <v>110000</v>
      </c>
      <c r="BA317" s="16">
        <f t="shared" si="393"/>
        <v>95.824739829759011</v>
      </c>
      <c r="BB317" t="e">
        <f>IF(BA317&lt;=#REF!,#REF!,IF(BA317&lt;=#REF!,#REF!,IF(BA317&lt;=#REF!,#REF!,IF(BA317&lt;=#REF!,#REF!,#REF!))))</f>
        <v>#REF!</v>
      </c>
      <c r="BC317" s="51">
        <v>5</v>
      </c>
      <c r="BD317" s="21">
        <v>70</v>
      </c>
      <c r="BE317" s="21">
        <v>6.4399999999999999E-2</v>
      </c>
      <c r="BF317" s="26">
        <f t="shared" si="394"/>
        <v>7174.8812106213763</v>
      </c>
      <c r="BG317" s="21">
        <v>7</v>
      </c>
      <c r="BH317" s="21">
        <f t="shared" si="395"/>
        <v>54.6</v>
      </c>
      <c r="BI317" s="28">
        <f t="shared" si="396"/>
        <v>2.2519960070400004E-2</v>
      </c>
      <c r="BJ317" s="27">
        <f t="shared" si="397"/>
        <v>2.2519960070400004E-2</v>
      </c>
      <c r="BK317" s="28">
        <f t="shared" si="398"/>
        <v>0.34525945935897445</v>
      </c>
      <c r="BL317" s="35">
        <f t="shared" si="399"/>
        <v>33.08439786683698</v>
      </c>
      <c r="BM317" s="21" t="str">
        <f t="shared" si="400"/>
        <v>Cr5</v>
      </c>
      <c r="BN317" s="51">
        <v>5</v>
      </c>
      <c r="BO317" s="21">
        <v>1</v>
      </c>
      <c r="BP317" s="50" t="s">
        <v>5497</v>
      </c>
      <c r="BQ317" s="14">
        <v>40000</v>
      </c>
      <c r="BR317">
        <f>IFERROR(VLOOKUP(AO317,'Model Failure data- Lines'!$A$37:$E$41,3,FALSE),'Model Failure data- Lines'!$C$37)</f>
        <v>0.45419999999999999</v>
      </c>
      <c r="BS317" s="14">
        <f t="shared" si="401"/>
        <v>4787595.6513744192</v>
      </c>
      <c r="BT317" s="34">
        <f t="shared" si="478"/>
        <v>98114.546368945856</v>
      </c>
      <c r="BU317" s="34">
        <f t="shared" si="402"/>
        <v>48.795982130634776</v>
      </c>
      <c r="BV317" s="54">
        <f t="shared" si="403"/>
        <v>4689481.1050054729</v>
      </c>
      <c r="BW317">
        <f>IFERROR(VLOOKUP(AO317,'Model Failure data- Lines'!$A$37:$E$41,4,FALSE),'Model Failure data- Lines'!$D$37)</f>
        <v>0.40249999999999997</v>
      </c>
      <c r="BX317" s="14">
        <f t="shared" si="404"/>
        <v>4242640.3559625801</v>
      </c>
      <c r="BY317" s="34">
        <f t="shared" si="405"/>
        <v>87513.310992582061</v>
      </c>
      <c r="BZ317" s="71">
        <f t="shared" si="406"/>
        <v>48.479943311963154</v>
      </c>
      <c r="CA317" s="71">
        <f t="shared" si="407"/>
        <v>4155127.0449699978</v>
      </c>
      <c r="CB317" s="56">
        <v>1</v>
      </c>
      <c r="CC317">
        <f>IFERROR(VLOOKUP(AO317,'Model Failure data- Lines'!$A$37:$E$41,5,FALSE),'Model Failure data- Lines'!$E$37)</f>
        <v>0.28349999999999997</v>
      </c>
      <c r="CD317" s="14">
        <f t="shared" si="408"/>
        <v>2988294.5115910345</v>
      </c>
      <c r="CE317" s="34">
        <f t="shared" si="409"/>
        <v>69623.450917130744</v>
      </c>
      <c r="CF317" s="34">
        <f t="shared" si="410"/>
        <v>42.920804301238235</v>
      </c>
      <c r="CG317" s="54">
        <f t="shared" si="411"/>
        <v>2918671.0606739037</v>
      </c>
      <c r="CH317" t="e">
        <f>IFERROR(VLOOKUP(AO317,'Model Failure data- Lines'!#REF!,3,FALSE),'Model Failure data- Lines'!#REF!)</f>
        <v>#REF!</v>
      </c>
      <c r="CI317" s="14" t="e">
        <f t="shared" si="412"/>
        <v>#REF!</v>
      </c>
      <c r="CJ317" s="34">
        <f t="shared" si="413"/>
        <v>94108.861710505385</v>
      </c>
      <c r="CK317" s="34" t="e">
        <f t="shared" si="414"/>
        <v>#REF!</v>
      </c>
      <c r="CL317" s="54" t="e">
        <f t="shared" si="415"/>
        <v>#REF!</v>
      </c>
      <c r="CM317" t="e">
        <f>IFERROR(VLOOKUP(AO317,'Model Failure data- Lines'!#REF!,4,FALSE),'Model Failure data- Lines'!#REF!)</f>
        <v>#REF!</v>
      </c>
      <c r="CN317" s="14" t="e">
        <f t="shared" si="416"/>
        <v>#REF!</v>
      </c>
      <c r="CO317" s="34">
        <f t="shared" si="417"/>
        <v>80513.4350222457</v>
      </c>
      <c r="CP317" s="34" t="e">
        <f t="shared" si="418"/>
        <v>#REF!</v>
      </c>
      <c r="CQ317" s="54" t="e">
        <f t="shared" si="419"/>
        <v>#REF!</v>
      </c>
      <c r="CR317" t="e">
        <f>IFERROR(VLOOKUP(AO317,'Model Failure data- Lines'!#REF!,5,FALSE),'Model Failure data- Lines'!#REF!)</f>
        <v>#REF!</v>
      </c>
      <c r="CS317" s="14" t="e">
        <f t="shared" si="420"/>
        <v>#REF!</v>
      </c>
      <c r="CT317" s="34">
        <f t="shared" si="421"/>
        <v>58931.029264376193</v>
      </c>
      <c r="CU317" s="34" t="e">
        <f t="shared" si="422"/>
        <v>#REF!</v>
      </c>
      <c r="CV317" s="54" t="e">
        <f t="shared" si="423"/>
        <v>#REF!</v>
      </c>
      <c r="CW317" t="s">
        <v>525</v>
      </c>
      <c r="CY317">
        <v>1</v>
      </c>
      <c r="CZ317">
        <f t="shared" si="424"/>
        <v>4155127.0449699983</v>
      </c>
      <c r="DA317" s="34">
        <f t="shared" si="425"/>
        <v>17178.699999999997</v>
      </c>
      <c r="DB317" s="34">
        <f t="shared" si="426"/>
        <v>235.47366150692997</v>
      </c>
      <c r="DC317" s="34">
        <f t="shared" si="427"/>
        <v>3989019.0573010733</v>
      </c>
      <c r="DD317" s="9">
        <f t="shared" si="428"/>
        <v>236207.12499999997</v>
      </c>
      <c r="DE317" s="59">
        <f t="shared" si="429"/>
        <v>4.0490587367032326E-3</v>
      </c>
      <c r="DF317" s="59">
        <f t="shared" si="430"/>
        <v>5.5501678612941295E-5</v>
      </c>
      <c r="DG317" s="59">
        <f t="shared" si="431"/>
        <v>0.94022088195501441</v>
      </c>
      <c r="DH317" s="59">
        <f t="shared" si="432"/>
        <v>5.5674557629669448E-2</v>
      </c>
      <c r="DI317" s="14">
        <f t="shared" si="433"/>
        <v>16824.353463547654</v>
      </c>
      <c r="DJ317" s="14">
        <f t="shared" si="434"/>
        <v>230.61652584586528</v>
      </c>
      <c r="DK317" s="14">
        <f t="shared" si="435"/>
        <v>3906737.2148568244</v>
      </c>
      <c r="DL317" s="14">
        <f t="shared" si="436"/>
        <v>231334.86012378029</v>
      </c>
      <c r="DM317">
        <f t="shared" si="437"/>
        <v>2918671.0606739037</v>
      </c>
      <c r="DN317" s="34">
        <f t="shared" si="438"/>
        <v>12099.779999999999</v>
      </c>
      <c r="DO317" s="34">
        <f t="shared" si="439"/>
        <v>165.85536158314196</v>
      </c>
      <c r="DP317" s="34">
        <f t="shared" si="440"/>
        <v>2809656.9012294514</v>
      </c>
      <c r="DQ317" s="9">
        <f t="shared" si="441"/>
        <v>166371.97499999998</v>
      </c>
      <c r="DR317" s="59">
        <f t="shared" si="442"/>
        <v>4.0490587367032326E-3</v>
      </c>
      <c r="DS317" s="59">
        <f t="shared" si="443"/>
        <v>5.5501678612941288E-5</v>
      </c>
      <c r="DT317" s="59">
        <f t="shared" si="444"/>
        <v>0.94022088195501441</v>
      </c>
      <c r="DU317" s="59">
        <f t="shared" si="445"/>
        <v>5.5674557629669455E-2</v>
      </c>
      <c r="DV317" s="14">
        <f t="shared" si="446"/>
        <v>11817.870557784559</v>
      </c>
      <c r="DW317" s="14">
        <f t="shared" si="447"/>
        <v>161.99114318641546</v>
      </c>
      <c r="DX317" s="14">
        <f t="shared" si="448"/>
        <v>2744195.4788033948</v>
      </c>
      <c r="DY317" s="14">
        <f t="shared" si="449"/>
        <v>162495.7201695377</v>
      </c>
      <c r="DZ317" s="34" t="e">
        <f t="shared" si="450"/>
        <v>#REF!</v>
      </c>
      <c r="EA317" s="34" t="e">
        <f t="shared" si="451"/>
        <v>#REF!</v>
      </c>
      <c r="EB317" s="34" t="e">
        <f t="shared" si="452"/>
        <v>#REF!</v>
      </c>
      <c r="EC317" s="34" t="e">
        <f t="shared" si="453"/>
        <v>#REF!</v>
      </c>
      <c r="ED317" s="34" t="e">
        <f t="shared" si="454"/>
        <v>#REF!</v>
      </c>
      <c r="EE317" s="59" t="e">
        <f t="shared" si="455"/>
        <v>#REF!</v>
      </c>
      <c r="EF317" s="59" t="e">
        <f t="shared" si="456"/>
        <v>#REF!</v>
      </c>
      <c r="EG317" s="59" t="e">
        <f t="shared" si="457"/>
        <v>#REF!</v>
      </c>
      <c r="EH317" s="59" t="e">
        <f t="shared" si="458"/>
        <v>#REF!</v>
      </c>
      <c r="EI317" s="14" t="e">
        <f t="shared" si="459"/>
        <v>#REF!</v>
      </c>
      <c r="EJ317" s="14" t="e">
        <f t="shared" si="460"/>
        <v>#REF!</v>
      </c>
      <c r="EK317" s="14" t="e">
        <f t="shared" si="461"/>
        <v>#REF!</v>
      </c>
      <c r="EL317" s="14" t="e">
        <f t="shared" si="462"/>
        <v>#REF!</v>
      </c>
      <c r="EM317" t="e">
        <f t="shared" si="463"/>
        <v>#REF!</v>
      </c>
      <c r="EN317" s="34" t="e">
        <f t="shared" si="464"/>
        <v>#REF!</v>
      </c>
      <c r="EO317" s="34" t="e">
        <f t="shared" si="465"/>
        <v>#REF!</v>
      </c>
      <c r="EP317" s="34" t="e">
        <f t="shared" si="466"/>
        <v>#REF!</v>
      </c>
      <c r="EQ317" s="34" t="e">
        <f t="shared" si="467"/>
        <v>#REF!</v>
      </c>
      <c r="ER317" s="59" t="e">
        <f t="shared" si="468"/>
        <v>#REF!</v>
      </c>
      <c r="ES317" s="59" t="e">
        <f t="shared" si="469"/>
        <v>#REF!</v>
      </c>
      <c r="ET317" s="59" t="e">
        <f t="shared" si="470"/>
        <v>#REF!</v>
      </c>
      <c r="EU317" s="59" t="e">
        <f t="shared" si="471"/>
        <v>#REF!</v>
      </c>
      <c r="EV317" s="14" t="e">
        <f t="shared" si="472"/>
        <v>#REF!</v>
      </c>
      <c r="EW317" s="14" t="e">
        <f t="shared" si="473"/>
        <v>#REF!</v>
      </c>
      <c r="EX317" s="14" t="e">
        <f t="shared" si="474"/>
        <v>#REF!</v>
      </c>
      <c r="EY317" s="14" t="e">
        <f t="shared" si="475"/>
        <v>#REF!</v>
      </c>
    </row>
    <row r="318" spans="1:155" x14ac:dyDescent="0.2">
      <c r="A318" s="17">
        <v>30225683</v>
      </c>
      <c r="B318" t="s">
        <v>62</v>
      </c>
      <c r="C318" t="s">
        <v>3892</v>
      </c>
      <c r="D318" t="s">
        <v>3893</v>
      </c>
      <c r="E318" t="s">
        <v>3384</v>
      </c>
      <c r="F318" t="s">
        <v>66</v>
      </c>
      <c r="G318" t="s">
        <v>42</v>
      </c>
      <c r="H318" t="s">
        <v>3894</v>
      </c>
      <c r="I318" t="s">
        <v>68</v>
      </c>
      <c r="J318" s="19" t="s">
        <v>69</v>
      </c>
      <c r="K318" t="s">
        <v>70</v>
      </c>
      <c r="L318">
        <v>1967</v>
      </c>
      <c r="M318">
        <f t="shared" ref="M318:M381" si="479">L318</f>
        <v>1967</v>
      </c>
      <c r="N318">
        <v>52</v>
      </c>
      <c r="O318" s="19">
        <f t="shared" ref="O318:O381" si="480">N318</f>
        <v>52</v>
      </c>
      <c r="P318" t="s">
        <v>80</v>
      </c>
      <c r="Q318" s="19" t="str">
        <f t="shared" si="387"/>
        <v>50-60</v>
      </c>
      <c r="R318" s="23">
        <v>240.5</v>
      </c>
      <c r="S318" s="15">
        <f t="shared" si="388"/>
        <v>0.24049999999999999</v>
      </c>
      <c r="T318">
        <v>30167206</v>
      </c>
      <c r="U318" t="s">
        <v>45</v>
      </c>
      <c r="V318" t="s">
        <v>46</v>
      </c>
      <c r="W318" s="20" t="s">
        <v>87</v>
      </c>
      <c r="X318" t="s">
        <v>48</v>
      </c>
      <c r="Z318" t="s">
        <v>3895</v>
      </c>
      <c r="AA318" t="s">
        <v>3896</v>
      </c>
      <c r="AB318" t="s">
        <v>150</v>
      </c>
      <c r="AC318">
        <v>1967</v>
      </c>
      <c r="AD318">
        <v>104</v>
      </c>
      <c r="AE318" t="str">
        <f t="shared" si="389"/>
        <v>&gt;80</v>
      </c>
      <c r="AF318">
        <v>-37.688719880000001</v>
      </c>
      <c r="AG318">
        <v>145.01670934000001</v>
      </c>
      <c r="AH318" t="s">
        <v>75</v>
      </c>
      <c r="AI318" t="s">
        <v>76</v>
      </c>
      <c r="AJ318" s="33" t="s">
        <v>232</v>
      </c>
      <c r="AL318" t="s">
        <v>78</v>
      </c>
      <c r="AM318" t="s">
        <v>79</v>
      </c>
      <c r="AN318">
        <v>220</v>
      </c>
      <c r="AO318" s="69">
        <v>4</v>
      </c>
      <c r="AP318">
        <v>2</v>
      </c>
      <c r="AQ318">
        <v>0</v>
      </c>
      <c r="AR318">
        <v>2</v>
      </c>
      <c r="AS318" s="82" t="str">
        <f t="shared" si="390"/>
        <v>Gw-0-2</v>
      </c>
      <c r="AT318" s="14">
        <f t="shared" si="391"/>
        <v>40000</v>
      </c>
      <c r="AU318" s="81">
        <f>VLOOKUP(C318,Bushfire_Vlookup!$F$2:$H$12575,3,FALSE)</f>
        <v>265.51451100000003</v>
      </c>
      <c r="AV318" s="14">
        <f>VLOOKUP(AS318,Safety_collateral_Vlookup!$J$3:$L$20,2,FALSE)</f>
        <v>93570.139925214826</v>
      </c>
      <c r="AW318" s="14">
        <f>VLOOKUP(AS318,Safety_collateral_Vlookup!$J$3:$L$20,3,FALSE)</f>
        <v>550000</v>
      </c>
      <c r="AX318" s="48">
        <f t="shared" si="392"/>
        <v>729652.6432834412</v>
      </c>
      <c r="AY318" s="49">
        <f>(R318/1000)*AZ318</f>
        <v>18278</v>
      </c>
      <c r="AZ318" s="14">
        <v>76000</v>
      </c>
      <c r="BA318" s="16">
        <f t="shared" si="393"/>
        <v>39.919720061464119</v>
      </c>
      <c r="BB318" t="e">
        <f>IF(BA318&lt;=#REF!,#REF!,IF(BA318&lt;=#REF!,#REF!,IF(BA318&lt;=#REF!,#REF!,IF(BA318&lt;=#REF!,#REF!,#REF!))))</f>
        <v>#REF!</v>
      </c>
      <c r="BC318" s="51">
        <v>5</v>
      </c>
      <c r="BD318" s="21">
        <v>70</v>
      </c>
      <c r="BE318" s="21">
        <v>6.4399999999999999E-2</v>
      </c>
      <c r="BF318" s="26">
        <f t="shared" si="394"/>
        <v>1192.2043524339776</v>
      </c>
      <c r="BG318" s="21">
        <v>7</v>
      </c>
      <c r="BH318" s="21">
        <f t="shared" si="395"/>
        <v>54.6</v>
      </c>
      <c r="BI318" s="28">
        <f t="shared" si="396"/>
        <v>2.2519960070400004E-2</v>
      </c>
      <c r="BJ318" s="27">
        <f t="shared" si="397"/>
        <v>2.2519960070400004E-2</v>
      </c>
      <c r="BK318" s="28">
        <f t="shared" si="398"/>
        <v>0.3452594593589744</v>
      </c>
      <c r="BL318" s="35">
        <f t="shared" si="399"/>
        <v>13.782660966182705</v>
      </c>
      <c r="BM318" s="21" t="str">
        <f t="shared" si="400"/>
        <v>Cr5</v>
      </c>
      <c r="BN318" s="51">
        <v>5</v>
      </c>
      <c r="BO318" s="21">
        <v>1</v>
      </c>
      <c r="BP318" s="50" t="s">
        <v>5497</v>
      </c>
      <c r="BQ318" s="14">
        <v>40000</v>
      </c>
      <c r="BR318">
        <f>IFERROR(VLOOKUP(AO318,'Model Failure data- Lines'!$A$37:$E$41,3,FALSE),'Model Failure data- Lines'!$C$37)</f>
        <v>0.45419999999999999</v>
      </c>
      <c r="BS318" s="14">
        <f t="shared" si="401"/>
        <v>331408.23057933897</v>
      </c>
      <c r="BT318" s="34">
        <f t="shared" si="478"/>
        <v>16303.069804832658</v>
      </c>
      <c r="BU318" s="34">
        <f t="shared" si="402"/>
        <v>20.327964889232142</v>
      </c>
      <c r="BV318" s="54">
        <f t="shared" si="403"/>
        <v>315105.16077450634</v>
      </c>
      <c r="BW318">
        <f>IFERROR(VLOOKUP(AO318,'Model Failure data- Lines'!$A$37:$E$41,4,FALSE),'Model Failure data- Lines'!$D$37)</f>
        <v>0.40249999999999997</v>
      </c>
      <c r="BX318" s="14">
        <f t="shared" si="404"/>
        <v>293685.18892158504</v>
      </c>
      <c r="BY318" s="34">
        <f t="shared" si="405"/>
        <v>14541.529984749226</v>
      </c>
      <c r="BZ318" s="71">
        <f t="shared" si="406"/>
        <v>20.196305975340582</v>
      </c>
      <c r="CA318" s="71">
        <f t="shared" si="407"/>
        <v>279143.65893683583</v>
      </c>
      <c r="CB318" s="56">
        <v>1</v>
      </c>
      <c r="CC318">
        <f>IFERROR(VLOOKUP(AO318,'Model Failure data- Lines'!$A$37:$E$41,5,FALSE),'Model Failure data- Lines'!$E$37)</f>
        <v>0.28349999999999997</v>
      </c>
      <c r="CD318" s="14">
        <f t="shared" si="408"/>
        <v>206856.52437085556</v>
      </c>
      <c r="CE318" s="34">
        <f t="shared" si="409"/>
        <v>11568.885780575598</v>
      </c>
      <c r="CF318" s="34">
        <f t="shared" si="410"/>
        <v>17.880418935259264</v>
      </c>
      <c r="CG318" s="54">
        <f t="shared" si="411"/>
        <v>195287.63859027997</v>
      </c>
      <c r="CH318" t="e">
        <f>IFERROR(VLOOKUP(AO318,'Model Failure data- Lines'!#REF!,3,FALSE),'Model Failure data- Lines'!#REF!)</f>
        <v>#REF!</v>
      </c>
      <c r="CI318" s="14" t="e">
        <f t="shared" si="412"/>
        <v>#REF!</v>
      </c>
      <c r="CJ318" s="34">
        <f t="shared" si="413"/>
        <v>15637.470675860159</v>
      </c>
      <c r="CK318" s="34" t="e">
        <f t="shared" si="414"/>
        <v>#REF!</v>
      </c>
      <c r="CL318" s="54" t="e">
        <f t="shared" si="415"/>
        <v>#REF!</v>
      </c>
      <c r="CM318" t="e">
        <f>IFERROR(VLOOKUP(AO318,'Model Failure data- Lines'!#REF!,4,FALSE),'Model Failure data- Lines'!#REF!)</f>
        <v>#REF!</v>
      </c>
      <c r="CN318" s="14" t="e">
        <f t="shared" si="416"/>
        <v>#REF!</v>
      </c>
      <c r="CO318" s="34">
        <f t="shared" si="417"/>
        <v>13378.405139423699</v>
      </c>
      <c r="CP318" s="34" t="e">
        <f t="shared" si="418"/>
        <v>#REF!</v>
      </c>
      <c r="CQ318" s="54" t="e">
        <f t="shared" si="419"/>
        <v>#REF!</v>
      </c>
      <c r="CR318" t="e">
        <f>IFERROR(VLOOKUP(AO318,'Model Failure data- Lines'!#REF!,5,FALSE),'Model Failure data- Lines'!#REF!)</f>
        <v>#REF!</v>
      </c>
      <c r="CS318" s="14" t="e">
        <f t="shared" si="420"/>
        <v>#REF!</v>
      </c>
      <c r="CT318" s="34">
        <f t="shared" si="421"/>
        <v>9792.1941172206189</v>
      </c>
      <c r="CU318" s="34" t="e">
        <f t="shared" si="422"/>
        <v>#REF!</v>
      </c>
      <c r="CV318" s="54" t="e">
        <f t="shared" si="423"/>
        <v>#REF!</v>
      </c>
      <c r="CW318" t="s">
        <v>150</v>
      </c>
      <c r="CY318">
        <v>1</v>
      </c>
      <c r="CZ318">
        <f t="shared" si="424"/>
        <v>279143.65893683583</v>
      </c>
      <c r="DA318" s="34">
        <f t="shared" si="425"/>
        <v>17178.699999999997</v>
      </c>
      <c r="DB318" s="34">
        <f t="shared" si="426"/>
        <v>114.02985325289249</v>
      </c>
      <c r="DC318" s="34">
        <f t="shared" si="427"/>
        <v>40185.334068332195</v>
      </c>
      <c r="DD318" s="9">
        <f t="shared" si="428"/>
        <v>236207.12499999997</v>
      </c>
      <c r="DE318" s="59">
        <f t="shared" si="429"/>
        <v>5.849358649334805E-2</v>
      </c>
      <c r="DF318" s="59">
        <f t="shared" si="430"/>
        <v>3.8827240036043783E-4</v>
      </c>
      <c r="DG318" s="59">
        <f t="shared" si="431"/>
        <v>0.13683132682275584</v>
      </c>
      <c r="DH318" s="59">
        <f t="shared" si="432"/>
        <v>0.80428681428353577</v>
      </c>
      <c r="DI318" s="14">
        <f t="shared" si="433"/>
        <v>16328.113758091453</v>
      </c>
      <c r="DJ318" s="14">
        <f t="shared" si="434"/>
        <v>108.38377850080063</v>
      </c>
      <c r="DK318" s="14">
        <f t="shared" si="435"/>
        <v>38195.597226486068</v>
      </c>
      <c r="DL318" s="14">
        <f t="shared" si="436"/>
        <v>224511.56417375751</v>
      </c>
      <c r="DM318">
        <f t="shared" si="437"/>
        <v>195287.63859027997</v>
      </c>
      <c r="DN318" s="34">
        <f t="shared" si="438"/>
        <v>12099.779999999999</v>
      </c>
      <c r="DO318" s="34">
        <f t="shared" si="439"/>
        <v>80.316679247689493</v>
      </c>
      <c r="DP318" s="34">
        <f t="shared" si="440"/>
        <v>28304.45269160789</v>
      </c>
      <c r="DQ318" s="9">
        <f t="shared" si="441"/>
        <v>166371.97499999998</v>
      </c>
      <c r="DR318" s="59">
        <f t="shared" si="442"/>
        <v>5.849358649334805E-2</v>
      </c>
      <c r="DS318" s="59">
        <f t="shared" si="443"/>
        <v>3.8827240036043783E-4</v>
      </c>
      <c r="DT318" s="59">
        <f t="shared" si="444"/>
        <v>0.13683132682275581</v>
      </c>
      <c r="DU318" s="59">
        <f t="shared" si="445"/>
        <v>0.80428681428353566</v>
      </c>
      <c r="DV318" s="14">
        <f t="shared" si="446"/>
        <v>11423.074378962236</v>
      </c>
      <c r="DW318" s="14">
        <f t="shared" si="447"/>
        <v>75.824800196169676</v>
      </c>
      <c r="DX318" s="14">
        <f t="shared" si="448"/>
        <v>26721.466700390818</v>
      </c>
      <c r="DY318" s="14">
        <f t="shared" si="449"/>
        <v>157067.27271073073</v>
      </c>
      <c r="DZ318" s="34" t="e">
        <f t="shared" si="450"/>
        <v>#REF!</v>
      </c>
      <c r="EA318" s="34" t="e">
        <f t="shared" si="451"/>
        <v>#REF!</v>
      </c>
      <c r="EB318" s="34" t="e">
        <f t="shared" si="452"/>
        <v>#REF!</v>
      </c>
      <c r="EC318" s="34" t="e">
        <f t="shared" si="453"/>
        <v>#REF!</v>
      </c>
      <c r="ED318" s="34" t="e">
        <f t="shared" si="454"/>
        <v>#REF!</v>
      </c>
      <c r="EE318" s="59" t="e">
        <f t="shared" si="455"/>
        <v>#REF!</v>
      </c>
      <c r="EF318" s="59" t="e">
        <f t="shared" si="456"/>
        <v>#REF!</v>
      </c>
      <c r="EG318" s="59" t="e">
        <f t="shared" si="457"/>
        <v>#REF!</v>
      </c>
      <c r="EH318" s="59" t="e">
        <f t="shared" si="458"/>
        <v>#REF!</v>
      </c>
      <c r="EI318" s="14" t="e">
        <f t="shared" si="459"/>
        <v>#REF!</v>
      </c>
      <c r="EJ318" s="14" t="e">
        <f t="shared" si="460"/>
        <v>#REF!</v>
      </c>
      <c r="EK318" s="14" t="e">
        <f t="shared" si="461"/>
        <v>#REF!</v>
      </c>
      <c r="EL318" s="14" t="e">
        <f t="shared" si="462"/>
        <v>#REF!</v>
      </c>
      <c r="EM318" t="e">
        <f t="shared" si="463"/>
        <v>#REF!</v>
      </c>
      <c r="EN318" s="34" t="e">
        <f t="shared" si="464"/>
        <v>#REF!</v>
      </c>
      <c r="EO318" s="34" t="e">
        <f t="shared" si="465"/>
        <v>#REF!</v>
      </c>
      <c r="EP318" s="34" t="e">
        <f t="shared" si="466"/>
        <v>#REF!</v>
      </c>
      <c r="EQ318" s="34" t="e">
        <f t="shared" si="467"/>
        <v>#REF!</v>
      </c>
      <c r="ER318" s="59" t="e">
        <f t="shared" si="468"/>
        <v>#REF!</v>
      </c>
      <c r="ES318" s="59" t="e">
        <f t="shared" si="469"/>
        <v>#REF!</v>
      </c>
      <c r="ET318" s="59" t="e">
        <f t="shared" si="470"/>
        <v>#REF!</v>
      </c>
      <c r="EU318" s="59" t="e">
        <f t="shared" si="471"/>
        <v>#REF!</v>
      </c>
      <c r="EV318" s="14" t="e">
        <f t="shared" si="472"/>
        <v>#REF!</v>
      </c>
      <c r="EW318" s="14" t="e">
        <f t="shared" si="473"/>
        <v>#REF!</v>
      </c>
      <c r="EX318" s="14" t="e">
        <f t="shared" si="474"/>
        <v>#REF!</v>
      </c>
      <c r="EY318" s="14" t="e">
        <f t="shared" si="475"/>
        <v>#REF!</v>
      </c>
    </row>
    <row r="319" spans="1:155" x14ac:dyDescent="0.2">
      <c r="A319" s="17">
        <v>30003813</v>
      </c>
      <c r="B319" t="s">
        <v>62</v>
      </c>
      <c r="C319" t="s">
        <v>386</v>
      </c>
      <c r="D319" t="s">
        <v>387</v>
      </c>
      <c r="E319" t="s">
        <v>388</v>
      </c>
      <c r="F319" t="s">
        <v>66</v>
      </c>
      <c r="G319" t="s">
        <v>42</v>
      </c>
      <c r="H319" t="s">
        <v>389</v>
      </c>
      <c r="I319" t="s">
        <v>68</v>
      </c>
      <c r="J319" s="19" t="s">
        <v>69</v>
      </c>
      <c r="K319" t="s">
        <v>70</v>
      </c>
      <c r="L319">
        <v>1967</v>
      </c>
      <c r="M319">
        <f t="shared" si="479"/>
        <v>1967</v>
      </c>
      <c r="N319">
        <v>52</v>
      </c>
      <c r="O319" s="19">
        <f t="shared" si="480"/>
        <v>52</v>
      </c>
      <c r="P319" t="s">
        <v>80</v>
      </c>
      <c r="Q319" s="19" t="str">
        <f t="shared" si="387"/>
        <v>50-60</v>
      </c>
      <c r="R319" s="23">
        <v>239.9</v>
      </c>
      <c r="S319" s="15">
        <f t="shared" si="388"/>
        <v>0.2399</v>
      </c>
      <c r="T319">
        <v>30406422</v>
      </c>
      <c r="U319" t="s">
        <v>45</v>
      </c>
      <c r="V319" t="s">
        <v>46</v>
      </c>
      <c r="W319" s="20" t="s">
        <v>87</v>
      </c>
      <c r="X319" t="s">
        <v>48</v>
      </c>
      <c r="Z319" t="s">
        <v>390</v>
      </c>
      <c r="AA319" t="s">
        <v>391</v>
      </c>
      <c r="AB319" t="s">
        <v>196</v>
      </c>
      <c r="AC319">
        <v>1967</v>
      </c>
      <c r="AD319">
        <v>104</v>
      </c>
      <c r="AE319" t="str">
        <f t="shared" si="389"/>
        <v>&gt;80</v>
      </c>
      <c r="AF319">
        <v>-37.690371939999999</v>
      </c>
      <c r="AG319">
        <v>145.01495059999999</v>
      </c>
      <c r="AH319" t="s">
        <v>75</v>
      </c>
      <c r="AI319" t="s">
        <v>76</v>
      </c>
      <c r="AJ319" s="33" t="s">
        <v>232</v>
      </c>
      <c r="AL319" t="s">
        <v>78</v>
      </c>
      <c r="AM319" t="s">
        <v>79</v>
      </c>
      <c r="AN319">
        <v>220</v>
      </c>
      <c r="AO319" s="69">
        <v>4</v>
      </c>
      <c r="AP319">
        <v>2</v>
      </c>
      <c r="AQ319">
        <v>0</v>
      </c>
      <c r="AR319">
        <v>2</v>
      </c>
      <c r="AS319" s="82" t="str">
        <f t="shared" si="390"/>
        <v>Gw-0-2</v>
      </c>
      <c r="AT319" s="14">
        <f t="shared" si="391"/>
        <v>40000</v>
      </c>
      <c r="AU319" s="81">
        <f>VLOOKUP(C319,Bushfire_Vlookup!$F$2:$H$12575,3,FALSE)</f>
        <v>221.80362299999999</v>
      </c>
      <c r="AV319" s="14">
        <f>VLOOKUP(AS319,Safety_collateral_Vlookup!$J$3:$L$20,2,FALSE)</f>
        <v>93570.139925214826</v>
      </c>
      <c r="AW319" s="14">
        <f>VLOOKUP(AS319,Safety_collateral_Vlookup!$J$3:$L$20,3,FALSE)</f>
        <v>550000</v>
      </c>
      <c r="AX319" s="48">
        <f t="shared" si="392"/>
        <v>729606.00376594521</v>
      </c>
      <c r="AY319" s="49">
        <f>(R319/1000)*AZ319</f>
        <v>18232.400000000001</v>
      </c>
      <c r="AZ319" s="14">
        <v>76000</v>
      </c>
      <c r="BA319" s="16">
        <f t="shared" si="393"/>
        <v>40.017002905045146</v>
      </c>
      <c r="BB319" t="e">
        <f>IF(BA319&lt;=#REF!,#REF!,IF(BA319&lt;=#REF!,#REF!,IF(BA319&lt;=#REF!,#REF!,IF(BA319&lt;=#REF!,#REF!,#REF!))))</f>
        <v>#REF!</v>
      </c>
      <c r="BC319" s="51">
        <v>5</v>
      </c>
      <c r="BD319" s="21">
        <v>70</v>
      </c>
      <c r="BE319" s="21">
        <v>6.4399999999999999E-2</v>
      </c>
      <c r="BF319" s="26">
        <f t="shared" si="394"/>
        <v>1189.2300380412109</v>
      </c>
      <c r="BG319" s="21">
        <v>7</v>
      </c>
      <c r="BH319" s="21">
        <f t="shared" si="395"/>
        <v>54.6</v>
      </c>
      <c r="BI319" s="28">
        <f t="shared" si="396"/>
        <v>2.2519960070400004E-2</v>
      </c>
      <c r="BJ319" s="27">
        <f t="shared" si="397"/>
        <v>2.2519960070400004E-2</v>
      </c>
      <c r="BK319" s="28">
        <f t="shared" si="398"/>
        <v>0.3452594593589744</v>
      </c>
      <c r="BL319" s="35">
        <f t="shared" si="399"/>
        <v>13.816248788162397</v>
      </c>
      <c r="BM319" s="21" t="str">
        <f t="shared" si="400"/>
        <v>Cr5</v>
      </c>
      <c r="BN319" s="51">
        <v>5</v>
      </c>
      <c r="BO319" s="21">
        <v>1</v>
      </c>
      <c r="BP319" s="50" t="s">
        <v>5497</v>
      </c>
      <c r="BQ319" s="14">
        <v>40000</v>
      </c>
      <c r="BR319">
        <f>IFERROR(VLOOKUP(AO319,'Model Failure data- Lines'!$A$37:$E$41,3,FALSE),'Model Failure data- Lines'!$C$37)</f>
        <v>0.45419999999999999</v>
      </c>
      <c r="BS319" s="14">
        <f t="shared" si="401"/>
        <v>331387.0469104923</v>
      </c>
      <c r="BT319" s="34">
        <f t="shared" si="478"/>
        <v>16262.396865610624</v>
      </c>
      <c r="BU319" s="34">
        <f t="shared" si="402"/>
        <v>20.377503368600106</v>
      </c>
      <c r="BV319" s="54">
        <f t="shared" si="403"/>
        <v>315124.65004488168</v>
      </c>
      <c r="BW319">
        <f>IFERROR(VLOOKUP(AO319,'Model Failure data- Lines'!$A$37:$E$41,4,FALSE),'Model Failure data- Lines'!$D$37)</f>
        <v>0.40249999999999997</v>
      </c>
      <c r="BX319" s="14">
        <f t="shared" si="404"/>
        <v>293666.41651579289</v>
      </c>
      <c r="BY319" s="34">
        <f t="shared" si="405"/>
        <v>14505.251739465029</v>
      </c>
      <c r="BZ319" s="71">
        <f t="shared" si="406"/>
        <v>20.245523606929392</v>
      </c>
      <c r="CA319" s="71">
        <f t="shared" si="407"/>
        <v>279161.16477632785</v>
      </c>
      <c r="CB319" s="56">
        <v>1</v>
      </c>
      <c r="CC319">
        <f>IFERROR(VLOOKUP(AO319,'Model Failure data- Lines'!$A$37:$E$41,5,FALSE),'Model Failure data- Lines'!$E$37)</f>
        <v>0.28349999999999997</v>
      </c>
      <c r="CD319" s="14">
        <f t="shared" si="408"/>
        <v>206843.30206764545</v>
      </c>
      <c r="CE319" s="34">
        <f t="shared" si="409"/>
        <v>11540.023695468133</v>
      </c>
      <c r="CF319" s="34">
        <f t="shared" si="410"/>
        <v>17.923992837976112</v>
      </c>
      <c r="CG319" s="54">
        <f t="shared" si="411"/>
        <v>195303.2783721773</v>
      </c>
      <c r="CH319" t="e">
        <f>IFERROR(VLOOKUP(AO319,'Model Failure data- Lines'!#REF!,3,FALSE),'Model Failure data- Lines'!#REF!)</f>
        <v>#REF!</v>
      </c>
      <c r="CI319" s="14" t="e">
        <f t="shared" si="412"/>
        <v>#REF!</v>
      </c>
      <c r="CJ319" s="34">
        <f t="shared" si="413"/>
        <v>15598.458275005623</v>
      </c>
      <c r="CK319" s="34" t="e">
        <f t="shared" si="414"/>
        <v>#REF!</v>
      </c>
      <c r="CL319" s="54" t="e">
        <f t="shared" si="415"/>
        <v>#REF!</v>
      </c>
      <c r="CM319" t="e">
        <f>IFERROR(VLOOKUP(AO319,'Model Failure data- Lines'!#REF!,4,FALSE),'Model Failure data- Lines'!#REF!)</f>
        <v>#REF!</v>
      </c>
      <c r="CN319" s="14" t="e">
        <f t="shared" si="416"/>
        <v>#REF!</v>
      </c>
      <c r="CO319" s="34">
        <f t="shared" si="417"/>
        <v>13345.028660905387</v>
      </c>
      <c r="CP319" s="34" t="e">
        <f t="shared" si="418"/>
        <v>#REF!</v>
      </c>
      <c r="CQ319" s="54" t="e">
        <f t="shared" si="419"/>
        <v>#REF!</v>
      </c>
      <c r="CR319" t="e">
        <f>IFERROR(VLOOKUP(AO319,'Model Failure data- Lines'!#REF!,5,FALSE),'Model Failure data- Lines'!#REF!)</f>
        <v>#REF!</v>
      </c>
      <c r="CS319" s="14" t="e">
        <f t="shared" si="420"/>
        <v>#REF!</v>
      </c>
      <c r="CT319" s="34">
        <f t="shared" si="421"/>
        <v>9767.7645269073873</v>
      </c>
      <c r="CU319" s="34" t="e">
        <f t="shared" si="422"/>
        <v>#REF!</v>
      </c>
      <c r="CV319" s="54" t="e">
        <f t="shared" si="423"/>
        <v>#REF!</v>
      </c>
      <c r="CW319" t="s">
        <v>196</v>
      </c>
      <c r="CY319">
        <v>1</v>
      </c>
      <c r="CZ319">
        <f t="shared" si="424"/>
        <v>279161.16477632785</v>
      </c>
      <c r="DA319" s="34">
        <f t="shared" si="425"/>
        <v>17178.699999999997</v>
      </c>
      <c r="DB319" s="34">
        <f t="shared" si="426"/>
        <v>95.257447460752488</v>
      </c>
      <c r="DC319" s="34">
        <f t="shared" si="427"/>
        <v>40185.334068332195</v>
      </c>
      <c r="DD319" s="9">
        <f t="shared" si="428"/>
        <v>236207.12499999997</v>
      </c>
      <c r="DE319" s="59">
        <f t="shared" si="429"/>
        <v>5.8497325652067389E-2</v>
      </c>
      <c r="DF319" s="59">
        <f t="shared" si="430"/>
        <v>3.2437296913598459E-4</v>
      </c>
      <c r="DG319" s="59">
        <f t="shared" si="431"/>
        <v>0.1368400736628701</v>
      </c>
      <c r="DH319" s="59">
        <f t="shared" si="432"/>
        <v>0.80433822771592656</v>
      </c>
      <c r="DI319" s="14">
        <f t="shared" si="433"/>
        <v>16330.181565331293</v>
      </c>
      <c r="DJ319" s="14">
        <f t="shared" si="434"/>
        <v>90.552335885957319</v>
      </c>
      <c r="DK319" s="14">
        <f t="shared" si="435"/>
        <v>38200.434351805321</v>
      </c>
      <c r="DL319" s="14">
        <f t="shared" si="436"/>
        <v>224539.99652330531</v>
      </c>
      <c r="DM319">
        <f t="shared" si="437"/>
        <v>195303.2783721773</v>
      </c>
      <c r="DN319" s="34">
        <f t="shared" si="438"/>
        <v>12099.779999999999</v>
      </c>
      <c r="DO319" s="34">
        <f t="shared" si="439"/>
        <v>67.094376037573483</v>
      </c>
      <c r="DP319" s="34">
        <f t="shared" si="440"/>
        <v>28304.45269160789</v>
      </c>
      <c r="DQ319" s="9">
        <f t="shared" si="441"/>
        <v>166371.97499999998</v>
      </c>
      <c r="DR319" s="59">
        <f t="shared" si="442"/>
        <v>5.8497325652067382E-2</v>
      </c>
      <c r="DS319" s="59">
        <f t="shared" si="443"/>
        <v>3.2437296913598453E-4</v>
      </c>
      <c r="DT319" s="59">
        <f t="shared" si="444"/>
        <v>0.13684007366287007</v>
      </c>
      <c r="DU319" s="59">
        <f t="shared" si="445"/>
        <v>0.80433822771592656</v>
      </c>
      <c r="DV319" s="14">
        <f t="shared" si="446"/>
        <v>11424.719475853626</v>
      </c>
      <c r="DW319" s="14">
        <f t="shared" si="447"/>
        <v>63.351104287574877</v>
      </c>
      <c r="DX319" s="14">
        <f t="shared" si="448"/>
        <v>26725.314999048762</v>
      </c>
      <c r="DY319" s="14">
        <f t="shared" si="449"/>
        <v>157089.89279298735</v>
      </c>
      <c r="DZ319" s="34" t="e">
        <f t="shared" si="450"/>
        <v>#REF!</v>
      </c>
      <c r="EA319" s="34" t="e">
        <f t="shared" si="451"/>
        <v>#REF!</v>
      </c>
      <c r="EB319" s="34" t="e">
        <f t="shared" si="452"/>
        <v>#REF!</v>
      </c>
      <c r="EC319" s="34" t="e">
        <f t="shared" si="453"/>
        <v>#REF!</v>
      </c>
      <c r="ED319" s="34" t="e">
        <f t="shared" si="454"/>
        <v>#REF!</v>
      </c>
      <c r="EE319" s="59" t="e">
        <f t="shared" si="455"/>
        <v>#REF!</v>
      </c>
      <c r="EF319" s="59" t="e">
        <f t="shared" si="456"/>
        <v>#REF!</v>
      </c>
      <c r="EG319" s="59" t="e">
        <f t="shared" si="457"/>
        <v>#REF!</v>
      </c>
      <c r="EH319" s="59" t="e">
        <f t="shared" si="458"/>
        <v>#REF!</v>
      </c>
      <c r="EI319" s="14" t="e">
        <f t="shared" si="459"/>
        <v>#REF!</v>
      </c>
      <c r="EJ319" s="14" t="e">
        <f t="shared" si="460"/>
        <v>#REF!</v>
      </c>
      <c r="EK319" s="14" t="e">
        <f t="shared" si="461"/>
        <v>#REF!</v>
      </c>
      <c r="EL319" s="14" t="e">
        <f t="shared" si="462"/>
        <v>#REF!</v>
      </c>
      <c r="EM319" t="e">
        <f t="shared" si="463"/>
        <v>#REF!</v>
      </c>
      <c r="EN319" s="34" t="e">
        <f t="shared" si="464"/>
        <v>#REF!</v>
      </c>
      <c r="EO319" s="34" t="e">
        <f t="shared" si="465"/>
        <v>#REF!</v>
      </c>
      <c r="EP319" s="34" t="e">
        <f t="shared" si="466"/>
        <v>#REF!</v>
      </c>
      <c r="EQ319" s="34" t="e">
        <f t="shared" si="467"/>
        <v>#REF!</v>
      </c>
      <c r="ER319" s="59" t="e">
        <f t="shared" si="468"/>
        <v>#REF!</v>
      </c>
      <c r="ES319" s="59" t="e">
        <f t="shared" si="469"/>
        <v>#REF!</v>
      </c>
      <c r="ET319" s="59" t="e">
        <f t="shared" si="470"/>
        <v>#REF!</v>
      </c>
      <c r="EU319" s="59" t="e">
        <f t="shared" si="471"/>
        <v>#REF!</v>
      </c>
      <c r="EV319" s="14" t="e">
        <f t="shared" si="472"/>
        <v>#REF!</v>
      </c>
      <c r="EW319" s="14" t="e">
        <f t="shared" si="473"/>
        <v>#REF!</v>
      </c>
      <c r="EX319" s="14" t="e">
        <f t="shared" si="474"/>
        <v>#REF!</v>
      </c>
      <c r="EY319" s="14" t="e">
        <f t="shared" si="475"/>
        <v>#REF!</v>
      </c>
    </row>
    <row r="320" spans="1:155" x14ac:dyDescent="0.2">
      <c r="A320" s="17">
        <v>30076900</v>
      </c>
      <c r="B320" t="s">
        <v>62</v>
      </c>
      <c r="C320" t="s">
        <v>1955</v>
      </c>
      <c r="D320" t="s">
        <v>1956</v>
      </c>
      <c r="E320" t="s">
        <v>1957</v>
      </c>
      <c r="F320" t="s">
        <v>66</v>
      </c>
      <c r="G320" t="s">
        <v>42</v>
      </c>
      <c r="H320" t="s">
        <v>1958</v>
      </c>
      <c r="I320" t="s">
        <v>68</v>
      </c>
      <c r="J320" s="19" t="s">
        <v>69</v>
      </c>
      <c r="K320" t="s">
        <v>70</v>
      </c>
      <c r="L320">
        <v>1983</v>
      </c>
      <c r="M320">
        <f t="shared" si="479"/>
        <v>1983</v>
      </c>
      <c r="N320">
        <v>36</v>
      </c>
      <c r="O320" s="19">
        <f t="shared" si="480"/>
        <v>36</v>
      </c>
      <c r="P320" t="s">
        <v>44</v>
      </c>
      <c r="Q320" s="19" t="str">
        <f t="shared" si="387"/>
        <v>30-40</v>
      </c>
      <c r="R320" s="23">
        <v>341.4</v>
      </c>
      <c r="S320" s="15">
        <f t="shared" si="388"/>
        <v>0.34139999999999998</v>
      </c>
      <c r="T320">
        <v>30041474</v>
      </c>
      <c r="U320" t="s">
        <v>45</v>
      </c>
      <c r="V320" t="s">
        <v>46</v>
      </c>
      <c r="W320" t="s">
        <v>47</v>
      </c>
      <c r="X320" t="s">
        <v>48</v>
      </c>
      <c r="Z320" t="s">
        <v>1959</v>
      </c>
      <c r="AA320" t="s">
        <v>1960</v>
      </c>
      <c r="AB320" t="s">
        <v>110</v>
      </c>
      <c r="AC320">
        <v>1983</v>
      </c>
      <c r="AD320">
        <v>36</v>
      </c>
      <c r="AE320" t="str">
        <f t="shared" si="389"/>
        <v>&lt;40</v>
      </c>
      <c r="AF320">
        <v>-37.669139899999998</v>
      </c>
      <c r="AG320">
        <v>145.04231569999999</v>
      </c>
      <c r="AH320" t="s">
        <v>75</v>
      </c>
      <c r="AI320" t="s">
        <v>76</v>
      </c>
      <c r="AJ320" s="33" t="s">
        <v>731</v>
      </c>
      <c r="AL320">
        <v>1</v>
      </c>
      <c r="AM320" t="s">
        <v>86</v>
      </c>
      <c r="AN320">
        <v>220</v>
      </c>
      <c r="AO320" s="69">
        <v>4</v>
      </c>
      <c r="AP320">
        <v>2</v>
      </c>
      <c r="AQ320">
        <v>0</v>
      </c>
      <c r="AR320">
        <v>2</v>
      </c>
      <c r="AS320" s="82" t="str">
        <f t="shared" si="390"/>
        <v>Gw-0-2</v>
      </c>
      <c r="AT320" s="14">
        <f t="shared" si="391"/>
        <v>40000</v>
      </c>
      <c r="AU320" s="81">
        <f>VLOOKUP(C320,Bushfire_Vlookup!$F$2:$H$12575,3,FALSE)</f>
        <v>869.15007800000001</v>
      </c>
      <c r="AV320" s="14">
        <f>VLOOKUP(AS320,Safety_collateral_Vlookup!$J$3:$L$20,2,FALSE)</f>
        <v>93570.139925214826</v>
      </c>
      <c r="AW320" s="14">
        <f>VLOOKUP(AS320,Safety_collateral_Vlookup!$J$3:$L$20,3,FALSE)</f>
        <v>550000</v>
      </c>
      <c r="AX320" s="48">
        <f t="shared" si="392"/>
        <v>730296.72243343026</v>
      </c>
      <c r="AY320" s="49">
        <f>(R320/1000)*AZ320</f>
        <v>25946.399999999998</v>
      </c>
      <c r="AZ320" s="14">
        <v>76000</v>
      </c>
      <c r="BA320" s="16">
        <f t="shared" si="393"/>
        <v>28.146360282483517</v>
      </c>
      <c r="BB320" t="e">
        <f>IF(BA320&lt;=#REF!,#REF!,IF(BA320&lt;=#REF!,#REF!,IF(BA320&lt;=#REF!,#REF!,IF(BA320&lt;=#REF!,#REF!,#REF!))))</f>
        <v>#REF!</v>
      </c>
      <c r="BC320" s="51">
        <v>5</v>
      </c>
      <c r="BD320" s="21">
        <v>70</v>
      </c>
      <c r="BE320" s="21">
        <v>6.4399999999999999E-2</v>
      </c>
      <c r="BF320" s="26">
        <f t="shared" si="394"/>
        <v>1692.3848894842406</v>
      </c>
      <c r="BG320" s="21">
        <v>7</v>
      </c>
      <c r="BH320" s="21">
        <f t="shared" si="395"/>
        <v>54.6</v>
      </c>
      <c r="BI320" s="28">
        <f t="shared" si="396"/>
        <v>2.2519960070400004E-2</v>
      </c>
      <c r="BJ320" s="27">
        <f t="shared" si="397"/>
        <v>2.2519960070400004E-2</v>
      </c>
      <c r="BK320" s="28">
        <f t="shared" si="398"/>
        <v>0.3452594593589744</v>
      </c>
      <c r="BL320" s="35">
        <f t="shared" si="399"/>
        <v>9.7177971340531695</v>
      </c>
      <c r="BM320" s="21" t="str">
        <f t="shared" si="400"/>
        <v>Cr4</v>
      </c>
      <c r="BN320" s="51">
        <v>4</v>
      </c>
      <c r="BO320" s="21">
        <v>1</v>
      </c>
      <c r="BP320" s="50" t="s">
        <v>5497</v>
      </c>
      <c r="BQ320" s="14">
        <v>40000</v>
      </c>
      <c r="BR320">
        <f>IFERROR(VLOOKUP(AO320,'Model Failure data- Lines'!$A$37:$E$41,3,FALSE),'Model Failure data- Lines'!$C$37)</f>
        <v>0.45419999999999999</v>
      </c>
      <c r="BS320" s="14">
        <f t="shared" si="401"/>
        <v>331700.77132926404</v>
      </c>
      <c r="BT320" s="34">
        <f t="shared" si="478"/>
        <v>23142.902417338333</v>
      </c>
      <c r="BU320" s="34">
        <f t="shared" si="402"/>
        <v>14.332721339254256</v>
      </c>
      <c r="BV320" s="54">
        <f t="shared" si="403"/>
        <v>308557.8689119257</v>
      </c>
      <c r="BW320">
        <f>IFERROR(VLOOKUP(AO320,'Model Failure data- Lines'!$A$37:$E$41,4,FALSE),'Model Failure data- Lines'!$D$37)</f>
        <v>0.40249999999999997</v>
      </c>
      <c r="BX320" s="14">
        <f t="shared" si="404"/>
        <v>293944.43077945564</v>
      </c>
      <c r="BY320" s="34">
        <f t="shared" si="405"/>
        <v>20642.321566708462</v>
      </c>
      <c r="BZ320" s="71">
        <f t="shared" si="406"/>
        <v>14.239892050394348</v>
      </c>
      <c r="CA320" s="71">
        <f t="shared" si="407"/>
        <v>273302.10921274719</v>
      </c>
      <c r="CB320" s="56">
        <v>1</v>
      </c>
      <c r="CC320">
        <f>IFERROR(VLOOKUP(AO320,'Model Failure data- Lines'!$A$37:$E$41,5,FALSE),'Model Failure data- Lines'!$E$37)</f>
        <v>0.28349999999999997</v>
      </c>
      <c r="CD320" s="14">
        <f t="shared" si="408"/>
        <v>207039.12080987747</v>
      </c>
      <c r="CE320" s="34">
        <f t="shared" si="409"/>
        <v>16422.526426147644</v>
      </c>
      <c r="CF320" s="34">
        <f t="shared" si="410"/>
        <v>12.607020103815062</v>
      </c>
      <c r="CG320" s="54">
        <f t="shared" si="411"/>
        <v>190616.59438372983</v>
      </c>
      <c r="CH320" t="e">
        <f>IFERROR(VLOOKUP(AO320,'Model Failure data- Lines'!#REF!,3,FALSE),'Model Failure data- Lines'!#REF!)</f>
        <v>#REF!</v>
      </c>
      <c r="CI320" s="14" t="e">
        <f t="shared" si="412"/>
        <v>#REF!</v>
      </c>
      <c r="CJ320" s="34">
        <f t="shared" si="413"/>
        <v>22198.056086231427</v>
      </c>
      <c r="CK320" s="34" t="e">
        <f t="shared" si="414"/>
        <v>#REF!</v>
      </c>
      <c r="CL320" s="54" t="e">
        <f t="shared" si="415"/>
        <v>#REF!</v>
      </c>
      <c r="CM320" t="e">
        <f>IFERROR(VLOOKUP(AO320,'Model Failure data- Lines'!#REF!,4,FALSE),'Model Failure data- Lines'!#REF!)</f>
        <v>#REF!</v>
      </c>
      <c r="CN320" s="14" t="e">
        <f t="shared" si="416"/>
        <v>#REF!</v>
      </c>
      <c r="CO320" s="34">
        <f t="shared" si="417"/>
        <v>18991.21627691996</v>
      </c>
      <c r="CP320" s="34" t="e">
        <f t="shared" si="418"/>
        <v>#REF!</v>
      </c>
      <c r="CQ320" s="54" t="e">
        <f t="shared" si="419"/>
        <v>#REF!</v>
      </c>
      <c r="CR320" t="e">
        <f>IFERROR(VLOOKUP(AO320,'Model Failure data- Lines'!#REF!,5,FALSE),'Model Failure data- Lines'!#REF!)</f>
        <v>#REF!</v>
      </c>
      <c r="CS320" s="14" t="e">
        <f t="shared" si="420"/>
        <v>#REF!</v>
      </c>
      <c r="CT320" s="34">
        <f t="shared" si="421"/>
        <v>13900.436888229186</v>
      </c>
      <c r="CU320" s="34" t="e">
        <f t="shared" si="422"/>
        <v>#REF!</v>
      </c>
      <c r="CV320" s="54" t="e">
        <f t="shared" si="423"/>
        <v>#REF!</v>
      </c>
      <c r="CW320" t="s">
        <v>110</v>
      </c>
      <c r="CY320">
        <v>1</v>
      </c>
      <c r="CZ320">
        <f t="shared" si="424"/>
        <v>273302.10921274719</v>
      </c>
      <c r="DA320" s="34">
        <f t="shared" si="425"/>
        <v>17178.699999999997</v>
      </c>
      <c r="DB320" s="34">
        <f t="shared" si="426"/>
        <v>373.27171112346497</v>
      </c>
      <c r="DC320" s="34">
        <f t="shared" si="427"/>
        <v>40185.334068332195</v>
      </c>
      <c r="DD320" s="9">
        <f t="shared" si="428"/>
        <v>236207.12499999997</v>
      </c>
      <c r="DE320" s="59">
        <f t="shared" si="429"/>
        <v>5.8441998558867239E-2</v>
      </c>
      <c r="DF320" s="59">
        <f t="shared" si="430"/>
        <v>1.2698716901478838E-3</v>
      </c>
      <c r="DG320" s="59">
        <f t="shared" si="431"/>
        <v>0.13671064956656029</v>
      </c>
      <c r="DH320" s="59">
        <f t="shared" si="432"/>
        <v>0.80357748018442454</v>
      </c>
      <c r="DI320" s="14">
        <f t="shared" si="433"/>
        <v>15972.321472746748</v>
      </c>
      <c r="DJ320" s="14">
        <f t="shared" si="434"/>
        <v>347.05861134697278</v>
      </c>
      <c r="DK320" s="14">
        <f t="shared" si="435"/>
        <v>37363.308878385666</v>
      </c>
      <c r="DL320" s="14">
        <f t="shared" si="436"/>
        <v>219619.42025026778</v>
      </c>
      <c r="DM320">
        <f t="shared" si="437"/>
        <v>190616.59438372983</v>
      </c>
      <c r="DN320" s="34">
        <f t="shared" si="438"/>
        <v>12099.779999999999</v>
      </c>
      <c r="DO320" s="34">
        <f t="shared" si="439"/>
        <v>262.91311826957093</v>
      </c>
      <c r="DP320" s="34">
        <f t="shared" si="440"/>
        <v>28304.45269160789</v>
      </c>
      <c r="DQ320" s="9">
        <f t="shared" si="441"/>
        <v>166371.97499999998</v>
      </c>
      <c r="DR320" s="59">
        <f t="shared" si="442"/>
        <v>5.8441998558867239E-2</v>
      </c>
      <c r="DS320" s="59">
        <f t="shared" si="443"/>
        <v>1.2698716901478834E-3</v>
      </c>
      <c r="DT320" s="59">
        <f t="shared" si="444"/>
        <v>0.13671064956656026</v>
      </c>
      <c r="DU320" s="59">
        <f t="shared" si="445"/>
        <v>0.80357748018442454</v>
      </c>
      <c r="DV320" s="14">
        <f t="shared" si="446"/>
        <v>11140.01473427012</v>
      </c>
      <c r="DW320" s="14">
        <f t="shared" si="447"/>
        <v>242.05861688030055</v>
      </c>
      <c r="DX320" s="14">
        <f t="shared" si="448"/>
        <v>26059.318436365247</v>
      </c>
      <c r="DY320" s="14">
        <f t="shared" si="449"/>
        <v>153175.20259621413</v>
      </c>
      <c r="DZ320" s="34" t="e">
        <f t="shared" si="450"/>
        <v>#REF!</v>
      </c>
      <c r="EA320" s="34" t="e">
        <f t="shared" si="451"/>
        <v>#REF!</v>
      </c>
      <c r="EB320" s="34" t="e">
        <f t="shared" si="452"/>
        <v>#REF!</v>
      </c>
      <c r="EC320" s="34" t="e">
        <f t="shared" si="453"/>
        <v>#REF!</v>
      </c>
      <c r="ED320" s="34" t="e">
        <f t="shared" si="454"/>
        <v>#REF!</v>
      </c>
      <c r="EE320" s="59" t="e">
        <f t="shared" si="455"/>
        <v>#REF!</v>
      </c>
      <c r="EF320" s="59" t="e">
        <f t="shared" si="456"/>
        <v>#REF!</v>
      </c>
      <c r="EG320" s="59" t="e">
        <f t="shared" si="457"/>
        <v>#REF!</v>
      </c>
      <c r="EH320" s="59" t="e">
        <f t="shared" si="458"/>
        <v>#REF!</v>
      </c>
      <c r="EI320" s="14" t="e">
        <f t="shared" si="459"/>
        <v>#REF!</v>
      </c>
      <c r="EJ320" s="14" t="e">
        <f t="shared" si="460"/>
        <v>#REF!</v>
      </c>
      <c r="EK320" s="14" t="e">
        <f t="shared" si="461"/>
        <v>#REF!</v>
      </c>
      <c r="EL320" s="14" t="e">
        <f t="shared" si="462"/>
        <v>#REF!</v>
      </c>
      <c r="EM320" t="e">
        <f t="shared" si="463"/>
        <v>#REF!</v>
      </c>
      <c r="EN320" s="34" t="e">
        <f t="shared" si="464"/>
        <v>#REF!</v>
      </c>
      <c r="EO320" s="34" t="e">
        <f t="shared" si="465"/>
        <v>#REF!</v>
      </c>
      <c r="EP320" s="34" t="e">
        <f t="shared" si="466"/>
        <v>#REF!</v>
      </c>
      <c r="EQ320" s="34" t="e">
        <f t="shared" si="467"/>
        <v>#REF!</v>
      </c>
      <c r="ER320" s="59" t="e">
        <f t="shared" si="468"/>
        <v>#REF!</v>
      </c>
      <c r="ES320" s="59" t="e">
        <f t="shared" si="469"/>
        <v>#REF!</v>
      </c>
      <c r="ET320" s="59" t="e">
        <f t="shared" si="470"/>
        <v>#REF!</v>
      </c>
      <c r="EU320" s="59" t="e">
        <f t="shared" si="471"/>
        <v>#REF!</v>
      </c>
      <c r="EV320" s="14" t="e">
        <f t="shared" si="472"/>
        <v>#REF!</v>
      </c>
      <c r="EW320" s="14" t="e">
        <f t="shared" si="473"/>
        <v>#REF!</v>
      </c>
      <c r="EX320" s="14" t="e">
        <f t="shared" si="474"/>
        <v>#REF!</v>
      </c>
      <c r="EY320" s="14" t="e">
        <f t="shared" si="475"/>
        <v>#REF!</v>
      </c>
    </row>
    <row r="321" spans="1:155" x14ac:dyDescent="0.2">
      <c r="A321" s="17">
        <v>30368038</v>
      </c>
      <c r="B321" t="s">
        <v>62</v>
      </c>
      <c r="C321" t="s">
        <v>1523</v>
      </c>
      <c r="D321" t="s">
        <v>1524</v>
      </c>
      <c r="E321" t="s">
        <v>1525</v>
      </c>
      <c r="F321" t="s">
        <v>66</v>
      </c>
      <c r="G321" t="s">
        <v>42</v>
      </c>
      <c r="H321" t="s">
        <v>5024</v>
      </c>
      <c r="I321" t="s">
        <v>68</v>
      </c>
      <c r="J321" s="19" t="s">
        <v>69</v>
      </c>
      <c r="K321" t="s">
        <v>70</v>
      </c>
      <c r="L321">
        <v>1983</v>
      </c>
      <c r="M321">
        <f t="shared" si="479"/>
        <v>1983</v>
      </c>
      <c r="N321">
        <v>36</v>
      </c>
      <c r="O321" s="19">
        <f t="shared" si="480"/>
        <v>36</v>
      </c>
      <c r="P321" t="s">
        <v>44</v>
      </c>
      <c r="Q321" s="19" t="str">
        <f t="shared" si="387"/>
        <v>30-40</v>
      </c>
      <c r="R321" s="23">
        <v>340.2</v>
      </c>
      <c r="S321" s="15">
        <f t="shared" si="388"/>
        <v>0.3402</v>
      </c>
      <c r="T321">
        <v>30162247</v>
      </c>
      <c r="U321" t="s">
        <v>45</v>
      </c>
      <c r="V321" t="s">
        <v>46</v>
      </c>
      <c r="W321" t="s">
        <v>47</v>
      </c>
      <c r="X321" t="s">
        <v>48</v>
      </c>
      <c r="Y321" t="s">
        <v>132</v>
      </c>
      <c r="Z321" t="s">
        <v>1527</v>
      </c>
      <c r="AA321" t="s">
        <v>1528</v>
      </c>
      <c r="AB321" t="s">
        <v>525</v>
      </c>
      <c r="AC321">
        <v>1983</v>
      </c>
      <c r="AD321">
        <v>72</v>
      </c>
      <c r="AE321" t="str">
        <f t="shared" si="389"/>
        <v>&lt;80</v>
      </c>
      <c r="AF321">
        <v>-37.684264890000001</v>
      </c>
      <c r="AG321">
        <v>145.02226788999999</v>
      </c>
      <c r="AH321" t="s">
        <v>75</v>
      </c>
      <c r="AI321" t="s">
        <v>76</v>
      </c>
      <c r="AJ321" s="33" t="s">
        <v>731</v>
      </c>
      <c r="AL321" t="s">
        <v>48</v>
      </c>
      <c r="AM321" t="s">
        <v>86</v>
      </c>
      <c r="AN321">
        <v>220</v>
      </c>
      <c r="AO321" s="69">
        <v>4</v>
      </c>
      <c r="AP321">
        <v>2</v>
      </c>
      <c r="AQ321">
        <v>5</v>
      </c>
      <c r="AR321">
        <v>2</v>
      </c>
      <c r="AS321" s="82" t="str">
        <f t="shared" si="390"/>
        <v>Gw-5-2</v>
      </c>
      <c r="AT321" s="14">
        <f t="shared" si="391"/>
        <v>40000</v>
      </c>
      <c r="AU321" s="81">
        <f>VLOOKUP(C321,Bushfire_Vlookup!$F$2:$H$12575,3,FALSE)</f>
        <v>548.29215599999998</v>
      </c>
      <c r="AV321" s="14">
        <f>VLOOKUP(AS321,Safety_collateral_Vlookup!$J$3:$L$20,2,FALSE)</f>
        <v>9288290.8655511159</v>
      </c>
      <c r="AW321" s="14">
        <f>VLOOKUP(AS321,Safety_collateral_Vlookup!$J$3:$L$20,3,FALSE)</f>
        <v>550000</v>
      </c>
      <c r="AX321" s="48">
        <f t="shared" si="392"/>
        <v>10540721.381273491</v>
      </c>
      <c r="AY321" s="48">
        <f>AZ321</f>
        <v>110000</v>
      </c>
      <c r="AZ321" s="14">
        <v>110000</v>
      </c>
      <c r="BA321" s="16">
        <f t="shared" si="393"/>
        <v>95.824739829759011</v>
      </c>
      <c r="BB321" t="e">
        <f>IF(BA321&lt;=#REF!,#REF!,IF(BA321&lt;=#REF!,#REF!,IF(BA321&lt;=#REF!,#REF!,IF(BA321&lt;=#REF!,#REF!,#REF!))))</f>
        <v>#REF!</v>
      </c>
      <c r="BC321" s="51">
        <v>5</v>
      </c>
      <c r="BD321" s="21">
        <v>70</v>
      </c>
      <c r="BE321" s="21">
        <v>6.4399999999999999E-2</v>
      </c>
      <c r="BF321" s="26">
        <f t="shared" si="394"/>
        <v>7174.8812106213763</v>
      </c>
      <c r="BG321" s="21">
        <v>7</v>
      </c>
      <c r="BH321" s="21">
        <f t="shared" si="395"/>
        <v>54.6</v>
      </c>
      <c r="BI321" s="28">
        <f t="shared" si="396"/>
        <v>2.2519960070400004E-2</v>
      </c>
      <c r="BJ321" s="27">
        <f t="shared" si="397"/>
        <v>2.2519960070400004E-2</v>
      </c>
      <c r="BK321" s="28">
        <f t="shared" si="398"/>
        <v>0.34525945935897445</v>
      </c>
      <c r="BL321" s="35">
        <f t="shared" si="399"/>
        <v>33.08439786683698</v>
      </c>
      <c r="BM321" s="21" t="str">
        <f t="shared" si="400"/>
        <v>Cr5</v>
      </c>
      <c r="BN321" s="51">
        <v>5</v>
      </c>
      <c r="BO321" s="21">
        <v>1</v>
      </c>
      <c r="BP321" s="50" t="s">
        <v>5497</v>
      </c>
      <c r="BQ321" s="14">
        <v>40000</v>
      </c>
      <c r="BR321">
        <f>IFERROR(VLOOKUP(AO321,'Model Failure data- Lines'!$A$37:$E$41,3,FALSE),'Model Failure data- Lines'!$C$37)</f>
        <v>0.45419999999999999</v>
      </c>
      <c r="BS321" s="14">
        <f t="shared" si="401"/>
        <v>4787595.6513744192</v>
      </c>
      <c r="BT321" s="34">
        <f t="shared" si="478"/>
        <v>98114.546368945856</v>
      </c>
      <c r="BU321" s="34">
        <f t="shared" si="402"/>
        <v>48.795982130634776</v>
      </c>
      <c r="BV321" s="54">
        <f t="shared" si="403"/>
        <v>4689481.1050054729</v>
      </c>
      <c r="BW321">
        <f>IFERROR(VLOOKUP(AO321,'Model Failure data- Lines'!$A$37:$E$41,4,FALSE),'Model Failure data- Lines'!$D$37)</f>
        <v>0.40249999999999997</v>
      </c>
      <c r="BX321" s="14">
        <f t="shared" si="404"/>
        <v>4242640.3559625801</v>
      </c>
      <c r="BY321" s="34">
        <f t="shared" si="405"/>
        <v>87513.310992582061</v>
      </c>
      <c r="BZ321" s="71">
        <f t="shared" si="406"/>
        <v>48.479943311963154</v>
      </c>
      <c r="CA321" s="71">
        <f t="shared" si="407"/>
        <v>4155127.0449699978</v>
      </c>
      <c r="CB321" s="56">
        <v>1</v>
      </c>
      <c r="CC321">
        <f>IFERROR(VLOOKUP(AO321,'Model Failure data- Lines'!$A$37:$E$41,5,FALSE),'Model Failure data- Lines'!$E$37)</f>
        <v>0.28349999999999997</v>
      </c>
      <c r="CD321" s="14">
        <f t="shared" si="408"/>
        <v>2988294.5115910345</v>
      </c>
      <c r="CE321" s="34">
        <f t="shared" si="409"/>
        <v>69623.450917130744</v>
      </c>
      <c r="CF321" s="34">
        <f t="shared" si="410"/>
        <v>42.920804301238235</v>
      </c>
      <c r="CG321" s="54">
        <f t="shared" si="411"/>
        <v>2918671.0606739037</v>
      </c>
      <c r="CH321" t="e">
        <f>IFERROR(VLOOKUP(AO321,'Model Failure data- Lines'!#REF!,3,FALSE),'Model Failure data- Lines'!#REF!)</f>
        <v>#REF!</v>
      </c>
      <c r="CI321" s="14" t="e">
        <f t="shared" si="412"/>
        <v>#REF!</v>
      </c>
      <c r="CJ321" s="34">
        <f t="shared" si="413"/>
        <v>94108.861710505385</v>
      </c>
      <c r="CK321" s="34" t="e">
        <f t="shared" si="414"/>
        <v>#REF!</v>
      </c>
      <c r="CL321" s="54" t="e">
        <f t="shared" si="415"/>
        <v>#REF!</v>
      </c>
      <c r="CM321" t="e">
        <f>IFERROR(VLOOKUP(AO321,'Model Failure data- Lines'!#REF!,4,FALSE),'Model Failure data- Lines'!#REF!)</f>
        <v>#REF!</v>
      </c>
      <c r="CN321" s="14" t="e">
        <f t="shared" si="416"/>
        <v>#REF!</v>
      </c>
      <c r="CO321" s="34">
        <f t="shared" si="417"/>
        <v>80513.4350222457</v>
      </c>
      <c r="CP321" s="34" t="e">
        <f t="shared" si="418"/>
        <v>#REF!</v>
      </c>
      <c r="CQ321" s="54" t="e">
        <f t="shared" si="419"/>
        <v>#REF!</v>
      </c>
      <c r="CR321" t="e">
        <f>IFERROR(VLOOKUP(AO321,'Model Failure data- Lines'!#REF!,5,FALSE),'Model Failure data- Lines'!#REF!)</f>
        <v>#REF!</v>
      </c>
      <c r="CS321" s="14" t="e">
        <f t="shared" si="420"/>
        <v>#REF!</v>
      </c>
      <c r="CT321" s="34">
        <f t="shared" si="421"/>
        <v>58931.029264376193</v>
      </c>
      <c r="CU321" s="34" t="e">
        <f t="shared" si="422"/>
        <v>#REF!</v>
      </c>
      <c r="CV321" s="54" t="e">
        <f t="shared" si="423"/>
        <v>#REF!</v>
      </c>
      <c r="CW321" t="s">
        <v>525</v>
      </c>
      <c r="CY321">
        <v>1</v>
      </c>
      <c r="CZ321">
        <f t="shared" si="424"/>
        <v>4155127.0449699983</v>
      </c>
      <c r="DA321" s="34">
        <f t="shared" si="425"/>
        <v>17178.699999999997</v>
      </c>
      <c r="DB321" s="34">
        <f t="shared" si="426"/>
        <v>235.47366150692997</v>
      </c>
      <c r="DC321" s="34">
        <f t="shared" si="427"/>
        <v>3989019.0573010733</v>
      </c>
      <c r="DD321" s="9">
        <f t="shared" si="428"/>
        <v>236207.12499999997</v>
      </c>
      <c r="DE321" s="59">
        <f t="shared" si="429"/>
        <v>4.0490587367032326E-3</v>
      </c>
      <c r="DF321" s="59">
        <f t="shared" si="430"/>
        <v>5.5501678612941295E-5</v>
      </c>
      <c r="DG321" s="59">
        <f t="shared" si="431"/>
        <v>0.94022088195501441</v>
      </c>
      <c r="DH321" s="59">
        <f t="shared" si="432"/>
        <v>5.5674557629669448E-2</v>
      </c>
      <c r="DI321" s="14">
        <f t="shared" si="433"/>
        <v>16824.353463547654</v>
      </c>
      <c r="DJ321" s="14">
        <f t="shared" si="434"/>
        <v>230.61652584586528</v>
      </c>
      <c r="DK321" s="14">
        <f t="shared" si="435"/>
        <v>3906737.2148568244</v>
      </c>
      <c r="DL321" s="14">
        <f t="shared" si="436"/>
        <v>231334.86012378029</v>
      </c>
      <c r="DM321">
        <f t="shared" si="437"/>
        <v>2918671.0606739037</v>
      </c>
      <c r="DN321" s="34">
        <f t="shared" si="438"/>
        <v>12099.779999999999</v>
      </c>
      <c r="DO321" s="34">
        <f t="shared" si="439"/>
        <v>165.85536158314196</v>
      </c>
      <c r="DP321" s="34">
        <f t="shared" si="440"/>
        <v>2809656.9012294514</v>
      </c>
      <c r="DQ321" s="9">
        <f t="shared" si="441"/>
        <v>166371.97499999998</v>
      </c>
      <c r="DR321" s="59">
        <f t="shared" si="442"/>
        <v>4.0490587367032326E-3</v>
      </c>
      <c r="DS321" s="59">
        <f t="shared" si="443"/>
        <v>5.5501678612941288E-5</v>
      </c>
      <c r="DT321" s="59">
        <f t="shared" si="444"/>
        <v>0.94022088195501441</v>
      </c>
      <c r="DU321" s="59">
        <f t="shared" si="445"/>
        <v>5.5674557629669455E-2</v>
      </c>
      <c r="DV321" s="14">
        <f t="shared" si="446"/>
        <v>11817.870557784559</v>
      </c>
      <c r="DW321" s="14">
        <f t="shared" si="447"/>
        <v>161.99114318641546</v>
      </c>
      <c r="DX321" s="14">
        <f t="shared" si="448"/>
        <v>2744195.4788033948</v>
      </c>
      <c r="DY321" s="14">
        <f t="shared" si="449"/>
        <v>162495.7201695377</v>
      </c>
      <c r="DZ321" s="34" t="e">
        <f t="shared" si="450"/>
        <v>#REF!</v>
      </c>
      <c r="EA321" s="34" t="e">
        <f t="shared" si="451"/>
        <v>#REF!</v>
      </c>
      <c r="EB321" s="34" t="e">
        <f t="shared" si="452"/>
        <v>#REF!</v>
      </c>
      <c r="EC321" s="34" t="e">
        <f t="shared" si="453"/>
        <v>#REF!</v>
      </c>
      <c r="ED321" s="34" t="e">
        <f t="shared" si="454"/>
        <v>#REF!</v>
      </c>
      <c r="EE321" s="59" t="e">
        <f t="shared" si="455"/>
        <v>#REF!</v>
      </c>
      <c r="EF321" s="59" t="e">
        <f t="shared" si="456"/>
        <v>#REF!</v>
      </c>
      <c r="EG321" s="59" t="e">
        <f t="shared" si="457"/>
        <v>#REF!</v>
      </c>
      <c r="EH321" s="59" t="e">
        <f t="shared" si="458"/>
        <v>#REF!</v>
      </c>
      <c r="EI321" s="14" t="e">
        <f t="shared" si="459"/>
        <v>#REF!</v>
      </c>
      <c r="EJ321" s="14" t="e">
        <f t="shared" si="460"/>
        <v>#REF!</v>
      </c>
      <c r="EK321" s="14" t="e">
        <f t="shared" si="461"/>
        <v>#REF!</v>
      </c>
      <c r="EL321" s="14" t="e">
        <f t="shared" si="462"/>
        <v>#REF!</v>
      </c>
      <c r="EM321" t="e">
        <f t="shared" si="463"/>
        <v>#REF!</v>
      </c>
      <c r="EN321" s="34" t="e">
        <f t="shared" si="464"/>
        <v>#REF!</v>
      </c>
      <c r="EO321" s="34" t="e">
        <f t="shared" si="465"/>
        <v>#REF!</v>
      </c>
      <c r="EP321" s="34" t="e">
        <f t="shared" si="466"/>
        <v>#REF!</v>
      </c>
      <c r="EQ321" s="34" t="e">
        <f t="shared" si="467"/>
        <v>#REF!</v>
      </c>
      <c r="ER321" s="59" t="e">
        <f t="shared" si="468"/>
        <v>#REF!</v>
      </c>
      <c r="ES321" s="59" t="e">
        <f t="shared" si="469"/>
        <v>#REF!</v>
      </c>
      <c r="ET321" s="59" t="e">
        <f t="shared" si="470"/>
        <v>#REF!</v>
      </c>
      <c r="EU321" s="59" t="e">
        <f t="shared" si="471"/>
        <v>#REF!</v>
      </c>
      <c r="EV321" s="14" t="e">
        <f t="shared" si="472"/>
        <v>#REF!</v>
      </c>
      <c r="EW321" s="14" t="e">
        <f t="shared" si="473"/>
        <v>#REF!</v>
      </c>
      <c r="EX321" s="14" t="e">
        <f t="shared" si="474"/>
        <v>#REF!</v>
      </c>
      <c r="EY321" s="14" t="e">
        <f t="shared" si="475"/>
        <v>#REF!</v>
      </c>
    </row>
    <row r="322" spans="1:155" x14ac:dyDescent="0.2">
      <c r="A322" s="17">
        <v>30349365</v>
      </c>
      <c r="B322" t="s">
        <v>62</v>
      </c>
      <c r="C322" t="s">
        <v>1962</v>
      </c>
      <c r="D322" t="s">
        <v>1963</v>
      </c>
      <c r="E322" t="s">
        <v>1616</v>
      </c>
      <c r="F322" t="s">
        <v>66</v>
      </c>
      <c r="G322" t="s">
        <v>42</v>
      </c>
      <c r="H322" t="s">
        <v>4870</v>
      </c>
      <c r="I322" t="s">
        <v>68</v>
      </c>
      <c r="J322" s="19" t="s">
        <v>69</v>
      </c>
      <c r="K322" t="s">
        <v>70</v>
      </c>
      <c r="L322">
        <v>1950</v>
      </c>
      <c r="M322">
        <f t="shared" si="479"/>
        <v>1950</v>
      </c>
      <c r="N322">
        <v>69</v>
      </c>
      <c r="O322" s="19">
        <f t="shared" si="480"/>
        <v>69</v>
      </c>
      <c r="P322" t="s">
        <v>54</v>
      </c>
      <c r="Q322" s="19" t="str">
        <f t="shared" ref="Q322:Q385" si="481">IF(O322&lt;10,"0-10",IF(O322&lt;20,"10-20",IF(O322&lt;30,"20-30",IF(O322&lt;40,"30-40",IF(O322&lt;50,"40-50",IF(O322&lt;60,"50-60","60-70"))))))</f>
        <v>60-70</v>
      </c>
      <c r="R322" s="23">
        <v>357.6</v>
      </c>
      <c r="S322" s="15">
        <f t="shared" ref="S322:S385" si="482">R322/1000</f>
        <v>0.35760000000000003</v>
      </c>
      <c r="T322">
        <v>30378860</v>
      </c>
      <c r="U322" t="s">
        <v>45</v>
      </c>
      <c r="V322" t="s">
        <v>46</v>
      </c>
      <c r="W322" t="s">
        <v>47</v>
      </c>
      <c r="X322" t="s">
        <v>48</v>
      </c>
      <c r="Z322" t="s">
        <v>1965</v>
      </c>
      <c r="AA322" t="s">
        <v>1966</v>
      </c>
      <c r="AB322" t="s">
        <v>211</v>
      </c>
      <c r="AC322">
        <v>1950</v>
      </c>
      <c r="AD322">
        <v>138</v>
      </c>
      <c r="AE322" t="str">
        <f t="shared" ref="AE322:AE385" si="483">IF(AD322&lt;=10,"&lt;10",IF(AD322&lt;=20,"20",IF(AD322&lt;=30,"&lt;30",IF(AD322&lt;=40,"&lt;40",IF(AD322&lt;=50,"&lt;50",IF(AD322&lt;=60,"&lt;60",IF(AD322&lt;=70,"&lt;70",IF(AD322&lt;=80,"&lt;80","&gt;80"))))))))</f>
        <v>&gt;80</v>
      </c>
      <c r="AF322">
        <v>-37.686369679999999</v>
      </c>
      <c r="AG322">
        <v>145.01947501000001</v>
      </c>
      <c r="AH322" t="s">
        <v>75</v>
      </c>
      <c r="AI322" t="s">
        <v>76</v>
      </c>
      <c r="AJ322" s="33" t="s">
        <v>731</v>
      </c>
      <c r="AL322" t="s">
        <v>78</v>
      </c>
      <c r="AM322" t="s">
        <v>79</v>
      </c>
      <c r="AN322">
        <v>220</v>
      </c>
      <c r="AO322" s="69">
        <v>4</v>
      </c>
      <c r="AP322">
        <v>2</v>
      </c>
      <c r="AQ322">
        <v>2</v>
      </c>
      <c r="AR322">
        <v>2</v>
      </c>
      <c r="AS322" s="82" t="str">
        <f t="shared" ref="AS322:AS385" si="484">"Gw"&amp;"-"&amp;AQ322&amp;"-"&amp;AR322</f>
        <v>Gw-2-2</v>
      </c>
      <c r="AT322" s="14">
        <f t="shared" ref="AT322:AT385" si="485">BQ322</f>
        <v>40000</v>
      </c>
      <c r="AU322" s="81">
        <f>VLOOKUP(C322,Bushfire_Vlookup!$F$2:$H$12575,3,FALSE)</f>
        <v>388.98345</v>
      </c>
      <c r="AV322" s="14">
        <f>VLOOKUP(AS322,Safety_collateral_Vlookup!$J$3:$L$20,2,FALSE)</f>
        <v>1665806.0550856832</v>
      </c>
      <c r="AW322" s="14">
        <f>VLOOKUP(AS322,Safety_collateral_Vlookup!$J$3:$L$20,3,FALSE)</f>
        <v>550000</v>
      </c>
      <c r="AX322" s="48">
        <f t="shared" ref="AX322:AX385" si="486">(AT322+AU322+AV322+AW322)*1.067</f>
        <v>2407360.106117574</v>
      </c>
      <c r="AY322" s="49">
        <f t="shared" ref="AY322:AY345" si="487">(R322/1000)*AZ322</f>
        <v>27177.600000000002</v>
      </c>
      <c r="AZ322" s="14">
        <v>76000</v>
      </c>
      <c r="BA322" s="16">
        <f t="shared" ref="BA322:BA385" si="488">AX322/AY322</f>
        <v>88.578833528993499</v>
      </c>
      <c r="BB322" t="e">
        <f>IF(BA322&lt;=#REF!,#REF!,IF(BA322&lt;=#REF!,#REF!,IF(BA322&lt;=#REF!,#REF!,IF(BA322&lt;=#REF!,#REF!,#REF!))))</f>
        <v>#REF!</v>
      </c>
      <c r="BC322" s="51">
        <v>5</v>
      </c>
      <c r="BD322" s="21">
        <v>70</v>
      </c>
      <c r="BE322" s="21">
        <v>6.4399999999999999E-2</v>
      </c>
      <c r="BF322" s="26">
        <f t="shared" ref="BF322:BF385" si="489">PMT(BE322,BD322,-AY322)</f>
        <v>1772.6913780889415</v>
      </c>
      <c r="BG322" s="21">
        <v>7</v>
      </c>
      <c r="BH322" s="21">
        <f t="shared" ref="BH322:BH385" si="490">BD322-IF(AO322=1,0.95*BD322,IF(AO322=2,0.85*BD322,IF(AO322=3,0.6*BD322,IF(AO322=4,0.22*BD322,0.08*BD322))))</f>
        <v>54.6</v>
      </c>
      <c r="BI322" s="28">
        <f t="shared" ref="BI322:BI385" si="491">BG322*(BH322^(BG322-1))/(BD322^BG322)</f>
        <v>2.2519960070400004E-2</v>
      </c>
      <c r="BJ322" s="27">
        <f t="shared" ref="BJ322:BJ385" si="492">BI322</f>
        <v>2.2519960070400004E-2</v>
      </c>
      <c r="BK322" s="28">
        <f t="shared" ref="BK322:BK385" si="493">(BI322*AY322)/BF322</f>
        <v>0.34525945935897434</v>
      </c>
      <c r="BL322" s="35">
        <f t="shared" ref="BL322:BL385" si="494">(BI322*AX322)/BF322</f>
        <v>30.582680174868891</v>
      </c>
      <c r="BM322" s="21" t="str">
        <f t="shared" ref="BM322:BM385" si="495">IF(BL322&lt;=0.3,"Cr1",IF(BL322&lt;=1,"Cr2",IF(BL322&lt;=3,"Cr3",IF(BL322&lt;=10,"Cr4","Cr5"))))</f>
        <v>Cr5</v>
      </c>
      <c r="BN322" s="51">
        <v>5</v>
      </c>
      <c r="BO322" s="21">
        <v>1</v>
      </c>
      <c r="BP322" s="50" t="s">
        <v>5497</v>
      </c>
      <c r="BQ322" s="14">
        <v>40000</v>
      </c>
      <c r="BR322">
        <f>IFERROR(VLOOKUP(AO322,'Model Failure data- Lines'!$A$37:$E$41,3,FALSE),'Model Failure data- Lines'!$C$37)</f>
        <v>0.45419999999999999</v>
      </c>
      <c r="BS322" s="14">
        <f t="shared" ref="BS322:BS385" si="496">($AX322)*BR322</f>
        <v>1093422.9601986022</v>
      </c>
      <c r="BT322" s="34">
        <f t="shared" si="478"/>
        <v>24241.071776333301</v>
      </c>
      <c r="BU322" s="34">
        <f t="shared" ref="BU322:BU385" si="497">BS322/BT322</f>
        <v>45.106213548945362</v>
      </c>
      <c r="BV322" s="54">
        <f t="shared" ref="BV322:BV385" si="498">BS322-BT322</f>
        <v>1069181.8884222689</v>
      </c>
      <c r="BW322">
        <f>IFERROR(VLOOKUP(AO322,'Model Failure data- Lines'!$A$37:$E$41,4,FALSE),'Model Failure data- Lines'!$D$37)</f>
        <v>0.40249999999999997</v>
      </c>
      <c r="BX322" s="14">
        <f t="shared" ref="BX322:BX385" si="499">($AX322)*BW322</f>
        <v>968962.44271232351</v>
      </c>
      <c r="BY322" s="34">
        <f t="shared" ref="BY322:BY385" si="500">$AY322/1.0468^5</f>
        <v>21621.834189381803</v>
      </c>
      <c r="BZ322" s="71">
        <f t="shared" ref="BZ322:BZ385" si="501">BX322/BY322</f>
        <v>44.814072396696488</v>
      </c>
      <c r="CA322" s="71">
        <f t="shared" ref="CA322:CA385" si="502">BX322-BY322</f>
        <v>947340.60852294171</v>
      </c>
      <c r="CB322" s="56">
        <v>1</v>
      </c>
      <c r="CC322">
        <f>IFERROR(VLOOKUP(AO322,'Model Failure data- Lines'!$A$37:$E$41,5,FALSE),'Model Failure data- Lines'!$E$37)</f>
        <v>0.28349999999999997</v>
      </c>
      <c r="CD322" s="14">
        <f t="shared" ref="CD322:CD385" si="503">($AX322)*CC322</f>
        <v>682486.59008433216</v>
      </c>
      <c r="CE322" s="34">
        <f t="shared" ref="CE322:CE385" si="504">$AY322/1.0468^10</f>
        <v>17201.802724049208</v>
      </c>
      <c r="CF322" s="34">
        <f t="shared" ref="CF322:CF385" si="505">CD322/CE322</f>
        <v>39.67529456259679</v>
      </c>
      <c r="CG322" s="54">
        <f t="shared" ref="CG322:CG385" si="506">CD322-CE322</f>
        <v>665284.78736028296</v>
      </c>
      <c r="CH322" t="e">
        <f>IFERROR(VLOOKUP(AO322,'Model Failure data- Lines'!#REF!,3,FALSE),'Model Failure data- Lines'!#REF!)</f>
        <v>#REF!</v>
      </c>
      <c r="CI322" s="14" t="e">
        <f t="shared" ref="CI322:CI385" si="507">($AX322)*CH322</f>
        <v>#REF!</v>
      </c>
      <c r="CJ322" s="34">
        <f t="shared" ref="CJ322:CJ385" si="508">$AY322/1.0644^2.5</f>
        <v>23251.390909303922</v>
      </c>
      <c r="CK322" s="34" t="e">
        <f t="shared" ref="CK322:CK385" si="509">CI322/CJ322</f>
        <v>#REF!</v>
      </c>
      <c r="CL322" s="54" t="e">
        <f t="shared" ref="CL322:CL385" si="510">CI322-CJ322</f>
        <v>#REF!</v>
      </c>
      <c r="CM322" t="e">
        <f>IFERROR(VLOOKUP(AO322,'Model Failure data- Lines'!#REF!,4,FALSE),'Model Failure data- Lines'!#REF!)</f>
        <v>#REF!</v>
      </c>
      <c r="CN322" s="14" t="e">
        <f t="shared" ref="CN322:CN385" si="511">($AX322)*CM322</f>
        <v>#REF!</v>
      </c>
      <c r="CO322" s="34">
        <f t="shared" ref="CO322:CO385" si="512">$AY322/1.0644^5</f>
        <v>19892.381196914408</v>
      </c>
      <c r="CP322" s="34" t="e">
        <f t="shared" ref="CP322:CP385" si="513">CN322/CO322</f>
        <v>#REF!</v>
      </c>
      <c r="CQ322" s="54" t="e">
        <f t="shared" ref="CQ322:CQ385" si="514">CN322-CO322</f>
        <v>#REF!</v>
      </c>
      <c r="CR322" t="e">
        <f>IFERROR(VLOOKUP(AO322,'Model Failure data- Lines'!#REF!,5,FALSE),'Model Failure data- Lines'!#REF!)</f>
        <v>#REF!</v>
      </c>
      <c r="CS322" s="14" t="e">
        <f t="shared" ref="CS322:CS385" si="515">($AX322)*CR322</f>
        <v>#REF!</v>
      </c>
      <c r="CT322" s="34">
        <f t="shared" ref="CT322:CT385" si="516">$AY322/1.0644^10</f>
        <v>14560.03582668646</v>
      </c>
      <c r="CU322" s="34" t="e">
        <f t="shared" ref="CU322:CU385" si="517">CS322/CT322</f>
        <v>#REF!</v>
      </c>
      <c r="CV322" s="54" t="e">
        <f t="shared" ref="CV322:CV385" si="518">CS322-CT322</f>
        <v>#REF!</v>
      </c>
      <c r="CW322" t="s">
        <v>211</v>
      </c>
      <c r="CY322">
        <v>1</v>
      </c>
      <c r="CZ322">
        <f t="shared" ref="CZ322:CZ385" si="519">BX322*(BZ322-1)/BZ322</f>
        <v>947340.60852294171</v>
      </c>
      <c r="DA322" s="34">
        <f t="shared" ref="DA322:DA385" si="520">1.067*$AT322*$BW322</f>
        <v>17178.699999999997</v>
      </c>
      <c r="DB322" s="34">
        <f t="shared" ref="DB322:DB385" si="521">1.067*$BW322*$AU322</f>
        <v>167.05574981287498</v>
      </c>
      <c r="DC322" s="34">
        <f t="shared" ref="DC322:DC385" si="522">1.067*$BW322*$AV322</f>
        <v>715409.56196251058</v>
      </c>
      <c r="DD322" s="9">
        <f t="shared" ref="DD322:DD385" si="523">1.067*$BW322*$AW322</f>
        <v>236207.12499999997</v>
      </c>
      <c r="DE322" s="59">
        <f t="shared" ref="DE322:DE385" si="524">DA322/$BX322</f>
        <v>1.7728963727338402E-2</v>
      </c>
      <c r="DF322" s="59">
        <f t="shared" ref="DF322:DF385" si="525">DB322/$BX322</f>
        <v>1.7240683688962377E-4</v>
      </c>
      <c r="DG322" s="59">
        <f t="shared" ref="DG322:DG385" si="526">DC322/$BX322</f>
        <v>0.73832537818486887</v>
      </c>
      <c r="DH322" s="59">
        <f t="shared" ref="DH322:DH385" si="527">DD322/$BX322</f>
        <v>0.24377325125090302</v>
      </c>
      <c r="DI322" s="14">
        <f t="shared" ref="DI322:DI385" si="528">DE322*$BX322*($BZ322-1)/$BZ322</f>
        <v>16795.367285937922</v>
      </c>
      <c r="DJ322" s="14">
        <f t="shared" ref="DJ322:DJ385" si="529">DF322*$BX322*($BZ322-1)/$BZ322</f>
        <v>163.32799777253175</v>
      </c>
      <c r="DK322" s="14">
        <f t="shared" ref="DK322:DK385" si="530">DG322*$BX322*($BZ322-1)/$BZ322</f>
        <v>699445.61305758473</v>
      </c>
      <c r="DL322" s="14">
        <f t="shared" ref="DL322:DL385" si="531">DH322*$BX322*($BZ322-1)/$BZ322</f>
        <v>230936.30018164645</v>
      </c>
      <c r="DM322">
        <f t="shared" ref="DM322:DM385" si="532">CD322*(CF322-1)/CF322</f>
        <v>665284.78736028296</v>
      </c>
      <c r="DN322" s="34">
        <f t="shared" ref="DN322:DN385" si="533">1.067*$AT322*$CC322</f>
        <v>12099.779999999999</v>
      </c>
      <c r="DO322" s="34">
        <f t="shared" ref="DO322:DO385" si="534">1.067*$CC322*$AU322</f>
        <v>117.66535421602498</v>
      </c>
      <c r="DP322" s="34">
        <f t="shared" ref="DP322:DP385" si="535">1.067*$CC322*$AV322</f>
        <v>503897.16973011609</v>
      </c>
      <c r="DQ322" s="9">
        <f t="shared" ref="DQ322:DQ385" si="536">1.067*$CC322*$AW322</f>
        <v>166371.97499999998</v>
      </c>
      <c r="DR322" s="59">
        <f t="shared" ref="DR322:DR385" si="537">DN322/$CD322</f>
        <v>1.7728963727338405E-2</v>
      </c>
      <c r="DS322" s="59">
        <f t="shared" ref="DS322:DS385" si="538">DO322/$CD322</f>
        <v>1.7240683688962379E-4</v>
      </c>
      <c r="DT322" s="59">
        <f t="shared" ref="DT322:DT385" si="539">DP322/$CD322</f>
        <v>0.73832537818486887</v>
      </c>
      <c r="DU322" s="59">
        <f t="shared" ref="DU322:DU385" si="540">DQ322/$CD322</f>
        <v>0.24377325125090304</v>
      </c>
      <c r="DV322" s="14">
        <f t="shared" ref="DV322:DV385" si="541">DR322*$CD322*($CF322-1)/$CF322</f>
        <v>11794.809863460499</v>
      </c>
      <c r="DW322" s="14">
        <f t="shared" ref="DW322:DW385" si="542">DS322*$CD322*($CF322-1)/$CF322</f>
        <v>114.69964581957235</v>
      </c>
      <c r="DX322" s="14">
        <f t="shared" ref="DX322:DX385" si="543">DT322*$CD322*($CF322-1)/$CF322</f>
        <v>491196.64222842106</v>
      </c>
      <c r="DY322" s="14">
        <f t="shared" ref="DY322:DY385" si="544">DU322*$CD322*($CF322-1)/$CF322</f>
        <v>162178.63562258185</v>
      </c>
      <c r="DZ322" s="34" t="e">
        <f t="shared" ref="DZ322:DZ385" si="545">CN322*(CP322-1)/CP322</f>
        <v>#REF!</v>
      </c>
      <c r="EA322" s="34" t="e">
        <f t="shared" ref="EA322:EA385" si="546">1.067*$AT322*$CM322</f>
        <v>#REF!</v>
      </c>
      <c r="EB322" s="34" t="e">
        <f t="shared" ref="EB322:EB385" si="547">1.067*$AU322*$CM322</f>
        <v>#REF!</v>
      </c>
      <c r="EC322" s="34" t="e">
        <f t="shared" ref="EC322:EC385" si="548">1.067*$AV322*$CM322</f>
        <v>#REF!</v>
      </c>
      <c r="ED322" s="34" t="e">
        <f t="shared" ref="ED322:ED385" si="549">1.067*$AW322*$CM322</f>
        <v>#REF!</v>
      </c>
      <c r="EE322" s="59" t="e">
        <f t="shared" ref="EE322:EE385" si="550">EA322/$CN322</f>
        <v>#REF!</v>
      </c>
      <c r="EF322" s="59" t="e">
        <f t="shared" ref="EF322:EF385" si="551">EB322/$CN322</f>
        <v>#REF!</v>
      </c>
      <c r="EG322" s="59" t="e">
        <f t="shared" ref="EG322:EG385" si="552">EC322/$CN322</f>
        <v>#REF!</v>
      </c>
      <c r="EH322" s="59" t="e">
        <f t="shared" ref="EH322:EH385" si="553">ED322/$CN322</f>
        <v>#REF!</v>
      </c>
      <c r="EI322" s="14" t="e">
        <f t="shared" ref="EI322:EI385" si="554">EE322*$CN322*($CP322-1)/$CP322</f>
        <v>#REF!</v>
      </c>
      <c r="EJ322" s="14" t="e">
        <f t="shared" ref="EJ322:EJ385" si="555">EF322*$CN322*($CP322-1)/$CP322</f>
        <v>#REF!</v>
      </c>
      <c r="EK322" s="14" t="e">
        <f t="shared" ref="EK322:EK385" si="556">EG322*$CN322*($CP322-1)/$CP322</f>
        <v>#REF!</v>
      </c>
      <c r="EL322" s="14" t="e">
        <f t="shared" ref="EL322:EL385" si="557">EH322*$CN322*($CP322-1)/$CP322</f>
        <v>#REF!</v>
      </c>
      <c r="EM322" t="e">
        <f t="shared" ref="EM322:EM385" si="558">CS322*(CU322-1)/CU322</f>
        <v>#REF!</v>
      </c>
      <c r="EN322" s="34" t="e">
        <f t="shared" ref="EN322:EN385" si="559">1.067*$AT322*$CR322</f>
        <v>#REF!</v>
      </c>
      <c r="EO322" s="34" t="e">
        <f t="shared" ref="EO322:EO385" si="560">1.067*$AU322*$CR322</f>
        <v>#REF!</v>
      </c>
      <c r="EP322" s="34" t="e">
        <f t="shared" ref="EP322:EP385" si="561">1.067*$AV322*$CR322</f>
        <v>#REF!</v>
      </c>
      <c r="EQ322" s="34" t="e">
        <f t="shared" ref="EQ322:EQ385" si="562">1.067*$AW322*$CR322</f>
        <v>#REF!</v>
      </c>
      <c r="ER322" s="59" t="e">
        <f t="shared" ref="ER322:ER385" si="563">EN322/$CS322</f>
        <v>#REF!</v>
      </c>
      <c r="ES322" s="59" t="e">
        <f t="shared" ref="ES322:ES385" si="564">EO322/$CS322</f>
        <v>#REF!</v>
      </c>
      <c r="ET322" s="59" t="e">
        <f t="shared" ref="ET322:ET385" si="565">EP322/$CS322</f>
        <v>#REF!</v>
      </c>
      <c r="EU322" s="59" t="e">
        <f t="shared" ref="EU322:EU385" si="566">EQ322/$CS322</f>
        <v>#REF!</v>
      </c>
      <c r="EV322" s="14" t="e">
        <f t="shared" ref="EV322:EV385" si="567">ER322*$CS322*($CU322-1)/$CU322</f>
        <v>#REF!</v>
      </c>
      <c r="EW322" s="14" t="e">
        <f t="shared" ref="EW322:EW385" si="568">ES322*$CS322*($CU322-1)/$CU322</f>
        <v>#REF!</v>
      </c>
      <c r="EX322" s="14" t="e">
        <f t="shared" ref="EX322:EX385" si="569">ET322*$CS322*($CU322-1)/$CU322</f>
        <v>#REF!</v>
      </c>
      <c r="EY322" s="14" t="e">
        <f t="shared" ref="EY322:EY385" si="570">EU322*$CS322*($CU322-1)/$CU322</f>
        <v>#REF!</v>
      </c>
    </row>
    <row r="323" spans="1:155" x14ac:dyDescent="0.2">
      <c r="A323" s="17">
        <v>30391813</v>
      </c>
      <c r="B323" t="s">
        <v>62</v>
      </c>
      <c r="C323" t="s">
        <v>3382</v>
      </c>
      <c r="D323" t="s">
        <v>3383</v>
      </c>
      <c r="E323" t="s">
        <v>3384</v>
      </c>
      <c r="F323" t="s">
        <v>66</v>
      </c>
      <c r="G323" t="s">
        <v>42</v>
      </c>
      <c r="H323" t="s">
        <v>5172</v>
      </c>
      <c r="I323" t="s">
        <v>68</v>
      </c>
      <c r="J323" s="19" t="s">
        <v>69</v>
      </c>
      <c r="K323" t="s">
        <v>70</v>
      </c>
      <c r="L323">
        <v>1967</v>
      </c>
      <c r="M323">
        <f t="shared" si="479"/>
        <v>1967</v>
      </c>
      <c r="N323">
        <v>52</v>
      </c>
      <c r="O323" s="19">
        <f t="shared" si="480"/>
        <v>52</v>
      </c>
      <c r="P323" t="s">
        <v>80</v>
      </c>
      <c r="Q323" s="19" t="str">
        <f t="shared" si="481"/>
        <v>50-60</v>
      </c>
      <c r="R323" s="23">
        <v>239.27</v>
      </c>
      <c r="S323" s="15">
        <f t="shared" si="482"/>
        <v>0.23927000000000001</v>
      </c>
      <c r="T323">
        <v>30055109</v>
      </c>
      <c r="U323" t="s">
        <v>45</v>
      </c>
      <c r="V323" t="s">
        <v>46</v>
      </c>
      <c r="W323" s="20" t="s">
        <v>87</v>
      </c>
      <c r="X323" t="s">
        <v>48</v>
      </c>
      <c r="Z323" t="s">
        <v>3386</v>
      </c>
      <c r="AA323" t="s">
        <v>3387</v>
      </c>
      <c r="AB323" t="s">
        <v>150</v>
      </c>
      <c r="AC323">
        <v>1967</v>
      </c>
      <c r="AD323">
        <v>104</v>
      </c>
      <c r="AE323" t="str">
        <f t="shared" si="483"/>
        <v>&gt;80</v>
      </c>
      <c r="AF323">
        <v>-37.688602899999999</v>
      </c>
      <c r="AG323">
        <v>145.01656224000001</v>
      </c>
      <c r="AH323" t="s">
        <v>75</v>
      </c>
      <c r="AI323" t="s">
        <v>76</v>
      </c>
      <c r="AJ323" s="33" t="s">
        <v>731</v>
      </c>
      <c r="AL323" t="s">
        <v>48</v>
      </c>
      <c r="AM323" t="s">
        <v>86</v>
      </c>
      <c r="AN323">
        <v>220</v>
      </c>
      <c r="AO323" s="69">
        <v>4</v>
      </c>
      <c r="AP323">
        <v>2</v>
      </c>
      <c r="AQ323">
        <v>0</v>
      </c>
      <c r="AR323">
        <v>2</v>
      </c>
      <c r="AS323" s="82" t="str">
        <f t="shared" si="484"/>
        <v>Gw-0-2</v>
      </c>
      <c r="AT323" s="14">
        <f t="shared" si="485"/>
        <v>40000</v>
      </c>
      <c r="AU323" s="81">
        <f>VLOOKUP(C323,Bushfire_Vlookup!$F$2:$H$12575,3,FALSE)</f>
        <v>284.09114499999998</v>
      </c>
      <c r="AV323" s="14">
        <f>VLOOKUP(AS323,Safety_collateral_Vlookup!$J$3:$L$20,2,FALSE)</f>
        <v>93570.139925214826</v>
      </c>
      <c r="AW323" s="14">
        <f>VLOOKUP(AS323,Safety_collateral_Vlookup!$J$3:$L$20,3,FALSE)</f>
        <v>550000</v>
      </c>
      <c r="AX323" s="48">
        <f t="shared" si="486"/>
        <v>729672.46455191926</v>
      </c>
      <c r="AY323" s="49">
        <f t="shared" si="487"/>
        <v>18184.52</v>
      </c>
      <c r="AZ323" s="14">
        <v>76000</v>
      </c>
      <c r="BA323" s="16">
        <f t="shared" si="488"/>
        <v>40.126022823364004</v>
      </c>
      <c r="BB323" t="e">
        <f>IF(BA323&lt;=#REF!,#REF!,IF(BA323&lt;=#REF!,#REF!,IF(BA323&lt;=#REF!,#REF!,IF(BA323&lt;=#REF!,#REF!,#REF!))))</f>
        <v>#REF!</v>
      </c>
      <c r="BC323" s="51">
        <v>5</v>
      </c>
      <c r="BD323" s="21">
        <v>70</v>
      </c>
      <c r="BE323" s="21">
        <v>6.4399999999999999E-2</v>
      </c>
      <c r="BF323" s="26">
        <f t="shared" si="489"/>
        <v>1186.1070079288058</v>
      </c>
      <c r="BG323" s="21">
        <v>7</v>
      </c>
      <c r="BH323" s="21">
        <f t="shared" si="490"/>
        <v>54.6</v>
      </c>
      <c r="BI323" s="28">
        <f t="shared" si="491"/>
        <v>2.2519960070400004E-2</v>
      </c>
      <c r="BJ323" s="27">
        <f t="shared" si="492"/>
        <v>2.2519960070400004E-2</v>
      </c>
      <c r="BK323" s="28">
        <f t="shared" si="493"/>
        <v>0.3452594593589744</v>
      </c>
      <c r="BL323" s="35">
        <f t="shared" si="494"/>
        <v>13.853888946220527</v>
      </c>
      <c r="BM323" s="21" t="str">
        <f t="shared" si="495"/>
        <v>Cr5</v>
      </c>
      <c r="BN323" s="51">
        <v>5</v>
      </c>
      <c r="BO323" s="21">
        <v>1</v>
      </c>
      <c r="BP323" s="50" t="s">
        <v>5497</v>
      </c>
      <c r="BQ323" s="14">
        <v>40000</v>
      </c>
      <c r="BR323">
        <f>IFERROR(VLOOKUP(AO323,'Model Failure data- Lines'!$A$37:$E$41,3,FALSE),'Model Failure data- Lines'!$C$37)</f>
        <v>0.45419999999999999</v>
      </c>
      <c r="BS323" s="14">
        <f t="shared" si="496"/>
        <v>331417.23339948175</v>
      </c>
      <c r="BT323" s="34">
        <f t="shared" si="478"/>
        <v>16219.690279427485</v>
      </c>
      <c r="BU323" s="34">
        <f t="shared" si="497"/>
        <v>20.433018614408461</v>
      </c>
      <c r="BV323" s="54">
        <f t="shared" si="498"/>
        <v>315197.54312005424</v>
      </c>
      <c r="BW323">
        <f>IFERROR(VLOOKUP(AO323,'Model Failure data- Lines'!$A$37:$E$41,4,FALSE),'Model Failure data- Lines'!$D$37)</f>
        <v>0.40249999999999997</v>
      </c>
      <c r="BX323" s="14">
        <f t="shared" si="499"/>
        <v>293693.16698214749</v>
      </c>
      <c r="BY323" s="34">
        <f t="shared" si="500"/>
        <v>14467.159581916621</v>
      </c>
      <c r="BZ323" s="71">
        <f t="shared" si="501"/>
        <v>20.300679295004969</v>
      </c>
      <c r="CA323" s="71">
        <f t="shared" si="502"/>
        <v>279226.00740023085</v>
      </c>
      <c r="CB323" s="56">
        <v>1</v>
      </c>
      <c r="CC323">
        <f>IFERROR(VLOOKUP(AO323,'Model Failure data- Lines'!$A$37:$E$41,5,FALSE),'Model Failure data- Lines'!$E$37)</f>
        <v>0.28349999999999997</v>
      </c>
      <c r="CD323" s="14">
        <f t="shared" si="503"/>
        <v>206862.14370046908</v>
      </c>
      <c r="CE323" s="34">
        <f t="shared" si="504"/>
        <v>11509.718506105295</v>
      </c>
      <c r="CF323" s="34">
        <f t="shared" si="505"/>
        <v>17.972823887112416</v>
      </c>
      <c r="CG323" s="54">
        <f t="shared" si="506"/>
        <v>195352.42519436378</v>
      </c>
      <c r="CH323" t="e">
        <f>IFERROR(VLOOKUP(AO323,'Model Failure data- Lines'!#REF!,3,FALSE),'Model Failure data- Lines'!#REF!)</f>
        <v>#REF!</v>
      </c>
      <c r="CI323" s="14" t="e">
        <f t="shared" si="507"/>
        <v>#REF!</v>
      </c>
      <c r="CJ323" s="34">
        <f t="shared" si="508"/>
        <v>15557.495254108358</v>
      </c>
      <c r="CK323" s="34" t="e">
        <f t="shared" si="509"/>
        <v>#REF!</v>
      </c>
      <c r="CL323" s="54" t="e">
        <f t="shared" si="510"/>
        <v>#REF!</v>
      </c>
      <c r="CM323" t="e">
        <f>IFERROR(VLOOKUP(AO323,'Model Failure data- Lines'!#REF!,4,FALSE),'Model Failure data- Lines'!#REF!)</f>
        <v>#REF!</v>
      </c>
      <c r="CN323" s="14" t="e">
        <f t="shared" si="511"/>
        <v>#REF!</v>
      </c>
      <c r="CO323" s="34">
        <f t="shared" si="512"/>
        <v>13309.983358461159</v>
      </c>
      <c r="CP323" s="34" t="e">
        <f t="shared" si="513"/>
        <v>#REF!</v>
      </c>
      <c r="CQ323" s="54" t="e">
        <f t="shared" si="514"/>
        <v>#REF!</v>
      </c>
      <c r="CR323" t="e">
        <f>IFERROR(VLOOKUP(AO323,'Model Failure data- Lines'!#REF!,5,FALSE),'Model Failure data- Lines'!#REF!)</f>
        <v>#REF!</v>
      </c>
      <c r="CS323" s="14" t="e">
        <f t="shared" si="515"/>
        <v>#REF!</v>
      </c>
      <c r="CT323" s="34">
        <f t="shared" si="516"/>
        <v>9742.1134570784925</v>
      </c>
      <c r="CU323" s="34" t="e">
        <f t="shared" si="517"/>
        <v>#REF!</v>
      </c>
      <c r="CV323" s="54" t="e">
        <f t="shared" si="518"/>
        <v>#REF!</v>
      </c>
      <c r="CW323" t="s">
        <v>150</v>
      </c>
      <c r="CY323">
        <v>1</v>
      </c>
      <c r="CZ323">
        <f t="shared" si="519"/>
        <v>279226.00740023085</v>
      </c>
      <c r="DA323" s="34">
        <f t="shared" si="520"/>
        <v>17178.699999999997</v>
      </c>
      <c r="DB323" s="34">
        <f t="shared" si="521"/>
        <v>122.00791381528748</v>
      </c>
      <c r="DC323" s="34">
        <f t="shared" si="522"/>
        <v>40185.334068332195</v>
      </c>
      <c r="DD323" s="9">
        <f t="shared" si="523"/>
        <v>236207.12499999997</v>
      </c>
      <c r="DE323" s="59">
        <f t="shared" si="524"/>
        <v>5.8491997537839298E-2</v>
      </c>
      <c r="DF323" s="59">
        <f t="shared" si="525"/>
        <v>4.1542646384654867E-4</v>
      </c>
      <c r="DG323" s="59">
        <f t="shared" si="526"/>
        <v>0.13682760985302361</v>
      </c>
      <c r="DH323" s="59">
        <f t="shared" si="527"/>
        <v>0.80426496614529042</v>
      </c>
      <c r="DI323" s="14">
        <f t="shared" si="528"/>
        <v>16332.486937355001</v>
      </c>
      <c r="DJ323" s="14">
        <f t="shared" si="529"/>
        <v>115.99787286826813</v>
      </c>
      <c r="DK323" s="14">
        <f t="shared" si="530"/>
        <v>38205.827201376276</v>
      </c>
      <c r="DL323" s="14">
        <f t="shared" si="531"/>
        <v>224571.69538863128</v>
      </c>
      <c r="DM323">
        <f t="shared" si="532"/>
        <v>195352.42519436378</v>
      </c>
      <c r="DN323" s="34">
        <f t="shared" si="533"/>
        <v>12099.779999999999</v>
      </c>
      <c r="DO323" s="34">
        <f t="shared" si="534"/>
        <v>85.936008861202481</v>
      </c>
      <c r="DP323" s="34">
        <f t="shared" si="535"/>
        <v>28304.45269160789</v>
      </c>
      <c r="DQ323" s="9">
        <f t="shared" si="536"/>
        <v>166371.97499999998</v>
      </c>
      <c r="DR323" s="59">
        <f t="shared" si="537"/>
        <v>5.8491997537839312E-2</v>
      </c>
      <c r="DS323" s="59">
        <f t="shared" si="538"/>
        <v>4.1542646384654873E-4</v>
      </c>
      <c r="DT323" s="59">
        <f t="shared" si="539"/>
        <v>0.13682760985302361</v>
      </c>
      <c r="DU323" s="59">
        <f t="shared" si="540"/>
        <v>0.80426496614529042</v>
      </c>
      <c r="DV323" s="14">
        <f t="shared" si="541"/>
        <v>11426.553573479665</v>
      </c>
      <c r="DW323" s="14">
        <f t="shared" si="542"/>
        <v>81.15456720234198</v>
      </c>
      <c r="DX323" s="14">
        <f t="shared" si="543"/>
        <v>26729.605418336389</v>
      </c>
      <c r="DY323" s="14">
        <f t="shared" si="544"/>
        <v>157115.11163534535</v>
      </c>
      <c r="DZ323" s="34" t="e">
        <f t="shared" si="545"/>
        <v>#REF!</v>
      </c>
      <c r="EA323" s="34" t="e">
        <f t="shared" si="546"/>
        <v>#REF!</v>
      </c>
      <c r="EB323" s="34" t="e">
        <f t="shared" si="547"/>
        <v>#REF!</v>
      </c>
      <c r="EC323" s="34" t="e">
        <f t="shared" si="548"/>
        <v>#REF!</v>
      </c>
      <c r="ED323" s="34" t="e">
        <f t="shared" si="549"/>
        <v>#REF!</v>
      </c>
      <c r="EE323" s="59" t="e">
        <f t="shared" si="550"/>
        <v>#REF!</v>
      </c>
      <c r="EF323" s="59" t="e">
        <f t="shared" si="551"/>
        <v>#REF!</v>
      </c>
      <c r="EG323" s="59" t="e">
        <f t="shared" si="552"/>
        <v>#REF!</v>
      </c>
      <c r="EH323" s="59" t="e">
        <f t="shared" si="553"/>
        <v>#REF!</v>
      </c>
      <c r="EI323" s="14" t="e">
        <f t="shared" si="554"/>
        <v>#REF!</v>
      </c>
      <c r="EJ323" s="14" t="e">
        <f t="shared" si="555"/>
        <v>#REF!</v>
      </c>
      <c r="EK323" s="14" t="e">
        <f t="shared" si="556"/>
        <v>#REF!</v>
      </c>
      <c r="EL323" s="14" t="e">
        <f t="shared" si="557"/>
        <v>#REF!</v>
      </c>
      <c r="EM323" t="e">
        <f t="shared" si="558"/>
        <v>#REF!</v>
      </c>
      <c r="EN323" s="34" t="e">
        <f t="shared" si="559"/>
        <v>#REF!</v>
      </c>
      <c r="EO323" s="34" t="e">
        <f t="shared" si="560"/>
        <v>#REF!</v>
      </c>
      <c r="EP323" s="34" t="e">
        <f t="shared" si="561"/>
        <v>#REF!</v>
      </c>
      <c r="EQ323" s="34" t="e">
        <f t="shared" si="562"/>
        <v>#REF!</v>
      </c>
      <c r="ER323" s="59" t="e">
        <f t="shared" si="563"/>
        <v>#REF!</v>
      </c>
      <c r="ES323" s="59" t="e">
        <f t="shared" si="564"/>
        <v>#REF!</v>
      </c>
      <c r="ET323" s="59" t="e">
        <f t="shared" si="565"/>
        <v>#REF!</v>
      </c>
      <c r="EU323" s="59" t="e">
        <f t="shared" si="566"/>
        <v>#REF!</v>
      </c>
      <c r="EV323" s="14" t="e">
        <f t="shared" si="567"/>
        <v>#REF!</v>
      </c>
      <c r="EW323" s="14" t="e">
        <f t="shared" si="568"/>
        <v>#REF!</v>
      </c>
      <c r="EX323" s="14" t="e">
        <f t="shared" si="569"/>
        <v>#REF!</v>
      </c>
      <c r="EY323" s="14" t="e">
        <f t="shared" si="570"/>
        <v>#REF!</v>
      </c>
    </row>
    <row r="324" spans="1:155" x14ac:dyDescent="0.2">
      <c r="A324" s="17">
        <v>30400599</v>
      </c>
      <c r="B324" t="s">
        <v>62</v>
      </c>
      <c r="C324" t="s">
        <v>3920</v>
      </c>
      <c r="D324" t="s">
        <v>3921</v>
      </c>
      <c r="E324" t="s">
        <v>388</v>
      </c>
      <c r="F324" t="s">
        <v>66</v>
      </c>
      <c r="G324" t="s">
        <v>42</v>
      </c>
      <c r="H324" t="s">
        <v>5240</v>
      </c>
      <c r="I324" t="s">
        <v>68</v>
      </c>
      <c r="J324" s="19" t="s">
        <v>69</v>
      </c>
      <c r="K324" t="s">
        <v>70</v>
      </c>
      <c r="L324">
        <v>1967</v>
      </c>
      <c r="M324">
        <f t="shared" si="479"/>
        <v>1967</v>
      </c>
      <c r="N324">
        <v>52</v>
      </c>
      <c r="O324" s="19">
        <f t="shared" si="480"/>
        <v>52</v>
      </c>
      <c r="P324" t="s">
        <v>80</v>
      </c>
      <c r="Q324" s="19" t="str">
        <f t="shared" si="481"/>
        <v>50-60</v>
      </c>
      <c r="R324" s="23">
        <v>237.8</v>
      </c>
      <c r="S324" s="15">
        <f t="shared" si="482"/>
        <v>0.23780000000000001</v>
      </c>
      <c r="T324">
        <v>30209796</v>
      </c>
      <c r="U324" t="s">
        <v>45</v>
      </c>
      <c r="V324" t="s">
        <v>46</v>
      </c>
      <c r="W324" s="20" t="s">
        <v>87</v>
      </c>
      <c r="X324" t="s">
        <v>88</v>
      </c>
      <c r="Z324" t="s">
        <v>3923</v>
      </c>
      <c r="AA324" t="s">
        <v>3924</v>
      </c>
      <c r="AB324" t="s">
        <v>196</v>
      </c>
      <c r="AC324">
        <v>1967</v>
      </c>
      <c r="AD324">
        <v>104</v>
      </c>
      <c r="AE324" t="str">
        <f t="shared" si="483"/>
        <v>&gt;80</v>
      </c>
      <c r="AF324">
        <v>-37.690259859999998</v>
      </c>
      <c r="AG324">
        <v>145.01478924</v>
      </c>
      <c r="AH324" t="s">
        <v>75</v>
      </c>
      <c r="AI324" t="s">
        <v>76</v>
      </c>
      <c r="AJ324" s="33" t="s">
        <v>731</v>
      </c>
      <c r="AL324" t="s">
        <v>78</v>
      </c>
      <c r="AM324" t="s">
        <v>79</v>
      </c>
      <c r="AN324">
        <v>220</v>
      </c>
      <c r="AO324" s="69">
        <v>4</v>
      </c>
      <c r="AP324">
        <v>2</v>
      </c>
      <c r="AQ324">
        <v>0</v>
      </c>
      <c r="AR324">
        <v>2</v>
      </c>
      <c r="AS324" s="82" t="str">
        <f t="shared" si="484"/>
        <v>Gw-0-2</v>
      </c>
      <c r="AT324" s="14">
        <f t="shared" si="485"/>
        <v>40000</v>
      </c>
      <c r="AU324" s="81">
        <f>VLOOKUP(C324,Bushfire_Vlookup!$F$2:$H$12575,3,FALSE)</f>
        <v>165.26172399999999</v>
      </c>
      <c r="AV324" s="14">
        <f>VLOOKUP(AS324,Safety_collateral_Vlookup!$J$3:$L$20,2,FALSE)</f>
        <v>93570.139925214826</v>
      </c>
      <c r="AW324" s="14">
        <f>VLOOKUP(AS324,Safety_collateral_Vlookup!$J$3:$L$20,3,FALSE)</f>
        <v>550000</v>
      </c>
      <c r="AX324" s="48">
        <f t="shared" si="486"/>
        <v>729545.67355971213</v>
      </c>
      <c r="AY324" s="49">
        <f t="shared" si="487"/>
        <v>18072.8</v>
      </c>
      <c r="AZ324" s="14">
        <v>76000</v>
      </c>
      <c r="BA324" s="16">
        <f t="shared" si="488"/>
        <v>40.36705289494224</v>
      </c>
      <c r="BB324" t="e">
        <f>IF(BA324&lt;=#REF!,#REF!,IF(BA324&lt;=#REF!,#REF!,IF(BA324&lt;=#REF!,#REF!,IF(BA324&lt;=#REF!,#REF!,#REF!))))</f>
        <v>#REF!</v>
      </c>
      <c r="BC324" s="51">
        <v>5</v>
      </c>
      <c r="BD324" s="21">
        <v>70</v>
      </c>
      <c r="BE324" s="21">
        <v>6.4399999999999999E-2</v>
      </c>
      <c r="BF324" s="26">
        <f t="shared" si="489"/>
        <v>1178.8199376665275</v>
      </c>
      <c r="BG324" s="21">
        <v>7</v>
      </c>
      <c r="BH324" s="21">
        <f t="shared" si="490"/>
        <v>54.6</v>
      </c>
      <c r="BI324" s="28">
        <f t="shared" si="491"/>
        <v>2.2519960070400004E-2</v>
      </c>
      <c r="BJ324" s="27">
        <f t="shared" si="492"/>
        <v>2.2519960070400004E-2</v>
      </c>
      <c r="BK324" s="28">
        <f t="shared" si="493"/>
        <v>0.3452594593589744</v>
      </c>
      <c r="BL324" s="35">
        <f t="shared" si="494"/>
        <v>13.937106858422879</v>
      </c>
      <c r="BM324" s="21" t="str">
        <f t="shared" si="495"/>
        <v>Cr5</v>
      </c>
      <c r="BN324" s="51">
        <v>5</v>
      </c>
      <c r="BO324" s="21">
        <v>1</v>
      </c>
      <c r="BP324" s="50" t="s">
        <v>5497</v>
      </c>
      <c r="BQ324" s="14">
        <v>40000</v>
      </c>
      <c r="BR324">
        <f>IFERROR(VLOOKUP(AO324,'Model Failure data- Lines'!$A$37:$E$41,3,FALSE),'Model Failure data- Lines'!$C$37)</f>
        <v>0.45419999999999999</v>
      </c>
      <c r="BS324" s="14">
        <f t="shared" si="496"/>
        <v>331359.64493082126</v>
      </c>
      <c r="BT324" s="34">
        <f t="shared" si="478"/>
        <v>16120.041578333497</v>
      </c>
      <c r="BU324" s="34">
        <f t="shared" si="497"/>
        <v>20.555756219400365</v>
      </c>
      <c r="BV324" s="54">
        <f t="shared" si="498"/>
        <v>315239.60335248779</v>
      </c>
      <c r="BW324">
        <f>IFERROR(VLOOKUP(AO324,'Model Failure data- Lines'!$A$37:$E$41,4,FALSE),'Model Failure data- Lines'!$D$37)</f>
        <v>0.40249999999999997</v>
      </c>
      <c r="BX324" s="14">
        <f t="shared" si="499"/>
        <v>293642.13360778411</v>
      </c>
      <c r="BY324" s="34">
        <f t="shared" si="500"/>
        <v>14378.277880970336</v>
      </c>
      <c r="BZ324" s="71">
        <f t="shared" si="501"/>
        <v>20.422621960618784</v>
      </c>
      <c r="CA324" s="71">
        <f t="shared" si="502"/>
        <v>279263.85572681378</v>
      </c>
      <c r="CB324" s="56">
        <v>1</v>
      </c>
      <c r="CC324">
        <f>IFERROR(VLOOKUP(AO324,'Model Failure data- Lines'!$A$37:$E$41,5,FALSE),'Model Failure data- Lines'!$E$37)</f>
        <v>0.28349999999999997</v>
      </c>
      <c r="CD324" s="14">
        <f t="shared" si="503"/>
        <v>206826.19845417837</v>
      </c>
      <c r="CE324" s="34">
        <f t="shared" si="504"/>
        <v>11439.006397592004</v>
      </c>
      <c r="CF324" s="34">
        <f t="shared" si="505"/>
        <v>18.080783528341836</v>
      </c>
      <c r="CG324" s="54">
        <f t="shared" si="506"/>
        <v>195387.19205658638</v>
      </c>
      <c r="CH324" t="e">
        <f>IFERROR(VLOOKUP(AO324,'Model Failure data- Lines'!#REF!,3,FALSE),'Model Failure data- Lines'!#REF!)</f>
        <v>#REF!</v>
      </c>
      <c r="CI324" s="14" t="e">
        <f t="shared" si="507"/>
        <v>#REF!</v>
      </c>
      <c r="CJ324" s="34">
        <f t="shared" si="508"/>
        <v>15461.914872014744</v>
      </c>
      <c r="CK324" s="34" t="e">
        <f t="shared" si="509"/>
        <v>#REF!</v>
      </c>
      <c r="CL324" s="54" t="e">
        <f t="shared" si="510"/>
        <v>#REF!</v>
      </c>
      <c r="CM324" t="e">
        <f>IFERROR(VLOOKUP(AO324,'Model Failure data- Lines'!#REF!,4,FALSE),'Model Failure data- Lines'!#REF!)</f>
        <v>#REF!</v>
      </c>
      <c r="CN324" s="14" t="e">
        <f t="shared" si="511"/>
        <v>#REF!</v>
      </c>
      <c r="CO324" s="34">
        <f t="shared" si="512"/>
        <v>13228.210986091291</v>
      </c>
      <c r="CP324" s="34" t="e">
        <f t="shared" si="513"/>
        <v>#REF!</v>
      </c>
      <c r="CQ324" s="54" t="e">
        <f t="shared" si="514"/>
        <v>#REF!</v>
      </c>
      <c r="CR324" t="e">
        <f>IFERROR(VLOOKUP(AO324,'Model Failure data- Lines'!#REF!,5,FALSE),'Model Failure data- Lines'!#REF!)</f>
        <v>#REF!</v>
      </c>
      <c r="CS324" s="14" t="e">
        <f t="shared" si="515"/>
        <v>#REF!</v>
      </c>
      <c r="CT324" s="34">
        <f t="shared" si="516"/>
        <v>9682.2609608110724</v>
      </c>
      <c r="CU324" s="34" t="e">
        <f t="shared" si="517"/>
        <v>#REF!</v>
      </c>
      <c r="CV324" s="54" t="e">
        <f t="shared" si="518"/>
        <v>#REF!</v>
      </c>
      <c r="CW324" t="s">
        <v>196</v>
      </c>
      <c r="CY324">
        <v>1</v>
      </c>
      <c r="CZ324">
        <f t="shared" si="519"/>
        <v>279263.85572681378</v>
      </c>
      <c r="DA324" s="34">
        <f t="shared" si="520"/>
        <v>17178.699999999997</v>
      </c>
      <c r="DB324" s="34">
        <f t="shared" si="521"/>
        <v>70.974539451969989</v>
      </c>
      <c r="DC324" s="34">
        <f t="shared" si="522"/>
        <v>40185.334068332195</v>
      </c>
      <c r="DD324" s="9">
        <f t="shared" si="523"/>
        <v>236207.12499999997</v>
      </c>
      <c r="DE324" s="59">
        <f t="shared" si="524"/>
        <v>5.8502163122631012E-2</v>
      </c>
      <c r="DF324" s="59">
        <f t="shared" si="525"/>
        <v>2.4170420838438064E-4</v>
      </c>
      <c r="DG324" s="59">
        <f t="shared" si="526"/>
        <v>0.13685138973280819</v>
      </c>
      <c r="DH324" s="59">
        <f t="shared" si="527"/>
        <v>0.80440474293617648</v>
      </c>
      <c r="DI324" s="14">
        <f t="shared" si="528"/>
        <v>16337.539641984951</v>
      </c>
      <c r="DJ324" s="14">
        <f t="shared" si="529"/>
        <v>67.499249178819397</v>
      </c>
      <c r="DK324" s="14">
        <f t="shared" si="530"/>
        <v>38217.64675835691</v>
      </c>
      <c r="DL324" s="14">
        <f t="shared" si="531"/>
        <v>224641.17007729312</v>
      </c>
      <c r="DM324">
        <f t="shared" si="532"/>
        <v>195387.19205658638</v>
      </c>
      <c r="DN324" s="34">
        <f t="shared" si="533"/>
        <v>12099.779999999999</v>
      </c>
      <c r="DO324" s="34">
        <f t="shared" si="534"/>
        <v>49.990762570517987</v>
      </c>
      <c r="DP324" s="34">
        <f t="shared" si="535"/>
        <v>28304.45269160789</v>
      </c>
      <c r="DQ324" s="9">
        <f t="shared" si="536"/>
        <v>166371.97499999998</v>
      </c>
      <c r="DR324" s="59">
        <f t="shared" si="537"/>
        <v>5.8502163122631019E-2</v>
      </c>
      <c r="DS324" s="59">
        <f t="shared" si="538"/>
        <v>2.4170420838438061E-4</v>
      </c>
      <c r="DT324" s="59">
        <f t="shared" si="539"/>
        <v>0.13685138973280817</v>
      </c>
      <c r="DU324" s="59">
        <f t="shared" si="540"/>
        <v>0.80440474293617648</v>
      </c>
      <c r="DV324" s="14">
        <f t="shared" si="541"/>
        <v>11430.573381767252</v>
      </c>
      <c r="DW324" s="14">
        <f t="shared" si="542"/>
        <v>47.22590658448415</v>
      </c>
      <c r="DX324" s="14">
        <f t="shared" si="543"/>
        <v>26739.008768934942</v>
      </c>
      <c r="DY324" s="14">
        <f t="shared" si="544"/>
        <v>157170.38399929969</v>
      </c>
      <c r="DZ324" s="34" t="e">
        <f t="shared" si="545"/>
        <v>#REF!</v>
      </c>
      <c r="EA324" s="34" t="e">
        <f t="shared" si="546"/>
        <v>#REF!</v>
      </c>
      <c r="EB324" s="34" t="e">
        <f t="shared" si="547"/>
        <v>#REF!</v>
      </c>
      <c r="EC324" s="34" t="e">
        <f t="shared" si="548"/>
        <v>#REF!</v>
      </c>
      <c r="ED324" s="34" t="e">
        <f t="shared" si="549"/>
        <v>#REF!</v>
      </c>
      <c r="EE324" s="59" t="e">
        <f t="shared" si="550"/>
        <v>#REF!</v>
      </c>
      <c r="EF324" s="59" t="e">
        <f t="shared" si="551"/>
        <v>#REF!</v>
      </c>
      <c r="EG324" s="59" t="e">
        <f t="shared" si="552"/>
        <v>#REF!</v>
      </c>
      <c r="EH324" s="59" t="e">
        <f t="shared" si="553"/>
        <v>#REF!</v>
      </c>
      <c r="EI324" s="14" t="e">
        <f t="shared" si="554"/>
        <v>#REF!</v>
      </c>
      <c r="EJ324" s="14" t="e">
        <f t="shared" si="555"/>
        <v>#REF!</v>
      </c>
      <c r="EK324" s="14" t="e">
        <f t="shared" si="556"/>
        <v>#REF!</v>
      </c>
      <c r="EL324" s="14" t="e">
        <f t="shared" si="557"/>
        <v>#REF!</v>
      </c>
      <c r="EM324" t="e">
        <f t="shared" si="558"/>
        <v>#REF!</v>
      </c>
      <c r="EN324" s="34" t="e">
        <f t="shared" si="559"/>
        <v>#REF!</v>
      </c>
      <c r="EO324" s="34" t="e">
        <f t="shared" si="560"/>
        <v>#REF!</v>
      </c>
      <c r="EP324" s="34" t="e">
        <f t="shared" si="561"/>
        <v>#REF!</v>
      </c>
      <c r="EQ324" s="34" t="e">
        <f t="shared" si="562"/>
        <v>#REF!</v>
      </c>
      <c r="ER324" s="59" t="e">
        <f t="shared" si="563"/>
        <v>#REF!</v>
      </c>
      <c r="ES324" s="59" t="e">
        <f t="shared" si="564"/>
        <v>#REF!</v>
      </c>
      <c r="ET324" s="59" t="e">
        <f t="shared" si="565"/>
        <v>#REF!</v>
      </c>
      <c r="EU324" s="59" t="e">
        <f t="shared" si="566"/>
        <v>#REF!</v>
      </c>
      <c r="EV324" s="14" t="e">
        <f t="shared" si="567"/>
        <v>#REF!</v>
      </c>
      <c r="EW324" s="14" t="e">
        <f t="shared" si="568"/>
        <v>#REF!</v>
      </c>
      <c r="EX324" s="14" t="e">
        <f t="shared" si="569"/>
        <v>#REF!</v>
      </c>
      <c r="EY324" s="14" t="e">
        <f t="shared" si="570"/>
        <v>#REF!</v>
      </c>
    </row>
    <row r="325" spans="1:155" x14ac:dyDescent="0.2">
      <c r="A325" s="17">
        <v>30286567</v>
      </c>
      <c r="B325" t="s">
        <v>62</v>
      </c>
      <c r="C325" t="s">
        <v>3239</v>
      </c>
      <c r="D325" t="s">
        <v>3240</v>
      </c>
      <c r="E325" t="s">
        <v>3241</v>
      </c>
      <c r="F325" t="s">
        <v>66</v>
      </c>
      <c r="G325" t="s">
        <v>42</v>
      </c>
      <c r="H325" t="s">
        <v>4359</v>
      </c>
      <c r="I325" t="s">
        <v>68</v>
      </c>
      <c r="J325" s="19" t="s">
        <v>69</v>
      </c>
      <c r="K325" t="s">
        <v>70</v>
      </c>
      <c r="L325">
        <v>1967</v>
      </c>
      <c r="M325">
        <f t="shared" si="479"/>
        <v>1967</v>
      </c>
      <c r="N325">
        <v>52</v>
      </c>
      <c r="O325" s="19">
        <f t="shared" si="480"/>
        <v>52</v>
      </c>
      <c r="P325" t="s">
        <v>80</v>
      </c>
      <c r="Q325" s="19" t="str">
        <f t="shared" si="481"/>
        <v>50-60</v>
      </c>
      <c r="R325" s="23">
        <v>271.27</v>
      </c>
      <c r="S325" s="15">
        <f t="shared" si="482"/>
        <v>0.27126999999999996</v>
      </c>
      <c r="T325">
        <v>30002199</v>
      </c>
      <c r="U325" t="s">
        <v>45</v>
      </c>
      <c r="V325" t="s">
        <v>46</v>
      </c>
      <c r="W325" s="20" t="s">
        <v>87</v>
      </c>
      <c r="X325" t="s">
        <v>88</v>
      </c>
      <c r="Z325" t="s">
        <v>3243</v>
      </c>
      <c r="AA325" t="s">
        <v>3244</v>
      </c>
      <c r="AB325" t="s">
        <v>425</v>
      </c>
      <c r="AC325">
        <v>1967</v>
      </c>
      <c r="AD325">
        <v>104</v>
      </c>
      <c r="AE325" t="str">
        <f t="shared" si="483"/>
        <v>&gt;80</v>
      </c>
      <c r="AF325">
        <v>-37.691507610000002</v>
      </c>
      <c r="AG325">
        <v>145.01260310999999</v>
      </c>
      <c r="AH325" t="s">
        <v>75</v>
      </c>
      <c r="AI325" t="s">
        <v>76</v>
      </c>
      <c r="AJ325" s="33" t="s">
        <v>731</v>
      </c>
      <c r="AL325" t="s">
        <v>48</v>
      </c>
      <c r="AM325" t="s">
        <v>86</v>
      </c>
      <c r="AN325">
        <v>220</v>
      </c>
      <c r="AO325" s="69">
        <v>4</v>
      </c>
      <c r="AP325">
        <v>2</v>
      </c>
      <c r="AQ325">
        <v>3</v>
      </c>
      <c r="AR325">
        <v>2</v>
      </c>
      <c r="AS325" s="82" t="str">
        <f t="shared" si="484"/>
        <v>Gw-3-2</v>
      </c>
      <c r="AT325" s="14">
        <f t="shared" si="485"/>
        <v>40000</v>
      </c>
      <c r="AU325" s="81">
        <f>VLOOKUP(C325,Bushfire_Vlookup!$F$2:$H$12575,3,FALSE)</f>
        <v>170.95386099999999</v>
      </c>
      <c r="AV325" s="14">
        <f>VLOOKUP(AS325,Safety_collateral_Vlookup!$J$3:$L$20,2,FALSE)</f>
        <v>2374990.7140716286</v>
      </c>
      <c r="AW325" s="14">
        <f>VLOOKUP(AS325,Safety_collateral_Vlookup!$J$3:$L$20,3,FALSE)</f>
        <v>550000</v>
      </c>
      <c r="AX325" s="48">
        <f t="shared" si="486"/>
        <v>3163827.4996841145</v>
      </c>
      <c r="AY325" s="49">
        <f t="shared" si="487"/>
        <v>20616.519999999997</v>
      </c>
      <c r="AZ325" s="14">
        <v>76000</v>
      </c>
      <c r="BA325" s="16">
        <f t="shared" si="488"/>
        <v>153.46079259177179</v>
      </c>
      <c r="BB325" t="e">
        <f>IF(BA325&lt;=#REF!,#REF!,IF(BA325&lt;=#REF!,#REF!,IF(BA325&lt;=#REF!,#REF!,IF(BA325&lt;=#REF!,#REF!,#REF!))))</f>
        <v>#REF!</v>
      </c>
      <c r="BC325" s="51">
        <v>5</v>
      </c>
      <c r="BD325" s="21">
        <v>70</v>
      </c>
      <c r="BE325" s="21">
        <v>6.4399999999999999E-2</v>
      </c>
      <c r="BF325" s="26">
        <f t="shared" si="489"/>
        <v>1344.7371088763618</v>
      </c>
      <c r="BG325" s="21">
        <v>7</v>
      </c>
      <c r="BH325" s="21">
        <f t="shared" si="490"/>
        <v>54.6</v>
      </c>
      <c r="BI325" s="28">
        <f t="shared" si="491"/>
        <v>2.2519960070400004E-2</v>
      </c>
      <c r="BJ325" s="27">
        <f t="shared" si="492"/>
        <v>2.2519960070400004E-2</v>
      </c>
      <c r="BK325" s="28">
        <f t="shared" si="493"/>
        <v>0.34525945935897445</v>
      </c>
      <c r="BL325" s="35">
        <f t="shared" si="494"/>
        <v>52.983790283034836</v>
      </c>
      <c r="BM325" s="21" t="str">
        <f t="shared" si="495"/>
        <v>Cr5</v>
      </c>
      <c r="BN325" s="51">
        <v>5</v>
      </c>
      <c r="BO325" s="21">
        <v>1</v>
      </c>
      <c r="BP325" s="50" t="s">
        <v>5497</v>
      </c>
      <c r="BQ325" s="14">
        <v>40000</v>
      </c>
      <c r="BR325">
        <f>IFERROR(VLOOKUP(AO325,'Model Failure data- Lines'!$A$37:$E$41,3,FALSE),'Model Failure data- Lines'!$C$37)</f>
        <v>0.45419999999999999</v>
      </c>
      <c r="BS325" s="14">
        <f t="shared" si="496"/>
        <v>1437010.4503565247</v>
      </c>
      <c r="BT325" s="34">
        <f t="shared" si="478"/>
        <v>18388.913704602721</v>
      </c>
      <c r="BU325" s="34">
        <f t="shared" si="497"/>
        <v>78.145477946141156</v>
      </c>
      <c r="BV325" s="54">
        <f t="shared" si="498"/>
        <v>1418621.5366519219</v>
      </c>
      <c r="BW325">
        <f>IFERROR(VLOOKUP(AO325,'Model Failure data- Lines'!$A$37:$E$41,4,FALSE),'Model Failure data- Lines'!$D$37)</f>
        <v>0.40249999999999997</v>
      </c>
      <c r="BX325" s="14">
        <f t="shared" si="499"/>
        <v>1273440.5686228559</v>
      </c>
      <c r="BY325" s="34">
        <f t="shared" si="500"/>
        <v>16401.999330407161</v>
      </c>
      <c r="BZ325" s="71">
        <f t="shared" si="501"/>
        <v>77.639350116425362</v>
      </c>
      <c r="CA325" s="71">
        <f t="shared" si="502"/>
        <v>1257038.5692924487</v>
      </c>
      <c r="CB325" s="56">
        <v>1</v>
      </c>
      <c r="CC325">
        <f>IFERROR(VLOOKUP(AO325,'Model Failure data- Lines'!$A$37:$E$41,5,FALSE),'Model Failure data- Lines'!$E$37)</f>
        <v>0.28349999999999997</v>
      </c>
      <c r="CD325" s="14">
        <f t="shared" si="503"/>
        <v>896945.09616044641</v>
      </c>
      <c r="CE325" s="34">
        <f t="shared" si="504"/>
        <v>13049.029711836765</v>
      </c>
      <c r="CF325" s="34">
        <f t="shared" si="505"/>
        <v>68.736535663400943</v>
      </c>
      <c r="CG325" s="54">
        <f t="shared" si="506"/>
        <v>883896.06644860969</v>
      </c>
      <c r="CH325" t="e">
        <f>IFERROR(VLOOKUP(AO325,'Model Failure data- Lines'!#REF!,3,FALSE),'Model Failure data- Lines'!#REF!)</f>
        <v>#REF!</v>
      </c>
      <c r="CI325" s="14" t="e">
        <f t="shared" si="507"/>
        <v>#REF!</v>
      </c>
      <c r="CJ325" s="34">
        <f t="shared" si="508"/>
        <v>17638.156633016984</v>
      </c>
      <c r="CK325" s="34" t="e">
        <f t="shared" si="509"/>
        <v>#REF!</v>
      </c>
      <c r="CL325" s="54" t="e">
        <f t="shared" si="510"/>
        <v>#REF!</v>
      </c>
      <c r="CM325" t="e">
        <f>IFERROR(VLOOKUP(AO325,'Model Failure data- Lines'!#REF!,4,FALSE),'Model Failure data- Lines'!#REF!)</f>
        <v>#REF!</v>
      </c>
      <c r="CN325" s="14" t="e">
        <f t="shared" si="511"/>
        <v>#REF!</v>
      </c>
      <c r="CO325" s="34">
        <f t="shared" si="512"/>
        <v>15090.06221277117</v>
      </c>
      <c r="CP325" s="34" t="e">
        <f t="shared" si="513"/>
        <v>#REF!</v>
      </c>
      <c r="CQ325" s="54" t="e">
        <f t="shared" si="514"/>
        <v>#REF!</v>
      </c>
      <c r="CR325" t="e">
        <f>IFERROR(VLOOKUP(AO325,'Model Failure data- Lines'!#REF!,5,FALSE),'Model Failure data- Lines'!#REF!)</f>
        <v>#REF!</v>
      </c>
      <c r="CS325" s="14" t="e">
        <f t="shared" si="515"/>
        <v>#REF!</v>
      </c>
      <c r="CT325" s="34">
        <f t="shared" si="516"/>
        <v>11045.024940450881</v>
      </c>
      <c r="CU325" s="34" t="e">
        <f t="shared" si="517"/>
        <v>#REF!</v>
      </c>
      <c r="CV325" s="54" t="e">
        <f t="shared" si="518"/>
        <v>#REF!</v>
      </c>
      <c r="CW325" t="s">
        <v>425</v>
      </c>
      <c r="CY325">
        <v>1</v>
      </c>
      <c r="CZ325">
        <f t="shared" si="519"/>
        <v>1257038.5692924489</v>
      </c>
      <c r="DA325" s="34">
        <f t="shared" si="520"/>
        <v>17178.699999999997</v>
      </c>
      <c r="DB325" s="34">
        <f t="shared" si="521"/>
        <v>73.419127299017489</v>
      </c>
      <c r="DC325" s="34">
        <f t="shared" si="522"/>
        <v>1019981.324495557</v>
      </c>
      <c r="DD325" s="9">
        <f t="shared" si="523"/>
        <v>236207.12499999997</v>
      </c>
      <c r="DE325" s="59">
        <f t="shared" si="524"/>
        <v>1.3489989578844386E-2</v>
      </c>
      <c r="DF325" s="59">
        <f t="shared" si="525"/>
        <v>5.7654145083830299E-5</v>
      </c>
      <c r="DG325" s="59">
        <f t="shared" si="526"/>
        <v>0.80096499956696154</v>
      </c>
      <c r="DH325" s="59">
        <f t="shared" si="527"/>
        <v>0.18548735670911032</v>
      </c>
      <c r="DI325" s="14">
        <f t="shared" si="528"/>
        <v>16957.437199960594</v>
      </c>
      <c r="DJ325" s="14">
        <f t="shared" si="529"/>
        <v>72.473484049957307</v>
      </c>
      <c r="DK325" s="14">
        <f t="shared" si="530"/>
        <v>1006843.8971089802</v>
      </c>
      <c r="DL325" s="14">
        <f t="shared" si="531"/>
        <v>233164.76149945811</v>
      </c>
      <c r="DM325">
        <f t="shared" si="532"/>
        <v>883896.06644860958</v>
      </c>
      <c r="DN325" s="34">
        <f t="shared" si="533"/>
        <v>12099.779999999999</v>
      </c>
      <c r="DO325" s="34">
        <f t="shared" si="534"/>
        <v>51.712602706264484</v>
      </c>
      <c r="DP325" s="34">
        <f t="shared" si="535"/>
        <v>718421.62855774013</v>
      </c>
      <c r="DQ325" s="9">
        <f t="shared" si="536"/>
        <v>166371.97499999998</v>
      </c>
      <c r="DR325" s="59">
        <f t="shared" si="537"/>
        <v>1.3489989578844386E-2</v>
      </c>
      <c r="DS325" s="59">
        <f t="shared" si="538"/>
        <v>5.7654145083830286E-5</v>
      </c>
      <c r="DT325" s="59">
        <f t="shared" si="539"/>
        <v>0.80096499956696143</v>
      </c>
      <c r="DU325" s="59">
        <f t="shared" si="540"/>
        <v>0.18548735670911032</v>
      </c>
      <c r="DV325" s="14">
        <f t="shared" si="541"/>
        <v>11923.748725173289</v>
      </c>
      <c r="DW325" s="14">
        <f t="shared" si="542"/>
        <v>50.960272054055032</v>
      </c>
      <c r="DX325" s="14">
        <f t="shared" si="543"/>
        <v>707969.81248024944</v>
      </c>
      <c r="DY325" s="14">
        <f t="shared" si="544"/>
        <v>163951.54497113274</v>
      </c>
      <c r="DZ325" s="34" t="e">
        <f t="shared" si="545"/>
        <v>#REF!</v>
      </c>
      <c r="EA325" s="34" t="e">
        <f t="shared" si="546"/>
        <v>#REF!</v>
      </c>
      <c r="EB325" s="34" t="e">
        <f t="shared" si="547"/>
        <v>#REF!</v>
      </c>
      <c r="EC325" s="34" t="e">
        <f t="shared" si="548"/>
        <v>#REF!</v>
      </c>
      <c r="ED325" s="34" t="e">
        <f t="shared" si="549"/>
        <v>#REF!</v>
      </c>
      <c r="EE325" s="59" t="e">
        <f t="shared" si="550"/>
        <v>#REF!</v>
      </c>
      <c r="EF325" s="59" t="e">
        <f t="shared" si="551"/>
        <v>#REF!</v>
      </c>
      <c r="EG325" s="59" t="e">
        <f t="shared" si="552"/>
        <v>#REF!</v>
      </c>
      <c r="EH325" s="59" t="e">
        <f t="shared" si="553"/>
        <v>#REF!</v>
      </c>
      <c r="EI325" s="14" t="e">
        <f t="shared" si="554"/>
        <v>#REF!</v>
      </c>
      <c r="EJ325" s="14" t="e">
        <f t="shared" si="555"/>
        <v>#REF!</v>
      </c>
      <c r="EK325" s="14" t="e">
        <f t="shared" si="556"/>
        <v>#REF!</v>
      </c>
      <c r="EL325" s="14" t="e">
        <f t="shared" si="557"/>
        <v>#REF!</v>
      </c>
      <c r="EM325" t="e">
        <f t="shared" si="558"/>
        <v>#REF!</v>
      </c>
      <c r="EN325" s="34" t="e">
        <f t="shared" si="559"/>
        <v>#REF!</v>
      </c>
      <c r="EO325" s="34" t="e">
        <f t="shared" si="560"/>
        <v>#REF!</v>
      </c>
      <c r="EP325" s="34" t="e">
        <f t="shared" si="561"/>
        <v>#REF!</v>
      </c>
      <c r="EQ325" s="34" t="e">
        <f t="shared" si="562"/>
        <v>#REF!</v>
      </c>
      <c r="ER325" s="59" t="e">
        <f t="shared" si="563"/>
        <v>#REF!</v>
      </c>
      <c r="ES325" s="59" t="e">
        <f t="shared" si="564"/>
        <v>#REF!</v>
      </c>
      <c r="ET325" s="59" t="e">
        <f t="shared" si="565"/>
        <v>#REF!</v>
      </c>
      <c r="EU325" s="59" t="e">
        <f t="shared" si="566"/>
        <v>#REF!</v>
      </c>
      <c r="EV325" s="14" t="e">
        <f t="shared" si="567"/>
        <v>#REF!</v>
      </c>
      <c r="EW325" s="14" t="e">
        <f t="shared" si="568"/>
        <v>#REF!</v>
      </c>
      <c r="EX325" s="14" t="e">
        <f t="shared" si="569"/>
        <v>#REF!</v>
      </c>
      <c r="EY325" s="14" t="e">
        <f t="shared" si="570"/>
        <v>#REF!</v>
      </c>
    </row>
    <row r="326" spans="1:155" x14ac:dyDescent="0.2">
      <c r="A326" s="17">
        <v>30401220</v>
      </c>
      <c r="B326" t="s">
        <v>62</v>
      </c>
      <c r="C326" t="s">
        <v>3036</v>
      </c>
      <c r="D326" t="s">
        <v>3037</v>
      </c>
      <c r="E326" t="s">
        <v>1057</v>
      </c>
      <c r="F326" t="s">
        <v>66</v>
      </c>
      <c r="G326" t="s">
        <v>42</v>
      </c>
      <c r="H326" t="s">
        <v>5246</v>
      </c>
      <c r="I326" t="s">
        <v>68</v>
      </c>
      <c r="J326" s="19" t="s">
        <v>69</v>
      </c>
      <c r="K326" t="s">
        <v>70</v>
      </c>
      <c r="L326">
        <v>1967</v>
      </c>
      <c r="M326">
        <f t="shared" si="479"/>
        <v>1967</v>
      </c>
      <c r="N326">
        <v>52</v>
      </c>
      <c r="O326" s="19">
        <f t="shared" si="480"/>
        <v>52</v>
      </c>
      <c r="P326" t="s">
        <v>80</v>
      </c>
      <c r="Q326" s="19" t="str">
        <f t="shared" si="481"/>
        <v>50-60</v>
      </c>
      <c r="R326" s="23">
        <v>185.2</v>
      </c>
      <c r="S326" s="15">
        <f t="shared" si="482"/>
        <v>0.18519999999999998</v>
      </c>
      <c r="T326">
        <v>30000605</v>
      </c>
      <c r="U326" t="s">
        <v>45</v>
      </c>
      <c r="V326" t="s">
        <v>46</v>
      </c>
      <c r="W326" s="20" t="s">
        <v>87</v>
      </c>
      <c r="X326" t="s">
        <v>88</v>
      </c>
      <c r="Z326" t="s">
        <v>3039</v>
      </c>
      <c r="AA326" t="s">
        <v>3040</v>
      </c>
      <c r="AB326" t="s">
        <v>490</v>
      </c>
      <c r="AC326">
        <v>1967</v>
      </c>
      <c r="AD326">
        <v>104</v>
      </c>
      <c r="AE326" t="str">
        <f t="shared" si="483"/>
        <v>&gt;80</v>
      </c>
      <c r="AF326">
        <v>-37.691177619999998</v>
      </c>
      <c r="AG326">
        <v>145.00956027999999</v>
      </c>
      <c r="AH326" t="s">
        <v>75</v>
      </c>
      <c r="AI326" t="s">
        <v>76</v>
      </c>
      <c r="AJ326" s="33" t="s">
        <v>731</v>
      </c>
      <c r="AL326" t="s">
        <v>78</v>
      </c>
      <c r="AM326" t="s">
        <v>79</v>
      </c>
      <c r="AN326">
        <v>220</v>
      </c>
      <c r="AO326" s="69">
        <v>4</v>
      </c>
      <c r="AP326">
        <v>2</v>
      </c>
      <c r="AQ326">
        <v>0</v>
      </c>
      <c r="AR326">
        <v>2</v>
      </c>
      <c r="AS326" s="82" t="str">
        <f t="shared" si="484"/>
        <v>Gw-0-2</v>
      </c>
      <c r="AT326" s="14">
        <f t="shared" si="485"/>
        <v>40000</v>
      </c>
      <c r="AU326" s="81">
        <f>VLOOKUP(C326,Bushfire_Vlookup!$F$2:$H$12575,3,FALSE)</f>
        <v>151.03138000000001</v>
      </c>
      <c r="AV326" s="14">
        <f>VLOOKUP(AS326,Safety_collateral_Vlookup!$J$3:$L$20,2,FALSE)</f>
        <v>93570.139925214826</v>
      </c>
      <c r="AW326" s="14">
        <f>VLOOKUP(AS326,Safety_collateral_Vlookup!$J$3:$L$20,3,FALSE)</f>
        <v>550000</v>
      </c>
      <c r="AX326" s="48">
        <f t="shared" si="486"/>
        <v>729530.48978266411</v>
      </c>
      <c r="AY326" s="49">
        <f t="shared" si="487"/>
        <v>14075.199999999999</v>
      </c>
      <c r="AZ326" s="14">
        <v>76000</v>
      </c>
      <c r="BA326" s="16">
        <f t="shared" si="488"/>
        <v>51.830914642965226</v>
      </c>
      <c r="BB326" t="e">
        <f>IF(BA326&lt;=#REF!,#REF!,IF(BA326&lt;=#REF!,#REF!,IF(BA326&lt;=#REF!,#REF!,IF(BA326&lt;=#REF!,#REF!,#REF!))))</f>
        <v>#REF!</v>
      </c>
      <c r="BC326" s="51">
        <v>5</v>
      </c>
      <c r="BD326" s="21">
        <v>70</v>
      </c>
      <c r="BE326" s="21">
        <v>6.4399999999999999E-2</v>
      </c>
      <c r="BF326" s="26">
        <f t="shared" si="489"/>
        <v>918.07170923398178</v>
      </c>
      <c r="BG326" s="21">
        <v>7</v>
      </c>
      <c r="BH326" s="21">
        <f t="shared" si="490"/>
        <v>54.6</v>
      </c>
      <c r="BI326" s="28">
        <f t="shared" si="491"/>
        <v>2.2519960070400004E-2</v>
      </c>
      <c r="BJ326" s="27">
        <f t="shared" si="492"/>
        <v>2.2519960070400004E-2</v>
      </c>
      <c r="BK326" s="28">
        <f t="shared" si="493"/>
        <v>0.3452594593589744</v>
      </c>
      <c r="BL326" s="35">
        <f t="shared" si="494"/>
        <v>17.895113567711324</v>
      </c>
      <c r="BM326" s="21" t="str">
        <f t="shared" si="495"/>
        <v>Cr5</v>
      </c>
      <c r="BN326" s="51">
        <v>5</v>
      </c>
      <c r="BO326" s="21">
        <v>1</v>
      </c>
      <c r="BP326" s="50" t="s">
        <v>5497</v>
      </c>
      <c r="BQ326" s="14">
        <v>40000</v>
      </c>
      <c r="BR326">
        <f>IFERROR(VLOOKUP(AO326,'Model Failure data- Lines'!$A$37:$E$41,3,FALSE),'Model Failure data- Lines'!$C$37)</f>
        <v>0.45419999999999999</v>
      </c>
      <c r="BS326" s="14">
        <f t="shared" si="496"/>
        <v>331352.74845928606</v>
      </c>
      <c r="BT326" s="34">
        <f t="shared" si="478"/>
        <v>12554.380573201697</v>
      </c>
      <c r="BU326" s="34">
        <f t="shared" si="497"/>
        <v>26.393396832862013</v>
      </c>
      <c r="BV326" s="54">
        <f t="shared" si="498"/>
        <v>318798.36788608436</v>
      </c>
      <c r="BW326">
        <f>IFERROR(VLOOKUP(AO326,'Model Failure data- Lines'!$A$37:$E$41,4,FALSE),'Model Failure data- Lines'!$D$37)</f>
        <v>0.40249999999999997</v>
      </c>
      <c r="BX326" s="14">
        <f t="shared" si="499"/>
        <v>293636.02213752229</v>
      </c>
      <c r="BY326" s="34">
        <f t="shared" si="500"/>
        <v>11197.885044389008</v>
      </c>
      <c r="BZ326" s="71">
        <f t="shared" si="501"/>
        <v>26.222453702063699</v>
      </c>
      <c r="CA326" s="71">
        <f t="shared" si="502"/>
        <v>282438.13709313329</v>
      </c>
      <c r="CB326" s="56">
        <v>1</v>
      </c>
      <c r="CC326">
        <f>IFERROR(VLOOKUP(AO326,'Model Failure data- Lines'!$A$37:$E$41,5,FALSE),'Model Failure data- Lines'!$E$37)</f>
        <v>0.28349999999999997</v>
      </c>
      <c r="CD326" s="14">
        <f t="shared" si="503"/>
        <v>206821.89385338526</v>
      </c>
      <c r="CE326" s="34">
        <f t="shared" si="504"/>
        <v>8908.7636031708971</v>
      </c>
      <c r="CF326" s="34">
        <f t="shared" si="505"/>
        <v>23.215555274109096</v>
      </c>
      <c r="CG326" s="54">
        <f t="shared" si="506"/>
        <v>197913.13025021437</v>
      </c>
      <c r="CH326" t="e">
        <f>IFERROR(VLOOKUP(AO326,'Model Failure data- Lines'!#REF!,3,FALSE),'Model Failure data- Lines'!#REF!)</f>
        <v>#REF!</v>
      </c>
      <c r="CI326" s="14" t="e">
        <f t="shared" si="507"/>
        <v>#REF!</v>
      </c>
      <c r="CJ326" s="34">
        <f t="shared" si="508"/>
        <v>12041.827730433684</v>
      </c>
      <c r="CK326" s="34" t="e">
        <f t="shared" si="509"/>
        <v>#REF!</v>
      </c>
      <c r="CL326" s="54" t="e">
        <f t="shared" si="510"/>
        <v>#REF!</v>
      </c>
      <c r="CM326" t="e">
        <f>IFERROR(VLOOKUP(AO326,'Model Failure data- Lines'!#REF!,4,FALSE),'Model Failure data- Lines'!#REF!)</f>
        <v>#REF!</v>
      </c>
      <c r="CN326" s="14" t="e">
        <f t="shared" si="511"/>
        <v>#REF!</v>
      </c>
      <c r="CO326" s="34">
        <f t="shared" si="512"/>
        <v>10302.206369319207</v>
      </c>
      <c r="CP326" s="34" t="e">
        <f t="shared" si="513"/>
        <v>#REF!</v>
      </c>
      <c r="CQ326" s="54" t="e">
        <f t="shared" si="514"/>
        <v>#REF!</v>
      </c>
      <c r="CR326" t="e">
        <f>IFERROR(VLOOKUP(AO326,'Model Failure data- Lines'!#REF!,5,FALSE),'Model Failure data- Lines'!#REF!)</f>
        <v>#REF!</v>
      </c>
      <c r="CS326" s="14" t="e">
        <f t="shared" si="515"/>
        <v>#REF!</v>
      </c>
      <c r="CT326" s="34">
        <f t="shared" si="516"/>
        <v>7540.6002100177066</v>
      </c>
      <c r="CU326" s="34" t="e">
        <f t="shared" si="517"/>
        <v>#REF!</v>
      </c>
      <c r="CV326" s="54" t="e">
        <f t="shared" si="518"/>
        <v>#REF!</v>
      </c>
      <c r="CW326" t="s">
        <v>490</v>
      </c>
      <c r="CY326">
        <v>1</v>
      </c>
      <c r="CZ326">
        <f t="shared" si="519"/>
        <v>282438.13709313329</v>
      </c>
      <c r="DA326" s="34">
        <f t="shared" si="520"/>
        <v>17178.699999999997</v>
      </c>
      <c r="DB326" s="34">
        <f t="shared" si="521"/>
        <v>64.86306919015</v>
      </c>
      <c r="DC326" s="34">
        <f t="shared" si="522"/>
        <v>40185.334068332195</v>
      </c>
      <c r="DD326" s="9">
        <f t="shared" si="523"/>
        <v>236207.12499999997</v>
      </c>
      <c r="DE326" s="59">
        <f t="shared" si="524"/>
        <v>5.8503380732880514E-2</v>
      </c>
      <c r="DF326" s="59">
        <f t="shared" si="525"/>
        <v>2.2089615816880891E-4</v>
      </c>
      <c r="DG326" s="59">
        <f t="shared" si="526"/>
        <v>0.13685423803184368</v>
      </c>
      <c r="DH326" s="59">
        <f t="shared" si="527"/>
        <v>0.80442148507710709</v>
      </c>
      <c r="DI326" s="14">
        <f t="shared" si="528"/>
        <v>16523.585867845079</v>
      </c>
      <c r="DJ326" s="14">
        <f t="shared" si="529"/>
        <v>62.389499404228509</v>
      </c>
      <c r="DK326" s="14">
        <f t="shared" si="530"/>
        <v>38652.856043014159</v>
      </c>
      <c r="DL326" s="14">
        <f t="shared" si="531"/>
        <v>227199.30568286986</v>
      </c>
      <c r="DM326">
        <f t="shared" si="532"/>
        <v>197913.13025021437</v>
      </c>
      <c r="DN326" s="34">
        <f t="shared" si="533"/>
        <v>12099.779999999999</v>
      </c>
      <c r="DO326" s="34">
        <f t="shared" si="534"/>
        <v>45.686161777409993</v>
      </c>
      <c r="DP326" s="34">
        <f t="shared" si="535"/>
        <v>28304.45269160789</v>
      </c>
      <c r="DQ326" s="9">
        <f t="shared" si="536"/>
        <v>166371.97499999998</v>
      </c>
      <c r="DR326" s="59">
        <f t="shared" si="537"/>
        <v>5.8503380732880514E-2</v>
      </c>
      <c r="DS326" s="59">
        <f t="shared" si="538"/>
        <v>2.2089615816880888E-4</v>
      </c>
      <c r="DT326" s="59">
        <f t="shared" si="539"/>
        <v>0.13685423803184366</v>
      </c>
      <c r="DU326" s="59">
        <f t="shared" si="540"/>
        <v>0.80442148507710709</v>
      </c>
      <c r="DV326" s="14">
        <f t="shared" si="541"/>
        <v>11578.587211064465</v>
      </c>
      <c r="DW326" s="14">
        <f t="shared" si="542"/>
        <v>43.718250123435425</v>
      </c>
      <c r="DX326" s="14">
        <f t="shared" si="543"/>
        <v>27085.250636890116</v>
      </c>
      <c r="DY326" s="14">
        <f t="shared" si="544"/>
        <v>159205.57415213637</v>
      </c>
      <c r="DZ326" s="34" t="e">
        <f t="shared" si="545"/>
        <v>#REF!</v>
      </c>
      <c r="EA326" s="34" t="e">
        <f t="shared" si="546"/>
        <v>#REF!</v>
      </c>
      <c r="EB326" s="34" t="e">
        <f t="shared" si="547"/>
        <v>#REF!</v>
      </c>
      <c r="EC326" s="34" t="e">
        <f t="shared" si="548"/>
        <v>#REF!</v>
      </c>
      <c r="ED326" s="34" t="e">
        <f t="shared" si="549"/>
        <v>#REF!</v>
      </c>
      <c r="EE326" s="59" t="e">
        <f t="shared" si="550"/>
        <v>#REF!</v>
      </c>
      <c r="EF326" s="59" t="e">
        <f t="shared" si="551"/>
        <v>#REF!</v>
      </c>
      <c r="EG326" s="59" t="e">
        <f t="shared" si="552"/>
        <v>#REF!</v>
      </c>
      <c r="EH326" s="59" t="e">
        <f t="shared" si="553"/>
        <v>#REF!</v>
      </c>
      <c r="EI326" s="14" t="e">
        <f t="shared" si="554"/>
        <v>#REF!</v>
      </c>
      <c r="EJ326" s="14" t="e">
        <f t="shared" si="555"/>
        <v>#REF!</v>
      </c>
      <c r="EK326" s="14" t="e">
        <f t="shared" si="556"/>
        <v>#REF!</v>
      </c>
      <c r="EL326" s="14" t="e">
        <f t="shared" si="557"/>
        <v>#REF!</v>
      </c>
      <c r="EM326" t="e">
        <f t="shared" si="558"/>
        <v>#REF!</v>
      </c>
      <c r="EN326" s="34" t="e">
        <f t="shared" si="559"/>
        <v>#REF!</v>
      </c>
      <c r="EO326" s="34" t="e">
        <f t="shared" si="560"/>
        <v>#REF!</v>
      </c>
      <c r="EP326" s="34" t="e">
        <f t="shared" si="561"/>
        <v>#REF!</v>
      </c>
      <c r="EQ326" s="34" t="e">
        <f t="shared" si="562"/>
        <v>#REF!</v>
      </c>
      <c r="ER326" s="59" t="e">
        <f t="shared" si="563"/>
        <v>#REF!</v>
      </c>
      <c r="ES326" s="59" t="e">
        <f t="shared" si="564"/>
        <v>#REF!</v>
      </c>
      <c r="ET326" s="59" t="e">
        <f t="shared" si="565"/>
        <v>#REF!</v>
      </c>
      <c r="EU326" s="59" t="e">
        <f t="shared" si="566"/>
        <v>#REF!</v>
      </c>
      <c r="EV326" s="14" t="e">
        <f t="shared" si="567"/>
        <v>#REF!</v>
      </c>
      <c r="EW326" s="14" t="e">
        <f t="shared" si="568"/>
        <v>#REF!</v>
      </c>
      <c r="EX326" s="14" t="e">
        <f t="shared" si="569"/>
        <v>#REF!</v>
      </c>
      <c r="EY326" s="14" t="e">
        <f t="shared" si="570"/>
        <v>#REF!</v>
      </c>
    </row>
    <row r="327" spans="1:155" x14ac:dyDescent="0.2">
      <c r="A327" s="17">
        <v>30341198</v>
      </c>
      <c r="B327" t="s">
        <v>117</v>
      </c>
      <c r="C327" t="s">
        <v>3215</v>
      </c>
      <c r="D327" t="s">
        <v>3216</v>
      </c>
      <c r="E327" t="s">
        <v>972</v>
      </c>
      <c r="F327" t="s">
        <v>41</v>
      </c>
      <c r="G327" t="s">
        <v>42</v>
      </c>
      <c r="H327" t="s">
        <v>4777</v>
      </c>
      <c r="I327" t="s">
        <v>118</v>
      </c>
      <c r="J327" s="19" t="s">
        <v>101</v>
      </c>
      <c r="K327" t="s">
        <v>119</v>
      </c>
      <c r="L327">
        <v>1981</v>
      </c>
      <c r="M327">
        <f t="shared" si="479"/>
        <v>1981</v>
      </c>
      <c r="N327">
        <v>38</v>
      </c>
      <c r="O327" s="19">
        <f t="shared" si="480"/>
        <v>38</v>
      </c>
      <c r="P327" t="s">
        <v>44</v>
      </c>
      <c r="Q327" s="19" t="str">
        <f t="shared" si="481"/>
        <v>30-40</v>
      </c>
      <c r="R327" s="23">
        <v>425</v>
      </c>
      <c r="S327" s="15">
        <f t="shared" si="482"/>
        <v>0.42499999999999999</v>
      </c>
      <c r="T327">
        <v>30237360</v>
      </c>
      <c r="U327" t="s">
        <v>45</v>
      </c>
      <c r="V327" t="s">
        <v>55</v>
      </c>
      <c r="W327" t="s">
        <v>47</v>
      </c>
      <c r="X327" t="s">
        <v>48</v>
      </c>
      <c r="Y327" t="s">
        <v>103</v>
      </c>
      <c r="Z327" t="s">
        <v>3218</v>
      </c>
      <c r="AA327" t="s">
        <v>3219</v>
      </c>
      <c r="AB327" t="s">
        <v>165</v>
      </c>
      <c r="AC327">
        <v>1981</v>
      </c>
      <c r="AD327">
        <v>76</v>
      </c>
      <c r="AE327" t="str">
        <f t="shared" si="483"/>
        <v>&lt;80</v>
      </c>
      <c r="AF327">
        <v>-37.796131819999999</v>
      </c>
      <c r="AG327">
        <v>144.57340948000001</v>
      </c>
      <c r="AH327" t="s">
        <v>75</v>
      </c>
      <c r="AI327" t="s">
        <v>76</v>
      </c>
      <c r="AJ327" s="33" t="s">
        <v>214</v>
      </c>
      <c r="AL327" t="s">
        <v>48</v>
      </c>
      <c r="AM327" t="s">
        <v>106</v>
      </c>
      <c r="AN327">
        <v>500</v>
      </c>
      <c r="AO327" s="69">
        <v>4</v>
      </c>
      <c r="AP327">
        <v>2</v>
      </c>
      <c r="AQ327">
        <v>0</v>
      </c>
      <c r="AR327">
        <v>0</v>
      </c>
      <c r="AS327" s="82" t="str">
        <f t="shared" si="484"/>
        <v>Gw-0-0</v>
      </c>
      <c r="AT327" s="14">
        <f t="shared" si="485"/>
        <v>179688</v>
      </c>
      <c r="AU327" s="81">
        <f>VLOOKUP(C327,Bushfire_Vlookup!$F$2:$H$12575,3,FALSE)</f>
        <v>1</v>
      </c>
      <c r="AV327" s="14">
        <f>VLOOKUP(AS327,Safety_collateral_Vlookup!$J$3:$L$20,2,FALSE)</f>
        <v>3720.1399252148244</v>
      </c>
      <c r="AW327" s="14">
        <f>VLOOKUP(AS327,Safety_collateral_Vlookup!$J$3:$L$20,3,FALSE)</f>
        <v>25000</v>
      </c>
      <c r="AX327" s="48">
        <f t="shared" si="486"/>
        <v>222372.5523002042</v>
      </c>
      <c r="AY327" s="49">
        <f t="shared" si="487"/>
        <v>32300</v>
      </c>
      <c r="AZ327" s="14">
        <v>76000</v>
      </c>
      <c r="BA327" s="16">
        <f t="shared" si="488"/>
        <v>6.884599142421183</v>
      </c>
      <c r="BB327" t="e">
        <f>IF(BA327&lt;=#REF!,#REF!,IF(BA327&lt;=#REF!,#REF!,IF(BA327&lt;=#REF!,#REF!,IF(BA327&lt;=#REF!,#REF!,#REF!))))</f>
        <v>#REF!</v>
      </c>
      <c r="BC327" s="51">
        <v>4</v>
      </c>
      <c r="BD327" s="21">
        <v>70</v>
      </c>
      <c r="BE327" s="21">
        <v>6.4399999999999999E-2</v>
      </c>
      <c r="BF327" s="26">
        <f t="shared" si="489"/>
        <v>2106.8060282097317</v>
      </c>
      <c r="BG327" s="21">
        <v>7</v>
      </c>
      <c r="BH327" s="21">
        <f t="shared" si="490"/>
        <v>54.6</v>
      </c>
      <c r="BI327" s="28">
        <f t="shared" si="491"/>
        <v>2.2519960070400004E-2</v>
      </c>
      <c r="BJ327" s="27">
        <f t="shared" si="492"/>
        <v>2.2519960070400004E-2</v>
      </c>
      <c r="BK327" s="28">
        <f t="shared" si="493"/>
        <v>0.3452594593589744</v>
      </c>
      <c r="BL327" s="35">
        <f t="shared" si="494"/>
        <v>2.3769729778155964</v>
      </c>
      <c r="BM327" s="21" t="str">
        <f t="shared" si="495"/>
        <v>Cr3</v>
      </c>
      <c r="BN327" s="51">
        <v>3</v>
      </c>
      <c r="BO327" s="21">
        <v>1</v>
      </c>
      <c r="BP327" s="50" t="s">
        <v>5497</v>
      </c>
      <c r="BQ327" s="14">
        <v>179688</v>
      </c>
      <c r="BR327">
        <f>IFERROR(VLOOKUP(AO327,'Model Failure data- Lines'!$A$37:$E$41,3,FALSE),'Model Failure data- Lines'!$C$37)</f>
        <v>0.45419999999999999</v>
      </c>
      <c r="BS327" s="14">
        <f t="shared" si="496"/>
        <v>101001.61325475275</v>
      </c>
      <c r="BT327" s="34">
        <f t="shared" si="478"/>
        <v>28809.998615608649</v>
      </c>
      <c r="BU327" s="34">
        <f t="shared" si="497"/>
        <v>3.5057833428715339</v>
      </c>
      <c r="BV327" s="54">
        <f t="shared" si="498"/>
        <v>72191.6146391441</v>
      </c>
      <c r="BW327">
        <f>IFERROR(VLOOKUP(AO327,'Model Failure data- Lines'!$A$37:$E$41,4,FALSE),'Model Failure data- Lines'!$D$37)</f>
        <v>0.40249999999999997</v>
      </c>
      <c r="BX327" s="14">
        <f t="shared" si="499"/>
        <v>89504.952300832185</v>
      </c>
      <c r="BY327" s="34">
        <f t="shared" si="500"/>
        <v>25697.090409640005</v>
      </c>
      <c r="BZ327" s="71">
        <f t="shared" si="501"/>
        <v>3.4830773007381142</v>
      </c>
      <c r="CA327" s="71">
        <f t="shared" si="502"/>
        <v>63807.86189119218</v>
      </c>
      <c r="CB327" s="56">
        <v>1</v>
      </c>
      <c r="CC327">
        <f>IFERROR(VLOOKUP(AO327,'Model Failure data- Lines'!$A$37:$E$41,5,FALSE),'Model Failure data- Lines'!$E$37)</f>
        <v>0.28349999999999997</v>
      </c>
      <c r="CD327" s="14">
        <f t="shared" si="503"/>
        <v>63042.618577107889</v>
      </c>
      <c r="CE327" s="34">
        <f t="shared" si="504"/>
        <v>20443.97695112112</v>
      </c>
      <c r="CF327" s="34">
        <f t="shared" si="505"/>
        <v>3.0836768564078585</v>
      </c>
      <c r="CG327" s="54">
        <f t="shared" si="506"/>
        <v>42598.641625986769</v>
      </c>
      <c r="CH327" t="e">
        <f>IFERROR(VLOOKUP(AO327,'Model Failure data- Lines'!#REF!,3,FALSE),'Model Failure data- Lines'!#REF!)</f>
        <v>#REF!</v>
      </c>
      <c r="CI327" s="14" t="e">
        <f t="shared" si="507"/>
        <v>#REF!</v>
      </c>
      <c r="CJ327" s="34">
        <f t="shared" si="508"/>
        <v>27633.783938630218</v>
      </c>
      <c r="CK327" s="34" t="e">
        <f t="shared" si="509"/>
        <v>#REF!</v>
      </c>
      <c r="CL327" s="54" t="e">
        <f t="shared" si="510"/>
        <v>#REF!</v>
      </c>
      <c r="CM327" t="e">
        <f>IFERROR(VLOOKUP(AO327,'Model Failure data- Lines'!#REF!,4,FALSE),'Model Failure data- Lines'!#REF!)</f>
        <v>#REF!</v>
      </c>
      <c r="CN327" s="14" t="e">
        <f t="shared" si="511"/>
        <v>#REF!</v>
      </c>
      <c r="CO327" s="34">
        <f t="shared" si="512"/>
        <v>23641.672283804874</v>
      </c>
      <c r="CP327" s="34" t="e">
        <f t="shared" si="513"/>
        <v>#REF!</v>
      </c>
      <c r="CQ327" s="54" t="e">
        <f t="shared" si="514"/>
        <v>#REF!</v>
      </c>
      <c r="CR327" t="e">
        <f>IFERROR(VLOOKUP(AO327,'Model Failure data- Lines'!#REF!,5,FALSE),'Model Failure data- Lines'!#REF!)</f>
        <v>#REF!</v>
      </c>
      <c r="CS327" s="14" t="e">
        <f t="shared" si="515"/>
        <v>#REF!</v>
      </c>
      <c r="CT327" s="34">
        <f t="shared" si="516"/>
        <v>17304.293138539557</v>
      </c>
      <c r="CU327" s="34" t="e">
        <f t="shared" si="517"/>
        <v>#REF!</v>
      </c>
      <c r="CV327" s="54" t="e">
        <f t="shared" si="518"/>
        <v>#REF!</v>
      </c>
      <c r="CW327" t="s">
        <v>165</v>
      </c>
      <c r="CY327">
        <v>1</v>
      </c>
      <c r="CZ327">
        <f t="shared" si="519"/>
        <v>63807.86189119218</v>
      </c>
      <c r="DA327" s="34">
        <f t="shared" si="520"/>
        <v>77170.156139999992</v>
      </c>
      <c r="DB327" s="34">
        <f t="shared" si="521"/>
        <v>0.42946749999999995</v>
      </c>
      <c r="DC327" s="34">
        <f t="shared" si="522"/>
        <v>1597.6791933321974</v>
      </c>
      <c r="DD327" s="9">
        <f t="shared" si="523"/>
        <v>10736.687499999998</v>
      </c>
      <c r="DE327" s="59">
        <f t="shared" si="524"/>
        <v>0.86218867399231602</v>
      </c>
      <c r="DF327" s="59">
        <f t="shared" si="525"/>
        <v>4.7982540514242243E-6</v>
      </c>
      <c r="DG327" s="59">
        <f t="shared" si="526"/>
        <v>1.785017646802704E-2</v>
      </c>
      <c r="DH327" s="59">
        <f t="shared" si="527"/>
        <v>0.1199563512856056</v>
      </c>
      <c r="DI327" s="14">
        <f t="shared" si="528"/>
        <v>55014.415834251813</v>
      </c>
      <c r="DJ327" s="14">
        <f t="shared" si="529"/>
        <v>0.30616633183213027</v>
      </c>
      <c r="DK327" s="14">
        <f t="shared" si="530"/>
        <v>1138.9815948052778</v>
      </c>
      <c r="DL327" s="14">
        <f t="shared" si="531"/>
        <v>7654.158295803255</v>
      </c>
      <c r="DM327">
        <f t="shared" si="532"/>
        <v>42598.641625986769</v>
      </c>
      <c r="DN327" s="34">
        <f t="shared" si="533"/>
        <v>54354.631715999989</v>
      </c>
      <c r="DO327" s="34">
        <f t="shared" si="534"/>
        <v>0.30249449999999994</v>
      </c>
      <c r="DP327" s="34">
        <f t="shared" si="535"/>
        <v>1125.3218666078956</v>
      </c>
      <c r="DQ327" s="9">
        <f t="shared" si="536"/>
        <v>7562.3624999999984</v>
      </c>
      <c r="DR327" s="59">
        <f t="shared" si="537"/>
        <v>0.8621886739923158</v>
      </c>
      <c r="DS327" s="59">
        <f t="shared" si="538"/>
        <v>4.7982540514242235E-6</v>
      </c>
      <c r="DT327" s="59">
        <f t="shared" si="539"/>
        <v>1.785017646802704E-2</v>
      </c>
      <c r="DU327" s="59">
        <f t="shared" si="540"/>
        <v>0.11995635128560558</v>
      </c>
      <c r="DV327" s="14">
        <f t="shared" si="541"/>
        <v>36728.066337383403</v>
      </c>
      <c r="DW327" s="14">
        <f t="shared" si="542"/>
        <v>0.20439910476705961</v>
      </c>
      <c r="DX327" s="14">
        <f t="shared" si="543"/>
        <v>760.39327032210622</v>
      </c>
      <c r="DY327" s="14">
        <f t="shared" si="544"/>
        <v>5109.9776191764895</v>
      </c>
      <c r="DZ327" s="34" t="e">
        <f t="shared" si="545"/>
        <v>#REF!</v>
      </c>
      <c r="EA327" s="34" t="e">
        <f t="shared" si="546"/>
        <v>#REF!</v>
      </c>
      <c r="EB327" s="34" t="e">
        <f t="shared" si="547"/>
        <v>#REF!</v>
      </c>
      <c r="EC327" s="34" t="e">
        <f t="shared" si="548"/>
        <v>#REF!</v>
      </c>
      <c r="ED327" s="34" t="e">
        <f t="shared" si="549"/>
        <v>#REF!</v>
      </c>
      <c r="EE327" s="59" t="e">
        <f t="shared" si="550"/>
        <v>#REF!</v>
      </c>
      <c r="EF327" s="59" t="e">
        <f t="shared" si="551"/>
        <v>#REF!</v>
      </c>
      <c r="EG327" s="59" t="e">
        <f t="shared" si="552"/>
        <v>#REF!</v>
      </c>
      <c r="EH327" s="59" t="e">
        <f t="shared" si="553"/>
        <v>#REF!</v>
      </c>
      <c r="EI327" s="14" t="e">
        <f t="shared" si="554"/>
        <v>#REF!</v>
      </c>
      <c r="EJ327" s="14" t="e">
        <f t="shared" si="555"/>
        <v>#REF!</v>
      </c>
      <c r="EK327" s="14" t="e">
        <f t="shared" si="556"/>
        <v>#REF!</v>
      </c>
      <c r="EL327" s="14" t="e">
        <f t="shared" si="557"/>
        <v>#REF!</v>
      </c>
      <c r="EM327" t="e">
        <f t="shared" si="558"/>
        <v>#REF!</v>
      </c>
      <c r="EN327" s="34" t="e">
        <f t="shared" si="559"/>
        <v>#REF!</v>
      </c>
      <c r="EO327" s="34" t="e">
        <f t="shared" si="560"/>
        <v>#REF!</v>
      </c>
      <c r="EP327" s="34" t="e">
        <f t="shared" si="561"/>
        <v>#REF!</v>
      </c>
      <c r="EQ327" s="34" t="e">
        <f t="shared" si="562"/>
        <v>#REF!</v>
      </c>
      <c r="ER327" s="59" t="e">
        <f t="shared" si="563"/>
        <v>#REF!</v>
      </c>
      <c r="ES327" s="59" t="e">
        <f t="shared" si="564"/>
        <v>#REF!</v>
      </c>
      <c r="ET327" s="59" t="e">
        <f t="shared" si="565"/>
        <v>#REF!</v>
      </c>
      <c r="EU327" s="59" t="e">
        <f t="shared" si="566"/>
        <v>#REF!</v>
      </c>
      <c r="EV327" s="14" t="e">
        <f t="shared" si="567"/>
        <v>#REF!</v>
      </c>
      <c r="EW327" s="14" t="e">
        <f t="shared" si="568"/>
        <v>#REF!</v>
      </c>
      <c r="EX327" s="14" t="e">
        <f t="shared" si="569"/>
        <v>#REF!</v>
      </c>
      <c r="EY327" s="14" t="e">
        <f t="shared" si="570"/>
        <v>#REF!</v>
      </c>
    </row>
    <row r="328" spans="1:155" x14ac:dyDescent="0.2">
      <c r="A328" s="17">
        <v>30174950</v>
      </c>
      <c r="B328" t="s">
        <v>117</v>
      </c>
      <c r="C328" t="s">
        <v>3215</v>
      </c>
      <c r="D328" t="s">
        <v>3216</v>
      </c>
      <c r="E328" t="s">
        <v>972</v>
      </c>
      <c r="F328" t="s">
        <v>41</v>
      </c>
      <c r="G328" t="s">
        <v>42</v>
      </c>
      <c r="H328" t="s">
        <v>3217</v>
      </c>
      <c r="I328" t="s">
        <v>118</v>
      </c>
      <c r="J328" s="19" t="s">
        <v>101</v>
      </c>
      <c r="K328" t="s">
        <v>119</v>
      </c>
      <c r="L328">
        <v>1981</v>
      </c>
      <c r="M328">
        <f t="shared" si="479"/>
        <v>1981</v>
      </c>
      <c r="N328">
        <v>38</v>
      </c>
      <c r="O328" s="19">
        <f t="shared" si="480"/>
        <v>38</v>
      </c>
      <c r="P328" t="s">
        <v>44</v>
      </c>
      <c r="Q328" s="19" t="str">
        <f t="shared" si="481"/>
        <v>30-40</v>
      </c>
      <c r="R328" s="23">
        <v>425</v>
      </c>
      <c r="S328" s="15">
        <f t="shared" si="482"/>
        <v>0.42499999999999999</v>
      </c>
      <c r="T328">
        <v>30237360</v>
      </c>
      <c r="U328" t="s">
        <v>45</v>
      </c>
      <c r="V328" t="s">
        <v>55</v>
      </c>
      <c r="W328" t="s">
        <v>47</v>
      </c>
      <c r="X328" t="s">
        <v>48</v>
      </c>
      <c r="Y328" t="s">
        <v>103</v>
      </c>
      <c r="Z328" t="s">
        <v>3218</v>
      </c>
      <c r="AA328" t="s">
        <v>3219</v>
      </c>
      <c r="AB328" t="s">
        <v>165</v>
      </c>
      <c r="AC328">
        <v>1981</v>
      </c>
      <c r="AD328">
        <v>76</v>
      </c>
      <c r="AE328" t="str">
        <f t="shared" si="483"/>
        <v>&lt;80</v>
      </c>
      <c r="AF328">
        <v>-37.796131819999999</v>
      </c>
      <c r="AG328">
        <v>144.57340948000001</v>
      </c>
      <c r="AH328" t="s">
        <v>75</v>
      </c>
      <c r="AI328" t="s">
        <v>76</v>
      </c>
      <c r="AJ328" s="33" t="s">
        <v>214</v>
      </c>
      <c r="AL328" t="s">
        <v>78</v>
      </c>
      <c r="AM328" t="s">
        <v>109</v>
      </c>
      <c r="AN328">
        <v>500</v>
      </c>
      <c r="AO328" s="70">
        <v>4</v>
      </c>
      <c r="AP328">
        <v>2</v>
      </c>
      <c r="AQ328">
        <v>0</v>
      </c>
      <c r="AR328">
        <v>0</v>
      </c>
      <c r="AS328" s="82" t="str">
        <f t="shared" si="484"/>
        <v>Gw-0-0</v>
      </c>
      <c r="AT328" s="14">
        <f t="shared" si="485"/>
        <v>179688</v>
      </c>
      <c r="AU328" s="81">
        <f>VLOOKUP(C328,Bushfire_Vlookup!$F$2:$H$12575,3,FALSE)</f>
        <v>1</v>
      </c>
      <c r="AV328" s="14">
        <f>VLOOKUP(AS328,Safety_collateral_Vlookup!$J$3:$L$20,2,FALSE)</f>
        <v>3720.1399252148244</v>
      </c>
      <c r="AW328" s="14">
        <f>VLOOKUP(AS328,Safety_collateral_Vlookup!$J$3:$L$20,3,FALSE)</f>
        <v>25000</v>
      </c>
      <c r="AX328" s="48">
        <f t="shared" si="486"/>
        <v>222372.5523002042</v>
      </c>
      <c r="AY328" s="49">
        <f t="shared" si="487"/>
        <v>32300</v>
      </c>
      <c r="AZ328" s="14">
        <v>76000</v>
      </c>
      <c r="BA328" s="16">
        <f t="shared" si="488"/>
        <v>6.884599142421183</v>
      </c>
      <c r="BB328" t="e">
        <f>IF(BA328&lt;=#REF!,#REF!,IF(BA328&lt;=#REF!,#REF!,IF(BA328&lt;=#REF!,#REF!,IF(BA328&lt;=#REF!,#REF!,#REF!))))</f>
        <v>#REF!</v>
      </c>
      <c r="BC328" s="51">
        <v>4</v>
      </c>
      <c r="BD328" s="21">
        <v>70</v>
      </c>
      <c r="BE328" s="21">
        <v>6.4399999999999999E-2</v>
      </c>
      <c r="BF328" s="26">
        <f t="shared" si="489"/>
        <v>2106.8060282097317</v>
      </c>
      <c r="BG328" s="21">
        <v>7</v>
      </c>
      <c r="BH328" s="21">
        <f t="shared" si="490"/>
        <v>54.6</v>
      </c>
      <c r="BI328" s="28">
        <f t="shared" si="491"/>
        <v>2.2519960070400004E-2</v>
      </c>
      <c r="BJ328" s="27">
        <f t="shared" si="492"/>
        <v>2.2519960070400004E-2</v>
      </c>
      <c r="BK328" s="28">
        <f t="shared" si="493"/>
        <v>0.3452594593589744</v>
      </c>
      <c r="BL328" s="35">
        <f t="shared" si="494"/>
        <v>2.3769729778155964</v>
      </c>
      <c r="BM328" s="21" t="str">
        <f t="shared" si="495"/>
        <v>Cr3</v>
      </c>
      <c r="BN328" s="51">
        <v>3</v>
      </c>
      <c r="BO328" s="21">
        <v>1</v>
      </c>
      <c r="BP328" s="50" t="s">
        <v>5497</v>
      </c>
      <c r="BQ328" s="14">
        <v>179688</v>
      </c>
      <c r="BR328">
        <f>IFERROR(VLOOKUP(AO328,'Model Failure data- Lines'!$A$37:$E$41,3,FALSE),'Model Failure data- Lines'!$C$37)</f>
        <v>0.45419999999999999</v>
      </c>
      <c r="BS328" s="14">
        <f t="shared" si="496"/>
        <v>101001.61325475275</v>
      </c>
      <c r="BT328" s="34">
        <f t="shared" si="478"/>
        <v>28809.998615608649</v>
      </c>
      <c r="BU328" s="34">
        <f t="shared" si="497"/>
        <v>3.5057833428715339</v>
      </c>
      <c r="BV328" s="54">
        <f t="shared" si="498"/>
        <v>72191.6146391441</v>
      </c>
      <c r="BW328">
        <f>IFERROR(VLOOKUP(AO328,'Model Failure data- Lines'!$A$37:$E$41,4,FALSE),'Model Failure data- Lines'!$D$37)</f>
        <v>0.40249999999999997</v>
      </c>
      <c r="BX328" s="14">
        <f t="shared" si="499"/>
        <v>89504.952300832185</v>
      </c>
      <c r="BY328" s="34">
        <f t="shared" si="500"/>
        <v>25697.090409640005</v>
      </c>
      <c r="BZ328" s="71">
        <f t="shared" si="501"/>
        <v>3.4830773007381142</v>
      </c>
      <c r="CA328" s="71">
        <f t="shared" si="502"/>
        <v>63807.86189119218</v>
      </c>
      <c r="CB328" s="56">
        <v>1</v>
      </c>
      <c r="CC328">
        <f>IFERROR(VLOOKUP(AO328,'Model Failure data- Lines'!$A$37:$E$41,5,FALSE),'Model Failure data- Lines'!$E$37)</f>
        <v>0.28349999999999997</v>
      </c>
      <c r="CD328" s="14">
        <f t="shared" si="503"/>
        <v>63042.618577107889</v>
      </c>
      <c r="CE328" s="34">
        <f t="shared" si="504"/>
        <v>20443.97695112112</v>
      </c>
      <c r="CF328" s="34">
        <f t="shared" si="505"/>
        <v>3.0836768564078585</v>
      </c>
      <c r="CG328" s="54">
        <f t="shared" si="506"/>
        <v>42598.641625986769</v>
      </c>
      <c r="CH328" t="e">
        <f>IFERROR(VLOOKUP(AO328,'Model Failure data- Lines'!#REF!,3,FALSE),'Model Failure data- Lines'!#REF!)</f>
        <v>#REF!</v>
      </c>
      <c r="CI328" s="14" t="e">
        <f t="shared" si="507"/>
        <v>#REF!</v>
      </c>
      <c r="CJ328" s="34">
        <f t="shared" si="508"/>
        <v>27633.783938630218</v>
      </c>
      <c r="CK328" s="34" t="e">
        <f t="shared" si="509"/>
        <v>#REF!</v>
      </c>
      <c r="CL328" s="54" t="e">
        <f t="shared" si="510"/>
        <v>#REF!</v>
      </c>
      <c r="CM328" t="e">
        <f>IFERROR(VLOOKUP(AO328,'Model Failure data- Lines'!#REF!,4,FALSE),'Model Failure data- Lines'!#REF!)</f>
        <v>#REF!</v>
      </c>
      <c r="CN328" s="14" t="e">
        <f t="shared" si="511"/>
        <v>#REF!</v>
      </c>
      <c r="CO328" s="34">
        <f t="shared" si="512"/>
        <v>23641.672283804874</v>
      </c>
      <c r="CP328" s="34" t="e">
        <f t="shared" si="513"/>
        <v>#REF!</v>
      </c>
      <c r="CQ328" s="54" t="e">
        <f t="shared" si="514"/>
        <v>#REF!</v>
      </c>
      <c r="CR328" t="e">
        <f>IFERROR(VLOOKUP(AO328,'Model Failure data- Lines'!#REF!,5,FALSE),'Model Failure data- Lines'!#REF!)</f>
        <v>#REF!</v>
      </c>
      <c r="CS328" s="14" t="e">
        <f t="shared" si="515"/>
        <v>#REF!</v>
      </c>
      <c r="CT328" s="34">
        <f t="shared" si="516"/>
        <v>17304.293138539557</v>
      </c>
      <c r="CU328" s="34" t="e">
        <f t="shared" si="517"/>
        <v>#REF!</v>
      </c>
      <c r="CV328" s="54" t="e">
        <f t="shared" si="518"/>
        <v>#REF!</v>
      </c>
      <c r="CW328" t="s">
        <v>165</v>
      </c>
      <c r="CY328">
        <v>1</v>
      </c>
      <c r="CZ328">
        <f t="shared" si="519"/>
        <v>63807.86189119218</v>
      </c>
      <c r="DA328" s="34">
        <f t="shared" si="520"/>
        <v>77170.156139999992</v>
      </c>
      <c r="DB328" s="34">
        <f t="shared" si="521"/>
        <v>0.42946749999999995</v>
      </c>
      <c r="DC328" s="34">
        <f t="shared" si="522"/>
        <v>1597.6791933321974</v>
      </c>
      <c r="DD328" s="9">
        <f t="shared" si="523"/>
        <v>10736.687499999998</v>
      </c>
      <c r="DE328" s="59">
        <f t="shared" si="524"/>
        <v>0.86218867399231602</v>
      </c>
      <c r="DF328" s="59">
        <f t="shared" si="525"/>
        <v>4.7982540514242243E-6</v>
      </c>
      <c r="DG328" s="59">
        <f t="shared" si="526"/>
        <v>1.785017646802704E-2</v>
      </c>
      <c r="DH328" s="59">
        <f t="shared" si="527"/>
        <v>0.1199563512856056</v>
      </c>
      <c r="DI328" s="14">
        <f t="shared" si="528"/>
        <v>55014.415834251813</v>
      </c>
      <c r="DJ328" s="14">
        <f t="shared" si="529"/>
        <v>0.30616633183213027</v>
      </c>
      <c r="DK328" s="14">
        <f t="shared" si="530"/>
        <v>1138.9815948052778</v>
      </c>
      <c r="DL328" s="14">
        <f t="shared" si="531"/>
        <v>7654.158295803255</v>
      </c>
      <c r="DM328">
        <f t="shared" si="532"/>
        <v>42598.641625986769</v>
      </c>
      <c r="DN328" s="34">
        <f t="shared" si="533"/>
        <v>54354.631715999989</v>
      </c>
      <c r="DO328" s="34">
        <f t="shared" si="534"/>
        <v>0.30249449999999994</v>
      </c>
      <c r="DP328" s="34">
        <f t="shared" si="535"/>
        <v>1125.3218666078956</v>
      </c>
      <c r="DQ328" s="9">
        <f t="shared" si="536"/>
        <v>7562.3624999999984</v>
      </c>
      <c r="DR328" s="59">
        <f t="shared" si="537"/>
        <v>0.8621886739923158</v>
      </c>
      <c r="DS328" s="59">
        <f t="shared" si="538"/>
        <v>4.7982540514242235E-6</v>
      </c>
      <c r="DT328" s="59">
        <f t="shared" si="539"/>
        <v>1.785017646802704E-2</v>
      </c>
      <c r="DU328" s="59">
        <f t="shared" si="540"/>
        <v>0.11995635128560558</v>
      </c>
      <c r="DV328" s="14">
        <f t="shared" si="541"/>
        <v>36728.066337383403</v>
      </c>
      <c r="DW328" s="14">
        <f t="shared" si="542"/>
        <v>0.20439910476705961</v>
      </c>
      <c r="DX328" s="14">
        <f t="shared" si="543"/>
        <v>760.39327032210622</v>
      </c>
      <c r="DY328" s="14">
        <f t="shared" si="544"/>
        <v>5109.9776191764895</v>
      </c>
      <c r="DZ328" s="34" t="e">
        <f t="shared" si="545"/>
        <v>#REF!</v>
      </c>
      <c r="EA328" s="34" t="e">
        <f t="shared" si="546"/>
        <v>#REF!</v>
      </c>
      <c r="EB328" s="34" t="e">
        <f t="shared" si="547"/>
        <v>#REF!</v>
      </c>
      <c r="EC328" s="34" t="e">
        <f t="shared" si="548"/>
        <v>#REF!</v>
      </c>
      <c r="ED328" s="34" t="e">
        <f t="shared" si="549"/>
        <v>#REF!</v>
      </c>
      <c r="EE328" s="59" t="e">
        <f t="shared" si="550"/>
        <v>#REF!</v>
      </c>
      <c r="EF328" s="59" t="e">
        <f t="shared" si="551"/>
        <v>#REF!</v>
      </c>
      <c r="EG328" s="59" t="e">
        <f t="shared" si="552"/>
        <v>#REF!</v>
      </c>
      <c r="EH328" s="59" t="e">
        <f t="shared" si="553"/>
        <v>#REF!</v>
      </c>
      <c r="EI328" s="14" t="e">
        <f t="shared" si="554"/>
        <v>#REF!</v>
      </c>
      <c r="EJ328" s="14" t="e">
        <f t="shared" si="555"/>
        <v>#REF!</v>
      </c>
      <c r="EK328" s="14" t="e">
        <f t="shared" si="556"/>
        <v>#REF!</v>
      </c>
      <c r="EL328" s="14" t="e">
        <f t="shared" si="557"/>
        <v>#REF!</v>
      </c>
      <c r="EM328" t="e">
        <f t="shared" si="558"/>
        <v>#REF!</v>
      </c>
      <c r="EN328" s="34" t="e">
        <f t="shared" si="559"/>
        <v>#REF!</v>
      </c>
      <c r="EO328" s="34" t="e">
        <f t="shared" si="560"/>
        <v>#REF!</v>
      </c>
      <c r="EP328" s="34" t="e">
        <f t="shared" si="561"/>
        <v>#REF!</v>
      </c>
      <c r="EQ328" s="34" t="e">
        <f t="shared" si="562"/>
        <v>#REF!</v>
      </c>
      <c r="ER328" s="59" t="e">
        <f t="shared" si="563"/>
        <v>#REF!</v>
      </c>
      <c r="ES328" s="59" t="e">
        <f t="shared" si="564"/>
        <v>#REF!</v>
      </c>
      <c r="ET328" s="59" t="e">
        <f t="shared" si="565"/>
        <v>#REF!</v>
      </c>
      <c r="EU328" s="59" t="e">
        <f t="shared" si="566"/>
        <v>#REF!</v>
      </c>
      <c r="EV328" s="14" t="e">
        <f t="shared" si="567"/>
        <v>#REF!</v>
      </c>
      <c r="EW328" s="14" t="e">
        <f t="shared" si="568"/>
        <v>#REF!</v>
      </c>
      <c r="EX328" s="14" t="e">
        <f t="shared" si="569"/>
        <v>#REF!</v>
      </c>
      <c r="EY328" s="14" t="e">
        <f t="shared" si="570"/>
        <v>#REF!</v>
      </c>
    </row>
    <row r="329" spans="1:155" x14ac:dyDescent="0.2">
      <c r="A329" s="17">
        <v>30371218</v>
      </c>
      <c r="B329" t="s">
        <v>117</v>
      </c>
      <c r="C329" t="s">
        <v>3434</v>
      </c>
      <c r="D329" t="s">
        <v>3435</v>
      </c>
      <c r="E329" t="s">
        <v>1812</v>
      </c>
      <c r="F329" t="s">
        <v>41</v>
      </c>
      <c r="G329" t="s">
        <v>42</v>
      </c>
      <c r="H329" t="s">
        <v>5044</v>
      </c>
      <c r="I329" t="s">
        <v>118</v>
      </c>
      <c r="J329" s="19" t="s">
        <v>101</v>
      </c>
      <c r="K329" t="s">
        <v>119</v>
      </c>
      <c r="L329">
        <v>1981</v>
      </c>
      <c r="M329">
        <f t="shared" si="479"/>
        <v>1981</v>
      </c>
      <c r="N329">
        <v>38</v>
      </c>
      <c r="O329" s="19">
        <f t="shared" si="480"/>
        <v>38</v>
      </c>
      <c r="P329" t="s">
        <v>44</v>
      </c>
      <c r="Q329" s="19" t="str">
        <f t="shared" si="481"/>
        <v>30-40</v>
      </c>
      <c r="R329" s="23">
        <v>395</v>
      </c>
      <c r="S329" s="15">
        <f t="shared" si="482"/>
        <v>0.39500000000000002</v>
      </c>
      <c r="T329">
        <v>30090028</v>
      </c>
      <c r="U329" t="s">
        <v>45</v>
      </c>
      <c r="V329" t="s">
        <v>55</v>
      </c>
      <c r="W329" t="s">
        <v>47</v>
      </c>
      <c r="X329" t="s">
        <v>48</v>
      </c>
      <c r="Y329" t="s">
        <v>103</v>
      </c>
      <c r="Z329" t="s">
        <v>3437</v>
      </c>
      <c r="AA329" t="s">
        <v>3438</v>
      </c>
      <c r="AB329" t="s">
        <v>1075</v>
      </c>
      <c r="AC329">
        <v>1981</v>
      </c>
      <c r="AD329">
        <v>76</v>
      </c>
      <c r="AE329" t="str">
        <f t="shared" si="483"/>
        <v>&lt;80</v>
      </c>
      <c r="AF329">
        <v>-37.79779723</v>
      </c>
      <c r="AG329">
        <v>144.56907777000001</v>
      </c>
      <c r="AH329" t="s">
        <v>75</v>
      </c>
      <c r="AI329" t="s">
        <v>76</v>
      </c>
      <c r="AJ329" s="33" t="s">
        <v>214</v>
      </c>
      <c r="AL329" t="s">
        <v>78</v>
      </c>
      <c r="AM329" t="s">
        <v>109</v>
      </c>
      <c r="AN329">
        <v>500</v>
      </c>
      <c r="AO329" s="69">
        <v>4</v>
      </c>
      <c r="AP329">
        <v>2</v>
      </c>
      <c r="AQ329">
        <v>0</v>
      </c>
      <c r="AR329">
        <v>0</v>
      </c>
      <c r="AS329" s="82" t="str">
        <f t="shared" si="484"/>
        <v>Gw-0-0</v>
      </c>
      <c r="AT329" s="14">
        <f t="shared" si="485"/>
        <v>179688</v>
      </c>
      <c r="AU329" s="81">
        <f>VLOOKUP(C329,Bushfire_Vlookup!$F$2:$H$12575,3,FALSE)</f>
        <v>1</v>
      </c>
      <c r="AV329" s="14">
        <f>VLOOKUP(AS329,Safety_collateral_Vlookup!$J$3:$L$20,2,FALSE)</f>
        <v>3720.1399252148244</v>
      </c>
      <c r="AW329" s="14">
        <f>VLOOKUP(AS329,Safety_collateral_Vlookup!$J$3:$L$20,3,FALSE)</f>
        <v>25000</v>
      </c>
      <c r="AX329" s="48">
        <f t="shared" si="486"/>
        <v>222372.5523002042</v>
      </c>
      <c r="AY329" s="49">
        <f t="shared" si="487"/>
        <v>30020</v>
      </c>
      <c r="AZ329" s="14">
        <v>76000</v>
      </c>
      <c r="BA329" s="16">
        <f t="shared" si="488"/>
        <v>7.4074800899468425</v>
      </c>
      <c r="BB329" t="e">
        <f>IF(BA329&lt;=#REF!,#REF!,IF(BA329&lt;=#REF!,#REF!,IF(BA329&lt;=#REF!,#REF!,IF(BA329&lt;=#REF!,#REF!,#REF!))))</f>
        <v>#REF!</v>
      </c>
      <c r="BC329" s="51">
        <v>4</v>
      </c>
      <c r="BD329" s="21">
        <v>70</v>
      </c>
      <c r="BE329" s="21">
        <v>6.4399999999999999E-2</v>
      </c>
      <c r="BF329" s="26">
        <f t="shared" si="489"/>
        <v>1958.0903085713976</v>
      </c>
      <c r="BG329" s="21">
        <v>7</v>
      </c>
      <c r="BH329" s="21">
        <f t="shared" si="490"/>
        <v>54.6</v>
      </c>
      <c r="BI329" s="28">
        <f t="shared" si="491"/>
        <v>2.2519960070400004E-2</v>
      </c>
      <c r="BJ329" s="27">
        <f t="shared" si="492"/>
        <v>2.2519960070400004E-2</v>
      </c>
      <c r="BK329" s="28">
        <f t="shared" si="493"/>
        <v>0.34525945935897445</v>
      </c>
      <c r="BL329" s="35">
        <f t="shared" si="494"/>
        <v>2.5575025710674137</v>
      </c>
      <c r="BM329" s="21" t="str">
        <f t="shared" si="495"/>
        <v>Cr3</v>
      </c>
      <c r="BN329" s="51">
        <v>3</v>
      </c>
      <c r="BO329" s="21">
        <v>1</v>
      </c>
      <c r="BP329" s="50" t="s">
        <v>5497</v>
      </c>
      <c r="BQ329" s="14">
        <v>179688</v>
      </c>
      <c r="BR329">
        <f>IFERROR(VLOOKUP(AO329,'Model Failure data- Lines'!$A$37:$E$41,3,FALSE),'Model Failure data- Lines'!$C$37)</f>
        <v>0.45419999999999999</v>
      </c>
      <c r="BS329" s="14">
        <f t="shared" si="496"/>
        <v>101001.61325475275</v>
      </c>
      <c r="BT329" s="34">
        <f t="shared" si="478"/>
        <v>26776.35165450686</v>
      </c>
      <c r="BU329" s="34">
        <f t="shared" si="497"/>
        <v>3.7720453689124103</v>
      </c>
      <c r="BV329" s="54">
        <f t="shared" si="498"/>
        <v>74225.261600245896</v>
      </c>
      <c r="BW329">
        <f>IFERROR(VLOOKUP(AO329,'Model Failure data- Lines'!$A$37:$E$41,4,FALSE),'Model Failure data- Lines'!$D$37)</f>
        <v>0.40249999999999997</v>
      </c>
      <c r="BX329" s="14">
        <f t="shared" si="499"/>
        <v>89504.952300832185</v>
      </c>
      <c r="BY329" s="34">
        <f t="shared" si="500"/>
        <v>23883.17814543012</v>
      </c>
      <c r="BZ329" s="71">
        <f t="shared" si="501"/>
        <v>3.74761481724987</v>
      </c>
      <c r="CA329" s="71">
        <f t="shared" si="502"/>
        <v>65621.774155402061</v>
      </c>
      <c r="CB329" s="56">
        <v>1</v>
      </c>
      <c r="CC329">
        <f>IFERROR(VLOOKUP(AO329,'Model Failure data- Lines'!$A$37:$E$41,5,FALSE),'Model Failure data- Lines'!$E$37)</f>
        <v>0.28349999999999997</v>
      </c>
      <c r="CD329" s="14">
        <f t="shared" si="503"/>
        <v>63042.618577107889</v>
      </c>
      <c r="CE329" s="34">
        <f t="shared" si="504"/>
        <v>19000.872695747865</v>
      </c>
      <c r="CF329" s="34">
        <f t="shared" si="505"/>
        <v>3.3178801619578224</v>
      </c>
      <c r="CG329" s="54">
        <f t="shared" si="506"/>
        <v>44041.745881360024</v>
      </c>
      <c r="CH329" t="e">
        <f>IFERROR(VLOOKUP(AO329,'Model Failure data- Lines'!#REF!,3,FALSE),'Model Failure data- Lines'!#REF!)</f>
        <v>#REF!</v>
      </c>
      <c r="CI329" s="14" t="e">
        <f t="shared" si="507"/>
        <v>#REF!</v>
      </c>
      <c r="CJ329" s="34">
        <f t="shared" si="508"/>
        <v>25683.163895903381</v>
      </c>
      <c r="CK329" s="34" t="e">
        <f t="shared" si="509"/>
        <v>#REF!</v>
      </c>
      <c r="CL329" s="54" t="e">
        <f t="shared" si="510"/>
        <v>#REF!</v>
      </c>
      <c r="CM329" t="e">
        <f>IFERROR(VLOOKUP(AO329,'Model Failure data- Lines'!#REF!,4,FALSE),'Model Failure data- Lines'!#REF!)</f>
        <v>#REF!</v>
      </c>
      <c r="CN329" s="14" t="e">
        <f t="shared" si="511"/>
        <v>#REF!</v>
      </c>
      <c r="CO329" s="34">
        <f t="shared" si="512"/>
        <v>21972.848357889237</v>
      </c>
      <c r="CP329" s="34" t="e">
        <f t="shared" si="513"/>
        <v>#REF!</v>
      </c>
      <c r="CQ329" s="54" t="e">
        <f t="shared" si="514"/>
        <v>#REF!</v>
      </c>
      <c r="CR329" t="e">
        <f>IFERROR(VLOOKUP(AO329,'Model Failure data- Lines'!#REF!,5,FALSE),'Model Failure data- Lines'!#REF!)</f>
        <v>#REF!</v>
      </c>
      <c r="CS329" s="14" t="e">
        <f t="shared" si="515"/>
        <v>#REF!</v>
      </c>
      <c r="CT329" s="34">
        <f t="shared" si="516"/>
        <v>16082.81362287794</v>
      </c>
      <c r="CU329" s="34" t="e">
        <f t="shared" si="517"/>
        <v>#REF!</v>
      </c>
      <c r="CV329" s="54" t="e">
        <f t="shared" si="518"/>
        <v>#REF!</v>
      </c>
      <c r="CW329" t="s">
        <v>1075</v>
      </c>
      <c r="CY329">
        <v>1</v>
      </c>
      <c r="CZ329">
        <f t="shared" si="519"/>
        <v>65621.774155402061</v>
      </c>
      <c r="DA329" s="34">
        <f t="shared" si="520"/>
        <v>77170.156139999992</v>
      </c>
      <c r="DB329" s="34">
        <f t="shared" si="521"/>
        <v>0.42946749999999995</v>
      </c>
      <c r="DC329" s="34">
        <f t="shared" si="522"/>
        <v>1597.6791933321974</v>
      </c>
      <c r="DD329" s="9">
        <f t="shared" si="523"/>
        <v>10736.687499999998</v>
      </c>
      <c r="DE329" s="59">
        <f t="shared" si="524"/>
        <v>0.86218867399231602</v>
      </c>
      <c r="DF329" s="59">
        <f t="shared" si="525"/>
        <v>4.7982540514242243E-6</v>
      </c>
      <c r="DG329" s="59">
        <f t="shared" si="526"/>
        <v>1.785017646802704E-2</v>
      </c>
      <c r="DH329" s="59">
        <f t="shared" si="527"/>
        <v>0.1199563512856056</v>
      </c>
      <c r="DI329" s="14">
        <f t="shared" si="528"/>
        <v>56578.350444069336</v>
      </c>
      <c r="DJ329" s="14">
        <f t="shared" si="529"/>
        <v>0.31486994370280347</v>
      </c>
      <c r="DK329" s="14">
        <f t="shared" si="530"/>
        <v>1171.3602488189429</v>
      </c>
      <c r="DL329" s="14">
        <f t="shared" si="531"/>
        <v>7871.7485925700848</v>
      </c>
      <c r="DM329">
        <f t="shared" si="532"/>
        <v>44041.745881360024</v>
      </c>
      <c r="DN329" s="34">
        <f t="shared" si="533"/>
        <v>54354.631715999989</v>
      </c>
      <c r="DO329" s="34">
        <f t="shared" si="534"/>
        <v>0.30249449999999994</v>
      </c>
      <c r="DP329" s="34">
        <f t="shared" si="535"/>
        <v>1125.3218666078956</v>
      </c>
      <c r="DQ329" s="9">
        <f t="shared" si="536"/>
        <v>7562.3624999999984</v>
      </c>
      <c r="DR329" s="59">
        <f t="shared" si="537"/>
        <v>0.8621886739923158</v>
      </c>
      <c r="DS329" s="59">
        <f t="shared" si="538"/>
        <v>4.7982540514242235E-6</v>
      </c>
      <c r="DT329" s="59">
        <f t="shared" si="539"/>
        <v>1.785017646802704E-2</v>
      </c>
      <c r="DU329" s="59">
        <f t="shared" si="540"/>
        <v>0.11995635128560558</v>
      </c>
      <c r="DV329" s="14">
        <f t="shared" si="541"/>
        <v>37972.29448175634</v>
      </c>
      <c r="DW329" s="14">
        <f t="shared" si="542"/>
        <v>0.21132348560703185</v>
      </c>
      <c r="DX329" s="14">
        <f t="shared" si="543"/>
        <v>786.15293594227956</v>
      </c>
      <c r="DY329" s="14">
        <f t="shared" si="544"/>
        <v>5283.0871401757959</v>
      </c>
      <c r="DZ329" s="34" t="e">
        <f t="shared" si="545"/>
        <v>#REF!</v>
      </c>
      <c r="EA329" s="34" t="e">
        <f t="shared" si="546"/>
        <v>#REF!</v>
      </c>
      <c r="EB329" s="34" t="e">
        <f t="shared" si="547"/>
        <v>#REF!</v>
      </c>
      <c r="EC329" s="34" t="e">
        <f t="shared" si="548"/>
        <v>#REF!</v>
      </c>
      <c r="ED329" s="34" t="e">
        <f t="shared" si="549"/>
        <v>#REF!</v>
      </c>
      <c r="EE329" s="59" t="e">
        <f t="shared" si="550"/>
        <v>#REF!</v>
      </c>
      <c r="EF329" s="59" t="e">
        <f t="shared" si="551"/>
        <v>#REF!</v>
      </c>
      <c r="EG329" s="59" t="e">
        <f t="shared" si="552"/>
        <v>#REF!</v>
      </c>
      <c r="EH329" s="59" t="e">
        <f t="shared" si="553"/>
        <v>#REF!</v>
      </c>
      <c r="EI329" s="14" t="e">
        <f t="shared" si="554"/>
        <v>#REF!</v>
      </c>
      <c r="EJ329" s="14" t="e">
        <f t="shared" si="555"/>
        <v>#REF!</v>
      </c>
      <c r="EK329" s="14" t="e">
        <f t="shared" si="556"/>
        <v>#REF!</v>
      </c>
      <c r="EL329" s="14" t="e">
        <f t="shared" si="557"/>
        <v>#REF!</v>
      </c>
      <c r="EM329" t="e">
        <f t="shared" si="558"/>
        <v>#REF!</v>
      </c>
      <c r="EN329" s="34" t="e">
        <f t="shared" si="559"/>
        <v>#REF!</v>
      </c>
      <c r="EO329" s="34" t="e">
        <f t="shared" si="560"/>
        <v>#REF!</v>
      </c>
      <c r="EP329" s="34" t="e">
        <f t="shared" si="561"/>
        <v>#REF!</v>
      </c>
      <c r="EQ329" s="34" t="e">
        <f t="shared" si="562"/>
        <v>#REF!</v>
      </c>
      <c r="ER329" s="59" t="e">
        <f t="shared" si="563"/>
        <v>#REF!</v>
      </c>
      <c r="ES329" s="59" t="e">
        <f t="shared" si="564"/>
        <v>#REF!</v>
      </c>
      <c r="ET329" s="59" t="e">
        <f t="shared" si="565"/>
        <v>#REF!</v>
      </c>
      <c r="EU329" s="59" t="e">
        <f t="shared" si="566"/>
        <v>#REF!</v>
      </c>
      <c r="EV329" s="14" t="e">
        <f t="shared" si="567"/>
        <v>#REF!</v>
      </c>
      <c r="EW329" s="14" t="e">
        <f t="shared" si="568"/>
        <v>#REF!</v>
      </c>
      <c r="EX329" s="14" t="e">
        <f t="shared" si="569"/>
        <v>#REF!</v>
      </c>
      <c r="EY329" s="14" t="e">
        <f t="shared" si="570"/>
        <v>#REF!</v>
      </c>
    </row>
    <row r="330" spans="1:155" x14ac:dyDescent="0.2">
      <c r="A330" s="17">
        <v>30190005</v>
      </c>
      <c r="B330" t="s">
        <v>117</v>
      </c>
      <c r="C330" t="s">
        <v>3434</v>
      </c>
      <c r="D330" t="s">
        <v>3435</v>
      </c>
      <c r="E330" t="s">
        <v>1812</v>
      </c>
      <c r="F330" t="s">
        <v>41</v>
      </c>
      <c r="G330" t="s">
        <v>42</v>
      </c>
      <c r="H330" t="s">
        <v>3436</v>
      </c>
      <c r="I330" t="s">
        <v>118</v>
      </c>
      <c r="J330" s="19" t="s">
        <v>101</v>
      </c>
      <c r="K330" t="s">
        <v>119</v>
      </c>
      <c r="L330">
        <v>1981</v>
      </c>
      <c r="M330">
        <f t="shared" si="479"/>
        <v>1981</v>
      </c>
      <c r="N330">
        <v>38</v>
      </c>
      <c r="O330" s="19">
        <f t="shared" si="480"/>
        <v>38</v>
      </c>
      <c r="P330" t="s">
        <v>44</v>
      </c>
      <c r="Q330" s="19" t="str">
        <f t="shared" si="481"/>
        <v>30-40</v>
      </c>
      <c r="R330" s="23">
        <v>395</v>
      </c>
      <c r="S330" s="15">
        <f t="shared" si="482"/>
        <v>0.39500000000000002</v>
      </c>
      <c r="T330">
        <v>30090028</v>
      </c>
      <c r="U330" t="s">
        <v>45</v>
      </c>
      <c r="V330" t="s">
        <v>55</v>
      </c>
      <c r="W330" t="s">
        <v>47</v>
      </c>
      <c r="X330" t="s">
        <v>48</v>
      </c>
      <c r="Y330" t="s">
        <v>103</v>
      </c>
      <c r="Z330" t="s">
        <v>3437</v>
      </c>
      <c r="AA330" t="s">
        <v>3438</v>
      </c>
      <c r="AB330" t="s">
        <v>1075</v>
      </c>
      <c r="AC330">
        <v>1981</v>
      </c>
      <c r="AD330">
        <v>76</v>
      </c>
      <c r="AE330" t="str">
        <f t="shared" si="483"/>
        <v>&lt;80</v>
      </c>
      <c r="AF330">
        <v>-37.79779723</v>
      </c>
      <c r="AG330">
        <v>144.56907777000001</v>
      </c>
      <c r="AH330" t="s">
        <v>75</v>
      </c>
      <c r="AI330" t="s">
        <v>76</v>
      </c>
      <c r="AJ330" s="33" t="s">
        <v>214</v>
      </c>
      <c r="AL330" t="s">
        <v>48</v>
      </c>
      <c r="AM330" t="s">
        <v>106</v>
      </c>
      <c r="AN330">
        <v>500</v>
      </c>
      <c r="AO330" s="70">
        <v>4</v>
      </c>
      <c r="AP330">
        <v>2</v>
      </c>
      <c r="AQ330">
        <v>0</v>
      </c>
      <c r="AR330">
        <v>0</v>
      </c>
      <c r="AS330" s="82" t="str">
        <f t="shared" si="484"/>
        <v>Gw-0-0</v>
      </c>
      <c r="AT330" s="14">
        <f t="shared" si="485"/>
        <v>179688</v>
      </c>
      <c r="AU330" s="81">
        <f>VLOOKUP(C330,Bushfire_Vlookup!$F$2:$H$12575,3,FALSE)</f>
        <v>1</v>
      </c>
      <c r="AV330" s="14">
        <f>VLOOKUP(AS330,Safety_collateral_Vlookup!$J$3:$L$20,2,FALSE)</f>
        <v>3720.1399252148244</v>
      </c>
      <c r="AW330" s="14">
        <f>VLOOKUP(AS330,Safety_collateral_Vlookup!$J$3:$L$20,3,FALSE)</f>
        <v>25000</v>
      </c>
      <c r="AX330" s="48">
        <f t="shared" si="486"/>
        <v>222372.5523002042</v>
      </c>
      <c r="AY330" s="49">
        <f t="shared" si="487"/>
        <v>30020</v>
      </c>
      <c r="AZ330" s="14">
        <v>76000</v>
      </c>
      <c r="BA330" s="16">
        <f t="shared" si="488"/>
        <v>7.4074800899468425</v>
      </c>
      <c r="BB330" t="e">
        <f>IF(BA330&lt;=#REF!,#REF!,IF(BA330&lt;=#REF!,#REF!,IF(BA330&lt;=#REF!,#REF!,IF(BA330&lt;=#REF!,#REF!,#REF!))))</f>
        <v>#REF!</v>
      </c>
      <c r="BC330" s="51">
        <v>4</v>
      </c>
      <c r="BD330" s="21">
        <v>70</v>
      </c>
      <c r="BE330" s="21">
        <v>6.4399999999999999E-2</v>
      </c>
      <c r="BF330" s="26">
        <f t="shared" si="489"/>
        <v>1958.0903085713976</v>
      </c>
      <c r="BG330" s="21">
        <v>7</v>
      </c>
      <c r="BH330" s="21">
        <f t="shared" si="490"/>
        <v>54.6</v>
      </c>
      <c r="BI330" s="28">
        <f t="shared" si="491"/>
        <v>2.2519960070400004E-2</v>
      </c>
      <c r="BJ330" s="27">
        <f t="shared" si="492"/>
        <v>2.2519960070400004E-2</v>
      </c>
      <c r="BK330" s="28">
        <f t="shared" si="493"/>
        <v>0.34525945935897445</v>
      </c>
      <c r="BL330" s="35">
        <f t="shared" si="494"/>
        <v>2.5575025710674137</v>
      </c>
      <c r="BM330" s="21" t="str">
        <f t="shared" si="495"/>
        <v>Cr3</v>
      </c>
      <c r="BN330" s="51">
        <v>3</v>
      </c>
      <c r="BO330" s="21">
        <v>1</v>
      </c>
      <c r="BP330" s="50" t="s">
        <v>5497</v>
      </c>
      <c r="BQ330" s="14">
        <v>179688</v>
      </c>
      <c r="BR330">
        <f>IFERROR(VLOOKUP(AO330,'Model Failure data- Lines'!$A$37:$E$41,3,FALSE),'Model Failure data- Lines'!$C$37)</f>
        <v>0.45419999999999999</v>
      </c>
      <c r="BS330" s="14">
        <f t="shared" si="496"/>
        <v>101001.61325475275</v>
      </c>
      <c r="BT330" s="34">
        <f t="shared" si="478"/>
        <v>26776.35165450686</v>
      </c>
      <c r="BU330" s="34">
        <f t="shared" si="497"/>
        <v>3.7720453689124103</v>
      </c>
      <c r="BV330" s="54">
        <f t="shared" si="498"/>
        <v>74225.261600245896</v>
      </c>
      <c r="BW330">
        <f>IFERROR(VLOOKUP(AO330,'Model Failure data- Lines'!$A$37:$E$41,4,FALSE),'Model Failure data- Lines'!$D$37)</f>
        <v>0.40249999999999997</v>
      </c>
      <c r="BX330" s="14">
        <f t="shared" si="499"/>
        <v>89504.952300832185</v>
      </c>
      <c r="BY330" s="34">
        <f t="shared" si="500"/>
        <v>23883.17814543012</v>
      </c>
      <c r="BZ330" s="71">
        <f t="shared" si="501"/>
        <v>3.74761481724987</v>
      </c>
      <c r="CA330" s="71">
        <f t="shared" si="502"/>
        <v>65621.774155402061</v>
      </c>
      <c r="CB330" s="56">
        <v>1</v>
      </c>
      <c r="CC330">
        <f>IFERROR(VLOOKUP(AO330,'Model Failure data- Lines'!$A$37:$E$41,5,FALSE),'Model Failure data- Lines'!$E$37)</f>
        <v>0.28349999999999997</v>
      </c>
      <c r="CD330" s="14">
        <f t="shared" si="503"/>
        <v>63042.618577107889</v>
      </c>
      <c r="CE330" s="34">
        <f t="shared" si="504"/>
        <v>19000.872695747865</v>
      </c>
      <c r="CF330" s="34">
        <f t="shared" si="505"/>
        <v>3.3178801619578224</v>
      </c>
      <c r="CG330" s="54">
        <f t="shared" si="506"/>
        <v>44041.745881360024</v>
      </c>
      <c r="CH330" t="e">
        <f>IFERROR(VLOOKUP(AO330,'Model Failure data- Lines'!#REF!,3,FALSE),'Model Failure data- Lines'!#REF!)</f>
        <v>#REF!</v>
      </c>
      <c r="CI330" s="14" t="e">
        <f t="shared" si="507"/>
        <v>#REF!</v>
      </c>
      <c r="CJ330" s="34">
        <f t="shared" si="508"/>
        <v>25683.163895903381</v>
      </c>
      <c r="CK330" s="34" t="e">
        <f t="shared" si="509"/>
        <v>#REF!</v>
      </c>
      <c r="CL330" s="54" t="e">
        <f t="shared" si="510"/>
        <v>#REF!</v>
      </c>
      <c r="CM330" t="e">
        <f>IFERROR(VLOOKUP(AO330,'Model Failure data- Lines'!#REF!,4,FALSE),'Model Failure data- Lines'!#REF!)</f>
        <v>#REF!</v>
      </c>
      <c r="CN330" s="14" t="e">
        <f t="shared" si="511"/>
        <v>#REF!</v>
      </c>
      <c r="CO330" s="34">
        <f t="shared" si="512"/>
        <v>21972.848357889237</v>
      </c>
      <c r="CP330" s="34" t="e">
        <f t="shared" si="513"/>
        <v>#REF!</v>
      </c>
      <c r="CQ330" s="54" t="e">
        <f t="shared" si="514"/>
        <v>#REF!</v>
      </c>
      <c r="CR330" t="e">
        <f>IFERROR(VLOOKUP(AO330,'Model Failure data- Lines'!#REF!,5,FALSE),'Model Failure data- Lines'!#REF!)</f>
        <v>#REF!</v>
      </c>
      <c r="CS330" s="14" t="e">
        <f t="shared" si="515"/>
        <v>#REF!</v>
      </c>
      <c r="CT330" s="34">
        <f t="shared" si="516"/>
        <v>16082.81362287794</v>
      </c>
      <c r="CU330" s="34" t="e">
        <f t="shared" si="517"/>
        <v>#REF!</v>
      </c>
      <c r="CV330" s="54" t="e">
        <f t="shared" si="518"/>
        <v>#REF!</v>
      </c>
      <c r="CW330" t="s">
        <v>1075</v>
      </c>
      <c r="CY330">
        <v>1</v>
      </c>
      <c r="CZ330">
        <f t="shared" si="519"/>
        <v>65621.774155402061</v>
      </c>
      <c r="DA330" s="34">
        <f t="shared" si="520"/>
        <v>77170.156139999992</v>
      </c>
      <c r="DB330" s="34">
        <f t="shared" si="521"/>
        <v>0.42946749999999995</v>
      </c>
      <c r="DC330" s="34">
        <f t="shared" si="522"/>
        <v>1597.6791933321974</v>
      </c>
      <c r="DD330" s="9">
        <f t="shared" si="523"/>
        <v>10736.687499999998</v>
      </c>
      <c r="DE330" s="59">
        <f t="shared" si="524"/>
        <v>0.86218867399231602</v>
      </c>
      <c r="DF330" s="59">
        <f t="shared" si="525"/>
        <v>4.7982540514242243E-6</v>
      </c>
      <c r="DG330" s="59">
        <f t="shared" si="526"/>
        <v>1.785017646802704E-2</v>
      </c>
      <c r="DH330" s="59">
        <f t="shared" si="527"/>
        <v>0.1199563512856056</v>
      </c>
      <c r="DI330" s="14">
        <f t="shared" si="528"/>
        <v>56578.350444069336</v>
      </c>
      <c r="DJ330" s="14">
        <f t="shared" si="529"/>
        <v>0.31486994370280347</v>
      </c>
      <c r="DK330" s="14">
        <f t="shared" si="530"/>
        <v>1171.3602488189429</v>
      </c>
      <c r="DL330" s="14">
        <f t="shared" si="531"/>
        <v>7871.7485925700848</v>
      </c>
      <c r="DM330">
        <f t="shared" si="532"/>
        <v>44041.745881360024</v>
      </c>
      <c r="DN330" s="34">
        <f t="shared" si="533"/>
        <v>54354.631715999989</v>
      </c>
      <c r="DO330" s="34">
        <f t="shared" si="534"/>
        <v>0.30249449999999994</v>
      </c>
      <c r="DP330" s="34">
        <f t="shared" si="535"/>
        <v>1125.3218666078956</v>
      </c>
      <c r="DQ330" s="9">
        <f t="shared" si="536"/>
        <v>7562.3624999999984</v>
      </c>
      <c r="DR330" s="59">
        <f t="shared" si="537"/>
        <v>0.8621886739923158</v>
      </c>
      <c r="DS330" s="59">
        <f t="shared" si="538"/>
        <v>4.7982540514242235E-6</v>
      </c>
      <c r="DT330" s="59">
        <f t="shared" si="539"/>
        <v>1.785017646802704E-2</v>
      </c>
      <c r="DU330" s="59">
        <f t="shared" si="540"/>
        <v>0.11995635128560558</v>
      </c>
      <c r="DV330" s="14">
        <f t="shared" si="541"/>
        <v>37972.29448175634</v>
      </c>
      <c r="DW330" s="14">
        <f t="shared" si="542"/>
        <v>0.21132348560703185</v>
      </c>
      <c r="DX330" s="14">
        <f t="shared" si="543"/>
        <v>786.15293594227956</v>
      </c>
      <c r="DY330" s="14">
        <f t="shared" si="544"/>
        <v>5283.0871401757959</v>
      </c>
      <c r="DZ330" s="34" t="e">
        <f t="shared" si="545"/>
        <v>#REF!</v>
      </c>
      <c r="EA330" s="34" t="e">
        <f t="shared" si="546"/>
        <v>#REF!</v>
      </c>
      <c r="EB330" s="34" t="e">
        <f t="shared" si="547"/>
        <v>#REF!</v>
      </c>
      <c r="EC330" s="34" t="e">
        <f t="shared" si="548"/>
        <v>#REF!</v>
      </c>
      <c r="ED330" s="34" t="e">
        <f t="shared" si="549"/>
        <v>#REF!</v>
      </c>
      <c r="EE330" s="59" t="e">
        <f t="shared" si="550"/>
        <v>#REF!</v>
      </c>
      <c r="EF330" s="59" t="e">
        <f t="shared" si="551"/>
        <v>#REF!</v>
      </c>
      <c r="EG330" s="59" t="e">
        <f t="shared" si="552"/>
        <v>#REF!</v>
      </c>
      <c r="EH330" s="59" t="e">
        <f t="shared" si="553"/>
        <v>#REF!</v>
      </c>
      <c r="EI330" s="14" t="e">
        <f t="shared" si="554"/>
        <v>#REF!</v>
      </c>
      <c r="EJ330" s="14" t="e">
        <f t="shared" si="555"/>
        <v>#REF!</v>
      </c>
      <c r="EK330" s="14" t="e">
        <f t="shared" si="556"/>
        <v>#REF!</v>
      </c>
      <c r="EL330" s="14" t="e">
        <f t="shared" si="557"/>
        <v>#REF!</v>
      </c>
      <c r="EM330" t="e">
        <f t="shared" si="558"/>
        <v>#REF!</v>
      </c>
      <c r="EN330" s="34" t="e">
        <f t="shared" si="559"/>
        <v>#REF!</v>
      </c>
      <c r="EO330" s="34" t="e">
        <f t="shared" si="560"/>
        <v>#REF!</v>
      </c>
      <c r="EP330" s="34" t="e">
        <f t="shared" si="561"/>
        <v>#REF!</v>
      </c>
      <c r="EQ330" s="34" t="e">
        <f t="shared" si="562"/>
        <v>#REF!</v>
      </c>
      <c r="ER330" s="59" t="e">
        <f t="shared" si="563"/>
        <v>#REF!</v>
      </c>
      <c r="ES330" s="59" t="e">
        <f t="shared" si="564"/>
        <v>#REF!</v>
      </c>
      <c r="ET330" s="59" t="e">
        <f t="shared" si="565"/>
        <v>#REF!</v>
      </c>
      <c r="EU330" s="59" t="e">
        <f t="shared" si="566"/>
        <v>#REF!</v>
      </c>
      <c r="EV330" s="14" t="e">
        <f t="shared" si="567"/>
        <v>#REF!</v>
      </c>
      <c r="EW330" s="14" t="e">
        <f t="shared" si="568"/>
        <v>#REF!</v>
      </c>
      <c r="EX330" s="14" t="e">
        <f t="shared" si="569"/>
        <v>#REF!</v>
      </c>
      <c r="EY330" s="14" t="e">
        <f t="shared" si="570"/>
        <v>#REF!</v>
      </c>
    </row>
    <row r="331" spans="1:155" x14ac:dyDescent="0.2">
      <c r="A331" s="17">
        <v>30213478</v>
      </c>
      <c r="B331" t="s">
        <v>62</v>
      </c>
      <c r="C331" t="s">
        <v>2355</v>
      </c>
      <c r="D331" t="s">
        <v>2356</v>
      </c>
      <c r="E331" t="s">
        <v>2357</v>
      </c>
      <c r="F331" t="s">
        <v>41</v>
      </c>
      <c r="G331" t="s">
        <v>42</v>
      </c>
      <c r="H331" t="s">
        <v>3750</v>
      </c>
      <c r="I331" t="s">
        <v>68</v>
      </c>
      <c r="J331" s="19" t="s">
        <v>69</v>
      </c>
      <c r="K331" t="s">
        <v>70</v>
      </c>
      <c r="L331">
        <v>1965</v>
      </c>
      <c r="M331">
        <f t="shared" si="479"/>
        <v>1965</v>
      </c>
      <c r="N331">
        <v>54</v>
      </c>
      <c r="O331" s="19">
        <f t="shared" si="480"/>
        <v>54</v>
      </c>
      <c r="P331" t="s">
        <v>80</v>
      </c>
      <c r="Q331" s="19" t="str">
        <f t="shared" si="481"/>
        <v>50-60</v>
      </c>
      <c r="R331" s="23">
        <v>374</v>
      </c>
      <c r="S331" s="15">
        <f t="shared" si="482"/>
        <v>0.374</v>
      </c>
      <c r="T331">
        <v>30426368</v>
      </c>
      <c r="U331" t="s">
        <v>45</v>
      </c>
      <c r="V331" t="s">
        <v>46</v>
      </c>
      <c r="W331" t="s">
        <v>47</v>
      </c>
      <c r="X331" t="s">
        <v>48</v>
      </c>
      <c r="Y331" t="s">
        <v>175</v>
      </c>
      <c r="Z331" t="s">
        <v>2358</v>
      </c>
      <c r="AA331" t="s">
        <v>2359</v>
      </c>
      <c r="AB331" t="s">
        <v>778</v>
      </c>
      <c r="AC331">
        <v>1965</v>
      </c>
      <c r="AD331">
        <v>108</v>
      </c>
      <c r="AE331" t="str">
        <f t="shared" si="483"/>
        <v>&gt;80</v>
      </c>
      <c r="AF331">
        <v>-37.740985459999997</v>
      </c>
      <c r="AG331">
        <v>145.13981158999999</v>
      </c>
      <c r="AH331" t="s">
        <v>75</v>
      </c>
      <c r="AI331" t="s">
        <v>76</v>
      </c>
      <c r="AJ331" s="33" t="s">
        <v>510</v>
      </c>
      <c r="AL331" t="s">
        <v>48</v>
      </c>
      <c r="AM331" t="s">
        <v>86</v>
      </c>
      <c r="AN331">
        <v>220</v>
      </c>
      <c r="AO331" s="69">
        <v>4</v>
      </c>
      <c r="AP331">
        <v>2</v>
      </c>
      <c r="AQ331">
        <v>0</v>
      </c>
      <c r="AR331">
        <v>0</v>
      </c>
      <c r="AS331" s="82" t="str">
        <f t="shared" si="484"/>
        <v>Gw-0-0</v>
      </c>
      <c r="AT331" s="14">
        <f t="shared" si="485"/>
        <v>60184</v>
      </c>
      <c r="AU331" s="81">
        <f>VLOOKUP(C331,Bushfire_Vlookup!$F$2:$H$12575,3,FALSE)</f>
        <v>3304.7653479999999</v>
      </c>
      <c r="AV331" s="14">
        <f>VLOOKUP(AS331,Safety_collateral_Vlookup!$J$3:$L$20,2,FALSE)</f>
        <v>3720.1399252148244</v>
      </c>
      <c r="AW331" s="14">
        <f>VLOOKUP(AS331,Safety_collateral_Vlookup!$J$3:$L$20,3,FALSE)</f>
        <v>25000</v>
      </c>
      <c r="AX331" s="48">
        <f t="shared" si="486"/>
        <v>98386.901926520222</v>
      </c>
      <c r="AY331" s="49">
        <f t="shared" si="487"/>
        <v>28424</v>
      </c>
      <c r="AZ331" s="14">
        <v>76000</v>
      </c>
      <c r="BA331" s="16">
        <f t="shared" si="488"/>
        <v>3.4614024038319808</v>
      </c>
      <c r="BB331" t="e">
        <f>IF(BA331&lt;=#REF!,#REF!,IF(BA331&lt;=#REF!,#REF!,IF(BA331&lt;=#REF!,#REF!,IF(BA331&lt;=#REF!,#REF!,#REF!))))</f>
        <v>#REF!</v>
      </c>
      <c r="BC331" s="51">
        <v>4</v>
      </c>
      <c r="BD331" s="21">
        <v>70</v>
      </c>
      <c r="BE331" s="21">
        <v>6.4399999999999999E-2</v>
      </c>
      <c r="BF331" s="26">
        <f t="shared" si="489"/>
        <v>1853.9893048245638</v>
      </c>
      <c r="BG331" s="21">
        <v>7</v>
      </c>
      <c r="BH331" s="21">
        <f t="shared" si="490"/>
        <v>54.6</v>
      </c>
      <c r="BI331" s="28">
        <f t="shared" si="491"/>
        <v>2.2519960070400004E-2</v>
      </c>
      <c r="BJ331" s="27">
        <f t="shared" si="492"/>
        <v>2.2519960070400004E-2</v>
      </c>
      <c r="BK331" s="28">
        <f t="shared" si="493"/>
        <v>0.3452594593589744</v>
      </c>
      <c r="BL331" s="35">
        <f t="shared" si="494"/>
        <v>1.1950819225708842</v>
      </c>
      <c r="BM331" s="21" t="str">
        <f t="shared" si="495"/>
        <v>Cr3</v>
      </c>
      <c r="BN331" s="51">
        <v>3</v>
      </c>
      <c r="BO331" s="21">
        <v>1</v>
      </c>
      <c r="BP331" s="50" t="s">
        <v>5497</v>
      </c>
      <c r="BQ331" s="14">
        <v>60184</v>
      </c>
      <c r="BR331">
        <f>IFERROR(VLOOKUP(AO331,'Model Failure data- Lines'!$A$37:$E$41,3,FALSE),'Model Failure data- Lines'!$C$37)</f>
        <v>0.45419999999999999</v>
      </c>
      <c r="BS331" s="14">
        <f t="shared" si="496"/>
        <v>44687.330855025488</v>
      </c>
      <c r="BT331" s="34">
        <f t="shared" si="478"/>
        <v>25352.798781735608</v>
      </c>
      <c r="BU331" s="34">
        <f t="shared" si="497"/>
        <v>1.7626192374160543</v>
      </c>
      <c r="BV331" s="54">
        <f t="shared" si="498"/>
        <v>19334.53207328988</v>
      </c>
      <c r="BW331">
        <f>IFERROR(VLOOKUP(AO331,'Model Failure data- Lines'!$A$37:$E$41,4,FALSE),'Model Failure data- Lines'!$D$37)</f>
        <v>0.40249999999999997</v>
      </c>
      <c r="BX331" s="14">
        <f t="shared" si="499"/>
        <v>39600.728025424389</v>
      </c>
      <c r="BY331" s="34">
        <f t="shared" si="500"/>
        <v>22613.439560483203</v>
      </c>
      <c r="BZ331" s="71">
        <f t="shared" si="501"/>
        <v>1.751203213447738</v>
      </c>
      <c r="CA331" s="71">
        <f t="shared" si="502"/>
        <v>16987.288464941186</v>
      </c>
      <c r="CB331" s="56">
        <v>1</v>
      </c>
      <c r="CC331">
        <f>IFERROR(VLOOKUP(AO331,'Model Failure data- Lines'!$A$37:$E$41,5,FALSE),'Model Failure data- Lines'!$E$37)</f>
        <v>0.28349999999999997</v>
      </c>
      <c r="CD331" s="14">
        <f t="shared" si="503"/>
        <v>27892.686696168479</v>
      </c>
      <c r="CE331" s="34">
        <f t="shared" si="504"/>
        <v>17990.699716986586</v>
      </c>
      <c r="CF331" s="34">
        <f t="shared" si="505"/>
        <v>1.5503947670157912</v>
      </c>
      <c r="CG331" s="54">
        <f t="shared" si="506"/>
        <v>9901.9869791818928</v>
      </c>
      <c r="CH331" t="e">
        <f>IFERROR(VLOOKUP(AO331,'Model Failure data- Lines'!#REF!,3,FALSE),'Model Failure data- Lines'!#REF!)</f>
        <v>#REF!</v>
      </c>
      <c r="CI331" s="14" t="e">
        <f t="shared" si="507"/>
        <v>#REF!</v>
      </c>
      <c r="CJ331" s="34">
        <f t="shared" si="508"/>
        <v>24317.729865994592</v>
      </c>
      <c r="CK331" s="34" t="e">
        <f t="shared" si="509"/>
        <v>#REF!</v>
      </c>
      <c r="CL331" s="54" t="e">
        <f t="shared" si="510"/>
        <v>#REF!</v>
      </c>
      <c r="CM331" t="e">
        <f>IFERROR(VLOOKUP(AO331,'Model Failure data- Lines'!#REF!,4,FALSE),'Model Failure data- Lines'!#REF!)</f>
        <v>#REF!</v>
      </c>
      <c r="CN331" s="14" t="e">
        <f t="shared" si="511"/>
        <v>#REF!</v>
      </c>
      <c r="CO331" s="34">
        <f t="shared" si="512"/>
        <v>20804.671609748289</v>
      </c>
      <c r="CP331" s="34" t="e">
        <f t="shared" si="513"/>
        <v>#REF!</v>
      </c>
      <c r="CQ331" s="54" t="e">
        <f t="shared" si="514"/>
        <v>#REF!</v>
      </c>
      <c r="CR331" t="e">
        <f>IFERROR(VLOOKUP(AO331,'Model Failure data- Lines'!#REF!,5,FALSE),'Model Failure data- Lines'!#REF!)</f>
        <v>#REF!</v>
      </c>
      <c r="CS331" s="14" t="e">
        <f t="shared" si="515"/>
        <v>#REF!</v>
      </c>
      <c r="CT331" s="34">
        <f t="shared" si="516"/>
        <v>15227.77796191481</v>
      </c>
      <c r="CU331" s="34" t="e">
        <f t="shared" si="517"/>
        <v>#REF!</v>
      </c>
      <c r="CV331" s="54" t="e">
        <f t="shared" si="518"/>
        <v>#REF!</v>
      </c>
      <c r="CW331" t="s">
        <v>778</v>
      </c>
      <c r="CY331">
        <v>1</v>
      </c>
      <c r="CZ331">
        <f t="shared" si="519"/>
        <v>16987.288464941186</v>
      </c>
      <c r="DA331" s="34">
        <f t="shared" si="520"/>
        <v>25847.072019999996</v>
      </c>
      <c r="DB331" s="34">
        <f t="shared" si="521"/>
        <v>1419.2893120921897</v>
      </c>
      <c r="DC331" s="34">
        <f t="shared" si="522"/>
        <v>1597.6791933321974</v>
      </c>
      <c r="DD331" s="9">
        <f t="shared" si="523"/>
        <v>10736.687499999998</v>
      </c>
      <c r="DE331" s="59">
        <f t="shared" si="524"/>
        <v>0.65269183948854947</v>
      </c>
      <c r="DF331" s="59">
        <f t="shared" si="525"/>
        <v>3.5839980294831451E-2</v>
      </c>
      <c r="DG331" s="59">
        <f t="shared" si="526"/>
        <v>4.0344692458847177E-2</v>
      </c>
      <c r="DH331" s="59">
        <f t="shared" si="527"/>
        <v>0.27112348775777173</v>
      </c>
      <c r="DI331" s="14">
        <f t="shared" si="528"/>
        <v>11087.46455610508</v>
      </c>
      <c r="DJ331" s="14">
        <f t="shared" si="529"/>
        <v>608.82408384610972</v>
      </c>
      <c r="DK331" s="14">
        <f t="shared" si="530"/>
        <v>685.34692882777438</v>
      </c>
      <c r="DL331" s="14">
        <f t="shared" si="531"/>
        <v>4605.652896162218</v>
      </c>
      <c r="DM331">
        <f t="shared" si="532"/>
        <v>9901.986979181891</v>
      </c>
      <c r="DN331" s="34">
        <f t="shared" si="533"/>
        <v>18205.328987999997</v>
      </c>
      <c r="DO331" s="34">
        <f t="shared" si="534"/>
        <v>999.67334156058575</v>
      </c>
      <c r="DP331" s="34">
        <f t="shared" si="535"/>
        <v>1125.3218666078956</v>
      </c>
      <c r="DQ331" s="9">
        <f t="shared" si="536"/>
        <v>7562.3624999999984</v>
      </c>
      <c r="DR331" s="59">
        <f t="shared" si="537"/>
        <v>0.65269183948854947</v>
      </c>
      <c r="DS331" s="59">
        <f t="shared" si="538"/>
        <v>3.5839980294831451E-2</v>
      </c>
      <c r="DT331" s="59">
        <f t="shared" si="539"/>
        <v>4.0344692458847184E-2</v>
      </c>
      <c r="DU331" s="59">
        <f t="shared" si="540"/>
        <v>0.27112348775777179</v>
      </c>
      <c r="DV331" s="14">
        <f t="shared" si="541"/>
        <v>6462.9460960338956</v>
      </c>
      <c r="DW331" s="14">
        <f t="shared" si="542"/>
        <v>354.88701821355664</v>
      </c>
      <c r="DX331" s="14">
        <f t="shared" si="543"/>
        <v>399.49261940660273</v>
      </c>
      <c r="DY331" s="14">
        <f t="shared" si="544"/>
        <v>2684.6612455278373</v>
      </c>
      <c r="DZ331" s="34" t="e">
        <f t="shared" si="545"/>
        <v>#REF!</v>
      </c>
      <c r="EA331" s="34" t="e">
        <f t="shared" si="546"/>
        <v>#REF!</v>
      </c>
      <c r="EB331" s="34" t="e">
        <f t="shared" si="547"/>
        <v>#REF!</v>
      </c>
      <c r="EC331" s="34" t="e">
        <f t="shared" si="548"/>
        <v>#REF!</v>
      </c>
      <c r="ED331" s="34" t="e">
        <f t="shared" si="549"/>
        <v>#REF!</v>
      </c>
      <c r="EE331" s="59" t="e">
        <f t="shared" si="550"/>
        <v>#REF!</v>
      </c>
      <c r="EF331" s="59" t="e">
        <f t="shared" si="551"/>
        <v>#REF!</v>
      </c>
      <c r="EG331" s="59" t="e">
        <f t="shared" si="552"/>
        <v>#REF!</v>
      </c>
      <c r="EH331" s="59" t="e">
        <f t="shared" si="553"/>
        <v>#REF!</v>
      </c>
      <c r="EI331" s="14" t="e">
        <f t="shared" si="554"/>
        <v>#REF!</v>
      </c>
      <c r="EJ331" s="14" t="e">
        <f t="shared" si="555"/>
        <v>#REF!</v>
      </c>
      <c r="EK331" s="14" t="e">
        <f t="shared" si="556"/>
        <v>#REF!</v>
      </c>
      <c r="EL331" s="14" t="e">
        <f t="shared" si="557"/>
        <v>#REF!</v>
      </c>
      <c r="EM331" t="e">
        <f t="shared" si="558"/>
        <v>#REF!</v>
      </c>
      <c r="EN331" s="34" t="e">
        <f t="shared" si="559"/>
        <v>#REF!</v>
      </c>
      <c r="EO331" s="34" t="e">
        <f t="shared" si="560"/>
        <v>#REF!</v>
      </c>
      <c r="EP331" s="34" t="e">
        <f t="shared" si="561"/>
        <v>#REF!</v>
      </c>
      <c r="EQ331" s="34" t="e">
        <f t="shared" si="562"/>
        <v>#REF!</v>
      </c>
      <c r="ER331" s="59" t="e">
        <f t="shared" si="563"/>
        <v>#REF!</v>
      </c>
      <c r="ES331" s="59" t="e">
        <f t="shared" si="564"/>
        <v>#REF!</v>
      </c>
      <c r="ET331" s="59" t="e">
        <f t="shared" si="565"/>
        <v>#REF!</v>
      </c>
      <c r="EU331" s="59" t="e">
        <f t="shared" si="566"/>
        <v>#REF!</v>
      </c>
      <c r="EV331" s="14" t="e">
        <f t="shared" si="567"/>
        <v>#REF!</v>
      </c>
      <c r="EW331" s="14" t="e">
        <f t="shared" si="568"/>
        <v>#REF!</v>
      </c>
      <c r="EX331" s="14" t="e">
        <f t="shared" si="569"/>
        <v>#REF!</v>
      </c>
      <c r="EY331" s="14" t="e">
        <f t="shared" si="570"/>
        <v>#REF!</v>
      </c>
    </row>
    <row r="332" spans="1:155" x14ac:dyDescent="0.2">
      <c r="A332" s="17">
        <v>30319915</v>
      </c>
      <c r="B332" t="s">
        <v>62</v>
      </c>
      <c r="C332" t="s">
        <v>4139</v>
      </c>
      <c r="D332" t="s">
        <v>4140</v>
      </c>
      <c r="E332" t="s">
        <v>2351</v>
      </c>
      <c r="F332" t="s">
        <v>66</v>
      </c>
      <c r="G332" t="s">
        <v>42</v>
      </c>
      <c r="H332" t="s">
        <v>4634</v>
      </c>
      <c r="I332" t="s">
        <v>68</v>
      </c>
      <c r="J332" s="19" t="s">
        <v>69</v>
      </c>
      <c r="K332" t="s">
        <v>70</v>
      </c>
      <c r="L332">
        <v>1965</v>
      </c>
      <c r="M332">
        <f t="shared" si="479"/>
        <v>1965</v>
      </c>
      <c r="N332">
        <v>54</v>
      </c>
      <c r="O332" s="19">
        <f t="shared" si="480"/>
        <v>54</v>
      </c>
      <c r="P332" t="s">
        <v>80</v>
      </c>
      <c r="Q332" s="19" t="str">
        <f t="shared" si="481"/>
        <v>50-60</v>
      </c>
      <c r="R332" s="23">
        <v>485.85</v>
      </c>
      <c r="S332" s="15">
        <f t="shared" si="482"/>
        <v>0.48585</v>
      </c>
      <c r="T332">
        <v>30054185</v>
      </c>
      <c r="U332" t="s">
        <v>45</v>
      </c>
      <c r="V332" t="s">
        <v>46</v>
      </c>
      <c r="W332" s="20" t="s">
        <v>87</v>
      </c>
      <c r="X332" t="s">
        <v>88</v>
      </c>
      <c r="Y332" t="s">
        <v>251</v>
      </c>
      <c r="Z332" t="s">
        <v>4141</v>
      </c>
      <c r="AA332" t="s">
        <v>4142</v>
      </c>
      <c r="AB332" t="s">
        <v>747</v>
      </c>
      <c r="AC332">
        <v>1965</v>
      </c>
      <c r="AD332">
        <v>108</v>
      </c>
      <c r="AE332" t="str">
        <f t="shared" si="483"/>
        <v>&gt;80</v>
      </c>
      <c r="AF332">
        <v>-37.736813910000002</v>
      </c>
      <c r="AG332">
        <v>145.11894133000001</v>
      </c>
      <c r="AH332" t="s">
        <v>75</v>
      </c>
      <c r="AI332" t="s">
        <v>76</v>
      </c>
      <c r="AJ332" s="33" t="s">
        <v>510</v>
      </c>
      <c r="AL332" t="s">
        <v>78</v>
      </c>
      <c r="AM332" t="s">
        <v>79</v>
      </c>
      <c r="AN332">
        <v>220</v>
      </c>
      <c r="AO332" s="69">
        <v>4</v>
      </c>
      <c r="AP332">
        <v>2</v>
      </c>
      <c r="AQ332">
        <v>1</v>
      </c>
      <c r="AR332">
        <v>1</v>
      </c>
      <c r="AS332" s="82" t="str">
        <f t="shared" si="484"/>
        <v>Gw-1-1</v>
      </c>
      <c r="AT332" s="14">
        <f t="shared" si="485"/>
        <v>60184</v>
      </c>
      <c r="AU332" s="81">
        <f>VLOOKUP(C332,Bushfire_Vlookup!$F$2:$H$12575,3,FALSE)</f>
        <v>1509.7707339999999</v>
      </c>
      <c r="AV332" s="14">
        <f>VLOOKUP(AS332,Safety_collateral_Vlookup!$J$3:$L$20,2,FALSE)</f>
        <v>24635.460629460515</v>
      </c>
      <c r="AW332" s="14">
        <f>VLOOKUP(AS332,Safety_collateral_Vlookup!$J$3:$L$20,3,FALSE)</f>
        <v>148000</v>
      </c>
      <c r="AX332" s="48">
        <f t="shared" si="486"/>
        <v>250029.28986481234</v>
      </c>
      <c r="AY332" s="49">
        <f t="shared" si="487"/>
        <v>36924.6</v>
      </c>
      <c r="AZ332" s="14">
        <v>76000</v>
      </c>
      <c r="BA332" s="16">
        <f t="shared" si="488"/>
        <v>6.7713472824299341</v>
      </c>
      <c r="BB332" t="e">
        <f>IF(BA332&lt;=#REF!,#REF!,IF(BA332&lt;=#REF!,#REF!,IF(BA332&lt;=#REF!,#REF!,IF(BA332&lt;=#REF!,#REF!,#REF!))))</f>
        <v>#REF!</v>
      </c>
      <c r="BC332" s="51">
        <v>4</v>
      </c>
      <c r="BD332" s="21">
        <v>70</v>
      </c>
      <c r="BE332" s="21">
        <v>6.4399999999999999E-2</v>
      </c>
      <c r="BF332" s="26">
        <f t="shared" si="489"/>
        <v>2408.4510795428187</v>
      </c>
      <c r="BG332" s="21">
        <v>7</v>
      </c>
      <c r="BH332" s="21">
        <f t="shared" si="490"/>
        <v>54.6</v>
      </c>
      <c r="BI332" s="28">
        <f t="shared" si="491"/>
        <v>2.2519960070400004E-2</v>
      </c>
      <c r="BJ332" s="27">
        <f t="shared" si="492"/>
        <v>2.2519960070400004E-2</v>
      </c>
      <c r="BK332" s="28">
        <f t="shared" si="493"/>
        <v>0.34525945935897445</v>
      </c>
      <c r="BL332" s="35">
        <f t="shared" si="494"/>
        <v>2.3378717018636199</v>
      </c>
      <c r="BM332" s="21" t="str">
        <f t="shared" si="495"/>
        <v>Cr3</v>
      </c>
      <c r="BN332" s="51">
        <v>3</v>
      </c>
      <c r="BO332" s="21">
        <v>1</v>
      </c>
      <c r="BP332" s="50" t="s">
        <v>5497</v>
      </c>
      <c r="BQ332" s="14">
        <v>60184</v>
      </c>
      <c r="BR332">
        <f>IFERROR(VLOOKUP(AO332,'Model Failure data- Lines'!$A$37:$E$41,3,FALSE),'Model Failure data- Lines'!$C$37)</f>
        <v>0.45419999999999999</v>
      </c>
      <c r="BS332" s="14">
        <f t="shared" si="496"/>
        <v>113563.30345659776</v>
      </c>
      <c r="BT332" s="34">
        <f t="shared" si="478"/>
        <v>32934.912535043441</v>
      </c>
      <c r="BU332" s="34">
        <f t="shared" si="497"/>
        <v>3.4481131029500691</v>
      </c>
      <c r="BV332" s="54">
        <f t="shared" si="498"/>
        <v>80628.390921554324</v>
      </c>
      <c r="BW332">
        <f>IFERROR(VLOOKUP(AO332,'Model Failure data- Lines'!$A$37:$E$41,4,FALSE),'Model Failure data- Lines'!$D$37)</f>
        <v>0.40249999999999997</v>
      </c>
      <c r="BX332" s="14">
        <f t="shared" si="499"/>
        <v>100636.78917058696</v>
      </c>
      <c r="BY332" s="34">
        <f t="shared" si="500"/>
        <v>29376.309118879049</v>
      </c>
      <c r="BZ332" s="71">
        <f t="shared" si="501"/>
        <v>3.4257805758828797</v>
      </c>
      <c r="CA332" s="71">
        <f t="shared" si="502"/>
        <v>71260.480051707913</v>
      </c>
      <c r="CB332" s="56">
        <v>1</v>
      </c>
      <c r="CC332">
        <f>IFERROR(VLOOKUP(AO332,'Model Failure data- Lines'!$A$37:$E$41,5,FALSE),'Model Failure data- Lines'!$E$37)</f>
        <v>0.28349999999999997</v>
      </c>
      <c r="CD332" s="14">
        <f t="shared" si="503"/>
        <v>70883.303676674288</v>
      </c>
      <c r="CE332" s="34">
        <f t="shared" si="504"/>
        <v>23371.073415769872</v>
      </c>
      <c r="CF332" s="34">
        <f t="shared" si="505"/>
        <v>3.0329502807023427</v>
      </c>
      <c r="CG332" s="54">
        <f t="shared" si="506"/>
        <v>47512.230260904413</v>
      </c>
      <c r="CH332" t="e">
        <f>IFERROR(VLOOKUP(AO332,'Model Failure data- Lines'!#REF!,3,FALSE),'Model Failure data- Lines'!#REF!)</f>
        <v>#REF!</v>
      </c>
      <c r="CI332" s="14" t="e">
        <f t="shared" si="507"/>
        <v>#REF!</v>
      </c>
      <c r="CJ332" s="34">
        <f t="shared" si="508"/>
        <v>31590.291591961155</v>
      </c>
      <c r="CK332" s="34" t="e">
        <f t="shared" si="509"/>
        <v>#REF!</v>
      </c>
      <c r="CL332" s="54" t="e">
        <f t="shared" si="510"/>
        <v>#REF!</v>
      </c>
      <c r="CM332" t="e">
        <f>IFERROR(VLOOKUP(AO332,'Model Failure data- Lines'!#REF!,4,FALSE),'Model Failure data- Lines'!#REF!)</f>
        <v>#REF!</v>
      </c>
      <c r="CN332" s="14" t="e">
        <f t="shared" si="511"/>
        <v>#REF!</v>
      </c>
      <c r="CO332" s="34">
        <f t="shared" si="512"/>
        <v>27026.603480203761</v>
      </c>
      <c r="CP332" s="34" t="e">
        <f t="shared" si="513"/>
        <v>#REF!</v>
      </c>
      <c r="CQ332" s="54" t="e">
        <f t="shared" si="514"/>
        <v>#REF!</v>
      </c>
      <c r="CR332" t="e">
        <f>IFERROR(VLOOKUP(AO332,'Model Failure data- Lines'!#REF!,5,FALSE),'Model Failure data- Lines'!#REF!)</f>
        <v>#REF!</v>
      </c>
      <c r="CS332" s="14" t="e">
        <f t="shared" si="515"/>
        <v>#REF!</v>
      </c>
      <c r="CT332" s="34">
        <f t="shared" si="516"/>
        <v>19781.860756139864</v>
      </c>
      <c r="CU332" s="34" t="e">
        <f t="shared" si="517"/>
        <v>#REF!</v>
      </c>
      <c r="CV332" s="54" t="e">
        <f t="shared" si="518"/>
        <v>#REF!</v>
      </c>
      <c r="CW332" t="s">
        <v>747</v>
      </c>
      <c r="CY332">
        <v>1</v>
      </c>
      <c r="CZ332">
        <f t="shared" si="519"/>
        <v>71260.480051707898</v>
      </c>
      <c r="DA332" s="34">
        <f t="shared" si="520"/>
        <v>25847.072019999996</v>
      </c>
      <c r="DB332" s="34">
        <f t="shared" si="521"/>
        <v>648.39746270414491</v>
      </c>
      <c r="DC332" s="34">
        <f t="shared" si="522"/>
        <v>10580.129687882833</v>
      </c>
      <c r="DD332" s="9">
        <f t="shared" si="523"/>
        <v>63561.189999999995</v>
      </c>
      <c r="DE332" s="59">
        <f t="shared" si="524"/>
        <v>0.25683522132435344</v>
      </c>
      <c r="DF332" s="59">
        <f t="shared" si="525"/>
        <v>6.4429466405676187E-3</v>
      </c>
      <c r="DG332" s="59">
        <f t="shared" si="526"/>
        <v>0.10513182877832791</v>
      </c>
      <c r="DH332" s="59">
        <f t="shared" si="527"/>
        <v>0.63159000325675119</v>
      </c>
      <c r="DI332" s="14">
        <f t="shared" si="528"/>
        <v>18302.201165760074</v>
      </c>
      <c r="DJ332" s="14">
        <f t="shared" si="529"/>
        <v>459.12747055438729</v>
      </c>
      <c r="DK332" s="14">
        <f t="shared" si="530"/>
        <v>7491.7445874576069</v>
      </c>
      <c r="DL332" s="14">
        <f t="shared" si="531"/>
        <v>45007.406827935847</v>
      </c>
      <c r="DM332">
        <f t="shared" si="532"/>
        <v>47512.23026090442</v>
      </c>
      <c r="DN332" s="34">
        <f t="shared" si="533"/>
        <v>18205.328987999997</v>
      </c>
      <c r="DO332" s="34">
        <f t="shared" si="534"/>
        <v>456.69734329596292</v>
      </c>
      <c r="DP332" s="34">
        <f t="shared" si="535"/>
        <v>7452.0913453783423</v>
      </c>
      <c r="DQ332" s="9">
        <f t="shared" si="536"/>
        <v>44769.185999999994</v>
      </c>
      <c r="DR332" s="59">
        <f t="shared" si="537"/>
        <v>0.25683522132435344</v>
      </c>
      <c r="DS332" s="59">
        <f t="shared" si="538"/>
        <v>6.4429466405676187E-3</v>
      </c>
      <c r="DT332" s="59">
        <f t="shared" si="539"/>
        <v>0.10513182877832791</v>
      </c>
      <c r="DU332" s="59">
        <f t="shared" si="540"/>
        <v>0.63159000325675119</v>
      </c>
      <c r="DV332" s="14">
        <f t="shared" si="541"/>
        <v>12202.814174673029</v>
      </c>
      <c r="DW332" s="14">
        <f t="shared" si="542"/>
        <v>306.1187643453693</v>
      </c>
      <c r="DX332" s="14">
        <f t="shared" si="543"/>
        <v>4995.0476566658926</v>
      </c>
      <c r="DY332" s="14">
        <f t="shared" si="544"/>
        <v>30008.249665220133</v>
      </c>
      <c r="DZ332" s="34" t="e">
        <f t="shared" si="545"/>
        <v>#REF!</v>
      </c>
      <c r="EA332" s="34" t="e">
        <f t="shared" si="546"/>
        <v>#REF!</v>
      </c>
      <c r="EB332" s="34" t="e">
        <f t="shared" si="547"/>
        <v>#REF!</v>
      </c>
      <c r="EC332" s="34" t="e">
        <f t="shared" si="548"/>
        <v>#REF!</v>
      </c>
      <c r="ED332" s="34" t="e">
        <f t="shared" si="549"/>
        <v>#REF!</v>
      </c>
      <c r="EE332" s="59" t="e">
        <f t="shared" si="550"/>
        <v>#REF!</v>
      </c>
      <c r="EF332" s="59" t="e">
        <f t="shared" si="551"/>
        <v>#REF!</v>
      </c>
      <c r="EG332" s="59" t="e">
        <f t="shared" si="552"/>
        <v>#REF!</v>
      </c>
      <c r="EH332" s="59" t="e">
        <f t="shared" si="553"/>
        <v>#REF!</v>
      </c>
      <c r="EI332" s="14" t="e">
        <f t="shared" si="554"/>
        <v>#REF!</v>
      </c>
      <c r="EJ332" s="14" t="e">
        <f t="shared" si="555"/>
        <v>#REF!</v>
      </c>
      <c r="EK332" s="14" t="e">
        <f t="shared" si="556"/>
        <v>#REF!</v>
      </c>
      <c r="EL332" s="14" t="e">
        <f t="shared" si="557"/>
        <v>#REF!</v>
      </c>
      <c r="EM332" t="e">
        <f t="shared" si="558"/>
        <v>#REF!</v>
      </c>
      <c r="EN332" s="34" t="e">
        <f t="shared" si="559"/>
        <v>#REF!</v>
      </c>
      <c r="EO332" s="34" t="e">
        <f t="shared" si="560"/>
        <v>#REF!</v>
      </c>
      <c r="EP332" s="34" t="e">
        <f t="shared" si="561"/>
        <v>#REF!</v>
      </c>
      <c r="EQ332" s="34" t="e">
        <f t="shared" si="562"/>
        <v>#REF!</v>
      </c>
      <c r="ER332" s="59" t="e">
        <f t="shared" si="563"/>
        <v>#REF!</v>
      </c>
      <c r="ES332" s="59" t="e">
        <f t="shared" si="564"/>
        <v>#REF!</v>
      </c>
      <c r="ET332" s="59" t="e">
        <f t="shared" si="565"/>
        <v>#REF!</v>
      </c>
      <c r="EU332" s="59" t="e">
        <f t="shared" si="566"/>
        <v>#REF!</v>
      </c>
      <c r="EV332" s="14" t="e">
        <f t="shared" si="567"/>
        <v>#REF!</v>
      </c>
      <c r="EW332" s="14" t="e">
        <f t="shared" si="568"/>
        <v>#REF!</v>
      </c>
      <c r="EX332" s="14" t="e">
        <f t="shared" si="569"/>
        <v>#REF!</v>
      </c>
      <c r="EY332" s="14" t="e">
        <f t="shared" si="570"/>
        <v>#REF!</v>
      </c>
    </row>
    <row r="333" spans="1:155" x14ac:dyDescent="0.2">
      <c r="A333" s="17">
        <v>30317204</v>
      </c>
      <c r="B333" t="s">
        <v>62</v>
      </c>
      <c r="C333" t="s">
        <v>3485</v>
      </c>
      <c r="D333" t="s">
        <v>3486</v>
      </c>
      <c r="E333" t="s">
        <v>2273</v>
      </c>
      <c r="F333" t="s">
        <v>66</v>
      </c>
      <c r="G333" t="s">
        <v>42</v>
      </c>
      <c r="H333" t="s">
        <v>4621</v>
      </c>
      <c r="I333" t="s">
        <v>68</v>
      </c>
      <c r="J333" s="19" t="s">
        <v>69</v>
      </c>
      <c r="K333" t="s">
        <v>70</v>
      </c>
      <c r="L333">
        <v>1965</v>
      </c>
      <c r="M333">
        <f t="shared" si="479"/>
        <v>1965</v>
      </c>
      <c r="N333">
        <v>54</v>
      </c>
      <c r="O333" s="19">
        <f t="shared" si="480"/>
        <v>54</v>
      </c>
      <c r="P333" t="s">
        <v>80</v>
      </c>
      <c r="Q333" s="19" t="str">
        <f t="shared" si="481"/>
        <v>50-60</v>
      </c>
      <c r="R333" s="23">
        <v>316.99</v>
      </c>
      <c r="S333" s="15">
        <f t="shared" si="482"/>
        <v>0.31698999999999999</v>
      </c>
      <c r="T333">
        <v>30319117</v>
      </c>
      <c r="U333" t="s">
        <v>45</v>
      </c>
      <c r="V333" t="s">
        <v>46</v>
      </c>
      <c r="W333" t="s">
        <v>47</v>
      </c>
      <c r="X333" t="s">
        <v>48</v>
      </c>
      <c r="Y333" t="s">
        <v>175</v>
      </c>
      <c r="Z333" t="s">
        <v>3487</v>
      </c>
      <c r="AA333" t="s">
        <v>3488</v>
      </c>
      <c r="AB333" t="s">
        <v>361</v>
      </c>
      <c r="AC333">
        <v>1965</v>
      </c>
      <c r="AD333">
        <v>108</v>
      </c>
      <c r="AE333" t="str">
        <f t="shared" si="483"/>
        <v>&gt;80</v>
      </c>
      <c r="AF333">
        <v>-37.708580300000001</v>
      </c>
      <c r="AG333">
        <v>145.08019279000001</v>
      </c>
      <c r="AH333" t="s">
        <v>75</v>
      </c>
      <c r="AI333" t="s">
        <v>76</v>
      </c>
      <c r="AJ333" s="33" t="s">
        <v>510</v>
      </c>
      <c r="AL333" t="s">
        <v>78</v>
      </c>
      <c r="AM333" t="s">
        <v>79</v>
      </c>
      <c r="AN333">
        <v>220</v>
      </c>
      <c r="AO333" s="69">
        <v>4</v>
      </c>
      <c r="AP333">
        <v>2</v>
      </c>
      <c r="AQ333">
        <v>0</v>
      </c>
      <c r="AR333">
        <v>1</v>
      </c>
      <c r="AS333" s="82" t="str">
        <f t="shared" si="484"/>
        <v>Gw-0-1</v>
      </c>
      <c r="AT333" s="14">
        <f t="shared" si="485"/>
        <v>60184</v>
      </c>
      <c r="AU333" s="81">
        <f>VLOOKUP(C333,Bushfire_Vlookup!$F$2:$H$12575,3,FALSE)</f>
        <v>1320.1279489999999</v>
      </c>
      <c r="AV333" s="14">
        <f>VLOOKUP(AS333,Safety_collateral_Vlookup!$J$3:$L$20,2,FALSE)</f>
        <v>11570.139925214824</v>
      </c>
      <c r="AW333" s="14">
        <f>VLOOKUP(AS333,Safety_collateral_Vlookup!$J$3:$L$20,3,FALSE)</f>
        <v>148000</v>
      </c>
      <c r="AX333" s="48">
        <f t="shared" si="486"/>
        <v>235886.24382178721</v>
      </c>
      <c r="AY333" s="49">
        <f t="shared" si="487"/>
        <v>24091.239999999998</v>
      </c>
      <c r="AZ333" s="14">
        <v>76000</v>
      </c>
      <c r="BA333" s="16">
        <f t="shared" si="488"/>
        <v>9.791369967747082</v>
      </c>
      <c r="BB333" t="e">
        <f>IF(BA333&lt;=#REF!,#REF!,IF(BA333&lt;=#REF!,#REF!,IF(BA333&lt;=#REF!,#REF!,IF(BA333&lt;=#REF!,#REF!,#REF!))))</f>
        <v>#REF!</v>
      </c>
      <c r="BC333" s="51">
        <v>4</v>
      </c>
      <c r="BD333" s="21">
        <v>70</v>
      </c>
      <c r="BE333" s="21">
        <v>6.4399999999999999E-2</v>
      </c>
      <c r="BF333" s="26">
        <f t="shared" si="489"/>
        <v>1571.3798656051829</v>
      </c>
      <c r="BG333" s="21">
        <v>7</v>
      </c>
      <c r="BH333" s="21">
        <f t="shared" si="490"/>
        <v>54.6</v>
      </c>
      <c r="BI333" s="28">
        <f t="shared" si="491"/>
        <v>2.2519960070400004E-2</v>
      </c>
      <c r="BJ333" s="27">
        <f t="shared" si="492"/>
        <v>2.2519960070400004E-2</v>
      </c>
      <c r="BK333" s="28">
        <f t="shared" si="493"/>
        <v>0.3452594593589744</v>
      </c>
      <c r="BL333" s="35">
        <f t="shared" si="494"/>
        <v>3.3805631014480566</v>
      </c>
      <c r="BM333" s="21" t="str">
        <f t="shared" si="495"/>
        <v>Cr4</v>
      </c>
      <c r="BN333" s="51">
        <v>4</v>
      </c>
      <c r="BO333" s="21">
        <v>1</v>
      </c>
      <c r="BP333" s="50" t="s">
        <v>5497</v>
      </c>
      <c r="BQ333" s="14">
        <v>60184</v>
      </c>
      <c r="BR333">
        <f>IFERROR(VLOOKUP(AO333,'Model Failure data- Lines'!$A$37:$E$41,3,FALSE),'Model Failure data- Lines'!$C$37)</f>
        <v>0.45419999999999999</v>
      </c>
      <c r="BS333" s="14">
        <f t="shared" si="496"/>
        <v>107139.53194385575</v>
      </c>
      <c r="BT333" s="34">
        <f t="shared" si="478"/>
        <v>21488.191673321846</v>
      </c>
      <c r="BU333" s="34">
        <f t="shared" si="497"/>
        <v>4.9859724621161252</v>
      </c>
      <c r="BV333" s="54">
        <f t="shared" si="498"/>
        <v>85651.340270533896</v>
      </c>
      <c r="BW333">
        <f>IFERROR(VLOOKUP(AO333,'Model Failure data- Lines'!$A$37:$E$41,4,FALSE),'Model Failure data- Lines'!$D$37)</f>
        <v>0.40249999999999997</v>
      </c>
      <c r="BX333" s="14">
        <f t="shared" si="499"/>
        <v>94944.213138269348</v>
      </c>
      <c r="BY333" s="34">
        <f t="shared" si="500"/>
        <v>19166.401621063022</v>
      </c>
      <c r="BZ333" s="71">
        <f t="shared" si="501"/>
        <v>4.9536796220491324</v>
      </c>
      <c r="CA333" s="71">
        <f t="shared" si="502"/>
        <v>75777.811517206326</v>
      </c>
      <c r="CB333" s="56">
        <v>1</v>
      </c>
      <c r="CC333">
        <f>IFERROR(VLOOKUP(AO333,'Model Failure data- Lines'!$A$37:$E$41,5,FALSE),'Model Failure data- Lines'!$E$37)</f>
        <v>0.28349999999999997</v>
      </c>
      <c r="CD333" s="14">
        <f t="shared" si="503"/>
        <v>66873.750123476668</v>
      </c>
      <c r="CE333" s="34">
        <f t="shared" si="504"/>
        <v>15248.320597025608</v>
      </c>
      <c r="CF333" s="34">
        <f t="shared" si="505"/>
        <v>4.3856469109471181</v>
      </c>
      <c r="CG333" s="54">
        <f t="shared" si="506"/>
        <v>51625.429526451058</v>
      </c>
      <c r="CH333" t="e">
        <f>IFERROR(VLOOKUP(AO333,'Model Failure data- Lines'!#REF!,3,FALSE),'Model Failure data- Lines'!#REF!)</f>
        <v>#REF!</v>
      </c>
      <c r="CI333" s="14" t="e">
        <f t="shared" si="507"/>
        <v>#REF!</v>
      </c>
      <c r="CJ333" s="34">
        <f t="shared" si="508"/>
        <v>20610.901578132689</v>
      </c>
      <c r="CK333" s="34" t="e">
        <f t="shared" si="509"/>
        <v>#REF!</v>
      </c>
      <c r="CL333" s="54" t="e">
        <f t="shared" si="510"/>
        <v>#REF!</v>
      </c>
      <c r="CM333" t="e">
        <f>IFERROR(VLOOKUP(AO333,'Model Failure data- Lines'!#REF!,4,FALSE),'Model Failure data- Lines'!#REF!)</f>
        <v>#REF!</v>
      </c>
      <c r="CN333" s="14" t="e">
        <f t="shared" si="511"/>
        <v>#REF!</v>
      </c>
      <c r="CO333" s="34">
        <f t="shared" si="512"/>
        <v>17633.349875866603</v>
      </c>
      <c r="CP333" s="34" t="e">
        <f t="shared" si="513"/>
        <v>#REF!</v>
      </c>
      <c r="CQ333" s="54" t="e">
        <f t="shared" si="514"/>
        <v>#REF!</v>
      </c>
      <c r="CR333" t="e">
        <f>IFERROR(VLOOKUP(AO333,'Model Failure data- Lines'!#REF!,5,FALSE),'Model Failure data- Lines'!#REF!)</f>
        <v>#REF!</v>
      </c>
      <c r="CS333" s="14" t="e">
        <f t="shared" si="515"/>
        <v>#REF!</v>
      </c>
      <c r="CT333" s="34">
        <f t="shared" si="516"/>
        <v>12906.559722319183</v>
      </c>
      <c r="CU333" s="34" t="e">
        <f t="shared" si="517"/>
        <v>#REF!</v>
      </c>
      <c r="CV333" s="54" t="e">
        <f t="shared" si="518"/>
        <v>#REF!</v>
      </c>
      <c r="CW333" t="s">
        <v>361</v>
      </c>
      <c r="CY333">
        <v>1</v>
      </c>
      <c r="CZ333">
        <f t="shared" si="519"/>
        <v>75777.811517206326</v>
      </c>
      <c r="DA333" s="34">
        <f t="shared" si="520"/>
        <v>25847.072019999996</v>
      </c>
      <c r="DB333" s="34">
        <f t="shared" si="521"/>
        <v>566.95204993715743</v>
      </c>
      <c r="DC333" s="34">
        <f t="shared" si="522"/>
        <v>4968.9990683321967</v>
      </c>
      <c r="DD333" s="9">
        <f t="shared" si="523"/>
        <v>63561.189999999995</v>
      </c>
      <c r="DE333" s="59">
        <f t="shared" si="524"/>
        <v>0.27223430650121178</v>
      </c>
      <c r="DF333" s="59">
        <f t="shared" si="525"/>
        <v>5.9714229145434346E-3</v>
      </c>
      <c r="DG333" s="59">
        <f t="shared" si="526"/>
        <v>5.233598661874983E-2</v>
      </c>
      <c r="DH333" s="59">
        <f t="shared" si="527"/>
        <v>0.66945828396549489</v>
      </c>
      <c r="DI333" s="14">
        <f t="shared" si="528"/>
        <v>20629.319966566203</v>
      </c>
      <c r="DJ333" s="14">
        <f t="shared" si="529"/>
        <v>452.50136010779931</v>
      </c>
      <c r="DK333" s="14">
        <f t="shared" si="530"/>
        <v>3965.9065295626574</v>
      </c>
      <c r="DL333" s="14">
        <f t="shared" si="531"/>
        <v>50730.083660969663</v>
      </c>
      <c r="DM333">
        <f t="shared" si="532"/>
        <v>51625.429526451058</v>
      </c>
      <c r="DN333" s="34">
        <f t="shared" si="533"/>
        <v>18205.328987999997</v>
      </c>
      <c r="DO333" s="34">
        <f t="shared" si="534"/>
        <v>399.33144386878041</v>
      </c>
      <c r="DP333" s="34">
        <f t="shared" si="535"/>
        <v>3499.9036916078949</v>
      </c>
      <c r="DQ333" s="9">
        <f t="shared" si="536"/>
        <v>44769.185999999994</v>
      </c>
      <c r="DR333" s="59">
        <f t="shared" si="537"/>
        <v>0.27223430650121178</v>
      </c>
      <c r="DS333" s="59">
        <f t="shared" si="538"/>
        <v>5.9714229145434346E-3</v>
      </c>
      <c r="DT333" s="59">
        <f t="shared" si="539"/>
        <v>5.233598661874983E-2</v>
      </c>
      <c r="DU333" s="59">
        <f t="shared" si="540"/>
        <v>0.66945828396549489</v>
      </c>
      <c r="DV333" s="14">
        <f t="shared" si="541"/>
        <v>14054.213004960588</v>
      </c>
      <c r="DW333" s="14">
        <f t="shared" si="542"/>
        <v>308.27727284739706</v>
      </c>
      <c r="DX333" s="14">
        <f t="shared" si="543"/>
        <v>2701.867788883555</v>
      </c>
      <c r="DY333" s="14">
        <f t="shared" si="544"/>
        <v>34561.071459759522</v>
      </c>
      <c r="DZ333" s="34" t="e">
        <f t="shared" si="545"/>
        <v>#REF!</v>
      </c>
      <c r="EA333" s="34" t="e">
        <f t="shared" si="546"/>
        <v>#REF!</v>
      </c>
      <c r="EB333" s="34" t="e">
        <f t="shared" si="547"/>
        <v>#REF!</v>
      </c>
      <c r="EC333" s="34" t="e">
        <f t="shared" si="548"/>
        <v>#REF!</v>
      </c>
      <c r="ED333" s="34" t="e">
        <f t="shared" si="549"/>
        <v>#REF!</v>
      </c>
      <c r="EE333" s="59" t="e">
        <f t="shared" si="550"/>
        <v>#REF!</v>
      </c>
      <c r="EF333" s="59" t="e">
        <f t="shared" si="551"/>
        <v>#REF!</v>
      </c>
      <c r="EG333" s="59" t="e">
        <f t="shared" si="552"/>
        <v>#REF!</v>
      </c>
      <c r="EH333" s="59" t="e">
        <f t="shared" si="553"/>
        <v>#REF!</v>
      </c>
      <c r="EI333" s="14" t="e">
        <f t="shared" si="554"/>
        <v>#REF!</v>
      </c>
      <c r="EJ333" s="14" t="e">
        <f t="shared" si="555"/>
        <v>#REF!</v>
      </c>
      <c r="EK333" s="14" t="e">
        <f t="shared" si="556"/>
        <v>#REF!</v>
      </c>
      <c r="EL333" s="14" t="e">
        <f t="shared" si="557"/>
        <v>#REF!</v>
      </c>
      <c r="EM333" t="e">
        <f t="shared" si="558"/>
        <v>#REF!</v>
      </c>
      <c r="EN333" s="34" t="e">
        <f t="shared" si="559"/>
        <v>#REF!</v>
      </c>
      <c r="EO333" s="34" t="e">
        <f t="shared" si="560"/>
        <v>#REF!</v>
      </c>
      <c r="EP333" s="34" t="e">
        <f t="shared" si="561"/>
        <v>#REF!</v>
      </c>
      <c r="EQ333" s="34" t="e">
        <f t="shared" si="562"/>
        <v>#REF!</v>
      </c>
      <c r="ER333" s="59" t="e">
        <f t="shared" si="563"/>
        <v>#REF!</v>
      </c>
      <c r="ES333" s="59" t="e">
        <f t="shared" si="564"/>
        <v>#REF!</v>
      </c>
      <c r="ET333" s="59" t="e">
        <f t="shared" si="565"/>
        <v>#REF!</v>
      </c>
      <c r="EU333" s="59" t="e">
        <f t="shared" si="566"/>
        <v>#REF!</v>
      </c>
      <c r="EV333" s="14" t="e">
        <f t="shared" si="567"/>
        <v>#REF!</v>
      </c>
      <c r="EW333" s="14" t="e">
        <f t="shared" si="568"/>
        <v>#REF!</v>
      </c>
      <c r="EX333" s="14" t="e">
        <f t="shared" si="569"/>
        <v>#REF!</v>
      </c>
      <c r="EY333" s="14" t="e">
        <f t="shared" si="570"/>
        <v>#REF!</v>
      </c>
    </row>
    <row r="334" spans="1:155" x14ac:dyDescent="0.2">
      <c r="A334" s="17">
        <v>30008373</v>
      </c>
      <c r="B334" t="s">
        <v>62</v>
      </c>
      <c r="C334" t="s">
        <v>546</v>
      </c>
      <c r="D334" t="s">
        <v>547</v>
      </c>
      <c r="E334" t="s">
        <v>548</v>
      </c>
      <c r="F334" t="s">
        <v>66</v>
      </c>
      <c r="G334" t="s">
        <v>42</v>
      </c>
      <c r="H334" t="s">
        <v>549</v>
      </c>
      <c r="I334" t="s">
        <v>68</v>
      </c>
      <c r="J334" s="19" t="s">
        <v>69</v>
      </c>
      <c r="K334" t="s">
        <v>70</v>
      </c>
      <c r="L334">
        <v>1968</v>
      </c>
      <c r="M334">
        <f t="shared" si="479"/>
        <v>1968</v>
      </c>
      <c r="N334">
        <v>51</v>
      </c>
      <c r="O334" s="19">
        <f t="shared" si="480"/>
        <v>51</v>
      </c>
      <c r="P334" t="s">
        <v>80</v>
      </c>
      <c r="Q334" s="19" t="str">
        <f t="shared" si="481"/>
        <v>50-60</v>
      </c>
      <c r="R334" s="23">
        <v>407.3</v>
      </c>
      <c r="S334" s="15">
        <f t="shared" si="482"/>
        <v>0.4073</v>
      </c>
      <c r="T334">
        <v>30152971</v>
      </c>
      <c r="U334" t="s">
        <v>45</v>
      </c>
      <c r="V334" t="s">
        <v>46</v>
      </c>
      <c r="W334" s="20" t="s">
        <v>87</v>
      </c>
      <c r="X334" t="s">
        <v>88</v>
      </c>
      <c r="Y334" t="s">
        <v>154</v>
      </c>
      <c r="Z334" t="s">
        <v>550</v>
      </c>
      <c r="AA334" t="s">
        <v>551</v>
      </c>
      <c r="AB334" t="s">
        <v>355</v>
      </c>
      <c r="AC334">
        <v>1968</v>
      </c>
      <c r="AD334">
        <v>102</v>
      </c>
      <c r="AE334" t="str">
        <f t="shared" si="483"/>
        <v>&gt;80</v>
      </c>
      <c r="AF334">
        <v>-37.723118110000001</v>
      </c>
      <c r="AG334">
        <v>144.98246341999999</v>
      </c>
      <c r="AH334" t="s">
        <v>75</v>
      </c>
      <c r="AI334" t="s">
        <v>76</v>
      </c>
      <c r="AJ334" s="33" t="s">
        <v>526</v>
      </c>
      <c r="AL334" t="s">
        <v>48</v>
      </c>
      <c r="AM334" t="s">
        <v>86</v>
      </c>
      <c r="AN334">
        <v>220</v>
      </c>
      <c r="AO334" s="69">
        <v>4</v>
      </c>
      <c r="AP334">
        <v>2</v>
      </c>
      <c r="AQ334">
        <v>0</v>
      </c>
      <c r="AR334">
        <v>2</v>
      </c>
      <c r="AS334" s="82" t="str">
        <f t="shared" si="484"/>
        <v>Gw-0-2</v>
      </c>
      <c r="AT334" s="14">
        <f t="shared" si="485"/>
        <v>40008</v>
      </c>
      <c r="AU334" s="81">
        <f>VLOOKUP(C334,Bushfire_Vlookup!$F$2:$H$12575,3,FALSE)</f>
        <v>1</v>
      </c>
      <c r="AV334" s="14">
        <f>VLOOKUP(AS334,Safety_collateral_Vlookup!$J$3:$L$20,2,FALSE)</f>
        <v>93570.139925214826</v>
      </c>
      <c r="AW334" s="14">
        <f>VLOOKUP(AS334,Safety_collateral_Vlookup!$J$3:$L$20,3,FALSE)</f>
        <v>550000</v>
      </c>
      <c r="AX334" s="48">
        <f t="shared" si="486"/>
        <v>729378.94230020419</v>
      </c>
      <c r="AY334" s="49">
        <f t="shared" si="487"/>
        <v>30954.799999999999</v>
      </c>
      <c r="AZ334" s="14">
        <v>76000</v>
      </c>
      <c r="BA334" s="16">
        <f t="shared" si="488"/>
        <v>23.562708927216594</v>
      </c>
      <c r="BB334" t="e">
        <f>IF(BA334&lt;=#REF!,#REF!,IF(BA334&lt;=#REF!,#REF!,IF(BA334&lt;=#REF!,#REF!,IF(BA334&lt;=#REF!,#REF!,#REF!))))</f>
        <v>#REF!</v>
      </c>
      <c r="BC334" s="51">
        <v>5</v>
      </c>
      <c r="BD334" s="21">
        <v>70</v>
      </c>
      <c r="BE334" s="21">
        <v>6.4399999999999999E-2</v>
      </c>
      <c r="BF334" s="26">
        <f t="shared" si="489"/>
        <v>2019.0637536231145</v>
      </c>
      <c r="BG334" s="21">
        <v>7</v>
      </c>
      <c r="BH334" s="21">
        <f t="shared" si="490"/>
        <v>54.6</v>
      </c>
      <c r="BI334" s="28">
        <f t="shared" si="491"/>
        <v>2.2519960070400004E-2</v>
      </c>
      <c r="BJ334" s="27">
        <f t="shared" si="492"/>
        <v>2.2519960070400004E-2</v>
      </c>
      <c r="BK334" s="28">
        <f t="shared" si="493"/>
        <v>0.3452594593589744</v>
      </c>
      <c r="BL334" s="35">
        <f t="shared" si="494"/>
        <v>8.1352481452436809</v>
      </c>
      <c r="BM334" s="21" t="str">
        <f t="shared" si="495"/>
        <v>Cr4</v>
      </c>
      <c r="BN334" s="51">
        <v>4</v>
      </c>
      <c r="BO334" s="21">
        <v>1</v>
      </c>
      <c r="BP334" s="50" t="s">
        <v>5497</v>
      </c>
      <c r="BQ334" s="14">
        <v>40008</v>
      </c>
      <c r="BR334">
        <f>IFERROR(VLOOKUP(AO334,'Model Failure data- Lines'!$A$37:$E$41,3,FALSE),'Model Failure data- Lines'!$C$37)</f>
        <v>0.45419999999999999</v>
      </c>
      <c r="BS334" s="14">
        <f t="shared" si="496"/>
        <v>331283.91559275275</v>
      </c>
      <c r="BT334" s="34">
        <f t="shared" si="478"/>
        <v>27610.146908558592</v>
      </c>
      <c r="BU334" s="34">
        <f t="shared" si="497"/>
        <v>11.998629224608051</v>
      </c>
      <c r="BV334" s="54">
        <f t="shared" si="498"/>
        <v>303673.76868419413</v>
      </c>
      <c r="BW334">
        <f>IFERROR(VLOOKUP(AO334,'Model Failure data- Lines'!$A$37:$E$41,4,FALSE),'Model Failure data- Lines'!$D$37)</f>
        <v>0.40249999999999997</v>
      </c>
      <c r="BX334" s="14">
        <f t="shared" si="499"/>
        <v>293575.02427583217</v>
      </c>
      <c r="BY334" s="34">
        <f t="shared" si="500"/>
        <v>24626.882173756174</v>
      </c>
      <c r="BZ334" s="71">
        <f t="shared" si="501"/>
        <v>11.920917240132113</v>
      </c>
      <c r="CA334" s="71">
        <f t="shared" si="502"/>
        <v>268948.14210207597</v>
      </c>
      <c r="CB334" s="56">
        <v>1</v>
      </c>
      <c r="CC334">
        <f>IFERROR(VLOOKUP(AO334,'Model Failure data- Lines'!$A$37:$E$41,5,FALSE),'Model Failure data- Lines'!$E$37)</f>
        <v>0.28349999999999997</v>
      </c>
      <c r="CD334" s="14">
        <f t="shared" si="503"/>
        <v>206778.93014210786</v>
      </c>
      <c r="CE334" s="34">
        <f t="shared" si="504"/>
        <v>19592.545440450896</v>
      </c>
      <c r="CF334" s="34">
        <f t="shared" si="505"/>
        <v>10.553959452108288</v>
      </c>
      <c r="CG334" s="54">
        <f t="shared" si="506"/>
        <v>187186.38470165696</v>
      </c>
      <c r="CH334" t="e">
        <f>IFERROR(VLOOKUP(AO334,'Model Failure data- Lines'!#REF!,3,FALSE),'Model Failure data- Lines'!#REF!)</f>
        <v>#REF!</v>
      </c>
      <c r="CI334" s="14" t="e">
        <f t="shared" si="507"/>
        <v>#REF!</v>
      </c>
      <c r="CJ334" s="34">
        <f t="shared" si="508"/>
        <v>26482.918113421383</v>
      </c>
      <c r="CK334" s="34" t="e">
        <f t="shared" si="509"/>
        <v>#REF!</v>
      </c>
      <c r="CL334" s="54" t="e">
        <f t="shared" si="510"/>
        <v>#REF!</v>
      </c>
      <c r="CM334" t="e">
        <f>IFERROR(VLOOKUP(AO334,'Model Failure data- Lines'!#REF!,4,FALSE),'Model Failure data- Lines'!#REF!)</f>
        <v>#REF!</v>
      </c>
      <c r="CN334" s="14" t="e">
        <f t="shared" si="511"/>
        <v>#REF!</v>
      </c>
      <c r="CO334" s="34">
        <f t="shared" si="512"/>
        <v>22657.066167514648</v>
      </c>
      <c r="CP334" s="34" t="e">
        <f t="shared" si="513"/>
        <v>#REF!</v>
      </c>
      <c r="CQ334" s="54" t="e">
        <f t="shared" si="514"/>
        <v>#REF!</v>
      </c>
      <c r="CR334" t="e">
        <f>IFERROR(VLOOKUP(AO334,'Model Failure data- Lines'!#REF!,5,FALSE),'Model Failure data- Lines'!#REF!)</f>
        <v>#REF!</v>
      </c>
      <c r="CS334" s="14" t="e">
        <f t="shared" si="515"/>
        <v>#REF!</v>
      </c>
      <c r="CT334" s="34">
        <f t="shared" si="516"/>
        <v>16583.6202242992</v>
      </c>
      <c r="CU334" s="34" t="e">
        <f t="shared" si="517"/>
        <v>#REF!</v>
      </c>
      <c r="CV334" s="54" t="e">
        <f t="shared" si="518"/>
        <v>#REF!</v>
      </c>
      <c r="CW334" t="s">
        <v>355</v>
      </c>
      <c r="CY334">
        <v>1</v>
      </c>
      <c r="CZ334">
        <f t="shared" si="519"/>
        <v>268948.14210207597</v>
      </c>
      <c r="DA334" s="34">
        <f t="shared" si="520"/>
        <v>17182.135739999998</v>
      </c>
      <c r="DB334" s="34">
        <f t="shared" si="521"/>
        <v>0.42946749999999995</v>
      </c>
      <c r="DC334" s="34">
        <f t="shared" si="522"/>
        <v>40185.334068332195</v>
      </c>
      <c r="DD334" s="9">
        <f t="shared" si="523"/>
        <v>236207.12499999997</v>
      </c>
      <c r="DE334" s="59">
        <f t="shared" si="524"/>
        <v>5.8527239442059287E-2</v>
      </c>
      <c r="DF334" s="59">
        <f t="shared" si="525"/>
        <v>1.4628884083698083E-6</v>
      </c>
      <c r="DG334" s="59">
        <f t="shared" si="526"/>
        <v>0.13688267306613777</v>
      </c>
      <c r="DH334" s="59">
        <f t="shared" si="527"/>
        <v>0.80458862460339453</v>
      </c>
      <c r="DI334" s="14">
        <f t="shared" si="528"/>
        <v>15740.792310305189</v>
      </c>
      <c r="DJ334" s="14">
        <f t="shared" si="529"/>
        <v>0.39344111953372296</v>
      </c>
      <c r="DK334" s="14">
        <f t="shared" si="530"/>
        <v>36814.34060710363</v>
      </c>
      <c r="DL334" s="14">
        <f t="shared" si="531"/>
        <v>216392.61574354762</v>
      </c>
      <c r="DM334">
        <f t="shared" si="532"/>
        <v>187186.38470165696</v>
      </c>
      <c r="DN334" s="34">
        <f t="shared" si="533"/>
        <v>12102.199955999999</v>
      </c>
      <c r="DO334" s="34">
        <f t="shared" si="534"/>
        <v>0.30249449999999994</v>
      </c>
      <c r="DP334" s="34">
        <f t="shared" si="535"/>
        <v>28304.45269160789</v>
      </c>
      <c r="DQ334" s="9">
        <f t="shared" si="536"/>
        <v>166371.97499999998</v>
      </c>
      <c r="DR334" s="59">
        <f t="shared" si="537"/>
        <v>5.8527239442059294E-2</v>
      </c>
      <c r="DS334" s="59">
        <f t="shared" si="538"/>
        <v>1.4628884083698083E-6</v>
      </c>
      <c r="DT334" s="59">
        <f t="shared" si="539"/>
        <v>0.13688267306613777</v>
      </c>
      <c r="DU334" s="59">
        <f t="shared" si="540"/>
        <v>0.80458862460339464</v>
      </c>
      <c r="DV334" s="14">
        <f t="shared" si="541"/>
        <v>10955.502357727302</v>
      </c>
      <c r="DW334" s="14">
        <f t="shared" si="542"/>
        <v>0.27383279238470559</v>
      </c>
      <c r="DX334" s="14">
        <f t="shared" si="543"/>
        <v>25622.5726995492</v>
      </c>
      <c r="DY334" s="14">
        <f t="shared" si="544"/>
        <v>150608.03581158808</v>
      </c>
      <c r="DZ334" s="34" t="e">
        <f t="shared" si="545"/>
        <v>#REF!</v>
      </c>
      <c r="EA334" s="34" t="e">
        <f t="shared" si="546"/>
        <v>#REF!</v>
      </c>
      <c r="EB334" s="34" t="e">
        <f t="shared" si="547"/>
        <v>#REF!</v>
      </c>
      <c r="EC334" s="34" t="e">
        <f t="shared" si="548"/>
        <v>#REF!</v>
      </c>
      <c r="ED334" s="34" t="e">
        <f t="shared" si="549"/>
        <v>#REF!</v>
      </c>
      <c r="EE334" s="59" t="e">
        <f t="shared" si="550"/>
        <v>#REF!</v>
      </c>
      <c r="EF334" s="59" t="e">
        <f t="shared" si="551"/>
        <v>#REF!</v>
      </c>
      <c r="EG334" s="59" t="e">
        <f t="shared" si="552"/>
        <v>#REF!</v>
      </c>
      <c r="EH334" s="59" t="e">
        <f t="shared" si="553"/>
        <v>#REF!</v>
      </c>
      <c r="EI334" s="14" t="e">
        <f t="shared" si="554"/>
        <v>#REF!</v>
      </c>
      <c r="EJ334" s="14" t="e">
        <f t="shared" si="555"/>
        <v>#REF!</v>
      </c>
      <c r="EK334" s="14" t="e">
        <f t="shared" si="556"/>
        <v>#REF!</v>
      </c>
      <c r="EL334" s="14" t="e">
        <f t="shared" si="557"/>
        <v>#REF!</v>
      </c>
      <c r="EM334" t="e">
        <f t="shared" si="558"/>
        <v>#REF!</v>
      </c>
      <c r="EN334" s="34" t="e">
        <f t="shared" si="559"/>
        <v>#REF!</v>
      </c>
      <c r="EO334" s="34" t="e">
        <f t="shared" si="560"/>
        <v>#REF!</v>
      </c>
      <c r="EP334" s="34" t="e">
        <f t="shared" si="561"/>
        <v>#REF!</v>
      </c>
      <c r="EQ334" s="34" t="e">
        <f t="shared" si="562"/>
        <v>#REF!</v>
      </c>
      <c r="ER334" s="59" t="e">
        <f t="shared" si="563"/>
        <v>#REF!</v>
      </c>
      <c r="ES334" s="59" t="e">
        <f t="shared" si="564"/>
        <v>#REF!</v>
      </c>
      <c r="ET334" s="59" t="e">
        <f t="shared" si="565"/>
        <v>#REF!</v>
      </c>
      <c r="EU334" s="59" t="e">
        <f t="shared" si="566"/>
        <v>#REF!</v>
      </c>
      <c r="EV334" s="14" t="e">
        <f t="shared" si="567"/>
        <v>#REF!</v>
      </c>
      <c r="EW334" s="14" t="e">
        <f t="shared" si="568"/>
        <v>#REF!</v>
      </c>
      <c r="EX334" s="14" t="e">
        <f t="shared" si="569"/>
        <v>#REF!</v>
      </c>
      <c r="EY334" s="14" t="e">
        <f t="shared" si="570"/>
        <v>#REF!</v>
      </c>
    </row>
    <row r="335" spans="1:155" x14ac:dyDescent="0.2">
      <c r="A335" s="17">
        <v>30188945</v>
      </c>
      <c r="B335" t="s">
        <v>62</v>
      </c>
      <c r="C335" t="s">
        <v>1333</v>
      </c>
      <c r="D335" t="s">
        <v>1334</v>
      </c>
      <c r="E335" t="s">
        <v>1335</v>
      </c>
      <c r="F335" t="s">
        <v>66</v>
      </c>
      <c r="G335" t="s">
        <v>42</v>
      </c>
      <c r="H335" t="s">
        <v>3416</v>
      </c>
      <c r="I335" t="s">
        <v>68</v>
      </c>
      <c r="J335" s="19" t="s">
        <v>69</v>
      </c>
      <c r="K335" t="s">
        <v>70</v>
      </c>
      <c r="L335">
        <v>1968</v>
      </c>
      <c r="M335">
        <f t="shared" si="479"/>
        <v>1968</v>
      </c>
      <c r="N335">
        <v>51</v>
      </c>
      <c r="O335" s="19">
        <f t="shared" si="480"/>
        <v>51</v>
      </c>
      <c r="P335" t="s">
        <v>80</v>
      </c>
      <c r="Q335" s="19" t="str">
        <f t="shared" si="481"/>
        <v>50-60</v>
      </c>
      <c r="R335" s="23">
        <v>354.9</v>
      </c>
      <c r="S335" s="15">
        <f t="shared" si="482"/>
        <v>0.35489999999999999</v>
      </c>
      <c r="T335">
        <v>30077506</v>
      </c>
      <c r="U335" t="s">
        <v>45</v>
      </c>
      <c r="V335" t="s">
        <v>46</v>
      </c>
      <c r="W335" t="s">
        <v>47</v>
      </c>
      <c r="X335" t="s">
        <v>88</v>
      </c>
      <c r="Y335" t="s">
        <v>216</v>
      </c>
      <c r="Z335" t="s">
        <v>1337</v>
      </c>
      <c r="AA335" t="s">
        <v>1338</v>
      </c>
      <c r="AB335" t="s">
        <v>341</v>
      </c>
      <c r="AC335">
        <v>1968</v>
      </c>
      <c r="AD335">
        <v>102</v>
      </c>
      <c r="AE335" t="str">
        <f t="shared" si="483"/>
        <v>&gt;80</v>
      </c>
      <c r="AF335">
        <v>-37.726168700000002</v>
      </c>
      <c r="AG335">
        <v>144.97991558999999</v>
      </c>
      <c r="AH335" t="s">
        <v>75</v>
      </c>
      <c r="AI335" t="s">
        <v>76</v>
      </c>
      <c r="AJ335" s="33" t="s">
        <v>526</v>
      </c>
      <c r="AL335" t="s">
        <v>48</v>
      </c>
      <c r="AM335" t="s">
        <v>86</v>
      </c>
      <c r="AN335">
        <v>220</v>
      </c>
      <c r="AO335" s="69">
        <v>4</v>
      </c>
      <c r="AP335">
        <v>2</v>
      </c>
      <c r="AQ335">
        <v>0</v>
      </c>
      <c r="AR335">
        <v>2</v>
      </c>
      <c r="AS335" s="82" t="str">
        <f t="shared" si="484"/>
        <v>Gw-0-2</v>
      </c>
      <c r="AT335" s="14">
        <f t="shared" si="485"/>
        <v>40008</v>
      </c>
      <c r="AU335" s="81">
        <f>VLOOKUP(C335,Bushfire_Vlookup!$F$2:$H$12575,3,FALSE)</f>
        <v>1</v>
      </c>
      <c r="AV335" s="14">
        <f>VLOOKUP(AS335,Safety_collateral_Vlookup!$J$3:$L$20,2,FALSE)</f>
        <v>93570.139925214826</v>
      </c>
      <c r="AW335" s="14">
        <f>VLOOKUP(AS335,Safety_collateral_Vlookup!$J$3:$L$20,3,FALSE)</f>
        <v>550000</v>
      </c>
      <c r="AX335" s="48">
        <f t="shared" si="486"/>
        <v>729378.94230020419</v>
      </c>
      <c r="AY335" s="49">
        <f t="shared" si="487"/>
        <v>26972.399999999998</v>
      </c>
      <c r="AZ335" s="14">
        <v>76000</v>
      </c>
      <c r="BA335" s="16">
        <f t="shared" si="488"/>
        <v>27.041677503677992</v>
      </c>
      <c r="BB335" t="e">
        <f>IF(BA335&lt;=#REF!,#REF!,IF(BA335&lt;=#REF!,#REF!,IF(BA335&lt;=#REF!,#REF!,IF(BA335&lt;=#REF!,#REF!,#REF!))))</f>
        <v>#REF!</v>
      </c>
      <c r="BC335" s="51">
        <v>5</v>
      </c>
      <c r="BD335" s="21">
        <v>70</v>
      </c>
      <c r="BE335" s="21">
        <v>6.4399999999999999E-2</v>
      </c>
      <c r="BF335" s="26">
        <f t="shared" si="489"/>
        <v>1759.3069633214909</v>
      </c>
      <c r="BG335" s="21">
        <v>7</v>
      </c>
      <c r="BH335" s="21">
        <f t="shared" si="490"/>
        <v>54.6</v>
      </c>
      <c r="BI335" s="28">
        <f t="shared" si="491"/>
        <v>2.2519960070400004E-2</v>
      </c>
      <c r="BJ335" s="27">
        <f t="shared" si="492"/>
        <v>2.2519960070400004E-2</v>
      </c>
      <c r="BK335" s="28">
        <f t="shared" si="493"/>
        <v>0.34525945935897445</v>
      </c>
      <c r="BL335" s="35">
        <f t="shared" si="494"/>
        <v>9.336394955079605</v>
      </c>
      <c r="BM335" s="21" t="str">
        <f t="shared" si="495"/>
        <v>Cr4</v>
      </c>
      <c r="BN335" s="51">
        <v>4</v>
      </c>
      <c r="BO335" s="21">
        <v>1</v>
      </c>
      <c r="BP335" s="50" t="s">
        <v>5497</v>
      </c>
      <c r="BQ335" s="14">
        <v>40008</v>
      </c>
      <c r="BR335">
        <f>IFERROR(VLOOKUP(AO335,'Model Failure data- Lines'!$A$37:$E$41,3,FALSE),'Model Failure data- Lines'!$C$37)</f>
        <v>0.45419999999999999</v>
      </c>
      <c r="BS335" s="14">
        <f t="shared" si="496"/>
        <v>331283.91559275275</v>
      </c>
      <c r="BT335" s="34">
        <f t="shared" si="478"/>
        <v>24058.043549834136</v>
      </c>
      <c r="BU335" s="34">
        <f t="shared" si="497"/>
        <v>13.770193528269539</v>
      </c>
      <c r="BV335" s="54">
        <f t="shared" si="498"/>
        <v>307225.87204291864</v>
      </c>
      <c r="BW335">
        <f>IFERROR(VLOOKUP(AO335,'Model Failure data- Lines'!$A$37:$E$41,4,FALSE),'Model Failure data- Lines'!$D$37)</f>
        <v>0.40249999999999997</v>
      </c>
      <c r="BX335" s="14">
        <f t="shared" si="499"/>
        <v>293575.02427583217</v>
      </c>
      <c r="BY335" s="34">
        <f t="shared" si="500"/>
        <v>21458.58208560291</v>
      </c>
      <c r="BZ335" s="71">
        <f t="shared" si="501"/>
        <v>13.68100758496988</v>
      </c>
      <c r="CA335" s="71">
        <f t="shared" si="502"/>
        <v>272116.44219022925</v>
      </c>
      <c r="CB335" s="56">
        <v>1</v>
      </c>
      <c r="CC335">
        <f>IFERROR(VLOOKUP(AO335,'Model Failure data- Lines'!$A$37:$E$41,5,FALSE),'Model Failure data- Lines'!$E$37)</f>
        <v>0.28349999999999997</v>
      </c>
      <c r="CD335" s="14">
        <f t="shared" si="503"/>
        <v>206778.93014210786</v>
      </c>
      <c r="CE335" s="34">
        <f t="shared" si="504"/>
        <v>17071.923341065612</v>
      </c>
      <c r="CF335" s="34">
        <f t="shared" si="505"/>
        <v>12.112222273439574</v>
      </c>
      <c r="CG335" s="54">
        <f t="shared" si="506"/>
        <v>189707.00680104224</v>
      </c>
      <c r="CH335" t="e">
        <f>IFERROR(VLOOKUP(AO335,'Model Failure data- Lines'!#REF!,3,FALSE),'Model Failure data- Lines'!#REF!)</f>
        <v>#REF!</v>
      </c>
      <c r="CI335" s="14" t="e">
        <f t="shared" si="507"/>
        <v>#REF!</v>
      </c>
      <c r="CJ335" s="34">
        <f t="shared" si="508"/>
        <v>23075.835105458504</v>
      </c>
      <c r="CK335" s="34" t="e">
        <f t="shared" si="509"/>
        <v>#REF!</v>
      </c>
      <c r="CL335" s="54" t="e">
        <f t="shared" si="510"/>
        <v>#REF!</v>
      </c>
      <c r="CM335" t="e">
        <f>IFERROR(VLOOKUP(AO335,'Model Failure data- Lines'!#REF!,4,FALSE),'Model Failure data- Lines'!#REF!)</f>
        <v>#REF!</v>
      </c>
      <c r="CN335" s="14" t="e">
        <f t="shared" si="511"/>
        <v>#REF!</v>
      </c>
      <c r="CO335" s="34">
        <f t="shared" si="512"/>
        <v>19742.187043581998</v>
      </c>
      <c r="CP335" s="34" t="e">
        <f t="shared" si="513"/>
        <v>#REF!</v>
      </c>
      <c r="CQ335" s="54" t="e">
        <f t="shared" si="514"/>
        <v>#REF!</v>
      </c>
      <c r="CR335" t="e">
        <f>IFERROR(VLOOKUP(AO335,'Model Failure data- Lines'!#REF!,5,FALSE),'Model Failure data- Lines'!#REF!)</f>
        <v>#REF!</v>
      </c>
      <c r="CS335" s="14" t="e">
        <f t="shared" si="515"/>
        <v>#REF!</v>
      </c>
      <c r="CT335" s="34">
        <f t="shared" si="516"/>
        <v>14450.102670276912</v>
      </c>
      <c r="CU335" s="34" t="e">
        <f t="shared" si="517"/>
        <v>#REF!</v>
      </c>
      <c r="CV335" s="54" t="e">
        <f t="shared" si="518"/>
        <v>#REF!</v>
      </c>
      <c r="CW335" t="s">
        <v>341</v>
      </c>
      <c r="CY335">
        <v>1</v>
      </c>
      <c r="CZ335">
        <f t="shared" si="519"/>
        <v>272116.44219022925</v>
      </c>
      <c r="DA335" s="34">
        <f t="shared" si="520"/>
        <v>17182.135739999998</v>
      </c>
      <c r="DB335" s="34">
        <f t="shared" si="521"/>
        <v>0.42946749999999995</v>
      </c>
      <c r="DC335" s="34">
        <f t="shared" si="522"/>
        <v>40185.334068332195</v>
      </c>
      <c r="DD335" s="9">
        <f t="shared" si="523"/>
        <v>236207.12499999997</v>
      </c>
      <c r="DE335" s="59">
        <f t="shared" si="524"/>
        <v>5.8527239442059287E-2</v>
      </c>
      <c r="DF335" s="59">
        <f t="shared" si="525"/>
        <v>1.4628884083698083E-6</v>
      </c>
      <c r="DG335" s="59">
        <f t="shared" si="526"/>
        <v>0.13688267306613777</v>
      </c>
      <c r="DH335" s="59">
        <f t="shared" si="527"/>
        <v>0.80458862460339453</v>
      </c>
      <c r="DI335" s="14">
        <f t="shared" si="528"/>
        <v>15926.224168188832</v>
      </c>
      <c r="DJ335" s="14">
        <f t="shared" si="529"/>
        <v>0.39807598900691943</v>
      </c>
      <c r="DK335" s="14">
        <f t="shared" si="530"/>
        <v>37248.025992245734</v>
      </c>
      <c r="DL335" s="14">
        <f t="shared" si="531"/>
        <v>218941.79395380567</v>
      </c>
      <c r="DM335">
        <f t="shared" si="532"/>
        <v>189707.00680104224</v>
      </c>
      <c r="DN335" s="34">
        <f t="shared" si="533"/>
        <v>12102.199955999999</v>
      </c>
      <c r="DO335" s="34">
        <f t="shared" si="534"/>
        <v>0.30249449999999994</v>
      </c>
      <c r="DP335" s="34">
        <f t="shared" si="535"/>
        <v>28304.45269160789</v>
      </c>
      <c r="DQ335" s="9">
        <f t="shared" si="536"/>
        <v>166371.97499999998</v>
      </c>
      <c r="DR335" s="59">
        <f t="shared" si="537"/>
        <v>5.8527239442059294E-2</v>
      </c>
      <c r="DS335" s="59">
        <f t="shared" si="538"/>
        <v>1.4628884083698083E-6</v>
      </c>
      <c r="DT335" s="59">
        <f t="shared" si="539"/>
        <v>0.13688267306613777</v>
      </c>
      <c r="DU335" s="59">
        <f t="shared" si="540"/>
        <v>0.80458862460339464</v>
      </c>
      <c r="DV335" s="14">
        <f t="shared" si="541"/>
        <v>11103.02741088097</v>
      </c>
      <c r="DW335" s="14">
        <f t="shared" si="542"/>
        <v>0.2775201812357771</v>
      </c>
      <c r="DX335" s="14">
        <f t="shared" si="543"/>
        <v>25967.602190302638</v>
      </c>
      <c r="DY335" s="14">
        <f t="shared" si="544"/>
        <v>152636.0996796774</v>
      </c>
      <c r="DZ335" s="34" t="e">
        <f t="shared" si="545"/>
        <v>#REF!</v>
      </c>
      <c r="EA335" s="34" t="e">
        <f t="shared" si="546"/>
        <v>#REF!</v>
      </c>
      <c r="EB335" s="34" t="e">
        <f t="shared" si="547"/>
        <v>#REF!</v>
      </c>
      <c r="EC335" s="34" t="e">
        <f t="shared" si="548"/>
        <v>#REF!</v>
      </c>
      <c r="ED335" s="34" t="e">
        <f t="shared" si="549"/>
        <v>#REF!</v>
      </c>
      <c r="EE335" s="59" t="e">
        <f t="shared" si="550"/>
        <v>#REF!</v>
      </c>
      <c r="EF335" s="59" t="e">
        <f t="shared" si="551"/>
        <v>#REF!</v>
      </c>
      <c r="EG335" s="59" t="e">
        <f t="shared" si="552"/>
        <v>#REF!</v>
      </c>
      <c r="EH335" s="59" t="e">
        <f t="shared" si="553"/>
        <v>#REF!</v>
      </c>
      <c r="EI335" s="14" t="e">
        <f t="shared" si="554"/>
        <v>#REF!</v>
      </c>
      <c r="EJ335" s="14" t="e">
        <f t="shared" si="555"/>
        <v>#REF!</v>
      </c>
      <c r="EK335" s="14" t="e">
        <f t="shared" si="556"/>
        <v>#REF!</v>
      </c>
      <c r="EL335" s="14" t="e">
        <f t="shared" si="557"/>
        <v>#REF!</v>
      </c>
      <c r="EM335" t="e">
        <f t="shared" si="558"/>
        <v>#REF!</v>
      </c>
      <c r="EN335" s="34" t="e">
        <f t="shared" si="559"/>
        <v>#REF!</v>
      </c>
      <c r="EO335" s="34" t="e">
        <f t="shared" si="560"/>
        <v>#REF!</v>
      </c>
      <c r="EP335" s="34" t="e">
        <f t="shared" si="561"/>
        <v>#REF!</v>
      </c>
      <c r="EQ335" s="34" t="e">
        <f t="shared" si="562"/>
        <v>#REF!</v>
      </c>
      <c r="ER335" s="59" t="e">
        <f t="shared" si="563"/>
        <v>#REF!</v>
      </c>
      <c r="ES335" s="59" t="e">
        <f t="shared" si="564"/>
        <v>#REF!</v>
      </c>
      <c r="ET335" s="59" t="e">
        <f t="shared" si="565"/>
        <v>#REF!</v>
      </c>
      <c r="EU335" s="59" t="e">
        <f t="shared" si="566"/>
        <v>#REF!</v>
      </c>
      <c r="EV335" s="14" t="e">
        <f t="shared" si="567"/>
        <v>#REF!</v>
      </c>
      <c r="EW335" s="14" t="e">
        <f t="shared" si="568"/>
        <v>#REF!</v>
      </c>
      <c r="EX335" s="14" t="e">
        <f t="shared" si="569"/>
        <v>#REF!</v>
      </c>
      <c r="EY335" s="14" t="e">
        <f t="shared" si="570"/>
        <v>#REF!</v>
      </c>
    </row>
    <row r="336" spans="1:155" x14ac:dyDescent="0.2">
      <c r="A336" s="17">
        <v>30068004</v>
      </c>
      <c r="B336" t="s">
        <v>62</v>
      </c>
      <c r="C336" t="s">
        <v>1779</v>
      </c>
      <c r="D336" t="s">
        <v>1780</v>
      </c>
      <c r="E336" t="s">
        <v>1781</v>
      </c>
      <c r="F336" t="s">
        <v>66</v>
      </c>
      <c r="G336" t="s">
        <v>42</v>
      </c>
      <c r="H336" t="s">
        <v>1782</v>
      </c>
      <c r="I336" t="s">
        <v>68</v>
      </c>
      <c r="J336" s="19" t="s">
        <v>69</v>
      </c>
      <c r="K336" t="s">
        <v>70</v>
      </c>
      <c r="L336">
        <v>1968</v>
      </c>
      <c r="M336">
        <f t="shared" si="479"/>
        <v>1968</v>
      </c>
      <c r="N336">
        <v>51</v>
      </c>
      <c r="O336" s="19">
        <f t="shared" si="480"/>
        <v>51</v>
      </c>
      <c r="P336" t="s">
        <v>80</v>
      </c>
      <c r="Q336" s="19" t="str">
        <f t="shared" si="481"/>
        <v>50-60</v>
      </c>
      <c r="R336" s="23">
        <v>294.10000000000002</v>
      </c>
      <c r="S336" s="15">
        <f t="shared" si="482"/>
        <v>0.29410000000000003</v>
      </c>
      <c r="T336">
        <v>30369458</v>
      </c>
      <c r="U336" t="s">
        <v>45</v>
      </c>
      <c r="V336" t="s">
        <v>46</v>
      </c>
      <c r="W336" t="s">
        <v>47</v>
      </c>
      <c r="X336" t="s">
        <v>88</v>
      </c>
      <c r="Y336" t="s">
        <v>216</v>
      </c>
      <c r="Z336" t="s">
        <v>1783</v>
      </c>
      <c r="AA336" t="s">
        <v>1784</v>
      </c>
      <c r="AB336" t="s">
        <v>375</v>
      </c>
      <c r="AC336">
        <v>1968</v>
      </c>
      <c r="AD336">
        <v>102</v>
      </c>
      <c r="AE336" t="str">
        <f t="shared" si="483"/>
        <v>&gt;80</v>
      </c>
      <c r="AF336">
        <v>-37.728818769999997</v>
      </c>
      <c r="AG336">
        <v>144.97765906000001</v>
      </c>
      <c r="AH336" t="s">
        <v>75</v>
      </c>
      <c r="AI336" t="s">
        <v>76</v>
      </c>
      <c r="AJ336" s="33" t="s">
        <v>526</v>
      </c>
      <c r="AL336" t="s">
        <v>48</v>
      </c>
      <c r="AM336" t="s">
        <v>86</v>
      </c>
      <c r="AN336">
        <v>220</v>
      </c>
      <c r="AO336" s="69">
        <v>4</v>
      </c>
      <c r="AP336">
        <v>2</v>
      </c>
      <c r="AQ336">
        <v>0</v>
      </c>
      <c r="AR336">
        <v>2</v>
      </c>
      <c r="AS336" s="82" t="str">
        <f t="shared" si="484"/>
        <v>Gw-0-2</v>
      </c>
      <c r="AT336" s="14">
        <f t="shared" si="485"/>
        <v>40008</v>
      </c>
      <c r="AU336" s="81">
        <f>VLOOKUP(C336,Bushfire_Vlookup!$F$2:$H$12575,3,FALSE)</f>
        <v>1</v>
      </c>
      <c r="AV336" s="14">
        <f>VLOOKUP(AS336,Safety_collateral_Vlookup!$J$3:$L$20,2,FALSE)</f>
        <v>93570.139925214826</v>
      </c>
      <c r="AW336" s="14">
        <f>VLOOKUP(AS336,Safety_collateral_Vlookup!$J$3:$L$20,3,FALSE)</f>
        <v>550000</v>
      </c>
      <c r="AX336" s="48">
        <f t="shared" si="486"/>
        <v>729378.94230020419</v>
      </c>
      <c r="AY336" s="49">
        <f t="shared" si="487"/>
        <v>22351.600000000002</v>
      </c>
      <c r="AZ336" s="14">
        <v>76000</v>
      </c>
      <c r="BA336" s="16">
        <f t="shared" si="488"/>
        <v>32.632068500698118</v>
      </c>
      <c r="BB336" t="e">
        <f>IF(BA336&lt;=#REF!,#REF!,IF(BA336&lt;=#REF!,#REF!,IF(BA336&lt;=#REF!,#REF!,IF(BA336&lt;=#REF!,#REF!,#REF!))))</f>
        <v>#REF!</v>
      </c>
      <c r="BC336" s="51">
        <v>5</v>
      </c>
      <c r="BD336" s="21">
        <v>70</v>
      </c>
      <c r="BE336" s="21">
        <v>6.4399999999999999E-2</v>
      </c>
      <c r="BF336" s="26">
        <f t="shared" si="489"/>
        <v>1457.9097715211344</v>
      </c>
      <c r="BG336" s="21">
        <v>7</v>
      </c>
      <c r="BH336" s="21">
        <f t="shared" si="490"/>
        <v>54.6</v>
      </c>
      <c r="BI336" s="28">
        <f t="shared" si="491"/>
        <v>2.2519960070400004E-2</v>
      </c>
      <c r="BJ336" s="27">
        <f t="shared" si="492"/>
        <v>2.2519960070400004E-2</v>
      </c>
      <c r="BK336" s="28">
        <f t="shared" si="493"/>
        <v>0.3452594593589744</v>
      </c>
      <c r="BL336" s="35">
        <f t="shared" si="494"/>
        <v>11.266530328316051</v>
      </c>
      <c r="BM336" s="21" t="str">
        <f t="shared" si="495"/>
        <v>Cr5</v>
      </c>
      <c r="BN336" s="51">
        <v>5</v>
      </c>
      <c r="BO336" s="21">
        <v>1</v>
      </c>
      <c r="BP336" s="50" t="s">
        <v>5497</v>
      </c>
      <c r="BQ336" s="14">
        <v>40008</v>
      </c>
      <c r="BR336">
        <f>IFERROR(VLOOKUP(AO336,'Model Failure data- Lines'!$A$37:$E$41,3,FALSE),'Model Failure data- Lines'!$C$37)</f>
        <v>0.45419999999999999</v>
      </c>
      <c r="BS336" s="14">
        <f t="shared" si="496"/>
        <v>331283.91559275275</v>
      </c>
      <c r="BT336" s="34">
        <f t="shared" si="478"/>
        <v>19936.519042001186</v>
      </c>
      <c r="BU336" s="34">
        <f t="shared" si="497"/>
        <v>16.616938739146068</v>
      </c>
      <c r="BV336" s="54">
        <f t="shared" si="498"/>
        <v>311347.39655075158</v>
      </c>
      <c r="BW336">
        <f>IFERROR(VLOOKUP(AO336,'Model Failure data- Lines'!$A$37:$E$41,4,FALSE),'Model Failure data- Lines'!$D$37)</f>
        <v>0.40249999999999997</v>
      </c>
      <c r="BX336" s="14">
        <f t="shared" si="499"/>
        <v>293575.02427583217</v>
      </c>
      <c r="BY336" s="34">
        <f t="shared" si="500"/>
        <v>17782.386563470885</v>
      </c>
      <c r="BZ336" s="71">
        <f t="shared" si="501"/>
        <v>16.509315171390032</v>
      </c>
      <c r="CA336" s="71">
        <f t="shared" si="502"/>
        <v>275792.63771236129</v>
      </c>
      <c r="CB336" s="56">
        <v>1</v>
      </c>
      <c r="CC336">
        <f>IFERROR(VLOOKUP(AO336,'Model Failure data- Lines'!$A$37:$E$41,5,FALSE),'Model Failure data- Lines'!$E$37)</f>
        <v>0.28349999999999997</v>
      </c>
      <c r="CD336" s="14">
        <f t="shared" si="503"/>
        <v>206778.93014210786</v>
      </c>
      <c r="CE336" s="34">
        <f t="shared" si="504"/>
        <v>14147.232050175815</v>
      </c>
      <c r="CF336" s="34">
        <f t="shared" si="505"/>
        <v>14.616211101134663</v>
      </c>
      <c r="CG336" s="54">
        <f t="shared" si="506"/>
        <v>192631.69809193205</v>
      </c>
      <c r="CH336" t="e">
        <f>IFERROR(VLOOKUP(AO336,'Model Failure data- Lines'!#REF!,3,FALSE),'Model Failure data- Lines'!#REF!)</f>
        <v>#REF!</v>
      </c>
      <c r="CI336" s="14" t="e">
        <f t="shared" si="507"/>
        <v>#REF!</v>
      </c>
      <c r="CJ336" s="34">
        <f t="shared" si="508"/>
        <v>19122.578485532114</v>
      </c>
      <c r="CK336" s="34" t="e">
        <f t="shared" si="509"/>
        <v>#REF!</v>
      </c>
      <c r="CL336" s="54" t="e">
        <f t="shared" si="510"/>
        <v>#REF!</v>
      </c>
      <c r="CM336" t="e">
        <f>IFERROR(VLOOKUP(AO336,'Model Failure data- Lines'!#REF!,4,FALSE),'Model Failure data- Lines'!#REF!)</f>
        <v>#REF!</v>
      </c>
      <c r="CN336" s="14" t="e">
        <f t="shared" si="511"/>
        <v>#REF!</v>
      </c>
      <c r="CO336" s="34">
        <f t="shared" si="512"/>
        <v>16360.037220392975</v>
      </c>
      <c r="CP336" s="34" t="e">
        <f t="shared" si="513"/>
        <v>#REF!</v>
      </c>
      <c r="CQ336" s="54" t="e">
        <f t="shared" si="514"/>
        <v>#REF!</v>
      </c>
      <c r="CR336" t="e">
        <f>IFERROR(VLOOKUP(AO336,'Model Failure data- Lines'!#REF!,5,FALSE),'Model Failure data- Lines'!#REF!)</f>
        <v>#REF!</v>
      </c>
      <c r="CS336" s="14" t="e">
        <f t="shared" si="515"/>
        <v>#REF!</v>
      </c>
      <c r="CT336" s="34">
        <f t="shared" si="516"/>
        <v>11974.570851869374</v>
      </c>
      <c r="CU336" s="34" t="e">
        <f t="shared" si="517"/>
        <v>#REF!</v>
      </c>
      <c r="CV336" s="54" t="e">
        <f t="shared" si="518"/>
        <v>#REF!</v>
      </c>
      <c r="CW336" t="s">
        <v>375</v>
      </c>
      <c r="CY336">
        <v>1</v>
      </c>
      <c r="CZ336">
        <f t="shared" si="519"/>
        <v>275792.63771236129</v>
      </c>
      <c r="DA336" s="34">
        <f t="shared" si="520"/>
        <v>17182.135739999998</v>
      </c>
      <c r="DB336" s="34">
        <f t="shared" si="521"/>
        <v>0.42946749999999995</v>
      </c>
      <c r="DC336" s="34">
        <f t="shared" si="522"/>
        <v>40185.334068332195</v>
      </c>
      <c r="DD336" s="9">
        <f t="shared" si="523"/>
        <v>236207.12499999997</v>
      </c>
      <c r="DE336" s="59">
        <f t="shared" si="524"/>
        <v>5.8527239442059287E-2</v>
      </c>
      <c r="DF336" s="59">
        <f t="shared" si="525"/>
        <v>1.4628884083698083E-6</v>
      </c>
      <c r="DG336" s="59">
        <f t="shared" si="526"/>
        <v>0.13688267306613777</v>
      </c>
      <c r="DH336" s="59">
        <f t="shared" si="527"/>
        <v>0.80458862460339453</v>
      </c>
      <c r="DI336" s="14">
        <f t="shared" si="528"/>
        <v>16141.381743748479</v>
      </c>
      <c r="DJ336" s="14">
        <f t="shared" si="529"/>
        <v>0.40345385282314739</v>
      </c>
      <c r="DK336" s="14">
        <f t="shared" si="530"/>
        <v>37751.233462028933</v>
      </c>
      <c r="DL336" s="14">
        <f t="shared" si="531"/>
        <v>221899.61905273105</v>
      </c>
      <c r="DM336">
        <f t="shared" si="532"/>
        <v>192631.69809193205</v>
      </c>
      <c r="DN336" s="34">
        <f t="shared" si="533"/>
        <v>12102.199955999999</v>
      </c>
      <c r="DO336" s="34">
        <f t="shared" si="534"/>
        <v>0.30249449999999994</v>
      </c>
      <c r="DP336" s="34">
        <f t="shared" si="535"/>
        <v>28304.45269160789</v>
      </c>
      <c r="DQ336" s="9">
        <f t="shared" si="536"/>
        <v>166371.97499999998</v>
      </c>
      <c r="DR336" s="59">
        <f t="shared" si="537"/>
        <v>5.8527239442059294E-2</v>
      </c>
      <c r="DS336" s="59">
        <f t="shared" si="538"/>
        <v>1.4628884083698083E-6</v>
      </c>
      <c r="DT336" s="59">
        <f t="shared" si="539"/>
        <v>0.13688267306613777</v>
      </c>
      <c r="DU336" s="59">
        <f t="shared" si="540"/>
        <v>0.80458862460339464</v>
      </c>
      <c r="DV336" s="14">
        <f t="shared" si="541"/>
        <v>11274.201518356984</v>
      </c>
      <c r="DW336" s="14">
        <f t="shared" si="542"/>
        <v>0.28179867822327992</v>
      </c>
      <c r="DX336" s="14">
        <f t="shared" si="543"/>
        <v>26367.941752092887</v>
      </c>
      <c r="DY336" s="14">
        <f t="shared" si="544"/>
        <v>154989.27302280397</v>
      </c>
      <c r="DZ336" s="34" t="e">
        <f t="shared" si="545"/>
        <v>#REF!</v>
      </c>
      <c r="EA336" s="34" t="e">
        <f t="shared" si="546"/>
        <v>#REF!</v>
      </c>
      <c r="EB336" s="34" t="e">
        <f t="shared" si="547"/>
        <v>#REF!</v>
      </c>
      <c r="EC336" s="34" t="e">
        <f t="shared" si="548"/>
        <v>#REF!</v>
      </c>
      <c r="ED336" s="34" t="e">
        <f t="shared" si="549"/>
        <v>#REF!</v>
      </c>
      <c r="EE336" s="59" t="e">
        <f t="shared" si="550"/>
        <v>#REF!</v>
      </c>
      <c r="EF336" s="59" t="e">
        <f t="shared" si="551"/>
        <v>#REF!</v>
      </c>
      <c r="EG336" s="59" t="e">
        <f t="shared" si="552"/>
        <v>#REF!</v>
      </c>
      <c r="EH336" s="59" t="e">
        <f t="shared" si="553"/>
        <v>#REF!</v>
      </c>
      <c r="EI336" s="14" t="e">
        <f t="shared" si="554"/>
        <v>#REF!</v>
      </c>
      <c r="EJ336" s="14" t="e">
        <f t="shared" si="555"/>
        <v>#REF!</v>
      </c>
      <c r="EK336" s="14" t="e">
        <f t="shared" si="556"/>
        <v>#REF!</v>
      </c>
      <c r="EL336" s="14" t="e">
        <f t="shared" si="557"/>
        <v>#REF!</v>
      </c>
      <c r="EM336" t="e">
        <f t="shared" si="558"/>
        <v>#REF!</v>
      </c>
      <c r="EN336" s="34" t="e">
        <f t="shared" si="559"/>
        <v>#REF!</v>
      </c>
      <c r="EO336" s="34" t="e">
        <f t="shared" si="560"/>
        <v>#REF!</v>
      </c>
      <c r="EP336" s="34" t="e">
        <f t="shared" si="561"/>
        <v>#REF!</v>
      </c>
      <c r="EQ336" s="34" t="e">
        <f t="shared" si="562"/>
        <v>#REF!</v>
      </c>
      <c r="ER336" s="59" t="e">
        <f t="shared" si="563"/>
        <v>#REF!</v>
      </c>
      <c r="ES336" s="59" t="e">
        <f t="shared" si="564"/>
        <v>#REF!</v>
      </c>
      <c r="ET336" s="59" t="e">
        <f t="shared" si="565"/>
        <v>#REF!</v>
      </c>
      <c r="EU336" s="59" t="e">
        <f t="shared" si="566"/>
        <v>#REF!</v>
      </c>
      <c r="EV336" s="14" t="e">
        <f t="shared" si="567"/>
        <v>#REF!</v>
      </c>
      <c r="EW336" s="14" t="e">
        <f t="shared" si="568"/>
        <v>#REF!</v>
      </c>
      <c r="EX336" s="14" t="e">
        <f t="shared" si="569"/>
        <v>#REF!</v>
      </c>
      <c r="EY336" s="14" t="e">
        <f t="shared" si="570"/>
        <v>#REF!</v>
      </c>
    </row>
    <row r="337" spans="1:155" x14ac:dyDescent="0.2">
      <c r="A337" s="17">
        <v>30281623</v>
      </c>
      <c r="B337" t="s">
        <v>62</v>
      </c>
      <c r="C337" t="s">
        <v>1434</v>
      </c>
      <c r="D337" t="s">
        <v>1435</v>
      </c>
      <c r="E337" t="s">
        <v>1436</v>
      </c>
      <c r="F337" t="s">
        <v>66</v>
      </c>
      <c r="G337" t="s">
        <v>42</v>
      </c>
      <c r="H337" t="s">
        <v>4343</v>
      </c>
      <c r="I337" t="s">
        <v>68</v>
      </c>
      <c r="J337" s="19" t="s">
        <v>69</v>
      </c>
      <c r="K337" t="s">
        <v>70</v>
      </c>
      <c r="L337">
        <v>1968</v>
      </c>
      <c r="M337">
        <f t="shared" si="479"/>
        <v>1968</v>
      </c>
      <c r="N337">
        <v>51</v>
      </c>
      <c r="O337" s="19">
        <f t="shared" si="480"/>
        <v>51</v>
      </c>
      <c r="P337" t="s">
        <v>80</v>
      </c>
      <c r="Q337" s="19" t="str">
        <f t="shared" si="481"/>
        <v>50-60</v>
      </c>
      <c r="R337" s="23">
        <v>410.4</v>
      </c>
      <c r="S337" s="15">
        <f t="shared" si="482"/>
        <v>0.41039999999999999</v>
      </c>
      <c r="T337">
        <v>30279719</v>
      </c>
      <c r="U337" t="s">
        <v>45</v>
      </c>
      <c r="V337" t="s">
        <v>46</v>
      </c>
      <c r="W337" s="20" t="s">
        <v>87</v>
      </c>
      <c r="X337" t="s">
        <v>88</v>
      </c>
      <c r="Y337" t="s">
        <v>154</v>
      </c>
      <c r="Z337" t="s">
        <v>1438</v>
      </c>
      <c r="AA337" t="s">
        <v>1439</v>
      </c>
      <c r="AB337" t="s">
        <v>344</v>
      </c>
      <c r="AC337">
        <v>1968</v>
      </c>
      <c r="AD337">
        <v>102</v>
      </c>
      <c r="AE337" t="str">
        <f t="shared" si="483"/>
        <v>&gt;80</v>
      </c>
      <c r="AF337">
        <v>-37.730994119999998</v>
      </c>
      <c r="AG337">
        <v>144.97575426</v>
      </c>
      <c r="AH337" t="s">
        <v>75</v>
      </c>
      <c r="AI337" t="s">
        <v>76</v>
      </c>
      <c r="AJ337" s="33" t="s">
        <v>526</v>
      </c>
      <c r="AL337" t="s">
        <v>48</v>
      </c>
      <c r="AM337" t="s">
        <v>86</v>
      </c>
      <c r="AN337">
        <v>220</v>
      </c>
      <c r="AO337" s="69">
        <v>4</v>
      </c>
      <c r="AP337">
        <v>2</v>
      </c>
      <c r="AQ337">
        <v>0</v>
      </c>
      <c r="AR337">
        <v>2</v>
      </c>
      <c r="AS337" s="82" t="str">
        <f t="shared" si="484"/>
        <v>Gw-0-2</v>
      </c>
      <c r="AT337" s="14">
        <f t="shared" si="485"/>
        <v>40008</v>
      </c>
      <c r="AU337" s="81">
        <f>VLOOKUP(C337,Bushfire_Vlookup!$F$2:$H$12575,3,FALSE)</f>
        <v>1</v>
      </c>
      <c r="AV337" s="14">
        <f>VLOOKUP(AS337,Safety_collateral_Vlookup!$J$3:$L$20,2,FALSE)</f>
        <v>93570.139925214826</v>
      </c>
      <c r="AW337" s="14">
        <f>VLOOKUP(AS337,Safety_collateral_Vlookup!$J$3:$L$20,3,FALSE)</f>
        <v>550000</v>
      </c>
      <c r="AX337" s="48">
        <f t="shared" si="486"/>
        <v>729378.94230020419</v>
      </c>
      <c r="AY337" s="49">
        <f t="shared" si="487"/>
        <v>31190.399999999998</v>
      </c>
      <c r="AZ337" s="14">
        <v>76000</v>
      </c>
      <c r="BA337" s="16">
        <f t="shared" si="488"/>
        <v>23.384725502084109</v>
      </c>
      <c r="BB337" t="e">
        <f>IF(BA337&lt;=#REF!,#REF!,IF(BA337&lt;=#REF!,#REF!,IF(BA337&lt;=#REF!,#REF!,IF(BA337&lt;=#REF!,#REF!,#REF!))))</f>
        <v>#REF!</v>
      </c>
      <c r="BC337" s="51">
        <v>5</v>
      </c>
      <c r="BD337" s="21">
        <v>70</v>
      </c>
      <c r="BE337" s="21">
        <v>6.4399999999999999E-2</v>
      </c>
      <c r="BF337" s="26">
        <f t="shared" si="489"/>
        <v>2034.4310446524089</v>
      </c>
      <c r="BG337" s="21">
        <v>7</v>
      </c>
      <c r="BH337" s="21">
        <f t="shared" si="490"/>
        <v>54.6</v>
      </c>
      <c r="BI337" s="28">
        <f t="shared" si="491"/>
        <v>2.2519960070400004E-2</v>
      </c>
      <c r="BJ337" s="27">
        <f t="shared" si="492"/>
        <v>2.2519960070400004E-2</v>
      </c>
      <c r="BK337" s="28">
        <f t="shared" si="493"/>
        <v>0.3452594593589744</v>
      </c>
      <c r="BL337" s="35">
        <f t="shared" si="494"/>
        <v>8.073797684107582</v>
      </c>
      <c r="BM337" s="21" t="str">
        <f t="shared" si="495"/>
        <v>Cr4</v>
      </c>
      <c r="BN337" s="51">
        <v>4</v>
      </c>
      <c r="BO337" s="21">
        <v>1</v>
      </c>
      <c r="BP337" s="50" t="s">
        <v>5497</v>
      </c>
      <c r="BQ337" s="14">
        <v>40008</v>
      </c>
      <c r="BR337">
        <f>IFERROR(VLOOKUP(AO337,'Model Failure data- Lines'!$A$37:$E$41,3,FALSE),'Model Failure data- Lines'!$C$37)</f>
        <v>0.45419999999999999</v>
      </c>
      <c r="BS337" s="14">
        <f t="shared" si="496"/>
        <v>331283.91559275275</v>
      </c>
      <c r="BT337" s="34">
        <f t="shared" si="478"/>
        <v>27820.290427872442</v>
      </c>
      <c r="BU337" s="34">
        <f t="shared" si="497"/>
        <v>11.907996304051801</v>
      </c>
      <c r="BV337" s="54">
        <f t="shared" si="498"/>
        <v>303463.6251648803</v>
      </c>
      <c r="BW337">
        <f>IFERROR(VLOOKUP(AO337,'Model Failure data- Lines'!$A$37:$E$41,4,FALSE),'Model Failure data- Lines'!$D$37)</f>
        <v>0.40249999999999997</v>
      </c>
      <c r="BX337" s="14">
        <f t="shared" si="499"/>
        <v>293575.02427583217</v>
      </c>
      <c r="BY337" s="34">
        <f t="shared" si="500"/>
        <v>24814.319774391191</v>
      </c>
      <c r="BZ337" s="71">
        <f t="shared" si="501"/>
        <v>11.830871325306555</v>
      </c>
      <c r="CA337" s="71">
        <f t="shared" si="502"/>
        <v>268760.70450144098</v>
      </c>
      <c r="CB337" s="56">
        <v>1</v>
      </c>
      <c r="CC337">
        <f>IFERROR(VLOOKUP(AO337,'Model Failure data- Lines'!$A$37:$E$41,5,FALSE),'Model Failure data- Lines'!$E$37)</f>
        <v>0.28349999999999997</v>
      </c>
      <c r="CD337" s="14">
        <f t="shared" si="503"/>
        <v>206778.93014210786</v>
      </c>
      <c r="CE337" s="34">
        <f t="shared" si="504"/>
        <v>19741.666213506134</v>
      </c>
      <c r="CF337" s="34">
        <f t="shared" si="505"/>
        <v>10.474238998157176</v>
      </c>
      <c r="CG337" s="54">
        <f t="shared" si="506"/>
        <v>187037.26392860172</v>
      </c>
      <c r="CH337" t="e">
        <f>IFERROR(VLOOKUP(AO337,'Model Failure data- Lines'!#REF!,3,FALSE),'Model Failure data- Lines'!#REF!)</f>
        <v>#REF!</v>
      </c>
      <c r="CI337" s="14" t="e">
        <f t="shared" si="507"/>
        <v>#REF!</v>
      </c>
      <c r="CJ337" s="34">
        <f t="shared" si="508"/>
        <v>26684.482184503155</v>
      </c>
      <c r="CK337" s="34" t="e">
        <f t="shared" si="509"/>
        <v>#REF!</v>
      </c>
      <c r="CL337" s="54" t="e">
        <f t="shared" si="510"/>
        <v>#REF!</v>
      </c>
      <c r="CM337" t="e">
        <f>IFERROR(VLOOKUP(AO337,'Model Failure data- Lines'!#REF!,4,FALSE),'Model Failure data- Lines'!#REF!)</f>
        <v>#REF!</v>
      </c>
      <c r="CN337" s="14" t="e">
        <f t="shared" si="511"/>
        <v>#REF!</v>
      </c>
      <c r="CO337" s="34">
        <f t="shared" si="512"/>
        <v>22829.511306525928</v>
      </c>
      <c r="CP337" s="34" t="e">
        <f t="shared" si="513"/>
        <v>#REF!</v>
      </c>
      <c r="CQ337" s="54" t="e">
        <f t="shared" si="514"/>
        <v>#REF!</v>
      </c>
      <c r="CR337" t="e">
        <f>IFERROR(VLOOKUP(AO337,'Model Failure data- Lines'!#REF!,5,FALSE),'Model Failure data- Lines'!#REF!)</f>
        <v>#REF!</v>
      </c>
      <c r="CS337" s="14" t="e">
        <f t="shared" si="515"/>
        <v>#REF!</v>
      </c>
      <c r="CT337" s="34">
        <f t="shared" si="516"/>
        <v>16709.839774250901</v>
      </c>
      <c r="CU337" s="34" t="e">
        <f t="shared" si="517"/>
        <v>#REF!</v>
      </c>
      <c r="CV337" s="54" t="e">
        <f t="shared" si="518"/>
        <v>#REF!</v>
      </c>
      <c r="CW337" t="s">
        <v>344</v>
      </c>
      <c r="CY337">
        <v>1</v>
      </c>
      <c r="CZ337">
        <f t="shared" si="519"/>
        <v>268760.70450144098</v>
      </c>
      <c r="DA337" s="34">
        <f t="shared" si="520"/>
        <v>17182.135739999998</v>
      </c>
      <c r="DB337" s="34">
        <f t="shared" si="521"/>
        <v>0.42946749999999995</v>
      </c>
      <c r="DC337" s="34">
        <f t="shared" si="522"/>
        <v>40185.334068332195</v>
      </c>
      <c r="DD337" s="9">
        <f t="shared" si="523"/>
        <v>236207.12499999997</v>
      </c>
      <c r="DE337" s="59">
        <f t="shared" si="524"/>
        <v>5.8527239442059287E-2</v>
      </c>
      <c r="DF337" s="59">
        <f t="shared" si="525"/>
        <v>1.4628884083698083E-6</v>
      </c>
      <c r="DG337" s="59">
        <f t="shared" si="526"/>
        <v>0.13688267306613777</v>
      </c>
      <c r="DH337" s="59">
        <f t="shared" si="527"/>
        <v>0.80458862460339453</v>
      </c>
      <c r="DI337" s="14">
        <f t="shared" si="528"/>
        <v>15729.822104972378</v>
      </c>
      <c r="DJ337" s="14">
        <f t="shared" si="529"/>
        <v>0.39316691924046138</v>
      </c>
      <c r="DK337" s="14">
        <f t="shared" si="530"/>
        <v>36788.683647295606</v>
      </c>
      <c r="DL337" s="14">
        <f t="shared" si="531"/>
        <v>216241.80558225376</v>
      </c>
      <c r="DM337">
        <f t="shared" si="532"/>
        <v>187037.26392860172</v>
      </c>
      <c r="DN337" s="34">
        <f t="shared" si="533"/>
        <v>12102.199955999999</v>
      </c>
      <c r="DO337" s="34">
        <f t="shared" si="534"/>
        <v>0.30249449999999994</v>
      </c>
      <c r="DP337" s="34">
        <f t="shared" si="535"/>
        <v>28304.45269160789</v>
      </c>
      <c r="DQ337" s="9">
        <f t="shared" si="536"/>
        <v>166371.97499999998</v>
      </c>
      <c r="DR337" s="59">
        <f t="shared" si="537"/>
        <v>5.8527239442059294E-2</v>
      </c>
      <c r="DS337" s="59">
        <f t="shared" si="538"/>
        <v>1.4628884083698083E-6</v>
      </c>
      <c r="DT337" s="59">
        <f t="shared" si="539"/>
        <v>0.13688267306613777</v>
      </c>
      <c r="DU337" s="59">
        <f t="shared" si="540"/>
        <v>0.80458862460339464</v>
      </c>
      <c r="DV337" s="14">
        <f t="shared" si="541"/>
        <v>10946.774730536912</v>
      </c>
      <c r="DW337" s="14">
        <f t="shared" si="542"/>
        <v>0.27361464533435598</v>
      </c>
      <c r="DX337" s="14">
        <f t="shared" si="543"/>
        <v>25602.160649523714</v>
      </c>
      <c r="DY337" s="14">
        <f t="shared" si="544"/>
        <v>150488.05493389576</v>
      </c>
      <c r="DZ337" s="34" t="e">
        <f t="shared" si="545"/>
        <v>#REF!</v>
      </c>
      <c r="EA337" s="34" t="e">
        <f t="shared" si="546"/>
        <v>#REF!</v>
      </c>
      <c r="EB337" s="34" t="e">
        <f t="shared" si="547"/>
        <v>#REF!</v>
      </c>
      <c r="EC337" s="34" t="e">
        <f t="shared" si="548"/>
        <v>#REF!</v>
      </c>
      <c r="ED337" s="34" t="e">
        <f t="shared" si="549"/>
        <v>#REF!</v>
      </c>
      <c r="EE337" s="59" t="e">
        <f t="shared" si="550"/>
        <v>#REF!</v>
      </c>
      <c r="EF337" s="59" t="e">
        <f t="shared" si="551"/>
        <v>#REF!</v>
      </c>
      <c r="EG337" s="59" t="e">
        <f t="shared" si="552"/>
        <v>#REF!</v>
      </c>
      <c r="EH337" s="59" t="e">
        <f t="shared" si="553"/>
        <v>#REF!</v>
      </c>
      <c r="EI337" s="14" t="e">
        <f t="shared" si="554"/>
        <v>#REF!</v>
      </c>
      <c r="EJ337" s="14" t="e">
        <f t="shared" si="555"/>
        <v>#REF!</v>
      </c>
      <c r="EK337" s="14" t="e">
        <f t="shared" si="556"/>
        <v>#REF!</v>
      </c>
      <c r="EL337" s="14" t="e">
        <f t="shared" si="557"/>
        <v>#REF!</v>
      </c>
      <c r="EM337" t="e">
        <f t="shared" si="558"/>
        <v>#REF!</v>
      </c>
      <c r="EN337" s="34" t="e">
        <f t="shared" si="559"/>
        <v>#REF!</v>
      </c>
      <c r="EO337" s="34" t="e">
        <f t="shared" si="560"/>
        <v>#REF!</v>
      </c>
      <c r="EP337" s="34" t="e">
        <f t="shared" si="561"/>
        <v>#REF!</v>
      </c>
      <c r="EQ337" s="34" t="e">
        <f t="shared" si="562"/>
        <v>#REF!</v>
      </c>
      <c r="ER337" s="59" t="e">
        <f t="shared" si="563"/>
        <v>#REF!</v>
      </c>
      <c r="ES337" s="59" t="e">
        <f t="shared" si="564"/>
        <v>#REF!</v>
      </c>
      <c r="ET337" s="59" t="e">
        <f t="shared" si="565"/>
        <v>#REF!</v>
      </c>
      <c r="EU337" s="59" t="e">
        <f t="shared" si="566"/>
        <v>#REF!</v>
      </c>
      <c r="EV337" s="14" t="e">
        <f t="shared" si="567"/>
        <v>#REF!</v>
      </c>
      <c r="EW337" s="14" t="e">
        <f t="shared" si="568"/>
        <v>#REF!</v>
      </c>
      <c r="EX337" s="14" t="e">
        <f t="shared" si="569"/>
        <v>#REF!</v>
      </c>
      <c r="EY337" s="14" t="e">
        <f t="shared" si="570"/>
        <v>#REF!</v>
      </c>
    </row>
    <row r="338" spans="1:155" x14ac:dyDescent="0.2">
      <c r="A338" s="17">
        <v>30160973</v>
      </c>
      <c r="B338" t="s">
        <v>62</v>
      </c>
      <c r="C338" t="s">
        <v>2976</v>
      </c>
      <c r="D338" t="s">
        <v>2977</v>
      </c>
      <c r="E338" t="s">
        <v>2978</v>
      </c>
      <c r="F338" t="s">
        <v>66</v>
      </c>
      <c r="G338" t="s">
        <v>42</v>
      </c>
      <c r="H338" t="s">
        <v>2979</v>
      </c>
      <c r="I338" t="s">
        <v>68</v>
      </c>
      <c r="J338" s="19" t="s">
        <v>69</v>
      </c>
      <c r="K338" t="s">
        <v>70</v>
      </c>
      <c r="L338">
        <v>1968</v>
      </c>
      <c r="M338">
        <f t="shared" si="479"/>
        <v>1968</v>
      </c>
      <c r="N338">
        <v>51</v>
      </c>
      <c r="O338" s="19">
        <f t="shared" si="480"/>
        <v>51</v>
      </c>
      <c r="P338" t="s">
        <v>80</v>
      </c>
      <c r="Q338" s="19" t="str">
        <f t="shared" si="481"/>
        <v>50-60</v>
      </c>
      <c r="R338" s="23">
        <v>166.5</v>
      </c>
      <c r="S338" s="15">
        <f t="shared" si="482"/>
        <v>0.16650000000000001</v>
      </c>
      <c r="T338">
        <v>30450242</v>
      </c>
      <c r="U338" t="s">
        <v>45</v>
      </c>
      <c r="V338" t="s">
        <v>46</v>
      </c>
      <c r="W338" t="s">
        <v>47</v>
      </c>
      <c r="X338" t="s">
        <v>48</v>
      </c>
      <c r="Y338" t="s">
        <v>84</v>
      </c>
      <c r="Z338" t="s">
        <v>2980</v>
      </c>
      <c r="AA338" t="s">
        <v>2981</v>
      </c>
      <c r="AB338" t="s">
        <v>363</v>
      </c>
      <c r="AC338">
        <v>1968</v>
      </c>
      <c r="AD338">
        <v>102</v>
      </c>
      <c r="AE338" t="str">
        <f t="shared" si="483"/>
        <v>&gt;80</v>
      </c>
      <c r="AF338">
        <v>-37.73460773</v>
      </c>
      <c r="AG338">
        <v>144.97669134</v>
      </c>
      <c r="AH338" t="s">
        <v>75</v>
      </c>
      <c r="AI338" t="s">
        <v>76</v>
      </c>
      <c r="AJ338" s="33" t="s">
        <v>526</v>
      </c>
      <c r="AL338" t="s">
        <v>48</v>
      </c>
      <c r="AM338" t="s">
        <v>86</v>
      </c>
      <c r="AN338">
        <v>220</v>
      </c>
      <c r="AO338" s="69">
        <v>4</v>
      </c>
      <c r="AP338">
        <v>2</v>
      </c>
      <c r="AQ338">
        <v>2</v>
      </c>
      <c r="AR338">
        <v>1</v>
      </c>
      <c r="AS338" s="82" t="str">
        <f t="shared" si="484"/>
        <v>Gw-2-1</v>
      </c>
      <c r="AT338" s="14">
        <f t="shared" si="485"/>
        <v>40008</v>
      </c>
      <c r="AU338" s="81">
        <f>VLOOKUP(C338,Bushfire_Vlookup!$F$2:$H$12575,3,FALSE)</f>
        <v>1</v>
      </c>
      <c r="AV338" s="14">
        <f>VLOOKUP(AS338,Safety_collateral_Vlookup!$J$3:$L$20,2,FALSE)</f>
        <v>1583806.0550856832</v>
      </c>
      <c r="AW338" s="14">
        <f>VLOOKUP(AS338,Safety_collateral_Vlookup!$J$3:$L$20,3,FALSE)</f>
        <v>148000</v>
      </c>
      <c r="AX338" s="48">
        <f t="shared" si="486"/>
        <v>1890526.663776424</v>
      </c>
      <c r="AY338" s="49">
        <f t="shared" si="487"/>
        <v>12654</v>
      </c>
      <c r="AZ338" s="14">
        <v>76000</v>
      </c>
      <c r="BA338" s="16">
        <f t="shared" si="488"/>
        <v>149.40150654152237</v>
      </c>
      <c r="BB338" t="e">
        <f>IF(BA338&lt;=#REF!,#REF!,IF(BA338&lt;=#REF!,#REF!,IF(BA338&lt;=#REF!,#REF!,IF(BA338&lt;=#REF!,#REF!,#REF!))))</f>
        <v>#REF!</v>
      </c>
      <c r="BC338" s="51">
        <v>5</v>
      </c>
      <c r="BD338" s="21">
        <v>70</v>
      </c>
      <c r="BE338" s="21">
        <v>6.4399999999999999E-2</v>
      </c>
      <c r="BF338" s="26">
        <f t="shared" si="489"/>
        <v>825.37224399275362</v>
      </c>
      <c r="BG338" s="21">
        <v>7</v>
      </c>
      <c r="BH338" s="21">
        <f t="shared" si="490"/>
        <v>54.6</v>
      </c>
      <c r="BI338" s="28">
        <f t="shared" si="491"/>
        <v>2.2519960070400004E-2</v>
      </c>
      <c r="BJ338" s="27">
        <f t="shared" si="492"/>
        <v>2.2519960070400004E-2</v>
      </c>
      <c r="BK338" s="28">
        <f t="shared" si="493"/>
        <v>0.34525945935897445</v>
      </c>
      <c r="BL338" s="35">
        <f t="shared" si="494"/>
        <v>51.582283375942296</v>
      </c>
      <c r="BM338" s="21" t="str">
        <f t="shared" si="495"/>
        <v>Cr5</v>
      </c>
      <c r="BN338" s="51">
        <v>5</v>
      </c>
      <c r="BO338" s="21">
        <v>1</v>
      </c>
      <c r="BP338" s="50" t="s">
        <v>5497</v>
      </c>
      <c r="BQ338" s="14">
        <v>40008</v>
      </c>
      <c r="BR338">
        <f>IFERROR(VLOOKUP(AO338,'Model Failure data- Lines'!$A$37:$E$41,3,FALSE),'Model Failure data- Lines'!$C$37)</f>
        <v>0.45419999999999999</v>
      </c>
      <c r="BS338" s="14">
        <f t="shared" si="496"/>
        <v>858677.21068725176</v>
      </c>
      <c r="BT338" s="34">
        <f t="shared" si="478"/>
        <v>11286.740634114916</v>
      </c>
      <c r="BU338" s="34">
        <f t="shared" si="497"/>
        <v>76.078403723732549</v>
      </c>
      <c r="BV338" s="54">
        <f t="shared" si="498"/>
        <v>847390.47005313681</v>
      </c>
      <c r="BW338">
        <f>IFERROR(VLOOKUP(AO338,'Model Failure data- Lines'!$A$37:$E$41,4,FALSE),'Model Failure data- Lines'!$D$37)</f>
        <v>0.40249999999999997</v>
      </c>
      <c r="BX338" s="14">
        <f t="shared" si="499"/>
        <v>760936.98217001057</v>
      </c>
      <c r="BY338" s="34">
        <f t="shared" si="500"/>
        <v>10067.21306636485</v>
      </c>
      <c r="BZ338" s="71">
        <f t="shared" si="501"/>
        <v>75.585663793323874</v>
      </c>
      <c r="CA338" s="71">
        <f t="shared" si="502"/>
        <v>750869.7691036457</v>
      </c>
      <c r="CB338" s="56">
        <v>1</v>
      </c>
      <c r="CC338">
        <f>IFERROR(VLOOKUP(AO338,'Model Failure data- Lines'!$A$37:$E$41,5,FALSE),'Model Failure data- Lines'!$E$37)</f>
        <v>0.28349999999999997</v>
      </c>
      <c r="CD338" s="14">
        <f t="shared" si="503"/>
        <v>535964.30918061617</v>
      </c>
      <c r="CE338" s="34">
        <f t="shared" si="504"/>
        <v>8009.228617321568</v>
      </c>
      <c r="CF338" s="34">
        <f t="shared" si="505"/>
        <v>66.918343174957641</v>
      </c>
      <c r="CG338" s="54">
        <f t="shared" si="506"/>
        <v>527955.08056329458</v>
      </c>
      <c r="CH338" t="e">
        <f>IFERROR(VLOOKUP(AO338,'Model Failure data- Lines'!#REF!,3,FALSE),'Model Failure data- Lines'!#REF!)</f>
        <v>#REF!</v>
      </c>
      <c r="CI338" s="14" t="e">
        <f t="shared" si="507"/>
        <v>#REF!</v>
      </c>
      <c r="CJ338" s="34">
        <f t="shared" si="508"/>
        <v>10825.941237133957</v>
      </c>
      <c r="CK338" s="34" t="e">
        <f t="shared" si="509"/>
        <v>#REF!</v>
      </c>
      <c r="CL338" s="54" t="e">
        <f t="shared" si="510"/>
        <v>#REF!</v>
      </c>
      <c r="CM338" t="e">
        <f>IFERROR(VLOOKUP(AO338,'Model Failure data- Lines'!#REF!,4,FALSE),'Model Failure data- Lines'!#REF!)</f>
        <v>#REF!</v>
      </c>
      <c r="CN338" s="14" t="e">
        <f t="shared" si="511"/>
        <v>#REF!</v>
      </c>
      <c r="CO338" s="34">
        <f t="shared" si="512"/>
        <v>9261.9727888317921</v>
      </c>
      <c r="CP338" s="34" t="e">
        <f t="shared" si="513"/>
        <v>#REF!</v>
      </c>
      <c r="CQ338" s="54" t="e">
        <f t="shared" si="514"/>
        <v>#REF!</v>
      </c>
      <c r="CR338" t="e">
        <f>IFERROR(VLOOKUP(AO338,'Model Failure data- Lines'!#REF!,5,FALSE),'Model Failure data- Lines'!#REF!)</f>
        <v>#REF!</v>
      </c>
      <c r="CS338" s="14" t="e">
        <f t="shared" si="515"/>
        <v>#REF!</v>
      </c>
      <c r="CT338" s="34">
        <f t="shared" si="516"/>
        <v>6779.2113119219666</v>
      </c>
      <c r="CU338" s="34" t="e">
        <f t="shared" si="517"/>
        <v>#REF!</v>
      </c>
      <c r="CV338" s="54" t="e">
        <f t="shared" si="518"/>
        <v>#REF!</v>
      </c>
      <c r="CW338" t="s">
        <v>363</v>
      </c>
      <c r="CY338">
        <v>1</v>
      </c>
      <c r="CZ338">
        <f t="shared" si="519"/>
        <v>750869.7691036457</v>
      </c>
      <c r="DA338" s="34">
        <f t="shared" si="520"/>
        <v>17182.135739999998</v>
      </c>
      <c r="DB338" s="34">
        <f t="shared" si="521"/>
        <v>0.42946749999999995</v>
      </c>
      <c r="DC338" s="34">
        <f t="shared" si="522"/>
        <v>680193.22696251061</v>
      </c>
      <c r="DD338" s="9">
        <f t="shared" si="523"/>
        <v>63561.189999999995</v>
      </c>
      <c r="DE338" s="59">
        <f t="shared" si="524"/>
        <v>2.2580234819183909E-2</v>
      </c>
      <c r="DF338" s="59">
        <f t="shared" si="525"/>
        <v>5.6439299188122146E-7</v>
      </c>
      <c r="DG338" s="59">
        <f t="shared" si="526"/>
        <v>0.89388903798940345</v>
      </c>
      <c r="DH338" s="59">
        <f t="shared" si="527"/>
        <v>8.3530162798420779E-2</v>
      </c>
      <c r="DI338" s="14">
        <f t="shared" si="528"/>
        <v>16954.815704986722</v>
      </c>
      <c r="DJ338" s="14">
        <f t="shared" si="529"/>
        <v>0.42378563549756854</v>
      </c>
      <c r="DK338" s="14">
        <f t="shared" si="530"/>
        <v>671194.25555938331</v>
      </c>
      <c r="DL338" s="14">
        <f t="shared" si="531"/>
        <v>62720.274053640154</v>
      </c>
      <c r="DM338">
        <f t="shared" si="532"/>
        <v>527955.08056329458</v>
      </c>
      <c r="DN338" s="34">
        <f t="shared" si="533"/>
        <v>12102.199955999999</v>
      </c>
      <c r="DO338" s="34">
        <f t="shared" si="534"/>
        <v>0.30249449999999994</v>
      </c>
      <c r="DP338" s="34">
        <f t="shared" si="535"/>
        <v>479092.62073011615</v>
      </c>
      <c r="DQ338" s="9">
        <f t="shared" si="536"/>
        <v>44769.185999999994</v>
      </c>
      <c r="DR338" s="59">
        <f t="shared" si="537"/>
        <v>2.2580234819183909E-2</v>
      </c>
      <c r="DS338" s="59">
        <f t="shared" si="538"/>
        <v>5.6439299188122146E-7</v>
      </c>
      <c r="DT338" s="59">
        <f t="shared" si="539"/>
        <v>0.89388903798940333</v>
      </c>
      <c r="DU338" s="59">
        <f t="shared" si="540"/>
        <v>8.3530162798420779E-2</v>
      </c>
      <c r="DV338" s="14">
        <f t="shared" si="541"/>
        <v>11921.349693100348</v>
      </c>
      <c r="DW338" s="14">
        <f t="shared" si="542"/>
        <v>0.2979741474980091</v>
      </c>
      <c r="DX338" s="14">
        <f t="shared" si="543"/>
        <v>471933.25906634139</v>
      </c>
      <c r="DY338" s="14">
        <f t="shared" si="544"/>
        <v>44100.173829705353</v>
      </c>
      <c r="DZ338" s="34" t="e">
        <f t="shared" si="545"/>
        <v>#REF!</v>
      </c>
      <c r="EA338" s="34" t="e">
        <f t="shared" si="546"/>
        <v>#REF!</v>
      </c>
      <c r="EB338" s="34" t="e">
        <f t="shared" si="547"/>
        <v>#REF!</v>
      </c>
      <c r="EC338" s="34" t="e">
        <f t="shared" si="548"/>
        <v>#REF!</v>
      </c>
      <c r="ED338" s="34" t="e">
        <f t="shared" si="549"/>
        <v>#REF!</v>
      </c>
      <c r="EE338" s="59" t="e">
        <f t="shared" si="550"/>
        <v>#REF!</v>
      </c>
      <c r="EF338" s="59" t="e">
        <f t="shared" si="551"/>
        <v>#REF!</v>
      </c>
      <c r="EG338" s="59" t="e">
        <f t="shared" si="552"/>
        <v>#REF!</v>
      </c>
      <c r="EH338" s="59" t="e">
        <f t="shared" si="553"/>
        <v>#REF!</v>
      </c>
      <c r="EI338" s="14" t="e">
        <f t="shared" si="554"/>
        <v>#REF!</v>
      </c>
      <c r="EJ338" s="14" t="e">
        <f t="shared" si="555"/>
        <v>#REF!</v>
      </c>
      <c r="EK338" s="14" t="e">
        <f t="shared" si="556"/>
        <v>#REF!</v>
      </c>
      <c r="EL338" s="14" t="e">
        <f t="shared" si="557"/>
        <v>#REF!</v>
      </c>
      <c r="EM338" t="e">
        <f t="shared" si="558"/>
        <v>#REF!</v>
      </c>
      <c r="EN338" s="34" t="e">
        <f t="shared" si="559"/>
        <v>#REF!</v>
      </c>
      <c r="EO338" s="34" t="e">
        <f t="shared" si="560"/>
        <v>#REF!</v>
      </c>
      <c r="EP338" s="34" t="e">
        <f t="shared" si="561"/>
        <v>#REF!</v>
      </c>
      <c r="EQ338" s="34" t="e">
        <f t="shared" si="562"/>
        <v>#REF!</v>
      </c>
      <c r="ER338" s="59" t="e">
        <f t="shared" si="563"/>
        <v>#REF!</v>
      </c>
      <c r="ES338" s="59" t="e">
        <f t="shared" si="564"/>
        <v>#REF!</v>
      </c>
      <c r="ET338" s="59" t="e">
        <f t="shared" si="565"/>
        <v>#REF!</v>
      </c>
      <c r="EU338" s="59" t="e">
        <f t="shared" si="566"/>
        <v>#REF!</v>
      </c>
      <c r="EV338" s="14" t="e">
        <f t="shared" si="567"/>
        <v>#REF!</v>
      </c>
      <c r="EW338" s="14" t="e">
        <f t="shared" si="568"/>
        <v>#REF!</v>
      </c>
      <c r="EX338" s="14" t="e">
        <f t="shared" si="569"/>
        <v>#REF!</v>
      </c>
      <c r="EY338" s="14" t="e">
        <f t="shared" si="570"/>
        <v>#REF!</v>
      </c>
    </row>
    <row r="339" spans="1:155" x14ac:dyDescent="0.2">
      <c r="A339" s="17">
        <v>30176229</v>
      </c>
      <c r="B339" t="s">
        <v>62</v>
      </c>
      <c r="C339" t="s">
        <v>2277</v>
      </c>
      <c r="D339" t="s">
        <v>2278</v>
      </c>
      <c r="E339" t="s">
        <v>2279</v>
      </c>
      <c r="F339" t="s">
        <v>66</v>
      </c>
      <c r="G339" t="s">
        <v>42</v>
      </c>
      <c r="H339" t="s">
        <v>3232</v>
      </c>
      <c r="I339" t="s">
        <v>68</v>
      </c>
      <c r="J339" s="19" t="s">
        <v>69</v>
      </c>
      <c r="K339" t="s">
        <v>70</v>
      </c>
      <c r="L339">
        <v>1968</v>
      </c>
      <c r="M339">
        <f t="shared" si="479"/>
        <v>1968</v>
      </c>
      <c r="N339">
        <v>51</v>
      </c>
      <c r="O339" s="19">
        <f t="shared" si="480"/>
        <v>51</v>
      </c>
      <c r="P339" t="s">
        <v>80</v>
      </c>
      <c r="Q339" s="19" t="str">
        <f t="shared" si="481"/>
        <v>50-60</v>
      </c>
      <c r="R339" s="23">
        <v>342.3</v>
      </c>
      <c r="S339" s="15">
        <f t="shared" si="482"/>
        <v>0.34229999999999999</v>
      </c>
      <c r="T339">
        <v>30250283</v>
      </c>
      <c r="U339" t="s">
        <v>45</v>
      </c>
      <c r="V339" t="s">
        <v>46</v>
      </c>
      <c r="W339" s="20" t="s">
        <v>87</v>
      </c>
      <c r="X339" t="s">
        <v>88</v>
      </c>
      <c r="Y339" t="s">
        <v>154</v>
      </c>
      <c r="Z339" t="s">
        <v>2281</v>
      </c>
      <c r="AA339" t="s">
        <v>2282</v>
      </c>
      <c r="AB339" t="s">
        <v>211</v>
      </c>
      <c r="AC339">
        <v>1968</v>
      </c>
      <c r="AD339">
        <v>102</v>
      </c>
      <c r="AE339" t="str">
        <f t="shared" si="483"/>
        <v>&gt;80</v>
      </c>
      <c r="AF339">
        <v>-37.740532090000002</v>
      </c>
      <c r="AG339">
        <v>144.97731994</v>
      </c>
      <c r="AH339" t="s">
        <v>75</v>
      </c>
      <c r="AI339" t="s">
        <v>76</v>
      </c>
      <c r="AJ339" s="33" t="s">
        <v>526</v>
      </c>
      <c r="AL339" t="s">
        <v>48</v>
      </c>
      <c r="AM339" t="s">
        <v>86</v>
      </c>
      <c r="AN339">
        <v>220</v>
      </c>
      <c r="AO339" s="69">
        <v>4</v>
      </c>
      <c r="AP339">
        <v>2</v>
      </c>
      <c r="AQ339">
        <v>3</v>
      </c>
      <c r="AR339">
        <v>1</v>
      </c>
      <c r="AS339" s="82" t="str">
        <f t="shared" si="484"/>
        <v>Gw-3-1</v>
      </c>
      <c r="AT339" s="14">
        <f t="shared" si="485"/>
        <v>40008</v>
      </c>
      <c r="AU339" s="81">
        <f>VLOOKUP(C339,Bushfire_Vlookup!$F$2:$H$12575,3,FALSE)</f>
        <v>1</v>
      </c>
      <c r="AV339" s="14">
        <f>VLOOKUP(AS339,Safety_collateral_Vlookup!$J$3:$L$20,2,FALSE)</f>
        <v>2292990.7140716286</v>
      </c>
      <c r="AW339" s="14">
        <f>VLOOKUP(AS339,Safety_collateral_Vlookup!$J$3:$L$20,3,FALSE)</f>
        <v>148000</v>
      </c>
      <c r="AX339" s="48">
        <f t="shared" si="486"/>
        <v>2647226.6949144276</v>
      </c>
      <c r="AY339" s="49">
        <f t="shared" si="487"/>
        <v>26014.799999999999</v>
      </c>
      <c r="AZ339" s="14">
        <v>76000</v>
      </c>
      <c r="BA339" s="16">
        <f t="shared" si="488"/>
        <v>101.75848728087195</v>
      </c>
      <c r="BB339" t="e">
        <f>IF(BA339&lt;=#REF!,#REF!,IF(BA339&lt;=#REF!,#REF!,IF(BA339&lt;=#REF!,#REF!,IF(BA339&lt;=#REF!,#REF!,#REF!))))</f>
        <v>#REF!</v>
      </c>
      <c r="BC339" s="51">
        <v>5</v>
      </c>
      <c r="BD339" s="21">
        <v>70</v>
      </c>
      <c r="BE339" s="21">
        <v>6.4399999999999999E-2</v>
      </c>
      <c r="BF339" s="26">
        <f t="shared" si="489"/>
        <v>1696.8463610733909</v>
      </c>
      <c r="BG339" s="21">
        <v>7</v>
      </c>
      <c r="BH339" s="21">
        <f t="shared" si="490"/>
        <v>54.6</v>
      </c>
      <c r="BI339" s="28">
        <f t="shared" si="491"/>
        <v>2.2519960070400004E-2</v>
      </c>
      <c r="BJ339" s="27">
        <f t="shared" si="492"/>
        <v>2.2519960070400004E-2</v>
      </c>
      <c r="BK339" s="28">
        <f t="shared" si="493"/>
        <v>0.3452594593589744</v>
      </c>
      <c r="BL339" s="35">
        <f t="shared" si="494"/>
        <v>35.133080303780922</v>
      </c>
      <c r="BM339" s="21" t="str">
        <f t="shared" si="495"/>
        <v>Cr5</v>
      </c>
      <c r="BN339" s="51">
        <v>5</v>
      </c>
      <c r="BO339" s="21">
        <v>1</v>
      </c>
      <c r="BP339" s="50" t="s">
        <v>5497</v>
      </c>
      <c r="BQ339" s="14">
        <v>40008</v>
      </c>
      <c r="BR339">
        <f>IFERROR(VLOOKUP(AO339,'Model Failure data- Lines'!$A$37:$E$41,3,FALSE),'Model Failure data- Lines'!$C$37)</f>
        <v>0.45419999999999999</v>
      </c>
      <c r="BS339" s="14">
        <f t="shared" si="496"/>
        <v>1202370.364830133</v>
      </c>
      <c r="BT339" s="34">
        <f t="shared" si="478"/>
        <v>23203.911826171388</v>
      </c>
      <c r="BU339" s="34">
        <f t="shared" si="497"/>
        <v>51.817571702457307</v>
      </c>
      <c r="BV339" s="54">
        <f t="shared" si="498"/>
        <v>1179166.4530039616</v>
      </c>
      <c r="BW339">
        <f>IFERROR(VLOOKUP(AO339,'Model Failure data- Lines'!$A$37:$E$41,4,FALSE),'Model Failure data- Lines'!$D$37)</f>
        <v>0.40249999999999997</v>
      </c>
      <c r="BX339" s="14">
        <f t="shared" si="499"/>
        <v>1065508.744703057</v>
      </c>
      <c r="BY339" s="34">
        <f t="shared" si="500"/>
        <v>20696.738934634759</v>
      </c>
      <c r="BZ339" s="71">
        <f t="shared" si="501"/>
        <v>51.48196283811609</v>
      </c>
      <c r="CA339" s="71">
        <f t="shared" si="502"/>
        <v>1044812.0057684223</v>
      </c>
      <c r="CB339" s="56">
        <v>1</v>
      </c>
      <c r="CC339">
        <f>IFERROR(VLOOKUP(AO339,'Model Failure data- Lines'!$A$37:$E$41,5,FALSE),'Model Failure data- Lines'!$E$37)</f>
        <v>0.28349999999999997</v>
      </c>
      <c r="CD339" s="14">
        <f t="shared" si="503"/>
        <v>750488.76800824015</v>
      </c>
      <c r="CE339" s="34">
        <f t="shared" si="504"/>
        <v>16465.819553808844</v>
      </c>
      <c r="CF339" s="34">
        <f t="shared" si="505"/>
        <v>45.57858572151293</v>
      </c>
      <c r="CG339" s="54">
        <f t="shared" si="506"/>
        <v>734022.94845443126</v>
      </c>
      <c r="CH339" t="e">
        <f>IFERROR(VLOOKUP(AO339,'Model Failure data- Lines'!#REF!,3,FALSE),'Model Failure data- Lines'!#REF!)</f>
        <v>#REF!</v>
      </c>
      <c r="CI339" s="14" t="e">
        <f t="shared" si="507"/>
        <v>#REF!</v>
      </c>
      <c r="CJ339" s="34">
        <f t="shared" si="508"/>
        <v>22256.574687513232</v>
      </c>
      <c r="CK339" s="34" t="e">
        <f t="shared" si="509"/>
        <v>#REF!</v>
      </c>
      <c r="CL339" s="54" t="e">
        <f t="shared" si="510"/>
        <v>#REF!</v>
      </c>
      <c r="CM339" t="e">
        <f>IFERROR(VLOOKUP(AO339,'Model Failure data- Lines'!#REF!,4,FALSE),'Model Failure data- Lines'!#REF!)</f>
        <v>#REF!</v>
      </c>
      <c r="CN339" s="14" t="e">
        <f t="shared" si="511"/>
        <v>#REF!</v>
      </c>
      <c r="CO339" s="34">
        <f t="shared" si="512"/>
        <v>19041.28099469743</v>
      </c>
      <c r="CP339" s="34" t="e">
        <f t="shared" si="513"/>
        <v>#REF!</v>
      </c>
      <c r="CQ339" s="54" t="e">
        <f t="shared" si="514"/>
        <v>#REF!</v>
      </c>
      <c r="CR339" t="e">
        <f>IFERROR(VLOOKUP(AO339,'Model Failure data- Lines'!#REF!,5,FALSE),'Model Failure data- Lines'!#REF!)</f>
        <v>#REF!</v>
      </c>
      <c r="CS339" s="14" t="e">
        <f t="shared" si="515"/>
        <v>#REF!</v>
      </c>
      <c r="CT339" s="34">
        <f t="shared" si="516"/>
        <v>13937.081273699034</v>
      </c>
      <c r="CU339" s="34" t="e">
        <f t="shared" si="517"/>
        <v>#REF!</v>
      </c>
      <c r="CV339" s="54" t="e">
        <f t="shared" si="518"/>
        <v>#REF!</v>
      </c>
      <c r="CW339" t="s">
        <v>211</v>
      </c>
      <c r="CY339">
        <v>1</v>
      </c>
      <c r="CZ339">
        <f t="shared" si="519"/>
        <v>1044812.0057684222</v>
      </c>
      <c r="DA339" s="34">
        <f t="shared" si="520"/>
        <v>17182.135739999998</v>
      </c>
      <c r="DB339" s="34">
        <f t="shared" si="521"/>
        <v>0.42946749999999995</v>
      </c>
      <c r="DC339" s="34">
        <f t="shared" si="522"/>
        <v>984764.98949555703</v>
      </c>
      <c r="DD339" s="9">
        <f t="shared" si="523"/>
        <v>63561.189999999995</v>
      </c>
      <c r="DE339" s="59">
        <f t="shared" si="524"/>
        <v>1.612575760210061E-2</v>
      </c>
      <c r="DF339" s="59">
        <f t="shared" si="525"/>
        <v>4.0306332738703779E-7</v>
      </c>
      <c r="DG339" s="59">
        <f t="shared" si="526"/>
        <v>0.92422046688129045</v>
      </c>
      <c r="DH339" s="59">
        <f t="shared" si="527"/>
        <v>5.9653372453281596E-2</v>
      </c>
      <c r="DI339" s="14">
        <f t="shared" si="528"/>
        <v>16848.38514478612</v>
      </c>
      <c r="DJ339" s="14">
        <f t="shared" si="529"/>
        <v>0.42112540353894518</v>
      </c>
      <c r="DK339" s="14">
        <f t="shared" si="530"/>
        <v>965636.63977446873</v>
      </c>
      <c r="DL339" s="14">
        <f t="shared" si="531"/>
        <v>62326.559723763894</v>
      </c>
      <c r="DM339">
        <f t="shared" si="532"/>
        <v>734022.94845443137</v>
      </c>
      <c r="DN339" s="34">
        <f t="shared" si="533"/>
        <v>12102.199955999999</v>
      </c>
      <c r="DO339" s="34">
        <f t="shared" si="534"/>
        <v>0.30249449999999994</v>
      </c>
      <c r="DP339" s="34">
        <f t="shared" si="535"/>
        <v>693617.07955774013</v>
      </c>
      <c r="DQ339" s="9">
        <f t="shared" si="536"/>
        <v>44769.185999999994</v>
      </c>
      <c r="DR339" s="59">
        <f t="shared" si="537"/>
        <v>1.612575760210061E-2</v>
      </c>
      <c r="DS339" s="59">
        <f t="shared" si="538"/>
        <v>4.0306332738703779E-7</v>
      </c>
      <c r="DT339" s="59">
        <f t="shared" si="539"/>
        <v>0.92422046688129034</v>
      </c>
      <c r="DU339" s="59">
        <f t="shared" si="540"/>
        <v>5.9653372453281596E-2</v>
      </c>
      <c r="DV339" s="14">
        <f t="shared" si="541"/>
        <v>11836.676141155351</v>
      </c>
      <c r="DW339" s="14">
        <f t="shared" si="542"/>
        <v>0.29585773198248722</v>
      </c>
      <c r="DX339" s="14">
        <f t="shared" si="543"/>
        <v>678399.03212213586</v>
      </c>
      <c r="DY339" s="14">
        <f t="shared" si="544"/>
        <v>43786.944333408108</v>
      </c>
      <c r="DZ339" s="34" t="e">
        <f t="shared" si="545"/>
        <v>#REF!</v>
      </c>
      <c r="EA339" s="34" t="e">
        <f t="shared" si="546"/>
        <v>#REF!</v>
      </c>
      <c r="EB339" s="34" t="e">
        <f t="shared" si="547"/>
        <v>#REF!</v>
      </c>
      <c r="EC339" s="34" t="e">
        <f t="shared" si="548"/>
        <v>#REF!</v>
      </c>
      <c r="ED339" s="34" t="e">
        <f t="shared" si="549"/>
        <v>#REF!</v>
      </c>
      <c r="EE339" s="59" t="e">
        <f t="shared" si="550"/>
        <v>#REF!</v>
      </c>
      <c r="EF339" s="59" t="e">
        <f t="shared" si="551"/>
        <v>#REF!</v>
      </c>
      <c r="EG339" s="59" t="e">
        <f t="shared" si="552"/>
        <v>#REF!</v>
      </c>
      <c r="EH339" s="59" t="e">
        <f t="shared" si="553"/>
        <v>#REF!</v>
      </c>
      <c r="EI339" s="14" t="e">
        <f t="shared" si="554"/>
        <v>#REF!</v>
      </c>
      <c r="EJ339" s="14" t="e">
        <f t="shared" si="555"/>
        <v>#REF!</v>
      </c>
      <c r="EK339" s="14" t="e">
        <f t="shared" si="556"/>
        <v>#REF!</v>
      </c>
      <c r="EL339" s="14" t="e">
        <f t="shared" si="557"/>
        <v>#REF!</v>
      </c>
      <c r="EM339" t="e">
        <f t="shared" si="558"/>
        <v>#REF!</v>
      </c>
      <c r="EN339" s="34" t="e">
        <f t="shared" si="559"/>
        <v>#REF!</v>
      </c>
      <c r="EO339" s="34" t="e">
        <f t="shared" si="560"/>
        <v>#REF!</v>
      </c>
      <c r="EP339" s="34" t="e">
        <f t="shared" si="561"/>
        <v>#REF!</v>
      </c>
      <c r="EQ339" s="34" t="e">
        <f t="shared" si="562"/>
        <v>#REF!</v>
      </c>
      <c r="ER339" s="59" t="e">
        <f t="shared" si="563"/>
        <v>#REF!</v>
      </c>
      <c r="ES339" s="59" t="e">
        <f t="shared" si="564"/>
        <v>#REF!</v>
      </c>
      <c r="ET339" s="59" t="e">
        <f t="shared" si="565"/>
        <v>#REF!</v>
      </c>
      <c r="EU339" s="59" t="e">
        <f t="shared" si="566"/>
        <v>#REF!</v>
      </c>
      <c r="EV339" s="14" t="e">
        <f t="shared" si="567"/>
        <v>#REF!</v>
      </c>
      <c r="EW339" s="14" t="e">
        <f t="shared" si="568"/>
        <v>#REF!</v>
      </c>
      <c r="EX339" s="14" t="e">
        <f t="shared" si="569"/>
        <v>#REF!</v>
      </c>
      <c r="EY339" s="14" t="e">
        <f t="shared" si="570"/>
        <v>#REF!</v>
      </c>
    </row>
    <row r="340" spans="1:155" x14ac:dyDescent="0.2">
      <c r="A340" s="17">
        <v>30395366</v>
      </c>
      <c r="B340" t="s">
        <v>62</v>
      </c>
      <c r="C340" t="s">
        <v>3068</v>
      </c>
      <c r="D340" t="s">
        <v>3069</v>
      </c>
      <c r="E340" t="s">
        <v>3070</v>
      </c>
      <c r="F340" t="s">
        <v>66</v>
      </c>
      <c r="G340" t="s">
        <v>42</v>
      </c>
      <c r="H340" t="s">
        <v>5194</v>
      </c>
      <c r="I340" t="s">
        <v>68</v>
      </c>
      <c r="J340" s="19" t="s">
        <v>69</v>
      </c>
      <c r="K340" t="s">
        <v>70</v>
      </c>
      <c r="L340">
        <v>1968</v>
      </c>
      <c r="M340">
        <f t="shared" si="479"/>
        <v>1968</v>
      </c>
      <c r="N340">
        <v>51</v>
      </c>
      <c r="O340" s="19">
        <f t="shared" si="480"/>
        <v>51</v>
      </c>
      <c r="P340" t="s">
        <v>80</v>
      </c>
      <c r="Q340" s="19" t="str">
        <f t="shared" si="481"/>
        <v>50-60</v>
      </c>
      <c r="R340" s="23">
        <v>298.39999999999998</v>
      </c>
      <c r="S340" s="15">
        <f t="shared" si="482"/>
        <v>0.2984</v>
      </c>
      <c r="T340">
        <v>30235936</v>
      </c>
      <c r="U340" t="s">
        <v>45</v>
      </c>
      <c r="V340" t="s">
        <v>46</v>
      </c>
      <c r="W340" t="s">
        <v>47</v>
      </c>
      <c r="X340" t="s">
        <v>48</v>
      </c>
      <c r="Y340" t="s">
        <v>84</v>
      </c>
      <c r="Z340" t="s">
        <v>3072</v>
      </c>
      <c r="AA340" t="s">
        <v>3073</v>
      </c>
      <c r="AB340" t="s">
        <v>150</v>
      </c>
      <c r="AC340">
        <v>1968</v>
      </c>
      <c r="AD340">
        <v>102</v>
      </c>
      <c r="AE340" t="str">
        <f t="shared" si="483"/>
        <v>&gt;80</v>
      </c>
      <c r="AF340">
        <v>-37.743048360000003</v>
      </c>
      <c r="AG340">
        <v>144.97955747</v>
      </c>
      <c r="AH340" t="s">
        <v>75</v>
      </c>
      <c r="AI340" t="s">
        <v>76</v>
      </c>
      <c r="AJ340" s="33" t="s">
        <v>526</v>
      </c>
      <c r="AL340" t="s">
        <v>48</v>
      </c>
      <c r="AM340" t="s">
        <v>86</v>
      </c>
      <c r="AN340">
        <v>220</v>
      </c>
      <c r="AO340" s="69">
        <v>4</v>
      </c>
      <c r="AP340">
        <v>2</v>
      </c>
      <c r="AQ340">
        <v>0</v>
      </c>
      <c r="AR340">
        <v>1</v>
      </c>
      <c r="AS340" s="82" t="str">
        <f t="shared" si="484"/>
        <v>Gw-0-1</v>
      </c>
      <c r="AT340" s="14">
        <f t="shared" si="485"/>
        <v>40008</v>
      </c>
      <c r="AU340" s="81">
        <f>VLOOKUP(C340,Bushfire_Vlookup!$F$2:$H$12575,3,FALSE)</f>
        <v>1</v>
      </c>
      <c r="AV340" s="14">
        <f>VLOOKUP(AS340,Safety_collateral_Vlookup!$J$3:$L$20,2,FALSE)</f>
        <v>11570.139925214824</v>
      </c>
      <c r="AW340" s="14">
        <f>VLOOKUP(AS340,Safety_collateral_Vlookup!$J$3:$L$20,3,FALSE)</f>
        <v>148000</v>
      </c>
      <c r="AX340" s="48">
        <f t="shared" si="486"/>
        <v>212950.94230020419</v>
      </c>
      <c r="AY340" s="49">
        <f t="shared" si="487"/>
        <v>22678.400000000001</v>
      </c>
      <c r="AZ340" s="14">
        <v>76000</v>
      </c>
      <c r="BA340" s="16">
        <f t="shared" si="488"/>
        <v>9.3900337898707225</v>
      </c>
      <c r="BB340" t="e">
        <f>IF(BA340&lt;=#REF!,#REF!,IF(BA340&lt;=#REF!,#REF!,IF(BA340&lt;=#REF!,#REF!,IF(BA340&lt;=#REF!,#REF!,#REF!))))</f>
        <v>#REF!</v>
      </c>
      <c r="BC340" s="51">
        <v>4</v>
      </c>
      <c r="BD340" s="21">
        <v>70</v>
      </c>
      <c r="BE340" s="21">
        <v>6.4399999999999999E-2</v>
      </c>
      <c r="BF340" s="26">
        <f t="shared" si="489"/>
        <v>1479.2256913359622</v>
      </c>
      <c r="BG340" s="21">
        <v>7</v>
      </c>
      <c r="BH340" s="21">
        <f t="shared" si="490"/>
        <v>54.6</v>
      </c>
      <c r="BI340" s="28">
        <f t="shared" si="491"/>
        <v>2.2519960070400004E-2</v>
      </c>
      <c r="BJ340" s="27">
        <f t="shared" si="492"/>
        <v>2.2519960070400004E-2</v>
      </c>
      <c r="BK340" s="28">
        <f t="shared" si="493"/>
        <v>0.3452594593589744</v>
      </c>
      <c r="BL340" s="35">
        <f t="shared" si="494"/>
        <v>3.2419979896532669</v>
      </c>
      <c r="BM340" s="21" t="str">
        <f t="shared" si="495"/>
        <v>Cr4</v>
      </c>
      <c r="BN340" s="51">
        <v>4</v>
      </c>
      <c r="BO340" s="21">
        <v>1</v>
      </c>
      <c r="BP340" s="50" t="s">
        <v>5497</v>
      </c>
      <c r="BQ340" s="14">
        <v>40008</v>
      </c>
      <c r="BR340">
        <f>IFERROR(VLOOKUP(AO340,'Model Failure data- Lines'!$A$37:$E$41,3,FALSE),'Model Failure data- Lines'!$C$37)</f>
        <v>0.45419999999999999</v>
      </c>
      <c r="BS340" s="14">
        <f t="shared" si="496"/>
        <v>96722.317992752738</v>
      </c>
      <c r="BT340" s="34">
        <f t="shared" si="478"/>
        <v>20228.008439759109</v>
      </c>
      <c r="BU340" s="34">
        <f t="shared" si="497"/>
        <v>4.7816036008092837</v>
      </c>
      <c r="BV340" s="54">
        <f t="shared" si="498"/>
        <v>76494.309552993625</v>
      </c>
      <c r="BW340">
        <f>IFERROR(VLOOKUP(AO340,'Model Failure data- Lines'!$A$37:$E$41,4,FALSE),'Model Failure data- Lines'!$D$37)</f>
        <v>0.40249999999999997</v>
      </c>
      <c r="BX340" s="14">
        <f t="shared" si="499"/>
        <v>85712.75427583218</v>
      </c>
      <c r="BY340" s="34">
        <f t="shared" si="500"/>
        <v>18042.3806546743</v>
      </c>
      <c r="BZ340" s="71">
        <f t="shared" si="501"/>
        <v>4.7506344044252433</v>
      </c>
      <c r="CA340" s="71">
        <f t="shared" si="502"/>
        <v>67670.37362115788</v>
      </c>
      <c r="CB340" s="56">
        <v>1</v>
      </c>
      <c r="CC340">
        <f>IFERROR(VLOOKUP(AO340,'Model Failure data- Lines'!$A$37:$E$41,5,FALSE),'Model Failure data- Lines'!$E$37)</f>
        <v>0.28349999999999997</v>
      </c>
      <c r="CD340" s="14">
        <f t="shared" si="503"/>
        <v>60371.592142107882</v>
      </c>
      <c r="CE340" s="34">
        <f t="shared" si="504"/>
        <v>14354.076993445982</v>
      </c>
      <c r="CF340" s="34">
        <f t="shared" si="505"/>
        <v>4.2058846535150485</v>
      </c>
      <c r="CG340" s="54">
        <f t="shared" si="506"/>
        <v>46017.5151486619</v>
      </c>
      <c r="CH340" t="e">
        <f>IFERROR(VLOOKUP(AO340,'Model Failure data- Lines'!#REF!,3,FALSE),'Model Failure data- Lines'!#REF!)</f>
        <v>#REF!</v>
      </c>
      <c r="CI340" s="14" t="e">
        <f t="shared" si="507"/>
        <v>#REF!</v>
      </c>
      <c r="CJ340" s="34">
        <f t="shared" si="508"/>
        <v>19402.16735832296</v>
      </c>
      <c r="CK340" s="34" t="e">
        <f t="shared" si="509"/>
        <v>#REF!</v>
      </c>
      <c r="CL340" s="54" t="e">
        <f t="shared" si="510"/>
        <v>#REF!</v>
      </c>
      <c r="CM340" t="e">
        <f>IFERROR(VLOOKUP(AO340,'Model Failure data- Lines'!#REF!,4,FALSE),'Model Failure data- Lines'!#REF!)</f>
        <v>#REF!</v>
      </c>
      <c r="CN340" s="14" t="e">
        <f t="shared" si="511"/>
        <v>#REF!</v>
      </c>
      <c r="CO340" s="34">
        <f t="shared" si="512"/>
        <v>16599.235316440881</v>
      </c>
      <c r="CP340" s="34" t="e">
        <f t="shared" si="513"/>
        <v>#REF!</v>
      </c>
      <c r="CQ340" s="54" t="e">
        <f t="shared" si="514"/>
        <v>#REF!</v>
      </c>
      <c r="CR340" t="e">
        <f>IFERROR(VLOOKUP(AO340,'Model Failure data- Lines'!#REF!,5,FALSE),'Model Failure data- Lines'!#REF!)</f>
        <v>#REF!</v>
      </c>
      <c r="CS340" s="14" t="e">
        <f t="shared" si="515"/>
        <v>#REF!</v>
      </c>
      <c r="CT340" s="34">
        <f t="shared" si="516"/>
        <v>12149.649582447539</v>
      </c>
      <c r="CU340" s="34" t="e">
        <f t="shared" si="517"/>
        <v>#REF!</v>
      </c>
      <c r="CV340" s="54" t="e">
        <f t="shared" si="518"/>
        <v>#REF!</v>
      </c>
      <c r="CW340" t="s">
        <v>150</v>
      </c>
      <c r="CY340">
        <v>1</v>
      </c>
      <c r="CZ340">
        <f t="shared" si="519"/>
        <v>67670.37362115788</v>
      </c>
      <c r="DA340" s="34">
        <f t="shared" si="520"/>
        <v>17182.135739999998</v>
      </c>
      <c r="DB340" s="34">
        <f t="shared" si="521"/>
        <v>0.42946749999999995</v>
      </c>
      <c r="DC340" s="34">
        <f t="shared" si="522"/>
        <v>4968.9990683321967</v>
      </c>
      <c r="DD340" s="9">
        <f t="shared" si="523"/>
        <v>63561.189999999995</v>
      </c>
      <c r="DE340" s="59">
        <f t="shared" si="524"/>
        <v>0.20046183190784156</v>
      </c>
      <c r="DF340" s="59">
        <f t="shared" si="525"/>
        <v>5.0105436889582473E-6</v>
      </c>
      <c r="DG340" s="59">
        <f t="shared" si="526"/>
        <v>5.7972691582648984E-2</v>
      </c>
      <c r="DH340" s="59">
        <f t="shared" si="527"/>
        <v>0.74156046596582059</v>
      </c>
      <c r="DI340" s="14">
        <f t="shared" si="528"/>
        <v>13565.327061985387</v>
      </c>
      <c r="DJ340" s="14">
        <f t="shared" si="529"/>
        <v>0.33906536347693927</v>
      </c>
      <c r="DK340" s="14">
        <f t="shared" si="530"/>
        <v>3923.0336992220109</v>
      </c>
      <c r="DL340" s="14">
        <f t="shared" si="531"/>
        <v>50181.673794587012</v>
      </c>
      <c r="DM340">
        <f t="shared" si="532"/>
        <v>46017.5151486619</v>
      </c>
      <c r="DN340" s="34">
        <f t="shared" si="533"/>
        <v>12102.199955999999</v>
      </c>
      <c r="DO340" s="34">
        <f t="shared" si="534"/>
        <v>0.30249449999999994</v>
      </c>
      <c r="DP340" s="34">
        <f t="shared" si="535"/>
        <v>3499.9036916078949</v>
      </c>
      <c r="DQ340" s="9">
        <f t="shared" si="536"/>
        <v>44769.185999999994</v>
      </c>
      <c r="DR340" s="59">
        <f t="shared" si="537"/>
        <v>0.20046183190784156</v>
      </c>
      <c r="DS340" s="59">
        <f t="shared" si="538"/>
        <v>5.0105436889582473E-6</v>
      </c>
      <c r="DT340" s="59">
        <f t="shared" si="539"/>
        <v>5.7972691582648977E-2</v>
      </c>
      <c r="DU340" s="59">
        <f t="shared" si="540"/>
        <v>0.74156046596582059</v>
      </c>
      <c r="DV340" s="14">
        <f t="shared" si="541"/>
        <v>9224.7553865476148</v>
      </c>
      <c r="DW340" s="14">
        <f t="shared" si="542"/>
        <v>0.23057277010966842</v>
      </c>
      <c r="DX340" s="14">
        <f t="shared" si="543"/>
        <v>2667.7592131132533</v>
      </c>
      <c r="DY340" s="14">
        <f t="shared" si="544"/>
        <v>34124.769976230928</v>
      </c>
      <c r="DZ340" s="34" t="e">
        <f t="shared" si="545"/>
        <v>#REF!</v>
      </c>
      <c r="EA340" s="34" t="e">
        <f t="shared" si="546"/>
        <v>#REF!</v>
      </c>
      <c r="EB340" s="34" t="e">
        <f t="shared" si="547"/>
        <v>#REF!</v>
      </c>
      <c r="EC340" s="34" t="e">
        <f t="shared" si="548"/>
        <v>#REF!</v>
      </c>
      <c r="ED340" s="34" t="e">
        <f t="shared" si="549"/>
        <v>#REF!</v>
      </c>
      <c r="EE340" s="59" t="e">
        <f t="shared" si="550"/>
        <v>#REF!</v>
      </c>
      <c r="EF340" s="59" t="e">
        <f t="shared" si="551"/>
        <v>#REF!</v>
      </c>
      <c r="EG340" s="59" t="e">
        <f t="shared" si="552"/>
        <v>#REF!</v>
      </c>
      <c r="EH340" s="59" t="e">
        <f t="shared" si="553"/>
        <v>#REF!</v>
      </c>
      <c r="EI340" s="14" t="e">
        <f t="shared" si="554"/>
        <v>#REF!</v>
      </c>
      <c r="EJ340" s="14" t="e">
        <f t="shared" si="555"/>
        <v>#REF!</v>
      </c>
      <c r="EK340" s="14" t="e">
        <f t="shared" si="556"/>
        <v>#REF!</v>
      </c>
      <c r="EL340" s="14" t="e">
        <f t="shared" si="557"/>
        <v>#REF!</v>
      </c>
      <c r="EM340" t="e">
        <f t="shared" si="558"/>
        <v>#REF!</v>
      </c>
      <c r="EN340" s="34" t="e">
        <f t="shared" si="559"/>
        <v>#REF!</v>
      </c>
      <c r="EO340" s="34" t="e">
        <f t="shared" si="560"/>
        <v>#REF!</v>
      </c>
      <c r="EP340" s="34" t="e">
        <f t="shared" si="561"/>
        <v>#REF!</v>
      </c>
      <c r="EQ340" s="34" t="e">
        <f t="shared" si="562"/>
        <v>#REF!</v>
      </c>
      <c r="ER340" s="59" t="e">
        <f t="shared" si="563"/>
        <v>#REF!</v>
      </c>
      <c r="ES340" s="59" t="e">
        <f t="shared" si="564"/>
        <v>#REF!</v>
      </c>
      <c r="ET340" s="59" t="e">
        <f t="shared" si="565"/>
        <v>#REF!</v>
      </c>
      <c r="EU340" s="59" t="e">
        <f t="shared" si="566"/>
        <v>#REF!</v>
      </c>
      <c r="EV340" s="14" t="e">
        <f t="shared" si="567"/>
        <v>#REF!</v>
      </c>
      <c r="EW340" s="14" t="e">
        <f t="shared" si="568"/>
        <v>#REF!</v>
      </c>
      <c r="EX340" s="14" t="e">
        <f t="shared" si="569"/>
        <v>#REF!</v>
      </c>
      <c r="EY340" s="14" t="e">
        <f t="shared" si="570"/>
        <v>#REF!</v>
      </c>
    </row>
    <row r="341" spans="1:155" x14ac:dyDescent="0.2">
      <c r="A341" s="17">
        <v>30012262</v>
      </c>
      <c r="B341" t="s">
        <v>62</v>
      </c>
      <c r="C341" t="s">
        <v>651</v>
      </c>
      <c r="D341" t="s">
        <v>652</v>
      </c>
      <c r="E341" t="s">
        <v>653</v>
      </c>
      <c r="F341" t="s">
        <v>66</v>
      </c>
      <c r="G341" t="s">
        <v>42</v>
      </c>
      <c r="H341" t="s">
        <v>654</v>
      </c>
      <c r="I341" t="s">
        <v>68</v>
      </c>
      <c r="J341" s="19" t="s">
        <v>69</v>
      </c>
      <c r="K341" t="s">
        <v>70</v>
      </c>
      <c r="L341">
        <v>1968</v>
      </c>
      <c r="M341">
        <f t="shared" si="479"/>
        <v>1968</v>
      </c>
      <c r="N341">
        <v>51</v>
      </c>
      <c r="O341" s="19">
        <f t="shared" si="480"/>
        <v>51</v>
      </c>
      <c r="P341" t="s">
        <v>80</v>
      </c>
      <c r="Q341" s="19" t="str">
        <f t="shared" si="481"/>
        <v>50-60</v>
      </c>
      <c r="R341" s="23">
        <v>307.5</v>
      </c>
      <c r="S341" s="15">
        <f t="shared" si="482"/>
        <v>0.3075</v>
      </c>
      <c r="T341">
        <v>30008925</v>
      </c>
      <c r="U341" t="s">
        <v>45</v>
      </c>
      <c r="V341" t="s">
        <v>46</v>
      </c>
      <c r="W341" t="s">
        <v>47</v>
      </c>
      <c r="X341" t="s">
        <v>88</v>
      </c>
      <c r="Y341" t="s">
        <v>216</v>
      </c>
      <c r="Z341" t="s">
        <v>655</v>
      </c>
      <c r="AA341" t="s">
        <v>656</v>
      </c>
      <c r="AB341" t="s">
        <v>261</v>
      </c>
      <c r="AC341">
        <v>1968</v>
      </c>
      <c r="AD341">
        <v>102</v>
      </c>
      <c r="AE341" t="str">
        <f t="shared" si="483"/>
        <v>&gt;80</v>
      </c>
      <c r="AF341">
        <v>-37.759190910000001</v>
      </c>
      <c r="AG341">
        <v>144.98086953000001</v>
      </c>
      <c r="AH341" t="s">
        <v>75</v>
      </c>
      <c r="AI341" t="s">
        <v>76</v>
      </c>
      <c r="AJ341" s="33" t="s">
        <v>526</v>
      </c>
      <c r="AL341" t="s">
        <v>48</v>
      </c>
      <c r="AM341" t="s">
        <v>86</v>
      </c>
      <c r="AN341">
        <v>220</v>
      </c>
      <c r="AO341" s="69">
        <v>4</v>
      </c>
      <c r="AP341">
        <v>2</v>
      </c>
      <c r="AQ341">
        <v>0</v>
      </c>
      <c r="AR341">
        <v>1</v>
      </c>
      <c r="AS341" s="82" t="str">
        <f t="shared" si="484"/>
        <v>Gw-0-1</v>
      </c>
      <c r="AT341" s="14">
        <f t="shared" si="485"/>
        <v>40008</v>
      </c>
      <c r="AU341" s="81">
        <f>VLOOKUP(C341,Bushfire_Vlookup!$F$2:$H$12575,3,FALSE)</f>
        <v>1</v>
      </c>
      <c r="AV341" s="14">
        <f>VLOOKUP(AS341,Safety_collateral_Vlookup!$J$3:$L$20,2,FALSE)</f>
        <v>11570.139925214824</v>
      </c>
      <c r="AW341" s="14">
        <f>VLOOKUP(AS341,Safety_collateral_Vlookup!$J$3:$L$20,3,FALSE)</f>
        <v>148000</v>
      </c>
      <c r="AX341" s="48">
        <f t="shared" si="486"/>
        <v>212950.94230020419</v>
      </c>
      <c r="AY341" s="49">
        <f t="shared" si="487"/>
        <v>23370</v>
      </c>
      <c r="AZ341" s="14">
        <v>76000</v>
      </c>
      <c r="BA341" s="16">
        <f t="shared" si="488"/>
        <v>9.1121498630810525</v>
      </c>
      <c r="BB341" t="e">
        <f>IF(BA341&lt;=#REF!,#REF!,IF(BA341&lt;=#REF!,#REF!,IF(BA341&lt;=#REF!,#REF!,IF(BA341&lt;=#REF!,#REF!,#REF!))))</f>
        <v>#REF!</v>
      </c>
      <c r="BC341" s="51">
        <v>4</v>
      </c>
      <c r="BD341" s="21">
        <v>70</v>
      </c>
      <c r="BE341" s="21">
        <v>6.4399999999999999E-2</v>
      </c>
      <c r="BF341" s="26">
        <f t="shared" si="489"/>
        <v>1524.3361262929234</v>
      </c>
      <c r="BG341" s="21">
        <v>7</v>
      </c>
      <c r="BH341" s="21">
        <f t="shared" si="490"/>
        <v>54.6</v>
      </c>
      <c r="BI341" s="28">
        <f t="shared" si="491"/>
        <v>2.2519960070400004E-2</v>
      </c>
      <c r="BJ341" s="27">
        <f t="shared" si="492"/>
        <v>2.2519960070400004E-2</v>
      </c>
      <c r="BK341" s="28">
        <f t="shared" si="493"/>
        <v>0.34525945935897445</v>
      </c>
      <c r="BL341" s="35">
        <f t="shared" si="494"/>
        <v>3.1460559353253168</v>
      </c>
      <c r="BM341" s="21" t="str">
        <f t="shared" si="495"/>
        <v>Cr4</v>
      </c>
      <c r="BN341" s="51">
        <v>4</v>
      </c>
      <c r="BO341" s="21">
        <v>1</v>
      </c>
      <c r="BP341" s="50" t="s">
        <v>5497</v>
      </c>
      <c r="BQ341" s="14">
        <v>40008</v>
      </c>
      <c r="BR341">
        <f>IFERROR(VLOOKUP(AO341,'Model Failure data- Lines'!$A$37:$E$41,3,FALSE),'Model Failure data- Lines'!$C$37)</f>
        <v>0.45419999999999999</v>
      </c>
      <c r="BS341" s="14">
        <f t="shared" si="496"/>
        <v>96722.317992752738</v>
      </c>
      <c r="BT341" s="34">
        <f t="shared" si="478"/>
        <v>20844.881351293316</v>
      </c>
      <c r="BU341" s="34">
        <f t="shared" si="497"/>
        <v>4.640099234086148</v>
      </c>
      <c r="BV341" s="54">
        <f t="shared" si="498"/>
        <v>75877.436641459426</v>
      </c>
      <c r="BW341">
        <f>IFERROR(VLOOKUP(AO341,'Model Failure data- Lines'!$A$37:$E$41,4,FALSE),'Model Failure data- Lines'!$D$37)</f>
        <v>0.40249999999999997</v>
      </c>
      <c r="BX341" s="14">
        <f t="shared" si="499"/>
        <v>85712.75427583218</v>
      </c>
      <c r="BY341" s="34">
        <f t="shared" si="500"/>
        <v>18592.600708151298</v>
      </c>
      <c r="BZ341" s="71">
        <f t="shared" si="501"/>
        <v>4.6100465244894071</v>
      </c>
      <c r="CA341" s="71">
        <f t="shared" si="502"/>
        <v>67120.153567680885</v>
      </c>
      <c r="CB341" s="56">
        <v>1</v>
      </c>
      <c r="CC341">
        <f>IFERROR(VLOOKUP(AO341,'Model Failure data- Lines'!$A$37:$E$41,5,FALSE),'Model Failure data- Lines'!$E$37)</f>
        <v>0.28349999999999997</v>
      </c>
      <c r="CD341" s="14">
        <f t="shared" si="503"/>
        <v>60371.592142107882</v>
      </c>
      <c r="CE341" s="34">
        <f t="shared" si="504"/>
        <v>14791.818617575869</v>
      </c>
      <c r="CF341" s="34">
        <f t="shared" si="505"/>
        <v>4.0814178231183433</v>
      </c>
      <c r="CG341" s="54">
        <f t="shared" si="506"/>
        <v>45579.773524532015</v>
      </c>
      <c r="CH341" t="e">
        <f>IFERROR(VLOOKUP(AO341,'Model Failure data- Lines'!#REF!,3,FALSE),'Model Failure data- Lines'!#REF!)</f>
        <v>#REF!</v>
      </c>
      <c r="CI341" s="14" t="e">
        <f t="shared" si="507"/>
        <v>#REF!</v>
      </c>
      <c r="CJ341" s="34">
        <f t="shared" si="508"/>
        <v>19993.8554379501</v>
      </c>
      <c r="CK341" s="34" t="e">
        <f t="shared" si="509"/>
        <v>#REF!</v>
      </c>
      <c r="CL341" s="54" t="e">
        <f t="shared" si="510"/>
        <v>#REF!</v>
      </c>
      <c r="CM341" t="e">
        <f>IFERROR(VLOOKUP(AO341,'Model Failure data- Lines'!#REF!,4,FALSE),'Model Failure data- Lines'!#REF!)</f>
        <v>#REF!</v>
      </c>
      <c r="CN341" s="14" t="e">
        <f t="shared" si="511"/>
        <v>#REF!</v>
      </c>
      <c r="CO341" s="34">
        <f t="shared" si="512"/>
        <v>17105.44524063529</v>
      </c>
      <c r="CP341" s="34" t="e">
        <f t="shared" si="513"/>
        <v>#REF!</v>
      </c>
      <c r="CQ341" s="54" t="e">
        <f t="shared" si="514"/>
        <v>#REF!</v>
      </c>
      <c r="CR341" t="e">
        <f>IFERROR(VLOOKUP(AO341,'Model Failure data- Lines'!#REF!,5,FALSE),'Model Failure data- Lines'!#REF!)</f>
        <v>#REF!</v>
      </c>
      <c r="CS341" s="14" t="e">
        <f t="shared" si="515"/>
        <v>#REF!</v>
      </c>
      <c r="CT341" s="34">
        <f t="shared" si="516"/>
        <v>12520.165035531561</v>
      </c>
      <c r="CU341" s="34" t="e">
        <f t="shared" si="517"/>
        <v>#REF!</v>
      </c>
      <c r="CV341" s="54" t="e">
        <f t="shared" si="518"/>
        <v>#REF!</v>
      </c>
      <c r="CW341" t="s">
        <v>261</v>
      </c>
      <c r="CY341">
        <v>1</v>
      </c>
      <c r="CZ341">
        <f t="shared" si="519"/>
        <v>67120.153567680885</v>
      </c>
      <c r="DA341" s="34">
        <f t="shared" si="520"/>
        <v>17182.135739999998</v>
      </c>
      <c r="DB341" s="34">
        <f t="shared" si="521"/>
        <v>0.42946749999999995</v>
      </c>
      <c r="DC341" s="34">
        <f t="shared" si="522"/>
        <v>4968.9990683321967</v>
      </c>
      <c r="DD341" s="9">
        <f t="shared" si="523"/>
        <v>63561.189999999995</v>
      </c>
      <c r="DE341" s="59">
        <f t="shared" si="524"/>
        <v>0.20046183190784156</v>
      </c>
      <c r="DF341" s="59">
        <f t="shared" si="525"/>
        <v>5.0105436889582473E-6</v>
      </c>
      <c r="DG341" s="59">
        <f t="shared" si="526"/>
        <v>5.7972691582648984E-2</v>
      </c>
      <c r="DH341" s="59">
        <f t="shared" si="527"/>
        <v>0.74156046596582059</v>
      </c>
      <c r="DI341" s="14">
        <f t="shared" si="528"/>
        <v>13455.028942112956</v>
      </c>
      <c r="DJ341" s="14">
        <f t="shared" si="529"/>
        <v>0.33630846186045182</v>
      </c>
      <c r="DK341" s="14">
        <f t="shared" si="530"/>
        <v>3891.1359617592007</v>
      </c>
      <c r="DL341" s="14">
        <f t="shared" si="531"/>
        <v>49773.652355346872</v>
      </c>
      <c r="DM341">
        <f t="shared" si="532"/>
        <v>45579.773524532015</v>
      </c>
      <c r="DN341" s="34">
        <f t="shared" si="533"/>
        <v>12102.199955999999</v>
      </c>
      <c r="DO341" s="34">
        <f t="shared" si="534"/>
        <v>0.30249449999999994</v>
      </c>
      <c r="DP341" s="34">
        <f t="shared" si="535"/>
        <v>3499.9036916078949</v>
      </c>
      <c r="DQ341" s="9">
        <f t="shared" si="536"/>
        <v>44769.185999999994</v>
      </c>
      <c r="DR341" s="59">
        <f t="shared" si="537"/>
        <v>0.20046183190784156</v>
      </c>
      <c r="DS341" s="59">
        <f t="shared" si="538"/>
        <v>5.0105436889582473E-6</v>
      </c>
      <c r="DT341" s="59">
        <f t="shared" si="539"/>
        <v>5.7972691582648977E-2</v>
      </c>
      <c r="DU341" s="59">
        <f t="shared" si="540"/>
        <v>0.74156046596582059</v>
      </c>
      <c r="DV341" s="14">
        <f t="shared" si="541"/>
        <v>9137.004898672225</v>
      </c>
      <c r="DW341" s="14">
        <f t="shared" si="542"/>
        <v>0.22837944657749007</v>
      </c>
      <c r="DX341" s="14">
        <f t="shared" si="543"/>
        <v>2642.3821529446841</v>
      </c>
      <c r="DY341" s="14">
        <f t="shared" si="544"/>
        <v>33800.158093468533</v>
      </c>
      <c r="DZ341" s="34" t="e">
        <f t="shared" si="545"/>
        <v>#REF!</v>
      </c>
      <c r="EA341" s="34" t="e">
        <f t="shared" si="546"/>
        <v>#REF!</v>
      </c>
      <c r="EB341" s="34" t="e">
        <f t="shared" si="547"/>
        <v>#REF!</v>
      </c>
      <c r="EC341" s="34" t="e">
        <f t="shared" si="548"/>
        <v>#REF!</v>
      </c>
      <c r="ED341" s="34" t="e">
        <f t="shared" si="549"/>
        <v>#REF!</v>
      </c>
      <c r="EE341" s="59" t="e">
        <f t="shared" si="550"/>
        <v>#REF!</v>
      </c>
      <c r="EF341" s="59" t="e">
        <f t="shared" si="551"/>
        <v>#REF!</v>
      </c>
      <c r="EG341" s="59" t="e">
        <f t="shared" si="552"/>
        <v>#REF!</v>
      </c>
      <c r="EH341" s="59" t="e">
        <f t="shared" si="553"/>
        <v>#REF!</v>
      </c>
      <c r="EI341" s="14" t="e">
        <f t="shared" si="554"/>
        <v>#REF!</v>
      </c>
      <c r="EJ341" s="14" t="e">
        <f t="shared" si="555"/>
        <v>#REF!</v>
      </c>
      <c r="EK341" s="14" t="e">
        <f t="shared" si="556"/>
        <v>#REF!</v>
      </c>
      <c r="EL341" s="14" t="e">
        <f t="shared" si="557"/>
        <v>#REF!</v>
      </c>
      <c r="EM341" t="e">
        <f t="shared" si="558"/>
        <v>#REF!</v>
      </c>
      <c r="EN341" s="34" t="e">
        <f t="shared" si="559"/>
        <v>#REF!</v>
      </c>
      <c r="EO341" s="34" t="e">
        <f t="shared" si="560"/>
        <v>#REF!</v>
      </c>
      <c r="EP341" s="34" t="e">
        <f t="shared" si="561"/>
        <v>#REF!</v>
      </c>
      <c r="EQ341" s="34" t="e">
        <f t="shared" si="562"/>
        <v>#REF!</v>
      </c>
      <c r="ER341" s="59" t="e">
        <f t="shared" si="563"/>
        <v>#REF!</v>
      </c>
      <c r="ES341" s="59" t="e">
        <f t="shared" si="564"/>
        <v>#REF!</v>
      </c>
      <c r="ET341" s="59" t="e">
        <f t="shared" si="565"/>
        <v>#REF!</v>
      </c>
      <c r="EU341" s="59" t="e">
        <f t="shared" si="566"/>
        <v>#REF!</v>
      </c>
      <c r="EV341" s="14" t="e">
        <f t="shared" si="567"/>
        <v>#REF!</v>
      </c>
      <c r="EW341" s="14" t="e">
        <f t="shared" si="568"/>
        <v>#REF!</v>
      </c>
      <c r="EX341" s="14" t="e">
        <f t="shared" si="569"/>
        <v>#REF!</v>
      </c>
      <c r="EY341" s="14" t="e">
        <f t="shared" si="570"/>
        <v>#REF!</v>
      </c>
    </row>
    <row r="342" spans="1:155" x14ac:dyDescent="0.2">
      <c r="A342" s="17">
        <v>30283241</v>
      </c>
      <c r="B342" t="s">
        <v>62</v>
      </c>
      <c r="C342" t="s">
        <v>3843</v>
      </c>
      <c r="D342" t="s">
        <v>3844</v>
      </c>
      <c r="E342" t="s">
        <v>3845</v>
      </c>
      <c r="F342" t="s">
        <v>66</v>
      </c>
      <c r="G342" t="s">
        <v>42</v>
      </c>
      <c r="H342" t="s">
        <v>4344</v>
      </c>
      <c r="I342" t="s">
        <v>68</v>
      </c>
      <c r="J342" s="19" t="s">
        <v>69</v>
      </c>
      <c r="K342" t="s">
        <v>70</v>
      </c>
      <c r="L342">
        <v>1968</v>
      </c>
      <c r="M342">
        <f t="shared" si="479"/>
        <v>1968</v>
      </c>
      <c r="N342">
        <v>51</v>
      </c>
      <c r="O342" s="19">
        <f t="shared" si="480"/>
        <v>51</v>
      </c>
      <c r="P342" t="s">
        <v>80</v>
      </c>
      <c r="Q342" s="19" t="str">
        <f t="shared" si="481"/>
        <v>50-60</v>
      </c>
      <c r="R342" s="23">
        <v>323.5</v>
      </c>
      <c r="S342" s="15">
        <f t="shared" si="482"/>
        <v>0.32350000000000001</v>
      </c>
      <c r="T342">
        <v>30041773</v>
      </c>
      <c r="U342" t="s">
        <v>45</v>
      </c>
      <c r="V342" t="s">
        <v>46</v>
      </c>
      <c r="W342" t="s">
        <v>47</v>
      </c>
      <c r="X342" t="s">
        <v>48</v>
      </c>
      <c r="Y342" t="s">
        <v>84</v>
      </c>
      <c r="Z342" t="s">
        <v>3847</v>
      </c>
      <c r="AA342" t="s">
        <v>3848</v>
      </c>
      <c r="AB342" t="s">
        <v>111</v>
      </c>
      <c r="AC342">
        <v>1968</v>
      </c>
      <c r="AD342">
        <v>102</v>
      </c>
      <c r="AE342" t="str">
        <f t="shared" si="483"/>
        <v>&gt;80</v>
      </c>
      <c r="AF342">
        <v>-37.761760240000001</v>
      </c>
      <c r="AG342">
        <v>144.98219159999999</v>
      </c>
      <c r="AH342" t="s">
        <v>75</v>
      </c>
      <c r="AI342" t="s">
        <v>76</v>
      </c>
      <c r="AJ342" s="33" t="s">
        <v>526</v>
      </c>
      <c r="AL342" t="s">
        <v>48</v>
      </c>
      <c r="AM342" t="s">
        <v>86</v>
      </c>
      <c r="AN342">
        <v>220</v>
      </c>
      <c r="AO342" s="69">
        <v>4</v>
      </c>
      <c r="AP342">
        <v>2</v>
      </c>
      <c r="AQ342">
        <v>0</v>
      </c>
      <c r="AR342">
        <v>1</v>
      </c>
      <c r="AS342" s="82" t="str">
        <f t="shared" si="484"/>
        <v>Gw-0-1</v>
      </c>
      <c r="AT342" s="14">
        <f t="shared" si="485"/>
        <v>40008</v>
      </c>
      <c r="AU342" s="81">
        <f>VLOOKUP(C342,Bushfire_Vlookup!$F$2:$H$12575,3,FALSE)</f>
        <v>1</v>
      </c>
      <c r="AV342" s="14">
        <f>VLOOKUP(AS342,Safety_collateral_Vlookup!$J$3:$L$20,2,FALSE)</f>
        <v>11570.139925214824</v>
      </c>
      <c r="AW342" s="14">
        <f>VLOOKUP(AS342,Safety_collateral_Vlookup!$J$3:$L$20,3,FALSE)</f>
        <v>148000</v>
      </c>
      <c r="AX342" s="48">
        <f t="shared" si="486"/>
        <v>212950.94230020419</v>
      </c>
      <c r="AY342" s="49">
        <f t="shared" si="487"/>
        <v>24586</v>
      </c>
      <c r="AZ342" s="14">
        <v>76000</v>
      </c>
      <c r="BA342" s="16">
        <f t="shared" si="488"/>
        <v>8.6614716627431942</v>
      </c>
      <c r="BB342" t="e">
        <f>IF(BA342&lt;=#REF!,#REF!,IF(BA342&lt;=#REF!,#REF!,IF(BA342&lt;=#REF!,#REF!,IF(BA342&lt;=#REF!,#REF!,#REF!))))</f>
        <v>#REF!</v>
      </c>
      <c r="BC342" s="51">
        <v>4</v>
      </c>
      <c r="BD342" s="21">
        <v>70</v>
      </c>
      <c r="BE342" s="21">
        <v>6.4399999999999999E-2</v>
      </c>
      <c r="BF342" s="26">
        <f t="shared" si="489"/>
        <v>1603.6511767667016</v>
      </c>
      <c r="BG342" s="21">
        <v>7</v>
      </c>
      <c r="BH342" s="21">
        <f t="shared" si="490"/>
        <v>54.6</v>
      </c>
      <c r="BI342" s="28">
        <f t="shared" si="491"/>
        <v>2.2519960070400004E-2</v>
      </c>
      <c r="BJ342" s="27">
        <f t="shared" si="492"/>
        <v>2.2519960070400004E-2</v>
      </c>
      <c r="BK342" s="28">
        <f t="shared" si="493"/>
        <v>0.3452594593589744</v>
      </c>
      <c r="BL342" s="35">
        <f t="shared" si="494"/>
        <v>2.9904550235317924</v>
      </c>
      <c r="BM342" s="21" t="str">
        <f t="shared" si="495"/>
        <v>Cr3</v>
      </c>
      <c r="BN342" s="51">
        <v>3</v>
      </c>
      <c r="BO342" s="21">
        <v>1</v>
      </c>
      <c r="BP342" s="50" t="s">
        <v>5497</v>
      </c>
      <c r="BQ342" s="14">
        <v>40008</v>
      </c>
      <c r="BR342">
        <f>IFERROR(VLOOKUP(AO342,'Model Failure data- Lines'!$A$37:$E$41,3,FALSE),'Model Failure data- Lines'!$C$37)</f>
        <v>0.45419999999999999</v>
      </c>
      <c r="BS342" s="14">
        <f t="shared" si="496"/>
        <v>96722.317992752738</v>
      </c>
      <c r="BT342" s="34">
        <f t="shared" si="478"/>
        <v>21929.493063880935</v>
      </c>
      <c r="BU342" s="34">
        <f t="shared" si="497"/>
        <v>4.4106043724311919</v>
      </c>
      <c r="BV342" s="54">
        <f t="shared" si="498"/>
        <v>74792.824928871807</v>
      </c>
      <c r="BW342">
        <f>IFERROR(VLOOKUP(AO342,'Model Failure data- Lines'!$A$37:$E$41,4,FALSE),'Model Failure data- Lines'!$D$37)</f>
        <v>0.40249999999999997</v>
      </c>
      <c r="BX342" s="14">
        <f t="shared" si="499"/>
        <v>85712.75427583218</v>
      </c>
      <c r="BY342" s="34">
        <f t="shared" si="500"/>
        <v>19560.020582396566</v>
      </c>
      <c r="BZ342" s="71">
        <f t="shared" si="501"/>
        <v>4.3820380410525281</v>
      </c>
      <c r="CA342" s="71">
        <f t="shared" si="502"/>
        <v>66152.733693435614</v>
      </c>
      <c r="CB342" s="56">
        <v>1</v>
      </c>
      <c r="CC342">
        <f>IFERROR(VLOOKUP(AO342,'Model Failure data- Lines'!$A$37:$E$41,5,FALSE),'Model Failure data- Lines'!$E$37)</f>
        <v>0.28349999999999997</v>
      </c>
      <c r="CD342" s="14">
        <f t="shared" si="503"/>
        <v>60371.592142107882</v>
      </c>
      <c r="CE342" s="34">
        <f t="shared" si="504"/>
        <v>15561.474220441605</v>
      </c>
      <c r="CF342" s="34">
        <f t="shared" si="505"/>
        <v>3.8795548086828147</v>
      </c>
      <c r="CG342" s="54">
        <f t="shared" si="506"/>
        <v>44810.117921666279</v>
      </c>
      <c r="CH342" t="e">
        <f>IFERROR(VLOOKUP(AO342,'Model Failure data- Lines'!#REF!,3,FALSE),'Model Failure data- Lines'!#REF!)</f>
        <v>#REF!</v>
      </c>
      <c r="CI342" s="14" t="e">
        <f t="shared" si="507"/>
        <v>#REF!</v>
      </c>
      <c r="CJ342" s="34">
        <f t="shared" si="508"/>
        <v>21034.186127404413</v>
      </c>
      <c r="CK342" s="34" t="e">
        <f t="shared" si="509"/>
        <v>#REF!</v>
      </c>
      <c r="CL342" s="54" t="e">
        <f t="shared" si="510"/>
        <v>#REF!</v>
      </c>
      <c r="CM342" t="e">
        <f>IFERROR(VLOOKUP(AO342,'Model Failure data- Lines'!#REF!,4,FALSE),'Model Failure data- Lines'!#REF!)</f>
        <v>#REF!</v>
      </c>
      <c r="CN342" s="14" t="e">
        <f t="shared" si="511"/>
        <v>#REF!</v>
      </c>
      <c r="CO342" s="34">
        <f t="shared" si="512"/>
        <v>17995.484667790301</v>
      </c>
      <c r="CP342" s="34" t="e">
        <f t="shared" si="513"/>
        <v>#REF!</v>
      </c>
      <c r="CQ342" s="54" t="e">
        <f t="shared" si="514"/>
        <v>#REF!</v>
      </c>
      <c r="CR342" t="e">
        <f>IFERROR(VLOOKUP(AO342,'Model Failure data- Lines'!#REF!,5,FALSE),'Model Failure data- Lines'!#REF!)</f>
        <v>#REF!</v>
      </c>
      <c r="CS342" s="14" t="e">
        <f t="shared" si="515"/>
        <v>#REF!</v>
      </c>
      <c r="CT342" s="34">
        <f t="shared" si="516"/>
        <v>13171.620777217755</v>
      </c>
      <c r="CU342" s="34" t="e">
        <f t="shared" si="517"/>
        <v>#REF!</v>
      </c>
      <c r="CV342" s="54" t="e">
        <f t="shared" si="518"/>
        <v>#REF!</v>
      </c>
      <c r="CW342" t="s">
        <v>111</v>
      </c>
      <c r="CY342">
        <v>1</v>
      </c>
      <c r="CZ342">
        <f t="shared" si="519"/>
        <v>66152.733693435614</v>
      </c>
      <c r="DA342" s="34">
        <f t="shared" si="520"/>
        <v>17182.135739999998</v>
      </c>
      <c r="DB342" s="34">
        <f t="shared" si="521"/>
        <v>0.42946749999999995</v>
      </c>
      <c r="DC342" s="34">
        <f t="shared" si="522"/>
        <v>4968.9990683321967</v>
      </c>
      <c r="DD342" s="9">
        <f t="shared" si="523"/>
        <v>63561.189999999995</v>
      </c>
      <c r="DE342" s="59">
        <f t="shared" si="524"/>
        <v>0.20046183190784156</v>
      </c>
      <c r="DF342" s="59">
        <f t="shared" si="525"/>
        <v>5.0105436889582473E-6</v>
      </c>
      <c r="DG342" s="59">
        <f t="shared" si="526"/>
        <v>5.7972691582648984E-2</v>
      </c>
      <c r="DH342" s="59">
        <f t="shared" si="527"/>
        <v>0.74156046596582059</v>
      </c>
      <c r="DI342" s="14">
        <f t="shared" si="528"/>
        <v>13261.098181897696</v>
      </c>
      <c r="DJ342" s="14">
        <f t="shared" si="529"/>
        <v>0.33146116231497941</v>
      </c>
      <c r="DK342" s="14">
        <f t="shared" si="530"/>
        <v>3835.0520277586543</v>
      </c>
      <c r="DL342" s="14">
        <f t="shared" si="531"/>
        <v>49056.252022616958</v>
      </c>
      <c r="DM342">
        <f t="shared" si="532"/>
        <v>44810.117921666279</v>
      </c>
      <c r="DN342" s="34">
        <f t="shared" si="533"/>
        <v>12102.199955999999</v>
      </c>
      <c r="DO342" s="34">
        <f t="shared" si="534"/>
        <v>0.30249449999999994</v>
      </c>
      <c r="DP342" s="34">
        <f t="shared" si="535"/>
        <v>3499.9036916078949</v>
      </c>
      <c r="DQ342" s="9">
        <f t="shared" si="536"/>
        <v>44769.185999999994</v>
      </c>
      <c r="DR342" s="59">
        <f t="shared" si="537"/>
        <v>0.20046183190784156</v>
      </c>
      <c r="DS342" s="59">
        <f t="shared" si="538"/>
        <v>5.0105436889582473E-6</v>
      </c>
      <c r="DT342" s="59">
        <f t="shared" si="539"/>
        <v>5.7972691582648977E-2</v>
      </c>
      <c r="DU342" s="59">
        <f t="shared" si="540"/>
        <v>0.74156046596582059</v>
      </c>
      <c r="DV342" s="14">
        <f t="shared" si="541"/>
        <v>8982.7183265836247</v>
      </c>
      <c r="DW342" s="14">
        <f t="shared" si="542"/>
        <v>0.2245230535538798</v>
      </c>
      <c r="DX342" s="14">
        <f t="shared" si="543"/>
        <v>2597.763146054891</v>
      </c>
      <c r="DY342" s="14">
        <f t="shared" si="544"/>
        <v>33229.411925974215</v>
      </c>
      <c r="DZ342" s="34" t="e">
        <f t="shared" si="545"/>
        <v>#REF!</v>
      </c>
      <c r="EA342" s="34" t="e">
        <f t="shared" si="546"/>
        <v>#REF!</v>
      </c>
      <c r="EB342" s="34" t="e">
        <f t="shared" si="547"/>
        <v>#REF!</v>
      </c>
      <c r="EC342" s="34" t="e">
        <f t="shared" si="548"/>
        <v>#REF!</v>
      </c>
      <c r="ED342" s="34" t="e">
        <f t="shared" si="549"/>
        <v>#REF!</v>
      </c>
      <c r="EE342" s="59" t="e">
        <f t="shared" si="550"/>
        <v>#REF!</v>
      </c>
      <c r="EF342" s="59" t="e">
        <f t="shared" si="551"/>
        <v>#REF!</v>
      </c>
      <c r="EG342" s="59" t="e">
        <f t="shared" si="552"/>
        <v>#REF!</v>
      </c>
      <c r="EH342" s="59" t="e">
        <f t="shared" si="553"/>
        <v>#REF!</v>
      </c>
      <c r="EI342" s="14" t="e">
        <f t="shared" si="554"/>
        <v>#REF!</v>
      </c>
      <c r="EJ342" s="14" t="e">
        <f t="shared" si="555"/>
        <v>#REF!</v>
      </c>
      <c r="EK342" s="14" t="e">
        <f t="shared" si="556"/>
        <v>#REF!</v>
      </c>
      <c r="EL342" s="14" t="e">
        <f t="shared" si="557"/>
        <v>#REF!</v>
      </c>
      <c r="EM342" t="e">
        <f t="shared" si="558"/>
        <v>#REF!</v>
      </c>
      <c r="EN342" s="34" t="e">
        <f t="shared" si="559"/>
        <v>#REF!</v>
      </c>
      <c r="EO342" s="34" t="e">
        <f t="shared" si="560"/>
        <v>#REF!</v>
      </c>
      <c r="EP342" s="34" t="e">
        <f t="shared" si="561"/>
        <v>#REF!</v>
      </c>
      <c r="EQ342" s="34" t="e">
        <f t="shared" si="562"/>
        <v>#REF!</v>
      </c>
      <c r="ER342" s="59" t="e">
        <f t="shared" si="563"/>
        <v>#REF!</v>
      </c>
      <c r="ES342" s="59" t="e">
        <f t="shared" si="564"/>
        <v>#REF!</v>
      </c>
      <c r="ET342" s="59" t="e">
        <f t="shared" si="565"/>
        <v>#REF!</v>
      </c>
      <c r="EU342" s="59" t="e">
        <f t="shared" si="566"/>
        <v>#REF!</v>
      </c>
      <c r="EV342" s="14" t="e">
        <f t="shared" si="567"/>
        <v>#REF!</v>
      </c>
      <c r="EW342" s="14" t="e">
        <f t="shared" si="568"/>
        <v>#REF!</v>
      </c>
      <c r="EX342" s="14" t="e">
        <f t="shared" si="569"/>
        <v>#REF!</v>
      </c>
      <c r="EY342" s="14" t="e">
        <f t="shared" si="570"/>
        <v>#REF!</v>
      </c>
    </row>
    <row r="343" spans="1:155" x14ac:dyDescent="0.2">
      <c r="A343" s="17">
        <v>30021852</v>
      </c>
      <c r="B343" t="s">
        <v>62</v>
      </c>
      <c r="C343" t="s">
        <v>901</v>
      </c>
      <c r="D343" t="s">
        <v>902</v>
      </c>
      <c r="E343" t="s">
        <v>903</v>
      </c>
      <c r="F343" t="s">
        <v>66</v>
      </c>
      <c r="G343" t="s">
        <v>42</v>
      </c>
      <c r="H343" t="s">
        <v>904</v>
      </c>
      <c r="I343" t="s">
        <v>68</v>
      </c>
      <c r="J343" s="19" t="s">
        <v>69</v>
      </c>
      <c r="K343" t="s">
        <v>70</v>
      </c>
      <c r="L343">
        <v>1968</v>
      </c>
      <c r="M343">
        <f t="shared" si="479"/>
        <v>1968</v>
      </c>
      <c r="N343">
        <v>51</v>
      </c>
      <c r="O343" s="19">
        <f t="shared" si="480"/>
        <v>51</v>
      </c>
      <c r="P343" t="s">
        <v>80</v>
      </c>
      <c r="Q343" s="19" t="str">
        <f t="shared" si="481"/>
        <v>50-60</v>
      </c>
      <c r="R343" s="23">
        <v>265.5</v>
      </c>
      <c r="S343" s="15">
        <f t="shared" si="482"/>
        <v>0.26550000000000001</v>
      </c>
      <c r="T343">
        <v>30074587</v>
      </c>
      <c r="U343" t="s">
        <v>45</v>
      </c>
      <c r="V343" t="s">
        <v>46</v>
      </c>
      <c r="W343" s="20" t="s">
        <v>87</v>
      </c>
      <c r="X343" t="s">
        <v>88</v>
      </c>
      <c r="Y343" t="s">
        <v>154</v>
      </c>
      <c r="Z343" t="s">
        <v>905</v>
      </c>
      <c r="AA343" t="s">
        <v>906</v>
      </c>
      <c r="AB343" t="s">
        <v>506</v>
      </c>
      <c r="AC343">
        <v>1968</v>
      </c>
      <c r="AD343">
        <v>102</v>
      </c>
      <c r="AE343" t="str">
        <f t="shared" si="483"/>
        <v>&gt;80</v>
      </c>
      <c r="AF343">
        <v>-37.764459350000003</v>
      </c>
      <c r="AG343">
        <v>144.98357025000001</v>
      </c>
      <c r="AH343" t="s">
        <v>75</v>
      </c>
      <c r="AI343" t="s">
        <v>76</v>
      </c>
      <c r="AJ343" s="33" t="s">
        <v>526</v>
      </c>
      <c r="AL343" t="s">
        <v>48</v>
      </c>
      <c r="AM343" t="s">
        <v>86</v>
      </c>
      <c r="AN343">
        <v>220</v>
      </c>
      <c r="AO343" s="69">
        <v>4</v>
      </c>
      <c r="AP343">
        <v>2</v>
      </c>
      <c r="AQ343">
        <v>0</v>
      </c>
      <c r="AR343">
        <v>2</v>
      </c>
      <c r="AS343" s="82" t="str">
        <f t="shared" si="484"/>
        <v>Gw-0-2</v>
      </c>
      <c r="AT343" s="14">
        <f t="shared" si="485"/>
        <v>40008</v>
      </c>
      <c r="AU343" s="81">
        <f>VLOOKUP(C343,Bushfire_Vlookup!$F$2:$H$12575,3,FALSE)</f>
        <v>1</v>
      </c>
      <c r="AV343" s="14">
        <f>VLOOKUP(AS343,Safety_collateral_Vlookup!$J$3:$L$20,2,FALSE)</f>
        <v>93570.139925214826</v>
      </c>
      <c r="AW343" s="14">
        <f>VLOOKUP(AS343,Safety_collateral_Vlookup!$J$3:$L$20,3,FALSE)</f>
        <v>550000</v>
      </c>
      <c r="AX343" s="48">
        <f t="shared" si="486"/>
        <v>729378.94230020419</v>
      </c>
      <c r="AY343" s="49">
        <f t="shared" si="487"/>
        <v>20178</v>
      </c>
      <c r="AZ343" s="14">
        <v>76000</v>
      </c>
      <c r="BA343" s="16">
        <f t="shared" si="488"/>
        <v>36.147236708306281</v>
      </c>
      <c r="BB343" t="e">
        <f>IF(BA343&lt;=#REF!,#REF!,IF(BA343&lt;=#REF!,#REF!,IF(BA343&lt;=#REF!,#REF!,IF(BA343&lt;=#REF!,#REF!,#REF!))))</f>
        <v>#REF!</v>
      </c>
      <c r="BC343" s="51">
        <v>5</v>
      </c>
      <c r="BD343" s="21">
        <v>70</v>
      </c>
      <c r="BE343" s="21">
        <v>6.4399999999999999E-2</v>
      </c>
      <c r="BF343" s="26">
        <f t="shared" si="489"/>
        <v>1316.1341187992559</v>
      </c>
      <c r="BG343" s="21">
        <v>7</v>
      </c>
      <c r="BH343" s="21">
        <f t="shared" si="490"/>
        <v>54.6</v>
      </c>
      <c r="BI343" s="28">
        <f t="shared" si="491"/>
        <v>2.2519960070400004E-2</v>
      </c>
      <c r="BJ343" s="27">
        <f t="shared" si="492"/>
        <v>2.2519960070400004E-2</v>
      </c>
      <c r="BK343" s="28">
        <f t="shared" si="493"/>
        <v>0.3452594593589744</v>
      </c>
      <c r="BL343" s="35">
        <f t="shared" si="494"/>
        <v>12.480175403230701</v>
      </c>
      <c r="BM343" s="21" t="str">
        <f t="shared" si="495"/>
        <v>Cr5</v>
      </c>
      <c r="BN343" s="51">
        <v>5</v>
      </c>
      <c r="BO343" s="21">
        <v>1</v>
      </c>
      <c r="BP343" s="50" t="s">
        <v>5497</v>
      </c>
      <c r="BQ343" s="14">
        <v>40008</v>
      </c>
      <c r="BR343">
        <f>IFERROR(VLOOKUP(AO343,'Model Failure data- Lines'!$A$37:$E$41,3,FALSE),'Model Failure data- Lines'!$C$37)</f>
        <v>0.45419999999999999</v>
      </c>
      <c r="BS343" s="14">
        <f t="shared" si="496"/>
        <v>331283.91559275275</v>
      </c>
      <c r="BT343" s="34">
        <f t="shared" si="478"/>
        <v>17997.775605750812</v>
      </c>
      <c r="BU343" s="34">
        <f t="shared" si="497"/>
        <v>18.406936659822446</v>
      </c>
      <c r="BV343" s="54">
        <f t="shared" si="498"/>
        <v>313286.13998700195</v>
      </c>
      <c r="BW343">
        <f>IFERROR(VLOOKUP(AO343,'Model Failure data- Lines'!$A$37:$E$41,4,FALSE),'Model Failure data- Lines'!$D$37)</f>
        <v>0.40249999999999997</v>
      </c>
      <c r="BX343" s="14">
        <f t="shared" si="499"/>
        <v>293575.02427583217</v>
      </c>
      <c r="BY343" s="34">
        <f t="shared" si="500"/>
        <v>16053.123538257461</v>
      </c>
      <c r="BZ343" s="71">
        <f t="shared" si="501"/>
        <v>18.287719743524708</v>
      </c>
      <c r="CA343" s="71">
        <f t="shared" si="502"/>
        <v>277521.90073757473</v>
      </c>
      <c r="CB343" s="56">
        <v>1</v>
      </c>
      <c r="CC343">
        <f>IFERROR(VLOOKUP(AO343,'Model Failure data- Lines'!$A$37:$E$41,5,FALSE),'Model Failure data- Lines'!$E$37)</f>
        <v>0.28349999999999997</v>
      </c>
      <c r="CD343" s="14">
        <f t="shared" si="503"/>
        <v>206778.93014210786</v>
      </c>
      <c r="CE343" s="34">
        <f t="shared" si="504"/>
        <v>12771.47266005331</v>
      </c>
      <c r="CF343" s="34">
        <f t="shared" si="505"/>
        <v>16.190688078507364</v>
      </c>
      <c r="CG343" s="54">
        <f t="shared" si="506"/>
        <v>194007.45748205454</v>
      </c>
      <c r="CH343" t="e">
        <f>IFERROR(VLOOKUP(AO343,'Model Failure data- Lines'!#REF!,3,FALSE),'Model Failure data- Lines'!#REF!)</f>
        <v>#REF!</v>
      </c>
      <c r="CI343" s="14" t="e">
        <f t="shared" si="507"/>
        <v>#REF!</v>
      </c>
      <c r="CJ343" s="34">
        <f t="shared" si="508"/>
        <v>17262.987378132526</v>
      </c>
      <c r="CK343" s="34" t="e">
        <f t="shared" si="509"/>
        <v>#REF!</v>
      </c>
      <c r="CL343" s="54" t="e">
        <f t="shared" si="510"/>
        <v>#REF!</v>
      </c>
      <c r="CM343" t="e">
        <f>IFERROR(VLOOKUP(AO343,'Model Failure data- Lines'!#REF!,4,FALSE),'Model Failure data- Lines'!#REF!)</f>
        <v>#REF!</v>
      </c>
      <c r="CN343" s="14" t="e">
        <f t="shared" si="511"/>
        <v>#REF!</v>
      </c>
      <c r="CO343" s="34">
        <f t="shared" si="512"/>
        <v>14769.091744353398</v>
      </c>
      <c r="CP343" s="34" t="e">
        <f t="shared" si="513"/>
        <v>#REF!</v>
      </c>
      <c r="CQ343" s="54" t="e">
        <f t="shared" si="514"/>
        <v>#REF!</v>
      </c>
      <c r="CR343" t="e">
        <f>IFERROR(VLOOKUP(AO343,'Model Failure data- Lines'!#REF!,5,FALSE),'Model Failure data- Lines'!#REF!)</f>
        <v>#REF!</v>
      </c>
      <c r="CS343" s="14" t="e">
        <f t="shared" si="515"/>
        <v>#REF!</v>
      </c>
      <c r="CT343" s="34">
        <f t="shared" si="516"/>
        <v>10810.093713605298</v>
      </c>
      <c r="CU343" s="34" t="e">
        <f t="shared" si="517"/>
        <v>#REF!</v>
      </c>
      <c r="CV343" s="54" t="e">
        <f t="shared" si="518"/>
        <v>#REF!</v>
      </c>
      <c r="CW343" t="s">
        <v>506</v>
      </c>
      <c r="CY343">
        <v>1</v>
      </c>
      <c r="CZ343">
        <f t="shared" si="519"/>
        <v>277521.90073757467</v>
      </c>
      <c r="DA343" s="34">
        <f t="shared" si="520"/>
        <v>17182.135739999998</v>
      </c>
      <c r="DB343" s="34">
        <f t="shared" si="521"/>
        <v>0.42946749999999995</v>
      </c>
      <c r="DC343" s="34">
        <f t="shared" si="522"/>
        <v>40185.334068332195</v>
      </c>
      <c r="DD343" s="9">
        <f t="shared" si="523"/>
        <v>236207.12499999997</v>
      </c>
      <c r="DE343" s="59">
        <f t="shared" si="524"/>
        <v>5.8527239442059287E-2</v>
      </c>
      <c r="DF343" s="59">
        <f t="shared" si="525"/>
        <v>1.4628884083698083E-6</v>
      </c>
      <c r="DG343" s="59">
        <f t="shared" si="526"/>
        <v>0.13688267306613777</v>
      </c>
      <c r="DH343" s="59">
        <f t="shared" si="527"/>
        <v>0.80458862460339453</v>
      </c>
      <c r="DI343" s="14">
        <f t="shared" si="528"/>
        <v>16242.590734883446</v>
      </c>
      <c r="DJ343" s="14">
        <f t="shared" si="529"/>
        <v>0.40598357165775456</v>
      </c>
      <c r="DK343" s="14">
        <f t="shared" si="530"/>
        <v>37987.939607354579</v>
      </c>
      <c r="DL343" s="14">
        <f t="shared" si="531"/>
        <v>223290.96441176502</v>
      </c>
      <c r="DM343">
        <f t="shared" si="532"/>
        <v>194007.45748205454</v>
      </c>
      <c r="DN343" s="34">
        <f t="shared" si="533"/>
        <v>12102.199955999999</v>
      </c>
      <c r="DO343" s="34">
        <f t="shared" si="534"/>
        <v>0.30249449999999994</v>
      </c>
      <c r="DP343" s="34">
        <f t="shared" si="535"/>
        <v>28304.45269160789</v>
      </c>
      <c r="DQ343" s="9">
        <f t="shared" si="536"/>
        <v>166371.97499999998</v>
      </c>
      <c r="DR343" s="59">
        <f t="shared" si="537"/>
        <v>5.8527239442059294E-2</v>
      </c>
      <c r="DS343" s="59">
        <f t="shared" si="538"/>
        <v>1.4628884083698083E-6</v>
      </c>
      <c r="DT343" s="59">
        <f t="shared" si="539"/>
        <v>0.13688267306613777</v>
      </c>
      <c r="DU343" s="59">
        <f t="shared" si="540"/>
        <v>0.80458862460339464</v>
      </c>
      <c r="DV343" s="14">
        <f t="shared" si="541"/>
        <v>11354.720917597346</v>
      </c>
      <c r="DW343" s="14">
        <f t="shared" si="542"/>
        <v>0.283811260687796</v>
      </c>
      <c r="DX343" s="14">
        <f t="shared" si="543"/>
        <v>26556.259374908695</v>
      </c>
      <c r="DY343" s="14">
        <f t="shared" si="544"/>
        <v>156096.19337828783</v>
      </c>
      <c r="DZ343" s="34" t="e">
        <f t="shared" si="545"/>
        <v>#REF!</v>
      </c>
      <c r="EA343" s="34" t="e">
        <f t="shared" si="546"/>
        <v>#REF!</v>
      </c>
      <c r="EB343" s="34" t="e">
        <f t="shared" si="547"/>
        <v>#REF!</v>
      </c>
      <c r="EC343" s="34" t="e">
        <f t="shared" si="548"/>
        <v>#REF!</v>
      </c>
      <c r="ED343" s="34" t="e">
        <f t="shared" si="549"/>
        <v>#REF!</v>
      </c>
      <c r="EE343" s="59" t="e">
        <f t="shared" si="550"/>
        <v>#REF!</v>
      </c>
      <c r="EF343" s="59" t="e">
        <f t="shared" si="551"/>
        <v>#REF!</v>
      </c>
      <c r="EG343" s="59" t="e">
        <f t="shared" si="552"/>
        <v>#REF!</v>
      </c>
      <c r="EH343" s="59" t="e">
        <f t="shared" si="553"/>
        <v>#REF!</v>
      </c>
      <c r="EI343" s="14" t="e">
        <f t="shared" si="554"/>
        <v>#REF!</v>
      </c>
      <c r="EJ343" s="14" t="e">
        <f t="shared" si="555"/>
        <v>#REF!</v>
      </c>
      <c r="EK343" s="14" t="e">
        <f t="shared" si="556"/>
        <v>#REF!</v>
      </c>
      <c r="EL343" s="14" t="e">
        <f t="shared" si="557"/>
        <v>#REF!</v>
      </c>
      <c r="EM343" t="e">
        <f t="shared" si="558"/>
        <v>#REF!</v>
      </c>
      <c r="EN343" s="34" t="e">
        <f t="shared" si="559"/>
        <v>#REF!</v>
      </c>
      <c r="EO343" s="34" t="e">
        <f t="shared" si="560"/>
        <v>#REF!</v>
      </c>
      <c r="EP343" s="34" t="e">
        <f t="shared" si="561"/>
        <v>#REF!</v>
      </c>
      <c r="EQ343" s="34" t="e">
        <f t="shared" si="562"/>
        <v>#REF!</v>
      </c>
      <c r="ER343" s="59" t="e">
        <f t="shared" si="563"/>
        <v>#REF!</v>
      </c>
      <c r="ES343" s="59" t="e">
        <f t="shared" si="564"/>
        <v>#REF!</v>
      </c>
      <c r="ET343" s="59" t="e">
        <f t="shared" si="565"/>
        <v>#REF!</v>
      </c>
      <c r="EU343" s="59" t="e">
        <f t="shared" si="566"/>
        <v>#REF!</v>
      </c>
      <c r="EV343" s="14" t="e">
        <f t="shared" si="567"/>
        <v>#REF!</v>
      </c>
      <c r="EW343" s="14" t="e">
        <f t="shared" si="568"/>
        <v>#REF!</v>
      </c>
      <c r="EX343" s="14" t="e">
        <f t="shared" si="569"/>
        <v>#REF!</v>
      </c>
      <c r="EY343" s="14" t="e">
        <f t="shared" si="570"/>
        <v>#REF!</v>
      </c>
    </row>
    <row r="344" spans="1:155" x14ac:dyDescent="0.2">
      <c r="A344" s="17">
        <v>30235594</v>
      </c>
      <c r="B344" t="s">
        <v>62</v>
      </c>
      <c r="C344" t="s">
        <v>2255</v>
      </c>
      <c r="D344" t="s">
        <v>2256</v>
      </c>
      <c r="E344" t="s">
        <v>2257</v>
      </c>
      <c r="F344" t="s">
        <v>66</v>
      </c>
      <c r="G344" t="s">
        <v>42</v>
      </c>
      <c r="H344" t="s">
        <v>3978</v>
      </c>
      <c r="I344" t="s">
        <v>68</v>
      </c>
      <c r="J344" s="19" t="s">
        <v>69</v>
      </c>
      <c r="K344" t="s">
        <v>70</v>
      </c>
      <c r="L344">
        <v>1968</v>
      </c>
      <c r="M344">
        <f t="shared" si="479"/>
        <v>1968</v>
      </c>
      <c r="N344">
        <v>51</v>
      </c>
      <c r="O344" s="19">
        <f t="shared" si="480"/>
        <v>51</v>
      </c>
      <c r="P344" t="s">
        <v>80</v>
      </c>
      <c r="Q344" s="19" t="str">
        <f t="shared" si="481"/>
        <v>50-60</v>
      </c>
      <c r="R344" s="23">
        <v>256.3</v>
      </c>
      <c r="S344" s="15">
        <f t="shared" si="482"/>
        <v>0.25630000000000003</v>
      </c>
      <c r="T344">
        <v>30360531</v>
      </c>
      <c r="U344" t="s">
        <v>45</v>
      </c>
      <c r="V344" t="s">
        <v>46</v>
      </c>
      <c r="W344" s="20" t="s">
        <v>87</v>
      </c>
      <c r="X344" t="s">
        <v>88</v>
      </c>
      <c r="Y344" t="s">
        <v>154</v>
      </c>
      <c r="Z344" t="s">
        <v>2259</v>
      </c>
      <c r="AA344" t="s">
        <v>2260</v>
      </c>
      <c r="AB344" t="s">
        <v>142</v>
      </c>
      <c r="AC344">
        <v>1968</v>
      </c>
      <c r="AD344">
        <v>102</v>
      </c>
      <c r="AE344" t="str">
        <f t="shared" si="483"/>
        <v>&gt;80</v>
      </c>
      <c r="AF344">
        <v>-37.766798610000002</v>
      </c>
      <c r="AG344">
        <v>144.98426850999999</v>
      </c>
      <c r="AH344" t="s">
        <v>75</v>
      </c>
      <c r="AI344" t="s">
        <v>76</v>
      </c>
      <c r="AJ344" s="33" t="s">
        <v>526</v>
      </c>
      <c r="AL344" t="s">
        <v>48</v>
      </c>
      <c r="AM344" t="s">
        <v>86</v>
      </c>
      <c r="AN344">
        <v>220</v>
      </c>
      <c r="AO344" s="69">
        <v>4</v>
      </c>
      <c r="AP344">
        <v>2</v>
      </c>
      <c r="AQ344">
        <v>2</v>
      </c>
      <c r="AR344">
        <v>1</v>
      </c>
      <c r="AS344" s="82" t="str">
        <f t="shared" si="484"/>
        <v>Gw-2-1</v>
      </c>
      <c r="AT344" s="14">
        <f t="shared" si="485"/>
        <v>40008</v>
      </c>
      <c r="AU344" s="81">
        <f>VLOOKUP(C344,Bushfire_Vlookup!$F$2:$H$12575,3,FALSE)</f>
        <v>1</v>
      </c>
      <c r="AV344" s="14">
        <f>VLOOKUP(AS344,Safety_collateral_Vlookup!$J$3:$L$20,2,FALSE)</f>
        <v>1583806.0550856832</v>
      </c>
      <c r="AW344" s="14">
        <f>VLOOKUP(AS344,Safety_collateral_Vlookup!$J$3:$L$20,3,FALSE)</f>
        <v>148000</v>
      </c>
      <c r="AX344" s="48">
        <f t="shared" si="486"/>
        <v>1890526.663776424</v>
      </c>
      <c r="AY344" s="49">
        <f t="shared" si="487"/>
        <v>19478.800000000003</v>
      </c>
      <c r="AZ344" s="14">
        <v>76000</v>
      </c>
      <c r="BA344" s="16">
        <f t="shared" si="488"/>
        <v>97.055602181675653</v>
      </c>
      <c r="BB344" t="e">
        <f>IF(BA344&lt;=#REF!,#REF!,IF(BA344&lt;=#REF!,#REF!,IF(BA344&lt;=#REF!,#REF!,IF(BA344&lt;=#REF!,#REF!,#REF!))))</f>
        <v>#REF!</v>
      </c>
      <c r="BC344" s="51">
        <v>5</v>
      </c>
      <c r="BD344" s="21">
        <v>70</v>
      </c>
      <c r="BE344" s="21">
        <v>6.4399999999999999E-2</v>
      </c>
      <c r="BF344" s="26">
        <f t="shared" si="489"/>
        <v>1270.5279647768336</v>
      </c>
      <c r="BG344" s="21">
        <v>7</v>
      </c>
      <c r="BH344" s="21">
        <f t="shared" si="490"/>
        <v>54.6</v>
      </c>
      <c r="BI344" s="28">
        <f t="shared" si="491"/>
        <v>2.2519960070400004E-2</v>
      </c>
      <c r="BJ344" s="27">
        <f t="shared" si="492"/>
        <v>2.2519960070400004E-2</v>
      </c>
      <c r="BK344" s="28">
        <f t="shared" si="493"/>
        <v>0.34525945935897445</v>
      </c>
      <c r="BL344" s="35">
        <f t="shared" si="494"/>
        <v>33.509364737005036</v>
      </c>
      <c r="BM344" s="21" t="str">
        <f t="shared" si="495"/>
        <v>Cr5</v>
      </c>
      <c r="BN344" s="51">
        <v>5</v>
      </c>
      <c r="BO344" s="21">
        <v>1</v>
      </c>
      <c r="BP344" s="50" t="s">
        <v>5497</v>
      </c>
      <c r="BQ344" s="14">
        <v>40008</v>
      </c>
      <c r="BR344">
        <f>IFERROR(VLOOKUP(AO344,'Model Failure data- Lines'!$A$37:$E$41,3,FALSE),'Model Failure data- Lines'!$C$37)</f>
        <v>0.45419999999999999</v>
      </c>
      <c r="BS344" s="14">
        <f t="shared" si="496"/>
        <v>858677.21068725176</v>
      </c>
      <c r="BT344" s="34">
        <f t="shared" si="478"/>
        <v>17374.123871012936</v>
      </c>
      <c r="BU344" s="34">
        <f t="shared" si="497"/>
        <v>49.422763246201583</v>
      </c>
      <c r="BV344" s="54">
        <f t="shared" si="498"/>
        <v>841303.08681623882</v>
      </c>
      <c r="BW344">
        <f>IFERROR(VLOOKUP(AO344,'Model Failure data- Lines'!$A$37:$E$41,4,FALSE),'Model Failure data- Lines'!$D$37)</f>
        <v>0.40249999999999997</v>
      </c>
      <c r="BX344" s="14">
        <f t="shared" si="499"/>
        <v>760936.98217001057</v>
      </c>
      <c r="BY344" s="34">
        <f t="shared" si="500"/>
        <v>15496.857110566432</v>
      </c>
      <c r="BZ344" s="71">
        <f t="shared" si="501"/>
        <v>49.102664930114805</v>
      </c>
      <c r="CA344" s="71">
        <f t="shared" si="502"/>
        <v>745440.12505944411</v>
      </c>
      <c r="CB344" s="56">
        <v>1</v>
      </c>
      <c r="CC344">
        <f>IFERROR(VLOOKUP(AO344,'Model Failure data- Lines'!$A$37:$E$41,5,FALSE),'Model Failure data- Lines'!$E$37)</f>
        <v>0.28349999999999997</v>
      </c>
      <c r="CD344" s="14">
        <f t="shared" si="503"/>
        <v>535964.30918061617</v>
      </c>
      <c r="CE344" s="34">
        <f t="shared" si="504"/>
        <v>12328.920688405515</v>
      </c>
      <c r="CF344" s="34">
        <f t="shared" si="505"/>
        <v>43.472119151894049</v>
      </c>
      <c r="CG344" s="54">
        <f t="shared" si="506"/>
        <v>523635.38849221065</v>
      </c>
      <c r="CH344" t="e">
        <f>IFERROR(VLOOKUP(AO344,'Model Failure data- Lines'!#REF!,3,FALSE),'Model Failure data- Lines'!#REF!)</f>
        <v>#REF!</v>
      </c>
      <c r="CI344" s="14" t="e">
        <f t="shared" si="507"/>
        <v>#REF!</v>
      </c>
      <c r="CJ344" s="34">
        <f t="shared" si="508"/>
        <v>16664.797231696299</v>
      </c>
      <c r="CK344" s="34" t="e">
        <f t="shared" si="509"/>
        <v>#REF!</v>
      </c>
      <c r="CL344" s="54" t="e">
        <f t="shared" si="510"/>
        <v>#REF!</v>
      </c>
      <c r="CM344" t="e">
        <f>IFERROR(VLOOKUP(AO344,'Model Failure data- Lines'!#REF!,4,FALSE),'Model Failure data- Lines'!#REF!)</f>
        <v>#REF!</v>
      </c>
      <c r="CN344" s="14" t="e">
        <f t="shared" si="511"/>
        <v>#REF!</v>
      </c>
      <c r="CO344" s="34">
        <f t="shared" si="512"/>
        <v>14257.319073739272</v>
      </c>
      <c r="CP344" s="34" t="e">
        <f t="shared" si="513"/>
        <v>#REF!</v>
      </c>
      <c r="CQ344" s="54" t="e">
        <f t="shared" si="514"/>
        <v>#REF!</v>
      </c>
      <c r="CR344" t="e">
        <f>IFERROR(VLOOKUP(AO344,'Model Failure data- Lines'!#REF!,5,FALSE),'Model Failure data- Lines'!#REF!)</f>
        <v>#REF!</v>
      </c>
      <c r="CS344" s="14" t="e">
        <f t="shared" si="515"/>
        <v>#REF!</v>
      </c>
      <c r="CT344" s="34">
        <f t="shared" si="516"/>
        <v>10435.506662135738</v>
      </c>
      <c r="CU344" s="34" t="e">
        <f t="shared" si="517"/>
        <v>#REF!</v>
      </c>
      <c r="CV344" s="54" t="e">
        <f t="shared" si="518"/>
        <v>#REF!</v>
      </c>
      <c r="CW344" t="s">
        <v>142</v>
      </c>
      <c r="CY344">
        <v>1</v>
      </c>
      <c r="CZ344">
        <f t="shared" si="519"/>
        <v>745440.12505944411</v>
      </c>
      <c r="DA344" s="34">
        <f t="shared" si="520"/>
        <v>17182.135739999998</v>
      </c>
      <c r="DB344" s="34">
        <f t="shared" si="521"/>
        <v>0.42946749999999995</v>
      </c>
      <c r="DC344" s="34">
        <f t="shared" si="522"/>
        <v>680193.22696251061</v>
      </c>
      <c r="DD344" s="9">
        <f t="shared" si="523"/>
        <v>63561.189999999995</v>
      </c>
      <c r="DE344" s="59">
        <f t="shared" si="524"/>
        <v>2.2580234819183909E-2</v>
      </c>
      <c r="DF344" s="59">
        <f t="shared" si="525"/>
        <v>5.6439299188122146E-7</v>
      </c>
      <c r="DG344" s="59">
        <f t="shared" si="526"/>
        <v>0.89388903798940345</v>
      </c>
      <c r="DH344" s="59">
        <f t="shared" si="527"/>
        <v>8.3530162798420779E-2</v>
      </c>
      <c r="DI344" s="14">
        <f t="shared" si="528"/>
        <v>16832.213067484066</v>
      </c>
      <c r="DJ344" s="14">
        <f t="shared" si="529"/>
        <v>0.42072118245061157</v>
      </c>
      <c r="DK344" s="14">
        <f t="shared" si="530"/>
        <v>666340.75626808719</v>
      </c>
      <c r="DL344" s="14">
        <f t="shared" si="531"/>
        <v>62266.735002690511</v>
      </c>
      <c r="DM344">
        <f t="shared" si="532"/>
        <v>523635.38849221059</v>
      </c>
      <c r="DN344" s="34">
        <f t="shared" si="533"/>
        <v>12102.199955999999</v>
      </c>
      <c r="DO344" s="34">
        <f t="shared" si="534"/>
        <v>0.30249449999999994</v>
      </c>
      <c r="DP344" s="34">
        <f t="shared" si="535"/>
        <v>479092.62073011615</v>
      </c>
      <c r="DQ344" s="9">
        <f t="shared" si="536"/>
        <v>44769.185999999994</v>
      </c>
      <c r="DR344" s="59">
        <f t="shared" si="537"/>
        <v>2.2580234819183909E-2</v>
      </c>
      <c r="DS344" s="59">
        <f t="shared" si="538"/>
        <v>5.6439299188122146E-7</v>
      </c>
      <c r="DT344" s="59">
        <f t="shared" si="539"/>
        <v>0.89388903798940333</v>
      </c>
      <c r="DU344" s="59">
        <f t="shared" si="540"/>
        <v>8.3530162798420779E-2</v>
      </c>
      <c r="DV344" s="14">
        <f t="shared" si="541"/>
        <v>11823.810031788707</v>
      </c>
      <c r="DW344" s="14">
        <f t="shared" si="542"/>
        <v>0.29553614356600449</v>
      </c>
      <c r="DX344" s="14">
        <f t="shared" si="543"/>
        <v>468071.93367650971</v>
      </c>
      <c r="DY344" s="14">
        <f t="shared" si="544"/>
        <v>43739.349247768667</v>
      </c>
      <c r="DZ344" s="34" t="e">
        <f t="shared" si="545"/>
        <v>#REF!</v>
      </c>
      <c r="EA344" s="34" t="e">
        <f t="shared" si="546"/>
        <v>#REF!</v>
      </c>
      <c r="EB344" s="34" t="e">
        <f t="shared" si="547"/>
        <v>#REF!</v>
      </c>
      <c r="EC344" s="34" t="e">
        <f t="shared" si="548"/>
        <v>#REF!</v>
      </c>
      <c r="ED344" s="34" t="e">
        <f t="shared" si="549"/>
        <v>#REF!</v>
      </c>
      <c r="EE344" s="59" t="e">
        <f t="shared" si="550"/>
        <v>#REF!</v>
      </c>
      <c r="EF344" s="59" t="e">
        <f t="shared" si="551"/>
        <v>#REF!</v>
      </c>
      <c r="EG344" s="59" t="e">
        <f t="shared" si="552"/>
        <v>#REF!</v>
      </c>
      <c r="EH344" s="59" t="e">
        <f t="shared" si="553"/>
        <v>#REF!</v>
      </c>
      <c r="EI344" s="14" t="e">
        <f t="shared" si="554"/>
        <v>#REF!</v>
      </c>
      <c r="EJ344" s="14" t="e">
        <f t="shared" si="555"/>
        <v>#REF!</v>
      </c>
      <c r="EK344" s="14" t="e">
        <f t="shared" si="556"/>
        <v>#REF!</v>
      </c>
      <c r="EL344" s="14" t="e">
        <f t="shared" si="557"/>
        <v>#REF!</v>
      </c>
      <c r="EM344" t="e">
        <f t="shared" si="558"/>
        <v>#REF!</v>
      </c>
      <c r="EN344" s="34" t="e">
        <f t="shared" si="559"/>
        <v>#REF!</v>
      </c>
      <c r="EO344" s="34" t="e">
        <f t="shared" si="560"/>
        <v>#REF!</v>
      </c>
      <c r="EP344" s="34" t="e">
        <f t="shared" si="561"/>
        <v>#REF!</v>
      </c>
      <c r="EQ344" s="34" t="e">
        <f t="shared" si="562"/>
        <v>#REF!</v>
      </c>
      <c r="ER344" s="59" t="e">
        <f t="shared" si="563"/>
        <v>#REF!</v>
      </c>
      <c r="ES344" s="59" t="e">
        <f t="shared" si="564"/>
        <v>#REF!</v>
      </c>
      <c r="ET344" s="59" t="e">
        <f t="shared" si="565"/>
        <v>#REF!</v>
      </c>
      <c r="EU344" s="59" t="e">
        <f t="shared" si="566"/>
        <v>#REF!</v>
      </c>
      <c r="EV344" s="14" t="e">
        <f t="shared" si="567"/>
        <v>#REF!</v>
      </c>
      <c r="EW344" s="14" t="e">
        <f t="shared" si="568"/>
        <v>#REF!</v>
      </c>
      <c r="EX344" s="14" t="e">
        <f t="shared" si="569"/>
        <v>#REF!</v>
      </c>
      <c r="EY344" s="14" t="e">
        <f t="shared" si="570"/>
        <v>#REF!</v>
      </c>
    </row>
    <row r="345" spans="1:155" x14ac:dyDescent="0.2">
      <c r="A345" s="17">
        <v>30081749</v>
      </c>
      <c r="B345" t="s">
        <v>62</v>
      </c>
      <c r="C345" t="s">
        <v>2037</v>
      </c>
      <c r="D345" t="s">
        <v>2038</v>
      </c>
      <c r="E345" t="s">
        <v>2039</v>
      </c>
      <c r="F345" t="s">
        <v>66</v>
      </c>
      <c r="G345" t="s">
        <v>42</v>
      </c>
      <c r="H345" t="s">
        <v>2040</v>
      </c>
      <c r="I345" t="s">
        <v>68</v>
      </c>
      <c r="J345" s="19" t="s">
        <v>69</v>
      </c>
      <c r="K345" t="s">
        <v>70</v>
      </c>
      <c r="L345">
        <v>1968</v>
      </c>
      <c r="M345">
        <f t="shared" si="479"/>
        <v>1968</v>
      </c>
      <c r="N345">
        <v>51</v>
      </c>
      <c r="O345" s="19">
        <f t="shared" si="480"/>
        <v>51</v>
      </c>
      <c r="P345" t="s">
        <v>80</v>
      </c>
      <c r="Q345" s="19" t="str">
        <f t="shared" si="481"/>
        <v>50-60</v>
      </c>
      <c r="R345" s="23">
        <v>281.3</v>
      </c>
      <c r="S345" s="15">
        <f t="shared" si="482"/>
        <v>0.28129999999999999</v>
      </c>
      <c r="T345">
        <v>30381218</v>
      </c>
      <c r="U345" t="s">
        <v>45</v>
      </c>
      <c r="V345" t="s">
        <v>46</v>
      </c>
      <c r="W345" s="20" t="s">
        <v>87</v>
      </c>
      <c r="X345" t="s">
        <v>88</v>
      </c>
      <c r="Y345" t="s">
        <v>154</v>
      </c>
      <c r="Z345" t="s">
        <v>2041</v>
      </c>
      <c r="AA345" t="s">
        <v>2042</v>
      </c>
      <c r="AB345" t="s">
        <v>209</v>
      </c>
      <c r="AC345">
        <v>1968</v>
      </c>
      <c r="AD345">
        <v>102</v>
      </c>
      <c r="AE345" t="str">
        <f t="shared" si="483"/>
        <v>&gt;80</v>
      </c>
      <c r="AF345">
        <v>-37.769085140000001</v>
      </c>
      <c r="AG345">
        <v>144.98388503999999</v>
      </c>
      <c r="AH345" t="s">
        <v>75</v>
      </c>
      <c r="AI345" t="s">
        <v>76</v>
      </c>
      <c r="AJ345" s="33" t="s">
        <v>526</v>
      </c>
      <c r="AL345" t="s">
        <v>48</v>
      </c>
      <c r="AM345" t="s">
        <v>86</v>
      </c>
      <c r="AN345">
        <v>220</v>
      </c>
      <c r="AO345" s="69">
        <v>4</v>
      </c>
      <c r="AP345">
        <v>2</v>
      </c>
      <c r="AQ345">
        <v>0</v>
      </c>
      <c r="AR345">
        <v>1</v>
      </c>
      <c r="AS345" s="82" t="str">
        <f t="shared" si="484"/>
        <v>Gw-0-1</v>
      </c>
      <c r="AT345" s="14">
        <f t="shared" si="485"/>
        <v>40008</v>
      </c>
      <c r="AU345" s="81">
        <f>VLOOKUP(C345,Bushfire_Vlookup!$F$2:$H$12575,3,FALSE)</f>
        <v>1</v>
      </c>
      <c r="AV345" s="14">
        <f>VLOOKUP(AS345,Safety_collateral_Vlookup!$J$3:$L$20,2,FALSE)</f>
        <v>11570.139925214824</v>
      </c>
      <c r="AW345" s="14">
        <f>VLOOKUP(AS345,Safety_collateral_Vlookup!$J$3:$L$20,3,FALSE)</f>
        <v>148000</v>
      </c>
      <c r="AX345" s="48">
        <f t="shared" si="486"/>
        <v>212950.94230020419</v>
      </c>
      <c r="AY345" s="49">
        <f t="shared" si="487"/>
        <v>21378.799999999999</v>
      </c>
      <c r="AZ345" s="14">
        <v>76000</v>
      </c>
      <c r="BA345" s="16">
        <f t="shared" si="488"/>
        <v>9.9608463665034606</v>
      </c>
      <c r="BB345" t="e">
        <f>IF(BA345&lt;=#REF!,#REF!,IF(BA345&lt;=#REF!,#REF!,IF(BA345&lt;=#REF!,#REF!,IF(BA345&lt;=#REF!,#REF!,#REF!))))</f>
        <v>#REF!</v>
      </c>
      <c r="BC345" s="51">
        <v>4</v>
      </c>
      <c r="BD345" s="21">
        <v>70</v>
      </c>
      <c r="BE345" s="21">
        <v>6.4399999999999999E-2</v>
      </c>
      <c r="BF345" s="26">
        <f t="shared" si="489"/>
        <v>1394.4577311421117</v>
      </c>
      <c r="BG345" s="21">
        <v>7</v>
      </c>
      <c r="BH345" s="21">
        <f t="shared" si="490"/>
        <v>54.6</v>
      </c>
      <c r="BI345" s="28">
        <f t="shared" si="491"/>
        <v>2.2519960070400004E-2</v>
      </c>
      <c r="BJ345" s="27">
        <f t="shared" si="492"/>
        <v>2.2519960070400004E-2</v>
      </c>
      <c r="BK345" s="28">
        <f t="shared" si="493"/>
        <v>0.34525945935897445</v>
      </c>
      <c r="BL345" s="35">
        <f t="shared" si="494"/>
        <v>3.4390764312567894</v>
      </c>
      <c r="BM345" s="21" t="str">
        <f t="shared" si="495"/>
        <v>Cr4</v>
      </c>
      <c r="BN345" s="51">
        <v>4</v>
      </c>
      <c r="BO345" s="21">
        <v>1</v>
      </c>
      <c r="BP345" s="50" t="s">
        <v>5497</v>
      </c>
      <c r="BQ345" s="14">
        <v>40008</v>
      </c>
      <c r="BR345">
        <f>IFERROR(VLOOKUP(AO345,'Model Failure data- Lines'!$A$37:$E$41,3,FALSE),'Model Failure data- Lines'!$C$37)</f>
        <v>0.45419999999999999</v>
      </c>
      <c r="BS345" s="14">
        <f t="shared" si="496"/>
        <v>96722.317992752738</v>
      </c>
      <c r="BT345" s="34">
        <f t="shared" si="478"/>
        <v>19068.829671931089</v>
      </c>
      <c r="BU345" s="34">
        <f t="shared" si="497"/>
        <v>5.0722734251030586</v>
      </c>
      <c r="BV345" s="54">
        <f t="shared" si="498"/>
        <v>77653.488320821649</v>
      </c>
      <c r="BW345">
        <f>IFERROR(VLOOKUP(AO345,'Model Failure data- Lines'!$A$37:$E$41,4,FALSE),'Model Failure data- Lines'!$D$37)</f>
        <v>0.40249999999999997</v>
      </c>
      <c r="BX345" s="14">
        <f t="shared" si="499"/>
        <v>85712.75427583218</v>
      </c>
      <c r="BY345" s="34">
        <f t="shared" si="500"/>
        <v>17008.450664074666</v>
      </c>
      <c r="BZ345" s="71">
        <f t="shared" si="501"/>
        <v>5.0394216362619719</v>
      </c>
      <c r="CA345" s="71">
        <f t="shared" si="502"/>
        <v>68704.30361175751</v>
      </c>
      <c r="CB345" s="56">
        <v>1</v>
      </c>
      <c r="CC345">
        <f>IFERROR(VLOOKUP(AO345,'Model Failure data- Lines'!$A$37:$E$41,5,FALSE),'Model Failure data- Lines'!$E$37)</f>
        <v>0.28349999999999997</v>
      </c>
      <c r="CD345" s="14">
        <f t="shared" si="503"/>
        <v>60371.592142107882</v>
      </c>
      <c r="CE345" s="34">
        <f t="shared" si="504"/>
        <v>13531.507567883225</v>
      </c>
      <c r="CF345" s="34">
        <f t="shared" si="505"/>
        <v>4.4615569875893728</v>
      </c>
      <c r="CG345" s="54">
        <f t="shared" si="506"/>
        <v>46840.08457422466</v>
      </c>
      <c r="CH345" t="e">
        <f>IFERROR(VLOOKUP(AO345,'Model Failure data- Lines'!#REF!,3,FALSE),'Model Failure data- Lines'!#REF!)</f>
        <v>#REF!</v>
      </c>
      <c r="CI345" s="14" t="e">
        <f t="shared" si="507"/>
        <v>#REF!</v>
      </c>
      <c r="CJ345" s="34">
        <f t="shared" si="508"/>
        <v>18290.31393396866</v>
      </c>
      <c r="CK345" s="34" t="e">
        <f t="shared" si="509"/>
        <v>#REF!</v>
      </c>
      <c r="CL345" s="54" t="e">
        <f t="shared" si="510"/>
        <v>#REF!</v>
      </c>
      <c r="CM345" t="e">
        <f>IFERROR(VLOOKUP(AO345,'Model Failure data- Lines'!#REF!,4,FALSE),'Model Failure data- Lines'!#REF!)</f>
        <v>#REF!</v>
      </c>
      <c r="CN345" s="14" t="e">
        <f t="shared" si="511"/>
        <v>#REF!</v>
      </c>
      <c r="CO345" s="34">
        <f t="shared" si="512"/>
        <v>15648.005678668967</v>
      </c>
      <c r="CP345" s="34" t="e">
        <f t="shared" si="513"/>
        <v>#REF!</v>
      </c>
      <c r="CQ345" s="54" t="e">
        <f t="shared" si="514"/>
        <v>#REF!</v>
      </c>
      <c r="CR345" t="e">
        <f>IFERROR(VLOOKUP(AO345,'Model Failure data- Lines'!#REF!,5,FALSE),'Model Failure data- Lines'!#REF!)</f>
        <v>#REF!</v>
      </c>
      <c r="CS345" s="14" t="e">
        <f t="shared" si="515"/>
        <v>#REF!</v>
      </c>
      <c r="CT345" s="34">
        <f t="shared" si="516"/>
        <v>11453.406258520416</v>
      </c>
      <c r="CU345" s="34" t="e">
        <f t="shared" si="517"/>
        <v>#REF!</v>
      </c>
      <c r="CV345" s="54" t="e">
        <f t="shared" si="518"/>
        <v>#REF!</v>
      </c>
      <c r="CW345" t="s">
        <v>209</v>
      </c>
      <c r="CY345">
        <v>1</v>
      </c>
      <c r="CZ345">
        <f t="shared" si="519"/>
        <v>68704.303611757525</v>
      </c>
      <c r="DA345" s="34">
        <f t="shared" si="520"/>
        <v>17182.135739999998</v>
      </c>
      <c r="DB345" s="34">
        <f t="shared" si="521"/>
        <v>0.42946749999999995</v>
      </c>
      <c r="DC345" s="34">
        <f t="shared" si="522"/>
        <v>4968.9990683321967</v>
      </c>
      <c r="DD345" s="9">
        <f t="shared" si="523"/>
        <v>63561.189999999995</v>
      </c>
      <c r="DE345" s="59">
        <f t="shared" si="524"/>
        <v>0.20046183190784156</v>
      </c>
      <c r="DF345" s="59">
        <f t="shared" si="525"/>
        <v>5.0105436889582473E-6</v>
      </c>
      <c r="DG345" s="59">
        <f t="shared" si="526"/>
        <v>5.7972691582648984E-2</v>
      </c>
      <c r="DH345" s="59">
        <f t="shared" si="527"/>
        <v>0.74156046596582059</v>
      </c>
      <c r="DI345" s="14">
        <f t="shared" si="528"/>
        <v>13772.590561965446</v>
      </c>
      <c r="DJ345" s="14">
        <f t="shared" si="529"/>
        <v>0.34424591486616291</v>
      </c>
      <c r="DK345" s="14">
        <f t="shared" si="530"/>
        <v>3982.973403685095</v>
      </c>
      <c r="DL345" s="14">
        <f t="shared" si="531"/>
        <v>50948.395400192116</v>
      </c>
      <c r="DM345">
        <f t="shared" si="532"/>
        <v>46840.084574224653</v>
      </c>
      <c r="DN345" s="34">
        <f t="shared" si="533"/>
        <v>12102.199955999999</v>
      </c>
      <c r="DO345" s="34">
        <f t="shared" si="534"/>
        <v>0.30249449999999994</v>
      </c>
      <c r="DP345" s="34">
        <f t="shared" si="535"/>
        <v>3499.9036916078949</v>
      </c>
      <c r="DQ345" s="9">
        <f t="shared" si="536"/>
        <v>44769.185999999994</v>
      </c>
      <c r="DR345" s="59">
        <f t="shared" si="537"/>
        <v>0.20046183190784156</v>
      </c>
      <c r="DS345" s="59">
        <f t="shared" si="538"/>
        <v>5.0105436889582473E-6</v>
      </c>
      <c r="DT345" s="59">
        <f t="shared" si="539"/>
        <v>5.7972691582648977E-2</v>
      </c>
      <c r="DU345" s="59">
        <f t="shared" si="540"/>
        <v>0.74156046596582059</v>
      </c>
      <c r="DV345" s="14">
        <f t="shared" si="541"/>
        <v>9389.6491604673065</v>
      </c>
      <c r="DW345" s="14">
        <f t="shared" si="542"/>
        <v>0.2346942901536519</v>
      </c>
      <c r="DX345" s="14">
        <f t="shared" si="543"/>
        <v>2715.4457767267199</v>
      </c>
      <c r="DY345" s="14">
        <f t="shared" si="544"/>
        <v>34734.754942740481</v>
      </c>
      <c r="DZ345" s="34" t="e">
        <f t="shared" si="545"/>
        <v>#REF!</v>
      </c>
      <c r="EA345" s="34" t="e">
        <f t="shared" si="546"/>
        <v>#REF!</v>
      </c>
      <c r="EB345" s="34" t="e">
        <f t="shared" si="547"/>
        <v>#REF!</v>
      </c>
      <c r="EC345" s="34" t="e">
        <f t="shared" si="548"/>
        <v>#REF!</v>
      </c>
      <c r="ED345" s="34" t="e">
        <f t="shared" si="549"/>
        <v>#REF!</v>
      </c>
      <c r="EE345" s="59" t="e">
        <f t="shared" si="550"/>
        <v>#REF!</v>
      </c>
      <c r="EF345" s="59" t="e">
        <f t="shared" si="551"/>
        <v>#REF!</v>
      </c>
      <c r="EG345" s="59" t="e">
        <f t="shared" si="552"/>
        <v>#REF!</v>
      </c>
      <c r="EH345" s="59" t="e">
        <f t="shared" si="553"/>
        <v>#REF!</v>
      </c>
      <c r="EI345" s="14" t="e">
        <f t="shared" si="554"/>
        <v>#REF!</v>
      </c>
      <c r="EJ345" s="14" t="e">
        <f t="shared" si="555"/>
        <v>#REF!</v>
      </c>
      <c r="EK345" s="14" t="e">
        <f t="shared" si="556"/>
        <v>#REF!</v>
      </c>
      <c r="EL345" s="14" t="e">
        <f t="shared" si="557"/>
        <v>#REF!</v>
      </c>
      <c r="EM345" t="e">
        <f t="shared" si="558"/>
        <v>#REF!</v>
      </c>
      <c r="EN345" s="34" t="e">
        <f t="shared" si="559"/>
        <v>#REF!</v>
      </c>
      <c r="EO345" s="34" t="e">
        <f t="shared" si="560"/>
        <v>#REF!</v>
      </c>
      <c r="EP345" s="34" t="e">
        <f t="shared" si="561"/>
        <v>#REF!</v>
      </c>
      <c r="EQ345" s="34" t="e">
        <f t="shared" si="562"/>
        <v>#REF!</v>
      </c>
      <c r="ER345" s="59" t="e">
        <f t="shared" si="563"/>
        <v>#REF!</v>
      </c>
      <c r="ES345" s="59" t="e">
        <f t="shared" si="564"/>
        <v>#REF!</v>
      </c>
      <c r="ET345" s="59" t="e">
        <f t="shared" si="565"/>
        <v>#REF!</v>
      </c>
      <c r="EU345" s="59" t="e">
        <f t="shared" si="566"/>
        <v>#REF!</v>
      </c>
      <c r="EV345" s="14" t="e">
        <f t="shared" si="567"/>
        <v>#REF!</v>
      </c>
      <c r="EW345" s="14" t="e">
        <f t="shared" si="568"/>
        <v>#REF!</v>
      </c>
      <c r="EX345" s="14" t="e">
        <f t="shared" si="569"/>
        <v>#REF!</v>
      </c>
      <c r="EY345" s="14" t="e">
        <f t="shared" si="570"/>
        <v>#REF!</v>
      </c>
    </row>
    <row r="346" spans="1:155" x14ac:dyDescent="0.2">
      <c r="A346" s="17">
        <v>30029382</v>
      </c>
      <c r="B346" t="s">
        <v>62</v>
      </c>
      <c r="C346" t="s">
        <v>1045</v>
      </c>
      <c r="D346" t="s">
        <v>1046</v>
      </c>
      <c r="E346" t="s">
        <v>977</v>
      </c>
      <c r="F346" t="s">
        <v>66</v>
      </c>
      <c r="G346" t="s">
        <v>42</v>
      </c>
      <c r="H346" t="s">
        <v>1047</v>
      </c>
      <c r="I346" t="s">
        <v>68</v>
      </c>
      <c r="J346" s="19" t="s">
        <v>69</v>
      </c>
      <c r="K346" t="s">
        <v>70</v>
      </c>
      <c r="L346">
        <v>1966</v>
      </c>
      <c r="M346">
        <f t="shared" si="479"/>
        <v>1966</v>
      </c>
      <c r="N346">
        <v>53</v>
      </c>
      <c r="O346" s="19">
        <f t="shared" si="480"/>
        <v>53</v>
      </c>
      <c r="P346" t="s">
        <v>80</v>
      </c>
      <c r="Q346" s="19" t="str">
        <f t="shared" si="481"/>
        <v>50-60</v>
      </c>
      <c r="R346" s="23">
        <v>274.39999999999998</v>
      </c>
      <c r="S346" s="15">
        <f t="shared" si="482"/>
        <v>0.27439999999999998</v>
      </c>
      <c r="T346">
        <v>30315179</v>
      </c>
      <c r="U346" t="s">
        <v>45</v>
      </c>
      <c r="V346" t="s">
        <v>46</v>
      </c>
      <c r="W346" s="20" t="s">
        <v>87</v>
      </c>
      <c r="X346" t="s">
        <v>88</v>
      </c>
      <c r="Y346" t="s">
        <v>251</v>
      </c>
      <c r="Z346" t="s">
        <v>1048</v>
      </c>
      <c r="AA346" t="s">
        <v>1049</v>
      </c>
      <c r="AB346" t="s">
        <v>213</v>
      </c>
      <c r="AC346">
        <v>1966</v>
      </c>
      <c r="AD346">
        <v>53</v>
      </c>
      <c r="AE346" t="str">
        <f t="shared" si="483"/>
        <v>&lt;60</v>
      </c>
      <c r="AF346">
        <v>-37.704621670000002</v>
      </c>
      <c r="AG346">
        <v>144.89129385999999</v>
      </c>
      <c r="AH346" t="s">
        <v>75</v>
      </c>
      <c r="AI346" t="s">
        <v>76</v>
      </c>
      <c r="AJ346" s="33" t="s">
        <v>356</v>
      </c>
      <c r="AL346" t="s">
        <v>78</v>
      </c>
      <c r="AM346" t="s">
        <v>86</v>
      </c>
      <c r="AN346">
        <v>220</v>
      </c>
      <c r="AO346" s="69">
        <v>4</v>
      </c>
      <c r="AP346">
        <v>2</v>
      </c>
      <c r="AQ346">
        <v>5</v>
      </c>
      <c r="AR346">
        <v>2</v>
      </c>
      <c r="AS346" s="82" t="str">
        <f t="shared" si="484"/>
        <v>Gw-5-2</v>
      </c>
      <c r="AT346" s="14">
        <f t="shared" si="485"/>
        <v>11552</v>
      </c>
      <c r="AU346" s="81">
        <f>VLOOKUP(C346,Bushfire_Vlookup!$F$2:$H$12575,3,FALSE)</f>
        <v>1</v>
      </c>
      <c r="AV346" s="14">
        <f>VLOOKUP(AS346,Safety_collateral_Vlookup!$J$3:$L$20,2,FALSE)</f>
        <v>9288290.8655511159</v>
      </c>
      <c r="AW346" s="14">
        <f>VLOOKUP(AS346,Safety_collateral_Vlookup!$J$3:$L$20,3,FALSE)</f>
        <v>550000</v>
      </c>
      <c r="AX346" s="48">
        <f t="shared" si="486"/>
        <v>10509783.40454304</v>
      </c>
      <c r="AY346" s="48">
        <f>AZ346</f>
        <v>110000</v>
      </c>
      <c r="AZ346" s="14">
        <v>110000</v>
      </c>
      <c r="BA346" s="16">
        <f t="shared" si="488"/>
        <v>95.543485495845815</v>
      </c>
      <c r="BB346" t="e">
        <f>IF(BA346&lt;=#REF!,#REF!,IF(BA346&lt;=#REF!,#REF!,IF(BA346&lt;=#REF!,#REF!,IF(BA346&lt;=#REF!,#REF!,#REF!))))</f>
        <v>#REF!</v>
      </c>
      <c r="BC346" s="51">
        <v>5</v>
      </c>
      <c r="BD346" s="21">
        <v>70</v>
      </c>
      <c r="BE346" s="21">
        <v>6.4399999999999999E-2</v>
      </c>
      <c r="BF346" s="26">
        <f t="shared" si="489"/>
        <v>7174.8812106213763</v>
      </c>
      <c r="BG346" s="21">
        <v>7</v>
      </c>
      <c r="BH346" s="21">
        <f t="shared" si="490"/>
        <v>54.6</v>
      </c>
      <c r="BI346" s="28">
        <f t="shared" si="491"/>
        <v>2.2519960070400004E-2</v>
      </c>
      <c r="BJ346" s="27">
        <f t="shared" si="492"/>
        <v>2.2519960070400004E-2</v>
      </c>
      <c r="BK346" s="28">
        <f t="shared" si="493"/>
        <v>0.34525945935897445</v>
      </c>
      <c r="BL346" s="35">
        <f t="shared" si="494"/>
        <v>32.987292147567743</v>
      </c>
      <c r="BM346" s="21" t="str">
        <f t="shared" si="495"/>
        <v>Cr5</v>
      </c>
      <c r="BN346" s="51">
        <v>5</v>
      </c>
      <c r="BO346" s="21">
        <v>1</v>
      </c>
      <c r="BP346" s="50" t="s">
        <v>5497</v>
      </c>
      <c r="BQ346" s="14">
        <v>11552</v>
      </c>
      <c r="BR346">
        <f>IFERROR(VLOOKUP(AO346,'Model Failure data- Lines'!$A$37:$E$41,3,FALSE),'Model Failure data- Lines'!$C$37)</f>
        <v>0.45419999999999999</v>
      </c>
      <c r="BS346" s="14">
        <f t="shared" si="496"/>
        <v>4773543.6223434489</v>
      </c>
      <c r="BT346" s="34">
        <f t="shared" si="478"/>
        <v>98114.546368945856</v>
      </c>
      <c r="BU346" s="34">
        <f t="shared" si="497"/>
        <v>48.652761481393533</v>
      </c>
      <c r="BV346" s="54">
        <f t="shared" si="498"/>
        <v>4675429.0759745035</v>
      </c>
      <c r="BW346">
        <f>IFERROR(VLOOKUP(AO346,'Model Failure data- Lines'!$A$37:$E$41,4,FALSE),'Model Failure data- Lines'!$D$37)</f>
        <v>0.40249999999999997</v>
      </c>
      <c r="BX346" s="14">
        <f t="shared" si="499"/>
        <v>4230187.8203285737</v>
      </c>
      <c r="BY346" s="34">
        <f t="shared" si="500"/>
        <v>87513.310992582061</v>
      </c>
      <c r="BZ346" s="71">
        <f t="shared" si="501"/>
        <v>48.337650265422361</v>
      </c>
      <c r="CA346" s="71">
        <f t="shared" si="502"/>
        <v>4142674.5093359915</v>
      </c>
      <c r="CB346" s="56">
        <v>1</v>
      </c>
      <c r="CC346">
        <f>IFERROR(VLOOKUP(AO346,'Model Failure data- Lines'!$A$37:$E$41,5,FALSE),'Model Failure data- Lines'!$E$37)</f>
        <v>0.28349999999999997</v>
      </c>
      <c r="CD346" s="14">
        <f t="shared" si="503"/>
        <v>2979523.5951879518</v>
      </c>
      <c r="CE346" s="34">
        <f t="shared" si="504"/>
        <v>69623.450917130744</v>
      </c>
      <c r="CF346" s="34">
        <f t="shared" si="505"/>
        <v>42.794827833718372</v>
      </c>
      <c r="CG346" s="54">
        <f t="shared" si="506"/>
        <v>2909900.144270821</v>
      </c>
      <c r="CH346" t="e">
        <f>IFERROR(VLOOKUP(AO346,'Model Failure data- Lines'!#REF!,3,FALSE),'Model Failure data- Lines'!#REF!)</f>
        <v>#REF!</v>
      </c>
      <c r="CI346" s="14" t="e">
        <f t="shared" si="507"/>
        <v>#REF!</v>
      </c>
      <c r="CJ346" s="34">
        <f t="shared" si="508"/>
        <v>94108.861710505385</v>
      </c>
      <c r="CK346" s="34" t="e">
        <f t="shared" si="509"/>
        <v>#REF!</v>
      </c>
      <c r="CL346" s="54" t="e">
        <f t="shared" si="510"/>
        <v>#REF!</v>
      </c>
      <c r="CM346" t="e">
        <f>IFERROR(VLOOKUP(AO346,'Model Failure data- Lines'!#REF!,4,FALSE),'Model Failure data- Lines'!#REF!)</f>
        <v>#REF!</v>
      </c>
      <c r="CN346" s="14" t="e">
        <f t="shared" si="511"/>
        <v>#REF!</v>
      </c>
      <c r="CO346" s="34">
        <f t="shared" si="512"/>
        <v>80513.4350222457</v>
      </c>
      <c r="CP346" s="34" t="e">
        <f t="shared" si="513"/>
        <v>#REF!</v>
      </c>
      <c r="CQ346" s="54" t="e">
        <f t="shared" si="514"/>
        <v>#REF!</v>
      </c>
      <c r="CR346" t="e">
        <f>IFERROR(VLOOKUP(AO346,'Model Failure data- Lines'!#REF!,5,FALSE),'Model Failure data- Lines'!#REF!)</f>
        <v>#REF!</v>
      </c>
      <c r="CS346" s="14" t="e">
        <f t="shared" si="515"/>
        <v>#REF!</v>
      </c>
      <c r="CT346" s="34">
        <f t="shared" si="516"/>
        <v>58931.029264376193</v>
      </c>
      <c r="CU346" s="34" t="e">
        <f t="shared" si="517"/>
        <v>#REF!</v>
      </c>
      <c r="CV346" s="54" t="e">
        <f t="shared" si="518"/>
        <v>#REF!</v>
      </c>
      <c r="CW346" t="s">
        <v>213</v>
      </c>
      <c r="CY346">
        <v>1</v>
      </c>
      <c r="CZ346">
        <f t="shared" si="519"/>
        <v>4142674.5093359919</v>
      </c>
      <c r="DA346" s="34">
        <f t="shared" si="520"/>
        <v>4961.2085599999991</v>
      </c>
      <c r="DB346" s="34">
        <f t="shared" si="521"/>
        <v>0.42946749999999995</v>
      </c>
      <c r="DC346" s="34">
        <f t="shared" si="522"/>
        <v>3989019.0573010733</v>
      </c>
      <c r="DD346" s="9">
        <f t="shared" si="523"/>
        <v>236207.12499999997</v>
      </c>
      <c r="DE346" s="59">
        <f t="shared" si="524"/>
        <v>1.172810468641235E-3</v>
      </c>
      <c r="DF346" s="59">
        <f t="shared" si="525"/>
        <v>1.0152445192531467E-7</v>
      </c>
      <c r="DG346" s="59">
        <f t="shared" si="526"/>
        <v>0.94298863944798372</v>
      </c>
      <c r="DH346" s="59">
        <f t="shared" si="527"/>
        <v>5.5838448558923073E-2</v>
      </c>
      <c r="DI346" s="14">
        <f t="shared" si="528"/>
        <v>4858.5720327224426</v>
      </c>
      <c r="DJ346" s="14">
        <f t="shared" si="529"/>
        <v>0.4205827590653084</v>
      </c>
      <c r="DK346" s="14">
        <f t="shared" si="530"/>
        <v>3906494.9992345897</v>
      </c>
      <c r="DL346" s="14">
        <f t="shared" si="531"/>
        <v>231320.51748591964</v>
      </c>
      <c r="DM346">
        <f t="shared" si="532"/>
        <v>2909900.144270821</v>
      </c>
      <c r="DN346" s="34">
        <f t="shared" si="533"/>
        <v>3494.4164639999995</v>
      </c>
      <c r="DO346" s="34">
        <f t="shared" si="534"/>
        <v>0.30249449999999994</v>
      </c>
      <c r="DP346" s="34">
        <f t="shared" si="535"/>
        <v>2809656.9012294514</v>
      </c>
      <c r="DQ346" s="9">
        <f t="shared" si="536"/>
        <v>166371.97499999998</v>
      </c>
      <c r="DR346" s="59">
        <f t="shared" si="537"/>
        <v>1.172810468641235E-3</v>
      </c>
      <c r="DS346" s="59">
        <f t="shared" si="538"/>
        <v>1.0152445192531467E-7</v>
      </c>
      <c r="DT346" s="59">
        <f t="shared" si="539"/>
        <v>0.94298863944798361</v>
      </c>
      <c r="DU346" s="59">
        <f t="shared" si="540"/>
        <v>5.5838448558923073E-2</v>
      </c>
      <c r="DV346" s="14">
        <f t="shared" si="541"/>
        <v>3412.761351901459</v>
      </c>
      <c r="DW346" s="14">
        <f t="shared" si="542"/>
        <v>0.2954260173044892</v>
      </c>
      <c r="DX346" s="14">
        <f t="shared" si="543"/>
        <v>2744002.777975433</v>
      </c>
      <c r="DY346" s="14">
        <f t="shared" si="544"/>
        <v>162484.30951746908</v>
      </c>
      <c r="DZ346" s="34" t="e">
        <f t="shared" si="545"/>
        <v>#REF!</v>
      </c>
      <c r="EA346" s="34" t="e">
        <f t="shared" si="546"/>
        <v>#REF!</v>
      </c>
      <c r="EB346" s="34" t="e">
        <f t="shared" si="547"/>
        <v>#REF!</v>
      </c>
      <c r="EC346" s="34" t="e">
        <f t="shared" si="548"/>
        <v>#REF!</v>
      </c>
      <c r="ED346" s="34" t="e">
        <f t="shared" si="549"/>
        <v>#REF!</v>
      </c>
      <c r="EE346" s="59" t="e">
        <f t="shared" si="550"/>
        <v>#REF!</v>
      </c>
      <c r="EF346" s="59" t="e">
        <f t="shared" si="551"/>
        <v>#REF!</v>
      </c>
      <c r="EG346" s="59" t="e">
        <f t="shared" si="552"/>
        <v>#REF!</v>
      </c>
      <c r="EH346" s="59" t="e">
        <f t="shared" si="553"/>
        <v>#REF!</v>
      </c>
      <c r="EI346" s="14" t="e">
        <f t="shared" si="554"/>
        <v>#REF!</v>
      </c>
      <c r="EJ346" s="14" t="e">
        <f t="shared" si="555"/>
        <v>#REF!</v>
      </c>
      <c r="EK346" s="14" t="e">
        <f t="shared" si="556"/>
        <v>#REF!</v>
      </c>
      <c r="EL346" s="14" t="e">
        <f t="shared" si="557"/>
        <v>#REF!</v>
      </c>
      <c r="EM346" t="e">
        <f t="shared" si="558"/>
        <v>#REF!</v>
      </c>
      <c r="EN346" s="34" t="e">
        <f t="shared" si="559"/>
        <v>#REF!</v>
      </c>
      <c r="EO346" s="34" t="e">
        <f t="shared" si="560"/>
        <v>#REF!</v>
      </c>
      <c r="EP346" s="34" t="e">
        <f t="shared" si="561"/>
        <v>#REF!</v>
      </c>
      <c r="EQ346" s="34" t="e">
        <f t="shared" si="562"/>
        <v>#REF!</v>
      </c>
      <c r="ER346" s="59" t="e">
        <f t="shared" si="563"/>
        <v>#REF!</v>
      </c>
      <c r="ES346" s="59" t="e">
        <f t="shared" si="564"/>
        <v>#REF!</v>
      </c>
      <c r="ET346" s="59" t="e">
        <f t="shared" si="565"/>
        <v>#REF!</v>
      </c>
      <c r="EU346" s="59" t="e">
        <f t="shared" si="566"/>
        <v>#REF!</v>
      </c>
      <c r="EV346" s="14" t="e">
        <f t="shared" si="567"/>
        <v>#REF!</v>
      </c>
      <c r="EW346" s="14" t="e">
        <f t="shared" si="568"/>
        <v>#REF!</v>
      </c>
      <c r="EX346" s="14" t="e">
        <f t="shared" si="569"/>
        <v>#REF!</v>
      </c>
      <c r="EY346" s="14" t="e">
        <f t="shared" si="570"/>
        <v>#REF!</v>
      </c>
    </row>
    <row r="347" spans="1:155" x14ac:dyDescent="0.2">
      <c r="A347" s="17">
        <v>30329549</v>
      </c>
      <c r="B347" t="s">
        <v>62</v>
      </c>
      <c r="C347" t="s">
        <v>4692</v>
      </c>
      <c r="D347" t="s">
        <v>4693</v>
      </c>
      <c r="E347" t="s">
        <v>2375</v>
      </c>
      <c r="F347" t="s">
        <v>66</v>
      </c>
      <c r="G347" t="s">
        <v>42</v>
      </c>
      <c r="H347" t="s">
        <v>4694</v>
      </c>
      <c r="I347" t="s">
        <v>68</v>
      </c>
      <c r="J347" s="19" t="s">
        <v>69</v>
      </c>
      <c r="K347" t="s">
        <v>70</v>
      </c>
      <c r="L347">
        <v>1966</v>
      </c>
      <c r="M347">
        <f t="shared" si="479"/>
        <v>1966</v>
      </c>
      <c r="N347">
        <v>53</v>
      </c>
      <c r="O347" s="19">
        <f t="shared" si="480"/>
        <v>53</v>
      </c>
      <c r="P347" t="s">
        <v>80</v>
      </c>
      <c r="Q347" s="19" t="str">
        <f t="shared" si="481"/>
        <v>50-60</v>
      </c>
      <c r="R347" s="23">
        <v>323</v>
      </c>
      <c r="S347" s="15">
        <f t="shared" si="482"/>
        <v>0.32300000000000001</v>
      </c>
      <c r="T347">
        <v>30157752</v>
      </c>
      <c r="U347" t="s">
        <v>45</v>
      </c>
      <c r="V347" t="s">
        <v>46</v>
      </c>
      <c r="W347" s="20" t="s">
        <v>87</v>
      </c>
      <c r="X347" t="s">
        <v>48</v>
      </c>
      <c r="Y347" t="s">
        <v>273</v>
      </c>
      <c r="Z347" t="s">
        <v>4695</v>
      </c>
      <c r="AA347" t="s">
        <v>4696</v>
      </c>
      <c r="AB347" t="s">
        <v>147</v>
      </c>
      <c r="AC347">
        <v>1966</v>
      </c>
      <c r="AD347">
        <v>53</v>
      </c>
      <c r="AE347" t="str">
        <f t="shared" si="483"/>
        <v>&lt;60</v>
      </c>
      <c r="AF347">
        <v>-37.712236539999999</v>
      </c>
      <c r="AG347">
        <v>144.88473102</v>
      </c>
      <c r="AH347" t="s">
        <v>75</v>
      </c>
      <c r="AI347" t="s">
        <v>76</v>
      </c>
      <c r="AJ347" s="33" t="s">
        <v>356</v>
      </c>
      <c r="AL347" t="s">
        <v>78</v>
      </c>
      <c r="AM347" t="s">
        <v>86</v>
      </c>
      <c r="AN347">
        <v>220</v>
      </c>
      <c r="AO347" s="69">
        <v>4</v>
      </c>
      <c r="AP347">
        <v>2</v>
      </c>
      <c r="AQ347">
        <v>0</v>
      </c>
      <c r="AR347">
        <v>2</v>
      </c>
      <c r="AS347" s="82" t="str">
        <f t="shared" si="484"/>
        <v>Gw-0-2</v>
      </c>
      <c r="AT347" s="14">
        <f t="shared" si="485"/>
        <v>11552</v>
      </c>
      <c r="AU347" s="81">
        <f>VLOOKUP(C347,Bushfire_Vlookup!$F$2:$H$12575,3,FALSE)</f>
        <v>1</v>
      </c>
      <c r="AV347" s="14">
        <f>VLOOKUP(AS347,Safety_collateral_Vlookup!$J$3:$L$20,2,FALSE)</f>
        <v>93570.139925214826</v>
      </c>
      <c r="AW347" s="14">
        <f>VLOOKUP(AS347,Safety_collateral_Vlookup!$J$3:$L$20,3,FALSE)</f>
        <v>550000</v>
      </c>
      <c r="AX347" s="48">
        <f t="shared" si="486"/>
        <v>699016.39030020416</v>
      </c>
      <c r="AY347" s="49">
        <f>(R347/1000)*AZ347</f>
        <v>24548</v>
      </c>
      <c r="AZ347" s="14">
        <v>76000</v>
      </c>
      <c r="BA347" s="16">
        <f t="shared" si="488"/>
        <v>28.47549251671029</v>
      </c>
      <c r="BB347" t="e">
        <f>IF(BA347&lt;=#REF!,#REF!,IF(BA347&lt;=#REF!,#REF!,IF(BA347&lt;=#REF!,#REF!,IF(BA347&lt;=#REF!,#REF!,#REF!))))</f>
        <v>#REF!</v>
      </c>
      <c r="BC347" s="51">
        <v>5</v>
      </c>
      <c r="BD347" s="21">
        <v>70</v>
      </c>
      <c r="BE347" s="21">
        <v>6.4399999999999999E-2</v>
      </c>
      <c r="BF347" s="26">
        <f t="shared" si="489"/>
        <v>1601.172581439396</v>
      </c>
      <c r="BG347" s="21">
        <v>7</v>
      </c>
      <c r="BH347" s="21">
        <f t="shared" si="490"/>
        <v>54.6</v>
      </c>
      <c r="BI347" s="28">
        <f t="shared" si="491"/>
        <v>2.2519960070400004E-2</v>
      </c>
      <c r="BJ347" s="27">
        <f t="shared" si="492"/>
        <v>2.2519960070400004E-2</v>
      </c>
      <c r="BK347" s="28">
        <f t="shared" si="493"/>
        <v>0.3452594593589744</v>
      </c>
      <c r="BL347" s="35">
        <f t="shared" si="494"/>
        <v>9.8314331512999154</v>
      </c>
      <c r="BM347" s="21" t="str">
        <f t="shared" si="495"/>
        <v>Cr4</v>
      </c>
      <c r="BN347" s="51">
        <v>4</v>
      </c>
      <c r="BO347" s="21">
        <v>1</v>
      </c>
      <c r="BP347" s="50" t="s">
        <v>5497</v>
      </c>
      <c r="BQ347" s="14">
        <v>11552</v>
      </c>
      <c r="BR347">
        <f>IFERROR(VLOOKUP(AO347,'Model Failure data- Lines'!$A$37:$E$41,3,FALSE),'Model Failure data- Lines'!$C$37)</f>
        <v>0.45419999999999999</v>
      </c>
      <c r="BS347" s="14">
        <f t="shared" si="496"/>
        <v>317493.24447435274</v>
      </c>
      <c r="BT347" s="34">
        <f t="shared" si="478"/>
        <v>21895.598947862571</v>
      </c>
      <c r="BU347" s="34">
        <f t="shared" si="497"/>
        <v>14.500322426911557</v>
      </c>
      <c r="BV347" s="54">
        <f t="shared" si="498"/>
        <v>295597.64552649017</v>
      </c>
      <c r="BW347">
        <f>IFERROR(VLOOKUP(AO347,'Model Failure data- Lines'!$A$37:$E$41,4,FALSE),'Model Failure data- Lines'!$D$37)</f>
        <v>0.40249999999999997</v>
      </c>
      <c r="BX347" s="14">
        <f t="shared" si="499"/>
        <v>281354.09709583217</v>
      </c>
      <c r="BY347" s="34">
        <f t="shared" si="500"/>
        <v>19529.788711326404</v>
      </c>
      <c r="BZ347" s="71">
        <f t="shared" si="501"/>
        <v>14.406407629625782</v>
      </c>
      <c r="CA347" s="71">
        <f t="shared" si="502"/>
        <v>261824.30838450577</v>
      </c>
      <c r="CB347" s="56">
        <v>1</v>
      </c>
      <c r="CC347">
        <f>IFERROR(VLOOKUP(AO347,'Model Failure data- Lines'!$A$37:$E$41,5,FALSE),'Model Failure data- Lines'!$E$37)</f>
        <v>0.28349999999999997</v>
      </c>
      <c r="CD347" s="14">
        <f t="shared" si="503"/>
        <v>198171.14665010787</v>
      </c>
      <c r="CE347" s="34">
        <f t="shared" si="504"/>
        <v>15537.422482852051</v>
      </c>
      <c r="CF347" s="34">
        <f t="shared" si="505"/>
        <v>12.754441534226181</v>
      </c>
      <c r="CG347" s="54">
        <f t="shared" si="506"/>
        <v>182633.72416725583</v>
      </c>
      <c r="CH347" t="e">
        <f>IFERROR(VLOOKUP(AO347,'Model Failure data- Lines'!#REF!,3,FALSE),'Model Failure data- Lines'!#REF!)</f>
        <v>#REF!</v>
      </c>
      <c r="CI347" s="14" t="e">
        <f t="shared" si="507"/>
        <v>#REF!</v>
      </c>
      <c r="CJ347" s="34">
        <f t="shared" si="508"/>
        <v>21001.675793358965</v>
      </c>
      <c r="CK347" s="34" t="e">
        <f t="shared" si="509"/>
        <v>#REF!</v>
      </c>
      <c r="CL347" s="54" t="e">
        <f t="shared" si="510"/>
        <v>#REF!</v>
      </c>
      <c r="CM347" t="e">
        <f>IFERROR(VLOOKUP(AO347,'Model Failure data- Lines'!#REF!,4,FALSE),'Model Failure data- Lines'!#REF!)</f>
        <v>#REF!</v>
      </c>
      <c r="CN347" s="14" t="e">
        <f t="shared" si="511"/>
        <v>#REF!</v>
      </c>
      <c r="CO347" s="34">
        <f t="shared" si="512"/>
        <v>17967.670935691705</v>
      </c>
      <c r="CP347" s="34" t="e">
        <f t="shared" si="513"/>
        <v>#REF!</v>
      </c>
      <c r="CQ347" s="54" t="e">
        <f t="shared" si="514"/>
        <v>#REF!</v>
      </c>
      <c r="CR347" t="e">
        <f>IFERROR(VLOOKUP(AO347,'Model Failure data- Lines'!#REF!,5,FALSE),'Model Failure data- Lines'!#REF!)</f>
        <v>#REF!</v>
      </c>
      <c r="CS347" s="14" t="e">
        <f t="shared" si="515"/>
        <v>#REF!</v>
      </c>
      <c r="CT347" s="34">
        <f t="shared" si="516"/>
        <v>13151.262785290062</v>
      </c>
      <c r="CU347" s="34" t="e">
        <f t="shared" si="517"/>
        <v>#REF!</v>
      </c>
      <c r="CV347" s="54" t="e">
        <f t="shared" si="518"/>
        <v>#REF!</v>
      </c>
      <c r="CW347" t="s">
        <v>147</v>
      </c>
      <c r="CY347">
        <v>1</v>
      </c>
      <c r="CZ347">
        <f t="shared" si="519"/>
        <v>261824.30838450574</v>
      </c>
      <c r="DA347" s="34">
        <f t="shared" si="520"/>
        <v>4961.2085599999991</v>
      </c>
      <c r="DB347" s="34">
        <f t="shared" si="521"/>
        <v>0.42946749999999995</v>
      </c>
      <c r="DC347" s="34">
        <f t="shared" si="522"/>
        <v>40185.334068332195</v>
      </c>
      <c r="DD347" s="9">
        <f t="shared" si="523"/>
        <v>236207.12499999997</v>
      </c>
      <c r="DE347" s="59">
        <f t="shared" si="524"/>
        <v>1.7633326158069628E-2</v>
      </c>
      <c r="DF347" s="59">
        <f t="shared" si="525"/>
        <v>1.5264305884755564E-6</v>
      </c>
      <c r="DG347" s="59">
        <f t="shared" si="526"/>
        <v>0.14282832374978582</v>
      </c>
      <c r="DH347" s="59">
        <f t="shared" si="527"/>
        <v>0.83953682366155602</v>
      </c>
      <c r="DI347" s="14">
        <f t="shared" si="528"/>
        <v>4616.8334258549949</v>
      </c>
      <c r="DJ347" s="14">
        <f t="shared" si="529"/>
        <v>0.39965663312456667</v>
      </c>
      <c r="DK347" s="14">
        <f t="shared" si="530"/>
        <v>37395.927083505951</v>
      </c>
      <c r="DL347" s="14">
        <f t="shared" si="531"/>
        <v>219811.14821851169</v>
      </c>
      <c r="DM347">
        <f t="shared" si="532"/>
        <v>182633.72416725583</v>
      </c>
      <c r="DN347" s="34">
        <f t="shared" si="533"/>
        <v>3494.4164639999995</v>
      </c>
      <c r="DO347" s="34">
        <f t="shared" si="534"/>
        <v>0.30249449999999994</v>
      </c>
      <c r="DP347" s="34">
        <f t="shared" si="535"/>
        <v>28304.45269160789</v>
      </c>
      <c r="DQ347" s="9">
        <f t="shared" si="536"/>
        <v>166371.97499999998</v>
      </c>
      <c r="DR347" s="59">
        <f t="shared" si="537"/>
        <v>1.7633326158069628E-2</v>
      </c>
      <c r="DS347" s="59">
        <f t="shared" si="538"/>
        <v>1.5264305884755564E-6</v>
      </c>
      <c r="DT347" s="59">
        <f t="shared" si="539"/>
        <v>0.14282832374978582</v>
      </c>
      <c r="DU347" s="59">
        <f t="shared" si="540"/>
        <v>0.83953682366155602</v>
      </c>
      <c r="DV347" s="14">
        <f t="shared" si="541"/>
        <v>3220.4400257041448</v>
      </c>
      <c r="DW347" s="14">
        <f t="shared" si="542"/>
        <v>0.27877770305610677</v>
      </c>
      <c r="DX347" s="14">
        <f t="shared" si="543"/>
        <v>26085.268682989899</v>
      </c>
      <c r="DY347" s="14">
        <f t="shared" si="544"/>
        <v>153327.73668085871</v>
      </c>
      <c r="DZ347" s="34" t="e">
        <f t="shared" si="545"/>
        <v>#REF!</v>
      </c>
      <c r="EA347" s="34" t="e">
        <f t="shared" si="546"/>
        <v>#REF!</v>
      </c>
      <c r="EB347" s="34" t="e">
        <f t="shared" si="547"/>
        <v>#REF!</v>
      </c>
      <c r="EC347" s="34" t="e">
        <f t="shared" si="548"/>
        <v>#REF!</v>
      </c>
      <c r="ED347" s="34" t="e">
        <f t="shared" si="549"/>
        <v>#REF!</v>
      </c>
      <c r="EE347" s="59" t="e">
        <f t="shared" si="550"/>
        <v>#REF!</v>
      </c>
      <c r="EF347" s="59" t="e">
        <f t="shared" si="551"/>
        <v>#REF!</v>
      </c>
      <c r="EG347" s="59" t="e">
        <f t="shared" si="552"/>
        <v>#REF!</v>
      </c>
      <c r="EH347" s="59" t="e">
        <f t="shared" si="553"/>
        <v>#REF!</v>
      </c>
      <c r="EI347" s="14" t="e">
        <f t="shared" si="554"/>
        <v>#REF!</v>
      </c>
      <c r="EJ347" s="14" t="e">
        <f t="shared" si="555"/>
        <v>#REF!</v>
      </c>
      <c r="EK347" s="14" t="e">
        <f t="shared" si="556"/>
        <v>#REF!</v>
      </c>
      <c r="EL347" s="14" t="e">
        <f t="shared" si="557"/>
        <v>#REF!</v>
      </c>
      <c r="EM347" t="e">
        <f t="shared" si="558"/>
        <v>#REF!</v>
      </c>
      <c r="EN347" s="34" t="e">
        <f t="shared" si="559"/>
        <v>#REF!</v>
      </c>
      <c r="EO347" s="34" t="e">
        <f t="shared" si="560"/>
        <v>#REF!</v>
      </c>
      <c r="EP347" s="34" t="e">
        <f t="shared" si="561"/>
        <v>#REF!</v>
      </c>
      <c r="EQ347" s="34" t="e">
        <f t="shared" si="562"/>
        <v>#REF!</v>
      </c>
      <c r="ER347" s="59" t="e">
        <f t="shared" si="563"/>
        <v>#REF!</v>
      </c>
      <c r="ES347" s="59" t="e">
        <f t="shared" si="564"/>
        <v>#REF!</v>
      </c>
      <c r="ET347" s="59" t="e">
        <f t="shared" si="565"/>
        <v>#REF!</v>
      </c>
      <c r="EU347" s="59" t="e">
        <f t="shared" si="566"/>
        <v>#REF!</v>
      </c>
      <c r="EV347" s="14" t="e">
        <f t="shared" si="567"/>
        <v>#REF!</v>
      </c>
      <c r="EW347" s="14" t="e">
        <f t="shared" si="568"/>
        <v>#REF!</v>
      </c>
      <c r="EX347" s="14" t="e">
        <f t="shared" si="569"/>
        <v>#REF!</v>
      </c>
      <c r="EY347" s="14" t="e">
        <f t="shared" si="570"/>
        <v>#REF!</v>
      </c>
    </row>
    <row r="348" spans="1:155" x14ac:dyDescent="0.2">
      <c r="A348" s="17">
        <v>30108847</v>
      </c>
      <c r="B348" t="s">
        <v>62</v>
      </c>
      <c r="C348" t="s">
        <v>2422</v>
      </c>
      <c r="D348" t="s">
        <v>2423</v>
      </c>
      <c r="E348" t="s">
        <v>1132</v>
      </c>
      <c r="F348" t="s">
        <v>66</v>
      </c>
      <c r="G348" t="s">
        <v>42</v>
      </c>
      <c r="H348" t="s">
        <v>2424</v>
      </c>
      <c r="I348" t="s">
        <v>68</v>
      </c>
      <c r="J348" s="19" t="s">
        <v>69</v>
      </c>
      <c r="K348" t="s">
        <v>70</v>
      </c>
      <c r="L348">
        <v>1966</v>
      </c>
      <c r="M348">
        <f t="shared" si="479"/>
        <v>1966</v>
      </c>
      <c r="N348">
        <v>53</v>
      </c>
      <c r="O348" s="19">
        <f t="shared" si="480"/>
        <v>53</v>
      </c>
      <c r="P348" t="s">
        <v>80</v>
      </c>
      <c r="Q348" s="19" t="str">
        <f t="shared" si="481"/>
        <v>50-60</v>
      </c>
      <c r="R348" s="23">
        <v>263.3</v>
      </c>
      <c r="S348" s="15">
        <f t="shared" si="482"/>
        <v>0.26330000000000003</v>
      </c>
      <c r="T348">
        <v>30087345</v>
      </c>
      <c r="U348" t="s">
        <v>45</v>
      </c>
      <c r="V348" t="s">
        <v>46</v>
      </c>
      <c r="W348" t="s">
        <v>47</v>
      </c>
      <c r="X348" t="s">
        <v>48</v>
      </c>
      <c r="Y348" t="s">
        <v>175</v>
      </c>
      <c r="Z348" t="s">
        <v>2425</v>
      </c>
      <c r="AA348" t="s">
        <v>2426</v>
      </c>
      <c r="AB348" t="s">
        <v>461</v>
      </c>
      <c r="AC348">
        <v>1966</v>
      </c>
      <c r="AD348">
        <v>53</v>
      </c>
      <c r="AE348" t="str">
        <f t="shared" si="483"/>
        <v>&lt;60</v>
      </c>
      <c r="AF348">
        <v>-37.713968379999997</v>
      </c>
      <c r="AG348">
        <v>144.88176826</v>
      </c>
      <c r="AH348" t="s">
        <v>75</v>
      </c>
      <c r="AI348" t="s">
        <v>76</v>
      </c>
      <c r="AJ348" s="33" t="s">
        <v>356</v>
      </c>
      <c r="AL348" t="s">
        <v>78</v>
      </c>
      <c r="AM348" t="s">
        <v>86</v>
      </c>
      <c r="AN348">
        <v>220</v>
      </c>
      <c r="AO348" s="69">
        <v>4</v>
      </c>
      <c r="AP348">
        <v>2</v>
      </c>
      <c r="AQ348">
        <v>0</v>
      </c>
      <c r="AR348">
        <v>2</v>
      </c>
      <c r="AS348" s="82" t="str">
        <f t="shared" si="484"/>
        <v>Gw-0-2</v>
      </c>
      <c r="AT348" s="14">
        <f t="shared" si="485"/>
        <v>11552</v>
      </c>
      <c r="AU348" s="81">
        <f>VLOOKUP(C348,Bushfire_Vlookup!$F$2:$H$12575,3,FALSE)</f>
        <v>1</v>
      </c>
      <c r="AV348" s="14">
        <f>VLOOKUP(AS348,Safety_collateral_Vlookup!$J$3:$L$20,2,FALSE)</f>
        <v>93570.139925214826</v>
      </c>
      <c r="AW348" s="14">
        <f>VLOOKUP(AS348,Safety_collateral_Vlookup!$J$3:$L$20,3,FALSE)</f>
        <v>550000</v>
      </c>
      <c r="AX348" s="48">
        <f t="shared" si="486"/>
        <v>699016.39030020416</v>
      </c>
      <c r="AY348" s="49">
        <f>(R348/1000)*AZ348</f>
        <v>20010.800000000003</v>
      </c>
      <c r="AZ348" s="14">
        <v>76000</v>
      </c>
      <c r="BA348" s="16">
        <f t="shared" si="488"/>
        <v>34.931956258630542</v>
      </c>
      <c r="BB348" t="e">
        <f>IF(BA348&lt;=#REF!,#REF!,IF(BA348&lt;=#REF!,#REF!,IF(BA348&lt;=#REF!,#REF!,IF(BA348&lt;=#REF!,#REF!,#REF!))))</f>
        <v>#REF!</v>
      </c>
      <c r="BC348" s="51">
        <v>5</v>
      </c>
      <c r="BD348" s="21">
        <v>70</v>
      </c>
      <c r="BE348" s="21">
        <v>6.4399999999999999E-2</v>
      </c>
      <c r="BF348" s="26">
        <f t="shared" si="489"/>
        <v>1305.2282993591116</v>
      </c>
      <c r="BG348" s="21">
        <v>7</v>
      </c>
      <c r="BH348" s="21">
        <f t="shared" si="490"/>
        <v>54.6</v>
      </c>
      <c r="BI348" s="28">
        <f t="shared" si="491"/>
        <v>2.2519960070400004E-2</v>
      </c>
      <c r="BJ348" s="27">
        <f t="shared" si="492"/>
        <v>2.2519960070400004E-2</v>
      </c>
      <c r="BK348" s="28">
        <f t="shared" si="493"/>
        <v>0.3452594593589744</v>
      </c>
      <c r="BL348" s="35">
        <f t="shared" si="494"/>
        <v>12.060588332206123</v>
      </c>
      <c r="BM348" s="21" t="str">
        <f t="shared" si="495"/>
        <v>Cr5</v>
      </c>
      <c r="BN348" s="51">
        <v>5</v>
      </c>
      <c r="BO348" s="21">
        <v>1</v>
      </c>
      <c r="BP348" s="50" t="s">
        <v>5497</v>
      </c>
      <c r="BQ348" s="14">
        <v>11552</v>
      </c>
      <c r="BR348">
        <f>IFERROR(VLOOKUP(AO348,'Model Failure data- Lines'!$A$37:$E$41,3,FALSE),'Model Failure data- Lines'!$C$37)</f>
        <v>0.45419999999999999</v>
      </c>
      <c r="BS348" s="14">
        <f t="shared" si="496"/>
        <v>317493.24447435274</v>
      </c>
      <c r="BT348" s="34">
        <f t="shared" si="478"/>
        <v>17848.641495270018</v>
      </c>
      <c r="BU348" s="34">
        <f t="shared" si="497"/>
        <v>17.788090178095072</v>
      </c>
      <c r="BV348" s="54">
        <f t="shared" si="498"/>
        <v>299644.60297908273</v>
      </c>
      <c r="BW348">
        <f>IFERROR(VLOOKUP(AO348,'Model Failure data- Lines'!$A$37:$E$41,4,FALSE),'Model Failure data- Lines'!$D$37)</f>
        <v>0.40249999999999997</v>
      </c>
      <c r="BX348" s="14">
        <f t="shared" si="499"/>
        <v>281354.09709583217</v>
      </c>
      <c r="BY348" s="34">
        <f t="shared" si="500"/>
        <v>15920.103305548739</v>
      </c>
      <c r="BZ348" s="71">
        <f t="shared" si="501"/>
        <v>17.672881368663603</v>
      </c>
      <c r="CA348" s="71">
        <f t="shared" si="502"/>
        <v>265433.99379028345</v>
      </c>
      <c r="CB348" s="56">
        <v>1</v>
      </c>
      <c r="CC348">
        <f>IFERROR(VLOOKUP(AO348,'Model Failure data- Lines'!$A$37:$E$41,5,FALSE),'Model Failure data- Lines'!$E$37)</f>
        <v>0.28349999999999997</v>
      </c>
      <c r="CD348" s="14">
        <f t="shared" si="503"/>
        <v>198171.14665010787</v>
      </c>
      <c r="CE348" s="34">
        <f t="shared" si="504"/>
        <v>12665.645014659274</v>
      </c>
      <c r="CF348" s="34">
        <f t="shared" si="505"/>
        <v>15.646352508754484</v>
      </c>
      <c r="CG348" s="54">
        <f t="shared" si="506"/>
        <v>185505.5016354486</v>
      </c>
      <c r="CH348" t="e">
        <f>IFERROR(VLOOKUP(AO348,'Model Failure data- Lines'!#REF!,3,FALSE),'Model Failure data- Lines'!#REF!)</f>
        <v>#REF!</v>
      </c>
      <c r="CI348" s="14" t="e">
        <f t="shared" si="507"/>
        <v>#REF!</v>
      </c>
      <c r="CJ348" s="34">
        <f t="shared" si="508"/>
        <v>17119.941908332559</v>
      </c>
      <c r="CK348" s="34" t="e">
        <f t="shared" si="509"/>
        <v>#REF!</v>
      </c>
      <c r="CL348" s="54" t="e">
        <f t="shared" si="510"/>
        <v>#REF!</v>
      </c>
      <c r="CM348" t="e">
        <f>IFERROR(VLOOKUP(AO348,'Model Failure data- Lines'!#REF!,4,FALSE),'Model Failure data- Lines'!#REF!)</f>
        <v>#REF!</v>
      </c>
      <c r="CN348" s="14" t="e">
        <f t="shared" si="511"/>
        <v>#REF!</v>
      </c>
      <c r="CO348" s="34">
        <f t="shared" si="512"/>
        <v>14646.711323119587</v>
      </c>
      <c r="CP348" s="34" t="e">
        <f t="shared" si="513"/>
        <v>#REF!</v>
      </c>
      <c r="CQ348" s="54" t="e">
        <f t="shared" si="514"/>
        <v>#REF!</v>
      </c>
      <c r="CR348" t="e">
        <f>IFERROR(VLOOKUP(AO348,'Model Failure data- Lines'!#REF!,5,FALSE),'Model Failure data- Lines'!#REF!)</f>
        <v>#REF!</v>
      </c>
      <c r="CS348" s="14" t="e">
        <f t="shared" si="515"/>
        <v>#REF!</v>
      </c>
      <c r="CT348" s="34">
        <f t="shared" si="516"/>
        <v>10720.518549123448</v>
      </c>
      <c r="CU348" s="34" t="e">
        <f t="shared" si="517"/>
        <v>#REF!</v>
      </c>
      <c r="CV348" s="54" t="e">
        <f t="shared" si="518"/>
        <v>#REF!</v>
      </c>
      <c r="CW348" t="s">
        <v>461</v>
      </c>
      <c r="CY348">
        <v>1</v>
      </c>
      <c r="CZ348">
        <f t="shared" si="519"/>
        <v>265433.99379028345</v>
      </c>
      <c r="DA348" s="34">
        <f t="shared" si="520"/>
        <v>4961.2085599999991</v>
      </c>
      <c r="DB348" s="34">
        <f t="shared" si="521"/>
        <v>0.42946749999999995</v>
      </c>
      <c r="DC348" s="34">
        <f t="shared" si="522"/>
        <v>40185.334068332195</v>
      </c>
      <c r="DD348" s="9">
        <f t="shared" si="523"/>
        <v>236207.12499999997</v>
      </c>
      <c r="DE348" s="59">
        <f t="shared" si="524"/>
        <v>1.7633326158069628E-2</v>
      </c>
      <c r="DF348" s="59">
        <f t="shared" si="525"/>
        <v>1.5264305884755564E-6</v>
      </c>
      <c r="DG348" s="59">
        <f t="shared" si="526"/>
        <v>0.14282832374978582</v>
      </c>
      <c r="DH348" s="59">
        <f t="shared" si="527"/>
        <v>0.83953682366155602</v>
      </c>
      <c r="DI348" s="14">
        <f t="shared" si="528"/>
        <v>4680.4841859430953</v>
      </c>
      <c r="DJ348" s="14">
        <f t="shared" si="529"/>
        <v>0.40516656734271955</v>
      </c>
      <c r="DK348" s="14">
        <f t="shared" si="530"/>
        <v>37911.492399277246</v>
      </c>
      <c r="DL348" s="14">
        <f t="shared" si="531"/>
        <v>222841.61203849575</v>
      </c>
      <c r="DM348">
        <f t="shared" si="532"/>
        <v>185505.5016354486</v>
      </c>
      <c r="DN348" s="34">
        <f t="shared" si="533"/>
        <v>3494.4164639999995</v>
      </c>
      <c r="DO348" s="34">
        <f t="shared" si="534"/>
        <v>0.30249449999999994</v>
      </c>
      <c r="DP348" s="34">
        <f t="shared" si="535"/>
        <v>28304.45269160789</v>
      </c>
      <c r="DQ348" s="9">
        <f t="shared" si="536"/>
        <v>166371.97499999998</v>
      </c>
      <c r="DR348" s="59">
        <f t="shared" si="537"/>
        <v>1.7633326158069628E-2</v>
      </c>
      <c r="DS348" s="59">
        <f t="shared" si="538"/>
        <v>1.5264305884755564E-6</v>
      </c>
      <c r="DT348" s="59">
        <f t="shared" si="539"/>
        <v>0.14282832374978582</v>
      </c>
      <c r="DU348" s="59">
        <f t="shared" si="540"/>
        <v>0.83953682366155602</v>
      </c>
      <c r="DV348" s="14">
        <f t="shared" si="541"/>
        <v>3271.0790144541838</v>
      </c>
      <c r="DW348" s="14">
        <f t="shared" si="542"/>
        <v>0.2831612720268511</v>
      </c>
      <c r="DX348" s="14">
        <f t="shared" si="543"/>
        <v>26495.439844954275</v>
      </c>
      <c r="DY348" s="14">
        <f t="shared" si="544"/>
        <v>155738.69961476809</v>
      </c>
      <c r="DZ348" s="34" t="e">
        <f t="shared" si="545"/>
        <v>#REF!</v>
      </c>
      <c r="EA348" s="34" t="e">
        <f t="shared" si="546"/>
        <v>#REF!</v>
      </c>
      <c r="EB348" s="34" t="e">
        <f t="shared" si="547"/>
        <v>#REF!</v>
      </c>
      <c r="EC348" s="34" t="e">
        <f t="shared" si="548"/>
        <v>#REF!</v>
      </c>
      <c r="ED348" s="34" t="e">
        <f t="shared" si="549"/>
        <v>#REF!</v>
      </c>
      <c r="EE348" s="59" t="e">
        <f t="shared" si="550"/>
        <v>#REF!</v>
      </c>
      <c r="EF348" s="59" t="e">
        <f t="shared" si="551"/>
        <v>#REF!</v>
      </c>
      <c r="EG348" s="59" t="e">
        <f t="shared" si="552"/>
        <v>#REF!</v>
      </c>
      <c r="EH348" s="59" t="e">
        <f t="shared" si="553"/>
        <v>#REF!</v>
      </c>
      <c r="EI348" s="14" t="e">
        <f t="shared" si="554"/>
        <v>#REF!</v>
      </c>
      <c r="EJ348" s="14" t="e">
        <f t="shared" si="555"/>
        <v>#REF!</v>
      </c>
      <c r="EK348" s="14" t="e">
        <f t="shared" si="556"/>
        <v>#REF!</v>
      </c>
      <c r="EL348" s="14" t="e">
        <f t="shared" si="557"/>
        <v>#REF!</v>
      </c>
      <c r="EM348" t="e">
        <f t="shared" si="558"/>
        <v>#REF!</v>
      </c>
      <c r="EN348" s="34" t="e">
        <f t="shared" si="559"/>
        <v>#REF!</v>
      </c>
      <c r="EO348" s="34" t="e">
        <f t="shared" si="560"/>
        <v>#REF!</v>
      </c>
      <c r="EP348" s="34" t="e">
        <f t="shared" si="561"/>
        <v>#REF!</v>
      </c>
      <c r="EQ348" s="34" t="e">
        <f t="shared" si="562"/>
        <v>#REF!</v>
      </c>
      <c r="ER348" s="59" t="e">
        <f t="shared" si="563"/>
        <v>#REF!</v>
      </c>
      <c r="ES348" s="59" t="e">
        <f t="shared" si="564"/>
        <v>#REF!</v>
      </c>
      <c r="ET348" s="59" t="e">
        <f t="shared" si="565"/>
        <v>#REF!</v>
      </c>
      <c r="EU348" s="59" t="e">
        <f t="shared" si="566"/>
        <v>#REF!</v>
      </c>
      <c r="EV348" s="14" t="e">
        <f t="shared" si="567"/>
        <v>#REF!</v>
      </c>
      <c r="EW348" s="14" t="e">
        <f t="shared" si="568"/>
        <v>#REF!</v>
      </c>
      <c r="EX348" s="14" t="e">
        <f t="shared" si="569"/>
        <v>#REF!</v>
      </c>
      <c r="EY348" s="14" t="e">
        <f t="shared" si="570"/>
        <v>#REF!</v>
      </c>
    </row>
    <row r="349" spans="1:155" x14ac:dyDescent="0.2">
      <c r="A349" s="17">
        <v>30176208</v>
      </c>
      <c r="B349" t="s">
        <v>62</v>
      </c>
      <c r="C349" t="s">
        <v>3226</v>
      </c>
      <c r="D349" t="s">
        <v>3227</v>
      </c>
      <c r="E349" t="s">
        <v>1132</v>
      </c>
      <c r="F349" t="s">
        <v>66</v>
      </c>
      <c r="G349" t="s">
        <v>42</v>
      </c>
      <c r="H349" t="s">
        <v>3228</v>
      </c>
      <c r="I349" t="s">
        <v>68</v>
      </c>
      <c r="J349" s="19" t="s">
        <v>69</v>
      </c>
      <c r="K349" t="s">
        <v>70</v>
      </c>
      <c r="L349">
        <v>1966</v>
      </c>
      <c r="M349">
        <f t="shared" si="479"/>
        <v>1966</v>
      </c>
      <c r="N349">
        <v>53</v>
      </c>
      <c r="O349" s="19">
        <f t="shared" si="480"/>
        <v>53</v>
      </c>
      <c r="P349" t="s">
        <v>80</v>
      </c>
      <c r="Q349" s="19" t="str">
        <f t="shared" si="481"/>
        <v>50-60</v>
      </c>
      <c r="R349" s="23">
        <v>159.5</v>
      </c>
      <c r="S349" s="15">
        <f t="shared" si="482"/>
        <v>0.1595</v>
      </c>
      <c r="T349">
        <v>30248673</v>
      </c>
      <c r="U349" t="s">
        <v>45</v>
      </c>
      <c r="V349" t="s">
        <v>46</v>
      </c>
      <c r="W349" s="20" t="s">
        <v>87</v>
      </c>
      <c r="X349" t="s">
        <v>88</v>
      </c>
      <c r="Y349" t="s">
        <v>251</v>
      </c>
      <c r="Z349" t="s">
        <v>3229</v>
      </c>
      <c r="AA349" t="s">
        <v>3230</v>
      </c>
      <c r="AB349" t="s">
        <v>3231</v>
      </c>
      <c r="AC349">
        <v>1966</v>
      </c>
      <c r="AD349">
        <v>53</v>
      </c>
      <c r="AE349" t="str">
        <f t="shared" si="483"/>
        <v>&lt;60</v>
      </c>
      <c r="AF349">
        <v>-37.715364549999997</v>
      </c>
      <c r="AG349">
        <v>144.87937848999999</v>
      </c>
      <c r="AH349" t="s">
        <v>75</v>
      </c>
      <c r="AI349" t="s">
        <v>76</v>
      </c>
      <c r="AJ349" s="33" t="s">
        <v>356</v>
      </c>
      <c r="AL349" t="s">
        <v>78</v>
      </c>
      <c r="AM349" t="s">
        <v>86</v>
      </c>
      <c r="AN349">
        <v>220</v>
      </c>
      <c r="AO349" s="69">
        <v>4</v>
      </c>
      <c r="AP349">
        <v>2</v>
      </c>
      <c r="AQ349">
        <v>0</v>
      </c>
      <c r="AR349">
        <v>2</v>
      </c>
      <c r="AS349" s="82" t="str">
        <f t="shared" si="484"/>
        <v>Gw-0-2</v>
      </c>
      <c r="AT349" s="14">
        <f t="shared" si="485"/>
        <v>11552</v>
      </c>
      <c r="AU349" s="81">
        <f>VLOOKUP(C349,Bushfire_Vlookup!$F$2:$H$12575,3,FALSE)</f>
        <v>1</v>
      </c>
      <c r="AV349" s="14">
        <f>VLOOKUP(AS349,Safety_collateral_Vlookup!$J$3:$L$20,2,FALSE)</f>
        <v>93570.139925214826</v>
      </c>
      <c r="AW349" s="14">
        <f>VLOOKUP(AS349,Safety_collateral_Vlookup!$J$3:$L$20,3,FALSE)</f>
        <v>550000</v>
      </c>
      <c r="AX349" s="48">
        <f t="shared" si="486"/>
        <v>699016.39030020416</v>
      </c>
      <c r="AY349" s="49">
        <f>(R349/1000)*AZ349</f>
        <v>12122</v>
      </c>
      <c r="AZ349" s="14">
        <v>76000</v>
      </c>
      <c r="BA349" s="16">
        <f t="shared" si="488"/>
        <v>57.665103968008921</v>
      </c>
      <c r="BB349" t="e">
        <f>IF(BA349&lt;=#REF!,#REF!,IF(BA349&lt;=#REF!,#REF!,IF(BA349&lt;=#REF!,#REF!,IF(BA349&lt;=#REF!,#REF!,#REF!))))</f>
        <v>#REF!</v>
      </c>
      <c r="BC349" s="51">
        <v>5</v>
      </c>
      <c r="BD349" s="21">
        <v>70</v>
      </c>
      <c r="BE349" s="21">
        <v>6.4399999999999999E-2</v>
      </c>
      <c r="BF349" s="26">
        <f t="shared" si="489"/>
        <v>790.67190941047579</v>
      </c>
      <c r="BG349" s="21">
        <v>7</v>
      </c>
      <c r="BH349" s="21">
        <f t="shared" si="490"/>
        <v>54.6</v>
      </c>
      <c r="BI349" s="28">
        <f t="shared" si="491"/>
        <v>2.2519960070400004E-2</v>
      </c>
      <c r="BJ349" s="27">
        <f t="shared" si="492"/>
        <v>2.2519960070400004E-2</v>
      </c>
      <c r="BK349" s="28">
        <f t="shared" si="493"/>
        <v>0.3452594593589744</v>
      </c>
      <c r="BL349" s="35">
        <f t="shared" si="494"/>
        <v>19.909422619873808</v>
      </c>
      <c r="BM349" s="21" t="str">
        <f t="shared" si="495"/>
        <v>Cr5</v>
      </c>
      <c r="BN349" s="51">
        <v>5</v>
      </c>
      <c r="BO349" s="21">
        <v>1</v>
      </c>
      <c r="BP349" s="50" t="s">
        <v>5497</v>
      </c>
      <c r="BQ349" s="14">
        <v>11552</v>
      </c>
      <c r="BR349">
        <f>IFERROR(VLOOKUP(AO349,'Model Failure data- Lines'!$A$37:$E$41,3,FALSE),'Model Failure data- Lines'!$C$37)</f>
        <v>0.45419999999999999</v>
      </c>
      <c r="BS349" s="14">
        <f t="shared" si="496"/>
        <v>317493.24447435274</v>
      </c>
      <c r="BT349" s="34">
        <f t="shared" si="478"/>
        <v>10812.223009857833</v>
      </c>
      <c r="BU349" s="34">
        <f t="shared" si="497"/>
        <v>29.364289303400835</v>
      </c>
      <c r="BV349" s="54">
        <f t="shared" si="498"/>
        <v>306681.02146449493</v>
      </c>
      <c r="BW349">
        <f>IFERROR(VLOOKUP(AO349,'Model Failure data- Lines'!$A$37:$E$41,4,FALSE),'Model Failure data- Lines'!$D$37)</f>
        <v>0.40249999999999997</v>
      </c>
      <c r="BX349" s="14">
        <f t="shared" si="499"/>
        <v>281354.09709583217</v>
      </c>
      <c r="BY349" s="34">
        <f t="shared" si="500"/>
        <v>9643.9668713825431</v>
      </c>
      <c r="BZ349" s="71">
        <f t="shared" si="501"/>
        <v>29.174104478803308</v>
      </c>
      <c r="CA349" s="71">
        <f t="shared" si="502"/>
        <v>271710.13022444962</v>
      </c>
      <c r="CB349" s="56">
        <v>1</v>
      </c>
      <c r="CC349">
        <f>IFERROR(VLOOKUP(AO349,'Model Failure data- Lines'!$A$37:$E$41,5,FALSE),'Model Failure data- Lines'!$E$37)</f>
        <v>0.28349999999999997</v>
      </c>
      <c r="CD349" s="14">
        <f t="shared" si="503"/>
        <v>198171.14665010787</v>
      </c>
      <c r="CE349" s="34">
        <f t="shared" si="504"/>
        <v>7672.5042910678085</v>
      </c>
      <c r="CF349" s="34">
        <f t="shared" si="505"/>
        <v>25.828743671191575</v>
      </c>
      <c r="CG349" s="54">
        <f t="shared" si="506"/>
        <v>190498.64235904007</v>
      </c>
      <c r="CH349" t="e">
        <f>IFERROR(VLOOKUP(AO349,'Model Failure data- Lines'!#REF!,3,FALSE),'Model Failure data- Lines'!#REF!)</f>
        <v>#REF!</v>
      </c>
      <c r="CI349" s="14" t="e">
        <f t="shared" si="507"/>
        <v>#REF!</v>
      </c>
      <c r="CJ349" s="34">
        <f t="shared" si="508"/>
        <v>10370.796560497694</v>
      </c>
      <c r="CK349" s="34" t="e">
        <f t="shared" si="509"/>
        <v>#REF!</v>
      </c>
      <c r="CL349" s="54" t="e">
        <f t="shared" si="510"/>
        <v>#REF!</v>
      </c>
      <c r="CM349" t="e">
        <f>IFERROR(VLOOKUP(AO349,'Model Failure data- Lines'!#REF!,4,FALSE),'Model Failure data- Lines'!#REF!)</f>
        <v>#REF!</v>
      </c>
      <c r="CN349" s="14" t="e">
        <f t="shared" si="511"/>
        <v>#REF!</v>
      </c>
      <c r="CO349" s="34">
        <f t="shared" si="512"/>
        <v>8872.5805394514773</v>
      </c>
      <c r="CP349" s="34" t="e">
        <f t="shared" si="513"/>
        <v>#REF!</v>
      </c>
      <c r="CQ349" s="54" t="e">
        <f t="shared" si="514"/>
        <v>#REF!</v>
      </c>
      <c r="CR349" t="e">
        <f>IFERROR(VLOOKUP(AO349,'Model Failure data- Lines'!#REF!,5,FALSE),'Model Failure data- Lines'!#REF!)</f>
        <v>#REF!</v>
      </c>
      <c r="CS349" s="14" t="e">
        <f t="shared" si="515"/>
        <v>#REF!</v>
      </c>
      <c r="CT349" s="34">
        <f t="shared" si="516"/>
        <v>6494.199424934257</v>
      </c>
      <c r="CU349" s="34" t="e">
        <f t="shared" si="517"/>
        <v>#REF!</v>
      </c>
      <c r="CV349" s="54" t="e">
        <f t="shared" si="518"/>
        <v>#REF!</v>
      </c>
      <c r="CW349" t="s">
        <v>3231</v>
      </c>
      <c r="CY349">
        <v>1</v>
      </c>
      <c r="CZ349">
        <f t="shared" si="519"/>
        <v>271710.13022444962</v>
      </c>
      <c r="DA349" s="34">
        <f t="shared" si="520"/>
        <v>4961.2085599999991</v>
      </c>
      <c r="DB349" s="34">
        <f t="shared" si="521"/>
        <v>0.42946749999999995</v>
      </c>
      <c r="DC349" s="34">
        <f t="shared" si="522"/>
        <v>40185.334068332195</v>
      </c>
      <c r="DD349" s="9">
        <f t="shared" si="523"/>
        <v>236207.12499999997</v>
      </c>
      <c r="DE349" s="59">
        <f t="shared" si="524"/>
        <v>1.7633326158069628E-2</v>
      </c>
      <c r="DF349" s="59">
        <f t="shared" si="525"/>
        <v>1.5264305884755564E-6</v>
      </c>
      <c r="DG349" s="59">
        <f t="shared" si="526"/>
        <v>0.14282832374978582</v>
      </c>
      <c r="DH349" s="59">
        <f t="shared" si="527"/>
        <v>0.83953682366155602</v>
      </c>
      <c r="DI349" s="14">
        <f t="shared" si="528"/>
        <v>4791.1533466992933</v>
      </c>
      <c r="DJ349" s="14">
        <f t="shared" si="529"/>
        <v>0.4147466539732767</v>
      </c>
      <c r="DK349" s="14">
        <f t="shared" si="530"/>
        <v>38807.902445794156</v>
      </c>
      <c r="DL349" s="14">
        <f t="shared" si="531"/>
        <v>228110.65968530221</v>
      </c>
      <c r="DM349">
        <f t="shared" si="532"/>
        <v>190498.64235904007</v>
      </c>
      <c r="DN349" s="34">
        <f t="shared" si="533"/>
        <v>3494.4164639999995</v>
      </c>
      <c r="DO349" s="34">
        <f t="shared" si="534"/>
        <v>0.30249449999999994</v>
      </c>
      <c r="DP349" s="34">
        <f t="shared" si="535"/>
        <v>28304.45269160789</v>
      </c>
      <c r="DQ349" s="9">
        <f t="shared" si="536"/>
        <v>166371.97499999998</v>
      </c>
      <c r="DR349" s="59">
        <f t="shared" si="537"/>
        <v>1.7633326158069628E-2</v>
      </c>
      <c r="DS349" s="59">
        <f t="shared" si="538"/>
        <v>1.5264305884755564E-6</v>
      </c>
      <c r="DT349" s="59">
        <f t="shared" si="539"/>
        <v>0.14282832374978582</v>
      </c>
      <c r="DU349" s="59">
        <f t="shared" si="540"/>
        <v>0.83953682366155602</v>
      </c>
      <c r="DV349" s="14">
        <f t="shared" si="541"/>
        <v>3359.1246933864122</v>
      </c>
      <c r="DW349" s="14">
        <f t="shared" si="542"/>
        <v>0.29078295475990407</v>
      </c>
      <c r="DX349" s="14">
        <f t="shared" si="543"/>
        <v>27208.601764751638</v>
      </c>
      <c r="DY349" s="14">
        <f t="shared" si="544"/>
        <v>159930.62511794726</v>
      </c>
      <c r="DZ349" s="34" t="e">
        <f t="shared" si="545"/>
        <v>#REF!</v>
      </c>
      <c r="EA349" s="34" t="e">
        <f t="shared" si="546"/>
        <v>#REF!</v>
      </c>
      <c r="EB349" s="34" t="e">
        <f t="shared" si="547"/>
        <v>#REF!</v>
      </c>
      <c r="EC349" s="34" t="e">
        <f t="shared" si="548"/>
        <v>#REF!</v>
      </c>
      <c r="ED349" s="34" t="e">
        <f t="shared" si="549"/>
        <v>#REF!</v>
      </c>
      <c r="EE349" s="59" t="e">
        <f t="shared" si="550"/>
        <v>#REF!</v>
      </c>
      <c r="EF349" s="59" t="e">
        <f t="shared" si="551"/>
        <v>#REF!</v>
      </c>
      <c r="EG349" s="59" t="e">
        <f t="shared" si="552"/>
        <v>#REF!</v>
      </c>
      <c r="EH349" s="59" t="e">
        <f t="shared" si="553"/>
        <v>#REF!</v>
      </c>
      <c r="EI349" s="14" t="e">
        <f t="shared" si="554"/>
        <v>#REF!</v>
      </c>
      <c r="EJ349" s="14" t="e">
        <f t="shared" si="555"/>
        <v>#REF!</v>
      </c>
      <c r="EK349" s="14" t="e">
        <f t="shared" si="556"/>
        <v>#REF!</v>
      </c>
      <c r="EL349" s="14" t="e">
        <f t="shared" si="557"/>
        <v>#REF!</v>
      </c>
      <c r="EM349" t="e">
        <f t="shared" si="558"/>
        <v>#REF!</v>
      </c>
      <c r="EN349" s="34" t="e">
        <f t="shared" si="559"/>
        <v>#REF!</v>
      </c>
      <c r="EO349" s="34" t="e">
        <f t="shared" si="560"/>
        <v>#REF!</v>
      </c>
      <c r="EP349" s="34" t="e">
        <f t="shared" si="561"/>
        <v>#REF!</v>
      </c>
      <c r="EQ349" s="34" t="e">
        <f t="shared" si="562"/>
        <v>#REF!</v>
      </c>
      <c r="ER349" s="59" t="e">
        <f t="shared" si="563"/>
        <v>#REF!</v>
      </c>
      <c r="ES349" s="59" t="e">
        <f t="shared" si="564"/>
        <v>#REF!</v>
      </c>
      <c r="ET349" s="59" t="e">
        <f t="shared" si="565"/>
        <v>#REF!</v>
      </c>
      <c r="EU349" s="59" t="e">
        <f t="shared" si="566"/>
        <v>#REF!</v>
      </c>
      <c r="EV349" s="14" t="e">
        <f t="shared" si="567"/>
        <v>#REF!</v>
      </c>
      <c r="EW349" s="14" t="e">
        <f t="shared" si="568"/>
        <v>#REF!</v>
      </c>
      <c r="EX349" s="14" t="e">
        <f t="shared" si="569"/>
        <v>#REF!</v>
      </c>
      <c r="EY349" s="14" t="e">
        <f t="shared" si="570"/>
        <v>#REF!</v>
      </c>
    </row>
    <row r="350" spans="1:155" x14ac:dyDescent="0.2">
      <c r="A350" s="17">
        <v>30446100</v>
      </c>
      <c r="B350" t="s">
        <v>62</v>
      </c>
      <c r="C350" t="s">
        <v>5408</v>
      </c>
      <c r="D350" t="s">
        <v>5409</v>
      </c>
      <c r="E350" t="s">
        <v>3702</v>
      </c>
      <c r="F350" t="s">
        <v>66</v>
      </c>
      <c r="G350" t="s">
        <v>42</v>
      </c>
      <c r="H350" t="s">
        <v>5410</v>
      </c>
      <c r="I350" t="s">
        <v>68</v>
      </c>
      <c r="J350" s="19" t="s">
        <v>69</v>
      </c>
      <c r="K350" t="s">
        <v>70</v>
      </c>
      <c r="L350">
        <v>1966</v>
      </c>
      <c r="M350">
        <f t="shared" si="479"/>
        <v>1966</v>
      </c>
      <c r="N350">
        <v>53</v>
      </c>
      <c r="O350" s="19">
        <f t="shared" si="480"/>
        <v>53</v>
      </c>
      <c r="P350" t="s">
        <v>80</v>
      </c>
      <c r="Q350" s="19" t="str">
        <f t="shared" si="481"/>
        <v>50-60</v>
      </c>
      <c r="R350" s="23">
        <v>106.3</v>
      </c>
      <c r="S350" s="15">
        <f t="shared" si="482"/>
        <v>0.10629999999999999</v>
      </c>
      <c r="T350">
        <v>30002897</v>
      </c>
      <c r="U350" t="s">
        <v>45</v>
      </c>
      <c r="V350" t="s">
        <v>46</v>
      </c>
      <c r="W350" s="20" t="s">
        <v>87</v>
      </c>
      <c r="X350" t="s">
        <v>88</v>
      </c>
      <c r="Y350" t="s">
        <v>251</v>
      </c>
      <c r="Z350" t="s">
        <v>5411</v>
      </c>
      <c r="AA350" t="s">
        <v>5412</v>
      </c>
      <c r="AB350" t="s">
        <v>648</v>
      </c>
      <c r="AC350">
        <v>1966</v>
      </c>
      <c r="AD350">
        <v>53</v>
      </c>
      <c r="AE350" t="str">
        <f t="shared" si="483"/>
        <v>&lt;60</v>
      </c>
      <c r="AF350">
        <v>-37.715151089999999</v>
      </c>
      <c r="AG350">
        <v>144.87758004</v>
      </c>
      <c r="AH350" t="s">
        <v>75</v>
      </c>
      <c r="AI350" t="s">
        <v>76</v>
      </c>
      <c r="AJ350" s="33" t="s">
        <v>356</v>
      </c>
      <c r="AL350" t="s">
        <v>78</v>
      </c>
      <c r="AM350" t="s">
        <v>86</v>
      </c>
      <c r="AN350">
        <v>220</v>
      </c>
      <c r="AO350" s="69">
        <v>4</v>
      </c>
      <c r="AP350">
        <v>2</v>
      </c>
      <c r="AQ350">
        <v>0</v>
      </c>
      <c r="AR350">
        <v>1</v>
      </c>
      <c r="AS350" s="82" t="str">
        <f t="shared" si="484"/>
        <v>Gw-0-1</v>
      </c>
      <c r="AT350" s="14">
        <f t="shared" si="485"/>
        <v>11552</v>
      </c>
      <c r="AU350" s="81">
        <f>VLOOKUP(C350,Bushfire_Vlookup!$F$2:$H$12575,3,FALSE)</f>
        <v>1</v>
      </c>
      <c r="AV350" s="14">
        <f>VLOOKUP(AS350,Safety_collateral_Vlookup!$J$3:$L$20,2,FALSE)</f>
        <v>11570.139925214824</v>
      </c>
      <c r="AW350" s="14">
        <f>VLOOKUP(AS350,Safety_collateral_Vlookup!$J$3:$L$20,3,FALSE)</f>
        <v>148000</v>
      </c>
      <c r="AX350" s="48">
        <f t="shared" si="486"/>
        <v>182588.39030020419</v>
      </c>
      <c r="AY350" s="49">
        <f>(R350/1000)*AZ350</f>
        <v>8078.7999999999993</v>
      </c>
      <c r="AZ350" s="14">
        <v>76000</v>
      </c>
      <c r="BA350" s="16">
        <f t="shared" si="488"/>
        <v>22.60092963066349</v>
      </c>
      <c r="BB350" t="e">
        <f>IF(BA350&lt;=#REF!,#REF!,IF(BA350&lt;=#REF!,#REF!,IF(BA350&lt;=#REF!,#REF!,IF(BA350&lt;=#REF!,#REF!,#REF!))))</f>
        <v>#REF!</v>
      </c>
      <c r="BC350" s="51">
        <v>5</v>
      </c>
      <c r="BD350" s="21">
        <v>70</v>
      </c>
      <c r="BE350" s="21">
        <v>6.4399999999999999E-2</v>
      </c>
      <c r="BF350" s="26">
        <f t="shared" si="489"/>
        <v>526.94936658516338</v>
      </c>
      <c r="BG350" s="21">
        <v>7</v>
      </c>
      <c r="BH350" s="21">
        <f t="shared" si="490"/>
        <v>54.6</v>
      </c>
      <c r="BI350" s="28">
        <f t="shared" si="491"/>
        <v>2.2519960070400004E-2</v>
      </c>
      <c r="BJ350" s="27">
        <f t="shared" si="492"/>
        <v>2.2519960070400004E-2</v>
      </c>
      <c r="BK350" s="28">
        <f t="shared" si="493"/>
        <v>0.34525945935897445</v>
      </c>
      <c r="BL350" s="35">
        <f t="shared" si="494"/>
        <v>7.8031847452931036</v>
      </c>
      <c r="BM350" s="21" t="str">
        <f t="shared" si="495"/>
        <v>Cr4</v>
      </c>
      <c r="BN350" s="51">
        <v>4</v>
      </c>
      <c r="BO350" s="21">
        <v>1</v>
      </c>
      <c r="BP350" s="50" t="s">
        <v>5497</v>
      </c>
      <c r="BQ350" s="14">
        <v>11552</v>
      </c>
      <c r="BR350">
        <f>IFERROR(VLOOKUP(AO350,'Model Failure data- Lines'!$A$37:$E$41,3,FALSE),'Model Failure data- Lines'!$C$37)</f>
        <v>0.45419999999999999</v>
      </c>
      <c r="BS350" s="14">
        <f t="shared" si="496"/>
        <v>82931.646874352737</v>
      </c>
      <c r="BT350" s="34">
        <f t="shared" si="478"/>
        <v>7205.8890655039977</v>
      </c>
      <c r="BU350" s="34">
        <f t="shared" si="497"/>
        <v>11.508870886087156</v>
      </c>
      <c r="BV350" s="54">
        <f t="shared" si="498"/>
        <v>75725.757808848735</v>
      </c>
      <c r="BW350">
        <f>IFERROR(VLOOKUP(AO350,'Model Failure data- Lines'!$A$37:$E$41,4,FALSE),'Model Failure data- Lines'!$D$37)</f>
        <v>0.40249999999999997</v>
      </c>
      <c r="BX350" s="14">
        <f t="shared" si="499"/>
        <v>73491.827095832181</v>
      </c>
      <c r="BY350" s="34">
        <f t="shared" si="500"/>
        <v>6427.2957895170166</v>
      </c>
      <c r="BZ350" s="71">
        <f t="shared" si="501"/>
        <v>11.434330938323717</v>
      </c>
      <c r="CA350" s="71">
        <f t="shared" si="502"/>
        <v>67064.53130631517</v>
      </c>
      <c r="CB350" s="56">
        <v>1</v>
      </c>
      <c r="CC350">
        <f>IFERROR(VLOOKUP(AO350,'Model Failure data- Lines'!$A$37:$E$41,5,FALSE),'Model Failure data- Lines'!$E$37)</f>
        <v>0.28349999999999997</v>
      </c>
      <c r="CD350" s="14">
        <f t="shared" si="503"/>
        <v>51763.808650107887</v>
      </c>
      <c r="CE350" s="34">
        <f t="shared" si="504"/>
        <v>5113.3994115392352</v>
      </c>
      <c r="CF350" s="34">
        <f t="shared" si="505"/>
        <v>10.123169438572361</v>
      </c>
      <c r="CG350" s="54">
        <f t="shared" si="506"/>
        <v>46650.409238568653</v>
      </c>
      <c r="CH350" t="e">
        <f>IFERROR(VLOOKUP(AO350,'Model Failure data- Lines'!#REF!,3,FALSE),'Model Failure data- Lines'!#REF!)</f>
        <v>#REF!</v>
      </c>
      <c r="CI350" s="14" t="e">
        <f t="shared" si="507"/>
        <v>#REF!</v>
      </c>
      <c r="CJ350" s="34">
        <f t="shared" si="508"/>
        <v>6911.6970180620992</v>
      </c>
      <c r="CK350" s="34" t="e">
        <f t="shared" si="509"/>
        <v>#REF!</v>
      </c>
      <c r="CL350" s="54" t="e">
        <f t="shared" si="510"/>
        <v>#REF!</v>
      </c>
      <c r="CM350" t="e">
        <f>IFERROR(VLOOKUP(AO350,'Model Failure data- Lines'!#REF!,4,FALSE),'Model Failure data- Lines'!#REF!)</f>
        <v>#REF!</v>
      </c>
      <c r="CN350" s="14" t="e">
        <f t="shared" si="511"/>
        <v>#REF!</v>
      </c>
      <c r="CO350" s="34">
        <f t="shared" si="512"/>
        <v>5913.1994441610777</v>
      </c>
      <c r="CP350" s="34" t="e">
        <f t="shared" si="513"/>
        <v>#REF!</v>
      </c>
      <c r="CQ350" s="54" t="e">
        <f t="shared" si="514"/>
        <v>#REF!</v>
      </c>
      <c r="CR350" t="e">
        <f>IFERROR(VLOOKUP(AO350,'Model Failure data- Lines'!#REF!,5,FALSE),'Model Failure data- Lines'!#REF!)</f>
        <v>#REF!</v>
      </c>
      <c r="CS350" s="14" t="e">
        <f t="shared" si="515"/>
        <v>#REF!</v>
      </c>
      <c r="CT350" s="34">
        <f t="shared" si="516"/>
        <v>4328.1090838276577</v>
      </c>
      <c r="CU350" s="34" t="e">
        <f t="shared" si="517"/>
        <v>#REF!</v>
      </c>
      <c r="CV350" s="54" t="e">
        <f t="shared" si="518"/>
        <v>#REF!</v>
      </c>
      <c r="CW350" t="s">
        <v>648</v>
      </c>
      <c r="CY350">
        <v>1</v>
      </c>
      <c r="CZ350">
        <f t="shared" si="519"/>
        <v>67064.53130631517</v>
      </c>
      <c r="DA350" s="34">
        <f t="shared" si="520"/>
        <v>4961.2085599999991</v>
      </c>
      <c r="DB350" s="34">
        <f t="shared" si="521"/>
        <v>0.42946749999999995</v>
      </c>
      <c r="DC350" s="34">
        <f t="shared" si="522"/>
        <v>4968.9990683321967</v>
      </c>
      <c r="DD350" s="9">
        <f t="shared" si="523"/>
        <v>63561.189999999995</v>
      </c>
      <c r="DE350" s="59">
        <f t="shared" si="524"/>
        <v>6.750694269079284E-2</v>
      </c>
      <c r="DF350" s="59">
        <f t="shared" si="525"/>
        <v>5.8437450390229259E-6</v>
      </c>
      <c r="DG350" s="59">
        <f t="shared" si="526"/>
        <v>6.7612947788775218E-2</v>
      </c>
      <c r="DH350" s="59">
        <f t="shared" si="527"/>
        <v>0.86487426577539306</v>
      </c>
      <c r="DI350" s="14">
        <f t="shared" si="528"/>
        <v>4527.3214714802998</v>
      </c>
      <c r="DJ350" s="14">
        <f t="shared" si="529"/>
        <v>0.39190802211567688</v>
      </c>
      <c r="DK350" s="14">
        <f t="shared" si="530"/>
        <v>4534.4306536925687</v>
      </c>
      <c r="DL350" s="14">
        <f t="shared" si="531"/>
        <v>58002.387273120192</v>
      </c>
      <c r="DM350">
        <f t="shared" si="532"/>
        <v>46650.409238568653</v>
      </c>
      <c r="DN350" s="34">
        <f t="shared" si="533"/>
        <v>3494.4164639999995</v>
      </c>
      <c r="DO350" s="34">
        <f t="shared" si="534"/>
        <v>0.30249449999999994</v>
      </c>
      <c r="DP350" s="34">
        <f t="shared" si="535"/>
        <v>3499.9036916078949</v>
      </c>
      <c r="DQ350" s="9">
        <f t="shared" si="536"/>
        <v>44769.185999999994</v>
      </c>
      <c r="DR350" s="59">
        <f t="shared" si="537"/>
        <v>6.750694269079284E-2</v>
      </c>
      <c r="DS350" s="59">
        <f t="shared" si="538"/>
        <v>5.843745039022925E-6</v>
      </c>
      <c r="DT350" s="59">
        <f t="shared" si="539"/>
        <v>6.7612947788775205E-2</v>
      </c>
      <c r="DU350" s="59">
        <f t="shared" si="540"/>
        <v>0.86487426577539295</v>
      </c>
      <c r="DV350" s="14">
        <f t="shared" si="541"/>
        <v>3149.226502970087</v>
      </c>
      <c r="DW350" s="14">
        <f t="shared" si="542"/>
        <v>0.27261309755627477</v>
      </c>
      <c r="DX350" s="14">
        <f t="shared" si="543"/>
        <v>3154.1716841723387</v>
      </c>
      <c r="DY350" s="14">
        <f t="shared" si="544"/>
        <v>40346.738438328677</v>
      </c>
      <c r="DZ350" s="34" t="e">
        <f t="shared" si="545"/>
        <v>#REF!</v>
      </c>
      <c r="EA350" s="34" t="e">
        <f t="shared" si="546"/>
        <v>#REF!</v>
      </c>
      <c r="EB350" s="34" t="e">
        <f t="shared" si="547"/>
        <v>#REF!</v>
      </c>
      <c r="EC350" s="34" t="e">
        <f t="shared" si="548"/>
        <v>#REF!</v>
      </c>
      <c r="ED350" s="34" t="e">
        <f t="shared" si="549"/>
        <v>#REF!</v>
      </c>
      <c r="EE350" s="59" t="e">
        <f t="shared" si="550"/>
        <v>#REF!</v>
      </c>
      <c r="EF350" s="59" t="e">
        <f t="shared" si="551"/>
        <v>#REF!</v>
      </c>
      <c r="EG350" s="59" t="e">
        <f t="shared" si="552"/>
        <v>#REF!</v>
      </c>
      <c r="EH350" s="59" t="e">
        <f t="shared" si="553"/>
        <v>#REF!</v>
      </c>
      <c r="EI350" s="14" t="e">
        <f t="shared" si="554"/>
        <v>#REF!</v>
      </c>
      <c r="EJ350" s="14" t="e">
        <f t="shared" si="555"/>
        <v>#REF!</v>
      </c>
      <c r="EK350" s="14" t="e">
        <f t="shared" si="556"/>
        <v>#REF!</v>
      </c>
      <c r="EL350" s="14" t="e">
        <f t="shared" si="557"/>
        <v>#REF!</v>
      </c>
      <c r="EM350" t="e">
        <f t="shared" si="558"/>
        <v>#REF!</v>
      </c>
      <c r="EN350" s="34" t="e">
        <f t="shared" si="559"/>
        <v>#REF!</v>
      </c>
      <c r="EO350" s="34" t="e">
        <f t="shared" si="560"/>
        <v>#REF!</v>
      </c>
      <c r="EP350" s="34" t="e">
        <f t="shared" si="561"/>
        <v>#REF!</v>
      </c>
      <c r="EQ350" s="34" t="e">
        <f t="shared" si="562"/>
        <v>#REF!</v>
      </c>
      <c r="ER350" s="59" t="e">
        <f t="shared" si="563"/>
        <v>#REF!</v>
      </c>
      <c r="ES350" s="59" t="e">
        <f t="shared" si="564"/>
        <v>#REF!</v>
      </c>
      <c r="ET350" s="59" t="e">
        <f t="shared" si="565"/>
        <v>#REF!</v>
      </c>
      <c r="EU350" s="59" t="e">
        <f t="shared" si="566"/>
        <v>#REF!</v>
      </c>
      <c r="EV350" s="14" t="e">
        <f t="shared" si="567"/>
        <v>#REF!</v>
      </c>
      <c r="EW350" s="14" t="e">
        <f t="shared" si="568"/>
        <v>#REF!</v>
      </c>
      <c r="EX350" s="14" t="e">
        <f t="shared" si="569"/>
        <v>#REF!</v>
      </c>
      <c r="EY350" s="14" t="e">
        <f t="shared" si="570"/>
        <v>#REF!</v>
      </c>
    </row>
    <row r="351" spans="1:155" x14ac:dyDescent="0.2">
      <c r="A351" s="17">
        <v>30221369</v>
      </c>
      <c r="B351" t="s">
        <v>62</v>
      </c>
      <c r="C351" t="s">
        <v>3832</v>
      </c>
      <c r="D351" t="s">
        <v>3833</v>
      </c>
      <c r="E351" t="s">
        <v>1632</v>
      </c>
      <c r="F351" t="s">
        <v>66</v>
      </c>
      <c r="G351" t="s">
        <v>42</v>
      </c>
      <c r="H351" t="s">
        <v>3834</v>
      </c>
      <c r="I351" t="s">
        <v>68</v>
      </c>
      <c r="J351" s="19" t="s">
        <v>69</v>
      </c>
      <c r="K351" t="s">
        <v>70</v>
      </c>
      <c r="L351">
        <v>1966</v>
      </c>
      <c r="M351">
        <f t="shared" si="479"/>
        <v>1966</v>
      </c>
      <c r="N351">
        <v>53</v>
      </c>
      <c r="O351" s="19">
        <f t="shared" si="480"/>
        <v>53</v>
      </c>
      <c r="P351" t="s">
        <v>80</v>
      </c>
      <c r="Q351" s="19" t="str">
        <f t="shared" si="481"/>
        <v>50-60</v>
      </c>
      <c r="R351" s="23">
        <v>366</v>
      </c>
      <c r="S351" s="15">
        <f t="shared" si="482"/>
        <v>0.36599999999999999</v>
      </c>
      <c r="T351">
        <v>30081708</v>
      </c>
      <c r="U351" t="s">
        <v>45</v>
      </c>
      <c r="V351" t="s">
        <v>46</v>
      </c>
      <c r="W351" t="s">
        <v>47</v>
      </c>
      <c r="X351" t="s">
        <v>48</v>
      </c>
      <c r="Y351" t="s">
        <v>175</v>
      </c>
      <c r="Z351" t="s">
        <v>3835</v>
      </c>
      <c r="AA351" t="s">
        <v>3836</v>
      </c>
      <c r="AB351" t="s">
        <v>151</v>
      </c>
      <c r="AC351">
        <v>1966</v>
      </c>
      <c r="AD351">
        <v>53</v>
      </c>
      <c r="AE351" t="str">
        <f t="shared" si="483"/>
        <v>&lt;60</v>
      </c>
      <c r="AF351">
        <v>-37.715816889999999</v>
      </c>
      <c r="AG351">
        <v>144.87671452999999</v>
      </c>
      <c r="AH351" t="s">
        <v>75</v>
      </c>
      <c r="AI351" t="s">
        <v>76</v>
      </c>
      <c r="AJ351" s="33" t="s">
        <v>356</v>
      </c>
      <c r="AL351" t="s">
        <v>78</v>
      </c>
      <c r="AM351" t="s">
        <v>86</v>
      </c>
      <c r="AN351">
        <v>220</v>
      </c>
      <c r="AO351" s="69">
        <v>4</v>
      </c>
      <c r="AP351">
        <v>2</v>
      </c>
      <c r="AQ351">
        <v>5</v>
      </c>
      <c r="AR351">
        <v>1</v>
      </c>
      <c r="AS351" s="82" t="str">
        <f t="shared" si="484"/>
        <v>Gw-5-1</v>
      </c>
      <c r="AT351" s="14">
        <f t="shared" si="485"/>
        <v>11552</v>
      </c>
      <c r="AU351" s="81">
        <f>VLOOKUP(C351,Bushfire_Vlookup!$F$2:$H$12575,3,FALSE)</f>
        <v>1</v>
      </c>
      <c r="AV351" s="14">
        <f>VLOOKUP(AS351,Safety_collateral_Vlookup!$J$3:$L$20,2,FALSE)</f>
        <v>9206290.8655511159</v>
      </c>
      <c r="AW351" s="14">
        <f>VLOOKUP(AS351,Safety_collateral_Vlookup!$J$3:$L$20,3,FALSE)</f>
        <v>148000</v>
      </c>
      <c r="AX351" s="48">
        <f t="shared" si="486"/>
        <v>9993355.4045430403</v>
      </c>
      <c r="AY351" s="48">
        <f>AZ351</f>
        <v>110000</v>
      </c>
      <c r="AZ351" s="14">
        <v>110000</v>
      </c>
      <c r="BA351" s="16">
        <f t="shared" si="488"/>
        <v>90.848685495845828</v>
      </c>
      <c r="BB351" t="e">
        <f>IF(BA351&lt;=#REF!,#REF!,IF(BA351&lt;=#REF!,#REF!,IF(BA351&lt;=#REF!,#REF!,IF(BA351&lt;=#REF!,#REF!,#REF!))))</f>
        <v>#REF!</v>
      </c>
      <c r="BC351" s="51">
        <v>5</v>
      </c>
      <c r="BD351" s="21">
        <v>70</v>
      </c>
      <c r="BE351" s="21">
        <v>6.4399999999999999E-2</v>
      </c>
      <c r="BF351" s="26">
        <f t="shared" si="489"/>
        <v>7174.8812106213763</v>
      </c>
      <c r="BG351" s="21">
        <v>7</v>
      </c>
      <c r="BH351" s="21">
        <f t="shared" si="490"/>
        <v>54.6</v>
      </c>
      <c r="BI351" s="28">
        <f t="shared" si="491"/>
        <v>2.2519960070400004E-2</v>
      </c>
      <c r="BJ351" s="27">
        <f t="shared" si="492"/>
        <v>2.2519960070400004E-2</v>
      </c>
      <c r="BK351" s="28">
        <f t="shared" si="493"/>
        <v>0.34525945935897445</v>
      </c>
      <c r="BL351" s="35">
        <f t="shared" si="494"/>
        <v>31.366368037769231</v>
      </c>
      <c r="BM351" s="21" t="str">
        <f t="shared" si="495"/>
        <v>Cr5</v>
      </c>
      <c r="BN351" s="51">
        <v>5</v>
      </c>
      <c r="BO351" s="21">
        <v>1</v>
      </c>
      <c r="BP351" s="50" t="s">
        <v>5497</v>
      </c>
      <c r="BQ351" s="14">
        <v>11552</v>
      </c>
      <c r="BR351">
        <f>IFERROR(VLOOKUP(AO351,'Model Failure data- Lines'!$A$37:$E$41,3,FALSE),'Model Failure data- Lines'!$C$37)</f>
        <v>0.45419999999999999</v>
      </c>
      <c r="BS351" s="14">
        <f t="shared" si="496"/>
        <v>4538982.0247434489</v>
      </c>
      <c r="BT351" s="34">
        <f t="shared" si="478"/>
        <v>98114.546368945856</v>
      </c>
      <c r="BU351" s="34">
        <f t="shared" si="497"/>
        <v>46.262070128472594</v>
      </c>
      <c r="BV351" s="54">
        <f t="shared" si="498"/>
        <v>4440867.4783745036</v>
      </c>
      <c r="BW351">
        <f>IFERROR(VLOOKUP(AO351,'Model Failure data- Lines'!$A$37:$E$41,4,FALSE),'Model Failure data- Lines'!$D$37)</f>
        <v>0.40249999999999997</v>
      </c>
      <c r="BX351" s="14">
        <f t="shared" si="499"/>
        <v>4022325.5503285732</v>
      </c>
      <c r="BY351" s="34">
        <f t="shared" si="500"/>
        <v>87513.310992582061</v>
      </c>
      <c r="BZ351" s="71">
        <f t="shared" si="501"/>
        <v>45.962442795353951</v>
      </c>
      <c r="CA351" s="71">
        <f t="shared" si="502"/>
        <v>3934812.239335991</v>
      </c>
      <c r="CB351" s="56">
        <v>1</v>
      </c>
      <c r="CC351">
        <f>IFERROR(VLOOKUP(AO351,'Model Failure data- Lines'!$A$37:$E$41,5,FALSE),'Model Failure data- Lines'!$E$37)</f>
        <v>0.28349999999999997</v>
      </c>
      <c r="CD351" s="14">
        <f t="shared" si="503"/>
        <v>2833116.2571879518</v>
      </c>
      <c r="CE351" s="34">
        <f t="shared" si="504"/>
        <v>69623.450917130744</v>
      </c>
      <c r="CF351" s="34">
        <f t="shared" si="505"/>
        <v>40.691982656247049</v>
      </c>
      <c r="CG351" s="54">
        <f t="shared" si="506"/>
        <v>2763492.806270821</v>
      </c>
      <c r="CH351" t="e">
        <f>IFERROR(VLOOKUP(AO351,'Model Failure data- Lines'!#REF!,3,FALSE),'Model Failure data- Lines'!#REF!)</f>
        <v>#REF!</v>
      </c>
      <c r="CI351" s="14" t="e">
        <f t="shared" si="507"/>
        <v>#REF!</v>
      </c>
      <c r="CJ351" s="34">
        <f t="shared" si="508"/>
        <v>94108.861710505385</v>
      </c>
      <c r="CK351" s="34" t="e">
        <f t="shared" si="509"/>
        <v>#REF!</v>
      </c>
      <c r="CL351" s="54" t="e">
        <f t="shared" si="510"/>
        <v>#REF!</v>
      </c>
      <c r="CM351" t="e">
        <f>IFERROR(VLOOKUP(AO351,'Model Failure data- Lines'!#REF!,4,FALSE),'Model Failure data- Lines'!#REF!)</f>
        <v>#REF!</v>
      </c>
      <c r="CN351" s="14" t="e">
        <f t="shared" si="511"/>
        <v>#REF!</v>
      </c>
      <c r="CO351" s="34">
        <f t="shared" si="512"/>
        <v>80513.4350222457</v>
      </c>
      <c r="CP351" s="34" t="e">
        <f t="shared" si="513"/>
        <v>#REF!</v>
      </c>
      <c r="CQ351" s="54" t="e">
        <f t="shared" si="514"/>
        <v>#REF!</v>
      </c>
      <c r="CR351" t="e">
        <f>IFERROR(VLOOKUP(AO351,'Model Failure data- Lines'!#REF!,5,FALSE),'Model Failure data- Lines'!#REF!)</f>
        <v>#REF!</v>
      </c>
      <c r="CS351" s="14" t="e">
        <f t="shared" si="515"/>
        <v>#REF!</v>
      </c>
      <c r="CT351" s="34">
        <f t="shared" si="516"/>
        <v>58931.029264376193</v>
      </c>
      <c r="CU351" s="34" t="e">
        <f t="shared" si="517"/>
        <v>#REF!</v>
      </c>
      <c r="CV351" s="54" t="e">
        <f t="shared" si="518"/>
        <v>#REF!</v>
      </c>
      <c r="CW351" t="s">
        <v>151</v>
      </c>
      <c r="CY351">
        <v>1</v>
      </c>
      <c r="CZ351">
        <f t="shared" si="519"/>
        <v>3934812.2393359914</v>
      </c>
      <c r="DA351" s="34">
        <f t="shared" si="520"/>
        <v>4961.2085599999991</v>
      </c>
      <c r="DB351" s="34">
        <f t="shared" si="521"/>
        <v>0.42946749999999995</v>
      </c>
      <c r="DC351" s="34">
        <f t="shared" si="522"/>
        <v>3953802.7223010734</v>
      </c>
      <c r="DD351" s="9">
        <f t="shared" si="523"/>
        <v>63561.189999999995</v>
      </c>
      <c r="DE351" s="59">
        <f t="shared" si="524"/>
        <v>1.2334179563349196E-3</v>
      </c>
      <c r="DF351" s="59">
        <f t="shared" si="525"/>
        <v>1.0677094497359069E-7</v>
      </c>
      <c r="DG351" s="59">
        <f t="shared" si="526"/>
        <v>0.98296437541662873</v>
      </c>
      <c r="DH351" s="59">
        <f t="shared" si="527"/>
        <v>1.580209985609142E-2</v>
      </c>
      <c r="DI351" s="14">
        <f t="shared" si="528"/>
        <v>4853.2680708034268</v>
      </c>
      <c r="DJ351" s="14">
        <f t="shared" si="529"/>
        <v>0.42012362108755424</v>
      </c>
      <c r="DK351" s="14">
        <f t="shared" si="530"/>
        <v>3867780.2552206088</v>
      </c>
      <c r="DL351" s="14">
        <f t="shared" si="531"/>
        <v>62178.295920958022</v>
      </c>
      <c r="DM351">
        <f t="shared" si="532"/>
        <v>2763492.806270821</v>
      </c>
      <c r="DN351" s="34">
        <f t="shared" si="533"/>
        <v>3494.4164639999995</v>
      </c>
      <c r="DO351" s="34">
        <f t="shared" si="534"/>
        <v>0.30249449999999994</v>
      </c>
      <c r="DP351" s="34">
        <f t="shared" si="535"/>
        <v>2784852.3522294513</v>
      </c>
      <c r="DQ351" s="9">
        <f t="shared" si="536"/>
        <v>44769.185999999994</v>
      </c>
      <c r="DR351" s="59">
        <f t="shared" si="537"/>
        <v>1.2334179563349193E-3</v>
      </c>
      <c r="DS351" s="59">
        <f t="shared" si="538"/>
        <v>1.0677094497359066E-7</v>
      </c>
      <c r="DT351" s="59">
        <f t="shared" si="539"/>
        <v>0.98296437541662851</v>
      </c>
      <c r="DU351" s="59">
        <f t="shared" si="540"/>
        <v>1.580209985609142E-2</v>
      </c>
      <c r="DV351" s="14">
        <f t="shared" si="541"/>
        <v>3408.5416494568071</v>
      </c>
      <c r="DW351" s="14">
        <f t="shared" si="542"/>
        <v>0.29506073835325547</v>
      </c>
      <c r="DX351" s="14">
        <f t="shared" si="543"/>
        <v>2716414.9802843435</v>
      </c>
      <c r="DY351" s="14">
        <f t="shared" si="544"/>
        <v>43668.989276281813</v>
      </c>
      <c r="DZ351" s="34" t="e">
        <f t="shared" si="545"/>
        <v>#REF!</v>
      </c>
      <c r="EA351" s="34" t="e">
        <f t="shared" si="546"/>
        <v>#REF!</v>
      </c>
      <c r="EB351" s="34" t="e">
        <f t="shared" si="547"/>
        <v>#REF!</v>
      </c>
      <c r="EC351" s="34" t="e">
        <f t="shared" si="548"/>
        <v>#REF!</v>
      </c>
      <c r="ED351" s="34" t="e">
        <f t="shared" si="549"/>
        <v>#REF!</v>
      </c>
      <c r="EE351" s="59" t="e">
        <f t="shared" si="550"/>
        <v>#REF!</v>
      </c>
      <c r="EF351" s="59" t="e">
        <f t="shared" si="551"/>
        <v>#REF!</v>
      </c>
      <c r="EG351" s="59" t="e">
        <f t="shared" si="552"/>
        <v>#REF!</v>
      </c>
      <c r="EH351" s="59" t="e">
        <f t="shared" si="553"/>
        <v>#REF!</v>
      </c>
      <c r="EI351" s="14" t="e">
        <f t="shared" si="554"/>
        <v>#REF!</v>
      </c>
      <c r="EJ351" s="14" t="e">
        <f t="shared" si="555"/>
        <v>#REF!</v>
      </c>
      <c r="EK351" s="14" t="e">
        <f t="shared" si="556"/>
        <v>#REF!</v>
      </c>
      <c r="EL351" s="14" t="e">
        <f t="shared" si="557"/>
        <v>#REF!</v>
      </c>
      <c r="EM351" t="e">
        <f t="shared" si="558"/>
        <v>#REF!</v>
      </c>
      <c r="EN351" s="34" t="e">
        <f t="shared" si="559"/>
        <v>#REF!</v>
      </c>
      <c r="EO351" s="34" t="e">
        <f t="shared" si="560"/>
        <v>#REF!</v>
      </c>
      <c r="EP351" s="34" t="e">
        <f t="shared" si="561"/>
        <v>#REF!</v>
      </c>
      <c r="EQ351" s="34" t="e">
        <f t="shared" si="562"/>
        <v>#REF!</v>
      </c>
      <c r="ER351" s="59" t="e">
        <f t="shared" si="563"/>
        <v>#REF!</v>
      </c>
      <c r="ES351" s="59" t="e">
        <f t="shared" si="564"/>
        <v>#REF!</v>
      </c>
      <c r="ET351" s="59" t="e">
        <f t="shared" si="565"/>
        <v>#REF!</v>
      </c>
      <c r="EU351" s="59" t="e">
        <f t="shared" si="566"/>
        <v>#REF!</v>
      </c>
      <c r="EV351" s="14" t="e">
        <f t="shared" si="567"/>
        <v>#REF!</v>
      </c>
      <c r="EW351" s="14" t="e">
        <f t="shared" si="568"/>
        <v>#REF!</v>
      </c>
      <c r="EX351" s="14" t="e">
        <f t="shared" si="569"/>
        <v>#REF!</v>
      </c>
      <c r="EY351" s="14" t="e">
        <f t="shared" si="570"/>
        <v>#REF!</v>
      </c>
    </row>
    <row r="352" spans="1:155" x14ac:dyDescent="0.2">
      <c r="A352" s="17">
        <v>30009493</v>
      </c>
      <c r="B352" t="s">
        <v>62</v>
      </c>
      <c r="C352" t="s">
        <v>586</v>
      </c>
      <c r="D352" t="s">
        <v>587</v>
      </c>
      <c r="E352" t="s">
        <v>588</v>
      </c>
      <c r="F352" t="s">
        <v>66</v>
      </c>
      <c r="G352" t="s">
        <v>42</v>
      </c>
      <c r="H352" t="s">
        <v>589</v>
      </c>
      <c r="I352" t="s">
        <v>68</v>
      </c>
      <c r="J352" s="19" t="s">
        <v>69</v>
      </c>
      <c r="K352" t="s">
        <v>70</v>
      </c>
      <c r="L352">
        <v>1966</v>
      </c>
      <c r="M352">
        <f t="shared" si="479"/>
        <v>1966</v>
      </c>
      <c r="N352">
        <v>53</v>
      </c>
      <c r="O352" s="19">
        <f t="shared" si="480"/>
        <v>53</v>
      </c>
      <c r="P352" t="s">
        <v>80</v>
      </c>
      <c r="Q352" s="19" t="str">
        <f t="shared" si="481"/>
        <v>50-60</v>
      </c>
      <c r="R352" s="23">
        <v>216.6</v>
      </c>
      <c r="S352" s="15">
        <f t="shared" si="482"/>
        <v>0.21659999999999999</v>
      </c>
      <c r="T352">
        <v>30386727</v>
      </c>
      <c r="U352" t="s">
        <v>45</v>
      </c>
      <c r="V352" t="s">
        <v>46</v>
      </c>
      <c r="W352" t="s">
        <v>47</v>
      </c>
      <c r="X352" t="s">
        <v>48</v>
      </c>
      <c r="Y352" t="s">
        <v>175</v>
      </c>
      <c r="Z352" t="s">
        <v>590</v>
      </c>
      <c r="AA352" t="s">
        <v>591</v>
      </c>
      <c r="AB352" t="s">
        <v>592</v>
      </c>
      <c r="AC352">
        <v>1966</v>
      </c>
      <c r="AD352">
        <v>53</v>
      </c>
      <c r="AE352" t="str">
        <f t="shared" si="483"/>
        <v>&lt;60</v>
      </c>
      <c r="AF352">
        <v>-37.7249385</v>
      </c>
      <c r="AG352">
        <v>144.8648551</v>
      </c>
      <c r="AH352" t="s">
        <v>75</v>
      </c>
      <c r="AI352" t="s">
        <v>76</v>
      </c>
      <c r="AJ352" s="33" t="s">
        <v>356</v>
      </c>
      <c r="AL352" t="s">
        <v>78</v>
      </c>
      <c r="AM352" t="s">
        <v>86</v>
      </c>
      <c r="AN352">
        <v>220</v>
      </c>
      <c r="AO352" s="69">
        <v>4</v>
      </c>
      <c r="AP352">
        <v>2</v>
      </c>
      <c r="AQ352">
        <v>5</v>
      </c>
      <c r="AR352">
        <v>2</v>
      </c>
      <c r="AS352" s="82" t="str">
        <f t="shared" si="484"/>
        <v>Gw-5-2</v>
      </c>
      <c r="AT352" s="14">
        <f t="shared" si="485"/>
        <v>11552</v>
      </c>
      <c r="AU352" s="81">
        <f>VLOOKUP(C352,Bushfire_Vlookup!$F$2:$H$12575,3,FALSE)</f>
        <v>1</v>
      </c>
      <c r="AV352" s="14">
        <f>VLOOKUP(AS352,Safety_collateral_Vlookup!$J$3:$L$20,2,FALSE)</f>
        <v>9288290.8655511159</v>
      </c>
      <c r="AW352" s="14">
        <f>VLOOKUP(AS352,Safety_collateral_Vlookup!$J$3:$L$20,3,FALSE)</f>
        <v>550000</v>
      </c>
      <c r="AX352" s="48">
        <f t="shared" si="486"/>
        <v>10509783.40454304</v>
      </c>
      <c r="AY352" s="48">
        <f>AZ352</f>
        <v>110000</v>
      </c>
      <c r="AZ352" s="14">
        <v>110000</v>
      </c>
      <c r="BA352" s="16">
        <f t="shared" si="488"/>
        <v>95.543485495845815</v>
      </c>
      <c r="BB352" t="e">
        <f>IF(BA352&lt;=#REF!,#REF!,IF(BA352&lt;=#REF!,#REF!,IF(BA352&lt;=#REF!,#REF!,IF(BA352&lt;=#REF!,#REF!,#REF!))))</f>
        <v>#REF!</v>
      </c>
      <c r="BC352" s="51">
        <v>5</v>
      </c>
      <c r="BD352" s="21">
        <v>70</v>
      </c>
      <c r="BE352" s="21">
        <v>6.4399999999999999E-2</v>
      </c>
      <c r="BF352" s="26">
        <f t="shared" si="489"/>
        <v>7174.8812106213763</v>
      </c>
      <c r="BG352" s="21">
        <v>7</v>
      </c>
      <c r="BH352" s="21">
        <f t="shared" si="490"/>
        <v>54.6</v>
      </c>
      <c r="BI352" s="28">
        <f t="shared" si="491"/>
        <v>2.2519960070400004E-2</v>
      </c>
      <c r="BJ352" s="27">
        <f t="shared" si="492"/>
        <v>2.2519960070400004E-2</v>
      </c>
      <c r="BK352" s="28">
        <f t="shared" si="493"/>
        <v>0.34525945935897445</v>
      </c>
      <c r="BL352" s="35">
        <f t="shared" si="494"/>
        <v>32.987292147567743</v>
      </c>
      <c r="BM352" s="21" t="str">
        <f t="shared" si="495"/>
        <v>Cr5</v>
      </c>
      <c r="BN352" s="51">
        <v>5</v>
      </c>
      <c r="BO352" s="21">
        <v>1</v>
      </c>
      <c r="BP352" s="50" t="s">
        <v>5497</v>
      </c>
      <c r="BQ352" s="14">
        <v>11552</v>
      </c>
      <c r="BR352">
        <f>IFERROR(VLOOKUP(AO352,'Model Failure data- Lines'!$A$37:$E$41,3,FALSE),'Model Failure data- Lines'!$C$37)</f>
        <v>0.45419999999999999</v>
      </c>
      <c r="BS352" s="14">
        <f t="shared" si="496"/>
        <v>4773543.6223434489</v>
      </c>
      <c r="BT352" s="34">
        <f t="shared" si="478"/>
        <v>98114.546368945856</v>
      </c>
      <c r="BU352" s="34">
        <f t="shared" si="497"/>
        <v>48.652761481393533</v>
      </c>
      <c r="BV352" s="54">
        <f t="shared" si="498"/>
        <v>4675429.0759745035</v>
      </c>
      <c r="BW352">
        <f>IFERROR(VLOOKUP(AO352,'Model Failure data- Lines'!$A$37:$E$41,4,FALSE),'Model Failure data- Lines'!$D$37)</f>
        <v>0.40249999999999997</v>
      </c>
      <c r="BX352" s="14">
        <f t="shared" si="499"/>
        <v>4230187.8203285737</v>
      </c>
      <c r="BY352" s="34">
        <f t="shared" si="500"/>
        <v>87513.310992582061</v>
      </c>
      <c r="BZ352" s="71">
        <f t="shared" si="501"/>
        <v>48.337650265422361</v>
      </c>
      <c r="CA352" s="71">
        <f t="shared" si="502"/>
        <v>4142674.5093359915</v>
      </c>
      <c r="CB352" s="56">
        <v>1</v>
      </c>
      <c r="CC352">
        <f>IFERROR(VLOOKUP(AO352,'Model Failure data- Lines'!$A$37:$E$41,5,FALSE),'Model Failure data- Lines'!$E$37)</f>
        <v>0.28349999999999997</v>
      </c>
      <c r="CD352" s="14">
        <f t="shared" si="503"/>
        <v>2979523.5951879518</v>
      </c>
      <c r="CE352" s="34">
        <f t="shared" si="504"/>
        <v>69623.450917130744</v>
      </c>
      <c r="CF352" s="34">
        <f t="shared" si="505"/>
        <v>42.794827833718372</v>
      </c>
      <c r="CG352" s="54">
        <f t="shared" si="506"/>
        <v>2909900.144270821</v>
      </c>
      <c r="CH352" t="e">
        <f>IFERROR(VLOOKUP(AO352,'Model Failure data- Lines'!#REF!,3,FALSE),'Model Failure data- Lines'!#REF!)</f>
        <v>#REF!</v>
      </c>
      <c r="CI352" s="14" t="e">
        <f t="shared" si="507"/>
        <v>#REF!</v>
      </c>
      <c r="CJ352" s="34">
        <f t="shared" si="508"/>
        <v>94108.861710505385</v>
      </c>
      <c r="CK352" s="34" t="e">
        <f t="shared" si="509"/>
        <v>#REF!</v>
      </c>
      <c r="CL352" s="54" t="e">
        <f t="shared" si="510"/>
        <v>#REF!</v>
      </c>
      <c r="CM352" t="e">
        <f>IFERROR(VLOOKUP(AO352,'Model Failure data- Lines'!#REF!,4,FALSE),'Model Failure data- Lines'!#REF!)</f>
        <v>#REF!</v>
      </c>
      <c r="CN352" s="14" t="e">
        <f t="shared" si="511"/>
        <v>#REF!</v>
      </c>
      <c r="CO352" s="34">
        <f t="shared" si="512"/>
        <v>80513.4350222457</v>
      </c>
      <c r="CP352" s="34" t="e">
        <f t="shared" si="513"/>
        <v>#REF!</v>
      </c>
      <c r="CQ352" s="54" t="e">
        <f t="shared" si="514"/>
        <v>#REF!</v>
      </c>
      <c r="CR352" t="e">
        <f>IFERROR(VLOOKUP(AO352,'Model Failure data- Lines'!#REF!,5,FALSE),'Model Failure data- Lines'!#REF!)</f>
        <v>#REF!</v>
      </c>
      <c r="CS352" s="14" t="e">
        <f t="shared" si="515"/>
        <v>#REF!</v>
      </c>
      <c r="CT352" s="34">
        <f t="shared" si="516"/>
        <v>58931.029264376193</v>
      </c>
      <c r="CU352" s="34" t="e">
        <f t="shared" si="517"/>
        <v>#REF!</v>
      </c>
      <c r="CV352" s="54" t="e">
        <f t="shared" si="518"/>
        <v>#REF!</v>
      </c>
      <c r="CW352" t="s">
        <v>592</v>
      </c>
      <c r="CY352">
        <v>1</v>
      </c>
      <c r="CZ352">
        <f t="shared" si="519"/>
        <v>4142674.5093359919</v>
      </c>
      <c r="DA352" s="34">
        <f t="shared" si="520"/>
        <v>4961.2085599999991</v>
      </c>
      <c r="DB352" s="34">
        <f t="shared" si="521"/>
        <v>0.42946749999999995</v>
      </c>
      <c r="DC352" s="34">
        <f t="shared" si="522"/>
        <v>3989019.0573010733</v>
      </c>
      <c r="DD352" s="9">
        <f t="shared" si="523"/>
        <v>236207.12499999997</v>
      </c>
      <c r="DE352" s="59">
        <f t="shared" si="524"/>
        <v>1.172810468641235E-3</v>
      </c>
      <c r="DF352" s="59">
        <f t="shared" si="525"/>
        <v>1.0152445192531467E-7</v>
      </c>
      <c r="DG352" s="59">
        <f t="shared" si="526"/>
        <v>0.94298863944798372</v>
      </c>
      <c r="DH352" s="59">
        <f t="shared" si="527"/>
        <v>5.5838448558923073E-2</v>
      </c>
      <c r="DI352" s="14">
        <f t="shared" si="528"/>
        <v>4858.5720327224426</v>
      </c>
      <c r="DJ352" s="14">
        <f t="shared" si="529"/>
        <v>0.4205827590653084</v>
      </c>
      <c r="DK352" s="14">
        <f t="shared" si="530"/>
        <v>3906494.9992345897</v>
      </c>
      <c r="DL352" s="14">
        <f t="shared" si="531"/>
        <v>231320.51748591964</v>
      </c>
      <c r="DM352">
        <f t="shared" si="532"/>
        <v>2909900.144270821</v>
      </c>
      <c r="DN352" s="34">
        <f t="shared" si="533"/>
        <v>3494.4164639999995</v>
      </c>
      <c r="DO352" s="34">
        <f t="shared" si="534"/>
        <v>0.30249449999999994</v>
      </c>
      <c r="DP352" s="34">
        <f t="shared" si="535"/>
        <v>2809656.9012294514</v>
      </c>
      <c r="DQ352" s="9">
        <f t="shared" si="536"/>
        <v>166371.97499999998</v>
      </c>
      <c r="DR352" s="59">
        <f t="shared" si="537"/>
        <v>1.172810468641235E-3</v>
      </c>
      <c r="DS352" s="59">
        <f t="shared" si="538"/>
        <v>1.0152445192531467E-7</v>
      </c>
      <c r="DT352" s="59">
        <f t="shared" si="539"/>
        <v>0.94298863944798361</v>
      </c>
      <c r="DU352" s="59">
        <f t="shared" si="540"/>
        <v>5.5838448558923073E-2</v>
      </c>
      <c r="DV352" s="14">
        <f t="shared" si="541"/>
        <v>3412.761351901459</v>
      </c>
      <c r="DW352" s="14">
        <f t="shared" si="542"/>
        <v>0.2954260173044892</v>
      </c>
      <c r="DX352" s="14">
        <f t="shared" si="543"/>
        <v>2744002.777975433</v>
      </c>
      <c r="DY352" s="14">
        <f t="shared" si="544"/>
        <v>162484.30951746908</v>
      </c>
      <c r="DZ352" s="34" t="e">
        <f t="shared" si="545"/>
        <v>#REF!</v>
      </c>
      <c r="EA352" s="34" t="e">
        <f t="shared" si="546"/>
        <v>#REF!</v>
      </c>
      <c r="EB352" s="34" t="e">
        <f t="shared" si="547"/>
        <v>#REF!</v>
      </c>
      <c r="EC352" s="34" t="e">
        <f t="shared" si="548"/>
        <v>#REF!</v>
      </c>
      <c r="ED352" s="34" t="e">
        <f t="shared" si="549"/>
        <v>#REF!</v>
      </c>
      <c r="EE352" s="59" t="e">
        <f t="shared" si="550"/>
        <v>#REF!</v>
      </c>
      <c r="EF352" s="59" t="e">
        <f t="shared" si="551"/>
        <v>#REF!</v>
      </c>
      <c r="EG352" s="59" t="e">
        <f t="shared" si="552"/>
        <v>#REF!</v>
      </c>
      <c r="EH352" s="59" t="e">
        <f t="shared" si="553"/>
        <v>#REF!</v>
      </c>
      <c r="EI352" s="14" t="e">
        <f t="shared" si="554"/>
        <v>#REF!</v>
      </c>
      <c r="EJ352" s="14" t="e">
        <f t="shared" si="555"/>
        <v>#REF!</v>
      </c>
      <c r="EK352" s="14" t="e">
        <f t="shared" si="556"/>
        <v>#REF!</v>
      </c>
      <c r="EL352" s="14" t="e">
        <f t="shared" si="557"/>
        <v>#REF!</v>
      </c>
      <c r="EM352" t="e">
        <f t="shared" si="558"/>
        <v>#REF!</v>
      </c>
      <c r="EN352" s="34" t="e">
        <f t="shared" si="559"/>
        <v>#REF!</v>
      </c>
      <c r="EO352" s="34" t="e">
        <f t="shared" si="560"/>
        <v>#REF!</v>
      </c>
      <c r="EP352" s="34" t="e">
        <f t="shared" si="561"/>
        <v>#REF!</v>
      </c>
      <c r="EQ352" s="34" t="e">
        <f t="shared" si="562"/>
        <v>#REF!</v>
      </c>
      <c r="ER352" s="59" t="e">
        <f t="shared" si="563"/>
        <v>#REF!</v>
      </c>
      <c r="ES352" s="59" t="e">
        <f t="shared" si="564"/>
        <v>#REF!</v>
      </c>
      <c r="ET352" s="59" t="e">
        <f t="shared" si="565"/>
        <v>#REF!</v>
      </c>
      <c r="EU352" s="59" t="e">
        <f t="shared" si="566"/>
        <v>#REF!</v>
      </c>
      <c r="EV352" s="14" t="e">
        <f t="shared" si="567"/>
        <v>#REF!</v>
      </c>
      <c r="EW352" s="14" t="e">
        <f t="shared" si="568"/>
        <v>#REF!</v>
      </c>
      <c r="EX352" s="14" t="e">
        <f t="shared" si="569"/>
        <v>#REF!</v>
      </c>
      <c r="EY352" s="14" t="e">
        <f t="shared" si="570"/>
        <v>#REF!</v>
      </c>
    </row>
    <row r="353" spans="1:155" x14ac:dyDescent="0.2">
      <c r="A353" s="17">
        <v>30333160</v>
      </c>
      <c r="B353" t="s">
        <v>62</v>
      </c>
      <c r="C353" t="s">
        <v>4720</v>
      </c>
      <c r="D353" t="s">
        <v>4721</v>
      </c>
      <c r="E353" t="s">
        <v>3634</v>
      </c>
      <c r="F353" t="s">
        <v>66</v>
      </c>
      <c r="G353" t="s">
        <v>42</v>
      </c>
      <c r="H353" t="s">
        <v>4722</v>
      </c>
      <c r="I353" t="s">
        <v>68</v>
      </c>
      <c r="J353" s="19" t="s">
        <v>69</v>
      </c>
      <c r="K353" t="s">
        <v>70</v>
      </c>
      <c r="L353">
        <v>1966</v>
      </c>
      <c r="M353">
        <f t="shared" si="479"/>
        <v>1966</v>
      </c>
      <c r="N353">
        <v>53</v>
      </c>
      <c r="O353" s="19">
        <f t="shared" si="480"/>
        <v>53</v>
      </c>
      <c r="P353" t="s">
        <v>80</v>
      </c>
      <c r="Q353" s="19" t="str">
        <f t="shared" si="481"/>
        <v>50-60</v>
      </c>
      <c r="R353" s="23">
        <v>292.8</v>
      </c>
      <c r="S353" s="15">
        <f t="shared" si="482"/>
        <v>0.2928</v>
      </c>
      <c r="T353">
        <v>30264023</v>
      </c>
      <c r="U353" t="s">
        <v>45</v>
      </c>
      <c r="V353" t="s">
        <v>46</v>
      </c>
      <c r="W353" t="s">
        <v>47</v>
      </c>
      <c r="X353" t="s">
        <v>48</v>
      </c>
      <c r="Y353" t="s">
        <v>175</v>
      </c>
      <c r="Z353" t="s">
        <v>4723</v>
      </c>
      <c r="AA353" t="s">
        <v>4724</v>
      </c>
      <c r="AB353" t="s">
        <v>124</v>
      </c>
      <c r="AC353">
        <v>1966</v>
      </c>
      <c r="AD353">
        <v>53</v>
      </c>
      <c r="AE353" t="str">
        <f t="shared" si="483"/>
        <v>&lt;60</v>
      </c>
      <c r="AF353">
        <v>-37.730431029999998</v>
      </c>
      <c r="AG353">
        <v>144.85770658999999</v>
      </c>
      <c r="AH353" t="s">
        <v>75</v>
      </c>
      <c r="AI353" t="s">
        <v>76</v>
      </c>
      <c r="AJ353" s="33" t="s">
        <v>356</v>
      </c>
      <c r="AL353" t="s">
        <v>78</v>
      </c>
      <c r="AM353" t="s">
        <v>86</v>
      </c>
      <c r="AN353">
        <v>220</v>
      </c>
      <c r="AO353" s="69">
        <v>4</v>
      </c>
      <c r="AP353">
        <v>2</v>
      </c>
      <c r="AQ353">
        <v>0</v>
      </c>
      <c r="AR353">
        <v>2</v>
      </c>
      <c r="AS353" s="82" t="str">
        <f t="shared" si="484"/>
        <v>Gw-0-2</v>
      </c>
      <c r="AT353" s="14">
        <f t="shared" si="485"/>
        <v>11552</v>
      </c>
      <c r="AU353" s="81">
        <f>VLOOKUP(C353,Bushfire_Vlookup!$F$2:$H$12575,3,FALSE)</f>
        <v>1</v>
      </c>
      <c r="AV353" s="14">
        <f>VLOOKUP(AS353,Safety_collateral_Vlookup!$J$3:$L$20,2,FALSE)</f>
        <v>93570.139925214826</v>
      </c>
      <c r="AW353" s="14">
        <f>VLOOKUP(AS353,Safety_collateral_Vlookup!$J$3:$L$20,3,FALSE)</f>
        <v>550000</v>
      </c>
      <c r="AX353" s="48">
        <f t="shared" si="486"/>
        <v>699016.39030020416</v>
      </c>
      <c r="AY353" s="49">
        <f>(R353/1000)*AZ353</f>
        <v>22252.799999999999</v>
      </c>
      <c r="AZ353" s="14">
        <v>76000</v>
      </c>
      <c r="BA353" s="16">
        <f t="shared" si="488"/>
        <v>31.412513944321802</v>
      </c>
      <c r="BB353" t="e">
        <f>IF(BA353&lt;=#REF!,#REF!,IF(BA353&lt;=#REF!,#REF!,IF(BA353&lt;=#REF!,#REF!,IF(BA353&lt;=#REF!,#REF!,#REF!))))</f>
        <v>#REF!</v>
      </c>
      <c r="BC353" s="51">
        <v>5</v>
      </c>
      <c r="BD353" s="21">
        <v>70</v>
      </c>
      <c r="BE353" s="21">
        <v>6.4399999999999999E-2</v>
      </c>
      <c r="BF353" s="26">
        <f t="shared" si="489"/>
        <v>1451.4654236701397</v>
      </c>
      <c r="BG353" s="21">
        <v>7</v>
      </c>
      <c r="BH353" s="21">
        <f t="shared" si="490"/>
        <v>54.6</v>
      </c>
      <c r="BI353" s="28">
        <f t="shared" si="491"/>
        <v>2.2519960070400004E-2</v>
      </c>
      <c r="BJ353" s="27">
        <f t="shared" si="492"/>
        <v>2.2519960070400004E-2</v>
      </c>
      <c r="BK353" s="28">
        <f t="shared" si="493"/>
        <v>0.34525945935897445</v>
      </c>
      <c r="BL353" s="35">
        <f t="shared" si="494"/>
        <v>10.84546758152279</v>
      </c>
      <c r="BM353" s="21" t="str">
        <f t="shared" si="495"/>
        <v>Cr5</v>
      </c>
      <c r="BN353" s="51">
        <v>5</v>
      </c>
      <c r="BO353" s="21">
        <v>1</v>
      </c>
      <c r="BP353" s="50" t="s">
        <v>5497</v>
      </c>
      <c r="BQ353" s="14">
        <v>11552</v>
      </c>
      <c r="BR353">
        <f>IFERROR(VLOOKUP(AO353,'Model Failure data- Lines'!$A$37:$E$41,3,FALSE),'Model Failure data- Lines'!$C$37)</f>
        <v>0.45419999999999999</v>
      </c>
      <c r="BS353" s="14">
        <f t="shared" si="496"/>
        <v>317493.24447435274</v>
      </c>
      <c r="BT353" s="34">
        <f t="shared" si="478"/>
        <v>19848.394340353439</v>
      </c>
      <c r="BU353" s="34">
        <f t="shared" si="497"/>
        <v>15.995915791982354</v>
      </c>
      <c r="BV353" s="54">
        <f t="shared" si="498"/>
        <v>297644.85013399931</v>
      </c>
      <c r="BW353">
        <f>IFERROR(VLOOKUP(AO353,'Model Failure data- Lines'!$A$37:$E$41,4,FALSE),'Model Failure data- Lines'!$D$37)</f>
        <v>0.40249999999999997</v>
      </c>
      <c r="BX353" s="14">
        <f t="shared" si="499"/>
        <v>281354.09709583217</v>
      </c>
      <c r="BY353" s="34">
        <f t="shared" si="500"/>
        <v>17703.783698688454</v>
      </c>
      <c r="BZ353" s="71">
        <f t="shared" si="501"/>
        <v>15.892314427490192</v>
      </c>
      <c r="CA353" s="71">
        <f t="shared" si="502"/>
        <v>263650.31339714373</v>
      </c>
      <c r="CB353" s="56">
        <v>1</v>
      </c>
      <c r="CC353">
        <f>IFERROR(VLOOKUP(AO353,'Model Failure data- Lines'!$A$37:$E$41,5,FALSE),'Model Failure data- Lines'!$E$37)</f>
        <v>0.28349999999999997</v>
      </c>
      <c r="CD353" s="14">
        <f t="shared" si="503"/>
        <v>198171.14665010787</v>
      </c>
      <c r="CE353" s="34">
        <f t="shared" si="504"/>
        <v>14084.697532442973</v>
      </c>
      <c r="CF353" s="34">
        <f t="shared" si="505"/>
        <v>14.069961118698963</v>
      </c>
      <c r="CG353" s="54">
        <f t="shared" si="506"/>
        <v>184086.44911766489</v>
      </c>
      <c r="CH353" t="e">
        <f>IFERROR(VLOOKUP(AO353,'Model Failure data- Lines'!#REF!,3,FALSE),'Model Failure data- Lines'!#REF!)</f>
        <v>#REF!</v>
      </c>
      <c r="CI353" s="14" t="e">
        <f t="shared" si="507"/>
        <v>#REF!</v>
      </c>
      <c r="CJ353" s="34">
        <f t="shared" si="508"/>
        <v>19038.051617013949</v>
      </c>
      <c r="CK353" s="34" t="e">
        <f t="shared" si="509"/>
        <v>#REF!</v>
      </c>
      <c r="CL353" s="54" t="e">
        <f t="shared" si="510"/>
        <v>#REF!</v>
      </c>
      <c r="CM353" t="e">
        <f>IFERROR(VLOOKUP(AO353,'Model Failure data- Lines'!#REF!,4,FALSE),'Model Failure data- Lines'!#REF!)</f>
        <v>#REF!</v>
      </c>
      <c r="CN353" s="14" t="e">
        <f t="shared" si="511"/>
        <v>#REF!</v>
      </c>
      <c r="CO353" s="34">
        <f t="shared" si="512"/>
        <v>16287.721516936628</v>
      </c>
      <c r="CP353" s="34" t="e">
        <f t="shared" si="513"/>
        <v>#REF!</v>
      </c>
      <c r="CQ353" s="54" t="e">
        <f t="shared" si="514"/>
        <v>#REF!</v>
      </c>
      <c r="CR353" t="e">
        <f>IFERROR(VLOOKUP(AO353,'Model Failure data- Lines'!#REF!,5,FALSE),'Model Failure data- Lines'!#REF!)</f>
        <v>#REF!</v>
      </c>
      <c r="CS353" s="14" t="e">
        <f t="shared" si="515"/>
        <v>#REF!</v>
      </c>
      <c r="CT353" s="34">
        <f t="shared" si="516"/>
        <v>11921.640072857368</v>
      </c>
      <c r="CU353" s="34" t="e">
        <f t="shared" si="517"/>
        <v>#REF!</v>
      </c>
      <c r="CV353" s="54" t="e">
        <f t="shared" si="518"/>
        <v>#REF!</v>
      </c>
      <c r="CW353" t="s">
        <v>124</v>
      </c>
      <c r="CY353">
        <v>1</v>
      </c>
      <c r="CZ353">
        <f t="shared" si="519"/>
        <v>263650.31339714373</v>
      </c>
      <c r="DA353" s="34">
        <f t="shared" si="520"/>
        <v>4961.2085599999991</v>
      </c>
      <c r="DB353" s="34">
        <f t="shared" si="521"/>
        <v>0.42946749999999995</v>
      </c>
      <c r="DC353" s="34">
        <f t="shared" si="522"/>
        <v>40185.334068332195</v>
      </c>
      <c r="DD353" s="9">
        <f t="shared" si="523"/>
        <v>236207.12499999997</v>
      </c>
      <c r="DE353" s="59">
        <f t="shared" si="524"/>
        <v>1.7633326158069628E-2</v>
      </c>
      <c r="DF353" s="59">
        <f t="shared" si="525"/>
        <v>1.5264305884755564E-6</v>
      </c>
      <c r="DG353" s="59">
        <f t="shared" si="526"/>
        <v>0.14282832374978582</v>
      </c>
      <c r="DH353" s="59">
        <f t="shared" si="527"/>
        <v>0.83953682366155602</v>
      </c>
      <c r="DI353" s="14">
        <f t="shared" si="528"/>
        <v>4649.0319678091091</v>
      </c>
      <c r="DJ353" s="14">
        <f t="shared" si="529"/>
        <v>0.40244390303056699</v>
      </c>
      <c r="DK353" s="14">
        <f t="shared" si="530"/>
        <v>37656.732318619739</v>
      </c>
      <c r="DL353" s="14">
        <f t="shared" si="531"/>
        <v>221344.14666681184</v>
      </c>
      <c r="DM353">
        <f t="shared" si="532"/>
        <v>184086.44911766489</v>
      </c>
      <c r="DN353" s="34">
        <f t="shared" si="533"/>
        <v>3494.4164639999995</v>
      </c>
      <c r="DO353" s="34">
        <f t="shared" si="534"/>
        <v>0.30249449999999994</v>
      </c>
      <c r="DP353" s="34">
        <f t="shared" si="535"/>
        <v>28304.45269160789</v>
      </c>
      <c r="DQ353" s="9">
        <f t="shared" si="536"/>
        <v>166371.97499999998</v>
      </c>
      <c r="DR353" s="59">
        <f t="shared" si="537"/>
        <v>1.7633326158069628E-2</v>
      </c>
      <c r="DS353" s="59">
        <f t="shared" si="538"/>
        <v>1.5264305884755564E-6</v>
      </c>
      <c r="DT353" s="59">
        <f t="shared" si="539"/>
        <v>0.14282832374978582</v>
      </c>
      <c r="DU353" s="59">
        <f t="shared" si="540"/>
        <v>0.83953682366155602</v>
      </c>
      <c r="DV353" s="14">
        <f t="shared" si="541"/>
        <v>3246.056398572674</v>
      </c>
      <c r="DW353" s="14">
        <f t="shared" si="542"/>
        <v>0.28099518685705283</v>
      </c>
      <c r="DX353" s="14">
        <f t="shared" si="543"/>
        <v>26292.758952526314</v>
      </c>
      <c r="DY353" s="14">
        <f t="shared" si="544"/>
        <v>154547.35277137905</v>
      </c>
      <c r="DZ353" s="34" t="e">
        <f t="shared" si="545"/>
        <v>#REF!</v>
      </c>
      <c r="EA353" s="34" t="e">
        <f t="shared" si="546"/>
        <v>#REF!</v>
      </c>
      <c r="EB353" s="34" t="e">
        <f t="shared" si="547"/>
        <v>#REF!</v>
      </c>
      <c r="EC353" s="34" t="e">
        <f t="shared" si="548"/>
        <v>#REF!</v>
      </c>
      <c r="ED353" s="34" t="e">
        <f t="shared" si="549"/>
        <v>#REF!</v>
      </c>
      <c r="EE353" s="59" t="e">
        <f t="shared" si="550"/>
        <v>#REF!</v>
      </c>
      <c r="EF353" s="59" t="e">
        <f t="shared" si="551"/>
        <v>#REF!</v>
      </c>
      <c r="EG353" s="59" t="e">
        <f t="shared" si="552"/>
        <v>#REF!</v>
      </c>
      <c r="EH353" s="59" t="e">
        <f t="shared" si="553"/>
        <v>#REF!</v>
      </c>
      <c r="EI353" s="14" t="e">
        <f t="shared" si="554"/>
        <v>#REF!</v>
      </c>
      <c r="EJ353" s="14" t="e">
        <f t="shared" si="555"/>
        <v>#REF!</v>
      </c>
      <c r="EK353" s="14" t="e">
        <f t="shared" si="556"/>
        <v>#REF!</v>
      </c>
      <c r="EL353" s="14" t="e">
        <f t="shared" si="557"/>
        <v>#REF!</v>
      </c>
      <c r="EM353" t="e">
        <f t="shared" si="558"/>
        <v>#REF!</v>
      </c>
      <c r="EN353" s="34" t="e">
        <f t="shared" si="559"/>
        <v>#REF!</v>
      </c>
      <c r="EO353" s="34" t="e">
        <f t="shared" si="560"/>
        <v>#REF!</v>
      </c>
      <c r="EP353" s="34" t="e">
        <f t="shared" si="561"/>
        <v>#REF!</v>
      </c>
      <c r="EQ353" s="34" t="e">
        <f t="shared" si="562"/>
        <v>#REF!</v>
      </c>
      <c r="ER353" s="59" t="e">
        <f t="shared" si="563"/>
        <v>#REF!</v>
      </c>
      <c r="ES353" s="59" t="e">
        <f t="shared" si="564"/>
        <v>#REF!</v>
      </c>
      <c r="ET353" s="59" t="e">
        <f t="shared" si="565"/>
        <v>#REF!</v>
      </c>
      <c r="EU353" s="59" t="e">
        <f t="shared" si="566"/>
        <v>#REF!</v>
      </c>
      <c r="EV353" s="14" t="e">
        <f t="shared" si="567"/>
        <v>#REF!</v>
      </c>
      <c r="EW353" s="14" t="e">
        <f t="shared" si="568"/>
        <v>#REF!</v>
      </c>
      <c r="EX353" s="14" t="e">
        <f t="shared" si="569"/>
        <v>#REF!</v>
      </c>
      <c r="EY353" s="14" t="e">
        <f t="shared" si="570"/>
        <v>#REF!</v>
      </c>
    </row>
    <row r="354" spans="1:155" x14ac:dyDescent="0.2">
      <c r="A354" s="17">
        <v>30153983</v>
      </c>
      <c r="B354" t="s">
        <v>62</v>
      </c>
      <c r="C354" t="s">
        <v>2902</v>
      </c>
      <c r="D354" t="s">
        <v>2903</v>
      </c>
      <c r="E354" t="s">
        <v>719</v>
      </c>
      <c r="F354" t="s">
        <v>66</v>
      </c>
      <c r="G354" t="s">
        <v>42</v>
      </c>
      <c r="H354" t="s">
        <v>2904</v>
      </c>
      <c r="I354" t="s">
        <v>68</v>
      </c>
      <c r="J354" s="19" t="s">
        <v>69</v>
      </c>
      <c r="K354" t="s">
        <v>70</v>
      </c>
      <c r="L354">
        <v>1966</v>
      </c>
      <c r="M354">
        <f t="shared" si="479"/>
        <v>1966</v>
      </c>
      <c r="N354">
        <v>53</v>
      </c>
      <c r="O354" s="19">
        <f t="shared" si="480"/>
        <v>53</v>
      </c>
      <c r="P354" t="s">
        <v>80</v>
      </c>
      <c r="Q354" s="19" t="str">
        <f t="shared" si="481"/>
        <v>50-60</v>
      </c>
      <c r="R354" s="23">
        <v>319.89999999999998</v>
      </c>
      <c r="S354" s="15">
        <f t="shared" si="482"/>
        <v>0.31989999999999996</v>
      </c>
      <c r="T354">
        <v>30348185</v>
      </c>
      <c r="U354" t="s">
        <v>45</v>
      </c>
      <c r="V354" t="s">
        <v>46</v>
      </c>
      <c r="W354" t="s">
        <v>47</v>
      </c>
      <c r="X354" t="s">
        <v>48</v>
      </c>
      <c r="Y354" t="s">
        <v>175</v>
      </c>
      <c r="Z354" t="s">
        <v>2905</v>
      </c>
      <c r="AA354" t="s">
        <v>2906</v>
      </c>
      <c r="AB354" t="s">
        <v>95</v>
      </c>
      <c r="AC354">
        <v>1966</v>
      </c>
      <c r="AD354">
        <v>53</v>
      </c>
      <c r="AE354" t="str">
        <f t="shared" si="483"/>
        <v>&lt;60</v>
      </c>
      <c r="AF354">
        <v>-37.732270489999998</v>
      </c>
      <c r="AG354">
        <v>144.85531613000001</v>
      </c>
      <c r="AH354" t="s">
        <v>75</v>
      </c>
      <c r="AI354" t="s">
        <v>76</v>
      </c>
      <c r="AJ354" s="33" t="s">
        <v>356</v>
      </c>
      <c r="AL354" t="s">
        <v>78</v>
      </c>
      <c r="AM354" t="s">
        <v>86</v>
      </c>
      <c r="AN354">
        <v>220</v>
      </c>
      <c r="AO354" s="69">
        <v>4</v>
      </c>
      <c r="AP354">
        <v>2</v>
      </c>
      <c r="AQ354">
        <v>5</v>
      </c>
      <c r="AR354">
        <v>1</v>
      </c>
      <c r="AS354" s="82" t="str">
        <f t="shared" si="484"/>
        <v>Gw-5-1</v>
      </c>
      <c r="AT354" s="14">
        <f t="shared" si="485"/>
        <v>11552</v>
      </c>
      <c r="AU354" s="81">
        <f>VLOOKUP(C354,Bushfire_Vlookup!$F$2:$H$12575,3,FALSE)</f>
        <v>1</v>
      </c>
      <c r="AV354" s="14">
        <f>VLOOKUP(AS354,Safety_collateral_Vlookup!$J$3:$L$20,2,FALSE)</f>
        <v>9206290.8655511159</v>
      </c>
      <c r="AW354" s="14">
        <f>VLOOKUP(AS354,Safety_collateral_Vlookup!$J$3:$L$20,3,FALSE)</f>
        <v>148000</v>
      </c>
      <c r="AX354" s="48">
        <f t="shared" si="486"/>
        <v>9993355.4045430403</v>
      </c>
      <c r="AY354" s="48">
        <f>AZ354</f>
        <v>110000</v>
      </c>
      <c r="AZ354" s="14">
        <v>110000</v>
      </c>
      <c r="BA354" s="16">
        <f t="shared" si="488"/>
        <v>90.848685495845828</v>
      </c>
      <c r="BB354" t="e">
        <f>IF(BA354&lt;=#REF!,#REF!,IF(BA354&lt;=#REF!,#REF!,IF(BA354&lt;=#REF!,#REF!,IF(BA354&lt;=#REF!,#REF!,#REF!))))</f>
        <v>#REF!</v>
      </c>
      <c r="BC354" s="51">
        <v>5</v>
      </c>
      <c r="BD354" s="21">
        <v>70</v>
      </c>
      <c r="BE354" s="21">
        <v>6.4399999999999999E-2</v>
      </c>
      <c r="BF354" s="26">
        <f t="shared" si="489"/>
        <v>7174.8812106213763</v>
      </c>
      <c r="BG354" s="21">
        <v>7</v>
      </c>
      <c r="BH354" s="21">
        <f t="shared" si="490"/>
        <v>54.6</v>
      </c>
      <c r="BI354" s="28">
        <f t="shared" si="491"/>
        <v>2.2519960070400004E-2</v>
      </c>
      <c r="BJ354" s="27">
        <f t="shared" si="492"/>
        <v>2.2519960070400004E-2</v>
      </c>
      <c r="BK354" s="28">
        <f t="shared" si="493"/>
        <v>0.34525945935897445</v>
      </c>
      <c r="BL354" s="35">
        <f t="shared" si="494"/>
        <v>31.366368037769231</v>
      </c>
      <c r="BM354" s="21" t="str">
        <f t="shared" si="495"/>
        <v>Cr5</v>
      </c>
      <c r="BN354" s="51">
        <v>5</v>
      </c>
      <c r="BO354" s="21">
        <v>1</v>
      </c>
      <c r="BP354" s="50" t="s">
        <v>5497</v>
      </c>
      <c r="BQ354" s="14">
        <v>11552</v>
      </c>
      <c r="BR354">
        <f>IFERROR(VLOOKUP(AO354,'Model Failure data- Lines'!$A$37:$E$41,3,FALSE),'Model Failure data- Lines'!$C$37)</f>
        <v>0.45419999999999999</v>
      </c>
      <c r="BS354" s="14">
        <f t="shared" si="496"/>
        <v>4538982.0247434489</v>
      </c>
      <c r="BT354" s="34">
        <f t="shared" si="478"/>
        <v>98114.546368945856</v>
      </c>
      <c r="BU354" s="34">
        <f t="shared" si="497"/>
        <v>46.262070128472594</v>
      </c>
      <c r="BV354" s="54">
        <f t="shared" si="498"/>
        <v>4440867.4783745036</v>
      </c>
      <c r="BW354">
        <f>IFERROR(VLOOKUP(AO354,'Model Failure data- Lines'!$A$37:$E$41,4,FALSE),'Model Failure data- Lines'!$D$37)</f>
        <v>0.40249999999999997</v>
      </c>
      <c r="BX354" s="14">
        <f t="shared" si="499"/>
        <v>4022325.5503285732</v>
      </c>
      <c r="BY354" s="34">
        <f t="shared" si="500"/>
        <v>87513.310992582061</v>
      </c>
      <c r="BZ354" s="71">
        <f t="shared" si="501"/>
        <v>45.962442795353951</v>
      </c>
      <c r="CA354" s="71">
        <f t="shared" si="502"/>
        <v>3934812.239335991</v>
      </c>
      <c r="CB354" s="56">
        <v>1</v>
      </c>
      <c r="CC354">
        <f>IFERROR(VLOOKUP(AO354,'Model Failure data- Lines'!$A$37:$E$41,5,FALSE),'Model Failure data- Lines'!$E$37)</f>
        <v>0.28349999999999997</v>
      </c>
      <c r="CD354" s="14">
        <f t="shared" si="503"/>
        <v>2833116.2571879518</v>
      </c>
      <c r="CE354" s="34">
        <f t="shared" si="504"/>
        <v>69623.450917130744</v>
      </c>
      <c r="CF354" s="34">
        <f t="shared" si="505"/>
        <v>40.691982656247049</v>
      </c>
      <c r="CG354" s="54">
        <f t="shared" si="506"/>
        <v>2763492.806270821</v>
      </c>
      <c r="CH354" t="e">
        <f>IFERROR(VLOOKUP(AO354,'Model Failure data- Lines'!#REF!,3,FALSE),'Model Failure data- Lines'!#REF!)</f>
        <v>#REF!</v>
      </c>
      <c r="CI354" s="14" t="e">
        <f t="shared" si="507"/>
        <v>#REF!</v>
      </c>
      <c r="CJ354" s="34">
        <f t="shared" si="508"/>
        <v>94108.861710505385</v>
      </c>
      <c r="CK354" s="34" t="e">
        <f t="shared" si="509"/>
        <v>#REF!</v>
      </c>
      <c r="CL354" s="54" t="e">
        <f t="shared" si="510"/>
        <v>#REF!</v>
      </c>
      <c r="CM354" t="e">
        <f>IFERROR(VLOOKUP(AO354,'Model Failure data- Lines'!#REF!,4,FALSE),'Model Failure data- Lines'!#REF!)</f>
        <v>#REF!</v>
      </c>
      <c r="CN354" s="14" t="e">
        <f t="shared" si="511"/>
        <v>#REF!</v>
      </c>
      <c r="CO354" s="34">
        <f t="shared" si="512"/>
        <v>80513.4350222457</v>
      </c>
      <c r="CP354" s="34" t="e">
        <f t="shared" si="513"/>
        <v>#REF!</v>
      </c>
      <c r="CQ354" s="54" t="e">
        <f t="shared" si="514"/>
        <v>#REF!</v>
      </c>
      <c r="CR354" t="e">
        <f>IFERROR(VLOOKUP(AO354,'Model Failure data- Lines'!#REF!,5,FALSE),'Model Failure data- Lines'!#REF!)</f>
        <v>#REF!</v>
      </c>
      <c r="CS354" s="14" t="e">
        <f t="shared" si="515"/>
        <v>#REF!</v>
      </c>
      <c r="CT354" s="34">
        <f t="shared" si="516"/>
        <v>58931.029264376193</v>
      </c>
      <c r="CU354" s="34" t="e">
        <f t="shared" si="517"/>
        <v>#REF!</v>
      </c>
      <c r="CV354" s="54" t="e">
        <f t="shared" si="518"/>
        <v>#REF!</v>
      </c>
      <c r="CW354" t="s">
        <v>95</v>
      </c>
      <c r="CY354">
        <v>1</v>
      </c>
      <c r="CZ354">
        <f t="shared" si="519"/>
        <v>3934812.2393359914</v>
      </c>
      <c r="DA354" s="34">
        <f t="shared" si="520"/>
        <v>4961.2085599999991</v>
      </c>
      <c r="DB354" s="34">
        <f t="shared" si="521"/>
        <v>0.42946749999999995</v>
      </c>
      <c r="DC354" s="34">
        <f t="shared" si="522"/>
        <v>3953802.7223010734</v>
      </c>
      <c r="DD354" s="9">
        <f t="shared" si="523"/>
        <v>63561.189999999995</v>
      </c>
      <c r="DE354" s="59">
        <f t="shared" si="524"/>
        <v>1.2334179563349196E-3</v>
      </c>
      <c r="DF354" s="59">
        <f t="shared" si="525"/>
        <v>1.0677094497359069E-7</v>
      </c>
      <c r="DG354" s="59">
        <f t="shared" si="526"/>
        <v>0.98296437541662873</v>
      </c>
      <c r="DH354" s="59">
        <f t="shared" si="527"/>
        <v>1.580209985609142E-2</v>
      </c>
      <c r="DI354" s="14">
        <f t="shared" si="528"/>
        <v>4853.2680708034268</v>
      </c>
      <c r="DJ354" s="14">
        <f t="shared" si="529"/>
        <v>0.42012362108755424</v>
      </c>
      <c r="DK354" s="14">
        <f t="shared" si="530"/>
        <v>3867780.2552206088</v>
      </c>
      <c r="DL354" s="14">
        <f t="shared" si="531"/>
        <v>62178.295920958022</v>
      </c>
      <c r="DM354">
        <f t="shared" si="532"/>
        <v>2763492.806270821</v>
      </c>
      <c r="DN354" s="34">
        <f t="shared" si="533"/>
        <v>3494.4164639999995</v>
      </c>
      <c r="DO354" s="34">
        <f t="shared" si="534"/>
        <v>0.30249449999999994</v>
      </c>
      <c r="DP354" s="34">
        <f t="shared" si="535"/>
        <v>2784852.3522294513</v>
      </c>
      <c r="DQ354" s="9">
        <f t="shared" si="536"/>
        <v>44769.185999999994</v>
      </c>
      <c r="DR354" s="59">
        <f t="shared" si="537"/>
        <v>1.2334179563349193E-3</v>
      </c>
      <c r="DS354" s="59">
        <f t="shared" si="538"/>
        <v>1.0677094497359066E-7</v>
      </c>
      <c r="DT354" s="59">
        <f t="shared" si="539"/>
        <v>0.98296437541662851</v>
      </c>
      <c r="DU354" s="59">
        <f t="shared" si="540"/>
        <v>1.580209985609142E-2</v>
      </c>
      <c r="DV354" s="14">
        <f t="shared" si="541"/>
        <v>3408.5416494568071</v>
      </c>
      <c r="DW354" s="14">
        <f t="shared" si="542"/>
        <v>0.29506073835325547</v>
      </c>
      <c r="DX354" s="14">
        <f t="shared" si="543"/>
        <v>2716414.9802843435</v>
      </c>
      <c r="DY354" s="14">
        <f t="shared" si="544"/>
        <v>43668.989276281813</v>
      </c>
      <c r="DZ354" s="34" t="e">
        <f t="shared" si="545"/>
        <v>#REF!</v>
      </c>
      <c r="EA354" s="34" t="e">
        <f t="shared" si="546"/>
        <v>#REF!</v>
      </c>
      <c r="EB354" s="34" t="e">
        <f t="shared" si="547"/>
        <v>#REF!</v>
      </c>
      <c r="EC354" s="34" t="e">
        <f t="shared" si="548"/>
        <v>#REF!</v>
      </c>
      <c r="ED354" s="34" t="e">
        <f t="shared" si="549"/>
        <v>#REF!</v>
      </c>
      <c r="EE354" s="59" t="e">
        <f t="shared" si="550"/>
        <v>#REF!</v>
      </c>
      <c r="EF354" s="59" t="e">
        <f t="shared" si="551"/>
        <v>#REF!</v>
      </c>
      <c r="EG354" s="59" t="e">
        <f t="shared" si="552"/>
        <v>#REF!</v>
      </c>
      <c r="EH354" s="59" t="e">
        <f t="shared" si="553"/>
        <v>#REF!</v>
      </c>
      <c r="EI354" s="14" t="e">
        <f t="shared" si="554"/>
        <v>#REF!</v>
      </c>
      <c r="EJ354" s="14" t="e">
        <f t="shared" si="555"/>
        <v>#REF!</v>
      </c>
      <c r="EK354" s="14" t="e">
        <f t="shared" si="556"/>
        <v>#REF!</v>
      </c>
      <c r="EL354" s="14" t="e">
        <f t="shared" si="557"/>
        <v>#REF!</v>
      </c>
      <c r="EM354" t="e">
        <f t="shared" si="558"/>
        <v>#REF!</v>
      </c>
      <c r="EN354" s="34" t="e">
        <f t="shared" si="559"/>
        <v>#REF!</v>
      </c>
      <c r="EO354" s="34" t="e">
        <f t="shared" si="560"/>
        <v>#REF!</v>
      </c>
      <c r="EP354" s="34" t="e">
        <f t="shared" si="561"/>
        <v>#REF!</v>
      </c>
      <c r="EQ354" s="34" t="e">
        <f t="shared" si="562"/>
        <v>#REF!</v>
      </c>
      <c r="ER354" s="59" t="e">
        <f t="shared" si="563"/>
        <v>#REF!</v>
      </c>
      <c r="ES354" s="59" t="e">
        <f t="shared" si="564"/>
        <v>#REF!</v>
      </c>
      <c r="ET354" s="59" t="e">
        <f t="shared" si="565"/>
        <v>#REF!</v>
      </c>
      <c r="EU354" s="59" t="e">
        <f t="shared" si="566"/>
        <v>#REF!</v>
      </c>
      <c r="EV354" s="14" t="e">
        <f t="shared" si="567"/>
        <v>#REF!</v>
      </c>
      <c r="EW354" s="14" t="e">
        <f t="shared" si="568"/>
        <v>#REF!</v>
      </c>
      <c r="EX354" s="14" t="e">
        <f t="shared" si="569"/>
        <v>#REF!</v>
      </c>
      <c r="EY354" s="14" t="e">
        <f t="shared" si="570"/>
        <v>#REF!</v>
      </c>
    </row>
    <row r="355" spans="1:155" x14ac:dyDescent="0.2">
      <c r="A355" s="17">
        <v>30321974</v>
      </c>
      <c r="B355" t="s">
        <v>62</v>
      </c>
      <c r="C355" t="s">
        <v>4645</v>
      </c>
      <c r="D355" t="s">
        <v>4646</v>
      </c>
      <c r="E355" t="s">
        <v>3164</v>
      </c>
      <c r="F355" t="s">
        <v>66</v>
      </c>
      <c r="G355" t="s">
        <v>42</v>
      </c>
      <c r="H355" t="s">
        <v>4647</v>
      </c>
      <c r="I355" t="s">
        <v>68</v>
      </c>
      <c r="J355" s="19" t="s">
        <v>69</v>
      </c>
      <c r="K355" t="s">
        <v>70</v>
      </c>
      <c r="L355">
        <v>1966</v>
      </c>
      <c r="M355">
        <f t="shared" si="479"/>
        <v>1966</v>
      </c>
      <c r="N355">
        <v>53</v>
      </c>
      <c r="O355" s="19">
        <f t="shared" si="480"/>
        <v>53</v>
      </c>
      <c r="P355" t="s">
        <v>80</v>
      </c>
      <c r="Q355" s="19" t="str">
        <f t="shared" si="481"/>
        <v>50-60</v>
      </c>
      <c r="R355" s="23">
        <v>297.7</v>
      </c>
      <c r="S355" s="15">
        <f t="shared" si="482"/>
        <v>0.29769999999999996</v>
      </c>
      <c r="T355">
        <v>30275581</v>
      </c>
      <c r="U355" t="s">
        <v>45</v>
      </c>
      <c r="V355" t="s">
        <v>46</v>
      </c>
      <c r="W355" t="s">
        <v>47</v>
      </c>
      <c r="X355" t="s">
        <v>48</v>
      </c>
      <c r="Y355" t="s">
        <v>175</v>
      </c>
      <c r="Z355" t="s">
        <v>4648</v>
      </c>
      <c r="AA355" t="s">
        <v>4649</v>
      </c>
      <c r="AB355" t="s">
        <v>107</v>
      </c>
      <c r="AC355">
        <v>1966</v>
      </c>
      <c r="AD355">
        <v>53</v>
      </c>
      <c r="AE355" t="str">
        <f t="shared" si="483"/>
        <v>&lt;60</v>
      </c>
      <c r="AF355">
        <v>-37.734292140000001</v>
      </c>
      <c r="AG355">
        <v>144.85268267999999</v>
      </c>
      <c r="AH355" t="s">
        <v>75</v>
      </c>
      <c r="AI355" t="s">
        <v>76</v>
      </c>
      <c r="AJ355" s="33" t="s">
        <v>356</v>
      </c>
      <c r="AL355" t="s">
        <v>78</v>
      </c>
      <c r="AM355" t="s">
        <v>86</v>
      </c>
      <c r="AN355">
        <v>220</v>
      </c>
      <c r="AO355" s="69">
        <v>4</v>
      </c>
      <c r="AP355">
        <v>2</v>
      </c>
      <c r="AQ355">
        <v>3</v>
      </c>
      <c r="AR355">
        <v>1</v>
      </c>
      <c r="AS355" s="82" t="str">
        <f t="shared" si="484"/>
        <v>Gw-3-1</v>
      </c>
      <c r="AT355" s="14">
        <f t="shared" si="485"/>
        <v>11552</v>
      </c>
      <c r="AU355" s="81">
        <f>VLOOKUP(C355,Bushfire_Vlookup!$F$2:$H$12575,3,FALSE)</f>
        <v>1</v>
      </c>
      <c r="AV355" s="14">
        <f>VLOOKUP(AS355,Safety_collateral_Vlookup!$J$3:$L$20,2,FALSE)</f>
        <v>2292990.7140716286</v>
      </c>
      <c r="AW355" s="14">
        <f>VLOOKUP(AS355,Safety_collateral_Vlookup!$J$3:$L$20,3,FALSE)</f>
        <v>148000</v>
      </c>
      <c r="AX355" s="48">
        <f t="shared" si="486"/>
        <v>2616864.1429144274</v>
      </c>
      <c r="AY355" s="49">
        <f t="shared" ref="AY355:AY373" si="571">(R355/1000)*AZ355</f>
        <v>22625.199999999997</v>
      </c>
      <c r="AZ355" s="14">
        <v>76000</v>
      </c>
      <c r="BA355" s="16">
        <f t="shared" si="488"/>
        <v>115.66148113229619</v>
      </c>
      <c r="BB355" t="e">
        <f>IF(BA355&lt;=#REF!,#REF!,IF(BA355&lt;=#REF!,#REF!,IF(BA355&lt;=#REF!,#REF!,IF(BA355&lt;=#REF!,#REF!,#REF!))))</f>
        <v>#REF!</v>
      </c>
      <c r="BC355" s="51">
        <v>5</v>
      </c>
      <c r="BD355" s="21">
        <v>70</v>
      </c>
      <c r="BE355" s="21">
        <v>6.4399999999999999E-2</v>
      </c>
      <c r="BF355" s="26">
        <f t="shared" si="489"/>
        <v>1475.7556578777342</v>
      </c>
      <c r="BG355" s="21">
        <v>7</v>
      </c>
      <c r="BH355" s="21">
        <f t="shared" si="490"/>
        <v>54.6</v>
      </c>
      <c r="BI355" s="28">
        <f t="shared" si="491"/>
        <v>2.2519960070400004E-2</v>
      </c>
      <c r="BJ355" s="27">
        <f t="shared" si="492"/>
        <v>2.2519960070400004E-2</v>
      </c>
      <c r="BK355" s="28">
        <f t="shared" si="493"/>
        <v>0.3452594593589744</v>
      </c>
      <c r="BL355" s="35">
        <f t="shared" si="494"/>
        <v>39.933220444394806</v>
      </c>
      <c r="BM355" s="21" t="str">
        <f t="shared" si="495"/>
        <v>Cr5</v>
      </c>
      <c r="BN355" s="51">
        <v>5</v>
      </c>
      <c r="BO355" s="21">
        <v>1</v>
      </c>
      <c r="BP355" s="50" t="s">
        <v>5497</v>
      </c>
      <c r="BQ355" s="14">
        <v>11552</v>
      </c>
      <c r="BR355">
        <f>IFERROR(VLOOKUP(AO355,'Model Failure data- Lines'!$A$37:$E$41,3,FALSE),'Model Failure data- Lines'!$C$37)</f>
        <v>0.45419999999999999</v>
      </c>
      <c r="BS355" s="14">
        <f t="shared" si="496"/>
        <v>1188579.693711733</v>
      </c>
      <c r="BT355" s="34">
        <f t="shared" si="478"/>
        <v>20180.556677333396</v>
      </c>
      <c r="BU355" s="34">
        <f t="shared" si="497"/>
        <v>58.897269917570412</v>
      </c>
      <c r="BV355" s="54">
        <f t="shared" si="498"/>
        <v>1168399.1370343997</v>
      </c>
      <c r="BW355">
        <f>IFERROR(VLOOKUP(AO355,'Model Failure data- Lines'!$A$37:$E$41,4,FALSE),'Model Failure data- Lines'!$D$37)</f>
        <v>0.40249999999999997</v>
      </c>
      <c r="BX355" s="14">
        <f t="shared" si="499"/>
        <v>1053287.8175230569</v>
      </c>
      <c r="BY355" s="34">
        <f t="shared" si="500"/>
        <v>18000.056035176065</v>
      </c>
      <c r="BZ355" s="71">
        <f t="shared" si="501"/>
        <v>58.51580769885944</v>
      </c>
      <c r="CA355" s="71">
        <f t="shared" si="502"/>
        <v>1035287.7614878808</v>
      </c>
      <c r="CB355" s="56">
        <v>1</v>
      </c>
      <c r="CC355">
        <f>IFERROR(VLOOKUP(AO355,'Model Failure data- Lines'!$A$37:$E$41,5,FALSE),'Model Failure data- Lines'!$E$37)</f>
        <v>0.28349999999999997</v>
      </c>
      <c r="CD355" s="14">
        <f t="shared" si="503"/>
        <v>741880.98451624007</v>
      </c>
      <c r="CE355" s="34">
        <f t="shared" si="504"/>
        <v>14320.404560820603</v>
      </c>
      <c r="CF355" s="34">
        <f t="shared" si="505"/>
        <v>51.805867729879836</v>
      </c>
      <c r="CG355" s="54">
        <f t="shared" si="506"/>
        <v>727560.57995541953</v>
      </c>
      <c r="CH355" t="e">
        <f>IFERROR(VLOOKUP(AO355,'Model Failure data- Lines'!#REF!,3,FALSE),'Model Failure data- Lines'!#REF!)</f>
        <v>#REF!</v>
      </c>
      <c r="CI355" s="14" t="e">
        <f t="shared" si="507"/>
        <v>#REF!</v>
      </c>
      <c r="CJ355" s="34">
        <f t="shared" si="508"/>
        <v>19356.65289065933</v>
      </c>
      <c r="CK355" s="34" t="e">
        <f t="shared" si="509"/>
        <v>#REF!</v>
      </c>
      <c r="CL355" s="54" t="e">
        <f t="shared" si="510"/>
        <v>#REF!</v>
      </c>
      <c r="CM355" t="e">
        <f>IFERROR(VLOOKUP(AO355,'Model Failure data- Lines'!#REF!,4,FALSE),'Model Failure data- Lines'!#REF!)</f>
        <v>#REF!</v>
      </c>
      <c r="CN355" s="14" t="e">
        <f t="shared" si="511"/>
        <v>#REF!</v>
      </c>
      <c r="CO355" s="34">
        <f t="shared" si="512"/>
        <v>16560.296091502849</v>
      </c>
      <c r="CP355" s="34" t="e">
        <f t="shared" si="513"/>
        <v>#REF!</v>
      </c>
      <c r="CQ355" s="54" t="e">
        <f t="shared" si="514"/>
        <v>#REF!</v>
      </c>
      <c r="CR355" t="e">
        <f>IFERROR(VLOOKUP(AO355,'Model Failure data- Lines'!#REF!,5,FALSE),'Model Failure data- Lines'!#REF!)</f>
        <v>#REF!</v>
      </c>
      <c r="CS355" s="14" t="e">
        <f t="shared" si="515"/>
        <v>#REF!</v>
      </c>
      <c r="CT355" s="34">
        <f t="shared" si="516"/>
        <v>12121.148393748765</v>
      </c>
      <c r="CU355" s="34" t="e">
        <f t="shared" si="517"/>
        <v>#REF!</v>
      </c>
      <c r="CV355" s="54" t="e">
        <f t="shared" si="518"/>
        <v>#REF!</v>
      </c>
      <c r="CW355" t="s">
        <v>107</v>
      </c>
      <c r="CY355">
        <v>1</v>
      </c>
      <c r="CZ355">
        <f t="shared" si="519"/>
        <v>1035287.7614878808</v>
      </c>
      <c r="DA355" s="34">
        <f t="shared" si="520"/>
        <v>4961.2085599999991</v>
      </c>
      <c r="DB355" s="34">
        <f t="shared" si="521"/>
        <v>0.42946749999999995</v>
      </c>
      <c r="DC355" s="34">
        <f t="shared" si="522"/>
        <v>984764.98949555703</v>
      </c>
      <c r="DD355" s="9">
        <f t="shared" si="523"/>
        <v>63561.189999999995</v>
      </c>
      <c r="DE355" s="59">
        <f t="shared" si="524"/>
        <v>4.7102116605382618E-3</v>
      </c>
      <c r="DF355" s="59">
        <f t="shared" si="525"/>
        <v>4.0773992906321516E-7</v>
      </c>
      <c r="DG355" s="59">
        <f t="shared" si="526"/>
        <v>0.934943871098177</v>
      </c>
      <c r="DH355" s="59">
        <f t="shared" si="527"/>
        <v>6.0345509501355851E-2</v>
      </c>
      <c r="DI355" s="14">
        <f t="shared" si="528"/>
        <v>4876.4244861727711</v>
      </c>
      <c r="DJ355" s="14">
        <f t="shared" si="529"/>
        <v>0.42212815842908336</v>
      </c>
      <c r="DK355" s="14">
        <f t="shared" si="530"/>
        <v>967935.94742604543</v>
      </c>
      <c r="DL355" s="14">
        <f t="shared" si="531"/>
        <v>62474.967447504343</v>
      </c>
      <c r="DM355">
        <f t="shared" si="532"/>
        <v>727560.57995541953</v>
      </c>
      <c r="DN355" s="34">
        <f t="shared" si="533"/>
        <v>3494.4164639999995</v>
      </c>
      <c r="DO355" s="34">
        <f t="shared" si="534"/>
        <v>0.30249449999999994</v>
      </c>
      <c r="DP355" s="34">
        <f t="shared" si="535"/>
        <v>693617.07955774013</v>
      </c>
      <c r="DQ355" s="9">
        <f t="shared" si="536"/>
        <v>44769.185999999994</v>
      </c>
      <c r="DR355" s="59">
        <f t="shared" si="537"/>
        <v>4.7102116605382618E-3</v>
      </c>
      <c r="DS355" s="59">
        <f t="shared" si="538"/>
        <v>4.0773992906321516E-7</v>
      </c>
      <c r="DT355" s="59">
        <f t="shared" si="539"/>
        <v>0.93494387109817689</v>
      </c>
      <c r="DU355" s="59">
        <f t="shared" si="540"/>
        <v>6.0345509501355844E-2</v>
      </c>
      <c r="DV355" s="14">
        <f t="shared" si="541"/>
        <v>3426.9643274539976</v>
      </c>
      <c r="DW355" s="14">
        <f t="shared" si="542"/>
        <v>0.29665549926021439</v>
      </c>
      <c r="DX355" s="14">
        <f t="shared" si="543"/>
        <v>680228.30508195458</v>
      </c>
      <c r="DY355" s="14">
        <f t="shared" si="544"/>
        <v>43905.013890511735</v>
      </c>
      <c r="DZ355" s="34" t="e">
        <f t="shared" si="545"/>
        <v>#REF!</v>
      </c>
      <c r="EA355" s="34" t="e">
        <f t="shared" si="546"/>
        <v>#REF!</v>
      </c>
      <c r="EB355" s="34" t="e">
        <f t="shared" si="547"/>
        <v>#REF!</v>
      </c>
      <c r="EC355" s="34" t="e">
        <f t="shared" si="548"/>
        <v>#REF!</v>
      </c>
      <c r="ED355" s="34" t="e">
        <f t="shared" si="549"/>
        <v>#REF!</v>
      </c>
      <c r="EE355" s="59" t="e">
        <f t="shared" si="550"/>
        <v>#REF!</v>
      </c>
      <c r="EF355" s="59" t="e">
        <f t="shared" si="551"/>
        <v>#REF!</v>
      </c>
      <c r="EG355" s="59" t="e">
        <f t="shared" si="552"/>
        <v>#REF!</v>
      </c>
      <c r="EH355" s="59" t="e">
        <f t="shared" si="553"/>
        <v>#REF!</v>
      </c>
      <c r="EI355" s="14" t="e">
        <f t="shared" si="554"/>
        <v>#REF!</v>
      </c>
      <c r="EJ355" s="14" t="e">
        <f t="shared" si="555"/>
        <v>#REF!</v>
      </c>
      <c r="EK355" s="14" t="e">
        <f t="shared" si="556"/>
        <v>#REF!</v>
      </c>
      <c r="EL355" s="14" t="e">
        <f t="shared" si="557"/>
        <v>#REF!</v>
      </c>
      <c r="EM355" t="e">
        <f t="shared" si="558"/>
        <v>#REF!</v>
      </c>
      <c r="EN355" s="34" t="e">
        <f t="shared" si="559"/>
        <v>#REF!</v>
      </c>
      <c r="EO355" s="34" t="e">
        <f t="shared" si="560"/>
        <v>#REF!</v>
      </c>
      <c r="EP355" s="34" t="e">
        <f t="shared" si="561"/>
        <v>#REF!</v>
      </c>
      <c r="EQ355" s="34" t="e">
        <f t="shared" si="562"/>
        <v>#REF!</v>
      </c>
      <c r="ER355" s="59" t="e">
        <f t="shared" si="563"/>
        <v>#REF!</v>
      </c>
      <c r="ES355" s="59" t="e">
        <f t="shared" si="564"/>
        <v>#REF!</v>
      </c>
      <c r="ET355" s="59" t="e">
        <f t="shared" si="565"/>
        <v>#REF!</v>
      </c>
      <c r="EU355" s="59" t="e">
        <f t="shared" si="566"/>
        <v>#REF!</v>
      </c>
      <c r="EV355" s="14" t="e">
        <f t="shared" si="567"/>
        <v>#REF!</v>
      </c>
      <c r="EW355" s="14" t="e">
        <f t="shared" si="568"/>
        <v>#REF!</v>
      </c>
      <c r="EX355" s="14" t="e">
        <f t="shared" si="569"/>
        <v>#REF!</v>
      </c>
      <c r="EY355" s="14" t="e">
        <f t="shared" si="570"/>
        <v>#REF!</v>
      </c>
    </row>
    <row r="356" spans="1:155" x14ac:dyDescent="0.2">
      <c r="A356" s="17">
        <v>30198277</v>
      </c>
      <c r="B356" t="s">
        <v>62</v>
      </c>
      <c r="C356" t="s">
        <v>3544</v>
      </c>
      <c r="D356" t="s">
        <v>3545</v>
      </c>
      <c r="E356" t="s">
        <v>684</v>
      </c>
      <c r="F356" t="s">
        <v>66</v>
      </c>
      <c r="G356" t="s">
        <v>42</v>
      </c>
      <c r="H356" t="s">
        <v>3546</v>
      </c>
      <c r="I356" t="s">
        <v>68</v>
      </c>
      <c r="J356" s="19" t="s">
        <v>69</v>
      </c>
      <c r="K356" t="s">
        <v>70</v>
      </c>
      <c r="L356">
        <v>1962</v>
      </c>
      <c r="M356">
        <f t="shared" si="479"/>
        <v>1962</v>
      </c>
      <c r="N356">
        <v>57</v>
      </c>
      <c r="O356" s="19">
        <f t="shared" si="480"/>
        <v>57</v>
      </c>
      <c r="P356" t="s">
        <v>80</v>
      </c>
      <c r="Q356" s="19" t="str">
        <f t="shared" si="481"/>
        <v>50-60</v>
      </c>
      <c r="R356" s="23">
        <v>323.10000000000002</v>
      </c>
      <c r="S356" s="15">
        <f t="shared" si="482"/>
        <v>0.3231</v>
      </c>
      <c r="T356">
        <v>30034893</v>
      </c>
      <c r="U356" t="s">
        <v>45</v>
      </c>
      <c r="V356" t="s">
        <v>46</v>
      </c>
      <c r="W356" s="20" t="s">
        <v>87</v>
      </c>
      <c r="X356" t="s">
        <v>88</v>
      </c>
      <c r="Y356" t="s">
        <v>251</v>
      </c>
      <c r="Z356" t="s">
        <v>3547</v>
      </c>
      <c r="AA356" t="s">
        <v>3548</v>
      </c>
      <c r="AB356" t="s">
        <v>583</v>
      </c>
      <c r="AC356">
        <v>1962</v>
      </c>
      <c r="AD356">
        <v>57</v>
      </c>
      <c r="AE356" t="str">
        <f t="shared" si="483"/>
        <v>&lt;60</v>
      </c>
      <c r="AF356">
        <v>-37.692631300000002</v>
      </c>
      <c r="AG356">
        <v>145.00898777</v>
      </c>
      <c r="AH356" t="s">
        <v>75</v>
      </c>
      <c r="AI356" t="s">
        <v>76</v>
      </c>
      <c r="AJ356" s="33" t="s">
        <v>722</v>
      </c>
      <c r="AL356" t="s">
        <v>78</v>
      </c>
      <c r="AM356" t="s">
        <v>86</v>
      </c>
      <c r="AN356">
        <v>220</v>
      </c>
      <c r="AO356" s="69">
        <v>4</v>
      </c>
      <c r="AP356">
        <v>2</v>
      </c>
      <c r="AQ356">
        <v>0</v>
      </c>
      <c r="AR356">
        <v>2</v>
      </c>
      <c r="AS356" s="82" t="str">
        <f t="shared" si="484"/>
        <v>Gw-0-2</v>
      </c>
      <c r="AT356" s="14">
        <f t="shared" si="485"/>
        <v>51448</v>
      </c>
      <c r="AU356" s="81">
        <f>VLOOKUP(C356,Bushfire_Vlookup!$F$2:$H$12575,3,FALSE)</f>
        <v>175.887047</v>
      </c>
      <c r="AV356" s="14">
        <f>VLOOKUP(AS356,Safety_collateral_Vlookup!$J$3:$L$20,2,FALSE)</f>
        <v>93570.139925214826</v>
      </c>
      <c r="AW356" s="14">
        <f>VLOOKUP(AS356,Safety_collateral_Vlookup!$J$3:$L$20,3,FALSE)</f>
        <v>550000</v>
      </c>
      <c r="AX356" s="48">
        <f t="shared" si="486"/>
        <v>741772.02677935315</v>
      </c>
      <c r="AY356" s="49">
        <f t="shared" si="571"/>
        <v>24555.599999999999</v>
      </c>
      <c r="AZ356" s="14">
        <v>76000</v>
      </c>
      <c r="BA356" s="16">
        <f t="shared" si="488"/>
        <v>30.207855917971997</v>
      </c>
      <c r="BB356" t="e">
        <f>IF(BA356&lt;=#REF!,#REF!,IF(BA356&lt;=#REF!,#REF!,IF(BA356&lt;=#REF!,#REF!,IF(BA356&lt;=#REF!,#REF!,#REF!))))</f>
        <v>#REF!</v>
      </c>
      <c r="BC356" s="51">
        <v>5</v>
      </c>
      <c r="BD356" s="21">
        <v>70</v>
      </c>
      <c r="BE356" s="21">
        <v>6.4399999999999999E-2</v>
      </c>
      <c r="BF356" s="26">
        <f t="shared" si="489"/>
        <v>1601.6683005048571</v>
      </c>
      <c r="BG356" s="21">
        <v>7</v>
      </c>
      <c r="BH356" s="21">
        <f t="shared" si="490"/>
        <v>54.6</v>
      </c>
      <c r="BI356" s="28">
        <f t="shared" si="491"/>
        <v>2.2519960070400004E-2</v>
      </c>
      <c r="BJ356" s="27">
        <f t="shared" si="492"/>
        <v>2.2519960070400004E-2</v>
      </c>
      <c r="BK356" s="28">
        <f t="shared" si="493"/>
        <v>0.3452594593589744</v>
      </c>
      <c r="BL356" s="35">
        <f t="shared" si="494"/>
        <v>10.429548002632806</v>
      </c>
      <c r="BM356" s="21" t="str">
        <f t="shared" si="495"/>
        <v>Cr5</v>
      </c>
      <c r="BN356" s="51">
        <v>5</v>
      </c>
      <c r="BO356" s="21">
        <v>1</v>
      </c>
      <c r="BP356" s="50" t="s">
        <v>5497</v>
      </c>
      <c r="BQ356" s="14">
        <v>51448</v>
      </c>
      <c r="BR356">
        <f>IFERROR(VLOOKUP(AO356,'Model Failure data- Lines'!$A$37:$E$41,3,FALSE),'Model Failure data- Lines'!$C$37)</f>
        <v>0.45419999999999999</v>
      </c>
      <c r="BS356" s="14">
        <f t="shared" si="496"/>
        <v>336912.85456318222</v>
      </c>
      <c r="BT356" s="34">
        <f t="shared" si="478"/>
        <v>21902.377771066243</v>
      </c>
      <c r="BU356" s="34">
        <f t="shared" si="497"/>
        <v>15.382478472645792</v>
      </c>
      <c r="BV356" s="54">
        <f t="shared" si="498"/>
        <v>315010.47679211595</v>
      </c>
      <c r="BW356">
        <f>IFERROR(VLOOKUP(AO356,'Model Failure data- Lines'!$A$37:$E$41,4,FALSE),'Model Failure data- Lines'!$D$37)</f>
        <v>0.40249999999999997</v>
      </c>
      <c r="BX356" s="14">
        <f t="shared" si="499"/>
        <v>298563.24077868962</v>
      </c>
      <c r="BY356" s="34">
        <f t="shared" si="500"/>
        <v>19535.835085540435</v>
      </c>
      <c r="BZ356" s="71">
        <f t="shared" si="501"/>
        <v>15.282850181289305</v>
      </c>
      <c r="CA356" s="71">
        <f t="shared" si="502"/>
        <v>279027.40569314919</v>
      </c>
      <c r="CB356" s="56">
        <v>1</v>
      </c>
      <c r="CC356">
        <f>IFERROR(VLOOKUP(AO356,'Model Failure data- Lines'!$A$37:$E$41,5,FALSE),'Model Failure data- Lines'!$E$37)</f>
        <v>0.28349999999999997</v>
      </c>
      <c r="CD356" s="14">
        <f t="shared" si="503"/>
        <v>210292.3695919466</v>
      </c>
      <c r="CE356" s="34">
        <f t="shared" si="504"/>
        <v>15542.23283036996</v>
      </c>
      <c r="CF356" s="34">
        <f t="shared" si="505"/>
        <v>13.530383432490433</v>
      </c>
      <c r="CG356" s="54">
        <f t="shared" si="506"/>
        <v>194750.13676157664</v>
      </c>
      <c r="CH356" t="e">
        <f>IFERROR(VLOOKUP(AO356,'Model Failure data- Lines'!#REF!,3,FALSE),'Model Failure data- Lines'!#REF!)</f>
        <v>#REF!</v>
      </c>
      <c r="CI356" s="14" t="e">
        <f t="shared" si="507"/>
        <v>#REF!</v>
      </c>
      <c r="CJ356" s="34">
        <f t="shared" si="508"/>
        <v>21008.177860168056</v>
      </c>
      <c r="CK356" s="34" t="e">
        <f t="shared" si="509"/>
        <v>#REF!</v>
      </c>
      <c r="CL356" s="54" t="e">
        <f t="shared" si="510"/>
        <v>#REF!</v>
      </c>
      <c r="CM356" t="e">
        <f>IFERROR(VLOOKUP(AO356,'Model Failure data- Lines'!#REF!,4,FALSE),'Model Failure data- Lines'!#REF!)</f>
        <v>#REF!</v>
      </c>
      <c r="CN356" s="14" t="e">
        <f t="shared" si="511"/>
        <v>#REF!</v>
      </c>
      <c r="CO356" s="34">
        <f t="shared" si="512"/>
        <v>17973.233682111422</v>
      </c>
      <c r="CP356" s="34" t="e">
        <f t="shared" si="513"/>
        <v>#REF!</v>
      </c>
      <c r="CQ356" s="54" t="e">
        <f t="shared" si="514"/>
        <v>#REF!</v>
      </c>
      <c r="CR356" t="e">
        <f>IFERROR(VLOOKUP(AO356,'Model Failure data- Lines'!#REF!,5,FALSE),'Model Failure data- Lines'!#REF!)</f>
        <v>#REF!</v>
      </c>
      <c r="CS356" s="14" t="e">
        <f t="shared" si="515"/>
        <v>#REF!</v>
      </c>
      <c r="CT356" s="34">
        <f t="shared" si="516"/>
        <v>13155.334383675599</v>
      </c>
      <c r="CU356" s="34" t="e">
        <f t="shared" si="517"/>
        <v>#REF!</v>
      </c>
      <c r="CV356" s="54" t="e">
        <f t="shared" si="518"/>
        <v>#REF!</v>
      </c>
      <c r="CW356" t="s">
        <v>583</v>
      </c>
      <c r="CY356">
        <v>1</v>
      </c>
      <c r="CZ356">
        <f t="shared" si="519"/>
        <v>279027.40569314919</v>
      </c>
      <c r="DA356" s="34">
        <f t="shared" si="520"/>
        <v>22095.243939999997</v>
      </c>
      <c r="DB356" s="34">
        <f t="shared" si="521"/>
        <v>75.537770357472482</v>
      </c>
      <c r="DC356" s="34">
        <f t="shared" si="522"/>
        <v>40185.334068332195</v>
      </c>
      <c r="DD356" s="9">
        <f t="shared" si="523"/>
        <v>236207.12499999997</v>
      </c>
      <c r="DE356" s="59">
        <f t="shared" si="524"/>
        <v>7.400523883105263E-2</v>
      </c>
      <c r="DF356" s="59">
        <f t="shared" si="525"/>
        <v>2.5300425518044582E-4</v>
      </c>
      <c r="DG356" s="59">
        <f t="shared" si="526"/>
        <v>0.13459571902932158</v>
      </c>
      <c r="DH356" s="59">
        <f t="shared" si="527"/>
        <v>0.79114603788444537</v>
      </c>
      <c r="DI356" s="14">
        <f t="shared" si="528"/>
        <v>20649.489798730519</v>
      </c>
      <c r="DJ356" s="14">
        <f t="shared" si="529"/>
        <v>70.595120952327292</v>
      </c>
      <c r="DK356" s="14">
        <f t="shared" si="530"/>
        <v>37555.894298155625</v>
      </c>
      <c r="DL356" s="14">
        <f t="shared" si="531"/>
        <v>220751.42647531073</v>
      </c>
      <c r="DM356">
        <f t="shared" si="532"/>
        <v>194750.13676157664</v>
      </c>
      <c r="DN356" s="34">
        <f t="shared" si="533"/>
        <v>15562.737035999997</v>
      </c>
      <c r="DO356" s="34">
        <f t="shared" si="534"/>
        <v>53.204864338741487</v>
      </c>
      <c r="DP356" s="34">
        <f t="shared" si="535"/>
        <v>28304.45269160789</v>
      </c>
      <c r="DQ356" s="9">
        <f t="shared" si="536"/>
        <v>166371.97499999998</v>
      </c>
      <c r="DR356" s="59">
        <f t="shared" si="537"/>
        <v>7.400523883105263E-2</v>
      </c>
      <c r="DS356" s="59">
        <f t="shared" si="538"/>
        <v>2.5300425518044587E-4</v>
      </c>
      <c r="DT356" s="59">
        <f t="shared" si="539"/>
        <v>0.13459571902932158</v>
      </c>
      <c r="DU356" s="59">
        <f t="shared" si="540"/>
        <v>0.79114603788444537</v>
      </c>
      <c r="DV356" s="14">
        <f t="shared" si="541"/>
        <v>14412.530383420642</v>
      </c>
      <c r="DW356" s="14">
        <f t="shared" si="542"/>
        <v>49.272613297652676</v>
      </c>
      <c r="DX356" s="14">
        <f t="shared" si="543"/>
        <v>26212.534688483123</v>
      </c>
      <c r="DY356" s="14">
        <f t="shared" si="544"/>
        <v>154075.79907637523</v>
      </c>
      <c r="DZ356" s="34" t="e">
        <f t="shared" si="545"/>
        <v>#REF!</v>
      </c>
      <c r="EA356" s="34" t="e">
        <f t="shared" si="546"/>
        <v>#REF!</v>
      </c>
      <c r="EB356" s="34" t="e">
        <f t="shared" si="547"/>
        <v>#REF!</v>
      </c>
      <c r="EC356" s="34" t="e">
        <f t="shared" si="548"/>
        <v>#REF!</v>
      </c>
      <c r="ED356" s="34" t="e">
        <f t="shared" si="549"/>
        <v>#REF!</v>
      </c>
      <c r="EE356" s="59" t="e">
        <f t="shared" si="550"/>
        <v>#REF!</v>
      </c>
      <c r="EF356" s="59" t="e">
        <f t="shared" si="551"/>
        <v>#REF!</v>
      </c>
      <c r="EG356" s="59" t="e">
        <f t="shared" si="552"/>
        <v>#REF!</v>
      </c>
      <c r="EH356" s="59" t="e">
        <f t="shared" si="553"/>
        <v>#REF!</v>
      </c>
      <c r="EI356" s="14" t="e">
        <f t="shared" si="554"/>
        <v>#REF!</v>
      </c>
      <c r="EJ356" s="14" t="e">
        <f t="shared" si="555"/>
        <v>#REF!</v>
      </c>
      <c r="EK356" s="14" t="e">
        <f t="shared" si="556"/>
        <v>#REF!</v>
      </c>
      <c r="EL356" s="14" t="e">
        <f t="shared" si="557"/>
        <v>#REF!</v>
      </c>
      <c r="EM356" t="e">
        <f t="shared" si="558"/>
        <v>#REF!</v>
      </c>
      <c r="EN356" s="34" t="e">
        <f t="shared" si="559"/>
        <v>#REF!</v>
      </c>
      <c r="EO356" s="34" t="e">
        <f t="shared" si="560"/>
        <v>#REF!</v>
      </c>
      <c r="EP356" s="34" t="e">
        <f t="shared" si="561"/>
        <v>#REF!</v>
      </c>
      <c r="EQ356" s="34" t="e">
        <f t="shared" si="562"/>
        <v>#REF!</v>
      </c>
      <c r="ER356" s="59" t="e">
        <f t="shared" si="563"/>
        <v>#REF!</v>
      </c>
      <c r="ES356" s="59" t="e">
        <f t="shared" si="564"/>
        <v>#REF!</v>
      </c>
      <c r="ET356" s="59" t="e">
        <f t="shared" si="565"/>
        <v>#REF!</v>
      </c>
      <c r="EU356" s="59" t="e">
        <f t="shared" si="566"/>
        <v>#REF!</v>
      </c>
      <c r="EV356" s="14" t="e">
        <f t="shared" si="567"/>
        <v>#REF!</v>
      </c>
      <c r="EW356" s="14" t="e">
        <f t="shared" si="568"/>
        <v>#REF!</v>
      </c>
      <c r="EX356" s="14" t="e">
        <f t="shared" si="569"/>
        <v>#REF!</v>
      </c>
      <c r="EY356" s="14" t="e">
        <f t="shared" si="570"/>
        <v>#REF!</v>
      </c>
    </row>
    <row r="357" spans="1:155" x14ac:dyDescent="0.2">
      <c r="A357" s="17">
        <v>30316789</v>
      </c>
      <c r="B357" t="s">
        <v>62</v>
      </c>
      <c r="C357" t="s">
        <v>3581</v>
      </c>
      <c r="D357" t="s">
        <v>3582</v>
      </c>
      <c r="E357" t="s">
        <v>3583</v>
      </c>
      <c r="F357" t="s">
        <v>66</v>
      </c>
      <c r="G357" t="s">
        <v>42</v>
      </c>
      <c r="H357" t="s">
        <v>4609</v>
      </c>
      <c r="I357" t="s">
        <v>68</v>
      </c>
      <c r="J357" s="19" t="s">
        <v>69</v>
      </c>
      <c r="K357" t="s">
        <v>70</v>
      </c>
      <c r="L357">
        <v>1966</v>
      </c>
      <c r="M357">
        <f t="shared" si="479"/>
        <v>1966</v>
      </c>
      <c r="N357">
        <v>53</v>
      </c>
      <c r="O357" s="19">
        <f t="shared" si="480"/>
        <v>53</v>
      </c>
      <c r="P357" t="s">
        <v>80</v>
      </c>
      <c r="Q357" s="19" t="str">
        <f t="shared" si="481"/>
        <v>50-60</v>
      </c>
      <c r="R357" s="23">
        <v>399.6</v>
      </c>
      <c r="S357" s="15">
        <f t="shared" si="482"/>
        <v>0.39960000000000001</v>
      </c>
      <c r="T357">
        <v>30033997</v>
      </c>
      <c r="U357" t="s">
        <v>45</v>
      </c>
      <c r="V357" t="s">
        <v>46</v>
      </c>
      <c r="W357" t="s">
        <v>47</v>
      </c>
      <c r="X357" t="s">
        <v>48</v>
      </c>
      <c r="Y357" t="s">
        <v>175</v>
      </c>
      <c r="Z357" t="s">
        <v>3585</v>
      </c>
      <c r="AA357" t="s">
        <v>3586</v>
      </c>
      <c r="AB357" t="s">
        <v>210</v>
      </c>
      <c r="AC357">
        <v>1966</v>
      </c>
      <c r="AD357">
        <v>106</v>
      </c>
      <c r="AE357" t="str">
        <f t="shared" si="483"/>
        <v>&gt;80</v>
      </c>
      <c r="AF357">
        <v>-37.692276800000002</v>
      </c>
      <c r="AG357">
        <v>145.00534024000001</v>
      </c>
      <c r="AH357" t="s">
        <v>75</v>
      </c>
      <c r="AI357" t="s">
        <v>76</v>
      </c>
      <c r="AJ357" s="33" t="s">
        <v>722</v>
      </c>
      <c r="AL357" t="s">
        <v>78</v>
      </c>
      <c r="AM357" t="s">
        <v>79</v>
      </c>
      <c r="AN357">
        <v>220</v>
      </c>
      <c r="AO357" s="69">
        <v>4</v>
      </c>
      <c r="AP357">
        <v>2</v>
      </c>
      <c r="AQ357">
        <v>2</v>
      </c>
      <c r="AR357">
        <v>2</v>
      </c>
      <c r="AS357" s="82" t="str">
        <f t="shared" si="484"/>
        <v>Gw-2-2</v>
      </c>
      <c r="AT357" s="14">
        <f t="shared" si="485"/>
        <v>51448</v>
      </c>
      <c r="AU357" s="81">
        <f>VLOOKUP(C357,Bushfire_Vlookup!$F$2:$H$12575,3,FALSE)</f>
        <v>293.51537300000001</v>
      </c>
      <c r="AV357" s="14">
        <f>VLOOKUP(AS357,Safety_collateral_Vlookup!$J$3:$L$20,2,FALSE)</f>
        <v>1665806.0550856832</v>
      </c>
      <c r="AW357" s="14">
        <f>VLOOKUP(AS357,Safety_collateral_Vlookup!$J$3:$L$20,3,FALSE)</f>
        <v>550000</v>
      </c>
      <c r="AX357" s="48">
        <f t="shared" si="486"/>
        <v>2419473.2576794149</v>
      </c>
      <c r="AY357" s="49">
        <f t="shared" si="571"/>
        <v>30369.600000000002</v>
      </c>
      <c r="AZ357" s="14">
        <v>76000</v>
      </c>
      <c r="BA357" s="16">
        <f t="shared" si="488"/>
        <v>79.667603711587077</v>
      </c>
      <c r="BB357" t="e">
        <f>IF(BA357&lt;=#REF!,#REF!,IF(BA357&lt;=#REF!,#REF!,IF(BA357&lt;=#REF!,#REF!,IF(BA357&lt;=#REF!,#REF!,#REF!))))</f>
        <v>#REF!</v>
      </c>
      <c r="BC357" s="51">
        <v>5</v>
      </c>
      <c r="BD357" s="21">
        <v>70</v>
      </c>
      <c r="BE357" s="21">
        <v>6.4399999999999999E-2</v>
      </c>
      <c r="BF357" s="26">
        <f t="shared" si="489"/>
        <v>1980.893385582609</v>
      </c>
      <c r="BG357" s="21">
        <v>7</v>
      </c>
      <c r="BH357" s="21">
        <f t="shared" si="490"/>
        <v>54.6</v>
      </c>
      <c r="BI357" s="28">
        <f t="shared" si="491"/>
        <v>2.2519960070400004E-2</v>
      </c>
      <c r="BJ357" s="27">
        <f t="shared" si="492"/>
        <v>2.2519960070400004E-2</v>
      </c>
      <c r="BK357" s="28">
        <f t="shared" si="493"/>
        <v>0.34525945935897445</v>
      </c>
      <c r="BL357" s="35">
        <f t="shared" si="494"/>
        <v>27.505993785887576</v>
      </c>
      <c r="BM357" s="21" t="str">
        <f t="shared" si="495"/>
        <v>Cr5</v>
      </c>
      <c r="BN357" s="51">
        <v>5</v>
      </c>
      <c r="BO357" s="21">
        <v>1</v>
      </c>
      <c r="BP357" s="50" t="s">
        <v>5497</v>
      </c>
      <c r="BQ357" s="14">
        <v>51448</v>
      </c>
      <c r="BR357">
        <f>IFERROR(VLOOKUP(AO357,'Model Failure data- Lines'!$A$37:$E$41,3,FALSE),'Model Failure data- Lines'!$C$37)</f>
        <v>0.45419999999999999</v>
      </c>
      <c r="BS357" s="14">
        <f t="shared" si="496"/>
        <v>1098924.7536379902</v>
      </c>
      <c r="BT357" s="34">
        <f t="shared" si="478"/>
        <v>27088.177521875805</v>
      </c>
      <c r="BU357" s="34">
        <f t="shared" si="497"/>
        <v>40.568427047206228</v>
      </c>
      <c r="BV357" s="54">
        <f t="shared" si="498"/>
        <v>1071836.5761161144</v>
      </c>
      <c r="BW357">
        <f>IFERROR(VLOOKUP(AO357,'Model Failure data- Lines'!$A$37:$E$41,4,FALSE),'Model Failure data- Lines'!$D$37)</f>
        <v>0.40249999999999997</v>
      </c>
      <c r="BX357" s="14">
        <f t="shared" si="499"/>
        <v>973837.98621596443</v>
      </c>
      <c r="BY357" s="34">
        <f t="shared" si="500"/>
        <v>24161.311359275638</v>
      </c>
      <c r="BZ357" s="71">
        <f t="shared" si="501"/>
        <v>40.305675951736106</v>
      </c>
      <c r="CA357" s="71">
        <f t="shared" si="502"/>
        <v>949676.67485668883</v>
      </c>
      <c r="CB357" s="56">
        <v>1</v>
      </c>
      <c r="CC357">
        <f>IFERROR(VLOOKUP(AO357,'Model Failure data- Lines'!$A$37:$E$41,5,FALSE),'Model Failure data- Lines'!$E$37)</f>
        <v>0.28349999999999997</v>
      </c>
      <c r="CD357" s="14">
        <f t="shared" si="503"/>
        <v>685920.66855211405</v>
      </c>
      <c r="CE357" s="34">
        <f t="shared" si="504"/>
        <v>19222.148681571765</v>
      </c>
      <c r="CF357" s="34">
        <f t="shared" si="505"/>
        <v>35.683870721991909</v>
      </c>
      <c r="CG357" s="54">
        <f t="shared" si="506"/>
        <v>666698.51987054222</v>
      </c>
      <c r="CH357" t="e">
        <f>IFERROR(VLOOKUP(AO357,'Model Failure data- Lines'!#REF!,3,FALSE),'Model Failure data- Lines'!#REF!)</f>
        <v>#REF!</v>
      </c>
      <c r="CI357" s="14" t="e">
        <f t="shared" si="507"/>
        <v>#REF!</v>
      </c>
      <c r="CJ357" s="34">
        <f t="shared" si="508"/>
        <v>25982.258969121496</v>
      </c>
      <c r="CK357" s="34" t="e">
        <f t="shared" si="509"/>
        <v>#REF!</v>
      </c>
      <c r="CL357" s="54" t="e">
        <f t="shared" si="510"/>
        <v>#REF!</v>
      </c>
      <c r="CM357" t="e">
        <f>IFERROR(VLOOKUP(AO357,'Model Failure data- Lines'!#REF!,4,FALSE),'Model Failure data- Lines'!#REF!)</f>
        <v>#REF!</v>
      </c>
      <c r="CN357" s="14" t="e">
        <f t="shared" si="511"/>
        <v>#REF!</v>
      </c>
      <c r="CO357" s="34">
        <f t="shared" si="512"/>
        <v>22228.734693196304</v>
      </c>
      <c r="CP357" s="34" t="e">
        <f t="shared" si="513"/>
        <v>#REF!</v>
      </c>
      <c r="CQ357" s="54" t="e">
        <f t="shared" si="514"/>
        <v>#REF!</v>
      </c>
      <c r="CR357" t="e">
        <f>IFERROR(VLOOKUP(AO357,'Model Failure data- Lines'!#REF!,5,FALSE),'Model Failure data- Lines'!#REF!)</f>
        <v>#REF!</v>
      </c>
      <c r="CS357" s="14" t="e">
        <f t="shared" si="515"/>
        <v>#REF!</v>
      </c>
      <c r="CT357" s="34">
        <f t="shared" si="516"/>
        <v>16270.107148612722</v>
      </c>
      <c r="CU357" s="34" t="e">
        <f t="shared" si="517"/>
        <v>#REF!</v>
      </c>
      <c r="CV357" s="54" t="e">
        <f t="shared" si="518"/>
        <v>#REF!</v>
      </c>
      <c r="CW357" t="s">
        <v>210</v>
      </c>
      <c r="CY357">
        <v>1</v>
      </c>
      <c r="CZ357">
        <f t="shared" si="519"/>
        <v>949676.67485668871</v>
      </c>
      <c r="DA357" s="34">
        <f t="shared" si="520"/>
        <v>22095.243939999997</v>
      </c>
      <c r="DB357" s="34">
        <f t="shared" si="521"/>
        <v>126.05531345387749</v>
      </c>
      <c r="DC357" s="34">
        <f t="shared" si="522"/>
        <v>715409.56196251058</v>
      </c>
      <c r="DD357" s="9">
        <f t="shared" si="523"/>
        <v>236207.12499999997</v>
      </c>
      <c r="DE357" s="59">
        <f t="shared" si="524"/>
        <v>2.2688829407708087E-2</v>
      </c>
      <c r="DF357" s="59">
        <f t="shared" si="525"/>
        <v>1.2944177084700685E-4</v>
      </c>
      <c r="DG357" s="59">
        <f t="shared" si="526"/>
        <v>0.73462893426695397</v>
      </c>
      <c r="DH357" s="59">
        <f t="shared" si="527"/>
        <v>0.24255279455449091</v>
      </c>
      <c r="DI357" s="14">
        <f t="shared" si="528"/>
        <v>21547.052068302874</v>
      </c>
      <c r="DJ357" s="14">
        <f t="shared" si="529"/>
        <v>122.92783052554694</v>
      </c>
      <c r="DK357" s="14">
        <f t="shared" si="530"/>
        <v>697659.96354815387</v>
      </c>
      <c r="DL357" s="14">
        <f t="shared" si="531"/>
        <v>230346.73140970652</v>
      </c>
      <c r="DM357">
        <f t="shared" si="532"/>
        <v>666698.51987054234</v>
      </c>
      <c r="DN357" s="34">
        <f t="shared" si="533"/>
        <v>15562.737035999997</v>
      </c>
      <c r="DO357" s="34">
        <f t="shared" si="534"/>
        <v>88.786785997948485</v>
      </c>
      <c r="DP357" s="34">
        <f t="shared" si="535"/>
        <v>503897.16973011609</v>
      </c>
      <c r="DQ357" s="9">
        <f t="shared" si="536"/>
        <v>166371.97499999998</v>
      </c>
      <c r="DR357" s="59">
        <f t="shared" si="537"/>
        <v>2.2688829407708087E-2</v>
      </c>
      <c r="DS357" s="59">
        <f t="shared" si="538"/>
        <v>1.2944177084700685E-4</v>
      </c>
      <c r="DT357" s="59">
        <f t="shared" si="539"/>
        <v>0.73462893426695397</v>
      </c>
      <c r="DU357" s="59">
        <f t="shared" si="540"/>
        <v>0.24255279455449091</v>
      </c>
      <c r="DV357" s="14">
        <f t="shared" si="541"/>
        <v>15126.608983714214</v>
      </c>
      <c r="DW357" s="14">
        <f t="shared" si="542"/>
        <v>86.298637033121381</v>
      </c>
      <c r="DX357" s="14">
        <f t="shared" si="543"/>
        <v>489776.02312985208</v>
      </c>
      <c r="DY357" s="14">
        <f t="shared" si="544"/>
        <v>161709.58911994283</v>
      </c>
      <c r="DZ357" s="34" t="e">
        <f t="shared" si="545"/>
        <v>#REF!</v>
      </c>
      <c r="EA357" s="34" t="e">
        <f t="shared" si="546"/>
        <v>#REF!</v>
      </c>
      <c r="EB357" s="34" t="e">
        <f t="shared" si="547"/>
        <v>#REF!</v>
      </c>
      <c r="EC357" s="34" t="e">
        <f t="shared" si="548"/>
        <v>#REF!</v>
      </c>
      <c r="ED357" s="34" t="e">
        <f t="shared" si="549"/>
        <v>#REF!</v>
      </c>
      <c r="EE357" s="59" t="e">
        <f t="shared" si="550"/>
        <v>#REF!</v>
      </c>
      <c r="EF357" s="59" t="e">
        <f t="shared" si="551"/>
        <v>#REF!</v>
      </c>
      <c r="EG357" s="59" t="e">
        <f t="shared" si="552"/>
        <v>#REF!</v>
      </c>
      <c r="EH357" s="59" t="e">
        <f t="shared" si="553"/>
        <v>#REF!</v>
      </c>
      <c r="EI357" s="14" t="e">
        <f t="shared" si="554"/>
        <v>#REF!</v>
      </c>
      <c r="EJ357" s="14" t="e">
        <f t="shared" si="555"/>
        <v>#REF!</v>
      </c>
      <c r="EK357" s="14" t="e">
        <f t="shared" si="556"/>
        <v>#REF!</v>
      </c>
      <c r="EL357" s="14" t="e">
        <f t="shared" si="557"/>
        <v>#REF!</v>
      </c>
      <c r="EM357" t="e">
        <f t="shared" si="558"/>
        <v>#REF!</v>
      </c>
      <c r="EN357" s="34" t="e">
        <f t="shared" si="559"/>
        <v>#REF!</v>
      </c>
      <c r="EO357" s="34" t="e">
        <f t="shared" si="560"/>
        <v>#REF!</v>
      </c>
      <c r="EP357" s="34" t="e">
        <f t="shared" si="561"/>
        <v>#REF!</v>
      </c>
      <c r="EQ357" s="34" t="e">
        <f t="shared" si="562"/>
        <v>#REF!</v>
      </c>
      <c r="ER357" s="59" t="e">
        <f t="shared" si="563"/>
        <v>#REF!</v>
      </c>
      <c r="ES357" s="59" t="e">
        <f t="shared" si="564"/>
        <v>#REF!</v>
      </c>
      <c r="ET357" s="59" t="e">
        <f t="shared" si="565"/>
        <v>#REF!</v>
      </c>
      <c r="EU357" s="59" t="e">
        <f t="shared" si="566"/>
        <v>#REF!</v>
      </c>
      <c r="EV357" s="14" t="e">
        <f t="shared" si="567"/>
        <v>#REF!</v>
      </c>
      <c r="EW357" s="14" t="e">
        <f t="shared" si="568"/>
        <v>#REF!</v>
      </c>
      <c r="EX357" s="14" t="e">
        <f t="shared" si="569"/>
        <v>#REF!</v>
      </c>
      <c r="EY357" s="14" t="e">
        <f t="shared" si="570"/>
        <v>#REF!</v>
      </c>
    </row>
    <row r="358" spans="1:155" x14ac:dyDescent="0.2">
      <c r="A358" s="17">
        <v>30097006</v>
      </c>
      <c r="B358" t="s">
        <v>62</v>
      </c>
      <c r="C358" t="s">
        <v>1501</v>
      </c>
      <c r="D358" t="s">
        <v>1502</v>
      </c>
      <c r="E358" t="s">
        <v>1503</v>
      </c>
      <c r="F358" t="s">
        <v>66</v>
      </c>
      <c r="G358" t="s">
        <v>42</v>
      </c>
      <c r="H358" t="s">
        <v>2216</v>
      </c>
      <c r="I358" t="s">
        <v>68</v>
      </c>
      <c r="J358" s="19" t="s">
        <v>69</v>
      </c>
      <c r="K358" t="s">
        <v>70</v>
      </c>
      <c r="L358">
        <v>1966</v>
      </c>
      <c r="M358">
        <f t="shared" si="479"/>
        <v>1966</v>
      </c>
      <c r="N358">
        <v>53</v>
      </c>
      <c r="O358" s="19">
        <f t="shared" si="480"/>
        <v>53</v>
      </c>
      <c r="P358" t="s">
        <v>80</v>
      </c>
      <c r="Q358" s="19" t="str">
        <f t="shared" si="481"/>
        <v>50-60</v>
      </c>
      <c r="R358" s="23">
        <v>310.39999999999998</v>
      </c>
      <c r="S358" s="15">
        <f t="shared" si="482"/>
        <v>0.31039999999999995</v>
      </c>
      <c r="T358">
        <v>30070371</v>
      </c>
      <c r="U358" t="s">
        <v>45</v>
      </c>
      <c r="V358" t="s">
        <v>46</v>
      </c>
      <c r="W358" t="s">
        <v>47</v>
      </c>
      <c r="X358" t="s">
        <v>48</v>
      </c>
      <c r="Y358" t="s">
        <v>175</v>
      </c>
      <c r="Z358" t="s">
        <v>1505</v>
      </c>
      <c r="AA358" t="s">
        <v>1506</v>
      </c>
      <c r="AB358" t="s">
        <v>276</v>
      </c>
      <c r="AC358">
        <v>1966</v>
      </c>
      <c r="AD358">
        <v>106</v>
      </c>
      <c r="AE358" t="str">
        <f t="shared" si="483"/>
        <v>&gt;80</v>
      </c>
      <c r="AF358">
        <v>-37.691822129999998</v>
      </c>
      <c r="AG358">
        <v>145.000855</v>
      </c>
      <c r="AH358" t="s">
        <v>75</v>
      </c>
      <c r="AI358" t="s">
        <v>76</v>
      </c>
      <c r="AJ358" s="33" t="s">
        <v>722</v>
      </c>
      <c r="AL358" t="s">
        <v>48</v>
      </c>
      <c r="AM358" t="s">
        <v>86</v>
      </c>
      <c r="AN358">
        <v>220</v>
      </c>
      <c r="AO358" s="69">
        <v>4</v>
      </c>
      <c r="AP358">
        <v>2</v>
      </c>
      <c r="AQ358">
        <v>0</v>
      </c>
      <c r="AR358">
        <v>2</v>
      </c>
      <c r="AS358" s="82" t="str">
        <f t="shared" si="484"/>
        <v>Gw-0-2</v>
      </c>
      <c r="AT358" s="14">
        <f t="shared" si="485"/>
        <v>51448</v>
      </c>
      <c r="AU358" s="81">
        <f>VLOOKUP(C358,Bushfire_Vlookup!$F$2:$H$12575,3,FALSE)</f>
        <v>343.361223</v>
      </c>
      <c r="AV358" s="14">
        <f>VLOOKUP(AS358,Safety_collateral_Vlookup!$J$3:$L$20,2,FALSE)</f>
        <v>93570.139925214826</v>
      </c>
      <c r="AW358" s="14">
        <f>VLOOKUP(AS358,Safety_collateral_Vlookup!$J$3:$L$20,3,FALSE)</f>
        <v>550000</v>
      </c>
      <c r="AX358" s="48">
        <f t="shared" si="486"/>
        <v>741950.72172514512</v>
      </c>
      <c r="AY358" s="49">
        <f t="shared" si="571"/>
        <v>23590.399999999998</v>
      </c>
      <c r="AZ358" s="14">
        <v>76000</v>
      </c>
      <c r="BA358" s="16">
        <f t="shared" si="488"/>
        <v>31.45138368680248</v>
      </c>
      <c r="BB358" t="e">
        <f>IF(BA358&lt;=#REF!,#REF!,IF(BA358&lt;=#REF!,#REF!,IF(BA358&lt;=#REF!,#REF!,IF(BA358&lt;=#REF!,#REF!,#REF!))))</f>
        <v>#REF!</v>
      </c>
      <c r="BC358" s="51">
        <v>5</v>
      </c>
      <c r="BD358" s="21">
        <v>70</v>
      </c>
      <c r="BE358" s="21">
        <v>6.4399999999999999E-2</v>
      </c>
      <c r="BF358" s="26">
        <f t="shared" si="489"/>
        <v>1538.7119791912958</v>
      </c>
      <c r="BG358" s="21">
        <v>7</v>
      </c>
      <c r="BH358" s="21">
        <f t="shared" si="490"/>
        <v>54.6</v>
      </c>
      <c r="BI358" s="28">
        <f t="shared" si="491"/>
        <v>2.2519960070400004E-2</v>
      </c>
      <c r="BJ358" s="27">
        <f t="shared" si="492"/>
        <v>2.2519960070400004E-2</v>
      </c>
      <c r="BK358" s="28">
        <f t="shared" si="493"/>
        <v>0.34525945935897434</v>
      </c>
      <c r="BL358" s="35">
        <f t="shared" si="494"/>
        <v>10.858887727797089</v>
      </c>
      <c r="BM358" s="21" t="str">
        <f t="shared" si="495"/>
        <v>Cr5</v>
      </c>
      <c r="BN358" s="51">
        <v>5</v>
      </c>
      <c r="BO358" s="21">
        <v>1</v>
      </c>
      <c r="BP358" s="50" t="s">
        <v>5497</v>
      </c>
      <c r="BQ358" s="14">
        <v>51448</v>
      </c>
      <c r="BR358">
        <f>IFERROR(VLOOKUP(AO358,'Model Failure data- Lines'!$A$37:$E$41,3,FALSE),'Model Failure data- Lines'!$C$37)</f>
        <v>0.45419999999999999</v>
      </c>
      <c r="BS358" s="14">
        <f t="shared" si="496"/>
        <v>336994.01780756091</v>
      </c>
      <c r="BT358" s="34">
        <f t="shared" si="478"/>
        <v>21041.46722419982</v>
      </c>
      <c r="BU358" s="34">
        <f t="shared" si="497"/>
        <v>16.015709086103257</v>
      </c>
      <c r="BV358" s="54">
        <f t="shared" si="498"/>
        <v>315952.55058336107</v>
      </c>
      <c r="BW358">
        <f>IFERROR(VLOOKUP(AO358,'Model Failure data- Lines'!$A$37:$E$41,4,FALSE),'Model Failure data- Lines'!$D$37)</f>
        <v>0.40249999999999997</v>
      </c>
      <c r="BX358" s="14">
        <f t="shared" si="499"/>
        <v>298635.16549437091</v>
      </c>
      <c r="BY358" s="34">
        <f t="shared" si="500"/>
        <v>18767.94556035825</v>
      </c>
      <c r="BZ358" s="71">
        <f t="shared" si="501"/>
        <v>15.911979525619982</v>
      </c>
      <c r="CA358" s="71">
        <f t="shared" si="502"/>
        <v>279867.21993401268</v>
      </c>
      <c r="CB358" s="56">
        <v>1</v>
      </c>
      <c r="CC358">
        <f>IFERROR(VLOOKUP(AO358,'Model Failure data- Lines'!$A$37:$E$41,5,FALSE),'Model Failure data- Lines'!$E$37)</f>
        <v>0.28349999999999997</v>
      </c>
      <c r="CD358" s="14">
        <f t="shared" si="503"/>
        <v>210343.02960907863</v>
      </c>
      <c r="CE358" s="34">
        <f t="shared" si="504"/>
        <v>14931.318695595282</v>
      </c>
      <c r="CF358" s="34">
        <f t="shared" si="505"/>
        <v>14.08737124277774</v>
      </c>
      <c r="CG358" s="54">
        <f t="shared" si="506"/>
        <v>195411.71091348334</v>
      </c>
      <c r="CH358" t="e">
        <f>IFERROR(VLOOKUP(AO358,'Model Failure data- Lines'!#REF!,3,FALSE),'Model Failure data- Lines'!#REF!)</f>
        <v>#REF!</v>
      </c>
      <c r="CI358" s="14" t="e">
        <f t="shared" si="507"/>
        <v>#REF!</v>
      </c>
      <c r="CJ358" s="34">
        <f t="shared" si="508"/>
        <v>20182.415375413693</v>
      </c>
      <c r="CK358" s="34" t="e">
        <f t="shared" si="509"/>
        <v>#REF!</v>
      </c>
      <c r="CL358" s="54" t="e">
        <f t="shared" si="510"/>
        <v>#REF!</v>
      </c>
      <c r="CM358" t="e">
        <f>IFERROR(VLOOKUP(AO358,'Model Failure data- Lines'!#REF!,4,FALSE),'Model Failure data- Lines'!#REF!)</f>
        <v>#REF!</v>
      </c>
      <c r="CN358" s="14" t="e">
        <f t="shared" si="511"/>
        <v>#REF!</v>
      </c>
      <c r="CO358" s="34">
        <f t="shared" si="512"/>
        <v>17266.764886807134</v>
      </c>
      <c r="CP358" s="34" t="e">
        <f t="shared" si="513"/>
        <v>#REF!</v>
      </c>
      <c r="CQ358" s="54" t="e">
        <f t="shared" si="514"/>
        <v>#REF!</v>
      </c>
      <c r="CR358" t="e">
        <f>IFERROR(VLOOKUP(AO358,'Model Failure data- Lines'!#REF!,5,FALSE),'Model Failure data- Lines'!#REF!)</f>
        <v>#REF!</v>
      </c>
      <c r="CS358" s="14" t="e">
        <f t="shared" si="515"/>
        <v>#REF!</v>
      </c>
      <c r="CT358" s="34">
        <f t="shared" si="516"/>
        <v>12638.241388712182</v>
      </c>
      <c r="CU358" s="34" t="e">
        <f t="shared" si="517"/>
        <v>#REF!</v>
      </c>
      <c r="CV358" s="54" t="e">
        <f t="shared" si="518"/>
        <v>#REF!</v>
      </c>
      <c r="CW358" t="s">
        <v>276</v>
      </c>
      <c r="CY358">
        <v>1</v>
      </c>
      <c r="CZ358">
        <f t="shared" si="519"/>
        <v>279867.21993401268</v>
      </c>
      <c r="DA358" s="34">
        <f t="shared" si="520"/>
        <v>22095.243939999997</v>
      </c>
      <c r="DB358" s="34">
        <f t="shared" si="521"/>
        <v>147.46248603875247</v>
      </c>
      <c r="DC358" s="34">
        <f t="shared" si="522"/>
        <v>40185.334068332195</v>
      </c>
      <c r="DD358" s="9">
        <f t="shared" si="523"/>
        <v>236207.12499999997</v>
      </c>
      <c r="DE358" s="59">
        <f t="shared" si="524"/>
        <v>7.3987415056839576E-2</v>
      </c>
      <c r="DF358" s="59">
        <f t="shared" si="525"/>
        <v>4.9378808351199365E-4</v>
      </c>
      <c r="DG358" s="59">
        <f t="shared" si="526"/>
        <v>0.13456330235526018</v>
      </c>
      <c r="DH358" s="59">
        <f t="shared" si="527"/>
        <v>0.79095549450438829</v>
      </c>
      <c r="DI358" s="14">
        <f t="shared" si="528"/>
        <v>20706.6521620616</v>
      </c>
      <c r="DJ358" s="14">
        <f t="shared" si="529"/>
        <v>138.19509816904574</v>
      </c>
      <c r="DK358" s="14">
        <f t="shared" si="530"/>
        <v>37659.857335306646</v>
      </c>
      <c r="DL358" s="14">
        <f t="shared" si="531"/>
        <v>221362.51533847538</v>
      </c>
      <c r="DM358">
        <f t="shared" si="532"/>
        <v>195411.71091348334</v>
      </c>
      <c r="DN358" s="34">
        <f t="shared" si="533"/>
        <v>15562.737035999997</v>
      </c>
      <c r="DO358" s="34">
        <f t="shared" si="534"/>
        <v>103.86488147077348</v>
      </c>
      <c r="DP358" s="34">
        <f t="shared" si="535"/>
        <v>28304.45269160789</v>
      </c>
      <c r="DQ358" s="9">
        <f t="shared" si="536"/>
        <v>166371.97499999998</v>
      </c>
      <c r="DR358" s="59">
        <f t="shared" si="537"/>
        <v>7.3987415056839576E-2</v>
      </c>
      <c r="DS358" s="59">
        <f t="shared" si="538"/>
        <v>4.9378808351199376E-4</v>
      </c>
      <c r="DT358" s="59">
        <f t="shared" si="539"/>
        <v>0.13456330235526018</v>
      </c>
      <c r="DU358" s="59">
        <f t="shared" si="540"/>
        <v>0.79095549450438829</v>
      </c>
      <c r="DV358" s="14">
        <f t="shared" si="541"/>
        <v>14458.00736232304</v>
      </c>
      <c r="DW358" s="14">
        <f t="shared" si="542"/>
        <v>96.491974227768708</v>
      </c>
      <c r="DX358" s="14">
        <f t="shared" si="543"/>
        <v>26295.245139409755</v>
      </c>
      <c r="DY358" s="14">
        <f t="shared" si="544"/>
        <v>154561.96643752279</v>
      </c>
      <c r="DZ358" s="34" t="e">
        <f t="shared" si="545"/>
        <v>#REF!</v>
      </c>
      <c r="EA358" s="34" t="e">
        <f t="shared" si="546"/>
        <v>#REF!</v>
      </c>
      <c r="EB358" s="34" t="e">
        <f t="shared" si="547"/>
        <v>#REF!</v>
      </c>
      <c r="EC358" s="34" t="e">
        <f t="shared" si="548"/>
        <v>#REF!</v>
      </c>
      <c r="ED358" s="34" t="e">
        <f t="shared" si="549"/>
        <v>#REF!</v>
      </c>
      <c r="EE358" s="59" t="e">
        <f t="shared" si="550"/>
        <v>#REF!</v>
      </c>
      <c r="EF358" s="59" t="e">
        <f t="shared" si="551"/>
        <v>#REF!</v>
      </c>
      <c r="EG358" s="59" t="e">
        <f t="shared" si="552"/>
        <v>#REF!</v>
      </c>
      <c r="EH358" s="59" t="e">
        <f t="shared" si="553"/>
        <v>#REF!</v>
      </c>
      <c r="EI358" s="14" t="e">
        <f t="shared" si="554"/>
        <v>#REF!</v>
      </c>
      <c r="EJ358" s="14" t="e">
        <f t="shared" si="555"/>
        <v>#REF!</v>
      </c>
      <c r="EK358" s="14" t="e">
        <f t="shared" si="556"/>
        <v>#REF!</v>
      </c>
      <c r="EL358" s="14" t="e">
        <f t="shared" si="557"/>
        <v>#REF!</v>
      </c>
      <c r="EM358" t="e">
        <f t="shared" si="558"/>
        <v>#REF!</v>
      </c>
      <c r="EN358" s="34" t="e">
        <f t="shared" si="559"/>
        <v>#REF!</v>
      </c>
      <c r="EO358" s="34" t="e">
        <f t="shared" si="560"/>
        <v>#REF!</v>
      </c>
      <c r="EP358" s="34" t="e">
        <f t="shared" si="561"/>
        <v>#REF!</v>
      </c>
      <c r="EQ358" s="34" t="e">
        <f t="shared" si="562"/>
        <v>#REF!</v>
      </c>
      <c r="ER358" s="59" t="e">
        <f t="shared" si="563"/>
        <v>#REF!</v>
      </c>
      <c r="ES358" s="59" t="e">
        <f t="shared" si="564"/>
        <v>#REF!</v>
      </c>
      <c r="ET358" s="59" t="e">
        <f t="shared" si="565"/>
        <v>#REF!</v>
      </c>
      <c r="EU358" s="59" t="e">
        <f t="shared" si="566"/>
        <v>#REF!</v>
      </c>
      <c r="EV358" s="14" t="e">
        <f t="shared" si="567"/>
        <v>#REF!</v>
      </c>
      <c r="EW358" s="14" t="e">
        <f t="shared" si="568"/>
        <v>#REF!</v>
      </c>
      <c r="EX358" s="14" t="e">
        <f t="shared" si="569"/>
        <v>#REF!</v>
      </c>
      <c r="EY358" s="14" t="e">
        <f t="shared" si="570"/>
        <v>#REF!</v>
      </c>
    </row>
    <row r="359" spans="1:155" x14ac:dyDescent="0.2">
      <c r="A359" s="17">
        <v>30462990</v>
      </c>
      <c r="B359" t="s">
        <v>62</v>
      </c>
      <c r="C359" t="s">
        <v>4543</v>
      </c>
      <c r="D359" t="s">
        <v>4544</v>
      </c>
      <c r="E359" t="s">
        <v>926</v>
      </c>
      <c r="F359" t="s">
        <v>66</v>
      </c>
      <c r="G359" t="s">
        <v>42</v>
      </c>
      <c r="H359" t="s">
        <v>5437</v>
      </c>
      <c r="I359" t="s">
        <v>68</v>
      </c>
      <c r="J359" s="19" t="s">
        <v>69</v>
      </c>
      <c r="K359" t="s">
        <v>70</v>
      </c>
      <c r="L359">
        <v>1966</v>
      </c>
      <c r="M359">
        <f t="shared" si="479"/>
        <v>1966</v>
      </c>
      <c r="N359">
        <v>53</v>
      </c>
      <c r="O359" s="19">
        <f t="shared" si="480"/>
        <v>53</v>
      </c>
      <c r="P359" t="s">
        <v>80</v>
      </c>
      <c r="Q359" s="19" t="str">
        <f t="shared" si="481"/>
        <v>50-60</v>
      </c>
      <c r="R359" s="23">
        <v>286.89999999999998</v>
      </c>
      <c r="S359" s="15">
        <f t="shared" si="482"/>
        <v>0.28689999999999999</v>
      </c>
      <c r="T359">
        <v>30336794</v>
      </c>
      <c r="U359" t="s">
        <v>45</v>
      </c>
      <c r="V359" t="s">
        <v>46</v>
      </c>
      <c r="W359" t="s">
        <v>47</v>
      </c>
      <c r="X359" t="s">
        <v>48</v>
      </c>
      <c r="Y359" t="s">
        <v>175</v>
      </c>
      <c r="Z359" t="s">
        <v>4546</v>
      </c>
      <c r="AA359" t="s">
        <v>4547</v>
      </c>
      <c r="AB359" t="s">
        <v>131</v>
      </c>
      <c r="AC359">
        <v>1966</v>
      </c>
      <c r="AD359">
        <v>106</v>
      </c>
      <c r="AE359" t="str">
        <f t="shared" si="483"/>
        <v>&gt;80</v>
      </c>
      <c r="AF359">
        <v>-37.691495310000001</v>
      </c>
      <c r="AG359">
        <v>144.99736347000001</v>
      </c>
      <c r="AH359" t="s">
        <v>75</v>
      </c>
      <c r="AI359" t="s">
        <v>76</v>
      </c>
      <c r="AJ359" s="33" t="s">
        <v>722</v>
      </c>
      <c r="AL359" t="s">
        <v>78</v>
      </c>
      <c r="AM359" t="s">
        <v>79</v>
      </c>
      <c r="AN359">
        <v>220</v>
      </c>
      <c r="AO359" s="69">
        <v>4</v>
      </c>
      <c r="AP359">
        <v>2</v>
      </c>
      <c r="AQ359">
        <v>0</v>
      </c>
      <c r="AR359">
        <v>2</v>
      </c>
      <c r="AS359" s="82" t="str">
        <f t="shared" si="484"/>
        <v>Gw-0-2</v>
      </c>
      <c r="AT359" s="14">
        <f t="shared" si="485"/>
        <v>51448</v>
      </c>
      <c r="AU359" s="81">
        <f>VLOOKUP(C359,Bushfire_Vlookup!$F$2:$H$12575,3,FALSE)</f>
        <v>329.74947100000003</v>
      </c>
      <c r="AV359" s="14">
        <f>VLOOKUP(AS359,Safety_collateral_Vlookup!$J$3:$L$20,2,FALSE)</f>
        <v>93570.139925214826</v>
      </c>
      <c r="AW359" s="14">
        <f>VLOOKUP(AS359,Safety_collateral_Vlookup!$J$3:$L$20,3,FALSE)</f>
        <v>550000</v>
      </c>
      <c r="AX359" s="48">
        <f t="shared" si="486"/>
        <v>741936.19798576122</v>
      </c>
      <c r="AY359" s="49">
        <f t="shared" si="571"/>
        <v>21804.399999999998</v>
      </c>
      <c r="AZ359" s="14">
        <v>76000</v>
      </c>
      <c r="BA359" s="16">
        <f t="shared" si="488"/>
        <v>34.026902734574733</v>
      </c>
      <c r="BB359" t="e">
        <f>IF(BA359&lt;=#REF!,#REF!,IF(BA359&lt;=#REF!,#REF!,IF(BA359&lt;=#REF!,#REF!,IF(BA359&lt;=#REF!,#REF!,#REF!))))</f>
        <v>#REF!</v>
      </c>
      <c r="BC359" s="51">
        <v>5</v>
      </c>
      <c r="BD359" s="21">
        <v>70</v>
      </c>
      <c r="BE359" s="21">
        <v>6.4399999999999999E-2</v>
      </c>
      <c r="BF359" s="26">
        <f t="shared" si="489"/>
        <v>1422.217998807934</v>
      </c>
      <c r="BG359" s="21">
        <v>7</v>
      </c>
      <c r="BH359" s="21">
        <f t="shared" si="490"/>
        <v>54.6</v>
      </c>
      <c r="BI359" s="28">
        <f t="shared" si="491"/>
        <v>2.2519960070400004E-2</v>
      </c>
      <c r="BJ359" s="27">
        <f t="shared" si="492"/>
        <v>2.2519960070400004E-2</v>
      </c>
      <c r="BK359" s="28">
        <f t="shared" si="493"/>
        <v>0.3452594593589744</v>
      </c>
      <c r="BL359" s="35">
        <f t="shared" si="494"/>
        <v>11.748110041799681</v>
      </c>
      <c r="BM359" s="21" t="str">
        <f t="shared" si="495"/>
        <v>Cr5</v>
      </c>
      <c r="BN359" s="51">
        <v>5</v>
      </c>
      <c r="BO359" s="21">
        <v>1</v>
      </c>
      <c r="BP359" s="50" t="s">
        <v>5497</v>
      </c>
      <c r="BQ359" s="14">
        <v>51448</v>
      </c>
      <c r="BR359">
        <f>IFERROR(VLOOKUP(AO359,'Model Failure data- Lines'!$A$37:$E$41,3,FALSE),'Model Failure data- Lines'!$C$37)</f>
        <v>0.45419999999999999</v>
      </c>
      <c r="BS359" s="14">
        <f t="shared" si="496"/>
        <v>336987.42112513277</v>
      </c>
      <c r="BT359" s="34">
        <f t="shared" si="478"/>
        <v>19448.443771336752</v>
      </c>
      <c r="BU359" s="34">
        <f t="shared" si="497"/>
        <v>17.32721780144626</v>
      </c>
      <c r="BV359" s="54">
        <f t="shared" si="498"/>
        <v>317538.97735379601</v>
      </c>
      <c r="BW359">
        <f>IFERROR(VLOOKUP(AO359,'Model Failure data- Lines'!$A$37:$E$41,4,FALSE),'Model Failure data- Lines'!$D$37)</f>
        <v>0.40249999999999997</v>
      </c>
      <c r="BX359" s="14">
        <f t="shared" si="499"/>
        <v>298629.31968926889</v>
      </c>
      <c r="BY359" s="34">
        <f t="shared" si="500"/>
        <v>17347.047620060508</v>
      </c>
      <c r="BZ359" s="71">
        <f t="shared" si="501"/>
        <v>17.214993941904407</v>
      </c>
      <c r="CA359" s="71">
        <f t="shared" si="502"/>
        <v>281282.27206920838</v>
      </c>
      <c r="CB359" s="56">
        <v>1</v>
      </c>
      <c r="CC359">
        <f>IFERROR(VLOOKUP(AO359,'Model Failure data- Lines'!$A$37:$E$41,5,FALSE),'Model Failure data- Lines'!$E$37)</f>
        <v>0.28349999999999997</v>
      </c>
      <c r="CD359" s="14">
        <f t="shared" si="503"/>
        <v>210338.91212896327</v>
      </c>
      <c r="CE359" s="34">
        <f t="shared" si="504"/>
        <v>13800.887028886231</v>
      </c>
      <c r="CF359" s="34">
        <f t="shared" si="505"/>
        <v>15.240970503469022</v>
      </c>
      <c r="CG359" s="54">
        <f t="shared" si="506"/>
        <v>196538.02510007704</v>
      </c>
      <c r="CH359" t="e">
        <f>IFERROR(VLOOKUP(AO359,'Model Failure data- Lines'!#REF!,3,FALSE),'Model Failure data- Lines'!#REF!)</f>
        <v>#REF!</v>
      </c>
      <c r="CI359" s="14" t="e">
        <f t="shared" si="507"/>
        <v>#REF!</v>
      </c>
      <c r="CJ359" s="34">
        <f t="shared" si="508"/>
        <v>18654.429675277668</v>
      </c>
      <c r="CK359" s="34" t="e">
        <f t="shared" si="509"/>
        <v>#REF!</v>
      </c>
      <c r="CL359" s="54" t="e">
        <f t="shared" si="510"/>
        <v>#REF!</v>
      </c>
      <c r="CM359" t="e">
        <f>IFERROR(VLOOKUP(AO359,'Model Failure data- Lines'!#REF!,4,FALSE),'Model Failure data- Lines'!#REF!)</f>
        <v>#REF!</v>
      </c>
      <c r="CN359" s="14" t="e">
        <f t="shared" si="511"/>
        <v>#REF!</v>
      </c>
      <c r="CO359" s="34">
        <f t="shared" si="512"/>
        <v>15959.519478173219</v>
      </c>
      <c r="CP359" s="34" t="e">
        <f t="shared" si="513"/>
        <v>#REF!</v>
      </c>
      <c r="CQ359" s="54" t="e">
        <f t="shared" si="514"/>
        <v>#REF!</v>
      </c>
      <c r="CR359" t="e">
        <f>IFERROR(VLOOKUP(AO359,'Model Failure data- Lines'!#REF!,5,FALSE),'Model Failure data- Lines'!#REF!)</f>
        <v>#REF!</v>
      </c>
      <c r="CS359" s="14" t="e">
        <f t="shared" si="515"/>
        <v>#REF!</v>
      </c>
      <c r="CT359" s="34">
        <f t="shared" si="516"/>
        <v>11681.415768110584</v>
      </c>
      <c r="CU359" s="34" t="e">
        <f t="shared" si="517"/>
        <v>#REF!</v>
      </c>
      <c r="CV359" s="54" t="e">
        <f t="shared" si="518"/>
        <v>#REF!</v>
      </c>
      <c r="CW359" t="s">
        <v>131</v>
      </c>
      <c r="CY359">
        <v>1</v>
      </c>
      <c r="CZ359">
        <f t="shared" si="519"/>
        <v>281282.27206920838</v>
      </c>
      <c r="DA359" s="34">
        <f t="shared" si="520"/>
        <v>22095.243939999997</v>
      </c>
      <c r="DB359" s="34">
        <f t="shared" si="521"/>
        <v>141.61668093669249</v>
      </c>
      <c r="DC359" s="34">
        <f t="shared" si="522"/>
        <v>40185.334068332195</v>
      </c>
      <c r="DD359" s="9">
        <f t="shared" si="523"/>
        <v>236207.12499999997</v>
      </c>
      <c r="DE359" s="59">
        <f t="shared" si="524"/>
        <v>7.3988863394226126E-2</v>
      </c>
      <c r="DF359" s="59">
        <f t="shared" si="525"/>
        <v>4.7422229365839936E-4</v>
      </c>
      <c r="DG359" s="59">
        <f t="shared" si="526"/>
        <v>0.13456593649326201</v>
      </c>
      <c r="DH359" s="59">
        <f t="shared" si="527"/>
        <v>0.79097097781885339</v>
      </c>
      <c r="DI359" s="14">
        <f t="shared" si="528"/>
        <v>20811.755603346206</v>
      </c>
      <c r="DJ359" s="14">
        <f t="shared" si="529"/>
        <v>133.39032422610592</v>
      </c>
      <c r="DK359" s="14">
        <f t="shared" si="530"/>
        <v>37851.01235994554</v>
      </c>
      <c r="DL359" s="14">
        <f t="shared" si="531"/>
        <v>222486.11378169048</v>
      </c>
      <c r="DM359">
        <f t="shared" si="532"/>
        <v>196538.02510007704</v>
      </c>
      <c r="DN359" s="34">
        <f t="shared" si="533"/>
        <v>15562.737035999997</v>
      </c>
      <c r="DO359" s="34">
        <f t="shared" si="534"/>
        <v>99.747401355409494</v>
      </c>
      <c r="DP359" s="34">
        <f t="shared" si="535"/>
        <v>28304.45269160789</v>
      </c>
      <c r="DQ359" s="9">
        <f t="shared" si="536"/>
        <v>166371.97499999998</v>
      </c>
      <c r="DR359" s="59">
        <f t="shared" si="537"/>
        <v>7.3988863394226126E-2</v>
      </c>
      <c r="DS359" s="59">
        <f t="shared" si="538"/>
        <v>4.7422229365839941E-4</v>
      </c>
      <c r="DT359" s="59">
        <f t="shared" si="539"/>
        <v>0.13456593649326201</v>
      </c>
      <c r="DU359" s="59">
        <f t="shared" si="540"/>
        <v>0.7909709778188535</v>
      </c>
      <c r="DV359" s="14">
        <f t="shared" si="541"/>
        <v>14541.625090900587</v>
      </c>
      <c r="DW359" s="14">
        <f t="shared" si="542"/>
        <v>93.202713054050605</v>
      </c>
      <c r="DX359" s="14">
        <f t="shared" si="543"/>
        <v>26447.323404128103</v>
      </c>
      <c r="DY359" s="14">
        <f t="shared" si="544"/>
        <v>155455.8738919943</v>
      </c>
      <c r="DZ359" s="34" t="e">
        <f t="shared" si="545"/>
        <v>#REF!</v>
      </c>
      <c r="EA359" s="34" t="e">
        <f t="shared" si="546"/>
        <v>#REF!</v>
      </c>
      <c r="EB359" s="34" t="e">
        <f t="shared" si="547"/>
        <v>#REF!</v>
      </c>
      <c r="EC359" s="34" t="e">
        <f t="shared" si="548"/>
        <v>#REF!</v>
      </c>
      <c r="ED359" s="34" t="e">
        <f t="shared" si="549"/>
        <v>#REF!</v>
      </c>
      <c r="EE359" s="59" t="e">
        <f t="shared" si="550"/>
        <v>#REF!</v>
      </c>
      <c r="EF359" s="59" t="e">
        <f t="shared" si="551"/>
        <v>#REF!</v>
      </c>
      <c r="EG359" s="59" t="e">
        <f t="shared" si="552"/>
        <v>#REF!</v>
      </c>
      <c r="EH359" s="59" t="e">
        <f t="shared" si="553"/>
        <v>#REF!</v>
      </c>
      <c r="EI359" s="14" t="e">
        <f t="shared" si="554"/>
        <v>#REF!</v>
      </c>
      <c r="EJ359" s="14" t="e">
        <f t="shared" si="555"/>
        <v>#REF!</v>
      </c>
      <c r="EK359" s="14" t="e">
        <f t="shared" si="556"/>
        <v>#REF!</v>
      </c>
      <c r="EL359" s="14" t="e">
        <f t="shared" si="557"/>
        <v>#REF!</v>
      </c>
      <c r="EM359" t="e">
        <f t="shared" si="558"/>
        <v>#REF!</v>
      </c>
      <c r="EN359" s="34" t="e">
        <f t="shared" si="559"/>
        <v>#REF!</v>
      </c>
      <c r="EO359" s="34" t="e">
        <f t="shared" si="560"/>
        <v>#REF!</v>
      </c>
      <c r="EP359" s="34" t="e">
        <f t="shared" si="561"/>
        <v>#REF!</v>
      </c>
      <c r="EQ359" s="34" t="e">
        <f t="shared" si="562"/>
        <v>#REF!</v>
      </c>
      <c r="ER359" s="59" t="e">
        <f t="shared" si="563"/>
        <v>#REF!</v>
      </c>
      <c r="ES359" s="59" t="e">
        <f t="shared" si="564"/>
        <v>#REF!</v>
      </c>
      <c r="ET359" s="59" t="e">
        <f t="shared" si="565"/>
        <v>#REF!</v>
      </c>
      <c r="EU359" s="59" t="e">
        <f t="shared" si="566"/>
        <v>#REF!</v>
      </c>
      <c r="EV359" s="14" t="e">
        <f t="shared" si="567"/>
        <v>#REF!</v>
      </c>
      <c r="EW359" s="14" t="e">
        <f t="shared" si="568"/>
        <v>#REF!</v>
      </c>
      <c r="EX359" s="14" t="e">
        <f t="shared" si="569"/>
        <v>#REF!</v>
      </c>
      <c r="EY359" s="14" t="e">
        <f t="shared" si="570"/>
        <v>#REF!</v>
      </c>
    </row>
    <row r="360" spans="1:155" x14ac:dyDescent="0.2">
      <c r="A360" s="17">
        <v>30224351</v>
      </c>
      <c r="B360" t="s">
        <v>62</v>
      </c>
      <c r="C360" t="s">
        <v>822</v>
      </c>
      <c r="D360" t="s">
        <v>823</v>
      </c>
      <c r="E360" t="s">
        <v>824</v>
      </c>
      <c r="F360" t="s">
        <v>66</v>
      </c>
      <c r="G360" t="s">
        <v>42</v>
      </c>
      <c r="H360" t="s">
        <v>3875</v>
      </c>
      <c r="I360" t="s">
        <v>68</v>
      </c>
      <c r="J360" s="19" t="s">
        <v>69</v>
      </c>
      <c r="K360" t="s">
        <v>70</v>
      </c>
      <c r="L360">
        <v>1966</v>
      </c>
      <c r="M360">
        <f t="shared" si="479"/>
        <v>1966</v>
      </c>
      <c r="N360">
        <v>53</v>
      </c>
      <c r="O360" s="19">
        <f t="shared" si="480"/>
        <v>53</v>
      </c>
      <c r="P360" t="s">
        <v>80</v>
      </c>
      <c r="Q360" s="19" t="str">
        <f t="shared" si="481"/>
        <v>50-60</v>
      </c>
      <c r="R360" s="23">
        <v>289.8</v>
      </c>
      <c r="S360" s="15">
        <f t="shared" si="482"/>
        <v>0.2898</v>
      </c>
      <c r="T360">
        <v>30281819</v>
      </c>
      <c r="U360" t="s">
        <v>45</v>
      </c>
      <c r="V360" t="s">
        <v>46</v>
      </c>
      <c r="W360" t="s">
        <v>47</v>
      </c>
      <c r="X360" t="s">
        <v>48</v>
      </c>
      <c r="Y360" t="s">
        <v>175</v>
      </c>
      <c r="Z360" t="s">
        <v>826</v>
      </c>
      <c r="AA360" t="s">
        <v>827</v>
      </c>
      <c r="AB360" t="s">
        <v>459</v>
      </c>
      <c r="AC360">
        <v>1966</v>
      </c>
      <c r="AD360">
        <v>106</v>
      </c>
      <c r="AE360" t="str">
        <f t="shared" si="483"/>
        <v>&gt;80</v>
      </c>
      <c r="AF360">
        <v>-37.691154330000003</v>
      </c>
      <c r="AG360">
        <v>144.99411406999999</v>
      </c>
      <c r="AH360" t="s">
        <v>75</v>
      </c>
      <c r="AI360" t="s">
        <v>76</v>
      </c>
      <c r="AJ360" s="33" t="s">
        <v>722</v>
      </c>
      <c r="AL360" t="s">
        <v>78</v>
      </c>
      <c r="AM360" t="s">
        <v>79</v>
      </c>
      <c r="AN360">
        <v>220</v>
      </c>
      <c r="AO360" s="69">
        <v>4</v>
      </c>
      <c r="AP360">
        <v>2</v>
      </c>
      <c r="AQ360">
        <v>0</v>
      </c>
      <c r="AR360">
        <v>2</v>
      </c>
      <c r="AS360" s="82" t="str">
        <f t="shared" si="484"/>
        <v>Gw-0-2</v>
      </c>
      <c r="AT360" s="14">
        <f t="shared" si="485"/>
        <v>51448</v>
      </c>
      <c r="AU360" s="81">
        <f>VLOOKUP(C360,Bushfire_Vlookup!$F$2:$H$12575,3,FALSE)</f>
        <v>330.13293199999998</v>
      </c>
      <c r="AV360" s="14">
        <f>VLOOKUP(AS360,Safety_collateral_Vlookup!$J$3:$L$20,2,FALSE)</f>
        <v>93570.139925214826</v>
      </c>
      <c r="AW360" s="14">
        <f>VLOOKUP(AS360,Safety_collateral_Vlookup!$J$3:$L$20,3,FALSE)</f>
        <v>550000</v>
      </c>
      <c r="AX360" s="48">
        <f t="shared" si="486"/>
        <v>741936.60713864816</v>
      </c>
      <c r="AY360" s="49">
        <f t="shared" si="571"/>
        <v>22024.799999999999</v>
      </c>
      <c r="AZ360" s="14">
        <v>76000</v>
      </c>
      <c r="BA360" s="16">
        <f t="shared" si="488"/>
        <v>33.686417453899615</v>
      </c>
      <c r="BB360" t="e">
        <f>IF(BA360&lt;=#REF!,#REF!,IF(BA360&lt;=#REF!,#REF!,IF(BA360&lt;=#REF!,#REF!,IF(BA360&lt;=#REF!,#REF!,#REF!))))</f>
        <v>#REF!</v>
      </c>
      <c r="BC360" s="51">
        <v>5</v>
      </c>
      <c r="BD360" s="21">
        <v>70</v>
      </c>
      <c r="BE360" s="21">
        <v>6.4399999999999999E-2</v>
      </c>
      <c r="BF360" s="26">
        <f t="shared" si="489"/>
        <v>1436.5938517063064</v>
      </c>
      <c r="BG360" s="21">
        <v>7</v>
      </c>
      <c r="BH360" s="21">
        <f t="shared" si="490"/>
        <v>54.6</v>
      </c>
      <c r="BI360" s="28">
        <f t="shared" si="491"/>
        <v>2.2519960070400004E-2</v>
      </c>
      <c r="BJ360" s="27">
        <f t="shared" si="492"/>
        <v>2.2519960070400004E-2</v>
      </c>
      <c r="BK360" s="28">
        <f t="shared" si="493"/>
        <v>0.3452594593589744</v>
      </c>
      <c r="BL360" s="35">
        <f t="shared" si="494"/>
        <v>11.630554277874101</v>
      </c>
      <c r="BM360" s="21" t="str">
        <f t="shared" si="495"/>
        <v>Cr5</v>
      </c>
      <c r="BN360" s="51">
        <v>5</v>
      </c>
      <c r="BO360" s="21">
        <v>1</v>
      </c>
      <c r="BP360" s="50" t="s">
        <v>5497</v>
      </c>
      <c r="BQ360" s="14">
        <v>51448</v>
      </c>
      <c r="BR360">
        <f>IFERROR(VLOOKUP(AO360,'Model Failure data- Lines'!$A$37:$E$41,3,FALSE),'Model Failure data- Lines'!$C$37)</f>
        <v>0.45419999999999999</v>
      </c>
      <c r="BS360" s="14">
        <f t="shared" si="496"/>
        <v>336987.606962374</v>
      </c>
      <c r="BT360" s="34">
        <f t="shared" si="478"/>
        <v>19645.029644243259</v>
      </c>
      <c r="BU360" s="34">
        <f t="shared" si="497"/>
        <v>17.153835502667423</v>
      </c>
      <c r="BV360" s="54">
        <f t="shared" si="498"/>
        <v>317342.57731813076</v>
      </c>
      <c r="BW360">
        <f>IFERROR(VLOOKUP(AO360,'Model Failure data- Lines'!$A$37:$E$41,4,FALSE),'Model Failure data- Lines'!$D$37)</f>
        <v>0.40249999999999997</v>
      </c>
      <c r="BX360" s="14">
        <f t="shared" si="499"/>
        <v>298629.48437330587</v>
      </c>
      <c r="BY360" s="34">
        <f t="shared" si="500"/>
        <v>17522.392472267467</v>
      </c>
      <c r="BZ360" s="71">
        <f t="shared" si="501"/>
        <v>17.042734594944388</v>
      </c>
      <c r="CA360" s="71">
        <f t="shared" si="502"/>
        <v>281107.09190103842</v>
      </c>
      <c r="CB360" s="56">
        <v>1</v>
      </c>
      <c r="CC360">
        <f>IFERROR(VLOOKUP(AO360,'Model Failure data- Lines'!$A$37:$E$41,5,FALSE),'Model Failure data- Lines'!$E$37)</f>
        <v>0.28349999999999997</v>
      </c>
      <c r="CD360" s="14">
        <f t="shared" si="503"/>
        <v>210339.02812380673</v>
      </c>
      <c r="CE360" s="34">
        <f t="shared" si="504"/>
        <v>13940.387106905648</v>
      </c>
      <c r="CF360" s="34">
        <f t="shared" si="505"/>
        <v>15.088463936529504</v>
      </c>
      <c r="CG360" s="54">
        <f t="shared" si="506"/>
        <v>196398.64101690106</v>
      </c>
      <c r="CH360" t="e">
        <f>IFERROR(VLOOKUP(AO360,'Model Failure data- Lines'!#REF!,3,FALSE),'Model Failure data- Lines'!#REF!)</f>
        <v>#REF!</v>
      </c>
      <c r="CI360" s="14" t="e">
        <f t="shared" si="507"/>
        <v>#REF!</v>
      </c>
      <c r="CJ360" s="34">
        <f t="shared" si="508"/>
        <v>18842.989612741265</v>
      </c>
      <c r="CK360" s="34" t="e">
        <f t="shared" si="509"/>
        <v>#REF!</v>
      </c>
      <c r="CL360" s="54" t="e">
        <f t="shared" si="510"/>
        <v>#REF!</v>
      </c>
      <c r="CM360" t="e">
        <f>IFERROR(VLOOKUP(AO360,'Model Failure data- Lines'!#REF!,4,FALSE),'Model Failure data- Lines'!#REF!)</f>
        <v>#REF!</v>
      </c>
      <c r="CN360" s="14" t="e">
        <f t="shared" si="511"/>
        <v>#REF!</v>
      </c>
      <c r="CO360" s="34">
        <f t="shared" si="512"/>
        <v>16120.839124345064</v>
      </c>
      <c r="CP360" s="34" t="e">
        <f t="shared" si="513"/>
        <v>#REF!</v>
      </c>
      <c r="CQ360" s="54" t="e">
        <f t="shared" si="514"/>
        <v>#REF!</v>
      </c>
      <c r="CR360" t="e">
        <f>IFERROR(VLOOKUP(AO360,'Model Failure data- Lines'!#REF!,5,FALSE),'Model Failure data- Lines'!#REF!)</f>
        <v>#REF!</v>
      </c>
      <c r="CS360" s="14" t="e">
        <f t="shared" si="515"/>
        <v>#REF!</v>
      </c>
      <c r="CT360" s="34">
        <f t="shared" si="516"/>
        <v>11799.492121291207</v>
      </c>
      <c r="CU360" s="34" t="e">
        <f t="shared" si="517"/>
        <v>#REF!</v>
      </c>
      <c r="CV360" s="54" t="e">
        <f t="shared" si="518"/>
        <v>#REF!</v>
      </c>
      <c r="CW360" t="s">
        <v>459</v>
      </c>
      <c r="CY360">
        <v>1</v>
      </c>
      <c r="CZ360">
        <f t="shared" si="519"/>
        <v>281107.09190103837</v>
      </c>
      <c r="DA360" s="34">
        <f t="shared" si="520"/>
        <v>22095.243939999997</v>
      </c>
      <c r="DB360" s="34">
        <f t="shared" si="521"/>
        <v>141.78136497370997</v>
      </c>
      <c r="DC360" s="34">
        <f t="shared" si="522"/>
        <v>40185.334068332195</v>
      </c>
      <c r="DD360" s="9">
        <f t="shared" si="523"/>
        <v>236207.12499999997</v>
      </c>
      <c r="DE360" s="59">
        <f t="shared" si="524"/>
        <v>7.398882259187621E-2</v>
      </c>
      <c r="DF360" s="59">
        <f t="shared" si="525"/>
        <v>4.7477349824062996E-4</v>
      </c>
      <c r="DG360" s="59">
        <f t="shared" si="526"/>
        <v>0.13456586228470988</v>
      </c>
      <c r="DH360" s="59">
        <f t="shared" si="527"/>
        <v>0.79097054162517333</v>
      </c>
      <c r="DI360" s="14">
        <f t="shared" si="528"/>
        <v>20798.78275198417</v>
      </c>
      <c r="DJ360" s="14">
        <f t="shared" si="529"/>
        <v>133.46219740210626</v>
      </c>
      <c r="DK360" s="14">
        <f t="shared" si="530"/>
        <v>37827.41821601041</v>
      </c>
      <c r="DL360" s="14">
        <f t="shared" si="531"/>
        <v>222347.4287356417</v>
      </c>
      <c r="DM360">
        <f t="shared" si="532"/>
        <v>196398.64101690109</v>
      </c>
      <c r="DN360" s="34">
        <f t="shared" si="533"/>
        <v>15562.737035999997</v>
      </c>
      <c r="DO360" s="34">
        <f t="shared" si="534"/>
        <v>99.863396198873971</v>
      </c>
      <c r="DP360" s="34">
        <f t="shared" si="535"/>
        <v>28304.45269160789</v>
      </c>
      <c r="DQ360" s="9">
        <f t="shared" si="536"/>
        <v>166371.97499999998</v>
      </c>
      <c r="DR360" s="59">
        <f t="shared" si="537"/>
        <v>7.398882259187621E-2</v>
      </c>
      <c r="DS360" s="59">
        <f t="shared" si="538"/>
        <v>4.7477349824062996E-4</v>
      </c>
      <c r="DT360" s="59">
        <f t="shared" si="539"/>
        <v>0.13456586228470988</v>
      </c>
      <c r="DU360" s="59">
        <f t="shared" si="540"/>
        <v>0.79097054162517333</v>
      </c>
      <c r="DV360" s="14">
        <f t="shared" si="541"/>
        <v>14531.304207485076</v>
      </c>
      <c r="DW360" s="14">
        <f t="shared" si="542"/>
        <v>93.244869845299803</v>
      </c>
      <c r="DX360" s="14">
        <f t="shared" si="543"/>
        <v>26428.552479984482</v>
      </c>
      <c r="DY360" s="14">
        <f t="shared" si="544"/>
        <v>155345.53945958623</v>
      </c>
      <c r="DZ360" s="34" t="e">
        <f t="shared" si="545"/>
        <v>#REF!</v>
      </c>
      <c r="EA360" s="34" t="e">
        <f t="shared" si="546"/>
        <v>#REF!</v>
      </c>
      <c r="EB360" s="34" t="e">
        <f t="shared" si="547"/>
        <v>#REF!</v>
      </c>
      <c r="EC360" s="34" t="e">
        <f t="shared" si="548"/>
        <v>#REF!</v>
      </c>
      <c r="ED360" s="34" t="e">
        <f t="shared" si="549"/>
        <v>#REF!</v>
      </c>
      <c r="EE360" s="59" t="e">
        <f t="shared" si="550"/>
        <v>#REF!</v>
      </c>
      <c r="EF360" s="59" t="e">
        <f t="shared" si="551"/>
        <v>#REF!</v>
      </c>
      <c r="EG360" s="59" t="e">
        <f t="shared" si="552"/>
        <v>#REF!</v>
      </c>
      <c r="EH360" s="59" t="e">
        <f t="shared" si="553"/>
        <v>#REF!</v>
      </c>
      <c r="EI360" s="14" t="e">
        <f t="shared" si="554"/>
        <v>#REF!</v>
      </c>
      <c r="EJ360" s="14" t="e">
        <f t="shared" si="555"/>
        <v>#REF!</v>
      </c>
      <c r="EK360" s="14" t="e">
        <f t="shared" si="556"/>
        <v>#REF!</v>
      </c>
      <c r="EL360" s="14" t="e">
        <f t="shared" si="557"/>
        <v>#REF!</v>
      </c>
      <c r="EM360" t="e">
        <f t="shared" si="558"/>
        <v>#REF!</v>
      </c>
      <c r="EN360" s="34" t="e">
        <f t="shared" si="559"/>
        <v>#REF!</v>
      </c>
      <c r="EO360" s="34" t="e">
        <f t="shared" si="560"/>
        <v>#REF!</v>
      </c>
      <c r="EP360" s="34" t="e">
        <f t="shared" si="561"/>
        <v>#REF!</v>
      </c>
      <c r="EQ360" s="34" t="e">
        <f t="shared" si="562"/>
        <v>#REF!</v>
      </c>
      <c r="ER360" s="59" t="e">
        <f t="shared" si="563"/>
        <v>#REF!</v>
      </c>
      <c r="ES360" s="59" t="e">
        <f t="shared" si="564"/>
        <v>#REF!</v>
      </c>
      <c r="ET360" s="59" t="e">
        <f t="shared" si="565"/>
        <v>#REF!</v>
      </c>
      <c r="EU360" s="59" t="e">
        <f t="shared" si="566"/>
        <v>#REF!</v>
      </c>
      <c r="EV360" s="14" t="e">
        <f t="shared" si="567"/>
        <v>#REF!</v>
      </c>
      <c r="EW360" s="14" t="e">
        <f t="shared" si="568"/>
        <v>#REF!</v>
      </c>
      <c r="EX360" s="14" t="e">
        <f t="shared" si="569"/>
        <v>#REF!</v>
      </c>
      <c r="EY360" s="14" t="e">
        <f t="shared" si="570"/>
        <v>#REF!</v>
      </c>
    </row>
    <row r="361" spans="1:155" x14ac:dyDescent="0.2">
      <c r="A361" s="17">
        <v>30204903</v>
      </c>
      <c r="B361" t="s">
        <v>62</v>
      </c>
      <c r="C361" t="s">
        <v>3599</v>
      </c>
      <c r="D361" t="s">
        <v>3600</v>
      </c>
      <c r="E361" t="s">
        <v>3127</v>
      </c>
      <c r="F361" t="s">
        <v>66</v>
      </c>
      <c r="G361" t="s">
        <v>42</v>
      </c>
      <c r="H361" t="s">
        <v>3601</v>
      </c>
      <c r="I361" t="s">
        <v>68</v>
      </c>
      <c r="J361" s="19" t="s">
        <v>69</v>
      </c>
      <c r="K361" t="s">
        <v>70</v>
      </c>
      <c r="L361">
        <v>1966</v>
      </c>
      <c r="M361">
        <f t="shared" si="479"/>
        <v>1966</v>
      </c>
      <c r="N361">
        <v>53</v>
      </c>
      <c r="O361" s="19">
        <f t="shared" si="480"/>
        <v>53</v>
      </c>
      <c r="P361" t="s">
        <v>80</v>
      </c>
      <c r="Q361" s="19" t="str">
        <f t="shared" si="481"/>
        <v>50-60</v>
      </c>
      <c r="R361" s="23">
        <v>287.7</v>
      </c>
      <c r="S361" s="15">
        <f t="shared" si="482"/>
        <v>0.28770000000000001</v>
      </c>
      <c r="T361">
        <v>30302427</v>
      </c>
      <c r="U361" t="s">
        <v>45</v>
      </c>
      <c r="V361" t="s">
        <v>46</v>
      </c>
      <c r="W361" t="s">
        <v>47</v>
      </c>
      <c r="X361" t="s">
        <v>48</v>
      </c>
      <c r="Y361" t="s">
        <v>175</v>
      </c>
      <c r="Z361" t="s">
        <v>3602</v>
      </c>
      <c r="AA361" t="s">
        <v>3603</v>
      </c>
      <c r="AB361" t="s">
        <v>220</v>
      </c>
      <c r="AC361">
        <v>1966</v>
      </c>
      <c r="AD361">
        <v>106</v>
      </c>
      <c r="AE361" t="str">
        <f t="shared" si="483"/>
        <v>&gt;80</v>
      </c>
      <c r="AF361">
        <v>-37.690824020000001</v>
      </c>
      <c r="AG361">
        <v>144.99086582000001</v>
      </c>
      <c r="AH361" t="s">
        <v>75</v>
      </c>
      <c r="AI361" t="s">
        <v>76</v>
      </c>
      <c r="AJ361" s="33" t="s">
        <v>722</v>
      </c>
      <c r="AL361" t="s">
        <v>48</v>
      </c>
      <c r="AM361" t="s">
        <v>86</v>
      </c>
      <c r="AN361">
        <v>220</v>
      </c>
      <c r="AO361" s="70">
        <v>4</v>
      </c>
      <c r="AP361">
        <v>2</v>
      </c>
      <c r="AQ361">
        <v>0</v>
      </c>
      <c r="AR361">
        <v>0</v>
      </c>
      <c r="AS361" s="82" t="str">
        <f t="shared" si="484"/>
        <v>Gw-0-0</v>
      </c>
      <c r="AT361" s="14">
        <f t="shared" si="485"/>
        <v>51448</v>
      </c>
      <c r="AU361" s="81">
        <f>VLOOKUP(C361,Bushfire_Vlookup!$F$2:$H$12575,3,FALSE)</f>
        <v>282.11359599999997</v>
      </c>
      <c r="AV361" s="14">
        <f>VLOOKUP(AS361,Safety_collateral_Vlookup!$J$3:$L$20,2,FALSE)</f>
        <v>3720.1399252148244</v>
      </c>
      <c r="AW361" s="14">
        <f>VLOOKUP(AS361,Safety_collateral_Vlookup!$J$3:$L$20,3,FALSE)</f>
        <v>25000</v>
      </c>
      <c r="AX361" s="48">
        <f t="shared" si="486"/>
        <v>85840.420507136208</v>
      </c>
      <c r="AY361" s="49">
        <f t="shared" si="571"/>
        <v>21865.200000000001</v>
      </c>
      <c r="AZ361" s="14">
        <v>76000</v>
      </c>
      <c r="BA361" s="16">
        <f t="shared" si="488"/>
        <v>3.9258923086519313</v>
      </c>
      <c r="BB361" t="e">
        <f>IF(BA361&lt;=#REF!,#REF!,IF(BA361&lt;=#REF!,#REF!,IF(BA361&lt;=#REF!,#REF!,IF(BA361&lt;=#REF!,#REF!,#REF!))))</f>
        <v>#REF!</v>
      </c>
      <c r="BC361" s="51">
        <v>4</v>
      </c>
      <c r="BD361" s="21">
        <v>70</v>
      </c>
      <c r="BE361" s="21">
        <v>6.4399999999999999E-2</v>
      </c>
      <c r="BF361" s="26">
        <f t="shared" si="489"/>
        <v>1426.1837513316232</v>
      </c>
      <c r="BG361" s="21">
        <v>7</v>
      </c>
      <c r="BH361" s="21">
        <f t="shared" si="490"/>
        <v>54.6</v>
      </c>
      <c r="BI361" s="28">
        <f t="shared" si="491"/>
        <v>2.2519960070400004E-2</v>
      </c>
      <c r="BJ361" s="27">
        <f t="shared" si="492"/>
        <v>2.2519960070400004E-2</v>
      </c>
      <c r="BK361" s="28">
        <f t="shared" si="493"/>
        <v>0.3452594593589744</v>
      </c>
      <c r="BL361" s="35">
        <f t="shared" si="494"/>
        <v>1.3554514559867217</v>
      </c>
      <c r="BM361" s="21" t="str">
        <f t="shared" si="495"/>
        <v>Cr3</v>
      </c>
      <c r="BN361" s="51">
        <v>3</v>
      </c>
      <c r="BO361" s="21">
        <v>1</v>
      </c>
      <c r="BP361" s="50" t="s">
        <v>5497</v>
      </c>
      <c r="BQ361" s="14">
        <v>51448</v>
      </c>
      <c r="BR361">
        <f>IFERROR(VLOOKUP(AO361,'Model Failure data- Lines'!$A$37:$E$41,3,FALSE),'Model Failure data- Lines'!$C$37)</f>
        <v>0.45419999999999999</v>
      </c>
      <c r="BS361" s="14">
        <f t="shared" si="496"/>
        <v>38988.718994341267</v>
      </c>
      <c r="BT361" s="34">
        <f t="shared" si="478"/>
        <v>19502.674356966138</v>
      </c>
      <c r="BU361" s="34">
        <f t="shared" si="497"/>
        <v>1.9991473108104751</v>
      </c>
      <c r="BV361" s="54">
        <f t="shared" si="498"/>
        <v>19486.044637375129</v>
      </c>
      <c r="BW361">
        <f>IFERROR(VLOOKUP(AO361,'Model Failure data- Lines'!$A$37:$E$41,4,FALSE),'Model Failure data- Lines'!$D$37)</f>
        <v>0.40249999999999997</v>
      </c>
      <c r="BX361" s="14">
        <f t="shared" si="499"/>
        <v>34550.769254122322</v>
      </c>
      <c r="BY361" s="34">
        <f t="shared" si="500"/>
        <v>17395.418613772774</v>
      </c>
      <c r="BZ361" s="71">
        <f t="shared" si="501"/>
        <v>1.9861993563504616</v>
      </c>
      <c r="CA361" s="71">
        <f t="shared" si="502"/>
        <v>17155.350640349548</v>
      </c>
      <c r="CB361" s="56">
        <v>1</v>
      </c>
      <c r="CC361">
        <f>IFERROR(VLOOKUP(AO361,'Model Failure data- Lines'!$A$37:$E$41,5,FALSE),'Model Failure data- Lines'!$E$37)</f>
        <v>0.28349999999999997</v>
      </c>
      <c r="CD361" s="14">
        <f t="shared" si="503"/>
        <v>24335.759213773112</v>
      </c>
      <c r="CE361" s="34">
        <f t="shared" si="504"/>
        <v>13839.36980902952</v>
      </c>
      <c r="CF361" s="34">
        <f t="shared" si="505"/>
        <v>1.7584441740905865</v>
      </c>
      <c r="CG361" s="54">
        <f t="shared" si="506"/>
        <v>10496.389404743592</v>
      </c>
      <c r="CH361" t="e">
        <f>IFERROR(VLOOKUP(AO361,'Model Failure data- Lines'!#REF!,3,FALSE),'Model Failure data- Lines'!#REF!)</f>
        <v>#REF!</v>
      </c>
      <c r="CI361" s="14" t="e">
        <f t="shared" si="507"/>
        <v>#REF!</v>
      </c>
      <c r="CJ361" s="34">
        <f t="shared" si="508"/>
        <v>18706.446209750386</v>
      </c>
      <c r="CK361" s="34" t="e">
        <f t="shared" si="509"/>
        <v>#REF!</v>
      </c>
      <c r="CL361" s="54" t="e">
        <f t="shared" si="510"/>
        <v>#REF!</v>
      </c>
      <c r="CM361" t="e">
        <f>IFERROR(VLOOKUP(AO361,'Model Failure data- Lines'!#REF!,4,FALSE),'Model Failure data- Lines'!#REF!)</f>
        <v>#REF!</v>
      </c>
      <c r="CN361" s="14" t="e">
        <f t="shared" si="511"/>
        <v>#REF!</v>
      </c>
      <c r="CO361" s="34">
        <f t="shared" si="512"/>
        <v>16004.021449530972</v>
      </c>
      <c r="CP361" s="34" t="e">
        <f t="shared" si="513"/>
        <v>#REF!</v>
      </c>
      <c r="CQ361" s="54" t="e">
        <f t="shared" si="514"/>
        <v>#REF!</v>
      </c>
      <c r="CR361" t="e">
        <f>IFERROR(VLOOKUP(AO361,'Model Failure data- Lines'!#REF!,5,FALSE),'Model Failure data- Lines'!#REF!)</f>
        <v>#REF!</v>
      </c>
      <c r="CS361" s="14" t="e">
        <f t="shared" si="515"/>
        <v>#REF!</v>
      </c>
      <c r="CT361" s="34">
        <f t="shared" si="516"/>
        <v>11713.988555194896</v>
      </c>
      <c r="CU361" s="34" t="e">
        <f t="shared" si="517"/>
        <v>#REF!</v>
      </c>
      <c r="CV361" s="54" t="e">
        <f t="shared" si="518"/>
        <v>#REF!</v>
      </c>
      <c r="CW361" t="s">
        <v>220</v>
      </c>
      <c r="CY361">
        <v>1</v>
      </c>
      <c r="CZ361">
        <f t="shared" si="519"/>
        <v>17155.350640349548</v>
      </c>
      <c r="DA361" s="34">
        <f t="shared" si="520"/>
        <v>22095.243939999997</v>
      </c>
      <c r="DB361" s="34">
        <f t="shared" si="521"/>
        <v>121.15862079012997</v>
      </c>
      <c r="DC361" s="34">
        <f t="shared" si="522"/>
        <v>1597.6791933321974</v>
      </c>
      <c r="DD361" s="9">
        <f t="shared" si="523"/>
        <v>10736.687499999998</v>
      </c>
      <c r="DE361" s="59">
        <f t="shared" si="524"/>
        <v>0.63950078151628331</v>
      </c>
      <c r="DF361" s="59">
        <f t="shared" si="525"/>
        <v>3.5066837412216023E-3</v>
      </c>
      <c r="DG361" s="59">
        <f t="shared" si="526"/>
        <v>4.624149412075898E-2</v>
      </c>
      <c r="DH361" s="59">
        <f t="shared" si="527"/>
        <v>0.31075104062173614</v>
      </c>
      <c r="DI361" s="14">
        <f t="shared" si="528"/>
        <v>10970.860141689407</v>
      </c>
      <c r="DJ361" s="14">
        <f t="shared" si="529"/>
        <v>60.158389165469366</v>
      </c>
      <c r="DK361" s="14">
        <f t="shared" si="530"/>
        <v>793.28904577528237</v>
      </c>
      <c r="DL361" s="14">
        <f t="shared" si="531"/>
        <v>5331.0430637193895</v>
      </c>
      <c r="DM361">
        <f t="shared" si="532"/>
        <v>10496.389404743592</v>
      </c>
      <c r="DN361" s="34">
        <f t="shared" si="533"/>
        <v>15562.737035999997</v>
      </c>
      <c r="DO361" s="34">
        <f t="shared" si="534"/>
        <v>85.337811165221979</v>
      </c>
      <c r="DP361" s="34">
        <f t="shared" si="535"/>
        <v>1125.3218666078956</v>
      </c>
      <c r="DQ361" s="9">
        <f t="shared" si="536"/>
        <v>7562.3624999999984</v>
      </c>
      <c r="DR361" s="59">
        <f t="shared" si="537"/>
        <v>0.63950078151628331</v>
      </c>
      <c r="DS361" s="59">
        <f t="shared" si="538"/>
        <v>3.5066837412216023E-3</v>
      </c>
      <c r="DT361" s="59">
        <f t="shared" si="539"/>
        <v>4.624149412075898E-2</v>
      </c>
      <c r="DU361" s="59">
        <f t="shared" si="540"/>
        <v>0.31075104062173614</v>
      </c>
      <c r="DV361" s="14">
        <f t="shared" si="541"/>
        <v>6712.4492274327631</v>
      </c>
      <c r="DW361" s="14">
        <f t="shared" si="542"/>
        <v>36.807518067145054</v>
      </c>
      <c r="DX361" s="14">
        <f t="shared" si="543"/>
        <v>485.36872894864763</v>
      </c>
      <c r="DY361" s="14">
        <f t="shared" si="544"/>
        <v>3261.763930295037</v>
      </c>
      <c r="DZ361" s="34" t="e">
        <f t="shared" si="545"/>
        <v>#REF!</v>
      </c>
      <c r="EA361" s="34" t="e">
        <f t="shared" si="546"/>
        <v>#REF!</v>
      </c>
      <c r="EB361" s="34" t="e">
        <f t="shared" si="547"/>
        <v>#REF!</v>
      </c>
      <c r="EC361" s="34" t="e">
        <f t="shared" si="548"/>
        <v>#REF!</v>
      </c>
      <c r="ED361" s="34" t="e">
        <f t="shared" si="549"/>
        <v>#REF!</v>
      </c>
      <c r="EE361" s="59" t="e">
        <f t="shared" si="550"/>
        <v>#REF!</v>
      </c>
      <c r="EF361" s="59" t="e">
        <f t="shared" si="551"/>
        <v>#REF!</v>
      </c>
      <c r="EG361" s="59" t="e">
        <f t="shared" si="552"/>
        <v>#REF!</v>
      </c>
      <c r="EH361" s="59" t="e">
        <f t="shared" si="553"/>
        <v>#REF!</v>
      </c>
      <c r="EI361" s="14" t="e">
        <f t="shared" si="554"/>
        <v>#REF!</v>
      </c>
      <c r="EJ361" s="14" t="e">
        <f t="shared" si="555"/>
        <v>#REF!</v>
      </c>
      <c r="EK361" s="14" t="e">
        <f t="shared" si="556"/>
        <v>#REF!</v>
      </c>
      <c r="EL361" s="14" t="e">
        <f t="shared" si="557"/>
        <v>#REF!</v>
      </c>
      <c r="EM361" t="e">
        <f t="shared" si="558"/>
        <v>#REF!</v>
      </c>
      <c r="EN361" s="34" t="e">
        <f t="shared" si="559"/>
        <v>#REF!</v>
      </c>
      <c r="EO361" s="34" t="e">
        <f t="shared" si="560"/>
        <v>#REF!</v>
      </c>
      <c r="EP361" s="34" t="e">
        <f t="shared" si="561"/>
        <v>#REF!</v>
      </c>
      <c r="EQ361" s="34" t="e">
        <f t="shared" si="562"/>
        <v>#REF!</v>
      </c>
      <c r="ER361" s="59" t="e">
        <f t="shared" si="563"/>
        <v>#REF!</v>
      </c>
      <c r="ES361" s="59" t="e">
        <f t="shared" si="564"/>
        <v>#REF!</v>
      </c>
      <c r="ET361" s="59" t="e">
        <f t="shared" si="565"/>
        <v>#REF!</v>
      </c>
      <c r="EU361" s="59" t="e">
        <f t="shared" si="566"/>
        <v>#REF!</v>
      </c>
      <c r="EV361" s="14" t="e">
        <f t="shared" si="567"/>
        <v>#REF!</v>
      </c>
      <c r="EW361" s="14" t="e">
        <f t="shared" si="568"/>
        <v>#REF!</v>
      </c>
      <c r="EX361" s="14" t="e">
        <f t="shared" si="569"/>
        <v>#REF!</v>
      </c>
      <c r="EY361" s="14" t="e">
        <f t="shared" si="570"/>
        <v>#REF!</v>
      </c>
    </row>
    <row r="362" spans="1:155" x14ac:dyDescent="0.2">
      <c r="A362" s="17">
        <v>30362738</v>
      </c>
      <c r="B362" t="s">
        <v>62</v>
      </c>
      <c r="C362" t="s">
        <v>3599</v>
      </c>
      <c r="D362" t="s">
        <v>3600</v>
      </c>
      <c r="E362" t="s">
        <v>3127</v>
      </c>
      <c r="F362" t="s">
        <v>66</v>
      </c>
      <c r="G362" t="s">
        <v>42</v>
      </c>
      <c r="H362" t="s">
        <v>4977</v>
      </c>
      <c r="I362" t="s">
        <v>68</v>
      </c>
      <c r="J362" s="19" t="s">
        <v>69</v>
      </c>
      <c r="K362" t="s">
        <v>70</v>
      </c>
      <c r="L362">
        <v>1966</v>
      </c>
      <c r="M362">
        <f t="shared" si="479"/>
        <v>1966</v>
      </c>
      <c r="N362">
        <v>53</v>
      </c>
      <c r="O362" s="19">
        <f t="shared" si="480"/>
        <v>53</v>
      </c>
      <c r="P362" t="s">
        <v>80</v>
      </c>
      <c r="Q362" s="19" t="str">
        <f t="shared" si="481"/>
        <v>50-60</v>
      </c>
      <c r="R362" s="23">
        <v>287.7</v>
      </c>
      <c r="S362" s="15">
        <f t="shared" si="482"/>
        <v>0.28770000000000001</v>
      </c>
      <c r="T362">
        <v>30302427</v>
      </c>
      <c r="U362" t="s">
        <v>45</v>
      </c>
      <c r="V362" t="s">
        <v>46</v>
      </c>
      <c r="W362" t="s">
        <v>47</v>
      </c>
      <c r="X362" t="s">
        <v>48</v>
      </c>
      <c r="Y362" t="s">
        <v>175</v>
      </c>
      <c r="Z362" t="s">
        <v>3602</v>
      </c>
      <c r="AA362" t="s">
        <v>3603</v>
      </c>
      <c r="AB362" t="s">
        <v>220</v>
      </c>
      <c r="AC362">
        <v>1966</v>
      </c>
      <c r="AD362">
        <v>106</v>
      </c>
      <c r="AE362" t="str">
        <f t="shared" si="483"/>
        <v>&gt;80</v>
      </c>
      <c r="AF362">
        <v>-37.690824020000001</v>
      </c>
      <c r="AG362">
        <v>144.99086582000001</v>
      </c>
      <c r="AH362" t="s">
        <v>75</v>
      </c>
      <c r="AI362" t="s">
        <v>76</v>
      </c>
      <c r="AJ362" s="33" t="s">
        <v>722</v>
      </c>
      <c r="AL362" t="s">
        <v>78</v>
      </c>
      <c r="AM362" t="s">
        <v>79</v>
      </c>
      <c r="AN362">
        <v>220</v>
      </c>
      <c r="AO362" s="69">
        <v>4</v>
      </c>
      <c r="AP362">
        <v>2</v>
      </c>
      <c r="AQ362">
        <v>0</v>
      </c>
      <c r="AR362">
        <v>0</v>
      </c>
      <c r="AS362" s="82" t="str">
        <f t="shared" si="484"/>
        <v>Gw-0-0</v>
      </c>
      <c r="AT362" s="14">
        <f t="shared" si="485"/>
        <v>51448</v>
      </c>
      <c r="AU362" s="81">
        <f>VLOOKUP(C362,Bushfire_Vlookup!$F$2:$H$12575,3,FALSE)</f>
        <v>282.11359599999997</v>
      </c>
      <c r="AV362" s="14">
        <f>VLOOKUP(AS362,Safety_collateral_Vlookup!$J$3:$L$20,2,FALSE)</f>
        <v>3720.1399252148244</v>
      </c>
      <c r="AW362" s="14">
        <f>VLOOKUP(AS362,Safety_collateral_Vlookup!$J$3:$L$20,3,FALSE)</f>
        <v>25000</v>
      </c>
      <c r="AX362" s="48">
        <f t="shared" si="486"/>
        <v>85840.420507136208</v>
      </c>
      <c r="AY362" s="49">
        <f t="shared" si="571"/>
        <v>21865.200000000001</v>
      </c>
      <c r="AZ362" s="14">
        <v>76000</v>
      </c>
      <c r="BA362" s="16">
        <f t="shared" si="488"/>
        <v>3.9258923086519313</v>
      </c>
      <c r="BB362" t="e">
        <f>IF(BA362&lt;=#REF!,#REF!,IF(BA362&lt;=#REF!,#REF!,IF(BA362&lt;=#REF!,#REF!,IF(BA362&lt;=#REF!,#REF!,#REF!))))</f>
        <v>#REF!</v>
      </c>
      <c r="BC362" s="51">
        <v>4</v>
      </c>
      <c r="BD362" s="21">
        <v>70</v>
      </c>
      <c r="BE362" s="21">
        <v>6.4399999999999999E-2</v>
      </c>
      <c r="BF362" s="26">
        <f t="shared" si="489"/>
        <v>1426.1837513316232</v>
      </c>
      <c r="BG362" s="21">
        <v>7</v>
      </c>
      <c r="BH362" s="21">
        <f t="shared" si="490"/>
        <v>54.6</v>
      </c>
      <c r="BI362" s="28">
        <f t="shared" si="491"/>
        <v>2.2519960070400004E-2</v>
      </c>
      <c r="BJ362" s="27">
        <f t="shared" si="492"/>
        <v>2.2519960070400004E-2</v>
      </c>
      <c r="BK362" s="28">
        <f t="shared" si="493"/>
        <v>0.3452594593589744</v>
      </c>
      <c r="BL362" s="35">
        <f t="shared" si="494"/>
        <v>1.3554514559867217</v>
      </c>
      <c r="BM362" s="21" t="str">
        <f t="shared" si="495"/>
        <v>Cr3</v>
      </c>
      <c r="BN362" s="51">
        <v>3</v>
      </c>
      <c r="BO362" s="21">
        <v>1</v>
      </c>
      <c r="BP362" s="50" t="s">
        <v>5497</v>
      </c>
      <c r="BQ362" s="14">
        <v>51448</v>
      </c>
      <c r="BR362">
        <f>IFERROR(VLOOKUP(AO362,'Model Failure data- Lines'!$A$37:$E$41,3,FALSE),'Model Failure data- Lines'!$C$37)</f>
        <v>0.45419999999999999</v>
      </c>
      <c r="BS362" s="14">
        <f t="shared" si="496"/>
        <v>38988.718994341267</v>
      </c>
      <c r="BT362" s="34">
        <f t="shared" si="478"/>
        <v>19502.674356966138</v>
      </c>
      <c r="BU362" s="34">
        <f t="shared" si="497"/>
        <v>1.9991473108104751</v>
      </c>
      <c r="BV362" s="54">
        <f t="shared" si="498"/>
        <v>19486.044637375129</v>
      </c>
      <c r="BW362">
        <f>IFERROR(VLOOKUP(AO362,'Model Failure data- Lines'!$A$37:$E$41,4,FALSE),'Model Failure data- Lines'!$D$37)</f>
        <v>0.40249999999999997</v>
      </c>
      <c r="BX362" s="14">
        <f t="shared" si="499"/>
        <v>34550.769254122322</v>
      </c>
      <c r="BY362" s="34">
        <f t="shared" si="500"/>
        <v>17395.418613772774</v>
      </c>
      <c r="BZ362" s="71">
        <f t="shared" si="501"/>
        <v>1.9861993563504616</v>
      </c>
      <c r="CA362" s="71">
        <f t="shared" si="502"/>
        <v>17155.350640349548</v>
      </c>
      <c r="CB362" s="56">
        <v>1</v>
      </c>
      <c r="CC362">
        <f>IFERROR(VLOOKUP(AO362,'Model Failure data- Lines'!$A$37:$E$41,5,FALSE),'Model Failure data- Lines'!$E$37)</f>
        <v>0.28349999999999997</v>
      </c>
      <c r="CD362" s="14">
        <f t="shared" si="503"/>
        <v>24335.759213773112</v>
      </c>
      <c r="CE362" s="34">
        <f t="shared" si="504"/>
        <v>13839.36980902952</v>
      </c>
      <c r="CF362" s="34">
        <f t="shared" si="505"/>
        <v>1.7584441740905865</v>
      </c>
      <c r="CG362" s="54">
        <f t="shared" si="506"/>
        <v>10496.389404743592</v>
      </c>
      <c r="CH362" t="e">
        <f>IFERROR(VLOOKUP(AO362,'Model Failure data- Lines'!#REF!,3,FALSE),'Model Failure data- Lines'!#REF!)</f>
        <v>#REF!</v>
      </c>
      <c r="CI362" s="14" t="e">
        <f t="shared" si="507"/>
        <v>#REF!</v>
      </c>
      <c r="CJ362" s="34">
        <f t="shared" si="508"/>
        <v>18706.446209750386</v>
      </c>
      <c r="CK362" s="34" t="e">
        <f t="shared" si="509"/>
        <v>#REF!</v>
      </c>
      <c r="CL362" s="54" t="e">
        <f t="shared" si="510"/>
        <v>#REF!</v>
      </c>
      <c r="CM362" t="e">
        <f>IFERROR(VLOOKUP(AO362,'Model Failure data- Lines'!#REF!,4,FALSE),'Model Failure data- Lines'!#REF!)</f>
        <v>#REF!</v>
      </c>
      <c r="CN362" s="14" t="e">
        <f t="shared" si="511"/>
        <v>#REF!</v>
      </c>
      <c r="CO362" s="34">
        <f t="shared" si="512"/>
        <v>16004.021449530972</v>
      </c>
      <c r="CP362" s="34" t="e">
        <f t="shared" si="513"/>
        <v>#REF!</v>
      </c>
      <c r="CQ362" s="54" t="e">
        <f t="shared" si="514"/>
        <v>#REF!</v>
      </c>
      <c r="CR362" t="e">
        <f>IFERROR(VLOOKUP(AO362,'Model Failure data- Lines'!#REF!,5,FALSE),'Model Failure data- Lines'!#REF!)</f>
        <v>#REF!</v>
      </c>
      <c r="CS362" s="14" t="e">
        <f t="shared" si="515"/>
        <v>#REF!</v>
      </c>
      <c r="CT362" s="34">
        <f t="shared" si="516"/>
        <v>11713.988555194896</v>
      </c>
      <c r="CU362" s="34" t="e">
        <f t="shared" si="517"/>
        <v>#REF!</v>
      </c>
      <c r="CV362" s="54" t="e">
        <f t="shared" si="518"/>
        <v>#REF!</v>
      </c>
      <c r="CW362" t="s">
        <v>220</v>
      </c>
      <c r="CY362">
        <v>1</v>
      </c>
      <c r="CZ362">
        <f t="shared" si="519"/>
        <v>17155.350640349548</v>
      </c>
      <c r="DA362" s="34">
        <f t="shared" si="520"/>
        <v>22095.243939999997</v>
      </c>
      <c r="DB362" s="34">
        <f t="shared" si="521"/>
        <v>121.15862079012997</v>
      </c>
      <c r="DC362" s="34">
        <f t="shared" si="522"/>
        <v>1597.6791933321974</v>
      </c>
      <c r="DD362" s="9">
        <f t="shared" si="523"/>
        <v>10736.687499999998</v>
      </c>
      <c r="DE362" s="59">
        <f t="shared" si="524"/>
        <v>0.63950078151628331</v>
      </c>
      <c r="DF362" s="59">
        <f t="shared" si="525"/>
        <v>3.5066837412216023E-3</v>
      </c>
      <c r="DG362" s="59">
        <f t="shared" si="526"/>
        <v>4.624149412075898E-2</v>
      </c>
      <c r="DH362" s="59">
        <f t="shared" si="527"/>
        <v>0.31075104062173614</v>
      </c>
      <c r="DI362" s="14">
        <f t="shared" si="528"/>
        <v>10970.860141689407</v>
      </c>
      <c r="DJ362" s="14">
        <f t="shared" si="529"/>
        <v>60.158389165469366</v>
      </c>
      <c r="DK362" s="14">
        <f t="shared" si="530"/>
        <v>793.28904577528237</v>
      </c>
      <c r="DL362" s="14">
        <f t="shared" si="531"/>
        <v>5331.0430637193895</v>
      </c>
      <c r="DM362">
        <f t="shared" si="532"/>
        <v>10496.389404743592</v>
      </c>
      <c r="DN362" s="34">
        <f t="shared" si="533"/>
        <v>15562.737035999997</v>
      </c>
      <c r="DO362" s="34">
        <f t="shared" si="534"/>
        <v>85.337811165221979</v>
      </c>
      <c r="DP362" s="34">
        <f t="shared" si="535"/>
        <v>1125.3218666078956</v>
      </c>
      <c r="DQ362" s="9">
        <f t="shared" si="536"/>
        <v>7562.3624999999984</v>
      </c>
      <c r="DR362" s="59">
        <f t="shared" si="537"/>
        <v>0.63950078151628331</v>
      </c>
      <c r="DS362" s="59">
        <f t="shared" si="538"/>
        <v>3.5066837412216023E-3</v>
      </c>
      <c r="DT362" s="59">
        <f t="shared" si="539"/>
        <v>4.624149412075898E-2</v>
      </c>
      <c r="DU362" s="59">
        <f t="shared" si="540"/>
        <v>0.31075104062173614</v>
      </c>
      <c r="DV362" s="14">
        <f t="shared" si="541"/>
        <v>6712.4492274327631</v>
      </c>
      <c r="DW362" s="14">
        <f t="shared" si="542"/>
        <v>36.807518067145054</v>
      </c>
      <c r="DX362" s="14">
        <f t="shared" si="543"/>
        <v>485.36872894864763</v>
      </c>
      <c r="DY362" s="14">
        <f t="shared" si="544"/>
        <v>3261.763930295037</v>
      </c>
      <c r="DZ362" s="34" t="e">
        <f t="shared" si="545"/>
        <v>#REF!</v>
      </c>
      <c r="EA362" s="34" t="e">
        <f t="shared" si="546"/>
        <v>#REF!</v>
      </c>
      <c r="EB362" s="34" t="e">
        <f t="shared" si="547"/>
        <v>#REF!</v>
      </c>
      <c r="EC362" s="34" t="e">
        <f t="shared" si="548"/>
        <v>#REF!</v>
      </c>
      <c r="ED362" s="34" t="e">
        <f t="shared" si="549"/>
        <v>#REF!</v>
      </c>
      <c r="EE362" s="59" t="e">
        <f t="shared" si="550"/>
        <v>#REF!</v>
      </c>
      <c r="EF362" s="59" t="e">
        <f t="shared" si="551"/>
        <v>#REF!</v>
      </c>
      <c r="EG362" s="59" t="e">
        <f t="shared" si="552"/>
        <v>#REF!</v>
      </c>
      <c r="EH362" s="59" t="e">
        <f t="shared" si="553"/>
        <v>#REF!</v>
      </c>
      <c r="EI362" s="14" t="e">
        <f t="shared" si="554"/>
        <v>#REF!</v>
      </c>
      <c r="EJ362" s="14" t="e">
        <f t="shared" si="555"/>
        <v>#REF!</v>
      </c>
      <c r="EK362" s="14" t="e">
        <f t="shared" si="556"/>
        <v>#REF!</v>
      </c>
      <c r="EL362" s="14" t="e">
        <f t="shared" si="557"/>
        <v>#REF!</v>
      </c>
      <c r="EM362" t="e">
        <f t="shared" si="558"/>
        <v>#REF!</v>
      </c>
      <c r="EN362" s="34" t="e">
        <f t="shared" si="559"/>
        <v>#REF!</v>
      </c>
      <c r="EO362" s="34" t="e">
        <f t="shared" si="560"/>
        <v>#REF!</v>
      </c>
      <c r="EP362" s="34" t="e">
        <f t="shared" si="561"/>
        <v>#REF!</v>
      </c>
      <c r="EQ362" s="34" t="e">
        <f t="shared" si="562"/>
        <v>#REF!</v>
      </c>
      <c r="ER362" s="59" t="e">
        <f t="shared" si="563"/>
        <v>#REF!</v>
      </c>
      <c r="ES362" s="59" t="e">
        <f t="shared" si="564"/>
        <v>#REF!</v>
      </c>
      <c r="ET362" s="59" t="e">
        <f t="shared" si="565"/>
        <v>#REF!</v>
      </c>
      <c r="EU362" s="59" t="e">
        <f t="shared" si="566"/>
        <v>#REF!</v>
      </c>
      <c r="EV362" s="14" t="e">
        <f t="shared" si="567"/>
        <v>#REF!</v>
      </c>
      <c r="EW362" s="14" t="e">
        <f t="shared" si="568"/>
        <v>#REF!</v>
      </c>
      <c r="EX362" s="14" t="e">
        <f t="shared" si="569"/>
        <v>#REF!</v>
      </c>
      <c r="EY362" s="14" t="e">
        <f t="shared" si="570"/>
        <v>#REF!</v>
      </c>
    </row>
    <row r="363" spans="1:155" x14ac:dyDescent="0.2">
      <c r="A363" s="17">
        <v>30080823</v>
      </c>
      <c r="B363" t="s">
        <v>62</v>
      </c>
      <c r="C363" t="s">
        <v>2023</v>
      </c>
      <c r="D363" t="s">
        <v>2024</v>
      </c>
      <c r="E363" t="s">
        <v>2025</v>
      </c>
      <c r="F363" t="s">
        <v>66</v>
      </c>
      <c r="G363" t="s">
        <v>42</v>
      </c>
      <c r="H363" t="s">
        <v>2026</v>
      </c>
      <c r="I363" t="s">
        <v>68</v>
      </c>
      <c r="J363" s="19" t="s">
        <v>69</v>
      </c>
      <c r="K363" t="s">
        <v>70</v>
      </c>
      <c r="L363">
        <v>1966</v>
      </c>
      <c r="M363">
        <f t="shared" si="479"/>
        <v>1966</v>
      </c>
      <c r="N363">
        <v>53</v>
      </c>
      <c r="O363" s="19">
        <f t="shared" si="480"/>
        <v>53</v>
      </c>
      <c r="P363" t="s">
        <v>80</v>
      </c>
      <c r="Q363" s="19" t="str">
        <f t="shared" si="481"/>
        <v>50-60</v>
      </c>
      <c r="R363" s="23">
        <v>273.2</v>
      </c>
      <c r="S363" s="15">
        <f t="shared" si="482"/>
        <v>0.2732</v>
      </c>
      <c r="T363">
        <v>30412556</v>
      </c>
      <c r="U363" t="s">
        <v>45</v>
      </c>
      <c r="V363" t="s">
        <v>46</v>
      </c>
      <c r="W363" s="20" t="s">
        <v>87</v>
      </c>
      <c r="X363" t="s">
        <v>48</v>
      </c>
      <c r="Y363" t="s">
        <v>273</v>
      </c>
      <c r="Z363" t="s">
        <v>2027</v>
      </c>
      <c r="AA363" t="s">
        <v>2028</v>
      </c>
      <c r="AB363" t="s">
        <v>195</v>
      </c>
      <c r="AC363">
        <v>1966</v>
      </c>
      <c r="AD363">
        <v>106</v>
      </c>
      <c r="AE363" t="str">
        <f t="shared" si="483"/>
        <v>&gt;80</v>
      </c>
      <c r="AF363">
        <v>-37.690502559999999</v>
      </c>
      <c r="AG363">
        <v>144.98765804999999</v>
      </c>
      <c r="AH363" t="s">
        <v>75</v>
      </c>
      <c r="AI363" t="s">
        <v>76</v>
      </c>
      <c r="AJ363" s="33" t="s">
        <v>722</v>
      </c>
      <c r="AL363" t="s">
        <v>48</v>
      </c>
      <c r="AM363" t="s">
        <v>86</v>
      </c>
      <c r="AN363">
        <v>220</v>
      </c>
      <c r="AO363" s="70">
        <v>4</v>
      </c>
      <c r="AP363">
        <v>2</v>
      </c>
      <c r="AQ363">
        <v>0</v>
      </c>
      <c r="AR363">
        <v>2</v>
      </c>
      <c r="AS363" s="82" t="str">
        <f t="shared" si="484"/>
        <v>Gw-0-2</v>
      </c>
      <c r="AT363" s="14">
        <f t="shared" si="485"/>
        <v>51448</v>
      </c>
      <c r="AU363" s="81">
        <f>VLOOKUP(C363,Bushfire_Vlookup!$F$2:$H$12575,3,FALSE)</f>
        <v>276.30480599999999</v>
      </c>
      <c r="AV363" s="14">
        <f>VLOOKUP(AS363,Safety_collateral_Vlookup!$J$3:$L$20,2,FALSE)</f>
        <v>93570.139925214826</v>
      </c>
      <c r="AW363" s="14">
        <f>VLOOKUP(AS363,Safety_collateral_Vlookup!$J$3:$L$20,3,FALSE)</f>
        <v>550000</v>
      </c>
      <c r="AX363" s="48">
        <f t="shared" si="486"/>
        <v>741879.17252820614</v>
      </c>
      <c r="AY363" s="49">
        <f t="shared" si="571"/>
        <v>20763.2</v>
      </c>
      <c r="AZ363" s="14">
        <v>76000</v>
      </c>
      <c r="BA363" s="16">
        <f t="shared" si="488"/>
        <v>35.730483380606366</v>
      </c>
      <c r="BB363" t="e">
        <f>IF(BA363&lt;=#REF!,#REF!,IF(BA363&lt;=#REF!,#REF!,IF(BA363&lt;=#REF!,#REF!,IF(BA363&lt;=#REF!,#REF!,#REF!))))</f>
        <v>#REF!</v>
      </c>
      <c r="BC363" s="51">
        <v>5</v>
      </c>
      <c r="BD363" s="21">
        <v>70</v>
      </c>
      <c r="BE363" s="21">
        <v>6.4399999999999999E-2</v>
      </c>
      <c r="BF363" s="26">
        <f t="shared" si="489"/>
        <v>1354.3044868397615</v>
      </c>
      <c r="BG363" s="21">
        <v>7</v>
      </c>
      <c r="BH363" s="21">
        <f t="shared" si="490"/>
        <v>54.6</v>
      </c>
      <c r="BI363" s="28">
        <f t="shared" si="491"/>
        <v>2.2519960070400004E-2</v>
      </c>
      <c r="BJ363" s="27">
        <f t="shared" si="492"/>
        <v>2.2519960070400004E-2</v>
      </c>
      <c r="BK363" s="28">
        <f t="shared" si="493"/>
        <v>0.34525945935897445</v>
      </c>
      <c r="BL363" s="35">
        <f t="shared" si="494"/>
        <v>12.336287374622975</v>
      </c>
      <c r="BM363" s="21" t="str">
        <f t="shared" si="495"/>
        <v>Cr5</v>
      </c>
      <c r="BN363" s="51">
        <v>5</v>
      </c>
      <c r="BO363" s="21">
        <v>1</v>
      </c>
      <c r="BP363" s="50" t="s">
        <v>5497</v>
      </c>
      <c r="BQ363" s="14">
        <v>51448</v>
      </c>
      <c r="BR363">
        <f>IFERROR(VLOOKUP(AO363,'Model Failure data- Lines'!$A$37:$E$41,3,FALSE),'Model Failure data- Lines'!$C$37)</f>
        <v>0.45419999999999999</v>
      </c>
      <c r="BS363" s="14">
        <f t="shared" si="496"/>
        <v>336961.52016231121</v>
      </c>
      <c r="BT363" s="34">
        <f t="shared" si="478"/>
        <v>18519.744992433607</v>
      </c>
      <c r="BU363" s="34">
        <f t="shared" si="497"/>
        <v>18.194717060088006</v>
      </c>
      <c r="BV363" s="54">
        <f t="shared" si="498"/>
        <v>318441.77516987763</v>
      </c>
      <c r="BW363">
        <f>IFERROR(VLOOKUP(AO363,'Model Failure data- Lines'!$A$37:$E$41,4,FALSE),'Model Failure data- Lines'!$D$37)</f>
        <v>0.40249999999999997</v>
      </c>
      <c r="BX363" s="14">
        <f t="shared" si="499"/>
        <v>298606.36694260297</v>
      </c>
      <c r="BY363" s="34">
        <f t="shared" si="500"/>
        <v>16518.694352737999</v>
      </c>
      <c r="BZ363" s="71">
        <f t="shared" si="501"/>
        <v>18.076874634653464</v>
      </c>
      <c r="CA363" s="71">
        <f t="shared" si="502"/>
        <v>282087.67258986499</v>
      </c>
      <c r="CB363" s="56">
        <v>1</v>
      </c>
      <c r="CC363">
        <f>IFERROR(VLOOKUP(AO363,'Model Failure data- Lines'!$A$37:$E$41,5,FALSE),'Model Failure data- Lines'!$E$37)</f>
        <v>0.28349999999999997</v>
      </c>
      <c r="CD363" s="14">
        <f t="shared" si="503"/>
        <v>210322.74541174641</v>
      </c>
      <c r="CE363" s="34">
        <f t="shared" si="504"/>
        <v>13141.869418932447</v>
      </c>
      <c r="CF363" s="34">
        <f t="shared" si="505"/>
        <v>16.004020334333191</v>
      </c>
      <c r="CG363" s="54">
        <f t="shared" si="506"/>
        <v>197180.87599281396</v>
      </c>
      <c r="CH363" t="e">
        <f>IFERROR(VLOOKUP(AO363,'Model Failure data- Lines'!#REF!,3,FALSE),'Model Failure data- Lines'!#REF!)</f>
        <v>#REF!</v>
      </c>
      <c r="CI363" s="14" t="e">
        <f t="shared" si="507"/>
        <v>#REF!</v>
      </c>
      <c r="CJ363" s="34">
        <f t="shared" si="508"/>
        <v>17763.646522432413</v>
      </c>
      <c r="CK363" s="34" t="e">
        <f t="shared" si="509"/>
        <v>#REF!</v>
      </c>
      <c r="CL363" s="54" t="e">
        <f t="shared" si="510"/>
        <v>#REF!</v>
      </c>
      <c r="CM363" t="e">
        <f>IFERROR(VLOOKUP(AO363,'Model Failure data- Lines'!#REF!,4,FALSE),'Model Failure data- Lines'!#REF!)</f>
        <v>#REF!</v>
      </c>
      <c r="CN363" s="14" t="e">
        <f t="shared" si="511"/>
        <v>#REF!</v>
      </c>
      <c r="CO363" s="34">
        <f t="shared" si="512"/>
        <v>15197.423218671745</v>
      </c>
      <c r="CP363" s="34" t="e">
        <f t="shared" si="513"/>
        <v>#REF!</v>
      </c>
      <c r="CQ363" s="54" t="e">
        <f t="shared" si="514"/>
        <v>#REF!</v>
      </c>
      <c r="CR363" t="e">
        <f>IFERROR(VLOOKUP(AO363,'Model Failure data- Lines'!#REF!,5,FALSE),'Model Failure data- Lines'!#REF!)</f>
        <v>#REF!</v>
      </c>
      <c r="CS363" s="14" t="e">
        <f t="shared" si="515"/>
        <v>#REF!</v>
      </c>
      <c r="CT363" s="34">
        <f t="shared" si="516"/>
        <v>11123.60678929178</v>
      </c>
      <c r="CU363" s="34" t="e">
        <f t="shared" si="517"/>
        <v>#REF!</v>
      </c>
      <c r="CV363" s="54" t="e">
        <f t="shared" si="518"/>
        <v>#REF!</v>
      </c>
      <c r="CW363" t="s">
        <v>195</v>
      </c>
      <c r="CY363">
        <v>1</v>
      </c>
      <c r="CZ363">
        <f t="shared" si="519"/>
        <v>282087.67258986493</v>
      </c>
      <c r="DA363" s="34">
        <f t="shared" si="520"/>
        <v>22095.243939999997</v>
      </c>
      <c r="DB363" s="34">
        <f t="shared" si="521"/>
        <v>118.66393427080497</v>
      </c>
      <c r="DC363" s="34">
        <f t="shared" si="522"/>
        <v>40185.334068332195</v>
      </c>
      <c r="DD363" s="9">
        <f t="shared" si="523"/>
        <v>236207.12499999997</v>
      </c>
      <c r="DE363" s="59">
        <f t="shared" si="524"/>
        <v>7.3994550639461296E-2</v>
      </c>
      <c r="DF363" s="59">
        <f t="shared" si="525"/>
        <v>3.973925120411586E-4</v>
      </c>
      <c r="DG363" s="59">
        <f t="shared" si="526"/>
        <v>0.13457628006993058</v>
      </c>
      <c r="DH363" s="59">
        <f t="shared" si="527"/>
        <v>0.79103177677856695</v>
      </c>
      <c r="DI363" s="14">
        <f t="shared" si="528"/>
        <v>20872.950574218539</v>
      </c>
      <c r="DJ363" s="14">
        <f t="shared" si="529"/>
        <v>112.09952882633033</v>
      </c>
      <c r="DK363" s="14">
        <f t="shared" si="530"/>
        <v>37962.309630728545</v>
      </c>
      <c r="DL363" s="14">
        <f t="shared" si="531"/>
        <v>223140.31285609154</v>
      </c>
      <c r="DM363">
        <f t="shared" si="532"/>
        <v>197180.87599281396</v>
      </c>
      <c r="DN363" s="34">
        <f t="shared" si="533"/>
        <v>15562.737035999997</v>
      </c>
      <c r="DO363" s="34">
        <f t="shared" si="534"/>
        <v>83.58068413856698</v>
      </c>
      <c r="DP363" s="34">
        <f t="shared" si="535"/>
        <v>28304.45269160789</v>
      </c>
      <c r="DQ363" s="9">
        <f t="shared" si="536"/>
        <v>166371.97499999998</v>
      </c>
      <c r="DR363" s="59">
        <f t="shared" si="537"/>
        <v>7.3994550639461296E-2</v>
      </c>
      <c r="DS363" s="59">
        <f t="shared" si="538"/>
        <v>3.9739251204115865E-4</v>
      </c>
      <c r="DT363" s="59">
        <f t="shared" si="539"/>
        <v>0.13457628006993058</v>
      </c>
      <c r="DU363" s="59">
        <f t="shared" si="540"/>
        <v>0.79103177677856706</v>
      </c>
      <c r="DV363" s="14">
        <f t="shared" si="541"/>
        <v>14590.31031378361</v>
      </c>
      <c r="DW363" s="14">
        <f t="shared" si="542"/>
        <v>78.35820363726053</v>
      </c>
      <c r="DX363" s="14">
        <f t="shared" si="543"/>
        <v>26535.86879204318</v>
      </c>
      <c r="DY363" s="14">
        <f t="shared" si="544"/>
        <v>155976.33868334992</v>
      </c>
      <c r="DZ363" s="34" t="e">
        <f t="shared" si="545"/>
        <v>#REF!</v>
      </c>
      <c r="EA363" s="34" t="e">
        <f t="shared" si="546"/>
        <v>#REF!</v>
      </c>
      <c r="EB363" s="34" t="e">
        <f t="shared" si="547"/>
        <v>#REF!</v>
      </c>
      <c r="EC363" s="34" t="e">
        <f t="shared" si="548"/>
        <v>#REF!</v>
      </c>
      <c r="ED363" s="34" t="e">
        <f t="shared" si="549"/>
        <v>#REF!</v>
      </c>
      <c r="EE363" s="59" t="e">
        <f t="shared" si="550"/>
        <v>#REF!</v>
      </c>
      <c r="EF363" s="59" t="e">
        <f t="shared" si="551"/>
        <v>#REF!</v>
      </c>
      <c r="EG363" s="59" t="e">
        <f t="shared" si="552"/>
        <v>#REF!</v>
      </c>
      <c r="EH363" s="59" t="e">
        <f t="shared" si="553"/>
        <v>#REF!</v>
      </c>
      <c r="EI363" s="14" t="e">
        <f t="shared" si="554"/>
        <v>#REF!</v>
      </c>
      <c r="EJ363" s="14" t="e">
        <f t="shared" si="555"/>
        <v>#REF!</v>
      </c>
      <c r="EK363" s="14" t="e">
        <f t="shared" si="556"/>
        <v>#REF!</v>
      </c>
      <c r="EL363" s="14" t="e">
        <f t="shared" si="557"/>
        <v>#REF!</v>
      </c>
      <c r="EM363" t="e">
        <f t="shared" si="558"/>
        <v>#REF!</v>
      </c>
      <c r="EN363" s="34" t="e">
        <f t="shared" si="559"/>
        <v>#REF!</v>
      </c>
      <c r="EO363" s="34" t="e">
        <f t="shared" si="560"/>
        <v>#REF!</v>
      </c>
      <c r="EP363" s="34" t="e">
        <f t="shared" si="561"/>
        <v>#REF!</v>
      </c>
      <c r="EQ363" s="34" t="e">
        <f t="shared" si="562"/>
        <v>#REF!</v>
      </c>
      <c r="ER363" s="59" t="e">
        <f t="shared" si="563"/>
        <v>#REF!</v>
      </c>
      <c r="ES363" s="59" t="e">
        <f t="shared" si="564"/>
        <v>#REF!</v>
      </c>
      <c r="ET363" s="59" t="e">
        <f t="shared" si="565"/>
        <v>#REF!</v>
      </c>
      <c r="EU363" s="59" t="e">
        <f t="shared" si="566"/>
        <v>#REF!</v>
      </c>
      <c r="EV363" s="14" t="e">
        <f t="shared" si="567"/>
        <v>#REF!</v>
      </c>
      <c r="EW363" s="14" t="e">
        <f t="shared" si="568"/>
        <v>#REF!</v>
      </c>
      <c r="EX363" s="14" t="e">
        <f t="shared" si="569"/>
        <v>#REF!</v>
      </c>
      <c r="EY363" s="14" t="e">
        <f t="shared" si="570"/>
        <v>#REF!</v>
      </c>
    </row>
    <row r="364" spans="1:155" x14ac:dyDescent="0.2">
      <c r="A364" s="17">
        <v>30186633</v>
      </c>
      <c r="B364" t="s">
        <v>62</v>
      </c>
      <c r="C364" t="s">
        <v>2023</v>
      </c>
      <c r="D364" t="s">
        <v>2024</v>
      </c>
      <c r="E364" t="s">
        <v>2025</v>
      </c>
      <c r="F364" t="s">
        <v>66</v>
      </c>
      <c r="G364" t="s">
        <v>42</v>
      </c>
      <c r="H364" t="s">
        <v>3381</v>
      </c>
      <c r="I364" t="s">
        <v>68</v>
      </c>
      <c r="J364" s="19" t="s">
        <v>69</v>
      </c>
      <c r="K364" t="s">
        <v>70</v>
      </c>
      <c r="L364">
        <v>1966</v>
      </c>
      <c r="M364">
        <f t="shared" si="479"/>
        <v>1966</v>
      </c>
      <c r="N364">
        <v>53</v>
      </c>
      <c r="O364" s="19">
        <f t="shared" si="480"/>
        <v>53</v>
      </c>
      <c r="P364" t="s">
        <v>80</v>
      </c>
      <c r="Q364" s="19" t="str">
        <f t="shared" si="481"/>
        <v>50-60</v>
      </c>
      <c r="R364" s="23">
        <v>273.2</v>
      </c>
      <c r="S364" s="15">
        <f t="shared" si="482"/>
        <v>0.2732</v>
      </c>
      <c r="T364">
        <v>30412556</v>
      </c>
      <c r="U364" t="s">
        <v>45</v>
      </c>
      <c r="V364" t="s">
        <v>46</v>
      </c>
      <c r="W364" s="20" t="s">
        <v>87</v>
      </c>
      <c r="X364" t="s">
        <v>48</v>
      </c>
      <c r="Y364" t="s">
        <v>273</v>
      </c>
      <c r="Z364" t="s">
        <v>2027</v>
      </c>
      <c r="AA364" t="s">
        <v>2028</v>
      </c>
      <c r="AB364" t="s">
        <v>195</v>
      </c>
      <c r="AC364">
        <v>1966</v>
      </c>
      <c r="AD364">
        <v>106</v>
      </c>
      <c r="AE364" t="str">
        <f t="shared" si="483"/>
        <v>&gt;80</v>
      </c>
      <c r="AF364">
        <v>-37.690502559999999</v>
      </c>
      <c r="AG364">
        <v>144.98765804999999</v>
      </c>
      <c r="AH364" t="s">
        <v>75</v>
      </c>
      <c r="AI364" t="s">
        <v>76</v>
      </c>
      <c r="AJ364" s="33" t="s">
        <v>722</v>
      </c>
      <c r="AL364" t="s">
        <v>78</v>
      </c>
      <c r="AM364" t="s">
        <v>79</v>
      </c>
      <c r="AN364">
        <v>220</v>
      </c>
      <c r="AO364" s="69">
        <v>4</v>
      </c>
      <c r="AP364">
        <v>2</v>
      </c>
      <c r="AQ364">
        <v>0</v>
      </c>
      <c r="AR364">
        <v>2</v>
      </c>
      <c r="AS364" s="82" t="str">
        <f t="shared" si="484"/>
        <v>Gw-0-2</v>
      </c>
      <c r="AT364" s="14">
        <f t="shared" si="485"/>
        <v>51448</v>
      </c>
      <c r="AU364" s="81">
        <f>VLOOKUP(C364,Bushfire_Vlookup!$F$2:$H$12575,3,FALSE)</f>
        <v>276.30480599999999</v>
      </c>
      <c r="AV364" s="14">
        <f>VLOOKUP(AS364,Safety_collateral_Vlookup!$J$3:$L$20,2,FALSE)</f>
        <v>93570.139925214826</v>
      </c>
      <c r="AW364" s="14">
        <f>VLOOKUP(AS364,Safety_collateral_Vlookup!$J$3:$L$20,3,FALSE)</f>
        <v>550000</v>
      </c>
      <c r="AX364" s="48">
        <f t="shared" si="486"/>
        <v>741879.17252820614</v>
      </c>
      <c r="AY364" s="49">
        <f t="shared" si="571"/>
        <v>20763.2</v>
      </c>
      <c r="AZ364" s="14">
        <v>76000</v>
      </c>
      <c r="BA364" s="16">
        <f t="shared" si="488"/>
        <v>35.730483380606366</v>
      </c>
      <c r="BB364" t="e">
        <f>IF(BA364&lt;=#REF!,#REF!,IF(BA364&lt;=#REF!,#REF!,IF(BA364&lt;=#REF!,#REF!,IF(BA364&lt;=#REF!,#REF!,#REF!))))</f>
        <v>#REF!</v>
      </c>
      <c r="BC364" s="51">
        <v>5</v>
      </c>
      <c r="BD364" s="21">
        <v>70</v>
      </c>
      <c r="BE364" s="21">
        <v>6.4399999999999999E-2</v>
      </c>
      <c r="BF364" s="26">
        <f t="shared" si="489"/>
        <v>1354.3044868397615</v>
      </c>
      <c r="BG364" s="21">
        <v>7</v>
      </c>
      <c r="BH364" s="21">
        <f t="shared" si="490"/>
        <v>54.6</v>
      </c>
      <c r="BI364" s="28">
        <f t="shared" si="491"/>
        <v>2.2519960070400004E-2</v>
      </c>
      <c r="BJ364" s="27">
        <f t="shared" si="492"/>
        <v>2.2519960070400004E-2</v>
      </c>
      <c r="BK364" s="28">
        <f t="shared" si="493"/>
        <v>0.34525945935897445</v>
      </c>
      <c r="BL364" s="35">
        <f t="shared" si="494"/>
        <v>12.336287374622975</v>
      </c>
      <c r="BM364" s="21" t="str">
        <f t="shared" si="495"/>
        <v>Cr5</v>
      </c>
      <c r="BN364" s="51">
        <v>5</v>
      </c>
      <c r="BO364" s="21">
        <v>1</v>
      </c>
      <c r="BP364" s="50" t="s">
        <v>5497</v>
      </c>
      <c r="BQ364" s="14">
        <v>51448</v>
      </c>
      <c r="BR364">
        <f>IFERROR(VLOOKUP(AO364,'Model Failure data- Lines'!$A$37:$E$41,3,FALSE),'Model Failure data- Lines'!$C$37)</f>
        <v>0.45419999999999999</v>
      </c>
      <c r="BS364" s="14">
        <f t="shared" si="496"/>
        <v>336961.52016231121</v>
      </c>
      <c r="BT364" s="34">
        <f t="shared" si="478"/>
        <v>18519.744992433607</v>
      </c>
      <c r="BU364" s="34">
        <f t="shared" si="497"/>
        <v>18.194717060088006</v>
      </c>
      <c r="BV364" s="54">
        <f t="shared" si="498"/>
        <v>318441.77516987763</v>
      </c>
      <c r="BW364">
        <f>IFERROR(VLOOKUP(AO364,'Model Failure data- Lines'!$A$37:$E$41,4,FALSE),'Model Failure data- Lines'!$D$37)</f>
        <v>0.40249999999999997</v>
      </c>
      <c r="BX364" s="14">
        <f t="shared" si="499"/>
        <v>298606.36694260297</v>
      </c>
      <c r="BY364" s="34">
        <f t="shared" si="500"/>
        <v>16518.694352737999</v>
      </c>
      <c r="BZ364" s="71">
        <f t="shared" si="501"/>
        <v>18.076874634653464</v>
      </c>
      <c r="CA364" s="71">
        <f t="shared" si="502"/>
        <v>282087.67258986499</v>
      </c>
      <c r="CB364" s="56">
        <v>1</v>
      </c>
      <c r="CC364">
        <f>IFERROR(VLOOKUP(AO364,'Model Failure data- Lines'!$A$37:$E$41,5,FALSE),'Model Failure data- Lines'!$E$37)</f>
        <v>0.28349999999999997</v>
      </c>
      <c r="CD364" s="14">
        <f t="shared" si="503"/>
        <v>210322.74541174641</v>
      </c>
      <c r="CE364" s="34">
        <f t="shared" si="504"/>
        <v>13141.869418932447</v>
      </c>
      <c r="CF364" s="34">
        <f t="shared" si="505"/>
        <v>16.004020334333191</v>
      </c>
      <c r="CG364" s="54">
        <f t="shared" si="506"/>
        <v>197180.87599281396</v>
      </c>
      <c r="CH364" t="e">
        <f>IFERROR(VLOOKUP(AO364,'Model Failure data- Lines'!#REF!,3,FALSE),'Model Failure data- Lines'!#REF!)</f>
        <v>#REF!</v>
      </c>
      <c r="CI364" s="14" t="e">
        <f t="shared" si="507"/>
        <v>#REF!</v>
      </c>
      <c r="CJ364" s="34">
        <f t="shared" si="508"/>
        <v>17763.646522432413</v>
      </c>
      <c r="CK364" s="34" t="e">
        <f t="shared" si="509"/>
        <v>#REF!</v>
      </c>
      <c r="CL364" s="54" t="e">
        <f t="shared" si="510"/>
        <v>#REF!</v>
      </c>
      <c r="CM364" t="e">
        <f>IFERROR(VLOOKUP(AO364,'Model Failure data- Lines'!#REF!,4,FALSE),'Model Failure data- Lines'!#REF!)</f>
        <v>#REF!</v>
      </c>
      <c r="CN364" s="14" t="e">
        <f t="shared" si="511"/>
        <v>#REF!</v>
      </c>
      <c r="CO364" s="34">
        <f t="shared" si="512"/>
        <v>15197.423218671745</v>
      </c>
      <c r="CP364" s="34" t="e">
        <f t="shared" si="513"/>
        <v>#REF!</v>
      </c>
      <c r="CQ364" s="54" t="e">
        <f t="shared" si="514"/>
        <v>#REF!</v>
      </c>
      <c r="CR364" t="e">
        <f>IFERROR(VLOOKUP(AO364,'Model Failure data- Lines'!#REF!,5,FALSE),'Model Failure data- Lines'!#REF!)</f>
        <v>#REF!</v>
      </c>
      <c r="CS364" s="14" t="e">
        <f t="shared" si="515"/>
        <v>#REF!</v>
      </c>
      <c r="CT364" s="34">
        <f t="shared" si="516"/>
        <v>11123.60678929178</v>
      </c>
      <c r="CU364" s="34" t="e">
        <f t="shared" si="517"/>
        <v>#REF!</v>
      </c>
      <c r="CV364" s="54" t="e">
        <f t="shared" si="518"/>
        <v>#REF!</v>
      </c>
      <c r="CW364" t="s">
        <v>195</v>
      </c>
      <c r="CY364">
        <v>1</v>
      </c>
      <c r="CZ364">
        <f t="shared" si="519"/>
        <v>282087.67258986493</v>
      </c>
      <c r="DA364" s="34">
        <f t="shared" si="520"/>
        <v>22095.243939999997</v>
      </c>
      <c r="DB364" s="34">
        <f t="shared" si="521"/>
        <v>118.66393427080497</v>
      </c>
      <c r="DC364" s="34">
        <f t="shared" si="522"/>
        <v>40185.334068332195</v>
      </c>
      <c r="DD364" s="9">
        <f t="shared" si="523"/>
        <v>236207.12499999997</v>
      </c>
      <c r="DE364" s="59">
        <f t="shared" si="524"/>
        <v>7.3994550639461296E-2</v>
      </c>
      <c r="DF364" s="59">
        <f t="shared" si="525"/>
        <v>3.973925120411586E-4</v>
      </c>
      <c r="DG364" s="59">
        <f t="shared" si="526"/>
        <v>0.13457628006993058</v>
      </c>
      <c r="DH364" s="59">
        <f t="shared" si="527"/>
        <v>0.79103177677856695</v>
      </c>
      <c r="DI364" s="14">
        <f t="shared" si="528"/>
        <v>20872.950574218539</v>
      </c>
      <c r="DJ364" s="14">
        <f t="shared" si="529"/>
        <v>112.09952882633033</v>
      </c>
      <c r="DK364" s="14">
        <f t="shared" si="530"/>
        <v>37962.309630728545</v>
      </c>
      <c r="DL364" s="14">
        <f t="shared" si="531"/>
        <v>223140.31285609154</v>
      </c>
      <c r="DM364">
        <f t="shared" si="532"/>
        <v>197180.87599281396</v>
      </c>
      <c r="DN364" s="34">
        <f t="shared" si="533"/>
        <v>15562.737035999997</v>
      </c>
      <c r="DO364" s="34">
        <f t="shared" si="534"/>
        <v>83.58068413856698</v>
      </c>
      <c r="DP364" s="34">
        <f t="shared" si="535"/>
        <v>28304.45269160789</v>
      </c>
      <c r="DQ364" s="9">
        <f t="shared" si="536"/>
        <v>166371.97499999998</v>
      </c>
      <c r="DR364" s="59">
        <f t="shared" si="537"/>
        <v>7.3994550639461296E-2</v>
      </c>
      <c r="DS364" s="59">
        <f t="shared" si="538"/>
        <v>3.9739251204115865E-4</v>
      </c>
      <c r="DT364" s="59">
        <f t="shared" si="539"/>
        <v>0.13457628006993058</v>
      </c>
      <c r="DU364" s="59">
        <f t="shared" si="540"/>
        <v>0.79103177677856706</v>
      </c>
      <c r="DV364" s="14">
        <f t="shared" si="541"/>
        <v>14590.31031378361</v>
      </c>
      <c r="DW364" s="14">
        <f t="shared" si="542"/>
        <v>78.35820363726053</v>
      </c>
      <c r="DX364" s="14">
        <f t="shared" si="543"/>
        <v>26535.86879204318</v>
      </c>
      <c r="DY364" s="14">
        <f t="shared" si="544"/>
        <v>155976.33868334992</v>
      </c>
      <c r="DZ364" s="34" t="e">
        <f t="shared" si="545"/>
        <v>#REF!</v>
      </c>
      <c r="EA364" s="34" t="e">
        <f t="shared" si="546"/>
        <v>#REF!</v>
      </c>
      <c r="EB364" s="34" t="e">
        <f t="shared" si="547"/>
        <v>#REF!</v>
      </c>
      <c r="EC364" s="34" t="e">
        <f t="shared" si="548"/>
        <v>#REF!</v>
      </c>
      <c r="ED364" s="34" t="e">
        <f t="shared" si="549"/>
        <v>#REF!</v>
      </c>
      <c r="EE364" s="59" t="e">
        <f t="shared" si="550"/>
        <v>#REF!</v>
      </c>
      <c r="EF364" s="59" t="e">
        <f t="shared" si="551"/>
        <v>#REF!</v>
      </c>
      <c r="EG364" s="59" t="e">
        <f t="shared" si="552"/>
        <v>#REF!</v>
      </c>
      <c r="EH364" s="59" t="e">
        <f t="shared" si="553"/>
        <v>#REF!</v>
      </c>
      <c r="EI364" s="14" t="e">
        <f t="shared" si="554"/>
        <v>#REF!</v>
      </c>
      <c r="EJ364" s="14" t="e">
        <f t="shared" si="555"/>
        <v>#REF!</v>
      </c>
      <c r="EK364" s="14" t="e">
        <f t="shared" si="556"/>
        <v>#REF!</v>
      </c>
      <c r="EL364" s="14" t="e">
        <f t="shared" si="557"/>
        <v>#REF!</v>
      </c>
      <c r="EM364" t="e">
        <f t="shared" si="558"/>
        <v>#REF!</v>
      </c>
      <c r="EN364" s="34" t="e">
        <f t="shared" si="559"/>
        <v>#REF!</v>
      </c>
      <c r="EO364" s="34" t="e">
        <f t="shared" si="560"/>
        <v>#REF!</v>
      </c>
      <c r="EP364" s="34" t="e">
        <f t="shared" si="561"/>
        <v>#REF!</v>
      </c>
      <c r="EQ364" s="34" t="e">
        <f t="shared" si="562"/>
        <v>#REF!</v>
      </c>
      <c r="ER364" s="59" t="e">
        <f t="shared" si="563"/>
        <v>#REF!</v>
      </c>
      <c r="ES364" s="59" t="e">
        <f t="shared" si="564"/>
        <v>#REF!</v>
      </c>
      <c r="ET364" s="59" t="e">
        <f t="shared" si="565"/>
        <v>#REF!</v>
      </c>
      <c r="EU364" s="59" t="e">
        <f t="shared" si="566"/>
        <v>#REF!</v>
      </c>
      <c r="EV364" s="14" t="e">
        <f t="shared" si="567"/>
        <v>#REF!</v>
      </c>
      <c r="EW364" s="14" t="e">
        <f t="shared" si="568"/>
        <v>#REF!</v>
      </c>
      <c r="EX364" s="14" t="e">
        <f t="shared" si="569"/>
        <v>#REF!</v>
      </c>
      <c r="EY364" s="14" t="e">
        <f t="shared" si="570"/>
        <v>#REF!</v>
      </c>
    </row>
    <row r="365" spans="1:155" x14ac:dyDescent="0.2">
      <c r="A365" s="17">
        <v>30124462</v>
      </c>
      <c r="B365" t="s">
        <v>62</v>
      </c>
      <c r="C365" t="s">
        <v>2539</v>
      </c>
      <c r="D365" t="s">
        <v>2540</v>
      </c>
      <c r="E365" t="s">
        <v>2541</v>
      </c>
      <c r="F365" t="s">
        <v>66</v>
      </c>
      <c r="G365" t="s">
        <v>42</v>
      </c>
      <c r="H365" t="s">
        <v>2542</v>
      </c>
      <c r="I365" t="s">
        <v>68</v>
      </c>
      <c r="J365" s="19" t="s">
        <v>69</v>
      </c>
      <c r="K365" t="s">
        <v>70</v>
      </c>
      <c r="L365">
        <v>1966</v>
      </c>
      <c r="M365">
        <f t="shared" si="479"/>
        <v>1966</v>
      </c>
      <c r="N365">
        <v>53</v>
      </c>
      <c r="O365" s="19">
        <f t="shared" si="480"/>
        <v>53</v>
      </c>
      <c r="P365" t="s">
        <v>80</v>
      </c>
      <c r="Q365" s="19" t="str">
        <f t="shared" si="481"/>
        <v>50-60</v>
      </c>
      <c r="R365" s="23">
        <v>302</v>
      </c>
      <c r="S365" s="15">
        <f t="shared" si="482"/>
        <v>0.30199999999999999</v>
      </c>
      <c r="T365">
        <v>30384617</v>
      </c>
      <c r="U365" t="s">
        <v>45</v>
      </c>
      <c r="V365" t="s">
        <v>46</v>
      </c>
      <c r="W365" t="s">
        <v>47</v>
      </c>
      <c r="X365" t="s">
        <v>48</v>
      </c>
      <c r="Y365" t="s">
        <v>175</v>
      </c>
      <c r="Z365" t="s">
        <v>2543</v>
      </c>
      <c r="AA365" t="s">
        <v>2544</v>
      </c>
      <c r="AB365" t="s">
        <v>240</v>
      </c>
      <c r="AC365">
        <v>1966</v>
      </c>
      <c r="AD365">
        <v>106</v>
      </c>
      <c r="AE365" t="str">
        <f t="shared" si="483"/>
        <v>&gt;80</v>
      </c>
      <c r="AF365">
        <v>-37.690704160000003</v>
      </c>
      <c r="AG365">
        <v>144.98456543</v>
      </c>
      <c r="AH365" t="s">
        <v>75</v>
      </c>
      <c r="AI365" t="s">
        <v>76</v>
      </c>
      <c r="AJ365" s="33" t="s">
        <v>722</v>
      </c>
      <c r="AL365" t="s">
        <v>48</v>
      </c>
      <c r="AM365" t="s">
        <v>86</v>
      </c>
      <c r="AN365">
        <v>220</v>
      </c>
      <c r="AO365" s="70">
        <v>4</v>
      </c>
      <c r="AP365">
        <v>2</v>
      </c>
      <c r="AQ365">
        <v>0</v>
      </c>
      <c r="AR365">
        <v>2</v>
      </c>
      <c r="AS365" s="82" t="str">
        <f t="shared" si="484"/>
        <v>Gw-0-2</v>
      </c>
      <c r="AT365" s="14">
        <f t="shared" si="485"/>
        <v>51448</v>
      </c>
      <c r="AU365" s="81">
        <f>VLOOKUP(C365,Bushfire_Vlookup!$F$2:$H$12575,3,FALSE)</f>
        <v>318.93807700000002</v>
      </c>
      <c r="AV365" s="14">
        <f>VLOOKUP(AS365,Safety_collateral_Vlookup!$J$3:$L$20,2,FALSE)</f>
        <v>93570.139925214826</v>
      </c>
      <c r="AW365" s="14">
        <f>VLOOKUP(AS365,Safety_collateral_Vlookup!$J$3:$L$20,3,FALSE)</f>
        <v>550000</v>
      </c>
      <c r="AX365" s="48">
        <f t="shared" si="486"/>
        <v>741924.66222836322</v>
      </c>
      <c r="AY365" s="49">
        <f t="shared" si="571"/>
        <v>22952</v>
      </c>
      <c r="AZ365" s="14">
        <v>76000</v>
      </c>
      <c r="BA365" s="16">
        <f t="shared" si="488"/>
        <v>32.32505499426469</v>
      </c>
      <c r="BB365" t="e">
        <f>IF(BA365&lt;=#REF!,#REF!,IF(BA365&lt;=#REF!,#REF!,IF(BA365&lt;=#REF!,#REF!,IF(BA365&lt;=#REF!,#REF!,#REF!))))</f>
        <v>#REF!</v>
      </c>
      <c r="BC365" s="51">
        <v>5</v>
      </c>
      <c r="BD365" s="21">
        <v>70</v>
      </c>
      <c r="BE365" s="21">
        <v>6.4399999999999999E-2</v>
      </c>
      <c r="BF365" s="26">
        <f t="shared" si="489"/>
        <v>1497.0715776925622</v>
      </c>
      <c r="BG365" s="21">
        <v>7</v>
      </c>
      <c r="BH365" s="21">
        <f t="shared" si="490"/>
        <v>54.6</v>
      </c>
      <c r="BI365" s="28">
        <f t="shared" si="491"/>
        <v>2.2519960070400004E-2</v>
      </c>
      <c r="BJ365" s="27">
        <f t="shared" si="492"/>
        <v>2.2519960070400004E-2</v>
      </c>
      <c r="BK365" s="28">
        <f t="shared" si="493"/>
        <v>0.34525945935897445</v>
      </c>
      <c r="BL365" s="35">
        <f t="shared" si="494"/>
        <v>11.160531011068944</v>
      </c>
      <c r="BM365" s="21" t="str">
        <f t="shared" si="495"/>
        <v>Cr5</v>
      </c>
      <c r="BN365" s="51">
        <v>5</v>
      </c>
      <c r="BO365" s="21">
        <v>1</v>
      </c>
      <c r="BP365" s="50" t="s">
        <v>5497</v>
      </c>
      <c r="BQ365" s="14">
        <v>51448</v>
      </c>
      <c r="BR365">
        <f>IFERROR(VLOOKUP(AO365,'Model Failure data- Lines'!$A$37:$E$41,3,FALSE),'Model Failure data- Lines'!$C$37)</f>
        <v>0.45419999999999999</v>
      </c>
      <c r="BS365" s="14">
        <f t="shared" si="496"/>
        <v>336982.18158412259</v>
      </c>
      <c r="BT365" s="34">
        <f t="shared" si="478"/>
        <v>20472.046075091323</v>
      </c>
      <c r="BU365" s="34">
        <f t="shared" si="497"/>
        <v>16.460600975011207</v>
      </c>
      <c r="BV365" s="54">
        <f t="shared" si="498"/>
        <v>316510.13550903124</v>
      </c>
      <c r="BW365">
        <f>IFERROR(VLOOKUP(AO365,'Model Failure data- Lines'!$A$37:$E$41,4,FALSE),'Model Failure data- Lines'!$D$37)</f>
        <v>0.40249999999999997</v>
      </c>
      <c r="BX365" s="14">
        <f t="shared" si="499"/>
        <v>298624.67654691619</v>
      </c>
      <c r="BY365" s="34">
        <f t="shared" si="500"/>
        <v>18260.050126379487</v>
      </c>
      <c r="BZ365" s="71">
        <f t="shared" si="501"/>
        <v>16.353989966079354</v>
      </c>
      <c r="CA365" s="71">
        <f t="shared" si="502"/>
        <v>280364.62642053672</v>
      </c>
      <c r="CB365" s="56">
        <v>1</v>
      </c>
      <c r="CC365">
        <f>IFERROR(VLOOKUP(AO365,'Model Failure data- Lines'!$A$37:$E$41,5,FALSE),'Model Failure data- Lines'!$E$37)</f>
        <v>0.28349999999999997</v>
      </c>
      <c r="CD365" s="14">
        <f t="shared" si="503"/>
        <v>210335.64174174095</v>
      </c>
      <c r="CE365" s="34">
        <f t="shared" si="504"/>
        <v>14527.249504090772</v>
      </c>
      <c r="CF365" s="34">
        <f t="shared" si="505"/>
        <v>14.478696857413505</v>
      </c>
      <c r="CG365" s="54">
        <f t="shared" si="506"/>
        <v>195808.39223765017</v>
      </c>
      <c r="CH365" t="e">
        <f>IFERROR(VLOOKUP(AO365,'Model Failure data- Lines'!#REF!,3,FALSE),'Model Failure data- Lines'!#REF!)</f>
        <v>#REF!</v>
      </c>
      <c r="CI365" s="14" t="e">
        <f t="shared" si="507"/>
        <v>#REF!</v>
      </c>
      <c r="CJ365" s="34">
        <f t="shared" si="508"/>
        <v>19636.24176345018</v>
      </c>
      <c r="CK365" s="34" t="e">
        <f t="shared" si="509"/>
        <v>#REF!</v>
      </c>
      <c r="CL365" s="54" t="e">
        <f t="shared" si="510"/>
        <v>#REF!</v>
      </c>
      <c r="CM365" t="e">
        <f>IFERROR(VLOOKUP(AO365,'Model Failure data- Lines'!#REF!,4,FALSE),'Model Failure data- Lines'!#REF!)</f>
        <v>#REF!</v>
      </c>
      <c r="CN365" s="14" t="e">
        <f t="shared" si="511"/>
        <v>#REF!</v>
      </c>
      <c r="CO365" s="34">
        <f t="shared" si="512"/>
        <v>16799.494187550757</v>
      </c>
      <c r="CP365" s="34" t="e">
        <f t="shared" si="513"/>
        <v>#REF!</v>
      </c>
      <c r="CQ365" s="54" t="e">
        <f t="shared" si="514"/>
        <v>#REF!</v>
      </c>
      <c r="CR365" t="e">
        <f>IFERROR(VLOOKUP(AO365,'Model Failure data- Lines'!#REF!,5,FALSE),'Model Failure data- Lines'!#REF!)</f>
        <v>#REF!</v>
      </c>
      <c r="CS365" s="14" t="e">
        <f t="shared" si="515"/>
        <v>#REF!</v>
      </c>
      <c r="CT365" s="34">
        <f t="shared" si="516"/>
        <v>12296.227124326932</v>
      </c>
      <c r="CU365" s="34" t="e">
        <f t="shared" si="517"/>
        <v>#REF!</v>
      </c>
      <c r="CV365" s="54" t="e">
        <f t="shared" si="518"/>
        <v>#REF!</v>
      </c>
      <c r="CW365" t="s">
        <v>240</v>
      </c>
      <c r="CY365">
        <v>1</v>
      </c>
      <c r="CZ365">
        <f t="shared" si="519"/>
        <v>280364.62642053672</v>
      </c>
      <c r="DA365" s="34">
        <f t="shared" si="520"/>
        <v>22095.243939999997</v>
      </c>
      <c r="DB365" s="34">
        <f t="shared" si="521"/>
        <v>136.97353858399748</v>
      </c>
      <c r="DC365" s="34">
        <f t="shared" si="522"/>
        <v>40185.334068332195</v>
      </c>
      <c r="DD365" s="9">
        <f t="shared" si="523"/>
        <v>236207.12499999997</v>
      </c>
      <c r="DE365" s="59">
        <f t="shared" si="524"/>
        <v>7.3990013804263316E-2</v>
      </c>
      <c r="DF365" s="59">
        <f t="shared" si="525"/>
        <v>4.5868124552820704E-4</v>
      </c>
      <c r="DG365" s="59">
        <f t="shared" si="526"/>
        <v>0.1345680287811673</v>
      </c>
      <c r="DH365" s="59">
        <f t="shared" si="527"/>
        <v>0.79098327616904107</v>
      </c>
      <c r="DI365" s="14">
        <f t="shared" si="528"/>
        <v>20744.182579082637</v>
      </c>
      <c r="DJ365" s="14">
        <f t="shared" si="529"/>
        <v>128.59799604862224</v>
      </c>
      <c r="DK365" s="14">
        <f t="shared" si="530"/>
        <v>37728.115117379995</v>
      </c>
      <c r="DL365" s="14">
        <f t="shared" si="531"/>
        <v>221763.7307280254</v>
      </c>
      <c r="DM365">
        <f t="shared" si="532"/>
        <v>195808.3922376502</v>
      </c>
      <c r="DN365" s="34">
        <f t="shared" si="533"/>
        <v>15562.737035999997</v>
      </c>
      <c r="DO365" s="34">
        <f t="shared" si="534"/>
        <v>96.477014133076494</v>
      </c>
      <c r="DP365" s="34">
        <f t="shared" si="535"/>
        <v>28304.45269160789</v>
      </c>
      <c r="DQ365" s="9">
        <f t="shared" si="536"/>
        <v>166371.97499999998</v>
      </c>
      <c r="DR365" s="59">
        <f t="shared" si="537"/>
        <v>7.3990013804263316E-2</v>
      </c>
      <c r="DS365" s="59">
        <f t="shared" si="538"/>
        <v>4.5868124552820715E-4</v>
      </c>
      <c r="DT365" s="59">
        <f t="shared" si="539"/>
        <v>0.1345680287811673</v>
      </c>
      <c r="DU365" s="59">
        <f t="shared" si="540"/>
        <v>0.79098327616904107</v>
      </c>
      <c r="DV365" s="14">
        <f t="shared" si="541"/>
        <v>14487.865644654345</v>
      </c>
      <c r="DW365" s="14">
        <f t="shared" si="542"/>
        <v>89.81363723644111</v>
      </c>
      <c r="DX365" s="14">
        <f t="shared" si="543"/>
        <v>26349.549362230202</v>
      </c>
      <c r="DY365" s="14">
        <f t="shared" si="544"/>
        <v>154881.16359352917</v>
      </c>
      <c r="DZ365" s="34" t="e">
        <f t="shared" si="545"/>
        <v>#REF!</v>
      </c>
      <c r="EA365" s="34" t="e">
        <f t="shared" si="546"/>
        <v>#REF!</v>
      </c>
      <c r="EB365" s="34" t="e">
        <f t="shared" si="547"/>
        <v>#REF!</v>
      </c>
      <c r="EC365" s="34" t="e">
        <f t="shared" si="548"/>
        <v>#REF!</v>
      </c>
      <c r="ED365" s="34" t="e">
        <f t="shared" si="549"/>
        <v>#REF!</v>
      </c>
      <c r="EE365" s="59" t="e">
        <f t="shared" si="550"/>
        <v>#REF!</v>
      </c>
      <c r="EF365" s="59" t="e">
        <f t="shared" si="551"/>
        <v>#REF!</v>
      </c>
      <c r="EG365" s="59" t="e">
        <f t="shared" si="552"/>
        <v>#REF!</v>
      </c>
      <c r="EH365" s="59" t="e">
        <f t="shared" si="553"/>
        <v>#REF!</v>
      </c>
      <c r="EI365" s="14" t="e">
        <f t="shared" si="554"/>
        <v>#REF!</v>
      </c>
      <c r="EJ365" s="14" t="e">
        <f t="shared" si="555"/>
        <v>#REF!</v>
      </c>
      <c r="EK365" s="14" t="e">
        <f t="shared" si="556"/>
        <v>#REF!</v>
      </c>
      <c r="EL365" s="14" t="e">
        <f t="shared" si="557"/>
        <v>#REF!</v>
      </c>
      <c r="EM365" t="e">
        <f t="shared" si="558"/>
        <v>#REF!</v>
      </c>
      <c r="EN365" s="34" t="e">
        <f t="shared" si="559"/>
        <v>#REF!</v>
      </c>
      <c r="EO365" s="34" t="e">
        <f t="shared" si="560"/>
        <v>#REF!</v>
      </c>
      <c r="EP365" s="34" t="e">
        <f t="shared" si="561"/>
        <v>#REF!</v>
      </c>
      <c r="EQ365" s="34" t="e">
        <f t="shared" si="562"/>
        <v>#REF!</v>
      </c>
      <c r="ER365" s="59" t="e">
        <f t="shared" si="563"/>
        <v>#REF!</v>
      </c>
      <c r="ES365" s="59" t="e">
        <f t="shared" si="564"/>
        <v>#REF!</v>
      </c>
      <c r="ET365" s="59" t="e">
        <f t="shared" si="565"/>
        <v>#REF!</v>
      </c>
      <c r="EU365" s="59" t="e">
        <f t="shared" si="566"/>
        <v>#REF!</v>
      </c>
      <c r="EV365" s="14" t="e">
        <f t="shared" si="567"/>
        <v>#REF!</v>
      </c>
      <c r="EW365" s="14" t="e">
        <f t="shared" si="568"/>
        <v>#REF!</v>
      </c>
      <c r="EX365" s="14" t="e">
        <f t="shared" si="569"/>
        <v>#REF!</v>
      </c>
      <c r="EY365" s="14" t="e">
        <f t="shared" si="570"/>
        <v>#REF!</v>
      </c>
    </row>
    <row r="366" spans="1:155" x14ac:dyDescent="0.2">
      <c r="A366" s="17">
        <v>30287149</v>
      </c>
      <c r="B366" t="s">
        <v>62</v>
      </c>
      <c r="C366" t="s">
        <v>2539</v>
      </c>
      <c r="D366" t="s">
        <v>2540</v>
      </c>
      <c r="E366" t="s">
        <v>2541</v>
      </c>
      <c r="F366" t="s">
        <v>66</v>
      </c>
      <c r="G366" t="s">
        <v>42</v>
      </c>
      <c r="H366" t="s">
        <v>4360</v>
      </c>
      <c r="I366" t="s">
        <v>68</v>
      </c>
      <c r="J366" s="19" t="s">
        <v>69</v>
      </c>
      <c r="K366" t="s">
        <v>70</v>
      </c>
      <c r="L366">
        <v>1966</v>
      </c>
      <c r="M366">
        <f t="shared" si="479"/>
        <v>1966</v>
      </c>
      <c r="N366">
        <v>53</v>
      </c>
      <c r="O366" s="19">
        <f t="shared" si="480"/>
        <v>53</v>
      </c>
      <c r="P366" t="s">
        <v>80</v>
      </c>
      <c r="Q366" s="19" t="str">
        <f t="shared" si="481"/>
        <v>50-60</v>
      </c>
      <c r="R366" s="23">
        <v>302</v>
      </c>
      <c r="S366" s="15">
        <f t="shared" si="482"/>
        <v>0.30199999999999999</v>
      </c>
      <c r="T366">
        <v>30384617</v>
      </c>
      <c r="U366" t="s">
        <v>45</v>
      </c>
      <c r="V366" t="s">
        <v>46</v>
      </c>
      <c r="W366" t="s">
        <v>47</v>
      </c>
      <c r="X366" t="s">
        <v>48</v>
      </c>
      <c r="Y366" t="s">
        <v>175</v>
      </c>
      <c r="Z366" t="s">
        <v>2543</v>
      </c>
      <c r="AA366" t="s">
        <v>2544</v>
      </c>
      <c r="AB366" t="s">
        <v>240</v>
      </c>
      <c r="AC366">
        <v>1966</v>
      </c>
      <c r="AD366">
        <v>106</v>
      </c>
      <c r="AE366" t="str">
        <f t="shared" si="483"/>
        <v>&gt;80</v>
      </c>
      <c r="AF366">
        <v>-37.690704160000003</v>
      </c>
      <c r="AG366">
        <v>144.98456543</v>
      </c>
      <c r="AH366" t="s">
        <v>75</v>
      </c>
      <c r="AI366" t="s">
        <v>76</v>
      </c>
      <c r="AJ366" s="33" t="s">
        <v>722</v>
      </c>
      <c r="AL366" t="s">
        <v>78</v>
      </c>
      <c r="AM366" t="s">
        <v>79</v>
      </c>
      <c r="AN366">
        <v>220</v>
      </c>
      <c r="AO366" s="69">
        <v>4</v>
      </c>
      <c r="AP366">
        <v>2</v>
      </c>
      <c r="AQ366">
        <v>0</v>
      </c>
      <c r="AR366">
        <v>2</v>
      </c>
      <c r="AS366" s="82" t="str">
        <f t="shared" si="484"/>
        <v>Gw-0-2</v>
      </c>
      <c r="AT366" s="14">
        <f t="shared" si="485"/>
        <v>51448</v>
      </c>
      <c r="AU366" s="81">
        <f>VLOOKUP(C366,Bushfire_Vlookup!$F$2:$H$12575,3,FALSE)</f>
        <v>318.93807700000002</v>
      </c>
      <c r="AV366" s="14">
        <f>VLOOKUP(AS366,Safety_collateral_Vlookup!$J$3:$L$20,2,FALSE)</f>
        <v>93570.139925214826</v>
      </c>
      <c r="AW366" s="14">
        <f>VLOOKUP(AS366,Safety_collateral_Vlookup!$J$3:$L$20,3,FALSE)</f>
        <v>550000</v>
      </c>
      <c r="AX366" s="48">
        <f t="shared" si="486"/>
        <v>741924.66222836322</v>
      </c>
      <c r="AY366" s="49">
        <f t="shared" si="571"/>
        <v>22952</v>
      </c>
      <c r="AZ366" s="14">
        <v>76000</v>
      </c>
      <c r="BA366" s="16">
        <f t="shared" si="488"/>
        <v>32.32505499426469</v>
      </c>
      <c r="BB366" t="e">
        <f>IF(BA366&lt;=#REF!,#REF!,IF(BA366&lt;=#REF!,#REF!,IF(BA366&lt;=#REF!,#REF!,IF(BA366&lt;=#REF!,#REF!,#REF!))))</f>
        <v>#REF!</v>
      </c>
      <c r="BC366" s="51">
        <v>5</v>
      </c>
      <c r="BD366" s="21">
        <v>70</v>
      </c>
      <c r="BE366" s="21">
        <v>6.4399999999999999E-2</v>
      </c>
      <c r="BF366" s="26">
        <f t="shared" si="489"/>
        <v>1497.0715776925622</v>
      </c>
      <c r="BG366" s="21">
        <v>7</v>
      </c>
      <c r="BH366" s="21">
        <f t="shared" si="490"/>
        <v>54.6</v>
      </c>
      <c r="BI366" s="28">
        <f t="shared" si="491"/>
        <v>2.2519960070400004E-2</v>
      </c>
      <c r="BJ366" s="27">
        <f t="shared" si="492"/>
        <v>2.2519960070400004E-2</v>
      </c>
      <c r="BK366" s="28">
        <f t="shared" si="493"/>
        <v>0.34525945935897445</v>
      </c>
      <c r="BL366" s="35">
        <f t="shared" si="494"/>
        <v>11.160531011068944</v>
      </c>
      <c r="BM366" s="21" t="str">
        <f t="shared" si="495"/>
        <v>Cr5</v>
      </c>
      <c r="BN366" s="51">
        <v>5</v>
      </c>
      <c r="BO366" s="21">
        <v>1</v>
      </c>
      <c r="BP366" s="50" t="s">
        <v>5497</v>
      </c>
      <c r="BQ366" s="14">
        <v>51448</v>
      </c>
      <c r="BR366">
        <f>IFERROR(VLOOKUP(AO366,'Model Failure data- Lines'!$A$37:$E$41,3,FALSE),'Model Failure data- Lines'!$C$37)</f>
        <v>0.45419999999999999</v>
      </c>
      <c r="BS366" s="14">
        <f t="shared" si="496"/>
        <v>336982.18158412259</v>
      </c>
      <c r="BT366" s="34">
        <f t="shared" si="478"/>
        <v>20472.046075091323</v>
      </c>
      <c r="BU366" s="34">
        <f t="shared" si="497"/>
        <v>16.460600975011207</v>
      </c>
      <c r="BV366" s="54">
        <f t="shared" si="498"/>
        <v>316510.13550903124</v>
      </c>
      <c r="BW366">
        <f>IFERROR(VLOOKUP(AO366,'Model Failure data- Lines'!$A$37:$E$41,4,FALSE),'Model Failure data- Lines'!$D$37)</f>
        <v>0.40249999999999997</v>
      </c>
      <c r="BX366" s="14">
        <f t="shared" si="499"/>
        <v>298624.67654691619</v>
      </c>
      <c r="BY366" s="34">
        <f t="shared" si="500"/>
        <v>18260.050126379487</v>
      </c>
      <c r="BZ366" s="71">
        <f t="shared" si="501"/>
        <v>16.353989966079354</v>
      </c>
      <c r="CA366" s="71">
        <f t="shared" si="502"/>
        <v>280364.62642053672</v>
      </c>
      <c r="CB366" s="56">
        <v>1</v>
      </c>
      <c r="CC366">
        <f>IFERROR(VLOOKUP(AO366,'Model Failure data- Lines'!$A$37:$E$41,5,FALSE),'Model Failure data- Lines'!$E$37)</f>
        <v>0.28349999999999997</v>
      </c>
      <c r="CD366" s="14">
        <f t="shared" si="503"/>
        <v>210335.64174174095</v>
      </c>
      <c r="CE366" s="34">
        <f t="shared" si="504"/>
        <v>14527.249504090772</v>
      </c>
      <c r="CF366" s="34">
        <f t="shared" si="505"/>
        <v>14.478696857413505</v>
      </c>
      <c r="CG366" s="54">
        <f t="shared" si="506"/>
        <v>195808.39223765017</v>
      </c>
      <c r="CH366" t="e">
        <f>IFERROR(VLOOKUP(AO366,'Model Failure data- Lines'!#REF!,3,FALSE),'Model Failure data- Lines'!#REF!)</f>
        <v>#REF!</v>
      </c>
      <c r="CI366" s="14" t="e">
        <f t="shared" si="507"/>
        <v>#REF!</v>
      </c>
      <c r="CJ366" s="34">
        <f t="shared" si="508"/>
        <v>19636.24176345018</v>
      </c>
      <c r="CK366" s="34" t="e">
        <f t="shared" si="509"/>
        <v>#REF!</v>
      </c>
      <c r="CL366" s="54" t="e">
        <f t="shared" si="510"/>
        <v>#REF!</v>
      </c>
      <c r="CM366" t="e">
        <f>IFERROR(VLOOKUP(AO366,'Model Failure data- Lines'!#REF!,4,FALSE),'Model Failure data- Lines'!#REF!)</f>
        <v>#REF!</v>
      </c>
      <c r="CN366" s="14" t="e">
        <f t="shared" si="511"/>
        <v>#REF!</v>
      </c>
      <c r="CO366" s="34">
        <f t="shared" si="512"/>
        <v>16799.494187550757</v>
      </c>
      <c r="CP366" s="34" t="e">
        <f t="shared" si="513"/>
        <v>#REF!</v>
      </c>
      <c r="CQ366" s="54" t="e">
        <f t="shared" si="514"/>
        <v>#REF!</v>
      </c>
      <c r="CR366" t="e">
        <f>IFERROR(VLOOKUP(AO366,'Model Failure data- Lines'!#REF!,5,FALSE),'Model Failure data- Lines'!#REF!)</f>
        <v>#REF!</v>
      </c>
      <c r="CS366" s="14" t="e">
        <f t="shared" si="515"/>
        <v>#REF!</v>
      </c>
      <c r="CT366" s="34">
        <f t="shared" si="516"/>
        <v>12296.227124326932</v>
      </c>
      <c r="CU366" s="34" t="e">
        <f t="shared" si="517"/>
        <v>#REF!</v>
      </c>
      <c r="CV366" s="54" t="e">
        <f t="shared" si="518"/>
        <v>#REF!</v>
      </c>
      <c r="CW366" t="s">
        <v>240</v>
      </c>
      <c r="CY366">
        <v>1</v>
      </c>
      <c r="CZ366">
        <f t="shared" si="519"/>
        <v>280364.62642053672</v>
      </c>
      <c r="DA366" s="34">
        <f t="shared" si="520"/>
        <v>22095.243939999997</v>
      </c>
      <c r="DB366" s="34">
        <f t="shared" si="521"/>
        <v>136.97353858399748</v>
      </c>
      <c r="DC366" s="34">
        <f t="shared" si="522"/>
        <v>40185.334068332195</v>
      </c>
      <c r="DD366" s="9">
        <f t="shared" si="523"/>
        <v>236207.12499999997</v>
      </c>
      <c r="DE366" s="59">
        <f t="shared" si="524"/>
        <v>7.3990013804263316E-2</v>
      </c>
      <c r="DF366" s="59">
        <f t="shared" si="525"/>
        <v>4.5868124552820704E-4</v>
      </c>
      <c r="DG366" s="59">
        <f t="shared" si="526"/>
        <v>0.1345680287811673</v>
      </c>
      <c r="DH366" s="59">
        <f t="shared" si="527"/>
        <v>0.79098327616904107</v>
      </c>
      <c r="DI366" s="14">
        <f t="shared" si="528"/>
        <v>20744.182579082637</v>
      </c>
      <c r="DJ366" s="14">
        <f t="shared" si="529"/>
        <v>128.59799604862224</v>
      </c>
      <c r="DK366" s="14">
        <f t="shared" si="530"/>
        <v>37728.115117379995</v>
      </c>
      <c r="DL366" s="14">
        <f t="shared" si="531"/>
        <v>221763.7307280254</v>
      </c>
      <c r="DM366">
        <f t="shared" si="532"/>
        <v>195808.3922376502</v>
      </c>
      <c r="DN366" s="34">
        <f t="shared" si="533"/>
        <v>15562.737035999997</v>
      </c>
      <c r="DO366" s="34">
        <f t="shared" si="534"/>
        <v>96.477014133076494</v>
      </c>
      <c r="DP366" s="34">
        <f t="shared" si="535"/>
        <v>28304.45269160789</v>
      </c>
      <c r="DQ366" s="9">
        <f t="shared" si="536"/>
        <v>166371.97499999998</v>
      </c>
      <c r="DR366" s="59">
        <f t="shared" si="537"/>
        <v>7.3990013804263316E-2</v>
      </c>
      <c r="DS366" s="59">
        <f t="shared" si="538"/>
        <v>4.5868124552820715E-4</v>
      </c>
      <c r="DT366" s="59">
        <f t="shared" si="539"/>
        <v>0.1345680287811673</v>
      </c>
      <c r="DU366" s="59">
        <f t="shared" si="540"/>
        <v>0.79098327616904107</v>
      </c>
      <c r="DV366" s="14">
        <f t="shared" si="541"/>
        <v>14487.865644654345</v>
      </c>
      <c r="DW366" s="14">
        <f t="shared" si="542"/>
        <v>89.81363723644111</v>
      </c>
      <c r="DX366" s="14">
        <f t="shared" si="543"/>
        <v>26349.549362230202</v>
      </c>
      <c r="DY366" s="14">
        <f t="shared" si="544"/>
        <v>154881.16359352917</v>
      </c>
      <c r="DZ366" s="34" t="e">
        <f t="shared" si="545"/>
        <v>#REF!</v>
      </c>
      <c r="EA366" s="34" t="e">
        <f t="shared" si="546"/>
        <v>#REF!</v>
      </c>
      <c r="EB366" s="34" t="e">
        <f t="shared" si="547"/>
        <v>#REF!</v>
      </c>
      <c r="EC366" s="34" t="e">
        <f t="shared" si="548"/>
        <v>#REF!</v>
      </c>
      <c r="ED366" s="34" t="e">
        <f t="shared" si="549"/>
        <v>#REF!</v>
      </c>
      <c r="EE366" s="59" t="e">
        <f t="shared" si="550"/>
        <v>#REF!</v>
      </c>
      <c r="EF366" s="59" t="e">
        <f t="shared" si="551"/>
        <v>#REF!</v>
      </c>
      <c r="EG366" s="59" t="e">
        <f t="shared" si="552"/>
        <v>#REF!</v>
      </c>
      <c r="EH366" s="59" t="e">
        <f t="shared" si="553"/>
        <v>#REF!</v>
      </c>
      <c r="EI366" s="14" t="e">
        <f t="shared" si="554"/>
        <v>#REF!</v>
      </c>
      <c r="EJ366" s="14" t="e">
        <f t="shared" si="555"/>
        <v>#REF!</v>
      </c>
      <c r="EK366" s="14" t="e">
        <f t="shared" si="556"/>
        <v>#REF!</v>
      </c>
      <c r="EL366" s="14" t="e">
        <f t="shared" si="557"/>
        <v>#REF!</v>
      </c>
      <c r="EM366" t="e">
        <f t="shared" si="558"/>
        <v>#REF!</v>
      </c>
      <c r="EN366" s="34" t="e">
        <f t="shared" si="559"/>
        <v>#REF!</v>
      </c>
      <c r="EO366" s="34" t="e">
        <f t="shared" si="560"/>
        <v>#REF!</v>
      </c>
      <c r="EP366" s="34" t="e">
        <f t="shared" si="561"/>
        <v>#REF!</v>
      </c>
      <c r="EQ366" s="34" t="e">
        <f t="shared" si="562"/>
        <v>#REF!</v>
      </c>
      <c r="ER366" s="59" t="e">
        <f t="shared" si="563"/>
        <v>#REF!</v>
      </c>
      <c r="ES366" s="59" t="e">
        <f t="shared" si="564"/>
        <v>#REF!</v>
      </c>
      <c r="ET366" s="59" t="e">
        <f t="shared" si="565"/>
        <v>#REF!</v>
      </c>
      <c r="EU366" s="59" t="e">
        <f t="shared" si="566"/>
        <v>#REF!</v>
      </c>
      <c r="EV366" s="14" t="e">
        <f t="shared" si="567"/>
        <v>#REF!</v>
      </c>
      <c r="EW366" s="14" t="e">
        <f t="shared" si="568"/>
        <v>#REF!</v>
      </c>
      <c r="EX366" s="14" t="e">
        <f t="shared" si="569"/>
        <v>#REF!</v>
      </c>
      <c r="EY366" s="14" t="e">
        <f t="shared" si="570"/>
        <v>#REF!</v>
      </c>
    </row>
    <row r="367" spans="1:155" x14ac:dyDescent="0.2">
      <c r="A367" s="17">
        <v>30340709</v>
      </c>
      <c r="B367" t="s">
        <v>62</v>
      </c>
      <c r="C367" t="s">
        <v>1911</v>
      </c>
      <c r="D367" t="s">
        <v>1912</v>
      </c>
      <c r="E367" t="s">
        <v>472</v>
      </c>
      <c r="F367" t="s">
        <v>66</v>
      </c>
      <c r="G367" t="s">
        <v>42</v>
      </c>
      <c r="H367" t="s">
        <v>4776</v>
      </c>
      <c r="I367" t="s">
        <v>68</v>
      </c>
      <c r="J367" s="19" t="s">
        <v>69</v>
      </c>
      <c r="K367" t="s">
        <v>70</v>
      </c>
      <c r="L367">
        <v>1966</v>
      </c>
      <c r="M367">
        <f t="shared" si="479"/>
        <v>1966</v>
      </c>
      <c r="N367">
        <v>53</v>
      </c>
      <c r="O367" s="19">
        <f t="shared" si="480"/>
        <v>53</v>
      </c>
      <c r="P367" t="s">
        <v>80</v>
      </c>
      <c r="Q367" s="19" t="str">
        <f t="shared" si="481"/>
        <v>50-60</v>
      </c>
      <c r="R367" s="23">
        <v>275.8</v>
      </c>
      <c r="S367" s="15">
        <f t="shared" si="482"/>
        <v>0.27579999999999999</v>
      </c>
      <c r="T367">
        <v>30253177</v>
      </c>
      <c r="U367" t="s">
        <v>45</v>
      </c>
      <c r="V367" t="s">
        <v>46</v>
      </c>
      <c r="W367" t="s">
        <v>47</v>
      </c>
      <c r="X367" t="s">
        <v>48</v>
      </c>
      <c r="Y367" t="s">
        <v>175</v>
      </c>
      <c r="Z367" t="s">
        <v>1914</v>
      </c>
      <c r="AA367" t="s">
        <v>1915</v>
      </c>
      <c r="AB367" t="s">
        <v>133</v>
      </c>
      <c r="AC367">
        <v>1966</v>
      </c>
      <c r="AD367">
        <v>106</v>
      </c>
      <c r="AE367" t="str">
        <f t="shared" si="483"/>
        <v>&gt;80</v>
      </c>
      <c r="AF367">
        <v>-37.690922739999998</v>
      </c>
      <c r="AG367">
        <v>144.98114803000001</v>
      </c>
      <c r="AH367" t="s">
        <v>75</v>
      </c>
      <c r="AI367" t="s">
        <v>76</v>
      </c>
      <c r="AJ367" s="33" t="s">
        <v>722</v>
      </c>
      <c r="AL367" t="s">
        <v>48</v>
      </c>
      <c r="AM367" t="s">
        <v>86</v>
      </c>
      <c r="AN367">
        <v>220</v>
      </c>
      <c r="AO367" s="69">
        <v>4</v>
      </c>
      <c r="AP367">
        <v>2</v>
      </c>
      <c r="AQ367">
        <v>0</v>
      </c>
      <c r="AR367">
        <v>2</v>
      </c>
      <c r="AS367" s="82" t="str">
        <f t="shared" si="484"/>
        <v>Gw-0-2</v>
      </c>
      <c r="AT367" s="14">
        <f t="shared" si="485"/>
        <v>51448</v>
      </c>
      <c r="AU367" s="81">
        <f>VLOOKUP(C367,Bushfire_Vlookup!$F$2:$H$12575,3,FALSE)</f>
        <v>375.060228</v>
      </c>
      <c r="AV367" s="14">
        <f>VLOOKUP(AS367,Safety_collateral_Vlookup!$J$3:$L$20,2,FALSE)</f>
        <v>93570.139925214826</v>
      </c>
      <c r="AW367" s="14">
        <f>VLOOKUP(AS367,Safety_collateral_Vlookup!$J$3:$L$20,3,FALSE)</f>
        <v>550000</v>
      </c>
      <c r="AX367" s="48">
        <f t="shared" si="486"/>
        <v>741984.54456348019</v>
      </c>
      <c r="AY367" s="49">
        <f t="shared" si="571"/>
        <v>20960.8</v>
      </c>
      <c r="AZ367" s="14">
        <v>76000</v>
      </c>
      <c r="BA367" s="16">
        <f t="shared" si="488"/>
        <v>35.398674886620746</v>
      </c>
      <c r="BB367" t="e">
        <f>IF(BA367&lt;=#REF!,#REF!,IF(BA367&lt;=#REF!,#REF!,IF(BA367&lt;=#REF!,#REF!,IF(BA367&lt;=#REF!,#REF!,#REF!))))</f>
        <v>#REF!</v>
      </c>
      <c r="BC367" s="51">
        <v>5</v>
      </c>
      <c r="BD367" s="21">
        <v>70</v>
      </c>
      <c r="BE367" s="21">
        <v>6.4399999999999999E-2</v>
      </c>
      <c r="BF367" s="26">
        <f t="shared" si="489"/>
        <v>1367.1931825417505</v>
      </c>
      <c r="BG367" s="21">
        <v>7</v>
      </c>
      <c r="BH367" s="21">
        <f t="shared" si="490"/>
        <v>54.6</v>
      </c>
      <c r="BI367" s="28">
        <f t="shared" si="491"/>
        <v>2.2519960070400004E-2</v>
      </c>
      <c r="BJ367" s="27">
        <f t="shared" si="492"/>
        <v>2.2519960070400004E-2</v>
      </c>
      <c r="BK367" s="28">
        <f t="shared" si="493"/>
        <v>0.3452594593589744</v>
      </c>
      <c r="BL367" s="35">
        <f t="shared" si="494"/>
        <v>12.221727353378784</v>
      </c>
      <c r="BM367" s="21" t="str">
        <f t="shared" si="495"/>
        <v>Cr5</v>
      </c>
      <c r="BN367" s="51">
        <v>5</v>
      </c>
      <c r="BO367" s="21">
        <v>1</v>
      </c>
      <c r="BP367" s="50" t="s">
        <v>5497</v>
      </c>
      <c r="BQ367" s="14">
        <v>51448</v>
      </c>
      <c r="BR367">
        <f>IFERROR(VLOOKUP(AO367,'Model Failure data- Lines'!$A$37:$E$41,3,FALSE),'Model Failure data- Lines'!$C$37)</f>
        <v>0.45419999999999999</v>
      </c>
      <c r="BS367" s="14">
        <f t="shared" si="496"/>
        <v>337009.38014073268</v>
      </c>
      <c r="BT367" s="34">
        <f t="shared" si="478"/>
        <v>18695.994395729093</v>
      </c>
      <c r="BU367" s="34">
        <f t="shared" si="497"/>
        <v>18.025753164416813</v>
      </c>
      <c r="BV367" s="54">
        <f t="shared" si="498"/>
        <v>318313.38574500359</v>
      </c>
      <c r="BW367">
        <f>IFERROR(VLOOKUP(AO367,'Model Failure data- Lines'!$A$37:$E$41,4,FALSE),'Model Failure data- Lines'!$D$37)</f>
        <v>0.40249999999999997</v>
      </c>
      <c r="BX367" s="14">
        <f t="shared" si="499"/>
        <v>298648.77918680076</v>
      </c>
      <c r="BY367" s="34">
        <f t="shared" si="500"/>
        <v>16675.900082302855</v>
      </c>
      <c r="BZ367" s="71">
        <f t="shared" si="501"/>
        <v>17.909005073959339</v>
      </c>
      <c r="CA367" s="71">
        <f t="shared" si="502"/>
        <v>281972.8791044979</v>
      </c>
      <c r="CB367" s="56">
        <v>1</v>
      </c>
      <c r="CC367">
        <f>IFERROR(VLOOKUP(AO367,'Model Failure data- Lines'!$A$37:$E$41,5,FALSE),'Model Failure data- Lines'!$E$37)</f>
        <v>0.28349999999999997</v>
      </c>
      <c r="CD367" s="14">
        <f t="shared" si="503"/>
        <v>210352.61838374662</v>
      </c>
      <c r="CE367" s="34">
        <f t="shared" si="504"/>
        <v>13266.938454398129</v>
      </c>
      <c r="CF367" s="34">
        <f t="shared" si="505"/>
        <v>15.855400181947218</v>
      </c>
      <c r="CG367" s="54">
        <f t="shared" si="506"/>
        <v>197085.67992934849</v>
      </c>
      <c r="CH367" t="e">
        <f>IFERROR(VLOOKUP(AO367,'Model Failure data- Lines'!#REF!,3,FALSE),'Model Failure data- Lines'!#REF!)</f>
        <v>#REF!</v>
      </c>
      <c r="CI367" s="14" t="e">
        <f t="shared" si="507"/>
        <v>#REF!</v>
      </c>
      <c r="CJ367" s="34">
        <f t="shared" si="508"/>
        <v>17932.70025946874</v>
      </c>
      <c r="CK367" s="34" t="e">
        <f t="shared" si="509"/>
        <v>#REF!</v>
      </c>
      <c r="CL367" s="54" t="e">
        <f t="shared" si="510"/>
        <v>#REF!</v>
      </c>
      <c r="CM367" t="e">
        <f>IFERROR(VLOOKUP(AO367,'Model Failure data- Lines'!#REF!,4,FALSE),'Model Failure data- Lines'!#REF!)</f>
        <v>#REF!</v>
      </c>
      <c r="CN367" s="14" t="e">
        <f t="shared" si="511"/>
        <v>#REF!</v>
      </c>
      <c r="CO367" s="34">
        <f t="shared" si="512"/>
        <v>15342.054625584433</v>
      </c>
      <c r="CP367" s="34" t="e">
        <f t="shared" si="513"/>
        <v>#REF!</v>
      </c>
      <c r="CQ367" s="54" t="e">
        <f t="shared" si="514"/>
        <v>#REF!</v>
      </c>
      <c r="CR367" t="e">
        <f>IFERROR(VLOOKUP(AO367,'Model Failure data- Lines'!#REF!,5,FALSE),'Model Failure data- Lines'!#REF!)</f>
        <v>#REF!</v>
      </c>
      <c r="CS367" s="14" t="e">
        <f t="shared" si="515"/>
        <v>#REF!</v>
      </c>
      <c r="CT367" s="34">
        <f t="shared" si="516"/>
        <v>11229.468347315786</v>
      </c>
      <c r="CU367" s="34" t="e">
        <f t="shared" si="517"/>
        <v>#REF!</v>
      </c>
      <c r="CV367" s="54" t="e">
        <f t="shared" si="518"/>
        <v>#REF!</v>
      </c>
      <c r="CW367" t="s">
        <v>133</v>
      </c>
      <c r="CY367">
        <v>1</v>
      </c>
      <c r="CZ367">
        <f t="shared" si="519"/>
        <v>281972.8791044979</v>
      </c>
      <c r="DA367" s="34">
        <f t="shared" si="520"/>
        <v>22095.243939999997</v>
      </c>
      <c r="DB367" s="34">
        <f t="shared" si="521"/>
        <v>161.07617846858997</v>
      </c>
      <c r="DC367" s="34">
        <f t="shared" si="522"/>
        <v>40185.334068332195</v>
      </c>
      <c r="DD367" s="9">
        <f t="shared" si="523"/>
        <v>236207.12499999997</v>
      </c>
      <c r="DE367" s="59">
        <f t="shared" si="524"/>
        <v>7.3984042393087174E-2</v>
      </c>
      <c r="DF367" s="59">
        <f t="shared" si="525"/>
        <v>5.3934986410186867E-4</v>
      </c>
      <c r="DG367" s="59">
        <f t="shared" si="526"/>
        <v>0.13455716838272028</v>
      </c>
      <c r="DH367" s="59">
        <f t="shared" si="527"/>
        <v>0.79091943936009068</v>
      </c>
      <c r="DI367" s="14">
        <f t="shared" si="528"/>
        <v>20861.493441368017</v>
      </c>
      <c r="DJ367" s="14">
        <f t="shared" si="529"/>
        <v>152.08203402542358</v>
      </c>
      <c r="DK367" s="14">
        <f t="shared" si="530"/>
        <v>37941.472173024347</v>
      </c>
      <c r="DL367" s="14">
        <f t="shared" si="531"/>
        <v>223017.83145608011</v>
      </c>
      <c r="DM367">
        <f t="shared" si="532"/>
        <v>197085.67992934849</v>
      </c>
      <c r="DN367" s="34">
        <f t="shared" si="533"/>
        <v>15562.737035999997</v>
      </c>
      <c r="DO367" s="34">
        <f t="shared" si="534"/>
        <v>113.45365613874598</v>
      </c>
      <c r="DP367" s="34">
        <f t="shared" si="535"/>
        <v>28304.45269160789</v>
      </c>
      <c r="DQ367" s="9">
        <f t="shared" si="536"/>
        <v>166371.97499999998</v>
      </c>
      <c r="DR367" s="59">
        <f t="shared" si="537"/>
        <v>7.398404239308716E-2</v>
      </c>
      <c r="DS367" s="59">
        <f t="shared" si="538"/>
        <v>5.3934986410186867E-4</v>
      </c>
      <c r="DT367" s="59">
        <f t="shared" si="539"/>
        <v>0.13455716838272025</v>
      </c>
      <c r="DU367" s="59">
        <f t="shared" si="540"/>
        <v>0.79091943936009068</v>
      </c>
      <c r="DV367" s="14">
        <f t="shared" si="541"/>
        <v>14581.195298963325</v>
      </c>
      <c r="DW367" s="14">
        <f t="shared" si="542"/>
        <v>106.29813468631851</v>
      </c>
      <c r="DX367" s="14">
        <f t="shared" si="543"/>
        <v>26519.291020076253</v>
      </c>
      <c r="DY367" s="14">
        <f t="shared" si="544"/>
        <v>155878.89547562259</v>
      </c>
      <c r="DZ367" s="34" t="e">
        <f t="shared" si="545"/>
        <v>#REF!</v>
      </c>
      <c r="EA367" s="34" t="e">
        <f t="shared" si="546"/>
        <v>#REF!</v>
      </c>
      <c r="EB367" s="34" t="e">
        <f t="shared" si="547"/>
        <v>#REF!</v>
      </c>
      <c r="EC367" s="34" t="e">
        <f t="shared" si="548"/>
        <v>#REF!</v>
      </c>
      <c r="ED367" s="34" t="e">
        <f t="shared" si="549"/>
        <v>#REF!</v>
      </c>
      <c r="EE367" s="59" t="e">
        <f t="shared" si="550"/>
        <v>#REF!</v>
      </c>
      <c r="EF367" s="59" t="e">
        <f t="shared" si="551"/>
        <v>#REF!</v>
      </c>
      <c r="EG367" s="59" t="e">
        <f t="shared" si="552"/>
        <v>#REF!</v>
      </c>
      <c r="EH367" s="59" t="e">
        <f t="shared" si="553"/>
        <v>#REF!</v>
      </c>
      <c r="EI367" s="14" t="e">
        <f t="shared" si="554"/>
        <v>#REF!</v>
      </c>
      <c r="EJ367" s="14" t="e">
        <f t="shared" si="555"/>
        <v>#REF!</v>
      </c>
      <c r="EK367" s="14" t="e">
        <f t="shared" si="556"/>
        <v>#REF!</v>
      </c>
      <c r="EL367" s="14" t="e">
        <f t="shared" si="557"/>
        <v>#REF!</v>
      </c>
      <c r="EM367" t="e">
        <f t="shared" si="558"/>
        <v>#REF!</v>
      </c>
      <c r="EN367" s="34" t="e">
        <f t="shared" si="559"/>
        <v>#REF!</v>
      </c>
      <c r="EO367" s="34" t="e">
        <f t="shared" si="560"/>
        <v>#REF!</v>
      </c>
      <c r="EP367" s="34" t="e">
        <f t="shared" si="561"/>
        <v>#REF!</v>
      </c>
      <c r="EQ367" s="34" t="e">
        <f t="shared" si="562"/>
        <v>#REF!</v>
      </c>
      <c r="ER367" s="59" t="e">
        <f t="shared" si="563"/>
        <v>#REF!</v>
      </c>
      <c r="ES367" s="59" t="e">
        <f t="shared" si="564"/>
        <v>#REF!</v>
      </c>
      <c r="ET367" s="59" t="e">
        <f t="shared" si="565"/>
        <v>#REF!</v>
      </c>
      <c r="EU367" s="59" t="e">
        <f t="shared" si="566"/>
        <v>#REF!</v>
      </c>
      <c r="EV367" s="14" t="e">
        <f t="shared" si="567"/>
        <v>#REF!</v>
      </c>
      <c r="EW367" s="14" t="e">
        <f t="shared" si="568"/>
        <v>#REF!</v>
      </c>
      <c r="EX367" s="14" t="e">
        <f t="shared" si="569"/>
        <v>#REF!</v>
      </c>
      <c r="EY367" s="14" t="e">
        <f t="shared" si="570"/>
        <v>#REF!</v>
      </c>
    </row>
    <row r="368" spans="1:155" x14ac:dyDescent="0.2">
      <c r="A368" s="17">
        <v>30167112</v>
      </c>
      <c r="B368" t="s">
        <v>62</v>
      </c>
      <c r="C368" t="s">
        <v>3104</v>
      </c>
      <c r="D368" t="s">
        <v>3105</v>
      </c>
      <c r="E368" t="s">
        <v>3106</v>
      </c>
      <c r="F368" t="s">
        <v>66</v>
      </c>
      <c r="G368" t="s">
        <v>42</v>
      </c>
      <c r="H368" t="s">
        <v>3107</v>
      </c>
      <c r="I368" t="s">
        <v>68</v>
      </c>
      <c r="J368" s="19" t="s">
        <v>69</v>
      </c>
      <c r="K368" t="s">
        <v>70</v>
      </c>
      <c r="L368">
        <v>1966</v>
      </c>
      <c r="M368">
        <f t="shared" si="479"/>
        <v>1966</v>
      </c>
      <c r="N368">
        <v>53</v>
      </c>
      <c r="O368" s="19">
        <f t="shared" si="480"/>
        <v>53</v>
      </c>
      <c r="P368" t="s">
        <v>80</v>
      </c>
      <c r="Q368" s="19" t="str">
        <f t="shared" si="481"/>
        <v>50-60</v>
      </c>
      <c r="R368" s="23">
        <v>379.4</v>
      </c>
      <c r="S368" s="15">
        <f t="shared" si="482"/>
        <v>0.37939999999999996</v>
      </c>
      <c r="T368">
        <v>30350957</v>
      </c>
      <c r="U368" t="s">
        <v>45</v>
      </c>
      <c r="V368" t="s">
        <v>46</v>
      </c>
      <c r="W368" t="s">
        <v>47</v>
      </c>
      <c r="X368" t="s">
        <v>48</v>
      </c>
      <c r="Y368" t="s">
        <v>175</v>
      </c>
      <c r="Z368" t="s">
        <v>3108</v>
      </c>
      <c r="AA368" t="s">
        <v>3109</v>
      </c>
      <c r="AB368" t="s">
        <v>315</v>
      </c>
      <c r="AC368">
        <v>1966</v>
      </c>
      <c r="AD368">
        <v>106</v>
      </c>
      <c r="AE368" t="str">
        <f t="shared" si="483"/>
        <v>&gt;80</v>
      </c>
      <c r="AF368">
        <v>-37.691117079999998</v>
      </c>
      <c r="AG368">
        <v>144.97802983</v>
      </c>
      <c r="AH368" t="s">
        <v>75</v>
      </c>
      <c r="AI368" t="s">
        <v>76</v>
      </c>
      <c r="AJ368" s="33" t="s">
        <v>722</v>
      </c>
      <c r="AL368" t="s">
        <v>48</v>
      </c>
      <c r="AM368" t="s">
        <v>86</v>
      </c>
      <c r="AN368">
        <v>220</v>
      </c>
      <c r="AO368" s="69">
        <v>4</v>
      </c>
      <c r="AP368">
        <v>2</v>
      </c>
      <c r="AQ368">
        <v>3</v>
      </c>
      <c r="AR368">
        <v>2</v>
      </c>
      <c r="AS368" s="82" t="str">
        <f t="shared" si="484"/>
        <v>Gw-3-2</v>
      </c>
      <c r="AT368" s="14">
        <f t="shared" si="485"/>
        <v>51448</v>
      </c>
      <c r="AU368" s="81">
        <f>VLOOKUP(C368,Bushfire_Vlookup!$F$2:$H$12575,3,FALSE)</f>
        <v>379.55782199999999</v>
      </c>
      <c r="AV368" s="14">
        <f>VLOOKUP(AS368,Safety_collateral_Vlookup!$J$3:$L$20,2,FALSE)</f>
        <v>2374990.7140716286</v>
      </c>
      <c r="AW368" s="14">
        <f>VLOOKUP(AS368,Safety_collateral_Vlookup!$J$3:$L$20,3,FALSE)</f>
        <v>550000</v>
      </c>
      <c r="AX368" s="48">
        <f t="shared" si="486"/>
        <v>3176265.0961105018</v>
      </c>
      <c r="AY368" s="49">
        <f t="shared" si="571"/>
        <v>28834.399999999998</v>
      </c>
      <c r="AZ368" s="14">
        <v>76000</v>
      </c>
      <c r="BA368" s="16">
        <f t="shared" si="488"/>
        <v>110.15540798873921</v>
      </c>
      <c r="BB368" t="e">
        <f>IF(BA368&lt;=#REF!,#REF!,IF(BA368&lt;=#REF!,#REF!,IF(BA368&lt;=#REF!,#REF!,IF(BA368&lt;=#REF!,#REF!,#REF!))))</f>
        <v>#REF!</v>
      </c>
      <c r="BC368" s="51">
        <v>5</v>
      </c>
      <c r="BD368" s="21">
        <v>70</v>
      </c>
      <c r="BE368" s="21">
        <v>6.4399999999999999E-2</v>
      </c>
      <c r="BF368" s="26">
        <f t="shared" si="489"/>
        <v>1880.7581343594636</v>
      </c>
      <c r="BG368" s="21">
        <v>7</v>
      </c>
      <c r="BH368" s="21">
        <f t="shared" si="490"/>
        <v>54.6</v>
      </c>
      <c r="BI368" s="28">
        <f t="shared" si="491"/>
        <v>2.2519960070400004E-2</v>
      </c>
      <c r="BJ368" s="27">
        <f t="shared" si="492"/>
        <v>2.2519960070400004E-2</v>
      </c>
      <c r="BK368" s="28">
        <f t="shared" si="493"/>
        <v>0.34525945935897445</v>
      </c>
      <c r="BL368" s="35">
        <f t="shared" si="494"/>
        <v>38.032196607659358</v>
      </c>
      <c r="BM368" s="21" t="str">
        <f t="shared" si="495"/>
        <v>Cr5</v>
      </c>
      <c r="BN368" s="51">
        <v>5</v>
      </c>
      <c r="BO368" s="21">
        <v>1</v>
      </c>
      <c r="BP368" s="50" t="s">
        <v>5497</v>
      </c>
      <c r="BQ368" s="14">
        <v>51448</v>
      </c>
      <c r="BR368">
        <f>IFERROR(VLOOKUP(AO368,'Model Failure data- Lines'!$A$37:$E$41,3,FALSE),'Model Failure data- Lines'!$C$37)</f>
        <v>0.45419999999999999</v>
      </c>
      <c r="BS368" s="14">
        <f t="shared" si="496"/>
        <v>1442659.60665339</v>
      </c>
      <c r="BT368" s="34">
        <f t="shared" ref="BT368:BT431" si="572">$AY368/1.0468^2.5</f>
        <v>25718.855234733928</v>
      </c>
      <c r="BU368" s="34">
        <f t="shared" si="497"/>
        <v>56.093461139166244</v>
      </c>
      <c r="BV368" s="54">
        <f t="shared" si="498"/>
        <v>1416940.751418656</v>
      </c>
      <c r="BW368">
        <f>IFERROR(VLOOKUP(AO368,'Model Failure data- Lines'!$A$37:$E$41,4,FALSE),'Model Failure data- Lines'!$D$37)</f>
        <v>0.40249999999999997</v>
      </c>
      <c r="BX368" s="14">
        <f t="shared" si="499"/>
        <v>1278446.701184477</v>
      </c>
      <c r="BY368" s="34">
        <f t="shared" si="500"/>
        <v>22939.943768040979</v>
      </c>
      <c r="BZ368" s="71">
        <f t="shared" si="501"/>
        <v>55.730158456864146</v>
      </c>
      <c r="CA368" s="71">
        <f t="shared" si="502"/>
        <v>1255506.757416436</v>
      </c>
      <c r="CB368" s="56">
        <v>1</v>
      </c>
      <c r="CC368">
        <f>IFERROR(VLOOKUP(AO368,'Model Failure data- Lines'!$A$37:$E$41,5,FALSE),'Model Failure data- Lines'!$E$37)</f>
        <v>0.28349999999999997</v>
      </c>
      <c r="CD368" s="14">
        <f t="shared" si="503"/>
        <v>900471.15474732721</v>
      </c>
      <c r="CE368" s="34">
        <f t="shared" si="504"/>
        <v>18250.458482953771</v>
      </c>
      <c r="CF368" s="34">
        <f t="shared" si="505"/>
        <v>49.339645663607968</v>
      </c>
      <c r="CG368" s="54">
        <f t="shared" si="506"/>
        <v>882220.69626437349</v>
      </c>
      <c r="CH368" t="e">
        <f>IFERROR(VLOOKUP(AO368,'Model Failure data- Lines'!#REF!,3,FALSE),'Model Failure data- Lines'!#REF!)</f>
        <v>#REF!</v>
      </c>
      <c r="CI368" s="14" t="e">
        <f t="shared" si="507"/>
        <v>#REF!</v>
      </c>
      <c r="CJ368" s="34">
        <f t="shared" si="508"/>
        <v>24668.841473685421</v>
      </c>
      <c r="CK368" s="34" t="e">
        <f t="shared" si="509"/>
        <v>#REF!</v>
      </c>
      <c r="CL368" s="54" t="e">
        <f t="shared" si="510"/>
        <v>#REF!</v>
      </c>
      <c r="CM368" t="e">
        <f>IFERROR(VLOOKUP(AO368,'Model Failure data- Lines'!#REF!,4,FALSE),'Model Failure data- Lines'!#REF!)</f>
        <v>#REF!</v>
      </c>
      <c r="CN368" s="14" t="e">
        <f t="shared" si="511"/>
        <v>#REF!</v>
      </c>
      <c r="CO368" s="34">
        <f t="shared" si="512"/>
        <v>21105.059916413102</v>
      </c>
      <c r="CP368" s="34" t="e">
        <f t="shared" si="513"/>
        <v>#REF!</v>
      </c>
      <c r="CQ368" s="54" t="e">
        <f t="shared" si="514"/>
        <v>#REF!</v>
      </c>
      <c r="CR368" t="e">
        <f>IFERROR(VLOOKUP(AO368,'Model Failure data- Lines'!#REF!,5,FALSE),'Model Failure data- Lines'!#REF!)</f>
        <v>#REF!</v>
      </c>
      <c r="CS368" s="14" t="e">
        <f t="shared" si="515"/>
        <v>#REF!</v>
      </c>
      <c r="CT368" s="34">
        <f t="shared" si="516"/>
        <v>15447.644274733899</v>
      </c>
      <c r="CU368" s="34" t="e">
        <f t="shared" si="517"/>
        <v>#REF!</v>
      </c>
      <c r="CV368" s="54" t="e">
        <f t="shared" si="518"/>
        <v>#REF!</v>
      </c>
      <c r="CW368" t="s">
        <v>315</v>
      </c>
      <c r="CY368">
        <v>1</v>
      </c>
      <c r="CZ368">
        <f t="shared" si="519"/>
        <v>1255506.757416436</v>
      </c>
      <c r="DA368" s="34">
        <f t="shared" si="520"/>
        <v>22095.243939999997</v>
      </c>
      <c r="DB368" s="34">
        <f t="shared" si="521"/>
        <v>163.00774891978497</v>
      </c>
      <c r="DC368" s="34">
        <f t="shared" si="522"/>
        <v>1019981.324495557</v>
      </c>
      <c r="DD368" s="9">
        <f t="shared" si="523"/>
        <v>236207.12499999997</v>
      </c>
      <c r="DE368" s="59">
        <f t="shared" si="524"/>
        <v>1.7282882359920693E-2</v>
      </c>
      <c r="DF368" s="59">
        <f t="shared" si="525"/>
        <v>1.2750453246800105E-4</v>
      </c>
      <c r="DG368" s="59">
        <f t="shared" si="526"/>
        <v>0.79782858647962984</v>
      </c>
      <c r="DH368" s="59">
        <f t="shared" si="527"/>
        <v>0.18476102662798127</v>
      </c>
      <c r="DI368" s="14">
        <f t="shared" si="528"/>
        <v>21698.775590513749</v>
      </c>
      <c r="DJ368" s="14">
        <f t="shared" si="529"/>
        <v>160.08280211479868</v>
      </c>
      <c r="DK368" s="14">
        <f t="shared" si="530"/>
        <v>1001679.1815851787</v>
      </c>
      <c r="DL368" s="14">
        <f t="shared" si="531"/>
        <v>231968.71743862858</v>
      </c>
      <c r="DM368">
        <f t="shared" si="532"/>
        <v>882220.69626437349</v>
      </c>
      <c r="DN368" s="34">
        <f t="shared" si="533"/>
        <v>15562.737035999997</v>
      </c>
      <c r="DO368" s="34">
        <f t="shared" si="534"/>
        <v>114.81415358697897</v>
      </c>
      <c r="DP368" s="34">
        <f t="shared" si="535"/>
        <v>718421.62855774013</v>
      </c>
      <c r="DQ368" s="9">
        <f t="shared" si="536"/>
        <v>166371.97499999998</v>
      </c>
      <c r="DR368" s="59">
        <f t="shared" si="537"/>
        <v>1.7282882359920693E-2</v>
      </c>
      <c r="DS368" s="59">
        <f t="shared" si="538"/>
        <v>1.2750453246800105E-4</v>
      </c>
      <c r="DT368" s="59">
        <f t="shared" si="539"/>
        <v>0.79782858647962984</v>
      </c>
      <c r="DU368" s="59">
        <f t="shared" si="540"/>
        <v>0.18476102662798127</v>
      </c>
      <c r="DV368" s="14">
        <f t="shared" si="541"/>
        <v>15247.316509024491</v>
      </c>
      <c r="DW368" s="14">
        <f t="shared" si="542"/>
        <v>112.4871374107833</v>
      </c>
      <c r="DX368" s="14">
        <f t="shared" si="543"/>
        <v>703860.89106367994</v>
      </c>
      <c r="DY368" s="14">
        <f t="shared" si="544"/>
        <v>163000.00155425808</v>
      </c>
      <c r="DZ368" s="34" t="e">
        <f t="shared" si="545"/>
        <v>#REF!</v>
      </c>
      <c r="EA368" s="34" t="e">
        <f t="shared" si="546"/>
        <v>#REF!</v>
      </c>
      <c r="EB368" s="34" t="e">
        <f t="shared" si="547"/>
        <v>#REF!</v>
      </c>
      <c r="EC368" s="34" t="e">
        <f t="shared" si="548"/>
        <v>#REF!</v>
      </c>
      <c r="ED368" s="34" t="e">
        <f t="shared" si="549"/>
        <v>#REF!</v>
      </c>
      <c r="EE368" s="59" t="e">
        <f t="shared" si="550"/>
        <v>#REF!</v>
      </c>
      <c r="EF368" s="59" t="e">
        <f t="shared" si="551"/>
        <v>#REF!</v>
      </c>
      <c r="EG368" s="59" t="e">
        <f t="shared" si="552"/>
        <v>#REF!</v>
      </c>
      <c r="EH368" s="59" t="e">
        <f t="shared" si="553"/>
        <v>#REF!</v>
      </c>
      <c r="EI368" s="14" t="e">
        <f t="shared" si="554"/>
        <v>#REF!</v>
      </c>
      <c r="EJ368" s="14" t="e">
        <f t="shared" si="555"/>
        <v>#REF!</v>
      </c>
      <c r="EK368" s="14" t="e">
        <f t="shared" si="556"/>
        <v>#REF!</v>
      </c>
      <c r="EL368" s="14" t="e">
        <f t="shared" si="557"/>
        <v>#REF!</v>
      </c>
      <c r="EM368" t="e">
        <f t="shared" si="558"/>
        <v>#REF!</v>
      </c>
      <c r="EN368" s="34" t="e">
        <f t="shared" si="559"/>
        <v>#REF!</v>
      </c>
      <c r="EO368" s="34" t="e">
        <f t="shared" si="560"/>
        <v>#REF!</v>
      </c>
      <c r="EP368" s="34" t="e">
        <f t="shared" si="561"/>
        <v>#REF!</v>
      </c>
      <c r="EQ368" s="34" t="e">
        <f t="shared" si="562"/>
        <v>#REF!</v>
      </c>
      <c r="ER368" s="59" t="e">
        <f t="shared" si="563"/>
        <v>#REF!</v>
      </c>
      <c r="ES368" s="59" t="e">
        <f t="shared" si="564"/>
        <v>#REF!</v>
      </c>
      <c r="ET368" s="59" t="e">
        <f t="shared" si="565"/>
        <v>#REF!</v>
      </c>
      <c r="EU368" s="59" t="e">
        <f t="shared" si="566"/>
        <v>#REF!</v>
      </c>
      <c r="EV368" s="14" t="e">
        <f t="shared" si="567"/>
        <v>#REF!</v>
      </c>
      <c r="EW368" s="14" t="e">
        <f t="shared" si="568"/>
        <v>#REF!</v>
      </c>
      <c r="EX368" s="14" t="e">
        <f t="shared" si="569"/>
        <v>#REF!</v>
      </c>
      <c r="EY368" s="14" t="e">
        <f t="shared" si="570"/>
        <v>#REF!</v>
      </c>
    </row>
    <row r="369" spans="1:155" x14ac:dyDescent="0.2">
      <c r="A369" s="17">
        <v>30179947</v>
      </c>
      <c r="B369" t="s">
        <v>62</v>
      </c>
      <c r="C369" t="s">
        <v>3104</v>
      </c>
      <c r="D369" t="s">
        <v>3105</v>
      </c>
      <c r="E369" t="s">
        <v>3106</v>
      </c>
      <c r="F369" t="s">
        <v>66</v>
      </c>
      <c r="G369" t="s">
        <v>42</v>
      </c>
      <c r="H369" t="s">
        <v>3278</v>
      </c>
      <c r="I369" t="s">
        <v>68</v>
      </c>
      <c r="J369" s="19" t="s">
        <v>69</v>
      </c>
      <c r="K369" t="s">
        <v>70</v>
      </c>
      <c r="L369">
        <v>1966</v>
      </c>
      <c r="M369">
        <f t="shared" si="479"/>
        <v>1966</v>
      </c>
      <c r="N369">
        <v>53</v>
      </c>
      <c r="O369" s="19">
        <f t="shared" si="480"/>
        <v>53</v>
      </c>
      <c r="P369" t="s">
        <v>80</v>
      </c>
      <c r="Q369" s="19" t="str">
        <f t="shared" si="481"/>
        <v>50-60</v>
      </c>
      <c r="R369" s="23">
        <v>379.4</v>
      </c>
      <c r="S369" s="15">
        <f t="shared" si="482"/>
        <v>0.37939999999999996</v>
      </c>
      <c r="T369">
        <v>30350957</v>
      </c>
      <c r="U369" t="s">
        <v>45</v>
      </c>
      <c r="V369" t="s">
        <v>46</v>
      </c>
      <c r="W369" t="s">
        <v>47</v>
      </c>
      <c r="X369" t="s">
        <v>48</v>
      </c>
      <c r="Y369" t="s">
        <v>175</v>
      </c>
      <c r="Z369" t="s">
        <v>3108</v>
      </c>
      <c r="AA369" t="s">
        <v>3109</v>
      </c>
      <c r="AB369" t="s">
        <v>315</v>
      </c>
      <c r="AC369">
        <v>1966</v>
      </c>
      <c r="AD369">
        <v>106</v>
      </c>
      <c r="AE369" t="str">
        <f t="shared" si="483"/>
        <v>&gt;80</v>
      </c>
      <c r="AF369">
        <v>-37.691117079999998</v>
      </c>
      <c r="AG369">
        <v>144.97802983</v>
      </c>
      <c r="AH369" t="s">
        <v>75</v>
      </c>
      <c r="AI369" t="s">
        <v>76</v>
      </c>
      <c r="AJ369" s="33" t="s">
        <v>722</v>
      </c>
      <c r="AL369" t="s">
        <v>78</v>
      </c>
      <c r="AM369" t="s">
        <v>79</v>
      </c>
      <c r="AN369">
        <v>220</v>
      </c>
      <c r="AO369" s="69">
        <v>4</v>
      </c>
      <c r="AP369">
        <v>2</v>
      </c>
      <c r="AQ369">
        <v>3</v>
      </c>
      <c r="AR369">
        <v>2</v>
      </c>
      <c r="AS369" s="82" t="str">
        <f t="shared" si="484"/>
        <v>Gw-3-2</v>
      </c>
      <c r="AT369" s="14">
        <f t="shared" si="485"/>
        <v>51448</v>
      </c>
      <c r="AU369" s="81">
        <f>VLOOKUP(C369,Bushfire_Vlookup!$F$2:$H$12575,3,FALSE)</f>
        <v>379.55782199999999</v>
      </c>
      <c r="AV369" s="14">
        <f>VLOOKUP(AS369,Safety_collateral_Vlookup!$J$3:$L$20,2,FALSE)</f>
        <v>2374990.7140716286</v>
      </c>
      <c r="AW369" s="14">
        <f>VLOOKUP(AS369,Safety_collateral_Vlookup!$J$3:$L$20,3,FALSE)</f>
        <v>550000</v>
      </c>
      <c r="AX369" s="48">
        <f t="shared" si="486"/>
        <v>3176265.0961105018</v>
      </c>
      <c r="AY369" s="49">
        <f t="shared" si="571"/>
        <v>28834.399999999998</v>
      </c>
      <c r="AZ369" s="14">
        <v>76000</v>
      </c>
      <c r="BA369" s="16">
        <f t="shared" si="488"/>
        <v>110.15540798873921</v>
      </c>
      <c r="BB369" t="e">
        <f>IF(BA369&lt;=#REF!,#REF!,IF(BA369&lt;=#REF!,#REF!,IF(BA369&lt;=#REF!,#REF!,IF(BA369&lt;=#REF!,#REF!,#REF!))))</f>
        <v>#REF!</v>
      </c>
      <c r="BC369" s="51">
        <v>5</v>
      </c>
      <c r="BD369" s="21">
        <v>70</v>
      </c>
      <c r="BE369" s="21">
        <v>6.4399999999999999E-2</v>
      </c>
      <c r="BF369" s="26">
        <f t="shared" si="489"/>
        <v>1880.7581343594636</v>
      </c>
      <c r="BG369" s="21">
        <v>7</v>
      </c>
      <c r="BH369" s="21">
        <f t="shared" si="490"/>
        <v>54.6</v>
      </c>
      <c r="BI369" s="28">
        <f t="shared" si="491"/>
        <v>2.2519960070400004E-2</v>
      </c>
      <c r="BJ369" s="27">
        <f t="shared" si="492"/>
        <v>2.2519960070400004E-2</v>
      </c>
      <c r="BK369" s="28">
        <f t="shared" si="493"/>
        <v>0.34525945935897445</v>
      </c>
      <c r="BL369" s="35">
        <f t="shared" si="494"/>
        <v>38.032196607659358</v>
      </c>
      <c r="BM369" s="21" t="str">
        <f t="shared" si="495"/>
        <v>Cr5</v>
      </c>
      <c r="BN369" s="51">
        <v>5</v>
      </c>
      <c r="BO369" s="21">
        <v>1</v>
      </c>
      <c r="BP369" s="50" t="s">
        <v>5497</v>
      </c>
      <c r="BQ369" s="14">
        <v>51448</v>
      </c>
      <c r="BR369">
        <f>IFERROR(VLOOKUP(AO369,'Model Failure data- Lines'!$A$37:$E$41,3,FALSE),'Model Failure data- Lines'!$C$37)</f>
        <v>0.45419999999999999</v>
      </c>
      <c r="BS369" s="14">
        <f t="shared" si="496"/>
        <v>1442659.60665339</v>
      </c>
      <c r="BT369" s="34">
        <f t="shared" si="572"/>
        <v>25718.855234733928</v>
      </c>
      <c r="BU369" s="34">
        <f t="shared" si="497"/>
        <v>56.093461139166244</v>
      </c>
      <c r="BV369" s="54">
        <f t="shared" si="498"/>
        <v>1416940.751418656</v>
      </c>
      <c r="BW369">
        <f>IFERROR(VLOOKUP(AO369,'Model Failure data- Lines'!$A$37:$E$41,4,FALSE),'Model Failure data- Lines'!$D$37)</f>
        <v>0.40249999999999997</v>
      </c>
      <c r="BX369" s="14">
        <f t="shared" si="499"/>
        <v>1278446.701184477</v>
      </c>
      <c r="BY369" s="34">
        <f t="shared" si="500"/>
        <v>22939.943768040979</v>
      </c>
      <c r="BZ369" s="71">
        <f t="shared" si="501"/>
        <v>55.730158456864146</v>
      </c>
      <c r="CA369" s="71">
        <f t="shared" si="502"/>
        <v>1255506.757416436</v>
      </c>
      <c r="CB369" s="56">
        <v>1</v>
      </c>
      <c r="CC369">
        <f>IFERROR(VLOOKUP(AO369,'Model Failure data- Lines'!$A$37:$E$41,5,FALSE),'Model Failure data- Lines'!$E$37)</f>
        <v>0.28349999999999997</v>
      </c>
      <c r="CD369" s="14">
        <f t="shared" si="503"/>
        <v>900471.15474732721</v>
      </c>
      <c r="CE369" s="34">
        <f t="shared" si="504"/>
        <v>18250.458482953771</v>
      </c>
      <c r="CF369" s="34">
        <f t="shared" si="505"/>
        <v>49.339645663607968</v>
      </c>
      <c r="CG369" s="54">
        <f t="shared" si="506"/>
        <v>882220.69626437349</v>
      </c>
      <c r="CH369" t="e">
        <f>IFERROR(VLOOKUP(AO369,'Model Failure data- Lines'!#REF!,3,FALSE),'Model Failure data- Lines'!#REF!)</f>
        <v>#REF!</v>
      </c>
      <c r="CI369" s="14" t="e">
        <f t="shared" si="507"/>
        <v>#REF!</v>
      </c>
      <c r="CJ369" s="34">
        <f t="shared" si="508"/>
        <v>24668.841473685421</v>
      </c>
      <c r="CK369" s="34" t="e">
        <f t="shared" si="509"/>
        <v>#REF!</v>
      </c>
      <c r="CL369" s="54" t="e">
        <f t="shared" si="510"/>
        <v>#REF!</v>
      </c>
      <c r="CM369" t="e">
        <f>IFERROR(VLOOKUP(AO369,'Model Failure data- Lines'!#REF!,4,FALSE),'Model Failure data- Lines'!#REF!)</f>
        <v>#REF!</v>
      </c>
      <c r="CN369" s="14" t="e">
        <f t="shared" si="511"/>
        <v>#REF!</v>
      </c>
      <c r="CO369" s="34">
        <f t="shared" si="512"/>
        <v>21105.059916413102</v>
      </c>
      <c r="CP369" s="34" t="e">
        <f t="shared" si="513"/>
        <v>#REF!</v>
      </c>
      <c r="CQ369" s="54" t="e">
        <f t="shared" si="514"/>
        <v>#REF!</v>
      </c>
      <c r="CR369" t="e">
        <f>IFERROR(VLOOKUP(AO369,'Model Failure data- Lines'!#REF!,5,FALSE),'Model Failure data- Lines'!#REF!)</f>
        <v>#REF!</v>
      </c>
      <c r="CS369" s="14" t="e">
        <f t="shared" si="515"/>
        <v>#REF!</v>
      </c>
      <c r="CT369" s="34">
        <f t="shared" si="516"/>
        <v>15447.644274733899</v>
      </c>
      <c r="CU369" s="34" t="e">
        <f t="shared" si="517"/>
        <v>#REF!</v>
      </c>
      <c r="CV369" s="54" t="e">
        <f t="shared" si="518"/>
        <v>#REF!</v>
      </c>
      <c r="CW369" t="s">
        <v>315</v>
      </c>
      <c r="CY369">
        <v>1</v>
      </c>
      <c r="CZ369">
        <f t="shared" si="519"/>
        <v>1255506.757416436</v>
      </c>
      <c r="DA369" s="34">
        <f t="shared" si="520"/>
        <v>22095.243939999997</v>
      </c>
      <c r="DB369" s="34">
        <f t="shared" si="521"/>
        <v>163.00774891978497</v>
      </c>
      <c r="DC369" s="34">
        <f t="shared" si="522"/>
        <v>1019981.324495557</v>
      </c>
      <c r="DD369" s="9">
        <f t="shared" si="523"/>
        <v>236207.12499999997</v>
      </c>
      <c r="DE369" s="59">
        <f t="shared" si="524"/>
        <v>1.7282882359920693E-2</v>
      </c>
      <c r="DF369" s="59">
        <f t="shared" si="525"/>
        <v>1.2750453246800105E-4</v>
      </c>
      <c r="DG369" s="59">
        <f t="shared" si="526"/>
        <v>0.79782858647962984</v>
      </c>
      <c r="DH369" s="59">
        <f t="shared" si="527"/>
        <v>0.18476102662798127</v>
      </c>
      <c r="DI369" s="14">
        <f t="shared" si="528"/>
        <v>21698.775590513749</v>
      </c>
      <c r="DJ369" s="14">
        <f t="shared" si="529"/>
        <v>160.08280211479868</v>
      </c>
      <c r="DK369" s="14">
        <f t="shared" si="530"/>
        <v>1001679.1815851787</v>
      </c>
      <c r="DL369" s="14">
        <f t="shared" si="531"/>
        <v>231968.71743862858</v>
      </c>
      <c r="DM369">
        <f t="shared" si="532"/>
        <v>882220.69626437349</v>
      </c>
      <c r="DN369" s="34">
        <f t="shared" si="533"/>
        <v>15562.737035999997</v>
      </c>
      <c r="DO369" s="34">
        <f t="shared" si="534"/>
        <v>114.81415358697897</v>
      </c>
      <c r="DP369" s="34">
        <f t="shared" si="535"/>
        <v>718421.62855774013</v>
      </c>
      <c r="DQ369" s="9">
        <f t="shared" si="536"/>
        <v>166371.97499999998</v>
      </c>
      <c r="DR369" s="59">
        <f t="shared" si="537"/>
        <v>1.7282882359920693E-2</v>
      </c>
      <c r="DS369" s="59">
        <f t="shared" si="538"/>
        <v>1.2750453246800105E-4</v>
      </c>
      <c r="DT369" s="59">
        <f t="shared" si="539"/>
        <v>0.79782858647962984</v>
      </c>
      <c r="DU369" s="59">
        <f t="shared" si="540"/>
        <v>0.18476102662798127</v>
      </c>
      <c r="DV369" s="14">
        <f t="shared" si="541"/>
        <v>15247.316509024491</v>
      </c>
      <c r="DW369" s="14">
        <f t="shared" si="542"/>
        <v>112.4871374107833</v>
      </c>
      <c r="DX369" s="14">
        <f t="shared" si="543"/>
        <v>703860.89106367994</v>
      </c>
      <c r="DY369" s="14">
        <f t="shared" si="544"/>
        <v>163000.00155425808</v>
      </c>
      <c r="DZ369" s="34" t="e">
        <f t="shared" si="545"/>
        <v>#REF!</v>
      </c>
      <c r="EA369" s="34" t="e">
        <f t="shared" si="546"/>
        <v>#REF!</v>
      </c>
      <c r="EB369" s="34" t="e">
        <f t="shared" si="547"/>
        <v>#REF!</v>
      </c>
      <c r="EC369" s="34" t="e">
        <f t="shared" si="548"/>
        <v>#REF!</v>
      </c>
      <c r="ED369" s="34" t="e">
        <f t="shared" si="549"/>
        <v>#REF!</v>
      </c>
      <c r="EE369" s="59" t="e">
        <f t="shared" si="550"/>
        <v>#REF!</v>
      </c>
      <c r="EF369" s="59" t="e">
        <f t="shared" si="551"/>
        <v>#REF!</v>
      </c>
      <c r="EG369" s="59" t="e">
        <f t="shared" si="552"/>
        <v>#REF!</v>
      </c>
      <c r="EH369" s="59" t="e">
        <f t="shared" si="553"/>
        <v>#REF!</v>
      </c>
      <c r="EI369" s="14" t="e">
        <f t="shared" si="554"/>
        <v>#REF!</v>
      </c>
      <c r="EJ369" s="14" t="e">
        <f t="shared" si="555"/>
        <v>#REF!</v>
      </c>
      <c r="EK369" s="14" t="e">
        <f t="shared" si="556"/>
        <v>#REF!</v>
      </c>
      <c r="EL369" s="14" t="e">
        <f t="shared" si="557"/>
        <v>#REF!</v>
      </c>
      <c r="EM369" t="e">
        <f t="shared" si="558"/>
        <v>#REF!</v>
      </c>
      <c r="EN369" s="34" t="e">
        <f t="shared" si="559"/>
        <v>#REF!</v>
      </c>
      <c r="EO369" s="34" t="e">
        <f t="shared" si="560"/>
        <v>#REF!</v>
      </c>
      <c r="EP369" s="34" t="e">
        <f t="shared" si="561"/>
        <v>#REF!</v>
      </c>
      <c r="EQ369" s="34" t="e">
        <f t="shared" si="562"/>
        <v>#REF!</v>
      </c>
      <c r="ER369" s="59" t="e">
        <f t="shared" si="563"/>
        <v>#REF!</v>
      </c>
      <c r="ES369" s="59" t="e">
        <f t="shared" si="564"/>
        <v>#REF!</v>
      </c>
      <c r="ET369" s="59" t="e">
        <f t="shared" si="565"/>
        <v>#REF!</v>
      </c>
      <c r="EU369" s="59" t="e">
        <f t="shared" si="566"/>
        <v>#REF!</v>
      </c>
      <c r="EV369" s="14" t="e">
        <f t="shared" si="567"/>
        <v>#REF!</v>
      </c>
      <c r="EW369" s="14" t="e">
        <f t="shared" si="568"/>
        <v>#REF!</v>
      </c>
      <c r="EX369" s="14" t="e">
        <f t="shared" si="569"/>
        <v>#REF!</v>
      </c>
      <c r="EY369" s="14" t="e">
        <f t="shared" si="570"/>
        <v>#REF!</v>
      </c>
    </row>
    <row r="370" spans="1:155" x14ac:dyDescent="0.2">
      <c r="A370" s="17">
        <v>30391129</v>
      </c>
      <c r="B370" t="s">
        <v>62</v>
      </c>
      <c r="C370" t="s">
        <v>2001</v>
      </c>
      <c r="D370" t="s">
        <v>2002</v>
      </c>
      <c r="E370" t="s">
        <v>1105</v>
      </c>
      <c r="F370" t="s">
        <v>66</v>
      </c>
      <c r="G370" t="s">
        <v>42</v>
      </c>
      <c r="H370" t="s">
        <v>5161</v>
      </c>
      <c r="I370" t="s">
        <v>68</v>
      </c>
      <c r="J370" s="19" t="s">
        <v>69</v>
      </c>
      <c r="K370" t="s">
        <v>70</v>
      </c>
      <c r="L370">
        <v>1966</v>
      </c>
      <c r="M370">
        <f t="shared" si="479"/>
        <v>1966</v>
      </c>
      <c r="N370">
        <v>53</v>
      </c>
      <c r="O370" s="19">
        <f t="shared" si="480"/>
        <v>53</v>
      </c>
      <c r="P370" t="s">
        <v>80</v>
      </c>
      <c r="Q370" s="19" t="str">
        <f t="shared" si="481"/>
        <v>50-60</v>
      </c>
      <c r="R370" s="23">
        <v>408.6</v>
      </c>
      <c r="S370" s="15">
        <f t="shared" si="482"/>
        <v>0.40860000000000002</v>
      </c>
      <c r="T370">
        <v>30254754</v>
      </c>
      <c r="U370" t="s">
        <v>45</v>
      </c>
      <c r="V370" t="s">
        <v>46</v>
      </c>
      <c r="W370" t="s">
        <v>47</v>
      </c>
      <c r="X370" t="s">
        <v>48</v>
      </c>
      <c r="Y370" t="s">
        <v>175</v>
      </c>
      <c r="Z370" t="s">
        <v>2004</v>
      </c>
      <c r="AA370" t="s">
        <v>2005</v>
      </c>
      <c r="AB370" t="s">
        <v>168</v>
      </c>
      <c r="AC370">
        <v>1966</v>
      </c>
      <c r="AD370">
        <v>106</v>
      </c>
      <c r="AE370" t="str">
        <f t="shared" si="483"/>
        <v>&gt;80</v>
      </c>
      <c r="AF370">
        <v>-37.691396900000001</v>
      </c>
      <c r="AG370">
        <v>144.97373385</v>
      </c>
      <c r="AH370" t="s">
        <v>75</v>
      </c>
      <c r="AI370" t="s">
        <v>76</v>
      </c>
      <c r="AJ370" s="33" t="s">
        <v>722</v>
      </c>
      <c r="AL370" t="s">
        <v>48</v>
      </c>
      <c r="AM370" t="s">
        <v>86</v>
      </c>
      <c r="AN370">
        <v>220</v>
      </c>
      <c r="AO370" s="69">
        <v>4</v>
      </c>
      <c r="AP370">
        <v>2</v>
      </c>
      <c r="AQ370">
        <v>3</v>
      </c>
      <c r="AR370">
        <v>1</v>
      </c>
      <c r="AS370" s="82" t="str">
        <f t="shared" si="484"/>
        <v>Gw-3-1</v>
      </c>
      <c r="AT370" s="14">
        <f t="shared" si="485"/>
        <v>51448</v>
      </c>
      <c r="AU370" s="81">
        <f>VLOOKUP(C370,Bushfire_Vlookup!$F$2:$H$12575,3,FALSE)</f>
        <v>383.14971400000002</v>
      </c>
      <c r="AV370" s="14">
        <f>VLOOKUP(AS370,Safety_collateral_Vlookup!$J$3:$L$20,2,FALSE)</f>
        <v>2292990.7140716286</v>
      </c>
      <c r="AW370" s="14">
        <f>VLOOKUP(AS370,Safety_collateral_Vlookup!$J$3:$L$20,3,FALSE)</f>
        <v>148000</v>
      </c>
      <c r="AX370" s="48">
        <f t="shared" si="486"/>
        <v>2659840.9286592659</v>
      </c>
      <c r="AY370" s="49">
        <f t="shared" si="571"/>
        <v>31053.600000000002</v>
      </c>
      <c r="AZ370" s="14">
        <v>76000</v>
      </c>
      <c r="BA370" s="16">
        <f t="shared" si="488"/>
        <v>85.65322309359513</v>
      </c>
      <c r="BB370" t="e">
        <f>IF(BA370&lt;=#REF!,#REF!,IF(BA370&lt;=#REF!,#REF!,IF(BA370&lt;=#REF!,#REF!,IF(BA370&lt;=#REF!,#REF!,#REF!))))</f>
        <v>#REF!</v>
      </c>
      <c r="BC370" s="51">
        <v>5</v>
      </c>
      <c r="BD370" s="21">
        <v>70</v>
      </c>
      <c r="BE370" s="21">
        <v>6.4399999999999999E-2</v>
      </c>
      <c r="BF370" s="26">
        <f t="shared" si="489"/>
        <v>2025.5081014741093</v>
      </c>
      <c r="BG370" s="21">
        <v>7</v>
      </c>
      <c r="BH370" s="21">
        <f t="shared" si="490"/>
        <v>54.6</v>
      </c>
      <c r="BI370" s="28">
        <f t="shared" si="491"/>
        <v>2.2519960070400004E-2</v>
      </c>
      <c r="BJ370" s="27">
        <f t="shared" si="492"/>
        <v>2.2519960070400004E-2</v>
      </c>
      <c r="BK370" s="28">
        <f t="shared" si="493"/>
        <v>0.3452594593589744</v>
      </c>
      <c r="BL370" s="35">
        <f t="shared" si="494"/>
        <v>29.572585497648273</v>
      </c>
      <c r="BM370" s="21" t="str">
        <f t="shared" si="495"/>
        <v>Cr5</v>
      </c>
      <c r="BN370" s="51">
        <v>5</v>
      </c>
      <c r="BO370" s="21">
        <v>1</v>
      </c>
      <c r="BP370" s="50" t="s">
        <v>5497</v>
      </c>
      <c r="BQ370" s="14">
        <v>51448</v>
      </c>
      <c r="BR370">
        <f>IFERROR(VLOOKUP(AO370,'Model Failure data- Lines'!$A$37:$E$41,3,FALSE),'Model Failure data- Lines'!$C$37)</f>
        <v>0.45419999999999999</v>
      </c>
      <c r="BS370" s="14">
        <f t="shared" si="496"/>
        <v>1208099.7497970385</v>
      </c>
      <c r="BT370" s="34">
        <f t="shared" si="572"/>
        <v>27698.271610206339</v>
      </c>
      <c r="BU370" s="34">
        <f t="shared" si="497"/>
        <v>43.616430902203817</v>
      </c>
      <c r="BV370" s="54">
        <f t="shared" si="498"/>
        <v>1180401.4781868323</v>
      </c>
      <c r="BW370">
        <f>IFERROR(VLOOKUP(AO370,'Model Failure data- Lines'!$A$37:$E$41,4,FALSE),'Model Failure data- Lines'!$D$37)</f>
        <v>0.40249999999999997</v>
      </c>
      <c r="BX370" s="14">
        <f t="shared" si="499"/>
        <v>1070585.9737853545</v>
      </c>
      <c r="BY370" s="34">
        <f t="shared" si="500"/>
        <v>24705.485038538605</v>
      </c>
      <c r="BZ370" s="71">
        <f t="shared" si="501"/>
        <v>43.333938682657916</v>
      </c>
      <c r="CA370" s="71">
        <f t="shared" si="502"/>
        <v>1045880.4887468159</v>
      </c>
      <c r="CB370" s="56">
        <v>1</v>
      </c>
      <c r="CC370">
        <f>IFERROR(VLOOKUP(AO370,'Model Failure data- Lines'!$A$37:$E$41,5,FALSE),'Model Failure data- Lines'!$E$37)</f>
        <v>0.28349999999999997</v>
      </c>
      <c r="CD370" s="14">
        <f t="shared" si="503"/>
        <v>754064.90327490179</v>
      </c>
      <c r="CE370" s="34">
        <f t="shared" si="504"/>
        <v>19655.079958183742</v>
      </c>
      <c r="CF370" s="34">
        <f t="shared" si="505"/>
        <v>38.364886069106703</v>
      </c>
      <c r="CG370" s="54">
        <f t="shared" si="506"/>
        <v>734409.8233167181</v>
      </c>
      <c r="CH370" t="e">
        <f>IFERROR(VLOOKUP(AO370,'Model Failure data- Lines'!#REF!,3,FALSE),'Model Failure data- Lines'!#REF!)</f>
        <v>#REF!</v>
      </c>
      <c r="CI370" s="14" t="e">
        <f t="shared" si="507"/>
        <v>#REF!</v>
      </c>
      <c r="CJ370" s="34">
        <f t="shared" si="508"/>
        <v>26567.444981939549</v>
      </c>
      <c r="CK370" s="34" t="e">
        <f t="shared" si="509"/>
        <v>#REF!</v>
      </c>
      <c r="CL370" s="54" t="e">
        <f t="shared" si="510"/>
        <v>#REF!</v>
      </c>
      <c r="CM370" t="e">
        <f>IFERROR(VLOOKUP(AO370,'Model Failure data- Lines'!#REF!,4,FALSE),'Model Failure data- Lines'!#REF!)</f>
        <v>#REF!</v>
      </c>
      <c r="CN370" s="14" t="e">
        <f t="shared" si="511"/>
        <v>#REF!</v>
      </c>
      <c r="CO370" s="34">
        <f t="shared" si="512"/>
        <v>22729.381870970996</v>
      </c>
      <c r="CP370" s="34" t="e">
        <f t="shared" si="513"/>
        <v>#REF!</v>
      </c>
      <c r="CQ370" s="54" t="e">
        <f t="shared" si="514"/>
        <v>#REF!</v>
      </c>
      <c r="CR370" t="e">
        <f>IFERROR(VLOOKUP(AO370,'Model Failure data- Lines'!#REF!,5,FALSE),'Model Failure data- Lines'!#REF!)</f>
        <v>#REF!</v>
      </c>
      <c r="CS370" s="14" t="e">
        <f t="shared" si="515"/>
        <v>#REF!</v>
      </c>
      <c r="CT370" s="34">
        <f t="shared" si="516"/>
        <v>16636.551003311208</v>
      </c>
      <c r="CU370" s="34" t="e">
        <f t="shared" si="517"/>
        <v>#REF!</v>
      </c>
      <c r="CV370" s="54" t="e">
        <f t="shared" si="518"/>
        <v>#REF!</v>
      </c>
      <c r="CW370" t="s">
        <v>168</v>
      </c>
      <c r="CY370">
        <v>1</v>
      </c>
      <c r="CZ370">
        <f t="shared" si="519"/>
        <v>1045880.4887468158</v>
      </c>
      <c r="DA370" s="34">
        <f t="shared" si="520"/>
        <v>22095.243939999997</v>
      </c>
      <c r="DB370" s="34">
        <f t="shared" si="521"/>
        <v>164.55034979729498</v>
      </c>
      <c r="DC370" s="34">
        <f t="shared" si="522"/>
        <v>984764.98949555703</v>
      </c>
      <c r="DD370" s="9">
        <f t="shared" si="523"/>
        <v>63561.189999999995</v>
      </c>
      <c r="DE370" s="59">
        <f t="shared" si="524"/>
        <v>2.0638458265874824E-2</v>
      </c>
      <c r="DF370" s="59">
        <f t="shared" si="525"/>
        <v>1.5370120086244119E-4</v>
      </c>
      <c r="DG370" s="59">
        <f t="shared" si="526"/>
        <v>0.91983737281149547</v>
      </c>
      <c r="DH370" s="59">
        <f t="shared" si="527"/>
        <v>5.9370467721767108E-2</v>
      </c>
      <c r="DI370" s="14">
        <f t="shared" si="528"/>
        <v>21585.360818093923</v>
      </c>
      <c r="DJ370" s="14">
        <f t="shared" si="529"/>
        <v>160.75308707898253</v>
      </c>
      <c r="DK370" s="14">
        <f t="shared" si="530"/>
        <v>962039.96104367392</v>
      </c>
      <c r="DL370" s="14">
        <f t="shared" si="531"/>
        <v>62094.413797968838</v>
      </c>
      <c r="DM370">
        <f t="shared" si="532"/>
        <v>734409.8233167181</v>
      </c>
      <c r="DN370" s="34">
        <f t="shared" si="533"/>
        <v>15562.737035999997</v>
      </c>
      <c r="DO370" s="34">
        <f t="shared" si="534"/>
        <v>115.90068116157299</v>
      </c>
      <c r="DP370" s="34">
        <f t="shared" si="535"/>
        <v>693617.07955774013</v>
      </c>
      <c r="DQ370" s="9">
        <f t="shared" si="536"/>
        <v>44769.185999999994</v>
      </c>
      <c r="DR370" s="59">
        <f t="shared" si="537"/>
        <v>2.0638458265874824E-2</v>
      </c>
      <c r="DS370" s="59">
        <f t="shared" si="538"/>
        <v>1.5370120086244122E-4</v>
      </c>
      <c r="DT370" s="59">
        <f t="shared" si="539"/>
        <v>0.91983737281149547</v>
      </c>
      <c r="DU370" s="59">
        <f t="shared" si="540"/>
        <v>5.9370467721767108E-2</v>
      </c>
      <c r="DV370" s="14">
        <f t="shared" si="541"/>
        <v>15157.086488570591</v>
      </c>
      <c r="DW370" s="14">
        <f t="shared" si="542"/>
        <v>112.87967176895285</v>
      </c>
      <c r="DX370" s="14">
        <f t="shared" si="543"/>
        <v>675537.60244660452</v>
      </c>
      <c r="DY370" s="14">
        <f t="shared" si="544"/>
        <v>43602.254709773901</v>
      </c>
      <c r="DZ370" s="34" t="e">
        <f t="shared" si="545"/>
        <v>#REF!</v>
      </c>
      <c r="EA370" s="34" t="e">
        <f t="shared" si="546"/>
        <v>#REF!</v>
      </c>
      <c r="EB370" s="34" t="e">
        <f t="shared" si="547"/>
        <v>#REF!</v>
      </c>
      <c r="EC370" s="34" t="e">
        <f t="shared" si="548"/>
        <v>#REF!</v>
      </c>
      <c r="ED370" s="34" t="e">
        <f t="shared" si="549"/>
        <v>#REF!</v>
      </c>
      <c r="EE370" s="59" t="e">
        <f t="shared" si="550"/>
        <v>#REF!</v>
      </c>
      <c r="EF370" s="59" t="e">
        <f t="shared" si="551"/>
        <v>#REF!</v>
      </c>
      <c r="EG370" s="59" t="e">
        <f t="shared" si="552"/>
        <v>#REF!</v>
      </c>
      <c r="EH370" s="59" t="e">
        <f t="shared" si="553"/>
        <v>#REF!</v>
      </c>
      <c r="EI370" s="14" t="e">
        <f t="shared" si="554"/>
        <v>#REF!</v>
      </c>
      <c r="EJ370" s="14" t="e">
        <f t="shared" si="555"/>
        <v>#REF!</v>
      </c>
      <c r="EK370" s="14" t="e">
        <f t="shared" si="556"/>
        <v>#REF!</v>
      </c>
      <c r="EL370" s="14" t="e">
        <f t="shared" si="557"/>
        <v>#REF!</v>
      </c>
      <c r="EM370" t="e">
        <f t="shared" si="558"/>
        <v>#REF!</v>
      </c>
      <c r="EN370" s="34" t="e">
        <f t="shared" si="559"/>
        <v>#REF!</v>
      </c>
      <c r="EO370" s="34" t="e">
        <f t="shared" si="560"/>
        <v>#REF!</v>
      </c>
      <c r="EP370" s="34" t="e">
        <f t="shared" si="561"/>
        <v>#REF!</v>
      </c>
      <c r="EQ370" s="34" t="e">
        <f t="shared" si="562"/>
        <v>#REF!</v>
      </c>
      <c r="ER370" s="59" t="e">
        <f t="shared" si="563"/>
        <v>#REF!</v>
      </c>
      <c r="ES370" s="59" t="e">
        <f t="shared" si="564"/>
        <v>#REF!</v>
      </c>
      <c r="ET370" s="59" t="e">
        <f t="shared" si="565"/>
        <v>#REF!</v>
      </c>
      <c r="EU370" s="59" t="e">
        <f t="shared" si="566"/>
        <v>#REF!</v>
      </c>
      <c r="EV370" s="14" t="e">
        <f t="shared" si="567"/>
        <v>#REF!</v>
      </c>
      <c r="EW370" s="14" t="e">
        <f t="shared" si="568"/>
        <v>#REF!</v>
      </c>
      <c r="EX370" s="14" t="e">
        <f t="shared" si="569"/>
        <v>#REF!</v>
      </c>
      <c r="EY370" s="14" t="e">
        <f t="shared" si="570"/>
        <v>#REF!</v>
      </c>
    </row>
    <row r="371" spans="1:155" x14ac:dyDescent="0.2">
      <c r="A371" s="17">
        <v>30255892</v>
      </c>
      <c r="B371" t="s">
        <v>62</v>
      </c>
      <c r="C371" t="s">
        <v>3446</v>
      </c>
      <c r="D371" t="s">
        <v>3447</v>
      </c>
      <c r="E371" t="s">
        <v>2052</v>
      </c>
      <c r="F371" t="s">
        <v>66</v>
      </c>
      <c r="G371" t="s">
        <v>42</v>
      </c>
      <c r="H371" t="s">
        <v>4149</v>
      </c>
      <c r="I371" t="s">
        <v>68</v>
      </c>
      <c r="J371" s="19" t="s">
        <v>69</v>
      </c>
      <c r="K371" t="s">
        <v>70</v>
      </c>
      <c r="L371">
        <v>1966</v>
      </c>
      <c r="M371">
        <f t="shared" si="479"/>
        <v>1966</v>
      </c>
      <c r="N371">
        <v>53</v>
      </c>
      <c r="O371" s="19">
        <f t="shared" si="480"/>
        <v>53</v>
      </c>
      <c r="P371" t="s">
        <v>80</v>
      </c>
      <c r="Q371" s="19" t="str">
        <f t="shared" si="481"/>
        <v>50-60</v>
      </c>
      <c r="R371" s="23">
        <v>335.4</v>
      </c>
      <c r="S371" s="15">
        <f t="shared" si="482"/>
        <v>0.33539999999999998</v>
      </c>
      <c r="T371">
        <v>30149271</v>
      </c>
      <c r="U371" t="s">
        <v>45</v>
      </c>
      <c r="V371" t="s">
        <v>46</v>
      </c>
      <c r="W371" t="s">
        <v>47</v>
      </c>
      <c r="X371" t="s">
        <v>48</v>
      </c>
      <c r="Y371" t="s">
        <v>175</v>
      </c>
      <c r="Z371" t="s">
        <v>3449</v>
      </c>
      <c r="AA371" t="s">
        <v>3450</v>
      </c>
      <c r="AB371" t="s">
        <v>501</v>
      </c>
      <c r="AC371">
        <v>1966</v>
      </c>
      <c r="AD371">
        <v>106</v>
      </c>
      <c r="AE371" t="str">
        <f t="shared" si="483"/>
        <v>&gt;80</v>
      </c>
      <c r="AF371">
        <v>-37.691695180000004</v>
      </c>
      <c r="AG371">
        <v>144.96896296</v>
      </c>
      <c r="AH371" t="s">
        <v>75</v>
      </c>
      <c r="AI371" t="s">
        <v>76</v>
      </c>
      <c r="AJ371" s="33" t="s">
        <v>722</v>
      </c>
      <c r="AL371" t="s">
        <v>78</v>
      </c>
      <c r="AM371" t="s">
        <v>79</v>
      </c>
      <c r="AN371">
        <v>220</v>
      </c>
      <c r="AO371" s="69">
        <v>4</v>
      </c>
      <c r="AP371">
        <v>2</v>
      </c>
      <c r="AQ371">
        <v>3</v>
      </c>
      <c r="AR371">
        <v>2</v>
      </c>
      <c r="AS371" s="82" t="str">
        <f t="shared" si="484"/>
        <v>Gw-3-2</v>
      </c>
      <c r="AT371" s="14">
        <f t="shared" si="485"/>
        <v>51448</v>
      </c>
      <c r="AU371" s="81">
        <f>VLOOKUP(C371,Bushfire_Vlookup!$F$2:$H$12575,3,FALSE)</f>
        <v>409.995856</v>
      </c>
      <c r="AV371" s="14">
        <f>VLOOKUP(AS371,Safety_collateral_Vlookup!$J$3:$L$20,2,FALSE)</f>
        <v>2374990.7140716286</v>
      </c>
      <c r="AW371" s="14">
        <f>VLOOKUP(AS371,Safety_collateral_Vlookup!$J$3:$L$20,3,FALSE)</f>
        <v>550000</v>
      </c>
      <c r="AX371" s="48">
        <f t="shared" si="486"/>
        <v>3176297.5734927799</v>
      </c>
      <c r="AY371" s="49">
        <f t="shared" si="571"/>
        <v>25490.399999999998</v>
      </c>
      <c r="AZ371" s="14">
        <v>76000</v>
      </c>
      <c r="BA371" s="16">
        <f t="shared" si="488"/>
        <v>124.60760025314551</v>
      </c>
      <c r="BB371" t="e">
        <f>IF(BA371&lt;=#REF!,#REF!,IF(BA371&lt;=#REF!,#REF!,IF(BA371&lt;=#REF!,#REF!,IF(BA371&lt;=#REF!,#REF!,#REF!))))</f>
        <v>#REF!</v>
      </c>
      <c r="BC371" s="51">
        <v>5</v>
      </c>
      <c r="BD371" s="21">
        <v>70</v>
      </c>
      <c r="BE371" s="21">
        <v>6.4399999999999999E-2</v>
      </c>
      <c r="BF371" s="26">
        <f t="shared" si="489"/>
        <v>1662.6417455565738</v>
      </c>
      <c r="BG371" s="21">
        <v>7</v>
      </c>
      <c r="BH371" s="21">
        <f t="shared" si="490"/>
        <v>54.6</v>
      </c>
      <c r="BI371" s="28">
        <f t="shared" si="491"/>
        <v>2.2519960070400004E-2</v>
      </c>
      <c r="BJ371" s="27">
        <f t="shared" si="492"/>
        <v>2.2519960070400004E-2</v>
      </c>
      <c r="BK371" s="28">
        <f t="shared" si="493"/>
        <v>0.34525945935897445</v>
      </c>
      <c r="BL371" s="35">
        <f t="shared" si="494"/>
        <v>43.021952695420225</v>
      </c>
      <c r="BM371" s="21" t="str">
        <f t="shared" si="495"/>
        <v>Cr5</v>
      </c>
      <c r="BN371" s="51">
        <v>5</v>
      </c>
      <c r="BO371" s="21">
        <v>1</v>
      </c>
      <c r="BP371" s="50" t="s">
        <v>5497</v>
      </c>
      <c r="BQ371" s="14">
        <v>51448</v>
      </c>
      <c r="BR371">
        <f>IFERROR(VLOOKUP(AO371,'Model Failure data- Lines'!$A$37:$E$41,3,FALSE),'Model Failure data- Lines'!$C$37)</f>
        <v>0.45419999999999999</v>
      </c>
      <c r="BS371" s="14">
        <f t="shared" si="496"/>
        <v>1442674.3578804205</v>
      </c>
      <c r="BT371" s="34">
        <f t="shared" si="572"/>
        <v>22736.173025117976</v>
      </c>
      <c r="BU371" s="34">
        <f t="shared" si="497"/>
        <v>63.452822789772668</v>
      </c>
      <c r="BV371" s="54">
        <f t="shared" si="498"/>
        <v>1419938.1848553026</v>
      </c>
      <c r="BW371">
        <f>IFERROR(VLOOKUP(AO371,'Model Failure data- Lines'!$A$37:$E$41,4,FALSE),'Model Failure data- Lines'!$D$37)</f>
        <v>0.40249999999999997</v>
      </c>
      <c r="BX371" s="14">
        <f t="shared" si="499"/>
        <v>1278459.7733308438</v>
      </c>
      <c r="BY371" s="34">
        <f t="shared" si="500"/>
        <v>20279.539113866485</v>
      </c>
      <c r="BZ371" s="71">
        <f t="shared" si="501"/>
        <v>63.04185544614645</v>
      </c>
      <c r="CA371" s="71">
        <f t="shared" si="502"/>
        <v>1258180.2342169774</v>
      </c>
      <c r="CB371" s="56">
        <v>1</v>
      </c>
      <c r="CC371">
        <f>IFERROR(VLOOKUP(AO371,'Model Failure data- Lines'!$A$37:$E$41,5,FALSE),'Model Failure data- Lines'!$E$37)</f>
        <v>0.28349999999999997</v>
      </c>
      <c r="CD371" s="14">
        <f t="shared" si="503"/>
        <v>900480.36208520306</v>
      </c>
      <c r="CE371" s="34">
        <f t="shared" si="504"/>
        <v>16133.905575072995</v>
      </c>
      <c r="CF371" s="34">
        <f t="shared" si="505"/>
        <v>55.812918818395218</v>
      </c>
      <c r="CG371" s="54">
        <f t="shared" si="506"/>
        <v>884346.45651013008</v>
      </c>
      <c r="CH371" t="e">
        <f>IFERROR(VLOOKUP(AO371,'Model Failure data- Lines'!#REF!,3,FALSE),'Model Failure data- Lines'!#REF!)</f>
        <v>#REF!</v>
      </c>
      <c r="CI371" s="14" t="e">
        <f t="shared" si="507"/>
        <v>#REF!</v>
      </c>
      <c r="CJ371" s="34">
        <f t="shared" si="508"/>
        <v>21807.932077686059</v>
      </c>
      <c r="CK371" s="34" t="e">
        <f t="shared" si="509"/>
        <v>#REF!</v>
      </c>
      <c r="CL371" s="54" t="e">
        <f t="shared" si="510"/>
        <v>#REF!</v>
      </c>
      <c r="CM371" t="e">
        <f>IFERROR(VLOOKUP(AO371,'Model Failure data- Lines'!#REF!,4,FALSE),'Model Failure data- Lines'!#REF!)</f>
        <v>#REF!</v>
      </c>
      <c r="CN371" s="14" t="e">
        <f t="shared" si="511"/>
        <v>#REF!</v>
      </c>
      <c r="CO371" s="34">
        <f t="shared" si="512"/>
        <v>18657.451491736832</v>
      </c>
      <c r="CP371" s="34" t="e">
        <f t="shared" si="513"/>
        <v>#REF!</v>
      </c>
      <c r="CQ371" s="54" t="e">
        <f t="shared" si="514"/>
        <v>#REF!</v>
      </c>
      <c r="CR371" t="e">
        <f>IFERROR(VLOOKUP(AO371,'Model Failure data- Lines'!#REF!,5,FALSE),'Model Failure data- Lines'!#REF!)</f>
        <v>#REF!</v>
      </c>
      <c r="CS371" s="14" t="e">
        <f t="shared" si="515"/>
        <v>#REF!</v>
      </c>
      <c r="CT371" s="34">
        <f t="shared" si="516"/>
        <v>13656.140985096863</v>
      </c>
      <c r="CU371" s="34" t="e">
        <f t="shared" si="517"/>
        <v>#REF!</v>
      </c>
      <c r="CV371" s="54" t="e">
        <f t="shared" si="518"/>
        <v>#REF!</v>
      </c>
      <c r="CW371" t="s">
        <v>501</v>
      </c>
      <c r="CY371">
        <v>1</v>
      </c>
      <c r="CZ371">
        <f t="shared" si="519"/>
        <v>1258180.2342169774</v>
      </c>
      <c r="DA371" s="34">
        <f t="shared" si="520"/>
        <v>22095.243939999997</v>
      </c>
      <c r="DB371" s="34">
        <f t="shared" si="521"/>
        <v>176.07989528667997</v>
      </c>
      <c r="DC371" s="34">
        <f t="shared" si="522"/>
        <v>1019981.324495557</v>
      </c>
      <c r="DD371" s="9">
        <f t="shared" si="523"/>
        <v>236207.12499999997</v>
      </c>
      <c r="DE371" s="59">
        <f t="shared" si="524"/>
        <v>1.7282705643865512E-2</v>
      </c>
      <c r="DF371" s="59">
        <f t="shared" si="525"/>
        <v>1.3772814675891523E-4</v>
      </c>
      <c r="DG371" s="59">
        <f t="shared" si="526"/>
        <v>0.79782042874774373</v>
      </c>
      <c r="DH371" s="59">
        <f t="shared" si="527"/>
        <v>0.18475913746163178</v>
      </c>
      <c r="DI371" s="14">
        <f t="shared" si="528"/>
        <v>21744.758634901784</v>
      </c>
      <c r="DJ371" s="14">
        <f t="shared" si="529"/>
        <v>173.28683194740222</v>
      </c>
      <c r="DK371" s="14">
        <f t="shared" si="530"/>
        <v>1003801.8939049254</v>
      </c>
      <c r="DL371" s="14">
        <f t="shared" si="531"/>
        <v>232460.29484520259</v>
      </c>
      <c r="DM371">
        <f t="shared" si="532"/>
        <v>884346.45651013008</v>
      </c>
      <c r="DN371" s="34">
        <f t="shared" si="533"/>
        <v>15562.737035999997</v>
      </c>
      <c r="DO371" s="34">
        <f t="shared" si="534"/>
        <v>124.02149146279197</v>
      </c>
      <c r="DP371" s="34">
        <f t="shared" si="535"/>
        <v>718421.62855774013</v>
      </c>
      <c r="DQ371" s="9">
        <f t="shared" si="536"/>
        <v>166371.97499999998</v>
      </c>
      <c r="DR371" s="59">
        <f t="shared" si="537"/>
        <v>1.7282705643865508E-2</v>
      </c>
      <c r="DS371" s="59">
        <f t="shared" si="538"/>
        <v>1.3772814675891523E-4</v>
      </c>
      <c r="DT371" s="59">
        <f t="shared" si="539"/>
        <v>0.79782042874774362</v>
      </c>
      <c r="DU371" s="59">
        <f t="shared" si="540"/>
        <v>0.18475913746163178</v>
      </c>
      <c r="DV371" s="14">
        <f t="shared" si="541"/>
        <v>15283.899495060086</v>
      </c>
      <c r="DW371" s="14">
        <f t="shared" si="542"/>
        <v>121.79939854795384</v>
      </c>
      <c r="DX371" s="14">
        <f t="shared" si="543"/>
        <v>705549.66909445974</v>
      </c>
      <c r="DY371" s="14">
        <f t="shared" si="544"/>
        <v>163391.08852206208</v>
      </c>
      <c r="DZ371" s="34" t="e">
        <f t="shared" si="545"/>
        <v>#REF!</v>
      </c>
      <c r="EA371" s="34" t="e">
        <f t="shared" si="546"/>
        <v>#REF!</v>
      </c>
      <c r="EB371" s="34" t="e">
        <f t="shared" si="547"/>
        <v>#REF!</v>
      </c>
      <c r="EC371" s="34" t="e">
        <f t="shared" si="548"/>
        <v>#REF!</v>
      </c>
      <c r="ED371" s="34" t="e">
        <f t="shared" si="549"/>
        <v>#REF!</v>
      </c>
      <c r="EE371" s="59" t="e">
        <f t="shared" si="550"/>
        <v>#REF!</v>
      </c>
      <c r="EF371" s="59" t="e">
        <f t="shared" si="551"/>
        <v>#REF!</v>
      </c>
      <c r="EG371" s="59" t="e">
        <f t="shared" si="552"/>
        <v>#REF!</v>
      </c>
      <c r="EH371" s="59" t="e">
        <f t="shared" si="553"/>
        <v>#REF!</v>
      </c>
      <c r="EI371" s="14" t="e">
        <f t="shared" si="554"/>
        <v>#REF!</v>
      </c>
      <c r="EJ371" s="14" t="e">
        <f t="shared" si="555"/>
        <v>#REF!</v>
      </c>
      <c r="EK371" s="14" t="e">
        <f t="shared" si="556"/>
        <v>#REF!</v>
      </c>
      <c r="EL371" s="14" t="e">
        <f t="shared" si="557"/>
        <v>#REF!</v>
      </c>
      <c r="EM371" t="e">
        <f t="shared" si="558"/>
        <v>#REF!</v>
      </c>
      <c r="EN371" s="34" t="e">
        <f t="shared" si="559"/>
        <v>#REF!</v>
      </c>
      <c r="EO371" s="34" t="e">
        <f t="shared" si="560"/>
        <v>#REF!</v>
      </c>
      <c r="EP371" s="34" t="e">
        <f t="shared" si="561"/>
        <v>#REF!</v>
      </c>
      <c r="EQ371" s="34" t="e">
        <f t="shared" si="562"/>
        <v>#REF!</v>
      </c>
      <c r="ER371" s="59" t="e">
        <f t="shared" si="563"/>
        <v>#REF!</v>
      </c>
      <c r="ES371" s="59" t="e">
        <f t="shared" si="564"/>
        <v>#REF!</v>
      </c>
      <c r="ET371" s="59" t="e">
        <f t="shared" si="565"/>
        <v>#REF!</v>
      </c>
      <c r="EU371" s="59" t="e">
        <f t="shared" si="566"/>
        <v>#REF!</v>
      </c>
      <c r="EV371" s="14" t="e">
        <f t="shared" si="567"/>
        <v>#REF!</v>
      </c>
      <c r="EW371" s="14" t="e">
        <f t="shared" si="568"/>
        <v>#REF!</v>
      </c>
      <c r="EX371" s="14" t="e">
        <f t="shared" si="569"/>
        <v>#REF!</v>
      </c>
      <c r="EY371" s="14" t="e">
        <f t="shared" si="570"/>
        <v>#REF!</v>
      </c>
    </row>
    <row r="372" spans="1:155" x14ac:dyDescent="0.2">
      <c r="A372" s="17">
        <v>30426439</v>
      </c>
      <c r="B372" t="s">
        <v>62</v>
      </c>
      <c r="C372" t="s">
        <v>2262</v>
      </c>
      <c r="D372" t="s">
        <v>2263</v>
      </c>
      <c r="E372" t="s">
        <v>1578</v>
      </c>
      <c r="F372" t="s">
        <v>66</v>
      </c>
      <c r="G372" t="s">
        <v>42</v>
      </c>
      <c r="H372" t="s">
        <v>5346</v>
      </c>
      <c r="I372" t="s">
        <v>68</v>
      </c>
      <c r="J372" s="19" t="s">
        <v>69</v>
      </c>
      <c r="K372" t="s">
        <v>70</v>
      </c>
      <c r="L372">
        <v>1966</v>
      </c>
      <c r="M372">
        <f t="shared" si="479"/>
        <v>1966</v>
      </c>
      <c r="N372">
        <v>53</v>
      </c>
      <c r="O372" s="19">
        <f t="shared" si="480"/>
        <v>53</v>
      </c>
      <c r="P372" t="s">
        <v>80</v>
      </c>
      <c r="Q372" s="19" t="str">
        <f t="shared" si="481"/>
        <v>50-60</v>
      </c>
      <c r="R372" s="23">
        <v>274.2</v>
      </c>
      <c r="S372" s="15">
        <f t="shared" si="482"/>
        <v>0.2742</v>
      </c>
      <c r="T372">
        <v>30174117</v>
      </c>
      <c r="U372" t="s">
        <v>45</v>
      </c>
      <c r="V372" t="s">
        <v>46</v>
      </c>
      <c r="W372" t="s">
        <v>47</v>
      </c>
      <c r="X372" t="s">
        <v>48</v>
      </c>
      <c r="Y372" t="s">
        <v>175</v>
      </c>
      <c r="Z372" t="s">
        <v>2265</v>
      </c>
      <c r="AA372" t="s">
        <v>2266</v>
      </c>
      <c r="AB372" t="s">
        <v>110</v>
      </c>
      <c r="AC372">
        <v>1966</v>
      </c>
      <c r="AD372">
        <v>106</v>
      </c>
      <c r="AE372" t="str">
        <f t="shared" si="483"/>
        <v>&gt;80</v>
      </c>
      <c r="AF372">
        <v>-37.691928650000001</v>
      </c>
      <c r="AG372">
        <v>144.96533022</v>
      </c>
      <c r="AH372" t="s">
        <v>75</v>
      </c>
      <c r="AI372" t="s">
        <v>76</v>
      </c>
      <c r="AJ372" s="33" t="s">
        <v>722</v>
      </c>
      <c r="AL372" t="s">
        <v>48</v>
      </c>
      <c r="AM372" t="s">
        <v>86</v>
      </c>
      <c r="AN372">
        <v>220</v>
      </c>
      <c r="AO372" s="69">
        <v>4</v>
      </c>
      <c r="AP372">
        <v>2</v>
      </c>
      <c r="AQ372">
        <v>0</v>
      </c>
      <c r="AR372">
        <v>2</v>
      </c>
      <c r="AS372" s="82" t="str">
        <f t="shared" si="484"/>
        <v>Gw-0-2</v>
      </c>
      <c r="AT372" s="14">
        <f t="shared" si="485"/>
        <v>51448</v>
      </c>
      <c r="AU372" s="81">
        <f>VLOOKUP(C372,Bushfire_Vlookup!$F$2:$H$12575,3,FALSE)</f>
        <v>413.76698800000003</v>
      </c>
      <c r="AV372" s="14">
        <f>VLOOKUP(AS372,Safety_collateral_Vlookup!$J$3:$L$20,2,FALSE)</f>
        <v>93570.139925214826</v>
      </c>
      <c r="AW372" s="14">
        <f>VLOOKUP(AS372,Safety_collateral_Vlookup!$J$3:$L$20,3,FALSE)</f>
        <v>550000</v>
      </c>
      <c r="AX372" s="48">
        <f t="shared" si="486"/>
        <v>742025.84467640019</v>
      </c>
      <c r="AY372" s="49">
        <f t="shared" si="571"/>
        <v>20839.2</v>
      </c>
      <c r="AZ372" s="14">
        <v>76000</v>
      </c>
      <c r="BA372" s="16">
        <f t="shared" si="488"/>
        <v>35.607213553130649</v>
      </c>
      <c r="BB372" t="e">
        <f>IF(BA372&lt;=#REF!,#REF!,IF(BA372&lt;=#REF!,#REF!,IF(BA372&lt;=#REF!,#REF!,IF(BA372&lt;=#REF!,#REF!,#REF!))))</f>
        <v>#REF!</v>
      </c>
      <c r="BC372" s="51">
        <v>5</v>
      </c>
      <c r="BD372" s="21">
        <v>70</v>
      </c>
      <c r="BE372" s="21">
        <v>6.4399999999999999E-2</v>
      </c>
      <c r="BF372" s="26">
        <f t="shared" si="489"/>
        <v>1359.2616774943726</v>
      </c>
      <c r="BG372" s="21">
        <v>7</v>
      </c>
      <c r="BH372" s="21">
        <f t="shared" si="490"/>
        <v>54.6</v>
      </c>
      <c r="BI372" s="28">
        <f t="shared" si="491"/>
        <v>2.2519960070400004E-2</v>
      </c>
      <c r="BJ372" s="27">
        <f t="shared" si="492"/>
        <v>2.2519960070400004E-2</v>
      </c>
      <c r="BK372" s="28">
        <f t="shared" si="493"/>
        <v>0.3452594593589744</v>
      </c>
      <c r="BL372" s="35">
        <f t="shared" si="494"/>
        <v>12.293727300633435</v>
      </c>
      <c r="BM372" s="21" t="str">
        <f t="shared" si="495"/>
        <v>Cr5</v>
      </c>
      <c r="BN372" s="51">
        <v>5</v>
      </c>
      <c r="BO372" s="21">
        <v>1</v>
      </c>
      <c r="BP372" s="50" t="s">
        <v>5497</v>
      </c>
      <c r="BQ372" s="14">
        <v>51448</v>
      </c>
      <c r="BR372">
        <f>IFERROR(VLOOKUP(AO372,'Model Failure data- Lines'!$A$37:$E$41,3,FALSE),'Model Failure data- Lines'!$C$37)</f>
        <v>0.45419999999999999</v>
      </c>
      <c r="BS372" s="14">
        <f t="shared" si="496"/>
        <v>337028.13865202095</v>
      </c>
      <c r="BT372" s="34">
        <f t="shared" si="572"/>
        <v>18587.533224470331</v>
      </c>
      <c r="BU372" s="34">
        <f t="shared" si="497"/>
        <v>18.131945459461303</v>
      </c>
      <c r="BV372" s="54">
        <f t="shared" si="498"/>
        <v>318440.60542755062</v>
      </c>
      <c r="BW372">
        <f>IFERROR(VLOOKUP(AO372,'Model Failure data- Lines'!$A$37:$E$41,4,FALSE),'Model Failure data- Lines'!$D$37)</f>
        <v>0.40249999999999997</v>
      </c>
      <c r="BX372" s="14">
        <f t="shared" si="499"/>
        <v>298665.40248225105</v>
      </c>
      <c r="BY372" s="34">
        <f t="shared" si="500"/>
        <v>16579.158094878327</v>
      </c>
      <c r="BZ372" s="71">
        <f t="shared" si="501"/>
        <v>18.014509589272539</v>
      </c>
      <c r="CA372" s="71">
        <f t="shared" si="502"/>
        <v>282086.24438737275</v>
      </c>
      <c r="CB372" s="56">
        <v>1</v>
      </c>
      <c r="CC372">
        <f>IFERROR(VLOOKUP(AO372,'Model Failure data- Lines'!$A$37:$E$41,5,FALSE),'Model Failure data- Lines'!$E$37)</f>
        <v>0.28349999999999997</v>
      </c>
      <c r="CD372" s="14">
        <f t="shared" si="503"/>
        <v>210364.32696575942</v>
      </c>
      <c r="CE372" s="34">
        <f t="shared" si="504"/>
        <v>13189.972894111555</v>
      </c>
      <c r="CF372" s="34">
        <f t="shared" si="505"/>
        <v>15.948806616552872</v>
      </c>
      <c r="CG372" s="54">
        <f t="shared" si="506"/>
        <v>197174.35407164786</v>
      </c>
      <c r="CH372" t="e">
        <f>IFERROR(VLOOKUP(AO372,'Model Failure data- Lines'!#REF!,3,FALSE),'Model Failure data- Lines'!#REF!)</f>
        <v>#REF!</v>
      </c>
      <c r="CI372" s="14" t="e">
        <f t="shared" si="507"/>
        <v>#REF!</v>
      </c>
      <c r="CJ372" s="34">
        <f t="shared" si="508"/>
        <v>17828.667190523309</v>
      </c>
      <c r="CK372" s="34" t="e">
        <f t="shared" si="509"/>
        <v>#REF!</v>
      </c>
      <c r="CL372" s="54" t="e">
        <f t="shared" si="510"/>
        <v>#REF!</v>
      </c>
      <c r="CM372" t="e">
        <f>IFERROR(VLOOKUP(AO372,'Model Failure data- Lines'!#REF!,4,FALSE),'Model Failure data- Lines'!#REF!)</f>
        <v>#REF!</v>
      </c>
      <c r="CN372" s="14" t="e">
        <f t="shared" si="511"/>
        <v>#REF!</v>
      </c>
      <c r="CO372" s="34">
        <f t="shared" si="512"/>
        <v>15253.050682868934</v>
      </c>
      <c r="CP372" s="34" t="e">
        <f t="shared" si="513"/>
        <v>#REF!</v>
      </c>
      <c r="CQ372" s="54" t="e">
        <f t="shared" si="514"/>
        <v>#REF!</v>
      </c>
      <c r="CR372" t="e">
        <f>IFERROR(VLOOKUP(AO372,'Model Failure data- Lines'!#REF!,5,FALSE),'Model Failure data- Lines'!#REF!)</f>
        <v>#REF!</v>
      </c>
      <c r="CS372" s="14" t="e">
        <f t="shared" si="515"/>
        <v>#REF!</v>
      </c>
      <c r="CT372" s="34">
        <f t="shared" si="516"/>
        <v>11164.322773147167</v>
      </c>
      <c r="CU372" s="34" t="e">
        <f t="shared" si="517"/>
        <v>#REF!</v>
      </c>
      <c r="CV372" s="54" t="e">
        <f t="shared" si="518"/>
        <v>#REF!</v>
      </c>
      <c r="CW372" t="s">
        <v>110</v>
      </c>
      <c r="CY372">
        <v>1</v>
      </c>
      <c r="CZ372">
        <f t="shared" si="519"/>
        <v>282086.24438737275</v>
      </c>
      <c r="DA372" s="34">
        <f t="shared" si="520"/>
        <v>22095.243939999997</v>
      </c>
      <c r="DB372" s="34">
        <f t="shared" si="521"/>
        <v>177.69947391888999</v>
      </c>
      <c r="DC372" s="34">
        <f t="shared" si="522"/>
        <v>40185.334068332195</v>
      </c>
      <c r="DD372" s="9">
        <f t="shared" si="523"/>
        <v>236207.12499999997</v>
      </c>
      <c r="DE372" s="59">
        <f t="shared" si="524"/>
        <v>7.3979924545539089E-2</v>
      </c>
      <c r="DF372" s="59">
        <f t="shared" si="525"/>
        <v>5.9497843554025384E-4</v>
      </c>
      <c r="DG372" s="59">
        <f t="shared" si="526"/>
        <v>0.13454967912033369</v>
      </c>
      <c r="DH372" s="59">
        <f t="shared" si="527"/>
        <v>0.79087541789858695</v>
      </c>
      <c r="DI372" s="14">
        <f t="shared" si="528"/>
        <v>20868.719075112334</v>
      </c>
      <c r="DJ372" s="14">
        <f t="shared" si="529"/>
        <v>167.83523237302472</v>
      </c>
      <c r="DK372" s="14">
        <f t="shared" si="530"/>
        <v>37954.613666581034</v>
      </c>
      <c r="DL372" s="14">
        <f t="shared" si="531"/>
        <v>223095.07641330632</v>
      </c>
      <c r="DM372">
        <f t="shared" si="532"/>
        <v>197174.35407164786</v>
      </c>
      <c r="DN372" s="34">
        <f t="shared" si="533"/>
        <v>15562.737035999997</v>
      </c>
      <c r="DO372" s="34">
        <f t="shared" si="534"/>
        <v>125.16223815156599</v>
      </c>
      <c r="DP372" s="34">
        <f t="shared" si="535"/>
        <v>28304.45269160789</v>
      </c>
      <c r="DQ372" s="9">
        <f t="shared" si="536"/>
        <v>166371.97499999998</v>
      </c>
      <c r="DR372" s="59">
        <f t="shared" si="537"/>
        <v>7.3979924545539089E-2</v>
      </c>
      <c r="DS372" s="59">
        <f t="shared" si="538"/>
        <v>5.9497843554025395E-4</v>
      </c>
      <c r="DT372" s="59">
        <f t="shared" si="539"/>
        <v>0.13454967912033369</v>
      </c>
      <c r="DU372" s="59">
        <f t="shared" si="540"/>
        <v>0.79087541789858695</v>
      </c>
      <c r="DV372" s="14">
        <f t="shared" si="541"/>
        <v>14586.943836535916</v>
      </c>
      <c r="DW372" s="14">
        <f t="shared" si="542"/>
        <v>117.31448871420915</v>
      </c>
      <c r="DX372" s="14">
        <f t="shared" si="543"/>
        <v>26529.746071099282</v>
      </c>
      <c r="DY372" s="14">
        <f t="shared" si="544"/>
        <v>155940.34967529846</v>
      </c>
      <c r="DZ372" s="34" t="e">
        <f t="shared" si="545"/>
        <v>#REF!</v>
      </c>
      <c r="EA372" s="34" t="e">
        <f t="shared" si="546"/>
        <v>#REF!</v>
      </c>
      <c r="EB372" s="34" t="e">
        <f t="shared" si="547"/>
        <v>#REF!</v>
      </c>
      <c r="EC372" s="34" t="e">
        <f t="shared" si="548"/>
        <v>#REF!</v>
      </c>
      <c r="ED372" s="34" t="e">
        <f t="shared" si="549"/>
        <v>#REF!</v>
      </c>
      <c r="EE372" s="59" t="e">
        <f t="shared" si="550"/>
        <v>#REF!</v>
      </c>
      <c r="EF372" s="59" t="e">
        <f t="shared" si="551"/>
        <v>#REF!</v>
      </c>
      <c r="EG372" s="59" t="e">
        <f t="shared" si="552"/>
        <v>#REF!</v>
      </c>
      <c r="EH372" s="59" t="e">
        <f t="shared" si="553"/>
        <v>#REF!</v>
      </c>
      <c r="EI372" s="14" t="e">
        <f t="shared" si="554"/>
        <v>#REF!</v>
      </c>
      <c r="EJ372" s="14" t="e">
        <f t="shared" si="555"/>
        <v>#REF!</v>
      </c>
      <c r="EK372" s="14" t="e">
        <f t="shared" si="556"/>
        <v>#REF!</v>
      </c>
      <c r="EL372" s="14" t="e">
        <f t="shared" si="557"/>
        <v>#REF!</v>
      </c>
      <c r="EM372" t="e">
        <f t="shared" si="558"/>
        <v>#REF!</v>
      </c>
      <c r="EN372" s="34" t="e">
        <f t="shared" si="559"/>
        <v>#REF!</v>
      </c>
      <c r="EO372" s="34" t="e">
        <f t="shared" si="560"/>
        <v>#REF!</v>
      </c>
      <c r="EP372" s="34" t="e">
        <f t="shared" si="561"/>
        <v>#REF!</v>
      </c>
      <c r="EQ372" s="34" t="e">
        <f t="shared" si="562"/>
        <v>#REF!</v>
      </c>
      <c r="ER372" s="59" t="e">
        <f t="shared" si="563"/>
        <v>#REF!</v>
      </c>
      <c r="ES372" s="59" t="e">
        <f t="shared" si="564"/>
        <v>#REF!</v>
      </c>
      <c r="ET372" s="59" t="e">
        <f t="shared" si="565"/>
        <v>#REF!</v>
      </c>
      <c r="EU372" s="59" t="e">
        <f t="shared" si="566"/>
        <v>#REF!</v>
      </c>
      <c r="EV372" s="14" t="e">
        <f t="shared" si="567"/>
        <v>#REF!</v>
      </c>
      <c r="EW372" s="14" t="e">
        <f t="shared" si="568"/>
        <v>#REF!</v>
      </c>
      <c r="EX372" s="14" t="e">
        <f t="shared" si="569"/>
        <v>#REF!</v>
      </c>
      <c r="EY372" s="14" t="e">
        <f t="shared" si="570"/>
        <v>#REF!</v>
      </c>
    </row>
    <row r="373" spans="1:155" x14ac:dyDescent="0.2">
      <c r="A373" s="17">
        <v>30244613</v>
      </c>
      <c r="B373" t="s">
        <v>62</v>
      </c>
      <c r="C373" t="s">
        <v>3297</v>
      </c>
      <c r="D373" t="s">
        <v>3298</v>
      </c>
      <c r="E373" t="s">
        <v>354</v>
      </c>
      <c r="F373" t="s">
        <v>66</v>
      </c>
      <c r="G373" t="s">
        <v>42</v>
      </c>
      <c r="H373" t="s">
        <v>4056</v>
      </c>
      <c r="I373" t="s">
        <v>68</v>
      </c>
      <c r="J373" s="19" t="s">
        <v>69</v>
      </c>
      <c r="K373" t="s">
        <v>70</v>
      </c>
      <c r="L373">
        <v>1966</v>
      </c>
      <c r="M373">
        <f t="shared" si="479"/>
        <v>1966</v>
      </c>
      <c r="N373">
        <v>53</v>
      </c>
      <c r="O373" s="19">
        <f t="shared" si="480"/>
        <v>53</v>
      </c>
      <c r="P373" t="s">
        <v>80</v>
      </c>
      <c r="Q373" s="19" t="str">
        <f t="shared" si="481"/>
        <v>50-60</v>
      </c>
      <c r="R373" s="23">
        <v>277.3</v>
      </c>
      <c r="S373" s="15">
        <f t="shared" si="482"/>
        <v>0.27729999999999999</v>
      </c>
      <c r="T373">
        <v>30236041</v>
      </c>
      <c r="U373" t="s">
        <v>45</v>
      </c>
      <c r="V373" t="s">
        <v>46</v>
      </c>
      <c r="W373" t="s">
        <v>47</v>
      </c>
      <c r="X373" t="s">
        <v>48</v>
      </c>
      <c r="Y373" t="s">
        <v>175</v>
      </c>
      <c r="Z373" t="s">
        <v>3300</v>
      </c>
      <c r="AA373" t="s">
        <v>3301</v>
      </c>
      <c r="AB373" t="s">
        <v>355</v>
      </c>
      <c r="AC373">
        <v>1966</v>
      </c>
      <c r="AD373">
        <v>106</v>
      </c>
      <c r="AE373" t="str">
        <f t="shared" si="483"/>
        <v>&gt;80</v>
      </c>
      <c r="AF373">
        <v>-37.692125019999999</v>
      </c>
      <c r="AG373">
        <v>144.96220364999999</v>
      </c>
      <c r="AH373" t="s">
        <v>75</v>
      </c>
      <c r="AI373" t="s">
        <v>76</v>
      </c>
      <c r="AJ373" s="33" t="s">
        <v>722</v>
      </c>
      <c r="AL373" t="s">
        <v>78</v>
      </c>
      <c r="AM373" t="s">
        <v>79</v>
      </c>
      <c r="AN373">
        <v>220</v>
      </c>
      <c r="AO373" s="69">
        <v>4</v>
      </c>
      <c r="AP373">
        <v>2</v>
      </c>
      <c r="AQ373">
        <v>0</v>
      </c>
      <c r="AR373">
        <v>2</v>
      </c>
      <c r="AS373" s="82" t="str">
        <f t="shared" si="484"/>
        <v>Gw-0-2</v>
      </c>
      <c r="AT373" s="14">
        <f t="shared" si="485"/>
        <v>51448</v>
      </c>
      <c r="AU373" s="81">
        <f>VLOOKUP(C373,Bushfire_Vlookup!$F$2:$H$12575,3,FALSE)</f>
        <v>413.76698800000003</v>
      </c>
      <c r="AV373" s="14">
        <f>VLOOKUP(AS373,Safety_collateral_Vlookup!$J$3:$L$20,2,FALSE)</f>
        <v>93570.139925214826</v>
      </c>
      <c r="AW373" s="14">
        <f>VLOOKUP(AS373,Safety_collateral_Vlookup!$J$3:$L$20,3,FALSE)</f>
        <v>550000</v>
      </c>
      <c r="AX373" s="48">
        <f t="shared" si="486"/>
        <v>742025.84467640019</v>
      </c>
      <c r="AY373" s="49">
        <f t="shared" si="571"/>
        <v>21074.799999999999</v>
      </c>
      <c r="AZ373" s="14">
        <v>76000</v>
      </c>
      <c r="BA373" s="16">
        <f t="shared" si="488"/>
        <v>35.209152384667952</v>
      </c>
      <c r="BB373" t="e">
        <f>IF(BA373&lt;=#REF!,#REF!,IF(BA373&lt;=#REF!,#REF!,IF(BA373&lt;=#REF!,#REF!,IF(BA373&lt;=#REF!,#REF!,#REF!))))</f>
        <v>#REF!</v>
      </c>
      <c r="BC373" s="51">
        <v>5</v>
      </c>
      <c r="BD373" s="21">
        <v>70</v>
      </c>
      <c r="BE373" s="21">
        <v>6.4399999999999999E-2</v>
      </c>
      <c r="BF373" s="26">
        <f t="shared" si="489"/>
        <v>1374.6289685236673</v>
      </c>
      <c r="BG373" s="21">
        <v>7</v>
      </c>
      <c r="BH373" s="21">
        <f t="shared" si="490"/>
        <v>54.6</v>
      </c>
      <c r="BI373" s="28">
        <f t="shared" si="491"/>
        <v>2.2519960070400004E-2</v>
      </c>
      <c r="BJ373" s="27">
        <f t="shared" si="492"/>
        <v>2.2519960070400004E-2</v>
      </c>
      <c r="BK373" s="28">
        <f t="shared" si="493"/>
        <v>0.3452594593589744</v>
      </c>
      <c r="BL373" s="35">
        <f t="shared" si="494"/>
        <v>12.156292916818202</v>
      </c>
      <c r="BM373" s="21" t="str">
        <f t="shared" si="495"/>
        <v>Cr5</v>
      </c>
      <c r="BN373" s="51">
        <v>5</v>
      </c>
      <c r="BO373" s="21">
        <v>1</v>
      </c>
      <c r="BP373" s="50" t="s">
        <v>5497</v>
      </c>
      <c r="BQ373" s="14">
        <v>51448</v>
      </c>
      <c r="BR373">
        <f>IFERROR(VLOOKUP(AO373,'Model Failure data- Lines'!$A$37:$E$41,3,FALSE),'Model Failure data- Lines'!$C$37)</f>
        <v>0.45419999999999999</v>
      </c>
      <c r="BS373" s="14">
        <f t="shared" si="496"/>
        <v>337028.13865202095</v>
      </c>
      <c r="BT373" s="34">
        <f t="shared" si="572"/>
        <v>18797.676743784181</v>
      </c>
      <c r="BU373" s="34">
        <f t="shared" si="497"/>
        <v>17.929244302143129</v>
      </c>
      <c r="BV373" s="54">
        <f t="shared" si="498"/>
        <v>318230.46190823679</v>
      </c>
      <c r="BW373">
        <f>IFERROR(VLOOKUP(AO373,'Model Failure data- Lines'!$A$37:$E$41,4,FALSE),'Model Failure data- Lines'!$D$37)</f>
        <v>0.40249999999999997</v>
      </c>
      <c r="BX373" s="14">
        <f t="shared" si="499"/>
        <v>298665.40248225105</v>
      </c>
      <c r="BY373" s="34">
        <f t="shared" si="500"/>
        <v>16766.595695513348</v>
      </c>
      <c r="BZ373" s="71">
        <f t="shared" si="501"/>
        <v>17.8131212743546</v>
      </c>
      <c r="CA373" s="71">
        <f t="shared" si="502"/>
        <v>281898.8067867377</v>
      </c>
      <c r="CB373" s="56">
        <v>1</v>
      </c>
      <c r="CC373">
        <f>IFERROR(VLOOKUP(AO373,'Model Failure data- Lines'!$A$37:$E$41,5,FALSE),'Model Failure data- Lines'!$E$37)</f>
        <v>0.28349999999999997</v>
      </c>
      <c r="CD373" s="14">
        <f t="shared" si="503"/>
        <v>210364.32696575942</v>
      </c>
      <c r="CE373" s="34">
        <f t="shared" si="504"/>
        <v>13339.093667166791</v>
      </c>
      <c r="CF373" s="34">
        <f t="shared" si="505"/>
        <v>15.770511266710415</v>
      </c>
      <c r="CG373" s="54">
        <f t="shared" si="506"/>
        <v>197025.23329859262</v>
      </c>
      <c r="CH373" t="e">
        <f>IFERROR(VLOOKUP(AO373,'Model Failure data- Lines'!#REF!,3,FALSE),'Model Failure data- Lines'!#REF!)</f>
        <v>#REF!</v>
      </c>
      <c r="CI373" s="14" t="e">
        <f t="shared" si="507"/>
        <v>#REF!</v>
      </c>
      <c r="CJ373" s="34">
        <f t="shared" si="508"/>
        <v>18030.23126160508</v>
      </c>
      <c r="CK373" s="34" t="e">
        <f t="shared" si="509"/>
        <v>#REF!</v>
      </c>
      <c r="CL373" s="54" t="e">
        <f t="shared" si="510"/>
        <v>#REF!</v>
      </c>
      <c r="CM373" t="e">
        <f>IFERROR(VLOOKUP(AO373,'Model Failure data- Lines'!#REF!,4,FALSE),'Model Failure data- Lines'!#REF!)</f>
        <v>#REF!</v>
      </c>
      <c r="CN373" s="14" t="e">
        <f t="shared" si="511"/>
        <v>#REF!</v>
      </c>
      <c r="CO373" s="34">
        <f t="shared" si="512"/>
        <v>15425.495821880215</v>
      </c>
      <c r="CP373" s="34" t="e">
        <f t="shared" si="513"/>
        <v>#REF!</v>
      </c>
      <c r="CQ373" s="54" t="e">
        <f t="shared" si="514"/>
        <v>#REF!</v>
      </c>
      <c r="CR373" t="e">
        <f>IFERROR(VLOOKUP(AO373,'Model Failure data- Lines'!#REF!,5,FALSE),'Model Failure data- Lines'!#REF!)</f>
        <v>#REF!</v>
      </c>
      <c r="CS373" s="14" t="e">
        <f t="shared" si="515"/>
        <v>#REF!</v>
      </c>
      <c r="CT373" s="34">
        <f t="shared" si="516"/>
        <v>11290.542323098867</v>
      </c>
      <c r="CU373" s="34" t="e">
        <f t="shared" si="517"/>
        <v>#REF!</v>
      </c>
      <c r="CV373" s="54" t="e">
        <f t="shared" si="518"/>
        <v>#REF!</v>
      </c>
      <c r="CW373" t="s">
        <v>355</v>
      </c>
      <c r="CY373">
        <v>1</v>
      </c>
      <c r="CZ373">
        <f t="shared" si="519"/>
        <v>281898.8067867377</v>
      </c>
      <c r="DA373" s="34">
        <f t="shared" si="520"/>
        <v>22095.243939999997</v>
      </c>
      <c r="DB373" s="34">
        <f t="shared" si="521"/>
        <v>177.69947391888999</v>
      </c>
      <c r="DC373" s="34">
        <f t="shared" si="522"/>
        <v>40185.334068332195</v>
      </c>
      <c r="DD373" s="9">
        <f t="shared" si="523"/>
        <v>236207.12499999997</v>
      </c>
      <c r="DE373" s="59">
        <f t="shared" si="524"/>
        <v>7.3979924545539089E-2</v>
      </c>
      <c r="DF373" s="59">
        <f t="shared" si="525"/>
        <v>5.9497843554025384E-4</v>
      </c>
      <c r="DG373" s="59">
        <f t="shared" si="526"/>
        <v>0.13454967912033369</v>
      </c>
      <c r="DH373" s="59">
        <f t="shared" si="527"/>
        <v>0.79087541789858695</v>
      </c>
      <c r="DI373" s="14">
        <f t="shared" si="528"/>
        <v>20854.852455560358</v>
      </c>
      <c r="DJ373" s="14">
        <f t="shared" si="529"/>
        <v>167.72371104263746</v>
      </c>
      <c r="DK373" s="14">
        <f t="shared" si="530"/>
        <v>37929.39399756051</v>
      </c>
      <c r="DL373" s="14">
        <f t="shared" si="531"/>
        <v>222946.83662257422</v>
      </c>
      <c r="DM373">
        <f t="shared" si="532"/>
        <v>197025.23329859262</v>
      </c>
      <c r="DN373" s="34">
        <f t="shared" si="533"/>
        <v>15562.737035999997</v>
      </c>
      <c r="DO373" s="34">
        <f t="shared" si="534"/>
        <v>125.16223815156599</v>
      </c>
      <c r="DP373" s="34">
        <f t="shared" si="535"/>
        <v>28304.45269160789</v>
      </c>
      <c r="DQ373" s="9">
        <f t="shared" si="536"/>
        <v>166371.97499999998</v>
      </c>
      <c r="DR373" s="59">
        <f t="shared" si="537"/>
        <v>7.3979924545539089E-2</v>
      </c>
      <c r="DS373" s="59">
        <f t="shared" si="538"/>
        <v>5.9497843554025395E-4</v>
      </c>
      <c r="DT373" s="59">
        <f t="shared" si="539"/>
        <v>0.13454967912033369</v>
      </c>
      <c r="DU373" s="59">
        <f t="shared" si="540"/>
        <v>0.79087541789858695</v>
      </c>
      <c r="DV373" s="14">
        <f t="shared" si="541"/>
        <v>14575.911892997119</v>
      </c>
      <c r="DW373" s="14">
        <f t="shared" si="542"/>
        <v>117.22576506995019</v>
      </c>
      <c r="DX373" s="14">
        <f t="shared" si="543"/>
        <v>26509.681918934522</v>
      </c>
      <c r="DY373" s="14">
        <f t="shared" si="544"/>
        <v>155822.41372159103</v>
      </c>
      <c r="DZ373" s="34" t="e">
        <f t="shared" si="545"/>
        <v>#REF!</v>
      </c>
      <c r="EA373" s="34" t="e">
        <f t="shared" si="546"/>
        <v>#REF!</v>
      </c>
      <c r="EB373" s="34" t="e">
        <f t="shared" si="547"/>
        <v>#REF!</v>
      </c>
      <c r="EC373" s="34" t="e">
        <f t="shared" si="548"/>
        <v>#REF!</v>
      </c>
      <c r="ED373" s="34" t="e">
        <f t="shared" si="549"/>
        <v>#REF!</v>
      </c>
      <c r="EE373" s="59" t="e">
        <f t="shared" si="550"/>
        <v>#REF!</v>
      </c>
      <c r="EF373" s="59" t="e">
        <f t="shared" si="551"/>
        <v>#REF!</v>
      </c>
      <c r="EG373" s="59" t="e">
        <f t="shared" si="552"/>
        <v>#REF!</v>
      </c>
      <c r="EH373" s="59" t="e">
        <f t="shared" si="553"/>
        <v>#REF!</v>
      </c>
      <c r="EI373" s="14" t="e">
        <f t="shared" si="554"/>
        <v>#REF!</v>
      </c>
      <c r="EJ373" s="14" t="e">
        <f t="shared" si="555"/>
        <v>#REF!</v>
      </c>
      <c r="EK373" s="14" t="e">
        <f t="shared" si="556"/>
        <v>#REF!</v>
      </c>
      <c r="EL373" s="14" t="e">
        <f t="shared" si="557"/>
        <v>#REF!</v>
      </c>
      <c r="EM373" t="e">
        <f t="shared" si="558"/>
        <v>#REF!</v>
      </c>
      <c r="EN373" s="34" t="e">
        <f t="shared" si="559"/>
        <v>#REF!</v>
      </c>
      <c r="EO373" s="34" t="e">
        <f t="shared" si="560"/>
        <v>#REF!</v>
      </c>
      <c r="EP373" s="34" t="e">
        <f t="shared" si="561"/>
        <v>#REF!</v>
      </c>
      <c r="EQ373" s="34" t="e">
        <f t="shared" si="562"/>
        <v>#REF!</v>
      </c>
      <c r="ER373" s="59" t="e">
        <f t="shared" si="563"/>
        <v>#REF!</v>
      </c>
      <c r="ES373" s="59" t="e">
        <f t="shared" si="564"/>
        <v>#REF!</v>
      </c>
      <c r="ET373" s="59" t="e">
        <f t="shared" si="565"/>
        <v>#REF!</v>
      </c>
      <c r="EU373" s="59" t="e">
        <f t="shared" si="566"/>
        <v>#REF!</v>
      </c>
      <c r="EV373" s="14" t="e">
        <f t="shared" si="567"/>
        <v>#REF!</v>
      </c>
      <c r="EW373" s="14" t="e">
        <f t="shared" si="568"/>
        <v>#REF!</v>
      </c>
      <c r="EX373" s="14" t="e">
        <f t="shared" si="569"/>
        <v>#REF!</v>
      </c>
      <c r="EY373" s="14" t="e">
        <f t="shared" si="570"/>
        <v>#REF!</v>
      </c>
    </row>
    <row r="374" spans="1:155" x14ac:dyDescent="0.2">
      <c r="A374" s="17">
        <v>30416296</v>
      </c>
      <c r="B374" t="s">
        <v>62</v>
      </c>
      <c r="C374" t="s">
        <v>2405</v>
      </c>
      <c r="D374" t="s">
        <v>2406</v>
      </c>
      <c r="E374" t="s">
        <v>2407</v>
      </c>
      <c r="F374" t="s">
        <v>66</v>
      </c>
      <c r="G374" t="s">
        <v>42</v>
      </c>
      <c r="H374" t="s">
        <v>5310</v>
      </c>
      <c r="I374" t="s">
        <v>68</v>
      </c>
      <c r="J374" s="19" t="s">
        <v>69</v>
      </c>
      <c r="K374" t="s">
        <v>70</v>
      </c>
      <c r="L374">
        <v>1966</v>
      </c>
      <c r="M374">
        <f t="shared" si="479"/>
        <v>1966</v>
      </c>
      <c r="N374">
        <v>53</v>
      </c>
      <c r="O374" s="19">
        <f t="shared" si="480"/>
        <v>53</v>
      </c>
      <c r="P374" t="s">
        <v>80</v>
      </c>
      <c r="Q374" s="19" t="str">
        <f t="shared" si="481"/>
        <v>50-60</v>
      </c>
      <c r="R374" s="23">
        <v>201</v>
      </c>
      <c r="S374" s="15">
        <f t="shared" si="482"/>
        <v>0.20100000000000001</v>
      </c>
      <c r="T374">
        <v>30213129</v>
      </c>
      <c r="U374" t="s">
        <v>45</v>
      </c>
      <c r="V374" t="s">
        <v>46</v>
      </c>
      <c r="W374" s="20" t="s">
        <v>87</v>
      </c>
      <c r="X374" t="s">
        <v>48</v>
      </c>
      <c r="Y374" t="s">
        <v>273</v>
      </c>
      <c r="Z374" t="s">
        <v>2409</v>
      </c>
      <c r="AA374" t="s">
        <v>2410</v>
      </c>
      <c r="AB374" t="s">
        <v>341</v>
      </c>
      <c r="AC374">
        <v>1966</v>
      </c>
      <c r="AD374">
        <v>106</v>
      </c>
      <c r="AE374" t="str">
        <f t="shared" si="483"/>
        <v>&gt;80</v>
      </c>
      <c r="AF374">
        <v>-37.692327460000001</v>
      </c>
      <c r="AG374">
        <v>144.95905880999999</v>
      </c>
      <c r="AH374" t="s">
        <v>75</v>
      </c>
      <c r="AI374" t="s">
        <v>76</v>
      </c>
      <c r="AJ374" s="33" t="s">
        <v>722</v>
      </c>
      <c r="AL374" t="s">
        <v>48</v>
      </c>
      <c r="AM374" t="s">
        <v>86</v>
      </c>
      <c r="AN374">
        <v>220</v>
      </c>
      <c r="AO374" s="69">
        <v>4</v>
      </c>
      <c r="AP374">
        <v>2</v>
      </c>
      <c r="AQ374">
        <v>4</v>
      </c>
      <c r="AR374">
        <v>2</v>
      </c>
      <c r="AS374" s="82" t="str">
        <f t="shared" si="484"/>
        <v>Gw-4-2</v>
      </c>
      <c r="AT374" s="14">
        <f t="shared" si="485"/>
        <v>51448</v>
      </c>
      <c r="AU374" s="81">
        <f>VLOOKUP(C374,Bushfire_Vlookup!$F$2:$H$12575,3,FALSE)</f>
        <v>413.76698800000003</v>
      </c>
      <c r="AV374" s="14">
        <f>VLOOKUP(AS374,Safety_collateral_Vlookup!$J$3:$L$20,2,FALSE)</f>
        <v>2550415.8044019579</v>
      </c>
      <c r="AW374" s="14">
        <f>VLOOKUP(AS374,Safety_collateral_Vlookup!$J$3:$L$20,3,FALSE)</f>
        <v>550000</v>
      </c>
      <c r="AX374" s="48">
        <f t="shared" si="486"/>
        <v>3363480.1686730846</v>
      </c>
      <c r="AY374" s="48">
        <f>AZ374</f>
        <v>110000</v>
      </c>
      <c r="AZ374" s="14">
        <v>110000</v>
      </c>
      <c r="BA374" s="16">
        <f t="shared" si="488"/>
        <v>30.577092442482588</v>
      </c>
      <c r="BB374" t="e">
        <f>IF(BA374&lt;=#REF!,#REF!,IF(BA374&lt;=#REF!,#REF!,IF(BA374&lt;=#REF!,#REF!,IF(BA374&lt;=#REF!,#REF!,#REF!))))</f>
        <v>#REF!</v>
      </c>
      <c r="BC374" s="51">
        <v>5</v>
      </c>
      <c r="BD374" s="21">
        <v>70</v>
      </c>
      <c r="BE374" s="21">
        <v>6.4399999999999999E-2</v>
      </c>
      <c r="BF374" s="26">
        <f t="shared" si="489"/>
        <v>7174.8812106213763</v>
      </c>
      <c r="BG374" s="21">
        <v>7</v>
      </c>
      <c r="BH374" s="21">
        <f t="shared" si="490"/>
        <v>54.6</v>
      </c>
      <c r="BI374" s="28">
        <f t="shared" si="491"/>
        <v>2.2519960070400004E-2</v>
      </c>
      <c r="BJ374" s="27">
        <f t="shared" si="492"/>
        <v>2.2519960070400004E-2</v>
      </c>
      <c r="BK374" s="28">
        <f t="shared" si="493"/>
        <v>0.34525945935897445</v>
      </c>
      <c r="BL374" s="35">
        <f t="shared" si="494"/>
        <v>10.557030405460921</v>
      </c>
      <c r="BM374" s="21" t="str">
        <f t="shared" si="495"/>
        <v>Cr5</v>
      </c>
      <c r="BN374" s="51">
        <v>5</v>
      </c>
      <c r="BO374" s="21">
        <v>1</v>
      </c>
      <c r="BP374" s="50" t="s">
        <v>5497</v>
      </c>
      <c r="BQ374" s="14">
        <v>51448</v>
      </c>
      <c r="BR374">
        <f>IFERROR(VLOOKUP(AO374,'Model Failure data- Lines'!$A$37:$E$41,3,FALSE),'Model Failure data- Lines'!$C$37)</f>
        <v>0.45419999999999999</v>
      </c>
      <c r="BS374" s="14">
        <f t="shared" si="496"/>
        <v>1527692.6926113151</v>
      </c>
      <c r="BT374" s="34">
        <f t="shared" si="572"/>
        <v>98114.546368945856</v>
      </c>
      <c r="BU374" s="34">
        <f t="shared" si="497"/>
        <v>15.570501512249193</v>
      </c>
      <c r="BV374" s="54">
        <f t="shared" si="498"/>
        <v>1429578.1462423692</v>
      </c>
      <c r="BW374">
        <f>IFERROR(VLOOKUP(AO374,'Model Failure data- Lines'!$A$37:$E$41,4,FALSE),'Model Failure data- Lines'!$D$37)</f>
        <v>0.40249999999999997</v>
      </c>
      <c r="BX374" s="14">
        <f t="shared" si="499"/>
        <v>1353800.7678909164</v>
      </c>
      <c r="BY374" s="34">
        <f t="shared" si="500"/>
        <v>87513.310992582061</v>
      </c>
      <c r="BZ374" s="71">
        <f t="shared" si="501"/>
        <v>15.469655444823353</v>
      </c>
      <c r="CA374" s="71">
        <f t="shared" si="502"/>
        <v>1266287.4568983344</v>
      </c>
      <c r="CB374" s="56">
        <v>1</v>
      </c>
      <c r="CC374">
        <f>IFERROR(VLOOKUP(AO374,'Model Failure data- Lines'!$A$37:$E$41,5,FALSE),'Model Failure data- Lines'!$E$37)</f>
        <v>0.28349999999999997</v>
      </c>
      <c r="CD374" s="14">
        <f t="shared" si="503"/>
        <v>953546.62781881937</v>
      </c>
      <c r="CE374" s="34">
        <f t="shared" si="504"/>
        <v>69623.450917130744</v>
      </c>
      <c r="CF374" s="34">
        <f t="shared" si="505"/>
        <v>13.695767952579333</v>
      </c>
      <c r="CG374" s="54">
        <f t="shared" si="506"/>
        <v>883923.17690168857</v>
      </c>
      <c r="CH374" t="e">
        <f>IFERROR(VLOOKUP(AO374,'Model Failure data- Lines'!#REF!,3,FALSE),'Model Failure data- Lines'!#REF!)</f>
        <v>#REF!</v>
      </c>
      <c r="CI374" s="14" t="e">
        <f t="shared" si="507"/>
        <v>#REF!</v>
      </c>
      <c r="CJ374" s="34">
        <f t="shared" si="508"/>
        <v>94108.861710505385</v>
      </c>
      <c r="CK374" s="34" t="e">
        <f t="shared" si="509"/>
        <v>#REF!</v>
      </c>
      <c r="CL374" s="54" t="e">
        <f t="shared" si="510"/>
        <v>#REF!</v>
      </c>
      <c r="CM374" t="e">
        <f>IFERROR(VLOOKUP(AO374,'Model Failure data- Lines'!#REF!,4,FALSE),'Model Failure data- Lines'!#REF!)</f>
        <v>#REF!</v>
      </c>
      <c r="CN374" s="14" t="e">
        <f t="shared" si="511"/>
        <v>#REF!</v>
      </c>
      <c r="CO374" s="34">
        <f t="shared" si="512"/>
        <v>80513.4350222457</v>
      </c>
      <c r="CP374" s="34" t="e">
        <f t="shared" si="513"/>
        <v>#REF!</v>
      </c>
      <c r="CQ374" s="54" t="e">
        <f t="shared" si="514"/>
        <v>#REF!</v>
      </c>
      <c r="CR374" t="e">
        <f>IFERROR(VLOOKUP(AO374,'Model Failure data- Lines'!#REF!,5,FALSE),'Model Failure data- Lines'!#REF!)</f>
        <v>#REF!</v>
      </c>
      <c r="CS374" s="14" t="e">
        <f t="shared" si="515"/>
        <v>#REF!</v>
      </c>
      <c r="CT374" s="34">
        <f t="shared" si="516"/>
        <v>58931.029264376193</v>
      </c>
      <c r="CU374" s="34" t="e">
        <f t="shared" si="517"/>
        <v>#REF!</v>
      </c>
      <c r="CV374" s="54" t="e">
        <f t="shared" si="518"/>
        <v>#REF!</v>
      </c>
      <c r="CW374" t="s">
        <v>341</v>
      </c>
      <c r="CY374">
        <v>1</v>
      </c>
      <c r="CZ374">
        <f t="shared" si="519"/>
        <v>1266287.4568983344</v>
      </c>
      <c r="DA374" s="34">
        <f t="shared" si="520"/>
        <v>22095.243939999997</v>
      </c>
      <c r="DB374" s="34">
        <f t="shared" si="521"/>
        <v>177.69947391888999</v>
      </c>
      <c r="DC374" s="34">
        <f t="shared" si="522"/>
        <v>1095320.6994769976</v>
      </c>
      <c r="DD374" s="9">
        <f t="shared" si="523"/>
        <v>236207.12499999997</v>
      </c>
      <c r="DE374" s="59">
        <f t="shared" si="524"/>
        <v>1.6320897774657148E-2</v>
      </c>
      <c r="DF374" s="59">
        <f t="shared" si="525"/>
        <v>1.3125969354835546E-4</v>
      </c>
      <c r="DG374" s="59">
        <f t="shared" si="526"/>
        <v>0.80907082153853083</v>
      </c>
      <c r="DH374" s="59">
        <f t="shared" si="527"/>
        <v>0.17447702099326373</v>
      </c>
      <c r="DI374" s="14">
        <f t="shared" si="528"/>
        <v>20666.948137368283</v>
      </c>
      <c r="DJ374" s="14">
        <f t="shared" si="529"/>
        <v>166.21250353660173</v>
      </c>
      <c r="DK374" s="14">
        <f t="shared" si="530"/>
        <v>1024516.2330566723</v>
      </c>
      <c r="DL374" s="14">
        <f t="shared" si="531"/>
        <v>220938.06320075723</v>
      </c>
      <c r="DM374">
        <f t="shared" si="532"/>
        <v>883923.17690168868</v>
      </c>
      <c r="DN374" s="34">
        <f t="shared" si="533"/>
        <v>15562.737035999997</v>
      </c>
      <c r="DO374" s="34">
        <f t="shared" si="534"/>
        <v>125.16223815156599</v>
      </c>
      <c r="DP374" s="34">
        <f t="shared" si="535"/>
        <v>771486.75354466785</v>
      </c>
      <c r="DQ374" s="9">
        <f t="shared" si="536"/>
        <v>166371.97499999998</v>
      </c>
      <c r="DR374" s="59">
        <f t="shared" si="537"/>
        <v>1.6320897774657148E-2</v>
      </c>
      <c r="DS374" s="59">
        <f t="shared" si="538"/>
        <v>1.3125969354835546E-4</v>
      </c>
      <c r="DT374" s="59">
        <f t="shared" si="539"/>
        <v>0.80907082153853083</v>
      </c>
      <c r="DU374" s="59">
        <f t="shared" si="540"/>
        <v>0.17447702099326373</v>
      </c>
      <c r="DV374" s="14">
        <f t="shared" si="541"/>
        <v>14426.419810862648</v>
      </c>
      <c r="DW374" s="14">
        <f t="shared" si="542"/>
        <v>116.02348532040443</v>
      </c>
      <c r="DX374" s="14">
        <f t="shared" si="543"/>
        <v>715156.45091279736</v>
      </c>
      <c r="DY374" s="14">
        <f t="shared" si="544"/>
        <v>154224.28269270828</v>
      </c>
      <c r="DZ374" s="34" t="e">
        <f t="shared" si="545"/>
        <v>#REF!</v>
      </c>
      <c r="EA374" s="34" t="e">
        <f t="shared" si="546"/>
        <v>#REF!</v>
      </c>
      <c r="EB374" s="34" t="e">
        <f t="shared" si="547"/>
        <v>#REF!</v>
      </c>
      <c r="EC374" s="34" t="e">
        <f t="shared" si="548"/>
        <v>#REF!</v>
      </c>
      <c r="ED374" s="34" t="e">
        <f t="shared" si="549"/>
        <v>#REF!</v>
      </c>
      <c r="EE374" s="59" t="e">
        <f t="shared" si="550"/>
        <v>#REF!</v>
      </c>
      <c r="EF374" s="59" t="e">
        <f t="shared" si="551"/>
        <v>#REF!</v>
      </c>
      <c r="EG374" s="59" t="e">
        <f t="shared" si="552"/>
        <v>#REF!</v>
      </c>
      <c r="EH374" s="59" t="e">
        <f t="shared" si="553"/>
        <v>#REF!</v>
      </c>
      <c r="EI374" s="14" t="e">
        <f t="shared" si="554"/>
        <v>#REF!</v>
      </c>
      <c r="EJ374" s="14" t="e">
        <f t="shared" si="555"/>
        <v>#REF!</v>
      </c>
      <c r="EK374" s="14" t="e">
        <f t="shared" si="556"/>
        <v>#REF!</v>
      </c>
      <c r="EL374" s="14" t="e">
        <f t="shared" si="557"/>
        <v>#REF!</v>
      </c>
      <c r="EM374" t="e">
        <f t="shared" si="558"/>
        <v>#REF!</v>
      </c>
      <c r="EN374" s="34" t="e">
        <f t="shared" si="559"/>
        <v>#REF!</v>
      </c>
      <c r="EO374" s="34" t="e">
        <f t="shared" si="560"/>
        <v>#REF!</v>
      </c>
      <c r="EP374" s="34" t="e">
        <f t="shared" si="561"/>
        <v>#REF!</v>
      </c>
      <c r="EQ374" s="34" t="e">
        <f t="shared" si="562"/>
        <v>#REF!</v>
      </c>
      <c r="ER374" s="59" t="e">
        <f t="shared" si="563"/>
        <v>#REF!</v>
      </c>
      <c r="ES374" s="59" t="e">
        <f t="shared" si="564"/>
        <v>#REF!</v>
      </c>
      <c r="ET374" s="59" t="e">
        <f t="shared" si="565"/>
        <v>#REF!</v>
      </c>
      <c r="EU374" s="59" t="e">
        <f t="shared" si="566"/>
        <v>#REF!</v>
      </c>
      <c r="EV374" s="14" t="e">
        <f t="shared" si="567"/>
        <v>#REF!</v>
      </c>
      <c r="EW374" s="14" t="e">
        <f t="shared" si="568"/>
        <v>#REF!</v>
      </c>
      <c r="EX374" s="14" t="e">
        <f t="shared" si="569"/>
        <v>#REF!</v>
      </c>
      <c r="EY374" s="14" t="e">
        <f t="shared" si="570"/>
        <v>#REF!</v>
      </c>
    </row>
    <row r="375" spans="1:155" x14ac:dyDescent="0.2">
      <c r="A375" s="17">
        <v>30168356</v>
      </c>
      <c r="B375" t="s">
        <v>62</v>
      </c>
      <c r="C375" t="s">
        <v>1568</v>
      </c>
      <c r="D375" t="s">
        <v>1569</v>
      </c>
      <c r="E375" t="s">
        <v>1083</v>
      </c>
      <c r="F375" t="s">
        <v>66</v>
      </c>
      <c r="G375" t="s">
        <v>42</v>
      </c>
      <c r="H375" t="s">
        <v>3133</v>
      </c>
      <c r="I375" t="s">
        <v>68</v>
      </c>
      <c r="J375" s="19" t="s">
        <v>69</v>
      </c>
      <c r="K375" t="s">
        <v>70</v>
      </c>
      <c r="L375">
        <v>1966</v>
      </c>
      <c r="M375">
        <f t="shared" si="479"/>
        <v>1966</v>
      </c>
      <c r="N375">
        <v>53</v>
      </c>
      <c r="O375" s="19">
        <f t="shared" si="480"/>
        <v>53</v>
      </c>
      <c r="P375" t="s">
        <v>80</v>
      </c>
      <c r="Q375" s="19" t="str">
        <f t="shared" si="481"/>
        <v>50-60</v>
      </c>
      <c r="R375" s="23">
        <v>310.7</v>
      </c>
      <c r="S375" s="15">
        <f t="shared" si="482"/>
        <v>0.31069999999999998</v>
      </c>
      <c r="T375">
        <v>30078244</v>
      </c>
      <c r="U375" t="s">
        <v>45</v>
      </c>
      <c r="V375" t="s">
        <v>46</v>
      </c>
      <c r="W375" s="20" t="s">
        <v>87</v>
      </c>
      <c r="X375" t="s">
        <v>48</v>
      </c>
      <c r="Y375" t="s">
        <v>273</v>
      </c>
      <c r="Z375" t="s">
        <v>1571</v>
      </c>
      <c r="AA375" t="s">
        <v>1572</v>
      </c>
      <c r="AB375" t="s">
        <v>375</v>
      </c>
      <c r="AC375">
        <v>1966</v>
      </c>
      <c r="AD375">
        <v>106</v>
      </c>
      <c r="AE375" t="str">
        <f t="shared" si="483"/>
        <v>&gt;80</v>
      </c>
      <c r="AF375">
        <v>-37.692467139999998</v>
      </c>
      <c r="AG375">
        <v>144.95681399</v>
      </c>
      <c r="AH375" t="s">
        <v>75</v>
      </c>
      <c r="AI375" t="s">
        <v>76</v>
      </c>
      <c r="AJ375" s="33" t="s">
        <v>722</v>
      </c>
      <c r="AL375" t="s">
        <v>78</v>
      </c>
      <c r="AM375" t="s">
        <v>79</v>
      </c>
      <c r="AN375">
        <v>220</v>
      </c>
      <c r="AO375" s="69">
        <v>4</v>
      </c>
      <c r="AP375">
        <v>2</v>
      </c>
      <c r="AQ375">
        <v>0</v>
      </c>
      <c r="AR375">
        <v>1</v>
      </c>
      <c r="AS375" s="82" t="str">
        <f t="shared" si="484"/>
        <v>Gw-0-1</v>
      </c>
      <c r="AT375" s="14">
        <f t="shared" si="485"/>
        <v>51448</v>
      </c>
      <c r="AU375" s="81">
        <f>VLOOKUP(C375,Bushfire_Vlookup!$F$2:$H$12575,3,FALSE)</f>
        <v>413.76698800000003</v>
      </c>
      <c r="AV375" s="14">
        <f>VLOOKUP(AS375,Safety_collateral_Vlookup!$J$3:$L$20,2,FALSE)</f>
        <v>11570.139925214824</v>
      </c>
      <c r="AW375" s="14">
        <f>VLOOKUP(AS375,Safety_collateral_Vlookup!$J$3:$L$20,3,FALSE)</f>
        <v>148000</v>
      </c>
      <c r="AX375" s="48">
        <f t="shared" si="486"/>
        <v>225597.84467640021</v>
      </c>
      <c r="AY375" s="49">
        <f t="shared" ref="AY375:AY383" si="573">(R375/1000)*AZ375</f>
        <v>23613.199999999997</v>
      </c>
      <c r="AZ375" s="14">
        <v>76000</v>
      </c>
      <c r="BA375" s="16">
        <f t="shared" si="488"/>
        <v>9.5538870071146746</v>
      </c>
      <c r="BB375" t="e">
        <f>IF(BA375&lt;=#REF!,#REF!,IF(BA375&lt;=#REF!,#REF!,IF(BA375&lt;=#REF!,#REF!,IF(BA375&lt;=#REF!,#REF!,#REF!))))</f>
        <v>#REF!</v>
      </c>
      <c r="BC375" s="51">
        <v>4</v>
      </c>
      <c r="BD375" s="21">
        <v>70</v>
      </c>
      <c r="BE375" s="21">
        <v>6.4399999999999999E-2</v>
      </c>
      <c r="BF375" s="26">
        <f t="shared" si="489"/>
        <v>1540.1991363876789</v>
      </c>
      <c r="BG375" s="21">
        <v>7</v>
      </c>
      <c r="BH375" s="21">
        <f t="shared" si="490"/>
        <v>54.6</v>
      </c>
      <c r="BI375" s="28">
        <f t="shared" si="491"/>
        <v>2.2519960070400004E-2</v>
      </c>
      <c r="BJ375" s="27">
        <f t="shared" si="492"/>
        <v>2.2519960070400004E-2</v>
      </c>
      <c r="BK375" s="28">
        <f t="shared" si="493"/>
        <v>0.34525945935897445</v>
      </c>
      <c r="BL375" s="35">
        <f t="shared" si="494"/>
        <v>3.2985698628531428</v>
      </c>
      <c r="BM375" s="21" t="str">
        <f t="shared" si="495"/>
        <v>Cr4</v>
      </c>
      <c r="BN375" s="51">
        <v>4</v>
      </c>
      <c r="BO375" s="21">
        <v>1</v>
      </c>
      <c r="BP375" s="50" t="s">
        <v>5497</v>
      </c>
      <c r="BQ375" s="14">
        <v>51448</v>
      </c>
      <c r="BR375">
        <f>IFERROR(VLOOKUP(AO375,'Model Failure data- Lines'!$A$37:$E$41,3,FALSE),'Model Failure data- Lines'!$C$37)</f>
        <v>0.45419999999999999</v>
      </c>
      <c r="BS375" s="14">
        <f t="shared" si="496"/>
        <v>102466.54105202097</v>
      </c>
      <c r="BT375" s="34">
        <f t="shared" si="572"/>
        <v>21061.803693810838</v>
      </c>
      <c r="BU375" s="34">
        <f t="shared" si="497"/>
        <v>4.8650411209620898</v>
      </c>
      <c r="BV375" s="54">
        <f t="shared" si="498"/>
        <v>81404.737358210128</v>
      </c>
      <c r="BW375">
        <f>IFERROR(VLOOKUP(AO375,'Model Failure data- Lines'!$A$37:$E$41,4,FALSE),'Model Failure data- Lines'!$D$37)</f>
        <v>0.40249999999999997</v>
      </c>
      <c r="BX375" s="14">
        <f t="shared" si="499"/>
        <v>90803.13248225108</v>
      </c>
      <c r="BY375" s="34">
        <f t="shared" si="500"/>
        <v>18786.08468300035</v>
      </c>
      <c r="BZ375" s="71">
        <f t="shared" si="501"/>
        <v>4.8335315215745522</v>
      </c>
      <c r="CA375" s="71">
        <f t="shared" si="502"/>
        <v>72017.047799250722</v>
      </c>
      <c r="CB375" s="56">
        <v>1</v>
      </c>
      <c r="CC375">
        <f>IFERROR(VLOOKUP(AO375,'Model Failure data- Lines'!$A$37:$E$41,5,FALSE),'Model Failure data- Lines'!$E$37)</f>
        <v>0.28349999999999997</v>
      </c>
      <c r="CD375" s="14">
        <f t="shared" si="503"/>
        <v>63956.988965759454</v>
      </c>
      <c r="CE375" s="34">
        <f t="shared" si="504"/>
        <v>14945.749738149014</v>
      </c>
      <c r="CF375" s="34">
        <f t="shared" si="505"/>
        <v>4.279276054148645</v>
      </c>
      <c r="CG375" s="54">
        <f t="shared" si="506"/>
        <v>49011.239227610437</v>
      </c>
      <c r="CH375" t="e">
        <f>IFERROR(VLOOKUP(AO375,'Model Failure data- Lines'!#REF!,3,FALSE),'Model Failure data- Lines'!#REF!)</f>
        <v>#REF!</v>
      </c>
      <c r="CI375" s="14" t="e">
        <f t="shared" si="507"/>
        <v>#REF!</v>
      </c>
      <c r="CJ375" s="34">
        <f t="shared" si="508"/>
        <v>20201.921575840959</v>
      </c>
      <c r="CK375" s="34" t="e">
        <f t="shared" si="509"/>
        <v>#REF!</v>
      </c>
      <c r="CL375" s="54" t="e">
        <f t="shared" si="510"/>
        <v>#REF!</v>
      </c>
      <c r="CM375" t="e">
        <f>IFERROR(VLOOKUP(AO375,'Model Failure data- Lines'!#REF!,4,FALSE),'Model Failure data- Lines'!#REF!)</f>
        <v>#REF!</v>
      </c>
      <c r="CN375" s="14" t="e">
        <f t="shared" si="511"/>
        <v>#REF!</v>
      </c>
      <c r="CO375" s="34">
        <f t="shared" si="512"/>
        <v>17283.453126066292</v>
      </c>
      <c r="CP375" s="34" t="e">
        <f t="shared" si="513"/>
        <v>#REF!</v>
      </c>
      <c r="CQ375" s="54" t="e">
        <f t="shared" si="514"/>
        <v>#REF!</v>
      </c>
      <c r="CR375" t="e">
        <f>IFERROR(VLOOKUP(AO375,'Model Failure data- Lines'!#REF!,5,FALSE),'Model Failure data- Lines'!#REF!)</f>
        <v>#REF!</v>
      </c>
      <c r="CS375" s="14" t="e">
        <f t="shared" si="515"/>
        <v>#REF!</v>
      </c>
      <c r="CT375" s="34">
        <f t="shared" si="516"/>
        <v>12650.456183868799</v>
      </c>
      <c r="CU375" s="34" t="e">
        <f t="shared" si="517"/>
        <v>#REF!</v>
      </c>
      <c r="CV375" s="54" t="e">
        <f t="shared" si="518"/>
        <v>#REF!</v>
      </c>
      <c r="CW375" t="s">
        <v>375</v>
      </c>
      <c r="CY375">
        <v>1</v>
      </c>
      <c r="CZ375">
        <f t="shared" si="519"/>
        <v>72017.047799250722</v>
      </c>
      <c r="DA375" s="34">
        <f t="shared" si="520"/>
        <v>22095.243939999997</v>
      </c>
      <c r="DB375" s="34">
        <f t="shared" si="521"/>
        <v>177.69947391888999</v>
      </c>
      <c r="DC375" s="34">
        <f t="shared" si="522"/>
        <v>4968.9990683321967</v>
      </c>
      <c r="DD375" s="9">
        <f t="shared" si="523"/>
        <v>63561.189999999995</v>
      </c>
      <c r="DE375" s="59">
        <f t="shared" si="524"/>
        <v>0.24333129635498935</v>
      </c>
      <c r="DF375" s="59">
        <f t="shared" si="525"/>
        <v>1.9569751512000335E-3</v>
      </c>
      <c r="DG375" s="59">
        <f t="shared" si="526"/>
        <v>5.4722771478213778E-2</v>
      </c>
      <c r="DH375" s="59">
        <f t="shared" si="527"/>
        <v>0.69998895701559682</v>
      </c>
      <c r="DI375" s="14">
        <f t="shared" si="528"/>
        <v>17524.001600650914</v>
      </c>
      <c r="DJ375" s="14">
        <f t="shared" si="529"/>
        <v>140.93557300591874</v>
      </c>
      <c r="DK375" s="14">
        <f t="shared" si="530"/>
        <v>3940.9724492539963</v>
      </c>
      <c r="DL375" s="14">
        <f t="shared" si="531"/>
        <v>50411.138176339897</v>
      </c>
      <c r="DM375">
        <f t="shared" si="532"/>
        <v>49011.239227610437</v>
      </c>
      <c r="DN375" s="34">
        <f t="shared" si="533"/>
        <v>15562.737035999997</v>
      </c>
      <c r="DO375" s="34">
        <f t="shared" si="534"/>
        <v>125.16223815156599</v>
      </c>
      <c r="DP375" s="34">
        <f t="shared" si="535"/>
        <v>3499.9036916078949</v>
      </c>
      <c r="DQ375" s="9">
        <f t="shared" si="536"/>
        <v>44769.185999999994</v>
      </c>
      <c r="DR375" s="59">
        <f t="shared" si="537"/>
        <v>0.24333129635498935</v>
      </c>
      <c r="DS375" s="59">
        <f t="shared" si="538"/>
        <v>1.9569751512000335E-3</v>
      </c>
      <c r="DT375" s="59">
        <f t="shared" si="539"/>
        <v>5.4722771478213778E-2</v>
      </c>
      <c r="DU375" s="59">
        <f t="shared" si="540"/>
        <v>0.69998895701559682</v>
      </c>
      <c r="DV375" s="14">
        <f t="shared" si="541"/>
        <v>11925.968377218955</v>
      </c>
      <c r="DW375" s="14">
        <f t="shared" si="542"/>
        <v>95.913777297953956</v>
      </c>
      <c r="DX375" s="14">
        <f t="shared" si="543"/>
        <v>2682.0308441165926</v>
      </c>
      <c r="DY375" s="14">
        <f t="shared" si="544"/>
        <v>34307.326228976934</v>
      </c>
      <c r="DZ375" s="34" t="e">
        <f t="shared" si="545"/>
        <v>#REF!</v>
      </c>
      <c r="EA375" s="34" t="e">
        <f t="shared" si="546"/>
        <v>#REF!</v>
      </c>
      <c r="EB375" s="34" t="e">
        <f t="shared" si="547"/>
        <v>#REF!</v>
      </c>
      <c r="EC375" s="34" t="e">
        <f t="shared" si="548"/>
        <v>#REF!</v>
      </c>
      <c r="ED375" s="34" t="e">
        <f t="shared" si="549"/>
        <v>#REF!</v>
      </c>
      <c r="EE375" s="59" t="e">
        <f t="shared" si="550"/>
        <v>#REF!</v>
      </c>
      <c r="EF375" s="59" t="e">
        <f t="shared" si="551"/>
        <v>#REF!</v>
      </c>
      <c r="EG375" s="59" t="e">
        <f t="shared" si="552"/>
        <v>#REF!</v>
      </c>
      <c r="EH375" s="59" t="e">
        <f t="shared" si="553"/>
        <v>#REF!</v>
      </c>
      <c r="EI375" s="14" t="e">
        <f t="shared" si="554"/>
        <v>#REF!</v>
      </c>
      <c r="EJ375" s="14" t="e">
        <f t="shared" si="555"/>
        <v>#REF!</v>
      </c>
      <c r="EK375" s="14" t="e">
        <f t="shared" si="556"/>
        <v>#REF!</v>
      </c>
      <c r="EL375" s="14" t="e">
        <f t="shared" si="557"/>
        <v>#REF!</v>
      </c>
      <c r="EM375" t="e">
        <f t="shared" si="558"/>
        <v>#REF!</v>
      </c>
      <c r="EN375" s="34" t="e">
        <f t="shared" si="559"/>
        <v>#REF!</v>
      </c>
      <c r="EO375" s="34" t="e">
        <f t="shared" si="560"/>
        <v>#REF!</v>
      </c>
      <c r="EP375" s="34" t="e">
        <f t="shared" si="561"/>
        <v>#REF!</v>
      </c>
      <c r="EQ375" s="34" t="e">
        <f t="shared" si="562"/>
        <v>#REF!</v>
      </c>
      <c r="ER375" s="59" t="e">
        <f t="shared" si="563"/>
        <v>#REF!</v>
      </c>
      <c r="ES375" s="59" t="e">
        <f t="shared" si="564"/>
        <v>#REF!</v>
      </c>
      <c r="ET375" s="59" t="e">
        <f t="shared" si="565"/>
        <v>#REF!</v>
      </c>
      <c r="EU375" s="59" t="e">
        <f t="shared" si="566"/>
        <v>#REF!</v>
      </c>
      <c r="EV375" s="14" t="e">
        <f t="shared" si="567"/>
        <v>#REF!</v>
      </c>
      <c r="EW375" s="14" t="e">
        <f t="shared" si="568"/>
        <v>#REF!</v>
      </c>
      <c r="EX375" s="14" t="e">
        <f t="shared" si="569"/>
        <v>#REF!</v>
      </c>
      <c r="EY375" s="14" t="e">
        <f t="shared" si="570"/>
        <v>#REF!</v>
      </c>
    </row>
    <row r="376" spans="1:155" x14ac:dyDescent="0.2">
      <c r="A376" s="17">
        <v>30420076</v>
      </c>
      <c r="B376" t="s">
        <v>62</v>
      </c>
      <c r="C376" t="s">
        <v>4282</v>
      </c>
      <c r="D376" t="s">
        <v>4283</v>
      </c>
      <c r="E376" t="s">
        <v>4284</v>
      </c>
      <c r="F376" t="s">
        <v>66</v>
      </c>
      <c r="G376" t="s">
        <v>42</v>
      </c>
      <c r="H376" t="s">
        <v>5324</v>
      </c>
      <c r="I376" t="s">
        <v>68</v>
      </c>
      <c r="J376" s="19" t="s">
        <v>69</v>
      </c>
      <c r="K376" t="s">
        <v>70</v>
      </c>
      <c r="L376">
        <v>1966</v>
      </c>
      <c r="M376">
        <f t="shared" si="479"/>
        <v>1966</v>
      </c>
      <c r="N376">
        <v>53</v>
      </c>
      <c r="O376" s="19">
        <f t="shared" si="480"/>
        <v>53</v>
      </c>
      <c r="P376" t="s">
        <v>80</v>
      </c>
      <c r="Q376" s="19" t="str">
        <f t="shared" si="481"/>
        <v>50-60</v>
      </c>
      <c r="R376" s="23">
        <v>313.7</v>
      </c>
      <c r="S376" s="15">
        <f t="shared" si="482"/>
        <v>0.31369999999999998</v>
      </c>
      <c r="T376">
        <v>30036944</v>
      </c>
      <c r="U376" t="s">
        <v>45</v>
      </c>
      <c r="V376" t="s">
        <v>46</v>
      </c>
      <c r="W376" t="s">
        <v>47</v>
      </c>
      <c r="X376" t="s">
        <v>48</v>
      </c>
      <c r="Y376" t="s">
        <v>175</v>
      </c>
      <c r="Z376" t="s">
        <v>4286</v>
      </c>
      <c r="AA376" t="s">
        <v>4287</v>
      </c>
      <c r="AB376" t="s">
        <v>344</v>
      </c>
      <c r="AC376">
        <v>1966</v>
      </c>
      <c r="AD376">
        <v>106</v>
      </c>
      <c r="AE376" t="str">
        <f t="shared" si="483"/>
        <v>&gt;80</v>
      </c>
      <c r="AF376">
        <v>-37.692687659999997</v>
      </c>
      <c r="AG376">
        <v>144.95330512000001</v>
      </c>
      <c r="AH376" t="s">
        <v>75</v>
      </c>
      <c r="AI376" t="s">
        <v>76</v>
      </c>
      <c r="AJ376" s="33" t="s">
        <v>722</v>
      </c>
      <c r="AL376" t="s">
        <v>78</v>
      </c>
      <c r="AM376" t="s">
        <v>79</v>
      </c>
      <c r="AN376">
        <v>220</v>
      </c>
      <c r="AO376" s="69">
        <v>4</v>
      </c>
      <c r="AP376">
        <v>2</v>
      </c>
      <c r="AQ376">
        <v>0</v>
      </c>
      <c r="AR376">
        <v>1</v>
      </c>
      <c r="AS376" s="82" t="str">
        <f t="shared" si="484"/>
        <v>Gw-0-1</v>
      </c>
      <c r="AT376" s="14">
        <f t="shared" si="485"/>
        <v>51448</v>
      </c>
      <c r="AU376" s="81">
        <f>VLOOKUP(C376,Bushfire_Vlookup!$F$2:$H$12575,3,FALSE)</f>
        <v>435.43202400000001</v>
      </c>
      <c r="AV376" s="14">
        <f>VLOOKUP(AS376,Safety_collateral_Vlookup!$J$3:$L$20,2,FALSE)</f>
        <v>11570.139925214824</v>
      </c>
      <c r="AW376" s="14">
        <f>VLOOKUP(AS376,Safety_collateral_Vlookup!$J$3:$L$20,3,FALSE)</f>
        <v>148000</v>
      </c>
      <c r="AX376" s="48">
        <f t="shared" si="486"/>
        <v>225620.96126981219</v>
      </c>
      <c r="AY376" s="49">
        <f t="shared" si="573"/>
        <v>23841.199999999997</v>
      </c>
      <c r="AZ376" s="14">
        <v>76000</v>
      </c>
      <c r="BA376" s="16">
        <f t="shared" si="488"/>
        <v>9.4634901460418188</v>
      </c>
      <c r="BB376" t="e">
        <f>IF(BA376&lt;=#REF!,#REF!,IF(BA376&lt;=#REF!,#REF!,IF(BA376&lt;=#REF!,#REF!,IF(BA376&lt;=#REF!,#REF!,#REF!))))</f>
        <v>#REF!</v>
      </c>
      <c r="BC376" s="51">
        <v>4</v>
      </c>
      <c r="BD376" s="21">
        <v>70</v>
      </c>
      <c r="BE376" s="21">
        <v>6.4399999999999999E-2</v>
      </c>
      <c r="BF376" s="26">
        <f t="shared" si="489"/>
        <v>1555.0707083515122</v>
      </c>
      <c r="BG376" s="21">
        <v>7</v>
      </c>
      <c r="BH376" s="21">
        <f t="shared" si="490"/>
        <v>54.6</v>
      </c>
      <c r="BI376" s="28">
        <f t="shared" si="491"/>
        <v>2.2519960070400004E-2</v>
      </c>
      <c r="BJ376" s="27">
        <f t="shared" si="492"/>
        <v>2.2519960070400004E-2</v>
      </c>
      <c r="BK376" s="28">
        <f t="shared" si="493"/>
        <v>0.34525945935897445</v>
      </c>
      <c r="BL376" s="35">
        <f t="shared" si="494"/>
        <v>3.2673594914713804</v>
      </c>
      <c r="BM376" s="21" t="str">
        <f t="shared" si="495"/>
        <v>Cr4</v>
      </c>
      <c r="BN376" s="51">
        <v>4</v>
      </c>
      <c r="BO376" s="21">
        <v>1</v>
      </c>
      <c r="BP376" s="50" t="s">
        <v>5497</v>
      </c>
      <c r="BQ376" s="14">
        <v>51448</v>
      </c>
      <c r="BR376">
        <f>IFERROR(VLOOKUP(AO376,'Model Failure data- Lines'!$A$37:$E$41,3,FALSE),'Model Failure data- Lines'!$C$37)</f>
        <v>0.45419999999999999</v>
      </c>
      <c r="BS376" s="14">
        <f t="shared" si="496"/>
        <v>102477.04060874869</v>
      </c>
      <c r="BT376" s="34">
        <f t="shared" si="572"/>
        <v>21265.168389921015</v>
      </c>
      <c r="BU376" s="34">
        <f t="shared" si="497"/>
        <v>4.8190091293760648</v>
      </c>
      <c r="BV376" s="54">
        <f t="shared" si="498"/>
        <v>81211.872218827673</v>
      </c>
      <c r="BW376">
        <f>IFERROR(VLOOKUP(AO376,'Model Failure data- Lines'!$A$37:$E$41,4,FALSE),'Model Failure data- Lines'!$D$37)</f>
        <v>0.40249999999999997</v>
      </c>
      <c r="BX376" s="14">
        <f t="shared" si="499"/>
        <v>90812.436911099401</v>
      </c>
      <c r="BY376" s="34">
        <f t="shared" si="500"/>
        <v>18967.475909421337</v>
      </c>
      <c r="BZ376" s="71">
        <f t="shared" si="501"/>
        <v>4.7877976671630806</v>
      </c>
      <c r="CA376" s="71">
        <f t="shared" si="502"/>
        <v>71844.961001678064</v>
      </c>
      <c r="CB376" s="56">
        <v>1</v>
      </c>
      <c r="CC376">
        <f>IFERROR(VLOOKUP(AO376,'Model Failure data- Lines'!$A$37:$E$41,5,FALSE),'Model Failure data- Lines'!$E$37)</f>
        <v>0.28349999999999997</v>
      </c>
      <c r="CD376" s="14">
        <f t="shared" si="503"/>
        <v>63963.542519991752</v>
      </c>
      <c r="CE376" s="34">
        <f t="shared" si="504"/>
        <v>15090.060163686339</v>
      </c>
      <c r="CF376" s="34">
        <f t="shared" si="505"/>
        <v>4.2387864479107646</v>
      </c>
      <c r="CG376" s="54">
        <f t="shared" si="506"/>
        <v>48873.482356305409</v>
      </c>
      <c r="CH376" t="e">
        <f>IFERROR(VLOOKUP(AO376,'Model Failure data- Lines'!#REF!,3,FALSE),'Model Failure data- Lines'!#REF!)</f>
        <v>#REF!</v>
      </c>
      <c r="CI376" s="14" t="e">
        <f t="shared" si="507"/>
        <v>#REF!</v>
      </c>
      <c r="CJ376" s="34">
        <f t="shared" si="508"/>
        <v>20396.983580113643</v>
      </c>
      <c r="CK376" s="34" t="e">
        <f t="shared" si="509"/>
        <v>#REF!</v>
      </c>
      <c r="CL376" s="54" t="e">
        <f t="shared" si="510"/>
        <v>#REF!</v>
      </c>
      <c r="CM376" t="e">
        <f>IFERROR(VLOOKUP(AO376,'Model Failure data- Lines'!#REF!,4,FALSE),'Model Failure data- Lines'!#REF!)</f>
        <v>#REF!</v>
      </c>
      <c r="CN376" s="14" t="e">
        <f t="shared" si="511"/>
        <v>#REF!</v>
      </c>
      <c r="CO376" s="34">
        <f t="shared" si="512"/>
        <v>17450.335518657856</v>
      </c>
      <c r="CP376" s="34" t="e">
        <f t="shared" si="513"/>
        <v>#REF!</v>
      </c>
      <c r="CQ376" s="54" t="e">
        <f t="shared" si="514"/>
        <v>#REF!</v>
      </c>
      <c r="CR376" t="e">
        <f>IFERROR(VLOOKUP(AO376,'Model Failure data- Lines'!#REF!,5,FALSE),'Model Failure data- Lines'!#REF!)</f>
        <v>#REF!</v>
      </c>
      <c r="CS376" s="14" t="e">
        <f t="shared" si="515"/>
        <v>#REF!</v>
      </c>
      <c r="CT376" s="34">
        <f t="shared" si="516"/>
        <v>12772.60413543496</v>
      </c>
      <c r="CU376" s="34" t="e">
        <f t="shared" si="517"/>
        <v>#REF!</v>
      </c>
      <c r="CV376" s="54" t="e">
        <f t="shared" si="518"/>
        <v>#REF!</v>
      </c>
      <c r="CW376" t="s">
        <v>344</v>
      </c>
      <c r="CY376">
        <v>1</v>
      </c>
      <c r="CZ376">
        <f t="shared" si="519"/>
        <v>71844.961001678064</v>
      </c>
      <c r="DA376" s="34">
        <f t="shared" si="520"/>
        <v>22095.243939999997</v>
      </c>
      <c r="DB376" s="34">
        <f t="shared" si="521"/>
        <v>187.00390276721998</v>
      </c>
      <c r="DC376" s="34">
        <f t="shared" si="522"/>
        <v>4968.9990683321967</v>
      </c>
      <c r="DD376" s="9">
        <f t="shared" si="523"/>
        <v>63561.189999999995</v>
      </c>
      <c r="DE376" s="59">
        <f t="shared" si="524"/>
        <v>0.24330636520226936</v>
      </c>
      <c r="DF376" s="59">
        <f t="shared" si="525"/>
        <v>2.0592322938133129E-3</v>
      </c>
      <c r="DG376" s="59">
        <f t="shared" si="526"/>
        <v>5.4717164711663727E-2</v>
      </c>
      <c r="DH376" s="59">
        <f t="shared" si="527"/>
        <v>0.69991723779225368</v>
      </c>
      <c r="DI376" s="14">
        <f t="shared" si="528"/>
        <v>17480.336319417082</v>
      </c>
      <c r="DJ376" s="14">
        <f t="shared" si="529"/>
        <v>147.94546384241355</v>
      </c>
      <c r="DK376" s="14">
        <f t="shared" si="530"/>
        <v>3931.1525648318752</v>
      </c>
      <c r="DL376" s="14">
        <f t="shared" si="531"/>
        <v>50285.526653586698</v>
      </c>
      <c r="DM376">
        <f t="shared" si="532"/>
        <v>48873.482356305409</v>
      </c>
      <c r="DN376" s="34">
        <f t="shared" si="533"/>
        <v>15562.737035999997</v>
      </c>
      <c r="DO376" s="34">
        <f t="shared" si="534"/>
        <v>131.71579238386798</v>
      </c>
      <c r="DP376" s="34">
        <f t="shared" si="535"/>
        <v>3499.9036916078949</v>
      </c>
      <c r="DQ376" s="9">
        <f t="shared" si="536"/>
        <v>44769.185999999994</v>
      </c>
      <c r="DR376" s="59">
        <f t="shared" si="537"/>
        <v>0.24330636520226934</v>
      </c>
      <c r="DS376" s="59">
        <f t="shared" si="538"/>
        <v>2.0592322938133129E-3</v>
      </c>
      <c r="DT376" s="59">
        <f t="shared" si="539"/>
        <v>5.4717164711663727E-2</v>
      </c>
      <c r="DU376" s="59">
        <f t="shared" si="540"/>
        <v>0.69991723779225368</v>
      </c>
      <c r="DV376" s="14">
        <f t="shared" si="541"/>
        <v>11891.229346889912</v>
      </c>
      <c r="DW376" s="14">
        <f t="shared" si="542"/>
        <v>100.64185317921925</v>
      </c>
      <c r="DX376" s="14">
        <f t="shared" si="543"/>
        <v>2674.2183841225542</v>
      </c>
      <c r="DY376" s="14">
        <f t="shared" si="544"/>
        <v>34207.39277211373</v>
      </c>
      <c r="DZ376" s="34" t="e">
        <f t="shared" si="545"/>
        <v>#REF!</v>
      </c>
      <c r="EA376" s="34" t="e">
        <f t="shared" si="546"/>
        <v>#REF!</v>
      </c>
      <c r="EB376" s="34" t="e">
        <f t="shared" si="547"/>
        <v>#REF!</v>
      </c>
      <c r="EC376" s="34" t="e">
        <f t="shared" si="548"/>
        <v>#REF!</v>
      </c>
      <c r="ED376" s="34" t="e">
        <f t="shared" si="549"/>
        <v>#REF!</v>
      </c>
      <c r="EE376" s="59" t="e">
        <f t="shared" si="550"/>
        <v>#REF!</v>
      </c>
      <c r="EF376" s="59" t="e">
        <f t="shared" si="551"/>
        <v>#REF!</v>
      </c>
      <c r="EG376" s="59" t="e">
        <f t="shared" si="552"/>
        <v>#REF!</v>
      </c>
      <c r="EH376" s="59" t="e">
        <f t="shared" si="553"/>
        <v>#REF!</v>
      </c>
      <c r="EI376" s="14" t="e">
        <f t="shared" si="554"/>
        <v>#REF!</v>
      </c>
      <c r="EJ376" s="14" t="e">
        <f t="shared" si="555"/>
        <v>#REF!</v>
      </c>
      <c r="EK376" s="14" t="e">
        <f t="shared" si="556"/>
        <v>#REF!</v>
      </c>
      <c r="EL376" s="14" t="e">
        <f t="shared" si="557"/>
        <v>#REF!</v>
      </c>
      <c r="EM376" t="e">
        <f t="shared" si="558"/>
        <v>#REF!</v>
      </c>
      <c r="EN376" s="34" t="e">
        <f t="shared" si="559"/>
        <v>#REF!</v>
      </c>
      <c r="EO376" s="34" t="e">
        <f t="shared" si="560"/>
        <v>#REF!</v>
      </c>
      <c r="EP376" s="34" t="e">
        <f t="shared" si="561"/>
        <v>#REF!</v>
      </c>
      <c r="EQ376" s="34" t="e">
        <f t="shared" si="562"/>
        <v>#REF!</v>
      </c>
      <c r="ER376" s="59" t="e">
        <f t="shared" si="563"/>
        <v>#REF!</v>
      </c>
      <c r="ES376" s="59" t="e">
        <f t="shared" si="564"/>
        <v>#REF!</v>
      </c>
      <c r="ET376" s="59" t="e">
        <f t="shared" si="565"/>
        <v>#REF!</v>
      </c>
      <c r="EU376" s="59" t="e">
        <f t="shared" si="566"/>
        <v>#REF!</v>
      </c>
      <c r="EV376" s="14" t="e">
        <f t="shared" si="567"/>
        <v>#REF!</v>
      </c>
      <c r="EW376" s="14" t="e">
        <f t="shared" si="568"/>
        <v>#REF!</v>
      </c>
      <c r="EX376" s="14" t="e">
        <f t="shared" si="569"/>
        <v>#REF!</v>
      </c>
      <c r="EY376" s="14" t="e">
        <f t="shared" si="570"/>
        <v>#REF!</v>
      </c>
    </row>
    <row r="377" spans="1:155" x14ac:dyDescent="0.2">
      <c r="A377" s="17">
        <v>30167997</v>
      </c>
      <c r="B377" t="s">
        <v>62</v>
      </c>
      <c r="C377" t="s">
        <v>849</v>
      </c>
      <c r="D377" t="s">
        <v>850</v>
      </c>
      <c r="E377" t="s">
        <v>851</v>
      </c>
      <c r="F377" t="s">
        <v>66</v>
      </c>
      <c r="G377" t="s">
        <v>42</v>
      </c>
      <c r="H377" t="s">
        <v>3126</v>
      </c>
      <c r="I377" t="s">
        <v>68</v>
      </c>
      <c r="J377" s="19" t="s">
        <v>69</v>
      </c>
      <c r="K377" t="s">
        <v>70</v>
      </c>
      <c r="L377">
        <v>1966</v>
      </c>
      <c r="M377">
        <f t="shared" si="479"/>
        <v>1966</v>
      </c>
      <c r="N377">
        <v>53</v>
      </c>
      <c r="O377" s="19">
        <f t="shared" si="480"/>
        <v>53</v>
      </c>
      <c r="P377" t="s">
        <v>80</v>
      </c>
      <c r="Q377" s="19" t="str">
        <f t="shared" si="481"/>
        <v>50-60</v>
      </c>
      <c r="R377" s="23">
        <v>268.3</v>
      </c>
      <c r="S377" s="15">
        <f t="shared" si="482"/>
        <v>0.26830000000000004</v>
      </c>
      <c r="T377">
        <v>30049198</v>
      </c>
      <c r="U377" t="s">
        <v>45</v>
      </c>
      <c r="V377" t="s">
        <v>46</v>
      </c>
      <c r="W377" t="s">
        <v>47</v>
      </c>
      <c r="X377" t="s">
        <v>48</v>
      </c>
      <c r="Y377" t="s">
        <v>175</v>
      </c>
      <c r="Z377" t="s">
        <v>853</v>
      </c>
      <c r="AA377" t="s">
        <v>854</v>
      </c>
      <c r="AB377" t="s">
        <v>363</v>
      </c>
      <c r="AC377">
        <v>1966</v>
      </c>
      <c r="AD377">
        <v>106</v>
      </c>
      <c r="AE377" t="str">
        <f t="shared" si="483"/>
        <v>&gt;80</v>
      </c>
      <c r="AF377">
        <v>-37.692912399999997</v>
      </c>
      <c r="AG377">
        <v>144.94976374000001</v>
      </c>
      <c r="AH377" t="s">
        <v>75</v>
      </c>
      <c r="AI377" t="s">
        <v>76</v>
      </c>
      <c r="AJ377" s="33" t="s">
        <v>722</v>
      </c>
      <c r="AL377" t="s">
        <v>78</v>
      </c>
      <c r="AM377" t="s">
        <v>79</v>
      </c>
      <c r="AN377">
        <v>220</v>
      </c>
      <c r="AO377" s="69">
        <v>4</v>
      </c>
      <c r="AP377">
        <v>2</v>
      </c>
      <c r="AQ377">
        <v>0</v>
      </c>
      <c r="AR377">
        <v>1</v>
      </c>
      <c r="AS377" s="82" t="str">
        <f t="shared" si="484"/>
        <v>Gw-0-1</v>
      </c>
      <c r="AT377" s="14">
        <f t="shared" si="485"/>
        <v>51448</v>
      </c>
      <c r="AU377" s="81">
        <f>VLOOKUP(C377,Bushfire_Vlookup!$F$2:$H$12575,3,FALSE)</f>
        <v>435.43202400000001</v>
      </c>
      <c r="AV377" s="14">
        <f>VLOOKUP(AS377,Safety_collateral_Vlookup!$J$3:$L$20,2,FALSE)</f>
        <v>11570.139925214824</v>
      </c>
      <c r="AW377" s="14">
        <f>VLOOKUP(AS377,Safety_collateral_Vlookup!$J$3:$L$20,3,FALSE)</f>
        <v>148000</v>
      </c>
      <c r="AX377" s="48">
        <f t="shared" si="486"/>
        <v>225620.96126981219</v>
      </c>
      <c r="AY377" s="49">
        <f t="shared" si="573"/>
        <v>20390.800000000003</v>
      </c>
      <c r="AZ377" s="14">
        <v>76000</v>
      </c>
      <c r="BA377" s="16">
        <f t="shared" si="488"/>
        <v>11.064841069002304</v>
      </c>
      <c r="BB377" t="e">
        <f>IF(BA377&lt;=#REF!,#REF!,IF(BA377&lt;=#REF!,#REF!,IF(BA377&lt;=#REF!,#REF!,IF(BA377&lt;=#REF!,#REF!,#REF!))))</f>
        <v>#REF!</v>
      </c>
      <c r="BC377" s="51">
        <v>5</v>
      </c>
      <c r="BD377" s="21">
        <v>70</v>
      </c>
      <c r="BE377" s="21">
        <v>6.4399999999999999E-2</v>
      </c>
      <c r="BF377" s="26">
        <f t="shared" si="489"/>
        <v>1330.0142526321672</v>
      </c>
      <c r="BG377" s="21">
        <v>7</v>
      </c>
      <c r="BH377" s="21">
        <f t="shared" si="490"/>
        <v>54.6</v>
      </c>
      <c r="BI377" s="28">
        <f t="shared" si="491"/>
        <v>2.2519960070400004E-2</v>
      </c>
      <c r="BJ377" s="27">
        <f t="shared" si="492"/>
        <v>2.2519960070400004E-2</v>
      </c>
      <c r="BK377" s="28">
        <f t="shared" si="493"/>
        <v>0.3452594593589744</v>
      </c>
      <c r="BL377" s="35">
        <f t="shared" si="494"/>
        <v>3.8202410453767115</v>
      </c>
      <c r="BM377" s="21" t="str">
        <f t="shared" si="495"/>
        <v>Cr4</v>
      </c>
      <c r="BN377" s="51">
        <v>4</v>
      </c>
      <c r="BO377" s="21">
        <v>1</v>
      </c>
      <c r="BP377" s="50" t="s">
        <v>5497</v>
      </c>
      <c r="BQ377" s="14">
        <v>51448</v>
      </c>
      <c r="BR377">
        <f>IFERROR(VLOOKUP(AO377,'Model Failure data- Lines'!$A$37:$E$41,3,FALSE),'Model Failure data- Lines'!$C$37)</f>
        <v>0.45419999999999999</v>
      </c>
      <c r="BS377" s="14">
        <f t="shared" si="496"/>
        <v>102477.04060874869</v>
      </c>
      <c r="BT377" s="34">
        <f t="shared" si="572"/>
        <v>18187.582655453651</v>
      </c>
      <c r="BU377" s="34">
        <f t="shared" si="497"/>
        <v>5.6344508530945623</v>
      </c>
      <c r="BV377" s="54">
        <f t="shared" si="498"/>
        <v>84289.457953295045</v>
      </c>
      <c r="BW377">
        <f>IFERROR(VLOOKUP(AO377,'Model Failure data- Lines'!$A$37:$E$41,4,FALSE),'Model Failure data- Lines'!$D$37)</f>
        <v>0.40249999999999997</v>
      </c>
      <c r="BX377" s="14">
        <f t="shared" si="499"/>
        <v>90812.436911099401</v>
      </c>
      <c r="BY377" s="34">
        <f t="shared" si="500"/>
        <v>16222.422016250386</v>
      </c>
      <c r="BZ377" s="71">
        <f t="shared" si="501"/>
        <v>5.5979579880322694</v>
      </c>
      <c r="CA377" s="71">
        <f t="shared" si="502"/>
        <v>74590.01489484901</v>
      </c>
      <c r="CB377" s="56">
        <v>1</v>
      </c>
      <c r="CC377">
        <f>IFERROR(VLOOKUP(AO377,'Model Failure data- Lines'!$A$37:$E$41,5,FALSE),'Model Failure data- Lines'!$E$37)</f>
        <v>0.28349999999999997</v>
      </c>
      <c r="CD377" s="14">
        <f t="shared" si="503"/>
        <v>63963.542519991752</v>
      </c>
      <c r="CE377" s="34">
        <f t="shared" si="504"/>
        <v>12906.162390554817</v>
      </c>
      <c r="CF377" s="34">
        <f t="shared" si="505"/>
        <v>4.9560466221006578</v>
      </c>
      <c r="CG377" s="54">
        <f t="shared" si="506"/>
        <v>51057.380129436933</v>
      </c>
      <c r="CH377" t="e">
        <f>IFERROR(VLOOKUP(AO377,'Model Failure data- Lines'!#REF!,3,FALSE),'Model Failure data- Lines'!#REF!)</f>
        <v>#REF!</v>
      </c>
      <c r="CI377" s="14" t="e">
        <f t="shared" si="507"/>
        <v>#REF!</v>
      </c>
      <c r="CJ377" s="34">
        <f t="shared" si="508"/>
        <v>17445.045248787032</v>
      </c>
      <c r="CK377" s="34" t="e">
        <f t="shared" si="509"/>
        <v>#REF!</v>
      </c>
      <c r="CL377" s="54" t="e">
        <f t="shared" si="510"/>
        <v>#REF!</v>
      </c>
      <c r="CM377" t="e">
        <f>IFERROR(VLOOKUP(AO377,'Model Failure data- Lines'!#REF!,4,FALSE),'Model Failure data- Lines'!#REF!)</f>
        <v>#REF!</v>
      </c>
      <c r="CN377" s="14" t="e">
        <f t="shared" si="511"/>
        <v>#REF!</v>
      </c>
      <c r="CO377" s="34">
        <f t="shared" si="512"/>
        <v>14924.848644105527</v>
      </c>
      <c r="CP377" s="34" t="e">
        <f t="shared" si="513"/>
        <v>#REF!</v>
      </c>
      <c r="CQ377" s="54" t="e">
        <f t="shared" si="514"/>
        <v>#REF!</v>
      </c>
      <c r="CR377" t="e">
        <f>IFERROR(VLOOKUP(AO377,'Model Failure data- Lines'!#REF!,5,FALSE),'Model Failure data- Lines'!#REF!)</f>
        <v>#REF!</v>
      </c>
      <c r="CS377" s="14" t="e">
        <f t="shared" si="515"/>
        <v>#REF!</v>
      </c>
      <c r="CT377" s="34">
        <f t="shared" si="516"/>
        <v>10924.098468400385</v>
      </c>
      <c r="CU377" s="34" t="e">
        <f t="shared" si="517"/>
        <v>#REF!</v>
      </c>
      <c r="CV377" s="54" t="e">
        <f t="shared" si="518"/>
        <v>#REF!</v>
      </c>
      <c r="CW377" t="s">
        <v>363</v>
      </c>
      <c r="CY377">
        <v>1</v>
      </c>
      <c r="CZ377">
        <f t="shared" si="519"/>
        <v>74590.014894849024</v>
      </c>
      <c r="DA377" s="34">
        <f t="shared" si="520"/>
        <v>22095.243939999997</v>
      </c>
      <c r="DB377" s="34">
        <f t="shared" si="521"/>
        <v>187.00390276721998</v>
      </c>
      <c r="DC377" s="34">
        <f t="shared" si="522"/>
        <v>4968.9990683321967</v>
      </c>
      <c r="DD377" s="9">
        <f t="shared" si="523"/>
        <v>63561.189999999995</v>
      </c>
      <c r="DE377" s="59">
        <f t="shared" si="524"/>
        <v>0.24330636520226936</v>
      </c>
      <c r="DF377" s="59">
        <f t="shared" si="525"/>
        <v>2.0592322938133129E-3</v>
      </c>
      <c r="DG377" s="59">
        <f t="shared" si="526"/>
        <v>5.4717164711663727E-2</v>
      </c>
      <c r="DH377" s="59">
        <f t="shared" si="527"/>
        <v>0.69991723779225368</v>
      </c>
      <c r="DI377" s="14">
        <f t="shared" si="528"/>
        <v>18148.225404448844</v>
      </c>
      <c r="DJ377" s="14">
        <f t="shared" si="529"/>
        <v>153.59816746748911</v>
      </c>
      <c r="DK377" s="14">
        <f t="shared" si="530"/>
        <v>4081.3541308469044</v>
      </c>
      <c r="DL377" s="14">
        <f t="shared" si="531"/>
        <v>52206.837192085783</v>
      </c>
      <c r="DM377">
        <f t="shared" si="532"/>
        <v>51057.380129436933</v>
      </c>
      <c r="DN377" s="34">
        <f t="shared" si="533"/>
        <v>15562.737035999997</v>
      </c>
      <c r="DO377" s="34">
        <f t="shared" si="534"/>
        <v>131.71579238386798</v>
      </c>
      <c r="DP377" s="34">
        <f t="shared" si="535"/>
        <v>3499.9036916078949</v>
      </c>
      <c r="DQ377" s="9">
        <f t="shared" si="536"/>
        <v>44769.185999999994</v>
      </c>
      <c r="DR377" s="59">
        <f t="shared" si="537"/>
        <v>0.24330636520226934</v>
      </c>
      <c r="DS377" s="59">
        <f t="shared" si="538"/>
        <v>2.0592322938133129E-3</v>
      </c>
      <c r="DT377" s="59">
        <f t="shared" si="539"/>
        <v>5.4717164711663727E-2</v>
      </c>
      <c r="DU377" s="59">
        <f t="shared" si="540"/>
        <v>0.69991723779225368</v>
      </c>
      <c r="DV377" s="14">
        <f t="shared" si="541"/>
        <v>12422.585576043874</v>
      </c>
      <c r="DW377" s="14">
        <f t="shared" si="542"/>
        <v>105.13900600003868</v>
      </c>
      <c r="DX377" s="14">
        <f t="shared" si="543"/>
        <v>2793.7150782884273</v>
      </c>
      <c r="DY377" s="14">
        <f t="shared" si="544"/>
        <v>35735.9404691046</v>
      </c>
      <c r="DZ377" s="34" t="e">
        <f t="shared" si="545"/>
        <v>#REF!</v>
      </c>
      <c r="EA377" s="34" t="e">
        <f t="shared" si="546"/>
        <v>#REF!</v>
      </c>
      <c r="EB377" s="34" t="e">
        <f t="shared" si="547"/>
        <v>#REF!</v>
      </c>
      <c r="EC377" s="34" t="e">
        <f t="shared" si="548"/>
        <v>#REF!</v>
      </c>
      <c r="ED377" s="34" t="e">
        <f t="shared" si="549"/>
        <v>#REF!</v>
      </c>
      <c r="EE377" s="59" t="e">
        <f t="shared" si="550"/>
        <v>#REF!</v>
      </c>
      <c r="EF377" s="59" t="e">
        <f t="shared" si="551"/>
        <v>#REF!</v>
      </c>
      <c r="EG377" s="59" t="e">
        <f t="shared" si="552"/>
        <v>#REF!</v>
      </c>
      <c r="EH377" s="59" t="e">
        <f t="shared" si="553"/>
        <v>#REF!</v>
      </c>
      <c r="EI377" s="14" t="e">
        <f t="shared" si="554"/>
        <v>#REF!</v>
      </c>
      <c r="EJ377" s="14" t="e">
        <f t="shared" si="555"/>
        <v>#REF!</v>
      </c>
      <c r="EK377" s="14" t="e">
        <f t="shared" si="556"/>
        <v>#REF!</v>
      </c>
      <c r="EL377" s="14" t="e">
        <f t="shared" si="557"/>
        <v>#REF!</v>
      </c>
      <c r="EM377" t="e">
        <f t="shared" si="558"/>
        <v>#REF!</v>
      </c>
      <c r="EN377" s="34" t="e">
        <f t="shared" si="559"/>
        <v>#REF!</v>
      </c>
      <c r="EO377" s="34" t="e">
        <f t="shared" si="560"/>
        <v>#REF!</v>
      </c>
      <c r="EP377" s="34" t="e">
        <f t="shared" si="561"/>
        <v>#REF!</v>
      </c>
      <c r="EQ377" s="34" t="e">
        <f t="shared" si="562"/>
        <v>#REF!</v>
      </c>
      <c r="ER377" s="59" t="e">
        <f t="shared" si="563"/>
        <v>#REF!</v>
      </c>
      <c r="ES377" s="59" t="e">
        <f t="shared" si="564"/>
        <v>#REF!</v>
      </c>
      <c r="ET377" s="59" t="e">
        <f t="shared" si="565"/>
        <v>#REF!</v>
      </c>
      <c r="EU377" s="59" t="e">
        <f t="shared" si="566"/>
        <v>#REF!</v>
      </c>
      <c r="EV377" s="14" t="e">
        <f t="shared" si="567"/>
        <v>#REF!</v>
      </c>
      <c r="EW377" s="14" t="e">
        <f t="shared" si="568"/>
        <v>#REF!</v>
      </c>
      <c r="EX377" s="14" t="e">
        <f t="shared" si="569"/>
        <v>#REF!</v>
      </c>
      <c r="EY377" s="14" t="e">
        <f t="shared" si="570"/>
        <v>#REF!</v>
      </c>
    </row>
    <row r="378" spans="1:155" x14ac:dyDescent="0.2">
      <c r="A378" s="17">
        <v>30291769</v>
      </c>
      <c r="B378" t="s">
        <v>62</v>
      </c>
      <c r="C378" t="s">
        <v>4378</v>
      </c>
      <c r="D378" t="s">
        <v>4379</v>
      </c>
      <c r="E378" t="s">
        <v>2697</v>
      </c>
      <c r="F378" t="s">
        <v>66</v>
      </c>
      <c r="G378" t="s">
        <v>42</v>
      </c>
      <c r="H378" t="s">
        <v>4399</v>
      </c>
      <c r="I378" t="s">
        <v>68</v>
      </c>
      <c r="J378" s="19" t="s">
        <v>69</v>
      </c>
      <c r="K378" t="s">
        <v>70</v>
      </c>
      <c r="L378">
        <v>1966</v>
      </c>
      <c r="M378">
        <f t="shared" si="479"/>
        <v>1966</v>
      </c>
      <c r="N378">
        <v>53</v>
      </c>
      <c r="O378" s="19">
        <f t="shared" si="480"/>
        <v>53</v>
      </c>
      <c r="P378" t="s">
        <v>80</v>
      </c>
      <c r="Q378" s="19" t="str">
        <f t="shared" si="481"/>
        <v>50-60</v>
      </c>
      <c r="R378" s="23">
        <v>274.39999999999998</v>
      </c>
      <c r="S378" s="15">
        <f t="shared" si="482"/>
        <v>0.27439999999999998</v>
      </c>
      <c r="T378">
        <v>30134051</v>
      </c>
      <c r="U378" t="s">
        <v>45</v>
      </c>
      <c r="V378" t="s">
        <v>46</v>
      </c>
      <c r="W378" t="s">
        <v>47</v>
      </c>
      <c r="X378" t="s">
        <v>48</v>
      </c>
      <c r="Y378" t="s">
        <v>175</v>
      </c>
      <c r="Z378" t="s">
        <v>4381</v>
      </c>
      <c r="AA378" t="s">
        <v>4382</v>
      </c>
      <c r="AB378" t="s">
        <v>231</v>
      </c>
      <c r="AC378">
        <v>1966</v>
      </c>
      <c r="AD378">
        <v>106</v>
      </c>
      <c r="AE378" t="str">
        <f t="shared" si="483"/>
        <v>&gt;80</v>
      </c>
      <c r="AF378">
        <v>-37.693104179999999</v>
      </c>
      <c r="AG378">
        <v>144.94671775</v>
      </c>
      <c r="AH378" t="s">
        <v>75</v>
      </c>
      <c r="AI378" t="s">
        <v>76</v>
      </c>
      <c r="AJ378" s="33" t="s">
        <v>722</v>
      </c>
      <c r="AL378" t="s">
        <v>78</v>
      </c>
      <c r="AM378" t="s">
        <v>79</v>
      </c>
      <c r="AN378">
        <v>220</v>
      </c>
      <c r="AO378" s="69">
        <v>4</v>
      </c>
      <c r="AP378">
        <v>2</v>
      </c>
      <c r="AQ378">
        <v>0</v>
      </c>
      <c r="AR378">
        <v>1</v>
      </c>
      <c r="AS378" s="82" t="str">
        <f t="shared" si="484"/>
        <v>Gw-0-1</v>
      </c>
      <c r="AT378" s="14">
        <f t="shared" si="485"/>
        <v>51448</v>
      </c>
      <c r="AU378" s="81">
        <f>VLOOKUP(C378,Bushfire_Vlookup!$F$2:$H$12575,3,FALSE)</f>
        <v>435.43202400000001</v>
      </c>
      <c r="AV378" s="14">
        <f>VLOOKUP(AS378,Safety_collateral_Vlookup!$J$3:$L$20,2,FALSE)</f>
        <v>11570.139925214824</v>
      </c>
      <c r="AW378" s="14">
        <f>VLOOKUP(AS378,Safety_collateral_Vlookup!$J$3:$L$20,3,FALSE)</f>
        <v>148000</v>
      </c>
      <c r="AX378" s="48">
        <f t="shared" si="486"/>
        <v>225620.96126981219</v>
      </c>
      <c r="AY378" s="49">
        <f t="shared" si="573"/>
        <v>20854.399999999998</v>
      </c>
      <c r="AZ378" s="14">
        <v>76000</v>
      </c>
      <c r="BA378" s="16">
        <f t="shared" si="488"/>
        <v>10.81886610354708</v>
      </c>
      <c r="BB378" t="e">
        <f>IF(BA378&lt;=#REF!,#REF!,IF(BA378&lt;=#REF!,#REF!,IF(BA378&lt;=#REF!,#REF!,IF(BA378&lt;=#REF!,#REF!,#REF!))))</f>
        <v>#REF!</v>
      </c>
      <c r="BC378" s="51">
        <v>5</v>
      </c>
      <c r="BD378" s="21">
        <v>70</v>
      </c>
      <c r="BE378" s="21">
        <v>6.4399999999999999E-2</v>
      </c>
      <c r="BF378" s="26">
        <f t="shared" si="489"/>
        <v>1360.2531156252946</v>
      </c>
      <c r="BG378" s="21">
        <v>7</v>
      </c>
      <c r="BH378" s="21">
        <f t="shared" si="490"/>
        <v>54.6</v>
      </c>
      <c r="BI378" s="28">
        <f t="shared" si="491"/>
        <v>2.2519960070400004E-2</v>
      </c>
      <c r="BJ378" s="27">
        <f t="shared" si="492"/>
        <v>2.2519960070400004E-2</v>
      </c>
      <c r="BK378" s="28">
        <f t="shared" si="493"/>
        <v>0.34525945935897445</v>
      </c>
      <c r="BL378" s="35">
        <f t="shared" si="494"/>
        <v>3.7353158617877988</v>
      </c>
      <c r="BM378" s="21" t="str">
        <f t="shared" si="495"/>
        <v>Cr4</v>
      </c>
      <c r="BN378" s="51">
        <v>4</v>
      </c>
      <c r="BO378" s="21">
        <v>1</v>
      </c>
      <c r="BP378" s="50" t="s">
        <v>5497</v>
      </c>
      <c r="BQ378" s="14">
        <v>51448</v>
      </c>
      <c r="BR378">
        <f>IFERROR(VLOOKUP(AO378,'Model Failure data- Lines'!$A$37:$E$41,3,FALSE),'Model Failure data- Lines'!$C$37)</f>
        <v>0.45419999999999999</v>
      </c>
      <c r="BS378" s="14">
        <f t="shared" si="496"/>
        <v>102477.04060874869</v>
      </c>
      <c r="BT378" s="34">
        <f t="shared" si="572"/>
        <v>18601.090870877677</v>
      </c>
      <c r="BU378" s="34">
        <f t="shared" si="497"/>
        <v>5.5091952036635261</v>
      </c>
      <c r="BV378" s="54">
        <f t="shared" si="498"/>
        <v>83875.949737871008</v>
      </c>
      <c r="BW378">
        <f>IFERROR(VLOOKUP(AO378,'Model Failure data- Lines'!$A$37:$E$41,4,FALSE),'Model Failure data- Lines'!$D$37)</f>
        <v>0.40249999999999997</v>
      </c>
      <c r="BX378" s="14">
        <f t="shared" si="499"/>
        <v>90812.436911099401</v>
      </c>
      <c r="BY378" s="34">
        <f t="shared" si="500"/>
        <v>16591.250843306392</v>
      </c>
      <c r="BZ378" s="71">
        <f t="shared" si="501"/>
        <v>5.4735135866948186</v>
      </c>
      <c r="CA378" s="71">
        <f t="shared" si="502"/>
        <v>74221.186067793009</v>
      </c>
      <c r="CB378" s="56">
        <v>1</v>
      </c>
      <c r="CC378">
        <f>IFERROR(VLOOKUP(AO378,'Model Failure data- Lines'!$A$37:$E$41,5,FALSE),'Model Failure data- Lines'!$E$37)</f>
        <v>0.28349999999999997</v>
      </c>
      <c r="CD378" s="14">
        <f t="shared" si="503"/>
        <v>63963.542519991752</v>
      </c>
      <c r="CE378" s="34">
        <f t="shared" si="504"/>
        <v>13199.593589147375</v>
      </c>
      <c r="CF378" s="34">
        <f t="shared" si="505"/>
        <v>4.8458721162886551</v>
      </c>
      <c r="CG378" s="54">
        <f t="shared" si="506"/>
        <v>50763.948930844374</v>
      </c>
      <c r="CH378" t="e">
        <f>IFERROR(VLOOKUP(AO378,'Model Failure data- Lines'!#REF!,3,FALSE),'Model Failure data- Lines'!#REF!)</f>
        <v>#REF!</v>
      </c>
      <c r="CI378" s="14" t="e">
        <f t="shared" si="507"/>
        <v>#REF!</v>
      </c>
      <c r="CJ378" s="34">
        <f t="shared" si="508"/>
        <v>17841.671324141487</v>
      </c>
      <c r="CK378" s="34" t="e">
        <f t="shared" si="509"/>
        <v>#REF!</v>
      </c>
      <c r="CL378" s="54" t="e">
        <f t="shared" si="510"/>
        <v>#REF!</v>
      </c>
      <c r="CM378" t="e">
        <f>IFERROR(VLOOKUP(AO378,'Model Failure data- Lines'!#REF!,4,FALSE),'Model Failure data- Lines'!#REF!)</f>
        <v>#REF!</v>
      </c>
      <c r="CN378" s="14" t="e">
        <f t="shared" si="511"/>
        <v>#REF!</v>
      </c>
      <c r="CO378" s="34">
        <f t="shared" si="512"/>
        <v>15264.17617570837</v>
      </c>
      <c r="CP378" s="34" t="e">
        <f t="shared" si="513"/>
        <v>#REF!</v>
      </c>
      <c r="CQ378" s="54" t="e">
        <f t="shared" si="514"/>
        <v>#REF!</v>
      </c>
      <c r="CR378" t="e">
        <f>IFERROR(VLOOKUP(AO378,'Model Failure data- Lines'!#REF!,5,FALSE),'Model Failure data- Lines'!#REF!)</f>
        <v>#REF!</v>
      </c>
      <c r="CS378" s="14" t="e">
        <f t="shared" si="515"/>
        <v>#REF!</v>
      </c>
      <c r="CT378" s="34">
        <f t="shared" si="516"/>
        <v>11172.465969918243</v>
      </c>
      <c r="CU378" s="34" t="e">
        <f t="shared" si="517"/>
        <v>#REF!</v>
      </c>
      <c r="CV378" s="54" t="e">
        <f t="shared" si="518"/>
        <v>#REF!</v>
      </c>
      <c r="CW378" t="s">
        <v>231</v>
      </c>
      <c r="CY378">
        <v>1</v>
      </c>
      <c r="CZ378">
        <f t="shared" si="519"/>
        <v>74221.186067793009</v>
      </c>
      <c r="DA378" s="34">
        <f t="shared" si="520"/>
        <v>22095.243939999997</v>
      </c>
      <c r="DB378" s="34">
        <f t="shared" si="521"/>
        <v>187.00390276721998</v>
      </c>
      <c r="DC378" s="34">
        <f t="shared" si="522"/>
        <v>4968.9990683321967</v>
      </c>
      <c r="DD378" s="9">
        <f t="shared" si="523"/>
        <v>63561.189999999995</v>
      </c>
      <c r="DE378" s="59">
        <f t="shared" si="524"/>
        <v>0.24330636520226936</v>
      </c>
      <c r="DF378" s="59">
        <f t="shared" si="525"/>
        <v>2.0592322938133129E-3</v>
      </c>
      <c r="DG378" s="59">
        <f t="shared" si="526"/>
        <v>5.4717164711663727E-2</v>
      </c>
      <c r="DH378" s="59">
        <f t="shared" si="527"/>
        <v>0.69991723779225368</v>
      </c>
      <c r="DI378" s="14">
        <f t="shared" si="528"/>
        <v>18058.487003156035</v>
      </c>
      <c r="DJ378" s="14">
        <f t="shared" si="529"/>
        <v>152.83866323592611</v>
      </c>
      <c r="DK378" s="14">
        <f t="shared" si="530"/>
        <v>4061.1728631664714</v>
      </c>
      <c r="DL378" s="14">
        <f t="shared" si="531"/>
        <v>51948.687538234582</v>
      </c>
      <c r="DM378">
        <f t="shared" si="532"/>
        <v>50763.948930844374</v>
      </c>
      <c r="DN378" s="34">
        <f t="shared" si="533"/>
        <v>15562.737035999997</v>
      </c>
      <c r="DO378" s="34">
        <f t="shared" si="534"/>
        <v>131.71579238386798</v>
      </c>
      <c r="DP378" s="34">
        <f t="shared" si="535"/>
        <v>3499.9036916078949</v>
      </c>
      <c r="DQ378" s="9">
        <f t="shared" si="536"/>
        <v>44769.185999999994</v>
      </c>
      <c r="DR378" s="59">
        <f t="shared" si="537"/>
        <v>0.24330636520226934</v>
      </c>
      <c r="DS378" s="59">
        <f t="shared" si="538"/>
        <v>2.0592322938133129E-3</v>
      </c>
      <c r="DT378" s="59">
        <f t="shared" si="539"/>
        <v>5.4717164711663727E-2</v>
      </c>
      <c r="DU378" s="59">
        <f t="shared" si="540"/>
        <v>0.69991723779225368</v>
      </c>
      <c r="DV378" s="14">
        <f t="shared" si="541"/>
        <v>12351.191897677372</v>
      </c>
      <c r="DW378" s="14">
        <f t="shared" si="542"/>
        <v>104.53476299988453</v>
      </c>
      <c r="DX378" s="14">
        <f t="shared" si="543"/>
        <v>2777.6593550634971</v>
      </c>
      <c r="DY378" s="14">
        <f t="shared" si="544"/>
        <v>35530.562915103626</v>
      </c>
      <c r="DZ378" s="34" t="e">
        <f t="shared" si="545"/>
        <v>#REF!</v>
      </c>
      <c r="EA378" s="34" t="e">
        <f t="shared" si="546"/>
        <v>#REF!</v>
      </c>
      <c r="EB378" s="34" t="e">
        <f t="shared" si="547"/>
        <v>#REF!</v>
      </c>
      <c r="EC378" s="34" t="e">
        <f t="shared" si="548"/>
        <v>#REF!</v>
      </c>
      <c r="ED378" s="34" t="e">
        <f t="shared" si="549"/>
        <v>#REF!</v>
      </c>
      <c r="EE378" s="59" t="e">
        <f t="shared" si="550"/>
        <v>#REF!</v>
      </c>
      <c r="EF378" s="59" t="e">
        <f t="shared" si="551"/>
        <v>#REF!</v>
      </c>
      <c r="EG378" s="59" t="e">
        <f t="shared" si="552"/>
        <v>#REF!</v>
      </c>
      <c r="EH378" s="59" t="e">
        <f t="shared" si="553"/>
        <v>#REF!</v>
      </c>
      <c r="EI378" s="14" t="e">
        <f t="shared" si="554"/>
        <v>#REF!</v>
      </c>
      <c r="EJ378" s="14" t="e">
        <f t="shared" si="555"/>
        <v>#REF!</v>
      </c>
      <c r="EK378" s="14" t="e">
        <f t="shared" si="556"/>
        <v>#REF!</v>
      </c>
      <c r="EL378" s="14" t="e">
        <f t="shared" si="557"/>
        <v>#REF!</v>
      </c>
      <c r="EM378" t="e">
        <f t="shared" si="558"/>
        <v>#REF!</v>
      </c>
      <c r="EN378" s="34" t="e">
        <f t="shared" si="559"/>
        <v>#REF!</v>
      </c>
      <c r="EO378" s="34" t="e">
        <f t="shared" si="560"/>
        <v>#REF!</v>
      </c>
      <c r="EP378" s="34" t="e">
        <f t="shared" si="561"/>
        <v>#REF!</v>
      </c>
      <c r="EQ378" s="34" t="e">
        <f t="shared" si="562"/>
        <v>#REF!</v>
      </c>
      <c r="ER378" s="59" t="e">
        <f t="shared" si="563"/>
        <v>#REF!</v>
      </c>
      <c r="ES378" s="59" t="e">
        <f t="shared" si="564"/>
        <v>#REF!</v>
      </c>
      <c r="ET378" s="59" t="e">
        <f t="shared" si="565"/>
        <v>#REF!</v>
      </c>
      <c r="EU378" s="59" t="e">
        <f t="shared" si="566"/>
        <v>#REF!</v>
      </c>
      <c r="EV378" s="14" t="e">
        <f t="shared" si="567"/>
        <v>#REF!</v>
      </c>
      <c r="EW378" s="14" t="e">
        <f t="shared" si="568"/>
        <v>#REF!</v>
      </c>
      <c r="EX378" s="14" t="e">
        <f t="shared" si="569"/>
        <v>#REF!</v>
      </c>
      <c r="EY378" s="14" t="e">
        <f t="shared" si="570"/>
        <v>#REF!</v>
      </c>
    </row>
    <row r="379" spans="1:155" x14ac:dyDescent="0.2">
      <c r="A379" s="17">
        <v>30177786</v>
      </c>
      <c r="B379" t="s">
        <v>62</v>
      </c>
      <c r="C379" t="s">
        <v>1349</v>
      </c>
      <c r="D379" t="s">
        <v>1350</v>
      </c>
      <c r="E379" t="s">
        <v>1351</v>
      </c>
      <c r="F379" t="s">
        <v>66</v>
      </c>
      <c r="G379" t="s">
        <v>42</v>
      </c>
      <c r="H379" t="s">
        <v>3256</v>
      </c>
      <c r="I379" t="s">
        <v>68</v>
      </c>
      <c r="J379" s="19" t="s">
        <v>69</v>
      </c>
      <c r="K379" t="s">
        <v>70</v>
      </c>
      <c r="L379">
        <v>1966</v>
      </c>
      <c r="M379">
        <f t="shared" si="479"/>
        <v>1966</v>
      </c>
      <c r="N379">
        <v>53</v>
      </c>
      <c r="O379" s="19">
        <f t="shared" si="480"/>
        <v>53</v>
      </c>
      <c r="P379" t="s">
        <v>80</v>
      </c>
      <c r="Q379" s="19" t="str">
        <f t="shared" si="481"/>
        <v>50-60</v>
      </c>
      <c r="R379" s="23">
        <v>283.7</v>
      </c>
      <c r="S379" s="15">
        <f t="shared" si="482"/>
        <v>0.28370000000000001</v>
      </c>
      <c r="T379">
        <v>30290923</v>
      </c>
      <c r="U379" t="s">
        <v>45</v>
      </c>
      <c r="V379" t="s">
        <v>46</v>
      </c>
      <c r="W379" t="s">
        <v>47</v>
      </c>
      <c r="X379" t="s">
        <v>48</v>
      </c>
      <c r="Y379" t="s">
        <v>175</v>
      </c>
      <c r="Z379" t="s">
        <v>1353</v>
      </c>
      <c r="AA379" t="s">
        <v>1354</v>
      </c>
      <c r="AB379" t="s">
        <v>525</v>
      </c>
      <c r="AC379">
        <v>1966</v>
      </c>
      <c r="AD379">
        <v>106</v>
      </c>
      <c r="AE379" t="str">
        <f t="shared" si="483"/>
        <v>&gt;80</v>
      </c>
      <c r="AF379">
        <v>-37.693307189999999</v>
      </c>
      <c r="AG379">
        <v>144.94362348999999</v>
      </c>
      <c r="AH379" t="s">
        <v>75</v>
      </c>
      <c r="AI379" t="s">
        <v>76</v>
      </c>
      <c r="AJ379" s="33" t="s">
        <v>722</v>
      </c>
      <c r="AL379" t="s">
        <v>78</v>
      </c>
      <c r="AM379" t="s">
        <v>79</v>
      </c>
      <c r="AN379">
        <v>220</v>
      </c>
      <c r="AO379" s="69">
        <v>4</v>
      </c>
      <c r="AP379">
        <v>2</v>
      </c>
      <c r="AQ379">
        <v>0</v>
      </c>
      <c r="AR379">
        <v>1</v>
      </c>
      <c r="AS379" s="82" t="str">
        <f t="shared" si="484"/>
        <v>Gw-0-1</v>
      </c>
      <c r="AT379" s="14">
        <f t="shared" si="485"/>
        <v>51448</v>
      </c>
      <c r="AU379" s="81">
        <f>VLOOKUP(C379,Bushfire_Vlookup!$F$2:$H$12575,3,FALSE)</f>
        <v>438.91801299999997</v>
      </c>
      <c r="AV379" s="14">
        <f>VLOOKUP(AS379,Safety_collateral_Vlookup!$J$3:$L$20,2,FALSE)</f>
        <v>11570.139925214824</v>
      </c>
      <c r="AW379" s="14">
        <f>VLOOKUP(AS379,Safety_collateral_Vlookup!$J$3:$L$20,3,FALSE)</f>
        <v>148000</v>
      </c>
      <c r="AX379" s="48">
        <f t="shared" si="486"/>
        <v>225624.68082007521</v>
      </c>
      <c r="AY379" s="49">
        <f t="shared" si="573"/>
        <v>21561.200000000001</v>
      </c>
      <c r="AZ379" s="14">
        <v>76000</v>
      </c>
      <c r="BA379" s="16">
        <f t="shared" si="488"/>
        <v>10.464384209602212</v>
      </c>
      <c r="BB379" t="e">
        <f>IF(BA379&lt;=#REF!,#REF!,IF(BA379&lt;=#REF!,#REF!,IF(BA379&lt;=#REF!,#REF!,IF(BA379&lt;=#REF!,#REF!,#REF!))))</f>
        <v>#REF!</v>
      </c>
      <c r="BC379" s="51">
        <v>5</v>
      </c>
      <c r="BD379" s="21">
        <v>70</v>
      </c>
      <c r="BE379" s="21">
        <v>6.4399999999999999E-2</v>
      </c>
      <c r="BF379" s="26">
        <f t="shared" si="489"/>
        <v>1406.3549887131785</v>
      </c>
      <c r="BG379" s="21">
        <v>7</v>
      </c>
      <c r="BH379" s="21">
        <f t="shared" si="490"/>
        <v>54.6</v>
      </c>
      <c r="BI379" s="28">
        <f t="shared" si="491"/>
        <v>2.2519960070400004E-2</v>
      </c>
      <c r="BJ379" s="27">
        <f t="shared" si="492"/>
        <v>2.2519960070400004E-2</v>
      </c>
      <c r="BK379" s="28">
        <f t="shared" si="493"/>
        <v>0.34525945935897445</v>
      </c>
      <c r="BL379" s="35">
        <f t="shared" si="494"/>
        <v>3.6129276347318489</v>
      </c>
      <c r="BM379" s="21" t="str">
        <f t="shared" si="495"/>
        <v>Cr4</v>
      </c>
      <c r="BN379" s="51">
        <v>4</v>
      </c>
      <c r="BO379" s="21">
        <v>1</v>
      </c>
      <c r="BP379" s="50" t="s">
        <v>5497</v>
      </c>
      <c r="BQ379" s="14">
        <v>51448</v>
      </c>
      <c r="BR379">
        <f>IFERROR(VLOOKUP(AO379,'Model Failure data- Lines'!$A$37:$E$41,3,FALSE),'Model Failure data- Lines'!$C$37)</f>
        <v>0.45419999999999999</v>
      </c>
      <c r="BS379" s="14">
        <f t="shared" si="496"/>
        <v>102478.73002847817</v>
      </c>
      <c r="BT379" s="34">
        <f t="shared" si="572"/>
        <v>19231.521428819233</v>
      </c>
      <c r="BU379" s="34">
        <f t="shared" si="497"/>
        <v>5.3286855336837542</v>
      </c>
      <c r="BV379" s="54">
        <f t="shared" si="498"/>
        <v>83247.20859965893</v>
      </c>
      <c r="BW379">
        <f>IFERROR(VLOOKUP(AO379,'Model Failure data- Lines'!$A$37:$E$41,4,FALSE),'Model Failure data- Lines'!$D$37)</f>
        <v>0.40249999999999997</v>
      </c>
      <c r="BX379" s="14">
        <f t="shared" si="499"/>
        <v>90813.934030080272</v>
      </c>
      <c r="BY379" s="34">
        <f t="shared" si="500"/>
        <v>17153.563645211456</v>
      </c>
      <c r="BZ379" s="71">
        <f t="shared" si="501"/>
        <v>5.2941730306537007</v>
      </c>
      <c r="CA379" s="71">
        <f t="shared" si="502"/>
        <v>73660.370384868816</v>
      </c>
      <c r="CB379" s="56">
        <v>1</v>
      </c>
      <c r="CC379">
        <f>IFERROR(VLOOKUP(AO379,'Model Failure data- Lines'!$A$37:$E$41,5,FALSE),'Model Failure data- Lines'!$E$37)</f>
        <v>0.28349999999999997</v>
      </c>
      <c r="CD379" s="14">
        <f t="shared" si="503"/>
        <v>63964.597012491315</v>
      </c>
      <c r="CE379" s="34">
        <f t="shared" si="504"/>
        <v>13646.955908313086</v>
      </c>
      <c r="CF379" s="34">
        <f t="shared" si="505"/>
        <v>4.6870963343207608</v>
      </c>
      <c r="CG379" s="54">
        <f t="shared" si="506"/>
        <v>50317.641104178227</v>
      </c>
      <c r="CH379" t="e">
        <f>IFERROR(VLOOKUP(AO379,'Model Failure data- Lines'!#REF!,3,FALSE),'Model Failure data- Lines'!#REF!)</f>
        <v>#REF!</v>
      </c>
      <c r="CI379" s="14" t="e">
        <f t="shared" si="507"/>
        <v>#REF!</v>
      </c>
      <c r="CJ379" s="34">
        <f t="shared" si="508"/>
        <v>18446.363537386809</v>
      </c>
      <c r="CK379" s="34" t="e">
        <f t="shared" si="509"/>
        <v>#REF!</v>
      </c>
      <c r="CL379" s="54" t="e">
        <f t="shared" si="510"/>
        <v>#REF!</v>
      </c>
      <c r="CM379" t="e">
        <f>IFERROR(VLOOKUP(AO379,'Model Failure data- Lines'!#REF!,4,FALSE),'Model Failure data- Lines'!#REF!)</f>
        <v>#REF!</v>
      </c>
      <c r="CN379" s="14" t="e">
        <f t="shared" si="511"/>
        <v>#REF!</v>
      </c>
      <c r="CO379" s="34">
        <f t="shared" si="512"/>
        <v>15781.511592742219</v>
      </c>
      <c r="CP379" s="34" t="e">
        <f t="shared" si="513"/>
        <v>#REF!</v>
      </c>
      <c r="CQ379" s="54" t="e">
        <f t="shared" si="514"/>
        <v>#REF!</v>
      </c>
      <c r="CR379" t="e">
        <f>IFERROR(VLOOKUP(AO379,'Model Failure data- Lines'!#REF!,5,FALSE),'Model Failure data- Lines'!#REF!)</f>
        <v>#REF!</v>
      </c>
      <c r="CS379" s="14" t="e">
        <f t="shared" si="515"/>
        <v>#REF!</v>
      </c>
      <c r="CT379" s="34">
        <f t="shared" si="516"/>
        <v>11551.124619773345</v>
      </c>
      <c r="CU379" s="34" t="e">
        <f t="shared" si="517"/>
        <v>#REF!</v>
      </c>
      <c r="CV379" s="54" t="e">
        <f t="shared" si="518"/>
        <v>#REF!</v>
      </c>
      <c r="CW379" t="s">
        <v>525</v>
      </c>
      <c r="CY379">
        <v>1</v>
      </c>
      <c r="CZ379">
        <f t="shared" si="519"/>
        <v>73660.370384868816</v>
      </c>
      <c r="DA379" s="34">
        <f t="shared" si="520"/>
        <v>22095.243939999997</v>
      </c>
      <c r="DB379" s="34">
        <f t="shared" si="521"/>
        <v>188.50102174807748</v>
      </c>
      <c r="DC379" s="34">
        <f t="shared" si="522"/>
        <v>4968.9990683321967</v>
      </c>
      <c r="DD379" s="9">
        <f t="shared" si="523"/>
        <v>63561.189999999995</v>
      </c>
      <c r="DE379" s="59">
        <f t="shared" si="524"/>
        <v>0.24330235415945525</v>
      </c>
      <c r="DF379" s="59">
        <f t="shared" si="525"/>
        <v>2.075683910859322E-3</v>
      </c>
      <c r="DG379" s="59">
        <f t="shared" si="526"/>
        <v>5.4716262668307231E-2</v>
      </c>
      <c r="DH379" s="59">
        <f t="shared" si="527"/>
        <v>0.69990569926137813</v>
      </c>
      <c r="DI379" s="14">
        <f t="shared" si="528"/>
        <v>17921.741522896005</v>
      </c>
      <c r="DJ379" s="14">
        <f t="shared" si="529"/>
        <v>152.8956456758107</v>
      </c>
      <c r="DK379" s="14">
        <f t="shared" si="530"/>
        <v>4030.4201742232808</v>
      </c>
      <c r="DL379" s="14">
        <f t="shared" si="531"/>
        <v>51555.313042073714</v>
      </c>
      <c r="DM379">
        <f t="shared" si="532"/>
        <v>50317.641104178234</v>
      </c>
      <c r="DN379" s="34">
        <f t="shared" si="533"/>
        <v>15562.737035999997</v>
      </c>
      <c r="DO379" s="34">
        <f t="shared" si="534"/>
        <v>132.77028488342847</v>
      </c>
      <c r="DP379" s="34">
        <f t="shared" si="535"/>
        <v>3499.9036916078949</v>
      </c>
      <c r="DQ379" s="9">
        <f t="shared" si="536"/>
        <v>44769.185999999994</v>
      </c>
      <c r="DR379" s="59">
        <f t="shared" si="537"/>
        <v>0.24330235415945528</v>
      </c>
      <c r="DS379" s="59">
        <f t="shared" si="538"/>
        <v>2.075683910859322E-3</v>
      </c>
      <c r="DT379" s="59">
        <f t="shared" si="539"/>
        <v>5.4716262668307231E-2</v>
      </c>
      <c r="DU379" s="59">
        <f t="shared" si="540"/>
        <v>0.69990569926137813</v>
      </c>
      <c r="DV379" s="14">
        <f t="shared" si="541"/>
        <v>12242.400536397136</v>
      </c>
      <c r="DW379" s="14">
        <f t="shared" si="542"/>
        <v>104.44351807233643</v>
      </c>
      <c r="DX379" s="14">
        <f t="shared" si="543"/>
        <v>2753.1932675058288</v>
      </c>
      <c r="DY379" s="14">
        <f t="shared" si="544"/>
        <v>35217.603782202925</v>
      </c>
      <c r="DZ379" s="34" t="e">
        <f t="shared" si="545"/>
        <v>#REF!</v>
      </c>
      <c r="EA379" s="34" t="e">
        <f t="shared" si="546"/>
        <v>#REF!</v>
      </c>
      <c r="EB379" s="34" t="e">
        <f t="shared" si="547"/>
        <v>#REF!</v>
      </c>
      <c r="EC379" s="34" t="e">
        <f t="shared" si="548"/>
        <v>#REF!</v>
      </c>
      <c r="ED379" s="34" t="e">
        <f t="shared" si="549"/>
        <v>#REF!</v>
      </c>
      <c r="EE379" s="59" t="e">
        <f t="shared" si="550"/>
        <v>#REF!</v>
      </c>
      <c r="EF379" s="59" t="e">
        <f t="shared" si="551"/>
        <v>#REF!</v>
      </c>
      <c r="EG379" s="59" t="e">
        <f t="shared" si="552"/>
        <v>#REF!</v>
      </c>
      <c r="EH379" s="59" t="e">
        <f t="shared" si="553"/>
        <v>#REF!</v>
      </c>
      <c r="EI379" s="14" t="e">
        <f t="shared" si="554"/>
        <v>#REF!</v>
      </c>
      <c r="EJ379" s="14" t="e">
        <f t="shared" si="555"/>
        <v>#REF!</v>
      </c>
      <c r="EK379" s="14" t="e">
        <f t="shared" si="556"/>
        <v>#REF!</v>
      </c>
      <c r="EL379" s="14" t="e">
        <f t="shared" si="557"/>
        <v>#REF!</v>
      </c>
      <c r="EM379" t="e">
        <f t="shared" si="558"/>
        <v>#REF!</v>
      </c>
      <c r="EN379" s="34" t="e">
        <f t="shared" si="559"/>
        <v>#REF!</v>
      </c>
      <c r="EO379" s="34" t="e">
        <f t="shared" si="560"/>
        <v>#REF!</v>
      </c>
      <c r="EP379" s="34" t="e">
        <f t="shared" si="561"/>
        <v>#REF!</v>
      </c>
      <c r="EQ379" s="34" t="e">
        <f t="shared" si="562"/>
        <v>#REF!</v>
      </c>
      <c r="ER379" s="59" t="e">
        <f t="shared" si="563"/>
        <v>#REF!</v>
      </c>
      <c r="ES379" s="59" t="e">
        <f t="shared" si="564"/>
        <v>#REF!</v>
      </c>
      <c r="ET379" s="59" t="e">
        <f t="shared" si="565"/>
        <v>#REF!</v>
      </c>
      <c r="EU379" s="59" t="e">
        <f t="shared" si="566"/>
        <v>#REF!</v>
      </c>
      <c r="EV379" s="14" t="e">
        <f t="shared" si="567"/>
        <v>#REF!</v>
      </c>
      <c r="EW379" s="14" t="e">
        <f t="shared" si="568"/>
        <v>#REF!</v>
      </c>
      <c r="EX379" s="14" t="e">
        <f t="shared" si="569"/>
        <v>#REF!</v>
      </c>
      <c r="EY379" s="14" t="e">
        <f t="shared" si="570"/>
        <v>#REF!</v>
      </c>
    </row>
    <row r="380" spans="1:155" x14ac:dyDescent="0.2">
      <c r="A380" s="17">
        <v>30474039</v>
      </c>
      <c r="B380" t="s">
        <v>62</v>
      </c>
      <c r="C380" t="s">
        <v>4853</v>
      </c>
      <c r="D380" t="s">
        <v>4854</v>
      </c>
      <c r="E380" t="s">
        <v>2302</v>
      </c>
      <c r="F380" t="s">
        <v>66</v>
      </c>
      <c r="G380" t="s">
        <v>42</v>
      </c>
      <c r="H380" t="s">
        <v>5450</v>
      </c>
      <c r="I380" t="s">
        <v>68</v>
      </c>
      <c r="J380" s="19" t="s">
        <v>69</v>
      </c>
      <c r="K380" t="s">
        <v>70</v>
      </c>
      <c r="L380">
        <v>1966</v>
      </c>
      <c r="M380">
        <f t="shared" si="479"/>
        <v>1966</v>
      </c>
      <c r="N380">
        <v>53</v>
      </c>
      <c r="O380" s="19">
        <f t="shared" si="480"/>
        <v>53</v>
      </c>
      <c r="P380" t="s">
        <v>80</v>
      </c>
      <c r="Q380" s="19" t="str">
        <f t="shared" si="481"/>
        <v>50-60</v>
      </c>
      <c r="R380" s="23">
        <v>384.3</v>
      </c>
      <c r="S380" s="15">
        <f t="shared" si="482"/>
        <v>0.38430000000000003</v>
      </c>
      <c r="T380">
        <v>30407062</v>
      </c>
      <c r="U380" t="s">
        <v>45</v>
      </c>
      <c r="V380" t="s">
        <v>46</v>
      </c>
      <c r="W380" t="s">
        <v>47</v>
      </c>
      <c r="X380" t="s">
        <v>48</v>
      </c>
      <c r="Y380" t="s">
        <v>175</v>
      </c>
      <c r="Z380" t="s">
        <v>4856</v>
      </c>
      <c r="AA380" t="s">
        <v>4857</v>
      </c>
      <c r="AB380" t="s">
        <v>211</v>
      </c>
      <c r="AC380">
        <v>1966</v>
      </c>
      <c r="AD380">
        <v>106</v>
      </c>
      <c r="AE380" t="str">
        <f t="shared" si="483"/>
        <v>&gt;80</v>
      </c>
      <c r="AF380">
        <v>-37.693506990000003</v>
      </c>
      <c r="AG380">
        <v>144.94044385999999</v>
      </c>
      <c r="AH380" t="s">
        <v>75</v>
      </c>
      <c r="AI380" t="s">
        <v>76</v>
      </c>
      <c r="AJ380" s="33" t="s">
        <v>722</v>
      </c>
      <c r="AL380" t="s">
        <v>78</v>
      </c>
      <c r="AM380" t="s">
        <v>79</v>
      </c>
      <c r="AN380">
        <v>220</v>
      </c>
      <c r="AO380" s="69">
        <v>4</v>
      </c>
      <c r="AP380">
        <v>2</v>
      </c>
      <c r="AQ380">
        <v>0</v>
      </c>
      <c r="AR380">
        <v>1</v>
      </c>
      <c r="AS380" s="82" t="str">
        <f t="shared" si="484"/>
        <v>Gw-0-1</v>
      </c>
      <c r="AT380" s="14">
        <f t="shared" si="485"/>
        <v>51448</v>
      </c>
      <c r="AU380" s="81">
        <f>VLOOKUP(C380,Bushfire_Vlookup!$F$2:$H$12575,3,FALSE)</f>
        <v>439.31177000000002</v>
      </c>
      <c r="AV380" s="14">
        <f>VLOOKUP(AS380,Safety_collateral_Vlookup!$J$3:$L$20,2,FALSE)</f>
        <v>11570.139925214824</v>
      </c>
      <c r="AW380" s="14">
        <f>VLOOKUP(AS380,Safety_collateral_Vlookup!$J$3:$L$20,3,FALSE)</f>
        <v>148000</v>
      </c>
      <c r="AX380" s="48">
        <f t="shared" si="486"/>
        <v>225625.10095879421</v>
      </c>
      <c r="AY380" s="49">
        <f t="shared" si="573"/>
        <v>29206.800000000003</v>
      </c>
      <c r="AZ380" s="14">
        <v>76000</v>
      </c>
      <c r="BA380" s="16">
        <f t="shared" si="488"/>
        <v>7.7250880260348342</v>
      </c>
      <c r="BB380" t="e">
        <f>IF(BA380&lt;=#REF!,#REF!,IF(BA380&lt;=#REF!,#REF!,IF(BA380&lt;=#REF!,#REF!,IF(BA380&lt;=#REF!,#REF!,#REF!))))</f>
        <v>#REF!</v>
      </c>
      <c r="BC380" s="51">
        <v>4</v>
      </c>
      <c r="BD380" s="21">
        <v>70</v>
      </c>
      <c r="BE380" s="21">
        <v>6.4399999999999999E-2</v>
      </c>
      <c r="BF380" s="26">
        <f t="shared" si="489"/>
        <v>1905.0483685670588</v>
      </c>
      <c r="BG380" s="21">
        <v>7</v>
      </c>
      <c r="BH380" s="21">
        <f t="shared" si="490"/>
        <v>54.6</v>
      </c>
      <c r="BI380" s="28">
        <f t="shared" si="491"/>
        <v>2.2519960070400004E-2</v>
      </c>
      <c r="BJ380" s="27">
        <f t="shared" si="492"/>
        <v>2.2519960070400004E-2</v>
      </c>
      <c r="BK380" s="28">
        <f t="shared" si="493"/>
        <v>0.3452594593589744</v>
      </c>
      <c r="BL380" s="35">
        <f t="shared" si="494"/>
        <v>2.6671597153692734</v>
      </c>
      <c r="BM380" s="21" t="str">
        <f t="shared" si="495"/>
        <v>Cr3</v>
      </c>
      <c r="BN380" s="51">
        <v>3</v>
      </c>
      <c r="BO380" s="21">
        <v>1</v>
      </c>
      <c r="BP380" s="50" t="s">
        <v>5497</v>
      </c>
      <c r="BQ380" s="14">
        <v>51448</v>
      </c>
      <c r="BR380">
        <f>IFERROR(VLOOKUP(AO380,'Model Failure data- Lines'!$A$37:$E$41,3,FALSE),'Model Failure data- Lines'!$C$37)</f>
        <v>0.45419999999999999</v>
      </c>
      <c r="BS380" s="14">
        <f t="shared" si="496"/>
        <v>102478.92085548434</v>
      </c>
      <c r="BT380" s="34">
        <f t="shared" si="572"/>
        <v>26051.017571713892</v>
      </c>
      <c r="BU380" s="34">
        <f t="shared" si="497"/>
        <v>3.9337780404691602</v>
      </c>
      <c r="BV380" s="54">
        <f t="shared" si="498"/>
        <v>76427.903283770444</v>
      </c>
      <c r="BW380">
        <f>IFERROR(VLOOKUP(AO380,'Model Failure data- Lines'!$A$37:$E$41,4,FALSE),'Model Failure data- Lines'!$D$37)</f>
        <v>0.40249999999999997</v>
      </c>
      <c r="BX380" s="14">
        <f t="shared" si="499"/>
        <v>90814.103135914658</v>
      </c>
      <c r="BY380" s="34">
        <f t="shared" si="500"/>
        <v>23236.216104528597</v>
      </c>
      <c r="BZ380" s="71">
        <f t="shared" si="501"/>
        <v>3.9082999885775527</v>
      </c>
      <c r="CA380" s="71">
        <f t="shared" si="502"/>
        <v>67577.887031386053</v>
      </c>
      <c r="CB380" s="56">
        <v>1</v>
      </c>
      <c r="CC380">
        <f>IFERROR(VLOOKUP(AO380,'Model Failure data- Lines'!$A$37:$E$41,5,FALSE),'Model Failure data- Lines'!$E$37)</f>
        <v>0.28349999999999997</v>
      </c>
      <c r="CD380" s="14">
        <f t="shared" si="503"/>
        <v>63964.71612181815</v>
      </c>
      <c r="CE380" s="34">
        <f t="shared" si="504"/>
        <v>18486.165511331405</v>
      </c>
      <c r="CF380" s="34">
        <f t="shared" si="505"/>
        <v>3.4601397505940272</v>
      </c>
      <c r="CG380" s="54">
        <f t="shared" si="506"/>
        <v>45478.550610486745</v>
      </c>
      <c r="CH380" t="e">
        <f>IFERROR(VLOOKUP(AO380,'Model Failure data- Lines'!#REF!,3,FALSE),'Model Failure data- Lines'!#REF!)</f>
        <v>#REF!</v>
      </c>
      <c r="CI380" s="14" t="e">
        <f t="shared" si="507"/>
        <v>#REF!</v>
      </c>
      <c r="CJ380" s="34">
        <f t="shared" si="508"/>
        <v>24987.44274733081</v>
      </c>
      <c r="CK380" s="34" t="e">
        <f t="shared" si="509"/>
        <v>#REF!</v>
      </c>
      <c r="CL380" s="54" t="e">
        <f t="shared" si="510"/>
        <v>#REF!</v>
      </c>
      <c r="CM380" t="e">
        <f>IFERROR(VLOOKUP(AO380,'Model Failure data- Lines'!#REF!,4,FALSE),'Model Failure data- Lines'!#REF!)</f>
        <v>#REF!</v>
      </c>
      <c r="CN380" s="14" t="e">
        <f t="shared" si="511"/>
        <v>#REF!</v>
      </c>
      <c r="CO380" s="34">
        <f t="shared" si="512"/>
        <v>21377.63449097933</v>
      </c>
      <c r="CP380" s="34" t="e">
        <f t="shared" si="513"/>
        <v>#REF!</v>
      </c>
      <c r="CQ380" s="54" t="e">
        <f t="shared" si="514"/>
        <v>#REF!</v>
      </c>
      <c r="CR380" t="e">
        <f>IFERROR(VLOOKUP(AO380,'Model Failure data- Lines'!#REF!,5,FALSE),'Model Failure data- Lines'!#REF!)</f>
        <v>#REF!</v>
      </c>
      <c r="CS380" s="14" t="e">
        <f t="shared" si="515"/>
        <v>#REF!</v>
      </c>
      <c r="CT380" s="34">
        <f t="shared" si="516"/>
        <v>15647.152595625299</v>
      </c>
      <c r="CU380" s="34" t="e">
        <f t="shared" si="517"/>
        <v>#REF!</v>
      </c>
      <c r="CV380" s="54" t="e">
        <f t="shared" si="518"/>
        <v>#REF!</v>
      </c>
      <c r="CW380" t="s">
        <v>211</v>
      </c>
      <c r="CY380">
        <v>1</v>
      </c>
      <c r="CZ380">
        <f t="shared" si="519"/>
        <v>67577.887031386068</v>
      </c>
      <c r="DA380" s="34">
        <f t="shared" si="520"/>
        <v>22095.243939999997</v>
      </c>
      <c r="DB380" s="34">
        <f t="shared" si="521"/>
        <v>188.67012758247498</v>
      </c>
      <c r="DC380" s="34">
        <f t="shared" si="522"/>
        <v>4968.9990683321967</v>
      </c>
      <c r="DD380" s="9">
        <f t="shared" si="523"/>
        <v>63561.189999999995</v>
      </c>
      <c r="DE380" s="59">
        <f t="shared" si="524"/>
        <v>0.2433019011037493</v>
      </c>
      <c r="DF380" s="59">
        <f t="shared" si="525"/>
        <v>2.0775421555406051E-3</v>
      </c>
      <c r="DG380" s="59">
        <f t="shared" si="526"/>
        <v>5.4716160780616516E-2</v>
      </c>
      <c r="DH380" s="59">
        <f t="shared" si="527"/>
        <v>0.69990439596009368</v>
      </c>
      <c r="DI380" s="14">
        <f t="shared" si="528"/>
        <v>16441.828387310634</v>
      </c>
      <c r="DJ380" s="14">
        <f t="shared" si="529"/>
        <v>140.39590909006529</v>
      </c>
      <c r="DK380" s="14">
        <f t="shared" si="530"/>
        <v>3697.6025320236595</v>
      </c>
      <c r="DL380" s="14">
        <f t="shared" si="531"/>
        <v>47298.060202961708</v>
      </c>
      <c r="DM380">
        <f t="shared" si="532"/>
        <v>45478.550610486753</v>
      </c>
      <c r="DN380" s="34">
        <f t="shared" si="533"/>
        <v>15562.737035999997</v>
      </c>
      <c r="DO380" s="34">
        <f t="shared" si="534"/>
        <v>132.88939421026498</v>
      </c>
      <c r="DP380" s="34">
        <f t="shared" si="535"/>
        <v>3499.9036916078949</v>
      </c>
      <c r="DQ380" s="9">
        <f t="shared" si="536"/>
        <v>44769.185999999994</v>
      </c>
      <c r="DR380" s="59">
        <f t="shared" si="537"/>
        <v>0.24330190110374927</v>
      </c>
      <c r="DS380" s="59">
        <f t="shared" si="538"/>
        <v>2.0775421555406051E-3</v>
      </c>
      <c r="DT380" s="59">
        <f t="shared" si="539"/>
        <v>5.4716160780616509E-2</v>
      </c>
      <c r="DU380" s="59">
        <f t="shared" si="540"/>
        <v>0.69990439596009357</v>
      </c>
      <c r="DV380" s="14">
        <f t="shared" si="541"/>
        <v>11065.017822974503</v>
      </c>
      <c r="DW380" s="14">
        <f t="shared" si="542"/>
        <v>94.483606066173138</v>
      </c>
      <c r="DX380" s="14">
        <f t="shared" si="543"/>
        <v>2488.4116872727977</v>
      </c>
      <c r="DY380" s="14">
        <f t="shared" si="544"/>
        <v>31830.637494173272</v>
      </c>
      <c r="DZ380" s="34" t="e">
        <f t="shared" si="545"/>
        <v>#REF!</v>
      </c>
      <c r="EA380" s="34" t="e">
        <f t="shared" si="546"/>
        <v>#REF!</v>
      </c>
      <c r="EB380" s="34" t="e">
        <f t="shared" si="547"/>
        <v>#REF!</v>
      </c>
      <c r="EC380" s="34" t="e">
        <f t="shared" si="548"/>
        <v>#REF!</v>
      </c>
      <c r="ED380" s="34" t="e">
        <f t="shared" si="549"/>
        <v>#REF!</v>
      </c>
      <c r="EE380" s="59" t="e">
        <f t="shared" si="550"/>
        <v>#REF!</v>
      </c>
      <c r="EF380" s="59" t="e">
        <f t="shared" si="551"/>
        <v>#REF!</v>
      </c>
      <c r="EG380" s="59" t="e">
        <f t="shared" si="552"/>
        <v>#REF!</v>
      </c>
      <c r="EH380" s="59" t="e">
        <f t="shared" si="553"/>
        <v>#REF!</v>
      </c>
      <c r="EI380" s="14" t="e">
        <f t="shared" si="554"/>
        <v>#REF!</v>
      </c>
      <c r="EJ380" s="14" t="e">
        <f t="shared" si="555"/>
        <v>#REF!</v>
      </c>
      <c r="EK380" s="14" t="e">
        <f t="shared" si="556"/>
        <v>#REF!</v>
      </c>
      <c r="EL380" s="14" t="e">
        <f t="shared" si="557"/>
        <v>#REF!</v>
      </c>
      <c r="EM380" t="e">
        <f t="shared" si="558"/>
        <v>#REF!</v>
      </c>
      <c r="EN380" s="34" t="e">
        <f t="shared" si="559"/>
        <v>#REF!</v>
      </c>
      <c r="EO380" s="34" t="e">
        <f t="shared" si="560"/>
        <v>#REF!</v>
      </c>
      <c r="EP380" s="34" t="e">
        <f t="shared" si="561"/>
        <v>#REF!</v>
      </c>
      <c r="EQ380" s="34" t="e">
        <f t="shared" si="562"/>
        <v>#REF!</v>
      </c>
      <c r="ER380" s="59" t="e">
        <f t="shared" si="563"/>
        <v>#REF!</v>
      </c>
      <c r="ES380" s="59" t="e">
        <f t="shared" si="564"/>
        <v>#REF!</v>
      </c>
      <c r="ET380" s="59" t="e">
        <f t="shared" si="565"/>
        <v>#REF!</v>
      </c>
      <c r="EU380" s="59" t="e">
        <f t="shared" si="566"/>
        <v>#REF!</v>
      </c>
      <c r="EV380" s="14" t="e">
        <f t="shared" si="567"/>
        <v>#REF!</v>
      </c>
      <c r="EW380" s="14" t="e">
        <f t="shared" si="568"/>
        <v>#REF!</v>
      </c>
      <c r="EX380" s="14" t="e">
        <f t="shared" si="569"/>
        <v>#REF!</v>
      </c>
      <c r="EY380" s="14" t="e">
        <f t="shared" si="570"/>
        <v>#REF!</v>
      </c>
    </row>
    <row r="381" spans="1:155" x14ac:dyDescent="0.2">
      <c r="A381" s="17">
        <v>30353072</v>
      </c>
      <c r="B381" t="s">
        <v>62</v>
      </c>
      <c r="C381" t="s">
        <v>3855</v>
      </c>
      <c r="D381" t="s">
        <v>3856</v>
      </c>
      <c r="E381" t="s">
        <v>3565</v>
      </c>
      <c r="F381" t="s">
        <v>66</v>
      </c>
      <c r="G381" t="s">
        <v>42</v>
      </c>
      <c r="H381" t="s">
        <v>4899</v>
      </c>
      <c r="I381" t="s">
        <v>68</v>
      </c>
      <c r="J381" s="19" t="s">
        <v>69</v>
      </c>
      <c r="K381" t="s">
        <v>70</v>
      </c>
      <c r="L381">
        <v>1966</v>
      </c>
      <c r="M381">
        <f t="shared" si="479"/>
        <v>1966</v>
      </c>
      <c r="N381">
        <v>53</v>
      </c>
      <c r="O381" s="19">
        <f t="shared" si="480"/>
        <v>53</v>
      </c>
      <c r="P381" t="s">
        <v>80</v>
      </c>
      <c r="Q381" s="19" t="str">
        <f t="shared" si="481"/>
        <v>50-60</v>
      </c>
      <c r="R381" s="23">
        <v>256.10000000000002</v>
      </c>
      <c r="S381" s="15">
        <f t="shared" si="482"/>
        <v>0.25610000000000005</v>
      </c>
      <c r="T381">
        <v>30110697</v>
      </c>
      <c r="U381" t="s">
        <v>45</v>
      </c>
      <c r="V381" t="s">
        <v>46</v>
      </c>
      <c r="W381" t="s">
        <v>47</v>
      </c>
      <c r="X381" t="s">
        <v>48</v>
      </c>
      <c r="Y381" t="s">
        <v>175</v>
      </c>
      <c r="Z381" t="s">
        <v>3858</v>
      </c>
      <c r="AA381" t="s">
        <v>3859</v>
      </c>
      <c r="AB381" t="s">
        <v>174</v>
      </c>
      <c r="AC381">
        <v>1966</v>
      </c>
      <c r="AD381">
        <v>106</v>
      </c>
      <c r="AE381" t="str">
        <f t="shared" si="483"/>
        <v>&gt;80</v>
      </c>
      <c r="AF381">
        <v>-37.694685900000003</v>
      </c>
      <c r="AG381">
        <v>144.92184574000001</v>
      </c>
      <c r="AH381" t="s">
        <v>75</v>
      </c>
      <c r="AI381" t="s">
        <v>76</v>
      </c>
      <c r="AJ381" s="33" t="s">
        <v>722</v>
      </c>
      <c r="AL381" t="s">
        <v>48</v>
      </c>
      <c r="AM381" t="s">
        <v>86</v>
      </c>
      <c r="AN381">
        <v>220</v>
      </c>
      <c r="AO381" s="69">
        <v>4</v>
      </c>
      <c r="AP381">
        <v>2</v>
      </c>
      <c r="AQ381">
        <v>0</v>
      </c>
      <c r="AR381">
        <v>2</v>
      </c>
      <c r="AS381" s="82" t="str">
        <f t="shared" si="484"/>
        <v>Gw-0-2</v>
      </c>
      <c r="AT381" s="14">
        <f t="shared" si="485"/>
        <v>51448</v>
      </c>
      <c r="AU381" s="81">
        <f>VLOOKUP(C381,Bushfire_Vlookup!$F$2:$H$12575,3,FALSE)</f>
        <v>442.39583699999997</v>
      </c>
      <c r="AV381" s="14">
        <f>VLOOKUP(AS381,Safety_collateral_Vlookup!$J$3:$L$20,2,FALSE)</f>
        <v>93570.139925214826</v>
      </c>
      <c r="AW381" s="14">
        <f>VLOOKUP(AS381,Safety_collateral_Vlookup!$J$3:$L$20,3,FALSE)</f>
        <v>550000</v>
      </c>
      <c r="AX381" s="48">
        <f t="shared" si="486"/>
        <v>742056.39165828319</v>
      </c>
      <c r="AY381" s="49">
        <f t="shared" si="573"/>
        <v>19463.600000000002</v>
      </c>
      <c r="AZ381" s="14">
        <v>76000</v>
      </c>
      <c r="BA381" s="16">
        <f t="shared" si="488"/>
        <v>38.125341234832362</v>
      </c>
      <c r="BB381" t="e">
        <f>IF(BA381&lt;=#REF!,#REF!,IF(BA381&lt;=#REF!,#REF!,IF(BA381&lt;=#REF!,#REF!,IF(BA381&lt;=#REF!,#REF!,#REF!))))</f>
        <v>#REF!</v>
      </c>
      <c r="BC381" s="51">
        <v>5</v>
      </c>
      <c r="BD381" s="21">
        <v>70</v>
      </c>
      <c r="BE381" s="21">
        <v>6.4399999999999999E-2</v>
      </c>
      <c r="BF381" s="26">
        <f t="shared" si="489"/>
        <v>1269.5365266459112</v>
      </c>
      <c r="BG381" s="21">
        <v>7</v>
      </c>
      <c r="BH381" s="21">
        <f t="shared" si="490"/>
        <v>54.6</v>
      </c>
      <c r="BI381" s="28">
        <f t="shared" si="491"/>
        <v>2.2519960070400004E-2</v>
      </c>
      <c r="BJ381" s="27">
        <f t="shared" si="492"/>
        <v>2.2519960070400004E-2</v>
      </c>
      <c r="BK381" s="28">
        <f t="shared" si="493"/>
        <v>0.34525945935897445</v>
      </c>
      <c r="BL381" s="35">
        <f t="shared" si="494"/>
        <v>13.163134702614636</v>
      </c>
      <c r="BM381" s="21" t="str">
        <f t="shared" si="495"/>
        <v>Cr5</v>
      </c>
      <c r="BN381" s="51">
        <v>5</v>
      </c>
      <c r="BO381" s="21">
        <v>1</v>
      </c>
      <c r="BP381" s="50" t="s">
        <v>5497</v>
      </c>
      <c r="BQ381" s="14">
        <v>51448</v>
      </c>
      <c r="BR381">
        <f>IFERROR(VLOOKUP(AO381,'Model Failure data- Lines'!$A$37:$E$41,3,FALSE),'Model Failure data- Lines'!$C$37)</f>
        <v>0.45419999999999999</v>
      </c>
      <c r="BS381" s="14">
        <f t="shared" si="496"/>
        <v>337042.01309119223</v>
      </c>
      <c r="BT381" s="34">
        <f t="shared" si="572"/>
        <v>17360.566224605591</v>
      </c>
      <c r="BU381" s="34">
        <f t="shared" si="497"/>
        <v>19.414229278621896</v>
      </c>
      <c r="BV381" s="54">
        <f t="shared" si="498"/>
        <v>319681.44686658663</v>
      </c>
      <c r="BW381">
        <f>IFERROR(VLOOKUP(AO381,'Model Failure data- Lines'!$A$37:$E$41,4,FALSE),'Model Failure data- Lines'!$D$37)</f>
        <v>0.40249999999999997</v>
      </c>
      <c r="BX381" s="14">
        <f t="shared" si="499"/>
        <v>298677.69764245895</v>
      </c>
      <c r="BY381" s="34">
        <f t="shared" si="500"/>
        <v>15484.764362138367</v>
      </c>
      <c r="BZ381" s="71">
        <f t="shared" si="501"/>
        <v>19.288488391386352</v>
      </c>
      <c r="CA381" s="71">
        <f t="shared" si="502"/>
        <v>283192.93328032061</v>
      </c>
      <c r="CB381" s="56">
        <v>1</v>
      </c>
      <c r="CC381">
        <f>IFERROR(VLOOKUP(AO381,'Model Failure data- Lines'!$A$37:$E$41,5,FALSE),'Model Failure data- Lines'!$E$37)</f>
        <v>0.28349999999999997</v>
      </c>
      <c r="CD381" s="14">
        <f t="shared" si="503"/>
        <v>210372.98703512325</v>
      </c>
      <c r="CE381" s="34">
        <f t="shared" si="504"/>
        <v>12319.299993369692</v>
      </c>
      <c r="CF381" s="34">
        <f t="shared" si="505"/>
        <v>17.076699743357743</v>
      </c>
      <c r="CG381" s="54">
        <f t="shared" si="506"/>
        <v>198053.68704175355</v>
      </c>
      <c r="CH381" t="e">
        <f>IFERROR(VLOOKUP(AO381,'Model Failure data- Lines'!#REF!,3,FALSE),'Model Failure data- Lines'!#REF!)</f>
        <v>#REF!</v>
      </c>
      <c r="CI381" s="14" t="e">
        <f t="shared" si="507"/>
        <v>#REF!</v>
      </c>
      <c r="CJ381" s="34">
        <f t="shared" si="508"/>
        <v>16651.793098078117</v>
      </c>
      <c r="CK381" s="34" t="e">
        <f t="shared" si="509"/>
        <v>#REF!</v>
      </c>
      <c r="CL381" s="54" t="e">
        <f t="shared" si="510"/>
        <v>#REF!</v>
      </c>
      <c r="CM381" t="e">
        <f>IFERROR(VLOOKUP(AO381,'Model Failure data- Lines'!#REF!,4,FALSE),'Model Failure data- Lines'!#REF!)</f>
        <v>#REF!</v>
      </c>
      <c r="CN381" s="14" t="e">
        <f t="shared" si="511"/>
        <v>#REF!</v>
      </c>
      <c r="CO381" s="34">
        <f t="shared" si="512"/>
        <v>14246.193580899833</v>
      </c>
      <c r="CP381" s="34" t="e">
        <f t="shared" si="513"/>
        <v>#REF!</v>
      </c>
      <c r="CQ381" s="54" t="e">
        <f t="shared" si="514"/>
        <v>#REF!</v>
      </c>
      <c r="CR381" t="e">
        <f>IFERROR(VLOOKUP(AO381,'Model Failure data- Lines'!#REF!,5,FALSE),'Model Failure data- Lines'!#REF!)</f>
        <v>#REF!</v>
      </c>
      <c r="CS381" s="14" t="e">
        <f t="shared" si="515"/>
        <v>#REF!</v>
      </c>
      <c r="CT381" s="34">
        <f t="shared" si="516"/>
        <v>10427.36346536466</v>
      </c>
      <c r="CU381" s="34" t="e">
        <f t="shared" si="517"/>
        <v>#REF!</v>
      </c>
      <c r="CV381" s="54" t="e">
        <f t="shared" si="518"/>
        <v>#REF!</v>
      </c>
      <c r="CW381" t="s">
        <v>174</v>
      </c>
      <c r="CY381">
        <v>1</v>
      </c>
      <c r="CZ381">
        <f t="shared" si="519"/>
        <v>283192.93328032061</v>
      </c>
      <c r="DA381" s="34">
        <f t="shared" si="520"/>
        <v>22095.243939999997</v>
      </c>
      <c r="DB381" s="34">
        <f t="shared" si="521"/>
        <v>189.99463412679745</v>
      </c>
      <c r="DC381" s="34">
        <f t="shared" si="522"/>
        <v>40185.334068332195</v>
      </c>
      <c r="DD381" s="9">
        <f t="shared" si="523"/>
        <v>236207.12499999997</v>
      </c>
      <c r="DE381" s="59">
        <f t="shared" si="524"/>
        <v>7.3976879138963253E-2</v>
      </c>
      <c r="DF381" s="59">
        <f t="shared" si="525"/>
        <v>6.3611925371889061E-4</v>
      </c>
      <c r="DG381" s="59">
        <f t="shared" si="526"/>
        <v>0.13454414034099477</v>
      </c>
      <c r="DH381" s="59">
        <f t="shared" si="527"/>
        <v>0.79084286126632308</v>
      </c>
      <c r="DI381" s="14">
        <f t="shared" si="528"/>
        <v>20949.72939828676</v>
      </c>
      <c r="DJ381" s="14">
        <f t="shared" si="529"/>
        <v>180.14447737674112</v>
      </c>
      <c r="DK381" s="14">
        <f t="shared" si="530"/>
        <v>38101.949758845425</v>
      </c>
      <c r="DL381" s="14">
        <f t="shared" si="531"/>
        <v>223961.1096458117</v>
      </c>
      <c r="DM381">
        <f t="shared" si="532"/>
        <v>198053.68704175355</v>
      </c>
      <c r="DN381" s="34">
        <f t="shared" si="533"/>
        <v>15562.737035999997</v>
      </c>
      <c r="DO381" s="34">
        <f t="shared" si="534"/>
        <v>133.82230751539646</v>
      </c>
      <c r="DP381" s="34">
        <f t="shared" si="535"/>
        <v>28304.45269160789</v>
      </c>
      <c r="DQ381" s="9">
        <f t="shared" si="536"/>
        <v>166371.97499999998</v>
      </c>
      <c r="DR381" s="59">
        <f t="shared" si="537"/>
        <v>7.3976879138963253E-2</v>
      </c>
      <c r="DS381" s="59">
        <f t="shared" si="538"/>
        <v>6.3611925371889061E-4</v>
      </c>
      <c r="DT381" s="59">
        <f t="shared" si="539"/>
        <v>0.13454414034099474</v>
      </c>
      <c r="DU381" s="59">
        <f t="shared" si="540"/>
        <v>0.79084286126632319</v>
      </c>
      <c r="DV381" s="14">
        <f t="shared" si="541"/>
        <v>14651.393669313857</v>
      </c>
      <c r="DW381" s="14">
        <f t="shared" si="542"/>
        <v>125.98576359727501</v>
      </c>
      <c r="DX381" s="14">
        <f t="shared" si="543"/>
        <v>26646.963064397143</v>
      </c>
      <c r="DY381" s="14">
        <f t="shared" si="544"/>
        <v>156629.34454444528</v>
      </c>
      <c r="DZ381" s="34" t="e">
        <f t="shared" si="545"/>
        <v>#REF!</v>
      </c>
      <c r="EA381" s="34" t="e">
        <f t="shared" si="546"/>
        <v>#REF!</v>
      </c>
      <c r="EB381" s="34" t="e">
        <f t="shared" si="547"/>
        <v>#REF!</v>
      </c>
      <c r="EC381" s="34" t="e">
        <f t="shared" si="548"/>
        <v>#REF!</v>
      </c>
      <c r="ED381" s="34" t="e">
        <f t="shared" si="549"/>
        <v>#REF!</v>
      </c>
      <c r="EE381" s="59" t="e">
        <f t="shared" si="550"/>
        <v>#REF!</v>
      </c>
      <c r="EF381" s="59" t="e">
        <f t="shared" si="551"/>
        <v>#REF!</v>
      </c>
      <c r="EG381" s="59" t="e">
        <f t="shared" si="552"/>
        <v>#REF!</v>
      </c>
      <c r="EH381" s="59" t="e">
        <f t="shared" si="553"/>
        <v>#REF!</v>
      </c>
      <c r="EI381" s="14" t="e">
        <f t="shared" si="554"/>
        <v>#REF!</v>
      </c>
      <c r="EJ381" s="14" t="e">
        <f t="shared" si="555"/>
        <v>#REF!</v>
      </c>
      <c r="EK381" s="14" t="e">
        <f t="shared" si="556"/>
        <v>#REF!</v>
      </c>
      <c r="EL381" s="14" t="e">
        <f t="shared" si="557"/>
        <v>#REF!</v>
      </c>
      <c r="EM381" t="e">
        <f t="shared" si="558"/>
        <v>#REF!</v>
      </c>
      <c r="EN381" s="34" t="e">
        <f t="shared" si="559"/>
        <v>#REF!</v>
      </c>
      <c r="EO381" s="34" t="e">
        <f t="shared" si="560"/>
        <v>#REF!</v>
      </c>
      <c r="EP381" s="34" t="e">
        <f t="shared" si="561"/>
        <v>#REF!</v>
      </c>
      <c r="EQ381" s="34" t="e">
        <f t="shared" si="562"/>
        <v>#REF!</v>
      </c>
      <c r="ER381" s="59" t="e">
        <f t="shared" si="563"/>
        <v>#REF!</v>
      </c>
      <c r="ES381" s="59" t="e">
        <f t="shared" si="564"/>
        <v>#REF!</v>
      </c>
      <c r="ET381" s="59" t="e">
        <f t="shared" si="565"/>
        <v>#REF!</v>
      </c>
      <c r="EU381" s="59" t="e">
        <f t="shared" si="566"/>
        <v>#REF!</v>
      </c>
      <c r="EV381" s="14" t="e">
        <f t="shared" si="567"/>
        <v>#REF!</v>
      </c>
      <c r="EW381" s="14" t="e">
        <f t="shared" si="568"/>
        <v>#REF!</v>
      </c>
      <c r="EX381" s="14" t="e">
        <f t="shared" si="569"/>
        <v>#REF!</v>
      </c>
      <c r="EY381" s="14" t="e">
        <f t="shared" si="570"/>
        <v>#REF!</v>
      </c>
    </row>
    <row r="382" spans="1:155" x14ac:dyDescent="0.2">
      <c r="A382" s="17">
        <v>30368186</v>
      </c>
      <c r="B382" t="s">
        <v>62</v>
      </c>
      <c r="C382" t="s">
        <v>5025</v>
      </c>
      <c r="D382" t="s">
        <v>5026</v>
      </c>
      <c r="E382" t="s">
        <v>735</v>
      </c>
      <c r="F382" t="s">
        <v>66</v>
      </c>
      <c r="G382" t="s">
        <v>42</v>
      </c>
      <c r="H382" t="s">
        <v>5027</v>
      </c>
      <c r="I382" t="s">
        <v>68</v>
      </c>
      <c r="J382" s="19" t="s">
        <v>69</v>
      </c>
      <c r="K382" t="s">
        <v>70</v>
      </c>
      <c r="L382">
        <v>1961</v>
      </c>
      <c r="M382">
        <f t="shared" ref="M382:M445" si="574">L382</f>
        <v>1961</v>
      </c>
      <c r="N382">
        <v>58</v>
      </c>
      <c r="O382" s="19">
        <f t="shared" ref="O382:O445" si="575">N382</f>
        <v>58</v>
      </c>
      <c r="P382" t="s">
        <v>80</v>
      </c>
      <c r="Q382" s="19" t="str">
        <f t="shared" si="481"/>
        <v>50-60</v>
      </c>
      <c r="R382" s="23">
        <v>201.2</v>
      </c>
      <c r="S382" s="15">
        <f t="shared" si="482"/>
        <v>0.20119999999999999</v>
      </c>
      <c r="T382">
        <v>30057187</v>
      </c>
      <c r="U382" t="s">
        <v>45</v>
      </c>
      <c r="V382" t="s">
        <v>46</v>
      </c>
      <c r="W382" t="s">
        <v>47</v>
      </c>
      <c r="X382" t="s">
        <v>48</v>
      </c>
      <c r="Y382" t="s">
        <v>52</v>
      </c>
      <c r="Z382" t="s">
        <v>5028</v>
      </c>
      <c r="AA382" t="s">
        <v>5029</v>
      </c>
      <c r="AB382" t="s">
        <v>252</v>
      </c>
      <c r="AC382">
        <v>1961</v>
      </c>
      <c r="AD382">
        <v>58</v>
      </c>
      <c r="AE382" t="str">
        <f t="shared" si="483"/>
        <v>&lt;60</v>
      </c>
      <c r="AF382">
        <v>-37.699342360000003</v>
      </c>
      <c r="AG382">
        <v>144.89790607</v>
      </c>
      <c r="AH382" t="s">
        <v>75</v>
      </c>
      <c r="AI382" t="s">
        <v>76</v>
      </c>
      <c r="AJ382" s="33" t="s">
        <v>722</v>
      </c>
      <c r="AL382">
        <v>1</v>
      </c>
      <c r="AM382" t="s">
        <v>86</v>
      </c>
      <c r="AN382">
        <v>220</v>
      </c>
      <c r="AO382" s="69">
        <v>4</v>
      </c>
      <c r="AP382">
        <v>2</v>
      </c>
      <c r="AQ382">
        <v>0</v>
      </c>
      <c r="AR382">
        <v>1</v>
      </c>
      <c r="AS382" s="82" t="str">
        <f t="shared" si="484"/>
        <v>Gw-0-1</v>
      </c>
      <c r="AT382" s="14">
        <f t="shared" si="485"/>
        <v>51448</v>
      </c>
      <c r="AU382" s="81">
        <f>VLOOKUP(C382,Bushfire_Vlookup!$F$2:$H$12575,3,FALSE)</f>
        <v>1</v>
      </c>
      <c r="AV382" s="14">
        <f>VLOOKUP(AS382,Safety_collateral_Vlookup!$J$3:$L$20,2,FALSE)</f>
        <v>11570.139925214824</v>
      </c>
      <c r="AW382" s="14">
        <f>VLOOKUP(AS382,Safety_collateral_Vlookup!$J$3:$L$20,3,FALSE)</f>
        <v>148000</v>
      </c>
      <c r="AX382" s="48">
        <f t="shared" si="486"/>
        <v>225157.4223002042</v>
      </c>
      <c r="AY382" s="49">
        <f t="shared" si="573"/>
        <v>15291.199999999999</v>
      </c>
      <c r="AZ382" s="14">
        <v>76000</v>
      </c>
      <c r="BA382" s="16">
        <f t="shared" si="488"/>
        <v>14.724640466425409</v>
      </c>
      <c r="BB382" t="e">
        <f>IF(BA382&lt;=#REF!,#REF!,IF(BA382&lt;=#REF!,#REF!,IF(BA382&lt;=#REF!,#REF!,IF(BA382&lt;=#REF!,#REF!,#REF!))))</f>
        <v>#REF!</v>
      </c>
      <c r="BC382" s="51">
        <v>5</v>
      </c>
      <c r="BD382" s="21">
        <v>70</v>
      </c>
      <c r="BE382" s="21">
        <v>6.4399999999999999E-2</v>
      </c>
      <c r="BF382" s="26">
        <f t="shared" si="489"/>
        <v>997.38675970775989</v>
      </c>
      <c r="BG382" s="21">
        <v>7</v>
      </c>
      <c r="BH382" s="21">
        <f t="shared" si="490"/>
        <v>54.6</v>
      </c>
      <c r="BI382" s="28">
        <f t="shared" si="491"/>
        <v>2.2519960070400004E-2</v>
      </c>
      <c r="BJ382" s="27">
        <f t="shared" si="492"/>
        <v>2.2519960070400004E-2</v>
      </c>
      <c r="BK382" s="28">
        <f t="shared" si="493"/>
        <v>0.34525945935897445</v>
      </c>
      <c r="BL382" s="35">
        <f t="shared" si="494"/>
        <v>5.0838214066933141</v>
      </c>
      <c r="BM382" s="21" t="str">
        <f t="shared" si="495"/>
        <v>Cr4</v>
      </c>
      <c r="BN382" s="51">
        <v>4</v>
      </c>
      <c r="BO382" s="21">
        <v>1</v>
      </c>
      <c r="BP382" s="50" t="s">
        <v>5497</v>
      </c>
      <c r="BQ382" s="14">
        <v>51448</v>
      </c>
      <c r="BR382">
        <f>IFERROR(VLOOKUP(AO382,'Model Failure data- Lines'!$A$37:$E$41,3,FALSE),'Model Failure data- Lines'!$C$37)</f>
        <v>0.45419999999999999</v>
      </c>
      <c r="BS382" s="14">
        <f t="shared" si="496"/>
        <v>102266.50120875274</v>
      </c>
      <c r="BT382" s="34">
        <f t="shared" si="572"/>
        <v>13638.992285789316</v>
      </c>
      <c r="BU382" s="34">
        <f t="shared" si="497"/>
        <v>7.4980980314290404</v>
      </c>
      <c r="BV382" s="54">
        <f t="shared" si="498"/>
        <v>88627.508922963432</v>
      </c>
      <c r="BW382">
        <f>IFERROR(VLOOKUP(AO382,'Model Failure data- Lines'!$A$37:$E$41,4,FALSE),'Model Failure data- Lines'!$D$37)</f>
        <v>0.40249999999999997</v>
      </c>
      <c r="BX382" s="14">
        <f t="shared" si="499"/>
        <v>90625.862475832182</v>
      </c>
      <c r="BY382" s="34">
        <f t="shared" si="500"/>
        <v>12165.30491863428</v>
      </c>
      <c r="BZ382" s="71">
        <f t="shared" si="501"/>
        <v>7.4495348108386059</v>
      </c>
      <c r="CA382" s="71">
        <f t="shared" si="502"/>
        <v>78460.557557197899</v>
      </c>
      <c r="CB382" s="56">
        <v>1</v>
      </c>
      <c r="CC382">
        <f>IFERROR(VLOOKUP(AO382,'Model Failure data- Lines'!$A$37:$E$41,5,FALSE),'Model Failure data- Lines'!$E$37)</f>
        <v>0.28349999999999997</v>
      </c>
      <c r="CD382" s="14">
        <f t="shared" si="503"/>
        <v>63832.129222107884</v>
      </c>
      <c r="CE382" s="34">
        <f t="shared" si="504"/>
        <v>9678.4192060366331</v>
      </c>
      <c r="CF382" s="34">
        <f t="shared" si="505"/>
        <v>6.5953052728171189</v>
      </c>
      <c r="CG382" s="54">
        <f t="shared" si="506"/>
        <v>54153.710016071251</v>
      </c>
      <c r="CH382" t="e">
        <f>IFERROR(VLOOKUP(AO382,'Model Failure data- Lines'!#REF!,3,FALSE),'Model Failure data- Lines'!#REF!)</f>
        <v>#REF!</v>
      </c>
      <c r="CI382" s="14" t="e">
        <f t="shared" si="507"/>
        <v>#REF!</v>
      </c>
      <c r="CJ382" s="34">
        <f t="shared" si="508"/>
        <v>13082.158419887999</v>
      </c>
      <c r="CK382" s="34" t="e">
        <f t="shared" si="509"/>
        <v>#REF!</v>
      </c>
      <c r="CL382" s="54" t="e">
        <f t="shared" si="510"/>
        <v>#REF!</v>
      </c>
      <c r="CM382" t="e">
        <f>IFERROR(VLOOKUP(AO382,'Model Failure data- Lines'!#REF!,4,FALSE),'Model Failure data- Lines'!#REF!)</f>
        <v>#REF!</v>
      </c>
      <c r="CN382" s="14" t="e">
        <f t="shared" si="511"/>
        <v>#REF!</v>
      </c>
      <c r="CO382" s="34">
        <f t="shared" si="512"/>
        <v>11192.245796474213</v>
      </c>
      <c r="CP382" s="34" t="e">
        <f t="shared" si="513"/>
        <v>#REF!</v>
      </c>
      <c r="CQ382" s="54" t="e">
        <f t="shared" si="514"/>
        <v>#REF!</v>
      </c>
      <c r="CR382" t="e">
        <f>IFERROR(VLOOKUP(AO382,'Model Failure data- Lines'!#REF!,5,FALSE),'Model Failure data- Lines'!#REF!)</f>
        <v>#REF!</v>
      </c>
      <c r="CS382" s="14" t="e">
        <f t="shared" si="515"/>
        <v>#REF!</v>
      </c>
      <c r="CT382" s="34">
        <f t="shared" si="516"/>
        <v>8192.0559517039019</v>
      </c>
      <c r="CU382" s="34" t="e">
        <f t="shared" si="517"/>
        <v>#REF!</v>
      </c>
      <c r="CV382" s="54" t="e">
        <f t="shared" si="518"/>
        <v>#REF!</v>
      </c>
      <c r="CW382" t="s">
        <v>252</v>
      </c>
      <c r="CY382">
        <v>1</v>
      </c>
      <c r="CZ382">
        <f t="shared" si="519"/>
        <v>78460.557557197899</v>
      </c>
      <c r="DA382" s="34">
        <f t="shared" si="520"/>
        <v>22095.243939999997</v>
      </c>
      <c r="DB382" s="34">
        <f t="shared" si="521"/>
        <v>0.42946749999999995</v>
      </c>
      <c r="DC382" s="34">
        <f t="shared" si="522"/>
        <v>4968.9990683321967</v>
      </c>
      <c r="DD382" s="9">
        <f t="shared" si="523"/>
        <v>63561.189999999995</v>
      </c>
      <c r="DE382" s="59">
        <f t="shared" si="524"/>
        <v>0.24380726799584707</v>
      </c>
      <c r="DF382" s="59">
        <f t="shared" si="525"/>
        <v>4.7389066240834835E-6</v>
      </c>
      <c r="DG382" s="59">
        <f t="shared" si="526"/>
        <v>5.4829812733173312E-2</v>
      </c>
      <c r="DH382" s="59">
        <f t="shared" si="527"/>
        <v>0.7013581803643556</v>
      </c>
      <c r="DI382" s="14">
        <f t="shared" si="528"/>
        <v>19129.254183451332</v>
      </c>
      <c r="DJ382" s="14">
        <f t="shared" si="529"/>
        <v>0.37181725593708859</v>
      </c>
      <c r="DK382" s="14">
        <f t="shared" si="530"/>
        <v>4301.9776778015275</v>
      </c>
      <c r="DL382" s="14">
        <f t="shared" si="531"/>
        <v>55028.953878689106</v>
      </c>
      <c r="DM382">
        <f t="shared" si="532"/>
        <v>54153.710016071251</v>
      </c>
      <c r="DN382" s="34">
        <f t="shared" si="533"/>
        <v>15562.737035999997</v>
      </c>
      <c r="DO382" s="34">
        <f t="shared" si="534"/>
        <v>0.30249449999999994</v>
      </c>
      <c r="DP382" s="34">
        <f t="shared" si="535"/>
        <v>3499.9036916078949</v>
      </c>
      <c r="DQ382" s="9">
        <f t="shared" si="536"/>
        <v>44769.185999999994</v>
      </c>
      <c r="DR382" s="59">
        <f t="shared" si="537"/>
        <v>0.24380726799584704</v>
      </c>
      <c r="DS382" s="59">
        <f t="shared" si="538"/>
        <v>4.7389066240834835E-6</v>
      </c>
      <c r="DT382" s="59">
        <f t="shared" si="539"/>
        <v>5.4829812733173305E-2</v>
      </c>
      <c r="DU382" s="59">
        <f t="shared" si="540"/>
        <v>0.7013581803643556</v>
      </c>
      <c r="DV382" s="14">
        <f t="shared" si="541"/>
        <v>13203.068090857671</v>
      </c>
      <c r="DW382" s="14">
        <f t="shared" si="542"/>
        <v>0.25662937511385614</v>
      </c>
      <c r="DX382" s="14">
        <f t="shared" si="543"/>
        <v>2969.2377789877582</v>
      </c>
      <c r="DY382" s="14">
        <f t="shared" si="544"/>
        <v>37981.14751685071</v>
      </c>
      <c r="DZ382" s="34" t="e">
        <f t="shared" si="545"/>
        <v>#REF!</v>
      </c>
      <c r="EA382" s="34" t="e">
        <f t="shared" si="546"/>
        <v>#REF!</v>
      </c>
      <c r="EB382" s="34" t="e">
        <f t="shared" si="547"/>
        <v>#REF!</v>
      </c>
      <c r="EC382" s="34" t="e">
        <f t="shared" si="548"/>
        <v>#REF!</v>
      </c>
      <c r="ED382" s="34" t="e">
        <f t="shared" si="549"/>
        <v>#REF!</v>
      </c>
      <c r="EE382" s="59" t="e">
        <f t="shared" si="550"/>
        <v>#REF!</v>
      </c>
      <c r="EF382" s="59" t="e">
        <f t="shared" si="551"/>
        <v>#REF!</v>
      </c>
      <c r="EG382" s="59" t="e">
        <f t="shared" si="552"/>
        <v>#REF!</v>
      </c>
      <c r="EH382" s="59" t="e">
        <f t="shared" si="553"/>
        <v>#REF!</v>
      </c>
      <c r="EI382" s="14" t="e">
        <f t="shared" si="554"/>
        <v>#REF!</v>
      </c>
      <c r="EJ382" s="14" t="e">
        <f t="shared" si="555"/>
        <v>#REF!</v>
      </c>
      <c r="EK382" s="14" t="e">
        <f t="shared" si="556"/>
        <v>#REF!</v>
      </c>
      <c r="EL382" s="14" t="e">
        <f t="shared" si="557"/>
        <v>#REF!</v>
      </c>
      <c r="EM382" t="e">
        <f t="shared" si="558"/>
        <v>#REF!</v>
      </c>
      <c r="EN382" s="34" t="e">
        <f t="shared" si="559"/>
        <v>#REF!</v>
      </c>
      <c r="EO382" s="34" t="e">
        <f t="shared" si="560"/>
        <v>#REF!</v>
      </c>
      <c r="EP382" s="34" t="e">
        <f t="shared" si="561"/>
        <v>#REF!</v>
      </c>
      <c r="EQ382" s="34" t="e">
        <f t="shared" si="562"/>
        <v>#REF!</v>
      </c>
      <c r="ER382" s="59" t="e">
        <f t="shared" si="563"/>
        <v>#REF!</v>
      </c>
      <c r="ES382" s="59" t="e">
        <f t="shared" si="564"/>
        <v>#REF!</v>
      </c>
      <c r="ET382" s="59" t="e">
        <f t="shared" si="565"/>
        <v>#REF!</v>
      </c>
      <c r="EU382" s="59" t="e">
        <f t="shared" si="566"/>
        <v>#REF!</v>
      </c>
      <c r="EV382" s="14" t="e">
        <f t="shared" si="567"/>
        <v>#REF!</v>
      </c>
      <c r="EW382" s="14" t="e">
        <f t="shared" si="568"/>
        <v>#REF!</v>
      </c>
      <c r="EX382" s="14" t="e">
        <f t="shared" si="569"/>
        <v>#REF!</v>
      </c>
      <c r="EY382" s="14" t="e">
        <f t="shared" si="570"/>
        <v>#REF!</v>
      </c>
    </row>
    <row r="383" spans="1:155" x14ac:dyDescent="0.2">
      <c r="A383" s="17">
        <v>30390434</v>
      </c>
      <c r="B383" t="s">
        <v>62</v>
      </c>
      <c r="C383" t="s">
        <v>5156</v>
      </c>
      <c r="D383" t="s">
        <v>5157</v>
      </c>
      <c r="E383" t="s">
        <v>932</v>
      </c>
      <c r="F383" t="s">
        <v>66</v>
      </c>
      <c r="G383" t="s">
        <v>42</v>
      </c>
      <c r="H383" t="s">
        <v>5158</v>
      </c>
      <c r="I383" t="s">
        <v>68</v>
      </c>
      <c r="J383" s="19" t="s">
        <v>69</v>
      </c>
      <c r="K383" t="s">
        <v>70</v>
      </c>
      <c r="L383">
        <v>1961</v>
      </c>
      <c r="M383">
        <f t="shared" si="574"/>
        <v>1961</v>
      </c>
      <c r="N383">
        <v>58</v>
      </c>
      <c r="O383" s="19">
        <f t="shared" si="575"/>
        <v>58</v>
      </c>
      <c r="P383" t="s">
        <v>80</v>
      </c>
      <c r="Q383" s="19" t="str">
        <f t="shared" si="481"/>
        <v>50-60</v>
      </c>
      <c r="R383" s="23">
        <v>195.1</v>
      </c>
      <c r="S383" s="15">
        <f t="shared" si="482"/>
        <v>0.1951</v>
      </c>
      <c r="T383">
        <v>30110705</v>
      </c>
      <c r="U383" t="s">
        <v>45</v>
      </c>
      <c r="V383" t="s">
        <v>46</v>
      </c>
      <c r="W383" t="s">
        <v>47</v>
      </c>
      <c r="X383" t="s">
        <v>48</v>
      </c>
      <c r="Y383" t="s">
        <v>52</v>
      </c>
      <c r="Z383" t="s">
        <v>5159</v>
      </c>
      <c r="AA383" t="s">
        <v>5160</v>
      </c>
      <c r="AB383" t="s">
        <v>674</v>
      </c>
      <c r="AC383">
        <v>1961</v>
      </c>
      <c r="AD383">
        <v>58</v>
      </c>
      <c r="AE383" t="str">
        <f t="shared" si="483"/>
        <v>&lt;60</v>
      </c>
      <c r="AF383">
        <v>-37.701842050000003</v>
      </c>
      <c r="AG383">
        <v>144.89463814000001</v>
      </c>
      <c r="AH383" t="s">
        <v>75</v>
      </c>
      <c r="AI383" t="s">
        <v>76</v>
      </c>
      <c r="AJ383" s="33" t="s">
        <v>722</v>
      </c>
      <c r="AL383">
        <v>1</v>
      </c>
      <c r="AM383" t="s">
        <v>86</v>
      </c>
      <c r="AN383">
        <v>220</v>
      </c>
      <c r="AO383" s="69">
        <v>4</v>
      </c>
      <c r="AP383">
        <v>2</v>
      </c>
      <c r="AQ383">
        <v>0</v>
      </c>
      <c r="AR383">
        <v>1</v>
      </c>
      <c r="AS383" s="82" t="str">
        <f t="shared" si="484"/>
        <v>Gw-0-1</v>
      </c>
      <c r="AT383" s="14">
        <f t="shared" si="485"/>
        <v>51448</v>
      </c>
      <c r="AU383" s="81">
        <f>VLOOKUP(C383,Bushfire_Vlookup!$F$2:$H$12575,3,FALSE)</f>
        <v>1</v>
      </c>
      <c r="AV383" s="14">
        <f>VLOOKUP(AS383,Safety_collateral_Vlookup!$J$3:$L$20,2,FALSE)</f>
        <v>11570.139925214824</v>
      </c>
      <c r="AW383" s="14">
        <f>VLOOKUP(AS383,Safety_collateral_Vlookup!$J$3:$L$20,3,FALSE)</f>
        <v>148000</v>
      </c>
      <c r="AX383" s="48">
        <f t="shared" si="486"/>
        <v>225157.4223002042</v>
      </c>
      <c r="AY383" s="49">
        <f t="shared" si="573"/>
        <v>14827.6</v>
      </c>
      <c r="AZ383" s="14">
        <v>76000</v>
      </c>
      <c r="BA383" s="16">
        <f t="shared" si="488"/>
        <v>15.185021331854392</v>
      </c>
      <c r="BB383" t="e">
        <f>IF(BA383&lt;=#REF!,#REF!,IF(BA383&lt;=#REF!,#REF!,IF(BA383&lt;=#REF!,#REF!,IF(BA383&lt;=#REF!,#REF!,#REF!))))</f>
        <v>#REF!</v>
      </c>
      <c r="BC383" s="51">
        <v>5</v>
      </c>
      <c r="BD383" s="21">
        <v>70</v>
      </c>
      <c r="BE383" s="21">
        <v>6.4399999999999999E-2</v>
      </c>
      <c r="BF383" s="26">
        <f t="shared" si="489"/>
        <v>967.14789671463211</v>
      </c>
      <c r="BG383" s="21">
        <v>7</v>
      </c>
      <c r="BH383" s="21">
        <f t="shared" si="490"/>
        <v>54.6</v>
      </c>
      <c r="BI383" s="28">
        <f t="shared" si="491"/>
        <v>2.2519960070400004E-2</v>
      </c>
      <c r="BJ383" s="27">
        <f t="shared" si="492"/>
        <v>2.2519960070400004E-2</v>
      </c>
      <c r="BK383" s="28">
        <f t="shared" si="493"/>
        <v>0.3452594593589744</v>
      </c>
      <c r="BL383" s="35">
        <f t="shared" si="494"/>
        <v>5.2427722553905411</v>
      </c>
      <c r="BM383" s="21" t="str">
        <f t="shared" si="495"/>
        <v>Cr4</v>
      </c>
      <c r="BN383" s="51">
        <v>4</v>
      </c>
      <c r="BO383" s="21">
        <v>1</v>
      </c>
      <c r="BP383" s="50" t="s">
        <v>5497</v>
      </c>
      <c r="BQ383" s="14">
        <v>51448</v>
      </c>
      <c r="BR383">
        <f>IFERROR(VLOOKUP(AO383,'Model Failure data- Lines'!$A$37:$E$41,3,FALSE),'Model Failure data- Lines'!$C$37)</f>
        <v>0.45419999999999999</v>
      </c>
      <c r="BS383" s="14">
        <f t="shared" si="496"/>
        <v>102266.50120875274</v>
      </c>
      <c r="BT383" s="34">
        <f t="shared" si="572"/>
        <v>13225.484070365288</v>
      </c>
      <c r="BU383" s="34">
        <f t="shared" si="497"/>
        <v>7.7325336951487582</v>
      </c>
      <c r="BV383" s="54">
        <f t="shared" si="498"/>
        <v>89041.017138387455</v>
      </c>
      <c r="BW383">
        <f>IFERROR(VLOOKUP(AO383,'Model Failure data- Lines'!$A$37:$E$41,4,FALSE),'Model Failure data- Lines'!$D$37)</f>
        <v>0.40249999999999997</v>
      </c>
      <c r="BX383" s="14">
        <f t="shared" si="499"/>
        <v>90625.862475832182</v>
      </c>
      <c r="BY383" s="34">
        <f t="shared" si="500"/>
        <v>11796.47609157827</v>
      </c>
      <c r="BZ383" s="71">
        <f t="shared" si="501"/>
        <v>7.6824520960570348</v>
      </c>
      <c r="CA383" s="71">
        <f t="shared" si="502"/>
        <v>78829.386384253914</v>
      </c>
      <c r="CB383" s="56">
        <v>1</v>
      </c>
      <c r="CC383">
        <f>IFERROR(VLOOKUP(AO383,'Model Failure data- Lines'!$A$37:$E$41,5,FALSE),'Model Failure data- Lines'!$E$37)</f>
        <v>0.28349999999999997</v>
      </c>
      <c r="CD383" s="14">
        <f t="shared" si="503"/>
        <v>63832.129222107884</v>
      </c>
      <c r="CE383" s="34">
        <f t="shared" si="504"/>
        <v>9384.9880074440716</v>
      </c>
      <c r="CF383" s="34">
        <f t="shared" si="505"/>
        <v>6.8015142024131441</v>
      </c>
      <c r="CG383" s="54">
        <f t="shared" si="506"/>
        <v>54447.14121466381</v>
      </c>
      <c r="CH383" t="e">
        <f>IFERROR(VLOOKUP(AO383,'Model Failure data- Lines'!#REF!,3,FALSE),'Model Failure data- Lines'!#REF!)</f>
        <v>#REF!</v>
      </c>
      <c r="CI383" s="14" t="e">
        <f t="shared" si="507"/>
        <v>#REF!</v>
      </c>
      <c r="CJ383" s="34">
        <f t="shared" si="508"/>
        <v>12685.532344533543</v>
      </c>
      <c r="CK383" s="34" t="e">
        <f t="shared" si="509"/>
        <v>#REF!</v>
      </c>
      <c r="CL383" s="54" t="e">
        <f t="shared" si="510"/>
        <v>#REF!</v>
      </c>
      <c r="CM383" t="e">
        <f>IFERROR(VLOOKUP(AO383,'Model Failure data- Lines'!#REF!,4,FALSE),'Model Failure data- Lines'!#REF!)</f>
        <v>#REF!</v>
      </c>
      <c r="CN383" s="14" t="e">
        <f t="shared" si="511"/>
        <v>#REF!</v>
      </c>
      <c r="CO383" s="34">
        <f t="shared" si="512"/>
        <v>10852.918264871367</v>
      </c>
      <c r="CP383" s="34" t="e">
        <f t="shared" si="513"/>
        <v>#REF!</v>
      </c>
      <c r="CQ383" s="54" t="e">
        <f t="shared" si="514"/>
        <v>#REF!</v>
      </c>
      <c r="CR383" t="e">
        <f>IFERROR(VLOOKUP(AO383,'Model Failure data- Lines'!#REF!,5,FALSE),'Model Failure data- Lines'!#REF!)</f>
        <v>#REF!</v>
      </c>
      <c r="CS383" s="14" t="e">
        <f t="shared" si="515"/>
        <v>#REF!</v>
      </c>
      <c r="CT383" s="34">
        <f t="shared" si="516"/>
        <v>7943.6884501860413</v>
      </c>
      <c r="CU383" s="34" t="e">
        <f t="shared" si="517"/>
        <v>#REF!</v>
      </c>
      <c r="CV383" s="54" t="e">
        <f t="shared" si="518"/>
        <v>#REF!</v>
      </c>
      <c r="CW383" t="s">
        <v>674</v>
      </c>
      <c r="CY383">
        <v>1</v>
      </c>
      <c r="CZ383">
        <f t="shared" si="519"/>
        <v>78829.386384253914</v>
      </c>
      <c r="DA383" s="34">
        <f t="shared" si="520"/>
        <v>22095.243939999997</v>
      </c>
      <c r="DB383" s="34">
        <f t="shared" si="521"/>
        <v>0.42946749999999995</v>
      </c>
      <c r="DC383" s="34">
        <f t="shared" si="522"/>
        <v>4968.9990683321967</v>
      </c>
      <c r="DD383" s="9">
        <f t="shared" si="523"/>
        <v>63561.189999999995</v>
      </c>
      <c r="DE383" s="59">
        <f t="shared" si="524"/>
        <v>0.24380726799584707</v>
      </c>
      <c r="DF383" s="59">
        <f t="shared" si="525"/>
        <v>4.7389066240834835E-6</v>
      </c>
      <c r="DG383" s="59">
        <f t="shared" si="526"/>
        <v>5.4829812733173312E-2</v>
      </c>
      <c r="DH383" s="59">
        <f t="shared" si="527"/>
        <v>0.7013581803643556</v>
      </c>
      <c r="DI383" s="14">
        <f t="shared" si="528"/>
        <v>19219.177332133972</v>
      </c>
      <c r="DJ383" s="14">
        <f t="shared" si="529"/>
        <v>0.37356510130877724</v>
      </c>
      <c r="DK383" s="14">
        <f t="shared" si="530"/>
        <v>4322.200493319604</v>
      </c>
      <c r="DL383" s="14">
        <f t="shared" si="531"/>
        <v>55287.63499369903</v>
      </c>
      <c r="DM383">
        <f t="shared" si="532"/>
        <v>54447.141214663818</v>
      </c>
      <c r="DN383" s="34">
        <f t="shared" si="533"/>
        <v>15562.737035999997</v>
      </c>
      <c r="DO383" s="34">
        <f t="shared" si="534"/>
        <v>0.30249449999999994</v>
      </c>
      <c r="DP383" s="34">
        <f t="shared" si="535"/>
        <v>3499.9036916078949</v>
      </c>
      <c r="DQ383" s="9">
        <f t="shared" si="536"/>
        <v>44769.185999999994</v>
      </c>
      <c r="DR383" s="59">
        <f t="shared" si="537"/>
        <v>0.24380726799584704</v>
      </c>
      <c r="DS383" s="59">
        <f t="shared" si="538"/>
        <v>4.7389066240834835E-6</v>
      </c>
      <c r="DT383" s="59">
        <f t="shared" si="539"/>
        <v>5.4829812733173305E-2</v>
      </c>
      <c r="DU383" s="59">
        <f t="shared" si="540"/>
        <v>0.7013581803643556</v>
      </c>
      <c r="DV383" s="14">
        <f t="shared" si="541"/>
        <v>13274.608749731269</v>
      </c>
      <c r="DW383" s="14">
        <f t="shared" si="542"/>
        <v>0.2580199181645792</v>
      </c>
      <c r="DX383" s="14">
        <f t="shared" si="543"/>
        <v>2985.3265566566592</v>
      </c>
      <c r="DY383" s="14">
        <f t="shared" si="544"/>
        <v>38186.947888357725</v>
      </c>
      <c r="DZ383" s="34" t="e">
        <f t="shared" si="545"/>
        <v>#REF!</v>
      </c>
      <c r="EA383" s="34" t="e">
        <f t="shared" si="546"/>
        <v>#REF!</v>
      </c>
      <c r="EB383" s="34" t="e">
        <f t="shared" si="547"/>
        <v>#REF!</v>
      </c>
      <c r="EC383" s="34" t="e">
        <f t="shared" si="548"/>
        <v>#REF!</v>
      </c>
      <c r="ED383" s="34" t="e">
        <f t="shared" si="549"/>
        <v>#REF!</v>
      </c>
      <c r="EE383" s="59" t="e">
        <f t="shared" si="550"/>
        <v>#REF!</v>
      </c>
      <c r="EF383" s="59" t="e">
        <f t="shared" si="551"/>
        <v>#REF!</v>
      </c>
      <c r="EG383" s="59" t="e">
        <f t="shared" si="552"/>
        <v>#REF!</v>
      </c>
      <c r="EH383" s="59" t="e">
        <f t="shared" si="553"/>
        <v>#REF!</v>
      </c>
      <c r="EI383" s="14" t="e">
        <f t="shared" si="554"/>
        <v>#REF!</v>
      </c>
      <c r="EJ383" s="14" t="e">
        <f t="shared" si="555"/>
        <v>#REF!</v>
      </c>
      <c r="EK383" s="14" t="e">
        <f t="shared" si="556"/>
        <v>#REF!</v>
      </c>
      <c r="EL383" s="14" t="e">
        <f t="shared" si="557"/>
        <v>#REF!</v>
      </c>
      <c r="EM383" t="e">
        <f t="shared" si="558"/>
        <v>#REF!</v>
      </c>
      <c r="EN383" s="34" t="e">
        <f t="shared" si="559"/>
        <v>#REF!</v>
      </c>
      <c r="EO383" s="34" t="e">
        <f t="shared" si="560"/>
        <v>#REF!</v>
      </c>
      <c r="EP383" s="34" t="e">
        <f t="shared" si="561"/>
        <v>#REF!</v>
      </c>
      <c r="EQ383" s="34" t="e">
        <f t="shared" si="562"/>
        <v>#REF!</v>
      </c>
      <c r="ER383" s="59" t="e">
        <f t="shared" si="563"/>
        <v>#REF!</v>
      </c>
      <c r="ES383" s="59" t="e">
        <f t="shared" si="564"/>
        <v>#REF!</v>
      </c>
      <c r="ET383" s="59" t="e">
        <f t="shared" si="565"/>
        <v>#REF!</v>
      </c>
      <c r="EU383" s="59" t="e">
        <f t="shared" si="566"/>
        <v>#REF!</v>
      </c>
      <c r="EV383" s="14" t="e">
        <f t="shared" si="567"/>
        <v>#REF!</v>
      </c>
      <c r="EW383" s="14" t="e">
        <f t="shared" si="568"/>
        <v>#REF!</v>
      </c>
      <c r="EX383" s="14" t="e">
        <f t="shared" si="569"/>
        <v>#REF!</v>
      </c>
      <c r="EY383" s="14" t="e">
        <f t="shared" si="570"/>
        <v>#REF!</v>
      </c>
    </row>
    <row r="384" spans="1:155" x14ac:dyDescent="0.2">
      <c r="A384" s="17">
        <v>30371135</v>
      </c>
      <c r="B384" t="s">
        <v>62</v>
      </c>
      <c r="C384" t="s">
        <v>3048</v>
      </c>
      <c r="D384" t="s">
        <v>3049</v>
      </c>
      <c r="E384" t="s">
        <v>588</v>
      </c>
      <c r="F384" t="s">
        <v>66</v>
      </c>
      <c r="G384" t="s">
        <v>42</v>
      </c>
      <c r="H384" t="s">
        <v>5043</v>
      </c>
      <c r="I384" t="s">
        <v>68</v>
      </c>
      <c r="J384" s="19" t="s">
        <v>69</v>
      </c>
      <c r="K384" t="s">
        <v>70</v>
      </c>
      <c r="L384">
        <v>1961</v>
      </c>
      <c r="M384">
        <f t="shared" si="574"/>
        <v>1961</v>
      </c>
      <c r="N384">
        <v>58</v>
      </c>
      <c r="O384" s="19">
        <f t="shared" si="575"/>
        <v>58</v>
      </c>
      <c r="P384" t="s">
        <v>80</v>
      </c>
      <c r="Q384" s="19" t="str">
        <f t="shared" si="481"/>
        <v>50-60</v>
      </c>
      <c r="R384" s="23">
        <v>182.4</v>
      </c>
      <c r="S384" s="15">
        <f t="shared" si="482"/>
        <v>0.18240000000000001</v>
      </c>
      <c r="T384">
        <v>30168658</v>
      </c>
      <c r="U384" t="s">
        <v>45</v>
      </c>
      <c r="V384" t="s">
        <v>46</v>
      </c>
      <c r="W384" t="s">
        <v>47</v>
      </c>
      <c r="X384" t="s">
        <v>48</v>
      </c>
      <c r="Y384" t="s">
        <v>52</v>
      </c>
      <c r="Z384" t="s">
        <v>3050</v>
      </c>
      <c r="AA384" t="s">
        <v>3051</v>
      </c>
      <c r="AB384" t="s">
        <v>592</v>
      </c>
      <c r="AC384">
        <v>1961</v>
      </c>
      <c r="AD384">
        <v>116</v>
      </c>
      <c r="AE384" t="str">
        <f t="shared" si="483"/>
        <v>&gt;80</v>
      </c>
      <c r="AF384">
        <v>-37.724831979999998</v>
      </c>
      <c r="AG384">
        <v>144.86471587</v>
      </c>
      <c r="AH384" t="s">
        <v>75</v>
      </c>
      <c r="AI384" t="s">
        <v>76</v>
      </c>
      <c r="AJ384" s="33" t="s">
        <v>722</v>
      </c>
      <c r="AL384" t="s">
        <v>78</v>
      </c>
      <c r="AM384" t="s">
        <v>79</v>
      </c>
      <c r="AN384">
        <v>220</v>
      </c>
      <c r="AO384" s="69">
        <v>4</v>
      </c>
      <c r="AP384">
        <v>2</v>
      </c>
      <c r="AQ384">
        <v>5</v>
      </c>
      <c r="AR384">
        <v>2</v>
      </c>
      <c r="AS384" s="82" t="str">
        <f t="shared" si="484"/>
        <v>Gw-5-2</v>
      </c>
      <c r="AT384" s="14">
        <f t="shared" si="485"/>
        <v>51448</v>
      </c>
      <c r="AU384" s="81">
        <f>VLOOKUP(C384,Bushfire_Vlookup!$F$2:$H$12575,3,FALSE)</f>
        <v>1</v>
      </c>
      <c r="AV384" s="14">
        <f>VLOOKUP(AS384,Safety_collateral_Vlookup!$J$3:$L$20,2,FALSE)</f>
        <v>9288290.8655511159</v>
      </c>
      <c r="AW384" s="14">
        <f>VLOOKUP(AS384,Safety_collateral_Vlookup!$J$3:$L$20,3,FALSE)</f>
        <v>550000</v>
      </c>
      <c r="AX384" s="48">
        <f t="shared" si="486"/>
        <v>10552352.43654304</v>
      </c>
      <c r="AY384" s="48">
        <f>AZ384</f>
        <v>110000</v>
      </c>
      <c r="AZ384" s="14">
        <v>110000</v>
      </c>
      <c r="BA384" s="16">
        <f t="shared" si="488"/>
        <v>95.930476695845812</v>
      </c>
      <c r="BB384" t="e">
        <f>IF(BA384&lt;=#REF!,#REF!,IF(BA384&lt;=#REF!,#REF!,IF(BA384&lt;=#REF!,#REF!,IF(BA384&lt;=#REF!,#REF!,#REF!))))</f>
        <v>#REF!</v>
      </c>
      <c r="BC384" s="51">
        <v>5</v>
      </c>
      <c r="BD384" s="21">
        <v>70</v>
      </c>
      <c r="BE384" s="21">
        <v>6.4399999999999999E-2</v>
      </c>
      <c r="BF384" s="26">
        <f t="shared" si="489"/>
        <v>7174.8812106213763</v>
      </c>
      <c r="BG384" s="21">
        <v>7</v>
      </c>
      <c r="BH384" s="21">
        <f t="shared" si="490"/>
        <v>54.6</v>
      </c>
      <c r="BI384" s="28">
        <f t="shared" si="491"/>
        <v>2.2519960070400004E-2</v>
      </c>
      <c r="BJ384" s="27">
        <f t="shared" si="492"/>
        <v>2.2519960070400004E-2</v>
      </c>
      <c r="BK384" s="28">
        <f t="shared" si="493"/>
        <v>0.34525945935897445</v>
      </c>
      <c r="BL384" s="35">
        <f t="shared" si="494"/>
        <v>33.12090452005642</v>
      </c>
      <c r="BM384" s="21" t="str">
        <f t="shared" si="495"/>
        <v>Cr5</v>
      </c>
      <c r="BN384" s="51">
        <v>5</v>
      </c>
      <c r="BO384" s="21">
        <v>1</v>
      </c>
      <c r="BP384" s="50" t="s">
        <v>5497</v>
      </c>
      <c r="BQ384" s="14">
        <v>51448</v>
      </c>
      <c r="BR384">
        <f>IFERROR(VLOOKUP(AO384,'Model Failure data- Lines'!$A$37:$E$41,3,FALSE),'Model Failure data- Lines'!$C$37)</f>
        <v>0.45419999999999999</v>
      </c>
      <c r="BS384" s="14">
        <f t="shared" si="496"/>
        <v>4792878.476677849</v>
      </c>
      <c r="BT384" s="34">
        <f t="shared" si="572"/>
        <v>98114.546368945856</v>
      </c>
      <c r="BU384" s="34">
        <f t="shared" si="497"/>
        <v>48.849825576881415</v>
      </c>
      <c r="BV384" s="54">
        <f t="shared" si="498"/>
        <v>4694763.9303089026</v>
      </c>
      <c r="BW384">
        <f>IFERROR(VLOOKUP(AO384,'Model Failure data- Lines'!$A$37:$E$41,4,FALSE),'Model Failure data- Lines'!$D$37)</f>
        <v>0.40249999999999997</v>
      </c>
      <c r="BX384" s="14">
        <f t="shared" si="499"/>
        <v>4247321.855708573</v>
      </c>
      <c r="BY384" s="34">
        <f t="shared" si="500"/>
        <v>87513.310992582061</v>
      </c>
      <c r="BZ384" s="71">
        <f t="shared" si="501"/>
        <v>48.533438028285673</v>
      </c>
      <c r="CA384" s="71">
        <f t="shared" si="502"/>
        <v>4159808.5447159908</v>
      </c>
      <c r="CB384" s="56">
        <v>1</v>
      </c>
      <c r="CC384">
        <f>IFERROR(VLOOKUP(AO384,'Model Failure data- Lines'!$A$37:$E$41,5,FALSE),'Model Failure data- Lines'!$E$37)</f>
        <v>0.28349999999999997</v>
      </c>
      <c r="CD384" s="14">
        <f t="shared" si="503"/>
        <v>2991591.9157599513</v>
      </c>
      <c r="CE384" s="34">
        <f t="shared" si="504"/>
        <v>69623.450917130744</v>
      </c>
      <c r="CF384" s="34">
        <f t="shared" si="505"/>
        <v>42.968164840330758</v>
      </c>
      <c r="CG384" s="54">
        <f t="shared" si="506"/>
        <v>2921968.4648428205</v>
      </c>
      <c r="CH384" t="e">
        <f>IFERROR(VLOOKUP(AO384,'Model Failure data- Lines'!#REF!,3,FALSE),'Model Failure data- Lines'!#REF!)</f>
        <v>#REF!</v>
      </c>
      <c r="CI384" s="14" t="e">
        <f t="shared" si="507"/>
        <v>#REF!</v>
      </c>
      <c r="CJ384" s="34">
        <f t="shared" si="508"/>
        <v>94108.861710505385</v>
      </c>
      <c r="CK384" s="34" t="e">
        <f t="shared" si="509"/>
        <v>#REF!</v>
      </c>
      <c r="CL384" s="54" t="e">
        <f t="shared" si="510"/>
        <v>#REF!</v>
      </c>
      <c r="CM384" t="e">
        <f>IFERROR(VLOOKUP(AO384,'Model Failure data- Lines'!#REF!,4,FALSE),'Model Failure data- Lines'!#REF!)</f>
        <v>#REF!</v>
      </c>
      <c r="CN384" s="14" t="e">
        <f t="shared" si="511"/>
        <v>#REF!</v>
      </c>
      <c r="CO384" s="34">
        <f t="shared" si="512"/>
        <v>80513.4350222457</v>
      </c>
      <c r="CP384" s="34" t="e">
        <f t="shared" si="513"/>
        <v>#REF!</v>
      </c>
      <c r="CQ384" s="54" t="e">
        <f t="shared" si="514"/>
        <v>#REF!</v>
      </c>
      <c r="CR384" t="e">
        <f>IFERROR(VLOOKUP(AO384,'Model Failure data- Lines'!#REF!,5,FALSE),'Model Failure data- Lines'!#REF!)</f>
        <v>#REF!</v>
      </c>
      <c r="CS384" s="14" t="e">
        <f t="shared" si="515"/>
        <v>#REF!</v>
      </c>
      <c r="CT384" s="34">
        <f t="shared" si="516"/>
        <v>58931.029264376193</v>
      </c>
      <c r="CU384" s="34" t="e">
        <f t="shared" si="517"/>
        <v>#REF!</v>
      </c>
      <c r="CV384" s="54" t="e">
        <f t="shared" si="518"/>
        <v>#REF!</v>
      </c>
      <c r="CW384" t="s">
        <v>592</v>
      </c>
      <c r="CY384">
        <v>1</v>
      </c>
      <c r="CZ384">
        <f t="shared" si="519"/>
        <v>4159808.5447159908</v>
      </c>
      <c r="DA384" s="34">
        <f t="shared" si="520"/>
        <v>22095.243939999997</v>
      </c>
      <c r="DB384" s="34">
        <f t="shared" si="521"/>
        <v>0.42946749999999995</v>
      </c>
      <c r="DC384" s="34">
        <f t="shared" si="522"/>
        <v>3989019.0573010733</v>
      </c>
      <c r="DD384" s="9">
        <f t="shared" si="523"/>
        <v>236207.12499999997</v>
      </c>
      <c r="DE384" s="59">
        <f t="shared" si="524"/>
        <v>5.2021590759134704E-3</v>
      </c>
      <c r="DF384" s="59">
        <f t="shared" si="525"/>
        <v>1.0111489418273734E-7</v>
      </c>
      <c r="DG384" s="59">
        <f t="shared" si="526"/>
        <v>0.93918454800868689</v>
      </c>
      <c r="DH384" s="59">
        <f t="shared" si="527"/>
        <v>5.5613191800505536E-2</v>
      </c>
      <c r="DI384" s="14">
        <f t="shared" si="528"/>
        <v>21639.985774956698</v>
      </c>
      <c r="DJ384" s="14">
        <f t="shared" si="529"/>
        <v>0.42061860081940405</v>
      </c>
      <c r="DK384" s="14">
        <f t="shared" si="530"/>
        <v>3906827.9078717618</v>
      </c>
      <c r="DL384" s="14">
        <f t="shared" si="531"/>
        <v>231340.23045067224</v>
      </c>
      <c r="DM384">
        <f t="shared" si="532"/>
        <v>2921968.4648428205</v>
      </c>
      <c r="DN384" s="34">
        <f t="shared" si="533"/>
        <v>15562.737035999997</v>
      </c>
      <c r="DO384" s="34">
        <f t="shared" si="534"/>
        <v>0.30249449999999994</v>
      </c>
      <c r="DP384" s="34">
        <f t="shared" si="535"/>
        <v>2809656.9012294514</v>
      </c>
      <c r="DQ384" s="9">
        <f t="shared" si="536"/>
        <v>166371.97499999998</v>
      </c>
      <c r="DR384" s="59">
        <f t="shared" si="537"/>
        <v>5.2021590759134704E-3</v>
      </c>
      <c r="DS384" s="59">
        <f t="shared" si="538"/>
        <v>1.0111489418273734E-7</v>
      </c>
      <c r="DT384" s="59">
        <f t="shared" si="539"/>
        <v>0.93918454800868678</v>
      </c>
      <c r="DU384" s="59">
        <f t="shared" si="540"/>
        <v>5.5613191800505536E-2</v>
      </c>
      <c r="DV384" s="14">
        <f t="shared" si="541"/>
        <v>15200.54476891503</v>
      </c>
      <c r="DW384" s="14">
        <f t="shared" si="542"/>
        <v>0.29545453212787726</v>
      </c>
      <c r="DX384" s="14">
        <f t="shared" si="543"/>
        <v>2744267.631949041</v>
      </c>
      <c r="DY384" s="14">
        <f t="shared" si="544"/>
        <v>162499.99267033252</v>
      </c>
      <c r="DZ384" s="34" t="e">
        <f t="shared" si="545"/>
        <v>#REF!</v>
      </c>
      <c r="EA384" s="34" t="e">
        <f t="shared" si="546"/>
        <v>#REF!</v>
      </c>
      <c r="EB384" s="34" t="e">
        <f t="shared" si="547"/>
        <v>#REF!</v>
      </c>
      <c r="EC384" s="34" t="e">
        <f t="shared" si="548"/>
        <v>#REF!</v>
      </c>
      <c r="ED384" s="34" t="e">
        <f t="shared" si="549"/>
        <v>#REF!</v>
      </c>
      <c r="EE384" s="59" t="e">
        <f t="shared" si="550"/>
        <v>#REF!</v>
      </c>
      <c r="EF384" s="59" t="e">
        <f t="shared" si="551"/>
        <v>#REF!</v>
      </c>
      <c r="EG384" s="59" t="e">
        <f t="shared" si="552"/>
        <v>#REF!</v>
      </c>
      <c r="EH384" s="59" t="e">
        <f t="shared" si="553"/>
        <v>#REF!</v>
      </c>
      <c r="EI384" s="14" t="e">
        <f t="shared" si="554"/>
        <v>#REF!</v>
      </c>
      <c r="EJ384" s="14" t="e">
        <f t="shared" si="555"/>
        <v>#REF!</v>
      </c>
      <c r="EK384" s="14" t="e">
        <f t="shared" si="556"/>
        <v>#REF!</v>
      </c>
      <c r="EL384" s="14" t="e">
        <f t="shared" si="557"/>
        <v>#REF!</v>
      </c>
      <c r="EM384" t="e">
        <f t="shared" si="558"/>
        <v>#REF!</v>
      </c>
      <c r="EN384" s="34" t="e">
        <f t="shared" si="559"/>
        <v>#REF!</v>
      </c>
      <c r="EO384" s="34" t="e">
        <f t="shared" si="560"/>
        <v>#REF!</v>
      </c>
      <c r="EP384" s="34" t="e">
        <f t="shared" si="561"/>
        <v>#REF!</v>
      </c>
      <c r="EQ384" s="34" t="e">
        <f t="shared" si="562"/>
        <v>#REF!</v>
      </c>
      <c r="ER384" s="59" t="e">
        <f t="shared" si="563"/>
        <v>#REF!</v>
      </c>
      <c r="ES384" s="59" t="e">
        <f t="shared" si="564"/>
        <v>#REF!</v>
      </c>
      <c r="ET384" s="59" t="e">
        <f t="shared" si="565"/>
        <v>#REF!</v>
      </c>
      <c r="EU384" s="59" t="e">
        <f t="shared" si="566"/>
        <v>#REF!</v>
      </c>
      <c r="EV384" s="14" t="e">
        <f t="shared" si="567"/>
        <v>#REF!</v>
      </c>
      <c r="EW384" s="14" t="e">
        <f t="shared" si="568"/>
        <v>#REF!</v>
      </c>
      <c r="EX384" s="14" t="e">
        <f t="shared" si="569"/>
        <v>#REF!</v>
      </c>
      <c r="EY384" s="14" t="e">
        <f t="shared" si="570"/>
        <v>#REF!</v>
      </c>
    </row>
    <row r="385" spans="1:155" x14ac:dyDescent="0.2">
      <c r="A385" s="17">
        <v>30097590</v>
      </c>
      <c r="B385" t="s">
        <v>62</v>
      </c>
      <c r="C385" t="s">
        <v>2231</v>
      </c>
      <c r="D385" t="s">
        <v>2232</v>
      </c>
      <c r="E385" t="s">
        <v>588</v>
      </c>
      <c r="F385" t="s">
        <v>66</v>
      </c>
      <c r="G385" t="s">
        <v>42</v>
      </c>
      <c r="H385" t="s">
        <v>2233</v>
      </c>
      <c r="I385" t="s">
        <v>68</v>
      </c>
      <c r="J385" s="19" t="s">
        <v>69</v>
      </c>
      <c r="K385" t="s">
        <v>70</v>
      </c>
      <c r="L385">
        <v>1994</v>
      </c>
      <c r="M385">
        <f t="shared" si="574"/>
        <v>1994</v>
      </c>
      <c r="N385">
        <v>25</v>
      </c>
      <c r="O385" s="19">
        <f t="shared" si="575"/>
        <v>25</v>
      </c>
      <c r="P385" t="s">
        <v>345</v>
      </c>
      <c r="Q385" s="19" t="str">
        <f t="shared" si="481"/>
        <v>20-30</v>
      </c>
      <c r="R385" s="23">
        <v>150</v>
      </c>
      <c r="S385" s="15">
        <f t="shared" si="482"/>
        <v>0.15</v>
      </c>
      <c r="T385">
        <v>30112300</v>
      </c>
      <c r="U385" t="s">
        <v>45</v>
      </c>
      <c r="V385" t="s">
        <v>46</v>
      </c>
      <c r="W385" t="s">
        <v>47</v>
      </c>
      <c r="X385" t="s">
        <v>48</v>
      </c>
      <c r="Z385" t="s">
        <v>2234</v>
      </c>
      <c r="AA385" t="s">
        <v>2235</v>
      </c>
      <c r="AB385" t="s">
        <v>2236</v>
      </c>
      <c r="AC385">
        <v>1994</v>
      </c>
      <c r="AD385">
        <v>50</v>
      </c>
      <c r="AE385" t="str">
        <f t="shared" si="483"/>
        <v>&lt;50</v>
      </c>
      <c r="AF385">
        <v>-37.72598481</v>
      </c>
      <c r="AG385">
        <v>144.86321113</v>
      </c>
      <c r="AH385" t="s">
        <v>75</v>
      </c>
      <c r="AI385" t="s">
        <v>76</v>
      </c>
      <c r="AJ385" s="33" t="s">
        <v>722</v>
      </c>
      <c r="AL385" t="s">
        <v>78</v>
      </c>
      <c r="AM385" t="s">
        <v>79</v>
      </c>
      <c r="AN385">
        <v>220</v>
      </c>
      <c r="AO385" s="69">
        <v>4</v>
      </c>
      <c r="AP385">
        <v>2</v>
      </c>
      <c r="AQ385">
        <v>5</v>
      </c>
      <c r="AR385">
        <v>2</v>
      </c>
      <c r="AS385" s="82" t="str">
        <f t="shared" si="484"/>
        <v>Gw-5-2</v>
      </c>
      <c r="AT385" s="14">
        <f t="shared" si="485"/>
        <v>51448</v>
      </c>
      <c r="AU385" s="81">
        <f>VLOOKUP(C385,Bushfire_Vlookup!$F$2:$H$12575,3,FALSE)</f>
        <v>1</v>
      </c>
      <c r="AV385" s="14">
        <f>VLOOKUP(AS385,Safety_collateral_Vlookup!$J$3:$L$20,2,FALSE)</f>
        <v>9288290.8655511159</v>
      </c>
      <c r="AW385" s="14">
        <f>VLOOKUP(AS385,Safety_collateral_Vlookup!$J$3:$L$20,3,FALSE)</f>
        <v>550000</v>
      </c>
      <c r="AX385" s="48">
        <f t="shared" si="486"/>
        <v>10552352.43654304</v>
      </c>
      <c r="AY385" s="48">
        <f>AZ385</f>
        <v>110000</v>
      </c>
      <c r="AZ385" s="14">
        <v>110000</v>
      </c>
      <c r="BA385" s="16">
        <f t="shared" si="488"/>
        <v>95.930476695845812</v>
      </c>
      <c r="BB385" t="e">
        <f>IF(BA385&lt;=#REF!,#REF!,IF(BA385&lt;=#REF!,#REF!,IF(BA385&lt;=#REF!,#REF!,IF(BA385&lt;=#REF!,#REF!,#REF!))))</f>
        <v>#REF!</v>
      </c>
      <c r="BC385" s="51">
        <v>5</v>
      </c>
      <c r="BD385" s="21">
        <v>70</v>
      </c>
      <c r="BE385" s="21">
        <v>6.4399999999999999E-2</v>
      </c>
      <c r="BF385" s="26">
        <f t="shared" si="489"/>
        <v>7174.8812106213763</v>
      </c>
      <c r="BG385" s="21">
        <v>7</v>
      </c>
      <c r="BH385" s="21">
        <f t="shared" si="490"/>
        <v>54.6</v>
      </c>
      <c r="BI385" s="28">
        <f t="shared" si="491"/>
        <v>2.2519960070400004E-2</v>
      </c>
      <c r="BJ385" s="27">
        <f t="shared" si="492"/>
        <v>2.2519960070400004E-2</v>
      </c>
      <c r="BK385" s="28">
        <f t="shared" si="493"/>
        <v>0.34525945935897445</v>
      </c>
      <c r="BL385" s="35">
        <f t="shared" si="494"/>
        <v>33.12090452005642</v>
      </c>
      <c r="BM385" s="21" t="str">
        <f t="shared" si="495"/>
        <v>Cr5</v>
      </c>
      <c r="BN385" s="51">
        <v>5</v>
      </c>
      <c r="BO385" s="21">
        <v>1</v>
      </c>
      <c r="BP385" s="50" t="s">
        <v>5497</v>
      </c>
      <c r="BQ385" s="14">
        <v>51448</v>
      </c>
      <c r="BR385">
        <f>IFERROR(VLOOKUP(AO385,'Model Failure data- Lines'!$A$37:$E$41,3,FALSE),'Model Failure data- Lines'!$C$37)</f>
        <v>0.45419999999999999</v>
      </c>
      <c r="BS385" s="14">
        <f t="shared" si="496"/>
        <v>4792878.476677849</v>
      </c>
      <c r="BT385" s="34">
        <f t="shared" si="572"/>
        <v>98114.546368945856</v>
      </c>
      <c r="BU385" s="34">
        <f t="shared" si="497"/>
        <v>48.849825576881415</v>
      </c>
      <c r="BV385" s="54">
        <f t="shared" si="498"/>
        <v>4694763.9303089026</v>
      </c>
      <c r="BW385">
        <f>IFERROR(VLOOKUP(AO385,'Model Failure data- Lines'!$A$37:$E$41,4,FALSE),'Model Failure data- Lines'!$D$37)</f>
        <v>0.40249999999999997</v>
      </c>
      <c r="BX385" s="14">
        <f t="shared" si="499"/>
        <v>4247321.855708573</v>
      </c>
      <c r="BY385" s="34">
        <f t="shared" si="500"/>
        <v>87513.310992582061</v>
      </c>
      <c r="BZ385" s="71">
        <f t="shared" si="501"/>
        <v>48.533438028285673</v>
      </c>
      <c r="CA385" s="71">
        <f t="shared" si="502"/>
        <v>4159808.5447159908</v>
      </c>
      <c r="CB385" s="56">
        <v>1</v>
      </c>
      <c r="CC385">
        <f>IFERROR(VLOOKUP(AO385,'Model Failure data- Lines'!$A$37:$E$41,5,FALSE),'Model Failure data- Lines'!$E$37)</f>
        <v>0.28349999999999997</v>
      </c>
      <c r="CD385" s="14">
        <f t="shared" si="503"/>
        <v>2991591.9157599513</v>
      </c>
      <c r="CE385" s="34">
        <f t="shared" si="504"/>
        <v>69623.450917130744</v>
      </c>
      <c r="CF385" s="34">
        <f t="shared" si="505"/>
        <v>42.968164840330758</v>
      </c>
      <c r="CG385" s="54">
        <f t="shared" si="506"/>
        <v>2921968.4648428205</v>
      </c>
      <c r="CH385" t="e">
        <f>IFERROR(VLOOKUP(AO385,'Model Failure data- Lines'!#REF!,3,FALSE),'Model Failure data- Lines'!#REF!)</f>
        <v>#REF!</v>
      </c>
      <c r="CI385" s="14" t="e">
        <f t="shared" si="507"/>
        <v>#REF!</v>
      </c>
      <c r="CJ385" s="34">
        <f t="shared" si="508"/>
        <v>94108.861710505385</v>
      </c>
      <c r="CK385" s="34" t="e">
        <f t="shared" si="509"/>
        <v>#REF!</v>
      </c>
      <c r="CL385" s="54" t="e">
        <f t="shared" si="510"/>
        <v>#REF!</v>
      </c>
      <c r="CM385" t="e">
        <f>IFERROR(VLOOKUP(AO385,'Model Failure data- Lines'!#REF!,4,FALSE),'Model Failure data- Lines'!#REF!)</f>
        <v>#REF!</v>
      </c>
      <c r="CN385" s="14" t="e">
        <f t="shared" si="511"/>
        <v>#REF!</v>
      </c>
      <c r="CO385" s="34">
        <f t="shared" si="512"/>
        <v>80513.4350222457</v>
      </c>
      <c r="CP385" s="34" t="e">
        <f t="shared" si="513"/>
        <v>#REF!</v>
      </c>
      <c r="CQ385" s="54" t="e">
        <f t="shared" si="514"/>
        <v>#REF!</v>
      </c>
      <c r="CR385" t="e">
        <f>IFERROR(VLOOKUP(AO385,'Model Failure data- Lines'!#REF!,5,FALSE),'Model Failure data- Lines'!#REF!)</f>
        <v>#REF!</v>
      </c>
      <c r="CS385" s="14" t="e">
        <f t="shared" si="515"/>
        <v>#REF!</v>
      </c>
      <c r="CT385" s="34">
        <f t="shared" si="516"/>
        <v>58931.029264376193</v>
      </c>
      <c r="CU385" s="34" t="e">
        <f t="shared" si="517"/>
        <v>#REF!</v>
      </c>
      <c r="CV385" s="54" t="e">
        <f t="shared" si="518"/>
        <v>#REF!</v>
      </c>
      <c r="CW385" t="s">
        <v>2236</v>
      </c>
      <c r="CY385">
        <v>1</v>
      </c>
      <c r="CZ385">
        <f t="shared" si="519"/>
        <v>4159808.5447159908</v>
      </c>
      <c r="DA385" s="34">
        <f t="shared" si="520"/>
        <v>22095.243939999997</v>
      </c>
      <c r="DB385" s="34">
        <f t="shared" si="521"/>
        <v>0.42946749999999995</v>
      </c>
      <c r="DC385" s="34">
        <f t="shared" si="522"/>
        <v>3989019.0573010733</v>
      </c>
      <c r="DD385" s="9">
        <f t="shared" si="523"/>
        <v>236207.12499999997</v>
      </c>
      <c r="DE385" s="59">
        <f t="shared" si="524"/>
        <v>5.2021590759134704E-3</v>
      </c>
      <c r="DF385" s="59">
        <f t="shared" si="525"/>
        <v>1.0111489418273734E-7</v>
      </c>
      <c r="DG385" s="59">
        <f t="shared" si="526"/>
        <v>0.93918454800868689</v>
      </c>
      <c r="DH385" s="59">
        <f t="shared" si="527"/>
        <v>5.5613191800505536E-2</v>
      </c>
      <c r="DI385" s="14">
        <f t="shared" si="528"/>
        <v>21639.985774956698</v>
      </c>
      <c r="DJ385" s="14">
        <f t="shared" si="529"/>
        <v>0.42061860081940405</v>
      </c>
      <c r="DK385" s="14">
        <f t="shared" si="530"/>
        <v>3906827.9078717618</v>
      </c>
      <c r="DL385" s="14">
        <f t="shared" si="531"/>
        <v>231340.23045067224</v>
      </c>
      <c r="DM385">
        <f t="shared" si="532"/>
        <v>2921968.4648428205</v>
      </c>
      <c r="DN385" s="34">
        <f t="shared" si="533"/>
        <v>15562.737035999997</v>
      </c>
      <c r="DO385" s="34">
        <f t="shared" si="534"/>
        <v>0.30249449999999994</v>
      </c>
      <c r="DP385" s="34">
        <f t="shared" si="535"/>
        <v>2809656.9012294514</v>
      </c>
      <c r="DQ385" s="9">
        <f t="shared" si="536"/>
        <v>166371.97499999998</v>
      </c>
      <c r="DR385" s="59">
        <f t="shared" si="537"/>
        <v>5.2021590759134704E-3</v>
      </c>
      <c r="DS385" s="59">
        <f t="shared" si="538"/>
        <v>1.0111489418273734E-7</v>
      </c>
      <c r="DT385" s="59">
        <f t="shared" si="539"/>
        <v>0.93918454800868678</v>
      </c>
      <c r="DU385" s="59">
        <f t="shared" si="540"/>
        <v>5.5613191800505536E-2</v>
      </c>
      <c r="DV385" s="14">
        <f t="shared" si="541"/>
        <v>15200.54476891503</v>
      </c>
      <c r="DW385" s="14">
        <f t="shared" si="542"/>
        <v>0.29545453212787726</v>
      </c>
      <c r="DX385" s="14">
        <f t="shared" si="543"/>
        <v>2744267.631949041</v>
      </c>
      <c r="DY385" s="14">
        <f t="shared" si="544"/>
        <v>162499.99267033252</v>
      </c>
      <c r="DZ385" s="34" t="e">
        <f t="shared" si="545"/>
        <v>#REF!</v>
      </c>
      <c r="EA385" s="34" t="e">
        <f t="shared" si="546"/>
        <v>#REF!</v>
      </c>
      <c r="EB385" s="34" t="e">
        <f t="shared" si="547"/>
        <v>#REF!</v>
      </c>
      <c r="EC385" s="34" t="e">
        <f t="shared" si="548"/>
        <v>#REF!</v>
      </c>
      <c r="ED385" s="34" t="e">
        <f t="shared" si="549"/>
        <v>#REF!</v>
      </c>
      <c r="EE385" s="59" t="e">
        <f t="shared" si="550"/>
        <v>#REF!</v>
      </c>
      <c r="EF385" s="59" t="e">
        <f t="shared" si="551"/>
        <v>#REF!</v>
      </c>
      <c r="EG385" s="59" t="e">
        <f t="shared" si="552"/>
        <v>#REF!</v>
      </c>
      <c r="EH385" s="59" t="e">
        <f t="shared" si="553"/>
        <v>#REF!</v>
      </c>
      <c r="EI385" s="14" t="e">
        <f t="shared" si="554"/>
        <v>#REF!</v>
      </c>
      <c r="EJ385" s="14" t="e">
        <f t="shared" si="555"/>
        <v>#REF!</v>
      </c>
      <c r="EK385" s="14" t="e">
        <f t="shared" si="556"/>
        <v>#REF!</v>
      </c>
      <c r="EL385" s="14" t="e">
        <f t="shared" si="557"/>
        <v>#REF!</v>
      </c>
      <c r="EM385" t="e">
        <f t="shared" si="558"/>
        <v>#REF!</v>
      </c>
      <c r="EN385" s="34" t="e">
        <f t="shared" si="559"/>
        <v>#REF!</v>
      </c>
      <c r="EO385" s="34" t="e">
        <f t="shared" si="560"/>
        <v>#REF!</v>
      </c>
      <c r="EP385" s="34" t="e">
        <f t="shared" si="561"/>
        <v>#REF!</v>
      </c>
      <c r="EQ385" s="34" t="e">
        <f t="shared" si="562"/>
        <v>#REF!</v>
      </c>
      <c r="ER385" s="59" t="e">
        <f t="shared" si="563"/>
        <v>#REF!</v>
      </c>
      <c r="ES385" s="59" t="e">
        <f t="shared" si="564"/>
        <v>#REF!</v>
      </c>
      <c r="ET385" s="59" t="e">
        <f t="shared" si="565"/>
        <v>#REF!</v>
      </c>
      <c r="EU385" s="59" t="e">
        <f t="shared" si="566"/>
        <v>#REF!</v>
      </c>
      <c r="EV385" s="14" t="e">
        <f t="shared" si="567"/>
        <v>#REF!</v>
      </c>
      <c r="EW385" s="14" t="e">
        <f t="shared" si="568"/>
        <v>#REF!</v>
      </c>
      <c r="EX385" s="14" t="e">
        <f t="shared" si="569"/>
        <v>#REF!</v>
      </c>
      <c r="EY385" s="14" t="e">
        <f t="shared" si="570"/>
        <v>#REF!</v>
      </c>
    </row>
    <row r="386" spans="1:155" x14ac:dyDescent="0.2">
      <c r="A386" s="17">
        <v>30260697</v>
      </c>
      <c r="B386" t="s">
        <v>40</v>
      </c>
      <c r="C386" t="s">
        <v>2295</v>
      </c>
      <c r="D386" t="s">
        <v>2296</v>
      </c>
      <c r="E386" t="s">
        <v>2297</v>
      </c>
      <c r="F386" t="s">
        <v>66</v>
      </c>
      <c r="G386" t="s">
        <v>42</v>
      </c>
      <c r="H386" t="s">
        <v>4175</v>
      </c>
      <c r="I386" t="s">
        <v>94</v>
      </c>
      <c r="J386" s="19" t="s">
        <v>43</v>
      </c>
      <c r="K386" t="s">
        <v>43</v>
      </c>
      <c r="L386">
        <v>1961</v>
      </c>
      <c r="M386">
        <f t="shared" si="574"/>
        <v>1961</v>
      </c>
      <c r="N386">
        <v>58</v>
      </c>
      <c r="O386" s="19">
        <f t="shared" si="575"/>
        <v>58</v>
      </c>
      <c r="P386" t="s">
        <v>80</v>
      </c>
      <c r="Q386" s="19" t="str">
        <f t="shared" ref="Q386:Q449" si="576">IF(O386&lt;10,"0-10",IF(O386&lt;20,"10-20",IF(O386&lt;30,"20-30",IF(O386&lt;40,"30-40",IF(O386&lt;50,"40-50",IF(O386&lt;60,"50-60","60-70"))))))</f>
        <v>50-60</v>
      </c>
      <c r="R386" s="23">
        <v>253</v>
      </c>
      <c r="S386" s="15">
        <f t="shared" ref="S386:S449" si="577">R386/1000</f>
        <v>0.253</v>
      </c>
      <c r="T386">
        <v>30067128</v>
      </c>
      <c r="U386" t="s">
        <v>45</v>
      </c>
      <c r="V386" t="s">
        <v>46</v>
      </c>
      <c r="W386" t="s">
        <v>47</v>
      </c>
      <c r="X386" t="s">
        <v>48</v>
      </c>
      <c r="Y386" t="s">
        <v>52</v>
      </c>
      <c r="Z386" t="s">
        <v>2299</v>
      </c>
      <c r="AA386" t="s">
        <v>2300</v>
      </c>
      <c r="AB386" t="s">
        <v>683</v>
      </c>
      <c r="AC386">
        <v>1961</v>
      </c>
      <c r="AD386">
        <v>116</v>
      </c>
      <c r="AE386" t="str">
        <f t="shared" ref="AE386:AE449" si="578">IF(AD386&lt;=10,"&lt;10",IF(AD386&lt;=20,"20",IF(AD386&lt;=30,"&lt;30",IF(AD386&lt;=40,"&lt;40",IF(AD386&lt;=50,"&lt;50",IF(AD386&lt;=60,"&lt;60",IF(AD386&lt;=70,"&lt;70",IF(AD386&lt;=80,"&lt;80","&gt;80"))))))))</f>
        <v>&gt;80</v>
      </c>
      <c r="AF386">
        <v>-37.726926419999998</v>
      </c>
      <c r="AG386">
        <v>144.86198641999999</v>
      </c>
      <c r="AH386" t="s">
        <v>75</v>
      </c>
      <c r="AI386" t="s">
        <v>76</v>
      </c>
      <c r="AJ386" s="33" t="s">
        <v>722</v>
      </c>
      <c r="AL386" t="s">
        <v>48</v>
      </c>
      <c r="AM386" t="s">
        <v>53</v>
      </c>
      <c r="AN386">
        <v>220</v>
      </c>
      <c r="AO386" s="69">
        <v>4</v>
      </c>
      <c r="AP386">
        <v>2</v>
      </c>
      <c r="AQ386">
        <v>5</v>
      </c>
      <c r="AR386">
        <v>1</v>
      </c>
      <c r="AS386" s="82" t="str">
        <f t="shared" ref="AS386:AS449" si="579">"Gw"&amp;"-"&amp;AQ386&amp;"-"&amp;AR386</f>
        <v>Gw-5-1</v>
      </c>
      <c r="AT386" s="14">
        <f t="shared" ref="AT386:AT449" si="580">BQ386</f>
        <v>51448</v>
      </c>
      <c r="AU386" s="81">
        <f>VLOOKUP(C386,Bushfire_Vlookup!$F$2:$H$12575,3,FALSE)</f>
        <v>1</v>
      </c>
      <c r="AV386" s="14">
        <f>VLOOKUP(AS386,Safety_collateral_Vlookup!$J$3:$L$20,2,FALSE)</f>
        <v>9206290.8655511159</v>
      </c>
      <c r="AW386" s="14">
        <f>VLOOKUP(AS386,Safety_collateral_Vlookup!$J$3:$L$20,3,FALSE)</f>
        <v>148000</v>
      </c>
      <c r="AX386" s="48">
        <f t="shared" ref="AX386:AX449" si="581">(AT386+AU386+AV386+AW386)*1.067</f>
        <v>10035924.43654304</v>
      </c>
      <c r="AY386" s="48">
        <f>AZ386</f>
        <v>122000</v>
      </c>
      <c r="AZ386" s="14">
        <v>122000</v>
      </c>
      <c r="BA386" s="16">
        <f t="shared" ref="BA386:BA449" si="582">AX386/AY386</f>
        <v>82.261675709369186</v>
      </c>
      <c r="BB386" t="e">
        <f>IF(BA386&lt;=#REF!,#REF!,IF(BA386&lt;=#REF!,#REF!,IF(BA386&lt;=#REF!,#REF!,IF(BA386&lt;=#REF!,#REF!,#REF!))))</f>
        <v>#REF!</v>
      </c>
      <c r="BC386" s="51">
        <v>5</v>
      </c>
      <c r="BD386" s="21">
        <v>70</v>
      </c>
      <c r="BE386" s="21">
        <v>6.4399999999999999E-2</v>
      </c>
      <c r="BF386" s="26">
        <f t="shared" ref="BF386:BF449" si="583">PMT(BE386,BD386,-AY386)</f>
        <v>7957.5955245073455</v>
      </c>
      <c r="BG386" s="21">
        <v>7</v>
      </c>
      <c r="BH386" s="21">
        <f t="shared" ref="BH386:BH449" si="584">BD386-IF(AO386=1,0.95*BD386,IF(AO386=2,0.85*BD386,IF(AO386=3,0.6*BD386,IF(AO386=4,0.22*BD386,0.08*BD386))))</f>
        <v>54.6</v>
      </c>
      <c r="BI386" s="28">
        <f t="shared" ref="BI386:BI449" si="585">BG386*(BH386^(BG386-1))/(BD386^BG386)</f>
        <v>2.2519960070400004E-2</v>
      </c>
      <c r="BJ386" s="27">
        <f t="shared" ref="BJ386:BJ449" si="586">BI386</f>
        <v>2.2519960070400004E-2</v>
      </c>
      <c r="BK386" s="28">
        <f t="shared" ref="BK386:BK449" si="587">(BI386*AY386)/BF386</f>
        <v>0.3452594593589744</v>
      </c>
      <c r="BL386" s="35">
        <f t="shared" ref="BL386:BL449" si="588">(BI386*AX386)/BF386</f>
        <v>28.401621681380082</v>
      </c>
      <c r="BM386" s="21" t="str">
        <f t="shared" ref="BM386:BM449" si="589">IF(BL386&lt;=0.3,"Cr1",IF(BL386&lt;=1,"Cr2",IF(BL386&lt;=3,"Cr3",IF(BL386&lt;=10,"Cr4","Cr5"))))</f>
        <v>Cr5</v>
      </c>
      <c r="BN386" s="51">
        <v>5</v>
      </c>
      <c r="BO386" s="21">
        <v>1</v>
      </c>
      <c r="BP386" s="50" t="s">
        <v>5497</v>
      </c>
      <c r="BQ386" s="14">
        <v>51448</v>
      </c>
      <c r="BR386">
        <f>IFERROR(VLOOKUP(AO386,'Model Failure data- Lines'!$A$37:$E$41,3,FALSE),'Model Failure data- Lines'!$C$37)</f>
        <v>0.45419999999999999</v>
      </c>
      <c r="BS386" s="14">
        <f t="shared" ref="BS386:BS449" si="590">($AX386)*BR386</f>
        <v>4558316.879077849</v>
      </c>
      <c r="BT386" s="34">
        <f t="shared" si="572"/>
        <v>108817.95142737632</v>
      </c>
      <c r="BU386" s="34">
        <f t="shared" ref="BU386:BU449" si="591">BS386/BT386</f>
        <v>41.889383316685667</v>
      </c>
      <c r="BV386" s="54">
        <f t="shared" ref="BV386:BV449" si="592">BS386-BT386</f>
        <v>4449498.9276504731</v>
      </c>
      <c r="BW386">
        <f>IFERROR(VLOOKUP(AO386,'Model Failure data- Lines'!$A$37:$E$41,4,FALSE),'Model Failure data- Lines'!$D$37)</f>
        <v>0.40249999999999997</v>
      </c>
      <c r="BX386" s="14">
        <f t="shared" ref="BX386:BX449" si="593">($AX386)*BW386</f>
        <v>4039459.5857085735</v>
      </c>
      <c r="BY386" s="34">
        <f t="shared" ref="BY386:BY449" si="594">$AY386/1.0468^5</f>
        <v>97060.217646318284</v>
      </c>
      <c r="BZ386" s="71">
        <f t="shared" ref="BZ386:BZ449" si="595">BX386/BY386</f>
        <v>41.618076732818857</v>
      </c>
      <c r="CA386" s="71">
        <f t="shared" ref="CA386:CA449" si="596">BX386-BY386</f>
        <v>3942399.368062255</v>
      </c>
      <c r="CB386" s="56">
        <v>1</v>
      </c>
      <c r="CC386">
        <f>IFERROR(VLOOKUP(AO386,'Model Failure data- Lines'!$A$37:$E$41,5,FALSE),'Model Failure data- Lines'!$E$37)</f>
        <v>0.28349999999999997</v>
      </c>
      <c r="CD386" s="14">
        <f t="shared" ref="CD386:CD449" si="597">($AX386)*CC386</f>
        <v>2845184.5777599514</v>
      </c>
      <c r="CE386" s="34">
        <f t="shared" ref="CE386:CE449" si="598">$AY386/1.0468^10</f>
        <v>77218.736471726821</v>
      </c>
      <c r="CF386" s="34">
        <f t="shared" ref="CF386:CF449" si="599">CD386/CE386</f>
        <v>36.845780023889652</v>
      </c>
      <c r="CG386" s="54">
        <f t="shared" ref="CG386:CG449" si="600">CD386-CE386</f>
        <v>2767965.8412882243</v>
      </c>
      <c r="CH386" t="e">
        <f>IFERROR(VLOOKUP(AO386,'Model Failure data- Lines'!#REF!,3,FALSE),'Model Failure data- Lines'!#REF!)</f>
        <v>#REF!</v>
      </c>
      <c r="CI386" s="14" t="e">
        <f t="shared" ref="CI386:CI449" si="601">($AX386)*CH386</f>
        <v>#REF!</v>
      </c>
      <c r="CJ386" s="34">
        <f t="shared" ref="CJ386:CJ449" si="602">$AY386/1.0644^2.5</f>
        <v>104375.28298801507</v>
      </c>
      <c r="CK386" s="34" t="e">
        <f t="shared" ref="CK386:CK449" si="603">CI386/CJ386</f>
        <v>#REF!</v>
      </c>
      <c r="CL386" s="54" t="e">
        <f t="shared" ref="CL386:CL449" si="604">CI386-CJ386</f>
        <v>#REF!</v>
      </c>
      <c r="CM386" t="e">
        <f>IFERROR(VLOOKUP(AO386,'Model Failure data- Lines'!#REF!,4,FALSE),'Model Failure data- Lines'!#REF!)</f>
        <v>#REF!</v>
      </c>
      <c r="CN386" s="14" t="e">
        <f t="shared" ref="CN386:CN449" si="605">($AX386)*CM386</f>
        <v>#REF!</v>
      </c>
      <c r="CO386" s="34">
        <f t="shared" ref="CO386:CO449" si="606">$AY386/1.0644^5</f>
        <v>89296.71884285433</v>
      </c>
      <c r="CP386" s="34" t="e">
        <f t="shared" ref="CP386:CP449" si="607">CN386/CO386</f>
        <v>#REF!</v>
      </c>
      <c r="CQ386" s="54" t="e">
        <f t="shared" ref="CQ386:CQ449" si="608">CN386-CO386</f>
        <v>#REF!</v>
      </c>
      <c r="CR386" t="e">
        <f>IFERROR(VLOOKUP(AO386,'Model Failure data- Lines'!#REF!,5,FALSE),'Model Failure data- Lines'!#REF!)</f>
        <v>#REF!</v>
      </c>
      <c r="CS386" s="14" t="e">
        <f t="shared" ref="CS386:CS449" si="609">($AX386)*CR386</f>
        <v>#REF!</v>
      </c>
      <c r="CT386" s="34">
        <f t="shared" ref="CT386:CT449" si="610">$AY386/1.0644^10</f>
        <v>65359.868820489959</v>
      </c>
      <c r="CU386" s="34" t="e">
        <f t="shared" ref="CU386:CU449" si="611">CS386/CT386</f>
        <v>#REF!</v>
      </c>
      <c r="CV386" s="54" t="e">
        <f t="shared" ref="CV386:CV449" si="612">CS386-CT386</f>
        <v>#REF!</v>
      </c>
      <c r="CW386" t="s">
        <v>683</v>
      </c>
      <c r="CY386">
        <v>1</v>
      </c>
      <c r="CZ386">
        <f t="shared" ref="CZ386:CZ449" si="613">BX386*(BZ386-1)/BZ386</f>
        <v>3942399.368062255</v>
      </c>
      <c r="DA386" s="34">
        <f t="shared" ref="DA386:DA449" si="614">1.067*$AT386*$BW386</f>
        <v>22095.243939999997</v>
      </c>
      <c r="DB386" s="34">
        <f t="shared" ref="DB386:DB449" si="615">1.067*$BW386*$AU386</f>
        <v>0.42946749999999995</v>
      </c>
      <c r="DC386" s="34">
        <f t="shared" ref="DC386:DC449" si="616">1.067*$BW386*$AV386</f>
        <v>3953802.7223010734</v>
      </c>
      <c r="DD386" s="9">
        <f t="shared" ref="DD386:DD449" si="617">1.067*$BW386*$AW386</f>
        <v>63561.189999999995</v>
      </c>
      <c r="DE386" s="59">
        <f t="shared" ref="DE386:DE449" si="618">DA386/$BX386</f>
        <v>5.4698514668080796E-3</v>
      </c>
      <c r="DF386" s="59">
        <f t="shared" ref="DF386:DF449" si="619">DB386/$BX386</f>
        <v>1.0631805836588554E-7</v>
      </c>
      <c r="DG386" s="59">
        <f t="shared" ref="DG386:DG449" si="620">DC386/$BX386</f>
        <v>0.97879496957698242</v>
      </c>
      <c r="DH386" s="59">
        <f t="shared" ref="DH386:DH449" si="621">DD386/$BX386</f>
        <v>1.5735072638151062E-2</v>
      </c>
      <c r="DI386" s="14">
        <f t="shared" ref="DI386:DI449" si="622">DE386*$BX386*($BZ386-1)/$BZ386</f>
        <v>21564.33896613857</v>
      </c>
      <c r="DJ386" s="14">
        <f t="shared" ref="DJ386:DJ449" si="623">DF386*$BX386*($BZ386-1)/$BZ386</f>
        <v>0.41914824611527318</v>
      </c>
      <c r="DK386" s="14">
        <f t="shared" ref="DK386:DK449" si="624">DG386*$BX386*($BZ386-1)/$BZ386</f>
        <v>3858800.6695228098</v>
      </c>
      <c r="DL386" s="14">
        <f t="shared" ref="DL386:DL449" si="625">DH386*$BX386*($BZ386-1)/$BZ386</f>
        <v>62033.940425060435</v>
      </c>
      <c r="DM386">
        <f t="shared" ref="DM386:DM449" si="626">CD386*(CF386-1)/CF386</f>
        <v>2767965.8412882243</v>
      </c>
      <c r="DN386" s="34">
        <f t="shared" ref="DN386:DN449" si="627">1.067*$AT386*$CC386</f>
        <v>15562.737035999997</v>
      </c>
      <c r="DO386" s="34">
        <f t="shared" ref="DO386:DO449" si="628">1.067*$CC386*$AU386</f>
        <v>0.30249449999999994</v>
      </c>
      <c r="DP386" s="34">
        <f t="shared" ref="DP386:DP449" si="629">1.067*$CC386*$AV386</f>
        <v>2784852.3522294513</v>
      </c>
      <c r="DQ386" s="9">
        <f t="shared" ref="DQ386:DQ449" si="630">1.067*$CC386*$AW386</f>
        <v>44769.185999999994</v>
      </c>
      <c r="DR386" s="59">
        <f t="shared" ref="DR386:DR449" si="631">DN386/$CD386</f>
        <v>5.4698514668080796E-3</v>
      </c>
      <c r="DS386" s="59">
        <f t="shared" ref="DS386:DS449" si="632">DO386/$CD386</f>
        <v>1.0631805836588555E-7</v>
      </c>
      <c r="DT386" s="59">
        <f t="shared" ref="DT386:DT449" si="633">DP386/$CD386</f>
        <v>0.97879496957698242</v>
      </c>
      <c r="DU386" s="59">
        <f t="shared" ref="DU386:DU449" si="634">DQ386/$CD386</f>
        <v>1.5735072638151062E-2</v>
      </c>
      <c r="DV386" s="14">
        <f t="shared" ref="DV386:DV449" si="635">DR386*$CD386*($CF386-1)/$CF386</f>
        <v>15140.362017045054</v>
      </c>
      <c r="DW386" s="14">
        <f t="shared" ref="DW386:DW449" si="636">DS386*$CD386*($CF386-1)/$CF386</f>
        <v>0.29428475386885894</v>
      </c>
      <c r="DX386" s="14">
        <f t="shared" ref="DX386:DX449" si="637">DT386*$CD386*($CF386-1)/$CF386</f>
        <v>2709271.0414138348</v>
      </c>
      <c r="DY386" s="14">
        <f t="shared" ref="DY386:DY449" si="638">DU386*$CD386*($CF386-1)/$CF386</f>
        <v>43554.143572591129</v>
      </c>
      <c r="DZ386" s="34" t="e">
        <f t="shared" ref="DZ386:DZ449" si="639">CN386*(CP386-1)/CP386</f>
        <v>#REF!</v>
      </c>
      <c r="EA386" s="34" t="e">
        <f t="shared" ref="EA386:EA449" si="640">1.067*$AT386*$CM386</f>
        <v>#REF!</v>
      </c>
      <c r="EB386" s="34" t="e">
        <f t="shared" ref="EB386:EB449" si="641">1.067*$AU386*$CM386</f>
        <v>#REF!</v>
      </c>
      <c r="EC386" s="34" t="e">
        <f t="shared" ref="EC386:EC449" si="642">1.067*$AV386*$CM386</f>
        <v>#REF!</v>
      </c>
      <c r="ED386" s="34" t="e">
        <f t="shared" ref="ED386:ED449" si="643">1.067*$AW386*$CM386</f>
        <v>#REF!</v>
      </c>
      <c r="EE386" s="59" t="e">
        <f t="shared" ref="EE386:EE449" si="644">EA386/$CN386</f>
        <v>#REF!</v>
      </c>
      <c r="EF386" s="59" t="e">
        <f t="shared" ref="EF386:EF449" si="645">EB386/$CN386</f>
        <v>#REF!</v>
      </c>
      <c r="EG386" s="59" t="e">
        <f t="shared" ref="EG386:EG449" si="646">EC386/$CN386</f>
        <v>#REF!</v>
      </c>
      <c r="EH386" s="59" t="e">
        <f t="shared" ref="EH386:EH449" si="647">ED386/$CN386</f>
        <v>#REF!</v>
      </c>
      <c r="EI386" s="14" t="e">
        <f t="shared" ref="EI386:EI449" si="648">EE386*$CN386*($CP386-1)/$CP386</f>
        <v>#REF!</v>
      </c>
      <c r="EJ386" s="14" t="e">
        <f t="shared" ref="EJ386:EJ449" si="649">EF386*$CN386*($CP386-1)/$CP386</f>
        <v>#REF!</v>
      </c>
      <c r="EK386" s="14" t="e">
        <f t="shared" ref="EK386:EK449" si="650">EG386*$CN386*($CP386-1)/$CP386</f>
        <v>#REF!</v>
      </c>
      <c r="EL386" s="14" t="e">
        <f t="shared" ref="EL386:EL449" si="651">EH386*$CN386*($CP386-1)/$CP386</f>
        <v>#REF!</v>
      </c>
      <c r="EM386" t="e">
        <f t="shared" ref="EM386:EM449" si="652">CS386*(CU386-1)/CU386</f>
        <v>#REF!</v>
      </c>
      <c r="EN386" s="34" t="e">
        <f t="shared" ref="EN386:EN449" si="653">1.067*$AT386*$CR386</f>
        <v>#REF!</v>
      </c>
      <c r="EO386" s="34" t="e">
        <f t="shared" ref="EO386:EO449" si="654">1.067*$AU386*$CR386</f>
        <v>#REF!</v>
      </c>
      <c r="EP386" s="34" t="e">
        <f t="shared" ref="EP386:EP449" si="655">1.067*$AV386*$CR386</f>
        <v>#REF!</v>
      </c>
      <c r="EQ386" s="34" t="e">
        <f t="shared" ref="EQ386:EQ449" si="656">1.067*$AW386*$CR386</f>
        <v>#REF!</v>
      </c>
      <c r="ER386" s="59" t="e">
        <f t="shared" ref="ER386:ER449" si="657">EN386/$CS386</f>
        <v>#REF!</v>
      </c>
      <c r="ES386" s="59" t="e">
        <f t="shared" ref="ES386:ES449" si="658">EO386/$CS386</f>
        <v>#REF!</v>
      </c>
      <c r="ET386" s="59" t="e">
        <f t="shared" ref="ET386:ET449" si="659">EP386/$CS386</f>
        <v>#REF!</v>
      </c>
      <c r="EU386" s="59" t="e">
        <f t="shared" ref="EU386:EU449" si="660">EQ386/$CS386</f>
        <v>#REF!</v>
      </c>
      <c r="EV386" s="14" t="e">
        <f t="shared" ref="EV386:EV449" si="661">ER386*$CS386*($CU386-1)/$CU386</f>
        <v>#REF!</v>
      </c>
      <c r="EW386" s="14" t="e">
        <f t="shared" ref="EW386:EW449" si="662">ES386*$CS386*($CU386-1)/$CU386</f>
        <v>#REF!</v>
      </c>
      <c r="EX386" s="14" t="e">
        <f t="shared" ref="EX386:EX449" si="663">ET386*$CS386*($CU386-1)/$CU386</f>
        <v>#REF!</v>
      </c>
      <c r="EY386" s="14" t="e">
        <f t="shared" ref="EY386:EY449" si="664">EU386*$CS386*($CU386-1)/$CU386</f>
        <v>#REF!</v>
      </c>
    </row>
    <row r="387" spans="1:155" x14ac:dyDescent="0.2">
      <c r="A387" s="17">
        <v>30376805</v>
      </c>
      <c r="B387" t="s">
        <v>62</v>
      </c>
      <c r="C387" t="s">
        <v>2267</v>
      </c>
      <c r="D387" t="s">
        <v>2268</v>
      </c>
      <c r="E387" t="s">
        <v>1050</v>
      </c>
      <c r="F387" t="s">
        <v>66</v>
      </c>
      <c r="G387" t="s">
        <v>42</v>
      </c>
      <c r="H387" t="s">
        <v>5084</v>
      </c>
      <c r="I387" t="s">
        <v>68</v>
      </c>
      <c r="J387" s="19" t="s">
        <v>69</v>
      </c>
      <c r="K387" t="s">
        <v>70</v>
      </c>
      <c r="L387">
        <v>1961</v>
      </c>
      <c r="M387">
        <f t="shared" si="574"/>
        <v>1961</v>
      </c>
      <c r="N387">
        <v>58</v>
      </c>
      <c r="O387" s="19">
        <f t="shared" si="575"/>
        <v>58</v>
      </c>
      <c r="P387" t="s">
        <v>80</v>
      </c>
      <c r="Q387" s="19" t="str">
        <f t="shared" si="576"/>
        <v>50-60</v>
      </c>
      <c r="R387" s="23">
        <v>289.39999999999998</v>
      </c>
      <c r="S387" s="15">
        <f t="shared" si="577"/>
        <v>0.28939999999999999</v>
      </c>
      <c r="T387">
        <v>30003669</v>
      </c>
      <c r="U387" t="s">
        <v>45</v>
      </c>
      <c r="V387" t="s">
        <v>46</v>
      </c>
      <c r="W387" t="s">
        <v>47</v>
      </c>
      <c r="X387" t="s">
        <v>48</v>
      </c>
      <c r="Y387" t="s">
        <v>52</v>
      </c>
      <c r="Z387" t="s">
        <v>2269</v>
      </c>
      <c r="AA387" t="s">
        <v>2270</v>
      </c>
      <c r="AB387" t="s">
        <v>610</v>
      </c>
      <c r="AC387">
        <v>1961</v>
      </c>
      <c r="AD387">
        <v>116</v>
      </c>
      <c r="AE387" t="str">
        <f t="shared" si="578"/>
        <v>&gt;80</v>
      </c>
      <c r="AF387">
        <v>-37.728506959999997</v>
      </c>
      <c r="AG387">
        <v>144.85992490999999</v>
      </c>
      <c r="AH387" t="s">
        <v>75</v>
      </c>
      <c r="AI387" t="s">
        <v>76</v>
      </c>
      <c r="AJ387" s="33" t="s">
        <v>722</v>
      </c>
      <c r="AL387" t="s">
        <v>78</v>
      </c>
      <c r="AM387" t="s">
        <v>79</v>
      </c>
      <c r="AN387">
        <v>220</v>
      </c>
      <c r="AO387" s="69">
        <v>4</v>
      </c>
      <c r="AP387">
        <v>2</v>
      </c>
      <c r="AQ387">
        <v>5</v>
      </c>
      <c r="AR387">
        <v>2</v>
      </c>
      <c r="AS387" s="82" t="str">
        <f t="shared" si="579"/>
        <v>Gw-5-2</v>
      </c>
      <c r="AT387" s="14">
        <f t="shared" si="580"/>
        <v>51448</v>
      </c>
      <c r="AU387" s="81">
        <f>VLOOKUP(C387,Bushfire_Vlookup!$F$2:$H$12575,3,FALSE)</f>
        <v>1</v>
      </c>
      <c r="AV387" s="14">
        <f>VLOOKUP(AS387,Safety_collateral_Vlookup!$J$3:$L$20,2,FALSE)</f>
        <v>9288290.8655511159</v>
      </c>
      <c r="AW387" s="14">
        <f>VLOOKUP(AS387,Safety_collateral_Vlookup!$J$3:$L$20,3,FALSE)</f>
        <v>550000</v>
      </c>
      <c r="AX387" s="48">
        <f t="shared" si="581"/>
        <v>10552352.43654304</v>
      </c>
      <c r="AY387" s="48">
        <f>AZ387</f>
        <v>110000</v>
      </c>
      <c r="AZ387" s="14">
        <v>110000</v>
      </c>
      <c r="BA387" s="16">
        <f t="shared" si="582"/>
        <v>95.930476695845812</v>
      </c>
      <c r="BB387" t="e">
        <f>IF(BA387&lt;=#REF!,#REF!,IF(BA387&lt;=#REF!,#REF!,IF(BA387&lt;=#REF!,#REF!,IF(BA387&lt;=#REF!,#REF!,#REF!))))</f>
        <v>#REF!</v>
      </c>
      <c r="BC387" s="51">
        <v>5</v>
      </c>
      <c r="BD387" s="21">
        <v>70</v>
      </c>
      <c r="BE387" s="21">
        <v>6.4399999999999999E-2</v>
      </c>
      <c r="BF387" s="26">
        <f t="shared" si="583"/>
        <v>7174.8812106213763</v>
      </c>
      <c r="BG387" s="21">
        <v>7</v>
      </c>
      <c r="BH387" s="21">
        <f t="shared" si="584"/>
        <v>54.6</v>
      </c>
      <c r="BI387" s="28">
        <f t="shared" si="585"/>
        <v>2.2519960070400004E-2</v>
      </c>
      <c r="BJ387" s="27">
        <f t="shared" si="586"/>
        <v>2.2519960070400004E-2</v>
      </c>
      <c r="BK387" s="28">
        <f t="shared" si="587"/>
        <v>0.34525945935897445</v>
      </c>
      <c r="BL387" s="35">
        <f t="shared" si="588"/>
        <v>33.12090452005642</v>
      </c>
      <c r="BM387" s="21" t="str">
        <f t="shared" si="589"/>
        <v>Cr5</v>
      </c>
      <c r="BN387" s="51">
        <v>5</v>
      </c>
      <c r="BO387" s="21">
        <v>1</v>
      </c>
      <c r="BP387" s="50" t="s">
        <v>5497</v>
      </c>
      <c r="BQ387" s="14">
        <v>51448</v>
      </c>
      <c r="BR387">
        <f>IFERROR(VLOOKUP(AO387,'Model Failure data- Lines'!$A$37:$E$41,3,FALSE),'Model Failure data- Lines'!$C$37)</f>
        <v>0.45419999999999999</v>
      </c>
      <c r="BS387" s="14">
        <f t="shared" si="590"/>
        <v>4792878.476677849</v>
      </c>
      <c r="BT387" s="34">
        <f t="shared" si="572"/>
        <v>98114.546368945856</v>
      </c>
      <c r="BU387" s="34">
        <f t="shared" si="591"/>
        <v>48.849825576881415</v>
      </c>
      <c r="BV387" s="54">
        <f t="shared" si="592"/>
        <v>4694763.9303089026</v>
      </c>
      <c r="BW387">
        <f>IFERROR(VLOOKUP(AO387,'Model Failure data- Lines'!$A$37:$E$41,4,FALSE),'Model Failure data- Lines'!$D$37)</f>
        <v>0.40249999999999997</v>
      </c>
      <c r="BX387" s="14">
        <f t="shared" si="593"/>
        <v>4247321.855708573</v>
      </c>
      <c r="BY387" s="34">
        <f t="shared" si="594"/>
        <v>87513.310992582061</v>
      </c>
      <c r="BZ387" s="71">
        <f t="shared" si="595"/>
        <v>48.533438028285673</v>
      </c>
      <c r="CA387" s="71">
        <f t="shared" si="596"/>
        <v>4159808.5447159908</v>
      </c>
      <c r="CB387" s="56">
        <v>1</v>
      </c>
      <c r="CC387">
        <f>IFERROR(VLOOKUP(AO387,'Model Failure data- Lines'!$A$37:$E$41,5,FALSE),'Model Failure data- Lines'!$E$37)</f>
        <v>0.28349999999999997</v>
      </c>
      <c r="CD387" s="14">
        <f t="shared" si="597"/>
        <v>2991591.9157599513</v>
      </c>
      <c r="CE387" s="34">
        <f t="shared" si="598"/>
        <v>69623.450917130744</v>
      </c>
      <c r="CF387" s="34">
        <f t="shared" si="599"/>
        <v>42.968164840330758</v>
      </c>
      <c r="CG387" s="54">
        <f t="shared" si="600"/>
        <v>2921968.4648428205</v>
      </c>
      <c r="CH387" t="e">
        <f>IFERROR(VLOOKUP(AO387,'Model Failure data- Lines'!#REF!,3,FALSE),'Model Failure data- Lines'!#REF!)</f>
        <v>#REF!</v>
      </c>
      <c r="CI387" s="14" t="e">
        <f t="shared" si="601"/>
        <v>#REF!</v>
      </c>
      <c r="CJ387" s="34">
        <f t="shared" si="602"/>
        <v>94108.861710505385</v>
      </c>
      <c r="CK387" s="34" t="e">
        <f t="shared" si="603"/>
        <v>#REF!</v>
      </c>
      <c r="CL387" s="54" t="e">
        <f t="shared" si="604"/>
        <v>#REF!</v>
      </c>
      <c r="CM387" t="e">
        <f>IFERROR(VLOOKUP(AO387,'Model Failure data- Lines'!#REF!,4,FALSE),'Model Failure data- Lines'!#REF!)</f>
        <v>#REF!</v>
      </c>
      <c r="CN387" s="14" t="e">
        <f t="shared" si="605"/>
        <v>#REF!</v>
      </c>
      <c r="CO387" s="34">
        <f t="shared" si="606"/>
        <v>80513.4350222457</v>
      </c>
      <c r="CP387" s="34" t="e">
        <f t="shared" si="607"/>
        <v>#REF!</v>
      </c>
      <c r="CQ387" s="54" t="e">
        <f t="shared" si="608"/>
        <v>#REF!</v>
      </c>
      <c r="CR387" t="e">
        <f>IFERROR(VLOOKUP(AO387,'Model Failure data- Lines'!#REF!,5,FALSE),'Model Failure data- Lines'!#REF!)</f>
        <v>#REF!</v>
      </c>
      <c r="CS387" s="14" t="e">
        <f t="shared" si="609"/>
        <v>#REF!</v>
      </c>
      <c r="CT387" s="34">
        <f t="shared" si="610"/>
        <v>58931.029264376193</v>
      </c>
      <c r="CU387" s="34" t="e">
        <f t="shared" si="611"/>
        <v>#REF!</v>
      </c>
      <c r="CV387" s="54" t="e">
        <f t="shared" si="612"/>
        <v>#REF!</v>
      </c>
      <c r="CW387" t="s">
        <v>610</v>
      </c>
      <c r="CY387">
        <v>1</v>
      </c>
      <c r="CZ387">
        <f t="shared" si="613"/>
        <v>4159808.5447159908</v>
      </c>
      <c r="DA387" s="34">
        <f t="shared" si="614"/>
        <v>22095.243939999997</v>
      </c>
      <c r="DB387" s="34">
        <f t="shared" si="615"/>
        <v>0.42946749999999995</v>
      </c>
      <c r="DC387" s="34">
        <f t="shared" si="616"/>
        <v>3989019.0573010733</v>
      </c>
      <c r="DD387" s="9">
        <f t="shared" si="617"/>
        <v>236207.12499999997</v>
      </c>
      <c r="DE387" s="59">
        <f t="shared" si="618"/>
        <v>5.2021590759134704E-3</v>
      </c>
      <c r="DF387" s="59">
        <f t="shared" si="619"/>
        <v>1.0111489418273734E-7</v>
      </c>
      <c r="DG387" s="59">
        <f t="shared" si="620"/>
        <v>0.93918454800868689</v>
      </c>
      <c r="DH387" s="59">
        <f t="shared" si="621"/>
        <v>5.5613191800505536E-2</v>
      </c>
      <c r="DI387" s="14">
        <f t="shared" si="622"/>
        <v>21639.985774956698</v>
      </c>
      <c r="DJ387" s="14">
        <f t="shared" si="623"/>
        <v>0.42061860081940405</v>
      </c>
      <c r="DK387" s="14">
        <f t="shared" si="624"/>
        <v>3906827.9078717618</v>
      </c>
      <c r="DL387" s="14">
        <f t="shared" si="625"/>
        <v>231340.23045067224</v>
      </c>
      <c r="DM387">
        <f t="shared" si="626"/>
        <v>2921968.4648428205</v>
      </c>
      <c r="DN387" s="34">
        <f t="shared" si="627"/>
        <v>15562.737035999997</v>
      </c>
      <c r="DO387" s="34">
        <f t="shared" si="628"/>
        <v>0.30249449999999994</v>
      </c>
      <c r="DP387" s="34">
        <f t="shared" si="629"/>
        <v>2809656.9012294514</v>
      </c>
      <c r="DQ387" s="9">
        <f t="shared" si="630"/>
        <v>166371.97499999998</v>
      </c>
      <c r="DR387" s="59">
        <f t="shared" si="631"/>
        <v>5.2021590759134704E-3</v>
      </c>
      <c r="DS387" s="59">
        <f t="shared" si="632"/>
        <v>1.0111489418273734E-7</v>
      </c>
      <c r="DT387" s="59">
        <f t="shared" si="633"/>
        <v>0.93918454800868678</v>
      </c>
      <c r="DU387" s="59">
        <f t="shared" si="634"/>
        <v>5.5613191800505536E-2</v>
      </c>
      <c r="DV387" s="14">
        <f t="shared" si="635"/>
        <v>15200.54476891503</v>
      </c>
      <c r="DW387" s="14">
        <f t="shared" si="636"/>
        <v>0.29545453212787726</v>
      </c>
      <c r="DX387" s="14">
        <f t="shared" si="637"/>
        <v>2744267.631949041</v>
      </c>
      <c r="DY387" s="14">
        <f t="shared" si="638"/>
        <v>162499.99267033252</v>
      </c>
      <c r="DZ387" s="34" t="e">
        <f t="shared" si="639"/>
        <v>#REF!</v>
      </c>
      <c r="EA387" s="34" t="e">
        <f t="shared" si="640"/>
        <v>#REF!</v>
      </c>
      <c r="EB387" s="34" t="e">
        <f t="shared" si="641"/>
        <v>#REF!</v>
      </c>
      <c r="EC387" s="34" t="e">
        <f t="shared" si="642"/>
        <v>#REF!</v>
      </c>
      <c r="ED387" s="34" t="e">
        <f t="shared" si="643"/>
        <v>#REF!</v>
      </c>
      <c r="EE387" s="59" t="e">
        <f t="shared" si="644"/>
        <v>#REF!</v>
      </c>
      <c r="EF387" s="59" t="e">
        <f t="shared" si="645"/>
        <v>#REF!</v>
      </c>
      <c r="EG387" s="59" t="e">
        <f t="shared" si="646"/>
        <v>#REF!</v>
      </c>
      <c r="EH387" s="59" t="e">
        <f t="shared" si="647"/>
        <v>#REF!</v>
      </c>
      <c r="EI387" s="14" t="e">
        <f t="shared" si="648"/>
        <v>#REF!</v>
      </c>
      <c r="EJ387" s="14" t="e">
        <f t="shared" si="649"/>
        <v>#REF!</v>
      </c>
      <c r="EK387" s="14" t="e">
        <f t="shared" si="650"/>
        <v>#REF!</v>
      </c>
      <c r="EL387" s="14" t="e">
        <f t="shared" si="651"/>
        <v>#REF!</v>
      </c>
      <c r="EM387" t="e">
        <f t="shared" si="652"/>
        <v>#REF!</v>
      </c>
      <c r="EN387" s="34" t="e">
        <f t="shared" si="653"/>
        <v>#REF!</v>
      </c>
      <c r="EO387" s="34" t="e">
        <f t="shared" si="654"/>
        <v>#REF!</v>
      </c>
      <c r="EP387" s="34" t="e">
        <f t="shared" si="655"/>
        <v>#REF!</v>
      </c>
      <c r="EQ387" s="34" t="e">
        <f t="shared" si="656"/>
        <v>#REF!</v>
      </c>
      <c r="ER387" s="59" t="e">
        <f t="shared" si="657"/>
        <v>#REF!</v>
      </c>
      <c r="ES387" s="59" t="e">
        <f t="shared" si="658"/>
        <v>#REF!</v>
      </c>
      <c r="ET387" s="59" t="e">
        <f t="shared" si="659"/>
        <v>#REF!</v>
      </c>
      <c r="EU387" s="59" t="e">
        <f t="shared" si="660"/>
        <v>#REF!</v>
      </c>
      <c r="EV387" s="14" t="e">
        <f t="shared" si="661"/>
        <v>#REF!</v>
      </c>
      <c r="EW387" s="14" t="e">
        <f t="shared" si="662"/>
        <v>#REF!</v>
      </c>
      <c r="EX387" s="14" t="e">
        <f t="shared" si="663"/>
        <v>#REF!</v>
      </c>
      <c r="EY387" s="14" t="e">
        <f t="shared" si="664"/>
        <v>#REF!</v>
      </c>
    </row>
    <row r="388" spans="1:155" x14ac:dyDescent="0.2">
      <c r="A388" s="17">
        <v>30214621</v>
      </c>
      <c r="B388" t="s">
        <v>62</v>
      </c>
      <c r="C388" t="s">
        <v>3632</v>
      </c>
      <c r="D388" t="s">
        <v>3633</v>
      </c>
      <c r="E388" t="s">
        <v>3634</v>
      </c>
      <c r="F388" t="s">
        <v>66</v>
      </c>
      <c r="G388" t="s">
        <v>42</v>
      </c>
      <c r="H388" t="s">
        <v>3756</v>
      </c>
      <c r="I388" t="s">
        <v>68</v>
      </c>
      <c r="J388" s="19" t="s">
        <v>69</v>
      </c>
      <c r="K388" t="s">
        <v>70</v>
      </c>
      <c r="L388">
        <v>1961</v>
      </c>
      <c r="M388">
        <f t="shared" si="574"/>
        <v>1961</v>
      </c>
      <c r="N388">
        <v>58</v>
      </c>
      <c r="O388" s="19">
        <f t="shared" si="575"/>
        <v>58</v>
      </c>
      <c r="P388" t="s">
        <v>80</v>
      </c>
      <c r="Q388" s="19" t="str">
        <f t="shared" si="576"/>
        <v>50-60</v>
      </c>
      <c r="R388" s="23">
        <v>292.7</v>
      </c>
      <c r="S388" s="15">
        <f t="shared" si="577"/>
        <v>0.29270000000000002</v>
      </c>
      <c r="T388">
        <v>30096944</v>
      </c>
      <c r="U388" t="s">
        <v>45</v>
      </c>
      <c r="V388" t="s">
        <v>46</v>
      </c>
      <c r="W388" t="s">
        <v>47</v>
      </c>
      <c r="X388" t="s">
        <v>48</v>
      </c>
      <c r="Y388" t="s">
        <v>52</v>
      </c>
      <c r="Z388" t="s">
        <v>3635</v>
      </c>
      <c r="AA388" t="s">
        <v>3636</v>
      </c>
      <c r="AB388" t="s">
        <v>124</v>
      </c>
      <c r="AC388">
        <v>1961</v>
      </c>
      <c r="AD388">
        <v>116</v>
      </c>
      <c r="AE388" t="str">
        <f t="shared" si="578"/>
        <v>&gt;80</v>
      </c>
      <c r="AF388">
        <v>-37.730323050000003</v>
      </c>
      <c r="AG388">
        <v>144.85756445000001</v>
      </c>
      <c r="AH388" t="s">
        <v>75</v>
      </c>
      <c r="AI388" t="s">
        <v>76</v>
      </c>
      <c r="AJ388" s="33" t="s">
        <v>722</v>
      </c>
      <c r="AL388" t="s">
        <v>78</v>
      </c>
      <c r="AM388" t="s">
        <v>79</v>
      </c>
      <c r="AN388">
        <v>220</v>
      </c>
      <c r="AO388" s="69">
        <v>4</v>
      </c>
      <c r="AP388">
        <v>2</v>
      </c>
      <c r="AQ388">
        <v>0</v>
      </c>
      <c r="AR388">
        <v>2</v>
      </c>
      <c r="AS388" s="82" t="str">
        <f t="shared" si="579"/>
        <v>Gw-0-2</v>
      </c>
      <c r="AT388" s="14">
        <f t="shared" si="580"/>
        <v>51448</v>
      </c>
      <c r="AU388" s="81">
        <f>VLOOKUP(C388,Bushfire_Vlookup!$F$2:$H$12575,3,FALSE)</f>
        <v>1</v>
      </c>
      <c r="AV388" s="14">
        <f>VLOOKUP(AS388,Safety_collateral_Vlookup!$J$3:$L$20,2,FALSE)</f>
        <v>93570.139925214826</v>
      </c>
      <c r="AW388" s="14">
        <f>VLOOKUP(AS388,Safety_collateral_Vlookup!$J$3:$L$20,3,FALSE)</f>
        <v>550000</v>
      </c>
      <c r="AX388" s="48">
        <f t="shared" si="581"/>
        <v>741585.42230020417</v>
      </c>
      <c r="AY388" s="49">
        <f>(R388/1000)*AZ388</f>
        <v>22245.200000000001</v>
      </c>
      <c r="AZ388" s="14">
        <v>76000</v>
      </c>
      <c r="BA388" s="16">
        <f t="shared" si="582"/>
        <v>33.336873676128072</v>
      </c>
      <c r="BB388" t="e">
        <f>IF(BA388&lt;=#REF!,#REF!,IF(BA388&lt;=#REF!,#REF!,IF(BA388&lt;=#REF!,#REF!,IF(BA388&lt;=#REF!,#REF!,#REF!))))</f>
        <v>#REF!</v>
      </c>
      <c r="BC388" s="51">
        <v>5</v>
      </c>
      <c r="BD388" s="21">
        <v>70</v>
      </c>
      <c r="BE388" s="21">
        <v>6.4399999999999999E-2</v>
      </c>
      <c r="BF388" s="26">
        <f t="shared" si="583"/>
        <v>1450.9697046046788</v>
      </c>
      <c r="BG388" s="21">
        <v>7</v>
      </c>
      <c r="BH388" s="21">
        <f t="shared" si="584"/>
        <v>54.6</v>
      </c>
      <c r="BI388" s="28">
        <f t="shared" si="585"/>
        <v>2.2519960070400004E-2</v>
      </c>
      <c r="BJ388" s="27">
        <f t="shared" si="586"/>
        <v>2.2519960070400004E-2</v>
      </c>
      <c r="BK388" s="28">
        <f t="shared" si="587"/>
        <v>0.3452594593589744</v>
      </c>
      <c r="BL388" s="35">
        <f t="shared" si="588"/>
        <v>11.509870982138404</v>
      </c>
      <c r="BM388" s="21" t="str">
        <f t="shared" si="589"/>
        <v>Cr5</v>
      </c>
      <c r="BN388" s="51">
        <v>5</v>
      </c>
      <c r="BO388" s="21">
        <v>1</v>
      </c>
      <c r="BP388" s="50" t="s">
        <v>5497</v>
      </c>
      <c r="BQ388" s="14">
        <v>51448</v>
      </c>
      <c r="BR388">
        <f>IFERROR(VLOOKUP(AO388,'Model Failure data- Lines'!$A$37:$E$41,3,FALSE),'Model Failure data- Lines'!$C$37)</f>
        <v>0.45419999999999999</v>
      </c>
      <c r="BS388" s="14">
        <f t="shared" si="590"/>
        <v>336828.09880875272</v>
      </c>
      <c r="BT388" s="34">
        <f t="shared" si="572"/>
        <v>19841.615517149767</v>
      </c>
      <c r="BU388" s="34">
        <f t="shared" si="591"/>
        <v>16.975840425776873</v>
      </c>
      <c r="BV388" s="54">
        <f t="shared" si="592"/>
        <v>316986.48329160293</v>
      </c>
      <c r="BW388">
        <f>IFERROR(VLOOKUP(AO388,'Model Failure data- Lines'!$A$37:$E$41,4,FALSE),'Model Failure data- Lines'!$D$37)</f>
        <v>0.40249999999999997</v>
      </c>
      <c r="BX388" s="14">
        <f t="shared" si="593"/>
        <v>298488.13247583213</v>
      </c>
      <c r="BY388" s="34">
        <f t="shared" si="594"/>
        <v>17697.737324474423</v>
      </c>
      <c r="BZ388" s="71">
        <f t="shared" si="595"/>
        <v>16.865892345630485</v>
      </c>
      <c r="CA388" s="71">
        <f t="shared" si="596"/>
        <v>280790.39515135769</v>
      </c>
      <c r="CB388" s="56">
        <v>1</v>
      </c>
      <c r="CC388">
        <f>IFERROR(VLOOKUP(AO388,'Model Failure data- Lines'!$A$37:$E$41,5,FALSE),'Model Failure data- Lines'!$E$37)</f>
        <v>0.28349999999999997</v>
      </c>
      <c r="CD388" s="14">
        <f t="shared" si="597"/>
        <v>210239.46722210787</v>
      </c>
      <c r="CE388" s="34">
        <f t="shared" si="598"/>
        <v>14079.887184925063</v>
      </c>
      <c r="CF388" s="34">
        <f t="shared" si="599"/>
        <v>14.931899983346835</v>
      </c>
      <c r="CG388" s="54">
        <f t="shared" si="600"/>
        <v>196159.58003718281</v>
      </c>
      <c r="CH388" t="e">
        <f>IFERROR(VLOOKUP(AO388,'Model Failure data- Lines'!#REF!,3,FALSE),'Model Failure data- Lines'!#REF!)</f>
        <v>#REF!</v>
      </c>
      <c r="CI388" s="14" t="e">
        <f t="shared" si="601"/>
        <v>#REF!</v>
      </c>
      <c r="CJ388" s="34">
        <f t="shared" si="602"/>
        <v>19031.549550204862</v>
      </c>
      <c r="CK388" s="34" t="e">
        <f t="shared" si="603"/>
        <v>#REF!</v>
      </c>
      <c r="CL388" s="54" t="e">
        <f t="shared" si="604"/>
        <v>#REF!</v>
      </c>
      <c r="CM388" t="e">
        <f>IFERROR(VLOOKUP(AO388,'Model Failure data- Lines'!#REF!,4,FALSE),'Model Failure data- Lines'!#REF!)</f>
        <v>#REF!</v>
      </c>
      <c r="CN388" s="14" t="e">
        <f t="shared" si="605"/>
        <v>#REF!</v>
      </c>
      <c r="CO388" s="34">
        <f t="shared" si="606"/>
        <v>16282.158770516911</v>
      </c>
      <c r="CP388" s="34" t="e">
        <f t="shared" si="607"/>
        <v>#REF!</v>
      </c>
      <c r="CQ388" s="54" t="e">
        <f t="shared" si="608"/>
        <v>#REF!</v>
      </c>
      <c r="CR388" t="e">
        <f>IFERROR(VLOOKUP(AO388,'Model Failure data- Lines'!#REF!,5,FALSE),'Model Failure data- Lines'!#REF!)</f>
        <v>#REF!</v>
      </c>
      <c r="CS388" s="14" t="e">
        <f t="shared" si="609"/>
        <v>#REF!</v>
      </c>
      <c r="CT388" s="34">
        <f t="shared" si="610"/>
        <v>11917.568474471831</v>
      </c>
      <c r="CU388" s="34" t="e">
        <f t="shared" si="611"/>
        <v>#REF!</v>
      </c>
      <c r="CV388" s="54" t="e">
        <f t="shared" si="612"/>
        <v>#REF!</v>
      </c>
      <c r="CW388" t="s">
        <v>124</v>
      </c>
      <c r="CY388">
        <v>1</v>
      </c>
      <c r="CZ388">
        <f t="shared" si="613"/>
        <v>280790.39515135769</v>
      </c>
      <c r="DA388" s="34">
        <f t="shared" si="614"/>
        <v>22095.243939999997</v>
      </c>
      <c r="DB388" s="34">
        <f t="shared" si="615"/>
        <v>0.42946749999999995</v>
      </c>
      <c r="DC388" s="34">
        <f t="shared" si="616"/>
        <v>40185.334068332195</v>
      </c>
      <c r="DD388" s="9">
        <f t="shared" si="617"/>
        <v>236207.12499999997</v>
      </c>
      <c r="DE388" s="59">
        <f t="shared" si="618"/>
        <v>7.4023860703369831E-2</v>
      </c>
      <c r="DF388" s="59">
        <f t="shared" si="619"/>
        <v>1.4388092968311661E-6</v>
      </c>
      <c r="DG388" s="59">
        <f t="shared" si="620"/>
        <v>0.13462958723019217</v>
      </c>
      <c r="DH388" s="59">
        <f t="shared" si="621"/>
        <v>0.7913451132571413</v>
      </c>
      <c r="DI388" s="14">
        <f t="shared" si="622"/>
        <v>20785.189097528273</v>
      </c>
      <c r="DJ388" s="14">
        <f t="shared" si="623"/>
        <v>0.40400383100467024</v>
      </c>
      <c r="DK388" s="14">
        <f t="shared" si="624"/>
        <v>37802.694997429833</v>
      </c>
      <c r="DL388" s="14">
        <f t="shared" si="625"/>
        <v>222202.10705256864</v>
      </c>
      <c r="DM388">
        <f t="shared" si="626"/>
        <v>196159.58003718281</v>
      </c>
      <c r="DN388" s="34">
        <f t="shared" si="627"/>
        <v>15562.737035999997</v>
      </c>
      <c r="DO388" s="34">
        <f t="shared" si="628"/>
        <v>0.30249449999999994</v>
      </c>
      <c r="DP388" s="34">
        <f t="shared" si="629"/>
        <v>28304.45269160789</v>
      </c>
      <c r="DQ388" s="9">
        <f t="shared" si="630"/>
        <v>166371.97499999998</v>
      </c>
      <c r="DR388" s="59">
        <f t="shared" si="631"/>
        <v>7.4023860703369818E-2</v>
      </c>
      <c r="DS388" s="59">
        <f t="shared" si="632"/>
        <v>1.4388092968311658E-6</v>
      </c>
      <c r="DT388" s="59">
        <f t="shared" si="633"/>
        <v>0.13462958723019214</v>
      </c>
      <c r="DU388" s="59">
        <f t="shared" si="634"/>
        <v>0.79134511325714119</v>
      </c>
      <c r="DV388" s="14">
        <f t="shared" si="635"/>
        <v>14520.489428303941</v>
      </c>
      <c r="DW388" s="14">
        <f t="shared" si="636"/>
        <v>0.28223622741999577</v>
      </c>
      <c r="DX388" s="14">
        <f t="shared" si="637"/>
        <v>26408.883291653758</v>
      </c>
      <c r="DY388" s="14">
        <f t="shared" si="638"/>
        <v>155229.92508099769</v>
      </c>
      <c r="DZ388" s="34" t="e">
        <f t="shared" si="639"/>
        <v>#REF!</v>
      </c>
      <c r="EA388" s="34" t="e">
        <f t="shared" si="640"/>
        <v>#REF!</v>
      </c>
      <c r="EB388" s="34" t="e">
        <f t="shared" si="641"/>
        <v>#REF!</v>
      </c>
      <c r="EC388" s="34" t="e">
        <f t="shared" si="642"/>
        <v>#REF!</v>
      </c>
      <c r="ED388" s="34" t="e">
        <f t="shared" si="643"/>
        <v>#REF!</v>
      </c>
      <c r="EE388" s="59" t="e">
        <f t="shared" si="644"/>
        <v>#REF!</v>
      </c>
      <c r="EF388" s="59" t="e">
        <f t="shared" si="645"/>
        <v>#REF!</v>
      </c>
      <c r="EG388" s="59" t="e">
        <f t="shared" si="646"/>
        <v>#REF!</v>
      </c>
      <c r="EH388" s="59" t="e">
        <f t="shared" si="647"/>
        <v>#REF!</v>
      </c>
      <c r="EI388" s="14" t="e">
        <f t="shared" si="648"/>
        <v>#REF!</v>
      </c>
      <c r="EJ388" s="14" t="e">
        <f t="shared" si="649"/>
        <v>#REF!</v>
      </c>
      <c r="EK388" s="14" t="e">
        <f t="shared" si="650"/>
        <v>#REF!</v>
      </c>
      <c r="EL388" s="14" t="e">
        <f t="shared" si="651"/>
        <v>#REF!</v>
      </c>
      <c r="EM388" t="e">
        <f t="shared" si="652"/>
        <v>#REF!</v>
      </c>
      <c r="EN388" s="34" t="e">
        <f t="shared" si="653"/>
        <v>#REF!</v>
      </c>
      <c r="EO388" s="34" t="e">
        <f t="shared" si="654"/>
        <v>#REF!</v>
      </c>
      <c r="EP388" s="34" t="e">
        <f t="shared" si="655"/>
        <v>#REF!</v>
      </c>
      <c r="EQ388" s="34" t="e">
        <f t="shared" si="656"/>
        <v>#REF!</v>
      </c>
      <c r="ER388" s="59" t="e">
        <f t="shared" si="657"/>
        <v>#REF!</v>
      </c>
      <c r="ES388" s="59" t="e">
        <f t="shared" si="658"/>
        <v>#REF!</v>
      </c>
      <c r="ET388" s="59" t="e">
        <f t="shared" si="659"/>
        <v>#REF!</v>
      </c>
      <c r="EU388" s="59" t="e">
        <f t="shared" si="660"/>
        <v>#REF!</v>
      </c>
      <c r="EV388" s="14" t="e">
        <f t="shared" si="661"/>
        <v>#REF!</v>
      </c>
      <c r="EW388" s="14" t="e">
        <f t="shared" si="662"/>
        <v>#REF!</v>
      </c>
      <c r="EX388" s="14" t="e">
        <f t="shared" si="663"/>
        <v>#REF!</v>
      </c>
      <c r="EY388" s="14" t="e">
        <f t="shared" si="664"/>
        <v>#REF!</v>
      </c>
    </row>
    <row r="389" spans="1:155" x14ac:dyDescent="0.2">
      <c r="A389" s="17">
        <v>30427164</v>
      </c>
      <c r="B389" t="s">
        <v>62</v>
      </c>
      <c r="C389" t="s">
        <v>717</v>
      </c>
      <c r="D389" t="s">
        <v>718</v>
      </c>
      <c r="E389" t="s">
        <v>719</v>
      </c>
      <c r="F389" t="s">
        <v>66</v>
      </c>
      <c r="G389" t="s">
        <v>42</v>
      </c>
      <c r="H389" t="s">
        <v>5347</v>
      </c>
      <c r="I389" t="s">
        <v>68</v>
      </c>
      <c r="J389" s="19" t="s">
        <v>69</v>
      </c>
      <c r="K389" t="s">
        <v>70</v>
      </c>
      <c r="L389">
        <v>1961</v>
      </c>
      <c r="M389">
        <f t="shared" si="574"/>
        <v>1961</v>
      </c>
      <c r="N389">
        <v>58</v>
      </c>
      <c r="O389" s="19">
        <f t="shared" si="575"/>
        <v>58</v>
      </c>
      <c r="P389" t="s">
        <v>80</v>
      </c>
      <c r="Q389" s="19" t="str">
        <f t="shared" si="576"/>
        <v>50-60</v>
      </c>
      <c r="R389" s="23">
        <v>335</v>
      </c>
      <c r="S389" s="15">
        <f t="shared" si="577"/>
        <v>0.33500000000000002</v>
      </c>
      <c r="T389">
        <v>30069166</v>
      </c>
      <c r="U389" t="s">
        <v>45</v>
      </c>
      <c r="V389" t="s">
        <v>46</v>
      </c>
      <c r="W389" t="s">
        <v>47</v>
      </c>
      <c r="X389" t="s">
        <v>48</v>
      </c>
      <c r="Y389" t="s">
        <v>52</v>
      </c>
      <c r="Z389" t="s">
        <v>720</v>
      </c>
      <c r="AA389" t="s">
        <v>721</v>
      </c>
      <c r="AB389" t="s">
        <v>95</v>
      </c>
      <c r="AC389">
        <v>1961</v>
      </c>
      <c r="AD389">
        <v>116</v>
      </c>
      <c r="AE389" t="str">
        <f t="shared" si="578"/>
        <v>&gt;80</v>
      </c>
      <c r="AF389">
        <v>-37.732163460000002</v>
      </c>
      <c r="AG389">
        <v>144.85516469000001</v>
      </c>
      <c r="AH389" t="s">
        <v>75</v>
      </c>
      <c r="AI389" t="s">
        <v>76</v>
      </c>
      <c r="AJ389" s="33" t="s">
        <v>722</v>
      </c>
      <c r="AL389" t="s">
        <v>78</v>
      </c>
      <c r="AM389" t="s">
        <v>79</v>
      </c>
      <c r="AN389">
        <v>220</v>
      </c>
      <c r="AO389" s="69">
        <v>4</v>
      </c>
      <c r="AP389">
        <v>2</v>
      </c>
      <c r="AQ389">
        <v>5</v>
      </c>
      <c r="AR389">
        <v>1</v>
      </c>
      <c r="AS389" s="82" t="str">
        <f t="shared" si="579"/>
        <v>Gw-5-1</v>
      </c>
      <c r="AT389" s="14">
        <f t="shared" si="580"/>
        <v>51448</v>
      </c>
      <c r="AU389" s="81">
        <f>VLOOKUP(C389,Bushfire_Vlookup!$F$2:$H$12575,3,FALSE)</f>
        <v>1</v>
      </c>
      <c r="AV389" s="14">
        <f>VLOOKUP(AS389,Safety_collateral_Vlookup!$J$3:$L$20,2,FALSE)</f>
        <v>9206290.8655511159</v>
      </c>
      <c r="AW389" s="14">
        <f>VLOOKUP(AS389,Safety_collateral_Vlookup!$J$3:$L$20,3,FALSE)</f>
        <v>148000</v>
      </c>
      <c r="AX389" s="48">
        <f t="shared" si="581"/>
        <v>10035924.43654304</v>
      </c>
      <c r="AY389" s="48">
        <f>AZ389</f>
        <v>110000</v>
      </c>
      <c r="AZ389" s="14">
        <v>110000</v>
      </c>
      <c r="BA389" s="16">
        <f t="shared" si="582"/>
        <v>91.235676695845811</v>
      </c>
      <c r="BB389" t="e">
        <f>IF(BA389&lt;=#REF!,#REF!,IF(BA389&lt;=#REF!,#REF!,IF(BA389&lt;=#REF!,#REF!,IF(BA389&lt;=#REF!,#REF!,#REF!))))</f>
        <v>#REF!</v>
      </c>
      <c r="BC389" s="51">
        <v>5</v>
      </c>
      <c r="BD389" s="21">
        <v>70</v>
      </c>
      <c r="BE389" s="21">
        <v>6.4399999999999999E-2</v>
      </c>
      <c r="BF389" s="26">
        <f t="shared" si="583"/>
        <v>7174.8812106213763</v>
      </c>
      <c r="BG389" s="21">
        <v>7</v>
      </c>
      <c r="BH389" s="21">
        <f t="shared" si="584"/>
        <v>54.6</v>
      </c>
      <c r="BI389" s="28">
        <f t="shared" si="585"/>
        <v>2.2519960070400004E-2</v>
      </c>
      <c r="BJ389" s="27">
        <f t="shared" si="586"/>
        <v>2.2519960070400004E-2</v>
      </c>
      <c r="BK389" s="28">
        <f t="shared" si="587"/>
        <v>0.34525945935897445</v>
      </c>
      <c r="BL389" s="35">
        <f t="shared" si="588"/>
        <v>31.499980410257912</v>
      </c>
      <c r="BM389" s="21" t="str">
        <f t="shared" si="589"/>
        <v>Cr5</v>
      </c>
      <c r="BN389" s="51">
        <v>5</v>
      </c>
      <c r="BO389" s="21">
        <v>1</v>
      </c>
      <c r="BP389" s="50" t="s">
        <v>5497</v>
      </c>
      <c r="BQ389" s="14">
        <v>51448</v>
      </c>
      <c r="BR389">
        <f>IFERROR(VLOOKUP(AO389,'Model Failure data- Lines'!$A$37:$E$41,3,FALSE),'Model Failure data- Lines'!$C$37)</f>
        <v>0.45419999999999999</v>
      </c>
      <c r="BS389" s="14">
        <f t="shared" si="590"/>
        <v>4558316.879077849</v>
      </c>
      <c r="BT389" s="34">
        <f t="shared" si="572"/>
        <v>98114.546368945856</v>
      </c>
      <c r="BU389" s="34">
        <f t="shared" si="591"/>
        <v>46.459134223960469</v>
      </c>
      <c r="BV389" s="54">
        <f t="shared" si="592"/>
        <v>4460202.3327089027</v>
      </c>
      <c r="BW389">
        <f>IFERROR(VLOOKUP(AO389,'Model Failure data- Lines'!$A$37:$E$41,4,FALSE),'Model Failure data- Lines'!$D$37)</f>
        <v>0.40249999999999997</v>
      </c>
      <c r="BX389" s="14">
        <f t="shared" si="593"/>
        <v>4039459.5857085735</v>
      </c>
      <c r="BY389" s="34">
        <f t="shared" si="594"/>
        <v>87513.310992582061</v>
      </c>
      <c r="BZ389" s="71">
        <f t="shared" si="595"/>
        <v>46.158230558217276</v>
      </c>
      <c r="CA389" s="71">
        <f t="shared" si="596"/>
        <v>3951946.2747159912</v>
      </c>
      <c r="CB389" s="56">
        <v>1</v>
      </c>
      <c r="CC389">
        <f>IFERROR(VLOOKUP(AO389,'Model Failure data- Lines'!$A$37:$E$41,5,FALSE),'Model Failure data- Lines'!$E$37)</f>
        <v>0.28349999999999997</v>
      </c>
      <c r="CD389" s="14">
        <f t="shared" si="597"/>
        <v>2845184.5777599514</v>
      </c>
      <c r="CE389" s="34">
        <f t="shared" si="598"/>
        <v>69623.450917130744</v>
      </c>
      <c r="CF389" s="34">
        <f t="shared" si="599"/>
        <v>40.865319662859427</v>
      </c>
      <c r="CG389" s="54">
        <f t="shared" si="600"/>
        <v>2775561.1268428206</v>
      </c>
      <c r="CH389" t="e">
        <f>IFERROR(VLOOKUP(AO389,'Model Failure data- Lines'!#REF!,3,FALSE),'Model Failure data- Lines'!#REF!)</f>
        <v>#REF!</v>
      </c>
      <c r="CI389" s="14" t="e">
        <f t="shared" si="601"/>
        <v>#REF!</v>
      </c>
      <c r="CJ389" s="34">
        <f t="shared" si="602"/>
        <v>94108.861710505385</v>
      </c>
      <c r="CK389" s="34" t="e">
        <f t="shared" si="603"/>
        <v>#REF!</v>
      </c>
      <c r="CL389" s="54" t="e">
        <f t="shared" si="604"/>
        <v>#REF!</v>
      </c>
      <c r="CM389" t="e">
        <f>IFERROR(VLOOKUP(AO389,'Model Failure data- Lines'!#REF!,4,FALSE),'Model Failure data- Lines'!#REF!)</f>
        <v>#REF!</v>
      </c>
      <c r="CN389" s="14" t="e">
        <f t="shared" si="605"/>
        <v>#REF!</v>
      </c>
      <c r="CO389" s="34">
        <f t="shared" si="606"/>
        <v>80513.4350222457</v>
      </c>
      <c r="CP389" s="34" t="e">
        <f t="shared" si="607"/>
        <v>#REF!</v>
      </c>
      <c r="CQ389" s="54" t="e">
        <f t="shared" si="608"/>
        <v>#REF!</v>
      </c>
      <c r="CR389" t="e">
        <f>IFERROR(VLOOKUP(AO389,'Model Failure data- Lines'!#REF!,5,FALSE),'Model Failure data- Lines'!#REF!)</f>
        <v>#REF!</v>
      </c>
      <c r="CS389" s="14" t="e">
        <f t="shared" si="609"/>
        <v>#REF!</v>
      </c>
      <c r="CT389" s="34">
        <f t="shared" si="610"/>
        <v>58931.029264376193</v>
      </c>
      <c r="CU389" s="34" t="e">
        <f t="shared" si="611"/>
        <v>#REF!</v>
      </c>
      <c r="CV389" s="54" t="e">
        <f t="shared" si="612"/>
        <v>#REF!</v>
      </c>
      <c r="CW389" t="s">
        <v>95</v>
      </c>
      <c r="CY389">
        <v>1</v>
      </c>
      <c r="CZ389">
        <f t="shared" si="613"/>
        <v>3951946.2747159912</v>
      </c>
      <c r="DA389" s="34">
        <f t="shared" si="614"/>
        <v>22095.243939999997</v>
      </c>
      <c r="DB389" s="34">
        <f t="shared" si="615"/>
        <v>0.42946749999999995</v>
      </c>
      <c r="DC389" s="34">
        <f t="shared" si="616"/>
        <v>3953802.7223010734</v>
      </c>
      <c r="DD389" s="9">
        <f t="shared" si="617"/>
        <v>63561.189999999995</v>
      </c>
      <c r="DE389" s="59">
        <f t="shared" si="618"/>
        <v>5.4698514668080796E-3</v>
      </c>
      <c r="DF389" s="59">
        <f t="shared" si="619"/>
        <v>1.0631805836588554E-7</v>
      </c>
      <c r="DG389" s="59">
        <f t="shared" si="620"/>
        <v>0.97879496957698242</v>
      </c>
      <c r="DH389" s="59">
        <f t="shared" si="621"/>
        <v>1.5735072638151062E-2</v>
      </c>
      <c r="DI389" s="14">
        <f t="shared" si="622"/>
        <v>21616.559127501991</v>
      </c>
      <c r="DJ389" s="14">
        <f t="shared" si="623"/>
        <v>0.42016325469409871</v>
      </c>
      <c r="DK389" s="14">
        <f t="shared" si="624"/>
        <v>3868145.1337305079</v>
      </c>
      <c r="DL389" s="14">
        <f t="shared" si="625"/>
        <v>62184.161694726616</v>
      </c>
      <c r="DM389">
        <f t="shared" si="626"/>
        <v>2775561.1268428206</v>
      </c>
      <c r="DN389" s="34">
        <f t="shared" si="627"/>
        <v>15562.737035999997</v>
      </c>
      <c r="DO389" s="34">
        <f t="shared" si="628"/>
        <v>0.30249449999999994</v>
      </c>
      <c r="DP389" s="34">
        <f t="shared" si="629"/>
        <v>2784852.3522294513</v>
      </c>
      <c r="DQ389" s="9">
        <f t="shared" si="630"/>
        <v>44769.185999999994</v>
      </c>
      <c r="DR389" s="59">
        <f t="shared" si="631"/>
        <v>5.4698514668080796E-3</v>
      </c>
      <c r="DS389" s="59">
        <f t="shared" si="632"/>
        <v>1.0631805836588555E-7</v>
      </c>
      <c r="DT389" s="59">
        <f t="shared" si="633"/>
        <v>0.97879496957698242</v>
      </c>
      <c r="DU389" s="59">
        <f t="shared" si="634"/>
        <v>1.5735072638151062E-2</v>
      </c>
      <c r="DV389" s="14">
        <f t="shared" si="635"/>
        <v>15181.907100876688</v>
      </c>
      <c r="DW389" s="14">
        <f t="shared" si="636"/>
        <v>0.29509226988175807</v>
      </c>
      <c r="DX389" s="14">
        <f t="shared" si="637"/>
        <v>2716705.2687071739</v>
      </c>
      <c r="DY389" s="14">
        <f t="shared" si="638"/>
        <v>43673.655942500198</v>
      </c>
      <c r="DZ389" s="34" t="e">
        <f t="shared" si="639"/>
        <v>#REF!</v>
      </c>
      <c r="EA389" s="34" t="e">
        <f t="shared" si="640"/>
        <v>#REF!</v>
      </c>
      <c r="EB389" s="34" t="e">
        <f t="shared" si="641"/>
        <v>#REF!</v>
      </c>
      <c r="EC389" s="34" t="e">
        <f t="shared" si="642"/>
        <v>#REF!</v>
      </c>
      <c r="ED389" s="34" t="e">
        <f t="shared" si="643"/>
        <v>#REF!</v>
      </c>
      <c r="EE389" s="59" t="e">
        <f t="shared" si="644"/>
        <v>#REF!</v>
      </c>
      <c r="EF389" s="59" t="e">
        <f t="shared" si="645"/>
        <v>#REF!</v>
      </c>
      <c r="EG389" s="59" t="e">
        <f t="shared" si="646"/>
        <v>#REF!</v>
      </c>
      <c r="EH389" s="59" t="e">
        <f t="shared" si="647"/>
        <v>#REF!</v>
      </c>
      <c r="EI389" s="14" t="e">
        <f t="shared" si="648"/>
        <v>#REF!</v>
      </c>
      <c r="EJ389" s="14" t="e">
        <f t="shared" si="649"/>
        <v>#REF!</v>
      </c>
      <c r="EK389" s="14" t="e">
        <f t="shared" si="650"/>
        <v>#REF!</v>
      </c>
      <c r="EL389" s="14" t="e">
        <f t="shared" si="651"/>
        <v>#REF!</v>
      </c>
      <c r="EM389" t="e">
        <f t="shared" si="652"/>
        <v>#REF!</v>
      </c>
      <c r="EN389" s="34" t="e">
        <f t="shared" si="653"/>
        <v>#REF!</v>
      </c>
      <c r="EO389" s="34" t="e">
        <f t="shared" si="654"/>
        <v>#REF!</v>
      </c>
      <c r="EP389" s="34" t="e">
        <f t="shared" si="655"/>
        <v>#REF!</v>
      </c>
      <c r="EQ389" s="34" t="e">
        <f t="shared" si="656"/>
        <v>#REF!</v>
      </c>
      <c r="ER389" s="59" t="e">
        <f t="shared" si="657"/>
        <v>#REF!</v>
      </c>
      <c r="ES389" s="59" t="e">
        <f t="shared" si="658"/>
        <v>#REF!</v>
      </c>
      <c r="ET389" s="59" t="e">
        <f t="shared" si="659"/>
        <v>#REF!</v>
      </c>
      <c r="EU389" s="59" t="e">
        <f t="shared" si="660"/>
        <v>#REF!</v>
      </c>
      <c r="EV389" s="14" t="e">
        <f t="shared" si="661"/>
        <v>#REF!</v>
      </c>
      <c r="EW389" s="14" t="e">
        <f t="shared" si="662"/>
        <v>#REF!</v>
      </c>
      <c r="EX389" s="14" t="e">
        <f t="shared" si="663"/>
        <v>#REF!</v>
      </c>
      <c r="EY389" s="14" t="e">
        <f t="shared" si="664"/>
        <v>#REF!</v>
      </c>
    </row>
    <row r="390" spans="1:155" x14ac:dyDescent="0.2">
      <c r="A390" s="17">
        <v>30225646</v>
      </c>
      <c r="B390" t="s">
        <v>62</v>
      </c>
      <c r="C390" t="s">
        <v>3882</v>
      </c>
      <c r="D390" t="s">
        <v>3883</v>
      </c>
      <c r="E390" t="s">
        <v>1002</v>
      </c>
      <c r="F390" t="s">
        <v>66</v>
      </c>
      <c r="G390" t="s">
        <v>42</v>
      </c>
      <c r="H390" t="s">
        <v>3884</v>
      </c>
      <c r="I390" t="s">
        <v>68</v>
      </c>
      <c r="J390" s="19" t="s">
        <v>69</v>
      </c>
      <c r="K390" t="s">
        <v>70</v>
      </c>
      <c r="L390">
        <v>1961</v>
      </c>
      <c r="M390">
        <f t="shared" si="574"/>
        <v>1961</v>
      </c>
      <c r="N390">
        <v>58</v>
      </c>
      <c r="O390" s="19">
        <f t="shared" si="575"/>
        <v>58</v>
      </c>
      <c r="P390" t="s">
        <v>80</v>
      </c>
      <c r="Q390" s="19" t="str">
        <f t="shared" si="576"/>
        <v>50-60</v>
      </c>
      <c r="R390" s="23">
        <v>320.5</v>
      </c>
      <c r="S390" s="15">
        <f t="shared" si="577"/>
        <v>0.32050000000000001</v>
      </c>
      <c r="T390">
        <v>30279581</v>
      </c>
      <c r="U390" t="s">
        <v>45</v>
      </c>
      <c r="V390" t="s">
        <v>46</v>
      </c>
      <c r="W390" s="20" t="s">
        <v>87</v>
      </c>
      <c r="X390" t="s">
        <v>48</v>
      </c>
      <c r="Y390" t="s">
        <v>48</v>
      </c>
      <c r="Z390" t="s">
        <v>3885</v>
      </c>
      <c r="AA390" t="s">
        <v>3886</v>
      </c>
      <c r="AB390" t="s">
        <v>676</v>
      </c>
      <c r="AC390">
        <v>1961</v>
      </c>
      <c r="AD390">
        <v>116</v>
      </c>
      <c r="AE390" t="str">
        <f t="shared" si="578"/>
        <v>&gt;80</v>
      </c>
      <c r="AF390">
        <v>-37.736034230000001</v>
      </c>
      <c r="AG390">
        <v>144.85012958999999</v>
      </c>
      <c r="AH390" t="s">
        <v>75</v>
      </c>
      <c r="AI390" t="s">
        <v>76</v>
      </c>
      <c r="AJ390" s="33" t="s">
        <v>722</v>
      </c>
      <c r="AL390" t="s">
        <v>78</v>
      </c>
      <c r="AM390" t="s">
        <v>79</v>
      </c>
      <c r="AN390">
        <v>220</v>
      </c>
      <c r="AO390" s="69">
        <v>4</v>
      </c>
      <c r="AP390">
        <v>2</v>
      </c>
      <c r="AQ390">
        <v>0</v>
      </c>
      <c r="AR390">
        <v>1</v>
      </c>
      <c r="AS390" s="82" t="str">
        <f t="shared" si="579"/>
        <v>Gw-0-1</v>
      </c>
      <c r="AT390" s="14">
        <f t="shared" si="580"/>
        <v>51448</v>
      </c>
      <c r="AU390" s="81">
        <f>VLOOKUP(C390,Bushfire_Vlookup!$F$2:$H$12575,3,FALSE)</f>
        <v>1</v>
      </c>
      <c r="AV390" s="14">
        <f>VLOOKUP(AS390,Safety_collateral_Vlookup!$J$3:$L$20,2,FALSE)</f>
        <v>11570.139925214824</v>
      </c>
      <c r="AW390" s="14">
        <f>VLOOKUP(AS390,Safety_collateral_Vlookup!$J$3:$L$20,3,FALSE)</f>
        <v>148000</v>
      </c>
      <c r="AX390" s="48">
        <f t="shared" si="581"/>
        <v>225157.4223002042</v>
      </c>
      <c r="AY390" s="49">
        <f t="shared" ref="AY390:AY423" si="665">(R390/1000)*AZ390</f>
        <v>24358</v>
      </c>
      <c r="AZ390" s="14">
        <v>76000</v>
      </c>
      <c r="BA390" s="16">
        <f t="shared" si="582"/>
        <v>9.2436744519338294</v>
      </c>
      <c r="BB390" t="e">
        <f>IF(BA390&lt;=#REF!,#REF!,IF(BA390&lt;=#REF!,#REF!,IF(BA390&lt;=#REF!,#REF!,IF(BA390&lt;=#REF!,#REF!,#REF!))))</f>
        <v>#REF!</v>
      </c>
      <c r="BC390" s="51">
        <v>4</v>
      </c>
      <c r="BD390" s="21">
        <v>70</v>
      </c>
      <c r="BE390" s="21">
        <v>6.4399999999999999E-2</v>
      </c>
      <c r="BF390" s="26">
        <f t="shared" si="583"/>
        <v>1588.7796048028681</v>
      </c>
      <c r="BG390" s="21">
        <v>7</v>
      </c>
      <c r="BH390" s="21">
        <f t="shared" si="584"/>
        <v>54.6</v>
      </c>
      <c r="BI390" s="28">
        <f t="shared" si="585"/>
        <v>2.2519960070400004E-2</v>
      </c>
      <c r="BJ390" s="27">
        <f t="shared" si="586"/>
        <v>2.2519960070400004E-2</v>
      </c>
      <c r="BK390" s="28">
        <f t="shared" si="587"/>
        <v>0.3452594593589744</v>
      </c>
      <c r="BL390" s="35">
        <f t="shared" si="588"/>
        <v>3.191466043765038</v>
      </c>
      <c r="BM390" s="21" t="str">
        <f t="shared" si="589"/>
        <v>Cr4</v>
      </c>
      <c r="BN390" s="51">
        <v>4</v>
      </c>
      <c r="BO390" s="21">
        <v>1</v>
      </c>
      <c r="BP390" s="50" t="s">
        <v>5497</v>
      </c>
      <c r="BQ390" s="14">
        <v>51448</v>
      </c>
      <c r="BR390">
        <f>IFERROR(VLOOKUP(AO390,'Model Failure data- Lines'!$A$37:$E$41,3,FALSE),'Model Failure data- Lines'!$C$37)</f>
        <v>0.45419999999999999</v>
      </c>
      <c r="BS390" s="14">
        <f t="shared" si="590"/>
        <v>102266.50120875274</v>
      </c>
      <c r="BT390" s="34">
        <f t="shared" si="572"/>
        <v>21726.128367770758</v>
      </c>
      <c r="BU390" s="34">
        <f t="shared" si="591"/>
        <v>4.7070743336147354</v>
      </c>
      <c r="BV390" s="54">
        <f t="shared" si="592"/>
        <v>80540.372840981989</v>
      </c>
      <c r="BW390">
        <f>IFERROR(VLOOKUP(AO390,'Model Failure data- Lines'!$A$37:$E$41,4,FALSE),'Model Failure data- Lines'!$D$37)</f>
        <v>0.40249999999999997</v>
      </c>
      <c r="BX390" s="14">
        <f t="shared" si="593"/>
        <v>90625.862475832182</v>
      </c>
      <c r="BY390" s="34">
        <f t="shared" si="594"/>
        <v>19378.62935597558</v>
      </c>
      <c r="BZ390" s="71">
        <f t="shared" si="595"/>
        <v>4.6765878438088224</v>
      </c>
      <c r="CA390" s="71">
        <f t="shared" si="596"/>
        <v>71247.233119856595</v>
      </c>
      <c r="CB390" s="56">
        <v>1</v>
      </c>
      <c r="CC390">
        <f>IFERROR(VLOOKUP(AO390,'Model Failure data- Lines'!$A$37:$E$41,5,FALSE),'Model Failure data- Lines'!$E$37)</f>
        <v>0.28349999999999997</v>
      </c>
      <c r="CD390" s="14">
        <f t="shared" si="597"/>
        <v>63832.129222107884</v>
      </c>
      <c r="CE390" s="34">
        <f t="shared" si="598"/>
        <v>15417.16379490428</v>
      </c>
      <c r="CF390" s="34">
        <f t="shared" si="599"/>
        <v>4.1403289263363634</v>
      </c>
      <c r="CG390" s="54">
        <f t="shared" si="600"/>
        <v>48414.965427203606</v>
      </c>
      <c r="CH390" t="e">
        <f>IFERROR(VLOOKUP(AO390,'Model Failure data- Lines'!#REF!,3,FALSE),'Model Failure data- Lines'!#REF!)</f>
        <v>#REF!</v>
      </c>
      <c r="CI390" s="14" t="e">
        <f t="shared" si="601"/>
        <v>#REF!</v>
      </c>
      <c r="CJ390" s="34">
        <f t="shared" si="602"/>
        <v>20839.124123131729</v>
      </c>
      <c r="CK390" s="34" t="e">
        <f t="shared" si="603"/>
        <v>#REF!</v>
      </c>
      <c r="CL390" s="54" t="e">
        <f t="shared" si="604"/>
        <v>#REF!</v>
      </c>
      <c r="CM390" t="e">
        <f>IFERROR(VLOOKUP(AO390,'Model Failure data- Lines'!#REF!,4,FALSE),'Model Failure data- Lines'!#REF!)</f>
        <v>#REF!</v>
      </c>
      <c r="CN390" s="14" t="e">
        <f t="shared" si="605"/>
        <v>#REF!</v>
      </c>
      <c r="CO390" s="34">
        <f t="shared" si="606"/>
        <v>17828.602275198737</v>
      </c>
      <c r="CP390" s="34" t="e">
        <f t="shared" si="607"/>
        <v>#REF!</v>
      </c>
      <c r="CQ390" s="54" t="e">
        <f t="shared" si="608"/>
        <v>#REF!</v>
      </c>
      <c r="CR390" t="e">
        <f>IFERROR(VLOOKUP(AO390,'Model Failure data- Lines'!#REF!,5,FALSE),'Model Failure data- Lines'!#REF!)</f>
        <v>#REF!</v>
      </c>
      <c r="CS390" s="14" t="e">
        <f t="shared" si="609"/>
        <v>#REF!</v>
      </c>
      <c r="CT390" s="34">
        <f t="shared" si="610"/>
        <v>13049.472825651594</v>
      </c>
      <c r="CU390" s="34" t="e">
        <f t="shared" si="611"/>
        <v>#REF!</v>
      </c>
      <c r="CV390" s="54" t="e">
        <f t="shared" si="612"/>
        <v>#REF!</v>
      </c>
      <c r="CW390" t="s">
        <v>676</v>
      </c>
      <c r="CY390">
        <v>1</v>
      </c>
      <c r="CZ390">
        <f t="shared" si="613"/>
        <v>71247.233119856595</v>
      </c>
      <c r="DA390" s="34">
        <f t="shared" si="614"/>
        <v>22095.243939999997</v>
      </c>
      <c r="DB390" s="34">
        <f t="shared" si="615"/>
        <v>0.42946749999999995</v>
      </c>
      <c r="DC390" s="34">
        <f t="shared" si="616"/>
        <v>4968.9990683321967</v>
      </c>
      <c r="DD390" s="9">
        <f t="shared" si="617"/>
        <v>63561.189999999995</v>
      </c>
      <c r="DE390" s="59">
        <f t="shared" si="618"/>
        <v>0.24380726799584707</v>
      </c>
      <c r="DF390" s="59">
        <f t="shared" si="619"/>
        <v>4.7389066240834835E-6</v>
      </c>
      <c r="DG390" s="59">
        <f t="shared" si="620"/>
        <v>5.4829812733173312E-2</v>
      </c>
      <c r="DH390" s="59">
        <f t="shared" si="621"/>
        <v>0.7013581803643556</v>
      </c>
      <c r="DI390" s="14">
        <f t="shared" si="622"/>
        <v>17370.593259215471</v>
      </c>
      <c r="DJ390" s="14">
        <f t="shared" si="623"/>
        <v>0.33763398497930863</v>
      </c>
      <c r="DK390" s="14">
        <f t="shared" si="624"/>
        <v>3906.4724497184807</v>
      </c>
      <c r="DL390" s="14">
        <f t="shared" si="625"/>
        <v>49969.82977693768</v>
      </c>
      <c r="DM390">
        <f t="shared" si="626"/>
        <v>48414.965427203606</v>
      </c>
      <c r="DN390" s="34">
        <f t="shared" si="627"/>
        <v>15562.737035999997</v>
      </c>
      <c r="DO390" s="34">
        <f t="shared" si="628"/>
        <v>0.30249449999999994</v>
      </c>
      <c r="DP390" s="34">
        <f t="shared" si="629"/>
        <v>3499.9036916078949</v>
      </c>
      <c r="DQ390" s="9">
        <f t="shared" si="630"/>
        <v>44769.185999999994</v>
      </c>
      <c r="DR390" s="59">
        <f t="shared" si="631"/>
        <v>0.24380726799584704</v>
      </c>
      <c r="DS390" s="59">
        <f t="shared" si="632"/>
        <v>4.7389066240834835E-6</v>
      </c>
      <c r="DT390" s="59">
        <f t="shared" si="633"/>
        <v>5.4829812733173305E-2</v>
      </c>
      <c r="DU390" s="59">
        <f t="shared" si="634"/>
        <v>0.7013581803643556</v>
      </c>
      <c r="DV390" s="14">
        <f t="shared" si="635"/>
        <v>11803.920450919899</v>
      </c>
      <c r="DW390" s="14">
        <f t="shared" si="636"/>
        <v>0.229434000367748</v>
      </c>
      <c r="DX390" s="14">
        <f t="shared" si="637"/>
        <v>2654.5834878566338</v>
      </c>
      <c r="DY390" s="14">
        <f t="shared" si="638"/>
        <v>33956.232054426706</v>
      </c>
      <c r="DZ390" s="34" t="e">
        <f t="shared" si="639"/>
        <v>#REF!</v>
      </c>
      <c r="EA390" s="34" t="e">
        <f t="shared" si="640"/>
        <v>#REF!</v>
      </c>
      <c r="EB390" s="34" t="e">
        <f t="shared" si="641"/>
        <v>#REF!</v>
      </c>
      <c r="EC390" s="34" t="e">
        <f t="shared" si="642"/>
        <v>#REF!</v>
      </c>
      <c r="ED390" s="34" t="e">
        <f t="shared" si="643"/>
        <v>#REF!</v>
      </c>
      <c r="EE390" s="59" t="e">
        <f t="shared" si="644"/>
        <v>#REF!</v>
      </c>
      <c r="EF390" s="59" t="e">
        <f t="shared" si="645"/>
        <v>#REF!</v>
      </c>
      <c r="EG390" s="59" t="e">
        <f t="shared" si="646"/>
        <v>#REF!</v>
      </c>
      <c r="EH390" s="59" t="e">
        <f t="shared" si="647"/>
        <v>#REF!</v>
      </c>
      <c r="EI390" s="14" t="e">
        <f t="shared" si="648"/>
        <v>#REF!</v>
      </c>
      <c r="EJ390" s="14" t="e">
        <f t="shared" si="649"/>
        <v>#REF!</v>
      </c>
      <c r="EK390" s="14" t="e">
        <f t="shared" si="650"/>
        <v>#REF!</v>
      </c>
      <c r="EL390" s="14" t="e">
        <f t="shared" si="651"/>
        <v>#REF!</v>
      </c>
      <c r="EM390" t="e">
        <f t="shared" si="652"/>
        <v>#REF!</v>
      </c>
      <c r="EN390" s="34" t="e">
        <f t="shared" si="653"/>
        <v>#REF!</v>
      </c>
      <c r="EO390" s="34" t="e">
        <f t="shared" si="654"/>
        <v>#REF!</v>
      </c>
      <c r="EP390" s="34" t="e">
        <f t="shared" si="655"/>
        <v>#REF!</v>
      </c>
      <c r="EQ390" s="34" t="e">
        <f t="shared" si="656"/>
        <v>#REF!</v>
      </c>
      <c r="ER390" s="59" t="e">
        <f t="shared" si="657"/>
        <v>#REF!</v>
      </c>
      <c r="ES390" s="59" t="e">
        <f t="shared" si="658"/>
        <v>#REF!</v>
      </c>
      <c r="ET390" s="59" t="e">
        <f t="shared" si="659"/>
        <v>#REF!</v>
      </c>
      <c r="EU390" s="59" t="e">
        <f t="shared" si="660"/>
        <v>#REF!</v>
      </c>
      <c r="EV390" s="14" t="e">
        <f t="shared" si="661"/>
        <v>#REF!</v>
      </c>
      <c r="EW390" s="14" t="e">
        <f t="shared" si="662"/>
        <v>#REF!</v>
      </c>
      <c r="EX390" s="14" t="e">
        <f t="shared" si="663"/>
        <v>#REF!</v>
      </c>
      <c r="EY390" s="14" t="e">
        <f t="shared" si="664"/>
        <v>#REF!</v>
      </c>
    </row>
    <row r="391" spans="1:155" x14ac:dyDescent="0.2">
      <c r="A391" s="17">
        <v>30217138</v>
      </c>
      <c r="B391" t="s">
        <v>62</v>
      </c>
      <c r="C391" t="s">
        <v>3777</v>
      </c>
      <c r="D391" t="s">
        <v>3778</v>
      </c>
      <c r="E391" t="s">
        <v>1864</v>
      </c>
      <c r="F391" t="s">
        <v>41</v>
      </c>
      <c r="G391" t="s">
        <v>42</v>
      </c>
      <c r="H391" t="s">
        <v>3779</v>
      </c>
      <c r="I391" t="s">
        <v>68</v>
      </c>
      <c r="J391" s="19" t="s">
        <v>69</v>
      </c>
      <c r="K391" t="s">
        <v>70</v>
      </c>
      <c r="L391">
        <v>1953</v>
      </c>
      <c r="M391">
        <f t="shared" si="574"/>
        <v>1953</v>
      </c>
      <c r="N391">
        <v>66</v>
      </c>
      <c r="O391" s="19">
        <f t="shared" si="575"/>
        <v>66</v>
      </c>
      <c r="P391" t="s">
        <v>54</v>
      </c>
      <c r="Q391" s="19" t="str">
        <f t="shared" si="576"/>
        <v>60-70</v>
      </c>
      <c r="R391" s="23">
        <v>372</v>
      </c>
      <c r="S391" s="15">
        <f t="shared" si="577"/>
        <v>0.372</v>
      </c>
      <c r="T391">
        <v>30285088</v>
      </c>
      <c r="U391" t="s">
        <v>45</v>
      </c>
      <c r="V391" t="s">
        <v>46</v>
      </c>
      <c r="W391" t="s">
        <v>47</v>
      </c>
      <c r="X391" t="s">
        <v>48</v>
      </c>
      <c r="Y391" t="s">
        <v>208</v>
      </c>
      <c r="Z391" t="s">
        <v>3780</v>
      </c>
      <c r="AA391" t="s">
        <v>3781</v>
      </c>
      <c r="AB391" t="s">
        <v>113</v>
      </c>
      <c r="AC391">
        <v>1953</v>
      </c>
      <c r="AD391">
        <v>66</v>
      </c>
      <c r="AE391" t="str">
        <f t="shared" si="578"/>
        <v>&lt;70</v>
      </c>
      <c r="AF391">
        <v>-38.078647619999998</v>
      </c>
      <c r="AG391">
        <v>145.75654238999999</v>
      </c>
      <c r="AH391" t="s">
        <v>92</v>
      </c>
      <c r="AI391" t="s">
        <v>76</v>
      </c>
      <c r="AJ391" s="33" t="s">
        <v>82</v>
      </c>
      <c r="AL391">
        <v>1</v>
      </c>
      <c r="AM391" t="s">
        <v>86</v>
      </c>
      <c r="AN391">
        <v>220</v>
      </c>
      <c r="AO391" s="69">
        <v>4</v>
      </c>
      <c r="AP391">
        <v>2</v>
      </c>
      <c r="AQ391">
        <v>0</v>
      </c>
      <c r="AR391">
        <v>0</v>
      </c>
      <c r="AS391" s="82" t="str">
        <f t="shared" si="579"/>
        <v>Gw-0-0</v>
      </c>
      <c r="AT391" s="14">
        <f t="shared" si="580"/>
        <v>26000</v>
      </c>
      <c r="AU391" s="81">
        <f>VLOOKUP(C391,Bushfire_Vlookup!$F$2:$H$12575,3,FALSE)</f>
        <v>1459.611269</v>
      </c>
      <c r="AV391" s="14">
        <f>VLOOKUP(AS391,Safety_collateral_Vlookup!$J$3:$L$20,2,FALSE)</f>
        <v>3720.1399252148244</v>
      </c>
      <c r="AW391" s="14">
        <f>VLOOKUP(AS391,Safety_collateral_Vlookup!$J$3:$L$20,3,FALSE)</f>
        <v>25000</v>
      </c>
      <c r="AX391" s="48">
        <f t="shared" si="581"/>
        <v>59943.794524227218</v>
      </c>
      <c r="AY391" s="49">
        <f t="shared" si="665"/>
        <v>28272</v>
      </c>
      <c r="AZ391" s="14">
        <v>76000</v>
      </c>
      <c r="BA391" s="16">
        <f t="shared" si="582"/>
        <v>2.1202530604211662</v>
      </c>
      <c r="BB391" t="e">
        <f>IF(BA391&lt;=#REF!,#REF!,IF(BA391&lt;=#REF!,#REF!,IF(BA391&lt;=#REF!,#REF!,IF(BA391&lt;=#REF!,#REF!,#REF!))))</f>
        <v>#REF!</v>
      </c>
      <c r="BC391" s="51">
        <v>3</v>
      </c>
      <c r="BD391" s="21">
        <v>70</v>
      </c>
      <c r="BE391" s="21">
        <v>6.4399999999999999E-2</v>
      </c>
      <c r="BF391" s="26">
        <f t="shared" si="583"/>
        <v>1844.0749235153414</v>
      </c>
      <c r="BG391" s="21">
        <v>7</v>
      </c>
      <c r="BH391" s="21">
        <f t="shared" si="584"/>
        <v>54.6</v>
      </c>
      <c r="BI391" s="28">
        <f t="shared" si="585"/>
        <v>2.2519960070400004E-2</v>
      </c>
      <c r="BJ391" s="27">
        <f t="shared" si="586"/>
        <v>2.2519960070400004E-2</v>
      </c>
      <c r="BK391" s="28">
        <f t="shared" si="587"/>
        <v>0.3452594593589744</v>
      </c>
      <c r="BL391" s="35">
        <f t="shared" si="588"/>
        <v>0.73203742534522287</v>
      </c>
      <c r="BM391" s="21" t="str">
        <f t="shared" si="589"/>
        <v>Cr2</v>
      </c>
      <c r="BN391" s="51">
        <v>2</v>
      </c>
      <c r="BO391" s="21">
        <v>0</v>
      </c>
      <c r="BP391" s="50" t="s">
        <v>5497</v>
      </c>
      <c r="BQ391" s="14">
        <v>26000</v>
      </c>
      <c r="BR391">
        <f>IFERROR(VLOOKUP(AO391,'Model Failure data- Lines'!$A$37:$E$41,3,FALSE),'Model Failure data- Lines'!$C$37)</f>
        <v>0.45419999999999999</v>
      </c>
      <c r="BS391" s="14">
        <f t="shared" si="590"/>
        <v>27226.471472904002</v>
      </c>
      <c r="BT391" s="34">
        <f t="shared" si="572"/>
        <v>25217.222317662156</v>
      </c>
      <c r="BU391" s="34">
        <f t="shared" si="591"/>
        <v>1.0796776556089831</v>
      </c>
      <c r="BV391" s="54">
        <f t="shared" si="592"/>
        <v>2009.2491552418469</v>
      </c>
      <c r="BW391">
        <f>IFERROR(VLOOKUP(AO391,'Model Failure data- Lines'!$A$37:$E$41,4,FALSE),'Model Failure data- Lines'!$D$37)</f>
        <v>0.40249999999999997</v>
      </c>
      <c r="BX391" s="14">
        <f t="shared" si="593"/>
        <v>24127.377296001454</v>
      </c>
      <c r="BY391" s="34">
        <f t="shared" si="594"/>
        <v>22492.512076202544</v>
      </c>
      <c r="BZ391" s="71">
        <f t="shared" si="595"/>
        <v>1.0726848657126486</v>
      </c>
      <c r="CA391" s="71">
        <f t="shared" si="596"/>
        <v>1634.8652197989104</v>
      </c>
      <c r="CB391" s="56">
        <v>1</v>
      </c>
      <c r="CC391">
        <f>IFERROR(VLOOKUP(AO391,'Model Failure data- Lines'!$A$37:$E$41,5,FALSE),'Model Failure data- Lines'!$E$37)</f>
        <v>0.28349999999999997</v>
      </c>
      <c r="CD391" s="14">
        <f t="shared" si="597"/>
        <v>16994.065747618413</v>
      </c>
      <c r="CE391" s="34">
        <f t="shared" si="598"/>
        <v>17894.492766628369</v>
      </c>
      <c r="CF391" s="34">
        <f t="shared" si="599"/>
        <v>0.9496813332038575</v>
      </c>
      <c r="CG391" s="54">
        <f t="shared" si="600"/>
        <v>-900.42701900995598</v>
      </c>
      <c r="CH391" t="e">
        <f>IFERROR(VLOOKUP(AO391,'Model Failure data- Lines'!#REF!,3,FALSE),'Model Failure data- Lines'!#REF!)</f>
        <v>#REF!</v>
      </c>
      <c r="CI391" s="14" t="e">
        <f t="shared" si="601"/>
        <v>#REF!</v>
      </c>
      <c r="CJ391" s="34">
        <f t="shared" si="602"/>
        <v>24187.688529812804</v>
      </c>
      <c r="CK391" s="34" t="e">
        <f t="shared" si="603"/>
        <v>#REF!</v>
      </c>
      <c r="CL391" s="54" t="e">
        <f t="shared" si="604"/>
        <v>#REF!</v>
      </c>
      <c r="CM391" t="e">
        <f>IFERROR(VLOOKUP(AO391,'Model Failure data- Lines'!#REF!,4,FALSE),'Model Failure data- Lines'!#REF!)</f>
        <v>#REF!</v>
      </c>
      <c r="CN391" s="14" t="e">
        <f t="shared" si="605"/>
        <v>#REF!</v>
      </c>
      <c r="CO391" s="34">
        <f t="shared" si="606"/>
        <v>20693.416681353916</v>
      </c>
      <c r="CP391" s="34" t="e">
        <f t="shared" si="607"/>
        <v>#REF!</v>
      </c>
      <c r="CQ391" s="54" t="e">
        <f t="shared" si="608"/>
        <v>#REF!</v>
      </c>
      <c r="CR391" t="e">
        <f>IFERROR(VLOOKUP(AO391,'Model Failure data- Lines'!#REF!,5,FALSE),'Model Failure data- Lines'!#REF!)</f>
        <v>#REF!</v>
      </c>
      <c r="CS391" s="14" t="e">
        <f t="shared" si="609"/>
        <v>#REF!</v>
      </c>
      <c r="CT391" s="34">
        <f t="shared" si="610"/>
        <v>15146.345994204035</v>
      </c>
      <c r="CU391" s="34" t="e">
        <f t="shared" si="611"/>
        <v>#REF!</v>
      </c>
      <c r="CV391" s="54" t="e">
        <f t="shared" si="612"/>
        <v>#REF!</v>
      </c>
      <c r="CW391" t="s">
        <v>113</v>
      </c>
      <c r="CY391">
        <v>1</v>
      </c>
      <c r="CZ391">
        <f t="shared" si="613"/>
        <v>1634.8652197989099</v>
      </c>
      <c r="DA391" s="34">
        <f t="shared" si="614"/>
        <v>11166.154999999999</v>
      </c>
      <c r="DB391" s="34">
        <f t="shared" si="615"/>
        <v>626.85560266925745</v>
      </c>
      <c r="DC391" s="34">
        <f t="shared" si="616"/>
        <v>1597.6791933321974</v>
      </c>
      <c r="DD391" s="9">
        <f t="shared" si="617"/>
        <v>10736.687499999998</v>
      </c>
      <c r="DE391" s="59">
        <f t="shared" si="618"/>
        <v>0.46280019842233439</v>
      </c>
      <c r="DF391" s="59">
        <f t="shared" si="619"/>
        <v>2.5981091727410588E-2</v>
      </c>
      <c r="DG391" s="59">
        <f t="shared" si="620"/>
        <v>6.62185190595488E-2</v>
      </c>
      <c r="DH391" s="59">
        <f t="shared" si="621"/>
        <v>0.44500019079070613</v>
      </c>
      <c r="DI391" s="14">
        <f t="shared" si="622"/>
        <v>756.61594811670886</v>
      </c>
      <c r="DJ391" s="14">
        <f t="shared" si="623"/>
        <v>42.475583237548754</v>
      </c>
      <c r="DK391" s="14">
        <f t="shared" si="624"/>
        <v>108.25835371704756</v>
      </c>
      <c r="DL391" s="14">
        <f t="shared" si="625"/>
        <v>727.51533472760468</v>
      </c>
      <c r="DM391">
        <f t="shared" si="626"/>
        <v>-900.42701900995496</v>
      </c>
      <c r="DN391" s="34">
        <f t="shared" si="627"/>
        <v>7864.8569999999991</v>
      </c>
      <c r="DO391" s="34">
        <f t="shared" si="628"/>
        <v>441.52438101052041</v>
      </c>
      <c r="DP391" s="34">
        <f t="shared" si="629"/>
        <v>1125.3218666078956</v>
      </c>
      <c r="DQ391" s="9">
        <f t="shared" si="630"/>
        <v>7562.3624999999984</v>
      </c>
      <c r="DR391" s="59">
        <f t="shared" si="631"/>
        <v>0.46280019842233444</v>
      </c>
      <c r="DS391" s="59">
        <f t="shared" si="632"/>
        <v>2.5981091727410588E-2</v>
      </c>
      <c r="DT391" s="59">
        <f t="shared" si="633"/>
        <v>6.6218519059548814E-2</v>
      </c>
      <c r="DU391" s="59">
        <f t="shared" si="634"/>
        <v>0.44500019079070613</v>
      </c>
      <c r="DV391" s="14">
        <f t="shared" si="635"/>
        <v>-416.71780306263827</v>
      </c>
      <c r="DW391" s="14">
        <f t="shared" si="636"/>
        <v>-23.394076974736514</v>
      </c>
      <c r="DX391" s="14">
        <f t="shared" si="637"/>
        <v>-59.624943720043426</v>
      </c>
      <c r="DY391" s="14">
        <f t="shared" si="638"/>
        <v>-400.69019525253674</v>
      </c>
      <c r="DZ391" s="34" t="e">
        <f t="shared" si="639"/>
        <v>#REF!</v>
      </c>
      <c r="EA391" s="34" t="e">
        <f t="shared" si="640"/>
        <v>#REF!</v>
      </c>
      <c r="EB391" s="34" t="e">
        <f t="shared" si="641"/>
        <v>#REF!</v>
      </c>
      <c r="EC391" s="34" t="e">
        <f t="shared" si="642"/>
        <v>#REF!</v>
      </c>
      <c r="ED391" s="34" t="e">
        <f t="shared" si="643"/>
        <v>#REF!</v>
      </c>
      <c r="EE391" s="59" t="e">
        <f t="shared" si="644"/>
        <v>#REF!</v>
      </c>
      <c r="EF391" s="59" t="e">
        <f t="shared" si="645"/>
        <v>#REF!</v>
      </c>
      <c r="EG391" s="59" t="e">
        <f t="shared" si="646"/>
        <v>#REF!</v>
      </c>
      <c r="EH391" s="59" t="e">
        <f t="shared" si="647"/>
        <v>#REF!</v>
      </c>
      <c r="EI391" s="14" t="e">
        <f t="shared" si="648"/>
        <v>#REF!</v>
      </c>
      <c r="EJ391" s="14" t="e">
        <f t="shared" si="649"/>
        <v>#REF!</v>
      </c>
      <c r="EK391" s="14" t="e">
        <f t="shared" si="650"/>
        <v>#REF!</v>
      </c>
      <c r="EL391" s="14" t="e">
        <f t="shared" si="651"/>
        <v>#REF!</v>
      </c>
      <c r="EM391" t="e">
        <f t="shared" si="652"/>
        <v>#REF!</v>
      </c>
      <c r="EN391" s="34" t="e">
        <f t="shared" si="653"/>
        <v>#REF!</v>
      </c>
      <c r="EO391" s="34" t="e">
        <f t="shared" si="654"/>
        <v>#REF!</v>
      </c>
      <c r="EP391" s="34" t="e">
        <f t="shared" si="655"/>
        <v>#REF!</v>
      </c>
      <c r="EQ391" s="34" t="e">
        <f t="shared" si="656"/>
        <v>#REF!</v>
      </c>
      <c r="ER391" s="59" t="e">
        <f t="shared" si="657"/>
        <v>#REF!</v>
      </c>
      <c r="ES391" s="59" t="e">
        <f t="shared" si="658"/>
        <v>#REF!</v>
      </c>
      <c r="ET391" s="59" t="e">
        <f t="shared" si="659"/>
        <v>#REF!</v>
      </c>
      <c r="EU391" s="59" t="e">
        <f t="shared" si="660"/>
        <v>#REF!</v>
      </c>
      <c r="EV391" s="14" t="e">
        <f t="shared" si="661"/>
        <v>#REF!</v>
      </c>
      <c r="EW391" s="14" t="e">
        <f t="shared" si="662"/>
        <v>#REF!</v>
      </c>
      <c r="EX391" s="14" t="e">
        <f t="shared" si="663"/>
        <v>#REF!</v>
      </c>
      <c r="EY391" s="14" t="e">
        <f t="shared" si="664"/>
        <v>#REF!</v>
      </c>
    </row>
    <row r="392" spans="1:155" x14ac:dyDescent="0.2">
      <c r="A392" s="17">
        <v>30065757</v>
      </c>
      <c r="B392" t="s">
        <v>62</v>
      </c>
      <c r="C392" t="s">
        <v>1714</v>
      </c>
      <c r="D392" t="s">
        <v>1715</v>
      </c>
      <c r="E392" t="s">
        <v>611</v>
      </c>
      <c r="F392" t="s">
        <v>41</v>
      </c>
      <c r="G392" t="s">
        <v>42</v>
      </c>
      <c r="H392" t="s">
        <v>1716</v>
      </c>
      <c r="I392" t="s">
        <v>68</v>
      </c>
      <c r="J392" s="19" t="s">
        <v>69</v>
      </c>
      <c r="K392" t="s">
        <v>70</v>
      </c>
      <c r="L392">
        <v>1953</v>
      </c>
      <c r="M392">
        <f t="shared" si="574"/>
        <v>1953</v>
      </c>
      <c r="N392">
        <v>66</v>
      </c>
      <c r="O392" s="19">
        <f t="shared" si="575"/>
        <v>66</v>
      </c>
      <c r="P392" t="s">
        <v>54</v>
      </c>
      <c r="Q392" s="19" t="str">
        <f t="shared" si="576"/>
        <v>60-70</v>
      </c>
      <c r="R392" s="23">
        <v>303.60000000000002</v>
      </c>
      <c r="S392" s="15">
        <f t="shared" si="577"/>
        <v>0.30360000000000004</v>
      </c>
      <c r="T392">
        <v>30358285</v>
      </c>
      <c r="U392" t="s">
        <v>45</v>
      </c>
      <c r="V392" t="s">
        <v>46</v>
      </c>
      <c r="W392" t="s">
        <v>47</v>
      </c>
      <c r="X392" t="s">
        <v>48</v>
      </c>
      <c r="Y392" t="s">
        <v>208</v>
      </c>
      <c r="Z392" t="s">
        <v>1717</v>
      </c>
      <c r="AA392" t="s">
        <v>1718</v>
      </c>
      <c r="AB392" t="s">
        <v>612</v>
      </c>
      <c r="AC392">
        <v>1953</v>
      </c>
      <c r="AD392">
        <v>66</v>
      </c>
      <c r="AE392" t="str">
        <f t="shared" si="578"/>
        <v>&lt;70</v>
      </c>
      <c r="AF392">
        <v>-38.072426649999997</v>
      </c>
      <c r="AG392">
        <v>145.71564629</v>
      </c>
      <c r="AH392" t="s">
        <v>75</v>
      </c>
      <c r="AI392" t="s">
        <v>76</v>
      </c>
      <c r="AJ392" s="33" t="s">
        <v>82</v>
      </c>
      <c r="AL392">
        <v>1</v>
      </c>
      <c r="AM392" t="s">
        <v>86</v>
      </c>
      <c r="AN392">
        <v>220</v>
      </c>
      <c r="AO392" s="69">
        <v>4</v>
      </c>
      <c r="AP392">
        <v>2</v>
      </c>
      <c r="AQ392">
        <v>0</v>
      </c>
      <c r="AR392">
        <v>0</v>
      </c>
      <c r="AS392" s="82" t="str">
        <f t="shared" si="579"/>
        <v>Gw-0-0</v>
      </c>
      <c r="AT392" s="14">
        <f t="shared" si="580"/>
        <v>26000</v>
      </c>
      <c r="AU392" s="81">
        <f>VLOOKUP(C392,Bushfire_Vlookup!$F$2:$H$12575,3,FALSE)</f>
        <v>2994.8935230000002</v>
      </c>
      <c r="AV392" s="14">
        <f>VLOOKUP(AS392,Safety_collateral_Vlookup!$J$3:$L$20,2,FALSE)</f>
        <v>3720.1399252148244</v>
      </c>
      <c r="AW392" s="14">
        <f>VLOOKUP(AS392,Safety_collateral_Vlookup!$J$3:$L$20,3,FALSE)</f>
        <v>25000</v>
      </c>
      <c r="AX392" s="48">
        <f t="shared" si="581"/>
        <v>61581.940689245217</v>
      </c>
      <c r="AY392" s="49">
        <f t="shared" si="665"/>
        <v>23073.600000000002</v>
      </c>
      <c r="AZ392" s="14">
        <v>76000</v>
      </c>
      <c r="BA392" s="16">
        <f t="shared" si="582"/>
        <v>2.6689350898535649</v>
      </c>
      <c r="BB392" t="e">
        <f>IF(BA392&lt;=#REF!,#REF!,IF(BA392&lt;=#REF!,#REF!,IF(BA392&lt;=#REF!,#REF!,IF(BA392&lt;=#REF!,#REF!,#REF!))))</f>
        <v>#REF!</v>
      </c>
      <c r="BC392" s="51">
        <v>3</v>
      </c>
      <c r="BD392" s="21">
        <v>70</v>
      </c>
      <c r="BE392" s="21">
        <v>6.4399999999999999E-2</v>
      </c>
      <c r="BF392" s="26">
        <f t="shared" si="583"/>
        <v>1505.0030827399403</v>
      </c>
      <c r="BG392" s="21">
        <v>7</v>
      </c>
      <c r="BH392" s="21">
        <f t="shared" si="584"/>
        <v>54.6</v>
      </c>
      <c r="BI392" s="28">
        <f t="shared" si="585"/>
        <v>2.2519960070400004E-2</v>
      </c>
      <c r="BJ392" s="27">
        <f t="shared" si="586"/>
        <v>2.2519960070400004E-2</v>
      </c>
      <c r="BK392" s="28">
        <f t="shared" si="587"/>
        <v>0.3452594593589744</v>
      </c>
      <c r="BL392" s="35">
        <f t="shared" si="588"/>
        <v>0.92147508618703755</v>
      </c>
      <c r="BM392" s="21" t="str">
        <f t="shared" si="589"/>
        <v>Cr2</v>
      </c>
      <c r="BN392" s="51">
        <v>2</v>
      </c>
      <c r="BO392" s="21">
        <v>0</v>
      </c>
      <c r="BP392" s="50" t="s">
        <v>5497</v>
      </c>
      <c r="BQ392" s="14">
        <v>26000</v>
      </c>
      <c r="BR392">
        <f>IFERROR(VLOOKUP(AO392,'Model Failure data- Lines'!$A$37:$E$41,3,FALSE),'Model Failure data- Lines'!$C$37)</f>
        <v>0.45419999999999999</v>
      </c>
      <c r="BS392" s="14">
        <f t="shared" si="590"/>
        <v>27970.517461055177</v>
      </c>
      <c r="BT392" s="34">
        <f t="shared" si="572"/>
        <v>20580.507246350084</v>
      </c>
      <c r="BU392" s="34">
        <f t="shared" si="591"/>
        <v>1.3590781376885499</v>
      </c>
      <c r="BV392" s="54">
        <f t="shared" si="592"/>
        <v>7390.0102147050929</v>
      </c>
      <c r="BW392">
        <f>IFERROR(VLOOKUP(AO392,'Model Failure data- Lines'!$A$37:$E$41,4,FALSE),'Model Failure data- Lines'!$D$37)</f>
        <v>0.40249999999999997</v>
      </c>
      <c r="BX392" s="14">
        <f t="shared" si="593"/>
        <v>24786.731127421197</v>
      </c>
      <c r="BY392" s="34">
        <f t="shared" si="594"/>
        <v>18356.792113804015</v>
      </c>
      <c r="BZ392" s="71">
        <f t="shared" si="595"/>
        <v>1.350275743918349</v>
      </c>
      <c r="CA392" s="71">
        <f t="shared" si="596"/>
        <v>6429.9390136171824</v>
      </c>
      <c r="CB392" s="56">
        <v>1</v>
      </c>
      <c r="CC392">
        <f>IFERROR(VLOOKUP(AO392,'Model Failure data- Lines'!$A$37:$E$41,5,FALSE),'Model Failure data- Lines'!$E$37)</f>
        <v>0.28349999999999997</v>
      </c>
      <c r="CD392" s="14">
        <f t="shared" si="597"/>
        <v>17458.480185401018</v>
      </c>
      <c r="CE392" s="34">
        <f t="shared" si="598"/>
        <v>14604.215064377348</v>
      </c>
      <c r="CF392" s="34">
        <f t="shared" si="599"/>
        <v>1.1954411865644052</v>
      </c>
      <c r="CG392" s="54">
        <f t="shared" si="600"/>
        <v>2854.2651210236709</v>
      </c>
      <c r="CH392" t="e">
        <f>IFERROR(VLOOKUP(AO392,'Model Failure data- Lines'!#REF!,3,FALSE),'Model Failure data- Lines'!#REF!)</f>
        <v>#REF!</v>
      </c>
      <c r="CI392" s="14" t="e">
        <f t="shared" si="601"/>
        <v>#REF!</v>
      </c>
      <c r="CJ392" s="34">
        <f t="shared" si="602"/>
        <v>19740.274832395611</v>
      </c>
      <c r="CK392" s="34" t="e">
        <f t="shared" si="603"/>
        <v>#REF!</v>
      </c>
      <c r="CL392" s="54" t="e">
        <f t="shared" si="604"/>
        <v>#REF!</v>
      </c>
      <c r="CM392" t="e">
        <f>IFERROR(VLOOKUP(AO392,'Model Failure data- Lines'!#REF!,4,FALSE),'Model Failure data- Lines'!#REF!)</f>
        <v>#REF!</v>
      </c>
      <c r="CN392" s="14" t="e">
        <f t="shared" si="605"/>
        <v>#REF!</v>
      </c>
      <c r="CO392" s="34">
        <f t="shared" si="606"/>
        <v>16888.49813026626</v>
      </c>
      <c r="CP392" s="34" t="e">
        <f t="shared" si="607"/>
        <v>#REF!</v>
      </c>
      <c r="CQ392" s="54" t="e">
        <f t="shared" si="608"/>
        <v>#REF!</v>
      </c>
      <c r="CR392" t="e">
        <f>IFERROR(VLOOKUP(AO392,'Model Failure data- Lines'!#REF!,5,FALSE),'Model Failure data- Lines'!#REF!)</f>
        <v>#REF!</v>
      </c>
      <c r="CS392" s="14" t="e">
        <f t="shared" si="609"/>
        <v>#REF!</v>
      </c>
      <c r="CT392" s="34">
        <f t="shared" si="610"/>
        <v>12361.372698495552</v>
      </c>
      <c r="CU392" s="34" t="e">
        <f t="shared" si="611"/>
        <v>#REF!</v>
      </c>
      <c r="CV392" s="54" t="e">
        <f t="shared" si="612"/>
        <v>#REF!</v>
      </c>
      <c r="CW392" t="s">
        <v>612</v>
      </c>
      <c r="CY392">
        <v>1</v>
      </c>
      <c r="CZ392">
        <f t="shared" si="613"/>
        <v>6429.9390136171842</v>
      </c>
      <c r="DA392" s="34">
        <f t="shared" si="614"/>
        <v>11166.154999999999</v>
      </c>
      <c r="DB392" s="34">
        <f t="shared" si="615"/>
        <v>1286.2094340890023</v>
      </c>
      <c r="DC392" s="34">
        <f t="shared" si="616"/>
        <v>1597.6791933321974</v>
      </c>
      <c r="DD392" s="9">
        <f t="shared" si="617"/>
        <v>10736.687499999998</v>
      </c>
      <c r="DE392" s="59">
        <f t="shared" si="618"/>
        <v>0.45048921306315559</v>
      </c>
      <c r="DF392" s="59">
        <f t="shared" si="619"/>
        <v>5.1891047168623528E-2</v>
      </c>
      <c r="DG392" s="59">
        <f t="shared" si="620"/>
        <v>6.4457034899802035E-2</v>
      </c>
      <c r="DH392" s="59">
        <f t="shared" si="621"/>
        <v>0.43316270486841885</v>
      </c>
      <c r="DI392" s="14">
        <f t="shared" si="622"/>
        <v>2896.6181662884878</v>
      </c>
      <c r="DJ392" s="14">
        <f t="shared" si="623"/>
        <v>333.65626864698191</v>
      </c>
      <c r="DK392" s="14">
        <f t="shared" si="624"/>
        <v>414.45480340432147</v>
      </c>
      <c r="DL392" s="14">
        <f t="shared" si="625"/>
        <v>2785.2097752773921</v>
      </c>
      <c r="DM392">
        <f t="shared" si="626"/>
        <v>2854.2651210236704</v>
      </c>
      <c r="DN392" s="34">
        <f t="shared" si="627"/>
        <v>7864.8569999999991</v>
      </c>
      <c r="DO392" s="34">
        <f t="shared" si="628"/>
        <v>905.93881879312335</v>
      </c>
      <c r="DP392" s="34">
        <f t="shared" si="629"/>
        <v>1125.3218666078956</v>
      </c>
      <c r="DQ392" s="9">
        <f t="shared" si="630"/>
        <v>7562.3624999999984</v>
      </c>
      <c r="DR392" s="59">
        <f t="shared" si="631"/>
        <v>0.45048921306315559</v>
      </c>
      <c r="DS392" s="59">
        <f t="shared" si="632"/>
        <v>5.1891047168623521E-2</v>
      </c>
      <c r="DT392" s="59">
        <f t="shared" si="633"/>
        <v>6.4457034899802021E-2</v>
      </c>
      <c r="DU392" s="59">
        <f t="shared" si="634"/>
        <v>0.43316270486841879</v>
      </c>
      <c r="DV392" s="14">
        <f t="shared" si="635"/>
        <v>1285.8156482435659</v>
      </c>
      <c r="DW392" s="14">
        <f t="shared" si="636"/>
        <v>148.11080602679621</v>
      </c>
      <c r="DX392" s="14">
        <f t="shared" si="637"/>
        <v>183.97746651911038</v>
      </c>
      <c r="DY392" s="14">
        <f t="shared" si="638"/>
        <v>1236.3612002341977</v>
      </c>
      <c r="DZ392" s="34" t="e">
        <f t="shared" si="639"/>
        <v>#REF!</v>
      </c>
      <c r="EA392" s="34" t="e">
        <f t="shared" si="640"/>
        <v>#REF!</v>
      </c>
      <c r="EB392" s="34" t="e">
        <f t="shared" si="641"/>
        <v>#REF!</v>
      </c>
      <c r="EC392" s="34" t="e">
        <f t="shared" si="642"/>
        <v>#REF!</v>
      </c>
      <c r="ED392" s="34" t="e">
        <f t="shared" si="643"/>
        <v>#REF!</v>
      </c>
      <c r="EE392" s="59" t="e">
        <f t="shared" si="644"/>
        <v>#REF!</v>
      </c>
      <c r="EF392" s="59" t="e">
        <f t="shared" si="645"/>
        <v>#REF!</v>
      </c>
      <c r="EG392" s="59" t="e">
        <f t="shared" si="646"/>
        <v>#REF!</v>
      </c>
      <c r="EH392" s="59" t="e">
        <f t="shared" si="647"/>
        <v>#REF!</v>
      </c>
      <c r="EI392" s="14" t="e">
        <f t="shared" si="648"/>
        <v>#REF!</v>
      </c>
      <c r="EJ392" s="14" t="e">
        <f t="shared" si="649"/>
        <v>#REF!</v>
      </c>
      <c r="EK392" s="14" t="e">
        <f t="shared" si="650"/>
        <v>#REF!</v>
      </c>
      <c r="EL392" s="14" t="e">
        <f t="shared" si="651"/>
        <v>#REF!</v>
      </c>
      <c r="EM392" t="e">
        <f t="shared" si="652"/>
        <v>#REF!</v>
      </c>
      <c r="EN392" s="34" t="e">
        <f t="shared" si="653"/>
        <v>#REF!</v>
      </c>
      <c r="EO392" s="34" t="e">
        <f t="shared" si="654"/>
        <v>#REF!</v>
      </c>
      <c r="EP392" s="34" t="e">
        <f t="shared" si="655"/>
        <v>#REF!</v>
      </c>
      <c r="EQ392" s="34" t="e">
        <f t="shared" si="656"/>
        <v>#REF!</v>
      </c>
      <c r="ER392" s="59" t="e">
        <f t="shared" si="657"/>
        <v>#REF!</v>
      </c>
      <c r="ES392" s="59" t="e">
        <f t="shared" si="658"/>
        <v>#REF!</v>
      </c>
      <c r="ET392" s="59" t="e">
        <f t="shared" si="659"/>
        <v>#REF!</v>
      </c>
      <c r="EU392" s="59" t="e">
        <f t="shared" si="660"/>
        <v>#REF!</v>
      </c>
      <c r="EV392" s="14" t="e">
        <f t="shared" si="661"/>
        <v>#REF!</v>
      </c>
      <c r="EW392" s="14" t="e">
        <f t="shared" si="662"/>
        <v>#REF!</v>
      </c>
      <c r="EX392" s="14" t="e">
        <f t="shared" si="663"/>
        <v>#REF!</v>
      </c>
      <c r="EY392" s="14" t="e">
        <f t="shared" si="664"/>
        <v>#REF!</v>
      </c>
    </row>
    <row r="393" spans="1:155" x14ac:dyDescent="0.2">
      <c r="A393" s="17">
        <v>30387058</v>
      </c>
      <c r="B393" t="s">
        <v>62</v>
      </c>
      <c r="C393" t="s">
        <v>5134</v>
      </c>
      <c r="D393" t="s">
        <v>5135</v>
      </c>
      <c r="E393" t="s">
        <v>3842</v>
      </c>
      <c r="F393" t="s">
        <v>41</v>
      </c>
      <c r="G393" t="s">
        <v>42</v>
      </c>
      <c r="H393" t="s">
        <v>5136</v>
      </c>
      <c r="I393" t="s">
        <v>68</v>
      </c>
      <c r="J393" s="19" t="s">
        <v>69</v>
      </c>
      <c r="K393" t="s">
        <v>70</v>
      </c>
      <c r="L393">
        <v>1953</v>
      </c>
      <c r="M393">
        <f t="shared" si="574"/>
        <v>1953</v>
      </c>
      <c r="N393">
        <v>66</v>
      </c>
      <c r="O393" s="19">
        <f t="shared" si="575"/>
        <v>66</v>
      </c>
      <c r="P393" t="s">
        <v>54</v>
      </c>
      <c r="Q393" s="19" t="str">
        <f t="shared" si="576"/>
        <v>60-70</v>
      </c>
      <c r="R393" s="23">
        <v>350.5</v>
      </c>
      <c r="S393" s="15">
        <f t="shared" si="577"/>
        <v>0.35049999999999998</v>
      </c>
      <c r="T393">
        <v>30209416</v>
      </c>
      <c r="U393" t="s">
        <v>45</v>
      </c>
      <c r="V393" t="s">
        <v>46</v>
      </c>
      <c r="W393" t="s">
        <v>47</v>
      </c>
      <c r="X393" t="s">
        <v>48</v>
      </c>
      <c r="Y393" t="s">
        <v>208</v>
      </c>
      <c r="Z393" t="s">
        <v>5137</v>
      </c>
      <c r="AA393" t="s">
        <v>5138</v>
      </c>
      <c r="AB393" t="s">
        <v>637</v>
      </c>
      <c r="AC393">
        <v>1953</v>
      </c>
      <c r="AD393">
        <v>66</v>
      </c>
      <c r="AE393" t="str">
        <f t="shared" si="578"/>
        <v>&lt;70</v>
      </c>
      <c r="AF393">
        <v>-38.072161620000003</v>
      </c>
      <c r="AG393">
        <v>145.71218105</v>
      </c>
      <c r="AH393" t="s">
        <v>75</v>
      </c>
      <c r="AI393" t="s">
        <v>76</v>
      </c>
      <c r="AJ393" s="33" t="s">
        <v>82</v>
      </c>
      <c r="AL393">
        <v>1</v>
      </c>
      <c r="AM393" t="s">
        <v>86</v>
      </c>
      <c r="AN393">
        <v>220</v>
      </c>
      <c r="AO393" s="69">
        <v>4</v>
      </c>
      <c r="AP393">
        <v>2</v>
      </c>
      <c r="AQ393">
        <v>0</v>
      </c>
      <c r="AR393">
        <v>0</v>
      </c>
      <c r="AS393" s="82" t="str">
        <f t="shared" si="579"/>
        <v>Gw-0-0</v>
      </c>
      <c r="AT393" s="14">
        <f t="shared" si="580"/>
        <v>26000</v>
      </c>
      <c r="AU393" s="81">
        <f>VLOOKUP(C393,Bushfire_Vlookup!$F$2:$H$12575,3,FALSE)</f>
        <v>2818.2172289999999</v>
      </c>
      <c r="AV393" s="14">
        <f>VLOOKUP(AS393,Safety_collateral_Vlookup!$J$3:$L$20,2,FALSE)</f>
        <v>3720.1399252148244</v>
      </c>
      <c r="AW393" s="14">
        <f>VLOOKUP(AS393,Safety_collateral_Vlookup!$J$3:$L$20,3,FALSE)</f>
        <v>25000</v>
      </c>
      <c r="AX393" s="48">
        <f t="shared" si="581"/>
        <v>61393.42708354722</v>
      </c>
      <c r="AY393" s="49">
        <f t="shared" si="665"/>
        <v>26638</v>
      </c>
      <c r="AZ393" s="14">
        <v>76000</v>
      </c>
      <c r="BA393" s="16">
        <f t="shared" si="582"/>
        <v>2.3047311015672056</v>
      </c>
      <c r="BB393" t="e">
        <f>IF(BA393&lt;=#REF!,#REF!,IF(BA393&lt;=#REF!,#REF!,IF(BA393&lt;=#REF!,#REF!,IF(BA393&lt;=#REF!,#REF!,#REF!))))</f>
        <v>#REF!</v>
      </c>
      <c r="BC393" s="51">
        <v>3</v>
      </c>
      <c r="BD393" s="21">
        <v>70</v>
      </c>
      <c r="BE393" s="21">
        <v>6.4399999999999999E-2</v>
      </c>
      <c r="BF393" s="26">
        <f t="shared" si="583"/>
        <v>1737.495324441202</v>
      </c>
      <c r="BG393" s="21">
        <v>7</v>
      </c>
      <c r="BH393" s="21">
        <f t="shared" si="584"/>
        <v>54.6</v>
      </c>
      <c r="BI393" s="28">
        <f t="shared" si="585"/>
        <v>2.2519960070400004E-2</v>
      </c>
      <c r="BJ393" s="27">
        <f t="shared" si="586"/>
        <v>2.2519960070400004E-2</v>
      </c>
      <c r="BK393" s="28">
        <f t="shared" si="587"/>
        <v>0.34525945935897445</v>
      </c>
      <c r="BL393" s="35">
        <f t="shared" si="588"/>
        <v>0.79573021409490707</v>
      </c>
      <c r="BM393" s="21" t="str">
        <f t="shared" si="589"/>
        <v>Cr2</v>
      </c>
      <c r="BN393" s="51">
        <v>2</v>
      </c>
      <c r="BO393" s="21">
        <v>0</v>
      </c>
      <c r="BP393" s="50" t="s">
        <v>5497</v>
      </c>
      <c r="BQ393" s="14">
        <v>26000</v>
      </c>
      <c r="BR393">
        <f>IFERROR(VLOOKUP(AO393,'Model Failure data- Lines'!$A$37:$E$41,3,FALSE),'Model Failure data- Lines'!$C$37)</f>
        <v>0.45419999999999999</v>
      </c>
      <c r="BS393" s="14">
        <f t="shared" si="590"/>
        <v>27884.894581347147</v>
      </c>
      <c r="BT393" s="34">
        <f t="shared" si="572"/>
        <v>23759.775328872543</v>
      </c>
      <c r="BU393" s="34">
        <f t="shared" si="591"/>
        <v>1.1736177718592236</v>
      </c>
      <c r="BV393" s="54">
        <f t="shared" si="592"/>
        <v>4125.1192524746039</v>
      </c>
      <c r="BW393">
        <f>IFERROR(VLOOKUP(AO393,'Model Failure data- Lines'!$A$37:$E$41,4,FALSE),'Model Failure data- Lines'!$D$37)</f>
        <v>0.40249999999999997</v>
      </c>
      <c r="BX393" s="14">
        <f t="shared" si="593"/>
        <v>24710.854401127755</v>
      </c>
      <c r="BY393" s="34">
        <f t="shared" si="594"/>
        <v>21192.541620185464</v>
      </c>
      <c r="BZ393" s="71">
        <f t="shared" si="595"/>
        <v>1.1660165563903468</v>
      </c>
      <c r="CA393" s="71">
        <f t="shared" si="596"/>
        <v>3518.3127809422913</v>
      </c>
      <c r="CB393" s="56">
        <v>1</v>
      </c>
      <c r="CC393">
        <f>IFERROR(VLOOKUP(AO393,'Model Failure data- Lines'!$A$37:$E$41,5,FALSE),'Model Failure data- Lines'!$E$37)</f>
        <v>0.28349999999999997</v>
      </c>
      <c r="CD393" s="14">
        <f t="shared" si="597"/>
        <v>17405.036578185634</v>
      </c>
      <c r="CE393" s="34">
        <f t="shared" si="598"/>
        <v>16860.268050277533</v>
      </c>
      <c r="CF393" s="34">
        <f t="shared" si="599"/>
        <v>1.0323107868916197</v>
      </c>
      <c r="CG393" s="54">
        <f t="shared" si="600"/>
        <v>544.76852790810153</v>
      </c>
      <c r="CH393" t="e">
        <f>IFERROR(VLOOKUP(AO393,'Model Failure data- Lines'!#REF!,3,FALSE),'Model Failure data- Lines'!#REF!)</f>
        <v>#REF!</v>
      </c>
      <c r="CI393" s="14" t="e">
        <f t="shared" si="601"/>
        <v>#REF!</v>
      </c>
      <c r="CJ393" s="34">
        <f t="shared" si="602"/>
        <v>22789.74416585857</v>
      </c>
      <c r="CK393" s="34" t="e">
        <f t="shared" si="603"/>
        <v>#REF!</v>
      </c>
      <c r="CL393" s="54" t="e">
        <f t="shared" si="604"/>
        <v>#REF!</v>
      </c>
      <c r="CM393" t="e">
        <f>IFERROR(VLOOKUP(AO393,'Model Failure data- Lines'!#REF!,4,FALSE),'Model Failure data- Lines'!#REF!)</f>
        <v>#REF!</v>
      </c>
      <c r="CN393" s="14" t="e">
        <f t="shared" si="605"/>
        <v>#REF!</v>
      </c>
      <c r="CO393" s="34">
        <f t="shared" si="606"/>
        <v>19497.426201114373</v>
      </c>
      <c r="CP393" s="34" t="e">
        <f t="shared" si="607"/>
        <v>#REF!</v>
      </c>
      <c r="CQ393" s="54" t="e">
        <f t="shared" si="608"/>
        <v>#REF!</v>
      </c>
      <c r="CR393" t="e">
        <f>IFERROR(VLOOKUP(AO393,'Model Failure data- Lines'!#REF!,5,FALSE),'Model Failure data- Lines'!#REF!)</f>
        <v>#REF!</v>
      </c>
      <c r="CS393" s="14" t="e">
        <f t="shared" si="609"/>
        <v>#REF!</v>
      </c>
      <c r="CT393" s="34">
        <f t="shared" si="610"/>
        <v>14270.95234131321</v>
      </c>
      <c r="CU393" s="34" t="e">
        <f t="shared" si="611"/>
        <v>#REF!</v>
      </c>
      <c r="CV393" s="54" t="e">
        <f t="shared" si="612"/>
        <v>#REF!</v>
      </c>
      <c r="CW393" t="s">
        <v>637</v>
      </c>
      <c r="CY393">
        <v>1</v>
      </c>
      <c r="CZ393">
        <f t="shared" si="613"/>
        <v>3518.3127809422922</v>
      </c>
      <c r="DA393" s="34">
        <f t="shared" si="614"/>
        <v>11166.154999999999</v>
      </c>
      <c r="DB393" s="34">
        <f t="shared" si="615"/>
        <v>1210.3327077955573</v>
      </c>
      <c r="DC393" s="34">
        <f t="shared" si="616"/>
        <v>1597.6791933321974</v>
      </c>
      <c r="DD393" s="9">
        <f t="shared" si="617"/>
        <v>10736.687499999998</v>
      </c>
      <c r="DE393" s="59">
        <f t="shared" si="618"/>
        <v>0.45187247752511533</v>
      </c>
      <c r="DF393" s="59">
        <f t="shared" si="619"/>
        <v>4.8979800056622891E-2</v>
      </c>
      <c r="DG393" s="59">
        <f t="shared" si="620"/>
        <v>6.4654955567189226E-2</v>
      </c>
      <c r="DH393" s="59">
        <f t="shared" si="621"/>
        <v>0.43449276685107241</v>
      </c>
      <c r="DI393" s="14">
        <f t="shared" si="622"/>
        <v>1589.8287130326721</v>
      </c>
      <c r="DJ393" s="14">
        <f t="shared" si="623"/>
        <v>172.32625654721434</v>
      </c>
      <c r="DK393" s="14">
        <f t="shared" si="624"/>
        <v>227.47635652329791</v>
      </c>
      <c r="DL393" s="14">
        <f t="shared" si="625"/>
        <v>1528.6814548391076</v>
      </c>
      <c r="DM393">
        <f t="shared" si="626"/>
        <v>544.76852790810176</v>
      </c>
      <c r="DN393" s="34">
        <f t="shared" si="627"/>
        <v>7864.8569999999991</v>
      </c>
      <c r="DO393" s="34">
        <f t="shared" si="628"/>
        <v>852.49521157774029</v>
      </c>
      <c r="DP393" s="34">
        <f t="shared" si="629"/>
        <v>1125.3218666078956</v>
      </c>
      <c r="DQ393" s="9">
        <f t="shared" si="630"/>
        <v>7562.3624999999984</v>
      </c>
      <c r="DR393" s="59">
        <f t="shared" si="631"/>
        <v>0.45187247752511539</v>
      </c>
      <c r="DS393" s="59">
        <f t="shared" si="632"/>
        <v>4.8979800056622898E-2</v>
      </c>
      <c r="DT393" s="59">
        <f t="shared" si="633"/>
        <v>6.465495556718924E-2</v>
      </c>
      <c r="DU393" s="59">
        <f t="shared" si="634"/>
        <v>0.43449276685107241</v>
      </c>
      <c r="DV393" s="14">
        <f t="shared" si="635"/>
        <v>246.16590438354393</v>
      </c>
      <c r="DW393" s="14">
        <f t="shared" si="636"/>
        <v>26.682653574079616</v>
      </c>
      <c r="DX393" s="14">
        <f t="shared" si="637"/>
        <v>35.221984966301406</v>
      </c>
      <c r="DY393" s="14">
        <f t="shared" si="638"/>
        <v>236.6979849841768</v>
      </c>
      <c r="DZ393" s="34" t="e">
        <f t="shared" si="639"/>
        <v>#REF!</v>
      </c>
      <c r="EA393" s="34" t="e">
        <f t="shared" si="640"/>
        <v>#REF!</v>
      </c>
      <c r="EB393" s="34" t="e">
        <f t="shared" si="641"/>
        <v>#REF!</v>
      </c>
      <c r="EC393" s="34" t="e">
        <f t="shared" si="642"/>
        <v>#REF!</v>
      </c>
      <c r="ED393" s="34" t="e">
        <f t="shared" si="643"/>
        <v>#REF!</v>
      </c>
      <c r="EE393" s="59" t="e">
        <f t="shared" si="644"/>
        <v>#REF!</v>
      </c>
      <c r="EF393" s="59" t="e">
        <f t="shared" si="645"/>
        <v>#REF!</v>
      </c>
      <c r="EG393" s="59" t="e">
        <f t="shared" si="646"/>
        <v>#REF!</v>
      </c>
      <c r="EH393" s="59" t="e">
        <f t="shared" si="647"/>
        <v>#REF!</v>
      </c>
      <c r="EI393" s="14" t="e">
        <f t="shared" si="648"/>
        <v>#REF!</v>
      </c>
      <c r="EJ393" s="14" t="e">
        <f t="shared" si="649"/>
        <v>#REF!</v>
      </c>
      <c r="EK393" s="14" t="e">
        <f t="shared" si="650"/>
        <v>#REF!</v>
      </c>
      <c r="EL393" s="14" t="e">
        <f t="shared" si="651"/>
        <v>#REF!</v>
      </c>
      <c r="EM393" t="e">
        <f t="shared" si="652"/>
        <v>#REF!</v>
      </c>
      <c r="EN393" s="34" t="e">
        <f t="shared" si="653"/>
        <v>#REF!</v>
      </c>
      <c r="EO393" s="34" t="e">
        <f t="shared" si="654"/>
        <v>#REF!</v>
      </c>
      <c r="EP393" s="34" t="e">
        <f t="shared" si="655"/>
        <v>#REF!</v>
      </c>
      <c r="EQ393" s="34" t="e">
        <f t="shared" si="656"/>
        <v>#REF!</v>
      </c>
      <c r="ER393" s="59" t="e">
        <f t="shared" si="657"/>
        <v>#REF!</v>
      </c>
      <c r="ES393" s="59" t="e">
        <f t="shared" si="658"/>
        <v>#REF!</v>
      </c>
      <c r="ET393" s="59" t="e">
        <f t="shared" si="659"/>
        <v>#REF!</v>
      </c>
      <c r="EU393" s="59" t="e">
        <f t="shared" si="660"/>
        <v>#REF!</v>
      </c>
      <c r="EV393" s="14" t="e">
        <f t="shared" si="661"/>
        <v>#REF!</v>
      </c>
      <c r="EW393" s="14" t="e">
        <f t="shared" si="662"/>
        <v>#REF!</v>
      </c>
      <c r="EX393" s="14" t="e">
        <f t="shared" si="663"/>
        <v>#REF!</v>
      </c>
      <c r="EY393" s="14" t="e">
        <f t="shared" si="664"/>
        <v>#REF!</v>
      </c>
    </row>
    <row r="394" spans="1:155" x14ac:dyDescent="0.2">
      <c r="A394" s="17">
        <v>30108900</v>
      </c>
      <c r="B394" t="s">
        <v>62</v>
      </c>
      <c r="C394" t="s">
        <v>2427</v>
      </c>
      <c r="D394" t="s">
        <v>2428</v>
      </c>
      <c r="E394" t="s">
        <v>1811</v>
      </c>
      <c r="F394" t="s">
        <v>41</v>
      </c>
      <c r="G394" t="s">
        <v>42</v>
      </c>
      <c r="H394" t="s">
        <v>2429</v>
      </c>
      <c r="I394" t="s">
        <v>68</v>
      </c>
      <c r="J394" s="19" t="s">
        <v>69</v>
      </c>
      <c r="K394" t="s">
        <v>70</v>
      </c>
      <c r="L394">
        <v>1953</v>
      </c>
      <c r="M394">
        <f t="shared" si="574"/>
        <v>1953</v>
      </c>
      <c r="N394">
        <v>66</v>
      </c>
      <c r="O394" s="19">
        <f t="shared" si="575"/>
        <v>66</v>
      </c>
      <c r="P394" t="s">
        <v>54</v>
      </c>
      <c r="Q394" s="19" t="str">
        <f t="shared" si="576"/>
        <v>60-70</v>
      </c>
      <c r="R394" s="23">
        <v>393.2</v>
      </c>
      <c r="S394" s="15">
        <f t="shared" si="577"/>
        <v>0.39319999999999999</v>
      </c>
      <c r="T394">
        <v>30367728</v>
      </c>
      <c r="U394" t="s">
        <v>45</v>
      </c>
      <c r="V394" t="s">
        <v>46</v>
      </c>
      <c r="W394" t="s">
        <v>47</v>
      </c>
      <c r="X394" t="s">
        <v>48</v>
      </c>
      <c r="Y394" t="s">
        <v>208</v>
      </c>
      <c r="Z394" t="s">
        <v>2430</v>
      </c>
      <c r="AA394" t="s">
        <v>2431</v>
      </c>
      <c r="AB394" t="s">
        <v>364</v>
      </c>
      <c r="AC394">
        <v>1953</v>
      </c>
      <c r="AD394">
        <v>66</v>
      </c>
      <c r="AE394" t="str">
        <f t="shared" si="578"/>
        <v>&lt;70</v>
      </c>
      <c r="AF394">
        <v>-38.07185046</v>
      </c>
      <c r="AG394">
        <v>145.70821853000001</v>
      </c>
      <c r="AH394" t="s">
        <v>75</v>
      </c>
      <c r="AI394" t="s">
        <v>76</v>
      </c>
      <c r="AJ394" s="33" t="s">
        <v>82</v>
      </c>
      <c r="AL394">
        <v>1</v>
      </c>
      <c r="AM394" t="s">
        <v>86</v>
      </c>
      <c r="AN394">
        <v>220</v>
      </c>
      <c r="AO394" s="69">
        <v>4</v>
      </c>
      <c r="AP394">
        <v>2</v>
      </c>
      <c r="AQ394">
        <v>0</v>
      </c>
      <c r="AR394">
        <v>0</v>
      </c>
      <c r="AS394" s="82" t="str">
        <f t="shared" si="579"/>
        <v>Gw-0-0</v>
      </c>
      <c r="AT394" s="14">
        <f t="shared" si="580"/>
        <v>26000</v>
      </c>
      <c r="AU394" s="81">
        <f>VLOOKUP(C394,Bushfire_Vlookup!$F$2:$H$12575,3,FALSE)</f>
        <v>2709.4204</v>
      </c>
      <c r="AV394" s="14">
        <f>VLOOKUP(AS394,Safety_collateral_Vlookup!$J$3:$L$20,2,FALSE)</f>
        <v>3720.1399252148244</v>
      </c>
      <c r="AW394" s="14">
        <f>VLOOKUP(AS394,Safety_collateral_Vlookup!$J$3:$L$20,3,FALSE)</f>
        <v>25000</v>
      </c>
      <c r="AX394" s="48">
        <f t="shared" si="581"/>
        <v>61277.340867004219</v>
      </c>
      <c r="AY394" s="49">
        <f t="shared" si="665"/>
        <v>29883.200000000001</v>
      </c>
      <c r="AZ394" s="14">
        <v>76000</v>
      </c>
      <c r="BA394" s="16">
        <f t="shared" si="582"/>
        <v>2.0505615485290805</v>
      </c>
      <c r="BB394" t="e">
        <f>IF(BA394&lt;=#REF!,#REF!,IF(BA394&lt;=#REF!,#REF!,IF(BA394&lt;=#REF!,#REF!,IF(BA394&lt;=#REF!,#REF!,#REF!))))</f>
        <v>#REF!</v>
      </c>
      <c r="BC394" s="51">
        <v>3</v>
      </c>
      <c r="BD394" s="21">
        <v>70</v>
      </c>
      <c r="BE394" s="21">
        <v>6.4399999999999999E-2</v>
      </c>
      <c r="BF394" s="26">
        <f t="shared" si="583"/>
        <v>1949.1673653930975</v>
      </c>
      <c r="BG394" s="21">
        <v>7</v>
      </c>
      <c r="BH394" s="21">
        <f t="shared" si="584"/>
        <v>54.6</v>
      </c>
      <c r="BI394" s="28">
        <f t="shared" si="585"/>
        <v>2.2519960070400004E-2</v>
      </c>
      <c r="BJ394" s="27">
        <f t="shared" si="586"/>
        <v>2.2519960070400004E-2</v>
      </c>
      <c r="BK394" s="28">
        <f t="shared" si="587"/>
        <v>0.34525945935897445</v>
      </c>
      <c r="BL394" s="35">
        <f t="shared" si="588"/>
        <v>0.70797577162745173</v>
      </c>
      <c r="BM394" s="21" t="str">
        <f t="shared" si="589"/>
        <v>Cr2</v>
      </c>
      <c r="BN394" s="51">
        <v>2</v>
      </c>
      <c r="BO394" s="21">
        <v>0</v>
      </c>
      <c r="BP394" s="50" t="s">
        <v>5497</v>
      </c>
      <c r="BQ394" s="14">
        <v>26000</v>
      </c>
      <c r="BR394">
        <f>IFERROR(VLOOKUP(AO394,'Model Failure data- Lines'!$A$37:$E$41,3,FALSE),'Model Failure data- Lines'!$C$37)</f>
        <v>0.45419999999999999</v>
      </c>
      <c r="BS394" s="14">
        <f t="shared" si="590"/>
        <v>27832.168221793316</v>
      </c>
      <c r="BT394" s="34">
        <f t="shared" si="572"/>
        <v>26654.332836840753</v>
      </c>
      <c r="BU394" s="34">
        <f t="shared" si="591"/>
        <v>1.044189265293656</v>
      </c>
      <c r="BV394" s="54">
        <f t="shared" si="592"/>
        <v>1177.8353849525629</v>
      </c>
      <c r="BW394">
        <f>IFERROR(VLOOKUP(AO394,'Model Failure data- Lines'!$A$37:$E$41,4,FALSE),'Model Failure data- Lines'!$D$37)</f>
        <v>0.40249999999999997</v>
      </c>
      <c r="BX394" s="14">
        <f t="shared" si="593"/>
        <v>24664.129698969195</v>
      </c>
      <c r="BY394" s="34">
        <f t="shared" si="594"/>
        <v>23774.34340957753</v>
      </c>
      <c r="BZ394" s="71">
        <f t="shared" si="595"/>
        <v>1.0374263244230422</v>
      </c>
      <c r="CA394" s="71">
        <f t="shared" si="596"/>
        <v>889.78628939166447</v>
      </c>
      <c r="CB394" s="56">
        <v>1</v>
      </c>
      <c r="CC394">
        <f>IFERROR(VLOOKUP(AO394,'Model Failure data- Lines'!$A$37:$E$41,5,FALSE),'Model Failure data- Lines'!$E$37)</f>
        <v>0.28349999999999997</v>
      </c>
      <c r="CD394" s="14">
        <f t="shared" si="597"/>
        <v>17372.126135795694</v>
      </c>
      <c r="CE394" s="34">
        <f t="shared" si="598"/>
        <v>18914.286440425469</v>
      </c>
      <c r="CF394" s="34">
        <f t="shared" si="599"/>
        <v>0.91846584805157028</v>
      </c>
      <c r="CG394" s="54">
        <f t="shared" si="600"/>
        <v>-1542.1603046297751</v>
      </c>
      <c r="CH394" t="e">
        <f>IFERROR(VLOOKUP(AO394,'Model Failure data- Lines'!#REF!,3,FALSE),'Model Failure data- Lines'!#REF!)</f>
        <v>#REF!</v>
      </c>
      <c r="CI394" s="14" t="e">
        <f t="shared" si="601"/>
        <v>#REF!</v>
      </c>
      <c r="CJ394" s="34">
        <f t="shared" si="602"/>
        <v>25566.126693339771</v>
      </c>
      <c r="CK394" s="34" t="e">
        <f t="shared" si="603"/>
        <v>#REF!</v>
      </c>
      <c r="CL394" s="54" t="e">
        <f t="shared" si="604"/>
        <v>#REF!</v>
      </c>
      <c r="CM394" t="e">
        <f>IFERROR(VLOOKUP(AO394,'Model Failure data- Lines'!#REF!,4,FALSE),'Model Failure data- Lines'!#REF!)</f>
        <v>#REF!</v>
      </c>
      <c r="CN394" s="14" t="e">
        <f t="shared" si="605"/>
        <v>#REF!</v>
      </c>
      <c r="CO394" s="34">
        <f t="shared" si="606"/>
        <v>21872.718922334298</v>
      </c>
      <c r="CP394" s="34" t="e">
        <f t="shared" si="607"/>
        <v>#REF!</v>
      </c>
      <c r="CQ394" s="54" t="e">
        <f t="shared" si="608"/>
        <v>#REF!</v>
      </c>
      <c r="CR394" t="e">
        <f>IFERROR(VLOOKUP(AO394,'Model Failure data- Lines'!#REF!,5,FALSE),'Model Failure data- Lines'!#REF!)</f>
        <v>#REF!</v>
      </c>
      <c r="CS394" s="14" t="e">
        <f t="shared" si="609"/>
        <v>#REF!</v>
      </c>
      <c r="CT394" s="34">
        <f t="shared" si="610"/>
        <v>16009.524851938244</v>
      </c>
      <c r="CU394" s="34" t="e">
        <f t="shared" si="611"/>
        <v>#REF!</v>
      </c>
      <c r="CV394" s="54" t="e">
        <f t="shared" si="612"/>
        <v>#REF!</v>
      </c>
      <c r="CW394" t="s">
        <v>364</v>
      </c>
      <c r="CY394">
        <v>1</v>
      </c>
      <c r="CZ394">
        <f t="shared" si="613"/>
        <v>889.78628939166322</v>
      </c>
      <c r="DA394" s="34">
        <f t="shared" si="614"/>
        <v>11166.154999999999</v>
      </c>
      <c r="DB394" s="34">
        <f t="shared" si="615"/>
        <v>1163.6080056369999</v>
      </c>
      <c r="DC394" s="34">
        <f t="shared" si="616"/>
        <v>1597.6791933321974</v>
      </c>
      <c r="DD394" s="9">
        <f t="shared" si="617"/>
        <v>10736.687499999998</v>
      </c>
      <c r="DE394" s="59">
        <f t="shared" si="618"/>
        <v>0.45272852260692881</v>
      </c>
      <c r="DF394" s="59">
        <f t="shared" si="619"/>
        <v>4.7178149800502847E-2</v>
      </c>
      <c r="DG394" s="59">
        <f t="shared" si="620"/>
        <v>6.4777440470521461E-2</v>
      </c>
      <c r="DH394" s="59">
        <f t="shared" si="621"/>
        <v>0.43531588712204689</v>
      </c>
      <c r="DI394" s="14">
        <f t="shared" si="622"/>
        <v>402.83163223218884</v>
      </c>
      <c r="DJ394" s="14">
        <f t="shared" si="623"/>
        <v>41.978470851353464</v>
      </c>
      <c r="DK394" s="14">
        <f t="shared" si="624"/>
        <v>57.638078392554647</v>
      </c>
      <c r="DL394" s="14">
        <f t="shared" si="625"/>
        <v>387.33810791556618</v>
      </c>
      <c r="DM394">
        <f t="shared" si="626"/>
        <v>-1542.1603046297741</v>
      </c>
      <c r="DN394" s="34">
        <f t="shared" si="627"/>
        <v>7864.8569999999991</v>
      </c>
      <c r="DO394" s="34">
        <f t="shared" si="628"/>
        <v>819.58476918779979</v>
      </c>
      <c r="DP394" s="34">
        <f t="shared" si="629"/>
        <v>1125.3218666078956</v>
      </c>
      <c r="DQ394" s="9">
        <f t="shared" si="630"/>
        <v>7562.3624999999984</v>
      </c>
      <c r="DR394" s="59">
        <f t="shared" si="631"/>
        <v>0.45272852260692881</v>
      </c>
      <c r="DS394" s="59">
        <f t="shared" si="632"/>
        <v>4.717814980050284E-2</v>
      </c>
      <c r="DT394" s="59">
        <f t="shared" si="633"/>
        <v>6.4777440470521461E-2</v>
      </c>
      <c r="DU394" s="59">
        <f t="shared" si="634"/>
        <v>0.43531588712204689</v>
      </c>
      <c r="DV394" s="14">
        <f t="shared" si="635"/>
        <v>-698.17995633808891</v>
      </c>
      <c r="DW394" s="14">
        <f t="shared" si="636"/>
        <v>-72.75626986821257</v>
      </c>
      <c r="DX394" s="14">
        <f t="shared" si="637"/>
        <v>-99.897197329156427</v>
      </c>
      <c r="DY394" s="14">
        <f t="shared" si="638"/>
        <v>-671.32688109431615</v>
      </c>
      <c r="DZ394" s="34" t="e">
        <f t="shared" si="639"/>
        <v>#REF!</v>
      </c>
      <c r="EA394" s="34" t="e">
        <f t="shared" si="640"/>
        <v>#REF!</v>
      </c>
      <c r="EB394" s="34" t="e">
        <f t="shared" si="641"/>
        <v>#REF!</v>
      </c>
      <c r="EC394" s="34" t="e">
        <f t="shared" si="642"/>
        <v>#REF!</v>
      </c>
      <c r="ED394" s="34" t="e">
        <f t="shared" si="643"/>
        <v>#REF!</v>
      </c>
      <c r="EE394" s="59" t="e">
        <f t="shared" si="644"/>
        <v>#REF!</v>
      </c>
      <c r="EF394" s="59" t="e">
        <f t="shared" si="645"/>
        <v>#REF!</v>
      </c>
      <c r="EG394" s="59" t="e">
        <f t="shared" si="646"/>
        <v>#REF!</v>
      </c>
      <c r="EH394" s="59" t="e">
        <f t="shared" si="647"/>
        <v>#REF!</v>
      </c>
      <c r="EI394" s="14" t="e">
        <f t="shared" si="648"/>
        <v>#REF!</v>
      </c>
      <c r="EJ394" s="14" t="e">
        <f t="shared" si="649"/>
        <v>#REF!</v>
      </c>
      <c r="EK394" s="14" t="e">
        <f t="shared" si="650"/>
        <v>#REF!</v>
      </c>
      <c r="EL394" s="14" t="e">
        <f t="shared" si="651"/>
        <v>#REF!</v>
      </c>
      <c r="EM394" t="e">
        <f t="shared" si="652"/>
        <v>#REF!</v>
      </c>
      <c r="EN394" s="34" t="e">
        <f t="shared" si="653"/>
        <v>#REF!</v>
      </c>
      <c r="EO394" s="34" t="e">
        <f t="shared" si="654"/>
        <v>#REF!</v>
      </c>
      <c r="EP394" s="34" t="e">
        <f t="shared" si="655"/>
        <v>#REF!</v>
      </c>
      <c r="EQ394" s="34" t="e">
        <f t="shared" si="656"/>
        <v>#REF!</v>
      </c>
      <c r="ER394" s="59" t="e">
        <f t="shared" si="657"/>
        <v>#REF!</v>
      </c>
      <c r="ES394" s="59" t="e">
        <f t="shared" si="658"/>
        <v>#REF!</v>
      </c>
      <c r="ET394" s="59" t="e">
        <f t="shared" si="659"/>
        <v>#REF!</v>
      </c>
      <c r="EU394" s="59" t="e">
        <f t="shared" si="660"/>
        <v>#REF!</v>
      </c>
      <c r="EV394" s="14" t="e">
        <f t="shared" si="661"/>
        <v>#REF!</v>
      </c>
      <c r="EW394" s="14" t="e">
        <f t="shared" si="662"/>
        <v>#REF!</v>
      </c>
      <c r="EX394" s="14" t="e">
        <f t="shared" si="663"/>
        <v>#REF!</v>
      </c>
      <c r="EY394" s="14" t="e">
        <f t="shared" si="664"/>
        <v>#REF!</v>
      </c>
    </row>
    <row r="395" spans="1:155" x14ac:dyDescent="0.2">
      <c r="A395" s="17">
        <v>30215550</v>
      </c>
      <c r="B395" t="s">
        <v>62</v>
      </c>
      <c r="C395" t="s">
        <v>3766</v>
      </c>
      <c r="D395" t="s">
        <v>3767</v>
      </c>
      <c r="E395" t="s">
        <v>2099</v>
      </c>
      <c r="F395" t="s">
        <v>41</v>
      </c>
      <c r="G395" t="s">
        <v>42</v>
      </c>
      <c r="H395" t="s">
        <v>3768</v>
      </c>
      <c r="I395" t="s">
        <v>68</v>
      </c>
      <c r="J395" s="19" t="s">
        <v>69</v>
      </c>
      <c r="K395" t="s">
        <v>70</v>
      </c>
      <c r="L395">
        <v>1953</v>
      </c>
      <c r="M395">
        <f t="shared" si="574"/>
        <v>1953</v>
      </c>
      <c r="N395">
        <v>66</v>
      </c>
      <c r="O395" s="19">
        <f t="shared" si="575"/>
        <v>66</v>
      </c>
      <c r="P395" t="s">
        <v>54</v>
      </c>
      <c r="Q395" s="19" t="str">
        <f t="shared" si="576"/>
        <v>60-70</v>
      </c>
      <c r="R395" s="23">
        <v>344.4</v>
      </c>
      <c r="S395" s="15">
        <f t="shared" si="577"/>
        <v>0.34439999999999998</v>
      </c>
      <c r="T395">
        <v>30362859</v>
      </c>
      <c r="U395" t="s">
        <v>45</v>
      </c>
      <c r="V395" t="s">
        <v>46</v>
      </c>
      <c r="W395" t="s">
        <v>47</v>
      </c>
      <c r="X395" t="s">
        <v>48</v>
      </c>
      <c r="Y395" t="s">
        <v>208</v>
      </c>
      <c r="Z395" t="s">
        <v>3769</v>
      </c>
      <c r="AA395" t="s">
        <v>3770</v>
      </c>
      <c r="AB395" t="s">
        <v>378</v>
      </c>
      <c r="AC395">
        <v>1953</v>
      </c>
      <c r="AD395">
        <v>66</v>
      </c>
      <c r="AE395" t="str">
        <f t="shared" si="578"/>
        <v>&lt;70</v>
      </c>
      <c r="AF395">
        <v>-38.071096259999997</v>
      </c>
      <c r="AG395">
        <v>145.69892659000001</v>
      </c>
      <c r="AH395" t="s">
        <v>75</v>
      </c>
      <c r="AI395" t="s">
        <v>76</v>
      </c>
      <c r="AJ395" s="33" t="s">
        <v>82</v>
      </c>
      <c r="AL395">
        <v>1</v>
      </c>
      <c r="AM395" t="s">
        <v>86</v>
      </c>
      <c r="AN395">
        <v>220</v>
      </c>
      <c r="AO395" s="69">
        <v>4</v>
      </c>
      <c r="AP395">
        <v>2</v>
      </c>
      <c r="AQ395">
        <v>0</v>
      </c>
      <c r="AR395">
        <v>0</v>
      </c>
      <c r="AS395" s="82" t="str">
        <f t="shared" si="579"/>
        <v>Gw-0-0</v>
      </c>
      <c r="AT395" s="14">
        <f t="shared" si="580"/>
        <v>26000</v>
      </c>
      <c r="AU395" s="81">
        <f>VLOOKUP(C395,Bushfire_Vlookup!$F$2:$H$12575,3,FALSE)</f>
        <v>2539.018634</v>
      </c>
      <c r="AV395" s="14">
        <f>VLOOKUP(AS395,Safety_collateral_Vlookup!$J$3:$L$20,2,FALSE)</f>
        <v>3720.1399252148244</v>
      </c>
      <c r="AW395" s="14">
        <f>VLOOKUP(AS395,Safety_collateral_Vlookup!$J$3:$L$20,3,FALSE)</f>
        <v>25000</v>
      </c>
      <c r="AX395" s="48">
        <f t="shared" si="581"/>
        <v>61095.522182682216</v>
      </c>
      <c r="AY395" s="49">
        <f t="shared" si="665"/>
        <v>26174.399999999998</v>
      </c>
      <c r="AZ395" s="14">
        <v>76000</v>
      </c>
      <c r="BA395" s="16">
        <f t="shared" si="582"/>
        <v>2.3341708762257101</v>
      </c>
      <c r="BB395" t="e">
        <f>IF(BA395&lt;=#REF!,#REF!,IF(BA395&lt;=#REF!,#REF!,IF(BA395&lt;=#REF!,#REF!,IF(BA395&lt;=#REF!,#REF!,#REF!))))</f>
        <v>#REF!</v>
      </c>
      <c r="BC395" s="51">
        <v>3</v>
      </c>
      <c r="BD395" s="21">
        <v>70</v>
      </c>
      <c r="BE395" s="21">
        <v>6.4399999999999999E-2</v>
      </c>
      <c r="BF395" s="26">
        <f t="shared" si="583"/>
        <v>1707.2564614480741</v>
      </c>
      <c r="BG395" s="21">
        <v>7</v>
      </c>
      <c r="BH395" s="21">
        <f t="shared" si="584"/>
        <v>54.6</v>
      </c>
      <c r="BI395" s="28">
        <f t="shared" si="585"/>
        <v>2.2519960070400004E-2</v>
      </c>
      <c r="BJ395" s="27">
        <f t="shared" si="586"/>
        <v>2.2519960070400004E-2</v>
      </c>
      <c r="BK395" s="28">
        <f t="shared" si="587"/>
        <v>0.3452594593589744</v>
      </c>
      <c r="BL395" s="35">
        <f t="shared" si="588"/>
        <v>0.80589457477715221</v>
      </c>
      <c r="BM395" s="21" t="str">
        <f t="shared" si="589"/>
        <v>Cr2</v>
      </c>
      <c r="BN395" s="51">
        <v>2</v>
      </c>
      <c r="BO395" s="21">
        <v>0</v>
      </c>
      <c r="BP395" s="50" t="s">
        <v>5497</v>
      </c>
      <c r="BQ395" s="14">
        <v>26000</v>
      </c>
      <c r="BR395">
        <f>IFERROR(VLOOKUP(AO395,'Model Failure data- Lines'!$A$37:$E$41,3,FALSE),'Model Failure data- Lines'!$C$37)</f>
        <v>0.45419999999999999</v>
      </c>
      <c r="BS395" s="14">
        <f t="shared" si="590"/>
        <v>27749.586175374261</v>
      </c>
      <c r="BT395" s="34">
        <f t="shared" si="572"/>
        <v>23346.26711344851</v>
      </c>
      <c r="BU395" s="34">
        <f t="shared" si="591"/>
        <v>1.1886091271263335</v>
      </c>
      <c r="BV395" s="54">
        <f t="shared" si="592"/>
        <v>4403.3190619257512</v>
      </c>
      <c r="BW395">
        <f>IFERROR(VLOOKUP(AO395,'Model Failure data- Lines'!$A$37:$E$41,4,FALSE),'Model Failure data- Lines'!$D$37)</f>
        <v>0.40249999999999997</v>
      </c>
      <c r="BX395" s="14">
        <f t="shared" si="593"/>
        <v>24590.947678529592</v>
      </c>
      <c r="BY395" s="34">
        <f t="shared" si="594"/>
        <v>20823.712793129453</v>
      </c>
      <c r="BZ395" s="71">
        <f t="shared" si="595"/>
        <v>1.1809108165688442</v>
      </c>
      <c r="CA395" s="71">
        <f t="shared" si="596"/>
        <v>3767.2348854001393</v>
      </c>
      <c r="CB395" s="56">
        <v>1</v>
      </c>
      <c r="CC395">
        <f>IFERROR(VLOOKUP(AO395,'Model Failure data- Lines'!$A$37:$E$41,5,FALSE),'Model Failure data- Lines'!$E$37)</f>
        <v>0.28349999999999997</v>
      </c>
      <c r="CD395" s="14">
        <f t="shared" si="597"/>
        <v>17320.580538790407</v>
      </c>
      <c r="CE395" s="34">
        <f t="shared" si="598"/>
        <v>16566.83685168497</v>
      </c>
      <c r="CF395" s="34">
        <f t="shared" si="599"/>
        <v>1.0454971394873593</v>
      </c>
      <c r="CG395" s="54">
        <f t="shared" si="600"/>
        <v>753.74368710543786</v>
      </c>
      <c r="CH395" t="e">
        <f>IFERROR(VLOOKUP(AO395,'Model Failure data- Lines'!#REF!,3,FALSE),'Model Failure data- Lines'!#REF!)</f>
        <v>#REF!</v>
      </c>
      <c r="CI395" s="14" t="e">
        <f t="shared" si="601"/>
        <v>#REF!</v>
      </c>
      <c r="CJ395" s="34">
        <f t="shared" si="602"/>
        <v>22393.118090504111</v>
      </c>
      <c r="CK395" s="34" t="e">
        <f t="shared" si="603"/>
        <v>#REF!</v>
      </c>
      <c r="CL395" s="54" t="e">
        <f t="shared" si="604"/>
        <v>#REF!</v>
      </c>
      <c r="CM395" t="e">
        <f>IFERROR(VLOOKUP(AO395,'Model Failure data- Lines'!#REF!,4,FALSE),'Model Failure data- Lines'!#REF!)</f>
        <v>#REF!</v>
      </c>
      <c r="CN395" s="14" t="e">
        <f t="shared" si="605"/>
        <v>#REF!</v>
      </c>
      <c r="CO395" s="34">
        <f t="shared" si="606"/>
        <v>19158.098669511524</v>
      </c>
      <c r="CP395" s="34" t="e">
        <f t="shared" si="607"/>
        <v>#REF!</v>
      </c>
      <c r="CQ395" s="54" t="e">
        <f t="shared" si="608"/>
        <v>#REF!</v>
      </c>
      <c r="CR395" t="e">
        <f>IFERROR(VLOOKUP(AO395,'Model Failure data- Lines'!#REF!,5,FALSE),'Model Failure data- Lines'!#REF!)</f>
        <v>#REF!</v>
      </c>
      <c r="CS395" s="14" t="e">
        <f t="shared" si="609"/>
        <v>#REF!</v>
      </c>
      <c r="CT395" s="34">
        <f t="shared" si="610"/>
        <v>14022.584839795347</v>
      </c>
      <c r="CU395" s="34" t="e">
        <f t="shared" si="611"/>
        <v>#REF!</v>
      </c>
      <c r="CV395" s="54" t="e">
        <f t="shared" si="612"/>
        <v>#REF!</v>
      </c>
      <c r="CW395" t="s">
        <v>378</v>
      </c>
      <c r="CY395">
        <v>1</v>
      </c>
      <c r="CZ395">
        <f t="shared" si="613"/>
        <v>3767.2348854001375</v>
      </c>
      <c r="DA395" s="34">
        <f t="shared" si="614"/>
        <v>11166.154999999999</v>
      </c>
      <c r="DB395" s="34">
        <f t="shared" si="615"/>
        <v>1090.4259851973948</v>
      </c>
      <c r="DC395" s="34">
        <f t="shared" si="616"/>
        <v>1597.6791933321974</v>
      </c>
      <c r="DD395" s="9">
        <f t="shared" si="617"/>
        <v>10736.687499999998</v>
      </c>
      <c r="DE395" s="59">
        <f t="shared" si="618"/>
        <v>0.45407583091029846</v>
      </c>
      <c r="DF395" s="59">
        <f t="shared" si="619"/>
        <v>4.4342576766549263E-2</v>
      </c>
      <c r="DG395" s="59">
        <f t="shared" si="620"/>
        <v>6.497021644786527E-2</v>
      </c>
      <c r="DH395" s="59">
        <f t="shared" si="621"/>
        <v>0.43661137587528692</v>
      </c>
      <c r="DI395" s="14">
        <f t="shared" si="622"/>
        <v>1710.6103108223303</v>
      </c>
      <c r="DJ395" s="14">
        <f t="shared" si="623"/>
        <v>167.04890210347801</v>
      </c>
      <c r="DK395" s="14">
        <f t="shared" si="624"/>
        <v>244.75806591439584</v>
      </c>
      <c r="DL395" s="14">
        <f t="shared" si="625"/>
        <v>1644.8176065599328</v>
      </c>
      <c r="DM395">
        <f t="shared" si="626"/>
        <v>753.74368710543615</v>
      </c>
      <c r="DN395" s="34">
        <f t="shared" si="627"/>
        <v>7864.8569999999991</v>
      </c>
      <c r="DO395" s="34">
        <f t="shared" si="628"/>
        <v>768.03917218251286</v>
      </c>
      <c r="DP395" s="34">
        <f t="shared" si="629"/>
        <v>1125.3218666078956</v>
      </c>
      <c r="DQ395" s="9">
        <f t="shared" si="630"/>
        <v>7562.3624999999984</v>
      </c>
      <c r="DR395" s="59">
        <f t="shared" si="631"/>
        <v>0.45407583091029846</v>
      </c>
      <c r="DS395" s="59">
        <f t="shared" si="632"/>
        <v>4.4342576766549263E-2</v>
      </c>
      <c r="DT395" s="59">
        <f t="shared" si="633"/>
        <v>6.497021644786527E-2</v>
      </c>
      <c r="DU395" s="59">
        <f t="shared" si="634"/>
        <v>0.43661137587528692</v>
      </c>
      <c r="DV395" s="14">
        <f t="shared" si="635"/>
        <v>342.25679101579294</v>
      </c>
      <c r="DW395" s="14">
        <f t="shared" si="636"/>
        <v>33.422937307774696</v>
      </c>
      <c r="DX395" s="14">
        <f t="shared" si="637"/>
        <v>48.970890497452217</v>
      </c>
      <c r="DY395" s="14">
        <f t="shared" si="638"/>
        <v>329.09306828441629</v>
      </c>
      <c r="DZ395" s="34" t="e">
        <f t="shared" si="639"/>
        <v>#REF!</v>
      </c>
      <c r="EA395" s="34" t="e">
        <f t="shared" si="640"/>
        <v>#REF!</v>
      </c>
      <c r="EB395" s="34" t="e">
        <f t="shared" si="641"/>
        <v>#REF!</v>
      </c>
      <c r="EC395" s="34" t="e">
        <f t="shared" si="642"/>
        <v>#REF!</v>
      </c>
      <c r="ED395" s="34" t="e">
        <f t="shared" si="643"/>
        <v>#REF!</v>
      </c>
      <c r="EE395" s="59" t="e">
        <f t="shared" si="644"/>
        <v>#REF!</v>
      </c>
      <c r="EF395" s="59" t="e">
        <f t="shared" si="645"/>
        <v>#REF!</v>
      </c>
      <c r="EG395" s="59" t="e">
        <f t="shared" si="646"/>
        <v>#REF!</v>
      </c>
      <c r="EH395" s="59" t="e">
        <f t="shared" si="647"/>
        <v>#REF!</v>
      </c>
      <c r="EI395" s="14" t="e">
        <f t="shared" si="648"/>
        <v>#REF!</v>
      </c>
      <c r="EJ395" s="14" t="e">
        <f t="shared" si="649"/>
        <v>#REF!</v>
      </c>
      <c r="EK395" s="14" t="e">
        <f t="shared" si="650"/>
        <v>#REF!</v>
      </c>
      <c r="EL395" s="14" t="e">
        <f t="shared" si="651"/>
        <v>#REF!</v>
      </c>
      <c r="EM395" t="e">
        <f t="shared" si="652"/>
        <v>#REF!</v>
      </c>
      <c r="EN395" s="34" t="e">
        <f t="shared" si="653"/>
        <v>#REF!</v>
      </c>
      <c r="EO395" s="34" t="e">
        <f t="shared" si="654"/>
        <v>#REF!</v>
      </c>
      <c r="EP395" s="34" t="e">
        <f t="shared" si="655"/>
        <v>#REF!</v>
      </c>
      <c r="EQ395" s="34" t="e">
        <f t="shared" si="656"/>
        <v>#REF!</v>
      </c>
      <c r="ER395" s="59" t="e">
        <f t="shared" si="657"/>
        <v>#REF!</v>
      </c>
      <c r="ES395" s="59" t="e">
        <f t="shared" si="658"/>
        <v>#REF!</v>
      </c>
      <c r="ET395" s="59" t="e">
        <f t="shared" si="659"/>
        <v>#REF!</v>
      </c>
      <c r="EU395" s="59" t="e">
        <f t="shared" si="660"/>
        <v>#REF!</v>
      </c>
      <c r="EV395" s="14" t="e">
        <f t="shared" si="661"/>
        <v>#REF!</v>
      </c>
      <c r="EW395" s="14" t="e">
        <f t="shared" si="662"/>
        <v>#REF!</v>
      </c>
      <c r="EX395" s="14" t="e">
        <f t="shared" si="663"/>
        <v>#REF!</v>
      </c>
      <c r="EY395" s="14" t="e">
        <f t="shared" si="664"/>
        <v>#REF!</v>
      </c>
    </row>
    <row r="396" spans="1:155" x14ac:dyDescent="0.2">
      <c r="A396" s="17">
        <v>30380433</v>
      </c>
      <c r="B396" t="s">
        <v>62</v>
      </c>
      <c r="C396" t="s">
        <v>5113</v>
      </c>
      <c r="D396" t="s">
        <v>5114</v>
      </c>
      <c r="E396" t="s">
        <v>2948</v>
      </c>
      <c r="F396" t="s">
        <v>41</v>
      </c>
      <c r="G396" t="s">
        <v>42</v>
      </c>
      <c r="H396" t="s">
        <v>5115</v>
      </c>
      <c r="I396" t="s">
        <v>68</v>
      </c>
      <c r="J396" s="19" t="s">
        <v>69</v>
      </c>
      <c r="K396" t="s">
        <v>70</v>
      </c>
      <c r="L396">
        <v>1953</v>
      </c>
      <c r="M396">
        <f t="shared" si="574"/>
        <v>1953</v>
      </c>
      <c r="N396">
        <v>66</v>
      </c>
      <c r="O396" s="19">
        <f t="shared" si="575"/>
        <v>66</v>
      </c>
      <c r="P396" t="s">
        <v>54</v>
      </c>
      <c r="Q396" s="19" t="str">
        <f t="shared" si="576"/>
        <v>60-70</v>
      </c>
      <c r="R396" s="23">
        <v>240.8</v>
      </c>
      <c r="S396" s="15">
        <f t="shared" si="577"/>
        <v>0.24080000000000001</v>
      </c>
      <c r="T396">
        <v>30104285</v>
      </c>
      <c r="U396" t="s">
        <v>45</v>
      </c>
      <c r="V396" t="s">
        <v>46</v>
      </c>
      <c r="W396" t="s">
        <v>47</v>
      </c>
      <c r="X396" t="s">
        <v>48</v>
      </c>
      <c r="Y396" t="s">
        <v>208</v>
      </c>
      <c r="Z396" t="s">
        <v>5116</v>
      </c>
      <c r="AA396" t="s">
        <v>5117</v>
      </c>
      <c r="AB396" t="s">
        <v>936</v>
      </c>
      <c r="AC396">
        <v>1953</v>
      </c>
      <c r="AD396">
        <v>66</v>
      </c>
      <c r="AE396" t="str">
        <f t="shared" si="578"/>
        <v>&lt;70</v>
      </c>
      <c r="AF396">
        <v>-38.070775169999997</v>
      </c>
      <c r="AG396">
        <v>145.69503105999999</v>
      </c>
      <c r="AH396" t="s">
        <v>75</v>
      </c>
      <c r="AI396" t="s">
        <v>76</v>
      </c>
      <c r="AJ396" s="33" t="s">
        <v>82</v>
      </c>
      <c r="AL396">
        <v>1</v>
      </c>
      <c r="AM396" t="s">
        <v>86</v>
      </c>
      <c r="AN396">
        <v>220</v>
      </c>
      <c r="AO396" s="69">
        <v>4</v>
      </c>
      <c r="AP396">
        <v>2</v>
      </c>
      <c r="AQ396">
        <v>0</v>
      </c>
      <c r="AR396">
        <v>0</v>
      </c>
      <c r="AS396" s="82" t="str">
        <f t="shared" si="579"/>
        <v>Gw-0-0</v>
      </c>
      <c r="AT396" s="14">
        <f t="shared" si="580"/>
        <v>26000</v>
      </c>
      <c r="AU396" s="81">
        <f>VLOOKUP(C396,Bushfire_Vlookup!$F$2:$H$12575,3,FALSE)</f>
        <v>2507.1342439999999</v>
      </c>
      <c r="AV396" s="14">
        <f>VLOOKUP(AS396,Safety_collateral_Vlookup!$J$3:$L$20,2,FALSE)</f>
        <v>3720.1399252148244</v>
      </c>
      <c r="AW396" s="14">
        <f>VLOOKUP(AS396,Safety_collateral_Vlookup!$J$3:$L$20,3,FALSE)</f>
        <v>25000</v>
      </c>
      <c r="AX396" s="48">
        <f t="shared" si="581"/>
        <v>61061.50153855222</v>
      </c>
      <c r="AY396" s="49">
        <f t="shared" si="665"/>
        <v>18300.8</v>
      </c>
      <c r="AZ396" s="14">
        <v>76000</v>
      </c>
      <c r="BA396" s="16">
        <f t="shared" si="582"/>
        <v>3.336548213113756</v>
      </c>
      <c r="BB396" t="e">
        <f>IF(BA396&lt;=#REF!,#REF!,IF(BA396&lt;=#REF!,#REF!,IF(BA396&lt;=#REF!,#REF!,IF(BA396&lt;=#REF!,#REF!,#REF!))))</f>
        <v>#REF!</v>
      </c>
      <c r="BC396" s="51">
        <v>4</v>
      </c>
      <c r="BD396" s="21">
        <v>70</v>
      </c>
      <c r="BE396" s="21">
        <v>6.4399999999999999E-2</v>
      </c>
      <c r="BF396" s="26">
        <f t="shared" si="583"/>
        <v>1193.6915096303608</v>
      </c>
      <c r="BG396" s="21">
        <v>7</v>
      </c>
      <c r="BH396" s="21">
        <f t="shared" si="584"/>
        <v>54.6</v>
      </c>
      <c r="BI396" s="28">
        <f t="shared" si="585"/>
        <v>2.2519960070400004E-2</v>
      </c>
      <c r="BJ396" s="27">
        <f t="shared" si="586"/>
        <v>2.2519960070400004E-2</v>
      </c>
      <c r="BK396" s="28">
        <f t="shared" si="587"/>
        <v>0.34525945935897445</v>
      </c>
      <c r="BL396" s="35">
        <f t="shared" si="588"/>
        <v>1.1519748321848076</v>
      </c>
      <c r="BM396" s="21" t="str">
        <f t="shared" si="589"/>
        <v>Cr3</v>
      </c>
      <c r="BN396" s="51">
        <v>3</v>
      </c>
      <c r="BO396" s="21">
        <v>1</v>
      </c>
      <c r="BP396" s="50" t="s">
        <v>5497</v>
      </c>
      <c r="BQ396" s="14">
        <v>26000</v>
      </c>
      <c r="BR396">
        <f>IFERROR(VLOOKUP(AO396,'Model Failure data- Lines'!$A$37:$E$41,3,FALSE),'Model Failure data- Lines'!$C$37)</f>
        <v>0.45419999999999999</v>
      </c>
      <c r="BS396" s="14">
        <f t="shared" si="590"/>
        <v>27734.133998810419</v>
      </c>
      <c r="BT396" s="34">
        <f t="shared" si="572"/>
        <v>16323.406274443676</v>
      </c>
      <c r="BU396" s="34">
        <f t="shared" si="591"/>
        <v>1.6990408455514372</v>
      </c>
      <c r="BV396" s="54">
        <f t="shared" si="592"/>
        <v>11410.727724366743</v>
      </c>
      <c r="BW396">
        <f>IFERROR(VLOOKUP(AO396,'Model Failure data- Lines'!$A$37:$E$41,4,FALSE),'Model Failure data- Lines'!$D$37)</f>
        <v>0.40249999999999997</v>
      </c>
      <c r="BX396" s="14">
        <f t="shared" si="593"/>
        <v>24577.254369267266</v>
      </c>
      <c r="BY396" s="34">
        <f t="shared" si="594"/>
        <v>14559.669107391324</v>
      </c>
      <c r="BZ396" s="71">
        <f t="shared" si="595"/>
        <v>1.6880366022048152</v>
      </c>
      <c r="CA396" s="71">
        <f t="shared" si="596"/>
        <v>10017.585261875942</v>
      </c>
      <c r="CB396" s="56">
        <v>1</v>
      </c>
      <c r="CC396">
        <f>IFERROR(VLOOKUP(AO396,'Model Failure data- Lines'!$A$37:$E$41,5,FALSE),'Model Failure data- Lines'!$E$37)</f>
        <v>0.28349999999999997</v>
      </c>
      <c r="CD396" s="14">
        <f t="shared" si="597"/>
        <v>17310.935686179553</v>
      </c>
      <c r="CE396" s="34">
        <f t="shared" si="598"/>
        <v>11583.316823129329</v>
      </c>
      <c r="CF396" s="34">
        <f t="shared" si="599"/>
        <v>1.4944713980035003</v>
      </c>
      <c r="CG396" s="54">
        <f t="shared" si="600"/>
        <v>5727.6188630502238</v>
      </c>
      <c r="CH396" t="e">
        <f>IFERROR(VLOOKUP(AO396,'Model Failure data- Lines'!#REF!,3,FALSE),'Model Failure data- Lines'!#REF!)</f>
        <v>#REF!</v>
      </c>
      <c r="CI396" s="14" t="e">
        <f t="shared" si="601"/>
        <v>#REF!</v>
      </c>
      <c r="CJ396" s="34">
        <f t="shared" si="602"/>
        <v>15656.976876287426</v>
      </c>
      <c r="CK396" s="34" t="e">
        <f t="shared" si="603"/>
        <v>#REF!</v>
      </c>
      <c r="CL396" s="54" t="e">
        <f t="shared" si="604"/>
        <v>#REF!</v>
      </c>
      <c r="CM396" t="e">
        <f>IFERROR(VLOOKUP(AO396,'Model Failure data- Lines'!#REF!,4,FALSE),'Model Failure data- Lines'!#REF!)</f>
        <v>#REF!</v>
      </c>
      <c r="CN396" s="14" t="e">
        <f t="shared" si="605"/>
        <v>#REF!</v>
      </c>
      <c r="CO396" s="34">
        <f t="shared" si="606"/>
        <v>13395.093378682855</v>
      </c>
      <c r="CP396" s="34" t="e">
        <f t="shared" si="607"/>
        <v>#REF!</v>
      </c>
      <c r="CQ396" s="54" t="e">
        <f t="shared" si="608"/>
        <v>#REF!</v>
      </c>
      <c r="CR396" t="e">
        <f>IFERROR(VLOOKUP(AO396,'Model Failure data- Lines'!#REF!,5,FALSE),'Model Failure data- Lines'!#REF!)</f>
        <v>#REF!</v>
      </c>
      <c r="CS396" s="14" t="e">
        <f t="shared" si="609"/>
        <v>#REF!</v>
      </c>
      <c r="CT396" s="34">
        <f t="shared" si="610"/>
        <v>9804.4089123772355</v>
      </c>
      <c r="CU396" s="34" t="e">
        <f t="shared" si="611"/>
        <v>#REF!</v>
      </c>
      <c r="CV396" s="54" t="e">
        <f t="shared" si="612"/>
        <v>#REF!</v>
      </c>
      <c r="CW396" t="s">
        <v>936</v>
      </c>
      <c r="CY396">
        <v>1</v>
      </c>
      <c r="CZ396">
        <f t="shared" si="613"/>
        <v>10017.585261875942</v>
      </c>
      <c r="DA396" s="34">
        <f t="shared" si="614"/>
        <v>11166.154999999999</v>
      </c>
      <c r="DB396" s="34">
        <f t="shared" si="615"/>
        <v>1076.7326759350699</v>
      </c>
      <c r="DC396" s="34">
        <f t="shared" si="616"/>
        <v>1597.6791933321974</v>
      </c>
      <c r="DD396" s="9">
        <f t="shared" si="617"/>
        <v>10736.687499999998</v>
      </c>
      <c r="DE396" s="59">
        <f t="shared" si="618"/>
        <v>0.45432882095905575</v>
      </c>
      <c r="DF396" s="59">
        <f t="shared" si="619"/>
        <v>4.3810128656253604E-2</v>
      </c>
      <c r="DG396" s="59">
        <f t="shared" si="620"/>
        <v>6.500641484713697E-2</v>
      </c>
      <c r="DH396" s="59">
        <f t="shared" si="621"/>
        <v>0.4368546355375536</v>
      </c>
      <c r="DI396" s="14">
        <f t="shared" si="622"/>
        <v>4551.2777008849107</v>
      </c>
      <c r="DJ396" s="14">
        <f t="shared" si="623"/>
        <v>438.87169914777496</v>
      </c>
      <c r="DK396" s="14">
        <f t="shared" si="624"/>
        <v>651.20730330007279</v>
      </c>
      <c r="DL396" s="14">
        <f t="shared" si="625"/>
        <v>4376.2285585431828</v>
      </c>
      <c r="DM396">
        <f t="shared" si="626"/>
        <v>5727.6188630502229</v>
      </c>
      <c r="DN396" s="34">
        <f t="shared" si="627"/>
        <v>7864.8569999999991</v>
      </c>
      <c r="DO396" s="34">
        <f t="shared" si="628"/>
        <v>758.39431957165777</v>
      </c>
      <c r="DP396" s="34">
        <f t="shared" si="629"/>
        <v>1125.3218666078956</v>
      </c>
      <c r="DQ396" s="9">
        <f t="shared" si="630"/>
        <v>7562.3624999999984</v>
      </c>
      <c r="DR396" s="59">
        <f t="shared" si="631"/>
        <v>0.45432882095905575</v>
      </c>
      <c r="DS396" s="59">
        <f t="shared" si="632"/>
        <v>4.381012865625359E-2</v>
      </c>
      <c r="DT396" s="59">
        <f t="shared" si="633"/>
        <v>6.5006414847136956E-2</v>
      </c>
      <c r="DU396" s="59">
        <f t="shared" si="634"/>
        <v>0.43685463553755355</v>
      </c>
      <c r="DV396" s="14">
        <f t="shared" si="635"/>
        <v>2602.2223249524554</v>
      </c>
      <c r="DW396" s="14">
        <f t="shared" si="636"/>
        <v>250.92771928421519</v>
      </c>
      <c r="DX396" s="14">
        <f t="shared" si="637"/>
        <v>372.33196789772973</v>
      </c>
      <c r="DY396" s="14">
        <f t="shared" si="638"/>
        <v>2502.1368509158219</v>
      </c>
      <c r="DZ396" s="34" t="e">
        <f t="shared" si="639"/>
        <v>#REF!</v>
      </c>
      <c r="EA396" s="34" t="e">
        <f t="shared" si="640"/>
        <v>#REF!</v>
      </c>
      <c r="EB396" s="34" t="e">
        <f t="shared" si="641"/>
        <v>#REF!</v>
      </c>
      <c r="EC396" s="34" t="e">
        <f t="shared" si="642"/>
        <v>#REF!</v>
      </c>
      <c r="ED396" s="34" t="e">
        <f t="shared" si="643"/>
        <v>#REF!</v>
      </c>
      <c r="EE396" s="59" t="e">
        <f t="shared" si="644"/>
        <v>#REF!</v>
      </c>
      <c r="EF396" s="59" t="e">
        <f t="shared" si="645"/>
        <v>#REF!</v>
      </c>
      <c r="EG396" s="59" t="e">
        <f t="shared" si="646"/>
        <v>#REF!</v>
      </c>
      <c r="EH396" s="59" t="e">
        <f t="shared" si="647"/>
        <v>#REF!</v>
      </c>
      <c r="EI396" s="14" t="e">
        <f t="shared" si="648"/>
        <v>#REF!</v>
      </c>
      <c r="EJ396" s="14" t="e">
        <f t="shared" si="649"/>
        <v>#REF!</v>
      </c>
      <c r="EK396" s="14" t="e">
        <f t="shared" si="650"/>
        <v>#REF!</v>
      </c>
      <c r="EL396" s="14" t="e">
        <f t="shared" si="651"/>
        <v>#REF!</v>
      </c>
      <c r="EM396" t="e">
        <f t="shared" si="652"/>
        <v>#REF!</v>
      </c>
      <c r="EN396" s="34" t="e">
        <f t="shared" si="653"/>
        <v>#REF!</v>
      </c>
      <c r="EO396" s="34" t="e">
        <f t="shared" si="654"/>
        <v>#REF!</v>
      </c>
      <c r="EP396" s="34" t="e">
        <f t="shared" si="655"/>
        <v>#REF!</v>
      </c>
      <c r="EQ396" s="34" t="e">
        <f t="shared" si="656"/>
        <v>#REF!</v>
      </c>
      <c r="ER396" s="59" t="e">
        <f t="shared" si="657"/>
        <v>#REF!</v>
      </c>
      <c r="ES396" s="59" t="e">
        <f t="shared" si="658"/>
        <v>#REF!</v>
      </c>
      <c r="ET396" s="59" t="e">
        <f t="shared" si="659"/>
        <v>#REF!</v>
      </c>
      <c r="EU396" s="59" t="e">
        <f t="shared" si="660"/>
        <v>#REF!</v>
      </c>
      <c r="EV396" s="14" t="e">
        <f t="shared" si="661"/>
        <v>#REF!</v>
      </c>
      <c r="EW396" s="14" t="e">
        <f t="shared" si="662"/>
        <v>#REF!</v>
      </c>
      <c r="EX396" s="14" t="e">
        <f t="shared" si="663"/>
        <v>#REF!</v>
      </c>
      <c r="EY396" s="14" t="e">
        <f t="shared" si="664"/>
        <v>#REF!</v>
      </c>
    </row>
    <row r="397" spans="1:155" x14ac:dyDescent="0.2">
      <c r="A397" s="17">
        <v>30134874</v>
      </c>
      <c r="B397" t="s">
        <v>62</v>
      </c>
      <c r="C397" t="s">
        <v>2672</v>
      </c>
      <c r="D397" t="s">
        <v>2673</v>
      </c>
      <c r="E397" t="s">
        <v>632</v>
      </c>
      <c r="F397" t="s">
        <v>41</v>
      </c>
      <c r="G397" t="s">
        <v>42</v>
      </c>
      <c r="H397" t="s">
        <v>2674</v>
      </c>
      <c r="I397" t="s">
        <v>68</v>
      </c>
      <c r="J397" s="19" t="s">
        <v>69</v>
      </c>
      <c r="K397" t="s">
        <v>70</v>
      </c>
      <c r="L397">
        <v>1953</v>
      </c>
      <c r="M397">
        <f t="shared" si="574"/>
        <v>1953</v>
      </c>
      <c r="N397">
        <v>66</v>
      </c>
      <c r="O397" s="19">
        <f t="shared" si="575"/>
        <v>66</v>
      </c>
      <c r="P397" t="s">
        <v>54</v>
      </c>
      <c r="Q397" s="19" t="str">
        <f t="shared" si="576"/>
        <v>60-70</v>
      </c>
      <c r="R397" s="23">
        <v>360</v>
      </c>
      <c r="S397" s="15">
        <f t="shared" si="577"/>
        <v>0.36</v>
      </c>
      <c r="T397">
        <v>30270371</v>
      </c>
      <c r="U397" t="s">
        <v>45</v>
      </c>
      <c r="V397" t="s">
        <v>46</v>
      </c>
      <c r="W397" t="s">
        <v>47</v>
      </c>
      <c r="X397" t="s">
        <v>48</v>
      </c>
      <c r="Y397" t="s">
        <v>208</v>
      </c>
      <c r="Z397" t="s">
        <v>2675</v>
      </c>
      <c r="AA397" t="s">
        <v>2676</v>
      </c>
      <c r="AB397" t="s">
        <v>289</v>
      </c>
      <c r="AC397">
        <v>1953</v>
      </c>
      <c r="AD397">
        <v>66</v>
      </c>
      <c r="AE397" t="str">
        <f t="shared" si="578"/>
        <v>&lt;70</v>
      </c>
      <c r="AF397">
        <v>-38.07054961</v>
      </c>
      <c r="AG397">
        <v>145.69230157999999</v>
      </c>
      <c r="AH397" t="s">
        <v>75</v>
      </c>
      <c r="AI397" t="s">
        <v>76</v>
      </c>
      <c r="AJ397" s="33" t="s">
        <v>82</v>
      </c>
      <c r="AL397">
        <v>1</v>
      </c>
      <c r="AM397" t="s">
        <v>86</v>
      </c>
      <c r="AN397">
        <v>220</v>
      </c>
      <c r="AO397" s="69">
        <v>4</v>
      </c>
      <c r="AP397">
        <v>2</v>
      </c>
      <c r="AQ397">
        <v>0</v>
      </c>
      <c r="AR397">
        <v>0</v>
      </c>
      <c r="AS397" s="82" t="str">
        <f t="shared" si="579"/>
        <v>Gw-0-0</v>
      </c>
      <c r="AT397" s="14">
        <f t="shared" si="580"/>
        <v>26000</v>
      </c>
      <c r="AU397" s="81">
        <f>VLOOKUP(C397,Bushfire_Vlookup!$F$2:$H$12575,3,FALSE)</f>
        <v>2507.1342439999999</v>
      </c>
      <c r="AV397" s="14">
        <f>VLOOKUP(AS397,Safety_collateral_Vlookup!$J$3:$L$20,2,FALSE)</f>
        <v>3720.1399252148244</v>
      </c>
      <c r="AW397" s="14">
        <f>VLOOKUP(AS397,Safety_collateral_Vlookup!$J$3:$L$20,3,FALSE)</f>
        <v>25000</v>
      </c>
      <c r="AX397" s="48">
        <f t="shared" si="581"/>
        <v>61061.50153855222</v>
      </c>
      <c r="AY397" s="49">
        <f t="shared" si="665"/>
        <v>27360</v>
      </c>
      <c r="AZ397" s="14">
        <v>76000</v>
      </c>
      <c r="BA397" s="16">
        <f t="shared" si="582"/>
        <v>2.2317800269938677</v>
      </c>
      <c r="BB397" t="e">
        <f>IF(BA397&lt;=#REF!,#REF!,IF(BA397&lt;=#REF!,#REF!,IF(BA397&lt;=#REF!,#REF!,IF(BA397&lt;=#REF!,#REF!,#REF!))))</f>
        <v>#REF!</v>
      </c>
      <c r="BC397" s="51">
        <v>3</v>
      </c>
      <c r="BD397" s="21">
        <v>70</v>
      </c>
      <c r="BE397" s="21">
        <v>6.4399999999999999E-2</v>
      </c>
      <c r="BF397" s="26">
        <f t="shared" si="583"/>
        <v>1784.5886356600081</v>
      </c>
      <c r="BG397" s="21">
        <v>7</v>
      </c>
      <c r="BH397" s="21">
        <f t="shared" si="584"/>
        <v>54.6</v>
      </c>
      <c r="BI397" s="28">
        <f t="shared" si="585"/>
        <v>2.2519960070400004E-2</v>
      </c>
      <c r="BJ397" s="27">
        <f t="shared" si="586"/>
        <v>2.2519960070400004E-2</v>
      </c>
      <c r="BK397" s="28">
        <f t="shared" si="587"/>
        <v>0.34525945935897434</v>
      </c>
      <c r="BL397" s="35">
        <f t="shared" si="588"/>
        <v>0.77054316552806001</v>
      </c>
      <c r="BM397" s="21" t="str">
        <f t="shared" si="589"/>
        <v>Cr2</v>
      </c>
      <c r="BN397" s="51">
        <v>2</v>
      </c>
      <c r="BO397" s="21">
        <v>0</v>
      </c>
      <c r="BP397" s="50" t="s">
        <v>5497</v>
      </c>
      <c r="BQ397" s="14">
        <v>26000</v>
      </c>
      <c r="BR397">
        <f>IFERROR(VLOOKUP(AO397,'Model Failure data- Lines'!$A$37:$E$41,3,FALSE),'Model Failure data- Lines'!$C$37)</f>
        <v>0.45419999999999999</v>
      </c>
      <c r="BS397" s="14">
        <f t="shared" si="590"/>
        <v>27734.133998810419</v>
      </c>
      <c r="BT397" s="34">
        <f t="shared" si="572"/>
        <v>24403.763533221441</v>
      </c>
      <c r="BU397" s="34">
        <f t="shared" si="591"/>
        <v>1.1364695433577392</v>
      </c>
      <c r="BV397" s="54">
        <f t="shared" si="592"/>
        <v>3330.3704655889778</v>
      </c>
      <c r="BW397">
        <f>IFERROR(VLOOKUP(AO397,'Model Failure data- Lines'!$A$37:$E$41,4,FALSE),'Model Failure data- Lines'!$D$37)</f>
        <v>0.40249999999999997</v>
      </c>
      <c r="BX397" s="14">
        <f t="shared" si="593"/>
        <v>24577.254369267266</v>
      </c>
      <c r="BY397" s="34">
        <f t="shared" si="594"/>
        <v>21766.947170518593</v>
      </c>
      <c r="BZ397" s="71">
        <f t="shared" si="595"/>
        <v>1.1291089272525541</v>
      </c>
      <c r="CA397" s="71">
        <f t="shared" si="596"/>
        <v>2810.3071987486728</v>
      </c>
      <c r="CB397" s="56">
        <v>1</v>
      </c>
      <c r="CC397">
        <f>IFERROR(VLOOKUP(AO397,'Model Failure data- Lines'!$A$37:$E$41,5,FALSE),'Model Failure data- Lines'!$E$37)</f>
        <v>0.28349999999999997</v>
      </c>
      <c r="CD397" s="14">
        <f t="shared" si="597"/>
        <v>17310.935686179553</v>
      </c>
      <c r="CE397" s="34">
        <f t="shared" si="598"/>
        <v>17317.251064479067</v>
      </c>
      <c r="CF397" s="34">
        <f t="shared" si="599"/>
        <v>0.99963531288678553</v>
      </c>
      <c r="CG397" s="54">
        <f t="shared" si="600"/>
        <v>-6.3153782995141228</v>
      </c>
      <c r="CH397" t="e">
        <f>IFERROR(VLOOKUP(AO397,'Model Failure data- Lines'!#REF!,3,FALSE),'Model Failure data- Lines'!#REF!)</f>
        <v>#REF!</v>
      </c>
      <c r="CI397" s="14" t="e">
        <f t="shared" si="601"/>
        <v>#REF!</v>
      </c>
      <c r="CJ397" s="34">
        <f t="shared" si="602"/>
        <v>23407.440512722067</v>
      </c>
      <c r="CK397" s="34" t="e">
        <f t="shared" si="603"/>
        <v>#REF!</v>
      </c>
      <c r="CL397" s="54" t="e">
        <f t="shared" si="604"/>
        <v>#REF!</v>
      </c>
      <c r="CM397" t="e">
        <f>IFERROR(VLOOKUP(AO397,'Model Failure data- Lines'!#REF!,4,FALSE),'Model Failure data- Lines'!#REF!)</f>
        <v>#REF!</v>
      </c>
      <c r="CN397" s="14" t="e">
        <f t="shared" si="605"/>
        <v>#REF!</v>
      </c>
      <c r="CO397" s="34">
        <f t="shared" si="606"/>
        <v>20025.88711098766</v>
      </c>
      <c r="CP397" s="34" t="e">
        <f t="shared" si="607"/>
        <v>#REF!</v>
      </c>
      <c r="CQ397" s="54" t="e">
        <f t="shared" si="608"/>
        <v>#REF!</v>
      </c>
      <c r="CR397" t="e">
        <f>IFERROR(VLOOKUP(AO397,'Model Failure data- Lines'!#REF!,5,FALSE),'Model Failure data- Lines'!#REF!)</f>
        <v>#REF!</v>
      </c>
      <c r="CS397" s="14" t="e">
        <f t="shared" si="609"/>
        <v>#REF!</v>
      </c>
      <c r="CT397" s="34">
        <f t="shared" si="610"/>
        <v>14657.754187939388</v>
      </c>
      <c r="CU397" s="34" t="e">
        <f t="shared" si="611"/>
        <v>#REF!</v>
      </c>
      <c r="CV397" s="54" t="e">
        <f t="shared" si="612"/>
        <v>#REF!</v>
      </c>
      <c r="CW397" t="s">
        <v>289</v>
      </c>
      <c r="CY397">
        <v>1</v>
      </c>
      <c r="CZ397">
        <f t="shared" si="613"/>
        <v>2810.3071987486728</v>
      </c>
      <c r="DA397" s="34">
        <f t="shared" si="614"/>
        <v>11166.154999999999</v>
      </c>
      <c r="DB397" s="34">
        <f t="shared" si="615"/>
        <v>1076.7326759350699</v>
      </c>
      <c r="DC397" s="34">
        <f t="shared" si="616"/>
        <v>1597.6791933321974</v>
      </c>
      <c r="DD397" s="9">
        <f t="shared" si="617"/>
        <v>10736.687499999998</v>
      </c>
      <c r="DE397" s="59">
        <f t="shared" si="618"/>
        <v>0.45432882095905575</v>
      </c>
      <c r="DF397" s="59">
        <f t="shared" si="619"/>
        <v>4.3810128656253604E-2</v>
      </c>
      <c r="DG397" s="59">
        <f t="shared" si="620"/>
        <v>6.500641484713697E-2</v>
      </c>
      <c r="DH397" s="59">
        <f t="shared" si="621"/>
        <v>0.4368546355375536</v>
      </c>
      <c r="DI397" s="14">
        <f t="shared" si="622"/>
        <v>1276.8035561402312</v>
      </c>
      <c r="DJ397" s="14">
        <f t="shared" si="623"/>
        <v>123.11991994077502</v>
      </c>
      <c r="DK397" s="14">
        <f t="shared" si="624"/>
        <v>182.68799560975165</v>
      </c>
      <c r="DL397" s="14">
        <f t="shared" si="625"/>
        <v>1227.6957270579146</v>
      </c>
      <c r="DM397">
        <f t="shared" si="626"/>
        <v>-6.3153782995150438</v>
      </c>
      <c r="DN397" s="34">
        <f t="shared" si="627"/>
        <v>7864.8569999999991</v>
      </c>
      <c r="DO397" s="34">
        <f t="shared" si="628"/>
        <v>758.39431957165777</v>
      </c>
      <c r="DP397" s="34">
        <f t="shared" si="629"/>
        <v>1125.3218666078956</v>
      </c>
      <c r="DQ397" s="9">
        <f t="shared" si="630"/>
        <v>7562.3624999999984</v>
      </c>
      <c r="DR397" s="59">
        <f t="shared" si="631"/>
        <v>0.45432882095905575</v>
      </c>
      <c r="DS397" s="59">
        <f t="shared" si="632"/>
        <v>4.381012865625359E-2</v>
      </c>
      <c r="DT397" s="59">
        <f t="shared" si="633"/>
        <v>6.5006414847136956E-2</v>
      </c>
      <c r="DU397" s="59">
        <f t="shared" si="634"/>
        <v>0.43685463553755355</v>
      </c>
      <c r="DV397" s="14">
        <f t="shared" si="635"/>
        <v>-2.8692583767290767</v>
      </c>
      <c r="DW397" s="14">
        <f t="shared" si="636"/>
        <v>-0.27667753581466614</v>
      </c>
      <c r="DX397" s="14">
        <f t="shared" si="637"/>
        <v>-0.41054010165488136</v>
      </c>
      <c r="DY397" s="14">
        <f t="shared" si="638"/>
        <v>-2.7589022853164193</v>
      </c>
      <c r="DZ397" s="34" t="e">
        <f t="shared" si="639"/>
        <v>#REF!</v>
      </c>
      <c r="EA397" s="34" t="e">
        <f t="shared" si="640"/>
        <v>#REF!</v>
      </c>
      <c r="EB397" s="34" t="e">
        <f t="shared" si="641"/>
        <v>#REF!</v>
      </c>
      <c r="EC397" s="34" t="e">
        <f t="shared" si="642"/>
        <v>#REF!</v>
      </c>
      <c r="ED397" s="34" t="e">
        <f t="shared" si="643"/>
        <v>#REF!</v>
      </c>
      <c r="EE397" s="59" t="e">
        <f t="shared" si="644"/>
        <v>#REF!</v>
      </c>
      <c r="EF397" s="59" t="e">
        <f t="shared" si="645"/>
        <v>#REF!</v>
      </c>
      <c r="EG397" s="59" t="e">
        <f t="shared" si="646"/>
        <v>#REF!</v>
      </c>
      <c r="EH397" s="59" t="e">
        <f t="shared" si="647"/>
        <v>#REF!</v>
      </c>
      <c r="EI397" s="14" t="e">
        <f t="shared" si="648"/>
        <v>#REF!</v>
      </c>
      <c r="EJ397" s="14" t="e">
        <f t="shared" si="649"/>
        <v>#REF!</v>
      </c>
      <c r="EK397" s="14" t="e">
        <f t="shared" si="650"/>
        <v>#REF!</v>
      </c>
      <c r="EL397" s="14" t="e">
        <f t="shared" si="651"/>
        <v>#REF!</v>
      </c>
      <c r="EM397" t="e">
        <f t="shared" si="652"/>
        <v>#REF!</v>
      </c>
      <c r="EN397" s="34" t="e">
        <f t="shared" si="653"/>
        <v>#REF!</v>
      </c>
      <c r="EO397" s="34" t="e">
        <f t="shared" si="654"/>
        <v>#REF!</v>
      </c>
      <c r="EP397" s="34" t="e">
        <f t="shared" si="655"/>
        <v>#REF!</v>
      </c>
      <c r="EQ397" s="34" t="e">
        <f t="shared" si="656"/>
        <v>#REF!</v>
      </c>
      <c r="ER397" s="59" t="e">
        <f t="shared" si="657"/>
        <v>#REF!</v>
      </c>
      <c r="ES397" s="59" t="e">
        <f t="shared" si="658"/>
        <v>#REF!</v>
      </c>
      <c r="ET397" s="59" t="e">
        <f t="shared" si="659"/>
        <v>#REF!</v>
      </c>
      <c r="EU397" s="59" t="e">
        <f t="shared" si="660"/>
        <v>#REF!</v>
      </c>
      <c r="EV397" s="14" t="e">
        <f t="shared" si="661"/>
        <v>#REF!</v>
      </c>
      <c r="EW397" s="14" t="e">
        <f t="shared" si="662"/>
        <v>#REF!</v>
      </c>
      <c r="EX397" s="14" t="e">
        <f t="shared" si="663"/>
        <v>#REF!</v>
      </c>
      <c r="EY397" s="14" t="e">
        <f t="shared" si="664"/>
        <v>#REF!</v>
      </c>
    </row>
    <row r="398" spans="1:155" x14ac:dyDescent="0.2">
      <c r="A398" s="17">
        <v>30029247</v>
      </c>
      <c r="B398" t="s">
        <v>62</v>
      </c>
      <c r="C398" t="s">
        <v>1039</v>
      </c>
      <c r="D398" t="s">
        <v>1040</v>
      </c>
      <c r="E398" t="s">
        <v>1041</v>
      </c>
      <c r="F398" t="s">
        <v>41</v>
      </c>
      <c r="G398" t="s">
        <v>42</v>
      </c>
      <c r="H398" t="s">
        <v>1042</v>
      </c>
      <c r="I398" t="s">
        <v>68</v>
      </c>
      <c r="J398" s="19" t="s">
        <v>69</v>
      </c>
      <c r="K398" t="s">
        <v>70</v>
      </c>
      <c r="L398">
        <v>1953</v>
      </c>
      <c r="M398">
        <f t="shared" si="574"/>
        <v>1953</v>
      </c>
      <c r="N398">
        <v>66</v>
      </c>
      <c r="O398" s="19">
        <f t="shared" si="575"/>
        <v>66</v>
      </c>
      <c r="P398" t="s">
        <v>54</v>
      </c>
      <c r="Q398" s="19" t="str">
        <f t="shared" si="576"/>
        <v>60-70</v>
      </c>
      <c r="R398" s="23">
        <v>318.5</v>
      </c>
      <c r="S398" s="15">
        <f t="shared" si="577"/>
        <v>0.31850000000000001</v>
      </c>
      <c r="T398">
        <v>30160881</v>
      </c>
      <c r="U398" t="s">
        <v>45</v>
      </c>
      <c r="V398" t="s">
        <v>46</v>
      </c>
      <c r="W398" t="s">
        <v>47</v>
      </c>
      <c r="X398" t="s">
        <v>88</v>
      </c>
      <c r="Y398" t="s">
        <v>208</v>
      </c>
      <c r="Z398" t="s">
        <v>1043</v>
      </c>
      <c r="AA398" t="s">
        <v>1044</v>
      </c>
      <c r="AB398" t="s">
        <v>299</v>
      </c>
      <c r="AC398">
        <v>1953</v>
      </c>
      <c r="AD398">
        <v>66</v>
      </c>
      <c r="AE398" t="str">
        <f t="shared" si="578"/>
        <v>&lt;70</v>
      </c>
      <c r="AF398">
        <v>-38.069746139999999</v>
      </c>
      <c r="AG398">
        <v>145.68216118999999</v>
      </c>
      <c r="AH398" t="s">
        <v>75</v>
      </c>
      <c r="AI398" t="s">
        <v>76</v>
      </c>
      <c r="AJ398" s="33" t="s">
        <v>82</v>
      </c>
      <c r="AL398">
        <v>1</v>
      </c>
      <c r="AM398" t="s">
        <v>86</v>
      </c>
      <c r="AN398">
        <v>220</v>
      </c>
      <c r="AO398" s="69">
        <v>4</v>
      </c>
      <c r="AP398">
        <v>2</v>
      </c>
      <c r="AQ398">
        <v>0</v>
      </c>
      <c r="AR398">
        <v>0</v>
      </c>
      <c r="AS398" s="82" t="str">
        <f t="shared" si="579"/>
        <v>Gw-0-0</v>
      </c>
      <c r="AT398" s="14">
        <f t="shared" si="580"/>
        <v>26000</v>
      </c>
      <c r="AU398" s="81">
        <f>VLOOKUP(C398,Bushfire_Vlookup!$F$2:$H$12575,3,FALSE)</f>
        <v>2488.8531419999999</v>
      </c>
      <c r="AV398" s="14">
        <f>VLOOKUP(AS398,Safety_collateral_Vlookup!$J$3:$L$20,2,FALSE)</f>
        <v>3720.1399252148244</v>
      </c>
      <c r="AW398" s="14">
        <f>VLOOKUP(AS398,Safety_collateral_Vlookup!$J$3:$L$20,3,FALSE)</f>
        <v>25000</v>
      </c>
      <c r="AX398" s="48">
        <f t="shared" si="581"/>
        <v>61041.995602718212</v>
      </c>
      <c r="AY398" s="49">
        <f t="shared" si="665"/>
        <v>24206</v>
      </c>
      <c r="AZ398" s="14">
        <v>76000</v>
      </c>
      <c r="BA398" s="16">
        <f t="shared" si="582"/>
        <v>2.5217712799602667</v>
      </c>
      <c r="BB398" t="e">
        <f>IF(BA398&lt;=#REF!,#REF!,IF(BA398&lt;=#REF!,#REF!,IF(BA398&lt;=#REF!,#REF!,IF(BA398&lt;=#REF!,#REF!,#REF!))))</f>
        <v>#REF!</v>
      </c>
      <c r="BC398" s="51">
        <v>3</v>
      </c>
      <c r="BD398" s="21">
        <v>70</v>
      </c>
      <c r="BE398" s="21">
        <v>6.4399999999999999E-2</v>
      </c>
      <c r="BF398" s="26">
        <f t="shared" si="583"/>
        <v>1578.865223493646</v>
      </c>
      <c r="BG398" s="21">
        <v>7</v>
      </c>
      <c r="BH398" s="21">
        <f t="shared" si="584"/>
        <v>54.6</v>
      </c>
      <c r="BI398" s="28">
        <f t="shared" si="585"/>
        <v>2.2519960070400004E-2</v>
      </c>
      <c r="BJ398" s="27">
        <f t="shared" si="586"/>
        <v>2.2519960070400004E-2</v>
      </c>
      <c r="BK398" s="28">
        <f t="shared" si="587"/>
        <v>0.3452594593589744</v>
      </c>
      <c r="BL398" s="35">
        <f t="shared" si="588"/>
        <v>0.87066538874607058</v>
      </c>
      <c r="BM398" s="21" t="str">
        <f t="shared" si="589"/>
        <v>Cr2</v>
      </c>
      <c r="BN398" s="51">
        <v>2</v>
      </c>
      <c r="BO398" s="21">
        <v>0</v>
      </c>
      <c r="BP398" s="50" t="s">
        <v>5497</v>
      </c>
      <c r="BQ398" s="14">
        <v>26000</v>
      </c>
      <c r="BR398">
        <f>IFERROR(VLOOKUP(AO398,'Model Failure data- Lines'!$A$37:$E$41,3,FALSE),'Model Failure data- Lines'!$C$37)</f>
        <v>0.45419999999999999</v>
      </c>
      <c r="BS398" s="14">
        <f t="shared" si="590"/>
        <v>27725.27440275461</v>
      </c>
      <c r="BT398" s="34">
        <f t="shared" si="572"/>
        <v>21590.551903697306</v>
      </c>
      <c r="BU398" s="34">
        <f t="shared" si="591"/>
        <v>1.2841392163767131</v>
      </c>
      <c r="BV398" s="54">
        <f t="shared" si="592"/>
        <v>6134.722499057305</v>
      </c>
      <c r="BW398">
        <f>IFERROR(VLOOKUP(AO398,'Model Failure data- Lines'!$A$37:$E$41,4,FALSE),'Model Failure data- Lines'!$D$37)</f>
        <v>0.40249999999999997</v>
      </c>
      <c r="BX398" s="14">
        <f t="shared" si="593"/>
        <v>24569.403230094078</v>
      </c>
      <c r="BY398" s="34">
        <f t="shared" si="594"/>
        <v>19257.701871694921</v>
      </c>
      <c r="BZ398" s="71">
        <f t="shared" si="595"/>
        <v>1.2758221824072542</v>
      </c>
      <c r="CA398" s="71">
        <f t="shared" si="596"/>
        <v>5311.7013583991575</v>
      </c>
      <c r="CB398" s="56">
        <v>1</v>
      </c>
      <c r="CC398">
        <f>IFERROR(VLOOKUP(AO398,'Model Failure data- Lines'!$A$37:$E$41,5,FALSE),'Model Failure data- Lines'!$E$37)</f>
        <v>0.28349999999999997</v>
      </c>
      <c r="CD398" s="14">
        <f t="shared" si="597"/>
        <v>17305.405753370611</v>
      </c>
      <c r="CE398" s="34">
        <f t="shared" si="598"/>
        <v>15320.956844546063</v>
      </c>
      <c r="CF398" s="34">
        <f t="shared" si="599"/>
        <v>1.1295251288127588</v>
      </c>
      <c r="CG398" s="54">
        <f t="shared" si="600"/>
        <v>1984.4489088245482</v>
      </c>
      <c r="CH398" t="e">
        <f>IFERROR(VLOOKUP(AO398,'Model Failure data- Lines'!#REF!,3,FALSE),'Model Failure data- Lines'!#REF!)</f>
        <v>#REF!</v>
      </c>
      <c r="CI398" s="14" t="e">
        <f t="shared" si="601"/>
        <v>#REF!</v>
      </c>
      <c r="CJ398" s="34">
        <f t="shared" si="602"/>
        <v>20709.082786949941</v>
      </c>
      <c r="CK398" s="34" t="e">
        <f t="shared" si="603"/>
        <v>#REF!</v>
      </c>
      <c r="CL398" s="54" t="e">
        <f t="shared" si="604"/>
        <v>#REF!</v>
      </c>
      <c r="CM398" t="e">
        <f>IFERROR(VLOOKUP(AO398,'Model Failure data- Lines'!#REF!,4,FALSE),'Model Failure data- Lines'!#REF!)</f>
        <v>#REF!</v>
      </c>
      <c r="CN398" s="14" t="e">
        <f t="shared" si="605"/>
        <v>#REF!</v>
      </c>
      <c r="CO398" s="34">
        <f t="shared" si="606"/>
        <v>17717.347346804359</v>
      </c>
      <c r="CP398" s="34" t="e">
        <f t="shared" si="607"/>
        <v>#REF!</v>
      </c>
      <c r="CQ398" s="54" t="e">
        <f t="shared" si="608"/>
        <v>#REF!</v>
      </c>
      <c r="CR398" t="e">
        <f>IFERROR(VLOOKUP(AO398,'Model Failure data- Lines'!#REF!,5,FALSE),'Model Failure data- Lines'!#REF!)</f>
        <v>#REF!</v>
      </c>
      <c r="CS398" s="14" t="e">
        <f t="shared" si="609"/>
        <v>#REF!</v>
      </c>
      <c r="CT398" s="34">
        <f t="shared" si="610"/>
        <v>12968.040857940819</v>
      </c>
      <c r="CU398" s="34" t="e">
        <f t="shared" si="611"/>
        <v>#REF!</v>
      </c>
      <c r="CV398" s="54" t="e">
        <f t="shared" si="612"/>
        <v>#REF!</v>
      </c>
      <c r="CW398" t="s">
        <v>299</v>
      </c>
      <c r="CY398">
        <v>1</v>
      </c>
      <c r="CZ398">
        <f t="shared" si="613"/>
        <v>5311.7013583991566</v>
      </c>
      <c r="DA398" s="34">
        <f t="shared" si="614"/>
        <v>11166.154999999999</v>
      </c>
      <c r="DB398" s="34">
        <f t="shared" si="615"/>
        <v>1068.8815367618849</v>
      </c>
      <c r="DC398" s="34">
        <f t="shared" si="616"/>
        <v>1597.6791933321974</v>
      </c>
      <c r="DD398" s="9">
        <f t="shared" si="617"/>
        <v>10736.687499999998</v>
      </c>
      <c r="DE398" s="59">
        <f t="shared" si="618"/>
        <v>0.45447400148177075</v>
      </c>
      <c r="DF398" s="59">
        <f t="shared" si="619"/>
        <v>4.3504578713277606E-2</v>
      </c>
      <c r="DG398" s="59">
        <f t="shared" si="620"/>
        <v>6.5027187610941409E-2</v>
      </c>
      <c r="DH398" s="59">
        <f t="shared" si="621"/>
        <v>0.43699423219401029</v>
      </c>
      <c r="DI398" s="14">
        <f t="shared" si="622"/>
        <v>2414.0301710278222</v>
      </c>
      <c r="DJ398" s="14">
        <f t="shared" si="623"/>
        <v>231.08332984789973</v>
      </c>
      <c r="DK398" s="14">
        <f t="shared" si="624"/>
        <v>345.40500076591434</v>
      </c>
      <c r="DL398" s="14">
        <f t="shared" si="625"/>
        <v>2321.1828567575212</v>
      </c>
      <c r="DM398">
        <f t="shared" si="626"/>
        <v>1984.4489088245475</v>
      </c>
      <c r="DN398" s="34">
        <f t="shared" si="627"/>
        <v>7864.8569999999991</v>
      </c>
      <c r="DO398" s="34">
        <f t="shared" si="628"/>
        <v>752.86438676271882</v>
      </c>
      <c r="DP398" s="34">
        <f t="shared" si="629"/>
        <v>1125.3218666078956</v>
      </c>
      <c r="DQ398" s="9">
        <f t="shared" si="630"/>
        <v>7562.3624999999984</v>
      </c>
      <c r="DR398" s="59">
        <f t="shared" si="631"/>
        <v>0.45447400148177075</v>
      </c>
      <c r="DS398" s="59">
        <f t="shared" si="632"/>
        <v>4.3504578713277599E-2</v>
      </c>
      <c r="DT398" s="59">
        <f t="shared" si="633"/>
        <v>6.5027187610941409E-2</v>
      </c>
      <c r="DU398" s="59">
        <f t="shared" si="634"/>
        <v>0.43699423219401029</v>
      </c>
      <c r="DV398" s="14">
        <f t="shared" si="635"/>
        <v>901.8804363296257</v>
      </c>
      <c r="DW398" s="14">
        <f t="shared" si="636"/>
        <v>86.332613756435364</v>
      </c>
      <c r="DX398" s="14">
        <f t="shared" si="637"/>
        <v>129.0431314984618</v>
      </c>
      <c r="DY398" s="14">
        <f t="shared" si="638"/>
        <v>867.19272724002462</v>
      </c>
      <c r="DZ398" s="34" t="e">
        <f t="shared" si="639"/>
        <v>#REF!</v>
      </c>
      <c r="EA398" s="34" t="e">
        <f t="shared" si="640"/>
        <v>#REF!</v>
      </c>
      <c r="EB398" s="34" t="e">
        <f t="shared" si="641"/>
        <v>#REF!</v>
      </c>
      <c r="EC398" s="34" t="e">
        <f t="shared" si="642"/>
        <v>#REF!</v>
      </c>
      <c r="ED398" s="34" t="e">
        <f t="shared" si="643"/>
        <v>#REF!</v>
      </c>
      <c r="EE398" s="59" t="e">
        <f t="shared" si="644"/>
        <v>#REF!</v>
      </c>
      <c r="EF398" s="59" t="e">
        <f t="shared" si="645"/>
        <v>#REF!</v>
      </c>
      <c r="EG398" s="59" t="e">
        <f t="shared" si="646"/>
        <v>#REF!</v>
      </c>
      <c r="EH398" s="59" t="e">
        <f t="shared" si="647"/>
        <v>#REF!</v>
      </c>
      <c r="EI398" s="14" t="e">
        <f t="shared" si="648"/>
        <v>#REF!</v>
      </c>
      <c r="EJ398" s="14" t="e">
        <f t="shared" si="649"/>
        <v>#REF!</v>
      </c>
      <c r="EK398" s="14" t="e">
        <f t="shared" si="650"/>
        <v>#REF!</v>
      </c>
      <c r="EL398" s="14" t="e">
        <f t="shared" si="651"/>
        <v>#REF!</v>
      </c>
      <c r="EM398" t="e">
        <f t="shared" si="652"/>
        <v>#REF!</v>
      </c>
      <c r="EN398" s="34" t="e">
        <f t="shared" si="653"/>
        <v>#REF!</v>
      </c>
      <c r="EO398" s="34" t="e">
        <f t="shared" si="654"/>
        <v>#REF!</v>
      </c>
      <c r="EP398" s="34" t="e">
        <f t="shared" si="655"/>
        <v>#REF!</v>
      </c>
      <c r="EQ398" s="34" t="e">
        <f t="shared" si="656"/>
        <v>#REF!</v>
      </c>
      <c r="ER398" s="59" t="e">
        <f t="shared" si="657"/>
        <v>#REF!</v>
      </c>
      <c r="ES398" s="59" t="e">
        <f t="shared" si="658"/>
        <v>#REF!</v>
      </c>
      <c r="ET398" s="59" t="e">
        <f t="shared" si="659"/>
        <v>#REF!</v>
      </c>
      <c r="EU398" s="59" t="e">
        <f t="shared" si="660"/>
        <v>#REF!</v>
      </c>
      <c r="EV398" s="14" t="e">
        <f t="shared" si="661"/>
        <v>#REF!</v>
      </c>
      <c r="EW398" s="14" t="e">
        <f t="shared" si="662"/>
        <v>#REF!</v>
      </c>
      <c r="EX398" s="14" t="e">
        <f t="shared" si="663"/>
        <v>#REF!</v>
      </c>
      <c r="EY398" s="14" t="e">
        <f t="shared" si="664"/>
        <v>#REF!</v>
      </c>
    </row>
    <row r="399" spans="1:155" x14ac:dyDescent="0.2">
      <c r="A399" s="17">
        <v>30153754</v>
      </c>
      <c r="B399" t="s">
        <v>62</v>
      </c>
      <c r="C399" t="s">
        <v>2897</v>
      </c>
      <c r="D399" t="s">
        <v>2898</v>
      </c>
      <c r="E399" t="s">
        <v>2742</v>
      </c>
      <c r="F399" t="s">
        <v>41</v>
      </c>
      <c r="G399" t="s">
        <v>42</v>
      </c>
      <c r="H399" t="s">
        <v>2899</v>
      </c>
      <c r="I399" t="s">
        <v>68</v>
      </c>
      <c r="J399" s="19" t="s">
        <v>69</v>
      </c>
      <c r="K399" t="s">
        <v>70</v>
      </c>
      <c r="L399">
        <v>1953</v>
      </c>
      <c r="M399">
        <f t="shared" si="574"/>
        <v>1953</v>
      </c>
      <c r="N399">
        <v>66</v>
      </c>
      <c r="O399" s="19">
        <f t="shared" si="575"/>
        <v>66</v>
      </c>
      <c r="P399" t="s">
        <v>54</v>
      </c>
      <c r="Q399" s="19" t="str">
        <f t="shared" si="576"/>
        <v>60-70</v>
      </c>
      <c r="R399" s="23">
        <v>378.3</v>
      </c>
      <c r="S399" s="15">
        <f t="shared" si="577"/>
        <v>0.37830000000000003</v>
      </c>
      <c r="T399">
        <v>30075616</v>
      </c>
      <c r="U399" t="s">
        <v>45</v>
      </c>
      <c r="V399" t="s">
        <v>46</v>
      </c>
      <c r="W399" t="s">
        <v>47</v>
      </c>
      <c r="X399" t="s">
        <v>88</v>
      </c>
      <c r="Y399" t="s">
        <v>208</v>
      </c>
      <c r="Z399" t="s">
        <v>2900</v>
      </c>
      <c r="AA399" t="s">
        <v>2901</v>
      </c>
      <c r="AB399" t="s">
        <v>914</v>
      </c>
      <c r="AC399">
        <v>1953</v>
      </c>
      <c r="AD399">
        <v>66</v>
      </c>
      <c r="AE399" t="str">
        <f t="shared" si="578"/>
        <v>&lt;70</v>
      </c>
      <c r="AF399">
        <v>-38.069450320000001</v>
      </c>
      <c r="AG399">
        <v>145.67855093</v>
      </c>
      <c r="AH399" t="s">
        <v>75</v>
      </c>
      <c r="AI399" t="s">
        <v>76</v>
      </c>
      <c r="AJ399" s="33" t="s">
        <v>82</v>
      </c>
      <c r="AL399">
        <v>1</v>
      </c>
      <c r="AM399" t="s">
        <v>86</v>
      </c>
      <c r="AN399">
        <v>220</v>
      </c>
      <c r="AO399" s="69">
        <v>4</v>
      </c>
      <c r="AP399">
        <v>2</v>
      </c>
      <c r="AQ399">
        <v>0</v>
      </c>
      <c r="AR399">
        <v>0</v>
      </c>
      <c r="AS399" s="82" t="str">
        <f t="shared" si="579"/>
        <v>Gw-0-0</v>
      </c>
      <c r="AT399" s="14">
        <f t="shared" si="580"/>
        <v>26000</v>
      </c>
      <c r="AU399" s="81">
        <f>VLOOKUP(C399,Bushfire_Vlookup!$F$2:$H$12575,3,FALSE)</f>
        <v>2488.8531419999999</v>
      </c>
      <c r="AV399" s="14">
        <f>VLOOKUP(AS399,Safety_collateral_Vlookup!$J$3:$L$20,2,FALSE)</f>
        <v>3720.1399252148244</v>
      </c>
      <c r="AW399" s="14">
        <f>VLOOKUP(AS399,Safety_collateral_Vlookup!$J$3:$L$20,3,FALSE)</f>
        <v>25000</v>
      </c>
      <c r="AX399" s="48">
        <f t="shared" si="581"/>
        <v>61041.995602718212</v>
      </c>
      <c r="AY399" s="49">
        <f t="shared" si="665"/>
        <v>28750.800000000003</v>
      </c>
      <c r="AZ399" s="14">
        <v>76000</v>
      </c>
      <c r="BA399" s="16">
        <f t="shared" si="582"/>
        <v>2.1231407683514272</v>
      </c>
      <c r="BB399" t="e">
        <f>IF(BA399&lt;=#REF!,#REF!,IF(BA399&lt;=#REF!,#REF!,IF(BA399&lt;=#REF!,#REF!,IF(BA399&lt;=#REF!,#REF!,#REF!))))</f>
        <v>#REF!</v>
      </c>
      <c r="BC399" s="51">
        <v>3</v>
      </c>
      <c r="BD399" s="21">
        <v>70</v>
      </c>
      <c r="BE399" s="21">
        <v>6.4399999999999999E-2</v>
      </c>
      <c r="BF399" s="26">
        <f t="shared" si="583"/>
        <v>1875.305224639392</v>
      </c>
      <c r="BG399" s="21">
        <v>7</v>
      </c>
      <c r="BH399" s="21">
        <f t="shared" si="584"/>
        <v>54.6</v>
      </c>
      <c r="BI399" s="28">
        <f t="shared" si="585"/>
        <v>2.2519960070400004E-2</v>
      </c>
      <c r="BJ399" s="27">
        <f t="shared" si="586"/>
        <v>2.2519960070400004E-2</v>
      </c>
      <c r="BK399" s="28">
        <f t="shared" si="587"/>
        <v>0.34525945935897434</v>
      </c>
      <c r="BL399" s="35">
        <f t="shared" si="588"/>
        <v>0.73303443382401123</v>
      </c>
      <c r="BM399" s="21" t="str">
        <f t="shared" si="589"/>
        <v>Cr2</v>
      </c>
      <c r="BN399" s="51">
        <v>2</v>
      </c>
      <c r="BO399" s="21">
        <v>0</v>
      </c>
      <c r="BP399" s="50" t="s">
        <v>5497</v>
      </c>
      <c r="BQ399" s="14">
        <v>26000</v>
      </c>
      <c r="BR399">
        <f>IFERROR(VLOOKUP(AO399,'Model Failure data- Lines'!$A$37:$E$41,3,FALSE),'Model Failure data- Lines'!$C$37)</f>
        <v>0.45419999999999999</v>
      </c>
      <c r="BS399" s="14">
        <f t="shared" si="590"/>
        <v>27725.27440275461</v>
      </c>
      <c r="BT399" s="34">
        <f t="shared" si="572"/>
        <v>25644.288179493535</v>
      </c>
      <c r="BU399" s="34">
        <f t="shared" si="591"/>
        <v>1.0811481374992946</v>
      </c>
      <c r="BV399" s="54">
        <f t="shared" si="592"/>
        <v>2080.9862232610758</v>
      </c>
      <c r="BW399">
        <f>IFERROR(VLOOKUP(AO399,'Model Failure data- Lines'!$A$37:$E$41,4,FALSE),'Model Failure data- Lines'!$D$37)</f>
        <v>0.40249999999999997</v>
      </c>
      <c r="BX399" s="14">
        <f t="shared" si="593"/>
        <v>24569.403230094078</v>
      </c>
      <c r="BY399" s="34">
        <f t="shared" si="594"/>
        <v>22873.433651686624</v>
      </c>
      <c r="BZ399" s="71">
        <f t="shared" si="595"/>
        <v>1.0741458236762105</v>
      </c>
      <c r="CA399" s="71">
        <f t="shared" si="596"/>
        <v>1695.9695784074538</v>
      </c>
      <c r="CB399" s="56">
        <v>1</v>
      </c>
      <c r="CC399">
        <f>IFERROR(VLOOKUP(AO399,'Model Failure data- Lines'!$A$37:$E$41,5,FALSE),'Model Failure data- Lines'!$E$37)</f>
        <v>0.28349999999999997</v>
      </c>
      <c r="CD399" s="14">
        <f t="shared" si="597"/>
        <v>17305.405753370611</v>
      </c>
      <c r="CE399" s="34">
        <f t="shared" si="598"/>
        <v>18197.544660256754</v>
      </c>
      <c r="CF399" s="34">
        <f t="shared" si="599"/>
        <v>0.95097476480799281</v>
      </c>
      <c r="CG399" s="54">
        <f t="shared" si="600"/>
        <v>-892.13890688614265</v>
      </c>
      <c r="CH399" t="e">
        <f>IFERROR(VLOOKUP(AO399,'Model Failure data- Lines'!#REF!,3,FALSE),'Model Failure data- Lines'!#REF!)</f>
        <v>#REF!</v>
      </c>
      <c r="CI399" s="14" t="e">
        <f t="shared" si="601"/>
        <v>#REF!</v>
      </c>
      <c r="CJ399" s="34">
        <f t="shared" si="602"/>
        <v>24597.318738785441</v>
      </c>
      <c r="CK399" s="34" t="e">
        <f t="shared" si="603"/>
        <v>#REF!</v>
      </c>
      <c r="CL399" s="54" t="e">
        <f t="shared" si="604"/>
        <v>#REF!</v>
      </c>
      <c r="CM399" t="e">
        <f>IFERROR(VLOOKUP(AO399,'Model Failure data- Lines'!#REF!,4,FALSE),'Model Failure data- Lines'!#REF!)</f>
        <v>#REF!</v>
      </c>
      <c r="CN399" s="14" t="e">
        <f t="shared" si="605"/>
        <v>#REF!</v>
      </c>
      <c r="CO399" s="34">
        <f t="shared" si="606"/>
        <v>21043.869705796202</v>
      </c>
      <c r="CP399" s="34" t="e">
        <f t="shared" si="607"/>
        <v>#REF!</v>
      </c>
      <c r="CQ399" s="54" t="e">
        <f t="shared" si="608"/>
        <v>#REF!</v>
      </c>
      <c r="CR399" t="e">
        <f>IFERROR(VLOOKUP(AO399,'Model Failure data- Lines'!#REF!,5,FALSE),'Model Failure data- Lines'!#REF!)</f>
        <v>#REF!</v>
      </c>
      <c r="CS399" s="14" t="e">
        <f t="shared" si="609"/>
        <v>#REF!</v>
      </c>
      <c r="CT399" s="34">
        <f t="shared" si="610"/>
        <v>15402.856692492975</v>
      </c>
      <c r="CU399" s="34" t="e">
        <f t="shared" si="611"/>
        <v>#REF!</v>
      </c>
      <c r="CV399" s="54" t="e">
        <f t="shared" si="612"/>
        <v>#REF!</v>
      </c>
      <c r="CW399" t="s">
        <v>914</v>
      </c>
      <c r="CY399">
        <v>1</v>
      </c>
      <c r="CZ399">
        <f t="shared" si="613"/>
        <v>1695.9695784074554</v>
      </c>
      <c r="DA399" s="34">
        <f t="shared" si="614"/>
        <v>11166.154999999999</v>
      </c>
      <c r="DB399" s="34">
        <f t="shared" si="615"/>
        <v>1068.8815367618849</v>
      </c>
      <c r="DC399" s="34">
        <f t="shared" si="616"/>
        <v>1597.6791933321974</v>
      </c>
      <c r="DD399" s="9">
        <f t="shared" si="617"/>
        <v>10736.687499999998</v>
      </c>
      <c r="DE399" s="59">
        <f t="shared" si="618"/>
        <v>0.45447400148177075</v>
      </c>
      <c r="DF399" s="59">
        <f t="shared" si="619"/>
        <v>4.3504578713277606E-2</v>
      </c>
      <c r="DG399" s="59">
        <f t="shared" si="620"/>
        <v>6.5027187610941409E-2</v>
      </c>
      <c r="DH399" s="59">
        <f t="shared" si="621"/>
        <v>0.43699423219401029</v>
      </c>
      <c r="DI399" s="14">
        <f t="shared" si="622"/>
        <v>770.77408069018804</v>
      </c>
      <c r="DJ399" s="14">
        <f t="shared" si="623"/>
        <v>73.782442019151389</v>
      </c>
      <c r="DK399" s="14">
        <f t="shared" si="624"/>
        <v>110.28413195755081</v>
      </c>
      <c r="DL399" s="14">
        <f t="shared" si="625"/>
        <v>741.12892374056537</v>
      </c>
      <c r="DM399">
        <f t="shared" si="626"/>
        <v>-892.13890688614185</v>
      </c>
      <c r="DN399" s="34">
        <f t="shared" si="627"/>
        <v>7864.8569999999991</v>
      </c>
      <c r="DO399" s="34">
        <f t="shared" si="628"/>
        <v>752.86438676271882</v>
      </c>
      <c r="DP399" s="34">
        <f t="shared" si="629"/>
        <v>1125.3218666078956</v>
      </c>
      <c r="DQ399" s="9">
        <f t="shared" si="630"/>
        <v>7562.3624999999984</v>
      </c>
      <c r="DR399" s="59">
        <f t="shared" si="631"/>
        <v>0.45447400148177075</v>
      </c>
      <c r="DS399" s="59">
        <f t="shared" si="632"/>
        <v>4.3504578713277599E-2</v>
      </c>
      <c r="DT399" s="59">
        <f t="shared" si="633"/>
        <v>6.5027187610941409E-2</v>
      </c>
      <c r="DU399" s="59">
        <f t="shared" si="634"/>
        <v>0.43699423219401029</v>
      </c>
      <c r="DV399" s="14">
        <f t="shared" si="635"/>
        <v>-405.45393889011774</v>
      </c>
      <c r="DW399" s="14">
        <f t="shared" si="636"/>
        <v>-38.812127297805596</v>
      </c>
      <c r="DX399" s="14">
        <f t="shared" si="637"/>
        <v>-58.013284073105332</v>
      </c>
      <c r="DY399" s="14">
        <f t="shared" si="638"/>
        <v>-389.85955662511321</v>
      </c>
      <c r="DZ399" s="34" t="e">
        <f t="shared" si="639"/>
        <v>#REF!</v>
      </c>
      <c r="EA399" s="34" t="e">
        <f t="shared" si="640"/>
        <v>#REF!</v>
      </c>
      <c r="EB399" s="34" t="e">
        <f t="shared" si="641"/>
        <v>#REF!</v>
      </c>
      <c r="EC399" s="34" t="e">
        <f t="shared" si="642"/>
        <v>#REF!</v>
      </c>
      <c r="ED399" s="34" t="e">
        <f t="shared" si="643"/>
        <v>#REF!</v>
      </c>
      <c r="EE399" s="59" t="e">
        <f t="shared" si="644"/>
        <v>#REF!</v>
      </c>
      <c r="EF399" s="59" t="e">
        <f t="shared" si="645"/>
        <v>#REF!</v>
      </c>
      <c r="EG399" s="59" t="e">
        <f t="shared" si="646"/>
        <v>#REF!</v>
      </c>
      <c r="EH399" s="59" t="e">
        <f t="shared" si="647"/>
        <v>#REF!</v>
      </c>
      <c r="EI399" s="14" t="e">
        <f t="shared" si="648"/>
        <v>#REF!</v>
      </c>
      <c r="EJ399" s="14" t="e">
        <f t="shared" si="649"/>
        <v>#REF!</v>
      </c>
      <c r="EK399" s="14" t="e">
        <f t="shared" si="650"/>
        <v>#REF!</v>
      </c>
      <c r="EL399" s="14" t="e">
        <f t="shared" si="651"/>
        <v>#REF!</v>
      </c>
      <c r="EM399" t="e">
        <f t="shared" si="652"/>
        <v>#REF!</v>
      </c>
      <c r="EN399" s="34" t="e">
        <f t="shared" si="653"/>
        <v>#REF!</v>
      </c>
      <c r="EO399" s="34" t="e">
        <f t="shared" si="654"/>
        <v>#REF!</v>
      </c>
      <c r="EP399" s="34" t="e">
        <f t="shared" si="655"/>
        <v>#REF!</v>
      </c>
      <c r="EQ399" s="34" t="e">
        <f t="shared" si="656"/>
        <v>#REF!</v>
      </c>
      <c r="ER399" s="59" t="e">
        <f t="shared" si="657"/>
        <v>#REF!</v>
      </c>
      <c r="ES399" s="59" t="e">
        <f t="shared" si="658"/>
        <v>#REF!</v>
      </c>
      <c r="ET399" s="59" t="e">
        <f t="shared" si="659"/>
        <v>#REF!</v>
      </c>
      <c r="EU399" s="59" t="e">
        <f t="shared" si="660"/>
        <v>#REF!</v>
      </c>
      <c r="EV399" s="14" t="e">
        <f t="shared" si="661"/>
        <v>#REF!</v>
      </c>
      <c r="EW399" s="14" t="e">
        <f t="shared" si="662"/>
        <v>#REF!</v>
      </c>
      <c r="EX399" s="14" t="e">
        <f t="shared" si="663"/>
        <v>#REF!</v>
      </c>
      <c r="EY399" s="14" t="e">
        <f t="shared" si="664"/>
        <v>#REF!</v>
      </c>
    </row>
    <row r="400" spans="1:155" x14ac:dyDescent="0.2">
      <c r="A400" s="17">
        <v>30037805</v>
      </c>
      <c r="B400" t="s">
        <v>62</v>
      </c>
      <c r="C400" t="s">
        <v>1212</v>
      </c>
      <c r="D400" t="s">
        <v>1213</v>
      </c>
      <c r="E400" t="s">
        <v>1214</v>
      </c>
      <c r="F400" t="s">
        <v>41</v>
      </c>
      <c r="G400" t="s">
        <v>42</v>
      </c>
      <c r="H400" t="s">
        <v>1215</v>
      </c>
      <c r="I400" t="s">
        <v>68</v>
      </c>
      <c r="J400" s="19" t="s">
        <v>69</v>
      </c>
      <c r="K400" t="s">
        <v>70</v>
      </c>
      <c r="L400">
        <v>1953</v>
      </c>
      <c r="M400">
        <f t="shared" si="574"/>
        <v>1953</v>
      </c>
      <c r="N400">
        <v>66</v>
      </c>
      <c r="O400" s="19">
        <f t="shared" si="575"/>
        <v>66</v>
      </c>
      <c r="P400" t="s">
        <v>54</v>
      </c>
      <c r="Q400" s="19" t="str">
        <f t="shared" si="576"/>
        <v>60-70</v>
      </c>
      <c r="R400" s="23">
        <v>401.7</v>
      </c>
      <c r="S400" s="15">
        <f t="shared" si="577"/>
        <v>0.4017</v>
      </c>
      <c r="T400">
        <v>30412404</v>
      </c>
      <c r="U400" t="s">
        <v>45</v>
      </c>
      <c r="V400" t="s">
        <v>46</v>
      </c>
      <c r="W400" t="s">
        <v>47</v>
      </c>
      <c r="X400" t="s">
        <v>88</v>
      </c>
      <c r="Y400" t="s">
        <v>208</v>
      </c>
      <c r="Z400" t="s">
        <v>1216</v>
      </c>
      <c r="AA400" t="s">
        <v>1217</v>
      </c>
      <c r="AB400" t="s">
        <v>127</v>
      </c>
      <c r="AC400">
        <v>1953</v>
      </c>
      <c r="AD400">
        <v>66</v>
      </c>
      <c r="AE400" t="str">
        <f t="shared" si="578"/>
        <v>&lt;70</v>
      </c>
      <c r="AF400">
        <v>-38.065895509999997</v>
      </c>
      <c r="AG400">
        <v>145.64312615</v>
      </c>
      <c r="AH400" t="s">
        <v>75</v>
      </c>
      <c r="AI400" t="s">
        <v>76</v>
      </c>
      <c r="AJ400" s="33" t="s">
        <v>82</v>
      </c>
      <c r="AL400">
        <v>1</v>
      </c>
      <c r="AM400" t="s">
        <v>86</v>
      </c>
      <c r="AN400">
        <v>220</v>
      </c>
      <c r="AO400" s="69">
        <v>4</v>
      </c>
      <c r="AP400">
        <v>2</v>
      </c>
      <c r="AQ400">
        <v>0</v>
      </c>
      <c r="AR400">
        <v>0</v>
      </c>
      <c r="AS400" s="82" t="str">
        <f t="shared" si="579"/>
        <v>Gw-0-0</v>
      </c>
      <c r="AT400" s="14">
        <f t="shared" si="580"/>
        <v>26000</v>
      </c>
      <c r="AU400" s="81">
        <f>VLOOKUP(C400,Bushfire_Vlookup!$F$2:$H$12575,3,FALSE)</f>
        <v>2949.6654720000001</v>
      </c>
      <c r="AV400" s="14">
        <f>VLOOKUP(AS400,Safety_collateral_Vlookup!$J$3:$L$20,2,FALSE)</f>
        <v>3720.1399252148244</v>
      </c>
      <c r="AW400" s="14">
        <f>VLOOKUP(AS400,Safety_collateral_Vlookup!$J$3:$L$20,3,FALSE)</f>
        <v>25000</v>
      </c>
      <c r="AX400" s="48">
        <f t="shared" si="581"/>
        <v>61533.682358828213</v>
      </c>
      <c r="AY400" s="49">
        <f t="shared" si="665"/>
        <v>30529.200000000001</v>
      </c>
      <c r="AZ400" s="14">
        <v>76000</v>
      </c>
      <c r="BA400" s="16">
        <f t="shared" si="582"/>
        <v>2.0155681235940741</v>
      </c>
      <c r="BB400" t="e">
        <f>IF(BA400&lt;=#REF!,#REF!,IF(BA400&lt;=#REF!,#REF!,IF(BA400&lt;=#REF!,#REF!,IF(BA400&lt;=#REF!,#REF!,#REF!))))</f>
        <v>#REF!</v>
      </c>
      <c r="BC400" s="51">
        <v>3</v>
      </c>
      <c r="BD400" s="21">
        <v>70</v>
      </c>
      <c r="BE400" s="21">
        <v>6.4399999999999999E-2</v>
      </c>
      <c r="BF400" s="26">
        <f t="shared" si="583"/>
        <v>1991.3034859572922</v>
      </c>
      <c r="BG400" s="21">
        <v>7</v>
      </c>
      <c r="BH400" s="21">
        <f t="shared" si="584"/>
        <v>54.6</v>
      </c>
      <c r="BI400" s="28">
        <f t="shared" si="585"/>
        <v>2.2519960070400004E-2</v>
      </c>
      <c r="BJ400" s="27">
        <f t="shared" si="586"/>
        <v>2.2519960070400004E-2</v>
      </c>
      <c r="BK400" s="28">
        <f t="shared" si="587"/>
        <v>0.34525945935897445</v>
      </c>
      <c r="BL400" s="35">
        <f t="shared" si="588"/>
        <v>0.69589396065327258</v>
      </c>
      <c r="BM400" s="21" t="str">
        <f t="shared" si="589"/>
        <v>Cr2</v>
      </c>
      <c r="BN400" s="51">
        <v>2</v>
      </c>
      <c r="BO400" s="21">
        <v>0</v>
      </c>
      <c r="BP400" s="50" t="s">
        <v>5497</v>
      </c>
      <c r="BQ400" s="14">
        <v>26000</v>
      </c>
      <c r="BR400">
        <f>IFERROR(VLOOKUP(AO400,'Model Failure data- Lines'!$A$37:$E$41,3,FALSE),'Model Failure data- Lines'!$C$37)</f>
        <v>0.45419999999999999</v>
      </c>
      <c r="BS400" s="14">
        <f t="shared" si="590"/>
        <v>27948.598527379774</v>
      </c>
      <c r="BT400" s="34">
        <f t="shared" si="572"/>
        <v>27230.532809152926</v>
      </c>
      <c r="BU400" s="34">
        <f t="shared" si="591"/>
        <v>1.0263698739668248</v>
      </c>
      <c r="BV400" s="54">
        <f t="shared" si="592"/>
        <v>718.06571822684782</v>
      </c>
      <c r="BW400">
        <f>IFERROR(VLOOKUP(AO400,'Model Failure data- Lines'!$A$37:$E$41,4,FALSE),'Model Failure data- Lines'!$D$37)</f>
        <v>0.40249999999999997</v>
      </c>
      <c r="BX400" s="14">
        <f t="shared" si="593"/>
        <v>24767.307149428354</v>
      </c>
      <c r="BY400" s="34">
        <f t="shared" si="594"/>
        <v>24288.285217770328</v>
      </c>
      <c r="BZ400" s="71">
        <f t="shared" si="595"/>
        <v>1.0197223446349992</v>
      </c>
      <c r="CA400" s="71">
        <f t="shared" si="596"/>
        <v>479.02193165802601</v>
      </c>
      <c r="CB400" s="56">
        <v>1</v>
      </c>
      <c r="CC400">
        <f>IFERROR(VLOOKUP(AO400,'Model Failure data- Lines'!$A$37:$E$41,5,FALSE),'Model Failure data- Lines'!$E$37)</f>
        <v>0.28349999999999997</v>
      </c>
      <c r="CD400" s="14">
        <f t="shared" si="597"/>
        <v>17444.798948727796</v>
      </c>
      <c r="CE400" s="34">
        <f t="shared" si="598"/>
        <v>19323.165979447891</v>
      </c>
      <c r="CF400" s="34">
        <f t="shared" si="599"/>
        <v>0.9027919631432072</v>
      </c>
      <c r="CG400" s="54">
        <f t="shared" si="600"/>
        <v>-1878.3670307200955</v>
      </c>
      <c r="CH400" t="e">
        <f>IFERROR(VLOOKUP(AO400,'Model Failure data- Lines'!#REF!,3,FALSE),'Model Failure data- Lines'!#REF!)</f>
        <v>#REF!</v>
      </c>
      <c r="CI400" s="14" t="e">
        <f t="shared" si="601"/>
        <v>#REF!</v>
      </c>
      <c r="CJ400" s="34">
        <f t="shared" si="602"/>
        <v>26118.802372112375</v>
      </c>
      <c r="CK400" s="34" t="e">
        <f t="shared" si="603"/>
        <v>#REF!</v>
      </c>
      <c r="CL400" s="54" t="e">
        <f t="shared" si="604"/>
        <v>#REF!</v>
      </c>
      <c r="CM400" t="e">
        <f>IFERROR(VLOOKUP(AO400,'Model Failure data- Lines'!#REF!,4,FALSE),'Model Failure data- Lines'!#REF!)</f>
        <v>#REF!</v>
      </c>
      <c r="CN400" s="14" t="e">
        <f t="shared" si="605"/>
        <v>#REF!</v>
      </c>
      <c r="CO400" s="34">
        <f t="shared" si="606"/>
        <v>22345.552368010398</v>
      </c>
      <c r="CP400" s="34" t="e">
        <f t="shared" si="607"/>
        <v>#REF!</v>
      </c>
      <c r="CQ400" s="54" t="e">
        <f t="shared" si="608"/>
        <v>#REF!</v>
      </c>
      <c r="CR400" t="e">
        <f>IFERROR(VLOOKUP(AO400,'Model Failure data- Lines'!#REF!,5,FALSE),'Model Failure data- Lines'!#REF!)</f>
        <v>#REF!</v>
      </c>
      <c r="CS400" s="14" t="e">
        <f t="shared" si="609"/>
        <v>#REF!</v>
      </c>
      <c r="CT400" s="34">
        <f t="shared" si="610"/>
        <v>16355.610714709035</v>
      </c>
      <c r="CU400" s="34" t="e">
        <f t="shared" si="611"/>
        <v>#REF!</v>
      </c>
      <c r="CV400" s="54" t="e">
        <f t="shared" si="612"/>
        <v>#REF!</v>
      </c>
      <c r="CW400" t="s">
        <v>127</v>
      </c>
      <c r="CY400">
        <v>1</v>
      </c>
      <c r="CZ400">
        <f t="shared" si="613"/>
        <v>479.02193165802362</v>
      </c>
      <c r="DA400" s="34">
        <f t="shared" si="614"/>
        <v>11166.154999999999</v>
      </c>
      <c r="DB400" s="34">
        <f t="shared" si="615"/>
        <v>1266.7854560961598</v>
      </c>
      <c r="DC400" s="34">
        <f t="shared" si="616"/>
        <v>1597.6791933321974</v>
      </c>
      <c r="DD400" s="9">
        <f t="shared" si="617"/>
        <v>10736.687499999998</v>
      </c>
      <c r="DE400" s="59">
        <f t="shared" si="618"/>
        <v>0.4508425131820486</v>
      </c>
      <c r="DF400" s="59">
        <f t="shared" si="619"/>
        <v>5.1147484401645904E-2</v>
      </c>
      <c r="DG400" s="59">
        <f t="shared" si="620"/>
        <v>6.4507585895104982E-2</v>
      </c>
      <c r="DH400" s="59">
        <f t="shared" si="621"/>
        <v>0.43350241652120053</v>
      </c>
      <c r="DI400" s="14">
        <f t="shared" si="622"/>
        <v>215.96345153802289</v>
      </c>
      <c r="DJ400" s="14">
        <f t="shared" si="623"/>
        <v>24.500766777525051</v>
      </c>
      <c r="DK400" s="14">
        <f t="shared" si="624"/>
        <v>30.900548402069067</v>
      </c>
      <c r="DL400" s="14">
        <f t="shared" si="625"/>
        <v>207.6571649404066</v>
      </c>
      <c r="DM400">
        <f t="shared" si="626"/>
        <v>-1878.3670307200955</v>
      </c>
      <c r="DN400" s="34">
        <f t="shared" si="627"/>
        <v>7864.8569999999991</v>
      </c>
      <c r="DO400" s="34">
        <f t="shared" si="628"/>
        <v>892.25758211990387</v>
      </c>
      <c r="DP400" s="34">
        <f t="shared" si="629"/>
        <v>1125.3218666078956</v>
      </c>
      <c r="DQ400" s="9">
        <f t="shared" si="630"/>
        <v>7562.3624999999984</v>
      </c>
      <c r="DR400" s="59">
        <f t="shared" si="631"/>
        <v>0.4508425131820486</v>
      </c>
      <c r="DS400" s="59">
        <f t="shared" si="632"/>
        <v>5.1147484401645911E-2</v>
      </c>
      <c r="DT400" s="59">
        <f t="shared" si="633"/>
        <v>6.4507585895104996E-2</v>
      </c>
      <c r="DU400" s="59">
        <f t="shared" si="634"/>
        <v>0.43350241652120053</v>
      </c>
      <c r="DV400" s="14">
        <f t="shared" si="635"/>
        <v>-846.84771280815016</v>
      </c>
      <c r="DW400" s="14">
        <f t="shared" si="636"/>
        <v>-96.073748404322018</v>
      </c>
      <c r="DX400" s="14">
        <f t="shared" si="637"/>
        <v>-121.16892257670987</v>
      </c>
      <c r="DY400" s="14">
        <f t="shared" si="638"/>
        <v>-814.27664693091356</v>
      </c>
      <c r="DZ400" s="34" t="e">
        <f t="shared" si="639"/>
        <v>#REF!</v>
      </c>
      <c r="EA400" s="34" t="e">
        <f t="shared" si="640"/>
        <v>#REF!</v>
      </c>
      <c r="EB400" s="34" t="e">
        <f t="shared" si="641"/>
        <v>#REF!</v>
      </c>
      <c r="EC400" s="34" t="e">
        <f t="shared" si="642"/>
        <v>#REF!</v>
      </c>
      <c r="ED400" s="34" t="e">
        <f t="shared" si="643"/>
        <v>#REF!</v>
      </c>
      <c r="EE400" s="59" t="e">
        <f t="shared" si="644"/>
        <v>#REF!</v>
      </c>
      <c r="EF400" s="59" t="e">
        <f t="shared" si="645"/>
        <v>#REF!</v>
      </c>
      <c r="EG400" s="59" t="e">
        <f t="shared" si="646"/>
        <v>#REF!</v>
      </c>
      <c r="EH400" s="59" t="e">
        <f t="shared" si="647"/>
        <v>#REF!</v>
      </c>
      <c r="EI400" s="14" t="e">
        <f t="shared" si="648"/>
        <v>#REF!</v>
      </c>
      <c r="EJ400" s="14" t="e">
        <f t="shared" si="649"/>
        <v>#REF!</v>
      </c>
      <c r="EK400" s="14" t="e">
        <f t="shared" si="650"/>
        <v>#REF!</v>
      </c>
      <c r="EL400" s="14" t="e">
        <f t="shared" si="651"/>
        <v>#REF!</v>
      </c>
      <c r="EM400" t="e">
        <f t="shared" si="652"/>
        <v>#REF!</v>
      </c>
      <c r="EN400" s="34" t="e">
        <f t="shared" si="653"/>
        <v>#REF!</v>
      </c>
      <c r="EO400" s="34" t="e">
        <f t="shared" si="654"/>
        <v>#REF!</v>
      </c>
      <c r="EP400" s="34" t="e">
        <f t="shared" si="655"/>
        <v>#REF!</v>
      </c>
      <c r="EQ400" s="34" t="e">
        <f t="shared" si="656"/>
        <v>#REF!</v>
      </c>
      <c r="ER400" s="59" t="e">
        <f t="shared" si="657"/>
        <v>#REF!</v>
      </c>
      <c r="ES400" s="59" t="e">
        <f t="shared" si="658"/>
        <v>#REF!</v>
      </c>
      <c r="ET400" s="59" t="e">
        <f t="shared" si="659"/>
        <v>#REF!</v>
      </c>
      <c r="EU400" s="59" t="e">
        <f t="shared" si="660"/>
        <v>#REF!</v>
      </c>
      <c r="EV400" s="14" t="e">
        <f t="shared" si="661"/>
        <v>#REF!</v>
      </c>
      <c r="EW400" s="14" t="e">
        <f t="shared" si="662"/>
        <v>#REF!</v>
      </c>
      <c r="EX400" s="14" t="e">
        <f t="shared" si="663"/>
        <v>#REF!</v>
      </c>
      <c r="EY400" s="14" t="e">
        <f t="shared" si="664"/>
        <v>#REF!</v>
      </c>
    </row>
    <row r="401" spans="1:155" x14ac:dyDescent="0.2">
      <c r="A401" s="17">
        <v>30393055</v>
      </c>
      <c r="B401" t="s">
        <v>62</v>
      </c>
      <c r="C401" t="s">
        <v>5183</v>
      </c>
      <c r="D401" t="s">
        <v>5184</v>
      </c>
      <c r="E401" t="s">
        <v>2301</v>
      </c>
      <c r="F401" t="s">
        <v>41</v>
      </c>
      <c r="G401" t="s">
        <v>42</v>
      </c>
      <c r="H401" t="s">
        <v>5185</v>
      </c>
      <c r="I401" t="s">
        <v>68</v>
      </c>
      <c r="J401" s="19" t="s">
        <v>69</v>
      </c>
      <c r="K401" t="s">
        <v>70</v>
      </c>
      <c r="L401">
        <v>1953</v>
      </c>
      <c r="M401">
        <f t="shared" si="574"/>
        <v>1953</v>
      </c>
      <c r="N401">
        <v>66</v>
      </c>
      <c r="O401" s="19">
        <f t="shared" si="575"/>
        <v>66</v>
      </c>
      <c r="P401" t="s">
        <v>54</v>
      </c>
      <c r="Q401" s="19" t="str">
        <f t="shared" si="576"/>
        <v>60-70</v>
      </c>
      <c r="R401" s="23">
        <v>255.4</v>
      </c>
      <c r="S401" s="15">
        <f t="shared" si="577"/>
        <v>0.25540000000000002</v>
      </c>
      <c r="T401">
        <v>30187752</v>
      </c>
      <c r="U401" t="s">
        <v>45</v>
      </c>
      <c r="V401" t="s">
        <v>46</v>
      </c>
      <c r="W401" t="s">
        <v>47</v>
      </c>
      <c r="X401" t="s">
        <v>48</v>
      </c>
      <c r="Y401" t="s">
        <v>208</v>
      </c>
      <c r="Z401" t="s">
        <v>5186</v>
      </c>
      <c r="AA401" t="s">
        <v>5187</v>
      </c>
      <c r="AB401" t="s">
        <v>915</v>
      </c>
      <c r="AC401">
        <v>1953</v>
      </c>
      <c r="AD401">
        <v>66</v>
      </c>
      <c r="AE401" t="str">
        <f t="shared" si="578"/>
        <v>&lt;70</v>
      </c>
      <c r="AF401">
        <v>-38.065406609999997</v>
      </c>
      <c r="AG401">
        <v>145.63858762999999</v>
      </c>
      <c r="AH401" t="s">
        <v>75</v>
      </c>
      <c r="AI401" t="s">
        <v>76</v>
      </c>
      <c r="AJ401" s="33" t="s">
        <v>82</v>
      </c>
      <c r="AL401">
        <v>1</v>
      </c>
      <c r="AM401" t="s">
        <v>86</v>
      </c>
      <c r="AN401">
        <v>220</v>
      </c>
      <c r="AO401" s="69">
        <v>4</v>
      </c>
      <c r="AP401">
        <v>2</v>
      </c>
      <c r="AQ401">
        <v>0</v>
      </c>
      <c r="AR401">
        <v>0</v>
      </c>
      <c r="AS401" s="82" t="str">
        <f t="shared" si="579"/>
        <v>Gw-0-0</v>
      </c>
      <c r="AT401" s="14">
        <f t="shared" si="580"/>
        <v>26000</v>
      </c>
      <c r="AU401" s="81">
        <f>VLOOKUP(C401,Bushfire_Vlookup!$F$2:$H$12575,3,FALSE)</f>
        <v>2949.6654720000001</v>
      </c>
      <c r="AV401" s="14">
        <f>VLOOKUP(AS401,Safety_collateral_Vlookup!$J$3:$L$20,2,FALSE)</f>
        <v>3720.1399252148244</v>
      </c>
      <c r="AW401" s="14">
        <f>VLOOKUP(AS401,Safety_collateral_Vlookup!$J$3:$L$20,3,FALSE)</f>
        <v>25000</v>
      </c>
      <c r="AX401" s="48">
        <f t="shared" si="581"/>
        <v>61533.682358828213</v>
      </c>
      <c r="AY401" s="49">
        <f t="shared" si="665"/>
        <v>19410.400000000001</v>
      </c>
      <c r="AZ401" s="14">
        <v>76000</v>
      </c>
      <c r="BA401" s="16">
        <f t="shared" si="582"/>
        <v>3.1701398404375083</v>
      </c>
      <c r="BB401" t="e">
        <f>IF(BA401&lt;=#REF!,#REF!,IF(BA401&lt;=#REF!,#REF!,IF(BA401&lt;=#REF!,#REF!,IF(BA401&lt;=#REF!,#REF!,#REF!))))</f>
        <v>#REF!</v>
      </c>
      <c r="BC401" s="51">
        <v>4</v>
      </c>
      <c r="BD401" s="21">
        <v>70</v>
      </c>
      <c r="BE401" s="21">
        <v>6.4399999999999999E-2</v>
      </c>
      <c r="BF401" s="26">
        <f t="shared" si="583"/>
        <v>1266.0664931876836</v>
      </c>
      <c r="BG401" s="21">
        <v>7</v>
      </c>
      <c r="BH401" s="21">
        <f t="shared" si="584"/>
        <v>54.6</v>
      </c>
      <c r="BI401" s="28">
        <f t="shared" si="585"/>
        <v>2.2519960070400004E-2</v>
      </c>
      <c r="BJ401" s="27">
        <f t="shared" si="586"/>
        <v>2.2519960070400004E-2</v>
      </c>
      <c r="BK401" s="28">
        <f t="shared" si="587"/>
        <v>0.3452594593589744</v>
      </c>
      <c r="BL401" s="35">
        <f t="shared" si="588"/>
        <v>1.0945207674017994</v>
      </c>
      <c r="BM401" s="21" t="str">
        <f t="shared" si="589"/>
        <v>Cr3</v>
      </c>
      <c r="BN401" s="51">
        <v>3</v>
      </c>
      <c r="BO401" s="21">
        <v>1</v>
      </c>
      <c r="BP401" s="50" t="s">
        <v>5497</v>
      </c>
      <c r="BQ401" s="14">
        <v>26000</v>
      </c>
      <c r="BR401">
        <f>IFERROR(VLOOKUP(AO401,'Model Failure data- Lines'!$A$37:$E$41,3,FALSE),'Model Failure data- Lines'!$C$37)</f>
        <v>0.45419999999999999</v>
      </c>
      <c r="BS401" s="14">
        <f t="shared" si="590"/>
        <v>27948.598527379774</v>
      </c>
      <c r="BT401" s="34">
        <f t="shared" si="572"/>
        <v>17313.114462179881</v>
      </c>
      <c r="BU401" s="34">
        <f t="shared" si="591"/>
        <v>1.6143021862665365</v>
      </c>
      <c r="BV401" s="54">
        <f t="shared" si="592"/>
        <v>10635.484065199893</v>
      </c>
      <c r="BW401">
        <f>IFERROR(VLOOKUP(AO401,'Model Failure data- Lines'!$A$37:$E$41,4,FALSE),'Model Failure data- Lines'!$D$37)</f>
        <v>0.40249999999999997</v>
      </c>
      <c r="BX401" s="14">
        <f t="shared" si="593"/>
        <v>24767.307149428354</v>
      </c>
      <c r="BY401" s="34">
        <f t="shared" si="594"/>
        <v>15442.439742640136</v>
      </c>
      <c r="BZ401" s="71">
        <f t="shared" si="595"/>
        <v>1.6038467730613908</v>
      </c>
      <c r="CA401" s="71">
        <f t="shared" si="596"/>
        <v>9324.8674067882184</v>
      </c>
      <c r="CB401" s="56">
        <v>1</v>
      </c>
      <c r="CC401">
        <f>IFERROR(VLOOKUP(AO401,'Model Failure data- Lines'!$A$37:$E$41,5,FALSE),'Model Failure data- Lines'!$E$37)</f>
        <v>0.28349999999999997</v>
      </c>
      <c r="CD401" s="14">
        <f t="shared" si="597"/>
        <v>17444.798948727796</v>
      </c>
      <c r="CE401" s="34">
        <f t="shared" si="598"/>
        <v>12285.627560744315</v>
      </c>
      <c r="CF401" s="34">
        <f t="shared" si="599"/>
        <v>1.4199355191645511</v>
      </c>
      <c r="CG401" s="54">
        <f t="shared" si="600"/>
        <v>5159.1713879834806</v>
      </c>
      <c r="CH401" t="e">
        <f>IFERROR(VLOOKUP(AO401,'Model Failure data- Lines'!#REF!,3,FALSE),'Model Failure data- Lines'!#REF!)</f>
        <v>#REF!</v>
      </c>
      <c r="CI401" s="14" t="e">
        <f t="shared" si="601"/>
        <v>#REF!</v>
      </c>
      <c r="CJ401" s="34">
        <f t="shared" si="602"/>
        <v>16606.27863041449</v>
      </c>
      <c r="CK401" s="34" t="e">
        <f t="shared" si="603"/>
        <v>#REF!</v>
      </c>
      <c r="CL401" s="54" t="e">
        <f t="shared" si="604"/>
        <v>#REF!</v>
      </c>
      <c r="CM401" t="e">
        <f>IFERROR(VLOOKUP(AO401,'Model Failure data- Lines'!#REF!,4,FALSE),'Model Failure data- Lines'!#REF!)</f>
        <v>#REF!</v>
      </c>
      <c r="CN401" s="14" t="e">
        <f t="shared" si="605"/>
        <v>#REF!</v>
      </c>
      <c r="CO401" s="34">
        <f t="shared" si="606"/>
        <v>14207.254355961801</v>
      </c>
      <c r="CP401" s="34" t="e">
        <f t="shared" si="607"/>
        <v>#REF!</v>
      </c>
      <c r="CQ401" s="54" t="e">
        <f t="shared" si="608"/>
        <v>#REF!</v>
      </c>
      <c r="CR401" t="e">
        <f>IFERROR(VLOOKUP(AO401,'Model Failure data- Lines'!#REF!,5,FALSE),'Model Failure data- Lines'!#REF!)</f>
        <v>#REF!</v>
      </c>
      <c r="CS401" s="14" t="e">
        <f t="shared" si="609"/>
        <v>#REF!</v>
      </c>
      <c r="CT401" s="34">
        <f t="shared" si="610"/>
        <v>10398.862276665888</v>
      </c>
      <c r="CU401" s="34" t="e">
        <f t="shared" si="611"/>
        <v>#REF!</v>
      </c>
      <c r="CV401" s="54" t="e">
        <f t="shared" si="612"/>
        <v>#REF!</v>
      </c>
      <c r="CW401" t="s">
        <v>915</v>
      </c>
      <c r="CY401">
        <v>1</v>
      </c>
      <c r="CZ401">
        <f t="shared" si="613"/>
        <v>9324.8674067882203</v>
      </c>
      <c r="DA401" s="34">
        <f t="shared" si="614"/>
        <v>11166.154999999999</v>
      </c>
      <c r="DB401" s="34">
        <f t="shared" si="615"/>
        <v>1266.7854560961598</v>
      </c>
      <c r="DC401" s="34">
        <f t="shared" si="616"/>
        <v>1597.6791933321974</v>
      </c>
      <c r="DD401" s="9">
        <f t="shared" si="617"/>
        <v>10736.687499999998</v>
      </c>
      <c r="DE401" s="59">
        <f t="shared" si="618"/>
        <v>0.4508425131820486</v>
      </c>
      <c r="DF401" s="59">
        <f t="shared" si="619"/>
        <v>5.1147484401645904E-2</v>
      </c>
      <c r="DG401" s="59">
        <f t="shared" si="620"/>
        <v>6.4507585895104982E-2</v>
      </c>
      <c r="DH401" s="59">
        <f t="shared" si="621"/>
        <v>0.43350241652120053</v>
      </c>
      <c r="DI401" s="14">
        <f t="shared" si="622"/>
        <v>4204.0466567657732</v>
      </c>
      <c r="DJ401" s="14">
        <f t="shared" si="623"/>
        <v>476.94351023611671</v>
      </c>
      <c r="DK401" s="14">
        <f t="shared" si="624"/>
        <v>601.52468520385582</v>
      </c>
      <c r="DL401" s="14">
        <f t="shared" si="625"/>
        <v>4042.3525545824741</v>
      </c>
      <c r="DM401">
        <f t="shared" si="626"/>
        <v>5159.1713879834806</v>
      </c>
      <c r="DN401" s="34">
        <f t="shared" si="627"/>
        <v>7864.8569999999991</v>
      </c>
      <c r="DO401" s="34">
        <f t="shared" si="628"/>
        <v>892.25758211990387</v>
      </c>
      <c r="DP401" s="34">
        <f t="shared" si="629"/>
        <v>1125.3218666078956</v>
      </c>
      <c r="DQ401" s="9">
        <f t="shared" si="630"/>
        <v>7562.3624999999984</v>
      </c>
      <c r="DR401" s="59">
        <f t="shared" si="631"/>
        <v>0.4508425131820486</v>
      </c>
      <c r="DS401" s="59">
        <f t="shared" si="632"/>
        <v>5.1147484401645911E-2</v>
      </c>
      <c r="DT401" s="59">
        <f t="shared" si="633"/>
        <v>6.4507585895104996E-2</v>
      </c>
      <c r="DU401" s="59">
        <f t="shared" si="634"/>
        <v>0.43350241652120053</v>
      </c>
      <c r="DV401" s="14">
        <f t="shared" si="635"/>
        <v>2325.9737944953904</v>
      </c>
      <c r="DW401" s="14">
        <f t="shared" si="636"/>
        <v>263.87863809230299</v>
      </c>
      <c r="DX401" s="14">
        <f t="shared" si="637"/>
        <v>332.80569145791242</v>
      </c>
      <c r="DY401" s="14">
        <f t="shared" si="638"/>
        <v>2236.5132639378753</v>
      </c>
      <c r="DZ401" s="34" t="e">
        <f t="shared" si="639"/>
        <v>#REF!</v>
      </c>
      <c r="EA401" s="34" t="e">
        <f t="shared" si="640"/>
        <v>#REF!</v>
      </c>
      <c r="EB401" s="34" t="e">
        <f t="shared" si="641"/>
        <v>#REF!</v>
      </c>
      <c r="EC401" s="34" t="e">
        <f t="shared" si="642"/>
        <v>#REF!</v>
      </c>
      <c r="ED401" s="34" t="e">
        <f t="shared" si="643"/>
        <v>#REF!</v>
      </c>
      <c r="EE401" s="59" t="e">
        <f t="shared" si="644"/>
        <v>#REF!</v>
      </c>
      <c r="EF401" s="59" t="e">
        <f t="shared" si="645"/>
        <v>#REF!</v>
      </c>
      <c r="EG401" s="59" t="e">
        <f t="shared" si="646"/>
        <v>#REF!</v>
      </c>
      <c r="EH401" s="59" t="e">
        <f t="shared" si="647"/>
        <v>#REF!</v>
      </c>
      <c r="EI401" s="14" t="e">
        <f t="shared" si="648"/>
        <v>#REF!</v>
      </c>
      <c r="EJ401" s="14" t="e">
        <f t="shared" si="649"/>
        <v>#REF!</v>
      </c>
      <c r="EK401" s="14" t="e">
        <f t="shared" si="650"/>
        <v>#REF!</v>
      </c>
      <c r="EL401" s="14" t="e">
        <f t="shared" si="651"/>
        <v>#REF!</v>
      </c>
      <c r="EM401" t="e">
        <f t="shared" si="652"/>
        <v>#REF!</v>
      </c>
      <c r="EN401" s="34" t="e">
        <f t="shared" si="653"/>
        <v>#REF!</v>
      </c>
      <c r="EO401" s="34" t="e">
        <f t="shared" si="654"/>
        <v>#REF!</v>
      </c>
      <c r="EP401" s="34" t="e">
        <f t="shared" si="655"/>
        <v>#REF!</v>
      </c>
      <c r="EQ401" s="34" t="e">
        <f t="shared" si="656"/>
        <v>#REF!</v>
      </c>
      <c r="ER401" s="59" t="e">
        <f t="shared" si="657"/>
        <v>#REF!</v>
      </c>
      <c r="ES401" s="59" t="e">
        <f t="shared" si="658"/>
        <v>#REF!</v>
      </c>
      <c r="ET401" s="59" t="e">
        <f t="shared" si="659"/>
        <v>#REF!</v>
      </c>
      <c r="EU401" s="59" t="e">
        <f t="shared" si="660"/>
        <v>#REF!</v>
      </c>
      <c r="EV401" s="14" t="e">
        <f t="shared" si="661"/>
        <v>#REF!</v>
      </c>
      <c r="EW401" s="14" t="e">
        <f t="shared" si="662"/>
        <v>#REF!</v>
      </c>
      <c r="EX401" s="14" t="e">
        <f t="shared" si="663"/>
        <v>#REF!</v>
      </c>
      <c r="EY401" s="14" t="e">
        <f t="shared" si="664"/>
        <v>#REF!</v>
      </c>
    </row>
    <row r="402" spans="1:155" x14ac:dyDescent="0.2">
      <c r="A402" s="17">
        <v>30210522</v>
      </c>
      <c r="B402" t="s">
        <v>62</v>
      </c>
      <c r="C402" t="s">
        <v>3696</v>
      </c>
      <c r="D402" t="s">
        <v>3697</v>
      </c>
      <c r="E402" t="s">
        <v>1408</v>
      </c>
      <c r="F402" t="s">
        <v>41</v>
      </c>
      <c r="G402" t="s">
        <v>42</v>
      </c>
      <c r="H402" t="s">
        <v>3698</v>
      </c>
      <c r="I402" t="s">
        <v>68</v>
      </c>
      <c r="J402" s="19" t="s">
        <v>69</v>
      </c>
      <c r="K402" t="s">
        <v>70</v>
      </c>
      <c r="L402">
        <v>1953</v>
      </c>
      <c r="M402">
        <f t="shared" si="574"/>
        <v>1953</v>
      </c>
      <c r="N402">
        <v>66</v>
      </c>
      <c r="O402" s="19">
        <f t="shared" si="575"/>
        <v>66</v>
      </c>
      <c r="P402" t="s">
        <v>54</v>
      </c>
      <c r="Q402" s="19" t="str">
        <f t="shared" si="576"/>
        <v>60-70</v>
      </c>
      <c r="R402" s="23">
        <v>387.1</v>
      </c>
      <c r="S402" s="15">
        <f t="shared" si="577"/>
        <v>0.3871</v>
      </c>
      <c r="T402">
        <v>30352266</v>
      </c>
      <c r="U402" t="s">
        <v>45</v>
      </c>
      <c r="V402" t="s">
        <v>46</v>
      </c>
      <c r="W402" t="s">
        <v>47</v>
      </c>
      <c r="X402" t="s">
        <v>48</v>
      </c>
      <c r="Y402" t="s">
        <v>208</v>
      </c>
      <c r="Z402" t="s">
        <v>3699</v>
      </c>
      <c r="AA402" t="s">
        <v>3700</v>
      </c>
      <c r="AB402" t="s">
        <v>907</v>
      </c>
      <c r="AC402">
        <v>1953</v>
      </c>
      <c r="AD402">
        <v>66</v>
      </c>
      <c r="AE402" t="str">
        <f t="shared" si="578"/>
        <v>&lt;70</v>
      </c>
      <c r="AF402">
        <v>-38.065121499999997</v>
      </c>
      <c r="AG402">
        <v>145.63570811</v>
      </c>
      <c r="AH402" t="s">
        <v>75</v>
      </c>
      <c r="AI402" t="s">
        <v>76</v>
      </c>
      <c r="AJ402" s="33" t="s">
        <v>82</v>
      </c>
      <c r="AL402">
        <v>1</v>
      </c>
      <c r="AM402" t="s">
        <v>86</v>
      </c>
      <c r="AN402">
        <v>220</v>
      </c>
      <c r="AO402" s="69">
        <v>4</v>
      </c>
      <c r="AP402">
        <v>2</v>
      </c>
      <c r="AQ402">
        <v>0</v>
      </c>
      <c r="AR402">
        <v>0</v>
      </c>
      <c r="AS402" s="82" t="str">
        <f t="shared" si="579"/>
        <v>Gw-0-0</v>
      </c>
      <c r="AT402" s="14">
        <f t="shared" si="580"/>
        <v>26000</v>
      </c>
      <c r="AU402" s="81">
        <f>VLOOKUP(C402,Bushfire_Vlookup!$F$2:$H$12575,3,FALSE)</f>
        <v>1881.6559769999999</v>
      </c>
      <c r="AV402" s="14">
        <f>VLOOKUP(AS402,Safety_collateral_Vlookup!$J$3:$L$20,2,FALSE)</f>
        <v>3720.1399252148244</v>
      </c>
      <c r="AW402" s="14">
        <f>VLOOKUP(AS402,Safety_collateral_Vlookup!$J$3:$L$20,3,FALSE)</f>
        <v>25000</v>
      </c>
      <c r="AX402" s="48">
        <f t="shared" si="581"/>
        <v>60394.116227663217</v>
      </c>
      <c r="AY402" s="49">
        <f t="shared" si="665"/>
        <v>29419.599999999999</v>
      </c>
      <c r="AZ402" s="14">
        <v>76000</v>
      </c>
      <c r="BA402" s="16">
        <f t="shared" si="582"/>
        <v>2.0528530716822533</v>
      </c>
      <c r="BB402" t="e">
        <f>IF(BA402&lt;=#REF!,#REF!,IF(BA402&lt;=#REF!,#REF!,IF(BA402&lt;=#REF!,#REF!,IF(BA402&lt;=#REF!,#REF!,#REF!))))</f>
        <v>#REF!</v>
      </c>
      <c r="BC402" s="51">
        <v>3</v>
      </c>
      <c r="BD402" s="21">
        <v>70</v>
      </c>
      <c r="BE402" s="21">
        <v>6.4399999999999999E-2</v>
      </c>
      <c r="BF402" s="26">
        <f t="shared" si="583"/>
        <v>1918.9285023999696</v>
      </c>
      <c r="BG402" s="21">
        <v>7</v>
      </c>
      <c r="BH402" s="21">
        <f t="shared" si="584"/>
        <v>54.6</v>
      </c>
      <c r="BI402" s="28">
        <f t="shared" si="585"/>
        <v>2.2519960070400004E-2</v>
      </c>
      <c r="BJ402" s="27">
        <f t="shared" si="586"/>
        <v>2.2519960070400004E-2</v>
      </c>
      <c r="BK402" s="28">
        <f t="shared" si="587"/>
        <v>0.3452594593589744</v>
      </c>
      <c r="BL402" s="35">
        <f t="shared" si="588"/>
        <v>0.70876694167242471</v>
      </c>
      <c r="BM402" s="21" t="str">
        <f t="shared" si="589"/>
        <v>Cr2</v>
      </c>
      <c r="BN402" s="51">
        <v>2</v>
      </c>
      <c r="BO402" s="21">
        <v>0</v>
      </c>
      <c r="BP402" s="50" t="s">
        <v>5497</v>
      </c>
      <c r="BQ402" s="14">
        <v>26000</v>
      </c>
      <c r="BR402">
        <f>IFERROR(VLOOKUP(AO402,'Model Failure data- Lines'!$A$37:$E$41,3,FALSE),'Model Failure data- Lines'!$C$37)</f>
        <v>0.45419999999999999</v>
      </c>
      <c r="BS402" s="14">
        <f t="shared" si="590"/>
        <v>27431.007590604633</v>
      </c>
      <c r="BT402" s="34">
        <f t="shared" si="572"/>
        <v>26240.824621416723</v>
      </c>
      <c r="BU402" s="34">
        <f t="shared" si="591"/>
        <v>1.0453561572991319</v>
      </c>
      <c r="BV402" s="54">
        <f t="shared" si="592"/>
        <v>1190.1829691879102</v>
      </c>
      <c r="BW402">
        <f>IFERROR(VLOOKUP(AO402,'Model Failure data- Lines'!$A$37:$E$41,4,FALSE),'Model Failure data- Lines'!$D$37)</f>
        <v>0.40249999999999997</v>
      </c>
      <c r="BX402" s="14">
        <f t="shared" si="593"/>
        <v>24308.631781634442</v>
      </c>
      <c r="BY402" s="34">
        <f t="shared" si="594"/>
        <v>23405.514582521519</v>
      </c>
      <c r="BZ402" s="71">
        <f t="shared" si="595"/>
        <v>1.0385856587740798</v>
      </c>
      <c r="CA402" s="71">
        <f t="shared" si="596"/>
        <v>903.11719911292312</v>
      </c>
      <c r="CB402" s="56">
        <v>1</v>
      </c>
      <c r="CC402">
        <f>IFERROR(VLOOKUP(AO402,'Model Failure data- Lines'!$A$37:$E$41,5,FALSE),'Model Failure data- Lines'!$E$37)</f>
        <v>0.28349999999999997</v>
      </c>
      <c r="CD402" s="14">
        <f t="shared" si="597"/>
        <v>17121.731950542522</v>
      </c>
      <c r="CE402" s="34">
        <f t="shared" si="598"/>
        <v>18620.855241832905</v>
      </c>
      <c r="CF402" s="34">
        <f t="shared" si="599"/>
        <v>0.91949224287386599</v>
      </c>
      <c r="CG402" s="54">
        <f t="shared" si="600"/>
        <v>-1499.1232912903833</v>
      </c>
      <c r="CH402" t="e">
        <f>IFERROR(VLOOKUP(AO402,'Model Failure data- Lines'!#REF!,3,FALSE),'Model Failure data- Lines'!#REF!)</f>
        <v>#REF!</v>
      </c>
      <c r="CI402" s="14" t="e">
        <f t="shared" si="601"/>
        <v>#REF!</v>
      </c>
      <c r="CJ402" s="34">
        <f t="shared" si="602"/>
        <v>25169.500617985312</v>
      </c>
      <c r="CK402" s="34" t="e">
        <f t="shared" si="603"/>
        <v>#REF!</v>
      </c>
      <c r="CL402" s="54" t="e">
        <f t="shared" si="604"/>
        <v>#REF!</v>
      </c>
      <c r="CM402" t="e">
        <f>IFERROR(VLOOKUP(AO402,'Model Failure data- Lines'!#REF!,4,FALSE),'Model Failure data- Lines'!#REF!)</f>
        <v>#REF!</v>
      </c>
      <c r="CN402" s="14" t="e">
        <f t="shared" si="605"/>
        <v>#REF!</v>
      </c>
      <c r="CO402" s="34">
        <f t="shared" si="606"/>
        <v>21533.391390731453</v>
      </c>
      <c r="CP402" s="34" t="e">
        <f t="shared" si="607"/>
        <v>#REF!</v>
      </c>
      <c r="CQ402" s="54" t="e">
        <f t="shared" si="608"/>
        <v>#REF!</v>
      </c>
      <c r="CR402" t="e">
        <f>IFERROR(VLOOKUP(AO402,'Model Failure data- Lines'!#REF!,5,FALSE),'Model Failure data- Lines'!#REF!)</f>
        <v>#REF!</v>
      </c>
      <c r="CS402" s="14" t="e">
        <f t="shared" si="609"/>
        <v>#REF!</v>
      </c>
      <c r="CT402" s="34">
        <f t="shared" si="610"/>
        <v>15761.157350420381</v>
      </c>
      <c r="CU402" s="34" t="e">
        <f t="shared" si="611"/>
        <v>#REF!</v>
      </c>
      <c r="CV402" s="54" t="e">
        <f t="shared" si="612"/>
        <v>#REF!</v>
      </c>
      <c r="CW402" t="s">
        <v>907</v>
      </c>
      <c r="CY402">
        <v>1</v>
      </c>
      <c r="CZ402">
        <f t="shared" si="613"/>
        <v>903.1171991129246</v>
      </c>
      <c r="DA402" s="34">
        <f t="shared" si="614"/>
        <v>11166.154999999999</v>
      </c>
      <c r="DB402" s="34">
        <f t="shared" si="615"/>
        <v>808.11008830224739</v>
      </c>
      <c r="DC402" s="34">
        <f t="shared" si="616"/>
        <v>1597.6791933321974</v>
      </c>
      <c r="DD402" s="9">
        <f t="shared" si="617"/>
        <v>10736.687499999998</v>
      </c>
      <c r="DE402" s="59">
        <f t="shared" si="618"/>
        <v>0.45934938256937219</v>
      </c>
      <c r="DF402" s="59">
        <f t="shared" si="619"/>
        <v>3.3243750432419956E-2</v>
      </c>
      <c r="DG402" s="59">
        <f t="shared" si="620"/>
        <v>6.572476837381154E-2</v>
      </c>
      <c r="DH402" s="59">
        <f t="shared" si="621"/>
        <v>0.44168209862439634</v>
      </c>
      <c r="DI402" s="14">
        <f t="shared" si="622"/>
        <v>414.84632780030273</v>
      </c>
      <c r="DJ402" s="14">
        <f t="shared" si="623"/>
        <v>30.023002778536188</v>
      </c>
      <c r="DK402" s="14">
        <f t="shared" si="624"/>
        <v>59.357168726102408</v>
      </c>
      <c r="DL402" s="14">
        <f t="shared" si="625"/>
        <v>398.89069980798337</v>
      </c>
      <c r="DM402">
        <f t="shared" si="626"/>
        <v>-1499.1232912903829</v>
      </c>
      <c r="DN402" s="34">
        <f t="shared" si="627"/>
        <v>7864.8569999999991</v>
      </c>
      <c r="DO402" s="34">
        <f t="shared" si="628"/>
        <v>569.19058393462637</v>
      </c>
      <c r="DP402" s="34">
        <f t="shared" si="629"/>
        <v>1125.3218666078956</v>
      </c>
      <c r="DQ402" s="9">
        <f t="shared" si="630"/>
        <v>7562.3624999999984</v>
      </c>
      <c r="DR402" s="59">
        <f t="shared" si="631"/>
        <v>0.45934938256937213</v>
      </c>
      <c r="DS402" s="59">
        <f t="shared" si="632"/>
        <v>3.3243750432419943E-2</v>
      </c>
      <c r="DT402" s="59">
        <f t="shared" si="633"/>
        <v>6.5724768373811526E-2</v>
      </c>
      <c r="DU402" s="59">
        <f t="shared" si="634"/>
        <v>0.44168209862439622</v>
      </c>
      <c r="DV402" s="14">
        <f t="shared" si="635"/>
        <v>-688.62135824960239</v>
      </c>
      <c r="DW402" s="14">
        <f t="shared" si="636"/>
        <v>-49.836480563085466</v>
      </c>
      <c r="DX402" s="14">
        <f t="shared" si="637"/>
        <v>-98.529531083846393</v>
      </c>
      <c r="DY402" s="14">
        <f t="shared" si="638"/>
        <v>-662.13592139384832</v>
      </c>
      <c r="DZ402" s="34" t="e">
        <f t="shared" si="639"/>
        <v>#REF!</v>
      </c>
      <c r="EA402" s="34" t="e">
        <f t="shared" si="640"/>
        <v>#REF!</v>
      </c>
      <c r="EB402" s="34" t="e">
        <f t="shared" si="641"/>
        <v>#REF!</v>
      </c>
      <c r="EC402" s="34" t="e">
        <f t="shared" si="642"/>
        <v>#REF!</v>
      </c>
      <c r="ED402" s="34" t="e">
        <f t="shared" si="643"/>
        <v>#REF!</v>
      </c>
      <c r="EE402" s="59" t="e">
        <f t="shared" si="644"/>
        <v>#REF!</v>
      </c>
      <c r="EF402" s="59" t="e">
        <f t="shared" si="645"/>
        <v>#REF!</v>
      </c>
      <c r="EG402" s="59" t="e">
        <f t="shared" si="646"/>
        <v>#REF!</v>
      </c>
      <c r="EH402" s="59" t="e">
        <f t="shared" si="647"/>
        <v>#REF!</v>
      </c>
      <c r="EI402" s="14" t="e">
        <f t="shared" si="648"/>
        <v>#REF!</v>
      </c>
      <c r="EJ402" s="14" t="e">
        <f t="shared" si="649"/>
        <v>#REF!</v>
      </c>
      <c r="EK402" s="14" t="e">
        <f t="shared" si="650"/>
        <v>#REF!</v>
      </c>
      <c r="EL402" s="14" t="e">
        <f t="shared" si="651"/>
        <v>#REF!</v>
      </c>
      <c r="EM402" t="e">
        <f t="shared" si="652"/>
        <v>#REF!</v>
      </c>
      <c r="EN402" s="34" t="e">
        <f t="shared" si="653"/>
        <v>#REF!</v>
      </c>
      <c r="EO402" s="34" t="e">
        <f t="shared" si="654"/>
        <v>#REF!</v>
      </c>
      <c r="EP402" s="34" t="e">
        <f t="shared" si="655"/>
        <v>#REF!</v>
      </c>
      <c r="EQ402" s="34" t="e">
        <f t="shared" si="656"/>
        <v>#REF!</v>
      </c>
      <c r="ER402" s="59" t="e">
        <f t="shared" si="657"/>
        <v>#REF!</v>
      </c>
      <c r="ES402" s="59" t="e">
        <f t="shared" si="658"/>
        <v>#REF!</v>
      </c>
      <c r="ET402" s="59" t="e">
        <f t="shared" si="659"/>
        <v>#REF!</v>
      </c>
      <c r="EU402" s="59" t="e">
        <f t="shared" si="660"/>
        <v>#REF!</v>
      </c>
      <c r="EV402" s="14" t="e">
        <f t="shared" si="661"/>
        <v>#REF!</v>
      </c>
      <c r="EW402" s="14" t="e">
        <f t="shared" si="662"/>
        <v>#REF!</v>
      </c>
      <c r="EX402" s="14" t="e">
        <f t="shared" si="663"/>
        <v>#REF!</v>
      </c>
      <c r="EY402" s="14" t="e">
        <f t="shared" si="664"/>
        <v>#REF!</v>
      </c>
    </row>
    <row r="403" spans="1:155" x14ac:dyDescent="0.2">
      <c r="A403" s="17">
        <v>30210255</v>
      </c>
      <c r="B403" t="s">
        <v>62</v>
      </c>
      <c r="C403" t="s">
        <v>3691</v>
      </c>
      <c r="D403" t="s">
        <v>3692</v>
      </c>
      <c r="E403" t="s">
        <v>1391</v>
      </c>
      <c r="F403" t="s">
        <v>41</v>
      </c>
      <c r="G403" t="s">
        <v>42</v>
      </c>
      <c r="H403" t="s">
        <v>3693</v>
      </c>
      <c r="I403" t="s">
        <v>68</v>
      </c>
      <c r="J403" s="19" t="s">
        <v>69</v>
      </c>
      <c r="K403" t="s">
        <v>70</v>
      </c>
      <c r="L403">
        <v>1953</v>
      </c>
      <c r="M403">
        <f t="shared" si="574"/>
        <v>1953</v>
      </c>
      <c r="N403">
        <v>66</v>
      </c>
      <c r="O403" s="19">
        <f t="shared" si="575"/>
        <v>66</v>
      </c>
      <c r="P403" t="s">
        <v>54</v>
      </c>
      <c r="Q403" s="19" t="str">
        <f t="shared" si="576"/>
        <v>60-70</v>
      </c>
      <c r="R403" s="23">
        <v>341.1</v>
      </c>
      <c r="S403" s="15">
        <f t="shared" si="577"/>
        <v>0.34110000000000001</v>
      </c>
      <c r="T403">
        <v>30258351</v>
      </c>
      <c r="U403" t="s">
        <v>45</v>
      </c>
      <c r="V403" t="s">
        <v>46</v>
      </c>
      <c r="W403" t="s">
        <v>47</v>
      </c>
      <c r="X403" t="s">
        <v>48</v>
      </c>
      <c r="Y403" t="s">
        <v>208</v>
      </c>
      <c r="Z403" t="s">
        <v>3694</v>
      </c>
      <c r="AA403" t="s">
        <v>3695</v>
      </c>
      <c r="AB403" t="s">
        <v>1392</v>
      </c>
      <c r="AC403">
        <v>1953</v>
      </c>
      <c r="AD403">
        <v>66</v>
      </c>
      <c r="AE403" t="str">
        <f t="shared" si="578"/>
        <v>&lt;70</v>
      </c>
      <c r="AF403">
        <v>-38.064236999999999</v>
      </c>
      <c r="AG403">
        <v>145.62679606</v>
      </c>
      <c r="AH403" t="s">
        <v>75</v>
      </c>
      <c r="AI403" t="s">
        <v>76</v>
      </c>
      <c r="AJ403" s="33" t="s">
        <v>82</v>
      </c>
      <c r="AL403">
        <v>1</v>
      </c>
      <c r="AM403" t="s">
        <v>86</v>
      </c>
      <c r="AN403">
        <v>220</v>
      </c>
      <c r="AO403" s="69">
        <v>4</v>
      </c>
      <c r="AP403">
        <v>2</v>
      </c>
      <c r="AQ403">
        <v>0</v>
      </c>
      <c r="AR403">
        <v>0</v>
      </c>
      <c r="AS403" s="82" t="str">
        <f t="shared" si="579"/>
        <v>Gw-0-0</v>
      </c>
      <c r="AT403" s="14">
        <f t="shared" si="580"/>
        <v>26000</v>
      </c>
      <c r="AU403" s="81">
        <f>VLOOKUP(C403,Bushfire_Vlookup!$F$2:$H$12575,3,FALSE)</f>
        <v>716.30594199999996</v>
      </c>
      <c r="AV403" s="14">
        <f>VLOOKUP(AS403,Safety_collateral_Vlookup!$J$3:$L$20,2,FALSE)</f>
        <v>3720.1399252148244</v>
      </c>
      <c r="AW403" s="14">
        <f>VLOOKUP(AS403,Safety_collateral_Vlookup!$J$3:$L$20,3,FALSE)</f>
        <v>25000</v>
      </c>
      <c r="AX403" s="48">
        <f t="shared" si="581"/>
        <v>59150.687740318215</v>
      </c>
      <c r="AY403" s="49">
        <f t="shared" si="665"/>
        <v>25923.600000000002</v>
      </c>
      <c r="AZ403" s="14">
        <v>76000</v>
      </c>
      <c r="BA403" s="16">
        <f t="shared" si="582"/>
        <v>2.2817312310141418</v>
      </c>
      <c r="BB403" t="e">
        <f>IF(BA403&lt;=#REF!,#REF!,IF(BA403&lt;=#REF!,#REF!,IF(BA403&lt;=#REF!,#REF!,IF(BA403&lt;=#REF!,#REF!,#REF!))))</f>
        <v>#REF!</v>
      </c>
      <c r="BC403" s="51">
        <v>3</v>
      </c>
      <c r="BD403" s="21">
        <v>70</v>
      </c>
      <c r="BE403" s="21">
        <v>6.4399999999999999E-2</v>
      </c>
      <c r="BF403" s="26">
        <f t="shared" si="583"/>
        <v>1690.8977322878577</v>
      </c>
      <c r="BG403" s="21">
        <v>7</v>
      </c>
      <c r="BH403" s="21">
        <f t="shared" si="584"/>
        <v>54.6</v>
      </c>
      <c r="BI403" s="28">
        <f t="shared" si="585"/>
        <v>2.2519960070400004E-2</v>
      </c>
      <c r="BJ403" s="27">
        <f t="shared" si="586"/>
        <v>2.2519960070400004E-2</v>
      </c>
      <c r="BK403" s="28">
        <f t="shared" si="587"/>
        <v>0.34525945935897445</v>
      </c>
      <c r="BL403" s="35">
        <f t="shared" si="588"/>
        <v>0.7877892912224298</v>
      </c>
      <c r="BM403" s="21" t="str">
        <f t="shared" si="589"/>
        <v>Cr2</v>
      </c>
      <c r="BN403" s="51">
        <v>2</v>
      </c>
      <c r="BO403" s="21">
        <v>0</v>
      </c>
      <c r="BP403" s="50" t="s">
        <v>5497</v>
      </c>
      <c r="BQ403" s="14">
        <v>26000</v>
      </c>
      <c r="BR403">
        <f>IFERROR(VLOOKUP(AO403,'Model Failure data- Lines'!$A$37:$E$41,3,FALSE),'Model Failure data- Lines'!$C$37)</f>
        <v>0.45419999999999999</v>
      </c>
      <c r="BS403" s="14">
        <f t="shared" si="590"/>
        <v>26866.242371652534</v>
      </c>
      <c r="BT403" s="34">
        <f t="shared" si="572"/>
        <v>23122.565947727318</v>
      </c>
      <c r="BU403" s="34">
        <f t="shared" si="591"/>
        <v>1.1619057518265259</v>
      </c>
      <c r="BV403" s="54">
        <f t="shared" si="592"/>
        <v>3743.6764239252152</v>
      </c>
      <c r="BW403">
        <f>IFERROR(VLOOKUP(AO403,'Model Failure data- Lines'!$A$37:$E$41,4,FALSE),'Model Failure data- Lines'!$D$37)</f>
        <v>0.40249999999999997</v>
      </c>
      <c r="BX403" s="14">
        <f t="shared" si="593"/>
        <v>23808.151815478079</v>
      </c>
      <c r="BY403" s="34">
        <f t="shared" si="594"/>
        <v>20624.182444066366</v>
      </c>
      <c r="BZ403" s="71">
        <f t="shared" si="595"/>
        <v>1.1543803920493221</v>
      </c>
      <c r="CA403" s="71">
        <f t="shared" si="596"/>
        <v>3183.9693714117129</v>
      </c>
      <c r="CB403" s="56">
        <v>1</v>
      </c>
      <c r="CC403">
        <f>IFERROR(VLOOKUP(AO403,'Model Failure data- Lines'!$A$37:$E$41,5,FALSE),'Model Failure data- Lines'!$E$37)</f>
        <v>0.28349999999999997</v>
      </c>
      <c r="CD403" s="14">
        <f t="shared" si="597"/>
        <v>16769.219974380212</v>
      </c>
      <c r="CE403" s="34">
        <f t="shared" si="598"/>
        <v>16408.095383593914</v>
      </c>
      <c r="CF403" s="34">
        <f t="shared" si="599"/>
        <v>1.022008928053123</v>
      </c>
      <c r="CG403" s="54">
        <f t="shared" si="600"/>
        <v>361.12459078629763</v>
      </c>
      <c r="CH403" t="e">
        <f>IFERROR(VLOOKUP(AO403,'Model Failure data- Lines'!#REF!,3,FALSE),'Model Failure data- Lines'!#REF!)</f>
        <v>#REF!</v>
      </c>
      <c r="CI403" s="14" t="e">
        <f t="shared" si="601"/>
        <v>#REF!</v>
      </c>
      <c r="CJ403" s="34">
        <f t="shared" si="602"/>
        <v>22178.549885804161</v>
      </c>
      <c r="CK403" s="34" t="e">
        <f t="shared" si="603"/>
        <v>#REF!</v>
      </c>
      <c r="CL403" s="54" t="e">
        <f t="shared" si="604"/>
        <v>#REF!</v>
      </c>
      <c r="CM403" t="e">
        <f>IFERROR(VLOOKUP(AO403,'Model Failure data- Lines'!#REF!,4,FALSE),'Model Failure data- Lines'!#REF!)</f>
        <v>#REF!</v>
      </c>
      <c r="CN403" s="14" t="e">
        <f t="shared" si="605"/>
        <v>#REF!</v>
      </c>
      <c r="CO403" s="34">
        <f t="shared" si="606"/>
        <v>18974.52803766081</v>
      </c>
      <c r="CP403" s="34" t="e">
        <f t="shared" si="607"/>
        <v>#REF!</v>
      </c>
      <c r="CQ403" s="54" t="e">
        <f t="shared" si="608"/>
        <v>#REF!</v>
      </c>
      <c r="CR403" t="e">
        <f>IFERROR(VLOOKUP(AO403,'Model Failure data- Lines'!#REF!,5,FALSE),'Model Failure data- Lines'!#REF!)</f>
        <v>#REF!</v>
      </c>
      <c r="CS403" s="14" t="e">
        <f t="shared" si="609"/>
        <v>#REF!</v>
      </c>
      <c r="CT403" s="34">
        <f t="shared" si="610"/>
        <v>13888.222093072571</v>
      </c>
      <c r="CU403" s="34" t="e">
        <f t="shared" si="611"/>
        <v>#REF!</v>
      </c>
      <c r="CV403" s="54" t="e">
        <f t="shared" si="612"/>
        <v>#REF!</v>
      </c>
      <c r="CW403" t="s">
        <v>1392</v>
      </c>
      <c r="CY403">
        <v>1</v>
      </c>
      <c r="CZ403">
        <f t="shared" si="613"/>
        <v>3183.9693714117116</v>
      </c>
      <c r="DA403" s="34">
        <f t="shared" si="614"/>
        <v>11166.154999999999</v>
      </c>
      <c r="DB403" s="34">
        <f t="shared" si="615"/>
        <v>307.63012214588497</v>
      </c>
      <c r="DC403" s="34">
        <f t="shared" si="616"/>
        <v>1597.6791933321974</v>
      </c>
      <c r="DD403" s="9">
        <f t="shared" si="617"/>
        <v>10736.687499999998</v>
      </c>
      <c r="DE403" s="59">
        <f t="shared" si="618"/>
        <v>0.46900553585770965</v>
      </c>
      <c r="DF403" s="59">
        <f t="shared" si="619"/>
        <v>1.2921209698683518E-2</v>
      </c>
      <c r="DG403" s="59">
        <f t="shared" si="620"/>
        <v>6.7106393041963017E-2</v>
      </c>
      <c r="DH403" s="59">
        <f t="shared" si="621"/>
        <v>0.45096686140164383</v>
      </c>
      <c r="DI403" s="14">
        <f t="shared" si="622"/>
        <v>1493.2992611934847</v>
      </c>
      <c r="DJ403" s="14">
        <f t="shared" si="623"/>
        <v>41.140735922196271</v>
      </c>
      <c r="DK403" s="14">
        <f t="shared" si="624"/>
        <v>213.66470007152623</v>
      </c>
      <c r="DL403" s="14">
        <f t="shared" si="625"/>
        <v>1435.8646742245044</v>
      </c>
      <c r="DM403">
        <f t="shared" si="626"/>
        <v>361.12459078629877</v>
      </c>
      <c r="DN403" s="34">
        <f t="shared" si="627"/>
        <v>7864.8569999999991</v>
      </c>
      <c r="DO403" s="34">
        <f t="shared" si="628"/>
        <v>216.67860777231894</v>
      </c>
      <c r="DP403" s="34">
        <f t="shared" si="629"/>
        <v>1125.3218666078956</v>
      </c>
      <c r="DQ403" s="9">
        <f t="shared" si="630"/>
        <v>7562.3624999999984</v>
      </c>
      <c r="DR403" s="59">
        <f t="shared" si="631"/>
        <v>0.4690055358577096</v>
      </c>
      <c r="DS403" s="59">
        <f t="shared" si="632"/>
        <v>1.2921209698683517E-2</v>
      </c>
      <c r="DT403" s="59">
        <f t="shared" si="633"/>
        <v>6.7106393041963017E-2</v>
      </c>
      <c r="DU403" s="59">
        <f t="shared" si="634"/>
        <v>0.45096686140164383</v>
      </c>
      <c r="DV403" s="14">
        <f t="shared" si="635"/>
        <v>169.36943221312416</v>
      </c>
      <c r="DW403" s="14">
        <f t="shared" si="636"/>
        <v>4.6661665649010402</v>
      </c>
      <c r="DX403" s="14">
        <f t="shared" si="637"/>
        <v>24.233768726423424</v>
      </c>
      <c r="DY403" s="14">
        <f t="shared" si="638"/>
        <v>162.85522328185016</v>
      </c>
      <c r="DZ403" s="34" t="e">
        <f t="shared" si="639"/>
        <v>#REF!</v>
      </c>
      <c r="EA403" s="34" t="e">
        <f t="shared" si="640"/>
        <v>#REF!</v>
      </c>
      <c r="EB403" s="34" t="e">
        <f t="shared" si="641"/>
        <v>#REF!</v>
      </c>
      <c r="EC403" s="34" t="e">
        <f t="shared" si="642"/>
        <v>#REF!</v>
      </c>
      <c r="ED403" s="34" t="e">
        <f t="shared" si="643"/>
        <v>#REF!</v>
      </c>
      <c r="EE403" s="59" t="e">
        <f t="shared" si="644"/>
        <v>#REF!</v>
      </c>
      <c r="EF403" s="59" t="e">
        <f t="shared" si="645"/>
        <v>#REF!</v>
      </c>
      <c r="EG403" s="59" t="e">
        <f t="shared" si="646"/>
        <v>#REF!</v>
      </c>
      <c r="EH403" s="59" t="e">
        <f t="shared" si="647"/>
        <v>#REF!</v>
      </c>
      <c r="EI403" s="14" t="e">
        <f t="shared" si="648"/>
        <v>#REF!</v>
      </c>
      <c r="EJ403" s="14" t="e">
        <f t="shared" si="649"/>
        <v>#REF!</v>
      </c>
      <c r="EK403" s="14" t="e">
        <f t="shared" si="650"/>
        <v>#REF!</v>
      </c>
      <c r="EL403" s="14" t="e">
        <f t="shared" si="651"/>
        <v>#REF!</v>
      </c>
      <c r="EM403" t="e">
        <f t="shared" si="652"/>
        <v>#REF!</v>
      </c>
      <c r="EN403" s="34" t="e">
        <f t="shared" si="653"/>
        <v>#REF!</v>
      </c>
      <c r="EO403" s="34" t="e">
        <f t="shared" si="654"/>
        <v>#REF!</v>
      </c>
      <c r="EP403" s="34" t="e">
        <f t="shared" si="655"/>
        <v>#REF!</v>
      </c>
      <c r="EQ403" s="34" t="e">
        <f t="shared" si="656"/>
        <v>#REF!</v>
      </c>
      <c r="ER403" s="59" t="e">
        <f t="shared" si="657"/>
        <v>#REF!</v>
      </c>
      <c r="ES403" s="59" t="e">
        <f t="shared" si="658"/>
        <v>#REF!</v>
      </c>
      <c r="ET403" s="59" t="e">
        <f t="shared" si="659"/>
        <v>#REF!</v>
      </c>
      <c r="EU403" s="59" t="e">
        <f t="shared" si="660"/>
        <v>#REF!</v>
      </c>
      <c r="EV403" s="14" t="e">
        <f t="shared" si="661"/>
        <v>#REF!</v>
      </c>
      <c r="EW403" s="14" t="e">
        <f t="shared" si="662"/>
        <v>#REF!</v>
      </c>
      <c r="EX403" s="14" t="e">
        <f t="shared" si="663"/>
        <v>#REF!</v>
      </c>
      <c r="EY403" s="14" t="e">
        <f t="shared" si="664"/>
        <v>#REF!</v>
      </c>
    </row>
    <row r="404" spans="1:155" x14ac:dyDescent="0.2">
      <c r="A404" s="17">
        <v>30355713</v>
      </c>
      <c r="B404" t="s">
        <v>62</v>
      </c>
      <c r="C404" t="s">
        <v>4914</v>
      </c>
      <c r="D404" t="s">
        <v>4915</v>
      </c>
      <c r="E404" t="s">
        <v>3353</v>
      </c>
      <c r="F404" t="s">
        <v>41</v>
      </c>
      <c r="G404" t="s">
        <v>42</v>
      </c>
      <c r="H404" t="s">
        <v>4916</v>
      </c>
      <c r="I404" t="s">
        <v>68</v>
      </c>
      <c r="J404" s="19" t="s">
        <v>69</v>
      </c>
      <c r="K404" t="s">
        <v>70</v>
      </c>
      <c r="L404">
        <v>1953</v>
      </c>
      <c r="M404">
        <f t="shared" si="574"/>
        <v>1953</v>
      </c>
      <c r="N404">
        <v>66</v>
      </c>
      <c r="O404" s="19">
        <f t="shared" si="575"/>
        <v>66</v>
      </c>
      <c r="P404" t="s">
        <v>54</v>
      </c>
      <c r="Q404" s="19" t="str">
        <f t="shared" si="576"/>
        <v>60-70</v>
      </c>
      <c r="R404" s="23">
        <v>365.8</v>
      </c>
      <c r="S404" s="15">
        <f t="shared" si="577"/>
        <v>0.36580000000000001</v>
      </c>
      <c r="T404">
        <v>30022979</v>
      </c>
      <c r="U404" t="s">
        <v>45</v>
      </c>
      <c r="V404" t="s">
        <v>46</v>
      </c>
      <c r="W404" t="s">
        <v>47</v>
      </c>
      <c r="X404" t="s">
        <v>48</v>
      </c>
      <c r="Y404" t="s">
        <v>208</v>
      </c>
      <c r="Z404" t="s">
        <v>4917</v>
      </c>
      <c r="AA404" t="s">
        <v>4918</v>
      </c>
      <c r="AB404" t="s">
        <v>98</v>
      </c>
      <c r="AC404">
        <v>1953</v>
      </c>
      <c r="AD404">
        <v>66</v>
      </c>
      <c r="AE404" t="str">
        <f t="shared" si="578"/>
        <v>&lt;70</v>
      </c>
      <c r="AF404">
        <v>-38.063851300000003</v>
      </c>
      <c r="AG404">
        <v>145.62294018</v>
      </c>
      <c r="AH404" t="s">
        <v>75</v>
      </c>
      <c r="AI404" t="s">
        <v>76</v>
      </c>
      <c r="AJ404" s="33" t="s">
        <v>82</v>
      </c>
      <c r="AL404">
        <v>1</v>
      </c>
      <c r="AM404" t="s">
        <v>86</v>
      </c>
      <c r="AN404">
        <v>220</v>
      </c>
      <c r="AO404" s="69">
        <v>4</v>
      </c>
      <c r="AP404">
        <v>2</v>
      </c>
      <c r="AQ404">
        <v>2</v>
      </c>
      <c r="AR404">
        <v>0</v>
      </c>
      <c r="AS404" s="82" t="str">
        <f t="shared" si="579"/>
        <v>Gw-2-0</v>
      </c>
      <c r="AT404" s="14">
        <f t="shared" si="580"/>
        <v>26000</v>
      </c>
      <c r="AU404" s="81">
        <f>VLOOKUP(C404,Bushfire_Vlookup!$F$2:$H$12575,3,FALSE)</f>
        <v>756.86838499999999</v>
      </c>
      <c r="AV404" s="14">
        <f>VLOOKUP(AS404,Safety_collateral_Vlookup!$J$3:$L$20,2,FALSE)</f>
        <v>1575956.0550856832</v>
      </c>
      <c r="AW404" s="14">
        <f>VLOOKUP(AS404,Safety_collateral_Vlookup!$J$3:$L$20,3,FALSE)</f>
        <v>25000</v>
      </c>
      <c r="AX404" s="48">
        <f t="shared" si="581"/>
        <v>1736769.6893432189</v>
      </c>
      <c r="AY404" s="49">
        <f t="shared" si="665"/>
        <v>27800.799999999999</v>
      </c>
      <c r="AZ404" s="14">
        <v>76000</v>
      </c>
      <c r="BA404" s="16">
        <f t="shared" si="582"/>
        <v>62.47193207904877</v>
      </c>
      <c r="BB404" t="e">
        <f>IF(BA404&lt;=#REF!,#REF!,IF(BA404&lt;=#REF!,#REF!,IF(BA404&lt;=#REF!,#REF!,IF(BA404&lt;=#REF!,#REF!,#REF!))))</f>
        <v>#REF!</v>
      </c>
      <c r="BC404" s="51">
        <v>5</v>
      </c>
      <c r="BD404" s="21">
        <v>70</v>
      </c>
      <c r="BE404" s="21">
        <v>6.4399999999999999E-2</v>
      </c>
      <c r="BF404" s="26">
        <f t="shared" si="583"/>
        <v>1813.3403414567526</v>
      </c>
      <c r="BG404" s="21">
        <v>7</v>
      </c>
      <c r="BH404" s="21">
        <f t="shared" si="584"/>
        <v>54.6</v>
      </c>
      <c r="BI404" s="28">
        <f t="shared" si="585"/>
        <v>2.2519960070400004E-2</v>
      </c>
      <c r="BJ404" s="27">
        <f t="shared" si="586"/>
        <v>2.2519960070400004E-2</v>
      </c>
      <c r="BK404" s="28">
        <f t="shared" si="587"/>
        <v>0.3452594593589744</v>
      </c>
      <c r="BL404" s="35">
        <f t="shared" si="588"/>
        <v>21.569025494722943</v>
      </c>
      <c r="BM404" s="21" t="str">
        <f t="shared" si="589"/>
        <v>Cr5</v>
      </c>
      <c r="BN404" s="51">
        <v>5</v>
      </c>
      <c r="BO404" s="21">
        <v>1</v>
      </c>
      <c r="BP404" s="50" t="s">
        <v>5497</v>
      </c>
      <c r="BQ404" s="14">
        <v>26000</v>
      </c>
      <c r="BR404">
        <f>IFERROR(VLOOKUP(AO404,'Model Failure data- Lines'!$A$37:$E$41,3,FALSE),'Model Failure data- Lines'!$C$37)</f>
        <v>0.45419999999999999</v>
      </c>
      <c r="BS404" s="14">
        <f t="shared" si="590"/>
        <v>788840.79289968999</v>
      </c>
      <c r="BT404" s="34">
        <f t="shared" si="572"/>
        <v>24796.935279034453</v>
      </c>
      <c r="BU404" s="34">
        <f t="shared" si="591"/>
        <v>31.812027737421509</v>
      </c>
      <c r="BV404" s="54">
        <f t="shared" si="592"/>
        <v>764043.85762065556</v>
      </c>
      <c r="BW404">
        <f>IFERROR(VLOOKUP(AO404,'Model Failure data- Lines'!$A$37:$E$41,4,FALSE),'Model Failure data- Lines'!$D$37)</f>
        <v>0.40249999999999997</v>
      </c>
      <c r="BX404" s="14">
        <f t="shared" si="593"/>
        <v>699049.79996064561</v>
      </c>
      <c r="BY404" s="34">
        <f t="shared" si="594"/>
        <v>22117.636874932501</v>
      </c>
      <c r="BZ404" s="71">
        <f t="shared" si="595"/>
        <v>31.605989550941977</v>
      </c>
      <c r="CA404" s="71">
        <f t="shared" si="596"/>
        <v>676932.16308571317</v>
      </c>
      <c r="CB404" s="56">
        <v>1</v>
      </c>
      <c r="CC404">
        <f>IFERROR(VLOOKUP(AO404,'Model Failure data- Lines'!$A$37:$E$41,5,FALSE),'Model Failure data- Lines'!$E$37)</f>
        <v>0.28349999999999997</v>
      </c>
      <c r="CD404" s="14">
        <f t="shared" si="597"/>
        <v>492374.20692880254</v>
      </c>
      <c r="CE404" s="34">
        <f t="shared" si="598"/>
        <v>17596.251220517894</v>
      </c>
      <c r="CF404" s="34">
        <f t="shared" si="599"/>
        <v>27.98176729567691</v>
      </c>
      <c r="CG404" s="54">
        <f t="shared" si="600"/>
        <v>474777.95570828463</v>
      </c>
      <c r="CH404" t="e">
        <f>IFERROR(VLOOKUP(AO404,'Model Failure data- Lines'!#REF!,3,FALSE),'Model Failure data- Lines'!#REF!)</f>
        <v>#REF!</v>
      </c>
      <c r="CI404" s="14" t="e">
        <f t="shared" si="601"/>
        <v>#REF!</v>
      </c>
      <c r="CJ404" s="34">
        <f t="shared" si="602"/>
        <v>23784.560387649257</v>
      </c>
      <c r="CK404" s="34" t="e">
        <f t="shared" si="603"/>
        <v>#REF!</v>
      </c>
      <c r="CL404" s="54" t="e">
        <f t="shared" si="604"/>
        <v>#REF!</v>
      </c>
      <c r="CM404" t="e">
        <f>IFERROR(VLOOKUP(AO404,'Model Failure data- Lines'!#REF!,4,FALSE),'Model Failure data- Lines'!#REF!)</f>
        <v>#REF!</v>
      </c>
      <c r="CN404" s="14" t="e">
        <f t="shared" si="605"/>
        <v>#REF!</v>
      </c>
      <c r="CO404" s="34">
        <f t="shared" si="606"/>
        <v>20348.526403331347</v>
      </c>
      <c r="CP404" s="34" t="e">
        <f t="shared" si="607"/>
        <v>#REF!</v>
      </c>
      <c r="CQ404" s="54" t="e">
        <f t="shared" si="608"/>
        <v>#REF!</v>
      </c>
      <c r="CR404" t="e">
        <f>IFERROR(VLOOKUP(AO404,'Model Failure data- Lines'!#REF!,5,FALSE),'Model Failure data- Lines'!#REF!)</f>
        <v>#REF!</v>
      </c>
      <c r="CS404" s="14" t="e">
        <f t="shared" si="609"/>
        <v>#REF!</v>
      </c>
      <c r="CT404" s="34">
        <f t="shared" si="610"/>
        <v>14893.906894300633</v>
      </c>
      <c r="CU404" s="34" t="e">
        <f t="shared" si="611"/>
        <v>#REF!</v>
      </c>
      <c r="CV404" s="54" t="e">
        <f t="shared" si="612"/>
        <v>#REF!</v>
      </c>
      <c r="CW404" t="s">
        <v>98</v>
      </c>
      <c r="CY404">
        <v>1</v>
      </c>
      <c r="CZ404">
        <f t="shared" si="613"/>
        <v>676932.16308571317</v>
      </c>
      <c r="DA404" s="34">
        <f t="shared" si="614"/>
        <v>11166.154999999999</v>
      </c>
      <c r="DB404" s="34">
        <f t="shared" si="615"/>
        <v>325.05037313498747</v>
      </c>
      <c r="DC404" s="34">
        <f t="shared" si="616"/>
        <v>676821.90708751057</v>
      </c>
      <c r="DD404" s="9">
        <f t="shared" si="617"/>
        <v>10736.687499999998</v>
      </c>
      <c r="DE404" s="59">
        <f t="shared" si="618"/>
        <v>1.597333265903033E-2</v>
      </c>
      <c r="DF404" s="59">
        <f t="shared" si="619"/>
        <v>4.6498886510415541E-4</v>
      </c>
      <c r="DG404" s="59">
        <f t="shared" si="620"/>
        <v>0.96820270476525938</v>
      </c>
      <c r="DH404" s="59">
        <f t="shared" si="621"/>
        <v>1.5358973710606084E-2</v>
      </c>
      <c r="DI404" s="14">
        <f t="shared" si="622"/>
        <v>10812.862628565068</v>
      </c>
      <c r="DJ404" s="14">
        <f t="shared" si="623"/>
        <v>314.76591826572678</v>
      </c>
      <c r="DK404" s="14">
        <f t="shared" si="624"/>
        <v>655407.55124218506</v>
      </c>
      <c r="DL404" s="14">
        <f t="shared" si="625"/>
        <v>10396.983296697179</v>
      </c>
      <c r="DM404">
        <f t="shared" si="626"/>
        <v>474777.95570828463</v>
      </c>
      <c r="DN404" s="34">
        <f t="shared" si="627"/>
        <v>7864.8569999999991</v>
      </c>
      <c r="DO404" s="34">
        <f t="shared" si="628"/>
        <v>228.94852368638246</v>
      </c>
      <c r="DP404" s="34">
        <f t="shared" si="629"/>
        <v>476718.03890511615</v>
      </c>
      <c r="DQ404" s="9">
        <f t="shared" si="630"/>
        <v>7562.3624999999984</v>
      </c>
      <c r="DR404" s="59">
        <f t="shared" si="631"/>
        <v>1.597333265903033E-2</v>
      </c>
      <c r="DS404" s="59">
        <f t="shared" si="632"/>
        <v>4.6498886510415541E-4</v>
      </c>
      <c r="DT404" s="59">
        <f t="shared" si="633"/>
        <v>0.96820270476525938</v>
      </c>
      <c r="DU404" s="59">
        <f t="shared" si="634"/>
        <v>1.5358973710606084E-2</v>
      </c>
      <c r="DV404" s="14">
        <f t="shared" si="635"/>
        <v>7583.7862257027991</v>
      </c>
      <c r="DW404" s="14">
        <f t="shared" si="636"/>
        <v>220.76646280126621</v>
      </c>
      <c r="DX404" s="14">
        <f t="shared" si="637"/>
        <v>459681.30087968172</v>
      </c>
      <c r="DY404" s="14">
        <f t="shared" si="638"/>
        <v>7292.1021400988438</v>
      </c>
      <c r="DZ404" s="34" t="e">
        <f t="shared" si="639"/>
        <v>#REF!</v>
      </c>
      <c r="EA404" s="34" t="e">
        <f t="shared" si="640"/>
        <v>#REF!</v>
      </c>
      <c r="EB404" s="34" t="e">
        <f t="shared" si="641"/>
        <v>#REF!</v>
      </c>
      <c r="EC404" s="34" t="e">
        <f t="shared" si="642"/>
        <v>#REF!</v>
      </c>
      <c r="ED404" s="34" t="e">
        <f t="shared" si="643"/>
        <v>#REF!</v>
      </c>
      <c r="EE404" s="59" t="e">
        <f t="shared" si="644"/>
        <v>#REF!</v>
      </c>
      <c r="EF404" s="59" t="e">
        <f t="shared" si="645"/>
        <v>#REF!</v>
      </c>
      <c r="EG404" s="59" t="e">
        <f t="shared" si="646"/>
        <v>#REF!</v>
      </c>
      <c r="EH404" s="59" t="e">
        <f t="shared" si="647"/>
        <v>#REF!</v>
      </c>
      <c r="EI404" s="14" t="e">
        <f t="shared" si="648"/>
        <v>#REF!</v>
      </c>
      <c r="EJ404" s="14" t="e">
        <f t="shared" si="649"/>
        <v>#REF!</v>
      </c>
      <c r="EK404" s="14" t="e">
        <f t="shared" si="650"/>
        <v>#REF!</v>
      </c>
      <c r="EL404" s="14" t="e">
        <f t="shared" si="651"/>
        <v>#REF!</v>
      </c>
      <c r="EM404" t="e">
        <f t="shared" si="652"/>
        <v>#REF!</v>
      </c>
      <c r="EN404" s="34" t="e">
        <f t="shared" si="653"/>
        <v>#REF!</v>
      </c>
      <c r="EO404" s="34" t="e">
        <f t="shared" si="654"/>
        <v>#REF!</v>
      </c>
      <c r="EP404" s="34" t="e">
        <f t="shared" si="655"/>
        <v>#REF!</v>
      </c>
      <c r="EQ404" s="34" t="e">
        <f t="shared" si="656"/>
        <v>#REF!</v>
      </c>
      <c r="ER404" s="59" t="e">
        <f t="shared" si="657"/>
        <v>#REF!</v>
      </c>
      <c r="ES404" s="59" t="e">
        <f t="shared" si="658"/>
        <v>#REF!</v>
      </c>
      <c r="ET404" s="59" t="e">
        <f t="shared" si="659"/>
        <v>#REF!</v>
      </c>
      <c r="EU404" s="59" t="e">
        <f t="shared" si="660"/>
        <v>#REF!</v>
      </c>
      <c r="EV404" s="14" t="e">
        <f t="shared" si="661"/>
        <v>#REF!</v>
      </c>
      <c r="EW404" s="14" t="e">
        <f t="shared" si="662"/>
        <v>#REF!</v>
      </c>
      <c r="EX404" s="14" t="e">
        <f t="shared" si="663"/>
        <v>#REF!</v>
      </c>
      <c r="EY404" s="14" t="e">
        <f t="shared" si="664"/>
        <v>#REF!</v>
      </c>
    </row>
    <row r="405" spans="1:155" x14ac:dyDescent="0.2">
      <c r="A405" s="17">
        <v>30217517</v>
      </c>
      <c r="B405" t="s">
        <v>62</v>
      </c>
      <c r="C405" t="s">
        <v>3783</v>
      </c>
      <c r="D405" t="s">
        <v>3784</v>
      </c>
      <c r="E405" t="s">
        <v>2798</v>
      </c>
      <c r="F405" t="s">
        <v>41</v>
      </c>
      <c r="G405" t="s">
        <v>42</v>
      </c>
      <c r="H405" t="s">
        <v>3785</v>
      </c>
      <c r="I405" t="s">
        <v>68</v>
      </c>
      <c r="J405" s="19" t="s">
        <v>69</v>
      </c>
      <c r="K405" t="s">
        <v>70</v>
      </c>
      <c r="L405">
        <v>1953</v>
      </c>
      <c r="M405">
        <f t="shared" si="574"/>
        <v>1953</v>
      </c>
      <c r="N405">
        <v>66</v>
      </c>
      <c r="O405" s="19">
        <f t="shared" si="575"/>
        <v>66</v>
      </c>
      <c r="P405" t="s">
        <v>54</v>
      </c>
      <c r="Q405" s="19" t="str">
        <f t="shared" si="576"/>
        <v>60-70</v>
      </c>
      <c r="R405" s="23">
        <v>367.6</v>
      </c>
      <c r="S405" s="15">
        <f t="shared" si="577"/>
        <v>0.36760000000000004</v>
      </c>
      <c r="T405">
        <v>30115042</v>
      </c>
      <c r="U405" t="s">
        <v>45</v>
      </c>
      <c r="V405" t="s">
        <v>46</v>
      </c>
      <c r="W405" t="s">
        <v>47</v>
      </c>
      <c r="X405" t="s">
        <v>88</v>
      </c>
      <c r="Y405" t="s">
        <v>208</v>
      </c>
      <c r="Z405" t="s">
        <v>3786</v>
      </c>
      <c r="AA405" t="s">
        <v>3787</v>
      </c>
      <c r="AB405" t="s">
        <v>469</v>
      </c>
      <c r="AC405">
        <v>1953</v>
      </c>
      <c r="AD405">
        <v>66</v>
      </c>
      <c r="AE405" t="str">
        <f t="shared" si="578"/>
        <v>&lt;70</v>
      </c>
      <c r="AF405">
        <v>-38.062954519999998</v>
      </c>
      <c r="AG405">
        <v>145.61410708</v>
      </c>
      <c r="AH405" t="s">
        <v>75</v>
      </c>
      <c r="AI405" t="s">
        <v>76</v>
      </c>
      <c r="AJ405" s="33" t="s">
        <v>82</v>
      </c>
      <c r="AL405">
        <v>1</v>
      </c>
      <c r="AM405" t="s">
        <v>86</v>
      </c>
      <c r="AN405">
        <v>220</v>
      </c>
      <c r="AO405" s="69">
        <v>4</v>
      </c>
      <c r="AP405">
        <v>2</v>
      </c>
      <c r="AQ405">
        <v>0</v>
      </c>
      <c r="AR405">
        <v>0</v>
      </c>
      <c r="AS405" s="82" t="str">
        <f t="shared" si="579"/>
        <v>Gw-0-0</v>
      </c>
      <c r="AT405" s="14">
        <f t="shared" si="580"/>
        <v>26000</v>
      </c>
      <c r="AU405" s="81">
        <f>VLOOKUP(C405,Bushfire_Vlookup!$F$2:$H$12575,3,FALSE)</f>
        <v>1287.6650890000001</v>
      </c>
      <c r="AV405" s="14">
        <f>VLOOKUP(AS405,Safety_collateral_Vlookup!$J$3:$L$20,2,FALSE)</f>
        <v>3720.1399252148244</v>
      </c>
      <c r="AW405" s="14">
        <f>VLOOKUP(AS405,Safety_collateral_Vlookup!$J$3:$L$20,3,FALSE)</f>
        <v>25000</v>
      </c>
      <c r="AX405" s="48">
        <f t="shared" si="581"/>
        <v>59760.327950167215</v>
      </c>
      <c r="AY405" s="49">
        <f t="shared" si="665"/>
        <v>27937.600000000002</v>
      </c>
      <c r="AZ405" s="14">
        <v>76000</v>
      </c>
      <c r="BA405" s="16">
        <f t="shared" si="582"/>
        <v>2.1390644847863527</v>
      </c>
      <c r="BB405" t="e">
        <f>IF(BA405&lt;=#REF!,#REF!,IF(BA405&lt;=#REF!,#REF!,IF(BA405&lt;=#REF!,#REF!,IF(BA405&lt;=#REF!,#REF!,#REF!))))</f>
        <v>#REF!</v>
      </c>
      <c r="BC405" s="51">
        <v>3</v>
      </c>
      <c r="BD405" s="21">
        <v>70</v>
      </c>
      <c r="BE405" s="21">
        <v>6.4399999999999999E-2</v>
      </c>
      <c r="BF405" s="26">
        <f t="shared" si="583"/>
        <v>1822.2632846350527</v>
      </c>
      <c r="BG405" s="21">
        <v>7</v>
      </c>
      <c r="BH405" s="21">
        <f t="shared" si="584"/>
        <v>54.6</v>
      </c>
      <c r="BI405" s="28">
        <f t="shared" si="585"/>
        <v>2.2519960070400004E-2</v>
      </c>
      <c r="BJ405" s="27">
        <f t="shared" si="586"/>
        <v>2.2519960070400004E-2</v>
      </c>
      <c r="BK405" s="28">
        <f t="shared" si="587"/>
        <v>0.3452594593589744</v>
      </c>
      <c r="BL405" s="35">
        <f t="shared" si="588"/>
        <v>0.7385322475513193</v>
      </c>
      <c r="BM405" s="21" t="str">
        <f t="shared" si="589"/>
        <v>Cr2</v>
      </c>
      <c r="BN405" s="51">
        <v>2</v>
      </c>
      <c r="BO405" s="21">
        <v>0</v>
      </c>
      <c r="BP405" s="50" t="s">
        <v>5497</v>
      </c>
      <c r="BQ405" s="14">
        <v>26000</v>
      </c>
      <c r="BR405">
        <f>IFERROR(VLOOKUP(AO405,'Model Failure data- Lines'!$A$37:$E$41,3,FALSE),'Model Failure data- Lines'!$C$37)</f>
        <v>0.45419999999999999</v>
      </c>
      <c r="BS405" s="14">
        <f t="shared" si="590"/>
        <v>27143.140954965947</v>
      </c>
      <c r="BT405" s="34">
        <f t="shared" si="572"/>
        <v>24918.954096700563</v>
      </c>
      <c r="BU405" s="34">
        <f t="shared" si="591"/>
        <v>1.0892568303482641</v>
      </c>
      <c r="BV405" s="54">
        <f t="shared" si="592"/>
        <v>2224.1868582653842</v>
      </c>
      <c r="BW405">
        <f>IFERROR(VLOOKUP(AO405,'Model Failure data- Lines'!$A$37:$E$41,4,FALSE),'Model Failure data- Lines'!$D$37)</f>
        <v>0.40249999999999997</v>
      </c>
      <c r="BX405" s="14">
        <f t="shared" si="593"/>
        <v>24053.531999942301</v>
      </c>
      <c r="BY405" s="34">
        <f t="shared" si="594"/>
        <v>22226.471610785098</v>
      </c>
      <c r="BZ405" s="71">
        <f t="shared" si="595"/>
        <v>1.0822019986415949</v>
      </c>
      <c r="CA405" s="71">
        <f t="shared" si="596"/>
        <v>1827.0603891572027</v>
      </c>
      <c r="CB405" s="56">
        <v>1</v>
      </c>
      <c r="CC405">
        <f>IFERROR(VLOOKUP(AO405,'Model Failure data- Lines'!$A$37:$E$41,5,FALSE),'Model Failure data- Lines'!$E$37)</f>
        <v>0.28349999999999997</v>
      </c>
      <c r="CD405" s="14">
        <f t="shared" si="597"/>
        <v>16942.052973872404</v>
      </c>
      <c r="CE405" s="34">
        <f t="shared" si="598"/>
        <v>17682.837475840293</v>
      </c>
      <c r="CF405" s="34">
        <f t="shared" si="599"/>
        <v>0.95810714751068604</v>
      </c>
      <c r="CG405" s="54">
        <f t="shared" si="600"/>
        <v>-740.78450196788981</v>
      </c>
      <c r="CH405" t="e">
        <f>IFERROR(VLOOKUP(AO405,'Model Failure data- Lines'!#REF!,3,FALSE),'Model Failure data- Lines'!#REF!)</f>
        <v>#REF!</v>
      </c>
      <c r="CI405" s="14" t="e">
        <f t="shared" si="601"/>
        <v>#REF!</v>
      </c>
      <c r="CJ405" s="34">
        <f t="shared" si="602"/>
        <v>23901.59759021287</v>
      </c>
      <c r="CK405" s="34" t="e">
        <f t="shared" si="603"/>
        <v>#REF!</v>
      </c>
      <c r="CL405" s="54" t="e">
        <f t="shared" si="604"/>
        <v>#REF!</v>
      </c>
      <c r="CM405" t="e">
        <f>IFERROR(VLOOKUP(AO405,'Model Failure data- Lines'!#REF!,4,FALSE),'Model Failure data- Lines'!#REF!)</f>
        <v>#REF!</v>
      </c>
      <c r="CN405" s="14" t="e">
        <f t="shared" si="605"/>
        <v>#REF!</v>
      </c>
      <c r="CO405" s="34">
        <f t="shared" si="606"/>
        <v>20448.65583888629</v>
      </c>
      <c r="CP405" s="34" t="e">
        <f t="shared" si="607"/>
        <v>#REF!</v>
      </c>
      <c r="CQ405" s="54" t="e">
        <f t="shared" si="608"/>
        <v>#REF!</v>
      </c>
      <c r="CR405" t="e">
        <f>IFERROR(VLOOKUP(AO405,'Model Failure data- Lines'!#REF!,5,FALSE),'Model Failure data- Lines'!#REF!)</f>
        <v>#REF!</v>
      </c>
      <c r="CS405" s="14" t="e">
        <f t="shared" si="609"/>
        <v>#REF!</v>
      </c>
      <c r="CT405" s="34">
        <f t="shared" si="610"/>
        <v>14967.195665240331</v>
      </c>
      <c r="CU405" s="34" t="e">
        <f t="shared" si="611"/>
        <v>#REF!</v>
      </c>
      <c r="CV405" s="54" t="e">
        <f t="shared" si="612"/>
        <v>#REF!</v>
      </c>
      <c r="CW405" t="s">
        <v>469</v>
      </c>
      <c r="CY405">
        <v>1</v>
      </c>
      <c r="CZ405">
        <f t="shared" si="613"/>
        <v>1827.060389157205</v>
      </c>
      <c r="DA405" s="34">
        <f t="shared" si="614"/>
        <v>11166.154999999999</v>
      </c>
      <c r="DB405" s="34">
        <f t="shared" si="615"/>
        <v>553.01030661010748</v>
      </c>
      <c r="DC405" s="34">
        <f t="shared" si="616"/>
        <v>1597.6791933321974</v>
      </c>
      <c r="DD405" s="9">
        <f t="shared" si="617"/>
        <v>10736.687499999998</v>
      </c>
      <c r="DE405" s="59">
        <f t="shared" si="618"/>
        <v>0.46422101336414062</v>
      </c>
      <c r="DF405" s="59">
        <f t="shared" si="619"/>
        <v>2.2990815095738706E-2</v>
      </c>
      <c r="DG405" s="59">
        <f t="shared" si="620"/>
        <v>6.6421812536139394E-2</v>
      </c>
      <c r="DH405" s="59">
        <f t="shared" si="621"/>
        <v>0.44636635900398131</v>
      </c>
      <c r="DI405" s="14">
        <f t="shared" si="622"/>
        <v>848.15982533203885</v>
      </c>
      <c r="DJ405" s="14">
        <f t="shared" si="623"/>
        <v>42.00560757586171</v>
      </c>
      <c r="DK405" s="14">
        <f t="shared" si="624"/>
        <v>121.35666266080575</v>
      </c>
      <c r="DL405" s="14">
        <f t="shared" si="625"/>
        <v>815.53829358849873</v>
      </c>
      <c r="DM405">
        <f t="shared" si="626"/>
        <v>-740.78450196789015</v>
      </c>
      <c r="DN405" s="34">
        <f t="shared" si="627"/>
        <v>7864.8569999999991</v>
      </c>
      <c r="DO405" s="34">
        <f t="shared" si="628"/>
        <v>389.51160726451047</v>
      </c>
      <c r="DP405" s="34">
        <f t="shared" si="629"/>
        <v>1125.3218666078956</v>
      </c>
      <c r="DQ405" s="9">
        <f t="shared" si="630"/>
        <v>7562.3624999999984</v>
      </c>
      <c r="DR405" s="59">
        <f t="shared" si="631"/>
        <v>0.46422101336414062</v>
      </c>
      <c r="DS405" s="59">
        <f t="shared" si="632"/>
        <v>2.2990815095738706E-2</v>
      </c>
      <c r="DT405" s="59">
        <f t="shared" si="633"/>
        <v>6.642181253613938E-2</v>
      </c>
      <c r="DU405" s="59">
        <f t="shared" si="634"/>
        <v>0.44636635900398131</v>
      </c>
      <c r="DV405" s="14">
        <f t="shared" si="635"/>
        <v>-343.88773218798417</v>
      </c>
      <c r="DW405" s="14">
        <f t="shared" si="636"/>
        <v>-17.03123951053265</v>
      </c>
      <c r="DX405" s="14">
        <f t="shared" si="637"/>
        <v>-49.20424931938858</v>
      </c>
      <c r="DY405" s="14">
        <f t="shared" si="638"/>
        <v>-330.66128094998481</v>
      </c>
      <c r="DZ405" s="34" t="e">
        <f t="shared" si="639"/>
        <v>#REF!</v>
      </c>
      <c r="EA405" s="34" t="e">
        <f t="shared" si="640"/>
        <v>#REF!</v>
      </c>
      <c r="EB405" s="34" t="e">
        <f t="shared" si="641"/>
        <v>#REF!</v>
      </c>
      <c r="EC405" s="34" t="e">
        <f t="shared" si="642"/>
        <v>#REF!</v>
      </c>
      <c r="ED405" s="34" t="e">
        <f t="shared" si="643"/>
        <v>#REF!</v>
      </c>
      <c r="EE405" s="59" t="e">
        <f t="shared" si="644"/>
        <v>#REF!</v>
      </c>
      <c r="EF405" s="59" t="e">
        <f t="shared" si="645"/>
        <v>#REF!</v>
      </c>
      <c r="EG405" s="59" t="e">
        <f t="shared" si="646"/>
        <v>#REF!</v>
      </c>
      <c r="EH405" s="59" t="e">
        <f t="shared" si="647"/>
        <v>#REF!</v>
      </c>
      <c r="EI405" s="14" t="e">
        <f t="shared" si="648"/>
        <v>#REF!</v>
      </c>
      <c r="EJ405" s="14" t="e">
        <f t="shared" si="649"/>
        <v>#REF!</v>
      </c>
      <c r="EK405" s="14" t="e">
        <f t="shared" si="650"/>
        <v>#REF!</v>
      </c>
      <c r="EL405" s="14" t="e">
        <f t="shared" si="651"/>
        <v>#REF!</v>
      </c>
      <c r="EM405" t="e">
        <f t="shared" si="652"/>
        <v>#REF!</v>
      </c>
      <c r="EN405" s="34" t="e">
        <f t="shared" si="653"/>
        <v>#REF!</v>
      </c>
      <c r="EO405" s="34" t="e">
        <f t="shared" si="654"/>
        <v>#REF!</v>
      </c>
      <c r="EP405" s="34" t="e">
        <f t="shared" si="655"/>
        <v>#REF!</v>
      </c>
      <c r="EQ405" s="34" t="e">
        <f t="shared" si="656"/>
        <v>#REF!</v>
      </c>
      <c r="ER405" s="59" t="e">
        <f t="shared" si="657"/>
        <v>#REF!</v>
      </c>
      <c r="ES405" s="59" t="e">
        <f t="shared" si="658"/>
        <v>#REF!</v>
      </c>
      <c r="ET405" s="59" t="e">
        <f t="shared" si="659"/>
        <v>#REF!</v>
      </c>
      <c r="EU405" s="59" t="e">
        <f t="shared" si="660"/>
        <v>#REF!</v>
      </c>
      <c r="EV405" s="14" t="e">
        <f t="shared" si="661"/>
        <v>#REF!</v>
      </c>
      <c r="EW405" s="14" t="e">
        <f t="shared" si="662"/>
        <v>#REF!</v>
      </c>
      <c r="EX405" s="14" t="e">
        <f t="shared" si="663"/>
        <v>#REF!</v>
      </c>
      <c r="EY405" s="14" t="e">
        <f t="shared" si="664"/>
        <v>#REF!</v>
      </c>
    </row>
    <row r="406" spans="1:155" x14ac:dyDescent="0.2">
      <c r="A406" s="17">
        <v>30248485</v>
      </c>
      <c r="B406" t="s">
        <v>62</v>
      </c>
      <c r="C406" t="s">
        <v>4084</v>
      </c>
      <c r="D406" t="s">
        <v>4085</v>
      </c>
      <c r="E406" t="s">
        <v>921</v>
      </c>
      <c r="F406" t="s">
        <v>41</v>
      </c>
      <c r="G406" t="s">
        <v>42</v>
      </c>
      <c r="H406" t="s">
        <v>4086</v>
      </c>
      <c r="I406" t="s">
        <v>68</v>
      </c>
      <c r="J406" s="19" t="s">
        <v>69</v>
      </c>
      <c r="K406" t="s">
        <v>70</v>
      </c>
      <c r="L406">
        <v>1953</v>
      </c>
      <c r="M406">
        <f t="shared" si="574"/>
        <v>1953</v>
      </c>
      <c r="N406">
        <v>66</v>
      </c>
      <c r="O406" s="19">
        <f t="shared" si="575"/>
        <v>66</v>
      </c>
      <c r="P406" t="s">
        <v>54</v>
      </c>
      <c r="Q406" s="19" t="str">
        <f t="shared" si="576"/>
        <v>60-70</v>
      </c>
      <c r="R406" s="23">
        <v>347.8</v>
      </c>
      <c r="S406" s="15">
        <f t="shared" si="577"/>
        <v>0.3478</v>
      </c>
      <c r="T406">
        <v>30005715</v>
      </c>
      <c r="U406" t="s">
        <v>45</v>
      </c>
      <c r="V406" t="s">
        <v>46</v>
      </c>
      <c r="W406" t="s">
        <v>47</v>
      </c>
      <c r="X406" t="s">
        <v>48</v>
      </c>
      <c r="Y406" t="s">
        <v>208</v>
      </c>
      <c r="Z406" t="s">
        <v>4087</v>
      </c>
      <c r="AA406" t="s">
        <v>4088</v>
      </c>
      <c r="AB406" t="s">
        <v>297</v>
      </c>
      <c r="AC406">
        <v>1953</v>
      </c>
      <c r="AD406">
        <v>66</v>
      </c>
      <c r="AE406" t="str">
        <f t="shared" si="578"/>
        <v>&lt;70</v>
      </c>
      <c r="AF406">
        <v>-38.062119539999998</v>
      </c>
      <c r="AG406">
        <v>145.60600531</v>
      </c>
      <c r="AH406" t="s">
        <v>75</v>
      </c>
      <c r="AI406" t="s">
        <v>76</v>
      </c>
      <c r="AJ406" s="33" t="s">
        <v>82</v>
      </c>
      <c r="AL406">
        <v>1</v>
      </c>
      <c r="AM406" t="s">
        <v>86</v>
      </c>
      <c r="AN406">
        <v>220</v>
      </c>
      <c r="AO406" s="69">
        <v>4</v>
      </c>
      <c r="AP406">
        <v>2</v>
      </c>
      <c r="AQ406">
        <v>0</v>
      </c>
      <c r="AR406">
        <v>0</v>
      </c>
      <c r="AS406" s="82" t="str">
        <f t="shared" si="579"/>
        <v>Gw-0-0</v>
      </c>
      <c r="AT406" s="14">
        <f t="shared" si="580"/>
        <v>26000</v>
      </c>
      <c r="AU406" s="81">
        <f>VLOOKUP(C406,Bushfire_Vlookup!$F$2:$H$12575,3,FALSE)</f>
        <v>1280.9290140000001</v>
      </c>
      <c r="AV406" s="14">
        <f>VLOOKUP(AS406,Safety_collateral_Vlookup!$J$3:$L$20,2,FALSE)</f>
        <v>3720.1399252148244</v>
      </c>
      <c r="AW406" s="14">
        <f>VLOOKUP(AS406,Safety_collateral_Vlookup!$J$3:$L$20,3,FALSE)</f>
        <v>25000</v>
      </c>
      <c r="AX406" s="48">
        <f t="shared" si="581"/>
        <v>59753.140558142215</v>
      </c>
      <c r="AY406" s="49">
        <f t="shared" si="665"/>
        <v>26432.799999999999</v>
      </c>
      <c r="AZ406" s="14">
        <v>76000</v>
      </c>
      <c r="BA406" s="16">
        <f t="shared" si="582"/>
        <v>2.2605679518682176</v>
      </c>
      <c r="BB406" t="e">
        <f>IF(BA406&lt;=#REF!,#REF!,IF(BA406&lt;=#REF!,#REF!,IF(BA406&lt;=#REF!,#REF!,IF(BA406&lt;=#REF!,#REF!,#REF!))))</f>
        <v>#REF!</v>
      </c>
      <c r="BC406" s="51">
        <v>3</v>
      </c>
      <c r="BD406" s="21">
        <v>70</v>
      </c>
      <c r="BE406" s="21">
        <v>6.4399999999999999E-2</v>
      </c>
      <c r="BF406" s="26">
        <f t="shared" si="583"/>
        <v>1724.1109096737521</v>
      </c>
      <c r="BG406" s="21">
        <v>7</v>
      </c>
      <c r="BH406" s="21">
        <f t="shared" si="584"/>
        <v>54.6</v>
      </c>
      <c r="BI406" s="28">
        <f t="shared" si="585"/>
        <v>2.2519960070400004E-2</v>
      </c>
      <c r="BJ406" s="27">
        <f t="shared" si="586"/>
        <v>2.2519960070400004E-2</v>
      </c>
      <c r="BK406" s="28">
        <f t="shared" si="587"/>
        <v>0.3452594593589744</v>
      </c>
      <c r="BL406" s="35">
        <f t="shared" si="588"/>
        <v>0.78048246890624484</v>
      </c>
      <c r="BM406" s="21" t="str">
        <f t="shared" si="589"/>
        <v>Cr2</v>
      </c>
      <c r="BN406" s="51">
        <v>2</v>
      </c>
      <c r="BO406" s="21">
        <v>0</v>
      </c>
      <c r="BP406" s="50" t="s">
        <v>5497</v>
      </c>
      <c r="BQ406" s="14">
        <v>26000</v>
      </c>
      <c r="BR406">
        <f>IFERROR(VLOOKUP(AO406,'Model Failure data- Lines'!$A$37:$E$41,3,FALSE),'Model Failure data- Lines'!$C$37)</f>
        <v>0.45419999999999999</v>
      </c>
      <c r="BS406" s="14">
        <f t="shared" si="590"/>
        <v>27139.876441508193</v>
      </c>
      <c r="BT406" s="34">
        <f t="shared" si="572"/>
        <v>23576.747102373381</v>
      </c>
      <c r="BU406" s="34">
        <f t="shared" si="591"/>
        <v>1.1511289629423105</v>
      </c>
      <c r="BV406" s="54">
        <f t="shared" si="592"/>
        <v>3563.1293391348117</v>
      </c>
      <c r="BW406">
        <f>IFERROR(VLOOKUP(AO406,'Model Failure data- Lines'!$A$37:$E$41,4,FALSE),'Model Failure data- Lines'!$D$37)</f>
        <v>0.40249999999999997</v>
      </c>
      <c r="BX406" s="14">
        <f t="shared" si="593"/>
        <v>24050.639074652241</v>
      </c>
      <c r="BY406" s="34">
        <f t="shared" si="594"/>
        <v>21029.289516406574</v>
      </c>
      <c r="BZ406" s="71">
        <f t="shared" si="595"/>
        <v>1.1436734016091452</v>
      </c>
      <c r="CA406" s="71">
        <f t="shared" si="596"/>
        <v>3021.3495582456671</v>
      </c>
      <c r="CB406" s="56">
        <v>1</v>
      </c>
      <c r="CC406">
        <f>IFERROR(VLOOKUP(AO406,'Model Failure data- Lines'!$A$37:$E$41,5,FALSE),'Model Failure data- Lines'!$E$37)</f>
        <v>0.28349999999999997</v>
      </c>
      <c r="CD406" s="14">
        <f t="shared" si="597"/>
        <v>16940.015348233315</v>
      </c>
      <c r="CE406" s="34">
        <f t="shared" si="598"/>
        <v>16730.388667293941</v>
      </c>
      <c r="CF406" s="34">
        <f t="shared" si="599"/>
        <v>1.0125296958192711</v>
      </c>
      <c r="CG406" s="54">
        <f t="shared" si="600"/>
        <v>209.62668093937464</v>
      </c>
      <c r="CH406" t="e">
        <f>IFERROR(VLOOKUP(AO406,'Model Failure data- Lines'!#REF!,3,FALSE),'Model Failure data- Lines'!#REF!)</f>
        <v>#REF!</v>
      </c>
      <c r="CI406" s="14" t="e">
        <f t="shared" si="601"/>
        <v>#REF!</v>
      </c>
      <c r="CJ406" s="34">
        <f t="shared" si="602"/>
        <v>22614.188362013152</v>
      </c>
      <c r="CK406" s="34" t="e">
        <f t="shared" si="603"/>
        <v>#REF!</v>
      </c>
      <c r="CL406" s="54" t="e">
        <f t="shared" si="604"/>
        <v>#REF!</v>
      </c>
      <c r="CM406" t="e">
        <f>IFERROR(VLOOKUP(AO406,'Model Failure data- Lines'!#REF!,4,FALSE),'Model Failure data- Lines'!#REF!)</f>
        <v>#REF!</v>
      </c>
      <c r="CN406" s="14" t="e">
        <f t="shared" si="605"/>
        <v>#REF!</v>
      </c>
      <c r="CO406" s="34">
        <f t="shared" si="606"/>
        <v>19347.232047781967</v>
      </c>
      <c r="CP406" s="34" t="e">
        <f t="shared" si="607"/>
        <v>#REF!</v>
      </c>
      <c r="CQ406" s="54" t="e">
        <f t="shared" si="608"/>
        <v>#REF!</v>
      </c>
      <c r="CR406" t="e">
        <f>IFERROR(VLOOKUP(AO406,'Model Failure data- Lines'!#REF!,5,FALSE),'Model Failure data- Lines'!#REF!)</f>
        <v>#REF!</v>
      </c>
      <c r="CS406" s="14" t="e">
        <f t="shared" si="609"/>
        <v>#REF!</v>
      </c>
      <c r="CT406" s="34">
        <f t="shared" si="610"/>
        <v>14161.019184903664</v>
      </c>
      <c r="CU406" s="34" t="e">
        <f t="shared" si="611"/>
        <v>#REF!</v>
      </c>
      <c r="CV406" s="54" t="e">
        <f t="shared" si="612"/>
        <v>#REF!</v>
      </c>
      <c r="CW406" t="s">
        <v>297</v>
      </c>
      <c r="CY406">
        <v>1</v>
      </c>
      <c r="CZ406">
        <f t="shared" si="613"/>
        <v>3021.3495582456685</v>
      </c>
      <c r="DA406" s="34">
        <f t="shared" si="614"/>
        <v>11166.154999999999</v>
      </c>
      <c r="DB406" s="34">
        <f t="shared" si="615"/>
        <v>550.11738132004496</v>
      </c>
      <c r="DC406" s="34">
        <f t="shared" si="616"/>
        <v>1597.6791933321974</v>
      </c>
      <c r="DD406" s="9">
        <f t="shared" si="617"/>
        <v>10736.687499999998</v>
      </c>
      <c r="DE406" s="59">
        <f t="shared" si="618"/>
        <v>0.46427685207618358</v>
      </c>
      <c r="DF406" s="59">
        <f t="shared" si="619"/>
        <v>2.2873295782806526E-2</v>
      </c>
      <c r="DG406" s="59">
        <f t="shared" si="620"/>
        <v>6.6429802067756449E-2</v>
      </c>
      <c r="DH406" s="59">
        <f t="shared" si="621"/>
        <v>0.44642005007325342</v>
      </c>
      <c r="DI406" s="14">
        <f t="shared" si="622"/>
        <v>1402.7426619240669</v>
      </c>
      <c r="DJ406" s="14">
        <f t="shared" si="623"/>
        <v>69.108222109005013</v>
      </c>
      <c r="DK406" s="14">
        <f t="shared" si="624"/>
        <v>200.70765313176315</v>
      </c>
      <c r="DL406" s="14">
        <f t="shared" si="625"/>
        <v>1348.7910210808334</v>
      </c>
      <c r="DM406">
        <f t="shared" si="626"/>
        <v>209.62668093937353</v>
      </c>
      <c r="DN406" s="34">
        <f t="shared" si="627"/>
        <v>7864.8569999999991</v>
      </c>
      <c r="DO406" s="34">
        <f t="shared" si="628"/>
        <v>387.47398162542294</v>
      </c>
      <c r="DP406" s="34">
        <f t="shared" si="629"/>
        <v>1125.3218666078956</v>
      </c>
      <c r="DQ406" s="9">
        <f t="shared" si="630"/>
        <v>7562.3624999999984</v>
      </c>
      <c r="DR406" s="59">
        <f t="shared" si="631"/>
        <v>0.46427685207618363</v>
      </c>
      <c r="DS406" s="59">
        <f t="shared" si="632"/>
        <v>2.2873295782806526E-2</v>
      </c>
      <c r="DT406" s="59">
        <f t="shared" si="633"/>
        <v>6.6429802067756449E-2</v>
      </c>
      <c r="DU406" s="59">
        <f t="shared" si="634"/>
        <v>0.44642005007325342</v>
      </c>
      <c r="DV406" s="14">
        <f t="shared" si="635"/>
        <v>97.324815537710862</v>
      </c>
      <c r="DW406" s="14">
        <f t="shared" si="636"/>
        <v>4.7948530770943023</v>
      </c>
      <c r="DX406" s="14">
        <f t="shared" si="637"/>
        <v>13.925458922923319</v>
      </c>
      <c r="DY406" s="14">
        <f t="shared" si="638"/>
        <v>93.581553401645053</v>
      </c>
      <c r="DZ406" s="34" t="e">
        <f t="shared" si="639"/>
        <v>#REF!</v>
      </c>
      <c r="EA406" s="34" t="e">
        <f t="shared" si="640"/>
        <v>#REF!</v>
      </c>
      <c r="EB406" s="34" t="e">
        <f t="shared" si="641"/>
        <v>#REF!</v>
      </c>
      <c r="EC406" s="34" t="e">
        <f t="shared" si="642"/>
        <v>#REF!</v>
      </c>
      <c r="ED406" s="34" t="e">
        <f t="shared" si="643"/>
        <v>#REF!</v>
      </c>
      <c r="EE406" s="59" t="e">
        <f t="shared" si="644"/>
        <v>#REF!</v>
      </c>
      <c r="EF406" s="59" t="e">
        <f t="shared" si="645"/>
        <v>#REF!</v>
      </c>
      <c r="EG406" s="59" t="e">
        <f t="shared" si="646"/>
        <v>#REF!</v>
      </c>
      <c r="EH406" s="59" t="e">
        <f t="shared" si="647"/>
        <v>#REF!</v>
      </c>
      <c r="EI406" s="14" t="e">
        <f t="shared" si="648"/>
        <v>#REF!</v>
      </c>
      <c r="EJ406" s="14" t="e">
        <f t="shared" si="649"/>
        <v>#REF!</v>
      </c>
      <c r="EK406" s="14" t="e">
        <f t="shared" si="650"/>
        <v>#REF!</v>
      </c>
      <c r="EL406" s="14" t="e">
        <f t="shared" si="651"/>
        <v>#REF!</v>
      </c>
      <c r="EM406" t="e">
        <f t="shared" si="652"/>
        <v>#REF!</v>
      </c>
      <c r="EN406" s="34" t="e">
        <f t="shared" si="653"/>
        <v>#REF!</v>
      </c>
      <c r="EO406" s="34" t="e">
        <f t="shared" si="654"/>
        <v>#REF!</v>
      </c>
      <c r="EP406" s="34" t="e">
        <f t="shared" si="655"/>
        <v>#REF!</v>
      </c>
      <c r="EQ406" s="34" t="e">
        <f t="shared" si="656"/>
        <v>#REF!</v>
      </c>
      <c r="ER406" s="59" t="e">
        <f t="shared" si="657"/>
        <v>#REF!</v>
      </c>
      <c r="ES406" s="59" t="e">
        <f t="shared" si="658"/>
        <v>#REF!</v>
      </c>
      <c r="ET406" s="59" t="e">
        <f t="shared" si="659"/>
        <v>#REF!</v>
      </c>
      <c r="EU406" s="59" t="e">
        <f t="shared" si="660"/>
        <v>#REF!</v>
      </c>
      <c r="EV406" s="14" t="e">
        <f t="shared" si="661"/>
        <v>#REF!</v>
      </c>
      <c r="EW406" s="14" t="e">
        <f t="shared" si="662"/>
        <v>#REF!</v>
      </c>
      <c r="EX406" s="14" t="e">
        <f t="shared" si="663"/>
        <v>#REF!</v>
      </c>
      <c r="EY406" s="14" t="e">
        <f t="shared" si="664"/>
        <v>#REF!</v>
      </c>
    </row>
    <row r="407" spans="1:155" x14ac:dyDescent="0.2">
      <c r="A407" s="17">
        <v>30021627</v>
      </c>
      <c r="B407" t="s">
        <v>62</v>
      </c>
      <c r="C407" t="s">
        <v>888</v>
      </c>
      <c r="D407" t="s">
        <v>889</v>
      </c>
      <c r="E407" t="s">
        <v>890</v>
      </c>
      <c r="F407" t="s">
        <v>41</v>
      </c>
      <c r="G407" t="s">
        <v>42</v>
      </c>
      <c r="H407" t="s">
        <v>891</v>
      </c>
      <c r="I407" t="s">
        <v>68</v>
      </c>
      <c r="J407" s="19" t="s">
        <v>69</v>
      </c>
      <c r="K407" t="s">
        <v>70</v>
      </c>
      <c r="L407">
        <v>1953</v>
      </c>
      <c r="M407">
        <f t="shared" si="574"/>
        <v>1953</v>
      </c>
      <c r="N407">
        <v>66</v>
      </c>
      <c r="O407" s="19">
        <f t="shared" si="575"/>
        <v>66</v>
      </c>
      <c r="P407" t="s">
        <v>54</v>
      </c>
      <c r="Q407" s="19" t="str">
        <f t="shared" si="576"/>
        <v>60-70</v>
      </c>
      <c r="R407" s="23">
        <v>397.5</v>
      </c>
      <c r="S407" s="15">
        <f t="shared" si="577"/>
        <v>0.39750000000000002</v>
      </c>
      <c r="T407">
        <v>30275301</v>
      </c>
      <c r="U407" t="s">
        <v>45</v>
      </c>
      <c r="V407" t="s">
        <v>46</v>
      </c>
      <c r="W407" t="s">
        <v>47</v>
      </c>
      <c r="X407" t="s">
        <v>48</v>
      </c>
      <c r="Y407" t="s">
        <v>208</v>
      </c>
      <c r="Z407" t="s">
        <v>892</v>
      </c>
      <c r="AA407" t="s">
        <v>893</v>
      </c>
      <c r="AB407" t="s">
        <v>487</v>
      </c>
      <c r="AC407">
        <v>1953</v>
      </c>
      <c r="AD407">
        <v>66</v>
      </c>
      <c r="AE407" t="str">
        <f t="shared" si="578"/>
        <v>&lt;70</v>
      </c>
      <c r="AF407">
        <v>-38.06171475</v>
      </c>
      <c r="AG407">
        <v>145.60206664</v>
      </c>
      <c r="AH407" t="s">
        <v>75</v>
      </c>
      <c r="AI407" t="s">
        <v>76</v>
      </c>
      <c r="AJ407" s="33" t="s">
        <v>82</v>
      </c>
      <c r="AL407">
        <v>1</v>
      </c>
      <c r="AM407" t="s">
        <v>86</v>
      </c>
      <c r="AN407">
        <v>220</v>
      </c>
      <c r="AO407" s="69">
        <v>4</v>
      </c>
      <c r="AP407">
        <v>2</v>
      </c>
      <c r="AQ407">
        <v>0</v>
      </c>
      <c r="AR407">
        <v>0</v>
      </c>
      <c r="AS407" s="82" t="str">
        <f t="shared" si="579"/>
        <v>Gw-0-0</v>
      </c>
      <c r="AT407" s="14">
        <f t="shared" si="580"/>
        <v>26000</v>
      </c>
      <c r="AU407" s="81">
        <f>VLOOKUP(C407,Bushfire_Vlookup!$F$2:$H$12575,3,FALSE)</f>
        <v>1280.9290140000001</v>
      </c>
      <c r="AV407" s="14">
        <f>VLOOKUP(AS407,Safety_collateral_Vlookup!$J$3:$L$20,2,FALSE)</f>
        <v>3720.1399252148244</v>
      </c>
      <c r="AW407" s="14">
        <f>VLOOKUP(AS407,Safety_collateral_Vlookup!$J$3:$L$20,3,FALSE)</f>
        <v>25000</v>
      </c>
      <c r="AX407" s="48">
        <f t="shared" si="581"/>
        <v>59753.140558142215</v>
      </c>
      <c r="AY407" s="49">
        <f t="shared" si="665"/>
        <v>30210</v>
      </c>
      <c r="AZ407" s="14">
        <v>76000</v>
      </c>
      <c r="BA407" s="16">
        <f t="shared" si="582"/>
        <v>1.9779258708421785</v>
      </c>
      <c r="BB407" t="e">
        <f>IF(BA407&lt;=#REF!,#REF!,IF(BA407&lt;=#REF!,#REF!,IF(BA407&lt;=#REF!,#REF!,IF(BA407&lt;=#REF!,#REF!,#REF!))))</f>
        <v>#REF!</v>
      </c>
      <c r="BC407" s="51">
        <v>3</v>
      </c>
      <c r="BD407" s="21">
        <v>70</v>
      </c>
      <c r="BE407" s="21">
        <v>6.4399999999999999E-2</v>
      </c>
      <c r="BF407" s="26">
        <f t="shared" si="583"/>
        <v>1970.4832852079253</v>
      </c>
      <c r="BG407" s="21">
        <v>7</v>
      </c>
      <c r="BH407" s="21">
        <f t="shared" si="584"/>
        <v>54.6</v>
      </c>
      <c r="BI407" s="28">
        <f t="shared" si="585"/>
        <v>2.2519960070400004E-2</v>
      </c>
      <c r="BJ407" s="27">
        <f t="shared" si="586"/>
        <v>2.2519960070400004E-2</v>
      </c>
      <c r="BK407" s="28">
        <f t="shared" si="587"/>
        <v>0.34525945935897445</v>
      </c>
      <c r="BL407" s="35">
        <f t="shared" si="588"/>
        <v>0.68289761681909922</v>
      </c>
      <c r="BM407" s="21" t="str">
        <f t="shared" si="589"/>
        <v>Cr2</v>
      </c>
      <c r="BN407" s="51">
        <v>2</v>
      </c>
      <c r="BO407" s="21">
        <v>0</v>
      </c>
      <c r="BP407" s="50" t="s">
        <v>5497</v>
      </c>
      <c r="BQ407" s="14">
        <v>26000</v>
      </c>
      <c r="BR407">
        <f>IFERROR(VLOOKUP(AO407,'Model Failure data- Lines'!$A$37:$E$41,3,FALSE),'Model Failure data- Lines'!$C$37)</f>
        <v>0.45419999999999999</v>
      </c>
      <c r="BS407" s="14">
        <f t="shared" si="590"/>
        <v>27139.876441508193</v>
      </c>
      <c r="BT407" s="34">
        <f t="shared" si="572"/>
        <v>26945.822234598676</v>
      </c>
      <c r="BU407" s="34">
        <f t="shared" si="591"/>
        <v>1.0072016435505298</v>
      </c>
      <c r="BV407" s="54">
        <f t="shared" si="592"/>
        <v>194.05420690951723</v>
      </c>
      <c r="BW407">
        <f>IFERROR(VLOOKUP(AO407,'Model Failure data- Lines'!$A$37:$E$41,4,FALSE),'Model Failure data- Lines'!$D$37)</f>
        <v>0.40249999999999997</v>
      </c>
      <c r="BX407" s="14">
        <f t="shared" si="593"/>
        <v>24050.639074652241</v>
      </c>
      <c r="BY407" s="34">
        <f t="shared" si="594"/>
        <v>24034.337500780945</v>
      </c>
      <c r="BZ407" s="71">
        <f t="shared" si="595"/>
        <v>1.0006782618356245</v>
      </c>
      <c r="CA407" s="71">
        <f t="shared" si="596"/>
        <v>16.301573871296569</v>
      </c>
      <c r="CB407" s="56">
        <v>1</v>
      </c>
      <c r="CC407">
        <f>IFERROR(VLOOKUP(AO407,'Model Failure data- Lines'!$A$37:$E$41,5,FALSE),'Model Failure data- Lines'!$E$37)</f>
        <v>0.28349999999999997</v>
      </c>
      <c r="CD407" s="14">
        <f t="shared" si="597"/>
        <v>16940.015348233315</v>
      </c>
      <c r="CE407" s="34">
        <f t="shared" si="598"/>
        <v>19121.131383695636</v>
      </c>
      <c r="CF407" s="34">
        <f t="shared" si="599"/>
        <v>0.88593164328538987</v>
      </c>
      <c r="CG407" s="54">
        <f t="shared" si="600"/>
        <v>-2181.1160354623207</v>
      </c>
      <c r="CH407" t="e">
        <f>IFERROR(VLOOKUP(AO407,'Model Failure data- Lines'!#REF!,3,FALSE),'Model Failure data- Lines'!#REF!)</f>
        <v>#REF!</v>
      </c>
      <c r="CI407" s="14" t="e">
        <f t="shared" si="601"/>
        <v>#REF!</v>
      </c>
      <c r="CJ407" s="34">
        <f t="shared" si="602"/>
        <v>25845.715566130617</v>
      </c>
      <c r="CK407" s="34" t="e">
        <f t="shared" si="603"/>
        <v>#REF!</v>
      </c>
      <c r="CL407" s="54" t="e">
        <f t="shared" si="604"/>
        <v>#REF!</v>
      </c>
      <c r="CM407" t="e">
        <f>IFERROR(VLOOKUP(AO407,'Model Failure data- Lines'!#REF!,4,FALSE),'Model Failure data- Lines'!#REF!)</f>
        <v>#REF!</v>
      </c>
      <c r="CN407" s="14" t="e">
        <f t="shared" si="605"/>
        <v>#REF!</v>
      </c>
      <c r="CO407" s="34">
        <f t="shared" si="606"/>
        <v>22111.917018382206</v>
      </c>
      <c r="CP407" s="34" t="e">
        <f t="shared" si="607"/>
        <v>#REF!</v>
      </c>
      <c r="CQ407" s="54" t="e">
        <f t="shared" si="608"/>
        <v>#REF!</v>
      </c>
      <c r="CR407" t="e">
        <f>IFERROR(VLOOKUP(AO407,'Model Failure data- Lines'!#REF!,5,FALSE),'Model Failure data- Lines'!#REF!)</f>
        <v>#REF!</v>
      </c>
      <c r="CS407" s="14" t="e">
        <f t="shared" si="609"/>
        <v>#REF!</v>
      </c>
      <c r="CT407" s="34">
        <f t="shared" si="610"/>
        <v>16184.603582516407</v>
      </c>
      <c r="CU407" s="34" t="e">
        <f t="shared" si="611"/>
        <v>#REF!</v>
      </c>
      <c r="CV407" s="54" t="e">
        <f t="shared" si="612"/>
        <v>#REF!</v>
      </c>
      <c r="CW407" t="s">
        <v>487</v>
      </c>
      <c r="CY407">
        <v>1</v>
      </c>
      <c r="CZ407">
        <f t="shared" si="613"/>
        <v>16.301573871297762</v>
      </c>
      <c r="DA407" s="34">
        <f t="shared" si="614"/>
        <v>11166.154999999999</v>
      </c>
      <c r="DB407" s="34">
        <f t="shared" si="615"/>
        <v>550.11738132004496</v>
      </c>
      <c r="DC407" s="34">
        <f t="shared" si="616"/>
        <v>1597.6791933321974</v>
      </c>
      <c r="DD407" s="9">
        <f t="shared" si="617"/>
        <v>10736.687499999998</v>
      </c>
      <c r="DE407" s="59">
        <f t="shared" si="618"/>
        <v>0.46427685207618358</v>
      </c>
      <c r="DF407" s="59">
        <f t="shared" si="619"/>
        <v>2.2873295782806526E-2</v>
      </c>
      <c r="DG407" s="59">
        <f t="shared" si="620"/>
        <v>6.6429802067756449E-2</v>
      </c>
      <c r="DH407" s="59">
        <f t="shared" si="621"/>
        <v>0.44642005007325342</v>
      </c>
      <c r="DI407" s="14">
        <f t="shared" si="622"/>
        <v>7.5684434008534911</v>
      </c>
      <c r="DJ407" s="14">
        <f t="shared" si="623"/>
        <v>0.37287072088346418</v>
      </c>
      <c r="DK407" s="14">
        <f t="shared" si="624"/>
        <v>1.0829103256632204</v>
      </c>
      <c r="DL407" s="14">
        <f t="shared" si="625"/>
        <v>7.2773494238975864</v>
      </c>
      <c r="DM407">
        <f t="shared" si="626"/>
        <v>-2181.1160354623207</v>
      </c>
      <c r="DN407" s="34">
        <f t="shared" si="627"/>
        <v>7864.8569999999991</v>
      </c>
      <c r="DO407" s="34">
        <f t="shared" si="628"/>
        <v>387.47398162542294</v>
      </c>
      <c r="DP407" s="34">
        <f t="shared" si="629"/>
        <v>1125.3218666078956</v>
      </c>
      <c r="DQ407" s="9">
        <f t="shared" si="630"/>
        <v>7562.3624999999984</v>
      </c>
      <c r="DR407" s="59">
        <f t="shared" si="631"/>
        <v>0.46427685207618363</v>
      </c>
      <c r="DS407" s="59">
        <f t="shared" si="632"/>
        <v>2.2873295782806526E-2</v>
      </c>
      <c r="DT407" s="59">
        <f t="shared" si="633"/>
        <v>6.6429802067756449E-2</v>
      </c>
      <c r="DU407" s="59">
        <f t="shared" si="634"/>
        <v>0.44642005007325342</v>
      </c>
      <c r="DV407" s="14">
        <f t="shared" si="635"/>
        <v>-1012.6416869573318</v>
      </c>
      <c r="DW407" s="14">
        <f t="shared" si="636"/>
        <v>-49.889312215751993</v>
      </c>
      <c r="DX407" s="14">
        <f t="shared" si="637"/>
        <v>-144.89110652257162</v>
      </c>
      <c r="DY407" s="14">
        <f t="shared" si="638"/>
        <v>-973.69392976666518</v>
      </c>
      <c r="DZ407" s="34" t="e">
        <f t="shared" si="639"/>
        <v>#REF!</v>
      </c>
      <c r="EA407" s="34" t="e">
        <f t="shared" si="640"/>
        <v>#REF!</v>
      </c>
      <c r="EB407" s="34" t="e">
        <f t="shared" si="641"/>
        <v>#REF!</v>
      </c>
      <c r="EC407" s="34" t="e">
        <f t="shared" si="642"/>
        <v>#REF!</v>
      </c>
      <c r="ED407" s="34" t="e">
        <f t="shared" si="643"/>
        <v>#REF!</v>
      </c>
      <c r="EE407" s="59" t="e">
        <f t="shared" si="644"/>
        <v>#REF!</v>
      </c>
      <c r="EF407" s="59" t="e">
        <f t="shared" si="645"/>
        <v>#REF!</v>
      </c>
      <c r="EG407" s="59" t="e">
        <f t="shared" si="646"/>
        <v>#REF!</v>
      </c>
      <c r="EH407" s="59" t="e">
        <f t="shared" si="647"/>
        <v>#REF!</v>
      </c>
      <c r="EI407" s="14" t="e">
        <f t="shared" si="648"/>
        <v>#REF!</v>
      </c>
      <c r="EJ407" s="14" t="e">
        <f t="shared" si="649"/>
        <v>#REF!</v>
      </c>
      <c r="EK407" s="14" t="e">
        <f t="shared" si="650"/>
        <v>#REF!</v>
      </c>
      <c r="EL407" s="14" t="e">
        <f t="shared" si="651"/>
        <v>#REF!</v>
      </c>
      <c r="EM407" t="e">
        <f t="shared" si="652"/>
        <v>#REF!</v>
      </c>
      <c r="EN407" s="34" t="e">
        <f t="shared" si="653"/>
        <v>#REF!</v>
      </c>
      <c r="EO407" s="34" t="e">
        <f t="shared" si="654"/>
        <v>#REF!</v>
      </c>
      <c r="EP407" s="34" t="e">
        <f t="shared" si="655"/>
        <v>#REF!</v>
      </c>
      <c r="EQ407" s="34" t="e">
        <f t="shared" si="656"/>
        <v>#REF!</v>
      </c>
      <c r="ER407" s="59" t="e">
        <f t="shared" si="657"/>
        <v>#REF!</v>
      </c>
      <c r="ES407" s="59" t="e">
        <f t="shared" si="658"/>
        <v>#REF!</v>
      </c>
      <c r="ET407" s="59" t="e">
        <f t="shared" si="659"/>
        <v>#REF!</v>
      </c>
      <c r="EU407" s="59" t="e">
        <f t="shared" si="660"/>
        <v>#REF!</v>
      </c>
      <c r="EV407" s="14" t="e">
        <f t="shared" si="661"/>
        <v>#REF!</v>
      </c>
      <c r="EW407" s="14" t="e">
        <f t="shared" si="662"/>
        <v>#REF!</v>
      </c>
      <c r="EX407" s="14" t="e">
        <f t="shared" si="663"/>
        <v>#REF!</v>
      </c>
      <c r="EY407" s="14" t="e">
        <f t="shared" si="664"/>
        <v>#REF!</v>
      </c>
    </row>
    <row r="408" spans="1:155" x14ac:dyDescent="0.2">
      <c r="A408" s="17">
        <v>30463985</v>
      </c>
      <c r="B408" t="s">
        <v>62</v>
      </c>
      <c r="C408" t="s">
        <v>5438</v>
      </c>
      <c r="D408" t="s">
        <v>5439</v>
      </c>
      <c r="E408" t="s">
        <v>1084</v>
      </c>
      <c r="F408" t="s">
        <v>41</v>
      </c>
      <c r="G408" t="s">
        <v>42</v>
      </c>
      <c r="H408" t="s">
        <v>5440</v>
      </c>
      <c r="I408" t="s">
        <v>68</v>
      </c>
      <c r="J408" s="19" t="s">
        <v>69</v>
      </c>
      <c r="K408" t="s">
        <v>70</v>
      </c>
      <c r="L408">
        <v>1953</v>
      </c>
      <c r="M408">
        <f t="shared" si="574"/>
        <v>1953</v>
      </c>
      <c r="N408">
        <v>66</v>
      </c>
      <c r="O408" s="19">
        <f t="shared" si="575"/>
        <v>66</v>
      </c>
      <c r="P408" t="s">
        <v>54</v>
      </c>
      <c r="Q408" s="19" t="str">
        <f t="shared" si="576"/>
        <v>60-70</v>
      </c>
      <c r="R408" s="23">
        <v>311.2</v>
      </c>
      <c r="S408" s="15">
        <f t="shared" si="577"/>
        <v>0.31119999999999998</v>
      </c>
      <c r="T408">
        <v>30460025</v>
      </c>
      <c r="U408" t="s">
        <v>45</v>
      </c>
      <c r="V408" t="s">
        <v>46</v>
      </c>
      <c r="W408" t="s">
        <v>47</v>
      </c>
      <c r="X408" t="s">
        <v>48</v>
      </c>
      <c r="Y408" t="s">
        <v>208</v>
      </c>
      <c r="Z408" t="s">
        <v>5441</v>
      </c>
      <c r="AA408" t="s">
        <v>5442</v>
      </c>
      <c r="AB408" t="s">
        <v>873</v>
      </c>
      <c r="AC408">
        <v>1953</v>
      </c>
      <c r="AD408">
        <v>66</v>
      </c>
      <c r="AE408" t="str">
        <f t="shared" si="578"/>
        <v>&lt;70</v>
      </c>
      <c r="AF408">
        <v>-38.057313919999999</v>
      </c>
      <c r="AG408">
        <v>145.55867749000001</v>
      </c>
      <c r="AH408" t="s">
        <v>75</v>
      </c>
      <c r="AI408" t="s">
        <v>76</v>
      </c>
      <c r="AJ408" s="33" t="s">
        <v>82</v>
      </c>
      <c r="AL408">
        <v>1</v>
      </c>
      <c r="AM408" t="s">
        <v>86</v>
      </c>
      <c r="AN408">
        <v>220</v>
      </c>
      <c r="AO408" s="69">
        <v>4</v>
      </c>
      <c r="AP408">
        <v>2</v>
      </c>
      <c r="AQ408">
        <v>0</v>
      </c>
      <c r="AR408">
        <v>0</v>
      </c>
      <c r="AS408" s="82" t="str">
        <f t="shared" si="579"/>
        <v>Gw-0-0</v>
      </c>
      <c r="AT408" s="14">
        <f t="shared" si="580"/>
        <v>26000</v>
      </c>
      <c r="AU408" s="81">
        <f>VLOOKUP(C408,Bushfire_Vlookup!$F$2:$H$12575,3,FALSE)</f>
        <v>1349.618146</v>
      </c>
      <c r="AV408" s="14">
        <f>VLOOKUP(AS408,Safety_collateral_Vlookup!$J$3:$L$20,2,FALSE)</f>
        <v>3720.1399252148244</v>
      </c>
      <c r="AW408" s="14">
        <f>VLOOKUP(AS408,Safety_collateral_Vlookup!$J$3:$L$20,3,FALSE)</f>
        <v>25000</v>
      </c>
      <c r="AX408" s="48">
        <f t="shared" si="581"/>
        <v>59826.431861986217</v>
      </c>
      <c r="AY408" s="49">
        <f t="shared" si="665"/>
        <v>23651.199999999997</v>
      </c>
      <c r="AZ408" s="14">
        <v>76000</v>
      </c>
      <c r="BA408" s="16">
        <f t="shared" si="582"/>
        <v>2.5295305042444451</v>
      </c>
      <c r="BB408" t="e">
        <f>IF(BA408&lt;=#REF!,#REF!,IF(BA408&lt;=#REF!,#REF!,IF(BA408&lt;=#REF!,#REF!,IF(BA408&lt;=#REF!,#REF!,#REF!))))</f>
        <v>#REF!</v>
      </c>
      <c r="BC408" s="51">
        <v>3</v>
      </c>
      <c r="BD408" s="21">
        <v>70</v>
      </c>
      <c r="BE408" s="21">
        <v>6.4399999999999999E-2</v>
      </c>
      <c r="BF408" s="26">
        <f t="shared" si="583"/>
        <v>1542.6777317149845</v>
      </c>
      <c r="BG408" s="21">
        <v>7</v>
      </c>
      <c r="BH408" s="21">
        <f t="shared" si="584"/>
        <v>54.6</v>
      </c>
      <c r="BI408" s="28">
        <f t="shared" si="585"/>
        <v>2.2519960070400004E-2</v>
      </c>
      <c r="BJ408" s="27">
        <f t="shared" si="586"/>
        <v>2.2519960070400004E-2</v>
      </c>
      <c r="BK408" s="28">
        <f t="shared" si="587"/>
        <v>0.3452594593589744</v>
      </c>
      <c r="BL408" s="35">
        <f t="shared" si="588"/>
        <v>0.87334433432747116</v>
      </c>
      <c r="BM408" s="21" t="str">
        <f t="shared" si="589"/>
        <v>Cr2</v>
      </c>
      <c r="BN408" s="51">
        <v>2</v>
      </c>
      <c r="BO408" s="21">
        <v>0</v>
      </c>
      <c r="BP408" s="50" t="s">
        <v>5497</v>
      </c>
      <c r="BQ408" s="14">
        <v>26000</v>
      </c>
      <c r="BR408">
        <f>IFERROR(VLOOKUP(AO408,'Model Failure data- Lines'!$A$37:$E$41,3,FALSE),'Model Failure data- Lines'!$C$37)</f>
        <v>0.45419999999999999</v>
      </c>
      <c r="BS408" s="14">
        <f t="shared" si="590"/>
        <v>27173.165351714139</v>
      </c>
      <c r="BT408" s="34">
        <f t="shared" si="572"/>
        <v>21095.697809829198</v>
      </c>
      <c r="BU408" s="34">
        <f t="shared" si="591"/>
        <v>1.2880903773210688</v>
      </c>
      <c r="BV408" s="54">
        <f t="shared" si="592"/>
        <v>6077.4675418849401</v>
      </c>
      <c r="BW408">
        <f>IFERROR(VLOOKUP(AO408,'Model Failure data- Lines'!$A$37:$E$41,4,FALSE),'Model Failure data- Lines'!$D$37)</f>
        <v>0.40249999999999997</v>
      </c>
      <c r="BX408" s="14">
        <f t="shared" si="593"/>
        <v>24080.138824449452</v>
      </c>
      <c r="BY408" s="34">
        <f t="shared" si="594"/>
        <v>18816.316554070512</v>
      </c>
      <c r="BZ408" s="71">
        <f t="shared" si="595"/>
        <v>1.2797477527151946</v>
      </c>
      <c r="CA408" s="71">
        <f t="shared" si="596"/>
        <v>5263.8222703789397</v>
      </c>
      <c r="CB408" s="56">
        <v>1</v>
      </c>
      <c r="CC408">
        <f>IFERROR(VLOOKUP(AO408,'Model Failure data- Lines'!$A$37:$E$41,5,FALSE),'Model Failure data- Lines'!$E$37)</f>
        <v>0.28349999999999997</v>
      </c>
      <c r="CD408" s="14">
        <f t="shared" si="597"/>
        <v>16960.793432873092</v>
      </c>
      <c r="CE408" s="34">
        <f t="shared" si="598"/>
        <v>14969.801475738568</v>
      </c>
      <c r="CF408" s="34">
        <f t="shared" si="599"/>
        <v>1.1330005585151752</v>
      </c>
      <c r="CG408" s="54">
        <f t="shared" si="600"/>
        <v>1990.9919571345235</v>
      </c>
      <c r="CH408" t="e">
        <f>IFERROR(VLOOKUP(AO408,'Model Failure data- Lines'!#REF!,3,FALSE),'Model Failure data- Lines'!#REF!)</f>
        <v>#REF!</v>
      </c>
      <c r="CI408" s="14" t="e">
        <f t="shared" si="601"/>
        <v>#REF!</v>
      </c>
      <c r="CJ408" s="34">
        <f t="shared" si="602"/>
        <v>20234.431909886407</v>
      </c>
      <c r="CK408" s="34" t="e">
        <f t="shared" si="603"/>
        <v>#REF!</v>
      </c>
      <c r="CL408" s="54" t="e">
        <f t="shared" si="604"/>
        <v>#REF!</v>
      </c>
      <c r="CM408" t="e">
        <f>IFERROR(VLOOKUP(AO408,'Model Failure data- Lines'!#REF!,4,FALSE),'Model Failure data- Lines'!#REF!)</f>
        <v>#REF!</v>
      </c>
      <c r="CN408" s="14" t="e">
        <f t="shared" si="605"/>
        <v>#REF!</v>
      </c>
      <c r="CO408" s="34">
        <f t="shared" si="606"/>
        <v>17311.266858164887</v>
      </c>
      <c r="CP408" s="34" t="e">
        <f t="shared" si="607"/>
        <v>#REF!</v>
      </c>
      <c r="CQ408" s="54" t="e">
        <f t="shared" si="608"/>
        <v>#REF!</v>
      </c>
      <c r="CR408" t="e">
        <f>IFERROR(VLOOKUP(AO408,'Model Failure data- Lines'!#REF!,5,FALSE),'Model Failure data- Lines'!#REF!)</f>
        <v>#REF!</v>
      </c>
      <c r="CS408" s="14" t="e">
        <f t="shared" si="609"/>
        <v>#REF!</v>
      </c>
      <c r="CT408" s="34">
        <f t="shared" si="610"/>
        <v>12670.814175796491</v>
      </c>
      <c r="CU408" s="34" t="e">
        <f t="shared" si="611"/>
        <v>#REF!</v>
      </c>
      <c r="CV408" s="54" t="e">
        <f t="shared" si="612"/>
        <v>#REF!</v>
      </c>
      <c r="CW408" t="s">
        <v>873</v>
      </c>
      <c r="CY408">
        <v>1</v>
      </c>
      <c r="CZ408">
        <f t="shared" si="613"/>
        <v>5263.8222703789406</v>
      </c>
      <c r="DA408" s="34">
        <f t="shared" si="614"/>
        <v>11166.154999999999</v>
      </c>
      <c r="DB408" s="34">
        <f t="shared" si="615"/>
        <v>579.61713111725498</v>
      </c>
      <c r="DC408" s="34">
        <f t="shared" si="616"/>
        <v>1597.6791933321974</v>
      </c>
      <c r="DD408" s="9">
        <f t="shared" si="617"/>
        <v>10736.687499999998</v>
      </c>
      <c r="DE408" s="59">
        <f t="shared" si="618"/>
        <v>0.46370808247428336</v>
      </c>
      <c r="DF408" s="59">
        <f t="shared" si="619"/>
        <v>2.4070340098236824E-2</v>
      </c>
      <c r="DG408" s="59">
        <f t="shared" si="620"/>
        <v>6.6348421202207311E-2</v>
      </c>
      <c r="DH408" s="59">
        <f t="shared" si="621"/>
        <v>0.4458731562252724</v>
      </c>
      <c r="DI408" s="14">
        <f t="shared" si="622"/>
        <v>2440.8769314828469</v>
      </c>
      <c r="DJ408" s="14">
        <f t="shared" si="623"/>
        <v>126.7019922646942</v>
      </c>
      <c r="DK408" s="14">
        <f t="shared" si="624"/>
        <v>349.24629712866107</v>
      </c>
      <c r="DL408" s="14">
        <f t="shared" si="625"/>
        <v>2346.9970495027369</v>
      </c>
      <c r="DM408">
        <f t="shared" si="626"/>
        <v>1990.9919571345238</v>
      </c>
      <c r="DN408" s="34">
        <f t="shared" si="627"/>
        <v>7864.8569999999991</v>
      </c>
      <c r="DO408" s="34">
        <f t="shared" si="628"/>
        <v>408.25206626519696</v>
      </c>
      <c r="DP408" s="34">
        <f t="shared" si="629"/>
        <v>1125.3218666078956</v>
      </c>
      <c r="DQ408" s="9">
        <f t="shared" si="630"/>
        <v>7562.3624999999984</v>
      </c>
      <c r="DR408" s="59">
        <f t="shared" si="631"/>
        <v>0.46370808247428336</v>
      </c>
      <c r="DS408" s="59">
        <f t="shared" si="632"/>
        <v>2.4070340098236824E-2</v>
      </c>
      <c r="DT408" s="59">
        <f t="shared" si="633"/>
        <v>6.6348421202207311E-2</v>
      </c>
      <c r="DU408" s="59">
        <f t="shared" si="634"/>
        <v>0.4458731562252724</v>
      </c>
      <c r="DV408" s="14">
        <f t="shared" si="635"/>
        <v>923.23906266457061</v>
      </c>
      <c r="DW408" s="14">
        <f t="shared" si="636"/>
        <v>47.923853541082138</v>
      </c>
      <c r="DX408" s="14">
        <f t="shared" si="637"/>
        <v>132.09917298216848</v>
      </c>
      <c r="DY408" s="14">
        <f t="shared" si="638"/>
        <v>887.72986794670248</v>
      </c>
      <c r="DZ408" s="34" t="e">
        <f t="shared" si="639"/>
        <v>#REF!</v>
      </c>
      <c r="EA408" s="34" t="e">
        <f t="shared" si="640"/>
        <v>#REF!</v>
      </c>
      <c r="EB408" s="34" t="e">
        <f t="shared" si="641"/>
        <v>#REF!</v>
      </c>
      <c r="EC408" s="34" t="e">
        <f t="shared" si="642"/>
        <v>#REF!</v>
      </c>
      <c r="ED408" s="34" t="e">
        <f t="shared" si="643"/>
        <v>#REF!</v>
      </c>
      <c r="EE408" s="59" t="e">
        <f t="shared" si="644"/>
        <v>#REF!</v>
      </c>
      <c r="EF408" s="59" t="e">
        <f t="shared" si="645"/>
        <v>#REF!</v>
      </c>
      <c r="EG408" s="59" t="e">
        <f t="shared" si="646"/>
        <v>#REF!</v>
      </c>
      <c r="EH408" s="59" t="e">
        <f t="shared" si="647"/>
        <v>#REF!</v>
      </c>
      <c r="EI408" s="14" t="e">
        <f t="shared" si="648"/>
        <v>#REF!</v>
      </c>
      <c r="EJ408" s="14" t="e">
        <f t="shared" si="649"/>
        <v>#REF!</v>
      </c>
      <c r="EK408" s="14" t="e">
        <f t="shared" si="650"/>
        <v>#REF!</v>
      </c>
      <c r="EL408" s="14" t="e">
        <f t="shared" si="651"/>
        <v>#REF!</v>
      </c>
      <c r="EM408" t="e">
        <f t="shared" si="652"/>
        <v>#REF!</v>
      </c>
      <c r="EN408" s="34" t="e">
        <f t="shared" si="653"/>
        <v>#REF!</v>
      </c>
      <c r="EO408" s="34" t="e">
        <f t="shared" si="654"/>
        <v>#REF!</v>
      </c>
      <c r="EP408" s="34" t="e">
        <f t="shared" si="655"/>
        <v>#REF!</v>
      </c>
      <c r="EQ408" s="34" t="e">
        <f t="shared" si="656"/>
        <v>#REF!</v>
      </c>
      <c r="ER408" s="59" t="e">
        <f t="shared" si="657"/>
        <v>#REF!</v>
      </c>
      <c r="ES408" s="59" t="e">
        <f t="shared" si="658"/>
        <v>#REF!</v>
      </c>
      <c r="ET408" s="59" t="e">
        <f t="shared" si="659"/>
        <v>#REF!</v>
      </c>
      <c r="EU408" s="59" t="e">
        <f t="shared" si="660"/>
        <v>#REF!</v>
      </c>
      <c r="EV408" s="14" t="e">
        <f t="shared" si="661"/>
        <v>#REF!</v>
      </c>
      <c r="EW408" s="14" t="e">
        <f t="shared" si="662"/>
        <v>#REF!</v>
      </c>
      <c r="EX408" s="14" t="e">
        <f t="shared" si="663"/>
        <v>#REF!</v>
      </c>
      <c r="EY408" s="14" t="e">
        <f t="shared" si="664"/>
        <v>#REF!</v>
      </c>
    </row>
    <row r="409" spans="1:155" x14ac:dyDescent="0.2">
      <c r="A409" s="17">
        <v>30201888</v>
      </c>
      <c r="B409" t="s">
        <v>62</v>
      </c>
      <c r="C409" t="s">
        <v>3566</v>
      </c>
      <c r="D409" t="s">
        <v>3567</v>
      </c>
      <c r="E409" t="s">
        <v>2722</v>
      </c>
      <c r="F409" t="s">
        <v>41</v>
      </c>
      <c r="G409" t="s">
        <v>42</v>
      </c>
      <c r="H409" t="s">
        <v>3568</v>
      </c>
      <c r="I409" t="s">
        <v>68</v>
      </c>
      <c r="J409" s="19" t="s">
        <v>69</v>
      </c>
      <c r="K409" t="s">
        <v>70</v>
      </c>
      <c r="L409">
        <v>1953</v>
      </c>
      <c r="M409">
        <f t="shared" si="574"/>
        <v>1953</v>
      </c>
      <c r="N409">
        <v>66</v>
      </c>
      <c r="O409" s="19">
        <f t="shared" si="575"/>
        <v>66</v>
      </c>
      <c r="P409" t="s">
        <v>54</v>
      </c>
      <c r="Q409" s="19" t="str">
        <f t="shared" si="576"/>
        <v>60-70</v>
      </c>
      <c r="R409" s="23">
        <v>288.3</v>
      </c>
      <c r="S409" s="15">
        <f t="shared" si="577"/>
        <v>0.2883</v>
      </c>
      <c r="T409">
        <v>30232420</v>
      </c>
      <c r="U409" t="s">
        <v>45</v>
      </c>
      <c r="V409" t="s">
        <v>46</v>
      </c>
      <c r="W409" t="s">
        <v>47</v>
      </c>
      <c r="X409" t="s">
        <v>48</v>
      </c>
      <c r="Y409" t="s">
        <v>208</v>
      </c>
      <c r="Z409" t="s">
        <v>3569</v>
      </c>
      <c r="AA409" t="s">
        <v>3570</v>
      </c>
      <c r="AB409" t="s">
        <v>263</v>
      </c>
      <c r="AC409">
        <v>1953</v>
      </c>
      <c r="AD409">
        <v>66</v>
      </c>
      <c r="AE409" t="str">
        <f t="shared" si="578"/>
        <v>&lt;70</v>
      </c>
      <c r="AF409">
        <v>-38.055859220000002</v>
      </c>
      <c r="AG409">
        <v>145.53714417</v>
      </c>
      <c r="AH409" t="s">
        <v>75</v>
      </c>
      <c r="AI409" t="s">
        <v>76</v>
      </c>
      <c r="AJ409" s="33" t="s">
        <v>82</v>
      </c>
      <c r="AL409">
        <v>1</v>
      </c>
      <c r="AM409" t="s">
        <v>86</v>
      </c>
      <c r="AN409">
        <v>220</v>
      </c>
      <c r="AO409" s="69">
        <v>4</v>
      </c>
      <c r="AP409">
        <v>2</v>
      </c>
      <c r="AQ409">
        <v>0</v>
      </c>
      <c r="AR409">
        <v>0</v>
      </c>
      <c r="AS409" s="82" t="str">
        <f t="shared" si="579"/>
        <v>Gw-0-0</v>
      </c>
      <c r="AT409" s="14">
        <f t="shared" si="580"/>
        <v>26000</v>
      </c>
      <c r="AU409" s="81">
        <f>VLOOKUP(C409,Bushfire_Vlookup!$F$2:$H$12575,3,FALSE)</f>
        <v>1573.722434</v>
      </c>
      <c r="AV409" s="14">
        <f>VLOOKUP(AS409,Safety_collateral_Vlookup!$J$3:$L$20,2,FALSE)</f>
        <v>3720.1399252148244</v>
      </c>
      <c r="AW409" s="14">
        <f>VLOOKUP(AS409,Safety_collateral_Vlookup!$J$3:$L$20,3,FALSE)</f>
        <v>25000</v>
      </c>
      <c r="AX409" s="48">
        <f t="shared" si="581"/>
        <v>60065.551137282215</v>
      </c>
      <c r="AY409" s="49">
        <f t="shared" si="665"/>
        <v>21910.799999999999</v>
      </c>
      <c r="AZ409" s="14">
        <v>76000</v>
      </c>
      <c r="BA409" s="16">
        <f t="shared" si="582"/>
        <v>2.7413673228399791</v>
      </c>
      <c r="BB409" t="e">
        <f>IF(BA409&lt;=#REF!,#REF!,IF(BA409&lt;=#REF!,#REF!,IF(BA409&lt;=#REF!,#REF!,IF(BA409&lt;=#REF!,#REF!,#REF!))))</f>
        <v>#REF!</v>
      </c>
      <c r="BC409" s="51">
        <v>3</v>
      </c>
      <c r="BD409" s="21">
        <v>70</v>
      </c>
      <c r="BE409" s="21">
        <v>6.4399999999999999E-2</v>
      </c>
      <c r="BF409" s="26">
        <f t="shared" si="583"/>
        <v>1429.1580657243896</v>
      </c>
      <c r="BG409" s="21">
        <v>7</v>
      </c>
      <c r="BH409" s="21">
        <f t="shared" si="584"/>
        <v>54.6</v>
      </c>
      <c r="BI409" s="28">
        <f t="shared" si="585"/>
        <v>2.2519960070400004E-2</v>
      </c>
      <c r="BJ409" s="27">
        <f t="shared" si="586"/>
        <v>2.2519960070400004E-2</v>
      </c>
      <c r="BK409" s="28">
        <f t="shared" si="587"/>
        <v>0.3452594593589744</v>
      </c>
      <c r="BL409" s="35">
        <f t="shared" si="588"/>
        <v>0.94648299978809025</v>
      </c>
      <c r="BM409" s="21" t="str">
        <f t="shared" si="589"/>
        <v>Cr2</v>
      </c>
      <c r="BN409" s="51">
        <v>2</v>
      </c>
      <c r="BO409" s="21">
        <v>0</v>
      </c>
      <c r="BP409" s="50" t="s">
        <v>5497</v>
      </c>
      <c r="BQ409" s="14">
        <v>26000</v>
      </c>
      <c r="BR409">
        <f>IFERROR(VLOOKUP(AO409,'Model Failure data- Lines'!$A$37:$E$41,3,FALSE),'Model Failure data- Lines'!$C$37)</f>
        <v>0.45419999999999999</v>
      </c>
      <c r="BS409" s="14">
        <f t="shared" si="590"/>
        <v>27281.773326553583</v>
      </c>
      <c r="BT409" s="34">
        <f t="shared" si="572"/>
        <v>19543.347296188171</v>
      </c>
      <c r="BU409" s="34">
        <f t="shared" si="591"/>
        <v>1.395962161091757</v>
      </c>
      <c r="BV409" s="54">
        <f t="shared" si="592"/>
        <v>7738.4260303654119</v>
      </c>
      <c r="BW409">
        <f>IFERROR(VLOOKUP(AO409,'Model Failure data- Lines'!$A$37:$E$41,4,FALSE),'Model Failure data- Lines'!$D$37)</f>
        <v>0.40249999999999997</v>
      </c>
      <c r="BX409" s="14">
        <f t="shared" si="593"/>
        <v>24176.38433275609</v>
      </c>
      <c r="BY409" s="34">
        <f t="shared" si="594"/>
        <v>17431.69685905697</v>
      </c>
      <c r="BZ409" s="71">
        <f t="shared" si="595"/>
        <v>1.3869208791452101</v>
      </c>
      <c r="CA409" s="71">
        <f t="shared" si="596"/>
        <v>6744.6874736991194</v>
      </c>
      <c r="CB409" s="56">
        <v>1</v>
      </c>
      <c r="CC409">
        <f>IFERROR(VLOOKUP(AO409,'Model Failure data- Lines'!$A$37:$E$41,5,FALSE),'Model Failure data- Lines'!$E$37)</f>
        <v>0.28349999999999997</v>
      </c>
      <c r="CD409" s="14">
        <f t="shared" si="597"/>
        <v>17028.583747419507</v>
      </c>
      <c r="CE409" s="34">
        <f t="shared" si="598"/>
        <v>13868.231894136985</v>
      </c>
      <c r="CF409" s="34">
        <f t="shared" si="599"/>
        <v>1.2278842665313818</v>
      </c>
      <c r="CG409" s="54">
        <f t="shared" si="600"/>
        <v>3160.3518532825219</v>
      </c>
      <c r="CH409" t="e">
        <f>IFERROR(VLOOKUP(AO409,'Model Failure data- Lines'!#REF!,3,FALSE),'Model Failure data- Lines'!#REF!)</f>
        <v>#REF!</v>
      </c>
      <c r="CI409" s="14" t="e">
        <f t="shared" si="601"/>
        <v>#REF!</v>
      </c>
      <c r="CJ409" s="34">
        <f t="shared" si="602"/>
        <v>18745.458610604921</v>
      </c>
      <c r="CK409" s="34" t="e">
        <f t="shared" si="603"/>
        <v>#REF!</v>
      </c>
      <c r="CL409" s="54" t="e">
        <f t="shared" si="604"/>
        <v>#REF!</v>
      </c>
      <c r="CM409" t="e">
        <f>IFERROR(VLOOKUP(AO409,'Model Failure data- Lines'!#REF!,4,FALSE),'Model Failure data- Lines'!#REF!)</f>
        <v>#REF!</v>
      </c>
      <c r="CN409" s="14" t="e">
        <f t="shared" si="605"/>
        <v>#REF!</v>
      </c>
      <c r="CO409" s="34">
        <f t="shared" si="606"/>
        <v>16037.397928049282</v>
      </c>
      <c r="CP409" s="34" t="e">
        <f t="shared" si="607"/>
        <v>#REF!</v>
      </c>
      <c r="CQ409" s="54" t="e">
        <f t="shared" si="608"/>
        <v>#REF!</v>
      </c>
      <c r="CR409" t="e">
        <f>IFERROR(VLOOKUP(AO409,'Model Failure data- Lines'!#REF!,5,FALSE),'Model Failure data- Lines'!#REF!)</f>
        <v>#REF!</v>
      </c>
      <c r="CS409" s="14" t="e">
        <f t="shared" si="609"/>
        <v>#REF!</v>
      </c>
      <c r="CT409" s="34">
        <f t="shared" si="610"/>
        <v>11738.418145508127</v>
      </c>
      <c r="CU409" s="34" t="e">
        <f t="shared" si="611"/>
        <v>#REF!</v>
      </c>
      <c r="CV409" s="54" t="e">
        <f t="shared" si="612"/>
        <v>#REF!</v>
      </c>
      <c r="CW409" t="s">
        <v>263</v>
      </c>
      <c r="CY409">
        <v>1</v>
      </c>
      <c r="CZ409">
        <f t="shared" si="613"/>
        <v>6744.6874736991203</v>
      </c>
      <c r="DA409" s="34">
        <f t="shared" si="614"/>
        <v>11166.154999999999</v>
      </c>
      <c r="DB409" s="34">
        <f t="shared" si="615"/>
        <v>675.86263942389496</v>
      </c>
      <c r="DC409" s="34">
        <f t="shared" si="616"/>
        <v>1597.6791933321974</v>
      </c>
      <c r="DD409" s="9">
        <f t="shared" si="617"/>
        <v>10736.687499999998</v>
      </c>
      <c r="DE409" s="59">
        <f t="shared" si="618"/>
        <v>0.46186207359680342</v>
      </c>
      <c r="DF409" s="59">
        <f t="shared" si="619"/>
        <v>2.7955488716655718E-2</v>
      </c>
      <c r="DG409" s="59">
        <f t="shared" si="620"/>
        <v>6.6084289997306769E-2</v>
      </c>
      <c r="DH409" s="59">
        <f t="shared" si="621"/>
        <v>0.44409814768923406</v>
      </c>
      <c r="DI409" s="14">
        <f t="shared" si="622"/>
        <v>3115.1153423650617</v>
      </c>
      <c r="DJ409" s="14">
        <f t="shared" si="623"/>
        <v>188.55103456836491</v>
      </c>
      <c r="DK409" s="14">
        <f t="shared" si="624"/>
        <v>445.71788295313513</v>
      </c>
      <c r="DL409" s="14">
        <f t="shared" si="625"/>
        <v>2995.3032138125586</v>
      </c>
      <c r="DM409">
        <f t="shared" si="626"/>
        <v>3160.3518532825228</v>
      </c>
      <c r="DN409" s="34">
        <f t="shared" si="627"/>
        <v>7864.8569999999991</v>
      </c>
      <c r="DO409" s="34">
        <f t="shared" si="628"/>
        <v>476.04238081161293</v>
      </c>
      <c r="DP409" s="34">
        <f t="shared" si="629"/>
        <v>1125.3218666078956</v>
      </c>
      <c r="DQ409" s="9">
        <f t="shared" si="630"/>
        <v>7562.3624999999984</v>
      </c>
      <c r="DR409" s="59">
        <f t="shared" si="631"/>
        <v>0.46186207359680342</v>
      </c>
      <c r="DS409" s="59">
        <f t="shared" si="632"/>
        <v>2.7955488716655714E-2</v>
      </c>
      <c r="DT409" s="59">
        <f t="shared" si="633"/>
        <v>6.6084289997306769E-2</v>
      </c>
      <c r="DU409" s="59">
        <f t="shared" si="634"/>
        <v>0.444098147689234</v>
      </c>
      <c r="DV409" s="14">
        <f t="shared" si="635"/>
        <v>1459.6466602525666</v>
      </c>
      <c r="DW409" s="14">
        <f t="shared" si="636"/>
        <v>88.349180575101542</v>
      </c>
      <c r="DX409" s="14">
        <f t="shared" si="637"/>
        <v>208.84960836584816</v>
      </c>
      <c r="DY409" s="14">
        <f t="shared" si="638"/>
        <v>1403.5064040890063</v>
      </c>
      <c r="DZ409" s="34" t="e">
        <f t="shared" si="639"/>
        <v>#REF!</v>
      </c>
      <c r="EA409" s="34" t="e">
        <f t="shared" si="640"/>
        <v>#REF!</v>
      </c>
      <c r="EB409" s="34" t="e">
        <f t="shared" si="641"/>
        <v>#REF!</v>
      </c>
      <c r="EC409" s="34" t="e">
        <f t="shared" si="642"/>
        <v>#REF!</v>
      </c>
      <c r="ED409" s="34" t="e">
        <f t="shared" si="643"/>
        <v>#REF!</v>
      </c>
      <c r="EE409" s="59" t="e">
        <f t="shared" si="644"/>
        <v>#REF!</v>
      </c>
      <c r="EF409" s="59" t="e">
        <f t="shared" si="645"/>
        <v>#REF!</v>
      </c>
      <c r="EG409" s="59" t="e">
        <f t="shared" si="646"/>
        <v>#REF!</v>
      </c>
      <c r="EH409" s="59" t="e">
        <f t="shared" si="647"/>
        <v>#REF!</v>
      </c>
      <c r="EI409" s="14" t="e">
        <f t="shared" si="648"/>
        <v>#REF!</v>
      </c>
      <c r="EJ409" s="14" t="e">
        <f t="shared" si="649"/>
        <v>#REF!</v>
      </c>
      <c r="EK409" s="14" t="e">
        <f t="shared" si="650"/>
        <v>#REF!</v>
      </c>
      <c r="EL409" s="14" t="e">
        <f t="shared" si="651"/>
        <v>#REF!</v>
      </c>
      <c r="EM409" t="e">
        <f t="shared" si="652"/>
        <v>#REF!</v>
      </c>
      <c r="EN409" s="34" t="e">
        <f t="shared" si="653"/>
        <v>#REF!</v>
      </c>
      <c r="EO409" s="34" t="e">
        <f t="shared" si="654"/>
        <v>#REF!</v>
      </c>
      <c r="EP409" s="34" t="e">
        <f t="shared" si="655"/>
        <v>#REF!</v>
      </c>
      <c r="EQ409" s="34" t="e">
        <f t="shared" si="656"/>
        <v>#REF!</v>
      </c>
      <c r="ER409" s="59" t="e">
        <f t="shared" si="657"/>
        <v>#REF!</v>
      </c>
      <c r="ES409" s="59" t="e">
        <f t="shared" si="658"/>
        <v>#REF!</v>
      </c>
      <c r="ET409" s="59" t="e">
        <f t="shared" si="659"/>
        <v>#REF!</v>
      </c>
      <c r="EU409" s="59" t="e">
        <f t="shared" si="660"/>
        <v>#REF!</v>
      </c>
      <c r="EV409" s="14" t="e">
        <f t="shared" si="661"/>
        <v>#REF!</v>
      </c>
      <c r="EW409" s="14" t="e">
        <f t="shared" si="662"/>
        <v>#REF!</v>
      </c>
      <c r="EX409" s="14" t="e">
        <f t="shared" si="663"/>
        <v>#REF!</v>
      </c>
      <c r="EY409" s="14" t="e">
        <f t="shared" si="664"/>
        <v>#REF!</v>
      </c>
    </row>
    <row r="410" spans="1:155" x14ac:dyDescent="0.2">
      <c r="A410" s="17">
        <v>30069985</v>
      </c>
      <c r="B410" t="s">
        <v>62</v>
      </c>
      <c r="C410" t="s">
        <v>1838</v>
      </c>
      <c r="D410" t="s">
        <v>1839</v>
      </c>
      <c r="E410" t="s">
        <v>483</v>
      </c>
      <c r="F410" t="s">
        <v>41</v>
      </c>
      <c r="G410" t="s">
        <v>42</v>
      </c>
      <c r="H410" t="s">
        <v>1840</v>
      </c>
      <c r="I410" t="s">
        <v>68</v>
      </c>
      <c r="J410" s="19" t="s">
        <v>69</v>
      </c>
      <c r="K410" t="s">
        <v>70</v>
      </c>
      <c r="L410">
        <v>1953</v>
      </c>
      <c r="M410">
        <f t="shared" si="574"/>
        <v>1953</v>
      </c>
      <c r="N410">
        <v>66</v>
      </c>
      <c r="O410" s="19">
        <f t="shared" si="575"/>
        <v>66</v>
      </c>
      <c r="P410" t="s">
        <v>54</v>
      </c>
      <c r="Q410" s="19" t="str">
        <f t="shared" si="576"/>
        <v>60-70</v>
      </c>
      <c r="R410" s="23">
        <v>220.1</v>
      </c>
      <c r="S410" s="15">
        <f t="shared" si="577"/>
        <v>0.22009999999999999</v>
      </c>
      <c r="T410">
        <v>30008929</v>
      </c>
      <c r="U410" t="s">
        <v>45</v>
      </c>
      <c r="V410" t="s">
        <v>46</v>
      </c>
      <c r="W410" t="s">
        <v>47</v>
      </c>
      <c r="X410" t="s">
        <v>48</v>
      </c>
      <c r="Y410" t="s">
        <v>208</v>
      </c>
      <c r="Z410" t="s">
        <v>1841</v>
      </c>
      <c r="AA410" t="s">
        <v>1842</v>
      </c>
      <c r="AB410" t="s">
        <v>376</v>
      </c>
      <c r="AC410">
        <v>1953</v>
      </c>
      <c r="AD410">
        <v>66</v>
      </c>
      <c r="AE410" t="str">
        <f t="shared" si="578"/>
        <v>&lt;70</v>
      </c>
      <c r="AF410">
        <v>-38.055641129999998</v>
      </c>
      <c r="AG410">
        <v>145.53386498</v>
      </c>
      <c r="AH410" t="s">
        <v>75</v>
      </c>
      <c r="AI410" t="s">
        <v>76</v>
      </c>
      <c r="AJ410" s="33" t="s">
        <v>82</v>
      </c>
      <c r="AL410">
        <v>1</v>
      </c>
      <c r="AM410" t="s">
        <v>86</v>
      </c>
      <c r="AN410">
        <v>220</v>
      </c>
      <c r="AO410" s="69">
        <v>4</v>
      </c>
      <c r="AP410">
        <v>2</v>
      </c>
      <c r="AQ410">
        <v>0</v>
      </c>
      <c r="AR410">
        <v>0</v>
      </c>
      <c r="AS410" s="82" t="str">
        <f t="shared" si="579"/>
        <v>Gw-0-0</v>
      </c>
      <c r="AT410" s="14">
        <f t="shared" si="580"/>
        <v>26000</v>
      </c>
      <c r="AU410" s="81">
        <f>VLOOKUP(C410,Bushfire_Vlookup!$F$2:$H$12575,3,FALSE)</f>
        <v>991.34290899999996</v>
      </c>
      <c r="AV410" s="14">
        <f>VLOOKUP(AS410,Safety_collateral_Vlookup!$J$3:$L$20,2,FALSE)</f>
        <v>3720.1399252148244</v>
      </c>
      <c r="AW410" s="14">
        <f>VLOOKUP(AS410,Safety_collateral_Vlookup!$J$3:$L$20,3,FALSE)</f>
        <v>25000</v>
      </c>
      <c r="AX410" s="48">
        <f t="shared" si="581"/>
        <v>59444.152184107217</v>
      </c>
      <c r="AY410" s="49">
        <f t="shared" si="665"/>
        <v>16727.599999999999</v>
      </c>
      <c r="AZ410" s="14">
        <v>76000</v>
      </c>
      <c r="BA410" s="16">
        <f t="shared" si="582"/>
        <v>3.5536569611962996</v>
      </c>
      <c r="BB410" t="e">
        <f>IF(BA410&lt;=#REF!,#REF!,IF(BA410&lt;=#REF!,#REF!,IF(BA410&lt;=#REF!,#REF!,IF(BA410&lt;=#REF!,#REF!,#REF!))))</f>
        <v>#REF!</v>
      </c>
      <c r="BC410" s="51">
        <v>4</v>
      </c>
      <c r="BD410" s="21">
        <v>70</v>
      </c>
      <c r="BE410" s="21">
        <v>6.4399999999999999E-2</v>
      </c>
      <c r="BF410" s="26">
        <f t="shared" si="583"/>
        <v>1091.0776630799103</v>
      </c>
      <c r="BG410" s="21">
        <v>7</v>
      </c>
      <c r="BH410" s="21">
        <f t="shared" si="584"/>
        <v>54.6</v>
      </c>
      <c r="BI410" s="28">
        <f t="shared" si="585"/>
        <v>2.2519960070400004E-2</v>
      </c>
      <c r="BJ410" s="27">
        <f t="shared" si="586"/>
        <v>2.2519960070400004E-2</v>
      </c>
      <c r="BK410" s="28">
        <f t="shared" si="587"/>
        <v>0.34525945935897445</v>
      </c>
      <c r="BL410" s="35">
        <f t="shared" si="588"/>
        <v>1.2269336811698903</v>
      </c>
      <c r="BM410" s="21" t="str">
        <f t="shared" si="589"/>
        <v>Cr3</v>
      </c>
      <c r="BN410" s="51">
        <v>3</v>
      </c>
      <c r="BO410" s="21">
        <v>1</v>
      </c>
      <c r="BP410" s="50" t="s">
        <v>5497</v>
      </c>
      <c r="BQ410" s="14">
        <v>26000</v>
      </c>
      <c r="BR410">
        <f>IFERROR(VLOOKUP(AO410,'Model Failure data- Lines'!$A$37:$E$41,3,FALSE),'Model Failure data- Lines'!$C$37)</f>
        <v>0.45419999999999999</v>
      </c>
      <c r="BS410" s="14">
        <f t="shared" si="590"/>
        <v>26999.533922021499</v>
      </c>
      <c r="BT410" s="34">
        <f t="shared" si="572"/>
        <v>14920.189871283441</v>
      </c>
      <c r="BU410" s="34">
        <f t="shared" si="591"/>
        <v>1.8095972072035695</v>
      </c>
      <c r="BV410" s="54">
        <f t="shared" si="592"/>
        <v>12079.344050738058</v>
      </c>
      <c r="BW410">
        <f>IFERROR(VLOOKUP(AO410,'Model Failure data- Lines'!$A$37:$E$41,4,FALSE),'Model Failure data- Lines'!$D$37)</f>
        <v>0.40249999999999997</v>
      </c>
      <c r="BX410" s="14">
        <f t="shared" si="593"/>
        <v>23926.271254103154</v>
      </c>
      <c r="BY410" s="34">
        <f t="shared" si="594"/>
        <v>13308.069645086505</v>
      </c>
      <c r="BZ410" s="71">
        <f t="shared" si="595"/>
        <v>1.797876919207213</v>
      </c>
      <c r="CA410" s="71">
        <f t="shared" si="596"/>
        <v>10618.201609016649</v>
      </c>
      <c r="CB410" s="56">
        <v>1</v>
      </c>
      <c r="CC410">
        <f>IFERROR(VLOOKUP(AO410,'Model Failure data- Lines'!$A$37:$E$41,5,FALSE),'Model Failure data- Lines'!$E$37)</f>
        <v>0.28349999999999997</v>
      </c>
      <c r="CD410" s="14">
        <f t="shared" si="597"/>
        <v>16852.417144194394</v>
      </c>
      <c r="CE410" s="34">
        <f t="shared" si="598"/>
        <v>10587.574886921784</v>
      </c>
      <c r="CF410" s="34">
        <f t="shared" si="599"/>
        <v>1.5917164529349592</v>
      </c>
      <c r="CG410" s="54">
        <f t="shared" si="600"/>
        <v>6264.8422572726104</v>
      </c>
      <c r="CH410" t="e">
        <f>IFERROR(VLOOKUP(AO410,'Model Failure data- Lines'!#REF!,3,FALSE),'Model Failure data- Lines'!#REF!)</f>
        <v>#REF!</v>
      </c>
      <c r="CI410" s="14" t="e">
        <f t="shared" si="601"/>
        <v>#REF!</v>
      </c>
      <c r="CJ410" s="34">
        <f t="shared" si="602"/>
        <v>14311.049046805907</v>
      </c>
      <c r="CK410" s="34" t="e">
        <f t="shared" si="603"/>
        <v>#REF!</v>
      </c>
      <c r="CL410" s="54" t="e">
        <f t="shared" si="604"/>
        <v>#REF!</v>
      </c>
      <c r="CM410" t="e">
        <f>IFERROR(VLOOKUP(AO410,'Model Failure data- Lines'!#REF!,4,FALSE),'Model Failure data- Lines'!#REF!)</f>
        <v>#REF!</v>
      </c>
      <c r="CN410" s="14" t="e">
        <f t="shared" si="605"/>
        <v>#REF!</v>
      </c>
      <c r="CO410" s="34">
        <f t="shared" si="606"/>
        <v>12243.604869801065</v>
      </c>
      <c r="CP410" s="34" t="e">
        <f t="shared" si="607"/>
        <v>#REF!</v>
      </c>
      <c r="CQ410" s="54" t="e">
        <f t="shared" si="608"/>
        <v>#REF!</v>
      </c>
      <c r="CR410" t="e">
        <f>IFERROR(VLOOKUP(AO410,'Model Failure data- Lines'!#REF!,5,FALSE),'Model Failure data- Lines'!#REF!)</f>
        <v>#REF!</v>
      </c>
      <c r="CS410" s="14" t="e">
        <f t="shared" si="609"/>
        <v>#REF!</v>
      </c>
      <c r="CT410" s="34">
        <f t="shared" si="610"/>
        <v>8961.5880465707196</v>
      </c>
      <c r="CU410" s="34" t="e">
        <f t="shared" si="611"/>
        <v>#REF!</v>
      </c>
      <c r="CV410" s="54" t="e">
        <f t="shared" si="612"/>
        <v>#REF!</v>
      </c>
      <c r="CW410" t="s">
        <v>376</v>
      </c>
      <c r="CY410">
        <v>1</v>
      </c>
      <c r="CZ410">
        <f t="shared" si="613"/>
        <v>10618.201609016649</v>
      </c>
      <c r="DA410" s="34">
        <f t="shared" si="614"/>
        <v>11166.154999999999</v>
      </c>
      <c r="DB410" s="34">
        <f t="shared" si="615"/>
        <v>425.74956077095743</v>
      </c>
      <c r="DC410" s="34">
        <f t="shared" si="616"/>
        <v>1597.6791933321974</v>
      </c>
      <c r="DD410" s="9">
        <f t="shared" si="617"/>
        <v>10736.687499999998</v>
      </c>
      <c r="DE410" s="59">
        <f t="shared" si="618"/>
        <v>0.46669014496293887</v>
      </c>
      <c r="DF410" s="59">
        <f t="shared" si="619"/>
        <v>1.7794229458045829E-2</v>
      </c>
      <c r="DG410" s="59">
        <f t="shared" si="620"/>
        <v>6.677510157618935E-2</v>
      </c>
      <c r="DH410" s="59">
        <f t="shared" si="621"/>
        <v>0.44874052400282582</v>
      </c>
      <c r="DI410" s="14">
        <f t="shared" si="622"/>
        <v>4955.4100481576916</v>
      </c>
      <c r="DJ410" s="14">
        <f t="shared" si="623"/>
        <v>188.94271586263369</v>
      </c>
      <c r="DK410" s="14">
        <f t="shared" si="624"/>
        <v>709.03149099854386</v>
      </c>
      <c r="DL410" s="14">
        <f t="shared" si="625"/>
        <v>4764.8173539977797</v>
      </c>
      <c r="DM410">
        <f t="shared" si="626"/>
        <v>6264.8422572726095</v>
      </c>
      <c r="DN410" s="34">
        <f t="shared" si="627"/>
        <v>7864.8569999999991</v>
      </c>
      <c r="DO410" s="34">
        <f t="shared" si="628"/>
        <v>299.87577758650042</v>
      </c>
      <c r="DP410" s="34">
        <f t="shared" si="629"/>
        <v>1125.3218666078956</v>
      </c>
      <c r="DQ410" s="9">
        <f t="shared" si="630"/>
        <v>7562.3624999999984</v>
      </c>
      <c r="DR410" s="59">
        <f t="shared" si="631"/>
        <v>0.46669014496293892</v>
      </c>
      <c r="DS410" s="59">
        <f t="shared" si="632"/>
        <v>1.7794229458045825E-2</v>
      </c>
      <c r="DT410" s="59">
        <f t="shared" si="633"/>
        <v>6.677510157618935E-2</v>
      </c>
      <c r="DU410" s="59">
        <f t="shared" si="634"/>
        <v>0.44874052400282582</v>
      </c>
      <c r="DV410" s="14">
        <f t="shared" si="635"/>
        <v>2923.7401412165</v>
      </c>
      <c r="DW410" s="14">
        <f t="shared" si="636"/>
        <v>111.47804064437059</v>
      </c>
      <c r="DX410" s="14">
        <f t="shared" si="637"/>
        <v>418.3354780881819</v>
      </c>
      <c r="DY410" s="14">
        <f t="shared" si="638"/>
        <v>2811.2885973235575</v>
      </c>
      <c r="DZ410" s="34" t="e">
        <f t="shared" si="639"/>
        <v>#REF!</v>
      </c>
      <c r="EA410" s="34" t="e">
        <f t="shared" si="640"/>
        <v>#REF!</v>
      </c>
      <c r="EB410" s="34" t="e">
        <f t="shared" si="641"/>
        <v>#REF!</v>
      </c>
      <c r="EC410" s="34" t="e">
        <f t="shared" si="642"/>
        <v>#REF!</v>
      </c>
      <c r="ED410" s="34" t="e">
        <f t="shared" si="643"/>
        <v>#REF!</v>
      </c>
      <c r="EE410" s="59" t="e">
        <f t="shared" si="644"/>
        <v>#REF!</v>
      </c>
      <c r="EF410" s="59" t="e">
        <f t="shared" si="645"/>
        <v>#REF!</v>
      </c>
      <c r="EG410" s="59" t="e">
        <f t="shared" si="646"/>
        <v>#REF!</v>
      </c>
      <c r="EH410" s="59" t="e">
        <f t="shared" si="647"/>
        <v>#REF!</v>
      </c>
      <c r="EI410" s="14" t="e">
        <f t="shared" si="648"/>
        <v>#REF!</v>
      </c>
      <c r="EJ410" s="14" t="e">
        <f t="shared" si="649"/>
        <v>#REF!</v>
      </c>
      <c r="EK410" s="14" t="e">
        <f t="shared" si="650"/>
        <v>#REF!</v>
      </c>
      <c r="EL410" s="14" t="e">
        <f t="shared" si="651"/>
        <v>#REF!</v>
      </c>
      <c r="EM410" t="e">
        <f t="shared" si="652"/>
        <v>#REF!</v>
      </c>
      <c r="EN410" s="34" t="e">
        <f t="shared" si="653"/>
        <v>#REF!</v>
      </c>
      <c r="EO410" s="34" t="e">
        <f t="shared" si="654"/>
        <v>#REF!</v>
      </c>
      <c r="EP410" s="34" t="e">
        <f t="shared" si="655"/>
        <v>#REF!</v>
      </c>
      <c r="EQ410" s="34" t="e">
        <f t="shared" si="656"/>
        <v>#REF!</v>
      </c>
      <c r="ER410" s="59" t="e">
        <f t="shared" si="657"/>
        <v>#REF!</v>
      </c>
      <c r="ES410" s="59" t="e">
        <f t="shared" si="658"/>
        <v>#REF!</v>
      </c>
      <c r="ET410" s="59" t="e">
        <f t="shared" si="659"/>
        <v>#REF!</v>
      </c>
      <c r="EU410" s="59" t="e">
        <f t="shared" si="660"/>
        <v>#REF!</v>
      </c>
      <c r="EV410" s="14" t="e">
        <f t="shared" si="661"/>
        <v>#REF!</v>
      </c>
      <c r="EW410" s="14" t="e">
        <f t="shared" si="662"/>
        <v>#REF!</v>
      </c>
      <c r="EX410" s="14" t="e">
        <f t="shared" si="663"/>
        <v>#REF!</v>
      </c>
      <c r="EY410" s="14" t="e">
        <f t="shared" si="664"/>
        <v>#REF!</v>
      </c>
    </row>
    <row r="411" spans="1:155" x14ac:dyDescent="0.2">
      <c r="A411" s="17">
        <v>30272686</v>
      </c>
      <c r="B411" t="s">
        <v>62</v>
      </c>
      <c r="C411" t="s">
        <v>4300</v>
      </c>
      <c r="D411" t="s">
        <v>4301</v>
      </c>
      <c r="E411" t="s">
        <v>4302</v>
      </c>
      <c r="F411" t="s">
        <v>41</v>
      </c>
      <c r="G411" t="s">
        <v>42</v>
      </c>
      <c r="H411" t="s">
        <v>4303</v>
      </c>
      <c r="I411" t="s">
        <v>68</v>
      </c>
      <c r="J411" s="19" t="s">
        <v>69</v>
      </c>
      <c r="K411" t="s">
        <v>70</v>
      </c>
      <c r="L411">
        <v>1953</v>
      </c>
      <c r="M411">
        <f t="shared" si="574"/>
        <v>1953</v>
      </c>
      <c r="N411">
        <v>66</v>
      </c>
      <c r="O411" s="19">
        <f t="shared" si="575"/>
        <v>66</v>
      </c>
      <c r="P411" t="s">
        <v>54</v>
      </c>
      <c r="Q411" s="19" t="str">
        <f t="shared" si="576"/>
        <v>60-70</v>
      </c>
      <c r="R411" s="23">
        <v>302.10000000000002</v>
      </c>
      <c r="S411" s="15">
        <f t="shared" si="577"/>
        <v>0.30210000000000004</v>
      </c>
      <c r="T411">
        <v>30253289</v>
      </c>
      <c r="U411" t="s">
        <v>45</v>
      </c>
      <c r="V411" t="s">
        <v>46</v>
      </c>
      <c r="W411" t="s">
        <v>47</v>
      </c>
      <c r="X411" t="s">
        <v>48</v>
      </c>
      <c r="Y411" t="s">
        <v>208</v>
      </c>
      <c r="Z411" t="s">
        <v>4304</v>
      </c>
      <c r="AA411" t="s">
        <v>4305</v>
      </c>
      <c r="AB411" t="s">
        <v>638</v>
      </c>
      <c r="AC411">
        <v>1953</v>
      </c>
      <c r="AD411">
        <v>66</v>
      </c>
      <c r="AE411" t="str">
        <f t="shared" si="578"/>
        <v>&lt;70</v>
      </c>
      <c r="AF411">
        <v>-38.051203080000001</v>
      </c>
      <c r="AG411">
        <v>145.46095496999999</v>
      </c>
      <c r="AH411" t="s">
        <v>75</v>
      </c>
      <c r="AI411" t="s">
        <v>76</v>
      </c>
      <c r="AJ411" s="33" t="s">
        <v>82</v>
      </c>
      <c r="AL411">
        <v>1</v>
      </c>
      <c r="AM411" t="s">
        <v>86</v>
      </c>
      <c r="AN411">
        <v>220</v>
      </c>
      <c r="AO411" s="69">
        <v>4</v>
      </c>
      <c r="AP411">
        <v>2</v>
      </c>
      <c r="AQ411">
        <v>0</v>
      </c>
      <c r="AR411">
        <v>0</v>
      </c>
      <c r="AS411" s="82" t="str">
        <f t="shared" si="579"/>
        <v>Gw-0-0</v>
      </c>
      <c r="AT411" s="14">
        <f t="shared" si="580"/>
        <v>26000</v>
      </c>
      <c r="AU411" s="81">
        <f>VLOOKUP(C411,Bushfire_Vlookup!$F$2:$H$12575,3,FALSE)</f>
        <v>2101.4595669999999</v>
      </c>
      <c r="AV411" s="14">
        <f>VLOOKUP(AS411,Safety_collateral_Vlookup!$J$3:$L$20,2,FALSE)</f>
        <v>3720.1399252148244</v>
      </c>
      <c r="AW411" s="14">
        <f>VLOOKUP(AS411,Safety_collateral_Vlookup!$J$3:$L$20,3,FALSE)</f>
        <v>25000</v>
      </c>
      <c r="AX411" s="48">
        <f t="shared" si="581"/>
        <v>60628.646658193211</v>
      </c>
      <c r="AY411" s="49">
        <f t="shared" si="665"/>
        <v>22959.600000000002</v>
      </c>
      <c r="AZ411" s="14">
        <v>76000</v>
      </c>
      <c r="BA411" s="16">
        <f t="shared" si="582"/>
        <v>2.640666503693148</v>
      </c>
      <c r="BB411" t="e">
        <f>IF(BA411&lt;=#REF!,#REF!,IF(BA411&lt;=#REF!,#REF!,IF(BA411&lt;=#REF!,#REF!,IF(BA411&lt;=#REF!,#REF!,#REF!))))</f>
        <v>#REF!</v>
      </c>
      <c r="BC411" s="51">
        <v>3</v>
      </c>
      <c r="BD411" s="21">
        <v>70</v>
      </c>
      <c r="BE411" s="21">
        <v>6.4399999999999999E-2</v>
      </c>
      <c r="BF411" s="26">
        <f t="shared" si="583"/>
        <v>1497.5672967580233</v>
      </c>
      <c r="BG411" s="21">
        <v>7</v>
      </c>
      <c r="BH411" s="21">
        <f t="shared" si="584"/>
        <v>54.6</v>
      </c>
      <c r="BI411" s="28">
        <f t="shared" si="585"/>
        <v>2.2519960070400004E-2</v>
      </c>
      <c r="BJ411" s="27">
        <f t="shared" si="586"/>
        <v>2.2519960070400004E-2</v>
      </c>
      <c r="BK411" s="28">
        <f t="shared" si="587"/>
        <v>0.34525945935897445</v>
      </c>
      <c r="BL411" s="35">
        <f t="shared" si="588"/>
        <v>0.91171508941244961</v>
      </c>
      <c r="BM411" s="21" t="str">
        <f t="shared" si="589"/>
        <v>Cr2</v>
      </c>
      <c r="BN411" s="51">
        <v>2</v>
      </c>
      <c r="BO411" s="21">
        <v>0</v>
      </c>
      <c r="BP411" s="50" t="s">
        <v>5497</v>
      </c>
      <c r="BQ411" s="14">
        <v>26000</v>
      </c>
      <c r="BR411">
        <f>IFERROR(VLOOKUP(AO411,'Model Failure data- Lines'!$A$37:$E$41,3,FALSE),'Model Failure data- Lines'!$C$37)</f>
        <v>0.45419999999999999</v>
      </c>
      <c r="BS411" s="14">
        <f t="shared" si="590"/>
        <v>27537.531312151357</v>
      </c>
      <c r="BT411" s="34">
        <f t="shared" si="572"/>
        <v>20478.824898294995</v>
      </c>
      <c r="BU411" s="34">
        <f t="shared" si="591"/>
        <v>1.3446831763498328</v>
      </c>
      <c r="BV411" s="54">
        <f t="shared" si="592"/>
        <v>7058.7064138563619</v>
      </c>
      <c r="BW411">
        <f>IFERROR(VLOOKUP(AO411,'Model Failure data- Lines'!$A$37:$E$41,4,FALSE),'Model Failure data- Lines'!$D$37)</f>
        <v>0.40249999999999997</v>
      </c>
      <c r="BX411" s="14">
        <f t="shared" si="593"/>
        <v>24403.030279922765</v>
      </c>
      <c r="BY411" s="34">
        <f t="shared" si="594"/>
        <v>18266.096500593521</v>
      </c>
      <c r="BZ411" s="71">
        <f t="shared" si="595"/>
        <v>1.3359740149806958</v>
      </c>
      <c r="CA411" s="71">
        <f t="shared" si="596"/>
        <v>6136.9337793292434</v>
      </c>
      <c r="CB411" s="56">
        <v>1</v>
      </c>
      <c r="CC411">
        <f>IFERROR(VLOOKUP(AO411,'Model Failure data- Lines'!$A$37:$E$41,5,FALSE),'Model Failure data- Lines'!$E$37)</f>
        <v>0.28349999999999997</v>
      </c>
      <c r="CD411" s="14">
        <f t="shared" si="597"/>
        <v>17188.221327597774</v>
      </c>
      <c r="CE411" s="34">
        <f t="shared" si="598"/>
        <v>14532.059851608685</v>
      </c>
      <c r="CF411" s="34">
        <f t="shared" si="599"/>
        <v>1.1827794203376512</v>
      </c>
      <c r="CG411" s="54">
        <f t="shared" si="600"/>
        <v>2656.161475989089</v>
      </c>
      <c r="CH411" t="e">
        <f>IFERROR(VLOOKUP(AO411,'Model Failure data- Lines'!#REF!,3,FALSE),'Model Failure data- Lines'!#REF!)</f>
        <v>#REF!</v>
      </c>
      <c r="CI411" s="14" t="e">
        <f t="shared" si="601"/>
        <v>#REF!</v>
      </c>
      <c r="CJ411" s="34">
        <f t="shared" si="602"/>
        <v>19642.743830259271</v>
      </c>
      <c r="CK411" s="34" t="e">
        <f t="shared" si="603"/>
        <v>#REF!</v>
      </c>
      <c r="CL411" s="54" t="e">
        <f t="shared" si="604"/>
        <v>#REF!</v>
      </c>
      <c r="CM411" t="e">
        <f>IFERROR(VLOOKUP(AO411,'Model Failure data- Lines'!#REF!,4,FALSE),'Model Failure data- Lines'!#REF!)</f>
        <v>#REF!</v>
      </c>
      <c r="CN411" s="14" t="e">
        <f t="shared" si="605"/>
        <v>#REF!</v>
      </c>
      <c r="CO411" s="34">
        <f t="shared" si="606"/>
        <v>16805.056933970478</v>
      </c>
      <c r="CP411" s="34" t="e">
        <f t="shared" si="607"/>
        <v>#REF!</v>
      </c>
      <c r="CQ411" s="54" t="e">
        <f t="shared" si="608"/>
        <v>#REF!</v>
      </c>
      <c r="CR411" t="e">
        <f>IFERROR(VLOOKUP(AO411,'Model Failure data- Lines'!#REF!,5,FALSE),'Model Failure data- Lines'!#REF!)</f>
        <v>#REF!</v>
      </c>
      <c r="CS411" s="14" t="e">
        <f t="shared" si="609"/>
        <v>#REF!</v>
      </c>
      <c r="CT411" s="34">
        <f t="shared" si="610"/>
        <v>12300.29872271247</v>
      </c>
      <c r="CU411" s="34" t="e">
        <f t="shared" si="611"/>
        <v>#REF!</v>
      </c>
      <c r="CV411" s="54" t="e">
        <f t="shared" si="612"/>
        <v>#REF!</v>
      </c>
      <c r="CW411" t="s">
        <v>638</v>
      </c>
      <c r="CY411">
        <v>1</v>
      </c>
      <c r="CZ411">
        <f t="shared" si="613"/>
        <v>6136.9337793292434</v>
      </c>
      <c r="DA411" s="34">
        <f t="shared" si="614"/>
        <v>11166.154999999999</v>
      </c>
      <c r="DB411" s="34">
        <f t="shared" si="615"/>
        <v>902.50858659057235</v>
      </c>
      <c r="DC411" s="34">
        <f t="shared" si="616"/>
        <v>1597.6791933321974</v>
      </c>
      <c r="DD411" s="9">
        <f t="shared" si="617"/>
        <v>10736.687499999998</v>
      </c>
      <c r="DE411" s="59">
        <f t="shared" si="618"/>
        <v>0.45757247652914601</v>
      </c>
      <c r="DF411" s="59">
        <f t="shared" si="619"/>
        <v>3.6983463784540649E-2</v>
      </c>
      <c r="DG411" s="59">
        <f t="shared" si="620"/>
        <v>6.5470524562134591E-2</v>
      </c>
      <c r="DH411" s="59">
        <f t="shared" si="621"/>
        <v>0.43997353512417886</v>
      </c>
      <c r="DI411" s="14">
        <f t="shared" si="622"/>
        <v>2808.0919877030533</v>
      </c>
      <c r="DJ411" s="14">
        <f t="shared" si="623"/>
        <v>226.96506817594721</v>
      </c>
      <c r="DK411" s="14">
        <f t="shared" si="624"/>
        <v>401.78827373576866</v>
      </c>
      <c r="DL411" s="14">
        <f t="shared" si="625"/>
        <v>2700.0884497144743</v>
      </c>
      <c r="DM411">
        <f t="shared" si="626"/>
        <v>2656.1614759890881</v>
      </c>
      <c r="DN411" s="34">
        <f t="shared" si="627"/>
        <v>7864.8569999999991</v>
      </c>
      <c r="DO411" s="34">
        <f t="shared" si="628"/>
        <v>635.67996098988135</v>
      </c>
      <c r="DP411" s="34">
        <f t="shared" si="629"/>
        <v>1125.3218666078956</v>
      </c>
      <c r="DQ411" s="9">
        <f t="shared" si="630"/>
        <v>7562.3624999999984</v>
      </c>
      <c r="DR411" s="59">
        <f t="shared" si="631"/>
        <v>0.45757247652914601</v>
      </c>
      <c r="DS411" s="59">
        <f t="shared" si="632"/>
        <v>3.6983463784540642E-2</v>
      </c>
      <c r="DT411" s="59">
        <f t="shared" si="633"/>
        <v>6.5470524562134591E-2</v>
      </c>
      <c r="DU411" s="59">
        <f t="shared" si="634"/>
        <v>0.43997353512417881</v>
      </c>
      <c r="DV411" s="14">
        <f t="shared" si="635"/>
        <v>1215.386384629639</v>
      </c>
      <c r="DW411" s="14">
        <f t="shared" si="636"/>
        <v>98.234051753134466</v>
      </c>
      <c r="DX411" s="14">
        <f t="shared" si="637"/>
        <v>173.90028515473927</v>
      </c>
      <c r="DY411" s="14">
        <f t="shared" si="638"/>
        <v>1168.6407544515757</v>
      </c>
      <c r="DZ411" s="34" t="e">
        <f t="shared" si="639"/>
        <v>#REF!</v>
      </c>
      <c r="EA411" s="34" t="e">
        <f t="shared" si="640"/>
        <v>#REF!</v>
      </c>
      <c r="EB411" s="34" t="e">
        <f t="shared" si="641"/>
        <v>#REF!</v>
      </c>
      <c r="EC411" s="34" t="e">
        <f t="shared" si="642"/>
        <v>#REF!</v>
      </c>
      <c r="ED411" s="34" t="e">
        <f t="shared" si="643"/>
        <v>#REF!</v>
      </c>
      <c r="EE411" s="59" t="e">
        <f t="shared" si="644"/>
        <v>#REF!</v>
      </c>
      <c r="EF411" s="59" t="e">
        <f t="shared" si="645"/>
        <v>#REF!</v>
      </c>
      <c r="EG411" s="59" t="e">
        <f t="shared" si="646"/>
        <v>#REF!</v>
      </c>
      <c r="EH411" s="59" t="e">
        <f t="shared" si="647"/>
        <v>#REF!</v>
      </c>
      <c r="EI411" s="14" t="e">
        <f t="shared" si="648"/>
        <v>#REF!</v>
      </c>
      <c r="EJ411" s="14" t="e">
        <f t="shared" si="649"/>
        <v>#REF!</v>
      </c>
      <c r="EK411" s="14" t="e">
        <f t="shared" si="650"/>
        <v>#REF!</v>
      </c>
      <c r="EL411" s="14" t="e">
        <f t="shared" si="651"/>
        <v>#REF!</v>
      </c>
      <c r="EM411" t="e">
        <f t="shared" si="652"/>
        <v>#REF!</v>
      </c>
      <c r="EN411" s="34" t="e">
        <f t="shared" si="653"/>
        <v>#REF!</v>
      </c>
      <c r="EO411" s="34" t="e">
        <f t="shared" si="654"/>
        <v>#REF!</v>
      </c>
      <c r="EP411" s="34" t="e">
        <f t="shared" si="655"/>
        <v>#REF!</v>
      </c>
      <c r="EQ411" s="34" t="e">
        <f t="shared" si="656"/>
        <v>#REF!</v>
      </c>
      <c r="ER411" s="59" t="e">
        <f t="shared" si="657"/>
        <v>#REF!</v>
      </c>
      <c r="ES411" s="59" t="e">
        <f t="shared" si="658"/>
        <v>#REF!</v>
      </c>
      <c r="ET411" s="59" t="e">
        <f t="shared" si="659"/>
        <v>#REF!</v>
      </c>
      <c r="EU411" s="59" t="e">
        <f t="shared" si="660"/>
        <v>#REF!</v>
      </c>
      <c r="EV411" s="14" t="e">
        <f t="shared" si="661"/>
        <v>#REF!</v>
      </c>
      <c r="EW411" s="14" t="e">
        <f t="shared" si="662"/>
        <v>#REF!</v>
      </c>
      <c r="EX411" s="14" t="e">
        <f t="shared" si="663"/>
        <v>#REF!</v>
      </c>
      <c r="EY411" s="14" t="e">
        <f t="shared" si="664"/>
        <v>#REF!</v>
      </c>
    </row>
    <row r="412" spans="1:155" x14ac:dyDescent="0.2">
      <c r="A412" s="17">
        <v>30391292</v>
      </c>
      <c r="B412" t="s">
        <v>62</v>
      </c>
      <c r="C412" t="s">
        <v>5162</v>
      </c>
      <c r="D412" t="s">
        <v>5163</v>
      </c>
      <c r="E412" t="s">
        <v>1686</v>
      </c>
      <c r="F412" t="s">
        <v>41</v>
      </c>
      <c r="G412" t="s">
        <v>42</v>
      </c>
      <c r="H412" t="s">
        <v>5164</v>
      </c>
      <c r="I412" t="s">
        <v>68</v>
      </c>
      <c r="J412" s="19" t="s">
        <v>69</v>
      </c>
      <c r="K412" t="s">
        <v>70</v>
      </c>
      <c r="L412">
        <v>1953</v>
      </c>
      <c r="M412">
        <f t="shared" si="574"/>
        <v>1953</v>
      </c>
      <c r="N412">
        <v>66</v>
      </c>
      <c r="O412" s="19">
        <f t="shared" si="575"/>
        <v>66</v>
      </c>
      <c r="P412" t="s">
        <v>54</v>
      </c>
      <c r="Q412" s="19" t="str">
        <f t="shared" si="576"/>
        <v>60-70</v>
      </c>
      <c r="R412" s="23">
        <v>375.2</v>
      </c>
      <c r="S412" s="15">
        <f t="shared" si="577"/>
        <v>0.37519999999999998</v>
      </c>
      <c r="T412">
        <v>30333226</v>
      </c>
      <c r="U412" t="s">
        <v>45</v>
      </c>
      <c r="V412" t="s">
        <v>46</v>
      </c>
      <c r="W412" t="s">
        <v>47</v>
      </c>
      <c r="X412" t="s">
        <v>48</v>
      </c>
      <c r="Y412" t="s">
        <v>208</v>
      </c>
      <c r="Z412" t="s">
        <v>5165</v>
      </c>
      <c r="AA412" t="s">
        <v>5166</v>
      </c>
      <c r="AB412" t="s">
        <v>512</v>
      </c>
      <c r="AC412">
        <v>1953</v>
      </c>
      <c r="AD412">
        <v>66</v>
      </c>
      <c r="AE412" t="str">
        <f t="shared" si="578"/>
        <v>&lt;70</v>
      </c>
      <c r="AF412">
        <v>-38.051017829999999</v>
      </c>
      <c r="AG412">
        <v>145.4575542</v>
      </c>
      <c r="AH412" t="s">
        <v>75</v>
      </c>
      <c r="AI412" t="s">
        <v>76</v>
      </c>
      <c r="AJ412" s="33" t="s">
        <v>82</v>
      </c>
      <c r="AL412">
        <v>1</v>
      </c>
      <c r="AM412" t="s">
        <v>86</v>
      </c>
      <c r="AN412">
        <v>220</v>
      </c>
      <c r="AO412" s="69">
        <v>4</v>
      </c>
      <c r="AP412">
        <v>2</v>
      </c>
      <c r="AQ412">
        <v>0</v>
      </c>
      <c r="AR412">
        <v>2</v>
      </c>
      <c r="AS412" s="82" t="str">
        <f t="shared" si="579"/>
        <v>Gw-0-2</v>
      </c>
      <c r="AT412" s="14">
        <f t="shared" si="580"/>
        <v>26000</v>
      </c>
      <c r="AU412" s="81">
        <f>VLOOKUP(C412,Bushfire_Vlookup!$F$2:$H$12575,3,FALSE)</f>
        <v>1854.070608</v>
      </c>
      <c r="AV412" s="14">
        <f>VLOOKUP(AS412,Safety_collateral_Vlookup!$J$3:$L$20,2,FALSE)</f>
        <v>93570.139925214826</v>
      </c>
      <c r="AW412" s="14">
        <f>VLOOKUP(AS412,Safety_collateral_Vlookup!$J$3:$L$20,3,FALSE)</f>
        <v>550000</v>
      </c>
      <c r="AX412" s="48">
        <f t="shared" si="581"/>
        <v>716409.63263894024</v>
      </c>
      <c r="AY412" s="49">
        <f t="shared" si="665"/>
        <v>28515.199999999997</v>
      </c>
      <c r="AZ412" s="14">
        <v>76000</v>
      </c>
      <c r="BA412" s="16">
        <f t="shared" si="582"/>
        <v>25.12378074286487</v>
      </c>
      <c r="BB412" t="e">
        <f>IF(BA412&lt;=#REF!,#REF!,IF(BA412&lt;=#REF!,#REF!,IF(BA412&lt;=#REF!,#REF!,IF(BA412&lt;=#REF!,#REF!,#REF!))))</f>
        <v>#REF!</v>
      </c>
      <c r="BC412" s="51">
        <v>5</v>
      </c>
      <c r="BD412" s="21">
        <v>70</v>
      </c>
      <c r="BE412" s="21">
        <v>6.4399999999999999E-2</v>
      </c>
      <c r="BF412" s="26">
        <f t="shared" si="583"/>
        <v>1859.9379336100969</v>
      </c>
      <c r="BG412" s="21">
        <v>7</v>
      </c>
      <c r="BH412" s="21">
        <f t="shared" si="584"/>
        <v>54.6</v>
      </c>
      <c r="BI412" s="28">
        <f t="shared" si="585"/>
        <v>2.2519960070400004E-2</v>
      </c>
      <c r="BJ412" s="27">
        <f t="shared" si="586"/>
        <v>2.2519960070400004E-2</v>
      </c>
      <c r="BK412" s="28">
        <f t="shared" si="587"/>
        <v>0.34525945935897445</v>
      </c>
      <c r="BL412" s="35">
        <f t="shared" si="588"/>
        <v>8.6742229563349369</v>
      </c>
      <c r="BM412" s="21" t="str">
        <f t="shared" si="589"/>
        <v>Cr4</v>
      </c>
      <c r="BN412" s="51">
        <v>4</v>
      </c>
      <c r="BO412" s="21">
        <v>1</v>
      </c>
      <c r="BP412" s="50" t="s">
        <v>5497</v>
      </c>
      <c r="BQ412" s="14">
        <v>26000</v>
      </c>
      <c r="BR412">
        <f>IFERROR(VLOOKUP(AO412,'Model Failure data- Lines'!$A$37:$E$41,3,FALSE),'Model Failure data- Lines'!$C$37)</f>
        <v>0.45419999999999999</v>
      </c>
      <c r="BS412" s="14">
        <f t="shared" si="590"/>
        <v>325393.25514460664</v>
      </c>
      <c r="BT412" s="34">
        <f t="shared" si="572"/>
        <v>25434.144660179678</v>
      </c>
      <c r="BU412" s="34">
        <f t="shared" si="591"/>
        <v>12.793559975856011</v>
      </c>
      <c r="BV412" s="54">
        <f t="shared" si="592"/>
        <v>299959.11048442696</v>
      </c>
      <c r="BW412">
        <f>IFERROR(VLOOKUP(AO412,'Model Failure data- Lines'!$A$37:$E$41,4,FALSE),'Model Failure data- Lines'!$D$37)</f>
        <v>0.40249999999999997</v>
      </c>
      <c r="BX412" s="14">
        <f t="shared" si="593"/>
        <v>288354.87713717343</v>
      </c>
      <c r="BY412" s="34">
        <f t="shared" si="594"/>
        <v>22685.996051051596</v>
      </c>
      <c r="BZ412" s="71">
        <f t="shared" si="595"/>
        <v>12.710699432736916</v>
      </c>
      <c r="CA412" s="71">
        <f t="shared" si="596"/>
        <v>265668.88108612184</v>
      </c>
      <c r="CB412" s="56">
        <v>1</v>
      </c>
      <c r="CC412">
        <f>IFERROR(VLOOKUP(AO412,'Model Failure data- Lines'!$A$37:$E$41,5,FALSE),'Model Failure data- Lines'!$E$37)</f>
        <v>0.28349999999999997</v>
      </c>
      <c r="CD412" s="14">
        <f t="shared" si="597"/>
        <v>203102.13085313953</v>
      </c>
      <c r="CE412" s="34">
        <f t="shared" si="598"/>
        <v>18048.423887201512</v>
      </c>
      <c r="CF412" s="34">
        <f t="shared" si="599"/>
        <v>11.2531782344254</v>
      </c>
      <c r="CG412" s="54">
        <f t="shared" si="600"/>
        <v>185053.70696593804</v>
      </c>
      <c r="CH412" t="e">
        <f>IFERROR(VLOOKUP(AO412,'Model Failure data- Lines'!#REF!,3,FALSE),'Model Failure data- Lines'!#REF!)</f>
        <v>#REF!</v>
      </c>
      <c r="CI412" s="14" t="e">
        <f t="shared" si="601"/>
        <v>#REF!</v>
      </c>
      <c r="CJ412" s="34">
        <f t="shared" si="602"/>
        <v>24395.754667703663</v>
      </c>
      <c r="CK412" s="34" t="e">
        <f t="shared" si="603"/>
        <v>#REF!</v>
      </c>
      <c r="CL412" s="54" t="e">
        <f t="shared" si="604"/>
        <v>#REF!</v>
      </c>
      <c r="CM412" t="e">
        <f>IFERROR(VLOOKUP(AO412,'Model Failure data- Lines'!#REF!,4,FALSE),'Model Failure data- Lines'!#REF!)</f>
        <v>#REF!</v>
      </c>
      <c r="CN412" s="14" t="e">
        <f t="shared" si="605"/>
        <v>#REF!</v>
      </c>
      <c r="CO412" s="34">
        <f t="shared" si="606"/>
        <v>20871.424566784914</v>
      </c>
      <c r="CP412" s="34" t="e">
        <f t="shared" si="607"/>
        <v>#REF!</v>
      </c>
      <c r="CQ412" s="54" t="e">
        <f t="shared" si="608"/>
        <v>#REF!</v>
      </c>
      <c r="CR412" t="e">
        <f>IFERROR(VLOOKUP(AO412,'Model Failure data- Lines'!#REF!,5,FALSE),'Model Failure data- Lines'!#REF!)</f>
        <v>#REF!</v>
      </c>
      <c r="CS412" s="14" t="e">
        <f t="shared" si="609"/>
        <v>#REF!</v>
      </c>
      <c r="CT412" s="34">
        <f t="shared" si="610"/>
        <v>15276.637142541273</v>
      </c>
      <c r="CU412" s="34" t="e">
        <f t="shared" si="611"/>
        <v>#REF!</v>
      </c>
      <c r="CV412" s="54" t="e">
        <f t="shared" si="612"/>
        <v>#REF!</v>
      </c>
      <c r="CW412" t="s">
        <v>512</v>
      </c>
      <c r="CY412">
        <v>1</v>
      </c>
      <c r="CZ412">
        <f t="shared" si="613"/>
        <v>265668.88108612184</v>
      </c>
      <c r="DA412" s="34">
        <f t="shared" si="614"/>
        <v>11166.154999999999</v>
      </c>
      <c r="DB412" s="34">
        <f t="shared" si="615"/>
        <v>796.26306884123994</v>
      </c>
      <c r="DC412" s="34">
        <f t="shared" si="616"/>
        <v>40185.334068332195</v>
      </c>
      <c r="DD412" s="9">
        <f t="shared" si="617"/>
        <v>236207.12499999997</v>
      </c>
      <c r="DE412" s="59">
        <f t="shared" si="618"/>
        <v>3.8723655763547714E-2</v>
      </c>
      <c r="DF412" s="59">
        <f t="shared" si="619"/>
        <v>2.7613996917501393E-3</v>
      </c>
      <c r="DG412" s="59">
        <f t="shared" si="620"/>
        <v>0.13936068800811582</v>
      </c>
      <c r="DH412" s="59">
        <f t="shared" si="621"/>
        <v>0.81915425653658624</v>
      </c>
      <c r="DI412" s="14">
        <f t="shared" si="622"/>
        <v>10287.670298265873</v>
      </c>
      <c r="DJ412" s="14">
        <f t="shared" si="623"/>
        <v>733.61796633882125</v>
      </c>
      <c r="DK412" s="14">
        <f t="shared" si="624"/>
        <v>37023.798050508245</v>
      </c>
      <c r="DL412" s="14">
        <f t="shared" si="625"/>
        <v>217623.79477100886</v>
      </c>
      <c r="DM412">
        <f t="shared" si="626"/>
        <v>185053.70696593804</v>
      </c>
      <c r="DN412" s="34">
        <f t="shared" si="627"/>
        <v>7864.8569999999991</v>
      </c>
      <c r="DO412" s="34">
        <f t="shared" si="628"/>
        <v>560.84616153165587</v>
      </c>
      <c r="DP412" s="34">
        <f t="shared" si="629"/>
        <v>28304.45269160789</v>
      </c>
      <c r="DQ412" s="9">
        <f t="shared" si="630"/>
        <v>166371.97499999998</v>
      </c>
      <c r="DR412" s="59">
        <f t="shared" si="631"/>
        <v>3.8723655763547714E-2</v>
      </c>
      <c r="DS412" s="59">
        <f t="shared" si="632"/>
        <v>2.7613996917501388E-3</v>
      </c>
      <c r="DT412" s="59">
        <f t="shared" si="633"/>
        <v>0.1393606880081158</v>
      </c>
      <c r="DU412" s="59">
        <f t="shared" si="634"/>
        <v>0.81915425653658624</v>
      </c>
      <c r="DV412" s="14">
        <f t="shared" si="635"/>
        <v>7165.9560463174166</v>
      </c>
      <c r="DW412" s="14">
        <f t="shared" si="636"/>
        <v>511.00724937296178</v>
      </c>
      <c r="DX412" s="14">
        <f t="shared" si="637"/>
        <v>25789.211921225371</v>
      </c>
      <c r="DY412" s="14">
        <f t="shared" si="638"/>
        <v>151587.53174902225</v>
      </c>
      <c r="DZ412" s="34" t="e">
        <f t="shared" si="639"/>
        <v>#REF!</v>
      </c>
      <c r="EA412" s="34" t="e">
        <f t="shared" si="640"/>
        <v>#REF!</v>
      </c>
      <c r="EB412" s="34" t="e">
        <f t="shared" si="641"/>
        <v>#REF!</v>
      </c>
      <c r="EC412" s="34" t="e">
        <f t="shared" si="642"/>
        <v>#REF!</v>
      </c>
      <c r="ED412" s="34" t="e">
        <f t="shared" si="643"/>
        <v>#REF!</v>
      </c>
      <c r="EE412" s="59" t="e">
        <f t="shared" si="644"/>
        <v>#REF!</v>
      </c>
      <c r="EF412" s="59" t="e">
        <f t="shared" si="645"/>
        <v>#REF!</v>
      </c>
      <c r="EG412" s="59" t="e">
        <f t="shared" si="646"/>
        <v>#REF!</v>
      </c>
      <c r="EH412" s="59" t="e">
        <f t="shared" si="647"/>
        <v>#REF!</v>
      </c>
      <c r="EI412" s="14" t="e">
        <f t="shared" si="648"/>
        <v>#REF!</v>
      </c>
      <c r="EJ412" s="14" t="e">
        <f t="shared" si="649"/>
        <v>#REF!</v>
      </c>
      <c r="EK412" s="14" t="e">
        <f t="shared" si="650"/>
        <v>#REF!</v>
      </c>
      <c r="EL412" s="14" t="e">
        <f t="shared" si="651"/>
        <v>#REF!</v>
      </c>
      <c r="EM412" t="e">
        <f t="shared" si="652"/>
        <v>#REF!</v>
      </c>
      <c r="EN412" s="34" t="e">
        <f t="shared" si="653"/>
        <v>#REF!</v>
      </c>
      <c r="EO412" s="34" t="e">
        <f t="shared" si="654"/>
        <v>#REF!</v>
      </c>
      <c r="EP412" s="34" t="e">
        <f t="shared" si="655"/>
        <v>#REF!</v>
      </c>
      <c r="EQ412" s="34" t="e">
        <f t="shared" si="656"/>
        <v>#REF!</v>
      </c>
      <c r="ER412" s="59" t="e">
        <f t="shared" si="657"/>
        <v>#REF!</v>
      </c>
      <c r="ES412" s="59" t="e">
        <f t="shared" si="658"/>
        <v>#REF!</v>
      </c>
      <c r="ET412" s="59" t="e">
        <f t="shared" si="659"/>
        <v>#REF!</v>
      </c>
      <c r="EU412" s="59" t="e">
        <f t="shared" si="660"/>
        <v>#REF!</v>
      </c>
      <c r="EV412" s="14" t="e">
        <f t="shared" si="661"/>
        <v>#REF!</v>
      </c>
      <c r="EW412" s="14" t="e">
        <f t="shared" si="662"/>
        <v>#REF!</v>
      </c>
      <c r="EX412" s="14" t="e">
        <f t="shared" si="663"/>
        <v>#REF!</v>
      </c>
      <c r="EY412" s="14" t="e">
        <f t="shared" si="664"/>
        <v>#REF!</v>
      </c>
    </row>
    <row r="413" spans="1:155" x14ac:dyDescent="0.2">
      <c r="A413" s="17">
        <v>30186288</v>
      </c>
      <c r="B413" t="s">
        <v>62</v>
      </c>
      <c r="C413" t="s">
        <v>3370</v>
      </c>
      <c r="D413" t="s">
        <v>3371</v>
      </c>
      <c r="E413" t="s">
        <v>3372</v>
      </c>
      <c r="F413" t="s">
        <v>41</v>
      </c>
      <c r="G413" t="s">
        <v>42</v>
      </c>
      <c r="H413" t="s">
        <v>3373</v>
      </c>
      <c r="I413" t="s">
        <v>68</v>
      </c>
      <c r="J413" s="19" t="s">
        <v>69</v>
      </c>
      <c r="K413" t="s">
        <v>70</v>
      </c>
      <c r="L413">
        <v>1953</v>
      </c>
      <c r="M413">
        <f t="shared" si="574"/>
        <v>1953</v>
      </c>
      <c r="N413">
        <v>66</v>
      </c>
      <c r="O413" s="19">
        <f t="shared" si="575"/>
        <v>66</v>
      </c>
      <c r="P413" t="s">
        <v>54</v>
      </c>
      <c r="Q413" s="19" t="str">
        <f t="shared" si="576"/>
        <v>60-70</v>
      </c>
      <c r="R413" s="23">
        <v>253</v>
      </c>
      <c r="S413" s="15">
        <f t="shared" si="577"/>
        <v>0.253</v>
      </c>
      <c r="T413">
        <v>30300467</v>
      </c>
      <c r="U413" t="s">
        <v>45</v>
      </c>
      <c r="V413" t="s">
        <v>46</v>
      </c>
      <c r="W413" t="s">
        <v>47</v>
      </c>
      <c r="X413" t="s">
        <v>48</v>
      </c>
      <c r="Y413" t="s">
        <v>208</v>
      </c>
      <c r="Z413" t="s">
        <v>3374</v>
      </c>
      <c r="AA413" t="s">
        <v>3375</v>
      </c>
      <c r="AB413" t="s">
        <v>585</v>
      </c>
      <c r="AC413">
        <v>1953</v>
      </c>
      <c r="AD413">
        <v>66</v>
      </c>
      <c r="AE413" t="str">
        <f t="shared" si="578"/>
        <v>&lt;70</v>
      </c>
      <c r="AF413">
        <v>-38.050741789999996</v>
      </c>
      <c r="AG413">
        <v>145.45328341000001</v>
      </c>
      <c r="AH413" t="s">
        <v>75</v>
      </c>
      <c r="AI413" t="s">
        <v>76</v>
      </c>
      <c r="AJ413" s="33" t="s">
        <v>82</v>
      </c>
      <c r="AL413">
        <v>1</v>
      </c>
      <c r="AM413" t="s">
        <v>86</v>
      </c>
      <c r="AN413">
        <v>220</v>
      </c>
      <c r="AO413" s="69">
        <v>4</v>
      </c>
      <c r="AP413">
        <v>2</v>
      </c>
      <c r="AQ413">
        <v>0</v>
      </c>
      <c r="AR413">
        <v>2</v>
      </c>
      <c r="AS413" s="82" t="str">
        <f t="shared" si="579"/>
        <v>Gw-0-2</v>
      </c>
      <c r="AT413" s="14">
        <f t="shared" si="580"/>
        <v>26000</v>
      </c>
      <c r="AU413" s="81">
        <f>VLOOKUP(C413,Bushfire_Vlookup!$F$2:$H$12575,3,FALSE)</f>
        <v>1854.070608</v>
      </c>
      <c r="AV413" s="14">
        <f>VLOOKUP(AS413,Safety_collateral_Vlookup!$J$3:$L$20,2,FALSE)</f>
        <v>93570.139925214826</v>
      </c>
      <c r="AW413" s="14">
        <f>VLOOKUP(AS413,Safety_collateral_Vlookup!$J$3:$L$20,3,FALSE)</f>
        <v>550000</v>
      </c>
      <c r="AX413" s="48">
        <f t="shared" si="581"/>
        <v>716409.63263894024</v>
      </c>
      <c r="AY413" s="49">
        <f t="shared" si="665"/>
        <v>19228</v>
      </c>
      <c r="AZ413" s="14">
        <v>76000</v>
      </c>
      <c r="BA413" s="16">
        <f t="shared" si="582"/>
        <v>37.258666145149796</v>
      </c>
      <c r="BB413" t="e">
        <f>IF(BA413&lt;=#REF!,#REF!,IF(BA413&lt;=#REF!,#REF!,IF(BA413&lt;=#REF!,#REF!,IF(BA413&lt;=#REF!,#REF!,#REF!))))</f>
        <v>#REF!</v>
      </c>
      <c r="BC413" s="51">
        <v>5</v>
      </c>
      <c r="BD413" s="21">
        <v>70</v>
      </c>
      <c r="BE413" s="21">
        <v>6.4399999999999999E-2</v>
      </c>
      <c r="BF413" s="26">
        <f t="shared" si="583"/>
        <v>1254.1692356166168</v>
      </c>
      <c r="BG413" s="21">
        <v>7</v>
      </c>
      <c r="BH413" s="21">
        <f t="shared" si="584"/>
        <v>54.6</v>
      </c>
      <c r="BI413" s="28">
        <f t="shared" si="585"/>
        <v>2.2519960070400004E-2</v>
      </c>
      <c r="BJ413" s="27">
        <f t="shared" si="586"/>
        <v>2.2519960070400004E-2</v>
      </c>
      <c r="BK413" s="28">
        <f t="shared" si="587"/>
        <v>0.3452594593589744</v>
      </c>
      <c r="BL413" s="35">
        <f t="shared" si="588"/>
        <v>12.863906929710939</v>
      </c>
      <c r="BM413" s="21" t="str">
        <f t="shared" si="589"/>
        <v>Cr5</v>
      </c>
      <c r="BN413" s="51">
        <v>5</v>
      </c>
      <c r="BO413" s="21">
        <v>1</v>
      </c>
      <c r="BP413" s="50" t="s">
        <v>5497</v>
      </c>
      <c r="BQ413" s="14">
        <v>26000</v>
      </c>
      <c r="BR413">
        <f>IFERROR(VLOOKUP(AO413,'Model Failure data- Lines'!$A$37:$E$41,3,FALSE),'Model Failure data- Lines'!$C$37)</f>
        <v>0.45419999999999999</v>
      </c>
      <c r="BS413" s="14">
        <f t="shared" si="590"/>
        <v>325393.25514460664</v>
      </c>
      <c r="BT413" s="34">
        <f t="shared" si="572"/>
        <v>17150.422705291738</v>
      </c>
      <c r="BU413" s="34">
        <f t="shared" si="591"/>
        <v>18.972900011625196</v>
      </c>
      <c r="BV413" s="54">
        <f t="shared" si="592"/>
        <v>308242.83243931492</v>
      </c>
      <c r="BW413">
        <f>IFERROR(VLOOKUP(AO413,'Model Failure data- Lines'!$A$37:$E$41,4,FALSE),'Model Failure data- Lines'!$D$37)</f>
        <v>0.40249999999999997</v>
      </c>
      <c r="BX413" s="14">
        <f t="shared" si="593"/>
        <v>288354.87713717343</v>
      </c>
      <c r="BY413" s="34">
        <f t="shared" si="594"/>
        <v>15297.326761503344</v>
      </c>
      <c r="BZ413" s="71">
        <f t="shared" si="595"/>
        <v>18.850017498667551</v>
      </c>
      <c r="CA413" s="71">
        <f t="shared" si="596"/>
        <v>273057.55037567008</v>
      </c>
      <c r="CB413" s="56">
        <v>1</v>
      </c>
      <c r="CC413">
        <f>IFERROR(VLOOKUP(AO413,'Model Failure data- Lines'!$A$37:$E$41,5,FALSE),'Model Failure data- Lines'!$E$37)</f>
        <v>0.28349999999999997</v>
      </c>
      <c r="CD413" s="14">
        <f t="shared" si="597"/>
        <v>203102.13085313953</v>
      </c>
      <c r="CE413" s="34">
        <f t="shared" si="598"/>
        <v>12170.179220314454</v>
      </c>
      <c r="CF413" s="34">
        <f t="shared" si="599"/>
        <v>16.688507800618218</v>
      </c>
      <c r="CG413" s="54">
        <f t="shared" si="600"/>
        <v>190931.95163282508</v>
      </c>
      <c r="CH413" t="e">
        <f>IFERROR(VLOOKUP(AO413,'Model Failure data- Lines'!#REF!,3,FALSE),'Model Failure data- Lines'!#REF!)</f>
        <v>#REF!</v>
      </c>
      <c r="CI413" s="14" t="e">
        <f t="shared" si="601"/>
        <v>#REF!</v>
      </c>
      <c r="CJ413" s="34">
        <f t="shared" si="602"/>
        <v>16450.229026996341</v>
      </c>
      <c r="CK413" s="34" t="e">
        <f t="shared" si="603"/>
        <v>#REF!</v>
      </c>
      <c r="CL413" s="54" t="e">
        <f t="shared" si="604"/>
        <v>#REF!</v>
      </c>
      <c r="CM413" t="e">
        <f>IFERROR(VLOOKUP(AO413,'Model Failure data- Lines'!#REF!,4,FALSE),'Model Failure data- Lines'!#REF!)</f>
        <v>#REF!</v>
      </c>
      <c r="CN413" s="14" t="e">
        <f t="shared" si="605"/>
        <v>#REF!</v>
      </c>
      <c r="CO413" s="34">
        <f t="shared" si="606"/>
        <v>14073.748441888549</v>
      </c>
      <c r="CP413" s="34" t="e">
        <f t="shared" si="607"/>
        <v>#REF!</v>
      </c>
      <c r="CQ413" s="54" t="e">
        <f t="shared" si="608"/>
        <v>#REF!</v>
      </c>
      <c r="CR413" t="e">
        <f>IFERROR(VLOOKUP(AO413,'Model Failure data- Lines'!#REF!,5,FALSE),'Model Failure data- Lines'!#REF!)</f>
        <v>#REF!</v>
      </c>
      <c r="CS413" s="14" t="e">
        <f t="shared" si="609"/>
        <v>#REF!</v>
      </c>
      <c r="CT413" s="34">
        <f t="shared" si="610"/>
        <v>10301.143915412958</v>
      </c>
      <c r="CU413" s="34" t="e">
        <f t="shared" si="611"/>
        <v>#REF!</v>
      </c>
      <c r="CV413" s="54" t="e">
        <f t="shared" si="612"/>
        <v>#REF!</v>
      </c>
      <c r="CW413" t="s">
        <v>585</v>
      </c>
      <c r="CY413">
        <v>1</v>
      </c>
      <c r="CZ413">
        <f t="shared" si="613"/>
        <v>273057.55037567014</v>
      </c>
      <c r="DA413" s="34">
        <f t="shared" si="614"/>
        <v>11166.154999999999</v>
      </c>
      <c r="DB413" s="34">
        <f t="shared" si="615"/>
        <v>796.26306884123994</v>
      </c>
      <c r="DC413" s="34">
        <f t="shared" si="616"/>
        <v>40185.334068332195</v>
      </c>
      <c r="DD413" s="9">
        <f t="shared" si="617"/>
        <v>236207.12499999997</v>
      </c>
      <c r="DE413" s="59">
        <f t="shared" si="618"/>
        <v>3.8723655763547714E-2</v>
      </c>
      <c r="DF413" s="59">
        <f t="shared" si="619"/>
        <v>2.7613996917501393E-3</v>
      </c>
      <c r="DG413" s="59">
        <f t="shared" si="620"/>
        <v>0.13936068800811582</v>
      </c>
      <c r="DH413" s="59">
        <f t="shared" si="621"/>
        <v>0.81915425653658624</v>
      </c>
      <c r="DI413" s="14">
        <f t="shared" si="622"/>
        <v>10573.786584385038</v>
      </c>
      <c r="DJ413" s="14">
        <f t="shared" si="623"/>
        <v>754.02103543742351</v>
      </c>
      <c r="DK413" s="14">
        <f t="shared" si="624"/>
        <v>38053.488086164129</v>
      </c>
      <c r="DL413" s="14">
        <f t="shared" si="625"/>
        <v>223676.25466968349</v>
      </c>
      <c r="DM413">
        <f t="shared" si="626"/>
        <v>190931.95163282508</v>
      </c>
      <c r="DN413" s="34">
        <f t="shared" si="627"/>
        <v>7864.8569999999991</v>
      </c>
      <c r="DO413" s="34">
        <f t="shared" si="628"/>
        <v>560.84616153165587</v>
      </c>
      <c r="DP413" s="34">
        <f t="shared" si="629"/>
        <v>28304.45269160789</v>
      </c>
      <c r="DQ413" s="9">
        <f t="shared" si="630"/>
        <v>166371.97499999998</v>
      </c>
      <c r="DR413" s="59">
        <f t="shared" si="631"/>
        <v>3.8723655763547714E-2</v>
      </c>
      <c r="DS413" s="59">
        <f t="shared" si="632"/>
        <v>2.7613996917501388E-3</v>
      </c>
      <c r="DT413" s="59">
        <f t="shared" si="633"/>
        <v>0.1393606880081158</v>
      </c>
      <c r="DU413" s="59">
        <f t="shared" si="634"/>
        <v>0.81915425653658624</v>
      </c>
      <c r="DV413" s="14">
        <f t="shared" si="635"/>
        <v>7393.5831692918609</v>
      </c>
      <c r="DW413" s="14">
        <f t="shared" si="636"/>
        <v>527.23943238413563</v>
      </c>
      <c r="DX413" s="14">
        <f t="shared" si="637"/>
        <v>26608.408142282788</v>
      </c>
      <c r="DY413" s="14">
        <f t="shared" si="638"/>
        <v>156402.72088886629</v>
      </c>
      <c r="DZ413" s="34" t="e">
        <f t="shared" si="639"/>
        <v>#REF!</v>
      </c>
      <c r="EA413" s="34" t="e">
        <f t="shared" si="640"/>
        <v>#REF!</v>
      </c>
      <c r="EB413" s="34" t="e">
        <f t="shared" si="641"/>
        <v>#REF!</v>
      </c>
      <c r="EC413" s="34" t="e">
        <f t="shared" si="642"/>
        <v>#REF!</v>
      </c>
      <c r="ED413" s="34" t="e">
        <f t="shared" si="643"/>
        <v>#REF!</v>
      </c>
      <c r="EE413" s="59" t="e">
        <f t="shared" si="644"/>
        <v>#REF!</v>
      </c>
      <c r="EF413" s="59" t="e">
        <f t="shared" si="645"/>
        <v>#REF!</v>
      </c>
      <c r="EG413" s="59" t="e">
        <f t="shared" si="646"/>
        <v>#REF!</v>
      </c>
      <c r="EH413" s="59" t="e">
        <f t="shared" si="647"/>
        <v>#REF!</v>
      </c>
      <c r="EI413" s="14" t="e">
        <f t="shared" si="648"/>
        <v>#REF!</v>
      </c>
      <c r="EJ413" s="14" t="e">
        <f t="shared" si="649"/>
        <v>#REF!</v>
      </c>
      <c r="EK413" s="14" t="e">
        <f t="shared" si="650"/>
        <v>#REF!</v>
      </c>
      <c r="EL413" s="14" t="e">
        <f t="shared" si="651"/>
        <v>#REF!</v>
      </c>
      <c r="EM413" t="e">
        <f t="shared" si="652"/>
        <v>#REF!</v>
      </c>
      <c r="EN413" s="34" t="e">
        <f t="shared" si="653"/>
        <v>#REF!</v>
      </c>
      <c r="EO413" s="34" t="e">
        <f t="shared" si="654"/>
        <v>#REF!</v>
      </c>
      <c r="EP413" s="34" t="e">
        <f t="shared" si="655"/>
        <v>#REF!</v>
      </c>
      <c r="EQ413" s="34" t="e">
        <f t="shared" si="656"/>
        <v>#REF!</v>
      </c>
      <c r="ER413" s="59" t="e">
        <f t="shared" si="657"/>
        <v>#REF!</v>
      </c>
      <c r="ES413" s="59" t="e">
        <f t="shared" si="658"/>
        <v>#REF!</v>
      </c>
      <c r="ET413" s="59" t="e">
        <f t="shared" si="659"/>
        <v>#REF!</v>
      </c>
      <c r="EU413" s="59" t="e">
        <f t="shared" si="660"/>
        <v>#REF!</v>
      </c>
      <c r="EV413" s="14" t="e">
        <f t="shared" si="661"/>
        <v>#REF!</v>
      </c>
      <c r="EW413" s="14" t="e">
        <f t="shared" si="662"/>
        <v>#REF!</v>
      </c>
      <c r="EX413" s="14" t="e">
        <f t="shared" si="663"/>
        <v>#REF!</v>
      </c>
      <c r="EY413" s="14" t="e">
        <f t="shared" si="664"/>
        <v>#REF!</v>
      </c>
    </row>
    <row r="414" spans="1:155" x14ac:dyDescent="0.2">
      <c r="A414" s="17">
        <v>30357280</v>
      </c>
      <c r="B414" t="s">
        <v>62</v>
      </c>
      <c r="C414" t="s">
        <v>4927</v>
      </c>
      <c r="D414" t="s">
        <v>4928</v>
      </c>
      <c r="E414" t="s">
        <v>1813</v>
      </c>
      <c r="F414" t="s">
        <v>41</v>
      </c>
      <c r="G414" t="s">
        <v>42</v>
      </c>
      <c r="H414" t="s">
        <v>4929</v>
      </c>
      <c r="I414" t="s">
        <v>68</v>
      </c>
      <c r="J414" s="19" t="s">
        <v>69</v>
      </c>
      <c r="K414" t="s">
        <v>70</v>
      </c>
      <c r="L414">
        <v>1953</v>
      </c>
      <c r="M414">
        <f t="shared" si="574"/>
        <v>1953</v>
      </c>
      <c r="N414">
        <v>66</v>
      </c>
      <c r="O414" s="19">
        <f t="shared" si="575"/>
        <v>66</v>
      </c>
      <c r="P414" t="s">
        <v>54</v>
      </c>
      <c r="Q414" s="19" t="str">
        <f t="shared" si="576"/>
        <v>60-70</v>
      </c>
      <c r="R414" s="23">
        <v>416.4</v>
      </c>
      <c r="S414" s="15">
        <f t="shared" si="577"/>
        <v>0.41639999999999999</v>
      </c>
      <c r="T414">
        <v>30039640</v>
      </c>
      <c r="U414" t="s">
        <v>45</v>
      </c>
      <c r="V414" t="s">
        <v>46</v>
      </c>
      <c r="W414" t="s">
        <v>47</v>
      </c>
      <c r="X414" t="s">
        <v>88</v>
      </c>
      <c r="Y414" t="s">
        <v>59</v>
      </c>
      <c r="Z414" t="s">
        <v>4930</v>
      </c>
      <c r="AA414" t="s">
        <v>4931</v>
      </c>
      <c r="AB414" t="s">
        <v>287</v>
      </c>
      <c r="AC414">
        <v>1953</v>
      </c>
      <c r="AD414">
        <v>66</v>
      </c>
      <c r="AE414" t="str">
        <f t="shared" si="578"/>
        <v>&lt;70</v>
      </c>
      <c r="AF414">
        <v>-38.050568069999997</v>
      </c>
      <c r="AG414">
        <v>145.45040164</v>
      </c>
      <c r="AH414" t="s">
        <v>75</v>
      </c>
      <c r="AI414" t="s">
        <v>76</v>
      </c>
      <c r="AJ414" s="33" t="s">
        <v>82</v>
      </c>
      <c r="AL414">
        <v>1</v>
      </c>
      <c r="AM414" t="s">
        <v>86</v>
      </c>
      <c r="AN414">
        <v>220</v>
      </c>
      <c r="AO414" s="69">
        <v>4</v>
      </c>
      <c r="AP414">
        <v>2</v>
      </c>
      <c r="AQ414">
        <v>0</v>
      </c>
      <c r="AR414">
        <v>1</v>
      </c>
      <c r="AS414" s="82" t="str">
        <f t="shared" si="579"/>
        <v>Gw-0-1</v>
      </c>
      <c r="AT414" s="14">
        <f t="shared" si="580"/>
        <v>26000</v>
      </c>
      <c r="AU414" s="81">
        <f>VLOOKUP(C414,Bushfire_Vlookup!$F$2:$H$12575,3,FALSE)</f>
        <v>1616.2769949999999</v>
      </c>
      <c r="AV414" s="14">
        <f>VLOOKUP(AS414,Safety_collateral_Vlookup!$J$3:$L$20,2,FALSE)</f>
        <v>11570.139925214824</v>
      </c>
      <c r="AW414" s="14">
        <f>VLOOKUP(AS414,Safety_collateral_Vlookup!$J$3:$L$20,3,FALSE)</f>
        <v>148000</v>
      </c>
      <c r="AX414" s="48">
        <f t="shared" si="581"/>
        <v>199727.90685386921</v>
      </c>
      <c r="AY414" s="49">
        <f t="shared" si="665"/>
        <v>31646.399999999998</v>
      </c>
      <c r="AZ414" s="14">
        <v>76000</v>
      </c>
      <c r="BA414" s="16">
        <f t="shared" si="582"/>
        <v>6.3112362497430743</v>
      </c>
      <c r="BB414" t="e">
        <f>IF(BA414&lt;=#REF!,#REF!,IF(BA414&lt;=#REF!,#REF!,IF(BA414&lt;=#REF!,#REF!,IF(BA414&lt;=#REF!,#REF!,#REF!))))</f>
        <v>#REF!</v>
      </c>
      <c r="BC414" s="51">
        <v>4</v>
      </c>
      <c r="BD414" s="21">
        <v>70</v>
      </c>
      <c r="BE414" s="21">
        <v>6.4399999999999999E-2</v>
      </c>
      <c r="BF414" s="26">
        <f t="shared" si="583"/>
        <v>2064.1741885800757</v>
      </c>
      <c r="BG414" s="21">
        <v>7</v>
      </c>
      <c r="BH414" s="21">
        <f t="shared" si="584"/>
        <v>54.6</v>
      </c>
      <c r="BI414" s="28">
        <f t="shared" si="585"/>
        <v>2.2519960070400004E-2</v>
      </c>
      <c r="BJ414" s="27">
        <f t="shared" si="586"/>
        <v>2.2519960070400004E-2</v>
      </c>
      <c r="BK414" s="28">
        <f t="shared" si="587"/>
        <v>0.3452594593589744</v>
      </c>
      <c r="BL414" s="35">
        <f t="shared" si="588"/>
        <v>2.1790140154730548</v>
      </c>
      <c r="BM414" s="21" t="str">
        <f t="shared" si="589"/>
        <v>Cr3</v>
      </c>
      <c r="BN414" s="51">
        <v>3</v>
      </c>
      <c r="BO414" s="21">
        <v>1</v>
      </c>
      <c r="BP414" s="50" t="s">
        <v>5497</v>
      </c>
      <c r="BQ414" s="14">
        <v>26000</v>
      </c>
      <c r="BR414">
        <f>IFERROR(VLOOKUP(AO414,'Model Failure data- Lines'!$A$37:$E$41,3,FALSE),'Model Failure data- Lines'!$C$37)</f>
        <v>0.45419999999999999</v>
      </c>
      <c r="BS414" s="14">
        <f t="shared" si="590"/>
        <v>90716.415293027399</v>
      </c>
      <c r="BT414" s="34">
        <f t="shared" si="572"/>
        <v>28227.019820092799</v>
      </c>
      <c r="BU414" s="34">
        <f t="shared" si="591"/>
        <v>3.2138148437637355</v>
      </c>
      <c r="BV414" s="54">
        <f t="shared" si="592"/>
        <v>62489.395472934601</v>
      </c>
      <c r="BW414">
        <f>IFERROR(VLOOKUP(AO414,'Model Failure data- Lines'!$A$37:$E$41,4,FALSE),'Model Failure data- Lines'!$D$37)</f>
        <v>0.40249999999999997</v>
      </c>
      <c r="BX414" s="14">
        <f t="shared" si="593"/>
        <v>80390.482508682355</v>
      </c>
      <c r="BY414" s="34">
        <f t="shared" si="594"/>
        <v>25177.102227233168</v>
      </c>
      <c r="BZ414" s="71">
        <f t="shared" si="595"/>
        <v>3.1929998052645967</v>
      </c>
      <c r="CA414" s="71">
        <f t="shared" si="596"/>
        <v>55213.380281449186</v>
      </c>
      <c r="CB414" s="56">
        <v>1</v>
      </c>
      <c r="CC414">
        <f>IFERROR(VLOOKUP(AO414,'Model Failure data- Lines'!$A$37:$E$41,5,FALSE),'Model Failure data- Lines'!$E$37)</f>
        <v>0.28349999999999997</v>
      </c>
      <c r="CD414" s="14">
        <f t="shared" si="597"/>
        <v>56622.861593071917</v>
      </c>
      <c r="CE414" s="34">
        <f t="shared" si="598"/>
        <v>20030.287064580785</v>
      </c>
      <c r="CF414" s="34">
        <f t="shared" si="599"/>
        <v>2.8268622117352056</v>
      </c>
      <c r="CG414" s="54">
        <f t="shared" si="600"/>
        <v>36592.574528491132</v>
      </c>
      <c r="CH414" t="e">
        <f>IFERROR(VLOOKUP(AO414,'Model Failure data- Lines'!#REF!,3,FALSE),'Model Failure data- Lines'!#REF!)</f>
        <v>#REF!</v>
      </c>
      <c r="CI414" s="14" t="e">
        <f t="shared" si="601"/>
        <v>#REF!</v>
      </c>
      <c r="CJ414" s="34">
        <f t="shared" si="602"/>
        <v>27074.606193048523</v>
      </c>
      <c r="CK414" s="34" t="e">
        <f t="shared" si="603"/>
        <v>#REF!</v>
      </c>
      <c r="CL414" s="54" t="e">
        <f t="shared" si="604"/>
        <v>#REF!</v>
      </c>
      <c r="CM414" t="e">
        <f>IFERROR(VLOOKUP(AO414,'Model Failure data- Lines'!#REF!,4,FALSE),'Model Failure data- Lines'!#REF!)</f>
        <v>#REF!</v>
      </c>
      <c r="CN414" s="14" t="e">
        <f t="shared" si="605"/>
        <v>#REF!</v>
      </c>
      <c r="CO414" s="34">
        <f t="shared" si="606"/>
        <v>23163.276091709056</v>
      </c>
      <c r="CP414" s="34" t="e">
        <f t="shared" si="607"/>
        <v>#REF!</v>
      </c>
      <c r="CQ414" s="54" t="e">
        <f t="shared" si="608"/>
        <v>#REF!</v>
      </c>
      <c r="CR414" t="e">
        <f>IFERROR(VLOOKUP(AO414,'Model Failure data- Lines'!#REF!,5,FALSE),'Model Failure data- Lines'!#REF!)</f>
        <v>#REF!</v>
      </c>
      <c r="CS414" s="14" t="e">
        <f t="shared" si="609"/>
        <v>#REF!</v>
      </c>
      <c r="CT414" s="34">
        <f t="shared" si="610"/>
        <v>16954.135677383223</v>
      </c>
      <c r="CU414" s="34" t="e">
        <f t="shared" si="611"/>
        <v>#REF!</v>
      </c>
      <c r="CV414" s="54" t="e">
        <f t="shared" si="612"/>
        <v>#REF!</v>
      </c>
      <c r="CW414" t="s">
        <v>287</v>
      </c>
      <c r="CY414">
        <v>1</v>
      </c>
      <c r="CZ414">
        <f t="shared" si="613"/>
        <v>55213.380281449179</v>
      </c>
      <c r="DA414" s="34">
        <f t="shared" si="614"/>
        <v>11166.154999999999</v>
      </c>
      <c r="DB414" s="34">
        <f t="shared" si="615"/>
        <v>694.13844035016234</v>
      </c>
      <c r="DC414" s="34">
        <f t="shared" si="616"/>
        <v>4968.9990683321967</v>
      </c>
      <c r="DD414" s="9">
        <f t="shared" si="617"/>
        <v>63561.189999999995</v>
      </c>
      <c r="DE414" s="59">
        <f t="shared" si="618"/>
        <v>0.13889896728501447</v>
      </c>
      <c r="DF414" s="59">
        <f t="shared" si="619"/>
        <v>8.6345848250779407E-3</v>
      </c>
      <c r="DG414" s="59">
        <f t="shared" si="620"/>
        <v>6.1810787959825135E-2</v>
      </c>
      <c r="DH414" s="59">
        <f t="shared" si="621"/>
        <v>0.79065565993008247</v>
      </c>
      <c r="DI414" s="14">
        <f t="shared" si="622"/>
        <v>7669.0815014080736</v>
      </c>
      <c r="DJ414" s="14">
        <f t="shared" si="623"/>
        <v>476.7446155194587</v>
      </c>
      <c r="DK414" s="14">
        <f t="shared" si="624"/>
        <v>3412.782541121846</v>
      </c>
      <c r="DL414" s="14">
        <f t="shared" si="625"/>
        <v>43654.771623399814</v>
      </c>
      <c r="DM414">
        <f t="shared" si="626"/>
        <v>36592.574528491132</v>
      </c>
      <c r="DN414" s="34">
        <f t="shared" si="627"/>
        <v>7864.8569999999991</v>
      </c>
      <c r="DO414" s="34">
        <f t="shared" si="628"/>
        <v>488.91490146402737</v>
      </c>
      <c r="DP414" s="34">
        <f t="shared" si="629"/>
        <v>3499.9036916078949</v>
      </c>
      <c r="DQ414" s="9">
        <f t="shared" si="630"/>
        <v>44769.185999999994</v>
      </c>
      <c r="DR414" s="59">
        <f t="shared" si="631"/>
        <v>0.13889896728501447</v>
      </c>
      <c r="DS414" s="59">
        <f t="shared" si="632"/>
        <v>8.6345848250779407E-3</v>
      </c>
      <c r="DT414" s="59">
        <f t="shared" si="633"/>
        <v>6.1810787959825135E-2</v>
      </c>
      <c r="DU414" s="59">
        <f t="shared" si="634"/>
        <v>0.79065565993008247</v>
      </c>
      <c r="DV414" s="14">
        <f t="shared" si="635"/>
        <v>5082.6708123073431</v>
      </c>
      <c r="DW414" s="14">
        <f t="shared" si="636"/>
        <v>315.96168873424307</v>
      </c>
      <c r="DX414" s="14">
        <f t="shared" si="637"/>
        <v>2261.8158650846635</v>
      </c>
      <c r="DY414" s="14">
        <f t="shared" si="638"/>
        <v>28932.126162364879</v>
      </c>
      <c r="DZ414" s="34" t="e">
        <f t="shared" si="639"/>
        <v>#REF!</v>
      </c>
      <c r="EA414" s="34" t="e">
        <f t="shared" si="640"/>
        <v>#REF!</v>
      </c>
      <c r="EB414" s="34" t="e">
        <f t="shared" si="641"/>
        <v>#REF!</v>
      </c>
      <c r="EC414" s="34" t="e">
        <f t="shared" si="642"/>
        <v>#REF!</v>
      </c>
      <c r="ED414" s="34" t="e">
        <f t="shared" si="643"/>
        <v>#REF!</v>
      </c>
      <c r="EE414" s="59" t="e">
        <f t="shared" si="644"/>
        <v>#REF!</v>
      </c>
      <c r="EF414" s="59" t="e">
        <f t="shared" si="645"/>
        <v>#REF!</v>
      </c>
      <c r="EG414" s="59" t="e">
        <f t="shared" si="646"/>
        <v>#REF!</v>
      </c>
      <c r="EH414" s="59" t="e">
        <f t="shared" si="647"/>
        <v>#REF!</v>
      </c>
      <c r="EI414" s="14" t="e">
        <f t="shared" si="648"/>
        <v>#REF!</v>
      </c>
      <c r="EJ414" s="14" t="e">
        <f t="shared" si="649"/>
        <v>#REF!</v>
      </c>
      <c r="EK414" s="14" t="e">
        <f t="shared" si="650"/>
        <v>#REF!</v>
      </c>
      <c r="EL414" s="14" t="e">
        <f t="shared" si="651"/>
        <v>#REF!</v>
      </c>
      <c r="EM414" t="e">
        <f t="shared" si="652"/>
        <v>#REF!</v>
      </c>
      <c r="EN414" s="34" t="e">
        <f t="shared" si="653"/>
        <v>#REF!</v>
      </c>
      <c r="EO414" s="34" t="e">
        <f t="shared" si="654"/>
        <v>#REF!</v>
      </c>
      <c r="EP414" s="34" t="e">
        <f t="shared" si="655"/>
        <v>#REF!</v>
      </c>
      <c r="EQ414" s="34" t="e">
        <f t="shared" si="656"/>
        <v>#REF!</v>
      </c>
      <c r="ER414" s="59" t="e">
        <f t="shared" si="657"/>
        <v>#REF!</v>
      </c>
      <c r="ES414" s="59" t="e">
        <f t="shared" si="658"/>
        <v>#REF!</v>
      </c>
      <c r="ET414" s="59" t="e">
        <f t="shared" si="659"/>
        <v>#REF!</v>
      </c>
      <c r="EU414" s="59" t="e">
        <f t="shared" si="660"/>
        <v>#REF!</v>
      </c>
      <c r="EV414" s="14" t="e">
        <f t="shared" si="661"/>
        <v>#REF!</v>
      </c>
      <c r="EW414" s="14" t="e">
        <f t="shared" si="662"/>
        <v>#REF!</v>
      </c>
      <c r="EX414" s="14" t="e">
        <f t="shared" si="663"/>
        <v>#REF!</v>
      </c>
      <c r="EY414" s="14" t="e">
        <f t="shared" si="664"/>
        <v>#REF!</v>
      </c>
    </row>
    <row r="415" spans="1:155" x14ac:dyDescent="0.2">
      <c r="A415" s="17">
        <v>30241098</v>
      </c>
      <c r="B415" t="s">
        <v>62</v>
      </c>
      <c r="C415" t="s">
        <v>4015</v>
      </c>
      <c r="D415" t="s">
        <v>4016</v>
      </c>
      <c r="E415" t="s">
        <v>1204</v>
      </c>
      <c r="F415" t="s">
        <v>41</v>
      </c>
      <c r="G415" t="s">
        <v>42</v>
      </c>
      <c r="H415" t="s">
        <v>4017</v>
      </c>
      <c r="I415" t="s">
        <v>68</v>
      </c>
      <c r="J415" s="19" t="s">
        <v>69</v>
      </c>
      <c r="K415" t="s">
        <v>70</v>
      </c>
      <c r="L415">
        <v>1953</v>
      </c>
      <c r="M415">
        <f t="shared" si="574"/>
        <v>1953</v>
      </c>
      <c r="N415">
        <v>66</v>
      </c>
      <c r="O415" s="19">
        <f t="shared" si="575"/>
        <v>66</v>
      </c>
      <c r="P415" t="s">
        <v>54</v>
      </c>
      <c r="Q415" s="19" t="str">
        <f t="shared" si="576"/>
        <v>60-70</v>
      </c>
      <c r="R415" s="23">
        <v>219.2</v>
      </c>
      <c r="S415" s="15">
        <f t="shared" si="577"/>
        <v>0.21919999999999998</v>
      </c>
      <c r="T415">
        <v>30136097</v>
      </c>
      <c r="U415" t="s">
        <v>45</v>
      </c>
      <c r="V415" t="s">
        <v>46</v>
      </c>
      <c r="W415" t="s">
        <v>47</v>
      </c>
      <c r="X415" t="s">
        <v>48</v>
      </c>
      <c r="Y415" t="s">
        <v>59</v>
      </c>
      <c r="Z415" t="s">
        <v>4018</v>
      </c>
      <c r="AA415" t="s">
        <v>4019</v>
      </c>
      <c r="AB415" t="s">
        <v>809</v>
      </c>
      <c r="AC415">
        <v>1953</v>
      </c>
      <c r="AD415">
        <v>66</v>
      </c>
      <c r="AE415" t="str">
        <f t="shared" si="578"/>
        <v>&lt;70</v>
      </c>
      <c r="AF415">
        <v>-37.973909509999999</v>
      </c>
      <c r="AG415">
        <v>145.28978239</v>
      </c>
      <c r="AH415" t="s">
        <v>75</v>
      </c>
      <c r="AI415" t="s">
        <v>76</v>
      </c>
      <c r="AJ415" s="33" t="s">
        <v>82</v>
      </c>
      <c r="AL415">
        <v>1</v>
      </c>
      <c r="AM415" t="s">
        <v>86</v>
      </c>
      <c r="AN415">
        <v>220</v>
      </c>
      <c r="AO415" s="69">
        <v>4</v>
      </c>
      <c r="AP415">
        <v>2</v>
      </c>
      <c r="AQ415">
        <v>0</v>
      </c>
      <c r="AR415">
        <v>2</v>
      </c>
      <c r="AS415" s="82" t="str">
        <f t="shared" si="579"/>
        <v>Gw-0-2</v>
      </c>
      <c r="AT415" s="14">
        <f t="shared" si="580"/>
        <v>26000</v>
      </c>
      <c r="AU415" s="81">
        <f>VLOOKUP(C415,Bushfire_Vlookup!$F$2:$H$12575,3,FALSE)</f>
        <v>1197.5402489999999</v>
      </c>
      <c r="AV415" s="14">
        <f>VLOOKUP(AS415,Safety_collateral_Vlookup!$J$3:$L$20,2,FALSE)</f>
        <v>93570.139925214826</v>
      </c>
      <c r="AW415" s="14">
        <f>VLOOKUP(AS415,Safety_collateral_Vlookup!$J$3:$L$20,3,FALSE)</f>
        <v>550000</v>
      </c>
      <c r="AX415" s="48">
        <f t="shared" si="581"/>
        <v>715709.11474588711</v>
      </c>
      <c r="AY415" s="49">
        <f t="shared" si="665"/>
        <v>16659.199999999997</v>
      </c>
      <c r="AZ415" s="14">
        <v>76000</v>
      </c>
      <c r="BA415" s="16">
        <f t="shared" si="582"/>
        <v>42.96179376836146</v>
      </c>
      <c r="BB415" t="e">
        <f>IF(BA415&lt;=#REF!,#REF!,IF(BA415&lt;=#REF!,#REF!,IF(BA415&lt;=#REF!,#REF!,IF(BA415&lt;=#REF!,#REF!,#REF!))))</f>
        <v>#REF!</v>
      </c>
      <c r="BC415" s="51">
        <v>5</v>
      </c>
      <c r="BD415" s="21">
        <v>70</v>
      </c>
      <c r="BE415" s="21">
        <v>6.4399999999999999E-2</v>
      </c>
      <c r="BF415" s="26">
        <f t="shared" si="583"/>
        <v>1086.6161914907602</v>
      </c>
      <c r="BG415" s="21">
        <v>7</v>
      </c>
      <c r="BH415" s="21">
        <f t="shared" si="584"/>
        <v>54.6</v>
      </c>
      <c r="BI415" s="28">
        <f t="shared" si="585"/>
        <v>2.2519960070400004E-2</v>
      </c>
      <c r="BJ415" s="27">
        <f t="shared" si="586"/>
        <v>2.2519960070400004E-2</v>
      </c>
      <c r="BK415" s="28">
        <f t="shared" si="587"/>
        <v>0.3452594593589744</v>
      </c>
      <c r="BL415" s="35">
        <f t="shared" si="588"/>
        <v>14.832965689556232</v>
      </c>
      <c r="BM415" s="21" t="str">
        <f t="shared" si="589"/>
        <v>Cr5</v>
      </c>
      <c r="BN415" s="51">
        <v>5</v>
      </c>
      <c r="BO415" s="21">
        <v>1</v>
      </c>
      <c r="BP415" s="50" t="s">
        <v>5497</v>
      </c>
      <c r="BQ415" s="14">
        <v>26000</v>
      </c>
      <c r="BR415">
        <f>IFERROR(VLOOKUP(AO415,'Model Failure data- Lines'!$A$37:$E$41,3,FALSE),'Model Failure data- Lines'!$C$37)</f>
        <v>0.45419999999999999</v>
      </c>
      <c r="BS415" s="14">
        <f t="shared" si="590"/>
        <v>325075.07991758193</v>
      </c>
      <c r="BT415" s="34">
        <f t="shared" si="572"/>
        <v>14859.180462450387</v>
      </c>
      <c r="BU415" s="34">
        <f t="shared" si="591"/>
        <v>21.877053094486389</v>
      </c>
      <c r="BV415" s="54">
        <f t="shared" si="592"/>
        <v>310215.89945513156</v>
      </c>
      <c r="BW415">
        <f>IFERROR(VLOOKUP(AO415,'Model Failure data- Lines'!$A$37:$E$41,4,FALSE),'Model Failure data- Lines'!$D$37)</f>
        <v>0.40249999999999997</v>
      </c>
      <c r="BX415" s="14">
        <f t="shared" si="593"/>
        <v>288072.91868521954</v>
      </c>
      <c r="BY415" s="34">
        <f t="shared" si="594"/>
        <v>13253.652277160207</v>
      </c>
      <c r="BZ415" s="71">
        <f t="shared" si="595"/>
        <v>21.735361141294668</v>
      </c>
      <c r="CA415" s="71">
        <f t="shared" si="596"/>
        <v>274819.26640805934</v>
      </c>
      <c r="CB415" s="56">
        <v>1</v>
      </c>
      <c r="CC415">
        <f>IFERROR(VLOOKUP(AO415,'Model Failure data- Lines'!$A$37:$E$41,5,FALSE),'Model Failure data- Lines'!$E$37)</f>
        <v>0.28349999999999997</v>
      </c>
      <c r="CD415" s="14">
        <f t="shared" si="597"/>
        <v>202903.53403045898</v>
      </c>
      <c r="CE415" s="34">
        <f t="shared" si="598"/>
        <v>10544.281759260584</v>
      </c>
      <c r="CF415" s="34">
        <f t="shared" si="599"/>
        <v>19.24299242594287</v>
      </c>
      <c r="CG415" s="54">
        <f t="shared" si="600"/>
        <v>192359.25227119841</v>
      </c>
      <c r="CH415" t="e">
        <f>IFERROR(VLOOKUP(AO415,'Model Failure data- Lines'!#REF!,3,FALSE),'Model Failure data- Lines'!#REF!)</f>
        <v>#REF!</v>
      </c>
      <c r="CI415" s="14" t="e">
        <f t="shared" si="601"/>
        <v>#REF!</v>
      </c>
      <c r="CJ415" s="34">
        <f t="shared" si="602"/>
        <v>14252.5304455241</v>
      </c>
      <c r="CK415" s="34" t="e">
        <f t="shared" si="603"/>
        <v>#REF!</v>
      </c>
      <c r="CL415" s="54" t="e">
        <f t="shared" si="604"/>
        <v>#REF!</v>
      </c>
      <c r="CM415" t="e">
        <f>IFERROR(VLOOKUP(AO415,'Model Failure data- Lines'!#REF!,4,FALSE),'Model Failure data- Lines'!#REF!)</f>
        <v>#REF!</v>
      </c>
      <c r="CN415" s="14" t="e">
        <f t="shared" si="605"/>
        <v>#REF!</v>
      </c>
      <c r="CO415" s="34">
        <f t="shared" si="606"/>
        <v>12193.540152023596</v>
      </c>
      <c r="CP415" s="34" t="e">
        <f t="shared" si="607"/>
        <v>#REF!</v>
      </c>
      <c r="CQ415" s="54" t="e">
        <f t="shared" si="608"/>
        <v>#REF!</v>
      </c>
      <c r="CR415" t="e">
        <f>IFERROR(VLOOKUP(AO415,'Model Failure data- Lines'!#REF!,5,FALSE),'Model Failure data- Lines'!#REF!)</f>
        <v>#REF!</v>
      </c>
      <c r="CS415" s="14" t="e">
        <f t="shared" si="609"/>
        <v>#REF!</v>
      </c>
      <c r="CT415" s="34">
        <f t="shared" si="610"/>
        <v>8924.9436611008696</v>
      </c>
      <c r="CU415" s="34" t="e">
        <f t="shared" si="611"/>
        <v>#REF!</v>
      </c>
      <c r="CV415" s="54" t="e">
        <f t="shared" si="612"/>
        <v>#REF!</v>
      </c>
      <c r="CW415" t="s">
        <v>809</v>
      </c>
      <c r="CY415">
        <v>1</v>
      </c>
      <c r="CZ415">
        <f t="shared" si="613"/>
        <v>274819.26640805934</v>
      </c>
      <c r="DA415" s="34">
        <f t="shared" si="614"/>
        <v>11166.154999999999</v>
      </c>
      <c r="DB415" s="34">
        <f t="shared" si="615"/>
        <v>514.30461688740741</v>
      </c>
      <c r="DC415" s="34">
        <f t="shared" si="616"/>
        <v>40185.334068332195</v>
      </c>
      <c r="DD415" s="9">
        <f t="shared" si="617"/>
        <v>236207.12499999997</v>
      </c>
      <c r="DE415" s="59">
        <f t="shared" si="618"/>
        <v>3.8761557493717E-2</v>
      </c>
      <c r="DF415" s="59">
        <f t="shared" si="619"/>
        <v>1.7853278927943718E-3</v>
      </c>
      <c r="DG415" s="59">
        <f t="shared" si="620"/>
        <v>0.13949709070793687</v>
      </c>
      <c r="DH415" s="59">
        <f t="shared" si="621"/>
        <v>0.81995602390555189</v>
      </c>
      <c r="DI415" s="14">
        <f t="shared" si="622"/>
        <v>10652.42279525712</v>
      </c>
      <c r="DJ415" s="14">
        <f t="shared" si="623"/>
        <v>490.64250179559565</v>
      </c>
      <c r="DK415" s="14">
        <f t="shared" si="624"/>
        <v>38336.488134413725</v>
      </c>
      <c r="DL415" s="14">
        <f t="shared" si="625"/>
        <v>225339.71297659294</v>
      </c>
      <c r="DM415">
        <f t="shared" si="626"/>
        <v>192359.25227119838</v>
      </c>
      <c r="DN415" s="34">
        <f t="shared" si="627"/>
        <v>7864.8569999999991</v>
      </c>
      <c r="DO415" s="34">
        <f t="shared" si="628"/>
        <v>362.2493388511304</v>
      </c>
      <c r="DP415" s="34">
        <f t="shared" si="629"/>
        <v>28304.45269160789</v>
      </c>
      <c r="DQ415" s="9">
        <f t="shared" si="630"/>
        <v>166371.97499999998</v>
      </c>
      <c r="DR415" s="59">
        <f t="shared" si="631"/>
        <v>3.8761557493717E-2</v>
      </c>
      <c r="DS415" s="59">
        <f t="shared" si="632"/>
        <v>1.7853278927943716E-3</v>
      </c>
      <c r="DT415" s="59">
        <f t="shared" si="633"/>
        <v>0.13949709070793687</v>
      </c>
      <c r="DU415" s="59">
        <f t="shared" si="634"/>
        <v>0.81995602390555189</v>
      </c>
      <c r="DV415" s="14">
        <f t="shared" si="635"/>
        <v>7456.1442163584688</v>
      </c>
      <c r="DW415" s="14">
        <f t="shared" si="636"/>
        <v>343.42433851683961</v>
      </c>
      <c r="DX415" s="14">
        <f t="shared" si="637"/>
        <v>26833.556062586271</v>
      </c>
      <c r="DY415" s="14">
        <f t="shared" si="638"/>
        <v>157726.12765373682</v>
      </c>
      <c r="DZ415" s="34" t="e">
        <f t="shared" si="639"/>
        <v>#REF!</v>
      </c>
      <c r="EA415" s="34" t="e">
        <f t="shared" si="640"/>
        <v>#REF!</v>
      </c>
      <c r="EB415" s="34" t="e">
        <f t="shared" si="641"/>
        <v>#REF!</v>
      </c>
      <c r="EC415" s="34" t="e">
        <f t="shared" si="642"/>
        <v>#REF!</v>
      </c>
      <c r="ED415" s="34" t="e">
        <f t="shared" si="643"/>
        <v>#REF!</v>
      </c>
      <c r="EE415" s="59" t="e">
        <f t="shared" si="644"/>
        <v>#REF!</v>
      </c>
      <c r="EF415" s="59" t="e">
        <f t="shared" si="645"/>
        <v>#REF!</v>
      </c>
      <c r="EG415" s="59" t="e">
        <f t="shared" si="646"/>
        <v>#REF!</v>
      </c>
      <c r="EH415" s="59" t="e">
        <f t="shared" si="647"/>
        <v>#REF!</v>
      </c>
      <c r="EI415" s="14" t="e">
        <f t="shared" si="648"/>
        <v>#REF!</v>
      </c>
      <c r="EJ415" s="14" t="e">
        <f t="shared" si="649"/>
        <v>#REF!</v>
      </c>
      <c r="EK415" s="14" t="e">
        <f t="shared" si="650"/>
        <v>#REF!</v>
      </c>
      <c r="EL415" s="14" t="e">
        <f t="shared" si="651"/>
        <v>#REF!</v>
      </c>
      <c r="EM415" t="e">
        <f t="shared" si="652"/>
        <v>#REF!</v>
      </c>
      <c r="EN415" s="34" t="e">
        <f t="shared" si="653"/>
        <v>#REF!</v>
      </c>
      <c r="EO415" s="34" t="e">
        <f t="shared" si="654"/>
        <v>#REF!</v>
      </c>
      <c r="EP415" s="34" t="e">
        <f t="shared" si="655"/>
        <v>#REF!</v>
      </c>
      <c r="EQ415" s="34" t="e">
        <f t="shared" si="656"/>
        <v>#REF!</v>
      </c>
      <c r="ER415" s="59" t="e">
        <f t="shared" si="657"/>
        <v>#REF!</v>
      </c>
      <c r="ES415" s="59" t="e">
        <f t="shared" si="658"/>
        <v>#REF!</v>
      </c>
      <c r="ET415" s="59" t="e">
        <f t="shared" si="659"/>
        <v>#REF!</v>
      </c>
      <c r="EU415" s="59" t="e">
        <f t="shared" si="660"/>
        <v>#REF!</v>
      </c>
      <c r="EV415" s="14" t="e">
        <f t="shared" si="661"/>
        <v>#REF!</v>
      </c>
      <c r="EW415" s="14" t="e">
        <f t="shared" si="662"/>
        <v>#REF!</v>
      </c>
      <c r="EX415" s="14" t="e">
        <f t="shared" si="663"/>
        <v>#REF!</v>
      </c>
      <c r="EY415" s="14" t="e">
        <f t="shared" si="664"/>
        <v>#REF!</v>
      </c>
    </row>
    <row r="416" spans="1:155" x14ac:dyDescent="0.2">
      <c r="A416" s="17">
        <v>30391573</v>
      </c>
      <c r="B416" t="s">
        <v>62</v>
      </c>
      <c r="C416" t="s">
        <v>5167</v>
      </c>
      <c r="D416" t="s">
        <v>5168</v>
      </c>
      <c r="E416" t="s">
        <v>396</v>
      </c>
      <c r="F416" t="s">
        <v>41</v>
      </c>
      <c r="G416" t="s">
        <v>42</v>
      </c>
      <c r="H416" t="s">
        <v>5169</v>
      </c>
      <c r="I416" t="s">
        <v>68</v>
      </c>
      <c r="J416" s="19" t="s">
        <v>69</v>
      </c>
      <c r="K416" t="s">
        <v>70</v>
      </c>
      <c r="L416">
        <v>1953</v>
      </c>
      <c r="M416">
        <f t="shared" si="574"/>
        <v>1953</v>
      </c>
      <c r="N416">
        <v>66</v>
      </c>
      <c r="O416" s="19">
        <f t="shared" si="575"/>
        <v>66</v>
      </c>
      <c r="P416" t="s">
        <v>54</v>
      </c>
      <c r="Q416" s="19" t="str">
        <f t="shared" si="576"/>
        <v>60-70</v>
      </c>
      <c r="R416" s="23">
        <v>528.5</v>
      </c>
      <c r="S416" s="15">
        <f t="shared" si="577"/>
        <v>0.52849999999999997</v>
      </c>
      <c r="T416">
        <v>30084803</v>
      </c>
      <c r="U416" t="s">
        <v>45</v>
      </c>
      <c r="V416" t="s">
        <v>46</v>
      </c>
      <c r="W416" t="s">
        <v>47</v>
      </c>
      <c r="X416" t="s">
        <v>48</v>
      </c>
      <c r="Y416" t="s">
        <v>59</v>
      </c>
      <c r="Z416" t="s">
        <v>5170</v>
      </c>
      <c r="AA416" t="s">
        <v>5171</v>
      </c>
      <c r="AB416" t="s">
        <v>729</v>
      </c>
      <c r="AC416">
        <v>1953</v>
      </c>
      <c r="AD416">
        <v>66</v>
      </c>
      <c r="AE416" t="str">
        <f t="shared" si="578"/>
        <v>&lt;70</v>
      </c>
      <c r="AF416">
        <v>-37.97262791</v>
      </c>
      <c r="AG416">
        <v>145.28787098000001</v>
      </c>
      <c r="AH416" t="s">
        <v>75</v>
      </c>
      <c r="AI416" t="s">
        <v>76</v>
      </c>
      <c r="AJ416" s="33" t="s">
        <v>82</v>
      </c>
      <c r="AL416">
        <v>1</v>
      </c>
      <c r="AM416" t="s">
        <v>86</v>
      </c>
      <c r="AN416">
        <v>220</v>
      </c>
      <c r="AO416" s="69">
        <v>4</v>
      </c>
      <c r="AP416">
        <v>2</v>
      </c>
      <c r="AQ416">
        <v>0</v>
      </c>
      <c r="AR416">
        <v>2</v>
      </c>
      <c r="AS416" s="82" t="str">
        <f t="shared" si="579"/>
        <v>Gw-0-2</v>
      </c>
      <c r="AT416" s="14">
        <f t="shared" si="580"/>
        <v>26000</v>
      </c>
      <c r="AU416" s="81">
        <f>VLOOKUP(C416,Bushfire_Vlookup!$F$2:$H$12575,3,FALSE)</f>
        <v>1329.7597740000001</v>
      </c>
      <c r="AV416" s="14">
        <f>VLOOKUP(AS416,Safety_collateral_Vlookup!$J$3:$L$20,2,FALSE)</f>
        <v>93570.139925214826</v>
      </c>
      <c r="AW416" s="14">
        <f>VLOOKUP(AS416,Safety_collateral_Vlookup!$J$3:$L$20,3,FALSE)</f>
        <v>550000</v>
      </c>
      <c r="AX416" s="48">
        <f t="shared" si="581"/>
        <v>715850.19297906221</v>
      </c>
      <c r="AY416" s="49">
        <f t="shared" si="665"/>
        <v>40166</v>
      </c>
      <c r="AZ416" s="14">
        <v>76000</v>
      </c>
      <c r="BA416" s="16">
        <f t="shared" si="582"/>
        <v>17.822292311384309</v>
      </c>
      <c r="BB416" t="e">
        <f>IF(BA416&lt;=#REF!,#REF!,IF(BA416&lt;=#REF!,#REF!,IF(BA416&lt;=#REF!,#REF!,IF(BA416&lt;=#REF!,#REF!,#REF!))))</f>
        <v>#REF!</v>
      </c>
      <c r="BC416" s="51">
        <v>5</v>
      </c>
      <c r="BD416" s="21">
        <v>70</v>
      </c>
      <c r="BE416" s="21">
        <v>6.4399999999999999E-2</v>
      </c>
      <c r="BF416" s="26">
        <f t="shared" si="583"/>
        <v>2619.8752609619837</v>
      </c>
      <c r="BG416" s="21">
        <v>7</v>
      </c>
      <c r="BH416" s="21">
        <f t="shared" si="584"/>
        <v>54.6</v>
      </c>
      <c r="BI416" s="28">
        <f t="shared" si="585"/>
        <v>2.2519960070400004E-2</v>
      </c>
      <c r="BJ416" s="27">
        <f t="shared" si="586"/>
        <v>2.2519960070400004E-2</v>
      </c>
      <c r="BK416" s="28">
        <f t="shared" si="587"/>
        <v>0.34525945935897445</v>
      </c>
      <c r="BL416" s="35">
        <f t="shared" si="588"/>
        <v>6.153315007966154</v>
      </c>
      <c r="BM416" s="21" t="str">
        <f t="shared" si="589"/>
        <v>Cr4</v>
      </c>
      <c r="BN416" s="51">
        <v>4</v>
      </c>
      <c r="BO416" s="21">
        <v>1</v>
      </c>
      <c r="BP416" s="50" t="s">
        <v>5497</v>
      </c>
      <c r="BQ416" s="14">
        <v>26000</v>
      </c>
      <c r="BR416">
        <f>IFERROR(VLOOKUP(AO416,'Model Failure data- Lines'!$A$37:$E$41,3,FALSE),'Model Failure data- Lines'!$C$37)</f>
        <v>0.45419999999999999</v>
      </c>
      <c r="BS416" s="14">
        <f t="shared" si="590"/>
        <v>325139.15765109006</v>
      </c>
      <c r="BT416" s="34">
        <f t="shared" si="572"/>
        <v>35826.080631409815</v>
      </c>
      <c r="BU416" s="34">
        <f t="shared" si="591"/>
        <v>9.0754877988531817</v>
      </c>
      <c r="BV416" s="54">
        <f t="shared" si="592"/>
        <v>289313.07701968023</v>
      </c>
      <c r="BW416">
        <f>IFERROR(VLOOKUP(AO416,'Model Failure data- Lines'!$A$37:$E$41,4,FALSE),'Model Failure data- Lines'!$D$37)</f>
        <v>0.40249999999999997</v>
      </c>
      <c r="BX416" s="14">
        <f t="shared" si="593"/>
        <v>288129.70267407253</v>
      </c>
      <c r="BY416" s="34">
        <f t="shared" si="594"/>
        <v>31955.087721164098</v>
      </c>
      <c r="BZ416" s="71">
        <f t="shared" si="595"/>
        <v>9.016708237143785</v>
      </c>
      <c r="CA416" s="71">
        <f t="shared" si="596"/>
        <v>256174.61495290842</v>
      </c>
      <c r="CB416" s="56">
        <v>1</v>
      </c>
      <c r="CC416">
        <f>IFERROR(VLOOKUP(AO416,'Model Failure data- Lines'!$A$37:$E$41,5,FALSE),'Model Failure data- Lines'!$E$37)</f>
        <v>0.28349999999999997</v>
      </c>
      <c r="CD416" s="14">
        <f t="shared" si="597"/>
        <v>202943.52970956411</v>
      </c>
      <c r="CE416" s="34">
        <f t="shared" si="598"/>
        <v>25422.68663215885</v>
      </c>
      <c r="CF416" s="34">
        <f t="shared" si="599"/>
        <v>7.9827727354687736</v>
      </c>
      <c r="CG416" s="54">
        <f t="shared" si="600"/>
        <v>177520.84307740527</v>
      </c>
      <c r="CH416" t="e">
        <f>IFERROR(VLOOKUP(AO416,'Model Failure data- Lines'!#REF!,3,FALSE),'Model Failure data- Lines'!#REF!)</f>
        <v>#REF!</v>
      </c>
      <c r="CI416" s="14" t="e">
        <f t="shared" si="601"/>
        <v>#REF!</v>
      </c>
      <c r="CJ416" s="34">
        <f t="shared" si="602"/>
        <v>34363.423086037816</v>
      </c>
      <c r="CK416" s="34" t="e">
        <f t="shared" si="603"/>
        <v>#REF!</v>
      </c>
      <c r="CL416" s="54" t="e">
        <f t="shared" si="604"/>
        <v>#REF!</v>
      </c>
      <c r="CM416" t="e">
        <f>IFERROR(VLOOKUP(AO416,'Model Failure data- Lines'!#REF!,4,FALSE),'Model Failure data- Lines'!#REF!)</f>
        <v>#REF!</v>
      </c>
      <c r="CN416" s="14" t="e">
        <f t="shared" si="605"/>
        <v>#REF!</v>
      </c>
      <c r="CO416" s="34">
        <f t="shared" si="606"/>
        <v>29399.114828213827</v>
      </c>
      <c r="CP416" s="34" t="e">
        <f t="shared" si="607"/>
        <v>#REF!</v>
      </c>
      <c r="CQ416" s="54" t="e">
        <f t="shared" si="608"/>
        <v>#REF!</v>
      </c>
      <c r="CR416" t="e">
        <f>IFERROR(VLOOKUP(AO416,'Model Failure data- Lines'!#REF!,5,FALSE),'Model Failure data- Lines'!#REF!)</f>
        <v>#REF!</v>
      </c>
      <c r="CS416" s="14" t="e">
        <f t="shared" si="609"/>
        <v>#REF!</v>
      </c>
      <c r="CT416" s="34">
        <f t="shared" si="610"/>
        <v>21518.397467572129</v>
      </c>
      <c r="CU416" s="34" t="e">
        <f t="shared" si="611"/>
        <v>#REF!</v>
      </c>
      <c r="CV416" s="54" t="e">
        <f t="shared" si="612"/>
        <v>#REF!</v>
      </c>
      <c r="CW416" t="s">
        <v>729</v>
      </c>
      <c r="CY416">
        <v>1</v>
      </c>
      <c r="CZ416">
        <f t="shared" si="613"/>
        <v>256174.61495290845</v>
      </c>
      <c r="DA416" s="34">
        <f t="shared" si="614"/>
        <v>11166.154999999999</v>
      </c>
      <c r="DB416" s="34">
        <f t="shared" si="615"/>
        <v>571.08860574034497</v>
      </c>
      <c r="DC416" s="34">
        <f t="shared" si="616"/>
        <v>40185.334068332195</v>
      </c>
      <c r="DD416" s="9">
        <f t="shared" si="617"/>
        <v>236207.12499999997</v>
      </c>
      <c r="DE416" s="59">
        <f t="shared" si="618"/>
        <v>3.875391844842517E-2</v>
      </c>
      <c r="DF416" s="59">
        <f t="shared" si="619"/>
        <v>1.9820539168304728E-3</v>
      </c>
      <c r="DG416" s="59">
        <f t="shared" si="620"/>
        <v>0.13946959891805799</v>
      </c>
      <c r="DH416" s="59">
        <f t="shared" si="621"/>
        <v>0.81979442871668629</v>
      </c>
      <c r="DI416" s="14">
        <f t="shared" si="622"/>
        <v>9927.7701364417335</v>
      </c>
      <c r="DJ416" s="14">
        <f t="shared" si="623"/>
        <v>507.75189895995032</v>
      </c>
      <c r="DK416" s="14">
        <f t="shared" si="624"/>
        <v>35728.570800470079</v>
      </c>
      <c r="DL416" s="14">
        <f t="shared" si="625"/>
        <v>210010.52211703666</v>
      </c>
      <c r="DM416">
        <f t="shared" si="626"/>
        <v>177520.84307740527</v>
      </c>
      <c r="DN416" s="34">
        <f t="shared" si="627"/>
        <v>7864.8569999999991</v>
      </c>
      <c r="DO416" s="34">
        <f t="shared" si="628"/>
        <v>402.24501795624298</v>
      </c>
      <c r="DP416" s="34">
        <f t="shared" si="629"/>
        <v>28304.45269160789</v>
      </c>
      <c r="DQ416" s="9">
        <f t="shared" si="630"/>
        <v>166371.97499999998</v>
      </c>
      <c r="DR416" s="59">
        <f t="shared" si="631"/>
        <v>3.875391844842517E-2</v>
      </c>
      <c r="DS416" s="59">
        <f t="shared" si="632"/>
        <v>1.9820539168304728E-3</v>
      </c>
      <c r="DT416" s="59">
        <f t="shared" si="633"/>
        <v>0.13946959891805799</v>
      </c>
      <c r="DU416" s="59">
        <f t="shared" si="634"/>
        <v>0.8197944287166864</v>
      </c>
      <c r="DV416" s="14">
        <f t="shared" si="635"/>
        <v>6879.6282755174452</v>
      </c>
      <c r="DW416" s="14">
        <f t="shared" si="636"/>
        <v>351.85588234061879</v>
      </c>
      <c r="DX416" s="14">
        <f t="shared" si="637"/>
        <v>24758.760783601225</v>
      </c>
      <c r="DY416" s="14">
        <f t="shared" si="638"/>
        <v>145530.598135946</v>
      </c>
      <c r="DZ416" s="34" t="e">
        <f t="shared" si="639"/>
        <v>#REF!</v>
      </c>
      <c r="EA416" s="34" t="e">
        <f t="shared" si="640"/>
        <v>#REF!</v>
      </c>
      <c r="EB416" s="34" t="e">
        <f t="shared" si="641"/>
        <v>#REF!</v>
      </c>
      <c r="EC416" s="34" t="e">
        <f t="shared" si="642"/>
        <v>#REF!</v>
      </c>
      <c r="ED416" s="34" t="e">
        <f t="shared" si="643"/>
        <v>#REF!</v>
      </c>
      <c r="EE416" s="59" t="e">
        <f t="shared" si="644"/>
        <v>#REF!</v>
      </c>
      <c r="EF416" s="59" t="e">
        <f t="shared" si="645"/>
        <v>#REF!</v>
      </c>
      <c r="EG416" s="59" t="e">
        <f t="shared" si="646"/>
        <v>#REF!</v>
      </c>
      <c r="EH416" s="59" t="e">
        <f t="shared" si="647"/>
        <v>#REF!</v>
      </c>
      <c r="EI416" s="14" t="e">
        <f t="shared" si="648"/>
        <v>#REF!</v>
      </c>
      <c r="EJ416" s="14" t="e">
        <f t="shared" si="649"/>
        <v>#REF!</v>
      </c>
      <c r="EK416" s="14" t="e">
        <f t="shared" si="650"/>
        <v>#REF!</v>
      </c>
      <c r="EL416" s="14" t="e">
        <f t="shared" si="651"/>
        <v>#REF!</v>
      </c>
      <c r="EM416" t="e">
        <f t="shared" si="652"/>
        <v>#REF!</v>
      </c>
      <c r="EN416" s="34" t="e">
        <f t="shared" si="653"/>
        <v>#REF!</v>
      </c>
      <c r="EO416" s="34" t="e">
        <f t="shared" si="654"/>
        <v>#REF!</v>
      </c>
      <c r="EP416" s="34" t="e">
        <f t="shared" si="655"/>
        <v>#REF!</v>
      </c>
      <c r="EQ416" s="34" t="e">
        <f t="shared" si="656"/>
        <v>#REF!</v>
      </c>
      <c r="ER416" s="59" t="e">
        <f t="shared" si="657"/>
        <v>#REF!</v>
      </c>
      <c r="ES416" s="59" t="e">
        <f t="shared" si="658"/>
        <v>#REF!</v>
      </c>
      <c r="ET416" s="59" t="e">
        <f t="shared" si="659"/>
        <v>#REF!</v>
      </c>
      <c r="EU416" s="59" t="e">
        <f t="shared" si="660"/>
        <v>#REF!</v>
      </c>
      <c r="EV416" s="14" t="e">
        <f t="shared" si="661"/>
        <v>#REF!</v>
      </c>
      <c r="EW416" s="14" t="e">
        <f t="shared" si="662"/>
        <v>#REF!</v>
      </c>
      <c r="EX416" s="14" t="e">
        <f t="shared" si="663"/>
        <v>#REF!</v>
      </c>
      <c r="EY416" s="14" t="e">
        <f t="shared" si="664"/>
        <v>#REF!</v>
      </c>
    </row>
    <row r="417" spans="1:155" x14ac:dyDescent="0.2">
      <c r="A417" s="17">
        <v>30164806</v>
      </c>
      <c r="B417" t="s">
        <v>62</v>
      </c>
      <c r="C417" t="s">
        <v>3074</v>
      </c>
      <c r="D417" t="s">
        <v>3075</v>
      </c>
      <c r="E417" t="s">
        <v>1016</v>
      </c>
      <c r="F417" t="s">
        <v>41</v>
      </c>
      <c r="G417" t="s">
        <v>42</v>
      </c>
      <c r="H417" t="s">
        <v>3076</v>
      </c>
      <c r="I417" t="s">
        <v>68</v>
      </c>
      <c r="J417" s="19" t="s">
        <v>69</v>
      </c>
      <c r="K417" t="s">
        <v>70</v>
      </c>
      <c r="L417">
        <v>1953</v>
      </c>
      <c r="M417">
        <f t="shared" si="574"/>
        <v>1953</v>
      </c>
      <c r="N417">
        <v>66</v>
      </c>
      <c r="O417" s="19">
        <f t="shared" si="575"/>
        <v>66</v>
      </c>
      <c r="P417" t="s">
        <v>54</v>
      </c>
      <c r="Q417" s="19" t="str">
        <f t="shared" si="576"/>
        <v>60-70</v>
      </c>
      <c r="R417" s="23">
        <v>201.5</v>
      </c>
      <c r="S417" s="15">
        <f t="shared" si="577"/>
        <v>0.20150000000000001</v>
      </c>
      <c r="T417">
        <v>30375474</v>
      </c>
      <c r="U417" t="s">
        <v>45</v>
      </c>
      <c r="V417" t="s">
        <v>46</v>
      </c>
      <c r="W417" t="s">
        <v>47</v>
      </c>
      <c r="X417" t="s">
        <v>48</v>
      </c>
      <c r="Y417" t="s">
        <v>59</v>
      </c>
      <c r="Z417" t="s">
        <v>3077</v>
      </c>
      <c r="AA417" t="s">
        <v>3078</v>
      </c>
      <c r="AB417" t="s">
        <v>927</v>
      </c>
      <c r="AC417">
        <v>1953</v>
      </c>
      <c r="AD417">
        <v>66</v>
      </c>
      <c r="AE417" t="str">
        <f t="shared" si="578"/>
        <v>&lt;70</v>
      </c>
      <c r="AF417">
        <v>-37.96955183</v>
      </c>
      <c r="AG417">
        <v>145.28330271999999</v>
      </c>
      <c r="AH417" t="s">
        <v>75</v>
      </c>
      <c r="AI417" t="s">
        <v>76</v>
      </c>
      <c r="AJ417" s="33" t="s">
        <v>82</v>
      </c>
      <c r="AL417">
        <v>1</v>
      </c>
      <c r="AM417" t="s">
        <v>86</v>
      </c>
      <c r="AN417">
        <v>220</v>
      </c>
      <c r="AO417" s="69">
        <v>4</v>
      </c>
      <c r="AP417">
        <v>2</v>
      </c>
      <c r="AQ417">
        <v>0</v>
      </c>
      <c r="AR417">
        <v>2</v>
      </c>
      <c r="AS417" s="82" t="str">
        <f t="shared" si="579"/>
        <v>Gw-0-2</v>
      </c>
      <c r="AT417" s="14">
        <f t="shared" si="580"/>
        <v>26000</v>
      </c>
      <c r="AU417" s="81">
        <f>VLOOKUP(C417,Bushfire_Vlookup!$F$2:$H$12575,3,FALSE)</f>
        <v>1381.4155559999999</v>
      </c>
      <c r="AV417" s="14">
        <f>VLOOKUP(AS417,Safety_collateral_Vlookup!$J$3:$L$20,2,FALSE)</f>
        <v>93570.139925214826</v>
      </c>
      <c r="AW417" s="14">
        <f>VLOOKUP(AS417,Safety_collateral_Vlookup!$J$3:$L$20,3,FALSE)</f>
        <v>550000</v>
      </c>
      <c r="AX417" s="48">
        <f t="shared" si="581"/>
        <v>715905.30969845608</v>
      </c>
      <c r="AY417" s="49">
        <f t="shared" si="665"/>
        <v>15314.000000000002</v>
      </c>
      <c r="AZ417" s="14">
        <v>76000</v>
      </c>
      <c r="BA417" s="16">
        <f t="shared" si="582"/>
        <v>46.748420379943582</v>
      </c>
      <c r="BB417" t="e">
        <f>IF(BA417&lt;=#REF!,#REF!,IF(BA417&lt;=#REF!,#REF!,IF(BA417&lt;=#REF!,#REF!,IF(BA417&lt;=#REF!,#REF!,#REF!))))</f>
        <v>#REF!</v>
      </c>
      <c r="BC417" s="51">
        <v>5</v>
      </c>
      <c r="BD417" s="21">
        <v>70</v>
      </c>
      <c r="BE417" s="21">
        <v>6.4399999999999999E-2</v>
      </c>
      <c r="BF417" s="26">
        <f t="shared" si="583"/>
        <v>998.87391690414347</v>
      </c>
      <c r="BG417" s="21">
        <v>7</v>
      </c>
      <c r="BH417" s="21">
        <f t="shared" si="584"/>
        <v>54.6</v>
      </c>
      <c r="BI417" s="28">
        <f t="shared" si="585"/>
        <v>2.2519960070400004E-2</v>
      </c>
      <c r="BJ417" s="27">
        <f t="shared" si="586"/>
        <v>2.2519960070400004E-2</v>
      </c>
      <c r="BK417" s="28">
        <f t="shared" si="587"/>
        <v>0.3452594593589744</v>
      </c>
      <c r="BL417" s="35">
        <f t="shared" si="588"/>
        <v>16.140334346265384</v>
      </c>
      <c r="BM417" s="21" t="str">
        <f t="shared" si="589"/>
        <v>Cr5</v>
      </c>
      <c r="BN417" s="51">
        <v>5</v>
      </c>
      <c r="BO417" s="21">
        <v>1</v>
      </c>
      <c r="BP417" s="50" t="s">
        <v>5497</v>
      </c>
      <c r="BQ417" s="14">
        <v>26000</v>
      </c>
      <c r="BR417">
        <f>IFERROR(VLOOKUP(AO417,'Model Failure data- Lines'!$A$37:$E$41,3,FALSE),'Model Failure data- Lines'!$C$37)</f>
        <v>0.45419999999999999</v>
      </c>
      <c r="BS417" s="14">
        <f t="shared" si="590"/>
        <v>325164.19166503876</v>
      </c>
      <c r="BT417" s="34">
        <f t="shared" si="572"/>
        <v>13659.328755400336</v>
      </c>
      <c r="BU417" s="34">
        <f t="shared" si="591"/>
        <v>23.805283369908071</v>
      </c>
      <c r="BV417" s="54">
        <f t="shared" si="592"/>
        <v>311504.86290963844</v>
      </c>
      <c r="BW417">
        <f>IFERROR(VLOOKUP(AO417,'Model Failure data- Lines'!$A$37:$E$41,4,FALSE),'Model Failure data- Lines'!$D$37)</f>
        <v>0.40249999999999997</v>
      </c>
      <c r="BX417" s="14">
        <f t="shared" si="593"/>
        <v>288151.88715362857</v>
      </c>
      <c r="BY417" s="34">
        <f t="shared" si="594"/>
        <v>12183.44404127638</v>
      </c>
      <c r="BZ417" s="71">
        <f t="shared" si="595"/>
        <v>23.651102773353468</v>
      </c>
      <c r="CA417" s="71">
        <f t="shared" si="596"/>
        <v>275968.44311235216</v>
      </c>
      <c r="CB417" s="56">
        <v>1</v>
      </c>
      <c r="CC417">
        <f>IFERROR(VLOOKUP(AO417,'Model Failure data- Lines'!$A$37:$E$41,5,FALSE),'Model Failure data- Lines'!$E$37)</f>
        <v>0.28349999999999997</v>
      </c>
      <c r="CD417" s="14">
        <f t="shared" si="597"/>
        <v>202959.15529951229</v>
      </c>
      <c r="CE417" s="34">
        <f t="shared" si="598"/>
        <v>9692.8502485903664</v>
      </c>
      <c r="CF417" s="34">
        <f t="shared" si="599"/>
        <v>20.939058181470273</v>
      </c>
      <c r="CG417" s="54">
        <f t="shared" si="600"/>
        <v>193266.30505092192</v>
      </c>
      <c r="CH417" t="e">
        <f>IFERROR(VLOOKUP(AO417,'Model Failure data- Lines'!#REF!,3,FALSE),'Model Failure data- Lines'!#REF!)</f>
        <v>#REF!</v>
      </c>
      <c r="CI417" s="14" t="e">
        <f t="shared" si="601"/>
        <v>#REF!</v>
      </c>
      <c r="CJ417" s="34">
        <f t="shared" si="602"/>
        <v>13101.66462031527</v>
      </c>
      <c r="CK417" s="34" t="e">
        <f t="shared" si="603"/>
        <v>#REF!</v>
      </c>
      <c r="CL417" s="54" t="e">
        <f t="shared" si="604"/>
        <v>#REF!</v>
      </c>
      <c r="CM417" t="e">
        <f>IFERROR(VLOOKUP(AO417,'Model Failure data- Lines'!#REF!,4,FALSE),'Model Failure data- Lines'!#REF!)</f>
        <v>#REF!</v>
      </c>
      <c r="CN417" s="14" t="e">
        <f t="shared" si="605"/>
        <v>#REF!</v>
      </c>
      <c r="CO417" s="34">
        <f t="shared" si="606"/>
        <v>11208.934035733371</v>
      </c>
      <c r="CP417" s="34" t="e">
        <f t="shared" si="607"/>
        <v>#REF!</v>
      </c>
      <c r="CQ417" s="54" t="e">
        <f t="shared" si="608"/>
        <v>#REF!</v>
      </c>
      <c r="CR417" t="e">
        <f>IFERROR(VLOOKUP(AO417,'Model Failure data- Lines'!#REF!,5,FALSE),'Model Failure data- Lines'!#REF!)</f>
        <v>#REF!</v>
      </c>
      <c r="CS417" s="14" t="e">
        <f t="shared" si="609"/>
        <v>#REF!</v>
      </c>
      <c r="CT417" s="34">
        <f t="shared" si="610"/>
        <v>8204.2707468605204</v>
      </c>
      <c r="CU417" s="34" t="e">
        <f t="shared" si="611"/>
        <v>#REF!</v>
      </c>
      <c r="CV417" s="54" t="e">
        <f t="shared" si="612"/>
        <v>#REF!</v>
      </c>
      <c r="CW417" t="s">
        <v>927</v>
      </c>
      <c r="CY417">
        <v>1</v>
      </c>
      <c r="CZ417">
        <f t="shared" si="613"/>
        <v>275968.44311235222</v>
      </c>
      <c r="DA417" s="34">
        <f t="shared" si="614"/>
        <v>11166.154999999999</v>
      </c>
      <c r="DB417" s="34">
        <f t="shared" si="615"/>
        <v>593.27308529642994</v>
      </c>
      <c r="DC417" s="34">
        <f t="shared" si="616"/>
        <v>40185.334068332195</v>
      </c>
      <c r="DD417" s="9">
        <f t="shared" si="617"/>
        <v>236207.12499999997</v>
      </c>
      <c r="DE417" s="59">
        <f t="shared" si="618"/>
        <v>3.8750934829195643E-2</v>
      </c>
      <c r="DF417" s="59">
        <f t="shared" si="619"/>
        <v>2.0588901608689643E-3</v>
      </c>
      <c r="DG417" s="59">
        <f t="shared" si="620"/>
        <v>0.13945886131541221</v>
      </c>
      <c r="DH417" s="59">
        <f t="shared" si="621"/>
        <v>0.81973131369452323</v>
      </c>
      <c r="DI417" s="14">
        <f t="shared" si="622"/>
        <v>10694.035153961346</v>
      </c>
      <c r="DJ417" s="14">
        <f t="shared" si="623"/>
        <v>568.18871223434837</v>
      </c>
      <c r="DK417" s="14">
        <f t="shared" si="624"/>
        <v>38486.244835435748</v>
      </c>
      <c r="DL417" s="14">
        <f t="shared" si="625"/>
        <v>226219.97441072078</v>
      </c>
      <c r="DM417">
        <f t="shared" si="626"/>
        <v>193266.30505092192</v>
      </c>
      <c r="DN417" s="34">
        <f t="shared" si="627"/>
        <v>7864.8569999999991</v>
      </c>
      <c r="DO417" s="34">
        <f t="shared" si="628"/>
        <v>417.8706079044419</v>
      </c>
      <c r="DP417" s="34">
        <f t="shared" si="629"/>
        <v>28304.45269160789</v>
      </c>
      <c r="DQ417" s="9">
        <f t="shared" si="630"/>
        <v>166371.97499999998</v>
      </c>
      <c r="DR417" s="59">
        <f t="shared" si="631"/>
        <v>3.8750934829195643E-2</v>
      </c>
      <c r="DS417" s="59">
        <f t="shared" si="632"/>
        <v>2.0588901608689638E-3</v>
      </c>
      <c r="DT417" s="59">
        <f t="shared" si="633"/>
        <v>0.13945886131541219</v>
      </c>
      <c r="DU417" s="59">
        <f t="shared" si="634"/>
        <v>0.81973131369452323</v>
      </c>
      <c r="DV417" s="14">
        <f t="shared" si="635"/>
        <v>7489.2499917077203</v>
      </c>
      <c r="DW417" s="14">
        <f t="shared" si="636"/>
        <v>397.91409389684287</v>
      </c>
      <c r="DX417" s="14">
        <f t="shared" si="637"/>
        <v>26952.698833038667</v>
      </c>
      <c r="DY417" s="14">
        <f t="shared" si="638"/>
        <v>158426.44213227869</v>
      </c>
      <c r="DZ417" s="34" t="e">
        <f t="shared" si="639"/>
        <v>#REF!</v>
      </c>
      <c r="EA417" s="34" t="e">
        <f t="shared" si="640"/>
        <v>#REF!</v>
      </c>
      <c r="EB417" s="34" t="e">
        <f t="shared" si="641"/>
        <v>#REF!</v>
      </c>
      <c r="EC417" s="34" t="e">
        <f t="shared" si="642"/>
        <v>#REF!</v>
      </c>
      <c r="ED417" s="34" t="e">
        <f t="shared" si="643"/>
        <v>#REF!</v>
      </c>
      <c r="EE417" s="59" t="e">
        <f t="shared" si="644"/>
        <v>#REF!</v>
      </c>
      <c r="EF417" s="59" t="e">
        <f t="shared" si="645"/>
        <v>#REF!</v>
      </c>
      <c r="EG417" s="59" t="e">
        <f t="shared" si="646"/>
        <v>#REF!</v>
      </c>
      <c r="EH417" s="59" t="e">
        <f t="shared" si="647"/>
        <v>#REF!</v>
      </c>
      <c r="EI417" s="14" t="e">
        <f t="shared" si="648"/>
        <v>#REF!</v>
      </c>
      <c r="EJ417" s="14" t="e">
        <f t="shared" si="649"/>
        <v>#REF!</v>
      </c>
      <c r="EK417" s="14" t="e">
        <f t="shared" si="650"/>
        <v>#REF!</v>
      </c>
      <c r="EL417" s="14" t="e">
        <f t="shared" si="651"/>
        <v>#REF!</v>
      </c>
      <c r="EM417" t="e">
        <f t="shared" si="652"/>
        <v>#REF!</v>
      </c>
      <c r="EN417" s="34" t="e">
        <f t="shared" si="653"/>
        <v>#REF!</v>
      </c>
      <c r="EO417" s="34" t="e">
        <f t="shared" si="654"/>
        <v>#REF!</v>
      </c>
      <c r="EP417" s="34" t="e">
        <f t="shared" si="655"/>
        <v>#REF!</v>
      </c>
      <c r="EQ417" s="34" t="e">
        <f t="shared" si="656"/>
        <v>#REF!</v>
      </c>
      <c r="ER417" s="59" t="e">
        <f t="shared" si="657"/>
        <v>#REF!</v>
      </c>
      <c r="ES417" s="59" t="e">
        <f t="shared" si="658"/>
        <v>#REF!</v>
      </c>
      <c r="ET417" s="59" t="e">
        <f t="shared" si="659"/>
        <v>#REF!</v>
      </c>
      <c r="EU417" s="59" t="e">
        <f t="shared" si="660"/>
        <v>#REF!</v>
      </c>
      <c r="EV417" s="14" t="e">
        <f t="shared" si="661"/>
        <v>#REF!</v>
      </c>
      <c r="EW417" s="14" t="e">
        <f t="shared" si="662"/>
        <v>#REF!</v>
      </c>
      <c r="EX417" s="14" t="e">
        <f t="shared" si="663"/>
        <v>#REF!</v>
      </c>
      <c r="EY417" s="14" t="e">
        <f t="shared" si="664"/>
        <v>#REF!</v>
      </c>
    </row>
    <row r="418" spans="1:155" x14ac:dyDescent="0.2">
      <c r="A418" s="17">
        <v>30306989</v>
      </c>
      <c r="B418" t="s">
        <v>62</v>
      </c>
      <c r="C418" t="s">
        <v>4525</v>
      </c>
      <c r="D418" t="s">
        <v>4526</v>
      </c>
      <c r="E418" t="s">
        <v>662</v>
      </c>
      <c r="F418" t="s">
        <v>41</v>
      </c>
      <c r="G418" t="s">
        <v>42</v>
      </c>
      <c r="H418" t="s">
        <v>4527</v>
      </c>
      <c r="I418" t="s">
        <v>68</v>
      </c>
      <c r="J418" s="19" t="s">
        <v>69</v>
      </c>
      <c r="K418" t="s">
        <v>70</v>
      </c>
      <c r="L418">
        <v>1953</v>
      </c>
      <c r="M418">
        <f t="shared" si="574"/>
        <v>1953</v>
      </c>
      <c r="N418">
        <v>66</v>
      </c>
      <c r="O418" s="19">
        <f t="shared" si="575"/>
        <v>66</v>
      </c>
      <c r="P418" t="s">
        <v>54</v>
      </c>
      <c r="Q418" s="19" t="str">
        <f t="shared" si="576"/>
        <v>60-70</v>
      </c>
      <c r="R418" s="23">
        <v>299.60000000000002</v>
      </c>
      <c r="S418" s="15">
        <f t="shared" si="577"/>
        <v>0.29960000000000003</v>
      </c>
      <c r="T418">
        <v>30384101</v>
      </c>
      <c r="U418" t="s">
        <v>45</v>
      </c>
      <c r="V418" t="s">
        <v>46</v>
      </c>
      <c r="W418" t="s">
        <v>47</v>
      </c>
      <c r="X418" t="s">
        <v>48</v>
      </c>
      <c r="Y418" t="s">
        <v>59</v>
      </c>
      <c r="Z418" t="s">
        <v>4528</v>
      </c>
      <c r="AA418" t="s">
        <v>4529</v>
      </c>
      <c r="AB418" t="s">
        <v>513</v>
      </c>
      <c r="AC418">
        <v>1953</v>
      </c>
      <c r="AD418">
        <v>66</v>
      </c>
      <c r="AE418" t="str">
        <f t="shared" si="578"/>
        <v>&lt;70</v>
      </c>
      <c r="AF418">
        <v>-37.96837214</v>
      </c>
      <c r="AG418">
        <v>145.28154339</v>
      </c>
      <c r="AH418" t="s">
        <v>75</v>
      </c>
      <c r="AI418" t="s">
        <v>76</v>
      </c>
      <c r="AJ418" s="33" t="s">
        <v>82</v>
      </c>
      <c r="AL418">
        <v>1</v>
      </c>
      <c r="AM418" t="s">
        <v>86</v>
      </c>
      <c r="AN418">
        <v>220</v>
      </c>
      <c r="AO418" s="69">
        <v>4</v>
      </c>
      <c r="AP418">
        <v>2</v>
      </c>
      <c r="AQ418">
        <v>1</v>
      </c>
      <c r="AR418">
        <v>2</v>
      </c>
      <c r="AS418" s="82" t="str">
        <f t="shared" si="579"/>
        <v>Gw-1-2</v>
      </c>
      <c r="AT418" s="14">
        <f t="shared" si="580"/>
        <v>26000</v>
      </c>
      <c r="AU418" s="81">
        <f>VLOOKUP(C418,Bushfire_Vlookup!$F$2:$H$12575,3,FALSE)</f>
        <v>1435.179386</v>
      </c>
      <c r="AV418" s="14">
        <f>VLOOKUP(AS418,Safety_collateral_Vlookup!$J$3:$L$20,2,FALSE)</f>
        <v>106635.46062946052</v>
      </c>
      <c r="AW418" s="14">
        <f>VLOOKUP(AS418,Safety_collateral_Vlookup!$J$3:$L$20,3,FALSE)</f>
        <v>550000</v>
      </c>
      <c r="AX418" s="48">
        <f t="shared" si="581"/>
        <v>729903.37289649632</v>
      </c>
      <c r="AY418" s="49">
        <f t="shared" si="665"/>
        <v>22769.600000000002</v>
      </c>
      <c r="AZ418" s="14">
        <v>76000</v>
      </c>
      <c r="BA418" s="16">
        <f t="shared" si="582"/>
        <v>32.05604722509382</v>
      </c>
      <c r="BB418" t="e">
        <f>IF(BA418&lt;=#REF!,#REF!,IF(BA418&lt;=#REF!,#REF!,IF(BA418&lt;=#REF!,#REF!,IF(BA418&lt;=#REF!,#REF!,#REF!))))</f>
        <v>#REF!</v>
      </c>
      <c r="BC418" s="51">
        <v>5</v>
      </c>
      <c r="BD418" s="21">
        <v>70</v>
      </c>
      <c r="BE418" s="21">
        <v>6.4399999999999999E-2</v>
      </c>
      <c r="BF418" s="26">
        <f t="shared" si="583"/>
        <v>1485.1743201214956</v>
      </c>
      <c r="BG418" s="21">
        <v>7</v>
      </c>
      <c r="BH418" s="21">
        <f t="shared" si="584"/>
        <v>54.6</v>
      </c>
      <c r="BI418" s="28">
        <f t="shared" si="585"/>
        <v>2.2519960070400004E-2</v>
      </c>
      <c r="BJ418" s="27">
        <f t="shared" si="586"/>
        <v>2.2519960070400004E-2</v>
      </c>
      <c r="BK418" s="28">
        <f t="shared" si="587"/>
        <v>0.3452594593589744</v>
      </c>
      <c r="BL418" s="35">
        <f t="shared" si="588"/>
        <v>11.067653534121645</v>
      </c>
      <c r="BM418" s="21" t="str">
        <f t="shared" si="589"/>
        <v>Cr5</v>
      </c>
      <c r="BN418" s="51">
        <v>5</v>
      </c>
      <c r="BO418" s="21">
        <v>1</v>
      </c>
      <c r="BP418" s="50" t="s">
        <v>5497</v>
      </c>
      <c r="BQ418" s="14">
        <v>26000</v>
      </c>
      <c r="BR418">
        <f>IFERROR(VLOOKUP(AO418,'Model Failure data- Lines'!$A$37:$E$41,3,FALSE),'Model Failure data- Lines'!$C$37)</f>
        <v>0.45419999999999999</v>
      </c>
      <c r="BS418" s="14">
        <f t="shared" si="590"/>
        <v>331522.11196958862</v>
      </c>
      <c r="BT418" s="34">
        <f t="shared" si="572"/>
        <v>20309.354318203179</v>
      </c>
      <c r="BU418" s="34">
        <f t="shared" si="591"/>
        <v>16.323616535285264</v>
      </c>
      <c r="BV418" s="54">
        <f t="shared" si="592"/>
        <v>311212.75765138544</v>
      </c>
      <c r="BW418">
        <f>IFERROR(VLOOKUP(AO418,'Model Failure data- Lines'!$A$37:$E$41,4,FALSE),'Model Failure data- Lines'!$D$37)</f>
        <v>0.40249999999999997</v>
      </c>
      <c r="BX418" s="14">
        <f t="shared" si="593"/>
        <v>293786.10759083973</v>
      </c>
      <c r="BY418" s="34">
        <f t="shared" si="594"/>
        <v>18114.937145242697</v>
      </c>
      <c r="BZ418" s="71">
        <f t="shared" si="595"/>
        <v>16.217892738755275</v>
      </c>
      <c r="CA418" s="71">
        <f t="shared" si="596"/>
        <v>275671.17044559703</v>
      </c>
      <c r="CB418" s="56">
        <v>1</v>
      </c>
      <c r="CC418">
        <f>IFERROR(VLOOKUP(AO418,'Model Failure data- Lines'!$A$37:$E$41,5,FALSE),'Model Failure data- Lines'!$E$37)</f>
        <v>0.28349999999999997</v>
      </c>
      <c r="CD418" s="14">
        <f t="shared" si="597"/>
        <v>206927.60621615668</v>
      </c>
      <c r="CE418" s="34">
        <f t="shared" si="598"/>
        <v>14411.801163660914</v>
      </c>
      <c r="CF418" s="34">
        <f t="shared" si="599"/>
        <v>14.358205741689023</v>
      </c>
      <c r="CG418" s="54">
        <f t="shared" si="600"/>
        <v>192515.80505249577</v>
      </c>
      <c r="CH418" t="e">
        <f>IFERROR(VLOOKUP(AO418,'Model Failure data- Lines'!#REF!,3,FALSE),'Model Failure data- Lines'!#REF!)</f>
        <v>#REF!</v>
      </c>
      <c r="CI418" s="14" t="e">
        <f t="shared" si="601"/>
        <v>#REF!</v>
      </c>
      <c r="CJ418" s="34">
        <f t="shared" si="602"/>
        <v>19480.192160032035</v>
      </c>
      <c r="CK418" s="34" t="e">
        <f t="shared" si="603"/>
        <v>#REF!</v>
      </c>
      <c r="CL418" s="54" t="e">
        <f t="shared" si="604"/>
        <v>#REF!</v>
      </c>
      <c r="CM418" t="e">
        <f>IFERROR(VLOOKUP(AO418,'Model Failure data- Lines'!#REF!,4,FALSE),'Model Failure data- Lines'!#REF!)</f>
        <v>#REF!</v>
      </c>
      <c r="CN418" s="14" t="e">
        <f t="shared" si="605"/>
        <v>#REF!</v>
      </c>
      <c r="CO418" s="34">
        <f t="shared" si="606"/>
        <v>16665.988273477509</v>
      </c>
      <c r="CP418" s="34" t="e">
        <f t="shared" si="607"/>
        <v>#REF!</v>
      </c>
      <c r="CQ418" s="54" t="e">
        <f t="shared" si="608"/>
        <v>#REF!</v>
      </c>
      <c r="CR418" t="e">
        <f>IFERROR(VLOOKUP(AO418,'Model Failure data- Lines'!#REF!,5,FALSE),'Model Failure data- Lines'!#REF!)</f>
        <v>#REF!</v>
      </c>
      <c r="CS418" s="14" t="e">
        <f t="shared" si="609"/>
        <v>#REF!</v>
      </c>
      <c r="CT418" s="34">
        <f t="shared" si="610"/>
        <v>12198.508763074004</v>
      </c>
      <c r="CU418" s="34" t="e">
        <f t="shared" si="611"/>
        <v>#REF!</v>
      </c>
      <c r="CV418" s="54" t="e">
        <f t="shared" si="612"/>
        <v>#REF!</v>
      </c>
      <c r="CW418" t="s">
        <v>513</v>
      </c>
      <c r="CY418">
        <v>1</v>
      </c>
      <c r="CZ418">
        <f t="shared" si="613"/>
        <v>275671.17044559703</v>
      </c>
      <c r="DA418" s="34">
        <f t="shared" si="614"/>
        <v>11166.154999999999</v>
      </c>
      <c r="DB418" s="34">
        <f t="shared" si="615"/>
        <v>616.36290295695494</v>
      </c>
      <c r="DC418" s="34">
        <f t="shared" si="616"/>
        <v>45796.464687882828</v>
      </c>
      <c r="DD418" s="9">
        <f t="shared" si="617"/>
        <v>236207.12499999997</v>
      </c>
      <c r="DE418" s="59">
        <f t="shared" si="618"/>
        <v>3.8007770658615582E-2</v>
      </c>
      <c r="DF418" s="59">
        <f t="shared" si="619"/>
        <v>2.0979988060407973E-3</v>
      </c>
      <c r="DG418" s="59">
        <f t="shared" si="620"/>
        <v>0.15588369737232177</v>
      </c>
      <c r="DH418" s="59">
        <f t="shared" si="621"/>
        <v>0.80401053316302196</v>
      </c>
      <c r="DI418" s="14">
        <f t="shared" si="622"/>
        <v>10477.646623488379</v>
      </c>
      <c r="DJ418" s="14">
        <f t="shared" si="623"/>
        <v>578.35778645473169</v>
      </c>
      <c r="DK418" s="14">
        <f t="shared" si="624"/>
        <v>42972.641308015183</v>
      </c>
      <c r="DL418" s="14">
        <f t="shared" si="625"/>
        <v>221642.52472763875</v>
      </c>
      <c r="DM418">
        <f t="shared" si="626"/>
        <v>192515.80505249577</v>
      </c>
      <c r="DN418" s="34">
        <f t="shared" si="627"/>
        <v>7864.8569999999991</v>
      </c>
      <c r="DO418" s="34">
        <f t="shared" si="628"/>
        <v>434.13387077837695</v>
      </c>
      <c r="DP418" s="34">
        <f t="shared" si="629"/>
        <v>32256.640345378339</v>
      </c>
      <c r="DQ418" s="9">
        <f t="shared" si="630"/>
        <v>166371.97499999998</v>
      </c>
      <c r="DR418" s="59">
        <f t="shared" si="631"/>
        <v>3.8007770658615582E-2</v>
      </c>
      <c r="DS418" s="59">
        <f t="shared" si="632"/>
        <v>2.0979988060407973E-3</v>
      </c>
      <c r="DT418" s="59">
        <f t="shared" si="633"/>
        <v>0.15588369737232177</v>
      </c>
      <c r="DU418" s="59">
        <f t="shared" si="634"/>
        <v>0.80401053316302185</v>
      </c>
      <c r="DV418" s="14">
        <f t="shared" si="635"/>
        <v>7317.0965665940057</v>
      </c>
      <c r="DW418" s="14">
        <f t="shared" si="636"/>
        <v>403.89792914411902</v>
      </c>
      <c r="DX418" s="14">
        <f t="shared" si="637"/>
        <v>30010.075494192148</v>
      </c>
      <c r="DY418" s="14">
        <f t="shared" si="638"/>
        <v>154784.73506256551</v>
      </c>
      <c r="DZ418" s="34" t="e">
        <f t="shared" si="639"/>
        <v>#REF!</v>
      </c>
      <c r="EA418" s="34" t="e">
        <f t="shared" si="640"/>
        <v>#REF!</v>
      </c>
      <c r="EB418" s="34" t="e">
        <f t="shared" si="641"/>
        <v>#REF!</v>
      </c>
      <c r="EC418" s="34" t="e">
        <f t="shared" si="642"/>
        <v>#REF!</v>
      </c>
      <c r="ED418" s="34" t="e">
        <f t="shared" si="643"/>
        <v>#REF!</v>
      </c>
      <c r="EE418" s="59" t="e">
        <f t="shared" si="644"/>
        <v>#REF!</v>
      </c>
      <c r="EF418" s="59" t="e">
        <f t="shared" si="645"/>
        <v>#REF!</v>
      </c>
      <c r="EG418" s="59" t="e">
        <f t="shared" si="646"/>
        <v>#REF!</v>
      </c>
      <c r="EH418" s="59" t="e">
        <f t="shared" si="647"/>
        <v>#REF!</v>
      </c>
      <c r="EI418" s="14" t="e">
        <f t="shared" si="648"/>
        <v>#REF!</v>
      </c>
      <c r="EJ418" s="14" t="e">
        <f t="shared" si="649"/>
        <v>#REF!</v>
      </c>
      <c r="EK418" s="14" t="e">
        <f t="shared" si="650"/>
        <v>#REF!</v>
      </c>
      <c r="EL418" s="14" t="e">
        <f t="shared" si="651"/>
        <v>#REF!</v>
      </c>
      <c r="EM418" t="e">
        <f t="shared" si="652"/>
        <v>#REF!</v>
      </c>
      <c r="EN418" s="34" t="e">
        <f t="shared" si="653"/>
        <v>#REF!</v>
      </c>
      <c r="EO418" s="34" t="e">
        <f t="shared" si="654"/>
        <v>#REF!</v>
      </c>
      <c r="EP418" s="34" t="e">
        <f t="shared" si="655"/>
        <v>#REF!</v>
      </c>
      <c r="EQ418" s="34" t="e">
        <f t="shared" si="656"/>
        <v>#REF!</v>
      </c>
      <c r="ER418" s="59" t="e">
        <f t="shared" si="657"/>
        <v>#REF!</v>
      </c>
      <c r="ES418" s="59" t="e">
        <f t="shared" si="658"/>
        <v>#REF!</v>
      </c>
      <c r="ET418" s="59" t="e">
        <f t="shared" si="659"/>
        <v>#REF!</v>
      </c>
      <c r="EU418" s="59" t="e">
        <f t="shared" si="660"/>
        <v>#REF!</v>
      </c>
      <c r="EV418" s="14" t="e">
        <f t="shared" si="661"/>
        <v>#REF!</v>
      </c>
      <c r="EW418" s="14" t="e">
        <f t="shared" si="662"/>
        <v>#REF!</v>
      </c>
      <c r="EX418" s="14" t="e">
        <f t="shared" si="663"/>
        <v>#REF!</v>
      </c>
      <c r="EY418" s="14" t="e">
        <f t="shared" si="664"/>
        <v>#REF!</v>
      </c>
    </row>
    <row r="419" spans="1:155" x14ac:dyDescent="0.2">
      <c r="A419" s="17">
        <v>30104463</v>
      </c>
      <c r="B419" t="s">
        <v>62</v>
      </c>
      <c r="C419" t="s">
        <v>2344</v>
      </c>
      <c r="D419" t="s">
        <v>2345</v>
      </c>
      <c r="E419" t="s">
        <v>1644</v>
      </c>
      <c r="F419" t="s">
        <v>41</v>
      </c>
      <c r="G419" t="s">
        <v>42</v>
      </c>
      <c r="H419" t="s">
        <v>2346</v>
      </c>
      <c r="I419" t="s">
        <v>68</v>
      </c>
      <c r="J419" s="19" t="s">
        <v>69</v>
      </c>
      <c r="K419" t="s">
        <v>70</v>
      </c>
      <c r="L419">
        <v>1953</v>
      </c>
      <c r="M419">
        <f t="shared" si="574"/>
        <v>1953</v>
      </c>
      <c r="N419">
        <v>66</v>
      </c>
      <c r="O419" s="19">
        <f t="shared" si="575"/>
        <v>66</v>
      </c>
      <c r="P419" t="s">
        <v>54</v>
      </c>
      <c r="Q419" s="19" t="str">
        <f t="shared" si="576"/>
        <v>60-70</v>
      </c>
      <c r="R419" s="23">
        <v>343.8</v>
      </c>
      <c r="S419" s="15">
        <f t="shared" si="577"/>
        <v>0.34379999999999999</v>
      </c>
      <c r="T419">
        <v>30439434</v>
      </c>
      <c r="U419" t="s">
        <v>45</v>
      </c>
      <c r="V419" t="s">
        <v>46</v>
      </c>
      <c r="W419" t="s">
        <v>47</v>
      </c>
      <c r="X419" t="s">
        <v>48</v>
      </c>
      <c r="Y419" t="s">
        <v>59</v>
      </c>
      <c r="Z419" t="s">
        <v>2347</v>
      </c>
      <c r="AA419" t="s">
        <v>2348</v>
      </c>
      <c r="AB419" t="s">
        <v>304</v>
      </c>
      <c r="AC419">
        <v>1953</v>
      </c>
      <c r="AD419">
        <v>66</v>
      </c>
      <c r="AE419" t="str">
        <f t="shared" si="578"/>
        <v>&lt;70</v>
      </c>
      <c r="AF419">
        <v>-37.966620159999998</v>
      </c>
      <c r="AG419">
        <v>145.27894151000001</v>
      </c>
      <c r="AH419" t="s">
        <v>75</v>
      </c>
      <c r="AI419" t="s">
        <v>76</v>
      </c>
      <c r="AJ419" s="33" t="s">
        <v>82</v>
      </c>
      <c r="AL419">
        <v>1</v>
      </c>
      <c r="AM419" t="s">
        <v>86</v>
      </c>
      <c r="AN419">
        <v>220</v>
      </c>
      <c r="AO419" s="69">
        <v>4</v>
      </c>
      <c r="AP419">
        <v>2</v>
      </c>
      <c r="AQ419">
        <v>0</v>
      </c>
      <c r="AR419">
        <v>2</v>
      </c>
      <c r="AS419" s="82" t="str">
        <f t="shared" si="579"/>
        <v>Gw-0-2</v>
      </c>
      <c r="AT419" s="14">
        <f t="shared" si="580"/>
        <v>26000</v>
      </c>
      <c r="AU419" s="81">
        <f>VLOOKUP(C419,Bushfire_Vlookup!$F$2:$H$12575,3,FALSE)</f>
        <v>1385.1475359999999</v>
      </c>
      <c r="AV419" s="14">
        <f>VLOOKUP(AS419,Safety_collateral_Vlookup!$J$3:$L$20,2,FALSE)</f>
        <v>93570.139925214826</v>
      </c>
      <c r="AW419" s="14">
        <f>VLOOKUP(AS419,Safety_collateral_Vlookup!$J$3:$L$20,3,FALSE)</f>
        <v>550000</v>
      </c>
      <c r="AX419" s="48">
        <f t="shared" si="581"/>
        <v>715909.29172111617</v>
      </c>
      <c r="AY419" s="49">
        <f t="shared" si="665"/>
        <v>26128.799999999999</v>
      </c>
      <c r="AZ419" s="14">
        <v>76000</v>
      </c>
      <c r="BA419" s="16">
        <f t="shared" si="582"/>
        <v>27.399241133198469</v>
      </c>
      <c r="BB419" t="e">
        <f>IF(BA419&lt;=#REF!,#REF!,IF(BA419&lt;=#REF!,#REF!,IF(BA419&lt;=#REF!,#REF!,IF(BA419&lt;=#REF!,#REF!,#REF!))))</f>
        <v>#REF!</v>
      </c>
      <c r="BC419" s="51">
        <v>5</v>
      </c>
      <c r="BD419" s="21">
        <v>70</v>
      </c>
      <c r="BE419" s="21">
        <v>6.4399999999999999E-2</v>
      </c>
      <c r="BF419" s="26">
        <f t="shared" si="583"/>
        <v>1704.2821470553076</v>
      </c>
      <c r="BG419" s="21">
        <v>7</v>
      </c>
      <c r="BH419" s="21">
        <f t="shared" si="584"/>
        <v>54.6</v>
      </c>
      <c r="BI419" s="28">
        <f t="shared" si="585"/>
        <v>2.2519960070400004E-2</v>
      </c>
      <c r="BJ419" s="27">
        <f t="shared" si="586"/>
        <v>2.2519960070400004E-2</v>
      </c>
      <c r="BK419" s="28">
        <f t="shared" si="587"/>
        <v>0.3452594593589744</v>
      </c>
      <c r="BL419" s="35">
        <f t="shared" si="588"/>
        <v>9.4598471804942772</v>
      </c>
      <c r="BM419" s="21" t="str">
        <f t="shared" si="589"/>
        <v>Cr4</v>
      </c>
      <c r="BN419" s="51">
        <v>4</v>
      </c>
      <c r="BO419" s="21">
        <v>1</v>
      </c>
      <c r="BP419" s="50" t="s">
        <v>5497</v>
      </c>
      <c r="BQ419" s="14">
        <v>26000</v>
      </c>
      <c r="BR419">
        <f>IFERROR(VLOOKUP(AO419,'Model Failure data- Lines'!$A$37:$E$41,3,FALSE),'Model Failure data- Lines'!$C$37)</f>
        <v>0.45419999999999999</v>
      </c>
      <c r="BS419" s="14">
        <f t="shared" si="590"/>
        <v>325166.00029973098</v>
      </c>
      <c r="BT419" s="34">
        <f t="shared" si="572"/>
        <v>23305.594174226477</v>
      </c>
      <c r="BU419" s="34">
        <f t="shared" si="591"/>
        <v>13.952272483116101</v>
      </c>
      <c r="BV419" s="54">
        <f t="shared" si="592"/>
        <v>301860.40612550452</v>
      </c>
      <c r="BW419">
        <f>IFERROR(VLOOKUP(AO419,'Model Failure data- Lines'!$A$37:$E$41,4,FALSE),'Model Failure data- Lines'!$D$37)</f>
        <v>0.40249999999999997</v>
      </c>
      <c r="BX419" s="14">
        <f t="shared" si="593"/>
        <v>288153.48991774925</v>
      </c>
      <c r="BY419" s="34">
        <f t="shared" si="594"/>
        <v>20787.434547845256</v>
      </c>
      <c r="BZ419" s="71">
        <f t="shared" si="595"/>
        <v>13.861907262029989</v>
      </c>
      <c r="CA419" s="71">
        <f t="shared" si="596"/>
        <v>267366.05536990397</v>
      </c>
      <c r="CB419" s="56">
        <v>1</v>
      </c>
      <c r="CC419">
        <f>IFERROR(VLOOKUP(AO419,'Model Failure data- Lines'!$A$37:$E$41,5,FALSE),'Model Failure data- Lines'!$E$37)</f>
        <v>0.28349999999999997</v>
      </c>
      <c r="CD419" s="14">
        <f t="shared" si="597"/>
        <v>202960.28420293643</v>
      </c>
      <c r="CE419" s="34">
        <f t="shared" si="598"/>
        <v>16537.974766577507</v>
      </c>
      <c r="CF419" s="34">
        <f t="shared" si="599"/>
        <v>12.27237839382304</v>
      </c>
      <c r="CG419" s="54">
        <f t="shared" si="600"/>
        <v>186422.30943635892</v>
      </c>
      <c r="CH419" t="e">
        <f>IFERROR(VLOOKUP(AO419,'Model Failure data- Lines'!#REF!,3,FALSE),'Model Failure data- Lines'!#REF!)</f>
        <v>#REF!</v>
      </c>
      <c r="CI419" s="14" t="e">
        <f t="shared" si="601"/>
        <v>#REF!</v>
      </c>
      <c r="CJ419" s="34">
        <f t="shared" si="602"/>
        <v>22354.105689649576</v>
      </c>
      <c r="CK419" s="34" t="e">
        <f t="shared" si="603"/>
        <v>#REF!</v>
      </c>
      <c r="CL419" s="54" t="e">
        <f t="shared" si="604"/>
        <v>#REF!</v>
      </c>
      <c r="CM419" t="e">
        <f>IFERROR(VLOOKUP(AO419,'Model Failure data- Lines'!#REF!,4,FALSE),'Model Failure data- Lines'!#REF!)</f>
        <v>#REF!</v>
      </c>
      <c r="CN419" s="14" t="e">
        <f t="shared" si="605"/>
        <v>#REF!</v>
      </c>
      <c r="CO419" s="34">
        <f t="shared" si="606"/>
        <v>19124.722190993212</v>
      </c>
      <c r="CP419" s="34" t="e">
        <f t="shared" si="607"/>
        <v>#REF!</v>
      </c>
      <c r="CQ419" s="54" t="e">
        <f t="shared" si="608"/>
        <v>#REF!</v>
      </c>
      <c r="CR419" t="e">
        <f>IFERROR(VLOOKUP(AO419,'Model Failure data- Lines'!#REF!,5,FALSE),'Model Failure data- Lines'!#REF!)</f>
        <v>#REF!</v>
      </c>
      <c r="CS419" s="14" t="e">
        <f t="shared" si="609"/>
        <v>#REF!</v>
      </c>
      <c r="CT419" s="34">
        <f t="shared" si="610"/>
        <v>13998.155249482115</v>
      </c>
      <c r="CU419" s="34" t="e">
        <f t="shared" si="611"/>
        <v>#REF!</v>
      </c>
      <c r="CV419" s="54" t="e">
        <f t="shared" si="612"/>
        <v>#REF!</v>
      </c>
      <c r="CW419" t="s">
        <v>304</v>
      </c>
      <c r="CY419">
        <v>1</v>
      </c>
      <c r="CZ419">
        <f t="shared" si="613"/>
        <v>267366.05536990397</v>
      </c>
      <c r="DA419" s="34">
        <f t="shared" si="614"/>
        <v>11166.154999999999</v>
      </c>
      <c r="DB419" s="34">
        <f t="shared" si="615"/>
        <v>594.87584941707985</v>
      </c>
      <c r="DC419" s="34">
        <f t="shared" si="616"/>
        <v>40185.334068332195</v>
      </c>
      <c r="DD419" s="9">
        <f t="shared" si="617"/>
        <v>236207.12499999997</v>
      </c>
      <c r="DE419" s="59">
        <f t="shared" si="618"/>
        <v>3.8750719289179093E-2</v>
      </c>
      <c r="DF419" s="59">
        <f t="shared" si="619"/>
        <v>2.064440897755157E-3</v>
      </c>
      <c r="DG419" s="59">
        <f t="shared" si="620"/>
        <v>0.13945808561889264</v>
      </c>
      <c r="DH419" s="59">
        <f t="shared" si="621"/>
        <v>0.81972675419417307</v>
      </c>
      <c r="DI419" s="14">
        <f t="shared" si="622"/>
        <v>10360.626959094263</v>
      </c>
      <c r="DJ419" s="14">
        <f t="shared" si="623"/>
        <v>551.96141937709967</v>
      </c>
      <c r="DK419" s="14">
        <f t="shared" si="624"/>
        <v>37286.358241361668</v>
      </c>
      <c r="DL419" s="14">
        <f t="shared" si="625"/>
        <v>219167.10875007097</v>
      </c>
      <c r="DM419">
        <f t="shared" si="626"/>
        <v>186422.30943635892</v>
      </c>
      <c r="DN419" s="34">
        <f t="shared" si="627"/>
        <v>7864.8569999999991</v>
      </c>
      <c r="DO419" s="34">
        <f t="shared" si="628"/>
        <v>418.99951132855193</v>
      </c>
      <c r="DP419" s="34">
        <f t="shared" si="629"/>
        <v>28304.45269160789</v>
      </c>
      <c r="DQ419" s="9">
        <f t="shared" si="630"/>
        <v>166371.97499999998</v>
      </c>
      <c r="DR419" s="59">
        <f t="shared" si="631"/>
        <v>3.8750719289179093E-2</v>
      </c>
      <c r="DS419" s="59">
        <f t="shared" si="632"/>
        <v>2.0644408977551574E-3</v>
      </c>
      <c r="DT419" s="59">
        <f t="shared" si="633"/>
        <v>0.13945808561889264</v>
      </c>
      <c r="DU419" s="59">
        <f t="shared" si="634"/>
        <v>0.81972675419417307</v>
      </c>
      <c r="DV419" s="14">
        <f t="shared" si="635"/>
        <v>7223.9985822088265</v>
      </c>
      <c r="DW419" s="14">
        <f t="shared" si="636"/>
        <v>384.85783985438655</v>
      </c>
      <c r="DX419" s="14">
        <f t="shared" si="637"/>
        <v>25998.098390647439</v>
      </c>
      <c r="DY419" s="14">
        <f t="shared" si="638"/>
        <v>152815.35462364825</v>
      </c>
      <c r="DZ419" s="34" t="e">
        <f t="shared" si="639"/>
        <v>#REF!</v>
      </c>
      <c r="EA419" s="34" t="e">
        <f t="shared" si="640"/>
        <v>#REF!</v>
      </c>
      <c r="EB419" s="34" t="e">
        <f t="shared" si="641"/>
        <v>#REF!</v>
      </c>
      <c r="EC419" s="34" t="e">
        <f t="shared" si="642"/>
        <v>#REF!</v>
      </c>
      <c r="ED419" s="34" t="e">
        <f t="shared" si="643"/>
        <v>#REF!</v>
      </c>
      <c r="EE419" s="59" t="e">
        <f t="shared" si="644"/>
        <v>#REF!</v>
      </c>
      <c r="EF419" s="59" t="e">
        <f t="shared" si="645"/>
        <v>#REF!</v>
      </c>
      <c r="EG419" s="59" t="e">
        <f t="shared" si="646"/>
        <v>#REF!</v>
      </c>
      <c r="EH419" s="59" t="e">
        <f t="shared" si="647"/>
        <v>#REF!</v>
      </c>
      <c r="EI419" s="14" t="e">
        <f t="shared" si="648"/>
        <v>#REF!</v>
      </c>
      <c r="EJ419" s="14" t="e">
        <f t="shared" si="649"/>
        <v>#REF!</v>
      </c>
      <c r="EK419" s="14" t="e">
        <f t="shared" si="650"/>
        <v>#REF!</v>
      </c>
      <c r="EL419" s="14" t="e">
        <f t="shared" si="651"/>
        <v>#REF!</v>
      </c>
      <c r="EM419" t="e">
        <f t="shared" si="652"/>
        <v>#REF!</v>
      </c>
      <c r="EN419" s="34" t="e">
        <f t="shared" si="653"/>
        <v>#REF!</v>
      </c>
      <c r="EO419" s="34" t="e">
        <f t="shared" si="654"/>
        <v>#REF!</v>
      </c>
      <c r="EP419" s="34" t="e">
        <f t="shared" si="655"/>
        <v>#REF!</v>
      </c>
      <c r="EQ419" s="34" t="e">
        <f t="shared" si="656"/>
        <v>#REF!</v>
      </c>
      <c r="ER419" s="59" t="e">
        <f t="shared" si="657"/>
        <v>#REF!</v>
      </c>
      <c r="ES419" s="59" t="e">
        <f t="shared" si="658"/>
        <v>#REF!</v>
      </c>
      <c r="ET419" s="59" t="e">
        <f t="shared" si="659"/>
        <v>#REF!</v>
      </c>
      <c r="EU419" s="59" t="e">
        <f t="shared" si="660"/>
        <v>#REF!</v>
      </c>
      <c r="EV419" s="14" t="e">
        <f t="shared" si="661"/>
        <v>#REF!</v>
      </c>
      <c r="EW419" s="14" t="e">
        <f t="shared" si="662"/>
        <v>#REF!</v>
      </c>
      <c r="EX419" s="14" t="e">
        <f t="shared" si="663"/>
        <v>#REF!</v>
      </c>
      <c r="EY419" s="14" t="e">
        <f t="shared" si="664"/>
        <v>#REF!</v>
      </c>
    </row>
    <row r="420" spans="1:155" x14ac:dyDescent="0.2">
      <c r="A420" s="17">
        <v>30211631</v>
      </c>
      <c r="B420" t="s">
        <v>62</v>
      </c>
      <c r="C420" t="s">
        <v>3717</v>
      </c>
      <c r="D420" t="s">
        <v>3718</v>
      </c>
      <c r="E420" t="s">
        <v>1107</v>
      </c>
      <c r="F420" t="s">
        <v>41</v>
      </c>
      <c r="G420" t="s">
        <v>42</v>
      </c>
      <c r="H420" t="s">
        <v>3719</v>
      </c>
      <c r="I420" t="s">
        <v>68</v>
      </c>
      <c r="J420" s="19" t="s">
        <v>69</v>
      </c>
      <c r="K420" t="s">
        <v>70</v>
      </c>
      <c r="L420">
        <v>1953</v>
      </c>
      <c r="M420">
        <f t="shared" si="574"/>
        <v>1953</v>
      </c>
      <c r="N420">
        <v>66</v>
      </c>
      <c r="O420" s="19">
        <f t="shared" si="575"/>
        <v>66</v>
      </c>
      <c r="P420" t="s">
        <v>54</v>
      </c>
      <c r="Q420" s="19" t="str">
        <f t="shared" si="576"/>
        <v>60-70</v>
      </c>
      <c r="R420" s="23">
        <v>414.2</v>
      </c>
      <c r="S420" s="15">
        <f t="shared" si="577"/>
        <v>0.41420000000000001</v>
      </c>
      <c r="T420">
        <v>30444064</v>
      </c>
      <c r="U420" t="s">
        <v>45</v>
      </c>
      <c r="V420" t="s">
        <v>46</v>
      </c>
      <c r="W420" t="s">
        <v>47</v>
      </c>
      <c r="X420" t="s">
        <v>48</v>
      </c>
      <c r="Y420" t="s">
        <v>59</v>
      </c>
      <c r="Z420" t="s">
        <v>3720</v>
      </c>
      <c r="AA420" t="s">
        <v>3721</v>
      </c>
      <c r="AB420" t="s">
        <v>636</v>
      </c>
      <c r="AC420">
        <v>1953</v>
      </c>
      <c r="AD420">
        <v>66</v>
      </c>
      <c r="AE420" t="str">
        <f t="shared" si="578"/>
        <v>&lt;70</v>
      </c>
      <c r="AF420">
        <v>-37.964609320000001</v>
      </c>
      <c r="AG420">
        <v>145.27596305</v>
      </c>
      <c r="AH420" t="s">
        <v>75</v>
      </c>
      <c r="AI420" t="s">
        <v>76</v>
      </c>
      <c r="AJ420" s="33" t="s">
        <v>82</v>
      </c>
      <c r="AL420">
        <v>1</v>
      </c>
      <c r="AM420" t="s">
        <v>86</v>
      </c>
      <c r="AN420">
        <v>220</v>
      </c>
      <c r="AO420" s="69">
        <v>4</v>
      </c>
      <c r="AP420">
        <v>2</v>
      </c>
      <c r="AQ420">
        <v>0</v>
      </c>
      <c r="AR420">
        <v>2</v>
      </c>
      <c r="AS420" s="82" t="str">
        <f t="shared" si="579"/>
        <v>Gw-0-2</v>
      </c>
      <c r="AT420" s="14">
        <f t="shared" si="580"/>
        <v>26000</v>
      </c>
      <c r="AU420" s="81">
        <f>VLOOKUP(C420,Bushfire_Vlookup!$F$2:$H$12575,3,FALSE)</f>
        <v>1385.1475359999999</v>
      </c>
      <c r="AV420" s="14">
        <f>VLOOKUP(AS420,Safety_collateral_Vlookup!$J$3:$L$20,2,FALSE)</f>
        <v>93570.139925214826</v>
      </c>
      <c r="AW420" s="14">
        <f>VLOOKUP(AS420,Safety_collateral_Vlookup!$J$3:$L$20,3,FALSE)</f>
        <v>550000</v>
      </c>
      <c r="AX420" s="48">
        <f t="shared" si="581"/>
        <v>715909.29172111617</v>
      </c>
      <c r="AY420" s="49">
        <f t="shared" si="665"/>
        <v>31479.200000000001</v>
      </c>
      <c r="AZ420" s="14">
        <v>76000</v>
      </c>
      <c r="BA420" s="16">
        <f t="shared" si="582"/>
        <v>22.742296237551024</v>
      </c>
      <c r="BB420" t="e">
        <f>IF(BA420&lt;=#REF!,#REF!,IF(BA420&lt;=#REF!,#REF!,IF(BA420&lt;=#REF!,#REF!,IF(BA420&lt;=#REF!,#REF!,#REF!))))</f>
        <v>#REF!</v>
      </c>
      <c r="BC420" s="51">
        <v>5</v>
      </c>
      <c r="BD420" s="21">
        <v>70</v>
      </c>
      <c r="BE420" s="21">
        <v>6.4399999999999999E-2</v>
      </c>
      <c r="BF420" s="26">
        <f t="shared" si="583"/>
        <v>2053.2683691399316</v>
      </c>
      <c r="BG420" s="21">
        <v>7</v>
      </c>
      <c r="BH420" s="21">
        <f t="shared" si="584"/>
        <v>54.6</v>
      </c>
      <c r="BI420" s="28">
        <f t="shared" si="585"/>
        <v>2.2519960070400004E-2</v>
      </c>
      <c r="BJ420" s="27">
        <f t="shared" si="586"/>
        <v>2.2519960070400004E-2</v>
      </c>
      <c r="BK420" s="28">
        <f t="shared" si="587"/>
        <v>0.3452594593589744</v>
      </c>
      <c r="BL420" s="35">
        <f t="shared" si="588"/>
        <v>7.8519929035585037</v>
      </c>
      <c r="BM420" s="21" t="str">
        <f t="shared" si="589"/>
        <v>Cr4</v>
      </c>
      <c r="BN420" s="51">
        <v>4</v>
      </c>
      <c r="BO420" s="21">
        <v>1</v>
      </c>
      <c r="BP420" s="50" t="s">
        <v>5497</v>
      </c>
      <c r="BQ420" s="14">
        <v>26000</v>
      </c>
      <c r="BR420">
        <f>IFERROR(VLOOKUP(AO420,'Model Failure data- Lines'!$A$37:$E$41,3,FALSE),'Model Failure data- Lines'!$C$37)</f>
        <v>0.45419999999999999</v>
      </c>
      <c r="BS420" s="14">
        <f t="shared" si="590"/>
        <v>325166.00029973098</v>
      </c>
      <c r="BT420" s="34">
        <f t="shared" si="572"/>
        <v>28077.885709612005</v>
      </c>
      <c r="BU420" s="34">
        <f t="shared" si="591"/>
        <v>11.580857749143687</v>
      </c>
      <c r="BV420" s="54">
        <f t="shared" si="592"/>
        <v>297088.11459011899</v>
      </c>
      <c r="BW420">
        <f>IFERROR(VLOOKUP(AO420,'Model Failure data- Lines'!$A$37:$E$41,4,FALSE),'Model Failure data- Lines'!$D$37)</f>
        <v>0.40249999999999997</v>
      </c>
      <c r="BX420" s="14">
        <f t="shared" si="593"/>
        <v>288153.48991774925</v>
      </c>
      <c r="BY420" s="34">
        <f t="shared" si="594"/>
        <v>25044.081994524448</v>
      </c>
      <c r="BZ420" s="71">
        <f t="shared" si="595"/>
        <v>11.505851561289017</v>
      </c>
      <c r="CA420" s="71">
        <f t="shared" si="596"/>
        <v>263109.40792322479</v>
      </c>
      <c r="CB420" s="56">
        <v>1</v>
      </c>
      <c r="CC420">
        <f>IFERROR(VLOOKUP(AO420,'Model Failure data- Lines'!$A$37:$E$41,5,FALSE),'Model Failure data- Lines'!$E$37)</f>
        <v>0.28349999999999997</v>
      </c>
      <c r="CD420" s="14">
        <f t="shared" si="597"/>
        <v>202960.28420293643</v>
      </c>
      <c r="CE420" s="34">
        <f t="shared" si="598"/>
        <v>19924.459419186747</v>
      </c>
      <c r="CF420" s="34">
        <f t="shared" si="599"/>
        <v>10.186488874447999</v>
      </c>
      <c r="CG420" s="54">
        <f t="shared" si="600"/>
        <v>183035.82478374967</v>
      </c>
      <c r="CH420" t="e">
        <f>IFERROR(VLOOKUP(AO420,'Model Failure data- Lines'!#REF!,3,FALSE),'Model Failure data- Lines'!#REF!)</f>
        <v>#REF!</v>
      </c>
      <c r="CI420" s="14" t="e">
        <f t="shared" si="601"/>
        <v>#REF!</v>
      </c>
      <c r="CJ420" s="34">
        <f t="shared" si="602"/>
        <v>26931.560723248556</v>
      </c>
      <c r="CK420" s="34" t="e">
        <f t="shared" si="603"/>
        <v>#REF!</v>
      </c>
      <c r="CL420" s="54" t="e">
        <f t="shared" si="604"/>
        <v>#REF!</v>
      </c>
      <c r="CM420" t="e">
        <f>IFERROR(VLOOKUP(AO420,'Model Failure data- Lines'!#REF!,4,FALSE),'Model Failure data- Lines'!#REF!)</f>
        <v>#REF!</v>
      </c>
      <c r="CN420" s="14" t="e">
        <f t="shared" si="605"/>
        <v>#REF!</v>
      </c>
      <c r="CO420" s="34">
        <f t="shared" si="606"/>
        <v>23040.895670475245</v>
      </c>
      <c r="CP420" s="34" t="e">
        <f t="shared" si="607"/>
        <v>#REF!</v>
      </c>
      <c r="CQ420" s="54" t="e">
        <f t="shared" si="608"/>
        <v>#REF!</v>
      </c>
      <c r="CR420" t="e">
        <f>IFERROR(VLOOKUP(AO420,'Model Failure data- Lines'!#REF!,5,FALSE),'Model Failure data- Lines'!#REF!)</f>
        <v>#REF!</v>
      </c>
      <c r="CS420" s="14" t="e">
        <f t="shared" si="609"/>
        <v>#REF!</v>
      </c>
      <c r="CT420" s="34">
        <f t="shared" si="610"/>
        <v>16864.560512901375</v>
      </c>
      <c r="CU420" s="34" t="e">
        <f t="shared" si="611"/>
        <v>#REF!</v>
      </c>
      <c r="CV420" s="54" t="e">
        <f t="shared" si="612"/>
        <v>#REF!</v>
      </c>
      <c r="CW420" t="s">
        <v>636</v>
      </c>
      <c r="CY420">
        <v>1</v>
      </c>
      <c r="CZ420">
        <f t="shared" si="613"/>
        <v>263109.40792322485</v>
      </c>
      <c r="DA420" s="34">
        <f t="shared" si="614"/>
        <v>11166.154999999999</v>
      </c>
      <c r="DB420" s="34">
        <f t="shared" si="615"/>
        <v>594.87584941707985</v>
      </c>
      <c r="DC420" s="34">
        <f t="shared" si="616"/>
        <v>40185.334068332195</v>
      </c>
      <c r="DD420" s="9">
        <f t="shared" si="617"/>
        <v>236207.12499999997</v>
      </c>
      <c r="DE420" s="59">
        <f t="shared" si="618"/>
        <v>3.8750719289179093E-2</v>
      </c>
      <c r="DF420" s="59">
        <f t="shared" si="619"/>
        <v>2.064440897755157E-3</v>
      </c>
      <c r="DG420" s="59">
        <f t="shared" si="620"/>
        <v>0.13945808561889264</v>
      </c>
      <c r="DH420" s="59">
        <f t="shared" si="621"/>
        <v>0.81972675419417307</v>
      </c>
      <c r="DI420" s="14">
        <f t="shared" si="622"/>
        <v>10195.678808774997</v>
      </c>
      <c r="DJ420" s="14">
        <f t="shared" si="623"/>
        <v>543.17382230085002</v>
      </c>
      <c r="DK420" s="14">
        <f t="shared" si="624"/>
        <v>36692.734337293237</v>
      </c>
      <c r="DL420" s="14">
        <f t="shared" si="625"/>
        <v>215677.82095485571</v>
      </c>
      <c r="DM420">
        <f t="shared" si="626"/>
        <v>183035.82478374967</v>
      </c>
      <c r="DN420" s="34">
        <f t="shared" si="627"/>
        <v>7864.8569999999991</v>
      </c>
      <c r="DO420" s="34">
        <f t="shared" si="628"/>
        <v>418.99951132855193</v>
      </c>
      <c r="DP420" s="34">
        <f t="shared" si="629"/>
        <v>28304.45269160789</v>
      </c>
      <c r="DQ420" s="9">
        <f t="shared" si="630"/>
        <v>166371.97499999998</v>
      </c>
      <c r="DR420" s="59">
        <f t="shared" si="631"/>
        <v>3.8750719289179093E-2</v>
      </c>
      <c r="DS420" s="59">
        <f t="shared" si="632"/>
        <v>2.0644408977551574E-3</v>
      </c>
      <c r="DT420" s="59">
        <f t="shared" si="633"/>
        <v>0.13945808561889264</v>
      </c>
      <c r="DU420" s="59">
        <f t="shared" si="634"/>
        <v>0.81972675419417307</v>
      </c>
      <c r="DV420" s="14">
        <f t="shared" si="635"/>
        <v>7092.7698660584529</v>
      </c>
      <c r="DW420" s="14">
        <f t="shared" si="636"/>
        <v>377.86664243791989</v>
      </c>
      <c r="DX420" s="14">
        <f t="shared" si="637"/>
        <v>25525.825724016795</v>
      </c>
      <c r="DY420" s="14">
        <f t="shared" si="638"/>
        <v>150039.3625512365</v>
      </c>
      <c r="DZ420" s="34" t="e">
        <f t="shared" si="639"/>
        <v>#REF!</v>
      </c>
      <c r="EA420" s="34" t="e">
        <f t="shared" si="640"/>
        <v>#REF!</v>
      </c>
      <c r="EB420" s="34" t="e">
        <f t="shared" si="641"/>
        <v>#REF!</v>
      </c>
      <c r="EC420" s="34" t="e">
        <f t="shared" si="642"/>
        <v>#REF!</v>
      </c>
      <c r="ED420" s="34" t="e">
        <f t="shared" si="643"/>
        <v>#REF!</v>
      </c>
      <c r="EE420" s="59" t="e">
        <f t="shared" si="644"/>
        <v>#REF!</v>
      </c>
      <c r="EF420" s="59" t="e">
        <f t="shared" si="645"/>
        <v>#REF!</v>
      </c>
      <c r="EG420" s="59" t="e">
        <f t="shared" si="646"/>
        <v>#REF!</v>
      </c>
      <c r="EH420" s="59" t="e">
        <f t="shared" si="647"/>
        <v>#REF!</v>
      </c>
      <c r="EI420" s="14" t="e">
        <f t="shared" si="648"/>
        <v>#REF!</v>
      </c>
      <c r="EJ420" s="14" t="e">
        <f t="shared" si="649"/>
        <v>#REF!</v>
      </c>
      <c r="EK420" s="14" t="e">
        <f t="shared" si="650"/>
        <v>#REF!</v>
      </c>
      <c r="EL420" s="14" t="e">
        <f t="shared" si="651"/>
        <v>#REF!</v>
      </c>
      <c r="EM420" t="e">
        <f t="shared" si="652"/>
        <v>#REF!</v>
      </c>
      <c r="EN420" s="34" t="e">
        <f t="shared" si="653"/>
        <v>#REF!</v>
      </c>
      <c r="EO420" s="34" t="e">
        <f t="shared" si="654"/>
        <v>#REF!</v>
      </c>
      <c r="EP420" s="34" t="e">
        <f t="shared" si="655"/>
        <v>#REF!</v>
      </c>
      <c r="EQ420" s="34" t="e">
        <f t="shared" si="656"/>
        <v>#REF!</v>
      </c>
      <c r="ER420" s="59" t="e">
        <f t="shared" si="657"/>
        <v>#REF!</v>
      </c>
      <c r="ES420" s="59" t="e">
        <f t="shared" si="658"/>
        <v>#REF!</v>
      </c>
      <c r="ET420" s="59" t="e">
        <f t="shared" si="659"/>
        <v>#REF!</v>
      </c>
      <c r="EU420" s="59" t="e">
        <f t="shared" si="660"/>
        <v>#REF!</v>
      </c>
      <c r="EV420" s="14" t="e">
        <f t="shared" si="661"/>
        <v>#REF!</v>
      </c>
      <c r="EW420" s="14" t="e">
        <f t="shared" si="662"/>
        <v>#REF!</v>
      </c>
      <c r="EX420" s="14" t="e">
        <f t="shared" si="663"/>
        <v>#REF!</v>
      </c>
      <c r="EY420" s="14" t="e">
        <f t="shared" si="664"/>
        <v>#REF!</v>
      </c>
    </row>
    <row r="421" spans="1:155" x14ac:dyDescent="0.2">
      <c r="A421" s="17">
        <v>30014047</v>
      </c>
      <c r="B421" t="s">
        <v>62</v>
      </c>
      <c r="C421" t="s">
        <v>702</v>
      </c>
      <c r="D421" t="s">
        <v>703</v>
      </c>
      <c r="E421" t="s">
        <v>704</v>
      </c>
      <c r="F421" t="s">
        <v>41</v>
      </c>
      <c r="G421" t="s">
        <v>42</v>
      </c>
      <c r="H421" t="s">
        <v>705</v>
      </c>
      <c r="I421" t="s">
        <v>68</v>
      </c>
      <c r="J421" s="19" t="s">
        <v>69</v>
      </c>
      <c r="K421" t="s">
        <v>70</v>
      </c>
      <c r="L421">
        <v>1953</v>
      </c>
      <c r="M421">
        <f t="shared" si="574"/>
        <v>1953</v>
      </c>
      <c r="N421">
        <v>66</v>
      </c>
      <c r="O421" s="19">
        <f t="shared" si="575"/>
        <v>66</v>
      </c>
      <c r="P421" t="s">
        <v>54</v>
      </c>
      <c r="Q421" s="19" t="str">
        <f t="shared" si="576"/>
        <v>60-70</v>
      </c>
      <c r="R421" s="23">
        <v>223.7</v>
      </c>
      <c r="S421" s="15">
        <f t="shared" si="577"/>
        <v>0.22369999999999998</v>
      </c>
      <c r="T421">
        <v>30222894</v>
      </c>
      <c r="U421" t="s">
        <v>45</v>
      </c>
      <c r="V421" t="s">
        <v>46</v>
      </c>
      <c r="W421" t="s">
        <v>47</v>
      </c>
      <c r="X421" t="s">
        <v>48</v>
      </c>
      <c r="Y421" t="s">
        <v>59</v>
      </c>
      <c r="Z421" t="s">
        <v>706</v>
      </c>
      <c r="AA421" t="s">
        <v>707</v>
      </c>
      <c r="AB421" t="s">
        <v>564</v>
      </c>
      <c r="AC421">
        <v>1953</v>
      </c>
      <c r="AD421">
        <v>66</v>
      </c>
      <c r="AE421" t="str">
        <f t="shared" si="578"/>
        <v>&lt;70</v>
      </c>
      <c r="AF421">
        <v>-37.96219971</v>
      </c>
      <c r="AG421">
        <v>145.27236628</v>
      </c>
      <c r="AH421" t="s">
        <v>75</v>
      </c>
      <c r="AI421" t="s">
        <v>76</v>
      </c>
      <c r="AJ421" s="33" t="s">
        <v>82</v>
      </c>
      <c r="AL421">
        <v>1</v>
      </c>
      <c r="AM421" t="s">
        <v>86</v>
      </c>
      <c r="AN421">
        <v>220</v>
      </c>
      <c r="AO421" s="69">
        <v>4</v>
      </c>
      <c r="AP421">
        <v>2</v>
      </c>
      <c r="AQ421">
        <v>0</v>
      </c>
      <c r="AR421">
        <v>2</v>
      </c>
      <c r="AS421" s="82" t="str">
        <f t="shared" si="579"/>
        <v>Gw-0-2</v>
      </c>
      <c r="AT421" s="14">
        <f t="shared" si="580"/>
        <v>26000</v>
      </c>
      <c r="AU421" s="81">
        <f>VLOOKUP(C421,Bushfire_Vlookup!$F$2:$H$12575,3,FALSE)</f>
        <v>1431.4959690000001</v>
      </c>
      <c r="AV421" s="14">
        <f>VLOOKUP(AS421,Safety_collateral_Vlookup!$J$3:$L$20,2,FALSE)</f>
        <v>93570.139925214826</v>
      </c>
      <c r="AW421" s="14">
        <f>VLOOKUP(AS421,Safety_collateral_Vlookup!$J$3:$L$20,3,FALSE)</f>
        <v>550000</v>
      </c>
      <c r="AX421" s="48">
        <f t="shared" si="581"/>
        <v>715958.7454991272</v>
      </c>
      <c r="AY421" s="49">
        <f t="shared" si="665"/>
        <v>17001.199999999997</v>
      </c>
      <c r="AZ421" s="14">
        <v>76000</v>
      </c>
      <c r="BA421" s="16">
        <f t="shared" si="582"/>
        <v>42.112247694229076</v>
      </c>
      <c r="BB421" t="e">
        <f>IF(BA421&lt;=#REF!,#REF!,IF(BA421&lt;=#REF!,#REF!,IF(BA421&lt;=#REF!,#REF!,IF(BA421&lt;=#REF!,#REF!,#REF!))))</f>
        <v>#REF!</v>
      </c>
      <c r="BC421" s="51">
        <v>5</v>
      </c>
      <c r="BD421" s="21">
        <v>70</v>
      </c>
      <c r="BE421" s="21">
        <v>6.4399999999999999E-2</v>
      </c>
      <c r="BF421" s="26">
        <f t="shared" si="583"/>
        <v>1108.9235494365103</v>
      </c>
      <c r="BG421" s="21">
        <v>7</v>
      </c>
      <c r="BH421" s="21">
        <f t="shared" si="584"/>
        <v>54.6</v>
      </c>
      <c r="BI421" s="28">
        <f t="shared" si="585"/>
        <v>2.2519960070400004E-2</v>
      </c>
      <c r="BJ421" s="27">
        <f t="shared" si="586"/>
        <v>2.2519960070400004E-2</v>
      </c>
      <c r="BK421" s="28">
        <f t="shared" si="587"/>
        <v>0.3452594593589744</v>
      </c>
      <c r="BL421" s="35">
        <f t="shared" si="588"/>
        <v>14.539651871300748</v>
      </c>
      <c r="BM421" s="21" t="str">
        <f t="shared" si="589"/>
        <v>Cr5</v>
      </c>
      <c r="BN421" s="51">
        <v>5</v>
      </c>
      <c r="BO421" s="21">
        <v>1</v>
      </c>
      <c r="BP421" s="50" t="s">
        <v>5497</v>
      </c>
      <c r="BQ421" s="14">
        <v>26000</v>
      </c>
      <c r="BR421">
        <f>IFERROR(VLOOKUP(AO421,'Model Failure data- Lines'!$A$37:$E$41,3,FALSE),'Model Failure data- Lines'!$C$37)</f>
        <v>0.45419999999999999</v>
      </c>
      <c r="BS421" s="14">
        <f t="shared" si="590"/>
        <v>325188.46220570354</v>
      </c>
      <c r="BT421" s="34">
        <f t="shared" si="572"/>
        <v>15164.227506615654</v>
      </c>
      <c r="BU421" s="34">
        <f t="shared" si="591"/>
        <v>21.444446284114012</v>
      </c>
      <c r="BV421" s="54">
        <f t="shared" si="592"/>
        <v>310024.23469908792</v>
      </c>
      <c r="BW421">
        <f>IFERROR(VLOOKUP(AO421,'Model Failure data- Lines'!$A$37:$E$41,4,FALSE),'Model Failure data- Lines'!$D$37)</f>
        <v>0.40249999999999997</v>
      </c>
      <c r="BX421" s="14">
        <f t="shared" si="593"/>
        <v>288173.3950633987</v>
      </c>
      <c r="BY421" s="34">
        <f t="shared" si="594"/>
        <v>13525.739116791689</v>
      </c>
      <c r="BZ421" s="71">
        <f t="shared" si="595"/>
        <v>21.305556212129098</v>
      </c>
      <c r="CA421" s="71">
        <f t="shared" si="596"/>
        <v>274647.655946607</v>
      </c>
      <c r="CB421" s="56">
        <v>1</v>
      </c>
      <c r="CC421">
        <f>IFERROR(VLOOKUP(AO421,'Model Failure data- Lines'!$A$37:$E$41,5,FALSE),'Model Failure data- Lines'!$E$37)</f>
        <v>0.28349999999999997</v>
      </c>
      <c r="CD421" s="14">
        <f t="shared" si="597"/>
        <v>202974.30434900254</v>
      </c>
      <c r="CE421" s="34">
        <f t="shared" si="598"/>
        <v>10760.747397566573</v>
      </c>
      <c r="CF421" s="34">
        <f t="shared" si="599"/>
        <v>18.862472730742013</v>
      </c>
      <c r="CG421" s="54">
        <f t="shared" si="600"/>
        <v>192213.55695143598</v>
      </c>
      <c r="CH421" t="e">
        <f>IFERROR(VLOOKUP(AO421,'Model Failure data- Lines'!#REF!,3,FALSE),'Model Failure data- Lines'!#REF!)</f>
        <v>#REF!</v>
      </c>
      <c r="CI421" s="14" t="e">
        <f t="shared" si="601"/>
        <v>#REF!</v>
      </c>
      <c r="CJ421" s="34">
        <f t="shared" si="602"/>
        <v>14545.123451933126</v>
      </c>
      <c r="CK421" s="34" t="e">
        <f t="shared" si="603"/>
        <v>#REF!</v>
      </c>
      <c r="CL421" s="54" t="e">
        <f t="shared" si="604"/>
        <v>#REF!</v>
      </c>
      <c r="CM421" t="e">
        <f>IFERROR(VLOOKUP(AO421,'Model Failure data- Lines'!#REF!,4,FALSE),'Model Failure data- Lines'!#REF!)</f>
        <v>#REF!</v>
      </c>
      <c r="CN421" s="14" t="e">
        <f t="shared" si="605"/>
        <v>#REF!</v>
      </c>
      <c r="CO421" s="34">
        <f t="shared" si="606"/>
        <v>12443.86374091094</v>
      </c>
      <c r="CP421" s="34" t="e">
        <f t="shared" si="607"/>
        <v>#REF!</v>
      </c>
      <c r="CQ421" s="54" t="e">
        <f t="shared" si="608"/>
        <v>#REF!</v>
      </c>
      <c r="CR421" t="e">
        <f>IFERROR(VLOOKUP(AO421,'Model Failure data- Lines'!#REF!,5,FALSE),'Model Failure data- Lines'!#REF!)</f>
        <v>#REF!</v>
      </c>
      <c r="CS421" s="14" t="e">
        <f t="shared" si="609"/>
        <v>#REF!</v>
      </c>
      <c r="CT421" s="34">
        <f t="shared" si="610"/>
        <v>9108.1655884501124</v>
      </c>
      <c r="CU421" s="34" t="e">
        <f t="shared" si="611"/>
        <v>#REF!</v>
      </c>
      <c r="CV421" s="54" t="e">
        <f t="shared" si="612"/>
        <v>#REF!</v>
      </c>
      <c r="CW421" t="s">
        <v>564</v>
      </c>
      <c r="CY421">
        <v>1</v>
      </c>
      <c r="CZ421">
        <f t="shared" si="613"/>
        <v>274647.655946607</v>
      </c>
      <c r="DA421" s="34">
        <f t="shared" si="614"/>
        <v>11166.154999999999</v>
      </c>
      <c r="DB421" s="34">
        <f t="shared" si="615"/>
        <v>614.78099506650744</v>
      </c>
      <c r="DC421" s="34">
        <f t="shared" si="616"/>
        <v>40185.334068332195</v>
      </c>
      <c r="DD421" s="9">
        <f t="shared" si="617"/>
        <v>236207.12499999997</v>
      </c>
      <c r="DE421" s="59">
        <f t="shared" si="618"/>
        <v>3.8748042641283467E-2</v>
      </c>
      <c r="DF421" s="59">
        <f t="shared" si="619"/>
        <v>2.1333718018322076E-3</v>
      </c>
      <c r="DG421" s="59">
        <f t="shared" si="620"/>
        <v>0.13944845276050324</v>
      </c>
      <c r="DH421" s="59">
        <f t="shared" si="621"/>
        <v>0.81967013279638101</v>
      </c>
      <c r="DI421" s="14">
        <f t="shared" si="622"/>
        <v>10642.059083947679</v>
      </c>
      <c r="DJ421" s="14">
        <f t="shared" si="623"/>
        <v>585.92556463580524</v>
      </c>
      <c r="DK421" s="14">
        <f t="shared" si="624"/>
        <v>38299.190676053375</v>
      </c>
      <c r="DL421" s="14">
        <f t="shared" si="625"/>
        <v>225120.48062197014</v>
      </c>
      <c r="DM421">
        <f t="shared" si="626"/>
        <v>192213.55695143595</v>
      </c>
      <c r="DN421" s="34">
        <f t="shared" si="627"/>
        <v>7864.8569999999991</v>
      </c>
      <c r="DO421" s="34">
        <f t="shared" si="628"/>
        <v>433.01965739467045</v>
      </c>
      <c r="DP421" s="34">
        <f t="shared" si="629"/>
        <v>28304.45269160789</v>
      </c>
      <c r="DQ421" s="9">
        <f t="shared" si="630"/>
        <v>166371.97499999998</v>
      </c>
      <c r="DR421" s="59">
        <f t="shared" si="631"/>
        <v>3.8748042641283467E-2</v>
      </c>
      <c r="DS421" s="59">
        <f t="shared" si="632"/>
        <v>2.1333718018322076E-3</v>
      </c>
      <c r="DT421" s="59">
        <f t="shared" si="633"/>
        <v>0.13944845276050324</v>
      </c>
      <c r="DU421" s="59">
        <f t="shared" si="634"/>
        <v>0.81967013279638101</v>
      </c>
      <c r="DV421" s="14">
        <f t="shared" si="635"/>
        <v>7447.8991009870088</v>
      </c>
      <c r="DW421" s="14">
        <f t="shared" si="636"/>
        <v>410.0629823300626</v>
      </c>
      <c r="DX421" s="14">
        <f t="shared" si="637"/>
        <v>26803.883116470621</v>
      </c>
      <c r="DY421" s="14">
        <f t="shared" si="638"/>
        <v>157551.71175164828</v>
      </c>
      <c r="DZ421" s="34" t="e">
        <f t="shared" si="639"/>
        <v>#REF!</v>
      </c>
      <c r="EA421" s="34" t="e">
        <f t="shared" si="640"/>
        <v>#REF!</v>
      </c>
      <c r="EB421" s="34" t="e">
        <f t="shared" si="641"/>
        <v>#REF!</v>
      </c>
      <c r="EC421" s="34" t="e">
        <f t="shared" si="642"/>
        <v>#REF!</v>
      </c>
      <c r="ED421" s="34" t="e">
        <f t="shared" si="643"/>
        <v>#REF!</v>
      </c>
      <c r="EE421" s="59" t="e">
        <f t="shared" si="644"/>
        <v>#REF!</v>
      </c>
      <c r="EF421" s="59" t="e">
        <f t="shared" si="645"/>
        <v>#REF!</v>
      </c>
      <c r="EG421" s="59" t="e">
        <f t="shared" si="646"/>
        <v>#REF!</v>
      </c>
      <c r="EH421" s="59" t="e">
        <f t="shared" si="647"/>
        <v>#REF!</v>
      </c>
      <c r="EI421" s="14" t="e">
        <f t="shared" si="648"/>
        <v>#REF!</v>
      </c>
      <c r="EJ421" s="14" t="e">
        <f t="shared" si="649"/>
        <v>#REF!</v>
      </c>
      <c r="EK421" s="14" t="e">
        <f t="shared" si="650"/>
        <v>#REF!</v>
      </c>
      <c r="EL421" s="14" t="e">
        <f t="shared" si="651"/>
        <v>#REF!</v>
      </c>
      <c r="EM421" t="e">
        <f t="shared" si="652"/>
        <v>#REF!</v>
      </c>
      <c r="EN421" s="34" t="e">
        <f t="shared" si="653"/>
        <v>#REF!</v>
      </c>
      <c r="EO421" s="34" t="e">
        <f t="shared" si="654"/>
        <v>#REF!</v>
      </c>
      <c r="EP421" s="34" t="e">
        <f t="shared" si="655"/>
        <v>#REF!</v>
      </c>
      <c r="EQ421" s="34" t="e">
        <f t="shared" si="656"/>
        <v>#REF!</v>
      </c>
      <c r="ER421" s="59" t="e">
        <f t="shared" si="657"/>
        <v>#REF!</v>
      </c>
      <c r="ES421" s="59" t="e">
        <f t="shared" si="658"/>
        <v>#REF!</v>
      </c>
      <c r="ET421" s="59" t="e">
        <f t="shared" si="659"/>
        <v>#REF!</v>
      </c>
      <c r="EU421" s="59" t="e">
        <f t="shared" si="660"/>
        <v>#REF!</v>
      </c>
      <c r="EV421" s="14" t="e">
        <f t="shared" si="661"/>
        <v>#REF!</v>
      </c>
      <c r="EW421" s="14" t="e">
        <f t="shared" si="662"/>
        <v>#REF!</v>
      </c>
      <c r="EX421" s="14" t="e">
        <f t="shared" si="663"/>
        <v>#REF!</v>
      </c>
      <c r="EY421" s="14" t="e">
        <f t="shared" si="664"/>
        <v>#REF!</v>
      </c>
    </row>
    <row r="422" spans="1:155" x14ac:dyDescent="0.2">
      <c r="A422" s="17">
        <v>30103775</v>
      </c>
      <c r="B422" t="s">
        <v>62</v>
      </c>
      <c r="C422" t="s">
        <v>2332</v>
      </c>
      <c r="D422" t="s">
        <v>2333</v>
      </c>
      <c r="E422" t="s">
        <v>1790</v>
      </c>
      <c r="F422" t="s">
        <v>41</v>
      </c>
      <c r="G422" t="s">
        <v>42</v>
      </c>
      <c r="H422" t="s">
        <v>2334</v>
      </c>
      <c r="I422" t="s">
        <v>68</v>
      </c>
      <c r="J422" s="19" t="s">
        <v>69</v>
      </c>
      <c r="K422" t="s">
        <v>70</v>
      </c>
      <c r="L422">
        <v>1953</v>
      </c>
      <c r="M422">
        <f t="shared" si="574"/>
        <v>1953</v>
      </c>
      <c r="N422">
        <v>66</v>
      </c>
      <c r="O422" s="19">
        <f t="shared" si="575"/>
        <v>66</v>
      </c>
      <c r="P422" t="s">
        <v>54</v>
      </c>
      <c r="Q422" s="19" t="str">
        <f t="shared" si="576"/>
        <v>60-70</v>
      </c>
      <c r="R422" s="23">
        <v>187.1</v>
      </c>
      <c r="S422" s="15">
        <f t="shared" si="577"/>
        <v>0.18709999999999999</v>
      </c>
      <c r="T422">
        <v>30264719</v>
      </c>
      <c r="U422" t="s">
        <v>45</v>
      </c>
      <c r="V422" t="s">
        <v>46</v>
      </c>
      <c r="W422" t="s">
        <v>47</v>
      </c>
      <c r="X422" t="s">
        <v>48</v>
      </c>
      <c r="Y422" t="s">
        <v>59</v>
      </c>
      <c r="Z422" t="s">
        <v>2335</v>
      </c>
      <c r="AA422" t="s">
        <v>2336</v>
      </c>
      <c r="AB422" t="s">
        <v>613</v>
      </c>
      <c r="AC422">
        <v>1953</v>
      </c>
      <c r="AD422">
        <v>66</v>
      </c>
      <c r="AE422" t="str">
        <f t="shared" si="578"/>
        <v>&lt;70</v>
      </c>
      <c r="AF422">
        <v>-37.957973869999996</v>
      </c>
      <c r="AG422">
        <v>145.26607399</v>
      </c>
      <c r="AH422" t="s">
        <v>75</v>
      </c>
      <c r="AI422" t="s">
        <v>76</v>
      </c>
      <c r="AJ422" s="33" t="s">
        <v>82</v>
      </c>
      <c r="AL422">
        <v>1</v>
      </c>
      <c r="AM422" t="s">
        <v>86</v>
      </c>
      <c r="AN422">
        <v>220</v>
      </c>
      <c r="AO422" s="69">
        <v>4</v>
      </c>
      <c r="AP422">
        <v>2</v>
      </c>
      <c r="AQ422">
        <v>0</v>
      </c>
      <c r="AR422">
        <v>2</v>
      </c>
      <c r="AS422" s="82" t="str">
        <f t="shared" si="579"/>
        <v>Gw-0-2</v>
      </c>
      <c r="AT422" s="14">
        <f t="shared" si="580"/>
        <v>26000</v>
      </c>
      <c r="AU422" s="81">
        <f>VLOOKUP(C422,Bushfire_Vlookup!$F$2:$H$12575,3,FALSE)</f>
        <v>1347.7066279999999</v>
      </c>
      <c r="AV422" s="14">
        <f>VLOOKUP(AS422,Safety_collateral_Vlookup!$J$3:$L$20,2,FALSE)</f>
        <v>93570.139925214826</v>
      </c>
      <c r="AW422" s="14">
        <f>VLOOKUP(AS422,Safety_collateral_Vlookup!$J$3:$L$20,3,FALSE)</f>
        <v>550000</v>
      </c>
      <c r="AX422" s="48">
        <f t="shared" si="581"/>
        <v>715869.34227228013</v>
      </c>
      <c r="AY422" s="49">
        <f t="shared" si="665"/>
        <v>14219.599999999999</v>
      </c>
      <c r="AZ422" s="14">
        <v>76000</v>
      </c>
      <c r="BA422" s="16">
        <f t="shared" si="582"/>
        <v>50.343845274992276</v>
      </c>
      <c r="BB422" t="e">
        <f>IF(BA422&lt;=#REF!,#REF!,IF(BA422&lt;=#REF!,#REF!,IF(BA422&lt;=#REF!,#REF!,IF(BA422&lt;=#REF!,#REF!,#REF!))))</f>
        <v>#REF!</v>
      </c>
      <c r="BC422" s="51">
        <v>5</v>
      </c>
      <c r="BD422" s="21">
        <v>70</v>
      </c>
      <c r="BE422" s="21">
        <v>6.4399999999999999E-2</v>
      </c>
      <c r="BF422" s="26">
        <f t="shared" si="583"/>
        <v>927.49037147774288</v>
      </c>
      <c r="BG422" s="21">
        <v>7</v>
      </c>
      <c r="BH422" s="21">
        <f t="shared" si="584"/>
        <v>54.6</v>
      </c>
      <c r="BI422" s="28">
        <f t="shared" si="585"/>
        <v>2.2519960070400004E-2</v>
      </c>
      <c r="BJ422" s="27">
        <f t="shared" si="586"/>
        <v>2.2519960070400004E-2</v>
      </c>
      <c r="BK422" s="28">
        <f t="shared" si="587"/>
        <v>0.3452594593589744</v>
      </c>
      <c r="BL422" s="35">
        <f t="shared" si="588"/>
        <v>17.381688801695692</v>
      </c>
      <c r="BM422" s="21" t="str">
        <f t="shared" si="589"/>
        <v>Cr5</v>
      </c>
      <c r="BN422" s="51">
        <v>5</v>
      </c>
      <c r="BO422" s="21">
        <v>1</v>
      </c>
      <c r="BP422" s="50" t="s">
        <v>5497</v>
      </c>
      <c r="BQ422" s="14">
        <v>26000</v>
      </c>
      <c r="BR422">
        <f>IFERROR(VLOOKUP(AO422,'Model Failure data- Lines'!$A$37:$E$41,3,FALSE),'Model Failure data- Lines'!$C$37)</f>
        <v>0.45419999999999999</v>
      </c>
      <c r="BS422" s="14">
        <f t="shared" si="590"/>
        <v>325147.85526006966</v>
      </c>
      <c r="BT422" s="34">
        <f t="shared" si="572"/>
        <v>12683.178214071477</v>
      </c>
      <c r="BU422" s="34">
        <f t="shared" si="591"/>
        <v>25.636149691512745</v>
      </c>
      <c r="BV422" s="54">
        <f t="shared" si="592"/>
        <v>312464.67704599816</v>
      </c>
      <c r="BW422">
        <f>IFERROR(VLOOKUP(AO422,'Model Failure data- Lines'!$A$37:$E$41,4,FALSE),'Model Failure data- Lines'!$D$37)</f>
        <v>0.40249999999999997</v>
      </c>
      <c r="BX422" s="14">
        <f t="shared" si="593"/>
        <v>288137.41026459273</v>
      </c>
      <c r="BY422" s="34">
        <f t="shared" si="594"/>
        <v>11312.766154455634</v>
      </c>
      <c r="BZ422" s="71">
        <f t="shared" si="595"/>
        <v>25.470111052468564</v>
      </c>
      <c r="CA422" s="71">
        <f t="shared" si="596"/>
        <v>276824.64411013707</v>
      </c>
      <c r="CB422" s="56">
        <v>1</v>
      </c>
      <c r="CC422">
        <f>IFERROR(VLOOKUP(AO422,'Model Failure data- Lines'!$A$37:$E$41,5,FALSE),'Model Failure data- Lines'!$E$37)</f>
        <v>0.28349999999999997</v>
      </c>
      <c r="CD422" s="14">
        <f t="shared" si="597"/>
        <v>202948.95853419139</v>
      </c>
      <c r="CE422" s="34">
        <f t="shared" si="598"/>
        <v>9000.1602060112018</v>
      </c>
      <c r="CF422" s="34">
        <f t="shared" si="599"/>
        <v>22.549482885720401</v>
      </c>
      <c r="CG422" s="54">
        <f t="shared" si="600"/>
        <v>193948.79832818019</v>
      </c>
      <c r="CH422" t="e">
        <f>IFERROR(VLOOKUP(AO422,'Model Failure data- Lines'!#REF!,3,FALSE),'Model Failure data- Lines'!#REF!)</f>
        <v>#REF!</v>
      </c>
      <c r="CI422" s="14" t="e">
        <f t="shared" si="601"/>
        <v>#REF!</v>
      </c>
      <c r="CJ422" s="34">
        <f t="shared" si="602"/>
        <v>12165.366999806385</v>
      </c>
      <c r="CK422" s="34" t="e">
        <f t="shared" si="603"/>
        <v>#REF!</v>
      </c>
      <c r="CL422" s="54" t="e">
        <f t="shared" si="604"/>
        <v>#REF!</v>
      </c>
      <c r="CM422" t="e">
        <f>IFERROR(VLOOKUP(AO422,'Model Failure data- Lines'!#REF!,4,FALSE),'Model Failure data- Lines'!#REF!)</f>
        <v>#REF!</v>
      </c>
      <c r="CN422" s="14" t="e">
        <f t="shared" si="605"/>
        <v>#REF!</v>
      </c>
      <c r="CO422" s="34">
        <f t="shared" si="606"/>
        <v>10407.898551293863</v>
      </c>
      <c r="CP422" s="34" t="e">
        <f t="shared" si="607"/>
        <v>#REF!</v>
      </c>
      <c r="CQ422" s="54" t="e">
        <f t="shared" si="608"/>
        <v>#REF!</v>
      </c>
      <c r="CR422" t="e">
        <f>IFERROR(VLOOKUP(AO422,'Model Failure data- Lines'!#REF!,5,FALSE),'Model Failure data- Lines'!#REF!)</f>
        <v>#REF!</v>
      </c>
      <c r="CS422" s="14" t="e">
        <f t="shared" si="609"/>
        <v>#REF!</v>
      </c>
      <c r="CT422" s="34">
        <f t="shared" si="610"/>
        <v>7617.9605793429428</v>
      </c>
      <c r="CU422" s="34" t="e">
        <f t="shared" si="611"/>
        <v>#REF!</v>
      </c>
      <c r="CV422" s="54" t="e">
        <f t="shared" si="612"/>
        <v>#REF!</v>
      </c>
      <c r="CW422" t="s">
        <v>613</v>
      </c>
      <c r="CY422">
        <v>1</v>
      </c>
      <c r="CZ422">
        <f t="shared" si="613"/>
        <v>276824.64411013707</v>
      </c>
      <c r="DA422" s="34">
        <f t="shared" si="614"/>
        <v>11166.154999999999</v>
      </c>
      <c r="DB422" s="34">
        <f t="shared" si="615"/>
        <v>578.79619626058991</v>
      </c>
      <c r="DC422" s="34">
        <f t="shared" si="616"/>
        <v>40185.334068332195</v>
      </c>
      <c r="DD422" s="9">
        <f t="shared" si="617"/>
        <v>236207.12499999997</v>
      </c>
      <c r="DE422" s="59">
        <f t="shared" si="618"/>
        <v>3.8752881792566495E-2</v>
      </c>
      <c r="DF422" s="59">
        <f t="shared" si="619"/>
        <v>2.0087506017670148E-3</v>
      </c>
      <c r="DG422" s="59">
        <f t="shared" si="620"/>
        <v>0.13946586814752912</v>
      </c>
      <c r="DH422" s="59">
        <f t="shared" si="621"/>
        <v>0.81977249945813746</v>
      </c>
      <c r="DI422" s="14">
        <f t="shared" si="622"/>
        <v>10727.752710469433</v>
      </c>
      <c r="DJ422" s="14">
        <f t="shared" si="623"/>
        <v>556.07167044017763</v>
      </c>
      <c r="DK422" s="14">
        <f t="shared" si="624"/>
        <v>38607.589315451056</v>
      </c>
      <c r="DL422" s="14">
        <f t="shared" si="625"/>
        <v>226933.23041377644</v>
      </c>
      <c r="DM422">
        <f t="shared" si="626"/>
        <v>193948.79832818019</v>
      </c>
      <c r="DN422" s="34">
        <f t="shared" si="627"/>
        <v>7864.8569999999991</v>
      </c>
      <c r="DO422" s="34">
        <f t="shared" si="628"/>
        <v>407.67384258354588</v>
      </c>
      <c r="DP422" s="34">
        <f t="shared" si="629"/>
        <v>28304.45269160789</v>
      </c>
      <c r="DQ422" s="9">
        <f t="shared" si="630"/>
        <v>166371.97499999998</v>
      </c>
      <c r="DR422" s="59">
        <f t="shared" si="631"/>
        <v>3.8752881792566501E-2</v>
      </c>
      <c r="DS422" s="59">
        <f t="shared" si="632"/>
        <v>2.0087506017670148E-3</v>
      </c>
      <c r="DT422" s="59">
        <f t="shared" si="633"/>
        <v>0.13946586814752912</v>
      </c>
      <c r="DU422" s="59">
        <f t="shared" si="634"/>
        <v>0.81977249945813746</v>
      </c>
      <c r="DV422" s="14">
        <f t="shared" si="635"/>
        <v>7516.0748554222864</v>
      </c>
      <c r="DW422" s="14">
        <f t="shared" si="636"/>
        <v>389.5947653537213</v>
      </c>
      <c r="DX422" s="14">
        <f t="shared" si="637"/>
        <v>27049.237535009695</v>
      </c>
      <c r="DY422" s="14">
        <f t="shared" si="638"/>
        <v>158993.89117239451</v>
      </c>
      <c r="DZ422" s="34" t="e">
        <f t="shared" si="639"/>
        <v>#REF!</v>
      </c>
      <c r="EA422" s="34" t="e">
        <f t="shared" si="640"/>
        <v>#REF!</v>
      </c>
      <c r="EB422" s="34" t="e">
        <f t="shared" si="641"/>
        <v>#REF!</v>
      </c>
      <c r="EC422" s="34" t="e">
        <f t="shared" si="642"/>
        <v>#REF!</v>
      </c>
      <c r="ED422" s="34" t="e">
        <f t="shared" si="643"/>
        <v>#REF!</v>
      </c>
      <c r="EE422" s="59" t="e">
        <f t="shared" si="644"/>
        <v>#REF!</v>
      </c>
      <c r="EF422" s="59" t="e">
        <f t="shared" si="645"/>
        <v>#REF!</v>
      </c>
      <c r="EG422" s="59" t="e">
        <f t="shared" si="646"/>
        <v>#REF!</v>
      </c>
      <c r="EH422" s="59" t="e">
        <f t="shared" si="647"/>
        <v>#REF!</v>
      </c>
      <c r="EI422" s="14" t="e">
        <f t="shared" si="648"/>
        <v>#REF!</v>
      </c>
      <c r="EJ422" s="14" t="e">
        <f t="shared" si="649"/>
        <v>#REF!</v>
      </c>
      <c r="EK422" s="14" t="e">
        <f t="shared" si="650"/>
        <v>#REF!</v>
      </c>
      <c r="EL422" s="14" t="e">
        <f t="shared" si="651"/>
        <v>#REF!</v>
      </c>
      <c r="EM422" t="e">
        <f t="shared" si="652"/>
        <v>#REF!</v>
      </c>
      <c r="EN422" s="34" t="e">
        <f t="shared" si="653"/>
        <v>#REF!</v>
      </c>
      <c r="EO422" s="34" t="e">
        <f t="shared" si="654"/>
        <v>#REF!</v>
      </c>
      <c r="EP422" s="34" t="e">
        <f t="shared" si="655"/>
        <v>#REF!</v>
      </c>
      <c r="EQ422" s="34" t="e">
        <f t="shared" si="656"/>
        <v>#REF!</v>
      </c>
      <c r="ER422" s="59" t="e">
        <f t="shared" si="657"/>
        <v>#REF!</v>
      </c>
      <c r="ES422" s="59" t="e">
        <f t="shared" si="658"/>
        <v>#REF!</v>
      </c>
      <c r="ET422" s="59" t="e">
        <f t="shared" si="659"/>
        <v>#REF!</v>
      </c>
      <c r="EU422" s="59" t="e">
        <f t="shared" si="660"/>
        <v>#REF!</v>
      </c>
      <c r="EV422" s="14" t="e">
        <f t="shared" si="661"/>
        <v>#REF!</v>
      </c>
      <c r="EW422" s="14" t="e">
        <f t="shared" si="662"/>
        <v>#REF!</v>
      </c>
      <c r="EX422" s="14" t="e">
        <f t="shared" si="663"/>
        <v>#REF!</v>
      </c>
      <c r="EY422" s="14" t="e">
        <f t="shared" si="664"/>
        <v>#REF!</v>
      </c>
    </row>
    <row r="423" spans="1:155" x14ac:dyDescent="0.2">
      <c r="A423" s="17">
        <v>30091742</v>
      </c>
      <c r="B423" t="s">
        <v>62</v>
      </c>
      <c r="C423" t="s">
        <v>2115</v>
      </c>
      <c r="D423" t="s">
        <v>2116</v>
      </c>
      <c r="E423" t="s">
        <v>1566</v>
      </c>
      <c r="F423" t="s">
        <v>41</v>
      </c>
      <c r="G423" t="s">
        <v>42</v>
      </c>
      <c r="H423" t="s">
        <v>2117</v>
      </c>
      <c r="I423" t="s">
        <v>68</v>
      </c>
      <c r="J423" s="19" t="s">
        <v>69</v>
      </c>
      <c r="K423" t="s">
        <v>70</v>
      </c>
      <c r="L423">
        <v>1953</v>
      </c>
      <c r="M423">
        <f t="shared" si="574"/>
        <v>1953</v>
      </c>
      <c r="N423">
        <v>66</v>
      </c>
      <c r="O423" s="19">
        <f t="shared" si="575"/>
        <v>66</v>
      </c>
      <c r="P423" t="s">
        <v>54</v>
      </c>
      <c r="Q423" s="19" t="str">
        <f t="shared" si="576"/>
        <v>60-70</v>
      </c>
      <c r="R423" s="23">
        <v>219.5</v>
      </c>
      <c r="S423" s="15">
        <f t="shared" si="577"/>
        <v>0.2195</v>
      </c>
      <c r="T423">
        <v>30039629</v>
      </c>
      <c r="U423" t="s">
        <v>45</v>
      </c>
      <c r="V423" t="s">
        <v>46</v>
      </c>
      <c r="W423" t="s">
        <v>47</v>
      </c>
      <c r="X423" t="s">
        <v>48</v>
      </c>
      <c r="Y423" t="s">
        <v>59</v>
      </c>
      <c r="Z423" t="s">
        <v>2118</v>
      </c>
      <c r="AA423" t="s">
        <v>2119</v>
      </c>
      <c r="AB423" t="s">
        <v>916</v>
      </c>
      <c r="AC423">
        <v>1953</v>
      </c>
      <c r="AD423">
        <v>66</v>
      </c>
      <c r="AE423" t="str">
        <f t="shared" si="578"/>
        <v>&lt;70</v>
      </c>
      <c r="AF423">
        <v>-37.953881950000003</v>
      </c>
      <c r="AG423">
        <v>145.26000048</v>
      </c>
      <c r="AH423" t="s">
        <v>75</v>
      </c>
      <c r="AI423" t="s">
        <v>76</v>
      </c>
      <c r="AJ423" s="33" t="s">
        <v>82</v>
      </c>
      <c r="AL423">
        <v>1</v>
      </c>
      <c r="AM423" t="s">
        <v>86</v>
      </c>
      <c r="AN423">
        <v>220</v>
      </c>
      <c r="AO423" s="69">
        <v>4</v>
      </c>
      <c r="AP423">
        <v>2</v>
      </c>
      <c r="AQ423">
        <v>0</v>
      </c>
      <c r="AR423">
        <v>0</v>
      </c>
      <c r="AS423" s="82" t="str">
        <f t="shared" si="579"/>
        <v>Gw-0-0</v>
      </c>
      <c r="AT423" s="14">
        <f t="shared" si="580"/>
        <v>26000</v>
      </c>
      <c r="AU423" s="81">
        <f>VLOOKUP(C423,Bushfire_Vlookup!$F$2:$H$12575,3,FALSE)</f>
        <v>1308.075349</v>
      </c>
      <c r="AV423" s="14">
        <f>VLOOKUP(AS423,Safety_collateral_Vlookup!$J$3:$L$20,2,FALSE)</f>
        <v>3720.1399252148244</v>
      </c>
      <c r="AW423" s="14">
        <f>VLOOKUP(AS423,Safety_collateral_Vlookup!$J$3:$L$20,3,FALSE)</f>
        <v>25000</v>
      </c>
      <c r="AX423" s="48">
        <f t="shared" si="581"/>
        <v>59782.105697587212</v>
      </c>
      <c r="AY423" s="49">
        <f t="shared" si="665"/>
        <v>16682</v>
      </c>
      <c r="AZ423" s="14">
        <v>76000</v>
      </c>
      <c r="BA423" s="16">
        <f t="shared" si="582"/>
        <v>3.5836294028046525</v>
      </c>
      <c r="BB423" t="e">
        <f>IF(BA423&lt;=#REF!,#REF!,IF(BA423&lt;=#REF!,#REF!,IF(BA423&lt;=#REF!,#REF!,IF(BA423&lt;=#REF!,#REF!,#REF!))))</f>
        <v>#REF!</v>
      </c>
      <c r="BC423" s="51">
        <v>4</v>
      </c>
      <c r="BD423" s="21">
        <v>70</v>
      </c>
      <c r="BE423" s="21">
        <v>6.4399999999999999E-2</v>
      </c>
      <c r="BF423" s="26">
        <f t="shared" si="583"/>
        <v>1088.1033486871438</v>
      </c>
      <c r="BG423" s="21">
        <v>7</v>
      </c>
      <c r="BH423" s="21">
        <f t="shared" si="584"/>
        <v>54.6</v>
      </c>
      <c r="BI423" s="28">
        <f t="shared" si="585"/>
        <v>2.2519960070400004E-2</v>
      </c>
      <c r="BJ423" s="27">
        <f t="shared" si="586"/>
        <v>2.2519960070400004E-2</v>
      </c>
      <c r="BK423" s="28">
        <f t="shared" si="587"/>
        <v>0.3452594593589744</v>
      </c>
      <c r="BL423" s="35">
        <f t="shared" si="588"/>
        <v>1.2372819501552585</v>
      </c>
      <c r="BM423" s="21" t="str">
        <f t="shared" si="589"/>
        <v>Cr3</v>
      </c>
      <c r="BN423" s="51">
        <v>3</v>
      </c>
      <c r="BO423" s="21">
        <v>1</v>
      </c>
      <c r="BP423" s="50" t="s">
        <v>5497</v>
      </c>
      <c r="BQ423" s="14">
        <v>26000</v>
      </c>
      <c r="BR423">
        <f>IFERROR(VLOOKUP(AO423,'Model Failure data- Lines'!$A$37:$E$41,3,FALSE),'Model Failure data- Lines'!$C$37)</f>
        <v>0.45419999999999999</v>
      </c>
      <c r="BS423" s="14">
        <f t="shared" si="590"/>
        <v>27153.032407844112</v>
      </c>
      <c r="BT423" s="34">
        <f t="shared" si="572"/>
        <v>14879.516932061408</v>
      </c>
      <c r="BU423" s="34">
        <f t="shared" si="591"/>
        <v>1.824859807735864</v>
      </c>
      <c r="BV423" s="54">
        <f t="shared" si="592"/>
        <v>12273.515475782704</v>
      </c>
      <c r="BW423">
        <f>IFERROR(VLOOKUP(AO423,'Model Failure data- Lines'!$A$37:$E$41,4,FALSE),'Model Failure data- Lines'!$D$37)</f>
        <v>0.40249999999999997</v>
      </c>
      <c r="BX423" s="14">
        <f t="shared" si="593"/>
        <v>24062.297543278852</v>
      </c>
      <c r="BY423" s="34">
        <f t="shared" si="594"/>
        <v>13271.791399802309</v>
      </c>
      <c r="BZ423" s="71">
        <f t="shared" si="595"/>
        <v>1.813040667866229</v>
      </c>
      <c r="CA423" s="71">
        <f t="shared" si="596"/>
        <v>10790.506143476543</v>
      </c>
      <c r="CB423" s="56">
        <v>1</v>
      </c>
      <c r="CC423">
        <f>IFERROR(VLOOKUP(AO423,'Model Failure data- Lines'!$A$37:$E$41,5,FALSE),'Model Failure data- Lines'!$E$37)</f>
        <v>0.28349999999999997</v>
      </c>
      <c r="CD423" s="14">
        <f t="shared" si="597"/>
        <v>16948.226965265974</v>
      </c>
      <c r="CE423" s="34">
        <f t="shared" si="598"/>
        <v>10558.712801814319</v>
      </c>
      <c r="CF423" s="34">
        <f t="shared" si="599"/>
        <v>1.6051413920789412</v>
      </c>
      <c r="CG423" s="54">
        <f t="shared" si="600"/>
        <v>6389.5141634516549</v>
      </c>
      <c r="CH423" t="e">
        <f>IFERROR(VLOOKUP(AO423,'Model Failure data- Lines'!#REF!,3,FALSE),'Model Failure data- Lines'!#REF!)</f>
        <v>#REF!</v>
      </c>
      <c r="CI423" s="14" t="e">
        <f t="shared" si="601"/>
        <v>#REF!</v>
      </c>
      <c r="CJ423" s="34">
        <f t="shared" si="602"/>
        <v>14272.036645951372</v>
      </c>
      <c r="CK423" s="34" t="e">
        <f t="shared" si="603"/>
        <v>#REF!</v>
      </c>
      <c r="CL423" s="54" t="e">
        <f t="shared" si="604"/>
        <v>#REF!</v>
      </c>
      <c r="CM423" t="e">
        <f>IFERROR(VLOOKUP(AO423,'Model Failure data- Lines'!#REF!,4,FALSE),'Model Failure data- Lines'!#REF!)</f>
        <v>#REF!</v>
      </c>
      <c r="CN423" s="14" t="e">
        <f t="shared" si="605"/>
        <v>#REF!</v>
      </c>
      <c r="CO423" s="34">
        <f t="shared" si="606"/>
        <v>12210.228391282753</v>
      </c>
      <c r="CP423" s="34" t="e">
        <f t="shared" si="607"/>
        <v>#REF!</v>
      </c>
      <c r="CQ423" s="54" t="e">
        <f t="shared" si="608"/>
        <v>#REF!</v>
      </c>
      <c r="CR423" t="e">
        <f>IFERROR(VLOOKUP(AO423,'Model Failure data- Lines'!#REF!,5,FALSE),'Model Failure data- Lines'!#REF!)</f>
        <v>#REF!</v>
      </c>
      <c r="CS423" s="14" t="e">
        <f t="shared" si="609"/>
        <v>#REF!</v>
      </c>
      <c r="CT423" s="34">
        <f t="shared" si="610"/>
        <v>8937.1584562574881</v>
      </c>
      <c r="CU423" s="34" t="e">
        <f t="shared" si="611"/>
        <v>#REF!</v>
      </c>
      <c r="CV423" s="54" t="e">
        <f t="shared" si="612"/>
        <v>#REF!</v>
      </c>
      <c r="CW423" t="s">
        <v>916</v>
      </c>
      <c r="CY423">
        <v>1</v>
      </c>
      <c r="CZ423">
        <f t="shared" si="613"/>
        <v>10790.506143476543</v>
      </c>
      <c r="DA423" s="34">
        <f t="shared" si="614"/>
        <v>11166.154999999999</v>
      </c>
      <c r="DB423" s="34">
        <f t="shared" si="615"/>
        <v>561.77584994665744</v>
      </c>
      <c r="DC423" s="34">
        <f t="shared" si="616"/>
        <v>1597.6791933321974</v>
      </c>
      <c r="DD423" s="9">
        <f t="shared" si="617"/>
        <v>10736.687499999998</v>
      </c>
      <c r="DE423" s="59">
        <f t="shared" si="618"/>
        <v>0.46405190443333039</v>
      </c>
      <c r="DF423" s="59">
        <f t="shared" si="619"/>
        <v>2.334672526329782E-2</v>
      </c>
      <c r="DG423" s="59">
        <f t="shared" si="620"/>
        <v>6.6397616040554108E-2</v>
      </c>
      <c r="DH423" s="59">
        <f t="shared" si="621"/>
        <v>0.44620375426281766</v>
      </c>
      <c r="DI423" s="14">
        <f t="shared" si="622"/>
        <v>5007.3549256798406</v>
      </c>
      <c r="DJ423" s="14">
        <f t="shared" si="623"/>
        <v>251.92298238367417</v>
      </c>
      <c r="DK423" s="14">
        <f t="shared" si="624"/>
        <v>716.4638837977958</v>
      </c>
      <c r="DL423" s="14">
        <f t="shared" si="625"/>
        <v>4814.7643516152311</v>
      </c>
      <c r="DM423">
        <f t="shared" si="626"/>
        <v>6389.5141634516549</v>
      </c>
      <c r="DN423" s="34">
        <f t="shared" si="627"/>
        <v>7864.8569999999991</v>
      </c>
      <c r="DO423" s="34">
        <f t="shared" si="628"/>
        <v>395.68559865808044</v>
      </c>
      <c r="DP423" s="34">
        <f t="shared" si="629"/>
        <v>1125.3218666078956</v>
      </c>
      <c r="DQ423" s="9">
        <f t="shared" si="630"/>
        <v>7562.3624999999984</v>
      </c>
      <c r="DR423" s="59">
        <f t="shared" si="631"/>
        <v>0.46405190443333039</v>
      </c>
      <c r="DS423" s="59">
        <f t="shared" si="632"/>
        <v>2.334672526329782E-2</v>
      </c>
      <c r="DT423" s="59">
        <f t="shared" si="633"/>
        <v>6.6397616040554094E-2</v>
      </c>
      <c r="DU423" s="59">
        <f t="shared" si="634"/>
        <v>0.44620375426281766</v>
      </c>
      <c r="DV423" s="14">
        <f t="shared" si="635"/>
        <v>2965.0662159534786</v>
      </c>
      <c r="DW423" s="14">
        <f t="shared" si="636"/>
        <v>149.17423174005597</v>
      </c>
      <c r="DX423" s="14">
        <f t="shared" si="637"/>
        <v>424.24850811054523</v>
      </c>
      <c r="DY423" s="14">
        <f t="shared" si="638"/>
        <v>2851.0252076475749</v>
      </c>
      <c r="DZ423" s="34" t="e">
        <f t="shared" si="639"/>
        <v>#REF!</v>
      </c>
      <c r="EA423" s="34" t="e">
        <f t="shared" si="640"/>
        <v>#REF!</v>
      </c>
      <c r="EB423" s="34" t="e">
        <f t="shared" si="641"/>
        <v>#REF!</v>
      </c>
      <c r="EC423" s="34" t="e">
        <f t="shared" si="642"/>
        <v>#REF!</v>
      </c>
      <c r="ED423" s="34" t="e">
        <f t="shared" si="643"/>
        <v>#REF!</v>
      </c>
      <c r="EE423" s="59" t="e">
        <f t="shared" si="644"/>
        <v>#REF!</v>
      </c>
      <c r="EF423" s="59" t="e">
        <f t="shared" si="645"/>
        <v>#REF!</v>
      </c>
      <c r="EG423" s="59" t="e">
        <f t="shared" si="646"/>
        <v>#REF!</v>
      </c>
      <c r="EH423" s="59" t="e">
        <f t="shared" si="647"/>
        <v>#REF!</v>
      </c>
      <c r="EI423" s="14" t="e">
        <f t="shared" si="648"/>
        <v>#REF!</v>
      </c>
      <c r="EJ423" s="14" t="e">
        <f t="shared" si="649"/>
        <v>#REF!</v>
      </c>
      <c r="EK423" s="14" t="e">
        <f t="shared" si="650"/>
        <v>#REF!</v>
      </c>
      <c r="EL423" s="14" t="e">
        <f t="shared" si="651"/>
        <v>#REF!</v>
      </c>
      <c r="EM423" t="e">
        <f t="shared" si="652"/>
        <v>#REF!</v>
      </c>
      <c r="EN423" s="34" t="e">
        <f t="shared" si="653"/>
        <v>#REF!</v>
      </c>
      <c r="EO423" s="34" t="e">
        <f t="shared" si="654"/>
        <v>#REF!</v>
      </c>
      <c r="EP423" s="34" t="e">
        <f t="shared" si="655"/>
        <v>#REF!</v>
      </c>
      <c r="EQ423" s="34" t="e">
        <f t="shared" si="656"/>
        <v>#REF!</v>
      </c>
      <c r="ER423" s="59" t="e">
        <f t="shared" si="657"/>
        <v>#REF!</v>
      </c>
      <c r="ES423" s="59" t="e">
        <f t="shared" si="658"/>
        <v>#REF!</v>
      </c>
      <c r="ET423" s="59" t="e">
        <f t="shared" si="659"/>
        <v>#REF!</v>
      </c>
      <c r="EU423" s="59" t="e">
        <f t="shared" si="660"/>
        <v>#REF!</v>
      </c>
      <c r="EV423" s="14" t="e">
        <f t="shared" si="661"/>
        <v>#REF!</v>
      </c>
      <c r="EW423" s="14" t="e">
        <f t="shared" si="662"/>
        <v>#REF!</v>
      </c>
      <c r="EX423" s="14" t="e">
        <f t="shared" si="663"/>
        <v>#REF!</v>
      </c>
      <c r="EY423" s="14" t="e">
        <f t="shared" si="664"/>
        <v>#REF!</v>
      </c>
    </row>
    <row r="424" spans="1:155" x14ac:dyDescent="0.2">
      <c r="A424" s="17">
        <v>30188910</v>
      </c>
      <c r="B424" t="s">
        <v>62</v>
      </c>
      <c r="C424" t="s">
        <v>3336</v>
      </c>
      <c r="D424" t="s">
        <v>3337</v>
      </c>
      <c r="E424" t="s">
        <v>565</v>
      </c>
      <c r="F424" t="s">
        <v>66</v>
      </c>
      <c r="G424" t="s">
        <v>42</v>
      </c>
      <c r="H424" t="s">
        <v>3414</v>
      </c>
      <c r="I424" t="s">
        <v>68</v>
      </c>
      <c r="J424" s="19" t="s">
        <v>69</v>
      </c>
      <c r="K424" t="s">
        <v>70</v>
      </c>
      <c r="L424">
        <v>1963</v>
      </c>
      <c r="M424">
        <f t="shared" si="574"/>
        <v>1963</v>
      </c>
      <c r="N424">
        <v>56</v>
      </c>
      <c r="O424" s="19">
        <f t="shared" si="575"/>
        <v>56</v>
      </c>
      <c r="P424" t="s">
        <v>80</v>
      </c>
      <c r="Q424" s="19" t="str">
        <f t="shared" si="576"/>
        <v>50-60</v>
      </c>
      <c r="R424" s="23">
        <v>144.19999999999999</v>
      </c>
      <c r="S424" s="15">
        <f t="shared" si="577"/>
        <v>0.14419999999999999</v>
      </c>
      <c r="T424">
        <v>30371276</v>
      </c>
      <c r="U424" t="s">
        <v>45</v>
      </c>
      <c r="V424" t="s">
        <v>46</v>
      </c>
      <c r="W424" s="20" t="s">
        <v>87</v>
      </c>
      <c r="X424" t="s">
        <v>88</v>
      </c>
      <c r="Y424" t="s">
        <v>859</v>
      </c>
      <c r="Z424" t="s">
        <v>3339</v>
      </c>
      <c r="AA424" t="s">
        <v>3340</v>
      </c>
      <c r="AB424" t="s">
        <v>306</v>
      </c>
      <c r="AC424">
        <v>1963</v>
      </c>
      <c r="AD424">
        <v>112</v>
      </c>
      <c r="AE424" t="str">
        <f t="shared" si="578"/>
        <v>&gt;80</v>
      </c>
      <c r="AF424">
        <v>-37.934500229999998</v>
      </c>
      <c r="AG424">
        <v>145.23121214</v>
      </c>
      <c r="AH424" t="s">
        <v>75</v>
      </c>
      <c r="AI424" t="s">
        <v>76</v>
      </c>
      <c r="AJ424" s="33" t="s">
        <v>82</v>
      </c>
      <c r="AL424" t="s">
        <v>48</v>
      </c>
      <c r="AM424" t="s">
        <v>86</v>
      </c>
      <c r="AN424">
        <v>220</v>
      </c>
      <c r="AO424" s="69">
        <v>4</v>
      </c>
      <c r="AP424">
        <v>2</v>
      </c>
      <c r="AQ424">
        <v>4</v>
      </c>
      <c r="AR424">
        <v>0</v>
      </c>
      <c r="AS424" s="82" t="str">
        <f t="shared" si="579"/>
        <v>Gw-4-0</v>
      </c>
      <c r="AT424" s="14">
        <f t="shared" si="580"/>
        <v>26000</v>
      </c>
      <c r="AU424" s="81">
        <f>VLOOKUP(C424,Bushfire_Vlookup!$F$2:$H$12575,3,FALSE)</f>
        <v>550.20848799999999</v>
      </c>
      <c r="AV424" s="14">
        <f>VLOOKUP(AS424,Safety_collateral_Vlookup!$J$3:$L$20,2,FALSE)</f>
        <v>2460565.8044019579</v>
      </c>
      <c r="AW424" s="14">
        <f>VLOOKUP(AS424,Safety_collateral_Vlookup!$J$3:$L$20,3,FALSE)</f>
        <v>25000</v>
      </c>
      <c r="AX424" s="48">
        <f t="shared" si="581"/>
        <v>2680427.7857535849</v>
      </c>
      <c r="AY424" s="48">
        <f>AZ424</f>
        <v>110000</v>
      </c>
      <c r="AZ424" s="14">
        <v>110000</v>
      </c>
      <c r="BA424" s="16">
        <f t="shared" si="582"/>
        <v>24.367525325032592</v>
      </c>
      <c r="BB424" t="e">
        <f>IF(BA424&lt;=#REF!,#REF!,IF(BA424&lt;=#REF!,#REF!,IF(BA424&lt;=#REF!,#REF!,IF(BA424&lt;=#REF!,#REF!,#REF!))))</f>
        <v>#REF!</v>
      </c>
      <c r="BC424" s="51">
        <v>5</v>
      </c>
      <c r="BD424" s="21">
        <v>70</v>
      </c>
      <c r="BE424" s="21">
        <v>6.4399999999999999E-2</v>
      </c>
      <c r="BF424" s="26">
        <f t="shared" si="583"/>
        <v>7174.8812106213763</v>
      </c>
      <c r="BG424" s="21">
        <v>7</v>
      </c>
      <c r="BH424" s="21">
        <f t="shared" si="584"/>
        <v>54.6</v>
      </c>
      <c r="BI424" s="28">
        <f t="shared" si="585"/>
        <v>2.2519960070400004E-2</v>
      </c>
      <c r="BJ424" s="27">
        <f t="shared" si="586"/>
        <v>2.2519960070400004E-2</v>
      </c>
      <c r="BK424" s="28">
        <f t="shared" si="587"/>
        <v>0.34525945935897445</v>
      </c>
      <c r="BL424" s="35">
        <f t="shared" si="588"/>
        <v>8.4131186196368706</v>
      </c>
      <c r="BM424" s="21" t="str">
        <f t="shared" si="589"/>
        <v>Cr4</v>
      </c>
      <c r="BN424" s="51">
        <v>4</v>
      </c>
      <c r="BO424" s="21">
        <v>1</v>
      </c>
      <c r="BP424" s="50" t="s">
        <v>5497</v>
      </c>
      <c r="BQ424" s="14">
        <v>26000</v>
      </c>
      <c r="BR424">
        <f>IFERROR(VLOOKUP(AO424,'Model Failure data- Lines'!$A$37:$E$41,3,FALSE),'Model Failure data- Lines'!$C$37)</f>
        <v>0.45419999999999999</v>
      </c>
      <c r="BS424" s="14">
        <f t="shared" si="590"/>
        <v>1217450.3002892782</v>
      </c>
      <c r="BT424" s="34">
        <f t="shared" si="572"/>
        <v>98114.546368945856</v>
      </c>
      <c r="BU424" s="34">
        <f t="shared" si="591"/>
        <v>12.408458738740213</v>
      </c>
      <c r="BV424" s="54">
        <f t="shared" si="592"/>
        <v>1119335.7539203323</v>
      </c>
      <c r="BW424">
        <f>IFERROR(VLOOKUP(AO424,'Model Failure data- Lines'!$A$37:$E$41,4,FALSE),'Model Failure data- Lines'!$D$37)</f>
        <v>0.40249999999999997</v>
      </c>
      <c r="BX424" s="14">
        <f t="shared" si="593"/>
        <v>1078872.1837658179</v>
      </c>
      <c r="BY424" s="34">
        <f t="shared" si="594"/>
        <v>87513.310992582061</v>
      </c>
      <c r="BZ424" s="71">
        <f t="shared" si="595"/>
        <v>12.328092395650154</v>
      </c>
      <c r="CA424" s="71">
        <f t="shared" si="596"/>
        <v>991358.8727732359</v>
      </c>
      <c r="CB424" s="56">
        <v>1</v>
      </c>
      <c r="CC424">
        <f>IFERROR(VLOOKUP(AO424,'Model Failure data- Lines'!$A$37:$E$41,5,FALSE),'Model Failure data- Lines'!$E$37)</f>
        <v>0.28349999999999997</v>
      </c>
      <c r="CD424" s="14">
        <f t="shared" si="597"/>
        <v>759901.27726114122</v>
      </c>
      <c r="CE424" s="34">
        <f t="shared" si="598"/>
        <v>69623.450917130744</v>
      </c>
      <c r="CF424" s="34">
        <f t="shared" si="599"/>
        <v>10.914444303624265</v>
      </c>
      <c r="CG424" s="54">
        <f t="shared" si="600"/>
        <v>690277.82634401042</v>
      </c>
      <c r="CH424" t="e">
        <f>IFERROR(VLOOKUP(AO424,'Model Failure data- Lines'!#REF!,3,FALSE),'Model Failure data- Lines'!#REF!)</f>
        <v>#REF!</v>
      </c>
      <c r="CI424" s="14" t="e">
        <f t="shared" si="601"/>
        <v>#REF!</v>
      </c>
      <c r="CJ424" s="34">
        <f t="shared" si="602"/>
        <v>94108.861710505385</v>
      </c>
      <c r="CK424" s="34" t="e">
        <f t="shared" si="603"/>
        <v>#REF!</v>
      </c>
      <c r="CL424" s="54" t="e">
        <f t="shared" si="604"/>
        <v>#REF!</v>
      </c>
      <c r="CM424" t="e">
        <f>IFERROR(VLOOKUP(AO424,'Model Failure data- Lines'!#REF!,4,FALSE),'Model Failure data- Lines'!#REF!)</f>
        <v>#REF!</v>
      </c>
      <c r="CN424" s="14" t="e">
        <f t="shared" si="605"/>
        <v>#REF!</v>
      </c>
      <c r="CO424" s="34">
        <f t="shared" si="606"/>
        <v>80513.4350222457</v>
      </c>
      <c r="CP424" s="34" t="e">
        <f t="shared" si="607"/>
        <v>#REF!</v>
      </c>
      <c r="CQ424" s="54" t="e">
        <f t="shared" si="608"/>
        <v>#REF!</v>
      </c>
      <c r="CR424" t="e">
        <f>IFERROR(VLOOKUP(AO424,'Model Failure data- Lines'!#REF!,5,FALSE),'Model Failure data- Lines'!#REF!)</f>
        <v>#REF!</v>
      </c>
      <c r="CS424" s="14" t="e">
        <f t="shared" si="609"/>
        <v>#REF!</v>
      </c>
      <c r="CT424" s="34">
        <f t="shared" si="610"/>
        <v>58931.029264376193</v>
      </c>
      <c r="CU424" s="34" t="e">
        <f t="shared" si="611"/>
        <v>#REF!</v>
      </c>
      <c r="CV424" s="54" t="e">
        <f t="shared" si="612"/>
        <v>#REF!</v>
      </c>
      <c r="CW424" t="s">
        <v>306</v>
      </c>
      <c r="CY424">
        <v>1</v>
      </c>
      <c r="CZ424">
        <f t="shared" si="613"/>
        <v>991358.8727732359</v>
      </c>
      <c r="DA424" s="34">
        <f t="shared" si="614"/>
        <v>11166.154999999999</v>
      </c>
      <c r="DB424" s="34">
        <f t="shared" si="615"/>
        <v>236.29666382013997</v>
      </c>
      <c r="DC424" s="34">
        <f t="shared" si="616"/>
        <v>1056733.0446019978</v>
      </c>
      <c r="DD424" s="9">
        <f t="shared" si="617"/>
        <v>10736.687499999998</v>
      </c>
      <c r="DE424" s="59">
        <f t="shared" si="618"/>
        <v>1.0349840479735407E-2</v>
      </c>
      <c r="DF424" s="59">
        <f t="shared" si="619"/>
        <v>2.1902192620755433E-4</v>
      </c>
      <c r="DG424" s="59">
        <f t="shared" si="620"/>
        <v>0.97947936790200385</v>
      </c>
      <c r="DH424" s="59">
        <f t="shared" si="621"/>
        <v>9.951769692053275E-3</v>
      </c>
      <c r="DI424" s="14">
        <f t="shared" si="622"/>
        <v>10260.406191373298</v>
      </c>
      <c r="DJ424" s="14">
        <f t="shared" si="623"/>
        <v>217.12932987774388</v>
      </c>
      <c r="DK424" s="14">
        <f t="shared" si="624"/>
        <v>971015.56206797215</v>
      </c>
      <c r="DL424" s="14">
        <f t="shared" si="625"/>
        <v>9865.7751840127876</v>
      </c>
      <c r="DM424">
        <f t="shared" si="626"/>
        <v>690277.82634401042</v>
      </c>
      <c r="DN424" s="34">
        <f t="shared" si="627"/>
        <v>7864.8569999999991</v>
      </c>
      <c r="DO424" s="34">
        <f t="shared" si="628"/>
        <v>166.43504147331598</v>
      </c>
      <c r="DP424" s="34">
        <f t="shared" si="629"/>
        <v>744307.62271966797</v>
      </c>
      <c r="DQ424" s="9">
        <f t="shared" si="630"/>
        <v>7562.3624999999984</v>
      </c>
      <c r="DR424" s="59">
        <f t="shared" si="631"/>
        <v>1.0349840479735408E-2</v>
      </c>
      <c r="DS424" s="59">
        <f t="shared" si="632"/>
        <v>2.1902192620755435E-4</v>
      </c>
      <c r="DT424" s="59">
        <f t="shared" si="633"/>
        <v>0.97947936790200385</v>
      </c>
      <c r="DU424" s="59">
        <f t="shared" si="634"/>
        <v>9.951769692053275E-3</v>
      </c>
      <c r="DV424" s="14">
        <f t="shared" si="635"/>
        <v>7144.2653893590077</v>
      </c>
      <c r="DW424" s="14">
        <f t="shared" si="636"/>
        <v>151.1859791442289</v>
      </c>
      <c r="DX424" s="14">
        <f t="shared" si="637"/>
        <v>676112.8890242005</v>
      </c>
      <c r="DY424" s="14">
        <f t="shared" si="638"/>
        <v>6869.4859513067368</v>
      </c>
      <c r="DZ424" s="34" t="e">
        <f t="shared" si="639"/>
        <v>#REF!</v>
      </c>
      <c r="EA424" s="34" t="e">
        <f t="shared" si="640"/>
        <v>#REF!</v>
      </c>
      <c r="EB424" s="34" t="e">
        <f t="shared" si="641"/>
        <v>#REF!</v>
      </c>
      <c r="EC424" s="34" t="e">
        <f t="shared" si="642"/>
        <v>#REF!</v>
      </c>
      <c r="ED424" s="34" t="e">
        <f t="shared" si="643"/>
        <v>#REF!</v>
      </c>
      <c r="EE424" s="59" t="e">
        <f t="shared" si="644"/>
        <v>#REF!</v>
      </c>
      <c r="EF424" s="59" t="e">
        <f t="shared" si="645"/>
        <v>#REF!</v>
      </c>
      <c r="EG424" s="59" t="e">
        <f t="shared" si="646"/>
        <v>#REF!</v>
      </c>
      <c r="EH424" s="59" t="e">
        <f t="shared" si="647"/>
        <v>#REF!</v>
      </c>
      <c r="EI424" s="14" t="e">
        <f t="shared" si="648"/>
        <v>#REF!</v>
      </c>
      <c r="EJ424" s="14" t="e">
        <f t="shared" si="649"/>
        <v>#REF!</v>
      </c>
      <c r="EK424" s="14" t="e">
        <f t="shared" si="650"/>
        <v>#REF!</v>
      </c>
      <c r="EL424" s="14" t="e">
        <f t="shared" si="651"/>
        <v>#REF!</v>
      </c>
      <c r="EM424" t="e">
        <f t="shared" si="652"/>
        <v>#REF!</v>
      </c>
      <c r="EN424" s="34" t="e">
        <f t="shared" si="653"/>
        <v>#REF!</v>
      </c>
      <c r="EO424" s="34" t="e">
        <f t="shared" si="654"/>
        <v>#REF!</v>
      </c>
      <c r="EP424" s="34" t="e">
        <f t="shared" si="655"/>
        <v>#REF!</v>
      </c>
      <c r="EQ424" s="34" t="e">
        <f t="shared" si="656"/>
        <v>#REF!</v>
      </c>
      <c r="ER424" s="59" t="e">
        <f t="shared" si="657"/>
        <v>#REF!</v>
      </c>
      <c r="ES424" s="59" t="e">
        <f t="shared" si="658"/>
        <v>#REF!</v>
      </c>
      <c r="ET424" s="59" t="e">
        <f t="shared" si="659"/>
        <v>#REF!</v>
      </c>
      <c r="EU424" s="59" t="e">
        <f t="shared" si="660"/>
        <v>#REF!</v>
      </c>
      <c r="EV424" s="14" t="e">
        <f t="shared" si="661"/>
        <v>#REF!</v>
      </c>
      <c r="EW424" s="14" t="e">
        <f t="shared" si="662"/>
        <v>#REF!</v>
      </c>
      <c r="EX424" s="14" t="e">
        <f t="shared" si="663"/>
        <v>#REF!</v>
      </c>
      <c r="EY424" s="14" t="e">
        <f t="shared" si="664"/>
        <v>#REF!</v>
      </c>
    </row>
    <row r="425" spans="1:155" x14ac:dyDescent="0.2">
      <c r="A425" s="17">
        <v>30400315</v>
      </c>
      <c r="B425" t="s">
        <v>62</v>
      </c>
      <c r="C425" t="s">
        <v>3604</v>
      </c>
      <c r="D425" t="s">
        <v>3605</v>
      </c>
      <c r="E425" t="s">
        <v>579</v>
      </c>
      <c r="F425" t="s">
        <v>41</v>
      </c>
      <c r="G425" t="s">
        <v>42</v>
      </c>
      <c r="H425" t="s">
        <v>5238</v>
      </c>
      <c r="I425" t="s">
        <v>68</v>
      </c>
      <c r="J425" s="19" t="s">
        <v>69</v>
      </c>
      <c r="K425" t="s">
        <v>70</v>
      </c>
      <c r="L425">
        <v>1967</v>
      </c>
      <c r="M425">
        <f t="shared" si="574"/>
        <v>1967</v>
      </c>
      <c r="N425">
        <v>52</v>
      </c>
      <c r="O425" s="19">
        <f t="shared" si="575"/>
        <v>52</v>
      </c>
      <c r="P425" t="s">
        <v>80</v>
      </c>
      <c r="Q425" s="19" t="str">
        <f t="shared" si="576"/>
        <v>50-60</v>
      </c>
      <c r="R425" s="23">
        <v>280.3</v>
      </c>
      <c r="S425" s="15">
        <f t="shared" si="577"/>
        <v>0.28029999999999999</v>
      </c>
      <c r="T425">
        <v>30191428</v>
      </c>
      <c r="U425" t="s">
        <v>45</v>
      </c>
      <c r="V425" t="s">
        <v>46</v>
      </c>
      <c r="W425" s="20" t="s">
        <v>87</v>
      </c>
      <c r="X425" t="s">
        <v>48</v>
      </c>
      <c r="Y425" t="s">
        <v>3607</v>
      </c>
      <c r="Z425" t="s">
        <v>3608</v>
      </c>
      <c r="AA425" t="s">
        <v>3609</v>
      </c>
      <c r="AB425" t="s">
        <v>583</v>
      </c>
      <c r="AC425">
        <v>1967</v>
      </c>
      <c r="AD425">
        <v>104</v>
      </c>
      <c r="AE425" t="str">
        <f t="shared" si="578"/>
        <v>&gt;80</v>
      </c>
      <c r="AF425">
        <v>-38.174892870000001</v>
      </c>
      <c r="AG425">
        <v>146.34586045</v>
      </c>
      <c r="AH425" t="s">
        <v>92</v>
      </c>
      <c r="AI425" t="s">
        <v>76</v>
      </c>
      <c r="AJ425" s="33" t="s">
        <v>314</v>
      </c>
      <c r="AL425" t="s">
        <v>78</v>
      </c>
      <c r="AM425" t="s">
        <v>79</v>
      </c>
      <c r="AN425">
        <v>220</v>
      </c>
      <c r="AO425" s="69">
        <v>4</v>
      </c>
      <c r="AP425">
        <v>2</v>
      </c>
      <c r="AQ425">
        <v>0</v>
      </c>
      <c r="AR425">
        <v>2</v>
      </c>
      <c r="AS425" s="82" t="str">
        <f t="shared" si="579"/>
        <v>Gw-0-2</v>
      </c>
      <c r="AT425" s="14">
        <f t="shared" si="580"/>
        <v>36200</v>
      </c>
      <c r="AU425" s="81">
        <f>VLOOKUP(C425,Bushfire_Vlookup!$F$2:$H$12575,3,FALSE)</f>
        <v>972.99526300000002</v>
      </c>
      <c r="AV425" s="14">
        <f>VLOOKUP(AS425,Safety_collateral_Vlookup!$J$3:$L$20,2,FALSE)</f>
        <v>93570.139925214826</v>
      </c>
      <c r="AW425" s="14">
        <f>VLOOKUP(AS425,Safety_collateral_Vlookup!$J$3:$L$20,3,FALSE)</f>
        <v>550000</v>
      </c>
      <c r="AX425" s="48">
        <f t="shared" si="581"/>
        <v>726352.9252458252</v>
      </c>
      <c r="AY425" s="49">
        <f t="shared" ref="AY425:AY459" si="666">(R425/1000)*AZ425</f>
        <v>21302.799999999999</v>
      </c>
      <c r="AZ425" s="14">
        <v>76000</v>
      </c>
      <c r="BA425" s="16">
        <f t="shared" si="582"/>
        <v>34.096594121234077</v>
      </c>
      <c r="BB425" t="e">
        <f>IF(BA425&lt;=#REF!,#REF!,IF(BA425&lt;=#REF!,#REF!,IF(BA425&lt;=#REF!,#REF!,IF(BA425&lt;=#REF!,#REF!,#REF!))))</f>
        <v>#REF!</v>
      </c>
      <c r="BC425" s="51">
        <v>5</v>
      </c>
      <c r="BD425" s="21">
        <v>70</v>
      </c>
      <c r="BE425" s="21">
        <v>6.4399999999999999E-2</v>
      </c>
      <c r="BF425" s="26">
        <f t="shared" si="583"/>
        <v>1389.5005404875005</v>
      </c>
      <c r="BG425" s="21">
        <v>7</v>
      </c>
      <c r="BH425" s="21">
        <f t="shared" si="584"/>
        <v>54.6</v>
      </c>
      <c r="BI425" s="28">
        <f t="shared" si="585"/>
        <v>2.2519960070400004E-2</v>
      </c>
      <c r="BJ425" s="27">
        <f t="shared" si="586"/>
        <v>2.2519960070400004E-2</v>
      </c>
      <c r="BK425" s="28">
        <f t="shared" si="587"/>
        <v>0.34525945935897445</v>
      </c>
      <c r="BL425" s="35">
        <f t="shared" si="588"/>
        <v>11.772171652279662</v>
      </c>
      <c r="BM425" s="21" t="str">
        <f t="shared" si="589"/>
        <v>Cr5</v>
      </c>
      <c r="BN425" s="51">
        <v>5</v>
      </c>
      <c r="BO425" s="21">
        <v>1</v>
      </c>
      <c r="BP425" s="50" t="s">
        <v>5497</v>
      </c>
      <c r="BQ425" s="14">
        <v>36200</v>
      </c>
      <c r="BR425">
        <f>IFERROR(VLOOKUP(AO425,'Model Failure data- Lines'!$A$37:$E$41,3,FALSE),'Model Failure data- Lines'!$C$37)</f>
        <v>0.45419999999999999</v>
      </c>
      <c r="BS425" s="14">
        <f t="shared" si="590"/>
        <v>329909.49864665378</v>
      </c>
      <c r="BT425" s="34">
        <f t="shared" si="572"/>
        <v>19001.041439894361</v>
      </c>
      <c r="BU425" s="34">
        <f t="shared" si="591"/>
        <v>17.362706127990421</v>
      </c>
      <c r="BV425" s="54">
        <f t="shared" si="592"/>
        <v>310908.45720675943</v>
      </c>
      <c r="BW425">
        <f>IFERROR(VLOOKUP(AO425,'Model Failure data- Lines'!$A$37:$E$41,4,FALSE),'Model Failure data- Lines'!$D$37)</f>
        <v>0.40249999999999997</v>
      </c>
      <c r="BX425" s="14">
        <f t="shared" si="593"/>
        <v>292357.0524114446</v>
      </c>
      <c r="BY425" s="34">
        <f t="shared" si="594"/>
        <v>16947.986921934338</v>
      </c>
      <c r="BZ425" s="71">
        <f t="shared" si="595"/>
        <v>17.250252419835878</v>
      </c>
      <c r="CA425" s="71">
        <f t="shared" si="596"/>
        <v>275409.06548951025</v>
      </c>
      <c r="CB425" s="56">
        <v>1</v>
      </c>
      <c r="CC425">
        <f>IFERROR(VLOOKUP(AO425,'Model Failure data- Lines'!$A$37:$E$41,5,FALSE),'Model Failure data- Lines'!$E$37)</f>
        <v>0.28349999999999997</v>
      </c>
      <c r="CD425" s="14">
        <f t="shared" si="597"/>
        <v>205921.05430719143</v>
      </c>
      <c r="CE425" s="34">
        <f t="shared" si="598"/>
        <v>13483.404092704117</v>
      </c>
      <c r="CF425" s="34">
        <f t="shared" si="599"/>
        <v>15.272185932528382</v>
      </c>
      <c r="CG425" s="54">
        <f t="shared" si="600"/>
        <v>192437.65021448731</v>
      </c>
      <c r="CH425" t="e">
        <f>IFERROR(VLOOKUP(AO425,'Model Failure data- Lines'!#REF!,3,FALSE),'Model Failure data- Lines'!#REF!)</f>
        <v>#REF!</v>
      </c>
      <c r="CI425" s="14" t="e">
        <f t="shared" si="601"/>
        <v>#REF!</v>
      </c>
      <c r="CJ425" s="34">
        <f t="shared" si="602"/>
        <v>18225.293265877764</v>
      </c>
      <c r="CK425" s="34" t="e">
        <f t="shared" si="603"/>
        <v>#REF!</v>
      </c>
      <c r="CL425" s="54" t="e">
        <f t="shared" si="604"/>
        <v>#REF!</v>
      </c>
      <c r="CM425" t="e">
        <f>IFERROR(VLOOKUP(AO425,'Model Failure data- Lines'!#REF!,4,FALSE),'Model Failure data- Lines'!#REF!)</f>
        <v>#REF!</v>
      </c>
      <c r="CN425" s="14" t="e">
        <f t="shared" si="605"/>
        <v>#REF!</v>
      </c>
      <c r="CO425" s="34">
        <f t="shared" si="606"/>
        <v>15592.378214471779</v>
      </c>
      <c r="CP425" s="34" t="e">
        <f t="shared" si="607"/>
        <v>#REF!</v>
      </c>
      <c r="CQ425" s="54" t="e">
        <f t="shared" si="608"/>
        <v>#REF!</v>
      </c>
      <c r="CR425" t="e">
        <f>IFERROR(VLOOKUP(AO425,'Model Failure data- Lines'!#REF!,5,FALSE),'Model Failure data- Lines'!#REF!)</f>
        <v>#REF!</v>
      </c>
      <c r="CS425" s="14" t="e">
        <f t="shared" si="609"/>
        <v>#REF!</v>
      </c>
      <c r="CT425" s="34">
        <f t="shared" si="610"/>
        <v>11412.690274665028</v>
      </c>
      <c r="CU425" s="34" t="e">
        <f t="shared" si="611"/>
        <v>#REF!</v>
      </c>
      <c r="CV425" s="54" t="e">
        <f t="shared" si="612"/>
        <v>#REF!</v>
      </c>
      <c r="CW425" t="s">
        <v>583</v>
      </c>
      <c r="CY425">
        <v>1</v>
      </c>
      <c r="CZ425">
        <f t="shared" si="613"/>
        <v>275409.06548951031</v>
      </c>
      <c r="DA425" s="34">
        <f t="shared" si="614"/>
        <v>15546.7235</v>
      </c>
      <c r="DB425" s="34">
        <f t="shared" si="615"/>
        <v>417.86984311245249</v>
      </c>
      <c r="DC425" s="34">
        <f t="shared" si="616"/>
        <v>40185.334068332195</v>
      </c>
      <c r="DD425" s="9">
        <f t="shared" si="617"/>
        <v>236207.12499999997</v>
      </c>
      <c r="DE425" s="59">
        <f t="shared" si="618"/>
        <v>5.317717965674567E-2</v>
      </c>
      <c r="DF425" s="59">
        <f t="shared" si="619"/>
        <v>1.4293133675611464E-3</v>
      </c>
      <c r="DG425" s="59">
        <f t="shared" si="620"/>
        <v>0.13745293208038617</v>
      </c>
      <c r="DH425" s="59">
        <f t="shared" si="621"/>
        <v>0.80794057489530702</v>
      </c>
      <c r="DI425" s="14">
        <f t="shared" si="622"/>
        <v>14645.477354632121</v>
      </c>
      <c r="DJ425" s="14">
        <f t="shared" si="623"/>
        <v>393.64585885168026</v>
      </c>
      <c r="DK425" s="14">
        <f t="shared" si="624"/>
        <v>37855.783573052278</v>
      </c>
      <c r="DL425" s="14">
        <f t="shared" si="625"/>
        <v>222514.15870297418</v>
      </c>
      <c r="DM425">
        <f t="shared" si="626"/>
        <v>192437.65021448731</v>
      </c>
      <c r="DN425" s="34">
        <f t="shared" si="627"/>
        <v>10950.3009</v>
      </c>
      <c r="DO425" s="34">
        <f t="shared" si="628"/>
        <v>294.32571558355346</v>
      </c>
      <c r="DP425" s="34">
        <f t="shared" si="629"/>
        <v>28304.45269160789</v>
      </c>
      <c r="DQ425" s="9">
        <f t="shared" si="630"/>
        <v>166371.97499999998</v>
      </c>
      <c r="DR425" s="59">
        <f t="shared" si="631"/>
        <v>5.317717965674567E-2</v>
      </c>
      <c r="DS425" s="59">
        <f t="shared" si="632"/>
        <v>1.4293133675611462E-3</v>
      </c>
      <c r="DT425" s="59">
        <f t="shared" si="633"/>
        <v>0.13745293208038614</v>
      </c>
      <c r="DU425" s="59">
        <f t="shared" si="634"/>
        <v>0.80794057489530702</v>
      </c>
      <c r="DV425" s="14">
        <f t="shared" si="635"/>
        <v>10233.291498177774</v>
      </c>
      <c r="DW425" s="14">
        <f t="shared" si="636"/>
        <v>275.05370587362279</v>
      </c>
      <c r="DX425" s="14">
        <f t="shared" si="637"/>
        <v>26451.119264641031</v>
      </c>
      <c r="DY425" s="14">
        <f t="shared" si="638"/>
        <v>155478.18574579488</v>
      </c>
      <c r="DZ425" s="34" t="e">
        <f t="shared" si="639"/>
        <v>#REF!</v>
      </c>
      <c r="EA425" s="34" t="e">
        <f t="shared" si="640"/>
        <v>#REF!</v>
      </c>
      <c r="EB425" s="34" t="e">
        <f t="shared" si="641"/>
        <v>#REF!</v>
      </c>
      <c r="EC425" s="34" t="e">
        <f t="shared" si="642"/>
        <v>#REF!</v>
      </c>
      <c r="ED425" s="34" t="e">
        <f t="shared" si="643"/>
        <v>#REF!</v>
      </c>
      <c r="EE425" s="59" t="e">
        <f t="shared" si="644"/>
        <v>#REF!</v>
      </c>
      <c r="EF425" s="59" t="e">
        <f t="shared" si="645"/>
        <v>#REF!</v>
      </c>
      <c r="EG425" s="59" t="e">
        <f t="shared" si="646"/>
        <v>#REF!</v>
      </c>
      <c r="EH425" s="59" t="e">
        <f t="shared" si="647"/>
        <v>#REF!</v>
      </c>
      <c r="EI425" s="14" t="e">
        <f t="shared" si="648"/>
        <v>#REF!</v>
      </c>
      <c r="EJ425" s="14" t="e">
        <f t="shared" si="649"/>
        <v>#REF!</v>
      </c>
      <c r="EK425" s="14" t="e">
        <f t="shared" si="650"/>
        <v>#REF!</v>
      </c>
      <c r="EL425" s="14" t="e">
        <f t="shared" si="651"/>
        <v>#REF!</v>
      </c>
      <c r="EM425" t="e">
        <f t="shared" si="652"/>
        <v>#REF!</v>
      </c>
      <c r="EN425" s="34" t="e">
        <f t="shared" si="653"/>
        <v>#REF!</v>
      </c>
      <c r="EO425" s="34" t="e">
        <f t="shared" si="654"/>
        <v>#REF!</v>
      </c>
      <c r="EP425" s="34" t="e">
        <f t="shared" si="655"/>
        <v>#REF!</v>
      </c>
      <c r="EQ425" s="34" t="e">
        <f t="shared" si="656"/>
        <v>#REF!</v>
      </c>
      <c r="ER425" s="59" t="e">
        <f t="shared" si="657"/>
        <v>#REF!</v>
      </c>
      <c r="ES425" s="59" t="e">
        <f t="shared" si="658"/>
        <v>#REF!</v>
      </c>
      <c r="ET425" s="59" t="e">
        <f t="shared" si="659"/>
        <v>#REF!</v>
      </c>
      <c r="EU425" s="59" t="e">
        <f t="shared" si="660"/>
        <v>#REF!</v>
      </c>
      <c r="EV425" s="14" t="e">
        <f t="shared" si="661"/>
        <v>#REF!</v>
      </c>
      <c r="EW425" s="14" t="e">
        <f t="shared" si="662"/>
        <v>#REF!</v>
      </c>
      <c r="EX425" s="14" t="e">
        <f t="shared" si="663"/>
        <v>#REF!</v>
      </c>
      <c r="EY425" s="14" t="e">
        <f t="shared" si="664"/>
        <v>#REF!</v>
      </c>
    </row>
    <row r="426" spans="1:155" x14ac:dyDescent="0.2">
      <c r="A426" s="17">
        <v>30249019</v>
      </c>
      <c r="B426" t="s">
        <v>62</v>
      </c>
      <c r="C426" t="s">
        <v>4095</v>
      </c>
      <c r="D426" t="s">
        <v>4096</v>
      </c>
      <c r="E426" t="s">
        <v>919</v>
      </c>
      <c r="F426" t="s">
        <v>41</v>
      </c>
      <c r="G426" t="s">
        <v>42</v>
      </c>
      <c r="H426" t="s">
        <v>4097</v>
      </c>
      <c r="I426" t="s">
        <v>68</v>
      </c>
      <c r="J426" s="19" t="s">
        <v>69</v>
      </c>
      <c r="K426" t="s">
        <v>70</v>
      </c>
      <c r="L426">
        <v>1953</v>
      </c>
      <c r="M426">
        <f t="shared" si="574"/>
        <v>1953</v>
      </c>
      <c r="N426">
        <v>66</v>
      </c>
      <c r="O426" s="19">
        <f t="shared" si="575"/>
        <v>66</v>
      </c>
      <c r="P426" t="s">
        <v>54</v>
      </c>
      <c r="Q426" s="19" t="str">
        <f t="shared" si="576"/>
        <v>60-70</v>
      </c>
      <c r="R426" s="23">
        <v>268</v>
      </c>
      <c r="S426" s="15">
        <f t="shared" si="577"/>
        <v>0.26800000000000002</v>
      </c>
      <c r="T426">
        <v>30363508</v>
      </c>
      <c r="U426" t="s">
        <v>45</v>
      </c>
      <c r="V426" t="s">
        <v>46</v>
      </c>
      <c r="W426" s="20" t="s">
        <v>87</v>
      </c>
      <c r="X426" t="s">
        <v>88</v>
      </c>
      <c r="Y426" t="s">
        <v>59</v>
      </c>
      <c r="Z426" t="s">
        <v>4098</v>
      </c>
      <c r="AA426" t="s">
        <v>4099</v>
      </c>
      <c r="AB426" t="s">
        <v>1553</v>
      </c>
      <c r="AC426">
        <v>1953</v>
      </c>
      <c r="AD426">
        <v>132</v>
      </c>
      <c r="AE426" t="str">
        <f t="shared" si="578"/>
        <v>&gt;80</v>
      </c>
      <c r="AF426">
        <v>-38.17393783</v>
      </c>
      <c r="AG426">
        <v>146.34869741</v>
      </c>
      <c r="AH426" t="s">
        <v>92</v>
      </c>
      <c r="AI426" t="s">
        <v>76</v>
      </c>
      <c r="AJ426" s="33" t="s">
        <v>314</v>
      </c>
      <c r="AL426" t="s">
        <v>48</v>
      </c>
      <c r="AM426" t="s">
        <v>86</v>
      </c>
      <c r="AN426">
        <v>220</v>
      </c>
      <c r="AO426" s="70">
        <v>4</v>
      </c>
      <c r="AP426">
        <v>2</v>
      </c>
      <c r="AQ426">
        <v>0</v>
      </c>
      <c r="AR426">
        <v>2</v>
      </c>
      <c r="AS426" s="82" t="str">
        <f t="shared" si="579"/>
        <v>Gw-0-2</v>
      </c>
      <c r="AT426" s="14">
        <f t="shared" si="580"/>
        <v>36200</v>
      </c>
      <c r="AU426" s="81">
        <f>VLOOKUP(C426,Bushfire_Vlookup!$F$2:$H$12575,3,FALSE)</f>
        <v>869.68801699999995</v>
      </c>
      <c r="AV426" s="14">
        <f>VLOOKUP(AS426,Safety_collateral_Vlookup!$J$3:$L$20,2,FALSE)</f>
        <v>93570.139925214826</v>
      </c>
      <c r="AW426" s="14">
        <f>VLOOKUP(AS426,Safety_collateral_Vlookup!$J$3:$L$20,3,FALSE)</f>
        <v>550000</v>
      </c>
      <c r="AX426" s="48">
        <f t="shared" si="581"/>
        <v>726242.6964143432</v>
      </c>
      <c r="AY426" s="49">
        <f t="shared" si="666"/>
        <v>20368</v>
      </c>
      <c r="AZ426" s="14">
        <v>76000</v>
      </c>
      <c r="BA426" s="16">
        <f t="shared" si="582"/>
        <v>35.656063256792187</v>
      </c>
      <c r="BB426" t="e">
        <f>IF(BA426&lt;=#REF!,#REF!,IF(BA426&lt;=#REF!,#REF!,IF(BA426&lt;=#REF!,#REF!,IF(BA426&lt;=#REF!,#REF!,#REF!))))</f>
        <v>#REF!</v>
      </c>
      <c r="BC426" s="51">
        <v>5</v>
      </c>
      <c r="BD426" s="21">
        <v>70</v>
      </c>
      <c r="BE426" s="21">
        <v>6.4399999999999999E-2</v>
      </c>
      <c r="BF426" s="26">
        <f t="shared" si="583"/>
        <v>1328.5270954357838</v>
      </c>
      <c r="BG426" s="21">
        <v>7</v>
      </c>
      <c r="BH426" s="21">
        <f t="shared" si="584"/>
        <v>54.6</v>
      </c>
      <c r="BI426" s="28">
        <f t="shared" si="585"/>
        <v>2.2519960070400004E-2</v>
      </c>
      <c r="BJ426" s="27">
        <f t="shared" si="586"/>
        <v>2.2519960070400004E-2</v>
      </c>
      <c r="BK426" s="28">
        <f t="shared" si="587"/>
        <v>0.34525945935897434</v>
      </c>
      <c r="BL426" s="35">
        <f t="shared" si="588"/>
        <v>12.310593122909459</v>
      </c>
      <c r="BM426" s="21" t="str">
        <f t="shared" si="589"/>
        <v>Cr5</v>
      </c>
      <c r="BN426" s="51">
        <v>5</v>
      </c>
      <c r="BO426" s="21">
        <v>1</v>
      </c>
      <c r="BP426" s="50" t="s">
        <v>5497</v>
      </c>
      <c r="BQ426" s="14">
        <v>36200</v>
      </c>
      <c r="BR426">
        <f>IFERROR(VLOOKUP(AO426,'Model Failure data- Lines'!$A$37:$E$41,3,FALSE),'Model Failure data- Lines'!$C$37)</f>
        <v>0.45419999999999999</v>
      </c>
      <c r="BS426" s="14">
        <f t="shared" si="590"/>
        <v>329859.43271139468</v>
      </c>
      <c r="BT426" s="34">
        <f t="shared" si="572"/>
        <v>18167.246185842629</v>
      </c>
      <c r="BU426" s="34">
        <f t="shared" si="591"/>
        <v>18.156820760674645</v>
      </c>
      <c r="BV426" s="54">
        <f t="shared" si="592"/>
        <v>311692.18652555207</v>
      </c>
      <c r="BW426">
        <f>IFERROR(VLOOKUP(AO426,'Model Failure data- Lines'!$A$37:$E$41,4,FALSE),'Model Failure data- Lines'!$D$37)</f>
        <v>0.40249999999999997</v>
      </c>
      <c r="BX426" s="14">
        <f t="shared" si="593"/>
        <v>292312.68530677311</v>
      </c>
      <c r="BY426" s="34">
        <f t="shared" si="594"/>
        <v>16204.282893608284</v>
      </c>
      <c r="BZ426" s="71">
        <f t="shared" si="595"/>
        <v>18.039223779663505</v>
      </c>
      <c r="CA426" s="71">
        <f t="shared" si="596"/>
        <v>276108.40241316485</v>
      </c>
      <c r="CB426" s="56">
        <v>1</v>
      </c>
      <c r="CC426">
        <f>IFERROR(VLOOKUP(AO426,'Model Failure data- Lines'!$A$37:$E$41,5,FALSE),'Model Failure data- Lines'!$E$37)</f>
        <v>0.28349999999999997</v>
      </c>
      <c r="CD426" s="14">
        <f t="shared" si="597"/>
        <v>205889.80443346628</v>
      </c>
      <c r="CE426" s="34">
        <f t="shared" si="598"/>
        <v>12891.731348001082</v>
      </c>
      <c r="CF426" s="34">
        <f t="shared" si="599"/>
        <v>15.970686859324786</v>
      </c>
      <c r="CG426" s="54">
        <f t="shared" si="600"/>
        <v>192998.07308546521</v>
      </c>
      <c r="CH426" t="e">
        <f>IFERROR(VLOOKUP(AO426,'Model Failure data- Lines'!#REF!,3,FALSE),'Model Failure data- Lines'!#REF!)</f>
        <v>#REF!</v>
      </c>
      <c r="CI426" s="14" t="e">
        <f t="shared" si="601"/>
        <v>#REF!</v>
      </c>
      <c r="CJ426" s="34">
        <f t="shared" si="602"/>
        <v>17425.539048359762</v>
      </c>
      <c r="CK426" s="34" t="e">
        <f t="shared" si="603"/>
        <v>#REF!</v>
      </c>
      <c r="CL426" s="54" t="e">
        <f t="shared" si="604"/>
        <v>#REF!</v>
      </c>
      <c r="CM426" t="e">
        <f>IFERROR(VLOOKUP(AO426,'Model Failure data- Lines'!#REF!,4,FALSE),'Model Failure data- Lines'!#REF!)</f>
        <v>#REF!</v>
      </c>
      <c r="CN426" s="14" t="e">
        <f t="shared" si="605"/>
        <v>#REF!</v>
      </c>
      <c r="CO426" s="34">
        <f t="shared" si="606"/>
        <v>14908.160404846369</v>
      </c>
      <c r="CP426" s="34" t="e">
        <f t="shared" si="607"/>
        <v>#REF!</v>
      </c>
      <c r="CQ426" s="54" t="e">
        <f t="shared" si="608"/>
        <v>#REF!</v>
      </c>
      <c r="CR426" t="e">
        <f>IFERROR(VLOOKUP(AO426,'Model Failure data- Lines'!#REF!,5,FALSE),'Model Failure data- Lines'!#REF!)</f>
        <v>#REF!</v>
      </c>
      <c r="CS426" s="14" t="e">
        <f t="shared" si="609"/>
        <v>#REF!</v>
      </c>
      <c r="CT426" s="34">
        <f t="shared" si="610"/>
        <v>10911.883673243767</v>
      </c>
      <c r="CU426" s="34" t="e">
        <f t="shared" si="611"/>
        <v>#REF!</v>
      </c>
      <c r="CV426" s="54" t="e">
        <f t="shared" si="612"/>
        <v>#REF!</v>
      </c>
      <c r="CW426" t="s">
        <v>1553</v>
      </c>
      <c r="CY426">
        <v>1</v>
      </c>
      <c r="CZ426">
        <f t="shared" si="613"/>
        <v>276108.40241316479</v>
      </c>
      <c r="DA426" s="34">
        <f t="shared" si="614"/>
        <v>15546.7235</v>
      </c>
      <c r="DB426" s="34">
        <f t="shared" si="615"/>
        <v>373.50273844094744</v>
      </c>
      <c r="DC426" s="34">
        <f t="shared" si="616"/>
        <v>40185.334068332195</v>
      </c>
      <c r="DD426" s="9">
        <f t="shared" si="617"/>
        <v>236207.12499999997</v>
      </c>
      <c r="DE426" s="59">
        <f t="shared" si="618"/>
        <v>5.3185250868207086E-2</v>
      </c>
      <c r="DF426" s="59">
        <f t="shared" si="619"/>
        <v>1.2777507005861475E-3</v>
      </c>
      <c r="DG426" s="59">
        <f t="shared" si="620"/>
        <v>0.13747379463248038</v>
      </c>
      <c r="DH426" s="59">
        <f t="shared" si="621"/>
        <v>0.80806320379872643</v>
      </c>
      <c r="DI426" s="14">
        <f t="shared" si="622"/>
        <v>14684.894649164045</v>
      </c>
      <c r="DJ426" s="14">
        <f t="shared" si="623"/>
        <v>352.79770462114328</v>
      </c>
      <c r="DK426" s="14">
        <f t="shared" si="624"/>
        <v>37957.669809649677</v>
      </c>
      <c r="DL426" s="14">
        <f t="shared" si="625"/>
        <v>223113.04024972997</v>
      </c>
      <c r="DM426">
        <f t="shared" si="626"/>
        <v>192998.07308546521</v>
      </c>
      <c r="DN426" s="34">
        <f t="shared" si="627"/>
        <v>10950.3009</v>
      </c>
      <c r="DO426" s="34">
        <f t="shared" si="628"/>
        <v>263.07584185840642</v>
      </c>
      <c r="DP426" s="34">
        <f t="shared" si="629"/>
        <v>28304.45269160789</v>
      </c>
      <c r="DQ426" s="9">
        <f t="shared" si="630"/>
        <v>166371.97499999998</v>
      </c>
      <c r="DR426" s="59">
        <f t="shared" si="631"/>
        <v>5.3185250868207086E-2</v>
      </c>
      <c r="DS426" s="59">
        <f t="shared" si="632"/>
        <v>1.2777507005861475E-3</v>
      </c>
      <c r="DT426" s="59">
        <f t="shared" si="633"/>
        <v>0.13747379463248036</v>
      </c>
      <c r="DU426" s="59">
        <f t="shared" si="634"/>
        <v>0.80806320379872631</v>
      </c>
      <c r="DV426" s="14">
        <f t="shared" si="635"/>
        <v>10264.650934131032</v>
      </c>
      <c r="DW426" s="14">
        <f t="shared" si="636"/>
        <v>246.60342309672964</v>
      </c>
      <c r="DX426" s="14">
        <f t="shared" si="637"/>
        <v>26532.177463815678</v>
      </c>
      <c r="DY426" s="14">
        <f t="shared" si="638"/>
        <v>155954.64126442175</v>
      </c>
      <c r="DZ426" s="34" t="e">
        <f t="shared" si="639"/>
        <v>#REF!</v>
      </c>
      <c r="EA426" s="34" t="e">
        <f t="shared" si="640"/>
        <v>#REF!</v>
      </c>
      <c r="EB426" s="34" t="e">
        <f t="shared" si="641"/>
        <v>#REF!</v>
      </c>
      <c r="EC426" s="34" t="e">
        <f t="shared" si="642"/>
        <v>#REF!</v>
      </c>
      <c r="ED426" s="34" t="e">
        <f t="shared" si="643"/>
        <v>#REF!</v>
      </c>
      <c r="EE426" s="59" t="e">
        <f t="shared" si="644"/>
        <v>#REF!</v>
      </c>
      <c r="EF426" s="59" t="e">
        <f t="shared" si="645"/>
        <v>#REF!</v>
      </c>
      <c r="EG426" s="59" t="e">
        <f t="shared" si="646"/>
        <v>#REF!</v>
      </c>
      <c r="EH426" s="59" t="e">
        <f t="shared" si="647"/>
        <v>#REF!</v>
      </c>
      <c r="EI426" s="14" t="e">
        <f t="shared" si="648"/>
        <v>#REF!</v>
      </c>
      <c r="EJ426" s="14" t="e">
        <f t="shared" si="649"/>
        <v>#REF!</v>
      </c>
      <c r="EK426" s="14" t="e">
        <f t="shared" si="650"/>
        <v>#REF!</v>
      </c>
      <c r="EL426" s="14" t="e">
        <f t="shared" si="651"/>
        <v>#REF!</v>
      </c>
      <c r="EM426" t="e">
        <f t="shared" si="652"/>
        <v>#REF!</v>
      </c>
      <c r="EN426" s="34" t="e">
        <f t="shared" si="653"/>
        <v>#REF!</v>
      </c>
      <c r="EO426" s="34" t="e">
        <f t="shared" si="654"/>
        <v>#REF!</v>
      </c>
      <c r="EP426" s="34" t="e">
        <f t="shared" si="655"/>
        <v>#REF!</v>
      </c>
      <c r="EQ426" s="34" t="e">
        <f t="shared" si="656"/>
        <v>#REF!</v>
      </c>
      <c r="ER426" s="59" t="e">
        <f t="shared" si="657"/>
        <v>#REF!</v>
      </c>
      <c r="ES426" s="59" t="e">
        <f t="shared" si="658"/>
        <v>#REF!</v>
      </c>
      <c r="ET426" s="59" t="e">
        <f t="shared" si="659"/>
        <v>#REF!</v>
      </c>
      <c r="EU426" s="59" t="e">
        <f t="shared" si="660"/>
        <v>#REF!</v>
      </c>
      <c r="EV426" s="14" t="e">
        <f t="shared" si="661"/>
        <v>#REF!</v>
      </c>
      <c r="EW426" s="14" t="e">
        <f t="shared" si="662"/>
        <v>#REF!</v>
      </c>
      <c r="EX426" s="14" t="e">
        <f t="shared" si="663"/>
        <v>#REF!</v>
      </c>
      <c r="EY426" s="14" t="e">
        <f t="shared" si="664"/>
        <v>#REF!</v>
      </c>
    </row>
    <row r="427" spans="1:155" x14ac:dyDescent="0.2">
      <c r="A427" s="17">
        <v>30313101</v>
      </c>
      <c r="B427" t="s">
        <v>62</v>
      </c>
      <c r="C427" t="s">
        <v>4095</v>
      </c>
      <c r="D427" t="s">
        <v>4096</v>
      </c>
      <c r="E427" t="s">
        <v>919</v>
      </c>
      <c r="F427" t="s">
        <v>41</v>
      </c>
      <c r="G427" t="s">
        <v>42</v>
      </c>
      <c r="H427" t="s">
        <v>4563</v>
      </c>
      <c r="I427" t="s">
        <v>68</v>
      </c>
      <c r="J427" s="19" t="s">
        <v>69</v>
      </c>
      <c r="K427" t="s">
        <v>70</v>
      </c>
      <c r="L427">
        <v>1953</v>
      </c>
      <c r="M427">
        <f t="shared" si="574"/>
        <v>1953</v>
      </c>
      <c r="N427">
        <v>66</v>
      </c>
      <c r="O427" s="19">
        <f t="shared" si="575"/>
        <v>66</v>
      </c>
      <c r="P427" t="s">
        <v>54</v>
      </c>
      <c r="Q427" s="19" t="str">
        <f t="shared" si="576"/>
        <v>60-70</v>
      </c>
      <c r="R427" s="23">
        <v>268</v>
      </c>
      <c r="S427" s="15">
        <f t="shared" si="577"/>
        <v>0.26800000000000002</v>
      </c>
      <c r="T427">
        <v>30363508</v>
      </c>
      <c r="U427" t="s">
        <v>45</v>
      </c>
      <c r="V427" t="s">
        <v>46</v>
      </c>
      <c r="W427" s="20" t="s">
        <v>87</v>
      </c>
      <c r="X427" t="s">
        <v>88</v>
      </c>
      <c r="Y427" t="s">
        <v>59</v>
      </c>
      <c r="Z427" t="s">
        <v>4098</v>
      </c>
      <c r="AA427" t="s">
        <v>4099</v>
      </c>
      <c r="AB427" t="s">
        <v>1553</v>
      </c>
      <c r="AC427">
        <v>1953</v>
      </c>
      <c r="AD427">
        <v>132</v>
      </c>
      <c r="AE427" t="str">
        <f t="shared" si="578"/>
        <v>&gt;80</v>
      </c>
      <c r="AF427">
        <v>-38.17393783</v>
      </c>
      <c r="AG427">
        <v>146.34869741</v>
      </c>
      <c r="AH427" t="s">
        <v>92</v>
      </c>
      <c r="AI427" t="s">
        <v>76</v>
      </c>
      <c r="AJ427" s="33" t="s">
        <v>314</v>
      </c>
      <c r="AL427" t="s">
        <v>78</v>
      </c>
      <c r="AM427" t="s">
        <v>79</v>
      </c>
      <c r="AN427">
        <v>220</v>
      </c>
      <c r="AO427" s="69">
        <v>4</v>
      </c>
      <c r="AP427">
        <v>2</v>
      </c>
      <c r="AQ427">
        <v>0</v>
      </c>
      <c r="AR427">
        <v>2</v>
      </c>
      <c r="AS427" s="82" t="str">
        <f t="shared" si="579"/>
        <v>Gw-0-2</v>
      </c>
      <c r="AT427" s="14">
        <f t="shared" si="580"/>
        <v>36200</v>
      </c>
      <c r="AU427" s="81">
        <f>VLOOKUP(C427,Bushfire_Vlookup!$F$2:$H$12575,3,FALSE)</f>
        <v>869.68801699999995</v>
      </c>
      <c r="AV427" s="14">
        <f>VLOOKUP(AS427,Safety_collateral_Vlookup!$J$3:$L$20,2,FALSE)</f>
        <v>93570.139925214826</v>
      </c>
      <c r="AW427" s="14">
        <f>VLOOKUP(AS427,Safety_collateral_Vlookup!$J$3:$L$20,3,FALSE)</f>
        <v>550000</v>
      </c>
      <c r="AX427" s="48">
        <f t="shared" si="581"/>
        <v>726242.6964143432</v>
      </c>
      <c r="AY427" s="49">
        <f t="shared" si="666"/>
        <v>20368</v>
      </c>
      <c r="AZ427" s="14">
        <v>76000</v>
      </c>
      <c r="BA427" s="16">
        <f t="shared" si="582"/>
        <v>35.656063256792187</v>
      </c>
      <c r="BB427" t="e">
        <f>IF(BA427&lt;=#REF!,#REF!,IF(BA427&lt;=#REF!,#REF!,IF(BA427&lt;=#REF!,#REF!,IF(BA427&lt;=#REF!,#REF!,#REF!))))</f>
        <v>#REF!</v>
      </c>
      <c r="BC427" s="51">
        <v>5</v>
      </c>
      <c r="BD427" s="21">
        <v>70</v>
      </c>
      <c r="BE427" s="21">
        <v>6.4399999999999999E-2</v>
      </c>
      <c r="BF427" s="26">
        <f t="shared" si="583"/>
        <v>1328.5270954357838</v>
      </c>
      <c r="BG427" s="21">
        <v>7</v>
      </c>
      <c r="BH427" s="21">
        <f t="shared" si="584"/>
        <v>54.6</v>
      </c>
      <c r="BI427" s="28">
        <f t="shared" si="585"/>
        <v>2.2519960070400004E-2</v>
      </c>
      <c r="BJ427" s="27">
        <f t="shared" si="586"/>
        <v>2.2519960070400004E-2</v>
      </c>
      <c r="BK427" s="28">
        <f t="shared" si="587"/>
        <v>0.34525945935897434</v>
      </c>
      <c r="BL427" s="35">
        <f t="shared" si="588"/>
        <v>12.310593122909459</v>
      </c>
      <c r="BM427" s="21" t="str">
        <f t="shared" si="589"/>
        <v>Cr5</v>
      </c>
      <c r="BN427" s="51">
        <v>5</v>
      </c>
      <c r="BO427" s="21">
        <v>1</v>
      </c>
      <c r="BP427" s="50" t="s">
        <v>5497</v>
      </c>
      <c r="BQ427" s="14">
        <v>36200</v>
      </c>
      <c r="BR427">
        <f>IFERROR(VLOOKUP(AO427,'Model Failure data- Lines'!$A$37:$E$41,3,FALSE),'Model Failure data- Lines'!$C$37)</f>
        <v>0.45419999999999999</v>
      </c>
      <c r="BS427" s="14">
        <f t="shared" si="590"/>
        <v>329859.43271139468</v>
      </c>
      <c r="BT427" s="34">
        <f t="shared" si="572"/>
        <v>18167.246185842629</v>
      </c>
      <c r="BU427" s="34">
        <f t="shared" si="591"/>
        <v>18.156820760674645</v>
      </c>
      <c r="BV427" s="54">
        <f t="shared" si="592"/>
        <v>311692.18652555207</v>
      </c>
      <c r="BW427">
        <f>IFERROR(VLOOKUP(AO427,'Model Failure data- Lines'!$A$37:$E$41,4,FALSE),'Model Failure data- Lines'!$D$37)</f>
        <v>0.40249999999999997</v>
      </c>
      <c r="BX427" s="14">
        <f t="shared" si="593"/>
        <v>292312.68530677311</v>
      </c>
      <c r="BY427" s="34">
        <f t="shared" si="594"/>
        <v>16204.282893608284</v>
      </c>
      <c r="BZ427" s="71">
        <f t="shared" si="595"/>
        <v>18.039223779663505</v>
      </c>
      <c r="CA427" s="71">
        <f t="shared" si="596"/>
        <v>276108.40241316485</v>
      </c>
      <c r="CB427" s="56">
        <v>1</v>
      </c>
      <c r="CC427">
        <f>IFERROR(VLOOKUP(AO427,'Model Failure data- Lines'!$A$37:$E$41,5,FALSE),'Model Failure data- Lines'!$E$37)</f>
        <v>0.28349999999999997</v>
      </c>
      <c r="CD427" s="14">
        <f t="shared" si="597"/>
        <v>205889.80443346628</v>
      </c>
      <c r="CE427" s="34">
        <f t="shared" si="598"/>
        <v>12891.731348001082</v>
      </c>
      <c r="CF427" s="34">
        <f t="shared" si="599"/>
        <v>15.970686859324786</v>
      </c>
      <c r="CG427" s="54">
        <f t="shared" si="600"/>
        <v>192998.07308546521</v>
      </c>
      <c r="CH427" t="e">
        <f>IFERROR(VLOOKUP(AO427,'Model Failure data- Lines'!#REF!,3,FALSE),'Model Failure data- Lines'!#REF!)</f>
        <v>#REF!</v>
      </c>
      <c r="CI427" s="14" t="e">
        <f t="shared" si="601"/>
        <v>#REF!</v>
      </c>
      <c r="CJ427" s="34">
        <f t="shared" si="602"/>
        <v>17425.539048359762</v>
      </c>
      <c r="CK427" s="34" t="e">
        <f t="shared" si="603"/>
        <v>#REF!</v>
      </c>
      <c r="CL427" s="54" t="e">
        <f t="shared" si="604"/>
        <v>#REF!</v>
      </c>
      <c r="CM427" t="e">
        <f>IFERROR(VLOOKUP(AO427,'Model Failure data- Lines'!#REF!,4,FALSE),'Model Failure data- Lines'!#REF!)</f>
        <v>#REF!</v>
      </c>
      <c r="CN427" s="14" t="e">
        <f t="shared" si="605"/>
        <v>#REF!</v>
      </c>
      <c r="CO427" s="34">
        <f t="shared" si="606"/>
        <v>14908.160404846369</v>
      </c>
      <c r="CP427" s="34" t="e">
        <f t="shared" si="607"/>
        <v>#REF!</v>
      </c>
      <c r="CQ427" s="54" t="e">
        <f t="shared" si="608"/>
        <v>#REF!</v>
      </c>
      <c r="CR427" t="e">
        <f>IFERROR(VLOOKUP(AO427,'Model Failure data- Lines'!#REF!,5,FALSE),'Model Failure data- Lines'!#REF!)</f>
        <v>#REF!</v>
      </c>
      <c r="CS427" s="14" t="e">
        <f t="shared" si="609"/>
        <v>#REF!</v>
      </c>
      <c r="CT427" s="34">
        <f t="shared" si="610"/>
        <v>10911.883673243767</v>
      </c>
      <c r="CU427" s="34" t="e">
        <f t="shared" si="611"/>
        <v>#REF!</v>
      </c>
      <c r="CV427" s="54" t="e">
        <f t="shared" si="612"/>
        <v>#REF!</v>
      </c>
      <c r="CW427" t="s">
        <v>1553</v>
      </c>
      <c r="CY427">
        <v>1</v>
      </c>
      <c r="CZ427">
        <f t="shared" si="613"/>
        <v>276108.40241316479</v>
      </c>
      <c r="DA427" s="34">
        <f t="shared" si="614"/>
        <v>15546.7235</v>
      </c>
      <c r="DB427" s="34">
        <f t="shared" si="615"/>
        <v>373.50273844094744</v>
      </c>
      <c r="DC427" s="34">
        <f t="shared" si="616"/>
        <v>40185.334068332195</v>
      </c>
      <c r="DD427" s="9">
        <f t="shared" si="617"/>
        <v>236207.12499999997</v>
      </c>
      <c r="DE427" s="59">
        <f t="shared" si="618"/>
        <v>5.3185250868207086E-2</v>
      </c>
      <c r="DF427" s="59">
        <f t="shared" si="619"/>
        <v>1.2777507005861475E-3</v>
      </c>
      <c r="DG427" s="59">
        <f t="shared" si="620"/>
        <v>0.13747379463248038</v>
      </c>
      <c r="DH427" s="59">
        <f t="shared" si="621"/>
        <v>0.80806320379872643</v>
      </c>
      <c r="DI427" s="14">
        <f t="shared" si="622"/>
        <v>14684.894649164045</v>
      </c>
      <c r="DJ427" s="14">
        <f t="shared" si="623"/>
        <v>352.79770462114328</v>
      </c>
      <c r="DK427" s="14">
        <f t="shared" si="624"/>
        <v>37957.669809649677</v>
      </c>
      <c r="DL427" s="14">
        <f t="shared" si="625"/>
        <v>223113.04024972997</v>
      </c>
      <c r="DM427">
        <f t="shared" si="626"/>
        <v>192998.07308546521</v>
      </c>
      <c r="DN427" s="34">
        <f t="shared" si="627"/>
        <v>10950.3009</v>
      </c>
      <c r="DO427" s="34">
        <f t="shared" si="628"/>
        <v>263.07584185840642</v>
      </c>
      <c r="DP427" s="34">
        <f t="shared" si="629"/>
        <v>28304.45269160789</v>
      </c>
      <c r="DQ427" s="9">
        <f t="shared" si="630"/>
        <v>166371.97499999998</v>
      </c>
      <c r="DR427" s="59">
        <f t="shared" si="631"/>
        <v>5.3185250868207086E-2</v>
      </c>
      <c r="DS427" s="59">
        <f t="shared" si="632"/>
        <v>1.2777507005861475E-3</v>
      </c>
      <c r="DT427" s="59">
        <f t="shared" si="633"/>
        <v>0.13747379463248036</v>
      </c>
      <c r="DU427" s="59">
        <f t="shared" si="634"/>
        <v>0.80806320379872631</v>
      </c>
      <c r="DV427" s="14">
        <f t="shared" si="635"/>
        <v>10264.650934131032</v>
      </c>
      <c r="DW427" s="14">
        <f t="shared" si="636"/>
        <v>246.60342309672964</v>
      </c>
      <c r="DX427" s="14">
        <f t="shared" si="637"/>
        <v>26532.177463815678</v>
      </c>
      <c r="DY427" s="14">
        <f t="shared" si="638"/>
        <v>155954.64126442175</v>
      </c>
      <c r="DZ427" s="34" t="e">
        <f t="shared" si="639"/>
        <v>#REF!</v>
      </c>
      <c r="EA427" s="34" t="e">
        <f t="shared" si="640"/>
        <v>#REF!</v>
      </c>
      <c r="EB427" s="34" t="e">
        <f t="shared" si="641"/>
        <v>#REF!</v>
      </c>
      <c r="EC427" s="34" t="e">
        <f t="shared" si="642"/>
        <v>#REF!</v>
      </c>
      <c r="ED427" s="34" t="e">
        <f t="shared" si="643"/>
        <v>#REF!</v>
      </c>
      <c r="EE427" s="59" t="e">
        <f t="shared" si="644"/>
        <v>#REF!</v>
      </c>
      <c r="EF427" s="59" t="e">
        <f t="shared" si="645"/>
        <v>#REF!</v>
      </c>
      <c r="EG427" s="59" t="e">
        <f t="shared" si="646"/>
        <v>#REF!</v>
      </c>
      <c r="EH427" s="59" t="e">
        <f t="shared" si="647"/>
        <v>#REF!</v>
      </c>
      <c r="EI427" s="14" t="e">
        <f t="shared" si="648"/>
        <v>#REF!</v>
      </c>
      <c r="EJ427" s="14" t="e">
        <f t="shared" si="649"/>
        <v>#REF!</v>
      </c>
      <c r="EK427" s="14" t="e">
        <f t="shared" si="650"/>
        <v>#REF!</v>
      </c>
      <c r="EL427" s="14" t="e">
        <f t="shared" si="651"/>
        <v>#REF!</v>
      </c>
      <c r="EM427" t="e">
        <f t="shared" si="652"/>
        <v>#REF!</v>
      </c>
      <c r="EN427" s="34" t="e">
        <f t="shared" si="653"/>
        <v>#REF!</v>
      </c>
      <c r="EO427" s="34" t="e">
        <f t="shared" si="654"/>
        <v>#REF!</v>
      </c>
      <c r="EP427" s="34" t="e">
        <f t="shared" si="655"/>
        <v>#REF!</v>
      </c>
      <c r="EQ427" s="34" t="e">
        <f t="shared" si="656"/>
        <v>#REF!</v>
      </c>
      <c r="ER427" s="59" t="e">
        <f t="shared" si="657"/>
        <v>#REF!</v>
      </c>
      <c r="ES427" s="59" t="e">
        <f t="shared" si="658"/>
        <v>#REF!</v>
      </c>
      <c r="ET427" s="59" t="e">
        <f t="shared" si="659"/>
        <v>#REF!</v>
      </c>
      <c r="EU427" s="59" t="e">
        <f t="shared" si="660"/>
        <v>#REF!</v>
      </c>
      <c r="EV427" s="14" t="e">
        <f t="shared" si="661"/>
        <v>#REF!</v>
      </c>
      <c r="EW427" s="14" t="e">
        <f t="shared" si="662"/>
        <v>#REF!</v>
      </c>
      <c r="EX427" s="14" t="e">
        <f t="shared" si="663"/>
        <v>#REF!</v>
      </c>
      <c r="EY427" s="14" t="e">
        <f t="shared" si="664"/>
        <v>#REF!</v>
      </c>
    </row>
    <row r="428" spans="1:155" x14ac:dyDescent="0.2">
      <c r="A428" s="17">
        <v>30104239</v>
      </c>
      <c r="B428" t="s">
        <v>62</v>
      </c>
      <c r="C428" t="s">
        <v>2337</v>
      </c>
      <c r="D428" t="s">
        <v>2338</v>
      </c>
      <c r="E428" t="s">
        <v>2339</v>
      </c>
      <c r="F428" t="s">
        <v>41</v>
      </c>
      <c r="G428" t="s">
        <v>42</v>
      </c>
      <c r="H428" t="s">
        <v>2340</v>
      </c>
      <c r="I428" t="s">
        <v>68</v>
      </c>
      <c r="J428" s="19" t="s">
        <v>69</v>
      </c>
      <c r="K428" t="s">
        <v>70</v>
      </c>
      <c r="L428">
        <v>1967</v>
      </c>
      <c r="M428">
        <f t="shared" si="574"/>
        <v>1967</v>
      </c>
      <c r="N428">
        <v>52</v>
      </c>
      <c r="O428" s="19">
        <f t="shared" si="575"/>
        <v>52</v>
      </c>
      <c r="P428" t="s">
        <v>80</v>
      </c>
      <c r="Q428" s="19" t="str">
        <f t="shared" si="576"/>
        <v>50-60</v>
      </c>
      <c r="R428" s="23">
        <v>196.7</v>
      </c>
      <c r="S428" s="15">
        <f t="shared" si="577"/>
        <v>0.19669999999999999</v>
      </c>
      <c r="T428">
        <v>30395554</v>
      </c>
      <c r="U428" t="s">
        <v>45</v>
      </c>
      <c r="V428" t="s">
        <v>46</v>
      </c>
      <c r="W428" s="20" t="s">
        <v>87</v>
      </c>
      <c r="X428" t="s">
        <v>88</v>
      </c>
      <c r="Z428" t="s">
        <v>2341</v>
      </c>
      <c r="AA428" t="s">
        <v>2342</v>
      </c>
      <c r="AB428" t="s">
        <v>210</v>
      </c>
      <c r="AC428">
        <v>1967</v>
      </c>
      <c r="AD428">
        <v>104</v>
      </c>
      <c r="AE428" t="str">
        <f t="shared" si="578"/>
        <v>&gt;80</v>
      </c>
      <c r="AF428">
        <v>-38.177420740000002</v>
      </c>
      <c r="AG428">
        <v>146.34588332999999</v>
      </c>
      <c r="AH428" t="s">
        <v>92</v>
      </c>
      <c r="AI428" t="s">
        <v>76</v>
      </c>
      <c r="AJ428" s="33" t="s">
        <v>314</v>
      </c>
      <c r="AL428" t="s">
        <v>78</v>
      </c>
      <c r="AM428" t="s">
        <v>79</v>
      </c>
      <c r="AN428">
        <v>220</v>
      </c>
      <c r="AO428" s="70">
        <v>4</v>
      </c>
      <c r="AP428">
        <v>2</v>
      </c>
      <c r="AQ428">
        <v>0</v>
      </c>
      <c r="AR428">
        <v>2</v>
      </c>
      <c r="AS428" s="82" t="str">
        <f t="shared" si="579"/>
        <v>Gw-0-2</v>
      </c>
      <c r="AT428" s="14">
        <f t="shared" si="580"/>
        <v>36200</v>
      </c>
      <c r="AU428" s="81">
        <f>VLOOKUP(C428,Bushfire_Vlookup!$F$2:$H$12575,3,FALSE)</f>
        <v>1132.12526</v>
      </c>
      <c r="AV428" s="14">
        <f>VLOOKUP(AS428,Safety_collateral_Vlookup!$J$3:$L$20,2,FALSE)</f>
        <v>93570.139925214826</v>
      </c>
      <c r="AW428" s="14">
        <f>VLOOKUP(AS428,Safety_collateral_Vlookup!$J$3:$L$20,3,FALSE)</f>
        <v>550000</v>
      </c>
      <c r="AX428" s="48">
        <f t="shared" si="581"/>
        <v>726522.71695262415</v>
      </c>
      <c r="AY428" s="49">
        <f t="shared" si="666"/>
        <v>14949.199999999999</v>
      </c>
      <c r="AZ428" s="14">
        <v>76000</v>
      </c>
      <c r="BA428" s="16">
        <f t="shared" si="582"/>
        <v>48.59943789317316</v>
      </c>
      <c r="BB428" t="e">
        <f>IF(BA428&lt;=#REF!,#REF!,IF(BA428&lt;=#REF!,#REF!,IF(BA428&lt;=#REF!,#REF!,IF(BA428&lt;=#REF!,#REF!,#REF!))))</f>
        <v>#REF!</v>
      </c>
      <c r="BC428" s="51">
        <v>5</v>
      </c>
      <c r="BD428" s="21">
        <v>70</v>
      </c>
      <c r="BE428" s="21">
        <v>6.4399999999999999E-2</v>
      </c>
      <c r="BF428" s="26">
        <f t="shared" si="583"/>
        <v>975.07940176200987</v>
      </c>
      <c r="BG428" s="21">
        <v>7</v>
      </c>
      <c r="BH428" s="21">
        <f t="shared" si="584"/>
        <v>54.6</v>
      </c>
      <c r="BI428" s="28">
        <f t="shared" si="585"/>
        <v>2.2519960070400004E-2</v>
      </c>
      <c r="BJ428" s="27">
        <f t="shared" si="586"/>
        <v>2.2519960070400004E-2</v>
      </c>
      <c r="BK428" s="28">
        <f t="shared" si="587"/>
        <v>0.3452594593589744</v>
      </c>
      <c r="BL428" s="35">
        <f t="shared" si="588"/>
        <v>16.779415652147019</v>
      </c>
      <c r="BM428" s="21" t="str">
        <f t="shared" si="589"/>
        <v>Cr5</v>
      </c>
      <c r="BN428" s="51">
        <v>5</v>
      </c>
      <c r="BO428" s="21">
        <v>1</v>
      </c>
      <c r="BP428" s="50" t="s">
        <v>5497</v>
      </c>
      <c r="BQ428" s="14">
        <v>36200</v>
      </c>
      <c r="BR428">
        <f>IFERROR(VLOOKUP(AO428,'Model Failure data- Lines'!$A$37:$E$41,3,FALSE),'Model Failure data- Lines'!$C$37)</f>
        <v>0.45419999999999999</v>
      </c>
      <c r="BS428" s="14">
        <f t="shared" si="590"/>
        <v>329986.61803988187</v>
      </c>
      <c r="BT428" s="34">
        <f t="shared" si="572"/>
        <v>13333.945241624047</v>
      </c>
      <c r="BU428" s="34">
        <f t="shared" si="591"/>
        <v>24.747860596410412</v>
      </c>
      <c r="BV428" s="54">
        <f t="shared" si="592"/>
        <v>316652.67279825784</v>
      </c>
      <c r="BW428">
        <f>IFERROR(VLOOKUP(AO428,'Model Failure data- Lines'!$A$37:$E$41,4,FALSE),'Model Failure data- Lines'!$D$37)</f>
        <v>0.40249999999999997</v>
      </c>
      <c r="BX428" s="14">
        <f t="shared" si="593"/>
        <v>292425.39357343118</v>
      </c>
      <c r="BY428" s="34">
        <f t="shared" si="594"/>
        <v>11893.218079002796</v>
      </c>
      <c r="BZ428" s="71">
        <f t="shared" si="595"/>
        <v>24.587575173594228</v>
      </c>
      <c r="CA428" s="71">
        <f t="shared" si="596"/>
        <v>280532.17549442837</v>
      </c>
      <c r="CB428" s="56">
        <v>1</v>
      </c>
      <c r="CC428">
        <f>IFERROR(VLOOKUP(AO428,'Model Failure data- Lines'!$A$37:$E$41,5,FALSE),'Model Failure data- Lines'!$E$37)</f>
        <v>0.28349999999999997</v>
      </c>
      <c r="CD428" s="14">
        <f t="shared" si="597"/>
        <v>205969.19025606892</v>
      </c>
      <c r="CE428" s="34">
        <f t="shared" si="598"/>
        <v>9461.9535677306449</v>
      </c>
      <c r="CF428" s="34">
        <f t="shared" si="599"/>
        <v>21.768146375026927</v>
      </c>
      <c r="CG428" s="54">
        <f t="shared" si="600"/>
        <v>196507.23668833828</v>
      </c>
      <c r="CH428" t="e">
        <f>IFERROR(VLOOKUP(AO428,'Model Failure data- Lines'!#REF!,3,FALSE),'Model Failure data- Lines'!#REF!)</f>
        <v>#REF!</v>
      </c>
      <c r="CI428" s="14" t="e">
        <f t="shared" si="601"/>
        <v>#REF!</v>
      </c>
      <c r="CJ428" s="34">
        <f t="shared" si="602"/>
        <v>12789.565413478973</v>
      </c>
      <c r="CK428" s="34" t="e">
        <f t="shared" si="603"/>
        <v>#REF!</v>
      </c>
      <c r="CL428" s="54" t="e">
        <f t="shared" si="604"/>
        <v>#REF!</v>
      </c>
      <c r="CM428" t="e">
        <f>IFERROR(VLOOKUP(AO428,'Model Failure data- Lines'!#REF!,4,FALSE),'Model Failure data- Lines'!#REF!)</f>
        <v>#REF!</v>
      </c>
      <c r="CN428" s="14" t="e">
        <f t="shared" si="605"/>
        <v>#REF!</v>
      </c>
      <c r="CO428" s="34">
        <f t="shared" si="606"/>
        <v>10941.922207586867</v>
      </c>
      <c r="CP428" s="34" t="e">
        <f t="shared" si="607"/>
        <v>#REF!</v>
      </c>
      <c r="CQ428" s="54" t="e">
        <f t="shared" si="608"/>
        <v>#REF!</v>
      </c>
      <c r="CR428" t="e">
        <f>IFERROR(VLOOKUP(AO428,'Model Failure data- Lines'!#REF!,5,FALSE),'Model Failure data- Lines'!#REF!)</f>
        <v>#REF!</v>
      </c>
      <c r="CS428" s="14" t="e">
        <f t="shared" si="609"/>
        <v>#REF!</v>
      </c>
      <c r="CT428" s="34">
        <f t="shared" si="610"/>
        <v>8008.83402435466</v>
      </c>
      <c r="CU428" s="34" t="e">
        <f t="shared" si="611"/>
        <v>#REF!</v>
      </c>
      <c r="CV428" s="54" t="e">
        <f t="shared" si="612"/>
        <v>#REF!</v>
      </c>
      <c r="CW428" t="s">
        <v>210</v>
      </c>
      <c r="CY428">
        <v>1</v>
      </c>
      <c r="CZ428">
        <f t="shared" si="613"/>
        <v>280532.17549442837</v>
      </c>
      <c r="DA428" s="34">
        <f t="shared" si="614"/>
        <v>15546.7235</v>
      </c>
      <c r="DB428" s="34">
        <f t="shared" si="615"/>
        <v>486.21100509904994</v>
      </c>
      <c r="DC428" s="34">
        <f t="shared" si="616"/>
        <v>40185.334068332195</v>
      </c>
      <c r="DD428" s="9">
        <f t="shared" si="617"/>
        <v>236207.12499999997</v>
      </c>
      <c r="DE428" s="59">
        <f t="shared" si="618"/>
        <v>5.3164751904817217E-2</v>
      </c>
      <c r="DF428" s="59">
        <f t="shared" si="619"/>
        <v>1.6626839384827812E-3</v>
      </c>
      <c r="DG428" s="59">
        <f t="shared" si="620"/>
        <v>0.13742080869677012</v>
      </c>
      <c r="DH428" s="59">
        <f t="shared" si="621"/>
        <v>0.80775175545993005</v>
      </c>
      <c r="DI428" s="14">
        <f t="shared" si="622"/>
        <v>14914.423511479928</v>
      </c>
      <c r="DJ428" s="14">
        <f t="shared" si="623"/>
        <v>466.43634242221896</v>
      </c>
      <c r="DK428" s="14">
        <f t="shared" si="624"/>
        <v>38550.958421908588</v>
      </c>
      <c r="DL428" s="14">
        <f t="shared" si="625"/>
        <v>226600.35721861772</v>
      </c>
      <c r="DM428">
        <f t="shared" si="626"/>
        <v>196507.23668833828</v>
      </c>
      <c r="DN428" s="34">
        <f t="shared" si="627"/>
        <v>10950.3009</v>
      </c>
      <c r="DO428" s="34">
        <f t="shared" si="628"/>
        <v>342.46166446106997</v>
      </c>
      <c r="DP428" s="34">
        <f t="shared" si="629"/>
        <v>28304.45269160789</v>
      </c>
      <c r="DQ428" s="9">
        <f t="shared" si="630"/>
        <v>166371.97499999998</v>
      </c>
      <c r="DR428" s="59">
        <f t="shared" si="631"/>
        <v>5.3164751904817217E-2</v>
      </c>
      <c r="DS428" s="59">
        <f t="shared" si="632"/>
        <v>1.6626839384827814E-3</v>
      </c>
      <c r="DT428" s="59">
        <f t="shared" si="633"/>
        <v>0.13742080869677009</v>
      </c>
      <c r="DU428" s="59">
        <f t="shared" si="634"/>
        <v>0.80775175545992994</v>
      </c>
      <c r="DV428" s="14">
        <f t="shared" si="635"/>
        <v>10447.258486036701</v>
      </c>
      <c r="DW428" s="14">
        <f t="shared" si="636"/>
        <v>326.72942623733439</v>
      </c>
      <c r="DX428" s="14">
        <f t="shared" si="637"/>
        <v>27004.183380479055</v>
      </c>
      <c r="DY428" s="14">
        <f t="shared" si="638"/>
        <v>158729.0653955852</v>
      </c>
      <c r="DZ428" s="34" t="e">
        <f t="shared" si="639"/>
        <v>#REF!</v>
      </c>
      <c r="EA428" s="34" t="e">
        <f t="shared" si="640"/>
        <v>#REF!</v>
      </c>
      <c r="EB428" s="34" t="e">
        <f t="shared" si="641"/>
        <v>#REF!</v>
      </c>
      <c r="EC428" s="34" t="e">
        <f t="shared" si="642"/>
        <v>#REF!</v>
      </c>
      <c r="ED428" s="34" t="e">
        <f t="shared" si="643"/>
        <v>#REF!</v>
      </c>
      <c r="EE428" s="59" t="e">
        <f t="shared" si="644"/>
        <v>#REF!</v>
      </c>
      <c r="EF428" s="59" t="e">
        <f t="shared" si="645"/>
        <v>#REF!</v>
      </c>
      <c r="EG428" s="59" t="e">
        <f t="shared" si="646"/>
        <v>#REF!</v>
      </c>
      <c r="EH428" s="59" t="e">
        <f t="shared" si="647"/>
        <v>#REF!</v>
      </c>
      <c r="EI428" s="14" t="e">
        <f t="shared" si="648"/>
        <v>#REF!</v>
      </c>
      <c r="EJ428" s="14" t="e">
        <f t="shared" si="649"/>
        <v>#REF!</v>
      </c>
      <c r="EK428" s="14" t="e">
        <f t="shared" si="650"/>
        <v>#REF!</v>
      </c>
      <c r="EL428" s="14" t="e">
        <f t="shared" si="651"/>
        <v>#REF!</v>
      </c>
      <c r="EM428" t="e">
        <f t="shared" si="652"/>
        <v>#REF!</v>
      </c>
      <c r="EN428" s="34" t="e">
        <f t="shared" si="653"/>
        <v>#REF!</v>
      </c>
      <c r="EO428" s="34" t="e">
        <f t="shared" si="654"/>
        <v>#REF!</v>
      </c>
      <c r="EP428" s="34" t="e">
        <f t="shared" si="655"/>
        <v>#REF!</v>
      </c>
      <c r="EQ428" s="34" t="e">
        <f t="shared" si="656"/>
        <v>#REF!</v>
      </c>
      <c r="ER428" s="59" t="e">
        <f t="shared" si="657"/>
        <v>#REF!</v>
      </c>
      <c r="ES428" s="59" t="e">
        <f t="shared" si="658"/>
        <v>#REF!</v>
      </c>
      <c r="ET428" s="59" t="e">
        <f t="shared" si="659"/>
        <v>#REF!</v>
      </c>
      <c r="EU428" s="59" t="e">
        <f t="shared" si="660"/>
        <v>#REF!</v>
      </c>
      <c r="EV428" s="14" t="e">
        <f t="shared" si="661"/>
        <v>#REF!</v>
      </c>
      <c r="EW428" s="14" t="e">
        <f t="shared" si="662"/>
        <v>#REF!</v>
      </c>
      <c r="EX428" s="14" t="e">
        <f t="shared" si="663"/>
        <v>#REF!</v>
      </c>
      <c r="EY428" s="14" t="e">
        <f t="shared" si="664"/>
        <v>#REF!</v>
      </c>
    </row>
    <row r="429" spans="1:155" x14ac:dyDescent="0.2">
      <c r="A429" s="17">
        <v>30345540</v>
      </c>
      <c r="B429" t="s">
        <v>62</v>
      </c>
      <c r="C429" t="s">
        <v>2337</v>
      </c>
      <c r="D429" t="s">
        <v>2338</v>
      </c>
      <c r="E429" t="s">
        <v>2339</v>
      </c>
      <c r="F429" t="s">
        <v>41</v>
      </c>
      <c r="G429" t="s">
        <v>42</v>
      </c>
      <c r="H429" t="s">
        <v>4825</v>
      </c>
      <c r="I429" t="s">
        <v>68</v>
      </c>
      <c r="J429" s="19" t="s">
        <v>69</v>
      </c>
      <c r="K429" t="s">
        <v>70</v>
      </c>
      <c r="L429">
        <v>1967</v>
      </c>
      <c r="M429">
        <f t="shared" si="574"/>
        <v>1967</v>
      </c>
      <c r="N429">
        <v>52</v>
      </c>
      <c r="O429" s="19">
        <f t="shared" si="575"/>
        <v>52</v>
      </c>
      <c r="P429" t="s">
        <v>80</v>
      </c>
      <c r="Q429" s="19" t="str">
        <f t="shared" si="576"/>
        <v>50-60</v>
      </c>
      <c r="R429" s="23">
        <v>196.7</v>
      </c>
      <c r="S429" s="15">
        <f t="shared" si="577"/>
        <v>0.19669999999999999</v>
      </c>
      <c r="T429">
        <v>30395554</v>
      </c>
      <c r="U429" t="s">
        <v>45</v>
      </c>
      <c r="V429" t="s">
        <v>46</v>
      </c>
      <c r="W429" s="20" t="s">
        <v>87</v>
      </c>
      <c r="X429" t="s">
        <v>88</v>
      </c>
      <c r="Z429" t="s">
        <v>2341</v>
      </c>
      <c r="AA429" t="s">
        <v>2342</v>
      </c>
      <c r="AB429" t="s">
        <v>210</v>
      </c>
      <c r="AC429">
        <v>1967</v>
      </c>
      <c r="AD429">
        <v>104</v>
      </c>
      <c r="AE429" t="str">
        <f t="shared" si="578"/>
        <v>&gt;80</v>
      </c>
      <c r="AF429">
        <v>-38.177420740000002</v>
      </c>
      <c r="AG429">
        <v>146.34588332999999</v>
      </c>
      <c r="AH429" t="s">
        <v>92</v>
      </c>
      <c r="AI429" t="s">
        <v>76</v>
      </c>
      <c r="AJ429" s="33" t="s">
        <v>314</v>
      </c>
      <c r="AL429" t="s">
        <v>48</v>
      </c>
      <c r="AM429" t="s">
        <v>86</v>
      </c>
      <c r="AN429">
        <v>220</v>
      </c>
      <c r="AO429" s="69">
        <v>4</v>
      </c>
      <c r="AP429">
        <v>2</v>
      </c>
      <c r="AQ429">
        <v>0</v>
      </c>
      <c r="AR429">
        <v>2</v>
      </c>
      <c r="AS429" s="82" t="str">
        <f t="shared" si="579"/>
        <v>Gw-0-2</v>
      </c>
      <c r="AT429" s="14">
        <f t="shared" si="580"/>
        <v>36200</v>
      </c>
      <c r="AU429" s="81">
        <f>VLOOKUP(C429,Bushfire_Vlookup!$F$2:$H$12575,3,FALSE)</f>
        <v>1132.12526</v>
      </c>
      <c r="AV429" s="14">
        <f>VLOOKUP(AS429,Safety_collateral_Vlookup!$J$3:$L$20,2,FALSE)</f>
        <v>93570.139925214826</v>
      </c>
      <c r="AW429" s="14">
        <f>VLOOKUP(AS429,Safety_collateral_Vlookup!$J$3:$L$20,3,FALSE)</f>
        <v>550000</v>
      </c>
      <c r="AX429" s="48">
        <f t="shared" si="581"/>
        <v>726522.71695262415</v>
      </c>
      <c r="AY429" s="49">
        <f t="shared" si="666"/>
        <v>14949.199999999999</v>
      </c>
      <c r="AZ429" s="14">
        <v>76000</v>
      </c>
      <c r="BA429" s="16">
        <f t="shared" si="582"/>
        <v>48.59943789317316</v>
      </c>
      <c r="BB429" t="e">
        <f>IF(BA429&lt;=#REF!,#REF!,IF(BA429&lt;=#REF!,#REF!,IF(BA429&lt;=#REF!,#REF!,IF(BA429&lt;=#REF!,#REF!,#REF!))))</f>
        <v>#REF!</v>
      </c>
      <c r="BC429" s="51">
        <v>5</v>
      </c>
      <c r="BD429" s="21">
        <v>70</v>
      </c>
      <c r="BE429" s="21">
        <v>6.4399999999999999E-2</v>
      </c>
      <c r="BF429" s="26">
        <f t="shared" si="583"/>
        <v>975.07940176200987</v>
      </c>
      <c r="BG429" s="21">
        <v>7</v>
      </c>
      <c r="BH429" s="21">
        <f t="shared" si="584"/>
        <v>54.6</v>
      </c>
      <c r="BI429" s="28">
        <f t="shared" si="585"/>
        <v>2.2519960070400004E-2</v>
      </c>
      <c r="BJ429" s="27">
        <f t="shared" si="586"/>
        <v>2.2519960070400004E-2</v>
      </c>
      <c r="BK429" s="28">
        <f t="shared" si="587"/>
        <v>0.3452594593589744</v>
      </c>
      <c r="BL429" s="35">
        <f t="shared" si="588"/>
        <v>16.779415652147019</v>
      </c>
      <c r="BM429" s="21" t="str">
        <f t="shared" si="589"/>
        <v>Cr5</v>
      </c>
      <c r="BN429" s="51">
        <v>5</v>
      </c>
      <c r="BO429" s="21">
        <v>1</v>
      </c>
      <c r="BP429" s="50" t="s">
        <v>5497</v>
      </c>
      <c r="BQ429" s="14">
        <v>36200</v>
      </c>
      <c r="BR429">
        <f>IFERROR(VLOOKUP(AO429,'Model Failure data- Lines'!$A$37:$E$41,3,FALSE),'Model Failure data- Lines'!$C$37)</f>
        <v>0.45419999999999999</v>
      </c>
      <c r="BS429" s="14">
        <f t="shared" si="590"/>
        <v>329986.61803988187</v>
      </c>
      <c r="BT429" s="34">
        <f t="shared" si="572"/>
        <v>13333.945241624047</v>
      </c>
      <c r="BU429" s="34">
        <f t="shared" si="591"/>
        <v>24.747860596410412</v>
      </c>
      <c r="BV429" s="54">
        <f t="shared" si="592"/>
        <v>316652.67279825784</v>
      </c>
      <c r="BW429">
        <f>IFERROR(VLOOKUP(AO429,'Model Failure data- Lines'!$A$37:$E$41,4,FALSE),'Model Failure data- Lines'!$D$37)</f>
        <v>0.40249999999999997</v>
      </c>
      <c r="BX429" s="14">
        <f t="shared" si="593"/>
        <v>292425.39357343118</v>
      </c>
      <c r="BY429" s="34">
        <f t="shared" si="594"/>
        <v>11893.218079002796</v>
      </c>
      <c r="BZ429" s="71">
        <f t="shared" si="595"/>
        <v>24.587575173594228</v>
      </c>
      <c r="CA429" s="71">
        <f t="shared" si="596"/>
        <v>280532.17549442837</v>
      </c>
      <c r="CB429" s="56">
        <v>1</v>
      </c>
      <c r="CC429">
        <f>IFERROR(VLOOKUP(AO429,'Model Failure data- Lines'!$A$37:$E$41,5,FALSE),'Model Failure data- Lines'!$E$37)</f>
        <v>0.28349999999999997</v>
      </c>
      <c r="CD429" s="14">
        <f t="shared" si="597"/>
        <v>205969.19025606892</v>
      </c>
      <c r="CE429" s="34">
        <f t="shared" si="598"/>
        <v>9461.9535677306449</v>
      </c>
      <c r="CF429" s="34">
        <f t="shared" si="599"/>
        <v>21.768146375026927</v>
      </c>
      <c r="CG429" s="54">
        <f t="shared" si="600"/>
        <v>196507.23668833828</v>
      </c>
      <c r="CH429" t="e">
        <f>IFERROR(VLOOKUP(AO429,'Model Failure data- Lines'!#REF!,3,FALSE),'Model Failure data- Lines'!#REF!)</f>
        <v>#REF!</v>
      </c>
      <c r="CI429" s="14" t="e">
        <f t="shared" si="601"/>
        <v>#REF!</v>
      </c>
      <c r="CJ429" s="34">
        <f t="shared" si="602"/>
        <v>12789.565413478973</v>
      </c>
      <c r="CK429" s="34" t="e">
        <f t="shared" si="603"/>
        <v>#REF!</v>
      </c>
      <c r="CL429" s="54" t="e">
        <f t="shared" si="604"/>
        <v>#REF!</v>
      </c>
      <c r="CM429" t="e">
        <f>IFERROR(VLOOKUP(AO429,'Model Failure data- Lines'!#REF!,4,FALSE),'Model Failure data- Lines'!#REF!)</f>
        <v>#REF!</v>
      </c>
      <c r="CN429" s="14" t="e">
        <f t="shared" si="605"/>
        <v>#REF!</v>
      </c>
      <c r="CO429" s="34">
        <f t="shared" si="606"/>
        <v>10941.922207586867</v>
      </c>
      <c r="CP429" s="34" t="e">
        <f t="shared" si="607"/>
        <v>#REF!</v>
      </c>
      <c r="CQ429" s="54" t="e">
        <f t="shared" si="608"/>
        <v>#REF!</v>
      </c>
      <c r="CR429" t="e">
        <f>IFERROR(VLOOKUP(AO429,'Model Failure data- Lines'!#REF!,5,FALSE),'Model Failure data- Lines'!#REF!)</f>
        <v>#REF!</v>
      </c>
      <c r="CS429" s="14" t="e">
        <f t="shared" si="609"/>
        <v>#REF!</v>
      </c>
      <c r="CT429" s="34">
        <f t="shared" si="610"/>
        <v>8008.83402435466</v>
      </c>
      <c r="CU429" s="34" t="e">
        <f t="shared" si="611"/>
        <v>#REF!</v>
      </c>
      <c r="CV429" s="54" t="e">
        <f t="shared" si="612"/>
        <v>#REF!</v>
      </c>
      <c r="CW429" t="s">
        <v>210</v>
      </c>
      <c r="CY429">
        <v>1</v>
      </c>
      <c r="CZ429">
        <f t="shared" si="613"/>
        <v>280532.17549442837</v>
      </c>
      <c r="DA429" s="34">
        <f t="shared" si="614"/>
        <v>15546.7235</v>
      </c>
      <c r="DB429" s="34">
        <f t="shared" si="615"/>
        <v>486.21100509904994</v>
      </c>
      <c r="DC429" s="34">
        <f t="shared" si="616"/>
        <v>40185.334068332195</v>
      </c>
      <c r="DD429" s="9">
        <f t="shared" si="617"/>
        <v>236207.12499999997</v>
      </c>
      <c r="DE429" s="59">
        <f t="shared" si="618"/>
        <v>5.3164751904817217E-2</v>
      </c>
      <c r="DF429" s="59">
        <f t="shared" si="619"/>
        <v>1.6626839384827812E-3</v>
      </c>
      <c r="DG429" s="59">
        <f t="shared" si="620"/>
        <v>0.13742080869677012</v>
      </c>
      <c r="DH429" s="59">
        <f t="shared" si="621"/>
        <v>0.80775175545993005</v>
      </c>
      <c r="DI429" s="14">
        <f t="shared" si="622"/>
        <v>14914.423511479928</v>
      </c>
      <c r="DJ429" s="14">
        <f t="shared" si="623"/>
        <v>466.43634242221896</v>
      </c>
      <c r="DK429" s="14">
        <f t="shared" si="624"/>
        <v>38550.958421908588</v>
      </c>
      <c r="DL429" s="14">
        <f t="shared" si="625"/>
        <v>226600.35721861772</v>
      </c>
      <c r="DM429">
        <f t="shared" si="626"/>
        <v>196507.23668833828</v>
      </c>
      <c r="DN429" s="34">
        <f t="shared" si="627"/>
        <v>10950.3009</v>
      </c>
      <c r="DO429" s="34">
        <f t="shared" si="628"/>
        <v>342.46166446106997</v>
      </c>
      <c r="DP429" s="34">
        <f t="shared" si="629"/>
        <v>28304.45269160789</v>
      </c>
      <c r="DQ429" s="9">
        <f t="shared" si="630"/>
        <v>166371.97499999998</v>
      </c>
      <c r="DR429" s="59">
        <f t="shared" si="631"/>
        <v>5.3164751904817217E-2</v>
      </c>
      <c r="DS429" s="59">
        <f t="shared" si="632"/>
        <v>1.6626839384827814E-3</v>
      </c>
      <c r="DT429" s="59">
        <f t="shared" si="633"/>
        <v>0.13742080869677009</v>
      </c>
      <c r="DU429" s="59">
        <f t="shared" si="634"/>
        <v>0.80775175545992994</v>
      </c>
      <c r="DV429" s="14">
        <f t="shared" si="635"/>
        <v>10447.258486036701</v>
      </c>
      <c r="DW429" s="14">
        <f t="shared" si="636"/>
        <v>326.72942623733439</v>
      </c>
      <c r="DX429" s="14">
        <f t="shared" si="637"/>
        <v>27004.183380479055</v>
      </c>
      <c r="DY429" s="14">
        <f t="shared" si="638"/>
        <v>158729.0653955852</v>
      </c>
      <c r="DZ429" s="34" t="e">
        <f t="shared" si="639"/>
        <v>#REF!</v>
      </c>
      <c r="EA429" s="34" t="e">
        <f t="shared" si="640"/>
        <v>#REF!</v>
      </c>
      <c r="EB429" s="34" t="e">
        <f t="shared" si="641"/>
        <v>#REF!</v>
      </c>
      <c r="EC429" s="34" t="e">
        <f t="shared" si="642"/>
        <v>#REF!</v>
      </c>
      <c r="ED429" s="34" t="e">
        <f t="shared" si="643"/>
        <v>#REF!</v>
      </c>
      <c r="EE429" s="59" t="e">
        <f t="shared" si="644"/>
        <v>#REF!</v>
      </c>
      <c r="EF429" s="59" t="e">
        <f t="shared" si="645"/>
        <v>#REF!</v>
      </c>
      <c r="EG429" s="59" t="e">
        <f t="shared" si="646"/>
        <v>#REF!</v>
      </c>
      <c r="EH429" s="59" t="e">
        <f t="shared" si="647"/>
        <v>#REF!</v>
      </c>
      <c r="EI429" s="14" t="e">
        <f t="shared" si="648"/>
        <v>#REF!</v>
      </c>
      <c r="EJ429" s="14" t="e">
        <f t="shared" si="649"/>
        <v>#REF!</v>
      </c>
      <c r="EK429" s="14" t="e">
        <f t="shared" si="650"/>
        <v>#REF!</v>
      </c>
      <c r="EL429" s="14" t="e">
        <f t="shared" si="651"/>
        <v>#REF!</v>
      </c>
      <c r="EM429" t="e">
        <f t="shared" si="652"/>
        <v>#REF!</v>
      </c>
      <c r="EN429" s="34" t="e">
        <f t="shared" si="653"/>
        <v>#REF!</v>
      </c>
      <c r="EO429" s="34" t="e">
        <f t="shared" si="654"/>
        <v>#REF!</v>
      </c>
      <c r="EP429" s="34" t="e">
        <f t="shared" si="655"/>
        <v>#REF!</v>
      </c>
      <c r="EQ429" s="34" t="e">
        <f t="shared" si="656"/>
        <v>#REF!</v>
      </c>
      <c r="ER429" s="59" t="e">
        <f t="shared" si="657"/>
        <v>#REF!</v>
      </c>
      <c r="ES429" s="59" t="e">
        <f t="shared" si="658"/>
        <v>#REF!</v>
      </c>
      <c r="ET429" s="59" t="e">
        <f t="shared" si="659"/>
        <v>#REF!</v>
      </c>
      <c r="EU429" s="59" t="e">
        <f t="shared" si="660"/>
        <v>#REF!</v>
      </c>
      <c r="EV429" s="14" t="e">
        <f t="shared" si="661"/>
        <v>#REF!</v>
      </c>
      <c r="EW429" s="14" t="e">
        <f t="shared" si="662"/>
        <v>#REF!</v>
      </c>
      <c r="EX429" s="14" t="e">
        <f t="shared" si="663"/>
        <v>#REF!</v>
      </c>
      <c r="EY429" s="14" t="e">
        <f t="shared" si="664"/>
        <v>#REF!</v>
      </c>
    </row>
    <row r="430" spans="1:155" x14ac:dyDescent="0.2">
      <c r="A430" s="17">
        <v>30003116</v>
      </c>
      <c r="B430" t="s">
        <v>62</v>
      </c>
      <c r="C430" t="s">
        <v>332</v>
      </c>
      <c r="D430" t="s">
        <v>333</v>
      </c>
      <c r="E430" t="s">
        <v>334</v>
      </c>
      <c r="F430" t="s">
        <v>41</v>
      </c>
      <c r="G430" t="s">
        <v>42</v>
      </c>
      <c r="H430" t="s">
        <v>335</v>
      </c>
      <c r="I430" t="s">
        <v>68</v>
      </c>
      <c r="J430" s="19" t="s">
        <v>69</v>
      </c>
      <c r="K430" t="s">
        <v>70</v>
      </c>
      <c r="L430">
        <v>1967</v>
      </c>
      <c r="M430">
        <f t="shared" si="574"/>
        <v>1967</v>
      </c>
      <c r="N430">
        <v>52</v>
      </c>
      <c r="O430" s="19">
        <f t="shared" si="575"/>
        <v>52</v>
      </c>
      <c r="P430" t="s">
        <v>80</v>
      </c>
      <c r="Q430" s="19" t="str">
        <f t="shared" si="576"/>
        <v>50-60</v>
      </c>
      <c r="R430" s="23">
        <v>371.9</v>
      </c>
      <c r="S430" s="15">
        <f t="shared" si="577"/>
        <v>0.37189999999999995</v>
      </c>
      <c r="T430">
        <v>30304228</v>
      </c>
      <c r="U430" t="s">
        <v>45</v>
      </c>
      <c r="V430" t="s">
        <v>46</v>
      </c>
      <c r="W430" s="20" t="s">
        <v>87</v>
      </c>
      <c r="X430" t="s">
        <v>88</v>
      </c>
      <c r="Z430" t="s">
        <v>336</v>
      </c>
      <c r="AA430" t="s">
        <v>337</v>
      </c>
      <c r="AB430" t="s">
        <v>131</v>
      </c>
      <c r="AC430">
        <v>1967</v>
      </c>
      <c r="AD430">
        <v>104</v>
      </c>
      <c r="AE430" t="str">
        <f t="shared" si="578"/>
        <v>&gt;80</v>
      </c>
      <c r="AF430">
        <v>-38.1808075</v>
      </c>
      <c r="AG430">
        <v>146.34065813999999</v>
      </c>
      <c r="AH430" t="s">
        <v>92</v>
      </c>
      <c r="AI430" t="s">
        <v>76</v>
      </c>
      <c r="AJ430" s="33" t="s">
        <v>314</v>
      </c>
      <c r="AL430" t="s">
        <v>78</v>
      </c>
      <c r="AM430" t="s">
        <v>79</v>
      </c>
      <c r="AN430">
        <v>220</v>
      </c>
      <c r="AO430" s="70">
        <v>4</v>
      </c>
      <c r="AP430">
        <v>2</v>
      </c>
      <c r="AQ430">
        <v>0</v>
      </c>
      <c r="AR430">
        <v>0</v>
      </c>
      <c r="AS430" s="82" t="str">
        <f t="shared" si="579"/>
        <v>Gw-0-0</v>
      </c>
      <c r="AT430" s="14">
        <f t="shared" si="580"/>
        <v>36200</v>
      </c>
      <c r="AU430" s="81">
        <f>VLOOKUP(C430,Bushfire_Vlookup!$F$2:$H$12575,3,FALSE)</f>
        <v>799.92336399999999</v>
      </c>
      <c r="AV430" s="14">
        <f>VLOOKUP(AS430,Safety_collateral_Vlookup!$J$3:$L$20,2,FALSE)</f>
        <v>3720.1399252148244</v>
      </c>
      <c r="AW430" s="14">
        <f>VLOOKUP(AS430,Safety_collateral_Vlookup!$J$3:$L$20,3,FALSE)</f>
        <v>25000</v>
      </c>
      <c r="AX430" s="48">
        <f t="shared" si="581"/>
        <v>70123.307529592217</v>
      </c>
      <c r="AY430" s="49">
        <f t="shared" si="666"/>
        <v>28264.399999999998</v>
      </c>
      <c r="AZ430" s="14">
        <v>76000</v>
      </c>
      <c r="BA430" s="16">
        <f t="shared" si="582"/>
        <v>2.4809763352341538</v>
      </c>
      <c r="BB430" t="e">
        <f>IF(BA430&lt;=#REF!,#REF!,IF(BA430&lt;=#REF!,#REF!,IF(BA430&lt;=#REF!,#REF!,IF(BA430&lt;=#REF!,#REF!,#REF!))))</f>
        <v>#REF!</v>
      </c>
      <c r="BC430" s="51">
        <v>3</v>
      </c>
      <c r="BD430" s="21">
        <v>70</v>
      </c>
      <c r="BE430" s="21">
        <v>6.4399999999999999E-2</v>
      </c>
      <c r="BF430" s="26">
        <f t="shared" si="583"/>
        <v>1843.5792044498803</v>
      </c>
      <c r="BG430" s="21">
        <v>7</v>
      </c>
      <c r="BH430" s="21">
        <f t="shared" si="584"/>
        <v>54.6</v>
      </c>
      <c r="BI430" s="28">
        <f t="shared" si="585"/>
        <v>2.2519960070400004E-2</v>
      </c>
      <c r="BJ430" s="27">
        <f t="shared" si="586"/>
        <v>2.2519960070400004E-2</v>
      </c>
      <c r="BK430" s="28">
        <f t="shared" si="587"/>
        <v>0.3452594593589744</v>
      </c>
      <c r="BL430" s="35">
        <f t="shared" si="588"/>
        <v>0.85658054818535367</v>
      </c>
      <c r="BM430" s="21" t="str">
        <f t="shared" si="589"/>
        <v>Cr2</v>
      </c>
      <c r="BN430" s="51">
        <v>2</v>
      </c>
      <c r="BO430" s="21">
        <v>0</v>
      </c>
      <c r="BP430" s="50" t="s">
        <v>5497</v>
      </c>
      <c r="BQ430" s="14">
        <v>36200</v>
      </c>
      <c r="BR430">
        <f>IFERROR(VLOOKUP(AO430,'Model Failure data- Lines'!$A$37:$E$41,3,FALSE),'Model Failure data- Lines'!$C$37)</f>
        <v>0.45419999999999999</v>
      </c>
      <c r="BS430" s="14">
        <f t="shared" si="590"/>
        <v>31850.006279940786</v>
      </c>
      <c r="BT430" s="34">
        <f t="shared" si="572"/>
        <v>25210.443494458483</v>
      </c>
      <c r="BU430" s="34">
        <f t="shared" si="591"/>
        <v>1.2633655685962744</v>
      </c>
      <c r="BV430" s="54">
        <f t="shared" si="592"/>
        <v>6639.5627854823033</v>
      </c>
      <c r="BW430">
        <f>IFERROR(VLOOKUP(AO430,'Model Failure data- Lines'!$A$37:$E$41,4,FALSE),'Model Failure data- Lines'!$D$37)</f>
        <v>0.40249999999999997</v>
      </c>
      <c r="BX430" s="14">
        <f t="shared" si="593"/>
        <v>28224.631280660866</v>
      </c>
      <c r="BY430" s="34">
        <f t="shared" si="594"/>
        <v>22486.465701988509</v>
      </c>
      <c r="BZ430" s="71">
        <f t="shared" si="595"/>
        <v>1.2551830801122705</v>
      </c>
      <c r="CA430" s="71">
        <f t="shared" si="596"/>
        <v>5738.1655786723568</v>
      </c>
      <c r="CB430" s="56">
        <v>1</v>
      </c>
      <c r="CC430">
        <f>IFERROR(VLOOKUP(AO430,'Model Failure data- Lines'!$A$37:$E$41,5,FALSE),'Model Failure data- Lines'!$E$37)</f>
        <v>0.28349999999999997</v>
      </c>
      <c r="CD430" s="14">
        <f t="shared" si="597"/>
        <v>19879.95768463939</v>
      </c>
      <c r="CE430" s="34">
        <f t="shared" si="598"/>
        <v>17889.682419110457</v>
      </c>
      <c r="CF430" s="34">
        <f t="shared" si="599"/>
        <v>1.1112526884995366</v>
      </c>
      <c r="CG430" s="54">
        <f t="shared" si="600"/>
        <v>1990.2752655289332</v>
      </c>
      <c r="CH430" t="e">
        <f>IFERROR(VLOOKUP(AO430,'Model Failure data- Lines'!#REF!,3,FALSE),'Model Failure data- Lines'!#REF!)</f>
        <v>#REF!</v>
      </c>
      <c r="CI430" s="14" t="e">
        <f t="shared" si="601"/>
        <v>#REF!</v>
      </c>
      <c r="CJ430" s="34">
        <f t="shared" si="602"/>
        <v>24181.186463003713</v>
      </c>
      <c r="CK430" s="34" t="e">
        <f t="shared" si="603"/>
        <v>#REF!</v>
      </c>
      <c r="CL430" s="54" t="e">
        <f t="shared" si="604"/>
        <v>#REF!</v>
      </c>
      <c r="CM430" t="e">
        <f>IFERROR(VLOOKUP(AO430,'Model Failure data- Lines'!#REF!,4,FALSE),'Model Failure data- Lines'!#REF!)</f>
        <v>#REF!</v>
      </c>
      <c r="CN430" s="14" t="e">
        <f t="shared" si="605"/>
        <v>#REF!</v>
      </c>
      <c r="CO430" s="34">
        <f t="shared" si="606"/>
        <v>20687.853934934195</v>
      </c>
      <c r="CP430" s="34" t="e">
        <f t="shared" si="607"/>
        <v>#REF!</v>
      </c>
      <c r="CQ430" s="54" t="e">
        <f t="shared" si="608"/>
        <v>#REF!</v>
      </c>
      <c r="CR430" t="e">
        <f>IFERROR(VLOOKUP(AO430,'Model Failure data- Lines'!#REF!,5,FALSE),'Model Failure data- Lines'!#REF!)</f>
        <v>#REF!</v>
      </c>
      <c r="CS430" s="14" t="e">
        <f t="shared" si="609"/>
        <v>#REF!</v>
      </c>
      <c r="CT430" s="34">
        <f t="shared" si="610"/>
        <v>15142.274395818495</v>
      </c>
      <c r="CU430" s="34" t="e">
        <f t="shared" si="611"/>
        <v>#REF!</v>
      </c>
      <c r="CV430" s="54" t="e">
        <f t="shared" si="612"/>
        <v>#REF!</v>
      </c>
      <c r="CW430" t="s">
        <v>131</v>
      </c>
      <c r="CY430">
        <v>1</v>
      </c>
      <c r="CZ430">
        <f t="shared" si="613"/>
        <v>5738.1655786723568</v>
      </c>
      <c r="DA430" s="34">
        <f t="shared" si="614"/>
        <v>15546.7235</v>
      </c>
      <c r="DB430" s="34">
        <f t="shared" si="615"/>
        <v>343.54108732866996</v>
      </c>
      <c r="DC430" s="34">
        <f t="shared" si="616"/>
        <v>1597.6791933321974</v>
      </c>
      <c r="DD430" s="9">
        <f t="shared" si="617"/>
        <v>10736.687499999998</v>
      </c>
      <c r="DE430" s="59">
        <f t="shared" si="618"/>
        <v>0.55082113723315151</v>
      </c>
      <c r="DF430" s="59">
        <f t="shared" si="619"/>
        <v>1.2171676714305198E-2</v>
      </c>
      <c r="DG430" s="59">
        <f t="shared" si="620"/>
        <v>5.6605848184344769E-2</v>
      </c>
      <c r="DH430" s="59">
        <f t="shared" si="621"/>
        <v>0.38040133786819852</v>
      </c>
      <c r="DI430" s="14">
        <f t="shared" si="622"/>
        <v>3160.7028896764327</v>
      </c>
      <c r="DJ430" s="14">
        <f t="shared" si="623"/>
        <v>69.843096356753946</v>
      </c>
      <c r="DK430" s="14">
        <f t="shared" si="624"/>
        <v>324.81372960296034</v>
      </c>
      <c r="DL430" s="14">
        <f t="shared" si="625"/>
        <v>2182.8058630362102</v>
      </c>
      <c r="DM430">
        <f t="shared" si="626"/>
        <v>1990.2752655289328</v>
      </c>
      <c r="DN430" s="34">
        <f t="shared" si="627"/>
        <v>10950.3009</v>
      </c>
      <c r="DO430" s="34">
        <f t="shared" si="628"/>
        <v>241.97241803149797</v>
      </c>
      <c r="DP430" s="34">
        <f t="shared" si="629"/>
        <v>1125.3218666078956</v>
      </c>
      <c r="DQ430" s="9">
        <f t="shared" si="630"/>
        <v>7562.3624999999984</v>
      </c>
      <c r="DR430" s="59">
        <f t="shared" si="631"/>
        <v>0.55082113723315163</v>
      </c>
      <c r="DS430" s="59">
        <f t="shared" si="632"/>
        <v>1.2171676714305199E-2</v>
      </c>
      <c r="DT430" s="59">
        <f t="shared" si="633"/>
        <v>5.6605848184344776E-2</v>
      </c>
      <c r="DU430" s="59">
        <f t="shared" si="634"/>
        <v>0.38040133786819852</v>
      </c>
      <c r="DV430" s="14">
        <f t="shared" si="635"/>
        <v>1096.2856851656593</v>
      </c>
      <c r="DW430" s="14">
        <f t="shared" si="636"/>
        <v>24.224987104496105</v>
      </c>
      <c r="DX430" s="14">
        <f t="shared" si="637"/>
        <v>112.66121952558724</v>
      </c>
      <c r="DY430" s="14">
        <f t="shared" si="638"/>
        <v>757.10337373318998</v>
      </c>
      <c r="DZ430" s="34" t="e">
        <f t="shared" si="639"/>
        <v>#REF!</v>
      </c>
      <c r="EA430" s="34" t="e">
        <f t="shared" si="640"/>
        <v>#REF!</v>
      </c>
      <c r="EB430" s="34" t="e">
        <f t="shared" si="641"/>
        <v>#REF!</v>
      </c>
      <c r="EC430" s="34" t="e">
        <f t="shared" si="642"/>
        <v>#REF!</v>
      </c>
      <c r="ED430" s="34" t="e">
        <f t="shared" si="643"/>
        <v>#REF!</v>
      </c>
      <c r="EE430" s="59" t="e">
        <f t="shared" si="644"/>
        <v>#REF!</v>
      </c>
      <c r="EF430" s="59" t="e">
        <f t="shared" si="645"/>
        <v>#REF!</v>
      </c>
      <c r="EG430" s="59" t="e">
        <f t="shared" si="646"/>
        <v>#REF!</v>
      </c>
      <c r="EH430" s="59" t="e">
        <f t="shared" si="647"/>
        <v>#REF!</v>
      </c>
      <c r="EI430" s="14" t="e">
        <f t="shared" si="648"/>
        <v>#REF!</v>
      </c>
      <c r="EJ430" s="14" t="e">
        <f t="shared" si="649"/>
        <v>#REF!</v>
      </c>
      <c r="EK430" s="14" t="e">
        <f t="shared" si="650"/>
        <v>#REF!</v>
      </c>
      <c r="EL430" s="14" t="e">
        <f t="shared" si="651"/>
        <v>#REF!</v>
      </c>
      <c r="EM430" t="e">
        <f t="shared" si="652"/>
        <v>#REF!</v>
      </c>
      <c r="EN430" s="34" t="e">
        <f t="shared" si="653"/>
        <v>#REF!</v>
      </c>
      <c r="EO430" s="34" t="e">
        <f t="shared" si="654"/>
        <v>#REF!</v>
      </c>
      <c r="EP430" s="34" t="e">
        <f t="shared" si="655"/>
        <v>#REF!</v>
      </c>
      <c r="EQ430" s="34" t="e">
        <f t="shared" si="656"/>
        <v>#REF!</v>
      </c>
      <c r="ER430" s="59" t="e">
        <f t="shared" si="657"/>
        <v>#REF!</v>
      </c>
      <c r="ES430" s="59" t="e">
        <f t="shared" si="658"/>
        <v>#REF!</v>
      </c>
      <c r="ET430" s="59" t="e">
        <f t="shared" si="659"/>
        <v>#REF!</v>
      </c>
      <c r="EU430" s="59" t="e">
        <f t="shared" si="660"/>
        <v>#REF!</v>
      </c>
      <c r="EV430" s="14" t="e">
        <f t="shared" si="661"/>
        <v>#REF!</v>
      </c>
      <c r="EW430" s="14" t="e">
        <f t="shared" si="662"/>
        <v>#REF!</v>
      </c>
      <c r="EX430" s="14" t="e">
        <f t="shared" si="663"/>
        <v>#REF!</v>
      </c>
      <c r="EY430" s="14" t="e">
        <f t="shared" si="664"/>
        <v>#REF!</v>
      </c>
    </row>
    <row r="431" spans="1:155" x14ac:dyDescent="0.2">
      <c r="A431" s="17">
        <v>30379026</v>
      </c>
      <c r="B431" t="s">
        <v>62</v>
      </c>
      <c r="C431" t="s">
        <v>332</v>
      </c>
      <c r="D431" t="s">
        <v>333</v>
      </c>
      <c r="E431" t="s">
        <v>334</v>
      </c>
      <c r="F431" t="s">
        <v>41</v>
      </c>
      <c r="G431" t="s">
        <v>42</v>
      </c>
      <c r="H431" t="s">
        <v>5091</v>
      </c>
      <c r="I431" t="s">
        <v>68</v>
      </c>
      <c r="J431" s="19" t="s">
        <v>69</v>
      </c>
      <c r="K431" t="s">
        <v>70</v>
      </c>
      <c r="L431">
        <v>1967</v>
      </c>
      <c r="M431">
        <f t="shared" si="574"/>
        <v>1967</v>
      </c>
      <c r="N431">
        <v>52</v>
      </c>
      <c r="O431" s="19">
        <f t="shared" si="575"/>
        <v>52</v>
      </c>
      <c r="P431" t="s">
        <v>80</v>
      </c>
      <c r="Q431" s="19" t="str">
        <f t="shared" si="576"/>
        <v>50-60</v>
      </c>
      <c r="R431" s="23">
        <v>371.9</v>
      </c>
      <c r="S431" s="15">
        <f t="shared" si="577"/>
        <v>0.37189999999999995</v>
      </c>
      <c r="T431">
        <v>30304228</v>
      </c>
      <c r="U431" t="s">
        <v>45</v>
      </c>
      <c r="V431" t="s">
        <v>46</v>
      </c>
      <c r="W431" s="20" t="s">
        <v>87</v>
      </c>
      <c r="X431" t="s">
        <v>88</v>
      </c>
      <c r="Z431" t="s">
        <v>336</v>
      </c>
      <c r="AA431" t="s">
        <v>337</v>
      </c>
      <c r="AB431" t="s">
        <v>131</v>
      </c>
      <c r="AC431">
        <v>1967</v>
      </c>
      <c r="AD431">
        <v>104</v>
      </c>
      <c r="AE431" t="str">
        <f t="shared" si="578"/>
        <v>&gt;80</v>
      </c>
      <c r="AF431">
        <v>-38.1808075</v>
      </c>
      <c r="AG431">
        <v>146.34065813999999</v>
      </c>
      <c r="AH431" t="s">
        <v>92</v>
      </c>
      <c r="AI431" t="s">
        <v>76</v>
      </c>
      <c r="AJ431" s="33" t="s">
        <v>314</v>
      </c>
      <c r="AL431" t="s">
        <v>48</v>
      </c>
      <c r="AM431" t="s">
        <v>86</v>
      </c>
      <c r="AN431">
        <v>220</v>
      </c>
      <c r="AO431" s="69">
        <v>4</v>
      </c>
      <c r="AP431">
        <v>2</v>
      </c>
      <c r="AQ431">
        <v>0</v>
      </c>
      <c r="AR431">
        <v>0</v>
      </c>
      <c r="AS431" s="82" t="str">
        <f t="shared" si="579"/>
        <v>Gw-0-0</v>
      </c>
      <c r="AT431" s="14">
        <f t="shared" si="580"/>
        <v>36200</v>
      </c>
      <c r="AU431" s="81">
        <f>VLOOKUP(C431,Bushfire_Vlookup!$F$2:$H$12575,3,FALSE)</f>
        <v>799.92336399999999</v>
      </c>
      <c r="AV431" s="14">
        <f>VLOOKUP(AS431,Safety_collateral_Vlookup!$J$3:$L$20,2,FALSE)</f>
        <v>3720.1399252148244</v>
      </c>
      <c r="AW431" s="14">
        <f>VLOOKUP(AS431,Safety_collateral_Vlookup!$J$3:$L$20,3,FALSE)</f>
        <v>25000</v>
      </c>
      <c r="AX431" s="48">
        <f t="shared" si="581"/>
        <v>70123.307529592217</v>
      </c>
      <c r="AY431" s="49">
        <f t="shared" si="666"/>
        <v>28264.399999999998</v>
      </c>
      <c r="AZ431" s="14">
        <v>76000</v>
      </c>
      <c r="BA431" s="16">
        <f t="shared" si="582"/>
        <v>2.4809763352341538</v>
      </c>
      <c r="BB431" t="e">
        <f>IF(BA431&lt;=#REF!,#REF!,IF(BA431&lt;=#REF!,#REF!,IF(BA431&lt;=#REF!,#REF!,IF(BA431&lt;=#REF!,#REF!,#REF!))))</f>
        <v>#REF!</v>
      </c>
      <c r="BC431" s="51">
        <v>3</v>
      </c>
      <c r="BD431" s="21">
        <v>70</v>
      </c>
      <c r="BE431" s="21">
        <v>6.4399999999999999E-2</v>
      </c>
      <c r="BF431" s="26">
        <f t="shared" si="583"/>
        <v>1843.5792044498803</v>
      </c>
      <c r="BG431" s="21">
        <v>7</v>
      </c>
      <c r="BH431" s="21">
        <f t="shared" si="584"/>
        <v>54.6</v>
      </c>
      <c r="BI431" s="28">
        <f t="shared" si="585"/>
        <v>2.2519960070400004E-2</v>
      </c>
      <c r="BJ431" s="27">
        <f t="shared" si="586"/>
        <v>2.2519960070400004E-2</v>
      </c>
      <c r="BK431" s="28">
        <f t="shared" si="587"/>
        <v>0.3452594593589744</v>
      </c>
      <c r="BL431" s="35">
        <f t="shared" si="588"/>
        <v>0.85658054818535367</v>
      </c>
      <c r="BM431" s="21" t="str">
        <f t="shared" si="589"/>
        <v>Cr2</v>
      </c>
      <c r="BN431" s="51">
        <v>2</v>
      </c>
      <c r="BO431" s="21">
        <v>0</v>
      </c>
      <c r="BP431" s="50" t="s">
        <v>5497</v>
      </c>
      <c r="BQ431" s="14">
        <v>36200</v>
      </c>
      <c r="BR431">
        <f>IFERROR(VLOOKUP(AO431,'Model Failure data- Lines'!$A$37:$E$41,3,FALSE),'Model Failure data- Lines'!$C$37)</f>
        <v>0.45419999999999999</v>
      </c>
      <c r="BS431" s="14">
        <f t="shared" si="590"/>
        <v>31850.006279940786</v>
      </c>
      <c r="BT431" s="34">
        <f t="shared" si="572"/>
        <v>25210.443494458483</v>
      </c>
      <c r="BU431" s="34">
        <f t="shared" si="591"/>
        <v>1.2633655685962744</v>
      </c>
      <c r="BV431" s="54">
        <f t="shared" si="592"/>
        <v>6639.5627854823033</v>
      </c>
      <c r="BW431">
        <f>IFERROR(VLOOKUP(AO431,'Model Failure data- Lines'!$A$37:$E$41,4,FALSE),'Model Failure data- Lines'!$D$37)</f>
        <v>0.40249999999999997</v>
      </c>
      <c r="BX431" s="14">
        <f t="shared" si="593"/>
        <v>28224.631280660866</v>
      </c>
      <c r="BY431" s="34">
        <f t="shared" si="594"/>
        <v>22486.465701988509</v>
      </c>
      <c r="BZ431" s="71">
        <f t="shared" si="595"/>
        <v>1.2551830801122705</v>
      </c>
      <c r="CA431" s="71">
        <f t="shared" si="596"/>
        <v>5738.1655786723568</v>
      </c>
      <c r="CB431" s="56">
        <v>1</v>
      </c>
      <c r="CC431">
        <f>IFERROR(VLOOKUP(AO431,'Model Failure data- Lines'!$A$37:$E$41,5,FALSE),'Model Failure data- Lines'!$E$37)</f>
        <v>0.28349999999999997</v>
      </c>
      <c r="CD431" s="14">
        <f t="shared" si="597"/>
        <v>19879.95768463939</v>
      </c>
      <c r="CE431" s="34">
        <f t="shared" si="598"/>
        <v>17889.682419110457</v>
      </c>
      <c r="CF431" s="34">
        <f t="shared" si="599"/>
        <v>1.1112526884995366</v>
      </c>
      <c r="CG431" s="54">
        <f t="shared" si="600"/>
        <v>1990.2752655289332</v>
      </c>
      <c r="CH431" t="e">
        <f>IFERROR(VLOOKUP(AO431,'Model Failure data- Lines'!#REF!,3,FALSE),'Model Failure data- Lines'!#REF!)</f>
        <v>#REF!</v>
      </c>
      <c r="CI431" s="14" t="e">
        <f t="shared" si="601"/>
        <v>#REF!</v>
      </c>
      <c r="CJ431" s="34">
        <f t="shared" si="602"/>
        <v>24181.186463003713</v>
      </c>
      <c r="CK431" s="34" t="e">
        <f t="shared" si="603"/>
        <v>#REF!</v>
      </c>
      <c r="CL431" s="54" t="e">
        <f t="shared" si="604"/>
        <v>#REF!</v>
      </c>
      <c r="CM431" t="e">
        <f>IFERROR(VLOOKUP(AO431,'Model Failure data- Lines'!#REF!,4,FALSE),'Model Failure data- Lines'!#REF!)</f>
        <v>#REF!</v>
      </c>
      <c r="CN431" s="14" t="e">
        <f t="shared" si="605"/>
        <v>#REF!</v>
      </c>
      <c r="CO431" s="34">
        <f t="shared" si="606"/>
        <v>20687.853934934195</v>
      </c>
      <c r="CP431" s="34" t="e">
        <f t="shared" si="607"/>
        <v>#REF!</v>
      </c>
      <c r="CQ431" s="54" t="e">
        <f t="shared" si="608"/>
        <v>#REF!</v>
      </c>
      <c r="CR431" t="e">
        <f>IFERROR(VLOOKUP(AO431,'Model Failure data- Lines'!#REF!,5,FALSE),'Model Failure data- Lines'!#REF!)</f>
        <v>#REF!</v>
      </c>
      <c r="CS431" s="14" t="e">
        <f t="shared" si="609"/>
        <v>#REF!</v>
      </c>
      <c r="CT431" s="34">
        <f t="shared" si="610"/>
        <v>15142.274395818495</v>
      </c>
      <c r="CU431" s="34" t="e">
        <f t="shared" si="611"/>
        <v>#REF!</v>
      </c>
      <c r="CV431" s="54" t="e">
        <f t="shared" si="612"/>
        <v>#REF!</v>
      </c>
      <c r="CW431" t="s">
        <v>131</v>
      </c>
      <c r="CY431">
        <v>1</v>
      </c>
      <c r="CZ431">
        <f t="shared" si="613"/>
        <v>5738.1655786723568</v>
      </c>
      <c r="DA431" s="34">
        <f t="shared" si="614"/>
        <v>15546.7235</v>
      </c>
      <c r="DB431" s="34">
        <f t="shared" si="615"/>
        <v>343.54108732866996</v>
      </c>
      <c r="DC431" s="34">
        <f t="shared" si="616"/>
        <v>1597.6791933321974</v>
      </c>
      <c r="DD431" s="9">
        <f t="shared" si="617"/>
        <v>10736.687499999998</v>
      </c>
      <c r="DE431" s="59">
        <f t="shared" si="618"/>
        <v>0.55082113723315151</v>
      </c>
      <c r="DF431" s="59">
        <f t="shared" si="619"/>
        <v>1.2171676714305198E-2</v>
      </c>
      <c r="DG431" s="59">
        <f t="shared" si="620"/>
        <v>5.6605848184344769E-2</v>
      </c>
      <c r="DH431" s="59">
        <f t="shared" si="621"/>
        <v>0.38040133786819852</v>
      </c>
      <c r="DI431" s="14">
        <f t="shared" si="622"/>
        <v>3160.7028896764327</v>
      </c>
      <c r="DJ431" s="14">
        <f t="shared" si="623"/>
        <v>69.843096356753946</v>
      </c>
      <c r="DK431" s="14">
        <f t="shared" si="624"/>
        <v>324.81372960296034</v>
      </c>
      <c r="DL431" s="14">
        <f t="shared" si="625"/>
        <v>2182.8058630362102</v>
      </c>
      <c r="DM431">
        <f t="shared" si="626"/>
        <v>1990.2752655289328</v>
      </c>
      <c r="DN431" s="34">
        <f t="shared" si="627"/>
        <v>10950.3009</v>
      </c>
      <c r="DO431" s="34">
        <f t="shared" si="628"/>
        <v>241.97241803149797</v>
      </c>
      <c r="DP431" s="34">
        <f t="shared" si="629"/>
        <v>1125.3218666078956</v>
      </c>
      <c r="DQ431" s="9">
        <f t="shared" si="630"/>
        <v>7562.3624999999984</v>
      </c>
      <c r="DR431" s="59">
        <f t="shared" si="631"/>
        <v>0.55082113723315163</v>
      </c>
      <c r="DS431" s="59">
        <f t="shared" si="632"/>
        <v>1.2171676714305199E-2</v>
      </c>
      <c r="DT431" s="59">
        <f t="shared" si="633"/>
        <v>5.6605848184344776E-2</v>
      </c>
      <c r="DU431" s="59">
        <f t="shared" si="634"/>
        <v>0.38040133786819852</v>
      </c>
      <c r="DV431" s="14">
        <f t="shared" si="635"/>
        <v>1096.2856851656593</v>
      </c>
      <c r="DW431" s="14">
        <f t="shared" si="636"/>
        <v>24.224987104496105</v>
      </c>
      <c r="DX431" s="14">
        <f t="shared" si="637"/>
        <v>112.66121952558724</v>
      </c>
      <c r="DY431" s="14">
        <f t="shared" si="638"/>
        <v>757.10337373318998</v>
      </c>
      <c r="DZ431" s="34" t="e">
        <f t="shared" si="639"/>
        <v>#REF!</v>
      </c>
      <c r="EA431" s="34" t="e">
        <f t="shared" si="640"/>
        <v>#REF!</v>
      </c>
      <c r="EB431" s="34" t="e">
        <f t="shared" si="641"/>
        <v>#REF!</v>
      </c>
      <c r="EC431" s="34" t="e">
        <f t="shared" si="642"/>
        <v>#REF!</v>
      </c>
      <c r="ED431" s="34" t="e">
        <f t="shared" si="643"/>
        <v>#REF!</v>
      </c>
      <c r="EE431" s="59" t="e">
        <f t="shared" si="644"/>
        <v>#REF!</v>
      </c>
      <c r="EF431" s="59" t="e">
        <f t="shared" si="645"/>
        <v>#REF!</v>
      </c>
      <c r="EG431" s="59" t="e">
        <f t="shared" si="646"/>
        <v>#REF!</v>
      </c>
      <c r="EH431" s="59" t="e">
        <f t="shared" si="647"/>
        <v>#REF!</v>
      </c>
      <c r="EI431" s="14" t="e">
        <f t="shared" si="648"/>
        <v>#REF!</v>
      </c>
      <c r="EJ431" s="14" t="e">
        <f t="shared" si="649"/>
        <v>#REF!</v>
      </c>
      <c r="EK431" s="14" t="e">
        <f t="shared" si="650"/>
        <v>#REF!</v>
      </c>
      <c r="EL431" s="14" t="e">
        <f t="shared" si="651"/>
        <v>#REF!</v>
      </c>
      <c r="EM431" t="e">
        <f t="shared" si="652"/>
        <v>#REF!</v>
      </c>
      <c r="EN431" s="34" t="e">
        <f t="shared" si="653"/>
        <v>#REF!</v>
      </c>
      <c r="EO431" s="34" t="e">
        <f t="shared" si="654"/>
        <v>#REF!</v>
      </c>
      <c r="EP431" s="34" t="e">
        <f t="shared" si="655"/>
        <v>#REF!</v>
      </c>
      <c r="EQ431" s="34" t="e">
        <f t="shared" si="656"/>
        <v>#REF!</v>
      </c>
      <c r="ER431" s="59" t="e">
        <f t="shared" si="657"/>
        <v>#REF!</v>
      </c>
      <c r="ES431" s="59" t="e">
        <f t="shared" si="658"/>
        <v>#REF!</v>
      </c>
      <c r="ET431" s="59" t="e">
        <f t="shared" si="659"/>
        <v>#REF!</v>
      </c>
      <c r="EU431" s="59" t="e">
        <f t="shared" si="660"/>
        <v>#REF!</v>
      </c>
      <c r="EV431" s="14" t="e">
        <f t="shared" si="661"/>
        <v>#REF!</v>
      </c>
      <c r="EW431" s="14" t="e">
        <f t="shared" si="662"/>
        <v>#REF!</v>
      </c>
      <c r="EX431" s="14" t="e">
        <f t="shared" si="663"/>
        <v>#REF!</v>
      </c>
      <c r="EY431" s="14" t="e">
        <f t="shared" si="664"/>
        <v>#REF!</v>
      </c>
    </row>
    <row r="432" spans="1:155" x14ac:dyDescent="0.2">
      <c r="A432" s="17">
        <v>30199543</v>
      </c>
      <c r="B432" t="s">
        <v>62</v>
      </c>
      <c r="C432" t="s">
        <v>3555</v>
      </c>
      <c r="D432" t="s">
        <v>3556</v>
      </c>
      <c r="E432" t="s">
        <v>2609</v>
      </c>
      <c r="F432" t="s">
        <v>41</v>
      </c>
      <c r="G432" t="s">
        <v>42</v>
      </c>
      <c r="H432" t="s">
        <v>3557</v>
      </c>
      <c r="I432" t="s">
        <v>68</v>
      </c>
      <c r="J432" s="19" t="s">
        <v>69</v>
      </c>
      <c r="K432" t="s">
        <v>70</v>
      </c>
      <c r="L432">
        <v>1967</v>
      </c>
      <c r="M432">
        <f t="shared" si="574"/>
        <v>1967</v>
      </c>
      <c r="N432">
        <v>52</v>
      </c>
      <c r="O432" s="19">
        <f t="shared" si="575"/>
        <v>52</v>
      </c>
      <c r="P432" t="s">
        <v>80</v>
      </c>
      <c r="Q432" s="19" t="str">
        <f t="shared" si="576"/>
        <v>50-60</v>
      </c>
      <c r="R432" s="23">
        <v>430.4</v>
      </c>
      <c r="S432" s="15">
        <f t="shared" si="577"/>
        <v>0.4304</v>
      </c>
      <c r="T432">
        <v>30004862</v>
      </c>
      <c r="U432" t="s">
        <v>45</v>
      </c>
      <c r="V432" t="s">
        <v>46</v>
      </c>
      <c r="W432" s="20" t="s">
        <v>87</v>
      </c>
      <c r="X432" t="s">
        <v>48</v>
      </c>
      <c r="Z432" t="s">
        <v>3558</v>
      </c>
      <c r="AA432" t="s">
        <v>3559</v>
      </c>
      <c r="AB432" t="s">
        <v>459</v>
      </c>
      <c r="AC432">
        <v>1967</v>
      </c>
      <c r="AD432">
        <v>104</v>
      </c>
      <c r="AE432" t="str">
        <f t="shared" si="578"/>
        <v>&gt;80</v>
      </c>
      <c r="AF432">
        <v>-38.180288570000002</v>
      </c>
      <c r="AG432">
        <v>146.33651642999999</v>
      </c>
      <c r="AH432" t="s">
        <v>92</v>
      </c>
      <c r="AI432" t="s">
        <v>76</v>
      </c>
      <c r="AJ432" s="33" t="s">
        <v>314</v>
      </c>
      <c r="AL432" t="s">
        <v>48</v>
      </c>
      <c r="AM432" t="s">
        <v>86</v>
      </c>
      <c r="AN432">
        <v>220</v>
      </c>
      <c r="AO432" s="70">
        <v>4</v>
      </c>
      <c r="AP432">
        <v>2</v>
      </c>
      <c r="AQ432">
        <v>3</v>
      </c>
      <c r="AR432">
        <v>0</v>
      </c>
      <c r="AS432" s="82" t="str">
        <f t="shared" si="579"/>
        <v>Gw-3-0</v>
      </c>
      <c r="AT432" s="14">
        <f t="shared" si="580"/>
        <v>36200</v>
      </c>
      <c r="AU432" s="81">
        <f>VLOOKUP(C432,Bushfire_Vlookup!$F$2:$H$12575,3,FALSE)</f>
        <v>764.774811</v>
      </c>
      <c r="AV432" s="14">
        <f>VLOOKUP(AS432,Safety_collateral_Vlookup!$J$3:$L$20,2,FALSE)</f>
        <v>2285140.7140716286</v>
      </c>
      <c r="AW432" s="14">
        <f>VLOOKUP(AS432,Safety_collateral_Vlookup!$J$3:$L$20,3,FALSE)</f>
        <v>25000</v>
      </c>
      <c r="AX432" s="48">
        <f t="shared" si="581"/>
        <v>2504361.5566377649</v>
      </c>
      <c r="AY432" s="49">
        <f t="shared" si="666"/>
        <v>32710.400000000001</v>
      </c>
      <c r="AZ432" s="14">
        <v>76000</v>
      </c>
      <c r="BA432" s="16">
        <f t="shared" si="582"/>
        <v>76.561630448963172</v>
      </c>
      <c r="BB432" t="e">
        <f>IF(BA432&lt;=#REF!,#REF!,IF(BA432&lt;=#REF!,#REF!,IF(BA432&lt;=#REF!,#REF!,IF(BA432&lt;=#REF!,#REF!,#REF!))))</f>
        <v>#REF!</v>
      </c>
      <c r="BC432" s="51">
        <v>5</v>
      </c>
      <c r="BD432" s="21">
        <v>70</v>
      </c>
      <c r="BE432" s="21">
        <v>6.4399999999999999E-2</v>
      </c>
      <c r="BF432" s="26">
        <f t="shared" si="583"/>
        <v>2133.574857744632</v>
      </c>
      <c r="BG432" s="21">
        <v>7</v>
      </c>
      <c r="BH432" s="21">
        <f t="shared" si="584"/>
        <v>54.6</v>
      </c>
      <c r="BI432" s="28">
        <f t="shared" si="585"/>
        <v>2.2519960070400004E-2</v>
      </c>
      <c r="BJ432" s="27">
        <f t="shared" si="586"/>
        <v>2.2519960070400004E-2</v>
      </c>
      <c r="BK432" s="28">
        <f t="shared" si="587"/>
        <v>0.3452594593589744</v>
      </c>
      <c r="BL432" s="35">
        <f t="shared" si="588"/>
        <v>26.433627136450614</v>
      </c>
      <c r="BM432" s="21" t="str">
        <f t="shared" si="589"/>
        <v>Cr5</v>
      </c>
      <c r="BN432" s="51">
        <v>5</v>
      </c>
      <c r="BO432" s="21">
        <v>1</v>
      </c>
      <c r="BP432" s="50" t="s">
        <v>5497</v>
      </c>
      <c r="BQ432" s="14">
        <v>36200</v>
      </c>
      <c r="BR432">
        <f>IFERROR(VLOOKUP(AO432,'Model Failure data- Lines'!$A$37:$E$41,3,FALSE),'Model Failure data- Lines'!$C$37)</f>
        <v>0.45419999999999999</v>
      </c>
      <c r="BS432" s="14">
        <f t="shared" si="590"/>
        <v>1137481.0190248727</v>
      </c>
      <c r="BT432" s="34">
        <f t="shared" ref="BT432:BT495" si="667">$AY432/1.0468^2.5</f>
        <v>29176.055068606969</v>
      </c>
      <c r="BU432" s="34">
        <f t="shared" si="591"/>
        <v>38.986799838090057</v>
      </c>
      <c r="BV432" s="54">
        <f t="shared" si="592"/>
        <v>1108304.9639562657</v>
      </c>
      <c r="BW432">
        <f>IFERROR(VLOOKUP(AO432,'Model Failure data- Lines'!$A$37:$E$41,4,FALSE),'Model Failure data- Lines'!$D$37)</f>
        <v>0.40249999999999997</v>
      </c>
      <c r="BX432" s="14">
        <f t="shared" si="593"/>
        <v>1008005.5265467003</v>
      </c>
      <c r="BY432" s="34">
        <f t="shared" si="594"/>
        <v>26023.594617197785</v>
      </c>
      <c r="BZ432" s="71">
        <f t="shared" si="595"/>
        <v>38.734292528540863</v>
      </c>
      <c r="CA432" s="71">
        <f t="shared" si="596"/>
        <v>981981.93192950252</v>
      </c>
      <c r="CB432" s="56">
        <v>1</v>
      </c>
      <c r="CC432">
        <f>IFERROR(VLOOKUP(AO432,'Model Failure data- Lines'!$A$37:$E$41,5,FALSE),'Model Failure data- Lines'!$E$37)</f>
        <v>0.28349999999999997</v>
      </c>
      <c r="CD432" s="14">
        <f t="shared" si="597"/>
        <v>709986.50130680634</v>
      </c>
      <c r="CE432" s="34">
        <f t="shared" si="598"/>
        <v>20703.735717088304</v>
      </c>
      <c r="CF432" s="34">
        <f t="shared" si="599"/>
        <v>34.29267601792283</v>
      </c>
      <c r="CG432" s="54">
        <f t="shared" si="600"/>
        <v>689282.76558971801</v>
      </c>
      <c r="CH432" t="e">
        <f>IFERROR(VLOOKUP(AO432,'Model Failure data- Lines'!#REF!,3,FALSE),'Model Failure data- Lines'!#REF!)</f>
        <v>#REF!</v>
      </c>
      <c r="CI432" s="14" t="e">
        <f t="shared" si="601"/>
        <v>#REF!</v>
      </c>
      <c r="CJ432" s="34">
        <f t="shared" si="602"/>
        <v>27984.895546321051</v>
      </c>
      <c r="CK432" s="34" t="e">
        <f t="shared" si="603"/>
        <v>#REF!</v>
      </c>
      <c r="CL432" s="54" t="e">
        <f t="shared" si="604"/>
        <v>#REF!</v>
      </c>
      <c r="CM432" t="e">
        <f>IFERROR(VLOOKUP(AO432,'Model Failure data- Lines'!#REF!,4,FALSE),'Model Failure data- Lines'!#REF!)</f>
        <v>#REF!</v>
      </c>
      <c r="CN432" s="14" t="e">
        <f t="shared" si="605"/>
        <v>#REF!</v>
      </c>
      <c r="CO432" s="34">
        <f t="shared" si="606"/>
        <v>23942.060590469689</v>
      </c>
      <c r="CP432" s="34" t="e">
        <f t="shared" si="607"/>
        <v>#REF!</v>
      </c>
      <c r="CQ432" s="54" t="e">
        <f t="shared" si="608"/>
        <v>#REF!</v>
      </c>
      <c r="CR432" t="e">
        <f>IFERROR(VLOOKUP(AO432,'Model Failure data- Lines'!#REF!,5,FALSE),'Model Failure data- Lines'!#REF!)</f>
        <v>#REF!</v>
      </c>
      <c r="CS432" s="14" t="e">
        <f t="shared" si="609"/>
        <v>#REF!</v>
      </c>
      <c r="CT432" s="34">
        <f t="shared" si="610"/>
        <v>17524.159451358646</v>
      </c>
      <c r="CU432" s="34" t="e">
        <f t="shared" si="611"/>
        <v>#REF!</v>
      </c>
      <c r="CV432" s="54" t="e">
        <f t="shared" si="612"/>
        <v>#REF!</v>
      </c>
      <c r="CW432" t="s">
        <v>459</v>
      </c>
      <c r="CY432">
        <v>1</v>
      </c>
      <c r="CZ432">
        <f t="shared" si="613"/>
        <v>981981.93192950252</v>
      </c>
      <c r="DA432" s="34">
        <f t="shared" si="614"/>
        <v>15546.7235</v>
      </c>
      <c r="DB432" s="34">
        <f t="shared" si="615"/>
        <v>328.44592614314246</v>
      </c>
      <c r="DC432" s="34">
        <f t="shared" si="616"/>
        <v>981393.66962055711</v>
      </c>
      <c r="DD432" s="9">
        <f t="shared" si="617"/>
        <v>10736.687499999998</v>
      </c>
      <c r="DE432" s="59">
        <f t="shared" si="618"/>
        <v>1.5423252244718452E-2</v>
      </c>
      <c r="DF432" s="59">
        <f t="shared" si="619"/>
        <v>3.2583742597955463E-4</v>
      </c>
      <c r="DG432" s="59">
        <f t="shared" si="620"/>
        <v>0.97359949303322568</v>
      </c>
      <c r="DH432" s="59">
        <f t="shared" si="621"/>
        <v>1.0651417296076278E-2</v>
      </c>
      <c r="DI432" s="14">
        <f t="shared" si="622"/>
        <v>15145.355035904662</v>
      </c>
      <c r="DJ432" s="14">
        <f t="shared" si="623"/>
        <v>319.96646505833934</v>
      </c>
      <c r="DK432" s="14">
        <f t="shared" si="624"/>
        <v>956057.11109435116</v>
      </c>
      <c r="DL432" s="14">
        <f t="shared" si="625"/>
        <v>10459.4993341883</v>
      </c>
      <c r="DM432">
        <f t="shared" si="626"/>
        <v>689282.76558971801</v>
      </c>
      <c r="DN432" s="34">
        <f t="shared" si="627"/>
        <v>10950.3009</v>
      </c>
      <c r="DO432" s="34">
        <f t="shared" si="628"/>
        <v>231.34017406603945</v>
      </c>
      <c r="DP432" s="34">
        <f t="shared" si="629"/>
        <v>691242.49773274013</v>
      </c>
      <c r="DQ432" s="9">
        <f t="shared" si="630"/>
        <v>7562.3624999999984</v>
      </c>
      <c r="DR432" s="59">
        <f t="shared" si="631"/>
        <v>1.5423252244718451E-2</v>
      </c>
      <c r="DS432" s="59">
        <f t="shared" si="632"/>
        <v>3.2583742597955457E-4</v>
      </c>
      <c r="DT432" s="59">
        <f t="shared" si="633"/>
        <v>0.97359949303322546</v>
      </c>
      <c r="DU432" s="59">
        <f t="shared" si="634"/>
        <v>1.0651417296076276E-2</v>
      </c>
      <c r="DV432" s="14">
        <f t="shared" si="635"/>
        <v>10630.98196162736</v>
      </c>
      <c r="DW432" s="14">
        <f t="shared" si="636"/>
        <v>224.5941221118224</v>
      </c>
      <c r="DX432" s="14">
        <f t="shared" si="637"/>
        <v>671085.35113468906</v>
      </c>
      <c r="DY432" s="14">
        <f t="shared" si="638"/>
        <v>7341.838371289612</v>
      </c>
      <c r="DZ432" s="34" t="e">
        <f t="shared" si="639"/>
        <v>#REF!</v>
      </c>
      <c r="EA432" s="34" t="e">
        <f t="shared" si="640"/>
        <v>#REF!</v>
      </c>
      <c r="EB432" s="34" t="e">
        <f t="shared" si="641"/>
        <v>#REF!</v>
      </c>
      <c r="EC432" s="34" t="e">
        <f t="shared" si="642"/>
        <v>#REF!</v>
      </c>
      <c r="ED432" s="34" t="e">
        <f t="shared" si="643"/>
        <v>#REF!</v>
      </c>
      <c r="EE432" s="59" t="e">
        <f t="shared" si="644"/>
        <v>#REF!</v>
      </c>
      <c r="EF432" s="59" t="e">
        <f t="shared" si="645"/>
        <v>#REF!</v>
      </c>
      <c r="EG432" s="59" t="e">
        <f t="shared" si="646"/>
        <v>#REF!</v>
      </c>
      <c r="EH432" s="59" t="e">
        <f t="shared" si="647"/>
        <v>#REF!</v>
      </c>
      <c r="EI432" s="14" t="e">
        <f t="shared" si="648"/>
        <v>#REF!</v>
      </c>
      <c r="EJ432" s="14" t="e">
        <f t="shared" si="649"/>
        <v>#REF!</v>
      </c>
      <c r="EK432" s="14" t="e">
        <f t="shared" si="650"/>
        <v>#REF!</v>
      </c>
      <c r="EL432" s="14" t="e">
        <f t="shared" si="651"/>
        <v>#REF!</v>
      </c>
      <c r="EM432" t="e">
        <f t="shared" si="652"/>
        <v>#REF!</v>
      </c>
      <c r="EN432" s="34" t="e">
        <f t="shared" si="653"/>
        <v>#REF!</v>
      </c>
      <c r="EO432" s="34" t="e">
        <f t="shared" si="654"/>
        <v>#REF!</v>
      </c>
      <c r="EP432" s="34" t="e">
        <f t="shared" si="655"/>
        <v>#REF!</v>
      </c>
      <c r="EQ432" s="34" t="e">
        <f t="shared" si="656"/>
        <v>#REF!</v>
      </c>
      <c r="ER432" s="59" t="e">
        <f t="shared" si="657"/>
        <v>#REF!</v>
      </c>
      <c r="ES432" s="59" t="e">
        <f t="shared" si="658"/>
        <v>#REF!</v>
      </c>
      <c r="ET432" s="59" t="e">
        <f t="shared" si="659"/>
        <v>#REF!</v>
      </c>
      <c r="EU432" s="59" t="e">
        <f t="shared" si="660"/>
        <v>#REF!</v>
      </c>
      <c r="EV432" s="14" t="e">
        <f t="shared" si="661"/>
        <v>#REF!</v>
      </c>
      <c r="EW432" s="14" t="e">
        <f t="shared" si="662"/>
        <v>#REF!</v>
      </c>
      <c r="EX432" s="14" t="e">
        <f t="shared" si="663"/>
        <v>#REF!</v>
      </c>
      <c r="EY432" s="14" t="e">
        <f t="shared" si="664"/>
        <v>#REF!</v>
      </c>
    </row>
    <row r="433" spans="1:155" x14ac:dyDescent="0.2">
      <c r="A433" s="17">
        <v>30284628</v>
      </c>
      <c r="B433" t="s">
        <v>62</v>
      </c>
      <c r="C433" t="s">
        <v>3555</v>
      </c>
      <c r="D433" t="s">
        <v>3556</v>
      </c>
      <c r="E433" t="s">
        <v>2609</v>
      </c>
      <c r="F433" t="s">
        <v>41</v>
      </c>
      <c r="G433" t="s">
        <v>42</v>
      </c>
      <c r="H433" t="s">
        <v>4353</v>
      </c>
      <c r="I433" t="s">
        <v>68</v>
      </c>
      <c r="J433" s="19" t="s">
        <v>69</v>
      </c>
      <c r="K433" t="s">
        <v>70</v>
      </c>
      <c r="L433">
        <v>1967</v>
      </c>
      <c r="M433">
        <f t="shared" si="574"/>
        <v>1967</v>
      </c>
      <c r="N433">
        <v>52</v>
      </c>
      <c r="O433" s="19">
        <f t="shared" si="575"/>
        <v>52</v>
      </c>
      <c r="P433" t="s">
        <v>80</v>
      </c>
      <c r="Q433" s="19" t="str">
        <f t="shared" si="576"/>
        <v>50-60</v>
      </c>
      <c r="R433" s="23">
        <v>430.4</v>
      </c>
      <c r="S433" s="15">
        <f t="shared" si="577"/>
        <v>0.4304</v>
      </c>
      <c r="T433">
        <v>30004862</v>
      </c>
      <c r="U433" t="s">
        <v>45</v>
      </c>
      <c r="V433" t="s">
        <v>46</v>
      </c>
      <c r="W433" s="20" t="s">
        <v>87</v>
      </c>
      <c r="X433" t="s">
        <v>48</v>
      </c>
      <c r="Z433" t="s">
        <v>3558</v>
      </c>
      <c r="AA433" t="s">
        <v>3559</v>
      </c>
      <c r="AB433" t="s">
        <v>459</v>
      </c>
      <c r="AC433">
        <v>1967</v>
      </c>
      <c r="AD433">
        <v>104</v>
      </c>
      <c r="AE433" t="str">
        <f t="shared" si="578"/>
        <v>&gt;80</v>
      </c>
      <c r="AF433">
        <v>-38.180288570000002</v>
      </c>
      <c r="AG433">
        <v>146.33651642999999</v>
      </c>
      <c r="AH433" t="s">
        <v>92</v>
      </c>
      <c r="AI433" t="s">
        <v>76</v>
      </c>
      <c r="AJ433" s="33" t="s">
        <v>314</v>
      </c>
      <c r="AL433" t="s">
        <v>78</v>
      </c>
      <c r="AM433" t="s">
        <v>79</v>
      </c>
      <c r="AN433">
        <v>220</v>
      </c>
      <c r="AO433" s="69">
        <v>4</v>
      </c>
      <c r="AP433">
        <v>2</v>
      </c>
      <c r="AQ433">
        <v>3</v>
      </c>
      <c r="AR433">
        <v>0</v>
      </c>
      <c r="AS433" s="82" t="str">
        <f t="shared" si="579"/>
        <v>Gw-3-0</v>
      </c>
      <c r="AT433" s="14">
        <f t="shared" si="580"/>
        <v>36200</v>
      </c>
      <c r="AU433" s="81">
        <f>VLOOKUP(C433,Bushfire_Vlookup!$F$2:$H$12575,3,FALSE)</f>
        <v>764.774811</v>
      </c>
      <c r="AV433" s="14">
        <f>VLOOKUP(AS433,Safety_collateral_Vlookup!$J$3:$L$20,2,FALSE)</f>
        <v>2285140.7140716286</v>
      </c>
      <c r="AW433" s="14">
        <f>VLOOKUP(AS433,Safety_collateral_Vlookup!$J$3:$L$20,3,FALSE)</f>
        <v>25000</v>
      </c>
      <c r="AX433" s="48">
        <f t="shared" si="581"/>
        <v>2504361.5566377649</v>
      </c>
      <c r="AY433" s="49">
        <f t="shared" si="666"/>
        <v>32710.400000000001</v>
      </c>
      <c r="AZ433" s="14">
        <v>76000</v>
      </c>
      <c r="BA433" s="16">
        <f t="shared" si="582"/>
        <v>76.561630448963172</v>
      </c>
      <c r="BB433" t="e">
        <f>IF(BA433&lt;=#REF!,#REF!,IF(BA433&lt;=#REF!,#REF!,IF(BA433&lt;=#REF!,#REF!,IF(BA433&lt;=#REF!,#REF!,#REF!))))</f>
        <v>#REF!</v>
      </c>
      <c r="BC433" s="51">
        <v>5</v>
      </c>
      <c r="BD433" s="21">
        <v>70</v>
      </c>
      <c r="BE433" s="21">
        <v>6.4399999999999999E-2</v>
      </c>
      <c r="BF433" s="26">
        <f t="shared" si="583"/>
        <v>2133.574857744632</v>
      </c>
      <c r="BG433" s="21">
        <v>7</v>
      </c>
      <c r="BH433" s="21">
        <f t="shared" si="584"/>
        <v>54.6</v>
      </c>
      <c r="BI433" s="28">
        <f t="shared" si="585"/>
        <v>2.2519960070400004E-2</v>
      </c>
      <c r="BJ433" s="27">
        <f t="shared" si="586"/>
        <v>2.2519960070400004E-2</v>
      </c>
      <c r="BK433" s="28">
        <f t="shared" si="587"/>
        <v>0.3452594593589744</v>
      </c>
      <c r="BL433" s="35">
        <f t="shared" si="588"/>
        <v>26.433627136450614</v>
      </c>
      <c r="BM433" s="21" t="str">
        <f t="shared" si="589"/>
        <v>Cr5</v>
      </c>
      <c r="BN433" s="51">
        <v>5</v>
      </c>
      <c r="BO433" s="21">
        <v>1</v>
      </c>
      <c r="BP433" s="50" t="s">
        <v>5497</v>
      </c>
      <c r="BQ433" s="14">
        <v>36200</v>
      </c>
      <c r="BR433">
        <f>IFERROR(VLOOKUP(AO433,'Model Failure data- Lines'!$A$37:$E$41,3,FALSE),'Model Failure data- Lines'!$C$37)</f>
        <v>0.45419999999999999</v>
      </c>
      <c r="BS433" s="14">
        <f t="shared" si="590"/>
        <v>1137481.0190248727</v>
      </c>
      <c r="BT433" s="34">
        <f t="shared" si="667"/>
        <v>29176.055068606969</v>
      </c>
      <c r="BU433" s="34">
        <f t="shared" si="591"/>
        <v>38.986799838090057</v>
      </c>
      <c r="BV433" s="54">
        <f t="shared" si="592"/>
        <v>1108304.9639562657</v>
      </c>
      <c r="BW433">
        <f>IFERROR(VLOOKUP(AO433,'Model Failure data- Lines'!$A$37:$E$41,4,FALSE),'Model Failure data- Lines'!$D$37)</f>
        <v>0.40249999999999997</v>
      </c>
      <c r="BX433" s="14">
        <f t="shared" si="593"/>
        <v>1008005.5265467003</v>
      </c>
      <c r="BY433" s="34">
        <f t="shared" si="594"/>
        <v>26023.594617197785</v>
      </c>
      <c r="BZ433" s="71">
        <f t="shared" si="595"/>
        <v>38.734292528540863</v>
      </c>
      <c r="CA433" s="71">
        <f t="shared" si="596"/>
        <v>981981.93192950252</v>
      </c>
      <c r="CB433" s="56">
        <v>1</v>
      </c>
      <c r="CC433">
        <f>IFERROR(VLOOKUP(AO433,'Model Failure data- Lines'!$A$37:$E$41,5,FALSE),'Model Failure data- Lines'!$E$37)</f>
        <v>0.28349999999999997</v>
      </c>
      <c r="CD433" s="14">
        <f t="shared" si="597"/>
        <v>709986.50130680634</v>
      </c>
      <c r="CE433" s="34">
        <f t="shared" si="598"/>
        <v>20703.735717088304</v>
      </c>
      <c r="CF433" s="34">
        <f t="shared" si="599"/>
        <v>34.29267601792283</v>
      </c>
      <c r="CG433" s="54">
        <f t="shared" si="600"/>
        <v>689282.76558971801</v>
      </c>
      <c r="CH433" t="e">
        <f>IFERROR(VLOOKUP(AO433,'Model Failure data- Lines'!#REF!,3,FALSE),'Model Failure data- Lines'!#REF!)</f>
        <v>#REF!</v>
      </c>
      <c r="CI433" s="14" t="e">
        <f t="shared" si="601"/>
        <v>#REF!</v>
      </c>
      <c r="CJ433" s="34">
        <f t="shared" si="602"/>
        <v>27984.895546321051</v>
      </c>
      <c r="CK433" s="34" t="e">
        <f t="shared" si="603"/>
        <v>#REF!</v>
      </c>
      <c r="CL433" s="54" t="e">
        <f t="shared" si="604"/>
        <v>#REF!</v>
      </c>
      <c r="CM433" t="e">
        <f>IFERROR(VLOOKUP(AO433,'Model Failure data- Lines'!#REF!,4,FALSE),'Model Failure data- Lines'!#REF!)</f>
        <v>#REF!</v>
      </c>
      <c r="CN433" s="14" t="e">
        <f t="shared" si="605"/>
        <v>#REF!</v>
      </c>
      <c r="CO433" s="34">
        <f t="shared" si="606"/>
        <v>23942.060590469689</v>
      </c>
      <c r="CP433" s="34" t="e">
        <f t="shared" si="607"/>
        <v>#REF!</v>
      </c>
      <c r="CQ433" s="54" t="e">
        <f t="shared" si="608"/>
        <v>#REF!</v>
      </c>
      <c r="CR433" t="e">
        <f>IFERROR(VLOOKUP(AO433,'Model Failure data- Lines'!#REF!,5,FALSE),'Model Failure data- Lines'!#REF!)</f>
        <v>#REF!</v>
      </c>
      <c r="CS433" s="14" t="e">
        <f t="shared" si="609"/>
        <v>#REF!</v>
      </c>
      <c r="CT433" s="34">
        <f t="shared" si="610"/>
        <v>17524.159451358646</v>
      </c>
      <c r="CU433" s="34" t="e">
        <f t="shared" si="611"/>
        <v>#REF!</v>
      </c>
      <c r="CV433" s="54" t="e">
        <f t="shared" si="612"/>
        <v>#REF!</v>
      </c>
      <c r="CW433" t="s">
        <v>459</v>
      </c>
      <c r="CY433">
        <v>1</v>
      </c>
      <c r="CZ433">
        <f t="shared" si="613"/>
        <v>981981.93192950252</v>
      </c>
      <c r="DA433" s="34">
        <f t="shared" si="614"/>
        <v>15546.7235</v>
      </c>
      <c r="DB433" s="34">
        <f t="shared" si="615"/>
        <v>328.44592614314246</v>
      </c>
      <c r="DC433" s="34">
        <f t="shared" si="616"/>
        <v>981393.66962055711</v>
      </c>
      <c r="DD433" s="9">
        <f t="shared" si="617"/>
        <v>10736.687499999998</v>
      </c>
      <c r="DE433" s="59">
        <f t="shared" si="618"/>
        <v>1.5423252244718452E-2</v>
      </c>
      <c r="DF433" s="59">
        <f t="shared" si="619"/>
        <v>3.2583742597955463E-4</v>
      </c>
      <c r="DG433" s="59">
        <f t="shared" si="620"/>
        <v>0.97359949303322568</v>
      </c>
      <c r="DH433" s="59">
        <f t="shared" si="621"/>
        <v>1.0651417296076278E-2</v>
      </c>
      <c r="DI433" s="14">
        <f t="shared" si="622"/>
        <v>15145.355035904662</v>
      </c>
      <c r="DJ433" s="14">
        <f t="shared" si="623"/>
        <v>319.96646505833934</v>
      </c>
      <c r="DK433" s="14">
        <f t="shared" si="624"/>
        <v>956057.11109435116</v>
      </c>
      <c r="DL433" s="14">
        <f t="shared" si="625"/>
        <v>10459.4993341883</v>
      </c>
      <c r="DM433">
        <f t="shared" si="626"/>
        <v>689282.76558971801</v>
      </c>
      <c r="DN433" s="34">
        <f t="shared" si="627"/>
        <v>10950.3009</v>
      </c>
      <c r="DO433" s="34">
        <f t="shared" si="628"/>
        <v>231.34017406603945</v>
      </c>
      <c r="DP433" s="34">
        <f t="shared" si="629"/>
        <v>691242.49773274013</v>
      </c>
      <c r="DQ433" s="9">
        <f t="shared" si="630"/>
        <v>7562.3624999999984</v>
      </c>
      <c r="DR433" s="59">
        <f t="shared" si="631"/>
        <v>1.5423252244718451E-2</v>
      </c>
      <c r="DS433" s="59">
        <f t="shared" si="632"/>
        <v>3.2583742597955457E-4</v>
      </c>
      <c r="DT433" s="59">
        <f t="shared" si="633"/>
        <v>0.97359949303322546</v>
      </c>
      <c r="DU433" s="59">
        <f t="shared" si="634"/>
        <v>1.0651417296076276E-2</v>
      </c>
      <c r="DV433" s="14">
        <f t="shared" si="635"/>
        <v>10630.98196162736</v>
      </c>
      <c r="DW433" s="14">
        <f t="shared" si="636"/>
        <v>224.5941221118224</v>
      </c>
      <c r="DX433" s="14">
        <f t="shared" si="637"/>
        <v>671085.35113468906</v>
      </c>
      <c r="DY433" s="14">
        <f t="shared" si="638"/>
        <v>7341.838371289612</v>
      </c>
      <c r="DZ433" s="34" t="e">
        <f t="shared" si="639"/>
        <v>#REF!</v>
      </c>
      <c r="EA433" s="34" t="e">
        <f t="shared" si="640"/>
        <v>#REF!</v>
      </c>
      <c r="EB433" s="34" t="e">
        <f t="shared" si="641"/>
        <v>#REF!</v>
      </c>
      <c r="EC433" s="34" t="e">
        <f t="shared" si="642"/>
        <v>#REF!</v>
      </c>
      <c r="ED433" s="34" t="e">
        <f t="shared" si="643"/>
        <v>#REF!</v>
      </c>
      <c r="EE433" s="59" t="e">
        <f t="shared" si="644"/>
        <v>#REF!</v>
      </c>
      <c r="EF433" s="59" t="e">
        <f t="shared" si="645"/>
        <v>#REF!</v>
      </c>
      <c r="EG433" s="59" t="e">
        <f t="shared" si="646"/>
        <v>#REF!</v>
      </c>
      <c r="EH433" s="59" t="e">
        <f t="shared" si="647"/>
        <v>#REF!</v>
      </c>
      <c r="EI433" s="14" t="e">
        <f t="shared" si="648"/>
        <v>#REF!</v>
      </c>
      <c r="EJ433" s="14" t="e">
        <f t="shared" si="649"/>
        <v>#REF!</v>
      </c>
      <c r="EK433" s="14" t="e">
        <f t="shared" si="650"/>
        <v>#REF!</v>
      </c>
      <c r="EL433" s="14" t="e">
        <f t="shared" si="651"/>
        <v>#REF!</v>
      </c>
      <c r="EM433" t="e">
        <f t="shared" si="652"/>
        <v>#REF!</v>
      </c>
      <c r="EN433" s="34" t="e">
        <f t="shared" si="653"/>
        <v>#REF!</v>
      </c>
      <c r="EO433" s="34" t="e">
        <f t="shared" si="654"/>
        <v>#REF!</v>
      </c>
      <c r="EP433" s="34" t="e">
        <f t="shared" si="655"/>
        <v>#REF!</v>
      </c>
      <c r="EQ433" s="34" t="e">
        <f t="shared" si="656"/>
        <v>#REF!</v>
      </c>
      <c r="ER433" s="59" t="e">
        <f t="shared" si="657"/>
        <v>#REF!</v>
      </c>
      <c r="ES433" s="59" t="e">
        <f t="shared" si="658"/>
        <v>#REF!</v>
      </c>
      <c r="ET433" s="59" t="e">
        <f t="shared" si="659"/>
        <v>#REF!</v>
      </c>
      <c r="EU433" s="59" t="e">
        <f t="shared" si="660"/>
        <v>#REF!</v>
      </c>
      <c r="EV433" s="14" t="e">
        <f t="shared" si="661"/>
        <v>#REF!</v>
      </c>
      <c r="EW433" s="14" t="e">
        <f t="shared" si="662"/>
        <v>#REF!</v>
      </c>
      <c r="EX433" s="14" t="e">
        <f t="shared" si="663"/>
        <v>#REF!</v>
      </c>
      <c r="EY433" s="14" t="e">
        <f t="shared" si="664"/>
        <v>#REF!</v>
      </c>
    </row>
    <row r="434" spans="1:155" x14ac:dyDescent="0.2">
      <c r="A434" s="17">
        <v>30284486</v>
      </c>
      <c r="B434" t="s">
        <v>62</v>
      </c>
      <c r="C434" t="s">
        <v>4348</v>
      </c>
      <c r="D434" t="s">
        <v>4349</v>
      </c>
      <c r="E434" t="s">
        <v>4226</v>
      </c>
      <c r="F434" t="s">
        <v>41</v>
      </c>
      <c r="G434" t="s">
        <v>42</v>
      </c>
      <c r="H434" t="s">
        <v>4350</v>
      </c>
      <c r="I434" t="s">
        <v>68</v>
      </c>
      <c r="J434" s="19" t="s">
        <v>69</v>
      </c>
      <c r="K434" t="s">
        <v>70</v>
      </c>
      <c r="L434">
        <v>1962</v>
      </c>
      <c r="M434">
        <f t="shared" si="574"/>
        <v>1962</v>
      </c>
      <c r="N434">
        <v>57</v>
      </c>
      <c r="O434" s="19">
        <f t="shared" si="575"/>
        <v>57</v>
      </c>
      <c r="P434" t="s">
        <v>80</v>
      </c>
      <c r="Q434" s="19" t="str">
        <f t="shared" si="576"/>
        <v>50-60</v>
      </c>
      <c r="R434" s="23">
        <v>353.6</v>
      </c>
      <c r="S434" s="15">
        <f t="shared" si="577"/>
        <v>0.35360000000000003</v>
      </c>
      <c r="T434">
        <v>30056383</v>
      </c>
      <c r="U434" t="s">
        <v>45</v>
      </c>
      <c r="V434" t="s">
        <v>46</v>
      </c>
      <c r="W434" t="s">
        <v>47</v>
      </c>
      <c r="X434" t="s">
        <v>48</v>
      </c>
      <c r="Y434" t="s">
        <v>340</v>
      </c>
      <c r="Z434" t="s">
        <v>4351</v>
      </c>
      <c r="AA434" t="s">
        <v>4352</v>
      </c>
      <c r="AB434" t="s">
        <v>133</v>
      </c>
      <c r="AC434">
        <v>1962</v>
      </c>
      <c r="AD434">
        <v>57</v>
      </c>
      <c r="AE434" t="str">
        <f t="shared" si="578"/>
        <v>&lt;60</v>
      </c>
      <c r="AF434">
        <v>-38.176934170000003</v>
      </c>
      <c r="AG434">
        <v>146.320604</v>
      </c>
      <c r="AH434" t="s">
        <v>92</v>
      </c>
      <c r="AI434" t="s">
        <v>76</v>
      </c>
      <c r="AJ434" s="33" t="s">
        <v>314</v>
      </c>
      <c r="AL434">
        <v>1</v>
      </c>
      <c r="AM434" t="s">
        <v>86</v>
      </c>
      <c r="AN434">
        <v>220</v>
      </c>
      <c r="AO434" s="69">
        <v>4</v>
      </c>
      <c r="AP434">
        <v>2</v>
      </c>
      <c r="AQ434">
        <v>0</v>
      </c>
      <c r="AR434">
        <v>0</v>
      </c>
      <c r="AS434" s="82" t="str">
        <f t="shared" si="579"/>
        <v>Gw-0-0</v>
      </c>
      <c r="AT434" s="14">
        <f t="shared" si="580"/>
        <v>36200</v>
      </c>
      <c r="AU434" s="81">
        <f>VLOOKUP(C434,Bushfire_Vlookup!$F$2:$H$12575,3,FALSE)</f>
        <v>963.40034300000002</v>
      </c>
      <c r="AV434" s="14">
        <f>VLOOKUP(AS434,Safety_collateral_Vlookup!$J$3:$L$20,2,FALSE)</f>
        <v>3720.1399252148244</v>
      </c>
      <c r="AW434" s="14">
        <f>VLOOKUP(AS434,Safety_collateral_Vlookup!$J$3:$L$20,3,FALSE)</f>
        <v>25000</v>
      </c>
      <c r="AX434" s="48">
        <f t="shared" si="581"/>
        <v>70297.737466185223</v>
      </c>
      <c r="AY434" s="49">
        <f t="shared" si="666"/>
        <v>26873.600000000002</v>
      </c>
      <c r="AZ434" s="14">
        <v>76000</v>
      </c>
      <c r="BA434" s="16">
        <f t="shared" si="582"/>
        <v>2.6158660345538083</v>
      </c>
      <c r="BB434" t="e">
        <f>IF(BA434&lt;=#REF!,#REF!,IF(BA434&lt;=#REF!,#REF!,IF(BA434&lt;=#REF!,#REF!,IF(BA434&lt;=#REF!,#REF!,#REF!))))</f>
        <v>#REF!</v>
      </c>
      <c r="BC434" s="51">
        <v>3</v>
      </c>
      <c r="BD434" s="21">
        <v>70</v>
      </c>
      <c r="BE434" s="21">
        <v>6.4399999999999999E-2</v>
      </c>
      <c r="BF434" s="26">
        <f t="shared" si="583"/>
        <v>1752.8626154704968</v>
      </c>
      <c r="BG434" s="21">
        <v>7</v>
      </c>
      <c r="BH434" s="21">
        <f t="shared" si="584"/>
        <v>54.6</v>
      </c>
      <c r="BI434" s="28">
        <f t="shared" si="585"/>
        <v>2.2519960070400004E-2</v>
      </c>
      <c r="BJ434" s="27">
        <f t="shared" si="586"/>
        <v>2.2519960070400004E-2</v>
      </c>
      <c r="BK434" s="28">
        <f t="shared" si="587"/>
        <v>0.3452594593589744</v>
      </c>
      <c r="BL434" s="35">
        <f t="shared" si="588"/>
        <v>0.90315249284555199</v>
      </c>
      <c r="BM434" s="21" t="str">
        <f t="shared" si="589"/>
        <v>Cr2</v>
      </c>
      <c r="BN434" s="51">
        <v>2</v>
      </c>
      <c r="BO434" s="21">
        <v>0</v>
      </c>
      <c r="BP434" s="50" t="s">
        <v>5497</v>
      </c>
      <c r="BQ434" s="14">
        <v>36200</v>
      </c>
      <c r="BR434">
        <f>IFERROR(VLOOKUP(AO434,'Model Failure data- Lines'!$A$37:$E$41,3,FALSE),'Model Failure data- Lines'!$C$37)</f>
        <v>0.45419999999999999</v>
      </c>
      <c r="BS434" s="14">
        <f t="shared" si="590"/>
        <v>31929.232357141329</v>
      </c>
      <c r="BT434" s="34">
        <f t="shared" si="667"/>
        <v>23969.918848186397</v>
      </c>
      <c r="BU434" s="34">
        <f t="shared" si="591"/>
        <v>1.3320542534735009</v>
      </c>
      <c r="BV434" s="54">
        <f t="shared" si="592"/>
        <v>7959.3135089549323</v>
      </c>
      <c r="BW434">
        <f>IFERROR(VLOOKUP(AO434,'Model Failure data- Lines'!$A$37:$E$41,4,FALSE),'Model Failure data- Lines'!$D$37)</f>
        <v>0.40249999999999997</v>
      </c>
      <c r="BX434" s="14">
        <f t="shared" si="593"/>
        <v>28294.839330139552</v>
      </c>
      <c r="BY434" s="34">
        <f t="shared" si="594"/>
        <v>21379.979220820485</v>
      </c>
      <c r="BZ434" s="71">
        <f t="shared" si="595"/>
        <v>1.3234268863360334</v>
      </c>
      <c r="CA434" s="71">
        <f t="shared" si="596"/>
        <v>6914.8601093190664</v>
      </c>
      <c r="CB434" s="56">
        <v>1</v>
      </c>
      <c r="CC434">
        <f>IFERROR(VLOOKUP(AO434,'Model Failure data- Lines'!$A$37:$E$41,5,FALSE),'Model Failure data- Lines'!$E$37)</f>
        <v>0.28349999999999997</v>
      </c>
      <c r="CD434" s="14">
        <f t="shared" si="597"/>
        <v>19929.408571663509</v>
      </c>
      <c r="CE434" s="34">
        <f t="shared" si="598"/>
        <v>17009.388823332771</v>
      </c>
      <c r="CF434" s="34">
        <f t="shared" si="599"/>
        <v>1.1716710564182751</v>
      </c>
      <c r="CG434" s="54">
        <f t="shared" si="600"/>
        <v>2920.0197483307384</v>
      </c>
      <c r="CH434" t="e">
        <f>IFERROR(VLOOKUP(AO434,'Model Failure data- Lines'!#REF!,3,FALSE),'Model Failure data- Lines'!#REF!)</f>
        <v>#REF!</v>
      </c>
      <c r="CI434" s="14" t="e">
        <f t="shared" si="601"/>
        <v>#REF!</v>
      </c>
      <c r="CJ434" s="34">
        <f t="shared" si="602"/>
        <v>22991.308236940346</v>
      </c>
      <c r="CK434" s="34" t="e">
        <f t="shared" si="603"/>
        <v>#REF!</v>
      </c>
      <c r="CL434" s="54" t="e">
        <f t="shared" si="604"/>
        <v>#REF!</v>
      </c>
      <c r="CM434" t="e">
        <f>IFERROR(VLOOKUP(AO434,'Model Failure data- Lines'!#REF!,4,FALSE),'Model Failure data- Lines'!#REF!)</f>
        <v>#REF!</v>
      </c>
      <c r="CN434" s="14" t="e">
        <f t="shared" si="605"/>
        <v>#REF!</v>
      </c>
      <c r="CO434" s="34">
        <f t="shared" si="606"/>
        <v>19669.871340125657</v>
      </c>
      <c r="CP434" s="34" t="e">
        <f t="shared" si="607"/>
        <v>#REF!</v>
      </c>
      <c r="CQ434" s="54" t="e">
        <f t="shared" si="608"/>
        <v>#REF!</v>
      </c>
      <c r="CR434" t="e">
        <f>IFERROR(VLOOKUP(AO434,'Model Failure data- Lines'!#REF!,5,FALSE),'Model Failure data- Lines'!#REF!)</f>
        <v>#REF!</v>
      </c>
      <c r="CS434" s="14" t="e">
        <f t="shared" si="609"/>
        <v>#REF!</v>
      </c>
      <c r="CT434" s="34">
        <f t="shared" si="610"/>
        <v>14397.171891264912</v>
      </c>
      <c r="CU434" s="34" t="e">
        <f t="shared" si="611"/>
        <v>#REF!</v>
      </c>
      <c r="CV434" s="54" t="e">
        <f t="shared" si="612"/>
        <v>#REF!</v>
      </c>
      <c r="CW434" t="s">
        <v>133</v>
      </c>
      <c r="CY434">
        <v>1</v>
      </c>
      <c r="CZ434">
        <f t="shared" si="613"/>
        <v>6914.8601093190646</v>
      </c>
      <c r="DA434" s="34">
        <f t="shared" si="614"/>
        <v>15546.7235</v>
      </c>
      <c r="DB434" s="34">
        <f t="shared" si="615"/>
        <v>413.74913680735244</v>
      </c>
      <c r="DC434" s="34">
        <f t="shared" si="616"/>
        <v>1597.6791933321974</v>
      </c>
      <c r="DD434" s="9">
        <f t="shared" si="617"/>
        <v>10736.687499999998</v>
      </c>
      <c r="DE434" s="59">
        <f t="shared" si="618"/>
        <v>0.54945438348680398</v>
      </c>
      <c r="DF434" s="59">
        <f t="shared" si="619"/>
        <v>1.4622777389890618E-2</v>
      </c>
      <c r="DG434" s="59">
        <f t="shared" si="620"/>
        <v>5.6465391963910386E-2</v>
      </c>
      <c r="DH434" s="59">
        <f t="shared" si="621"/>
        <v>0.37945744715939494</v>
      </c>
      <c r="DI434" s="14">
        <f t="shared" si="622"/>
        <v>3799.4001982634009</v>
      </c>
      <c r="DJ434" s="14">
        <f t="shared" si="623"/>
        <v>101.11446006080737</v>
      </c>
      <c r="DK434" s="14">
        <f t="shared" si="624"/>
        <v>390.45028644830921</v>
      </c>
      <c r="DL434" s="14">
        <f t="shared" si="625"/>
        <v>2623.8951645465468</v>
      </c>
      <c r="DM434">
        <f t="shared" si="626"/>
        <v>2920.0197483307375</v>
      </c>
      <c r="DN434" s="34">
        <f t="shared" si="627"/>
        <v>10950.3009</v>
      </c>
      <c r="DO434" s="34">
        <f t="shared" si="628"/>
        <v>291.42330505561347</v>
      </c>
      <c r="DP434" s="34">
        <f t="shared" si="629"/>
        <v>1125.3218666078956</v>
      </c>
      <c r="DQ434" s="9">
        <f t="shared" si="630"/>
        <v>7562.3624999999984</v>
      </c>
      <c r="DR434" s="59">
        <f t="shared" si="631"/>
        <v>0.54945438348680398</v>
      </c>
      <c r="DS434" s="59">
        <f t="shared" si="632"/>
        <v>1.462277738989062E-2</v>
      </c>
      <c r="DT434" s="59">
        <f t="shared" si="633"/>
        <v>5.6465391963910393E-2</v>
      </c>
      <c r="DU434" s="59">
        <f t="shared" si="634"/>
        <v>0.37945744715939494</v>
      </c>
      <c r="DV434" s="14">
        <f t="shared" si="635"/>
        <v>1604.4176505883579</v>
      </c>
      <c r="DW434" s="14">
        <f t="shared" si="636"/>
        <v>42.698798753924805</v>
      </c>
      <c r="DX434" s="14">
        <f t="shared" si="637"/>
        <v>164.88005963185407</v>
      </c>
      <c r="DY434" s="14">
        <f t="shared" si="638"/>
        <v>1108.0232393566007</v>
      </c>
      <c r="DZ434" s="34" t="e">
        <f t="shared" si="639"/>
        <v>#REF!</v>
      </c>
      <c r="EA434" s="34" t="e">
        <f t="shared" si="640"/>
        <v>#REF!</v>
      </c>
      <c r="EB434" s="34" t="e">
        <f t="shared" si="641"/>
        <v>#REF!</v>
      </c>
      <c r="EC434" s="34" t="e">
        <f t="shared" si="642"/>
        <v>#REF!</v>
      </c>
      <c r="ED434" s="34" t="e">
        <f t="shared" si="643"/>
        <v>#REF!</v>
      </c>
      <c r="EE434" s="59" t="e">
        <f t="shared" si="644"/>
        <v>#REF!</v>
      </c>
      <c r="EF434" s="59" t="e">
        <f t="shared" si="645"/>
        <v>#REF!</v>
      </c>
      <c r="EG434" s="59" t="e">
        <f t="shared" si="646"/>
        <v>#REF!</v>
      </c>
      <c r="EH434" s="59" t="e">
        <f t="shared" si="647"/>
        <v>#REF!</v>
      </c>
      <c r="EI434" s="14" t="e">
        <f t="shared" si="648"/>
        <v>#REF!</v>
      </c>
      <c r="EJ434" s="14" t="e">
        <f t="shared" si="649"/>
        <v>#REF!</v>
      </c>
      <c r="EK434" s="14" t="e">
        <f t="shared" si="650"/>
        <v>#REF!</v>
      </c>
      <c r="EL434" s="14" t="e">
        <f t="shared" si="651"/>
        <v>#REF!</v>
      </c>
      <c r="EM434" t="e">
        <f t="shared" si="652"/>
        <v>#REF!</v>
      </c>
      <c r="EN434" s="34" t="e">
        <f t="shared" si="653"/>
        <v>#REF!</v>
      </c>
      <c r="EO434" s="34" t="e">
        <f t="shared" si="654"/>
        <v>#REF!</v>
      </c>
      <c r="EP434" s="34" t="e">
        <f t="shared" si="655"/>
        <v>#REF!</v>
      </c>
      <c r="EQ434" s="34" t="e">
        <f t="shared" si="656"/>
        <v>#REF!</v>
      </c>
      <c r="ER434" s="59" t="e">
        <f t="shared" si="657"/>
        <v>#REF!</v>
      </c>
      <c r="ES434" s="59" t="e">
        <f t="shared" si="658"/>
        <v>#REF!</v>
      </c>
      <c r="ET434" s="59" t="e">
        <f t="shared" si="659"/>
        <v>#REF!</v>
      </c>
      <c r="EU434" s="59" t="e">
        <f t="shared" si="660"/>
        <v>#REF!</v>
      </c>
      <c r="EV434" s="14" t="e">
        <f t="shared" si="661"/>
        <v>#REF!</v>
      </c>
      <c r="EW434" s="14" t="e">
        <f t="shared" si="662"/>
        <v>#REF!</v>
      </c>
      <c r="EX434" s="14" t="e">
        <f t="shared" si="663"/>
        <v>#REF!</v>
      </c>
      <c r="EY434" s="14" t="e">
        <f t="shared" si="664"/>
        <v>#REF!</v>
      </c>
    </row>
    <row r="435" spans="1:155" x14ac:dyDescent="0.2">
      <c r="A435" s="17">
        <v>30002791</v>
      </c>
      <c r="B435" t="s">
        <v>62</v>
      </c>
      <c r="C435" t="s">
        <v>307</v>
      </c>
      <c r="D435" t="s">
        <v>308</v>
      </c>
      <c r="E435" t="s">
        <v>309</v>
      </c>
      <c r="F435" t="s">
        <v>41</v>
      </c>
      <c r="G435" t="s">
        <v>42</v>
      </c>
      <c r="H435" t="s">
        <v>310</v>
      </c>
      <c r="I435" t="s">
        <v>68</v>
      </c>
      <c r="J435" s="19" t="s">
        <v>69</v>
      </c>
      <c r="K435" t="s">
        <v>70</v>
      </c>
      <c r="L435">
        <v>1962</v>
      </c>
      <c r="M435">
        <f t="shared" si="574"/>
        <v>1962</v>
      </c>
      <c r="N435">
        <v>57</v>
      </c>
      <c r="O435" s="19">
        <f t="shared" si="575"/>
        <v>57</v>
      </c>
      <c r="P435" t="s">
        <v>80</v>
      </c>
      <c r="Q435" s="19" t="str">
        <f t="shared" si="576"/>
        <v>50-60</v>
      </c>
      <c r="R435" s="23">
        <v>381.2</v>
      </c>
      <c r="S435" s="15">
        <f t="shared" si="577"/>
        <v>0.38119999999999998</v>
      </c>
      <c r="T435">
        <v>30003653</v>
      </c>
      <c r="U435" t="s">
        <v>45</v>
      </c>
      <c r="V435" t="s">
        <v>46</v>
      </c>
      <c r="W435" s="20" t="s">
        <v>87</v>
      </c>
      <c r="X435" t="s">
        <v>88</v>
      </c>
      <c r="Y435" t="s">
        <v>311</v>
      </c>
      <c r="Z435" t="s">
        <v>312</v>
      </c>
      <c r="AA435" t="s">
        <v>313</v>
      </c>
      <c r="AB435" t="s">
        <v>143</v>
      </c>
      <c r="AC435">
        <v>1962</v>
      </c>
      <c r="AD435">
        <v>57</v>
      </c>
      <c r="AE435" t="str">
        <f t="shared" si="578"/>
        <v>&lt;60</v>
      </c>
      <c r="AF435">
        <v>-38.01647225</v>
      </c>
      <c r="AG435">
        <v>145.35550384999999</v>
      </c>
      <c r="AH435" t="s">
        <v>75</v>
      </c>
      <c r="AI435" t="s">
        <v>76</v>
      </c>
      <c r="AJ435" s="33" t="s">
        <v>314</v>
      </c>
      <c r="AL435">
        <v>1</v>
      </c>
      <c r="AM435" t="s">
        <v>86</v>
      </c>
      <c r="AN435">
        <v>220</v>
      </c>
      <c r="AO435" s="69">
        <v>4</v>
      </c>
      <c r="AP435">
        <v>2</v>
      </c>
      <c r="AQ435">
        <v>0</v>
      </c>
      <c r="AR435">
        <v>2</v>
      </c>
      <c r="AS435" s="82" t="str">
        <f t="shared" si="579"/>
        <v>Gw-0-2</v>
      </c>
      <c r="AT435" s="14">
        <f t="shared" si="580"/>
        <v>36200</v>
      </c>
      <c r="AU435" s="81">
        <f>VLOOKUP(C435,Bushfire_Vlookup!$F$2:$H$12575,3,FALSE)</f>
        <v>1971.0297</v>
      </c>
      <c r="AV435" s="14">
        <f>VLOOKUP(AS435,Safety_collateral_Vlookup!$J$3:$L$20,2,FALSE)</f>
        <v>93570.139925214826</v>
      </c>
      <c r="AW435" s="14">
        <f>VLOOKUP(AS435,Safety_collateral_Vlookup!$J$3:$L$20,3,FALSE)</f>
        <v>550000</v>
      </c>
      <c r="AX435" s="48">
        <f t="shared" si="581"/>
        <v>727417.8279901041</v>
      </c>
      <c r="AY435" s="49">
        <f t="shared" si="666"/>
        <v>28971.199999999997</v>
      </c>
      <c r="AZ435" s="14">
        <v>76000</v>
      </c>
      <c r="BA435" s="16">
        <f t="shared" si="582"/>
        <v>25.108308526747397</v>
      </c>
      <c r="BB435" t="e">
        <f>IF(BA435&lt;=#REF!,#REF!,IF(BA435&lt;=#REF!,#REF!,IF(BA435&lt;=#REF!,#REF!,IF(BA435&lt;=#REF!,#REF!,#REF!))))</f>
        <v>#REF!</v>
      </c>
      <c r="BC435" s="51">
        <v>5</v>
      </c>
      <c r="BD435" s="21">
        <v>70</v>
      </c>
      <c r="BE435" s="21">
        <v>6.4399999999999999E-2</v>
      </c>
      <c r="BF435" s="26">
        <f t="shared" si="583"/>
        <v>1889.6810775377637</v>
      </c>
      <c r="BG435" s="21">
        <v>7</v>
      </c>
      <c r="BH435" s="21">
        <f t="shared" si="584"/>
        <v>54.6</v>
      </c>
      <c r="BI435" s="28">
        <f t="shared" si="585"/>
        <v>2.2519960070400004E-2</v>
      </c>
      <c r="BJ435" s="27">
        <f t="shared" si="586"/>
        <v>2.2519960070400004E-2</v>
      </c>
      <c r="BK435" s="28">
        <f t="shared" si="587"/>
        <v>0.3452594593589744</v>
      </c>
      <c r="BL435" s="35">
        <f t="shared" si="588"/>
        <v>8.6688810273631347</v>
      </c>
      <c r="BM435" s="21" t="str">
        <f t="shared" si="589"/>
        <v>Cr4</v>
      </c>
      <c r="BN435" s="51">
        <v>4</v>
      </c>
      <c r="BO435" s="21">
        <v>1</v>
      </c>
      <c r="BP435" s="50" t="s">
        <v>5497</v>
      </c>
      <c r="BQ435" s="14">
        <v>36200</v>
      </c>
      <c r="BR435">
        <f>IFERROR(VLOOKUP(AO435,'Model Failure data- Lines'!$A$37:$E$41,3,FALSE),'Model Failure data- Lines'!$C$37)</f>
        <v>0.45419999999999999</v>
      </c>
      <c r="BS435" s="14">
        <f t="shared" si="590"/>
        <v>330393.17747310526</v>
      </c>
      <c r="BT435" s="34">
        <f t="shared" si="667"/>
        <v>25840.874052400035</v>
      </c>
      <c r="BU435" s="34">
        <f t="shared" si="591"/>
        <v>12.785681196508103</v>
      </c>
      <c r="BV435" s="54">
        <f t="shared" si="592"/>
        <v>304552.3034207052</v>
      </c>
      <c r="BW435">
        <f>IFERROR(VLOOKUP(AO435,'Model Failure data- Lines'!$A$37:$E$41,4,FALSE),'Model Failure data- Lines'!$D$37)</f>
        <v>0.40249999999999997</v>
      </c>
      <c r="BX435" s="14">
        <f t="shared" si="593"/>
        <v>292785.67576601688</v>
      </c>
      <c r="BY435" s="34">
        <f t="shared" si="594"/>
        <v>23048.778503893573</v>
      </c>
      <c r="BZ435" s="71">
        <f t="shared" si="595"/>
        <v>12.702871682182955</v>
      </c>
      <c r="CA435" s="71">
        <f t="shared" si="596"/>
        <v>269736.8972621233</v>
      </c>
      <c r="CB435" s="56">
        <v>1</v>
      </c>
      <c r="CC435">
        <f>IFERROR(VLOOKUP(AO435,'Model Failure data- Lines'!$A$37:$E$41,5,FALSE),'Model Failure data- Lines'!$E$37)</f>
        <v>0.28349999999999997</v>
      </c>
      <c r="CD435" s="14">
        <f t="shared" si="597"/>
        <v>206222.95423519448</v>
      </c>
      <c r="CE435" s="34">
        <f t="shared" si="598"/>
        <v>18337.044738276163</v>
      </c>
      <c r="CF435" s="34">
        <f t="shared" si="599"/>
        <v>11.246248082971148</v>
      </c>
      <c r="CG435" s="54">
        <f t="shared" si="600"/>
        <v>187885.90949691832</v>
      </c>
      <c r="CH435" t="e">
        <f>IFERROR(VLOOKUP(AO435,'Model Failure data- Lines'!#REF!,3,FALSE),'Model Failure data- Lines'!#REF!)</f>
        <v>#REF!</v>
      </c>
      <c r="CI435" s="14" t="e">
        <f t="shared" si="601"/>
        <v>#REF!</v>
      </c>
      <c r="CJ435" s="34">
        <f t="shared" si="602"/>
        <v>24785.878676249031</v>
      </c>
      <c r="CK435" s="34" t="e">
        <f t="shared" si="603"/>
        <v>#REF!</v>
      </c>
      <c r="CL435" s="54" t="e">
        <f t="shared" si="604"/>
        <v>#REF!</v>
      </c>
      <c r="CM435" t="e">
        <f>IFERROR(VLOOKUP(AO435,'Model Failure data- Lines'!#REF!,4,FALSE),'Model Failure data- Lines'!#REF!)</f>
        <v>#REF!</v>
      </c>
      <c r="CN435" s="14" t="e">
        <f t="shared" si="605"/>
        <v>#REF!</v>
      </c>
      <c r="CO435" s="34">
        <f t="shared" si="606"/>
        <v>21205.189351968042</v>
      </c>
      <c r="CP435" s="34" t="e">
        <f t="shared" si="607"/>
        <v>#REF!</v>
      </c>
      <c r="CQ435" s="54" t="e">
        <f t="shared" si="608"/>
        <v>#REF!</v>
      </c>
      <c r="CR435" t="e">
        <f>IFERROR(VLOOKUP(AO435,'Model Failure data- Lines'!#REF!,5,FALSE),'Model Failure data- Lines'!#REF!)</f>
        <v>#REF!</v>
      </c>
      <c r="CS435" s="14" t="e">
        <f t="shared" si="609"/>
        <v>#REF!</v>
      </c>
      <c r="CT435" s="34">
        <f t="shared" si="610"/>
        <v>15520.933045673595</v>
      </c>
      <c r="CU435" s="34" t="e">
        <f t="shared" si="611"/>
        <v>#REF!</v>
      </c>
      <c r="CV435" s="54" t="e">
        <f t="shared" si="612"/>
        <v>#REF!</v>
      </c>
      <c r="CW435" t="s">
        <v>143</v>
      </c>
      <c r="CY435">
        <v>1</v>
      </c>
      <c r="CZ435">
        <f t="shared" si="613"/>
        <v>269736.8972621233</v>
      </c>
      <c r="DA435" s="34">
        <f t="shared" si="614"/>
        <v>15546.7235</v>
      </c>
      <c r="DB435" s="34">
        <f t="shared" si="615"/>
        <v>846.49319768474993</v>
      </c>
      <c r="DC435" s="34">
        <f t="shared" si="616"/>
        <v>40185.334068332195</v>
      </c>
      <c r="DD435" s="9">
        <f t="shared" si="617"/>
        <v>236207.12499999997</v>
      </c>
      <c r="DE435" s="59">
        <f t="shared" si="618"/>
        <v>5.3099330967353565E-2</v>
      </c>
      <c r="DF435" s="59">
        <f t="shared" si="619"/>
        <v>2.8911701211818673E-3</v>
      </c>
      <c r="DG435" s="59">
        <f t="shared" si="620"/>
        <v>0.13725170797101008</v>
      </c>
      <c r="DH435" s="59">
        <f t="shared" si="621"/>
        <v>0.80675779094045463</v>
      </c>
      <c r="DI435" s="14">
        <f t="shared" si="622"/>
        <v>14322.84878182853</v>
      </c>
      <c r="DJ435" s="14">
        <f t="shared" si="623"/>
        <v>779.85525794455384</v>
      </c>
      <c r="DK435" s="14">
        <f t="shared" si="624"/>
        <v>37021.849852027299</v>
      </c>
      <c r="DL435" s="14">
        <f t="shared" si="625"/>
        <v>217612.34337032295</v>
      </c>
      <c r="DM435">
        <f t="shared" si="626"/>
        <v>187885.90949691832</v>
      </c>
      <c r="DN435" s="34">
        <f t="shared" si="627"/>
        <v>10950.3009</v>
      </c>
      <c r="DO435" s="34">
        <f t="shared" si="628"/>
        <v>596.22564358664988</v>
      </c>
      <c r="DP435" s="34">
        <f t="shared" si="629"/>
        <v>28304.45269160789</v>
      </c>
      <c r="DQ435" s="9">
        <f t="shared" si="630"/>
        <v>166371.97499999998</v>
      </c>
      <c r="DR435" s="59">
        <f t="shared" si="631"/>
        <v>5.3099330967353565E-2</v>
      </c>
      <c r="DS435" s="59">
        <f t="shared" si="632"/>
        <v>2.8911701211818673E-3</v>
      </c>
      <c r="DT435" s="59">
        <f t="shared" si="633"/>
        <v>0.13725170797101008</v>
      </c>
      <c r="DU435" s="59">
        <f t="shared" si="634"/>
        <v>0.80675779094045463</v>
      </c>
      <c r="DV435" s="14">
        <f t="shared" si="635"/>
        <v>9976.6160924791038</v>
      </c>
      <c r="DW435" s="14">
        <f t="shared" si="636"/>
        <v>543.21012772857068</v>
      </c>
      <c r="DX435" s="14">
        <f t="shared" si="637"/>
        <v>25787.661982138663</v>
      </c>
      <c r="DY435" s="14">
        <f t="shared" si="638"/>
        <v>151578.42129457201</v>
      </c>
      <c r="DZ435" s="34" t="e">
        <f t="shared" si="639"/>
        <v>#REF!</v>
      </c>
      <c r="EA435" s="34" t="e">
        <f t="shared" si="640"/>
        <v>#REF!</v>
      </c>
      <c r="EB435" s="34" t="e">
        <f t="shared" si="641"/>
        <v>#REF!</v>
      </c>
      <c r="EC435" s="34" t="e">
        <f t="shared" si="642"/>
        <v>#REF!</v>
      </c>
      <c r="ED435" s="34" t="e">
        <f t="shared" si="643"/>
        <v>#REF!</v>
      </c>
      <c r="EE435" s="59" t="e">
        <f t="shared" si="644"/>
        <v>#REF!</v>
      </c>
      <c r="EF435" s="59" t="e">
        <f t="shared" si="645"/>
        <v>#REF!</v>
      </c>
      <c r="EG435" s="59" t="e">
        <f t="shared" si="646"/>
        <v>#REF!</v>
      </c>
      <c r="EH435" s="59" t="e">
        <f t="shared" si="647"/>
        <v>#REF!</v>
      </c>
      <c r="EI435" s="14" t="e">
        <f t="shared" si="648"/>
        <v>#REF!</v>
      </c>
      <c r="EJ435" s="14" t="e">
        <f t="shared" si="649"/>
        <v>#REF!</v>
      </c>
      <c r="EK435" s="14" t="e">
        <f t="shared" si="650"/>
        <v>#REF!</v>
      </c>
      <c r="EL435" s="14" t="e">
        <f t="shared" si="651"/>
        <v>#REF!</v>
      </c>
      <c r="EM435" t="e">
        <f t="shared" si="652"/>
        <v>#REF!</v>
      </c>
      <c r="EN435" s="34" t="e">
        <f t="shared" si="653"/>
        <v>#REF!</v>
      </c>
      <c r="EO435" s="34" t="e">
        <f t="shared" si="654"/>
        <v>#REF!</v>
      </c>
      <c r="EP435" s="34" t="e">
        <f t="shared" si="655"/>
        <v>#REF!</v>
      </c>
      <c r="EQ435" s="34" t="e">
        <f t="shared" si="656"/>
        <v>#REF!</v>
      </c>
      <c r="ER435" s="59" t="e">
        <f t="shared" si="657"/>
        <v>#REF!</v>
      </c>
      <c r="ES435" s="59" t="e">
        <f t="shared" si="658"/>
        <v>#REF!</v>
      </c>
      <c r="ET435" s="59" t="e">
        <f t="shared" si="659"/>
        <v>#REF!</v>
      </c>
      <c r="EU435" s="59" t="e">
        <f t="shared" si="660"/>
        <v>#REF!</v>
      </c>
      <c r="EV435" s="14" t="e">
        <f t="shared" si="661"/>
        <v>#REF!</v>
      </c>
      <c r="EW435" s="14" t="e">
        <f t="shared" si="662"/>
        <v>#REF!</v>
      </c>
      <c r="EX435" s="14" t="e">
        <f t="shared" si="663"/>
        <v>#REF!</v>
      </c>
      <c r="EY435" s="14" t="e">
        <f t="shared" si="664"/>
        <v>#REF!</v>
      </c>
    </row>
    <row r="436" spans="1:155" x14ac:dyDescent="0.2">
      <c r="A436" s="17">
        <v>30038743</v>
      </c>
      <c r="B436" t="s">
        <v>62</v>
      </c>
      <c r="C436" t="s">
        <v>1237</v>
      </c>
      <c r="D436" t="s">
        <v>1238</v>
      </c>
      <c r="E436" t="s">
        <v>1239</v>
      </c>
      <c r="F436" t="s">
        <v>41</v>
      </c>
      <c r="G436" t="s">
        <v>42</v>
      </c>
      <c r="H436" t="s">
        <v>1240</v>
      </c>
      <c r="I436" t="s">
        <v>68</v>
      </c>
      <c r="J436" s="19" t="s">
        <v>69</v>
      </c>
      <c r="K436" t="s">
        <v>70</v>
      </c>
      <c r="L436">
        <v>1962</v>
      </c>
      <c r="M436">
        <f t="shared" si="574"/>
        <v>1962</v>
      </c>
      <c r="N436">
        <v>57</v>
      </c>
      <c r="O436" s="19">
        <f t="shared" si="575"/>
        <v>57</v>
      </c>
      <c r="P436" t="s">
        <v>80</v>
      </c>
      <c r="Q436" s="19" t="str">
        <f t="shared" si="576"/>
        <v>50-60</v>
      </c>
      <c r="R436" s="23">
        <v>258.8</v>
      </c>
      <c r="S436" s="15">
        <f t="shared" si="577"/>
        <v>0.25880000000000003</v>
      </c>
      <c r="T436">
        <v>30036509</v>
      </c>
      <c r="U436" t="s">
        <v>45</v>
      </c>
      <c r="V436" t="s">
        <v>46</v>
      </c>
      <c r="W436" t="s">
        <v>47</v>
      </c>
      <c r="X436" t="s">
        <v>48</v>
      </c>
      <c r="Y436" t="s">
        <v>485</v>
      </c>
      <c r="Z436" t="s">
        <v>1241</v>
      </c>
      <c r="AA436" t="s">
        <v>1242</v>
      </c>
      <c r="AB436" t="s">
        <v>266</v>
      </c>
      <c r="AC436">
        <v>1962</v>
      </c>
      <c r="AD436">
        <v>57</v>
      </c>
      <c r="AE436" t="str">
        <f t="shared" si="578"/>
        <v>&lt;60</v>
      </c>
      <c r="AF436">
        <v>-38.012582680000001</v>
      </c>
      <c r="AG436">
        <v>145.34779448</v>
      </c>
      <c r="AH436" t="s">
        <v>75</v>
      </c>
      <c r="AI436" t="s">
        <v>76</v>
      </c>
      <c r="AJ436" s="33" t="s">
        <v>314</v>
      </c>
      <c r="AL436">
        <v>1</v>
      </c>
      <c r="AM436" t="s">
        <v>86</v>
      </c>
      <c r="AN436">
        <v>220</v>
      </c>
      <c r="AO436" s="69">
        <v>4</v>
      </c>
      <c r="AP436">
        <v>2</v>
      </c>
      <c r="AQ436">
        <v>0</v>
      </c>
      <c r="AR436">
        <v>1</v>
      </c>
      <c r="AS436" s="82" t="str">
        <f t="shared" si="579"/>
        <v>Gw-0-1</v>
      </c>
      <c r="AT436" s="14">
        <f t="shared" si="580"/>
        <v>36200</v>
      </c>
      <c r="AU436" s="81">
        <f>VLOOKUP(C436,Bushfire_Vlookup!$F$2:$H$12575,3,FALSE)</f>
        <v>3396.3697820000002</v>
      </c>
      <c r="AV436" s="14">
        <f>VLOOKUP(AS436,Safety_collateral_Vlookup!$J$3:$L$20,2,FALSE)</f>
        <v>11570.139925214824</v>
      </c>
      <c r="AW436" s="14">
        <f>VLOOKUP(AS436,Safety_collateral_Vlookup!$J$3:$L$20,3,FALSE)</f>
        <v>148000</v>
      </c>
      <c r="AX436" s="48">
        <f t="shared" si="581"/>
        <v>212510.66585759821</v>
      </c>
      <c r="AY436" s="49">
        <f t="shared" si="666"/>
        <v>19668.800000000003</v>
      </c>
      <c r="AZ436" s="14">
        <v>76000</v>
      </c>
      <c r="BA436" s="16">
        <f t="shared" si="582"/>
        <v>10.804455068819561</v>
      </c>
      <c r="BB436" t="e">
        <f>IF(BA436&lt;=#REF!,#REF!,IF(BA436&lt;=#REF!,#REF!,IF(BA436&lt;=#REF!,#REF!,IF(BA436&lt;=#REF!,#REF!,#REF!))))</f>
        <v>#REF!</v>
      </c>
      <c r="BC436" s="51">
        <v>5</v>
      </c>
      <c r="BD436" s="21">
        <v>70</v>
      </c>
      <c r="BE436" s="21">
        <v>6.4399999999999999E-2</v>
      </c>
      <c r="BF436" s="26">
        <f t="shared" si="583"/>
        <v>1282.9209414133616</v>
      </c>
      <c r="BG436" s="21">
        <v>7</v>
      </c>
      <c r="BH436" s="21">
        <f t="shared" si="584"/>
        <v>54.6</v>
      </c>
      <c r="BI436" s="28">
        <f t="shared" si="585"/>
        <v>2.2519960070400004E-2</v>
      </c>
      <c r="BJ436" s="27">
        <f t="shared" si="586"/>
        <v>2.2519960070400004E-2</v>
      </c>
      <c r="BK436" s="28">
        <f t="shared" si="587"/>
        <v>0.3452594593589744</v>
      </c>
      <c r="BL436" s="35">
        <f t="shared" si="588"/>
        <v>3.7303403157289718</v>
      </c>
      <c r="BM436" s="21" t="str">
        <f t="shared" si="589"/>
        <v>Cr4</v>
      </c>
      <c r="BN436" s="51">
        <v>4</v>
      </c>
      <c r="BO436" s="21">
        <v>1</v>
      </c>
      <c r="BP436" s="50" t="s">
        <v>5497</v>
      </c>
      <c r="BQ436" s="14">
        <v>36200</v>
      </c>
      <c r="BR436">
        <f>IFERROR(VLOOKUP(AO436,'Model Failure data- Lines'!$A$37:$E$41,3,FALSE),'Model Failure data- Lines'!$C$37)</f>
        <v>0.45419999999999999</v>
      </c>
      <c r="BS436" s="14">
        <f t="shared" si="590"/>
        <v>96522.344432521102</v>
      </c>
      <c r="BT436" s="34">
        <f t="shared" si="667"/>
        <v>17543.594451104749</v>
      </c>
      <c r="BU436" s="34">
        <f t="shared" si="591"/>
        <v>5.5018568003002901</v>
      </c>
      <c r="BV436" s="54">
        <f t="shared" si="592"/>
        <v>78978.74998141636</v>
      </c>
      <c r="BW436">
        <f>IFERROR(VLOOKUP(AO436,'Model Failure data- Lines'!$A$37:$E$41,4,FALSE),'Model Failure data- Lines'!$D$37)</f>
        <v>0.40249999999999997</v>
      </c>
      <c r="BX436" s="14">
        <f t="shared" si="593"/>
        <v>85535.543007683271</v>
      </c>
      <c r="BY436" s="34">
        <f t="shared" si="594"/>
        <v>15648.016465917257</v>
      </c>
      <c r="BZ436" s="71">
        <f t="shared" si="595"/>
        <v>5.4662227122515583</v>
      </c>
      <c r="CA436" s="71">
        <f t="shared" si="596"/>
        <v>69887.526541766012</v>
      </c>
      <c r="CB436" s="56">
        <v>1</v>
      </c>
      <c r="CC436">
        <f>IFERROR(VLOOKUP(AO436,'Model Failure data- Lines'!$A$37:$E$41,5,FALSE),'Model Failure data- Lines'!$E$37)</f>
        <v>0.28349999999999997</v>
      </c>
      <c r="CD436" s="14">
        <f t="shared" si="597"/>
        <v>60246.773770629086</v>
      </c>
      <c r="CE436" s="34">
        <f t="shared" si="598"/>
        <v>12449.179376353286</v>
      </c>
      <c r="CF436" s="34">
        <f t="shared" si="599"/>
        <v>4.8394172779826281</v>
      </c>
      <c r="CG436" s="54">
        <f t="shared" si="600"/>
        <v>47797.594394275802</v>
      </c>
      <c r="CH436" t="e">
        <f>IFERROR(VLOOKUP(AO436,'Model Failure data- Lines'!#REF!,3,FALSE),'Model Failure data- Lines'!#REF!)</f>
        <v>#REF!</v>
      </c>
      <c r="CI436" s="14" t="e">
        <f t="shared" si="601"/>
        <v>#REF!</v>
      </c>
      <c r="CJ436" s="34">
        <f t="shared" si="602"/>
        <v>16827.348901923535</v>
      </c>
      <c r="CK436" s="34" t="e">
        <f t="shared" si="603"/>
        <v>#REF!</v>
      </c>
      <c r="CL436" s="54" t="e">
        <f t="shared" si="604"/>
        <v>#REF!</v>
      </c>
      <c r="CM436" t="e">
        <f>IFERROR(VLOOKUP(AO436,'Model Failure data- Lines'!#REF!,4,FALSE),'Model Failure data- Lines'!#REF!)</f>
        <v>#REF!</v>
      </c>
      <c r="CN436" s="14" t="e">
        <f t="shared" si="605"/>
        <v>#REF!</v>
      </c>
      <c r="CO436" s="34">
        <f t="shared" si="606"/>
        <v>14396.387734232241</v>
      </c>
      <c r="CP436" s="34" t="e">
        <f t="shared" si="607"/>
        <v>#REF!</v>
      </c>
      <c r="CQ436" s="54" t="e">
        <f t="shared" si="608"/>
        <v>#REF!</v>
      </c>
      <c r="CR436" t="e">
        <f>IFERROR(VLOOKUP(AO436,'Model Failure data- Lines'!#REF!,5,FALSE),'Model Failure data- Lines'!#REF!)</f>
        <v>#REF!</v>
      </c>
      <c r="CS436" s="14" t="e">
        <f t="shared" si="609"/>
        <v>#REF!</v>
      </c>
      <c r="CT436" s="34">
        <f t="shared" si="610"/>
        <v>10537.296621774207</v>
      </c>
      <c r="CU436" s="34" t="e">
        <f t="shared" si="611"/>
        <v>#REF!</v>
      </c>
      <c r="CV436" s="54" t="e">
        <f t="shared" si="612"/>
        <v>#REF!</v>
      </c>
      <c r="CW436" t="s">
        <v>266</v>
      </c>
      <c r="CY436">
        <v>1</v>
      </c>
      <c r="CZ436">
        <f t="shared" si="613"/>
        <v>69887.526541766012</v>
      </c>
      <c r="DA436" s="34">
        <f t="shared" si="614"/>
        <v>15546.7235</v>
      </c>
      <c r="DB436" s="34">
        <f t="shared" si="615"/>
        <v>1458.630439351085</v>
      </c>
      <c r="DC436" s="34">
        <f t="shared" si="616"/>
        <v>4968.9990683321967</v>
      </c>
      <c r="DD436" s="9">
        <f t="shared" si="617"/>
        <v>63561.189999999995</v>
      </c>
      <c r="DE436" s="59">
        <f t="shared" si="618"/>
        <v>0.18175746541532459</v>
      </c>
      <c r="DF436" s="59">
        <f t="shared" si="619"/>
        <v>1.7052916110207691E-2</v>
      </c>
      <c r="DG436" s="59">
        <f t="shared" si="620"/>
        <v>5.8092798544411579E-2</v>
      </c>
      <c r="DH436" s="59">
        <f t="shared" si="621"/>
        <v>0.74309681993005627</v>
      </c>
      <c r="DI436" s="14">
        <f t="shared" si="622"/>
        <v>12702.579688377615</v>
      </c>
      <c r="DJ436" s="14">
        <f t="shared" si="623"/>
        <v>1191.7861272666494</v>
      </c>
      <c r="DK436" s="14">
        <f t="shared" si="624"/>
        <v>4059.9620001580302</v>
      </c>
      <c r="DL436" s="14">
        <f t="shared" si="625"/>
        <v>51933.198725963732</v>
      </c>
      <c r="DM436">
        <f t="shared" si="626"/>
        <v>47797.594394275802</v>
      </c>
      <c r="DN436" s="34">
        <f t="shared" si="627"/>
        <v>10950.3009</v>
      </c>
      <c r="DO436" s="34">
        <f t="shared" si="628"/>
        <v>1027.3831790211989</v>
      </c>
      <c r="DP436" s="34">
        <f t="shared" si="629"/>
        <v>3499.9036916078949</v>
      </c>
      <c r="DQ436" s="9">
        <f t="shared" si="630"/>
        <v>44769.185999999994</v>
      </c>
      <c r="DR436" s="59">
        <f t="shared" si="631"/>
        <v>0.18175746541532459</v>
      </c>
      <c r="DS436" s="59">
        <f t="shared" si="632"/>
        <v>1.7052916110207691E-2</v>
      </c>
      <c r="DT436" s="59">
        <f t="shared" si="633"/>
        <v>5.8092798544411572E-2</v>
      </c>
      <c r="DU436" s="59">
        <f t="shared" si="634"/>
        <v>0.74309681993005616</v>
      </c>
      <c r="DV436" s="14">
        <f t="shared" si="635"/>
        <v>8687.569610053295</v>
      </c>
      <c r="DW436" s="14">
        <f t="shared" si="636"/>
        <v>815.08836747531859</v>
      </c>
      <c r="DX436" s="14">
        <f t="shared" si="637"/>
        <v>2776.69602205416</v>
      </c>
      <c r="DY436" s="14">
        <f t="shared" si="638"/>
        <v>35518.240394693028</v>
      </c>
      <c r="DZ436" s="34" t="e">
        <f t="shared" si="639"/>
        <v>#REF!</v>
      </c>
      <c r="EA436" s="34" t="e">
        <f t="shared" si="640"/>
        <v>#REF!</v>
      </c>
      <c r="EB436" s="34" t="e">
        <f t="shared" si="641"/>
        <v>#REF!</v>
      </c>
      <c r="EC436" s="34" t="e">
        <f t="shared" si="642"/>
        <v>#REF!</v>
      </c>
      <c r="ED436" s="34" t="e">
        <f t="shared" si="643"/>
        <v>#REF!</v>
      </c>
      <c r="EE436" s="59" t="e">
        <f t="shared" si="644"/>
        <v>#REF!</v>
      </c>
      <c r="EF436" s="59" t="e">
        <f t="shared" si="645"/>
        <v>#REF!</v>
      </c>
      <c r="EG436" s="59" t="e">
        <f t="shared" si="646"/>
        <v>#REF!</v>
      </c>
      <c r="EH436" s="59" t="e">
        <f t="shared" si="647"/>
        <v>#REF!</v>
      </c>
      <c r="EI436" s="14" t="e">
        <f t="shared" si="648"/>
        <v>#REF!</v>
      </c>
      <c r="EJ436" s="14" t="e">
        <f t="shared" si="649"/>
        <v>#REF!</v>
      </c>
      <c r="EK436" s="14" t="e">
        <f t="shared" si="650"/>
        <v>#REF!</v>
      </c>
      <c r="EL436" s="14" t="e">
        <f t="shared" si="651"/>
        <v>#REF!</v>
      </c>
      <c r="EM436" t="e">
        <f t="shared" si="652"/>
        <v>#REF!</v>
      </c>
      <c r="EN436" s="34" t="e">
        <f t="shared" si="653"/>
        <v>#REF!</v>
      </c>
      <c r="EO436" s="34" t="e">
        <f t="shared" si="654"/>
        <v>#REF!</v>
      </c>
      <c r="EP436" s="34" t="e">
        <f t="shared" si="655"/>
        <v>#REF!</v>
      </c>
      <c r="EQ436" s="34" t="e">
        <f t="shared" si="656"/>
        <v>#REF!</v>
      </c>
      <c r="ER436" s="59" t="e">
        <f t="shared" si="657"/>
        <v>#REF!</v>
      </c>
      <c r="ES436" s="59" t="e">
        <f t="shared" si="658"/>
        <v>#REF!</v>
      </c>
      <c r="ET436" s="59" t="e">
        <f t="shared" si="659"/>
        <v>#REF!</v>
      </c>
      <c r="EU436" s="59" t="e">
        <f t="shared" si="660"/>
        <v>#REF!</v>
      </c>
      <c r="EV436" s="14" t="e">
        <f t="shared" si="661"/>
        <v>#REF!</v>
      </c>
      <c r="EW436" s="14" t="e">
        <f t="shared" si="662"/>
        <v>#REF!</v>
      </c>
      <c r="EX436" s="14" t="e">
        <f t="shared" si="663"/>
        <v>#REF!</v>
      </c>
      <c r="EY436" s="14" t="e">
        <f t="shared" si="664"/>
        <v>#REF!</v>
      </c>
    </row>
    <row r="437" spans="1:155" x14ac:dyDescent="0.2">
      <c r="A437" s="17">
        <v>30231414</v>
      </c>
      <c r="B437" t="s">
        <v>62</v>
      </c>
      <c r="C437" t="s">
        <v>3931</v>
      </c>
      <c r="D437" t="s">
        <v>3932</v>
      </c>
      <c r="E437" t="s">
        <v>2084</v>
      </c>
      <c r="F437" t="s">
        <v>41</v>
      </c>
      <c r="G437" t="s">
        <v>42</v>
      </c>
      <c r="H437" t="s">
        <v>3933</v>
      </c>
      <c r="I437" t="s">
        <v>68</v>
      </c>
      <c r="J437" s="19" t="s">
        <v>69</v>
      </c>
      <c r="K437" t="s">
        <v>70</v>
      </c>
      <c r="L437">
        <v>1962</v>
      </c>
      <c r="M437">
        <f t="shared" si="574"/>
        <v>1962</v>
      </c>
      <c r="N437">
        <v>57</v>
      </c>
      <c r="O437" s="19">
        <f t="shared" si="575"/>
        <v>57</v>
      </c>
      <c r="P437" t="s">
        <v>80</v>
      </c>
      <c r="Q437" s="19" t="str">
        <f t="shared" si="576"/>
        <v>50-60</v>
      </c>
      <c r="R437" s="23">
        <v>348.2</v>
      </c>
      <c r="S437" s="15">
        <f t="shared" si="577"/>
        <v>0.34820000000000001</v>
      </c>
      <c r="T437">
        <v>30166462</v>
      </c>
      <c r="U437" t="s">
        <v>45</v>
      </c>
      <c r="V437" t="s">
        <v>46</v>
      </c>
      <c r="W437" t="s">
        <v>47</v>
      </c>
      <c r="X437" t="s">
        <v>48</v>
      </c>
      <c r="Y437" t="s">
        <v>485</v>
      </c>
      <c r="Z437" t="s">
        <v>3934</v>
      </c>
      <c r="AA437" t="s">
        <v>3935</v>
      </c>
      <c r="AB437" t="s">
        <v>1393</v>
      </c>
      <c r="AC437">
        <v>1962</v>
      </c>
      <c r="AD437">
        <v>57</v>
      </c>
      <c r="AE437" t="str">
        <f t="shared" si="578"/>
        <v>&lt;60</v>
      </c>
      <c r="AF437">
        <v>-38.01108456</v>
      </c>
      <c r="AG437">
        <v>145.34555272</v>
      </c>
      <c r="AH437" t="s">
        <v>75</v>
      </c>
      <c r="AI437" t="s">
        <v>76</v>
      </c>
      <c r="AJ437" s="33" t="s">
        <v>314</v>
      </c>
      <c r="AL437">
        <v>1</v>
      </c>
      <c r="AM437" t="s">
        <v>86</v>
      </c>
      <c r="AN437">
        <v>220</v>
      </c>
      <c r="AO437" s="69">
        <v>4</v>
      </c>
      <c r="AP437">
        <v>2</v>
      </c>
      <c r="AQ437">
        <v>2</v>
      </c>
      <c r="AR437">
        <v>1</v>
      </c>
      <c r="AS437" s="82" t="str">
        <f t="shared" si="579"/>
        <v>Gw-2-1</v>
      </c>
      <c r="AT437" s="14">
        <f t="shared" si="580"/>
        <v>36200</v>
      </c>
      <c r="AU437" s="81">
        <f>VLOOKUP(C437,Bushfire_Vlookup!$F$2:$H$12575,3,FALSE)</f>
        <v>4973.5858260000005</v>
      </c>
      <c r="AV437" s="14">
        <f>VLOOKUP(AS437,Safety_collateral_Vlookup!$J$3:$L$20,2,FALSE)</f>
        <v>1583806.0550856832</v>
      </c>
      <c r="AW437" s="14">
        <f>VLOOKUP(AS437,Safety_collateral_Vlookup!$J$3:$L$20,3,FALSE)</f>
        <v>148000</v>
      </c>
      <c r="AX437" s="48">
        <f t="shared" si="581"/>
        <v>1891769.2768527658</v>
      </c>
      <c r="AY437" s="49">
        <f t="shared" si="666"/>
        <v>26463.200000000001</v>
      </c>
      <c r="AZ437" s="14">
        <v>76000</v>
      </c>
      <c r="BA437" s="16">
        <f t="shared" si="582"/>
        <v>71.48679210574555</v>
      </c>
      <c r="BB437" t="e">
        <f>IF(BA437&lt;=#REF!,#REF!,IF(BA437&lt;=#REF!,#REF!,IF(BA437&lt;=#REF!,#REF!,IF(BA437&lt;=#REF!,#REF!,#REF!))))</f>
        <v>#REF!</v>
      </c>
      <c r="BC437" s="51">
        <v>5</v>
      </c>
      <c r="BD437" s="21">
        <v>70</v>
      </c>
      <c r="BE437" s="21">
        <v>6.4399999999999999E-2</v>
      </c>
      <c r="BF437" s="26">
        <f t="shared" si="583"/>
        <v>1726.0937859355965</v>
      </c>
      <c r="BG437" s="21">
        <v>7</v>
      </c>
      <c r="BH437" s="21">
        <f t="shared" si="584"/>
        <v>54.6</v>
      </c>
      <c r="BI437" s="28">
        <f t="shared" si="585"/>
        <v>2.2519960070400004E-2</v>
      </c>
      <c r="BJ437" s="27">
        <f t="shared" si="586"/>
        <v>2.2519960070400004E-2</v>
      </c>
      <c r="BK437" s="28">
        <f t="shared" si="587"/>
        <v>0.34525945935897445</v>
      </c>
      <c r="BL437" s="35">
        <f t="shared" si="588"/>
        <v>24.681491193737109</v>
      </c>
      <c r="BM437" s="21" t="str">
        <f t="shared" si="589"/>
        <v>Cr5</v>
      </c>
      <c r="BN437" s="51">
        <v>5</v>
      </c>
      <c r="BO437" s="21">
        <v>1</v>
      </c>
      <c r="BP437" s="50" t="s">
        <v>5497</v>
      </c>
      <c r="BQ437" s="14">
        <v>36200</v>
      </c>
      <c r="BR437">
        <f>IFERROR(VLOOKUP(AO437,'Model Failure data- Lines'!$A$37:$E$41,3,FALSE),'Model Failure data- Lines'!$C$37)</f>
        <v>0.45419999999999999</v>
      </c>
      <c r="BS437" s="14">
        <f t="shared" si="590"/>
        <v>859241.60554652626</v>
      </c>
      <c r="BT437" s="34">
        <f t="shared" si="667"/>
        <v>23603.862395188073</v>
      </c>
      <c r="BU437" s="34">
        <f t="shared" si="591"/>
        <v>36.402584931256541</v>
      </c>
      <c r="BV437" s="54">
        <f t="shared" si="592"/>
        <v>835637.74315133819</v>
      </c>
      <c r="BW437">
        <f>IFERROR(VLOOKUP(AO437,'Model Failure data- Lines'!$A$37:$E$41,4,FALSE),'Model Failure data- Lines'!$D$37)</f>
        <v>0.40249999999999997</v>
      </c>
      <c r="BX437" s="14">
        <f t="shared" si="593"/>
        <v>761437.13393323822</v>
      </c>
      <c r="BY437" s="34">
        <f t="shared" si="594"/>
        <v>21053.475013262705</v>
      </c>
      <c r="BZ437" s="71">
        <f t="shared" si="595"/>
        <v>36.166814906022324</v>
      </c>
      <c r="CA437" s="71">
        <f t="shared" si="596"/>
        <v>740383.65891997551</v>
      </c>
      <c r="CB437" s="56">
        <v>1</v>
      </c>
      <c r="CC437">
        <f>IFERROR(VLOOKUP(AO437,'Model Failure data- Lines'!$A$37:$E$41,5,FALSE),'Model Failure data- Lines'!$E$37)</f>
        <v>0.28349999999999997</v>
      </c>
      <c r="CD437" s="14">
        <f t="shared" si="597"/>
        <v>536316.58998775901</v>
      </c>
      <c r="CE437" s="34">
        <f t="shared" si="598"/>
        <v>16749.630057365586</v>
      </c>
      <c r="CF437" s="34">
        <f t="shared" si="599"/>
        <v>32.019608083935907</v>
      </c>
      <c r="CG437" s="54">
        <f t="shared" si="600"/>
        <v>519566.95993039344</v>
      </c>
      <c r="CH437" t="e">
        <f>IFERROR(VLOOKUP(AO437,'Model Failure data- Lines'!#REF!,3,FALSE),'Model Failure data- Lines'!#REF!)</f>
        <v>#REF!</v>
      </c>
      <c r="CI437" s="14" t="e">
        <f t="shared" si="601"/>
        <v>#REF!</v>
      </c>
      <c r="CJ437" s="34">
        <f t="shared" si="602"/>
        <v>22640.196629249513</v>
      </c>
      <c r="CK437" s="34" t="e">
        <f t="shared" si="603"/>
        <v>#REF!</v>
      </c>
      <c r="CL437" s="54" t="e">
        <f t="shared" si="604"/>
        <v>#REF!</v>
      </c>
      <c r="CM437" t="e">
        <f>IFERROR(VLOOKUP(AO437,'Model Failure data- Lines'!#REF!,4,FALSE),'Model Failure data- Lines'!#REF!)</f>
        <v>#REF!</v>
      </c>
      <c r="CN437" s="14" t="e">
        <f t="shared" si="605"/>
        <v>#REF!</v>
      </c>
      <c r="CO437" s="34">
        <f t="shared" si="606"/>
        <v>19369.483033460841</v>
      </c>
      <c r="CP437" s="34" t="e">
        <f t="shared" si="607"/>
        <v>#REF!</v>
      </c>
      <c r="CQ437" s="54" t="e">
        <f t="shared" si="608"/>
        <v>#REF!</v>
      </c>
      <c r="CR437" t="e">
        <f>IFERROR(VLOOKUP(AO437,'Model Failure data- Lines'!#REF!,5,FALSE),'Model Failure data- Lines'!#REF!)</f>
        <v>#REF!</v>
      </c>
      <c r="CS437" s="14" t="e">
        <f t="shared" si="609"/>
        <v>#REF!</v>
      </c>
      <c r="CT437" s="34">
        <f t="shared" si="610"/>
        <v>14177.305578445819</v>
      </c>
      <c r="CU437" s="34" t="e">
        <f t="shared" si="611"/>
        <v>#REF!</v>
      </c>
      <c r="CV437" s="54" t="e">
        <f t="shared" si="612"/>
        <v>#REF!</v>
      </c>
      <c r="CW437" t="s">
        <v>1393</v>
      </c>
      <c r="CY437">
        <v>1</v>
      </c>
      <c r="CZ437">
        <f t="shared" si="613"/>
        <v>740383.65891997551</v>
      </c>
      <c r="DA437" s="34">
        <f t="shared" si="614"/>
        <v>15546.7235</v>
      </c>
      <c r="DB437" s="34">
        <f t="shared" si="615"/>
        <v>2135.9934707276548</v>
      </c>
      <c r="DC437" s="34">
        <f t="shared" si="616"/>
        <v>680193.22696251061</v>
      </c>
      <c r="DD437" s="9">
        <f t="shared" si="617"/>
        <v>63561.189999999995</v>
      </c>
      <c r="DE437" s="59">
        <f t="shared" si="618"/>
        <v>2.0417606138661365E-2</v>
      </c>
      <c r="DF437" s="59">
        <f t="shared" si="619"/>
        <v>2.8052131627651035E-3</v>
      </c>
      <c r="DG437" s="59">
        <f t="shared" si="620"/>
        <v>0.89330188488305196</v>
      </c>
      <c r="DH437" s="59">
        <f t="shared" si="621"/>
        <v>8.34752958155216E-2</v>
      </c>
      <c r="DI437" s="14">
        <f t="shared" si="622"/>
        <v>15116.861939329054</v>
      </c>
      <c r="DJ437" s="14">
        <f t="shared" si="623"/>
        <v>2076.9339854985042</v>
      </c>
      <c r="DK437" s="14">
        <f t="shared" si="624"/>
        <v>661386.11804982484</v>
      </c>
      <c r="DL437" s="14">
        <f t="shared" si="625"/>
        <v>61803.744945323204</v>
      </c>
      <c r="DM437">
        <f t="shared" si="626"/>
        <v>519566.95993039344</v>
      </c>
      <c r="DN437" s="34">
        <f t="shared" si="627"/>
        <v>10950.3009</v>
      </c>
      <c r="DO437" s="34">
        <f t="shared" si="628"/>
        <v>1504.4823576429569</v>
      </c>
      <c r="DP437" s="34">
        <f t="shared" si="629"/>
        <v>479092.62073011615</v>
      </c>
      <c r="DQ437" s="9">
        <f t="shared" si="630"/>
        <v>44769.185999999994</v>
      </c>
      <c r="DR437" s="59">
        <f t="shared" si="631"/>
        <v>2.0417606138661368E-2</v>
      </c>
      <c r="DS437" s="59">
        <f t="shared" si="632"/>
        <v>2.8052131627651039E-3</v>
      </c>
      <c r="DT437" s="59">
        <f t="shared" si="633"/>
        <v>0.89330188488305207</v>
      </c>
      <c r="DU437" s="59">
        <f t="shared" si="634"/>
        <v>8.34752958155216E-2</v>
      </c>
      <c r="DV437" s="14">
        <f t="shared" si="635"/>
        <v>10608.313550520426</v>
      </c>
      <c r="DW437" s="14">
        <f t="shared" si="636"/>
        <v>1457.4960749345889</v>
      </c>
      <c r="DX437" s="14">
        <f t="shared" si="637"/>
        <v>464130.14462877763</v>
      </c>
      <c r="DY437" s="14">
        <f t="shared" si="638"/>
        <v>43371.00567616085</v>
      </c>
      <c r="DZ437" s="34" t="e">
        <f t="shared" si="639"/>
        <v>#REF!</v>
      </c>
      <c r="EA437" s="34" t="e">
        <f t="shared" si="640"/>
        <v>#REF!</v>
      </c>
      <c r="EB437" s="34" t="e">
        <f t="shared" si="641"/>
        <v>#REF!</v>
      </c>
      <c r="EC437" s="34" t="e">
        <f t="shared" si="642"/>
        <v>#REF!</v>
      </c>
      <c r="ED437" s="34" t="e">
        <f t="shared" si="643"/>
        <v>#REF!</v>
      </c>
      <c r="EE437" s="59" t="e">
        <f t="shared" si="644"/>
        <v>#REF!</v>
      </c>
      <c r="EF437" s="59" t="e">
        <f t="shared" si="645"/>
        <v>#REF!</v>
      </c>
      <c r="EG437" s="59" t="e">
        <f t="shared" si="646"/>
        <v>#REF!</v>
      </c>
      <c r="EH437" s="59" t="e">
        <f t="shared" si="647"/>
        <v>#REF!</v>
      </c>
      <c r="EI437" s="14" t="e">
        <f t="shared" si="648"/>
        <v>#REF!</v>
      </c>
      <c r="EJ437" s="14" t="e">
        <f t="shared" si="649"/>
        <v>#REF!</v>
      </c>
      <c r="EK437" s="14" t="e">
        <f t="shared" si="650"/>
        <v>#REF!</v>
      </c>
      <c r="EL437" s="14" t="e">
        <f t="shared" si="651"/>
        <v>#REF!</v>
      </c>
      <c r="EM437" t="e">
        <f t="shared" si="652"/>
        <v>#REF!</v>
      </c>
      <c r="EN437" s="34" t="e">
        <f t="shared" si="653"/>
        <v>#REF!</v>
      </c>
      <c r="EO437" s="34" t="e">
        <f t="shared" si="654"/>
        <v>#REF!</v>
      </c>
      <c r="EP437" s="34" t="e">
        <f t="shared" si="655"/>
        <v>#REF!</v>
      </c>
      <c r="EQ437" s="34" t="e">
        <f t="shared" si="656"/>
        <v>#REF!</v>
      </c>
      <c r="ER437" s="59" t="e">
        <f t="shared" si="657"/>
        <v>#REF!</v>
      </c>
      <c r="ES437" s="59" t="e">
        <f t="shared" si="658"/>
        <v>#REF!</v>
      </c>
      <c r="ET437" s="59" t="e">
        <f t="shared" si="659"/>
        <v>#REF!</v>
      </c>
      <c r="EU437" s="59" t="e">
        <f t="shared" si="660"/>
        <v>#REF!</v>
      </c>
      <c r="EV437" s="14" t="e">
        <f t="shared" si="661"/>
        <v>#REF!</v>
      </c>
      <c r="EW437" s="14" t="e">
        <f t="shared" si="662"/>
        <v>#REF!</v>
      </c>
      <c r="EX437" s="14" t="e">
        <f t="shared" si="663"/>
        <v>#REF!</v>
      </c>
      <c r="EY437" s="14" t="e">
        <f t="shared" si="664"/>
        <v>#REF!</v>
      </c>
    </row>
    <row r="438" spans="1:155" x14ac:dyDescent="0.2">
      <c r="A438" s="17">
        <v>30081363</v>
      </c>
      <c r="B438" t="s">
        <v>62</v>
      </c>
      <c r="C438" t="s">
        <v>2030</v>
      </c>
      <c r="D438" t="s">
        <v>2031</v>
      </c>
      <c r="E438" t="s">
        <v>2032</v>
      </c>
      <c r="F438" t="s">
        <v>41</v>
      </c>
      <c r="G438" t="s">
        <v>42</v>
      </c>
      <c r="H438" t="s">
        <v>2033</v>
      </c>
      <c r="I438" t="s">
        <v>68</v>
      </c>
      <c r="J438" s="19" t="s">
        <v>69</v>
      </c>
      <c r="K438" t="s">
        <v>70</v>
      </c>
      <c r="L438">
        <v>1962</v>
      </c>
      <c r="M438">
        <f t="shared" si="574"/>
        <v>1962</v>
      </c>
      <c r="N438">
        <v>57</v>
      </c>
      <c r="O438" s="19">
        <f t="shared" si="575"/>
        <v>57</v>
      </c>
      <c r="P438" t="s">
        <v>80</v>
      </c>
      <c r="Q438" s="19" t="str">
        <f t="shared" si="576"/>
        <v>50-60</v>
      </c>
      <c r="R438" s="23">
        <v>474.6</v>
      </c>
      <c r="S438" s="15">
        <f t="shared" si="577"/>
        <v>0.47460000000000002</v>
      </c>
      <c r="T438">
        <v>30193984</v>
      </c>
      <c r="U438" t="s">
        <v>45</v>
      </c>
      <c r="V438" t="s">
        <v>46</v>
      </c>
      <c r="W438" t="s">
        <v>47</v>
      </c>
      <c r="X438" t="s">
        <v>48</v>
      </c>
      <c r="Y438" t="s">
        <v>635</v>
      </c>
      <c r="Z438" t="s">
        <v>2034</v>
      </c>
      <c r="AA438" t="s">
        <v>2035</v>
      </c>
      <c r="AB438" t="s">
        <v>569</v>
      </c>
      <c r="AC438">
        <v>1962</v>
      </c>
      <c r="AD438">
        <v>57</v>
      </c>
      <c r="AE438" t="str">
        <f t="shared" si="578"/>
        <v>&lt;60</v>
      </c>
      <c r="AF438">
        <v>-38.009047389999999</v>
      </c>
      <c r="AG438">
        <v>145.34252617999999</v>
      </c>
      <c r="AH438" t="s">
        <v>75</v>
      </c>
      <c r="AI438" t="s">
        <v>76</v>
      </c>
      <c r="AJ438" s="33" t="s">
        <v>314</v>
      </c>
      <c r="AL438">
        <v>1</v>
      </c>
      <c r="AM438" t="s">
        <v>86</v>
      </c>
      <c r="AN438">
        <v>220</v>
      </c>
      <c r="AO438" s="69">
        <v>4</v>
      </c>
      <c r="AP438">
        <v>2</v>
      </c>
      <c r="AQ438">
        <v>0</v>
      </c>
      <c r="AR438">
        <v>1</v>
      </c>
      <c r="AS438" s="82" t="str">
        <f t="shared" si="579"/>
        <v>Gw-0-1</v>
      </c>
      <c r="AT438" s="14">
        <f t="shared" si="580"/>
        <v>36200</v>
      </c>
      <c r="AU438" s="81">
        <f>VLOOKUP(C438,Bushfire_Vlookup!$F$2:$H$12575,3,FALSE)</f>
        <v>5526.1950900000002</v>
      </c>
      <c r="AV438" s="14">
        <f>VLOOKUP(AS438,Safety_collateral_Vlookup!$J$3:$L$20,2,FALSE)</f>
        <v>11570.139925214824</v>
      </c>
      <c r="AW438" s="14">
        <f>VLOOKUP(AS438,Safety_collateral_Vlookup!$J$3:$L$20,3,FALSE)</f>
        <v>148000</v>
      </c>
      <c r="AX438" s="48">
        <f t="shared" si="581"/>
        <v>214783.18946123423</v>
      </c>
      <c r="AY438" s="49">
        <f t="shared" si="666"/>
        <v>36069.599999999999</v>
      </c>
      <c r="AZ438" s="14">
        <v>76000</v>
      </c>
      <c r="BA438" s="16">
        <f t="shared" si="582"/>
        <v>5.954687311787052</v>
      </c>
      <c r="BB438" t="e">
        <f>IF(BA438&lt;=#REF!,#REF!,IF(BA438&lt;=#REF!,#REF!,IF(BA438&lt;=#REF!,#REF!,IF(BA438&lt;=#REF!,#REF!,#REF!))))</f>
        <v>#REF!</v>
      </c>
      <c r="BC438" s="51">
        <v>4</v>
      </c>
      <c r="BD438" s="21">
        <v>70</v>
      </c>
      <c r="BE438" s="21">
        <v>6.4399999999999999E-2</v>
      </c>
      <c r="BF438" s="26">
        <f t="shared" si="583"/>
        <v>2352.6826846784438</v>
      </c>
      <c r="BG438" s="21">
        <v>7</v>
      </c>
      <c r="BH438" s="21">
        <f t="shared" si="584"/>
        <v>54.6</v>
      </c>
      <c r="BI438" s="28">
        <f t="shared" si="585"/>
        <v>2.2519960070400004E-2</v>
      </c>
      <c r="BJ438" s="27">
        <f t="shared" si="586"/>
        <v>2.2519960070400004E-2</v>
      </c>
      <c r="BK438" s="28">
        <f t="shared" si="587"/>
        <v>0.3452594593589744</v>
      </c>
      <c r="BL438" s="35">
        <f t="shared" si="588"/>
        <v>2.0559121219193424</v>
      </c>
      <c r="BM438" s="21" t="str">
        <f t="shared" si="589"/>
        <v>Cr3</v>
      </c>
      <c r="BN438" s="51">
        <v>3</v>
      </c>
      <c r="BO438" s="21">
        <v>1</v>
      </c>
      <c r="BP438" s="50" t="s">
        <v>5497</v>
      </c>
      <c r="BQ438" s="14">
        <v>36200</v>
      </c>
      <c r="BR438">
        <f>IFERROR(VLOOKUP(AO438,'Model Failure data- Lines'!$A$37:$E$41,3,FALSE),'Model Failure data- Lines'!$C$37)</f>
        <v>0.45419999999999999</v>
      </c>
      <c r="BS438" s="14">
        <f t="shared" si="590"/>
        <v>97554.524653292581</v>
      </c>
      <c r="BT438" s="34">
        <f t="shared" si="667"/>
        <v>32172.294924630267</v>
      </c>
      <c r="BU438" s="34">
        <f t="shared" si="591"/>
        <v>3.0322525913004541</v>
      </c>
      <c r="BV438" s="54">
        <f t="shared" si="592"/>
        <v>65382.229728662314</v>
      </c>
      <c r="BW438">
        <f>IFERROR(VLOOKUP(AO438,'Model Failure data- Lines'!$A$37:$E$41,4,FALSE),'Model Failure data- Lines'!$D$37)</f>
        <v>0.40249999999999997</v>
      </c>
      <c r="BX438" s="14">
        <f t="shared" si="593"/>
        <v>86450.233758146773</v>
      </c>
      <c r="BY438" s="34">
        <f t="shared" si="594"/>
        <v>28696.092019800344</v>
      </c>
      <c r="BZ438" s="71">
        <f t="shared" si="595"/>
        <v>3.0126134840415202</v>
      </c>
      <c r="CA438" s="71">
        <f t="shared" si="596"/>
        <v>57754.141738346429</v>
      </c>
      <c r="CB438" s="56">
        <v>1</v>
      </c>
      <c r="CC438">
        <f>IFERROR(VLOOKUP(AO438,'Model Failure data- Lines'!$A$37:$E$41,5,FALSE),'Model Failure data- Lines'!$E$37)</f>
        <v>0.28349999999999997</v>
      </c>
      <c r="CD438" s="14">
        <f t="shared" si="597"/>
        <v>60891.034212259896</v>
      </c>
      <c r="CE438" s="34">
        <f t="shared" si="598"/>
        <v>22829.909320004899</v>
      </c>
      <c r="CF438" s="34">
        <f t="shared" si="599"/>
        <v>2.6671605812688717</v>
      </c>
      <c r="CG438" s="54">
        <f t="shared" si="600"/>
        <v>38061.124892255</v>
      </c>
      <c r="CH438" t="e">
        <f>IFERROR(VLOOKUP(AO438,'Model Failure data- Lines'!#REF!,3,FALSE),'Model Failure data- Lines'!#REF!)</f>
        <v>#REF!</v>
      </c>
      <c r="CI438" s="14" t="e">
        <f t="shared" si="601"/>
        <v>#REF!</v>
      </c>
      <c r="CJ438" s="34">
        <f t="shared" si="602"/>
        <v>30858.809075938592</v>
      </c>
      <c r="CK438" s="34" t="e">
        <f t="shared" si="603"/>
        <v>#REF!</v>
      </c>
      <c r="CL438" s="54" t="e">
        <f t="shared" si="604"/>
        <v>#REF!</v>
      </c>
      <c r="CM438" t="e">
        <f>IFERROR(VLOOKUP(AO438,'Model Failure data- Lines'!#REF!,4,FALSE),'Model Failure data- Lines'!#REF!)</f>
        <v>#REF!</v>
      </c>
      <c r="CN438" s="14" t="e">
        <f t="shared" si="605"/>
        <v>#REF!</v>
      </c>
      <c r="CO438" s="34">
        <f t="shared" si="606"/>
        <v>26400.794507985396</v>
      </c>
      <c r="CP438" s="34" t="e">
        <f t="shared" si="607"/>
        <v>#REF!</v>
      </c>
      <c r="CQ438" s="54" t="e">
        <f t="shared" si="608"/>
        <v>#REF!</v>
      </c>
      <c r="CR438" t="e">
        <f>IFERROR(VLOOKUP(AO438,'Model Failure data- Lines'!#REF!,5,FALSE),'Model Failure data- Lines'!#REF!)</f>
        <v>#REF!</v>
      </c>
      <c r="CS438" s="14" t="e">
        <f t="shared" si="609"/>
        <v>#REF!</v>
      </c>
      <c r="CT438" s="34">
        <f t="shared" si="610"/>
        <v>19323.80593776676</v>
      </c>
      <c r="CU438" s="34" t="e">
        <f t="shared" si="611"/>
        <v>#REF!</v>
      </c>
      <c r="CV438" s="54" t="e">
        <f t="shared" si="612"/>
        <v>#REF!</v>
      </c>
      <c r="CW438" t="s">
        <v>569</v>
      </c>
      <c r="CY438">
        <v>1</v>
      </c>
      <c r="CZ438">
        <f t="shared" si="613"/>
        <v>57754.141738346429</v>
      </c>
      <c r="DA438" s="34">
        <f t="shared" si="614"/>
        <v>15546.7235</v>
      </c>
      <c r="DB438" s="34">
        <f t="shared" si="615"/>
        <v>2373.3211898145746</v>
      </c>
      <c r="DC438" s="34">
        <f t="shared" si="616"/>
        <v>4968.9990683321967</v>
      </c>
      <c r="DD438" s="9">
        <f t="shared" si="617"/>
        <v>63561.189999999995</v>
      </c>
      <c r="DE438" s="59">
        <f t="shared" si="618"/>
        <v>0.17983437203297245</v>
      </c>
      <c r="DF438" s="59">
        <f t="shared" si="619"/>
        <v>2.7453033805023355E-2</v>
      </c>
      <c r="DG438" s="59">
        <f t="shared" si="620"/>
        <v>5.7478144966426253E-2</v>
      </c>
      <c r="DH438" s="59">
        <f t="shared" si="621"/>
        <v>0.7352344491955779</v>
      </c>
      <c r="DI438" s="14">
        <f t="shared" si="622"/>
        <v>10386.179811818813</v>
      </c>
      <c r="DJ438" s="14">
        <f t="shared" si="623"/>
        <v>1585.526405522935</v>
      </c>
      <c r="DK438" s="14">
        <f t="shared" si="624"/>
        <v>3319.6009312482051</v>
      </c>
      <c r="DL438" s="14">
        <f t="shared" si="625"/>
        <v>42462.834589756472</v>
      </c>
      <c r="DM438">
        <f t="shared" si="626"/>
        <v>38061.124892254993</v>
      </c>
      <c r="DN438" s="34">
        <f t="shared" si="627"/>
        <v>10950.3009</v>
      </c>
      <c r="DO438" s="34">
        <f t="shared" si="628"/>
        <v>1671.6436206520048</v>
      </c>
      <c r="DP438" s="34">
        <f t="shared" si="629"/>
        <v>3499.9036916078949</v>
      </c>
      <c r="DQ438" s="9">
        <f t="shared" si="630"/>
        <v>44769.185999999994</v>
      </c>
      <c r="DR438" s="59">
        <f t="shared" si="631"/>
        <v>0.17983437203297245</v>
      </c>
      <c r="DS438" s="59">
        <f t="shared" si="632"/>
        <v>2.7453033805023359E-2</v>
      </c>
      <c r="DT438" s="59">
        <f t="shared" si="633"/>
        <v>5.7478144966426253E-2</v>
      </c>
      <c r="DU438" s="59">
        <f t="shared" si="634"/>
        <v>0.7352344491955779</v>
      </c>
      <c r="DV438" s="14">
        <f t="shared" si="635"/>
        <v>6844.6984938672149</v>
      </c>
      <c r="DW438" s="14">
        <f t="shared" si="636"/>
        <v>1044.8933483242924</v>
      </c>
      <c r="DX438" s="14">
        <f t="shared" si="637"/>
        <v>2187.6828541422874</v>
      </c>
      <c r="DY438" s="14">
        <f t="shared" si="638"/>
        <v>27983.850195921204</v>
      </c>
      <c r="DZ438" s="34" t="e">
        <f t="shared" si="639"/>
        <v>#REF!</v>
      </c>
      <c r="EA438" s="34" t="e">
        <f t="shared" si="640"/>
        <v>#REF!</v>
      </c>
      <c r="EB438" s="34" t="e">
        <f t="shared" si="641"/>
        <v>#REF!</v>
      </c>
      <c r="EC438" s="34" t="e">
        <f t="shared" si="642"/>
        <v>#REF!</v>
      </c>
      <c r="ED438" s="34" t="e">
        <f t="shared" si="643"/>
        <v>#REF!</v>
      </c>
      <c r="EE438" s="59" t="e">
        <f t="shared" si="644"/>
        <v>#REF!</v>
      </c>
      <c r="EF438" s="59" t="e">
        <f t="shared" si="645"/>
        <v>#REF!</v>
      </c>
      <c r="EG438" s="59" t="e">
        <f t="shared" si="646"/>
        <v>#REF!</v>
      </c>
      <c r="EH438" s="59" t="e">
        <f t="shared" si="647"/>
        <v>#REF!</v>
      </c>
      <c r="EI438" s="14" t="e">
        <f t="shared" si="648"/>
        <v>#REF!</v>
      </c>
      <c r="EJ438" s="14" t="e">
        <f t="shared" si="649"/>
        <v>#REF!</v>
      </c>
      <c r="EK438" s="14" t="e">
        <f t="shared" si="650"/>
        <v>#REF!</v>
      </c>
      <c r="EL438" s="14" t="e">
        <f t="shared" si="651"/>
        <v>#REF!</v>
      </c>
      <c r="EM438" t="e">
        <f t="shared" si="652"/>
        <v>#REF!</v>
      </c>
      <c r="EN438" s="34" t="e">
        <f t="shared" si="653"/>
        <v>#REF!</v>
      </c>
      <c r="EO438" s="34" t="e">
        <f t="shared" si="654"/>
        <v>#REF!</v>
      </c>
      <c r="EP438" s="34" t="e">
        <f t="shared" si="655"/>
        <v>#REF!</v>
      </c>
      <c r="EQ438" s="34" t="e">
        <f t="shared" si="656"/>
        <v>#REF!</v>
      </c>
      <c r="ER438" s="59" t="e">
        <f t="shared" si="657"/>
        <v>#REF!</v>
      </c>
      <c r="ES438" s="59" t="e">
        <f t="shared" si="658"/>
        <v>#REF!</v>
      </c>
      <c r="ET438" s="59" t="e">
        <f t="shared" si="659"/>
        <v>#REF!</v>
      </c>
      <c r="EU438" s="59" t="e">
        <f t="shared" si="660"/>
        <v>#REF!</v>
      </c>
      <c r="EV438" s="14" t="e">
        <f t="shared" si="661"/>
        <v>#REF!</v>
      </c>
      <c r="EW438" s="14" t="e">
        <f t="shared" si="662"/>
        <v>#REF!</v>
      </c>
      <c r="EX438" s="14" t="e">
        <f t="shared" si="663"/>
        <v>#REF!</v>
      </c>
      <c r="EY438" s="14" t="e">
        <f t="shared" si="664"/>
        <v>#REF!</v>
      </c>
    </row>
    <row r="439" spans="1:155" x14ac:dyDescent="0.2">
      <c r="A439" s="17">
        <v>30379350</v>
      </c>
      <c r="B439" t="s">
        <v>62</v>
      </c>
      <c r="C439" t="s">
        <v>5097</v>
      </c>
      <c r="D439" t="s">
        <v>5098</v>
      </c>
      <c r="E439" t="s">
        <v>3831</v>
      </c>
      <c r="F439" t="s">
        <v>41</v>
      </c>
      <c r="G439" t="s">
        <v>42</v>
      </c>
      <c r="H439" t="s">
        <v>5099</v>
      </c>
      <c r="I439" t="s">
        <v>68</v>
      </c>
      <c r="J439" s="19" t="s">
        <v>69</v>
      </c>
      <c r="K439" t="s">
        <v>70</v>
      </c>
      <c r="L439">
        <v>1962</v>
      </c>
      <c r="M439">
        <f t="shared" si="574"/>
        <v>1962</v>
      </c>
      <c r="N439">
        <v>57</v>
      </c>
      <c r="O439" s="19">
        <f t="shared" si="575"/>
        <v>57</v>
      </c>
      <c r="P439" t="s">
        <v>80</v>
      </c>
      <c r="Q439" s="19" t="str">
        <f t="shared" si="576"/>
        <v>50-60</v>
      </c>
      <c r="R439" s="23">
        <v>374.9</v>
      </c>
      <c r="S439" s="15">
        <f t="shared" si="577"/>
        <v>0.37489999999999996</v>
      </c>
      <c r="T439">
        <v>30163508</v>
      </c>
      <c r="U439" t="s">
        <v>45</v>
      </c>
      <c r="V439" t="s">
        <v>46</v>
      </c>
      <c r="W439" s="20" t="s">
        <v>87</v>
      </c>
      <c r="X439" t="s">
        <v>48</v>
      </c>
      <c r="Y439" t="s">
        <v>1874</v>
      </c>
      <c r="Z439" t="s">
        <v>5100</v>
      </c>
      <c r="AA439" t="s">
        <v>5101</v>
      </c>
      <c r="AB439" t="s">
        <v>759</v>
      </c>
      <c r="AC439">
        <v>1962</v>
      </c>
      <c r="AD439">
        <v>57</v>
      </c>
      <c r="AE439" t="str">
        <f t="shared" si="578"/>
        <v>&lt;60</v>
      </c>
      <c r="AF439">
        <v>-38.003044090000003</v>
      </c>
      <c r="AG439">
        <v>145.33357594</v>
      </c>
      <c r="AH439" t="s">
        <v>75</v>
      </c>
      <c r="AI439" t="s">
        <v>76</v>
      </c>
      <c r="AJ439" s="33" t="s">
        <v>314</v>
      </c>
      <c r="AL439">
        <v>1</v>
      </c>
      <c r="AM439" t="s">
        <v>86</v>
      </c>
      <c r="AN439">
        <v>220</v>
      </c>
      <c r="AO439" s="69">
        <v>4</v>
      </c>
      <c r="AP439">
        <v>2</v>
      </c>
      <c r="AQ439">
        <v>0</v>
      </c>
      <c r="AR439">
        <v>1</v>
      </c>
      <c r="AS439" s="82" t="str">
        <f t="shared" si="579"/>
        <v>Gw-0-1</v>
      </c>
      <c r="AT439" s="14">
        <f t="shared" si="580"/>
        <v>36200</v>
      </c>
      <c r="AU439" s="81">
        <f>VLOOKUP(C439,Bushfire_Vlookup!$F$2:$H$12575,3,FALSE)</f>
        <v>5445.58572</v>
      </c>
      <c r="AV439" s="14">
        <f>VLOOKUP(AS439,Safety_collateral_Vlookup!$J$3:$L$20,2,FALSE)</f>
        <v>11570.139925214824</v>
      </c>
      <c r="AW439" s="14">
        <f>VLOOKUP(AS439,Safety_collateral_Vlookup!$J$3:$L$20,3,FALSE)</f>
        <v>148000</v>
      </c>
      <c r="AX439" s="48">
        <f t="shared" si="581"/>
        <v>214697.17926344424</v>
      </c>
      <c r="AY439" s="49">
        <f t="shared" si="666"/>
        <v>28492.399999999998</v>
      </c>
      <c r="AZ439" s="14">
        <v>76000</v>
      </c>
      <c r="BA439" s="16">
        <f t="shared" si="582"/>
        <v>7.5352437584564393</v>
      </c>
      <c r="BB439" t="e">
        <f>IF(BA439&lt;=#REF!,#REF!,IF(BA439&lt;=#REF!,#REF!,IF(BA439&lt;=#REF!,#REF!,IF(BA439&lt;=#REF!,#REF!,#REF!))))</f>
        <v>#REF!</v>
      </c>
      <c r="BC439" s="51">
        <v>4</v>
      </c>
      <c r="BD439" s="21">
        <v>70</v>
      </c>
      <c r="BE439" s="21">
        <v>6.4399999999999999E-2</v>
      </c>
      <c r="BF439" s="26">
        <f t="shared" si="583"/>
        <v>1858.4507764137138</v>
      </c>
      <c r="BG439" s="21">
        <v>7</v>
      </c>
      <c r="BH439" s="21">
        <f t="shared" si="584"/>
        <v>54.6</v>
      </c>
      <c r="BI439" s="28">
        <f t="shared" si="585"/>
        <v>2.2519960070400004E-2</v>
      </c>
      <c r="BJ439" s="27">
        <f t="shared" si="586"/>
        <v>2.2519960070400004E-2</v>
      </c>
      <c r="BK439" s="28">
        <f t="shared" si="587"/>
        <v>0.3452594593589744</v>
      </c>
      <c r="BL439" s="35">
        <f t="shared" si="588"/>
        <v>2.6016141861827564</v>
      </c>
      <c r="BM439" s="21" t="str">
        <f t="shared" si="589"/>
        <v>Cr3</v>
      </c>
      <c r="BN439" s="51">
        <v>3</v>
      </c>
      <c r="BO439" s="21">
        <v>1</v>
      </c>
      <c r="BP439" s="50" t="s">
        <v>5497</v>
      </c>
      <c r="BQ439" s="14">
        <v>36200</v>
      </c>
      <c r="BR439">
        <f>IFERROR(VLOOKUP(AO439,'Model Failure data- Lines'!$A$37:$E$41,3,FALSE),'Model Failure data- Lines'!$C$37)</f>
        <v>0.45419999999999999</v>
      </c>
      <c r="BS439" s="14">
        <f t="shared" si="590"/>
        <v>97515.45882145637</v>
      </c>
      <c r="BT439" s="34">
        <f t="shared" si="667"/>
        <v>25413.808190568659</v>
      </c>
      <c r="BU439" s="34">
        <f t="shared" si="591"/>
        <v>3.8371053283405758</v>
      </c>
      <c r="BV439" s="54">
        <f t="shared" si="592"/>
        <v>72101.650630887714</v>
      </c>
      <c r="BW439">
        <f>IFERROR(VLOOKUP(AO439,'Model Failure data- Lines'!$A$37:$E$41,4,FALSE),'Model Failure data- Lines'!$D$37)</f>
        <v>0.40249999999999997</v>
      </c>
      <c r="BX439" s="14">
        <f t="shared" si="593"/>
        <v>86415.614653536293</v>
      </c>
      <c r="BY439" s="34">
        <f t="shared" si="594"/>
        <v>22667.856928409499</v>
      </c>
      <c r="BZ439" s="71">
        <f t="shared" si="595"/>
        <v>3.8122534003305835</v>
      </c>
      <c r="CA439" s="71">
        <f t="shared" si="596"/>
        <v>63747.757725126794</v>
      </c>
      <c r="CB439" s="56">
        <v>1</v>
      </c>
      <c r="CC439">
        <f>IFERROR(VLOOKUP(AO439,'Model Failure data- Lines'!$A$37:$E$41,5,FALSE),'Model Failure data- Lines'!$E$37)</f>
        <v>0.28349999999999997</v>
      </c>
      <c r="CD439" s="14">
        <f t="shared" si="597"/>
        <v>60866.650321186433</v>
      </c>
      <c r="CE439" s="34">
        <f t="shared" si="598"/>
        <v>18033.992844647782</v>
      </c>
      <c r="CF439" s="34">
        <f t="shared" si="599"/>
        <v>3.375106713500263</v>
      </c>
      <c r="CG439" s="54">
        <f t="shared" si="600"/>
        <v>42832.657476538647</v>
      </c>
      <c r="CH439" t="e">
        <f>IFERROR(VLOOKUP(AO439,'Model Failure data- Lines'!#REF!,3,FALSE),'Model Failure data- Lines'!#REF!)</f>
        <v>#REF!</v>
      </c>
      <c r="CI439" s="14" t="e">
        <f t="shared" si="601"/>
        <v>#REF!</v>
      </c>
      <c r="CJ439" s="34">
        <f t="shared" si="602"/>
        <v>24376.248467276397</v>
      </c>
      <c r="CK439" s="34" t="e">
        <f t="shared" si="603"/>
        <v>#REF!</v>
      </c>
      <c r="CL439" s="54" t="e">
        <f t="shared" si="604"/>
        <v>#REF!</v>
      </c>
      <c r="CM439" t="e">
        <f>IFERROR(VLOOKUP(AO439,'Model Failure data- Lines'!#REF!,4,FALSE),'Model Failure data- Lines'!#REF!)</f>
        <v>#REF!</v>
      </c>
      <c r="CN439" s="14" t="e">
        <f t="shared" si="605"/>
        <v>#REF!</v>
      </c>
      <c r="CO439" s="34">
        <f t="shared" si="606"/>
        <v>20854.736327525759</v>
      </c>
      <c r="CP439" s="34" t="e">
        <f t="shared" si="607"/>
        <v>#REF!</v>
      </c>
      <c r="CQ439" s="54" t="e">
        <f t="shared" si="608"/>
        <v>#REF!</v>
      </c>
      <c r="CR439" t="e">
        <f>IFERROR(VLOOKUP(AO439,'Model Failure data- Lines'!#REF!,5,FALSE),'Model Failure data- Lines'!#REF!)</f>
        <v>#REF!</v>
      </c>
      <c r="CS439" s="14" t="e">
        <f t="shared" si="609"/>
        <v>#REF!</v>
      </c>
      <c r="CT439" s="34">
        <f t="shared" si="610"/>
        <v>15264.422347384656</v>
      </c>
      <c r="CU439" s="34" t="e">
        <f t="shared" si="611"/>
        <v>#REF!</v>
      </c>
      <c r="CV439" s="54" t="e">
        <f t="shared" si="612"/>
        <v>#REF!</v>
      </c>
      <c r="CW439" t="s">
        <v>759</v>
      </c>
      <c r="CY439">
        <v>1</v>
      </c>
      <c r="CZ439">
        <f t="shared" si="613"/>
        <v>63747.757725126794</v>
      </c>
      <c r="DA439" s="34">
        <f t="shared" si="614"/>
        <v>15546.7235</v>
      </c>
      <c r="DB439" s="34">
        <f t="shared" si="615"/>
        <v>2338.7020852040996</v>
      </c>
      <c r="DC439" s="34">
        <f t="shared" si="616"/>
        <v>4968.9990683321967</v>
      </c>
      <c r="DD439" s="9">
        <f t="shared" si="617"/>
        <v>63561.189999999995</v>
      </c>
      <c r="DE439" s="59">
        <f t="shared" si="618"/>
        <v>0.17990641578296981</v>
      </c>
      <c r="DF439" s="59">
        <f t="shared" si="619"/>
        <v>2.7063420130500632E-2</v>
      </c>
      <c r="DG439" s="59">
        <f t="shared" si="620"/>
        <v>5.7501171382675062E-2</v>
      </c>
      <c r="DH439" s="59">
        <f t="shared" si="621"/>
        <v>0.73552899270385441</v>
      </c>
      <c r="DI439" s="14">
        <f t="shared" si="622"/>
        <v>11468.630606528688</v>
      </c>
      <c r="DJ439" s="14">
        <f t="shared" si="623"/>
        <v>1725.2323496924737</v>
      </c>
      <c r="DK439" s="14">
        <f t="shared" si="624"/>
        <v>3665.5707422137634</v>
      </c>
      <c r="DL439" s="14">
        <f t="shared" si="625"/>
        <v>46888.324026691866</v>
      </c>
      <c r="DM439">
        <f t="shared" si="626"/>
        <v>42832.657476538647</v>
      </c>
      <c r="DN439" s="34">
        <f t="shared" si="627"/>
        <v>10950.3009</v>
      </c>
      <c r="DO439" s="34">
        <f t="shared" si="628"/>
        <v>1647.2597295785397</v>
      </c>
      <c r="DP439" s="34">
        <f t="shared" si="629"/>
        <v>3499.9036916078949</v>
      </c>
      <c r="DQ439" s="9">
        <f t="shared" si="630"/>
        <v>44769.185999999994</v>
      </c>
      <c r="DR439" s="59">
        <f t="shared" si="631"/>
        <v>0.17990641578296981</v>
      </c>
      <c r="DS439" s="59">
        <f t="shared" si="632"/>
        <v>2.7063420130500632E-2</v>
      </c>
      <c r="DT439" s="59">
        <f t="shared" si="633"/>
        <v>5.7501171382675055E-2</v>
      </c>
      <c r="DU439" s="59">
        <f t="shared" si="634"/>
        <v>0.73552899270385441</v>
      </c>
      <c r="DV439" s="14">
        <f t="shared" si="635"/>
        <v>7705.8698850636938</v>
      </c>
      <c r="DW439" s="14">
        <f t="shared" si="636"/>
        <v>1159.1982045933946</v>
      </c>
      <c r="DX439" s="14">
        <f t="shared" si="637"/>
        <v>2462.927978333867</v>
      </c>
      <c r="DY439" s="14">
        <f t="shared" si="638"/>
        <v>31504.661408547694</v>
      </c>
      <c r="DZ439" s="34" t="e">
        <f t="shared" si="639"/>
        <v>#REF!</v>
      </c>
      <c r="EA439" s="34" t="e">
        <f t="shared" si="640"/>
        <v>#REF!</v>
      </c>
      <c r="EB439" s="34" t="e">
        <f t="shared" si="641"/>
        <v>#REF!</v>
      </c>
      <c r="EC439" s="34" t="e">
        <f t="shared" si="642"/>
        <v>#REF!</v>
      </c>
      <c r="ED439" s="34" t="e">
        <f t="shared" si="643"/>
        <v>#REF!</v>
      </c>
      <c r="EE439" s="59" t="e">
        <f t="shared" si="644"/>
        <v>#REF!</v>
      </c>
      <c r="EF439" s="59" t="e">
        <f t="shared" si="645"/>
        <v>#REF!</v>
      </c>
      <c r="EG439" s="59" t="e">
        <f t="shared" si="646"/>
        <v>#REF!</v>
      </c>
      <c r="EH439" s="59" t="e">
        <f t="shared" si="647"/>
        <v>#REF!</v>
      </c>
      <c r="EI439" s="14" t="e">
        <f t="shared" si="648"/>
        <v>#REF!</v>
      </c>
      <c r="EJ439" s="14" t="e">
        <f t="shared" si="649"/>
        <v>#REF!</v>
      </c>
      <c r="EK439" s="14" t="e">
        <f t="shared" si="650"/>
        <v>#REF!</v>
      </c>
      <c r="EL439" s="14" t="e">
        <f t="shared" si="651"/>
        <v>#REF!</v>
      </c>
      <c r="EM439" t="e">
        <f t="shared" si="652"/>
        <v>#REF!</v>
      </c>
      <c r="EN439" s="34" t="e">
        <f t="shared" si="653"/>
        <v>#REF!</v>
      </c>
      <c r="EO439" s="34" t="e">
        <f t="shared" si="654"/>
        <v>#REF!</v>
      </c>
      <c r="EP439" s="34" t="e">
        <f t="shared" si="655"/>
        <v>#REF!</v>
      </c>
      <c r="EQ439" s="34" t="e">
        <f t="shared" si="656"/>
        <v>#REF!</v>
      </c>
      <c r="ER439" s="59" t="e">
        <f t="shared" si="657"/>
        <v>#REF!</v>
      </c>
      <c r="ES439" s="59" t="e">
        <f t="shared" si="658"/>
        <v>#REF!</v>
      </c>
      <c r="ET439" s="59" t="e">
        <f t="shared" si="659"/>
        <v>#REF!</v>
      </c>
      <c r="EU439" s="59" t="e">
        <f t="shared" si="660"/>
        <v>#REF!</v>
      </c>
      <c r="EV439" s="14" t="e">
        <f t="shared" si="661"/>
        <v>#REF!</v>
      </c>
      <c r="EW439" s="14" t="e">
        <f t="shared" si="662"/>
        <v>#REF!</v>
      </c>
      <c r="EX439" s="14" t="e">
        <f t="shared" si="663"/>
        <v>#REF!</v>
      </c>
      <c r="EY439" s="14" t="e">
        <f t="shared" si="664"/>
        <v>#REF!</v>
      </c>
    </row>
    <row r="440" spans="1:155" x14ac:dyDescent="0.2">
      <c r="A440" s="17">
        <v>30076785</v>
      </c>
      <c r="B440" t="s">
        <v>62</v>
      </c>
      <c r="C440" t="s">
        <v>1949</v>
      </c>
      <c r="D440" t="s">
        <v>1950</v>
      </c>
      <c r="E440" t="s">
        <v>1243</v>
      </c>
      <c r="F440" t="s">
        <v>41</v>
      </c>
      <c r="G440" t="s">
        <v>42</v>
      </c>
      <c r="H440" t="s">
        <v>1951</v>
      </c>
      <c r="I440" t="s">
        <v>68</v>
      </c>
      <c r="J440" s="19" t="s">
        <v>69</v>
      </c>
      <c r="K440" t="s">
        <v>70</v>
      </c>
      <c r="L440">
        <v>1962</v>
      </c>
      <c r="M440">
        <f t="shared" si="574"/>
        <v>1962</v>
      </c>
      <c r="N440">
        <v>57</v>
      </c>
      <c r="O440" s="19">
        <f t="shared" si="575"/>
        <v>57</v>
      </c>
      <c r="P440" t="s">
        <v>80</v>
      </c>
      <c r="Q440" s="19" t="str">
        <f t="shared" si="576"/>
        <v>50-60</v>
      </c>
      <c r="R440" s="23">
        <v>426.8</v>
      </c>
      <c r="S440" s="15">
        <f t="shared" si="577"/>
        <v>0.42680000000000001</v>
      </c>
      <c r="T440">
        <v>30222495</v>
      </c>
      <c r="U440" t="s">
        <v>45</v>
      </c>
      <c r="V440" t="s">
        <v>46</v>
      </c>
      <c r="W440" t="s">
        <v>47</v>
      </c>
      <c r="X440" t="s">
        <v>88</v>
      </c>
      <c r="Y440" t="s">
        <v>1952</v>
      </c>
      <c r="Z440" t="s">
        <v>1953</v>
      </c>
      <c r="AA440" t="s">
        <v>1954</v>
      </c>
      <c r="AB440" t="s">
        <v>782</v>
      </c>
      <c r="AC440">
        <v>1962</v>
      </c>
      <c r="AD440">
        <v>57</v>
      </c>
      <c r="AE440" t="str">
        <f t="shared" si="578"/>
        <v>&lt;60</v>
      </c>
      <c r="AF440">
        <v>-38.00086125</v>
      </c>
      <c r="AG440">
        <v>145.33033091999999</v>
      </c>
      <c r="AH440" t="s">
        <v>75</v>
      </c>
      <c r="AI440" t="s">
        <v>76</v>
      </c>
      <c r="AJ440" s="33" t="s">
        <v>314</v>
      </c>
      <c r="AL440">
        <v>1</v>
      </c>
      <c r="AM440" t="s">
        <v>86</v>
      </c>
      <c r="AN440">
        <v>220</v>
      </c>
      <c r="AO440" s="69">
        <v>4</v>
      </c>
      <c r="AP440">
        <v>2</v>
      </c>
      <c r="AQ440">
        <v>0</v>
      </c>
      <c r="AR440">
        <v>1</v>
      </c>
      <c r="AS440" s="82" t="str">
        <f t="shared" si="579"/>
        <v>Gw-0-1</v>
      </c>
      <c r="AT440" s="14">
        <f t="shared" si="580"/>
        <v>36200</v>
      </c>
      <c r="AU440" s="81">
        <f>VLOOKUP(C440,Bushfire_Vlookup!$F$2:$H$12575,3,FALSE)</f>
        <v>4688.5339530000001</v>
      </c>
      <c r="AV440" s="14">
        <f>VLOOKUP(AS440,Safety_collateral_Vlookup!$J$3:$L$20,2,FALSE)</f>
        <v>11570.139925214824</v>
      </c>
      <c r="AW440" s="14">
        <f>VLOOKUP(AS440,Safety_collateral_Vlookup!$J$3:$L$20,3,FALSE)</f>
        <v>148000</v>
      </c>
      <c r="AX440" s="48">
        <f t="shared" si="581"/>
        <v>213889.40502805519</v>
      </c>
      <c r="AY440" s="49">
        <f t="shared" si="666"/>
        <v>32436.799999999999</v>
      </c>
      <c r="AZ440" s="14">
        <v>76000</v>
      </c>
      <c r="BA440" s="16">
        <f t="shared" si="582"/>
        <v>6.5940353249412764</v>
      </c>
      <c r="BB440" t="e">
        <f>IF(BA440&lt;=#REF!,#REF!,IF(BA440&lt;=#REF!,#REF!,IF(BA440&lt;=#REF!,#REF!,IF(BA440&lt;=#REF!,#REF!,#REF!))))</f>
        <v>#REF!</v>
      </c>
      <c r="BC440" s="51">
        <v>4</v>
      </c>
      <c r="BD440" s="21">
        <v>70</v>
      </c>
      <c r="BE440" s="21">
        <v>6.4399999999999999E-2</v>
      </c>
      <c r="BF440" s="26">
        <f t="shared" si="583"/>
        <v>2115.7289713880318</v>
      </c>
      <c r="BG440" s="21">
        <v>7</v>
      </c>
      <c r="BH440" s="21">
        <f t="shared" si="584"/>
        <v>54.6</v>
      </c>
      <c r="BI440" s="28">
        <f t="shared" si="585"/>
        <v>2.2519960070400004E-2</v>
      </c>
      <c r="BJ440" s="27">
        <f t="shared" si="586"/>
        <v>2.2519960070400004E-2</v>
      </c>
      <c r="BK440" s="28">
        <f t="shared" si="587"/>
        <v>0.34525945935897434</v>
      </c>
      <c r="BL440" s="35">
        <f t="shared" si="588"/>
        <v>2.2766530712832038</v>
      </c>
      <c r="BM440" s="21" t="str">
        <f t="shared" si="589"/>
        <v>Cr3</v>
      </c>
      <c r="BN440" s="51">
        <v>3</v>
      </c>
      <c r="BO440" s="21">
        <v>1</v>
      </c>
      <c r="BP440" s="50" t="s">
        <v>5497</v>
      </c>
      <c r="BQ440" s="14">
        <v>36200</v>
      </c>
      <c r="BR440">
        <f>IFERROR(VLOOKUP(AO440,'Model Failure data- Lines'!$A$37:$E$41,3,FALSE),'Model Failure data- Lines'!$C$37)</f>
        <v>0.45419999999999999</v>
      </c>
      <c r="BS440" s="14">
        <f t="shared" si="590"/>
        <v>97148.567763742671</v>
      </c>
      <c r="BT440" s="34">
        <f t="shared" si="667"/>
        <v>28932.017433274756</v>
      </c>
      <c r="BU440" s="34">
        <f t="shared" si="591"/>
        <v>3.3578221079049939</v>
      </c>
      <c r="BV440" s="54">
        <f t="shared" si="592"/>
        <v>68216.550330467915</v>
      </c>
      <c r="BW440">
        <f>IFERROR(VLOOKUP(AO440,'Model Failure data- Lines'!$A$37:$E$41,4,FALSE),'Model Failure data- Lines'!$D$37)</f>
        <v>0.40249999999999997</v>
      </c>
      <c r="BX440" s="14">
        <f t="shared" si="593"/>
        <v>86090.485523792202</v>
      </c>
      <c r="BY440" s="34">
        <f t="shared" si="594"/>
        <v>25805.925145492598</v>
      </c>
      <c r="BZ440" s="71">
        <f t="shared" si="595"/>
        <v>3.3360743720063541</v>
      </c>
      <c r="CA440" s="71">
        <f t="shared" si="596"/>
        <v>60284.560378299604</v>
      </c>
      <c r="CB440" s="56">
        <v>1</v>
      </c>
      <c r="CC440">
        <f>IFERROR(VLOOKUP(AO440,'Model Failure data- Lines'!$A$37:$E$41,5,FALSE),'Model Failure data- Lines'!$E$37)</f>
        <v>0.28349999999999997</v>
      </c>
      <c r="CD440" s="14">
        <f t="shared" si="597"/>
        <v>60637.646325453643</v>
      </c>
      <c r="CE440" s="34">
        <f t="shared" si="598"/>
        <v>20530.563206443512</v>
      </c>
      <c r="CF440" s="34">
        <f t="shared" si="599"/>
        <v>2.9535305834387695</v>
      </c>
      <c r="CG440" s="54">
        <f t="shared" si="600"/>
        <v>40107.083119010131</v>
      </c>
      <c r="CH440" t="e">
        <f>IFERROR(VLOOKUP(AO440,'Model Failure data- Lines'!#REF!,3,FALSE),'Model Failure data- Lines'!#REF!)</f>
        <v>#REF!</v>
      </c>
      <c r="CI440" s="14" t="e">
        <f t="shared" si="601"/>
        <v>#REF!</v>
      </c>
      <c r="CJ440" s="34">
        <f t="shared" si="602"/>
        <v>27750.821141193828</v>
      </c>
      <c r="CK440" s="34" t="e">
        <f t="shared" si="603"/>
        <v>#REF!</v>
      </c>
      <c r="CL440" s="54" t="e">
        <f t="shared" si="604"/>
        <v>#REF!</v>
      </c>
      <c r="CM440" t="e">
        <f>IFERROR(VLOOKUP(AO440,'Model Failure data- Lines'!#REF!,4,FALSE),'Model Failure data- Lines'!#REF!)</f>
        <v>#REF!</v>
      </c>
      <c r="CN440" s="14" t="e">
        <f t="shared" si="605"/>
        <v>#REF!</v>
      </c>
      <c r="CO440" s="34">
        <f t="shared" si="606"/>
        <v>23741.801719359813</v>
      </c>
      <c r="CP440" s="34" t="e">
        <f t="shared" si="607"/>
        <v>#REF!</v>
      </c>
      <c r="CQ440" s="54" t="e">
        <f t="shared" si="608"/>
        <v>#REF!</v>
      </c>
      <c r="CR440" t="e">
        <f>IFERROR(VLOOKUP(AO440,'Model Failure data- Lines'!#REF!,5,FALSE),'Model Failure data- Lines'!#REF!)</f>
        <v>#REF!</v>
      </c>
      <c r="CS440" s="14" t="e">
        <f t="shared" si="609"/>
        <v>#REF!</v>
      </c>
      <c r="CT440" s="34">
        <f t="shared" si="610"/>
        <v>17377.581909479253</v>
      </c>
      <c r="CU440" s="34" t="e">
        <f t="shared" si="611"/>
        <v>#REF!</v>
      </c>
      <c r="CV440" s="54" t="e">
        <f t="shared" si="612"/>
        <v>#REF!</v>
      </c>
      <c r="CW440" t="s">
        <v>782</v>
      </c>
      <c r="CY440">
        <v>1</v>
      </c>
      <c r="CZ440">
        <f t="shared" si="613"/>
        <v>60284.560378299604</v>
      </c>
      <c r="DA440" s="34">
        <f t="shared" si="614"/>
        <v>15546.7235</v>
      </c>
      <c r="DB440" s="34">
        <f t="shared" si="615"/>
        <v>2013.5729554600273</v>
      </c>
      <c r="DC440" s="34">
        <f t="shared" si="616"/>
        <v>4968.9990683321967</v>
      </c>
      <c r="DD440" s="9">
        <f t="shared" si="617"/>
        <v>63561.189999999995</v>
      </c>
      <c r="DE440" s="59">
        <f t="shared" si="618"/>
        <v>0.18058584993928817</v>
      </c>
      <c r="DF440" s="59">
        <f t="shared" si="619"/>
        <v>2.3389030079329159E-2</v>
      </c>
      <c r="DG440" s="59">
        <f t="shared" si="620"/>
        <v>5.7718330174348367E-2</v>
      </c>
      <c r="DH440" s="59">
        <f t="shared" si="621"/>
        <v>0.73830678980703446</v>
      </c>
      <c r="DI440" s="14">
        <f t="shared" si="622"/>
        <v>10886.538574131569</v>
      </c>
      <c r="DJ440" s="14">
        <f t="shared" si="623"/>
        <v>1409.9973960071843</v>
      </c>
      <c r="DK440" s="14">
        <f t="shared" si="624"/>
        <v>3479.5241603301361</v>
      </c>
      <c r="DL440" s="14">
        <f t="shared" si="625"/>
        <v>44508.500247830721</v>
      </c>
      <c r="DM440">
        <f t="shared" si="626"/>
        <v>40107.083119010131</v>
      </c>
      <c r="DN440" s="34">
        <f t="shared" si="627"/>
        <v>10950.3009</v>
      </c>
      <c r="DO440" s="34">
        <f t="shared" si="628"/>
        <v>1418.2557338457582</v>
      </c>
      <c r="DP440" s="34">
        <f t="shared" si="629"/>
        <v>3499.9036916078949</v>
      </c>
      <c r="DQ440" s="9">
        <f t="shared" si="630"/>
        <v>44769.185999999994</v>
      </c>
      <c r="DR440" s="59">
        <f t="shared" si="631"/>
        <v>0.18058584993928817</v>
      </c>
      <c r="DS440" s="59">
        <f t="shared" si="632"/>
        <v>2.3389030079329153E-2</v>
      </c>
      <c r="DT440" s="59">
        <f t="shared" si="633"/>
        <v>5.771833017434836E-2</v>
      </c>
      <c r="DU440" s="59">
        <f t="shared" si="634"/>
        <v>0.73830678980703435</v>
      </c>
      <c r="DV440" s="14">
        <f t="shared" si="635"/>
        <v>7242.7716936321203</v>
      </c>
      <c r="DW440" s="14">
        <f t="shared" si="636"/>
        <v>938.06577346468248</v>
      </c>
      <c r="DX440" s="14">
        <f t="shared" si="637"/>
        <v>2314.9138657930598</v>
      </c>
      <c r="DY440" s="14">
        <f t="shared" si="638"/>
        <v>29611.33178612027</v>
      </c>
      <c r="DZ440" s="34" t="e">
        <f t="shared" si="639"/>
        <v>#REF!</v>
      </c>
      <c r="EA440" s="34" t="e">
        <f t="shared" si="640"/>
        <v>#REF!</v>
      </c>
      <c r="EB440" s="34" t="e">
        <f t="shared" si="641"/>
        <v>#REF!</v>
      </c>
      <c r="EC440" s="34" t="e">
        <f t="shared" si="642"/>
        <v>#REF!</v>
      </c>
      <c r="ED440" s="34" t="e">
        <f t="shared" si="643"/>
        <v>#REF!</v>
      </c>
      <c r="EE440" s="59" t="e">
        <f t="shared" si="644"/>
        <v>#REF!</v>
      </c>
      <c r="EF440" s="59" t="e">
        <f t="shared" si="645"/>
        <v>#REF!</v>
      </c>
      <c r="EG440" s="59" t="e">
        <f t="shared" si="646"/>
        <v>#REF!</v>
      </c>
      <c r="EH440" s="59" t="e">
        <f t="shared" si="647"/>
        <v>#REF!</v>
      </c>
      <c r="EI440" s="14" t="e">
        <f t="shared" si="648"/>
        <v>#REF!</v>
      </c>
      <c r="EJ440" s="14" t="e">
        <f t="shared" si="649"/>
        <v>#REF!</v>
      </c>
      <c r="EK440" s="14" t="e">
        <f t="shared" si="650"/>
        <v>#REF!</v>
      </c>
      <c r="EL440" s="14" t="e">
        <f t="shared" si="651"/>
        <v>#REF!</v>
      </c>
      <c r="EM440" t="e">
        <f t="shared" si="652"/>
        <v>#REF!</v>
      </c>
      <c r="EN440" s="34" t="e">
        <f t="shared" si="653"/>
        <v>#REF!</v>
      </c>
      <c r="EO440" s="34" t="e">
        <f t="shared" si="654"/>
        <v>#REF!</v>
      </c>
      <c r="EP440" s="34" t="e">
        <f t="shared" si="655"/>
        <v>#REF!</v>
      </c>
      <c r="EQ440" s="34" t="e">
        <f t="shared" si="656"/>
        <v>#REF!</v>
      </c>
      <c r="ER440" s="59" t="e">
        <f t="shared" si="657"/>
        <v>#REF!</v>
      </c>
      <c r="ES440" s="59" t="e">
        <f t="shared" si="658"/>
        <v>#REF!</v>
      </c>
      <c r="ET440" s="59" t="e">
        <f t="shared" si="659"/>
        <v>#REF!</v>
      </c>
      <c r="EU440" s="59" t="e">
        <f t="shared" si="660"/>
        <v>#REF!</v>
      </c>
      <c r="EV440" s="14" t="e">
        <f t="shared" si="661"/>
        <v>#REF!</v>
      </c>
      <c r="EW440" s="14" t="e">
        <f t="shared" si="662"/>
        <v>#REF!</v>
      </c>
      <c r="EX440" s="14" t="e">
        <f t="shared" si="663"/>
        <v>#REF!</v>
      </c>
      <c r="EY440" s="14" t="e">
        <f t="shared" si="664"/>
        <v>#REF!</v>
      </c>
    </row>
    <row r="441" spans="1:155" x14ac:dyDescent="0.2">
      <c r="A441" s="17">
        <v>30367605</v>
      </c>
      <c r="B441" t="s">
        <v>62</v>
      </c>
      <c r="C441" t="s">
        <v>5019</v>
      </c>
      <c r="D441" t="s">
        <v>5020</v>
      </c>
      <c r="E441" t="s">
        <v>2856</v>
      </c>
      <c r="F441" t="s">
        <v>66</v>
      </c>
      <c r="G441" t="s">
        <v>42</v>
      </c>
      <c r="H441" t="s">
        <v>5021</v>
      </c>
      <c r="I441" t="s">
        <v>68</v>
      </c>
      <c r="J441" s="19" t="s">
        <v>69</v>
      </c>
      <c r="K441" t="s">
        <v>70</v>
      </c>
      <c r="L441">
        <v>1962</v>
      </c>
      <c r="M441">
        <f t="shared" si="574"/>
        <v>1962</v>
      </c>
      <c r="N441">
        <v>57</v>
      </c>
      <c r="O441" s="19">
        <f t="shared" si="575"/>
        <v>57</v>
      </c>
      <c r="P441" t="s">
        <v>80</v>
      </c>
      <c r="Q441" s="19" t="str">
        <f t="shared" si="576"/>
        <v>50-60</v>
      </c>
      <c r="R441" s="23">
        <v>393.2</v>
      </c>
      <c r="S441" s="15">
        <f t="shared" si="577"/>
        <v>0.39319999999999999</v>
      </c>
      <c r="T441">
        <v>30089854</v>
      </c>
      <c r="U441" t="s">
        <v>45</v>
      </c>
      <c r="V441" t="s">
        <v>46</v>
      </c>
      <c r="W441" t="s">
        <v>47</v>
      </c>
      <c r="X441" t="s">
        <v>48</v>
      </c>
      <c r="Y441" t="s">
        <v>635</v>
      </c>
      <c r="Z441" t="s">
        <v>5022</v>
      </c>
      <c r="AA441" t="s">
        <v>5023</v>
      </c>
      <c r="AB441" t="s">
        <v>405</v>
      </c>
      <c r="AC441">
        <v>1962</v>
      </c>
      <c r="AD441">
        <v>57</v>
      </c>
      <c r="AE441" t="str">
        <f t="shared" si="578"/>
        <v>&lt;60</v>
      </c>
      <c r="AF441">
        <v>-37.993584769999998</v>
      </c>
      <c r="AG441">
        <v>145.31948772000001</v>
      </c>
      <c r="AH441" t="s">
        <v>75</v>
      </c>
      <c r="AI441" t="s">
        <v>76</v>
      </c>
      <c r="AJ441" s="33" t="s">
        <v>314</v>
      </c>
      <c r="AL441">
        <v>1</v>
      </c>
      <c r="AM441" t="s">
        <v>86</v>
      </c>
      <c r="AN441">
        <v>220</v>
      </c>
      <c r="AO441" s="69">
        <v>4</v>
      </c>
      <c r="AP441">
        <v>2</v>
      </c>
      <c r="AQ441">
        <v>0</v>
      </c>
      <c r="AR441">
        <v>2</v>
      </c>
      <c r="AS441" s="82" t="str">
        <f t="shared" si="579"/>
        <v>Gw-0-2</v>
      </c>
      <c r="AT441" s="14">
        <f t="shared" si="580"/>
        <v>36200</v>
      </c>
      <c r="AU441" s="81">
        <f>VLOOKUP(C441,Bushfire_Vlookup!$F$2:$H$12575,3,FALSE)</f>
        <v>5102.3550960000002</v>
      </c>
      <c r="AV441" s="14">
        <f>VLOOKUP(AS441,Safety_collateral_Vlookup!$J$3:$L$20,2,FALSE)</f>
        <v>93570.139925214826</v>
      </c>
      <c r="AW441" s="14">
        <f>VLOOKUP(AS441,Safety_collateral_Vlookup!$J$3:$L$20,3,FALSE)</f>
        <v>550000</v>
      </c>
      <c r="AX441" s="48">
        <f t="shared" si="581"/>
        <v>730758.95218763617</v>
      </c>
      <c r="AY441" s="49">
        <f t="shared" si="666"/>
        <v>29883.200000000001</v>
      </c>
      <c r="AZ441" s="14">
        <v>76000</v>
      </c>
      <c r="BA441" s="16">
        <f t="shared" si="582"/>
        <v>24.453838684867623</v>
      </c>
      <c r="BB441" t="e">
        <f>IF(BA441&lt;=#REF!,#REF!,IF(BA441&lt;=#REF!,#REF!,IF(BA441&lt;=#REF!,#REF!,IF(BA441&lt;=#REF!,#REF!,#REF!))))</f>
        <v>#REF!</v>
      </c>
      <c r="BC441" s="51">
        <v>5</v>
      </c>
      <c r="BD441" s="21">
        <v>70</v>
      </c>
      <c r="BE441" s="21">
        <v>6.4399999999999999E-2</v>
      </c>
      <c r="BF441" s="26">
        <f t="shared" si="583"/>
        <v>1949.1673653930975</v>
      </c>
      <c r="BG441" s="21">
        <v>7</v>
      </c>
      <c r="BH441" s="21">
        <f t="shared" si="584"/>
        <v>54.6</v>
      </c>
      <c r="BI441" s="28">
        <f t="shared" si="585"/>
        <v>2.2519960070400004E-2</v>
      </c>
      <c r="BJ441" s="27">
        <f t="shared" si="586"/>
        <v>2.2519960070400004E-2</v>
      </c>
      <c r="BK441" s="28">
        <f t="shared" si="587"/>
        <v>0.34525945935897445</v>
      </c>
      <c r="BL441" s="35">
        <f t="shared" si="588"/>
        <v>8.44291912358897</v>
      </c>
      <c r="BM441" s="21" t="str">
        <f t="shared" si="589"/>
        <v>Cr4</v>
      </c>
      <c r="BN441" s="51">
        <v>4</v>
      </c>
      <c r="BO441" s="21">
        <v>1</v>
      </c>
      <c r="BP441" s="50" t="s">
        <v>5497</v>
      </c>
      <c r="BQ441" s="14">
        <v>36200</v>
      </c>
      <c r="BR441">
        <f>IFERROR(VLOOKUP(AO441,'Model Failure data- Lines'!$A$37:$E$41,3,FALSE),'Model Failure data- Lines'!$C$37)</f>
        <v>0.45419999999999999</v>
      </c>
      <c r="BS441" s="14">
        <f t="shared" si="590"/>
        <v>331910.71608362434</v>
      </c>
      <c r="BT441" s="34">
        <f t="shared" si="667"/>
        <v>26654.332836840753</v>
      </c>
      <c r="BU441" s="34">
        <f t="shared" si="591"/>
        <v>12.452411325218694</v>
      </c>
      <c r="BV441" s="54">
        <f t="shared" si="592"/>
        <v>305256.38324678357</v>
      </c>
      <c r="BW441">
        <f>IFERROR(VLOOKUP(AO441,'Model Failure data- Lines'!$A$37:$E$41,4,FALSE),'Model Failure data- Lines'!$D$37)</f>
        <v>0.40249999999999997</v>
      </c>
      <c r="BX441" s="14">
        <f t="shared" si="593"/>
        <v>294130.47825552354</v>
      </c>
      <c r="BY441" s="34">
        <f t="shared" si="594"/>
        <v>23774.34340957753</v>
      </c>
      <c r="BZ441" s="71">
        <f t="shared" si="595"/>
        <v>12.371760312717306</v>
      </c>
      <c r="CA441" s="71">
        <f t="shared" si="596"/>
        <v>270356.13484594598</v>
      </c>
      <c r="CB441" s="56">
        <v>1</v>
      </c>
      <c r="CC441">
        <f>IFERROR(VLOOKUP(AO441,'Model Failure data- Lines'!$A$37:$E$41,5,FALSE),'Model Failure data- Lines'!$E$37)</f>
        <v>0.28349999999999997</v>
      </c>
      <c r="CD441" s="14">
        <f t="shared" si="597"/>
        <v>207170.16294519484</v>
      </c>
      <c r="CE441" s="34">
        <f t="shared" si="598"/>
        <v>18914.286440425469</v>
      </c>
      <c r="CF441" s="34">
        <f t="shared" si="599"/>
        <v>10.953104871162914</v>
      </c>
      <c r="CG441" s="54">
        <f t="shared" si="600"/>
        <v>188255.87650476937</v>
      </c>
      <c r="CH441" t="e">
        <f>IFERROR(VLOOKUP(AO441,'Model Failure data- Lines'!#REF!,3,FALSE),'Model Failure data- Lines'!#REF!)</f>
        <v>#REF!</v>
      </c>
      <c r="CI441" s="14" t="e">
        <f t="shared" si="601"/>
        <v>#REF!</v>
      </c>
      <c r="CJ441" s="34">
        <f t="shared" si="602"/>
        <v>25566.126693339771</v>
      </c>
      <c r="CK441" s="34" t="e">
        <f t="shared" si="603"/>
        <v>#REF!</v>
      </c>
      <c r="CL441" s="54" t="e">
        <f t="shared" si="604"/>
        <v>#REF!</v>
      </c>
      <c r="CM441" t="e">
        <f>IFERROR(VLOOKUP(AO441,'Model Failure data- Lines'!#REF!,4,FALSE),'Model Failure data- Lines'!#REF!)</f>
        <v>#REF!</v>
      </c>
      <c r="CN441" s="14" t="e">
        <f t="shared" si="605"/>
        <v>#REF!</v>
      </c>
      <c r="CO441" s="34">
        <f t="shared" si="606"/>
        <v>21872.718922334298</v>
      </c>
      <c r="CP441" s="34" t="e">
        <f t="shared" si="607"/>
        <v>#REF!</v>
      </c>
      <c r="CQ441" s="54" t="e">
        <f t="shared" si="608"/>
        <v>#REF!</v>
      </c>
      <c r="CR441" t="e">
        <f>IFERROR(VLOOKUP(AO441,'Model Failure data- Lines'!#REF!,5,FALSE),'Model Failure data- Lines'!#REF!)</f>
        <v>#REF!</v>
      </c>
      <c r="CS441" s="14" t="e">
        <f t="shared" si="609"/>
        <v>#REF!</v>
      </c>
      <c r="CT441" s="34">
        <f t="shared" si="610"/>
        <v>16009.524851938244</v>
      </c>
      <c r="CU441" s="34" t="e">
        <f t="shared" si="611"/>
        <v>#REF!</v>
      </c>
      <c r="CV441" s="54" t="e">
        <f t="shared" si="612"/>
        <v>#REF!</v>
      </c>
      <c r="CW441" t="s">
        <v>405</v>
      </c>
      <c r="CY441">
        <v>1</v>
      </c>
      <c r="CZ441">
        <f t="shared" si="613"/>
        <v>270356.13484594604</v>
      </c>
      <c r="DA441" s="34">
        <f t="shared" si="614"/>
        <v>15546.7235</v>
      </c>
      <c r="DB441" s="34">
        <f t="shared" si="615"/>
        <v>2191.2956871913798</v>
      </c>
      <c r="DC441" s="34">
        <f t="shared" si="616"/>
        <v>40185.334068332195</v>
      </c>
      <c r="DD441" s="9">
        <f t="shared" si="617"/>
        <v>236207.12499999997</v>
      </c>
      <c r="DE441" s="59">
        <f t="shared" si="618"/>
        <v>5.2856553976340752E-2</v>
      </c>
      <c r="DF441" s="59">
        <f t="shared" si="619"/>
        <v>7.4500803187342894E-3</v>
      </c>
      <c r="DG441" s="59">
        <f t="shared" si="620"/>
        <v>0.13662417545665398</v>
      </c>
      <c r="DH441" s="59">
        <f t="shared" si="621"/>
        <v>0.80306919024827095</v>
      </c>
      <c r="DI441" s="14">
        <f t="shared" si="622"/>
        <v>14290.093634319604</v>
      </c>
      <c r="DJ441" s="14">
        <f t="shared" si="623"/>
        <v>2014.1749192648558</v>
      </c>
      <c r="DK441" s="14">
        <f t="shared" si="624"/>
        <v>36937.184002975329</v>
      </c>
      <c r="DL441" s="14">
        <f t="shared" si="625"/>
        <v>217114.68228938623</v>
      </c>
      <c r="DM441">
        <f t="shared" si="626"/>
        <v>188255.87650476937</v>
      </c>
      <c r="DN441" s="34">
        <f t="shared" si="627"/>
        <v>10950.3009</v>
      </c>
      <c r="DO441" s="34">
        <f t="shared" si="628"/>
        <v>1543.4343535869718</v>
      </c>
      <c r="DP441" s="34">
        <f t="shared" si="629"/>
        <v>28304.45269160789</v>
      </c>
      <c r="DQ441" s="9">
        <f t="shared" si="630"/>
        <v>166371.97499999998</v>
      </c>
      <c r="DR441" s="59">
        <f t="shared" si="631"/>
        <v>5.2856553976340752E-2</v>
      </c>
      <c r="DS441" s="59">
        <f t="shared" si="632"/>
        <v>7.4500803187342894E-3</v>
      </c>
      <c r="DT441" s="59">
        <f t="shared" si="633"/>
        <v>0.13662417545665395</v>
      </c>
      <c r="DU441" s="59">
        <f t="shared" si="634"/>
        <v>0.80306919024827095</v>
      </c>
      <c r="DV441" s="14">
        <f t="shared" si="635"/>
        <v>9950.5568978376814</v>
      </c>
      <c r="DW441" s="14">
        <f t="shared" si="636"/>
        <v>1402.5214004342554</v>
      </c>
      <c r="DX441" s="14">
        <f t="shared" si="637"/>
        <v>25720.303902333791</v>
      </c>
      <c r="DY441" s="14">
        <f t="shared" si="638"/>
        <v>151182.49430416364</v>
      </c>
      <c r="DZ441" s="34" t="e">
        <f t="shared" si="639"/>
        <v>#REF!</v>
      </c>
      <c r="EA441" s="34" t="e">
        <f t="shared" si="640"/>
        <v>#REF!</v>
      </c>
      <c r="EB441" s="34" t="e">
        <f t="shared" si="641"/>
        <v>#REF!</v>
      </c>
      <c r="EC441" s="34" t="e">
        <f t="shared" si="642"/>
        <v>#REF!</v>
      </c>
      <c r="ED441" s="34" t="e">
        <f t="shared" si="643"/>
        <v>#REF!</v>
      </c>
      <c r="EE441" s="59" t="e">
        <f t="shared" si="644"/>
        <v>#REF!</v>
      </c>
      <c r="EF441" s="59" t="e">
        <f t="shared" si="645"/>
        <v>#REF!</v>
      </c>
      <c r="EG441" s="59" t="e">
        <f t="shared" si="646"/>
        <v>#REF!</v>
      </c>
      <c r="EH441" s="59" t="e">
        <f t="shared" si="647"/>
        <v>#REF!</v>
      </c>
      <c r="EI441" s="14" t="e">
        <f t="shared" si="648"/>
        <v>#REF!</v>
      </c>
      <c r="EJ441" s="14" t="e">
        <f t="shared" si="649"/>
        <v>#REF!</v>
      </c>
      <c r="EK441" s="14" t="e">
        <f t="shared" si="650"/>
        <v>#REF!</v>
      </c>
      <c r="EL441" s="14" t="e">
        <f t="shared" si="651"/>
        <v>#REF!</v>
      </c>
      <c r="EM441" t="e">
        <f t="shared" si="652"/>
        <v>#REF!</v>
      </c>
      <c r="EN441" s="34" t="e">
        <f t="shared" si="653"/>
        <v>#REF!</v>
      </c>
      <c r="EO441" s="34" t="e">
        <f t="shared" si="654"/>
        <v>#REF!</v>
      </c>
      <c r="EP441" s="34" t="e">
        <f t="shared" si="655"/>
        <v>#REF!</v>
      </c>
      <c r="EQ441" s="34" t="e">
        <f t="shared" si="656"/>
        <v>#REF!</v>
      </c>
      <c r="ER441" s="59" t="e">
        <f t="shared" si="657"/>
        <v>#REF!</v>
      </c>
      <c r="ES441" s="59" t="e">
        <f t="shared" si="658"/>
        <v>#REF!</v>
      </c>
      <c r="ET441" s="59" t="e">
        <f t="shared" si="659"/>
        <v>#REF!</v>
      </c>
      <c r="EU441" s="59" t="e">
        <f t="shared" si="660"/>
        <v>#REF!</v>
      </c>
      <c r="EV441" s="14" t="e">
        <f t="shared" si="661"/>
        <v>#REF!</v>
      </c>
      <c r="EW441" s="14" t="e">
        <f t="shared" si="662"/>
        <v>#REF!</v>
      </c>
      <c r="EX441" s="14" t="e">
        <f t="shared" si="663"/>
        <v>#REF!</v>
      </c>
      <c r="EY441" s="14" t="e">
        <f t="shared" si="664"/>
        <v>#REF!</v>
      </c>
    </row>
    <row r="442" spans="1:155" x14ac:dyDescent="0.2">
      <c r="A442" s="17">
        <v>30126822</v>
      </c>
      <c r="B442" t="s">
        <v>62</v>
      </c>
      <c r="C442" t="s">
        <v>2574</v>
      </c>
      <c r="D442" t="s">
        <v>2575</v>
      </c>
      <c r="E442" t="s">
        <v>2576</v>
      </c>
      <c r="F442" t="s">
        <v>41</v>
      </c>
      <c r="G442" t="s">
        <v>42</v>
      </c>
      <c r="H442" t="s">
        <v>2577</v>
      </c>
      <c r="I442" t="s">
        <v>68</v>
      </c>
      <c r="J442" s="19" t="s">
        <v>69</v>
      </c>
      <c r="K442" t="s">
        <v>70</v>
      </c>
      <c r="L442">
        <v>1962</v>
      </c>
      <c r="M442">
        <f t="shared" si="574"/>
        <v>1962</v>
      </c>
      <c r="N442">
        <v>57</v>
      </c>
      <c r="O442" s="19">
        <f t="shared" si="575"/>
        <v>57</v>
      </c>
      <c r="P442" t="s">
        <v>80</v>
      </c>
      <c r="Q442" s="19" t="str">
        <f t="shared" si="576"/>
        <v>50-60</v>
      </c>
      <c r="R442" s="23">
        <v>286.3</v>
      </c>
      <c r="S442" s="15">
        <f t="shared" si="577"/>
        <v>0.2863</v>
      </c>
      <c r="T442">
        <v>30164197</v>
      </c>
      <c r="U442" t="s">
        <v>45</v>
      </c>
      <c r="V442" t="s">
        <v>46</v>
      </c>
      <c r="W442" t="s">
        <v>47</v>
      </c>
      <c r="X442" t="s">
        <v>48</v>
      </c>
      <c r="Y442" t="s">
        <v>1085</v>
      </c>
      <c r="Z442" t="s">
        <v>2578</v>
      </c>
      <c r="AA442" t="s">
        <v>2579</v>
      </c>
      <c r="AB442" t="s">
        <v>552</v>
      </c>
      <c r="AC442">
        <v>1962</v>
      </c>
      <c r="AD442">
        <v>57</v>
      </c>
      <c r="AE442" t="str">
        <f t="shared" si="578"/>
        <v>&lt;60</v>
      </c>
      <c r="AF442">
        <v>-37.986541719999998</v>
      </c>
      <c r="AG442">
        <v>145.30900761999999</v>
      </c>
      <c r="AH442" t="s">
        <v>75</v>
      </c>
      <c r="AI442" t="s">
        <v>76</v>
      </c>
      <c r="AJ442" s="33" t="s">
        <v>314</v>
      </c>
      <c r="AL442">
        <v>1</v>
      </c>
      <c r="AM442" t="s">
        <v>86</v>
      </c>
      <c r="AN442">
        <v>220</v>
      </c>
      <c r="AO442" s="69">
        <v>4</v>
      </c>
      <c r="AP442">
        <v>2</v>
      </c>
      <c r="AQ442">
        <v>2</v>
      </c>
      <c r="AR442">
        <v>2</v>
      </c>
      <c r="AS442" s="82" t="str">
        <f t="shared" si="579"/>
        <v>Gw-2-2</v>
      </c>
      <c r="AT442" s="14">
        <f t="shared" si="580"/>
        <v>36200</v>
      </c>
      <c r="AU442" s="81">
        <f>VLOOKUP(C442,Bushfire_Vlookup!$F$2:$H$12575,3,FALSE)</f>
        <v>209.888633</v>
      </c>
      <c r="AV442" s="14">
        <f>VLOOKUP(AS442,Safety_collateral_Vlookup!$J$3:$L$20,2,FALSE)</f>
        <v>1665806.0550856832</v>
      </c>
      <c r="AW442" s="14">
        <f>VLOOKUP(AS442,Safety_collateral_Vlookup!$J$3:$L$20,3,FALSE)</f>
        <v>550000</v>
      </c>
      <c r="AX442" s="48">
        <f t="shared" si="581"/>
        <v>2403114.4119478348</v>
      </c>
      <c r="AY442" s="49">
        <f t="shared" si="666"/>
        <v>21758.799999999999</v>
      </c>
      <c r="AZ442" s="14">
        <v>76000</v>
      </c>
      <c r="BA442" s="16">
        <f t="shared" si="582"/>
        <v>110.44333382115902</v>
      </c>
      <c r="BB442" t="e">
        <f>IF(BA442&lt;=#REF!,#REF!,IF(BA442&lt;=#REF!,#REF!,IF(BA442&lt;=#REF!,#REF!,IF(BA442&lt;=#REF!,#REF!,#REF!))))</f>
        <v>#REF!</v>
      </c>
      <c r="BC442" s="51">
        <v>5</v>
      </c>
      <c r="BD442" s="21">
        <v>70</v>
      </c>
      <c r="BE442" s="21">
        <v>6.4399999999999999E-2</v>
      </c>
      <c r="BF442" s="26">
        <f t="shared" si="583"/>
        <v>1419.2436844151675</v>
      </c>
      <c r="BG442" s="21">
        <v>7</v>
      </c>
      <c r="BH442" s="21">
        <f t="shared" si="584"/>
        <v>54.6</v>
      </c>
      <c r="BI442" s="28">
        <f t="shared" si="585"/>
        <v>2.2519960070400004E-2</v>
      </c>
      <c r="BJ442" s="27">
        <f t="shared" si="586"/>
        <v>2.2519960070400004E-2</v>
      </c>
      <c r="BK442" s="28">
        <f t="shared" si="587"/>
        <v>0.34525945935897434</v>
      </c>
      <c r="BL442" s="35">
        <f t="shared" si="588"/>
        <v>38.131605724896097</v>
      </c>
      <c r="BM442" s="21" t="str">
        <f t="shared" si="589"/>
        <v>Cr5</v>
      </c>
      <c r="BN442" s="51">
        <v>5</v>
      </c>
      <c r="BO442" s="21">
        <v>1</v>
      </c>
      <c r="BP442" s="50" t="s">
        <v>5497</v>
      </c>
      <c r="BQ442" s="14">
        <v>36200</v>
      </c>
      <c r="BR442">
        <f>IFERROR(VLOOKUP(AO442,'Model Failure data- Lines'!$A$37:$E$41,3,FALSE),'Model Failure data- Lines'!$C$37)</f>
        <v>0.45419999999999999</v>
      </c>
      <c r="BS442" s="14">
        <f t="shared" si="590"/>
        <v>1091494.5659067065</v>
      </c>
      <c r="BT442" s="34">
        <f t="shared" si="667"/>
        <v>19407.770832114718</v>
      </c>
      <c r="BU442" s="34">
        <f t="shared" si="591"/>
        <v>56.240079056404163</v>
      </c>
      <c r="BV442" s="54">
        <f t="shared" si="592"/>
        <v>1072086.7950745919</v>
      </c>
      <c r="BW442">
        <f>IFERROR(VLOOKUP(AO442,'Model Failure data- Lines'!$A$37:$E$41,4,FALSE),'Model Failure data- Lines'!$D$37)</f>
        <v>0.40249999999999997</v>
      </c>
      <c r="BX442" s="14">
        <f t="shared" si="593"/>
        <v>967253.55080900341</v>
      </c>
      <c r="BY442" s="34">
        <f t="shared" si="594"/>
        <v>17310.769374776311</v>
      </c>
      <c r="BZ442" s="71">
        <f t="shared" si="595"/>
        <v>55.875826768185007</v>
      </c>
      <c r="CA442" s="71">
        <f t="shared" si="596"/>
        <v>949942.78143422713</v>
      </c>
      <c r="CB442" s="56">
        <v>1</v>
      </c>
      <c r="CC442">
        <f>IFERROR(VLOOKUP(AO442,'Model Failure data- Lines'!$A$37:$E$41,5,FALSE),'Model Failure data- Lines'!$E$37)</f>
        <v>0.28349999999999997</v>
      </c>
      <c r="CD442" s="14">
        <f t="shared" si="597"/>
        <v>681282.93578721106</v>
      </c>
      <c r="CE442" s="34">
        <f t="shared" si="598"/>
        <v>13772.024943778768</v>
      </c>
      <c r="CF442" s="34">
        <f t="shared" si="599"/>
        <v>49.468610358200579</v>
      </c>
      <c r="CG442" s="54">
        <f t="shared" si="600"/>
        <v>667510.9108434323</v>
      </c>
      <c r="CH442" t="e">
        <f>IFERROR(VLOOKUP(AO442,'Model Failure data- Lines'!#REF!,3,FALSE),'Model Failure data- Lines'!#REF!)</f>
        <v>#REF!</v>
      </c>
      <c r="CI442" s="14" t="e">
        <f t="shared" si="601"/>
        <v>#REF!</v>
      </c>
      <c r="CJ442" s="34">
        <f t="shared" si="602"/>
        <v>18615.417274423133</v>
      </c>
      <c r="CK442" s="34" t="e">
        <f t="shared" si="603"/>
        <v>#REF!</v>
      </c>
      <c r="CL442" s="54" t="e">
        <f t="shared" si="604"/>
        <v>#REF!</v>
      </c>
      <c r="CM442" t="e">
        <f>IFERROR(VLOOKUP(AO442,'Model Failure data- Lines'!#REF!,4,FALSE),'Model Failure data- Lines'!#REF!)</f>
        <v>#REF!</v>
      </c>
      <c r="CN442" s="14" t="e">
        <f t="shared" si="605"/>
        <v>#REF!</v>
      </c>
      <c r="CO442" s="34">
        <f t="shared" si="606"/>
        <v>15926.142999654907</v>
      </c>
      <c r="CP442" s="34" t="e">
        <f t="shared" si="607"/>
        <v>#REF!</v>
      </c>
      <c r="CQ442" s="54" t="e">
        <f t="shared" si="608"/>
        <v>#REF!</v>
      </c>
      <c r="CR442" t="e">
        <f>IFERROR(VLOOKUP(AO442,'Model Failure data- Lines'!#REF!,5,FALSE),'Model Failure data- Lines'!#REF!)</f>
        <v>#REF!</v>
      </c>
      <c r="CS442" s="14" t="e">
        <f t="shared" si="609"/>
        <v>#REF!</v>
      </c>
      <c r="CT442" s="34">
        <f t="shared" si="610"/>
        <v>11656.986177797353</v>
      </c>
      <c r="CU442" s="34" t="e">
        <f t="shared" si="611"/>
        <v>#REF!</v>
      </c>
      <c r="CV442" s="54" t="e">
        <f t="shared" si="612"/>
        <v>#REF!</v>
      </c>
      <c r="CW442" t="s">
        <v>552</v>
      </c>
      <c r="CY442">
        <v>1</v>
      </c>
      <c r="CZ442">
        <f t="shared" si="613"/>
        <v>949942.78143422713</v>
      </c>
      <c r="DA442" s="34">
        <f t="shared" si="614"/>
        <v>15546.7235</v>
      </c>
      <c r="DB442" s="34">
        <f t="shared" si="615"/>
        <v>90.140346492927492</v>
      </c>
      <c r="DC442" s="34">
        <f t="shared" si="616"/>
        <v>715409.56196251058</v>
      </c>
      <c r="DD442" s="9">
        <f t="shared" si="617"/>
        <v>236207.12499999997</v>
      </c>
      <c r="DE442" s="59">
        <f t="shared" si="618"/>
        <v>1.6073059113607638E-2</v>
      </c>
      <c r="DF442" s="59">
        <f t="shared" si="619"/>
        <v>9.3192055400091115E-5</v>
      </c>
      <c r="DG442" s="59">
        <f t="shared" si="620"/>
        <v>0.73962981202203659</v>
      </c>
      <c r="DH442" s="59">
        <f t="shared" si="621"/>
        <v>0.24420393680895577</v>
      </c>
      <c r="DI442" s="14">
        <f t="shared" si="622"/>
        <v>15268.486480537191</v>
      </c>
      <c r="DJ442" s="14">
        <f t="shared" si="623"/>
        <v>88.527120314335136</v>
      </c>
      <c r="DK442" s="14">
        <f t="shared" si="624"/>
        <v>702606.00086388784</v>
      </c>
      <c r="DL442" s="14">
        <f t="shared" si="625"/>
        <v>231979.76696948768</v>
      </c>
      <c r="DM442">
        <f t="shared" si="626"/>
        <v>667510.9108434323</v>
      </c>
      <c r="DN442" s="34">
        <f t="shared" si="627"/>
        <v>10950.3009</v>
      </c>
      <c r="DO442" s="34">
        <f t="shared" si="628"/>
        <v>63.490157095018489</v>
      </c>
      <c r="DP442" s="34">
        <f t="shared" si="629"/>
        <v>503897.16973011609</v>
      </c>
      <c r="DQ442" s="9">
        <f t="shared" si="630"/>
        <v>166371.97499999998</v>
      </c>
      <c r="DR442" s="59">
        <f t="shared" si="631"/>
        <v>1.6073059113607638E-2</v>
      </c>
      <c r="DS442" s="59">
        <f t="shared" si="632"/>
        <v>9.3192055400091115E-5</v>
      </c>
      <c r="DT442" s="59">
        <f t="shared" si="633"/>
        <v>0.73962981202203648</v>
      </c>
      <c r="DU442" s="59">
        <f t="shared" si="634"/>
        <v>0.2442039368089558</v>
      </c>
      <c r="DV442" s="14">
        <f t="shared" si="635"/>
        <v>10728.942328964566</v>
      </c>
      <c r="DW442" s="14">
        <f t="shared" si="636"/>
        <v>62.206713783486421</v>
      </c>
      <c r="DX442" s="14">
        <f t="shared" si="637"/>
        <v>493710.96950978623</v>
      </c>
      <c r="DY442" s="14">
        <f t="shared" si="638"/>
        <v>163008.79229089807</v>
      </c>
      <c r="DZ442" s="34" t="e">
        <f t="shared" si="639"/>
        <v>#REF!</v>
      </c>
      <c r="EA442" s="34" t="e">
        <f t="shared" si="640"/>
        <v>#REF!</v>
      </c>
      <c r="EB442" s="34" t="e">
        <f t="shared" si="641"/>
        <v>#REF!</v>
      </c>
      <c r="EC442" s="34" t="e">
        <f t="shared" si="642"/>
        <v>#REF!</v>
      </c>
      <c r="ED442" s="34" t="e">
        <f t="shared" si="643"/>
        <v>#REF!</v>
      </c>
      <c r="EE442" s="59" t="e">
        <f t="shared" si="644"/>
        <v>#REF!</v>
      </c>
      <c r="EF442" s="59" t="e">
        <f t="shared" si="645"/>
        <v>#REF!</v>
      </c>
      <c r="EG442" s="59" t="e">
        <f t="shared" si="646"/>
        <v>#REF!</v>
      </c>
      <c r="EH442" s="59" t="e">
        <f t="shared" si="647"/>
        <v>#REF!</v>
      </c>
      <c r="EI442" s="14" t="e">
        <f t="shared" si="648"/>
        <v>#REF!</v>
      </c>
      <c r="EJ442" s="14" t="e">
        <f t="shared" si="649"/>
        <v>#REF!</v>
      </c>
      <c r="EK442" s="14" t="e">
        <f t="shared" si="650"/>
        <v>#REF!</v>
      </c>
      <c r="EL442" s="14" t="e">
        <f t="shared" si="651"/>
        <v>#REF!</v>
      </c>
      <c r="EM442" t="e">
        <f t="shared" si="652"/>
        <v>#REF!</v>
      </c>
      <c r="EN442" s="34" t="e">
        <f t="shared" si="653"/>
        <v>#REF!</v>
      </c>
      <c r="EO442" s="34" t="e">
        <f t="shared" si="654"/>
        <v>#REF!</v>
      </c>
      <c r="EP442" s="34" t="e">
        <f t="shared" si="655"/>
        <v>#REF!</v>
      </c>
      <c r="EQ442" s="34" t="e">
        <f t="shared" si="656"/>
        <v>#REF!</v>
      </c>
      <c r="ER442" s="59" t="e">
        <f t="shared" si="657"/>
        <v>#REF!</v>
      </c>
      <c r="ES442" s="59" t="e">
        <f t="shared" si="658"/>
        <v>#REF!</v>
      </c>
      <c r="ET442" s="59" t="e">
        <f t="shared" si="659"/>
        <v>#REF!</v>
      </c>
      <c r="EU442" s="59" t="e">
        <f t="shared" si="660"/>
        <v>#REF!</v>
      </c>
      <c r="EV442" s="14" t="e">
        <f t="shared" si="661"/>
        <v>#REF!</v>
      </c>
      <c r="EW442" s="14" t="e">
        <f t="shared" si="662"/>
        <v>#REF!</v>
      </c>
      <c r="EX442" s="14" t="e">
        <f t="shared" si="663"/>
        <v>#REF!</v>
      </c>
      <c r="EY442" s="14" t="e">
        <f t="shared" si="664"/>
        <v>#REF!</v>
      </c>
    </row>
    <row r="443" spans="1:155" x14ac:dyDescent="0.2">
      <c r="A443" s="17">
        <v>30337142</v>
      </c>
      <c r="B443" t="s">
        <v>62</v>
      </c>
      <c r="C443" t="s">
        <v>4749</v>
      </c>
      <c r="D443" t="s">
        <v>4750</v>
      </c>
      <c r="E443" t="s">
        <v>800</v>
      </c>
      <c r="F443" t="s">
        <v>41</v>
      </c>
      <c r="G443" t="s">
        <v>42</v>
      </c>
      <c r="H443" t="s">
        <v>4751</v>
      </c>
      <c r="I443" t="s">
        <v>68</v>
      </c>
      <c r="J443" s="19" t="s">
        <v>69</v>
      </c>
      <c r="K443" t="s">
        <v>70</v>
      </c>
      <c r="L443">
        <v>1962</v>
      </c>
      <c r="M443">
        <f t="shared" si="574"/>
        <v>1962</v>
      </c>
      <c r="N443">
        <v>57</v>
      </c>
      <c r="O443" s="19">
        <f t="shared" si="575"/>
        <v>57</v>
      </c>
      <c r="P443" t="s">
        <v>80</v>
      </c>
      <c r="Q443" s="19" t="str">
        <f t="shared" si="576"/>
        <v>50-60</v>
      </c>
      <c r="R443" s="23">
        <v>392.8</v>
      </c>
      <c r="S443" s="15">
        <f t="shared" si="577"/>
        <v>0.39280000000000004</v>
      </c>
      <c r="T443">
        <v>30006620</v>
      </c>
      <c r="U443" t="s">
        <v>45</v>
      </c>
      <c r="V443" t="s">
        <v>46</v>
      </c>
      <c r="W443" t="s">
        <v>47</v>
      </c>
      <c r="X443" t="s">
        <v>48</v>
      </c>
      <c r="Y443" t="s">
        <v>485</v>
      </c>
      <c r="Z443" t="s">
        <v>4752</v>
      </c>
      <c r="AA443" t="s">
        <v>4753</v>
      </c>
      <c r="AB443" t="s">
        <v>880</v>
      </c>
      <c r="AC443">
        <v>1962</v>
      </c>
      <c r="AD443">
        <v>57</v>
      </c>
      <c r="AE443" t="str">
        <f t="shared" si="578"/>
        <v>&lt;60</v>
      </c>
      <c r="AF443">
        <v>-37.976114150000001</v>
      </c>
      <c r="AG443">
        <v>145.29348171999999</v>
      </c>
      <c r="AH443" t="s">
        <v>75</v>
      </c>
      <c r="AI443" t="s">
        <v>76</v>
      </c>
      <c r="AJ443" s="33" t="s">
        <v>314</v>
      </c>
      <c r="AL443">
        <v>1</v>
      </c>
      <c r="AM443" t="s">
        <v>86</v>
      </c>
      <c r="AN443">
        <v>220</v>
      </c>
      <c r="AO443" s="69">
        <v>4</v>
      </c>
      <c r="AP443">
        <v>2</v>
      </c>
      <c r="AQ443">
        <v>0</v>
      </c>
      <c r="AR443">
        <v>2</v>
      </c>
      <c r="AS443" s="82" t="str">
        <f t="shared" si="579"/>
        <v>Gw-0-2</v>
      </c>
      <c r="AT443" s="14">
        <f t="shared" si="580"/>
        <v>36200</v>
      </c>
      <c r="AU443" s="81">
        <f>VLOOKUP(C443,Bushfire_Vlookup!$F$2:$H$12575,3,FALSE)</f>
        <v>1241.1554940000001</v>
      </c>
      <c r="AV443" s="14">
        <f>VLOOKUP(AS443,Safety_collateral_Vlookup!$J$3:$L$20,2,FALSE)</f>
        <v>93570.139925214826</v>
      </c>
      <c r="AW443" s="14">
        <f>VLOOKUP(AS443,Safety_collateral_Vlookup!$J$3:$L$20,3,FALSE)</f>
        <v>550000</v>
      </c>
      <c r="AX443" s="48">
        <f t="shared" si="581"/>
        <v>726639.05221230211</v>
      </c>
      <c r="AY443" s="49">
        <f t="shared" si="666"/>
        <v>29852.800000000003</v>
      </c>
      <c r="AZ443" s="14">
        <v>76000</v>
      </c>
      <c r="BA443" s="16">
        <f t="shared" si="582"/>
        <v>24.340733606639983</v>
      </c>
      <c r="BB443" t="e">
        <f>IF(BA443&lt;=#REF!,#REF!,IF(BA443&lt;=#REF!,#REF!,IF(BA443&lt;=#REF!,#REF!,IF(BA443&lt;=#REF!,#REF!,#REF!))))</f>
        <v>#REF!</v>
      </c>
      <c r="BC443" s="51">
        <v>5</v>
      </c>
      <c r="BD443" s="21">
        <v>70</v>
      </c>
      <c r="BE443" s="21">
        <v>6.4399999999999999E-2</v>
      </c>
      <c r="BF443" s="26">
        <f t="shared" si="583"/>
        <v>1947.1844891312533</v>
      </c>
      <c r="BG443" s="21">
        <v>7</v>
      </c>
      <c r="BH443" s="21">
        <f t="shared" si="584"/>
        <v>54.6</v>
      </c>
      <c r="BI443" s="28">
        <f t="shared" si="585"/>
        <v>2.2519960070400004E-2</v>
      </c>
      <c r="BJ443" s="27">
        <f t="shared" si="586"/>
        <v>2.2519960070400004E-2</v>
      </c>
      <c r="BK443" s="28">
        <f t="shared" si="587"/>
        <v>0.34525945935897445</v>
      </c>
      <c r="BL443" s="35">
        <f t="shared" si="588"/>
        <v>8.4038685254293402</v>
      </c>
      <c r="BM443" s="21" t="str">
        <f t="shared" si="589"/>
        <v>Cr4</v>
      </c>
      <c r="BN443" s="51">
        <v>4</v>
      </c>
      <c r="BO443" s="21">
        <v>1</v>
      </c>
      <c r="BP443" s="50" t="s">
        <v>5497</v>
      </c>
      <c r="BQ443" s="14">
        <v>36200</v>
      </c>
      <c r="BR443">
        <f>IFERROR(VLOOKUP(AO443,'Model Failure data- Lines'!$A$37:$E$41,3,FALSE),'Model Failure data- Lines'!$C$37)</f>
        <v>0.45419999999999999</v>
      </c>
      <c r="BS443" s="14">
        <f t="shared" si="590"/>
        <v>330039.45751482761</v>
      </c>
      <c r="BT443" s="34">
        <f t="shared" si="667"/>
        <v>26627.217544026065</v>
      </c>
      <c r="BU443" s="34">
        <f t="shared" si="591"/>
        <v>12.394815829672501</v>
      </c>
      <c r="BV443" s="54">
        <f t="shared" si="592"/>
        <v>303412.23997080151</v>
      </c>
      <c r="BW443">
        <f>IFERROR(VLOOKUP(AO443,'Model Failure data- Lines'!$A$37:$E$41,4,FALSE),'Model Failure data- Lines'!$D$37)</f>
        <v>0.40249999999999997</v>
      </c>
      <c r="BX443" s="14">
        <f t="shared" si="593"/>
        <v>292472.21851545159</v>
      </c>
      <c r="BY443" s="34">
        <f t="shared" si="594"/>
        <v>23750.157912721399</v>
      </c>
      <c r="BZ443" s="71">
        <f t="shared" si="595"/>
        <v>12.314537848137567</v>
      </c>
      <c r="CA443" s="71">
        <f t="shared" si="596"/>
        <v>268722.0606027302</v>
      </c>
      <c r="CB443" s="56">
        <v>1</v>
      </c>
      <c r="CC443">
        <f>IFERROR(VLOOKUP(AO443,'Model Failure data- Lines'!$A$37:$E$41,5,FALSE),'Model Failure data- Lines'!$E$37)</f>
        <v>0.28349999999999997</v>
      </c>
      <c r="CD443" s="14">
        <f t="shared" si="597"/>
        <v>206002.17130218763</v>
      </c>
      <c r="CE443" s="34">
        <f t="shared" si="598"/>
        <v>18895.045050353827</v>
      </c>
      <c r="CF443" s="34">
        <f t="shared" si="599"/>
        <v>10.902444040393016</v>
      </c>
      <c r="CG443" s="54">
        <f t="shared" si="600"/>
        <v>187107.1262518338</v>
      </c>
      <c r="CH443" t="e">
        <f>IFERROR(VLOOKUP(AO443,'Model Failure data- Lines'!#REF!,3,FALSE),'Model Failure data- Lines'!#REF!)</f>
        <v>#REF!</v>
      </c>
      <c r="CI443" s="14" t="e">
        <f t="shared" si="601"/>
        <v>#REF!</v>
      </c>
      <c r="CJ443" s="34">
        <f t="shared" si="602"/>
        <v>25540.118426103414</v>
      </c>
      <c r="CK443" s="34" t="e">
        <f t="shared" si="603"/>
        <v>#REF!</v>
      </c>
      <c r="CL443" s="54" t="e">
        <f t="shared" si="604"/>
        <v>#REF!</v>
      </c>
      <c r="CM443" t="e">
        <f>IFERROR(VLOOKUP(AO443,'Model Failure data- Lines'!#REF!,4,FALSE),'Model Failure data- Lines'!#REF!)</f>
        <v>#REF!</v>
      </c>
      <c r="CN443" s="14" t="e">
        <f t="shared" si="605"/>
        <v>#REF!</v>
      </c>
      <c r="CO443" s="34">
        <f t="shared" si="606"/>
        <v>21850.467936655426</v>
      </c>
      <c r="CP443" s="34" t="e">
        <f t="shared" si="607"/>
        <v>#REF!</v>
      </c>
      <c r="CQ443" s="54" t="e">
        <f t="shared" si="608"/>
        <v>#REF!</v>
      </c>
      <c r="CR443" t="e">
        <f>IFERROR(VLOOKUP(AO443,'Model Failure data- Lines'!#REF!,5,FALSE),'Model Failure data- Lines'!#REF!)</f>
        <v>#REF!</v>
      </c>
      <c r="CS443" s="14" t="e">
        <f t="shared" si="609"/>
        <v>#REF!</v>
      </c>
      <c r="CT443" s="34">
        <f t="shared" si="610"/>
        <v>15993.23845839609</v>
      </c>
      <c r="CU443" s="34" t="e">
        <f t="shared" si="611"/>
        <v>#REF!</v>
      </c>
      <c r="CV443" s="54" t="e">
        <f t="shared" si="612"/>
        <v>#REF!</v>
      </c>
      <c r="CW443" t="s">
        <v>880</v>
      </c>
      <c r="CY443">
        <v>1</v>
      </c>
      <c r="CZ443">
        <f t="shared" si="613"/>
        <v>268722.0606027302</v>
      </c>
      <c r="DA443" s="34">
        <f t="shared" si="614"/>
        <v>15546.7235</v>
      </c>
      <c r="DB443" s="34">
        <f t="shared" si="615"/>
        <v>533.03594711944493</v>
      </c>
      <c r="DC443" s="34">
        <f t="shared" si="616"/>
        <v>40185.334068332195</v>
      </c>
      <c r="DD443" s="9">
        <f t="shared" si="617"/>
        <v>236207.12499999997</v>
      </c>
      <c r="DE443" s="59">
        <f t="shared" si="618"/>
        <v>5.3156240202618256E-2</v>
      </c>
      <c r="DF443" s="59">
        <f t="shared" si="619"/>
        <v>1.8225182201067214E-3</v>
      </c>
      <c r="DG443" s="59">
        <f t="shared" si="620"/>
        <v>0.13739880755959447</v>
      </c>
      <c r="DH443" s="59">
        <f t="shared" si="621"/>
        <v>0.80762243401768063</v>
      </c>
      <c r="DI443" s="14">
        <f t="shared" si="622"/>
        <v>14284.254401141268</v>
      </c>
      <c r="DJ443" s="14">
        <f t="shared" si="623"/>
        <v>489.75085159309833</v>
      </c>
      <c r="DK443" s="14">
        <f t="shared" si="624"/>
        <v>36922.09069177221</v>
      </c>
      <c r="DL443" s="14">
        <f t="shared" si="625"/>
        <v>217025.96465822365</v>
      </c>
      <c r="DM443">
        <f t="shared" si="626"/>
        <v>187107.1262518338</v>
      </c>
      <c r="DN443" s="34">
        <f t="shared" si="627"/>
        <v>10950.3009</v>
      </c>
      <c r="DO443" s="34">
        <f t="shared" si="628"/>
        <v>375.44271057978295</v>
      </c>
      <c r="DP443" s="34">
        <f t="shared" si="629"/>
        <v>28304.45269160789</v>
      </c>
      <c r="DQ443" s="9">
        <f t="shared" si="630"/>
        <v>166371.97499999998</v>
      </c>
      <c r="DR443" s="59">
        <f t="shared" si="631"/>
        <v>5.3156240202618263E-2</v>
      </c>
      <c r="DS443" s="59">
        <f t="shared" si="632"/>
        <v>1.8225182201067214E-3</v>
      </c>
      <c r="DT443" s="59">
        <f t="shared" si="633"/>
        <v>0.13739880755959447</v>
      </c>
      <c r="DU443" s="59">
        <f t="shared" si="634"/>
        <v>0.80762243401768063</v>
      </c>
      <c r="DV443" s="14">
        <f t="shared" si="635"/>
        <v>9945.9113466640993</v>
      </c>
      <c r="DW443" s="14">
        <f t="shared" si="636"/>
        <v>341.00614670577579</v>
      </c>
      <c r="DX443" s="14">
        <f t="shared" si="637"/>
        <v>25708.296032904458</v>
      </c>
      <c r="DY443" s="14">
        <f t="shared" si="638"/>
        <v>151111.91272555949</v>
      </c>
      <c r="DZ443" s="34" t="e">
        <f t="shared" si="639"/>
        <v>#REF!</v>
      </c>
      <c r="EA443" s="34" t="e">
        <f t="shared" si="640"/>
        <v>#REF!</v>
      </c>
      <c r="EB443" s="34" t="e">
        <f t="shared" si="641"/>
        <v>#REF!</v>
      </c>
      <c r="EC443" s="34" t="e">
        <f t="shared" si="642"/>
        <v>#REF!</v>
      </c>
      <c r="ED443" s="34" t="e">
        <f t="shared" si="643"/>
        <v>#REF!</v>
      </c>
      <c r="EE443" s="59" t="e">
        <f t="shared" si="644"/>
        <v>#REF!</v>
      </c>
      <c r="EF443" s="59" t="e">
        <f t="shared" si="645"/>
        <v>#REF!</v>
      </c>
      <c r="EG443" s="59" t="e">
        <f t="shared" si="646"/>
        <v>#REF!</v>
      </c>
      <c r="EH443" s="59" t="e">
        <f t="shared" si="647"/>
        <v>#REF!</v>
      </c>
      <c r="EI443" s="14" t="e">
        <f t="shared" si="648"/>
        <v>#REF!</v>
      </c>
      <c r="EJ443" s="14" t="e">
        <f t="shared" si="649"/>
        <v>#REF!</v>
      </c>
      <c r="EK443" s="14" t="e">
        <f t="shared" si="650"/>
        <v>#REF!</v>
      </c>
      <c r="EL443" s="14" t="e">
        <f t="shared" si="651"/>
        <v>#REF!</v>
      </c>
      <c r="EM443" t="e">
        <f t="shared" si="652"/>
        <v>#REF!</v>
      </c>
      <c r="EN443" s="34" t="e">
        <f t="shared" si="653"/>
        <v>#REF!</v>
      </c>
      <c r="EO443" s="34" t="e">
        <f t="shared" si="654"/>
        <v>#REF!</v>
      </c>
      <c r="EP443" s="34" t="e">
        <f t="shared" si="655"/>
        <v>#REF!</v>
      </c>
      <c r="EQ443" s="34" t="e">
        <f t="shared" si="656"/>
        <v>#REF!</v>
      </c>
      <c r="ER443" s="59" t="e">
        <f t="shared" si="657"/>
        <v>#REF!</v>
      </c>
      <c r="ES443" s="59" t="e">
        <f t="shared" si="658"/>
        <v>#REF!</v>
      </c>
      <c r="ET443" s="59" t="e">
        <f t="shared" si="659"/>
        <v>#REF!</v>
      </c>
      <c r="EU443" s="59" t="e">
        <f t="shared" si="660"/>
        <v>#REF!</v>
      </c>
      <c r="EV443" s="14" t="e">
        <f t="shared" si="661"/>
        <v>#REF!</v>
      </c>
      <c r="EW443" s="14" t="e">
        <f t="shared" si="662"/>
        <v>#REF!</v>
      </c>
      <c r="EX443" s="14" t="e">
        <f t="shared" si="663"/>
        <v>#REF!</v>
      </c>
      <c r="EY443" s="14" t="e">
        <f t="shared" si="664"/>
        <v>#REF!</v>
      </c>
    </row>
    <row r="444" spans="1:155" x14ac:dyDescent="0.2">
      <c r="A444" s="17">
        <v>30146953</v>
      </c>
      <c r="B444" t="s">
        <v>62</v>
      </c>
      <c r="C444" t="s">
        <v>2860</v>
      </c>
      <c r="D444" t="s">
        <v>2861</v>
      </c>
      <c r="E444" t="s">
        <v>1204</v>
      </c>
      <c r="F444" t="s">
        <v>41</v>
      </c>
      <c r="G444" t="s">
        <v>42</v>
      </c>
      <c r="H444" t="s">
        <v>2862</v>
      </c>
      <c r="I444" t="s">
        <v>68</v>
      </c>
      <c r="J444" s="19" t="s">
        <v>69</v>
      </c>
      <c r="K444" t="s">
        <v>70</v>
      </c>
      <c r="L444">
        <v>1962</v>
      </c>
      <c r="M444">
        <f t="shared" si="574"/>
        <v>1962</v>
      </c>
      <c r="N444">
        <v>57</v>
      </c>
      <c r="O444" s="19">
        <f t="shared" si="575"/>
        <v>57</v>
      </c>
      <c r="P444" t="s">
        <v>80</v>
      </c>
      <c r="Q444" s="19" t="str">
        <f t="shared" si="576"/>
        <v>50-60</v>
      </c>
      <c r="R444" s="23">
        <v>234.9</v>
      </c>
      <c r="S444" s="15">
        <f t="shared" si="577"/>
        <v>0.2349</v>
      </c>
      <c r="T444">
        <v>30345750</v>
      </c>
      <c r="U444" t="s">
        <v>45</v>
      </c>
      <c r="V444" t="s">
        <v>46</v>
      </c>
      <c r="W444" t="s">
        <v>47</v>
      </c>
      <c r="X444" t="s">
        <v>88</v>
      </c>
      <c r="Y444" t="s">
        <v>633</v>
      </c>
      <c r="Z444" t="s">
        <v>2863</v>
      </c>
      <c r="AA444" t="s">
        <v>2864</v>
      </c>
      <c r="AB444" t="s">
        <v>809</v>
      </c>
      <c r="AC444">
        <v>1962</v>
      </c>
      <c r="AD444">
        <v>57</v>
      </c>
      <c r="AE444" t="str">
        <f t="shared" si="578"/>
        <v>&lt;60</v>
      </c>
      <c r="AF444">
        <v>-37.973820619999998</v>
      </c>
      <c r="AG444">
        <v>145.29007532</v>
      </c>
      <c r="AH444" t="s">
        <v>75</v>
      </c>
      <c r="AI444" t="s">
        <v>76</v>
      </c>
      <c r="AJ444" s="33" t="s">
        <v>314</v>
      </c>
      <c r="AL444">
        <v>1</v>
      </c>
      <c r="AM444" t="s">
        <v>86</v>
      </c>
      <c r="AN444">
        <v>220</v>
      </c>
      <c r="AO444" s="69">
        <v>4</v>
      </c>
      <c r="AP444">
        <v>2</v>
      </c>
      <c r="AQ444">
        <v>0</v>
      </c>
      <c r="AR444">
        <v>2</v>
      </c>
      <c r="AS444" s="82" t="str">
        <f t="shared" si="579"/>
        <v>Gw-0-2</v>
      </c>
      <c r="AT444" s="14">
        <f t="shared" si="580"/>
        <v>36200</v>
      </c>
      <c r="AU444" s="81">
        <f>VLOOKUP(C444,Bushfire_Vlookup!$F$2:$H$12575,3,FALSE)</f>
        <v>1197.5402489999999</v>
      </c>
      <c r="AV444" s="14">
        <f>VLOOKUP(AS444,Safety_collateral_Vlookup!$J$3:$L$20,2,FALSE)</f>
        <v>93570.139925214826</v>
      </c>
      <c r="AW444" s="14">
        <f>VLOOKUP(AS444,Safety_collateral_Vlookup!$J$3:$L$20,3,FALSE)</f>
        <v>550000</v>
      </c>
      <c r="AX444" s="48">
        <f t="shared" si="581"/>
        <v>726592.51474588714</v>
      </c>
      <c r="AY444" s="49">
        <f t="shared" si="666"/>
        <v>17852.400000000001</v>
      </c>
      <c r="AZ444" s="14">
        <v>76000</v>
      </c>
      <c r="BA444" s="16">
        <f t="shared" si="582"/>
        <v>40.699990743311098</v>
      </c>
      <c r="BB444" t="e">
        <f>IF(BA444&lt;=#REF!,#REF!,IF(BA444&lt;=#REF!,#REF!,IF(BA444&lt;=#REF!,#REF!,IF(BA444&lt;=#REF!,#REF!,#REF!))))</f>
        <v>#REF!</v>
      </c>
      <c r="BC444" s="51">
        <v>5</v>
      </c>
      <c r="BD444" s="21">
        <v>70</v>
      </c>
      <c r="BE444" s="21">
        <v>6.4399999999999999E-2</v>
      </c>
      <c r="BF444" s="26">
        <f t="shared" si="583"/>
        <v>1164.4440847681553</v>
      </c>
      <c r="BG444" s="21">
        <v>7</v>
      </c>
      <c r="BH444" s="21">
        <f t="shared" si="584"/>
        <v>54.6</v>
      </c>
      <c r="BI444" s="28">
        <f t="shared" si="585"/>
        <v>2.2519960070400004E-2</v>
      </c>
      <c r="BJ444" s="27">
        <f t="shared" si="586"/>
        <v>2.2519960070400004E-2</v>
      </c>
      <c r="BK444" s="28">
        <f t="shared" si="587"/>
        <v>0.3452594593589744</v>
      </c>
      <c r="BL444" s="35">
        <f t="shared" si="588"/>
        <v>14.052056799950853</v>
      </c>
      <c r="BM444" s="21" t="str">
        <f t="shared" si="589"/>
        <v>Cr5</v>
      </c>
      <c r="BN444" s="51">
        <v>5</v>
      </c>
      <c r="BO444" s="21">
        <v>1</v>
      </c>
      <c r="BP444" s="50" t="s">
        <v>5497</v>
      </c>
      <c r="BQ444" s="14">
        <v>36200</v>
      </c>
      <c r="BR444">
        <f>IFERROR(VLOOKUP(AO444,'Model Failure data- Lines'!$A$37:$E$41,3,FALSE),'Model Failure data- Lines'!$C$37)</f>
        <v>0.45419999999999999</v>
      </c>
      <c r="BS444" s="14">
        <f t="shared" si="590"/>
        <v>330018.32019758195</v>
      </c>
      <c r="BT444" s="34">
        <f t="shared" si="667"/>
        <v>15923.455705426992</v>
      </c>
      <c r="BU444" s="34">
        <f t="shared" si="591"/>
        <v>20.725295206184796</v>
      </c>
      <c r="BV444" s="54">
        <f t="shared" si="592"/>
        <v>314094.86449215497</v>
      </c>
      <c r="BW444">
        <f>IFERROR(VLOOKUP(AO444,'Model Failure data- Lines'!$A$37:$E$41,4,FALSE),'Model Failure data- Lines'!$D$37)</f>
        <v>0.40249999999999997</v>
      </c>
      <c r="BX444" s="14">
        <f t="shared" si="593"/>
        <v>292453.48718521954</v>
      </c>
      <c r="BY444" s="34">
        <f t="shared" si="594"/>
        <v>14202.933028763382</v>
      </c>
      <c r="BZ444" s="71">
        <f t="shared" si="595"/>
        <v>20.591062887711356</v>
      </c>
      <c r="CA444" s="71">
        <f t="shared" si="596"/>
        <v>278250.55415645614</v>
      </c>
      <c r="CB444" s="56">
        <v>1</v>
      </c>
      <c r="CC444">
        <f>IFERROR(VLOOKUP(AO444,'Model Failure data- Lines'!$A$37:$E$41,5,FALSE),'Model Failure data- Lines'!$E$37)</f>
        <v>0.28349999999999997</v>
      </c>
      <c r="CD444" s="14">
        <f t="shared" si="597"/>
        <v>205988.97793045899</v>
      </c>
      <c r="CE444" s="34">
        <f t="shared" si="598"/>
        <v>11299.506319572591</v>
      </c>
      <c r="CF444" s="34">
        <f t="shared" si="599"/>
        <v>18.229909529202388</v>
      </c>
      <c r="CG444" s="54">
        <f t="shared" si="600"/>
        <v>194689.47161088639</v>
      </c>
      <c r="CH444" t="e">
        <f>IFERROR(VLOOKUP(AO444,'Model Failure data- Lines'!#REF!,3,FALSE),'Model Failure data- Lines'!#REF!)</f>
        <v>#REF!</v>
      </c>
      <c r="CI444" s="14" t="e">
        <f t="shared" si="601"/>
        <v>#REF!</v>
      </c>
      <c r="CJ444" s="34">
        <f t="shared" si="602"/>
        <v>15273.354934551151</v>
      </c>
      <c r="CK444" s="34" t="e">
        <f t="shared" si="603"/>
        <v>#REF!</v>
      </c>
      <c r="CL444" s="54" t="e">
        <f t="shared" si="604"/>
        <v>#REF!</v>
      </c>
      <c r="CM444" t="e">
        <f>IFERROR(VLOOKUP(AO444,'Model Failure data- Lines'!#REF!,4,FALSE),'Model Failure data- Lines'!#REF!)</f>
        <v>#REF!</v>
      </c>
      <c r="CN444" s="14" t="e">
        <f t="shared" si="605"/>
        <v>#REF!</v>
      </c>
      <c r="CO444" s="34">
        <f t="shared" si="606"/>
        <v>13066.891339919448</v>
      </c>
      <c r="CP444" s="34" t="e">
        <f t="shared" si="607"/>
        <v>#REF!</v>
      </c>
      <c r="CQ444" s="54" t="e">
        <f t="shared" si="608"/>
        <v>#REF!</v>
      </c>
      <c r="CR444" t="e">
        <f>IFERROR(VLOOKUP(AO444,'Model Failure data- Lines'!#REF!,5,FALSE),'Model Failure data- Lines'!#REF!)</f>
        <v>#REF!</v>
      </c>
      <c r="CS444" s="14" t="e">
        <f t="shared" si="609"/>
        <v>#REF!</v>
      </c>
      <c r="CT444" s="34">
        <f t="shared" si="610"/>
        <v>9564.1846076304519</v>
      </c>
      <c r="CU444" s="34" t="e">
        <f t="shared" si="611"/>
        <v>#REF!</v>
      </c>
      <c r="CV444" s="54" t="e">
        <f t="shared" si="612"/>
        <v>#REF!</v>
      </c>
      <c r="CW444" t="s">
        <v>809</v>
      </c>
      <c r="CY444">
        <v>1</v>
      </c>
      <c r="CZ444">
        <f t="shared" si="613"/>
        <v>278250.55415645614</v>
      </c>
      <c r="DA444" s="34">
        <f t="shared" si="614"/>
        <v>15546.7235</v>
      </c>
      <c r="DB444" s="34">
        <f t="shared" si="615"/>
        <v>514.30461688740741</v>
      </c>
      <c r="DC444" s="34">
        <f t="shared" si="616"/>
        <v>40185.334068332195</v>
      </c>
      <c r="DD444" s="9">
        <f t="shared" si="617"/>
        <v>236207.12499999997</v>
      </c>
      <c r="DE444" s="59">
        <f t="shared" si="618"/>
        <v>5.3159644802435867E-2</v>
      </c>
      <c r="DF444" s="59">
        <f t="shared" si="619"/>
        <v>1.7585860296536076E-3</v>
      </c>
      <c r="DG444" s="59">
        <f t="shared" si="620"/>
        <v>0.13740760780493488</v>
      </c>
      <c r="DH444" s="59">
        <f t="shared" si="621"/>
        <v>0.80767416136297576</v>
      </c>
      <c r="DI444" s="14">
        <f t="shared" si="622"/>
        <v>14791.700625038155</v>
      </c>
      <c r="DJ444" s="14">
        <f t="shared" si="623"/>
        <v>489.32753728291834</v>
      </c>
      <c r="DK444" s="14">
        <f t="shared" si="624"/>
        <v>38233.743017036126</v>
      </c>
      <c r="DL444" s="14">
        <f t="shared" si="625"/>
        <v>224735.78297709898</v>
      </c>
      <c r="DM444">
        <f t="shared" si="626"/>
        <v>194689.47161088639</v>
      </c>
      <c r="DN444" s="34">
        <f t="shared" si="627"/>
        <v>10950.3009</v>
      </c>
      <c r="DO444" s="34">
        <f t="shared" si="628"/>
        <v>362.2493388511304</v>
      </c>
      <c r="DP444" s="34">
        <f t="shared" si="629"/>
        <v>28304.45269160789</v>
      </c>
      <c r="DQ444" s="9">
        <f t="shared" si="630"/>
        <v>166371.97499999998</v>
      </c>
      <c r="DR444" s="59">
        <f t="shared" si="631"/>
        <v>5.3159644802435867E-2</v>
      </c>
      <c r="DS444" s="59">
        <f t="shared" si="632"/>
        <v>1.7585860296536072E-3</v>
      </c>
      <c r="DT444" s="59">
        <f t="shared" si="633"/>
        <v>0.13740760780493486</v>
      </c>
      <c r="DU444" s="59">
        <f t="shared" si="634"/>
        <v>0.80767416136297576</v>
      </c>
      <c r="DV444" s="14">
        <f t="shared" si="635"/>
        <v>10349.623157608643</v>
      </c>
      <c r="DW444" s="14">
        <f t="shared" si="636"/>
        <v>342.37818489554741</v>
      </c>
      <c r="DX444" s="14">
        <f t="shared" si="637"/>
        <v>26751.814558858678</v>
      </c>
      <c r="DY444" s="14">
        <f t="shared" si="638"/>
        <v>157245.65570952353</v>
      </c>
      <c r="DZ444" s="34" t="e">
        <f t="shared" si="639"/>
        <v>#REF!</v>
      </c>
      <c r="EA444" s="34" t="e">
        <f t="shared" si="640"/>
        <v>#REF!</v>
      </c>
      <c r="EB444" s="34" t="e">
        <f t="shared" si="641"/>
        <v>#REF!</v>
      </c>
      <c r="EC444" s="34" t="e">
        <f t="shared" si="642"/>
        <v>#REF!</v>
      </c>
      <c r="ED444" s="34" t="e">
        <f t="shared" si="643"/>
        <v>#REF!</v>
      </c>
      <c r="EE444" s="59" t="e">
        <f t="shared" si="644"/>
        <v>#REF!</v>
      </c>
      <c r="EF444" s="59" t="e">
        <f t="shared" si="645"/>
        <v>#REF!</v>
      </c>
      <c r="EG444" s="59" t="e">
        <f t="shared" si="646"/>
        <v>#REF!</v>
      </c>
      <c r="EH444" s="59" t="e">
        <f t="shared" si="647"/>
        <v>#REF!</v>
      </c>
      <c r="EI444" s="14" t="e">
        <f t="shared" si="648"/>
        <v>#REF!</v>
      </c>
      <c r="EJ444" s="14" t="e">
        <f t="shared" si="649"/>
        <v>#REF!</v>
      </c>
      <c r="EK444" s="14" t="e">
        <f t="shared" si="650"/>
        <v>#REF!</v>
      </c>
      <c r="EL444" s="14" t="e">
        <f t="shared" si="651"/>
        <v>#REF!</v>
      </c>
      <c r="EM444" t="e">
        <f t="shared" si="652"/>
        <v>#REF!</v>
      </c>
      <c r="EN444" s="34" t="e">
        <f t="shared" si="653"/>
        <v>#REF!</v>
      </c>
      <c r="EO444" s="34" t="e">
        <f t="shared" si="654"/>
        <v>#REF!</v>
      </c>
      <c r="EP444" s="34" t="e">
        <f t="shared" si="655"/>
        <v>#REF!</v>
      </c>
      <c r="EQ444" s="34" t="e">
        <f t="shared" si="656"/>
        <v>#REF!</v>
      </c>
      <c r="ER444" s="59" t="e">
        <f t="shared" si="657"/>
        <v>#REF!</v>
      </c>
      <c r="ES444" s="59" t="e">
        <f t="shared" si="658"/>
        <v>#REF!</v>
      </c>
      <c r="ET444" s="59" t="e">
        <f t="shared" si="659"/>
        <v>#REF!</v>
      </c>
      <c r="EU444" s="59" t="e">
        <f t="shared" si="660"/>
        <v>#REF!</v>
      </c>
      <c r="EV444" s="14" t="e">
        <f t="shared" si="661"/>
        <v>#REF!</v>
      </c>
      <c r="EW444" s="14" t="e">
        <f t="shared" si="662"/>
        <v>#REF!</v>
      </c>
      <c r="EX444" s="14" t="e">
        <f t="shared" si="663"/>
        <v>#REF!</v>
      </c>
      <c r="EY444" s="14" t="e">
        <f t="shared" si="664"/>
        <v>#REF!</v>
      </c>
    </row>
    <row r="445" spans="1:155" x14ac:dyDescent="0.2">
      <c r="A445" s="17">
        <v>30304584</v>
      </c>
      <c r="B445" t="s">
        <v>62</v>
      </c>
      <c r="C445" t="s">
        <v>4507</v>
      </c>
      <c r="D445" t="s">
        <v>4508</v>
      </c>
      <c r="E445" t="s">
        <v>396</v>
      </c>
      <c r="F445" t="s">
        <v>41</v>
      </c>
      <c r="G445" t="s">
        <v>42</v>
      </c>
      <c r="H445" t="s">
        <v>4509</v>
      </c>
      <c r="I445" t="s">
        <v>68</v>
      </c>
      <c r="J445" s="19" t="s">
        <v>69</v>
      </c>
      <c r="K445" t="s">
        <v>70</v>
      </c>
      <c r="L445">
        <v>1962</v>
      </c>
      <c r="M445">
        <f t="shared" si="574"/>
        <v>1962</v>
      </c>
      <c r="N445">
        <v>57</v>
      </c>
      <c r="O445" s="19">
        <f t="shared" si="575"/>
        <v>57</v>
      </c>
      <c r="P445" t="s">
        <v>80</v>
      </c>
      <c r="Q445" s="19" t="str">
        <f t="shared" si="576"/>
        <v>50-60</v>
      </c>
      <c r="R445" s="23">
        <v>526.9</v>
      </c>
      <c r="S445" s="15">
        <f t="shared" si="577"/>
        <v>0.52689999999999992</v>
      </c>
      <c r="T445">
        <v>30390050</v>
      </c>
      <c r="U445" t="s">
        <v>45</v>
      </c>
      <c r="V445" t="s">
        <v>46</v>
      </c>
      <c r="W445" t="s">
        <v>47</v>
      </c>
      <c r="X445" t="s">
        <v>48</v>
      </c>
      <c r="Y445" t="s">
        <v>340</v>
      </c>
      <c r="Z445" t="s">
        <v>4510</v>
      </c>
      <c r="AA445" t="s">
        <v>4511</v>
      </c>
      <c r="AB445" t="s">
        <v>729</v>
      </c>
      <c r="AC445">
        <v>1962</v>
      </c>
      <c r="AD445">
        <v>57</v>
      </c>
      <c r="AE445" t="str">
        <f t="shared" si="578"/>
        <v>&lt;60</v>
      </c>
      <c r="AF445">
        <v>-37.972461879999997</v>
      </c>
      <c r="AG445">
        <v>145.28804937999999</v>
      </c>
      <c r="AH445" t="s">
        <v>75</v>
      </c>
      <c r="AI445" t="s">
        <v>76</v>
      </c>
      <c r="AJ445" s="33" t="s">
        <v>314</v>
      </c>
      <c r="AL445">
        <v>1</v>
      </c>
      <c r="AM445" t="s">
        <v>86</v>
      </c>
      <c r="AN445">
        <v>220</v>
      </c>
      <c r="AO445" s="69">
        <v>4</v>
      </c>
      <c r="AP445">
        <v>2</v>
      </c>
      <c r="AQ445">
        <v>0</v>
      </c>
      <c r="AR445">
        <v>2</v>
      </c>
      <c r="AS445" s="82" t="str">
        <f t="shared" si="579"/>
        <v>Gw-0-2</v>
      </c>
      <c r="AT445" s="14">
        <f t="shared" si="580"/>
        <v>36200</v>
      </c>
      <c r="AU445" s="81">
        <f>VLOOKUP(C445,Bushfire_Vlookup!$F$2:$H$12575,3,FALSE)</f>
        <v>1329.7597740000001</v>
      </c>
      <c r="AV445" s="14">
        <f>VLOOKUP(AS445,Safety_collateral_Vlookup!$J$3:$L$20,2,FALSE)</f>
        <v>93570.139925214826</v>
      </c>
      <c r="AW445" s="14">
        <f>VLOOKUP(AS445,Safety_collateral_Vlookup!$J$3:$L$20,3,FALSE)</f>
        <v>550000</v>
      </c>
      <c r="AX445" s="48">
        <f t="shared" si="581"/>
        <v>726733.59297906223</v>
      </c>
      <c r="AY445" s="49">
        <f t="shared" si="666"/>
        <v>40044.399999999994</v>
      </c>
      <c r="AZ445" s="14">
        <v>76000</v>
      </c>
      <c r="BA445" s="16">
        <f t="shared" si="582"/>
        <v>18.148195327662851</v>
      </c>
      <c r="BB445" t="e">
        <f>IF(BA445&lt;=#REF!,#REF!,IF(BA445&lt;=#REF!,#REF!,IF(BA445&lt;=#REF!,#REF!,IF(BA445&lt;=#REF!,#REF!,#REF!))))</f>
        <v>#REF!</v>
      </c>
      <c r="BC445" s="51">
        <v>5</v>
      </c>
      <c r="BD445" s="21">
        <v>70</v>
      </c>
      <c r="BE445" s="21">
        <v>6.4399999999999999E-2</v>
      </c>
      <c r="BF445" s="26">
        <f t="shared" si="583"/>
        <v>2611.9437559146058</v>
      </c>
      <c r="BG445" s="21">
        <v>7</v>
      </c>
      <c r="BH445" s="21">
        <f t="shared" si="584"/>
        <v>54.6</v>
      </c>
      <c r="BI445" s="28">
        <f t="shared" si="585"/>
        <v>2.2519960070400004E-2</v>
      </c>
      <c r="BJ445" s="27">
        <f t="shared" si="586"/>
        <v>2.2519960070400004E-2</v>
      </c>
      <c r="BK445" s="28">
        <f t="shared" si="587"/>
        <v>0.3452594593589744</v>
      </c>
      <c r="BL445" s="35">
        <f t="shared" si="588"/>
        <v>6.2658361071699415</v>
      </c>
      <c r="BM445" s="21" t="str">
        <f t="shared" si="589"/>
        <v>Cr4</v>
      </c>
      <c r="BN445" s="51">
        <v>4</v>
      </c>
      <c r="BO445" s="21">
        <v>1</v>
      </c>
      <c r="BP445" s="50" t="s">
        <v>5497</v>
      </c>
      <c r="BQ445" s="14">
        <v>36200</v>
      </c>
      <c r="BR445">
        <f>IFERROR(VLOOKUP(AO445,'Model Failure data- Lines'!$A$37:$E$41,3,FALSE),'Model Failure data- Lines'!$C$37)</f>
        <v>0.45419999999999999</v>
      </c>
      <c r="BS445" s="14">
        <f t="shared" si="590"/>
        <v>330082.39793109003</v>
      </c>
      <c r="BT445" s="34">
        <f t="shared" si="667"/>
        <v>35717.619460151043</v>
      </c>
      <c r="BU445" s="34">
        <f t="shared" si="591"/>
        <v>9.2414445005035102</v>
      </c>
      <c r="BV445" s="54">
        <f t="shared" si="592"/>
        <v>294364.77847093897</v>
      </c>
      <c r="BW445">
        <f>IFERROR(VLOOKUP(AO445,'Model Failure data- Lines'!$A$37:$E$41,4,FALSE),'Model Failure data- Lines'!$D$37)</f>
        <v>0.40249999999999997</v>
      </c>
      <c r="BX445" s="14">
        <f t="shared" si="593"/>
        <v>292510.27117407252</v>
      </c>
      <c r="BY445" s="34">
        <f t="shared" si="594"/>
        <v>31858.345733739567</v>
      </c>
      <c r="BZ445" s="71">
        <f t="shared" si="595"/>
        <v>9.1815900806264921</v>
      </c>
      <c r="CA445" s="71">
        <f t="shared" si="596"/>
        <v>260651.92544033297</v>
      </c>
      <c r="CB445" s="56">
        <v>1</v>
      </c>
      <c r="CC445">
        <f>IFERROR(VLOOKUP(AO445,'Model Failure data- Lines'!$A$37:$E$41,5,FALSE),'Model Failure data- Lines'!$E$37)</f>
        <v>0.28349999999999997</v>
      </c>
      <c r="CD445" s="14">
        <f t="shared" si="597"/>
        <v>206028.97360956413</v>
      </c>
      <c r="CE445" s="34">
        <f t="shared" si="598"/>
        <v>25345.721071872274</v>
      </c>
      <c r="CF445" s="34">
        <f t="shared" si="599"/>
        <v>8.1287477687193253</v>
      </c>
      <c r="CG445" s="54">
        <f t="shared" si="600"/>
        <v>180683.25253769185</v>
      </c>
      <c r="CH445" t="e">
        <f>IFERROR(VLOOKUP(AO445,'Model Failure data- Lines'!#REF!,3,FALSE),'Model Failure data- Lines'!#REF!)</f>
        <v>#REF!</v>
      </c>
      <c r="CI445" s="14" t="e">
        <f t="shared" si="601"/>
        <v>#REF!</v>
      </c>
      <c r="CJ445" s="34">
        <f t="shared" si="602"/>
        <v>34259.390017092381</v>
      </c>
      <c r="CK445" s="34" t="e">
        <f t="shared" si="603"/>
        <v>#REF!</v>
      </c>
      <c r="CL445" s="54" t="e">
        <f t="shared" si="604"/>
        <v>#REF!</v>
      </c>
      <c r="CM445" t="e">
        <f>IFERROR(VLOOKUP(AO445,'Model Failure data- Lines'!#REF!,4,FALSE),'Model Failure data- Lines'!#REF!)</f>
        <v>#REF!</v>
      </c>
      <c r="CN445" s="14" t="e">
        <f t="shared" si="605"/>
        <v>#REF!</v>
      </c>
      <c r="CO445" s="34">
        <f t="shared" si="606"/>
        <v>29310.110885498321</v>
      </c>
      <c r="CP445" s="34" t="e">
        <f t="shared" si="607"/>
        <v>#REF!</v>
      </c>
      <c r="CQ445" s="54" t="e">
        <f t="shared" si="608"/>
        <v>#REF!</v>
      </c>
      <c r="CR445" t="e">
        <f>IFERROR(VLOOKUP(AO445,'Model Failure data- Lines'!#REF!,5,FALSE),'Model Failure data- Lines'!#REF!)</f>
        <v>#REF!</v>
      </c>
      <c r="CS445" s="14" t="e">
        <f t="shared" si="609"/>
        <v>#REF!</v>
      </c>
      <c r="CT445" s="34">
        <f t="shared" si="610"/>
        <v>21453.251893403507</v>
      </c>
      <c r="CU445" s="34" t="e">
        <f t="shared" si="611"/>
        <v>#REF!</v>
      </c>
      <c r="CV445" s="54" t="e">
        <f t="shared" si="612"/>
        <v>#REF!</v>
      </c>
      <c r="CW445" t="s">
        <v>729</v>
      </c>
      <c r="CY445">
        <v>1</v>
      </c>
      <c r="CZ445">
        <f t="shared" si="613"/>
        <v>260651.92544033297</v>
      </c>
      <c r="DA445" s="34">
        <f t="shared" si="614"/>
        <v>15546.7235</v>
      </c>
      <c r="DB445" s="34">
        <f t="shared" si="615"/>
        <v>571.08860574034497</v>
      </c>
      <c r="DC445" s="34">
        <f t="shared" si="616"/>
        <v>40185.334068332195</v>
      </c>
      <c r="DD445" s="9">
        <f t="shared" si="617"/>
        <v>236207.12499999997</v>
      </c>
      <c r="DE445" s="59">
        <f t="shared" si="618"/>
        <v>5.3149325107794805E-2</v>
      </c>
      <c r="DF445" s="59">
        <f t="shared" si="619"/>
        <v>1.9523711199887774E-3</v>
      </c>
      <c r="DG445" s="59">
        <f t="shared" si="620"/>
        <v>0.13738093334991969</v>
      </c>
      <c r="DH445" s="59">
        <f t="shared" si="621"/>
        <v>0.80751737042229665</v>
      </c>
      <c r="DI445" s="14">
        <f t="shared" si="622"/>
        <v>13853.473925200949</v>
      </c>
      <c r="DJ445" s="14">
        <f t="shared" si="623"/>
        <v>508.88929159917421</v>
      </c>
      <c r="DK445" s="14">
        <f t="shared" si="624"/>
        <v>35808.60479644662</v>
      </c>
      <c r="DL445" s="14">
        <f t="shared" si="625"/>
        <v>210480.95742708622</v>
      </c>
      <c r="DM445">
        <f t="shared" si="626"/>
        <v>180683.25253769185</v>
      </c>
      <c r="DN445" s="34">
        <f t="shared" si="627"/>
        <v>10950.3009</v>
      </c>
      <c r="DO445" s="34">
        <f t="shared" si="628"/>
        <v>402.24501795624298</v>
      </c>
      <c r="DP445" s="34">
        <f t="shared" si="629"/>
        <v>28304.45269160789</v>
      </c>
      <c r="DQ445" s="9">
        <f t="shared" si="630"/>
        <v>166371.97499999998</v>
      </c>
      <c r="DR445" s="59">
        <f t="shared" si="631"/>
        <v>5.3149325107794805E-2</v>
      </c>
      <c r="DS445" s="59">
        <f t="shared" si="632"/>
        <v>1.9523711199887774E-3</v>
      </c>
      <c r="DT445" s="59">
        <f t="shared" si="633"/>
        <v>0.13738093334991969</v>
      </c>
      <c r="DU445" s="59">
        <f t="shared" si="634"/>
        <v>0.80751737042229665</v>
      </c>
      <c r="DV445" s="14">
        <f t="shared" si="635"/>
        <v>9603.1929306595757</v>
      </c>
      <c r="DW445" s="14">
        <f t="shared" si="636"/>
        <v>352.7607641202286</v>
      </c>
      <c r="DX445" s="14">
        <f t="shared" si="637"/>
        <v>24822.433874327351</v>
      </c>
      <c r="DY445" s="14">
        <f t="shared" si="638"/>
        <v>145904.86496858468</v>
      </c>
      <c r="DZ445" s="34" t="e">
        <f t="shared" si="639"/>
        <v>#REF!</v>
      </c>
      <c r="EA445" s="34" t="e">
        <f t="shared" si="640"/>
        <v>#REF!</v>
      </c>
      <c r="EB445" s="34" t="e">
        <f t="shared" si="641"/>
        <v>#REF!</v>
      </c>
      <c r="EC445" s="34" t="e">
        <f t="shared" si="642"/>
        <v>#REF!</v>
      </c>
      <c r="ED445" s="34" t="e">
        <f t="shared" si="643"/>
        <v>#REF!</v>
      </c>
      <c r="EE445" s="59" t="e">
        <f t="shared" si="644"/>
        <v>#REF!</v>
      </c>
      <c r="EF445" s="59" t="e">
        <f t="shared" si="645"/>
        <v>#REF!</v>
      </c>
      <c r="EG445" s="59" t="e">
        <f t="shared" si="646"/>
        <v>#REF!</v>
      </c>
      <c r="EH445" s="59" t="e">
        <f t="shared" si="647"/>
        <v>#REF!</v>
      </c>
      <c r="EI445" s="14" t="e">
        <f t="shared" si="648"/>
        <v>#REF!</v>
      </c>
      <c r="EJ445" s="14" t="e">
        <f t="shared" si="649"/>
        <v>#REF!</v>
      </c>
      <c r="EK445" s="14" t="e">
        <f t="shared" si="650"/>
        <v>#REF!</v>
      </c>
      <c r="EL445" s="14" t="e">
        <f t="shared" si="651"/>
        <v>#REF!</v>
      </c>
      <c r="EM445" t="e">
        <f t="shared" si="652"/>
        <v>#REF!</v>
      </c>
      <c r="EN445" s="34" t="e">
        <f t="shared" si="653"/>
        <v>#REF!</v>
      </c>
      <c r="EO445" s="34" t="e">
        <f t="shared" si="654"/>
        <v>#REF!</v>
      </c>
      <c r="EP445" s="34" t="e">
        <f t="shared" si="655"/>
        <v>#REF!</v>
      </c>
      <c r="EQ445" s="34" t="e">
        <f t="shared" si="656"/>
        <v>#REF!</v>
      </c>
      <c r="ER445" s="59" t="e">
        <f t="shared" si="657"/>
        <v>#REF!</v>
      </c>
      <c r="ES445" s="59" t="e">
        <f t="shared" si="658"/>
        <v>#REF!</v>
      </c>
      <c r="ET445" s="59" t="e">
        <f t="shared" si="659"/>
        <v>#REF!</v>
      </c>
      <c r="EU445" s="59" t="e">
        <f t="shared" si="660"/>
        <v>#REF!</v>
      </c>
      <c r="EV445" s="14" t="e">
        <f t="shared" si="661"/>
        <v>#REF!</v>
      </c>
      <c r="EW445" s="14" t="e">
        <f t="shared" si="662"/>
        <v>#REF!</v>
      </c>
      <c r="EX445" s="14" t="e">
        <f t="shared" si="663"/>
        <v>#REF!</v>
      </c>
      <c r="EY445" s="14" t="e">
        <f t="shared" si="664"/>
        <v>#REF!</v>
      </c>
    </row>
    <row r="446" spans="1:155" x14ac:dyDescent="0.2">
      <c r="A446" s="17">
        <v>30096849</v>
      </c>
      <c r="B446" t="s">
        <v>62</v>
      </c>
      <c r="C446" t="s">
        <v>2211</v>
      </c>
      <c r="D446" t="s">
        <v>2212</v>
      </c>
      <c r="E446" t="s">
        <v>1016</v>
      </c>
      <c r="F446" t="s">
        <v>41</v>
      </c>
      <c r="G446" t="s">
        <v>42</v>
      </c>
      <c r="H446" t="s">
        <v>2213</v>
      </c>
      <c r="I446" t="s">
        <v>68</v>
      </c>
      <c r="J446" s="19" t="s">
        <v>69</v>
      </c>
      <c r="K446" t="s">
        <v>70</v>
      </c>
      <c r="L446">
        <v>1962</v>
      </c>
      <c r="M446">
        <f t="shared" ref="M446:M509" si="668">L446</f>
        <v>1962</v>
      </c>
      <c r="N446">
        <v>57</v>
      </c>
      <c r="O446" s="19">
        <f t="shared" ref="O446:O509" si="669">N446</f>
        <v>57</v>
      </c>
      <c r="P446" t="s">
        <v>80</v>
      </c>
      <c r="Q446" s="19" t="str">
        <f t="shared" si="576"/>
        <v>50-60</v>
      </c>
      <c r="R446" s="23">
        <v>201.7</v>
      </c>
      <c r="S446" s="15">
        <f t="shared" si="577"/>
        <v>0.20169999999999999</v>
      </c>
      <c r="T446">
        <v>30465188</v>
      </c>
      <c r="U446" t="s">
        <v>45</v>
      </c>
      <c r="V446" t="s">
        <v>46</v>
      </c>
      <c r="W446" t="s">
        <v>47</v>
      </c>
      <c r="X446" t="s">
        <v>48</v>
      </c>
      <c r="Y446" t="s">
        <v>340</v>
      </c>
      <c r="Z446" t="s">
        <v>2214</v>
      </c>
      <c r="AA446" t="s">
        <v>2215</v>
      </c>
      <c r="AB446" t="s">
        <v>927</v>
      </c>
      <c r="AC446">
        <v>1962</v>
      </c>
      <c r="AD446">
        <v>57</v>
      </c>
      <c r="AE446" t="str">
        <f t="shared" si="578"/>
        <v>&lt;60</v>
      </c>
      <c r="AF446">
        <v>-37.969379269999997</v>
      </c>
      <c r="AG446">
        <v>145.28347868</v>
      </c>
      <c r="AH446" t="s">
        <v>75</v>
      </c>
      <c r="AI446" t="s">
        <v>76</v>
      </c>
      <c r="AJ446" s="33" t="s">
        <v>314</v>
      </c>
      <c r="AL446">
        <v>1</v>
      </c>
      <c r="AM446" t="s">
        <v>86</v>
      </c>
      <c r="AN446">
        <v>220</v>
      </c>
      <c r="AO446" s="69">
        <v>4</v>
      </c>
      <c r="AP446">
        <v>2</v>
      </c>
      <c r="AQ446">
        <v>0</v>
      </c>
      <c r="AR446">
        <v>2</v>
      </c>
      <c r="AS446" s="82" t="str">
        <f t="shared" si="579"/>
        <v>Gw-0-2</v>
      </c>
      <c r="AT446" s="14">
        <f t="shared" si="580"/>
        <v>36200</v>
      </c>
      <c r="AU446" s="81">
        <f>VLOOKUP(C446,Bushfire_Vlookup!$F$2:$H$12575,3,FALSE)</f>
        <v>1434.0131429999999</v>
      </c>
      <c r="AV446" s="14">
        <f>VLOOKUP(AS446,Safety_collateral_Vlookup!$J$3:$L$20,2,FALSE)</f>
        <v>93570.139925214826</v>
      </c>
      <c r="AW446" s="14">
        <f>VLOOKUP(AS446,Safety_collateral_Vlookup!$J$3:$L$20,3,FALSE)</f>
        <v>550000</v>
      </c>
      <c r="AX446" s="48">
        <f t="shared" si="581"/>
        <v>726844.83132378524</v>
      </c>
      <c r="AY446" s="49">
        <f t="shared" si="666"/>
        <v>15329.199999999999</v>
      </c>
      <c r="AZ446" s="14">
        <v>76000</v>
      </c>
      <c r="BA446" s="16">
        <f t="shared" si="582"/>
        <v>47.415705406921774</v>
      </c>
      <c r="BB446" t="e">
        <f>IF(BA446&lt;=#REF!,#REF!,IF(BA446&lt;=#REF!,#REF!,IF(BA446&lt;=#REF!,#REF!,IF(BA446&lt;=#REF!,#REF!,#REF!))))</f>
        <v>#REF!</v>
      </c>
      <c r="BC446" s="51">
        <v>5</v>
      </c>
      <c r="BD446" s="21">
        <v>70</v>
      </c>
      <c r="BE446" s="21">
        <v>6.4399999999999999E-2</v>
      </c>
      <c r="BF446" s="26">
        <f t="shared" si="583"/>
        <v>999.86535503506548</v>
      </c>
      <c r="BG446" s="21">
        <v>7</v>
      </c>
      <c r="BH446" s="21">
        <f t="shared" si="584"/>
        <v>54.6</v>
      </c>
      <c r="BI446" s="28">
        <f t="shared" si="585"/>
        <v>2.2519960070400004E-2</v>
      </c>
      <c r="BJ446" s="27">
        <f t="shared" si="586"/>
        <v>2.2519960070400004E-2</v>
      </c>
      <c r="BK446" s="28">
        <f t="shared" si="587"/>
        <v>0.3452594593589744</v>
      </c>
      <c r="BL446" s="35">
        <f t="shared" si="588"/>
        <v>16.370720813918211</v>
      </c>
      <c r="BM446" s="21" t="str">
        <f t="shared" si="589"/>
        <v>Cr5</v>
      </c>
      <c r="BN446" s="51">
        <v>5</v>
      </c>
      <c r="BO446" s="21">
        <v>1</v>
      </c>
      <c r="BP446" s="50" t="s">
        <v>5497</v>
      </c>
      <c r="BQ446" s="14">
        <v>36200</v>
      </c>
      <c r="BR446">
        <f>IFERROR(VLOOKUP(AO446,'Model Failure data- Lines'!$A$37:$E$41,3,FALSE),'Model Failure data- Lines'!$C$37)</f>
        <v>0.45419999999999999</v>
      </c>
      <c r="BS446" s="14">
        <f t="shared" si="590"/>
        <v>330132.92238726327</v>
      </c>
      <c r="BT446" s="34">
        <f t="shared" si="667"/>
        <v>13672.88640180768</v>
      </c>
      <c r="BU446" s="34">
        <f t="shared" si="591"/>
        <v>24.145079004212064</v>
      </c>
      <c r="BV446" s="54">
        <f t="shared" si="592"/>
        <v>316460.03598545562</v>
      </c>
      <c r="BW446">
        <f>IFERROR(VLOOKUP(AO446,'Model Failure data- Lines'!$A$37:$E$41,4,FALSE),'Model Failure data- Lines'!$D$37)</f>
        <v>0.40249999999999997</v>
      </c>
      <c r="BX446" s="14">
        <f t="shared" si="593"/>
        <v>292555.04460782354</v>
      </c>
      <c r="BY446" s="34">
        <f t="shared" si="594"/>
        <v>12195.536789704443</v>
      </c>
      <c r="BZ446" s="71">
        <f t="shared" si="595"/>
        <v>23.988697640172798</v>
      </c>
      <c r="CA446" s="71">
        <f t="shared" si="596"/>
        <v>280359.50781811908</v>
      </c>
      <c r="CB446" s="56">
        <v>1</v>
      </c>
      <c r="CC446">
        <f>IFERROR(VLOOKUP(AO446,'Model Failure data- Lines'!$A$37:$E$41,5,FALSE),'Model Failure data- Lines'!$E$37)</f>
        <v>0.28349999999999997</v>
      </c>
      <c r="CD446" s="14">
        <f t="shared" si="597"/>
        <v>206060.50968029309</v>
      </c>
      <c r="CE446" s="34">
        <f t="shared" si="598"/>
        <v>9702.4709436261874</v>
      </c>
      <c r="CF446" s="34">
        <f t="shared" si="599"/>
        <v>21.237941435491724</v>
      </c>
      <c r="CG446" s="54">
        <f t="shared" si="600"/>
        <v>196358.0387366669</v>
      </c>
      <c r="CH446" t="e">
        <f>IFERROR(VLOOKUP(AO446,'Model Failure data- Lines'!#REF!,3,FALSE),'Model Failure data- Lines'!#REF!)</f>
        <v>#REF!</v>
      </c>
      <c r="CI446" s="14" t="e">
        <f t="shared" si="601"/>
        <v>#REF!</v>
      </c>
      <c r="CJ446" s="34">
        <f t="shared" si="602"/>
        <v>13114.668753933447</v>
      </c>
      <c r="CK446" s="34" t="e">
        <f t="shared" si="603"/>
        <v>#REF!</v>
      </c>
      <c r="CL446" s="54" t="e">
        <f t="shared" si="604"/>
        <v>#REF!</v>
      </c>
      <c r="CM446" t="e">
        <f>IFERROR(VLOOKUP(AO446,'Model Failure data- Lines'!#REF!,4,FALSE),'Model Failure data- Lines'!#REF!)</f>
        <v>#REF!</v>
      </c>
      <c r="CN446" s="14" t="e">
        <f t="shared" si="605"/>
        <v>#REF!</v>
      </c>
      <c r="CO446" s="34">
        <f t="shared" si="606"/>
        <v>11220.059528572807</v>
      </c>
      <c r="CP446" s="34" t="e">
        <f t="shared" si="607"/>
        <v>#REF!</v>
      </c>
      <c r="CQ446" s="54" t="e">
        <f t="shared" si="608"/>
        <v>#REF!</v>
      </c>
      <c r="CR446" t="e">
        <f>IFERROR(VLOOKUP(AO446,'Model Failure data- Lines'!#REF!,5,FALSE),'Model Failure data- Lines'!#REF!)</f>
        <v>#REF!</v>
      </c>
      <c r="CS446" s="14" t="e">
        <f t="shared" si="609"/>
        <v>#REF!</v>
      </c>
      <c r="CT446" s="34">
        <f t="shared" si="610"/>
        <v>8212.4139436315963</v>
      </c>
      <c r="CU446" s="34" t="e">
        <f t="shared" si="611"/>
        <v>#REF!</v>
      </c>
      <c r="CV446" s="54" t="e">
        <f t="shared" si="612"/>
        <v>#REF!</v>
      </c>
      <c r="CW446" t="s">
        <v>927</v>
      </c>
      <c r="CY446">
        <v>1</v>
      </c>
      <c r="CZ446">
        <f t="shared" si="613"/>
        <v>280359.50781811908</v>
      </c>
      <c r="DA446" s="34">
        <f t="shared" si="614"/>
        <v>15546.7235</v>
      </c>
      <c r="DB446" s="34">
        <f t="shared" si="615"/>
        <v>615.86203949135233</v>
      </c>
      <c r="DC446" s="34">
        <f t="shared" si="616"/>
        <v>40185.334068332195</v>
      </c>
      <c r="DD446" s="9">
        <f t="shared" si="617"/>
        <v>236207.12499999997</v>
      </c>
      <c r="DE446" s="59">
        <f t="shared" si="618"/>
        <v>5.3141190987975352E-2</v>
      </c>
      <c r="DF446" s="59">
        <f t="shared" si="619"/>
        <v>2.1051150914759612E-3</v>
      </c>
      <c r="DG446" s="59">
        <f t="shared" si="620"/>
        <v>0.1373599081916414</v>
      </c>
      <c r="DH446" s="59">
        <f t="shared" si="621"/>
        <v>0.80739378572890719</v>
      </c>
      <c r="DI446" s="14">
        <f t="shared" si="622"/>
        <v>14898.638150257437</v>
      </c>
      <c r="DJ446" s="14">
        <f t="shared" si="623"/>
        <v>590.1890309466952</v>
      </c>
      <c r="DK446" s="14">
        <f t="shared" si="624"/>
        <v>38510.156254550609</v>
      </c>
      <c r="DL446" s="14">
        <f t="shared" si="625"/>
        <v>226360.52438236432</v>
      </c>
      <c r="DM446">
        <f t="shared" si="626"/>
        <v>196358.0387366669</v>
      </c>
      <c r="DN446" s="34">
        <f t="shared" si="627"/>
        <v>10950.3009</v>
      </c>
      <c r="DO446" s="34">
        <f t="shared" si="628"/>
        <v>433.78108868521338</v>
      </c>
      <c r="DP446" s="34">
        <f t="shared" si="629"/>
        <v>28304.45269160789</v>
      </c>
      <c r="DQ446" s="9">
        <f t="shared" si="630"/>
        <v>166371.97499999998</v>
      </c>
      <c r="DR446" s="59">
        <f t="shared" si="631"/>
        <v>5.3141190987975359E-2</v>
      </c>
      <c r="DS446" s="59">
        <f t="shared" si="632"/>
        <v>2.1051150914759612E-3</v>
      </c>
      <c r="DT446" s="59">
        <f t="shared" si="633"/>
        <v>0.13735990819164137</v>
      </c>
      <c r="DU446" s="59">
        <f t="shared" si="634"/>
        <v>0.80739378572890719</v>
      </c>
      <c r="DV446" s="14">
        <f t="shared" si="635"/>
        <v>10434.70003852948</v>
      </c>
      <c r="DW446" s="14">
        <f t="shared" si="636"/>
        <v>413.35627067717888</v>
      </c>
      <c r="DX446" s="14">
        <f t="shared" si="637"/>
        <v>26971.722173559327</v>
      </c>
      <c r="DY446" s="14">
        <f t="shared" si="638"/>
        <v>158538.26025390092</v>
      </c>
      <c r="DZ446" s="34" t="e">
        <f t="shared" si="639"/>
        <v>#REF!</v>
      </c>
      <c r="EA446" s="34" t="e">
        <f t="shared" si="640"/>
        <v>#REF!</v>
      </c>
      <c r="EB446" s="34" t="e">
        <f t="shared" si="641"/>
        <v>#REF!</v>
      </c>
      <c r="EC446" s="34" t="e">
        <f t="shared" si="642"/>
        <v>#REF!</v>
      </c>
      <c r="ED446" s="34" t="e">
        <f t="shared" si="643"/>
        <v>#REF!</v>
      </c>
      <c r="EE446" s="59" t="e">
        <f t="shared" si="644"/>
        <v>#REF!</v>
      </c>
      <c r="EF446" s="59" t="e">
        <f t="shared" si="645"/>
        <v>#REF!</v>
      </c>
      <c r="EG446" s="59" t="e">
        <f t="shared" si="646"/>
        <v>#REF!</v>
      </c>
      <c r="EH446" s="59" t="e">
        <f t="shared" si="647"/>
        <v>#REF!</v>
      </c>
      <c r="EI446" s="14" t="e">
        <f t="shared" si="648"/>
        <v>#REF!</v>
      </c>
      <c r="EJ446" s="14" t="e">
        <f t="shared" si="649"/>
        <v>#REF!</v>
      </c>
      <c r="EK446" s="14" t="e">
        <f t="shared" si="650"/>
        <v>#REF!</v>
      </c>
      <c r="EL446" s="14" t="e">
        <f t="shared" si="651"/>
        <v>#REF!</v>
      </c>
      <c r="EM446" t="e">
        <f t="shared" si="652"/>
        <v>#REF!</v>
      </c>
      <c r="EN446" s="34" t="e">
        <f t="shared" si="653"/>
        <v>#REF!</v>
      </c>
      <c r="EO446" s="34" t="e">
        <f t="shared" si="654"/>
        <v>#REF!</v>
      </c>
      <c r="EP446" s="34" t="e">
        <f t="shared" si="655"/>
        <v>#REF!</v>
      </c>
      <c r="EQ446" s="34" t="e">
        <f t="shared" si="656"/>
        <v>#REF!</v>
      </c>
      <c r="ER446" s="59" t="e">
        <f t="shared" si="657"/>
        <v>#REF!</v>
      </c>
      <c r="ES446" s="59" t="e">
        <f t="shared" si="658"/>
        <v>#REF!</v>
      </c>
      <c r="ET446" s="59" t="e">
        <f t="shared" si="659"/>
        <v>#REF!</v>
      </c>
      <c r="EU446" s="59" t="e">
        <f t="shared" si="660"/>
        <v>#REF!</v>
      </c>
      <c r="EV446" s="14" t="e">
        <f t="shared" si="661"/>
        <v>#REF!</v>
      </c>
      <c r="EW446" s="14" t="e">
        <f t="shared" si="662"/>
        <v>#REF!</v>
      </c>
      <c r="EX446" s="14" t="e">
        <f t="shared" si="663"/>
        <v>#REF!</v>
      </c>
      <c r="EY446" s="14" t="e">
        <f t="shared" si="664"/>
        <v>#REF!</v>
      </c>
    </row>
    <row r="447" spans="1:155" x14ac:dyDescent="0.2">
      <c r="A447" s="17">
        <v>30360510</v>
      </c>
      <c r="B447" t="s">
        <v>62</v>
      </c>
      <c r="C447" t="s">
        <v>4956</v>
      </c>
      <c r="D447" t="s">
        <v>4957</v>
      </c>
      <c r="E447" t="s">
        <v>1644</v>
      </c>
      <c r="F447" t="s">
        <v>41</v>
      </c>
      <c r="G447" t="s">
        <v>42</v>
      </c>
      <c r="H447" t="s">
        <v>4958</v>
      </c>
      <c r="I447" t="s">
        <v>68</v>
      </c>
      <c r="J447" s="19" t="s">
        <v>69</v>
      </c>
      <c r="K447" t="s">
        <v>70</v>
      </c>
      <c r="L447">
        <v>1962</v>
      </c>
      <c r="M447">
        <f t="shared" si="668"/>
        <v>1962</v>
      </c>
      <c r="N447">
        <v>57</v>
      </c>
      <c r="O447" s="19">
        <f t="shared" si="669"/>
        <v>57</v>
      </c>
      <c r="P447" t="s">
        <v>80</v>
      </c>
      <c r="Q447" s="19" t="str">
        <f t="shared" si="576"/>
        <v>50-60</v>
      </c>
      <c r="R447" s="23">
        <v>371.6</v>
      </c>
      <c r="S447" s="15">
        <f t="shared" si="577"/>
        <v>0.37160000000000004</v>
      </c>
      <c r="T447">
        <v>30271406</v>
      </c>
      <c r="U447" t="s">
        <v>45</v>
      </c>
      <c r="V447" t="s">
        <v>46</v>
      </c>
      <c r="W447" t="s">
        <v>47</v>
      </c>
      <c r="X447" t="s">
        <v>48</v>
      </c>
      <c r="Y447" t="s">
        <v>1085</v>
      </c>
      <c r="Z447" t="s">
        <v>4959</v>
      </c>
      <c r="AA447" t="s">
        <v>4960</v>
      </c>
      <c r="AB447" t="s">
        <v>304</v>
      </c>
      <c r="AC447">
        <v>1962</v>
      </c>
      <c r="AD447">
        <v>57</v>
      </c>
      <c r="AE447" t="str">
        <f t="shared" si="578"/>
        <v>&lt;60</v>
      </c>
      <c r="AF447">
        <v>-37.966685499999997</v>
      </c>
      <c r="AG447">
        <v>145.27947252000001</v>
      </c>
      <c r="AH447" t="s">
        <v>75</v>
      </c>
      <c r="AI447" t="s">
        <v>76</v>
      </c>
      <c r="AJ447" s="33" t="s">
        <v>314</v>
      </c>
      <c r="AL447">
        <v>1</v>
      </c>
      <c r="AM447" t="s">
        <v>86</v>
      </c>
      <c r="AN447">
        <v>220</v>
      </c>
      <c r="AO447" s="69">
        <v>4</v>
      </c>
      <c r="AP447">
        <v>2</v>
      </c>
      <c r="AQ447">
        <v>0</v>
      </c>
      <c r="AR447">
        <v>2</v>
      </c>
      <c r="AS447" s="82" t="str">
        <f t="shared" si="579"/>
        <v>Gw-0-2</v>
      </c>
      <c r="AT447" s="14">
        <f t="shared" si="580"/>
        <v>36200</v>
      </c>
      <c r="AU447" s="81">
        <f>VLOOKUP(C447,Bushfire_Vlookup!$F$2:$H$12575,3,FALSE)</f>
        <v>1449.407559</v>
      </c>
      <c r="AV447" s="14">
        <f>VLOOKUP(AS447,Safety_collateral_Vlookup!$J$3:$L$20,2,FALSE)</f>
        <v>93570.139925214826</v>
      </c>
      <c r="AW447" s="14">
        <f>VLOOKUP(AS447,Safety_collateral_Vlookup!$J$3:$L$20,3,FALSE)</f>
        <v>550000</v>
      </c>
      <c r="AX447" s="48">
        <f t="shared" si="581"/>
        <v>726861.25716565724</v>
      </c>
      <c r="AY447" s="49">
        <f t="shared" si="666"/>
        <v>28241.600000000002</v>
      </c>
      <c r="AZ447" s="14">
        <v>76000</v>
      </c>
      <c r="BA447" s="16">
        <f t="shared" si="582"/>
        <v>25.737254871029162</v>
      </c>
      <c r="BB447" t="e">
        <f>IF(BA447&lt;=#REF!,#REF!,IF(BA447&lt;=#REF!,#REF!,IF(BA447&lt;=#REF!,#REF!,IF(BA447&lt;=#REF!,#REF!,#REF!))))</f>
        <v>#REF!</v>
      </c>
      <c r="BC447" s="51">
        <v>5</v>
      </c>
      <c r="BD447" s="21">
        <v>70</v>
      </c>
      <c r="BE447" s="21">
        <v>6.4399999999999999E-2</v>
      </c>
      <c r="BF447" s="26">
        <f t="shared" si="583"/>
        <v>1842.0920472534972</v>
      </c>
      <c r="BG447" s="21">
        <v>7</v>
      </c>
      <c r="BH447" s="21">
        <f t="shared" si="584"/>
        <v>54.6</v>
      </c>
      <c r="BI447" s="28">
        <f t="shared" si="585"/>
        <v>2.2519960070400004E-2</v>
      </c>
      <c r="BJ447" s="27">
        <f t="shared" si="586"/>
        <v>2.2519960070400004E-2</v>
      </c>
      <c r="BK447" s="28">
        <f t="shared" si="587"/>
        <v>0.3452594593589744</v>
      </c>
      <c r="BL447" s="35">
        <f t="shared" si="588"/>
        <v>8.8860307021556597</v>
      </c>
      <c r="BM447" s="21" t="str">
        <f t="shared" si="589"/>
        <v>Cr4</v>
      </c>
      <c r="BN447" s="51">
        <v>4</v>
      </c>
      <c r="BO447" s="21">
        <v>1</v>
      </c>
      <c r="BP447" s="50" t="s">
        <v>5497</v>
      </c>
      <c r="BQ447" s="14">
        <v>36200</v>
      </c>
      <c r="BR447">
        <f>IFERROR(VLOOKUP(AO447,'Model Failure data- Lines'!$A$37:$E$41,3,FALSE),'Model Failure data- Lines'!$C$37)</f>
        <v>0.45419999999999999</v>
      </c>
      <c r="BS447" s="14">
        <f t="shared" si="590"/>
        <v>330140.38300464151</v>
      </c>
      <c r="BT447" s="34">
        <f t="shared" si="667"/>
        <v>25190.107024847468</v>
      </c>
      <c r="BU447" s="34">
        <f t="shared" si="591"/>
        <v>13.105953963553697</v>
      </c>
      <c r="BV447" s="54">
        <f t="shared" si="592"/>
        <v>304950.27597979404</v>
      </c>
      <c r="BW447">
        <f>IFERROR(VLOOKUP(AO447,'Model Failure data- Lines'!$A$37:$E$41,4,FALSE),'Model Failure data- Lines'!$D$37)</f>
        <v>0.40249999999999997</v>
      </c>
      <c r="BX447" s="14">
        <f t="shared" si="593"/>
        <v>292561.65600917704</v>
      </c>
      <c r="BY447" s="34">
        <f t="shared" si="594"/>
        <v>22468.326579346416</v>
      </c>
      <c r="BZ447" s="71">
        <f t="shared" si="595"/>
        <v>13.021070126250915</v>
      </c>
      <c r="CA447" s="71">
        <f t="shared" si="596"/>
        <v>270093.3294298306</v>
      </c>
      <c r="CB447" s="56">
        <v>1</v>
      </c>
      <c r="CC447">
        <f>IFERROR(VLOOKUP(AO447,'Model Failure data- Lines'!$A$37:$E$41,5,FALSE),'Model Failure data- Lines'!$E$37)</f>
        <v>0.28349999999999997</v>
      </c>
      <c r="CD447" s="14">
        <f t="shared" si="597"/>
        <v>206065.1664064638</v>
      </c>
      <c r="CE447" s="34">
        <f t="shared" si="598"/>
        <v>17875.251376556727</v>
      </c>
      <c r="CF447" s="34">
        <f t="shared" si="599"/>
        <v>11.527959079597442</v>
      </c>
      <c r="CG447" s="54">
        <f t="shared" si="600"/>
        <v>188189.91502990708</v>
      </c>
      <c r="CH447" t="e">
        <f>IFERROR(VLOOKUP(AO447,'Model Failure data- Lines'!#REF!,3,FALSE),'Model Failure data- Lines'!#REF!)</f>
        <v>#REF!</v>
      </c>
      <c r="CI447" s="14" t="e">
        <f t="shared" si="601"/>
        <v>#REF!</v>
      </c>
      <c r="CJ447" s="34">
        <f t="shared" si="602"/>
        <v>24161.680262576447</v>
      </c>
      <c r="CK447" s="34" t="e">
        <f t="shared" si="603"/>
        <v>#REF!</v>
      </c>
      <c r="CL447" s="54" t="e">
        <f t="shared" si="604"/>
        <v>#REF!</v>
      </c>
      <c r="CM447" t="e">
        <f>IFERROR(VLOOKUP(AO447,'Model Failure data- Lines'!#REF!,4,FALSE),'Model Failure data- Lines'!#REF!)</f>
        <v>#REF!</v>
      </c>
      <c r="CN447" s="14" t="e">
        <f t="shared" si="605"/>
        <v>#REF!</v>
      </c>
      <c r="CO447" s="34">
        <f t="shared" si="606"/>
        <v>20671.165695675041</v>
      </c>
      <c r="CP447" s="34" t="e">
        <f t="shared" si="607"/>
        <v>#REF!</v>
      </c>
      <c r="CQ447" s="54" t="e">
        <f t="shared" si="608"/>
        <v>#REF!</v>
      </c>
      <c r="CR447" t="e">
        <f>IFERROR(VLOOKUP(AO447,'Model Failure data- Lines'!#REF!,5,FALSE),'Model Failure data- Lines'!#REF!)</f>
        <v>#REF!</v>
      </c>
      <c r="CS447" s="14" t="e">
        <f t="shared" si="609"/>
        <v>#REF!</v>
      </c>
      <c r="CT447" s="34">
        <f t="shared" si="610"/>
        <v>15130.059600661882</v>
      </c>
      <c r="CU447" s="34" t="e">
        <f t="shared" si="611"/>
        <v>#REF!</v>
      </c>
      <c r="CV447" s="54" t="e">
        <f t="shared" si="612"/>
        <v>#REF!</v>
      </c>
      <c r="CW447" t="s">
        <v>304</v>
      </c>
      <c r="CY447">
        <v>1</v>
      </c>
      <c r="CZ447">
        <f t="shared" si="613"/>
        <v>270093.3294298306</v>
      </c>
      <c r="DA447" s="34">
        <f t="shared" si="614"/>
        <v>15546.7235</v>
      </c>
      <c r="DB447" s="34">
        <f t="shared" si="615"/>
        <v>622.47344084483245</v>
      </c>
      <c r="DC447" s="34">
        <f t="shared" si="616"/>
        <v>40185.334068332195</v>
      </c>
      <c r="DD447" s="9">
        <f t="shared" si="617"/>
        <v>236207.12499999997</v>
      </c>
      <c r="DE447" s="59">
        <f t="shared" si="618"/>
        <v>5.3139990086439534E-2</v>
      </c>
      <c r="DF447" s="59">
        <f t="shared" si="619"/>
        <v>2.1276658374715612E-3</v>
      </c>
      <c r="DG447" s="59">
        <f t="shared" si="620"/>
        <v>0.13735680408874792</v>
      </c>
      <c r="DH447" s="59">
        <f t="shared" si="621"/>
        <v>0.8073755399873408</v>
      </c>
      <c r="DI447" s="14">
        <f t="shared" si="622"/>
        <v>14352.756848314646</v>
      </c>
      <c r="DJ447" s="14">
        <f t="shared" si="623"/>
        <v>574.66834995680279</v>
      </c>
      <c r="DK447" s="14">
        <f t="shared" si="624"/>
        <v>37099.1565361709</v>
      </c>
      <c r="DL447" s="14">
        <f t="shared" si="625"/>
        <v>218066.74769538824</v>
      </c>
      <c r="DM447">
        <f t="shared" si="626"/>
        <v>188189.91502990708</v>
      </c>
      <c r="DN447" s="34">
        <f t="shared" si="627"/>
        <v>10950.3009</v>
      </c>
      <c r="DO447" s="34">
        <f t="shared" si="628"/>
        <v>438.43781485592541</v>
      </c>
      <c r="DP447" s="34">
        <f t="shared" si="629"/>
        <v>28304.45269160789</v>
      </c>
      <c r="DQ447" s="9">
        <f t="shared" si="630"/>
        <v>166371.97499999998</v>
      </c>
      <c r="DR447" s="59">
        <f t="shared" si="631"/>
        <v>5.3139990086439541E-2</v>
      </c>
      <c r="DS447" s="59">
        <f t="shared" si="632"/>
        <v>2.1276658374715612E-3</v>
      </c>
      <c r="DT447" s="59">
        <f t="shared" si="633"/>
        <v>0.13735680408874792</v>
      </c>
      <c r="DU447" s="59">
        <f t="shared" si="634"/>
        <v>0.80737553998734091</v>
      </c>
      <c r="DV447" s="14">
        <f t="shared" si="635"/>
        <v>10000.410219057161</v>
      </c>
      <c r="DW447" s="14">
        <f t="shared" si="636"/>
        <v>400.40525316580914</v>
      </c>
      <c r="DX447" s="14">
        <f t="shared" si="637"/>
        <v>25849.165290241068</v>
      </c>
      <c r="DY447" s="14">
        <f t="shared" si="638"/>
        <v>151939.93426744302</v>
      </c>
      <c r="DZ447" s="34" t="e">
        <f t="shared" si="639"/>
        <v>#REF!</v>
      </c>
      <c r="EA447" s="34" t="e">
        <f t="shared" si="640"/>
        <v>#REF!</v>
      </c>
      <c r="EB447" s="34" t="e">
        <f t="shared" si="641"/>
        <v>#REF!</v>
      </c>
      <c r="EC447" s="34" t="e">
        <f t="shared" si="642"/>
        <v>#REF!</v>
      </c>
      <c r="ED447" s="34" t="e">
        <f t="shared" si="643"/>
        <v>#REF!</v>
      </c>
      <c r="EE447" s="59" t="e">
        <f t="shared" si="644"/>
        <v>#REF!</v>
      </c>
      <c r="EF447" s="59" t="e">
        <f t="shared" si="645"/>
        <v>#REF!</v>
      </c>
      <c r="EG447" s="59" t="e">
        <f t="shared" si="646"/>
        <v>#REF!</v>
      </c>
      <c r="EH447" s="59" t="e">
        <f t="shared" si="647"/>
        <v>#REF!</v>
      </c>
      <c r="EI447" s="14" t="e">
        <f t="shared" si="648"/>
        <v>#REF!</v>
      </c>
      <c r="EJ447" s="14" t="e">
        <f t="shared" si="649"/>
        <v>#REF!</v>
      </c>
      <c r="EK447" s="14" t="e">
        <f t="shared" si="650"/>
        <v>#REF!</v>
      </c>
      <c r="EL447" s="14" t="e">
        <f t="shared" si="651"/>
        <v>#REF!</v>
      </c>
      <c r="EM447" t="e">
        <f t="shared" si="652"/>
        <v>#REF!</v>
      </c>
      <c r="EN447" s="34" t="e">
        <f t="shared" si="653"/>
        <v>#REF!</v>
      </c>
      <c r="EO447" s="34" t="e">
        <f t="shared" si="654"/>
        <v>#REF!</v>
      </c>
      <c r="EP447" s="34" t="e">
        <f t="shared" si="655"/>
        <v>#REF!</v>
      </c>
      <c r="EQ447" s="34" t="e">
        <f t="shared" si="656"/>
        <v>#REF!</v>
      </c>
      <c r="ER447" s="59" t="e">
        <f t="shared" si="657"/>
        <v>#REF!</v>
      </c>
      <c r="ES447" s="59" t="e">
        <f t="shared" si="658"/>
        <v>#REF!</v>
      </c>
      <c r="ET447" s="59" t="e">
        <f t="shared" si="659"/>
        <v>#REF!</v>
      </c>
      <c r="EU447" s="59" t="e">
        <f t="shared" si="660"/>
        <v>#REF!</v>
      </c>
      <c r="EV447" s="14" t="e">
        <f t="shared" si="661"/>
        <v>#REF!</v>
      </c>
      <c r="EW447" s="14" t="e">
        <f t="shared" si="662"/>
        <v>#REF!</v>
      </c>
      <c r="EX447" s="14" t="e">
        <f t="shared" si="663"/>
        <v>#REF!</v>
      </c>
      <c r="EY447" s="14" t="e">
        <f t="shared" si="664"/>
        <v>#REF!</v>
      </c>
    </row>
    <row r="448" spans="1:155" x14ac:dyDescent="0.2">
      <c r="A448" s="17">
        <v>30347331</v>
      </c>
      <c r="B448" t="s">
        <v>62</v>
      </c>
      <c r="C448" t="s">
        <v>4835</v>
      </c>
      <c r="D448" t="s">
        <v>4836</v>
      </c>
      <c r="E448" t="s">
        <v>704</v>
      </c>
      <c r="F448" t="s">
        <v>41</v>
      </c>
      <c r="G448" t="s">
        <v>42</v>
      </c>
      <c r="H448" t="s">
        <v>4837</v>
      </c>
      <c r="I448" t="s">
        <v>68</v>
      </c>
      <c r="J448" s="19" t="s">
        <v>69</v>
      </c>
      <c r="K448" t="s">
        <v>70</v>
      </c>
      <c r="L448">
        <v>1962</v>
      </c>
      <c r="M448">
        <f t="shared" si="668"/>
        <v>1962</v>
      </c>
      <c r="N448">
        <v>57</v>
      </c>
      <c r="O448" s="19">
        <f t="shared" si="669"/>
        <v>57</v>
      </c>
      <c r="P448" t="s">
        <v>80</v>
      </c>
      <c r="Q448" s="19" t="str">
        <f t="shared" si="576"/>
        <v>50-60</v>
      </c>
      <c r="R448" s="23">
        <v>218.9</v>
      </c>
      <c r="S448" s="15">
        <f t="shared" si="577"/>
        <v>0.21890000000000001</v>
      </c>
      <c r="T448">
        <v>30310514</v>
      </c>
      <c r="U448" t="s">
        <v>45</v>
      </c>
      <c r="V448" t="s">
        <v>46</v>
      </c>
      <c r="W448" t="s">
        <v>47</v>
      </c>
      <c r="X448" t="s">
        <v>48</v>
      </c>
      <c r="Y448" t="s">
        <v>340</v>
      </c>
      <c r="Z448" t="s">
        <v>4838</v>
      </c>
      <c r="AA448" t="s">
        <v>4839</v>
      </c>
      <c r="AB448" t="s">
        <v>564</v>
      </c>
      <c r="AC448">
        <v>1962</v>
      </c>
      <c r="AD448">
        <v>57</v>
      </c>
      <c r="AE448" t="str">
        <f t="shared" si="578"/>
        <v>&lt;60</v>
      </c>
      <c r="AF448">
        <v>-37.962031349999997</v>
      </c>
      <c r="AG448">
        <v>145.27253400999999</v>
      </c>
      <c r="AH448" t="s">
        <v>75</v>
      </c>
      <c r="AI448" t="s">
        <v>76</v>
      </c>
      <c r="AJ448" s="33" t="s">
        <v>314</v>
      </c>
      <c r="AL448">
        <v>1</v>
      </c>
      <c r="AM448" t="s">
        <v>86</v>
      </c>
      <c r="AN448">
        <v>220</v>
      </c>
      <c r="AO448" s="69">
        <v>4</v>
      </c>
      <c r="AP448">
        <v>2</v>
      </c>
      <c r="AQ448">
        <v>0</v>
      </c>
      <c r="AR448">
        <v>2</v>
      </c>
      <c r="AS448" s="82" t="str">
        <f t="shared" si="579"/>
        <v>Gw-0-2</v>
      </c>
      <c r="AT448" s="14">
        <f t="shared" si="580"/>
        <v>36200</v>
      </c>
      <c r="AU448" s="81">
        <f>VLOOKUP(C448,Bushfire_Vlookup!$F$2:$H$12575,3,FALSE)</f>
        <v>1431.4959690000001</v>
      </c>
      <c r="AV448" s="14">
        <f>VLOOKUP(AS448,Safety_collateral_Vlookup!$J$3:$L$20,2,FALSE)</f>
        <v>93570.139925214826</v>
      </c>
      <c r="AW448" s="14">
        <f>VLOOKUP(AS448,Safety_collateral_Vlookup!$J$3:$L$20,3,FALSE)</f>
        <v>550000</v>
      </c>
      <c r="AX448" s="48">
        <f t="shared" si="581"/>
        <v>726842.14549912722</v>
      </c>
      <c r="AY448" s="49">
        <f t="shared" si="666"/>
        <v>16636.400000000001</v>
      </c>
      <c r="AZ448" s="14">
        <v>76000</v>
      </c>
      <c r="BA448" s="16">
        <f t="shared" si="582"/>
        <v>43.689869533019596</v>
      </c>
      <c r="BB448" t="e">
        <f>IF(BA448&lt;=#REF!,#REF!,IF(BA448&lt;=#REF!,#REF!,IF(BA448&lt;=#REF!,#REF!,IF(BA448&lt;=#REF!,#REF!,#REF!))))</f>
        <v>#REF!</v>
      </c>
      <c r="BC448" s="51">
        <v>5</v>
      </c>
      <c r="BD448" s="21">
        <v>70</v>
      </c>
      <c r="BE448" s="21">
        <v>6.4399999999999999E-2</v>
      </c>
      <c r="BF448" s="26">
        <f t="shared" si="583"/>
        <v>1085.1290342943771</v>
      </c>
      <c r="BG448" s="21">
        <v>7</v>
      </c>
      <c r="BH448" s="21">
        <f t="shared" si="584"/>
        <v>54.6</v>
      </c>
      <c r="BI448" s="28">
        <f t="shared" si="585"/>
        <v>2.2519960070400004E-2</v>
      </c>
      <c r="BJ448" s="27">
        <f t="shared" si="586"/>
        <v>2.2519960070400004E-2</v>
      </c>
      <c r="BK448" s="28">
        <f t="shared" si="587"/>
        <v>0.34525945935897445</v>
      </c>
      <c r="BL448" s="35">
        <f t="shared" si="588"/>
        <v>15.084340734434473</v>
      </c>
      <c r="BM448" s="21" t="str">
        <f t="shared" si="589"/>
        <v>Cr5</v>
      </c>
      <c r="BN448" s="51">
        <v>5</v>
      </c>
      <c r="BO448" s="21">
        <v>1</v>
      </c>
      <c r="BP448" s="50" t="s">
        <v>5497</v>
      </c>
      <c r="BQ448" s="14">
        <v>36200</v>
      </c>
      <c r="BR448">
        <f>IFERROR(VLOOKUP(AO448,'Model Failure data- Lines'!$A$37:$E$41,3,FALSE),'Model Failure data- Lines'!$C$37)</f>
        <v>0.45419999999999999</v>
      </c>
      <c r="BS448" s="14">
        <f t="shared" si="590"/>
        <v>330131.70248570357</v>
      </c>
      <c r="BT448" s="34">
        <f t="shared" si="667"/>
        <v>14838.843992839373</v>
      </c>
      <c r="BU448" s="34">
        <f t="shared" si="591"/>
        <v>22.247804656819078</v>
      </c>
      <c r="BV448" s="54">
        <f t="shared" si="592"/>
        <v>315292.85849286418</v>
      </c>
      <c r="BW448">
        <f>IFERROR(VLOOKUP(AO448,'Model Failure data- Lines'!$A$37:$E$41,4,FALSE),'Model Failure data- Lines'!$D$37)</f>
        <v>0.40249999999999997</v>
      </c>
      <c r="BX448" s="14">
        <f t="shared" si="593"/>
        <v>292553.96356339869</v>
      </c>
      <c r="BY448" s="34">
        <f t="shared" si="594"/>
        <v>13235.513154518112</v>
      </c>
      <c r="BZ448" s="71">
        <f t="shared" si="595"/>
        <v>22.103711442690201</v>
      </c>
      <c r="CA448" s="71">
        <f t="shared" si="596"/>
        <v>279318.4504088806</v>
      </c>
      <c r="CB448" s="56">
        <v>1</v>
      </c>
      <c r="CC448">
        <f>IFERROR(VLOOKUP(AO448,'Model Failure data- Lines'!$A$37:$E$41,5,FALSE),'Model Failure data- Lines'!$E$37)</f>
        <v>0.28349999999999997</v>
      </c>
      <c r="CD448" s="14">
        <f t="shared" si="597"/>
        <v>206059.74824900256</v>
      </c>
      <c r="CE448" s="34">
        <f t="shared" si="598"/>
        <v>10529.850716706855</v>
      </c>
      <c r="CF448" s="34">
        <f t="shared" si="599"/>
        <v>19.569104424440166</v>
      </c>
      <c r="CG448" s="54">
        <f t="shared" si="600"/>
        <v>195529.8975322957</v>
      </c>
      <c r="CH448" t="e">
        <f>IFERROR(VLOOKUP(AO448,'Model Failure data- Lines'!#REF!,3,FALSE),'Model Failure data- Lines'!#REF!)</f>
        <v>#REF!</v>
      </c>
      <c r="CI448" s="14" t="e">
        <f t="shared" si="601"/>
        <v>#REF!</v>
      </c>
      <c r="CJ448" s="34">
        <f t="shared" si="602"/>
        <v>14233.024245096836</v>
      </c>
      <c r="CK448" s="34" t="e">
        <f t="shared" si="603"/>
        <v>#REF!</v>
      </c>
      <c r="CL448" s="54" t="e">
        <f t="shared" si="604"/>
        <v>#REF!</v>
      </c>
      <c r="CM448" t="e">
        <f>IFERROR(VLOOKUP(AO448,'Model Failure data- Lines'!#REF!,4,FALSE),'Model Failure data- Lines'!#REF!)</f>
        <v>#REF!</v>
      </c>
      <c r="CN448" s="14" t="e">
        <f t="shared" si="605"/>
        <v>#REF!</v>
      </c>
      <c r="CO448" s="34">
        <f t="shared" si="606"/>
        <v>12176.851912764441</v>
      </c>
      <c r="CP448" s="34" t="e">
        <f t="shared" si="607"/>
        <v>#REF!</v>
      </c>
      <c r="CQ448" s="54" t="e">
        <f t="shared" si="608"/>
        <v>#REF!</v>
      </c>
      <c r="CR448" t="e">
        <f>IFERROR(VLOOKUP(AO448,'Model Failure data- Lines'!#REF!,5,FALSE),'Model Failure data- Lines'!#REF!)</f>
        <v>#REF!</v>
      </c>
      <c r="CS448" s="14" t="e">
        <f t="shared" si="609"/>
        <v>#REF!</v>
      </c>
      <c r="CT448" s="34">
        <f t="shared" si="610"/>
        <v>8912.7288659442565</v>
      </c>
      <c r="CU448" s="34" t="e">
        <f t="shared" si="611"/>
        <v>#REF!</v>
      </c>
      <c r="CV448" s="54" t="e">
        <f t="shared" si="612"/>
        <v>#REF!</v>
      </c>
      <c r="CW448" t="s">
        <v>564</v>
      </c>
      <c r="CY448">
        <v>1</v>
      </c>
      <c r="CZ448">
        <f t="shared" si="613"/>
        <v>279318.4504088806</v>
      </c>
      <c r="DA448" s="34">
        <f t="shared" si="614"/>
        <v>15546.7235</v>
      </c>
      <c r="DB448" s="34">
        <f t="shared" si="615"/>
        <v>614.78099506650744</v>
      </c>
      <c r="DC448" s="34">
        <f t="shared" si="616"/>
        <v>40185.334068332195</v>
      </c>
      <c r="DD448" s="9">
        <f t="shared" si="617"/>
        <v>236207.12499999997</v>
      </c>
      <c r="DE448" s="59">
        <f t="shared" si="618"/>
        <v>5.3141387355126045E-2</v>
      </c>
      <c r="DF448" s="59">
        <f t="shared" si="619"/>
        <v>2.1014276736444886E-3</v>
      </c>
      <c r="DG448" s="59">
        <f t="shared" si="620"/>
        <v>0.1373604157635134</v>
      </c>
      <c r="DH448" s="59">
        <f t="shared" si="621"/>
        <v>0.80739676920771597</v>
      </c>
      <c r="DI448" s="14">
        <f t="shared" si="622"/>
        <v>14843.369968611887</v>
      </c>
      <c r="DJ448" s="14">
        <f t="shared" si="623"/>
        <v>586.96752144871743</v>
      </c>
      <c r="DK448" s="14">
        <f t="shared" si="624"/>
        <v>38367.29847858414</v>
      </c>
      <c r="DL448" s="14">
        <f t="shared" si="625"/>
        <v>225520.81444023582</v>
      </c>
      <c r="DM448">
        <f t="shared" si="626"/>
        <v>195529.8975322957</v>
      </c>
      <c r="DN448" s="34">
        <f t="shared" si="627"/>
        <v>10950.3009</v>
      </c>
      <c r="DO448" s="34">
        <f t="shared" si="628"/>
        <v>433.01965739467045</v>
      </c>
      <c r="DP448" s="34">
        <f t="shared" si="629"/>
        <v>28304.45269160789</v>
      </c>
      <c r="DQ448" s="9">
        <f t="shared" si="630"/>
        <v>166371.97499999998</v>
      </c>
      <c r="DR448" s="59">
        <f t="shared" si="631"/>
        <v>5.3141387355126045E-2</v>
      </c>
      <c r="DS448" s="59">
        <f t="shared" si="632"/>
        <v>2.1014276736444886E-3</v>
      </c>
      <c r="DT448" s="59">
        <f t="shared" si="633"/>
        <v>0.13736041576351338</v>
      </c>
      <c r="DU448" s="59">
        <f t="shared" si="634"/>
        <v>0.80739676920771597</v>
      </c>
      <c r="DV448" s="14">
        <f t="shared" si="635"/>
        <v>10390.730024271828</v>
      </c>
      <c r="DW448" s="14">
        <f t="shared" si="636"/>
        <v>410.89193769923742</v>
      </c>
      <c r="DX448" s="14">
        <f t="shared" si="637"/>
        <v>26858.068019233309</v>
      </c>
      <c r="DY448" s="14">
        <f t="shared" si="638"/>
        <v>157870.2075510913</v>
      </c>
      <c r="DZ448" s="34" t="e">
        <f t="shared" si="639"/>
        <v>#REF!</v>
      </c>
      <c r="EA448" s="34" t="e">
        <f t="shared" si="640"/>
        <v>#REF!</v>
      </c>
      <c r="EB448" s="34" t="e">
        <f t="shared" si="641"/>
        <v>#REF!</v>
      </c>
      <c r="EC448" s="34" t="e">
        <f t="shared" si="642"/>
        <v>#REF!</v>
      </c>
      <c r="ED448" s="34" t="e">
        <f t="shared" si="643"/>
        <v>#REF!</v>
      </c>
      <c r="EE448" s="59" t="e">
        <f t="shared" si="644"/>
        <v>#REF!</v>
      </c>
      <c r="EF448" s="59" t="e">
        <f t="shared" si="645"/>
        <v>#REF!</v>
      </c>
      <c r="EG448" s="59" t="e">
        <f t="shared" si="646"/>
        <v>#REF!</v>
      </c>
      <c r="EH448" s="59" t="e">
        <f t="shared" si="647"/>
        <v>#REF!</v>
      </c>
      <c r="EI448" s="14" t="e">
        <f t="shared" si="648"/>
        <v>#REF!</v>
      </c>
      <c r="EJ448" s="14" t="e">
        <f t="shared" si="649"/>
        <v>#REF!</v>
      </c>
      <c r="EK448" s="14" t="e">
        <f t="shared" si="650"/>
        <v>#REF!</v>
      </c>
      <c r="EL448" s="14" t="e">
        <f t="shared" si="651"/>
        <v>#REF!</v>
      </c>
      <c r="EM448" t="e">
        <f t="shared" si="652"/>
        <v>#REF!</v>
      </c>
      <c r="EN448" s="34" t="e">
        <f t="shared" si="653"/>
        <v>#REF!</v>
      </c>
      <c r="EO448" s="34" t="e">
        <f t="shared" si="654"/>
        <v>#REF!</v>
      </c>
      <c r="EP448" s="34" t="e">
        <f t="shared" si="655"/>
        <v>#REF!</v>
      </c>
      <c r="EQ448" s="34" t="e">
        <f t="shared" si="656"/>
        <v>#REF!</v>
      </c>
      <c r="ER448" s="59" t="e">
        <f t="shared" si="657"/>
        <v>#REF!</v>
      </c>
      <c r="ES448" s="59" t="e">
        <f t="shared" si="658"/>
        <v>#REF!</v>
      </c>
      <c r="ET448" s="59" t="e">
        <f t="shared" si="659"/>
        <v>#REF!</v>
      </c>
      <c r="EU448" s="59" t="e">
        <f t="shared" si="660"/>
        <v>#REF!</v>
      </c>
      <c r="EV448" s="14" t="e">
        <f t="shared" si="661"/>
        <v>#REF!</v>
      </c>
      <c r="EW448" s="14" t="e">
        <f t="shared" si="662"/>
        <v>#REF!</v>
      </c>
      <c r="EX448" s="14" t="e">
        <f t="shared" si="663"/>
        <v>#REF!</v>
      </c>
      <c r="EY448" s="14" t="e">
        <f t="shared" si="664"/>
        <v>#REF!</v>
      </c>
    </row>
    <row r="449" spans="1:155" x14ac:dyDescent="0.2">
      <c r="A449" s="17">
        <v>30127622</v>
      </c>
      <c r="B449" t="s">
        <v>62</v>
      </c>
      <c r="C449" t="s">
        <v>2592</v>
      </c>
      <c r="D449" t="s">
        <v>2593</v>
      </c>
      <c r="E449" t="s">
        <v>670</v>
      </c>
      <c r="F449" t="s">
        <v>41</v>
      </c>
      <c r="G449" t="s">
        <v>42</v>
      </c>
      <c r="H449" t="s">
        <v>2594</v>
      </c>
      <c r="I449" t="s">
        <v>68</v>
      </c>
      <c r="J449" s="19" t="s">
        <v>69</v>
      </c>
      <c r="K449" t="s">
        <v>70</v>
      </c>
      <c r="L449">
        <v>1962</v>
      </c>
      <c r="M449">
        <f t="shared" si="668"/>
        <v>1962</v>
      </c>
      <c r="N449">
        <v>57</v>
      </c>
      <c r="O449" s="19">
        <f t="shared" si="669"/>
        <v>57</v>
      </c>
      <c r="P449" t="s">
        <v>80</v>
      </c>
      <c r="Q449" s="19" t="str">
        <f t="shared" si="576"/>
        <v>50-60</v>
      </c>
      <c r="R449" s="23">
        <v>506.4</v>
      </c>
      <c r="S449" s="15">
        <f t="shared" si="577"/>
        <v>0.50639999999999996</v>
      </c>
      <c r="T449">
        <v>30305408</v>
      </c>
      <c r="U449" t="s">
        <v>45</v>
      </c>
      <c r="V449" t="s">
        <v>46</v>
      </c>
      <c r="W449" t="s">
        <v>47</v>
      </c>
      <c r="X449" t="s">
        <v>48</v>
      </c>
      <c r="Y449" t="s">
        <v>340</v>
      </c>
      <c r="Z449" t="s">
        <v>2595</v>
      </c>
      <c r="AA449" t="s">
        <v>2596</v>
      </c>
      <c r="AB449" t="s">
        <v>1680</v>
      </c>
      <c r="AC449">
        <v>1962</v>
      </c>
      <c r="AD449">
        <v>57</v>
      </c>
      <c r="AE449" t="str">
        <f t="shared" si="578"/>
        <v>&lt;60</v>
      </c>
      <c r="AF449">
        <v>-37.96075029</v>
      </c>
      <c r="AG449">
        <v>145.27064476999999</v>
      </c>
      <c r="AH449" t="s">
        <v>75</v>
      </c>
      <c r="AI449" t="s">
        <v>76</v>
      </c>
      <c r="AJ449" s="33" t="s">
        <v>314</v>
      </c>
      <c r="AL449">
        <v>1</v>
      </c>
      <c r="AM449" t="s">
        <v>86</v>
      </c>
      <c r="AN449">
        <v>220</v>
      </c>
      <c r="AO449" s="69">
        <v>4</v>
      </c>
      <c r="AP449">
        <v>2</v>
      </c>
      <c r="AQ449">
        <v>1</v>
      </c>
      <c r="AR449">
        <v>2</v>
      </c>
      <c r="AS449" s="82" t="str">
        <f t="shared" si="579"/>
        <v>Gw-1-2</v>
      </c>
      <c r="AT449" s="14">
        <f t="shared" si="580"/>
        <v>36200</v>
      </c>
      <c r="AU449" s="81">
        <f>VLOOKUP(C449,Bushfire_Vlookup!$F$2:$H$12575,3,FALSE)</f>
        <v>1405.841919</v>
      </c>
      <c r="AV449" s="14">
        <f>VLOOKUP(AS449,Safety_collateral_Vlookup!$J$3:$L$20,2,FALSE)</f>
        <v>106635.46062946052</v>
      </c>
      <c r="AW449" s="14">
        <f>VLOOKUP(AS449,Safety_collateral_Vlookup!$J$3:$L$20,3,FALSE)</f>
        <v>550000</v>
      </c>
      <c r="AX449" s="48">
        <f t="shared" si="581"/>
        <v>740755.46981920733</v>
      </c>
      <c r="AY449" s="49">
        <f t="shared" si="666"/>
        <v>38486.399999999994</v>
      </c>
      <c r="AZ449" s="14">
        <v>76000</v>
      </c>
      <c r="BA449" s="16">
        <f t="shared" si="582"/>
        <v>19.247200824686317</v>
      </c>
      <c r="BB449" t="e">
        <f>IF(BA449&lt;=#REF!,#REF!,IF(BA449&lt;=#REF!,#REF!,IF(BA449&lt;=#REF!,#REF!,IF(BA449&lt;=#REF!,#REF!,#REF!))))</f>
        <v>#REF!</v>
      </c>
      <c r="BC449" s="51">
        <v>5</v>
      </c>
      <c r="BD449" s="21">
        <v>70</v>
      </c>
      <c r="BE449" s="21">
        <v>6.4399999999999999E-2</v>
      </c>
      <c r="BF449" s="26">
        <f t="shared" si="583"/>
        <v>2510.3213474950776</v>
      </c>
      <c r="BG449" s="21">
        <v>7</v>
      </c>
      <c r="BH449" s="21">
        <f t="shared" si="584"/>
        <v>54.6</v>
      </c>
      <c r="BI449" s="28">
        <f t="shared" si="585"/>
        <v>2.2519960070400004E-2</v>
      </c>
      <c r="BJ449" s="27">
        <f t="shared" si="586"/>
        <v>2.2519960070400004E-2</v>
      </c>
      <c r="BK449" s="28">
        <f t="shared" si="587"/>
        <v>0.3452594593589744</v>
      </c>
      <c r="BL449" s="35">
        <f t="shared" si="588"/>
        <v>6.6452781509048036</v>
      </c>
      <c r="BM449" s="21" t="str">
        <f t="shared" si="589"/>
        <v>Cr4</v>
      </c>
      <c r="BN449" s="51">
        <v>4</v>
      </c>
      <c r="BO449" s="21">
        <v>1</v>
      </c>
      <c r="BP449" s="50" t="s">
        <v>5497</v>
      </c>
      <c r="BQ449" s="14">
        <v>36200</v>
      </c>
      <c r="BR449">
        <f>IFERROR(VLOOKUP(AO449,'Model Failure data- Lines'!$A$37:$E$41,3,FALSE),'Model Failure data- Lines'!$C$37)</f>
        <v>0.45419999999999999</v>
      </c>
      <c r="BS449" s="14">
        <f t="shared" si="590"/>
        <v>336451.13439188397</v>
      </c>
      <c r="BT449" s="34">
        <f t="shared" si="667"/>
        <v>34327.960703398159</v>
      </c>
      <c r="BU449" s="34">
        <f t="shared" si="591"/>
        <v>9.8010813196537576</v>
      </c>
      <c r="BV449" s="54">
        <f t="shared" si="592"/>
        <v>302123.17368848581</v>
      </c>
      <c r="BW449">
        <f>IFERROR(VLOOKUP(AO449,'Model Failure data- Lines'!$A$37:$E$41,4,FALSE),'Model Failure data- Lines'!$D$37)</f>
        <v>0.40249999999999997</v>
      </c>
      <c r="BX449" s="14">
        <f t="shared" si="593"/>
        <v>298154.07660223095</v>
      </c>
      <c r="BY449" s="34">
        <f t="shared" si="594"/>
        <v>30618.839019862815</v>
      </c>
      <c r="BZ449" s="71">
        <f t="shared" si="595"/>
        <v>9.7376022784147622</v>
      </c>
      <c r="CA449" s="71">
        <f t="shared" si="596"/>
        <v>267535.23758236814</v>
      </c>
      <c r="CB449" s="56">
        <v>1</v>
      </c>
      <c r="CC449">
        <f>IFERROR(VLOOKUP(AO449,'Model Failure data- Lines'!$A$37:$E$41,5,FALSE),'Model Failure data- Lines'!$E$37)</f>
        <v>0.28349999999999997</v>
      </c>
      <c r="CD449" s="14">
        <f t="shared" si="597"/>
        <v>210004.17569374526</v>
      </c>
      <c r="CE449" s="34">
        <f t="shared" si="598"/>
        <v>24359.59983070055</v>
      </c>
      <c r="CF449" s="34">
        <f t="shared" si="599"/>
        <v>8.6210026910653816</v>
      </c>
      <c r="CG449" s="54">
        <f t="shared" si="600"/>
        <v>185644.57586304471</v>
      </c>
      <c r="CH449" t="e">
        <f>IFERROR(VLOOKUP(AO449,'Model Failure data- Lines'!#REF!,3,FALSE),'Model Failure data- Lines'!#REF!)</f>
        <v>#REF!</v>
      </c>
      <c r="CI449" s="14" t="e">
        <f t="shared" si="601"/>
        <v>#REF!</v>
      </c>
      <c r="CJ449" s="34">
        <f t="shared" si="602"/>
        <v>32926.46632122904</v>
      </c>
      <c r="CK449" s="34" t="e">
        <f t="shared" si="603"/>
        <v>#REF!</v>
      </c>
      <c r="CL449" s="54" t="e">
        <f t="shared" si="604"/>
        <v>#REF!</v>
      </c>
      <c r="CM449" t="e">
        <f>IFERROR(VLOOKUP(AO449,'Model Failure data- Lines'!#REF!,4,FALSE),'Model Failure data- Lines'!#REF!)</f>
        <v>#REF!</v>
      </c>
      <c r="CN449" s="14" t="e">
        <f t="shared" si="605"/>
        <v>#REF!</v>
      </c>
      <c r="CO449" s="34">
        <f t="shared" si="606"/>
        <v>28169.747869455969</v>
      </c>
      <c r="CP449" s="34" t="e">
        <f t="shared" si="607"/>
        <v>#REF!</v>
      </c>
      <c r="CQ449" s="54" t="e">
        <f t="shared" si="608"/>
        <v>#REF!</v>
      </c>
      <c r="CR449" t="e">
        <f>IFERROR(VLOOKUP(AO449,'Model Failure data- Lines'!#REF!,5,FALSE),'Model Failure data- Lines'!#REF!)</f>
        <v>#REF!</v>
      </c>
      <c r="CS449" s="14" t="e">
        <f t="shared" si="609"/>
        <v>#REF!</v>
      </c>
      <c r="CT449" s="34">
        <f t="shared" si="610"/>
        <v>20618.574224368069</v>
      </c>
      <c r="CU449" s="34" t="e">
        <f t="shared" si="611"/>
        <v>#REF!</v>
      </c>
      <c r="CV449" s="54" t="e">
        <f t="shared" si="612"/>
        <v>#REF!</v>
      </c>
      <c r="CW449" t="s">
        <v>1680</v>
      </c>
      <c r="CY449">
        <v>1</v>
      </c>
      <c r="CZ449">
        <f t="shared" si="613"/>
        <v>267535.23758236814</v>
      </c>
      <c r="DA449" s="34">
        <f t="shared" si="614"/>
        <v>15546.7235</v>
      </c>
      <c r="DB449" s="34">
        <f t="shared" si="615"/>
        <v>603.76341434813241</v>
      </c>
      <c r="DC449" s="34">
        <f t="shared" si="616"/>
        <v>45796.464687882828</v>
      </c>
      <c r="DD449" s="9">
        <f t="shared" si="617"/>
        <v>236207.12499999997</v>
      </c>
      <c r="DE449" s="59">
        <f t="shared" si="618"/>
        <v>5.2143253170208945E-2</v>
      </c>
      <c r="DF449" s="59">
        <f t="shared" si="619"/>
        <v>2.0250047265113085E-3</v>
      </c>
      <c r="DG449" s="59">
        <f t="shared" si="620"/>
        <v>0.15359999504209412</v>
      </c>
      <c r="DH449" s="59">
        <f t="shared" si="621"/>
        <v>0.79223174706118549</v>
      </c>
      <c r="DI449" s="14">
        <f t="shared" si="622"/>
        <v>13950.15762520942</v>
      </c>
      <c r="DJ449" s="14">
        <f t="shared" si="623"/>
        <v>541.76012061262134</v>
      </c>
      <c r="DK449" s="14">
        <f t="shared" si="624"/>
        <v>41093.411166237223</v>
      </c>
      <c r="DL449" s="14">
        <f t="shared" si="625"/>
        <v>211949.90867030883</v>
      </c>
      <c r="DM449">
        <f t="shared" si="626"/>
        <v>185644.57586304471</v>
      </c>
      <c r="DN449" s="34">
        <f t="shared" si="627"/>
        <v>10950.3009</v>
      </c>
      <c r="DO449" s="34">
        <f t="shared" si="628"/>
        <v>425.25944836694543</v>
      </c>
      <c r="DP449" s="34">
        <f t="shared" si="629"/>
        <v>32256.640345378339</v>
      </c>
      <c r="DQ449" s="9">
        <f t="shared" si="630"/>
        <v>166371.97499999998</v>
      </c>
      <c r="DR449" s="59">
        <f t="shared" si="631"/>
        <v>5.2143253170208952E-2</v>
      </c>
      <c r="DS449" s="59">
        <f t="shared" si="632"/>
        <v>2.0250047265113085E-3</v>
      </c>
      <c r="DT449" s="59">
        <f t="shared" si="633"/>
        <v>0.15359999504209415</v>
      </c>
      <c r="DU449" s="59">
        <f t="shared" si="634"/>
        <v>0.7922317470611856</v>
      </c>
      <c r="DV449" s="14">
        <f t="shared" si="635"/>
        <v>9680.1121189028017</v>
      </c>
      <c r="DW449" s="14">
        <f t="shared" si="636"/>
        <v>375.93114357385269</v>
      </c>
      <c r="DX449" s="14">
        <f t="shared" si="637"/>
        <v>28515.005932155342</v>
      </c>
      <c r="DY449" s="14">
        <f t="shared" si="638"/>
        <v>147073.52666841273</v>
      </c>
      <c r="DZ449" s="34" t="e">
        <f t="shared" si="639"/>
        <v>#REF!</v>
      </c>
      <c r="EA449" s="34" t="e">
        <f t="shared" si="640"/>
        <v>#REF!</v>
      </c>
      <c r="EB449" s="34" t="e">
        <f t="shared" si="641"/>
        <v>#REF!</v>
      </c>
      <c r="EC449" s="34" t="e">
        <f t="shared" si="642"/>
        <v>#REF!</v>
      </c>
      <c r="ED449" s="34" t="e">
        <f t="shared" si="643"/>
        <v>#REF!</v>
      </c>
      <c r="EE449" s="59" t="e">
        <f t="shared" si="644"/>
        <v>#REF!</v>
      </c>
      <c r="EF449" s="59" t="e">
        <f t="shared" si="645"/>
        <v>#REF!</v>
      </c>
      <c r="EG449" s="59" t="e">
        <f t="shared" si="646"/>
        <v>#REF!</v>
      </c>
      <c r="EH449" s="59" t="e">
        <f t="shared" si="647"/>
        <v>#REF!</v>
      </c>
      <c r="EI449" s="14" t="e">
        <f t="shared" si="648"/>
        <v>#REF!</v>
      </c>
      <c r="EJ449" s="14" t="e">
        <f t="shared" si="649"/>
        <v>#REF!</v>
      </c>
      <c r="EK449" s="14" t="e">
        <f t="shared" si="650"/>
        <v>#REF!</v>
      </c>
      <c r="EL449" s="14" t="e">
        <f t="shared" si="651"/>
        <v>#REF!</v>
      </c>
      <c r="EM449" t="e">
        <f t="shared" si="652"/>
        <v>#REF!</v>
      </c>
      <c r="EN449" s="34" t="e">
        <f t="shared" si="653"/>
        <v>#REF!</v>
      </c>
      <c r="EO449" s="34" t="e">
        <f t="shared" si="654"/>
        <v>#REF!</v>
      </c>
      <c r="EP449" s="34" t="e">
        <f t="shared" si="655"/>
        <v>#REF!</v>
      </c>
      <c r="EQ449" s="34" t="e">
        <f t="shared" si="656"/>
        <v>#REF!</v>
      </c>
      <c r="ER449" s="59" t="e">
        <f t="shared" si="657"/>
        <v>#REF!</v>
      </c>
      <c r="ES449" s="59" t="e">
        <f t="shared" si="658"/>
        <v>#REF!</v>
      </c>
      <c r="ET449" s="59" t="e">
        <f t="shared" si="659"/>
        <v>#REF!</v>
      </c>
      <c r="EU449" s="59" t="e">
        <f t="shared" si="660"/>
        <v>#REF!</v>
      </c>
      <c r="EV449" s="14" t="e">
        <f t="shared" si="661"/>
        <v>#REF!</v>
      </c>
      <c r="EW449" s="14" t="e">
        <f t="shared" si="662"/>
        <v>#REF!</v>
      </c>
      <c r="EX449" s="14" t="e">
        <f t="shared" si="663"/>
        <v>#REF!</v>
      </c>
      <c r="EY449" s="14" t="e">
        <f t="shared" si="664"/>
        <v>#REF!</v>
      </c>
    </row>
    <row r="450" spans="1:155" x14ac:dyDescent="0.2">
      <c r="A450" s="17">
        <v>30428192</v>
      </c>
      <c r="B450" t="s">
        <v>62</v>
      </c>
      <c r="C450" t="s">
        <v>5358</v>
      </c>
      <c r="D450" t="s">
        <v>5359</v>
      </c>
      <c r="E450" t="s">
        <v>1566</v>
      </c>
      <c r="F450" t="s">
        <v>41</v>
      </c>
      <c r="G450" t="s">
        <v>42</v>
      </c>
      <c r="H450" t="s">
        <v>5360</v>
      </c>
      <c r="I450" t="s">
        <v>68</v>
      </c>
      <c r="J450" s="19" t="s">
        <v>69</v>
      </c>
      <c r="K450" t="s">
        <v>70</v>
      </c>
      <c r="L450">
        <v>1962</v>
      </c>
      <c r="M450">
        <f t="shared" si="668"/>
        <v>1962</v>
      </c>
      <c r="N450">
        <v>57</v>
      </c>
      <c r="O450" s="19">
        <f t="shared" si="669"/>
        <v>57</v>
      </c>
      <c r="P450" t="s">
        <v>80</v>
      </c>
      <c r="Q450" s="19" t="str">
        <f t="shared" ref="Q450:Q513" si="670">IF(O450&lt;10,"0-10",IF(O450&lt;20,"10-20",IF(O450&lt;30,"20-30",IF(O450&lt;40,"30-40",IF(O450&lt;50,"40-50",IF(O450&lt;60,"50-60","60-70"))))))</f>
        <v>50-60</v>
      </c>
      <c r="R450" s="23">
        <v>219.1</v>
      </c>
      <c r="S450" s="15">
        <f t="shared" ref="S450:S513" si="671">R450/1000</f>
        <v>0.21909999999999999</v>
      </c>
      <c r="T450">
        <v>30214590</v>
      </c>
      <c r="U450" t="s">
        <v>45</v>
      </c>
      <c r="V450" t="s">
        <v>46</v>
      </c>
      <c r="W450" t="s">
        <v>47</v>
      </c>
      <c r="X450" t="s">
        <v>48</v>
      </c>
      <c r="Y450" t="s">
        <v>350</v>
      </c>
      <c r="Z450" t="s">
        <v>5361</v>
      </c>
      <c r="AA450" t="s">
        <v>5362</v>
      </c>
      <c r="AB450" t="s">
        <v>916</v>
      </c>
      <c r="AC450">
        <v>1962</v>
      </c>
      <c r="AD450">
        <v>57</v>
      </c>
      <c r="AE450" t="str">
        <f t="shared" ref="AE450:AE513" si="672">IF(AD450&lt;=10,"&lt;10",IF(AD450&lt;=20,"20",IF(AD450&lt;=30,"&lt;30",IF(AD450&lt;=40,"&lt;40",IF(AD450&lt;=50,"&lt;50",IF(AD450&lt;=60,"&lt;60",IF(AD450&lt;=70,"&lt;70",IF(AD450&lt;=80,"&lt;80","&gt;80"))))))))</f>
        <v>&lt;60</v>
      </c>
      <c r="AF450">
        <v>-37.953712209999999</v>
      </c>
      <c r="AG450">
        <v>145.26017837000001</v>
      </c>
      <c r="AH450" t="s">
        <v>75</v>
      </c>
      <c r="AI450" t="s">
        <v>76</v>
      </c>
      <c r="AJ450" s="33" t="s">
        <v>314</v>
      </c>
      <c r="AL450">
        <v>1</v>
      </c>
      <c r="AM450" t="s">
        <v>86</v>
      </c>
      <c r="AN450">
        <v>220</v>
      </c>
      <c r="AO450" s="69">
        <v>4</v>
      </c>
      <c r="AP450">
        <v>2</v>
      </c>
      <c r="AQ450">
        <v>0</v>
      </c>
      <c r="AR450">
        <v>0</v>
      </c>
      <c r="AS450" s="82" t="str">
        <f t="shared" ref="AS450:AS513" si="673">"Gw"&amp;"-"&amp;AQ450&amp;"-"&amp;AR450</f>
        <v>Gw-0-0</v>
      </c>
      <c r="AT450" s="14">
        <f t="shared" ref="AT450:AT513" si="674">BQ450</f>
        <v>36200</v>
      </c>
      <c r="AU450" s="81">
        <f>VLOOKUP(C450,Bushfire_Vlookup!$F$2:$H$12575,3,FALSE)</f>
        <v>1308.075349</v>
      </c>
      <c r="AV450" s="14">
        <f>VLOOKUP(AS450,Safety_collateral_Vlookup!$J$3:$L$20,2,FALSE)</f>
        <v>3720.1399252148244</v>
      </c>
      <c r="AW450" s="14">
        <f>VLOOKUP(AS450,Safety_collateral_Vlookup!$J$3:$L$20,3,FALSE)</f>
        <v>25000</v>
      </c>
      <c r="AX450" s="48">
        <f t="shared" ref="AX450:AX513" si="675">(AT450+AU450+AV450+AW450)*1.067</f>
        <v>70665.505697587228</v>
      </c>
      <c r="AY450" s="49">
        <f t="shared" si="666"/>
        <v>16651.599999999999</v>
      </c>
      <c r="AZ450" s="14">
        <v>76000</v>
      </c>
      <c r="BA450" s="16">
        <f t="shared" ref="BA450:BA513" si="676">AX450/AY450</f>
        <v>4.2437667069583247</v>
      </c>
      <c r="BB450" t="e">
        <f>IF(BA450&lt;=#REF!,#REF!,IF(BA450&lt;=#REF!,#REF!,IF(BA450&lt;=#REF!,#REF!,IF(BA450&lt;=#REF!,#REF!,#REF!))))</f>
        <v>#REF!</v>
      </c>
      <c r="BC450" s="51">
        <v>4</v>
      </c>
      <c r="BD450" s="21">
        <v>70</v>
      </c>
      <c r="BE450" s="21">
        <v>6.4399999999999999E-2</v>
      </c>
      <c r="BF450" s="26">
        <f t="shared" ref="BF450:BF513" si="677">PMT(BE450,BD450,-AY450)</f>
        <v>1086.1204724252991</v>
      </c>
      <c r="BG450" s="21">
        <v>7</v>
      </c>
      <c r="BH450" s="21">
        <f t="shared" ref="BH450:BH513" si="678">BD450-IF(AO450=1,0.95*BD450,IF(AO450=2,0.85*BD450,IF(AO450=3,0.6*BD450,IF(AO450=4,0.22*BD450,0.08*BD450))))</f>
        <v>54.6</v>
      </c>
      <c r="BI450" s="28">
        <f t="shared" ref="BI450:BI513" si="679">BG450*(BH450^(BG450-1))/(BD450^BG450)</f>
        <v>2.2519960070400004E-2</v>
      </c>
      <c r="BJ450" s="27">
        <f t="shared" ref="BJ450:BJ513" si="680">BI450</f>
        <v>2.2519960070400004E-2</v>
      </c>
      <c r="BK450" s="28">
        <f t="shared" ref="BK450:BK513" si="681">(BI450*AY450)/BF450</f>
        <v>0.3452594593589744</v>
      </c>
      <c r="BL450" s="35">
        <f t="shared" ref="BL450:BL513" si="682">(BI450*AX450)/BF450</f>
        <v>1.4652005988900463</v>
      </c>
      <c r="BM450" s="21" t="str">
        <f t="shared" ref="BM450:BM513" si="683">IF(BL450&lt;=0.3,"Cr1",IF(BL450&lt;=1,"Cr2",IF(BL450&lt;=3,"Cr3",IF(BL450&lt;=10,"Cr4","Cr5"))))</f>
        <v>Cr3</v>
      </c>
      <c r="BN450" s="51">
        <v>3</v>
      </c>
      <c r="BO450" s="21">
        <v>1</v>
      </c>
      <c r="BP450" s="50" t="s">
        <v>5497</v>
      </c>
      <c r="BQ450" s="14">
        <v>36200</v>
      </c>
      <c r="BR450">
        <f>IFERROR(VLOOKUP(AO450,'Model Failure data- Lines'!$A$37:$E$41,3,FALSE),'Model Failure data- Lines'!$C$37)</f>
        <v>0.45419999999999999</v>
      </c>
      <c r="BS450" s="14">
        <f t="shared" ref="BS450:BS513" si="684">($AX450)*BR450</f>
        <v>32096.272687844117</v>
      </c>
      <c r="BT450" s="34">
        <f t="shared" si="667"/>
        <v>14852.401639246715</v>
      </c>
      <c r="BU450" s="34">
        <f t="shared" ref="BU450:BU513" si="685">BS450/BT450</f>
        <v>2.1610156705587165</v>
      </c>
      <c r="BV450" s="54">
        <f t="shared" ref="BV450:BV513" si="686">BS450-BT450</f>
        <v>17243.871048597401</v>
      </c>
      <c r="BW450">
        <f>IFERROR(VLOOKUP(AO450,'Model Failure data- Lines'!$A$37:$E$41,4,FALSE),'Model Failure data- Lines'!$D$37)</f>
        <v>0.40249999999999997</v>
      </c>
      <c r="BX450" s="14">
        <f t="shared" ref="BX450:BX513" si="687">($AX450)*BW450</f>
        <v>28442.866043278857</v>
      </c>
      <c r="BY450" s="34">
        <f t="shared" ref="BY450:BY513" si="688">$AY450/1.0468^5</f>
        <v>13247.605902946176</v>
      </c>
      <c r="BZ450" s="71">
        <f t="shared" ref="BZ450:BZ513" si="689">BX450/BY450</f>
        <v>2.147019337052694</v>
      </c>
      <c r="CA450" s="71">
        <f t="shared" ref="CA450:CA513" si="690">BX450-BY450</f>
        <v>15195.260140332681</v>
      </c>
      <c r="CB450" s="56">
        <v>1</v>
      </c>
      <c r="CC450">
        <f>IFERROR(VLOOKUP(AO450,'Model Failure data- Lines'!$A$37:$E$41,5,FALSE),'Model Failure data- Lines'!$E$37)</f>
        <v>0.28349999999999997</v>
      </c>
      <c r="CD450" s="14">
        <f t="shared" ref="CD450:CD513" si="691">($AX450)*CC450</f>
        <v>20033.670865265976</v>
      </c>
      <c r="CE450" s="34">
        <f t="shared" ref="CE450:CE513" si="692">$AY450/1.0468^10</f>
        <v>10539.471411742676</v>
      </c>
      <c r="CF450" s="34">
        <f t="shared" ref="CF450:CF513" si="693">CD450/CE450</f>
        <v>1.9008231136663294</v>
      </c>
      <c r="CG450" s="54">
        <f t="shared" ref="CG450:CG513" si="694">CD450-CE450</f>
        <v>9494.1994535233007</v>
      </c>
      <c r="CH450" t="e">
        <f>IFERROR(VLOOKUP(AO450,'Model Failure data- Lines'!#REF!,3,FALSE),'Model Failure data- Lines'!#REF!)</f>
        <v>#REF!</v>
      </c>
      <c r="CI450" s="14" t="e">
        <f t="shared" ref="CI450:CI513" si="695">($AX450)*CH450</f>
        <v>#REF!</v>
      </c>
      <c r="CJ450" s="34">
        <f t="shared" ref="CJ450:CJ513" si="696">$AY450/1.0644^2.5</f>
        <v>14246.028378715013</v>
      </c>
      <c r="CK450" s="34" t="e">
        <f t="shared" ref="CK450:CK513" si="697">CI450/CJ450</f>
        <v>#REF!</v>
      </c>
      <c r="CL450" s="54" t="e">
        <f t="shared" ref="CL450:CL513" si="698">CI450-CJ450</f>
        <v>#REF!</v>
      </c>
      <c r="CM450" t="e">
        <f>IFERROR(VLOOKUP(AO450,'Model Failure data- Lines'!#REF!,4,FALSE),'Model Failure data- Lines'!#REF!)</f>
        <v>#REF!</v>
      </c>
      <c r="CN450" s="14" t="e">
        <f t="shared" ref="CN450:CN513" si="699">($AX450)*CM450</f>
        <v>#REF!</v>
      </c>
      <c r="CO450" s="34">
        <f t="shared" ref="CO450:CO513" si="700">$AY450/1.0644^5</f>
        <v>12187.977405603877</v>
      </c>
      <c r="CP450" s="34" t="e">
        <f t="shared" ref="CP450:CP513" si="701">CN450/CO450</f>
        <v>#REF!</v>
      </c>
      <c r="CQ450" s="54" t="e">
        <f t="shared" ref="CQ450:CQ513" si="702">CN450-CO450</f>
        <v>#REF!</v>
      </c>
      <c r="CR450" t="e">
        <f>IFERROR(VLOOKUP(AO450,'Model Failure data- Lines'!#REF!,5,FALSE),'Model Failure data- Lines'!#REF!)</f>
        <v>#REF!</v>
      </c>
      <c r="CS450" s="14" t="e">
        <f t="shared" ref="CS450:CS513" si="703">($AX450)*CR450</f>
        <v>#REF!</v>
      </c>
      <c r="CT450" s="34">
        <f t="shared" ref="CT450:CT513" si="704">$AY450/1.0644^10</f>
        <v>8920.8720627153325</v>
      </c>
      <c r="CU450" s="34" t="e">
        <f t="shared" ref="CU450:CU513" si="705">CS450/CT450</f>
        <v>#REF!</v>
      </c>
      <c r="CV450" s="54" t="e">
        <f t="shared" ref="CV450:CV513" si="706">CS450-CT450</f>
        <v>#REF!</v>
      </c>
      <c r="CW450" t="s">
        <v>916</v>
      </c>
      <c r="CY450">
        <v>1</v>
      </c>
      <c r="CZ450">
        <f t="shared" ref="CZ450:CZ513" si="707">BX450*(BZ450-1)/BZ450</f>
        <v>15195.260140332679</v>
      </c>
      <c r="DA450" s="34">
        <f t="shared" ref="DA450:DA513" si="708">1.067*$AT450*$BW450</f>
        <v>15546.7235</v>
      </c>
      <c r="DB450" s="34">
        <f t="shared" ref="DB450:DB513" si="709">1.067*$BW450*$AU450</f>
        <v>561.77584994665744</v>
      </c>
      <c r="DC450" s="34">
        <f t="shared" ref="DC450:DC513" si="710">1.067*$BW450*$AV450</f>
        <v>1597.6791933321974</v>
      </c>
      <c r="DD450" s="9">
        <f t="shared" ref="DD450:DD513" si="711">1.067*$BW450*$AW450</f>
        <v>10736.687499999998</v>
      </c>
      <c r="DE450" s="59">
        <f t="shared" ref="DE450:DE513" si="712">DA450/$BX450</f>
        <v>0.54659482895795386</v>
      </c>
      <c r="DF450" s="59">
        <f t="shared" ref="DF450:DF513" si="713">DB450/$BX450</f>
        <v>1.975102822239698E-2</v>
      </c>
      <c r="DG450" s="59">
        <f t="shared" ref="DG450:DG513" si="714">DC450/$BX450</f>
        <v>5.6171526135979338E-2</v>
      </c>
      <c r="DH450" s="59">
        <f t="shared" ref="DH450:DH513" si="715">DD450/$BX450</f>
        <v>0.37748261668366972</v>
      </c>
      <c r="DI450" s="14">
        <f t="shared" ref="DI450:DI513" si="716">DE450*$BX450*($BZ450-1)/$BZ450</f>
        <v>8305.6506173767539</v>
      </c>
      <c r="DJ450" s="14">
        <f t="shared" ref="DJ450:DJ513" si="717">DF450*$BX450*($BZ450-1)/$BZ450</f>
        <v>300.12201187837468</v>
      </c>
      <c r="DK450" s="14">
        <f t="shared" ref="DK450:DK513" si="718">DG450*$BX450*($BZ450-1)/$BZ450</f>
        <v>853.54095211570211</v>
      </c>
      <c r="DL450" s="14">
        <f t="shared" ref="DL450:DL513" si="719">DH450*$BX450*($BZ450-1)/$BZ450</f>
        <v>5735.9465589618458</v>
      </c>
      <c r="DM450">
        <f t="shared" ref="DM450:DM513" si="720">CD450*(CF450-1)/CF450</f>
        <v>9494.1994535233007</v>
      </c>
      <c r="DN450" s="34">
        <f t="shared" ref="DN450:DN513" si="721">1.067*$AT450*$CC450</f>
        <v>10950.3009</v>
      </c>
      <c r="DO450" s="34">
        <f t="shared" ref="DO450:DO513" si="722">1.067*$CC450*$AU450</f>
        <v>395.68559865808044</v>
      </c>
      <c r="DP450" s="34">
        <f t="shared" ref="DP450:DP513" si="723">1.067*$CC450*$AV450</f>
        <v>1125.3218666078956</v>
      </c>
      <c r="DQ450" s="9">
        <f t="shared" ref="DQ450:DQ513" si="724">1.067*$CC450*$AW450</f>
        <v>7562.3624999999984</v>
      </c>
      <c r="DR450" s="59">
        <f t="shared" ref="DR450:DR513" si="725">DN450/$CD450</f>
        <v>0.54659482895795386</v>
      </c>
      <c r="DS450" s="59">
        <f t="shared" ref="DS450:DS513" si="726">DO450/$CD450</f>
        <v>1.975102822239698E-2</v>
      </c>
      <c r="DT450" s="59">
        <f t="shared" ref="DT450:DT513" si="727">DP450/$CD450</f>
        <v>5.6171526135979338E-2</v>
      </c>
      <c r="DU450" s="59">
        <f t="shared" ref="DU450:DU513" si="728">DQ450/$CD450</f>
        <v>0.37748261668366972</v>
      </c>
      <c r="DV450" s="14">
        <f t="shared" ref="DV450:DV513" si="729">DR450*$CD450*($CF450-1)/$CF450</f>
        <v>5189.4803263912681</v>
      </c>
      <c r="DW450" s="14">
        <f t="shared" ref="DW450:DW513" si="730">DS450*$CD450*($CF450-1)/$CF450</f>
        <v>187.52020135560471</v>
      </c>
      <c r="DX450" s="14">
        <f t="shared" ref="DX450:DX513" si="731">DT450*$CD450*($CF450-1)/$CF450</f>
        <v>533.30367274378489</v>
      </c>
      <c r="DY450" s="14">
        <f t="shared" ref="DY450:DY513" si="732">DU450*$CD450*($CF450-1)/$CF450</f>
        <v>3583.8952530326428</v>
      </c>
      <c r="DZ450" s="34" t="e">
        <f t="shared" ref="DZ450:DZ513" si="733">CN450*(CP450-1)/CP450</f>
        <v>#REF!</v>
      </c>
      <c r="EA450" s="34" t="e">
        <f t="shared" ref="EA450:EA513" si="734">1.067*$AT450*$CM450</f>
        <v>#REF!</v>
      </c>
      <c r="EB450" s="34" t="e">
        <f t="shared" ref="EB450:EB513" si="735">1.067*$AU450*$CM450</f>
        <v>#REF!</v>
      </c>
      <c r="EC450" s="34" t="e">
        <f t="shared" ref="EC450:EC513" si="736">1.067*$AV450*$CM450</f>
        <v>#REF!</v>
      </c>
      <c r="ED450" s="34" t="e">
        <f t="shared" ref="ED450:ED513" si="737">1.067*$AW450*$CM450</f>
        <v>#REF!</v>
      </c>
      <c r="EE450" s="59" t="e">
        <f t="shared" ref="EE450:EE513" si="738">EA450/$CN450</f>
        <v>#REF!</v>
      </c>
      <c r="EF450" s="59" t="e">
        <f t="shared" ref="EF450:EF513" si="739">EB450/$CN450</f>
        <v>#REF!</v>
      </c>
      <c r="EG450" s="59" t="e">
        <f t="shared" ref="EG450:EG513" si="740">EC450/$CN450</f>
        <v>#REF!</v>
      </c>
      <c r="EH450" s="59" t="e">
        <f t="shared" ref="EH450:EH513" si="741">ED450/$CN450</f>
        <v>#REF!</v>
      </c>
      <c r="EI450" s="14" t="e">
        <f t="shared" ref="EI450:EI513" si="742">EE450*$CN450*($CP450-1)/$CP450</f>
        <v>#REF!</v>
      </c>
      <c r="EJ450" s="14" t="e">
        <f t="shared" ref="EJ450:EJ513" si="743">EF450*$CN450*($CP450-1)/$CP450</f>
        <v>#REF!</v>
      </c>
      <c r="EK450" s="14" t="e">
        <f t="shared" ref="EK450:EK513" si="744">EG450*$CN450*($CP450-1)/$CP450</f>
        <v>#REF!</v>
      </c>
      <c r="EL450" s="14" t="e">
        <f t="shared" ref="EL450:EL513" si="745">EH450*$CN450*($CP450-1)/$CP450</f>
        <v>#REF!</v>
      </c>
      <c r="EM450" t="e">
        <f t="shared" ref="EM450:EM513" si="746">CS450*(CU450-1)/CU450</f>
        <v>#REF!</v>
      </c>
      <c r="EN450" s="34" t="e">
        <f t="shared" ref="EN450:EN513" si="747">1.067*$AT450*$CR450</f>
        <v>#REF!</v>
      </c>
      <c r="EO450" s="34" t="e">
        <f t="shared" ref="EO450:EO513" si="748">1.067*$AU450*$CR450</f>
        <v>#REF!</v>
      </c>
      <c r="EP450" s="34" t="e">
        <f t="shared" ref="EP450:EP513" si="749">1.067*$AV450*$CR450</f>
        <v>#REF!</v>
      </c>
      <c r="EQ450" s="34" t="e">
        <f t="shared" ref="EQ450:EQ513" si="750">1.067*$AW450*$CR450</f>
        <v>#REF!</v>
      </c>
      <c r="ER450" s="59" t="e">
        <f t="shared" ref="ER450:ER513" si="751">EN450/$CS450</f>
        <v>#REF!</v>
      </c>
      <c r="ES450" s="59" t="e">
        <f t="shared" ref="ES450:ES513" si="752">EO450/$CS450</f>
        <v>#REF!</v>
      </c>
      <c r="ET450" s="59" t="e">
        <f t="shared" ref="ET450:ET513" si="753">EP450/$CS450</f>
        <v>#REF!</v>
      </c>
      <c r="EU450" s="59" t="e">
        <f t="shared" ref="EU450:EU513" si="754">EQ450/$CS450</f>
        <v>#REF!</v>
      </c>
      <c r="EV450" s="14" t="e">
        <f t="shared" ref="EV450:EV513" si="755">ER450*$CS450*($CU450-1)/$CU450</f>
        <v>#REF!</v>
      </c>
      <c r="EW450" s="14" t="e">
        <f t="shared" ref="EW450:EW513" si="756">ES450*$CS450*($CU450-1)/$CU450</f>
        <v>#REF!</v>
      </c>
      <c r="EX450" s="14" t="e">
        <f t="shared" ref="EX450:EX513" si="757">ET450*$CS450*($CU450-1)/$CU450</f>
        <v>#REF!</v>
      </c>
      <c r="EY450" s="14" t="e">
        <f t="shared" ref="EY450:EY513" si="758">EU450*$CS450*($CU450-1)/$CU450</f>
        <v>#REF!</v>
      </c>
    </row>
    <row r="451" spans="1:155" x14ac:dyDescent="0.2">
      <c r="A451" s="17">
        <v>30241418</v>
      </c>
      <c r="B451" t="s">
        <v>62</v>
      </c>
      <c r="C451" t="s">
        <v>4020</v>
      </c>
      <c r="D451" t="s">
        <v>4021</v>
      </c>
      <c r="E451" t="s">
        <v>316</v>
      </c>
      <c r="F451" t="s">
        <v>41</v>
      </c>
      <c r="G451" t="s">
        <v>42</v>
      </c>
      <c r="H451" t="s">
        <v>4022</v>
      </c>
      <c r="I451" t="s">
        <v>68</v>
      </c>
      <c r="J451" s="19" t="s">
        <v>69</v>
      </c>
      <c r="K451" t="s">
        <v>70</v>
      </c>
      <c r="L451">
        <v>1962</v>
      </c>
      <c r="M451">
        <f t="shared" si="668"/>
        <v>1962</v>
      </c>
      <c r="N451">
        <v>57</v>
      </c>
      <c r="O451" s="19">
        <f t="shared" si="669"/>
        <v>57</v>
      </c>
      <c r="P451" t="s">
        <v>80</v>
      </c>
      <c r="Q451" s="19" t="str">
        <f t="shared" si="670"/>
        <v>50-60</v>
      </c>
      <c r="R451" s="23">
        <v>523.9</v>
      </c>
      <c r="S451" s="15">
        <f t="shared" si="671"/>
        <v>0.52390000000000003</v>
      </c>
      <c r="T451">
        <v>30156969</v>
      </c>
      <c r="U451" t="s">
        <v>45</v>
      </c>
      <c r="V451" t="s">
        <v>46</v>
      </c>
      <c r="W451" t="s">
        <v>47</v>
      </c>
      <c r="X451" t="s">
        <v>48</v>
      </c>
      <c r="Y451" t="s">
        <v>340</v>
      </c>
      <c r="Z451" t="s">
        <v>4023</v>
      </c>
      <c r="AA451" t="s">
        <v>4024</v>
      </c>
      <c r="AB451" t="s">
        <v>699</v>
      </c>
      <c r="AC451">
        <v>1962</v>
      </c>
      <c r="AD451">
        <v>57</v>
      </c>
      <c r="AE451" t="str">
        <f t="shared" si="672"/>
        <v>&lt;60</v>
      </c>
      <c r="AF451">
        <v>-37.945851840000003</v>
      </c>
      <c r="AG451">
        <v>145.24848408</v>
      </c>
      <c r="AH451" t="s">
        <v>75</v>
      </c>
      <c r="AI451" t="s">
        <v>76</v>
      </c>
      <c r="AJ451" s="33" t="s">
        <v>314</v>
      </c>
      <c r="AL451">
        <v>1</v>
      </c>
      <c r="AM451" t="s">
        <v>86</v>
      </c>
      <c r="AN451">
        <v>220</v>
      </c>
      <c r="AO451" s="69">
        <v>4</v>
      </c>
      <c r="AP451">
        <v>2</v>
      </c>
      <c r="AQ451">
        <v>2</v>
      </c>
      <c r="AR451">
        <v>0</v>
      </c>
      <c r="AS451" s="82" t="str">
        <f t="shared" si="673"/>
        <v>Gw-2-0</v>
      </c>
      <c r="AT451" s="14">
        <f t="shared" si="674"/>
        <v>36200</v>
      </c>
      <c r="AU451" s="81">
        <f>VLOOKUP(C451,Bushfire_Vlookup!$F$2:$H$12575,3,FALSE)</f>
        <v>1889.5112180000001</v>
      </c>
      <c r="AV451" s="14">
        <f>VLOOKUP(AS451,Safety_collateral_Vlookup!$J$3:$L$20,2,FALSE)</f>
        <v>1575956.0550856832</v>
      </c>
      <c r="AW451" s="14">
        <f>VLOOKUP(AS451,Safety_collateral_Vlookup!$J$3:$L$20,3,FALSE)</f>
        <v>25000</v>
      </c>
      <c r="AX451" s="48">
        <f t="shared" si="675"/>
        <v>1748861.61924603</v>
      </c>
      <c r="AY451" s="49">
        <f t="shared" si="666"/>
        <v>39816.400000000001</v>
      </c>
      <c r="AZ451" s="14">
        <v>76000</v>
      </c>
      <c r="BA451" s="16">
        <f t="shared" si="676"/>
        <v>43.923147729227907</v>
      </c>
      <c r="BB451" t="e">
        <f>IF(BA451&lt;=#REF!,#REF!,IF(BA451&lt;=#REF!,#REF!,IF(BA451&lt;=#REF!,#REF!,IF(BA451&lt;=#REF!,#REF!,#REF!))))</f>
        <v>#REF!</v>
      </c>
      <c r="BC451" s="51">
        <v>5</v>
      </c>
      <c r="BD451" s="21">
        <v>70</v>
      </c>
      <c r="BE451" s="21">
        <v>6.4399999999999999E-2</v>
      </c>
      <c r="BF451" s="26">
        <f t="shared" si="677"/>
        <v>2597.0721839507723</v>
      </c>
      <c r="BG451" s="21">
        <v>7</v>
      </c>
      <c r="BH451" s="21">
        <f t="shared" si="678"/>
        <v>54.6</v>
      </c>
      <c r="BI451" s="28">
        <f t="shared" si="679"/>
        <v>2.2519960070400004E-2</v>
      </c>
      <c r="BJ451" s="27">
        <f t="shared" si="680"/>
        <v>2.2519960070400004E-2</v>
      </c>
      <c r="BK451" s="28">
        <f t="shared" si="681"/>
        <v>0.34525945935897445</v>
      </c>
      <c r="BL451" s="35">
        <f t="shared" si="682"/>
        <v>15.164882238337592</v>
      </c>
      <c r="BM451" s="21" t="str">
        <f t="shared" si="683"/>
        <v>Cr5</v>
      </c>
      <c r="BN451" s="51">
        <v>5</v>
      </c>
      <c r="BO451" s="21">
        <v>1</v>
      </c>
      <c r="BP451" s="50" t="s">
        <v>5497</v>
      </c>
      <c r="BQ451" s="14">
        <v>36200</v>
      </c>
      <c r="BR451">
        <f>IFERROR(VLOOKUP(AO451,'Model Failure data- Lines'!$A$37:$E$41,3,FALSE),'Model Failure data- Lines'!$C$37)</f>
        <v>0.45419999999999999</v>
      </c>
      <c r="BS451" s="14">
        <f t="shared" si="684"/>
        <v>794332.94746154686</v>
      </c>
      <c r="BT451" s="34">
        <f t="shared" si="667"/>
        <v>35514.254764040874</v>
      </c>
      <c r="BU451" s="34">
        <f t="shared" si="685"/>
        <v>22.366594843089036</v>
      </c>
      <c r="BV451" s="54">
        <f t="shared" si="686"/>
        <v>758818.69269750593</v>
      </c>
      <c r="BW451">
        <f>IFERROR(VLOOKUP(AO451,'Model Failure data- Lines'!$A$37:$E$41,4,FALSE),'Model Failure data- Lines'!$D$37)</f>
        <v>0.40249999999999997</v>
      </c>
      <c r="BX451" s="14">
        <f t="shared" si="687"/>
        <v>703916.80174652697</v>
      </c>
      <c r="BY451" s="34">
        <f t="shared" si="688"/>
        <v>31676.954507318584</v>
      </c>
      <c r="BZ451" s="71">
        <f t="shared" si="689"/>
        <v>22.221732255981092</v>
      </c>
      <c r="CA451" s="71">
        <f t="shared" si="690"/>
        <v>672239.84723920841</v>
      </c>
      <c r="CB451" s="56">
        <v>1</v>
      </c>
      <c r="CC451">
        <f>IFERROR(VLOOKUP(AO451,'Model Failure data- Lines'!$A$37:$E$41,5,FALSE),'Model Failure data- Lines'!$E$37)</f>
        <v>0.28349999999999997</v>
      </c>
      <c r="CD451" s="14">
        <f t="shared" si="691"/>
        <v>495802.26905624947</v>
      </c>
      <c r="CE451" s="34">
        <f t="shared" si="692"/>
        <v>25201.410646334953</v>
      </c>
      <c r="CF451" s="34">
        <f t="shared" si="693"/>
        <v>19.673591927615135</v>
      </c>
      <c r="CG451" s="54">
        <f t="shared" si="694"/>
        <v>470600.85840991454</v>
      </c>
      <c r="CH451" t="e">
        <f>IFERROR(VLOOKUP(AO451,'Model Failure data- Lines'!#REF!,3,FALSE),'Model Failure data- Lines'!#REF!)</f>
        <v>#REF!</v>
      </c>
      <c r="CI451" s="14" t="e">
        <f t="shared" si="695"/>
        <v>#REF!</v>
      </c>
      <c r="CJ451" s="34">
        <f t="shared" si="696"/>
        <v>34064.3280128197</v>
      </c>
      <c r="CK451" s="34" t="e">
        <f t="shared" si="697"/>
        <v>#REF!</v>
      </c>
      <c r="CL451" s="54" t="e">
        <f t="shared" si="698"/>
        <v>#REF!</v>
      </c>
      <c r="CM451" t="e">
        <f>IFERROR(VLOOKUP(AO451,'Model Failure data- Lines'!#REF!,4,FALSE),'Model Failure data- Lines'!#REF!)</f>
        <v>#REF!</v>
      </c>
      <c r="CN451" s="14" t="e">
        <f t="shared" si="699"/>
        <v>#REF!</v>
      </c>
      <c r="CO451" s="34">
        <f t="shared" si="700"/>
        <v>29143.228492906765</v>
      </c>
      <c r="CP451" s="34" t="e">
        <f t="shared" si="701"/>
        <v>#REF!</v>
      </c>
      <c r="CQ451" s="54" t="e">
        <f t="shared" si="702"/>
        <v>#REF!</v>
      </c>
      <c r="CR451" t="e">
        <f>IFERROR(VLOOKUP(AO451,'Model Failure data- Lines'!#REF!,5,FALSE),'Model Failure data- Lines'!#REF!)</f>
        <v>#REF!</v>
      </c>
      <c r="CS451" s="14" t="e">
        <f t="shared" si="703"/>
        <v>#REF!</v>
      </c>
      <c r="CT451" s="34">
        <f t="shared" si="704"/>
        <v>21331.103941837351</v>
      </c>
      <c r="CU451" s="34" t="e">
        <f t="shared" si="705"/>
        <v>#REF!</v>
      </c>
      <c r="CV451" s="54" t="e">
        <f t="shared" si="706"/>
        <v>#REF!</v>
      </c>
      <c r="CW451" t="s">
        <v>699</v>
      </c>
      <c r="CY451">
        <v>1</v>
      </c>
      <c r="CZ451">
        <f t="shared" si="707"/>
        <v>672239.84723920841</v>
      </c>
      <c r="DA451" s="34">
        <f t="shared" si="708"/>
        <v>15546.7235</v>
      </c>
      <c r="DB451" s="34">
        <f t="shared" si="709"/>
        <v>811.48365901641489</v>
      </c>
      <c r="DC451" s="34">
        <f t="shared" si="710"/>
        <v>676821.90708751057</v>
      </c>
      <c r="DD451" s="9">
        <f t="shared" si="711"/>
        <v>10736.687499999998</v>
      </c>
      <c r="DE451" s="59">
        <f t="shared" si="712"/>
        <v>2.2086024174200934E-2</v>
      </c>
      <c r="DF451" s="59">
        <f t="shared" si="713"/>
        <v>1.1528118905572333E-3</v>
      </c>
      <c r="DG451" s="59">
        <f t="shared" si="714"/>
        <v>0.96150838480941248</v>
      </c>
      <c r="DH451" s="59">
        <f t="shared" si="715"/>
        <v>1.5252779125829371E-2</v>
      </c>
      <c r="DI451" s="14">
        <f t="shared" si="716"/>
        <v>14847.105516986299</v>
      </c>
      <c r="DJ451" s="14">
        <f t="shared" si="717"/>
        <v>774.96608920373751</v>
      </c>
      <c r="DK451" s="14">
        <f t="shared" si="718"/>
        <v>646364.24972349743</v>
      </c>
      <c r="DL451" s="14">
        <f t="shared" si="719"/>
        <v>10253.525909520922</v>
      </c>
      <c r="DM451">
        <f t="shared" si="720"/>
        <v>470600.85840991448</v>
      </c>
      <c r="DN451" s="34">
        <f t="shared" si="721"/>
        <v>10950.3009</v>
      </c>
      <c r="DO451" s="34">
        <f t="shared" si="722"/>
        <v>571.56675113330095</v>
      </c>
      <c r="DP451" s="34">
        <f t="shared" si="723"/>
        <v>476718.03890511615</v>
      </c>
      <c r="DQ451" s="9">
        <f t="shared" si="724"/>
        <v>7562.3624999999984</v>
      </c>
      <c r="DR451" s="59">
        <f t="shared" si="725"/>
        <v>2.2086024174200931E-2</v>
      </c>
      <c r="DS451" s="59">
        <f t="shared" si="726"/>
        <v>1.1528118905572331E-3</v>
      </c>
      <c r="DT451" s="59">
        <f t="shared" si="727"/>
        <v>0.96150838480941248</v>
      </c>
      <c r="DU451" s="59">
        <f t="shared" si="728"/>
        <v>1.5252779125829369E-2</v>
      </c>
      <c r="DV451" s="14">
        <f t="shared" si="729"/>
        <v>10393.701935241081</v>
      </c>
      <c r="DW451" s="14">
        <f t="shared" si="730"/>
        <v>542.51426528139041</v>
      </c>
      <c r="DX451" s="14">
        <f t="shared" si="731"/>
        <v>452486.6712596399</v>
      </c>
      <c r="DY451" s="14">
        <f t="shared" si="732"/>
        <v>7177.9709497521271</v>
      </c>
      <c r="DZ451" s="34" t="e">
        <f t="shared" si="733"/>
        <v>#REF!</v>
      </c>
      <c r="EA451" s="34" t="e">
        <f t="shared" si="734"/>
        <v>#REF!</v>
      </c>
      <c r="EB451" s="34" t="e">
        <f t="shared" si="735"/>
        <v>#REF!</v>
      </c>
      <c r="EC451" s="34" t="e">
        <f t="shared" si="736"/>
        <v>#REF!</v>
      </c>
      <c r="ED451" s="34" t="e">
        <f t="shared" si="737"/>
        <v>#REF!</v>
      </c>
      <c r="EE451" s="59" t="e">
        <f t="shared" si="738"/>
        <v>#REF!</v>
      </c>
      <c r="EF451" s="59" t="e">
        <f t="shared" si="739"/>
        <v>#REF!</v>
      </c>
      <c r="EG451" s="59" t="e">
        <f t="shared" si="740"/>
        <v>#REF!</v>
      </c>
      <c r="EH451" s="59" t="e">
        <f t="shared" si="741"/>
        <v>#REF!</v>
      </c>
      <c r="EI451" s="14" t="e">
        <f t="shared" si="742"/>
        <v>#REF!</v>
      </c>
      <c r="EJ451" s="14" t="e">
        <f t="shared" si="743"/>
        <v>#REF!</v>
      </c>
      <c r="EK451" s="14" t="e">
        <f t="shared" si="744"/>
        <v>#REF!</v>
      </c>
      <c r="EL451" s="14" t="e">
        <f t="shared" si="745"/>
        <v>#REF!</v>
      </c>
      <c r="EM451" t="e">
        <f t="shared" si="746"/>
        <v>#REF!</v>
      </c>
      <c r="EN451" s="34" t="e">
        <f t="shared" si="747"/>
        <v>#REF!</v>
      </c>
      <c r="EO451" s="34" t="e">
        <f t="shared" si="748"/>
        <v>#REF!</v>
      </c>
      <c r="EP451" s="34" t="e">
        <f t="shared" si="749"/>
        <v>#REF!</v>
      </c>
      <c r="EQ451" s="34" t="e">
        <f t="shared" si="750"/>
        <v>#REF!</v>
      </c>
      <c r="ER451" s="59" t="e">
        <f t="shared" si="751"/>
        <v>#REF!</v>
      </c>
      <c r="ES451" s="59" t="e">
        <f t="shared" si="752"/>
        <v>#REF!</v>
      </c>
      <c r="ET451" s="59" t="e">
        <f t="shared" si="753"/>
        <v>#REF!</v>
      </c>
      <c r="EU451" s="59" t="e">
        <f t="shared" si="754"/>
        <v>#REF!</v>
      </c>
      <c r="EV451" s="14" t="e">
        <f t="shared" si="755"/>
        <v>#REF!</v>
      </c>
      <c r="EW451" s="14" t="e">
        <f t="shared" si="756"/>
        <v>#REF!</v>
      </c>
      <c r="EX451" s="14" t="e">
        <f t="shared" si="757"/>
        <v>#REF!</v>
      </c>
      <c r="EY451" s="14" t="e">
        <f t="shared" si="758"/>
        <v>#REF!</v>
      </c>
    </row>
    <row r="452" spans="1:155" x14ac:dyDescent="0.2">
      <c r="A452" s="17">
        <v>30076606</v>
      </c>
      <c r="B452" t="s">
        <v>62</v>
      </c>
      <c r="C452" t="s">
        <v>842</v>
      </c>
      <c r="D452" t="s">
        <v>843</v>
      </c>
      <c r="E452" t="s">
        <v>368</v>
      </c>
      <c r="F452" t="s">
        <v>66</v>
      </c>
      <c r="G452" t="s">
        <v>42</v>
      </c>
      <c r="H452" t="s">
        <v>1946</v>
      </c>
      <c r="I452" t="s">
        <v>68</v>
      </c>
      <c r="J452" s="19" t="s">
        <v>69</v>
      </c>
      <c r="K452" t="s">
        <v>70</v>
      </c>
      <c r="L452">
        <v>1966</v>
      </c>
      <c r="M452">
        <f t="shared" si="668"/>
        <v>1966</v>
      </c>
      <c r="N452">
        <v>53</v>
      </c>
      <c r="O452" s="19">
        <f t="shared" si="669"/>
        <v>53</v>
      </c>
      <c r="P452" t="s">
        <v>80</v>
      </c>
      <c r="Q452" s="19" t="str">
        <f t="shared" si="670"/>
        <v>50-60</v>
      </c>
      <c r="R452" s="23">
        <v>166.1</v>
      </c>
      <c r="S452" s="15">
        <f t="shared" si="671"/>
        <v>0.1661</v>
      </c>
      <c r="T452">
        <v>30269235</v>
      </c>
      <c r="U452" t="s">
        <v>45</v>
      </c>
      <c r="V452" t="s">
        <v>46</v>
      </c>
      <c r="W452" t="s">
        <v>47</v>
      </c>
      <c r="X452" t="s">
        <v>48</v>
      </c>
      <c r="Y452" t="s">
        <v>161</v>
      </c>
      <c r="Z452" t="s">
        <v>845</v>
      </c>
      <c r="AA452" t="s">
        <v>846</v>
      </c>
      <c r="AB452" t="s">
        <v>372</v>
      </c>
      <c r="AC452">
        <v>1966</v>
      </c>
      <c r="AD452">
        <v>106</v>
      </c>
      <c r="AE452" t="str">
        <f t="shared" si="672"/>
        <v>&gt;80</v>
      </c>
      <c r="AF452">
        <v>-37.932322589999998</v>
      </c>
      <c r="AG452">
        <v>145.23059517999999</v>
      </c>
      <c r="AH452" t="s">
        <v>75</v>
      </c>
      <c r="AI452" t="s">
        <v>76</v>
      </c>
      <c r="AJ452" s="33" t="s">
        <v>314</v>
      </c>
      <c r="AL452" t="s">
        <v>78</v>
      </c>
      <c r="AM452" t="s">
        <v>79</v>
      </c>
      <c r="AN452">
        <v>220</v>
      </c>
      <c r="AO452" s="69">
        <v>4</v>
      </c>
      <c r="AP452">
        <v>2</v>
      </c>
      <c r="AQ452">
        <v>0</v>
      </c>
      <c r="AR452">
        <v>2</v>
      </c>
      <c r="AS452" s="82" t="str">
        <f t="shared" si="673"/>
        <v>Gw-0-2</v>
      </c>
      <c r="AT452" s="14">
        <f t="shared" si="674"/>
        <v>36200</v>
      </c>
      <c r="AU452" s="81">
        <f>VLOOKUP(C452,Bushfire_Vlookup!$F$2:$H$12575,3,FALSE)</f>
        <v>552.16463799999997</v>
      </c>
      <c r="AV452" s="14">
        <f>VLOOKUP(AS452,Safety_collateral_Vlookup!$J$3:$L$20,2,FALSE)</f>
        <v>93570.139925214826</v>
      </c>
      <c r="AW452" s="14">
        <f>VLOOKUP(AS452,Safety_collateral_Vlookup!$J$3:$L$20,3,FALSE)</f>
        <v>550000</v>
      </c>
      <c r="AX452" s="48">
        <f t="shared" si="675"/>
        <v>725903.89896895015</v>
      </c>
      <c r="AY452" s="49">
        <f t="shared" si="666"/>
        <v>12623.6</v>
      </c>
      <c r="AZ452" s="14">
        <v>76000</v>
      </c>
      <c r="BA452" s="16">
        <f t="shared" si="676"/>
        <v>57.503715181798391</v>
      </c>
      <c r="BB452" t="e">
        <f>IF(BA452&lt;=#REF!,#REF!,IF(BA452&lt;=#REF!,#REF!,IF(BA452&lt;=#REF!,#REF!,IF(BA452&lt;=#REF!,#REF!,#REF!))))</f>
        <v>#REF!</v>
      </c>
      <c r="BC452" s="51">
        <v>5</v>
      </c>
      <c r="BD452" s="21">
        <v>70</v>
      </c>
      <c r="BE452" s="21">
        <v>6.4399999999999999E-2</v>
      </c>
      <c r="BF452" s="26">
        <f t="shared" si="677"/>
        <v>823.38936773090927</v>
      </c>
      <c r="BG452" s="21">
        <v>7</v>
      </c>
      <c r="BH452" s="21">
        <f t="shared" si="678"/>
        <v>54.6</v>
      </c>
      <c r="BI452" s="28">
        <f t="shared" si="679"/>
        <v>2.2519960070400004E-2</v>
      </c>
      <c r="BJ452" s="27">
        <f t="shared" si="680"/>
        <v>2.2519960070400004E-2</v>
      </c>
      <c r="BK452" s="28">
        <f t="shared" si="681"/>
        <v>0.3452594593589744</v>
      </c>
      <c r="BL452" s="35">
        <f t="shared" si="682"/>
        <v>19.853701614800158</v>
      </c>
      <c r="BM452" s="21" t="str">
        <f t="shared" si="683"/>
        <v>Cr5</v>
      </c>
      <c r="BN452" s="51">
        <v>5</v>
      </c>
      <c r="BO452" s="21">
        <v>1</v>
      </c>
      <c r="BP452" s="50" t="s">
        <v>5497</v>
      </c>
      <c r="BQ452" s="14">
        <v>36200</v>
      </c>
      <c r="BR452">
        <f>IFERROR(VLOOKUP(AO452,'Model Failure data- Lines'!$A$37:$E$41,3,FALSE),'Model Failure data- Lines'!$C$37)</f>
        <v>0.45419999999999999</v>
      </c>
      <c r="BS452" s="14">
        <f t="shared" si="684"/>
        <v>329705.55091169715</v>
      </c>
      <c r="BT452" s="34">
        <f t="shared" si="667"/>
        <v>11259.625341300227</v>
      </c>
      <c r="BU452" s="34">
        <f t="shared" si="685"/>
        <v>29.282106723599362</v>
      </c>
      <c r="BV452" s="54">
        <f t="shared" si="686"/>
        <v>318445.92557039694</v>
      </c>
      <c r="BW452">
        <f>IFERROR(VLOOKUP(AO452,'Model Failure data- Lines'!$A$37:$E$41,4,FALSE),'Model Failure data- Lines'!$D$37)</f>
        <v>0.40249999999999997</v>
      </c>
      <c r="BX452" s="14">
        <f t="shared" si="687"/>
        <v>292176.31933500239</v>
      </c>
      <c r="BY452" s="34">
        <f t="shared" si="688"/>
        <v>10043.027569508717</v>
      </c>
      <c r="BZ452" s="71">
        <f t="shared" si="689"/>
        <v>29.092454174084782</v>
      </c>
      <c r="CA452" s="71">
        <f t="shared" si="690"/>
        <v>282133.29176549369</v>
      </c>
      <c r="CB452" s="56">
        <v>1</v>
      </c>
      <c r="CC452">
        <f>IFERROR(VLOOKUP(AO452,'Model Failure data- Lines'!$A$37:$E$41,5,FALSE),'Model Failure data- Lines'!$E$37)</f>
        <v>0.28349999999999997</v>
      </c>
      <c r="CD452" s="14">
        <f t="shared" si="691"/>
        <v>205793.75535769734</v>
      </c>
      <c r="CE452" s="34">
        <f t="shared" si="692"/>
        <v>7989.9872272499242</v>
      </c>
      <c r="CF452" s="34">
        <f t="shared" si="693"/>
        <v>25.756456112449825</v>
      </c>
      <c r="CG452" s="54">
        <f t="shared" si="694"/>
        <v>197803.76813044742</v>
      </c>
      <c r="CH452" t="e">
        <f>IFERROR(VLOOKUP(AO452,'Model Failure data- Lines'!#REF!,3,FALSE),'Model Failure data- Lines'!#REF!)</f>
        <v>#REF!</v>
      </c>
      <c r="CI452" s="14" t="e">
        <f t="shared" si="695"/>
        <v>#REF!</v>
      </c>
      <c r="CJ452" s="34">
        <f t="shared" si="696"/>
        <v>10799.9329698976</v>
      </c>
      <c r="CK452" s="34" t="e">
        <f t="shared" si="697"/>
        <v>#REF!</v>
      </c>
      <c r="CL452" s="54" t="e">
        <f t="shared" si="698"/>
        <v>#REF!</v>
      </c>
      <c r="CM452" t="e">
        <f>IFERROR(VLOOKUP(AO452,'Model Failure data- Lines'!#REF!,4,FALSE),'Model Failure data- Lines'!#REF!)</f>
        <v>#REF!</v>
      </c>
      <c r="CN452" s="14" t="e">
        <f t="shared" si="699"/>
        <v>#REF!</v>
      </c>
      <c r="CO452" s="34">
        <f t="shared" si="700"/>
        <v>9239.7218031529173</v>
      </c>
      <c r="CP452" s="34" t="e">
        <f t="shared" si="701"/>
        <v>#REF!</v>
      </c>
      <c r="CQ452" s="54" t="e">
        <f t="shared" si="702"/>
        <v>#REF!</v>
      </c>
      <c r="CR452" t="e">
        <f>IFERROR(VLOOKUP(AO452,'Model Failure data- Lines'!#REF!,5,FALSE),'Model Failure data- Lines'!#REF!)</f>
        <v>#REF!</v>
      </c>
      <c r="CS452" s="14" t="e">
        <f t="shared" si="703"/>
        <v>#REF!</v>
      </c>
      <c r="CT452" s="34">
        <f t="shared" si="704"/>
        <v>6762.924918379812</v>
      </c>
      <c r="CU452" s="34" t="e">
        <f t="shared" si="705"/>
        <v>#REF!</v>
      </c>
      <c r="CV452" s="54" t="e">
        <f t="shared" si="706"/>
        <v>#REF!</v>
      </c>
      <c r="CW452" t="s">
        <v>372</v>
      </c>
      <c r="CY452">
        <v>1</v>
      </c>
      <c r="CZ452">
        <f t="shared" si="707"/>
        <v>282133.29176549369</v>
      </c>
      <c r="DA452" s="34">
        <f t="shared" si="708"/>
        <v>15546.7235</v>
      </c>
      <c r="DB452" s="34">
        <f t="shared" si="709"/>
        <v>237.13676667026496</v>
      </c>
      <c r="DC452" s="34">
        <f t="shared" si="710"/>
        <v>40185.334068332195</v>
      </c>
      <c r="DD452" s="9">
        <f t="shared" si="711"/>
        <v>236207.12499999997</v>
      </c>
      <c r="DE452" s="59">
        <f t="shared" si="712"/>
        <v>5.321007375061939E-2</v>
      </c>
      <c r="DF452" s="59">
        <f t="shared" si="713"/>
        <v>8.1162213012331643E-4</v>
      </c>
      <c r="DG452" s="59">
        <f t="shared" si="714"/>
        <v>0.13753795707946012</v>
      </c>
      <c r="DH452" s="59">
        <f t="shared" si="715"/>
        <v>0.80844034703979728</v>
      </c>
      <c r="DI452" s="14">
        <f t="shared" si="716"/>
        <v>15012.333262346938</v>
      </c>
      <c r="DJ452" s="14">
        <f t="shared" si="717"/>
        <v>228.98562324141312</v>
      </c>
      <c r="DK452" s="14">
        <f t="shared" si="718"/>
        <v>38804.036573529265</v>
      </c>
      <c r="DL452" s="14">
        <f t="shared" si="719"/>
        <v>228087.9363063761</v>
      </c>
      <c r="DM452">
        <f t="shared" si="720"/>
        <v>197803.76813044742</v>
      </c>
      <c r="DN452" s="34">
        <f t="shared" si="721"/>
        <v>10950.3009</v>
      </c>
      <c r="DO452" s="34">
        <f t="shared" si="722"/>
        <v>167.02676608949096</v>
      </c>
      <c r="DP452" s="34">
        <f t="shared" si="723"/>
        <v>28304.45269160789</v>
      </c>
      <c r="DQ452" s="9">
        <f t="shared" si="724"/>
        <v>166371.97499999998</v>
      </c>
      <c r="DR452" s="59">
        <f t="shared" si="725"/>
        <v>5.321007375061939E-2</v>
      </c>
      <c r="DS452" s="59">
        <f t="shared" si="726"/>
        <v>8.1162213012331633E-4</v>
      </c>
      <c r="DT452" s="59">
        <f t="shared" si="727"/>
        <v>0.13753795707946009</v>
      </c>
      <c r="DU452" s="59">
        <f t="shared" si="728"/>
        <v>0.80844034703979728</v>
      </c>
      <c r="DV452" s="14">
        <f t="shared" si="729"/>
        <v>10525.153090371525</v>
      </c>
      <c r="DW452" s="14">
        <f t="shared" si="730"/>
        <v>160.54191563645227</v>
      </c>
      <c r="DX452" s="14">
        <f t="shared" si="731"/>
        <v>27205.526171280955</v>
      </c>
      <c r="DY452" s="14">
        <f t="shared" si="732"/>
        <v>159912.54695315851</v>
      </c>
      <c r="DZ452" s="34" t="e">
        <f t="shared" si="733"/>
        <v>#REF!</v>
      </c>
      <c r="EA452" s="34" t="e">
        <f t="shared" si="734"/>
        <v>#REF!</v>
      </c>
      <c r="EB452" s="34" t="e">
        <f t="shared" si="735"/>
        <v>#REF!</v>
      </c>
      <c r="EC452" s="34" t="e">
        <f t="shared" si="736"/>
        <v>#REF!</v>
      </c>
      <c r="ED452" s="34" t="e">
        <f t="shared" si="737"/>
        <v>#REF!</v>
      </c>
      <c r="EE452" s="59" t="e">
        <f t="shared" si="738"/>
        <v>#REF!</v>
      </c>
      <c r="EF452" s="59" t="e">
        <f t="shared" si="739"/>
        <v>#REF!</v>
      </c>
      <c r="EG452" s="59" t="e">
        <f t="shared" si="740"/>
        <v>#REF!</v>
      </c>
      <c r="EH452" s="59" t="e">
        <f t="shared" si="741"/>
        <v>#REF!</v>
      </c>
      <c r="EI452" s="14" t="e">
        <f t="shared" si="742"/>
        <v>#REF!</v>
      </c>
      <c r="EJ452" s="14" t="e">
        <f t="shared" si="743"/>
        <v>#REF!</v>
      </c>
      <c r="EK452" s="14" t="e">
        <f t="shared" si="744"/>
        <v>#REF!</v>
      </c>
      <c r="EL452" s="14" t="e">
        <f t="shared" si="745"/>
        <v>#REF!</v>
      </c>
      <c r="EM452" t="e">
        <f t="shared" si="746"/>
        <v>#REF!</v>
      </c>
      <c r="EN452" s="34" t="e">
        <f t="shared" si="747"/>
        <v>#REF!</v>
      </c>
      <c r="EO452" s="34" t="e">
        <f t="shared" si="748"/>
        <v>#REF!</v>
      </c>
      <c r="EP452" s="34" t="e">
        <f t="shared" si="749"/>
        <v>#REF!</v>
      </c>
      <c r="EQ452" s="34" t="e">
        <f t="shared" si="750"/>
        <v>#REF!</v>
      </c>
      <c r="ER452" s="59" t="e">
        <f t="shared" si="751"/>
        <v>#REF!</v>
      </c>
      <c r="ES452" s="59" t="e">
        <f t="shared" si="752"/>
        <v>#REF!</v>
      </c>
      <c r="ET452" s="59" t="e">
        <f t="shared" si="753"/>
        <v>#REF!</v>
      </c>
      <c r="EU452" s="59" t="e">
        <f t="shared" si="754"/>
        <v>#REF!</v>
      </c>
      <c r="EV452" s="14" t="e">
        <f t="shared" si="755"/>
        <v>#REF!</v>
      </c>
      <c r="EW452" s="14" t="e">
        <f t="shared" si="756"/>
        <v>#REF!</v>
      </c>
      <c r="EX452" s="14" t="e">
        <f t="shared" si="757"/>
        <v>#REF!</v>
      </c>
      <c r="EY452" s="14" t="e">
        <f t="shared" si="758"/>
        <v>#REF!</v>
      </c>
    </row>
    <row r="453" spans="1:155" x14ac:dyDescent="0.2">
      <c r="A453" s="17">
        <v>30044052</v>
      </c>
      <c r="B453" t="s">
        <v>62</v>
      </c>
      <c r="C453" t="s">
        <v>577</v>
      </c>
      <c r="D453" t="s">
        <v>578</v>
      </c>
      <c r="E453" t="s">
        <v>579</v>
      </c>
      <c r="F453" t="s">
        <v>41</v>
      </c>
      <c r="G453" t="s">
        <v>42</v>
      </c>
      <c r="H453" t="s">
        <v>1356</v>
      </c>
      <c r="I453" t="s">
        <v>68</v>
      </c>
      <c r="J453" s="19" t="s">
        <v>69</v>
      </c>
      <c r="K453" t="s">
        <v>70</v>
      </c>
      <c r="L453">
        <v>1965</v>
      </c>
      <c r="M453">
        <f t="shared" si="668"/>
        <v>1965</v>
      </c>
      <c r="N453">
        <v>54</v>
      </c>
      <c r="O453" s="19">
        <f t="shared" si="669"/>
        <v>54</v>
      </c>
      <c r="P453" t="s">
        <v>80</v>
      </c>
      <c r="Q453" s="19" t="str">
        <f t="shared" si="670"/>
        <v>50-60</v>
      </c>
      <c r="R453" s="23">
        <v>296.5</v>
      </c>
      <c r="S453" s="15">
        <f t="shared" si="671"/>
        <v>0.29649999999999999</v>
      </c>
      <c r="T453">
        <v>30395695</v>
      </c>
      <c r="U453" t="s">
        <v>45</v>
      </c>
      <c r="V453" t="s">
        <v>55</v>
      </c>
      <c r="W453" s="20" t="s">
        <v>87</v>
      </c>
      <c r="X453" t="s">
        <v>48</v>
      </c>
      <c r="Z453" t="s">
        <v>581</v>
      </c>
      <c r="AA453" t="s">
        <v>582</v>
      </c>
      <c r="AB453" t="s">
        <v>583</v>
      </c>
      <c r="AC453">
        <v>1965</v>
      </c>
      <c r="AD453">
        <v>108</v>
      </c>
      <c r="AE453" t="str">
        <f t="shared" si="672"/>
        <v>&gt;80</v>
      </c>
      <c r="AF453">
        <v>-38.174746319999997</v>
      </c>
      <c r="AG453">
        <v>146.34566344999999</v>
      </c>
      <c r="AH453" t="s">
        <v>92</v>
      </c>
      <c r="AI453" t="s">
        <v>76</v>
      </c>
      <c r="AJ453" s="33" t="s">
        <v>584</v>
      </c>
      <c r="AL453" t="s">
        <v>48</v>
      </c>
      <c r="AM453" t="s">
        <v>86</v>
      </c>
      <c r="AN453">
        <v>220</v>
      </c>
      <c r="AO453" s="69">
        <v>4</v>
      </c>
      <c r="AP453">
        <v>2</v>
      </c>
      <c r="AQ453">
        <v>0</v>
      </c>
      <c r="AR453">
        <v>2</v>
      </c>
      <c r="AS453" s="82" t="str">
        <f t="shared" si="673"/>
        <v>Gw-0-2</v>
      </c>
      <c r="AT453" s="14">
        <f t="shared" si="674"/>
        <v>36200</v>
      </c>
      <c r="AU453" s="81">
        <f>VLOOKUP(C453,Bushfire_Vlookup!$F$2:$H$12575,3,FALSE)</f>
        <v>894.471901</v>
      </c>
      <c r="AV453" s="14">
        <f>VLOOKUP(AS453,Safety_collateral_Vlookup!$J$3:$L$20,2,FALSE)</f>
        <v>93570.139925214826</v>
      </c>
      <c r="AW453" s="14">
        <f>VLOOKUP(AS453,Safety_collateral_Vlookup!$J$3:$L$20,3,FALSE)</f>
        <v>550000</v>
      </c>
      <c r="AX453" s="48">
        <f t="shared" si="675"/>
        <v>726269.14081857121</v>
      </c>
      <c r="AY453" s="49">
        <f t="shared" si="666"/>
        <v>22534</v>
      </c>
      <c r="AZ453" s="14">
        <v>76000</v>
      </c>
      <c r="BA453" s="16">
        <f t="shared" si="676"/>
        <v>32.22992548231877</v>
      </c>
      <c r="BB453" t="e">
        <f>IF(BA453&lt;=#REF!,#REF!,IF(BA453&lt;=#REF!,#REF!,IF(BA453&lt;=#REF!,#REF!,IF(BA453&lt;=#REF!,#REF!,#REF!))))</f>
        <v>#REF!</v>
      </c>
      <c r="BC453" s="51">
        <v>5</v>
      </c>
      <c r="BD453" s="21">
        <v>70</v>
      </c>
      <c r="BE453" s="21">
        <v>6.4399999999999999E-2</v>
      </c>
      <c r="BF453" s="26">
        <f t="shared" si="677"/>
        <v>1469.8070290922008</v>
      </c>
      <c r="BG453" s="21">
        <v>7</v>
      </c>
      <c r="BH453" s="21">
        <f t="shared" si="678"/>
        <v>54.6</v>
      </c>
      <c r="BI453" s="28">
        <f t="shared" si="679"/>
        <v>2.2519960070400004E-2</v>
      </c>
      <c r="BJ453" s="27">
        <f t="shared" si="680"/>
        <v>2.2519960070400004E-2</v>
      </c>
      <c r="BK453" s="28">
        <f t="shared" si="681"/>
        <v>0.34525945935897451</v>
      </c>
      <c r="BL453" s="35">
        <f t="shared" si="682"/>
        <v>11.127686647205413</v>
      </c>
      <c r="BM453" s="21" t="str">
        <f t="shared" si="683"/>
        <v>Cr5</v>
      </c>
      <c r="BN453" s="51">
        <v>5</v>
      </c>
      <c r="BO453" s="21">
        <v>1</v>
      </c>
      <c r="BP453" s="50" t="s">
        <v>5497</v>
      </c>
      <c r="BQ453" s="14">
        <v>36200</v>
      </c>
      <c r="BR453">
        <f>IFERROR(VLOOKUP(AO453,'Model Failure data- Lines'!$A$37:$E$41,3,FALSE),'Model Failure data- Lines'!$C$37)</f>
        <v>0.45419999999999999</v>
      </c>
      <c r="BS453" s="14">
        <f t="shared" si="684"/>
        <v>329871.44375979505</v>
      </c>
      <c r="BT453" s="34">
        <f t="shared" si="667"/>
        <v>20099.210798889326</v>
      </c>
      <c r="BU453" s="34">
        <f t="shared" si="685"/>
        <v>16.412159017607976</v>
      </c>
      <c r="BV453" s="54">
        <f t="shared" si="686"/>
        <v>309772.23296090571</v>
      </c>
      <c r="BW453">
        <f>IFERROR(VLOOKUP(AO453,'Model Failure data- Lines'!$A$37:$E$41,4,FALSE),'Model Failure data- Lines'!$D$37)</f>
        <v>0.40249999999999997</v>
      </c>
      <c r="BX453" s="14">
        <f t="shared" si="687"/>
        <v>292323.32917947491</v>
      </c>
      <c r="BY453" s="34">
        <f t="shared" si="688"/>
        <v>17927.499544607672</v>
      </c>
      <c r="BZ453" s="71">
        <f t="shared" si="689"/>
        <v>16.305861754569197</v>
      </c>
      <c r="CA453" s="71">
        <f t="shared" si="690"/>
        <v>274395.82963486726</v>
      </c>
      <c r="CB453" s="56">
        <v>1</v>
      </c>
      <c r="CC453">
        <f>IFERROR(VLOOKUP(AO453,'Model Failure data- Lines'!$A$37:$E$41,5,FALSE),'Model Failure data- Lines'!$E$37)</f>
        <v>0.28349999999999997</v>
      </c>
      <c r="CD453" s="14">
        <f t="shared" si="691"/>
        <v>205897.30142206492</v>
      </c>
      <c r="CE453" s="34">
        <f t="shared" si="692"/>
        <v>14262.680390605676</v>
      </c>
      <c r="CF453" s="34">
        <f t="shared" si="693"/>
        <v>14.43608745223529</v>
      </c>
      <c r="CG453" s="54">
        <f t="shared" si="694"/>
        <v>191634.62103145925</v>
      </c>
      <c r="CH453" t="e">
        <f>IFERROR(VLOOKUP(AO453,'Model Failure data- Lines'!#REF!,3,FALSE),'Model Failure data- Lines'!#REF!)</f>
        <v>#REF!</v>
      </c>
      <c r="CI453" s="14" t="e">
        <f t="shared" si="695"/>
        <v>#REF!</v>
      </c>
      <c r="CJ453" s="34">
        <f t="shared" si="696"/>
        <v>19278.62808895026</v>
      </c>
      <c r="CK453" s="34" t="e">
        <f t="shared" si="697"/>
        <v>#REF!</v>
      </c>
      <c r="CL453" s="54" t="e">
        <f t="shared" si="698"/>
        <v>#REF!</v>
      </c>
      <c r="CM453" t="e">
        <f>IFERROR(VLOOKUP(AO453,'Model Failure data- Lines'!#REF!,4,FALSE),'Model Failure data- Lines'!#REF!)</f>
        <v>#REF!</v>
      </c>
      <c r="CN453" s="14" t="e">
        <f t="shared" si="699"/>
        <v>#REF!</v>
      </c>
      <c r="CO453" s="34">
        <f t="shared" si="700"/>
        <v>16493.543134466225</v>
      </c>
      <c r="CP453" s="34" t="e">
        <f t="shared" si="701"/>
        <v>#REF!</v>
      </c>
      <c r="CQ453" s="54" t="e">
        <f t="shared" si="702"/>
        <v>#REF!</v>
      </c>
      <c r="CR453" t="e">
        <f>IFERROR(VLOOKUP(AO453,'Model Failure data- Lines'!#REF!,5,FALSE),'Model Failure data- Lines'!#REF!)</f>
        <v>#REF!</v>
      </c>
      <c r="CS453" s="14" t="e">
        <f t="shared" si="703"/>
        <v>#REF!</v>
      </c>
      <c r="CT453" s="34">
        <f t="shared" si="704"/>
        <v>12072.289213122302</v>
      </c>
      <c r="CU453" s="34" t="e">
        <f t="shared" si="705"/>
        <v>#REF!</v>
      </c>
      <c r="CV453" s="54" t="e">
        <f t="shared" si="706"/>
        <v>#REF!</v>
      </c>
      <c r="CW453" t="s">
        <v>583</v>
      </c>
      <c r="CY453">
        <v>1</v>
      </c>
      <c r="CZ453">
        <f t="shared" si="707"/>
        <v>274395.82963486726</v>
      </c>
      <c r="DA453" s="34">
        <f t="shared" si="708"/>
        <v>15546.7235</v>
      </c>
      <c r="DB453" s="34">
        <f t="shared" si="709"/>
        <v>384.14661114271746</v>
      </c>
      <c r="DC453" s="34">
        <f t="shared" si="710"/>
        <v>40185.334068332195</v>
      </c>
      <c r="DD453" s="9">
        <f t="shared" si="711"/>
        <v>236207.12499999997</v>
      </c>
      <c r="DE453" s="59">
        <f t="shared" si="712"/>
        <v>5.3183314324033747E-2</v>
      </c>
      <c r="DF453" s="59">
        <f t="shared" si="713"/>
        <v>1.3141154769309112E-3</v>
      </c>
      <c r="DG453" s="59">
        <f t="shared" si="714"/>
        <v>0.13746878903277676</v>
      </c>
      <c r="DH453" s="59">
        <f t="shared" si="715"/>
        <v>0.80803378116625846</v>
      </c>
      <c r="DI453" s="14">
        <f t="shared" si="716"/>
        <v>14593.279656675159</v>
      </c>
      <c r="DJ453" s="14">
        <f t="shared" si="717"/>
        <v>360.58780652847668</v>
      </c>
      <c r="DK453" s="14">
        <f t="shared" si="718"/>
        <v>37720.862415549323</v>
      </c>
      <c r="DL453" s="14">
        <f t="shared" si="719"/>
        <v>221721.09975611427</v>
      </c>
      <c r="DM453">
        <f t="shared" si="720"/>
        <v>191634.62103145925</v>
      </c>
      <c r="DN453" s="34">
        <f t="shared" si="721"/>
        <v>10950.3009</v>
      </c>
      <c r="DO453" s="34">
        <f t="shared" si="722"/>
        <v>270.57283045704446</v>
      </c>
      <c r="DP453" s="34">
        <f t="shared" si="723"/>
        <v>28304.45269160789</v>
      </c>
      <c r="DQ453" s="9">
        <f t="shared" si="724"/>
        <v>166371.97499999998</v>
      </c>
      <c r="DR453" s="59">
        <f t="shared" si="725"/>
        <v>5.3183314324033754E-2</v>
      </c>
      <c r="DS453" s="59">
        <f t="shared" si="726"/>
        <v>1.3141154769309115E-3</v>
      </c>
      <c r="DT453" s="59">
        <f t="shared" si="727"/>
        <v>0.13746878903277676</v>
      </c>
      <c r="DU453" s="59">
        <f t="shared" si="728"/>
        <v>0.80803378116625857</v>
      </c>
      <c r="DV453" s="14">
        <f t="shared" si="729"/>
        <v>10191.764285683184</v>
      </c>
      <c r="DW453" s="14">
        <f t="shared" si="730"/>
        <v>251.83002141323053</v>
      </c>
      <c r="DX453" s="14">
        <f t="shared" si="731"/>
        <v>26343.779289949798</v>
      </c>
      <c r="DY453" s="14">
        <f t="shared" si="732"/>
        <v>154847.24743441303</v>
      </c>
      <c r="DZ453" s="34" t="e">
        <f t="shared" si="733"/>
        <v>#REF!</v>
      </c>
      <c r="EA453" s="34" t="e">
        <f t="shared" si="734"/>
        <v>#REF!</v>
      </c>
      <c r="EB453" s="34" t="e">
        <f t="shared" si="735"/>
        <v>#REF!</v>
      </c>
      <c r="EC453" s="34" t="e">
        <f t="shared" si="736"/>
        <v>#REF!</v>
      </c>
      <c r="ED453" s="34" t="e">
        <f t="shared" si="737"/>
        <v>#REF!</v>
      </c>
      <c r="EE453" s="59" t="e">
        <f t="shared" si="738"/>
        <v>#REF!</v>
      </c>
      <c r="EF453" s="59" t="e">
        <f t="shared" si="739"/>
        <v>#REF!</v>
      </c>
      <c r="EG453" s="59" t="e">
        <f t="shared" si="740"/>
        <v>#REF!</v>
      </c>
      <c r="EH453" s="59" t="e">
        <f t="shared" si="741"/>
        <v>#REF!</v>
      </c>
      <c r="EI453" s="14" t="e">
        <f t="shared" si="742"/>
        <v>#REF!</v>
      </c>
      <c r="EJ453" s="14" t="e">
        <f t="shared" si="743"/>
        <v>#REF!</v>
      </c>
      <c r="EK453" s="14" t="e">
        <f t="shared" si="744"/>
        <v>#REF!</v>
      </c>
      <c r="EL453" s="14" t="e">
        <f t="shared" si="745"/>
        <v>#REF!</v>
      </c>
      <c r="EM453" t="e">
        <f t="shared" si="746"/>
        <v>#REF!</v>
      </c>
      <c r="EN453" s="34" t="e">
        <f t="shared" si="747"/>
        <v>#REF!</v>
      </c>
      <c r="EO453" s="34" t="e">
        <f t="shared" si="748"/>
        <v>#REF!</v>
      </c>
      <c r="EP453" s="34" t="e">
        <f t="shared" si="749"/>
        <v>#REF!</v>
      </c>
      <c r="EQ453" s="34" t="e">
        <f t="shared" si="750"/>
        <v>#REF!</v>
      </c>
      <c r="ER453" s="59" t="e">
        <f t="shared" si="751"/>
        <v>#REF!</v>
      </c>
      <c r="ES453" s="59" t="e">
        <f t="shared" si="752"/>
        <v>#REF!</v>
      </c>
      <c r="ET453" s="59" t="e">
        <f t="shared" si="753"/>
        <v>#REF!</v>
      </c>
      <c r="EU453" s="59" t="e">
        <f t="shared" si="754"/>
        <v>#REF!</v>
      </c>
      <c r="EV453" s="14" t="e">
        <f t="shared" si="755"/>
        <v>#REF!</v>
      </c>
      <c r="EW453" s="14" t="e">
        <f t="shared" si="756"/>
        <v>#REF!</v>
      </c>
      <c r="EX453" s="14" t="e">
        <f t="shared" si="757"/>
        <v>#REF!</v>
      </c>
      <c r="EY453" s="14" t="e">
        <f t="shared" si="758"/>
        <v>#REF!</v>
      </c>
    </row>
    <row r="454" spans="1:155" x14ac:dyDescent="0.2">
      <c r="A454" s="17">
        <v>30404513</v>
      </c>
      <c r="B454" t="s">
        <v>62</v>
      </c>
      <c r="C454" t="s">
        <v>5272</v>
      </c>
      <c r="D454" t="s">
        <v>5273</v>
      </c>
      <c r="E454" t="s">
        <v>946</v>
      </c>
      <c r="F454" t="s">
        <v>41</v>
      </c>
      <c r="G454" t="s">
        <v>42</v>
      </c>
      <c r="H454" t="s">
        <v>5274</v>
      </c>
      <c r="I454" t="s">
        <v>68</v>
      </c>
      <c r="J454" s="19" t="s">
        <v>69</v>
      </c>
      <c r="K454" t="s">
        <v>70</v>
      </c>
      <c r="L454">
        <v>1966</v>
      </c>
      <c r="M454">
        <f t="shared" si="668"/>
        <v>1966</v>
      </c>
      <c r="N454">
        <v>53</v>
      </c>
      <c r="O454" s="19">
        <f t="shared" si="669"/>
        <v>53</v>
      </c>
      <c r="P454" t="s">
        <v>80</v>
      </c>
      <c r="Q454" s="19" t="str">
        <f t="shared" si="670"/>
        <v>50-60</v>
      </c>
      <c r="R454" s="23">
        <v>627.9</v>
      </c>
      <c r="S454" s="15">
        <f t="shared" si="671"/>
        <v>0.62790000000000001</v>
      </c>
      <c r="T454">
        <v>30212186</v>
      </c>
      <c r="U454" t="s">
        <v>45</v>
      </c>
      <c r="V454" t="s">
        <v>46</v>
      </c>
      <c r="W454" t="s">
        <v>47</v>
      </c>
      <c r="X454" t="s">
        <v>88</v>
      </c>
      <c r="Y454" t="s">
        <v>235</v>
      </c>
      <c r="Z454" t="s">
        <v>5275</v>
      </c>
      <c r="AA454" t="s">
        <v>5276</v>
      </c>
      <c r="AB454" t="s">
        <v>151</v>
      </c>
      <c r="AC454">
        <v>1966</v>
      </c>
      <c r="AD454">
        <v>53</v>
      </c>
      <c r="AE454" t="str">
        <f t="shared" si="672"/>
        <v>&lt;60</v>
      </c>
      <c r="AF454">
        <v>-38.218394289999999</v>
      </c>
      <c r="AG454">
        <v>146.21128653</v>
      </c>
      <c r="AH454" t="s">
        <v>92</v>
      </c>
      <c r="AI454" t="s">
        <v>51</v>
      </c>
      <c r="AJ454" s="33" t="s">
        <v>164</v>
      </c>
      <c r="AL454">
        <v>1</v>
      </c>
      <c r="AM454" t="s">
        <v>86</v>
      </c>
      <c r="AN454">
        <v>220</v>
      </c>
      <c r="AO454" s="69">
        <v>4</v>
      </c>
      <c r="AP454">
        <v>2</v>
      </c>
      <c r="AQ454">
        <v>0</v>
      </c>
      <c r="AR454">
        <v>0</v>
      </c>
      <c r="AS454" s="82" t="str">
        <f t="shared" si="673"/>
        <v>Gw-0-0</v>
      </c>
      <c r="AT454" s="14">
        <f t="shared" si="674"/>
        <v>17616</v>
      </c>
      <c r="AU454" s="81">
        <f>VLOOKUP(C454,Bushfire_Vlookup!$F$2:$H$12575,3,FALSE)</f>
        <v>37634.867770999997</v>
      </c>
      <c r="AV454" s="14">
        <f>VLOOKUP(AS454,Safety_collateral_Vlookup!$J$3:$L$20,2,FALSE)</f>
        <v>3720.1399252148244</v>
      </c>
      <c r="AW454" s="14">
        <f>VLOOKUP(AS454,Safety_collateral_Vlookup!$J$3:$L$20,3,FALSE)</f>
        <v>25000</v>
      </c>
      <c r="AX454" s="48">
        <f t="shared" si="675"/>
        <v>89597.06521186122</v>
      </c>
      <c r="AY454" s="49">
        <f t="shared" si="666"/>
        <v>47720.4</v>
      </c>
      <c r="AZ454" s="14">
        <v>76000</v>
      </c>
      <c r="BA454" s="16">
        <f t="shared" si="676"/>
        <v>1.8775422086122753</v>
      </c>
      <c r="BB454" t="e">
        <f>IF(BA454&lt;=#REF!,#REF!,IF(BA454&lt;=#REF!,#REF!,IF(BA454&lt;=#REF!,#REF!,IF(BA454&lt;=#REF!,#REF!,#REF!))))</f>
        <v>#REF!</v>
      </c>
      <c r="BC454" s="51">
        <v>3</v>
      </c>
      <c r="BD454" s="21">
        <v>70</v>
      </c>
      <c r="BE454" s="21">
        <v>6.4399999999999999E-2</v>
      </c>
      <c r="BF454" s="26">
        <f t="shared" si="677"/>
        <v>3112.6200120303306</v>
      </c>
      <c r="BG454" s="21">
        <v>7</v>
      </c>
      <c r="BH454" s="21">
        <f t="shared" si="678"/>
        <v>54.6</v>
      </c>
      <c r="BI454" s="28">
        <f t="shared" si="679"/>
        <v>2.2519960070400004E-2</v>
      </c>
      <c r="BJ454" s="27">
        <f t="shared" si="680"/>
        <v>2.2519960070400004E-2</v>
      </c>
      <c r="BK454" s="28">
        <f t="shared" si="681"/>
        <v>0.34525945935897445</v>
      </c>
      <c r="BL454" s="35">
        <f t="shared" si="682"/>
        <v>0.64823920786912881</v>
      </c>
      <c r="BM454" s="21" t="str">
        <f t="shared" si="683"/>
        <v>Cr2</v>
      </c>
      <c r="BN454" s="51">
        <v>2</v>
      </c>
      <c r="BO454" s="21">
        <v>0</v>
      </c>
      <c r="BP454" s="50" t="s">
        <v>5497</v>
      </c>
      <c r="BQ454" s="14">
        <v>17616</v>
      </c>
      <c r="BR454">
        <f>IFERROR(VLOOKUP(AO454,'Model Failure data- Lines'!$A$37:$E$41,3,FALSE),'Model Failure data- Lines'!$C$37)</f>
        <v>0.45419999999999999</v>
      </c>
      <c r="BS454" s="14">
        <f t="shared" si="684"/>
        <v>40694.987019227367</v>
      </c>
      <c r="BT454" s="34">
        <f t="shared" si="667"/>
        <v>42564.230895860397</v>
      </c>
      <c r="BU454" s="34">
        <f t="shared" si="685"/>
        <v>0.95608416181167688</v>
      </c>
      <c r="BV454" s="54">
        <f t="shared" si="686"/>
        <v>-1869.2438766330306</v>
      </c>
      <c r="BW454">
        <f>IFERROR(VLOOKUP(AO454,'Model Failure data- Lines'!$A$37:$E$41,4,FALSE),'Model Failure data- Lines'!$D$37)</f>
        <v>0.40249999999999997</v>
      </c>
      <c r="BX454" s="14">
        <f t="shared" si="687"/>
        <v>36062.818747774138</v>
      </c>
      <c r="BY454" s="34">
        <f t="shared" si="688"/>
        <v>37965.183689912847</v>
      </c>
      <c r="BZ454" s="71">
        <f t="shared" si="689"/>
        <v>0.94989185466145509</v>
      </c>
      <c r="CA454" s="71">
        <f t="shared" si="690"/>
        <v>-1902.364942138709</v>
      </c>
      <c r="CB454" s="56">
        <v>2</v>
      </c>
      <c r="CC454">
        <f>IFERROR(VLOOKUP(AO454,'Model Failure data- Lines'!$A$37:$E$41,5,FALSE),'Model Failure data- Lines'!$E$37)</f>
        <v>0.28349999999999997</v>
      </c>
      <c r="CD454" s="14">
        <f t="shared" si="691"/>
        <v>25400.767987562653</v>
      </c>
      <c r="CE454" s="34">
        <f t="shared" si="692"/>
        <v>30204.172064962237</v>
      </c>
      <c r="CF454" s="34">
        <f t="shared" si="693"/>
        <v>0.84096885466456206</v>
      </c>
      <c r="CG454" s="54">
        <f t="shared" si="694"/>
        <v>-4803.4040773995839</v>
      </c>
      <c r="CH454" t="e">
        <f>IFERROR(VLOOKUP(AO454,'Model Failure data- Lines'!#REF!,3,FALSE),'Model Failure data- Lines'!#REF!)</f>
        <v>#REF!</v>
      </c>
      <c r="CI454" s="14" t="e">
        <f t="shared" si="695"/>
        <v>#REF!</v>
      </c>
      <c r="CJ454" s="34">
        <f t="shared" si="696"/>
        <v>40826.477494272738</v>
      </c>
      <c r="CK454" s="34" t="e">
        <f t="shared" si="697"/>
        <v>#REF!</v>
      </c>
      <c r="CL454" s="54" t="e">
        <f t="shared" si="698"/>
        <v>#REF!</v>
      </c>
      <c r="CM454" t="e">
        <f>IFERROR(VLOOKUP(AO454,'Model Failure data- Lines'!#REF!,4,FALSE),'Model Failure data- Lines'!#REF!)</f>
        <v>#REF!</v>
      </c>
      <c r="CN454" s="14" t="e">
        <f t="shared" si="699"/>
        <v>#REF!</v>
      </c>
      <c r="CO454" s="34">
        <f t="shared" si="700"/>
        <v>34928.48476941431</v>
      </c>
      <c r="CP454" s="34" t="e">
        <f t="shared" si="701"/>
        <v>#REF!</v>
      </c>
      <c r="CQ454" s="54" t="e">
        <f t="shared" si="702"/>
        <v>#REF!</v>
      </c>
      <c r="CR454" t="e">
        <f>IFERROR(VLOOKUP(AO454,'Model Failure data- Lines'!#REF!,5,FALSE),'Model Failure data- Lines'!#REF!)</f>
        <v>#REF!</v>
      </c>
      <c r="CS454" s="14" t="e">
        <f t="shared" si="703"/>
        <v>#REF!</v>
      </c>
      <c r="CT454" s="34">
        <f t="shared" si="704"/>
        <v>25565.566262797616</v>
      </c>
      <c r="CU454" s="34" t="e">
        <f t="shared" si="705"/>
        <v>#REF!</v>
      </c>
      <c r="CV454" s="54" t="e">
        <f t="shared" si="706"/>
        <v>#REF!</v>
      </c>
      <c r="CW454" t="s">
        <v>151</v>
      </c>
      <c r="CY454">
        <v>1</v>
      </c>
      <c r="CZ454">
        <f t="shared" si="707"/>
        <v>-1902.3649421387074</v>
      </c>
      <c r="DA454" s="34">
        <f t="shared" si="708"/>
        <v>7565.4994799999995</v>
      </c>
      <c r="DB454" s="34">
        <f t="shared" si="709"/>
        <v>16162.952574441939</v>
      </c>
      <c r="DC454" s="34">
        <f t="shared" si="710"/>
        <v>1597.6791933321974</v>
      </c>
      <c r="DD454" s="9">
        <f t="shared" si="711"/>
        <v>10736.687499999998</v>
      </c>
      <c r="DE454" s="59">
        <f t="shared" si="712"/>
        <v>0.20978669285153856</v>
      </c>
      <c r="DF454" s="59">
        <f t="shared" si="713"/>
        <v>0.44818883092546796</v>
      </c>
      <c r="DG454" s="59">
        <f t="shared" si="714"/>
        <v>4.4302670972740009E-2</v>
      </c>
      <c r="DH454" s="59">
        <f t="shared" si="715"/>
        <v>0.29772180525025338</v>
      </c>
      <c r="DI454" s="14">
        <f t="shared" si="716"/>
        <v>-399.09084980798792</v>
      </c>
      <c r="DJ454" s="14">
        <f t="shared" si="717"/>
        <v>-852.61871941074287</v>
      </c>
      <c r="DK454" s="14">
        <f t="shared" si="718"/>
        <v>-84.279848101646735</v>
      </c>
      <c r="DL454" s="14">
        <f t="shared" si="719"/>
        <v>-566.37552481832972</v>
      </c>
      <c r="DM454">
        <f t="shared" si="720"/>
        <v>-4803.4040773995839</v>
      </c>
      <c r="DN454" s="34">
        <f t="shared" si="721"/>
        <v>5328.7431120000001</v>
      </c>
      <c r="DO454" s="34">
        <f t="shared" si="722"/>
        <v>11384.340508954756</v>
      </c>
      <c r="DP454" s="34">
        <f t="shared" si="723"/>
        <v>1125.3218666078956</v>
      </c>
      <c r="DQ454" s="9">
        <f t="shared" si="724"/>
        <v>7562.3624999999984</v>
      </c>
      <c r="DR454" s="59">
        <f t="shared" si="725"/>
        <v>0.20978669285153859</v>
      </c>
      <c r="DS454" s="59">
        <f t="shared" si="726"/>
        <v>0.44818883092546791</v>
      </c>
      <c r="DT454" s="59">
        <f t="shared" si="727"/>
        <v>4.4302670972740009E-2</v>
      </c>
      <c r="DU454" s="59">
        <f t="shared" si="728"/>
        <v>0.29772180525025338</v>
      </c>
      <c r="DV454" s="14">
        <f t="shared" si="729"/>
        <v>-1007.6902558272546</v>
      </c>
      <c r="DW454" s="14">
        <f t="shared" si="730"/>
        <v>-2152.8320579123456</v>
      </c>
      <c r="DX454" s="14">
        <f t="shared" si="731"/>
        <v>-212.80363039015157</v>
      </c>
      <c r="DY454" s="14">
        <f t="shared" si="732"/>
        <v>-1430.0781332698321</v>
      </c>
      <c r="DZ454" s="34" t="e">
        <f t="shared" si="733"/>
        <v>#REF!</v>
      </c>
      <c r="EA454" s="34" t="e">
        <f t="shared" si="734"/>
        <v>#REF!</v>
      </c>
      <c r="EB454" s="34" t="e">
        <f t="shared" si="735"/>
        <v>#REF!</v>
      </c>
      <c r="EC454" s="34" t="e">
        <f t="shared" si="736"/>
        <v>#REF!</v>
      </c>
      <c r="ED454" s="34" t="e">
        <f t="shared" si="737"/>
        <v>#REF!</v>
      </c>
      <c r="EE454" s="59" t="e">
        <f t="shared" si="738"/>
        <v>#REF!</v>
      </c>
      <c r="EF454" s="59" t="e">
        <f t="shared" si="739"/>
        <v>#REF!</v>
      </c>
      <c r="EG454" s="59" t="e">
        <f t="shared" si="740"/>
        <v>#REF!</v>
      </c>
      <c r="EH454" s="59" t="e">
        <f t="shared" si="741"/>
        <v>#REF!</v>
      </c>
      <c r="EI454" s="14" t="e">
        <f t="shared" si="742"/>
        <v>#REF!</v>
      </c>
      <c r="EJ454" s="14" t="e">
        <f t="shared" si="743"/>
        <v>#REF!</v>
      </c>
      <c r="EK454" s="14" t="e">
        <f t="shared" si="744"/>
        <v>#REF!</v>
      </c>
      <c r="EL454" s="14" t="e">
        <f t="shared" si="745"/>
        <v>#REF!</v>
      </c>
      <c r="EM454" t="e">
        <f t="shared" si="746"/>
        <v>#REF!</v>
      </c>
      <c r="EN454" s="34" t="e">
        <f t="shared" si="747"/>
        <v>#REF!</v>
      </c>
      <c r="EO454" s="34" t="e">
        <f t="shared" si="748"/>
        <v>#REF!</v>
      </c>
      <c r="EP454" s="34" t="e">
        <f t="shared" si="749"/>
        <v>#REF!</v>
      </c>
      <c r="EQ454" s="34" t="e">
        <f t="shared" si="750"/>
        <v>#REF!</v>
      </c>
      <c r="ER454" s="59" t="e">
        <f t="shared" si="751"/>
        <v>#REF!</v>
      </c>
      <c r="ES454" s="59" t="e">
        <f t="shared" si="752"/>
        <v>#REF!</v>
      </c>
      <c r="ET454" s="59" t="e">
        <f t="shared" si="753"/>
        <v>#REF!</v>
      </c>
      <c r="EU454" s="59" t="e">
        <f t="shared" si="754"/>
        <v>#REF!</v>
      </c>
      <c r="EV454" s="14" t="e">
        <f t="shared" si="755"/>
        <v>#REF!</v>
      </c>
      <c r="EW454" s="14" t="e">
        <f t="shared" si="756"/>
        <v>#REF!</v>
      </c>
      <c r="EX454" s="14" t="e">
        <f t="shared" si="757"/>
        <v>#REF!</v>
      </c>
      <c r="EY454" s="14" t="e">
        <f t="shared" si="758"/>
        <v>#REF!</v>
      </c>
    </row>
    <row r="455" spans="1:155" x14ac:dyDescent="0.2">
      <c r="A455" s="17">
        <v>30189742</v>
      </c>
      <c r="B455" t="s">
        <v>62</v>
      </c>
      <c r="C455" t="s">
        <v>3428</v>
      </c>
      <c r="D455" t="s">
        <v>3429</v>
      </c>
      <c r="E455" t="s">
        <v>3430</v>
      </c>
      <c r="F455" t="s">
        <v>41</v>
      </c>
      <c r="G455" t="s">
        <v>42</v>
      </c>
      <c r="H455" t="s">
        <v>3431</v>
      </c>
      <c r="I455" t="s">
        <v>68</v>
      </c>
      <c r="J455" s="19" t="s">
        <v>69</v>
      </c>
      <c r="K455" t="s">
        <v>70</v>
      </c>
      <c r="L455">
        <v>1962</v>
      </c>
      <c r="M455">
        <f t="shared" si="668"/>
        <v>1962</v>
      </c>
      <c r="N455">
        <v>57</v>
      </c>
      <c r="O455" s="19">
        <f t="shared" si="669"/>
        <v>57</v>
      </c>
      <c r="P455" t="s">
        <v>80</v>
      </c>
      <c r="Q455" s="19" t="str">
        <f t="shared" si="670"/>
        <v>50-60</v>
      </c>
      <c r="R455" s="23">
        <v>534.91999999999996</v>
      </c>
      <c r="S455" s="15">
        <f t="shared" si="671"/>
        <v>0.53491999999999995</v>
      </c>
      <c r="T455">
        <v>30345533</v>
      </c>
      <c r="U455" t="s">
        <v>45</v>
      </c>
      <c r="V455" t="s">
        <v>55</v>
      </c>
      <c r="W455" t="s">
        <v>47</v>
      </c>
      <c r="X455" t="s">
        <v>48</v>
      </c>
      <c r="Y455" t="s">
        <v>408</v>
      </c>
      <c r="Z455" t="s">
        <v>3432</v>
      </c>
      <c r="AA455" t="s">
        <v>3433</v>
      </c>
      <c r="AB455" t="s">
        <v>281</v>
      </c>
      <c r="AC455">
        <v>1962</v>
      </c>
      <c r="AD455">
        <v>57</v>
      </c>
      <c r="AE455" t="str">
        <f t="shared" si="672"/>
        <v>&lt;60</v>
      </c>
      <c r="AF455">
        <v>-38.00288776</v>
      </c>
      <c r="AG455">
        <v>144.25402958000001</v>
      </c>
      <c r="AH455" t="s">
        <v>50</v>
      </c>
      <c r="AI455" t="s">
        <v>51</v>
      </c>
      <c r="AJ455" s="33" t="s">
        <v>446</v>
      </c>
      <c r="AL455">
        <v>1</v>
      </c>
      <c r="AM455" t="s">
        <v>86</v>
      </c>
      <c r="AN455">
        <v>220</v>
      </c>
      <c r="AO455" s="69">
        <v>4</v>
      </c>
      <c r="AP455">
        <v>2</v>
      </c>
      <c r="AQ455">
        <v>0</v>
      </c>
      <c r="AR455">
        <v>0</v>
      </c>
      <c r="AS455" s="82" t="str">
        <f t="shared" si="673"/>
        <v>Gw-0-0</v>
      </c>
      <c r="AT455" s="14">
        <f t="shared" si="674"/>
        <v>40000</v>
      </c>
      <c r="AU455" s="81">
        <f>VLOOKUP(C455,Bushfire_Vlookup!$F$2:$H$12575,3,FALSE)</f>
        <v>182.96679700000001</v>
      </c>
      <c r="AV455" s="14">
        <f>VLOOKUP(AS455,Safety_collateral_Vlookup!$J$3:$L$20,2,FALSE)</f>
        <v>3720.1399252148244</v>
      </c>
      <c r="AW455" s="14">
        <f>VLOOKUP(AS455,Safety_collateral_Vlookup!$J$3:$L$20,3,FALSE)</f>
        <v>25000</v>
      </c>
      <c r="AX455" s="48">
        <f t="shared" si="675"/>
        <v>73519.614872603212</v>
      </c>
      <c r="AY455" s="49">
        <f t="shared" si="666"/>
        <v>40653.919999999998</v>
      </c>
      <c r="AZ455" s="14">
        <v>76000</v>
      </c>
      <c r="BA455" s="16">
        <f t="shared" si="676"/>
        <v>1.8084262199709946</v>
      </c>
      <c r="BB455" t="e">
        <f>IF(BA455&lt;=#REF!,#REF!,IF(BA455&lt;=#REF!,#REF!,IF(BA455&lt;=#REF!,#REF!,IF(BA455&lt;=#REF!,#REF!,#REF!))))</f>
        <v>#REF!</v>
      </c>
      <c r="BC455" s="51">
        <v>3</v>
      </c>
      <c r="BD455" s="21">
        <v>70</v>
      </c>
      <c r="BE455" s="21">
        <v>6.4399999999999999E-2</v>
      </c>
      <c r="BF455" s="26">
        <f t="shared" si="677"/>
        <v>2651.7004249645875</v>
      </c>
      <c r="BG455" s="21">
        <v>7</v>
      </c>
      <c r="BH455" s="21">
        <f t="shared" si="678"/>
        <v>54.6</v>
      </c>
      <c r="BI455" s="28">
        <f t="shared" si="679"/>
        <v>2.2519960070400004E-2</v>
      </c>
      <c r="BJ455" s="27">
        <f t="shared" si="680"/>
        <v>2.2519960070400004E-2</v>
      </c>
      <c r="BK455" s="28">
        <f t="shared" si="681"/>
        <v>0.3452594593589744</v>
      </c>
      <c r="BL455" s="35">
        <f t="shared" si="682"/>
        <v>0.62437625899777927</v>
      </c>
      <c r="BM455" s="21" t="str">
        <f t="shared" si="683"/>
        <v>Cr2</v>
      </c>
      <c r="BN455" s="51">
        <v>2</v>
      </c>
      <c r="BO455" s="21">
        <v>0</v>
      </c>
      <c r="BP455" s="50" t="s">
        <v>5497</v>
      </c>
      <c r="BQ455" s="14">
        <v>40000</v>
      </c>
      <c r="BR455">
        <f>IFERROR(VLOOKUP(AO455,'Model Failure data- Lines'!$A$37:$E$41,3,FALSE),'Model Failure data- Lines'!$C$37)</f>
        <v>0.45419999999999999</v>
      </c>
      <c r="BS455" s="14">
        <f t="shared" si="684"/>
        <v>33392.609075136381</v>
      </c>
      <c r="BT455" s="34">
        <f t="shared" si="667"/>
        <v>36261.281081085595</v>
      </c>
      <c r="BU455" s="34">
        <f t="shared" si="685"/>
        <v>0.92088884009546057</v>
      </c>
      <c r="BV455" s="54">
        <f t="shared" si="686"/>
        <v>-2868.6720059492145</v>
      </c>
      <c r="BW455">
        <f>IFERROR(VLOOKUP(AO455,'Model Failure data- Lines'!$A$37:$E$41,4,FALSE),'Model Failure data- Lines'!$D$37)</f>
        <v>0.40249999999999997</v>
      </c>
      <c r="BX455" s="14">
        <f t="shared" si="687"/>
        <v>29591.644986222789</v>
      </c>
      <c r="BY455" s="34">
        <f t="shared" si="688"/>
        <v>32343.264945705014</v>
      </c>
      <c r="BZ455" s="71">
        <f t="shared" si="689"/>
        <v>0.91492448384226521</v>
      </c>
      <c r="CA455" s="71">
        <f t="shared" si="690"/>
        <v>-2751.6199594822247</v>
      </c>
      <c r="CB455" s="56">
        <v>2</v>
      </c>
      <c r="CC455">
        <f>IFERROR(VLOOKUP(AO455,'Model Failure data- Lines'!$A$37:$E$41,5,FALSE),'Model Failure data- Lines'!$E$37)</f>
        <v>0.28349999999999997</v>
      </c>
      <c r="CD455" s="14">
        <f t="shared" si="691"/>
        <v>20842.810816383007</v>
      </c>
      <c r="CE455" s="34">
        <f t="shared" si="692"/>
        <v>25731.510942808727</v>
      </c>
      <c r="CF455" s="34">
        <f t="shared" si="693"/>
        <v>0.81001115180171801</v>
      </c>
      <c r="CG455" s="54">
        <f t="shared" si="694"/>
        <v>-4888.7001264257196</v>
      </c>
      <c r="CH455" t="e">
        <f>IFERROR(VLOOKUP(AO455,'Model Failure data- Lines'!#REF!,3,FALSE),'Model Failure data- Lines'!#REF!)</f>
        <v>#REF!</v>
      </c>
      <c r="CI455" s="14" t="e">
        <f t="shared" si="695"/>
        <v>#REF!</v>
      </c>
      <c r="CJ455" s="34">
        <f t="shared" si="696"/>
        <v>34780.855775181357</v>
      </c>
      <c r="CK455" s="34" t="e">
        <f t="shared" si="697"/>
        <v>#REF!</v>
      </c>
      <c r="CL455" s="54" t="e">
        <f t="shared" si="698"/>
        <v>#REF!</v>
      </c>
      <c r="CM455" t="e">
        <f>IFERROR(VLOOKUP(AO455,'Model Failure data- Lines'!#REF!,4,FALSE),'Model Failure data- Lines'!#REF!)</f>
        <v>#REF!</v>
      </c>
      <c r="CN455" s="14" t="e">
        <f t="shared" si="699"/>
        <v>#REF!</v>
      </c>
      <c r="CO455" s="34">
        <f t="shared" si="700"/>
        <v>29756.243148359772</v>
      </c>
      <c r="CP455" s="34" t="e">
        <f t="shared" si="701"/>
        <v>#REF!</v>
      </c>
      <c r="CQ455" s="54" t="e">
        <f t="shared" si="702"/>
        <v>#REF!</v>
      </c>
      <c r="CR455" t="e">
        <f>IFERROR(VLOOKUP(AO455,'Model Failure data- Lines'!#REF!,5,FALSE),'Model Failure data- Lines'!#REF!)</f>
        <v>#REF!</v>
      </c>
      <c r="CS455" s="14" t="e">
        <f t="shared" si="703"/>
        <v>#REF!</v>
      </c>
      <c r="CT455" s="34">
        <f t="shared" si="704"/>
        <v>21779.794083923716</v>
      </c>
      <c r="CU455" s="34" t="e">
        <f t="shared" si="705"/>
        <v>#REF!</v>
      </c>
      <c r="CV455" s="54" t="e">
        <f t="shared" si="706"/>
        <v>#REF!</v>
      </c>
      <c r="CW455" t="s">
        <v>281</v>
      </c>
      <c r="CY455">
        <v>1</v>
      </c>
      <c r="CZ455">
        <f t="shared" si="707"/>
        <v>-2751.6199594822242</v>
      </c>
      <c r="DA455" s="34">
        <f t="shared" si="708"/>
        <v>17178.699999999997</v>
      </c>
      <c r="DB455" s="34">
        <f t="shared" si="709"/>
        <v>78.578292890597496</v>
      </c>
      <c r="DC455" s="34">
        <f t="shared" si="710"/>
        <v>1597.6791933321974</v>
      </c>
      <c r="DD455" s="9">
        <f t="shared" si="711"/>
        <v>10736.687499999998</v>
      </c>
      <c r="DE455" s="59">
        <f t="shared" si="712"/>
        <v>0.58052534788106636</v>
      </c>
      <c r="DF455" s="59">
        <f t="shared" si="713"/>
        <v>2.6554215869777362E-3</v>
      </c>
      <c r="DG455" s="59">
        <f t="shared" si="714"/>
        <v>5.3990888106289506E-2</v>
      </c>
      <c r="DH455" s="59">
        <f t="shared" si="715"/>
        <v>0.36282834242566647</v>
      </c>
      <c r="DI455" s="14">
        <f t="shared" si="716"/>
        <v>-1597.3851342149037</v>
      </c>
      <c r="DJ455" s="14">
        <f t="shared" si="717"/>
        <v>-7.3067110395679018</v>
      </c>
      <c r="DK455" s="14">
        <f t="shared" si="718"/>
        <v>-148.5624053434376</v>
      </c>
      <c r="DL455" s="14">
        <f t="shared" si="719"/>
        <v>-998.36570888431493</v>
      </c>
      <c r="DM455">
        <f t="shared" si="720"/>
        <v>-4888.7001264257187</v>
      </c>
      <c r="DN455" s="34">
        <f t="shared" si="721"/>
        <v>12099.779999999999</v>
      </c>
      <c r="DO455" s="34">
        <f t="shared" si="722"/>
        <v>55.346449775116497</v>
      </c>
      <c r="DP455" s="34">
        <f t="shared" si="723"/>
        <v>1125.3218666078956</v>
      </c>
      <c r="DQ455" s="9">
        <f t="shared" si="724"/>
        <v>7562.3624999999984</v>
      </c>
      <c r="DR455" s="59">
        <f t="shared" si="725"/>
        <v>0.58052534788106636</v>
      </c>
      <c r="DS455" s="59">
        <f t="shared" si="726"/>
        <v>2.6554215869777366E-3</v>
      </c>
      <c r="DT455" s="59">
        <f t="shared" si="727"/>
        <v>5.3990888106289506E-2</v>
      </c>
      <c r="DU455" s="59">
        <f t="shared" si="728"/>
        <v>0.36282834242566647</v>
      </c>
      <c r="DV455" s="14">
        <f t="shared" si="729"/>
        <v>-2838.0143415795042</v>
      </c>
      <c r="DW455" s="14">
        <f t="shared" si="730"/>
        <v>-12.981559847971642</v>
      </c>
      <c r="DX455" s="14">
        <f t="shared" si="731"/>
        <v>-263.94526151105435</v>
      </c>
      <c r="DY455" s="14">
        <f t="shared" si="732"/>
        <v>-1773.7589634871897</v>
      </c>
      <c r="DZ455" s="34" t="e">
        <f t="shared" si="733"/>
        <v>#REF!</v>
      </c>
      <c r="EA455" s="34" t="e">
        <f t="shared" si="734"/>
        <v>#REF!</v>
      </c>
      <c r="EB455" s="34" t="e">
        <f t="shared" si="735"/>
        <v>#REF!</v>
      </c>
      <c r="EC455" s="34" t="e">
        <f t="shared" si="736"/>
        <v>#REF!</v>
      </c>
      <c r="ED455" s="34" t="e">
        <f t="shared" si="737"/>
        <v>#REF!</v>
      </c>
      <c r="EE455" s="59" t="e">
        <f t="shared" si="738"/>
        <v>#REF!</v>
      </c>
      <c r="EF455" s="59" t="e">
        <f t="shared" si="739"/>
        <v>#REF!</v>
      </c>
      <c r="EG455" s="59" t="e">
        <f t="shared" si="740"/>
        <v>#REF!</v>
      </c>
      <c r="EH455" s="59" t="e">
        <f t="shared" si="741"/>
        <v>#REF!</v>
      </c>
      <c r="EI455" s="14" t="e">
        <f t="shared" si="742"/>
        <v>#REF!</v>
      </c>
      <c r="EJ455" s="14" t="e">
        <f t="shared" si="743"/>
        <v>#REF!</v>
      </c>
      <c r="EK455" s="14" t="e">
        <f t="shared" si="744"/>
        <v>#REF!</v>
      </c>
      <c r="EL455" s="14" t="e">
        <f t="shared" si="745"/>
        <v>#REF!</v>
      </c>
      <c r="EM455" t="e">
        <f t="shared" si="746"/>
        <v>#REF!</v>
      </c>
      <c r="EN455" s="34" t="e">
        <f t="shared" si="747"/>
        <v>#REF!</v>
      </c>
      <c r="EO455" s="34" t="e">
        <f t="shared" si="748"/>
        <v>#REF!</v>
      </c>
      <c r="EP455" s="34" t="e">
        <f t="shared" si="749"/>
        <v>#REF!</v>
      </c>
      <c r="EQ455" s="34" t="e">
        <f t="shared" si="750"/>
        <v>#REF!</v>
      </c>
      <c r="ER455" s="59" t="e">
        <f t="shared" si="751"/>
        <v>#REF!</v>
      </c>
      <c r="ES455" s="59" t="e">
        <f t="shared" si="752"/>
        <v>#REF!</v>
      </c>
      <c r="ET455" s="59" t="e">
        <f t="shared" si="753"/>
        <v>#REF!</v>
      </c>
      <c r="EU455" s="59" t="e">
        <f t="shared" si="754"/>
        <v>#REF!</v>
      </c>
      <c r="EV455" s="14" t="e">
        <f t="shared" si="755"/>
        <v>#REF!</v>
      </c>
      <c r="EW455" s="14" t="e">
        <f t="shared" si="756"/>
        <v>#REF!</v>
      </c>
      <c r="EX455" s="14" t="e">
        <f t="shared" si="757"/>
        <v>#REF!</v>
      </c>
      <c r="EY455" s="14" t="e">
        <f t="shared" si="758"/>
        <v>#REF!</v>
      </c>
    </row>
    <row r="456" spans="1:155" x14ac:dyDescent="0.2">
      <c r="A456" s="17">
        <v>30428398</v>
      </c>
      <c r="B456" t="s">
        <v>62</v>
      </c>
      <c r="C456" t="s">
        <v>5363</v>
      </c>
      <c r="D456" t="s">
        <v>5364</v>
      </c>
      <c r="E456" t="s">
        <v>1470</v>
      </c>
      <c r="F456" t="s">
        <v>41</v>
      </c>
      <c r="G456" t="s">
        <v>42</v>
      </c>
      <c r="H456" t="s">
        <v>5365</v>
      </c>
      <c r="I456" t="s">
        <v>68</v>
      </c>
      <c r="J456" s="19" t="s">
        <v>69</v>
      </c>
      <c r="K456" t="s">
        <v>70</v>
      </c>
      <c r="L456">
        <v>1962</v>
      </c>
      <c r="M456">
        <f t="shared" si="668"/>
        <v>1962</v>
      </c>
      <c r="N456">
        <v>57</v>
      </c>
      <c r="O456" s="19">
        <f t="shared" si="669"/>
        <v>57</v>
      </c>
      <c r="P456" t="s">
        <v>80</v>
      </c>
      <c r="Q456" s="19" t="str">
        <f t="shared" si="670"/>
        <v>50-60</v>
      </c>
      <c r="R456" s="23">
        <v>493.78</v>
      </c>
      <c r="S456" s="15">
        <f t="shared" si="671"/>
        <v>0.49378</v>
      </c>
      <c r="T456">
        <v>30302373</v>
      </c>
      <c r="U456" t="s">
        <v>45</v>
      </c>
      <c r="V456" t="s">
        <v>55</v>
      </c>
      <c r="W456" t="s">
        <v>47</v>
      </c>
      <c r="X456" t="s">
        <v>88</v>
      </c>
      <c r="Y456" t="s">
        <v>408</v>
      </c>
      <c r="Z456" t="s">
        <v>5366</v>
      </c>
      <c r="AA456" t="s">
        <v>5367</v>
      </c>
      <c r="AB456" t="s">
        <v>261</v>
      </c>
      <c r="AC456">
        <v>1962</v>
      </c>
      <c r="AD456">
        <v>57</v>
      </c>
      <c r="AE456" t="str">
        <f t="shared" si="672"/>
        <v>&lt;60</v>
      </c>
      <c r="AF456">
        <v>-37.99890671</v>
      </c>
      <c r="AG456">
        <v>144.25062603999999</v>
      </c>
      <c r="AH456" t="s">
        <v>50</v>
      </c>
      <c r="AI456" t="s">
        <v>51</v>
      </c>
      <c r="AJ456" s="33" t="s">
        <v>446</v>
      </c>
      <c r="AL456">
        <v>1</v>
      </c>
      <c r="AM456" t="s">
        <v>86</v>
      </c>
      <c r="AN456">
        <v>220</v>
      </c>
      <c r="AO456" s="69">
        <v>4</v>
      </c>
      <c r="AP456">
        <v>2</v>
      </c>
      <c r="AQ456">
        <v>0</v>
      </c>
      <c r="AR456">
        <v>0</v>
      </c>
      <c r="AS456" s="82" t="str">
        <f t="shared" si="673"/>
        <v>Gw-0-0</v>
      </c>
      <c r="AT456" s="14">
        <f t="shared" si="674"/>
        <v>40000</v>
      </c>
      <c r="AU456" s="81">
        <f>VLOOKUP(C456,Bushfire_Vlookup!$F$2:$H$12575,3,FALSE)</f>
        <v>182.96679700000001</v>
      </c>
      <c r="AV456" s="14">
        <f>VLOOKUP(AS456,Safety_collateral_Vlookup!$J$3:$L$20,2,FALSE)</f>
        <v>3720.1399252148244</v>
      </c>
      <c r="AW456" s="14">
        <f>VLOOKUP(AS456,Safety_collateral_Vlookup!$J$3:$L$20,3,FALSE)</f>
        <v>25000</v>
      </c>
      <c r="AX456" s="48">
        <f t="shared" si="675"/>
        <v>73519.614872603212</v>
      </c>
      <c r="AY456" s="49">
        <f t="shared" si="666"/>
        <v>37527.279999999999</v>
      </c>
      <c r="AZ456" s="14">
        <v>76000</v>
      </c>
      <c r="BA456" s="16">
        <f t="shared" si="676"/>
        <v>1.9590978848614451</v>
      </c>
      <c r="BB456" t="e">
        <f>IF(BA456&lt;=#REF!,#REF!,IF(BA456&lt;=#REF!,#REF!,IF(BA456&lt;=#REF!,#REF!,IF(BA456&lt;=#REF!,#REF!,#REF!))))</f>
        <v>#REF!</v>
      </c>
      <c r="BC456" s="51">
        <v>3</v>
      </c>
      <c r="BD456" s="21">
        <v>70</v>
      </c>
      <c r="BE456" s="21">
        <v>6.4399999999999999E-2</v>
      </c>
      <c r="BF456" s="26">
        <f t="shared" si="677"/>
        <v>2447.7616014338851</v>
      </c>
      <c r="BG456" s="21">
        <v>7</v>
      </c>
      <c r="BH456" s="21">
        <f t="shared" si="678"/>
        <v>54.6</v>
      </c>
      <c r="BI456" s="28">
        <f t="shared" si="679"/>
        <v>2.2519960070400004E-2</v>
      </c>
      <c r="BJ456" s="27">
        <f t="shared" si="680"/>
        <v>2.2519960070400004E-2</v>
      </c>
      <c r="BK456" s="28">
        <f t="shared" si="681"/>
        <v>0.34525945935897445</v>
      </c>
      <c r="BL456" s="35">
        <f t="shared" si="682"/>
        <v>0.67639707655857295</v>
      </c>
      <c r="BM456" s="21" t="str">
        <f t="shared" si="683"/>
        <v>Cr2</v>
      </c>
      <c r="BN456" s="51">
        <v>2</v>
      </c>
      <c r="BO456" s="21">
        <v>0</v>
      </c>
      <c r="BP456" s="50" t="s">
        <v>5497</v>
      </c>
      <c r="BQ456" s="14">
        <v>40000</v>
      </c>
      <c r="BR456">
        <f>IFERROR(VLOOKUP(AO456,'Model Failure data- Lines'!$A$37:$E$41,3,FALSE),'Model Failure data- Lines'!$C$37)</f>
        <v>0.45419999999999999</v>
      </c>
      <c r="BS456" s="14">
        <f t="shared" si="684"/>
        <v>33392.609075136381</v>
      </c>
      <c r="BT456" s="34">
        <f t="shared" si="667"/>
        <v>33472.473215094673</v>
      </c>
      <c r="BU456" s="34">
        <f t="shared" si="685"/>
        <v>0.99761403528669412</v>
      </c>
      <c r="BV456" s="54">
        <f t="shared" si="686"/>
        <v>-79.864139958292071</v>
      </c>
      <c r="BW456">
        <f>IFERROR(VLOOKUP(AO456,'Model Failure data- Lines'!$A$37:$E$41,4,FALSE),'Model Failure data- Lines'!$D$37)</f>
        <v>0.40249999999999997</v>
      </c>
      <c r="BX456" s="14">
        <f t="shared" si="687"/>
        <v>29591.644986222789</v>
      </c>
      <c r="BY456" s="34">
        <f t="shared" si="688"/>
        <v>29855.78659405186</v>
      </c>
      <c r="BZ456" s="71">
        <f t="shared" si="689"/>
        <v>0.99115275000385705</v>
      </c>
      <c r="CA456" s="71">
        <f t="shared" si="690"/>
        <v>-264.14160782907129</v>
      </c>
      <c r="CB456" s="56">
        <v>2</v>
      </c>
      <c r="CC456">
        <f>IFERROR(VLOOKUP(AO456,'Model Failure data- Lines'!$A$37:$E$41,5,FALSE),'Model Failure data- Lines'!$E$37)</f>
        <v>0.28349999999999997</v>
      </c>
      <c r="CD456" s="14">
        <f t="shared" si="691"/>
        <v>20842.810816383007</v>
      </c>
      <c r="CE456" s="34">
        <f t="shared" si="692"/>
        <v>23752.533973940201</v>
      </c>
      <c r="CF456" s="34">
        <f t="shared" si="693"/>
        <v>0.87749841087483293</v>
      </c>
      <c r="CG456" s="54">
        <f t="shared" si="694"/>
        <v>-2909.7231575571932</v>
      </c>
      <c r="CH456" t="e">
        <f>IFERROR(VLOOKUP(AO456,'Model Failure data- Lines'!#REF!,3,FALSE),'Model Failure data- Lines'!#REF!)</f>
        <v>#REF!</v>
      </c>
      <c r="CI456" s="14" t="e">
        <f t="shared" si="695"/>
        <v>#REF!</v>
      </c>
      <c r="CJ456" s="34">
        <f t="shared" si="696"/>
        <v>32105.905489921952</v>
      </c>
      <c r="CK456" s="34" t="e">
        <f t="shared" si="697"/>
        <v>#REF!</v>
      </c>
      <c r="CL456" s="54" t="e">
        <f t="shared" si="698"/>
        <v>#REF!</v>
      </c>
      <c r="CM456" t="e">
        <f>IFERROR(VLOOKUP(AO456,'Model Failure data- Lines'!#REF!,4,FALSE),'Model Failure data- Lines'!#REF!)</f>
        <v>#REF!</v>
      </c>
      <c r="CN456" s="14" t="e">
        <f t="shared" si="699"/>
        <v>#REF!</v>
      </c>
      <c r="CO456" s="34">
        <f t="shared" si="700"/>
        <v>27467.729271287462</v>
      </c>
      <c r="CP456" s="34" t="e">
        <f t="shared" si="701"/>
        <v>#REF!</v>
      </c>
      <c r="CQ456" s="54" t="e">
        <f t="shared" si="702"/>
        <v>#REF!</v>
      </c>
      <c r="CR456" t="e">
        <f>IFERROR(VLOOKUP(AO456,'Model Failure data- Lines'!#REF!,5,FALSE),'Model Failure data- Lines'!#REF!)</f>
        <v>#REF!</v>
      </c>
      <c r="CS456" s="14" t="e">
        <f t="shared" si="703"/>
        <v>#REF!</v>
      </c>
      <c r="CT456" s="34">
        <f t="shared" si="704"/>
        <v>20104.738508113085</v>
      </c>
      <c r="CU456" s="34" t="e">
        <f t="shared" si="705"/>
        <v>#REF!</v>
      </c>
      <c r="CV456" s="54" t="e">
        <f t="shared" si="706"/>
        <v>#REF!</v>
      </c>
      <c r="CW456" t="s">
        <v>261</v>
      </c>
      <c r="CY456">
        <v>1</v>
      </c>
      <c r="CZ456">
        <f t="shared" si="707"/>
        <v>-264.14160782906998</v>
      </c>
      <c r="DA456" s="34">
        <f t="shared" si="708"/>
        <v>17178.699999999997</v>
      </c>
      <c r="DB456" s="34">
        <f t="shared" si="709"/>
        <v>78.578292890597496</v>
      </c>
      <c r="DC456" s="34">
        <f t="shared" si="710"/>
        <v>1597.6791933321974</v>
      </c>
      <c r="DD456" s="9">
        <f t="shared" si="711"/>
        <v>10736.687499999998</v>
      </c>
      <c r="DE456" s="59">
        <f t="shared" si="712"/>
        <v>0.58052534788106636</v>
      </c>
      <c r="DF456" s="59">
        <f t="shared" si="713"/>
        <v>2.6554215869777362E-3</v>
      </c>
      <c r="DG456" s="59">
        <f t="shared" si="714"/>
        <v>5.3990888106289506E-2</v>
      </c>
      <c r="DH456" s="59">
        <f t="shared" si="715"/>
        <v>0.36282834242566647</v>
      </c>
      <c r="DI456" s="14">
        <f t="shared" si="716"/>
        <v>-153.34089877483504</v>
      </c>
      <c r="DJ456" s="14">
        <f t="shared" si="717"/>
        <v>-0.7014073274483198</v>
      </c>
      <c r="DK456" s="14">
        <f t="shared" si="718"/>
        <v>-14.261239992514719</v>
      </c>
      <c r="DL456" s="14">
        <f t="shared" si="719"/>
        <v>-95.838061734271903</v>
      </c>
      <c r="DM456">
        <f t="shared" si="720"/>
        <v>-2909.7231575571941</v>
      </c>
      <c r="DN456" s="34">
        <f t="shared" si="721"/>
        <v>12099.779999999999</v>
      </c>
      <c r="DO456" s="34">
        <f t="shared" si="722"/>
        <v>55.346449775116497</v>
      </c>
      <c r="DP456" s="34">
        <f t="shared" si="723"/>
        <v>1125.3218666078956</v>
      </c>
      <c r="DQ456" s="9">
        <f t="shared" si="724"/>
        <v>7562.3624999999984</v>
      </c>
      <c r="DR456" s="59">
        <f t="shared" si="725"/>
        <v>0.58052534788106636</v>
      </c>
      <c r="DS456" s="59">
        <f t="shared" si="726"/>
        <v>2.6554215869777366E-3</v>
      </c>
      <c r="DT456" s="59">
        <f t="shared" si="727"/>
        <v>5.3990888106289506E-2</v>
      </c>
      <c r="DU456" s="59">
        <f t="shared" si="728"/>
        <v>0.36282834242566647</v>
      </c>
      <c r="DV456" s="14">
        <f t="shared" si="729"/>
        <v>-1689.168048278485</v>
      </c>
      <c r="DW456" s="14">
        <f t="shared" si="730"/>
        <v>-7.7265416847063948</v>
      </c>
      <c r="DX456" s="14">
        <f t="shared" si="731"/>
        <v>-157.09853741994988</v>
      </c>
      <c r="DY456" s="14">
        <f t="shared" si="732"/>
        <v>-1055.7300301740531</v>
      </c>
      <c r="DZ456" s="34" t="e">
        <f t="shared" si="733"/>
        <v>#REF!</v>
      </c>
      <c r="EA456" s="34" t="e">
        <f t="shared" si="734"/>
        <v>#REF!</v>
      </c>
      <c r="EB456" s="34" t="e">
        <f t="shared" si="735"/>
        <v>#REF!</v>
      </c>
      <c r="EC456" s="34" t="e">
        <f t="shared" si="736"/>
        <v>#REF!</v>
      </c>
      <c r="ED456" s="34" t="e">
        <f t="shared" si="737"/>
        <v>#REF!</v>
      </c>
      <c r="EE456" s="59" t="e">
        <f t="shared" si="738"/>
        <v>#REF!</v>
      </c>
      <c r="EF456" s="59" t="e">
        <f t="shared" si="739"/>
        <v>#REF!</v>
      </c>
      <c r="EG456" s="59" t="e">
        <f t="shared" si="740"/>
        <v>#REF!</v>
      </c>
      <c r="EH456" s="59" t="e">
        <f t="shared" si="741"/>
        <v>#REF!</v>
      </c>
      <c r="EI456" s="14" t="e">
        <f t="shared" si="742"/>
        <v>#REF!</v>
      </c>
      <c r="EJ456" s="14" t="e">
        <f t="shared" si="743"/>
        <v>#REF!</v>
      </c>
      <c r="EK456" s="14" t="e">
        <f t="shared" si="744"/>
        <v>#REF!</v>
      </c>
      <c r="EL456" s="14" t="e">
        <f t="shared" si="745"/>
        <v>#REF!</v>
      </c>
      <c r="EM456" t="e">
        <f t="shared" si="746"/>
        <v>#REF!</v>
      </c>
      <c r="EN456" s="34" t="e">
        <f t="shared" si="747"/>
        <v>#REF!</v>
      </c>
      <c r="EO456" s="34" t="e">
        <f t="shared" si="748"/>
        <v>#REF!</v>
      </c>
      <c r="EP456" s="34" t="e">
        <f t="shared" si="749"/>
        <v>#REF!</v>
      </c>
      <c r="EQ456" s="34" t="e">
        <f t="shared" si="750"/>
        <v>#REF!</v>
      </c>
      <c r="ER456" s="59" t="e">
        <f t="shared" si="751"/>
        <v>#REF!</v>
      </c>
      <c r="ES456" s="59" t="e">
        <f t="shared" si="752"/>
        <v>#REF!</v>
      </c>
      <c r="ET456" s="59" t="e">
        <f t="shared" si="753"/>
        <v>#REF!</v>
      </c>
      <c r="EU456" s="59" t="e">
        <f t="shared" si="754"/>
        <v>#REF!</v>
      </c>
      <c r="EV456" s="14" t="e">
        <f t="shared" si="755"/>
        <v>#REF!</v>
      </c>
      <c r="EW456" s="14" t="e">
        <f t="shared" si="756"/>
        <v>#REF!</v>
      </c>
      <c r="EX456" s="14" t="e">
        <f t="shared" si="757"/>
        <v>#REF!</v>
      </c>
      <c r="EY456" s="14" t="e">
        <f t="shared" si="758"/>
        <v>#REF!</v>
      </c>
    </row>
    <row r="457" spans="1:155" x14ac:dyDescent="0.2">
      <c r="A457" s="17">
        <v>30179555</v>
      </c>
      <c r="B457" t="s">
        <v>62</v>
      </c>
      <c r="C457" t="s">
        <v>3272</v>
      </c>
      <c r="D457" t="s">
        <v>3273</v>
      </c>
      <c r="E457" t="s">
        <v>3274</v>
      </c>
      <c r="F457" t="s">
        <v>41</v>
      </c>
      <c r="G457" t="s">
        <v>42</v>
      </c>
      <c r="H457" t="s">
        <v>3275</v>
      </c>
      <c r="I457" t="s">
        <v>68</v>
      </c>
      <c r="J457" s="19" t="s">
        <v>69</v>
      </c>
      <c r="K457" t="s">
        <v>70</v>
      </c>
      <c r="L457">
        <v>1962</v>
      </c>
      <c r="M457">
        <f t="shared" si="668"/>
        <v>1962</v>
      </c>
      <c r="N457">
        <v>57</v>
      </c>
      <c r="O457" s="19">
        <f t="shared" si="669"/>
        <v>57</v>
      </c>
      <c r="P457" t="s">
        <v>80</v>
      </c>
      <c r="Q457" s="19" t="str">
        <f t="shared" si="670"/>
        <v>50-60</v>
      </c>
      <c r="R457" s="23">
        <v>521.21</v>
      </c>
      <c r="S457" s="15">
        <f t="shared" si="671"/>
        <v>0.52121000000000006</v>
      </c>
      <c r="T457">
        <v>30360856</v>
      </c>
      <c r="U457" t="s">
        <v>45</v>
      </c>
      <c r="V457" t="s">
        <v>55</v>
      </c>
      <c r="W457" t="s">
        <v>47</v>
      </c>
      <c r="X457" t="s">
        <v>88</v>
      </c>
      <c r="Y457" t="s">
        <v>408</v>
      </c>
      <c r="Z457" t="s">
        <v>3276</v>
      </c>
      <c r="AA457" t="s">
        <v>3277</v>
      </c>
      <c r="AB457" t="s">
        <v>111</v>
      </c>
      <c r="AC457">
        <v>1962</v>
      </c>
      <c r="AD457">
        <v>57</v>
      </c>
      <c r="AE457" t="str">
        <f t="shared" si="672"/>
        <v>&lt;60</v>
      </c>
      <c r="AF457">
        <v>-37.995195680000002</v>
      </c>
      <c r="AG457">
        <v>144.2474737</v>
      </c>
      <c r="AH457" t="s">
        <v>50</v>
      </c>
      <c r="AI457" t="s">
        <v>51</v>
      </c>
      <c r="AJ457" s="33" t="s">
        <v>446</v>
      </c>
      <c r="AL457">
        <v>1</v>
      </c>
      <c r="AM457" t="s">
        <v>86</v>
      </c>
      <c r="AN457">
        <v>220</v>
      </c>
      <c r="AO457" s="69">
        <v>4</v>
      </c>
      <c r="AP457">
        <v>2</v>
      </c>
      <c r="AQ457">
        <v>0</v>
      </c>
      <c r="AR457">
        <v>0</v>
      </c>
      <c r="AS457" s="82" t="str">
        <f t="shared" si="673"/>
        <v>Gw-0-0</v>
      </c>
      <c r="AT457" s="14">
        <f t="shared" si="674"/>
        <v>40000</v>
      </c>
      <c r="AU457" s="81">
        <f>VLOOKUP(C457,Bushfire_Vlookup!$F$2:$H$12575,3,FALSE)</f>
        <v>292.77771000000001</v>
      </c>
      <c r="AV457" s="14">
        <f>VLOOKUP(AS457,Safety_collateral_Vlookup!$J$3:$L$20,2,FALSE)</f>
        <v>3720.1399252148244</v>
      </c>
      <c r="AW457" s="14">
        <f>VLOOKUP(AS457,Safety_collateral_Vlookup!$J$3:$L$20,3,FALSE)</f>
        <v>25000</v>
      </c>
      <c r="AX457" s="48">
        <f t="shared" si="675"/>
        <v>73636.783116774226</v>
      </c>
      <c r="AY457" s="49">
        <f t="shared" si="666"/>
        <v>39611.960000000006</v>
      </c>
      <c r="AZ457" s="14">
        <v>76000</v>
      </c>
      <c r="BA457" s="16">
        <f t="shared" si="676"/>
        <v>1.8589532837247693</v>
      </c>
      <c r="BB457" t="e">
        <f>IF(BA457&lt;=#REF!,#REF!,IF(BA457&lt;=#REF!,#REF!,IF(BA457&lt;=#REF!,#REF!,IF(BA457&lt;=#REF!,#REF!,#REF!))))</f>
        <v>#REF!</v>
      </c>
      <c r="BC457" s="51">
        <v>3</v>
      </c>
      <c r="BD457" s="21">
        <v>70</v>
      </c>
      <c r="BE457" s="21">
        <v>6.4399999999999999E-2</v>
      </c>
      <c r="BF457" s="26">
        <f t="shared" si="677"/>
        <v>2583.737341089869</v>
      </c>
      <c r="BG457" s="21">
        <v>7</v>
      </c>
      <c r="BH457" s="21">
        <f t="shared" si="678"/>
        <v>54.6</v>
      </c>
      <c r="BI457" s="28">
        <f t="shared" si="679"/>
        <v>2.2519960070400004E-2</v>
      </c>
      <c r="BJ457" s="27">
        <f t="shared" si="680"/>
        <v>2.2519960070400004E-2</v>
      </c>
      <c r="BK457" s="28">
        <f t="shared" si="681"/>
        <v>0.3452594593589744</v>
      </c>
      <c r="BL457" s="35">
        <f t="shared" si="682"/>
        <v>0.64182120571240409</v>
      </c>
      <c r="BM457" s="21" t="str">
        <f t="shared" si="683"/>
        <v>Cr2</v>
      </c>
      <c r="BN457" s="51">
        <v>2</v>
      </c>
      <c r="BO457" s="21">
        <v>0</v>
      </c>
      <c r="BP457" s="50" t="s">
        <v>5497</v>
      </c>
      <c r="BQ457" s="14">
        <v>40000</v>
      </c>
      <c r="BR457">
        <f>IFERROR(VLOOKUP(AO457,'Model Failure data- Lines'!$A$37:$E$41,3,FALSE),'Model Failure data- Lines'!$C$37)</f>
        <v>0.45419999999999999</v>
      </c>
      <c r="BS457" s="14">
        <f t="shared" si="684"/>
        <v>33445.826891638855</v>
      </c>
      <c r="BT457" s="34">
        <f t="shared" si="667"/>
        <v>35331.904419862083</v>
      </c>
      <c r="BU457" s="34">
        <f t="shared" si="685"/>
        <v>0.94661828850745566</v>
      </c>
      <c r="BV457" s="54">
        <f t="shared" si="686"/>
        <v>-1886.077528223228</v>
      </c>
      <c r="BW457">
        <f>IFERROR(VLOOKUP(AO457,'Model Failure data- Lines'!$A$37:$E$41,4,FALSE),'Model Failure data- Lines'!$D$37)</f>
        <v>0.40249999999999997</v>
      </c>
      <c r="BX457" s="14">
        <f t="shared" si="687"/>
        <v>29638.805204501623</v>
      </c>
      <c r="BY457" s="34">
        <f t="shared" si="688"/>
        <v>31514.307040961103</v>
      </c>
      <c r="BZ457" s="71">
        <f t="shared" si="689"/>
        <v>0.94048728934379633</v>
      </c>
      <c r="CA457" s="71">
        <f t="shared" si="690"/>
        <v>-1875.5018364594798</v>
      </c>
      <c r="CB457" s="56">
        <v>2</v>
      </c>
      <c r="CC457">
        <f>IFERROR(VLOOKUP(AO457,'Model Failure data- Lines'!$A$37:$E$41,5,FALSE),'Model Failure data- Lines'!$E$37)</f>
        <v>0.28349999999999997</v>
      </c>
      <c r="CD457" s="14">
        <f t="shared" si="691"/>
        <v>20876.02801360549</v>
      </c>
      <c r="CE457" s="34">
        <f t="shared" si="692"/>
        <v>25072.012298103153</v>
      </c>
      <c r="CF457" s="34">
        <f t="shared" si="693"/>
        <v>0.83264269997126983</v>
      </c>
      <c r="CG457" s="54">
        <f t="shared" si="694"/>
        <v>-4195.9842844976629</v>
      </c>
      <c r="CH457" t="e">
        <f>IFERROR(VLOOKUP(AO457,'Model Failure data- Lines'!#REF!,3,FALSE),'Model Failure data- Lines'!#REF!)</f>
        <v>#REF!</v>
      </c>
      <c r="CI457" s="14" t="e">
        <f t="shared" si="695"/>
        <v>#REF!</v>
      </c>
      <c r="CJ457" s="34">
        <f t="shared" si="696"/>
        <v>33889.422415655201</v>
      </c>
      <c r="CK457" s="34" t="e">
        <f t="shared" si="697"/>
        <v>#REF!</v>
      </c>
      <c r="CL457" s="54" t="e">
        <f t="shared" si="698"/>
        <v>#REF!</v>
      </c>
      <c r="CM457" t="e">
        <f>IFERROR(VLOOKUP(AO457,'Model Failure data- Lines'!#REF!,4,FALSE),'Model Failure data- Lines'!#REF!)</f>
        <v>#REF!</v>
      </c>
      <c r="CN457" s="14" t="e">
        <f t="shared" si="699"/>
        <v>#REF!</v>
      </c>
      <c r="CO457" s="34">
        <f t="shared" si="700"/>
        <v>28993.590614216333</v>
      </c>
      <c r="CP457" s="34" t="e">
        <f t="shared" si="701"/>
        <v>#REF!</v>
      </c>
      <c r="CQ457" s="54" t="e">
        <f t="shared" si="702"/>
        <v>#REF!</v>
      </c>
      <c r="CR457" t="e">
        <f>IFERROR(VLOOKUP(AO457,'Model Failure data- Lines'!#REF!,5,FALSE),'Model Failure data- Lines'!#REF!)</f>
        <v>#REF!</v>
      </c>
      <c r="CS457" s="14" t="e">
        <f t="shared" si="703"/>
        <v>#REF!</v>
      </c>
      <c r="CT457" s="34">
        <f t="shared" si="704"/>
        <v>21221.577945266359</v>
      </c>
      <c r="CU457" s="34" t="e">
        <f t="shared" si="705"/>
        <v>#REF!</v>
      </c>
      <c r="CV457" s="54" t="e">
        <f t="shared" si="706"/>
        <v>#REF!</v>
      </c>
      <c r="CW457" t="s">
        <v>111</v>
      </c>
      <c r="CY457">
        <v>1</v>
      </c>
      <c r="CZ457">
        <f t="shared" si="707"/>
        <v>-1875.5018364594803</v>
      </c>
      <c r="DA457" s="34">
        <f t="shared" si="708"/>
        <v>17178.699999999997</v>
      </c>
      <c r="DB457" s="34">
        <f t="shared" si="709"/>
        <v>125.738511169425</v>
      </c>
      <c r="DC457" s="34">
        <f t="shared" si="710"/>
        <v>1597.6791933321974</v>
      </c>
      <c r="DD457" s="9">
        <f t="shared" si="711"/>
        <v>10736.687499999998</v>
      </c>
      <c r="DE457" s="59">
        <f t="shared" si="712"/>
        <v>0.57960163648536178</v>
      </c>
      <c r="DF457" s="59">
        <f t="shared" si="713"/>
        <v>4.2423609960609166E-3</v>
      </c>
      <c r="DG457" s="59">
        <f t="shared" si="714"/>
        <v>5.3904979715226092E-2</v>
      </c>
      <c r="DH457" s="59">
        <f t="shared" si="715"/>
        <v>0.36225102280335109</v>
      </c>
      <c r="DI457" s="14">
        <f t="shared" si="716"/>
        <v>-1087.043933643216</v>
      </c>
      <c r="DJ457" s="14">
        <f t="shared" si="717"/>
        <v>-7.9565558390363194</v>
      </c>
      <c r="DK457" s="14">
        <f t="shared" si="718"/>
        <v>-101.09888845021756</v>
      </c>
      <c r="DL457" s="14">
        <f t="shared" si="719"/>
        <v>-679.40245852701003</v>
      </c>
      <c r="DM457">
        <f t="shared" si="720"/>
        <v>-4195.984284497662</v>
      </c>
      <c r="DN457" s="34">
        <f t="shared" si="721"/>
        <v>12099.779999999999</v>
      </c>
      <c r="DO457" s="34">
        <f t="shared" si="722"/>
        <v>88.563646997594986</v>
      </c>
      <c r="DP457" s="34">
        <f t="shared" si="723"/>
        <v>1125.3218666078956</v>
      </c>
      <c r="DQ457" s="9">
        <f t="shared" si="724"/>
        <v>7562.3624999999984</v>
      </c>
      <c r="DR457" s="59">
        <f t="shared" si="725"/>
        <v>0.57960163648536178</v>
      </c>
      <c r="DS457" s="59">
        <f t="shared" si="726"/>
        <v>4.2423609960609166E-3</v>
      </c>
      <c r="DT457" s="59">
        <f t="shared" si="727"/>
        <v>5.3904979715226092E-2</v>
      </c>
      <c r="DU457" s="59">
        <f t="shared" si="728"/>
        <v>0.36225102280335109</v>
      </c>
      <c r="DV457" s="14">
        <f t="shared" si="729"/>
        <v>-2431.9993579617048</v>
      </c>
      <c r="DW457" s="14">
        <f t="shared" si="730"/>
        <v>-17.800880068637454</v>
      </c>
      <c r="DX457" s="14">
        <f t="shared" si="731"/>
        <v>-226.1844477412539</v>
      </c>
      <c r="DY457" s="14">
        <f t="shared" si="732"/>
        <v>-1519.9995987260654</v>
      </c>
      <c r="DZ457" s="34" t="e">
        <f t="shared" si="733"/>
        <v>#REF!</v>
      </c>
      <c r="EA457" s="34" t="e">
        <f t="shared" si="734"/>
        <v>#REF!</v>
      </c>
      <c r="EB457" s="34" t="e">
        <f t="shared" si="735"/>
        <v>#REF!</v>
      </c>
      <c r="EC457" s="34" t="e">
        <f t="shared" si="736"/>
        <v>#REF!</v>
      </c>
      <c r="ED457" s="34" t="e">
        <f t="shared" si="737"/>
        <v>#REF!</v>
      </c>
      <c r="EE457" s="59" t="e">
        <f t="shared" si="738"/>
        <v>#REF!</v>
      </c>
      <c r="EF457" s="59" t="e">
        <f t="shared" si="739"/>
        <v>#REF!</v>
      </c>
      <c r="EG457" s="59" t="e">
        <f t="shared" si="740"/>
        <v>#REF!</v>
      </c>
      <c r="EH457" s="59" t="e">
        <f t="shared" si="741"/>
        <v>#REF!</v>
      </c>
      <c r="EI457" s="14" t="e">
        <f t="shared" si="742"/>
        <v>#REF!</v>
      </c>
      <c r="EJ457" s="14" t="e">
        <f t="shared" si="743"/>
        <v>#REF!</v>
      </c>
      <c r="EK457" s="14" t="e">
        <f t="shared" si="744"/>
        <v>#REF!</v>
      </c>
      <c r="EL457" s="14" t="e">
        <f t="shared" si="745"/>
        <v>#REF!</v>
      </c>
      <c r="EM457" t="e">
        <f t="shared" si="746"/>
        <v>#REF!</v>
      </c>
      <c r="EN457" s="34" t="e">
        <f t="shared" si="747"/>
        <v>#REF!</v>
      </c>
      <c r="EO457" s="34" t="e">
        <f t="shared" si="748"/>
        <v>#REF!</v>
      </c>
      <c r="EP457" s="34" t="e">
        <f t="shared" si="749"/>
        <v>#REF!</v>
      </c>
      <c r="EQ457" s="34" t="e">
        <f t="shared" si="750"/>
        <v>#REF!</v>
      </c>
      <c r="ER457" s="59" t="e">
        <f t="shared" si="751"/>
        <v>#REF!</v>
      </c>
      <c r="ES457" s="59" t="e">
        <f t="shared" si="752"/>
        <v>#REF!</v>
      </c>
      <c r="ET457" s="59" t="e">
        <f t="shared" si="753"/>
        <v>#REF!</v>
      </c>
      <c r="EU457" s="59" t="e">
        <f t="shared" si="754"/>
        <v>#REF!</v>
      </c>
      <c r="EV457" s="14" t="e">
        <f t="shared" si="755"/>
        <v>#REF!</v>
      </c>
      <c r="EW457" s="14" t="e">
        <f t="shared" si="756"/>
        <v>#REF!</v>
      </c>
      <c r="EX457" s="14" t="e">
        <f t="shared" si="757"/>
        <v>#REF!</v>
      </c>
      <c r="EY457" s="14" t="e">
        <f t="shared" si="758"/>
        <v>#REF!</v>
      </c>
    </row>
    <row r="458" spans="1:155" x14ac:dyDescent="0.2">
      <c r="A458" s="17">
        <v>30050219</v>
      </c>
      <c r="B458" t="s">
        <v>62</v>
      </c>
      <c r="C458" t="s">
        <v>1458</v>
      </c>
      <c r="D458" t="s">
        <v>1459</v>
      </c>
      <c r="E458" t="s">
        <v>1460</v>
      </c>
      <c r="F458" t="s">
        <v>41</v>
      </c>
      <c r="G458" t="s">
        <v>42</v>
      </c>
      <c r="H458" t="s">
        <v>1461</v>
      </c>
      <c r="I458" t="s">
        <v>68</v>
      </c>
      <c r="J458" s="19" t="s">
        <v>69</v>
      </c>
      <c r="K458" t="s">
        <v>70</v>
      </c>
      <c r="L458">
        <v>1962</v>
      </c>
      <c r="M458">
        <f t="shared" si="668"/>
        <v>1962</v>
      </c>
      <c r="N458">
        <v>57</v>
      </c>
      <c r="O458" s="19">
        <f t="shared" si="669"/>
        <v>57</v>
      </c>
      <c r="P458" t="s">
        <v>80</v>
      </c>
      <c r="Q458" s="19" t="str">
        <f t="shared" si="670"/>
        <v>50-60</v>
      </c>
      <c r="R458" s="23">
        <v>566.92999999999995</v>
      </c>
      <c r="S458" s="15">
        <f t="shared" si="671"/>
        <v>0.56692999999999993</v>
      </c>
      <c r="T458">
        <v>30271357</v>
      </c>
      <c r="U458" t="s">
        <v>45</v>
      </c>
      <c r="V458" t="s">
        <v>55</v>
      </c>
      <c r="W458" t="s">
        <v>47</v>
      </c>
      <c r="X458" t="s">
        <v>88</v>
      </c>
      <c r="Y458" t="s">
        <v>408</v>
      </c>
      <c r="Z458" t="s">
        <v>1462</v>
      </c>
      <c r="AA458" t="s">
        <v>1463</v>
      </c>
      <c r="AB458" t="s">
        <v>683</v>
      </c>
      <c r="AC458">
        <v>1962</v>
      </c>
      <c r="AD458">
        <v>57</v>
      </c>
      <c r="AE458" t="str">
        <f t="shared" si="672"/>
        <v>&lt;60</v>
      </c>
      <c r="AF458">
        <v>-37.933256929999999</v>
      </c>
      <c r="AG458">
        <v>144.18132012000001</v>
      </c>
      <c r="AH458" t="s">
        <v>50</v>
      </c>
      <c r="AI458" t="s">
        <v>51</v>
      </c>
      <c r="AJ458" s="33" t="s">
        <v>446</v>
      </c>
      <c r="AL458">
        <v>1</v>
      </c>
      <c r="AM458" t="s">
        <v>86</v>
      </c>
      <c r="AN458">
        <v>220</v>
      </c>
      <c r="AO458" s="69">
        <v>4</v>
      </c>
      <c r="AP458">
        <v>2</v>
      </c>
      <c r="AQ458">
        <v>0</v>
      </c>
      <c r="AR458">
        <v>0</v>
      </c>
      <c r="AS458" s="82" t="str">
        <f t="shared" si="673"/>
        <v>Gw-0-0</v>
      </c>
      <c r="AT458" s="14">
        <f t="shared" si="674"/>
        <v>40000</v>
      </c>
      <c r="AU458" s="81">
        <f>VLOOKUP(C458,Bushfire_Vlookup!$F$2:$H$12575,3,FALSE)</f>
        <v>1</v>
      </c>
      <c r="AV458" s="14">
        <f>VLOOKUP(AS458,Safety_collateral_Vlookup!$J$3:$L$20,2,FALSE)</f>
        <v>3720.1399252148244</v>
      </c>
      <c r="AW458" s="14">
        <f>VLOOKUP(AS458,Safety_collateral_Vlookup!$J$3:$L$20,3,FALSE)</f>
        <v>25000</v>
      </c>
      <c r="AX458" s="48">
        <f t="shared" si="675"/>
        <v>73325.456300204212</v>
      </c>
      <c r="AY458" s="49">
        <f t="shared" si="666"/>
        <v>43086.679999999993</v>
      </c>
      <c r="AZ458" s="14">
        <v>76000</v>
      </c>
      <c r="BA458" s="16">
        <f t="shared" si="676"/>
        <v>1.7018126321221367</v>
      </c>
      <c r="BB458" t="e">
        <f>IF(BA458&lt;=#REF!,#REF!,IF(BA458&lt;=#REF!,#REF!,IF(BA458&lt;=#REF!,#REF!,IF(BA458&lt;=#REF!,#REF!,#REF!))))</f>
        <v>#REF!</v>
      </c>
      <c r="BC458" s="51">
        <v>3</v>
      </c>
      <c r="BD458" s="21">
        <v>70</v>
      </c>
      <c r="BE458" s="21">
        <v>6.4399999999999999E-2</v>
      </c>
      <c r="BF458" s="26">
        <f t="shared" si="677"/>
        <v>2810.3800978186891</v>
      </c>
      <c r="BG458" s="21">
        <v>7</v>
      </c>
      <c r="BH458" s="21">
        <f t="shared" si="678"/>
        <v>54.6</v>
      </c>
      <c r="BI458" s="28">
        <f t="shared" si="679"/>
        <v>2.2519960070400004E-2</v>
      </c>
      <c r="BJ458" s="27">
        <f t="shared" si="680"/>
        <v>2.2519960070400004E-2</v>
      </c>
      <c r="BK458" s="28">
        <f t="shared" si="681"/>
        <v>0.34525945935897445</v>
      </c>
      <c r="BL458" s="35">
        <f t="shared" si="682"/>
        <v>0.58756690929676214</v>
      </c>
      <c r="BM458" s="21" t="str">
        <f t="shared" si="683"/>
        <v>Cr2</v>
      </c>
      <c r="BN458" s="51">
        <v>2</v>
      </c>
      <c r="BO458" s="21">
        <v>2</v>
      </c>
      <c r="BP458" s="50" t="s">
        <v>5497</v>
      </c>
      <c r="BQ458" s="14">
        <v>40000</v>
      </c>
      <c r="BR458">
        <f>IFERROR(VLOOKUP(AO458,'Model Failure data- Lines'!$A$37:$E$41,3,FALSE),'Model Failure data- Lines'!$C$37)</f>
        <v>0.45419999999999999</v>
      </c>
      <c r="BS458" s="14">
        <f t="shared" si="684"/>
        <v>33304.422251552751</v>
      </c>
      <c r="BT458" s="34">
        <f t="shared" si="667"/>
        <v>38431.182388581197</v>
      </c>
      <c r="BU458" s="34">
        <f t="shared" si="685"/>
        <v>0.86659894860399278</v>
      </c>
      <c r="BV458" s="54">
        <f t="shared" si="686"/>
        <v>-5126.7601370284465</v>
      </c>
      <c r="BW458">
        <f>IFERROR(VLOOKUP(AO458,'Model Failure data- Lines'!$A$37:$E$41,4,FALSE),'Model Failure data- Lines'!$D$37)</f>
        <v>0.40249999999999997</v>
      </c>
      <c r="BX458" s="14">
        <f t="shared" si="687"/>
        <v>29513.496160832194</v>
      </c>
      <c r="BY458" s="34">
        <f t="shared" si="688"/>
        <v>34278.709331616956</v>
      </c>
      <c r="BZ458" s="71">
        <f t="shared" si="689"/>
        <v>0.8609862137840304</v>
      </c>
      <c r="CA458" s="71">
        <f t="shared" si="690"/>
        <v>-4765.213170784762</v>
      </c>
      <c r="CB458" s="56">
        <v>2</v>
      </c>
      <c r="CC458">
        <f>IFERROR(VLOOKUP(AO458,'Model Failure data- Lines'!$A$37:$E$41,5,FALSE),'Model Failure data- Lines'!$E$37)</f>
        <v>0.28349999999999997</v>
      </c>
      <c r="CD458" s="14">
        <f t="shared" si="691"/>
        <v>20787.766861107892</v>
      </c>
      <c r="CE458" s="34">
        <f t="shared" si="692"/>
        <v>27271.303183291988</v>
      </c>
      <c r="CF458" s="34">
        <f t="shared" si="693"/>
        <v>0.76225792076719334</v>
      </c>
      <c r="CG458" s="54">
        <f t="shared" si="694"/>
        <v>-6483.5363221840962</v>
      </c>
      <c r="CH458" t="e">
        <f>IFERROR(VLOOKUP(AO458,'Model Failure data- Lines'!#REF!,3,FALSE),'Model Failure data- Lines'!#REF!)</f>
        <v>#REF!</v>
      </c>
      <c r="CI458" s="14" t="e">
        <f t="shared" si="695"/>
        <v>#REF!</v>
      </c>
      <c r="CJ458" s="34">
        <f t="shared" si="696"/>
        <v>36862.167360770887</v>
      </c>
      <c r="CK458" s="34" t="e">
        <f t="shared" si="697"/>
        <v>#REF!</v>
      </c>
      <c r="CL458" s="54" t="e">
        <f t="shared" si="698"/>
        <v>#REF!</v>
      </c>
      <c r="CM458" t="e">
        <f>IFERROR(VLOOKUP(AO458,'Model Failure data- Lines'!#REF!,4,FALSE),'Model Failure data- Lines'!#REF!)</f>
        <v>#REF!</v>
      </c>
      <c r="CN458" s="14" t="e">
        <f t="shared" si="699"/>
        <v>#REF!</v>
      </c>
      <c r="CO458" s="34">
        <f t="shared" si="700"/>
        <v>31536.878277311753</v>
      </c>
      <c r="CP458" s="34" t="e">
        <f t="shared" si="701"/>
        <v>#REF!</v>
      </c>
      <c r="CQ458" s="54" t="e">
        <f t="shared" si="702"/>
        <v>#REF!</v>
      </c>
      <c r="CR458" t="e">
        <f>IFERROR(VLOOKUP(AO458,'Model Failure data- Lines'!#REF!,5,FALSE),'Model Failure data- Lines'!#REF!)</f>
        <v>#REF!</v>
      </c>
      <c r="CS458" s="14" t="e">
        <f t="shared" si="703"/>
        <v>#REF!</v>
      </c>
      <c r="CT458" s="34">
        <f t="shared" si="704"/>
        <v>23083.112727134656</v>
      </c>
      <c r="CU458" s="34" t="e">
        <f t="shared" si="705"/>
        <v>#REF!</v>
      </c>
      <c r="CV458" s="54" t="e">
        <f t="shared" si="706"/>
        <v>#REF!</v>
      </c>
      <c r="CW458" t="s">
        <v>683</v>
      </c>
      <c r="CY458">
        <v>1</v>
      </c>
      <c r="CZ458">
        <f t="shared" si="707"/>
        <v>-4765.2131707847611</v>
      </c>
      <c r="DA458" s="34">
        <f t="shared" si="708"/>
        <v>17178.699999999997</v>
      </c>
      <c r="DB458" s="34">
        <f t="shared" si="709"/>
        <v>0.42946749999999995</v>
      </c>
      <c r="DC458" s="34">
        <f t="shared" si="710"/>
        <v>1597.6791933321974</v>
      </c>
      <c r="DD458" s="9">
        <f t="shared" si="711"/>
        <v>10736.687499999998</v>
      </c>
      <c r="DE458" s="59">
        <f t="shared" si="712"/>
        <v>0.58206252171500128</v>
      </c>
      <c r="DF458" s="59">
        <f t="shared" si="713"/>
        <v>1.4551563042875034E-5</v>
      </c>
      <c r="DG458" s="59">
        <f t="shared" si="714"/>
        <v>5.4133850650079932E-2</v>
      </c>
      <c r="DH458" s="59">
        <f t="shared" si="715"/>
        <v>0.36378907607187583</v>
      </c>
      <c r="DI458" s="14">
        <f t="shared" si="716"/>
        <v>-2773.6519946965154</v>
      </c>
      <c r="DJ458" s="14">
        <f t="shared" si="717"/>
        <v>-6.9341299867412901E-2</v>
      </c>
      <c r="DK458" s="14">
        <f t="shared" si="718"/>
        <v>-257.95933810305615</v>
      </c>
      <c r="DL458" s="14">
        <f t="shared" si="719"/>
        <v>-1733.5324966853225</v>
      </c>
      <c r="DM458">
        <f t="shared" si="720"/>
        <v>-6483.5363221840962</v>
      </c>
      <c r="DN458" s="34">
        <f t="shared" si="721"/>
        <v>12099.779999999999</v>
      </c>
      <c r="DO458" s="34">
        <f t="shared" si="722"/>
        <v>0.30249449999999994</v>
      </c>
      <c r="DP458" s="34">
        <f t="shared" si="723"/>
        <v>1125.3218666078956</v>
      </c>
      <c r="DQ458" s="9">
        <f t="shared" si="724"/>
        <v>7562.3624999999984</v>
      </c>
      <c r="DR458" s="59">
        <f t="shared" si="725"/>
        <v>0.58206252171500139</v>
      </c>
      <c r="DS458" s="59">
        <f t="shared" si="726"/>
        <v>1.4551563042875034E-5</v>
      </c>
      <c r="DT458" s="59">
        <f t="shared" si="727"/>
        <v>5.4133850650079939E-2</v>
      </c>
      <c r="DU458" s="59">
        <f t="shared" si="728"/>
        <v>0.36378907607187583</v>
      </c>
      <c r="DV458" s="14">
        <f t="shared" si="729"/>
        <v>-3773.8235013212807</v>
      </c>
      <c r="DW458" s="14">
        <f t="shared" si="730"/>
        <v>-9.4345587533032002E-2</v>
      </c>
      <c r="DX458" s="14">
        <f t="shared" si="731"/>
        <v>-350.97878694948241</v>
      </c>
      <c r="DY458" s="14">
        <f t="shared" si="732"/>
        <v>-2358.6396883258003</v>
      </c>
      <c r="DZ458" s="34" t="e">
        <f t="shared" si="733"/>
        <v>#REF!</v>
      </c>
      <c r="EA458" s="34" t="e">
        <f t="shared" si="734"/>
        <v>#REF!</v>
      </c>
      <c r="EB458" s="34" t="e">
        <f t="shared" si="735"/>
        <v>#REF!</v>
      </c>
      <c r="EC458" s="34" t="e">
        <f t="shared" si="736"/>
        <v>#REF!</v>
      </c>
      <c r="ED458" s="34" t="e">
        <f t="shared" si="737"/>
        <v>#REF!</v>
      </c>
      <c r="EE458" s="59" t="e">
        <f t="shared" si="738"/>
        <v>#REF!</v>
      </c>
      <c r="EF458" s="59" t="e">
        <f t="shared" si="739"/>
        <v>#REF!</v>
      </c>
      <c r="EG458" s="59" t="e">
        <f t="shared" si="740"/>
        <v>#REF!</v>
      </c>
      <c r="EH458" s="59" t="e">
        <f t="shared" si="741"/>
        <v>#REF!</v>
      </c>
      <c r="EI458" s="14" t="e">
        <f t="shared" si="742"/>
        <v>#REF!</v>
      </c>
      <c r="EJ458" s="14" t="e">
        <f t="shared" si="743"/>
        <v>#REF!</v>
      </c>
      <c r="EK458" s="14" t="e">
        <f t="shared" si="744"/>
        <v>#REF!</v>
      </c>
      <c r="EL458" s="14" t="e">
        <f t="shared" si="745"/>
        <v>#REF!</v>
      </c>
      <c r="EM458" t="e">
        <f t="shared" si="746"/>
        <v>#REF!</v>
      </c>
      <c r="EN458" s="34" t="e">
        <f t="shared" si="747"/>
        <v>#REF!</v>
      </c>
      <c r="EO458" s="34" t="e">
        <f t="shared" si="748"/>
        <v>#REF!</v>
      </c>
      <c r="EP458" s="34" t="e">
        <f t="shared" si="749"/>
        <v>#REF!</v>
      </c>
      <c r="EQ458" s="34" t="e">
        <f t="shared" si="750"/>
        <v>#REF!</v>
      </c>
      <c r="ER458" s="59" t="e">
        <f t="shared" si="751"/>
        <v>#REF!</v>
      </c>
      <c r="ES458" s="59" t="e">
        <f t="shared" si="752"/>
        <v>#REF!</v>
      </c>
      <c r="ET458" s="59" t="e">
        <f t="shared" si="753"/>
        <v>#REF!</v>
      </c>
      <c r="EU458" s="59" t="e">
        <f t="shared" si="754"/>
        <v>#REF!</v>
      </c>
      <c r="EV458" s="14" t="e">
        <f t="shared" si="755"/>
        <v>#REF!</v>
      </c>
      <c r="EW458" s="14" t="e">
        <f t="shared" si="756"/>
        <v>#REF!</v>
      </c>
      <c r="EX458" s="14" t="e">
        <f t="shared" si="757"/>
        <v>#REF!</v>
      </c>
      <c r="EY458" s="14" t="e">
        <f t="shared" si="758"/>
        <v>#REF!</v>
      </c>
    </row>
    <row r="459" spans="1:155" x14ac:dyDescent="0.2">
      <c r="A459" s="17">
        <v>30238263</v>
      </c>
      <c r="B459" t="s">
        <v>62</v>
      </c>
      <c r="C459" t="s">
        <v>4001</v>
      </c>
      <c r="D459" t="s">
        <v>4002</v>
      </c>
      <c r="E459" t="s">
        <v>4003</v>
      </c>
      <c r="F459" t="s">
        <v>41</v>
      </c>
      <c r="G459" t="s">
        <v>42</v>
      </c>
      <c r="H459" t="s">
        <v>4004</v>
      </c>
      <c r="I459" t="s">
        <v>68</v>
      </c>
      <c r="J459" s="19" t="s">
        <v>69</v>
      </c>
      <c r="K459" t="s">
        <v>70</v>
      </c>
      <c r="L459">
        <v>1962</v>
      </c>
      <c r="M459">
        <f t="shared" si="668"/>
        <v>1962</v>
      </c>
      <c r="N459">
        <v>57</v>
      </c>
      <c r="O459" s="19">
        <f t="shared" si="669"/>
        <v>57</v>
      </c>
      <c r="P459" t="s">
        <v>80</v>
      </c>
      <c r="Q459" s="19" t="str">
        <f t="shared" si="670"/>
        <v>50-60</v>
      </c>
      <c r="R459" s="23">
        <v>598.92999999999995</v>
      </c>
      <c r="S459" s="15">
        <f t="shared" si="671"/>
        <v>0.59892999999999996</v>
      </c>
      <c r="T459">
        <v>30342904</v>
      </c>
      <c r="U459" t="s">
        <v>45</v>
      </c>
      <c r="V459" t="s">
        <v>55</v>
      </c>
      <c r="W459" t="s">
        <v>47</v>
      </c>
      <c r="X459" t="s">
        <v>88</v>
      </c>
      <c r="Y459" t="s">
        <v>408</v>
      </c>
      <c r="Z459" t="s">
        <v>4005</v>
      </c>
      <c r="AA459" t="s">
        <v>4006</v>
      </c>
      <c r="AB459" t="s">
        <v>270</v>
      </c>
      <c r="AC459">
        <v>1962</v>
      </c>
      <c r="AD459">
        <v>57</v>
      </c>
      <c r="AE459" t="str">
        <f t="shared" si="672"/>
        <v>&lt;60</v>
      </c>
      <c r="AF459">
        <v>-37.89221611</v>
      </c>
      <c r="AG459">
        <v>144.13137205000001</v>
      </c>
      <c r="AH459" t="s">
        <v>50</v>
      </c>
      <c r="AI459" t="s">
        <v>51</v>
      </c>
      <c r="AJ459" s="33" t="s">
        <v>446</v>
      </c>
      <c r="AL459">
        <v>1</v>
      </c>
      <c r="AM459" t="s">
        <v>86</v>
      </c>
      <c r="AN459">
        <v>220</v>
      </c>
      <c r="AO459" s="69">
        <v>4</v>
      </c>
      <c r="AP459">
        <v>2</v>
      </c>
      <c r="AQ459">
        <v>0</v>
      </c>
      <c r="AR459">
        <v>0</v>
      </c>
      <c r="AS459" s="82" t="str">
        <f t="shared" si="673"/>
        <v>Gw-0-0</v>
      </c>
      <c r="AT459" s="14">
        <f t="shared" si="674"/>
        <v>40000</v>
      </c>
      <c r="AU459" s="81">
        <f>VLOOKUP(C459,Bushfire_Vlookup!$F$2:$H$12575,3,FALSE)</f>
        <v>8336.6101679999992</v>
      </c>
      <c r="AV459" s="14">
        <f>VLOOKUP(AS459,Safety_collateral_Vlookup!$J$3:$L$20,2,FALSE)</f>
        <v>3720.1399252148244</v>
      </c>
      <c r="AW459" s="14">
        <f>VLOOKUP(AS459,Safety_collateral_Vlookup!$J$3:$L$20,3,FALSE)</f>
        <v>25000</v>
      </c>
      <c r="AX459" s="48">
        <f t="shared" si="675"/>
        <v>82219.552349460209</v>
      </c>
      <c r="AY459" s="49">
        <f t="shared" si="666"/>
        <v>45518.68</v>
      </c>
      <c r="AZ459" s="14">
        <v>76000</v>
      </c>
      <c r="BA459" s="16">
        <f t="shared" si="676"/>
        <v>1.8062815606572995</v>
      </c>
      <c r="BB459" t="e">
        <f>IF(BA459&lt;=#REF!,#REF!,IF(BA459&lt;=#REF!,#REF!,IF(BA459&lt;=#REF!,#REF!,IF(BA459&lt;=#REF!,#REF!,#REF!))))</f>
        <v>#REF!</v>
      </c>
      <c r="BC459" s="51">
        <v>3</v>
      </c>
      <c r="BD459" s="21">
        <v>70</v>
      </c>
      <c r="BE459" s="21">
        <v>6.4399999999999999E-2</v>
      </c>
      <c r="BF459" s="26">
        <f t="shared" si="677"/>
        <v>2969.010198766246</v>
      </c>
      <c r="BG459" s="21">
        <v>7</v>
      </c>
      <c r="BH459" s="21">
        <f t="shared" si="678"/>
        <v>54.6</v>
      </c>
      <c r="BI459" s="28">
        <f t="shared" si="679"/>
        <v>2.2519960070400004E-2</v>
      </c>
      <c r="BJ459" s="27">
        <f t="shared" si="680"/>
        <v>2.2519960070400004E-2</v>
      </c>
      <c r="BK459" s="28">
        <f t="shared" si="681"/>
        <v>0.34525945935897445</v>
      </c>
      <c r="BL459" s="35">
        <f t="shared" si="682"/>
        <v>0.62363579508262379</v>
      </c>
      <c r="BM459" s="21" t="str">
        <f t="shared" si="683"/>
        <v>Cr2</v>
      </c>
      <c r="BN459" s="51">
        <v>2</v>
      </c>
      <c r="BO459" s="21">
        <v>2</v>
      </c>
      <c r="BP459" s="50" t="s">
        <v>5497</v>
      </c>
      <c r="BQ459" s="14">
        <v>40000</v>
      </c>
      <c r="BR459">
        <f>IFERROR(VLOOKUP(AO459,'Model Failure data- Lines'!$A$37:$E$41,3,FALSE),'Model Failure data- Lines'!$C$37)</f>
        <v>0.45419999999999999</v>
      </c>
      <c r="BS459" s="14">
        <f t="shared" si="684"/>
        <v>37344.120677124825</v>
      </c>
      <c r="BT459" s="34">
        <f t="shared" si="667"/>
        <v>40600.405813756443</v>
      </c>
      <c r="BU459" s="34">
        <f t="shared" si="685"/>
        <v>0.91979673426002295</v>
      </c>
      <c r="BV459" s="54">
        <f t="shared" si="686"/>
        <v>-3256.2851366316172</v>
      </c>
      <c r="BW459">
        <f>IFERROR(VLOOKUP(AO459,'Model Failure data- Lines'!$A$37:$E$41,4,FALSE),'Model Failure data- Lines'!$D$37)</f>
        <v>0.40249999999999997</v>
      </c>
      <c r="BX459" s="14">
        <f t="shared" si="687"/>
        <v>33093.369820657732</v>
      </c>
      <c r="BY459" s="34">
        <f t="shared" si="688"/>
        <v>36213.549080107499</v>
      </c>
      <c r="BZ459" s="71">
        <f t="shared" si="689"/>
        <v>0.91383945129079558</v>
      </c>
      <c r="CA459" s="71">
        <f t="shared" si="690"/>
        <v>-3120.1792594497674</v>
      </c>
      <c r="CB459" s="56">
        <v>2</v>
      </c>
      <c r="CC459">
        <f>IFERROR(VLOOKUP(AO459,'Model Failure data- Lines'!$A$37:$E$41,5,FALSE),'Model Failure data- Lines'!$E$37)</f>
        <v>0.28349999999999997</v>
      </c>
      <c r="CD459" s="14">
        <f t="shared" si="691"/>
        <v>23309.243091071967</v>
      </c>
      <c r="CE459" s="34">
        <f t="shared" si="692"/>
        <v>28810.614389023463</v>
      </c>
      <c r="CF459" s="34">
        <f t="shared" si="693"/>
        <v>0.80905053867759724</v>
      </c>
      <c r="CG459" s="54">
        <f t="shared" si="694"/>
        <v>-5501.3712979514967</v>
      </c>
      <c r="CH459" t="e">
        <f>IFERROR(VLOOKUP(AO459,'Model Failure data- Lines'!#REF!,3,FALSE),'Model Failure data- Lines'!#REF!)</f>
        <v>#REF!</v>
      </c>
      <c r="CI459" s="14" t="e">
        <f t="shared" si="695"/>
        <v>#REF!</v>
      </c>
      <c r="CJ459" s="34">
        <f t="shared" si="696"/>
        <v>38942.82873967952</v>
      </c>
      <c r="CK459" s="34" t="e">
        <f t="shared" si="697"/>
        <v>#REF!</v>
      </c>
      <c r="CL459" s="54" t="e">
        <f t="shared" si="698"/>
        <v>#REF!</v>
      </c>
      <c r="CM459" t="e">
        <f>IFERROR(VLOOKUP(AO459,'Model Failure data- Lines'!#REF!,4,FALSE),'Model Failure data- Lines'!#REF!)</f>
        <v>#REF!</v>
      </c>
      <c r="CN459" s="14" t="e">
        <f t="shared" si="699"/>
        <v>#REF!</v>
      </c>
      <c r="CO459" s="34">
        <f t="shared" si="700"/>
        <v>33316.957131621777</v>
      </c>
      <c r="CP459" s="34" t="e">
        <f t="shared" si="701"/>
        <v>#REF!</v>
      </c>
      <c r="CQ459" s="54" t="e">
        <f t="shared" si="702"/>
        <v>#REF!</v>
      </c>
      <c r="CR459" t="e">
        <f>IFERROR(VLOOKUP(AO459,'Model Failure data- Lines'!#REF!,5,FALSE),'Model Failure data- Lines'!#REF!)</f>
        <v>#REF!</v>
      </c>
      <c r="CS459" s="14" t="e">
        <f t="shared" si="703"/>
        <v>#REF!</v>
      </c>
      <c r="CT459" s="34">
        <f t="shared" si="704"/>
        <v>24386.02421050705</v>
      </c>
      <c r="CU459" s="34" t="e">
        <f t="shared" si="705"/>
        <v>#REF!</v>
      </c>
      <c r="CV459" s="54" t="e">
        <f t="shared" si="706"/>
        <v>#REF!</v>
      </c>
      <c r="CW459" t="s">
        <v>270</v>
      </c>
      <c r="CY459">
        <v>1</v>
      </c>
      <c r="CZ459">
        <f t="shared" si="707"/>
        <v>-3120.179259449767</v>
      </c>
      <c r="DA459" s="34">
        <f t="shared" si="708"/>
        <v>17178.699999999997</v>
      </c>
      <c r="DB459" s="34">
        <f t="shared" si="709"/>
        <v>3580.3031273255392</v>
      </c>
      <c r="DC459" s="34">
        <f t="shared" si="710"/>
        <v>1597.6791933321974</v>
      </c>
      <c r="DD459" s="9">
        <f t="shared" si="711"/>
        <v>10736.687499999998</v>
      </c>
      <c r="DE459" s="59">
        <f t="shared" si="712"/>
        <v>0.51909793693105899</v>
      </c>
      <c r="DF459" s="59">
        <f t="shared" si="713"/>
        <v>0.10818792848018222</v>
      </c>
      <c r="DG459" s="59">
        <f t="shared" si="714"/>
        <v>4.8277924006846988E-2</v>
      </c>
      <c r="DH459" s="59">
        <f t="shared" si="715"/>
        <v>0.32443621058191185</v>
      </c>
      <c r="DI459" s="14">
        <f t="shared" si="716"/>
        <v>-1619.6786164354535</v>
      </c>
      <c r="DJ459" s="14">
        <f t="shared" si="717"/>
        <v>-337.5657305666993</v>
      </c>
      <c r="DK459" s="14">
        <f t="shared" si="718"/>
        <v>-150.63577717545596</v>
      </c>
      <c r="DL459" s="14">
        <f t="shared" si="719"/>
        <v>-1012.2991352721584</v>
      </c>
      <c r="DM459">
        <f t="shared" si="720"/>
        <v>-5501.3712979514958</v>
      </c>
      <c r="DN459" s="34">
        <f t="shared" si="721"/>
        <v>12099.779999999999</v>
      </c>
      <c r="DO459" s="34">
        <f t="shared" si="722"/>
        <v>2521.7787244640754</v>
      </c>
      <c r="DP459" s="34">
        <f t="shared" si="723"/>
        <v>1125.3218666078956</v>
      </c>
      <c r="DQ459" s="9">
        <f t="shared" si="724"/>
        <v>7562.3624999999984</v>
      </c>
      <c r="DR459" s="59">
        <f t="shared" si="725"/>
        <v>0.51909793693105899</v>
      </c>
      <c r="DS459" s="59">
        <f t="shared" si="726"/>
        <v>0.10818792848018222</v>
      </c>
      <c r="DT459" s="59">
        <f t="shared" si="727"/>
        <v>4.8277924006846988E-2</v>
      </c>
      <c r="DU459" s="59">
        <f t="shared" si="728"/>
        <v>0.32443621058191185</v>
      </c>
      <c r="DV459" s="14">
        <f t="shared" si="729"/>
        <v>-2855.7504910583639</v>
      </c>
      <c r="DW459" s="14">
        <f t="shared" si="730"/>
        <v>-595.18196452570362</v>
      </c>
      <c r="DX459" s="14">
        <f t="shared" si="731"/>
        <v>-265.59478545595152</v>
      </c>
      <c r="DY459" s="14">
        <f t="shared" si="732"/>
        <v>-1784.8440569114771</v>
      </c>
      <c r="DZ459" s="34" t="e">
        <f t="shared" si="733"/>
        <v>#REF!</v>
      </c>
      <c r="EA459" s="34" t="e">
        <f t="shared" si="734"/>
        <v>#REF!</v>
      </c>
      <c r="EB459" s="34" t="e">
        <f t="shared" si="735"/>
        <v>#REF!</v>
      </c>
      <c r="EC459" s="34" t="e">
        <f t="shared" si="736"/>
        <v>#REF!</v>
      </c>
      <c r="ED459" s="34" t="e">
        <f t="shared" si="737"/>
        <v>#REF!</v>
      </c>
      <c r="EE459" s="59" t="e">
        <f t="shared" si="738"/>
        <v>#REF!</v>
      </c>
      <c r="EF459" s="59" t="e">
        <f t="shared" si="739"/>
        <v>#REF!</v>
      </c>
      <c r="EG459" s="59" t="e">
        <f t="shared" si="740"/>
        <v>#REF!</v>
      </c>
      <c r="EH459" s="59" t="e">
        <f t="shared" si="741"/>
        <v>#REF!</v>
      </c>
      <c r="EI459" s="14" t="e">
        <f t="shared" si="742"/>
        <v>#REF!</v>
      </c>
      <c r="EJ459" s="14" t="e">
        <f t="shared" si="743"/>
        <v>#REF!</v>
      </c>
      <c r="EK459" s="14" t="e">
        <f t="shared" si="744"/>
        <v>#REF!</v>
      </c>
      <c r="EL459" s="14" t="e">
        <f t="shared" si="745"/>
        <v>#REF!</v>
      </c>
      <c r="EM459" t="e">
        <f t="shared" si="746"/>
        <v>#REF!</v>
      </c>
      <c r="EN459" s="34" t="e">
        <f t="shared" si="747"/>
        <v>#REF!</v>
      </c>
      <c r="EO459" s="34" t="e">
        <f t="shared" si="748"/>
        <v>#REF!</v>
      </c>
      <c r="EP459" s="34" t="e">
        <f t="shared" si="749"/>
        <v>#REF!</v>
      </c>
      <c r="EQ459" s="34" t="e">
        <f t="shared" si="750"/>
        <v>#REF!</v>
      </c>
      <c r="ER459" s="59" t="e">
        <f t="shared" si="751"/>
        <v>#REF!</v>
      </c>
      <c r="ES459" s="59" t="e">
        <f t="shared" si="752"/>
        <v>#REF!</v>
      </c>
      <c r="ET459" s="59" t="e">
        <f t="shared" si="753"/>
        <v>#REF!</v>
      </c>
      <c r="EU459" s="59" t="e">
        <f t="shared" si="754"/>
        <v>#REF!</v>
      </c>
      <c r="EV459" s="14" t="e">
        <f t="shared" si="755"/>
        <v>#REF!</v>
      </c>
      <c r="EW459" s="14" t="e">
        <f t="shared" si="756"/>
        <v>#REF!</v>
      </c>
      <c r="EX459" s="14" t="e">
        <f t="shared" si="757"/>
        <v>#REF!</v>
      </c>
      <c r="EY459" s="14" t="e">
        <f t="shared" si="758"/>
        <v>#REF!</v>
      </c>
    </row>
    <row r="460" spans="1:155" x14ac:dyDescent="0.2">
      <c r="A460" s="17">
        <v>30047589</v>
      </c>
      <c r="B460" t="s">
        <v>40</v>
      </c>
      <c r="C460" t="s">
        <v>1423</v>
      </c>
      <c r="D460" t="s">
        <v>1424</v>
      </c>
      <c r="E460" t="s">
        <v>1425</v>
      </c>
      <c r="F460" t="s">
        <v>66</v>
      </c>
      <c r="G460" t="s">
        <v>42</v>
      </c>
      <c r="H460" t="s">
        <v>1426</v>
      </c>
      <c r="I460" t="s">
        <v>228</v>
      </c>
      <c r="J460" s="19" t="s">
        <v>43</v>
      </c>
      <c r="K460" t="s">
        <v>43</v>
      </c>
      <c r="L460">
        <v>1968</v>
      </c>
      <c r="M460">
        <f t="shared" si="668"/>
        <v>1968</v>
      </c>
      <c r="N460">
        <v>51</v>
      </c>
      <c r="O460" s="19">
        <f t="shared" si="669"/>
        <v>51</v>
      </c>
      <c r="P460" t="s">
        <v>80</v>
      </c>
      <c r="Q460" s="19" t="str">
        <f t="shared" si="670"/>
        <v>50-60</v>
      </c>
      <c r="R460" s="23">
        <v>287.60000000000002</v>
      </c>
      <c r="S460" s="15">
        <f t="shared" si="671"/>
        <v>0.28760000000000002</v>
      </c>
      <c r="T460">
        <v>30440119</v>
      </c>
      <c r="U460" t="s">
        <v>45</v>
      </c>
      <c r="V460" t="s">
        <v>46</v>
      </c>
      <c r="W460" s="20" t="s">
        <v>87</v>
      </c>
      <c r="X460" t="s">
        <v>88</v>
      </c>
      <c r="Y460" t="s">
        <v>154</v>
      </c>
      <c r="Z460" t="s">
        <v>1427</v>
      </c>
      <c r="AA460" t="s">
        <v>1428</v>
      </c>
      <c r="AB460" t="s">
        <v>231</v>
      </c>
      <c r="AC460">
        <v>1968</v>
      </c>
      <c r="AD460">
        <v>102</v>
      </c>
      <c r="AE460" t="str">
        <f t="shared" si="672"/>
        <v>&gt;80</v>
      </c>
      <c r="AF460">
        <v>-37.736081579999997</v>
      </c>
      <c r="AG460">
        <v>144.97707510999999</v>
      </c>
      <c r="AH460" t="s">
        <v>75</v>
      </c>
      <c r="AI460" t="s">
        <v>76</v>
      </c>
      <c r="AJ460" s="33" t="s">
        <v>526</v>
      </c>
      <c r="AL460" t="s">
        <v>78</v>
      </c>
      <c r="AM460" t="s">
        <v>58</v>
      </c>
      <c r="AN460">
        <v>220</v>
      </c>
      <c r="AO460" s="69">
        <v>4</v>
      </c>
      <c r="AP460">
        <v>2</v>
      </c>
      <c r="AQ460">
        <v>0</v>
      </c>
      <c r="AR460">
        <v>1</v>
      </c>
      <c r="AS460" s="82" t="str">
        <f t="shared" si="673"/>
        <v>Gw-0-1</v>
      </c>
      <c r="AT460" s="14">
        <f t="shared" si="674"/>
        <v>40008</v>
      </c>
      <c r="AU460" s="81">
        <f>VLOOKUP(C460,Bushfire_Vlookup!$F$2:$H$12575,3,FALSE)</f>
        <v>1</v>
      </c>
      <c r="AV460" s="14">
        <f>VLOOKUP(AS460,Safety_collateral_Vlookup!$J$3:$L$20,2,FALSE)</f>
        <v>11570.139925214824</v>
      </c>
      <c r="AW460" s="14">
        <f>VLOOKUP(AS460,Safety_collateral_Vlookup!$J$3:$L$20,3,FALSE)</f>
        <v>148000</v>
      </c>
      <c r="AX460" s="48">
        <f t="shared" si="675"/>
        <v>212950.94230020419</v>
      </c>
      <c r="AY460" s="48">
        <f>AZ460</f>
        <v>122000</v>
      </c>
      <c r="AZ460" s="14">
        <v>122000</v>
      </c>
      <c r="BA460" s="16">
        <f t="shared" si="676"/>
        <v>1.745499527050854</v>
      </c>
      <c r="BB460" t="e">
        <f>IF(BA460&lt;=#REF!,#REF!,IF(BA460&lt;=#REF!,#REF!,IF(BA460&lt;=#REF!,#REF!,IF(BA460&lt;=#REF!,#REF!,#REF!))))</f>
        <v>#REF!</v>
      </c>
      <c r="BC460" s="51">
        <v>3</v>
      </c>
      <c r="BD460" s="21">
        <v>70</v>
      </c>
      <c r="BE460" s="21">
        <v>6.4399999999999999E-2</v>
      </c>
      <c r="BF460" s="26">
        <f t="shared" si="677"/>
        <v>7957.5955245073455</v>
      </c>
      <c r="BG460" s="21">
        <v>7</v>
      </c>
      <c r="BH460" s="21">
        <f t="shared" si="678"/>
        <v>54.6</v>
      </c>
      <c r="BI460" s="28">
        <f t="shared" si="679"/>
        <v>2.2519960070400004E-2</v>
      </c>
      <c r="BJ460" s="27">
        <f t="shared" si="680"/>
        <v>2.2519960070400004E-2</v>
      </c>
      <c r="BK460" s="28">
        <f t="shared" si="681"/>
        <v>0.3452594593589744</v>
      </c>
      <c r="BL460" s="35">
        <f t="shared" si="682"/>
        <v>0.6026502230209233</v>
      </c>
      <c r="BM460" s="21" t="str">
        <f t="shared" si="683"/>
        <v>Cr2</v>
      </c>
      <c r="BN460" s="51">
        <v>2</v>
      </c>
      <c r="BO460" s="21">
        <v>2</v>
      </c>
      <c r="BP460" s="50" t="s">
        <v>5497</v>
      </c>
      <c r="BQ460" s="14">
        <v>40008</v>
      </c>
      <c r="BR460">
        <f>IFERROR(VLOOKUP(AO460,'Model Failure data- Lines'!$A$37:$E$41,3,FALSE),'Model Failure data- Lines'!$C$37)</f>
        <v>0.45419999999999999</v>
      </c>
      <c r="BS460" s="14">
        <f t="shared" si="684"/>
        <v>96722.317992752738</v>
      </c>
      <c r="BT460" s="34">
        <f t="shared" si="667"/>
        <v>108817.95142737632</v>
      </c>
      <c r="BU460" s="34">
        <f t="shared" si="685"/>
        <v>0.88884523852945307</v>
      </c>
      <c r="BV460" s="54">
        <f t="shared" si="686"/>
        <v>-12095.633434623582</v>
      </c>
      <c r="BW460">
        <f>IFERROR(VLOOKUP(AO460,'Model Failure data- Lines'!$A$37:$E$41,4,FALSE),'Model Failure data- Lines'!$D$37)</f>
        <v>0.40249999999999997</v>
      </c>
      <c r="BX460" s="14">
        <f t="shared" si="687"/>
        <v>85712.75427583218</v>
      </c>
      <c r="BY460" s="34">
        <f t="shared" si="688"/>
        <v>97060.217646318284</v>
      </c>
      <c r="BZ460" s="71">
        <f t="shared" si="689"/>
        <v>0.88308842030588075</v>
      </c>
      <c r="CA460" s="71">
        <f t="shared" si="690"/>
        <v>-11347.463370486104</v>
      </c>
      <c r="CB460" s="57">
        <v>2</v>
      </c>
      <c r="CC460">
        <f>IFERROR(VLOOKUP(AO460,'Model Failure data- Lines'!$A$37:$E$41,5,FALSE),'Model Failure data- Lines'!$E$37)</f>
        <v>0.28349999999999997</v>
      </c>
      <c r="CD460" s="14">
        <f t="shared" si="691"/>
        <v>60371.592142107882</v>
      </c>
      <c r="CE460" s="34">
        <f t="shared" si="692"/>
        <v>77218.736471726821</v>
      </c>
      <c r="CF460" s="34">
        <f t="shared" si="693"/>
        <v>0.78182569283832537</v>
      </c>
      <c r="CG460" s="54">
        <f t="shared" si="694"/>
        <v>-16847.144329618939</v>
      </c>
      <c r="CH460" t="e">
        <f>IFERROR(VLOOKUP(AO460,'Model Failure data- Lines'!#REF!,3,FALSE),'Model Failure data- Lines'!#REF!)</f>
        <v>#REF!</v>
      </c>
      <c r="CI460" s="14" t="e">
        <f t="shared" si="695"/>
        <v>#REF!</v>
      </c>
      <c r="CJ460" s="34">
        <f t="shared" si="696"/>
        <v>104375.28298801507</v>
      </c>
      <c r="CK460" s="34" t="e">
        <f t="shared" si="697"/>
        <v>#REF!</v>
      </c>
      <c r="CL460" s="54" t="e">
        <f t="shared" si="698"/>
        <v>#REF!</v>
      </c>
      <c r="CM460" t="e">
        <f>IFERROR(VLOOKUP(AO460,'Model Failure data- Lines'!#REF!,4,FALSE),'Model Failure data- Lines'!#REF!)</f>
        <v>#REF!</v>
      </c>
      <c r="CN460" s="14" t="e">
        <f t="shared" si="699"/>
        <v>#REF!</v>
      </c>
      <c r="CO460" s="34">
        <f t="shared" si="700"/>
        <v>89296.71884285433</v>
      </c>
      <c r="CP460" s="34" t="e">
        <f t="shared" si="701"/>
        <v>#REF!</v>
      </c>
      <c r="CQ460" s="54" t="e">
        <f t="shared" si="702"/>
        <v>#REF!</v>
      </c>
      <c r="CR460" t="e">
        <f>IFERROR(VLOOKUP(AO460,'Model Failure data- Lines'!#REF!,5,FALSE),'Model Failure data- Lines'!#REF!)</f>
        <v>#REF!</v>
      </c>
      <c r="CS460" s="14" t="e">
        <f t="shared" si="703"/>
        <v>#REF!</v>
      </c>
      <c r="CT460" s="34">
        <f t="shared" si="704"/>
        <v>65359.868820489959</v>
      </c>
      <c r="CU460" s="34" t="e">
        <f t="shared" si="705"/>
        <v>#REF!</v>
      </c>
      <c r="CV460" s="54" t="e">
        <f t="shared" si="706"/>
        <v>#REF!</v>
      </c>
      <c r="CW460" t="s">
        <v>231</v>
      </c>
      <c r="CY460">
        <v>1</v>
      </c>
      <c r="CZ460">
        <f t="shared" si="707"/>
        <v>-11347.463370486099</v>
      </c>
      <c r="DA460" s="34">
        <f t="shared" si="708"/>
        <v>17182.135739999998</v>
      </c>
      <c r="DB460" s="34">
        <f t="shared" si="709"/>
        <v>0.42946749999999995</v>
      </c>
      <c r="DC460" s="34">
        <f t="shared" si="710"/>
        <v>4968.9990683321967</v>
      </c>
      <c r="DD460" s="9">
        <f t="shared" si="711"/>
        <v>63561.189999999995</v>
      </c>
      <c r="DE460" s="59">
        <f t="shared" si="712"/>
        <v>0.20046183190784156</v>
      </c>
      <c r="DF460" s="59">
        <f t="shared" si="713"/>
        <v>5.0105436889582473E-6</v>
      </c>
      <c r="DG460" s="59">
        <f t="shared" si="714"/>
        <v>5.7972691582648984E-2</v>
      </c>
      <c r="DH460" s="59">
        <f t="shared" si="715"/>
        <v>0.74156046596582059</v>
      </c>
      <c r="DI460" s="14">
        <f t="shared" si="716"/>
        <v>-2274.7332947547739</v>
      </c>
      <c r="DJ460" s="14">
        <f t="shared" si="717"/>
        <v>-5.6856960976674004E-2</v>
      </c>
      <c r="DK460" s="14">
        <f t="shared" si="718"/>
        <v>-657.8429942225971</v>
      </c>
      <c r="DL460" s="14">
        <f t="shared" si="719"/>
        <v>-8414.8302245477535</v>
      </c>
      <c r="DM460">
        <f t="shared" si="720"/>
        <v>-16847.144329618932</v>
      </c>
      <c r="DN460" s="34">
        <f t="shared" si="721"/>
        <v>12102.199955999999</v>
      </c>
      <c r="DO460" s="34">
        <f t="shared" si="722"/>
        <v>0.30249449999999994</v>
      </c>
      <c r="DP460" s="34">
        <f t="shared" si="723"/>
        <v>3499.9036916078949</v>
      </c>
      <c r="DQ460" s="9">
        <f t="shared" si="724"/>
        <v>44769.185999999994</v>
      </c>
      <c r="DR460" s="59">
        <f t="shared" si="725"/>
        <v>0.20046183190784156</v>
      </c>
      <c r="DS460" s="59">
        <f t="shared" si="726"/>
        <v>5.0105436889582473E-6</v>
      </c>
      <c r="DT460" s="59">
        <f t="shared" si="727"/>
        <v>5.7972691582648977E-2</v>
      </c>
      <c r="DU460" s="59">
        <f t="shared" si="728"/>
        <v>0.74156046596582059</v>
      </c>
      <c r="DV460" s="14">
        <f t="shared" si="729"/>
        <v>-3377.2094147312164</v>
      </c>
      <c r="DW460" s="14">
        <f t="shared" si="730"/>
        <v>-8.4413352697740862E-2</v>
      </c>
      <c r="DX460" s="14">
        <f t="shared" si="731"/>
        <v>-976.67430226937199</v>
      </c>
      <c r="DY460" s="14">
        <f t="shared" si="732"/>
        <v>-12493.176199265648</v>
      </c>
      <c r="DZ460" s="34" t="e">
        <f t="shared" si="733"/>
        <v>#REF!</v>
      </c>
      <c r="EA460" s="34" t="e">
        <f t="shared" si="734"/>
        <v>#REF!</v>
      </c>
      <c r="EB460" s="34" t="e">
        <f t="shared" si="735"/>
        <v>#REF!</v>
      </c>
      <c r="EC460" s="34" t="e">
        <f t="shared" si="736"/>
        <v>#REF!</v>
      </c>
      <c r="ED460" s="34" t="e">
        <f t="shared" si="737"/>
        <v>#REF!</v>
      </c>
      <c r="EE460" s="59" t="e">
        <f t="shared" si="738"/>
        <v>#REF!</v>
      </c>
      <c r="EF460" s="59" t="e">
        <f t="shared" si="739"/>
        <v>#REF!</v>
      </c>
      <c r="EG460" s="59" t="e">
        <f t="shared" si="740"/>
        <v>#REF!</v>
      </c>
      <c r="EH460" s="59" t="e">
        <f t="shared" si="741"/>
        <v>#REF!</v>
      </c>
      <c r="EI460" s="14" t="e">
        <f t="shared" si="742"/>
        <v>#REF!</v>
      </c>
      <c r="EJ460" s="14" t="e">
        <f t="shared" si="743"/>
        <v>#REF!</v>
      </c>
      <c r="EK460" s="14" t="e">
        <f t="shared" si="744"/>
        <v>#REF!</v>
      </c>
      <c r="EL460" s="14" t="e">
        <f t="shared" si="745"/>
        <v>#REF!</v>
      </c>
      <c r="EM460" t="e">
        <f t="shared" si="746"/>
        <v>#REF!</v>
      </c>
      <c r="EN460" s="34" t="e">
        <f t="shared" si="747"/>
        <v>#REF!</v>
      </c>
      <c r="EO460" s="34" t="e">
        <f t="shared" si="748"/>
        <v>#REF!</v>
      </c>
      <c r="EP460" s="34" t="e">
        <f t="shared" si="749"/>
        <v>#REF!</v>
      </c>
      <c r="EQ460" s="34" t="e">
        <f t="shared" si="750"/>
        <v>#REF!</v>
      </c>
      <c r="ER460" s="59" t="e">
        <f t="shared" si="751"/>
        <v>#REF!</v>
      </c>
      <c r="ES460" s="59" t="e">
        <f t="shared" si="752"/>
        <v>#REF!</v>
      </c>
      <c r="ET460" s="59" t="e">
        <f t="shared" si="753"/>
        <v>#REF!</v>
      </c>
      <c r="EU460" s="59" t="e">
        <f t="shared" si="754"/>
        <v>#REF!</v>
      </c>
      <c r="EV460" s="14" t="e">
        <f t="shared" si="755"/>
        <v>#REF!</v>
      </c>
      <c r="EW460" s="14" t="e">
        <f t="shared" si="756"/>
        <v>#REF!</v>
      </c>
      <c r="EX460" s="14" t="e">
        <f t="shared" si="757"/>
        <v>#REF!</v>
      </c>
      <c r="EY460" s="14" t="e">
        <f t="shared" si="758"/>
        <v>#REF!</v>
      </c>
    </row>
    <row r="461" spans="1:155" x14ac:dyDescent="0.2">
      <c r="A461" s="17">
        <v>30311941</v>
      </c>
      <c r="B461" t="s">
        <v>62</v>
      </c>
      <c r="C461" t="s">
        <v>4556</v>
      </c>
      <c r="D461" t="s">
        <v>4557</v>
      </c>
      <c r="E461" t="s">
        <v>3530</v>
      </c>
      <c r="F461" t="s">
        <v>41</v>
      </c>
      <c r="G461" t="s">
        <v>42</v>
      </c>
      <c r="H461" t="s">
        <v>4558</v>
      </c>
      <c r="I461" t="s">
        <v>68</v>
      </c>
      <c r="J461" s="19" t="s">
        <v>69</v>
      </c>
      <c r="K461" t="s">
        <v>70</v>
      </c>
      <c r="L461">
        <v>1953</v>
      </c>
      <c r="M461">
        <f t="shared" si="668"/>
        <v>1953</v>
      </c>
      <c r="N461">
        <v>66</v>
      </c>
      <c r="O461" s="19">
        <f t="shared" si="669"/>
        <v>66</v>
      </c>
      <c r="P461" t="s">
        <v>54</v>
      </c>
      <c r="Q461" s="19" t="str">
        <f t="shared" si="670"/>
        <v>60-70</v>
      </c>
      <c r="R461" s="23">
        <v>427.3</v>
      </c>
      <c r="S461" s="15">
        <f t="shared" si="671"/>
        <v>0.42730000000000001</v>
      </c>
      <c r="T461">
        <v>30119824</v>
      </c>
      <c r="U461" t="s">
        <v>45</v>
      </c>
      <c r="V461" t="s">
        <v>46</v>
      </c>
      <c r="W461" t="s">
        <v>47</v>
      </c>
      <c r="X461" t="s">
        <v>88</v>
      </c>
      <c r="Y461" t="s">
        <v>208</v>
      </c>
      <c r="Z461" t="s">
        <v>4559</v>
      </c>
      <c r="AA461" t="s">
        <v>4560</v>
      </c>
      <c r="AB461" t="s">
        <v>947</v>
      </c>
      <c r="AC461">
        <v>1953</v>
      </c>
      <c r="AD461">
        <v>66</v>
      </c>
      <c r="AE461" t="str">
        <f t="shared" si="672"/>
        <v>&lt;70</v>
      </c>
      <c r="AF461">
        <v>-38.071482279999998</v>
      </c>
      <c r="AG461">
        <v>145.70376983</v>
      </c>
      <c r="AH461" t="s">
        <v>75</v>
      </c>
      <c r="AI461" t="s">
        <v>76</v>
      </c>
      <c r="AJ461" s="33" t="s">
        <v>82</v>
      </c>
      <c r="AL461">
        <v>1</v>
      </c>
      <c r="AM461" t="s">
        <v>86</v>
      </c>
      <c r="AN461">
        <v>220</v>
      </c>
      <c r="AO461" s="69">
        <v>4</v>
      </c>
      <c r="AP461">
        <v>2</v>
      </c>
      <c r="AQ461">
        <v>0</v>
      </c>
      <c r="AR461">
        <v>0</v>
      </c>
      <c r="AS461" s="82" t="str">
        <f t="shared" si="673"/>
        <v>Gw-0-0</v>
      </c>
      <c r="AT461" s="14">
        <f t="shared" si="674"/>
        <v>26000</v>
      </c>
      <c r="AU461" s="81">
        <f>VLOOKUP(C461,Bushfire_Vlookup!$F$2:$H$12575,3,FALSE)</f>
        <v>2539.018634</v>
      </c>
      <c r="AV461" s="14">
        <f>VLOOKUP(AS461,Safety_collateral_Vlookup!$J$3:$L$20,2,FALSE)</f>
        <v>3720.1399252148244</v>
      </c>
      <c r="AW461" s="14">
        <f>VLOOKUP(AS461,Safety_collateral_Vlookup!$J$3:$L$20,3,FALSE)</f>
        <v>25000</v>
      </c>
      <c r="AX461" s="48">
        <f t="shared" si="675"/>
        <v>61095.522182682216</v>
      </c>
      <c r="AY461" s="49">
        <f t="shared" ref="AY461:AY479" si="759">(R461/1000)*AZ461</f>
        <v>32474.799999999999</v>
      </c>
      <c r="AZ461" s="14">
        <v>76000</v>
      </c>
      <c r="BA461" s="16">
        <f t="shared" si="676"/>
        <v>1.8813209683410588</v>
      </c>
      <c r="BB461" t="e">
        <f>IF(BA461&lt;=#REF!,#REF!,IF(BA461&lt;=#REF!,#REF!,IF(BA461&lt;=#REF!,#REF!,IF(BA461&lt;=#REF!,#REF!,#REF!))))</f>
        <v>#REF!</v>
      </c>
      <c r="BC461" s="51">
        <v>3</v>
      </c>
      <c r="BD461" s="21">
        <v>70</v>
      </c>
      <c r="BE461" s="21">
        <v>6.4399999999999999E-2</v>
      </c>
      <c r="BF461" s="26">
        <f t="shared" si="677"/>
        <v>2118.2075667153372</v>
      </c>
      <c r="BG461" s="21">
        <v>7</v>
      </c>
      <c r="BH461" s="21">
        <f t="shared" si="678"/>
        <v>54.6</v>
      </c>
      <c r="BI461" s="28">
        <f t="shared" si="679"/>
        <v>2.2519960070400004E-2</v>
      </c>
      <c r="BJ461" s="27">
        <f t="shared" si="680"/>
        <v>2.2519960070400004E-2</v>
      </c>
      <c r="BK461" s="28">
        <f t="shared" si="681"/>
        <v>0.3452594593589744</v>
      </c>
      <c r="BL461" s="35">
        <f t="shared" si="682"/>
        <v>0.64954386041013623</v>
      </c>
      <c r="BM461" s="21" t="str">
        <f t="shared" si="683"/>
        <v>Cr2</v>
      </c>
      <c r="BN461" s="51">
        <v>2</v>
      </c>
      <c r="BO461" s="21">
        <v>0</v>
      </c>
      <c r="BP461" s="50" t="s">
        <v>5497</v>
      </c>
      <c r="BQ461" s="14">
        <v>26000</v>
      </c>
      <c r="BR461">
        <f>IFERROR(VLOOKUP(AO461,'Model Failure data- Lines'!$A$37:$E$41,3,FALSE),'Model Failure data- Lines'!$C$37)</f>
        <v>0.45419999999999999</v>
      </c>
      <c r="BS461" s="14">
        <f t="shared" si="684"/>
        <v>27749.586175374261</v>
      </c>
      <c r="BT461" s="34">
        <f t="shared" si="667"/>
        <v>28965.911549293116</v>
      </c>
      <c r="BU461" s="34">
        <f t="shared" si="685"/>
        <v>0.95800838610416394</v>
      </c>
      <c r="BV461" s="54">
        <f t="shared" si="686"/>
        <v>-1216.3253739188549</v>
      </c>
      <c r="BW461">
        <f>IFERROR(VLOOKUP(AO461,'Model Failure data- Lines'!$A$37:$E$41,4,FALSE),'Model Failure data- Lines'!$D$37)</f>
        <v>0.40249999999999997</v>
      </c>
      <c r="BX461" s="14">
        <f t="shared" si="687"/>
        <v>24590.947678529592</v>
      </c>
      <c r="BY461" s="34">
        <f t="shared" si="688"/>
        <v>25836.15701656276</v>
      </c>
      <c r="BZ461" s="71">
        <f t="shared" si="689"/>
        <v>0.95180361625628362</v>
      </c>
      <c r="CA461" s="71">
        <f t="shared" si="690"/>
        <v>-1245.209338033168</v>
      </c>
      <c r="CB461" s="56">
        <v>2</v>
      </c>
      <c r="CC461">
        <f>IFERROR(VLOOKUP(AO461,'Model Failure data- Lines'!$A$37:$E$41,5,FALSE),'Model Failure data- Lines'!$E$37)</f>
        <v>0.28349999999999997</v>
      </c>
      <c r="CD461" s="14">
        <f t="shared" si="691"/>
        <v>17320.580538790407</v>
      </c>
      <c r="CE461" s="34">
        <f t="shared" si="692"/>
        <v>20554.614944033066</v>
      </c>
      <c r="CF461" s="34">
        <f t="shared" si="693"/>
        <v>0.84266139676912366</v>
      </c>
      <c r="CG461" s="54">
        <f t="shared" si="694"/>
        <v>-3234.034405242659</v>
      </c>
      <c r="CH461" t="e">
        <f>IFERROR(VLOOKUP(AO461,'Model Failure data- Lines'!#REF!,3,FALSE),'Model Failure data- Lines'!#REF!)</f>
        <v>#REF!</v>
      </c>
      <c r="CI461" s="14" t="e">
        <f t="shared" si="695"/>
        <v>#REF!</v>
      </c>
      <c r="CJ461" s="34">
        <f t="shared" si="696"/>
        <v>27783.331475239276</v>
      </c>
      <c r="CK461" s="34" t="e">
        <f t="shared" si="697"/>
        <v>#REF!</v>
      </c>
      <c r="CL461" s="54" t="e">
        <f t="shared" si="698"/>
        <v>#REF!</v>
      </c>
      <c r="CM461" t="e">
        <f>IFERROR(VLOOKUP(AO461,'Model Failure data- Lines'!#REF!,4,FALSE),'Model Failure data- Lines'!#REF!)</f>
        <v>#REF!</v>
      </c>
      <c r="CN461" s="14" t="e">
        <f t="shared" si="699"/>
        <v>#REF!</v>
      </c>
      <c r="CO461" s="34">
        <f t="shared" si="700"/>
        <v>23769.615451458409</v>
      </c>
      <c r="CP461" s="34" t="e">
        <f t="shared" si="701"/>
        <v>#REF!</v>
      </c>
      <c r="CQ461" s="54" t="e">
        <f t="shared" si="702"/>
        <v>#REF!</v>
      </c>
      <c r="CR461" t="e">
        <f>IFERROR(VLOOKUP(AO461,'Model Failure data- Lines'!#REF!,5,FALSE),'Model Failure data- Lines'!#REF!)</f>
        <v>#REF!</v>
      </c>
      <c r="CS461" s="14" t="e">
        <f t="shared" si="703"/>
        <v>#REF!</v>
      </c>
      <c r="CT461" s="34">
        <f t="shared" si="704"/>
        <v>17397.939901406946</v>
      </c>
      <c r="CU461" s="34" t="e">
        <f t="shared" si="705"/>
        <v>#REF!</v>
      </c>
      <c r="CV461" s="54" t="e">
        <f t="shared" si="706"/>
        <v>#REF!</v>
      </c>
      <c r="CW461" t="s">
        <v>947</v>
      </c>
      <c r="CY461">
        <v>1</v>
      </c>
      <c r="CZ461">
        <f t="shared" si="707"/>
        <v>-1245.2093380331694</v>
      </c>
      <c r="DA461" s="34">
        <f t="shared" si="708"/>
        <v>11166.154999999999</v>
      </c>
      <c r="DB461" s="34">
        <f t="shared" si="709"/>
        <v>1090.4259851973948</v>
      </c>
      <c r="DC461" s="34">
        <f t="shared" si="710"/>
        <v>1597.6791933321974</v>
      </c>
      <c r="DD461" s="9">
        <f t="shared" si="711"/>
        <v>10736.687499999998</v>
      </c>
      <c r="DE461" s="59">
        <f t="shared" si="712"/>
        <v>0.45407583091029846</v>
      </c>
      <c r="DF461" s="59">
        <f t="shared" si="713"/>
        <v>4.4342576766549263E-2</v>
      </c>
      <c r="DG461" s="59">
        <f t="shared" si="714"/>
        <v>6.497021644786527E-2</v>
      </c>
      <c r="DH461" s="59">
        <f t="shared" si="715"/>
        <v>0.43661137587528692</v>
      </c>
      <c r="DI461" s="14">
        <f t="shared" si="716"/>
        <v>-565.41946482467404</v>
      </c>
      <c r="DJ461" s="14">
        <f t="shared" si="717"/>
        <v>-55.215790662159797</v>
      </c>
      <c r="DK461" s="14">
        <f t="shared" si="718"/>
        <v>-80.901520214918051</v>
      </c>
      <c r="DL461" s="14">
        <f t="shared" si="719"/>
        <v>-543.67256233141734</v>
      </c>
      <c r="DM461">
        <f t="shared" si="720"/>
        <v>-3234.0344052426603</v>
      </c>
      <c r="DN461" s="34">
        <f t="shared" si="721"/>
        <v>7864.8569999999991</v>
      </c>
      <c r="DO461" s="34">
        <f t="shared" si="722"/>
        <v>768.03917218251286</v>
      </c>
      <c r="DP461" s="34">
        <f t="shared" si="723"/>
        <v>1125.3218666078956</v>
      </c>
      <c r="DQ461" s="9">
        <f t="shared" si="724"/>
        <v>7562.3624999999984</v>
      </c>
      <c r="DR461" s="59">
        <f t="shared" si="725"/>
        <v>0.45407583091029846</v>
      </c>
      <c r="DS461" s="59">
        <f t="shared" si="726"/>
        <v>4.4342576766549263E-2</v>
      </c>
      <c r="DT461" s="59">
        <f t="shared" si="727"/>
        <v>6.497021644786527E-2</v>
      </c>
      <c r="DU461" s="59">
        <f t="shared" si="728"/>
        <v>0.43661137587528692</v>
      </c>
      <c r="DV461" s="14">
        <f t="shared" si="729"/>
        <v>-1468.4968597530537</v>
      </c>
      <c r="DW461" s="14">
        <f t="shared" si="730"/>
        <v>-143.40541888013416</v>
      </c>
      <c r="DX461" s="14">
        <f t="shared" si="731"/>
        <v>-210.11591530845885</v>
      </c>
      <c r="DY461" s="14">
        <f t="shared" si="732"/>
        <v>-1412.0162113010133</v>
      </c>
      <c r="DZ461" s="34" t="e">
        <f t="shared" si="733"/>
        <v>#REF!</v>
      </c>
      <c r="EA461" s="34" t="e">
        <f t="shared" si="734"/>
        <v>#REF!</v>
      </c>
      <c r="EB461" s="34" t="e">
        <f t="shared" si="735"/>
        <v>#REF!</v>
      </c>
      <c r="EC461" s="34" t="e">
        <f t="shared" si="736"/>
        <v>#REF!</v>
      </c>
      <c r="ED461" s="34" t="e">
        <f t="shared" si="737"/>
        <v>#REF!</v>
      </c>
      <c r="EE461" s="59" t="e">
        <f t="shared" si="738"/>
        <v>#REF!</v>
      </c>
      <c r="EF461" s="59" t="e">
        <f t="shared" si="739"/>
        <v>#REF!</v>
      </c>
      <c r="EG461" s="59" t="e">
        <f t="shared" si="740"/>
        <v>#REF!</v>
      </c>
      <c r="EH461" s="59" t="e">
        <f t="shared" si="741"/>
        <v>#REF!</v>
      </c>
      <c r="EI461" s="14" t="e">
        <f t="shared" si="742"/>
        <v>#REF!</v>
      </c>
      <c r="EJ461" s="14" t="e">
        <f t="shared" si="743"/>
        <v>#REF!</v>
      </c>
      <c r="EK461" s="14" t="e">
        <f t="shared" si="744"/>
        <v>#REF!</v>
      </c>
      <c r="EL461" s="14" t="e">
        <f t="shared" si="745"/>
        <v>#REF!</v>
      </c>
      <c r="EM461" t="e">
        <f t="shared" si="746"/>
        <v>#REF!</v>
      </c>
      <c r="EN461" s="34" t="e">
        <f t="shared" si="747"/>
        <v>#REF!</v>
      </c>
      <c r="EO461" s="34" t="e">
        <f t="shared" si="748"/>
        <v>#REF!</v>
      </c>
      <c r="EP461" s="34" t="e">
        <f t="shared" si="749"/>
        <v>#REF!</v>
      </c>
      <c r="EQ461" s="34" t="e">
        <f t="shared" si="750"/>
        <v>#REF!</v>
      </c>
      <c r="ER461" s="59" t="e">
        <f t="shared" si="751"/>
        <v>#REF!</v>
      </c>
      <c r="ES461" s="59" t="e">
        <f t="shared" si="752"/>
        <v>#REF!</v>
      </c>
      <c r="ET461" s="59" t="e">
        <f t="shared" si="753"/>
        <v>#REF!</v>
      </c>
      <c r="EU461" s="59" t="e">
        <f t="shared" si="754"/>
        <v>#REF!</v>
      </c>
      <c r="EV461" s="14" t="e">
        <f t="shared" si="755"/>
        <v>#REF!</v>
      </c>
      <c r="EW461" s="14" t="e">
        <f t="shared" si="756"/>
        <v>#REF!</v>
      </c>
      <c r="EX461" s="14" t="e">
        <f t="shared" si="757"/>
        <v>#REF!</v>
      </c>
      <c r="EY461" s="14" t="e">
        <f t="shared" si="758"/>
        <v>#REF!</v>
      </c>
    </row>
    <row r="462" spans="1:155" x14ac:dyDescent="0.2">
      <c r="A462" s="17">
        <v>30298086</v>
      </c>
      <c r="B462" t="s">
        <v>62</v>
      </c>
      <c r="C462" t="s">
        <v>4467</v>
      </c>
      <c r="D462" t="s">
        <v>4468</v>
      </c>
      <c r="E462" t="s">
        <v>3999</v>
      </c>
      <c r="F462" t="s">
        <v>41</v>
      </c>
      <c r="G462" t="s">
        <v>42</v>
      </c>
      <c r="H462" t="s">
        <v>4469</v>
      </c>
      <c r="I462" t="s">
        <v>68</v>
      </c>
      <c r="J462" s="19" t="s">
        <v>69</v>
      </c>
      <c r="K462" t="s">
        <v>70</v>
      </c>
      <c r="L462">
        <v>1953</v>
      </c>
      <c r="M462">
        <f t="shared" si="668"/>
        <v>1953</v>
      </c>
      <c r="N462">
        <v>66</v>
      </c>
      <c r="O462" s="19">
        <f t="shared" si="669"/>
        <v>66</v>
      </c>
      <c r="P462" t="s">
        <v>54</v>
      </c>
      <c r="Q462" s="19" t="str">
        <f t="shared" si="670"/>
        <v>60-70</v>
      </c>
      <c r="R462" s="23">
        <v>533.1</v>
      </c>
      <c r="S462" s="15">
        <f t="shared" si="671"/>
        <v>0.53310000000000002</v>
      </c>
      <c r="T462">
        <v>30003418</v>
      </c>
      <c r="U462" t="s">
        <v>45</v>
      </c>
      <c r="V462" t="s">
        <v>46</v>
      </c>
      <c r="W462" t="s">
        <v>47</v>
      </c>
      <c r="X462" t="s">
        <v>88</v>
      </c>
      <c r="Y462" t="s">
        <v>208</v>
      </c>
      <c r="Z462" t="s">
        <v>4470</v>
      </c>
      <c r="AA462" t="s">
        <v>4471</v>
      </c>
      <c r="AB462" t="s">
        <v>377</v>
      </c>
      <c r="AC462">
        <v>1953</v>
      </c>
      <c r="AD462">
        <v>66</v>
      </c>
      <c r="AE462" t="str">
        <f t="shared" si="672"/>
        <v>&lt;70</v>
      </c>
      <c r="AF462">
        <v>-38.070222909999998</v>
      </c>
      <c r="AG462">
        <v>145.68820525000001</v>
      </c>
      <c r="AH462" t="s">
        <v>75</v>
      </c>
      <c r="AI462" t="s">
        <v>76</v>
      </c>
      <c r="AJ462" s="33" t="s">
        <v>82</v>
      </c>
      <c r="AL462">
        <v>1</v>
      </c>
      <c r="AM462" t="s">
        <v>86</v>
      </c>
      <c r="AN462">
        <v>220</v>
      </c>
      <c r="AO462" s="69">
        <v>4</v>
      </c>
      <c r="AP462">
        <v>2</v>
      </c>
      <c r="AQ462">
        <v>0</v>
      </c>
      <c r="AR462">
        <v>0</v>
      </c>
      <c r="AS462" s="82" t="str">
        <f t="shared" si="673"/>
        <v>Gw-0-0</v>
      </c>
      <c r="AT462" s="14">
        <f t="shared" si="674"/>
        <v>26000</v>
      </c>
      <c r="AU462" s="81">
        <f>VLOOKUP(C462,Bushfire_Vlookup!$F$2:$H$12575,3,FALSE)</f>
        <v>2082.3091760000002</v>
      </c>
      <c r="AV462" s="14">
        <f>VLOOKUP(AS462,Safety_collateral_Vlookup!$J$3:$L$20,2,FALSE)</f>
        <v>3720.1399252148244</v>
      </c>
      <c r="AW462" s="14">
        <f>VLOOKUP(AS462,Safety_collateral_Vlookup!$J$3:$L$20,3,FALSE)</f>
        <v>25000</v>
      </c>
      <c r="AX462" s="48">
        <f t="shared" si="675"/>
        <v>60608.213190996212</v>
      </c>
      <c r="AY462" s="49">
        <f t="shared" si="759"/>
        <v>40515.599999999999</v>
      </c>
      <c r="AZ462" s="14">
        <v>76000</v>
      </c>
      <c r="BA462" s="16">
        <f t="shared" si="676"/>
        <v>1.4959228838026888</v>
      </c>
      <c r="BB462" t="e">
        <f>IF(BA462&lt;=#REF!,#REF!,IF(BA462&lt;=#REF!,#REF!,IF(BA462&lt;=#REF!,#REF!,IF(BA462&lt;=#REF!,#REF!,#REF!))))</f>
        <v>#REF!</v>
      </c>
      <c r="BC462" s="51">
        <v>3</v>
      </c>
      <c r="BD462" s="21">
        <v>70</v>
      </c>
      <c r="BE462" s="21">
        <v>6.4399999999999999E-2</v>
      </c>
      <c r="BF462" s="26">
        <f t="shared" si="677"/>
        <v>2642.6783379731946</v>
      </c>
      <c r="BG462" s="21">
        <v>7</v>
      </c>
      <c r="BH462" s="21">
        <f t="shared" si="678"/>
        <v>54.6</v>
      </c>
      <c r="BI462" s="28">
        <f t="shared" si="679"/>
        <v>2.2519960070400004E-2</v>
      </c>
      <c r="BJ462" s="27">
        <f t="shared" si="680"/>
        <v>2.2519960070400004E-2</v>
      </c>
      <c r="BK462" s="28">
        <f t="shared" si="681"/>
        <v>0.34525945935897445</v>
      </c>
      <c r="BL462" s="35">
        <f t="shared" si="682"/>
        <v>0.51648152610443432</v>
      </c>
      <c r="BM462" s="21" t="str">
        <f t="shared" si="683"/>
        <v>Cr2</v>
      </c>
      <c r="BN462" s="51">
        <v>2</v>
      </c>
      <c r="BO462" s="21">
        <v>0</v>
      </c>
      <c r="BP462" s="50" t="s">
        <v>5497</v>
      </c>
      <c r="BQ462" s="14">
        <v>26000</v>
      </c>
      <c r="BR462">
        <f>IFERROR(VLOOKUP(AO462,'Model Failure data- Lines'!$A$37:$E$41,3,FALSE),'Model Failure data- Lines'!$C$37)</f>
        <v>0.45419999999999999</v>
      </c>
      <c r="BS462" s="14">
        <f t="shared" si="684"/>
        <v>27528.25043135048</v>
      </c>
      <c r="BT462" s="34">
        <f t="shared" si="667"/>
        <v>36137.90649877875</v>
      </c>
      <c r="BU462" s="34">
        <f t="shared" si="685"/>
        <v>0.76175553866909185</v>
      </c>
      <c r="BV462" s="54">
        <f t="shared" si="686"/>
        <v>-8609.65606742827</v>
      </c>
      <c r="BW462">
        <f>IFERROR(VLOOKUP(AO462,'Model Failure data- Lines'!$A$37:$E$41,4,FALSE),'Model Failure data- Lines'!$D$37)</f>
        <v>0.40249999999999997</v>
      </c>
      <c r="BX462" s="14">
        <f t="shared" si="687"/>
        <v>24394.805809375972</v>
      </c>
      <c r="BY462" s="34">
        <f t="shared" si="688"/>
        <v>32233.220935009613</v>
      </c>
      <c r="BZ462" s="71">
        <f t="shared" si="689"/>
        <v>0.75682184720422807</v>
      </c>
      <c r="CA462" s="71">
        <f t="shared" si="690"/>
        <v>-7838.4151256336409</v>
      </c>
      <c r="CB462" s="56">
        <v>2</v>
      </c>
      <c r="CC462">
        <f>IFERROR(VLOOKUP(AO462,'Model Failure data- Lines'!$A$37:$E$41,5,FALSE),'Model Failure data- Lines'!$E$37)</f>
        <v>0.28349999999999997</v>
      </c>
      <c r="CD462" s="14">
        <f t="shared" si="691"/>
        <v>17182.428439647425</v>
      </c>
      <c r="CE462" s="34">
        <f t="shared" si="692"/>
        <v>25643.96261798275</v>
      </c>
      <c r="CF462" s="34">
        <f t="shared" si="693"/>
        <v>0.67003796159016005</v>
      </c>
      <c r="CG462" s="54">
        <f t="shared" si="694"/>
        <v>-8461.5341783353251</v>
      </c>
      <c r="CH462" t="e">
        <f>IFERROR(VLOOKUP(AO462,'Model Failure data- Lines'!#REF!,3,FALSE),'Model Failure data- Lines'!#REF!)</f>
        <v>#REF!</v>
      </c>
      <c r="CI462" s="14" t="e">
        <f t="shared" si="695"/>
        <v>#REF!</v>
      </c>
      <c r="CJ462" s="34">
        <f t="shared" si="696"/>
        <v>34662.518159255931</v>
      </c>
      <c r="CK462" s="34" t="e">
        <f t="shared" si="697"/>
        <v>#REF!</v>
      </c>
      <c r="CL462" s="54" t="e">
        <f t="shared" si="698"/>
        <v>#REF!</v>
      </c>
      <c r="CM462" t="e">
        <f>IFERROR(VLOOKUP(AO462,'Model Failure data- Lines'!#REF!,4,FALSE),'Model Failure data- Lines'!#REF!)</f>
        <v>#REF!</v>
      </c>
      <c r="CN462" s="14" t="e">
        <f t="shared" si="699"/>
        <v>#REF!</v>
      </c>
      <c r="CO462" s="34">
        <f t="shared" si="700"/>
        <v>29655.00116352089</v>
      </c>
      <c r="CP462" s="34" t="e">
        <f t="shared" si="701"/>
        <v>#REF!</v>
      </c>
      <c r="CQ462" s="54" t="e">
        <f t="shared" si="702"/>
        <v>#REF!</v>
      </c>
      <c r="CR462" t="e">
        <f>IFERROR(VLOOKUP(AO462,'Model Failure data- Lines'!#REF!,5,FALSE),'Model Failure data- Lines'!#REF!)</f>
        <v>#REF!</v>
      </c>
      <c r="CS462" s="14" t="e">
        <f t="shared" si="703"/>
        <v>#REF!</v>
      </c>
      <c r="CT462" s="34">
        <f t="shared" si="704"/>
        <v>21705.690993306911</v>
      </c>
      <c r="CU462" s="34" t="e">
        <f t="shared" si="705"/>
        <v>#REF!</v>
      </c>
      <c r="CV462" s="54" t="e">
        <f t="shared" si="706"/>
        <v>#REF!</v>
      </c>
      <c r="CW462" t="s">
        <v>377</v>
      </c>
      <c r="CY462">
        <v>1</v>
      </c>
      <c r="CZ462">
        <f t="shared" si="707"/>
        <v>-7838.4151256336418</v>
      </c>
      <c r="DA462" s="34">
        <f t="shared" si="708"/>
        <v>11166.154999999999</v>
      </c>
      <c r="DB462" s="34">
        <f t="shared" si="709"/>
        <v>894.28411604377993</v>
      </c>
      <c r="DC462" s="34">
        <f t="shared" si="710"/>
        <v>1597.6791933321974</v>
      </c>
      <c r="DD462" s="9">
        <f t="shared" si="711"/>
        <v>10736.687499999998</v>
      </c>
      <c r="DE462" s="59">
        <f t="shared" si="712"/>
        <v>0.45772674262110197</v>
      </c>
      <c r="DF462" s="59">
        <f t="shared" si="713"/>
        <v>3.6658792163865805E-2</v>
      </c>
      <c r="DG462" s="59">
        <f t="shared" si="714"/>
        <v>6.5492597310126591E-2</v>
      </c>
      <c r="DH462" s="59">
        <f t="shared" si="715"/>
        <v>0.44012186790490571</v>
      </c>
      <c r="DI462" s="14">
        <f t="shared" si="716"/>
        <v>-3587.8522227682633</v>
      </c>
      <c r="DJ462" s="14">
        <f t="shared" si="717"/>
        <v>-287.34683098470583</v>
      </c>
      <c r="DK462" s="14">
        <f t="shared" si="718"/>
        <v>-513.35816537272945</v>
      </c>
      <c r="DL462" s="14">
        <f t="shared" si="719"/>
        <v>-3449.8579065079448</v>
      </c>
      <c r="DM462">
        <f t="shared" si="720"/>
        <v>-8461.5341783353233</v>
      </c>
      <c r="DN462" s="34">
        <f t="shared" si="721"/>
        <v>7864.8569999999991</v>
      </c>
      <c r="DO462" s="34">
        <f t="shared" si="722"/>
        <v>629.88707303953197</v>
      </c>
      <c r="DP462" s="34">
        <f t="shared" si="723"/>
        <v>1125.3218666078956</v>
      </c>
      <c r="DQ462" s="9">
        <f t="shared" si="724"/>
        <v>7562.3624999999984</v>
      </c>
      <c r="DR462" s="59">
        <f t="shared" si="725"/>
        <v>0.45772674262110191</v>
      </c>
      <c r="DS462" s="59">
        <f t="shared" si="726"/>
        <v>3.6658792163865805E-2</v>
      </c>
      <c r="DT462" s="59">
        <f t="shared" si="727"/>
        <v>6.5492597310126591E-2</v>
      </c>
      <c r="DU462" s="59">
        <f t="shared" si="728"/>
        <v>0.44012186790490565</v>
      </c>
      <c r="DV462" s="14">
        <f t="shared" si="729"/>
        <v>-3873.0704770265497</v>
      </c>
      <c r="DW462" s="14">
        <f t="shared" si="730"/>
        <v>-310.18962283104162</v>
      </c>
      <c r="DX462" s="14">
        <f t="shared" si="731"/>
        <v>-554.16785056758829</v>
      </c>
      <c r="DY462" s="14">
        <f t="shared" si="732"/>
        <v>-3724.1062279101443</v>
      </c>
      <c r="DZ462" s="34" t="e">
        <f t="shared" si="733"/>
        <v>#REF!</v>
      </c>
      <c r="EA462" s="34" t="e">
        <f t="shared" si="734"/>
        <v>#REF!</v>
      </c>
      <c r="EB462" s="34" t="e">
        <f t="shared" si="735"/>
        <v>#REF!</v>
      </c>
      <c r="EC462" s="34" t="e">
        <f t="shared" si="736"/>
        <v>#REF!</v>
      </c>
      <c r="ED462" s="34" t="e">
        <f t="shared" si="737"/>
        <v>#REF!</v>
      </c>
      <c r="EE462" s="59" t="e">
        <f t="shared" si="738"/>
        <v>#REF!</v>
      </c>
      <c r="EF462" s="59" t="e">
        <f t="shared" si="739"/>
        <v>#REF!</v>
      </c>
      <c r="EG462" s="59" t="e">
        <f t="shared" si="740"/>
        <v>#REF!</v>
      </c>
      <c r="EH462" s="59" t="e">
        <f t="shared" si="741"/>
        <v>#REF!</v>
      </c>
      <c r="EI462" s="14" t="e">
        <f t="shared" si="742"/>
        <v>#REF!</v>
      </c>
      <c r="EJ462" s="14" t="e">
        <f t="shared" si="743"/>
        <v>#REF!</v>
      </c>
      <c r="EK462" s="14" t="e">
        <f t="shared" si="744"/>
        <v>#REF!</v>
      </c>
      <c r="EL462" s="14" t="e">
        <f t="shared" si="745"/>
        <v>#REF!</v>
      </c>
      <c r="EM462" t="e">
        <f t="shared" si="746"/>
        <v>#REF!</v>
      </c>
      <c r="EN462" s="34" t="e">
        <f t="shared" si="747"/>
        <v>#REF!</v>
      </c>
      <c r="EO462" s="34" t="e">
        <f t="shared" si="748"/>
        <v>#REF!</v>
      </c>
      <c r="EP462" s="34" t="e">
        <f t="shared" si="749"/>
        <v>#REF!</v>
      </c>
      <c r="EQ462" s="34" t="e">
        <f t="shared" si="750"/>
        <v>#REF!</v>
      </c>
      <c r="ER462" s="59" t="e">
        <f t="shared" si="751"/>
        <v>#REF!</v>
      </c>
      <c r="ES462" s="59" t="e">
        <f t="shared" si="752"/>
        <v>#REF!</v>
      </c>
      <c r="ET462" s="59" t="e">
        <f t="shared" si="753"/>
        <v>#REF!</v>
      </c>
      <c r="EU462" s="59" t="e">
        <f t="shared" si="754"/>
        <v>#REF!</v>
      </c>
      <c r="EV462" s="14" t="e">
        <f t="shared" si="755"/>
        <v>#REF!</v>
      </c>
      <c r="EW462" s="14" t="e">
        <f t="shared" si="756"/>
        <v>#REF!</v>
      </c>
      <c r="EX462" s="14" t="e">
        <f t="shared" si="757"/>
        <v>#REF!</v>
      </c>
      <c r="EY462" s="14" t="e">
        <f t="shared" si="758"/>
        <v>#REF!</v>
      </c>
    </row>
    <row r="463" spans="1:155" x14ac:dyDescent="0.2">
      <c r="A463" s="17">
        <v>30125394</v>
      </c>
      <c r="B463" t="s">
        <v>62</v>
      </c>
      <c r="C463" t="s">
        <v>2551</v>
      </c>
      <c r="D463" t="s">
        <v>2552</v>
      </c>
      <c r="E463" t="s">
        <v>1947</v>
      </c>
      <c r="F463" t="s">
        <v>41</v>
      </c>
      <c r="G463" t="s">
        <v>42</v>
      </c>
      <c r="H463" t="s">
        <v>2553</v>
      </c>
      <c r="I463" t="s">
        <v>68</v>
      </c>
      <c r="J463" s="19" t="s">
        <v>69</v>
      </c>
      <c r="K463" t="s">
        <v>70</v>
      </c>
      <c r="L463">
        <v>1953</v>
      </c>
      <c r="M463">
        <f t="shared" si="668"/>
        <v>1953</v>
      </c>
      <c r="N463">
        <v>66</v>
      </c>
      <c r="O463" s="19">
        <f t="shared" si="669"/>
        <v>66</v>
      </c>
      <c r="P463" t="s">
        <v>54</v>
      </c>
      <c r="Q463" s="19" t="str">
        <f t="shared" si="670"/>
        <v>60-70</v>
      </c>
      <c r="R463" s="23">
        <v>471.8</v>
      </c>
      <c r="S463" s="15">
        <f t="shared" si="671"/>
        <v>0.4718</v>
      </c>
      <c r="T463">
        <v>30336393</v>
      </c>
      <c r="U463" t="s">
        <v>45</v>
      </c>
      <c r="V463" t="s">
        <v>46</v>
      </c>
      <c r="W463" t="s">
        <v>47</v>
      </c>
      <c r="X463" t="s">
        <v>48</v>
      </c>
      <c r="Y463" t="s">
        <v>208</v>
      </c>
      <c r="Z463" t="s">
        <v>2554</v>
      </c>
      <c r="AA463" t="s">
        <v>2555</v>
      </c>
      <c r="AB463" t="s">
        <v>677</v>
      </c>
      <c r="AC463">
        <v>1953</v>
      </c>
      <c r="AD463">
        <v>66</v>
      </c>
      <c r="AE463" t="str">
        <f t="shared" si="672"/>
        <v>&lt;70</v>
      </c>
      <c r="AF463">
        <v>-38.06692529</v>
      </c>
      <c r="AG463">
        <v>145.65353679</v>
      </c>
      <c r="AH463" t="s">
        <v>75</v>
      </c>
      <c r="AI463" t="s">
        <v>76</v>
      </c>
      <c r="AJ463" s="33" t="s">
        <v>82</v>
      </c>
      <c r="AL463">
        <v>1</v>
      </c>
      <c r="AM463" t="s">
        <v>86</v>
      </c>
      <c r="AN463">
        <v>220</v>
      </c>
      <c r="AO463" s="69">
        <v>4</v>
      </c>
      <c r="AP463">
        <v>2</v>
      </c>
      <c r="AQ463">
        <v>0</v>
      </c>
      <c r="AR463">
        <v>0</v>
      </c>
      <c r="AS463" s="82" t="str">
        <f t="shared" si="673"/>
        <v>Gw-0-0</v>
      </c>
      <c r="AT463" s="14">
        <f t="shared" si="674"/>
        <v>26000</v>
      </c>
      <c r="AU463" s="81">
        <f>VLOOKUP(C463,Bushfire_Vlookup!$F$2:$H$12575,3,FALSE)</f>
        <v>5603.3659520000001</v>
      </c>
      <c r="AV463" s="14">
        <f>VLOOKUP(AS463,Safety_collateral_Vlookup!$J$3:$L$20,2,FALSE)</f>
        <v>3720.1399252148244</v>
      </c>
      <c r="AW463" s="14">
        <f>VLOOKUP(AS463,Safety_collateral_Vlookup!$J$3:$L$20,3,FALSE)</f>
        <v>25000</v>
      </c>
      <c r="AX463" s="48">
        <f t="shared" si="675"/>
        <v>64365.18077098822</v>
      </c>
      <c r="AY463" s="49">
        <f t="shared" si="759"/>
        <v>35856.800000000003</v>
      </c>
      <c r="AZ463" s="14">
        <v>76000</v>
      </c>
      <c r="BA463" s="16">
        <f t="shared" si="676"/>
        <v>1.7950620459993143</v>
      </c>
      <c r="BB463" t="e">
        <f>IF(BA463&lt;=#REF!,#REF!,IF(BA463&lt;=#REF!,#REF!,IF(BA463&lt;=#REF!,#REF!,IF(BA463&lt;=#REF!,#REF!,#REF!))))</f>
        <v>#REF!</v>
      </c>
      <c r="BC463" s="51">
        <v>3</v>
      </c>
      <c r="BD463" s="21">
        <v>70</v>
      </c>
      <c r="BE463" s="21">
        <v>6.4399999999999999E-2</v>
      </c>
      <c r="BF463" s="26">
        <f t="shared" si="677"/>
        <v>2338.802550845533</v>
      </c>
      <c r="BG463" s="21">
        <v>7</v>
      </c>
      <c r="BH463" s="21">
        <f t="shared" si="678"/>
        <v>54.6</v>
      </c>
      <c r="BI463" s="28">
        <f t="shared" si="679"/>
        <v>2.2519960070400004E-2</v>
      </c>
      <c r="BJ463" s="27">
        <f t="shared" si="680"/>
        <v>2.2519960070400004E-2</v>
      </c>
      <c r="BK463" s="28">
        <f t="shared" si="681"/>
        <v>0.3452594593589744</v>
      </c>
      <c r="BL463" s="35">
        <f t="shared" si="682"/>
        <v>0.61976215151753766</v>
      </c>
      <c r="BM463" s="21" t="str">
        <f t="shared" si="683"/>
        <v>Cr2</v>
      </c>
      <c r="BN463" s="51">
        <v>2</v>
      </c>
      <c r="BO463" s="21">
        <v>0</v>
      </c>
      <c r="BP463" s="50" t="s">
        <v>5497</v>
      </c>
      <c r="BQ463" s="14">
        <v>26000</v>
      </c>
      <c r="BR463">
        <f>IFERROR(VLOOKUP(AO463,'Model Failure data- Lines'!$A$37:$E$41,3,FALSE),'Model Failure data- Lines'!$C$37)</f>
        <v>0.45419999999999999</v>
      </c>
      <c r="BS463" s="14">
        <f t="shared" si="684"/>
        <v>29234.665106182849</v>
      </c>
      <c r="BT463" s="34">
        <f t="shared" si="667"/>
        <v>31982.487874927436</v>
      </c>
      <c r="BU463" s="34">
        <f t="shared" si="685"/>
        <v>0.91408352034743567</v>
      </c>
      <c r="BV463" s="54">
        <f t="shared" si="686"/>
        <v>-2747.8227687445869</v>
      </c>
      <c r="BW463">
        <f>IFERROR(VLOOKUP(AO463,'Model Failure data- Lines'!$A$37:$E$41,4,FALSE),'Model Failure data- Lines'!$D$37)</f>
        <v>0.40249999999999997</v>
      </c>
      <c r="BX463" s="14">
        <f t="shared" si="687"/>
        <v>25906.985260322755</v>
      </c>
      <c r="BY463" s="34">
        <f t="shared" si="688"/>
        <v>28526.793541807423</v>
      </c>
      <c r="BZ463" s="71">
        <f t="shared" si="689"/>
        <v>0.90816324037101437</v>
      </c>
      <c r="CA463" s="71">
        <f t="shared" si="690"/>
        <v>-2619.8082814846675</v>
      </c>
      <c r="CB463" s="56">
        <v>2</v>
      </c>
      <c r="CC463">
        <f>IFERROR(VLOOKUP(AO463,'Model Failure data- Lines'!$A$37:$E$41,5,FALSE),'Model Failure data- Lines'!$E$37)</f>
        <v>0.28349999999999997</v>
      </c>
      <c r="CD463" s="14">
        <f t="shared" si="691"/>
        <v>18247.528748575158</v>
      </c>
      <c r="CE463" s="34">
        <f t="shared" si="692"/>
        <v>22695.219589503398</v>
      </c>
      <c r="CF463" s="34">
        <f t="shared" si="693"/>
        <v>0.80402521229689672</v>
      </c>
      <c r="CG463" s="54">
        <f t="shared" si="694"/>
        <v>-4447.6908409282405</v>
      </c>
      <c r="CH463" t="e">
        <f>IFERROR(VLOOKUP(AO463,'Model Failure data- Lines'!#REF!,3,FALSE),'Model Failure data- Lines'!#REF!)</f>
        <v>#REF!</v>
      </c>
      <c r="CI463" s="14" t="e">
        <f t="shared" si="695"/>
        <v>#REF!</v>
      </c>
      <c r="CJ463" s="34">
        <f t="shared" si="696"/>
        <v>30676.75120528409</v>
      </c>
      <c r="CK463" s="34" t="e">
        <f t="shared" si="697"/>
        <v>#REF!</v>
      </c>
      <c r="CL463" s="54" t="e">
        <f t="shared" si="698"/>
        <v>#REF!</v>
      </c>
      <c r="CM463" t="e">
        <f>IFERROR(VLOOKUP(AO463,'Model Failure data- Lines'!#REF!,4,FALSE),'Model Failure data- Lines'!#REF!)</f>
        <v>#REF!</v>
      </c>
      <c r="CN463" s="14" t="e">
        <f t="shared" si="699"/>
        <v>#REF!</v>
      </c>
      <c r="CO463" s="34">
        <f t="shared" si="700"/>
        <v>26245.037608233273</v>
      </c>
      <c r="CP463" s="34" t="e">
        <f t="shared" si="701"/>
        <v>#REF!</v>
      </c>
      <c r="CQ463" s="54" t="e">
        <f t="shared" si="702"/>
        <v>#REF!</v>
      </c>
      <c r="CR463" t="e">
        <f>IFERROR(VLOOKUP(AO463,'Model Failure data- Lines'!#REF!,5,FALSE),'Model Failure data- Lines'!#REF!)</f>
        <v>#REF!</v>
      </c>
      <c r="CS463" s="14" t="e">
        <f t="shared" si="703"/>
        <v>#REF!</v>
      </c>
      <c r="CT463" s="34">
        <f t="shared" si="704"/>
        <v>19209.801182971678</v>
      </c>
      <c r="CU463" s="34" t="e">
        <f t="shared" si="705"/>
        <v>#REF!</v>
      </c>
      <c r="CV463" s="54" t="e">
        <f t="shared" si="706"/>
        <v>#REF!</v>
      </c>
      <c r="CW463" t="s">
        <v>677</v>
      </c>
      <c r="CY463">
        <v>1</v>
      </c>
      <c r="CZ463">
        <f t="shared" si="707"/>
        <v>-2619.808281484668</v>
      </c>
      <c r="DA463" s="34">
        <f t="shared" si="708"/>
        <v>11166.154999999999</v>
      </c>
      <c r="DB463" s="34">
        <f t="shared" si="709"/>
        <v>2406.4635669905597</v>
      </c>
      <c r="DC463" s="34">
        <f t="shared" si="710"/>
        <v>1597.6791933321974</v>
      </c>
      <c r="DD463" s="9">
        <f t="shared" si="711"/>
        <v>10736.687499999998</v>
      </c>
      <c r="DE463" s="59">
        <f t="shared" si="712"/>
        <v>0.43100943192727503</v>
      </c>
      <c r="DF463" s="59">
        <f t="shared" si="713"/>
        <v>9.2888599071236713E-2</v>
      </c>
      <c r="DG463" s="59">
        <f t="shared" si="714"/>
        <v>6.166982291756988E-2</v>
      </c>
      <c r="DH463" s="59">
        <f t="shared" si="715"/>
        <v>0.41443214608391832</v>
      </c>
      <c r="DI463" s="14">
        <f t="shared" si="716"/>
        <v>-1129.1620791610774</v>
      </c>
      <c r="DJ463" s="14">
        <f t="shared" si="717"/>
        <v>-243.35032110233499</v>
      </c>
      <c r="DK463" s="14">
        <f t="shared" si="718"/>
        <v>-161.56311279714257</v>
      </c>
      <c r="DL463" s="14">
        <f t="shared" si="719"/>
        <v>-1085.7327684241129</v>
      </c>
      <c r="DM463">
        <f t="shared" si="720"/>
        <v>-4447.6908409282387</v>
      </c>
      <c r="DN463" s="34">
        <f t="shared" si="721"/>
        <v>7864.8569999999991</v>
      </c>
      <c r="DO463" s="34">
        <f t="shared" si="722"/>
        <v>1694.9873819672637</v>
      </c>
      <c r="DP463" s="34">
        <f t="shared" si="723"/>
        <v>1125.3218666078956</v>
      </c>
      <c r="DQ463" s="9">
        <f t="shared" si="724"/>
        <v>7562.3624999999984</v>
      </c>
      <c r="DR463" s="59">
        <f t="shared" si="725"/>
        <v>0.43100943192727503</v>
      </c>
      <c r="DS463" s="59">
        <f t="shared" si="726"/>
        <v>9.2888599071236713E-2</v>
      </c>
      <c r="DT463" s="59">
        <f t="shared" si="727"/>
        <v>6.1669822917569887E-2</v>
      </c>
      <c r="DU463" s="59">
        <f t="shared" si="728"/>
        <v>0.41443214608391826</v>
      </c>
      <c r="DV463" s="14">
        <f t="shared" si="729"/>
        <v>-1916.9967027366247</v>
      </c>
      <c r="DW463" s="14">
        <f t="shared" si="730"/>
        <v>-413.13977131579486</v>
      </c>
      <c r="DX463" s="14">
        <f t="shared" si="731"/>
        <v>-274.28830655214199</v>
      </c>
      <c r="DY463" s="14">
        <f t="shared" si="732"/>
        <v>-1843.2660603236773</v>
      </c>
      <c r="DZ463" s="34" t="e">
        <f t="shared" si="733"/>
        <v>#REF!</v>
      </c>
      <c r="EA463" s="34" t="e">
        <f t="shared" si="734"/>
        <v>#REF!</v>
      </c>
      <c r="EB463" s="34" t="e">
        <f t="shared" si="735"/>
        <v>#REF!</v>
      </c>
      <c r="EC463" s="34" t="e">
        <f t="shared" si="736"/>
        <v>#REF!</v>
      </c>
      <c r="ED463" s="34" t="e">
        <f t="shared" si="737"/>
        <v>#REF!</v>
      </c>
      <c r="EE463" s="59" t="e">
        <f t="shared" si="738"/>
        <v>#REF!</v>
      </c>
      <c r="EF463" s="59" t="e">
        <f t="shared" si="739"/>
        <v>#REF!</v>
      </c>
      <c r="EG463" s="59" t="e">
        <f t="shared" si="740"/>
        <v>#REF!</v>
      </c>
      <c r="EH463" s="59" t="e">
        <f t="shared" si="741"/>
        <v>#REF!</v>
      </c>
      <c r="EI463" s="14" t="e">
        <f t="shared" si="742"/>
        <v>#REF!</v>
      </c>
      <c r="EJ463" s="14" t="e">
        <f t="shared" si="743"/>
        <v>#REF!</v>
      </c>
      <c r="EK463" s="14" t="e">
        <f t="shared" si="744"/>
        <v>#REF!</v>
      </c>
      <c r="EL463" s="14" t="e">
        <f t="shared" si="745"/>
        <v>#REF!</v>
      </c>
      <c r="EM463" t="e">
        <f t="shared" si="746"/>
        <v>#REF!</v>
      </c>
      <c r="EN463" s="34" t="e">
        <f t="shared" si="747"/>
        <v>#REF!</v>
      </c>
      <c r="EO463" s="34" t="e">
        <f t="shared" si="748"/>
        <v>#REF!</v>
      </c>
      <c r="EP463" s="34" t="e">
        <f t="shared" si="749"/>
        <v>#REF!</v>
      </c>
      <c r="EQ463" s="34" t="e">
        <f t="shared" si="750"/>
        <v>#REF!</v>
      </c>
      <c r="ER463" s="59" t="e">
        <f t="shared" si="751"/>
        <v>#REF!</v>
      </c>
      <c r="ES463" s="59" t="e">
        <f t="shared" si="752"/>
        <v>#REF!</v>
      </c>
      <c r="ET463" s="59" t="e">
        <f t="shared" si="753"/>
        <v>#REF!</v>
      </c>
      <c r="EU463" s="59" t="e">
        <f t="shared" si="754"/>
        <v>#REF!</v>
      </c>
      <c r="EV463" s="14" t="e">
        <f t="shared" si="755"/>
        <v>#REF!</v>
      </c>
      <c r="EW463" s="14" t="e">
        <f t="shared" si="756"/>
        <v>#REF!</v>
      </c>
      <c r="EX463" s="14" t="e">
        <f t="shared" si="757"/>
        <v>#REF!</v>
      </c>
      <c r="EY463" s="14" t="e">
        <f t="shared" si="758"/>
        <v>#REF!</v>
      </c>
    </row>
    <row r="464" spans="1:155" x14ac:dyDescent="0.2">
      <c r="A464" s="17">
        <v>30357511</v>
      </c>
      <c r="B464" t="s">
        <v>62</v>
      </c>
      <c r="C464" t="s">
        <v>4932</v>
      </c>
      <c r="D464" t="s">
        <v>4933</v>
      </c>
      <c r="E464" t="s">
        <v>4541</v>
      </c>
      <c r="F464" t="s">
        <v>41</v>
      </c>
      <c r="G464" t="s">
        <v>42</v>
      </c>
      <c r="H464" t="s">
        <v>4934</v>
      </c>
      <c r="I464" t="s">
        <v>68</v>
      </c>
      <c r="J464" s="19" t="s">
        <v>69</v>
      </c>
      <c r="K464" t="s">
        <v>70</v>
      </c>
      <c r="L464">
        <v>1953</v>
      </c>
      <c r="M464">
        <f t="shared" si="668"/>
        <v>1953</v>
      </c>
      <c r="N464">
        <v>66</v>
      </c>
      <c r="O464" s="19">
        <f t="shared" si="669"/>
        <v>66</v>
      </c>
      <c r="P464" t="s">
        <v>54</v>
      </c>
      <c r="Q464" s="19" t="str">
        <f t="shared" si="670"/>
        <v>60-70</v>
      </c>
      <c r="R464" s="23">
        <v>445.6</v>
      </c>
      <c r="S464" s="15">
        <f t="shared" si="671"/>
        <v>0.4456</v>
      </c>
      <c r="T464">
        <v>30011557</v>
      </c>
      <c r="U464" t="s">
        <v>45</v>
      </c>
      <c r="V464" t="s">
        <v>46</v>
      </c>
      <c r="W464" t="s">
        <v>47</v>
      </c>
      <c r="X464" t="s">
        <v>88</v>
      </c>
      <c r="Y464" t="s">
        <v>208</v>
      </c>
      <c r="Z464" t="s">
        <v>4935</v>
      </c>
      <c r="AA464" t="s">
        <v>4936</v>
      </c>
      <c r="AB464" t="s">
        <v>280</v>
      </c>
      <c r="AC464">
        <v>1953</v>
      </c>
      <c r="AD464">
        <v>66</v>
      </c>
      <c r="AE464" t="str">
        <f t="shared" si="672"/>
        <v>&lt;70</v>
      </c>
      <c r="AF464">
        <v>-38.066380719999998</v>
      </c>
      <c r="AG464">
        <v>145.64817578</v>
      </c>
      <c r="AH464" t="s">
        <v>75</v>
      </c>
      <c r="AI464" t="s">
        <v>76</v>
      </c>
      <c r="AJ464" s="33" t="s">
        <v>82</v>
      </c>
      <c r="AL464">
        <v>1</v>
      </c>
      <c r="AM464" t="s">
        <v>86</v>
      </c>
      <c r="AN464">
        <v>220</v>
      </c>
      <c r="AO464" s="69">
        <v>4</v>
      </c>
      <c r="AP464">
        <v>2</v>
      </c>
      <c r="AQ464">
        <v>0</v>
      </c>
      <c r="AR464">
        <v>0</v>
      </c>
      <c r="AS464" s="82" t="str">
        <f t="shared" si="673"/>
        <v>Gw-0-0</v>
      </c>
      <c r="AT464" s="14">
        <f t="shared" si="674"/>
        <v>26000</v>
      </c>
      <c r="AU464" s="81">
        <f>VLOOKUP(C464,Bushfire_Vlookup!$F$2:$H$12575,3,FALSE)</f>
        <v>5689.4953189999997</v>
      </c>
      <c r="AV464" s="14">
        <f>VLOOKUP(AS464,Safety_collateral_Vlookup!$J$3:$L$20,2,FALSE)</f>
        <v>3720.1399252148244</v>
      </c>
      <c r="AW464" s="14">
        <f>VLOOKUP(AS464,Safety_collateral_Vlookup!$J$3:$L$20,3,FALSE)</f>
        <v>25000</v>
      </c>
      <c r="AX464" s="48">
        <f t="shared" si="675"/>
        <v>64457.080805577214</v>
      </c>
      <c r="AY464" s="49">
        <f t="shared" si="759"/>
        <v>33865.599999999999</v>
      </c>
      <c r="AZ464" s="14">
        <v>76000</v>
      </c>
      <c r="BA464" s="16">
        <f t="shared" si="676"/>
        <v>1.9033202071003383</v>
      </c>
      <c r="BB464" t="e">
        <f>IF(BA464&lt;=#REF!,#REF!,IF(BA464&lt;=#REF!,#REF!,IF(BA464&lt;=#REF!,#REF!,IF(BA464&lt;=#REF!,#REF!,#REF!))))</f>
        <v>#REF!</v>
      </c>
      <c r="BC464" s="51">
        <v>3</v>
      </c>
      <c r="BD464" s="21">
        <v>70</v>
      </c>
      <c r="BE464" s="21">
        <v>6.4399999999999999E-2</v>
      </c>
      <c r="BF464" s="26">
        <f t="shared" si="677"/>
        <v>2208.9241556947204</v>
      </c>
      <c r="BG464" s="21">
        <v>7</v>
      </c>
      <c r="BH464" s="21">
        <f t="shared" si="678"/>
        <v>54.6</v>
      </c>
      <c r="BI464" s="28">
        <f t="shared" si="679"/>
        <v>2.2519960070400004E-2</v>
      </c>
      <c r="BJ464" s="27">
        <f t="shared" si="680"/>
        <v>2.2519960070400004E-2</v>
      </c>
      <c r="BK464" s="28">
        <f t="shared" si="681"/>
        <v>0.34525945935897445</v>
      </c>
      <c r="BL464" s="35">
        <f t="shared" si="682"/>
        <v>0.65713930569047407</v>
      </c>
      <c r="BM464" s="21" t="str">
        <f t="shared" si="683"/>
        <v>Cr2</v>
      </c>
      <c r="BN464" s="51">
        <v>2</v>
      </c>
      <c r="BO464" s="21">
        <v>0</v>
      </c>
      <c r="BP464" s="50" t="s">
        <v>5497</v>
      </c>
      <c r="BQ464" s="14">
        <v>26000</v>
      </c>
      <c r="BR464">
        <f>IFERROR(VLOOKUP(AO464,'Model Failure data- Lines'!$A$37:$E$41,3,FALSE),'Model Failure data- Lines'!$C$37)</f>
        <v>0.45419999999999999</v>
      </c>
      <c r="BS464" s="14">
        <f t="shared" si="684"/>
        <v>29276.406101893172</v>
      </c>
      <c r="BT464" s="34">
        <f t="shared" si="667"/>
        <v>30206.436195565206</v>
      </c>
      <c r="BU464" s="34">
        <f t="shared" si="685"/>
        <v>0.96921086328586559</v>
      </c>
      <c r="BV464" s="54">
        <f t="shared" si="686"/>
        <v>-930.03009367203413</v>
      </c>
      <c r="BW464">
        <f>IFERROR(VLOOKUP(AO464,'Model Failure data- Lines'!$A$37:$E$41,4,FALSE),'Model Failure data- Lines'!$D$37)</f>
        <v>0.40249999999999997</v>
      </c>
      <c r="BX464" s="14">
        <f t="shared" si="687"/>
        <v>25943.975024244828</v>
      </c>
      <c r="BY464" s="34">
        <f t="shared" si="688"/>
        <v>26942.643497730791</v>
      </c>
      <c r="BZ464" s="71">
        <f t="shared" si="689"/>
        <v>0.96293353792213909</v>
      </c>
      <c r="CA464" s="71">
        <f t="shared" si="690"/>
        <v>-998.66847348596275</v>
      </c>
      <c r="CB464" s="56">
        <v>2</v>
      </c>
      <c r="CC464">
        <f>IFERROR(VLOOKUP(AO464,'Model Failure data- Lines'!$A$37:$E$41,5,FALSE),'Model Failure data- Lines'!$E$37)</f>
        <v>0.28349999999999997</v>
      </c>
      <c r="CD464" s="14">
        <f t="shared" si="691"/>
        <v>18273.582408381139</v>
      </c>
      <c r="CE464" s="34">
        <f t="shared" si="692"/>
        <v>21434.908539810753</v>
      </c>
      <c r="CF464" s="34">
        <f t="shared" si="693"/>
        <v>0.85251506319431558</v>
      </c>
      <c r="CG464" s="54">
        <f t="shared" si="694"/>
        <v>-3161.3261314296142</v>
      </c>
      <c r="CH464" t="e">
        <f>IFERROR(VLOOKUP(AO464,'Model Failure data- Lines'!#REF!,3,FALSE),'Model Failure data- Lines'!#REF!)</f>
        <v>#REF!</v>
      </c>
      <c r="CI464" s="14" t="e">
        <f t="shared" si="695"/>
        <v>#REF!</v>
      </c>
      <c r="CJ464" s="34">
        <f t="shared" si="696"/>
        <v>28973.209701302647</v>
      </c>
      <c r="CK464" s="34" t="e">
        <f t="shared" si="697"/>
        <v>#REF!</v>
      </c>
      <c r="CL464" s="54" t="e">
        <f t="shared" si="698"/>
        <v>#REF!</v>
      </c>
      <c r="CM464" t="e">
        <f>IFERROR(VLOOKUP(AO464,'Model Failure data- Lines'!#REF!,4,FALSE),'Model Failure data- Lines'!#REF!)</f>
        <v>#REF!</v>
      </c>
      <c r="CN464" s="14" t="e">
        <f t="shared" si="699"/>
        <v>#REF!</v>
      </c>
      <c r="CO464" s="34">
        <f t="shared" si="700"/>
        <v>24787.598046266947</v>
      </c>
      <c r="CP464" s="34" t="e">
        <f t="shared" si="701"/>
        <v>#REF!</v>
      </c>
      <c r="CQ464" s="54" t="e">
        <f t="shared" si="702"/>
        <v>#REF!</v>
      </c>
      <c r="CR464" t="e">
        <f>IFERROR(VLOOKUP(AO464,'Model Failure data- Lines'!#REF!,5,FALSE),'Model Failure data- Lines'!#REF!)</f>
        <v>#REF!</v>
      </c>
      <c r="CS464" s="14" t="e">
        <f t="shared" si="703"/>
        <v>#REF!</v>
      </c>
      <c r="CT464" s="34">
        <f t="shared" si="704"/>
        <v>18143.042405960532</v>
      </c>
      <c r="CU464" s="34" t="e">
        <f t="shared" si="705"/>
        <v>#REF!</v>
      </c>
      <c r="CV464" s="54" t="e">
        <f t="shared" si="706"/>
        <v>#REF!</v>
      </c>
      <c r="CW464" t="s">
        <v>280</v>
      </c>
      <c r="CY464">
        <v>1</v>
      </c>
      <c r="CZ464">
        <f t="shared" si="707"/>
        <v>-998.66847348596411</v>
      </c>
      <c r="DA464" s="34">
        <f t="shared" si="708"/>
        <v>11166.154999999999</v>
      </c>
      <c r="DB464" s="34">
        <f t="shared" si="709"/>
        <v>2443.4533309126318</v>
      </c>
      <c r="DC464" s="34">
        <f t="shared" si="710"/>
        <v>1597.6791933321974</v>
      </c>
      <c r="DD464" s="9">
        <f t="shared" si="711"/>
        <v>10736.687499999998</v>
      </c>
      <c r="DE464" s="59">
        <f t="shared" si="712"/>
        <v>0.43039491787843415</v>
      </c>
      <c r="DF464" s="59">
        <f t="shared" si="713"/>
        <v>9.4181918099643838E-2</v>
      </c>
      <c r="DG464" s="59">
        <f t="shared" si="714"/>
        <v>6.1581896831119941E-2</v>
      </c>
      <c r="DH464" s="59">
        <f t="shared" si="715"/>
        <v>0.413841267190802</v>
      </c>
      <c r="DI464" s="14">
        <f t="shared" si="716"/>
        <v>-429.82183563377271</v>
      </c>
      <c r="DJ464" s="14">
        <f t="shared" si="717"/>
        <v>-94.056512378551417</v>
      </c>
      <c r="DK464" s="14">
        <f t="shared" si="718"/>
        <v>-61.499898902704686</v>
      </c>
      <c r="DL464" s="14">
        <f t="shared" si="719"/>
        <v>-413.29022657093526</v>
      </c>
      <c r="DM464">
        <f t="shared" si="720"/>
        <v>-3161.3261314296142</v>
      </c>
      <c r="DN464" s="34">
        <f t="shared" si="721"/>
        <v>7864.8569999999991</v>
      </c>
      <c r="DO464" s="34">
        <f t="shared" si="722"/>
        <v>1721.0410417732451</v>
      </c>
      <c r="DP464" s="34">
        <f t="shared" si="723"/>
        <v>1125.3218666078956</v>
      </c>
      <c r="DQ464" s="9">
        <f t="shared" si="724"/>
        <v>7562.3624999999984</v>
      </c>
      <c r="DR464" s="59">
        <f t="shared" si="725"/>
        <v>0.43039491787843415</v>
      </c>
      <c r="DS464" s="59">
        <f t="shared" si="726"/>
        <v>9.4181918099643852E-2</v>
      </c>
      <c r="DT464" s="59">
        <f t="shared" si="727"/>
        <v>6.1581896831119941E-2</v>
      </c>
      <c r="DU464" s="59">
        <f t="shared" si="728"/>
        <v>0.41384126719080205</v>
      </c>
      <c r="DV464" s="14">
        <f t="shared" si="729"/>
        <v>-1360.6187007235965</v>
      </c>
      <c r="DW464" s="14">
        <f t="shared" si="730"/>
        <v>-297.73975879656786</v>
      </c>
      <c r="DX464" s="14">
        <f t="shared" si="731"/>
        <v>-194.68045967522201</v>
      </c>
      <c r="DY464" s="14">
        <f t="shared" si="732"/>
        <v>-1308.2872122342276</v>
      </c>
      <c r="DZ464" s="34" t="e">
        <f t="shared" si="733"/>
        <v>#REF!</v>
      </c>
      <c r="EA464" s="34" t="e">
        <f t="shared" si="734"/>
        <v>#REF!</v>
      </c>
      <c r="EB464" s="34" t="e">
        <f t="shared" si="735"/>
        <v>#REF!</v>
      </c>
      <c r="EC464" s="34" t="e">
        <f t="shared" si="736"/>
        <v>#REF!</v>
      </c>
      <c r="ED464" s="34" t="e">
        <f t="shared" si="737"/>
        <v>#REF!</v>
      </c>
      <c r="EE464" s="59" t="e">
        <f t="shared" si="738"/>
        <v>#REF!</v>
      </c>
      <c r="EF464" s="59" t="e">
        <f t="shared" si="739"/>
        <v>#REF!</v>
      </c>
      <c r="EG464" s="59" t="e">
        <f t="shared" si="740"/>
        <v>#REF!</v>
      </c>
      <c r="EH464" s="59" t="e">
        <f t="shared" si="741"/>
        <v>#REF!</v>
      </c>
      <c r="EI464" s="14" t="e">
        <f t="shared" si="742"/>
        <v>#REF!</v>
      </c>
      <c r="EJ464" s="14" t="e">
        <f t="shared" si="743"/>
        <v>#REF!</v>
      </c>
      <c r="EK464" s="14" t="e">
        <f t="shared" si="744"/>
        <v>#REF!</v>
      </c>
      <c r="EL464" s="14" t="e">
        <f t="shared" si="745"/>
        <v>#REF!</v>
      </c>
      <c r="EM464" t="e">
        <f t="shared" si="746"/>
        <v>#REF!</v>
      </c>
      <c r="EN464" s="34" t="e">
        <f t="shared" si="747"/>
        <v>#REF!</v>
      </c>
      <c r="EO464" s="34" t="e">
        <f t="shared" si="748"/>
        <v>#REF!</v>
      </c>
      <c r="EP464" s="34" t="e">
        <f t="shared" si="749"/>
        <v>#REF!</v>
      </c>
      <c r="EQ464" s="34" t="e">
        <f t="shared" si="750"/>
        <v>#REF!</v>
      </c>
      <c r="ER464" s="59" t="e">
        <f t="shared" si="751"/>
        <v>#REF!</v>
      </c>
      <c r="ES464" s="59" t="e">
        <f t="shared" si="752"/>
        <v>#REF!</v>
      </c>
      <c r="ET464" s="59" t="e">
        <f t="shared" si="753"/>
        <v>#REF!</v>
      </c>
      <c r="EU464" s="59" t="e">
        <f t="shared" si="754"/>
        <v>#REF!</v>
      </c>
      <c r="EV464" s="14" t="e">
        <f t="shared" si="755"/>
        <v>#REF!</v>
      </c>
      <c r="EW464" s="14" t="e">
        <f t="shared" si="756"/>
        <v>#REF!</v>
      </c>
      <c r="EX464" s="14" t="e">
        <f t="shared" si="757"/>
        <v>#REF!</v>
      </c>
      <c r="EY464" s="14" t="e">
        <f t="shared" si="758"/>
        <v>#REF!</v>
      </c>
    </row>
    <row r="465" spans="1:155" x14ac:dyDescent="0.2">
      <c r="A465" s="17">
        <v>30421605</v>
      </c>
      <c r="B465" t="s">
        <v>62</v>
      </c>
      <c r="C465" t="s">
        <v>5327</v>
      </c>
      <c r="D465" t="s">
        <v>5328</v>
      </c>
      <c r="E465" t="s">
        <v>2244</v>
      </c>
      <c r="F465" t="s">
        <v>41</v>
      </c>
      <c r="G465" t="s">
        <v>42</v>
      </c>
      <c r="H465" t="s">
        <v>5329</v>
      </c>
      <c r="I465" t="s">
        <v>68</v>
      </c>
      <c r="J465" s="19" t="s">
        <v>69</v>
      </c>
      <c r="K465" t="s">
        <v>70</v>
      </c>
      <c r="L465">
        <v>1953</v>
      </c>
      <c r="M465">
        <f t="shared" si="668"/>
        <v>1953</v>
      </c>
      <c r="N465">
        <v>66</v>
      </c>
      <c r="O465" s="19">
        <f t="shared" si="669"/>
        <v>66</v>
      </c>
      <c r="P465" t="s">
        <v>54</v>
      </c>
      <c r="Q465" s="19" t="str">
        <f t="shared" si="670"/>
        <v>60-70</v>
      </c>
      <c r="R465" s="23">
        <v>402.9</v>
      </c>
      <c r="S465" s="15">
        <f t="shared" si="671"/>
        <v>0.40289999999999998</v>
      </c>
      <c r="T465">
        <v>30160477</v>
      </c>
      <c r="U465" t="s">
        <v>45</v>
      </c>
      <c r="V465" t="s">
        <v>46</v>
      </c>
      <c r="W465" t="s">
        <v>47</v>
      </c>
      <c r="X465" t="s">
        <v>48</v>
      </c>
      <c r="Y465" t="s">
        <v>208</v>
      </c>
      <c r="Z465" t="s">
        <v>5330</v>
      </c>
      <c r="AA465" t="s">
        <v>5331</v>
      </c>
      <c r="AB465" t="s">
        <v>775</v>
      </c>
      <c r="AC465">
        <v>1953</v>
      </c>
      <c r="AD465">
        <v>66</v>
      </c>
      <c r="AE465" t="str">
        <f t="shared" si="672"/>
        <v>&lt;70</v>
      </c>
      <c r="AF465">
        <v>-38.064697760000001</v>
      </c>
      <c r="AG465">
        <v>145.63133829</v>
      </c>
      <c r="AH465" t="s">
        <v>75</v>
      </c>
      <c r="AI465" t="s">
        <v>76</v>
      </c>
      <c r="AJ465" s="33" t="s">
        <v>82</v>
      </c>
      <c r="AL465">
        <v>1</v>
      </c>
      <c r="AM465" t="s">
        <v>86</v>
      </c>
      <c r="AN465">
        <v>220</v>
      </c>
      <c r="AO465" s="69">
        <v>4</v>
      </c>
      <c r="AP465">
        <v>2</v>
      </c>
      <c r="AQ465">
        <v>0</v>
      </c>
      <c r="AR465">
        <v>0</v>
      </c>
      <c r="AS465" s="82" t="str">
        <f t="shared" si="673"/>
        <v>Gw-0-0</v>
      </c>
      <c r="AT465" s="14">
        <f t="shared" si="674"/>
        <v>26000</v>
      </c>
      <c r="AU465" s="81">
        <f>VLOOKUP(C465,Bushfire_Vlookup!$F$2:$H$12575,3,FALSE)</f>
        <v>1422.0381420000001</v>
      </c>
      <c r="AV465" s="14">
        <f>VLOOKUP(AS465,Safety_collateral_Vlookup!$J$3:$L$20,2,FALSE)</f>
        <v>3720.1399252148244</v>
      </c>
      <c r="AW465" s="14">
        <f>VLOOKUP(AS465,Safety_collateral_Vlookup!$J$3:$L$20,3,FALSE)</f>
        <v>25000</v>
      </c>
      <c r="AX465" s="48">
        <f t="shared" si="675"/>
        <v>59903.703997718221</v>
      </c>
      <c r="AY465" s="49">
        <f t="shared" si="759"/>
        <v>30620.399999999998</v>
      </c>
      <c r="AZ465" s="14">
        <v>76000</v>
      </c>
      <c r="BA465" s="16">
        <f t="shared" si="676"/>
        <v>1.9563331634373891</v>
      </c>
      <c r="BB465" t="e">
        <f>IF(BA465&lt;=#REF!,#REF!,IF(BA465&lt;=#REF!,#REF!,IF(BA465&lt;=#REF!,#REF!,IF(BA465&lt;=#REF!,#REF!,#REF!))))</f>
        <v>#REF!</v>
      </c>
      <c r="BC465" s="51">
        <v>3</v>
      </c>
      <c r="BD465" s="21">
        <v>70</v>
      </c>
      <c r="BE465" s="21">
        <v>6.4399999999999999E-2</v>
      </c>
      <c r="BF465" s="26">
        <f t="shared" si="677"/>
        <v>1997.2521147428254</v>
      </c>
      <c r="BG465" s="21">
        <v>7</v>
      </c>
      <c r="BH465" s="21">
        <f t="shared" si="678"/>
        <v>54.6</v>
      </c>
      <c r="BI465" s="28">
        <f t="shared" si="679"/>
        <v>2.2519960070400004E-2</v>
      </c>
      <c r="BJ465" s="27">
        <f t="shared" si="680"/>
        <v>2.2519960070400004E-2</v>
      </c>
      <c r="BK465" s="28">
        <f t="shared" si="681"/>
        <v>0.3452594593589744</v>
      </c>
      <c r="BL465" s="35">
        <f t="shared" si="682"/>
        <v>0.67544253033442503</v>
      </c>
      <c r="BM465" s="21" t="str">
        <f t="shared" si="683"/>
        <v>Cr2</v>
      </c>
      <c r="BN465" s="51">
        <v>2</v>
      </c>
      <c r="BO465" s="21">
        <v>0</v>
      </c>
      <c r="BP465" s="50" t="s">
        <v>5497</v>
      </c>
      <c r="BQ465" s="14">
        <v>26000</v>
      </c>
      <c r="BR465">
        <f>IFERROR(VLOOKUP(AO465,'Model Failure data- Lines'!$A$37:$E$41,3,FALSE),'Model Failure data- Lines'!$C$37)</f>
        <v>0.45419999999999999</v>
      </c>
      <c r="BS465" s="14">
        <f t="shared" si="684"/>
        <v>27208.262355763614</v>
      </c>
      <c r="BT465" s="34">
        <f t="shared" si="667"/>
        <v>27311.878687596996</v>
      </c>
      <c r="BU465" s="34">
        <f t="shared" si="685"/>
        <v>0.99620618072383149</v>
      </c>
      <c r="BV465" s="54">
        <f t="shared" si="686"/>
        <v>-103.61633183338199</v>
      </c>
      <c r="BW465">
        <f>IFERROR(VLOOKUP(AO465,'Model Failure data- Lines'!$A$37:$E$41,4,FALSE),'Model Failure data- Lines'!$D$37)</f>
        <v>0.40249999999999997</v>
      </c>
      <c r="BX465" s="14">
        <f t="shared" si="687"/>
        <v>24111.240859081583</v>
      </c>
      <c r="BY465" s="34">
        <f t="shared" si="688"/>
        <v>24360.841708338721</v>
      </c>
      <c r="BZ465" s="71">
        <f t="shared" si="689"/>
        <v>0.98975401374691829</v>
      </c>
      <c r="CA465" s="71">
        <f t="shared" si="690"/>
        <v>-249.60084925713818</v>
      </c>
      <c r="CB465" s="56">
        <v>2</v>
      </c>
      <c r="CC465">
        <f>IFERROR(VLOOKUP(AO465,'Model Failure data- Lines'!$A$37:$E$41,5,FALSE),'Model Failure data- Lines'!$E$37)</f>
        <v>0.28349999999999997</v>
      </c>
      <c r="CD465" s="14">
        <f t="shared" si="691"/>
        <v>16982.700083353113</v>
      </c>
      <c r="CE465" s="34">
        <f t="shared" si="692"/>
        <v>19380.89014966282</v>
      </c>
      <c r="CF465" s="34">
        <f t="shared" si="693"/>
        <v>0.87626006608620965</v>
      </c>
      <c r="CG465" s="54">
        <f t="shared" si="694"/>
        <v>-2398.1900663097076</v>
      </c>
      <c r="CH465" t="e">
        <f>IFERROR(VLOOKUP(AO465,'Model Failure data- Lines'!#REF!,3,FALSE),'Model Failure data- Lines'!#REF!)</f>
        <v>#REF!</v>
      </c>
      <c r="CI465" s="14" t="e">
        <f t="shared" si="695"/>
        <v>#REF!</v>
      </c>
      <c r="CJ465" s="34">
        <f t="shared" si="696"/>
        <v>26196.827173821446</v>
      </c>
      <c r="CK465" s="34" t="e">
        <f t="shared" si="697"/>
        <v>#REF!</v>
      </c>
      <c r="CL465" s="54" t="e">
        <f t="shared" si="698"/>
        <v>#REF!</v>
      </c>
      <c r="CM465" t="e">
        <f>IFERROR(VLOOKUP(AO465,'Model Failure data- Lines'!#REF!,4,FALSE),'Model Failure data- Lines'!#REF!)</f>
        <v>#REF!</v>
      </c>
      <c r="CN465" s="14" t="e">
        <f t="shared" si="699"/>
        <v>#REF!</v>
      </c>
      <c r="CO465" s="34">
        <f t="shared" si="700"/>
        <v>22412.305325047018</v>
      </c>
      <c r="CP465" s="34" t="e">
        <f t="shared" si="701"/>
        <v>#REF!</v>
      </c>
      <c r="CQ465" s="54" t="e">
        <f t="shared" si="702"/>
        <v>#REF!</v>
      </c>
      <c r="CR465" t="e">
        <f>IFERROR(VLOOKUP(AO465,'Model Failure data- Lines'!#REF!,5,FALSE),'Model Failure data- Lines'!#REF!)</f>
        <v>#REF!</v>
      </c>
      <c r="CS465" s="14" t="e">
        <f t="shared" si="703"/>
        <v>#REF!</v>
      </c>
      <c r="CT465" s="34">
        <f t="shared" si="704"/>
        <v>16404.469895335496</v>
      </c>
      <c r="CU465" s="34" t="e">
        <f t="shared" si="705"/>
        <v>#REF!</v>
      </c>
      <c r="CV465" s="54" t="e">
        <f t="shared" si="706"/>
        <v>#REF!</v>
      </c>
      <c r="CW465" t="s">
        <v>775</v>
      </c>
      <c r="CY465">
        <v>1</v>
      </c>
      <c r="CZ465">
        <f t="shared" si="707"/>
        <v>-249.60084925713801</v>
      </c>
      <c r="DA465" s="34">
        <f t="shared" si="708"/>
        <v>11166.154999999999</v>
      </c>
      <c r="DB465" s="34">
        <f t="shared" si="709"/>
        <v>610.71916574938496</v>
      </c>
      <c r="DC465" s="34">
        <f t="shared" si="710"/>
        <v>1597.6791933321974</v>
      </c>
      <c r="DD465" s="9">
        <f t="shared" si="711"/>
        <v>10736.687499999998</v>
      </c>
      <c r="DE465" s="59">
        <f t="shared" si="712"/>
        <v>0.46310992724350925</v>
      </c>
      <c r="DF465" s="59">
        <f t="shared" si="713"/>
        <v>2.5329230018427504E-2</v>
      </c>
      <c r="DG465" s="59">
        <f t="shared" si="714"/>
        <v>6.6262835773150425E-2</v>
      </c>
      <c r="DH465" s="59">
        <f t="shared" si="715"/>
        <v>0.44529800696491267</v>
      </c>
      <c r="DI465" s="14">
        <f t="shared" si="716"/>
        <v>-115.5926311393913</v>
      </c>
      <c r="DJ465" s="14">
        <f t="shared" si="717"/>
        <v>-6.3221973236288989</v>
      </c>
      <c r="DK465" s="14">
        <f t="shared" si="718"/>
        <v>-16.53926008316461</v>
      </c>
      <c r="DL465" s="14">
        <f t="shared" si="719"/>
        <v>-111.14676071095316</v>
      </c>
      <c r="DM465">
        <f t="shared" si="720"/>
        <v>-2398.1900663097076</v>
      </c>
      <c r="DN465" s="34">
        <f t="shared" si="721"/>
        <v>7864.8569999999991</v>
      </c>
      <c r="DO465" s="34">
        <f t="shared" si="722"/>
        <v>430.15871674521895</v>
      </c>
      <c r="DP465" s="34">
        <f t="shared" si="723"/>
        <v>1125.3218666078956</v>
      </c>
      <c r="DQ465" s="9">
        <f t="shared" si="724"/>
        <v>7562.3624999999984</v>
      </c>
      <c r="DR465" s="59">
        <f t="shared" si="725"/>
        <v>0.4631099272435093</v>
      </c>
      <c r="DS465" s="59">
        <f t="shared" si="726"/>
        <v>2.5329230018427504E-2</v>
      </c>
      <c r="DT465" s="59">
        <f t="shared" si="727"/>
        <v>6.6262835773150439E-2</v>
      </c>
      <c r="DU465" s="59">
        <f t="shared" si="728"/>
        <v>0.44529800696491273</v>
      </c>
      <c r="DV465" s="14">
        <f t="shared" si="729"/>
        <v>-1110.6256271247953</v>
      </c>
      <c r="DW465" s="14">
        <f t="shared" si="730"/>
        <v>-60.744307817466499</v>
      </c>
      <c r="DX465" s="14">
        <f t="shared" si="731"/>
        <v>-158.91087451668093</v>
      </c>
      <c r="DY465" s="14">
        <f t="shared" si="732"/>
        <v>-1067.9092568507647</v>
      </c>
      <c r="DZ465" s="34" t="e">
        <f t="shared" si="733"/>
        <v>#REF!</v>
      </c>
      <c r="EA465" s="34" t="e">
        <f t="shared" si="734"/>
        <v>#REF!</v>
      </c>
      <c r="EB465" s="34" t="e">
        <f t="shared" si="735"/>
        <v>#REF!</v>
      </c>
      <c r="EC465" s="34" t="e">
        <f t="shared" si="736"/>
        <v>#REF!</v>
      </c>
      <c r="ED465" s="34" t="e">
        <f t="shared" si="737"/>
        <v>#REF!</v>
      </c>
      <c r="EE465" s="59" t="e">
        <f t="shared" si="738"/>
        <v>#REF!</v>
      </c>
      <c r="EF465" s="59" t="e">
        <f t="shared" si="739"/>
        <v>#REF!</v>
      </c>
      <c r="EG465" s="59" t="e">
        <f t="shared" si="740"/>
        <v>#REF!</v>
      </c>
      <c r="EH465" s="59" t="e">
        <f t="shared" si="741"/>
        <v>#REF!</v>
      </c>
      <c r="EI465" s="14" t="e">
        <f t="shared" si="742"/>
        <v>#REF!</v>
      </c>
      <c r="EJ465" s="14" t="e">
        <f t="shared" si="743"/>
        <v>#REF!</v>
      </c>
      <c r="EK465" s="14" t="e">
        <f t="shared" si="744"/>
        <v>#REF!</v>
      </c>
      <c r="EL465" s="14" t="e">
        <f t="shared" si="745"/>
        <v>#REF!</v>
      </c>
      <c r="EM465" t="e">
        <f t="shared" si="746"/>
        <v>#REF!</v>
      </c>
      <c r="EN465" s="34" t="e">
        <f t="shared" si="747"/>
        <v>#REF!</v>
      </c>
      <c r="EO465" s="34" t="e">
        <f t="shared" si="748"/>
        <v>#REF!</v>
      </c>
      <c r="EP465" s="34" t="e">
        <f t="shared" si="749"/>
        <v>#REF!</v>
      </c>
      <c r="EQ465" s="34" t="e">
        <f t="shared" si="750"/>
        <v>#REF!</v>
      </c>
      <c r="ER465" s="59" t="e">
        <f t="shared" si="751"/>
        <v>#REF!</v>
      </c>
      <c r="ES465" s="59" t="e">
        <f t="shared" si="752"/>
        <v>#REF!</v>
      </c>
      <c r="ET465" s="59" t="e">
        <f t="shared" si="753"/>
        <v>#REF!</v>
      </c>
      <c r="EU465" s="59" t="e">
        <f t="shared" si="754"/>
        <v>#REF!</v>
      </c>
      <c r="EV465" s="14" t="e">
        <f t="shared" si="755"/>
        <v>#REF!</v>
      </c>
      <c r="EW465" s="14" t="e">
        <f t="shared" si="756"/>
        <v>#REF!</v>
      </c>
      <c r="EX465" s="14" t="e">
        <f t="shared" si="757"/>
        <v>#REF!</v>
      </c>
      <c r="EY465" s="14" t="e">
        <f t="shared" si="758"/>
        <v>#REF!</v>
      </c>
    </row>
    <row r="466" spans="1:155" x14ac:dyDescent="0.2">
      <c r="A466" s="17">
        <v>30078285</v>
      </c>
      <c r="B466" t="s">
        <v>62</v>
      </c>
      <c r="C466" t="s">
        <v>1967</v>
      </c>
      <c r="D466" t="s">
        <v>1968</v>
      </c>
      <c r="E466" t="s">
        <v>1347</v>
      </c>
      <c r="F466" t="s">
        <v>41</v>
      </c>
      <c r="G466" t="s">
        <v>42</v>
      </c>
      <c r="H466" t="s">
        <v>1969</v>
      </c>
      <c r="I466" t="s">
        <v>68</v>
      </c>
      <c r="J466" s="19" t="s">
        <v>69</v>
      </c>
      <c r="K466" t="s">
        <v>70</v>
      </c>
      <c r="L466">
        <v>1953</v>
      </c>
      <c r="M466">
        <f t="shared" si="668"/>
        <v>1953</v>
      </c>
      <c r="N466">
        <v>66</v>
      </c>
      <c r="O466" s="19">
        <f t="shared" si="669"/>
        <v>66</v>
      </c>
      <c r="P466" t="s">
        <v>54</v>
      </c>
      <c r="Q466" s="19" t="str">
        <f t="shared" si="670"/>
        <v>60-70</v>
      </c>
      <c r="R466" s="23">
        <v>413.6</v>
      </c>
      <c r="S466" s="15">
        <f t="shared" si="671"/>
        <v>0.41360000000000002</v>
      </c>
      <c r="T466">
        <v>30159908</v>
      </c>
      <c r="U466" t="s">
        <v>45</v>
      </c>
      <c r="V466" t="s">
        <v>46</v>
      </c>
      <c r="W466" t="s">
        <v>47</v>
      </c>
      <c r="X466" t="s">
        <v>48</v>
      </c>
      <c r="Y466" t="s">
        <v>208</v>
      </c>
      <c r="Z466" t="s">
        <v>1970</v>
      </c>
      <c r="AA466" t="s">
        <v>1971</v>
      </c>
      <c r="AB466" t="s">
        <v>1108</v>
      </c>
      <c r="AC466">
        <v>1953</v>
      </c>
      <c r="AD466">
        <v>66</v>
      </c>
      <c r="AE466" t="str">
        <f t="shared" si="672"/>
        <v>&lt;70</v>
      </c>
      <c r="AF466">
        <v>-38.063414389999998</v>
      </c>
      <c r="AG466">
        <v>145.61880178000001</v>
      </c>
      <c r="AH466" t="s">
        <v>75</v>
      </c>
      <c r="AI466" t="s">
        <v>76</v>
      </c>
      <c r="AJ466" s="33" t="s">
        <v>82</v>
      </c>
      <c r="AL466">
        <v>1</v>
      </c>
      <c r="AM466" t="s">
        <v>86</v>
      </c>
      <c r="AN466">
        <v>220</v>
      </c>
      <c r="AO466" s="69">
        <v>4</v>
      </c>
      <c r="AP466">
        <v>2</v>
      </c>
      <c r="AQ466">
        <v>0</v>
      </c>
      <c r="AR466">
        <v>0</v>
      </c>
      <c r="AS466" s="82" t="str">
        <f t="shared" si="673"/>
        <v>Gw-0-0</v>
      </c>
      <c r="AT466" s="14">
        <f t="shared" si="674"/>
        <v>26000</v>
      </c>
      <c r="AU466" s="81">
        <f>VLOOKUP(C466,Bushfire_Vlookup!$F$2:$H$12575,3,FALSE)</f>
        <v>1006.3393600000001</v>
      </c>
      <c r="AV466" s="14">
        <f>VLOOKUP(AS466,Safety_collateral_Vlookup!$J$3:$L$20,2,FALSE)</f>
        <v>3720.1399252148244</v>
      </c>
      <c r="AW466" s="14">
        <f>VLOOKUP(AS466,Safety_collateral_Vlookup!$J$3:$L$20,3,FALSE)</f>
        <v>25000</v>
      </c>
      <c r="AX466" s="48">
        <f t="shared" si="675"/>
        <v>59460.153397324211</v>
      </c>
      <c r="AY466" s="49">
        <f t="shared" si="759"/>
        <v>31433.600000000002</v>
      </c>
      <c r="AZ466" s="14">
        <v>76000</v>
      </c>
      <c r="BA466" s="16">
        <f t="shared" si="676"/>
        <v>1.8916113139228152</v>
      </c>
      <c r="BB466" t="e">
        <f>IF(BA466&lt;=#REF!,#REF!,IF(BA466&lt;=#REF!,#REF!,IF(BA466&lt;=#REF!,#REF!,IF(BA466&lt;=#REF!,#REF!,#REF!))))</f>
        <v>#REF!</v>
      </c>
      <c r="BC466" s="51">
        <v>3</v>
      </c>
      <c r="BD466" s="21">
        <v>70</v>
      </c>
      <c r="BE466" s="21">
        <v>6.4399999999999999E-2</v>
      </c>
      <c r="BF466" s="26">
        <f t="shared" si="677"/>
        <v>2050.2940547471649</v>
      </c>
      <c r="BG466" s="21">
        <v>7</v>
      </c>
      <c r="BH466" s="21">
        <f t="shared" si="678"/>
        <v>54.6</v>
      </c>
      <c r="BI466" s="28">
        <f t="shared" si="679"/>
        <v>2.2519960070400004E-2</v>
      </c>
      <c r="BJ466" s="27">
        <f t="shared" si="680"/>
        <v>2.2519960070400004E-2</v>
      </c>
      <c r="BK466" s="28">
        <f t="shared" si="681"/>
        <v>0.3452594593589744</v>
      </c>
      <c r="BL466" s="35">
        <f t="shared" si="682"/>
        <v>0.65309669956231042</v>
      </c>
      <c r="BM466" s="21" t="str">
        <f t="shared" si="683"/>
        <v>Cr2</v>
      </c>
      <c r="BN466" s="51">
        <v>2</v>
      </c>
      <c r="BO466" s="21">
        <v>0</v>
      </c>
      <c r="BP466" s="50" t="s">
        <v>5497</v>
      </c>
      <c r="BQ466" s="14">
        <v>26000</v>
      </c>
      <c r="BR466">
        <f>IFERROR(VLOOKUP(AO466,'Model Failure data- Lines'!$A$37:$E$41,3,FALSE),'Model Failure data- Lines'!$C$37)</f>
        <v>0.45419999999999999</v>
      </c>
      <c r="BS466" s="14">
        <f t="shared" si="684"/>
        <v>27006.801673064656</v>
      </c>
      <c r="BT466" s="34">
        <f t="shared" si="667"/>
        <v>28037.212770389971</v>
      </c>
      <c r="BU466" s="34">
        <f t="shared" si="685"/>
        <v>0.96324844749141647</v>
      </c>
      <c r="BV466" s="54">
        <f t="shared" si="686"/>
        <v>-1030.4110973253155</v>
      </c>
      <c r="BW466">
        <f>IFERROR(VLOOKUP(AO466,'Model Failure data- Lines'!$A$37:$E$41,4,FALSE),'Model Failure data- Lines'!$D$37)</f>
        <v>0.40249999999999997</v>
      </c>
      <c r="BX466" s="14">
        <f t="shared" si="687"/>
        <v>23932.711742422995</v>
      </c>
      <c r="BY466" s="34">
        <f t="shared" si="688"/>
        <v>25007.803749240251</v>
      </c>
      <c r="BZ466" s="71">
        <f t="shared" si="689"/>
        <v>0.95700973913593201</v>
      </c>
      <c r="CA466" s="71">
        <f t="shared" si="690"/>
        <v>-1075.0920068172563</v>
      </c>
      <c r="CB466" s="56">
        <v>2</v>
      </c>
      <c r="CC466">
        <f>IFERROR(VLOOKUP(AO466,'Model Failure data- Lines'!$A$37:$E$41,5,FALSE),'Model Failure data- Lines'!$E$37)</f>
        <v>0.28349999999999997</v>
      </c>
      <c r="CD466" s="14">
        <f t="shared" si="691"/>
        <v>16856.953488141411</v>
      </c>
      <c r="CE466" s="34">
        <f t="shared" si="692"/>
        <v>19895.597334079284</v>
      </c>
      <c r="CF466" s="34">
        <f t="shared" si="693"/>
        <v>0.84727053956138509</v>
      </c>
      <c r="CG466" s="54">
        <f t="shared" si="694"/>
        <v>-3038.6438459378733</v>
      </c>
      <c r="CH466" t="e">
        <f>IFERROR(VLOOKUP(AO466,'Model Failure data- Lines'!#REF!,3,FALSE),'Model Failure data- Lines'!#REF!)</f>
        <v>#REF!</v>
      </c>
      <c r="CI466" s="14" t="e">
        <f t="shared" si="695"/>
        <v>#REF!</v>
      </c>
      <c r="CJ466" s="34">
        <f t="shared" si="696"/>
        <v>26892.548322394021</v>
      </c>
      <c r="CK466" s="34" t="e">
        <f t="shared" si="697"/>
        <v>#REF!</v>
      </c>
      <c r="CL466" s="54" t="e">
        <f t="shared" si="698"/>
        <v>#REF!</v>
      </c>
      <c r="CM466" t="e">
        <f>IFERROR(VLOOKUP(AO466,'Model Failure data- Lines'!#REF!,4,FALSE),'Model Failure data- Lines'!#REF!)</f>
        <v>#REF!</v>
      </c>
      <c r="CN466" s="14" t="e">
        <f t="shared" si="699"/>
        <v>#REF!</v>
      </c>
      <c r="CO466" s="34">
        <f t="shared" si="700"/>
        <v>23007.519191956933</v>
      </c>
      <c r="CP466" s="34" t="e">
        <f t="shared" si="701"/>
        <v>#REF!</v>
      </c>
      <c r="CQ466" s="54" t="e">
        <f t="shared" si="702"/>
        <v>#REF!</v>
      </c>
      <c r="CR466" t="e">
        <f>IFERROR(VLOOKUP(AO466,'Model Failure data- Lines'!#REF!,5,FALSE),'Model Failure data- Lines'!#REF!)</f>
        <v>#REF!</v>
      </c>
      <c r="CS466" s="14" t="e">
        <f t="shared" si="703"/>
        <v>#REF!</v>
      </c>
      <c r="CT466" s="34">
        <f t="shared" si="704"/>
        <v>16840.130922588141</v>
      </c>
      <c r="CU466" s="34" t="e">
        <f t="shared" si="705"/>
        <v>#REF!</v>
      </c>
      <c r="CV466" s="54" t="e">
        <f t="shared" si="706"/>
        <v>#REF!</v>
      </c>
      <c r="CW466" t="s">
        <v>1108</v>
      </c>
      <c r="CY466">
        <v>1</v>
      </c>
      <c r="CZ466">
        <f t="shared" si="707"/>
        <v>-1075.0920068172559</v>
      </c>
      <c r="DA466" s="34">
        <f t="shared" si="708"/>
        <v>11166.154999999999</v>
      </c>
      <c r="DB466" s="34">
        <f t="shared" si="709"/>
        <v>432.19004909079996</v>
      </c>
      <c r="DC466" s="34">
        <f t="shared" si="710"/>
        <v>1597.6791933321974</v>
      </c>
      <c r="DD466" s="9">
        <f t="shared" si="711"/>
        <v>10736.687499999998</v>
      </c>
      <c r="DE466" s="59">
        <f t="shared" si="712"/>
        <v>0.46656455483090675</v>
      </c>
      <c r="DF466" s="59">
        <f t="shared" si="713"/>
        <v>1.8058549057969983E-2</v>
      </c>
      <c r="DG466" s="59">
        <f t="shared" si="714"/>
        <v>6.6757131850636045E-2</v>
      </c>
      <c r="DH466" s="59">
        <f t="shared" si="715"/>
        <v>0.44861976426048722</v>
      </c>
      <c r="DI466" s="14">
        <f t="shared" si="716"/>
        <v>-501.5998235629591</v>
      </c>
      <c r="DJ466" s="14">
        <f t="shared" si="717"/>
        <v>-19.414601746940814</v>
      </c>
      <c r="DK466" s="14">
        <f t="shared" si="718"/>
        <v>-71.770058850664455</v>
      </c>
      <c r="DL466" s="14">
        <f t="shared" si="719"/>
        <v>-482.30752265669145</v>
      </c>
      <c r="DM466">
        <f t="shared" si="720"/>
        <v>-3038.6438459378742</v>
      </c>
      <c r="DN466" s="34">
        <f t="shared" si="721"/>
        <v>7864.8569999999991</v>
      </c>
      <c r="DO466" s="34">
        <f t="shared" si="722"/>
        <v>304.41212153351995</v>
      </c>
      <c r="DP466" s="34">
        <f t="shared" si="723"/>
        <v>1125.3218666078956</v>
      </c>
      <c r="DQ466" s="9">
        <f t="shared" si="724"/>
        <v>7562.3624999999984</v>
      </c>
      <c r="DR466" s="59">
        <f t="shared" si="725"/>
        <v>0.46656455483090681</v>
      </c>
      <c r="DS466" s="59">
        <f t="shared" si="726"/>
        <v>1.8058549057969987E-2</v>
      </c>
      <c r="DT466" s="59">
        <f t="shared" si="727"/>
        <v>6.6757131850636059E-2</v>
      </c>
      <c r="DU466" s="59">
        <f t="shared" si="728"/>
        <v>0.44861976426048727</v>
      </c>
      <c r="DV466" s="14">
        <f t="shared" si="729"/>
        <v>-1417.723513269679</v>
      </c>
      <c r="DW466" s="14">
        <f t="shared" si="730"/>
        <v>-54.873498961567698</v>
      </c>
      <c r="DX466" s="14">
        <f t="shared" si="731"/>
        <v>-202.85114787039851</v>
      </c>
      <c r="DY466" s="14">
        <f t="shared" si="732"/>
        <v>-1363.1956858362296</v>
      </c>
      <c r="DZ466" s="34" t="e">
        <f t="shared" si="733"/>
        <v>#REF!</v>
      </c>
      <c r="EA466" s="34" t="e">
        <f t="shared" si="734"/>
        <v>#REF!</v>
      </c>
      <c r="EB466" s="34" t="e">
        <f t="shared" si="735"/>
        <v>#REF!</v>
      </c>
      <c r="EC466" s="34" t="e">
        <f t="shared" si="736"/>
        <v>#REF!</v>
      </c>
      <c r="ED466" s="34" t="e">
        <f t="shared" si="737"/>
        <v>#REF!</v>
      </c>
      <c r="EE466" s="59" t="e">
        <f t="shared" si="738"/>
        <v>#REF!</v>
      </c>
      <c r="EF466" s="59" t="e">
        <f t="shared" si="739"/>
        <v>#REF!</v>
      </c>
      <c r="EG466" s="59" t="e">
        <f t="shared" si="740"/>
        <v>#REF!</v>
      </c>
      <c r="EH466" s="59" t="e">
        <f t="shared" si="741"/>
        <v>#REF!</v>
      </c>
      <c r="EI466" s="14" t="e">
        <f t="shared" si="742"/>
        <v>#REF!</v>
      </c>
      <c r="EJ466" s="14" t="e">
        <f t="shared" si="743"/>
        <v>#REF!</v>
      </c>
      <c r="EK466" s="14" t="e">
        <f t="shared" si="744"/>
        <v>#REF!</v>
      </c>
      <c r="EL466" s="14" t="e">
        <f t="shared" si="745"/>
        <v>#REF!</v>
      </c>
      <c r="EM466" t="e">
        <f t="shared" si="746"/>
        <v>#REF!</v>
      </c>
      <c r="EN466" s="34" t="e">
        <f t="shared" si="747"/>
        <v>#REF!</v>
      </c>
      <c r="EO466" s="34" t="e">
        <f t="shared" si="748"/>
        <v>#REF!</v>
      </c>
      <c r="EP466" s="34" t="e">
        <f t="shared" si="749"/>
        <v>#REF!</v>
      </c>
      <c r="EQ466" s="34" t="e">
        <f t="shared" si="750"/>
        <v>#REF!</v>
      </c>
      <c r="ER466" s="59" t="e">
        <f t="shared" si="751"/>
        <v>#REF!</v>
      </c>
      <c r="ES466" s="59" t="e">
        <f t="shared" si="752"/>
        <v>#REF!</v>
      </c>
      <c r="ET466" s="59" t="e">
        <f t="shared" si="753"/>
        <v>#REF!</v>
      </c>
      <c r="EU466" s="59" t="e">
        <f t="shared" si="754"/>
        <v>#REF!</v>
      </c>
      <c r="EV466" s="14" t="e">
        <f t="shared" si="755"/>
        <v>#REF!</v>
      </c>
      <c r="EW466" s="14" t="e">
        <f t="shared" si="756"/>
        <v>#REF!</v>
      </c>
      <c r="EX466" s="14" t="e">
        <f t="shared" si="757"/>
        <v>#REF!</v>
      </c>
      <c r="EY466" s="14" t="e">
        <f t="shared" si="758"/>
        <v>#REF!</v>
      </c>
    </row>
    <row r="467" spans="1:155" x14ac:dyDescent="0.2">
      <c r="A467" s="17">
        <v>30296503</v>
      </c>
      <c r="B467" t="s">
        <v>62</v>
      </c>
      <c r="C467" t="s">
        <v>4457</v>
      </c>
      <c r="D467" t="s">
        <v>4458</v>
      </c>
      <c r="E467" t="s">
        <v>2149</v>
      </c>
      <c r="F467" t="s">
        <v>41</v>
      </c>
      <c r="G467" t="s">
        <v>42</v>
      </c>
      <c r="H467" t="s">
        <v>4459</v>
      </c>
      <c r="I467" t="s">
        <v>68</v>
      </c>
      <c r="J467" s="19" t="s">
        <v>69</v>
      </c>
      <c r="K467" t="s">
        <v>70</v>
      </c>
      <c r="L467">
        <v>1953</v>
      </c>
      <c r="M467">
        <f t="shared" si="668"/>
        <v>1953</v>
      </c>
      <c r="N467">
        <v>66</v>
      </c>
      <c r="O467" s="19">
        <f t="shared" si="669"/>
        <v>66</v>
      </c>
      <c r="P467" t="s">
        <v>54</v>
      </c>
      <c r="Q467" s="19" t="str">
        <f t="shared" si="670"/>
        <v>60-70</v>
      </c>
      <c r="R467" s="23">
        <v>415.7</v>
      </c>
      <c r="S467" s="15">
        <f t="shared" si="671"/>
        <v>0.41570000000000001</v>
      </c>
      <c r="T467">
        <v>30083136</v>
      </c>
      <c r="U467" t="s">
        <v>45</v>
      </c>
      <c r="V467" t="s">
        <v>46</v>
      </c>
      <c r="W467" t="s">
        <v>47</v>
      </c>
      <c r="X467" t="s">
        <v>48</v>
      </c>
      <c r="Y467" t="s">
        <v>208</v>
      </c>
      <c r="Z467" t="s">
        <v>4460</v>
      </c>
      <c r="AA467" t="s">
        <v>4461</v>
      </c>
      <c r="AB467" t="s">
        <v>1176</v>
      </c>
      <c r="AC467">
        <v>1953</v>
      </c>
      <c r="AD467">
        <v>66</v>
      </c>
      <c r="AE467" t="str">
        <f t="shared" si="672"/>
        <v>&lt;70</v>
      </c>
      <c r="AF467">
        <v>-38.060550550000002</v>
      </c>
      <c r="AG467">
        <v>145.59058271000001</v>
      </c>
      <c r="AH467" t="s">
        <v>75</v>
      </c>
      <c r="AI467" t="s">
        <v>76</v>
      </c>
      <c r="AJ467" s="33" t="s">
        <v>82</v>
      </c>
      <c r="AL467">
        <v>1</v>
      </c>
      <c r="AM467" t="s">
        <v>86</v>
      </c>
      <c r="AN467">
        <v>220</v>
      </c>
      <c r="AO467" s="69">
        <v>4</v>
      </c>
      <c r="AP467">
        <v>2</v>
      </c>
      <c r="AQ467">
        <v>0</v>
      </c>
      <c r="AR467">
        <v>0</v>
      </c>
      <c r="AS467" s="82" t="str">
        <f t="shared" si="673"/>
        <v>Gw-0-0</v>
      </c>
      <c r="AT467" s="14">
        <f t="shared" si="674"/>
        <v>26000</v>
      </c>
      <c r="AU467" s="81">
        <f>VLOOKUP(C467,Bushfire_Vlookup!$F$2:$H$12575,3,FALSE)</f>
        <v>2202.2419530000002</v>
      </c>
      <c r="AV467" s="14">
        <f>VLOOKUP(AS467,Safety_collateral_Vlookup!$J$3:$L$20,2,FALSE)</f>
        <v>3720.1399252148244</v>
      </c>
      <c r="AW467" s="14">
        <f>VLOOKUP(AS467,Safety_collateral_Vlookup!$J$3:$L$20,3,FALSE)</f>
        <v>25000</v>
      </c>
      <c r="AX467" s="48">
        <f t="shared" si="675"/>
        <v>60736.181464055218</v>
      </c>
      <c r="AY467" s="49">
        <f t="shared" si="759"/>
        <v>31593.200000000001</v>
      </c>
      <c r="AZ467" s="14">
        <v>76000</v>
      </c>
      <c r="BA467" s="16">
        <f t="shared" si="676"/>
        <v>1.922444749631415</v>
      </c>
      <c r="BB467" t="e">
        <f>IF(BA467&lt;=#REF!,#REF!,IF(BA467&lt;=#REF!,#REF!,IF(BA467&lt;=#REF!,#REF!,IF(BA467&lt;=#REF!,#REF!,#REF!))))</f>
        <v>#REF!</v>
      </c>
      <c r="BC467" s="51">
        <v>3</v>
      </c>
      <c r="BD467" s="21">
        <v>70</v>
      </c>
      <c r="BE467" s="21">
        <v>6.4399999999999999E-2</v>
      </c>
      <c r="BF467" s="26">
        <f t="shared" si="677"/>
        <v>2060.7041551218481</v>
      </c>
      <c r="BG467" s="21">
        <v>7</v>
      </c>
      <c r="BH467" s="21">
        <f t="shared" si="678"/>
        <v>54.6</v>
      </c>
      <c r="BI467" s="28">
        <f t="shared" si="679"/>
        <v>2.2519960070400004E-2</v>
      </c>
      <c r="BJ467" s="27">
        <f t="shared" si="680"/>
        <v>2.2519960070400004E-2</v>
      </c>
      <c r="BK467" s="28">
        <f t="shared" si="681"/>
        <v>0.34525945935897445</v>
      </c>
      <c r="BL467" s="35">
        <f t="shared" si="682"/>
        <v>0.6637422349052412</v>
      </c>
      <c r="BM467" s="21" t="str">
        <f t="shared" si="683"/>
        <v>Cr2</v>
      </c>
      <c r="BN467" s="51">
        <v>2</v>
      </c>
      <c r="BO467" s="21">
        <v>0</v>
      </c>
      <c r="BP467" s="50" t="s">
        <v>5497</v>
      </c>
      <c r="BQ467" s="14">
        <v>26000</v>
      </c>
      <c r="BR467">
        <f>IFERROR(VLOOKUP(AO467,'Model Failure data- Lines'!$A$37:$E$41,3,FALSE),'Model Failure data- Lines'!$C$37)</f>
        <v>0.45419999999999999</v>
      </c>
      <c r="BS467" s="14">
        <f t="shared" si="684"/>
        <v>27586.373620973878</v>
      </c>
      <c r="BT467" s="34">
        <f t="shared" si="667"/>
        <v>28179.568057667093</v>
      </c>
      <c r="BU467" s="34">
        <f t="shared" si="685"/>
        <v>0.97894948441085783</v>
      </c>
      <c r="BV467" s="54">
        <f t="shared" si="686"/>
        <v>-593.19443669321481</v>
      </c>
      <c r="BW467">
        <f>IFERROR(VLOOKUP(AO467,'Model Failure data- Lines'!$A$37:$E$41,4,FALSE),'Model Failure data- Lines'!$D$37)</f>
        <v>0.40249999999999997</v>
      </c>
      <c r="BX467" s="14">
        <f t="shared" si="687"/>
        <v>24446.313039282224</v>
      </c>
      <c r="BY467" s="34">
        <f t="shared" si="688"/>
        <v>25134.777607734941</v>
      </c>
      <c r="BZ467" s="71">
        <f t="shared" si="689"/>
        <v>0.97260908454424322</v>
      </c>
      <c r="CA467" s="71">
        <f t="shared" si="690"/>
        <v>-688.46456845271678</v>
      </c>
      <c r="CB467" s="56">
        <v>2</v>
      </c>
      <c r="CC467">
        <f>IFERROR(VLOOKUP(AO467,'Model Failure data- Lines'!$A$37:$E$41,5,FALSE),'Model Failure data- Lines'!$E$37)</f>
        <v>0.28349999999999997</v>
      </c>
      <c r="CD467" s="14">
        <f t="shared" si="691"/>
        <v>17218.707445059652</v>
      </c>
      <c r="CE467" s="34">
        <f t="shared" si="692"/>
        <v>19996.61463195541</v>
      </c>
      <c r="CF467" s="34">
        <f t="shared" si="693"/>
        <v>0.86108112607938403</v>
      </c>
      <c r="CG467" s="54">
        <f t="shared" si="694"/>
        <v>-2777.9071868957581</v>
      </c>
      <c r="CH467" t="e">
        <f>IFERROR(VLOOKUP(AO467,'Model Failure data- Lines'!#REF!,3,FALSE),'Model Failure data- Lines'!#REF!)</f>
        <v>#REF!</v>
      </c>
      <c r="CI467" s="14" t="e">
        <f t="shared" si="695"/>
        <v>#REF!</v>
      </c>
      <c r="CJ467" s="34">
        <f t="shared" si="696"/>
        <v>27029.0917253849</v>
      </c>
      <c r="CK467" s="34" t="e">
        <f t="shared" si="697"/>
        <v>#REF!</v>
      </c>
      <c r="CL467" s="54" t="e">
        <f t="shared" si="698"/>
        <v>#REF!</v>
      </c>
      <c r="CM467" t="e">
        <f>IFERROR(VLOOKUP(AO467,'Model Failure data- Lines'!#REF!,4,FALSE),'Model Failure data- Lines'!#REF!)</f>
        <v>#REF!</v>
      </c>
      <c r="CN467" s="14" t="e">
        <f t="shared" si="699"/>
        <v>#REF!</v>
      </c>
      <c r="CO467" s="34">
        <f t="shared" si="700"/>
        <v>23124.336866771027</v>
      </c>
      <c r="CP467" s="34" t="e">
        <f t="shared" si="701"/>
        <v>#REF!</v>
      </c>
      <c r="CQ467" s="54" t="e">
        <f t="shared" si="702"/>
        <v>#REF!</v>
      </c>
      <c r="CR467" t="e">
        <f>IFERROR(VLOOKUP(AO467,'Model Failure data- Lines'!#REF!,5,FALSE),'Model Failure data- Lines'!#REF!)</f>
        <v>#REF!</v>
      </c>
      <c r="CS467" s="14" t="e">
        <f t="shared" si="703"/>
        <v>#REF!</v>
      </c>
      <c r="CT467" s="34">
        <f t="shared" si="704"/>
        <v>16925.634488684456</v>
      </c>
      <c r="CU467" s="34" t="e">
        <f t="shared" si="705"/>
        <v>#REF!</v>
      </c>
      <c r="CV467" s="54" t="e">
        <f t="shared" si="706"/>
        <v>#REF!</v>
      </c>
      <c r="CW467" t="s">
        <v>1176</v>
      </c>
      <c r="CY467">
        <v>1</v>
      </c>
      <c r="CZ467">
        <f t="shared" si="707"/>
        <v>-688.46456845271643</v>
      </c>
      <c r="DA467" s="34">
        <f t="shared" si="708"/>
        <v>11166.154999999999</v>
      </c>
      <c r="DB467" s="34">
        <f t="shared" si="709"/>
        <v>945.79134595002745</v>
      </c>
      <c r="DC467" s="34">
        <f t="shared" si="710"/>
        <v>1597.6791933321974</v>
      </c>
      <c r="DD467" s="9">
        <f t="shared" si="711"/>
        <v>10736.687499999998</v>
      </c>
      <c r="DE467" s="59">
        <f t="shared" si="712"/>
        <v>0.45676233393793814</v>
      </c>
      <c r="DF467" s="59">
        <f t="shared" si="713"/>
        <v>3.8688506705704735E-2</v>
      </c>
      <c r="DG467" s="59">
        <f t="shared" si="714"/>
        <v>6.5354607492954991E-2</v>
      </c>
      <c r="DH467" s="59">
        <f t="shared" si="715"/>
        <v>0.43919455186340206</v>
      </c>
      <c r="DI467" s="14">
        <f t="shared" si="716"/>
        <v>-314.46468312003816</v>
      </c>
      <c r="DJ467" s="14">
        <f t="shared" si="717"/>
        <v>-26.635666073223039</v>
      </c>
      <c r="DK467" s="14">
        <f t="shared" si="718"/>
        <v>-44.994331644033927</v>
      </c>
      <c r="DL467" s="14">
        <f t="shared" si="719"/>
        <v>-302.36988761542131</v>
      </c>
      <c r="DM467">
        <f t="shared" si="720"/>
        <v>-2777.9071868957581</v>
      </c>
      <c r="DN467" s="34">
        <f t="shared" si="721"/>
        <v>7864.8569999999991</v>
      </c>
      <c r="DO467" s="34">
        <f t="shared" si="722"/>
        <v>666.16607845175838</v>
      </c>
      <c r="DP467" s="34">
        <f t="shared" si="723"/>
        <v>1125.3218666078956</v>
      </c>
      <c r="DQ467" s="9">
        <f t="shared" si="724"/>
        <v>7562.3624999999984</v>
      </c>
      <c r="DR467" s="59">
        <f t="shared" si="725"/>
        <v>0.45676233393793819</v>
      </c>
      <c r="DS467" s="59">
        <f t="shared" si="726"/>
        <v>3.8688506705704735E-2</v>
      </c>
      <c r="DT467" s="59">
        <f t="shared" si="727"/>
        <v>6.5354607492955005E-2</v>
      </c>
      <c r="DU467" s="59">
        <f t="shared" si="728"/>
        <v>0.43919455186340206</v>
      </c>
      <c r="DV467" s="14">
        <f t="shared" si="729"/>
        <v>-1268.8433701494787</v>
      </c>
      <c r="DW467" s="14">
        <f t="shared" si="730"/>
        <v>-107.47308082804192</v>
      </c>
      <c r="DX467" s="14">
        <f t="shared" si="731"/>
        <v>-181.54903385143106</v>
      </c>
      <c r="DY467" s="14">
        <f t="shared" si="732"/>
        <v>-1220.0417020668062</v>
      </c>
      <c r="DZ467" s="34" t="e">
        <f t="shared" si="733"/>
        <v>#REF!</v>
      </c>
      <c r="EA467" s="34" t="e">
        <f t="shared" si="734"/>
        <v>#REF!</v>
      </c>
      <c r="EB467" s="34" t="e">
        <f t="shared" si="735"/>
        <v>#REF!</v>
      </c>
      <c r="EC467" s="34" t="e">
        <f t="shared" si="736"/>
        <v>#REF!</v>
      </c>
      <c r="ED467" s="34" t="e">
        <f t="shared" si="737"/>
        <v>#REF!</v>
      </c>
      <c r="EE467" s="59" t="e">
        <f t="shared" si="738"/>
        <v>#REF!</v>
      </c>
      <c r="EF467" s="59" t="e">
        <f t="shared" si="739"/>
        <v>#REF!</v>
      </c>
      <c r="EG467" s="59" t="e">
        <f t="shared" si="740"/>
        <v>#REF!</v>
      </c>
      <c r="EH467" s="59" t="e">
        <f t="shared" si="741"/>
        <v>#REF!</v>
      </c>
      <c r="EI467" s="14" t="e">
        <f t="shared" si="742"/>
        <v>#REF!</v>
      </c>
      <c r="EJ467" s="14" t="e">
        <f t="shared" si="743"/>
        <v>#REF!</v>
      </c>
      <c r="EK467" s="14" t="e">
        <f t="shared" si="744"/>
        <v>#REF!</v>
      </c>
      <c r="EL467" s="14" t="e">
        <f t="shared" si="745"/>
        <v>#REF!</v>
      </c>
      <c r="EM467" t="e">
        <f t="shared" si="746"/>
        <v>#REF!</v>
      </c>
      <c r="EN467" s="34" t="e">
        <f t="shared" si="747"/>
        <v>#REF!</v>
      </c>
      <c r="EO467" s="34" t="e">
        <f t="shared" si="748"/>
        <v>#REF!</v>
      </c>
      <c r="EP467" s="34" t="e">
        <f t="shared" si="749"/>
        <v>#REF!</v>
      </c>
      <c r="EQ467" s="34" t="e">
        <f t="shared" si="750"/>
        <v>#REF!</v>
      </c>
      <c r="ER467" s="59" t="e">
        <f t="shared" si="751"/>
        <v>#REF!</v>
      </c>
      <c r="ES467" s="59" t="e">
        <f t="shared" si="752"/>
        <v>#REF!</v>
      </c>
      <c r="ET467" s="59" t="e">
        <f t="shared" si="753"/>
        <v>#REF!</v>
      </c>
      <c r="EU467" s="59" t="e">
        <f t="shared" si="754"/>
        <v>#REF!</v>
      </c>
      <c r="EV467" s="14" t="e">
        <f t="shared" si="755"/>
        <v>#REF!</v>
      </c>
      <c r="EW467" s="14" t="e">
        <f t="shared" si="756"/>
        <v>#REF!</v>
      </c>
      <c r="EX467" s="14" t="e">
        <f t="shared" si="757"/>
        <v>#REF!</v>
      </c>
      <c r="EY467" s="14" t="e">
        <f t="shared" si="758"/>
        <v>#REF!</v>
      </c>
    </row>
    <row r="468" spans="1:155" x14ac:dyDescent="0.2">
      <c r="A468" s="17">
        <v>30036575</v>
      </c>
      <c r="B468" t="s">
        <v>62</v>
      </c>
      <c r="C468" t="s">
        <v>1185</v>
      </c>
      <c r="D468" t="s">
        <v>1186</v>
      </c>
      <c r="E468" t="s">
        <v>358</v>
      </c>
      <c r="F468" t="s">
        <v>41</v>
      </c>
      <c r="G468" t="s">
        <v>42</v>
      </c>
      <c r="H468" t="s">
        <v>1187</v>
      </c>
      <c r="I468" t="s">
        <v>68</v>
      </c>
      <c r="J468" s="19" t="s">
        <v>69</v>
      </c>
      <c r="K468" t="s">
        <v>70</v>
      </c>
      <c r="L468">
        <v>1953</v>
      </c>
      <c r="M468">
        <f t="shared" si="668"/>
        <v>1953</v>
      </c>
      <c r="N468">
        <v>66</v>
      </c>
      <c r="O468" s="19">
        <f t="shared" si="669"/>
        <v>66</v>
      </c>
      <c r="P468" t="s">
        <v>54</v>
      </c>
      <c r="Q468" s="19" t="str">
        <f t="shared" si="670"/>
        <v>60-70</v>
      </c>
      <c r="R468" s="23">
        <v>442.3</v>
      </c>
      <c r="S468" s="15">
        <f t="shared" si="671"/>
        <v>0.44230000000000003</v>
      </c>
      <c r="T468">
        <v>30256274</v>
      </c>
      <c r="U468" t="s">
        <v>45</v>
      </c>
      <c r="V468" t="s">
        <v>46</v>
      </c>
      <c r="W468" t="s">
        <v>47</v>
      </c>
      <c r="X468" t="s">
        <v>88</v>
      </c>
      <c r="Y468" t="s">
        <v>208</v>
      </c>
      <c r="Z468" t="s">
        <v>1188</v>
      </c>
      <c r="AA468" t="s">
        <v>1189</v>
      </c>
      <c r="AB468" t="s">
        <v>298</v>
      </c>
      <c r="AC468">
        <v>1953</v>
      </c>
      <c r="AD468">
        <v>66</v>
      </c>
      <c r="AE468" t="str">
        <f t="shared" si="672"/>
        <v>&lt;70</v>
      </c>
      <c r="AF468">
        <v>-38.051512359999997</v>
      </c>
      <c r="AG468">
        <v>145.46598116999999</v>
      </c>
      <c r="AH468" t="s">
        <v>75</v>
      </c>
      <c r="AI468" t="s">
        <v>76</v>
      </c>
      <c r="AJ468" s="33" t="s">
        <v>82</v>
      </c>
      <c r="AL468">
        <v>1</v>
      </c>
      <c r="AM468" t="s">
        <v>86</v>
      </c>
      <c r="AN468">
        <v>220</v>
      </c>
      <c r="AO468" s="69">
        <v>4</v>
      </c>
      <c r="AP468">
        <v>2</v>
      </c>
      <c r="AQ468">
        <v>0</v>
      </c>
      <c r="AR468">
        <v>0</v>
      </c>
      <c r="AS468" s="82" t="str">
        <f t="shared" si="673"/>
        <v>Gw-0-0</v>
      </c>
      <c r="AT468" s="14">
        <f t="shared" si="674"/>
        <v>26000</v>
      </c>
      <c r="AU468" s="81">
        <f>VLOOKUP(C468,Bushfire_Vlookup!$F$2:$H$12575,3,FALSE)</f>
        <v>1046.980483</v>
      </c>
      <c r="AV468" s="14">
        <f>VLOOKUP(AS468,Safety_collateral_Vlookup!$J$3:$L$20,2,FALSE)</f>
        <v>3720.1399252148244</v>
      </c>
      <c r="AW468" s="14">
        <f>VLOOKUP(AS468,Safety_collateral_Vlookup!$J$3:$L$20,3,FALSE)</f>
        <v>25000</v>
      </c>
      <c r="AX468" s="48">
        <f t="shared" si="675"/>
        <v>59503.517475565219</v>
      </c>
      <c r="AY468" s="49">
        <f t="shared" si="759"/>
        <v>33614.800000000003</v>
      </c>
      <c r="AZ468" s="14">
        <v>76000</v>
      </c>
      <c r="BA468" s="16">
        <f t="shared" si="676"/>
        <v>1.7701583075182721</v>
      </c>
      <c r="BB468" t="e">
        <f>IF(BA468&lt;=#REF!,#REF!,IF(BA468&lt;=#REF!,#REF!,IF(BA468&lt;=#REF!,#REF!,IF(BA468&lt;=#REF!,#REF!,#REF!))))</f>
        <v>#REF!</v>
      </c>
      <c r="BC468" s="51">
        <v>3</v>
      </c>
      <c r="BD468" s="21">
        <v>70</v>
      </c>
      <c r="BE468" s="21">
        <v>6.4399999999999999E-2</v>
      </c>
      <c r="BF468" s="26">
        <f t="shared" si="677"/>
        <v>2192.5654265345042</v>
      </c>
      <c r="BG468" s="21">
        <v>7</v>
      </c>
      <c r="BH468" s="21">
        <f t="shared" si="678"/>
        <v>54.6</v>
      </c>
      <c r="BI468" s="28">
        <f t="shared" si="679"/>
        <v>2.2519960070400004E-2</v>
      </c>
      <c r="BJ468" s="27">
        <f t="shared" si="680"/>
        <v>2.2519960070400004E-2</v>
      </c>
      <c r="BK468" s="28">
        <f t="shared" si="681"/>
        <v>0.34525945935897445</v>
      </c>
      <c r="BL468" s="35">
        <f t="shared" si="682"/>
        <v>0.61116390023355582</v>
      </c>
      <c r="BM468" s="21" t="str">
        <f t="shared" si="683"/>
        <v>Cr2</v>
      </c>
      <c r="BN468" s="51">
        <v>2</v>
      </c>
      <c r="BO468" s="21">
        <v>0</v>
      </c>
      <c r="BP468" s="50" t="s">
        <v>5497</v>
      </c>
      <c r="BQ468" s="14">
        <v>26000</v>
      </c>
      <c r="BR468">
        <f>IFERROR(VLOOKUP(AO468,'Model Failure data- Lines'!$A$37:$E$41,3,FALSE),'Model Failure data- Lines'!$C$37)</f>
        <v>0.45419999999999999</v>
      </c>
      <c r="BS468" s="14">
        <f t="shared" si="684"/>
        <v>27026.497637401721</v>
      </c>
      <c r="BT468" s="34">
        <f t="shared" si="667"/>
        <v>29982.735029844014</v>
      </c>
      <c r="BU468" s="34">
        <f t="shared" si="685"/>
        <v>0.90140201054040825</v>
      </c>
      <c r="BV468" s="54">
        <f t="shared" si="686"/>
        <v>-2956.2373924422936</v>
      </c>
      <c r="BW468">
        <f>IFERROR(VLOOKUP(AO468,'Model Failure data- Lines'!$A$37:$E$41,4,FALSE),'Model Failure data- Lines'!$D$37)</f>
        <v>0.40249999999999997</v>
      </c>
      <c r="BX468" s="14">
        <f t="shared" si="687"/>
        <v>23950.165783914999</v>
      </c>
      <c r="BY468" s="34">
        <f t="shared" si="688"/>
        <v>26743.113148667704</v>
      </c>
      <c r="BZ468" s="71">
        <f t="shared" si="689"/>
        <v>0.89556386538745791</v>
      </c>
      <c r="CA468" s="71">
        <f t="shared" si="690"/>
        <v>-2792.9473647527047</v>
      </c>
      <c r="CB468" s="56">
        <v>2</v>
      </c>
      <c r="CC468">
        <f>IFERROR(VLOOKUP(AO468,'Model Failure data- Lines'!$A$37:$E$41,5,FALSE),'Model Failure data- Lines'!$E$37)</f>
        <v>0.28349999999999997</v>
      </c>
      <c r="CD468" s="14">
        <f t="shared" si="691"/>
        <v>16869.247204322739</v>
      </c>
      <c r="CE468" s="34">
        <f t="shared" si="692"/>
        <v>21276.167071719698</v>
      </c>
      <c r="CF468" s="34">
        <f t="shared" si="693"/>
        <v>0.79287059306586094</v>
      </c>
      <c r="CG468" s="54">
        <f t="shared" si="694"/>
        <v>-4406.9198673969586</v>
      </c>
      <c r="CH468" t="e">
        <f>IFERROR(VLOOKUP(AO468,'Model Failure data- Lines'!#REF!,3,FALSE),'Model Failure data- Lines'!#REF!)</f>
        <v>#REF!</v>
      </c>
      <c r="CI468" s="14" t="e">
        <f t="shared" si="695"/>
        <v>#REF!</v>
      </c>
      <c r="CJ468" s="34">
        <f t="shared" si="696"/>
        <v>28758.6414966027</v>
      </c>
      <c r="CK468" s="34" t="e">
        <f t="shared" si="697"/>
        <v>#REF!</v>
      </c>
      <c r="CL468" s="54" t="e">
        <f t="shared" si="698"/>
        <v>#REF!</v>
      </c>
      <c r="CM468" t="e">
        <f>IFERROR(VLOOKUP(AO468,'Model Failure data- Lines'!#REF!,4,FALSE),'Model Failure data- Lines'!#REF!)</f>
        <v>#REF!</v>
      </c>
      <c r="CN468" s="14" t="e">
        <f t="shared" si="699"/>
        <v>#REF!</v>
      </c>
      <c r="CO468" s="34">
        <f t="shared" si="700"/>
        <v>24604.027414416229</v>
      </c>
      <c r="CP468" s="34" t="e">
        <f t="shared" si="701"/>
        <v>#REF!</v>
      </c>
      <c r="CQ468" s="54" t="e">
        <f t="shared" si="702"/>
        <v>#REF!</v>
      </c>
      <c r="CR468" t="e">
        <f>IFERROR(VLOOKUP(AO468,'Model Failure data- Lines'!#REF!,5,FALSE),'Model Failure data- Lines'!#REF!)</f>
        <v>#REF!</v>
      </c>
      <c r="CS468" s="14" t="e">
        <f t="shared" si="703"/>
        <v>#REF!</v>
      </c>
      <c r="CT468" s="34">
        <f t="shared" si="704"/>
        <v>18008.679659237754</v>
      </c>
      <c r="CU468" s="34" t="e">
        <f t="shared" si="705"/>
        <v>#REF!</v>
      </c>
      <c r="CV468" s="54" t="e">
        <f t="shared" si="706"/>
        <v>#REF!</v>
      </c>
      <c r="CW468" t="s">
        <v>298</v>
      </c>
      <c r="CY468">
        <v>1</v>
      </c>
      <c r="CZ468">
        <f t="shared" si="707"/>
        <v>-2792.9473647527043</v>
      </c>
      <c r="DA468" s="34">
        <f t="shared" si="708"/>
        <v>11166.154999999999</v>
      </c>
      <c r="DB468" s="34">
        <f t="shared" si="709"/>
        <v>449.64409058280245</v>
      </c>
      <c r="DC468" s="34">
        <f t="shared" si="710"/>
        <v>1597.6791933321974</v>
      </c>
      <c r="DD468" s="9">
        <f t="shared" si="711"/>
        <v>10736.687499999998</v>
      </c>
      <c r="DE468" s="59">
        <f t="shared" si="712"/>
        <v>0.46622453893405702</v>
      </c>
      <c r="DF468" s="59">
        <f t="shared" si="713"/>
        <v>1.8774153575370434E-2</v>
      </c>
      <c r="DG468" s="59">
        <f t="shared" si="714"/>
        <v>6.6708481592440722E-2</v>
      </c>
      <c r="DH468" s="59">
        <f t="shared" si="715"/>
        <v>0.44829282589813174</v>
      </c>
      <c r="DI468" s="14">
        <f t="shared" si="716"/>
        <v>-1302.1405973989192</v>
      </c>
      <c r="DJ468" s="14">
        <f t="shared" si="717"/>
        <v>-52.435222753793418</v>
      </c>
      <c r="DK468" s="14">
        <f t="shared" si="718"/>
        <v>-186.31327787026163</v>
      </c>
      <c r="DL468" s="14">
        <f t="shared" si="719"/>
        <v>-1252.0582667297301</v>
      </c>
      <c r="DM468">
        <f t="shared" si="720"/>
        <v>-4406.9198673969595</v>
      </c>
      <c r="DN468" s="34">
        <f t="shared" si="721"/>
        <v>7864.8569999999991</v>
      </c>
      <c r="DO468" s="34">
        <f t="shared" si="722"/>
        <v>316.70583771484348</v>
      </c>
      <c r="DP468" s="34">
        <f t="shared" si="723"/>
        <v>1125.3218666078956</v>
      </c>
      <c r="DQ468" s="9">
        <f t="shared" si="724"/>
        <v>7562.3624999999984</v>
      </c>
      <c r="DR468" s="59">
        <f t="shared" si="725"/>
        <v>0.46622453893405702</v>
      </c>
      <c r="DS468" s="59">
        <f t="shared" si="726"/>
        <v>1.8774153575370437E-2</v>
      </c>
      <c r="DT468" s="59">
        <f t="shared" si="727"/>
        <v>6.6708481592440722E-2</v>
      </c>
      <c r="DU468" s="59">
        <f t="shared" si="728"/>
        <v>0.44829282589813169</v>
      </c>
      <c r="DV468" s="14">
        <f t="shared" si="729"/>
        <v>-2054.6141832964831</v>
      </c>
      <c r="DW468" s="14">
        <f t="shared" si="730"/>
        <v>-82.736190384861629</v>
      </c>
      <c r="DX468" s="14">
        <f t="shared" si="731"/>
        <v>-293.97893285361135</v>
      </c>
      <c r="DY468" s="14">
        <f t="shared" si="732"/>
        <v>-1975.5905608620028</v>
      </c>
      <c r="DZ468" s="34" t="e">
        <f t="shared" si="733"/>
        <v>#REF!</v>
      </c>
      <c r="EA468" s="34" t="e">
        <f t="shared" si="734"/>
        <v>#REF!</v>
      </c>
      <c r="EB468" s="34" t="e">
        <f t="shared" si="735"/>
        <v>#REF!</v>
      </c>
      <c r="EC468" s="34" t="e">
        <f t="shared" si="736"/>
        <v>#REF!</v>
      </c>
      <c r="ED468" s="34" t="e">
        <f t="shared" si="737"/>
        <v>#REF!</v>
      </c>
      <c r="EE468" s="59" t="e">
        <f t="shared" si="738"/>
        <v>#REF!</v>
      </c>
      <c r="EF468" s="59" t="e">
        <f t="shared" si="739"/>
        <v>#REF!</v>
      </c>
      <c r="EG468" s="59" t="e">
        <f t="shared" si="740"/>
        <v>#REF!</v>
      </c>
      <c r="EH468" s="59" t="e">
        <f t="shared" si="741"/>
        <v>#REF!</v>
      </c>
      <c r="EI468" s="14" t="e">
        <f t="shared" si="742"/>
        <v>#REF!</v>
      </c>
      <c r="EJ468" s="14" t="e">
        <f t="shared" si="743"/>
        <v>#REF!</v>
      </c>
      <c r="EK468" s="14" t="e">
        <f t="shared" si="744"/>
        <v>#REF!</v>
      </c>
      <c r="EL468" s="14" t="e">
        <f t="shared" si="745"/>
        <v>#REF!</v>
      </c>
      <c r="EM468" t="e">
        <f t="shared" si="746"/>
        <v>#REF!</v>
      </c>
      <c r="EN468" s="34" t="e">
        <f t="shared" si="747"/>
        <v>#REF!</v>
      </c>
      <c r="EO468" s="34" t="e">
        <f t="shared" si="748"/>
        <v>#REF!</v>
      </c>
      <c r="EP468" s="34" t="e">
        <f t="shared" si="749"/>
        <v>#REF!</v>
      </c>
      <c r="EQ468" s="34" t="e">
        <f t="shared" si="750"/>
        <v>#REF!</v>
      </c>
      <c r="ER468" s="59" t="e">
        <f t="shared" si="751"/>
        <v>#REF!</v>
      </c>
      <c r="ES468" s="59" t="e">
        <f t="shared" si="752"/>
        <v>#REF!</v>
      </c>
      <c r="ET468" s="59" t="e">
        <f t="shared" si="753"/>
        <v>#REF!</v>
      </c>
      <c r="EU468" s="59" t="e">
        <f t="shared" si="754"/>
        <v>#REF!</v>
      </c>
      <c r="EV468" s="14" t="e">
        <f t="shared" si="755"/>
        <v>#REF!</v>
      </c>
      <c r="EW468" s="14" t="e">
        <f t="shared" si="756"/>
        <v>#REF!</v>
      </c>
      <c r="EX468" s="14" t="e">
        <f t="shared" si="757"/>
        <v>#REF!</v>
      </c>
      <c r="EY468" s="14" t="e">
        <f t="shared" si="758"/>
        <v>#REF!</v>
      </c>
    </row>
    <row r="469" spans="1:155" x14ac:dyDescent="0.2">
      <c r="A469" s="17">
        <v>30266652</v>
      </c>
      <c r="B469" t="s">
        <v>62</v>
      </c>
      <c r="C469" t="s">
        <v>4211</v>
      </c>
      <c r="D469" t="s">
        <v>4212</v>
      </c>
      <c r="E469" t="s">
        <v>748</v>
      </c>
      <c r="F469" t="s">
        <v>41</v>
      </c>
      <c r="G469" t="s">
        <v>42</v>
      </c>
      <c r="H469" t="s">
        <v>4213</v>
      </c>
      <c r="I469" t="s">
        <v>68</v>
      </c>
      <c r="J469" s="19" t="s">
        <v>69</v>
      </c>
      <c r="K469" t="s">
        <v>70</v>
      </c>
      <c r="L469">
        <v>1953</v>
      </c>
      <c r="M469">
        <f t="shared" si="668"/>
        <v>1953</v>
      </c>
      <c r="N469">
        <v>66</v>
      </c>
      <c r="O469" s="19">
        <f t="shared" si="669"/>
        <v>66</v>
      </c>
      <c r="P469" t="s">
        <v>54</v>
      </c>
      <c r="Q469" s="19" t="str">
        <f t="shared" si="670"/>
        <v>60-70</v>
      </c>
      <c r="R469" s="23">
        <v>579.1</v>
      </c>
      <c r="S469" s="15">
        <f t="shared" si="671"/>
        <v>0.57910000000000006</v>
      </c>
      <c r="T469">
        <v>30191781</v>
      </c>
      <c r="U469" t="s">
        <v>45</v>
      </c>
      <c r="V469" t="s">
        <v>46</v>
      </c>
      <c r="W469" t="s">
        <v>47</v>
      </c>
      <c r="X469" t="s">
        <v>48</v>
      </c>
      <c r="Y469" t="s">
        <v>59</v>
      </c>
      <c r="Z469" t="s">
        <v>4214</v>
      </c>
      <c r="AA469" t="s">
        <v>4215</v>
      </c>
      <c r="AB469" t="s">
        <v>398</v>
      </c>
      <c r="AC469">
        <v>1953</v>
      </c>
      <c r="AD469">
        <v>66</v>
      </c>
      <c r="AE469" t="str">
        <f t="shared" si="672"/>
        <v>&lt;70</v>
      </c>
      <c r="AF469">
        <v>-37.95040333</v>
      </c>
      <c r="AG469">
        <v>145.25484545</v>
      </c>
      <c r="AH469" t="s">
        <v>75</v>
      </c>
      <c r="AI469" t="s">
        <v>76</v>
      </c>
      <c r="AJ469" s="33" t="s">
        <v>82</v>
      </c>
      <c r="AL469">
        <v>1</v>
      </c>
      <c r="AM469" t="s">
        <v>86</v>
      </c>
      <c r="AN469">
        <v>220</v>
      </c>
      <c r="AO469" s="69">
        <v>4</v>
      </c>
      <c r="AP469">
        <v>2</v>
      </c>
      <c r="AQ469">
        <v>0</v>
      </c>
      <c r="AR469">
        <v>0</v>
      </c>
      <c r="AS469" s="82" t="str">
        <f t="shared" si="673"/>
        <v>Gw-0-0</v>
      </c>
      <c r="AT469" s="14">
        <f t="shared" si="674"/>
        <v>26000</v>
      </c>
      <c r="AU469" s="81">
        <f>VLOOKUP(C469,Bushfire_Vlookup!$F$2:$H$12575,3,FALSE)</f>
        <v>1879.3699160000001</v>
      </c>
      <c r="AV469" s="14">
        <f>VLOOKUP(AS469,Safety_collateral_Vlookup!$J$3:$L$20,2,FALSE)</f>
        <v>3720.1399252148244</v>
      </c>
      <c r="AW469" s="14">
        <f>VLOOKUP(AS469,Safety_collateral_Vlookup!$J$3:$L$20,3,FALSE)</f>
        <v>25000</v>
      </c>
      <c r="AX469" s="48">
        <f t="shared" si="675"/>
        <v>60391.677000576216</v>
      </c>
      <c r="AY469" s="49">
        <f t="shared" si="759"/>
        <v>44011.600000000006</v>
      </c>
      <c r="AZ469" s="14">
        <v>76000</v>
      </c>
      <c r="BA469" s="16">
        <f t="shared" si="676"/>
        <v>1.3721763580641515</v>
      </c>
      <c r="BB469" t="e">
        <f>IF(BA469&lt;=#REF!,#REF!,IF(BA469&lt;=#REF!,#REF!,IF(BA469&lt;=#REF!,#REF!,IF(BA469&lt;=#REF!,#REF!,#REF!))))</f>
        <v>#REF!</v>
      </c>
      <c r="BC469" s="51">
        <v>3</v>
      </c>
      <c r="BD469" s="21">
        <v>70</v>
      </c>
      <c r="BE469" s="21">
        <v>6.4399999999999999E-2</v>
      </c>
      <c r="BF469" s="26">
        <f t="shared" si="677"/>
        <v>2870.7091080853074</v>
      </c>
      <c r="BG469" s="21">
        <v>7</v>
      </c>
      <c r="BH469" s="21">
        <f t="shared" si="678"/>
        <v>54.6</v>
      </c>
      <c r="BI469" s="28">
        <f t="shared" si="679"/>
        <v>2.2519960070400004E-2</v>
      </c>
      <c r="BJ469" s="27">
        <f t="shared" si="680"/>
        <v>2.2519960070400004E-2</v>
      </c>
      <c r="BK469" s="28">
        <f t="shared" si="681"/>
        <v>0.34525945935897445</v>
      </c>
      <c r="BL469" s="35">
        <f t="shared" si="682"/>
        <v>0.47375686753039542</v>
      </c>
      <c r="BM469" s="21" t="str">
        <f t="shared" si="683"/>
        <v>Cr2</v>
      </c>
      <c r="BN469" s="51">
        <v>2</v>
      </c>
      <c r="BO469" s="21">
        <v>0</v>
      </c>
      <c r="BP469" s="50" t="s">
        <v>5497</v>
      </c>
      <c r="BQ469" s="14">
        <v>26000</v>
      </c>
      <c r="BR469">
        <f>IFERROR(VLOOKUP(AO469,'Model Failure data- Lines'!$A$37:$E$41,3,FALSE),'Model Failure data- Lines'!$C$37)</f>
        <v>0.45419999999999999</v>
      </c>
      <c r="BS469" s="14">
        <f t="shared" si="684"/>
        <v>27429.899693661715</v>
      </c>
      <c r="BT469" s="34">
        <f t="shared" si="667"/>
        <v>39256.165172468165</v>
      </c>
      <c r="BU469" s="34">
        <f t="shared" si="685"/>
        <v>0.69874119321515749</v>
      </c>
      <c r="BV469" s="54">
        <f t="shared" si="686"/>
        <v>-11826.26547880645</v>
      </c>
      <c r="BW469">
        <f>IFERROR(VLOOKUP(AO469,'Model Failure data- Lines'!$A$37:$E$41,4,FALSE),'Model Failure data- Lines'!$D$37)</f>
        <v>0.40249999999999997</v>
      </c>
      <c r="BX469" s="14">
        <f t="shared" si="687"/>
        <v>24307.649992731924</v>
      </c>
      <c r="BY469" s="34">
        <f t="shared" si="688"/>
        <v>35014.553073464776</v>
      </c>
      <c r="BZ469" s="71">
        <f t="shared" si="689"/>
        <v>0.69421562919085467</v>
      </c>
      <c r="CA469" s="71">
        <f t="shared" si="690"/>
        <v>-10706.903080732853</v>
      </c>
      <c r="CB469" s="56">
        <v>2</v>
      </c>
      <c r="CC469">
        <f>IFERROR(VLOOKUP(AO469,'Model Failure data- Lines'!$A$37:$E$41,5,FALSE),'Model Failure data- Lines'!$E$37)</f>
        <v>0.28349999999999997</v>
      </c>
      <c r="CD469" s="14">
        <f t="shared" si="691"/>
        <v>17121.040429663357</v>
      </c>
      <c r="CE469" s="34">
        <f t="shared" si="692"/>
        <v>27856.722476221745</v>
      </c>
      <c r="CF469" s="34">
        <f t="shared" si="693"/>
        <v>0.61461072616413248</v>
      </c>
      <c r="CG469" s="54">
        <f t="shared" si="694"/>
        <v>-10735.682046558388</v>
      </c>
      <c r="CH469" t="e">
        <f>IFERROR(VLOOKUP(AO469,'Model Failure data- Lines'!#REF!,3,FALSE),'Model Failure data- Lines'!#REF!)</f>
        <v>#REF!</v>
      </c>
      <c r="CI469" s="14" t="e">
        <f t="shared" si="695"/>
        <v>#REF!</v>
      </c>
      <c r="CJ469" s="34">
        <f t="shared" si="696"/>
        <v>37653.468891437085</v>
      </c>
      <c r="CK469" s="34" t="e">
        <f t="shared" si="697"/>
        <v>#REF!</v>
      </c>
      <c r="CL469" s="54" t="e">
        <f t="shared" si="698"/>
        <v>#REF!</v>
      </c>
      <c r="CM469" t="e">
        <f>IFERROR(VLOOKUP(AO469,'Model Failure data- Lines'!#REF!,4,FALSE),'Model Failure data- Lines'!#REF!)</f>
        <v>#REF!</v>
      </c>
      <c r="CN469" s="14" t="e">
        <f t="shared" si="699"/>
        <v>#REF!</v>
      </c>
      <c r="CO469" s="34">
        <f t="shared" si="700"/>
        <v>32213.86451659154</v>
      </c>
      <c r="CP469" s="34" t="e">
        <f t="shared" si="701"/>
        <v>#REF!</v>
      </c>
      <c r="CQ469" s="54" t="e">
        <f t="shared" si="702"/>
        <v>#REF!</v>
      </c>
      <c r="CR469" t="e">
        <f>IFERROR(VLOOKUP(AO469,'Model Failure data- Lines'!#REF!,5,FALSE),'Model Failure data- Lines'!#REF!)</f>
        <v>#REF!</v>
      </c>
      <c r="CS469" s="14" t="e">
        <f t="shared" si="703"/>
        <v>#REF!</v>
      </c>
      <c r="CT469" s="34">
        <f t="shared" si="704"/>
        <v>23578.626250654725</v>
      </c>
      <c r="CU469" s="34" t="e">
        <f t="shared" si="705"/>
        <v>#REF!</v>
      </c>
      <c r="CV469" s="54" t="e">
        <f t="shared" si="706"/>
        <v>#REF!</v>
      </c>
      <c r="CW469" t="s">
        <v>398</v>
      </c>
      <c r="CY469">
        <v>1</v>
      </c>
      <c r="CZ469">
        <f t="shared" si="707"/>
        <v>-10706.903080732853</v>
      </c>
      <c r="DA469" s="34">
        <f t="shared" si="708"/>
        <v>11166.154999999999</v>
      </c>
      <c r="DB469" s="34">
        <f t="shared" si="709"/>
        <v>807.12829939972994</v>
      </c>
      <c r="DC469" s="34">
        <f t="shared" si="710"/>
        <v>1597.6791933321974</v>
      </c>
      <c r="DD469" s="9">
        <f t="shared" si="711"/>
        <v>10736.687499999998</v>
      </c>
      <c r="DE469" s="59">
        <f t="shared" si="712"/>
        <v>0.45936793574610135</v>
      </c>
      <c r="DF469" s="59">
        <f t="shared" si="713"/>
        <v>3.3204703031393994E-2</v>
      </c>
      <c r="DG469" s="59">
        <f t="shared" si="714"/>
        <v>6.5727423005099608E-2</v>
      </c>
      <c r="DH469" s="59">
        <f t="shared" si="715"/>
        <v>0.44169993821740511</v>
      </c>
      <c r="DI469" s="14">
        <f t="shared" si="716"/>
        <v>-4918.4079664298233</v>
      </c>
      <c r="DJ469" s="14">
        <f t="shared" si="717"/>
        <v>-355.51953718165186</v>
      </c>
      <c r="DK469" s="14">
        <f t="shared" si="718"/>
        <v>-703.73714786193239</v>
      </c>
      <c r="DL469" s="14">
        <f t="shared" si="719"/>
        <v>-4729.2384292594452</v>
      </c>
      <c r="DM469">
        <f t="shared" si="720"/>
        <v>-10735.682046558388</v>
      </c>
      <c r="DN469" s="34">
        <f t="shared" si="721"/>
        <v>7864.8569999999991</v>
      </c>
      <c r="DO469" s="34">
        <f t="shared" si="722"/>
        <v>568.49906305546187</v>
      </c>
      <c r="DP469" s="34">
        <f t="shared" si="723"/>
        <v>1125.3218666078956</v>
      </c>
      <c r="DQ469" s="9">
        <f t="shared" si="724"/>
        <v>7562.3624999999984</v>
      </c>
      <c r="DR469" s="59">
        <f t="shared" si="725"/>
        <v>0.4593679357461013</v>
      </c>
      <c r="DS469" s="59">
        <f t="shared" si="726"/>
        <v>3.3204703031393987E-2</v>
      </c>
      <c r="DT469" s="59">
        <f t="shared" si="727"/>
        <v>6.5727423005099594E-2</v>
      </c>
      <c r="DU469" s="59">
        <f t="shared" si="728"/>
        <v>0.44169993821740505</v>
      </c>
      <c r="DV469" s="14">
        <f t="shared" si="729"/>
        <v>-4931.6281005540059</v>
      </c>
      <c r="DW469" s="14">
        <f t="shared" si="730"/>
        <v>-356.4751341954393</v>
      </c>
      <c r="DX469" s="14">
        <f t="shared" si="731"/>
        <v>-705.62871512239644</v>
      </c>
      <c r="DY469" s="14">
        <f t="shared" si="732"/>
        <v>-4741.9500966865444</v>
      </c>
      <c r="DZ469" s="34" t="e">
        <f t="shared" si="733"/>
        <v>#REF!</v>
      </c>
      <c r="EA469" s="34" t="e">
        <f t="shared" si="734"/>
        <v>#REF!</v>
      </c>
      <c r="EB469" s="34" t="e">
        <f t="shared" si="735"/>
        <v>#REF!</v>
      </c>
      <c r="EC469" s="34" t="e">
        <f t="shared" si="736"/>
        <v>#REF!</v>
      </c>
      <c r="ED469" s="34" t="e">
        <f t="shared" si="737"/>
        <v>#REF!</v>
      </c>
      <c r="EE469" s="59" t="e">
        <f t="shared" si="738"/>
        <v>#REF!</v>
      </c>
      <c r="EF469" s="59" t="e">
        <f t="shared" si="739"/>
        <v>#REF!</v>
      </c>
      <c r="EG469" s="59" t="e">
        <f t="shared" si="740"/>
        <v>#REF!</v>
      </c>
      <c r="EH469" s="59" t="e">
        <f t="shared" si="741"/>
        <v>#REF!</v>
      </c>
      <c r="EI469" s="14" t="e">
        <f t="shared" si="742"/>
        <v>#REF!</v>
      </c>
      <c r="EJ469" s="14" t="e">
        <f t="shared" si="743"/>
        <v>#REF!</v>
      </c>
      <c r="EK469" s="14" t="e">
        <f t="shared" si="744"/>
        <v>#REF!</v>
      </c>
      <c r="EL469" s="14" t="e">
        <f t="shared" si="745"/>
        <v>#REF!</v>
      </c>
      <c r="EM469" t="e">
        <f t="shared" si="746"/>
        <v>#REF!</v>
      </c>
      <c r="EN469" s="34" t="e">
        <f t="shared" si="747"/>
        <v>#REF!</v>
      </c>
      <c r="EO469" s="34" t="e">
        <f t="shared" si="748"/>
        <v>#REF!</v>
      </c>
      <c r="EP469" s="34" t="e">
        <f t="shared" si="749"/>
        <v>#REF!</v>
      </c>
      <c r="EQ469" s="34" t="e">
        <f t="shared" si="750"/>
        <v>#REF!</v>
      </c>
      <c r="ER469" s="59" t="e">
        <f t="shared" si="751"/>
        <v>#REF!</v>
      </c>
      <c r="ES469" s="59" t="e">
        <f t="shared" si="752"/>
        <v>#REF!</v>
      </c>
      <c r="ET469" s="59" t="e">
        <f t="shared" si="753"/>
        <v>#REF!</v>
      </c>
      <c r="EU469" s="59" t="e">
        <f t="shared" si="754"/>
        <v>#REF!</v>
      </c>
      <c r="EV469" s="14" t="e">
        <f t="shared" si="755"/>
        <v>#REF!</v>
      </c>
      <c r="EW469" s="14" t="e">
        <f t="shared" si="756"/>
        <v>#REF!</v>
      </c>
      <c r="EX469" s="14" t="e">
        <f t="shared" si="757"/>
        <v>#REF!</v>
      </c>
      <c r="EY469" s="14" t="e">
        <f t="shared" si="758"/>
        <v>#REF!</v>
      </c>
    </row>
    <row r="470" spans="1:155" x14ac:dyDescent="0.2">
      <c r="A470" s="17">
        <v>30007607</v>
      </c>
      <c r="B470" t="s">
        <v>62</v>
      </c>
      <c r="C470" t="s">
        <v>528</v>
      </c>
      <c r="D470" t="s">
        <v>529</v>
      </c>
      <c r="E470" t="s">
        <v>530</v>
      </c>
      <c r="F470" t="s">
        <v>41</v>
      </c>
      <c r="G470" t="s">
        <v>42</v>
      </c>
      <c r="H470" t="s">
        <v>531</v>
      </c>
      <c r="I470" t="s">
        <v>68</v>
      </c>
      <c r="J470" s="19" t="s">
        <v>69</v>
      </c>
      <c r="K470" t="s">
        <v>70</v>
      </c>
      <c r="L470">
        <v>1967</v>
      </c>
      <c r="M470">
        <f t="shared" si="668"/>
        <v>1967</v>
      </c>
      <c r="N470">
        <v>52</v>
      </c>
      <c r="O470" s="19">
        <f t="shared" si="669"/>
        <v>52</v>
      </c>
      <c r="P470" t="s">
        <v>80</v>
      </c>
      <c r="Q470" s="19" t="str">
        <f t="shared" si="670"/>
        <v>50-60</v>
      </c>
      <c r="R470" s="23">
        <v>514.79999999999995</v>
      </c>
      <c r="S470" s="15">
        <f t="shared" si="671"/>
        <v>0.51479999999999992</v>
      </c>
      <c r="T470">
        <v>30229560</v>
      </c>
      <c r="U470" t="s">
        <v>45</v>
      </c>
      <c r="V470" t="s">
        <v>46</v>
      </c>
      <c r="W470" s="20" t="s">
        <v>87</v>
      </c>
      <c r="X470" t="s">
        <v>88</v>
      </c>
      <c r="Z470" t="s">
        <v>532</v>
      </c>
      <c r="AA470" t="s">
        <v>533</v>
      </c>
      <c r="AB470" t="s">
        <v>220</v>
      </c>
      <c r="AC470">
        <v>1967</v>
      </c>
      <c r="AD470">
        <v>104</v>
      </c>
      <c r="AE470" t="str">
        <f t="shared" si="672"/>
        <v>&gt;80</v>
      </c>
      <c r="AF470">
        <v>-38.179712600000002</v>
      </c>
      <c r="AG470">
        <v>146.33163680000001</v>
      </c>
      <c r="AH470" t="s">
        <v>92</v>
      </c>
      <c r="AI470" t="s">
        <v>76</v>
      </c>
      <c r="AJ470" s="33" t="s">
        <v>314</v>
      </c>
      <c r="AL470" t="s">
        <v>78</v>
      </c>
      <c r="AM470" t="s">
        <v>79</v>
      </c>
      <c r="AN470">
        <v>220</v>
      </c>
      <c r="AO470" s="70">
        <v>4</v>
      </c>
      <c r="AP470">
        <v>2</v>
      </c>
      <c r="AQ470">
        <v>0</v>
      </c>
      <c r="AR470">
        <v>0</v>
      </c>
      <c r="AS470" s="82" t="str">
        <f t="shared" si="673"/>
        <v>Gw-0-0</v>
      </c>
      <c r="AT470" s="14">
        <f t="shared" si="674"/>
        <v>36200</v>
      </c>
      <c r="AU470" s="81">
        <f>VLOOKUP(C470,Bushfire_Vlookup!$F$2:$H$12575,3,FALSE)</f>
        <v>822.15313500000002</v>
      </c>
      <c r="AV470" s="14">
        <f>VLOOKUP(AS470,Safety_collateral_Vlookup!$J$3:$L$20,2,FALSE)</f>
        <v>3720.1399252148244</v>
      </c>
      <c r="AW470" s="14">
        <f>VLOOKUP(AS470,Safety_collateral_Vlookup!$J$3:$L$20,3,FALSE)</f>
        <v>25000</v>
      </c>
      <c r="AX470" s="48">
        <f t="shared" si="675"/>
        <v>70147.026695249209</v>
      </c>
      <c r="AY470" s="49">
        <f t="shared" si="759"/>
        <v>39124.799999999996</v>
      </c>
      <c r="AZ470" s="14">
        <v>76000</v>
      </c>
      <c r="BA470" s="16">
        <f t="shared" si="676"/>
        <v>1.7929044160033845</v>
      </c>
      <c r="BB470" t="e">
        <f>IF(BA470&lt;=#REF!,#REF!,IF(BA470&lt;=#REF!,#REF!,IF(BA470&lt;=#REF!,#REF!,IF(BA470&lt;=#REF!,#REF!,#REF!))))</f>
        <v>#REF!</v>
      </c>
      <c r="BC470" s="51">
        <v>3</v>
      </c>
      <c r="BD470" s="21">
        <v>70</v>
      </c>
      <c r="BE470" s="21">
        <v>6.4399999999999999E-2</v>
      </c>
      <c r="BF470" s="26">
        <f t="shared" si="677"/>
        <v>2551.9617489938114</v>
      </c>
      <c r="BG470" s="21">
        <v>7</v>
      </c>
      <c r="BH470" s="21">
        <f t="shared" si="678"/>
        <v>54.6</v>
      </c>
      <c r="BI470" s="28">
        <f t="shared" si="679"/>
        <v>2.2519960070400004E-2</v>
      </c>
      <c r="BJ470" s="27">
        <f t="shared" si="680"/>
        <v>2.2519960070400004E-2</v>
      </c>
      <c r="BK470" s="28">
        <f t="shared" si="681"/>
        <v>0.3452594593589744</v>
      </c>
      <c r="BL470" s="35">
        <f t="shared" si="682"/>
        <v>0.61901720935164617</v>
      </c>
      <c r="BM470" s="21" t="str">
        <f t="shared" si="683"/>
        <v>Cr2</v>
      </c>
      <c r="BN470" s="51">
        <v>2</v>
      </c>
      <c r="BO470" s="21">
        <v>0</v>
      </c>
      <c r="BP470" s="50" t="s">
        <v>5497</v>
      </c>
      <c r="BQ470" s="14">
        <v>36200</v>
      </c>
      <c r="BR470">
        <f>IFERROR(VLOOKUP(AO470,'Model Failure data- Lines'!$A$37:$E$41,3,FALSE),'Model Failure data- Lines'!$C$37)</f>
        <v>0.45419999999999999</v>
      </c>
      <c r="BS470" s="14">
        <f t="shared" si="684"/>
        <v>31860.77952498219</v>
      </c>
      <c r="BT470" s="34">
        <f t="shared" si="667"/>
        <v>34897.38185250666</v>
      </c>
      <c r="BU470" s="34">
        <f t="shared" si="685"/>
        <v>0.91298480956655625</v>
      </c>
      <c r="BV470" s="54">
        <f t="shared" si="686"/>
        <v>-3036.6023275244697</v>
      </c>
      <c r="BW470">
        <f>IFERROR(VLOOKUP(AO470,'Model Failure data- Lines'!$A$37:$E$41,4,FALSE),'Model Failure data- Lines'!$D$37)</f>
        <v>0.40249999999999997</v>
      </c>
      <c r="BX470" s="14">
        <f t="shared" si="687"/>
        <v>28234.178244837804</v>
      </c>
      <c r="BY470" s="34">
        <f t="shared" si="688"/>
        <v>31126.734453841582</v>
      </c>
      <c r="BZ470" s="71">
        <f t="shared" si="689"/>
        <v>0.90707164565260756</v>
      </c>
      <c r="CA470" s="71">
        <f t="shared" si="690"/>
        <v>-2892.5562090037783</v>
      </c>
      <c r="CB470" s="56">
        <v>2</v>
      </c>
      <c r="CC470">
        <f>IFERROR(VLOOKUP(AO470,'Model Failure data- Lines'!$A$37:$E$41,5,FALSE),'Model Failure data- Lines'!$E$37)</f>
        <v>0.28349999999999997</v>
      </c>
      <c r="CD470" s="14">
        <f t="shared" si="691"/>
        <v>19886.68206810315</v>
      </c>
      <c r="CE470" s="34">
        <f t="shared" si="692"/>
        <v>24763.66902220506</v>
      </c>
      <c r="CF470" s="34">
        <f t="shared" si="693"/>
        <v>0.80305878948192944</v>
      </c>
      <c r="CG470" s="54">
        <f t="shared" si="694"/>
        <v>-4876.9869541019107</v>
      </c>
      <c r="CH470" t="e">
        <f>IFERROR(VLOOKUP(AO470,'Model Failure data- Lines'!#REF!,3,FALSE),'Model Failure data- Lines'!#REF!)</f>
        <v>#REF!</v>
      </c>
      <c r="CI470" s="14" t="e">
        <f t="shared" si="695"/>
        <v>#REF!</v>
      </c>
      <c r="CJ470" s="34">
        <f t="shared" si="696"/>
        <v>33472.639933192557</v>
      </c>
      <c r="CK470" s="34" t="e">
        <f t="shared" si="697"/>
        <v>#REF!</v>
      </c>
      <c r="CL470" s="54" t="e">
        <f t="shared" si="698"/>
        <v>#REF!</v>
      </c>
      <c r="CM470" t="e">
        <f>IFERROR(VLOOKUP(AO470,'Model Failure data- Lines'!#REF!,4,FALSE),'Model Failure data- Lines'!#REF!)</f>
        <v>#REF!</v>
      </c>
      <c r="CN470" s="14" t="e">
        <f t="shared" si="699"/>
        <v>#REF!</v>
      </c>
      <c r="CO470" s="34">
        <f t="shared" si="700"/>
        <v>28637.018568712348</v>
      </c>
      <c r="CP470" s="34" t="e">
        <f t="shared" si="701"/>
        <v>#REF!</v>
      </c>
      <c r="CQ470" s="54" t="e">
        <f t="shared" si="702"/>
        <v>#REF!</v>
      </c>
      <c r="CR470" t="e">
        <f>IFERROR(VLOOKUP(AO470,'Model Failure data- Lines'!#REF!,5,FALSE),'Model Failure data- Lines'!#REF!)</f>
        <v>#REF!</v>
      </c>
      <c r="CS470" s="14" t="e">
        <f t="shared" si="703"/>
        <v>#REF!</v>
      </c>
      <c r="CT470" s="34">
        <f t="shared" si="704"/>
        <v>20960.588488753321</v>
      </c>
      <c r="CU470" s="34" t="e">
        <f t="shared" si="705"/>
        <v>#REF!</v>
      </c>
      <c r="CV470" s="54" t="e">
        <f t="shared" si="706"/>
        <v>#REF!</v>
      </c>
      <c r="CW470" t="s">
        <v>220</v>
      </c>
      <c r="CY470">
        <v>1</v>
      </c>
      <c r="CZ470">
        <f t="shared" si="707"/>
        <v>-2892.5562090037793</v>
      </c>
      <c r="DA470" s="34">
        <f t="shared" si="708"/>
        <v>15546.7235</v>
      </c>
      <c r="DB470" s="34">
        <f t="shared" si="709"/>
        <v>353.08805150561244</v>
      </c>
      <c r="DC470" s="34">
        <f t="shared" si="710"/>
        <v>1597.6791933321974</v>
      </c>
      <c r="DD470" s="9">
        <f t="shared" si="711"/>
        <v>10736.687499999998</v>
      </c>
      <c r="DE470" s="59">
        <f t="shared" si="712"/>
        <v>0.55063488532174598</v>
      </c>
      <c r="DF470" s="59">
        <f t="shared" si="713"/>
        <v>1.2505696055459637E-2</v>
      </c>
      <c r="DG470" s="59">
        <f t="shared" si="714"/>
        <v>5.6586707765235174E-2</v>
      </c>
      <c r="DH470" s="59">
        <f t="shared" si="715"/>
        <v>0.38027271085755932</v>
      </c>
      <c r="DI470" s="14">
        <f t="shared" si="716"/>
        <v>-1592.7423564315004</v>
      </c>
      <c r="DJ470" s="14">
        <f t="shared" si="717"/>
        <v>-36.17342877313385</v>
      </c>
      <c r="DK470" s="14">
        <f t="shared" si="718"/>
        <v>-163.68023289341338</v>
      </c>
      <c r="DL470" s="14">
        <f t="shared" si="719"/>
        <v>-1099.9601909057321</v>
      </c>
      <c r="DM470">
        <f t="shared" si="720"/>
        <v>-4876.9869541019089</v>
      </c>
      <c r="DN470" s="34">
        <f t="shared" si="721"/>
        <v>10950.3009</v>
      </c>
      <c r="DO470" s="34">
        <f t="shared" si="722"/>
        <v>248.69680149525746</v>
      </c>
      <c r="DP470" s="34">
        <f t="shared" si="723"/>
        <v>1125.3218666078956</v>
      </c>
      <c r="DQ470" s="9">
        <f t="shared" si="724"/>
        <v>7562.3624999999984</v>
      </c>
      <c r="DR470" s="59">
        <f t="shared" si="725"/>
        <v>0.55063488532174598</v>
      </c>
      <c r="DS470" s="59">
        <f t="shared" si="726"/>
        <v>1.2505696055459637E-2</v>
      </c>
      <c r="DT470" s="59">
        <f t="shared" si="727"/>
        <v>5.6586707765235174E-2</v>
      </c>
      <c r="DU470" s="59">
        <f t="shared" si="728"/>
        <v>0.38027271085755932</v>
      </c>
      <c r="DV470" s="14">
        <f t="shared" si="729"/>
        <v>-2685.4391521875559</v>
      </c>
      <c r="DW470" s="14">
        <f t="shared" si="730"/>
        <v>-60.990116514440352</v>
      </c>
      <c r="DX470" s="14">
        <f t="shared" si="731"/>
        <v>-275.97263554662914</v>
      </c>
      <c r="DY470" s="14">
        <f t="shared" si="732"/>
        <v>-1854.5850498532841</v>
      </c>
      <c r="DZ470" s="34" t="e">
        <f t="shared" si="733"/>
        <v>#REF!</v>
      </c>
      <c r="EA470" s="34" t="e">
        <f t="shared" si="734"/>
        <v>#REF!</v>
      </c>
      <c r="EB470" s="34" t="e">
        <f t="shared" si="735"/>
        <v>#REF!</v>
      </c>
      <c r="EC470" s="34" t="e">
        <f t="shared" si="736"/>
        <v>#REF!</v>
      </c>
      <c r="ED470" s="34" t="e">
        <f t="shared" si="737"/>
        <v>#REF!</v>
      </c>
      <c r="EE470" s="59" t="e">
        <f t="shared" si="738"/>
        <v>#REF!</v>
      </c>
      <c r="EF470" s="59" t="e">
        <f t="shared" si="739"/>
        <v>#REF!</v>
      </c>
      <c r="EG470" s="59" t="e">
        <f t="shared" si="740"/>
        <v>#REF!</v>
      </c>
      <c r="EH470" s="59" t="e">
        <f t="shared" si="741"/>
        <v>#REF!</v>
      </c>
      <c r="EI470" s="14" t="e">
        <f t="shared" si="742"/>
        <v>#REF!</v>
      </c>
      <c r="EJ470" s="14" t="e">
        <f t="shared" si="743"/>
        <v>#REF!</v>
      </c>
      <c r="EK470" s="14" t="e">
        <f t="shared" si="744"/>
        <v>#REF!</v>
      </c>
      <c r="EL470" s="14" t="e">
        <f t="shared" si="745"/>
        <v>#REF!</v>
      </c>
      <c r="EM470" t="e">
        <f t="shared" si="746"/>
        <v>#REF!</v>
      </c>
      <c r="EN470" s="34" t="e">
        <f t="shared" si="747"/>
        <v>#REF!</v>
      </c>
      <c r="EO470" s="34" t="e">
        <f t="shared" si="748"/>
        <v>#REF!</v>
      </c>
      <c r="EP470" s="34" t="e">
        <f t="shared" si="749"/>
        <v>#REF!</v>
      </c>
      <c r="EQ470" s="34" t="e">
        <f t="shared" si="750"/>
        <v>#REF!</v>
      </c>
      <c r="ER470" s="59" t="e">
        <f t="shared" si="751"/>
        <v>#REF!</v>
      </c>
      <c r="ES470" s="59" t="e">
        <f t="shared" si="752"/>
        <v>#REF!</v>
      </c>
      <c r="ET470" s="59" t="e">
        <f t="shared" si="753"/>
        <v>#REF!</v>
      </c>
      <c r="EU470" s="59" t="e">
        <f t="shared" si="754"/>
        <v>#REF!</v>
      </c>
      <c r="EV470" s="14" t="e">
        <f t="shared" si="755"/>
        <v>#REF!</v>
      </c>
      <c r="EW470" s="14" t="e">
        <f t="shared" si="756"/>
        <v>#REF!</v>
      </c>
      <c r="EX470" s="14" t="e">
        <f t="shared" si="757"/>
        <v>#REF!</v>
      </c>
      <c r="EY470" s="14" t="e">
        <f t="shared" si="758"/>
        <v>#REF!</v>
      </c>
    </row>
    <row r="471" spans="1:155" x14ac:dyDescent="0.2">
      <c r="A471" s="17">
        <v>30440212</v>
      </c>
      <c r="B471" t="s">
        <v>62</v>
      </c>
      <c r="C471" t="s">
        <v>528</v>
      </c>
      <c r="D471" t="s">
        <v>529</v>
      </c>
      <c r="E471" t="s">
        <v>530</v>
      </c>
      <c r="F471" t="s">
        <v>41</v>
      </c>
      <c r="G471" t="s">
        <v>42</v>
      </c>
      <c r="H471" t="s">
        <v>5403</v>
      </c>
      <c r="I471" t="s">
        <v>68</v>
      </c>
      <c r="J471" s="19" t="s">
        <v>69</v>
      </c>
      <c r="K471" t="s">
        <v>70</v>
      </c>
      <c r="L471">
        <v>1967</v>
      </c>
      <c r="M471">
        <f t="shared" si="668"/>
        <v>1967</v>
      </c>
      <c r="N471">
        <v>52</v>
      </c>
      <c r="O471" s="19">
        <f t="shared" si="669"/>
        <v>52</v>
      </c>
      <c r="P471" t="s">
        <v>80</v>
      </c>
      <c r="Q471" s="19" t="str">
        <f t="shared" si="670"/>
        <v>50-60</v>
      </c>
      <c r="R471" s="23">
        <v>514.79999999999995</v>
      </c>
      <c r="S471" s="15">
        <f t="shared" si="671"/>
        <v>0.51479999999999992</v>
      </c>
      <c r="T471">
        <v>30229560</v>
      </c>
      <c r="U471" t="s">
        <v>45</v>
      </c>
      <c r="V471" t="s">
        <v>46</v>
      </c>
      <c r="W471" s="20" t="s">
        <v>87</v>
      </c>
      <c r="X471" t="s">
        <v>88</v>
      </c>
      <c r="Z471" t="s">
        <v>532</v>
      </c>
      <c r="AA471" t="s">
        <v>533</v>
      </c>
      <c r="AB471" t="s">
        <v>220</v>
      </c>
      <c r="AC471">
        <v>1967</v>
      </c>
      <c r="AD471">
        <v>104</v>
      </c>
      <c r="AE471" t="str">
        <f t="shared" si="672"/>
        <v>&gt;80</v>
      </c>
      <c r="AF471">
        <v>-38.179712600000002</v>
      </c>
      <c r="AG471">
        <v>146.33163680000001</v>
      </c>
      <c r="AH471" t="s">
        <v>92</v>
      </c>
      <c r="AI471" t="s">
        <v>76</v>
      </c>
      <c r="AJ471" s="33" t="s">
        <v>314</v>
      </c>
      <c r="AL471" t="s">
        <v>48</v>
      </c>
      <c r="AM471" t="s">
        <v>86</v>
      </c>
      <c r="AN471">
        <v>220</v>
      </c>
      <c r="AO471" s="69">
        <v>4</v>
      </c>
      <c r="AP471">
        <v>2</v>
      </c>
      <c r="AQ471">
        <v>0</v>
      </c>
      <c r="AR471">
        <v>0</v>
      </c>
      <c r="AS471" s="82" t="str">
        <f t="shared" si="673"/>
        <v>Gw-0-0</v>
      </c>
      <c r="AT471" s="14">
        <f t="shared" si="674"/>
        <v>36200</v>
      </c>
      <c r="AU471" s="81">
        <f>VLOOKUP(C471,Bushfire_Vlookup!$F$2:$H$12575,3,FALSE)</f>
        <v>822.15313500000002</v>
      </c>
      <c r="AV471" s="14">
        <f>VLOOKUP(AS471,Safety_collateral_Vlookup!$J$3:$L$20,2,FALSE)</f>
        <v>3720.1399252148244</v>
      </c>
      <c r="AW471" s="14">
        <f>VLOOKUP(AS471,Safety_collateral_Vlookup!$J$3:$L$20,3,FALSE)</f>
        <v>25000</v>
      </c>
      <c r="AX471" s="48">
        <f t="shared" si="675"/>
        <v>70147.026695249209</v>
      </c>
      <c r="AY471" s="49">
        <f t="shared" si="759"/>
        <v>39124.799999999996</v>
      </c>
      <c r="AZ471" s="14">
        <v>76000</v>
      </c>
      <c r="BA471" s="16">
        <f t="shared" si="676"/>
        <v>1.7929044160033845</v>
      </c>
      <c r="BB471" t="e">
        <f>IF(BA471&lt;=#REF!,#REF!,IF(BA471&lt;=#REF!,#REF!,IF(BA471&lt;=#REF!,#REF!,IF(BA471&lt;=#REF!,#REF!,#REF!))))</f>
        <v>#REF!</v>
      </c>
      <c r="BC471" s="51">
        <v>3</v>
      </c>
      <c r="BD471" s="21">
        <v>70</v>
      </c>
      <c r="BE471" s="21">
        <v>6.4399999999999999E-2</v>
      </c>
      <c r="BF471" s="26">
        <f t="shared" si="677"/>
        <v>2551.9617489938114</v>
      </c>
      <c r="BG471" s="21">
        <v>7</v>
      </c>
      <c r="BH471" s="21">
        <f t="shared" si="678"/>
        <v>54.6</v>
      </c>
      <c r="BI471" s="28">
        <f t="shared" si="679"/>
        <v>2.2519960070400004E-2</v>
      </c>
      <c r="BJ471" s="27">
        <f t="shared" si="680"/>
        <v>2.2519960070400004E-2</v>
      </c>
      <c r="BK471" s="28">
        <f t="shared" si="681"/>
        <v>0.3452594593589744</v>
      </c>
      <c r="BL471" s="35">
        <f t="shared" si="682"/>
        <v>0.61901720935164617</v>
      </c>
      <c r="BM471" s="21" t="str">
        <f t="shared" si="683"/>
        <v>Cr2</v>
      </c>
      <c r="BN471" s="51">
        <v>2</v>
      </c>
      <c r="BO471" s="21">
        <v>0</v>
      </c>
      <c r="BP471" s="50" t="s">
        <v>5497</v>
      </c>
      <c r="BQ471" s="14">
        <v>36200</v>
      </c>
      <c r="BR471">
        <f>IFERROR(VLOOKUP(AO471,'Model Failure data- Lines'!$A$37:$E$41,3,FALSE),'Model Failure data- Lines'!$C$37)</f>
        <v>0.45419999999999999</v>
      </c>
      <c r="BS471" s="14">
        <f t="shared" si="684"/>
        <v>31860.77952498219</v>
      </c>
      <c r="BT471" s="34">
        <f t="shared" si="667"/>
        <v>34897.38185250666</v>
      </c>
      <c r="BU471" s="34">
        <f t="shared" si="685"/>
        <v>0.91298480956655625</v>
      </c>
      <c r="BV471" s="54">
        <f t="shared" si="686"/>
        <v>-3036.6023275244697</v>
      </c>
      <c r="BW471">
        <f>IFERROR(VLOOKUP(AO471,'Model Failure data- Lines'!$A$37:$E$41,4,FALSE),'Model Failure data- Lines'!$D$37)</f>
        <v>0.40249999999999997</v>
      </c>
      <c r="BX471" s="14">
        <f t="shared" si="687"/>
        <v>28234.178244837804</v>
      </c>
      <c r="BY471" s="34">
        <f t="shared" si="688"/>
        <v>31126.734453841582</v>
      </c>
      <c r="BZ471" s="71">
        <f t="shared" si="689"/>
        <v>0.90707164565260756</v>
      </c>
      <c r="CA471" s="71">
        <f t="shared" si="690"/>
        <v>-2892.5562090037783</v>
      </c>
      <c r="CB471" s="56">
        <v>2</v>
      </c>
      <c r="CC471">
        <f>IFERROR(VLOOKUP(AO471,'Model Failure data- Lines'!$A$37:$E$41,5,FALSE),'Model Failure data- Lines'!$E$37)</f>
        <v>0.28349999999999997</v>
      </c>
      <c r="CD471" s="14">
        <f t="shared" si="691"/>
        <v>19886.68206810315</v>
      </c>
      <c r="CE471" s="34">
        <f t="shared" si="692"/>
        <v>24763.66902220506</v>
      </c>
      <c r="CF471" s="34">
        <f t="shared" si="693"/>
        <v>0.80305878948192944</v>
      </c>
      <c r="CG471" s="54">
        <f t="shared" si="694"/>
        <v>-4876.9869541019107</v>
      </c>
      <c r="CH471" t="e">
        <f>IFERROR(VLOOKUP(AO471,'Model Failure data- Lines'!#REF!,3,FALSE),'Model Failure data- Lines'!#REF!)</f>
        <v>#REF!</v>
      </c>
      <c r="CI471" s="14" t="e">
        <f t="shared" si="695"/>
        <v>#REF!</v>
      </c>
      <c r="CJ471" s="34">
        <f t="shared" si="696"/>
        <v>33472.639933192557</v>
      </c>
      <c r="CK471" s="34" t="e">
        <f t="shared" si="697"/>
        <v>#REF!</v>
      </c>
      <c r="CL471" s="54" t="e">
        <f t="shared" si="698"/>
        <v>#REF!</v>
      </c>
      <c r="CM471" t="e">
        <f>IFERROR(VLOOKUP(AO471,'Model Failure data- Lines'!#REF!,4,FALSE),'Model Failure data- Lines'!#REF!)</f>
        <v>#REF!</v>
      </c>
      <c r="CN471" s="14" t="e">
        <f t="shared" si="699"/>
        <v>#REF!</v>
      </c>
      <c r="CO471" s="34">
        <f t="shared" si="700"/>
        <v>28637.018568712348</v>
      </c>
      <c r="CP471" s="34" t="e">
        <f t="shared" si="701"/>
        <v>#REF!</v>
      </c>
      <c r="CQ471" s="54" t="e">
        <f t="shared" si="702"/>
        <v>#REF!</v>
      </c>
      <c r="CR471" t="e">
        <f>IFERROR(VLOOKUP(AO471,'Model Failure data- Lines'!#REF!,5,FALSE),'Model Failure data- Lines'!#REF!)</f>
        <v>#REF!</v>
      </c>
      <c r="CS471" s="14" t="e">
        <f t="shared" si="703"/>
        <v>#REF!</v>
      </c>
      <c r="CT471" s="34">
        <f t="shared" si="704"/>
        <v>20960.588488753321</v>
      </c>
      <c r="CU471" s="34" t="e">
        <f t="shared" si="705"/>
        <v>#REF!</v>
      </c>
      <c r="CV471" s="54" t="e">
        <f t="shared" si="706"/>
        <v>#REF!</v>
      </c>
      <c r="CW471" t="s">
        <v>220</v>
      </c>
      <c r="CY471">
        <v>1</v>
      </c>
      <c r="CZ471">
        <f t="shared" si="707"/>
        <v>-2892.5562090037793</v>
      </c>
      <c r="DA471" s="34">
        <f t="shared" si="708"/>
        <v>15546.7235</v>
      </c>
      <c r="DB471" s="34">
        <f t="shared" si="709"/>
        <v>353.08805150561244</v>
      </c>
      <c r="DC471" s="34">
        <f t="shared" si="710"/>
        <v>1597.6791933321974</v>
      </c>
      <c r="DD471" s="9">
        <f t="shared" si="711"/>
        <v>10736.687499999998</v>
      </c>
      <c r="DE471" s="59">
        <f t="shared" si="712"/>
        <v>0.55063488532174598</v>
      </c>
      <c r="DF471" s="59">
        <f t="shared" si="713"/>
        <v>1.2505696055459637E-2</v>
      </c>
      <c r="DG471" s="59">
        <f t="shared" si="714"/>
        <v>5.6586707765235174E-2</v>
      </c>
      <c r="DH471" s="59">
        <f t="shared" si="715"/>
        <v>0.38027271085755932</v>
      </c>
      <c r="DI471" s="14">
        <f t="shared" si="716"/>
        <v>-1592.7423564315004</v>
      </c>
      <c r="DJ471" s="14">
        <f t="shared" si="717"/>
        <v>-36.17342877313385</v>
      </c>
      <c r="DK471" s="14">
        <f t="shared" si="718"/>
        <v>-163.68023289341338</v>
      </c>
      <c r="DL471" s="14">
        <f t="shared" si="719"/>
        <v>-1099.9601909057321</v>
      </c>
      <c r="DM471">
        <f t="shared" si="720"/>
        <v>-4876.9869541019089</v>
      </c>
      <c r="DN471" s="34">
        <f t="shared" si="721"/>
        <v>10950.3009</v>
      </c>
      <c r="DO471" s="34">
        <f t="shared" si="722"/>
        <v>248.69680149525746</v>
      </c>
      <c r="DP471" s="34">
        <f t="shared" si="723"/>
        <v>1125.3218666078956</v>
      </c>
      <c r="DQ471" s="9">
        <f t="shared" si="724"/>
        <v>7562.3624999999984</v>
      </c>
      <c r="DR471" s="59">
        <f t="shared" si="725"/>
        <v>0.55063488532174598</v>
      </c>
      <c r="DS471" s="59">
        <f t="shared" si="726"/>
        <v>1.2505696055459637E-2</v>
      </c>
      <c r="DT471" s="59">
        <f t="shared" si="727"/>
        <v>5.6586707765235174E-2</v>
      </c>
      <c r="DU471" s="59">
        <f t="shared" si="728"/>
        <v>0.38027271085755932</v>
      </c>
      <c r="DV471" s="14">
        <f t="shared" si="729"/>
        <v>-2685.4391521875559</v>
      </c>
      <c r="DW471" s="14">
        <f t="shared" si="730"/>
        <v>-60.990116514440352</v>
      </c>
      <c r="DX471" s="14">
        <f t="shared" si="731"/>
        <v>-275.97263554662914</v>
      </c>
      <c r="DY471" s="14">
        <f t="shared" si="732"/>
        <v>-1854.5850498532841</v>
      </c>
      <c r="DZ471" s="34" t="e">
        <f t="shared" si="733"/>
        <v>#REF!</v>
      </c>
      <c r="EA471" s="34" t="e">
        <f t="shared" si="734"/>
        <v>#REF!</v>
      </c>
      <c r="EB471" s="34" t="e">
        <f t="shared" si="735"/>
        <v>#REF!</v>
      </c>
      <c r="EC471" s="34" t="e">
        <f t="shared" si="736"/>
        <v>#REF!</v>
      </c>
      <c r="ED471" s="34" t="e">
        <f t="shared" si="737"/>
        <v>#REF!</v>
      </c>
      <c r="EE471" s="59" t="e">
        <f t="shared" si="738"/>
        <v>#REF!</v>
      </c>
      <c r="EF471" s="59" t="e">
        <f t="shared" si="739"/>
        <v>#REF!</v>
      </c>
      <c r="EG471" s="59" t="e">
        <f t="shared" si="740"/>
        <v>#REF!</v>
      </c>
      <c r="EH471" s="59" t="e">
        <f t="shared" si="741"/>
        <v>#REF!</v>
      </c>
      <c r="EI471" s="14" t="e">
        <f t="shared" si="742"/>
        <v>#REF!</v>
      </c>
      <c r="EJ471" s="14" t="e">
        <f t="shared" si="743"/>
        <v>#REF!</v>
      </c>
      <c r="EK471" s="14" t="e">
        <f t="shared" si="744"/>
        <v>#REF!</v>
      </c>
      <c r="EL471" s="14" t="e">
        <f t="shared" si="745"/>
        <v>#REF!</v>
      </c>
      <c r="EM471" t="e">
        <f t="shared" si="746"/>
        <v>#REF!</v>
      </c>
      <c r="EN471" s="34" t="e">
        <f t="shared" si="747"/>
        <v>#REF!</v>
      </c>
      <c r="EO471" s="34" t="e">
        <f t="shared" si="748"/>
        <v>#REF!</v>
      </c>
      <c r="EP471" s="34" t="e">
        <f t="shared" si="749"/>
        <v>#REF!</v>
      </c>
      <c r="EQ471" s="34" t="e">
        <f t="shared" si="750"/>
        <v>#REF!</v>
      </c>
      <c r="ER471" s="59" t="e">
        <f t="shared" si="751"/>
        <v>#REF!</v>
      </c>
      <c r="ES471" s="59" t="e">
        <f t="shared" si="752"/>
        <v>#REF!</v>
      </c>
      <c r="ET471" s="59" t="e">
        <f t="shared" si="753"/>
        <v>#REF!</v>
      </c>
      <c r="EU471" s="59" t="e">
        <f t="shared" si="754"/>
        <v>#REF!</v>
      </c>
      <c r="EV471" s="14" t="e">
        <f t="shared" si="755"/>
        <v>#REF!</v>
      </c>
      <c r="EW471" s="14" t="e">
        <f t="shared" si="756"/>
        <v>#REF!</v>
      </c>
      <c r="EX471" s="14" t="e">
        <f t="shared" si="757"/>
        <v>#REF!</v>
      </c>
      <c r="EY471" s="14" t="e">
        <f t="shared" si="758"/>
        <v>#REF!</v>
      </c>
    </row>
    <row r="472" spans="1:155" x14ac:dyDescent="0.2">
      <c r="A472" s="17">
        <v>30268461</v>
      </c>
      <c r="B472" t="s">
        <v>62</v>
      </c>
      <c r="C472" t="s">
        <v>4227</v>
      </c>
      <c r="D472" t="s">
        <v>4228</v>
      </c>
      <c r="E472" t="s">
        <v>748</v>
      </c>
      <c r="F472" t="s">
        <v>41</v>
      </c>
      <c r="G472" t="s">
        <v>42</v>
      </c>
      <c r="H472" t="s">
        <v>4229</v>
      </c>
      <c r="I472" t="s">
        <v>68</v>
      </c>
      <c r="J472" s="19" t="s">
        <v>69</v>
      </c>
      <c r="K472" t="s">
        <v>70</v>
      </c>
      <c r="L472">
        <v>1962</v>
      </c>
      <c r="M472">
        <f t="shared" si="668"/>
        <v>1962</v>
      </c>
      <c r="N472">
        <v>57</v>
      </c>
      <c r="O472" s="19">
        <f t="shared" si="669"/>
        <v>57</v>
      </c>
      <c r="P472" t="s">
        <v>80</v>
      </c>
      <c r="Q472" s="19" t="str">
        <f t="shared" si="670"/>
        <v>50-60</v>
      </c>
      <c r="R472" s="23">
        <v>567.4</v>
      </c>
      <c r="S472" s="15">
        <f t="shared" si="671"/>
        <v>0.56740000000000002</v>
      </c>
      <c r="T472">
        <v>30093305</v>
      </c>
      <c r="U472" t="s">
        <v>45</v>
      </c>
      <c r="V472" t="s">
        <v>46</v>
      </c>
      <c r="W472" t="s">
        <v>47</v>
      </c>
      <c r="X472" t="s">
        <v>88</v>
      </c>
      <c r="Y472" t="s">
        <v>633</v>
      </c>
      <c r="Z472" t="s">
        <v>4230</v>
      </c>
      <c r="AA472" t="s">
        <v>4231</v>
      </c>
      <c r="AB472" t="s">
        <v>398</v>
      </c>
      <c r="AC472">
        <v>1962</v>
      </c>
      <c r="AD472">
        <v>57</v>
      </c>
      <c r="AE472" t="str">
        <f t="shared" si="672"/>
        <v>&lt;60</v>
      </c>
      <c r="AF472">
        <v>-37.950153950000001</v>
      </c>
      <c r="AG472">
        <v>145.25489746</v>
      </c>
      <c r="AH472" t="s">
        <v>75</v>
      </c>
      <c r="AI472" t="s">
        <v>76</v>
      </c>
      <c r="AJ472" s="33" t="s">
        <v>314</v>
      </c>
      <c r="AL472">
        <v>1</v>
      </c>
      <c r="AM472" t="s">
        <v>86</v>
      </c>
      <c r="AN472">
        <v>220</v>
      </c>
      <c r="AO472" s="69">
        <v>4</v>
      </c>
      <c r="AP472">
        <v>2</v>
      </c>
      <c r="AQ472">
        <v>0</v>
      </c>
      <c r="AR472">
        <v>0</v>
      </c>
      <c r="AS472" s="82" t="str">
        <f t="shared" si="673"/>
        <v>Gw-0-0</v>
      </c>
      <c r="AT472" s="14">
        <f t="shared" si="674"/>
        <v>36200</v>
      </c>
      <c r="AU472" s="81">
        <f>VLOOKUP(C472,Bushfire_Vlookup!$F$2:$H$12575,3,FALSE)</f>
        <v>1879.3699160000001</v>
      </c>
      <c r="AV472" s="14">
        <f>VLOOKUP(AS472,Safety_collateral_Vlookup!$J$3:$L$20,2,FALSE)</f>
        <v>3720.1399252148244</v>
      </c>
      <c r="AW472" s="14">
        <f>VLOOKUP(AS472,Safety_collateral_Vlookup!$J$3:$L$20,3,FALSE)</f>
        <v>25000</v>
      </c>
      <c r="AX472" s="48">
        <f t="shared" si="675"/>
        <v>71275.077000576232</v>
      </c>
      <c r="AY472" s="49">
        <f t="shared" si="759"/>
        <v>43122.400000000001</v>
      </c>
      <c r="AZ472" s="14">
        <v>76000</v>
      </c>
      <c r="BA472" s="16">
        <f t="shared" si="676"/>
        <v>1.652855059100983</v>
      </c>
      <c r="BB472" t="e">
        <f>IF(BA472&lt;=#REF!,#REF!,IF(BA472&lt;=#REF!,#REF!,IF(BA472&lt;=#REF!,#REF!,IF(BA472&lt;=#REF!,#REF!,#REF!))))</f>
        <v>#REF!</v>
      </c>
      <c r="BC472" s="51">
        <v>3</v>
      </c>
      <c r="BD472" s="21">
        <v>70</v>
      </c>
      <c r="BE472" s="21">
        <v>6.4399999999999999E-2</v>
      </c>
      <c r="BF472" s="26">
        <f t="shared" si="677"/>
        <v>2812.709977426357</v>
      </c>
      <c r="BG472" s="21">
        <v>7</v>
      </c>
      <c r="BH472" s="21">
        <f t="shared" si="678"/>
        <v>54.6</v>
      </c>
      <c r="BI472" s="28">
        <f t="shared" si="679"/>
        <v>2.2519960070400004E-2</v>
      </c>
      <c r="BJ472" s="27">
        <f t="shared" si="680"/>
        <v>2.2519960070400004E-2</v>
      </c>
      <c r="BK472" s="28">
        <f t="shared" si="681"/>
        <v>0.34525945935897445</v>
      </c>
      <c r="BL472" s="35">
        <f t="shared" si="682"/>
        <v>0.5706638441039511</v>
      </c>
      <c r="BM472" s="21" t="str">
        <f t="shared" si="683"/>
        <v>Cr2</v>
      </c>
      <c r="BN472" s="51">
        <v>2</v>
      </c>
      <c r="BO472" s="21">
        <v>0</v>
      </c>
      <c r="BP472" s="50" t="s">
        <v>5497</v>
      </c>
      <c r="BQ472" s="14">
        <v>36200</v>
      </c>
      <c r="BR472">
        <f>IFERROR(VLOOKUP(AO472,'Model Failure data- Lines'!$A$37:$E$41,3,FALSE),'Model Failure data- Lines'!$C$37)</f>
        <v>0.45419999999999999</v>
      </c>
      <c r="BS472" s="14">
        <f t="shared" si="684"/>
        <v>32373.139973661724</v>
      </c>
      <c r="BT472" s="34">
        <f t="shared" si="667"/>
        <v>38463.042857638466</v>
      </c>
      <c r="BU472" s="34">
        <f t="shared" si="685"/>
        <v>0.84166871803364529</v>
      </c>
      <c r="BV472" s="54">
        <f t="shared" si="686"/>
        <v>-6089.9028839767416</v>
      </c>
      <c r="BW472">
        <f>IFERROR(VLOOKUP(AO472,'Model Failure data- Lines'!$A$37:$E$41,4,FALSE),'Model Failure data- Lines'!$D$37)</f>
        <v>0.40249999999999997</v>
      </c>
      <c r="BX472" s="14">
        <f t="shared" si="687"/>
        <v>28688.218492731932</v>
      </c>
      <c r="BY472" s="34">
        <f t="shared" si="688"/>
        <v>34307.127290422912</v>
      </c>
      <c r="BZ472" s="71">
        <f t="shared" si="689"/>
        <v>0.83621744979914014</v>
      </c>
      <c r="CA472" s="71">
        <f t="shared" si="690"/>
        <v>-5618.9087976909796</v>
      </c>
      <c r="CB472" s="56">
        <v>2</v>
      </c>
      <c r="CC472">
        <f>IFERROR(VLOOKUP(AO472,'Model Failure data- Lines'!$A$37:$E$41,5,FALSE),'Model Failure data- Lines'!$E$37)</f>
        <v>0.28349999999999997</v>
      </c>
      <c r="CD472" s="14">
        <f t="shared" si="691"/>
        <v>20206.484329663359</v>
      </c>
      <c r="CE472" s="34">
        <f t="shared" si="692"/>
        <v>27293.911816626172</v>
      </c>
      <c r="CF472" s="34">
        <f t="shared" si="693"/>
        <v>0.74032936229223523</v>
      </c>
      <c r="CG472" s="54">
        <f t="shared" si="694"/>
        <v>-7087.4274869628134</v>
      </c>
      <c r="CH472" t="e">
        <f>IFERROR(VLOOKUP(AO472,'Model Failure data- Lines'!#REF!,3,FALSE),'Model Failure data- Lines'!#REF!)</f>
        <v>#REF!</v>
      </c>
      <c r="CI472" s="14" t="e">
        <f t="shared" si="695"/>
        <v>#REF!</v>
      </c>
      <c r="CJ472" s="34">
        <f t="shared" si="696"/>
        <v>36892.727074773618</v>
      </c>
      <c r="CK472" s="34" t="e">
        <f t="shared" si="697"/>
        <v>#REF!</v>
      </c>
      <c r="CL472" s="54" t="e">
        <f t="shared" si="698"/>
        <v>#REF!</v>
      </c>
      <c r="CM472" t="e">
        <f>IFERROR(VLOOKUP(AO472,'Model Failure data- Lines'!#REF!,4,FALSE),'Model Failure data- Lines'!#REF!)</f>
        <v>#REF!</v>
      </c>
      <c r="CN472" s="14" t="e">
        <f t="shared" si="699"/>
        <v>#REF!</v>
      </c>
      <c r="CO472" s="34">
        <f t="shared" si="700"/>
        <v>31563.023185484439</v>
      </c>
      <c r="CP472" s="34" t="e">
        <f t="shared" si="701"/>
        <v>#REF!</v>
      </c>
      <c r="CQ472" s="54" t="e">
        <f t="shared" si="702"/>
        <v>#REF!</v>
      </c>
      <c r="CR472" t="e">
        <f>IFERROR(VLOOKUP(AO472,'Model Failure data- Lines'!#REF!,5,FALSE),'Model Failure data- Lines'!#REF!)</f>
        <v>#REF!</v>
      </c>
      <c r="CS472" s="14" t="e">
        <f t="shared" si="703"/>
        <v>#REF!</v>
      </c>
      <c r="CT472" s="34">
        <f t="shared" si="704"/>
        <v>23102.249239546691</v>
      </c>
      <c r="CU472" s="34" t="e">
        <f t="shared" si="705"/>
        <v>#REF!</v>
      </c>
      <c r="CV472" s="54" t="e">
        <f t="shared" si="706"/>
        <v>#REF!</v>
      </c>
      <c r="CW472" t="s">
        <v>398</v>
      </c>
      <c r="CY472">
        <v>1</v>
      </c>
      <c r="CZ472">
        <f t="shared" si="707"/>
        <v>-5618.9087976909796</v>
      </c>
      <c r="DA472" s="34">
        <f t="shared" si="708"/>
        <v>15546.7235</v>
      </c>
      <c r="DB472" s="34">
        <f t="shared" si="709"/>
        <v>807.12829939972994</v>
      </c>
      <c r="DC472" s="34">
        <f t="shared" si="710"/>
        <v>1597.6791933321974</v>
      </c>
      <c r="DD472" s="9">
        <f t="shared" si="711"/>
        <v>10736.687499999998</v>
      </c>
      <c r="DE472" s="59">
        <f t="shared" si="712"/>
        <v>0.54192014411556133</v>
      </c>
      <c r="DF472" s="59">
        <f t="shared" si="713"/>
        <v>2.8134486622242272E-2</v>
      </c>
      <c r="DG472" s="59">
        <f t="shared" si="714"/>
        <v>5.5691126088466048E-2</v>
      </c>
      <c r="DH472" s="59">
        <f t="shared" si="715"/>
        <v>0.37425424317373013</v>
      </c>
      <c r="DI472" s="14">
        <f t="shared" si="716"/>
        <v>-3044.9998654168912</v>
      </c>
      <c r="DJ472" s="14">
        <f t="shared" si="717"/>
        <v>-158.08511440023628</v>
      </c>
      <c r="DK472" s="14">
        <f t="shared" si="718"/>
        <v>-312.92335833179953</v>
      </c>
      <c r="DL472" s="14">
        <f t="shared" si="719"/>
        <v>-2102.9004595420515</v>
      </c>
      <c r="DM472">
        <f t="shared" si="720"/>
        <v>-7087.4274869628152</v>
      </c>
      <c r="DN472" s="34">
        <f t="shared" si="721"/>
        <v>10950.3009</v>
      </c>
      <c r="DO472" s="34">
        <f t="shared" si="722"/>
        <v>568.49906305546187</v>
      </c>
      <c r="DP472" s="34">
        <f t="shared" si="723"/>
        <v>1125.3218666078956</v>
      </c>
      <c r="DQ472" s="9">
        <f t="shared" si="724"/>
        <v>7562.3624999999984</v>
      </c>
      <c r="DR472" s="59">
        <f t="shared" si="725"/>
        <v>0.54192014411556133</v>
      </c>
      <c r="DS472" s="59">
        <f t="shared" si="726"/>
        <v>2.8134486622242272E-2</v>
      </c>
      <c r="DT472" s="59">
        <f t="shared" si="727"/>
        <v>5.5691126088466054E-2</v>
      </c>
      <c r="DU472" s="59">
        <f t="shared" si="728"/>
        <v>0.37425424317373013</v>
      </c>
      <c r="DV472" s="14">
        <f t="shared" si="729"/>
        <v>-3840.819725143479</v>
      </c>
      <c r="DW472" s="14">
        <f t="shared" si="730"/>
        <v>-199.40113381806751</v>
      </c>
      <c r="DX472" s="14">
        <f t="shared" si="731"/>
        <v>-394.70681781930625</v>
      </c>
      <c r="DY472" s="14">
        <f t="shared" si="732"/>
        <v>-2652.4998101819606</v>
      </c>
      <c r="DZ472" s="34" t="e">
        <f t="shared" si="733"/>
        <v>#REF!</v>
      </c>
      <c r="EA472" s="34" t="e">
        <f t="shared" si="734"/>
        <v>#REF!</v>
      </c>
      <c r="EB472" s="34" t="e">
        <f t="shared" si="735"/>
        <v>#REF!</v>
      </c>
      <c r="EC472" s="34" t="e">
        <f t="shared" si="736"/>
        <v>#REF!</v>
      </c>
      <c r="ED472" s="34" t="e">
        <f t="shared" si="737"/>
        <v>#REF!</v>
      </c>
      <c r="EE472" s="59" t="e">
        <f t="shared" si="738"/>
        <v>#REF!</v>
      </c>
      <c r="EF472" s="59" t="e">
        <f t="shared" si="739"/>
        <v>#REF!</v>
      </c>
      <c r="EG472" s="59" t="e">
        <f t="shared" si="740"/>
        <v>#REF!</v>
      </c>
      <c r="EH472" s="59" t="e">
        <f t="shared" si="741"/>
        <v>#REF!</v>
      </c>
      <c r="EI472" s="14" t="e">
        <f t="shared" si="742"/>
        <v>#REF!</v>
      </c>
      <c r="EJ472" s="14" t="e">
        <f t="shared" si="743"/>
        <v>#REF!</v>
      </c>
      <c r="EK472" s="14" t="e">
        <f t="shared" si="744"/>
        <v>#REF!</v>
      </c>
      <c r="EL472" s="14" t="e">
        <f t="shared" si="745"/>
        <v>#REF!</v>
      </c>
      <c r="EM472" t="e">
        <f t="shared" si="746"/>
        <v>#REF!</v>
      </c>
      <c r="EN472" s="34" t="e">
        <f t="shared" si="747"/>
        <v>#REF!</v>
      </c>
      <c r="EO472" s="34" t="e">
        <f t="shared" si="748"/>
        <v>#REF!</v>
      </c>
      <c r="EP472" s="34" t="e">
        <f t="shared" si="749"/>
        <v>#REF!</v>
      </c>
      <c r="EQ472" s="34" t="e">
        <f t="shared" si="750"/>
        <v>#REF!</v>
      </c>
      <c r="ER472" s="59" t="e">
        <f t="shared" si="751"/>
        <v>#REF!</v>
      </c>
      <c r="ES472" s="59" t="e">
        <f t="shared" si="752"/>
        <v>#REF!</v>
      </c>
      <c r="ET472" s="59" t="e">
        <f t="shared" si="753"/>
        <v>#REF!</v>
      </c>
      <c r="EU472" s="59" t="e">
        <f t="shared" si="754"/>
        <v>#REF!</v>
      </c>
      <c r="EV472" s="14" t="e">
        <f t="shared" si="755"/>
        <v>#REF!</v>
      </c>
      <c r="EW472" s="14" t="e">
        <f t="shared" si="756"/>
        <v>#REF!</v>
      </c>
      <c r="EX472" s="14" t="e">
        <f t="shared" si="757"/>
        <v>#REF!</v>
      </c>
      <c r="EY472" s="14" t="e">
        <f t="shared" si="758"/>
        <v>#REF!</v>
      </c>
    </row>
    <row r="473" spans="1:155" x14ac:dyDescent="0.2">
      <c r="A473" s="17">
        <v>30235925</v>
      </c>
      <c r="B473" t="s">
        <v>62</v>
      </c>
      <c r="C473" t="s">
        <v>3984</v>
      </c>
      <c r="D473" t="s">
        <v>3985</v>
      </c>
      <c r="E473" t="s">
        <v>3986</v>
      </c>
      <c r="F473" t="s">
        <v>41</v>
      </c>
      <c r="G473" t="s">
        <v>42</v>
      </c>
      <c r="H473" t="s">
        <v>3987</v>
      </c>
      <c r="I473" t="s">
        <v>68</v>
      </c>
      <c r="J473" s="19" t="s">
        <v>69</v>
      </c>
      <c r="K473" t="s">
        <v>70</v>
      </c>
      <c r="L473">
        <v>1971</v>
      </c>
      <c r="M473">
        <f t="shared" si="668"/>
        <v>1971</v>
      </c>
      <c r="N473">
        <v>48</v>
      </c>
      <c r="O473" s="19">
        <f t="shared" si="669"/>
        <v>48</v>
      </c>
      <c r="P473" t="s">
        <v>83</v>
      </c>
      <c r="Q473" s="19" t="str">
        <f t="shared" si="670"/>
        <v>40-50</v>
      </c>
      <c r="R473" s="23">
        <v>390.14</v>
      </c>
      <c r="S473" s="15">
        <f t="shared" si="671"/>
        <v>0.39013999999999999</v>
      </c>
      <c r="T473">
        <v>30005603</v>
      </c>
      <c r="U473" t="s">
        <v>45</v>
      </c>
      <c r="V473" t="s">
        <v>46</v>
      </c>
      <c r="W473" t="s">
        <v>47</v>
      </c>
      <c r="X473" t="s">
        <v>48</v>
      </c>
      <c r="Y473" t="s">
        <v>514</v>
      </c>
      <c r="Z473" t="s">
        <v>3988</v>
      </c>
      <c r="AA473" t="s">
        <v>3989</v>
      </c>
      <c r="AB473" t="s">
        <v>267</v>
      </c>
      <c r="AC473">
        <v>1971</v>
      </c>
      <c r="AD473">
        <v>48</v>
      </c>
      <c r="AE473" t="str">
        <f t="shared" si="672"/>
        <v>&lt;50</v>
      </c>
      <c r="AF473">
        <v>-38.17355336</v>
      </c>
      <c r="AG473">
        <v>145.19793938999999</v>
      </c>
      <c r="AH473" t="s">
        <v>75</v>
      </c>
      <c r="AI473" t="s">
        <v>76</v>
      </c>
      <c r="AJ473" s="33" t="s">
        <v>515</v>
      </c>
      <c r="AL473">
        <v>1</v>
      </c>
      <c r="AM473" t="s">
        <v>86</v>
      </c>
      <c r="AN473">
        <v>66</v>
      </c>
      <c r="AO473" s="69">
        <v>3</v>
      </c>
      <c r="AP473">
        <v>2</v>
      </c>
      <c r="AQ473">
        <v>0</v>
      </c>
      <c r="AR473">
        <v>2</v>
      </c>
      <c r="AS473" s="82" t="str">
        <f t="shared" si="673"/>
        <v>Gw-0-2</v>
      </c>
      <c r="AT473" s="14">
        <f t="shared" si="674"/>
        <v>11416</v>
      </c>
      <c r="AU473" s="81">
        <f>VLOOKUP(C473,Bushfire_Vlookup!$F$2:$H$12575,3,FALSE)</f>
        <v>284.17289599999998</v>
      </c>
      <c r="AV473" s="14">
        <f>VLOOKUP(AS473,Safety_collateral_Vlookup!$J$3:$L$20,2,FALSE)</f>
        <v>93570.139925214826</v>
      </c>
      <c r="AW473" s="14">
        <f>VLOOKUP(AS473,Safety_collateral_Vlookup!$J$3:$L$20,3,FALSE)</f>
        <v>550000</v>
      </c>
      <c r="AX473" s="48">
        <f t="shared" si="675"/>
        <v>699173.42378023616</v>
      </c>
      <c r="AY473" s="49">
        <f t="shared" si="759"/>
        <v>29650.639999999999</v>
      </c>
      <c r="AZ473" s="14">
        <v>76000</v>
      </c>
      <c r="BA473" s="16">
        <f t="shared" si="676"/>
        <v>23.580382203562426</v>
      </c>
      <c r="BB473" t="e">
        <f>IF(BA473&lt;=#REF!,#REF!,IF(BA473&lt;=#REF!,#REF!,IF(BA473&lt;=#REF!,#REF!,IF(BA473&lt;=#REF!,#REF!,#REF!))))</f>
        <v>#REF!</v>
      </c>
      <c r="BC473" s="51">
        <v>5</v>
      </c>
      <c r="BD473" s="21">
        <v>70</v>
      </c>
      <c r="BE473" s="21">
        <v>6.4399999999999999E-2</v>
      </c>
      <c r="BF473" s="26">
        <f t="shared" si="677"/>
        <v>1933.9983619899874</v>
      </c>
      <c r="BG473" s="21">
        <v>7</v>
      </c>
      <c r="BH473" s="21">
        <f t="shared" si="678"/>
        <v>28</v>
      </c>
      <c r="BI473" s="28">
        <f t="shared" si="679"/>
        <v>4.0959999999999998E-4</v>
      </c>
      <c r="BJ473" s="27">
        <f t="shared" si="680"/>
        <v>4.0959999999999998E-4</v>
      </c>
      <c r="BK473" s="28">
        <f t="shared" si="681"/>
        <v>6.279685848080814E-3</v>
      </c>
      <c r="BL473" s="35">
        <f t="shared" si="682"/>
        <v>0.14807739241604764</v>
      </c>
      <c r="BM473" s="21" t="str">
        <f t="shared" si="683"/>
        <v>Cr1</v>
      </c>
      <c r="BN473" s="51">
        <v>1</v>
      </c>
      <c r="BO473" s="21">
        <v>0</v>
      </c>
      <c r="BP473" s="50" t="s">
        <v>5497</v>
      </c>
      <c r="BQ473" s="14">
        <v>11416</v>
      </c>
      <c r="BR473">
        <f>IFERROR(VLOOKUP(AO473,'Model Failure data- Lines'!$A$37:$E$41,3,FALSE),'Model Failure data- Lines'!$C$37)</f>
        <v>0.16107000000000002</v>
      </c>
      <c r="BS473" s="14">
        <f t="shared" si="684"/>
        <v>112615.86336828265</v>
      </c>
      <c r="BT473" s="34">
        <f t="shared" si="667"/>
        <v>26446.90084680837</v>
      </c>
      <c r="BU473" s="34">
        <f t="shared" si="685"/>
        <v>4.2581875290644202</v>
      </c>
      <c r="BV473" s="54">
        <f t="shared" si="686"/>
        <v>86168.962521474285</v>
      </c>
      <c r="BW473">
        <f>IFERROR(VLOOKUP(AO473,'Model Failure data- Lines'!$A$37:$E$41,4,FALSE),'Model Failure data- Lines'!$D$37)</f>
        <v>0.16398000000000001</v>
      </c>
      <c r="BX473" s="14">
        <f t="shared" si="687"/>
        <v>114650.45803148314</v>
      </c>
      <c r="BY473" s="34">
        <f t="shared" si="688"/>
        <v>23589.324358628121</v>
      </c>
      <c r="BZ473" s="71">
        <f t="shared" si="689"/>
        <v>4.8602688355314489</v>
      </c>
      <c r="CA473" s="71">
        <f t="shared" si="690"/>
        <v>91061.133672855023</v>
      </c>
      <c r="CB473" s="57">
        <v>2</v>
      </c>
      <c r="CC473">
        <f>IFERROR(VLOOKUP(AO473,'Model Failure data- Lines'!$A$37:$E$41,5,FALSE),'Model Failure data- Lines'!$E$37)</f>
        <v>0.16322</v>
      </c>
      <c r="CD473" s="14">
        <f t="shared" si="691"/>
        <v>114119.08622941015</v>
      </c>
      <c r="CE473" s="34">
        <f t="shared" si="692"/>
        <v>18767.089806377397</v>
      </c>
      <c r="CF473" s="34">
        <f t="shared" si="693"/>
        <v>6.0808088737674408</v>
      </c>
      <c r="CG473" s="54">
        <f t="shared" si="694"/>
        <v>95351.996423032761</v>
      </c>
      <c r="CH473" t="e">
        <f>IFERROR(VLOOKUP(AO473,'Model Failure data- Lines'!#REF!,3,FALSE),'Model Failure data- Lines'!#REF!)</f>
        <v>#REF!</v>
      </c>
      <c r="CI473" s="14" t="e">
        <f t="shared" si="695"/>
        <v>#REF!</v>
      </c>
      <c r="CJ473" s="34">
        <f t="shared" si="696"/>
        <v>25367.163448981632</v>
      </c>
      <c r="CK473" s="34" t="e">
        <f t="shared" si="697"/>
        <v>#REF!</v>
      </c>
      <c r="CL473" s="54" t="e">
        <f t="shared" si="698"/>
        <v>#REF!</v>
      </c>
      <c r="CM473" t="e">
        <f>IFERROR(VLOOKUP(AO473,'Model Failure data- Lines'!#REF!,4,FALSE),'Model Failure data- Lines'!#REF!)</f>
        <v>#REF!</v>
      </c>
      <c r="CN473" s="14" t="e">
        <f t="shared" si="699"/>
        <v>#REF!</v>
      </c>
      <c r="CO473" s="34">
        <f t="shared" si="700"/>
        <v>21702.498881890904</v>
      </c>
      <c r="CP473" s="34" t="e">
        <f t="shared" si="701"/>
        <v>#REF!</v>
      </c>
      <c r="CQ473" s="54" t="e">
        <f t="shared" si="702"/>
        <v>#REF!</v>
      </c>
      <c r="CR473" t="e">
        <f>IFERROR(VLOOKUP(AO473,'Model Failure data- Lines'!#REF!,5,FALSE),'Model Failure data- Lines'!#REF!)</f>
        <v>#REF!</v>
      </c>
      <c r="CS473" s="14" t="e">
        <f t="shared" si="703"/>
        <v>#REF!</v>
      </c>
      <c r="CT473" s="34">
        <f t="shared" si="704"/>
        <v>15884.933941340758</v>
      </c>
      <c r="CU473" s="34" t="e">
        <f t="shared" si="705"/>
        <v>#REF!</v>
      </c>
      <c r="CV473" s="54" t="e">
        <f t="shared" si="706"/>
        <v>#REF!</v>
      </c>
      <c r="CW473" t="s">
        <v>267</v>
      </c>
      <c r="CZ473">
        <f t="shared" si="707"/>
        <v>91061.133672855023</v>
      </c>
      <c r="DA473" s="34">
        <f t="shared" si="708"/>
        <v>1997.41939056</v>
      </c>
      <c r="DB473" s="34">
        <f t="shared" si="709"/>
        <v>49.720782475647354</v>
      </c>
      <c r="DC473" s="34">
        <f t="shared" si="710"/>
        <v>16371.654858447488</v>
      </c>
      <c r="DD473" s="9">
        <f t="shared" si="711"/>
        <v>96231.663</v>
      </c>
      <c r="DE473" s="59">
        <f t="shared" si="712"/>
        <v>1.7421817800426984E-2</v>
      </c>
      <c r="DF473" s="59">
        <f t="shared" si="713"/>
        <v>4.3367277662330816E-4</v>
      </c>
      <c r="DG473" s="59">
        <f t="shared" si="714"/>
        <v>0.14279624468619057</v>
      </c>
      <c r="DH473" s="59">
        <f t="shared" si="715"/>
        <v>0.83934826473675916</v>
      </c>
      <c r="DI473" s="14">
        <f t="shared" si="716"/>
        <v>1586.4504795488067</v>
      </c>
      <c r="DJ473" s="14">
        <f t="shared" si="717"/>
        <v>39.490734682373258</v>
      </c>
      <c r="DK473" s="14">
        <f t="shared" si="718"/>
        <v>13003.187925350912</v>
      </c>
      <c r="DL473" s="14">
        <f t="shared" si="719"/>
        <v>76432.004533272921</v>
      </c>
      <c r="DM473">
        <f t="shared" si="720"/>
        <v>95351.996423032761</v>
      </c>
      <c r="DN473" s="34">
        <f t="shared" si="721"/>
        <v>1988.1619278399999</v>
      </c>
      <c r="DO473" s="34">
        <f t="shared" si="722"/>
        <v>49.490340990823036</v>
      </c>
      <c r="DP473" s="34">
        <f t="shared" si="723"/>
        <v>16295.776960579333</v>
      </c>
      <c r="DQ473" s="9">
        <f t="shared" si="724"/>
        <v>95785.657000000007</v>
      </c>
      <c r="DR473" s="59">
        <f t="shared" si="725"/>
        <v>1.7421817800426984E-2</v>
      </c>
      <c r="DS473" s="59">
        <f t="shared" si="726"/>
        <v>4.3367277662330822E-4</v>
      </c>
      <c r="DT473" s="59">
        <f t="shared" si="727"/>
        <v>0.14279624468619057</v>
      </c>
      <c r="DU473" s="59">
        <f t="shared" si="728"/>
        <v>0.83934826473675916</v>
      </c>
      <c r="DV473" s="14">
        <f t="shared" si="729"/>
        <v>1661.2051085890423</v>
      </c>
      <c r="DW473" s="14">
        <f t="shared" si="730"/>
        <v>41.351565045352366</v>
      </c>
      <c r="DX473" s="14">
        <f t="shared" si="731"/>
        <v>13615.907012540152</v>
      </c>
      <c r="DY473" s="14">
        <f t="shared" si="732"/>
        <v>80033.532736858222</v>
      </c>
      <c r="DZ473" s="34" t="e">
        <f t="shared" si="733"/>
        <v>#REF!</v>
      </c>
      <c r="EA473" s="34" t="e">
        <f t="shared" si="734"/>
        <v>#REF!</v>
      </c>
      <c r="EB473" s="34" t="e">
        <f t="shared" si="735"/>
        <v>#REF!</v>
      </c>
      <c r="EC473" s="34" t="e">
        <f t="shared" si="736"/>
        <v>#REF!</v>
      </c>
      <c r="ED473" s="34" t="e">
        <f t="shared" si="737"/>
        <v>#REF!</v>
      </c>
      <c r="EE473" s="59" t="e">
        <f t="shared" si="738"/>
        <v>#REF!</v>
      </c>
      <c r="EF473" s="59" t="e">
        <f t="shared" si="739"/>
        <v>#REF!</v>
      </c>
      <c r="EG473" s="59" t="e">
        <f t="shared" si="740"/>
        <v>#REF!</v>
      </c>
      <c r="EH473" s="59" t="e">
        <f t="shared" si="741"/>
        <v>#REF!</v>
      </c>
      <c r="EI473" s="14" t="e">
        <f t="shared" si="742"/>
        <v>#REF!</v>
      </c>
      <c r="EJ473" s="14" t="e">
        <f t="shared" si="743"/>
        <v>#REF!</v>
      </c>
      <c r="EK473" s="14" t="e">
        <f t="shared" si="744"/>
        <v>#REF!</v>
      </c>
      <c r="EL473" s="14" t="e">
        <f t="shared" si="745"/>
        <v>#REF!</v>
      </c>
      <c r="EM473" t="e">
        <f t="shared" si="746"/>
        <v>#REF!</v>
      </c>
      <c r="EN473" s="34" t="e">
        <f t="shared" si="747"/>
        <v>#REF!</v>
      </c>
      <c r="EO473" s="34" t="e">
        <f t="shared" si="748"/>
        <v>#REF!</v>
      </c>
      <c r="EP473" s="34" t="e">
        <f t="shared" si="749"/>
        <v>#REF!</v>
      </c>
      <c r="EQ473" s="34" t="e">
        <f t="shared" si="750"/>
        <v>#REF!</v>
      </c>
      <c r="ER473" s="59" t="e">
        <f t="shared" si="751"/>
        <v>#REF!</v>
      </c>
      <c r="ES473" s="59" t="e">
        <f t="shared" si="752"/>
        <v>#REF!</v>
      </c>
      <c r="ET473" s="59" t="e">
        <f t="shared" si="753"/>
        <v>#REF!</v>
      </c>
      <c r="EU473" s="59" t="e">
        <f t="shared" si="754"/>
        <v>#REF!</v>
      </c>
      <c r="EV473" s="14" t="e">
        <f t="shared" si="755"/>
        <v>#REF!</v>
      </c>
      <c r="EW473" s="14" t="e">
        <f t="shared" si="756"/>
        <v>#REF!</v>
      </c>
      <c r="EX473" s="14" t="e">
        <f t="shared" si="757"/>
        <v>#REF!</v>
      </c>
      <c r="EY473" s="14" t="e">
        <f t="shared" si="758"/>
        <v>#REF!</v>
      </c>
    </row>
    <row r="474" spans="1:155" x14ac:dyDescent="0.2">
      <c r="A474" s="17">
        <v>30378370</v>
      </c>
      <c r="B474" t="s">
        <v>62</v>
      </c>
      <c r="C474" t="s">
        <v>5085</v>
      </c>
      <c r="D474" t="s">
        <v>5086</v>
      </c>
      <c r="E474" t="s">
        <v>5087</v>
      </c>
      <c r="F474" t="s">
        <v>41</v>
      </c>
      <c r="G474" t="s">
        <v>42</v>
      </c>
      <c r="H474" t="s">
        <v>5088</v>
      </c>
      <c r="I474" t="s">
        <v>68</v>
      </c>
      <c r="J474" s="19" t="s">
        <v>69</v>
      </c>
      <c r="K474" t="s">
        <v>70</v>
      </c>
      <c r="L474">
        <v>1971</v>
      </c>
      <c r="M474">
        <f t="shared" si="668"/>
        <v>1971</v>
      </c>
      <c r="N474">
        <v>48</v>
      </c>
      <c r="O474" s="19">
        <f t="shared" si="669"/>
        <v>48</v>
      </c>
      <c r="P474" t="s">
        <v>83</v>
      </c>
      <c r="Q474" s="19" t="str">
        <f t="shared" si="670"/>
        <v>40-50</v>
      </c>
      <c r="R474" s="23">
        <v>423.06</v>
      </c>
      <c r="S474" s="15">
        <f t="shared" si="671"/>
        <v>0.42305999999999999</v>
      </c>
      <c r="T474">
        <v>30147217</v>
      </c>
      <c r="U474" t="s">
        <v>45</v>
      </c>
      <c r="V474" t="s">
        <v>46</v>
      </c>
      <c r="W474" t="s">
        <v>47</v>
      </c>
      <c r="X474" t="s">
        <v>88</v>
      </c>
      <c r="Y474" t="s">
        <v>680</v>
      </c>
      <c r="Z474" t="s">
        <v>5089</v>
      </c>
      <c r="AA474" t="s">
        <v>5090</v>
      </c>
      <c r="AB474" t="s">
        <v>399</v>
      </c>
      <c r="AC474">
        <v>1971</v>
      </c>
      <c r="AD474">
        <v>48</v>
      </c>
      <c r="AE474" t="str">
        <f t="shared" si="672"/>
        <v>&lt;50</v>
      </c>
      <c r="AF474">
        <v>-38.171865869999998</v>
      </c>
      <c r="AG474">
        <v>145.18661736999999</v>
      </c>
      <c r="AH474" t="s">
        <v>75</v>
      </c>
      <c r="AI474" t="s">
        <v>76</v>
      </c>
      <c r="AJ474" s="33" t="s">
        <v>515</v>
      </c>
      <c r="AL474">
        <v>1</v>
      </c>
      <c r="AM474" t="s">
        <v>86</v>
      </c>
      <c r="AN474">
        <v>66</v>
      </c>
      <c r="AO474" s="69">
        <v>3</v>
      </c>
      <c r="AP474">
        <v>2</v>
      </c>
      <c r="AQ474">
        <v>0</v>
      </c>
      <c r="AR474">
        <v>1</v>
      </c>
      <c r="AS474" s="82" t="str">
        <f t="shared" si="673"/>
        <v>Gw-0-1</v>
      </c>
      <c r="AT474" s="14">
        <f t="shared" si="674"/>
        <v>11416</v>
      </c>
      <c r="AU474" s="81">
        <f>VLOOKUP(C474,Bushfire_Vlookup!$F$2:$H$12575,3,FALSE)</f>
        <v>284.17289599999998</v>
      </c>
      <c r="AV474" s="14">
        <f>VLOOKUP(AS474,Safety_collateral_Vlookup!$J$3:$L$20,2,FALSE)</f>
        <v>11570.139925214824</v>
      </c>
      <c r="AW474" s="14">
        <f>VLOOKUP(AS474,Safety_collateral_Vlookup!$J$3:$L$20,3,FALSE)</f>
        <v>148000</v>
      </c>
      <c r="AX474" s="48">
        <f t="shared" si="675"/>
        <v>182745.42378023619</v>
      </c>
      <c r="AY474" s="49">
        <f t="shared" si="759"/>
        <v>32152.559999999998</v>
      </c>
      <c r="AZ474" s="14">
        <v>76000</v>
      </c>
      <c r="BA474" s="16">
        <f t="shared" si="676"/>
        <v>5.683697465465773</v>
      </c>
      <c r="BB474" t="e">
        <f>IF(BA474&lt;=#REF!,#REF!,IF(BA474&lt;=#REF!,#REF!,IF(BA474&lt;=#REF!,#REF!,IF(BA474&lt;=#REF!,#REF!,#REF!))))</f>
        <v>#REF!</v>
      </c>
      <c r="BC474" s="51">
        <v>4</v>
      </c>
      <c r="BD474" s="21">
        <v>70</v>
      </c>
      <c r="BE474" s="21">
        <v>6.4399999999999999E-2</v>
      </c>
      <c r="BF474" s="26">
        <f t="shared" si="677"/>
        <v>2097.1890783397857</v>
      </c>
      <c r="BG474" s="21">
        <v>7</v>
      </c>
      <c r="BH474" s="21">
        <f t="shared" si="678"/>
        <v>28</v>
      </c>
      <c r="BI474" s="28">
        <f t="shared" si="679"/>
        <v>4.0959999999999998E-4</v>
      </c>
      <c r="BJ474" s="27">
        <f t="shared" si="680"/>
        <v>4.0959999999999998E-4</v>
      </c>
      <c r="BK474" s="28">
        <f t="shared" si="681"/>
        <v>6.279685848080814E-3</v>
      </c>
      <c r="BL474" s="35">
        <f t="shared" si="682"/>
        <v>3.5691834538658207E-2</v>
      </c>
      <c r="BM474" s="21" t="str">
        <f t="shared" si="683"/>
        <v>Cr1</v>
      </c>
      <c r="BN474" s="51">
        <v>1</v>
      </c>
      <c r="BO474" s="21">
        <v>0</v>
      </c>
      <c r="BP474" s="50" t="s">
        <v>5497</v>
      </c>
      <c r="BQ474" s="14">
        <v>11416</v>
      </c>
      <c r="BR474">
        <f>IFERROR(VLOOKUP(AO474,'Model Failure data- Lines'!$A$37:$E$41,3,FALSE),'Model Failure data- Lines'!$C$37)</f>
        <v>0.16107000000000002</v>
      </c>
      <c r="BS474" s="14">
        <f t="shared" si="684"/>
        <v>29434.805408282646</v>
      </c>
      <c r="BT474" s="34">
        <f t="shared" si="667"/>
        <v>28678.489445457395</v>
      </c>
      <c r="BU474" s="34">
        <f t="shared" si="685"/>
        <v>1.0263722384773319</v>
      </c>
      <c r="BV474" s="54">
        <f t="shared" si="686"/>
        <v>756.31596282525061</v>
      </c>
      <c r="BW474">
        <f>IFERROR(VLOOKUP(AO474,'Model Failure data- Lines'!$A$37:$E$41,4,FALSE),'Model Failure data- Lines'!$D$37)</f>
        <v>0.16398000000000001</v>
      </c>
      <c r="BX474" s="14">
        <f t="shared" si="687"/>
        <v>29966.594591483132</v>
      </c>
      <c r="BY474" s="34">
        <f t="shared" si="688"/>
        <v>25579.790749887765</v>
      </c>
      <c r="BZ474" s="71">
        <f t="shared" si="689"/>
        <v>1.1714949072292398</v>
      </c>
      <c r="CA474" s="71">
        <f t="shared" si="690"/>
        <v>4386.803841595367</v>
      </c>
      <c r="CB474" s="57">
        <v>2</v>
      </c>
      <c r="CC474">
        <f>IFERROR(VLOOKUP(AO474,'Model Failure data- Lines'!$A$37:$E$41,5,FALSE),'Model Failure data- Lines'!$E$37)</f>
        <v>0.16322</v>
      </c>
      <c r="CD474" s="14">
        <f t="shared" si="691"/>
        <v>29827.708069410153</v>
      </c>
      <c r="CE474" s="34">
        <f t="shared" si="692"/>
        <v>20350.656209273646</v>
      </c>
      <c r="CF474" s="34">
        <f t="shared" si="693"/>
        <v>1.4656877774692043</v>
      </c>
      <c r="CG474" s="54">
        <f t="shared" si="694"/>
        <v>9477.0518601365075</v>
      </c>
      <c r="CH474" t="e">
        <f>IFERROR(VLOOKUP(AO474,'Model Failure data- Lines'!#REF!,3,FALSE),'Model Failure data- Lines'!#REF!)</f>
        <v>#REF!</v>
      </c>
      <c r="CI474" s="14" t="e">
        <f t="shared" si="695"/>
        <v>#REF!</v>
      </c>
      <c r="CJ474" s="34">
        <f t="shared" si="696"/>
        <v>27507.643842533882</v>
      </c>
      <c r="CK474" s="34" t="e">
        <f t="shared" si="697"/>
        <v>#REF!</v>
      </c>
      <c r="CL474" s="54" t="e">
        <f t="shared" si="698"/>
        <v>#REF!</v>
      </c>
      <c r="CM474" t="e">
        <f>IFERROR(VLOOKUP(AO474,'Model Failure data- Lines'!#REF!,4,FALSE),'Model Failure data- Lines'!#REF!)</f>
        <v>#REF!</v>
      </c>
      <c r="CN474" s="14" t="e">
        <f t="shared" si="699"/>
        <v>#REF!</v>
      </c>
      <c r="CO474" s="34">
        <f t="shared" si="700"/>
        <v>23533.755003262329</v>
      </c>
      <c r="CP474" s="34" t="e">
        <f t="shared" si="701"/>
        <v>#REF!</v>
      </c>
      <c r="CQ474" s="54" t="e">
        <f t="shared" si="702"/>
        <v>#REF!</v>
      </c>
      <c r="CR474" t="e">
        <f>IFERROR(VLOOKUP(AO474,'Model Failure data- Lines'!#REF!,5,FALSE),'Model Failure data- Lines'!#REF!)</f>
        <v>#REF!</v>
      </c>
      <c r="CS474" s="14" t="e">
        <f t="shared" si="703"/>
        <v>#REF!</v>
      </c>
      <c r="CT474" s="34">
        <f t="shared" si="704"/>
        <v>17225.304129860102</v>
      </c>
      <c r="CU474" s="34" t="e">
        <f t="shared" si="705"/>
        <v>#REF!</v>
      </c>
      <c r="CV474" s="54" t="e">
        <f t="shared" si="706"/>
        <v>#REF!</v>
      </c>
      <c r="CW474" t="s">
        <v>399</v>
      </c>
      <c r="CZ474">
        <f t="shared" si="707"/>
        <v>4386.803841595367</v>
      </c>
      <c r="DA474" s="34">
        <f t="shared" si="708"/>
        <v>1997.41939056</v>
      </c>
      <c r="DB474" s="34">
        <f t="shared" si="709"/>
        <v>49.720782475647354</v>
      </c>
      <c r="DC474" s="34">
        <f t="shared" si="710"/>
        <v>2024.3887384474874</v>
      </c>
      <c r="DD474" s="9">
        <f t="shared" si="711"/>
        <v>25895.06568</v>
      </c>
      <c r="DE474" s="59">
        <f t="shared" si="712"/>
        <v>6.6654867454565253E-2</v>
      </c>
      <c r="DF474" s="59">
        <f t="shared" si="713"/>
        <v>1.659206965404691E-3</v>
      </c>
      <c r="DG474" s="59">
        <f t="shared" si="714"/>
        <v>6.7554847857915865E-2</v>
      </c>
      <c r="DH474" s="59">
        <f t="shared" si="715"/>
        <v>0.86413107772211428</v>
      </c>
      <c r="DI474" s="14">
        <f t="shared" si="716"/>
        <v>292.4018286107169</v>
      </c>
      <c r="DJ474" s="14">
        <f t="shared" si="717"/>
        <v>7.2786154898390913</v>
      </c>
      <c r="DK474" s="14">
        <f t="shared" si="718"/>
        <v>296.34986610149593</v>
      </c>
      <c r="DL474" s="14">
        <f t="shared" si="719"/>
        <v>3790.7735313933163</v>
      </c>
      <c r="DM474">
        <f t="shared" si="720"/>
        <v>9477.0518601365075</v>
      </c>
      <c r="DN474" s="34">
        <f t="shared" si="721"/>
        <v>1988.1619278399999</v>
      </c>
      <c r="DO474" s="34">
        <f t="shared" si="722"/>
        <v>49.490340990823036</v>
      </c>
      <c r="DP474" s="34">
        <f t="shared" si="723"/>
        <v>2015.0062805793323</v>
      </c>
      <c r="DQ474" s="9">
        <f t="shared" si="724"/>
        <v>25775.04952</v>
      </c>
      <c r="DR474" s="59">
        <f t="shared" si="725"/>
        <v>6.6654867454565239E-2</v>
      </c>
      <c r="DS474" s="59">
        <f t="shared" si="726"/>
        <v>1.659206965404691E-3</v>
      </c>
      <c r="DT474" s="59">
        <f t="shared" si="727"/>
        <v>6.7554847857915865E-2</v>
      </c>
      <c r="DU474" s="59">
        <f t="shared" si="728"/>
        <v>0.86413107772211428</v>
      </c>
      <c r="DV474" s="14">
        <f t="shared" si="729"/>
        <v>631.69163559743981</v>
      </c>
      <c r="DW474" s="14">
        <f t="shared" si="730"/>
        <v>15.724390457839975</v>
      </c>
      <c r="DX474" s="14">
        <f t="shared" si="731"/>
        <v>640.22079655310029</v>
      </c>
      <c r="DY474" s="14">
        <f t="shared" si="732"/>
        <v>8189.4150375281279</v>
      </c>
      <c r="DZ474" s="34" t="e">
        <f t="shared" si="733"/>
        <v>#REF!</v>
      </c>
      <c r="EA474" s="34" t="e">
        <f t="shared" si="734"/>
        <v>#REF!</v>
      </c>
      <c r="EB474" s="34" t="e">
        <f t="shared" si="735"/>
        <v>#REF!</v>
      </c>
      <c r="EC474" s="34" t="e">
        <f t="shared" si="736"/>
        <v>#REF!</v>
      </c>
      <c r="ED474" s="34" t="e">
        <f t="shared" si="737"/>
        <v>#REF!</v>
      </c>
      <c r="EE474" s="59" t="e">
        <f t="shared" si="738"/>
        <v>#REF!</v>
      </c>
      <c r="EF474" s="59" t="e">
        <f t="shared" si="739"/>
        <v>#REF!</v>
      </c>
      <c r="EG474" s="59" t="e">
        <f t="shared" si="740"/>
        <v>#REF!</v>
      </c>
      <c r="EH474" s="59" t="e">
        <f t="shared" si="741"/>
        <v>#REF!</v>
      </c>
      <c r="EI474" s="14" t="e">
        <f t="shared" si="742"/>
        <v>#REF!</v>
      </c>
      <c r="EJ474" s="14" t="e">
        <f t="shared" si="743"/>
        <v>#REF!</v>
      </c>
      <c r="EK474" s="14" t="e">
        <f t="shared" si="744"/>
        <v>#REF!</v>
      </c>
      <c r="EL474" s="14" t="e">
        <f t="shared" si="745"/>
        <v>#REF!</v>
      </c>
      <c r="EM474" t="e">
        <f t="shared" si="746"/>
        <v>#REF!</v>
      </c>
      <c r="EN474" s="34" t="e">
        <f t="shared" si="747"/>
        <v>#REF!</v>
      </c>
      <c r="EO474" s="34" t="e">
        <f t="shared" si="748"/>
        <v>#REF!</v>
      </c>
      <c r="EP474" s="34" t="e">
        <f t="shared" si="749"/>
        <v>#REF!</v>
      </c>
      <c r="EQ474" s="34" t="e">
        <f t="shared" si="750"/>
        <v>#REF!</v>
      </c>
      <c r="ER474" s="59" t="e">
        <f t="shared" si="751"/>
        <v>#REF!</v>
      </c>
      <c r="ES474" s="59" t="e">
        <f t="shared" si="752"/>
        <v>#REF!</v>
      </c>
      <c r="ET474" s="59" t="e">
        <f t="shared" si="753"/>
        <v>#REF!</v>
      </c>
      <c r="EU474" s="59" t="e">
        <f t="shared" si="754"/>
        <v>#REF!</v>
      </c>
      <c r="EV474" s="14" t="e">
        <f t="shared" si="755"/>
        <v>#REF!</v>
      </c>
      <c r="EW474" s="14" t="e">
        <f t="shared" si="756"/>
        <v>#REF!</v>
      </c>
      <c r="EX474" s="14" t="e">
        <f t="shared" si="757"/>
        <v>#REF!</v>
      </c>
      <c r="EY474" s="14" t="e">
        <f t="shared" si="758"/>
        <v>#REF!</v>
      </c>
    </row>
    <row r="475" spans="1:155" x14ac:dyDescent="0.2">
      <c r="A475" s="17">
        <v>30291687</v>
      </c>
      <c r="B475" t="s">
        <v>62</v>
      </c>
      <c r="C475" t="s">
        <v>4393</v>
      </c>
      <c r="D475" t="s">
        <v>4394</v>
      </c>
      <c r="E475" t="s">
        <v>4395</v>
      </c>
      <c r="F475" t="s">
        <v>41</v>
      </c>
      <c r="G475" t="s">
        <v>42</v>
      </c>
      <c r="H475" t="s">
        <v>4396</v>
      </c>
      <c r="I475" t="s">
        <v>68</v>
      </c>
      <c r="J475" s="19" t="s">
        <v>69</v>
      </c>
      <c r="K475" t="s">
        <v>70</v>
      </c>
      <c r="L475">
        <v>1971</v>
      </c>
      <c r="M475">
        <f t="shared" si="668"/>
        <v>1971</v>
      </c>
      <c r="N475">
        <v>48</v>
      </c>
      <c r="O475" s="19">
        <f t="shared" si="669"/>
        <v>48</v>
      </c>
      <c r="P475" t="s">
        <v>83</v>
      </c>
      <c r="Q475" s="19" t="str">
        <f t="shared" si="670"/>
        <v>40-50</v>
      </c>
      <c r="R475" s="23">
        <v>443.48</v>
      </c>
      <c r="S475" s="15">
        <f t="shared" si="671"/>
        <v>0.44348000000000004</v>
      </c>
      <c r="T475">
        <v>30227187</v>
      </c>
      <c r="U475" t="s">
        <v>45</v>
      </c>
      <c r="V475" t="s">
        <v>46</v>
      </c>
      <c r="W475" s="20" t="s">
        <v>87</v>
      </c>
      <c r="X475" t="s">
        <v>88</v>
      </c>
      <c r="Y475" t="s">
        <v>1696</v>
      </c>
      <c r="Z475" t="s">
        <v>4397</v>
      </c>
      <c r="AA475" t="s">
        <v>4398</v>
      </c>
      <c r="AB475" t="s">
        <v>458</v>
      </c>
      <c r="AC475">
        <v>1971</v>
      </c>
      <c r="AD475">
        <v>48</v>
      </c>
      <c r="AE475" t="str">
        <f t="shared" si="672"/>
        <v>&lt;50</v>
      </c>
      <c r="AF475">
        <v>-38.169618460000002</v>
      </c>
      <c r="AG475">
        <v>145.17739416000001</v>
      </c>
      <c r="AH475" t="s">
        <v>75</v>
      </c>
      <c r="AI475" t="s">
        <v>76</v>
      </c>
      <c r="AJ475" s="33" t="s">
        <v>515</v>
      </c>
      <c r="AL475">
        <v>1</v>
      </c>
      <c r="AM475" t="s">
        <v>86</v>
      </c>
      <c r="AN475">
        <v>66</v>
      </c>
      <c r="AO475" s="69">
        <v>3</v>
      </c>
      <c r="AP475">
        <v>2</v>
      </c>
      <c r="AQ475">
        <v>0</v>
      </c>
      <c r="AR475">
        <v>1</v>
      </c>
      <c r="AS475" s="82" t="str">
        <f t="shared" si="673"/>
        <v>Gw-0-1</v>
      </c>
      <c r="AT475" s="14">
        <f t="shared" si="674"/>
        <v>11416</v>
      </c>
      <c r="AU475" s="81">
        <f>VLOOKUP(C475,Bushfire_Vlookup!$F$2:$H$12575,3,FALSE)</f>
        <v>284.17289599999998</v>
      </c>
      <c r="AV475" s="14">
        <f>VLOOKUP(AS475,Safety_collateral_Vlookup!$J$3:$L$20,2,FALSE)</f>
        <v>11570.139925214824</v>
      </c>
      <c r="AW475" s="14">
        <f>VLOOKUP(AS475,Safety_collateral_Vlookup!$J$3:$L$20,3,FALSE)</f>
        <v>148000</v>
      </c>
      <c r="AX475" s="48">
        <f t="shared" si="675"/>
        <v>182745.42378023619</v>
      </c>
      <c r="AY475" s="49">
        <f t="shared" si="759"/>
        <v>33704.480000000003</v>
      </c>
      <c r="AZ475" s="14">
        <v>76000</v>
      </c>
      <c r="BA475" s="16">
        <f t="shared" si="676"/>
        <v>5.4219920847387701</v>
      </c>
      <c r="BB475" t="e">
        <f>IF(BA475&lt;=#REF!,#REF!,IF(BA475&lt;=#REF!,#REF!,IF(BA475&lt;=#REF!,#REF!,IF(BA475&lt;=#REF!,#REF!,#REF!))))</f>
        <v>#REF!</v>
      </c>
      <c r="BC475" s="51">
        <v>4</v>
      </c>
      <c r="BD475" s="21">
        <v>70</v>
      </c>
      <c r="BE475" s="21">
        <v>6.4399999999999999E-2</v>
      </c>
      <c r="BF475" s="26">
        <f t="shared" si="677"/>
        <v>2198.4149115069454</v>
      </c>
      <c r="BG475" s="21">
        <v>7</v>
      </c>
      <c r="BH475" s="21">
        <f t="shared" si="678"/>
        <v>28</v>
      </c>
      <c r="BI475" s="28">
        <f t="shared" si="679"/>
        <v>4.0959999999999998E-4</v>
      </c>
      <c r="BJ475" s="27">
        <f t="shared" si="680"/>
        <v>4.0959999999999998E-4</v>
      </c>
      <c r="BK475" s="28">
        <f t="shared" si="681"/>
        <v>6.2796858480808149E-3</v>
      </c>
      <c r="BL475" s="35">
        <f t="shared" si="682"/>
        <v>3.4048406962940245E-2</v>
      </c>
      <c r="BM475" s="21" t="str">
        <f t="shared" si="683"/>
        <v>Cr1</v>
      </c>
      <c r="BN475" s="51">
        <v>1</v>
      </c>
      <c r="BO475" s="21">
        <v>0</v>
      </c>
      <c r="BP475" s="50" t="s">
        <v>5497</v>
      </c>
      <c r="BQ475" s="14">
        <v>11416</v>
      </c>
      <c r="BR475">
        <f>IFERROR(VLOOKUP(AO475,'Model Failure data- Lines'!$A$37:$E$41,3,FALSE),'Model Failure data- Lines'!$C$37)</f>
        <v>0.16107000000000002</v>
      </c>
      <c r="BS475" s="14">
        <f t="shared" si="684"/>
        <v>29434.805408282646</v>
      </c>
      <c r="BT475" s="34">
        <f t="shared" si="667"/>
        <v>30062.725143647353</v>
      </c>
      <c r="BU475" s="34">
        <f t="shared" si="685"/>
        <v>0.97911301346220792</v>
      </c>
      <c r="BV475" s="54">
        <f t="shared" si="686"/>
        <v>-627.91973536470687</v>
      </c>
      <c r="BW475">
        <f>IFERROR(VLOOKUP(AO475,'Model Failure data- Lines'!$A$37:$E$41,4,FALSE),'Model Failure data- Lines'!$D$37)</f>
        <v>0.16398000000000001</v>
      </c>
      <c r="BX475" s="14">
        <f t="shared" si="687"/>
        <v>29966.594591483132</v>
      </c>
      <c r="BY475" s="34">
        <f t="shared" si="688"/>
        <v>26814.460364393293</v>
      </c>
      <c r="BZ475" s="71">
        <f t="shared" si="689"/>
        <v>1.1175535209082759</v>
      </c>
      <c r="CA475" s="71">
        <f t="shared" si="690"/>
        <v>3152.1342270898385</v>
      </c>
      <c r="CB475" s="57">
        <v>2</v>
      </c>
      <c r="CC475">
        <f>IFERROR(VLOOKUP(AO475,'Model Failure data- Lines'!$A$37:$E$41,5,FALSE),'Model Failure data- Lines'!$E$37)</f>
        <v>0.16322</v>
      </c>
      <c r="CD475" s="14">
        <f t="shared" si="691"/>
        <v>29827.708069410153</v>
      </c>
      <c r="CE475" s="34">
        <f t="shared" si="692"/>
        <v>21332.929172431046</v>
      </c>
      <c r="CF475" s="34">
        <f t="shared" si="693"/>
        <v>1.3982003047175102</v>
      </c>
      <c r="CG475" s="54">
        <f t="shared" si="694"/>
        <v>8494.7788969791072</v>
      </c>
      <c r="CH475" t="e">
        <f>IFERROR(VLOOKUP(AO475,'Model Failure data- Lines'!#REF!,3,FALSE),'Model Failure data- Lines'!#REF!)</f>
        <v>#REF!</v>
      </c>
      <c r="CI475" s="14" t="e">
        <f t="shared" si="695"/>
        <v>#REF!</v>
      </c>
      <c r="CJ475" s="34">
        <f t="shared" si="696"/>
        <v>28835.365884949955</v>
      </c>
      <c r="CK475" s="34" t="e">
        <f t="shared" si="697"/>
        <v>#REF!</v>
      </c>
      <c r="CL475" s="54" t="e">
        <f t="shared" si="698"/>
        <v>#REF!</v>
      </c>
      <c r="CM475" t="e">
        <f>IFERROR(VLOOKUP(AO475,'Model Failure data- Lines'!#REF!,4,FALSE),'Model Failure data- Lines'!#REF!)</f>
        <v>#REF!</v>
      </c>
      <c r="CN475" s="14" t="e">
        <f t="shared" si="699"/>
        <v>#REF!</v>
      </c>
      <c r="CO475" s="34">
        <f t="shared" si="700"/>
        <v>24669.667822168911</v>
      </c>
      <c r="CP475" s="34" t="e">
        <f t="shared" si="701"/>
        <v>#REF!</v>
      </c>
      <c r="CQ475" s="54" t="e">
        <f t="shared" si="702"/>
        <v>#REF!</v>
      </c>
      <c r="CR475" t="e">
        <f>IFERROR(VLOOKUP(AO475,'Model Failure data- Lines'!#REF!,5,FALSE),'Model Failure data- Lines'!#REF!)</f>
        <v>#REF!</v>
      </c>
      <c r="CS475" s="14" t="e">
        <f t="shared" si="703"/>
        <v>#REF!</v>
      </c>
      <c r="CT475" s="34">
        <f t="shared" si="704"/>
        <v>18056.724520187112</v>
      </c>
      <c r="CU475" s="34" t="e">
        <f t="shared" si="705"/>
        <v>#REF!</v>
      </c>
      <c r="CV475" s="54" t="e">
        <f t="shared" si="706"/>
        <v>#REF!</v>
      </c>
      <c r="CW475" t="s">
        <v>458</v>
      </c>
      <c r="CZ475">
        <f t="shared" si="707"/>
        <v>3152.1342270898413</v>
      </c>
      <c r="DA475" s="34">
        <f t="shared" si="708"/>
        <v>1997.41939056</v>
      </c>
      <c r="DB475" s="34">
        <f t="shared" si="709"/>
        <v>49.720782475647354</v>
      </c>
      <c r="DC475" s="34">
        <f t="shared" si="710"/>
        <v>2024.3887384474874</v>
      </c>
      <c r="DD475" s="9">
        <f t="shared" si="711"/>
        <v>25895.06568</v>
      </c>
      <c r="DE475" s="59">
        <f t="shared" si="712"/>
        <v>6.6654867454565253E-2</v>
      </c>
      <c r="DF475" s="59">
        <f t="shared" si="713"/>
        <v>1.659206965404691E-3</v>
      </c>
      <c r="DG475" s="59">
        <f t="shared" si="714"/>
        <v>6.7554847857915865E-2</v>
      </c>
      <c r="DH475" s="59">
        <f t="shared" si="715"/>
        <v>0.86413107772211428</v>
      </c>
      <c r="DI475" s="14">
        <f t="shared" si="716"/>
        <v>210.10508910567188</v>
      </c>
      <c r="DJ475" s="14">
        <f t="shared" si="717"/>
        <v>5.2300430654779966</v>
      </c>
      <c r="DK475" s="14">
        <f t="shared" si="718"/>
        <v>212.94194813878343</v>
      </c>
      <c r="DL475" s="14">
        <f t="shared" si="719"/>
        <v>2723.8571467799084</v>
      </c>
      <c r="DM475">
        <f t="shared" si="720"/>
        <v>8494.7788969791054</v>
      </c>
      <c r="DN475" s="34">
        <f t="shared" si="721"/>
        <v>1988.1619278399999</v>
      </c>
      <c r="DO475" s="34">
        <f t="shared" si="722"/>
        <v>49.490340990823036</v>
      </c>
      <c r="DP475" s="34">
        <f t="shared" si="723"/>
        <v>2015.0062805793323</v>
      </c>
      <c r="DQ475" s="9">
        <f t="shared" si="724"/>
        <v>25775.04952</v>
      </c>
      <c r="DR475" s="59">
        <f t="shared" si="725"/>
        <v>6.6654867454565239E-2</v>
      </c>
      <c r="DS475" s="59">
        <f t="shared" si="726"/>
        <v>1.659206965404691E-3</v>
      </c>
      <c r="DT475" s="59">
        <f t="shared" si="727"/>
        <v>6.7554847857915865E-2</v>
      </c>
      <c r="DU475" s="59">
        <f t="shared" si="728"/>
        <v>0.86413107772211428</v>
      </c>
      <c r="DV475" s="14">
        <f t="shared" si="729"/>
        <v>566.21836143398025</v>
      </c>
      <c r="DW475" s="14">
        <f t="shared" si="730"/>
        <v>14.09459631544051</v>
      </c>
      <c r="DX475" s="14">
        <f t="shared" si="731"/>
        <v>573.86349597205788</v>
      </c>
      <c r="DY475" s="14">
        <f t="shared" si="732"/>
        <v>7340.6024432576287</v>
      </c>
      <c r="DZ475" s="34" t="e">
        <f t="shared" si="733"/>
        <v>#REF!</v>
      </c>
      <c r="EA475" s="34" t="e">
        <f t="shared" si="734"/>
        <v>#REF!</v>
      </c>
      <c r="EB475" s="34" t="e">
        <f t="shared" si="735"/>
        <v>#REF!</v>
      </c>
      <c r="EC475" s="34" t="e">
        <f t="shared" si="736"/>
        <v>#REF!</v>
      </c>
      <c r="ED475" s="34" t="e">
        <f t="shared" si="737"/>
        <v>#REF!</v>
      </c>
      <c r="EE475" s="59" t="e">
        <f t="shared" si="738"/>
        <v>#REF!</v>
      </c>
      <c r="EF475" s="59" t="e">
        <f t="shared" si="739"/>
        <v>#REF!</v>
      </c>
      <c r="EG475" s="59" t="e">
        <f t="shared" si="740"/>
        <v>#REF!</v>
      </c>
      <c r="EH475" s="59" t="e">
        <f t="shared" si="741"/>
        <v>#REF!</v>
      </c>
      <c r="EI475" s="14" t="e">
        <f t="shared" si="742"/>
        <v>#REF!</v>
      </c>
      <c r="EJ475" s="14" t="e">
        <f t="shared" si="743"/>
        <v>#REF!</v>
      </c>
      <c r="EK475" s="14" t="e">
        <f t="shared" si="744"/>
        <v>#REF!</v>
      </c>
      <c r="EL475" s="14" t="e">
        <f t="shared" si="745"/>
        <v>#REF!</v>
      </c>
      <c r="EM475" t="e">
        <f t="shared" si="746"/>
        <v>#REF!</v>
      </c>
      <c r="EN475" s="34" t="e">
        <f t="shared" si="747"/>
        <v>#REF!</v>
      </c>
      <c r="EO475" s="34" t="e">
        <f t="shared" si="748"/>
        <v>#REF!</v>
      </c>
      <c r="EP475" s="34" t="e">
        <f t="shared" si="749"/>
        <v>#REF!</v>
      </c>
      <c r="EQ475" s="34" t="e">
        <f t="shared" si="750"/>
        <v>#REF!</v>
      </c>
      <c r="ER475" s="59" t="e">
        <f t="shared" si="751"/>
        <v>#REF!</v>
      </c>
      <c r="ES475" s="59" t="e">
        <f t="shared" si="752"/>
        <v>#REF!</v>
      </c>
      <c r="ET475" s="59" t="e">
        <f t="shared" si="753"/>
        <v>#REF!</v>
      </c>
      <c r="EU475" s="59" t="e">
        <f t="shared" si="754"/>
        <v>#REF!</v>
      </c>
      <c r="EV475" s="14" t="e">
        <f t="shared" si="755"/>
        <v>#REF!</v>
      </c>
      <c r="EW475" s="14" t="e">
        <f t="shared" si="756"/>
        <v>#REF!</v>
      </c>
      <c r="EX475" s="14" t="e">
        <f t="shared" si="757"/>
        <v>#REF!</v>
      </c>
      <c r="EY475" s="14" t="e">
        <f t="shared" si="758"/>
        <v>#REF!</v>
      </c>
    </row>
    <row r="476" spans="1:155" x14ac:dyDescent="0.2">
      <c r="A476" s="17">
        <v>30064849</v>
      </c>
      <c r="B476" t="s">
        <v>62</v>
      </c>
      <c r="C476" t="s">
        <v>1692</v>
      </c>
      <c r="D476" t="s">
        <v>1693</v>
      </c>
      <c r="E476" t="s">
        <v>1694</v>
      </c>
      <c r="F476" t="s">
        <v>41</v>
      </c>
      <c r="G476" t="s">
        <v>42</v>
      </c>
      <c r="H476" t="s">
        <v>1695</v>
      </c>
      <c r="I476" t="s">
        <v>68</v>
      </c>
      <c r="J476" s="19" t="s">
        <v>69</v>
      </c>
      <c r="K476" t="s">
        <v>70</v>
      </c>
      <c r="L476">
        <v>1971</v>
      </c>
      <c r="M476">
        <f t="shared" si="668"/>
        <v>1971</v>
      </c>
      <c r="N476">
        <v>48</v>
      </c>
      <c r="O476" s="19">
        <f t="shared" si="669"/>
        <v>48</v>
      </c>
      <c r="P476" t="s">
        <v>83</v>
      </c>
      <c r="Q476" s="19" t="str">
        <f t="shared" si="670"/>
        <v>40-50</v>
      </c>
      <c r="R476" s="23">
        <v>257.56</v>
      </c>
      <c r="S476" s="15">
        <f t="shared" si="671"/>
        <v>0.25756000000000001</v>
      </c>
      <c r="T476">
        <v>30366707</v>
      </c>
      <c r="U476" t="s">
        <v>45</v>
      </c>
      <c r="V476" t="s">
        <v>46</v>
      </c>
      <c r="W476" s="20" t="s">
        <v>87</v>
      </c>
      <c r="X476" t="s">
        <v>88</v>
      </c>
      <c r="Y476" t="s">
        <v>1696</v>
      </c>
      <c r="Z476" t="s">
        <v>1697</v>
      </c>
      <c r="AA476" t="s">
        <v>1698</v>
      </c>
      <c r="AB476" t="s">
        <v>593</v>
      </c>
      <c r="AC476">
        <v>1971</v>
      </c>
      <c r="AD476">
        <v>48</v>
      </c>
      <c r="AE476" t="str">
        <f t="shared" si="672"/>
        <v>&lt;50</v>
      </c>
      <c r="AF476">
        <v>-38.165653140000003</v>
      </c>
      <c r="AG476">
        <v>145.17814981000001</v>
      </c>
      <c r="AH476" t="s">
        <v>75</v>
      </c>
      <c r="AI476" t="s">
        <v>76</v>
      </c>
      <c r="AJ476" s="33" t="s">
        <v>515</v>
      </c>
      <c r="AL476">
        <v>1</v>
      </c>
      <c r="AM476" t="s">
        <v>86</v>
      </c>
      <c r="AN476">
        <v>66</v>
      </c>
      <c r="AO476" s="69">
        <v>3</v>
      </c>
      <c r="AP476">
        <v>2</v>
      </c>
      <c r="AQ476">
        <v>0</v>
      </c>
      <c r="AR476">
        <v>1</v>
      </c>
      <c r="AS476" s="82" t="str">
        <f t="shared" si="673"/>
        <v>Gw-0-1</v>
      </c>
      <c r="AT476" s="14">
        <f t="shared" si="674"/>
        <v>11416</v>
      </c>
      <c r="AU476" s="81">
        <f>VLOOKUP(C476,Bushfire_Vlookup!$F$2:$H$12575,3,FALSE)</f>
        <v>186.793846</v>
      </c>
      <c r="AV476" s="14">
        <f>VLOOKUP(AS476,Safety_collateral_Vlookup!$J$3:$L$20,2,FALSE)</f>
        <v>11570.139925214824</v>
      </c>
      <c r="AW476" s="14">
        <f>VLOOKUP(AS476,Safety_collateral_Vlookup!$J$3:$L$20,3,FALSE)</f>
        <v>148000</v>
      </c>
      <c r="AX476" s="48">
        <f t="shared" si="675"/>
        <v>182641.5203338862</v>
      </c>
      <c r="AY476" s="49">
        <f t="shared" si="759"/>
        <v>19574.560000000001</v>
      </c>
      <c r="AZ476" s="14">
        <v>76000</v>
      </c>
      <c r="BA476" s="16">
        <f t="shared" si="676"/>
        <v>9.3305555953179127</v>
      </c>
      <c r="BB476" t="e">
        <f>IF(BA476&lt;=#REF!,#REF!,IF(BA476&lt;=#REF!,#REF!,IF(BA476&lt;=#REF!,#REF!,IF(BA476&lt;=#REF!,#REF!,#REF!))))</f>
        <v>#REF!</v>
      </c>
      <c r="BC476" s="51">
        <v>4</v>
      </c>
      <c r="BD476" s="21">
        <v>70</v>
      </c>
      <c r="BE476" s="21">
        <v>6.4399999999999999E-2</v>
      </c>
      <c r="BF476" s="26">
        <f t="shared" si="677"/>
        <v>1276.7740250016436</v>
      </c>
      <c r="BG476" s="21">
        <v>7</v>
      </c>
      <c r="BH476" s="21">
        <f t="shared" si="678"/>
        <v>28</v>
      </c>
      <c r="BI476" s="28">
        <f t="shared" si="679"/>
        <v>4.0959999999999998E-4</v>
      </c>
      <c r="BJ476" s="27">
        <f t="shared" si="680"/>
        <v>4.0959999999999998E-4</v>
      </c>
      <c r="BK476" s="28">
        <f t="shared" si="681"/>
        <v>6.279685848080814E-3</v>
      </c>
      <c r="BL476" s="35">
        <f t="shared" si="682"/>
        <v>5.8592957926649147E-2</v>
      </c>
      <c r="BM476" s="21" t="str">
        <f t="shared" si="683"/>
        <v>Cr1</v>
      </c>
      <c r="BN476" s="51">
        <v>1</v>
      </c>
      <c r="BO476" s="21">
        <v>0</v>
      </c>
      <c r="BP476" s="50" t="s">
        <v>5497</v>
      </c>
      <c r="BQ476" s="14">
        <v>11416</v>
      </c>
      <c r="BR476">
        <f>IFERROR(VLOOKUP(AO476,'Model Failure data- Lines'!$A$37:$E$41,3,FALSE),'Model Failure data- Lines'!$C$37)</f>
        <v>0.16107000000000002</v>
      </c>
      <c r="BS476" s="14">
        <f t="shared" si="684"/>
        <v>29418.069680179055</v>
      </c>
      <c r="BT476" s="34">
        <f t="shared" si="667"/>
        <v>17459.537043379209</v>
      </c>
      <c r="BU476" s="34">
        <f t="shared" si="685"/>
        <v>1.6849283922642504</v>
      </c>
      <c r="BV476" s="54">
        <f t="shared" si="686"/>
        <v>11958.532636799846</v>
      </c>
      <c r="BW476">
        <f>IFERROR(VLOOKUP(AO476,'Model Failure data- Lines'!$A$37:$E$41,4,FALSE),'Model Failure data- Lines'!$D$37)</f>
        <v>0.16398000000000001</v>
      </c>
      <c r="BX476" s="14">
        <f t="shared" si="687"/>
        <v>29949.556504350661</v>
      </c>
      <c r="BY476" s="34">
        <f t="shared" si="688"/>
        <v>15573.041425663247</v>
      </c>
      <c r="BZ476" s="71">
        <f t="shared" si="689"/>
        <v>1.9231668166627975</v>
      </c>
      <c r="CA476" s="71">
        <f t="shared" si="690"/>
        <v>14376.515078687415</v>
      </c>
      <c r="CB476" s="57">
        <v>2</v>
      </c>
      <c r="CC476">
        <f>IFERROR(VLOOKUP(AO476,'Model Failure data- Lines'!$A$37:$E$41,5,FALSE),'Model Failure data- Lines'!$E$37)</f>
        <v>0.16322</v>
      </c>
      <c r="CD476" s="14">
        <f t="shared" si="691"/>
        <v>29810.748948896908</v>
      </c>
      <c r="CE476" s="34">
        <f t="shared" si="692"/>
        <v>12389.531067131191</v>
      </c>
      <c r="CF476" s="34">
        <f t="shared" si="693"/>
        <v>2.406124072603792</v>
      </c>
      <c r="CG476" s="54">
        <f t="shared" si="694"/>
        <v>17421.217881765719</v>
      </c>
      <c r="CH476" t="e">
        <f>IFERROR(VLOOKUP(AO476,'Model Failure data- Lines'!#REF!,3,FALSE),'Model Failure data- Lines'!#REF!)</f>
        <v>#REF!</v>
      </c>
      <c r="CI476" s="14" t="e">
        <f t="shared" si="695"/>
        <v>#REF!</v>
      </c>
      <c r="CJ476" s="34">
        <f t="shared" si="696"/>
        <v>16746.723273490821</v>
      </c>
      <c r="CK476" s="34" t="e">
        <f t="shared" si="697"/>
        <v>#REF!</v>
      </c>
      <c r="CL476" s="54" t="e">
        <f t="shared" si="698"/>
        <v>#REF!</v>
      </c>
      <c r="CM476" t="e">
        <f>IFERROR(VLOOKUP(AO476,'Model Failure data- Lines'!#REF!,4,FALSE),'Model Failure data- Lines'!#REF!)</f>
        <v>#REF!</v>
      </c>
      <c r="CN476" s="14" t="e">
        <f t="shared" si="699"/>
        <v>#REF!</v>
      </c>
      <c r="CO476" s="34">
        <f t="shared" si="700"/>
        <v>14327.409678627728</v>
      </c>
      <c r="CP476" s="34" t="e">
        <f t="shared" si="701"/>
        <v>#REF!</v>
      </c>
      <c r="CQ476" s="54" t="e">
        <f t="shared" si="702"/>
        <v>#REF!</v>
      </c>
      <c r="CR476" t="e">
        <f>IFERROR(VLOOKUP(AO476,'Model Failure data- Lines'!#REF!,5,FALSE),'Model Failure data- Lines'!#REF!)</f>
        <v>#REF!</v>
      </c>
      <c r="CS476" s="14" t="e">
        <f t="shared" si="703"/>
        <v>#REF!</v>
      </c>
      <c r="CT476" s="34">
        <f t="shared" si="704"/>
        <v>10486.808801793526</v>
      </c>
      <c r="CU476" s="34" t="e">
        <f t="shared" si="705"/>
        <v>#REF!</v>
      </c>
      <c r="CV476" s="54" t="e">
        <f t="shared" si="706"/>
        <v>#REF!</v>
      </c>
      <c r="CW476" t="s">
        <v>593</v>
      </c>
      <c r="CZ476">
        <f t="shared" si="707"/>
        <v>14376.515078687415</v>
      </c>
      <c r="DA476" s="34">
        <f t="shared" si="708"/>
        <v>1997.41939056</v>
      </c>
      <c r="DB476" s="34">
        <f t="shared" si="709"/>
        <v>32.682695343174359</v>
      </c>
      <c r="DC476" s="34">
        <f t="shared" si="710"/>
        <v>2024.3887384474874</v>
      </c>
      <c r="DD476" s="9">
        <f t="shared" si="711"/>
        <v>25895.06568</v>
      </c>
      <c r="DE476" s="59">
        <f t="shared" si="712"/>
        <v>6.6692786928909689E-2</v>
      </c>
      <c r="DF476" s="59">
        <f t="shared" si="713"/>
        <v>1.0912580738358067E-3</v>
      </c>
      <c r="DG476" s="59">
        <f t="shared" si="714"/>
        <v>6.7593279324634131E-2</v>
      </c>
      <c r="DH476" s="59">
        <f t="shared" si="715"/>
        <v>0.86462267567262041</v>
      </c>
      <c r="DI476" s="14">
        <f t="shared" si="716"/>
        <v>958.8098569231571</v>
      </c>
      <c r="DJ476" s="14">
        <f t="shared" si="717"/>
        <v>15.688488153239859</v>
      </c>
      <c r="DK476" s="14">
        <f t="shared" si="718"/>
        <v>971.75579942853278</v>
      </c>
      <c r="DL476" s="14">
        <f t="shared" si="719"/>
        <v>12430.260934182485</v>
      </c>
      <c r="DM476">
        <f t="shared" si="720"/>
        <v>17421.217881765715</v>
      </c>
      <c r="DN476" s="34">
        <f t="shared" si="721"/>
        <v>1988.1619278399999</v>
      </c>
      <c r="DO476" s="34">
        <f t="shared" si="722"/>
        <v>32.531220477576042</v>
      </c>
      <c r="DP476" s="34">
        <f t="shared" si="723"/>
        <v>2015.0062805793323</v>
      </c>
      <c r="DQ476" s="9">
        <f t="shared" si="724"/>
        <v>25775.04952</v>
      </c>
      <c r="DR476" s="59">
        <f t="shared" si="725"/>
        <v>6.6692786928909689E-2</v>
      </c>
      <c r="DS476" s="59">
        <f t="shared" si="726"/>
        <v>1.0912580738358067E-3</v>
      </c>
      <c r="DT476" s="59">
        <f t="shared" si="727"/>
        <v>6.7593279324634145E-2</v>
      </c>
      <c r="DU476" s="59">
        <f t="shared" si="728"/>
        <v>0.86462267567262041</v>
      </c>
      <c r="DV476" s="14">
        <f t="shared" si="729"/>
        <v>1161.8695722307123</v>
      </c>
      <c r="DW476" s="14">
        <f t="shared" si="730"/>
        <v>19.011044669529571</v>
      </c>
      <c r="DX476" s="14">
        <f t="shared" si="731"/>
        <v>1177.5572464575012</v>
      </c>
      <c r="DY476" s="14">
        <f t="shared" si="732"/>
        <v>15062.780018407975</v>
      </c>
      <c r="DZ476" s="34" t="e">
        <f t="shared" si="733"/>
        <v>#REF!</v>
      </c>
      <c r="EA476" s="34" t="e">
        <f t="shared" si="734"/>
        <v>#REF!</v>
      </c>
      <c r="EB476" s="34" t="e">
        <f t="shared" si="735"/>
        <v>#REF!</v>
      </c>
      <c r="EC476" s="34" t="e">
        <f t="shared" si="736"/>
        <v>#REF!</v>
      </c>
      <c r="ED476" s="34" t="e">
        <f t="shared" si="737"/>
        <v>#REF!</v>
      </c>
      <c r="EE476" s="59" t="e">
        <f t="shared" si="738"/>
        <v>#REF!</v>
      </c>
      <c r="EF476" s="59" t="e">
        <f t="shared" si="739"/>
        <v>#REF!</v>
      </c>
      <c r="EG476" s="59" t="e">
        <f t="shared" si="740"/>
        <v>#REF!</v>
      </c>
      <c r="EH476" s="59" t="e">
        <f t="shared" si="741"/>
        <v>#REF!</v>
      </c>
      <c r="EI476" s="14" t="e">
        <f t="shared" si="742"/>
        <v>#REF!</v>
      </c>
      <c r="EJ476" s="14" t="e">
        <f t="shared" si="743"/>
        <v>#REF!</v>
      </c>
      <c r="EK476" s="14" t="e">
        <f t="shared" si="744"/>
        <v>#REF!</v>
      </c>
      <c r="EL476" s="14" t="e">
        <f t="shared" si="745"/>
        <v>#REF!</v>
      </c>
      <c r="EM476" t="e">
        <f t="shared" si="746"/>
        <v>#REF!</v>
      </c>
      <c r="EN476" s="34" t="e">
        <f t="shared" si="747"/>
        <v>#REF!</v>
      </c>
      <c r="EO476" s="34" t="e">
        <f t="shared" si="748"/>
        <v>#REF!</v>
      </c>
      <c r="EP476" s="34" t="e">
        <f t="shared" si="749"/>
        <v>#REF!</v>
      </c>
      <c r="EQ476" s="34" t="e">
        <f t="shared" si="750"/>
        <v>#REF!</v>
      </c>
      <c r="ER476" s="59" t="e">
        <f t="shared" si="751"/>
        <v>#REF!</v>
      </c>
      <c r="ES476" s="59" t="e">
        <f t="shared" si="752"/>
        <v>#REF!</v>
      </c>
      <c r="ET476" s="59" t="e">
        <f t="shared" si="753"/>
        <v>#REF!</v>
      </c>
      <c r="EU476" s="59" t="e">
        <f t="shared" si="754"/>
        <v>#REF!</v>
      </c>
      <c r="EV476" s="14" t="e">
        <f t="shared" si="755"/>
        <v>#REF!</v>
      </c>
      <c r="EW476" s="14" t="e">
        <f t="shared" si="756"/>
        <v>#REF!</v>
      </c>
      <c r="EX476" s="14" t="e">
        <f t="shared" si="757"/>
        <v>#REF!</v>
      </c>
      <c r="EY476" s="14" t="e">
        <f t="shared" si="758"/>
        <v>#REF!</v>
      </c>
    </row>
    <row r="477" spans="1:155" x14ac:dyDescent="0.2">
      <c r="A477" s="17">
        <v>30466012</v>
      </c>
      <c r="B477" t="s">
        <v>62</v>
      </c>
      <c r="C477" t="s">
        <v>5443</v>
      </c>
      <c r="D477" t="s">
        <v>5444</v>
      </c>
      <c r="E477" t="s">
        <v>5445</v>
      </c>
      <c r="F477" t="s">
        <v>41</v>
      </c>
      <c r="G477" t="s">
        <v>42</v>
      </c>
      <c r="H477" t="s">
        <v>5446</v>
      </c>
      <c r="I477" t="s">
        <v>68</v>
      </c>
      <c r="J477" s="19" t="s">
        <v>69</v>
      </c>
      <c r="K477" t="s">
        <v>70</v>
      </c>
      <c r="L477">
        <v>1971</v>
      </c>
      <c r="M477">
        <f t="shared" si="668"/>
        <v>1971</v>
      </c>
      <c r="N477">
        <v>48</v>
      </c>
      <c r="O477" s="19">
        <f t="shared" si="669"/>
        <v>48</v>
      </c>
      <c r="P477" t="s">
        <v>83</v>
      </c>
      <c r="Q477" s="19" t="str">
        <f t="shared" si="670"/>
        <v>40-50</v>
      </c>
      <c r="R477" s="23">
        <v>273.70999999999998</v>
      </c>
      <c r="S477" s="15">
        <f t="shared" si="671"/>
        <v>0.27370999999999995</v>
      </c>
      <c r="T477">
        <v>30140874</v>
      </c>
      <c r="U477" t="s">
        <v>45</v>
      </c>
      <c r="V477" t="s">
        <v>46</v>
      </c>
      <c r="W477" t="s">
        <v>47</v>
      </c>
      <c r="X477" t="s">
        <v>48</v>
      </c>
      <c r="Y477" t="s">
        <v>514</v>
      </c>
      <c r="Z477" t="s">
        <v>5447</v>
      </c>
      <c r="AA477" t="s">
        <v>5448</v>
      </c>
      <c r="AB477" t="s">
        <v>262</v>
      </c>
      <c r="AC477">
        <v>1971</v>
      </c>
      <c r="AD477">
        <v>48</v>
      </c>
      <c r="AE477" t="str">
        <f t="shared" si="672"/>
        <v>&lt;50</v>
      </c>
      <c r="AF477">
        <v>-38.165305420000003</v>
      </c>
      <c r="AG477">
        <v>145.1752315</v>
      </c>
      <c r="AH477" t="s">
        <v>75</v>
      </c>
      <c r="AI477" t="s">
        <v>76</v>
      </c>
      <c r="AJ477" s="33" t="s">
        <v>515</v>
      </c>
      <c r="AL477">
        <v>1</v>
      </c>
      <c r="AM477" t="s">
        <v>86</v>
      </c>
      <c r="AN477">
        <v>66</v>
      </c>
      <c r="AO477" s="69">
        <v>3</v>
      </c>
      <c r="AP477">
        <v>2</v>
      </c>
      <c r="AQ477">
        <v>0</v>
      </c>
      <c r="AR477">
        <v>1</v>
      </c>
      <c r="AS477" s="82" t="str">
        <f t="shared" si="673"/>
        <v>Gw-0-1</v>
      </c>
      <c r="AT477" s="14">
        <f t="shared" si="674"/>
        <v>11416</v>
      </c>
      <c r="AU477" s="81">
        <f>VLOOKUP(C477,Bushfire_Vlookup!$F$2:$H$12575,3,FALSE)</f>
        <v>186.793846</v>
      </c>
      <c r="AV477" s="14">
        <f>VLOOKUP(AS477,Safety_collateral_Vlookup!$J$3:$L$20,2,FALSE)</f>
        <v>11570.139925214824</v>
      </c>
      <c r="AW477" s="14">
        <f>VLOOKUP(AS477,Safety_collateral_Vlookup!$J$3:$L$20,3,FALSE)</f>
        <v>148000</v>
      </c>
      <c r="AX477" s="48">
        <f t="shared" si="675"/>
        <v>182641.5203338862</v>
      </c>
      <c r="AY477" s="49">
        <f t="shared" si="759"/>
        <v>20801.959999999995</v>
      </c>
      <c r="AZ477" s="14">
        <v>76000</v>
      </c>
      <c r="BA477" s="16">
        <f t="shared" si="676"/>
        <v>8.7800149761794675</v>
      </c>
      <c r="BB477" t="e">
        <f>IF(BA477&lt;=#REF!,#REF!,IF(BA477&lt;=#REF!,#REF!,IF(BA477&lt;=#REF!,#REF!,IF(BA477&lt;=#REF!,#REF!,#REF!))))</f>
        <v>#REF!</v>
      </c>
      <c r="BC477" s="51">
        <v>4</v>
      </c>
      <c r="BD477" s="21">
        <v>70</v>
      </c>
      <c r="BE477" s="21">
        <v>6.4399999999999999E-2</v>
      </c>
      <c r="BF477" s="26">
        <f t="shared" si="677"/>
        <v>1356.832654073613</v>
      </c>
      <c r="BG477" s="21">
        <v>7</v>
      </c>
      <c r="BH477" s="21">
        <f t="shared" si="678"/>
        <v>28</v>
      </c>
      <c r="BI477" s="28">
        <f t="shared" si="679"/>
        <v>4.0959999999999998E-4</v>
      </c>
      <c r="BJ477" s="27">
        <f t="shared" si="680"/>
        <v>4.0959999999999998E-4</v>
      </c>
      <c r="BK477" s="28">
        <f t="shared" si="681"/>
        <v>6.279685848080814E-3</v>
      </c>
      <c r="BL477" s="35">
        <f t="shared" si="682"/>
        <v>5.5135735791851812E-2</v>
      </c>
      <c r="BM477" s="21" t="str">
        <f t="shared" si="683"/>
        <v>Cr1</v>
      </c>
      <c r="BN477" s="51">
        <v>1</v>
      </c>
      <c r="BO477" s="21">
        <v>0</v>
      </c>
      <c r="BP477" s="50" t="s">
        <v>5497</v>
      </c>
      <c r="BQ477" s="14">
        <v>11416</v>
      </c>
      <c r="BR477">
        <f>IFERROR(VLOOKUP(AO477,'Model Failure data- Lines'!$A$37:$E$41,3,FALSE),'Model Failure data- Lines'!$C$37)</f>
        <v>0.16107000000000002</v>
      </c>
      <c r="BS477" s="14">
        <f t="shared" si="684"/>
        <v>29418.069680179055</v>
      </c>
      <c r="BT477" s="34">
        <f t="shared" si="667"/>
        <v>18554.316990772331</v>
      </c>
      <c r="BU477" s="34">
        <f t="shared" si="685"/>
        <v>1.5855107840838132</v>
      </c>
      <c r="BV477" s="54">
        <f t="shared" si="686"/>
        <v>10863.752689406723</v>
      </c>
      <c r="BW477">
        <f>IFERROR(VLOOKUP(AO477,'Model Failure data- Lines'!$A$37:$E$41,4,FALSE),'Model Failure data- Lines'!$D$37)</f>
        <v>0.16398000000000001</v>
      </c>
      <c r="BX477" s="14">
        <f t="shared" si="687"/>
        <v>29949.556504350661</v>
      </c>
      <c r="BY477" s="34">
        <f t="shared" si="688"/>
        <v>16549.530861229563</v>
      </c>
      <c r="BZ477" s="71">
        <f t="shared" si="689"/>
        <v>1.8096921752938155</v>
      </c>
      <c r="CA477" s="71">
        <f t="shared" si="690"/>
        <v>13400.025643121098</v>
      </c>
      <c r="CB477" s="57">
        <v>2</v>
      </c>
      <c r="CC477">
        <f>IFERROR(VLOOKUP(AO477,'Model Failure data- Lines'!$A$37:$E$41,5,FALSE),'Model Failure data- Lines'!$E$37)</f>
        <v>0.16322</v>
      </c>
      <c r="CD477" s="14">
        <f t="shared" si="691"/>
        <v>29810.748948896908</v>
      </c>
      <c r="CE477" s="34">
        <f t="shared" si="692"/>
        <v>13166.402191273788</v>
      </c>
      <c r="CF477" s="34">
        <f t="shared" si="693"/>
        <v>2.2641529945556718</v>
      </c>
      <c r="CG477" s="54">
        <f t="shared" si="694"/>
        <v>16644.34675762312</v>
      </c>
      <c r="CH477" t="e">
        <f>IFERROR(VLOOKUP(AO477,'Model Failure data- Lines'!#REF!,3,FALSE),'Model Failure data- Lines'!#REF!)</f>
        <v>#REF!</v>
      </c>
      <c r="CI477" s="14" t="e">
        <f t="shared" si="695"/>
        <v>#REF!</v>
      </c>
      <c r="CJ477" s="34">
        <f t="shared" si="696"/>
        <v>17796.807063158765</v>
      </c>
      <c r="CK477" s="34" t="e">
        <f t="shared" si="697"/>
        <v>#REF!</v>
      </c>
      <c r="CL477" s="54" t="e">
        <f t="shared" si="698"/>
        <v>#REF!</v>
      </c>
      <c r="CM477" t="e">
        <f>IFERROR(VLOOKUP(AO477,'Model Failure data- Lines'!#REF!,4,FALSE),'Model Failure data- Lines'!#REF!)</f>
        <v>#REF!</v>
      </c>
      <c r="CN477" s="14" t="e">
        <f t="shared" si="699"/>
        <v>#REF!</v>
      </c>
      <c r="CO477" s="34">
        <f t="shared" si="700"/>
        <v>15225.793225412308</v>
      </c>
      <c r="CP477" s="34" t="e">
        <f t="shared" si="701"/>
        <v>#REF!</v>
      </c>
      <c r="CQ477" s="54" t="e">
        <f t="shared" si="702"/>
        <v>#REF!</v>
      </c>
      <c r="CR477" t="e">
        <f>IFERROR(VLOOKUP(AO477,'Model Failure data- Lines'!#REF!,5,FALSE),'Model Failure data- Lines'!#REF!)</f>
        <v>#REF!</v>
      </c>
      <c r="CS477" s="14" t="e">
        <f t="shared" si="703"/>
        <v>#REF!</v>
      </c>
      <c r="CT477" s="34">
        <f t="shared" si="704"/>
        <v>11144.371941058025</v>
      </c>
      <c r="CU477" s="34" t="e">
        <f t="shared" si="705"/>
        <v>#REF!</v>
      </c>
      <c r="CV477" s="54" t="e">
        <f t="shared" si="706"/>
        <v>#REF!</v>
      </c>
      <c r="CW477" t="s">
        <v>262</v>
      </c>
      <c r="CZ477">
        <f t="shared" si="707"/>
        <v>13400.025643121098</v>
      </c>
      <c r="DA477" s="34">
        <f t="shared" si="708"/>
        <v>1997.41939056</v>
      </c>
      <c r="DB477" s="34">
        <f t="shared" si="709"/>
        <v>32.682695343174359</v>
      </c>
      <c r="DC477" s="34">
        <f t="shared" si="710"/>
        <v>2024.3887384474874</v>
      </c>
      <c r="DD477" s="9">
        <f t="shared" si="711"/>
        <v>25895.06568</v>
      </c>
      <c r="DE477" s="59">
        <f t="shared" si="712"/>
        <v>6.6692786928909689E-2</v>
      </c>
      <c r="DF477" s="59">
        <f t="shared" si="713"/>
        <v>1.0912580738358067E-3</v>
      </c>
      <c r="DG477" s="59">
        <f t="shared" si="714"/>
        <v>6.7593279324634131E-2</v>
      </c>
      <c r="DH477" s="59">
        <f t="shared" si="715"/>
        <v>0.86462267567262041</v>
      </c>
      <c r="DI477" s="14">
        <f t="shared" si="716"/>
        <v>893.68505505860151</v>
      </c>
      <c r="DJ477" s="14">
        <f t="shared" si="717"/>
        <v>14.622886172662747</v>
      </c>
      <c r="DK477" s="14">
        <f t="shared" si="718"/>
        <v>905.75167625274446</v>
      </c>
      <c r="DL477" s="14">
        <f t="shared" si="719"/>
        <v>11585.966025637088</v>
      </c>
      <c r="DM477">
        <f t="shared" si="720"/>
        <v>16644.34675762312</v>
      </c>
      <c r="DN477" s="34">
        <f t="shared" si="721"/>
        <v>1988.1619278399999</v>
      </c>
      <c r="DO477" s="34">
        <f t="shared" si="722"/>
        <v>32.531220477576042</v>
      </c>
      <c r="DP477" s="34">
        <f t="shared" si="723"/>
        <v>2015.0062805793323</v>
      </c>
      <c r="DQ477" s="9">
        <f t="shared" si="724"/>
        <v>25775.04952</v>
      </c>
      <c r="DR477" s="59">
        <f t="shared" si="725"/>
        <v>6.6692786928909689E-2</v>
      </c>
      <c r="DS477" s="59">
        <f t="shared" si="726"/>
        <v>1.0912580738358067E-3</v>
      </c>
      <c r="DT477" s="59">
        <f t="shared" si="727"/>
        <v>6.7593279324634145E-2</v>
      </c>
      <c r="DU477" s="59">
        <f t="shared" si="728"/>
        <v>0.86462267567262041</v>
      </c>
      <c r="DV477" s="14">
        <f t="shared" si="729"/>
        <v>1110.0578718770475</v>
      </c>
      <c r="DW477" s="14">
        <f t="shared" si="730"/>
        <v>18.163277782979062</v>
      </c>
      <c r="DX477" s="14">
        <f t="shared" si="731"/>
        <v>1125.0459795640882</v>
      </c>
      <c r="DY477" s="14">
        <f t="shared" si="732"/>
        <v>14391.079628399004</v>
      </c>
      <c r="DZ477" s="34" t="e">
        <f t="shared" si="733"/>
        <v>#REF!</v>
      </c>
      <c r="EA477" s="34" t="e">
        <f t="shared" si="734"/>
        <v>#REF!</v>
      </c>
      <c r="EB477" s="34" t="e">
        <f t="shared" si="735"/>
        <v>#REF!</v>
      </c>
      <c r="EC477" s="34" t="e">
        <f t="shared" si="736"/>
        <v>#REF!</v>
      </c>
      <c r="ED477" s="34" t="e">
        <f t="shared" si="737"/>
        <v>#REF!</v>
      </c>
      <c r="EE477" s="59" t="e">
        <f t="shared" si="738"/>
        <v>#REF!</v>
      </c>
      <c r="EF477" s="59" t="e">
        <f t="shared" si="739"/>
        <v>#REF!</v>
      </c>
      <c r="EG477" s="59" t="e">
        <f t="shared" si="740"/>
        <v>#REF!</v>
      </c>
      <c r="EH477" s="59" t="e">
        <f t="shared" si="741"/>
        <v>#REF!</v>
      </c>
      <c r="EI477" s="14" t="e">
        <f t="shared" si="742"/>
        <v>#REF!</v>
      </c>
      <c r="EJ477" s="14" t="e">
        <f t="shared" si="743"/>
        <v>#REF!</v>
      </c>
      <c r="EK477" s="14" t="e">
        <f t="shared" si="744"/>
        <v>#REF!</v>
      </c>
      <c r="EL477" s="14" t="e">
        <f t="shared" si="745"/>
        <v>#REF!</v>
      </c>
      <c r="EM477" t="e">
        <f t="shared" si="746"/>
        <v>#REF!</v>
      </c>
      <c r="EN477" s="34" t="e">
        <f t="shared" si="747"/>
        <v>#REF!</v>
      </c>
      <c r="EO477" s="34" t="e">
        <f t="shared" si="748"/>
        <v>#REF!</v>
      </c>
      <c r="EP477" s="34" t="e">
        <f t="shared" si="749"/>
        <v>#REF!</v>
      </c>
      <c r="EQ477" s="34" t="e">
        <f t="shared" si="750"/>
        <v>#REF!</v>
      </c>
      <c r="ER477" s="59" t="e">
        <f t="shared" si="751"/>
        <v>#REF!</v>
      </c>
      <c r="ES477" s="59" t="e">
        <f t="shared" si="752"/>
        <v>#REF!</v>
      </c>
      <c r="ET477" s="59" t="e">
        <f t="shared" si="753"/>
        <v>#REF!</v>
      </c>
      <c r="EU477" s="59" t="e">
        <f t="shared" si="754"/>
        <v>#REF!</v>
      </c>
      <c r="EV477" s="14" t="e">
        <f t="shared" si="755"/>
        <v>#REF!</v>
      </c>
      <c r="EW477" s="14" t="e">
        <f t="shared" si="756"/>
        <v>#REF!</v>
      </c>
      <c r="EX477" s="14" t="e">
        <f t="shared" si="757"/>
        <v>#REF!</v>
      </c>
      <c r="EY477" s="14" t="e">
        <f t="shared" si="758"/>
        <v>#REF!</v>
      </c>
    </row>
    <row r="478" spans="1:155" x14ac:dyDescent="0.2">
      <c r="A478" s="17">
        <v>30368191</v>
      </c>
      <c r="B478" t="s">
        <v>62</v>
      </c>
      <c r="C478" t="s">
        <v>5030</v>
      </c>
      <c r="D478" t="s">
        <v>5031</v>
      </c>
      <c r="E478" t="s">
        <v>2696</v>
      </c>
      <c r="F478" t="s">
        <v>41</v>
      </c>
      <c r="G478" t="s">
        <v>42</v>
      </c>
      <c r="H478" t="s">
        <v>5032</v>
      </c>
      <c r="I478" t="s">
        <v>68</v>
      </c>
      <c r="J478" s="19" t="s">
        <v>69</v>
      </c>
      <c r="K478" t="s">
        <v>70</v>
      </c>
      <c r="L478">
        <v>1971</v>
      </c>
      <c r="M478">
        <f t="shared" si="668"/>
        <v>1971</v>
      </c>
      <c r="N478">
        <v>48</v>
      </c>
      <c r="O478" s="19">
        <f t="shared" si="669"/>
        <v>48</v>
      </c>
      <c r="P478" t="s">
        <v>83</v>
      </c>
      <c r="Q478" s="19" t="str">
        <f t="shared" si="670"/>
        <v>40-50</v>
      </c>
      <c r="R478" s="23">
        <v>336.8</v>
      </c>
      <c r="S478" s="15">
        <f t="shared" si="671"/>
        <v>0.33679999999999999</v>
      </c>
      <c r="T478">
        <v>30301028</v>
      </c>
      <c r="U478" t="s">
        <v>45</v>
      </c>
      <c r="V478" t="s">
        <v>46</v>
      </c>
      <c r="W478" s="20" t="s">
        <v>87</v>
      </c>
      <c r="X478" t="s">
        <v>88</v>
      </c>
      <c r="Y478" t="s">
        <v>971</v>
      </c>
      <c r="Z478" t="s">
        <v>5033</v>
      </c>
      <c r="AA478" t="s">
        <v>5034</v>
      </c>
      <c r="AB478" t="s">
        <v>648</v>
      </c>
      <c r="AC478">
        <v>1971</v>
      </c>
      <c r="AD478">
        <v>48</v>
      </c>
      <c r="AE478" t="str">
        <f t="shared" si="672"/>
        <v>&lt;50</v>
      </c>
      <c r="AF478">
        <v>-38.057009729999997</v>
      </c>
      <c r="AG478">
        <v>145.28034049999999</v>
      </c>
      <c r="AH478" t="s">
        <v>75</v>
      </c>
      <c r="AI478" t="s">
        <v>76</v>
      </c>
      <c r="AJ478" s="33" t="s">
        <v>681</v>
      </c>
      <c r="AL478">
        <v>1</v>
      </c>
      <c r="AM478" t="s">
        <v>86</v>
      </c>
      <c r="AN478">
        <v>66</v>
      </c>
      <c r="AO478" s="70">
        <v>3</v>
      </c>
      <c r="AP478">
        <v>2</v>
      </c>
      <c r="AQ478">
        <v>0</v>
      </c>
      <c r="AR478">
        <v>1</v>
      </c>
      <c r="AS478" s="82" t="str">
        <f t="shared" si="673"/>
        <v>Gw-0-1</v>
      </c>
      <c r="AT478" s="14">
        <f t="shared" si="674"/>
        <v>1</v>
      </c>
      <c r="AU478" s="81">
        <f>VLOOKUP(C478,Bushfire_Vlookup!$F$2:$H$12575,3,FALSE)</f>
        <v>449.49813</v>
      </c>
      <c r="AV478" s="14">
        <f>VLOOKUP(AS478,Safety_collateral_Vlookup!$J$3:$L$20,2,FALSE)</f>
        <v>11570.139925214824</v>
      </c>
      <c r="AW478" s="14">
        <f>VLOOKUP(AS478,Safety_collateral_Vlookup!$J$3:$L$20,3,FALSE)</f>
        <v>148000</v>
      </c>
      <c r="AX478" s="48">
        <f t="shared" si="675"/>
        <v>170742.02080491421</v>
      </c>
      <c r="AY478" s="49">
        <f t="shared" si="759"/>
        <v>25596.799999999999</v>
      </c>
      <c r="AZ478" s="14">
        <v>76000</v>
      </c>
      <c r="BA478" s="16">
        <f t="shared" si="676"/>
        <v>6.6704439931911104</v>
      </c>
      <c r="BB478" t="e">
        <f>IF(BA478&lt;=#REF!,#REF!,IF(BA478&lt;=#REF!,#REF!,IF(BA478&lt;=#REF!,#REF!,IF(BA478&lt;=#REF!,#REF!,#REF!))))</f>
        <v>#REF!</v>
      </c>
      <c r="BC478" s="51">
        <v>4</v>
      </c>
      <c r="BD478" s="21">
        <v>70</v>
      </c>
      <c r="BE478" s="21">
        <v>6.4399999999999999E-2</v>
      </c>
      <c r="BF478" s="26">
        <f t="shared" si="677"/>
        <v>1669.5818124730295</v>
      </c>
      <c r="BG478" s="21">
        <v>7</v>
      </c>
      <c r="BH478" s="21">
        <f t="shared" si="678"/>
        <v>28</v>
      </c>
      <c r="BI478" s="28">
        <f t="shared" si="679"/>
        <v>4.0959999999999998E-4</v>
      </c>
      <c r="BJ478" s="27">
        <f t="shared" si="680"/>
        <v>4.0959999999999998E-4</v>
      </c>
      <c r="BK478" s="28">
        <f t="shared" si="681"/>
        <v>6.2796858480808149E-3</v>
      </c>
      <c r="BL478" s="35">
        <f t="shared" si="682"/>
        <v>4.1888292744457892E-2</v>
      </c>
      <c r="BM478" s="21" t="str">
        <f t="shared" si="683"/>
        <v>Cr1</v>
      </c>
      <c r="BN478" s="51">
        <v>1</v>
      </c>
      <c r="BO478" s="21">
        <v>0</v>
      </c>
      <c r="BP478" s="50" t="s">
        <v>5497</v>
      </c>
      <c r="BQ478" s="14">
        <v>1</v>
      </c>
      <c r="BR478">
        <f>IFERROR(VLOOKUP(AO478,'Model Failure data- Lines'!$A$37:$E$41,3,FALSE),'Model Failure data- Lines'!$C$37)</f>
        <v>0.16107000000000002</v>
      </c>
      <c r="BS478" s="14">
        <f t="shared" si="684"/>
        <v>27501.417291047535</v>
      </c>
      <c r="BT478" s="34">
        <f t="shared" si="667"/>
        <v>22831.076549969392</v>
      </c>
      <c r="BU478" s="34">
        <f t="shared" si="685"/>
        <v>1.2045606886235247</v>
      </c>
      <c r="BV478" s="54">
        <f t="shared" si="686"/>
        <v>4670.3407410781438</v>
      </c>
      <c r="BW478">
        <f>IFERROR(VLOOKUP(AO478,'Model Failure data- Lines'!$A$37:$E$41,4,FALSE),'Model Failure data- Lines'!$D$37)</f>
        <v>0.16398000000000001</v>
      </c>
      <c r="BX478" s="14">
        <f t="shared" si="687"/>
        <v>27998.276571589835</v>
      </c>
      <c r="BY478" s="34">
        <f t="shared" si="688"/>
        <v>20364.188352862948</v>
      </c>
      <c r="BZ478" s="71">
        <f t="shared" si="689"/>
        <v>1.374878099065197</v>
      </c>
      <c r="CA478" s="71">
        <f t="shared" si="690"/>
        <v>7634.0882187268871</v>
      </c>
      <c r="CB478" s="57">
        <v>2</v>
      </c>
      <c r="CC478">
        <f>IFERROR(VLOOKUP(AO478,'Model Failure data- Lines'!$A$37:$E$41,5,FALSE),'Model Failure data- Lines'!$E$37)</f>
        <v>0.16322</v>
      </c>
      <c r="CD478" s="14">
        <f t="shared" si="691"/>
        <v>27868.512635778097</v>
      </c>
      <c r="CE478" s="34">
        <f t="shared" si="692"/>
        <v>16201.250440323747</v>
      </c>
      <c r="CF478" s="34">
        <f t="shared" si="693"/>
        <v>1.7201457837115692</v>
      </c>
      <c r="CG478" s="54">
        <f t="shared" si="694"/>
        <v>11667.26219545435</v>
      </c>
      <c r="CH478" t="e">
        <f>IFERROR(VLOOKUP(AO478,'Model Failure data- Lines'!#REF!,3,FALSE),'Model Failure data- Lines'!#REF!)</f>
        <v>#REF!</v>
      </c>
      <c r="CI478" s="14" t="e">
        <f t="shared" si="695"/>
        <v>#REF!</v>
      </c>
      <c r="CJ478" s="34">
        <f t="shared" si="696"/>
        <v>21898.961013013311</v>
      </c>
      <c r="CK478" s="34" t="e">
        <f t="shared" si="697"/>
        <v>#REF!</v>
      </c>
      <c r="CL478" s="54" t="e">
        <f t="shared" si="698"/>
        <v>#REF!</v>
      </c>
      <c r="CM478" t="e">
        <f>IFERROR(VLOOKUP(AO478,'Model Failure data- Lines'!#REF!,4,FALSE),'Model Failure data- Lines'!#REF!)</f>
        <v>#REF!</v>
      </c>
      <c r="CN478" s="14" t="e">
        <f t="shared" si="699"/>
        <v>#REF!</v>
      </c>
      <c r="CO478" s="34">
        <f t="shared" si="700"/>
        <v>18735.329941612898</v>
      </c>
      <c r="CP478" s="34" t="e">
        <f t="shared" si="701"/>
        <v>#REF!</v>
      </c>
      <c r="CQ478" s="54" t="e">
        <f t="shared" si="702"/>
        <v>#REF!</v>
      </c>
      <c r="CR478" t="e">
        <f>IFERROR(VLOOKUP(AO478,'Model Failure data- Lines'!#REF!,5,FALSE),'Model Failure data- Lines'!#REF!)</f>
        <v>#REF!</v>
      </c>
      <c r="CS478" s="14" t="e">
        <f t="shared" si="703"/>
        <v>#REF!</v>
      </c>
      <c r="CT478" s="34">
        <f t="shared" si="704"/>
        <v>13713.143362494406</v>
      </c>
      <c r="CU478" s="34" t="e">
        <f t="shared" si="705"/>
        <v>#REF!</v>
      </c>
      <c r="CV478" s="54" t="e">
        <f t="shared" si="706"/>
        <v>#REF!</v>
      </c>
      <c r="CW478" t="s">
        <v>648</v>
      </c>
      <c r="CZ478">
        <f t="shared" si="707"/>
        <v>7634.0882187268862</v>
      </c>
      <c r="DA478" s="34">
        <f t="shared" si="708"/>
        <v>0.17496666</v>
      </c>
      <c r="DB478" s="34">
        <f t="shared" si="709"/>
        <v>78.647186482345802</v>
      </c>
      <c r="DC478" s="34">
        <f t="shared" si="710"/>
        <v>2024.3887384474874</v>
      </c>
      <c r="DD478" s="9">
        <f t="shared" si="711"/>
        <v>25895.06568</v>
      </c>
      <c r="DE478" s="59">
        <f t="shared" si="712"/>
        <v>6.2491939299414099E-6</v>
      </c>
      <c r="DF478" s="59">
        <f t="shared" si="713"/>
        <v>2.809000985516015E-3</v>
      </c>
      <c r="DG478" s="59">
        <f t="shared" si="714"/>
        <v>7.2304048189225242E-2</v>
      </c>
      <c r="DH478" s="59">
        <f t="shared" si="715"/>
        <v>0.92488070163132874</v>
      </c>
      <c r="DI478" s="14">
        <f t="shared" si="716"/>
        <v>4.7706897757105293E-2</v>
      </c>
      <c r="DJ478" s="14">
        <f t="shared" si="717"/>
        <v>21.444161329920025</v>
      </c>
      <c r="DK478" s="14">
        <f t="shared" si="718"/>
        <v>551.9754824476255</v>
      </c>
      <c r="DL478" s="14">
        <f t="shared" si="719"/>
        <v>7060.6208680515838</v>
      </c>
      <c r="DM478">
        <f t="shared" si="720"/>
        <v>11667.26219545435</v>
      </c>
      <c r="DN478" s="34">
        <f t="shared" si="721"/>
        <v>0.17415574</v>
      </c>
      <c r="DO478" s="34">
        <f t="shared" si="722"/>
        <v>78.282679458766196</v>
      </c>
      <c r="DP478" s="34">
        <f t="shared" si="723"/>
        <v>2015.0062805793323</v>
      </c>
      <c r="DQ478" s="9">
        <f t="shared" si="724"/>
        <v>25775.04952</v>
      </c>
      <c r="DR478" s="59">
        <f t="shared" si="725"/>
        <v>6.2491939299414108E-6</v>
      </c>
      <c r="DS478" s="59">
        <f t="shared" si="726"/>
        <v>2.809000985516015E-3</v>
      </c>
      <c r="DT478" s="59">
        <f t="shared" si="727"/>
        <v>7.2304048189225242E-2</v>
      </c>
      <c r="DU478" s="59">
        <f t="shared" si="728"/>
        <v>0.92488070163132885</v>
      </c>
      <c r="DV478" s="14">
        <f t="shared" si="729"/>
        <v>7.2910984090868228E-2</v>
      </c>
      <c r="DW478" s="14">
        <f t="shared" si="730"/>
        <v>32.773351005305017</v>
      </c>
      <c r="DX478" s="14">
        <f t="shared" si="731"/>
        <v>843.59028801645729</v>
      </c>
      <c r="DY478" s="14">
        <f t="shared" si="732"/>
        <v>10790.825645448498</v>
      </c>
      <c r="DZ478" s="34" t="e">
        <f t="shared" si="733"/>
        <v>#REF!</v>
      </c>
      <c r="EA478" s="34" t="e">
        <f t="shared" si="734"/>
        <v>#REF!</v>
      </c>
      <c r="EB478" s="34" t="e">
        <f t="shared" si="735"/>
        <v>#REF!</v>
      </c>
      <c r="EC478" s="34" t="e">
        <f t="shared" si="736"/>
        <v>#REF!</v>
      </c>
      <c r="ED478" s="34" t="e">
        <f t="shared" si="737"/>
        <v>#REF!</v>
      </c>
      <c r="EE478" s="59" t="e">
        <f t="shared" si="738"/>
        <v>#REF!</v>
      </c>
      <c r="EF478" s="59" t="e">
        <f t="shared" si="739"/>
        <v>#REF!</v>
      </c>
      <c r="EG478" s="59" t="e">
        <f t="shared" si="740"/>
        <v>#REF!</v>
      </c>
      <c r="EH478" s="59" t="e">
        <f t="shared" si="741"/>
        <v>#REF!</v>
      </c>
      <c r="EI478" s="14" t="e">
        <f t="shared" si="742"/>
        <v>#REF!</v>
      </c>
      <c r="EJ478" s="14" t="e">
        <f t="shared" si="743"/>
        <v>#REF!</v>
      </c>
      <c r="EK478" s="14" t="e">
        <f t="shared" si="744"/>
        <v>#REF!</v>
      </c>
      <c r="EL478" s="14" t="e">
        <f t="shared" si="745"/>
        <v>#REF!</v>
      </c>
      <c r="EM478" t="e">
        <f t="shared" si="746"/>
        <v>#REF!</v>
      </c>
      <c r="EN478" s="34" t="e">
        <f t="shared" si="747"/>
        <v>#REF!</v>
      </c>
      <c r="EO478" s="34" t="e">
        <f t="shared" si="748"/>
        <v>#REF!</v>
      </c>
      <c r="EP478" s="34" t="e">
        <f t="shared" si="749"/>
        <v>#REF!</v>
      </c>
      <c r="EQ478" s="34" t="e">
        <f t="shared" si="750"/>
        <v>#REF!</v>
      </c>
      <c r="ER478" s="59" t="e">
        <f t="shared" si="751"/>
        <v>#REF!</v>
      </c>
      <c r="ES478" s="59" t="e">
        <f t="shared" si="752"/>
        <v>#REF!</v>
      </c>
      <c r="ET478" s="59" t="e">
        <f t="shared" si="753"/>
        <v>#REF!</v>
      </c>
      <c r="EU478" s="59" t="e">
        <f t="shared" si="754"/>
        <v>#REF!</v>
      </c>
      <c r="EV478" s="14" t="e">
        <f t="shared" si="755"/>
        <v>#REF!</v>
      </c>
      <c r="EW478" s="14" t="e">
        <f t="shared" si="756"/>
        <v>#REF!</v>
      </c>
      <c r="EX478" s="14" t="e">
        <f t="shared" si="757"/>
        <v>#REF!</v>
      </c>
      <c r="EY478" s="14" t="e">
        <f t="shared" si="758"/>
        <v>#REF!</v>
      </c>
    </row>
    <row r="479" spans="1:155" x14ac:dyDescent="0.2">
      <c r="A479" s="17">
        <v>30164907</v>
      </c>
      <c r="B479" t="s">
        <v>62</v>
      </c>
      <c r="C479" t="s">
        <v>3079</v>
      </c>
      <c r="D479" t="s">
        <v>3080</v>
      </c>
      <c r="E479" t="s">
        <v>1685</v>
      </c>
      <c r="F479" t="s">
        <v>41</v>
      </c>
      <c r="G479" t="s">
        <v>42</v>
      </c>
      <c r="H479" t="s">
        <v>3081</v>
      </c>
      <c r="I479" t="s">
        <v>68</v>
      </c>
      <c r="J479" s="19" t="s">
        <v>69</v>
      </c>
      <c r="K479" t="s">
        <v>70</v>
      </c>
      <c r="L479">
        <v>1971</v>
      </c>
      <c r="M479">
        <f t="shared" si="668"/>
        <v>1971</v>
      </c>
      <c r="N479">
        <v>48</v>
      </c>
      <c r="O479" s="19">
        <f t="shared" si="669"/>
        <v>48</v>
      </c>
      <c r="P479" t="s">
        <v>83</v>
      </c>
      <c r="Q479" s="19" t="str">
        <f t="shared" si="670"/>
        <v>40-50</v>
      </c>
      <c r="R479" s="23">
        <v>347.47</v>
      </c>
      <c r="S479" s="15">
        <f t="shared" si="671"/>
        <v>0.34747</v>
      </c>
      <c r="T479">
        <v>30040900</v>
      </c>
      <c r="U479" t="s">
        <v>45</v>
      </c>
      <c r="V479" t="s">
        <v>46</v>
      </c>
      <c r="W479" t="s">
        <v>47</v>
      </c>
      <c r="X479" t="s">
        <v>48</v>
      </c>
      <c r="Y479" t="s">
        <v>514</v>
      </c>
      <c r="Z479" t="s">
        <v>3082</v>
      </c>
      <c r="AA479" t="s">
        <v>3083</v>
      </c>
      <c r="AB479" t="s">
        <v>151</v>
      </c>
      <c r="AC479">
        <v>1971</v>
      </c>
      <c r="AD479">
        <v>48</v>
      </c>
      <c r="AE479" t="str">
        <f t="shared" si="672"/>
        <v>&lt;50</v>
      </c>
      <c r="AF479">
        <v>-38.058553570000001</v>
      </c>
      <c r="AG479">
        <v>145.27704459</v>
      </c>
      <c r="AH479" t="s">
        <v>75</v>
      </c>
      <c r="AI479" t="s">
        <v>76</v>
      </c>
      <c r="AJ479" s="33" t="s">
        <v>681</v>
      </c>
      <c r="AL479">
        <v>1</v>
      </c>
      <c r="AM479" t="s">
        <v>86</v>
      </c>
      <c r="AN479">
        <v>66</v>
      </c>
      <c r="AO479" s="69">
        <v>3</v>
      </c>
      <c r="AP479">
        <v>2</v>
      </c>
      <c r="AQ479">
        <v>0</v>
      </c>
      <c r="AR479">
        <v>1</v>
      </c>
      <c r="AS479" s="82" t="str">
        <f t="shared" si="673"/>
        <v>Gw-0-1</v>
      </c>
      <c r="AT479" s="14">
        <f t="shared" si="674"/>
        <v>1</v>
      </c>
      <c r="AU479" s="81">
        <f>VLOOKUP(C479,Bushfire_Vlookup!$F$2:$H$12575,3,FALSE)</f>
        <v>398.86318899999998</v>
      </c>
      <c r="AV479" s="14">
        <f>VLOOKUP(AS479,Safety_collateral_Vlookup!$J$3:$L$20,2,FALSE)</f>
        <v>11570.139925214824</v>
      </c>
      <c r="AW479" s="14">
        <f>VLOOKUP(AS479,Safety_collateral_Vlookup!$J$3:$L$20,3,FALSE)</f>
        <v>148000</v>
      </c>
      <c r="AX479" s="48">
        <f t="shared" si="675"/>
        <v>170687.99332286723</v>
      </c>
      <c r="AY479" s="49">
        <f t="shared" si="759"/>
        <v>26407.72</v>
      </c>
      <c r="AZ479" s="14">
        <v>76000</v>
      </c>
      <c r="BA479" s="16">
        <f t="shared" si="676"/>
        <v>6.4635641896713238</v>
      </c>
      <c r="BB479" t="e">
        <f>IF(BA479&lt;=#REF!,#REF!,IF(BA479&lt;=#REF!,#REF!,IF(BA479&lt;=#REF!,#REF!,IF(BA479&lt;=#REF!,#REF!,#REF!))))</f>
        <v>#REF!</v>
      </c>
      <c r="BC479" s="51">
        <v>4</v>
      </c>
      <c r="BD479" s="21">
        <v>70</v>
      </c>
      <c r="BE479" s="21">
        <v>6.4399999999999999E-2</v>
      </c>
      <c r="BF479" s="26">
        <f t="shared" si="677"/>
        <v>1722.4750367577305</v>
      </c>
      <c r="BG479" s="21">
        <v>7</v>
      </c>
      <c r="BH479" s="21">
        <f t="shared" si="678"/>
        <v>28</v>
      </c>
      <c r="BI479" s="28">
        <f t="shared" si="679"/>
        <v>4.0959999999999998E-4</v>
      </c>
      <c r="BJ479" s="27">
        <f t="shared" si="680"/>
        <v>4.0959999999999998E-4</v>
      </c>
      <c r="BK479" s="28">
        <f t="shared" si="681"/>
        <v>6.279685848080814E-3</v>
      </c>
      <c r="BL479" s="35">
        <f t="shared" si="682"/>
        <v>4.0589152570040948E-2</v>
      </c>
      <c r="BM479" s="21" t="str">
        <f t="shared" si="683"/>
        <v>Cr1</v>
      </c>
      <c r="BN479" s="51">
        <v>1</v>
      </c>
      <c r="BO479" s="21">
        <v>0</v>
      </c>
      <c r="BP479" s="50" t="s">
        <v>5497</v>
      </c>
      <c r="BQ479" s="14">
        <v>1</v>
      </c>
      <c r="BR479">
        <f>IFERROR(VLOOKUP(AO479,'Model Failure data- Lines'!$A$37:$E$41,3,FALSE),'Model Failure data- Lines'!$C$37)</f>
        <v>0.16107000000000002</v>
      </c>
      <c r="BS479" s="14">
        <f t="shared" si="684"/>
        <v>27492.715084514228</v>
      </c>
      <c r="BT479" s="34">
        <f t="shared" si="667"/>
        <v>23554.376985801264</v>
      </c>
      <c r="BU479" s="34">
        <f t="shared" si="685"/>
        <v>1.1672019642500848</v>
      </c>
      <c r="BV479" s="54">
        <f t="shared" si="686"/>
        <v>3938.338098712964</v>
      </c>
      <c r="BW479">
        <f>IFERROR(VLOOKUP(AO479,'Model Failure data- Lines'!$A$37:$E$41,4,FALSE),'Model Failure data- Lines'!$D$37)</f>
        <v>0.16398000000000001</v>
      </c>
      <c r="BX479" s="14">
        <f t="shared" si="687"/>
        <v>27989.417145083771</v>
      </c>
      <c r="BY479" s="34">
        <f t="shared" si="688"/>
        <v>21009.336481500264</v>
      </c>
      <c r="BZ479" s="71">
        <f t="shared" si="689"/>
        <v>1.3322370827717385</v>
      </c>
      <c r="CA479" s="71">
        <f t="shared" si="690"/>
        <v>6980.080663583507</v>
      </c>
      <c r="CB479" s="57">
        <v>2</v>
      </c>
      <c r="CC479">
        <f>IFERROR(VLOOKUP(AO479,'Model Failure data- Lines'!$A$37:$E$41,5,FALSE),'Model Failure data- Lines'!$E$37)</f>
        <v>0.16322</v>
      </c>
      <c r="CD479" s="14">
        <f t="shared" si="691"/>
        <v>27859.69427015839</v>
      </c>
      <c r="CE479" s="34">
        <f t="shared" si="692"/>
        <v>16714.514520484838</v>
      </c>
      <c r="CF479" s="34">
        <f t="shared" si="693"/>
        <v>1.6667964980983645</v>
      </c>
      <c r="CG479" s="54">
        <f t="shared" si="694"/>
        <v>11145.179749673553</v>
      </c>
      <c r="CH479" t="e">
        <f>IFERROR(VLOOKUP(AO479,'Model Failure data- Lines'!#REF!,3,FALSE),'Model Failure data- Lines'!#REF!)</f>
        <v>#REF!</v>
      </c>
      <c r="CI479" s="14" t="e">
        <f t="shared" si="695"/>
        <v>#REF!</v>
      </c>
      <c r="CJ479" s="34">
        <f t="shared" si="696"/>
        <v>22592.731541543159</v>
      </c>
      <c r="CK479" s="34" t="e">
        <f t="shared" si="697"/>
        <v>#REF!</v>
      </c>
      <c r="CL479" s="54" t="e">
        <f t="shared" si="698"/>
        <v>#REF!</v>
      </c>
      <c r="CM479" t="e">
        <f>IFERROR(VLOOKUP(AO479,'Model Failure data- Lines'!#REF!,4,FALSE),'Model Failure data- Lines'!#REF!)</f>
        <v>#REF!</v>
      </c>
      <c r="CN479" s="14" t="e">
        <f t="shared" si="699"/>
        <v>#REF!</v>
      </c>
      <c r="CO479" s="34">
        <f t="shared" si="700"/>
        <v>19328.874984596896</v>
      </c>
      <c r="CP479" s="34" t="e">
        <f t="shared" si="701"/>
        <v>#REF!</v>
      </c>
      <c r="CQ479" s="54" t="e">
        <f t="shared" si="702"/>
        <v>#REF!</v>
      </c>
      <c r="CR479" t="e">
        <f>IFERROR(VLOOKUP(AO479,'Model Failure data- Lines'!#REF!,5,FALSE),'Model Failure data- Lines'!#REF!)</f>
        <v>#REF!</v>
      </c>
      <c r="CS479" s="14" t="e">
        <f t="shared" si="703"/>
        <v>#REF!</v>
      </c>
      <c r="CT479" s="34">
        <f t="shared" si="704"/>
        <v>14147.582910231387</v>
      </c>
      <c r="CU479" s="34" t="e">
        <f t="shared" si="705"/>
        <v>#REF!</v>
      </c>
      <c r="CV479" s="54" t="e">
        <f t="shared" si="706"/>
        <v>#REF!</v>
      </c>
      <c r="CW479" t="s">
        <v>151</v>
      </c>
      <c r="CZ479">
        <f t="shared" si="707"/>
        <v>6980.0806635835079</v>
      </c>
      <c r="DA479" s="34">
        <f t="shared" si="708"/>
        <v>0.17496666</v>
      </c>
      <c r="DB479" s="34">
        <f t="shared" si="709"/>
        <v>69.787759976278736</v>
      </c>
      <c r="DC479" s="34">
        <f t="shared" si="710"/>
        <v>2024.3887384474874</v>
      </c>
      <c r="DD479" s="9">
        <f t="shared" si="711"/>
        <v>25895.06568</v>
      </c>
      <c r="DE479" s="59">
        <f t="shared" si="712"/>
        <v>6.2511719730731221E-6</v>
      </c>
      <c r="DF479" s="59">
        <f t="shared" si="713"/>
        <v>2.4933623881673674E-3</v>
      </c>
      <c r="DG479" s="59">
        <f t="shared" si="714"/>
        <v>7.2326934425037251E-2</v>
      </c>
      <c r="DH479" s="59">
        <f t="shared" si="715"/>
        <v>0.92517345201482215</v>
      </c>
      <c r="DI479" s="14">
        <f t="shared" si="716"/>
        <v>4.3633684613982864E-2</v>
      </c>
      <c r="DJ479" s="14">
        <f t="shared" si="717"/>
        <v>17.403870592953439</v>
      </c>
      <c r="DK479" s="14">
        <f t="shared" si="718"/>
        <v>504.84783643647489</v>
      </c>
      <c r="DL479" s="14">
        <f t="shared" si="719"/>
        <v>6457.785322869463</v>
      </c>
      <c r="DM479">
        <f t="shared" si="720"/>
        <v>11145.179749673553</v>
      </c>
      <c r="DN479" s="34">
        <f t="shared" si="721"/>
        <v>0.17415574</v>
      </c>
      <c r="DO479" s="34">
        <f t="shared" si="722"/>
        <v>69.464313839054853</v>
      </c>
      <c r="DP479" s="34">
        <f t="shared" si="723"/>
        <v>2015.0062805793323</v>
      </c>
      <c r="DQ479" s="9">
        <f t="shared" si="724"/>
        <v>25775.04952</v>
      </c>
      <c r="DR479" s="59">
        <f t="shared" si="725"/>
        <v>6.2511719730731229E-6</v>
      </c>
      <c r="DS479" s="59">
        <f t="shared" si="726"/>
        <v>2.4933623881673674E-3</v>
      </c>
      <c r="DT479" s="59">
        <f t="shared" si="727"/>
        <v>7.2326934425037265E-2</v>
      </c>
      <c r="DU479" s="59">
        <f t="shared" si="728"/>
        <v>0.92517345201482215</v>
      </c>
      <c r="DV479" s="14">
        <f t="shared" si="729"/>
        <v>6.9670435286021445E-2</v>
      </c>
      <c r="DW479" s="14">
        <f t="shared" si="730"/>
        <v>27.788971997200637</v>
      </c>
      <c r="DX479" s="14">
        <f t="shared" si="731"/>
        <v>806.09668490989236</v>
      </c>
      <c r="DY479" s="14">
        <f t="shared" si="732"/>
        <v>10311.224422331172</v>
      </c>
      <c r="DZ479" s="34" t="e">
        <f t="shared" si="733"/>
        <v>#REF!</v>
      </c>
      <c r="EA479" s="34" t="e">
        <f t="shared" si="734"/>
        <v>#REF!</v>
      </c>
      <c r="EB479" s="34" t="e">
        <f t="shared" si="735"/>
        <v>#REF!</v>
      </c>
      <c r="EC479" s="34" t="e">
        <f t="shared" si="736"/>
        <v>#REF!</v>
      </c>
      <c r="ED479" s="34" t="e">
        <f t="shared" si="737"/>
        <v>#REF!</v>
      </c>
      <c r="EE479" s="59" t="e">
        <f t="shared" si="738"/>
        <v>#REF!</v>
      </c>
      <c r="EF479" s="59" t="e">
        <f t="shared" si="739"/>
        <v>#REF!</v>
      </c>
      <c r="EG479" s="59" t="e">
        <f t="shared" si="740"/>
        <v>#REF!</v>
      </c>
      <c r="EH479" s="59" t="e">
        <f t="shared" si="741"/>
        <v>#REF!</v>
      </c>
      <c r="EI479" s="14" t="e">
        <f t="shared" si="742"/>
        <v>#REF!</v>
      </c>
      <c r="EJ479" s="14" t="e">
        <f t="shared" si="743"/>
        <v>#REF!</v>
      </c>
      <c r="EK479" s="14" t="e">
        <f t="shared" si="744"/>
        <v>#REF!</v>
      </c>
      <c r="EL479" s="14" t="e">
        <f t="shared" si="745"/>
        <v>#REF!</v>
      </c>
      <c r="EM479" t="e">
        <f t="shared" si="746"/>
        <v>#REF!</v>
      </c>
      <c r="EN479" s="34" t="e">
        <f t="shared" si="747"/>
        <v>#REF!</v>
      </c>
      <c r="EO479" s="34" t="e">
        <f t="shared" si="748"/>
        <v>#REF!</v>
      </c>
      <c r="EP479" s="34" t="e">
        <f t="shared" si="749"/>
        <v>#REF!</v>
      </c>
      <c r="EQ479" s="34" t="e">
        <f t="shared" si="750"/>
        <v>#REF!</v>
      </c>
      <c r="ER479" s="59" t="e">
        <f t="shared" si="751"/>
        <v>#REF!</v>
      </c>
      <c r="ES479" s="59" t="e">
        <f t="shared" si="752"/>
        <v>#REF!</v>
      </c>
      <c r="ET479" s="59" t="e">
        <f t="shared" si="753"/>
        <v>#REF!</v>
      </c>
      <c r="EU479" s="59" t="e">
        <f t="shared" si="754"/>
        <v>#REF!</v>
      </c>
      <c r="EV479" s="14" t="e">
        <f t="shared" si="755"/>
        <v>#REF!</v>
      </c>
      <c r="EW479" s="14" t="e">
        <f t="shared" si="756"/>
        <v>#REF!</v>
      </c>
      <c r="EX479" s="14" t="e">
        <f t="shared" si="757"/>
        <v>#REF!</v>
      </c>
      <c r="EY479" s="14" t="e">
        <f t="shared" si="758"/>
        <v>#REF!</v>
      </c>
    </row>
    <row r="480" spans="1:155" x14ac:dyDescent="0.2">
      <c r="A480" s="17">
        <v>30094361</v>
      </c>
      <c r="B480" t="s">
        <v>62</v>
      </c>
      <c r="C480" t="s">
        <v>2161</v>
      </c>
      <c r="D480" t="s">
        <v>2162</v>
      </c>
      <c r="E480" t="s">
        <v>1455</v>
      </c>
      <c r="F480" t="s">
        <v>41</v>
      </c>
      <c r="G480" t="s">
        <v>42</v>
      </c>
      <c r="H480" t="s">
        <v>2163</v>
      </c>
      <c r="I480" t="s">
        <v>68</v>
      </c>
      <c r="J480" s="19" t="s">
        <v>69</v>
      </c>
      <c r="K480" t="s">
        <v>70</v>
      </c>
      <c r="L480">
        <v>1971</v>
      </c>
      <c r="M480">
        <f t="shared" si="668"/>
        <v>1971</v>
      </c>
      <c r="N480">
        <v>48</v>
      </c>
      <c r="O480" s="19">
        <f t="shared" si="669"/>
        <v>48</v>
      </c>
      <c r="P480" t="s">
        <v>83</v>
      </c>
      <c r="Q480" s="19" t="str">
        <f t="shared" si="670"/>
        <v>40-50</v>
      </c>
      <c r="R480" s="23">
        <v>390.14</v>
      </c>
      <c r="S480" s="15">
        <f t="shared" si="671"/>
        <v>0.39013999999999999</v>
      </c>
      <c r="T480">
        <v>30096715</v>
      </c>
      <c r="U480" t="s">
        <v>45</v>
      </c>
      <c r="V480" t="s">
        <v>46</v>
      </c>
      <c r="W480" s="20" t="s">
        <v>87</v>
      </c>
      <c r="X480" t="s">
        <v>88</v>
      </c>
      <c r="Y480" t="s">
        <v>971</v>
      </c>
      <c r="Z480" t="s">
        <v>2164</v>
      </c>
      <c r="AA480" t="s">
        <v>2165</v>
      </c>
      <c r="AB480" t="s">
        <v>592</v>
      </c>
      <c r="AC480">
        <v>1971</v>
      </c>
      <c r="AD480">
        <v>48</v>
      </c>
      <c r="AE480" t="str">
        <f t="shared" si="672"/>
        <v>&lt;50</v>
      </c>
      <c r="AF480">
        <v>-38.064855860000002</v>
      </c>
      <c r="AG480">
        <v>145.26362542999999</v>
      </c>
      <c r="AH480" t="s">
        <v>75</v>
      </c>
      <c r="AI480" t="s">
        <v>76</v>
      </c>
      <c r="AJ480" s="33" t="s">
        <v>681</v>
      </c>
      <c r="AL480">
        <v>1</v>
      </c>
      <c r="AM480" t="s">
        <v>86</v>
      </c>
      <c r="AN480">
        <v>66</v>
      </c>
      <c r="AO480" s="69">
        <v>3</v>
      </c>
      <c r="AP480">
        <v>2</v>
      </c>
      <c r="AQ480">
        <v>4</v>
      </c>
      <c r="AR480">
        <v>1</v>
      </c>
      <c r="AS480" s="82" t="str">
        <f t="shared" si="673"/>
        <v>Gw-4-1</v>
      </c>
      <c r="AT480" s="14">
        <f t="shared" si="674"/>
        <v>1</v>
      </c>
      <c r="AU480" s="81">
        <f>VLOOKUP(C480,Bushfire_Vlookup!$F$2:$H$12575,3,FALSE)</f>
        <v>208.288173</v>
      </c>
      <c r="AV480" s="14">
        <f>VLOOKUP(AS480,Safety_collateral_Vlookup!$J$3:$L$20,2,FALSE)</f>
        <v>2468415.8044019579</v>
      </c>
      <c r="AW480" s="14">
        <f>VLOOKUP(AS480,Safety_collateral_Vlookup!$J$3:$L$20,3,FALSE)</f>
        <v>148000</v>
      </c>
      <c r="AX480" s="48">
        <f t="shared" si="675"/>
        <v>2791938.97377748</v>
      </c>
      <c r="AY480" s="48">
        <f>AZ480</f>
        <v>110000</v>
      </c>
      <c r="AZ480" s="14">
        <v>110000</v>
      </c>
      <c r="BA480" s="16">
        <f t="shared" si="676"/>
        <v>25.38126339797709</v>
      </c>
      <c r="BB480" t="e">
        <f>IF(BA480&lt;=#REF!,#REF!,IF(BA480&lt;=#REF!,#REF!,IF(BA480&lt;=#REF!,#REF!,IF(BA480&lt;=#REF!,#REF!,#REF!))))</f>
        <v>#REF!</v>
      </c>
      <c r="BC480" s="51">
        <v>5</v>
      </c>
      <c r="BD480" s="21">
        <v>70</v>
      </c>
      <c r="BE480" s="21">
        <v>6.4399999999999999E-2</v>
      </c>
      <c r="BF480" s="26">
        <f t="shared" si="677"/>
        <v>7174.8812106213763</v>
      </c>
      <c r="BG480" s="21">
        <v>7</v>
      </c>
      <c r="BH480" s="21">
        <f t="shared" si="678"/>
        <v>28</v>
      </c>
      <c r="BI480" s="28">
        <f t="shared" si="679"/>
        <v>4.0959999999999998E-4</v>
      </c>
      <c r="BJ480" s="27">
        <f t="shared" si="680"/>
        <v>4.0959999999999998E-4</v>
      </c>
      <c r="BK480" s="28">
        <f t="shared" si="681"/>
        <v>6.279685848080814E-3</v>
      </c>
      <c r="BL480" s="35">
        <f t="shared" si="682"/>
        <v>0.15938636056668828</v>
      </c>
      <c r="BM480" s="21" t="str">
        <f t="shared" si="683"/>
        <v>Cr1</v>
      </c>
      <c r="BN480" s="51">
        <v>1</v>
      </c>
      <c r="BO480" s="21">
        <v>0</v>
      </c>
      <c r="BP480" s="50" t="s">
        <v>5497</v>
      </c>
      <c r="BQ480" s="14">
        <v>1</v>
      </c>
      <c r="BR480">
        <f>IFERROR(VLOOKUP(AO480,'Model Failure data- Lines'!$A$37:$E$41,3,FALSE),'Model Failure data- Lines'!$C$37)</f>
        <v>0.16107000000000002</v>
      </c>
      <c r="BS480" s="14">
        <f t="shared" si="684"/>
        <v>449697.61050633877</v>
      </c>
      <c r="BT480" s="34">
        <f t="shared" si="667"/>
        <v>98114.546368945856</v>
      </c>
      <c r="BU480" s="34">
        <f t="shared" si="685"/>
        <v>4.583393871234084</v>
      </c>
      <c r="BV480" s="54">
        <f t="shared" si="686"/>
        <v>351583.06413739291</v>
      </c>
      <c r="BW480">
        <f>IFERROR(VLOOKUP(AO480,'Model Failure data- Lines'!$A$37:$E$41,4,FALSE),'Model Failure data- Lines'!$D$37)</f>
        <v>0.16398000000000001</v>
      </c>
      <c r="BX480" s="14">
        <f t="shared" si="687"/>
        <v>457822.15292003122</v>
      </c>
      <c r="BY480" s="34">
        <f t="shared" si="688"/>
        <v>87513.310992582061</v>
      </c>
      <c r="BZ480" s="71">
        <f t="shared" si="689"/>
        <v>5.2314573374882123</v>
      </c>
      <c r="CA480" s="71">
        <f t="shared" si="690"/>
        <v>370308.84192744916</v>
      </c>
      <c r="CB480" s="57">
        <v>2</v>
      </c>
      <c r="CC480">
        <f>IFERROR(VLOOKUP(AO480,'Model Failure data- Lines'!$A$37:$E$41,5,FALSE),'Model Failure data- Lines'!$E$37)</f>
        <v>0.16322</v>
      </c>
      <c r="CD480" s="14">
        <f t="shared" si="691"/>
        <v>455700.2792999603</v>
      </c>
      <c r="CE480" s="34">
        <f t="shared" si="692"/>
        <v>69623.450917130744</v>
      </c>
      <c r="CF480" s="34">
        <f t="shared" si="693"/>
        <v>6.5452124721935601</v>
      </c>
      <c r="CG480" s="54">
        <f t="shared" si="694"/>
        <v>386076.82838282955</v>
      </c>
      <c r="CH480" t="e">
        <f>IFERROR(VLOOKUP(AO480,'Model Failure data- Lines'!#REF!,3,FALSE),'Model Failure data- Lines'!#REF!)</f>
        <v>#REF!</v>
      </c>
      <c r="CI480" s="14" t="e">
        <f t="shared" si="695"/>
        <v>#REF!</v>
      </c>
      <c r="CJ480" s="34">
        <f t="shared" si="696"/>
        <v>94108.861710505385</v>
      </c>
      <c r="CK480" s="34" t="e">
        <f t="shared" si="697"/>
        <v>#REF!</v>
      </c>
      <c r="CL480" s="54" t="e">
        <f t="shared" si="698"/>
        <v>#REF!</v>
      </c>
      <c r="CM480" t="e">
        <f>IFERROR(VLOOKUP(AO480,'Model Failure data- Lines'!#REF!,4,FALSE),'Model Failure data- Lines'!#REF!)</f>
        <v>#REF!</v>
      </c>
      <c r="CN480" s="14" t="e">
        <f t="shared" si="699"/>
        <v>#REF!</v>
      </c>
      <c r="CO480" s="34">
        <f t="shared" si="700"/>
        <v>80513.4350222457</v>
      </c>
      <c r="CP480" s="34" t="e">
        <f t="shared" si="701"/>
        <v>#REF!</v>
      </c>
      <c r="CQ480" s="54" t="e">
        <f t="shared" si="702"/>
        <v>#REF!</v>
      </c>
      <c r="CR480" t="e">
        <f>IFERROR(VLOOKUP(AO480,'Model Failure data- Lines'!#REF!,5,FALSE),'Model Failure data- Lines'!#REF!)</f>
        <v>#REF!</v>
      </c>
      <c r="CS480" s="14" t="e">
        <f t="shared" si="703"/>
        <v>#REF!</v>
      </c>
      <c r="CT480" s="34">
        <f t="shared" si="704"/>
        <v>58931.029264376193</v>
      </c>
      <c r="CU480" s="34" t="e">
        <f t="shared" si="705"/>
        <v>#REF!</v>
      </c>
      <c r="CV480" s="54" t="e">
        <f t="shared" si="706"/>
        <v>#REF!</v>
      </c>
      <c r="CW480" t="s">
        <v>592</v>
      </c>
      <c r="CZ480">
        <f t="shared" si="707"/>
        <v>370308.84192744916</v>
      </c>
      <c r="DA480" s="34">
        <f t="shared" si="708"/>
        <v>0.17496666</v>
      </c>
      <c r="DB480" s="34">
        <f t="shared" si="709"/>
        <v>36.443485947312176</v>
      </c>
      <c r="DC480" s="34">
        <f t="shared" si="710"/>
        <v>431890.46878742386</v>
      </c>
      <c r="DD480" s="9">
        <f t="shared" si="711"/>
        <v>25895.06568</v>
      </c>
      <c r="DE480" s="59">
        <f t="shared" si="712"/>
        <v>3.8217167711096278E-7</v>
      </c>
      <c r="DF480" s="59">
        <f t="shared" si="713"/>
        <v>7.9601840397788346E-5</v>
      </c>
      <c r="DG480" s="59">
        <f t="shared" si="714"/>
        <v>0.94335860777550251</v>
      </c>
      <c r="DH480" s="59">
        <f t="shared" si="715"/>
        <v>5.656140821242249E-2</v>
      </c>
      <c r="DI480" s="14">
        <f t="shared" si="716"/>
        <v>0.14152155116843165</v>
      </c>
      <c r="DJ480" s="14">
        <f t="shared" si="717"/>
        <v>29.477265332998645</v>
      </c>
      <c r="DK480" s="14">
        <f t="shared" si="718"/>
        <v>349334.03356763709</v>
      </c>
      <c r="DL480" s="14">
        <f t="shared" si="719"/>
        <v>20945.189572927884</v>
      </c>
      <c r="DM480">
        <f t="shared" si="720"/>
        <v>386076.82838282955</v>
      </c>
      <c r="DN480" s="34">
        <f t="shared" si="721"/>
        <v>0.17415574</v>
      </c>
      <c r="DO480" s="34">
        <f t="shared" si="722"/>
        <v>36.274580902063022</v>
      </c>
      <c r="DP480" s="34">
        <f t="shared" si="723"/>
        <v>429888.78104331822</v>
      </c>
      <c r="DQ480" s="9">
        <f t="shared" si="724"/>
        <v>25775.04952</v>
      </c>
      <c r="DR480" s="59">
        <f t="shared" si="725"/>
        <v>3.8217167711096283E-7</v>
      </c>
      <c r="DS480" s="59">
        <f t="shared" si="726"/>
        <v>7.9601840397788373E-5</v>
      </c>
      <c r="DT480" s="59">
        <f t="shared" si="727"/>
        <v>0.94335860777550251</v>
      </c>
      <c r="DU480" s="59">
        <f t="shared" si="728"/>
        <v>5.6561408212422497E-2</v>
      </c>
      <c r="DV480" s="14">
        <f t="shared" si="729"/>
        <v>0.14754762899674734</v>
      </c>
      <c r="DW480" s="14">
        <f t="shared" si="730"/>
        <v>30.732426074214327</v>
      </c>
      <c r="DX480" s="14">
        <f t="shared" si="731"/>
        <v>364208.89931760769</v>
      </c>
      <c r="DY480" s="14">
        <f t="shared" si="732"/>
        <v>21837.049091518609</v>
      </c>
      <c r="DZ480" s="34" t="e">
        <f t="shared" si="733"/>
        <v>#REF!</v>
      </c>
      <c r="EA480" s="34" t="e">
        <f t="shared" si="734"/>
        <v>#REF!</v>
      </c>
      <c r="EB480" s="34" t="e">
        <f t="shared" si="735"/>
        <v>#REF!</v>
      </c>
      <c r="EC480" s="34" t="e">
        <f t="shared" si="736"/>
        <v>#REF!</v>
      </c>
      <c r="ED480" s="34" t="e">
        <f t="shared" si="737"/>
        <v>#REF!</v>
      </c>
      <c r="EE480" s="59" t="e">
        <f t="shared" si="738"/>
        <v>#REF!</v>
      </c>
      <c r="EF480" s="59" t="e">
        <f t="shared" si="739"/>
        <v>#REF!</v>
      </c>
      <c r="EG480" s="59" t="e">
        <f t="shared" si="740"/>
        <v>#REF!</v>
      </c>
      <c r="EH480" s="59" t="e">
        <f t="shared" si="741"/>
        <v>#REF!</v>
      </c>
      <c r="EI480" s="14" t="e">
        <f t="shared" si="742"/>
        <v>#REF!</v>
      </c>
      <c r="EJ480" s="14" t="e">
        <f t="shared" si="743"/>
        <v>#REF!</v>
      </c>
      <c r="EK480" s="14" t="e">
        <f t="shared" si="744"/>
        <v>#REF!</v>
      </c>
      <c r="EL480" s="14" t="e">
        <f t="shared" si="745"/>
        <v>#REF!</v>
      </c>
      <c r="EM480" t="e">
        <f t="shared" si="746"/>
        <v>#REF!</v>
      </c>
      <c r="EN480" s="34" t="e">
        <f t="shared" si="747"/>
        <v>#REF!</v>
      </c>
      <c r="EO480" s="34" t="e">
        <f t="shared" si="748"/>
        <v>#REF!</v>
      </c>
      <c r="EP480" s="34" t="e">
        <f t="shared" si="749"/>
        <v>#REF!</v>
      </c>
      <c r="EQ480" s="34" t="e">
        <f t="shared" si="750"/>
        <v>#REF!</v>
      </c>
      <c r="ER480" s="59" t="e">
        <f t="shared" si="751"/>
        <v>#REF!</v>
      </c>
      <c r="ES480" s="59" t="e">
        <f t="shared" si="752"/>
        <v>#REF!</v>
      </c>
      <c r="ET480" s="59" t="e">
        <f t="shared" si="753"/>
        <v>#REF!</v>
      </c>
      <c r="EU480" s="59" t="e">
        <f t="shared" si="754"/>
        <v>#REF!</v>
      </c>
      <c r="EV480" s="14" t="e">
        <f t="shared" si="755"/>
        <v>#REF!</v>
      </c>
      <c r="EW480" s="14" t="e">
        <f t="shared" si="756"/>
        <v>#REF!</v>
      </c>
      <c r="EX480" s="14" t="e">
        <f t="shared" si="757"/>
        <v>#REF!</v>
      </c>
      <c r="EY480" s="14" t="e">
        <f t="shared" si="758"/>
        <v>#REF!</v>
      </c>
    </row>
    <row r="481" spans="1:155" x14ac:dyDescent="0.2">
      <c r="A481" s="17">
        <v>30244353</v>
      </c>
      <c r="B481" t="s">
        <v>62</v>
      </c>
      <c r="C481" t="s">
        <v>4050</v>
      </c>
      <c r="D481" t="s">
        <v>4051</v>
      </c>
      <c r="E481" t="s">
        <v>2085</v>
      </c>
      <c r="F481" t="s">
        <v>41</v>
      </c>
      <c r="G481" t="s">
        <v>42</v>
      </c>
      <c r="H481" t="s">
        <v>4052</v>
      </c>
      <c r="I481" t="s">
        <v>68</v>
      </c>
      <c r="J481" s="19" t="s">
        <v>69</v>
      </c>
      <c r="K481" t="s">
        <v>70</v>
      </c>
      <c r="L481">
        <v>1971</v>
      </c>
      <c r="M481">
        <f t="shared" si="668"/>
        <v>1971</v>
      </c>
      <c r="N481">
        <v>48</v>
      </c>
      <c r="O481" s="19">
        <f t="shared" si="669"/>
        <v>48</v>
      </c>
      <c r="P481" t="s">
        <v>83</v>
      </c>
      <c r="Q481" s="19" t="str">
        <f t="shared" si="670"/>
        <v>40-50</v>
      </c>
      <c r="R481" s="23">
        <v>371.55</v>
      </c>
      <c r="S481" s="15">
        <f t="shared" si="671"/>
        <v>0.37154999999999999</v>
      </c>
      <c r="T481">
        <v>30184520</v>
      </c>
      <c r="U481" t="s">
        <v>45</v>
      </c>
      <c r="V481" t="s">
        <v>46</v>
      </c>
      <c r="W481" s="20" t="s">
        <v>87</v>
      </c>
      <c r="X481" t="s">
        <v>48</v>
      </c>
      <c r="Y481" t="s">
        <v>739</v>
      </c>
      <c r="Z481" t="s">
        <v>4053</v>
      </c>
      <c r="AA481" t="s">
        <v>4054</v>
      </c>
      <c r="AB481" t="s">
        <v>124</v>
      </c>
      <c r="AC481">
        <v>1971</v>
      </c>
      <c r="AD481">
        <v>48</v>
      </c>
      <c r="AE481" t="str">
        <f t="shared" si="672"/>
        <v>&lt;50</v>
      </c>
      <c r="AF481">
        <v>-38.075007169999999</v>
      </c>
      <c r="AG481">
        <v>145.26152721</v>
      </c>
      <c r="AH481" t="s">
        <v>75</v>
      </c>
      <c r="AI481" t="s">
        <v>76</v>
      </c>
      <c r="AJ481" s="33" t="s">
        <v>681</v>
      </c>
      <c r="AL481">
        <v>1</v>
      </c>
      <c r="AM481" t="s">
        <v>86</v>
      </c>
      <c r="AN481">
        <v>66</v>
      </c>
      <c r="AO481" s="69">
        <v>3</v>
      </c>
      <c r="AP481">
        <v>2</v>
      </c>
      <c r="AQ481">
        <v>4</v>
      </c>
      <c r="AR481">
        <v>1</v>
      </c>
      <c r="AS481" s="82" t="str">
        <f t="shared" si="673"/>
        <v>Gw-4-1</v>
      </c>
      <c r="AT481" s="14">
        <f t="shared" si="674"/>
        <v>1</v>
      </c>
      <c r="AU481" s="81">
        <f>VLOOKUP(C481,Bushfire_Vlookup!$F$2:$H$12575,3,FALSE)</f>
        <v>699.93143399999997</v>
      </c>
      <c r="AV481" s="14">
        <f>VLOOKUP(AS481,Safety_collateral_Vlookup!$J$3:$L$20,2,FALSE)</f>
        <v>2468415.8044019579</v>
      </c>
      <c r="AW481" s="14">
        <f>VLOOKUP(AS481,Safety_collateral_Vlookup!$J$3:$L$20,3,FALSE)</f>
        <v>148000</v>
      </c>
      <c r="AX481" s="48">
        <f t="shared" si="675"/>
        <v>2792463.5571369668</v>
      </c>
      <c r="AY481" s="48">
        <f>AZ481</f>
        <v>110000</v>
      </c>
      <c r="AZ481" s="14">
        <v>110000</v>
      </c>
      <c r="BA481" s="16">
        <f t="shared" si="676"/>
        <v>25.386032337608789</v>
      </c>
      <c r="BB481" t="e">
        <f>IF(BA481&lt;=#REF!,#REF!,IF(BA481&lt;=#REF!,#REF!,IF(BA481&lt;=#REF!,#REF!,IF(BA481&lt;=#REF!,#REF!,#REF!))))</f>
        <v>#REF!</v>
      </c>
      <c r="BC481" s="51">
        <v>5</v>
      </c>
      <c r="BD481" s="21">
        <v>70</v>
      </c>
      <c r="BE481" s="21">
        <v>6.4399999999999999E-2</v>
      </c>
      <c r="BF481" s="26">
        <f t="shared" si="677"/>
        <v>7174.8812106213763</v>
      </c>
      <c r="BG481" s="21">
        <v>7</v>
      </c>
      <c r="BH481" s="21">
        <f t="shared" si="678"/>
        <v>28</v>
      </c>
      <c r="BI481" s="28">
        <f t="shared" si="679"/>
        <v>4.0959999999999998E-4</v>
      </c>
      <c r="BJ481" s="27">
        <f t="shared" si="680"/>
        <v>4.0959999999999998E-4</v>
      </c>
      <c r="BK481" s="28">
        <f t="shared" si="681"/>
        <v>6.279685848080814E-3</v>
      </c>
      <c r="BL481" s="35">
        <f t="shared" si="682"/>
        <v>0.15941630800940382</v>
      </c>
      <c r="BM481" s="21" t="str">
        <f t="shared" si="683"/>
        <v>Cr1</v>
      </c>
      <c r="BN481" s="51">
        <v>1</v>
      </c>
      <c r="BO481" s="21">
        <v>0</v>
      </c>
      <c r="BP481" s="50" t="s">
        <v>5497</v>
      </c>
      <c r="BQ481" s="14">
        <v>1</v>
      </c>
      <c r="BR481">
        <f>IFERROR(VLOOKUP(AO481,'Model Failure data- Lines'!$A$37:$E$41,3,FALSE),'Model Failure data- Lines'!$C$37)</f>
        <v>0.16107000000000002</v>
      </c>
      <c r="BS481" s="14">
        <f t="shared" si="684"/>
        <v>449782.10514805128</v>
      </c>
      <c r="BT481" s="34">
        <f t="shared" si="667"/>
        <v>98114.546368945856</v>
      </c>
      <c r="BU481" s="34">
        <f t="shared" si="685"/>
        <v>4.5842550548693302</v>
      </c>
      <c r="BV481" s="54">
        <f t="shared" si="686"/>
        <v>351667.55877910543</v>
      </c>
      <c r="BW481">
        <f>IFERROR(VLOOKUP(AO481,'Model Failure data- Lines'!$A$37:$E$41,4,FALSE),'Model Failure data- Lines'!$D$37)</f>
        <v>0.16398000000000001</v>
      </c>
      <c r="BX481" s="14">
        <f t="shared" si="687"/>
        <v>457908.17409931985</v>
      </c>
      <c r="BY481" s="34">
        <f t="shared" si="688"/>
        <v>87513.310992582061</v>
      </c>
      <c r="BZ481" s="71">
        <f t="shared" si="689"/>
        <v>5.232440287148246</v>
      </c>
      <c r="CA481" s="71">
        <f t="shared" si="690"/>
        <v>370394.86310673779</v>
      </c>
      <c r="CB481" s="57">
        <v>2</v>
      </c>
      <c r="CC481">
        <f>IFERROR(VLOOKUP(AO481,'Model Failure data- Lines'!$A$37:$E$41,5,FALSE),'Model Failure data- Lines'!$E$37)</f>
        <v>0.16322</v>
      </c>
      <c r="CD481" s="14">
        <f t="shared" si="691"/>
        <v>455785.90179589571</v>
      </c>
      <c r="CE481" s="34">
        <f t="shared" si="692"/>
        <v>69623.450917130744</v>
      </c>
      <c r="CF481" s="34">
        <f t="shared" si="693"/>
        <v>6.5464422661036226</v>
      </c>
      <c r="CG481" s="54">
        <f t="shared" si="694"/>
        <v>386162.45087876497</v>
      </c>
      <c r="CH481" t="e">
        <f>IFERROR(VLOOKUP(AO481,'Model Failure data- Lines'!#REF!,3,FALSE),'Model Failure data- Lines'!#REF!)</f>
        <v>#REF!</v>
      </c>
      <c r="CI481" s="14" t="e">
        <f t="shared" si="695"/>
        <v>#REF!</v>
      </c>
      <c r="CJ481" s="34">
        <f t="shared" si="696"/>
        <v>94108.861710505385</v>
      </c>
      <c r="CK481" s="34" t="e">
        <f t="shared" si="697"/>
        <v>#REF!</v>
      </c>
      <c r="CL481" s="54" t="e">
        <f t="shared" si="698"/>
        <v>#REF!</v>
      </c>
      <c r="CM481" t="e">
        <f>IFERROR(VLOOKUP(AO481,'Model Failure data- Lines'!#REF!,4,FALSE),'Model Failure data- Lines'!#REF!)</f>
        <v>#REF!</v>
      </c>
      <c r="CN481" s="14" t="e">
        <f t="shared" si="699"/>
        <v>#REF!</v>
      </c>
      <c r="CO481" s="34">
        <f t="shared" si="700"/>
        <v>80513.4350222457</v>
      </c>
      <c r="CP481" s="34" t="e">
        <f t="shared" si="701"/>
        <v>#REF!</v>
      </c>
      <c r="CQ481" s="54" t="e">
        <f t="shared" si="702"/>
        <v>#REF!</v>
      </c>
      <c r="CR481" t="e">
        <f>IFERROR(VLOOKUP(AO481,'Model Failure data- Lines'!#REF!,5,FALSE),'Model Failure data- Lines'!#REF!)</f>
        <v>#REF!</v>
      </c>
      <c r="CS481" s="14" t="e">
        <f t="shared" si="703"/>
        <v>#REF!</v>
      </c>
      <c r="CT481" s="34">
        <f t="shared" si="704"/>
        <v>58931.029264376193</v>
      </c>
      <c r="CU481" s="34" t="e">
        <f t="shared" si="705"/>
        <v>#REF!</v>
      </c>
      <c r="CV481" s="54" t="e">
        <f t="shared" si="706"/>
        <v>#REF!</v>
      </c>
      <c r="CW481" t="s">
        <v>124</v>
      </c>
      <c r="CZ481">
        <f t="shared" si="707"/>
        <v>370394.86310673779</v>
      </c>
      <c r="DA481" s="34">
        <f t="shared" si="708"/>
        <v>0.17496666</v>
      </c>
      <c r="DB481" s="34">
        <f t="shared" si="709"/>
        <v>122.46466523599044</v>
      </c>
      <c r="DC481" s="34">
        <f t="shared" si="710"/>
        <v>431890.46878742386</v>
      </c>
      <c r="DD481" s="9">
        <f t="shared" si="711"/>
        <v>25895.06568</v>
      </c>
      <c r="DE481" s="59">
        <f t="shared" si="712"/>
        <v>3.8209988355012393E-7</v>
      </c>
      <c r="DF481" s="59">
        <f t="shared" si="713"/>
        <v>2.6744371942447124E-4</v>
      </c>
      <c r="DG481" s="59">
        <f t="shared" si="714"/>
        <v>0.94318139141527368</v>
      </c>
      <c r="DH481" s="59">
        <f t="shared" si="715"/>
        <v>5.6550782765418348E-2</v>
      </c>
      <c r="DI481" s="14">
        <f t="shared" si="716"/>
        <v>0.14152783406064862</v>
      </c>
      <c r="DJ481" s="14">
        <f t="shared" si="717"/>
        <v>99.059779844983808</v>
      </c>
      <c r="DK481" s="14">
        <f t="shared" si="718"/>
        <v>349349.54235808278</v>
      </c>
      <c r="DL481" s="14">
        <f t="shared" si="719"/>
        <v>20946.119440975996</v>
      </c>
      <c r="DM481">
        <f t="shared" si="720"/>
        <v>386162.45087876497</v>
      </c>
      <c r="DN481" s="34">
        <f t="shared" si="721"/>
        <v>0.17415574</v>
      </c>
      <c r="DO481" s="34">
        <f t="shared" si="722"/>
        <v>121.89707683753116</v>
      </c>
      <c r="DP481" s="34">
        <f t="shared" si="723"/>
        <v>429888.78104331822</v>
      </c>
      <c r="DQ481" s="9">
        <f t="shared" si="724"/>
        <v>25775.04952</v>
      </c>
      <c r="DR481" s="59">
        <f t="shared" si="725"/>
        <v>3.8209988355012398E-7</v>
      </c>
      <c r="DS481" s="59">
        <f t="shared" si="726"/>
        <v>2.674437194244713E-4</v>
      </c>
      <c r="DT481" s="59">
        <f t="shared" si="727"/>
        <v>0.94318139141527368</v>
      </c>
      <c r="DU481" s="59">
        <f t="shared" si="728"/>
        <v>5.6550782765418355E-2</v>
      </c>
      <c r="DV481" s="14">
        <f t="shared" si="729"/>
        <v>0.14755262751220657</v>
      </c>
      <c r="DW481" s="14">
        <f t="shared" si="730"/>
        <v>103.2767221650866</v>
      </c>
      <c r="DX481" s="14">
        <f t="shared" si="731"/>
        <v>364221.23773216584</v>
      </c>
      <c r="DY481" s="14">
        <f t="shared" si="732"/>
        <v>21837.788871806573</v>
      </c>
      <c r="DZ481" s="34" t="e">
        <f t="shared" si="733"/>
        <v>#REF!</v>
      </c>
      <c r="EA481" s="34" t="e">
        <f t="shared" si="734"/>
        <v>#REF!</v>
      </c>
      <c r="EB481" s="34" t="e">
        <f t="shared" si="735"/>
        <v>#REF!</v>
      </c>
      <c r="EC481" s="34" t="e">
        <f t="shared" si="736"/>
        <v>#REF!</v>
      </c>
      <c r="ED481" s="34" t="e">
        <f t="shared" si="737"/>
        <v>#REF!</v>
      </c>
      <c r="EE481" s="59" t="e">
        <f t="shared" si="738"/>
        <v>#REF!</v>
      </c>
      <c r="EF481" s="59" t="e">
        <f t="shared" si="739"/>
        <v>#REF!</v>
      </c>
      <c r="EG481" s="59" t="e">
        <f t="shared" si="740"/>
        <v>#REF!</v>
      </c>
      <c r="EH481" s="59" t="e">
        <f t="shared" si="741"/>
        <v>#REF!</v>
      </c>
      <c r="EI481" s="14" t="e">
        <f t="shared" si="742"/>
        <v>#REF!</v>
      </c>
      <c r="EJ481" s="14" t="e">
        <f t="shared" si="743"/>
        <v>#REF!</v>
      </c>
      <c r="EK481" s="14" t="e">
        <f t="shared" si="744"/>
        <v>#REF!</v>
      </c>
      <c r="EL481" s="14" t="e">
        <f t="shared" si="745"/>
        <v>#REF!</v>
      </c>
      <c r="EM481" t="e">
        <f t="shared" si="746"/>
        <v>#REF!</v>
      </c>
      <c r="EN481" s="34" t="e">
        <f t="shared" si="747"/>
        <v>#REF!</v>
      </c>
      <c r="EO481" s="34" t="e">
        <f t="shared" si="748"/>
        <v>#REF!</v>
      </c>
      <c r="EP481" s="34" t="e">
        <f t="shared" si="749"/>
        <v>#REF!</v>
      </c>
      <c r="EQ481" s="34" t="e">
        <f t="shared" si="750"/>
        <v>#REF!</v>
      </c>
      <c r="ER481" s="59" t="e">
        <f t="shared" si="751"/>
        <v>#REF!</v>
      </c>
      <c r="ES481" s="59" t="e">
        <f t="shared" si="752"/>
        <v>#REF!</v>
      </c>
      <c r="ET481" s="59" t="e">
        <f t="shared" si="753"/>
        <v>#REF!</v>
      </c>
      <c r="EU481" s="59" t="e">
        <f t="shared" si="754"/>
        <v>#REF!</v>
      </c>
      <c r="EV481" s="14" t="e">
        <f t="shared" si="755"/>
        <v>#REF!</v>
      </c>
      <c r="EW481" s="14" t="e">
        <f t="shared" si="756"/>
        <v>#REF!</v>
      </c>
      <c r="EX481" s="14" t="e">
        <f t="shared" si="757"/>
        <v>#REF!</v>
      </c>
      <c r="EY481" s="14" t="e">
        <f t="shared" si="758"/>
        <v>#REF!</v>
      </c>
    </row>
    <row r="482" spans="1:155" x14ac:dyDescent="0.2">
      <c r="A482" s="17">
        <v>30056582</v>
      </c>
      <c r="B482" t="s">
        <v>62</v>
      </c>
      <c r="C482" t="s">
        <v>1586</v>
      </c>
      <c r="D482" t="s">
        <v>1587</v>
      </c>
      <c r="E482" t="s">
        <v>1588</v>
      </c>
      <c r="F482" t="s">
        <v>41</v>
      </c>
      <c r="G482" t="s">
        <v>42</v>
      </c>
      <c r="H482" t="s">
        <v>1589</v>
      </c>
      <c r="I482" t="s">
        <v>68</v>
      </c>
      <c r="J482" s="19" t="s">
        <v>69</v>
      </c>
      <c r="K482" t="s">
        <v>70</v>
      </c>
      <c r="L482">
        <v>1966</v>
      </c>
      <c r="M482">
        <f t="shared" si="668"/>
        <v>1966</v>
      </c>
      <c r="N482">
        <v>53</v>
      </c>
      <c r="O482" s="19">
        <f t="shared" si="669"/>
        <v>53</v>
      </c>
      <c r="P482" t="s">
        <v>80</v>
      </c>
      <c r="Q482" s="19" t="str">
        <f t="shared" si="670"/>
        <v>50-60</v>
      </c>
      <c r="R482" s="23">
        <v>412.1</v>
      </c>
      <c r="S482" s="15">
        <f t="shared" si="671"/>
        <v>0.41210000000000002</v>
      </c>
      <c r="T482">
        <v>30145481</v>
      </c>
      <c r="U482" t="s">
        <v>45</v>
      </c>
      <c r="V482" t="s">
        <v>46</v>
      </c>
      <c r="W482" t="s">
        <v>47</v>
      </c>
      <c r="X482" t="s">
        <v>48</v>
      </c>
      <c r="Y482" t="s">
        <v>161</v>
      </c>
      <c r="Z482" t="s">
        <v>1590</v>
      </c>
      <c r="AA482" t="s">
        <v>1591</v>
      </c>
      <c r="AB482" t="s">
        <v>576</v>
      </c>
      <c r="AC482">
        <v>1966</v>
      </c>
      <c r="AD482">
        <v>53</v>
      </c>
      <c r="AE482" t="str">
        <f t="shared" si="672"/>
        <v>&lt;60</v>
      </c>
      <c r="AF482">
        <v>-38.225818230000002</v>
      </c>
      <c r="AG482">
        <v>146.23924295</v>
      </c>
      <c r="AH482" t="s">
        <v>92</v>
      </c>
      <c r="AI482" t="s">
        <v>51</v>
      </c>
      <c r="AJ482" s="33" t="s">
        <v>164</v>
      </c>
      <c r="AL482">
        <v>1</v>
      </c>
      <c r="AM482" t="s">
        <v>86</v>
      </c>
      <c r="AN482">
        <v>220</v>
      </c>
      <c r="AO482" s="69">
        <v>3</v>
      </c>
      <c r="AP482">
        <v>2</v>
      </c>
      <c r="AQ482">
        <v>0</v>
      </c>
      <c r="AR482">
        <v>0</v>
      </c>
      <c r="AS482" s="82" t="str">
        <f t="shared" si="673"/>
        <v>Gw-0-0</v>
      </c>
      <c r="AT482" s="14">
        <f t="shared" si="674"/>
        <v>17616</v>
      </c>
      <c r="AU482" s="81">
        <f>VLOOKUP(C482,Bushfire_Vlookup!$F$2:$H$12575,3,FALSE)</f>
        <v>14789.779267</v>
      </c>
      <c r="AV482" s="14">
        <f>VLOOKUP(AS482,Safety_collateral_Vlookup!$J$3:$L$20,2,FALSE)</f>
        <v>3720.1399252148244</v>
      </c>
      <c r="AW482" s="14">
        <f>VLOOKUP(AS482,Safety_collateral_Vlookup!$J$3:$L$20,3,FALSE)</f>
        <v>25000</v>
      </c>
      <c r="AX482" s="48">
        <f t="shared" si="675"/>
        <v>65221.355778093217</v>
      </c>
      <c r="AY482" s="49">
        <f t="shared" ref="AY482:AY515" si="760">(R482/1000)*AZ482</f>
        <v>31319.600000000002</v>
      </c>
      <c r="AZ482" s="14">
        <v>76000</v>
      </c>
      <c r="BA482" s="16">
        <f t="shared" si="676"/>
        <v>2.082445362587428</v>
      </c>
      <c r="BB482" t="e">
        <f>IF(BA482&lt;=#REF!,#REF!,IF(BA482&lt;=#REF!,#REF!,IF(BA482&lt;=#REF!,#REF!,IF(BA482&lt;=#REF!,#REF!,#REF!))))</f>
        <v>#REF!</v>
      </c>
      <c r="BC482" s="51">
        <v>3</v>
      </c>
      <c r="BD482" s="21">
        <v>70</v>
      </c>
      <c r="BE482" s="21">
        <v>6.4399999999999999E-2</v>
      </c>
      <c r="BF482" s="26">
        <f t="shared" si="677"/>
        <v>2042.8582687652481</v>
      </c>
      <c r="BG482" s="21">
        <v>7</v>
      </c>
      <c r="BH482" s="21">
        <f t="shared" si="678"/>
        <v>28</v>
      </c>
      <c r="BI482" s="28">
        <f t="shared" si="679"/>
        <v>4.0959999999999998E-4</v>
      </c>
      <c r="BJ482" s="27">
        <f t="shared" si="680"/>
        <v>4.0959999999999998E-4</v>
      </c>
      <c r="BK482" s="28">
        <f t="shared" si="681"/>
        <v>6.279685848080814E-3</v>
      </c>
      <c r="BL482" s="35">
        <f t="shared" si="682"/>
        <v>1.3077102672841791E-2</v>
      </c>
      <c r="BM482" s="21" t="str">
        <f t="shared" si="683"/>
        <v>Cr1</v>
      </c>
      <c r="BN482" s="51">
        <v>1</v>
      </c>
      <c r="BO482" s="21">
        <v>2</v>
      </c>
      <c r="BP482" s="50" t="s">
        <v>5497</v>
      </c>
      <c r="BQ482" s="14">
        <v>17616</v>
      </c>
      <c r="BR482">
        <f>IFERROR(VLOOKUP(AO482,'Model Failure data- Lines'!$A$37:$E$41,3,FALSE),'Model Failure data- Lines'!$C$37)</f>
        <v>0.16107000000000002</v>
      </c>
      <c r="BS482" s="14">
        <f t="shared" si="684"/>
        <v>10505.203775177475</v>
      </c>
      <c r="BT482" s="34">
        <f t="shared" si="667"/>
        <v>27935.530422334879</v>
      </c>
      <c r="BU482" s="34">
        <f t="shared" si="685"/>
        <v>0.37605170248632208</v>
      </c>
      <c r="BV482" s="54">
        <f t="shared" si="686"/>
        <v>-17430.326647157402</v>
      </c>
      <c r="BW482">
        <f>IFERROR(VLOOKUP(AO482,'Model Failure data- Lines'!$A$37:$E$41,4,FALSE),'Model Failure data- Lines'!$D$37)</f>
        <v>0.16398000000000001</v>
      </c>
      <c r="BX482" s="14">
        <f t="shared" si="687"/>
        <v>10694.997920491727</v>
      </c>
      <c r="BY482" s="34">
        <f t="shared" si="688"/>
        <v>24917.108136029758</v>
      </c>
      <c r="BZ482" s="71">
        <f t="shared" si="689"/>
        <v>0.42922308086896022</v>
      </c>
      <c r="CA482" s="71">
        <f t="shared" si="690"/>
        <v>-14222.11021553803</v>
      </c>
      <c r="CB482" s="56">
        <v>2</v>
      </c>
      <c r="CC482">
        <f>IFERROR(VLOOKUP(AO482,'Model Failure data- Lines'!$A$37:$E$41,5,FALSE),'Model Failure data- Lines'!$E$37)</f>
        <v>0.16322</v>
      </c>
      <c r="CD482" s="14">
        <f t="shared" si="691"/>
        <v>10645.429690100375</v>
      </c>
      <c r="CE482" s="34">
        <f t="shared" si="692"/>
        <v>19823.442121310622</v>
      </c>
      <c r="CF482" s="34">
        <f t="shared" si="693"/>
        <v>0.53701217099205545</v>
      </c>
      <c r="CG482" s="54">
        <f t="shared" si="694"/>
        <v>-9178.0124312102471</v>
      </c>
      <c r="CH482" t="e">
        <f>IFERROR(VLOOKUP(AO482,'Model Failure data- Lines'!#REF!,3,FALSE),'Model Failure data- Lines'!#REF!)</f>
        <v>#REF!</v>
      </c>
      <c r="CI482" s="14" t="e">
        <f t="shared" si="695"/>
        <v>#REF!</v>
      </c>
      <c r="CJ482" s="34">
        <f t="shared" si="696"/>
        <v>26795.017320257681</v>
      </c>
      <c r="CK482" s="34" t="e">
        <f t="shared" si="697"/>
        <v>#REF!</v>
      </c>
      <c r="CL482" s="54" t="e">
        <f t="shared" si="698"/>
        <v>#REF!</v>
      </c>
      <c r="CM482" t="e">
        <f>IFERROR(VLOOKUP(AO482,'Model Failure data- Lines'!#REF!,4,FALSE),'Model Failure data- Lines'!#REF!)</f>
        <v>#REF!</v>
      </c>
      <c r="CN482" s="14" t="e">
        <f t="shared" si="699"/>
        <v>#REF!</v>
      </c>
      <c r="CO482" s="34">
        <f t="shared" si="700"/>
        <v>22924.077995661151</v>
      </c>
      <c r="CP482" s="34" t="e">
        <f t="shared" si="701"/>
        <v>#REF!</v>
      </c>
      <c r="CQ482" s="54" t="e">
        <f t="shared" si="702"/>
        <v>#REF!</v>
      </c>
      <c r="CR482" t="e">
        <f>IFERROR(VLOOKUP(AO482,'Model Failure data- Lines'!#REF!,5,FALSE),'Model Failure data- Lines'!#REF!)</f>
        <v>#REF!</v>
      </c>
      <c r="CS482" s="14" t="e">
        <f t="shared" si="703"/>
        <v>#REF!</v>
      </c>
      <c r="CT482" s="34">
        <f t="shared" si="704"/>
        <v>16779.056946805063</v>
      </c>
      <c r="CU482" s="34" t="e">
        <f t="shared" si="705"/>
        <v>#REF!</v>
      </c>
      <c r="CV482" s="54" t="e">
        <f t="shared" si="706"/>
        <v>#REF!</v>
      </c>
      <c r="CW482" t="s">
        <v>576</v>
      </c>
      <c r="CZ482">
        <f t="shared" si="707"/>
        <v>-14222.11021553803</v>
      </c>
      <c r="DA482" s="34">
        <f t="shared" si="708"/>
        <v>3082.2126825600003</v>
      </c>
      <c r="DB482" s="34">
        <f t="shared" si="709"/>
        <v>2587.7182804842382</v>
      </c>
      <c r="DC482" s="34">
        <f t="shared" si="710"/>
        <v>650.90045744748761</v>
      </c>
      <c r="DD482" s="9">
        <f t="shared" si="711"/>
        <v>4374.1665000000003</v>
      </c>
      <c r="DE482" s="59">
        <f t="shared" si="712"/>
        <v>0.28819198521342848</v>
      </c>
      <c r="DF482" s="59">
        <f t="shared" si="713"/>
        <v>0.24195594049870203</v>
      </c>
      <c r="DG482" s="59">
        <f t="shared" si="714"/>
        <v>6.086026965936623E-2</v>
      </c>
      <c r="DH482" s="59">
        <f t="shared" si="715"/>
        <v>0.40899180462850315</v>
      </c>
      <c r="DI482" s="14">
        <f t="shared" si="716"/>
        <v>-4098.6981769400863</v>
      </c>
      <c r="DJ482" s="14">
        <f t="shared" si="717"/>
        <v>-3441.1240530767018</v>
      </c>
      <c r="DK482" s="14">
        <f t="shared" si="718"/>
        <v>-865.56146284287172</v>
      </c>
      <c r="DL482" s="14">
        <f t="shared" si="719"/>
        <v>-5816.7265226783693</v>
      </c>
      <c r="DM482">
        <f t="shared" si="720"/>
        <v>-9178.0124312102471</v>
      </c>
      <c r="DN482" s="34">
        <f t="shared" si="721"/>
        <v>3067.9275158400001</v>
      </c>
      <c r="DO482" s="34">
        <f t="shared" si="722"/>
        <v>2575.7249526810424</v>
      </c>
      <c r="DP482" s="34">
        <f t="shared" si="723"/>
        <v>647.88372157933247</v>
      </c>
      <c r="DQ482" s="9">
        <f t="shared" si="724"/>
        <v>4353.8935000000001</v>
      </c>
      <c r="DR482" s="59">
        <f t="shared" si="725"/>
        <v>0.28819198521342854</v>
      </c>
      <c r="DS482" s="59">
        <f t="shared" si="726"/>
        <v>0.24195594049870206</v>
      </c>
      <c r="DT482" s="59">
        <f t="shared" si="727"/>
        <v>6.0860269659366251E-2</v>
      </c>
      <c r="DU482" s="59">
        <f t="shared" si="728"/>
        <v>0.40899180462850326</v>
      </c>
      <c r="DV482" s="14">
        <f t="shared" si="729"/>
        <v>-2645.0296228640073</v>
      </c>
      <c r="DW482" s="14">
        <f t="shared" si="730"/>
        <v>-2220.6746297022546</v>
      </c>
      <c r="DX482" s="14">
        <f t="shared" si="731"/>
        <v>-558.57631150047132</v>
      </c>
      <c r="DY482" s="14">
        <f t="shared" si="732"/>
        <v>-3753.731867143516</v>
      </c>
      <c r="DZ482" s="34" t="e">
        <f t="shared" si="733"/>
        <v>#REF!</v>
      </c>
      <c r="EA482" s="34" t="e">
        <f t="shared" si="734"/>
        <v>#REF!</v>
      </c>
      <c r="EB482" s="34" t="e">
        <f t="shared" si="735"/>
        <v>#REF!</v>
      </c>
      <c r="EC482" s="34" t="e">
        <f t="shared" si="736"/>
        <v>#REF!</v>
      </c>
      <c r="ED482" s="34" t="e">
        <f t="shared" si="737"/>
        <v>#REF!</v>
      </c>
      <c r="EE482" s="59" t="e">
        <f t="shared" si="738"/>
        <v>#REF!</v>
      </c>
      <c r="EF482" s="59" t="e">
        <f t="shared" si="739"/>
        <v>#REF!</v>
      </c>
      <c r="EG482" s="59" t="e">
        <f t="shared" si="740"/>
        <v>#REF!</v>
      </c>
      <c r="EH482" s="59" t="e">
        <f t="shared" si="741"/>
        <v>#REF!</v>
      </c>
      <c r="EI482" s="14" t="e">
        <f t="shared" si="742"/>
        <v>#REF!</v>
      </c>
      <c r="EJ482" s="14" t="e">
        <f t="shared" si="743"/>
        <v>#REF!</v>
      </c>
      <c r="EK482" s="14" t="e">
        <f t="shared" si="744"/>
        <v>#REF!</v>
      </c>
      <c r="EL482" s="14" t="e">
        <f t="shared" si="745"/>
        <v>#REF!</v>
      </c>
      <c r="EM482" t="e">
        <f t="shared" si="746"/>
        <v>#REF!</v>
      </c>
      <c r="EN482" s="34" t="e">
        <f t="shared" si="747"/>
        <v>#REF!</v>
      </c>
      <c r="EO482" s="34" t="e">
        <f t="shared" si="748"/>
        <v>#REF!</v>
      </c>
      <c r="EP482" s="34" t="e">
        <f t="shared" si="749"/>
        <v>#REF!</v>
      </c>
      <c r="EQ482" s="34" t="e">
        <f t="shared" si="750"/>
        <v>#REF!</v>
      </c>
      <c r="ER482" s="59" t="e">
        <f t="shared" si="751"/>
        <v>#REF!</v>
      </c>
      <c r="ES482" s="59" t="e">
        <f t="shared" si="752"/>
        <v>#REF!</v>
      </c>
      <c r="ET482" s="59" t="e">
        <f t="shared" si="753"/>
        <v>#REF!</v>
      </c>
      <c r="EU482" s="59" t="e">
        <f t="shared" si="754"/>
        <v>#REF!</v>
      </c>
      <c r="EV482" s="14" t="e">
        <f t="shared" si="755"/>
        <v>#REF!</v>
      </c>
      <c r="EW482" s="14" t="e">
        <f t="shared" si="756"/>
        <v>#REF!</v>
      </c>
      <c r="EX482" s="14" t="e">
        <f t="shared" si="757"/>
        <v>#REF!</v>
      </c>
      <c r="EY482" s="14" t="e">
        <f t="shared" si="758"/>
        <v>#REF!</v>
      </c>
    </row>
    <row r="483" spans="1:155" x14ac:dyDescent="0.2">
      <c r="A483" s="17">
        <v>30177766</v>
      </c>
      <c r="B483" t="s">
        <v>62</v>
      </c>
      <c r="C483" t="s">
        <v>3251</v>
      </c>
      <c r="D483" t="s">
        <v>3252</v>
      </c>
      <c r="E483" t="s">
        <v>358</v>
      </c>
      <c r="F483" t="s">
        <v>41</v>
      </c>
      <c r="G483" t="s">
        <v>42</v>
      </c>
      <c r="H483" t="s">
        <v>3253</v>
      </c>
      <c r="I483" t="s">
        <v>68</v>
      </c>
      <c r="J483" s="19" t="s">
        <v>69</v>
      </c>
      <c r="K483" t="s">
        <v>70</v>
      </c>
      <c r="L483">
        <v>1966</v>
      </c>
      <c r="M483">
        <f t="shared" si="668"/>
        <v>1966</v>
      </c>
      <c r="N483">
        <v>53</v>
      </c>
      <c r="O483" s="19">
        <f t="shared" si="669"/>
        <v>53</v>
      </c>
      <c r="P483" t="s">
        <v>80</v>
      </c>
      <c r="Q483" s="19" t="str">
        <f t="shared" si="670"/>
        <v>50-60</v>
      </c>
      <c r="R483" s="23">
        <v>442.3</v>
      </c>
      <c r="S483" s="15">
        <f t="shared" si="671"/>
        <v>0.44230000000000003</v>
      </c>
      <c r="T483">
        <v>30107290</v>
      </c>
      <c r="U483" t="s">
        <v>45</v>
      </c>
      <c r="V483" t="s">
        <v>46</v>
      </c>
      <c r="W483" t="s">
        <v>47</v>
      </c>
      <c r="X483" t="s">
        <v>88</v>
      </c>
      <c r="Y483" t="s">
        <v>235</v>
      </c>
      <c r="Z483" t="s">
        <v>3254</v>
      </c>
      <c r="AA483" t="s">
        <v>3255</v>
      </c>
      <c r="AB483" t="s">
        <v>298</v>
      </c>
      <c r="AC483">
        <v>1966</v>
      </c>
      <c r="AD483">
        <v>53</v>
      </c>
      <c r="AE483" t="str">
        <f t="shared" si="672"/>
        <v>&lt;60</v>
      </c>
      <c r="AF483">
        <v>-38.051680840000003</v>
      </c>
      <c r="AG483">
        <v>145.46595959999999</v>
      </c>
      <c r="AH483" t="s">
        <v>75</v>
      </c>
      <c r="AI483" t="s">
        <v>76</v>
      </c>
      <c r="AJ483" s="33" t="s">
        <v>164</v>
      </c>
      <c r="AL483">
        <v>1</v>
      </c>
      <c r="AM483" t="s">
        <v>86</v>
      </c>
      <c r="AN483">
        <v>220</v>
      </c>
      <c r="AO483" s="69">
        <v>3</v>
      </c>
      <c r="AP483">
        <v>2</v>
      </c>
      <c r="AQ483">
        <v>0</v>
      </c>
      <c r="AR483">
        <v>0</v>
      </c>
      <c r="AS483" s="82" t="str">
        <f t="shared" si="673"/>
        <v>Gw-0-0</v>
      </c>
      <c r="AT483" s="14">
        <f t="shared" si="674"/>
        <v>17616</v>
      </c>
      <c r="AU483" s="81">
        <f>VLOOKUP(C483,Bushfire_Vlookup!$F$2:$H$12575,3,FALSE)</f>
        <v>1046.980483</v>
      </c>
      <c r="AV483" s="14">
        <f>VLOOKUP(AS483,Safety_collateral_Vlookup!$J$3:$L$20,2,FALSE)</f>
        <v>3720.1399252148244</v>
      </c>
      <c r="AW483" s="14">
        <f>VLOOKUP(AS483,Safety_collateral_Vlookup!$J$3:$L$20,3,FALSE)</f>
        <v>25000</v>
      </c>
      <c r="AX483" s="48">
        <f t="shared" si="675"/>
        <v>50557.789475565216</v>
      </c>
      <c r="AY483" s="49">
        <f t="shared" si="760"/>
        <v>33614.800000000003</v>
      </c>
      <c r="AZ483" s="14">
        <v>76000</v>
      </c>
      <c r="BA483" s="16">
        <f t="shared" si="676"/>
        <v>1.5040336243430039</v>
      </c>
      <c r="BB483" t="e">
        <f>IF(BA483&lt;=#REF!,#REF!,IF(BA483&lt;=#REF!,#REF!,IF(BA483&lt;=#REF!,#REF!,IF(BA483&lt;=#REF!,#REF!,#REF!))))</f>
        <v>#REF!</v>
      </c>
      <c r="BC483" s="51">
        <v>3</v>
      </c>
      <c r="BD483" s="21">
        <v>70</v>
      </c>
      <c r="BE483" s="21">
        <v>6.4399999999999999E-2</v>
      </c>
      <c r="BF483" s="26">
        <f t="shared" si="677"/>
        <v>2192.5654265345042</v>
      </c>
      <c r="BG483" s="21">
        <v>7</v>
      </c>
      <c r="BH483" s="21">
        <f t="shared" si="678"/>
        <v>28</v>
      </c>
      <c r="BI483" s="28">
        <f t="shared" si="679"/>
        <v>4.0959999999999998E-4</v>
      </c>
      <c r="BJ483" s="27">
        <f t="shared" si="680"/>
        <v>4.0959999999999998E-4</v>
      </c>
      <c r="BK483" s="28">
        <f t="shared" si="681"/>
        <v>6.279685848080814E-3</v>
      </c>
      <c r="BL483" s="35">
        <f t="shared" si="682"/>
        <v>9.4448586658244585E-3</v>
      </c>
      <c r="BM483" s="21" t="str">
        <f t="shared" si="683"/>
        <v>Cr1</v>
      </c>
      <c r="BN483" s="51">
        <v>1</v>
      </c>
      <c r="BO483" s="21">
        <v>2</v>
      </c>
      <c r="BP483" s="50" t="s">
        <v>5497</v>
      </c>
      <c r="BQ483" s="14">
        <v>17616</v>
      </c>
      <c r="BR483">
        <f>IFERROR(VLOOKUP(AO483,'Model Failure data- Lines'!$A$37:$E$41,3,FALSE),'Model Failure data- Lines'!$C$37)</f>
        <v>0.16107000000000002</v>
      </c>
      <c r="BS483" s="14">
        <f t="shared" si="684"/>
        <v>8143.3431508292906</v>
      </c>
      <c r="BT483" s="34">
        <f t="shared" si="667"/>
        <v>29982.735029844014</v>
      </c>
      <c r="BU483" s="34">
        <f t="shared" si="685"/>
        <v>0.27160107784442028</v>
      </c>
      <c r="BV483" s="54">
        <f t="shared" si="686"/>
        <v>-21839.391879014722</v>
      </c>
      <c r="BW483">
        <f>IFERROR(VLOOKUP(AO483,'Model Failure data- Lines'!$A$37:$E$41,4,FALSE),'Model Failure data- Lines'!$D$37)</f>
        <v>0.16398000000000001</v>
      </c>
      <c r="BX483" s="14">
        <f t="shared" si="687"/>
        <v>8290.4663182031854</v>
      </c>
      <c r="BY483" s="34">
        <f t="shared" si="688"/>
        <v>26743.113148667704</v>
      </c>
      <c r="BZ483" s="71">
        <f t="shared" si="689"/>
        <v>0.31000378572665171</v>
      </c>
      <c r="CA483" s="71">
        <f t="shared" si="690"/>
        <v>-18452.646830464517</v>
      </c>
      <c r="CB483" s="56">
        <v>2</v>
      </c>
      <c r="CC483">
        <f>IFERROR(VLOOKUP(AO483,'Model Failure data- Lines'!$A$37:$E$41,5,FALSE),'Model Failure data- Lines'!$E$37)</f>
        <v>0.16322</v>
      </c>
      <c r="CD483" s="14">
        <f t="shared" si="691"/>
        <v>8252.0423982017546</v>
      </c>
      <c r="CE483" s="34">
        <f t="shared" si="692"/>
        <v>21276.167071719698</v>
      </c>
      <c r="CF483" s="34">
        <f t="shared" si="693"/>
        <v>0.3878538070501607</v>
      </c>
      <c r="CG483" s="54">
        <f t="shared" si="694"/>
        <v>-13024.124673517943</v>
      </c>
      <c r="CH483" t="e">
        <f>IFERROR(VLOOKUP(AO483,'Model Failure data- Lines'!#REF!,3,FALSE),'Model Failure data- Lines'!#REF!)</f>
        <v>#REF!</v>
      </c>
      <c r="CI483" s="14" t="e">
        <f t="shared" si="695"/>
        <v>#REF!</v>
      </c>
      <c r="CJ483" s="34">
        <f t="shared" si="696"/>
        <v>28758.6414966027</v>
      </c>
      <c r="CK483" s="34" t="e">
        <f t="shared" si="697"/>
        <v>#REF!</v>
      </c>
      <c r="CL483" s="54" t="e">
        <f t="shared" si="698"/>
        <v>#REF!</v>
      </c>
      <c r="CM483" t="e">
        <f>IFERROR(VLOOKUP(AO483,'Model Failure data- Lines'!#REF!,4,FALSE),'Model Failure data- Lines'!#REF!)</f>
        <v>#REF!</v>
      </c>
      <c r="CN483" s="14" t="e">
        <f t="shared" si="699"/>
        <v>#REF!</v>
      </c>
      <c r="CO483" s="34">
        <f t="shared" si="700"/>
        <v>24604.027414416229</v>
      </c>
      <c r="CP483" s="34" t="e">
        <f t="shared" si="701"/>
        <v>#REF!</v>
      </c>
      <c r="CQ483" s="54" t="e">
        <f t="shared" si="702"/>
        <v>#REF!</v>
      </c>
      <c r="CR483" t="e">
        <f>IFERROR(VLOOKUP(AO483,'Model Failure data- Lines'!#REF!,5,FALSE),'Model Failure data- Lines'!#REF!)</f>
        <v>#REF!</v>
      </c>
      <c r="CS483" s="14" t="e">
        <f t="shared" si="703"/>
        <v>#REF!</v>
      </c>
      <c r="CT483" s="34">
        <f t="shared" si="704"/>
        <v>18008.679659237754</v>
      </c>
      <c r="CU483" s="34" t="e">
        <f t="shared" si="705"/>
        <v>#REF!</v>
      </c>
      <c r="CV483" s="54" t="e">
        <f t="shared" si="706"/>
        <v>#REF!</v>
      </c>
      <c r="CW483" t="s">
        <v>298</v>
      </c>
      <c r="CZ483">
        <f t="shared" si="707"/>
        <v>-18452.646830464517</v>
      </c>
      <c r="DA483" s="34">
        <f t="shared" si="708"/>
        <v>3082.2126825600003</v>
      </c>
      <c r="DB483" s="34">
        <f t="shared" si="709"/>
        <v>183.18667819569677</v>
      </c>
      <c r="DC483" s="34">
        <f t="shared" si="710"/>
        <v>650.90045744748761</v>
      </c>
      <c r="DD483" s="9">
        <f t="shared" si="711"/>
        <v>4374.1665000000003</v>
      </c>
      <c r="DE483" s="59">
        <f t="shared" si="712"/>
        <v>0.37177796329652257</v>
      </c>
      <c r="DF483" s="59">
        <f t="shared" si="713"/>
        <v>2.2096064463042086E-2</v>
      </c>
      <c r="DG483" s="59">
        <f t="shared" si="714"/>
        <v>7.8511923511265042E-2</v>
      </c>
      <c r="DH483" s="59">
        <f t="shared" si="715"/>
        <v>0.52761404872917028</v>
      </c>
      <c r="DI483" s="14">
        <f t="shared" si="716"/>
        <v>-6860.2874560601313</v>
      </c>
      <c r="DJ483" s="14">
        <f t="shared" si="717"/>
        <v>-407.73087387969326</v>
      </c>
      <c r="DK483" s="14">
        <f t="shared" si="718"/>
        <v>-1448.7527965338177</v>
      </c>
      <c r="DL483" s="14">
        <f t="shared" si="719"/>
        <v>-9735.875703990876</v>
      </c>
      <c r="DM483">
        <f t="shared" si="720"/>
        <v>-13024.124673517945</v>
      </c>
      <c r="DN483" s="34">
        <f t="shared" si="721"/>
        <v>3067.9275158400001</v>
      </c>
      <c r="DO483" s="34">
        <f t="shared" si="722"/>
        <v>182.33766078242243</v>
      </c>
      <c r="DP483" s="34">
        <f t="shared" si="723"/>
        <v>647.88372157933247</v>
      </c>
      <c r="DQ483" s="9">
        <f t="shared" si="724"/>
        <v>4353.8935000000001</v>
      </c>
      <c r="DR483" s="59">
        <f t="shared" si="725"/>
        <v>0.37177796329652257</v>
      </c>
      <c r="DS483" s="59">
        <f t="shared" si="726"/>
        <v>2.2096064463042093E-2</v>
      </c>
      <c r="DT483" s="59">
        <f t="shared" si="727"/>
        <v>7.8511923511265069E-2</v>
      </c>
      <c r="DU483" s="59">
        <f t="shared" si="728"/>
        <v>0.52761404872917028</v>
      </c>
      <c r="DV483" s="14">
        <f t="shared" si="729"/>
        <v>-4842.0825448404885</v>
      </c>
      <c r="DW483" s="14">
        <f t="shared" si="730"/>
        <v>-287.78189836074949</v>
      </c>
      <c r="DX483" s="14">
        <f t="shared" si="731"/>
        <v>-1022.5490801684208</v>
      </c>
      <c r="DY483" s="14">
        <f t="shared" si="732"/>
        <v>-6871.7111501482859</v>
      </c>
      <c r="DZ483" s="34" t="e">
        <f t="shared" si="733"/>
        <v>#REF!</v>
      </c>
      <c r="EA483" s="34" t="e">
        <f t="shared" si="734"/>
        <v>#REF!</v>
      </c>
      <c r="EB483" s="34" t="e">
        <f t="shared" si="735"/>
        <v>#REF!</v>
      </c>
      <c r="EC483" s="34" t="e">
        <f t="shared" si="736"/>
        <v>#REF!</v>
      </c>
      <c r="ED483" s="34" t="e">
        <f t="shared" si="737"/>
        <v>#REF!</v>
      </c>
      <c r="EE483" s="59" t="e">
        <f t="shared" si="738"/>
        <v>#REF!</v>
      </c>
      <c r="EF483" s="59" t="e">
        <f t="shared" si="739"/>
        <v>#REF!</v>
      </c>
      <c r="EG483" s="59" t="e">
        <f t="shared" si="740"/>
        <v>#REF!</v>
      </c>
      <c r="EH483" s="59" t="e">
        <f t="shared" si="741"/>
        <v>#REF!</v>
      </c>
      <c r="EI483" s="14" t="e">
        <f t="shared" si="742"/>
        <v>#REF!</v>
      </c>
      <c r="EJ483" s="14" t="e">
        <f t="shared" si="743"/>
        <v>#REF!</v>
      </c>
      <c r="EK483" s="14" t="e">
        <f t="shared" si="744"/>
        <v>#REF!</v>
      </c>
      <c r="EL483" s="14" t="e">
        <f t="shared" si="745"/>
        <v>#REF!</v>
      </c>
      <c r="EM483" t="e">
        <f t="shared" si="746"/>
        <v>#REF!</v>
      </c>
      <c r="EN483" s="34" t="e">
        <f t="shared" si="747"/>
        <v>#REF!</v>
      </c>
      <c r="EO483" s="34" t="e">
        <f t="shared" si="748"/>
        <v>#REF!</v>
      </c>
      <c r="EP483" s="34" t="e">
        <f t="shared" si="749"/>
        <v>#REF!</v>
      </c>
      <c r="EQ483" s="34" t="e">
        <f t="shared" si="750"/>
        <v>#REF!</v>
      </c>
      <c r="ER483" s="59" t="e">
        <f t="shared" si="751"/>
        <v>#REF!</v>
      </c>
      <c r="ES483" s="59" t="e">
        <f t="shared" si="752"/>
        <v>#REF!</v>
      </c>
      <c r="ET483" s="59" t="e">
        <f t="shared" si="753"/>
        <v>#REF!</v>
      </c>
      <c r="EU483" s="59" t="e">
        <f t="shared" si="754"/>
        <v>#REF!</v>
      </c>
      <c r="EV483" s="14" t="e">
        <f t="shared" si="755"/>
        <v>#REF!</v>
      </c>
      <c r="EW483" s="14" t="e">
        <f t="shared" si="756"/>
        <v>#REF!</v>
      </c>
      <c r="EX483" s="14" t="e">
        <f t="shared" si="757"/>
        <v>#REF!</v>
      </c>
      <c r="EY483" s="14" t="e">
        <f t="shared" si="758"/>
        <v>#REF!</v>
      </c>
    </row>
    <row r="484" spans="1:155" x14ac:dyDescent="0.2">
      <c r="A484" s="17">
        <v>30395674</v>
      </c>
      <c r="B484" t="s">
        <v>62</v>
      </c>
      <c r="C484" t="s">
        <v>5201</v>
      </c>
      <c r="D484" t="s">
        <v>5202</v>
      </c>
      <c r="E484" t="s">
        <v>4302</v>
      </c>
      <c r="F484" t="s">
        <v>41</v>
      </c>
      <c r="G484" t="s">
        <v>42</v>
      </c>
      <c r="H484" t="s">
        <v>5203</v>
      </c>
      <c r="I484" t="s">
        <v>68</v>
      </c>
      <c r="J484" s="19" t="s">
        <v>69</v>
      </c>
      <c r="K484" t="s">
        <v>70</v>
      </c>
      <c r="L484">
        <v>1966</v>
      </c>
      <c r="M484">
        <f t="shared" si="668"/>
        <v>1966</v>
      </c>
      <c r="N484">
        <v>53</v>
      </c>
      <c r="O484" s="19">
        <f t="shared" si="669"/>
        <v>53</v>
      </c>
      <c r="P484" t="s">
        <v>80</v>
      </c>
      <c r="Q484" s="19" t="str">
        <f t="shared" si="670"/>
        <v>50-60</v>
      </c>
      <c r="R484" s="23">
        <v>302.10000000000002</v>
      </c>
      <c r="S484" s="15">
        <f t="shared" si="671"/>
        <v>0.30210000000000004</v>
      </c>
      <c r="T484">
        <v>30285110</v>
      </c>
      <c r="U484" t="s">
        <v>45</v>
      </c>
      <c r="V484" t="s">
        <v>46</v>
      </c>
      <c r="W484" t="s">
        <v>47</v>
      </c>
      <c r="X484" t="s">
        <v>48</v>
      </c>
      <c r="Y484" t="s">
        <v>161</v>
      </c>
      <c r="Z484" t="s">
        <v>5204</v>
      </c>
      <c r="AA484" t="s">
        <v>5205</v>
      </c>
      <c r="AB484" t="s">
        <v>638</v>
      </c>
      <c r="AC484">
        <v>1966</v>
      </c>
      <c r="AD484">
        <v>53</v>
      </c>
      <c r="AE484" t="str">
        <f t="shared" si="672"/>
        <v>&lt;60</v>
      </c>
      <c r="AF484">
        <v>-38.051374019999997</v>
      </c>
      <c r="AG484">
        <v>145.46094404999999</v>
      </c>
      <c r="AH484" t="s">
        <v>75</v>
      </c>
      <c r="AI484" t="s">
        <v>76</v>
      </c>
      <c r="AJ484" s="33" t="s">
        <v>164</v>
      </c>
      <c r="AL484">
        <v>1</v>
      </c>
      <c r="AM484" t="s">
        <v>86</v>
      </c>
      <c r="AN484">
        <v>220</v>
      </c>
      <c r="AO484" s="69">
        <v>3</v>
      </c>
      <c r="AP484">
        <v>2</v>
      </c>
      <c r="AQ484">
        <v>0</v>
      </c>
      <c r="AR484">
        <v>0</v>
      </c>
      <c r="AS484" s="82" t="str">
        <f t="shared" si="673"/>
        <v>Gw-0-0</v>
      </c>
      <c r="AT484" s="14">
        <f t="shared" si="674"/>
        <v>17616</v>
      </c>
      <c r="AU484" s="81">
        <f>VLOOKUP(C484,Bushfire_Vlookup!$F$2:$H$12575,3,FALSE)</f>
        <v>2101.4595669999999</v>
      </c>
      <c r="AV484" s="14">
        <f>VLOOKUP(AS484,Safety_collateral_Vlookup!$J$3:$L$20,2,FALSE)</f>
        <v>3720.1399252148244</v>
      </c>
      <c r="AW484" s="14">
        <f>VLOOKUP(AS484,Safety_collateral_Vlookup!$J$3:$L$20,3,FALSE)</f>
        <v>25000</v>
      </c>
      <c r="AX484" s="48">
        <f t="shared" si="675"/>
        <v>51682.918658193215</v>
      </c>
      <c r="AY484" s="49">
        <f t="shared" si="760"/>
        <v>22959.600000000002</v>
      </c>
      <c r="AZ484" s="14">
        <v>76000</v>
      </c>
      <c r="BA484" s="16">
        <f t="shared" si="676"/>
        <v>2.2510374160783817</v>
      </c>
      <c r="BB484" t="e">
        <f>IF(BA484&lt;=#REF!,#REF!,IF(BA484&lt;=#REF!,#REF!,IF(BA484&lt;=#REF!,#REF!,IF(BA484&lt;=#REF!,#REF!,#REF!))))</f>
        <v>#REF!</v>
      </c>
      <c r="BC484" s="51">
        <v>3</v>
      </c>
      <c r="BD484" s="21">
        <v>70</v>
      </c>
      <c r="BE484" s="21">
        <v>6.4399999999999999E-2</v>
      </c>
      <c r="BF484" s="26">
        <f t="shared" si="677"/>
        <v>1497.5672967580233</v>
      </c>
      <c r="BG484" s="21">
        <v>7</v>
      </c>
      <c r="BH484" s="21">
        <f t="shared" si="678"/>
        <v>28</v>
      </c>
      <c r="BI484" s="28">
        <f t="shared" si="679"/>
        <v>4.0959999999999998E-4</v>
      </c>
      <c r="BJ484" s="27">
        <f t="shared" si="680"/>
        <v>4.0959999999999998E-4</v>
      </c>
      <c r="BK484" s="28">
        <f t="shared" si="681"/>
        <v>6.2796858480808149E-3</v>
      </c>
      <c r="BL484" s="35">
        <f t="shared" si="682"/>
        <v>1.4135807805247817E-2</v>
      </c>
      <c r="BM484" s="21" t="str">
        <f t="shared" si="683"/>
        <v>Cr1</v>
      </c>
      <c r="BN484" s="51">
        <v>1</v>
      </c>
      <c r="BO484" s="21">
        <v>2</v>
      </c>
      <c r="BP484" s="50" t="s">
        <v>5497</v>
      </c>
      <c r="BQ484" s="14">
        <v>17616</v>
      </c>
      <c r="BR484">
        <f>IFERROR(VLOOKUP(AO484,'Model Failure data- Lines'!$A$37:$E$41,3,FALSE),'Model Failure data- Lines'!$C$37)</f>
        <v>0.16107000000000002</v>
      </c>
      <c r="BS484" s="14">
        <f t="shared" si="684"/>
        <v>8324.5677082751827</v>
      </c>
      <c r="BT484" s="34">
        <f t="shared" si="667"/>
        <v>20478.824898294995</v>
      </c>
      <c r="BU484" s="34">
        <f t="shared" si="685"/>
        <v>0.40649635658383215</v>
      </c>
      <c r="BV484" s="54">
        <f t="shared" si="686"/>
        <v>-12154.257190019813</v>
      </c>
      <c r="BW484">
        <f>IFERROR(VLOOKUP(AO484,'Model Failure data- Lines'!$A$37:$E$41,4,FALSE),'Model Failure data- Lines'!$D$37)</f>
        <v>0.16398000000000001</v>
      </c>
      <c r="BX484" s="14">
        <f t="shared" si="687"/>
        <v>8474.9650015705247</v>
      </c>
      <c r="BY484" s="34">
        <f t="shared" si="688"/>
        <v>18266.096500593521</v>
      </c>
      <c r="BZ484" s="71">
        <f t="shared" si="689"/>
        <v>0.46397242023193885</v>
      </c>
      <c r="CA484" s="71">
        <f t="shared" si="690"/>
        <v>-9791.1314990229966</v>
      </c>
      <c r="CB484" s="56">
        <v>2</v>
      </c>
      <c r="CC484">
        <f>IFERROR(VLOOKUP(AO484,'Model Failure data- Lines'!$A$37:$E$41,5,FALSE),'Model Failure data- Lines'!$E$37)</f>
        <v>0.16322</v>
      </c>
      <c r="CD484" s="14">
        <f t="shared" si="691"/>
        <v>8435.6859833902963</v>
      </c>
      <c r="CE484" s="34">
        <f t="shared" si="692"/>
        <v>14532.059851608685</v>
      </c>
      <c r="CF484" s="34">
        <f t="shared" si="693"/>
        <v>0.58048797414335407</v>
      </c>
      <c r="CG484" s="54">
        <f t="shared" si="694"/>
        <v>-6096.3738682183885</v>
      </c>
      <c r="CH484" t="e">
        <f>IFERROR(VLOOKUP(AO484,'Model Failure data- Lines'!#REF!,3,FALSE),'Model Failure data- Lines'!#REF!)</f>
        <v>#REF!</v>
      </c>
      <c r="CI484" s="14" t="e">
        <f t="shared" si="695"/>
        <v>#REF!</v>
      </c>
      <c r="CJ484" s="34">
        <f t="shared" si="696"/>
        <v>19642.743830259271</v>
      </c>
      <c r="CK484" s="34" t="e">
        <f t="shared" si="697"/>
        <v>#REF!</v>
      </c>
      <c r="CL484" s="54" t="e">
        <f t="shared" si="698"/>
        <v>#REF!</v>
      </c>
      <c r="CM484" t="e">
        <f>IFERROR(VLOOKUP(AO484,'Model Failure data- Lines'!#REF!,4,FALSE),'Model Failure data- Lines'!#REF!)</f>
        <v>#REF!</v>
      </c>
      <c r="CN484" s="14" t="e">
        <f t="shared" si="699"/>
        <v>#REF!</v>
      </c>
      <c r="CO484" s="34">
        <f t="shared" si="700"/>
        <v>16805.056933970478</v>
      </c>
      <c r="CP484" s="34" t="e">
        <f t="shared" si="701"/>
        <v>#REF!</v>
      </c>
      <c r="CQ484" s="54" t="e">
        <f t="shared" si="702"/>
        <v>#REF!</v>
      </c>
      <c r="CR484" t="e">
        <f>IFERROR(VLOOKUP(AO484,'Model Failure data- Lines'!#REF!,5,FALSE),'Model Failure data- Lines'!#REF!)</f>
        <v>#REF!</v>
      </c>
      <c r="CS484" s="14" t="e">
        <f t="shared" si="703"/>
        <v>#REF!</v>
      </c>
      <c r="CT484" s="34">
        <f t="shared" si="704"/>
        <v>12300.29872271247</v>
      </c>
      <c r="CU484" s="34" t="e">
        <f t="shared" si="705"/>
        <v>#REF!</v>
      </c>
      <c r="CV484" s="54" t="e">
        <f t="shared" si="706"/>
        <v>#REF!</v>
      </c>
      <c r="CW484" t="s">
        <v>638</v>
      </c>
      <c r="CZ484">
        <f t="shared" si="707"/>
        <v>-9791.1314990229966</v>
      </c>
      <c r="DA484" s="34">
        <f t="shared" si="708"/>
        <v>3082.2126825600003</v>
      </c>
      <c r="DB484" s="34">
        <f t="shared" si="709"/>
        <v>367.68536156303617</v>
      </c>
      <c r="DC484" s="34">
        <f t="shared" si="710"/>
        <v>650.90045744748761</v>
      </c>
      <c r="DD484" s="9">
        <f t="shared" si="711"/>
        <v>4374.1665000000003</v>
      </c>
      <c r="DE484" s="59">
        <f t="shared" si="712"/>
        <v>0.36368441427059878</v>
      </c>
      <c r="DF484" s="59">
        <f t="shared" si="713"/>
        <v>4.338488259183361E-2</v>
      </c>
      <c r="DG484" s="59">
        <f t="shared" si="714"/>
        <v>7.6802731023298265E-2</v>
      </c>
      <c r="DH484" s="59">
        <f t="shared" si="715"/>
        <v>0.51612797211426931</v>
      </c>
      <c r="DI484" s="14">
        <f t="shared" si="716"/>
        <v>-3560.8819242685877</v>
      </c>
      <c r="DJ484" s="14">
        <f t="shared" si="717"/>
        <v>-424.78709052631649</v>
      </c>
      <c r="DK484" s="14">
        <f t="shared" si="718"/>
        <v>-751.98563893320636</v>
      </c>
      <c r="DL484" s="14">
        <f t="shared" si="719"/>
        <v>-5053.4768452948847</v>
      </c>
      <c r="DM484">
        <f t="shared" si="720"/>
        <v>-6096.3738682183894</v>
      </c>
      <c r="DN484" s="34">
        <f t="shared" si="721"/>
        <v>3067.9275158400001</v>
      </c>
      <c r="DO484" s="34">
        <f t="shared" si="722"/>
        <v>365.98124597096455</v>
      </c>
      <c r="DP484" s="34">
        <f t="shared" si="723"/>
        <v>647.88372157933247</v>
      </c>
      <c r="DQ484" s="9">
        <f t="shared" si="724"/>
        <v>4353.8935000000001</v>
      </c>
      <c r="DR484" s="59">
        <f t="shared" si="725"/>
        <v>0.36368441427059878</v>
      </c>
      <c r="DS484" s="59">
        <f t="shared" si="726"/>
        <v>4.3384882591833623E-2</v>
      </c>
      <c r="DT484" s="59">
        <f t="shared" si="727"/>
        <v>7.6802731023298293E-2</v>
      </c>
      <c r="DU484" s="59">
        <f t="shared" si="728"/>
        <v>0.51612797211426942</v>
      </c>
      <c r="DV484" s="14">
        <f t="shared" si="729"/>
        <v>-2217.1561594375894</v>
      </c>
      <c r="DW484" s="14">
        <f t="shared" si="730"/>
        <v>-264.49046450857736</v>
      </c>
      <c r="DX484" s="14">
        <f t="shared" si="731"/>
        <v>-468.21816241824149</v>
      </c>
      <c r="DY484" s="14">
        <f t="shared" si="732"/>
        <v>-3146.5090818539816</v>
      </c>
      <c r="DZ484" s="34" t="e">
        <f t="shared" si="733"/>
        <v>#REF!</v>
      </c>
      <c r="EA484" s="34" t="e">
        <f t="shared" si="734"/>
        <v>#REF!</v>
      </c>
      <c r="EB484" s="34" t="e">
        <f t="shared" si="735"/>
        <v>#REF!</v>
      </c>
      <c r="EC484" s="34" t="e">
        <f t="shared" si="736"/>
        <v>#REF!</v>
      </c>
      <c r="ED484" s="34" t="e">
        <f t="shared" si="737"/>
        <v>#REF!</v>
      </c>
      <c r="EE484" s="59" t="e">
        <f t="shared" si="738"/>
        <v>#REF!</v>
      </c>
      <c r="EF484" s="59" t="e">
        <f t="shared" si="739"/>
        <v>#REF!</v>
      </c>
      <c r="EG484" s="59" t="e">
        <f t="shared" si="740"/>
        <v>#REF!</v>
      </c>
      <c r="EH484" s="59" t="e">
        <f t="shared" si="741"/>
        <v>#REF!</v>
      </c>
      <c r="EI484" s="14" t="e">
        <f t="shared" si="742"/>
        <v>#REF!</v>
      </c>
      <c r="EJ484" s="14" t="e">
        <f t="shared" si="743"/>
        <v>#REF!</v>
      </c>
      <c r="EK484" s="14" t="e">
        <f t="shared" si="744"/>
        <v>#REF!</v>
      </c>
      <c r="EL484" s="14" t="e">
        <f t="shared" si="745"/>
        <v>#REF!</v>
      </c>
      <c r="EM484" t="e">
        <f t="shared" si="746"/>
        <v>#REF!</v>
      </c>
      <c r="EN484" s="34" t="e">
        <f t="shared" si="747"/>
        <v>#REF!</v>
      </c>
      <c r="EO484" s="34" t="e">
        <f t="shared" si="748"/>
        <v>#REF!</v>
      </c>
      <c r="EP484" s="34" t="e">
        <f t="shared" si="749"/>
        <v>#REF!</v>
      </c>
      <c r="EQ484" s="34" t="e">
        <f t="shared" si="750"/>
        <v>#REF!</v>
      </c>
      <c r="ER484" s="59" t="e">
        <f t="shared" si="751"/>
        <v>#REF!</v>
      </c>
      <c r="ES484" s="59" t="e">
        <f t="shared" si="752"/>
        <v>#REF!</v>
      </c>
      <c r="ET484" s="59" t="e">
        <f t="shared" si="753"/>
        <v>#REF!</v>
      </c>
      <c r="EU484" s="59" t="e">
        <f t="shared" si="754"/>
        <v>#REF!</v>
      </c>
      <c r="EV484" s="14" t="e">
        <f t="shared" si="755"/>
        <v>#REF!</v>
      </c>
      <c r="EW484" s="14" t="e">
        <f t="shared" si="756"/>
        <v>#REF!</v>
      </c>
      <c r="EX484" s="14" t="e">
        <f t="shared" si="757"/>
        <v>#REF!</v>
      </c>
      <c r="EY484" s="14" t="e">
        <f t="shared" si="758"/>
        <v>#REF!</v>
      </c>
    </row>
    <row r="485" spans="1:155" x14ac:dyDescent="0.2">
      <c r="A485" s="17">
        <v>30122815</v>
      </c>
      <c r="B485" t="s">
        <v>62</v>
      </c>
      <c r="C485" t="s">
        <v>2526</v>
      </c>
      <c r="D485" t="s">
        <v>2527</v>
      </c>
      <c r="E485" t="s">
        <v>1686</v>
      </c>
      <c r="F485" t="s">
        <v>41</v>
      </c>
      <c r="G485" t="s">
        <v>42</v>
      </c>
      <c r="H485" t="s">
        <v>2528</v>
      </c>
      <c r="I485" t="s">
        <v>68</v>
      </c>
      <c r="J485" s="19" t="s">
        <v>69</v>
      </c>
      <c r="K485" t="s">
        <v>70</v>
      </c>
      <c r="L485">
        <v>1966</v>
      </c>
      <c r="M485">
        <f t="shared" si="668"/>
        <v>1966</v>
      </c>
      <c r="N485">
        <v>53</v>
      </c>
      <c r="O485" s="19">
        <f t="shared" si="669"/>
        <v>53</v>
      </c>
      <c r="P485" t="s">
        <v>80</v>
      </c>
      <c r="Q485" s="19" t="str">
        <f t="shared" si="670"/>
        <v>50-60</v>
      </c>
      <c r="R485" s="23">
        <v>383.1</v>
      </c>
      <c r="S485" s="15">
        <f t="shared" si="671"/>
        <v>0.3831</v>
      </c>
      <c r="T485">
        <v>30007977</v>
      </c>
      <c r="U485" t="s">
        <v>45</v>
      </c>
      <c r="V485" t="s">
        <v>46</v>
      </c>
      <c r="W485" t="s">
        <v>47</v>
      </c>
      <c r="X485" t="s">
        <v>48</v>
      </c>
      <c r="Y485" t="s">
        <v>161</v>
      </c>
      <c r="Z485" t="s">
        <v>2529</v>
      </c>
      <c r="AA485" t="s">
        <v>2530</v>
      </c>
      <c r="AB485" t="s">
        <v>512</v>
      </c>
      <c r="AC485">
        <v>1966</v>
      </c>
      <c r="AD485">
        <v>53</v>
      </c>
      <c r="AE485" t="str">
        <f t="shared" si="672"/>
        <v>&lt;60</v>
      </c>
      <c r="AF485">
        <v>-38.051173050000003</v>
      </c>
      <c r="AG485">
        <v>145.45753463</v>
      </c>
      <c r="AH485" t="s">
        <v>75</v>
      </c>
      <c r="AI485" t="s">
        <v>76</v>
      </c>
      <c r="AJ485" s="33" t="s">
        <v>164</v>
      </c>
      <c r="AL485">
        <v>1</v>
      </c>
      <c r="AM485" t="s">
        <v>86</v>
      </c>
      <c r="AN485">
        <v>220</v>
      </c>
      <c r="AO485" s="69">
        <v>3</v>
      </c>
      <c r="AP485">
        <v>2</v>
      </c>
      <c r="AQ485">
        <v>0</v>
      </c>
      <c r="AR485">
        <v>2</v>
      </c>
      <c r="AS485" s="82" t="str">
        <f t="shared" si="673"/>
        <v>Gw-0-2</v>
      </c>
      <c r="AT485" s="14">
        <f t="shared" si="674"/>
        <v>17616</v>
      </c>
      <c r="AU485" s="81">
        <f>VLOOKUP(C485,Bushfire_Vlookup!$F$2:$H$12575,3,FALSE)</f>
        <v>2101.4595669999999</v>
      </c>
      <c r="AV485" s="14">
        <f>VLOOKUP(AS485,Safety_collateral_Vlookup!$J$3:$L$20,2,FALSE)</f>
        <v>93570.139925214826</v>
      </c>
      <c r="AW485" s="14">
        <f>VLOOKUP(AS485,Safety_collateral_Vlookup!$J$3:$L$20,3,FALSE)</f>
        <v>550000</v>
      </c>
      <c r="AX485" s="48">
        <f t="shared" si="675"/>
        <v>707727.86865819327</v>
      </c>
      <c r="AY485" s="49">
        <f t="shared" si="760"/>
        <v>29115.599999999999</v>
      </c>
      <c r="AZ485" s="14">
        <v>76000</v>
      </c>
      <c r="BA485" s="16">
        <f t="shared" si="676"/>
        <v>24.307514482208621</v>
      </c>
      <c r="BB485" t="e">
        <f>IF(BA485&lt;=#REF!,#REF!,IF(BA485&lt;=#REF!,#REF!,IF(BA485&lt;=#REF!,#REF!,IF(BA485&lt;=#REF!,#REF!,#REF!))))</f>
        <v>#REF!</v>
      </c>
      <c r="BC485" s="51">
        <v>5</v>
      </c>
      <c r="BD485" s="21">
        <v>70</v>
      </c>
      <c r="BE485" s="21">
        <v>6.4399999999999999E-2</v>
      </c>
      <c r="BF485" s="26">
        <f t="shared" si="677"/>
        <v>1899.0997397815252</v>
      </c>
      <c r="BG485" s="21">
        <v>7</v>
      </c>
      <c r="BH485" s="21">
        <f t="shared" si="678"/>
        <v>28</v>
      </c>
      <c r="BI485" s="28">
        <f t="shared" si="679"/>
        <v>4.0959999999999998E-4</v>
      </c>
      <c r="BJ485" s="27">
        <f t="shared" si="680"/>
        <v>4.0959999999999998E-4</v>
      </c>
      <c r="BK485" s="28">
        <f t="shared" si="681"/>
        <v>6.2796858480808132E-3</v>
      </c>
      <c r="BL485" s="35">
        <f t="shared" si="682"/>
        <v>0.1526435546959449</v>
      </c>
      <c r="BM485" s="21" t="str">
        <f t="shared" si="683"/>
        <v>Cr1</v>
      </c>
      <c r="BN485" s="51">
        <v>1</v>
      </c>
      <c r="BO485" s="21">
        <v>2</v>
      </c>
      <c r="BP485" s="50" t="s">
        <v>5497</v>
      </c>
      <c r="BQ485" s="14">
        <v>17616</v>
      </c>
      <c r="BR485">
        <f>IFERROR(VLOOKUP(AO485,'Model Failure data- Lines'!$A$37:$E$41,3,FALSE),'Model Failure data- Lines'!$C$37)</f>
        <v>0.16107000000000002</v>
      </c>
      <c r="BS485" s="14">
        <f t="shared" si="684"/>
        <v>113993.7278047752</v>
      </c>
      <c r="BT485" s="34">
        <f t="shared" si="667"/>
        <v>25969.671693269818</v>
      </c>
      <c r="BU485" s="34">
        <f t="shared" si="685"/>
        <v>4.389494374482882</v>
      </c>
      <c r="BV485" s="54">
        <f t="shared" si="686"/>
        <v>88024.056111505386</v>
      </c>
      <c r="BW485">
        <f>IFERROR(VLOOKUP(AO485,'Model Failure data- Lines'!$A$37:$E$41,4,FALSE),'Model Failure data- Lines'!$D$37)</f>
        <v>0.16398000000000001</v>
      </c>
      <c r="BX485" s="14">
        <f t="shared" si="687"/>
        <v>116053.21590257055</v>
      </c>
      <c r="BY485" s="34">
        <f t="shared" si="688"/>
        <v>23163.659613960201</v>
      </c>
      <c r="BZ485" s="71">
        <f t="shared" si="689"/>
        <v>5.0101416545003952</v>
      </c>
      <c r="CA485" s="71">
        <f t="shared" si="690"/>
        <v>92889.556288610343</v>
      </c>
      <c r="CB485" s="56">
        <v>2</v>
      </c>
      <c r="CC485">
        <f>IFERROR(VLOOKUP(AO485,'Model Failure data- Lines'!$A$37:$E$41,5,FALSE),'Model Failure data- Lines'!$E$37)</f>
        <v>0.16322</v>
      </c>
      <c r="CD485" s="14">
        <f t="shared" si="691"/>
        <v>115515.34272239031</v>
      </c>
      <c r="CE485" s="34">
        <f t="shared" si="692"/>
        <v>18428.441341116471</v>
      </c>
      <c r="CF485" s="34">
        <f t="shared" si="693"/>
        <v>6.2683186594114808</v>
      </c>
      <c r="CG485" s="54">
        <f t="shared" si="694"/>
        <v>97086.901381273841</v>
      </c>
      <c r="CH485" t="e">
        <f>IFERROR(VLOOKUP(AO485,'Model Failure data- Lines'!#REF!,3,FALSE),'Model Failure data- Lines'!#REF!)</f>
        <v>#REF!</v>
      </c>
      <c r="CI485" s="14" t="e">
        <f t="shared" si="695"/>
        <v>#REF!</v>
      </c>
      <c r="CJ485" s="34">
        <f t="shared" si="696"/>
        <v>24909.417945621732</v>
      </c>
      <c r="CK485" s="34" t="e">
        <f t="shared" si="697"/>
        <v>#REF!</v>
      </c>
      <c r="CL485" s="54" t="e">
        <f t="shared" si="698"/>
        <v>#REF!</v>
      </c>
      <c r="CM485" t="e">
        <f>IFERROR(VLOOKUP(AO485,'Model Failure data- Lines'!#REF!,4,FALSE),'Model Failure data- Lines'!#REF!)</f>
        <v>#REF!</v>
      </c>
      <c r="CN485" s="14" t="e">
        <f t="shared" si="699"/>
        <v>#REF!</v>
      </c>
      <c r="CO485" s="34">
        <f t="shared" si="700"/>
        <v>21310.881533942698</v>
      </c>
      <c r="CP485" s="34" t="e">
        <f t="shared" si="701"/>
        <v>#REF!</v>
      </c>
      <c r="CQ485" s="54" t="e">
        <f t="shared" si="702"/>
        <v>#REF!</v>
      </c>
      <c r="CR485" t="e">
        <f>IFERROR(VLOOKUP(AO485,'Model Failure data- Lines'!#REF!,5,FALSE),'Model Failure data- Lines'!#REF!)</f>
        <v>#REF!</v>
      </c>
      <c r="CS485" s="14" t="e">
        <f t="shared" si="703"/>
        <v>#REF!</v>
      </c>
      <c r="CT485" s="34">
        <f t="shared" si="704"/>
        <v>15598.293414998832</v>
      </c>
      <c r="CU485" s="34" t="e">
        <f t="shared" si="705"/>
        <v>#REF!</v>
      </c>
      <c r="CV485" s="54" t="e">
        <f t="shared" si="706"/>
        <v>#REF!</v>
      </c>
      <c r="CW485" t="s">
        <v>512</v>
      </c>
      <c r="CZ485">
        <f t="shared" si="707"/>
        <v>92889.556288610343</v>
      </c>
      <c r="DA485" s="34">
        <f t="shared" si="708"/>
        <v>3082.2126825600003</v>
      </c>
      <c r="DB485" s="34">
        <f t="shared" si="709"/>
        <v>367.68536156303617</v>
      </c>
      <c r="DC485" s="34">
        <f t="shared" si="710"/>
        <v>16371.654858447488</v>
      </c>
      <c r="DD485" s="9">
        <f t="shared" si="711"/>
        <v>96231.663</v>
      </c>
      <c r="DE485" s="59">
        <f t="shared" si="712"/>
        <v>2.6558615016300725E-2</v>
      </c>
      <c r="DF485" s="59">
        <f t="shared" si="713"/>
        <v>3.1682479343934497E-3</v>
      </c>
      <c r="DG485" s="59">
        <f t="shared" si="714"/>
        <v>0.14107023860667406</v>
      </c>
      <c r="DH485" s="59">
        <f t="shared" si="715"/>
        <v>0.82920289844263162</v>
      </c>
      <c r="DI485" s="14">
        <f t="shared" si="716"/>
        <v>2467.0179645041981</v>
      </c>
      <c r="DJ485" s="14">
        <f t="shared" si="717"/>
        <v>294.29714483811381</v>
      </c>
      <c r="DK485" s="14">
        <f t="shared" si="718"/>
        <v>13103.951869702341</v>
      </c>
      <c r="DL485" s="14">
        <f t="shared" si="719"/>
        <v>77024.289309565676</v>
      </c>
      <c r="DM485">
        <f t="shared" si="720"/>
        <v>97086.901381273841</v>
      </c>
      <c r="DN485" s="34">
        <f t="shared" si="721"/>
        <v>3067.9275158400001</v>
      </c>
      <c r="DO485" s="34">
        <f t="shared" si="722"/>
        <v>365.98124597096455</v>
      </c>
      <c r="DP485" s="34">
        <f t="shared" si="723"/>
        <v>16295.776960579333</v>
      </c>
      <c r="DQ485" s="9">
        <f t="shared" si="724"/>
        <v>95785.657000000007</v>
      </c>
      <c r="DR485" s="59">
        <f t="shared" si="725"/>
        <v>2.6558615016300725E-2</v>
      </c>
      <c r="DS485" s="59">
        <f t="shared" si="726"/>
        <v>3.1682479343934501E-3</v>
      </c>
      <c r="DT485" s="59">
        <f t="shared" si="727"/>
        <v>0.14107023860667409</v>
      </c>
      <c r="DU485" s="59">
        <f t="shared" si="728"/>
        <v>0.82920289844263173</v>
      </c>
      <c r="DV485" s="14">
        <f t="shared" si="729"/>
        <v>2578.4936369108073</v>
      </c>
      <c r="DW485" s="14">
        <f t="shared" si="730"/>
        <v>307.59537475788142</v>
      </c>
      <c r="DX485" s="14">
        <f t="shared" si="731"/>
        <v>13696.072343438938</v>
      </c>
      <c r="DY485" s="14">
        <f t="shared" si="732"/>
        <v>80504.740026166211</v>
      </c>
      <c r="DZ485" s="34" t="e">
        <f t="shared" si="733"/>
        <v>#REF!</v>
      </c>
      <c r="EA485" s="34" t="e">
        <f t="shared" si="734"/>
        <v>#REF!</v>
      </c>
      <c r="EB485" s="34" t="e">
        <f t="shared" si="735"/>
        <v>#REF!</v>
      </c>
      <c r="EC485" s="34" t="e">
        <f t="shared" si="736"/>
        <v>#REF!</v>
      </c>
      <c r="ED485" s="34" t="e">
        <f t="shared" si="737"/>
        <v>#REF!</v>
      </c>
      <c r="EE485" s="59" t="e">
        <f t="shared" si="738"/>
        <v>#REF!</v>
      </c>
      <c r="EF485" s="59" t="e">
        <f t="shared" si="739"/>
        <v>#REF!</v>
      </c>
      <c r="EG485" s="59" t="e">
        <f t="shared" si="740"/>
        <v>#REF!</v>
      </c>
      <c r="EH485" s="59" t="e">
        <f t="shared" si="741"/>
        <v>#REF!</v>
      </c>
      <c r="EI485" s="14" t="e">
        <f t="shared" si="742"/>
        <v>#REF!</v>
      </c>
      <c r="EJ485" s="14" t="e">
        <f t="shared" si="743"/>
        <v>#REF!</v>
      </c>
      <c r="EK485" s="14" t="e">
        <f t="shared" si="744"/>
        <v>#REF!</v>
      </c>
      <c r="EL485" s="14" t="e">
        <f t="shared" si="745"/>
        <v>#REF!</v>
      </c>
      <c r="EM485" t="e">
        <f t="shared" si="746"/>
        <v>#REF!</v>
      </c>
      <c r="EN485" s="34" t="e">
        <f t="shared" si="747"/>
        <v>#REF!</v>
      </c>
      <c r="EO485" s="34" t="e">
        <f t="shared" si="748"/>
        <v>#REF!</v>
      </c>
      <c r="EP485" s="34" t="e">
        <f t="shared" si="749"/>
        <v>#REF!</v>
      </c>
      <c r="EQ485" s="34" t="e">
        <f t="shared" si="750"/>
        <v>#REF!</v>
      </c>
      <c r="ER485" s="59" t="e">
        <f t="shared" si="751"/>
        <v>#REF!</v>
      </c>
      <c r="ES485" s="59" t="e">
        <f t="shared" si="752"/>
        <v>#REF!</v>
      </c>
      <c r="ET485" s="59" t="e">
        <f t="shared" si="753"/>
        <v>#REF!</v>
      </c>
      <c r="EU485" s="59" t="e">
        <f t="shared" si="754"/>
        <v>#REF!</v>
      </c>
      <c r="EV485" s="14" t="e">
        <f t="shared" si="755"/>
        <v>#REF!</v>
      </c>
      <c r="EW485" s="14" t="e">
        <f t="shared" si="756"/>
        <v>#REF!</v>
      </c>
      <c r="EX485" s="14" t="e">
        <f t="shared" si="757"/>
        <v>#REF!</v>
      </c>
      <c r="EY485" s="14" t="e">
        <f t="shared" si="758"/>
        <v>#REF!</v>
      </c>
    </row>
    <row r="486" spans="1:155" x14ac:dyDescent="0.2">
      <c r="A486" s="17">
        <v>30366454</v>
      </c>
      <c r="B486" t="s">
        <v>62</v>
      </c>
      <c r="C486" t="s">
        <v>5002</v>
      </c>
      <c r="D486" t="s">
        <v>5003</v>
      </c>
      <c r="E486" t="s">
        <v>3372</v>
      </c>
      <c r="F486" t="s">
        <v>41</v>
      </c>
      <c r="G486" t="s">
        <v>42</v>
      </c>
      <c r="H486" t="s">
        <v>5004</v>
      </c>
      <c r="I486" t="s">
        <v>68</v>
      </c>
      <c r="J486" s="19" t="s">
        <v>69</v>
      </c>
      <c r="K486" t="s">
        <v>70</v>
      </c>
      <c r="L486">
        <v>1966</v>
      </c>
      <c r="M486">
        <f t="shared" si="668"/>
        <v>1966</v>
      </c>
      <c r="N486">
        <v>53</v>
      </c>
      <c r="O486" s="19">
        <f t="shared" si="669"/>
        <v>53</v>
      </c>
      <c r="P486" t="s">
        <v>80</v>
      </c>
      <c r="Q486" s="19" t="str">
        <f t="shared" si="670"/>
        <v>50-60</v>
      </c>
      <c r="R486" s="23">
        <v>245.1</v>
      </c>
      <c r="S486" s="15">
        <f t="shared" si="671"/>
        <v>0.24509999999999998</v>
      </c>
      <c r="T486">
        <v>30244203</v>
      </c>
      <c r="U486" t="s">
        <v>45</v>
      </c>
      <c r="V486" t="s">
        <v>46</v>
      </c>
      <c r="W486" t="s">
        <v>47</v>
      </c>
      <c r="X486" t="s">
        <v>48</v>
      </c>
      <c r="Y486" t="s">
        <v>161</v>
      </c>
      <c r="Z486" t="s">
        <v>5005</v>
      </c>
      <c r="AA486" t="s">
        <v>5006</v>
      </c>
      <c r="AB486" t="s">
        <v>585</v>
      </c>
      <c r="AC486">
        <v>1966</v>
      </c>
      <c r="AD486">
        <v>53</v>
      </c>
      <c r="AE486" t="str">
        <f t="shared" si="672"/>
        <v>&lt;60</v>
      </c>
      <c r="AF486">
        <v>-38.05090379</v>
      </c>
      <c r="AG486">
        <v>145.45317997999999</v>
      </c>
      <c r="AH486" t="s">
        <v>75</v>
      </c>
      <c r="AI486" t="s">
        <v>76</v>
      </c>
      <c r="AJ486" s="33" t="s">
        <v>164</v>
      </c>
      <c r="AL486">
        <v>1</v>
      </c>
      <c r="AM486" t="s">
        <v>86</v>
      </c>
      <c r="AN486">
        <v>220</v>
      </c>
      <c r="AO486" s="69">
        <v>3</v>
      </c>
      <c r="AP486">
        <v>2</v>
      </c>
      <c r="AQ486">
        <v>0</v>
      </c>
      <c r="AR486">
        <v>2</v>
      </c>
      <c r="AS486" s="82" t="str">
        <f t="shared" si="673"/>
        <v>Gw-0-2</v>
      </c>
      <c r="AT486" s="14">
        <f t="shared" si="674"/>
        <v>17616</v>
      </c>
      <c r="AU486" s="81">
        <f>VLOOKUP(C486,Bushfire_Vlookup!$F$2:$H$12575,3,FALSE)</f>
        <v>1854.070608</v>
      </c>
      <c r="AV486" s="14">
        <f>VLOOKUP(AS486,Safety_collateral_Vlookup!$J$3:$L$20,2,FALSE)</f>
        <v>93570.139925214826</v>
      </c>
      <c r="AW486" s="14">
        <f>VLOOKUP(AS486,Safety_collateral_Vlookup!$J$3:$L$20,3,FALSE)</f>
        <v>550000</v>
      </c>
      <c r="AX486" s="48">
        <f t="shared" si="675"/>
        <v>707463.90463894024</v>
      </c>
      <c r="AY486" s="49">
        <f t="shared" si="760"/>
        <v>18627.599999999999</v>
      </c>
      <c r="AZ486" s="14">
        <v>76000</v>
      </c>
      <c r="BA486" s="16">
        <f t="shared" si="676"/>
        <v>37.979337361707373</v>
      </c>
      <c r="BB486" t="e">
        <f>IF(BA486&lt;=#REF!,#REF!,IF(BA486&lt;=#REF!,#REF!,IF(BA486&lt;=#REF!,#REF!,IF(BA486&lt;=#REF!,#REF!,#REF!))))</f>
        <v>#REF!</v>
      </c>
      <c r="BC486" s="51">
        <v>5</v>
      </c>
      <c r="BD486" s="21">
        <v>70</v>
      </c>
      <c r="BE486" s="21">
        <v>6.4399999999999999E-2</v>
      </c>
      <c r="BF486" s="26">
        <f t="shared" si="677"/>
        <v>1215.0074294451888</v>
      </c>
      <c r="BG486" s="21">
        <v>7</v>
      </c>
      <c r="BH486" s="21">
        <f t="shared" si="678"/>
        <v>28</v>
      </c>
      <c r="BI486" s="28">
        <f t="shared" si="679"/>
        <v>4.0959999999999998E-4</v>
      </c>
      <c r="BJ486" s="27">
        <f t="shared" si="680"/>
        <v>4.0959999999999998E-4</v>
      </c>
      <c r="BK486" s="28">
        <f t="shared" si="681"/>
        <v>6.2796858480808132E-3</v>
      </c>
      <c r="BL486" s="35">
        <f t="shared" si="682"/>
        <v>0.23849830734980071</v>
      </c>
      <c r="BM486" s="21" t="str">
        <f t="shared" si="683"/>
        <v>Cr1</v>
      </c>
      <c r="BN486" s="51">
        <v>1</v>
      </c>
      <c r="BO486" s="21">
        <v>2</v>
      </c>
      <c r="BP486" s="50" t="s">
        <v>5497</v>
      </c>
      <c r="BQ486" s="14">
        <v>17616</v>
      </c>
      <c r="BR486">
        <f>IFERROR(VLOOKUP(AO486,'Model Failure data- Lines'!$A$37:$E$41,3,FALSE),'Model Failure data- Lines'!$C$37)</f>
        <v>0.16107000000000002</v>
      </c>
      <c r="BS486" s="14">
        <f t="shared" si="684"/>
        <v>113951.21112019412</v>
      </c>
      <c r="BT486" s="34">
        <f t="shared" si="667"/>
        <v>16614.895672201597</v>
      </c>
      <c r="BU486" s="34">
        <f t="shared" si="685"/>
        <v>6.8583765657250577</v>
      </c>
      <c r="BV486" s="54">
        <f t="shared" si="686"/>
        <v>97336.315447992514</v>
      </c>
      <c r="BW486">
        <f>IFERROR(VLOOKUP(AO486,'Model Failure data- Lines'!$A$37:$E$41,4,FALSE),'Model Failure data- Lines'!$D$37)</f>
        <v>0.16398000000000001</v>
      </c>
      <c r="BX486" s="14">
        <f t="shared" si="687"/>
        <v>116009.93108269342</v>
      </c>
      <c r="BY486" s="34">
        <f t="shared" si="688"/>
        <v>14819.663198594741</v>
      </c>
      <c r="BZ486" s="71">
        <f t="shared" si="689"/>
        <v>7.8281084750761369</v>
      </c>
      <c r="CA486" s="71">
        <f t="shared" si="690"/>
        <v>101190.26788409868</v>
      </c>
      <c r="CB486" s="56">
        <v>2</v>
      </c>
      <c r="CC486">
        <f>IFERROR(VLOOKUP(AO486,'Model Failure data- Lines'!$A$37:$E$41,5,FALSE),'Model Failure data- Lines'!$E$37)</f>
        <v>0.16322</v>
      </c>
      <c r="CD486" s="14">
        <f t="shared" si="691"/>
        <v>115472.25851516782</v>
      </c>
      <c r="CE486" s="34">
        <f t="shared" si="692"/>
        <v>11790.161766399497</v>
      </c>
      <c r="CF486" s="34">
        <f t="shared" si="693"/>
        <v>9.7939503123909191</v>
      </c>
      <c r="CG486" s="54">
        <f t="shared" si="694"/>
        <v>103682.09674876832</v>
      </c>
      <c r="CH486" t="e">
        <f>IFERROR(VLOOKUP(AO486,'Model Failure data- Lines'!#REF!,3,FALSE),'Model Failure data- Lines'!#REF!)</f>
        <v>#REF!</v>
      </c>
      <c r="CI486" s="14" t="e">
        <f t="shared" si="695"/>
        <v>#REF!</v>
      </c>
      <c r="CJ486" s="34">
        <f t="shared" si="696"/>
        <v>15936.565749078274</v>
      </c>
      <c r="CK486" s="34" t="e">
        <f t="shared" si="697"/>
        <v>#REF!</v>
      </c>
      <c r="CL486" s="54" t="e">
        <f t="shared" si="698"/>
        <v>#REF!</v>
      </c>
      <c r="CM486" t="e">
        <f>IFERROR(VLOOKUP(AO486,'Model Failure data- Lines'!#REF!,4,FALSE),'Model Failure data- Lines'!#REF!)</f>
        <v>#REF!</v>
      </c>
      <c r="CN486" s="14" t="e">
        <f t="shared" si="699"/>
        <v>#REF!</v>
      </c>
      <c r="CO486" s="34">
        <f t="shared" si="700"/>
        <v>13634.291474730764</v>
      </c>
      <c r="CP486" s="34" t="e">
        <f t="shared" si="701"/>
        <v>#REF!</v>
      </c>
      <c r="CQ486" s="54" t="e">
        <f t="shared" si="702"/>
        <v>#REF!</v>
      </c>
      <c r="CR486" t="e">
        <f>IFERROR(VLOOKUP(AO486,'Model Failure data- Lines'!#REF!,5,FALSE),'Model Failure data- Lines'!#REF!)</f>
        <v>#REF!</v>
      </c>
      <c r="CS486" s="14" t="e">
        <f t="shared" si="703"/>
        <v>#REF!</v>
      </c>
      <c r="CT486" s="34">
        <f t="shared" si="704"/>
        <v>9979.4876429553988</v>
      </c>
      <c r="CU486" s="34" t="e">
        <f t="shared" si="705"/>
        <v>#REF!</v>
      </c>
      <c r="CV486" s="54" t="e">
        <f t="shared" si="706"/>
        <v>#REF!</v>
      </c>
      <c r="CW486" t="s">
        <v>585</v>
      </c>
      <c r="CZ486">
        <f t="shared" si="707"/>
        <v>101190.26788409869</v>
      </c>
      <c r="DA486" s="34">
        <f t="shared" si="708"/>
        <v>3082.2126825600003</v>
      </c>
      <c r="DB486" s="34">
        <f t="shared" si="709"/>
        <v>324.40054168592928</v>
      </c>
      <c r="DC486" s="34">
        <f t="shared" si="710"/>
        <v>16371.654858447488</v>
      </c>
      <c r="DD486" s="9">
        <f t="shared" si="711"/>
        <v>96231.663</v>
      </c>
      <c r="DE486" s="59">
        <f t="shared" si="712"/>
        <v>2.6568524382304462E-2</v>
      </c>
      <c r="DF486" s="59">
        <f t="shared" si="713"/>
        <v>2.7963169933675099E-3</v>
      </c>
      <c r="DG486" s="59">
        <f t="shared" si="714"/>
        <v>0.14112287375446808</v>
      </c>
      <c r="DH486" s="59">
        <f t="shared" si="715"/>
        <v>0.82951228486985984</v>
      </c>
      <c r="DI486" s="14">
        <f t="shared" si="716"/>
        <v>2688.476099530596</v>
      </c>
      <c r="DJ486" s="14">
        <f t="shared" si="717"/>
        <v>282.96006564771568</v>
      </c>
      <c r="DK486" s="14">
        <f t="shared" si="718"/>
        <v>14280.261399788464</v>
      </c>
      <c r="DL486" s="14">
        <f t="shared" si="719"/>
        <v>83938.570319131904</v>
      </c>
      <c r="DM486">
        <f t="shared" si="720"/>
        <v>103682.09674876832</v>
      </c>
      <c r="DN486" s="34">
        <f t="shared" si="721"/>
        <v>3067.9275158400001</v>
      </c>
      <c r="DO486" s="34">
        <f t="shared" si="722"/>
        <v>322.89703874848993</v>
      </c>
      <c r="DP486" s="34">
        <f t="shared" si="723"/>
        <v>16295.776960579333</v>
      </c>
      <c r="DQ486" s="9">
        <f t="shared" si="724"/>
        <v>95785.657000000007</v>
      </c>
      <c r="DR486" s="59">
        <f t="shared" si="725"/>
        <v>2.6568524382304459E-2</v>
      </c>
      <c r="DS486" s="59">
        <f t="shared" si="726"/>
        <v>2.7963169933675099E-3</v>
      </c>
      <c r="DT486" s="59">
        <f t="shared" si="727"/>
        <v>0.14112287375446811</v>
      </c>
      <c r="DU486" s="59">
        <f t="shared" si="728"/>
        <v>0.82951228486985995</v>
      </c>
      <c r="DV486" s="14">
        <f t="shared" si="729"/>
        <v>2754.6803154781014</v>
      </c>
      <c r="DW486" s="14">
        <f t="shared" si="730"/>
        <v>289.92800904655513</v>
      </c>
      <c r="DX486" s="14">
        <f t="shared" si="731"/>
        <v>14631.915450074981</v>
      </c>
      <c r="DY486" s="14">
        <f t="shared" si="732"/>
        <v>86005.572974168696</v>
      </c>
      <c r="DZ486" s="34" t="e">
        <f t="shared" si="733"/>
        <v>#REF!</v>
      </c>
      <c r="EA486" s="34" t="e">
        <f t="shared" si="734"/>
        <v>#REF!</v>
      </c>
      <c r="EB486" s="34" t="e">
        <f t="shared" si="735"/>
        <v>#REF!</v>
      </c>
      <c r="EC486" s="34" t="e">
        <f t="shared" si="736"/>
        <v>#REF!</v>
      </c>
      <c r="ED486" s="34" t="e">
        <f t="shared" si="737"/>
        <v>#REF!</v>
      </c>
      <c r="EE486" s="59" t="e">
        <f t="shared" si="738"/>
        <v>#REF!</v>
      </c>
      <c r="EF486" s="59" t="e">
        <f t="shared" si="739"/>
        <v>#REF!</v>
      </c>
      <c r="EG486" s="59" t="e">
        <f t="shared" si="740"/>
        <v>#REF!</v>
      </c>
      <c r="EH486" s="59" t="e">
        <f t="shared" si="741"/>
        <v>#REF!</v>
      </c>
      <c r="EI486" s="14" t="e">
        <f t="shared" si="742"/>
        <v>#REF!</v>
      </c>
      <c r="EJ486" s="14" t="e">
        <f t="shared" si="743"/>
        <v>#REF!</v>
      </c>
      <c r="EK486" s="14" t="e">
        <f t="shared" si="744"/>
        <v>#REF!</v>
      </c>
      <c r="EL486" s="14" t="e">
        <f t="shared" si="745"/>
        <v>#REF!</v>
      </c>
      <c r="EM486" t="e">
        <f t="shared" si="746"/>
        <v>#REF!</v>
      </c>
      <c r="EN486" s="34" t="e">
        <f t="shared" si="747"/>
        <v>#REF!</v>
      </c>
      <c r="EO486" s="34" t="e">
        <f t="shared" si="748"/>
        <v>#REF!</v>
      </c>
      <c r="EP486" s="34" t="e">
        <f t="shared" si="749"/>
        <v>#REF!</v>
      </c>
      <c r="EQ486" s="34" t="e">
        <f t="shared" si="750"/>
        <v>#REF!</v>
      </c>
      <c r="ER486" s="59" t="e">
        <f t="shared" si="751"/>
        <v>#REF!</v>
      </c>
      <c r="ES486" s="59" t="e">
        <f t="shared" si="752"/>
        <v>#REF!</v>
      </c>
      <c r="ET486" s="59" t="e">
        <f t="shared" si="753"/>
        <v>#REF!</v>
      </c>
      <c r="EU486" s="59" t="e">
        <f t="shared" si="754"/>
        <v>#REF!</v>
      </c>
      <c r="EV486" s="14" t="e">
        <f t="shared" si="755"/>
        <v>#REF!</v>
      </c>
      <c r="EW486" s="14" t="e">
        <f t="shared" si="756"/>
        <v>#REF!</v>
      </c>
      <c r="EX486" s="14" t="e">
        <f t="shared" si="757"/>
        <v>#REF!</v>
      </c>
      <c r="EY486" s="14" t="e">
        <f t="shared" si="758"/>
        <v>#REF!</v>
      </c>
    </row>
    <row r="487" spans="1:155" x14ac:dyDescent="0.2">
      <c r="A487" s="17">
        <v>30163502</v>
      </c>
      <c r="B487" t="s">
        <v>62</v>
      </c>
      <c r="C487" t="s">
        <v>3031</v>
      </c>
      <c r="D487" t="s">
        <v>3032</v>
      </c>
      <c r="E487" t="s">
        <v>1813</v>
      </c>
      <c r="F487" t="s">
        <v>41</v>
      </c>
      <c r="G487" t="s">
        <v>42</v>
      </c>
      <c r="H487" t="s">
        <v>3033</v>
      </c>
      <c r="I487" t="s">
        <v>68</v>
      </c>
      <c r="J487" s="19" t="s">
        <v>69</v>
      </c>
      <c r="K487" t="s">
        <v>70</v>
      </c>
      <c r="L487">
        <v>1966</v>
      </c>
      <c r="M487">
        <f t="shared" si="668"/>
        <v>1966</v>
      </c>
      <c r="N487">
        <v>53</v>
      </c>
      <c r="O487" s="19">
        <f t="shared" si="669"/>
        <v>53</v>
      </c>
      <c r="P487" t="s">
        <v>80</v>
      </c>
      <c r="Q487" s="19" t="str">
        <f t="shared" si="670"/>
        <v>50-60</v>
      </c>
      <c r="R487" s="23">
        <v>376.4</v>
      </c>
      <c r="S487" s="15">
        <f t="shared" si="671"/>
        <v>0.37639999999999996</v>
      </c>
      <c r="T487">
        <v>30097124</v>
      </c>
      <c r="U487" t="s">
        <v>45</v>
      </c>
      <c r="V487" t="s">
        <v>46</v>
      </c>
      <c r="W487" t="s">
        <v>47</v>
      </c>
      <c r="X487" t="s">
        <v>88</v>
      </c>
      <c r="Y487" t="s">
        <v>235</v>
      </c>
      <c r="Z487" t="s">
        <v>3034</v>
      </c>
      <c r="AA487" t="s">
        <v>3035</v>
      </c>
      <c r="AB487" t="s">
        <v>287</v>
      </c>
      <c r="AC487">
        <v>1966</v>
      </c>
      <c r="AD487">
        <v>53</v>
      </c>
      <c r="AE487" t="str">
        <f t="shared" si="672"/>
        <v>&lt;60</v>
      </c>
      <c r="AF487">
        <v>-38.05073505</v>
      </c>
      <c r="AG487">
        <v>145.45038679999999</v>
      </c>
      <c r="AH487" t="s">
        <v>75</v>
      </c>
      <c r="AI487" t="s">
        <v>76</v>
      </c>
      <c r="AJ487" s="33" t="s">
        <v>164</v>
      </c>
      <c r="AL487">
        <v>1</v>
      </c>
      <c r="AM487" t="s">
        <v>86</v>
      </c>
      <c r="AN487">
        <v>220</v>
      </c>
      <c r="AO487" s="69">
        <v>3</v>
      </c>
      <c r="AP487">
        <v>2</v>
      </c>
      <c r="AQ487">
        <v>0</v>
      </c>
      <c r="AR487">
        <v>1</v>
      </c>
      <c r="AS487" s="82" t="str">
        <f t="shared" si="673"/>
        <v>Gw-0-1</v>
      </c>
      <c r="AT487" s="14">
        <f t="shared" si="674"/>
        <v>17616</v>
      </c>
      <c r="AU487" s="81">
        <f>VLOOKUP(C487,Bushfire_Vlookup!$F$2:$H$12575,3,FALSE)</f>
        <v>1616.2769949999999</v>
      </c>
      <c r="AV487" s="14">
        <f>VLOOKUP(AS487,Safety_collateral_Vlookup!$J$3:$L$20,2,FALSE)</f>
        <v>11570.139925214824</v>
      </c>
      <c r="AW487" s="14">
        <f>VLOOKUP(AS487,Safety_collateral_Vlookup!$J$3:$L$20,3,FALSE)</f>
        <v>148000</v>
      </c>
      <c r="AX487" s="48">
        <f t="shared" si="675"/>
        <v>190782.17885386921</v>
      </c>
      <c r="AY487" s="49">
        <f t="shared" si="760"/>
        <v>28606.399999999998</v>
      </c>
      <c r="AZ487" s="14">
        <v>76000</v>
      </c>
      <c r="BA487" s="16">
        <f t="shared" si="676"/>
        <v>6.6692131429983927</v>
      </c>
      <c r="BB487" t="e">
        <f>IF(BA487&lt;=#REF!,#REF!,IF(BA487&lt;=#REF!,#REF!,IF(BA487&lt;=#REF!,#REF!,IF(BA487&lt;=#REF!,#REF!,#REF!))))</f>
        <v>#REF!</v>
      </c>
      <c r="BC487" s="51">
        <v>4</v>
      </c>
      <c r="BD487" s="21">
        <v>70</v>
      </c>
      <c r="BE487" s="21">
        <v>6.4399999999999999E-2</v>
      </c>
      <c r="BF487" s="26">
        <f t="shared" si="677"/>
        <v>1865.8865623956303</v>
      </c>
      <c r="BG487" s="21">
        <v>7</v>
      </c>
      <c r="BH487" s="21">
        <f t="shared" si="678"/>
        <v>28</v>
      </c>
      <c r="BI487" s="28">
        <f t="shared" si="679"/>
        <v>4.0959999999999998E-4</v>
      </c>
      <c r="BJ487" s="27">
        <f t="shared" si="680"/>
        <v>4.0959999999999998E-4</v>
      </c>
      <c r="BK487" s="28">
        <f t="shared" si="681"/>
        <v>6.279685848080814E-3</v>
      </c>
      <c r="BL487" s="35">
        <f t="shared" si="682"/>
        <v>4.1880563391921567E-2</v>
      </c>
      <c r="BM487" s="21" t="str">
        <f t="shared" si="683"/>
        <v>Cr1</v>
      </c>
      <c r="BN487" s="51">
        <v>1</v>
      </c>
      <c r="BO487" s="21">
        <v>2</v>
      </c>
      <c r="BP487" s="50" t="s">
        <v>5497</v>
      </c>
      <c r="BQ487" s="14">
        <v>17616</v>
      </c>
      <c r="BR487">
        <f>IFERROR(VLOOKUP(AO487,'Model Failure data- Lines'!$A$37:$E$41,3,FALSE),'Model Failure data- Lines'!$C$37)</f>
        <v>0.16107000000000002</v>
      </c>
      <c r="BS487" s="14">
        <f t="shared" si="684"/>
        <v>30729.285547992717</v>
      </c>
      <c r="BT487" s="34">
        <f t="shared" si="667"/>
        <v>25515.490538623751</v>
      </c>
      <c r="BU487" s="34">
        <f t="shared" si="685"/>
        <v>1.2043384194976243</v>
      </c>
      <c r="BV487" s="54">
        <f t="shared" si="686"/>
        <v>5213.7950093689651</v>
      </c>
      <c r="BW487">
        <f>IFERROR(VLOOKUP(AO487,'Model Failure data- Lines'!$A$37:$E$41,4,FALSE),'Model Failure data- Lines'!$D$37)</f>
        <v>0.16398000000000001</v>
      </c>
      <c r="BX487" s="14">
        <f t="shared" si="687"/>
        <v>31284.461688457475</v>
      </c>
      <c r="BY487" s="34">
        <f t="shared" si="688"/>
        <v>22758.552541619993</v>
      </c>
      <c r="BZ487" s="71">
        <f t="shared" si="689"/>
        <v>1.3746244024634526</v>
      </c>
      <c r="CA487" s="71">
        <f t="shared" si="690"/>
        <v>8525.9091468374827</v>
      </c>
      <c r="CB487" s="56">
        <v>2</v>
      </c>
      <c r="CC487">
        <f>IFERROR(VLOOKUP(AO487,'Model Failure data- Lines'!$A$37:$E$41,5,FALSE),'Model Failure data- Lines'!$E$37)</f>
        <v>0.16322</v>
      </c>
      <c r="CD487" s="14">
        <f t="shared" si="691"/>
        <v>31139.467232528532</v>
      </c>
      <c r="CE487" s="34">
        <f t="shared" si="692"/>
        <v>18106.148057416445</v>
      </c>
      <c r="CF487" s="34">
        <f t="shared" si="693"/>
        <v>1.7198283772883167</v>
      </c>
      <c r="CG487" s="54">
        <f t="shared" si="694"/>
        <v>13033.319175112087</v>
      </c>
      <c r="CH487" t="e">
        <f>IFERROR(VLOOKUP(AO487,'Model Failure data- Lines'!#REF!,3,FALSE),'Model Failure data- Lines'!#REF!)</f>
        <v>#REF!</v>
      </c>
      <c r="CI487" s="14" t="e">
        <f t="shared" si="695"/>
        <v>#REF!</v>
      </c>
      <c r="CJ487" s="34">
        <f t="shared" si="696"/>
        <v>24473.779469412737</v>
      </c>
      <c r="CK487" s="34" t="e">
        <f t="shared" si="697"/>
        <v>#REF!</v>
      </c>
      <c r="CL487" s="54" t="e">
        <f t="shared" si="698"/>
        <v>#REF!</v>
      </c>
      <c r="CM487" t="e">
        <f>IFERROR(VLOOKUP(AO487,'Model Failure data- Lines'!#REF!,4,FALSE),'Model Failure data- Lines'!#REF!)</f>
        <v>#REF!</v>
      </c>
      <c r="CN487" s="14" t="e">
        <f t="shared" si="699"/>
        <v>#REF!</v>
      </c>
      <c r="CO487" s="34">
        <f t="shared" si="700"/>
        <v>20938.177523821541</v>
      </c>
      <c r="CP487" s="34" t="e">
        <f t="shared" si="701"/>
        <v>#REF!</v>
      </c>
      <c r="CQ487" s="54" t="e">
        <f t="shared" si="702"/>
        <v>#REF!</v>
      </c>
      <c r="CR487" t="e">
        <f>IFERROR(VLOOKUP(AO487,'Model Failure data- Lines'!#REF!,5,FALSE),'Model Failure data- Lines'!#REF!)</f>
        <v>#REF!</v>
      </c>
      <c r="CS487" s="14" t="e">
        <f t="shared" si="703"/>
        <v>#REF!</v>
      </c>
      <c r="CT487" s="34">
        <f t="shared" si="704"/>
        <v>15325.496323167738</v>
      </c>
      <c r="CU487" s="34" t="e">
        <f t="shared" si="705"/>
        <v>#REF!</v>
      </c>
      <c r="CV487" s="54" t="e">
        <f t="shared" si="706"/>
        <v>#REF!</v>
      </c>
      <c r="CW487" t="s">
        <v>287</v>
      </c>
      <c r="CZ487">
        <f t="shared" si="707"/>
        <v>8525.9091468374809</v>
      </c>
      <c r="DA487" s="34">
        <f t="shared" si="708"/>
        <v>3082.2126825600003</v>
      </c>
      <c r="DB487" s="34">
        <f t="shared" si="709"/>
        <v>282.79458744998669</v>
      </c>
      <c r="DC487" s="34">
        <f t="shared" si="710"/>
        <v>2024.3887384474874</v>
      </c>
      <c r="DD487" s="9">
        <f t="shared" si="711"/>
        <v>25895.06568</v>
      </c>
      <c r="DE487" s="59">
        <f t="shared" si="712"/>
        <v>9.8522158164453727E-2</v>
      </c>
      <c r="DF487" s="59">
        <f t="shared" si="713"/>
        <v>9.0394583185148709E-3</v>
      </c>
      <c r="DG487" s="59">
        <f t="shared" si="714"/>
        <v>6.4709080137197741E-2</v>
      </c>
      <c r="DH487" s="59">
        <f t="shared" si="715"/>
        <v>0.82772930337983364</v>
      </c>
      <c r="DI487" s="14">
        <f t="shared" si="716"/>
        <v>839.99096946048496</v>
      </c>
      <c r="DJ487" s="14">
        <f t="shared" si="717"/>
        <v>77.069600360282095</v>
      </c>
      <c r="DK487" s="14">
        <f t="shared" si="718"/>
        <v>551.70373822517377</v>
      </c>
      <c r="DL487" s="14">
        <f t="shared" si="719"/>
        <v>7057.1448387915398</v>
      </c>
      <c r="DM487">
        <f t="shared" si="720"/>
        <v>13033.319175112088</v>
      </c>
      <c r="DN487" s="34">
        <f t="shared" si="721"/>
        <v>3067.9275158400001</v>
      </c>
      <c r="DO487" s="34">
        <f t="shared" si="722"/>
        <v>281.48391610920129</v>
      </c>
      <c r="DP487" s="34">
        <f t="shared" si="723"/>
        <v>2015.0062805793323</v>
      </c>
      <c r="DQ487" s="9">
        <f t="shared" si="724"/>
        <v>25775.04952</v>
      </c>
      <c r="DR487" s="59">
        <f t="shared" si="725"/>
        <v>9.8522158164453727E-2</v>
      </c>
      <c r="DS487" s="59">
        <f t="shared" si="726"/>
        <v>9.0394583185148709E-3</v>
      </c>
      <c r="DT487" s="59">
        <f t="shared" si="727"/>
        <v>6.4709080137197755E-2</v>
      </c>
      <c r="DU487" s="59">
        <f t="shared" si="728"/>
        <v>0.82772930337983375</v>
      </c>
      <c r="DV487" s="14">
        <f t="shared" si="729"/>
        <v>1284.0707331782007</v>
      </c>
      <c r="DW487" s="14">
        <f t="shared" si="730"/>
        <v>117.81414543532632</v>
      </c>
      <c r="DX487" s="14">
        <f t="shared" si="731"/>
        <v>843.37409495600411</v>
      </c>
      <c r="DY487" s="14">
        <f t="shared" si="732"/>
        <v>10788.060201542557</v>
      </c>
      <c r="DZ487" s="34" t="e">
        <f t="shared" si="733"/>
        <v>#REF!</v>
      </c>
      <c r="EA487" s="34" t="e">
        <f t="shared" si="734"/>
        <v>#REF!</v>
      </c>
      <c r="EB487" s="34" t="e">
        <f t="shared" si="735"/>
        <v>#REF!</v>
      </c>
      <c r="EC487" s="34" t="e">
        <f t="shared" si="736"/>
        <v>#REF!</v>
      </c>
      <c r="ED487" s="34" t="e">
        <f t="shared" si="737"/>
        <v>#REF!</v>
      </c>
      <c r="EE487" s="59" t="e">
        <f t="shared" si="738"/>
        <v>#REF!</v>
      </c>
      <c r="EF487" s="59" t="e">
        <f t="shared" si="739"/>
        <v>#REF!</v>
      </c>
      <c r="EG487" s="59" t="e">
        <f t="shared" si="740"/>
        <v>#REF!</v>
      </c>
      <c r="EH487" s="59" t="e">
        <f t="shared" si="741"/>
        <v>#REF!</v>
      </c>
      <c r="EI487" s="14" t="e">
        <f t="shared" si="742"/>
        <v>#REF!</v>
      </c>
      <c r="EJ487" s="14" t="e">
        <f t="shared" si="743"/>
        <v>#REF!</v>
      </c>
      <c r="EK487" s="14" t="e">
        <f t="shared" si="744"/>
        <v>#REF!</v>
      </c>
      <c r="EL487" s="14" t="e">
        <f t="shared" si="745"/>
        <v>#REF!</v>
      </c>
      <c r="EM487" t="e">
        <f t="shared" si="746"/>
        <v>#REF!</v>
      </c>
      <c r="EN487" s="34" t="e">
        <f t="shared" si="747"/>
        <v>#REF!</v>
      </c>
      <c r="EO487" s="34" t="e">
        <f t="shared" si="748"/>
        <v>#REF!</v>
      </c>
      <c r="EP487" s="34" t="e">
        <f t="shared" si="749"/>
        <v>#REF!</v>
      </c>
      <c r="EQ487" s="34" t="e">
        <f t="shared" si="750"/>
        <v>#REF!</v>
      </c>
      <c r="ER487" s="59" t="e">
        <f t="shared" si="751"/>
        <v>#REF!</v>
      </c>
      <c r="ES487" s="59" t="e">
        <f t="shared" si="752"/>
        <v>#REF!</v>
      </c>
      <c r="ET487" s="59" t="e">
        <f t="shared" si="753"/>
        <v>#REF!</v>
      </c>
      <c r="EU487" s="59" t="e">
        <f t="shared" si="754"/>
        <v>#REF!</v>
      </c>
      <c r="EV487" s="14" t="e">
        <f t="shared" si="755"/>
        <v>#REF!</v>
      </c>
      <c r="EW487" s="14" t="e">
        <f t="shared" si="756"/>
        <v>#REF!</v>
      </c>
      <c r="EX487" s="14" t="e">
        <f t="shared" si="757"/>
        <v>#REF!</v>
      </c>
      <c r="EY487" s="14" t="e">
        <f t="shared" si="758"/>
        <v>#REF!</v>
      </c>
    </row>
    <row r="488" spans="1:155" x14ac:dyDescent="0.2">
      <c r="A488" s="17">
        <v>30277223</v>
      </c>
      <c r="B488" t="s">
        <v>62</v>
      </c>
      <c r="C488" t="s">
        <v>4321</v>
      </c>
      <c r="D488" t="s">
        <v>4322</v>
      </c>
      <c r="E488" t="s">
        <v>1507</v>
      </c>
      <c r="F488" t="s">
        <v>41</v>
      </c>
      <c r="G488" t="s">
        <v>42</v>
      </c>
      <c r="H488" t="s">
        <v>4323</v>
      </c>
      <c r="I488" t="s">
        <v>68</v>
      </c>
      <c r="J488" s="19" t="s">
        <v>69</v>
      </c>
      <c r="K488" t="s">
        <v>70</v>
      </c>
      <c r="L488">
        <v>1966</v>
      </c>
      <c r="M488">
        <f t="shared" si="668"/>
        <v>1966</v>
      </c>
      <c r="N488">
        <v>53</v>
      </c>
      <c r="O488" s="19">
        <f t="shared" si="669"/>
        <v>53</v>
      </c>
      <c r="P488" t="s">
        <v>80</v>
      </c>
      <c r="Q488" s="19" t="str">
        <f t="shared" si="670"/>
        <v>50-60</v>
      </c>
      <c r="R488" s="23">
        <v>409.7</v>
      </c>
      <c r="S488" s="15">
        <f t="shared" si="671"/>
        <v>0.40970000000000001</v>
      </c>
      <c r="T488">
        <v>30342114</v>
      </c>
      <c r="U488" t="s">
        <v>45</v>
      </c>
      <c r="V488" t="s">
        <v>46</v>
      </c>
      <c r="W488" t="s">
        <v>47</v>
      </c>
      <c r="X488" t="s">
        <v>48</v>
      </c>
      <c r="Y488" t="s">
        <v>161</v>
      </c>
      <c r="Z488" t="s">
        <v>4324</v>
      </c>
      <c r="AA488" t="s">
        <v>4325</v>
      </c>
      <c r="AB488" t="s">
        <v>1508</v>
      </c>
      <c r="AC488">
        <v>1966</v>
      </c>
      <c r="AD488">
        <v>53</v>
      </c>
      <c r="AE488" t="str">
        <f t="shared" si="672"/>
        <v>&lt;60</v>
      </c>
      <c r="AF488">
        <v>-38.050478150000004</v>
      </c>
      <c r="AG488">
        <v>145.44609955999999</v>
      </c>
      <c r="AH488" t="s">
        <v>75</v>
      </c>
      <c r="AI488" t="s">
        <v>76</v>
      </c>
      <c r="AJ488" s="33" t="s">
        <v>164</v>
      </c>
      <c r="AL488">
        <v>1</v>
      </c>
      <c r="AM488" t="s">
        <v>86</v>
      </c>
      <c r="AN488">
        <v>220</v>
      </c>
      <c r="AO488" s="69">
        <v>3</v>
      </c>
      <c r="AP488">
        <v>2</v>
      </c>
      <c r="AQ488">
        <v>0</v>
      </c>
      <c r="AR488">
        <v>1</v>
      </c>
      <c r="AS488" s="82" t="str">
        <f t="shared" si="673"/>
        <v>Gw-0-1</v>
      </c>
      <c r="AT488" s="14">
        <f t="shared" si="674"/>
        <v>17616</v>
      </c>
      <c r="AU488" s="81">
        <f>VLOOKUP(C488,Bushfire_Vlookup!$F$2:$H$12575,3,FALSE)</f>
        <v>792.20024999999998</v>
      </c>
      <c r="AV488" s="14">
        <f>VLOOKUP(AS488,Safety_collateral_Vlookup!$J$3:$L$20,2,FALSE)</f>
        <v>11570.139925214824</v>
      </c>
      <c r="AW488" s="14">
        <f>VLOOKUP(AS488,Safety_collateral_Vlookup!$J$3:$L$20,3,FALSE)</f>
        <v>148000</v>
      </c>
      <c r="AX488" s="48">
        <f t="shared" si="675"/>
        <v>189902.88896695423</v>
      </c>
      <c r="AY488" s="49">
        <f t="shared" si="760"/>
        <v>31137.200000000001</v>
      </c>
      <c r="AZ488" s="14">
        <v>76000</v>
      </c>
      <c r="BA488" s="16">
        <f t="shared" si="676"/>
        <v>6.0989070618730725</v>
      </c>
      <c r="BB488" t="e">
        <f>IF(BA488&lt;=#REF!,#REF!,IF(BA488&lt;=#REF!,#REF!,IF(BA488&lt;=#REF!,#REF!,IF(BA488&lt;=#REF!,#REF!,#REF!))))</f>
        <v>#REF!</v>
      </c>
      <c r="BC488" s="51">
        <v>4</v>
      </c>
      <c r="BD488" s="21">
        <v>70</v>
      </c>
      <c r="BE488" s="21">
        <v>6.4399999999999999E-2</v>
      </c>
      <c r="BF488" s="26">
        <f t="shared" si="677"/>
        <v>2030.9610111941813</v>
      </c>
      <c r="BG488" s="21">
        <v>7</v>
      </c>
      <c r="BH488" s="21">
        <f t="shared" si="678"/>
        <v>28</v>
      </c>
      <c r="BI488" s="28">
        <f t="shared" si="679"/>
        <v>4.0959999999999998E-4</v>
      </c>
      <c r="BJ488" s="27">
        <f t="shared" si="680"/>
        <v>4.0959999999999998E-4</v>
      </c>
      <c r="BK488" s="28">
        <f t="shared" si="681"/>
        <v>6.279685848080814E-3</v>
      </c>
      <c r="BL488" s="35">
        <f t="shared" si="682"/>
        <v>3.8299220365204466E-2</v>
      </c>
      <c r="BM488" s="21" t="str">
        <f t="shared" si="683"/>
        <v>Cr1</v>
      </c>
      <c r="BN488" s="51">
        <v>1</v>
      </c>
      <c r="BO488" s="21">
        <v>2</v>
      </c>
      <c r="BP488" s="50" t="s">
        <v>5497</v>
      </c>
      <c r="BQ488" s="14">
        <v>17616</v>
      </c>
      <c r="BR488">
        <f>IFERROR(VLOOKUP(AO488,'Model Failure data- Lines'!$A$37:$E$41,3,FALSE),'Model Failure data- Lines'!$C$37)</f>
        <v>0.16107000000000002</v>
      </c>
      <c r="BS488" s="14">
        <f t="shared" si="684"/>
        <v>30587.65832590732</v>
      </c>
      <c r="BT488" s="34">
        <f t="shared" si="667"/>
        <v>27772.838665446736</v>
      </c>
      <c r="BU488" s="34">
        <f t="shared" si="685"/>
        <v>1.1013515288936817</v>
      </c>
      <c r="BV488" s="54">
        <f t="shared" si="686"/>
        <v>2814.8196604605837</v>
      </c>
      <c r="BW488">
        <f>IFERROR(VLOOKUP(AO488,'Model Failure data- Lines'!$A$37:$E$41,4,FALSE),'Model Failure data- Lines'!$D$37)</f>
        <v>0.16398000000000001</v>
      </c>
      <c r="BX488" s="14">
        <f t="shared" si="687"/>
        <v>31140.275732801158</v>
      </c>
      <c r="BY488" s="34">
        <f t="shared" si="688"/>
        <v>24771.995154892964</v>
      </c>
      <c r="BZ488" s="71">
        <f t="shared" si="689"/>
        <v>1.2570758042736954</v>
      </c>
      <c r="CA488" s="71">
        <f t="shared" si="690"/>
        <v>6368.2805779081937</v>
      </c>
      <c r="CB488" s="56">
        <v>2</v>
      </c>
      <c r="CC488">
        <f>IFERROR(VLOOKUP(AO488,'Model Failure data- Lines'!$A$37:$E$41,5,FALSE),'Model Failure data- Lines'!$E$37)</f>
        <v>0.16322</v>
      </c>
      <c r="CD488" s="14">
        <f t="shared" si="691"/>
        <v>30995.949537186269</v>
      </c>
      <c r="CE488" s="34">
        <f t="shared" si="692"/>
        <v>19707.993780880759</v>
      </c>
      <c r="CF488" s="34">
        <f t="shared" si="693"/>
        <v>1.5727602657991628</v>
      </c>
      <c r="CG488" s="54">
        <f t="shared" si="694"/>
        <v>11287.95575630551</v>
      </c>
      <c r="CH488" t="e">
        <f>IFERROR(VLOOKUP(AO488,'Model Failure data- Lines'!#REF!,3,FALSE),'Model Failure data- Lines'!#REF!)</f>
        <v>#REF!</v>
      </c>
      <c r="CI488" s="14" t="e">
        <f t="shared" si="695"/>
        <v>#REF!</v>
      </c>
      <c r="CJ488" s="34">
        <f t="shared" si="696"/>
        <v>26638.967716839532</v>
      </c>
      <c r="CK488" s="34" t="e">
        <f t="shared" si="697"/>
        <v>#REF!</v>
      </c>
      <c r="CL488" s="54" t="e">
        <f t="shared" si="698"/>
        <v>#REF!</v>
      </c>
      <c r="CM488" t="e">
        <f>IFERROR(VLOOKUP(AO488,'Model Failure data- Lines'!#REF!,4,FALSE),'Model Failure data- Lines'!#REF!)</f>
        <v>#REF!</v>
      </c>
      <c r="CN488" s="14" t="e">
        <f t="shared" si="699"/>
        <v>#REF!</v>
      </c>
      <c r="CO488" s="34">
        <f t="shared" si="700"/>
        <v>22790.572081587899</v>
      </c>
      <c r="CP488" s="34" t="e">
        <f t="shared" si="701"/>
        <v>#REF!</v>
      </c>
      <c r="CQ488" s="54" t="e">
        <f t="shared" si="702"/>
        <v>#REF!</v>
      </c>
      <c r="CR488" t="e">
        <f>IFERROR(VLOOKUP(AO488,'Model Failure data- Lines'!#REF!,5,FALSE),'Model Failure data- Lines'!#REF!)</f>
        <v>#REF!</v>
      </c>
      <c r="CS488" s="14" t="e">
        <f t="shared" si="703"/>
        <v>#REF!</v>
      </c>
      <c r="CT488" s="34">
        <f t="shared" si="704"/>
        <v>16681.338585552134</v>
      </c>
      <c r="CU488" s="34" t="e">
        <f t="shared" si="705"/>
        <v>#REF!</v>
      </c>
      <c r="CV488" s="54" t="e">
        <f t="shared" si="706"/>
        <v>#REF!</v>
      </c>
      <c r="CW488" t="s">
        <v>1508</v>
      </c>
      <c r="CZ488">
        <f t="shared" si="707"/>
        <v>6368.2805779081937</v>
      </c>
      <c r="DA488" s="34">
        <f t="shared" si="708"/>
        <v>3082.2126825600003</v>
      </c>
      <c r="DB488" s="34">
        <f t="shared" si="709"/>
        <v>138.60863179366498</v>
      </c>
      <c r="DC488" s="34">
        <f t="shared" si="710"/>
        <v>2024.3887384474874</v>
      </c>
      <c r="DD488" s="9">
        <f t="shared" si="711"/>
        <v>25895.06568</v>
      </c>
      <c r="DE488" s="59">
        <f t="shared" si="712"/>
        <v>9.8978336255173119E-2</v>
      </c>
      <c r="DF488" s="59">
        <f t="shared" si="713"/>
        <v>4.4511048323076854E-3</v>
      </c>
      <c r="DG488" s="59">
        <f t="shared" si="714"/>
        <v>6.5008696641537023E-2</v>
      </c>
      <c r="DH488" s="59">
        <f t="shared" si="715"/>
        <v>0.83156186227098206</v>
      </c>
      <c r="DI488" s="14">
        <f t="shared" si="716"/>
        <v>630.32181640748536</v>
      </c>
      <c r="DJ488" s="14">
        <f t="shared" si="717"/>
        <v>28.345884453818339</v>
      </c>
      <c r="DK488" s="14">
        <f t="shared" si="718"/>
        <v>413.99362021742581</v>
      </c>
      <c r="DL488" s="14">
        <f t="shared" si="719"/>
        <v>5295.6192568294628</v>
      </c>
      <c r="DM488">
        <f t="shared" si="720"/>
        <v>11287.955756305511</v>
      </c>
      <c r="DN488" s="34">
        <f t="shared" si="721"/>
        <v>3067.9275158400001</v>
      </c>
      <c r="DO488" s="34">
        <f t="shared" si="722"/>
        <v>137.96622076693501</v>
      </c>
      <c r="DP488" s="34">
        <f t="shared" si="723"/>
        <v>2015.0062805793323</v>
      </c>
      <c r="DQ488" s="9">
        <f t="shared" si="724"/>
        <v>25775.04952</v>
      </c>
      <c r="DR488" s="59">
        <f t="shared" si="725"/>
        <v>9.8978336255173119E-2</v>
      </c>
      <c r="DS488" s="59">
        <f t="shared" si="726"/>
        <v>4.4511048323076872E-3</v>
      </c>
      <c r="DT488" s="59">
        <f t="shared" si="727"/>
        <v>6.5008696641537037E-2</v>
      </c>
      <c r="DU488" s="59">
        <f t="shared" si="728"/>
        <v>0.83156186227098217</v>
      </c>
      <c r="DV488" s="14">
        <f t="shared" si="729"/>
        <v>1117.2630804811238</v>
      </c>
      <c r="DW488" s="14">
        <f t="shared" si="730"/>
        <v>50.243874413766832</v>
      </c>
      <c r="DX488" s="14">
        <f t="shared" si="731"/>
        <v>733.8152914647568</v>
      </c>
      <c r="DY488" s="14">
        <f t="shared" si="732"/>
        <v>9386.6335099458629</v>
      </c>
      <c r="DZ488" s="34" t="e">
        <f t="shared" si="733"/>
        <v>#REF!</v>
      </c>
      <c r="EA488" s="34" t="e">
        <f t="shared" si="734"/>
        <v>#REF!</v>
      </c>
      <c r="EB488" s="34" t="e">
        <f t="shared" si="735"/>
        <v>#REF!</v>
      </c>
      <c r="EC488" s="34" t="e">
        <f t="shared" si="736"/>
        <v>#REF!</v>
      </c>
      <c r="ED488" s="34" t="e">
        <f t="shared" si="737"/>
        <v>#REF!</v>
      </c>
      <c r="EE488" s="59" t="e">
        <f t="shared" si="738"/>
        <v>#REF!</v>
      </c>
      <c r="EF488" s="59" t="e">
        <f t="shared" si="739"/>
        <v>#REF!</v>
      </c>
      <c r="EG488" s="59" t="e">
        <f t="shared" si="740"/>
        <v>#REF!</v>
      </c>
      <c r="EH488" s="59" t="e">
        <f t="shared" si="741"/>
        <v>#REF!</v>
      </c>
      <c r="EI488" s="14" t="e">
        <f t="shared" si="742"/>
        <v>#REF!</v>
      </c>
      <c r="EJ488" s="14" t="e">
        <f t="shared" si="743"/>
        <v>#REF!</v>
      </c>
      <c r="EK488" s="14" t="e">
        <f t="shared" si="744"/>
        <v>#REF!</v>
      </c>
      <c r="EL488" s="14" t="e">
        <f t="shared" si="745"/>
        <v>#REF!</v>
      </c>
      <c r="EM488" t="e">
        <f t="shared" si="746"/>
        <v>#REF!</v>
      </c>
      <c r="EN488" s="34" t="e">
        <f t="shared" si="747"/>
        <v>#REF!</v>
      </c>
      <c r="EO488" s="34" t="e">
        <f t="shared" si="748"/>
        <v>#REF!</v>
      </c>
      <c r="EP488" s="34" t="e">
        <f t="shared" si="749"/>
        <v>#REF!</v>
      </c>
      <c r="EQ488" s="34" t="e">
        <f t="shared" si="750"/>
        <v>#REF!</v>
      </c>
      <c r="ER488" s="59" t="e">
        <f t="shared" si="751"/>
        <v>#REF!</v>
      </c>
      <c r="ES488" s="59" t="e">
        <f t="shared" si="752"/>
        <v>#REF!</v>
      </c>
      <c r="ET488" s="59" t="e">
        <f t="shared" si="753"/>
        <v>#REF!</v>
      </c>
      <c r="EU488" s="59" t="e">
        <f t="shared" si="754"/>
        <v>#REF!</v>
      </c>
      <c r="EV488" s="14" t="e">
        <f t="shared" si="755"/>
        <v>#REF!</v>
      </c>
      <c r="EW488" s="14" t="e">
        <f t="shared" si="756"/>
        <v>#REF!</v>
      </c>
      <c r="EX488" s="14" t="e">
        <f t="shared" si="757"/>
        <v>#REF!</v>
      </c>
      <c r="EY488" s="14" t="e">
        <f t="shared" si="758"/>
        <v>#REF!</v>
      </c>
    </row>
    <row r="489" spans="1:155" x14ac:dyDescent="0.2">
      <c r="A489" s="17">
        <v>30078357</v>
      </c>
      <c r="B489" t="s">
        <v>62</v>
      </c>
      <c r="C489" t="s">
        <v>1972</v>
      </c>
      <c r="D489" t="s">
        <v>1973</v>
      </c>
      <c r="E489" t="s">
        <v>1974</v>
      </c>
      <c r="F489" t="s">
        <v>41</v>
      </c>
      <c r="G489" t="s">
        <v>42</v>
      </c>
      <c r="H489" t="s">
        <v>1975</v>
      </c>
      <c r="I489" t="s">
        <v>68</v>
      </c>
      <c r="J489" s="19" t="s">
        <v>69</v>
      </c>
      <c r="K489" t="s">
        <v>70</v>
      </c>
      <c r="L489">
        <v>1966</v>
      </c>
      <c r="M489">
        <f t="shared" si="668"/>
        <v>1966</v>
      </c>
      <c r="N489">
        <v>53</v>
      </c>
      <c r="O489" s="19">
        <f t="shared" si="669"/>
        <v>53</v>
      </c>
      <c r="P489" t="s">
        <v>80</v>
      </c>
      <c r="Q489" s="19" t="str">
        <f t="shared" si="670"/>
        <v>50-60</v>
      </c>
      <c r="R489" s="23">
        <v>310.3</v>
      </c>
      <c r="S489" s="15">
        <f t="shared" si="671"/>
        <v>0.31030000000000002</v>
      </c>
      <c r="T489">
        <v>30124054</v>
      </c>
      <c r="U489" t="s">
        <v>45</v>
      </c>
      <c r="V489" t="s">
        <v>46</v>
      </c>
      <c r="W489" t="s">
        <v>47</v>
      </c>
      <c r="X489" t="s">
        <v>48</v>
      </c>
      <c r="Y489" t="s">
        <v>161</v>
      </c>
      <c r="Z489" t="s">
        <v>1976</v>
      </c>
      <c r="AA489" t="s">
        <v>1977</v>
      </c>
      <c r="AB489" t="s">
        <v>115</v>
      </c>
      <c r="AC489">
        <v>1966</v>
      </c>
      <c r="AD489">
        <v>53</v>
      </c>
      <c r="AE489" t="str">
        <f t="shared" si="672"/>
        <v>&lt;60</v>
      </c>
      <c r="AF489">
        <v>-38.050191480000002</v>
      </c>
      <c r="AG489">
        <v>145.44145829999999</v>
      </c>
      <c r="AH489" t="s">
        <v>75</v>
      </c>
      <c r="AI489" t="s">
        <v>76</v>
      </c>
      <c r="AJ489" s="33" t="s">
        <v>164</v>
      </c>
      <c r="AL489">
        <v>1</v>
      </c>
      <c r="AM489" t="s">
        <v>86</v>
      </c>
      <c r="AN489">
        <v>220</v>
      </c>
      <c r="AO489" s="69">
        <v>3</v>
      </c>
      <c r="AP489">
        <v>2</v>
      </c>
      <c r="AQ489">
        <v>0</v>
      </c>
      <c r="AR489">
        <v>1</v>
      </c>
      <c r="AS489" s="82" t="str">
        <f t="shared" si="673"/>
        <v>Gw-0-1</v>
      </c>
      <c r="AT489" s="14">
        <f t="shared" si="674"/>
        <v>17616</v>
      </c>
      <c r="AU489" s="81">
        <f>VLOOKUP(C489,Bushfire_Vlookup!$F$2:$H$12575,3,FALSE)</f>
        <v>988.55177000000003</v>
      </c>
      <c r="AV489" s="14">
        <f>VLOOKUP(AS489,Safety_collateral_Vlookup!$J$3:$L$20,2,FALSE)</f>
        <v>11570.139925214824</v>
      </c>
      <c r="AW489" s="14">
        <f>VLOOKUP(AS489,Safety_collateral_Vlookup!$J$3:$L$20,3,FALSE)</f>
        <v>148000</v>
      </c>
      <c r="AX489" s="48">
        <f t="shared" si="675"/>
        <v>190112.39603879422</v>
      </c>
      <c r="AY489" s="49">
        <f t="shared" si="760"/>
        <v>23582.800000000003</v>
      </c>
      <c r="AZ489" s="14">
        <v>76000</v>
      </c>
      <c r="BA489" s="16">
        <f t="shared" si="676"/>
        <v>8.0614853214543736</v>
      </c>
      <c r="BB489" t="e">
        <f>IF(BA489&lt;=#REF!,#REF!,IF(BA489&lt;=#REF!,#REF!,IF(BA489&lt;=#REF!,#REF!,IF(BA489&lt;=#REF!,#REF!,#REF!))))</f>
        <v>#REF!</v>
      </c>
      <c r="BC489" s="51">
        <v>4</v>
      </c>
      <c r="BD489" s="21">
        <v>70</v>
      </c>
      <c r="BE489" s="21">
        <v>6.4399999999999999E-2</v>
      </c>
      <c r="BF489" s="26">
        <f t="shared" si="677"/>
        <v>1538.2162601258347</v>
      </c>
      <c r="BG489" s="21">
        <v>7</v>
      </c>
      <c r="BH489" s="21">
        <f t="shared" si="678"/>
        <v>28</v>
      </c>
      <c r="BI489" s="28">
        <f t="shared" si="679"/>
        <v>4.0959999999999998E-4</v>
      </c>
      <c r="BJ489" s="27">
        <f t="shared" si="680"/>
        <v>4.0959999999999998E-4</v>
      </c>
      <c r="BK489" s="28">
        <f t="shared" si="681"/>
        <v>6.2796858480808149E-3</v>
      </c>
      <c r="BL489" s="35">
        <f t="shared" si="682"/>
        <v>5.0623595287648246E-2</v>
      </c>
      <c r="BM489" s="21" t="str">
        <f t="shared" si="683"/>
        <v>Cr1</v>
      </c>
      <c r="BN489" s="51">
        <v>1</v>
      </c>
      <c r="BO489" s="21">
        <v>2</v>
      </c>
      <c r="BP489" s="50" t="s">
        <v>5497</v>
      </c>
      <c r="BQ489" s="14">
        <v>17616</v>
      </c>
      <c r="BR489">
        <f>IFERROR(VLOOKUP(AO489,'Model Failure data- Lines'!$A$37:$E$41,3,FALSE),'Model Failure data- Lines'!$C$37)</f>
        <v>0.16107000000000002</v>
      </c>
      <c r="BS489" s="14">
        <f t="shared" si="684"/>
        <v>30621.40362996859</v>
      </c>
      <c r="BT489" s="34">
        <f t="shared" si="667"/>
        <v>21034.68840099615</v>
      </c>
      <c r="BU489" s="34">
        <f t="shared" si="685"/>
        <v>1.4557574158559172</v>
      </c>
      <c r="BV489" s="54">
        <f t="shared" si="686"/>
        <v>9586.7152289724399</v>
      </c>
      <c r="BW489">
        <f>IFERROR(VLOOKUP(AO489,'Model Failure data- Lines'!$A$37:$E$41,4,FALSE),'Model Failure data- Lines'!$D$37)</f>
        <v>0.16398000000000001</v>
      </c>
      <c r="BX489" s="14">
        <f t="shared" si="687"/>
        <v>31174.630702441478</v>
      </c>
      <c r="BY489" s="34">
        <f t="shared" si="688"/>
        <v>18761.899186144223</v>
      </c>
      <c r="BZ489" s="71">
        <f t="shared" si="689"/>
        <v>1.6615924855552009</v>
      </c>
      <c r="CA489" s="71">
        <f t="shared" si="690"/>
        <v>12412.731516297255</v>
      </c>
      <c r="CB489" s="56">
        <v>2</v>
      </c>
      <c r="CC489">
        <f>IFERROR(VLOOKUP(AO489,'Model Failure data- Lines'!$A$37:$E$41,5,FALSE),'Model Failure data- Lines'!$E$37)</f>
        <v>0.16322</v>
      </c>
      <c r="CD489" s="14">
        <f t="shared" si="691"/>
        <v>31030.145281451994</v>
      </c>
      <c r="CE489" s="34">
        <f t="shared" si="692"/>
        <v>14926.508348077374</v>
      </c>
      <c r="CF489" s="34">
        <f t="shared" si="693"/>
        <v>2.078861617053855</v>
      </c>
      <c r="CG489" s="54">
        <f t="shared" si="694"/>
        <v>16103.636933374621</v>
      </c>
      <c r="CH489" t="e">
        <f>IFERROR(VLOOKUP(AO489,'Model Failure data- Lines'!#REF!,3,FALSE),'Model Failure data- Lines'!#REF!)</f>
        <v>#REF!</v>
      </c>
      <c r="CI489" s="14" t="e">
        <f t="shared" si="695"/>
        <v>#REF!</v>
      </c>
      <c r="CJ489" s="34">
        <f t="shared" si="696"/>
        <v>20175.913308604606</v>
      </c>
      <c r="CK489" s="34" t="e">
        <f t="shared" si="697"/>
        <v>#REF!</v>
      </c>
      <c r="CL489" s="54" t="e">
        <f t="shared" si="698"/>
        <v>#REF!</v>
      </c>
      <c r="CM489" t="e">
        <f>IFERROR(VLOOKUP(AO489,'Model Failure data- Lines'!#REF!,4,FALSE),'Model Failure data- Lines'!#REF!)</f>
        <v>#REF!</v>
      </c>
      <c r="CN489" s="14" t="e">
        <f t="shared" si="699"/>
        <v>#REF!</v>
      </c>
      <c r="CO489" s="34">
        <f t="shared" si="700"/>
        <v>17261.202140387421</v>
      </c>
      <c r="CP489" s="34" t="e">
        <f t="shared" si="701"/>
        <v>#REF!</v>
      </c>
      <c r="CQ489" s="54" t="e">
        <f t="shared" si="702"/>
        <v>#REF!</v>
      </c>
      <c r="CR489" t="e">
        <f>IFERROR(VLOOKUP(AO489,'Model Failure data- Lines'!#REF!,5,FALSE),'Model Failure data- Lines'!#REF!)</f>
        <v>#REF!</v>
      </c>
      <c r="CS489" s="14" t="e">
        <f t="shared" si="703"/>
        <v>#REF!</v>
      </c>
      <c r="CT489" s="34">
        <f t="shared" si="704"/>
        <v>12634.169790326647</v>
      </c>
      <c r="CU489" s="34" t="e">
        <f t="shared" si="705"/>
        <v>#REF!</v>
      </c>
      <c r="CV489" s="54" t="e">
        <f t="shared" si="706"/>
        <v>#REF!</v>
      </c>
      <c r="CW489" t="s">
        <v>115</v>
      </c>
      <c r="CZ489">
        <f t="shared" si="707"/>
        <v>12412.731516297257</v>
      </c>
      <c r="DA489" s="34">
        <f t="shared" si="708"/>
        <v>3082.2126825600003</v>
      </c>
      <c r="DB489" s="34">
        <f t="shared" si="709"/>
        <v>172.9636014339882</v>
      </c>
      <c r="DC489" s="34">
        <f t="shared" si="710"/>
        <v>2024.3887384474874</v>
      </c>
      <c r="DD489" s="9">
        <f t="shared" si="711"/>
        <v>25895.06568</v>
      </c>
      <c r="DE489" s="59">
        <f t="shared" si="712"/>
        <v>9.8869260456663985E-2</v>
      </c>
      <c r="DF489" s="59">
        <f t="shared" si="713"/>
        <v>5.5482165317340022E-3</v>
      </c>
      <c r="DG489" s="59">
        <f t="shared" si="714"/>
        <v>6.4937055959702034E-2</v>
      </c>
      <c r="DH489" s="59">
        <f t="shared" si="715"/>
        <v>0.8306454670518999</v>
      </c>
      <c r="DI489" s="14">
        <f t="shared" si="716"/>
        <v>1227.2375852634352</v>
      </c>
      <c r="DJ489" s="14">
        <f t="shared" si="717"/>
        <v>68.868522202696113</v>
      </c>
      <c r="DK489" s="14">
        <f t="shared" si="718"/>
        <v>806.04624108655196</v>
      </c>
      <c r="DL489" s="14">
        <f t="shared" si="719"/>
        <v>10310.579167744572</v>
      </c>
      <c r="DM489">
        <f t="shared" si="720"/>
        <v>16103.636933374622</v>
      </c>
      <c r="DN489" s="34">
        <f t="shared" si="721"/>
        <v>3067.9275158400001</v>
      </c>
      <c r="DO489" s="34">
        <f t="shared" si="722"/>
        <v>172.16196503265982</v>
      </c>
      <c r="DP489" s="34">
        <f t="shared" si="723"/>
        <v>2015.0062805793323</v>
      </c>
      <c r="DQ489" s="9">
        <f t="shared" si="724"/>
        <v>25775.04952</v>
      </c>
      <c r="DR489" s="59">
        <f t="shared" si="725"/>
        <v>9.8869260456663985E-2</v>
      </c>
      <c r="DS489" s="59">
        <f t="shared" si="726"/>
        <v>5.5482165317340031E-3</v>
      </c>
      <c r="DT489" s="59">
        <f t="shared" si="727"/>
        <v>6.4937055959702034E-2</v>
      </c>
      <c r="DU489" s="59">
        <f t="shared" si="728"/>
        <v>0.8306454670518999</v>
      </c>
      <c r="DV489" s="14">
        <f t="shared" si="729"/>
        <v>1592.1546742653688</v>
      </c>
      <c r="DW489" s="14">
        <f t="shared" si="730"/>
        <v>89.346464654791333</v>
      </c>
      <c r="DX489" s="14">
        <f t="shared" si="731"/>
        <v>1045.7227726972721</v>
      </c>
      <c r="DY489" s="14">
        <f t="shared" si="732"/>
        <v>13376.413021757187</v>
      </c>
      <c r="DZ489" s="34" t="e">
        <f t="shared" si="733"/>
        <v>#REF!</v>
      </c>
      <c r="EA489" s="34" t="e">
        <f t="shared" si="734"/>
        <v>#REF!</v>
      </c>
      <c r="EB489" s="34" t="e">
        <f t="shared" si="735"/>
        <v>#REF!</v>
      </c>
      <c r="EC489" s="34" t="e">
        <f t="shared" si="736"/>
        <v>#REF!</v>
      </c>
      <c r="ED489" s="34" t="e">
        <f t="shared" si="737"/>
        <v>#REF!</v>
      </c>
      <c r="EE489" s="59" t="e">
        <f t="shared" si="738"/>
        <v>#REF!</v>
      </c>
      <c r="EF489" s="59" t="e">
        <f t="shared" si="739"/>
        <v>#REF!</v>
      </c>
      <c r="EG489" s="59" t="e">
        <f t="shared" si="740"/>
        <v>#REF!</v>
      </c>
      <c r="EH489" s="59" t="e">
        <f t="shared" si="741"/>
        <v>#REF!</v>
      </c>
      <c r="EI489" s="14" t="e">
        <f t="shared" si="742"/>
        <v>#REF!</v>
      </c>
      <c r="EJ489" s="14" t="e">
        <f t="shared" si="743"/>
        <v>#REF!</v>
      </c>
      <c r="EK489" s="14" t="e">
        <f t="shared" si="744"/>
        <v>#REF!</v>
      </c>
      <c r="EL489" s="14" t="e">
        <f t="shared" si="745"/>
        <v>#REF!</v>
      </c>
      <c r="EM489" t="e">
        <f t="shared" si="746"/>
        <v>#REF!</v>
      </c>
      <c r="EN489" s="34" t="e">
        <f t="shared" si="747"/>
        <v>#REF!</v>
      </c>
      <c r="EO489" s="34" t="e">
        <f t="shared" si="748"/>
        <v>#REF!</v>
      </c>
      <c r="EP489" s="34" t="e">
        <f t="shared" si="749"/>
        <v>#REF!</v>
      </c>
      <c r="EQ489" s="34" t="e">
        <f t="shared" si="750"/>
        <v>#REF!</v>
      </c>
      <c r="ER489" s="59" t="e">
        <f t="shared" si="751"/>
        <v>#REF!</v>
      </c>
      <c r="ES489" s="59" t="e">
        <f t="shared" si="752"/>
        <v>#REF!</v>
      </c>
      <c r="ET489" s="59" t="e">
        <f t="shared" si="753"/>
        <v>#REF!</v>
      </c>
      <c r="EU489" s="59" t="e">
        <f t="shared" si="754"/>
        <v>#REF!</v>
      </c>
      <c r="EV489" s="14" t="e">
        <f t="shared" si="755"/>
        <v>#REF!</v>
      </c>
      <c r="EW489" s="14" t="e">
        <f t="shared" si="756"/>
        <v>#REF!</v>
      </c>
      <c r="EX489" s="14" t="e">
        <f t="shared" si="757"/>
        <v>#REF!</v>
      </c>
      <c r="EY489" s="14" t="e">
        <f t="shared" si="758"/>
        <v>#REF!</v>
      </c>
    </row>
    <row r="490" spans="1:155" x14ac:dyDescent="0.2">
      <c r="A490" s="17">
        <v>30211535</v>
      </c>
      <c r="B490" t="s">
        <v>62</v>
      </c>
      <c r="C490" t="s">
        <v>3712</v>
      </c>
      <c r="D490" t="s">
        <v>3713</v>
      </c>
      <c r="E490" t="s">
        <v>3329</v>
      </c>
      <c r="F490" t="s">
        <v>41</v>
      </c>
      <c r="G490" t="s">
        <v>42</v>
      </c>
      <c r="H490" t="s">
        <v>3714</v>
      </c>
      <c r="I490" t="s">
        <v>68</v>
      </c>
      <c r="J490" s="19" t="s">
        <v>69</v>
      </c>
      <c r="K490" t="s">
        <v>70</v>
      </c>
      <c r="L490">
        <v>1966</v>
      </c>
      <c r="M490">
        <f t="shared" si="668"/>
        <v>1966</v>
      </c>
      <c r="N490">
        <v>53</v>
      </c>
      <c r="O490" s="19">
        <f t="shared" si="669"/>
        <v>53</v>
      </c>
      <c r="P490" t="s">
        <v>80</v>
      </c>
      <c r="Q490" s="19" t="str">
        <f t="shared" si="670"/>
        <v>50-60</v>
      </c>
      <c r="R490" s="23">
        <v>283.8</v>
      </c>
      <c r="S490" s="15">
        <f t="shared" si="671"/>
        <v>0.2838</v>
      </c>
      <c r="T490">
        <v>30247731</v>
      </c>
      <c r="U490" t="s">
        <v>45</v>
      </c>
      <c r="V490" t="s">
        <v>46</v>
      </c>
      <c r="W490" t="s">
        <v>47</v>
      </c>
      <c r="X490" t="s">
        <v>48</v>
      </c>
      <c r="Y490" t="s">
        <v>161</v>
      </c>
      <c r="Z490" t="s">
        <v>3715</v>
      </c>
      <c r="AA490" t="s">
        <v>3716</v>
      </c>
      <c r="AB490" t="s">
        <v>409</v>
      </c>
      <c r="AC490">
        <v>1966</v>
      </c>
      <c r="AD490">
        <v>53</v>
      </c>
      <c r="AE490" t="str">
        <f t="shared" si="672"/>
        <v>&lt;60</v>
      </c>
      <c r="AF490">
        <v>-38.049983339999997</v>
      </c>
      <c r="AG490">
        <v>145.43794353000001</v>
      </c>
      <c r="AH490" t="s">
        <v>75</v>
      </c>
      <c r="AI490" t="s">
        <v>76</v>
      </c>
      <c r="AJ490" s="33" t="s">
        <v>164</v>
      </c>
      <c r="AL490">
        <v>1</v>
      </c>
      <c r="AM490" t="s">
        <v>86</v>
      </c>
      <c r="AN490">
        <v>220</v>
      </c>
      <c r="AO490" s="69">
        <v>3</v>
      </c>
      <c r="AP490">
        <v>2</v>
      </c>
      <c r="AQ490">
        <v>1</v>
      </c>
      <c r="AR490">
        <v>1</v>
      </c>
      <c r="AS490" s="82" t="str">
        <f t="shared" si="673"/>
        <v>Gw-1-1</v>
      </c>
      <c r="AT490" s="14">
        <f t="shared" si="674"/>
        <v>17616</v>
      </c>
      <c r="AU490" s="81">
        <f>VLOOKUP(C490,Bushfire_Vlookup!$F$2:$H$12575,3,FALSE)</f>
        <v>1686.058272</v>
      </c>
      <c r="AV490" s="14">
        <f>VLOOKUP(AS490,Safety_collateral_Vlookup!$J$3:$L$20,2,FALSE)</f>
        <v>24635.460629460515</v>
      </c>
      <c r="AW490" s="14">
        <f>VLOOKUP(AS490,Safety_collateral_Vlookup!$J$3:$L$20,3,FALSE)</f>
        <v>148000</v>
      </c>
      <c r="AX490" s="48">
        <f t="shared" si="675"/>
        <v>204797.33266785837</v>
      </c>
      <c r="AY490" s="49">
        <f t="shared" si="760"/>
        <v>21568.799999999999</v>
      </c>
      <c r="AZ490" s="14">
        <v>76000</v>
      </c>
      <c r="BA490" s="16">
        <f t="shared" si="676"/>
        <v>9.4950730994704564</v>
      </c>
      <c r="BB490" t="e">
        <f>IF(BA490&lt;=#REF!,#REF!,IF(BA490&lt;=#REF!,#REF!,IF(BA490&lt;=#REF!,#REF!,IF(BA490&lt;=#REF!,#REF!,#REF!))))</f>
        <v>#REF!</v>
      </c>
      <c r="BC490" s="51">
        <v>4</v>
      </c>
      <c r="BD490" s="21">
        <v>70</v>
      </c>
      <c r="BE490" s="21">
        <v>6.4399999999999999E-2</v>
      </c>
      <c r="BF490" s="26">
        <f t="shared" si="677"/>
        <v>1406.8507077786394</v>
      </c>
      <c r="BG490" s="21">
        <v>7</v>
      </c>
      <c r="BH490" s="21">
        <f t="shared" si="678"/>
        <v>28</v>
      </c>
      <c r="BI490" s="28">
        <f t="shared" si="679"/>
        <v>4.0959999999999998E-4</v>
      </c>
      <c r="BJ490" s="27">
        <f t="shared" si="680"/>
        <v>4.0959999999999998E-4</v>
      </c>
      <c r="BK490" s="28">
        <f t="shared" si="681"/>
        <v>6.2796858480808149E-3</v>
      </c>
      <c r="BL490" s="35">
        <f t="shared" si="682"/>
        <v>5.9626076169237464E-2</v>
      </c>
      <c r="BM490" s="21" t="str">
        <f t="shared" si="683"/>
        <v>Cr1</v>
      </c>
      <c r="BN490" s="51">
        <v>1</v>
      </c>
      <c r="BO490" s="21">
        <v>2</v>
      </c>
      <c r="BP490" s="50" t="s">
        <v>5497</v>
      </c>
      <c r="BQ490" s="14">
        <v>17616</v>
      </c>
      <c r="BR490">
        <f>IFERROR(VLOOKUP(AO490,'Model Failure data- Lines'!$A$37:$E$41,3,FALSE),'Model Failure data- Lines'!$C$37)</f>
        <v>0.16107000000000002</v>
      </c>
      <c r="BS490" s="14">
        <f t="shared" si="684"/>
        <v>32986.706372811954</v>
      </c>
      <c r="BT490" s="34">
        <f t="shared" si="667"/>
        <v>19238.300252022902</v>
      </c>
      <c r="BU490" s="34">
        <f t="shared" si="685"/>
        <v>1.7146372569657453</v>
      </c>
      <c r="BV490" s="54">
        <f t="shared" si="686"/>
        <v>13748.406120789052</v>
      </c>
      <c r="BW490">
        <f>IFERROR(VLOOKUP(AO490,'Model Failure data- Lines'!$A$37:$E$41,4,FALSE),'Model Failure data- Lines'!$D$37)</f>
        <v>0.16398000000000001</v>
      </c>
      <c r="BX490" s="14">
        <f t="shared" si="687"/>
        <v>33582.666610875422</v>
      </c>
      <c r="BY490" s="34">
        <f t="shared" si="688"/>
        <v>17159.61001942549</v>
      </c>
      <c r="BZ490" s="71">
        <f t="shared" si="689"/>
        <v>1.9570763305726793</v>
      </c>
      <c r="CA490" s="71">
        <f t="shared" si="690"/>
        <v>16423.056591449931</v>
      </c>
      <c r="CB490" s="56">
        <v>2</v>
      </c>
      <c r="CC490">
        <f>IFERROR(VLOOKUP(AO490,'Model Failure data- Lines'!$A$37:$E$41,5,FALSE),'Model Failure data- Lines'!$E$37)</f>
        <v>0.16322</v>
      </c>
      <c r="CD490" s="14">
        <f t="shared" si="691"/>
        <v>33427.020638047841</v>
      </c>
      <c r="CE490" s="34">
        <f t="shared" si="692"/>
        <v>13651.766255830997</v>
      </c>
      <c r="CF490" s="34">
        <f t="shared" si="693"/>
        <v>2.4485491482664639</v>
      </c>
      <c r="CG490" s="54">
        <f t="shared" si="694"/>
        <v>19775.254382216845</v>
      </c>
      <c r="CH490" t="e">
        <f>IFERROR(VLOOKUP(AO490,'Model Failure data- Lines'!#REF!,3,FALSE),'Model Failure data- Lines'!#REF!)</f>
        <v>#REF!</v>
      </c>
      <c r="CI490" s="14" t="e">
        <f t="shared" si="695"/>
        <v>#REF!</v>
      </c>
      <c r="CJ490" s="34">
        <f t="shared" si="696"/>
        <v>18452.865604195897</v>
      </c>
      <c r="CK490" s="34" t="e">
        <f t="shared" si="697"/>
        <v>#REF!</v>
      </c>
      <c r="CL490" s="54" t="e">
        <f t="shared" si="698"/>
        <v>#REF!</v>
      </c>
      <c r="CM490" t="e">
        <f>IFERROR(VLOOKUP(AO490,'Model Failure data- Lines'!#REF!,4,FALSE),'Model Failure data- Lines'!#REF!)</f>
        <v>#REF!</v>
      </c>
      <c r="CN490" s="14" t="e">
        <f t="shared" si="699"/>
        <v>#REF!</v>
      </c>
      <c r="CO490" s="34">
        <f t="shared" si="700"/>
        <v>15787.074339161938</v>
      </c>
      <c r="CP490" s="34" t="e">
        <f t="shared" si="701"/>
        <v>#REF!</v>
      </c>
      <c r="CQ490" s="54" t="e">
        <f t="shared" si="702"/>
        <v>#REF!</v>
      </c>
      <c r="CR490" t="e">
        <f>IFERROR(VLOOKUP(AO490,'Model Failure data- Lines'!#REF!,5,FALSE),'Model Failure data- Lines'!#REF!)</f>
        <v>#REF!</v>
      </c>
      <c r="CS490" s="14" t="e">
        <f t="shared" si="703"/>
        <v>#REF!</v>
      </c>
      <c r="CT490" s="34">
        <f t="shared" si="704"/>
        <v>11555.196218158884</v>
      </c>
      <c r="CU490" s="34" t="e">
        <f t="shared" si="705"/>
        <v>#REF!</v>
      </c>
      <c r="CV490" s="54" t="e">
        <f t="shared" si="706"/>
        <v>#REF!</v>
      </c>
      <c r="CW490" t="s">
        <v>409</v>
      </c>
      <c r="CZ490">
        <f t="shared" si="707"/>
        <v>16423.056591449931</v>
      </c>
      <c r="DA490" s="34">
        <f t="shared" si="708"/>
        <v>3082.2126825600003</v>
      </c>
      <c r="DB490" s="34">
        <f t="shared" si="709"/>
        <v>295.00398441721148</v>
      </c>
      <c r="DC490" s="34">
        <f t="shared" si="710"/>
        <v>4310.3842638982042</v>
      </c>
      <c r="DD490" s="9">
        <f t="shared" si="711"/>
        <v>25895.06568</v>
      </c>
      <c r="DE490" s="59">
        <f t="shared" si="712"/>
        <v>9.1779867223583E-2</v>
      </c>
      <c r="DF490" s="59">
        <f t="shared" si="713"/>
        <v>8.7844121443791875E-3</v>
      </c>
      <c r="DG490" s="59">
        <f t="shared" si="714"/>
        <v>0.12835145921683086</v>
      </c>
      <c r="DH490" s="59">
        <f t="shared" si="715"/>
        <v>0.77108426141520681</v>
      </c>
      <c r="DI490" s="14">
        <f t="shared" si="716"/>
        <v>1507.3059533686644</v>
      </c>
      <c r="DJ490" s="14">
        <f t="shared" si="717"/>
        <v>144.26689776975942</v>
      </c>
      <c r="DK490" s="14">
        <f t="shared" si="718"/>
        <v>2107.9232783131911</v>
      </c>
      <c r="DL490" s="14">
        <f t="shared" si="719"/>
        <v>12663.560461998313</v>
      </c>
      <c r="DM490">
        <f t="shared" si="720"/>
        <v>19775.254382216845</v>
      </c>
      <c r="DN490" s="34">
        <f t="shared" si="721"/>
        <v>3067.9275158400001</v>
      </c>
      <c r="DO490" s="34">
        <f t="shared" si="722"/>
        <v>293.63672604328127</v>
      </c>
      <c r="DP490" s="34">
        <f t="shared" si="723"/>
        <v>4290.4068761645622</v>
      </c>
      <c r="DQ490" s="9">
        <f t="shared" si="724"/>
        <v>25775.04952</v>
      </c>
      <c r="DR490" s="59">
        <f t="shared" si="725"/>
        <v>9.1779867223583014E-2</v>
      </c>
      <c r="DS490" s="59">
        <f t="shared" si="726"/>
        <v>8.7844121443791893E-3</v>
      </c>
      <c r="DT490" s="59">
        <f t="shared" si="727"/>
        <v>0.12835145921683089</v>
      </c>
      <c r="DU490" s="59">
        <f t="shared" si="728"/>
        <v>0.77108426141520703</v>
      </c>
      <c r="DV490" s="14">
        <f t="shared" si="729"/>
        <v>1814.97022151244</v>
      </c>
      <c r="DW490" s="14">
        <f t="shared" si="730"/>
        <v>173.71398475333345</v>
      </c>
      <c r="DX490" s="14">
        <f t="shared" si="731"/>
        <v>2538.1827563415618</v>
      </c>
      <c r="DY490" s="14">
        <f t="shared" si="732"/>
        <v>15248.387419609511</v>
      </c>
      <c r="DZ490" s="34" t="e">
        <f t="shared" si="733"/>
        <v>#REF!</v>
      </c>
      <c r="EA490" s="34" t="e">
        <f t="shared" si="734"/>
        <v>#REF!</v>
      </c>
      <c r="EB490" s="34" t="e">
        <f t="shared" si="735"/>
        <v>#REF!</v>
      </c>
      <c r="EC490" s="34" t="e">
        <f t="shared" si="736"/>
        <v>#REF!</v>
      </c>
      <c r="ED490" s="34" t="e">
        <f t="shared" si="737"/>
        <v>#REF!</v>
      </c>
      <c r="EE490" s="59" t="e">
        <f t="shared" si="738"/>
        <v>#REF!</v>
      </c>
      <c r="EF490" s="59" t="e">
        <f t="shared" si="739"/>
        <v>#REF!</v>
      </c>
      <c r="EG490" s="59" t="e">
        <f t="shared" si="740"/>
        <v>#REF!</v>
      </c>
      <c r="EH490" s="59" t="e">
        <f t="shared" si="741"/>
        <v>#REF!</v>
      </c>
      <c r="EI490" s="14" t="e">
        <f t="shared" si="742"/>
        <v>#REF!</v>
      </c>
      <c r="EJ490" s="14" t="e">
        <f t="shared" si="743"/>
        <v>#REF!</v>
      </c>
      <c r="EK490" s="14" t="e">
        <f t="shared" si="744"/>
        <v>#REF!</v>
      </c>
      <c r="EL490" s="14" t="e">
        <f t="shared" si="745"/>
        <v>#REF!</v>
      </c>
      <c r="EM490" t="e">
        <f t="shared" si="746"/>
        <v>#REF!</v>
      </c>
      <c r="EN490" s="34" t="e">
        <f t="shared" si="747"/>
        <v>#REF!</v>
      </c>
      <c r="EO490" s="34" t="e">
        <f t="shared" si="748"/>
        <v>#REF!</v>
      </c>
      <c r="EP490" s="34" t="e">
        <f t="shared" si="749"/>
        <v>#REF!</v>
      </c>
      <c r="EQ490" s="34" t="e">
        <f t="shared" si="750"/>
        <v>#REF!</v>
      </c>
      <c r="ER490" s="59" t="e">
        <f t="shared" si="751"/>
        <v>#REF!</v>
      </c>
      <c r="ES490" s="59" t="e">
        <f t="shared" si="752"/>
        <v>#REF!</v>
      </c>
      <c r="ET490" s="59" t="e">
        <f t="shared" si="753"/>
        <v>#REF!</v>
      </c>
      <c r="EU490" s="59" t="e">
        <f t="shared" si="754"/>
        <v>#REF!</v>
      </c>
      <c r="EV490" s="14" t="e">
        <f t="shared" si="755"/>
        <v>#REF!</v>
      </c>
      <c r="EW490" s="14" t="e">
        <f t="shared" si="756"/>
        <v>#REF!</v>
      </c>
      <c r="EX490" s="14" t="e">
        <f t="shared" si="757"/>
        <v>#REF!</v>
      </c>
      <c r="EY490" s="14" t="e">
        <f t="shared" si="758"/>
        <v>#REF!</v>
      </c>
    </row>
    <row r="491" spans="1:155" x14ac:dyDescent="0.2">
      <c r="A491" s="17">
        <v>30012050</v>
      </c>
      <c r="B491" t="s">
        <v>62</v>
      </c>
      <c r="C491" t="s">
        <v>641</v>
      </c>
      <c r="D491" t="s">
        <v>642</v>
      </c>
      <c r="E491" t="s">
        <v>643</v>
      </c>
      <c r="F491" t="s">
        <v>41</v>
      </c>
      <c r="G491" t="s">
        <v>42</v>
      </c>
      <c r="H491" t="s">
        <v>644</v>
      </c>
      <c r="I491" t="s">
        <v>68</v>
      </c>
      <c r="J491" s="19" t="s">
        <v>69</v>
      </c>
      <c r="K491" t="s">
        <v>70</v>
      </c>
      <c r="L491">
        <v>1966</v>
      </c>
      <c r="M491">
        <f t="shared" si="668"/>
        <v>1966</v>
      </c>
      <c r="N491">
        <v>53</v>
      </c>
      <c r="O491" s="19">
        <f t="shared" si="669"/>
        <v>53</v>
      </c>
      <c r="P491" t="s">
        <v>80</v>
      </c>
      <c r="Q491" s="19" t="str">
        <f t="shared" si="670"/>
        <v>50-60</v>
      </c>
      <c r="R491" s="23">
        <v>214.6</v>
      </c>
      <c r="S491" s="15">
        <f t="shared" si="671"/>
        <v>0.21459999999999999</v>
      </c>
      <c r="T491">
        <v>30074952</v>
      </c>
      <c r="U491" t="s">
        <v>45</v>
      </c>
      <c r="V491" t="s">
        <v>46</v>
      </c>
      <c r="W491" t="s">
        <v>47</v>
      </c>
      <c r="X491" t="s">
        <v>48</v>
      </c>
      <c r="Y491" t="s">
        <v>161</v>
      </c>
      <c r="Z491" t="s">
        <v>645</v>
      </c>
      <c r="AA491" t="s">
        <v>646</v>
      </c>
      <c r="AB491" t="s">
        <v>647</v>
      </c>
      <c r="AC491">
        <v>1966</v>
      </c>
      <c r="AD491">
        <v>53</v>
      </c>
      <c r="AE491" t="str">
        <f t="shared" si="672"/>
        <v>&lt;60</v>
      </c>
      <c r="AF491">
        <v>-38.049776729999998</v>
      </c>
      <c r="AG491">
        <v>145.43469328</v>
      </c>
      <c r="AH491" t="s">
        <v>75</v>
      </c>
      <c r="AI491" t="s">
        <v>76</v>
      </c>
      <c r="AJ491" s="33" t="s">
        <v>164</v>
      </c>
      <c r="AL491">
        <v>1</v>
      </c>
      <c r="AM491" t="s">
        <v>86</v>
      </c>
      <c r="AN491">
        <v>220</v>
      </c>
      <c r="AO491" s="69">
        <v>3</v>
      </c>
      <c r="AP491">
        <v>2</v>
      </c>
      <c r="AQ491">
        <v>1</v>
      </c>
      <c r="AR491">
        <v>1</v>
      </c>
      <c r="AS491" s="82" t="str">
        <f t="shared" si="673"/>
        <v>Gw-1-1</v>
      </c>
      <c r="AT491" s="14">
        <f t="shared" si="674"/>
        <v>17616</v>
      </c>
      <c r="AU491" s="81">
        <f>VLOOKUP(C491,Bushfire_Vlookup!$F$2:$H$12575,3,FALSE)</f>
        <v>1938.4181619999999</v>
      </c>
      <c r="AV491" s="14">
        <f>VLOOKUP(AS491,Safety_collateral_Vlookup!$J$3:$L$20,2,FALSE)</f>
        <v>24635.460629460515</v>
      </c>
      <c r="AW491" s="14">
        <f>VLOOKUP(AS491,Safety_collateral_Vlookup!$J$3:$L$20,3,FALSE)</f>
        <v>148000</v>
      </c>
      <c r="AX491" s="48">
        <f t="shared" si="675"/>
        <v>205066.60067048838</v>
      </c>
      <c r="AY491" s="49">
        <f t="shared" si="760"/>
        <v>16309.599999999999</v>
      </c>
      <c r="AZ491" s="14">
        <v>76000</v>
      </c>
      <c r="BA491" s="16">
        <f t="shared" si="676"/>
        <v>12.573367873552288</v>
      </c>
      <c r="BB491" t="e">
        <f>IF(BA491&lt;=#REF!,#REF!,IF(BA491&lt;=#REF!,#REF!,IF(BA491&lt;=#REF!,#REF!,IF(BA491&lt;=#REF!,#REF!,#REF!))))</f>
        <v>#REF!</v>
      </c>
      <c r="BC491" s="51">
        <v>5</v>
      </c>
      <c r="BD491" s="21">
        <v>70</v>
      </c>
      <c r="BE491" s="21">
        <v>6.4399999999999999E-2</v>
      </c>
      <c r="BF491" s="26">
        <f t="shared" si="677"/>
        <v>1063.8131144795491</v>
      </c>
      <c r="BG491" s="21">
        <v>7</v>
      </c>
      <c r="BH491" s="21">
        <f t="shared" si="678"/>
        <v>28</v>
      </c>
      <c r="BI491" s="28">
        <f t="shared" si="679"/>
        <v>4.0959999999999998E-4</v>
      </c>
      <c r="BJ491" s="27">
        <f t="shared" si="680"/>
        <v>4.0959999999999998E-4</v>
      </c>
      <c r="BK491" s="28">
        <f t="shared" si="681"/>
        <v>6.279685848080814E-3</v>
      </c>
      <c r="BL491" s="35">
        <f t="shared" si="682"/>
        <v>7.8956800298260257E-2</v>
      </c>
      <c r="BM491" s="21" t="str">
        <f t="shared" si="683"/>
        <v>Cr1</v>
      </c>
      <c r="BN491" s="51">
        <v>1</v>
      </c>
      <c r="BO491" s="21">
        <v>2</v>
      </c>
      <c r="BP491" s="50" t="s">
        <v>5497</v>
      </c>
      <c r="BQ491" s="14">
        <v>17616</v>
      </c>
      <c r="BR491">
        <f>IFERROR(VLOOKUP(AO491,'Model Failure data- Lines'!$A$37:$E$41,3,FALSE),'Model Failure data- Lines'!$C$37)</f>
        <v>0.16107000000000002</v>
      </c>
      <c r="BS491" s="14">
        <f t="shared" si="684"/>
        <v>33030.077369995568</v>
      </c>
      <c r="BT491" s="34">
        <f t="shared" si="667"/>
        <v>14547.354595081448</v>
      </c>
      <c r="BU491" s="34">
        <f t="shared" si="685"/>
        <v>2.2705212246055546</v>
      </c>
      <c r="BV491" s="54">
        <f t="shared" si="686"/>
        <v>18482.72277491412</v>
      </c>
      <c r="BW491">
        <f>IFERROR(VLOOKUP(AO491,'Model Failure data- Lines'!$A$37:$E$41,4,FALSE),'Model Failure data- Lines'!$D$37)</f>
        <v>0.16398000000000001</v>
      </c>
      <c r="BX491" s="14">
        <f t="shared" si="687"/>
        <v>33626.821177946687</v>
      </c>
      <c r="BY491" s="34">
        <f t="shared" si="688"/>
        <v>12975.519063314692</v>
      </c>
      <c r="BZ491" s="71">
        <f t="shared" si="689"/>
        <v>2.591558843531649</v>
      </c>
      <c r="CA491" s="71">
        <f t="shared" si="690"/>
        <v>20651.302114631995</v>
      </c>
      <c r="CB491" s="56">
        <v>2</v>
      </c>
      <c r="CC491">
        <f>IFERROR(VLOOKUP(AO491,'Model Failure data- Lines'!$A$37:$E$41,5,FALSE),'Model Failure data- Lines'!$E$37)</f>
        <v>0.16322</v>
      </c>
      <c r="CD491" s="14">
        <f t="shared" si="691"/>
        <v>33470.970561437112</v>
      </c>
      <c r="CE491" s="34">
        <f t="shared" si="692"/>
        <v>10323.005773436687</v>
      </c>
      <c r="CF491" s="34">
        <f t="shared" si="693"/>
        <v>3.2423667385293062</v>
      </c>
      <c r="CG491" s="54">
        <f t="shared" si="694"/>
        <v>23147.964788000427</v>
      </c>
      <c r="CH491" t="e">
        <f>IFERROR(VLOOKUP(AO491,'Model Failure data- Lines'!#REF!,3,FALSE),'Model Failure data- Lines'!#REF!)</f>
        <v>#REF!</v>
      </c>
      <c r="CI491" s="14" t="e">
        <f t="shared" si="695"/>
        <v>#REF!</v>
      </c>
      <c r="CJ491" s="34">
        <f t="shared" si="696"/>
        <v>13953.435372305987</v>
      </c>
      <c r="CK491" s="34" t="e">
        <f t="shared" si="697"/>
        <v>#REF!</v>
      </c>
      <c r="CL491" s="54" t="e">
        <f t="shared" si="698"/>
        <v>#REF!</v>
      </c>
      <c r="CM491" t="e">
        <f>IFERROR(VLOOKUP(AO491,'Model Failure data- Lines'!#REF!,4,FALSE),'Model Failure data- Lines'!#REF!)</f>
        <v>#REF!</v>
      </c>
      <c r="CN491" s="14" t="e">
        <f t="shared" si="699"/>
        <v>#REF!</v>
      </c>
      <c r="CO491" s="34">
        <f t="shared" si="700"/>
        <v>11937.653816716531</v>
      </c>
      <c r="CP491" s="34" t="e">
        <f t="shared" si="701"/>
        <v>#REF!</v>
      </c>
      <c r="CQ491" s="54" t="e">
        <f t="shared" si="702"/>
        <v>#REF!</v>
      </c>
      <c r="CR491" t="e">
        <f>IFERROR(VLOOKUP(AO491,'Model Failure data- Lines'!#REF!,5,FALSE),'Model Failure data- Lines'!#REF!)</f>
        <v>#REF!</v>
      </c>
      <c r="CS491" s="14" t="e">
        <f t="shared" si="703"/>
        <v>#REF!</v>
      </c>
      <c r="CT491" s="34">
        <f t="shared" si="704"/>
        <v>8737.6501353660897</v>
      </c>
      <c r="CU491" s="34" t="e">
        <f t="shared" si="705"/>
        <v>#REF!</v>
      </c>
      <c r="CV491" s="54" t="e">
        <f t="shared" si="706"/>
        <v>#REF!</v>
      </c>
      <c r="CW491" t="s">
        <v>647</v>
      </c>
      <c r="CZ491">
        <f t="shared" si="707"/>
        <v>20651.302114631995</v>
      </c>
      <c r="DA491" s="34">
        <f t="shared" si="708"/>
        <v>3082.2126825600003</v>
      </c>
      <c r="DB491" s="34">
        <f t="shared" si="709"/>
        <v>339.15855148847891</v>
      </c>
      <c r="DC491" s="34">
        <f t="shared" si="710"/>
        <v>4310.3842638982042</v>
      </c>
      <c r="DD491" s="9">
        <f t="shared" si="711"/>
        <v>25895.06568</v>
      </c>
      <c r="DE491" s="59">
        <f t="shared" si="712"/>
        <v>9.1659353295677939E-2</v>
      </c>
      <c r="DF491" s="59">
        <f t="shared" si="713"/>
        <v>1.0085953402901717E-2</v>
      </c>
      <c r="DG491" s="59">
        <f t="shared" si="714"/>
        <v>0.12818292401438952</v>
      </c>
      <c r="DH491" s="59">
        <f t="shared" si="715"/>
        <v>0.77007176928703069</v>
      </c>
      <c r="DI491" s="14">
        <f t="shared" si="716"/>
        <v>1892.8849965408349</v>
      </c>
      <c r="DJ491" s="14">
        <f t="shared" si="717"/>
        <v>208.28807083742402</v>
      </c>
      <c r="DK491" s="14">
        <f t="shared" si="718"/>
        <v>2647.1442897580746</v>
      </c>
      <c r="DL491" s="14">
        <f t="shared" si="719"/>
        <v>15902.98475749566</v>
      </c>
      <c r="DM491">
        <f t="shared" si="720"/>
        <v>23147.964788000423</v>
      </c>
      <c r="DN491" s="34">
        <f t="shared" si="721"/>
        <v>3067.9275158400001</v>
      </c>
      <c r="DO491" s="34">
        <f t="shared" si="722"/>
        <v>337.58664943254985</v>
      </c>
      <c r="DP491" s="34">
        <f t="shared" si="723"/>
        <v>4290.4068761645622</v>
      </c>
      <c r="DQ491" s="9">
        <f t="shared" si="724"/>
        <v>25775.04952</v>
      </c>
      <c r="DR491" s="59">
        <f t="shared" si="725"/>
        <v>9.1659353295677939E-2</v>
      </c>
      <c r="DS491" s="59">
        <f t="shared" si="726"/>
        <v>1.0085953402901717E-2</v>
      </c>
      <c r="DT491" s="59">
        <f t="shared" si="727"/>
        <v>0.12818292401438952</v>
      </c>
      <c r="DU491" s="59">
        <f t="shared" si="728"/>
        <v>0.77007176928703081</v>
      </c>
      <c r="DV491" s="14">
        <f t="shared" si="729"/>
        <v>2121.7274825792433</v>
      </c>
      <c r="DW491" s="14">
        <f t="shared" si="730"/>
        <v>233.46929422378199</v>
      </c>
      <c r="DX491" s="14">
        <f t="shared" si="731"/>
        <v>2967.1738115080225</v>
      </c>
      <c r="DY491" s="14">
        <f t="shared" si="732"/>
        <v>17825.594199689374</v>
      </c>
      <c r="DZ491" s="34" t="e">
        <f t="shared" si="733"/>
        <v>#REF!</v>
      </c>
      <c r="EA491" s="34" t="e">
        <f t="shared" si="734"/>
        <v>#REF!</v>
      </c>
      <c r="EB491" s="34" t="e">
        <f t="shared" si="735"/>
        <v>#REF!</v>
      </c>
      <c r="EC491" s="34" t="e">
        <f t="shared" si="736"/>
        <v>#REF!</v>
      </c>
      <c r="ED491" s="34" t="e">
        <f t="shared" si="737"/>
        <v>#REF!</v>
      </c>
      <c r="EE491" s="59" t="e">
        <f t="shared" si="738"/>
        <v>#REF!</v>
      </c>
      <c r="EF491" s="59" t="e">
        <f t="shared" si="739"/>
        <v>#REF!</v>
      </c>
      <c r="EG491" s="59" t="e">
        <f t="shared" si="740"/>
        <v>#REF!</v>
      </c>
      <c r="EH491" s="59" t="e">
        <f t="shared" si="741"/>
        <v>#REF!</v>
      </c>
      <c r="EI491" s="14" t="e">
        <f t="shared" si="742"/>
        <v>#REF!</v>
      </c>
      <c r="EJ491" s="14" t="e">
        <f t="shared" si="743"/>
        <v>#REF!</v>
      </c>
      <c r="EK491" s="14" t="e">
        <f t="shared" si="744"/>
        <v>#REF!</v>
      </c>
      <c r="EL491" s="14" t="e">
        <f t="shared" si="745"/>
        <v>#REF!</v>
      </c>
      <c r="EM491" t="e">
        <f t="shared" si="746"/>
        <v>#REF!</v>
      </c>
      <c r="EN491" s="34" t="e">
        <f t="shared" si="747"/>
        <v>#REF!</v>
      </c>
      <c r="EO491" s="34" t="e">
        <f t="shared" si="748"/>
        <v>#REF!</v>
      </c>
      <c r="EP491" s="34" t="e">
        <f t="shared" si="749"/>
        <v>#REF!</v>
      </c>
      <c r="EQ491" s="34" t="e">
        <f t="shared" si="750"/>
        <v>#REF!</v>
      </c>
      <c r="ER491" s="59" t="e">
        <f t="shared" si="751"/>
        <v>#REF!</v>
      </c>
      <c r="ES491" s="59" t="e">
        <f t="shared" si="752"/>
        <v>#REF!</v>
      </c>
      <c r="ET491" s="59" t="e">
        <f t="shared" si="753"/>
        <v>#REF!</v>
      </c>
      <c r="EU491" s="59" t="e">
        <f t="shared" si="754"/>
        <v>#REF!</v>
      </c>
      <c r="EV491" s="14" t="e">
        <f t="shared" si="755"/>
        <v>#REF!</v>
      </c>
      <c r="EW491" s="14" t="e">
        <f t="shared" si="756"/>
        <v>#REF!</v>
      </c>
      <c r="EX491" s="14" t="e">
        <f t="shared" si="757"/>
        <v>#REF!</v>
      </c>
      <c r="EY491" s="14" t="e">
        <f t="shared" si="758"/>
        <v>#REF!</v>
      </c>
    </row>
    <row r="492" spans="1:155" x14ac:dyDescent="0.2">
      <c r="A492" s="17">
        <v>30128087</v>
      </c>
      <c r="B492" t="s">
        <v>62</v>
      </c>
      <c r="C492" t="s">
        <v>2610</v>
      </c>
      <c r="D492" t="s">
        <v>2611</v>
      </c>
      <c r="E492" t="s">
        <v>1620</v>
      </c>
      <c r="F492" t="s">
        <v>41</v>
      </c>
      <c r="G492" t="s">
        <v>42</v>
      </c>
      <c r="H492" t="s">
        <v>2612</v>
      </c>
      <c r="I492" t="s">
        <v>68</v>
      </c>
      <c r="J492" s="19" t="s">
        <v>69</v>
      </c>
      <c r="K492" t="s">
        <v>70</v>
      </c>
      <c r="L492">
        <v>1966</v>
      </c>
      <c r="M492">
        <f t="shared" si="668"/>
        <v>1966</v>
      </c>
      <c r="N492">
        <v>53</v>
      </c>
      <c r="O492" s="19">
        <f t="shared" si="669"/>
        <v>53</v>
      </c>
      <c r="P492" t="s">
        <v>80</v>
      </c>
      <c r="Q492" s="19" t="str">
        <f t="shared" si="670"/>
        <v>50-60</v>
      </c>
      <c r="R492" s="23">
        <v>228.6</v>
      </c>
      <c r="S492" s="15">
        <f t="shared" si="671"/>
        <v>0.2286</v>
      </c>
      <c r="T492">
        <v>30056704</v>
      </c>
      <c r="U492" t="s">
        <v>45</v>
      </c>
      <c r="V492" t="s">
        <v>46</v>
      </c>
      <c r="W492" t="s">
        <v>47</v>
      </c>
      <c r="X492" t="s">
        <v>48</v>
      </c>
      <c r="Y492" t="s">
        <v>161</v>
      </c>
      <c r="Z492" t="s">
        <v>2613</v>
      </c>
      <c r="AA492" t="s">
        <v>2614</v>
      </c>
      <c r="AB492" t="s">
        <v>233</v>
      </c>
      <c r="AC492">
        <v>1966</v>
      </c>
      <c r="AD492">
        <v>53</v>
      </c>
      <c r="AE492" t="str">
        <f t="shared" si="672"/>
        <v>&lt;60</v>
      </c>
      <c r="AF492">
        <v>-38.049156099999998</v>
      </c>
      <c r="AG492">
        <v>145.42877494999999</v>
      </c>
      <c r="AH492" t="s">
        <v>75</v>
      </c>
      <c r="AI492" t="s">
        <v>76</v>
      </c>
      <c r="AJ492" s="33" t="s">
        <v>164</v>
      </c>
      <c r="AL492">
        <v>1</v>
      </c>
      <c r="AM492" t="s">
        <v>86</v>
      </c>
      <c r="AN492">
        <v>220</v>
      </c>
      <c r="AO492" s="69">
        <v>3</v>
      </c>
      <c r="AP492">
        <v>2</v>
      </c>
      <c r="AQ492">
        <v>0</v>
      </c>
      <c r="AR492">
        <v>1</v>
      </c>
      <c r="AS492" s="82" t="str">
        <f t="shared" si="673"/>
        <v>Gw-0-1</v>
      </c>
      <c r="AT492" s="14">
        <f t="shared" si="674"/>
        <v>17616</v>
      </c>
      <c r="AU492" s="81">
        <f>VLOOKUP(C492,Bushfire_Vlookup!$F$2:$H$12575,3,FALSE)</f>
        <v>661.29496200000006</v>
      </c>
      <c r="AV492" s="14">
        <f>VLOOKUP(AS492,Safety_collateral_Vlookup!$J$3:$L$20,2,FALSE)</f>
        <v>11570.139925214824</v>
      </c>
      <c r="AW492" s="14">
        <f>VLOOKUP(AS492,Safety_collateral_Vlookup!$J$3:$L$20,3,FALSE)</f>
        <v>148000</v>
      </c>
      <c r="AX492" s="48">
        <f t="shared" si="675"/>
        <v>189763.21302465821</v>
      </c>
      <c r="AY492" s="49">
        <f t="shared" si="760"/>
        <v>17373.599999999999</v>
      </c>
      <c r="AZ492" s="14">
        <v>76000</v>
      </c>
      <c r="BA492" s="16">
        <f t="shared" si="676"/>
        <v>10.922503857845134</v>
      </c>
      <c r="BB492" t="e">
        <f>IF(BA492&lt;=#REF!,#REF!,IF(BA492&lt;=#REF!,#REF!,IF(BA492&lt;=#REF!,#REF!,IF(BA492&lt;=#REF!,#REF!,#REF!))))</f>
        <v>#REF!</v>
      </c>
      <c r="BC492" s="51">
        <v>5</v>
      </c>
      <c r="BD492" s="21">
        <v>70</v>
      </c>
      <c r="BE492" s="21">
        <v>6.4399999999999999E-2</v>
      </c>
      <c r="BF492" s="26">
        <f t="shared" si="677"/>
        <v>1133.213783644105</v>
      </c>
      <c r="BG492" s="21">
        <v>7</v>
      </c>
      <c r="BH492" s="21">
        <f t="shared" si="678"/>
        <v>28</v>
      </c>
      <c r="BI492" s="28">
        <f t="shared" si="679"/>
        <v>4.0959999999999998E-4</v>
      </c>
      <c r="BJ492" s="27">
        <f t="shared" si="680"/>
        <v>4.0959999999999998E-4</v>
      </c>
      <c r="BK492" s="28">
        <f t="shared" si="681"/>
        <v>6.279685848080814E-3</v>
      </c>
      <c r="BL492" s="35">
        <f t="shared" si="682"/>
        <v>6.8589892901718186E-2</v>
      </c>
      <c r="BM492" s="21" t="str">
        <f t="shared" si="683"/>
        <v>Cr1</v>
      </c>
      <c r="BN492" s="51">
        <v>1</v>
      </c>
      <c r="BO492" s="21">
        <v>2</v>
      </c>
      <c r="BP492" s="50" t="s">
        <v>5497</v>
      </c>
      <c r="BQ492" s="14">
        <v>17616</v>
      </c>
      <c r="BR492">
        <f>IFERROR(VLOOKUP(AO492,'Model Failure data- Lines'!$A$37:$E$41,3,FALSE),'Model Failure data- Lines'!$C$37)</f>
        <v>0.16107000000000002</v>
      </c>
      <c r="BS492" s="14">
        <f t="shared" si="684"/>
        <v>30565.160721881701</v>
      </c>
      <c r="BT492" s="34">
        <f t="shared" si="667"/>
        <v>15496.389843595614</v>
      </c>
      <c r="BU492" s="34">
        <f t="shared" si="685"/>
        <v>1.9724052524732878</v>
      </c>
      <c r="BV492" s="54">
        <f t="shared" si="686"/>
        <v>15068.770878286086</v>
      </c>
      <c r="BW492">
        <f>IFERROR(VLOOKUP(AO492,'Model Failure data- Lines'!$A$37:$E$41,4,FALSE),'Model Failure data- Lines'!$D$37)</f>
        <v>0.16398000000000001</v>
      </c>
      <c r="BX492" s="14">
        <f t="shared" si="687"/>
        <v>31117.371671783458</v>
      </c>
      <c r="BY492" s="34">
        <f t="shared" si="688"/>
        <v>13822.011453279305</v>
      </c>
      <c r="BZ492" s="71">
        <f t="shared" si="689"/>
        <v>2.2512911219156013</v>
      </c>
      <c r="CA492" s="71">
        <f t="shared" si="690"/>
        <v>17295.360218504153</v>
      </c>
      <c r="CB492" s="57">
        <v>2</v>
      </c>
      <c r="CC492">
        <f>IFERROR(VLOOKUP(AO492,'Model Failure data- Lines'!$A$37:$E$41,5,FALSE),'Model Failure data- Lines'!$E$37)</f>
        <v>0.16322</v>
      </c>
      <c r="CD492" s="14">
        <f t="shared" si="691"/>
        <v>30973.151629884713</v>
      </c>
      <c r="CE492" s="34">
        <f t="shared" si="692"/>
        <v>10996.454425944206</v>
      </c>
      <c r="CF492" s="34">
        <f t="shared" si="693"/>
        <v>2.8166489333879285</v>
      </c>
      <c r="CG492" s="54">
        <f t="shared" si="694"/>
        <v>19976.697203940508</v>
      </c>
      <c r="CH492" t="e">
        <f>IFERROR(VLOOKUP(AO492,'Model Failure data- Lines'!#REF!,3,FALSE),'Model Failure data- Lines'!#REF!)</f>
        <v>#REF!</v>
      </c>
      <c r="CI492" s="14" t="e">
        <f t="shared" si="695"/>
        <v>#REF!</v>
      </c>
      <c r="CJ492" s="34">
        <f t="shared" si="696"/>
        <v>14863.724725578511</v>
      </c>
      <c r="CK492" s="34" t="e">
        <f t="shared" si="697"/>
        <v>#REF!</v>
      </c>
      <c r="CL492" s="54" t="e">
        <f t="shared" si="698"/>
        <v>#REF!</v>
      </c>
      <c r="CM492" t="e">
        <f>IFERROR(VLOOKUP(AO492,'Model Failure data- Lines'!#REF!,4,FALSE),'Model Failure data- Lines'!#REF!)</f>
        <v>#REF!</v>
      </c>
      <c r="CN492" s="14" t="e">
        <f t="shared" si="699"/>
        <v>#REF!</v>
      </c>
      <c r="CO492" s="34">
        <f t="shared" si="700"/>
        <v>12716.438315477162</v>
      </c>
      <c r="CP492" s="34" t="e">
        <f t="shared" si="701"/>
        <v>#REF!</v>
      </c>
      <c r="CQ492" s="54" t="e">
        <f t="shared" si="702"/>
        <v>#REF!</v>
      </c>
      <c r="CR492" t="e">
        <f>IFERROR(VLOOKUP(AO492,'Model Failure data- Lines'!#REF!,5,FALSE),'Model Failure data- Lines'!#REF!)</f>
        <v>#REF!</v>
      </c>
      <c r="CS492" s="14" t="e">
        <f t="shared" si="703"/>
        <v>#REF!</v>
      </c>
      <c r="CT492" s="34">
        <f t="shared" si="704"/>
        <v>9307.6739093415108</v>
      </c>
      <c r="CU492" s="34" t="e">
        <f t="shared" si="705"/>
        <v>#REF!</v>
      </c>
      <c r="CV492" s="54" t="e">
        <f t="shared" si="706"/>
        <v>#REF!</v>
      </c>
      <c r="CW492" t="s">
        <v>233</v>
      </c>
      <c r="CZ492">
        <f t="shared" si="707"/>
        <v>17295.360218504153</v>
      </c>
      <c r="DA492" s="34">
        <f t="shared" si="708"/>
        <v>3082.2126825600003</v>
      </c>
      <c r="DB492" s="34">
        <f t="shared" si="709"/>
        <v>115.70457077596693</v>
      </c>
      <c r="DC492" s="34">
        <f t="shared" si="710"/>
        <v>2024.3887384474874</v>
      </c>
      <c r="DD492" s="9">
        <f t="shared" si="711"/>
        <v>25895.06568</v>
      </c>
      <c r="DE492" s="59">
        <f t="shared" si="712"/>
        <v>9.9051189639994E-2</v>
      </c>
      <c r="DF492" s="59">
        <f t="shared" si="713"/>
        <v>3.7183272416572788E-3</v>
      </c>
      <c r="DG492" s="59">
        <f t="shared" si="714"/>
        <v>6.5056546542559004E-2</v>
      </c>
      <c r="DH492" s="59">
        <f t="shared" si="715"/>
        <v>0.83217393657578964</v>
      </c>
      <c r="DI492" s="14">
        <f t="shared" si="716"/>
        <v>1713.1260048950628</v>
      </c>
      <c r="DJ492" s="14">
        <f t="shared" si="717"/>
        <v>64.309809054739588</v>
      </c>
      <c r="DK492" s="14">
        <f t="shared" si="718"/>
        <v>1125.1764070254389</v>
      </c>
      <c r="DL492" s="14">
        <f t="shared" si="719"/>
        <v>14392.74799752891</v>
      </c>
      <c r="DM492">
        <f t="shared" si="720"/>
        <v>19976.697203940508</v>
      </c>
      <c r="DN492" s="34">
        <f t="shared" si="721"/>
        <v>3067.9275158400001</v>
      </c>
      <c r="DO492" s="34">
        <f t="shared" si="722"/>
        <v>115.16831346538189</v>
      </c>
      <c r="DP492" s="34">
        <f t="shared" si="723"/>
        <v>2015.0062805793323</v>
      </c>
      <c r="DQ492" s="9">
        <f t="shared" si="724"/>
        <v>25775.04952</v>
      </c>
      <c r="DR492" s="59">
        <f t="shared" si="725"/>
        <v>9.9051189639994E-2</v>
      </c>
      <c r="DS492" s="59">
        <f t="shared" si="726"/>
        <v>3.7183272416572793E-3</v>
      </c>
      <c r="DT492" s="59">
        <f t="shared" si="727"/>
        <v>6.5056546542559004E-2</v>
      </c>
      <c r="DU492" s="59">
        <f t="shared" si="728"/>
        <v>0.83217393657578975</v>
      </c>
      <c r="DV492" s="14">
        <f t="shared" si="729"/>
        <v>1978.715623128249</v>
      </c>
      <c r="DW492" s="14">
        <f t="shared" si="730"/>
        <v>74.279897411750781</v>
      </c>
      <c r="DX492" s="14">
        <f t="shared" si="731"/>
        <v>1299.614931414764</v>
      </c>
      <c r="DY492" s="14">
        <f t="shared" si="732"/>
        <v>16624.086751985746</v>
      </c>
      <c r="DZ492" s="34" t="e">
        <f t="shared" si="733"/>
        <v>#REF!</v>
      </c>
      <c r="EA492" s="34" t="e">
        <f t="shared" si="734"/>
        <v>#REF!</v>
      </c>
      <c r="EB492" s="34" t="e">
        <f t="shared" si="735"/>
        <v>#REF!</v>
      </c>
      <c r="EC492" s="34" t="e">
        <f t="shared" si="736"/>
        <v>#REF!</v>
      </c>
      <c r="ED492" s="34" t="e">
        <f t="shared" si="737"/>
        <v>#REF!</v>
      </c>
      <c r="EE492" s="59" t="e">
        <f t="shared" si="738"/>
        <v>#REF!</v>
      </c>
      <c r="EF492" s="59" t="e">
        <f t="shared" si="739"/>
        <v>#REF!</v>
      </c>
      <c r="EG492" s="59" t="e">
        <f t="shared" si="740"/>
        <v>#REF!</v>
      </c>
      <c r="EH492" s="59" t="e">
        <f t="shared" si="741"/>
        <v>#REF!</v>
      </c>
      <c r="EI492" s="14" t="e">
        <f t="shared" si="742"/>
        <v>#REF!</v>
      </c>
      <c r="EJ492" s="14" t="e">
        <f t="shared" si="743"/>
        <v>#REF!</v>
      </c>
      <c r="EK492" s="14" t="e">
        <f t="shared" si="744"/>
        <v>#REF!</v>
      </c>
      <c r="EL492" s="14" t="e">
        <f t="shared" si="745"/>
        <v>#REF!</v>
      </c>
      <c r="EM492" t="e">
        <f t="shared" si="746"/>
        <v>#REF!</v>
      </c>
      <c r="EN492" s="34" t="e">
        <f t="shared" si="747"/>
        <v>#REF!</v>
      </c>
      <c r="EO492" s="34" t="e">
        <f t="shared" si="748"/>
        <v>#REF!</v>
      </c>
      <c r="EP492" s="34" t="e">
        <f t="shared" si="749"/>
        <v>#REF!</v>
      </c>
      <c r="EQ492" s="34" t="e">
        <f t="shared" si="750"/>
        <v>#REF!</v>
      </c>
      <c r="ER492" s="59" t="e">
        <f t="shared" si="751"/>
        <v>#REF!</v>
      </c>
      <c r="ES492" s="59" t="e">
        <f t="shared" si="752"/>
        <v>#REF!</v>
      </c>
      <c r="ET492" s="59" t="e">
        <f t="shared" si="753"/>
        <v>#REF!</v>
      </c>
      <c r="EU492" s="59" t="e">
        <f t="shared" si="754"/>
        <v>#REF!</v>
      </c>
      <c r="EV492" s="14" t="e">
        <f t="shared" si="755"/>
        <v>#REF!</v>
      </c>
      <c r="EW492" s="14" t="e">
        <f t="shared" si="756"/>
        <v>#REF!</v>
      </c>
      <c r="EX492" s="14" t="e">
        <f t="shared" si="757"/>
        <v>#REF!</v>
      </c>
      <c r="EY492" s="14" t="e">
        <f t="shared" si="758"/>
        <v>#REF!</v>
      </c>
    </row>
    <row r="493" spans="1:155" x14ac:dyDescent="0.2">
      <c r="A493" s="17">
        <v>30314126</v>
      </c>
      <c r="B493" t="s">
        <v>62</v>
      </c>
      <c r="C493" t="s">
        <v>4593</v>
      </c>
      <c r="D493" t="s">
        <v>4594</v>
      </c>
      <c r="E493" t="s">
        <v>3046</v>
      </c>
      <c r="F493" t="s">
        <v>41</v>
      </c>
      <c r="G493" t="s">
        <v>42</v>
      </c>
      <c r="H493" t="s">
        <v>4595</v>
      </c>
      <c r="I493" t="s">
        <v>68</v>
      </c>
      <c r="J493" s="19" t="s">
        <v>69</v>
      </c>
      <c r="K493" t="s">
        <v>70</v>
      </c>
      <c r="L493">
        <v>1966</v>
      </c>
      <c r="M493">
        <f t="shared" si="668"/>
        <v>1966</v>
      </c>
      <c r="N493">
        <v>53</v>
      </c>
      <c r="O493" s="19">
        <f t="shared" si="669"/>
        <v>53</v>
      </c>
      <c r="P493" t="s">
        <v>80</v>
      </c>
      <c r="Q493" s="19" t="str">
        <f t="shared" si="670"/>
        <v>50-60</v>
      </c>
      <c r="R493" s="23">
        <v>297.2</v>
      </c>
      <c r="S493" s="15">
        <f t="shared" si="671"/>
        <v>0.29719999999999996</v>
      </c>
      <c r="T493">
        <v>30343212</v>
      </c>
      <c r="U493" t="s">
        <v>45</v>
      </c>
      <c r="V493" t="s">
        <v>46</v>
      </c>
      <c r="W493" t="s">
        <v>47</v>
      </c>
      <c r="X493" t="s">
        <v>48</v>
      </c>
      <c r="Y493" t="s">
        <v>161</v>
      </c>
      <c r="Z493" t="s">
        <v>4596</v>
      </c>
      <c r="AA493" t="s">
        <v>4597</v>
      </c>
      <c r="AB493" t="s">
        <v>750</v>
      </c>
      <c r="AC493">
        <v>1966</v>
      </c>
      <c r="AD493">
        <v>53</v>
      </c>
      <c r="AE493" t="str">
        <f t="shared" si="672"/>
        <v>&lt;60</v>
      </c>
      <c r="AF493">
        <v>-38.048808450000003</v>
      </c>
      <c r="AG493">
        <v>145.42621070000001</v>
      </c>
      <c r="AH493" t="s">
        <v>75</v>
      </c>
      <c r="AI493" t="s">
        <v>76</v>
      </c>
      <c r="AJ493" s="33" t="s">
        <v>164</v>
      </c>
      <c r="AL493">
        <v>1</v>
      </c>
      <c r="AM493" t="s">
        <v>86</v>
      </c>
      <c r="AN493">
        <v>220</v>
      </c>
      <c r="AO493" s="69">
        <v>3</v>
      </c>
      <c r="AP493">
        <v>2</v>
      </c>
      <c r="AQ493">
        <v>0</v>
      </c>
      <c r="AR493">
        <v>1</v>
      </c>
      <c r="AS493" s="82" t="str">
        <f t="shared" si="673"/>
        <v>Gw-0-1</v>
      </c>
      <c r="AT493" s="14">
        <f t="shared" si="674"/>
        <v>17616</v>
      </c>
      <c r="AU493" s="81">
        <f>VLOOKUP(C493,Bushfire_Vlookup!$F$2:$H$12575,3,FALSE)</f>
        <v>495.21385199999997</v>
      </c>
      <c r="AV493" s="14">
        <f>VLOOKUP(AS493,Safety_collateral_Vlookup!$J$3:$L$20,2,FALSE)</f>
        <v>11570.139925214824</v>
      </c>
      <c r="AW493" s="14">
        <f>VLOOKUP(AS493,Safety_collateral_Vlookup!$J$3:$L$20,3,FALSE)</f>
        <v>148000</v>
      </c>
      <c r="AX493" s="48">
        <f t="shared" si="675"/>
        <v>189586.00448028822</v>
      </c>
      <c r="AY493" s="49">
        <f t="shared" si="760"/>
        <v>22587.199999999997</v>
      </c>
      <c r="AZ493" s="14">
        <v>76000</v>
      </c>
      <c r="BA493" s="16">
        <f t="shared" si="676"/>
        <v>8.3935151094552776</v>
      </c>
      <c r="BB493" t="e">
        <f>IF(BA493&lt;=#REF!,#REF!,IF(BA493&lt;=#REF!,#REF!,IF(BA493&lt;=#REF!,#REF!,IF(BA493&lt;=#REF!,#REF!,#REF!))))</f>
        <v>#REF!</v>
      </c>
      <c r="BC493" s="51">
        <v>4</v>
      </c>
      <c r="BD493" s="21">
        <v>70</v>
      </c>
      <c r="BE493" s="21">
        <v>6.4399999999999999E-2</v>
      </c>
      <c r="BF493" s="26">
        <f t="shared" si="677"/>
        <v>1473.2770625504286</v>
      </c>
      <c r="BG493" s="21">
        <v>7</v>
      </c>
      <c r="BH493" s="21">
        <f t="shared" si="678"/>
        <v>28</v>
      </c>
      <c r="BI493" s="28">
        <f t="shared" si="679"/>
        <v>4.0959999999999998E-4</v>
      </c>
      <c r="BJ493" s="27">
        <f t="shared" si="680"/>
        <v>4.0959999999999998E-4</v>
      </c>
      <c r="BK493" s="28">
        <f t="shared" si="681"/>
        <v>6.279685848080814E-3</v>
      </c>
      <c r="BL493" s="35">
        <f t="shared" si="682"/>
        <v>5.270863804849879E-2</v>
      </c>
      <c r="BM493" s="21" t="str">
        <f t="shared" si="683"/>
        <v>Cr1</v>
      </c>
      <c r="BN493" s="51">
        <v>1</v>
      </c>
      <c r="BO493" s="21">
        <v>2</v>
      </c>
      <c r="BP493" s="50" t="s">
        <v>5497</v>
      </c>
      <c r="BQ493" s="14">
        <v>17616</v>
      </c>
      <c r="BR493">
        <f>IFERROR(VLOOKUP(AO493,'Model Failure data- Lines'!$A$37:$E$41,3,FALSE),'Model Failure data- Lines'!$C$37)</f>
        <v>0.16107000000000002</v>
      </c>
      <c r="BS493" s="14">
        <f t="shared" si="684"/>
        <v>30536.617741640028</v>
      </c>
      <c r="BT493" s="34">
        <f t="shared" si="667"/>
        <v>20146.662561315032</v>
      </c>
      <c r="BU493" s="34">
        <f t="shared" si="685"/>
        <v>1.5157159479245685</v>
      </c>
      <c r="BV493" s="54">
        <f t="shared" si="686"/>
        <v>10389.955180324996</v>
      </c>
      <c r="BW493">
        <f>IFERROR(VLOOKUP(AO493,'Model Failure data- Lines'!$A$37:$E$41,4,FALSE),'Model Failure data- Lines'!$D$37)</f>
        <v>0.16398000000000001</v>
      </c>
      <c r="BX493" s="14">
        <f t="shared" si="687"/>
        <v>31088.313014677664</v>
      </c>
      <c r="BY493" s="34">
        <f t="shared" si="688"/>
        <v>17969.824164105903</v>
      </c>
      <c r="BZ493" s="71">
        <f t="shared" si="689"/>
        <v>1.7300287821833831</v>
      </c>
      <c r="CA493" s="71">
        <f t="shared" si="690"/>
        <v>13118.488850571761</v>
      </c>
      <c r="CB493" s="57">
        <v>2</v>
      </c>
      <c r="CC493">
        <f>IFERROR(VLOOKUP(AO493,'Model Failure data- Lines'!$A$37:$E$41,5,FALSE),'Model Failure data- Lines'!$E$37)</f>
        <v>0.16322</v>
      </c>
      <c r="CD493" s="14">
        <f t="shared" si="691"/>
        <v>30944.227651272642</v>
      </c>
      <c r="CE493" s="34">
        <f t="shared" si="692"/>
        <v>14296.352823231049</v>
      </c>
      <c r="CF493" s="34">
        <f t="shared" si="693"/>
        <v>2.1644840494555653</v>
      </c>
      <c r="CG493" s="54">
        <f t="shared" si="694"/>
        <v>16647.874828041593</v>
      </c>
      <c r="CH493" t="e">
        <f>IFERROR(VLOOKUP(AO493,'Model Failure data- Lines'!#REF!,3,FALSE),'Model Failure data- Lines'!#REF!)</f>
        <v>#REF!</v>
      </c>
      <c r="CI493" s="14" t="e">
        <f t="shared" si="695"/>
        <v>#REF!</v>
      </c>
      <c r="CJ493" s="34">
        <f t="shared" si="696"/>
        <v>19324.142556613882</v>
      </c>
      <c r="CK493" s="34" t="e">
        <f t="shared" si="697"/>
        <v>#REF!</v>
      </c>
      <c r="CL493" s="54" t="e">
        <f t="shared" si="698"/>
        <v>#REF!</v>
      </c>
      <c r="CM493" t="e">
        <f>IFERROR(VLOOKUP(AO493,'Model Failure data- Lines'!#REF!,4,FALSE),'Model Failure data- Lines'!#REF!)</f>
        <v>#REF!</v>
      </c>
      <c r="CN493" s="14" t="e">
        <f t="shared" si="699"/>
        <v>#REF!</v>
      </c>
      <c r="CO493" s="34">
        <f t="shared" si="700"/>
        <v>16532.482359404254</v>
      </c>
      <c r="CP493" s="34" t="e">
        <f t="shared" si="701"/>
        <v>#REF!</v>
      </c>
      <c r="CQ493" s="54" t="e">
        <f t="shared" si="702"/>
        <v>#REF!</v>
      </c>
      <c r="CR493" t="e">
        <f>IFERROR(VLOOKUP(AO493,'Model Failure data- Lines'!#REF!,5,FALSE),'Model Failure data- Lines'!#REF!)</f>
        <v>#REF!</v>
      </c>
      <c r="CS493" s="14" t="e">
        <f t="shared" si="703"/>
        <v>#REF!</v>
      </c>
      <c r="CT493" s="34">
        <f t="shared" si="704"/>
        <v>12100.790401821072</v>
      </c>
      <c r="CU493" s="34" t="e">
        <f t="shared" si="705"/>
        <v>#REF!</v>
      </c>
      <c r="CV493" s="54" t="e">
        <f t="shared" si="706"/>
        <v>#REF!</v>
      </c>
      <c r="CW493" t="s">
        <v>750</v>
      </c>
      <c r="CZ493">
        <f t="shared" si="707"/>
        <v>13118.488850571761</v>
      </c>
      <c r="DA493" s="34">
        <f t="shared" si="708"/>
        <v>3082.2126825600003</v>
      </c>
      <c r="DB493" s="34">
        <f t="shared" si="709"/>
        <v>86.645913670174309</v>
      </c>
      <c r="DC493" s="34">
        <f t="shared" si="710"/>
        <v>2024.3887384474874</v>
      </c>
      <c r="DD493" s="9">
        <f t="shared" si="711"/>
        <v>25895.06568</v>
      </c>
      <c r="DE493" s="59">
        <f t="shared" si="712"/>
        <v>9.9143774096227141E-2</v>
      </c>
      <c r="DF493" s="59">
        <f t="shared" si="713"/>
        <v>2.7870895930977775E-3</v>
      </c>
      <c r="DG493" s="59">
        <f t="shared" si="714"/>
        <v>6.5117355756541595E-2</v>
      </c>
      <c r="DH493" s="59">
        <f t="shared" si="715"/>
        <v>0.83295178055413344</v>
      </c>
      <c r="DI493" s="14">
        <f t="shared" si="716"/>
        <v>1300.6164950849611</v>
      </c>
      <c r="DJ493" s="14">
        <f t="shared" si="717"/>
        <v>36.562403752597781</v>
      </c>
      <c r="DK493" s="14">
        <f t="shared" si="718"/>
        <v>854.2413054709059</v>
      </c>
      <c r="DL493" s="14">
        <f t="shared" si="719"/>
        <v>10927.068646263297</v>
      </c>
      <c r="DM493">
        <f t="shared" si="720"/>
        <v>16647.874828041593</v>
      </c>
      <c r="DN493" s="34">
        <f t="shared" si="721"/>
        <v>3067.9275158400001</v>
      </c>
      <c r="DO493" s="34">
        <f t="shared" si="722"/>
        <v>86.244334853310477</v>
      </c>
      <c r="DP493" s="34">
        <f t="shared" si="723"/>
        <v>2015.0062805793323</v>
      </c>
      <c r="DQ493" s="9">
        <f t="shared" si="724"/>
        <v>25775.04952</v>
      </c>
      <c r="DR493" s="59">
        <f t="shared" si="725"/>
        <v>9.9143774096227141E-2</v>
      </c>
      <c r="DS493" s="59">
        <f t="shared" si="726"/>
        <v>2.7870895930977779E-3</v>
      </c>
      <c r="DT493" s="59">
        <f t="shared" si="727"/>
        <v>6.5117355756541595E-2</v>
      </c>
      <c r="DU493" s="59">
        <f t="shared" si="728"/>
        <v>0.83295178055413355</v>
      </c>
      <c r="DV493" s="14">
        <f t="shared" si="729"/>
        <v>1650.5331411336222</v>
      </c>
      <c r="DW493" s="14">
        <f t="shared" si="730"/>
        <v>46.399118680429183</v>
      </c>
      <c r="DX493" s="14">
        <f t="shared" si="731"/>
        <v>1084.0655877679583</v>
      </c>
      <c r="DY493" s="14">
        <f t="shared" si="732"/>
        <v>13866.876980459585</v>
      </c>
      <c r="DZ493" s="34" t="e">
        <f t="shared" si="733"/>
        <v>#REF!</v>
      </c>
      <c r="EA493" s="34" t="e">
        <f t="shared" si="734"/>
        <v>#REF!</v>
      </c>
      <c r="EB493" s="34" t="e">
        <f t="shared" si="735"/>
        <v>#REF!</v>
      </c>
      <c r="EC493" s="34" t="e">
        <f t="shared" si="736"/>
        <v>#REF!</v>
      </c>
      <c r="ED493" s="34" t="e">
        <f t="shared" si="737"/>
        <v>#REF!</v>
      </c>
      <c r="EE493" s="59" t="e">
        <f t="shared" si="738"/>
        <v>#REF!</v>
      </c>
      <c r="EF493" s="59" t="e">
        <f t="shared" si="739"/>
        <v>#REF!</v>
      </c>
      <c r="EG493" s="59" t="e">
        <f t="shared" si="740"/>
        <v>#REF!</v>
      </c>
      <c r="EH493" s="59" t="e">
        <f t="shared" si="741"/>
        <v>#REF!</v>
      </c>
      <c r="EI493" s="14" t="e">
        <f t="shared" si="742"/>
        <v>#REF!</v>
      </c>
      <c r="EJ493" s="14" t="e">
        <f t="shared" si="743"/>
        <v>#REF!</v>
      </c>
      <c r="EK493" s="14" t="e">
        <f t="shared" si="744"/>
        <v>#REF!</v>
      </c>
      <c r="EL493" s="14" t="e">
        <f t="shared" si="745"/>
        <v>#REF!</v>
      </c>
      <c r="EM493" t="e">
        <f t="shared" si="746"/>
        <v>#REF!</v>
      </c>
      <c r="EN493" s="34" t="e">
        <f t="shared" si="747"/>
        <v>#REF!</v>
      </c>
      <c r="EO493" s="34" t="e">
        <f t="shared" si="748"/>
        <v>#REF!</v>
      </c>
      <c r="EP493" s="34" t="e">
        <f t="shared" si="749"/>
        <v>#REF!</v>
      </c>
      <c r="EQ493" s="34" t="e">
        <f t="shared" si="750"/>
        <v>#REF!</v>
      </c>
      <c r="ER493" s="59" t="e">
        <f t="shared" si="751"/>
        <v>#REF!</v>
      </c>
      <c r="ES493" s="59" t="e">
        <f t="shared" si="752"/>
        <v>#REF!</v>
      </c>
      <c r="ET493" s="59" t="e">
        <f t="shared" si="753"/>
        <v>#REF!</v>
      </c>
      <c r="EU493" s="59" t="e">
        <f t="shared" si="754"/>
        <v>#REF!</v>
      </c>
      <c r="EV493" s="14" t="e">
        <f t="shared" si="755"/>
        <v>#REF!</v>
      </c>
      <c r="EW493" s="14" t="e">
        <f t="shared" si="756"/>
        <v>#REF!</v>
      </c>
      <c r="EX493" s="14" t="e">
        <f t="shared" si="757"/>
        <v>#REF!</v>
      </c>
      <c r="EY493" s="14" t="e">
        <f t="shared" si="758"/>
        <v>#REF!</v>
      </c>
    </row>
    <row r="494" spans="1:155" x14ac:dyDescent="0.2">
      <c r="A494" s="17">
        <v>30096823</v>
      </c>
      <c r="B494" t="s">
        <v>62</v>
      </c>
      <c r="C494" t="s">
        <v>2206</v>
      </c>
      <c r="D494" t="s">
        <v>2207</v>
      </c>
      <c r="E494" t="s">
        <v>1440</v>
      </c>
      <c r="F494" t="s">
        <v>41</v>
      </c>
      <c r="G494" t="s">
        <v>42</v>
      </c>
      <c r="H494" t="s">
        <v>2208</v>
      </c>
      <c r="I494" t="s">
        <v>68</v>
      </c>
      <c r="J494" s="19" t="s">
        <v>69</v>
      </c>
      <c r="K494" t="s">
        <v>70</v>
      </c>
      <c r="L494">
        <v>1966</v>
      </c>
      <c r="M494">
        <f t="shared" si="668"/>
        <v>1966</v>
      </c>
      <c r="N494">
        <v>53</v>
      </c>
      <c r="O494" s="19">
        <f t="shared" si="669"/>
        <v>53</v>
      </c>
      <c r="P494" t="s">
        <v>80</v>
      </c>
      <c r="Q494" s="19" t="str">
        <f t="shared" si="670"/>
        <v>50-60</v>
      </c>
      <c r="R494" s="23">
        <v>275.5</v>
      </c>
      <c r="S494" s="15">
        <f t="shared" si="671"/>
        <v>0.27550000000000002</v>
      </c>
      <c r="T494">
        <v>30034464</v>
      </c>
      <c r="U494" t="s">
        <v>45</v>
      </c>
      <c r="V494" t="s">
        <v>46</v>
      </c>
      <c r="W494" t="s">
        <v>47</v>
      </c>
      <c r="X494" t="s">
        <v>48</v>
      </c>
      <c r="Y494" t="s">
        <v>161</v>
      </c>
      <c r="Z494" t="s">
        <v>2209</v>
      </c>
      <c r="AA494" t="s">
        <v>2210</v>
      </c>
      <c r="AB494" t="s">
        <v>357</v>
      </c>
      <c r="AC494">
        <v>1966</v>
      </c>
      <c r="AD494">
        <v>53</v>
      </c>
      <c r="AE494" t="str">
        <f t="shared" si="672"/>
        <v>&lt;60</v>
      </c>
      <c r="AF494">
        <v>-38.048360090000003</v>
      </c>
      <c r="AG494">
        <v>145.42287780000001</v>
      </c>
      <c r="AH494" t="s">
        <v>75</v>
      </c>
      <c r="AI494" t="s">
        <v>76</v>
      </c>
      <c r="AJ494" s="33" t="s">
        <v>164</v>
      </c>
      <c r="AL494">
        <v>1</v>
      </c>
      <c r="AM494" t="s">
        <v>86</v>
      </c>
      <c r="AN494">
        <v>220</v>
      </c>
      <c r="AO494" s="69">
        <v>3</v>
      </c>
      <c r="AP494">
        <v>2</v>
      </c>
      <c r="AQ494">
        <v>1</v>
      </c>
      <c r="AR494">
        <v>1</v>
      </c>
      <c r="AS494" s="82" t="str">
        <f t="shared" si="673"/>
        <v>Gw-1-1</v>
      </c>
      <c r="AT494" s="14">
        <f t="shared" si="674"/>
        <v>17616</v>
      </c>
      <c r="AU494" s="81">
        <f>VLOOKUP(C494,Bushfire_Vlookup!$F$2:$H$12575,3,FALSE)</f>
        <v>208.755459</v>
      </c>
      <c r="AV494" s="14">
        <f>VLOOKUP(AS494,Safety_collateral_Vlookup!$J$3:$L$20,2,FALSE)</f>
        <v>24635.460629460515</v>
      </c>
      <c r="AW494" s="14">
        <f>VLOOKUP(AS494,Safety_collateral_Vlookup!$J$3:$L$20,3,FALSE)</f>
        <v>148000</v>
      </c>
      <c r="AX494" s="48">
        <f t="shared" si="675"/>
        <v>203221.05056638736</v>
      </c>
      <c r="AY494" s="49">
        <f t="shared" si="760"/>
        <v>20938</v>
      </c>
      <c r="AZ494" s="14">
        <v>76000</v>
      </c>
      <c r="BA494" s="16">
        <f t="shared" si="676"/>
        <v>9.7058482456006949</v>
      </c>
      <c r="BB494" t="e">
        <f>IF(BA494&lt;=#REF!,#REF!,IF(BA494&lt;=#REF!,#REF!,IF(BA494&lt;=#REF!,#REF!,IF(BA494&lt;=#REF!,#REF!,#REF!))))</f>
        <v>#REF!</v>
      </c>
      <c r="BC494" s="51">
        <v>4</v>
      </c>
      <c r="BD494" s="21">
        <v>70</v>
      </c>
      <c r="BE494" s="21">
        <v>6.4399999999999999E-2</v>
      </c>
      <c r="BF494" s="26">
        <f t="shared" si="677"/>
        <v>1365.7060253453672</v>
      </c>
      <c r="BG494" s="21">
        <v>7</v>
      </c>
      <c r="BH494" s="21">
        <f t="shared" si="678"/>
        <v>28</v>
      </c>
      <c r="BI494" s="28">
        <f t="shared" si="679"/>
        <v>4.0959999999999998E-4</v>
      </c>
      <c r="BJ494" s="27">
        <f t="shared" si="680"/>
        <v>4.0959999999999998E-4</v>
      </c>
      <c r="BK494" s="28">
        <f t="shared" si="681"/>
        <v>6.279685848080814E-3</v>
      </c>
      <c r="BL494" s="35">
        <f t="shared" si="682"/>
        <v>6.0949677871518684E-2</v>
      </c>
      <c r="BM494" s="21" t="str">
        <f t="shared" si="683"/>
        <v>Cr1</v>
      </c>
      <c r="BN494" s="51">
        <v>1</v>
      </c>
      <c r="BO494" s="21">
        <v>2</v>
      </c>
      <c r="BP494" s="50" t="s">
        <v>5497</v>
      </c>
      <c r="BQ494" s="14">
        <v>17616</v>
      </c>
      <c r="BR494">
        <f>IFERROR(VLOOKUP(AO494,'Model Failure data- Lines'!$A$37:$E$41,3,FALSE),'Model Failure data- Lines'!$C$37)</f>
        <v>0.16107000000000002</v>
      </c>
      <c r="BS494" s="14">
        <f t="shared" si="684"/>
        <v>32732.814614728017</v>
      </c>
      <c r="BT494" s="34">
        <f t="shared" si="667"/>
        <v>18675.657926118078</v>
      </c>
      <c r="BU494" s="34">
        <f t="shared" si="685"/>
        <v>1.7526994092642314</v>
      </c>
      <c r="BV494" s="54">
        <f t="shared" si="686"/>
        <v>14057.156688609939</v>
      </c>
      <c r="BW494">
        <f>IFERROR(VLOOKUP(AO494,'Model Failure data- Lines'!$A$37:$E$41,4,FALSE),'Model Failure data- Lines'!$D$37)</f>
        <v>0.16398000000000001</v>
      </c>
      <c r="BX494" s="14">
        <f t="shared" si="687"/>
        <v>33324.187871876202</v>
      </c>
      <c r="BY494" s="34">
        <f t="shared" si="688"/>
        <v>16657.760959660754</v>
      </c>
      <c r="BZ494" s="71">
        <f t="shared" si="689"/>
        <v>2.000520235136984</v>
      </c>
      <c r="CA494" s="71">
        <f t="shared" si="690"/>
        <v>16666.426912215447</v>
      </c>
      <c r="CB494" s="57">
        <v>2</v>
      </c>
      <c r="CC494">
        <f>IFERROR(VLOOKUP(AO494,'Model Failure data- Lines'!$A$37:$E$41,5,FALSE),'Model Failure data- Lines'!$E$37)</f>
        <v>0.16322</v>
      </c>
      <c r="CD494" s="14">
        <f t="shared" si="691"/>
        <v>33169.739873445746</v>
      </c>
      <c r="CE494" s="34">
        <f t="shared" si="692"/>
        <v>13252.507411844395</v>
      </c>
      <c r="CF494" s="34">
        <f t="shared" si="693"/>
        <v>2.5029029482979479</v>
      </c>
      <c r="CG494" s="54">
        <f t="shared" si="694"/>
        <v>19917.23246160135</v>
      </c>
      <c r="CH494" t="e">
        <f>IFERROR(VLOOKUP(AO494,'Model Failure data- Lines'!#REF!,3,FALSE),'Model Failure data- Lines'!#REF!)</f>
        <v>#REF!</v>
      </c>
      <c r="CI494" s="14" t="e">
        <f t="shared" si="695"/>
        <v>#REF!</v>
      </c>
      <c r="CJ494" s="34">
        <f t="shared" si="696"/>
        <v>17913.194059041471</v>
      </c>
      <c r="CK494" s="34" t="e">
        <f t="shared" si="697"/>
        <v>#REF!</v>
      </c>
      <c r="CL494" s="54" t="e">
        <f t="shared" si="698"/>
        <v>#REF!</v>
      </c>
      <c r="CM494" t="e">
        <f>IFERROR(VLOOKUP(AO494,'Model Failure data- Lines'!#REF!,4,FALSE),'Model Failure data- Lines'!#REF!)</f>
        <v>#REF!</v>
      </c>
      <c r="CN494" s="14" t="e">
        <f t="shared" si="699"/>
        <v>#REF!</v>
      </c>
      <c r="CO494" s="34">
        <f t="shared" si="700"/>
        <v>15325.366386325279</v>
      </c>
      <c r="CP494" s="34" t="e">
        <f t="shared" si="701"/>
        <v>#REF!</v>
      </c>
      <c r="CQ494" s="54" t="e">
        <f t="shared" si="702"/>
        <v>#REF!</v>
      </c>
      <c r="CR494" t="e">
        <f>IFERROR(VLOOKUP(AO494,'Model Failure data- Lines'!#REF!,5,FALSE),'Model Failure data- Lines'!#REF!)</f>
        <v>#REF!</v>
      </c>
      <c r="CS494" s="14" t="e">
        <f t="shared" si="703"/>
        <v>#REF!</v>
      </c>
      <c r="CT494" s="34">
        <f t="shared" si="704"/>
        <v>11217.253552159171</v>
      </c>
      <c r="CU494" s="34" t="e">
        <f t="shared" si="705"/>
        <v>#REF!</v>
      </c>
      <c r="CV494" s="54" t="e">
        <f t="shared" si="706"/>
        <v>#REF!</v>
      </c>
      <c r="CW494" t="s">
        <v>357</v>
      </c>
      <c r="CZ494">
        <f t="shared" si="707"/>
        <v>16666.426912215447</v>
      </c>
      <c r="DA494" s="34">
        <f t="shared" si="708"/>
        <v>3082.2126825600003</v>
      </c>
      <c r="DB494" s="34">
        <f t="shared" si="709"/>
        <v>36.525245417996942</v>
      </c>
      <c r="DC494" s="34">
        <f t="shared" si="710"/>
        <v>4310.3842638982042</v>
      </c>
      <c r="DD494" s="9">
        <f t="shared" si="711"/>
        <v>25895.06568</v>
      </c>
      <c r="DE494" s="59">
        <f t="shared" si="712"/>
        <v>9.2491756870726916E-2</v>
      </c>
      <c r="DF494" s="59">
        <f t="shared" si="713"/>
        <v>1.0960580812480131E-3</v>
      </c>
      <c r="DG494" s="59">
        <f t="shared" si="714"/>
        <v>0.12934701606144566</v>
      </c>
      <c r="DH494" s="59">
        <f t="shared" si="715"/>
        <v>0.7770651689865794</v>
      </c>
      <c r="DI494" s="14">
        <f t="shared" si="716"/>
        <v>1541.5071058683714</v>
      </c>
      <c r="DJ494" s="14">
        <f t="shared" si="717"/>
        <v>18.267371902663111</v>
      </c>
      <c r="DK494" s="14">
        <f t="shared" si="718"/>
        <v>2155.7525895012423</v>
      </c>
      <c r="DL494" s="14">
        <f t="shared" si="719"/>
        <v>12950.899844943173</v>
      </c>
      <c r="DM494">
        <f t="shared" si="720"/>
        <v>19917.23246160135</v>
      </c>
      <c r="DN494" s="34">
        <f t="shared" si="721"/>
        <v>3067.9275158400001</v>
      </c>
      <c r="DO494" s="34">
        <f t="shared" si="722"/>
        <v>36.355961441184661</v>
      </c>
      <c r="DP494" s="34">
        <f t="shared" si="723"/>
        <v>4290.4068761645622</v>
      </c>
      <c r="DQ494" s="9">
        <f t="shared" si="724"/>
        <v>25775.04952</v>
      </c>
      <c r="DR494" s="59">
        <f t="shared" si="725"/>
        <v>9.2491756870726916E-2</v>
      </c>
      <c r="DS494" s="59">
        <f t="shared" si="726"/>
        <v>1.0960580812480133E-3</v>
      </c>
      <c r="DT494" s="59">
        <f t="shared" si="727"/>
        <v>0.12934701606144569</v>
      </c>
      <c r="DU494" s="59">
        <f t="shared" si="728"/>
        <v>0.7770651689865794</v>
      </c>
      <c r="DV494" s="14">
        <f t="shared" si="729"/>
        <v>1842.1798223761818</v>
      </c>
      <c r="DW494" s="14">
        <f t="shared" si="730"/>
        <v>21.830443595633419</v>
      </c>
      <c r="DX494" s="14">
        <f t="shared" si="731"/>
        <v>2576.2345871102971</v>
      </c>
      <c r="DY494" s="14">
        <f t="shared" si="732"/>
        <v>15476.987608519239</v>
      </c>
      <c r="DZ494" s="34" t="e">
        <f t="shared" si="733"/>
        <v>#REF!</v>
      </c>
      <c r="EA494" s="34" t="e">
        <f t="shared" si="734"/>
        <v>#REF!</v>
      </c>
      <c r="EB494" s="34" t="e">
        <f t="shared" si="735"/>
        <v>#REF!</v>
      </c>
      <c r="EC494" s="34" t="e">
        <f t="shared" si="736"/>
        <v>#REF!</v>
      </c>
      <c r="ED494" s="34" t="e">
        <f t="shared" si="737"/>
        <v>#REF!</v>
      </c>
      <c r="EE494" s="59" t="e">
        <f t="shared" si="738"/>
        <v>#REF!</v>
      </c>
      <c r="EF494" s="59" t="e">
        <f t="shared" si="739"/>
        <v>#REF!</v>
      </c>
      <c r="EG494" s="59" t="e">
        <f t="shared" si="740"/>
        <v>#REF!</v>
      </c>
      <c r="EH494" s="59" t="e">
        <f t="shared" si="741"/>
        <v>#REF!</v>
      </c>
      <c r="EI494" s="14" t="e">
        <f t="shared" si="742"/>
        <v>#REF!</v>
      </c>
      <c r="EJ494" s="14" t="e">
        <f t="shared" si="743"/>
        <v>#REF!</v>
      </c>
      <c r="EK494" s="14" t="e">
        <f t="shared" si="744"/>
        <v>#REF!</v>
      </c>
      <c r="EL494" s="14" t="e">
        <f t="shared" si="745"/>
        <v>#REF!</v>
      </c>
      <c r="EM494" t="e">
        <f t="shared" si="746"/>
        <v>#REF!</v>
      </c>
      <c r="EN494" s="34" t="e">
        <f t="shared" si="747"/>
        <v>#REF!</v>
      </c>
      <c r="EO494" s="34" t="e">
        <f t="shared" si="748"/>
        <v>#REF!</v>
      </c>
      <c r="EP494" s="34" t="e">
        <f t="shared" si="749"/>
        <v>#REF!</v>
      </c>
      <c r="EQ494" s="34" t="e">
        <f t="shared" si="750"/>
        <v>#REF!</v>
      </c>
      <c r="ER494" s="59" t="e">
        <f t="shared" si="751"/>
        <v>#REF!</v>
      </c>
      <c r="ES494" s="59" t="e">
        <f t="shared" si="752"/>
        <v>#REF!</v>
      </c>
      <c r="ET494" s="59" t="e">
        <f t="shared" si="753"/>
        <v>#REF!</v>
      </c>
      <c r="EU494" s="59" t="e">
        <f t="shared" si="754"/>
        <v>#REF!</v>
      </c>
      <c r="EV494" s="14" t="e">
        <f t="shared" si="755"/>
        <v>#REF!</v>
      </c>
      <c r="EW494" s="14" t="e">
        <f t="shared" si="756"/>
        <v>#REF!</v>
      </c>
      <c r="EX494" s="14" t="e">
        <f t="shared" si="757"/>
        <v>#REF!</v>
      </c>
      <c r="EY494" s="14" t="e">
        <f t="shared" si="758"/>
        <v>#REF!</v>
      </c>
    </row>
    <row r="495" spans="1:155" x14ac:dyDescent="0.2">
      <c r="A495" s="17">
        <v>30127555</v>
      </c>
      <c r="B495" t="s">
        <v>62</v>
      </c>
      <c r="C495" t="s">
        <v>2586</v>
      </c>
      <c r="D495" t="s">
        <v>2587</v>
      </c>
      <c r="E495" t="s">
        <v>2588</v>
      </c>
      <c r="F495" t="s">
        <v>41</v>
      </c>
      <c r="G495" t="s">
        <v>42</v>
      </c>
      <c r="H495" t="s">
        <v>2589</v>
      </c>
      <c r="I495" t="s">
        <v>68</v>
      </c>
      <c r="J495" s="19" t="s">
        <v>69</v>
      </c>
      <c r="K495" t="s">
        <v>70</v>
      </c>
      <c r="L495">
        <v>1966</v>
      </c>
      <c r="M495">
        <f t="shared" si="668"/>
        <v>1966</v>
      </c>
      <c r="N495">
        <v>53</v>
      </c>
      <c r="O495" s="19">
        <f t="shared" si="669"/>
        <v>53</v>
      </c>
      <c r="P495" t="s">
        <v>80</v>
      </c>
      <c r="Q495" s="19" t="str">
        <f t="shared" si="670"/>
        <v>50-60</v>
      </c>
      <c r="R495" s="23">
        <v>213.1</v>
      </c>
      <c r="S495" s="15">
        <f t="shared" si="671"/>
        <v>0.21309999999999998</v>
      </c>
      <c r="T495">
        <v>30338972</v>
      </c>
      <c r="U495" t="s">
        <v>45</v>
      </c>
      <c r="V495" t="s">
        <v>46</v>
      </c>
      <c r="W495" t="s">
        <v>47</v>
      </c>
      <c r="X495" t="s">
        <v>48</v>
      </c>
      <c r="Y495" t="s">
        <v>161</v>
      </c>
      <c r="Z495" t="s">
        <v>2590</v>
      </c>
      <c r="AA495" t="s">
        <v>2591</v>
      </c>
      <c r="AB495" t="s">
        <v>460</v>
      </c>
      <c r="AC495">
        <v>1966</v>
      </c>
      <c r="AD495">
        <v>53</v>
      </c>
      <c r="AE495" t="str">
        <f t="shared" si="672"/>
        <v>&lt;60</v>
      </c>
      <c r="AF495">
        <v>-38.047925460000002</v>
      </c>
      <c r="AG495">
        <v>145.41978261</v>
      </c>
      <c r="AH495" t="s">
        <v>75</v>
      </c>
      <c r="AI495" t="s">
        <v>76</v>
      </c>
      <c r="AJ495" s="33" t="s">
        <v>164</v>
      </c>
      <c r="AL495">
        <v>1</v>
      </c>
      <c r="AM495" t="s">
        <v>86</v>
      </c>
      <c r="AN495">
        <v>220</v>
      </c>
      <c r="AO495" s="69">
        <v>3</v>
      </c>
      <c r="AP495">
        <v>2</v>
      </c>
      <c r="AQ495">
        <v>1</v>
      </c>
      <c r="AR495">
        <v>1</v>
      </c>
      <c r="AS495" s="82" t="str">
        <f t="shared" si="673"/>
        <v>Gw-1-1</v>
      </c>
      <c r="AT495" s="14">
        <f t="shared" si="674"/>
        <v>17616</v>
      </c>
      <c r="AU495" s="81">
        <f>VLOOKUP(C495,Bushfire_Vlookup!$F$2:$H$12575,3,FALSE)</f>
        <v>363.19770499999998</v>
      </c>
      <c r="AV495" s="14">
        <f>VLOOKUP(AS495,Safety_collateral_Vlookup!$J$3:$L$20,2,FALSE)</f>
        <v>24635.460629460515</v>
      </c>
      <c r="AW495" s="14">
        <f>VLOOKUP(AS495,Safety_collateral_Vlookup!$J$3:$L$20,3,FALSE)</f>
        <v>148000</v>
      </c>
      <c r="AX495" s="48">
        <f t="shared" si="675"/>
        <v>203385.84044286938</v>
      </c>
      <c r="AY495" s="49">
        <f t="shared" si="760"/>
        <v>16195.599999999999</v>
      </c>
      <c r="AZ495" s="14">
        <v>76000</v>
      </c>
      <c r="BA495" s="16">
        <f t="shared" si="676"/>
        <v>12.558092348716281</v>
      </c>
      <c r="BB495" t="e">
        <f>IF(BA495&lt;=#REF!,#REF!,IF(BA495&lt;=#REF!,#REF!,IF(BA495&lt;=#REF!,#REF!,IF(BA495&lt;=#REF!,#REF!,#REF!))))</f>
        <v>#REF!</v>
      </c>
      <c r="BC495" s="51">
        <v>5</v>
      </c>
      <c r="BD495" s="21">
        <v>70</v>
      </c>
      <c r="BE495" s="21">
        <v>6.4399999999999999E-2</v>
      </c>
      <c r="BF495" s="26">
        <f t="shared" si="677"/>
        <v>1056.3773284976323</v>
      </c>
      <c r="BG495" s="21">
        <v>7</v>
      </c>
      <c r="BH495" s="21">
        <f t="shared" si="678"/>
        <v>28</v>
      </c>
      <c r="BI495" s="28">
        <f t="shared" si="679"/>
        <v>4.0959999999999998E-4</v>
      </c>
      <c r="BJ495" s="27">
        <f t="shared" si="680"/>
        <v>4.0959999999999998E-4</v>
      </c>
      <c r="BK495" s="28">
        <f t="shared" si="681"/>
        <v>6.279685848080814E-3</v>
      </c>
      <c r="BL495" s="35">
        <f t="shared" si="682"/>
        <v>7.886087480112558E-2</v>
      </c>
      <c r="BM495" s="21" t="str">
        <f t="shared" si="683"/>
        <v>Cr1</v>
      </c>
      <c r="BN495" s="51">
        <v>1</v>
      </c>
      <c r="BO495" s="21">
        <v>2</v>
      </c>
      <c r="BP495" s="50" t="s">
        <v>5497</v>
      </c>
      <c r="BQ495" s="14">
        <v>17616</v>
      </c>
      <c r="BR495">
        <f>IFERROR(VLOOKUP(AO495,'Model Failure data- Lines'!$A$37:$E$41,3,FALSE),'Model Failure data- Lines'!$C$37)</f>
        <v>0.16107000000000002</v>
      </c>
      <c r="BS495" s="14">
        <f t="shared" si="684"/>
        <v>32759.357320132975</v>
      </c>
      <c r="BT495" s="34">
        <f t="shared" si="667"/>
        <v>14445.672247026358</v>
      </c>
      <c r="BU495" s="34">
        <f t="shared" si="685"/>
        <v>2.2677627430510539</v>
      </c>
      <c r="BV495" s="54">
        <f t="shared" si="686"/>
        <v>18313.685073106615</v>
      </c>
      <c r="BW495">
        <f>IFERROR(VLOOKUP(AO495,'Model Failure data- Lines'!$A$37:$E$41,4,FALSE),'Model Failure data- Lines'!$D$37)</f>
        <v>0.16398000000000001</v>
      </c>
      <c r="BX495" s="14">
        <f t="shared" si="687"/>
        <v>33351.210115821727</v>
      </c>
      <c r="BY495" s="34">
        <f t="shared" si="688"/>
        <v>12884.823450104199</v>
      </c>
      <c r="BZ495" s="71">
        <f t="shared" si="689"/>
        <v>2.5884103297940042</v>
      </c>
      <c r="CA495" s="71">
        <f t="shared" si="690"/>
        <v>20466.386665717528</v>
      </c>
      <c r="CB495" s="57">
        <v>2</v>
      </c>
      <c r="CC495">
        <f>IFERROR(VLOOKUP(AO495,'Model Failure data- Lines'!$A$37:$E$41,5,FALSE),'Model Failure data- Lines'!$E$37)</f>
        <v>0.16322</v>
      </c>
      <c r="CD495" s="14">
        <f t="shared" si="691"/>
        <v>33196.63687708514</v>
      </c>
      <c r="CE495" s="34">
        <f t="shared" si="692"/>
        <v>10250.850560668025</v>
      </c>
      <c r="CF495" s="34">
        <f t="shared" si="693"/>
        <v>3.2384275510228284</v>
      </c>
      <c r="CG495" s="54">
        <f t="shared" si="694"/>
        <v>22945.786316417114</v>
      </c>
      <c r="CH495" t="e">
        <f>IFERROR(VLOOKUP(AO495,'Model Failure data- Lines'!#REF!,3,FALSE),'Model Failure data- Lines'!#REF!)</f>
        <v>#REF!</v>
      </c>
      <c r="CI495" s="14" t="e">
        <f t="shared" si="695"/>
        <v>#REF!</v>
      </c>
      <c r="CJ495" s="34">
        <f t="shared" si="696"/>
        <v>13855.904370169645</v>
      </c>
      <c r="CK495" s="34" t="e">
        <f t="shared" si="697"/>
        <v>#REF!</v>
      </c>
      <c r="CL495" s="54" t="e">
        <f t="shared" si="698"/>
        <v>#REF!</v>
      </c>
      <c r="CM495" t="e">
        <f>IFERROR(VLOOKUP(AO495,'Model Failure data- Lines'!#REF!,4,FALSE),'Model Failure data- Lines'!#REF!)</f>
        <v>#REF!</v>
      </c>
      <c r="CN495" s="14" t="e">
        <f t="shared" si="699"/>
        <v>#REF!</v>
      </c>
      <c r="CO495" s="34">
        <f t="shared" si="700"/>
        <v>11854.212620420749</v>
      </c>
      <c r="CP495" s="34" t="e">
        <f t="shared" si="701"/>
        <v>#REF!</v>
      </c>
      <c r="CQ495" s="54" t="e">
        <f t="shared" si="702"/>
        <v>#REF!</v>
      </c>
      <c r="CR495" t="e">
        <f>IFERROR(VLOOKUP(AO495,'Model Failure data- Lines'!#REF!,5,FALSE),'Model Failure data- Lines'!#REF!)</f>
        <v>#REF!</v>
      </c>
      <c r="CS495" s="14" t="e">
        <f t="shared" si="703"/>
        <v>#REF!</v>
      </c>
      <c r="CT495" s="34">
        <f t="shared" si="704"/>
        <v>8676.5761595830099</v>
      </c>
      <c r="CU495" s="34" t="e">
        <f t="shared" si="705"/>
        <v>#REF!</v>
      </c>
      <c r="CV495" s="54" t="e">
        <f t="shared" si="706"/>
        <v>#REF!</v>
      </c>
      <c r="CW495" t="s">
        <v>460</v>
      </c>
      <c r="CZ495">
        <f t="shared" si="707"/>
        <v>20466.386665717528</v>
      </c>
      <c r="DA495" s="34">
        <f t="shared" si="708"/>
        <v>3082.2126825600003</v>
      </c>
      <c r="DB495" s="34">
        <f t="shared" si="709"/>
        <v>63.547489363515297</v>
      </c>
      <c r="DC495" s="34">
        <f t="shared" si="710"/>
        <v>4310.3842638982042</v>
      </c>
      <c r="DD495" s="9">
        <f t="shared" si="711"/>
        <v>25895.06568</v>
      </c>
      <c r="DE495" s="59">
        <f t="shared" si="712"/>
        <v>9.2416817016717681E-2</v>
      </c>
      <c r="DF495" s="59">
        <f t="shared" si="713"/>
        <v>1.9054028067595824E-3</v>
      </c>
      <c r="DG495" s="59">
        <f t="shared" si="714"/>
        <v>0.12924221486804069</v>
      </c>
      <c r="DH495" s="59">
        <f t="shared" si="715"/>
        <v>0.77643556530848179</v>
      </c>
      <c r="DI495" s="14">
        <f t="shared" si="716"/>
        <v>1891.4383114790076</v>
      </c>
      <c r="DJ495" s="14">
        <f t="shared" si="717"/>
        <v>38.99671059708507</v>
      </c>
      <c r="DK495" s="14">
        <f t="shared" si="718"/>
        <v>2645.1211430230678</v>
      </c>
      <c r="DL495" s="14">
        <f t="shared" si="719"/>
        <v>15890.830500618364</v>
      </c>
      <c r="DM495">
        <f t="shared" si="720"/>
        <v>22945.786316417114</v>
      </c>
      <c r="DN495" s="34">
        <f t="shared" si="721"/>
        <v>3067.9275158400001</v>
      </c>
      <c r="DO495" s="34">
        <f t="shared" si="722"/>
        <v>63.252965080576701</v>
      </c>
      <c r="DP495" s="34">
        <f t="shared" si="723"/>
        <v>4290.4068761645622</v>
      </c>
      <c r="DQ495" s="9">
        <f t="shared" si="724"/>
        <v>25775.04952</v>
      </c>
      <c r="DR495" s="59">
        <f t="shared" si="725"/>
        <v>9.2416817016717695E-2</v>
      </c>
      <c r="DS495" s="59">
        <f t="shared" si="726"/>
        <v>1.9054028067595828E-3</v>
      </c>
      <c r="DT495" s="59">
        <f t="shared" si="727"/>
        <v>0.12924221486804072</v>
      </c>
      <c r="DU495" s="59">
        <f t="shared" si="728"/>
        <v>0.77643556530848201</v>
      </c>
      <c r="DV495" s="14">
        <f t="shared" si="729"/>
        <v>2120.5765353090255</v>
      </c>
      <c r="DW495" s="14">
        <f t="shared" si="730"/>
        <v>43.7209656506068</v>
      </c>
      <c r="DX495" s="14">
        <f t="shared" si="731"/>
        <v>2965.5642454225294</v>
      </c>
      <c r="DY495" s="14">
        <f t="shared" si="732"/>
        <v>17815.924570034953</v>
      </c>
      <c r="DZ495" s="34" t="e">
        <f t="shared" si="733"/>
        <v>#REF!</v>
      </c>
      <c r="EA495" s="34" t="e">
        <f t="shared" si="734"/>
        <v>#REF!</v>
      </c>
      <c r="EB495" s="34" t="e">
        <f t="shared" si="735"/>
        <v>#REF!</v>
      </c>
      <c r="EC495" s="34" t="e">
        <f t="shared" si="736"/>
        <v>#REF!</v>
      </c>
      <c r="ED495" s="34" t="e">
        <f t="shared" si="737"/>
        <v>#REF!</v>
      </c>
      <c r="EE495" s="59" t="e">
        <f t="shared" si="738"/>
        <v>#REF!</v>
      </c>
      <c r="EF495" s="59" t="e">
        <f t="shared" si="739"/>
        <v>#REF!</v>
      </c>
      <c r="EG495" s="59" t="e">
        <f t="shared" si="740"/>
        <v>#REF!</v>
      </c>
      <c r="EH495" s="59" t="e">
        <f t="shared" si="741"/>
        <v>#REF!</v>
      </c>
      <c r="EI495" s="14" t="e">
        <f t="shared" si="742"/>
        <v>#REF!</v>
      </c>
      <c r="EJ495" s="14" t="e">
        <f t="shared" si="743"/>
        <v>#REF!</v>
      </c>
      <c r="EK495" s="14" t="e">
        <f t="shared" si="744"/>
        <v>#REF!</v>
      </c>
      <c r="EL495" s="14" t="e">
        <f t="shared" si="745"/>
        <v>#REF!</v>
      </c>
      <c r="EM495" t="e">
        <f t="shared" si="746"/>
        <v>#REF!</v>
      </c>
      <c r="EN495" s="34" t="e">
        <f t="shared" si="747"/>
        <v>#REF!</v>
      </c>
      <c r="EO495" s="34" t="e">
        <f t="shared" si="748"/>
        <v>#REF!</v>
      </c>
      <c r="EP495" s="34" t="e">
        <f t="shared" si="749"/>
        <v>#REF!</v>
      </c>
      <c r="EQ495" s="34" t="e">
        <f t="shared" si="750"/>
        <v>#REF!</v>
      </c>
      <c r="ER495" s="59" t="e">
        <f t="shared" si="751"/>
        <v>#REF!</v>
      </c>
      <c r="ES495" s="59" t="e">
        <f t="shared" si="752"/>
        <v>#REF!</v>
      </c>
      <c r="ET495" s="59" t="e">
        <f t="shared" si="753"/>
        <v>#REF!</v>
      </c>
      <c r="EU495" s="59" t="e">
        <f t="shared" si="754"/>
        <v>#REF!</v>
      </c>
      <c r="EV495" s="14" t="e">
        <f t="shared" si="755"/>
        <v>#REF!</v>
      </c>
      <c r="EW495" s="14" t="e">
        <f t="shared" si="756"/>
        <v>#REF!</v>
      </c>
      <c r="EX495" s="14" t="e">
        <f t="shared" si="757"/>
        <v>#REF!</v>
      </c>
      <c r="EY495" s="14" t="e">
        <f t="shared" si="758"/>
        <v>#REF!</v>
      </c>
    </row>
    <row r="496" spans="1:155" x14ac:dyDescent="0.2">
      <c r="A496" s="17">
        <v>30404212</v>
      </c>
      <c r="B496" t="s">
        <v>62</v>
      </c>
      <c r="C496" t="s">
        <v>5267</v>
      </c>
      <c r="D496" t="s">
        <v>5268</v>
      </c>
      <c r="E496" t="s">
        <v>1536</v>
      </c>
      <c r="F496" t="s">
        <v>41</v>
      </c>
      <c r="G496" t="s">
        <v>42</v>
      </c>
      <c r="H496" t="s">
        <v>5269</v>
      </c>
      <c r="I496" t="s">
        <v>68</v>
      </c>
      <c r="J496" s="19" t="s">
        <v>69</v>
      </c>
      <c r="K496" t="s">
        <v>70</v>
      </c>
      <c r="L496">
        <v>1966</v>
      </c>
      <c r="M496">
        <f t="shared" si="668"/>
        <v>1966</v>
      </c>
      <c r="N496">
        <v>53</v>
      </c>
      <c r="O496" s="19">
        <f t="shared" si="669"/>
        <v>53</v>
      </c>
      <c r="P496" t="s">
        <v>80</v>
      </c>
      <c r="Q496" s="19" t="str">
        <f t="shared" si="670"/>
        <v>50-60</v>
      </c>
      <c r="R496" s="23">
        <v>311.8</v>
      </c>
      <c r="S496" s="15">
        <f t="shared" si="671"/>
        <v>0.31180000000000002</v>
      </c>
      <c r="T496">
        <v>30347484</v>
      </c>
      <c r="U496" t="s">
        <v>45</v>
      </c>
      <c r="V496" t="s">
        <v>46</v>
      </c>
      <c r="W496" t="s">
        <v>47</v>
      </c>
      <c r="X496" t="s">
        <v>48</v>
      </c>
      <c r="Y496" t="s">
        <v>161</v>
      </c>
      <c r="Z496" t="s">
        <v>5270</v>
      </c>
      <c r="AA496" t="s">
        <v>5271</v>
      </c>
      <c r="AB496" t="s">
        <v>219</v>
      </c>
      <c r="AC496">
        <v>1966</v>
      </c>
      <c r="AD496">
        <v>53</v>
      </c>
      <c r="AE496" t="str">
        <f t="shared" si="672"/>
        <v>&lt;60</v>
      </c>
      <c r="AF496">
        <v>-38.047598899999997</v>
      </c>
      <c r="AG496">
        <v>145.41738927</v>
      </c>
      <c r="AH496" t="s">
        <v>75</v>
      </c>
      <c r="AI496" t="s">
        <v>76</v>
      </c>
      <c r="AJ496" s="33" t="s">
        <v>164</v>
      </c>
      <c r="AL496">
        <v>1</v>
      </c>
      <c r="AM496" t="s">
        <v>86</v>
      </c>
      <c r="AN496">
        <v>220</v>
      </c>
      <c r="AO496" s="69">
        <v>3</v>
      </c>
      <c r="AP496">
        <v>2</v>
      </c>
      <c r="AQ496">
        <v>0</v>
      </c>
      <c r="AR496">
        <v>1</v>
      </c>
      <c r="AS496" s="82" t="str">
        <f t="shared" si="673"/>
        <v>Gw-0-1</v>
      </c>
      <c r="AT496" s="14">
        <f t="shared" si="674"/>
        <v>17616</v>
      </c>
      <c r="AU496" s="81">
        <f>VLOOKUP(C496,Bushfire_Vlookup!$F$2:$H$12575,3,FALSE)</f>
        <v>515.01189299999999</v>
      </c>
      <c r="AV496" s="14">
        <f>VLOOKUP(AS496,Safety_collateral_Vlookup!$J$3:$L$20,2,FALSE)</f>
        <v>11570.139925214824</v>
      </c>
      <c r="AW496" s="14">
        <f>VLOOKUP(AS496,Safety_collateral_Vlookup!$J$3:$L$20,3,FALSE)</f>
        <v>148000</v>
      </c>
      <c r="AX496" s="48">
        <f t="shared" si="675"/>
        <v>189607.12899003521</v>
      </c>
      <c r="AY496" s="49">
        <f t="shared" si="760"/>
        <v>23696.800000000003</v>
      </c>
      <c r="AZ496" s="14">
        <v>76000</v>
      </c>
      <c r="BA496" s="16">
        <f t="shared" si="676"/>
        <v>8.0013811565289483</v>
      </c>
      <c r="BB496" t="e">
        <f>IF(BA496&lt;=#REF!,#REF!,IF(BA496&lt;=#REF!,#REF!,IF(BA496&lt;=#REF!,#REF!,IF(BA496&lt;=#REF!,#REF!,#REF!))))</f>
        <v>#REF!</v>
      </c>
      <c r="BC496" s="51">
        <v>4</v>
      </c>
      <c r="BD496" s="21">
        <v>70</v>
      </c>
      <c r="BE496" s="21">
        <v>6.4399999999999999E-2</v>
      </c>
      <c r="BF496" s="26">
        <f t="shared" si="677"/>
        <v>1545.6520461077516</v>
      </c>
      <c r="BG496" s="21">
        <v>7</v>
      </c>
      <c r="BH496" s="21">
        <f t="shared" si="678"/>
        <v>28</v>
      </c>
      <c r="BI496" s="28">
        <f t="shared" si="679"/>
        <v>4.0959999999999998E-4</v>
      </c>
      <c r="BJ496" s="27">
        <f t="shared" si="680"/>
        <v>4.0959999999999998E-4</v>
      </c>
      <c r="BK496" s="28">
        <f t="shared" si="681"/>
        <v>6.279685848080814E-3</v>
      </c>
      <c r="BL496" s="35">
        <f t="shared" si="682"/>
        <v>5.0246160013755335E-2</v>
      </c>
      <c r="BM496" s="21" t="str">
        <f t="shared" si="683"/>
        <v>Cr1</v>
      </c>
      <c r="BN496" s="51">
        <v>1</v>
      </c>
      <c r="BO496" s="21">
        <v>2</v>
      </c>
      <c r="BP496" s="50" t="s">
        <v>5497</v>
      </c>
      <c r="BQ496" s="14">
        <v>17616</v>
      </c>
      <c r="BR496">
        <f>IFERROR(VLOOKUP(AO496,'Model Failure data- Lines'!$A$37:$E$41,3,FALSE),'Model Failure data- Lines'!$C$37)</f>
        <v>0.16107000000000002</v>
      </c>
      <c r="BS496" s="14">
        <f t="shared" si="684"/>
        <v>30540.020266424974</v>
      </c>
      <c r="BT496" s="34">
        <f t="shared" ref="BT496:BT559" si="761">$AY496/1.0468^2.5</f>
        <v>21136.370749051242</v>
      </c>
      <c r="BU496" s="34">
        <f t="shared" si="685"/>
        <v>1.4449036984173755</v>
      </c>
      <c r="BV496" s="54">
        <f t="shared" si="686"/>
        <v>9403.6495173737312</v>
      </c>
      <c r="BW496">
        <f>IFERROR(VLOOKUP(AO496,'Model Failure data- Lines'!$A$37:$E$41,4,FALSE),'Model Failure data- Lines'!$D$37)</f>
        <v>0.16398000000000001</v>
      </c>
      <c r="BX496" s="14">
        <f t="shared" si="687"/>
        <v>31091.777011785976</v>
      </c>
      <c r="BY496" s="34">
        <f t="shared" si="688"/>
        <v>18852.594799354716</v>
      </c>
      <c r="BZ496" s="71">
        <f t="shared" si="689"/>
        <v>1.6492041197878067</v>
      </c>
      <c r="CA496" s="71">
        <f t="shared" si="690"/>
        <v>12239.18221243126</v>
      </c>
      <c r="CB496" s="57">
        <v>2</v>
      </c>
      <c r="CC496">
        <f>IFERROR(VLOOKUP(AO496,'Model Failure data- Lines'!$A$37:$E$41,5,FALSE),'Model Failure data- Lines'!$E$37)</f>
        <v>0.16322</v>
      </c>
      <c r="CD496" s="14">
        <f t="shared" si="691"/>
        <v>30947.675593753549</v>
      </c>
      <c r="CE496" s="34">
        <f t="shared" si="692"/>
        <v>14998.663560846036</v>
      </c>
      <c r="CF496" s="34">
        <f t="shared" si="693"/>
        <v>2.0633622101199975</v>
      </c>
      <c r="CG496" s="54">
        <f t="shared" si="694"/>
        <v>15949.012032907513</v>
      </c>
      <c r="CH496" t="e">
        <f>IFERROR(VLOOKUP(AO496,'Model Failure data- Lines'!#REF!,3,FALSE),'Model Failure data- Lines'!#REF!)</f>
        <v>#REF!</v>
      </c>
      <c r="CI496" s="14" t="e">
        <f t="shared" si="695"/>
        <v>#REF!</v>
      </c>
      <c r="CJ496" s="34">
        <f t="shared" si="696"/>
        <v>20273.44431074095</v>
      </c>
      <c r="CK496" s="34" t="e">
        <f t="shared" si="697"/>
        <v>#REF!</v>
      </c>
      <c r="CL496" s="54" t="e">
        <f t="shared" si="698"/>
        <v>#REF!</v>
      </c>
      <c r="CM496" t="e">
        <f>IFERROR(VLOOKUP(AO496,'Model Failure data- Lines'!#REF!,4,FALSE),'Model Failure data- Lines'!#REF!)</f>
        <v>#REF!</v>
      </c>
      <c r="CN496" s="14" t="e">
        <f t="shared" si="699"/>
        <v>#REF!</v>
      </c>
      <c r="CO496" s="34">
        <f t="shared" si="700"/>
        <v>17344.643336683203</v>
      </c>
      <c r="CP496" s="34" t="e">
        <f t="shared" si="701"/>
        <v>#REF!</v>
      </c>
      <c r="CQ496" s="54" t="e">
        <f t="shared" si="702"/>
        <v>#REF!</v>
      </c>
      <c r="CR496" t="e">
        <f>IFERROR(VLOOKUP(AO496,'Model Failure data- Lines'!#REF!,5,FALSE),'Model Failure data- Lines'!#REF!)</f>
        <v>#REF!</v>
      </c>
      <c r="CS496" s="14" t="e">
        <f t="shared" si="703"/>
        <v>#REF!</v>
      </c>
      <c r="CT496" s="34">
        <f t="shared" si="704"/>
        <v>12695.243766109726</v>
      </c>
      <c r="CU496" s="34" t="e">
        <f t="shared" si="705"/>
        <v>#REF!</v>
      </c>
      <c r="CV496" s="54" t="e">
        <f t="shared" si="706"/>
        <v>#REF!</v>
      </c>
      <c r="CW496" t="s">
        <v>219</v>
      </c>
      <c r="CZ496">
        <f t="shared" si="707"/>
        <v>12239.18221243126</v>
      </c>
      <c r="DA496" s="34">
        <f t="shared" si="708"/>
        <v>3082.2126825600003</v>
      </c>
      <c r="DB496" s="34">
        <f t="shared" si="709"/>
        <v>90.109910778487375</v>
      </c>
      <c r="DC496" s="34">
        <f t="shared" si="710"/>
        <v>2024.3887384474874</v>
      </c>
      <c r="DD496" s="9">
        <f t="shared" si="711"/>
        <v>25895.06568</v>
      </c>
      <c r="DE496" s="59">
        <f t="shared" si="712"/>
        <v>9.9132728289914859E-2</v>
      </c>
      <c r="DF496" s="59">
        <f t="shared" si="713"/>
        <v>2.8981910794075669E-3</v>
      </c>
      <c r="DG496" s="59">
        <f t="shared" si="714"/>
        <v>6.511010090160177E-2</v>
      </c>
      <c r="DH496" s="59">
        <f t="shared" si="715"/>
        <v>0.83285897972907574</v>
      </c>
      <c r="DI496" s="14">
        <f t="shared" si="716"/>
        <v>1213.3035247557073</v>
      </c>
      <c r="DJ496" s="14">
        <f t="shared" si="717"/>
        <v>35.471488707312048</v>
      </c>
      <c r="DK496" s="14">
        <f t="shared" si="718"/>
        <v>796.89438880448881</v>
      </c>
      <c r="DL496" s="14">
        <f t="shared" si="719"/>
        <v>10193.512810163751</v>
      </c>
      <c r="DM496">
        <f t="shared" si="720"/>
        <v>15949.012032907514</v>
      </c>
      <c r="DN496" s="34">
        <f t="shared" si="721"/>
        <v>3067.9275158400001</v>
      </c>
      <c r="DO496" s="34">
        <f t="shared" si="722"/>
        <v>89.692277334215817</v>
      </c>
      <c r="DP496" s="34">
        <f t="shared" si="723"/>
        <v>2015.0062805793323</v>
      </c>
      <c r="DQ496" s="9">
        <f t="shared" si="724"/>
        <v>25775.04952</v>
      </c>
      <c r="DR496" s="59">
        <f t="shared" si="725"/>
        <v>9.9132728289914859E-2</v>
      </c>
      <c r="DS496" s="59">
        <f t="shared" si="726"/>
        <v>2.8981910794075669E-3</v>
      </c>
      <c r="DT496" s="59">
        <f t="shared" si="727"/>
        <v>6.5110100901601783E-2</v>
      </c>
      <c r="DU496" s="59">
        <f t="shared" si="728"/>
        <v>0.83285897972907574</v>
      </c>
      <c r="DV496" s="14">
        <f t="shared" si="729"/>
        <v>1581.069076350803</v>
      </c>
      <c r="DW496" s="14">
        <f t="shared" si="730"/>
        <v>46.223284399136503</v>
      </c>
      <c r="DX496" s="14">
        <f t="shared" si="731"/>
        <v>1038.441782743469</v>
      </c>
      <c r="DY496" s="14">
        <f t="shared" si="732"/>
        <v>13283.277889414103</v>
      </c>
      <c r="DZ496" s="34" t="e">
        <f t="shared" si="733"/>
        <v>#REF!</v>
      </c>
      <c r="EA496" s="34" t="e">
        <f t="shared" si="734"/>
        <v>#REF!</v>
      </c>
      <c r="EB496" s="34" t="e">
        <f t="shared" si="735"/>
        <v>#REF!</v>
      </c>
      <c r="EC496" s="34" t="e">
        <f t="shared" si="736"/>
        <v>#REF!</v>
      </c>
      <c r="ED496" s="34" t="e">
        <f t="shared" si="737"/>
        <v>#REF!</v>
      </c>
      <c r="EE496" s="59" t="e">
        <f t="shared" si="738"/>
        <v>#REF!</v>
      </c>
      <c r="EF496" s="59" t="e">
        <f t="shared" si="739"/>
        <v>#REF!</v>
      </c>
      <c r="EG496" s="59" t="e">
        <f t="shared" si="740"/>
        <v>#REF!</v>
      </c>
      <c r="EH496" s="59" t="e">
        <f t="shared" si="741"/>
        <v>#REF!</v>
      </c>
      <c r="EI496" s="14" t="e">
        <f t="shared" si="742"/>
        <v>#REF!</v>
      </c>
      <c r="EJ496" s="14" t="e">
        <f t="shared" si="743"/>
        <v>#REF!</v>
      </c>
      <c r="EK496" s="14" t="e">
        <f t="shared" si="744"/>
        <v>#REF!</v>
      </c>
      <c r="EL496" s="14" t="e">
        <f t="shared" si="745"/>
        <v>#REF!</v>
      </c>
      <c r="EM496" t="e">
        <f t="shared" si="746"/>
        <v>#REF!</v>
      </c>
      <c r="EN496" s="34" t="e">
        <f t="shared" si="747"/>
        <v>#REF!</v>
      </c>
      <c r="EO496" s="34" t="e">
        <f t="shared" si="748"/>
        <v>#REF!</v>
      </c>
      <c r="EP496" s="34" t="e">
        <f t="shared" si="749"/>
        <v>#REF!</v>
      </c>
      <c r="EQ496" s="34" t="e">
        <f t="shared" si="750"/>
        <v>#REF!</v>
      </c>
      <c r="ER496" s="59" t="e">
        <f t="shared" si="751"/>
        <v>#REF!</v>
      </c>
      <c r="ES496" s="59" t="e">
        <f t="shared" si="752"/>
        <v>#REF!</v>
      </c>
      <c r="ET496" s="59" t="e">
        <f t="shared" si="753"/>
        <v>#REF!</v>
      </c>
      <c r="EU496" s="59" t="e">
        <f t="shared" si="754"/>
        <v>#REF!</v>
      </c>
      <c r="EV496" s="14" t="e">
        <f t="shared" si="755"/>
        <v>#REF!</v>
      </c>
      <c r="EW496" s="14" t="e">
        <f t="shared" si="756"/>
        <v>#REF!</v>
      </c>
      <c r="EX496" s="14" t="e">
        <f t="shared" si="757"/>
        <v>#REF!</v>
      </c>
      <c r="EY496" s="14" t="e">
        <f t="shared" si="758"/>
        <v>#REF!</v>
      </c>
    </row>
    <row r="497" spans="1:155" x14ac:dyDescent="0.2">
      <c r="A497" s="17">
        <v>30100687</v>
      </c>
      <c r="B497" t="s">
        <v>62</v>
      </c>
      <c r="C497" t="s">
        <v>2289</v>
      </c>
      <c r="D497" t="s">
        <v>2290</v>
      </c>
      <c r="E497" t="s">
        <v>2291</v>
      </c>
      <c r="F497" t="s">
        <v>41</v>
      </c>
      <c r="G497" t="s">
        <v>42</v>
      </c>
      <c r="H497" t="s">
        <v>2292</v>
      </c>
      <c r="I497" t="s">
        <v>68</v>
      </c>
      <c r="J497" s="19" t="s">
        <v>69</v>
      </c>
      <c r="K497" t="s">
        <v>70</v>
      </c>
      <c r="L497">
        <v>1966</v>
      </c>
      <c r="M497">
        <f t="shared" si="668"/>
        <v>1966</v>
      </c>
      <c r="N497">
        <v>53</v>
      </c>
      <c r="O497" s="19">
        <f t="shared" si="669"/>
        <v>53</v>
      </c>
      <c r="P497" t="s">
        <v>80</v>
      </c>
      <c r="Q497" s="19" t="str">
        <f t="shared" si="670"/>
        <v>50-60</v>
      </c>
      <c r="R497" s="23">
        <v>449.9</v>
      </c>
      <c r="S497" s="15">
        <f t="shared" si="671"/>
        <v>0.44989999999999997</v>
      </c>
      <c r="T497">
        <v>30194118</v>
      </c>
      <c r="U497" t="s">
        <v>45</v>
      </c>
      <c r="V497" t="s">
        <v>46</v>
      </c>
      <c r="W497" t="s">
        <v>47</v>
      </c>
      <c r="X497" t="s">
        <v>88</v>
      </c>
      <c r="Y497" t="s">
        <v>235</v>
      </c>
      <c r="Z497" t="s">
        <v>2293</v>
      </c>
      <c r="AA497" t="s">
        <v>2294</v>
      </c>
      <c r="AB497" t="s">
        <v>627</v>
      </c>
      <c r="AC497">
        <v>1966</v>
      </c>
      <c r="AD497">
        <v>53</v>
      </c>
      <c r="AE497" t="str">
        <f t="shared" si="672"/>
        <v>&lt;60</v>
      </c>
      <c r="AF497">
        <v>-38.047122229999999</v>
      </c>
      <c r="AG497">
        <v>145.41390516000001</v>
      </c>
      <c r="AH497" t="s">
        <v>75</v>
      </c>
      <c r="AI497" t="s">
        <v>76</v>
      </c>
      <c r="AJ497" s="33" t="s">
        <v>164</v>
      </c>
      <c r="AL497">
        <v>1</v>
      </c>
      <c r="AM497" t="s">
        <v>86</v>
      </c>
      <c r="AN497">
        <v>220</v>
      </c>
      <c r="AO497" s="69">
        <v>3</v>
      </c>
      <c r="AP497">
        <v>2</v>
      </c>
      <c r="AQ497">
        <v>0</v>
      </c>
      <c r="AR497">
        <v>1</v>
      </c>
      <c r="AS497" s="82" t="str">
        <f t="shared" si="673"/>
        <v>Gw-0-1</v>
      </c>
      <c r="AT497" s="14">
        <f t="shared" si="674"/>
        <v>17616</v>
      </c>
      <c r="AU497" s="81">
        <f>VLOOKUP(C497,Bushfire_Vlookup!$F$2:$H$12575,3,FALSE)</f>
        <v>912.59467400000005</v>
      </c>
      <c r="AV497" s="14">
        <f>VLOOKUP(AS497,Safety_collateral_Vlookup!$J$3:$L$20,2,FALSE)</f>
        <v>11570.139925214824</v>
      </c>
      <c r="AW497" s="14">
        <f>VLOOKUP(AS497,Safety_collateral_Vlookup!$J$3:$L$20,3,FALSE)</f>
        <v>148000</v>
      </c>
      <c r="AX497" s="48">
        <f t="shared" si="675"/>
        <v>190031.34981736221</v>
      </c>
      <c r="AY497" s="49">
        <f t="shared" si="760"/>
        <v>34192.399999999994</v>
      </c>
      <c r="AZ497" s="14">
        <v>76000</v>
      </c>
      <c r="BA497" s="16">
        <f t="shared" si="676"/>
        <v>5.5577072629403679</v>
      </c>
      <c r="BB497" t="e">
        <f>IF(BA497&lt;=#REF!,#REF!,IF(BA497&lt;=#REF!,#REF!,IF(BA497&lt;=#REF!,#REF!,IF(BA497&lt;=#REF!,#REF!,#REF!))))</f>
        <v>#REF!</v>
      </c>
      <c r="BC497" s="51">
        <v>4</v>
      </c>
      <c r="BD497" s="21">
        <v>70</v>
      </c>
      <c r="BE497" s="21">
        <v>6.4399999999999999E-2</v>
      </c>
      <c r="BF497" s="26">
        <f t="shared" si="677"/>
        <v>2230.2400755095482</v>
      </c>
      <c r="BG497" s="21">
        <v>7</v>
      </c>
      <c r="BH497" s="21">
        <f t="shared" si="678"/>
        <v>28</v>
      </c>
      <c r="BI497" s="28">
        <f t="shared" si="679"/>
        <v>4.0959999999999998E-4</v>
      </c>
      <c r="BJ497" s="27">
        <f t="shared" si="680"/>
        <v>4.0959999999999998E-4</v>
      </c>
      <c r="BK497" s="28">
        <f t="shared" si="681"/>
        <v>6.279685848080814E-3</v>
      </c>
      <c r="BL497" s="35">
        <f t="shared" si="682"/>
        <v>3.4900655646862587E-2</v>
      </c>
      <c r="BM497" s="21" t="str">
        <f t="shared" si="683"/>
        <v>Cr1</v>
      </c>
      <c r="BN497" s="51">
        <v>1</v>
      </c>
      <c r="BO497" s="21">
        <v>2</v>
      </c>
      <c r="BP497" s="50" t="s">
        <v>5497</v>
      </c>
      <c r="BQ497" s="14">
        <v>17616</v>
      </c>
      <c r="BR497">
        <f>IFERROR(VLOOKUP(AO497,'Model Failure data- Lines'!$A$37:$E$41,3,FALSE),'Model Failure data- Lines'!$C$37)</f>
        <v>0.16107000000000002</v>
      </c>
      <c r="BS497" s="14">
        <f t="shared" si="684"/>
        <v>30608.349515082533</v>
      </c>
      <c r="BT497" s="34">
        <f t="shared" si="761"/>
        <v>30497.925593323125</v>
      </c>
      <c r="BU497" s="34">
        <f t="shared" si="685"/>
        <v>1.0036207027071895</v>
      </c>
      <c r="BV497" s="54">
        <f t="shared" si="686"/>
        <v>110.42392175940768</v>
      </c>
      <c r="BW497">
        <f>IFERROR(VLOOKUP(AO497,'Model Failure data- Lines'!$A$37:$E$41,4,FALSE),'Model Failure data- Lines'!$D$37)</f>
        <v>0.16398000000000001</v>
      </c>
      <c r="BX497" s="14">
        <f t="shared" si="687"/>
        <v>31161.340743051056</v>
      </c>
      <c r="BY497" s="34">
        <f t="shared" si="688"/>
        <v>27202.637588934202</v>
      </c>
      <c r="BZ497" s="71">
        <f t="shared" si="689"/>
        <v>1.1455264454108385</v>
      </c>
      <c r="CA497" s="71">
        <f t="shared" si="690"/>
        <v>3958.7031541168544</v>
      </c>
      <c r="CB497" s="57">
        <v>2</v>
      </c>
      <c r="CC497">
        <f>IFERROR(VLOOKUP(AO497,'Model Failure data- Lines'!$A$37:$E$41,5,FALSE),'Model Failure data- Lines'!$E$37)</f>
        <v>0.16322</v>
      </c>
      <c r="CD497" s="14">
        <f t="shared" si="691"/>
        <v>31016.916917189861</v>
      </c>
      <c r="CE497" s="34">
        <f t="shared" si="692"/>
        <v>21641.753483080916</v>
      </c>
      <c r="CF497" s="34">
        <f t="shared" si="693"/>
        <v>1.4331979588178128</v>
      </c>
      <c r="CG497" s="54">
        <f t="shared" si="694"/>
        <v>9375.1634341089448</v>
      </c>
      <c r="CH497" t="e">
        <f>IFERROR(VLOOKUP(AO497,'Model Failure data- Lines'!#REF!,3,FALSE),'Model Failure data- Lines'!#REF!)</f>
        <v>#REF!</v>
      </c>
      <c r="CI497" s="14" t="e">
        <f t="shared" si="695"/>
        <v>#REF!</v>
      </c>
      <c r="CJ497" s="34">
        <f t="shared" si="696"/>
        <v>29252.798574093489</v>
      </c>
      <c r="CK497" s="34" t="e">
        <f t="shared" si="697"/>
        <v>#REF!</v>
      </c>
      <c r="CL497" s="54" t="e">
        <f t="shared" si="698"/>
        <v>#REF!</v>
      </c>
      <c r="CM497" t="e">
        <f>IFERROR(VLOOKUP(AO497,'Model Failure data- Lines'!#REF!,4,FALSE),'Model Failure data- Lines'!#REF!)</f>
        <v>#REF!</v>
      </c>
      <c r="CN497" s="14" t="e">
        <f t="shared" si="699"/>
        <v>#REF!</v>
      </c>
      <c r="CO497" s="34">
        <f t="shared" si="700"/>
        <v>25026.796142314852</v>
      </c>
      <c r="CP497" s="34" t="e">
        <f t="shared" si="701"/>
        <v>#REF!</v>
      </c>
      <c r="CQ497" s="54" t="e">
        <f t="shared" si="702"/>
        <v>#REF!</v>
      </c>
      <c r="CR497" t="e">
        <f>IFERROR(VLOOKUP(AO497,'Model Failure data- Lines'!#REF!,5,FALSE),'Model Failure data- Lines'!#REF!)</f>
        <v>#REF!</v>
      </c>
      <c r="CS497" s="14" t="e">
        <f t="shared" si="703"/>
        <v>#REF!</v>
      </c>
      <c r="CT497" s="34">
        <f t="shared" si="704"/>
        <v>18318.121136538695</v>
      </c>
      <c r="CU497" s="34" t="e">
        <f t="shared" si="705"/>
        <v>#REF!</v>
      </c>
      <c r="CV497" s="54" t="e">
        <f t="shared" si="706"/>
        <v>#REF!</v>
      </c>
      <c r="CW497" t="s">
        <v>627</v>
      </c>
      <c r="CZ497">
        <f t="shared" si="707"/>
        <v>3958.7031541168558</v>
      </c>
      <c r="DA497" s="34">
        <f t="shared" si="708"/>
        <v>3082.2126825600003</v>
      </c>
      <c r="DB497" s="34">
        <f t="shared" si="709"/>
        <v>159.67364204356883</v>
      </c>
      <c r="DC497" s="34">
        <f t="shared" si="710"/>
        <v>2024.3887384474874</v>
      </c>
      <c r="DD497" s="9">
        <f t="shared" si="711"/>
        <v>25895.06568</v>
      </c>
      <c r="DE497" s="59">
        <f t="shared" si="712"/>
        <v>9.8911427078031938E-2</v>
      </c>
      <c r="DF497" s="59">
        <f t="shared" si="713"/>
        <v>5.1240940933896077E-3</v>
      </c>
      <c r="DG497" s="59">
        <f t="shared" si="714"/>
        <v>6.4964750879627151E-2</v>
      </c>
      <c r="DH497" s="59">
        <f t="shared" si="715"/>
        <v>0.83099972794895127</v>
      </c>
      <c r="DI497" s="14">
        <f t="shared" si="716"/>
        <v>391.56097835200438</v>
      </c>
      <c r="DJ497" s="14">
        <f t="shared" si="717"/>
        <v>20.284767449492989</v>
      </c>
      <c r="DK497" s="14">
        <f t="shared" si="718"/>
        <v>257.17616421359577</v>
      </c>
      <c r="DL497" s="14">
        <f t="shared" si="719"/>
        <v>3289.6812441017628</v>
      </c>
      <c r="DM497">
        <f t="shared" si="720"/>
        <v>9375.163434108943</v>
      </c>
      <c r="DN497" s="34">
        <f t="shared" si="721"/>
        <v>3067.9275158400001</v>
      </c>
      <c r="DO497" s="34">
        <f t="shared" si="722"/>
        <v>158.93360077052878</v>
      </c>
      <c r="DP497" s="34">
        <f t="shared" si="723"/>
        <v>2015.0062805793323</v>
      </c>
      <c r="DQ497" s="9">
        <f t="shared" si="724"/>
        <v>25775.04952</v>
      </c>
      <c r="DR497" s="59">
        <f t="shared" si="725"/>
        <v>9.8911427078031938E-2</v>
      </c>
      <c r="DS497" s="59">
        <f t="shared" si="726"/>
        <v>5.1240940933896086E-3</v>
      </c>
      <c r="DT497" s="59">
        <f t="shared" si="727"/>
        <v>6.4964750879627151E-2</v>
      </c>
      <c r="DU497" s="59">
        <f t="shared" si="728"/>
        <v>0.83099972794895127</v>
      </c>
      <c r="DV497" s="14">
        <f t="shared" si="729"/>
        <v>927.31079435749814</v>
      </c>
      <c r="DW497" s="14">
        <f t="shared" si="730"/>
        <v>48.039219577279873</v>
      </c>
      <c r="DX497" s="14">
        <f t="shared" si="731"/>
        <v>609.05515695267718</v>
      </c>
      <c r="DY497" s="14">
        <f t="shared" si="732"/>
        <v>7790.7582632214881</v>
      </c>
      <c r="DZ497" s="34" t="e">
        <f t="shared" si="733"/>
        <v>#REF!</v>
      </c>
      <c r="EA497" s="34" t="e">
        <f t="shared" si="734"/>
        <v>#REF!</v>
      </c>
      <c r="EB497" s="34" t="e">
        <f t="shared" si="735"/>
        <v>#REF!</v>
      </c>
      <c r="EC497" s="34" t="e">
        <f t="shared" si="736"/>
        <v>#REF!</v>
      </c>
      <c r="ED497" s="34" t="e">
        <f t="shared" si="737"/>
        <v>#REF!</v>
      </c>
      <c r="EE497" s="59" t="e">
        <f t="shared" si="738"/>
        <v>#REF!</v>
      </c>
      <c r="EF497" s="59" t="e">
        <f t="shared" si="739"/>
        <v>#REF!</v>
      </c>
      <c r="EG497" s="59" t="e">
        <f t="shared" si="740"/>
        <v>#REF!</v>
      </c>
      <c r="EH497" s="59" t="e">
        <f t="shared" si="741"/>
        <v>#REF!</v>
      </c>
      <c r="EI497" s="14" t="e">
        <f t="shared" si="742"/>
        <v>#REF!</v>
      </c>
      <c r="EJ497" s="14" t="e">
        <f t="shared" si="743"/>
        <v>#REF!</v>
      </c>
      <c r="EK497" s="14" t="e">
        <f t="shared" si="744"/>
        <v>#REF!</v>
      </c>
      <c r="EL497" s="14" t="e">
        <f t="shared" si="745"/>
        <v>#REF!</v>
      </c>
      <c r="EM497" t="e">
        <f t="shared" si="746"/>
        <v>#REF!</v>
      </c>
      <c r="EN497" s="34" t="e">
        <f t="shared" si="747"/>
        <v>#REF!</v>
      </c>
      <c r="EO497" s="34" t="e">
        <f t="shared" si="748"/>
        <v>#REF!</v>
      </c>
      <c r="EP497" s="34" t="e">
        <f t="shared" si="749"/>
        <v>#REF!</v>
      </c>
      <c r="EQ497" s="34" t="e">
        <f t="shared" si="750"/>
        <v>#REF!</v>
      </c>
      <c r="ER497" s="59" t="e">
        <f t="shared" si="751"/>
        <v>#REF!</v>
      </c>
      <c r="ES497" s="59" t="e">
        <f t="shared" si="752"/>
        <v>#REF!</v>
      </c>
      <c r="ET497" s="59" t="e">
        <f t="shared" si="753"/>
        <v>#REF!</v>
      </c>
      <c r="EU497" s="59" t="e">
        <f t="shared" si="754"/>
        <v>#REF!</v>
      </c>
      <c r="EV497" s="14" t="e">
        <f t="shared" si="755"/>
        <v>#REF!</v>
      </c>
      <c r="EW497" s="14" t="e">
        <f t="shared" si="756"/>
        <v>#REF!</v>
      </c>
      <c r="EX497" s="14" t="e">
        <f t="shared" si="757"/>
        <v>#REF!</v>
      </c>
      <c r="EY497" s="14" t="e">
        <f t="shared" si="758"/>
        <v>#REF!</v>
      </c>
    </row>
    <row r="498" spans="1:155" x14ac:dyDescent="0.2">
      <c r="A498" s="17">
        <v>30337598</v>
      </c>
      <c r="B498" t="s">
        <v>62</v>
      </c>
      <c r="C498" t="s">
        <v>4759</v>
      </c>
      <c r="D498" t="s">
        <v>4760</v>
      </c>
      <c r="E498" t="s">
        <v>2086</v>
      </c>
      <c r="F498" t="s">
        <v>41</v>
      </c>
      <c r="G498" t="s">
        <v>42</v>
      </c>
      <c r="H498" t="s">
        <v>4761</v>
      </c>
      <c r="I498" t="s">
        <v>68</v>
      </c>
      <c r="J498" s="19" t="s">
        <v>69</v>
      </c>
      <c r="K498" t="s">
        <v>70</v>
      </c>
      <c r="L498">
        <v>1966</v>
      </c>
      <c r="M498">
        <f t="shared" si="668"/>
        <v>1966</v>
      </c>
      <c r="N498">
        <v>53</v>
      </c>
      <c r="O498" s="19">
        <f t="shared" si="669"/>
        <v>53</v>
      </c>
      <c r="P498" t="s">
        <v>80</v>
      </c>
      <c r="Q498" s="19" t="str">
        <f t="shared" si="670"/>
        <v>50-60</v>
      </c>
      <c r="R498" s="23">
        <v>236.2</v>
      </c>
      <c r="S498" s="15">
        <f t="shared" si="671"/>
        <v>0.23619999999999999</v>
      </c>
      <c r="T498">
        <v>30336472</v>
      </c>
      <c r="U498" t="s">
        <v>45</v>
      </c>
      <c r="V498" t="s">
        <v>46</v>
      </c>
      <c r="W498" t="s">
        <v>47</v>
      </c>
      <c r="X498" t="s">
        <v>48</v>
      </c>
      <c r="Y498" t="s">
        <v>161</v>
      </c>
      <c r="Z498" t="s">
        <v>4762</v>
      </c>
      <c r="AA498" t="s">
        <v>4763</v>
      </c>
      <c r="AB498" t="s">
        <v>1280</v>
      </c>
      <c r="AC498">
        <v>1966</v>
      </c>
      <c r="AD498">
        <v>53</v>
      </c>
      <c r="AE498" t="str">
        <f t="shared" si="672"/>
        <v>&lt;60</v>
      </c>
      <c r="AF498">
        <v>-38.046439999999997</v>
      </c>
      <c r="AG498">
        <v>145.40885072</v>
      </c>
      <c r="AH498" t="s">
        <v>75</v>
      </c>
      <c r="AI498" t="s">
        <v>76</v>
      </c>
      <c r="AJ498" s="33" t="s">
        <v>164</v>
      </c>
      <c r="AL498">
        <v>1</v>
      </c>
      <c r="AM498" t="s">
        <v>86</v>
      </c>
      <c r="AN498">
        <v>220</v>
      </c>
      <c r="AO498" s="69">
        <v>3</v>
      </c>
      <c r="AP498">
        <v>2</v>
      </c>
      <c r="AQ498">
        <v>0</v>
      </c>
      <c r="AR498">
        <v>1</v>
      </c>
      <c r="AS498" s="82" t="str">
        <f t="shared" si="673"/>
        <v>Gw-0-1</v>
      </c>
      <c r="AT498" s="14">
        <f t="shared" si="674"/>
        <v>17616</v>
      </c>
      <c r="AU498" s="81">
        <f>VLOOKUP(C498,Bushfire_Vlookup!$F$2:$H$12575,3,FALSE)</f>
        <v>1441.5201910000001</v>
      </c>
      <c r="AV498" s="14">
        <f>VLOOKUP(AS498,Safety_collateral_Vlookup!$J$3:$L$20,2,FALSE)</f>
        <v>11570.139925214824</v>
      </c>
      <c r="AW498" s="14">
        <f>VLOOKUP(AS498,Safety_collateral_Vlookup!$J$3:$L$20,3,FALSE)</f>
        <v>148000</v>
      </c>
      <c r="AX498" s="48">
        <f t="shared" si="675"/>
        <v>190595.71334400121</v>
      </c>
      <c r="AY498" s="49">
        <f t="shared" si="760"/>
        <v>17951.2</v>
      </c>
      <c r="AZ498" s="14">
        <v>76000</v>
      </c>
      <c r="BA498" s="16">
        <f t="shared" si="676"/>
        <v>10.617435789473751</v>
      </c>
      <c r="BB498" t="e">
        <f>IF(BA498&lt;=#REF!,#REF!,IF(BA498&lt;=#REF!,#REF!,IF(BA498&lt;=#REF!,#REF!,IF(BA498&lt;=#REF!,#REF!,#REF!))))</f>
        <v>#REF!</v>
      </c>
      <c r="BC498" s="51">
        <v>5</v>
      </c>
      <c r="BD498" s="21">
        <v>70</v>
      </c>
      <c r="BE498" s="21">
        <v>6.4399999999999999E-2</v>
      </c>
      <c r="BF498" s="26">
        <f t="shared" si="677"/>
        <v>1170.8884326191496</v>
      </c>
      <c r="BG498" s="21">
        <v>7</v>
      </c>
      <c r="BH498" s="21">
        <f t="shared" si="678"/>
        <v>28</v>
      </c>
      <c r="BI498" s="28">
        <f t="shared" si="679"/>
        <v>4.0959999999999998E-4</v>
      </c>
      <c r="BJ498" s="27">
        <f t="shared" si="680"/>
        <v>4.0959999999999998E-4</v>
      </c>
      <c r="BK498" s="28">
        <f t="shared" si="681"/>
        <v>6.2796858480808149E-3</v>
      </c>
      <c r="BL498" s="35">
        <f t="shared" si="682"/>
        <v>6.6674161270065063E-2</v>
      </c>
      <c r="BM498" s="21" t="str">
        <f t="shared" si="683"/>
        <v>Cr1</v>
      </c>
      <c r="BN498" s="51">
        <v>1</v>
      </c>
      <c r="BO498" s="21">
        <v>2</v>
      </c>
      <c r="BP498" s="50" t="s">
        <v>5497</v>
      </c>
      <c r="BQ498" s="14">
        <v>17616</v>
      </c>
      <c r="BR498">
        <f>IFERROR(VLOOKUP(AO498,'Model Failure data- Lines'!$A$37:$E$41,3,FALSE),'Model Failure data- Lines'!$C$37)</f>
        <v>0.16107000000000002</v>
      </c>
      <c r="BS498" s="14">
        <f t="shared" si="684"/>
        <v>30699.25154831828</v>
      </c>
      <c r="BT498" s="34">
        <f t="shared" si="761"/>
        <v>16011.580407074736</v>
      </c>
      <c r="BU498" s="34">
        <f t="shared" si="685"/>
        <v>1.9173155158846018</v>
      </c>
      <c r="BV498" s="54">
        <f t="shared" si="686"/>
        <v>14687.671141243543</v>
      </c>
      <c r="BW498">
        <f>IFERROR(VLOOKUP(AO498,'Model Failure data- Lines'!$A$37:$E$41,4,FALSE),'Model Failure data- Lines'!$D$37)</f>
        <v>0.16398000000000001</v>
      </c>
      <c r="BX498" s="14">
        <f t="shared" si="687"/>
        <v>31253.885074149322</v>
      </c>
      <c r="BY498" s="34">
        <f t="shared" si="688"/>
        <v>14281.53589354581</v>
      </c>
      <c r="BZ498" s="71">
        <f t="shared" si="689"/>
        <v>2.1884120382509944</v>
      </c>
      <c r="CA498" s="71">
        <f t="shared" si="690"/>
        <v>16972.349180603513</v>
      </c>
      <c r="CB498" s="57">
        <v>2</v>
      </c>
      <c r="CC498">
        <f>IFERROR(VLOOKUP(AO498,'Model Failure data- Lines'!$A$37:$E$41,5,FALSE),'Model Failure data- Lines'!$E$37)</f>
        <v>0.16322</v>
      </c>
      <c r="CD498" s="14">
        <f t="shared" si="691"/>
        <v>31109.032332007879</v>
      </c>
      <c r="CE498" s="34">
        <f t="shared" si="692"/>
        <v>11362.040837305432</v>
      </c>
      <c r="CF498" s="34">
        <f t="shared" si="693"/>
        <v>2.7379792748030245</v>
      </c>
      <c r="CG498" s="54">
        <f t="shared" si="694"/>
        <v>19746.991494702444</v>
      </c>
      <c r="CH498" t="e">
        <f>IFERROR(VLOOKUP(AO498,'Model Failure data- Lines'!#REF!,3,FALSE),'Model Failure data- Lines'!#REF!)</f>
        <v>#REF!</v>
      </c>
      <c r="CI498" s="14" t="e">
        <f t="shared" si="695"/>
        <v>#REF!</v>
      </c>
      <c r="CJ498" s="34">
        <f t="shared" si="696"/>
        <v>15357.881803069313</v>
      </c>
      <c r="CK498" s="34" t="e">
        <f t="shared" si="697"/>
        <v>#REF!</v>
      </c>
      <c r="CL498" s="54" t="e">
        <f t="shared" si="698"/>
        <v>#REF!</v>
      </c>
      <c r="CM498" t="e">
        <f>IFERROR(VLOOKUP(AO498,'Model Failure data- Lines'!#REF!,4,FALSE),'Model Failure data- Lines'!#REF!)</f>
        <v>#REF!</v>
      </c>
      <c r="CN498" s="14" t="e">
        <f t="shared" si="699"/>
        <v>#REF!</v>
      </c>
      <c r="CO498" s="34">
        <f t="shared" si="700"/>
        <v>13139.207043375793</v>
      </c>
      <c r="CP498" s="34" t="e">
        <f t="shared" si="701"/>
        <v>#REF!</v>
      </c>
      <c r="CQ498" s="54" t="e">
        <f t="shared" si="702"/>
        <v>#REF!</v>
      </c>
      <c r="CR498" t="e">
        <f>IFERROR(VLOOKUP(AO498,'Model Failure data- Lines'!#REF!,5,FALSE),'Model Failure data- Lines'!#REF!)</f>
        <v>#REF!</v>
      </c>
      <c r="CS498" s="14" t="e">
        <f t="shared" si="703"/>
        <v>#REF!</v>
      </c>
      <c r="CT498" s="34">
        <f t="shared" si="704"/>
        <v>9617.1153866424538</v>
      </c>
      <c r="CU498" s="34" t="e">
        <f t="shared" si="705"/>
        <v>#REF!</v>
      </c>
      <c r="CV498" s="54" t="e">
        <f t="shared" si="706"/>
        <v>#REF!</v>
      </c>
      <c r="CW498" t="s">
        <v>1280</v>
      </c>
      <c r="CZ498">
        <f t="shared" si="707"/>
        <v>16972.349180603513</v>
      </c>
      <c r="DA498" s="34">
        <f t="shared" si="708"/>
        <v>3082.2126825600003</v>
      </c>
      <c r="DB498" s="34">
        <f t="shared" si="709"/>
        <v>252.21797314183206</v>
      </c>
      <c r="DC498" s="34">
        <f t="shared" si="710"/>
        <v>2024.3887384474874</v>
      </c>
      <c r="DD498" s="9">
        <f t="shared" si="711"/>
        <v>25895.06568</v>
      </c>
      <c r="DE498" s="59">
        <f t="shared" si="712"/>
        <v>9.8618545350362102E-2</v>
      </c>
      <c r="DF498" s="59">
        <f t="shared" si="713"/>
        <v>8.0699718624884266E-3</v>
      </c>
      <c r="DG498" s="59">
        <f t="shared" si="714"/>
        <v>6.4772386973480534E-2</v>
      </c>
      <c r="DH498" s="59">
        <f t="shared" si="715"/>
        <v>0.8285390958136688</v>
      </c>
      <c r="DI498" s="14">
        <f t="shared" si="716"/>
        <v>1673.7883873695287</v>
      </c>
      <c r="DJ498" s="14">
        <f t="shared" si="717"/>
        <v>136.96638032779882</v>
      </c>
      <c r="DK498" s="14">
        <f t="shared" si="718"/>
        <v>1099.339568975086</v>
      </c>
      <c r="DL498" s="14">
        <f t="shared" si="719"/>
        <v>14062.254843931096</v>
      </c>
      <c r="DM498">
        <f t="shared" si="720"/>
        <v>19746.991494702444</v>
      </c>
      <c r="DN498" s="34">
        <f t="shared" si="721"/>
        <v>3067.9275158400001</v>
      </c>
      <c r="DO498" s="34">
        <f t="shared" si="722"/>
        <v>251.04901558854635</v>
      </c>
      <c r="DP498" s="34">
        <f t="shared" si="723"/>
        <v>2015.0062805793323</v>
      </c>
      <c r="DQ498" s="9">
        <f t="shared" si="724"/>
        <v>25775.04952</v>
      </c>
      <c r="DR498" s="59">
        <f t="shared" si="725"/>
        <v>9.8618545350362102E-2</v>
      </c>
      <c r="DS498" s="59">
        <f t="shared" si="726"/>
        <v>8.0699718624884283E-3</v>
      </c>
      <c r="DT498" s="59">
        <f t="shared" si="727"/>
        <v>6.4772386973480547E-2</v>
      </c>
      <c r="DU498" s="59">
        <f t="shared" si="728"/>
        <v>0.82853909581366891</v>
      </c>
      <c r="DV498" s="14">
        <f t="shared" si="729"/>
        <v>1947.419576253528</v>
      </c>
      <c r="DW498" s="14">
        <f t="shared" si="730"/>
        <v>159.35766573104704</v>
      </c>
      <c r="DX498" s="14">
        <f t="shared" si="731"/>
        <v>1279.059774656896</v>
      </c>
      <c r="DY498" s="14">
        <f t="shared" si="732"/>
        <v>16361.154478060975</v>
      </c>
      <c r="DZ498" s="34" t="e">
        <f t="shared" si="733"/>
        <v>#REF!</v>
      </c>
      <c r="EA498" s="34" t="e">
        <f t="shared" si="734"/>
        <v>#REF!</v>
      </c>
      <c r="EB498" s="34" t="e">
        <f t="shared" si="735"/>
        <v>#REF!</v>
      </c>
      <c r="EC498" s="34" t="e">
        <f t="shared" si="736"/>
        <v>#REF!</v>
      </c>
      <c r="ED498" s="34" t="e">
        <f t="shared" si="737"/>
        <v>#REF!</v>
      </c>
      <c r="EE498" s="59" t="e">
        <f t="shared" si="738"/>
        <v>#REF!</v>
      </c>
      <c r="EF498" s="59" t="e">
        <f t="shared" si="739"/>
        <v>#REF!</v>
      </c>
      <c r="EG498" s="59" t="e">
        <f t="shared" si="740"/>
        <v>#REF!</v>
      </c>
      <c r="EH498" s="59" t="e">
        <f t="shared" si="741"/>
        <v>#REF!</v>
      </c>
      <c r="EI498" s="14" t="e">
        <f t="shared" si="742"/>
        <v>#REF!</v>
      </c>
      <c r="EJ498" s="14" t="e">
        <f t="shared" si="743"/>
        <v>#REF!</v>
      </c>
      <c r="EK498" s="14" t="e">
        <f t="shared" si="744"/>
        <v>#REF!</v>
      </c>
      <c r="EL498" s="14" t="e">
        <f t="shared" si="745"/>
        <v>#REF!</v>
      </c>
      <c r="EM498" t="e">
        <f t="shared" si="746"/>
        <v>#REF!</v>
      </c>
      <c r="EN498" s="34" t="e">
        <f t="shared" si="747"/>
        <v>#REF!</v>
      </c>
      <c r="EO498" s="34" t="e">
        <f t="shared" si="748"/>
        <v>#REF!</v>
      </c>
      <c r="EP498" s="34" t="e">
        <f t="shared" si="749"/>
        <v>#REF!</v>
      </c>
      <c r="EQ498" s="34" t="e">
        <f t="shared" si="750"/>
        <v>#REF!</v>
      </c>
      <c r="ER498" s="59" t="e">
        <f t="shared" si="751"/>
        <v>#REF!</v>
      </c>
      <c r="ES498" s="59" t="e">
        <f t="shared" si="752"/>
        <v>#REF!</v>
      </c>
      <c r="ET498" s="59" t="e">
        <f t="shared" si="753"/>
        <v>#REF!</v>
      </c>
      <c r="EU498" s="59" t="e">
        <f t="shared" si="754"/>
        <v>#REF!</v>
      </c>
      <c r="EV498" s="14" t="e">
        <f t="shared" si="755"/>
        <v>#REF!</v>
      </c>
      <c r="EW498" s="14" t="e">
        <f t="shared" si="756"/>
        <v>#REF!</v>
      </c>
      <c r="EX498" s="14" t="e">
        <f t="shared" si="757"/>
        <v>#REF!</v>
      </c>
      <c r="EY498" s="14" t="e">
        <f t="shared" si="758"/>
        <v>#REF!</v>
      </c>
    </row>
    <row r="499" spans="1:155" x14ac:dyDescent="0.2">
      <c r="A499" s="17">
        <v>30167801</v>
      </c>
      <c r="B499" t="s">
        <v>62</v>
      </c>
      <c r="C499" t="s">
        <v>3121</v>
      </c>
      <c r="D499" t="s">
        <v>3122</v>
      </c>
      <c r="E499" t="s">
        <v>958</v>
      </c>
      <c r="F499" t="s">
        <v>41</v>
      </c>
      <c r="G499" t="s">
        <v>42</v>
      </c>
      <c r="H499" t="s">
        <v>3123</v>
      </c>
      <c r="I499" t="s">
        <v>68</v>
      </c>
      <c r="J499" s="19" t="s">
        <v>69</v>
      </c>
      <c r="K499" t="s">
        <v>70</v>
      </c>
      <c r="L499">
        <v>1966</v>
      </c>
      <c r="M499">
        <f t="shared" si="668"/>
        <v>1966</v>
      </c>
      <c r="N499">
        <v>53</v>
      </c>
      <c r="O499" s="19">
        <f t="shared" si="669"/>
        <v>53</v>
      </c>
      <c r="P499" t="s">
        <v>80</v>
      </c>
      <c r="Q499" s="19" t="str">
        <f t="shared" si="670"/>
        <v>50-60</v>
      </c>
      <c r="R499" s="23">
        <v>215.2</v>
      </c>
      <c r="S499" s="15">
        <f t="shared" si="671"/>
        <v>0.2152</v>
      </c>
      <c r="T499">
        <v>30187038</v>
      </c>
      <c r="U499" t="s">
        <v>45</v>
      </c>
      <c r="V499" t="s">
        <v>46</v>
      </c>
      <c r="W499" t="s">
        <v>47</v>
      </c>
      <c r="X499" t="s">
        <v>48</v>
      </c>
      <c r="Y499" t="s">
        <v>161</v>
      </c>
      <c r="Z499" t="s">
        <v>3124</v>
      </c>
      <c r="AA499" t="s">
        <v>3125</v>
      </c>
      <c r="AB499" t="s">
        <v>959</v>
      </c>
      <c r="AC499">
        <v>1966</v>
      </c>
      <c r="AD499">
        <v>53</v>
      </c>
      <c r="AE499" t="str">
        <f t="shared" si="672"/>
        <v>&lt;60</v>
      </c>
      <c r="AF499">
        <v>-38.046081600000001</v>
      </c>
      <c r="AG499">
        <v>145.40618977</v>
      </c>
      <c r="AH499" t="s">
        <v>75</v>
      </c>
      <c r="AI499" t="s">
        <v>76</v>
      </c>
      <c r="AJ499" s="33" t="s">
        <v>164</v>
      </c>
      <c r="AL499">
        <v>1</v>
      </c>
      <c r="AM499" t="s">
        <v>86</v>
      </c>
      <c r="AN499">
        <v>220</v>
      </c>
      <c r="AO499" s="69">
        <v>3</v>
      </c>
      <c r="AP499">
        <v>2</v>
      </c>
      <c r="AQ499">
        <v>0</v>
      </c>
      <c r="AR499">
        <v>1</v>
      </c>
      <c r="AS499" s="82" t="str">
        <f t="shared" si="673"/>
        <v>Gw-0-1</v>
      </c>
      <c r="AT499" s="14">
        <f t="shared" si="674"/>
        <v>17616</v>
      </c>
      <c r="AU499" s="81">
        <f>VLOOKUP(C499,Bushfire_Vlookup!$F$2:$H$12575,3,FALSE)</f>
        <v>1237.9297329999999</v>
      </c>
      <c r="AV499" s="14">
        <f>VLOOKUP(AS499,Safety_collateral_Vlookup!$J$3:$L$20,2,FALSE)</f>
        <v>11570.139925214824</v>
      </c>
      <c r="AW499" s="14">
        <f>VLOOKUP(AS499,Safety_collateral_Vlookup!$J$3:$L$20,3,FALSE)</f>
        <v>148000</v>
      </c>
      <c r="AX499" s="48">
        <f t="shared" si="675"/>
        <v>190378.48232531518</v>
      </c>
      <c r="AY499" s="49">
        <f t="shared" si="760"/>
        <v>16355.2</v>
      </c>
      <c r="AZ499" s="14">
        <v>76000</v>
      </c>
      <c r="BA499" s="16">
        <f t="shared" si="676"/>
        <v>11.640241777863626</v>
      </c>
      <c r="BB499" t="e">
        <f>IF(BA499&lt;=#REF!,#REF!,IF(BA499&lt;=#REF!,#REF!,IF(BA499&lt;=#REF!,#REF!,IF(BA499&lt;=#REF!,#REF!,#REF!))))</f>
        <v>#REF!</v>
      </c>
      <c r="BC499" s="51">
        <v>5</v>
      </c>
      <c r="BD499" s="21">
        <v>70</v>
      </c>
      <c r="BE499" s="21">
        <v>6.4399999999999999E-2</v>
      </c>
      <c r="BF499" s="26">
        <f t="shared" si="677"/>
        <v>1066.787428872316</v>
      </c>
      <c r="BG499" s="21">
        <v>7</v>
      </c>
      <c r="BH499" s="21">
        <f t="shared" si="678"/>
        <v>28</v>
      </c>
      <c r="BI499" s="28">
        <f t="shared" si="679"/>
        <v>4.0959999999999998E-4</v>
      </c>
      <c r="BJ499" s="27">
        <f t="shared" si="680"/>
        <v>4.0959999999999998E-4</v>
      </c>
      <c r="BK499" s="28">
        <f t="shared" si="681"/>
        <v>6.2796858480808132E-3</v>
      </c>
      <c r="BL499" s="35">
        <f t="shared" si="682"/>
        <v>7.3097061560689264E-2</v>
      </c>
      <c r="BM499" s="21" t="str">
        <f t="shared" si="683"/>
        <v>Cr1</v>
      </c>
      <c r="BN499" s="51">
        <v>1</v>
      </c>
      <c r="BO499" s="21">
        <v>2</v>
      </c>
      <c r="BP499" s="50" t="s">
        <v>5497</v>
      </c>
      <c r="BQ499" s="14">
        <v>17616</v>
      </c>
      <c r="BR499">
        <f>IFERROR(VLOOKUP(AO499,'Model Failure data- Lines'!$A$37:$E$41,3,FALSE),'Model Failure data- Lines'!$C$37)</f>
        <v>0.16107000000000002</v>
      </c>
      <c r="BS499" s="14">
        <f t="shared" si="684"/>
        <v>30664.262148138521</v>
      </c>
      <c r="BT499" s="34">
        <f t="shared" si="761"/>
        <v>14588.027534303485</v>
      </c>
      <c r="BU499" s="34">
        <f t="shared" si="685"/>
        <v>2.1020156478339556</v>
      </c>
      <c r="BV499" s="54">
        <f t="shared" si="686"/>
        <v>16076.234613835037</v>
      </c>
      <c r="BW499">
        <f>IFERROR(VLOOKUP(AO499,'Model Failure data- Lines'!$A$37:$E$41,4,FALSE),'Model Failure data- Lines'!$D$37)</f>
        <v>0.16398000000000001</v>
      </c>
      <c r="BX499" s="14">
        <f t="shared" si="687"/>
        <v>31218.263531705186</v>
      </c>
      <c r="BY499" s="34">
        <f t="shared" si="688"/>
        <v>13011.797308598892</v>
      </c>
      <c r="BZ499" s="71">
        <f t="shared" si="689"/>
        <v>2.3992276233103085</v>
      </c>
      <c r="CA499" s="71">
        <f t="shared" si="690"/>
        <v>18206.466223106294</v>
      </c>
      <c r="CB499" s="57">
        <v>2</v>
      </c>
      <c r="CC499">
        <f>IFERROR(VLOOKUP(AO499,'Model Failure data- Lines'!$A$37:$E$41,5,FALSE),'Model Failure data- Lines'!$E$37)</f>
        <v>0.16322</v>
      </c>
      <c r="CD499" s="14">
        <f t="shared" si="691"/>
        <v>31073.575885137947</v>
      </c>
      <c r="CE499" s="34">
        <f t="shared" si="692"/>
        <v>10351.867858544152</v>
      </c>
      <c r="CF499" s="34">
        <f t="shared" si="693"/>
        <v>3.0017361417041908</v>
      </c>
      <c r="CG499" s="54">
        <f t="shared" si="694"/>
        <v>20721.708026593795</v>
      </c>
      <c r="CH499" t="e">
        <f>IFERROR(VLOOKUP(AO499,'Model Failure data- Lines'!#REF!,3,FALSE),'Model Failure data- Lines'!#REF!)</f>
        <v>#REF!</v>
      </c>
      <c r="CI499" s="14" t="e">
        <f t="shared" si="695"/>
        <v>#REF!</v>
      </c>
      <c r="CJ499" s="34">
        <f t="shared" si="696"/>
        <v>13992.447773160526</v>
      </c>
      <c r="CK499" s="34" t="e">
        <f t="shared" si="697"/>
        <v>#REF!</v>
      </c>
      <c r="CL499" s="54" t="e">
        <f t="shared" si="698"/>
        <v>#REF!</v>
      </c>
      <c r="CM499" t="e">
        <f>IFERROR(VLOOKUP(AO499,'Model Failure data- Lines'!#REF!,4,FALSE),'Model Failure data- Lines'!#REF!)</f>
        <v>#REF!</v>
      </c>
      <c r="CN499" s="14" t="e">
        <f t="shared" si="699"/>
        <v>#REF!</v>
      </c>
      <c r="CO499" s="34">
        <f t="shared" si="700"/>
        <v>11971.030295234845</v>
      </c>
      <c r="CP499" s="34" t="e">
        <f t="shared" si="701"/>
        <v>#REF!</v>
      </c>
      <c r="CQ499" s="54" t="e">
        <f t="shared" si="702"/>
        <v>#REF!</v>
      </c>
      <c r="CR499" t="e">
        <f>IFERROR(VLOOKUP(AO499,'Model Failure data- Lines'!#REF!,5,FALSE),'Model Failure data- Lines'!#REF!)</f>
        <v>#REF!</v>
      </c>
      <c r="CS499" s="14" t="e">
        <f t="shared" si="703"/>
        <v>#REF!</v>
      </c>
      <c r="CT499" s="34">
        <f t="shared" si="704"/>
        <v>8762.079725679323</v>
      </c>
      <c r="CU499" s="34" t="e">
        <f t="shared" si="705"/>
        <v>#REF!</v>
      </c>
      <c r="CV499" s="54" t="e">
        <f t="shared" si="706"/>
        <v>#REF!</v>
      </c>
      <c r="CW499" t="s">
        <v>959</v>
      </c>
      <c r="CZ499">
        <f t="shared" si="707"/>
        <v>18206.466223106294</v>
      </c>
      <c r="DA499" s="34">
        <f t="shared" si="708"/>
        <v>3082.2126825600003</v>
      </c>
      <c r="DB499" s="34">
        <f t="shared" si="709"/>
        <v>216.59643069770178</v>
      </c>
      <c r="DC499" s="34">
        <f t="shared" si="710"/>
        <v>2024.3887384474874</v>
      </c>
      <c r="DD499" s="9">
        <f t="shared" si="711"/>
        <v>25895.06568</v>
      </c>
      <c r="DE499" s="59">
        <f t="shared" si="712"/>
        <v>9.8731073860969659E-2</v>
      </c>
      <c r="DF499" s="59">
        <f t="shared" si="713"/>
        <v>6.9381319200450403E-3</v>
      </c>
      <c r="DG499" s="59">
        <f t="shared" si="714"/>
        <v>6.4846295387042382E-2</v>
      </c>
      <c r="DH499" s="59">
        <f t="shared" si="715"/>
        <v>0.82948449883194297</v>
      </c>
      <c r="DI499" s="14">
        <f t="shared" si="716"/>
        <v>1797.5439614207569</v>
      </c>
      <c r="DJ499" s="14">
        <f t="shared" si="717"/>
        <v>126.31886445375567</v>
      </c>
      <c r="DK499" s="14">
        <f t="shared" si="718"/>
        <v>1180.6218866577606</v>
      </c>
      <c r="DL499" s="14">
        <f t="shared" si="719"/>
        <v>15101.981510574024</v>
      </c>
      <c r="DM499">
        <f t="shared" si="720"/>
        <v>20721.708026593795</v>
      </c>
      <c r="DN499" s="34">
        <f t="shared" si="721"/>
        <v>3067.9275158400001</v>
      </c>
      <c r="DO499" s="34">
        <f t="shared" si="722"/>
        <v>215.5925687186174</v>
      </c>
      <c r="DP499" s="34">
        <f t="shared" si="723"/>
        <v>2015.0062805793323</v>
      </c>
      <c r="DQ499" s="9">
        <f t="shared" si="724"/>
        <v>25775.04952</v>
      </c>
      <c r="DR499" s="59">
        <f t="shared" si="725"/>
        <v>9.8731073860969645E-2</v>
      </c>
      <c r="DS499" s="59">
        <f t="shared" si="726"/>
        <v>6.9381319200450403E-3</v>
      </c>
      <c r="DT499" s="59">
        <f t="shared" si="727"/>
        <v>6.4846295387042382E-2</v>
      </c>
      <c r="DU499" s="59">
        <f t="shared" si="728"/>
        <v>0.82948449883194308</v>
      </c>
      <c r="DV499" s="14">
        <f t="shared" si="729"/>
        <v>2045.8764856990797</v>
      </c>
      <c r="DW499" s="14">
        <f t="shared" si="730"/>
        <v>143.76994389716393</v>
      </c>
      <c r="DX499" s="14">
        <f t="shared" si="731"/>
        <v>1343.7259996165483</v>
      </c>
      <c r="DY499" s="14">
        <f t="shared" si="732"/>
        <v>17188.335597381003</v>
      </c>
      <c r="DZ499" s="34" t="e">
        <f t="shared" si="733"/>
        <v>#REF!</v>
      </c>
      <c r="EA499" s="34" t="e">
        <f t="shared" si="734"/>
        <v>#REF!</v>
      </c>
      <c r="EB499" s="34" t="e">
        <f t="shared" si="735"/>
        <v>#REF!</v>
      </c>
      <c r="EC499" s="34" t="e">
        <f t="shared" si="736"/>
        <v>#REF!</v>
      </c>
      <c r="ED499" s="34" t="e">
        <f t="shared" si="737"/>
        <v>#REF!</v>
      </c>
      <c r="EE499" s="59" t="e">
        <f t="shared" si="738"/>
        <v>#REF!</v>
      </c>
      <c r="EF499" s="59" t="e">
        <f t="shared" si="739"/>
        <v>#REF!</v>
      </c>
      <c r="EG499" s="59" t="e">
        <f t="shared" si="740"/>
        <v>#REF!</v>
      </c>
      <c r="EH499" s="59" t="e">
        <f t="shared" si="741"/>
        <v>#REF!</v>
      </c>
      <c r="EI499" s="14" t="e">
        <f t="shared" si="742"/>
        <v>#REF!</v>
      </c>
      <c r="EJ499" s="14" t="e">
        <f t="shared" si="743"/>
        <v>#REF!</v>
      </c>
      <c r="EK499" s="14" t="e">
        <f t="shared" si="744"/>
        <v>#REF!</v>
      </c>
      <c r="EL499" s="14" t="e">
        <f t="shared" si="745"/>
        <v>#REF!</v>
      </c>
      <c r="EM499" t="e">
        <f t="shared" si="746"/>
        <v>#REF!</v>
      </c>
      <c r="EN499" s="34" t="e">
        <f t="shared" si="747"/>
        <v>#REF!</v>
      </c>
      <c r="EO499" s="34" t="e">
        <f t="shared" si="748"/>
        <v>#REF!</v>
      </c>
      <c r="EP499" s="34" t="e">
        <f t="shared" si="749"/>
        <v>#REF!</v>
      </c>
      <c r="EQ499" s="34" t="e">
        <f t="shared" si="750"/>
        <v>#REF!</v>
      </c>
      <c r="ER499" s="59" t="e">
        <f t="shared" si="751"/>
        <v>#REF!</v>
      </c>
      <c r="ES499" s="59" t="e">
        <f t="shared" si="752"/>
        <v>#REF!</v>
      </c>
      <c r="ET499" s="59" t="e">
        <f t="shared" si="753"/>
        <v>#REF!</v>
      </c>
      <c r="EU499" s="59" t="e">
        <f t="shared" si="754"/>
        <v>#REF!</v>
      </c>
      <c r="EV499" s="14" t="e">
        <f t="shared" si="755"/>
        <v>#REF!</v>
      </c>
      <c r="EW499" s="14" t="e">
        <f t="shared" si="756"/>
        <v>#REF!</v>
      </c>
      <c r="EX499" s="14" t="e">
        <f t="shared" si="757"/>
        <v>#REF!</v>
      </c>
      <c r="EY499" s="14" t="e">
        <f t="shared" si="758"/>
        <v>#REF!</v>
      </c>
    </row>
    <row r="500" spans="1:155" x14ac:dyDescent="0.2">
      <c r="A500" s="17">
        <v>30447234</v>
      </c>
      <c r="B500" t="s">
        <v>62</v>
      </c>
      <c r="C500" t="s">
        <v>5424</v>
      </c>
      <c r="D500" t="s">
        <v>5425</v>
      </c>
      <c r="E500" t="s">
        <v>4306</v>
      </c>
      <c r="F500" t="s">
        <v>41</v>
      </c>
      <c r="G500" t="s">
        <v>42</v>
      </c>
      <c r="H500" t="s">
        <v>5426</v>
      </c>
      <c r="I500" t="s">
        <v>68</v>
      </c>
      <c r="J500" s="19" t="s">
        <v>69</v>
      </c>
      <c r="K500" t="s">
        <v>70</v>
      </c>
      <c r="L500">
        <v>1966</v>
      </c>
      <c r="M500">
        <f t="shared" si="668"/>
        <v>1966</v>
      </c>
      <c r="N500">
        <v>53</v>
      </c>
      <c r="O500" s="19">
        <f t="shared" si="669"/>
        <v>53</v>
      </c>
      <c r="P500" t="s">
        <v>80</v>
      </c>
      <c r="Q500" s="19" t="str">
        <f t="shared" si="670"/>
        <v>50-60</v>
      </c>
      <c r="R500" s="23">
        <v>350.5</v>
      </c>
      <c r="S500" s="15">
        <f t="shared" si="671"/>
        <v>0.35049999999999998</v>
      </c>
      <c r="T500">
        <v>30472963</v>
      </c>
      <c r="U500" t="s">
        <v>45</v>
      </c>
      <c r="V500" t="s">
        <v>46</v>
      </c>
      <c r="W500" t="s">
        <v>47</v>
      </c>
      <c r="X500" t="s">
        <v>48</v>
      </c>
      <c r="Y500" t="s">
        <v>161</v>
      </c>
      <c r="Z500" t="s">
        <v>5427</v>
      </c>
      <c r="AA500" t="s">
        <v>5428</v>
      </c>
      <c r="AB500" t="s">
        <v>691</v>
      </c>
      <c r="AC500">
        <v>1966</v>
      </c>
      <c r="AD500">
        <v>53</v>
      </c>
      <c r="AE500" t="str">
        <f t="shared" si="672"/>
        <v>&lt;60</v>
      </c>
      <c r="AF500">
        <v>-38.045742990000001</v>
      </c>
      <c r="AG500">
        <v>145.40377726</v>
      </c>
      <c r="AH500" t="s">
        <v>75</v>
      </c>
      <c r="AI500" t="s">
        <v>76</v>
      </c>
      <c r="AJ500" s="33" t="s">
        <v>164</v>
      </c>
      <c r="AL500">
        <v>1</v>
      </c>
      <c r="AM500" t="s">
        <v>86</v>
      </c>
      <c r="AN500">
        <v>220</v>
      </c>
      <c r="AO500" s="69">
        <v>3</v>
      </c>
      <c r="AP500">
        <v>2</v>
      </c>
      <c r="AQ500">
        <v>0</v>
      </c>
      <c r="AR500">
        <v>1</v>
      </c>
      <c r="AS500" s="82" t="str">
        <f t="shared" si="673"/>
        <v>Gw-0-1</v>
      </c>
      <c r="AT500" s="14">
        <f t="shared" si="674"/>
        <v>17616</v>
      </c>
      <c r="AU500" s="81">
        <f>VLOOKUP(C500,Bushfire_Vlookup!$F$2:$H$12575,3,FALSE)</f>
        <v>563.43024200000002</v>
      </c>
      <c r="AV500" s="14">
        <f>VLOOKUP(AS500,Safety_collateral_Vlookup!$J$3:$L$20,2,FALSE)</f>
        <v>11570.139925214824</v>
      </c>
      <c r="AW500" s="14">
        <f>VLOOKUP(AS500,Safety_collateral_Vlookup!$J$3:$L$20,3,FALSE)</f>
        <v>148000</v>
      </c>
      <c r="AX500" s="48">
        <f t="shared" si="675"/>
        <v>189658.7913684182</v>
      </c>
      <c r="AY500" s="49">
        <f t="shared" si="760"/>
        <v>26638</v>
      </c>
      <c r="AZ500" s="14">
        <v>76000</v>
      </c>
      <c r="BA500" s="16">
        <f t="shared" si="676"/>
        <v>7.1198585242292287</v>
      </c>
      <c r="BB500" t="e">
        <f>IF(BA500&lt;=#REF!,#REF!,IF(BA500&lt;=#REF!,#REF!,IF(BA500&lt;=#REF!,#REF!,IF(BA500&lt;=#REF!,#REF!,#REF!))))</f>
        <v>#REF!</v>
      </c>
      <c r="BC500" s="51">
        <v>4</v>
      </c>
      <c r="BD500" s="21">
        <v>70</v>
      </c>
      <c r="BE500" s="21">
        <v>6.4399999999999999E-2</v>
      </c>
      <c r="BF500" s="26">
        <f t="shared" si="677"/>
        <v>1737.495324441202</v>
      </c>
      <c r="BG500" s="21">
        <v>7</v>
      </c>
      <c r="BH500" s="21">
        <f t="shared" si="678"/>
        <v>28</v>
      </c>
      <c r="BI500" s="28">
        <f t="shared" si="679"/>
        <v>4.0959999999999998E-4</v>
      </c>
      <c r="BJ500" s="27">
        <f t="shared" si="680"/>
        <v>4.0959999999999998E-4</v>
      </c>
      <c r="BK500" s="28">
        <f t="shared" si="681"/>
        <v>6.2796858480808149E-3</v>
      </c>
      <c r="BL500" s="35">
        <f t="shared" si="682"/>
        <v>4.4710474814939845E-2</v>
      </c>
      <c r="BM500" s="21" t="str">
        <f t="shared" si="683"/>
        <v>Cr1</v>
      </c>
      <c r="BN500" s="51">
        <v>1</v>
      </c>
      <c r="BO500" s="21">
        <v>2</v>
      </c>
      <c r="BP500" s="50" t="s">
        <v>5497</v>
      </c>
      <c r="BQ500" s="14">
        <v>17616</v>
      </c>
      <c r="BR500">
        <f>IFERROR(VLOOKUP(AO500,'Model Failure data- Lines'!$A$37:$E$41,3,FALSE),'Model Failure data- Lines'!$C$37)</f>
        <v>0.16107000000000002</v>
      </c>
      <c r="BS500" s="14">
        <f t="shared" si="684"/>
        <v>30548.341525711123</v>
      </c>
      <c r="BT500" s="34">
        <f t="shared" si="761"/>
        <v>23759.775328872543</v>
      </c>
      <c r="BU500" s="34">
        <f t="shared" si="685"/>
        <v>1.2857167672199834</v>
      </c>
      <c r="BV500" s="54">
        <f t="shared" si="686"/>
        <v>6788.5661968385793</v>
      </c>
      <c r="BW500">
        <f>IFERROR(VLOOKUP(AO500,'Model Failure data- Lines'!$A$37:$E$41,4,FALSE),'Model Failure data- Lines'!$D$37)</f>
        <v>0.16398000000000001</v>
      </c>
      <c r="BX500" s="14">
        <f t="shared" si="687"/>
        <v>31100.248608593218</v>
      </c>
      <c r="BY500" s="34">
        <f t="shared" si="688"/>
        <v>21192.541620185464</v>
      </c>
      <c r="BZ500" s="71">
        <f t="shared" si="689"/>
        <v>1.4675091438287358</v>
      </c>
      <c r="CA500" s="71">
        <f t="shared" si="690"/>
        <v>9907.7069884077537</v>
      </c>
      <c r="CB500" s="57">
        <v>2</v>
      </c>
      <c r="CC500">
        <f>IFERROR(VLOOKUP(AO500,'Model Failure data- Lines'!$A$37:$E$41,5,FALSE),'Model Failure data- Lines'!$E$37)</f>
        <v>0.16322</v>
      </c>
      <c r="CD500" s="14">
        <f t="shared" si="691"/>
        <v>30956.107927153218</v>
      </c>
      <c r="CE500" s="34">
        <f t="shared" si="692"/>
        <v>16860.268050277533</v>
      </c>
      <c r="CF500" s="34">
        <f t="shared" si="693"/>
        <v>1.8360388953984428</v>
      </c>
      <c r="CG500" s="54">
        <f t="shared" si="694"/>
        <v>14095.839876875685</v>
      </c>
      <c r="CH500" t="e">
        <f>IFERROR(VLOOKUP(AO500,'Model Failure data- Lines'!#REF!,3,FALSE),'Model Failure data- Lines'!#REF!)</f>
        <v>#REF!</v>
      </c>
      <c r="CI500" s="14" t="e">
        <f t="shared" si="695"/>
        <v>#REF!</v>
      </c>
      <c r="CJ500" s="34">
        <f t="shared" si="696"/>
        <v>22789.74416585857</v>
      </c>
      <c r="CK500" s="34" t="e">
        <f t="shared" si="697"/>
        <v>#REF!</v>
      </c>
      <c r="CL500" s="54" t="e">
        <f t="shared" si="698"/>
        <v>#REF!</v>
      </c>
      <c r="CM500" t="e">
        <f>IFERROR(VLOOKUP(AO500,'Model Failure data- Lines'!#REF!,4,FALSE),'Model Failure data- Lines'!#REF!)</f>
        <v>#REF!</v>
      </c>
      <c r="CN500" s="14" t="e">
        <f t="shared" si="699"/>
        <v>#REF!</v>
      </c>
      <c r="CO500" s="34">
        <f t="shared" si="700"/>
        <v>19497.426201114373</v>
      </c>
      <c r="CP500" s="34" t="e">
        <f t="shared" si="701"/>
        <v>#REF!</v>
      </c>
      <c r="CQ500" s="54" t="e">
        <f t="shared" si="702"/>
        <v>#REF!</v>
      </c>
      <c r="CR500" t="e">
        <f>IFERROR(VLOOKUP(AO500,'Model Failure data- Lines'!#REF!,5,FALSE),'Model Failure data- Lines'!#REF!)</f>
        <v>#REF!</v>
      </c>
      <c r="CS500" s="14" t="e">
        <f t="shared" si="703"/>
        <v>#REF!</v>
      </c>
      <c r="CT500" s="34">
        <f t="shared" si="704"/>
        <v>14270.95234131321</v>
      </c>
      <c r="CU500" s="34" t="e">
        <f t="shared" si="705"/>
        <v>#REF!</v>
      </c>
      <c r="CV500" s="54" t="e">
        <f t="shared" si="706"/>
        <v>#REF!</v>
      </c>
      <c r="CW500" t="s">
        <v>691</v>
      </c>
      <c r="CZ500">
        <f t="shared" si="707"/>
        <v>9907.7069884077555</v>
      </c>
      <c r="DA500" s="34">
        <f t="shared" si="708"/>
        <v>3082.2126825600003</v>
      </c>
      <c r="DB500" s="34">
        <f t="shared" si="709"/>
        <v>98.581507585731728</v>
      </c>
      <c r="DC500" s="34">
        <f t="shared" si="710"/>
        <v>2024.3887384474874</v>
      </c>
      <c r="DD500" s="9">
        <f t="shared" si="711"/>
        <v>25895.06568</v>
      </c>
      <c r="DE500" s="59">
        <f t="shared" si="712"/>
        <v>9.9105724888268687E-2</v>
      </c>
      <c r="DF500" s="59">
        <f t="shared" si="713"/>
        <v>3.1697980561638649E-3</v>
      </c>
      <c r="DG500" s="59">
        <f t="shared" si="714"/>
        <v>6.5092365142320266E-2</v>
      </c>
      <c r="DH500" s="59">
        <f t="shared" si="715"/>
        <v>0.83263211191324726</v>
      </c>
      <c r="DI500" s="14">
        <f t="shared" si="716"/>
        <v>981.91048306671598</v>
      </c>
      <c r="DJ500" s="14">
        <f t="shared" si="717"/>
        <v>31.40543035289604</v>
      </c>
      <c r="DK500" s="14">
        <f t="shared" si="718"/>
        <v>644.91608101255576</v>
      </c>
      <c r="DL500" s="14">
        <f t="shared" si="719"/>
        <v>8249.4749939755875</v>
      </c>
      <c r="DM500">
        <f t="shared" si="720"/>
        <v>14095.839876875685</v>
      </c>
      <c r="DN500" s="34">
        <f t="shared" si="721"/>
        <v>3067.9275158400001</v>
      </c>
      <c r="DO500" s="34">
        <f t="shared" si="722"/>
        <v>98.124610733889085</v>
      </c>
      <c r="DP500" s="34">
        <f t="shared" si="723"/>
        <v>2015.0062805793323</v>
      </c>
      <c r="DQ500" s="9">
        <f t="shared" si="724"/>
        <v>25775.04952</v>
      </c>
      <c r="DR500" s="59">
        <f t="shared" si="725"/>
        <v>9.9105724888268687E-2</v>
      </c>
      <c r="DS500" s="59">
        <f t="shared" si="726"/>
        <v>3.1697980561638649E-3</v>
      </c>
      <c r="DT500" s="59">
        <f t="shared" si="727"/>
        <v>6.5092365142320266E-2</v>
      </c>
      <c r="DU500" s="59">
        <f t="shared" si="728"/>
        <v>0.83263211191324726</v>
      </c>
      <c r="DV500" s="14">
        <f t="shared" si="729"/>
        <v>1396.9784289067286</v>
      </c>
      <c r="DW500" s="14">
        <f t="shared" si="730"/>
        <v>44.680965841717644</v>
      </c>
      <c r="DX500" s="14">
        <f t="shared" si="731"/>
        <v>917.53155625327088</v>
      </c>
      <c r="DY500" s="14">
        <f t="shared" si="732"/>
        <v>11736.648925873971</v>
      </c>
      <c r="DZ500" s="34" t="e">
        <f t="shared" si="733"/>
        <v>#REF!</v>
      </c>
      <c r="EA500" s="34" t="e">
        <f t="shared" si="734"/>
        <v>#REF!</v>
      </c>
      <c r="EB500" s="34" t="e">
        <f t="shared" si="735"/>
        <v>#REF!</v>
      </c>
      <c r="EC500" s="34" t="e">
        <f t="shared" si="736"/>
        <v>#REF!</v>
      </c>
      <c r="ED500" s="34" t="e">
        <f t="shared" si="737"/>
        <v>#REF!</v>
      </c>
      <c r="EE500" s="59" t="e">
        <f t="shared" si="738"/>
        <v>#REF!</v>
      </c>
      <c r="EF500" s="59" t="e">
        <f t="shared" si="739"/>
        <v>#REF!</v>
      </c>
      <c r="EG500" s="59" t="e">
        <f t="shared" si="740"/>
        <v>#REF!</v>
      </c>
      <c r="EH500" s="59" t="e">
        <f t="shared" si="741"/>
        <v>#REF!</v>
      </c>
      <c r="EI500" s="14" t="e">
        <f t="shared" si="742"/>
        <v>#REF!</v>
      </c>
      <c r="EJ500" s="14" t="e">
        <f t="shared" si="743"/>
        <v>#REF!</v>
      </c>
      <c r="EK500" s="14" t="e">
        <f t="shared" si="744"/>
        <v>#REF!</v>
      </c>
      <c r="EL500" s="14" t="e">
        <f t="shared" si="745"/>
        <v>#REF!</v>
      </c>
      <c r="EM500" t="e">
        <f t="shared" si="746"/>
        <v>#REF!</v>
      </c>
      <c r="EN500" s="34" t="e">
        <f t="shared" si="747"/>
        <v>#REF!</v>
      </c>
      <c r="EO500" s="34" t="e">
        <f t="shared" si="748"/>
        <v>#REF!</v>
      </c>
      <c r="EP500" s="34" t="e">
        <f t="shared" si="749"/>
        <v>#REF!</v>
      </c>
      <c r="EQ500" s="34" t="e">
        <f t="shared" si="750"/>
        <v>#REF!</v>
      </c>
      <c r="ER500" s="59" t="e">
        <f t="shared" si="751"/>
        <v>#REF!</v>
      </c>
      <c r="ES500" s="59" t="e">
        <f t="shared" si="752"/>
        <v>#REF!</v>
      </c>
      <c r="ET500" s="59" t="e">
        <f t="shared" si="753"/>
        <v>#REF!</v>
      </c>
      <c r="EU500" s="59" t="e">
        <f t="shared" si="754"/>
        <v>#REF!</v>
      </c>
      <c r="EV500" s="14" t="e">
        <f t="shared" si="755"/>
        <v>#REF!</v>
      </c>
      <c r="EW500" s="14" t="e">
        <f t="shared" si="756"/>
        <v>#REF!</v>
      </c>
      <c r="EX500" s="14" t="e">
        <f t="shared" si="757"/>
        <v>#REF!</v>
      </c>
      <c r="EY500" s="14" t="e">
        <f t="shared" si="758"/>
        <v>#REF!</v>
      </c>
    </row>
    <row r="501" spans="1:155" x14ac:dyDescent="0.2">
      <c r="A501" s="17">
        <v>30181417</v>
      </c>
      <c r="B501" t="s">
        <v>62</v>
      </c>
      <c r="C501" t="s">
        <v>3286</v>
      </c>
      <c r="D501" t="s">
        <v>3287</v>
      </c>
      <c r="E501" t="s">
        <v>945</v>
      </c>
      <c r="F501" t="s">
        <v>41</v>
      </c>
      <c r="G501" t="s">
        <v>42</v>
      </c>
      <c r="H501" t="s">
        <v>3288</v>
      </c>
      <c r="I501" t="s">
        <v>68</v>
      </c>
      <c r="J501" s="19" t="s">
        <v>69</v>
      </c>
      <c r="K501" t="s">
        <v>70</v>
      </c>
      <c r="L501">
        <v>1966</v>
      </c>
      <c r="M501">
        <f t="shared" si="668"/>
        <v>1966</v>
      </c>
      <c r="N501">
        <v>53</v>
      </c>
      <c r="O501" s="19">
        <f t="shared" si="669"/>
        <v>53</v>
      </c>
      <c r="P501" t="s">
        <v>80</v>
      </c>
      <c r="Q501" s="19" t="str">
        <f t="shared" si="670"/>
        <v>50-60</v>
      </c>
      <c r="R501" s="23">
        <v>317</v>
      </c>
      <c r="S501" s="15">
        <f t="shared" si="671"/>
        <v>0.317</v>
      </c>
      <c r="T501">
        <v>30178302</v>
      </c>
      <c r="U501" t="s">
        <v>45</v>
      </c>
      <c r="V501" t="s">
        <v>46</v>
      </c>
      <c r="W501" t="s">
        <v>47</v>
      </c>
      <c r="X501" t="s">
        <v>48</v>
      </c>
      <c r="Y501" t="s">
        <v>161</v>
      </c>
      <c r="Z501" t="s">
        <v>3289</v>
      </c>
      <c r="AA501" t="s">
        <v>3290</v>
      </c>
      <c r="AB501" t="s">
        <v>566</v>
      </c>
      <c r="AC501">
        <v>1966</v>
      </c>
      <c r="AD501">
        <v>53</v>
      </c>
      <c r="AE501" t="str">
        <f t="shared" si="672"/>
        <v>&lt;60</v>
      </c>
      <c r="AF501">
        <v>-38.04520934</v>
      </c>
      <c r="AG501">
        <v>145.39985329999999</v>
      </c>
      <c r="AH501" t="s">
        <v>75</v>
      </c>
      <c r="AI501" t="s">
        <v>76</v>
      </c>
      <c r="AJ501" s="33" t="s">
        <v>164</v>
      </c>
      <c r="AL501">
        <v>1</v>
      </c>
      <c r="AM501" t="s">
        <v>86</v>
      </c>
      <c r="AN501">
        <v>220</v>
      </c>
      <c r="AO501" s="69">
        <v>3</v>
      </c>
      <c r="AP501">
        <v>2</v>
      </c>
      <c r="AQ501">
        <v>0</v>
      </c>
      <c r="AR501">
        <v>1</v>
      </c>
      <c r="AS501" s="82" t="str">
        <f t="shared" si="673"/>
        <v>Gw-0-1</v>
      </c>
      <c r="AT501" s="14">
        <f t="shared" si="674"/>
        <v>17616</v>
      </c>
      <c r="AU501" s="81">
        <f>VLOOKUP(C501,Bushfire_Vlookup!$F$2:$H$12575,3,FALSE)</f>
        <v>601.19147799999996</v>
      </c>
      <c r="AV501" s="14">
        <f>VLOOKUP(AS501,Safety_collateral_Vlookup!$J$3:$L$20,2,FALSE)</f>
        <v>11570.139925214824</v>
      </c>
      <c r="AW501" s="14">
        <f>VLOOKUP(AS501,Safety_collateral_Vlookup!$J$3:$L$20,3,FALSE)</f>
        <v>148000</v>
      </c>
      <c r="AX501" s="48">
        <f t="shared" si="675"/>
        <v>189699.08260723023</v>
      </c>
      <c r="AY501" s="49">
        <f t="shared" si="760"/>
        <v>24092</v>
      </c>
      <c r="AZ501" s="14">
        <v>76000</v>
      </c>
      <c r="BA501" s="16">
        <f t="shared" si="676"/>
        <v>7.8739449861875404</v>
      </c>
      <c r="BB501" t="e">
        <f>IF(BA501&lt;=#REF!,#REF!,IF(BA501&lt;=#REF!,#REF!,IF(BA501&lt;=#REF!,#REF!,IF(BA501&lt;=#REF!,#REF!,#REF!))))</f>
        <v>#REF!</v>
      </c>
      <c r="BC501" s="51">
        <v>4</v>
      </c>
      <c r="BD501" s="21">
        <v>70</v>
      </c>
      <c r="BE501" s="21">
        <v>6.4399999999999999E-2</v>
      </c>
      <c r="BF501" s="26">
        <f t="shared" si="677"/>
        <v>1571.4294375117292</v>
      </c>
      <c r="BG501" s="21">
        <v>7</v>
      </c>
      <c r="BH501" s="21">
        <f t="shared" si="678"/>
        <v>28</v>
      </c>
      <c r="BI501" s="28">
        <f t="shared" si="679"/>
        <v>4.0959999999999998E-4</v>
      </c>
      <c r="BJ501" s="27">
        <f t="shared" si="680"/>
        <v>4.0959999999999998E-4</v>
      </c>
      <c r="BK501" s="28">
        <f t="shared" si="681"/>
        <v>6.2796858480808132E-3</v>
      </c>
      <c r="BL501" s="35">
        <f t="shared" si="682"/>
        <v>4.944590089832878E-2</v>
      </c>
      <c r="BM501" s="21" t="str">
        <f t="shared" si="683"/>
        <v>Cr1</v>
      </c>
      <c r="BN501" s="51">
        <v>1</v>
      </c>
      <c r="BO501" s="21">
        <v>2</v>
      </c>
      <c r="BP501" s="50" t="s">
        <v>5497</v>
      </c>
      <c r="BQ501" s="14">
        <v>17616</v>
      </c>
      <c r="BR501">
        <f>IFERROR(VLOOKUP(AO501,'Model Failure data- Lines'!$A$37:$E$41,3,FALSE),'Model Failure data- Lines'!$C$37)</f>
        <v>0.16107000000000002</v>
      </c>
      <c r="BS501" s="14">
        <f t="shared" si="684"/>
        <v>30554.831235546575</v>
      </c>
      <c r="BT501" s="34">
        <f t="shared" si="761"/>
        <v>21488.869555642214</v>
      </c>
      <c r="BU501" s="34">
        <f t="shared" si="685"/>
        <v>1.421891047196755</v>
      </c>
      <c r="BV501" s="54">
        <f t="shared" si="686"/>
        <v>9065.9616799043615</v>
      </c>
      <c r="BW501">
        <f>IFERROR(VLOOKUP(AO501,'Model Failure data- Lines'!$A$37:$E$41,4,FALSE),'Model Failure data- Lines'!$D$37)</f>
        <v>0.16398000000000001</v>
      </c>
      <c r="BX501" s="14">
        <f t="shared" si="687"/>
        <v>31106.855565933616</v>
      </c>
      <c r="BY501" s="34">
        <f t="shared" si="688"/>
        <v>19167.006258484427</v>
      </c>
      <c r="BZ501" s="71">
        <f t="shared" si="689"/>
        <v>1.6229376224137204</v>
      </c>
      <c r="CA501" s="71">
        <f t="shared" si="690"/>
        <v>11939.849307449189</v>
      </c>
      <c r="CB501" s="57">
        <v>2</v>
      </c>
      <c r="CC501">
        <f>IFERROR(VLOOKUP(AO501,'Model Failure data- Lines'!$A$37:$E$41,5,FALSE),'Model Failure data- Lines'!$E$37)</f>
        <v>0.16322</v>
      </c>
      <c r="CD501" s="14">
        <f t="shared" si="691"/>
        <v>30962.684263152118</v>
      </c>
      <c r="CE501" s="34">
        <f t="shared" si="692"/>
        <v>15248.8016317774</v>
      </c>
      <c r="CF501" s="34">
        <f t="shared" si="693"/>
        <v>2.0304995114257451</v>
      </c>
      <c r="CG501" s="54">
        <f t="shared" si="694"/>
        <v>15713.882631374718</v>
      </c>
      <c r="CH501" t="e">
        <f>IFERROR(VLOOKUP(AO501,'Model Failure data- Lines'!#REF!,3,FALSE),'Model Failure data- Lines'!#REF!)</f>
        <v>#REF!</v>
      </c>
      <c r="CI501" s="14" t="e">
        <f t="shared" si="695"/>
        <v>#REF!</v>
      </c>
      <c r="CJ501" s="34">
        <f t="shared" si="696"/>
        <v>20611.551784813601</v>
      </c>
      <c r="CK501" s="34" t="e">
        <f t="shared" si="697"/>
        <v>#REF!</v>
      </c>
      <c r="CL501" s="54" t="e">
        <f t="shared" si="698"/>
        <v>#REF!</v>
      </c>
      <c r="CM501" t="e">
        <f>IFERROR(VLOOKUP(AO501,'Model Failure data- Lines'!#REF!,4,FALSE),'Model Failure data- Lines'!#REF!)</f>
        <v>#REF!</v>
      </c>
      <c r="CN501" s="14" t="e">
        <f t="shared" si="699"/>
        <v>#REF!</v>
      </c>
      <c r="CO501" s="34">
        <f t="shared" si="700"/>
        <v>17633.906150508577</v>
      </c>
      <c r="CP501" s="34" t="e">
        <f t="shared" si="701"/>
        <v>#REF!</v>
      </c>
      <c r="CQ501" s="54" t="e">
        <f t="shared" si="702"/>
        <v>#REF!</v>
      </c>
      <c r="CR501" t="e">
        <f>IFERROR(VLOOKUP(AO501,'Model Failure data- Lines'!#REF!,5,FALSE),'Model Failure data- Lines'!#REF!)</f>
        <v>#REF!</v>
      </c>
      <c r="CS501" s="14" t="e">
        <f t="shared" si="703"/>
        <v>#REF!</v>
      </c>
      <c r="CT501" s="34">
        <f t="shared" si="704"/>
        <v>12906.96688215774</v>
      </c>
      <c r="CU501" s="34" t="e">
        <f t="shared" si="705"/>
        <v>#REF!</v>
      </c>
      <c r="CV501" s="54" t="e">
        <f t="shared" si="706"/>
        <v>#REF!</v>
      </c>
      <c r="CW501" t="s">
        <v>566</v>
      </c>
      <c r="CZ501">
        <f t="shared" si="707"/>
        <v>11939.849307449189</v>
      </c>
      <c r="DA501" s="34">
        <f t="shared" si="708"/>
        <v>3082.2126825600003</v>
      </c>
      <c r="DB501" s="34">
        <f t="shared" si="709"/>
        <v>105.18846492612347</v>
      </c>
      <c r="DC501" s="34">
        <f t="shared" si="710"/>
        <v>2024.3887384474874</v>
      </c>
      <c r="DD501" s="9">
        <f t="shared" si="711"/>
        <v>25895.06568</v>
      </c>
      <c r="DE501" s="59">
        <f t="shared" si="712"/>
        <v>9.9084675274458051E-2</v>
      </c>
      <c r="DF501" s="59">
        <f t="shared" si="713"/>
        <v>3.3815203437444073E-3</v>
      </c>
      <c r="DG501" s="59">
        <f t="shared" si="714"/>
        <v>6.5078539814370631E-2</v>
      </c>
      <c r="DH501" s="59">
        <f t="shared" si="715"/>
        <v>0.8324552645674268</v>
      </c>
      <c r="DI501" s="14">
        <f t="shared" si="716"/>
        <v>1183.0560914545656</v>
      </c>
      <c r="DJ501" s="14">
        <f t="shared" si="717"/>
        <v>40.374843334382</v>
      </c>
      <c r="DK501" s="14">
        <f t="shared" si="718"/>
        <v>777.02795853241753</v>
      </c>
      <c r="DL501" s="14">
        <f t="shared" si="719"/>
        <v>9939.3904141278217</v>
      </c>
      <c r="DM501">
        <f t="shared" si="720"/>
        <v>15713.882631374716</v>
      </c>
      <c r="DN501" s="34">
        <f t="shared" si="721"/>
        <v>3067.9275158400001</v>
      </c>
      <c r="DO501" s="34">
        <f t="shared" si="722"/>
        <v>104.70094673278372</v>
      </c>
      <c r="DP501" s="34">
        <f t="shared" si="723"/>
        <v>2015.0062805793323</v>
      </c>
      <c r="DQ501" s="9">
        <f t="shared" si="724"/>
        <v>25775.04952</v>
      </c>
      <c r="DR501" s="59">
        <f t="shared" si="725"/>
        <v>9.9084675274458051E-2</v>
      </c>
      <c r="DS501" s="59">
        <f t="shared" si="726"/>
        <v>3.3815203437444078E-3</v>
      </c>
      <c r="DT501" s="59">
        <f t="shared" si="727"/>
        <v>6.5078539814370631E-2</v>
      </c>
      <c r="DU501" s="59">
        <f t="shared" si="728"/>
        <v>0.83245526456742691</v>
      </c>
      <c r="DV501" s="14">
        <f t="shared" si="729"/>
        <v>1557.0049578307103</v>
      </c>
      <c r="DW501" s="14">
        <f t="shared" si="730"/>
        <v>53.136813797205512</v>
      </c>
      <c r="DX501" s="14">
        <f t="shared" si="731"/>
        <v>1022.6365364642667</v>
      </c>
      <c r="DY501" s="14">
        <f t="shared" si="732"/>
        <v>13081.104323282534</v>
      </c>
      <c r="DZ501" s="34" t="e">
        <f t="shared" si="733"/>
        <v>#REF!</v>
      </c>
      <c r="EA501" s="34" t="e">
        <f t="shared" si="734"/>
        <v>#REF!</v>
      </c>
      <c r="EB501" s="34" t="e">
        <f t="shared" si="735"/>
        <v>#REF!</v>
      </c>
      <c r="EC501" s="34" t="e">
        <f t="shared" si="736"/>
        <v>#REF!</v>
      </c>
      <c r="ED501" s="34" t="e">
        <f t="shared" si="737"/>
        <v>#REF!</v>
      </c>
      <c r="EE501" s="59" t="e">
        <f t="shared" si="738"/>
        <v>#REF!</v>
      </c>
      <c r="EF501" s="59" t="e">
        <f t="shared" si="739"/>
        <v>#REF!</v>
      </c>
      <c r="EG501" s="59" t="e">
        <f t="shared" si="740"/>
        <v>#REF!</v>
      </c>
      <c r="EH501" s="59" t="e">
        <f t="shared" si="741"/>
        <v>#REF!</v>
      </c>
      <c r="EI501" s="14" t="e">
        <f t="shared" si="742"/>
        <v>#REF!</v>
      </c>
      <c r="EJ501" s="14" t="e">
        <f t="shared" si="743"/>
        <v>#REF!</v>
      </c>
      <c r="EK501" s="14" t="e">
        <f t="shared" si="744"/>
        <v>#REF!</v>
      </c>
      <c r="EL501" s="14" t="e">
        <f t="shared" si="745"/>
        <v>#REF!</v>
      </c>
      <c r="EM501" t="e">
        <f t="shared" si="746"/>
        <v>#REF!</v>
      </c>
      <c r="EN501" s="34" t="e">
        <f t="shared" si="747"/>
        <v>#REF!</v>
      </c>
      <c r="EO501" s="34" t="e">
        <f t="shared" si="748"/>
        <v>#REF!</v>
      </c>
      <c r="EP501" s="34" t="e">
        <f t="shared" si="749"/>
        <v>#REF!</v>
      </c>
      <c r="EQ501" s="34" t="e">
        <f t="shared" si="750"/>
        <v>#REF!</v>
      </c>
      <c r="ER501" s="59" t="e">
        <f t="shared" si="751"/>
        <v>#REF!</v>
      </c>
      <c r="ES501" s="59" t="e">
        <f t="shared" si="752"/>
        <v>#REF!</v>
      </c>
      <c r="ET501" s="59" t="e">
        <f t="shared" si="753"/>
        <v>#REF!</v>
      </c>
      <c r="EU501" s="59" t="e">
        <f t="shared" si="754"/>
        <v>#REF!</v>
      </c>
      <c r="EV501" s="14" t="e">
        <f t="shared" si="755"/>
        <v>#REF!</v>
      </c>
      <c r="EW501" s="14" t="e">
        <f t="shared" si="756"/>
        <v>#REF!</v>
      </c>
      <c r="EX501" s="14" t="e">
        <f t="shared" si="757"/>
        <v>#REF!</v>
      </c>
      <c r="EY501" s="14" t="e">
        <f t="shared" si="758"/>
        <v>#REF!</v>
      </c>
    </row>
    <row r="502" spans="1:155" x14ac:dyDescent="0.2">
      <c r="A502" s="17">
        <v>30427212</v>
      </c>
      <c r="B502" t="s">
        <v>62</v>
      </c>
      <c r="C502" t="s">
        <v>5348</v>
      </c>
      <c r="D502" t="s">
        <v>5349</v>
      </c>
      <c r="E502" t="s">
        <v>4554</v>
      </c>
      <c r="F502" t="s">
        <v>41</v>
      </c>
      <c r="G502" t="s">
        <v>42</v>
      </c>
      <c r="H502" t="s">
        <v>5350</v>
      </c>
      <c r="I502" t="s">
        <v>68</v>
      </c>
      <c r="J502" s="19" t="s">
        <v>69</v>
      </c>
      <c r="K502" t="s">
        <v>70</v>
      </c>
      <c r="L502">
        <v>1966</v>
      </c>
      <c r="M502">
        <f t="shared" si="668"/>
        <v>1966</v>
      </c>
      <c r="N502">
        <v>53</v>
      </c>
      <c r="O502" s="19">
        <f t="shared" si="669"/>
        <v>53</v>
      </c>
      <c r="P502" t="s">
        <v>80</v>
      </c>
      <c r="Q502" s="19" t="str">
        <f t="shared" si="670"/>
        <v>50-60</v>
      </c>
      <c r="R502" s="23">
        <v>263.3</v>
      </c>
      <c r="S502" s="15">
        <f t="shared" si="671"/>
        <v>0.26330000000000003</v>
      </c>
      <c r="T502">
        <v>30370663</v>
      </c>
      <c r="U502" t="s">
        <v>45</v>
      </c>
      <c r="V502" t="s">
        <v>46</v>
      </c>
      <c r="W502" t="s">
        <v>47</v>
      </c>
      <c r="X502" t="s">
        <v>48</v>
      </c>
      <c r="Y502" t="s">
        <v>161</v>
      </c>
      <c r="Z502" t="s">
        <v>5351</v>
      </c>
      <c r="AA502" t="s">
        <v>5352</v>
      </c>
      <c r="AB502" t="s">
        <v>573</v>
      </c>
      <c r="AC502">
        <v>1966</v>
      </c>
      <c r="AD502">
        <v>53</v>
      </c>
      <c r="AE502" t="str">
        <f t="shared" si="672"/>
        <v>&lt;60</v>
      </c>
      <c r="AF502">
        <v>-38.044721950000003</v>
      </c>
      <c r="AG502">
        <v>145.39628393999999</v>
      </c>
      <c r="AH502" t="s">
        <v>75</v>
      </c>
      <c r="AI502" t="s">
        <v>76</v>
      </c>
      <c r="AJ502" s="33" t="s">
        <v>164</v>
      </c>
      <c r="AL502">
        <v>1</v>
      </c>
      <c r="AM502" t="s">
        <v>86</v>
      </c>
      <c r="AN502">
        <v>220</v>
      </c>
      <c r="AO502" s="69">
        <v>3</v>
      </c>
      <c r="AP502">
        <v>2</v>
      </c>
      <c r="AQ502">
        <v>0</v>
      </c>
      <c r="AR502">
        <v>1</v>
      </c>
      <c r="AS502" s="82" t="str">
        <f t="shared" si="673"/>
        <v>Gw-0-1</v>
      </c>
      <c r="AT502" s="14">
        <f t="shared" si="674"/>
        <v>17616</v>
      </c>
      <c r="AU502" s="81">
        <f>VLOOKUP(C502,Bushfire_Vlookup!$F$2:$H$12575,3,FALSE)</f>
        <v>611.26853200000005</v>
      </c>
      <c r="AV502" s="14">
        <f>VLOOKUP(AS502,Safety_collateral_Vlookup!$J$3:$L$20,2,FALSE)</f>
        <v>11570.139925214824</v>
      </c>
      <c r="AW502" s="14">
        <f>VLOOKUP(AS502,Safety_collateral_Vlookup!$J$3:$L$20,3,FALSE)</f>
        <v>148000</v>
      </c>
      <c r="AX502" s="48">
        <f t="shared" si="675"/>
        <v>189709.83482384821</v>
      </c>
      <c r="AY502" s="49">
        <f t="shared" si="760"/>
        <v>20010.800000000003</v>
      </c>
      <c r="AZ502" s="14">
        <v>76000</v>
      </c>
      <c r="BA502" s="16">
        <f t="shared" si="676"/>
        <v>9.4803723401287403</v>
      </c>
      <c r="BB502" t="e">
        <f>IF(BA502&lt;=#REF!,#REF!,IF(BA502&lt;=#REF!,#REF!,IF(BA502&lt;=#REF!,#REF!,IF(BA502&lt;=#REF!,#REF!,#REF!))))</f>
        <v>#REF!</v>
      </c>
      <c r="BC502" s="51">
        <v>4</v>
      </c>
      <c r="BD502" s="21">
        <v>70</v>
      </c>
      <c r="BE502" s="21">
        <v>6.4399999999999999E-2</v>
      </c>
      <c r="BF502" s="26">
        <f t="shared" si="677"/>
        <v>1305.2282993591116</v>
      </c>
      <c r="BG502" s="21">
        <v>7</v>
      </c>
      <c r="BH502" s="21">
        <f t="shared" si="678"/>
        <v>28</v>
      </c>
      <c r="BI502" s="28">
        <f t="shared" si="679"/>
        <v>4.0959999999999998E-4</v>
      </c>
      <c r="BJ502" s="27">
        <f t="shared" si="680"/>
        <v>4.0959999999999998E-4</v>
      </c>
      <c r="BK502" s="28">
        <f t="shared" si="681"/>
        <v>6.2796858480808132E-3</v>
      </c>
      <c r="BL502" s="35">
        <f t="shared" si="682"/>
        <v>5.9533760018843231E-2</v>
      </c>
      <c r="BM502" s="21" t="str">
        <f t="shared" si="683"/>
        <v>Cr1</v>
      </c>
      <c r="BN502" s="51">
        <v>1</v>
      </c>
      <c r="BO502" s="21">
        <v>2</v>
      </c>
      <c r="BP502" s="50" t="s">
        <v>5497</v>
      </c>
      <c r="BQ502" s="14">
        <v>17616</v>
      </c>
      <c r="BR502">
        <f>IFERROR(VLOOKUP(AO502,'Model Failure data- Lines'!$A$37:$E$41,3,FALSE),'Model Failure data- Lines'!$C$37)</f>
        <v>0.16107000000000002</v>
      </c>
      <c r="BS502" s="14">
        <f t="shared" si="684"/>
        <v>30556.563095077236</v>
      </c>
      <c r="BT502" s="34">
        <f t="shared" si="761"/>
        <v>17848.641495270018</v>
      </c>
      <c r="BU502" s="34">
        <f t="shared" si="685"/>
        <v>1.7119825675906417</v>
      </c>
      <c r="BV502" s="54">
        <f t="shared" si="686"/>
        <v>12707.921599807218</v>
      </c>
      <c r="BW502">
        <f>IFERROR(VLOOKUP(AO502,'Model Failure data- Lines'!$A$37:$E$41,4,FALSE),'Model Failure data- Lines'!$D$37)</f>
        <v>0.16398000000000001</v>
      </c>
      <c r="BX502" s="14">
        <f t="shared" si="687"/>
        <v>31108.618714414632</v>
      </c>
      <c r="BY502" s="34">
        <f t="shared" si="688"/>
        <v>15920.103305548739</v>
      </c>
      <c r="BZ502" s="71">
        <f t="shared" si="689"/>
        <v>1.9540462845848581</v>
      </c>
      <c r="CA502" s="71">
        <f t="shared" si="690"/>
        <v>15188.515408865893</v>
      </c>
      <c r="CB502" s="57">
        <v>2</v>
      </c>
      <c r="CC502">
        <f>IFERROR(VLOOKUP(AO502,'Model Failure data- Lines'!$A$37:$E$41,5,FALSE),'Model Failure data- Lines'!$E$37)</f>
        <v>0.16322</v>
      </c>
      <c r="CD502" s="14">
        <f t="shared" si="691"/>
        <v>30964.439239948508</v>
      </c>
      <c r="CE502" s="34">
        <f t="shared" si="692"/>
        <v>12665.645014659274</v>
      </c>
      <c r="CF502" s="34">
        <f t="shared" si="693"/>
        <v>2.4447581788460142</v>
      </c>
      <c r="CG502" s="54">
        <f t="shared" si="694"/>
        <v>18298.794225289232</v>
      </c>
      <c r="CH502" t="e">
        <f>IFERROR(VLOOKUP(AO502,'Model Failure data- Lines'!#REF!,3,FALSE),'Model Failure data- Lines'!#REF!)</f>
        <v>#REF!</v>
      </c>
      <c r="CI502" s="14" t="e">
        <f t="shared" si="695"/>
        <v>#REF!</v>
      </c>
      <c r="CJ502" s="34">
        <f t="shared" si="696"/>
        <v>17119.941908332559</v>
      </c>
      <c r="CK502" s="34" t="e">
        <f t="shared" si="697"/>
        <v>#REF!</v>
      </c>
      <c r="CL502" s="54" t="e">
        <f t="shared" si="698"/>
        <v>#REF!</v>
      </c>
      <c r="CM502" t="e">
        <f>IFERROR(VLOOKUP(AO502,'Model Failure data- Lines'!#REF!,4,FALSE),'Model Failure data- Lines'!#REF!)</f>
        <v>#REF!</v>
      </c>
      <c r="CN502" s="14" t="e">
        <f t="shared" si="699"/>
        <v>#REF!</v>
      </c>
      <c r="CO502" s="34">
        <f t="shared" si="700"/>
        <v>14646.711323119587</v>
      </c>
      <c r="CP502" s="34" t="e">
        <f t="shared" si="701"/>
        <v>#REF!</v>
      </c>
      <c r="CQ502" s="54" t="e">
        <f t="shared" si="702"/>
        <v>#REF!</v>
      </c>
      <c r="CR502" t="e">
        <f>IFERROR(VLOOKUP(AO502,'Model Failure data- Lines'!#REF!,5,FALSE),'Model Failure data- Lines'!#REF!)</f>
        <v>#REF!</v>
      </c>
      <c r="CS502" s="14" t="e">
        <f t="shared" si="703"/>
        <v>#REF!</v>
      </c>
      <c r="CT502" s="34">
        <f t="shared" si="704"/>
        <v>10720.518549123448</v>
      </c>
      <c r="CU502" s="34" t="e">
        <f t="shared" si="705"/>
        <v>#REF!</v>
      </c>
      <c r="CV502" s="54" t="e">
        <f t="shared" si="706"/>
        <v>#REF!</v>
      </c>
      <c r="CW502" t="s">
        <v>573</v>
      </c>
      <c r="CZ502">
        <f t="shared" si="707"/>
        <v>15188.515408865893</v>
      </c>
      <c r="DA502" s="34">
        <f t="shared" si="708"/>
        <v>3082.2126825600003</v>
      </c>
      <c r="DB502" s="34">
        <f t="shared" si="709"/>
        <v>106.95161340714313</v>
      </c>
      <c r="DC502" s="34">
        <f t="shared" si="710"/>
        <v>2024.3887384474874</v>
      </c>
      <c r="DD502" s="9">
        <f t="shared" si="711"/>
        <v>25895.06568</v>
      </c>
      <c r="DE502" s="59">
        <f t="shared" si="712"/>
        <v>9.9079059435442318E-2</v>
      </c>
      <c r="DF502" s="59">
        <f t="shared" si="713"/>
        <v>3.4380058590510656E-3</v>
      </c>
      <c r="DG502" s="59">
        <f t="shared" si="714"/>
        <v>6.5074851346885981E-2</v>
      </c>
      <c r="DH502" s="59">
        <f t="shared" si="715"/>
        <v>0.8324080833586206</v>
      </c>
      <c r="DI502" s="14">
        <f t="shared" si="716"/>
        <v>1504.8638209311553</v>
      </c>
      <c r="DJ502" s="14">
        <f t="shared" si="717"/>
        <v>52.218204965968326</v>
      </c>
      <c r="DK502" s="14">
        <f t="shared" si="718"/>
        <v>988.39038241183505</v>
      </c>
      <c r="DL502" s="14">
        <f t="shared" si="719"/>
        <v>12643.043000556932</v>
      </c>
      <c r="DM502">
        <f t="shared" si="720"/>
        <v>18298.794225289232</v>
      </c>
      <c r="DN502" s="34">
        <f t="shared" si="721"/>
        <v>3067.9275158400001</v>
      </c>
      <c r="DO502" s="34">
        <f t="shared" si="722"/>
        <v>106.45592352917369</v>
      </c>
      <c r="DP502" s="34">
        <f t="shared" si="723"/>
        <v>2015.0062805793323</v>
      </c>
      <c r="DQ502" s="9">
        <f t="shared" si="724"/>
        <v>25775.04952</v>
      </c>
      <c r="DR502" s="59">
        <f t="shared" si="725"/>
        <v>9.9079059435442304E-2</v>
      </c>
      <c r="DS502" s="59">
        <f t="shared" si="726"/>
        <v>3.4380058590510656E-3</v>
      </c>
      <c r="DT502" s="59">
        <f t="shared" si="727"/>
        <v>6.5074851346885981E-2</v>
      </c>
      <c r="DU502" s="59">
        <f t="shared" si="728"/>
        <v>0.8324080833586206</v>
      </c>
      <c r="DV502" s="14">
        <f t="shared" si="729"/>
        <v>1813.0273206443603</v>
      </c>
      <c r="DW502" s="14">
        <f t="shared" si="730"/>
        <v>62.91136176011419</v>
      </c>
      <c r="DX502" s="14">
        <f t="shared" si="731"/>
        <v>1190.7913140379524</v>
      </c>
      <c r="DY502" s="14">
        <f t="shared" si="732"/>
        <v>15232.064228846804</v>
      </c>
      <c r="DZ502" s="34" t="e">
        <f t="shared" si="733"/>
        <v>#REF!</v>
      </c>
      <c r="EA502" s="34" t="e">
        <f t="shared" si="734"/>
        <v>#REF!</v>
      </c>
      <c r="EB502" s="34" t="e">
        <f t="shared" si="735"/>
        <v>#REF!</v>
      </c>
      <c r="EC502" s="34" t="e">
        <f t="shared" si="736"/>
        <v>#REF!</v>
      </c>
      <c r="ED502" s="34" t="e">
        <f t="shared" si="737"/>
        <v>#REF!</v>
      </c>
      <c r="EE502" s="59" t="e">
        <f t="shared" si="738"/>
        <v>#REF!</v>
      </c>
      <c r="EF502" s="59" t="e">
        <f t="shared" si="739"/>
        <v>#REF!</v>
      </c>
      <c r="EG502" s="59" t="e">
        <f t="shared" si="740"/>
        <v>#REF!</v>
      </c>
      <c r="EH502" s="59" t="e">
        <f t="shared" si="741"/>
        <v>#REF!</v>
      </c>
      <c r="EI502" s="14" t="e">
        <f t="shared" si="742"/>
        <v>#REF!</v>
      </c>
      <c r="EJ502" s="14" t="e">
        <f t="shared" si="743"/>
        <v>#REF!</v>
      </c>
      <c r="EK502" s="14" t="e">
        <f t="shared" si="744"/>
        <v>#REF!</v>
      </c>
      <c r="EL502" s="14" t="e">
        <f t="shared" si="745"/>
        <v>#REF!</v>
      </c>
      <c r="EM502" t="e">
        <f t="shared" si="746"/>
        <v>#REF!</v>
      </c>
      <c r="EN502" s="34" t="e">
        <f t="shared" si="747"/>
        <v>#REF!</v>
      </c>
      <c r="EO502" s="34" t="e">
        <f t="shared" si="748"/>
        <v>#REF!</v>
      </c>
      <c r="EP502" s="34" t="e">
        <f t="shared" si="749"/>
        <v>#REF!</v>
      </c>
      <c r="EQ502" s="34" t="e">
        <f t="shared" si="750"/>
        <v>#REF!</v>
      </c>
      <c r="ER502" s="59" t="e">
        <f t="shared" si="751"/>
        <v>#REF!</v>
      </c>
      <c r="ES502" s="59" t="e">
        <f t="shared" si="752"/>
        <v>#REF!</v>
      </c>
      <c r="ET502" s="59" t="e">
        <f t="shared" si="753"/>
        <v>#REF!</v>
      </c>
      <c r="EU502" s="59" t="e">
        <f t="shared" si="754"/>
        <v>#REF!</v>
      </c>
      <c r="EV502" s="14" t="e">
        <f t="shared" si="755"/>
        <v>#REF!</v>
      </c>
      <c r="EW502" s="14" t="e">
        <f t="shared" si="756"/>
        <v>#REF!</v>
      </c>
      <c r="EX502" s="14" t="e">
        <f t="shared" si="757"/>
        <v>#REF!</v>
      </c>
      <c r="EY502" s="14" t="e">
        <f t="shared" si="758"/>
        <v>#REF!</v>
      </c>
    </row>
    <row r="503" spans="1:155" x14ac:dyDescent="0.2">
      <c r="A503" s="17">
        <v>30027817</v>
      </c>
      <c r="B503" t="s">
        <v>62</v>
      </c>
      <c r="C503" t="s">
        <v>994</v>
      </c>
      <c r="D503" t="s">
        <v>995</v>
      </c>
      <c r="E503" t="s">
        <v>455</v>
      </c>
      <c r="F503" t="s">
        <v>66</v>
      </c>
      <c r="G503" t="s">
        <v>42</v>
      </c>
      <c r="H503" t="s">
        <v>996</v>
      </c>
      <c r="I503" t="s">
        <v>68</v>
      </c>
      <c r="J503" s="19" t="s">
        <v>69</v>
      </c>
      <c r="K503" t="s">
        <v>70</v>
      </c>
      <c r="L503">
        <v>1966</v>
      </c>
      <c r="M503">
        <f t="shared" si="668"/>
        <v>1966</v>
      </c>
      <c r="N503">
        <v>53</v>
      </c>
      <c r="O503" s="19">
        <f t="shared" si="669"/>
        <v>53</v>
      </c>
      <c r="P503" t="s">
        <v>80</v>
      </c>
      <c r="Q503" s="19" t="str">
        <f t="shared" si="670"/>
        <v>50-60</v>
      </c>
      <c r="R503" s="23">
        <v>335.3</v>
      </c>
      <c r="S503" s="15">
        <f t="shared" si="671"/>
        <v>0.33529999999999999</v>
      </c>
      <c r="T503">
        <v>30017623</v>
      </c>
      <c r="U503" t="s">
        <v>45</v>
      </c>
      <c r="V503" t="s">
        <v>46</v>
      </c>
      <c r="W503" s="20" t="s">
        <v>87</v>
      </c>
      <c r="X503" t="s">
        <v>48</v>
      </c>
      <c r="Y503" t="s">
        <v>997</v>
      </c>
      <c r="Z503" t="s">
        <v>998</v>
      </c>
      <c r="AA503" t="s">
        <v>999</v>
      </c>
      <c r="AB503" t="s">
        <v>456</v>
      </c>
      <c r="AC503">
        <v>1966</v>
      </c>
      <c r="AD503">
        <v>53</v>
      </c>
      <c r="AE503" t="str">
        <f t="shared" si="672"/>
        <v>&lt;60</v>
      </c>
      <c r="AF503">
        <v>-37.995955979999998</v>
      </c>
      <c r="AG503">
        <v>145.32215350999999</v>
      </c>
      <c r="AH503" t="s">
        <v>75</v>
      </c>
      <c r="AI503" t="s">
        <v>76</v>
      </c>
      <c r="AJ503" s="33" t="s">
        <v>164</v>
      </c>
      <c r="AL503">
        <v>1</v>
      </c>
      <c r="AM503" t="s">
        <v>86</v>
      </c>
      <c r="AN503">
        <v>220</v>
      </c>
      <c r="AO503" s="69">
        <v>3</v>
      </c>
      <c r="AP503">
        <v>2</v>
      </c>
      <c r="AQ503">
        <v>0</v>
      </c>
      <c r="AR503">
        <v>1</v>
      </c>
      <c r="AS503" s="82" t="str">
        <f t="shared" si="673"/>
        <v>Gw-0-1</v>
      </c>
      <c r="AT503" s="14">
        <f t="shared" si="674"/>
        <v>17616</v>
      </c>
      <c r="AU503" s="81">
        <f>VLOOKUP(C503,Bushfire_Vlookup!$F$2:$H$12575,3,FALSE)</f>
        <v>4562.382098</v>
      </c>
      <c r="AV503" s="14">
        <f>VLOOKUP(AS503,Safety_collateral_Vlookup!$J$3:$L$20,2,FALSE)</f>
        <v>11570.139925214824</v>
      </c>
      <c r="AW503" s="14">
        <f>VLOOKUP(AS503,Safety_collateral_Vlookup!$J$3:$L$20,3,FALSE)</f>
        <v>148000</v>
      </c>
      <c r="AX503" s="48">
        <f t="shared" si="675"/>
        <v>193925.67299877023</v>
      </c>
      <c r="AY503" s="49">
        <f t="shared" si="760"/>
        <v>25482.799999999999</v>
      </c>
      <c r="AZ503" s="14">
        <v>76000</v>
      </c>
      <c r="BA503" s="16">
        <f t="shared" si="676"/>
        <v>7.6100614139250879</v>
      </c>
      <c r="BB503" t="e">
        <f>IF(BA503&lt;=#REF!,#REF!,IF(BA503&lt;=#REF!,#REF!,IF(BA503&lt;=#REF!,#REF!,IF(BA503&lt;=#REF!,#REF!,#REF!))))</f>
        <v>#REF!</v>
      </c>
      <c r="BC503" s="51">
        <v>4</v>
      </c>
      <c r="BD503" s="21">
        <v>70</v>
      </c>
      <c r="BE503" s="21">
        <v>6.4399999999999999E-2</v>
      </c>
      <c r="BF503" s="26">
        <f t="shared" si="677"/>
        <v>1662.1460264911129</v>
      </c>
      <c r="BG503" s="21">
        <v>7</v>
      </c>
      <c r="BH503" s="21">
        <f t="shared" si="678"/>
        <v>28</v>
      </c>
      <c r="BI503" s="28">
        <f t="shared" si="679"/>
        <v>4.0959999999999998E-4</v>
      </c>
      <c r="BJ503" s="27">
        <f t="shared" si="680"/>
        <v>4.0959999999999998E-4</v>
      </c>
      <c r="BK503" s="28">
        <f t="shared" si="681"/>
        <v>6.279685848080814E-3</v>
      </c>
      <c r="BL503" s="35">
        <f t="shared" si="682"/>
        <v>4.7788794964051244E-2</v>
      </c>
      <c r="BM503" s="21" t="str">
        <f t="shared" si="683"/>
        <v>Cr1</v>
      </c>
      <c r="BN503" s="51">
        <v>1</v>
      </c>
      <c r="BO503" s="21">
        <v>2</v>
      </c>
      <c r="BP503" s="50" t="s">
        <v>5497</v>
      </c>
      <c r="BQ503" s="14">
        <v>17616</v>
      </c>
      <c r="BR503">
        <f>IFERROR(VLOOKUP(AO503,'Model Failure data- Lines'!$A$37:$E$41,3,FALSE),'Model Failure data- Lines'!$C$37)</f>
        <v>0.16107000000000002</v>
      </c>
      <c r="BS503" s="14">
        <f t="shared" si="684"/>
        <v>31235.608149911925</v>
      </c>
      <c r="BT503" s="34">
        <f t="shared" si="761"/>
        <v>22729.394201914303</v>
      </c>
      <c r="BU503" s="34">
        <f t="shared" si="685"/>
        <v>1.3742384804642622</v>
      </c>
      <c r="BV503" s="54">
        <f t="shared" si="686"/>
        <v>8506.2139479976213</v>
      </c>
      <c r="BW503">
        <f>IFERROR(VLOOKUP(AO503,'Model Failure data- Lines'!$A$37:$E$41,4,FALSE),'Model Failure data- Lines'!$D$37)</f>
        <v>0.16398000000000001</v>
      </c>
      <c r="BX503" s="14">
        <f t="shared" si="687"/>
        <v>31799.931858338347</v>
      </c>
      <c r="BY503" s="34">
        <f t="shared" si="688"/>
        <v>20273.492739652454</v>
      </c>
      <c r="BZ503" s="71">
        <f t="shared" si="689"/>
        <v>1.5685472782961367</v>
      </c>
      <c r="CA503" s="71">
        <f t="shared" si="690"/>
        <v>11526.439118685892</v>
      </c>
      <c r="CB503" s="57">
        <v>2</v>
      </c>
      <c r="CC503">
        <f>IFERROR(VLOOKUP(AO503,'Model Failure data- Lines'!$A$37:$E$41,5,FALSE),'Model Failure data- Lines'!$E$37)</f>
        <v>0.16322</v>
      </c>
      <c r="CD503" s="14">
        <f t="shared" si="691"/>
        <v>31652.548346859276</v>
      </c>
      <c r="CE503" s="34">
        <f t="shared" si="692"/>
        <v>16129.095227555084</v>
      </c>
      <c r="CF503" s="34">
        <f t="shared" si="693"/>
        <v>1.9624503358864043</v>
      </c>
      <c r="CG503" s="54">
        <f t="shared" si="694"/>
        <v>15523.453119304191</v>
      </c>
      <c r="CH503" t="e">
        <f>IFERROR(VLOOKUP(AO503,'Model Failure data- Lines'!#REF!,3,FALSE),'Model Failure data- Lines'!#REF!)</f>
        <v>#REF!</v>
      </c>
      <c r="CI503" s="14" t="e">
        <f t="shared" si="695"/>
        <v>#REF!</v>
      </c>
      <c r="CJ503" s="34">
        <f t="shared" si="696"/>
        <v>21801.430010876971</v>
      </c>
      <c r="CK503" s="34" t="e">
        <f t="shared" si="697"/>
        <v>#REF!</v>
      </c>
      <c r="CL503" s="54" t="e">
        <f t="shared" si="698"/>
        <v>#REF!</v>
      </c>
      <c r="CM503" t="e">
        <f>IFERROR(VLOOKUP(AO503,'Model Failure data- Lines'!#REF!,4,FALSE),'Model Failure data- Lines'!#REF!)</f>
        <v>#REF!</v>
      </c>
      <c r="CN503" s="14" t="e">
        <f t="shared" si="699"/>
        <v>#REF!</v>
      </c>
      <c r="CO503" s="34">
        <f t="shared" si="700"/>
        <v>18651.888745317116</v>
      </c>
      <c r="CP503" s="34" t="e">
        <f t="shared" si="701"/>
        <v>#REF!</v>
      </c>
      <c r="CQ503" s="54" t="e">
        <f t="shared" si="702"/>
        <v>#REF!</v>
      </c>
      <c r="CR503" t="e">
        <f>IFERROR(VLOOKUP(AO503,'Model Failure data- Lines'!#REF!,5,FALSE),'Model Failure data- Lines'!#REF!)</f>
        <v>#REF!</v>
      </c>
      <c r="CS503" s="14" t="e">
        <f t="shared" si="703"/>
        <v>#REF!</v>
      </c>
      <c r="CT503" s="34">
        <f t="shared" si="704"/>
        <v>13652.069386711324</v>
      </c>
      <c r="CU503" s="34" t="e">
        <f t="shared" si="705"/>
        <v>#REF!</v>
      </c>
      <c r="CV503" s="54" t="e">
        <f t="shared" si="706"/>
        <v>#REF!</v>
      </c>
      <c r="CW503" t="s">
        <v>456</v>
      </c>
      <c r="CZ503">
        <f t="shared" si="707"/>
        <v>11526.439118685892</v>
      </c>
      <c r="DA503" s="34">
        <f t="shared" si="708"/>
        <v>3082.2126825600003</v>
      </c>
      <c r="DB503" s="34">
        <f t="shared" si="709"/>
        <v>798.26475733085272</v>
      </c>
      <c r="DC503" s="34">
        <f t="shared" si="710"/>
        <v>2024.3887384474874</v>
      </c>
      <c r="DD503" s="9">
        <f t="shared" si="711"/>
        <v>25895.06568</v>
      </c>
      <c r="DE503" s="59">
        <f t="shared" si="712"/>
        <v>9.6925134817601968E-2</v>
      </c>
      <c r="DF503" s="59">
        <f t="shared" si="713"/>
        <v>2.5102719115466833E-2</v>
      </c>
      <c r="DG503" s="59">
        <f t="shared" si="714"/>
        <v>6.3660159633853644E-2</v>
      </c>
      <c r="DH503" s="59">
        <f t="shared" si="715"/>
        <v>0.81431198643307734</v>
      </c>
      <c r="DI503" s="14">
        <f t="shared" si="716"/>
        <v>1117.2016655455113</v>
      </c>
      <c r="DJ503" s="14">
        <f t="shared" si="717"/>
        <v>289.34496359790103</v>
      </c>
      <c r="DK503" s="14">
        <f t="shared" si="718"/>
        <v>733.77495430543922</v>
      </c>
      <c r="DL503" s="14">
        <f t="shared" si="719"/>
        <v>9386.1175352370374</v>
      </c>
      <c r="DM503">
        <f t="shared" si="720"/>
        <v>15523.453119304191</v>
      </c>
      <c r="DN503" s="34">
        <f t="shared" si="721"/>
        <v>3067.9275158400001</v>
      </c>
      <c r="DO503" s="34">
        <f t="shared" si="722"/>
        <v>794.56503043994257</v>
      </c>
      <c r="DP503" s="34">
        <f t="shared" si="723"/>
        <v>2015.0062805793323</v>
      </c>
      <c r="DQ503" s="9">
        <f t="shared" si="724"/>
        <v>25775.04952</v>
      </c>
      <c r="DR503" s="59">
        <f t="shared" si="725"/>
        <v>9.6925134817601982E-2</v>
      </c>
      <c r="DS503" s="59">
        <f t="shared" si="726"/>
        <v>2.5102719115466837E-2</v>
      </c>
      <c r="DT503" s="59">
        <f t="shared" si="727"/>
        <v>6.3660159633853658E-2</v>
      </c>
      <c r="DU503" s="59">
        <f t="shared" si="728"/>
        <v>0.81431198643307756</v>
      </c>
      <c r="DV503" s="14">
        <f t="shared" si="729"/>
        <v>1504.6127864232828</v>
      </c>
      <c r="DW503" s="14">
        <f t="shared" si="730"/>
        <v>389.68088335601061</v>
      </c>
      <c r="DX503" s="14">
        <f t="shared" si="731"/>
        <v>988.22550364354834</v>
      </c>
      <c r="DY503" s="14">
        <f t="shared" si="732"/>
        <v>12640.933945881348</v>
      </c>
      <c r="DZ503" s="34" t="e">
        <f t="shared" si="733"/>
        <v>#REF!</v>
      </c>
      <c r="EA503" s="34" t="e">
        <f t="shared" si="734"/>
        <v>#REF!</v>
      </c>
      <c r="EB503" s="34" t="e">
        <f t="shared" si="735"/>
        <v>#REF!</v>
      </c>
      <c r="EC503" s="34" t="e">
        <f t="shared" si="736"/>
        <v>#REF!</v>
      </c>
      <c r="ED503" s="34" t="e">
        <f t="shared" si="737"/>
        <v>#REF!</v>
      </c>
      <c r="EE503" s="59" t="e">
        <f t="shared" si="738"/>
        <v>#REF!</v>
      </c>
      <c r="EF503" s="59" t="e">
        <f t="shared" si="739"/>
        <v>#REF!</v>
      </c>
      <c r="EG503" s="59" t="e">
        <f t="shared" si="740"/>
        <v>#REF!</v>
      </c>
      <c r="EH503" s="59" t="e">
        <f t="shared" si="741"/>
        <v>#REF!</v>
      </c>
      <c r="EI503" s="14" t="e">
        <f t="shared" si="742"/>
        <v>#REF!</v>
      </c>
      <c r="EJ503" s="14" t="e">
        <f t="shared" si="743"/>
        <v>#REF!</v>
      </c>
      <c r="EK503" s="14" t="e">
        <f t="shared" si="744"/>
        <v>#REF!</v>
      </c>
      <c r="EL503" s="14" t="e">
        <f t="shared" si="745"/>
        <v>#REF!</v>
      </c>
      <c r="EM503" t="e">
        <f t="shared" si="746"/>
        <v>#REF!</v>
      </c>
      <c r="EN503" s="34" t="e">
        <f t="shared" si="747"/>
        <v>#REF!</v>
      </c>
      <c r="EO503" s="34" t="e">
        <f t="shared" si="748"/>
        <v>#REF!</v>
      </c>
      <c r="EP503" s="34" t="e">
        <f t="shared" si="749"/>
        <v>#REF!</v>
      </c>
      <c r="EQ503" s="34" t="e">
        <f t="shared" si="750"/>
        <v>#REF!</v>
      </c>
      <c r="ER503" s="59" t="e">
        <f t="shared" si="751"/>
        <v>#REF!</v>
      </c>
      <c r="ES503" s="59" t="e">
        <f t="shared" si="752"/>
        <v>#REF!</v>
      </c>
      <c r="ET503" s="59" t="e">
        <f t="shared" si="753"/>
        <v>#REF!</v>
      </c>
      <c r="EU503" s="59" t="e">
        <f t="shared" si="754"/>
        <v>#REF!</v>
      </c>
      <c r="EV503" s="14" t="e">
        <f t="shared" si="755"/>
        <v>#REF!</v>
      </c>
      <c r="EW503" s="14" t="e">
        <f t="shared" si="756"/>
        <v>#REF!</v>
      </c>
      <c r="EX503" s="14" t="e">
        <f t="shared" si="757"/>
        <v>#REF!</v>
      </c>
      <c r="EY503" s="14" t="e">
        <f t="shared" si="758"/>
        <v>#REF!</v>
      </c>
    </row>
    <row r="504" spans="1:155" x14ac:dyDescent="0.2">
      <c r="A504" s="17">
        <v>30146601</v>
      </c>
      <c r="B504" t="s">
        <v>62</v>
      </c>
      <c r="C504" t="s">
        <v>2854</v>
      </c>
      <c r="D504" t="s">
        <v>2855</v>
      </c>
      <c r="E504" t="s">
        <v>2856</v>
      </c>
      <c r="F504" t="s">
        <v>66</v>
      </c>
      <c r="G504" t="s">
        <v>42</v>
      </c>
      <c r="H504" t="s">
        <v>2857</v>
      </c>
      <c r="I504" t="s">
        <v>68</v>
      </c>
      <c r="J504" s="19" t="s">
        <v>69</v>
      </c>
      <c r="K504" t="s">
        <v>70</v>
      </c>
      <c r="L504">
        <v>1966</v>
      </c>
      <c r="M504">
        <f t="shared" si="668"/>
        <v>1966</v>
      </c>
      <c r="N504">
        <v>53</v>
      </c>
      <c r="O504" s="19">
        <f t="shared" si="669"/>
        <v>53</v>
      </c>
      <c r="P504" t="s">
        <v>80</v>
      </c>
      <c r="Q504" s="19" t="str">
        <f t="shared" si="670"/>
        <v>50-60</v>
      </c>
      <c r="R504" s="23">
        <v>260.5</v>
      </c>
      <c r="S504" s="15">
        <f t="shared" si="671"/>
        <v>0.26050000000000001</v>
      </c>
      <c r="T504">
        <v>30254799</v>
      </c>
      <c r="U504" t="s">
        <v>45</v>
      </c>
      <c r="V504" t="s">
        <v>46</v>
      </c>
      <c r="W504" t="s">
        <v>47</v>
      </c>
      <c r="X504" t="s">
        <v>88</v>
      </c>
      <c r="Y504" t="s">
        <v>235</v>
      </c>
      <c r="Z504" t="s">
        <v>2858</v>
      </c>
      <c r="AA504" t="s">
        <v>2859</v>
      </c>
      <c r="AB504" t="s">
        <v>405</v>
      </c>
      <c r="AC504">
        <v>1966</v>
      </c>
      <c r="AD504">
        <v>53</v>
      </c>
      <c r="AE504" t="str">
        <f t="shared" si="672"/>
        <v>&lt;60</v>
      </c>
      <c r="AF504">
        <v>-37.99396016</v>
      </c>
      <c r="AG504">
        <v>145.31930267000001</v>
      </c>
      <c r="AH504" t="s">
        <v>75</v>
      </c>
      <c r="AI504" t="s">
        <v>76</v>
      </c>
      <c r="AJ504" s="33" t="s">
        <v>164</v>
      </c>
      <c r="AL504">
        <v>1</v>
      </c>
      <c r="AM504" t="s">
        <v>86</v>
      </c>
      <c r="AN504">
        <v>220</v>
      </c>
      <c r="AO504" s="69">
        <v>3</v>
      </c>
      <c r="AP504">
        <v>2</v>
      </c>
      <c r="AQ504">
        <v>0</v>
      </c>
      <c r="AR504">
        <v>2</v>
      </c>
      <c r="AS504" s="82" t="str">
        <f t="shared" si="673"/>
        <v>Gw-0-2</v>
      </c>
      <c r="AT504" s="14">
        <f t="shared" si="674"/>
        <v>17616</v>
      </c>
      <c r="AU504" s="81">
        <f>VLOOKUP(C504,Bushfire_Vlookup!$F$2:$H$12575,3,FALSE)</f>
        <v>4905.8847939999996</v>
      </c>
      <c r="AV504" s="14">
        <f>VLOOKUP(AS504,Safety_collateral_Vlookup!$J$3:$L$20,2,FALSE)</f>
        <v>93570.139925214826</v>
      </c>
      <c r="AW504" s="14">
        <f>VLOOKUP(AS504,Safety_collateral_Vlookup!$J$3:$L$20,3,FALSE)</f>
        <v>550000</v>
      </c>
      <c r="AX504" s="48">
        <f t="shared" si="675"/>
        <v>710720.1903754021</v>
      </c>
      <c r="AY504" s="49">
        <f t="shared" si="760"/>
        <v>19798</v>
      </c>
      <c r="AZ504" s="14">
        <v>76000</v>
      </c>
      <c r="BA504" s="16">
        <f t="shared" si="676"/>
        <v>35.898585229588953</v>
      </c>
      <c r="BB504" t="e">
        <f>IF(BA504&lt;=#REF!,#REF!,IF(BA504&lt;=#REF!,#REF!,IF(BA504&lt;=#REF!,#REF!,IF(BA504&lt;=#REF!,#REF!,#REF!))))</f>
        <v>#REF!</v>
      </c>
      <c r="BC504" s="51">
        <v>5</v>
      </c>
      <c r="BD504" s="21">
        <v>70</v>
      </c>
      <c r="BE504" s="21">
        <v>6.4399999999999999E-2</v>
      </c>
      <c r="BF504" s="26">
        <f t="shared" si="677"/>
        <v>1291.3481655262001</v>
      </c>
      <c r="BG504" s="21">
        <v>7</v>
      </c>
      <c r="BH504" s="21">
        <f t="shared" si="678"/>
        <v>28</v>
      </c>
      <c r="BI504" s="28">
        <f t="shared" si="679"/>
        <v>4.0959999999999998E-4</v>
      </c>
      <c r="BJ504" s="27">
        <f t="shared" si="680"/>
        <v>4.0959999999999998E-4</v>
      </c>
      <c r="BK504" s="28">
        <f t="shared" si="681"/>
        <v>6.279685848080814E-3</v>
      </c>
      <c r="BL504" s="35">
        <f t="shared" si="682"/>
        <v>0.22543183763237271</v>
      </c>
      <c r="BM504" s="21" t="str">
        <f t="shared" si="683"/>
        <v>Cr1</v>
      </c>
      <c r="BN504" s="51">
        <v>1</v>
      </c>
      <c r="BO504" s="21">
        <v>2</v>
      </c>
      <c r="BP504" s="50" t="s">
        <v>5497</v>
      </c>
      <c r="BQ504" s="14">
        <v>17616</v>
      </c>
      <c r="BR504">
        <f>IFERROR(VLOOKUP(AO504,'Model Failure data- Lines'!$A$37:$E$41,3,FALSE),'Model Failure data- Lines'!$C$37)</f>
        <v>0.16107000000000002</v>
      </c>
      <c r="BS504" s="14">
        <f t="shared" si="684"/>
        <v>114475.70106376603</v>
      </c>
      <c r="BT504" s="34">
        <f t="shared" si="761"/>
        <v>17658.834445567183</v>
      </c>
      <c r="BU504" s="34">
        <f t="shared" si="685"/>
        <v>6.4826306298206644</v>
      </c>
      <c r="BV504" s="54">
        <f t="shared" si="686"/>
        <v>96816.866618198837</v>
      </c>
      <c r="BW504">
        <f>IFERROR(VLOOKUP(AO504,'Model Failure data- Lines'!$A$37:$E$41,4,FALSE),'Model Failure data- Lines'!$D$37)</f>
        <v>0.16398000000000001</v>
      </c>
      <c r="BX504" s="14">
        <f t="shared" si="687"/>
        <v>116543.89681775845</v>
      </c>
      <c r="BY504" s="34">
        <f t="shared" si="688"/>
        <v>15750.804827555814</v>
      </c>
      <c r="BZ504" s="71">
        <f t="shared" si="689"/>
        <v>7.3992343942873653</v>
      </c>
      <c r="CA504" s="71">
        <f t="shared" si="690"/>
        <v>100793.09199020264</v>
      </c>
      <c r="CB504" s="57">
        <v>2</v>
      </c>
      <c r="CC504">
        <f>IFERROR(VLOOKUP(AO504,'Model Failure data- Lines'!$A$37:$E$41,5,FALSE),'Model Failure data- Lines'!$E$37)</f>
        <v>0.16322</v>
      </c>
      <c r="CD504" s="14">
        <f t="shared" si="691"/>
        <v>116003.74947307314</v>
      </c>
      <c r="CE504" s="34">
        <f t="shared" si="692"/>
        <v>12530.955284157768</v>
      </c>
      <c r="CF504" s="34">
        <f t="shared" si="693"/>
        <v>9.2573747844851564</v>
      </c>
      <c r="CG504" s="54">
        <f t="shared" si="694"/>
        <v>103472.79418891537</v>
      </c>
      <c r="CH504" t="e">
        <f>IFERROR(VLOOKUP(AO504,'Model Failure data- Lines'!#REF!,3,FALSE),'Model Failure data- Lines'!#REF!)</f>
        <v>#REF!</v>
      </c>
      <c r="CI504" s="14" t="e">
        <f t="shared" si="695"/>
        <v>#REF!</v>
      </c>
      <c r="CJ504" s="34">
        <f t="shared" si="696"/>
        <v>16937.884037678054</v>
      </c>
      <c r="CK504" s="34" t="e">
        <f t="shared" si="697"/>
        <v>#REF!</v>
      </c>
      <c r="CL504" s="54" t="e">
        <f t="shared" si="698"/>
        <v>#REF!</v>
      </c>
      <c r="CM504" t="e">
        <f>IFERROR(VLOOKUP(AO504,'Model Failure data- Lines'!#REF!,4,FALSE),'Model Failure data- Lines'!#REF!)</f>
        <v>#REF!</v>
      </c>
      <c r="CN504" s="14" t="e">
        <f t="shared" si="699"/>
        <v>#REF!</v>
      </c>
      <c r="CO504" s="34">
        <f t="shared" si="700"/>
        <v>14490.954423367459</v>
      </c>
      <c r="CP504" s="34" t="e">
        <f t="shared" si="701"/>
        <v>#REF!</v>
      </c>
      <c r="CQ504" s="54" t="e">
        <f t="shared" si="702"/>
        <v>#REF!</v>
      </c>
      <c r="CR504" t="e">
        <f>IFERROR(VLOOKUP(AO504,'Model Failure data- Lines'!#REF!,5,FALSE),'Model Failure data- Lines'!#REF!)</f>
        <v>#REF!</v>
      </c>
      <c r="CS504" s="14" t="e">
        <f t="shared" si="703"/>
        <v>#REF!</v>
      </c>
      <c r="CT504" s="34">
        <f t="shared" si="704"/>
        <v>10606.513794328363</v>
      </c>
      <c r="CU504" s="34" t="e">
        <f t="shared" si="705"/>
        <v>#REF!</v>
      </c>
      <c r="CV504" s="54" t="e">
        <f t="shared" si="706"/>
        <v>#REF!</v>
      </c>
      <c r="CW504" t="s">
        <v>405</v>
      </c>
      <c r="CZ504">
        <f t="shared" si="707"/>
        <v>100793.09199020264</v>
      </c>
      <c r="DA504" s="34">
        <f t="shared" si="708"/>
        <v>3082.2126825600003</v>
      </c>
      <c r="DB504" s="34">
        <f t="shared" si="709"/>
        <v>858.36627675096793</v>
      </c>
      <c r="DC504" s="34">
        <f t="shared" si="710"/>
        <v>16371.654858447488</v>
      </c>
      <c r="DD504" s="9">
        <f t="shared" si="711"/>
        <v>96231.663</v>
      </c>
      <c r="DE504" s="59">
        <f t="shared" si="712"/>
        <v>2.6446796157671863E-2</v>
      </c>
      <c r="DF504" s="59">
        <f t="shared" si="713"/>
        <v>7.3651756993608078E-3</v>
      </c>
      <c r="DG504" s="59">
        <f t="shared" si="714"/>
        <v>0.14047629524562841</v>
      </c>
      <c r="DH504" s="59">
        <f t="shared" si="715"/>
        <v>0.82571173289733901</v>
      </c>
      <c r="DI504" s="14">
        <f t="shared" si="716"/>
        <v>2665.654357966358</v>
      </c>
      <c r="DJ504" s="14">
        <f t="shared" si="717"/>
        <v>742.35883178967902</v>
      </c>
      <c r="DK504" s="14">
        <f t="shared" si="718"/>
        <v>14159.04014913549</v>
      </c>
      <c r="DL504" s="14">
        <f t="shared" si="719"/>
        <v>83226.038651311115</v>
      </c>
      <c r="DM504">
        <f t="shared" si="720"/>
        <v>103472.79418891537</v>
      </c>
      <c r="DN504" s="34">
        <f t="shared" si="721"/>
        <v>3067.9275158400001</v>
      </c>
      <c r="DO504" s="34">
        <f t="shared" si="722"/>
        <v>854.38799665381748</v>
      </c>
      <c r="DP504" s="34">
        <f t="shared" si="723"/>
        <v>16295.776960579333</v>
      </c>
      <c r="DQ504" s="9">
        <f t="shared" si="724"/>
        <v>95785.657000000007</v>
      </c>
      <c r="DR504" s="59">
        <f t="shared" si="725"/>
        <v>2.6446796157671863E-2</v>
      </c>
      <c r="DS504" s="59">
        <f t="shared" si="726"/>
        <v>7.3651756993608087E-3</v>
      </c>
      <c r="DT504" s="59">
        <f t="shared" si="727"/>
        <v>0.14047629524562841</v>
      </c>
      <c r="DU504" s="59">
        <f t="shared" si="728"/>
        <v>0.82571173289733901</v>
      </c>
      <c r="DV504" s="14">
        <f t="shared" si="729"/>
        <v>2736.5238957789784</v>
      </c>
      <c r="DW504" s="14">
        <f t="shared" si="730"/>
        <v>762.09530930516178</v>
      </c>
      <c r="DX504" s="14">
        <f t="shared" si="731"/>
        <v>14535.47478637222</v>
      </c>
      <c r="DY504" s="14">
        <f t="shared" si="732"/>
        <v>85438.700197459038</v>
      </c>
      <c r="DZ504" s="34" t="e">
        <f t="shared" si="733"/>
        <v>#REF!</v>
      </c>
      <c r="EA504" s="34" t="e">
        <f t="shared" si="734"/>
        <v>#REF!</v>
      </c>
      <c r="EB504" s="34" t="e">
        <f t="shared" si="735"/>
        <v>#REF!</v>
      </c>
      <c r="EC504" s="34" t="e">
        <f t="shared" si="736"/>
        <v>#REF!</v>
      </c>
      <c r="ED504" s="34" t="e">
        <f t="shared" si="737"/>
        <v>#REF!</v>
      </c>
      <c r="EE504" s="59" t="e">
        <f t="shared" si="738"/>
        <v>#REF!</v>
      </c>
      <c r="EF504" s="59" t="e">
        <f t="shared" si="739"/>
        <v>#REF!</v>
      </c>
      <c r="EG504" s="59" t="e">
        <f t="shared" si="740"/>
        <v>#REF!</v>
      </c>
      <c r="EH504" s="59" t="e">
        <f t="shared" si="741"/>
        <v>#REF!</v>
      </c>
      <c r="EI504" s="14" t="e">
        <f t="shared" si="742"/>
        <v>#REF!</v>
      </c>
      <c r="EJ504" s="14" t="e">
        <f t="shared" si="743"/>
        <v>#REF!</v>
      </c>
      <c r="EK504" s="14" t="e">
        <f t="shared" si="744"/>
        <v>#REF!</v>
      </c>
      <c r="EL504" s="14" t="e">
        <f t="shared" si="745"/>
        <v>#REF!</v>
      </c>
      <c r="EM504" t="e">
        <f t="shared" si="746"/>
        <v>#REF!</v>
      </c>
      <c r="EN504" s="34" t="e">
        <f t="shared" si="747"/>
        <v>#REF!</v>
      </c>
      <c r="EO504" s="34" t="e">
        <f t="shared" si="748"/>
        <v>#REF!</v>
      </c>
      <c r="EP504" s="34" t="e">
        <f t="shared" si="749"/>
        <v>#REF!</v>
      </c>
      <c r="EQ504" s="34" t="e">
        <f t="shared" si="750"/>
        <v>#REF!</v>
      </c>
      <c r="ER504" s="59" t="e">
        <f t="shared" si="751"/>
        <v>#REF!</v>
      </c>
      <c r="ES504" s="59" t="e">
        <f t="shared" si="752"/>
        <v>#REF!</v>
      </c>
      <c r="ET504" s="59" t="e">
        <f t="shared" si="753"/>
        <v>#REF!</v>
      </c>
      <c r="EU504" s="59" t="e">
        <f t="shared" si="754"/>
        <v>#REF!</v>
      </c>
      <c r="EV504" s="14" t="e">
        <f t="shared" si="755"/>
        <v>#REF!</v>
      </c>
      <c r="EW504" s="14" t="e">
        <f t="shared" si="756"/>
        <v>#REF!</v>
      </c>
      <c r="EX504" s="14" t="e">
        <f t="shared" si="757"/>
        <v>#REF!</v>
      </c>
      <c r="EY504" s="14" t="e">
        <f t="shared" si="758"/>
        <v>#REF!</v>
      </c>
    </row>
    <row r="505" spans="1:155" x14ac:dyDescent="0.2">
      <c r="A505" s="17">
        <v>30346481</v>
      </c>
      <c r="B505" t="s">
        <v>62</v>
      </c>
      <c r="C505" t="s">
        <v>4826</v>
      </c>
      <c r="D505" t="s">
        <v>4827</v>
      </c>
      <c r="E505" t="s">
        <v>2642</v>
      </c>
      <c r="F505" t="s">
        <v>66</v>
      </c>
      <c r="G505" t="s">
        <v>42</v>
      </c>
      <c r="H505" t="s">
        <v>4828</v>
      </c>
      <c r="I505" t="s">
        <v>68</v>
      </c>
      <c r="J505" s="19" t="s">
        <v>69</v>
      </c>
      <c r="K505" t="s">
        <v>70</v>
      </c>
      <c r="L505">
        <v>1966</v>
      </c>
      <c r="M505">
        <f t="shared" si="668"/>
        <v>1966</v>
      </c>
      <c r="N505">
        <v>53</v>
      </c>
      <c r="O505" s="19">
        <f t="shared" si="669"/>
        <v>53</v>
      </c>
      <c r="P505" t="s">
        <v>80</v>
      </c>
      <c r="Q505" s="19" t="str">
        <f t="shared" si="670"/>
        <v>50-60</v>
      </c>
      <c r="R505" s="23">
        <v>277.89999999999998</v>
      </c>
      <c r="S505" s="15">
        <f t="shared" si="671"/>
        <v>0.27789999999999998</v>
      </c>
      <c r="T505">
        <v>30410982</v>
      </c>
      <c r="U505" t="s">
        <v>45</v>
      </c>
      <c r="V505" t="s">
        <v>46</v>
      </c>
      <c r="W505" t="s">
        <v>47</v>
      </c>
      <c r="X505" t="s">
        <v>48</v>
      </c>
      <c r="Y505" t="s">
        <v>161</v>
      </c>
      <c r="Z505" t="s">
        <v>4829</v>
      </c>
      <c r="AA505" t="s">
        <v>4830</v>
      </c>
      <c r="AB505" t="s">
        <v>981</v>
      </c>
      <c r="AC505">
        <v>1966</v>
      </c>
      <c r="AD505">
        <v>53</v>
      </c>
      <c r="AE505" t="str">
        <f t="shared" si="672"/>
        <v>&lt;60</v>
      </c>
      <c r="AF505">
        <v>-37.992436320000003</v>
      </c>
      <c r="AG505">
        <v>145.31702741999999</v>
      </c>
      <c r="AH505" t="s">
        <v>75</v>
      </c>
      <c r="AI505" t="s">
        <v>76</v>
      </c>
      <c r="AJ505" s="33" t="s">
        <v>164</v>
      </c>
      <c r="AL505">
        <v>1</v>
      </c>
      <c r="AM505" t="s">
        <v>86</v>
      </c>
      <c r="AN505">
        <v>220</v>
      </c>
      <c r="AO505" s="69">
        <v>3</v>
      </c>
      <c r="AP505">
        <v>2</v>
      </c>
      <c r="AQ505">
        <v>0</v>
      </c>
      <c r="AR505">
        <v>2</v>
      </c>
      <c r="AS505" s="82" t="str">
        <f t="shared" si="673"/>
        <v>Gw-0-2</v>
      </c>
      <c r="AT505" s="14">
        <f t="shared" si="674"/>
        <v>17616</v>
      </c>
      <c r="AU505" s="81">
        <f>VLOOKUP(C505,Bushfire_Vlookup!$F$2:$H$12575,3,FALSE)</f>
        <v>300.99835100000001</v>
      </c>
      <c r="AV505" s="14">
        <f>VLOOKUP(AS505,Safety_collateral_Vlookup!$J$3:$L$20,2,FALSE)</f>
        <v>93570.139925214826</v>
      </c>
      <c r="AW505" s="14">
        <f>VLOOKUP(AS505,Safety_collateral_Vlookup!$J$3:$L$20,3,FALSE)</f>
        <v>550000</v>
      </c>
      <c r="AX505" s="48">
        <f t="shared" si="675"/>
        <v>705806.77654072118</v>
      </c>
      <c r="AY505" s="49">
        <f t="shared" si="760"/>
        <v>21120.399999999998</v>
      </c>
      <c r="AZ505" s="14">
        <v>76000</v>
      </c>
      <c r="BA505" s="16">
        <f t="shared" si="676"/>
        <v>33.41824854362234</v>
      </c>
      <c r="BB505" t="e">
        <f>IF(BA505&lt;=#REF!,#REF!,IF(BA505&lt;=#REF!,#REF!,IF(BA505&lt;=#REF!,#REF!,IF(BA505&lt;=#REF!,#REF!,#REF!))))</f>
        <v>#REF!</v>
      </c>
      <c r="BC505" s="51">
        <v>5</v>
      </c>
      <c r="BD505" s="21">
        <v>70</v>
      </c>
      <c r="BE505" s="21">
        <v>6.4399999999999999E-2</v>
      </c>
      <c r="BF505" s="26">
        <f t="shared" si="677"/>
        <v>1377.6032829164337</v>
      </c>
      <c r="BG505" s="21">
        <v>7</v>
      </c>
      <c r="BH505" s="21">
        <f t="shared" si="678"/>
        <v>28</v>
      </c>
      <c r="BI505" s="28">
        <f t="shared" si="679"/>
        <v>4.0959999999999998E-4</v>
      </c>
      <c r="BJ505" s="27">
        <f t="shared" si="680"/>
        <v>4.0959999999999998E-4</v>
      </c>
      <c r="BK505" s="28">
        <f t="shared" si="681"/>
        <v>6.2796858480808132E-3</v>
      </c>
      <c r="BL505" s="35">
        <f t="shared" si="682"/>
        <v>0.20985610244703246</v>
      </c>
      <c r="BM505" s="21" t="str">
        <f t="shared" si="683"/>
        <v>Cr1</v>
      </c>
      <c r="BN505" s="51">
        <v>1</v>
      </c>
      <c r="BO505" s="21">
        <v>2</v>
      </c>
      <c r="BP505" s="50" t="s">
        <v>5497</v>
      </c>
      <c r="BQ505" s="14">
        <v>17616</v>
      </c>
      <c r="BR505">
        <f>IFERROR(VLOOKUP(AO505,'Model Failure data- Lines'!$A$37:$E$41,3,FALSE),'Model Failure data- Lines'!$C$37)</f>
        <v>0.16107000000000002</v>
      </c>
      <c r="BS505" s="14">
        <f t="shared" si="684"/>
        <v>113684.29749741398</v>
      </c>
      <c r="BT505" s="34">
        <f t="shared" si="761"/>
        <v>18838.349683006218</v>
      </c>
      <c r="BU505" s="34">
        <f t="shared" si="685"/>
        <v>6.0347270015890411</v>
      </c>
      <c r="BV505" s="54">
        <f t="shared" si="686"/>
        <v>94845.947814407758</v>
      </c>
      <c r="BW505">
        <f>IFERROR(VLOOKUP(AO505,'Model Failure data- Lines'!$A$37:$E$41,4,FALSE),'Model Failure data- Lines'!$D$37)</f>
        <v>0.16398000000000001</v>
      </c>
      <c r="BX505" s="14">
        <f t="shared" si="687"/>
        <v>115738.19521714747</v>
      </c>
      <c r="BY505" s="34">
        <f t="shared" si="688"/>
        <v>16802.873940797544</v>
      </c>
      <c r="BZ505" s="71">
        <f t="shared" si="689"/>
        <v>6.8879999710129338</v>
      </c>
      <c r="CA505" s="71">
        <f t="shared" si="690"/>
        <v>98935.321276349918</v>
      </c>
      <c r="CB505" s="57">
        <v>2</v>
      </c>
      <c r="CC505">
        <f>IFERROR(VLOOKUP(AO505,'Model Failure data- Lines'!$A$37:$E$41,5,FALSE),'Model Failure data- Lines'!$E$37)</f>
        <v>0.16322</v>
      </c>
      <c r="CD505" s="14">
        <f t="shared" si="691"/>
        <v>115201.78206697652</v>
      </c>
      <c r="CE505" s="34">
        <f t="shared" si="692"/>
        <v>13367.955752274254</v>
      </c>
      <c r="CF505" s="34">
        <f t="shared" si="693"/>
        <v>8.6177560879027855</v>
      </c>
      <c r="CG505" s="54">
        <f t="shared" si="694"/>
        <v>101833.82631470227</v>
      </c>
      <c r="CH505" t="e">
        <f>IFERROR(VLOOKUP(AO505,'Model Failure data- Lines'!#REF!,3,FALSE),'Model Failure data- Lines'!#REF!)</f>
        <v>#REF!</v>
      </c>
      <c r="CI505" s="14" t="e">
        <f t="shared" si="695"/>
        <v>#REF!</v>
      </c>
      <c r="CJ505" s="34">
        <f t="shared" si="696"/>
        <v>18069.243662459616</v>
      </c>
      <c r="CK505" s="34" t="e">
        <f t="shared" si="697"/>
        <v>#REF!</v>
      </c>
      <c r="CL505" s="54" t="e">
        <f t="shared" si="698"/>
        <v>#REF!</v>
      </c>
      <c r="CM505" t="e">
        <f>IFERROR(VLOOKUP(AO505,'Model Failure data- Lines'!#REF!,4,FALSE),'Model Failure data- Lines'!#REF!)</f>
        <v>#REF!</v>
      </c>
      <c r="CN505" s="14" t="e">
        <f t="shared" si="699"/>
        <v>#REF!</v>
      </c>
      <c r="CO505" s="34">
        <f t="shared" si="700"/>
        <v>15458.872300398527</v>
      </c>
      <c r="CP505" s="34" t="e">
        <f t="shared" si="701"/>
        <v>#REF!</v>
      </c>
      <c r="CQ505" s="54" t="e">
        <f t="shared" si="702"/>
        <v>#REF!</v>
      </c>
      <c r="CR505" t="e">
        <f>IFERROR(VLOOKUP(AO505,'Model Failure data- Lines'!#REF!,5,FALSE),'Model Failure data- Lines'!#REF!)</f>
        <v>#REF!</v>
      </c>
      <c r="CS505" s="14" t="e">
        <f t="shared" si="703"/>
        <v>#REF!</v>
      </c>
      <c r="CT505" s="34">
        <f t="shared" si="704"/>
        <v>11314.971913412099</v>
      </c>
      <c r="CU505" s="34" t="e">
        <f t="shared" si="705"/>
        <v>#REF!</v>
      </c>
      <c r="CV505" s="54" t="e">
        <f t="shared" si="706"/>
        <v>#REF!</v>
      </c>
      <c r="CW505" t="s">
        <v>981</v>
      </c>
      <c r="CZ505">
        <f t="shared" si="707"/>
        <v>98935.321276349932</v>
      </c>
      <c r="DA505" s="34">
        <f t="shared" si="708"/>
        <v>3082.2126825600003</v>
      </c>
      <c r="DB505" s="34">
        <f t="shared" si="709"/>
        <v>52.664676139977658</v>
      </c>
      <c r="DC505" s="34">
        <f t="shared" si="710"/>
        <v>16371.654858447488</v>
      </c>
      <c r="DD505" s="9">
        <f t="shared" si="711"/>
        <v>96231.663</v>
      </c>
      <c r="DE505" s="59">
        <f t="shared" si="712"/>
        <v>2.6630903279398533E-2</v>
      </c>
      <c r="DF505" s="59">
        <f t="shared" si="713"/>
        <v>4.5503280953334755E-4</v>
      </c>
      <c r="DG505" s="59">
        <f t="shared" si="714"/>
        <v>0.14145420902521474</v>
      </c>
      <c r="DH505" s="59">
        <f t="shared" si="715"/>
        <v>0.83145985488585339</v>
      </c>
      <c r="DI505" s="14">
        <f t="shared" si="716"/>
        <v>2634.736971826695</v>
      </c>
      <c r="DJ505" s="14">
        <f t="shared" si="717"/>
        <v>45.018817202461882</v>
      </c>
      <c r="DK505" s="14">
        <f t="shared" si="718"/>
        <v>13994.817615801578</v>
      </c>
      <c r="DL505" s="14">
        <f t="shared" si="719"/>
        <v>82260.747871519183</v>
      </c>
      <c r="DM505">
        <f t="shared" si="720"/>
        <v>101833.82631470227</v>
      </c>
      <c r="DN505" s="34">
        <f t="shared" si="721"/>
        <v>3067.9275158400001</v>
      </c>
      <c r="DO505" s="34">
        <f t="shared" si="722"/>
        <v>52.420590557184745</v>
      </c>
      <c r="DP505" s="34">
        <f t="shared" si="723"/>
        <v>16295.776960579333</v>
      </c>
      <c r="DQ505" s="9">
        <f t="shared" si="724"/>
        <v>95785.657000000007</v>
      </c>
      <c r="DR505" s="59">
        <f t="shared" si="725"/>
        <v>2.6630903279398533E-2</v>
      </c>
      <c r="DS505" s="59">
        <f t="shared" si="726"/>
        <v>4.550328095333476E-4</v>
      </c>
      <c r="DT505" s="59">
        <f t="shared" si="727"/>
        <v>0.14145420902521474</v>
      </c>
      <c r="DU505" s="59">
        <f t="shared" si="728"/>
        <v>0.83145985488585339</v>
      </c>
      <c r="DV505" s="14">
        <f t="shared" si="729"/>
        <v>2711.926779157905</v>
      </c>
      <c r="DW505" s="14">
        <f t="shared" si="730"/>
        <v>46.337732093509921</v>
      </c>
      <c r="DX505" s="14">
        <f t="shared" si="731"/>
        <v>14404.823353357309</v>
      </c>
      <c r="DY505" s="14">
        <f t="shared" si="732"/>
        <v>84670.738450093544</v>
      </c>
      <c r="DZ505" s="34" t="e">
        <f t="shared" si="733"/>
        <v>#REF!</v>
      </c>
      <c r="EA505" s="34" t="e">
        <f t="shared" si="734"/>
        <v>#REF!</v>
      </c>
      <c r="EB505" s="34" t="e">
        <f t="shared" si="735"/>
        <v>#REF!</v>
      </c>
      <c r="EC505" s="34" t="e">
        <f t="shared" si="736"/>
        <v>#REF!</v>
      </c>
      <c r="ED505" s="34" t="e">
        <f t="shared" si="737"/>
        <v>#REF!</v>
      </c>
      <c r="EE505" s="59" t="e">
        <f t="shared" si="738"/>
        <v>#REF!</v>
      </c>
      <c r="EF505" s="59" t="e">
        <f t="shared" si="739"/>
        <v>#REF!</v>
      </c>
      <c r="EG505" s="59" t="e">
        <f t="shared" si="740"/>
        <v>#REF!</v>
      </c>
      <c r="EH505" s="59" t="e">
        <f t="shared" si="741"/>
        <v>#REF!</v>
      </c>
      <c r="EI505" s="14" t="e">
        <f t="shared" si="742"/>
        <v>#REF!</v>
      </c>
      <c r="EJ505" s="14" t="e">
        <f t="shared" si="743"/>
        <v>#REF!</v>
      </c>
      <c r="EK505" s="14" t="e">
        <f t="shared" si="744"/>
        <v>#REF!</v>
      </c>
      <c r="EL505" s="14" t="e">
        <f t="shared" si="745"/>
        <v>#REF!</v>
      </c>
      <c r="EM505" t="e">
        <f t="shared" si="746"/>
        <v>#REF!</v>
      </c>
      <c r="EN505" s="34" t="e">
        <f t="shared" si="747"/>
        <v>#REF!</v>
      </c>
      <c r="EO505" s="34" t="e">
        <f t="shared" si="748"/>
        <v>#REF!</v>
      </c>
      <c r="EP505" s="34" t="e">
        <f t="shared" si="749"/>
        <v>#REF!</v>
      </c>
      <c r="EQ505" s="34" t="e">
        <f t="shared" si="750"/>
        <v>#REF!</v>
      </c>
      <c r="ER505" s="59" t="e">
        <f t="shared" si="751"/>
        <v>#REF!</v>
      </c>
      <c r="ES505" s="59" t="e">
        <f t="shared" si="752"/>
        <v>#REF!</v>
      </c>
      <c r="ET505" s="59" t="e">
        <f t="shared" si="753"/>
        <v>#REF!</v>
      </c>
      <c r="EU505" s="59" t="e">
        <f t="shared" si="754"/>
        <v>#REF!</v>
      </c>
      <c r="EV505" s="14" t="e">
        <f t="shared" si="755"/>
        <v>#REF!</v>
      </c>
      <c r="EW505" s="14" t="e">
        <f t="shared" si="756"/>
        <v>#REF!</v>
      </c>
      <c r="EX505" s="14" t="e">
        <f t="shared" si="757"/>
        <v>#REF!</v>
      </c>
      <c r="EY505" s="14" t="e">
        <f t="shared" si="758"/>
        <v>#REF!</v>
      </c>
    </row>
    <row r="506" spans="1:155" x14ac:dyDescent="0.2">
      <c r="A506" s="17">
        <v>30173016</v>
      </c>
      <c r="B506" t="s">
        <v>62</v>
      </c>
      <c r="C506" t="s">
        <v>3187</v>
      </c>
      <c r="D506" t="s">
        <v>3188</v>
      </c>
      <c r="E506" t="s">
        <v>3189</v>
      </c>
      <c r="F506" t="s">
        <v>66</v>
      </c>
      <c r="G506" t="s">
        <v>42</v>
      </c>
      <c r="H506" t="s">
        <v>3190</v>
      </c>
      <c r="I506" t="s">
        <v>68</v>
      </c>
      <c r="J506" s="19" t="s">
        <v>69</v>
      </c>
      <c r="K506" t="s">
        <v>70</v>
      </c>
      <c r="L506">
        <v>1966</v>
      </c>
      <c r="M506">
        <f t="shared" si="668"/>
        <v>1966</v>
      </c>
      <c r="N506">
        <v>53</v>
      </c>
      <c r="O506" s="19">
        <f t="shared" si="669"/>
        <v>53</v>
      </c>
      <c r="P506" t="s">
        <v>80</v>
      </c>
      <c r="Q506" s="19" t="str">
        <f t="shared" si="670"/>
        <v>50-60</v>
      </c>
      <c r="R506" s="23">
        <v>289.60000000000002</v>
      </c>
      <c r="S506" s="15">
        <f t="shared" si="671"/>
        <v>0.28960000000000002</v>
      </c>
      <c r="T506">
        <v>30205140</v>
      </c>
      <c r="U506" t="s">
        <v>45</v>
      </c>
      <c r="V506" t="s">
        <v>46</v>
      </c>
      <c r="W506" t="s">
        <v>47</v>
      </c>
      <c r="X506" t="s">
        <v>48</v>
      </c>
      <c r="Y506" t="s">
        <v>161</v>
      </c>
      <c r="Z506" t="s">
        <v>3191</v>
      </c>
      <c r="AA506" t="s">
        <v>3192</v>
      </c>
      <c r="AB506" t="s">
        <v>1887</v>
      </c>
      <c r="AC506">
        <v>1966</v>
      </c>
      <c r="AD506">
        <v>53</v>
      </c>
      <c r="AE506" t="str">
        <f t="shared" si="672"/>
        <v>&lt;60</v>
      </c>
      <c r="AF506">
        <v>-37.990824490000001</v>
      </c>
      <c r="AG506">
        <v>145.31463694999999</v>
      </c>
      <c r="AH506" t="s">
        <v>75</v>
      </c>
      <c r="AI506" t="s">
        <v>76</v>
      </c>
      <c r="AJ506" s="33" t="s">
        <v>164</v>
      </c>
      <c r="AL506">
        <v>1</v>
      </c>
      <c r="AM506" t="s">
        <v>86</v>
      </c>
      <c r="AN506">
        <v>220</v>
      </c>
      <c r="AO506" s="69">
        <v>3</v>
      </c>
      <c r="AP506">
        <v>2</v>
      </c>
      <c r="AQ506">
        <v>3</v>
      </c>
      <c r="AR506">
        <v>2</v>
      </c>
      <c r="AS506" s="82" t="str">
        <f t="shared" si="673"/>
        <v>Gw-3-2</v>
      </c>
      <c r="AT506" s="14">
        <f t="shared" si="674"/>
        <v>17616</v>
      </c>
      <c r="AU506" s="81">
        <f>VLOOKUP(C506,Bushfire_Vlookup!$F$2:$H$12575,3,FALSE)</f>
        <v>279.81509</v>
      </c>
      <c r="AV506" s="14">
        <f>VLOOKUP(AS506,Safety_collateral_Vlookup!$J$3:$L$20,2,FALSE)</f>
        <v>2374990.7140716286</v>
      </c>
      <c r="AW506" s="14">
        <f>VLOOKUP(AS506,Safety_collateral_Vlookup!$J$3:$L$20,3,FALSE)</f>
        <v>550000</v>
      </c>
      <c r="AX506" s="48">
        <f t="shared" si="675"/>
        <v>3140059.926615458</v>
      </c>
      <c r="AY506" s="49">
        <f t="shared" si="760"/>
        <v>22009.600000000002</v>
      </c>
      <c r="AZ506" s="14">
        <v>76000</v>
      </c>
      <c r="BA506" s="16">
        <f t="shared" si="676"/>
        <v>142.66774164980089</v>
      </c>
      <c r="BB506" t="e">
        <f>IF(BA506&lt;=#REF!,#REF!,IF(BA506&lt;=#REF!,#REF!,IF(BA506&lt;=#REF!,#REF!,IF(BA506&lt;=#REF!,#REF!,#REF!))))</f>
        <v>#REF!</v>
      </c>
      <c r="BC506" s="51">
        <v>5</v>
      </c>
      <c r="BD506" s="21">
        <v>70</v>
      </c>
      <c r="BE506" s="21">
        <v>6.4399999999999999E-2</v>
      </c>
      <c r="BF506" s="26">
        <f t="shared" si="677"/>
        <v>1435.6024135753844</v>
      </c>
      <c r="BG506" s="21">
        <v>7</v>
      </c>
      <c r="BH506" s="21">
        <f t="shared" si="678"/>
        <v>28</v>
      </c>
      <c r="BI506" s="28">
        <f t="shared" si="679"/>
        <v>4.0959999999999998E-4</v>
      </c>
      <c r="BJ506" s="27">
        <f t="shared" si="680"/>
        <v>4.0959999999999998E-4</v>
      </c>
      <c r="BK506" s="28">
        <f t="shared" si="681"/>
        <v>6.2796858480808132E-3</v>
      </c>
      <c r="BL506" s="35">
        <f t="shared" si="682"/>
        <v>0.89590859821590429</v>
      </c>
      <c r="BM506" s="21" t="str">
        <f t="shared" si="683"/>
        <v>Cr2</v>
      </c>
      <c r="BN506" s="51">
        <v>2</v>
      </c>
      <c r="BO506" s="21">
        <v>2</v>
      </c>
      <c r="BP506" s="50" t="s">
        <v>5497</v>
      </c>
      <c r="BQ506" s="14">
        <v>17616</v>
      </c>
      <c r="BR506">
        <f>IFERROR(VLOOKUP(AO506,'Model Failure data- Lines'!$A$37:$E$41,3,FALSE),'Model Failure data- Lines'!$C$37)</f>
        <v>0.16107000000000002</v>
      </c>
      <c r="BS506" s="14">
        <f t="shared" si="684"/>
        <v>505769.45237995189</v>
      </c>
      <c r="BT506" s="34">
        <f t="shared" si="761"/>
        <v>19631.471997835917</v>
      </c>
      <c r="BU506" s="34">
        <f t="shared" si="685"/>
        <v>25.76319556861073</v>
      </c>
      <c r="BV506" s="54">
        <f t="shared" si="686"/>
        <v>486137.98038211599</v>
      </c>
      <c r="BW506">
        <f>IFERROR(VLOOKUP(AO506,'Model Failure data- Lines'!$A$37:$E$41,4,FALSE),'Model Failure data- Lines'!$D$37)</f>
        <v>0.16398000000000001</v>
      </c>
      <c r="BX506" s="14">
        <f t="shared" si="687"/>
        <v>514907.02676640282</v>
      </c>
      <c r="BY506" s="34">
        <f t="shared" si="688"/>
        <v>17510.299723839402</v>
      </c>
      <c r="BZ506" s="71">
        <f t="shared" si="689"/>
        <v>29.405951633448201</v>
      </c>
      <c r="CA506" s="71">
        <f t="shared" si="690"/>
        <v>497396.72704256343</v>
      </c>
      <c r="CB506" s="57">
        <v>2</v>
      </c>
      <c r="CC506">
        <f>IFERROR(VLOOKUP(AO506,'Model Failure data- Lines'!$A$37:$E$41,5,FALSE),'Model Failure data- Lines'!$E$37)</f>
        <v>0.16322</v>
      </c>
      <c r="CD506" s="14">
        <f t="shared" si="691"/>
        <v>512520.58122217504</v>
      </c>
      <c r="CE506" s="34">
        <f t="shared" si="692"/>
        <v>13930.766411869827</v>
      </c>
      <c r="CF506" s="34">
        <f t="shared" si="693"/>
        <v>36.790551651593091</v>
      </c>
      <c r="CG506" s="54">
        <f t="shared" si="694"/>
        <v>498589.81481030519</v>
      </c>
      <c r="CH506" t="e">
        <f>IFERROR(VLOOKUP(AO506,'Model Failure data- Lines'!#REF!,3,FALSE),'Model Failure data- Lines'!#REF!)</f>
        <v>#REF!</v>
      </c>
      <c r="CI506" s="14" t="e">
        <f t="shared" si="695"/>
        <v>#REF!</v>
      </c>
      <c r="CJ506" s="34">
        <f t="shared" si="696"/>
        <v>18829.985479123086</v>
      </c>
      <c r="CK506" s="34" t="e">
        <f t="shared" si="697"/>
        <v>#REF!</v>
      </c>
      <c r="CL506" s="54" t="e">
        <f t="shared" si="698"/>
        <v>#REF!</v>
      </c>
      <c r="CM506" t="e">
        <f>IFERROR(VLOOKUP(AO506,'Model Failure data- Lines'!#REF!,4,FALSE),'Model Failure data- Lines'!#REF!)</f>
        <v>#REF!</v>
      </c>
      <c r="CN506" s="14" t="e">
        <f t="shared" si="699"/>
        <v>#REF!</v>
      </c>
      <c r="CO506" s="34">
        <f t="shared" si="700"/>
        <v>16109.713631505629</v>
      </c>
      <c r="CP506" s="34" t="e">
        <f t="shared" si="701"/>
        <v>#REF!</v>
      </c>
      <c r="CQ506" s="54" t="e">
        <f t="shared" si="702"/>
        <v>#REF!</v>
      </c>
      <c r="CR506" t="e">
        <f>IFERROR(VLOOKUP(AO506,'Model Failure data- Lines'!#REF!,5,FALSE),'Model Failure data- Lines'!#REF!)</f>
        <v>#REF!</v>
      </c>
      <c r="CS506" s="14" t="e">
        <f t="shared" si="703"/>
        <v>#REF!</v>
      </c>
      <c r="CT506" s="34">
        <f t="shared" si="704"/>
        <v>11791.348924520131</v>
      </c>
      <c r="CU506" s="34" t="e">
        <f t="shared" si="705"/>
        <v>#REF!</v>
      </c>
      <c r="CV506" s="54" t="e">
        <f t="shared" si="706"/>
        <v>#REF!</v>
      </c>
      <c r="CW506" t="s">
        <v>1887</v>
      </c>
      <c r="CZ506">
        <f t="shared" si="707"/>
        <v>497396.72704256338</v>
      </c>
      <c r="DA506" s="34">
        <f t="shared" si="708"/>
        <v>3082.2126825600003</v>
      </c>
      <c r="DB506" s="34">
        <f t="shared" si="709"/>
        <v>48.958311714899402</v>
      </c>
      <c r="DC506" s="34">
        <f t="shared" si="710"/>
        <v>415544.19277212786</v>
      </c>
      <c r="DD506" s="9">
        <f t="shared" si="711"/>
        <v>96231.663</v>
      </c>
      <c r="DE506" s="59">
        <f t="shared" si="712"/>
        <v>5.9859596438529544E-3</v>
      </c>
      <c r="DF506" s="59">
        <f t="shared" si="713"/>
        <v>9.5081848119952448E-5</v>
      </c>
      <c r="DG506" s="59">
        <f t="shared" si="714"/>
        <v>0.80702762085367163</v>
      </c>
      <c r="DH506" s="59">
        <f t="shared" si="715"/>
        <v>0.18689133765435539</v>
      </c>
      <c r="DI506" s="14">
        <f t="shared" si="716"/>
        <v>2977.3967350613279</v>
      </c>
      <c r="DJ506" s="14">
        <f t="shared" si="717"/>
        <v>47.293400056022463</v>
      </c>
      <c r="DK506" s="14">
        <f t="shared" si="718"/>
        <v>401412.8972455631</v>
      </c>
      <c r="DL506" s="14">
        <f t="shared" si="719"/>
        <v>92959.139661882975</v>
      </c>
      <c r="DM506">
        <f t="shared" si="720"/>
        <v>498589.81481030519</v>
      </c>
      <c r="DN506" s="34">
        <f t="shared" si="721"/>
        <v>3067.9275158400001</v>
      </c>
      <c r="DO506" s="34">
        <f t="shared" si="722"/>
        <v>48.731404062116603</v>
      </c>
      <c r="DP506" s="34">
        <f t="shared" si="723"/>
        <v>413618.26530227292</v>
      </c>
      <c r="DQ506" s="9">
        <f t="shared" si="724"/>
        <v>95785.657000000007</v>
      </c>
      <c r="DR506" s="59">
        <f t="shared" si="725"/>
        <v>5.9859596438529544E-3</v>
      </c>
      <c r="DS506" s="59">
        <f t="shared" si="726"/>
        <v>9.5081848119952448E-5</v>
      </c>
      <c r="DT506" s="59">
        <f t="shared" si="727"/>
        <v>0.80702762085367163</v>
      </c>
      <c r="DU506" s="59">
        <f t="shared" si="728"/>
        <v>0.18689133765435542</v>
      </c>
      <c r="DV506" s="14">
        <f t="shared" si="729"/>
        <v>2984.5385102906048</v>
      </c>
      <c r="DW506" s="14">
        <f t="shared" si="730"/>
        <v>47.406841045948667</v>
      </c>
      <c r="DX506" s="14">
        <f t="shared" si="731"/>
        <v>402375.75202823337</v>
      </c>
      <c r="DY506" s="14">
        <f t="shared" si="732"/>
        <v>93182.117430735278</v>
      </c>
      <c r="DZ506" s="34" t="e">
        <f t="shared" si="733"/>
        <v>#REF!</v>
      </c>
      <c r="EA506" s="34" t="e">
        <f t="shared" si="734"/>
        <v>#REF!</v>
      </c>
      <c r="EB506" s="34" t="e">
        <f t="shared" si="735"/>
        <v>#REF!</v>
      </c>
      <c r="EC506" s="34" t="e">
        <f t="shared" si="736"/>
        <v>#REF!</v>
      </c>
      <c r="ED506" s="34" t="e">
        <f t="shared" si="737"/>
        <v>#REF!</v>
      </c>
      <c r="EE506" s="59" t="e">
        <f t="shared" si="738"/>
        <v>#REF!</v>
      </c>
      <c r="EF506" s="59" t="e">
        <f t="shared" si="739"/>
        <v>#REF!</v>
      </c>
      <c r="EG506" s="59" t="e">
        <f t="shared" si="740"/>
        <v>#REF!</v>
      </c>
      <c r="EH506" s="59" t="e">
        <f t="shared" si="741"/>
        <v>#REF!</v>
      </c>
      <c r="EI506" s="14" t="e">
        <f t="shared" si="742"/>
        <v>#REF!</v>
      </c>
      <c r="EJ506" s="14" t="e">
        <f t="shared" si="743"/>
        <v>#REF!</v>
      </c>
      <c r="EK506" s="14" t="e">
        <f t="shared" si="744"/>
        <v>#REF!</v>
      </c>
      <c r="EL506" s="14" t="e">
        <f t="shared" si="745"/>
        <v>#REF!</v>
      </c>
      <c r="EM506" t="e">
        <f t="shared" si="746"/>
        <v>#REF!</v>
      </c>
      <c r="EN506" s="34" t="e">
        <f t="shared" si="747"/>
        <v>#REF!</v>
      </c>
      <c r="EO506" s="34" t="e">
        <f t="shared" si="748"/>
        <v>#REF!</v>
      </c>
      <c r="EP506" s="34" t="e">
        <f t="shared" si="749"/>
        <v>#REF!</v>
      </c>
      <c r="EQ506" s="34" t="e">
        <f t="shared" si="750"/>
        <v>#REF!</v>
      </c>
      <c r="ER506" s="59" t="e">
        <f t="shared" si="751"/>
        <v>#REF!</v>
      </c>
      <c r="ES506" s="59" t="e">
        <f t="shared" si="752"/>
        <v>#REF!</v>
      </c>
      <c r="ET506" s="59" t="e">
        <f t="shared" si="753"/>
        <v>#REF!</v>
      </c>
      <c r="EU506" s="59" t="e">
        <f t="shared" si="754"/>
        <v>#REF!</v>
      </c>
      <c r="EV506" s="14" t="e">
        <f t="shared" si="755"/>
        <v>#REF!</v>
      </c>
      <c r="EW506" s="14" t="e">
        <f t="shared" si="756"/>
        <v>#REF!</v>
      </c>
      <c r="EX506" s="14" t="e">
        <f t="shared" si="757"/>
        <v>#REF!</v>
      </c>
      <c r="EY506" s="14" t="e">
        <f t="shared" si="758"/>
        <v>#REF!</v>
      </c>
    </row>
    <row r="507" spans="1:155" x14ac:dyDescent="0.2">
      <c r="A507" s="17">
        <v>30341219</v>
      </c>
      <c r="B507" t="s">
        <v>62</v>
      </c>
      <c r="C507" t="s">
        <v>4778</v>
      </c>
      <c r="D507" t="s">
        <v>4779</v>
      </c>
      <c r="E507" t="s">
        <v>1663</v>
      </c>
      <c r="F507" t="s">
        <v>41</v>
      </c>
      <c r="G507" t="s">
        <v>42</v>
      </c>
      <c r="H507" t="s">
        <v>4780</v>
      </c>
      <c r="I507" t="s">
        <v>68</v>
      </c>
      <c r="J507" s="19" t="s">
        <v>69</v>
      </c>
      <c r="K507" t="s">
        <v>70</v>
      </c>
      <c r="L507">
        <v>1966</v>
      </c>
      <c r="M507">
        <f t="shared" si="668"/>
        <v>1966</v>
      </c>
      <c r="N507">
        <v>53</v>
      </c>
      <c r="O507" s="19">
        <f t="shared" si="669"/>
        <v>53</v>
      </c>
      <c r="P507" t="s">
        <v>80</v>
      </c>
      <c r="Q507" s="19" t="str">
        <f t="shared" si="670"/>
        <v>50-60</v>
      </c>
      <c r="R507" s="23">
        <v>347.8</v>
      </c>
      <c r="S507" s="15">
        <f t="shared" si="671"/>
        <v>0.3478</v>
      </c>
      <c r="T507">
        <v>30354287</v>
      </c>
      <c r="U507" t="s">
        <v>45</v>
      </c>
      <c r="V507" t="s">
        <v>46</v>
      </c>
      <c r="W507" t="s">
        <v>47</v>
      </c>
      <c r="X507" t="s">
        <v>48</v>
      </c>
      <c r="Y507" t="s">
        <v>161</v>
      </c>
      <c r="Z507" t="s">
        <v>4781</v>
      </c>
      <c r="AA507" t="s">
        <v>4782</v>
      </c>
      <c r="AB507" t="s">
        <v>1211</v>
      </c>
      <c r="AC507">
        <v>1966</v>
      </c>
      <c r="AD507">
        <v>53</v>
      </c>
      <c r="AE507" t="str">
        <f t="shared" si="672"/>
        <v>&lt;60</v>
      </c>
      <c r="AF507">
        <v>-37.989132400000003</v>
      </c>
      <c r="AG507">
        <v>145.31211400999999</v>
      </c>
      <c r="AH507" t="s">
        <v>75</v>
      </c>
      <c r="AI507" t="s">
        <v>76</v>
      </c>
      <c r="AJ507" s="33" t="s">
        <v>164</v>
      </c>
      <c r="AL507">
        <v>1</v>
      </c>
      <c r="AM507" t="s">
        <v>86</v>
      </c>
      <c r="AN507">
        <v>220</v>
      </c>
      <c r="AO507" s="69">
        <v>3</v>
      </c>
      <c r="AP507">
        <v>2</v>
      </c>
      <c r="AQ507">
        <v>0</v>
      </c>
      <c r="AR507">
        <v>2</v>
      </c>
      <c r="AS507" s="82" t="str">
        <f t="shared" si="673"/>
        <v>Gw-0-2</v>
      </c>
      <c r="AT507" s="14">
        <f t="shared" si="674"/>
        <v>17616</v>
      </c>
      <c r="AU507" s="81">
        <f>VLOOKUP(C507,Bushfire_Vlookup!$F$2:$H$12575,3,FALSE)</f>
        <v>275.44468699999999</v>
      </c>
      <c r="AV507" s="14">
        <f>VLOOKUP(AS507,Safety_collateral_Vlookup!$J$3:$L$20,2,FALSE)</f>
        <v>93570.139925214826</v>
      </c>
      <c r="AW507" s="14">
        <f>VLOOKUP(AS507,Safety_collateral_Vlookup!$J$3:$L$20,3,FALSE)</f>
        <v>550000</v>
      </c>
      <c r="AX507" s="48">
        <f t="shared" si="675"/>
        <v>705779.5107812332</v>
      </c>
      <c r="AY507" s="49">
        <f t="shared" si="760"/>
        <v>26432.799999999999</v>
      </c>
      <c r="AZ507" s="14">
        <v>76000</v>
      </c>
      <c r="BA507" s="16">
        <f t="shared" si="676"/>
        <v>26.700898534443315</v>
      </c>
      <c r="BB507" t="e">
        <f>IF(BA507&lt;=#REF!,#REF!,IF(BA507&lt;=#REF!,#REF!,IF(BA507&lt;=#REF!,#REF!,IF(BA507&lt;=#REF!,#REF!,#REF!))))</f>
        <v>#REF!</v>
      </c>
      <c r="BC507" s="51">
        <v>5</v>
      </c>
      <c r="BD507" s="21">
        <v>70</v>
      </c>
      <c r="BE507" s="21">
        <v>6.4399999999999999E-2</v>
      </c>
      <c r="BF507" s="26">
        <f t="shared" si="677"/>
        <v>1724.1109096737521</v>
      </c>
      <c r="BG507" s="21">
        <v>7</v>
      </c>
      <c r="BH507" s="21">
        <f t="shared" si="678"/>
        <v>28</v>
      </c>
      <c r="BI507" s="28">
        <f t="shared" si="679"/>
        <v>4.0959999999999998E-4</v>
      </c>
      <c r="BJ507" s="27">
        <f t="shared" si="680"/>
        <v>4.0959999999999998E-4</v>
      </c>
      <c r="BK507" s="28">
        <f t="shared" si="681"/>
        <v>6.279685848080814E-3</v>
      </c>
      <c r="BL507" s="35">
        <f t="shared" si="682"/>
        <v>0.1676732546577854</v>
      </c>
      <c r="BM507" s="21" t="str">
        <f t="shared" si="683"/>
        <v>Cr1</v>
      </c>
      <c r="BN507" s="51">
        <v>1</v>
      </c>
      <c r="BO507" s="21">
        <v>2</v>
      </c>
      <c r="BP507" s="50" t="s">
        <v>5497</v>
      </c>
      <c r="BQ507" s="14">
        <v>17616</v>
      </c>
      <c r="BR507">
        <f>IFERROR(VLOOKUP(AO507,'Model Failure data- Lines'!$A$37:$E$41,3,FALSE),'Model Failure data- Lines'!$C$37)</f>
        <v>0.16107000000000002</v>
      </c>
      <c r="BS507" s="14">
        <f t="shared" si="684"/>
        <v>113679.90580153324</v>
      </c>
      <c r="BT507" s="34">
        <f t="shared" si="761"/>
        <v>23576.747102373381</v>
      </c>
      <c r="BU507" s="34">
        <f t="shared" si="685"/>
        <v>4.8216959408318685</v>
      </c>
      <c r="BV507" s="54">
        <f t="shared" si="686"/>
        <v>90103.15869915986</v>
      </c>
      <c r="BW507">
        <f>IFERROR(VLOOKUP(AO507,'Model Failure data- Lines'!$A$37:$E$41,4,FALSE),'Model Failure data- Lines'!$D$37)</f>
        <v>0.16398000000000001</v>
      </c>
      <c r="BX507" s="14">
        <f t="shared" si="687"/>
        <v>115733.72417790662</v>
      </c>
      <c r="BY507" s="34">
        <f t="shared" si="688"/>
        <v>21029.289516406574</v>
      </c>
      <c r="BZ507" s="71">
        <f t="shared" si="689"/>
        <v>5.5034538417293559</v>
      </c>
      <c r="CA507" s="71">
        <f t="shared" si="690"/>
        <v>94704.434661500054</v>
      </c>
      <c r="CB507" s="57">
        <v>2</v>
      </c>
      <c r="CC507">
        <f>IFERROR(VLOOKUP(AO507,'Model Failure data- Lines'!$A$37:$E$41,5,FALSE),'Model Failure data- Lines'!$E$37)</f>
        <v>0.16322</v>
      </c>
      <c r="CD507" s="14">
        <f t="shared" si="691"/>
        <v>115197.33174971289</v>
      </c>
      <c r="CE507" s="34">
        <f t="shared" si="692"/>
        <v>16730.388667293941</v>
      </c>
      <c r="CF507" s="34">
        <f t="shared" si="693"/>
        <v>6.885514379884726</v>
      </c>
      <c r="CG507" s="54">
        <f t="shared" si="694"/>
        <v>98466.943082418948</v>
      </c>
      <c r="CH507" t="e">
        <f>IFERROR(VLOOKUP(AO507,'Model Failure data- Lines'!#REF!,3,FALSE),'Model Failure data- Lines'!#REF!)</f>
        <v>#REF!</v>
      </c>
      <c r="CI507" s="14" t="e">
        <f t="shared" si="695"/>
        <v>#REF!</v>
      </c>
      <c r="CJ507" s="34">
        <f t="shared" si="696"/>
        <v>22614.188362013152</v>
      </c>
      <c r="CK507" s="34" t="e">
        <f t="shared" si="697"/>
        <v>#REF!</v>
      </c>
      <c r="CL507" s="54" t="e">
        <f t="shared" si="698"/>
        <v>#REF!</v>
      </c>
      <c r="CM507" t="e">
        <f>IFERROR(VLOOKUP(AO507,'Model Failure data- Lines'!#REF!,4,FALSE),'Model Failure data- Lines'!#REF!)</f>
        <v>#REF!</v>
      </c>
      <c r="CN507" s="14" t="e">
        <f t="shared" si="699"/>
        <v>#REF!</v>
      </c>
      <c r="CO507" s="34">
        <f t="shared" si="700"/>
        <v>19347.232047781967</v>
      </c>
      <c r="CP507" s="34" t="e">
        <f t="shared" si="701"/>
        <v>#REF!</v>
      </c>
      <c r="CQ507" s="54" t="e">
        <f t="shared" si="702"/>
        <v>#REF!</v>
      </c>
      <c r="CR507" t="e">
        <f>IFERROR(VLOOKUP(AO507,'Model Failure data- Lines'!#REF!,5,FALSE),'Model Failure data- Lines'!#REF!)</f>
        <v>#REF!</v>
      </c>
      <c r="CS507" s="14" t="e">
        <f t="shared" si="703"/>
        <v>#REF!</v>
      </c>
      <c r="CT507" s="34">
        <f t="shared" si="704"/>
        <v>14161.019184903664</v>
      </c>
      <c r="CU507" s="34" t="e">
        <f t="shared" si="705"/>
        <v>#REF!</v>
      </c>
      <c r="CV507" s="54" t="e">
        <f t="shared" si="706"/>
        <v>#REF!</v>
      </c>
      <c r="CW507" t="s">
        <v>1211</v>
      </c>
      <c r="CZ507">
        <f t="shared" si="707"/>
        <v>94704.434661500054</v>
      </c>
      <c r="DA507" s="34">
        <f t="shared" si="708"/>
        <v>3082.2126825600003</v>
      </c>
      <c r="DB507" s="34">
        <f t="shared" si="709"/>
        <v>48.19363689913542</v>
      </c>
      <c r="DC507" s="34">
        <f t="shared" si="710"/>
        <v>16371.654858447488</v>
      </c>
      <c r="DD507" s="9">
        <f t="shared" si="711"/>
        <v>96231.663</v>
      </c>
      <c r="DE507" s="59">
        <f t="shared" si="712"/>
        <v>2.6631932087677428E-2</v>
      </c>
      <c r="DF507" s="59">
        <f t="shared" si="713"/>
        <v>4.164182673759971E-4</v>
      </c>
      <c r="DG507" s="59">
        <f t="shared" si="714"/>
        <v>0.14145967370133941</v>
      </c>
      <c r="DH507" s="59">
        <f t="shared" si="715"/>
        <v>0.83149197594360713</v>
      </c>
      <c r="DI507" s="14">
        <f t="shared" si="716"/>
        <v>2522.1620723069536</v>
      </c>
      <c r="DJ507" s="14">
        <f t="shared" si="717"/>
        <v>39.436656594565179</v>
      </c>
      <c r="DK507" s="14">
        <f t="shared" si="718"/>
        <v>13396.858425285616</v>
      </c>
      <c r="DL507" s="14">
        <f t="shared" si="719"/>
        <v>78745.977507312913</v>
      </c>
      <c r="DM507">
        <f t="shared" si="720"/>
        <v>98466.943082418948</v>
      </c>
      <c r="DN507" s="34">
        <f t="shared" si="721"/>
        <v>3067.9275158400001</v>
      </c>
      <c r="DO507" s="34">
        <f t="shared" si="722"/>
        <v>47.970273293553376</v>
      </c>
      <c r="DP507" s="34">
        <f t="shared" si="723"/>
        <v>16295.776960579333</v>
      </c>
      <c r="DQ507" s="9">
        <f t="shared" si="724"/>
        <v>95785.657000000007</v>
      </c>
      <c r="DR507" s="59">
        <f t="shared" si="725"/>
        <v>2.6631932087677425E-2</v>
      </c>
      <c r="DS507" s="59">
        <f t="shared" si="726"/>
        <v>4.1641826737599704E-4</v>
      </c>
      <c r="DT507" s="59">
        <f t="shared" si="727"/>
        <v>0.14145967370133941</v>
      </c>
      <c r="DU507" s="59">
        <f t="shared" si="728"/>
        <v>0.83149197594360724</v>
      </c>
      <c r="DV507" s="14">
        <f t="shared" si="729"/>
        <v>2622.3649410521798</v>
      </c>
      <c r="DW507" s="14">
        <f t="shared" si="730"/>
        <v>41.003433832191817</v>
      </c>
      <c r="DX507" s="14">
        <f t="shared" si="731"/>
        <v>13929.101638807344</v>
      </c>
      <c r="DY507" s="14">
        <f t="shared" si="732"/>
        <v>81874.473068727239</v>
      </c>
      <c r="DZ507" s="34" t="e">
        <f t="shared" si="733"/>
        <v>#REF!</v>
      </c>
      <c r="EA507" s="34" t="e">
        <f t="shared" si="734"/>
        <v>#REF!</v>
      </c>
      <c r="EB507" s="34" t="e">
        <f t="shared" si="735"/>
        <v>#REF!</v>
      </c>
      <c r="EC507" s="34" t="e">
        <f t="shared" si="736"/>
        <v>#REF!</v>
      </c>
      <c r="ED507" s="34" t="e">
        <f t="shared" si="737"/>
        <v>#REF!</v>
      </c>
      <c r="EE507" s="59" t="e">
        <f t="shared" si="738"/>
        <v>#REF!</v>
      </c>
      <c r="EF507" s="59" t="e">
        <f t="shared" si="739"/>
        <v>#REF!</v>
      </c>
      <c r="EG507" s="59" t="e">
        <f t="shared" si="740"/>
        <v>#REF!</v>
      </c>
      <c r="EH507" s="59" t="e">
        <f t="shared" si="741"/>
        <v>#REF!</v>
      </c>
      <c r="EI507" s="14" t="e">
        <f t="shared" si="742"/>
        <v>#REF!</v>
      </c>
      <c r="EJ507" s="14" t="e">
        <f t="shared" si="743"/>
        <v>#REF!</v>
      </c>
      <c r="EK507" s="14" t="e">
        <f t="shared" si="744"/>
        <v>#REF!</v>
      </c>
      <c r="EL507" s="14" t="e">
        <f t="shared" si="745"/>
        <v>#REF!</v>
      </c>
      <c r="EM507" t="e">
        <f t="shared" si="746"/>
        <v>#REF!</v>
      </c>
      <c r="EN507" s="34" t="e">
        <f t="shared" si="747"/>
        <v>#REF!</v>
      </c>
      <c r="EO507" s="34" t="e">
        <f t="shared" si="748"/>
        <v>#REF!</v>
      </c>
      <c r="EP507" s="34" t="e">
        <f t="shared" si="749"/>
        <v>#REF!</v>
      </c>
      <c r="EQ507" s="34" t="e">
        <f t="shared" si="750"/>
        <v>#REF!</v>
      </c>
      <c r="ER507" s="59" t="e">
        <f t="shared" si="751"/>
        <v>#REF!</v>
      </c>
      <c r="ES507" s="59" t="e">
        <f t="shared" si="752"/>
        <v>#REF!</v>
      </c>
      <c r="ET507" s="59" t="e">
        <f t="shared" si="753"/>
        <v>#REF!</v>
      </c>
      <c r="EU507" s="59" t="e">
        <f t="shared" si="754"/>
        <v>#REF!</v>
      </c>
      <c r="EV507" s="14" t="e">
        <f t="shared" si="755"/>
        <v>#REF!</v>
      </c>
      <c r="EW507" s="14" t="e">
        <f t="shared" si="756"/>
        <v>#REF!</v>
      </c>
      <c r="EX507" s="14" t="e">
        <f t="shared" si="757"/>
        <v>#REF!</v>
      </c>
      <c r="EY507" s="14" t="e">
        <f t="shared" si="758"/>
        <v>#REF!</v>
      </c>
    </row>
    <row r="508" spans="1:155" x14ac:dyDescent="0.2">
      <c r="A508" s="17">
        <v>30410283</v>
      </c>
      <c r="B508" t="s">
        <v>62</v>
      </c>
      <c r="C508" t="s">
        <v>5288</v>
      </c>
      <c r="D508" t="s">
        <v>5289</v>
      </c>
      <c r="E508" t="s">
        <v>4010</v>
      </c>
      <c r="F508" t="s">
        <v>41</v>
      </c>
      <c r="G508" t="s">
        <v>42</v>
      </c>
      <c r="H508" t="s">
        <v>5290</v>
      </c>
      <c r="I508" t="s">
        <v>68</v>
      </c>
      <c r="J508" s="19" t="s">
        <v>69</v>
      </c>
      <c r="K508" t="s">
        <v>70</v>
      </c>
      <c r="L508">
        <v>1966</v>
      </c>
      <c r="M508">
        <f t="shared" si="668"/>
        <v>1966</v>
      </c>
      <c r="N508">
        <v>53</v>
      </c>
      <c r="O508" s="19">
        <f t="shared" si="669"/>
        <v>53</v>
      </c>
      <c r="P508" t="s">
        <v>80</v>
      </c>
      <c r="Q508" s="19" t="str">
        <f t="shared" si="670"/>
        <v>50-60</v>
      </c>
      <c r="R508" s="23">
        <v>231</v>
      </c>
      <c r="S508" s="15">
        <f t="shared" si="671"/>
        <v>0.23100000000000001</v>
      </c>
      <c r="T508">
        <v>30456108</v>
      </c>
      <c r="U508" t="s">
        <v>45</v>
      </c>
      <c r="V508" t="s">
        <v>46</v>
      </c>
      <c r="W508" t="s">
        <v>47</v>
      </c>
      <c r="X508" t="s">
        <v>48</v>
      </c>
      <c r="Y508" t="s">
        <v>161</v>
      </c>
      <c r="Z508" t="s">
        <v>5291</v>
      </c>
      <c r="AA508" t="s">
        <v>5292</v>
      </c>
      <c r="AB508" t="s">
        <v>517</v>
      </c>
      <c r="AC508">
        <v>1966</v>
      </c>
      <c r="AD508">
        <v>53</v>
      </c>
      <c r="AE508" t="str">
        <f t="shared" si="672"/>
        <v>&lt;60</v>
      </c>
      <c r="AF508">
        <v>-37.985861</v>
      </c>
      <c r="AG508">
        <v>145.30716921999999</v>
      </c>
      <c r="AH508" t="s">
        <v>75</v>
      </c>
      <c r="AI508" t="s">
        <v>76</v>
      </c>
      <c r="AJ508" s="33" t="s">
        <v>164</v>
      </c>
      <c r="AL508">
        <v>1</v>
      </c>
      <c r="AM508" t="s">
        <v>86</v>
      </c>
      <c r="AN508">
        <v>220</v>
      </c>
      <c r="AO508" s="69">
        <v>3</v>
      </c>
      <c r="AP508">
        <v>2</v>
      </c>
      <c r="AQ508">
        <v>0</v>
      </c>
      <c r="AR508">
        <v>2</v>
      </c>
      <c r="AS508" s="82" t="str">
        <f t="shared" si="673"/>
        <v>Gw-0-2</v>
      </c>
      <c r="AT508" s="14">
        <f t="shared" si="674"/>
        <v>17616</v>
      </c>
      <c r="AU508" s="81">
        <f>VLOOKUP(C508,Bushfire_Vlookup!$F$2:$H$12575,3,FALSE)</f>
        <v>1220.9815060000001</v>
      </c>
      <c r="AV508" s="14">
        <f>VLOOKUP(AS508,Safety_collateral_Vlookup!$J$3:$L$20,2,FALSE)</f>
        <v>93570.139925214826</v>
      </c>
      <c r="AW508" s="14">
        <f>VLOOKUP(AS508,Safety_collateral_Vlookup!$J$3:$L$20,3,FALSE)</f>
        <v>550000</v>
      </c>
      <c r="AX508" s="48">
        <f t="shared" si="675"/>
        <v>706788.39856710623</v>
      </c>
      <c r="AY508" s="49">
        <f t="shared" si="760"/>
        <v>17556</v>
      </c>
      <c r="AZ508" s="14">
        <v>76000</v>
      </c>
      <c r="BA508" s="16">
        <f t="shared" si="676"/>
        <v>40.259079435355787</v>
      </c>
      <c r="BB508" t="e">
        <f>IF(BA508&lt;=#REF!,#REF!,IF(BA508&lt;=#REF!,#REF!,IF(BA508&lt;=#REF!,#REF!,IF(BA508&lt;=#REF!,#REF!,#REF!))))</f>
        <v>#REF!</v>
      </c>
      <c r="BC508" s="51">
        <v>5</v>
      </c>
      <c r="BD508" s="21">
        <v>70</v>
      </c>
      <c r="BE508" s="21">
        <v>6.4399999999999999E-2</v>
      </c>
      <c r="BF508" s="26">
        <f t="shared" si="677"/>
        <v>1145.1110412151718</v>
      </c>
      <c r="BG508" s="21">
        <v>7</v>
      </c>
      <c r="BH508" s="21">
        <f t="shared" si="678"/>
        <v>28</v>
      </c>
      <c r="BI508" s="28">
        <f t="shared" si="679"/>
        <v>4.0959999999999998E-4</v>
      </c>
      <c r="BJ508" s="27">
        <f t="shared" si="680"/>
        <v>4.0959999999999998E-4</v>
      </c>
      <c r="BK508" s="28">
        <f t="shared" si="681"/>
        <v>6.279685848080814E-3</v>
      </c>
      <c r="BL508" s="35">
        <f t="shared" si="682"/>
        <v>0.25281437138696505</v>
      </c>
      <c r="BM508" s="21" t="str">
        <f t="shared" si="683"/>
        <v>Cr1</v>
      </c>
      <c r="BN508" s="51">
        <v>1</v>
      </c>
      <c r="BO508" s="21">
        <v>2</v>
      </c>
      <c r="BP508" s="50" t="s">
        <v>5497</v>
      </c>
      <c r="BQ508" s="14">
        <v>17616</v>
      </c>
      <c r="BR508">
        <f>IFERROR(VLOOKUP(AO508,'Model Failure data- Lines'!$A$37:$E$41,3,FALSE),'Model Failure data- Lines'!$C$37)</f>
        <v>0.16107000000000002</v>
      </c>
      <c r="BS508" s="14">
        <f t="shared" si="684"/>
        <v>113842.40735720382</v>
      </c>
      <c r="BT508" s="34">
        <f t="shared" si="761"/>
        <v>15659.08160048376</v>
      </c>
      <c r="BU508" s="34">
        <f t="shared" si="685"/>
        <v>7.2700564606347573</v>
      </c>
      <c r="BV508" s="54">
        <f t="shared" si="686"/>
        <v>98183.325756720064</v>
      </c>
      <c r="BW508">
        <f>IFERROR(VLOOKUP(AO508,'Model Failure data- Lines'!$A$37:$E$41,4,FALSE),'Model Failure data- Lines'!$D$37)</f>
        <v>0.16398000000000001</v>
      </c>
      <c r="BX508" s="14">
        <f t="shared" si="687"/>
        <v>115899.16159703409</v>
      </c>
      <c r="BY508" s="34">
        <f t="shared" si="688"/>
        <v>13967.124434416097</v>
      </c>
      <c r="BZ508" s="71">
        <f t="shared" si="689"/>
        <v>8.2979973538038667</v>
      </c>
      <c r="CA508" s="71">
        <f t="shared" si="690"/>
        <v>101932.037162618</v>
      </c>
      <c r="CB508" s="57">
        <v>2</v>
      </c>
      <c r="CC508">
        <f>IFERROR(VLOOKUP(AO508,'Model Failure data- Lines'!$A$37:$E$41,5,FALSE),'Model Failure data- Lines'!$E$37)</f>
        <v>0.16322</v>
      </c>
      <c r="CD508" s="14">
        <f t="shared" si="691"/>
        <v>115362.00241412308</v>
      </c>
      <c r="CE508" s="34">
        <f t="shared" si="692"/>
        <v>11111.902766374067</v>
      </c>
      <c r="CF508" s="34">
        <f t="shared" si="693"/>
        <v>10.381840521789135</v>
      </c>
      <c r="CG508" s="54">
        <f t="shared" si="694"/>
        <v>104250.09964774901</v>
      </c>
      <c r="CH508" t="e">
        <f>IFERROR(VLOOKUP(AO508,'Model Failure data- Lines'!#REF!,3,FALSE),'Model Failure data- Lines'!#REF!)</f>
        <v>#REF!</v>
      </c>
      <c r="CI508" s="14" t="e">
        <f t="shared" si="695"/>
        <v>#REF!</v>
      </c>
      <c r="CJ508" s="34">
        <f t="shared" si="696"/>
        <v>15019.77432899666</v>
      </c>
      <c r="CK508" s="34" t="e">
        <f t="shared" si="697"/>
        <v>#REF!</v>
      </c>
      <c r="CL508" s="54" t="e">
        <f t="shared" si="698"/>
        <v>#REF!</v>
      </c>
      <c r="CM508" t="e">
        <f>IFERROR(VLOOKUP(AO508,'Model Failure data- Lines'!#REF!,4,FALSE),'Model Failure data- Lines'!#REF!)</f>
        <v>#REF!</v>
      </c>
      <c r="CN508" s="14" t="e">
        <f t="shared" si="699"/>
        <v>#REF!</v>
      </c>
      <c r="CO508" s="34">
        <f t="shared" si="700"/>
        <v>12849.944229550414</v>
      </c>
      <c r="CP508" s="34" t="e">
        <f t="shared" si="701"/>
        <v>#REF!</v>
      </c>
      <c r="CQ508" s="54" t="e">
        <f t="shared" si="702"/>
        <v>#REF!</v>
      </c>
      <c r="CR508" t="e">
        <f>IFERROR(VLOOKUP(AO508,'Model Failure data- Lines'!#REF!,5,FALSE),'Model Failure data- Lines'!#REF!)</f>
        <v>#REF!</v>
      </c>
      <c r="CS508" s="14" t="e">
        <f t="shared" si="703"/>
        <v>#REF!</v>
      </c>
      <c r="CT508" s="34">
        <f t="shared" si="704"/>
        <v>9405.3922705944406</v>
      </c>
      <c r="CU508" s="34" t="e">
        <f t="shared" si="705"/>
        <v>#REF!</v>
      </c>
      <c r="CV508" s="54" t="e">
        <f t="shared" si="706"/>
        <v>#REF!</v>
      </c>
      <c r="CW508" t="s">
        <v>517</v>
      </c>
      <c r="CZ508">
        <f t="shared" si="707"/>
        <v>101932.037162618</v>
      </c>
      <c r="DA508" s="34">
        <f t="shared" si="708"/>
        <v>3082.2126825600003</v>
      </c>
      <c r="DB508" s="34">
        <f t="shared" si="709"/>
        <v>213.63105602658996</v>
      </c>
      <c r="DC508" s="34">
        <f t="shared" si="710"/>
        <v>16371.654858447488</v>
      </c>
      <c r="DD508" s="9">
        <f t="shared" si="711"/>
        <v>96231.663</v>
      </c>
      <c r="DE508" s="59">
        <f t="shared" si="712"/>
        <v>2.6593916988601196E-2</v>
      </c>
      <c r="DF508" s="59">
        <f t="shared" si="713"/>
        <v>1.8432493650761394E-3</v>
      </c>
      <c r="DG508" s="59">
        <f t="shared" si="714"/>
        <v>0.14125775055534523</v>
      </c>
      <c r="DH508" s="59">
        <f t="shared" si="715"/>
        <v>0.83030508309097728</v>
      </c>
      <c r="DI508" s="14">
        <f t="shared" si="716"/>
        <v>2710.7721347816755</v>
      </c>
      <c r="DJ508" s="14">
        <f t="shared" si="717"/>
        <v>187.88616278091305</v>
      </c>
      <c r="DK508" s="14">
        <f t="shared" si="718"/>
        <v>14398.690279115273</v>
      </c>
      <c r="DL508" s="14">
        <f t="shared" si="719"/>
        <v>84634.688585940123</v>
      </c>
      <c r="DM508">
        <f t="shared" si="720"/>
        <v>104250.09964774901</v>
      </c>
      <c r="DN508" s="34">
        <f t="shared" si="721"/>
        <v>3067.9275158400001</v>
      </c>
      <c r="DO508" s="34">
        <f t="shared" si="722"/>
        <v>212.64093770374447</v>
      </c>
      <c r="DP508" s="34">
        <f t="shared" si="723"/>
        <v>16295.776960579333</v>
      </c>
      <c r="DQ508" s="9">
        <f t="shared" si="724"/>
        <v>95785.657000000007</v>
      </c>
      <c r="DR508" s="59">
        <f t="shared" si="725"/>
        <v>2.6593916988601196E-2</v>
      </c>
      <c r="DS508" s="59">
        <f t="shared" si="726"/>
        <v>1.8432493650761398E-3</v>
      </c>
      <c r="DT508" s="59">
        <f t="shared" si="727"/>
        <v>0.14125775055534523</v>
      </c>
      <c r="DU508" s="59">
        <f t="shared" si="728"/>
        <v>0.83030508309097739</v>
      </c>
      <c r="DV508" s="14">
        <f t="shared" si="729"/>
        <v>2772.4184960856401</v>
      </c>
      <c r="DW508" s="14">
        <f t="shared" si="730"/>
        <v>192.15892998483767</v>
      </c>
      <c r="DX508" s="14">
        <f t="shared" si="731"/>
        <v>14726.134571411614</v>
      </c>
      <c r="DY508" s="14">
        <f t="shared" si="732"/>
        <v>86559.38765026693</v>
      </c>
      <c r="DZ508" s="34" t="e">
        <f t="shared" si="733"/>
        <v>#REF!</v>
      </c>
      <c r="EA508" s="34" t="e">
        <f t="shared" si="734"/>
        <v>#REF!</v>
      </c>
      <c r="EB508" s="34" t="e">
        <f t="shared" si="735"/>
        <v>#REF!</v>
      </c>
      <c r="EC508" s="34" t="e">
        <f t="shared" si="736"/>
        <v>#REF!</v>
      </c>
      <c r="ED508" s="34" t="e">
        <f t="shared" si="737"/>
        <v>#REF!</v>
      </c>
      <c r="EE508" s="59" t="e">
        <f t="shared" si="738"/>
        <v>#REF!</v>
      </c>
      <c r="EF508" s="59" t="e">
        <f t="shared" si="739"/>
        <v>#REF!</v>
      </c>
      <c r="EG508" s="59" t="e">
        <f t="shared" si="740"/>
        <v>#REF!</v>
      </c>
      <c r="EH508" s="59" t="e">
        <f t="shared" si="741"/>
        <v>#REF!</v>
      </c>
      <c r="EI508" s="14" t="e">
        <f t="shared" si="742"/>
        <v>#REF!</v>
      </c>
      <c r="EJ508" s="14" t="e">
        <f t="shared" si="743"/>
        <v>#REF!</v>
      </c>
      <c r="EK508" s="14" t="e">
        <f t="shared" si="744"/>
        <v>#REF!</v>
      </c>
      <c r="EL508" s="14" t="e">
        <f t="shared" si="745"/>
        <v>#REF!</v>
      </c>
      <c r="EM508" t="e">
        <f t="shared" si="746"/>
        <v>#REF!</v>
      </c>
      <c r="EN508" s="34" t="e">
        <f t="shared" si="747"/>
        <v>#REF!</v>
      </c>
      <c r="EO508" s="34" t="e">
        <f t="shared" si="748"/>
        <v>#REF!</v>
      </c>
      <c r="EP508" s="34" t="e">
        <f t="shared" si="749"/>
        <v>#REF!</v>
      </c>
      <c r="EQ508" s="34" t="e">
        <f t="shared" si="750"/>
        <v>#REF!</v>
      </c>
      <c r="ER508" s="59" t="e">
        <f t="shared" si="751"/>
        <v>#REF!</v>
      </c>
      <c r="ES508" s="59" t="e">
        <f t="shared" si="752"/>
        <v>#REF!</v>
      </c>
      <c r="ET508" s="59" t="e">
        <f t="shared" si="753"/>
        <v>#REF!</v>
      </c>
      <c r="EU508" s="59" t="e">
        <f t="shared" si="754"/>
        <v>#REF!</v>
      </c>
      <c r="EV508" s="14" t="e">
        <f t="shared" si="755"/>
        <v>#REF!</v>
      </c>
      <c r="EW508" s="14" t="e">
        <f t="shared" si="756"/>
        <v>#REF!</v>
      </c>
      <c r="EX508" s="14" t="e">
        <f t="shared" si="757"/>
        <v>#REF!</v>
      </c>
      <c r="EY508" s="14" t="e">
        <f t="shared" si="758"/>
        <v>#REF!</v>
      </c>
    </row>
    <row r="509" spans="1:155" x14ac:dyDescent="0.2">
      <c r="A509" s="17">
        <v>30403478</v>
      </c>
      <c r="B509" t="s">
        <v>62</v>
      </c>
      <c r="C509" t="s">
        <v>5260</v>
      </c>
      <c r="D509" t="s">
        <v>5261</v>
      </c>
      <c r="E509" t="s">
        <v>1907</v>
      </c>
      <c r="F509" t="s">
        <v>66</v>
      </c>
      <c r="G509" t="s">
        <v>42</v>
      </c>
      <c r="H509" t="s">
        <v>5262</v>
      </c>
      <c r="I509" t="s">
        <v>68</v>
      </c>
      <c r="J509" s="19" t="s">
        <v>69</v>
      </c>
      <c r="K509" t="s">
        <v>70</v>
      </c>
      <c r="L509">
        <v>1966</v>
      </c>
      <c r="M509">
        <f t="shared" si="668"/>
        <v>1966</v>
      </c>
      <c r="N509">
        <v>53</v>
      </c>
      <c r="O509" s="19">
        <f t="shared" si="669"/>
        <v>53</v>
      </c>
      <c r="P509" t="s">
        <v>80</v>
      </c>
      <c r="Q509" s="19" t="str">
        <f t="shared" si="670"/>
        <v>50-60</v>
      </c>
      <c r="R509" s="23">
        <v>262.79000000000002</v>
      </c>
      <c r="S509" s="15">
        <f t="shared" si="671"/>
        <v>0.26279000000000002</v>
      </c>
      <c r="T509">
        <v>30422187</v>
      </c>
      <c r="U509" t="s">
        <v>45</v>
      </c>
      <c r="V509" t="s">
        <v>46</v>
      </c>
      <c r="W509" t="s">
        <v>47</v>
      </c>
      <c r="X509" t="s">
        <v>48</v>
      </c>
      <c r="Y509" t="s">
        <v>161</v>
      </c>
      <c r="Z509" t="s">
        <v>5263</v>
      </c>
      <c r="AA509" t="s">
        <v>5264</v>
      </c>
      <c r="AB509" t="s">
        <v>296</v>
      </c>
      <c r="AC509">
        <v>1966</v>
      </c>
      <c r="AD509">
        <v>53</v>
      </c>
      <c r="AE509" t="str">
        <f t="shared" si="672"/>
        <v>&lt;60</v>
      </c>
      <c r="AF509">
        <v>-37.982622470000003</v>
      </c>
      <c r="AG509">
        <v>145.30241235</v>
      </c>
      <c r="AH509" t="s">
        <v>75</v>
      </c>
      <c r="AI509" t="s">
        <v>76</v>
      </c>
      <c r="AJ509" s="33" t="s">
        <v>164</v>
      </c>
      <c r="AL509">
        <v>1</v>
      </c>
      <c r="AM509" t="s">
        <v>86</v>
      </c>
      <c r="AN509">
        <v>220</v>
      </c>
      <c r="AO509" s="69">
        <v>3</v>
      </c>
      <c r="AP509">
        <v>2</v>
      </c>
      <c r="AQ509">
        <v>0</v>
      </c>
      <c r="AR509">
        <v>0</v>
      </c>
      <c r="AS509" s="82" t="str">
        <f t="shared" si="673"/>
        <v>Gw-0-0</v>
      </c>
      <c r="AT509" s="14">
        <f t="shared" si="674"/>
        <v>17616</v>
      </c>
      <c r="AU509" s="81">
        <f>VLOOKUP(C509,Bushfire_Vlookup!$F$2:$H$12575,3,FALSE)</f>
        <v>1224.8744059999999</v>
      </c>
      <c r="AV509" s="14">
        <f>VLOOKUP(AS509,Safety_collateral_Vlookup!$J$3:$L$20,2,FALSE)</f>
        <v>3720.1399252148244</v>
      </c>
      <c r="AW509" s="14">
        <f>VLOOKUP(AS509,Safety_collateral_Vlookup!$J$3:$L$20,3,FALSE)</f>
        <v>25000</v>
      </c>
      <c r="AX509" s="48">
        <f t="shared" si="675"/>
        <v>50747.60229140622</v>
      </c>
      <c r="AY509" s="49">
        <f t="shared" si="760"/>
        <v>19972.04</v>
      </c>
      <c r="AZ509" s="14">
        <v>76000</v>
      </c>
      <c r="BA509" s="16">
        <f t="shared" si="676"/>
        <v>2.5409323379788051</v>
      </c>
      <c r="BB509" t="e">
        <f>IF(BA509&lt;=#REF!,#REF!,IF(BA509&lt;=#REF!,#REF!,IF(BA509&lt;=#REF!,#REF!,IF(BA509&lt;=#REF!,#REF!,#REF!))))</f>
        <v>#REF!</v>
      </c>
      <c r="BC509" s="51">
        <v>3</v>
      </c>
      <c r="BD509" s="21">
        <v>70</v>
      </c>
      <c r="BE509" s="21">
        <v>6.4399999999999999E-2</v>
      </c>
      <c r="BF509" s="26">
        <f t="shared" si="677"/>
        <v>1302.7001321252599</v>
      </c>
      <c r="BG509" s="21">
        <v>7</v>
      </c>
      <c r="BH509" s="21">
        <f t="shared" si="678"/>
        <v>28</v>
      </c>
      <c r="BI509" s="28">
        <f t="shared" si="679"/>
        <v>4.0959999999999998E-4</v>
      </c>
      <c r="BJ509" s="27">
        <f t="shared" si="680"/>
        <v>4.0959999999999998E-4</v>
      </c>
      <c r="BK509" s="28">
        <f t="shared" si="681"/>
        <v>6.2796858480808123E-3</v>
      </c>
      <c r="BL509" s="35">
        <f t="shared" si="682"/>
        <v>1.5956256843736395E-2</v>
      </c>
      <c r="BM509" s="21" t="str">
        <f t="shared" si="683"/>
        <v>Cr1</v>
      </c>
      <c r="BN509" s="51">
        <v>1</v>
      </c>
      <c r="BO509" s="21">
        <v>2</v>
      </c>
      <c r="BP509" s="50" t="s">
        <v>5497</v>
      </c>
      <c r="BQ509" s="14">
        <v>17616</v>
      </c>
      <c r="BR509">
        <f>IFERROR(VLOOKUP(AO509,'Model Failure data- Lines'!$A$37:$E$41,3,FALSE),'Model Failure data- Lines'!$C$37)</f>
        <v>0.16107000000000002</v>
      </c>
      <c r="BS509" s="14">
        <f t="shared" si="684"/>
        <v>8173.9163010768007</v>
      </c>
      <c r="BT509" s="34">
        <f t="shared" si="761"/>
        <v>17814.069496931286</v>
      </c>
      <c r="BU509" s="34">
        <f t="shared" si="685"/>
        <v>0.45884609928600917</v>
      </c>
      <c r="BV509" s="54">
        <f t="shared" si="686"/>
        <v>-9640.1531958544856</v>
      </c>
      <c r="BW509">
        <f>IFERROR(VLOOKUP(AO509,'Model Failure data- Lines'!$A$37:$E$41,4,FALSE),'Model Failure data- Lines'!$D$37)</f>
        <v>0.16398000000000001</v>
      </c>
      <c r="BX509" s="14">
        <f t="shared" si="687"/>
        <v>8321.5918237447931</v>
      </c>
      <c r="BY509" s="34">
        <f t="shared" si="688"/>
        <v>15889.266797057169</v>
      </c>
      <c r="BZ509" s="71">
        <f t="shared" si="689"/>
        <v>0.52372409186848223</v>
      </c>
      <c r="CA509" s="71">
        <f t="shared" si="690"/>
        <v>-7567.6749733123761</v>
      </c>
      <c r="CB509" s="56">
        <v>2</v>
      </c>
      <c r="CC509">
        <f>IFERROR(VLOOKUP(AO509,'Model Failure data- Lines'!$A$37:$E$41,5,FALSE),'Model Failure data- Lines'!$E$37)</f>
        <v>0.16322</v>
      </c>
      <c r="CD509" s="14">
        <f t="shared" si="691"/>
        <v>8283.0236460033229</v>
      </c>
      <c r="CE509" s="34">
        <f t="shared" si="692"/>
        <v>12641.112242317928</v>
      </c>
      <c r="CF509" s="34">
        <f t="shared" si="693"/>
        <v>0.65524484612000511</v>
      </c>
      <c r="CG509" s="54">
        <f t="shared" si="694"/>
        <v>-4358.0885963146047</v>
      </c>
      <c r="CH509" t="e">
        <f>IFERROR(VLOOKUP(AO509,'Model Failure data- Lines'!#REF!,3,FALSE),'Model Failure data- Lines'!#REF!)</f>
        <v>#REF!</v>
      </c>
      <c r="CI509" s="14" t="e">
        <f t="shared" si="695"/>
        <v>#REF!</v>
      </c>
      <c r="CJ509" s="34">
        <f t="shared" si="696"/>
        <v>17086.781367606203</v>
      </c>
      <c r="CK509" s="34" t="e">
        <f t="shared" si="697"/>
        <v>#REF!</v>
      </c>
      <c r="CL509" s="54" t="e">
        <f t="shared" si="698"/>
        <v>#REF!</v>
      </c>
      <c r="CM509" t="e">
        <f>IFERROR(VLOOKUP(AO509,'Model Failure data- Lines'!#REF!,4,FALSE),'Model Failure data- Lines'!#REF!)</f>
        <v>#REF!</v>
      </c>
      <c r="CN509" s="14" t="e">
        <f t="shared" si="699"/>
        <v>#REF!</v>
      </c>
      <c r="CO509" s="34">
        <f t="shared" si="700"/>
        <v>14618.341316379019</v>
      </c>
      <c r="CP509" s="34" t="e">
        <f t="shared" si="701"/>
        <v>#REF!</v>
      </c>
      <c r="CQ509" s="54" t="e">
        <f t="shared" si="702"/>
        <v>#REF!</v>
      </c>
      <c r="CR509" t="e">
        <f>IFERROR(VLOOKUP(AO509,'Model Failure data- Lines'!#REF!,5,FALSE),'Model Failure data- Lines'!#REF!)</f>
        <v>#REF!</v>
      </c>
      <c r="CS509" s="14" t="e">
        <f t="shared" si="703"/>
        <v>#REF!</v>
      </c>
      <c r="CT509" s="34">
        <f t="shared" si="704"/>
        <v>10699.753397357201</v>
      </c>
      <c r="CU509" s="34" t="e">
        <f t="shared" si="705"/>
        <v>#REF!</v>
      </c>
      <c r="CV509" s="54" t="e">
        <f t="shared" si="706"/>
        <v>#REF!</v>
      </c>
      <c r="CW509" t="s">
        <v>296</v>
      </c>
      <c r="CZ509">
        <f t="shared" si="707"/>
        <v>-7567.6749733123752</v>
      </c>
      <c r="DA509" s="34">
        <f t="shared" si="708"/>
        <v>3082.2126825600003</v>
      </c>
      <c r="DB509" s="34">
        <f t="shared" si="709"/>
        <v>214.31218373730394</v>
      </c>
      <c r="DC509" s="34">
        <f t="shared" si="710"/>
        <v>650.90045744748761</v>
      </c>
      <c r="DD509" s="9">
        <f t="shared" si="711"/>
        <v>4374.1665000000003</v>
      </c>
      <c r="DE509" s="59">
        <f t="shared" si="712"/>
        <v>0.37038739075920885</v>
      </c>
      <c r="DF509" s="59">
        <f t="shared" si="713"/>
        <v>2.5753748594804483E-2</v>
      </c>
      <c r="DG509" s="59">
        <f t="shared" si="714"/>
        <v>7.8218262951832263E-2</v>
      </c>
      <c r="DH509" s="59">
        <f t="shared" si="715"/>
        <v>0.52564059769415428</v>
      </c>
      <c r="DI509" s="14">
        <f t="shared" si="716"/>
        <v>-2802.9713874789363</v>
      </c>
      <c r="DJ509" s="14">
        <f t="shared" si="717"/>
        <v>-194.89599870988064</v>
      </c>
      <c r="DK509" s="14">
        <f t="shared" si="718"/>
        <v>-591.93039099654754</v>
      </c>
      <c r="DL509" s="14">
        <f t="shared" si="719"/>
        <v>-3977.8771961270104</v>
      </c>
      <c r="DM509">
        <f t="shared" si="720"/>
        <v>-4358.0885963146038</v>
      </c>
      <c r="DN509" s="34">
        <f t="shared" si="721"/>
        <v>3067.9275158400001</v>
      </c>
      <c r="DO509" s="34">
        <f t="shared" si="722"/>
        <v>213.31890858399044</v>
      </c>
      <c r="DP509" s="34">
        <f t="shared" si="723"/>
        <v>647.88372157933247</v>
      </c>
      <c r="DQ509" s="9">
        <f t="shared" si="724"/>
        <v>4353.8935000000001</v>
      </c>
      <c r="DR509" s="59">
        <f t="shared" si="725"/>
        <v>0.3703873907592089</v>
      </c>
      <c r="DS509" s="59">
        <f t="shared" si="726"/>
        <v>2.575374859480449E-2</v>
      </c>
      <c r="DT509" s="59">
        <f t="shared" si="727"/>
        <v>7.8218262951832276E-2</v>
      </c>
      <c r="DU509" s="59">
        <f t="shared" si="728"/>
        <v>0.52564059769415439</v>
      </c>
      <c r="DV509" s="14">
        <f t="shared" si="729"/>
        <v>-1614.1810638864297</v>
      </c>
      <c r="DW509" s="14">
        <f t="shared" si="730"/>
        <v>-112.23711806337072</v>
      </c>
      <c r="DX509" s="14">
        <f t="shared" si="731"/>
        <v>-340.88211979391735</v>
      </c>
      <c r="DY509" s="14">
        <f t="shared" si="732"/>
        <v>-2290.7882945708866</v>
      </c>
      <c r="DZ509" s="34" t="e">
        <f t="shared" si="733"/>
        <v>#REF!</v>
      </c>
      <c r="EA509" s="34" t="e">
        <f t="shared" si="734"/>
        <v>#REF!</v>
      </c>
      <c r="EB509" s="34" t="e">
        <f t="shared" si="735"/>
        <v>#REF!</v>
      </c>
      <c r="EC509" s="34" t="e">
        <f t="shared" si="736"/>
        <v>#REF!</v>
      </c>
      <c r="ED509" s="34" t="e">
        <f t="shared" si="737"/>
        <v>#REF!</v>
      </c>
      <c r="EE509" s="59" t="e">
        <f t="shared" si="738"/>
        <v>#REF!</v>
      </c>
      <c r="EF509" s="59" t="e">
        <f t="shared" si="739"/>
        <v>#REF!</v>
      </c>
      <c r="EG509" s="59" t="e">
        <f t="shared" si="740"/>
        <v>#REF!</v>
      </c>
      <c r="EH509" s="59" t="e">
        <f t="shared" si="741"/>
        <v>#REF!</v>
      </c>
      <c r="EI509" s="14" t="e">
        <f t="shared" si="742"/>
        <v>#REF!</v>
      </c>
      <c r="EJ509" s="14" t="e">
        <f t="shared" si="743"/>
        <v>#REF!</v>
      </c>
      <c r="EK509" s="14" t="e">
        <f t="shared" si="744"/>
        <v>#REF!</v>
      </c>
      <c r="EL509" s="14" t="e">
        <f t="shared" si="745"/>
        <v>#REF!</v>
      </c>
      <c r="EM509" t="e">
        <f t="shared" si="746"/>
        <v>#REF!</v>
      </c>
      <c r="EN509" s="34" t="e">
        <f t="shared" si="747"/>
        <v>#REF!</v>
      </c>
      <c r="EO509" s="34" t="e">
        <f t="shared" si="748"/>
        <v>#REF!</v>
      </c>
      <c r="EP509" s="34" t="e">
        <f t="shared" si="749"/>
        <v>#REF!</v>
      </c>
      <c r="EQ509" s="34" t="e">
        <f t="shared" si="750"/>
        <v>#REF!</v>
      </c>
      <c r="ER509" s="59" t="e">
        <f t="shared" si="751"/>
        <v>#REF!</v>
      </c>
      <c r="ES509" s="59" t="e">
        <f t="shared" si="752"/>
        <v>#REF!</v>
      </c>
      <c r="ET509" s="59" t="e">
        <f t="shared" si="753"/>
        <v>#REF!</v>
      </c>
      <c r="EU509" s="59" t="e">
        <f t="shared" si="754"/>
        <v>#REF!</v>
      </c>
      <c r="EV509" s="14" t="e">
        <f t="shared" si="755"/>
        <v>#REF!</v>
      </c>
      <c r="EW509" s="14" t="e">
        <f t="shared" si="756"/>
        <v>#REF!</v>
      </c>
      <c r="EX509" s="14" t="e">
        <f t="shared" si="757"/>
        <v>#REF!</v>
      </c>
      <c r="EY509" s="14" t="e">
        <f t="shared" si="758"/>
        <v>#REF!</v>
      </c>
    </row>
    <row r="510" spans="1:155" x14ac:dyDescent="0.2">
      <c r="A510" s="17">
        <v>30067107</v>
      </c>
      <c r="B510" t="s">
        <v>62</v>
      </c>
      <c r="C510" t="s">
        <v>1749</v>
      </c>
      <c r="D510" t="s">
        <v>1750</v>
      </c>
      <c r="E510" t="s">
        <v>1751</v>
      </c>
      <c r="F510" t="s">
        <v>66</v>
      </c>
      <c r="G510" t="s">
        <v>42</v>
      </c>
      <c r="H510" t="s">
        <v>1752</v>
      </c>
      <c r="I510" t="s">
        <v>68</v>
      </c>
      <c r="J510" s="19" t="s">
        <v>69</v>
      </c>
      <c r="K510" t="s">
        <v>70</v>
      </c>
      <c r="L510">
        <v>1966</v>
      </c>
      <c r="M510">
        <f t="shared" ref="M510:M573" si="762">L510</f>
        <v>1966</v>
      </c>
      <c r="N510">
        <v>53</v>
      </c>
      <c r="O510" s="19">
        <f t="shared" ref="O510:O573" si="763">N510</f>
        <v>53</v>
      </c>
      <c r="P510" t="s">
        <v>80</v>
      </c>
      <c r="Q510" s="19" t="str">
        <f t="shared" si="670"/>
        <v>50-60</v>
      </c>
      <c r="R510" s="23">
        <v>279.2</v>
      </c>
      <c r="S510" s="15">
        <f t="shared" si="671"/>
        <v>0.2792</v>
      </c>
      <c r="T510">
        <v>30178088</v>
      </c>
      <c r="U510" t="s">
        <v>45</v>
      </c>
      <c r="V510" t="s">
        <v>46</v>
      </c>
      <c r="W510" t="s">
        <v>47</v>
      </c>
      <c r="X510" t="s">
        <v>48</v>
      </c>
      <c r="Y510" t="s">
        <v>161</v>
      </c>
      <c r="Z510" t="s">
        <v>1753</v>
      </c>
      <c r="AA510" t="s">
        <v>1754</v>
      </c>
      <c r="AB510" t="s">
        <v>365</v>
      </c>
      <c r="AC510">
        <v>1966</v>
      </c>
      <c r="AD510">
        <v>53</v>
      </c>
      <c r="AE510" t="str">
        <f t="shared" si="672"/>
        <v>&lt;60</v>
      </c>
      <c r="AF510">
        <v>-37.981087189999997</v>
      </c>
      <c r="AG510">
        <v>145.30013543000001</v>
      </c>
      <c r="AH510" t="s">
        <v>75</v>
      </c>
      <c r="AI510" t="s">
        <v>76</v>
      </c>
      <c r="AJ510" s="33" t="s">
        <v>164</v>
      </c>
      <c r="AL510">
        <v>1</v>
      </c>
      <c r="AM510" t="s">
        <v>86</v>
      </c>
      <c r="AN510">
        <v>220</v>
      </c>
      <c r="AO510" s="69">
        <v>3</v>
      </c>
      <c r="AP510">
        <v>2</v>
      </c>
      <c r="AQ510">
        <v>3</v>
      </c>
      <c r="AR510">
        <v>1</v>
      </c>
      <c r="AS510" s="82" t="str">
        <f t="shared" si="673"/>
        <v>Gw-3-1</v>
      </c>
      <c r="AT510" s="14">
        <f t="shared" si="674"/>
        <v>17616</v>
      </c>
      <c r="AU510" s="81">
        <f>VLOOKUP(C510,Bushfire_Vlookup!$F$2:$H$12575,3,FALSE)</f>
        <v>1197.811537</v>
      </c>
      <c r="AV510" s="14">
        <f>VLOOKUP(AS510,Safety_collateral_Vlookup!$J$3:$L$20,2,FALSE)</f>
        <v>2292990.7140716286</v>
      </c>
      <c r="AW510" s="14">
        <f>VLOOKUP(AS510,Safety_collateral_Vlookup!$J$3:$L$20,3,FALSE)</f>
        <v>148000</v>
      </c>
      <c r="AX510" s="48">
        <f t="shared" si="675"/>
        <v>2624611.4288244066</v>
      </c>
      <c r="AY510" s="49">
        <f t="shared" si="760"/>
        <v>21219.200000000001</v>
      </c>
      <c r="AZ510" s="14">
        <v>76000</v>
      </c>
      <c r="BA510" s="16">
        <f t="shared" si="676"/>
        <v>123.69040438962857</v>
      </c>
      <c r="BB510" t="e">
        <f>IF(BA510&lt;=#REF!,#REF!,IF(BA510&lt;=#REF!,#REF!,IF(BA510&lt;=#REF!,#REF!,IF(BA510&lt;=#REF!,#REF!,#REF!))))</f>
        <v>#REF!</v>
      </c>
      <c r="BC510" s="51">
        <v>5</v>
      </c>
      <c r="BD510" s="21">
        <v>70</v>
      </c>
      <c r="BE510" s="21">
        <v>6.4399999999999999E-2</v>
      </c>
      <c r="BF510" s="26">
        <f t="shared" si="677"/>
        <v>1384.0476307674282</v>
      </c>
      <c r="BG510" s="21">
        <v>7</v>
      </c>
      <c r="BH510" s="21">
        <f t="shared" si="678"/>
        <v>28</v>
      </c>
      <c r="BI510" s="28">
        <f t="shared" si="679"/>
        <v>4.0959999999999998E-4</v>
      </c>
      <c r="BJ510" s="27">
        <f t="shared" si="680"/>
        <v>4.0959999999999998E-4</v>
      </c>
      <c r="BK510" s="28">
        <f t="shared" si="681"/>
        <v>6.279685848080814E-3</v>
      </c>
      <c r="BL510" s="35">
        <f t="shared" si="682"/>
        <v>0.77673688198894364</v>
      </c>
      <c r="BM510" s="21" t="str">
        <f t="shared" si="683"/>
        <v>Cr2</v>
      </c>
      <c r="BN510" s="51">
        <v>2</v>
      </c>
      <c r="BO510" s="21">
        <v>2</v>
      </c>
      <c r="BP510" s="50" t="s">
        <v>5497</v>
      </c>
      <c r="BQ510" s="14">
        <v>17616</v>
      </c>
      <c r="BR510">
        <f>IFERROR(VLOOKUP(AO510,'Model Failure data- Lines'!$A$37:$E$41,3,FALSE),'Model Failure data- Lines'!$C$37)</f>
        <v>0.16107000000000002</v>
      </c>
      <c r="BS510" s="14">
        <f t="shared" si="684"/>
        <v>422746.16284074722</v>
      </c>
      <c r="BT510" s="34">
        <f t="shared" si="761"/>
        <v>18926.474384653964</v>
      </c>
      <c r="BU510" s="34">
        <f t="shared" si="685"/>
        <v>22.33623411571676</v>
      </c>
      <c r="BV510" s="54">
        <f t="shared" si="686"/>
        <v>403819.68845609325</v>
      </c>
      <c r="BW510">
        <f>IFERROR(VLOOKUP(AO510,'Model Failure data- Lines'!$A$37:$E$41,4,FALSE),'Model Failure data- Lines'!$D$37)</f>
        <v>0.16398000000000001</v>
      </c>
      <c r="BX510" s="14">
        <f t="shared" si="687"/>
        <v>430383.78209862625</v>
      </c>
      <c r="BY510" s="34">
        <f t="shared" si="688"/>
        <v>16881.476805579976</v>
      </c>
      <c r="BZ510" s="71">
        <f t="shared" si="689"/>
        <v>25.494439085824997</v>
      </c>
      <c r="CA510" s="71">
        <f t="shared" si="690"/>
        <v>413502.30529304629</v>
      </c>
      <c r="CB510" s="57">
        <v>2</v>
      </c>
      <c r="CC510">
        <f>IFERROR(VLOOKUP(AO510,'Model Failure data- Lines'!$A$37:$E$41,5,FALSE),'Model Failure data- Lines'!$E$37)</f>
        <v>0.16322</v>
      </c>
      <c r="CD510" s="14">
        <f t="shared" si="691"/>
        <v>428389.07741271966</v>
      </c>
      <c r="CE510" s="34">
        <f t="shared" si="692"/>
        <v>13430.490270007098</v>
      </c>
      <c r="CF510" s="34">
        <f t="shared" si="693"/>
        <v>31.896756469821206</v>
      </c>
      <c r="CG510" s="54">
        <f t="shared" si="694"/>
        <v>414958.58714271255</v>
      </c>
      <c r="CH510" t="e">
        <f>IFERROR(VLOOKUP(AO510,'Model Failure data- Lines'!#REF!,3,FALSE),'Model Failure data- Lines'!#REF!)</f>
        <v>#REF!</v>
      </c>
      <c r="CI510" s="14" t="e">
        <f t="shared" si="695"/>
        <v>#REF!</v>
      </c>
      <c r="CJ510" s="34">
        <f t="shared" si="696"/>
        <v>18153.770530977781</v>
      </c>
      <c r="CK510" s="34" t="e">
        <f t="shared" si="697"/>
        <v>#REF!</v>
      </c>
      <c r="CL510" s="54" t="e">
        <f t="shared" si="698"/>
        <v>#REF!</v>
      </c>
      <c r="CM510" t="e">
        <f>IFERROR(VLOOKUP(AO510,'Model Failure data- Lines'!#REF!,4,FALSE),'Model Failure data- Lines'!#REF!)</f>
        <v>#REF!</v>
      </c>
      <c r="CN510" s="14" t="e">
        <f t="shared" si="699"/>
        <v>#REF!</v>
      </c>
      <c r="CO510" s="34">
        <f t="shared" si="700"/>
        <v>15531.188003854873</v>
      </c>
      <c r="CP510" s="34" t="e">
        <f t="shared" si="701"/>
        <v>#REF!</v>
      </c>
      <c r="CQ510" s="54" t="e">
        <f t="shared" si="702"/>
        <v>#REF!</v>
      </c>
      <c r="CR510" t="e">
        <f>IFERROR(VLOOKUP(AO510,'Model Failure data- Lines'!#REF!,5,FALSE),'Model Failure data- Lines'!#REF!)</f>
        <v>#REF!</v>
      </c>
      <c r="CS510" s="14" t="e">
        <f t="shared" si="703"/>
        <v>#REF!</v>
      </c>
      <c r="CT510" s="34">
        <f t="shared" si="704"/>
        <v>11367.902692424104</v>
      </c>
      <c r="CU510" s="34" t="e">
        <f t="shared" si="705"/>
        <v>#REF!</v>
      </c>
      <c r="CV510" s="54" t="e">
        <f t="shared" si="706"/>
        <v>#REF!</v>
      </c>
      <c r="CW510" t="s">
        <v>365</v>
      </c>
      <c r="CZ510">
        <f t="shared" si="707"/>
        <v>413502.30529304629</v>
      </c>
      <c r="DA510" s="34">
        <f t="shared" si="708"/>
        <v>3082.2126825600003</v>
      </c>
      <c r="DB510" s="34">
        <f t="shared" si="709"/>
        <v>209.57708393835642</v>
      </c>
      <c r="DC510" s="34">
        <f t="shared" si="710"/>
        <v>401196.92665212788</v>
      </c>
      <c r="DD510" s="9">
        <f t="shared" si="711"/>
        <v>25895.06568</v>
      </c>
      <c r="DE510" s="59">
        <f t="shared" si="712"/>
        <v>7.1615446742221431E-3</v>
      </c>
      <c r="DF510" s="59">
        <f t="shared" si="713"/>
        <v>4.8695395285673192E-4</v>
      </c>
      <c r="DG510" s="59">
        <f t="shared" si="714"/>
        <v>0.93218411877841167</v>
      </c>
      <c r="DH510" s="59">
        <f t="shared" si="715"/>
        <v>6.0167382594509371E-2</v>
      </c>
      <c r="DI510" s="14">
        <f t="shared" si="716"/>
        <v>2961.3152322499946</v>
      </c>
      <c r="DJ510" s="14">
        <f t="shared" si="717"/>
        <v>201.35658207782001</v>
      </c>
      <c r="DK510" s="14">
        <f t="shared" si="718"/>
        <v>385460.28207244014</v>
      </c>
      <c r="DL510" s="14">
        <f t="shared" si="719"/>
        <v>24879.351406278336</v>
      </c>
      <c r="DM510">
        <f t="shared" si="720"/>
        <v>414958.58714271255</v>
      </c>
      <c r="DN510" s="34">
        <f t="shared" si="721"/>
        <v>3067.9275158400001</v>
      </c>
      <c r="DO510" s="34">
        <f t="shared" si="722"/>
        <v>208.60575460677239</v>
      </c>
      <c r="DP510" s="34">
        <f t="shared" si="723"/>
        <v>399337.4946222729</v>
      </c>
      <c r="DQ510" s="9">
        <f t="shared" si="724"/>
        <v>25775.04952</v>
      </c>
      <c r="DR510" s="59">
        <f t="shared" si="725"/>
        <v>7.1615446742221431E-3</v>
      </c>
      <c r="DS510" s="59">
        <f t="shared" si="726"/>
        <v>4.8695395285673198E-4</v>
      </c>
      <c r="DT510" s="59">
        <f t="shared" si="727"/>
        <v>0.93218411877841179</v>
      </c>
      <c r="DU510" s="59">
        <f t="shared" si="728"/>
        <v>6.0167382594509378E-2</v>
      </c>
      <c r="DV510" s="14">
        <f t="shared" si="729"/>
        <v>2971.744459774638</v>
      </c>
      <c r="DW510" s="14">
        <f t="shared" si="730"/>
        <v>202.06572428098855</v>
      </c>
      <c r="DX510" s="14">
        <f t="shared" si="731"/>
        <v>386817.80488516431</v>
      </c>
      <c r="DY510" s="14">
        <f t="shared" si="732"/>
        <v>24966.972073492649</v>
      </c>
      <c r="DZ510" s="34" t="e">
        <f t="shared" si="733"/>
        <v>#REF!</v>
      </c>
      <c r="EA510" s="34" t="e">
        <f t="shared" si="734"/>
        <v>#REF!</v>
      </c>
      <c r="EB510" s="34" t="e">
        <f t="shared" si="735"/>
        <v>#REF!</v>
      </c>
      <c r="EC510" s="34" t="e">
        <f t="shared" si="736"/>
        <v>#REF!</v>
      </c>
      <c r="ED510" s="34" t="e">
        <f t="shared" si="737"/>
        <v>#REF!</v>
      </c>
      <c r="EE510" s="59" t="e">
        <f t="shared" si="738"/>
        <v>#REF!</v>
      </c>
      <c r="EF510" s="59" t="e">
        <f t="shared" si="739"/>
        <v>#REF!</v>
      </c>
      <c r="EG510" s="59" t="e">
        <f t="shared" si="740"/>
        <v>#REF!</v>
      </c>
      <c r="EH510" s="59" t="e">
        <f t="shared" si="741"/>
        <v>#REF!</v>
      </c>
      <c r="EI510" s="14" t="e">
        <f t="shared" si="742"/>
        <v>#REF!</v>
      </c>
      <c r="EJ510" s="14" t="e">
        <f t="shared" si="743"/>
        <v>#REF!</v>
      </c>
      <c r="EK510" s="14" t="e">
        <f t="shared" si="744"/>
        <v>#REF!</v>
      </c>
      <c r="EL510" s="14" t="e">
        <f t="shared" si="745"/>
        <v>#REF!</v>
      </c>
      <c r="EM510" t="e">
        <f t="shared" si="746"/>
        <v>#REF!</v>
      </c>
      <c r="EN510" s="34" t="e">
        <f t="shared" si="747"/>
        <v>#REF!</v>
      </c>
      <c r="EO510" s="34" t="e">
        <f t="shared" si="748"/>
        <v>#REF!</v>
      </c>
      <c r="EP510" s="34" t="e">
        <f t="shared" si="749"/>
        <v>#REF!</v>
      </c>
      <c r="EQ510" s="34" t="e">
        <f t="shared" si="750"/>
        <v>#REF!</v>
      </c>
      <c r="ER510" s="59" t="e">
        <f t="shared" si="751"/>
        <v>#REF!</v>
      </c>
      <c r="ES510" s="59" t="e">
        <f t="shared" si="752"/>
        <v>#REF!</v>
      </c>
      <c r="ET510" s="59" t="e">
        <f t="shared" si="753"/>
        <v>#REF!</v>
      </c>
      <c r="EU510" s="59" t="e">
        <f t="shared" si="754"/>
        <v>#REF!</v>
      </c>
      <c r="EV510" s="14" t="e">
        <f t="shared" si="755"/>
        <v>#REF!</v>
      </c>
      <c r="EW510" s="14" t="e">
        <f t="shared" si="756"/>
        <v>#REF!</v>
      </c>
      <c r="EX510" s="14" t="e">
        <f t="shared" si="757"/>
        <v>#REF!</v>
      </c>
      <c r="EY510" s="14" t="e">
        <f t="shared" si="758"/>
        <v>#REF!</v>
      </c>
    </row>
    <row r="511" spans="1:155" x14ac:dyDescent="0.2">
      <c r="A511" s="17">
        <v>30005804</v>
      </c>
      <c r="B511" t="s">
        <v>62</v>
      </c>
      <c r="C511" t="s">
        <v>463</v>
      </c>
      <c r="D511" t="s">
        <v>464</v>
      </c>
      <c r="E511" t="s">
        <v>145</v>
      </c>
      <c r="F511" t="s">
        <v>41</v>
      </c>
      <c r="G511" t="s">
        <v>42</v>
      </c>
      <c r="H511" t="s">
        <v>465</v>
      </c>
      <c r="I511" t="s">
        <v>68</v>
      </c>
      <c r="J511" s="19" t="s">
        <v>69</v>
      </c>
      <c r="K511" t="s">
        <v>70</v>
      </c>
      <c r="L511">
        <v>1966</v>
      </c>
      <c r="M511">
        <f t="shared" si="762"/>
        <v>1966</v>
      </c>
      <c r="N511">
        <v>53</v>
      </c>
      <c r="O511" s="19">
        <f t="shared" si="763"/>
        <v>53</v>
      </c>
      <c r="P511" t="s">
        <v>80</v>
      </c>
      <c r="Q511" s="19" t="str">
        <f t="shared" si="670"/>
        <v>50-60</v>
      </c>
      <c r="R511" s="23">
        <v>399.6</v>
      </c>
      <c r="S511" s="15">
        <f t="shared" si="671"/>
        <v>0.39960000000000001</v>
      </c>
      <c r="T511">
        <v>30115315</v>
      </c>
      <c r="U511" t="s">
        <v>45</v>
      </c>
      <c r="V511" t="s">
        <v>46</v>
      </c>
      <c r="W511" t="s">
        <v>47</v>
      </c>
      <c r="X511" t="s">
        <v>48</v>
      </c>
      <c r="Y511" t="s">
        <v>161</v>
      </c>
      <c r="Z511" t="s">
        <v>466</v>
      </c>
      <c r="AA511" t="s">
        <v>467</v>
      </c>
      <c r="AB511" t="s">
        <v>318</v>
      </c>
      <c r="AC511">
        <v>1966</v>
      </c>
      <c r="AD511">
        <v>53</v>
      </c>
      <c r="AE511" t="str">
        <f t="shared" si="672"/>
        <v>&lt;60</v>
      </c>
      <c r="AF511">
        <v>-37.977775489999999</v>
      </c>
      <c r="AG511">
        <v>145.29520503000001</v>
      </c>
      <c r="AH511" t="s">
        <v>75</v>
      </c>
      <c r="AI511" t="s">
        <v>76</v>
      </c>
      <c r="AJ511" s="33" t="s">
        <v>164</v>
      </c>
      <c r="AL511">
        <v>1</v>
      </c>
      <c r="AM511" t="s">
        <v>86</v>
      </c>
      <c r="AN511">
        <v>220</v>
      </c>
      <c r="AO511" s="69">
        <v>3</v>
      </c>
      <c r="AP511">
        <v>2</v>
      </c>
      <c r="AQ511">
        <v>0</v>
      </c>
      <c r="AR511">
        <v>2</v>
      </c>
      <c r="AS511" s="82" t="str">
        <f t="shared" si="673"/>
        <v>Gw-0-2</v>
      </c>
      <c r="AT511" s="14">
        <f t="shared" si="674"/>
        <v>17616</v>
      </c>
      <c r="AU511" s="81">
        <f>VLOOKUP(C511,Bushfire_Vlookup!$F$2:$H$12575,3,FALSE)</f>
        <v>1371.88735</v>
      </c>
      <c r="AV511" s="14">
        <f>VLOOKUP(AS511,Safety_collateral_Vlookup!$J$3:$L$20,2,FALSE)</f>
        <v>93570.139925214826</v>
      </c>
      <c r="AW511" s="14">
        <f>VLOOKUP(AS511,Safety_collateral_Vlookup!$J$3:$L$20,3,FALSE)</f>
        <v>550000</v>
      </c>
      <c r="AX511" s="48">
        <f t="shared" si="675"/>
        <v>706949.41510265414</v>
      </c>
      <c r="AY511" s="49">
        <f t="shared" si="760"/>
        <v>30369.600000000002</v>
      </c>
      <c r="AZ511" s="14">
        <v>76000</v>
      </c>
      <c r="BA511" s="16">
        <f t="shared" si="676"/>
        <v>23.278193163645689</v>
      </c>
      <c r="BB511" t="e">
        <f>IF(BA511&lt;=#REF!,#REF!,IF(BA511&lt;=#REF!,#REF!,IF(BA511&lt;=#REF!,#REF!,IF(BA511&lt;=#REF!,#REF!,#REF!))))</f>
        <v>#REF!</v>
      </c>
      <c r="BC511" s="51">
        <v>5</v>
      </c>
      <c r="BD511" s="21">
        <v>70</v>
      </c>
      <c r="BE511" s="21">
        <v>6.4399999999999999E-2</v>
      </c>
      <c r="BF511" s="26">
        <f t="shared" si="677"/>
        <v>1980.893385582609</v>
      </c>
      <c r="BG511" s="21">
        <v>7</v>
      </c>
      <c r="BH511" s="21">
        <f t="shared" si="678"/>
        <v>28</v>
      </c>
      <c r="BI511" s="28">
        <f t="shared" si="679"/>
        <v>4.0959999999999998E-4</v>
      </c>
      <c r="BJ511" s="27">
        <f t="shared" si="680"/>
        <v>4.0959999999999998E-4</v>
      </c>
      <c r="BK511" s="28">
        <f t="shared" si="681"/>
        <v>6.279685848080814E-3</v>
      </c>
      <c r="BL511" s="35">
        <f t="shared" si="682"/>
        <v>0.14617974017863739</v>
      </c>
      <c r="BM511" s="21" t="str">
        <f t="shared" si="683"/>
        <v>Cr1</v>
      </c>
      <c r="BN511" s="51">
        <v>1</v>
      </c>
      <c r="BO511" s="21">
        <v>2</v>
      </c>
      <c r="BP511" s="50" t="s">
        <v>5497</v>
      </c>
      <c r="BQ511" s="14">
        <v>17616</v>
      </c>
      <c r="BR511">
        <f>IFERROR(VLOOKUP(AO511,'Model Failure data- Lines'!$A$37:$E$41,3,FALSE),'Model Failure data- Lines'!$C$37)</f>
        <v>0.16107000000000002</v>
      </c>
      <c r="BS511" s="14">
        <f t="shared" si="684"/>
        <v>113868.34229058452</v>
      </c>
      <c r="BT511" s="34">
        <f t="shared" si="761"/>
        <v>27088.177521875805</v>
      </c>
      <c r="BU511" s="34">
        <f t="shared" si="685"/>
        <v>4.2036176925755528</v>
      </c>
      <c r="BV511" s="54">
        <f t="shared" si="686"/>
        <v>86780.164768708724</v>
      </c>
      <c r="BW511">
        <f>IFERROR(VLOOKUP(AO511,'Model Failure data- Lines'!$A$37:$E$41,4,FALSE),'Model Failure data- Lines'!$D$37)</f>
        <v>0.16398000000000001</v>
      </c>
      <c r="BX511" s="14">
        <f t="shared" si="687"/>
        <v>115925.56508853323</v>
      </c>
      <c r="BY511" s="34">
        <f t="shared" si="688"/>
        <v>24161.311359275638</v>
      </c>
      <c r="BZ511" s="71">
        <f t="shared" si="689"/>
        <v>4.7979831626162488</v>
      </c>
      <c r="CA511" s="71">
        <f t="shared" si="690"/>
        <v>91764.253729257587</v>
      </c>
      <c r="CB511" s="57">
        <v>2</v>
      </c>
      <c r="CC511">
        <f>IFERROR(VLOOKUP(AO511,'Model Failure data- Lines'!$A$37:$E$41,5,FALSE),'Model Failure data- Lines'!$E$37)</f>
        <v>0.16322</v>
      </c>
      <c r="CD511" s="14">
        <f t="shared" si="691"/>
        <v>115388.2835330552</v>
      </c>
      <c r="CE511" s="34">
        <f t="shared" si="692"/>
        <v>19222.148681571765</v>
      </c>
      <c r="CF511" s="34">
        <f t="shared" si="693"/>
        <v>6.0028816468201454</v>
      </c>
      <c r="CG511" s="54">
        <f t="shared" si="694"/>
        <v>96166.134851483439</v>
      </c>
      <c r="CH511" t="e">
        <f>IFERROR(VLOOKUP(AO511,'Model Failure data- Lines'!#REF!,3,FALSE),'Model Failure data- Lines'!#REF!)</f>
        <v>#REF!</v>
      </c>
      <c r="CI511" s="14" t="e">
        <f t="shared" si="695"/>
        <v>#REF!</v>
      </c>
      <c r="CJ511" s="34">
        <f t="shared" si="696"/>
        <v>25982.258969121496</v>
      </c>
      <c r="CK511" s="34" t="e">
        <f t="shared" si="697"/>
        <v>#REF!</v>
      </c>
      <c r="CL511" s="54" t="e">
        <f t="shared" si="698"/>
        <v>#REF!</v>
      </c>
      <c r="CM511" t="e">
        <f>IFERROR(VLOOKUP(AO511,'Model Failure data- Lines'!#REF!,4,FALSE),'Model Failure data- Lines'!#REF!)</f>
        <v>#REF!</v>
      </c>
      <c r="CN511" s="14" t="e">
        <f t="shared" si="699"/>
        <v>#REF!</v>
      </c>
      <c r="CO511" s="34">
        <f t="shared" si="700"/>
        <v>22228.734693196304</v>
      </c>
      <c r="CP511" s="34" t="e">
        <f t="shared" si="701"/>
        <v>#REF!</v>
      </c>
      <c r="CQ511" s="54" t="e">
        <f t="shared" si="702"/>
        <v>#REF!</v>
      </c>
      <c r="CR511" t="e">
        <f>IFERROR(VLOOKUP(AO511,'Model Failure data- Lines'!#REF!,5,FALSE),'Model Failure data- Lines'!#REF!)</f>
        <v>#REF!</v>
      </c>
      <c r="CS511" s="14" t="e">
        <f t="shared" si="703"/>
        <v>#REF!</v>
      </c>
      <c r="CT511" s="34">
        <f t="shared" si="704"/>
        <v>16270.107148612722</v>
      </c>
      <c r="CU511" s="34" t="e">
        <f t="shared" si="705"/>
        <v>#REF!</v>
      </c>
      <c r="CV511" s="54" t="e">
        <f t="shared" si="706"/>
        <v>#REF!</v>
      </c>
      <c r="CW511" t="s">
        <v>318</v>
      </c>
      <c r="CZ511">
        <f t="shared" si="707"/>
        <v>91764.253729257587</v>
      </c>
      <c r="DA511" s="34">
        <f t="shared" si="708"/>
        <v>3082.2126825600003</v>
      </c>
      <c r="DB511" s="34">
        <f t="shared" si="709"/>
        <v>240.03454752575098</v>
      </c>
      <c r="DC511" s="34">
        <f t="shared" si="710"/>
        <v>16371.654858447488</v>
      </c>
      <c r="DD511" s="9">
        <f t="shared" si="711"/>
        <v>96231.663</v>
      </c>
      <c r="DE511" s="59">
        <f t="shared" si="712"/>
        <v>2.6587859892734541E-2</v>
      </c>
      <c r="DF511" s="59">
        <f t="shared" si="713"/>
        <v>2.0705919987746859E-3</v>
      </c>
      <c r="DG511" s="59">
        <f t="shared" si="714"/>
        <v>0.14122557734305052</v>
      </c>
      <c r="DH511" s="59">
        <f t="shared" si="715"/>
        <v>0.8301159707654403</v>
      </c>
      <c r="DI511" s="14">
        <f t="shared" si="716"/>
        <v>2439.815121314844</v>
      </c>
      <c r="DJ511" s="14">
        <f t="shared" si="717"/>
        <v>190.00632954533089</v>
      </c>
      <c r="DK511" s="14">
        <f t="shared" si="718"/>
        <v>12959.45971236858</v>
      </c>
      <c r="DL511" s="14">
        <f t="shared" si="719"/>
        <v>76174.972566028853</v>
      </c>
      <c r="DM511">
        <f t="shared" si="720"/>
        <v>96166.134851483439</v>
      </c>
      <c r="DN511" s="34">
        <f t="shared" si="721"/>
        <v>3067.9275158400001</v>
      </c>
      <c r="DO511" s="34">
        <f t="shared" si="722"/>
        <v>238.92205663588899</v>
      </c>
      <c r="DP511" s="34">
        <f t="shared" si="723"/>
        <v>16295.776960579333</v>
      </c>
      <c r="DQ511" s="9">
        <f t="shared" si="724"/>
        <v>95785.657000000007</v>
      </c>
      <c r="DR511" s="59">
        <f t="shared" si="725"/>
        <v>2.6587859892734541E-2</v>
      </c>
      <c r="DS511" s="59">
        <f t="shared" si="726"/>
        <v>2.0705919987746863E-3</v>
      </c>
      <c r="DT511" s="59">
        <f t="shared" si="727"/>
        <v>0.14122557734305055</v>
      </c>
      <c r="DU511" s="59">
        <f t="shared" si="728"/>
        <v>0.83011597076544041</v>
      </c>
      <c r="DV511" s="14">
        <f t="shared" si="729"/>
        <v>2556.851719857058</v>
      </c>
      <c r="DW511" s="14">
        <f t="shared" si="730"/>
        <v>199.12082937656911</v>
      </c>
      <c r="DX511" s="14">
        <f t="shared" si="731"/>
        <v>13581.117915250405</v>
      </c>
      <c r="DY511" s="14">
        <f t="shared" si="732"/>
        <v>79829.044386999434</v>
      </c>
      <c r="DZ511" s="34" t="e">
        <f t="shared" si="733"/>
        <v>#REF!</v>
      </c>
      <c r="EA511" s="34" t="e">
        <f t="shared" si="734"/>
        <v>#REF!</v>
      </c>
      <c r="EB511" s="34" t="e">
        <f t="shared" si="735"/>
        <v>#REF!</v>
      </c>
      <c r="EC511" s="34" t="e">
        <f t="shared" si="736"/>
        <v>#REF!</v>
      </c>
      <c r="ED511" s="34" t="e">
        <f t="shared" si="737"/>
        <v>#REF!</v>
      </c>
      <c r="EE511" s="59" t="e">
        <f t="shared" si="738"/>
        <v>#REF!</v>
      </c>
      <c r="EF511" s="59" t="e">
        <f t="shared" si="739"/>
        <v>#REF!</v>
      </c>
      <c r="EG511" s="59" t="e">
        <f t="shared" si="740"/>
        <v>#REF!</v>
      </c>
      <c r="EH511" s="59" t="e">
        <f t="shared" si="741"/>
        <v>#REF!</v>
      </c>
      <c r="EI511" s="14" t="e">
        <f t="shared" si="742"/>
        <v>#REF!</v>
      </c>
      <c r="EJ511" s="14" t="e">
        <f t="shared" si="743"/>
        <v>#REF!</v>
      </c>
      <c r="EK511" s="14" t="e">
        <f t="shared" si="744"/>
        <v>#REF!</v>
      </c>
      <c r="EL511" s="14" t="e">
        <f t="shared" si="745"/>
        <v>#REF!</v>
      </c>
      <c r="EM511" t="e">
        <f t="shared" si="746"/>
        <v>#REF!</v>
      </c>
      <c r="EN511" s="34" t="e">
        <f t="shared" si="747"/>
        <v>#REF!</v>
      </c>
      <c r="EO511" s="34" t="e">
        <f t="shared" si="748"/>
        <v>#REF!</v>
      </c>
      <c r="EP511" s="34" t="e">
        <f t="shared" si="749"/>
        <v>#REF!</v>
      </c>
      <c r="EQ511" s="34" t="e">
        <f t="shared" si="750"/>
        <v>#REF!</v>
      </c>
      <c r="ER511" s="59" t="e">
        <f t="shared" si="751"/>
        <v>#REF!</v>
      </c>
      <c r="ES511" s="59" t="e">
        <f t="shared" si="752"/>
        <v>#REF!</v>
      </c>
      <c r="ET511" s="59" t="e">
        <f t="shared" si="753"/>
        <v>#REF!</v>
      </c>
      <c r="EU511" s="59" t="e">
        <f t="shared" si="754"/>
        <v>#REF!</v>
      </c>
      <c r="EV511" s="14" t="e">
        <f t="shared" si="755"/>
        <v>#REF!</v>
      </c>
      <c r="EW511" s="14" t="e">
        <f t="shared" si="756"/>
        <v>#REF!</v>
      </c>
      <c r="EX511" s="14" t="e">
        <f t="shared" si="757"/>
        <v>#REF!</v>
      </c>
      <c r="EY511" s="14" t="e">
        <f t="shared" si="758"/>
        <v>#REF!</v>
      </c>
    </row>
    <row r="512" spans="1:155" x14ac:dyDescent="0.2">
      <c r="A512" s="17">
        <v>30324025</v>
      </c>
      <c r="B512" t="s">
        <v>62</v>
      </c>
      <c r="C512" t="s">
        <v>4651</v>
      </c>
      <c r="D512" t="s">
        <v>4652</v>
      </c>
      <c r="E512" t="s">
        <v>396</v>
      </c>
      <c r="F512" t="s">
        <v>41</v>
      </c>
      <c r="G512" t="s">
        <v>42</v>
      </c>
      <c r="H512" t="s">
        <v>4653</v>
      </c>
      <c r="I512" t="s">
        <v>68</v>
      </c>
      <c r="J512" s="19" t="s">
        <v>69</v>
      </c>
      <c r="K512" t="s">
        <v>70</v>
      </c>
      <c r="L512">
        <v>1966</v>
      </c>
      <c r="M512">
        <f t="shared" si="762"/>
        <v>1966</v>
      </c>
      <c r="N512">
        <v>53</v>
      </c>
      <c r="O512" s="19">
        <f t="shared" si="763"/>
        <v>53</v>
      </c>
      <c r="P512" t="s">
        <v>80</v>
      </c>
      <c r="Q512" s="19" t="str">
        <f t="shared" si="670"/>
        <v>50-60</v>
      </c>
      <c r="R512" s="23">
        <v>519.4</v>
      </c>
      <c r="S512" s="15">
        <f t="shared" si="671"/>
        <v>0.51939999999999997</v>
      </c>
      <c r="T512">
        <v>30228606</v>
      </c>
      <c r="U512" t="s">
        <v>45</v>
      </c>
      <c r="V512" t="s">
        <v>46</v>
      </c>
      <c r="W512" t="s">
        <v>47</v>
      </c>
      <c r="X512" t="s">
        <v>48</v>
      </c>
      <c r="Y512" t="s">
        <v>161</v>
      </c>
      <c r="Z512" t="s">
        <v>4654</v>
      </c>
      <c r="AA512" t="s">
        <v>4655</v>
      </c>
      <c r="AB512" t="s">
        <v>729</v>
      </c>
      <c r="AC512">
        <v>1966</v>
      </c>
      <c r="AD512">
        <v>53</v>
      </c>
      <c r="AE512" t="str">
        <f t="shared" si="672"/>
        <v>&lt;60</v>
      </c>
      <c r="AF512">
        <v>-37.972751639999998</v>
      </c>
      <c r="AG512">
        <v>145.28773543</v>
      </c>
      <c r="AH512" t="s">
        <v>75</v>
      </c>
      <c r="AI512" t="s">
        <v>76</v>
      </c>
      <c r="AJ512" s="33" t="s">
        <v>164</v>
      </c>
      <c r="AL512">
        <v>1</v>
      </c>
      <c r="AM512" t="s">
        <v>86</v>
      </c>
      <c r="AN512">
        <v>220</v>
      </c>
      <c r="AO512" s="69">
        <v>3</v>
      </c>
      <c r="AP512">
        <v>2</v>
      </c>
      <c r="AQ512">
        <v>0</v>
      </c>
      <c r="AR512">
        <v>2</v>
      </c>
      <c r="AS512" s="82" t="str">
        <f t="shared" si="673"/>
        <v>Gw-0-2</v>
      </c>
      <c r="AT512" s="14">
        <f t="shared" si="674"/>
        <v>17616</v>
      </c>
      <c r="AU512" s="81">
        <f>VLOOKUP(C512,Bushfire_Vlookup!$F$2:$H$12575,3,FALSE)</f>
        <v>1005.314313</v>
      </c>
      <c r="AV512" s="14">
        <f>VLOOKUP(AS512,Safety_collateral_Vlookup!$J$3:$L$20,2,FALSE)</f>
        <v>93570.139925214826</v>
      </c>
      <c r="AW512" s="14">
        <f>VLOOKUP(AS512,Safety_collateral_Vlookup!$J$3:$L$20,3,FALSE)</f>
        <v>550000</v>
      </c>
      <c r="AX512" s="48">
        <f t="shared" si="675"/>
        <v>706558.28167217516</v>
      </c>
      <c r="AY512" s="49">
        <f t="shared" si="760"/>
        <v>39474.400000000001</v>
      </c>
      <c r="AZ512" s="14">
        <v>76000</v>
      </c>
      <c r="BA512" s="16">
        <f t="shared" si="676"/>
        <v>17.89915189774069</v>
      </c>
      <c r="BB512" t="e">
        <f>IF(BA512&lt;=#REF!,#REF!,IF(BA512&lt;=#REF!,#REF!,IF(BA512&lt;=#REF!,#REF!,IF(BA512&lt;=#REF!,#REF!,#REF!))))</f>
        <v>#REF!</v>
      </c>
      <c r="BC512" s="51">
        <v>5</v>
      </c>
      <c r="BD512" s="21">
        <v>70</v>
      </c>
      <c r="BE512" s="21">
        <v>6.4399999999999999E-2</v>
      </c>
      <c r="BF512" s="26">
        <f t="shared" si="677"/>
        <v>2574.7648260050228</v>
      </c>
      <c r="BG512" s="21">
        <v>7</v>
      </c>
      <c r="BH512" s="21">
        <f t="shared" si="678"/>
        <v>28</v>
      </c>
      <c r="BI512" s="28">
        <f t="shared" si="679"/>
        <v>4.0959999999999998E-4</v>
      </c>
      <c r="BJ512" s="27">
        <f t="shared" si="680"/>
        <v>4.0959999999999998E-4</v>
      </c>
      <c r="BK512" s="28">
        <f t="shared" si="681"/>
        <v>6.279685848080814E-3</v>
      </c>
      <c r="BL512" s="35">
        <f t="shared" si="682"/>
        <v>0.11240105086489105</v>
      </c>
      <c r="BM512" s="21" t="str">
        <f t="shared" si="683"/>
        <v>Cr1</v>
      </c>
      <c r="BN512" s="51">
        <v>1</v>
      </c>
      <c r="BO512" s="21">
        <v>2</v>
      </c>
      <c r="BP512" s="50" t="s">
        <v>5497</v>
      </c>
      <c r="BQ512" s="14">
        <v>17616</v>
      </c>
      <c r="BR512">
        <f>IFERROR(VLOOKUP(AO512,'Model Failure data- Lines'!$A$37:$E$41,3,FALSE),'Model Failure data- Lines'!$C$37)</f>
        <v>0.16107000000000002</v>
      </c>
      <c r="BS512" s="14">
        <f t="shared" si="684"/>
        <v>113805.34242893726</v>
      </c>
      <c r="BT512" s="34">
        <f t="shared" si="761"/>
        <v>35209.207719875601</v>
      </c>
      <c r="BU512" s="34">
        <f t="shared" si="685"/>
        <v>3.2322608146815566</v>
      </c>
      <c r="BV512" s="54">
        <f t="shared" si="686"/>
        <v>78596.134709061662</v>
      </c>
      <c r="BW512">
        <f>IFERROR(VLOOKUP(AO512,'Model Failure data- Lines'!$A$37:$E$41,4,FALSE),'Model Failure data- Lines'!$D$37)</f>
        <v>0.16398000000000001</v>
      </c>
      <c r="BX512" s="14">
        <f t="shared" si="687"/>
        <v>115861.4270286033</v>
      </c>
      <c r="BY512" s="34">
        <f t="shared" si="688"/>
        <v>31404.867667687104</v>
      </c>
      <c r="BZ512" s="71">
        <f t="shared" si="689"/>
        <v>3.6892824467404046</v>
      </c>
      <c r="CA512" s="71">
        <f t="shared" si="690"/>
        <v>84456.559360916202</v>
      </c>
      <c r="CB512" s="57">
        <v>2</v>
      </c>
      <c r="CC512">
        <f>IFERROR(VLOOKUP(AO512,'Model Failure data- Lines'!$A$37:$E$41,5,FALSE),'Model Failure data- Lines'!$E$37)</f>
        <v>0.16322</v>
      </c>
      <c r="CD512" s="14">
        <f t="shared" si="691"/>
        <v>115324.44273453244</v>
      </c>
      <c r="CE512" s="34">
        <f t="shared" si="692"/>
        <v>24984.945008028964</v>
      </c>
      <c r="CF512" s="34">
        <f t="shared" si="693"/>
        <v>4.615757316955178</v>
      </c>
      <c r="CG512" s="54">
        <f t="shared" si="694"/>
        <v>90339.497726503469</v>
      </c>
      <c r="CH512" t="e">
        <f>IFERROR(VLOOKUP(AO512,'Model Failure data- Lines'!#REF!,3,FALSE),'Model Failure data- Lines'!#REF!)</f>
        <v>#REF!</v>
      </c>
      <c r="CI512" s="14" t="e">
        <f t="shared" si="695"/>
        <v>#REF!</v>
      </c>
      <c r="CJ512" s="34">
        <f t="shared" si="696"/>
        <v>33771.735006410672</v>
      </c>
      <c r="CK512" s="34" t="e">
        <f t="shared" si="697"/>
        <v>#REF!</v>
      </c>
      <c r="CL512" s="54" t="e">
        <f t="shared" si="698"/>
        <v>#REF!</v>
      </c>
      <c r="CM512" t="e">
        <f>IFERROR(VLOOKUP(AO512,'Model Failure data- Lines'!#REF!,4,FALSE),'Model Failure data- Lines'!#REF!)</f>
        <v>#REF!</v>
      </c>
      <c r="CN512" s="14" t="e">
        <f t="shared" si="699"/>
        <v>#REF!</v>
      </c>
      <c r="CO512" s="34">
        <f t="shared" si="700"/>
        <v>28892.904904019419</v>
      </c>
      <c r="CP512" s="34" t="e">
        <f t="shared" si="701"/>
        <v>#REF!</v>
      </c>
      <c r="CQ512" s="54" t="e">
        <f t="shared" si="702"/>
        <v>#REF!</v>
      </c>
      <c r="CR512" t="e">
        <f>IFERROR(VLOOKUP(AO512,'Model Failure data- Lines'!#REF!,5,FALSE),'Model Failure data- Lines'!#REF!)</f>
        <v>#REF!</v>
      </c>
      <c r="CS512" s="14" t="e">
        <f t="shared" si="703"/>
        <v>#REF!</v>
      </c>
      <c r="CT512" s="34">
        <f t="shared" si="704"/>
        <v>21147.882014488107</v>
      </c>
      <c r="CU512" s="34" t="e">
        <f t="shared" si="705"/>
        <v>#REF!</v>
      </c>
      <c r="CV512" s="54" t="e">
        <f t="shared" si="706"/>
        <v>#REF!</v>
      </c>
      <c r="CW512" t="s">
        <v>729</v>
      </c>
      <c r="CZ512">
        <f t="shared" si="707"/>
        <v>84456.559360916202</v>
      </c>
      <c r="DA512" s="34">
        <f t="shared" si="708"/>
        <v>3082.2126825600003</v>
      </c>
      <c r="DB512" s="34">
        <f t="shared" si="709"/>
        <v>175.89648759580456</v>
      </c>
      <c r="DC512" s="34">
        <f t="shared" si="710"/>
        <v>16371.654858447488</v>
      </c>
      <c r="DD512" s="9">
        <f t="shared" si="711"/>
        <v>96231.663</v>
      </c>
      <c r="DE512" s="59">
        <f t="shared" si="712"/>
        <v>2.6602578283444402E-2</v>
      </c>
      <c r="DF512" s="59">
        <f t="shared" si="713"/>
        <v>1.5181626198370584E-3</v>
      </c>
      <c r="DG512" s="59">
        <f t="shared" si="714"/>
        <v>0.14130375637791631</v>
      </c>
      <c r="DH512" s="59">
        <f t="shared" si="715"/>
        <v>0.83057550271880221</v>
      </c>
      <c r="DI512" s="14">
        <f t="shared" si="716"/>
        <v>2246.762231949142</v>
      </c>
      <c r="DJ512" s="14">
        <f t="shared" si="717"/>
        <v>128.21879142179256</v>
      </c>
      <c r="DK512" s="14">
        <f t="shared" si="718"/>
        <v>11934.029088451929</v>
      </c>
      <c r="DL512" s="14">
        <f t="shared" si="719"/>
        <v>70147.549249093325</v>
      </c>
      <c r="DM512">
        <f t="shared" si="720"/>
        <v>90339.497726503469</v>
      </c>
      <c r="DN512" s="34">
        <f t="shared" si="721"/>
        <v>3067.9275158400001</v>
      </c>
      <c r="DO512" s="34">
        <f t="shared" si="722"/>
        <v>175.08125811310663</v>
      </c>
      <c r="DP512" s="34">
        <f t="shared" si="723"/>
        <v>16295.776960579333</v>
      </c>
      <c r="DQ512" s="9">
        <f t="shared" si="724"/>
        <v>95785.657000000007</v>
      </c>
      <c r="DR512" s="59">
        <f t="shared" si="725"/>
        <v>2.6602578283444402E-2</v>
      </c>
      <c r="DS512" s="59">
        <f t="shared" si="726"/>
        <v>1.5181626198370588E-3</v>
      </c>
      <c r="DT512" s="59">
        <f t="shared" si="727"/>
        <v>0.14130375637791631</v>
      </c>
      <c r="DU512" s="59">
        <f t="shared" si="728"/>
        <v>0.83057550271880232</v>
      </c>
      <c r="DV512" s="14">
        <f t="shared" si="729"/>
        <v>2403.2635603563558</v>
      </c>
      <c r="DW512" s="14">
        <f t="shared" si="730"/>
        <v>137.15004854323251</v>
      </c>
      <c r="DX512" s="14">
        <f t="shared" si="731"/>
        <v>12765.310378049173</v>
      </c>
      <c r="DY512" s="14">
        <f t="shared" si="732"/>
        <v>75033.773739554716</v>
      </c>
      <c r="DZ512" s="34" t="e">
        <f t="shared" si="733"/>
        <v>#REF!</v>
      </c>
      <c r="EA512" s="34" t="e">
        <f t="shared" si="734"/>
        <v>#REF!</v>
      </c>
      <c r="EB512" s="34" t="e">
        <f t="shared" si="735"/>
        <v>#REF!</v>
      </c>
      <c r="EC512" s="34" t="e">
        <f t="shared" si="736"/>
        <v>#REF!</v>
      </c>
      <c r="ED512" s="34" t="e">
        <f t="shared" si="737"/>
        <v>#REF!</v>
      </c>
      <c r="EE512" s="59" t="e">
        <f t="shared" si="738"/>
        <v>#REF!</v>
      </c>
      <c r="EF512" s="59" t="e">
        <f t="shared" si="739"/>
        <v>#REF!</v>
      </c>
      <c r="EG512" s="59" t="e">
        <f t="shared" si="740"/>
        <v>#REF!</v>
      </c>
      <c r="EH512" s="59" t="e">
        <f t="shared" si="741"/>
        <v>#REF!</v>
      </c>
      <c r="EI512" s="14" t="e">
        <f t="shared" si="742"/>
        <v>#REF!</v>
      </c>
      <c r="EJ512" s="14" t="e">
        <f t="shared" si="743"/>
        <v>#REF!</v>
      </c>
      <c r="EK512" s="14" t="e">
        <f t="shared" si="744"/>
        <v>#REF!</v>
      </c>
      <c r="EL512" s="14" t="e">
        <f t="shared" si="745"/>
        <v>#REF!</v>
      </c>
      <c r="EM512" t="e">
        <f t="shared" si="746"/>
        <v>#REF!</v>
      </c>
      <c r="EN512" s="34" t="e">
        <f t="shared" si="747"/>
        <v>#REF!</v>
      </c>
      <c r="EO512" s="34" t="e">
        <f t="shared" si="748"/>
        <v>#REF!</v>
      </c>
      <c r="EP512" s="34" t="e">
        <f t="shared" si="749"/>
        <v>#REF!</v>
      </c>
      <c r="EQ512" s="34" t="e">
        <f t="shared" si="750"/>
        <v>#REF!</v>
      </c>
      <c r="ER512" s="59" t="e">
        <f t="shared" si="751"/>
        <v>#REF!</v>
      </c>
      <c r="ES512" s="59" t="e">
        <f t="shared" si="752"/>
        <v>#REF!</v>
      </c>
      <c r="ET512" s="59" t="e">
        <f t="shared" si="753"/>
        <v>#REF!</v>
      </c>
      <c r="EU512" s="59" t="e">
        <f t="shared" si="754"/>
        <v>#REF!</v>
      </c>
      <c r="EV512" s="14" t="e">
        <f t="shared" si="755"/>
        <v>#REF!</v>
      </c>
      <c r="EW512" s="14" t="e">
        <f t="shared" si="756"/>
        <v>#REF!</v>
      </c>
      <c r="EX512" s="14" t="e">
        <f t="shared" si="757"/>
        <v>#REF!</v>
      </c>
      <c r="EY512" s="14" t="e">
        <f t="shared" si="758"/>
        <v>#REF!</v>
      </c>
    </row>
    <row r="513" spans="1:155" x14ac:dyDescent="0.2">
      <c r="A513" s="17">
        <v>30423293</v>
      </c>
      <c r="B513" t="s">
        <v>62</v>
      </c>
      <c r="C513" t="s">
        <v>5332</v>
      </c>
      <c r="D513" t="s">
        <v>5333</v>
      </c>
      <c r="E513" t="s">
        <v>1790</v>
      </c>
      <c r="F513" t="s">
        <v>41</v>
      </c>
      <c r="G513" t="s">
        <v>42</v>
      </c>
      <c r="H513" t="s">
        <v>5334</v>
      </c>
      <c r="I513" t="s">
        <v>68</v>
      </c>
      <c r="J513" s="19" t="s">
        <v>69</v>
      </c>
      <c r="K513" t="s">
        <v>70</v>
      </c>
      <c r="L513">
        <v>1966</v>
      </c>
      <c r="M513">
        <f t="shared" si="762"/>
        <v>1966</v>
      </c>
      <c r="N513">
        <v>53</v>
      </c>
      <c r="O513" s="19">
        <f t="shared" si="763"/>
        <v>53</v>
      </c>
      <c r="P513" t="s">
        <v>80</v>
      </c>
      <c r="Q513" s="19" t="str">
        <f t="shared" si="670"/>
        <v>50-60</v>
      </c>
      <c r="R513" s="23">
        <v>187.1</v>
      </c>
      <c r="S513" s="15">
        <f t="shared" si="671"/>
        <v>0.18709999999999999</v>
      </c>
      <c r="T513">
        <v>30339425</v>
      </c>
      <c r="U513" t="s">
        <v>45</v>
      </c>
      <c r="V513" t="s">
        <v>46</v>
      </c>
      <c r="W513" t="s">
        <v>47</v>
      </c>
      <c r="X513" t="s">
        <v>48</v>
      </c>
      <c r="Y513" t="s">
        <v>161</v>
      </c>
      <c r="Z513" t="s">
        <v>5335</v>
      </c>
      <c r="AA513" t="s">
        <v>5336</v>
      </c>
      <c r="AB513" t="s">
        <v>613</v>
      </c>
      <c r="AC513">
        <v>1966</v>
      </c>
      <c r="AD513">
        <v>53</v>
      </c>
      <c r="AE513" t="str">
        <f t="shared" si="672"/>
        <v>&lt;60</v>
      </c>
      <c r="AF513">
        <v>-37.958095849999999</v>
      </c>
      <c r="AG513">
        <v>145.26594362</v>
      </c>
      <c r="AH513" t="s">
        <v>75</v>
      </c>
      <c r="AI513" t="s">
        <v>76</v>
      </c>
      <c r="AJ513" s="33" t="s">
        <v>164</v>
      </c>
      <c r="AL513">
        <v>1</v>
      </c>
      <c r="AM513" t="s">
        <v>86</v>
      </c>
      <c r="AN513">
        <v>220</v>
      </c>
      <c r="AO513" s="69">
        <v>3</v>
      </c>
      <c r="AP513">
        <v>2</v>
      </c>
      <c r="AQ513">
        <v>0</v>
      </c>
      <c r="AR513">
        <v>2</v>
      </c>
      <c r="AS513" s="82" t="str">
        <f t="shared" si="673"/>
        <v>Gw-0-2</v>
      </c>
      <c r="AT513" s="14">
        <f t="shared" si="674"/>
        <v>17616</v>
      </c>
      <c r="AU513" s="81">
        <f>VLOOKUP(C513,Bushfire_Vlookup!$F$2:$H$12575,3,FALSE)</f>
        <v>1347.7066279999999</v>
      </c>
      <c r="AV513" s="14">
        <f>VLOOKUP(AS513,Safety_collateral_Vlookup!$J$3:$L$20,2,FALSE)</f>
        <v>93570.139925214826</v>
      </c>
      <c r="AW513" s="14">
        <f>VLOOKUP(AS513,Safety_collateral_Vlookup!$J$3:$L$20,3,FALSE)</f>
        <v>550000</v>
      </c>
      <c r="AX513" s="48">
        <f t="shared" si="675"/>
        <v>706923.61427228013</v>
      </c>
      <c r="AY513" s="49">
        <f t="shared" si="760"/>
        <v>14219.599999999999</v>
      </c>
      <c r="AZ513" s="14">
        <v>76000</v>
      </c>
      <c r="BA513" s="16">
        <f t="shared" si="676"/>
        <v>49.714732782376451</v>
      </c>
      <c r="BB513" t="e">
        <f>IF(BA513&lt;=#REF!,#REF!,IF(BA513&lt;=#REF!,#REF!,IF(BA513&lt;=#REF!,#REF!,IF(BA513&lt;=#REF!,#REF!,#REF!))))</f>
        <v>#REF!</v>
      </c>
      <c r="BC513" s="51">
        <v>5</v>
      </c>
      <c r="BD513" s="21">
        <v>70</v>
      </c>
      <c r="BE513" s="21">
        <v>6.4399999999999999E-2</v>
      </c>
      <c r="BF513" s="26">
        <f t="shared" si="677"/>
        <v>927.49037147774288</v>
      </c>
      <c r="BG513" s="21">
        <v>7</v>
      </c>
      <c r="BH513" s="21">
        <f t="shared" si="678"/>
        <v>28</v>
      </c>
      <c r="BI513" s="28">
        <f t="shared" si="679"/>
        <v>4.0959999999999998E-4</v>
      </c>
      <c r="BJ513" s="27">
        <f t="shared" si="680"/>
        <v>4.0959999999999998E-4</v>
      </c>
      <c r="BK513" s="28">
        <f t="shared" si="681"/>
        <v>6.2796858480808149E-3</v>
      </c>
      <c r="BL513" s="35">
        <f t="shared" si="682"/>
        <v>0.31219290389460874</v>
      </c>
      <c r="BM513" s="21" t="str">
        <f t="shared" si="683"/>
        <v>Cr2</v>
      </c>
      <c r="BN513" s="51">
        <v>2</v>
      </c>
      <c r="BO513" s="21">
        <v>2</v>
      </c>
      <c r="BP513" s="50" t="s">
        <v>5497</v>
      </c>
      <c r="BQ513" s="14">
        <v>17616</v>
      </c>
      <c r="BR513">
        <f>IFERROR(VLOOKUP(AO513,'Model Failure data- Lines'!$A$37:$E$41,3,FALSE),'Model Failure data- Lines'!$C$37)</f>
        <v>0.16107000000000002</v>
      </c>
      <c r="BS513" s="14">
        <f t="shared" si="684"/>
        <v>113864.18655083618</v>
      </c>
      <c r="BT513" s="34">
        <f t="shared" si="761"/>
        <v>12683.178214071477</v>
      </c>
      <c r="BU513" s="34">
        <f t="shared" si="685"/>
        <v>8.9775752283058239</v>
      </c>
      <c r="BV513" s="54">
        <f t="shared" si="686"/>
        <v>101181.0083367647</v>
      </c>
      <c r="BW513">
        <f>IFERROR(VLOOKUP(AO513,'Model Failure data- Lines'!$A$37:$E$41,4,FALSE),'Model Failure data- Lines'!$D$37)</f>
        <v>0.16398000000000001</v>
      </c>
      <c r="BX513" s="14">
        <f t="shared" si="687"/>
        <v>115921.3342683685</v>
      </c>
      <c r="BY513" s="34">
        <f t="shared" si="688"/>
        <v>11312.766154455634</v>
      </c>
      <c r="BZ513" s="71">
        <f t="shared" si="689"/>
        <v>10.246948684845911</v>
      </c>
      <c r="CA513" s="71">
        <f t="shared" si="690"/>
        <v>104608.56811391287</v>
      </c>
      <c r="CB513" s="56">
        <v>2</v>
      </c>
      <c r="CC513">
        <f>IFERROR(VLOOKUP(AO513,'Model Failure data- Lines'!$A$37:$E$41,5,FALSE),'Model Failure data- Lines'!$E$37)</f>
        <v>0.16322</v>
      </c>
      <c r="CD513" s="14">
        <f t="shared" si="691"/>
        <v>115384.07232152157</v>
      </c>
      <c r="CE513" s="34">
        <f t="shared" si="692"/>
        <v>9000.1602060112018</v>
      </c>
      <c r="CF513" s="34">
        <f t="shared" si="693"/>
        <v>12.820224271614256</v>
      </c>
      <c r="CG513" s="54">
        <f t="shared" si="694"/>
        <v>106383.91211551036</v>
      </c>
      <c r="CH513" t="e">
        <f>IFERROR(VLOOKUP(AO513,'Model Failure data- Lines'!#REF!,3,FALSE),'Model Failure data- Lines'!#REF!)</f>
        <v>#REF!</v>
      </c>
      <c r="CI513" s="14" t="e">
        <f t="shared" si="695"/>
        <v>#REF!</v>
      </c>
      <c r="CJ513" s="34">
        <f t="shared" si="696"/>
        <v>12165.366999806385</v>
      </c>
      <c r="CK513" s="34" t="e">
        <f t="shared" si="697"/>
        <v>#REF!</v>
      </c>
      <c r="CL513" s="54" t="e">
        <f t="shared" si="698"/>
        <v>#REF!</v>
      </c>
      <c r="CM513" t="e">
        <f>IFERROR(VLOOKUP(AO513,'Model Failure data- Lines'!#REF!,4,FALSE),'Model Failure data- Lines'!#REF!)</f>
        <v>#REF!</v>
      </c>
      <c r="CN513" s="14" t="e">
        <f t="shared" si="699"/>
        <v>#REF!</v>
      </c>
      <c r="CO513" s="34">
        <f t="shared" si="700"/>
        <v>10407.898551293863</v>
      </c>
      <c r="CP513" s="34" t="e">
        <f t="shared" si="701"/>
        <v>#REF!</v>
      </c>
      <c r="CQ513" s="54" t="e">
        <f t="shared" si="702"/>
        <v>#REF!</v>
      </c>
      <c r="CR513" t="e">
        <f>IFERROR(VLOOKUP(AO513,'Model Failure data- Lines'!#REF!,5,FALSE),'Model Failure data- Lines'!#REF!)</f>
        <v>#REF!</v>
      </c>
      <c r="CS513" s="14" t="e">
        <f t="shared" si="703"/>
        <v>#REF!</v>
      </c>
      <c r="CT513" s="34">
        <f t="shared" si="704"/>
        <v>7617.9605793429428</v>
      </c>
      <c r="CU513" s="34" t="e">
        <f t="shared" si="705"/>
        <v>#REF!</v>
      </c>
      <c r="CV513" s="54" t="e">
        <f t="shared" si="706"/>
        <v>#REF!</v>
      </c>
      <c r="CW513" t="s">
        <v>613</v>
      </c>
      <c r="CZ513">
        <f t="shared" si="707"/>
        <v>104608.56811391286</v>
      </c>
      <c r="DA513" s="34">
        <f t="shared" si="708"/>
        <v>3082.2126825600003</v>
      </c>
      <c r="DB513" s="34">
        <f t="shared" si="709"/>
        <v>235.80372736102245</v>
      </c>
      <c r="DC513" s="34">
        <f t="shared" si="710"/>
        <v>16371.654858447488</v>
      </c>
      <c r="DD513" s="9">
        <f t="shared" si="711"/>
        <v>96231.663</v>
      </c>
      <c r="DE513" s="59">
        <f t="shared" si="712"/>
        <v>2.6588830278854413E-2</v>
      </c>
      <c r="DF513" s="59">
        <f t="shared" si="713"/>
        <v>2.0341702314702077E-3</v>
      </c>
      <c r="DG513" s="59">
        <f t="shared" si="714"/>
        <v>0.14123073170073774</v>
      </c>
      <c r="DH513" s="59">
        <f t="shared" si="715"/>
        <v>0.83014626778893774</v>
      </c>
      <c r="DI513" s="14">
        <f t="shared" si="716"/>
        <v>2781.4194632948111</v>
      </c>
      <c r="DJ513" s="14">
        <f t="shared" si="717"/>
        <v>212.79163521404516</v>
      </c>
      <c r="DK513" s="14">
        <f t="shared" si="718"/>
        <v>14773.944616894378</v>
      </c>
      <c r="DL513" s="14">
        <f t="shared" si="719"/>
        <v>86840.412398509652</v>
      </c>
      <c r="DM513">
        <f t="shared" si="720"/>
        <v>106383.91211551036</v>
      </c>
      <c r="DN513" s="34">
        <f t="shared" si="721"/>
        <v>3067.9275158400001</v>
      </c>
      <c r="DO513" s="34">
        <f t="shared" si="722"/>
        <v>234.71084510224472</v>
      </c>
      <c r="DP513" s="34">
        <f t="shared" si="723"/>
        <v>16295.776960579333</v>
      </c>
      <c r="DQ513" s="9">
        <f t="shared" si="724"/>
        <v>95785.657000000007</v>
      </c>
      <c r="DR513" s="59">
        <f t="shared" si="725"/>
        <v>2.6588830278854413E-2</v>
      </c>
      <c r="DS513" s="59">
        <f t="shared" si="726"/>
        <v>2.0341702314702077E-3</v>
      </c>
      <c r="DT513" s="59">
        <f t="shared" si="727"/>
        <v>0.14123073170073774</v>
      </c>
      <c r="DU513" s="59">
        <f t="shared" si="728"/>
        <v>0.83014626778893774</v>
      </c>
      <c r="DV513" s="14">
        <f t="shared" si="729"/>
        <v>2828.6237836398686</v>
      </c>
      <c r="DW513" s="14">
        <f t="shared" si="730"/>
        <v>216.40298713271397</v>
      </c>
      <c r="DX513" s="14">
        <f t="shared" si="731"/>
        <v>15024.677749260509</v>
      </c>
      <c r="DY513" s="14">
        <f t="shared" si="732"/>
        <v>88314.207595477288</v>
      </c>
      <c r="DZ513" s="34" t="e">
        <f t="shared" si="733"/>
        <v>#REF!</v>
      </c>
      <c r="EA513" s="34" t="e">
        <f t="shared" si="734"/>
        <v>#REF!</v>
      </c>
      <c r="EB513" s="34" t="e">
        <f t="shared" si="735"/>
        <v>#REF!</v>
      </c>
      <c r="EC513" s="34" t="e">
        <f t="shared" si="736"/>
        <v>#REF!</v>
      </c>
      <c r="ED513" s="34" t="e">
        <f t="shared" si="737"/>
        <v>#REF!</v>
      </c>
      <c r="EE513" s="59" t="e">
        <f t="shared" si="738"/>
        <v>#REF!</v>
      </c>
      <c r="EF513" s="59" t="e">
        <f t="shared" si="739"/>
        <v>#REF!</v>
      </c>
      <c r="EG513" s="59" t="e">
        <f t="shared" si="740"/>
        <v>#REF!</v>
      </c>
      <c r="EH513" s="59" t="e">
        <f t="shared" si="741"/>
        <v>#REF!</v>
      </c>
      <c r="EI513" s="14" t="e">
        <f t="shared" si="742"/>
        <v>#REF!</v>
      </c>
      <c r="EJ513" s="14" t="e">
        <f t="shared" si="743"/>
        <v>#REF!</v>
      </c>
      <c r="EK513" s="14" t="e">
        <f t="shared" si="744"/>
        <v>#REF!</v>
      </c>
      <c r="EL513" s="14" t="e">
        <f t="shared" si="745"/>
        <v>#REF!</v>
      </c>
      <c r="EM513" t="e">
        <f t="shared" si="746"/>
        <v>#REF!</v>
      </c>
      <c r="EN513" s="34" t="e">
        <f t="shared" si="747"/>
        <v>#REF!</v>
      </c>
      <c r="EO513" s="34" t="e">
        <f t="shared" si="748"/>
        <v>#REF!</v>
      </c>
      <c r="EP513" s="34" t="e">
        <f t="shared" si="749"/>
        <v>#REF!</v>
      </c>
      <c r="EQ513" s="34" t="e">
        <f t="shared" si="750"/>
        <v>#REF!</v>
      </c>
      <c r="ER513" s="59" t="e">
        <f t="shared" si="751"/>
        <v>#REF!</v>
      </c>
      <c r="ES513" s="59" t="e">
        <f t="shared" si="752"/>
        <v>#REF!</v>
      </c>
      <c r="ET513" s="59" t="e">
        <f t="shared" si="753"/>
        <v>#REF!</v>
      </c>
      <c r="EU513" s="59" t="e">
        <f t="shared" si="754"/>
        <v>#REF!</v>
      </c>
      <c r="EV513" s="14" t="e">
        <f t="shared" si="755"/>
        <v>#REF!</v>
      </c>
      <c r="EW513" s="14" t="e">
        <f t="shared" si="756"/>
        <v>#REF!</v>
      </c>
      <c r="EX513" s="14" t="e">
        <f t="shared" si="757"/>
        <v>#REF!</v>
      </c>
      <c r="EY513" s="14" t="e">
        <f t="shared" si="758"/>
        <v>#REF!</v>
      </c>
    </row>
    <row r="514" spans="1:155" x14ac:dyDescent="0.2">
      <c r="A514" s="17">
        <v>30216310</v>
      </c>
      <c r="B514" t="s">
        <v>62</v>
      </c>
      <c r="C514" t="s">
        <v>1464</v>
      </c>
      <c r="D514" t="s">
        <v>1465</v>
      </c>
      <c r="E514" t="s">
        <v>282</v>
      </c>
      <c r="F514" t="s">
        <v>41</v>
      </c>
      <c r="G514" t="s">
        <v>42</v>
      </c>
      <c r="H514" t="s">
        <v>3772</v>
      </c>
      <c r="I514" t="s">
        <v>68</v>
      </c>
      <c r="J514" s="19" t="s">
        <v>69</v>
      </c>
      <c r="K514" t="s">
        <v>70</v>
      </c>
      <c r="L514">
        <v>1966</v>
      </c>
      <c r="M514">
        <f t="shared" si="762"/>
        <v>1966</v>
      </c>
      <c r="N514">
        <v>53</v>
      </c>
      <c r="O514" s="19">
        <f t="shared" si="763"/>
        <v>53</v>
      </c>
      <c r="P514" t="s">
        <v>80</v>
      </c>
      <c r="Q514" s="19" t="str">
        <f t="shared" ref="Q514:Q577" si="764">IF(O514&lt;10,"0-10",IF(O514&lt;20,"10-20",IF(O514&lt;30,"20-30",IF(O514&lt;40,"30-40",IF(O514&lt;50,"40-50",IF(O514&lt;60,"50-60","60-70"))))))</f>
        <v>50-60</v>
      </c>
      <c r="R514" s="23">
        <v>249.9</v>
      </c>
      <c r="S514" s="15">
        <f t="shared" ref="S514:S577" si="765">R514/1000</f>
        <v>0.24990000000000001</v>
      </c>
      <c r="T514">
        <v>30017077</v>
      </c>
      <c r="U514" t="s">
        <v>45</v>
      </c>
      <c r="V514" t="s">
        <v>46</v>
      </c>
      <c r="W514" t="s">
        <v>47</v>
      </c>
      <c r="X514" t="s">
        <v>88</v>
      </c>
      <c r="Y514" t="s">
        <v>235</v>
      </c>
      <c r="Z514" t="s">
        <v>1467</v>
      </c>
      <c r="AA514" t="s">
        <v>1468</v>
      </c>
      <c r="AB514" t="s">
        <v>1256</v>
      </c>
      <c r="AC514">
        <v>1966</v>
      </c>
      <c r="AD514">
        <v>106</v>
      </c>
      <c r="AE514" t="str">
        <f t="shared" ref="AE514:AE577" si="766">IF(AD514&lt;=10,"&lt;10",IF(AD514&lt;=20,"20",IF(AD514&lt;=30,"&lt;30",IF(AD514&lt;=40,"&lt;40",IF(AD514&lt;=50,"&lt;50",IF(AD514&lt;=60,"&lt;60",IF(AD514&lt;=70,"&lt;70",IF(AD514&lt;=80,"&lt;80","&gt;80"))))))))</f>
        <v>&gt;80</v>
      </c>
      <c r="AF514">
        <v>-37.943004530000003</v>
      </c>
      <c r="AG514">
        <v>145.24351523000001</v>
      </c>
      <c r="AH514" t="s">
        <v>75</v>
      </c>
      <c r="AI514" t="s">
        <v>76</v>
      </c>
      <c r="AJ514" s="33" t="s">
        <v>164</v>
      </c>
      <c r="AL514" t="s">
        <v>48</v>
      </c>
      <c r="AM514" t="s">
        <v>86</v>
      </c>
      <c r="AN514">
        <v>220</v>
      </c>
      <c r="AO514" s="69">
        <v>3</v>
      </c>
      <c r="AP514">
        <v>2</v>
      </c>
      <c r="AQ514">
        <v>2</v>
      </c>
      <c r="AR514">
        <v>1</v>
      </c>
      <c r="AS514" s="82" t="str">
        <f t="shared" ref="AS514:AS577" si="767">"Gw"&amp;"-"&amp;AQ514&amp;"-"&amp;AR514</f>
        <v>Gw-2-1</v>
      </c>
      <c r="AT514" s="14">
        <f t="shared" ref="AT514:AT577" si="768">BQ514</f>
        <v>17616</v>
      </c>
      <c r="AU514" s="81">
        <f>VLOOKUP(C514,Bushfire_Vlookup!$F$2:$H$12575,3,FALSE)</f>
        <v>1924.6188770000001</v>
      </c>
      <c r="AV514" s="14">
        <f>VLOOKUP(AS514,Safety_collateral_Vlookup!$J$3:$L$20,2,FALSE)</f>
        <v>1583806.0550856832</v>
      </c>
      <c r="AW514" s="14">
        <f>VLOOKUP(AS514,Safety_collateral_Vlookup!$J$3:$L$20,3,FALSE)</f>
        <v>148000</v>
      </c>
      <c r="AX514" s="48">
        <f t="shared" ref="AX514:AX577" si="769">(AT514+AU514+AV514+AW514)*1.067</f>
        <v>1868686.9011181828</v>
      </c>
      <c r="AY514" s="49">
        <f t="shared" si="760"/>
        <v>18992.400000000001</v>
      </c>
      <c r="AZ514" s="14">
        <v>76000</v>
      </c>
      <c r="BA514" s="16">
        <f t="shared" ref="BA514:BA577" si="770">AX514/AY514</f>
        <v>98.391298683588317</v>
      </c>
      <c r="BB514" t="e">
        <f>IF(BA514&lt;=#REF!,#REF!,IF(BA514&lt;=#REF!,#REF!,IF(BA514&lt;=#REF!,#REF!,IF(BA514&lt;=#REF!,#REF!,#REF!))))</f>
        <v>#REF!</v>
      </c>
      <c r="BC514" s="51">
        <v>5</v>
      </c>
      <c r="BD514" s="21">
        <v>70</v>
      </c>
      <c r="BE514" s="21">
        <v>6.4399999999999999E-2</v>
      </c>
      <c r="BF514" s="26">
        <f t="shared" ref="BF514:BF577" si="771">PMT(BE514,BD514,-AY514)</f>
        <v>1238.8019445873222</v>
      </c>
      <c r="BG514" s="21">
        <v>7</v>
      </c>
      <c r="BH514" s="21">
        <f t="shared" ref="BH514:BH577" si="772">BD514-IF(AO514=1,0.95*BD514,IF(AO514=2,0.85*BD514,IF(AO514=3,0.6*BD514,IF(AO514=4,0.22*BD514,0.08*BD514))))</f>
        <v>28</v>
      </c>
      <c r="BI514" s="28">
        <f t="shared" ref="BI514:BI577" si="773">BG514*(BH514^(BG514-1))/(BD514^BG514)</f>
        <v>4.0959999999999998E-4</v>
      </c>
      <c r="BJ514" s="27">
        <f t="shared" ref="BJ514:BJ577" si="774">BI514</f>
        <v>4.0959999999999998E-4</v>
      </c>
      <c r="BK514" s="28">
        <f t="shared" ref="BK514:BK577" si="775">(BI514*AY514)/BF514</f>
        <v>6.279685848080814E-3</v>
      </c>
      <c r="BL514" s="35">
        <f t="shared" ref="BL514:BL577" si="776">(BI514*AX514)/BF514</f>
        <v>0.61786644591762196</v>
      </c>
      <c r="BM514" s="21" t="str">
        <f t="shared" ref="BM514:BM577" si="777">IF(BL514&lt;=0.3,"Cr1",IF(BL514&lt;=1,"Cr2",IF(BL514&lt;=3,"Cr3",IF(BL514&lt;=10,"Cr4","Cr5"))))</f>
        <v>Cr2</v>
      </c>
      <c r="BN514" s="51">
        <v>2</v>
      </c>
      <c r="BO514" s="21">
        <v>2</v>
      </c>
      <c r="BP514" s="50" t="s">
        <v>5497</v>
      </c>
      <c r="BQ514" s="14">
        <v>17616</v>
      </c>
      <c r="BR514">
        <f>IFERROR(VLOOKUP(AO514,'Model Failure data- Lines'!$A$37:$E$41,3,FALSE),'Model Failure data- Lines'!$C$37)</f>
        <v>0.16107000000000002</v>
      </c>
      <c r="BS514" s="14">
        <f t="shared" ref="BS514:BS577" si="778">($AX514)*BR514</f>
        <v>300989.39916310576</v>
      </c>
      <c r="BT514" s="34">
        <f t="shared" si="761"/>
        <v>16940.279185977884</v>
      </c>
      <c r="BU514" s="34">
        <f t="shared" ref="BU514:BU577" si="779">BS514/BT514</f>
        <v>17.767676427212969</v>
      </c>
      <c r="BV514" s="54">
        <f t="shared" ref="BV514:BV577" si="780">BS514-BT514</f>
        <v>284049.11997712788</v>
      </c>
      <c r="BW514">
        <f>IFERROR(VLOOKUP(AO514,'Model Failure data- Lines'!$A$37:$E$41,4,FALSE),'Model Failure data- Lines'!$D$37)</f>
        <v>0.16398000000000001</v>
      </c>
      <c r="BX514" s="14">
        <f t="shared" ref="BX514:BX577" si="781">($AX514)*BW514</f>
        <v>306427.27804535965</v>
      </c>
      <c r="BY514" s="34">
        <f t="shared" ref="BY514:BY577" si="782">$AY514/1.0468^5</f>
        <v>15109.889160868324</v>
      </c>
      <c r="BZ514" s="71">
        <f t="shared" ref="BZ514:BZ577" si="783">BX514/BY514</f>
        <v>20.279915675288123</v>
      </c>
      <c r="CA514" s="71">
        <f t="shared" ref="CA514:CA577" si="784">BX514-BY514</f>
        <v>291317.38888449135</v>
      </c>
      <c r="CB514" s="57">
        <v>2</v>
      </c>
      <c r="CC514">
        <f>IFERROR(VLOOKUP(AO514,'Model Failure data- Lines'!$A$37:$E$41,5,FALSE),'Model Failure data- Lines'!$E$37)</f>
        <v>0.16322</v>
      </c>
      <c r="CD514" s="14">
        <f t="shared" ref="CD514:CD577" si="785">($AX514)*CC514</f>
        <v>305007.07600050978</v>
      </c>
      <c r="CE514" s="34">
        <f t="shared" ref="CE514:CE577" si="786">$AY514/1.0468^10</f>
        <v>12021.058447259218</v>
      </c>
      <c r="CF514" s="34">
        <f t="shared" ref="CF514:CF577" si="787">CD514/CE514</f>
        <v>25.372730474499182</v>
      </c>
      <c r="CG514" s="54">
        <f t="shared" ref="CG514:CG577" si="788">CD514-CE514</f>
        <v>292986.01755325054</v>
      </c>
      <c r="CH514" t="e">
        <f>IFERROR(VLOOKUP(AO514,'Model Failure data- Lines'!#REF!,3,FALSE),'Model Failure data- Lines'!#REF!)</f>
        <v>#REF!</v>
      </c>
      <c r="CI514" s="14" t="e">
        <f t="shared" ref="CI514:CI577" si="789">($AX514)*CH514</f>
        <v>#REF!</v>
      </c>
      <c r="CJ514" s="34">
        <f t="shared" ref="CJ514:CJ577" si="790">$AY514/1.0644^2.5</f>
        <v>16248.66495591457</v>
      </c>
      <c r="CK514" s="34" t="e">
        <f t="shared" ref="CK514:CK577" si="791">CI514/CJ514</f>
        <v>#REF!</v>
      </c>
      <c r="CL514" s="54" t="e">
        <f t="shared" ref="CL514:CL577" si="792">CI514-CJ514</f>
        <v>#REF!</v>
      </c>
      <c r="CM514" t="e">
        <f>IFERROR(VLOOKUP(AO514,'Model Failure data- Lines'!#REF!,4,FALSE),'Model Failure data- Lines'!#REF!)</f>
        <v>#REF!</v>
      </c>
      <c r="CN514" s="14" t="e">
        <f t="shared" ref="CN514:CN577" si="793">($AX514)*CM514</f>
        <v>#REF!</v>
      </c>
      <c r="CO514" s="34">
        <f t="shared" ref="CO514:CO577" si="794">$AY514/1.0644^5</f>
        <v>13901.303302877268</v>
      </c>
      <c r="CP514" s="34" t="e">
        <f t="shared" ref="CP514:CP577" si="795">CN514/CO514</f>
        <v>#REF!</v>
      </c>
      <c r="CQ514" s="54" t="e">
        <f t="shared" ref="CQ514:CQ577" si="796">CN514-CO514</f>
        <v>#REF!</v>
      </c>
      <c r="CR514" t="e">
        <f>IFERROR(VLOOKUP(AO514,'Model Failure data- Lines'!#REF!,5,FALSE),'Model Failure data- Lines'!#REF!)</f>
        <v>#REF!</v>
      </c>
      <c r="CS514" s="14" t="e">
        <f t="shared" ref="CS514:CS577" si="797">($AX514)*CR514</f>
        <v>#REF!</v>
      </c>
      <c r="CT514" s="34">
        <f t="shared" ref="CT514:CT577" si="798">$AY514/1.0644^10</f>
        <v>10174.92436546126</v>
      </c>
      <c r="CU514" s="34" t="e">
        <f t="shared" ref="CU514:CU577" si="799">CS514/CT514</f>
        <v>#REF!</v>
      </c>
      <c r="CV514" s="54" t="e">
        <f t="shared" ref="CV514:CV577" si="800">CS514-CT514</f>
        <v>#REF!</v>
      </c>
      <c r="CW514" t="s">
        <v>1256</v>
      </c>
      <c r="CZ514">
        <f t="shared" ref="CZ514:CZ577" si="801">BX514*(BZ514-1)/BZ514</f>
        <v>291317.38888449135</v>
      </c>
      <c r="DA514" s="34">
        <f t="shared" ref="DA514:DA577" si="802">1.067*$AT514*$BW514</f>
        <v>3082.2126825600003</v>
      </c>
      <c r="DB514" s="34">
        <f t="shared" ref="DB514:DB577" si="803">1.067*$BW514*$AU514</f>
        <v>336.74413668164084</v>
      </c>
      <c r="DC514" s="34">
        <f t="shared" ref="DC514:DC577" si="804">1.067*$BW514*$AV514</f>
        <v>277113.25554611802</v>
      </c>
      <c r="DD514" s="9">
        <f t="shared" ref="DD514:DD577" si="805">1.067*$BW514*$AW514</f>
        <v>25895.06568</v>
      </c>
      <c r="DE514" s="59">
        <f t="shared" ref="DE514:DE577" si="806">DA514/$BX514</f>
        <v>1.0058545382189338E-2</v>
      </c>
      <c r="DF514" s="59">
        <f t="shared" ref="DF514:DF577" si="807">DB514/$BX514</f>
        <v>1.0989365530042448E-3</v>
      </c>
      <c r="DG514" s="59">
        <f t="shared" ref="DG514:DG577" si="808">DC514/$BX514</f>
        <v>0.90433611953142645</v>
      </c>
      <c r="DH514" s="59">
        <f t="shared" ref="DH514:DH577" si="809">DD514/$BX514</f>
        <v>8.4506398533379976E-2</v>
      </c>
      <c r="DI514" s="14">
        <f t="shared" ref="DI514:DI577" si="810">DE514*$BX514*($BZ514-1)/$BZ514</f>
        <v>2930.2291767155557</v>
      </c>
      <c r="DJ514" s="14">
        <f t="shared" ref="DJ514:DJ577" si="811">DF514*$BX514*($BZ514-1)/$BZ514</f>
        <v>320.13932717092001</v>
      </c>
      <c r="DK514" s="14">
        <f t="shared" ref="DK514:DK577" si="812">DG514*$BX514*($BZ514-1)/$BZ514</f>
        <v>263448.83701582841</v>
      </c>
      <c r="DL514" s="14">
        <f t="shared" ref="DL514:DL577" si="813">DH514*$BX514*($BZ514-1)/$BZ514</f>
        <v>24618.183364776465</v>
      </c>
      <c r="DM514">
        <f t="shared" ref="DM514:DM577" si="814">CD514*(CF514-1)/CF514</f>
        <v>292986.01755325054</v>
      </c>
      <c r="DN514" s="34">
        <f t="shared" ref="DN514:DN577" si="815">1.067*$AT514*$CC514</f>
        <v>3067.9275158400001</v>
      </c>
      <c r="DO514" s="34">
        <f t="shared" ref="DO514:DO577" si="816">1.067*$CC514*$AU514</f>
        <v>335.18342474190399</v>
      </c>
      <c r="DP514" s="34">
        <f t="shared" ref="DP514:DP577" si="817">1.067*$CC514*$AV514</f>
        <v>275828.91553992796</v>
      </c>
      <c r="DQ514" s="9">
        <f t="shared" ref="DQ514:DQ577" si="818">1.067*$CC514*$AW514</f>
        <v>25775.04952</v>
      </c>
      <c r="DR514" s="59">
        <f t="shared" ref="DR514:DR577" si="819">DN514/$CD514</f>
        <v>1.0058545382189338E-2</v>
      </c>
      <c r="DS514" s="59">
        <f t="shared" ref="DS514:DS577" si="820">DO514/$CD514</f>
        <v>1.0989365530042451E-3</v>
      </c>
      <c r="DT514" s="59">
        <f t="shared" ref="DT514:DT577" si="821">DP514/$CD514</f>
        <v>0.90433611953142667</v>
      </c>
      <c r="DU514" s="59">
        <f t="shared" ref="DU514:DU577" si="822">DQ514/$CD514</f>
        <v>8.4506398533379989E-2</v>
      </c>
      <c r="DV514" s="14">
        <f t="shared" ref="DV514:DV577" si="823">DR514*$CD514*($CF514-1)/$CF514</f>
        <v>2947.0131539062927</v>
      </c>
      <c r="DW514" s="14">
        <f t="shared" ref="DW514:DW577" si="824">DS514*$CD514*($CF514-1)/$CF514</f>
        <v>321.97304420841039</v>
      </c>
      <c r="DX514" s="14">
        <f t="shared" ref="DX514:DX577" si="825">DT514*$CD514*($CF514-1)/$CF514</f>
        <v>264957.8381910731</v>
      </c>
      <c r="DY514" s="14">
        <f t="shared" ref="DY514:DY577" si="826">DU514*$CD514*($CF514-1)/$CF514</f>
        <v>24759.193164062857</v>
      </c>
      <c r="DZ514" s="34" t="e">
        <f t="shared" ref="DZ514:DZ577" si="827">CN514*(CP514-1)/CP514</f>
        <v>#REF!</v>
      </c>
      <c r="EA514" s="34" t="e">
        <f t="shared" ref="EA514:EA577" si="828">1.067*$AT514*$CM514</f>
        <v>#REF!</v>
      </c>
      <c r="EB514" s="34" t="e">
        <f t="shared" ref="EB514:EB577" si="829">1.067*$AU514*$CM514</f>
        <v>#REF!</v>
      </c>
      <c r="EC514" s="34" t="e">
        <f t="shared" ref="EC514:EC577" si="830">1.067*$AV514*$CM514</f>
        <v>#REF!</v>
      </c>
      <c r="ED514" s="34" t="e">
        <f t="shared" ref="ED514:ED577" si="831">1.067*$AW514*$CM514</f>
        <v>#REF!</v>
      </c>
      <c r="EE514" s="59" t="e">
        <f t="shared" ref="EE514:EE577" si="832">EA514/$CN514</f>
        <v>#REF!</v>
      </c>
      <c r="EF514" s="59" t="e">
        <f t="shared" ref="EF514:EF577" si="833">EB514/$CN514</f>
        <v>#REF!</v>
      </c>
      <c r="EG514" s="59" t="e">
        <f t="shared" ref="EG514:EG577" si="834">EC514/$CN514</f>
        <v>#REF!</v>
      </c>
      <c r="EH514" s="59" t="e">
        <f t="shared" ref="EH514:EH577" si="835">ED514/$CN514</f>
        <v>#REF!</v>
      </c>
      <c r="EI514" s="14" t="e">
        <f t="shared" ref="EI514:EI577" si="836">EE514*$CN514*($CP514-1)/$CP514</f>
        <v>#REF!</v>
      </c>
      <c r="EJ514" s="14" t="e">
        <f t="shared" ref="EJ514:EJ577" si="837">EF514*$CN514*($CP514-1)/$CP514</f>
        <v>#REF!</v>
      </c>
      <c r="EK514" s="14" t="e">
        <f t="shared" ref="EK514:EK577" si="838">EG514*$CN514*($CP514-1)/$CP514</f>
        <v>#REF!</v>
      </c>
      <c r="EL514" s="14" t="e">
        <f t="shared" ref="EL514:EL577" si="839">EH514*$CN514*($CP514-1)/$CP514</f>
        <v>#REF!</v>
      </c>
      <c r="EM514" t="e">
        <f t="shared" ref="EM514:EM577" si="840">CS514*(CU514-1)/CU514</f>
        <v>#REF!</v>
      </c>
      <c r="EN514" s="34" t="e">
        <f t="shared" ref="EN514:EN577" si="841">1.067*$AT514*$CR514</f>
        <v>#REF!</v>
      </c>
      <c r="EO514" s="34" t="e">
        <f t="shared" ref="EO514:EO577" si="842">1.067*$AU514*$CR514</f>
        <v>#REF!</v>
      </c>
      <c r="EP514" s="34" t="e">
        <f t="shared" ref="EP514:EP577" si="843">1.067*$AV514*$CR514</f>
        <v>#REF!</v>
      </c>
      <c r="EQ514" s="34" t="e">
        <f t="shared" ref="EQ514:EQ577" si="844">1.067*$AW514*$CR514</f>
        <v>#REF!</v>
      </c>
      <c r="ER514" s="59" t="e">
        <f t="shared" ref="ER514:ER577" si="845">EN514/$CS514</f>
        <v>#REF!</v>
      </c>
      <c r="ES514" s="59" t="e">
        <f t="shared" ref="ES514:ES577" si="846">EO514/$CS514</f>
        <v>#REF!</v>
      </c>
      <c r="ET514" s="59" t="e">
        <f t="shared" ref="ET514:ET577" si="847">EP514/$CS514</f>
        <v>#REF!</v>
      </c>
      <c r="EU514" s="59" t="e">
        <f t="shared" ref="EU514:EU577" si="848">EQ514/$CS514</f>
        <v>#REF!</v>
      </c>
      <c r="EV514" s="14" t="e">
        <f t="shared" ref="EV514:EV577" si="849">ER514*$CS514*($CU514-1)/$CU514</f>
        <v>#REF!</v>
      </c>
      <c r="EW514" s="14" t="e">
        <f t="shared" ref="EW514:EW577" si="850">ES514*$CS514*($CU514-1)/$CU514</f>
        <v>#REF!</v>
      </c>
      <c r="EX514" s="14" t="e">
        <f t="shared" ref="EX514:EX577" si="851">ET514*$CS514*($CU514-1)/$CU514</f>
        <v>#REF!</v>
      </c>
      <c r="EY514" s="14" t="e">
        <f t="shared" ref="EY514:EY577" si="852">EU514*$CS514*($CU514-1)/$CU514</f>
        <v>#REF!</v>
      </c>
    </row>
    <row r="515" spans="1:155" x14ac:dyDescent="0.2">
      <c r="A515" s="17">
        <v>30155381</v>
      </c>
      <c r="B515" t="s">
        <v>62</v>
      </c>
      <c r="C515" t="s">
        <v>2735</v>
      </c>
      <c r="D515" t="s">
        <v>2736</v>
      </c>
      <c r="E515" t="s">
        <v>922</v>
      </c>
      <c r="F515" t="s">
        <v>66</v>
      </c>
      <c r="G515" t="s">
        <v>42</v>
      </c>
      <c r="H515" t="s">
        <v>2919</v>
      </c>
      <c r="I515" t="s">
        <v>68</v>
      </c>
      <c r="J515" s="19" t="s">
        <v>69</v>
      </c>
      <c r="K515" t="s">
        <v>70</v>
      </c>
      <c r="L515">
        <v>1966</v>
      </c>
      <c r="M515">
        <f t="shared" si="762"/>
        <v>1966</v>
      </c>
      <c r="N515">
        <v>53</v>
      </c>
      <c r="O515" s="19">
        <f t="shared" si="763"/>
        <v>53</v>
      </c>
      <c r="P515" t="s">
        <v>80</v>
      </c>
      <c r="Q515" s="19" t="str">
        <f t="shared" si="764"/>
        <v>50-60</v>
      </c>
      <c r="R515" s="23">
        <v>451.1</v>
      </c>
      <c r="S515" s="15">
        <f t="shared" si="765"/>
        <v>0.4511</v>
      </c>
      <c r="T515">
        <v>30021595</v>
      </c>
      <c r="U515" t="s">
        <v>45</v>
      </c>
      <c r="V515" t="s">
        <v>46</v>
      </c>
      <c r="W515" t="s">
        <v>47</v>
      </c>
      <c r="X515" t="s">
        <v>48</v>
      </c>
      <c r="Y515" t="s">
        <v>161</v>
      </c>
      <c r="Z515" t="s">
        <v>2738</v>
      </c>
      <c r="AA515" t="s">
        <v>2739</v>
      </c>
      <c r="AB515" t="s">
        <v>319</v>
      </c>
      <c r="AC515">
        <v>1966</v>
      </c>
      <c r="AD515">
        <v>106</v>
      </c>
      <c r="AE515" t="str">
        <f t="shared" si="766"/>
        <v>&gt;80</v>
      </c>
      <c r="AF515">
        <v>-37.939735030000001</v>
      </c>
      <c r="AG515">
        <v>145.23867165999999</v>
      </c>
      <c r="AH515" t="s">
        <v>75</v>
      </c>
      <c r="AI515" t="s">
        <v>76</v>
      </c>
      <c r="AJ515" s="33" t="s">
        <v>164</v>
      </c>
      <c r="AL515" t="s">
        <v>48</v>
      </c>
      <c r="AM515" t="s">
        <v>86</v>
      </c>
      <c r="AN515">
        <v>220</v>
      </c>
      <c r="AO515" s="69">
        <v>3</v>
      </c>
      <c r="AP515">
        <v>2</v>
      </c>
      <c r="AQ515">
        <v>0</v>
      </c>
      <c r="AR515">
        <v>0</v>
      </c>
      <c r="AS515" s="82" t="str">
        <f t="shared" si="767"/>
        <v>Gw-0-0</v>
      </c>
      <c r="AT515" s="14">
        <f t="shared" si="768"/>
        <v>17616</v>
      </c>
      <c r="AU515" s="81">
        <f>VLOOKUP(C515,Bushfire_Vlookup!$F$2:$H$12575,3,FALSE)</f>
        <v>479.64995599999997</v>
      </c>
      <c r="AV515" s="14">
        <f>VLOOKUP(AS515,Safety_collateral_Vlookup!$J$3:$L$20,2,FALSE)</f>
        <v>3720.1399252148244</v>
      </c>
      <c r="AW515" s="14">
        <f>VLOOKUP(AS515,Safety_collateral_Vlookup!$J$3:$L$20,3,FALSE)</f>
        <v>25000</v>
      </c>
      <c r="AX515" s="48">
        <f t="shared" si="769"/>
        <v>49952.447803256218</v>
      </c>
      <c r="AY515" s="49">
        <f t="shared" si="760"/>
        <v>34283.599999999999</v>
      </c>
      <c r="AZ515" s="14">
        <v>76000</v>
      </c>
      <c r="BA515" s="16">
        <f t="shared" si="770"/>
        <v>1.4570362448300709</v>
      </c>
      <c r="BB515" t="e">
        <f>IF(BA515&lt;=#REF!,#REF!,IF(BA515&lt;=#REF!,#REF!,IF(BA515&lt;=#REF!,#REF!,IF(BA515&lt;=#REF!,#REF!,#REF!))))</f>
        <v>#REF!</v>
      </c>
      <c r="BC515" s="51">
        <v>3</v>
      </c>
      <c r="BD515" s="21">
        <v>70</v>
      </c>
      <c r="BE515" s="21">
        <v>6.4399999999999999E-2</v>
      </c>
      <c r="BF515" s="26">
        <f t="shared" si="771"/>
        <v>2236.1887042950821</v>
      </c>
      <c r="BG515" s="21">
        <v>7</v>
      </c>
      <c r="BH515" s="21">
        <f t="shared" si="772"/>
        <v>28</v>
      </c>
      <c r="BI515" s="28">
        <f t="shared" si="773"/>
        <v>4.0959999999999998E-4</v>
      </c>
      <c r="BJ515" s="27">
        <f t="shared" si="774"/>
        <v>4.0959999999999998E-4</v>
      </c>
      <c r="BK515" s="28">
        <f t="shared" si="775"/>
        <v>6.279685848080814E-3</v>
      </c>
      <c r="BL515" s="35">
        <f t="shared" si="776"/>
        <v>9.1497298868002085E-3</v>
      </c>
      <c r="BM515" s="21" t="str">
        <f t="shared" si="777"/>
        <v>Cr1</v>
      </c>
      <c r="BN515" s="51">
        <v>1</v>
      </c>
      <c r="BO515" s="21">
        <v>2</v>
      </c>
      <c r="BP515" s="50" t="s">
        <v>5497</v>
      </c>
      <c r="BQ515" s="14">
        <v>17616</v>
      </c>
      <c r="BR515">
        <f>IFERROR(VLOOKUP(AO515,'Model Failure data- Lines'!$A$37:$E$41,3,FALSE),'Model Failure data- Lines'!$C$37)</f>
        <v>0.16107000000000002</v>
      </c>
      <c r="BS515" s="14">
        <f t="shared" si="778"/>
        <v>8045.8407676704801</v>
      </c>
      <c r="BT515" s="34">
        <f t="shared" si="761"/>
        <v>30579.271471767199</v>
      </c>
      <c r="BU515" s="34">
        <f t="shared" si="779"/>
        <v>0.26311420712226358</v>
      </c>
      <c r="BV515" s="54">
        <f t="shared" si="780"/>
        <v>-22533.430704096718</v>
      </c>
      <c r="BW515">
        <f>IFERROR(VLOOKUP(AO515,'Model Failure data- Lines'!$A$37:$E$41,4,FALSE),'Model Failure data- Lines'!$D$37)</f>
        <v>0.16398000000000001</v>
      </c>
      <c r="BX515" s="14">
        <f t="shared" si="781"/>
        <v>8191.2023907779558</v>
      </c>
      <c r="BY515" s="34">
        <f t="shared" si="782"/>
        <v>27275.194079502602</v>
      </c>
      <c r="BZ515" s="71">
        <f t="shared" si="783"/>
        <v>0.30031692412167549</v>
      </c>
      <c r="CA515" s="71">
        <f t="shared" si="784"/>
        <v>-19083.991688724647</v>
      </c>
      <c r="CB515" s="56">
        <v>2</v>
      </c>
      <c r="CC515">
        <f>IFERROR(VLOOKUP(AO515,'Model Failure data- Lines'!$A$37:$E$41,5,FALSE),'Model Failure data- Lines'!$E$37)</f>
        <v>0.16322</v>
      </c>
      <c r="CD515" s="14">
        <f t="shared" si="785"/>
        <v>8153.2385304474801</v>
      </c>
      <c r="CE515" s="34">
        <f t="shared" si="786"/>
        <v>21699.477653295849</v>
      </c>
      <c r="CF515" s="34">
        <f t="shared" si="787"/>
        <v>0.3757343223056393</v>
      </c>
      <c r="CG515" s="54">
        <f t="shared" si="788"/>
        <v>-13546.239122848368</v>
      </c>
      <c r="CH515" t="e">
        <f>IFERROR(VLOOKUP(AO515,'Model Failure data- Lines'!#REF!,3,FALSE),'Model Failure data- Lines'!#REF!)</f>
        <v>#REF!</v>
      </c>
      <c r="CI515" s="14" t="e">
        <f t="shared" si="789"/>
        <v>#REF!</v>
      </c>
      <c r="CJ515" s="34">
        <f t="shared" si="790"/>
        <v>29330.823375802567</v>
      </c>
      <c r="CK515" s="34" t="e">
        <f t="shared" si="791"/>
        <v>#REF!</v>
      </c>
      <c r="CL515" s="54" t="e">
        <f t="shared" si="792"/>
        <v>#REF!</v>
      </c>
      <c r="CM515" t="e">
        <f>IFERROR(VLOOKUP(AO515,'Model Failure data- Lines'!#REF!,4,FALSE),'Model Failure data- Lines'!#REF!)</f>
        <v>#REF!</v>
      </c>
      <c r="CN515" s="14" t="e">
        <f t="shared" si="793"/>
        <v>#REF!</v>
      </c>
      <c r="CO515" s="34">
        <f t="shared" si="794"/>
        <v>25093.54909935148</v>
      </c>
      <c r="CP515" s="34" t="e">
        <f t="shared" si="795"/>
        <v>#REF!</v>
      </c>
      <c r="CQ515" s="54" t="e">
        <f t="shared" si="796"/>
        <v>#REF!</v>
      </c>
      <c r="CR515" t="e">
        <f>IFERROR(VLOOKUP(AO515,'Model Failure data- Lines'!#REF!,5,FALSE),'Model Failure data- Lines'!#REF!)</f>
        <v>#REF!</v>
      </c>
      <c r="CS515" s="14" t="e">
        <f t="shared" si="797"/>
        <v>#REF!</v>
      </c>
      <c r="CT515" s="34">
        <f t="shared" si="798"/>
        <v>18366.980317165162</v>
      </c>
      <c r="CU515" s="34" t="e">
        <f t="shared" si="799"/>
        <v>#REF!</v>
      </c>
      <c r="CV515" s="54" t="e">
        <f t="shared" si="800"/>
        <v>#REF!</v>
      </c>
      <c r="CW515" t="s">
        <v>319</v>
      </c>
      <c r="CZ515">
        <f t="shared" si="801"/>
        <v>-19083.991688724651</v>
      </c>
      <c r="DA515" s="34">
        <f t="shared" si="802"/>
        <v>3082.2126825600003</v>
      </c>
      <c r="DB515" s="34">
        <f t="shared" si="803"/>
        <v>83.922750770466948</v>
      </c>
      <c r="DC515" s="34">
        <f t="shared" si="804"/>
        <v>650.90045744748761</v>
      </c>
      <c r="DD515" s="9">
        <f t="shared" si="805"/>
        <v>4374.1665000000003</v>
      </c>
      <c r="DE515" s="59">
        <f t="shared" si="806"/>
        <v>0.37628330195211651</v>
      </c>
      <c r="DF515" s="59">
        <f t="shared" si="807"/>
        <v>1.0245473956906639E-2</v>
      </c>
      <c r="DG515" s="59">
        <f t="shared" si="808"/>
        <v>7.9463359149848645E-2</v>
      </c>
      <c r="DH515" s="59">
        <f t="shared" si="809"/>
        <v>0.53400786494112806</v>
      </c>
      <c r="DI515" s="14">
        <f t="shared" si="810"/>
        <v>-7180.987407060059</v>
      </c>
      <c r="DJ515" s="14">
        <f t="shared" si="811"/>
        <v>-195.52453984065113</v>
      </c>
      <c r="DK515" s="14">
        <f t="shared" si="812"/>
        <v>-1516.4780855738534</v>
      </c>
      <c r="DL515" s="14">
        <f t="shared" si="813"/>
        <v>-10191.001656250084</v>
      </c>
      <c r="DM515">
        <f t="shared" si="814"/>
        <v>-13546.23912284837</v>
      </c>
      <c r="DN515" s="34">
        <f t="shared" si="815"/>
        <v>3067.9275158400001</v>
      </c>
      <c r="DO515" s="34">
        <f t="shared" si="816"/>
        <v>83.533793028147443</v>
      </c>
      <c r="DP515" s="34">
        <f t="shared" si="817"/>
        <v>647.88372157933247</v>
      </c>
      <c r="DQ515" s="9">
        <f t="shared" si="818"/>
        <v>4353.8935000000001</v>
      </c>
      <c r="DR515" s="59">
        <f t="shared" si="819"/>
        <v>0.37628330195211651</v>
      </c>
      <c r="DS515" s="59">
        <f t="shared" si="820"/>
        <v>1.0245473956906642E-2</v>
      </c>
      <c r="DT515" s="59">
        <f t="shared" si="821"/>
        <v>7.9463359149848672E-2</v>
      </c>
      <c r="DU515" s="59">
        <f t="shared" si="822"/>
        <v>0.53400786494112817</v>
      </c>
      <c r="DV515" s="14">
        <f t="shared" si="823"/>
        <v>-5097.2235861783274</v>
      </c>
      <c r="DW515" s="14">
        <f t="shared" si="824"/>
        <v>-138.78764014717285</v>
      </c>
      <c r="DX515" s="14">
        <f t="shared" si="825"/>
        <v>-1076.4296645486311</v>
      </c>
      <c r="DY515" s="14">
        <f t="shared" si="826"/>
        <v>-7233.7982319742387</v>
      </c>
      <c r="DZ515" s="34" t="e">
        <f t="shared" si="827"/>
        <v>#REF!</v>
      </c>
      <c r="EA515" s="34" t="e">
        <f t="shared" si="828"/>
        <v>#REF!</v>
      </c>
      <c r="EB515" s="34" t="e">
        <f t="shared" si="829"/>
        <v>#REF!</v>
      </c>
      <c r="EC515" s="34" t="e">
        <f t="shared" si="830"/>
        <v>#REF!</v>
      </c>
      <c r="ED515" s="34" t="e">
        <f t="shared" si="831"/>
        <v>#REF!</v>
      </c>
      <c r="EE515" s="59" t="e">
        <f t="shared" si="832"/>
        <v>#REF!</v>
      </c>
      <c r="EF515" s="59" t="e">
        <f t="shared" si="833"/>
        <v>#REF!</v>
      </c>
      <c r="EG515" s="59" t="e">
        <f t="shared" si="834"/>
        <v>#REF!</v>
      </c>
      <c r="EH515" s="59" t="e">
        <f t="shared" si="835"/>
        <v>#REF!</v>
      </c>
      <c r="EI515" s="14" t="e">
        <f t="shared" si="836"/>
        <v>#REF!</v>
      </c>
      <c r="EJ515" s="14" t="e">
        <f t="shared" si="837"/>
        <v>#REF!</v>
      </c>
      <c r="EK515" s="14" t="e">
        <f t="shared" si="838"/>
        <v>#REF!</v>
      </c>
      <c r="EL515" s="14" t="e">
        <f t="shared" si="839"/>
        <v>#REF!</v>
      </c>
      <c r="EM515" t="e">
        <f t="shared" si="840"/>
        <v>#REF!</v>
      </c>
      <c r="EN515" s="34" t="e">
        <f t="shared" si="841"/>
        <v>#REF!</v>
      </c>
      <c r="EO515" s="34" t="e">
        <f t="shared" si="842"/>
        <v>#REF!</v>
      </c>
      <c r="EP515" s="34" t="e">
        <f t="shared" si="843"/>
        <v>#REF!</v>
      </c>
      <c r="EQ515" s="34" t="e">
        <f t="shared" si="844"/>
        <v>#REF!</v>
      </c>
      <c r="ER515" s="59" t="e">
        <f t="shared" si="845"/>
        <v>#REF!</v>
      </c>
      <c r="ES515" s="59" t="e">
        <f t="shared" si="846"/>
        <v>#REF!</v>
      </c>
      <c r="ET515" s="59" t="e">
        <f t="shared" si="847"/>
        <v>#REF!</v>
      </c>
      <c r="EU515" s="59" t="e">
        <f t="shared" si="848"/>
        <v>#REF!</v>
      </c>
      <c r="EV515" s="14" t="e">
        <f t="shared" si="849"/>
        <v>#REF!</v>
      </c>
      <c r="EW515" s="14" t="e">
        <f t="shared" si="850"/>
        <v>#REF!</v>
      </c>
      <c r="EX515" s="14" t="e">
        <f t="shared" si="851"/>
        <v>#REF!</v>
      </c>
      <c r="EY515" s="14" t="e">
        <f t="shared" si="852"/>
        <v>#REF!</v>
      </c>
    </row>
    <row r="516" spans="1:155" x14ac:dyDescent="0.2">
      <c r="A516" s="17">
        <v>30083744</v>
      </c>
      <c r="B516" t="s">
        <v>62</v>
      </c>
      <c r="C516" t="s">
        <v>1738</v>
      </c>
      <c r="D516" t="s">
        <v>1739</v>
      </c>
      <c r="E516" t="s">
        <v>565</v>
      </c>
      <c r="F516" t="s">
        <v>66</v>
      </c>
      <c r="G516" t="s">
        <v>42</v>
      </c>
      <c r="H516" t="s">
        <v>2054</v>
      </c>
      <c r="I516" t="s">
        <v>68</v>
      </c>
      <c r="J516" s="19" t="s">
        <v>69</v>
      </c>
      <c r="K516" t="s">
        <v>70</v>
      </c>
      <c r="L516">
        <v>1966</v>
      </c>
      <c r="M516">
        <f t="shared" si="762"/>
        <v>1966</v>
      </c>
      <c r="N516">
        <v>53</v>
      </c>
      <c r="O516" s="19">
        <f t="shared" si="763"/>
        <v>53</v>
      </c>
      <c r="P516" t="s">
        <v>80</v>
      </c>
      <c r="Q516" s="19" t="str">
        <f t="shared" si="764"/>
        <v>50-60</v>
      </c>
      <c r="R516" s="23">
        <v>157.6</v>
      </c>
      <c r="S516" s="15">
        <f t="shared" si="765"/>
        <v>0.15759999999999999</v>
      </c>
      <c r="T516">
        <v>30062643</v>
      </c>
      <c r="U516" t="s">
        <v>45</v>
      </c>
      <c r="V516" t="s">
        <v>46</v>
      </c>
      <c r="W516" s="20" t="s">
        <v>87</v>
      </c>
      <c r="X516" t="s">
        <v>88</v>
      </c>
      <c r="Y516" t="s">
        <v>272</v>
      </c>
      <c r="Z516" t="s">
        <v>1741</v>
      </c>
      <c r="AA516" t="s">
        <v>1742</v>
      </c>
      <c r="AB516" t="s">
        <v>306</v>
      </c>
      <c r="AC516">
        <v>1966</v>
      </c>
      <c r="AD516">
        <v>106</v>
      </c>
      <c r="AE516" t="str">
        <f t="shared" si="766"/>
        <v>&gt;80</v>
      </c>
      <c r="AF516">
        <v>-37.934677559999997</v>
      </c>
      <c r="AG516">
        <v>145.23114684999999</v>
      </c>
      <c r="AH516" t="s">
        <v>75</v>
      </c>
      <c r="AI516" t="s">
        <v>76</v>
      </c>
      <c r="AJ516" s="33" t="s">
        <v>164</v>
      </c>
      <c r="AL516" t="s">
        <v>78</v>
      </c>
      <c r="AM516" t="s">
        <v>79</v>
      </c>
      <c r="AN516">
        <v>220</v>
      </c>
      <c r="AO516" s="69">
        <v>3</v>
      </c>
      <c r="AP516">
        <v>2</v>
      </c>
      <c r="AQ516">
        <v>4</v>
      </c>
      <c r="AR516">
        <v>0</v>
      </c>
      <c r="AS516" s="82" t="str">
        <f t="shared" si="767"/>
        <v>Gw-4-0</v>
      </c>
      <c r="AT516" s="14">
        <f t="shared" si="768"/>
        <v>17616</v>
      </c>
      <c r="AU516" s="81">
        <f>VLOOKUP(C516,Bushfire_Vlookup!$F$2:$H$12575,3,FALSE)</f>
        <v>550.20848799999999</v>
      </c>
      <c r="AV516" s="14">
        <f>VLOOKUP(AS516,Safety_collateral_Vlookup!$J$3:$L$20,2,FALSE)</f>
        <v>2460565.8044019579</v>
      </c>
      <c r="AW516" s="14">
        <f>VLOOKUP(AS516,Safety_collateral_Vlookup!$J$3:$L$20,3,FALSE)</f>
        <v>25000</v>
      </c>
      <c r="AX516" s="48">
        <f t="shared" si="769"/>
        <v>2671482.0577535848</v>
      </c>
      <c r="AY516" s="48">
        <f>AZ516</f>
        <v>110000</v>
      </c>
      <c r="AZ516" s="14">
        <v>110000</v>
      </c>
      <c r="BA516" s="16">
        <f t="shared" si="770"/>
        <v>24.286200525032591</v>
      </c>
      <c r="BB516" t="e">
        <f>IF(BA516&lt;=#REF!,#REF!,IF(BA516&lt;=#REF!,#REF!,IF(BA516&lt;=#REF!,#REF!,IF(BA516&lt;=#REF!,#REF!,#REF!))))</f>
        <v>#REF!</v>
      </c>
      <c r="BC516" s="51">
        <v>5</v>
      </c>
      <c r="BD516" s="21">
        <v>70</v>
      </c>
      <c r="BE516" s="21">
        <v>6.4399999999999999E-2</v>
      </c>
      <c r="BF516" s="26">
        <f t="shared" si="771"/>
        <v>7174.8812106213763</v>
      </c>
      <c r="BG516" s="21">
        <v>7</v>
      </c>
      <c r="BH516" s="21">
        <f t="shared" si="772"/>
        <v>28</v>
      </c>
      <c r="BI516" s="28">
        <f t="shared" si="773"/>
        <v>4.0959999999999998E-4</v>
      </c>
      <c r="BJ516" s="27">
        <f t="shared" si="774"/>
        <v>4.0959999999999998E-4</v>
      </c>
      <c r="BK516" s="28">
        <f t="shared" si="775"/>
        <v>6.279685848080814E-3</v>
      </c>
      <c r="BL516" s="35">
        <f t="shared" si="776"/>
        <v>0.15250970974069999</v>
      </c>
      <c r="BM516" s="21" t="str">
        <f t="shared" si="777"/>
        <v>Cr1</v>
      </c>
      <c r="BN516" s="51">
        <v>1</v>
      </c>
      <c r="BO516" s="21">
        <v>2</v>
      </c>
      <c r="BP516" s="50" t="s">
        <v>5497</v>
      </c>
      <c r="BQ516" s="14">
        <v>17616</v>
      </c>
      <c r="BR516">
        <f>IFERROR(VLOOKUP(AO516,'Model Failure data- Lines'!$A$37:$E$41,3,FALSE),'Model Failure data- Lines'!$C$37)</f>
        <v>0.16107000000000002</v>
      </c>
      <c r="BS516" s="14">
        <f t="shared" si="778"/>
        <v>430295.61504236993</v>
      </c>
      <c r="BT516" s="34">
        <f t="shared" si="761"/>
        <v>98114.546368945856</v>
      </c>
      <c r="BU516" s="34">
        <f t="shared" si="779"/>
        <v>4.3856454620327572</v>
      </c>
      <c r="BV516" s="54">
        <f t="shared" si="780"/>
        <v>332181.06867342407</v>
      </c>
      <c r="BW516">
        <f>IFERROR(VLOOKUP(AO516,'Model Failure data- Lines'!$A$37:$E$41,4,FALSE),'Model Failure data- Lines'!$D$37)</f>
        <v>0.16398000000000001</v>
      </c>
      <c r="BX516" s="14">
        <f t="shared" si="781"/>
        <v>438069.6278304329</v>
      </c>
      <c r="BY516" s="34">
        <f t="shared" si="782"/>
        <v>87513.310992582061</v>
      </c>
      <c r="BZ516" s="71">
        <f t="shared" si="783"/>
        <v>5.0057485297015587</v>
      </c>
      <c r="CA516" s="71">
        <f t="shared" si="784"/>
        <v>350556.31683785084</v>
      </c>
      <c r="CB516" s="57">
        <v>2</v>
      </c>
      <c r="CC516">
        <f>IFERROR(VLOOKUP(AO516,'Model Failure data- Lines'!$A$37:$E$41,5,FALSE),'Model Failure data- Lines'!$E$37)</f>
        <v>0.16322</v>
      </c>
      <c r="CD516" s="14">
        <f t="shared" si="785"/>
        <v>436039.30146654014</v>
      </c>
      <c r="CE516" s="34">
        <f t="shared" si="786"/>
        <v>69623.450917130744</v>
      </c>
      <c r="CF516" s="34">
        <f t="shared" si="787"/>
        <v>6.2628223066037849</v>
      </c>
      <c r="CG516" s="54">
        <f t="shared" si="788"/>
        <v>366415.8505494094</v>
      </c>
      <c r="CH516" t="e">
        <f>IFERROR(VLOOKUP(AO516,'Model Failure data- Lines'!#REF!,3,FALSE),'Model Failure data- Lines'!#REF!)</f>
        <v>#REF!</v>
      </c>
      <c r="CI516" s="14" t="e">
        <f t="shared" si="789"/>
        <v>#REF!</v>
      </c>
      <c r="CJ516" s="34">
        <f t="shared" si="790"/>
        <v>94108.861710505385</v>
      </c>
      <c r="CK516" s="34" t="e">
        <f t="shared" si="791"/>
        <v>#REF!</v>
      </c>
      <c r="CL516" s="54" t="e">
        <f t="shared" si="792"/>
        <v>#REF!</v>
      </c>
      <c r="CM516" t="e">
        <f>IFERROR(VLOOKUP(AO516,'Model Failure data- Lines'!#REF!,4,FALSE),'Model Failure data- Lines'!#REF!)</f>
        <v>#REF!</v>
      </c>
      <c r="CN516" s="14" t="e">
        <f t="shared" si="793"/>
        <v>#REF!</v>
      </c>
      <c r="CO516" s="34">
        <f t="shared" si="794"/>
        <v>80513.4350222457</v>
      </c>
      <c r="CP516" s="34" t="e">
        <f t="shared" si="795"/>
        <v>#REF!</v>
      </c>
      <c r="CQ516" s="54" t="e">
        <f t="shared" si="796"/>
        <v>#REF!</v>
      </c>
      <c r="CR516" t="e">
        <f>IFERROR(VLOOKUP(AO516,'Model Failure data- Lines'!#REF!,5,FALSE),'Model Failure data- Lines'!#REF!)</f>
        <v>#REF!</v>
      </c>
      <c r="CS516" s="14" t="e">
        <f t="shared" si="797"/>
        <v>#REF!</v>
      </c>
      <c r="CT516" s="34">
        <f t="shared" si="798"/>
        <v>58931.029264376193</v>
      </c>
      <c r="CU516" s="34" t="e">
        <f t="shared" si="799"/>
        <v>#REF!</v>
      </c>
      <c r="CV516" s="54" t="e">
        <f t="shared" si="800"/>
        <v>#REF!</v>
      </c>
      <c r="CW516" t="s">
        <v>306</v>
      </c>
      <c r="CZ516">
        <f t="shared" si="801"/>
        <v>350556.31683785084</v>
      </c>
      <c r="DA516" s="34">
        <f t="shared" si="802"/>
        <v>3082.2126825600003</v>
      </c>
      <c r="DB516" s="34">
        <f t="shared" si="803"/>
        <v>96.268141449010074</v>
      </c>
      <c r="DC516" s="34">
        <f t="shared" si="804"/>
        <v>430516.98050642386</v>
      </c>
      <c r="DD516" s="9">
        <f t="shared" si="805"/>
        <v>4374.1665000000003</v>
      </c>
      <c r="DE516" s="59">
        <f t="shared" si="806"/>
        <v>7.0358967770143077E-3</v>
      </c>
      <c r="DF516" s="59">
        <f t="shared" si="807"/>
        <v>2.1975534329048108E-4</v>
      </c>
      <c r="DG516" s="59">
        <f t="shared" si="808"/>
        <v>0.98275925367979977</v>
      </c>
      <c r="DH516" s="59">
        <f t="shared" si="809"/>
        <v>9.9850941998954178E-3</v>
      </c>
      <c r="DI516" s="14">
        <f t="shared" si="810"/>
        <v>2466.4780598014413</v>
      </c>
      <c r="DJ516" s="14">
        <f t="shared" si="811"/>
        <v>77.036623749348564</v>
      </c>
      <c r="DK516" s="14">
        <f t="shared" si="812"/>
        <v>344512.4643083057</v>
      </c>
      <c r="DL516" s="14">
        <f t="shared" si="813"/>
        <v>3500.3378459943256</v>
      </c>
      <c r="DM516">
        <f t="shared" si="814"/>
        <v>366415.8505494094</v>
      </c>
      <c r="DN516" s="34">
        <f t="shared" si="815"/>
        <v>3067.9275158400001</v>
      </c>
      <c r="DO516" s="34">
        <f t="shared" si="816"/>
        <v>95.821966381921115</v>
      </c>
      <c r="DP516" s="34">
        <f t="shared" si="817"/>
        <v>428521.65848431824</v>
      </c>
      <c r="DQ516" s="9">
        <f t="shared" si="818"/>
        <v>4353.8935000000001</v>
      </c>
      <c r="DR516" s="59">
        <f t="shared" si="819"/>
        <v>7.0358967770143077E-3</v>
      </c>
      <c r="DS516" s="59">
        <f t="shared" si="820"/>
        <v>2.1975534329048111E-4</v>
      </c>
      <c r="DT516" s="59">
        <f t="shared" si="821"/>
        <v>0.98275925367979977</v>
      </c>
      <c r="DU516" s="59">
        <f t="shared" si="822"/>
        <v>9.9850941998954196E-3</v>
      </c>
      <c r="DV516" s="14">
        <f t="shared" si="823"/>
        <v>2578.0641019275463</v>
      </c>
      <c r="DW516" s="14">
        <f t="shared" si="824"/>
        <v>80.52184102455908</v>
      </c>
      <c r="DX516" s="14">
        <f t="shared" si="825"/>
        <v>360098.56782238669</v>
      </c>
      <c r="DY516" s="14">
        <f t="shared" si="826"/>
        <v>3658.6967840706548</v>
      </c>
      <c r="DZ516" s="34" t="e">
        <f t="shared" si="827"/>
        <v>#REF!</v>
      </c>
      <c r="EA516" s="34" t="e">
        <f t="shared" si="828"/>
        <v>#REF!</v>
      </c>
      <c r="EB516" s="34" t="e">
        <f t="shared" si="829"/>
        <v>#REF!</v>
      </c>
      <c r="EC516" s="34" t="e">
        <f t="shared" si="830"/>
        <v>#REF!</v>
      </c>
      <c r="ED516" s="34" t="e">
        <f t="shared" si="831"/>
        <v>#REF!</v>
      </c>
      <c r="EE516" s="59" t="e">
        <f t="shared" si="832"/>
        <v>#REF!</v>
      </c>
      <c r="EF516" s="59" t="e">
        <f t="shared" si="833"/>
        <v>#REF!</v>
      </c>
      <c r="EG516" s="59" t="e">
        <f t="shared" si="834"/>
        <v>#REF!</v>
      </c>
      <c r="EH516" s="59" t="e">
        <f t="shared" si="835"/>
        <v>#REF!</v>
      </c>
      <c r="EI516" s="14" t="e">
        <f t="shared" si="836"/>
        <v>#REF!</v>
      </c>
      <c r="EJ516" s="14" t="e">
        <f t="shared" si="837"/>
        <v>#REF!</v>
      </c>
      <c r="EK516" s="14" t="e">
        <f t="shared" si="838"/>
        <v>#REF!</v>
      </c>
      <c r="EL516" s="14" t="e">
        <f t="shared" si="839"/>
        <v>#REF!</v>
      </c>
      <c r="EM516" t="e">
        <f t="shared" si="840"/>
        <v>#REF!</v>
      </c>
      <c r="EN516" s="34" t="e">
        <f t="shared" si="841"/>
        <v>#REF!</v>
      </c>
      <c r="EO516" s="34" t="e">
        <f t="shared" si="842"/>
        <v>#REF!</v>
      </c>
      <c r="EP516" s="34" t="e">
        <f t="shared" si="843"/>
        <v>#REF!</v>
      </c>
      <c r="EQ516" s="34" t="e">
        <f t="shared" si="844"/>
        <v>#REF!</v>
      </c>
      <c r="ER516" s="59" t="e">
        <f t="shared" si="845"/>
        <v>#REF!</v>
      </c>
      <c r="ES516" s="59" t="e">
        <f t="shared" si="846"/>
        <v>#REF!</v>
      </c>
      <c r="ET516" s="59" t="e">
        <f t="shared" si="847"/>
        <v>#REF!</v>
      </c>
      <c r="EU516" s="59" t="e">
        <f t="shared" si="848"/>
        <v>#REF!</v>
      </c>
      <c r="EV516" s="14" t="e">
        <f t="shared" si="849"/>
        <v>#REF!</v>
      </c>
      <c r="EW516" s="14" t="e">
        <f t="shared" si="850"/>
        <v>#REF!</v>
      </c>
      <c r="EX516" s="14" t="e">
        <f t="shared" si="851"/>
        <v>#REF!</v>
      </c>
      <c r="EY516" s="14" t="e">
        <f t="shared" si="852"/>
        <v>#REF!</v>
      </c>
    </row>
    <row r="517" spans="1:155" x14ac:dyDescent="0.2">
      <c r="A517" s="17">
        <v>30139987</v>
      </c>
      <c r="B517" t="s">
        <v>62</v>
      </c>
      <c r="C517" t="s">
        <v>2743</v>
      </c>
      <c r="D517" t="s">
        <v>2744</v>
      </c>
      <c r="E517" t="s">
        <v>2745</v>
      </c>
      <c r="F517" t="s">
        <v>41</v>
      </c>
      <c r="G517" t="s">
        <v>42</v>
      </c>
      <c r="H517" t="s">
        <v>2746</v>
      </c>
      <c r="I517" t="s">
        <v>68</v>
      </c>
      <c r="J517" s="19" t="s">
        <v>69</v>
      </c>
      <c r="K517" t="s">
        <v>70</v>
      </c>
      <c r="L517">
        <v>1962</v>
      </c>
      <c r="M517">
        <f t="shared" si="762"/>
        <v>1962</v>
      </c>
      <c r="N517">
        <v>57</v>
      </c>
      <c r="O517" s="19">
        <f t="shared" si="763"/>
        <v>57</v>
      </c>
      <c r="P517" t="s">
        <v>80</v>
      </c>
      <c r="Q517" s="19" t="str">
        <f t="shared" si="764"/>
        <v>50-60</v>
      </c>
      <c r="R517" s="23">
        <v>486.16</v>
      </c>
      <c r="S517" s="15">
        <f t="shared" si="765"/>
        <v>0.48616000000000004</v>
      </c>
      <c r="T517">
        <v>30031666</v>
      </c>
      <c r="U517" t="s">
        <v>45</v>
      </c>
      <c r="V517" t="s">
        <v>55</v>
      </c>
      <c r="W517" t="s">
        <v>47</v>
      </c>
      <c r="X517" t="s">
        <v>48</v>
      </c>
      <c r="Y517" t="s">
        <v>452</v>
      </c>
      <c r="Z517" t="s">
        <v>2747</v>
      </c>
      <c r="AA517" t="s">
        <v>2748</v>
      </c>
      <c r="AB517" t="s">
        <v>211</v>
      </c>
      <c r="AC517">
        <v>1962</v>
      </c>
      <c r="AD517">
        <v>57</v>
      </c>
      <c r="AE517" t="str">
        <f t="shared" si="766"/>
        <v>&lt;60</v>
      </c>
      <c r="AF517">
        <v>-38.025482539999999</v>
      </c>
      <c r="AG517">
        <v>144.27338237999999</v>
      </c>
      <c r="AH517" t="s">
        <v>50</v>
      </c>
      <c r="AI517" t="s">
        <v>51</v>
      </c>
      <c r="AJ517" s="33" t="s">
        <v>446</v>
      </c>
      <c r="AL517">
        <v>1</v>
      </c>
      <c r="AM517" t="s">
        <v>86</v>
      </c>
      <c r="AN517">
        <v>220</v>
      </c>
      <c r="AO517" s="69">
        <v>3</v>
      </c>
      <c r="AP517">
        <v>2</v>
      </c>
      <c r="AQ517">
        <v>0</v>
      </c>
      <c r="AR517">
        <v>0</v>
      </c>
      <c r="AS517" s="82" t="str">
        <f t="shared" si="767"/>
        <v>Gw-0-0</v>
      </c>
      <c r="AT517" s="14">
        <f t="shared" si="768"/>
        <v>40000</v>
      </c>
      <c r="AU517" s="81">
        <f>VLOOKUP(C517,Bushfire_Vlookup!$F$2:$H$12575,3,FALSE)</f>
        <v>1</v>
      </c>
      <c r="AV517" s="14">
        <f>VLOOKUP(AS517,Safety_collateral_Vlookup!$J$3:$L$20,2,FALSE)</f>
        <v>3720.1399252148244</v>
      </c>
      <c r="AW517" s="14">
        <f>VLOOKUP(AS517,Safety_collateral_Vlookup!$J$3:$L$20,3,FALSE)</f>
        <v>25000</v>
      </c>
      <c r="AX517" s="48">
        <f t="shared" si="769"/>
        <v>73325.456300204212</v>
      </c>
      <c r="AY517" s="49">
        <f t="shared" ref="AY517:AY548" si="853">(R517/1000)*AZ517</f>
        <v>36948.160000000003</v>
      </c>
      <c r="AZ517" s="14">
        <v>76000</v>
      </c>
      <c r="BA517" s="16">
        <f t="shared" si="770"/>
        <v>1.984549604099479</v>
      </c>
      <c r="BB517" t="e">
        <f>IF(BA517&lt;=#REF!,#REF!,IF(BA517&lt;=#REF!,#REF!,IF(BA517&lt;=#REF!,#REF!,IF(BA517&lt;=#REF!,#REF!,#REF!))))</f>
        <v>#REF!</v>
      </c>
      <c r="BC517" s="51">
        <v>3</v>
      </c>
      <c r="BD517" s="21">
        <v>70</v>
      </c>
      <c r="BE517" s="21">
        <v>6.4399999999999999E-2</v>
      </c>
      <c r="BF517" s="26">
        <f t="shared" si="771"/>
        <v>2409.9878086457484</v>
      </c>
      <c r="BG517" s="21">
        <v>7</v>
      </c>
      <c r="BH517" s="21">
        <f t="shared" si="772"/>
        <v>28</v>
      </c>
      <c r="BI517" s="28">
        <f t="shared" si="773"/>
        <v>4.0959999999999998E-4</v>
      </c>
      <c r="BJ517" s="27">
        <f t="shared" si="774"/>
        <v>4.0959999999999998E-4</v>
      </c>
      <c r="BK517" s="28">
        <f t="shared" si="775"/>
        <v>6.2796858480808149E-3</v>
      </c>
      <c r="BL517" s="35">
        <f t="shared" si="776"/>
        <v>1.2462348063677882E-2</v>
      </c>
      <c r="BM517" s="21" t="str">
        <f t="shared" si="777"/>
        <v>Cr1</v>
      </c>
      <c r="BN517" s="51">
        <v>1</v>
      </c>
      <c r="BO517" s="21">
        <v>0</v>
      </c>
      <c r="BP517" s="50" t="s">
        <v>5497</v>
      </c>
      <c r="BQ517" s="14">
        <v>40000</v>
      </c>
      <c r="BR517">
        <f>IFERROR(VLOOKUP(AO517,'Model Failure data- Lines'!$A$37:$E$41,3,FALSE),'Model Failure data- Lines'!$C$37)</f>
        <v>0.16107000000000002</v>
      </c>
      <c r="BS517" s="14">
        <f t="shared" si="778"/>
        <v>11810.531246273893</v>
      </c>
      <c r="BT517" s="34">
        <f t="shared" si="761"/>
        <v>32955.926886974827</v>
      </c>
      <c r="BU517" s="34">
        <f t="shared" si="779"/>
        <v>0.35837351159259218</v>
      </c>
      <c r="BV517" s="54">
        <f t="shared" si="780"/>
        <v>-21145.395640700932</v>
      </c>
      <c r="BW517">
        <f>IFERROR(VLOOKUP(AO517,'Model Failure data- Lines'!$A$37:$E$41,4,FALSE),'Model Failure data- Lines'!$D$37)</f>
        <v>0.16398000000000001</v>
      </c>
      <c r="BX517" s="14">
        <f t="shared" si="781"/>
        <v>12023.908324107488</v>
      </c>
      <c r="BY517" s="34">
        <f t="shared" si="782"/>
        <v>29395.052878942555</v>
      </c>
      <c r="BZ517" s="71">
        <f t="shared" si="783"/>
        <v>0.40904530342658224</v>
      </c>
      <c r="CA517" s="71">
        <f t="shared" si="784"/>
        <v>-17371.144554835068</v>
      </c>
      <c r="CB517" s="56">
        <v>2</v>
      </c>
      <c r="CC517">
        <f>IFERROR(VLOOKUP(AO517,'Model Failure data- Lines'!$A$37:$E$41,5,FALSE),'Model Failure data- Lines'!$E$37)</f>
        <v>0.16322</v>
      </c>
      <c r="CD517" s="14">
        <f t="shared" si="785"/>
        <v>11968.180977319333</v>
      </c>
      <c r="CE517" s="34">
        <f t="shared" si="786"/>
        <v>23385.985493075397</v>
      </c>
      <c r="CF517" s="34">
        <f t="shared" si="787"/>
        <v>0.51176722831984645</v>
      </c>
      <c r="CG517" s="54">
        <f t="shared" si="788"/>
        <v>-11417.804515756065</v>
      </c>
      <c r="CH517" t="e">
        <f>IFERROR(VLOOKUP(AO517,'Model Failure data- Lines'!#REF!,3,FALSE),'Model Failure data- Lines'!#REF!)</f>
        <v>#REF!</v>
      </c>
      <c r="CI517" s="14" t="e">
        <f t="shared" si="789"/>
        <v>#REF!</v>
      </c>
      <c r="CJ517" s="34">
        <f t="shared" si="790"/>
        <v>31610.447999069336</v>
      </c>
      <c r="CK517" s="34" t="e">
        <f t="shared" si="791"/>
        <v>#REF!</v>
      </c>
      <c r="CL517" s="54" t="e">
        <f t="shared" si="792"/>
        <v>#REF!</v>
      </c>
      <c r="CM517" t="e">
        <f>IFERROR(VLOOKUP(AO517,'Model Failure data- Lines'!#REF!,4,FALSE),'Model Failure data- Lines'!#REF!)</f>
        <v>#REF!</v>
      </c>
      <c r="CN517" s="14" t="e">
        <f t="shared" si="793"/>
        <v>#REF!</v>
      </c>
      <c r="CO517" s="34">
        <f t="shared" si="794"/>
        <v>27043.847994104894</v>
      </c>
      <c r="CP517" s="34" t="e">
        <f t="shared" si="795"/>
        <v>#REF!</v>
      </c>
      <c r="CQ517" s="54" t="e">
        <f t="shared" si="796"/>
        <v>#REF!</v>
      </c>
      <c r="CR517" t="e">
        <f>IFERROR(VLOOKUP(AO517,'Model Failure data- Lines'!#REF!,5,FALSE),'Model Failure data- Lines'!#REF!)</f>
        <v>#REF!</v>
      </c>
      <c r="CS517" s="14" t="e">
        <f t="shared" si="797"/>
        <v>#REF!</v>
      </c>
      <c r="CT517" s="34">
        <f t="shared" si="798"/>
        <v>19794.482711135039</v>
      </c>
      <c r="CU517" s="34" t="e">
        <f t="shared" si="799"/>
        <v>#REF!</v>
      </c>
      <c r="CV517" s="54" t="e">
        <f t="shared" si="800"/>
        <v>#REF!</v>
      </c>
      <c r="CW517" t="s">
        <v>211</v>
      </c>
      <c r="CZ517">
        <f t="shared" si="801"/>
        <v>-17371.144554835071</v>
      </c>
      <c r="DA517" s="34">
        <f t="shared" si="802"/>
        <v>6998.666400000001</v>
      </c>
      <c r="DB517" s="34">
        <f t="shared" si="803"/>
        <v>0.17496666</v>
      </c>
      <c r="DC517" s="34">
        <f t="shared" si="804"/>
        <v>650.90045744748761</v>
      </c>
      <c r="DD517" s="9">
        <f t="shared" si="805"/>
        <v>4374.1665000000003</v>
      </c>
      <c r="DE517" s="59">
        <f t="shared" si="806"/>
        <v>0.58206252171500139</v>
      </c>
      <c r="DF517" s="59">
        <f t="shared" si="807"/>
        <v>1.4551563042875033E-5</v>
      </c>
      <c r="DG517" s="59">
        <f t="shared" si="808"/>
        <v>5.4133850650079932E-2</v>
      </c>
      <c r="DH517" s="59">
        <f t="shared" si="809"/>
        <v>0.36378907607187588</v>
      </c>
      <c r="DI517" s="14">
        <f t="shared" si="810"/>
        <v>-10111.092204663117</v>
      </c>
      <c r="DJ517" s="14">
        <f t="shared" si="811"/>
        <v>-0.25277730511657787</v>
      </c>
      <c r="DK517" s="14">
        <f t="shared" si="812"/>
        <v>-940.36694495239101</v>
      </c>
      <c r="DL517" s="14">
        <f t="shared" si="813"/>
        <v>-6319.4326279144479</v>
      </c>
      <c r="DM517">
        <f t="shared" si="814"/>
        <v>-11417.804515756063</v>
      </c>
      <c r="DN517" s="34">
        <f t="shared" si="815"/>
        <v>6966.2296000000006</v>
      </c>
      <c r="DO517" s="34">
        <f t="shared" si="816"/>
        <v>0.17415574</v>
      </c>
      <c r="DP517" s="34">
        <f t="shared" si="817"/>
        <v>647.88372157933247</v>
      </c>
      <c r="DQ517" s="9">
        <f t="shared" si="818"/>
        <v>4353.8935000000001</v>
      </c>
      <c r="DR517" s="59">
        <f t="shared" si="819"/>
        <v>0.58206252171500139</v>
      </c>
      <c r="DS517" s="59">
        <f t="shared" si="820"/>
        <v>1.4551563042875034E-5</v>
      </c>
      <c r="DT517" s="59">
        <f t="shared" si="821"/>
        <v>5.4133850650079939E-2</v>
      </c>
      <c r="DU517" s="59">
        <f t="shared" si="822"/>
        <v>0.36378907607187583</v>
      </c>
      <c r="DV517" s="14">
        <f t="shared" si="823"/>
        <v>-6645.8760888899042</v>
      </c>
      <c r="DW517" s="14">
        <f t="shared" si="824"/>
        <v>-0.16614690222224759</v>
      </c>
      <c r="DX517" s="14">
        <f t="shared" si="825"/>
        <v>-618.08972440774687</v>
      </c>
      <c r="DY517" s="14">
        <f t="shared" si="826"/>
        <v>-4153.6725555561898</v>
      </c>
      <c r="DZ517" s="34" t="e">
        <f t="shared" si="827"/>
        <v>#REF!</v>
      </c>
      <c r="EA517" s="34" t="e">
        <f t="shared" si="828"/>
        <v>#REF!</v>
      </c>
      <c r="EB517" s="34" t="e">
        <f t="shared" si="829"/>
        <v>#REF!</v>
      </c>
      <c r="EC517" s="34" t="e">
        <f t="shared" si="830"/>
        <v>#REF!</v>
      </c>
      <c r="ED517" s="34" t="e">
        <f t="shared" si="831"/>
        <v>#REF!</v>
      </c>
      <c r="EE517" s="59" t="e">
        <f t="shared" si="832"/>
        <v>#REF!</v>
      </c>
      <c r="EF517" s="59" t="e">
        <f t="shared" si="833"/>
        <v>#REF!</v>
      </c>
      <c r="EG517" s="59" t="e">
        <f t="shared" si="834"/>
        <v>#REF!</v>
      </c>
      <c r="EH517" s="59" t="e">
        <f t="shared" si="835"/>
        <v>#REF!</v>
      </c>
      <c r="EI517" s="14" t="e">
        <f t="shared" si="836"/>
        <v>#REF!</v>
      </c>
      <c r="EJ517" s="14" t="e">
        <f t="shared" si="837"/>
        <v>#REF!</v>
      </c>
      <c r="EK517" s="14" t="e">
        <f t="shared" si="838"/>
        <v>#REF!</v>
      </c>
      <c r="EL517" s="14" t="e">
        <f t="shared" si="839"/>
        <v>#REF!</v>
      </c>
      <c r="EM517" t="e">
        <f t="shared" si="840"/>
        <v>#REF!</v>
      </c>
      <c r="EN517" s="34" t="e">
        <f t="shared" si="841"/>
        <v>#REF!</v>
      </c>
      <c r="EO517" s="34" t="e">
        <f t="shared" si="842"/>
        <v>#REF!</v>
      </c>
      <c r="EP517" s="34" t="e">
        <f t="shared" si="843"/>
        <v>#REF!</v>
      </c>
      <c r="EQ517" s="34" t="e">
        <f t="shared" si="844"/>
        <v>#REF!</v>
      </c>
      <c r="ER517" s="59" t="e">
        <f t="shared" si="845"/>
        <v>#REF!</v>
      </c>
      <c r="ES517" s="59" t="e">
        <f t="shared" si="846"/>
        <v>#REF!</v>
      </c>
      <c r="ET517" s="59" t="e">
        <f t="shared" si="847"/>
        <v>#REF!</v>
      </c>
      <c r="EU517" s="59" t="e">
        <f t="shared" si="848"/>
        <v>#REF!</v>
      </c>
      <c r="EV517" s="14" t="e">
        <f t="shared" si="849"/>
        <v>#REF!</v>
      </c>
      <c r="EW517" s="14" t="e">
        <f t="shared" si="850"/>
        <v>#REF!</v>
      </c>
      <c r="EX517" s="14" t="e">
        <f t="shared" si="851"/>
        <v>#REF!</v>
      </c>
      <c r="EY517" s="14" t="e">
        <f t="shared" si="852"/>
        <v>#REF!</v>
      </c>
    </row>
    <row r="518" spans="1:155" x14ac:dyDescent="0.2">
      <c r="A518" s="17">
        <v>30041663</v>
      </c>
      <c r="B518" t="s">
        <v>62</v>
      </c>
      <c r="C518" t="s">
        <v>1325</v>
      </c>
      <c r="D518" t="s">
        <v>1326</v>
      </c>
      <c r="E518" t="s">
        <v>1327</v>
      </c>
      <c r="F518" t="s">
        <v>41</v>
      </c>
      <c r="G518" t="s">
        <v>42</v>
      </c>
      <c r="H518" t="s">
        <v>1328</v>
      </c>
      <c r="I518" t="s">
        <v>68</v>
      </c>
      <c r="J518" s="19" t="s">
        <v>69</v>
      </c>
      <c r="K518" t="s">
        <v>70</v>
      </c>
      <c r="L518">
        <v>1962</v>
      </c>
      <c r="M518">
        <f t="shared" si="762"/>
        <v>1962</v>
      </c>
      <c r="N518">
        <v>57</v>
      </c>
      <c r="O518" s="19">
        <f t="shared" si="763"/>
        <v>57</v>
      </c>
      <c r="P518" t="s">
        <v>80</v>
      </c>
      <c r="Q518" s="19" t="str">
        <f t="shared" si="764"/>
        <v>50-60</v>
      </c>
      <c r="R518" s="23">
        <v>399.29</v>
      </c>
      <c r="S518" s="15">
        <f t="shared" si="765"/>
        <v>0.39929000000000003</v>
      </c>
      <c r="T518">
        <v>30355087</v>
      </c>
      <c r="U518" t="s">
        <v>45</v>
      </c>
      <c r="V518" t="s">
        <v>55</v>
      </c>
      <c r="W518" t="s">
        <v>47</v>
      </c>
      <c r="X518" t="s">
        <v>48</v>
      </c>
      <c r="Y518" t="s">
        <v>452</v>
      </c>
      <c r="Z518" t="s">
        <v>1329</v>
      </c>
      <c r="AA518" t="s">
        <v>1330</v>
      </c>
      <c r="AB518" t="s">
        <v>124</v>
      </c>
      <c r="AC518">
        <v>1962</v>
      </c>
      <c r="AD518">
        <v>57</v>
      </c>
      <c r="AE518" t="str">
        <f t="shared" si="766"/>
        <v>&lt;60</v>
      </c>
      <c r="AF518">
        <v>-37.926914140000001</v>
      </c>
      <c r="AG518">
        <v>144.17360117999999</v>
      </c>
      <c r="AH518" t="s">
        <v>50</v>
      </c>
      <c r="AI518" t="s">
        <v>51</v>
      </c>
      <c r="AJ518" s="33" t="s">
        <v>446</v>
      </c>
      <c r="AL518">
        <v>1</v>
      </c>
      <c r="AM518" t="s">
        <v>86</v>
      </c>
      <c r="AN518">
        <v>220</v>
      </c>
      <c r="AO518" s="69">
        <v>3</v>
      </c>
      <c r="AP518">
        <v>2</v>
      </c>
      <c r="AQ518">
        <v>0</v>
      </c>
      <c r="AR518">
        <v>0</v>
      </c>
      <c r="AS518" s="82" t="str">
        <f t="shared" si="767"/>
        <v>Gw-0-0</v>
      </c>
      <c r="AT518" s="14">
        <f t="shared" si="768"/>
        <v>40000</v>
      </c>
      <c r="AU518" s="81">
        <f>VLOOKUP(C518,Bushfire_Vlookup!$F$2:$H$12575,3,FALSE)</f>
        <v>9434.8349290000006</v>
      </c>
      <c r="AV518" s="14">
        <f>VLOOKUP(AS518,Safety_collateral_Vlookup!$J$3:$L$20,2,FALSE)</f>
        <v>3720.1399252148244</v>
      </c>
      <c r="AW518" s="14">
        <f>VLOOKUP(AS518,Safety_collateral_Vlookup!$J$3:$L$20,3,FALSE)</f>
        <v>25000</v>
      </c>
      <c r="AX518" s="48">
        <f t="shared" si="769"/>
        <v>83391.358169447223</v>
      </c>
      <c r="AY518" s="49">
        <f t="shared" si="853"/>
        <v>30346.04</v>
      </c>
      <c r="AZ518" s="14">
        <v>76000</v>
      </c>
      <c r="BA518" s="16">
        <f t="shared" si="770"/>
        <v>2.7480145076407734</v>
      </c>
      <c r="BB518" t="e">
        <f>IF(BA518&lt;=#REF!,#REF!,IF(BA518&lt;=#REF!,#REF!,IF(BA518&lt;=#REF!,#REF!,IF(BA518&lt;=#REF!,#REF!,#REF!))))</f>
        <v>#REF!</v>
      </c>
      <c r="BC518" s="51">
        <v>3</v>
      </c>
      <c r="BD518" s="21">
        <v>70</v>
      </c>
      <c r="BE518" s="21">
        <v>6.4399999999999999E-2</v>
      </c>
      <c r="BF518" s="26">
        <f t="shared" si="771"/>
        <v>1979.3566564796793</v>
      </c>
      <c r="BG518" s="21">
        <v>7</v>
      </c>
      <c r="BH518" s="21">
        <f t="shared" si="772"/>
        <v>28</v>
      </c>
      <c r="BI518" s="28">
        <f t="shared" si="773"/>
        <v>4.0959999999999998E-4</v>
      </c>
      <c r="BJ518" s="27">
        <f t="shared" si="774"/>
        <v>4.0959999999999998E-4</v>
      </c>
      <c r="BK518" s="28">
        <f t="shared" si="775"/>
        <v>6.279685848080814E-3</v>
      </c>
      <c r="BL518" s="35">
        <f t="shared" si="776"/>
        <v>1.725666781395253E-2</v>
      </c>
      <c r="BM518" s="21" t="str">
        <f t="shared" si="777"/>
        <v>Cr1</v>
      </c>
      <c r="BN518" s="51">
        <v>1</v>
      </c>
      <c r="BO518" s="21">
        <v>2</v>
      </c>
      <c r="BP518" s="50" t="s">
        <v>5497</v>
      </c>
      <c r="BQ518" s="14">
        <v>40000</v>
      </c>
      <c r="BR518">
        <f>IFERROR(VLOOKUP(AO518,'Model Failure data- Lines'!$A$37:$E$41,3,FALSE),'Model Failure data- Lines'!$C$37)</f>
        <v>0.16107000000000002</v>
      </c>
      <c r="BS518" s="14">
        <f t="shared" si="778"/>
        <v>13431.846060352866</v>
      </c>
      <c r="BT518" s="34">
        <f t="shared" si="761"/>
        <v>27067.163169944415</v>
      </c>
      <c r="BU518" s="34">
        <f t="shared" si="779"/>
        <v>0.49624136729879731</v>
      </c>
      <c r="BV518" s="54">
        <f t="shared" si="780"/>
        <v>-13635.31710959155</v>
      </c>
      <c r="BW518">
        <f>IFERROR(VLOOKUP(AO518,'Model Failure data- Lines'!$A$37:$E$41,4,FALSE),'Model Failure data- Lines'!$D$37)</f>
        <v>0.16398000000000001</v>
      </c>
      <c r="BX518" s="14">
        <f t="shared" si="781"/>
        <v>13674.514912625957</v>
      </c>
      <c r="BY518" s="34">
        <f t="shared" si="782"/>
        <v>24142.567599212136</v>
      </c>
      <c r="BZ518" s="71">
        <f t="shared" si="783"/>
        <v>0.56640681884524202</v>
      </c>
      <c r="CA518" s="71">
        <f t="shared" si="784"/>
        <v>-10468.052686586179</v>
      </c>
      <c r="CB518" s="56">
        <v>2</v>
      </c>
      <c r="CC518">
        <f>IFERROR(VLOOKUP(AO518,'Model Failure data- Lines'!$A$37:$E$41,5,FALSE),'Model Failure data- Lines'!$E$37)</f>
        <v>0.16322</v>
      </c>
      <c r="CD518" s="14">
        <f t="shared" si="785"/>
        <v>13611.137480417176</v>
      </c>
      <c r="CE518" s="34">
        <f t="shared" si="786"/>
        <v>19207.23660426624</v>
      </c>
      <c r="CF518" s="34">
        <f t="shared" si="787"/>
        <v>0.70864631705499581</v>
      </c>
      <c r="CG518" s="54">
        <f t="shared" si="788"/>
        <v>-5596.0991238490642</v>
      </c>
      <c r="CH518" t="e">
        <f>IFERROR(VLOOKUP(AO518,'Model Failure data- Lines'!#REF!,3,FALSE),'Model Failure data- Lines'!#REF!)</f>
        <v>#REF!</v>
      </c>
      <c r="CI518" s="14" t="e">
        <f t="shared" si="789"/>
        <v>#REF!</v>
      </c>
      <c r="CJ518" s="34">
        <f t="shared" si="790"/>
        <v>25962.102562013319</v>
      </c>
      <c r="CK518" s="34" t="e">
        <f t="shared" si="791"/>
        <v>#REF!</v>
      </c>
      <c r="CL518" s="54" t="e">
        <f t="shared" si="792"/>
        <v>#REF!</v>
      </c>
      <c r="CM518" t="e">
        <f>IFERROR(VLOOKUP(AO518,'Model Failure data- Lines'!#REF!,4,FALSE),'Model Failure data- Lines'!#REF!)</f>
        <v>#REF!</v>
      </c>
      <c r="CN518" s="14" t="e">
        <f t="shared" si="793"/>
        <v>#REF!</v>
      </c>
      <c r="CO518" s="34">
        <f t="shared" si="794"/>
        <v>22211.490179295175</v>
      </c>
      <c r="CP518" s="34" t="e">
        <f t="shared" si="795"/>
        <v>#REF!</v>
      </c>
      <c r="CQ518" s="54" t="e">
        <f t="shared" si="796"/>
        <v>#REF!</v>
      </c>
      <c r="CR518" t="e">
        <f>IFERROR(VLOOKUP(AO518,'Model Failure data- Lines'!#REF!,5,FALSE),'Model Failure data- Lines'!#REF!)</f>
        <v>#REF!</v>
      </c>
      <c r="CS518" s="14" t="e">
        <f t="shared" si="797"/>
        <v>#REF!</v>
      </c>
      <c r="CT518" s="34">
        <f t="shared" si="798"/>
        <v>16257.485193617551</v>
      </c>
      <c r="CU518" s="34" t="e">
        <f t="shared" si="799"/>
        <v>#REF!</v>
      </c>
      <c r="CV518" s="54" t="e">
        <f t="shared" si="800"/>
        <v>#REF!</v>
      </c>
      <c r="CW518" t="s">
        <v>124</v>
      </c>
      <c r="CZ518">
        <f t="shared" si="801"/>
        <v>-10468.052686586178</v>
      </c>
      <c r="DA518" s="34">
        <f t="shared" si="802"/>
        <v>6998.666400000001</v>
      </c>
      <c r="DB518" s="34">
        <f t="shared" si="803"/>
        <v>1650.7815551784672</v>
      </c>
      <c r="DC518" s="34">
        <f t="shared" si="804"/>
        <v>650.90045744748761</v>
      </c>
      <c r="DD518" s="9">
        <f t="shared" si="805"/>
        <v>4374.1665000000003</v>
      </c>
      <c r="DE518" s="59">
        <f t="shared" si="806"/>
        <v>0.51180363213747282</v>
      </c>
      <c r="DF518" s="59">
        <f t="shared" si="807"/>
        <v>0.12071956963199237</v>
      </c>
      <c r="DG518" s="59">
        <f t="shared" si="808"/>
        <v>4.759952814461433E-2</v>
      </c>
      <c r="DH518" s="59">
        <f t="shared" si="809"/>
        <v>0.31987727008592048</v>
      </c>
      <c r="DI518" s="14">
        <f t="shared" si="810"/>
        <v>-5357.5873864012356</v>
      </c>
      <c r="DJ518" s="14">
        <f t="shared" si="811"/>
        <v>-1263.6988152097049</v>
      </c>
      <c r="DK518" s="14">
        <f t="shared" si="812"/>
        <v>-498.27436847446438</v>
      </c>
      <c r="DL518" s="14">
        <f t="shared" si="813"/>
        <v>-3348.4921165007718</v>
      </c>
      <c r="DM518">
        <f t="shared" si="814"/>
        <v>-5596.0991238490651</v>
      </c>
      <c r="DN518" s="34">
        <f t="shared" si="815"/>
        <v>6966.2296000000006</v>
      </c>
      <c r="DO518" s="34">
        <f t="shared" si="816"/>
        <v>1643.1306588378425</v>
      </c>
      <c r="DP518" s="34">
        <f t="shared" si="817"/>
        <v>647.88372157933247</v>
      </c>
      <c r="DQ518" s="9">
        <f t="shared" si="818"/>
        <v>4353.8935000000001</v>
      </c>
      <c r="DR518" s="59">
        <f t="shared" si="819"/>
        <v>0.51180363213747282</v>
      </c>
      <c r="DS518" s="59">
        <f t="shared" si="820"/>
        <v>0.12071956963199237</v>
      </c>
      <c r="DT518" s="59">
        <f t="shared" si="821"/>
        <v>4.7599528144614343E-2</v>
      </c>
      <c r="DU518" s="59">
        <f t="shared" si="822"/>
        <v>0.31987727008592048</v>
      </c>
      <c r="DV518" s="14">
        <f t="shared" si="823"/>
        <v>-2864.1038573872806</v>
      </c>
      <c r="DW518" s="14">
        <f t="shared" si="824"/>
        <v>-675.55867784902875</v>
      </c>
      <c r="DX518" s="14">
        <f t="shared" si="825"/>
        <v>-266.37167774570526</v>
      </c>
      <c r="DY518" s="14">
        <f t="shared" si="826"/>
        <v>-1790.0649108670505</v>
      </c>
      <c r="DZ518" s="34" t="e">
        <f t="shared" si="827"/>
        <v>#REF!</v>
      </c>
      <c r="EA518" s="34" t="e">
        <f t="shared" si="828"/>
        <v>#REF!</v>
      </c>
      <c r="EB518" s="34" t="e">
        <f t="shared" si="829"/>
        <v>#REF!</v>
      </c>
      <c r="EC518" s="34" t="e">
        <f t="shared" si="830"/>
        <v>#REF!</v>
      </c>
      <c r="ED518" s="34" t="e">
        <f t="shared" si="831"/>
        <v>#REF!</v>
      </c>
      <c r="EE518" s="59" t="e">
        <f t="shared" si="832"/>
        <v>#REF!</v>
      </c>
      <c r="EF518" s="59" t="e">
        <f t="shared" si="833"/>
        <v>#REF!</v>
      </c>
      <c r="EG518" s="59" t="e">
        <f t="shared" si="834"/>
        <v>#REF!</v>
      </c>
      <c r="EH518" s="59" t="e">
        <f t="shared" si="835"/>
        <v>#REF!</v>
      </c>
      <c r="EI518" s="14" t="e">
        <f t="shared" si="836"/>
        <v>#REF!</v>
      </c>
      <c r="EJ518" s="14" t="e">
        <f t="shared" si="837"/>
        <v>#REF!</v>
      </c>
      <c r="EK518" s="14" t="e">
        <f t="shared" si="838"/>
        <v>#REF!</v>
      </c>
      <c r="EL518" s="14" t="e">
        <f t="shared" si="839"/>
        <v>#REF!</v>
      </c>
      <c r="EM518" t="e">
        <f t="shared" si="840"/>
        <v>#REF!</v>
      </c>
      <c r="EN518" s="34" t="e">
        <f t="shared" si="841"/>
        <v>#REF!</v>
      </c>
      <c r="EO518" s="34" t="e">
        <f t="shared" si="842"/>
        <v>#REF!</v>
      </c>
      <c r="EP518" s="34" t="e">
        <f t="shared" si="843"/>
        <v>#REF!</v>
      </c>
      <c r="EQ518" s="34" t="e">
        <f t="shared" si="844"/>
        <v>#REF!</v>
      </c>
      <c r="ER518" s="59" t="e">
        <f t="shared" si="845"/>
        <v>#REF!</v>
      </c>
      <c r="ES518" s="59" t="e">
        <f t="shared" si="846"/>
        <v>#REF!</v>
      </c>
      <c r="ET518" s="59" t="e">
        <f t="shared" si="847"/>
        <v>#REF!</v>
      </c>
      <c r="EU518" s="59" t="e">
        <f t="shared" si="848"/>
        <v>#REF!</v>
      </c>
      <c r="EV518" s="14" t="e">
        <f t="shared" si="849"/>
        <v>#REF!</v>
      </c>
      <c r="EW518" s="14" t="e">
        <f t="shared" si="850"/>
        <v>#REF!</v>
      </c>
      <c r="EX518" s="14" t="e">
        <f t="shared" si="851"/>
        <v>#REF!</v>
      </c>
      <c r="EY518" s="14" t="e">
        <f t="shared" si="852"/>
        <v>#REF!</v>
      </c>
    </row>
    <row r="519" spans="1:155" x14ac:dyDescent="0.2">
      <c r="A519" s="17">
        <v>30247695</v>
      </c>
      <c r="B519" t="s">
        <v>62</v>
      </c>
      <c r="C519" t="s">
        <v>4078</v>
      </c>
      <c r="D519" t="s">
        <v>4079</v>
      </c>
      <c r="E519" t="s">
        <v>4080</v>
      </c>
      <c r="F519" t="s">
        <v>41</v>
      </c>
      <c r="G519" t="s">
        <v>42</v>
      </c>
      <c r="H519" t="s">
        <v>4081</v>
      </c>
      <c r="I519" t="s">
        <v>68</v>
      </c>
      <c r="J519" s="19" t="s">
        <v>69</v>
      </c>
      <c r="K519" t="s">
        <v>70</v>
      </c>
      <c r="L519">
        <v>1962</v>
      </c>
      <c r="M519">
        <f t="shared" si="762"/>
        <v>1962</v>
      </c>
      <c r="N519">
        <v>57</v>
      </c>
      <c r="O519" s="19">
        <f t="shared" si="763"/>
        <v>57</v>
      </c>
      <c r="P519" t="s">
        <v>80</v>
      </c>
      <c r="Q519" s="19" t="str">
        <f t="shared" si="764"/>
        <v>50-60</v>
      </c>
      <c r="R519" s="23">
        <v>426.72</v>
      </c>
      <c r="S519" s="15">
        <f t="shared" si="765"/>
        <v>0.42672000000000004</v>
      </c>
      <c r="T519">
        <v>30308403</v>
      </c>
      <c r="U519" t="s">
        <v>45</v>
      </c>
      <c r="V519" t="s">
        <v>55</v>
      </c>
      <c r="W519" t="s">
        <v>47</v>
      </c>
      <c r="X519" t="s">
        <v>48</v>
      </c>
      <c r="Y519" t="s">
        <v>452</v>
      </c>
      <c r="Z519" t="s">
        <v>4082</v>
      </c>
      <c r="AA519" t="s">
        <v>4083</v>
      </c>
      <c r="AB519" t="s">
        <v>95</v>
      </c>
      <c r="AC519">
        <v>1962</v>
      </c>
      <c r="AD519">
        <v>57</v>
      </c>
      <c r="AE519" t="str">
        <f t="shared" si="766"/>
        <v>&lt;60</v>
      </c>
      <c r="AF519">
        <v>-37.924340690000001</v>
      </c>
      <c r="AG519">
        <v>144.17045877000001</v>
      </c>
      <c r="AH519" t="s">
        <v>50</v>
      </c>
      <c r="AI519" t="s">
        <v>51</v>
      </c>
      <c r="AJ519" s="33" t="s">
        <v>446</v>
      </c>
      <c r="AL519">
        <v>1</v>
      </c>
      <c r="AM519" t="s">
        <v>86</v>
      </c>
      <c r="AN519">
        <v>220</v>
      </c>
      <c r="AO519" s="69">
        <v>3</v>
      </c>
      <c r="AP519">
        <v>2</v>
      </c>
      <c r="AQ519">
        <v>2</v>
      </c>
      <c r="AR519">
        <v>0</v>
      </c>
      <c r="AS519" s="82" t="str">
        <f t="shared" si="767"/>
        <v>Gw-2-0</v>
      </c>
      <c r="AT519" s="14">
        <f t="shared" si="768"/>
        <v>40000</v>
      </c>
      <c r="AU519" s="81">
        <f>VLOOKUP(C519,Bushfire_Vlookup!$F$2:$H$12575,3,FALSE)</f>
        <v>9434.8349290000006</v>
      </c>
      <c r="AV519" s="14">
        <f>VLOOKUP(AS519,Safety_collateral_Vlookup!$J$3:$L$20,2,FALSE)</f>
        <v>1575956.0550856832</v>
      </c>
      <c r="AW519" s="14">
        <f>VLOOKUP(AS519,Safety_collateral_Vlookup!$J$3:$L$20,3,FALSE)</f>
        <v>25000</v>
      </c>
      <c r="AX519" s="48">
        <f t="shared" si="769"/>
        <v>1760967.079645667</v>
      </c>
      <c r="AY519" s="49">
        <f t="shared" si="853"/>
        <v>32430.720000000005</v>
      </c>
      <c r="AZ519" s="14">
        <v>76000</v>
      </c>
      <c r="BA519" s="16">
        <f t="shared" si="770"/>
        <v>54.299351961524962</v>
      </c>
      <c r="BB519" t="e">
        <f>IF(BA519&lt;=#REF!,#REF!,IF(BA519&lt;=#REF!,#REF!,IF(BA519&lt;=#REF!,#REF!,IF(BA519&lt;=#REF!,#REF!,#REF!))))</f>
        <v>#REF!</v>
      </c>
      <c r="BC519" s="51">
        <v>5</v>
      </c>
      <c r="BD519" s="21">
        <v>70</v>
      </c>
      <c r="BE519" s="21">
        <v>6.4399999999999999E-2</v>
      </c>
      <c r="BF519" s="26">
        <f t="shared" si="771"/>
        <v>2115.3323961356627</v>
      </c>
      <c r="BG519" s="21">
        <v>7</v>
      </c>
      <c r="BH519" s="21">
        <f t="shared" si="772"/>
        <v>28</v>
      </c>
      <c r="BI519" s="28">
        <f t="shared" si="773"/>
        <v>4.0959999999999998E-4</v>
      </c>
      <c r="BJ519" s="27">
        <f t="shared" si="774"/>
        <v>4.0959999999999998E-4</v>
      </c>
      <c r="BK519" s="28">
        <f t="shared" si="775"/>
        <v>6.2796858480808149E-3</v>
      </c>
      <c r="BL519" s="35">
        <f t="shared" si="776"/>
        <v>0.34098287207274752</v>
      </c>
      <c r="BM519" s="21" t="str">
        <f t="shared" si="777"/>
        <v>Cr2</v>
      </c>
      <c r="BN519" s="51">
        <v>2</v>
      </c>
      <c r="BO519" s="21">
        <v>2</v>
      </c>
      <c r="BP519" s="50" t="s">
        <v>5497</v>
      </c>
      <c r="BQ519" s="14">
        <v>40000</v>
      </c>
      <c r="BR519">
        <f>IFERROR(VLOOKUP(AO519,'Model Failure data- Lines'!$A$37:$E$41,3,FALSE),'Model Failure data- Lines'!$C$37)</f>
        <v>0.16107000000000002</v>
      </c>
      <c r="BS519" s="14">
        <f t="shared" si="778"/>
        <v>283638.96751852764</v>
      </c>
      <c r="BT519" s="34">
        <f t="shared" si="761"/>
        <v>28926.594374711822</v>
      </c>
      <c r="BU519" s="34">
        <f t="shared" si="779"/>
        <v>9.8054739470640975</v>
      </c>
      <c r="BV519" s="54">
        <f t="shared" si="780"/>
        <v>254712.37314381581</v>
      </c>
      <c r="BW519">
        <f>IFERROR(VLOOKUP(AO519,'Model Failure data- Lines'!$A$37:$E$41,4,FALSE),'Model Failure data- Lines'!$D$37)</f>
        <v>0.16398000000000001</v>
      </c>
      <c r="BX519" s="14">
        <f t="shared" si="781"/>
        <v>288763.38172029651</v>
      </c>
      <c r="BY519" s="34">
        <f t="shared" si="782"/>
        <v>25801.088046121375</v>
      </c>
      <c r="BZ519" s="71">
        <f t="shared" si="783"/>
        <v>11.191907147640842</v>
      </c>
      <c r="CA519" s="71">
        <f t="shared" si="784"/>
        <v>262962.29367417516</v>
      </c>
      <c r="CB519" s="56">
        <v>2</v>
      </c>
      <c r="CC519">
        <f>IFERROR(VLOOKUP(AO519,'Model Failure data- Lines'!$A$37:$E$41,5,FALSE),'Model Failure data- Lines'!$E$37)</f>
        <v>0.16322</v>
      </c>
      <c r="CD519" s="14">
        <f t="shared" si="785"/>
        <v>287425.04673976579</v>
      </c>
      <c r="CE519" s="34">
        <f t="shared" si="786"/>
        <v>20526.714928429188</v>
      </c>
      <c r="CF519" s="34">
        <f t="shared" si="787"/>
        <v>14.002486405736871</v>
      </c>
      <c r="CG519" s="54">
        <f t="shared" si="788"/>
        <v>266898.33181133663</v>
      </c>
      <c r="CH519" t="e">
        <f>IFERROR(VLOOKUP(AO519,'Model Failure data- Lines'!#REF!,3,FALSE),'Model Failure data- Lines'!#REF!)</f>
        <v>#REF!</v>
      </c>
      <c r="CI519" s="14" t="e">
        <f t="shared" si="789"/>
        <v>#REF!</v>
      </c>
      <c r="CJ519" s="34">
        <f t="shared" si="790"/>
        <v>27745.61948774656</v>
      </c>
      <c r="CK519" s="34" t="e">
        <f t="shared" si="791"/>
        <v>#REF!</v>
      </c>
      <c r="CL519" s="54" t="e">
        <f t="shared" si="792"/>
        <v>#REF!</v>
      </c>
      <c r="CM519" t="e">
        <f>IFERROR(VLOOKUP(AO519,'Model Failure data- Lines'!#REF!,4,FALSE),'Model Failure data- Lines'!#REF!)</f>
        <v>#REF!</v>
      </c>
      <c r="CN519" s="14" t="e">
        <f t="shared" si="793"/>
        <v>#REF!</v>
      </c>
      <c r="CO519" s="34">
        <f t="shared" si="794"/>
        <v>23737.351522224042</v>
      </c>
      <c r="CP519" s="34" t="e">
        <f t="shared" si="795"/>
        <v>#REF!</v>
      </c>
      <c r="CQ519" s="54" t="e">
        <f t="shared" si="796"/>
        <v>#REF!</v>
      </c>
      <c r="CR519" t="e">
        <f>IFERROR(VLOOKUP(AO519,'Model Failure data- Lines'!#REF!,5,FALSE),'Model Failure data- Lines'!#REF!)</f>
        <v>#REF!</v>
      </c>
      <c r="CS519" s="14" t="e">
        <f t="shared" si="797"/>
        <v>#REF!</v>
      </c>
      <c r="CT519" s="34">
        <f t="shared" si="798"/>
        <v>17374.324630770825</v>
      </c>
      <c r="CU519" s="34" t="e">
        <f t="shared" si="799"/>
        <v>#REF!</v>
      </c>
      <c r="CV519" s="54" t="e">
        <f t="shared" si="800"/>
        <v>#REF!</v>
      </c>
      <c r="CW519" t="s">
        <v>95</v>
      </c>
      <c r="CZ519">
        <f t="shared" si="801"/>
        <v>262962.2936741751</v>
      </c>
      <c r="DA519" s="34">
        <f t="shared" si="802"/>
        <v>6998.666400000001</v>
      </c>
      <c r="DB519" s="34">
        <f t="shared" si="803"/>
        <v>1650.7815551784672</v>
      </c>
      <c r="DC519" s="34">
        <f t="shared" si="804"/>
        <v>275739.76726511802</v>
      </c>
      <c r="DD519" s="9">
        <f t="shared" si="805"/>
        <v>4374.1665000000003</v>
      </c>
      <c r="DE519" s="59">
        <f t="shared" si="806"/>
        <v>2.4236682498680131E-2</v>
      </c>
      <c r="DF519" s="59">
        <f t="shared" si="807"/>
        <v>5.7167274650407572E-3</v>
      </c>
      <c r="DG519" s="59">
        <f t="shared" si="808"/>
        <v>0.95489866347460395</v>
      </c>
      <c r="DH519" s="59">
        <f t="shared" si="809"/>
        <v>1.5147926561675082E-2</v>
      </c>
      <c r="DI519" s="14">
        <f t="shared" si="810"/>
        <v>6373.3336209056661</v>
      </c>
      <c r="DJ519" s="14">
        <f t="shared" si="811"/>
        <v>1503.2837665172706</v>
      </c>
      <c r="DK519" s="14">
        <f t="shared" si="812"/>
        <v>251102.34277368613</v>
      </c>
      <c r="DL519" s="14">
        <f t="shared" si="813"/>
        <v>3983.3335130660407</v>
      </c>
      <c r="DM519">
        <f t="shared" si="814"/>
        <v>266898.33181133663</v>
      </c>
      <c r="DN519" s="34">
        <f t="shared" si="815"/>
        <v>6966.2296000000006</v>
      </c>
      <c r="DO519" s="34">
        <f t="shared" si="816"/>
        <v>1643.1306588378425</v>
      </c>
      <c r="DP519" s="34">
        <f t="shared" si="817"/>
        <v>274461.79298092792</v>
      </c>
      <c r="DQ519" s="9">
        <f t="shared" si="818"/>
        <v>4353.8935000000001</v>
      </c>
      <c r="DR519" s="59">
        <f t="shared" si="819"/>
        <v>2.4236682498680131E-2</v>
      </c>
      <c r="DS519" s="59">
        <f t="shared" si="820"/>
        <v>5.7167274650407572E-3</v>
      </c>
      <c r="DT519" s="59">
        <f t="shared" si="821"/>
        <v>0.95489866347460395</v>
      </c>
      <c r="DU519" s="59">
        <f t="shared" si="822"/>
        <v>1.5147926561675082E-2</v>
      </c>
      <c r="DV519" s="14">
        <f t="shared" si="823"/>
        <v>6468.7301275387445</v>
      </c>
      <c r="DW519" s="14">
        <f t="shared" si="824"/>
        <v>1525.7850238394292</v>
      </c>
      <c r="DX519" s="14">
        <f t="shared" si="825"/>
        <v>254860.86033024668</v>
      </c>
      <c r="DY519" s="14">
        <f t="shared" si="826"/>
        <v>4042.9563297117152</v>
      </c>
      <c r="DZ519" s="34" t="e">
        <f t="shared" si="827"/>
        <v>#REF!</v>
      </c>
      <c r="EA519" s="34" t="e">
        <f t="shared" si="828"/>
        <v>#REF!</v>
      </c>
      <c r="EB519" s="34" t="e">
        <f t="shared" si="829"/>
        <v>#REF!</v>
      </c>
      <c r="EC519" s="34" t="e">
        <f t="shared" si="830"/>
        <v>#REF!</v>
      </c>
      <c r="ED519" s="34" t="e">
        <f t="shared" si="831"/>
        <v>#REF!</v>
      </c>
      <c r="EE519" s="59" t="e">
        <f t="shared" si="832"/>
        <v>#REF!</v>
      </c>
      <c r="EF519" s="59" t="e">
        <f t="shared" si="833"/>
        <v>#REF!</v>
      </c>
      <c r="EG519" s="59" t="e">
        <f t="shared" si="834"/>
        <v>#REF!</v>
      </c>
      <c r="EH519" s="59" t="e">
        <f t="shared" si="835"/>
        <v>#REF!</v>
      </c>
      <c r="EI519" s="14" t="e">
        <f t="shared" si="836"/>
        <v>#REF!</v>
      </c>
      <c r="EJ519" s="14" t="e">
        <f t="shared" si="837"/>
        <v>#REF!</v>
      </c>
      <c r="EK519" s="14" t="e">
        <f t="shared" si="838"/>
        <v>#REF!</v>
      </c>
      <c r="EL519" s="14" t="e">
        <f t="shared" si="839"/>
        <v>#REF!</v>
      </c>
      <c r="EM519" t="e">
        <f t="shared" si="840"/>
        <v>#REF!</v>
      </c>
      <c r="EN519" s="34" t="e">
        <f t="shared" si="841"/>
        <v>#REF!</v>
      </c>
      <c r="EO519" s="34" t="e">
        <f t="shared" si="842"/>
        <v>#REF!</v>
      </c>
      <c r="EP519" s="34" t="e">
        <f t="shared" si="843"/>
        <v>#REF!</v>
      </c>
      <c r="EQ519" s="34" t="e">
        <f t="shared" si="844"/>
        <v>#REF!</v>
      </c>
      <c r="ER519" s="59" t="e">
        <f t="shared" si="845"/>
        <v>#REF!</v>
      </c>
      <c r="ES519" s="59" t="e">
        <f t="shared" si="846"/>
        <v>#REF!</v>
      </c>
      <c r="ET519" s="59" t="e">
        <f t="shared" si="847"/>
        <v>#REF!</v>
      </c>
      <c r="EU519" s="59" t="e">
        <f t="shared" si="848"/>
        <v>#REF!</v>
      </c>
      <c r="EV519" s="14" t="e">
        <f t="shared" si="849"/>
        <v>#REF!</v>
      </c>
      <c r="EW519" s="14" t="e">
        <f t="shared" si="850"/>
        <v>#REF!</v>
      </c>
      <c r="EX519" s="14" t="e">
        <f t="shared" si="851"/>
        <v>#REF!</v>
      </c>
      <c r="EY519" s="14" t="e">
        <f t="shared" si="852"/>
        <v>#REF!</v>
      </c>
    </row>
    <row r="520" spans="1:155" x14ac:dyDescent="0.2">
      <c r="A520" s="17">
        <v>30057938</v>
      </c>
      <c r="B520" t="s">
        <v>62</v>
      </c>
      <c r="C520" t="s">
        <v>1607</v>
      </c>
      <c r="D520" t="s">
        <v>1608</v>
      </c>
      <c r="E520" t="s">
        <v>1609</v>
      </c>
      <c r="F520" t="s">
        <v>41</v>
      </c>
      <c r="G520" t="s">
        <v>42</v>
      </c>
      <c r="H520" t="s">
        <v>1610</v>
      </c>
      <c r="I520" t="s">
        <v>68</v>
      </c>
      <c r="J520" s="19" t="s">
        <v>69</v>
      </c>
      <c r="K520" t="s">
        <v>70</v>
      </c>
      <c r="L520">
        <v>1962</v>
      </c>
      <c r="M520">
        <f t="shared" si="762"/>
        <v>1962</v>
      </c>
      <c r="N520">
        <v>57</v>
      </c>
      <c r="O520" s="19">
        <f t="shared" si="763"/>
        <v>57</v>
      </c>
      <c r="P520" t="s">
        <v>80</v>
      </c>
      <c r="Q520" s="19" t="str">
        <f t="shared" si="764"/>
        <v>50-60</v>
      </c>
      <c r="R520" s="23">
        <v>266.7</v>
      </c>
      <c r="S520" s="15">
        <f t="shared" si="765"/>
        <v>0.26669999999999999</v>
      </c>
      <c r="T520">
        <v>30201282</v>
      </c>
      <c r="U520" t="s">
        <v>45</v>
      </c>
      <c r="V520" t="s">
        <v>55</v>
      </c>
      <c r="W520" t="s">
        <v>47</v>
      </c>
      <c r="X520" t="s">
        <v>48</v>
      </c>
      <c r="Y520" t="s">
        <v>452</v>
      </c>
      <c r="Z520" t="s">
        <v>1611</v>
      </c>
      <c r="AA520" t="s">
        <v>1612</v>
      </c>
      <c r="AB520" t="s">
        <v>107</v>
      </c>
      <c r="AC520">
        <v>1962</v>
      </c>
      <c r="AD520">
        <v>57</v>
      </c>
      <c r="AE520" t="str">
        <f t="shared" si="766"/>
        <v>&lt;60</v>
      </c>
      <c r="AF520">
        <v>-37.921570780000003</v>
      </c>
      <c r="AG520">
        <v>144.16709305000001</v>
      </c>
      <c r="AH520" t="s">
        <v>50</v>
      </c>
      <c r="AI520" t="s">
        <v>51</v>
      </c>
      <c r="AJ520" s="33" t="s">
        <v>446</v>
      </c>
      <c r="AL520">
        <v>1</v>
      </c>
      <c r="AM520" t="s">
        <v>86</v>
      </c>
      <c r="AN520">
        <v>220</v>
      </c>
      <c r="AO520" s="69">
        <v>3</v>
      </c>
      <c r="AP520">
        <v>2</v>
      </c>
      <c r="AQ520">
        <v>0</v>
      </c>
      <c r="AR520">
        <v>0</v>
      </c>
      <c r="AS520" s="82" t="str">
        <f t="shared" si="767"/>
        <v>Gw-0-0</v>
      </c>
      <c r="AT520" s="14">
        <f t="shared" si="768"/>
        <v>40000</v>
      </c>
      <c r="AU520" s="81">
        <f>VLOOKUP(C520,Bushfire_Vlookup!$F$2:$H$12575,3,FALSE)</f>
        <v>9434.8349290000006</v>
      </c>
      <c r="AV520" s="14">
        <f>VLOOKUP(AS520,Safety_collateral_Vlookup!$J$3:$L$20,2,FALSE)</f>
        <v>3720.1399252148244</v>
      </c>
      <c r="AW520" s="14">
        <f>VLOOKUP(AS520,Safety_collateral_Vlookup!$J$3:$L$20,3,FALSE)</f>
        <v>25000</v>
      </c>
      <c r="AX520" s="48">
        <f t="shared" si="769"/>
        <v>83391.358169447223</v>
      </c>
      <c r="AY520" s="49">
        <f t="shared" si="853"/>
        <v>20269.2</v>
      </c>
      <c r="AZ520" s="14">
        <v>76000</v>
      </c>
      <c r="BA520" s="16">
        <f t="shared" si="770"/>
        <v>4.1141908989721951</v>
      </c>
      <c r="BB520" t="e">
        <f>IF(BA520&lt;=#REF!,#REF!,IF(BA520&lt;=#REF!,#REF!,IF(BA520&lt;=#REF!,#REF!,IF(BA520&lt;=#REF!,#REF!,#REF!))))</f>
        <v>#REF!</v>
      </c>
      <c r="BC520" s="51">
        <v>4</v>
      </c>
      <c r="BD520" s="21">
        <v>70</v>
      </c>
      <c r="BE520" s="21">
        <v>6.4399999999999999E-2</v>
      </c>
      <c r="BF520" s="26">
        <f t="shared" si="771"/>
        <v>1322.0827475847893</v>
      </c>
      <c r="BG520" s="21">
        <v>7</v>
      </c>
      <c r="BH520" s="21">
        <f t="shared" si="772"/>
        <v>28</v>
      </c>
      <c r="BI520" s="28">
        <f t="shared" si="773"/>
        <v>4.0959999999999998E-4</v>
      </c>
      <c r="BJ520" s="27">
        <f t="shared" si="774"/>
        <v>4.0959999999999998E-4</v>
      </c>
      <c r="BK520" s="28">
        <f t="shared" si="775"/>
        <v>6.279685848080814E-3</v>
      </c>
      <c r="BL520" s="35">
        <f t="shared" si="776"/>
        <v>2.5835826364578571E-2</v>
      </c>
      <c r="BM520" s="21" t="str">
        <f t="shared" si="777"/>
        <v>Cr1</v>
      </c>
      <c r="BN520" s="51">
        <v>1</v>
      </c>
      <c r="BO520" s="21">
        <v>2</v>
      </c>
      <c r="BP520" s="50" t="s">
        <v>5497</v>
      </c>
      <c r="BQ520" s="14">
        <v>40000</v>
      </c>
      <c r="BR520">
        <f>IFERROR(VLOOKUP(AO520,'Model Failure data- Lines'!$A$37:$E$41,3,FALSE),'Model Failure data- Lines'!$C$37)</f>
        <v>0.16107000000000002</v>
      </c>
      <c r="BS520" s="14">
        <f t="shared" si="778"/>
        <v>13431.846060352866</v>
      </c>
      <c r="BT520" s="34">
        <f t="shared" si="761"/>
        <v>18079.121484194886</v>
      </c>
      <c r="BU520" s="34">
        <f t="shared" si="779"/>
        <v>0.74294793981528595</v>
      </c>
      <c r="BV520" s="54">
        <f t="shared" si="780"/>
        <v>-4647.2754238420202</v>
      </c>
      <c r="BW520">
        <f>IFERROR(VLOOKUP(AO520,'Model Failure data- Lines'!$A$37:$E$41,4,FALSE),'Model Failure data- Lines'!$D$37)</f>
        <v>0.16398000000000001</v>
      </c>
      <c r="BX520" s="14">
        <f t="shared" si="781"/>
        <v>13674.514912625957</v>
      </c>
      <c r="BY520" s="34">
        <f t="shared" si="782"/>
        <v>16125.680028825858</v>
      </c>
      <c r="BZ520" s="71">
        <f t="shared" si="783"/>
        <v>0.84799617059136356</v>
      </c>
      <c r="CA520" s="71">
        <f t="shared" si="784"/>
        <v>-2451.1651161999016</v>
      </c>
      <c r="CB520" s="56">
        <v>2</v>
      </c>
      <c r="CC520">
        <f>IFERROR(VLOOKUP(AO520,'Model Failure data- Lines'!$A$37:$E$41,5,FALSE),'Model Failure data- Lines'!$E$37)</f>
        <v>0.16322</v>
      </c>
      <c r="CD520" s="14">
        <f t="shared" si="785"/>
        <v>13611.137480417176</v>
      </c>
      <c r="CE520" s="34">
        <f t="shared" si="786"/>
        <v>12829.196830268242</v>
      </c>
      <c r="CF520" s="34">
        <f t="shared" si="787"/>
        <v>1.0609500860025844</v>
      </c>
      <c r="CG520" s="54">
        <f t="shared" si="788"/>
        <v>781.94065014893386</v>
      </c>
      <c r="CH520" t="e">
        <f>IFERROR(VLOOKUP(AO520,'Model Failure data- Lines'!#REF!,3,FALSE),'Model Failure data- Lines'!#REF!)</f>
        <v>#REF!</v>
      </c>
      <c r="CI520" s="14" t="e">
        <f t="shared" si="789"/>
        <v>#REF!</v>
      </c>
      <c r="CJ520" s="34">
        <f t="shared" si="790"/>
        <v>17341.0121798416</v>
      </c>
      <c r="CK520" s="34" t="e">
        <f t="shared" si="791"/>
        <v>#REF!</v>
      </c>
      <c r="CL520" s="54" t="e">
        <f t="shared" si="792"/>
        <v>#REF!</v>
      </c>
      <c r="CM520" t="e">
        <f>IFERROR(VLOOKUP(AO520,'Model Failure data- Lines'!#REF!,4,FALSE),'Model Failure data- Lines'!#REF!)</f>
        <v>#REF!</v>
      </c>
      <c r="CN520" s="14" t="e">
        <f t="shared" si="793"/>
        <v>#REF!</v>
      </c>
      <c r="CO520" s="34">
        <f t="shared" si="794"/>
        <v>14835.844701390024</v>
      </c>
      <c r="CP520" s="34" t="e">
        <f t="shared" si="795"/>
        <v>#REF!</v>
      </c>
      <c r="CQ520" s="54" t="e">
        <f t="shared" si="796"/>
        <v>#REF!</v>
      </c>
      <c r="CR520" t="e">
        <f>IFERROR(VLOOKUP(AO520,'Model Failure data- Lines'!#REF!,5,FALSE),'Model Failure data- Lines'!#REF!)</f>
        <v>#REF!</v>
      </c>
      <c r="CS520" s="14" t="e">
        <f t="shared" si="797"/>
        <v>#REF!</v>
      </c>
      <c r="CT520" s="34">
        <f t="shared" si="798"/>
        <v>10858.952894231765</v>
      </c>
      <c r="CU520" s="34" t="e">
        <f t="shared" si="799"/>
        <v>#REF!</v>
      </c>
      <c r="CV520" s="54" t="e">
        <f t="shared" si="800"/>
        <v>#REF!</v>
      </c>
      <c r="CW520" t="s">
        <v>107</v>
      </c>
      <c r="CZ520">
        <f t="shared" si="801"/>
        <v>-2451.1651161999011</v>
      </c>
      <c r="DA520" s="34">
        <f t="shared" si="802"/>
        <v>6998.666400000001</v>
      </c>
      <c r="DB520" s="34">
        <f t="shared" si="803"/>
        <v>1650.7815551784672</v>
      </c>
      <c r="DC520" s="34">
        <f t="shared" si="804"/>
        <v>650.90045744748761</v>
      </c>
      <c r="DD520" s="9">
        <f t="shared" si="805"/>
        <v>4374.1665000000003</v>
      </c>
      <c r="DE520" s="59">
        <f t="shared" si="806"/>
        <v>0.51180363213747282</v>
      </c>
      <c r="DF520" s="59">
        <f t="shared" si="807"/>
        <v>0.12071956963199237</v>
      </c>
      <c r="DG520" s="59">
        <f t="shared" si="808"/>
        <v>4.759952814461433E-2</v>
      </c>
      <c r="DH520" s="59">
        <f t="shared" si="809"/>
        <v>0.31987727008592048</v>
      </c>
      <c r="DI520" s="14">
        <f t="shared" si="810"/>
        <v>-1254.5152094397802</v>
      </c>
      <c r="DJ520" s="14">
        <f t="shared" si="811"/>
        <v>-295.90359792460464</v>
      </c>
      <c r="DK520" s="14">
        <f t="shared" si="812"/>
        <v>-116.67430293565405</v>
      </c>
      <c r="DL520" s="14">
        <f t="shared" si="813"/>
        <v>-784.07200589986246</v>
      </c>
      <c r="DM520">
        <f t="shared" si="814"/>
        <v>781.94065014893317</v>
      </c>
      <c r="DN520" s="34">
        <f t="shared" si="815"/>
        <v>6966.2296000000006</v>
      </c>
      <c r="DO520" s="34">
        <f t="shared" si="816"/>
        <v>1643.1306588378425</v>
      </c>
      <c r="DP520" s="34">
        <f t="shared" si="817"/>
        <v>647.88372157933247</v>
      </c>
      <c r="DQ520" s="9">
        <f t="shared" si="818"/>
        <v>4353.8935000000001</v>
      </c>
      <c r="DR520" s="59">
        <f t="shared" si="819"/>
        <v>0.51180363213747282</v>
      </c>
      <c r="DS520" s="59">
        <f t="shared" si="820"/>
        <v>0.12071956963199237</v>
      </c>
      <c r="DT520" s="59">
        <f t="shared" si="821"/>
        <v>4.7599528144614343E-2</v>
      </c>
      <c r="DU520" s="59">
        <f t="shared" si="822"/>
        <v>0.31987727008592048</v>
      </c>
      <c r="DV520" s="14">
        <f t="shared" si="823"/>
        <v>400.2000648621609</v>
      </c>
      <c r="DW520" s="14">
        <f t="shared" si="824"/>
        <v>94.395538763739523</v>
      </c>
      <c r="DX520" s="14">
        <f t="shared" si="825"/>
        <v>37.22000598418218</v>
      </c>
      <c r="DY520" s="14">
        <f t="shared" si="826"/>
        <v>250.12504053885056</v>
      </c>
      <c r="DZ520" s="34" t="e">
        <f t="shared" si="827"/>
        <v>#REF!</v>
      </c>
      <c r="EA520" s="34" t="e">
        <f t="shared" si="828"/>
        <v>#REF!</v>
      </c>
      <c r="EB520" s="34" t="e">
        <f t="shared" si="829"/>
        <v>#REF!</v>
      </c>
      <c r="EC520" s="34" t="e">
        <f t="shared" si="830"/>
        <v>#REF!</v>
      </c>
      <c r="ED520" s="34" t="e">
        <f t="shared" si="831"/>
        <v>#REF!</v>
      </c>
      <c r="EE520" s="59" t="e">
        <f t="shared" si="832"/>
        <v>#REF!</v>
      </c>
      <c r="EF520" s="59" t="e">
        <f t="shared" si="833"/>
        <v>#REF!</v>
      </c>
      <c r="EG520" s="59" t="e">
        <f t="shared" si="834"/>
        <v>#REF!</v>
      </c>
      <c r="EH520" s="59" t="e">
        <f t="shared" si="835"/>
        <v>#REF!</v>
      </c>
      <c r="EI520" s="14" t="e">
        <f t="shared" si="836"/>
        <v>#REF!</v>
      </c>
      <c r="EJ520" s="14" t="e">
        <f t="shared" si="837"/>
        <v>#REF!</v>
      </c>
      <c r="EK520" s="14" t="e">
        <f t="shared" si="838"/>
        <v>#REF!</v>
      </c>
      <c r="EL520" s="14" t="e">
        <f t="shared" si="839"/>
        <v>#REF!</v>
      </c>
      <c r="EM520" t="e">
        <f t="shared" si="840"/>
        <v>#REF!</v>
      </c>
      <c r="EN520" s="34" t="e">
        <f t="shared" si="841"/>
        <v>#REF!</v>
      </c>
      <c r="EO520" s="34" t="e">
        <f t="shared" si="842"/>
        <v>#REF!</v>
      </c>
      <c r="EP520" s="34" t="e">
        <f t="shared" si="843"/>
        <v>#REF!</v>
      </c>
      <c r="EQ520" s="34" t="e">
        <f t="shared" si="844"/>
        <v>#REF!</v>
      </c>
      <c r="ER520" s="59" t="e">
        <f t="shared" si="845"/>
        <v>#REF!</v>
      </c>
      <c r="ES520" s="59" t="e">
        <f t="shared" si="846"/>
        <v>#REF!</v>
      </c>
      <c r="ET520" s="59" t="e">
        <f t="shared" si="847"/>
        <v>#REF!</v>
      </c>
      <c r="EU520" s="59" t="e">
        <f t="shared" si="848"/>
        <v>#REF!</v>
      </c>
      <c r="EV520" s="14" t="e">
        <f t="shared" si="849"/>
        <v>#REF!</v>
      </c>
      <c r="EW520" s="14" t="e">
        <f t="shared" si="850"/>
        <v>#REF!</v>
      </c>
      <c r="EX520" s="14" t="e">
        <f t="shared" si="851"/>
        <v>#REF!</v>
      </c>
      <c r="EY520" s="14" t="e">
        <f t="shared" si="852"/>
        <v>#REF!</v>
      </c>
    </row>
    <row r="521" spans="1:155" x14ac:dyDescent="0.2">
      <c r="A521" s="17">
        <v>30292021</v>
      </c>
      <c r="B521" t="s">
        <v>62</v>
      </c>
      <c r="C521" t="s">
        <v>4406</v>
      </c>
      <c r="D521" t="s">
        <v>4407</v>
      </c>
      <c r="E521" t="s">
        <v>4408</v>
      </c>
      <c r="F521" t="s">
        <v>41</v>
      </c>
      <c r="G521" t="s">
        <v>42</v>
      </c>
      <c r="H521" t="s">
        <v>4409</v>
      </c>
      <c r="I521" t="s">
        <v>68</v>
      </c>
      <c r="J521" s="19" t="s">
        <v>69</v>
      </c>
      <c r="K521" t="s">
        <v>70</v>
      </c>
      <c r="L521">
        <v>1962</v>
      </c>
      <c r="M521">
        <f t="shared" si="762"/>
        <v>1962</v>
      </c>
      <c r="N521">
        <v>57</v>
      </c>
      <c r="O521" s="19">
        <f t="shared" si="763"/>
        <v>57</v>
      </c>
      <c r="P521" t="s">
        <v>80</v>
      </c>
      <c r="Q521" s="19" t="str">
        <f t="shared" si="764"/>
        <v>50-60</v>
      </c>
      <c r="R521" s="23">
        <v>335.28</v>
      </c>
      <c r="S521" s="15">
        <f t="shared" si="765"/>
        <v>0.33527999999999997</v>
      </c>
      <c r="T521">
        <v>30168306</v>
      </c>
      <c r="U521" t="s">
        <v>45</v>
      </c>
      <c r="V521" t="s">
        <v>55</v>
      </c>
      <c r="W521" t="s">
        <v>47</v>
      </c>
      <c r="X521" t="s">
        <v>48</v>
      </c>
      <c r="Y521" t="s">
        <v>452</v>
      </c>
      <c r="Z521" t="s">
        <v>4410</v>
      </c>
      <c r="AA521" t="s">
        <v>4411</v>
      </c>
      <c r="AB521" t="s">
        <v>676</v>
      </c>
      <c r="AC521">
        <v>1962</v>
      </c>
      <c r="AD521">
        <v>57</v>
      </c>
      <c r="AE521" t="str">
        <f t="shared" si="766"/>
        <v>&lt;60</v>
      </c>
      <c r="AF521">
        <v>-37.919831840000001</v>
      </c>
      <c r="AG521">
        <v>144.16498956999999</v>
      </c>
      <c r="AH521" t="s">
        <v>50</v>
      </c>
      <c r="AI521" t="s">
        <v>51</v>
      </c>
      <c r="AJ521" s="33" t="s">
        <v>446</v>
      </c>
      <c r="AL521">
        <v>1</v>
      </c>
      <c r="AM521" t="s">
        <v>86</v>
      </c>
      <c r="AN521">
        <v>220</v>
      </c>
      <c r="AO521" s="69">
        <v>3</v>
      </c>
      <c r="AP521">
        <v>2</v>
      </c>
      <c r="AQ521">
        <v>0</v>
      </c>
      <c r="AR521">
        <v>0</v>
      </c>
      <c r="AS521" s="82" t="str">
        <f t="shared" si="767"/>
        <v>Gw-0-0</v>
      </c>
      <c r="AT521" s="14">
        <f t="shared" si="768"/>
        <v>40000</v>
      </c>
      <c r="AU521" s="81">
        <f>VLOOKUP(C521,Bushfire_Vlookup!$F$2:$H$12575,3,FALSE)</f>
        <v>12467.527893</v>
      </c>
      <c r="AV521" s="14">
        <f>VLOOKUP(AS521,Safety_collateral_Vlookup!$J$3:$L$20,2,FALSE)</f>
        <v>3720.1399252148244</v>
      </c>
      <c r="AW521" s="14">
        <f>VLOOKUP(AS521,Safety_collateral_Vlookup!$J$3:$L$20,3,FALSE)</f>
        <v>25000</v>
      </c>
      <c r="AX521" s="48">
        <f t="shared" si="769"/>
        <v>86627.241562035226</v>
      </c>
      <c r="AY521" s="49">
        <f t="shared" si="853"/>
        <v>25481.279999999999</v>
      </c>
      <c r="AZ521" s="14">
        <v>76000</v>
      </c>
      <c r="BA521" s="16">
        <f t="shared" si="770"/>
        <v>3.399642465450528</v>
      </c>
      <c r="BB521" t="e">
        <f>IF(BA521&lt;=#REF!,#REF!,IF(BA521&lt;=#REF!,#REF!,IF(BA521&lt;=#REF!,#REF!,IF(BA521&lt;=#REF!,#REF!,#REF!))))</f>
        <v>#REF!</v>
      </c>
      <c r="BC521" s="51">
        <v>4</v>
      </c>
      <c r="BD521" s="21">
        <v>70</v>
      </c>
      <c r="BE521" s="21">
        <v>6.4399999999999999E-2</v>
      </c>
      <c r="BF521" s="26">
        <f t="shared" si="771"/>
        <v>1662.0468826780207</v>
      </c>
      <c r="BG521" s="21">
        <v>7</v>
      </c>
      <c r="BH521" s="21">
        <f t="shared" si="772"/>
        <v>28</v>
      </c>
      <c r="BI521" s="28">
        <f t="shared" si="773"/>
        <v>4.0959999999999998E-4</v>
      </c>
      <c r="BJ521" s="27">
        <f t="shared" si="774"/>
        <v>4.0959999999999998E-4</v>
      </c>
      <c r="BK521" s="28">
        <f t="shared" si="775"/>
        <v>6.279685848080814E-3</v>
      </c>
      <c r="BL521" s="35">
        <f t="shared" si="776"/>
        <v>2.1348686678824249E-2</v>
      </c>
      <c r="BM521" s="21" t="str">
        <f t="shared" si="777"/>
        <v>Cr1</v>
      </c>
      <c r="BN521" s="51">
        <v>1</v>
      </c>
      <c r="BO521" s="21">
        <v>2</v>
      </c>
      <c r="BP521" s="50" t="s">
        <v>5497</v>
      </c>
      <c r="BQ521" s="14">
        <v>40000</v>
      </c>
      <c r="BR521">
        <f>IFERROR(VLOOKUP(AO521,'Model Failure data- Lines'!$A$37:$E$41,3,FALSE),'Model Failure data- Lines'!$C$37)</f>
        <v>0.16107000000000002</v>
      </c>
      <c r="BS521" s="14">
        <f t="shared" si="778"/>
        <v>13953.049798397016</v>
      </c>
      <c r="BT521" s="34">
        <f t="shared" si="761"/>
        <v>22728.038437273568</v>
      </c>
      <c r="BU521" s="34">
        <f t="shared" si="779"/>
        <v>0.61391350762212149</v>
      </c>
      <c r="BV521" s="54">
        <f t="shared" si="780"/>
        <v>-8774.9886388765517</v>
      </c>
      <c r="BW521">
        <f>IFERROR(VLOOKUP(AO521,'Model Failure data- Lines'!$A$37:$E$41,4,FALSE),'Model Failure data- Lines'!$D$37)</f>
        <v>0.16398000000000001</v>
      </c>
      <c r="BX521" s="14">
        <f t="shared" si="781"/>
        <v>14205.135071342538</v>
      </c>
      <c r="BY521" s="34">
        <f t="shared" si="782"/>
        <v>20272.283464809647</v>
      </c>
      <c r="BZ521" s="71">
        <f t="shared" si="783"/>
        <v>0.70071706998380423</v>
      </c>
      <c r="CA521" s="71">
        <f t="shared" si="784"/>
        <v>-6067.1483934671087</v>
      </c>
      <c r="CB521" s="56">
        <v>2</v>
      </c>
      <c r="CC521">
        <f>IFERROR(VLOOKUP(AO521,'Model Failure data- Lines'!$A$37:$E$41,5,FALSE),'Model Failure data- Lines'!$E$37)</f>
        <v>0.16322</v>
      </c>
      <c r="CD521" s="14">
        <f t="shared" si="785"/>
        <v>14139.298367755389</v>
      </c>
      <c r="CE521" s="34">
        <f t="shared" si="786"/>
        <v>16128.133158051502</v>
      </c>
      <c r="CF521" s="34">
        <f t="shared" si="787"/>
        <v>0.87668536892608406</v>
      </c>
      <c r="CG521" s="54">
        <f t="shared" si="788"/>
        <v>-1988.8347902961123</v>
      </c>
      <c r="CH521" t="e">
        <f>IFERROR(VLOOKUP(AO521,'Model Failure data- Lines'!#REF!,3,FALSE),'Model Failure data- Lines'!#REF!)</f>
        <v>#REF!</v>
      </c>
      <c r="CI521" s="14" t="e">
        <f t="shared" si="789"/>
        <v>#REF!</v>
      </c>
      <c r="CJ521" s="34">
        <f t="shared" si="790"/>
        <v>21800.129597515152</v>
      </c>
      <c r="CK521" s="34" t="e">
        <f t="shared" si="791"/>
        <v>#REF!</v>
      </c>
      <c r="CL521" s="54" t="e">
        <f t="shared" si="792"/>
        <v>#REF!</v>
      </c>
      <c r="CM521" t="e">
        <f>IFERROR(VLOOKUP(AO521,'Model Failure data- Lines'!#REF!,4,FALSE),'Model Failure data- Lines'!#REF!)</f>
        <v>#REF!</v>
      </c>
      <c r="CN521" s="14" t="e">
        <f t="shared" si="793"/>
        <v>#REF!</v>
      </c>
      <c r="CO521" s="34">
        <f t="shared" si="794"/>
        <v>18650.776196033174</v>
      </c>
      <c r="CP521" s="34" t="e">
        <f t="shared" si="795"/>
        <v>#REF!</v>
      </c>
      <c r="CQ521" s="54" t="e">
        <f t="shared" si="796"/>
        <v>#REF!</v>
      </c>
      <c r="CR521" t="e">
        <f>IFERROR(VLOOKUP(AO521,'Model Failure data- Lines'!#REF!,5,FALSE),'Model Failure data- Lines'!#REF!)</f>
        <v>#REF!</v>
      </c>
      <c r="CS521" s="14" t="e">
        <f t="shared" si="797"/>
        <v>#REF!</v>
      </c>
      <c r="CT521" s="34">
        <f t="shared" si="798"/>
        <v>13651.255067034217</v>
      </c>
      <c r="CU521" s="34" t="e">
        <f t="shared" si="799"/>
        <v>#REF!</v>
      </c>
      <c r="CV521" s="54" t="e">
        <f t="shared" si="800"/>
        <v>#REF!</v>
      </c>
      <c r="CW521" t="s">
        <v>676</v>
      </c>
      <c r="CZ521">
        <f t="shared" si="801"/>
        <v>-6067.1483934671078</v>
      </c>
      <c r="DA521" s="34">
        <f t="shared" si="802"/>
        <v>6998.666400000001</v>
      </c>
      <c r="DB521" s="34">
        <f t="shared" si="803"/>
        <v>2181.4017138950476</v>
      </c>
      <c r="DC521" s="34">
        <f t="shared" si="804"/>
        <v>650.90045744748761</v>
      </c>
      <c r="DD521" s="9">
        <f t="shared" si="805"/>
        <v>4374.1665000000003</v>
      </c>
      <c r="DE521" s="59">
        <f t="shared" si="806"/>
        <v>0.49268566365969457</v>
      </c>
      <c r="DF521" s="59">
        <f t="shared" si="807"/>
        <v>0.15356430635396146</v>
      </c>
      <c r="DG521" s="59">
        <f t="shared" si="808"/>
        <v>4.5821490199034802E-2</v>
      </c>
      <c r="DH521" s="59">
        <f t="shared" si="809"/>
        <v>0.30792853978730905</v>
      </c>
      <c r="DI521" s="14">
        <f t="shared" si="810"/>
        <v>-2989.1970327571917</v>
      </c>
      <c r="DJ521" s="14">
        <f t="shared" si="811"/>
        <v>-931.69743458932805</v>
      </c>
      <c r="DK521" s="14">
        <f t="shared" si="812"/>
        <v>-278.00578064734282</v>
      </c>
      <c r="DL521" s="14">
        <f t="shared" si="813"/>
        <v>-1868.2481454732447</v>
      </c>
      <c r="DM521">
        <f t="shared" si="814"/>
        <v>-1988.8347902961116</v>
      </c>
      <c r="DN521" s="34">
        <f t="shared" si="815"/>
        <v>6966.2296000000006</v>
      </c>
      <c r="DO521" s="34">
        <f t="shared" si="816"/>
        <v>2171.2915461760558</v>
      </c>
      <c r="DP521" s="34">
        <f t="shared" si="817"/>
        <v>647.88372157933247</v>
      </c>
      <c r="DQ521" s="9">
        <f t="shared" si="818"/>
        <v>4353.8935000000001</v>
      </c>
      <c r="DR521" s="59">
        <f t="shared" si="819"/>
        <v>0.49268566365969457</v>
      </c>
      <c r="DS521" s="59">
        <f t="shared" si="820"/>
        <v>0.15356430635396146</v>
      </c>
      <c r="DT521" s="59">
        <f t="shared" si="821"/>
        <v>4.5821490199034809E-2</v>
      </c>
      <c r="DU521" s="59">
        <f t="shared" si="822"/>
        <v>0.30792853978730911</v>
      </c>
      <c r="DV521" s="14">
        <f t="shared" si="823"/>
        <v>-979.8703885665293</v>
      </c>
      <c r="DW521" s="14">
        <f t="shared" si="824"/>
        <v>-305.41403502444876</v>
      </c>
      <c r="DX521" s="14">
        <f t="shared" si="825"/>
        <v>-91.131373851052743</v>
      </c>
      <c r="DY521" s="14">
        <f t="shared" si="826"/>
        <v>-612.41899285408078</v>
      </c>
      <c r="DZ521" s="34" t="e">
        <f t="shared" si="827"/>
        <v>#REF!</v>
      </c>
      <c r="EA521" s="34" t="e">
        <f t="shared" si="828"/>
        <v>#REF!</v>
      </c>
      <c r="EB521" s="34" t="e">
        <f t="shared" si="829"/>
        <v>#REF!</v>
      </c>
      <c r="EC521" s="34" t="e">
        <f t="shared" si="830"/>
        <v>#REF!</v>
      </c>
      <c r="ED521" s="34" t="e">
        <f t="shared" si="831"/>
        <v>#REF!</v>
      </c>
      <c r="EE521" s="59" t="e">
        <f t="shared" si="832"/>
        <v>#REF!</v>
      </c>
      <c r="EF521" s="59" t="e">
        <f t="shared" si="833"/>
        <v>#REF!</v>
      </c>
      <c r="EG521" s="59" t="e">
        <f t="shared" si="834"/>
        <v>#REF!</v>
      </c>
      <c r="EH521" s="59" t="e">
        <f t="shared" si="835"/>
        <v>#REF!</v>
      </c>
      <c r="EI521" s="14" t="e">
        <f t="shared" si="836"/>
        <v>#REF!</v>
      </c>
      <c r="EJ521" s="14" t="e">
        <f t="shared" si="837"/>
        <v>#REF!</v>
      </c>
      <c r="EK521" s="14" t="e">
        <f t="shared" si="838"/>
        <v>#REF!</v>
      </c>
      <c r="EL521" s="14" t="e">
        <f t="shared" si="839"/>
        <v>#REF!</v>
      </c>
      <c r="EM521" t="e">
        <f t="shared" si="840"/>
        <v>#REF!</v>
      </c>
      <c r="EN521" s="34" t="e">
        <f t="shared" si="841"/>
        <v>#REF!</v>
      </c>
      <c r="EO521" s="34" t="e">
        <f t="shared" si="842"/>
        <v>#REF!</v>
      </c>
      <c r="EP521" s="34" t="e">
        <f t="shared" si="843"/>
        <v>#REF!</v>
      </c>
      <c r="EQ521" s="34" t="e">
        <f t="shared" si="844"/>
        <v>#REF!</v>
      </c>
      <c r="ER521" s="59" t="e">
        <f t="shared" si="845"/>
        <v>#REF!</v>
      </c>
      <c r="ES521" s="59" t="e">
        <f t="shared" si="846"/>
        <v>#REF!</v>
      </c>
      <c r="ET521" s="59" t="e">
        <f t="shared" si="847"/>
        <v>#REF!</v>
      </c>
      <c r="EU521" s="59" t="e">
        <f t="shared" si="848"/>
        <v>#REF!</v>
      </c>
      <c r="EV521" s="14" t="e">
        <f t="shared" si="849"/>
        <v>#REF!</v>
      </c>
      <c r="EW521" s="14" t="e">
        <f t="shared" si="850"/>
        <v>#REF!</v>
      </c>
      <c r="EX521" s="14" t="e">
        <f t="shared" si="851"/>
        <v>#REF!</v>
      </c>
      <c r="EY521" s="14" t="e">
        <f t="shared" si="852"/>
        <v>#REF!</v>
      </c>
    </row>
    <row r="522" spans="1:155" x14ac:dyDescent="0.2">
      <c r="A522" s="17">
        <v>30066114</v>
      </c>
      <c r="B522" t="s">
        <v>62</v>
      </c>
      <c r="C522" t="s">
        <v>1726</v>
      </c>
      <c r="D522" t="s">
        <v>1727</v>
      </c>
      <c r="E522" t="s">
        <v>1728</v>
      </c>
      <c r="F522" t="s">
        <v>41</v>
      </c>
      <c r="G522" t="s">
        <v>42</v>
      </c>
      <c r="H522" t="s">
        <v>1729</v>
      </c>
      <c r="I522" t="s">
        <v>68</v>
      </c>
      <c r="J522" s="19" t="s">
        <v>69</v>
      </c>
      <c r="K522" t="s">
        <v>70</v>
      </c>
      <c r="L522">
        <v>1962</v>
      </c>
      <c r="M522">
        <f t="shared" si="762"/>
        <v>1962</v>
      </c>
      <c r="N522">
        <v>57</v>
      </c>
      <c r="O522" s="19">
        <f t="shared" si="763"/>
        <v>57</v>
      </c>
      <c r="P522" t="s">
        <v>80</v>
      </c>
      <c r="Q522" s="19" t="str">
        <f t="shared" si="764"/>
        <v>50-60</v>
      </c>
      <c r="R522" s="23">
        <v>426.72</v>
      </c>
      <c r="S522" s="15">
        <f t="shared" si="765"/>
        <v>0.42672000000000004</v>
      </c>
      <c r="T522">
        <v>30241206</v>
      </c>
      <c r="U522" t="s">
        <v>45</v>
      </c>
      <c r="V522" t="s">
        <v>55</v>
      </c>
      <c r="W522" t="s">
        <v>47</v>
      </c>
      <c r="X522" t="s">
        <v>48</v>
      </c>
      <c r="Y522" t="s">
        <v>452</v>
      </c>
      <c r="Z522" t="s">
        <v>1730</v>
      </c>
      <c r="AA522" t="s">
        <v>1731</v>
      </c>
      <c r="AB522" t="s">
        <v>503</v>
      </c>
      <c r="AC522">
        <v>1962</v>
      </c>
      <c r="AD522">
        <v>57</v>
      </c>
      <c r="AE522" t="str">
        <f t="shared" si="766"/>
        <v>&lt;60</v>
      </c>
      <c r="AF522">
        <v>-37.917669330000003</v>
      </c>
      <c r="AG522">
        <v>144.16233498</v>
      </c>
      <c r="AH522" t="s">
        <v>50</v>
      </c>
      <c r="AI522" t="s">
        <v>51</v>
      </c>
      <c r="AJ522" s="33" t="s">
        <v>446</v>
      </c>
      <c r="AL522">
        <v>1</v>
      </c>
      <c r="AM522" t="s">
        <v>86</v>
      </c>
      <c r="AN522">
        <v>220</v>
      </c>
      <c r="AO522" s="69">
        <v>3</v>
      </c>
      <c r="AP522">
        <v>2</v>
      </c>
      <c r="AQ522">
        <v>0</v>
      </c>
      <c r="AR522">
        <v>0</v>
      </c>
      <c r="AS522" s="82" t="str">
        <f t="shared" si="767"/>
        <v>Gw-0-0</v>
      </c>
      <c r="AT522" s="14">
        <f t="shared" si="768"/>
        <v>40000</v>
      </c>
      <c r="AU522" s="81">
        <f>VLOOKUP(C522,Bushfire_Vlookup!$F$2:$H$12575,3,FALSE)</f>
        <v>12467.527893</v>
      </c>
      <c r="AV522" s="14">
        <f>VLOOKUP(AS522,Safety_collateral_Vlookup!$J$3:$L$20,2,FALSE)</f>
        <v>3720.1399252148244</v>
      </c>
      <c r="AW522" s="14">
        <f>VLOOKUP(AS522,Safety_collateral_Vlookup!$J$3:$L$20,3,FALSE)</f>
        <v>25000</v>
      </c>
      <c r="AX522" s="48">
        <f t="shared" si="769"/>
        <v>86627.241562035226</v>
      </c>
      <c r="AY522" s="49">
        <f t="shared" si="853"/>
        <v>32430.720000000005</v>
      </c>
      <c r="AZ522" s="14">
        <v>76000</v>
      </c>
      <c r="BA522" s="16">
        <f t="shared" si="770"/>
        <v>2.6711476514254144</v>
      </c>
      <c r="BB522" t="e">
        <f>IF(BA522&lt;=#REF!,#REF!,IF(BA522&lt;=#REF!,#REF!,IF(BA522&lt;=#REF!,#REF!,IF(BA522&lt;=#REF!,#REF!,#REF!))))</f>
        <v>#REF!</v>
      </c>
      <c r="BC522" s="51">
        <v>3</v>
      </c>
      <c r="BD522" s="21">
        <v>70</v>
      </c>
      <c r="BE522" s="21">
        <v>6.4399999999999999E-2</v>
      </c>
      <c r="BF522" s="26">
        <f t="shared" si="771"/>
        <v>2115.3323961356627</v>
      </c>
      <c r="BG522" s="21">
        <v>7</v>
      </c>
      <c r="BH522" s="21">
        <f t="shared" si="772"/>
        <v>28</v>
      </c>
      <c r="BI522" s="28">
        <f t="shared" si="773"/>
        <v>4.0959999999999998E-4</v>
      </c>
      <c r="BJ522" s="27">
        <f t="shared" si="774"/>
        <v>4.0959999999999998E-4</v>
      </c>
      <c r="BK522" s="28">
        <f t="shared" si="775"/>
        <v>6.2796858480808149E-3</v>
      </c>
      <c r="BL522" s="35">
        <f t="shared" si="776"/>
        <v>1.6773968104790479E-2</v>
      </c>
      <c r="BM522" s="21" t="str">
        <f t="shared" si="777"/>
        <v>Cr1</v>
      </c>
      <c r="BN522" s="51">
        <v>1</v>
      </c>
      <c r="BO522" s="21">
        <v>2</v>
      </c>
      <c r="BP522" s="50" t="s">
        <v>5497</v>
      </c>
      <c r="BQ522" s="14">
        <v>40000</v>
      </c>
      <c r="BR522">
        <f>IFERROR(VLOOKUP(AO522,'Model Failure data- Lines'!$A$37:$E$41,3,FALSE),'Model Failure data- Lines'!$C$37)</f>
        <v>0.16107000000000002</v>
      </c>
      <c r="BS522" s="14">
        <f t="shared" si="778"/>
        <v>13953.049798397016</v>
      </c>
      <c r="BT522" s="34">
        <f t="shared" si="761"/>
        <v>28926.594374711822</v>
      </c>
      <c r="BU522" s="34">
        <f t="shared" si="779"/>
        <v>0.48236061313166673</v>
      </c>
      <c r="BV522" s="54">
        <f t="shared" si="780"/>
        <v>-14973.544576314805</v>
      </c>
      <c r="BW522">
        <f>IFERROR(VLOOKUP(AO522,'Model Failure data- Lines'!$A$37:$E$41,4,FALSE),'Model Failure data- Lines'!$D$37)</f>
        <v>0.16398000000000001</v>
      </c>
      <c r="BX522" s="14">
        <f t="shared" si="781"/>
        <v>14205.135071342538</v>
      </c>
      <c r="BY522" s="34">
        <f t="shared" si="782"/>
        <v>25801.088046121375</v>
      </c>
      <c r="BZ522" s="71">
        <f t="shared" si="783"/>
        <v>0.55056341213013171</v>
      </c>
      <c r="CA522" s="71">
        <f t="shared" si="784"/>
        <v>-11595.952974778837</v>
      </c>
      <c r="CB522" s="56">
        <v>2</v>
      </c>
      <c r="CC522">
        <f>IFERROR(VLOOKUP(AO522,'Model Failure data- Lines'!$A$37:$E$41,5,FALSE),'Model Failure data- Lines'!$E$37)</f>
        <v>0.16322</v>
      </c>
      <c r="CD522" s="14">
        <f t="shared" si="785"/>
        <v>14139.298367755389</v>
      </c>
      <c r="CE522" s="34">
        <f t="shared" si="786"/>
        <v>20526.714928429188</v>
      </c>
      <c r="CF522" s="34">
        <f t="shared" si="787"/>
        <v>0.68882421844192299</v>
      </c>
      <c r="CG522" s="54">
        <f t="shared" si="788"/>
        <v>-6387.4165606737988</v>
      </c>
      <c r="CH522" t="e">
        <f>IFERROR(VLOOKUP(AO522,'Model Failure data- Lines'!#REF!,3,FALSE),'Model Failure data- Lines'!#REF!)</f>
        <v>#REF!</v>
      </c>
      <c r="CI522" s="14" t="e">
        <f t="shared" si="789"/>
        <v>#REF!</v>
      </c>
      <c r="CJ522" s="34">
        <f t="shared" si="790"/>
        <v>27745.61948774656</v>
      </c>
      <c r="CK522" s="34" t="e">
        <f t="shared" si="791"/>
        <v>#REF!</v>
      </c>
      <c r="CL522" s="54" t="e">
        <f t="shared" si="792"/>
        <v>#REF!</v>
      </c>
      <c r="CM522" t="e">
        <f>IFERROR(VLOOKUP(AO522,'Model Failure data- Lines'!#REF!,4,FALSE),'Model Failure data- Lines'!#REF!)</f>
        <v>#REF!</v>
      </c>
      <c r="CN522" s="14" t="e">
        <f t="shared" si="793"/>
        <v>#REF!</v>
      </c>
      <c r="CO522" s="34">
        <f t="shared" si="794"/>
        <v>23737.351522224042</v>
      </c>
      <c r="CP522" s="34" t="e">
        <f t="shared" si="795"/>
        <v>#REF!</v>
      </c>
      <c r="CQ522" s="54" t="e">
        <f t="shared" si="796"/>
        <v>#REF!</v>
      </c>
      <c r="CR522" t="e">
        <f>IFERROR(VLOOKUP(AO522,'Model Failure data- Lines'!#REF!,5,FALSE),'Model Failure data- Lines'!#REF!)</f>
        <v>#REF!</v>
      </c>
      <c r="CS522" s="14" t="e">
        <f t="shared" si="797"/>
        <v>#REF!</v>
      </c>
      <c r="CT522" s="34">
        <f t="shared" si="798"/>
        <v>17374.324630770825</v>
      </c>
      <c r="CU522" s="34" t="e">
        <f t="shared" si="799"/>
        <v>#REF!</v>
      </c>
      <c r="CV522" s="54" t="e">
        <f t="shared" si="800"/>
        <v>#REF!</v>
      </c>
      <c r="CW522" t="s">
        <v>503</v>
      </c>
      <c r="CZ522">
        <f t="shared" si="801"/>
        <v>-11595.952974778838</v>
      </c>
      <c r="DA522" s="34">
        <f t="shared" si="802"/>
        <v>6998.666400000001</v>
      </c>
      <c r="DB522" s="34">
        <f t="shared" si="803"/>
        <v>2181.4017138950476</v>
      </c>
      <c r="DC522" s="34">
        <f t="shared" si="804"/>
        <v>650.90045744748761</v>
      </c>
      <c r="DD522" s="9">
        <f t="shared" si="805"/>
        <v>4374.1665000000003</v>
      </c>
      <c r="DE522" s="59">
        <f t="shared" si="806"/>
        <v>0.49268566365969457</v>
      </c>
      <c r="DF522" s="59">
        <f t="shared" si="807"/>
        <v>0.15356430635396146</v>
      </c>
      <c r="DG522" s="59">
        <f t="shared" si="808"/>
        <v>4.5821490199034802E-2</v>
      </c>
      <c r="DH522" s="59">
        <f t="shared" si="809"/>
        <v>0.30792853978730905</v>
      </c>
      <c r="DI522" s="14">
        <f t="shared" si="810"/>
        <v>-5713.1597871455215</v>
      </c>
      <c r="DJ522" s="14">
        <f t="shared" si="811"/>
        <v>-1780.7244750850682</v>
      </c>
      <c r="DK522" s="14">
        <f t="shared" si="812"/>
        <v>-531.34384558229704</v>
      </c>
      <c r="DL522" s="14">
        <f t="shared" si="813"/>
        <v>-3570.7248669659502</v>
      </c>
      <c r="DM522">
        <f t="shared" si="814"/>
        <v>-6387.4165606737997</v>
      </c>
      <c r="DN522" s="34">
        <f t="shared" si="815"/>
        <v>6966.2296000000006</v>
      </c>
      <c r="DO522" s="34">
        <f t="shared" si="816"/>
        <v>2171.2915461760558</v>
      </c>
      <c r="DP522" s="34">
        <f t="shared" si="817"/>
        <v>647.88372157933247</v>
      </c>
      <c r="DQ522" s="9">
        <f t="shared" si="818"/>
        <v>4353.8935000000001</v>
      </c>
      <c r="DR522" s="59">
        <f t="shared" si="819"/>
        <v>0.49268566365969457</v>
      </c>
      <c r="DS522" s="59">
        <f t="shared" si="820"/>
        <v>0.15356430635396146</v>
      </c>
      <c r="DT522" s="59">
        <f t="shared" si="821"/>
        <v>4.5821490199034809E-2</v>
      </c>
      <c r="DU522" s="59">
        <f t="shared" si="822"/>
        <v>0.30792853978730911</v>
      </c>
      <c r="DV522" s="14">
        <f t="shared" si="823"/>
        <v>-3146.988567266495</v>
      </c>
      <c r="DW522" s="14">
        <f t="shared" si="824"/>
        <v>-980.87919353367818</v>
      </c>
      <c r="DX522" s="14">
        <f t="shared" si="825"/>
        <v>-292.68094533206715</v>
      </c>
      <c r="DY522" s="14">
        <f t="shared" si="826"/>
        <v>-1966.8678545415592</v>
      </c>
      <c r="DZ522" s="34" t="e">
        <f t="shared" si="827"/>
        <v>#REF!</v>
      </c>
      <c r="EA522" s="34" t="e">
        <f t="shared" si="828"/>
        <v>#REF!</v>
      </c>
      <c r="EB522" s="34" t="e">
        <f t="shared" si="829"/>
        <v>#REF!</v>
      </c>
      <c r="EC522" s="34" t="e">
        <f t="shared" si="830"/>
        <v>#REF!</v>
      </c>
      <c r="ED522" s="34" t="e">
        <f t="shared" si="831"/>
        <v>#REF!</v>
      </c>
      <c r="EE522" s="59" t="e">
        <f t="shared" si="832"/>
        <v>#REF!</v>
      </c>
      <c r="EF522" s="59" t="e">
        <f t="shared" si="833"/>
        <v>#REF!</v>
      </c>
      <c r="EG522" s="59" t="e">
        <f t="shared" si="834"/>
        <v>#REF!</v>
      </c>
      <c r="EH522" s="59" t="e">
        <f t="shared" si="835"/>
        <v>#REF!</v>
      </c>
      <c r="EI522" s="14" t="e">
        <f t="shared" si="836"/>
        <v>#REF!</v>
      </c>
      <c r="EJ522" s="14" t="e">
        <f t="shared" si="837"/>
        <v>#REF!</v>
      </c>
      <c r="EK522" s="14" t="e">
        <f t="shared" si="838"/>
        <v>#REF!</v>
      </c>
      <c r="EL522" s="14" t="e">
        <f t="shared" si="839"/>
        <v>#REF!</v>
      </c>
      <c r="EM522" t="e">
        <f t="shared" si="840"/>
        <v>#REF!</v>
      </c>
      <c r="EN522" s="34" t="e">
        <f t="shared" si="841"/>
        <v>#REF!</v>
      </c>
      <c r="EO522" s="34" t="e">
        <f t="shared" si="842"/>
        <v>#REF!</v>
      </c>
      <c r="EP522" s="34" t="e">
        <f t="shared" si="843"/>
        <v>#REF!</v>
      </c>
      <c r="EQ522" s="34" t="e">
        <f t="shared" si="844"/>
        <v>#REF!</v>
      </c>
      <c r="ER522" s="59" t="e">
        <f t="shared" si="845"/>
        <v>#REF!</v>
      </c>
      <c r="ES522" s="59" t="e">
        <f t="shared" si="846"/>
        <v>#REF!</v>
      </c>
      <c r="ET522" s="59" t="e">
        <f t="shared" si="847"/>
        <v>#REF!</v>
      </c>
      <c r="EU522" s="59" t="e">
        <f t="shared" si="848"/>
        <v>#REF!</v>
      </c>
      <c r="EV522" s="14" t="e">
        <f t="shared" si="849"/>
        <v>#REF!</v>
      </c>
      <c r="EW522" s="14" t="e">
        <f t="shared" si="850"/>
        <v>#REF!</v>
      </c>
      <c r="EX522" s="14" t="e">
        <f t="shared" si="851"/>
        <v>#REF!</v>
      </c>
      <c r="EY522" s="14" t="e">
        <f t="shared" si="852"/>
        <v>#REF!</v>
      </c>
    </row>
    <row r="523" spans="1:155" x14ac:dyDescent="0.2">
      <c r="A523" s="17">
        <v>30357087</v>
      </c>
      <c r="B523" t="s">
        <v>62</v>
      </c>
      <c r="C523" t="s">
        <v>4919</v>
      </c>
      <c r="D523" t="s">
        <v>4920</v>
      </c>
      <c r="E523" t="s">
        <v>4921</v>
      </c>
      <c r="F523" t="s">
        <v>41</v>
      </c>
      <c r="G523" t="s">
        <v>42</v>
      </c>
      <c r="H523" t="s">
        <v>4922</v>
      </c>
      <c r="I523" t="s">
        <v>68</v>
      </c>
      <c r="J523" s="19" t="s">
        <v>69</v>
      </c>
      <c r="K523" t="s">
        <v>70</v>
      </c>
      <c r="L523">
        <v>1962</v>
      </c>
      <c r="M523">
        <f t="shared" si="762"/>
        <v>1962</v>
      </c>
      <c r="N523">
        <v>57</v>
      </c>
      <c r="O523" s="19">
        <f t="shared" si="763"/>
        <v>57</v>
      </c>
      <c r="P523" t="s">
        <v>80</v>
      </c>
      <c r="Q523" s="19" t="str">
        <f t="shared" si="764"/>
        <v>50-60</v>
      </c>
      <c r="R523" s="23">
        <v>428.24</v>
      </c>
      <c r="S523" s="15">
        <f t="shared" si="765"/>
        <v>0.42824000000000001</v>
      </c>
      <c r="T523">
        <v>30194483</v>
      </c>
      <c r="U523" t="s">
        <v>45</v>
      </c>
      <c r="V523" t="s">
        <v>55</v>
      </c>
      <c r="W523" t="s">
        <v>47</v>
      </c>
      <c r="X523" t="s">
        <v>48</v>
      </c>
      <c r="Y523" t="s">
        <v>452</v>
      </c>
      <c r="Z523" t="s">
        <v>4923</v>
      </c>
      <c r="AA523" t="s">
        <v>4924</v>
      </c>
      <c r="AB523" t="s">
        <v>422</v>
      </c>
      <c r="AC523">
        <v>1962</v>
      </c>
      <c r="AD523">
        <v>57</v>
      </c>
      <c r="AE523" t="str">
        <f t="shared" si="766"/>
        <v>&lt;60</v>
      </c>
      <c r="AF523">
        <v>-37.914887710000002</v>
      </c>
      <c r="AG523">
        <v>144.15896971000001</v>
      </c>
      <c r="AH523" t="s">
        <v>50</v>
      </c>
      <c r="AI523" t="s">
        <v>51</v>
      </c>
      <c r="AJ523" s="33" t="s">
        <v>446</v>
      </c>
      <c r="AL523">
        <v>1</v>
      </c>
      <c r="AM523" t="s">
        <v>86</v>
      </c>
      <c r="AN523">
        <v>220</v>
      </c>
      <c r="AO523" s="69">
        <v>3</v>
      </c>
      <c r="AP523">
        <v>2</v>
      </c>
      <c r="AQ523">
        <v>0</v>
      </c>
      <c r="AR523">
        <v>0</v>
      </c>
      <c r="AS523" s="82" t="str">
        <f t="shared" si="767"/>
        <v>Gw-0-0</v>
      </c>
      <c r="AT523" s="14">
        <f t="shared" si="768"/>
        <v>40000</v>
      </c>
      <c r="AU523" s="81">
        <f>VLOOKUP(C523,Bushfire_Vlookup!$F$2:$H$12575,3,FALSE)</f>
        <v>12467.527893</v>
      </c>
      <c r="AV523" s="14">
        <f>VLOOKUP(AS523,Safety_collateral_Vlookup!$J$3:$L$20,2,FALSE)</f>
        <v>3720.1399252148244</v>
      </c>
      <c r="AW523" s="14">
        <f>VLOOKUP(AS523,Safety_collateral_Vlookup!$J$3:$L$20,3,FALSE)</f>
        <v>25000</v>
      </c>
      <c r="AX523" s="48">
        <f t="shared" si="769"/>
        <v>86627.241562035226</v>
      </c>
      <c r="AY523" s="49">
        <f t="shared" si="853"/>
        <v>32546.240000000002</v>
      </c>
      <c r="AZ523" s="14">
        <v>76000</v>
      </c>
      <c r="BA523" s="16">
        <f t="shared" si="770"/>
        <v>2.6616666491132377</v>
      </c>
      <c r="BB523" t="e">
        <f>IF(BA523&lt;=#REF!,#REF!,IF(BA523&lt;=#REF!,#REF!,IF(BA523&lt;=#REF!,#REF!,IF(BA523&lt;=#REF!,#REF!,#REF!))))</f>
        <v>#REF!</v>
      </c>
      <c r="BC523" s="51">
        <v>3</v>
      </c>
      <c r="BD523" s="21">
        <v>70</v>
      </c>
      <c r="BE523" s="21">
        <v>6.4399999999999999E-2</v>
      </c>
      <c r="BF523" s="26">
        <f t="shared" si="771"/>
        <v>2122.8673259306715</v>
      </c>
      <c r="BG523" s="21">
        <v>7</v>
      </c>
      <c r="BH523" s="21">
        <f t="shared" si="772"/>
        <v>28</v>
      </c>
      <c r="BI523" s="28">
        <f t="shared" si="773"/>
        <v>4.0959999999999998E-4</v>
      </c>
      <c r="BJ523" s="27">
        <f t="shared" si="774"/>
        <v>4.0959999999999998E-4</v>
      </c>
      <c r="BK523" s="28">
        <f t="shared" si="775"/>
        <v>6.279685848080814E-3</v>
      </c>
      <c r="BL523" s="35">
        <f t="shared" si="776"/>
        <v>1.6714430388745084E-2</v>
      </c>
      <c r="BM523" s="21" t="str">
        <f t="shared" si="777"/>
        <v>Cr1</v>
      </c>
      <c r="BN523" s="51">
        <v>1</v>
      </c>
      <c r="BO523" s="21">
        <v>2</v>
      </c>
      <c r="BP523" s="50" t="s">
        <v>5497</v>
      </c>
      <c r="BQ523" s="14">
        <v>40000</v>
      </c>
      <c r="BR523">
        <f>IFERROR(VLOOKUP(AO523,'Model Failure data- Lines'!$A$37:$E$41,3,FALSE),'Model Failure data- Lines'!$C$37)</f>
        <v>0.16107000000000002</v>
      </c>
      <c r="BS523" s="14">
        <f t="shared" si="778"/>
        <v>13953.049798397016</v>
      </c>
      <c r="BT523" s="34">
        <f t="shared" si="761"/>
        <v>29029.632487407642</v>
      </c>
      <c r="BU523" s="34">
        <f t="shared" si="779"/>
        <v>0.48064851680259868</v>
      </c>
      <c r="BV523" s="54">
        <f t="shared" si="780"/>
        <v>-15076.582689010625</v>
      </c>
      <c r="BW523">
        <f>IFERROR(VLOOKUP(AO523,'Model Failure data- Lines'!$A$37:$E$41,4,FALSE),'Model Failure data- Lines'!$D$37)</f>
        <v>0.16398000000000001</v>
      </c>
      <c r="BX523" s="14">
        <f t="shared" si="781"/>
        <v>14205.135071342538</v>
      </c>
      <c r="BY523" s="34">
        <f t="shared" si="782"/>
        <v>25892.992934174672</v>
      </c>
      <c r="BZ523" s="71">
        <f t="shared" si="783"/>
        <v>0.5486092359989021</v>
      </c>
      <c r="CA523" s="71">
        <f t="shared" si="784"/>
        <v>-11687.857862832134</v>
      </c>
      <c r="CB523" s="56">
        <v>2</v>
      </c>
      <c r="CC523">
        <f>IFERROR(VLOOKUP(AO523,'Model Failure data- Lines'!$A$37:$E$41,5,FALSE),'Model Failure data- Lines'!$E$37)</f>
        <v>0.16322</v>
      </c>
      <c r="CD523" s="14">
        <f t="shared" si="785"/>
        <v>14139.298367755389</v>
      </c>
      <c r="CE523" s="34">
        <f t="shared" si="786"/>
        <v>20599.832210701432</v>
      </c>
      <c r="CF523" s="34">
        <f t="shared" si="787"/>
        <v>0.68637929780855922</v>
      </c>
      <c r="CG523" s="54">
        <f t="shared" si="788"/>
        <v>-6460.5338429460426</v>
      </c>
      <c r="CH523" t="e">
        <f>IFERROR(VLOOKUP(AO523,'Model Failure data- Lines'!#REF!,3,FALSE),'Model Failure data- Lines'!#REF!)</f>
        <v>#REF!</v>
      </c>
      <c r="CI523" s="14" t="e">
        <f t="shared" si="789"/>
        <v>#REF!</v>
      </c>
      <c r="CJ523" s="34">
        <f t="shared" si="790"/>
        <v>27844.45090324472</v>
      </c>
      <c r="CK523" s="34" t="e">
        <f t="shared" si="791"/>
        <v>#REF!</v>
      </c>
      <c r="CL523" s="54" t="e">
        <f t="shared" si="792"/>
        <v>#REF!</v>
      </c>
      <c r="CM523" t="e">
        <f>IFERROR(VLOOKUP(AO523,'Model Failure data- Lines'!#REF!,4,FALSE),'Model Failure data- Lines'!#REF!)</f>
        <v>#REF!</v>
      </c>
      <c r="CN523" s="14" t="e">
        <f t="shared" si="793"/>
        <v>#REF!</v>
      </c>
      <c r="CO523" s="34">
        <f t="shared" si="794"/>
        <v>23821.905267803766</v>
      </c>
      <c r="CP523" s="34" t="e">
        <f t="shared" si="795"/>
        <v>#REF!</v>
      </c>
      <c r="CQ523" s="54" t="e">
        <f t="shared" si="796"/>
        <v>#REF!</v>
      </c>
      <c r="CR523" t="e">
        <f>IFERROR(VLOOKUP(AO523,'Model Failure data- Lines'!#REF!,5,FALSE),'Model Failure data- Lines'!#REF!)</f>
        <v>#REF!</v>
      </c>
      <c r="CS523" s="14" t="e">
        <f t="shared" si="797"/>
        <v>#REF!</v>
      </c>
      <c r="CT523" s="34">
        <f t="shared" si="798"/>
        <v>17436.212926231012</v>
      </c>
      <c r="CU523" s="34" t="e">
        <f t="shared" si="799"/>
        <v>#REF!</v>
      </c>
      <c r="CV523" s="54" t="e">
        <f t="shared" si="800"/>
        <v>#REF!</v>
      </c>
      <c r="CW523" t="s">
        <v>422</v>
      </c>
      <c r="CZ523">
        <f t="shared" si="801"/>
        <v>-11687.857862832136</v>
      </c>
      <c r="DA523" s="34">
        <f t="shared" si="802"/>
        <v>6998.666400000001</v>
      </c>
      <c r="DB523" s="34">
        <f t="shared" si="803"/>
        <v>2181.4017138950476</v>
      </c>
      <c r="DC523" s="34">
        <f t="shared" si="804"/>
        <v>650.90045744748761</v>
      </c>
      <c r="DD523" s="9">
        <f t="shared" si="805"/>
        <v>4374.1665000000003</v>
      </c>
      <c r="DE523" s="59">
        <f t="shared" si="806"/>
        <v>0.49268566365969457</v>
      </c>
      <c r="DF523" s="59">
        <f t="shared" si="807"/>
        <v>0.15356430635396146</v>
      </c>
      <c r="DG523" s="59">
        <f t="shared" si="808"/>
        <v>4.5821490199034802E-2</v>
      </c>
      <c r="DH523" s="59">
        <f t="shared" si="809"/>
        <v>0.30792853978730905</v>
      </c>
      <c r="DI523" s="14">
        <f t="shared" si="810"/>
        <v>-5758.4400079096304</v>
      </c>
      <c r="DJ523" s="14">
        <f t="shared" si="811"/>
        <v>-1794.8377854695113</v>
      </c>
      <c r="DK523" s="14">
        <f t="shared" si="812"/>
        <v>-535.55506450947451</v>
      </c>
      <c r="DL523" s="14">
        <f t="shared" si="813"/>
        <v>-3599.0250049435185</v>
      </c>
      <c r="DM523">
        <f t="shared" si="814"/>
        <v>-6460.5338429460426</v>
      </c>
      <c r="DN523" s="34">
        <f t="shared" si="815"/>
        <v>6966.2296000000006</v>
      </c>
      <c r="DO523" s="34">
        <f t="shared" si="816"/>
        <v>2171.2915461760558</v>
      </c>
      <c r="DP523" s="34">
        <f t="shared" si="817"/>
        <v>647.88372157933247</v>
      </c>
      <c r="DQ523" s="9">
        <f t="shared" si="818"/>
        <v>4353.8935000000001</v>
      </c>
      <c r="DR523" s="59">
        <f t="shared" si="819"/>
        <v>0.49268566365969457</v>
      </c>
      <c r="DS523" s="59">
        <f t="shared" si="820"/>
        <v>0.15356430635396146</v>
      </c>
      <c r="DT523" s="59">
        <f t="shared" si="821"/>
        <v>4.5821490199034809E-2</v>
      </c>
      <c r="DU523" s="59">
        <f t="shared" si="822"/>
        <v>0.30792853978730911</v>
      </c>
      <c r="DV523" s="14">
        <f t="shared" si="823"/>
        <v>-3183.0124040077885</v>
      </c>
      <c r="DW523" s="14">
        <f t="shared" si="824"/>
        <v>-992.10739826830206</v>
      </c>
      <c r="DX523" s="14">
        <f t="shared" si="825"/>
        <v>-296.03128816508485</v>
      </c>
      <c r="DY523" s="14">
        <f t="shared" si="826"/>
        <v>-1989.3827525048675</v>
      </c>
      <c r="DZ523" s="34" t="e">
        <f t="shared" si="827"/>
        <v>#REF!</v>
      </c>
      <c r="EA523" s="34" t="e">
        <f t="shared" si="828"/>
        <v>#REF!</v>
      </c>
      <c r="EB523" s="34" t="e">
        <f t="shared" si="829"/>
        <v>#REF!</v>
      </c>
      <c r="EC523" s="34" t="e">
        <f t="shared" si="830"/>
        <v>#REF!</v>
      </c>
      <c r="ED523" s="34" t="e">
        <f t="shared" si="831"/>
        <v>#REF!</v>
      </c>
      <c r="EE523" s="59" t="e">
        <f t="shared" si="832"/>
        <v>#REF!</v>
      </c>
      <c r="EF523" s="59" t="e">
        <f t="shared" si="833"/>
        <v>#REF!</v>
      </c>
      <c r="EG523" s="59" t="e">
        <f t="shared" si="834"/>
        <v>#REF!</v>
      </c>
      <c r="EH523" s="59" t="e">
        <f t="shared" si="835"/>
        <v>#REF!</v>
      </c>
      <c r="EI523" s="14" t="e">
        <f t="shared" si="836"/>
        <v>#REF!</v>
      </c>
      <c r="EJ523" s="14" t="e">
        <f t="shared" si="837"/>
        <v>#REF!</v>
      </c>
      <c r="EK523" s="14" t="e">
        <f t="shared" si="838"/>
        <v>#REF!</v>
      </c>
      <c r="EL523" s="14" t="e">
        <f t="shared" si="839"/>
        <v>#REF!</v>
      </c>
      <c r="EM523" t="e">
        <f t="shared" si="840"/>
        <v>#REF!</v>
      </c>
      <c r="EN523" s="34" t="e">
        <f t="shared" si="841"/>
        <v>#REF!</v>
      </c>
      <c r="EO523" s="34" t="e">
        <f t="shared" si="842"/>
        <v>#REF!</v>
      </c>
      <c r="EP523" s="34" t="e">
        <f t="shared" si="843"/>
        <v>#REF!</v>
      </c>
      <c r="EQ523" s="34" t="e">
        <f t="shared" si="844"/>
        <v>#REF!</v>
      </c>
      <c r="ER523" s="59" t="e">
        <f t="shared" si="845"/>
        <v>#REF!</v>
      </c>
      <c r="ES523" s="59" t="e">
        <f t="shared" si="846"/>
        <v>#REF!</v>
      </c>
      <c r="ET523" s="59" t="e">
        <f t="shared" si="847"/>
        <v>#REF!</v>
      </c>
      <c r="EU523" s="59" t="e">
        <f t="shared" si="848"/>
        <v>#REF!</v>
      </c>
      <c r="EV523" s="14" t="e">
        <f t="shared" si="849"/>
        <v>#REF!</v>
      </c>
      <c r="EW523" s="14" t="e">
        <f t="shared" si="850"/>
        <v>#REF!</v>
      </c>
      <c r="EX523" s="14" t="e">
        <f t="shared" si="851"/>
        <v>#REF!</v>
      </c>
      <c r="EY523" s="14" t="e">
        <f t="shared" si="852"/>
        <v>#REF!</v>
      </c>
    </row>
    <row r="524" spans="1:155" x14ac:dyDescent="0.2">
      <c r="A524" s="17">
        <v>30031343</v>
      </c>
      <c r="B524" t="s">
        <v>62</v>
      </c>
      <c r="C524" t="s">
        <v>1076</v>
      </c>
      <c r="D524" t="s">
        <v>1077</v>
      </c>
      <c r="E524" t="s">
        <v>1078</v>
      </c>
      <c r="F524" t="s">
        <v>41</v>
      </c>
      <c r="G524" t="s">
        <v>42</v>
      </c>
      <c r="H524" t="s">
        <v>1079</v>
      </c>
      <c r="I524" t="s">
        <v>68</v>
      </c>
      <c r="J524" s="19" t="s">
        <v>69</v>
      </c>
      <c r="K524" t="s">
        <v>70</v>
      </c>
      <c r="L524">
        <v>1962</v>
      </c>
      <c r="M524">
        <f t="shared" si="762"/>
        <v>1962</v>
      </c>
      <c r="N524">
        <v>57</v>
      </c>
      <c r="O524" s="19">
        <f t="shared" si="763"/>
        <v>57</v>
      </c>
      <c r="P524" t="s">
        <v>80</v>
      </c>
      <c r="Q524" s="19" t="str">
        <f t="shared" si="764"/>
        <v>50-60</v>
      </c>
      <c r="R524" s="23">
        <v>498.35</v>
      </c>
      <c r="S524" s="15">
        <f t="shared" si="765"/>
        <v>0.49835000000000002</v>
      </c>
      <c r="T524">
        <v>30086273</v>
      </c>
      <c r="U524" t="s">
        <v>45</v>
      </c>
      <c r="V524" t="s">
        <v>55</v>
      </c>
      <c r="W524" t="s">
        <v>47</v>
      </c>
      <c r="X524" t="s">
        <v>88</v>
      </c>
      <c r="Y524" t="s">
        <v>408</v>
      </c>
      <c r="Z524" t="s">
        <v>1080</v>
      </c>
      <c r="AA524" t="s">
        <v>1081</v>
      </c>
      <c r="AB524" t="s">
        <v>594</v>
      </c>
      <c r="AC524">
        <v>1962</v>
      </c>
      <c r="AD524">
        <v>57</v>
      </c>
      <c r="AE524" t="str">
        <f t="shared" si="766"/>
        <v>&lt;60</v>
      </c>
      <c r="AF524">
        <v>-37.912130929999996</v>
      </c>
      <c r="AG524">
        <v>144.15559518000001</v>
      </c>
      <c r="AH524" t="s">
        <v>50</v>
      </c>
      <c r="AI524" t="s">
        <v>51</v>
      </c>
      <c r="AJ524" s="33" t="s">
        <v>446</v>
      </c>
      <c r="AL524">
        <v>1</v>
      </c>
      <c r="AM524" t="s">
        <v>86</v>
      </c>
      <c r="AN524">
        <v>220</v>
      </c>
      <c r="AO524" s="69">
        <v>3</v>
      </c>
      <c r="AP524">
        <v>2</v>
      </c>
      <c r="AQ524">
        <v>0</v>
      </c>
      <c r="AR524">
        <v>0</v>
      </c>
      <c r="AS524" s="82" t="str">
        <f t="shared" si="767"/>
        <v>Gw-0-0</v>
      </c>
      <c r="AT524" s="14">
        <f t="shared" si="768"/>
        <v>40000</v>
      </c>
      <c r="AU524" s="81">
        <f>VLOOKUP(C524,Bushfire_Vlookup!$F$2:$H$12575,3,FALSE)</f>
        <v>7066.4806429999999</v>
      </c>
      <c r="AV524" s="14">
        <f>VLOOKUP(AS524,Safety_collateral_Vlookup!$J$3:$L$20,2,FALSE)</f>
        <v>3720.1399252148244</v>
      </c>
      <c r="AW524" s="14">
        <f>VLOOKUP(AS524,Safety_collateral_Vlookup!$J$3:$L$20,3,FALSE)</f>
        <v>25000</v>
      </c>
      <c r="AX524" s="48">
        <f t="shared" si="769"/>
        <v>80864.324146285217</v>
      </c>
      <c r="AY524" s="49">
        <f t="shared" si="853"/>
        <v>37874.6</v>
      </c>
      <c r="AZ524" s="14">
        <v>76000</v>
      </c>
      <c r="BA524" s="16">
        <f t="shared" si="770"/>
        <v>2.1350542090552831</v>
      </c>
      <c r="BB524" t="e">
        <f>IF(BA524&lt;=#REF!,#REF!,IF(BA524&lt;=#REF!,#REF!,IF(BA524&lt;=#REF!,#REF!,IF(BA524&lt;=#REF!,#REF!,#REF!))))</f>
        <v>#REF!</v>
      </c>
      <c r="BC524" s="51">
        <v>3</v>
      </c>
      <c r="BD524" s="21">
        <v>70</v>
      </c>
      <c r="BE524" s="21">
        <v>6.4399999999999999E-2</v>
      </c>
      <c r="BF524" s="26">
        <f t="shared" si="771"/>
        <v>2470.415962725458</v>
      </c>
      <c r="BG524" s="21">
        <v>7</v>
      </c>
      <c r="BH524" s="21">
        <f t="shared" si="772"/>
        <v>28</v>
      </c>
      <c r="BI524" s="28">
        <f t="shared" si="773"/>
        <v>4.0959999999999998E-4</v>
      </c>
      <c r="BJ524" s="27">
        <f t="shared" si="774"/>
        <v>4.0959999999999998E-4</v>
      </c>
      <c r="BK524" s="28">
        <f t="shared" si="775"/>
        <v>6.279685848080814E-3</v>
      </c>
      <c r="BL524" s="35">
        <f t="shared" si="776"/>
        <v>1.3407469701489837E-2</v>
      </c>
      <c r="BM524" s="21" t="str">
        <f t="shared" si="777"/>
        <v>Cr1</v>
      </c>
      <c r="BN524" s="51">
        <v>1</v>
      </c>
      <c r="BO524" s="21">
        <v>2</v>
      </c>
      <c r="BP524" s="50" t="s">
        <v>5497</v>
      </c>
      <c r="BQ524" s="14">
        <v>40000</v>
      </c>
      <c r="BR524">
        <f>IFERROR(VLOOKUP(AO524,'Model Failure data- Lines'!$A$37:$E$41,3,FALSE),'Model Failure data- Lines'!$C$37)</f>
        <v>0.16107000000000002</v>
      </c>
      <c r="BS524" s="14">
        <f t="shared" si="778"/>
        <v>13024.816690242162</v>
      </c>
      <c r="BT524" s="34">
        <f t="shared" si="761"/>
        <v>33782.265435502515</v>
      </c>
      <c r="BU524" s="34">
        <f t="shared" si="779"/>
        <v>0.3855519019323701</v>
      </c>
      <c r="BV524" s="54">
        <f t="shared" si="780"/>
        <v>-20757.448745260353</v>
      </c>
      <c r="BW524">
        <f>IFERROR(VLOOKUP(AO524,'Model Failure data- Lines'!$A$37:$E$41,4,FALSE),'Model Failure data- Lines'!$D$37)</f>
        <v>0.16398000000000001</v>
      </c>
      <c r="BX524" s="14">
        <f t="shared" si="781"/>
        <v>13260.131873507851</v>
      </c>
      <c r="BY524" s="34">
        <f t="shared" si="782"/>
        <v>30132.105895633165</v>
      </c>
      <c r="BZ524" s="71">
        <f t="shared" si="783"/>
        <v>0.44006654959451569</v>
      </c>
      <c r="CA524" s="71">
        <f t="shared" si="784"/>
        <v>-16871.974022125316</v>
      </c>
      <c r="CB524" s="56">
        <v>2</v>
      </c>
      <c r="CC524">
        <f>IFERROR(VLOOKUP(AO524,'Model Failure data- Lines'!$A$37:$E$41,5,FALSE),'Model Failure data- Lines'!$E$37)</f>
        <v>0.16322</v>
      </c>
      <c r="CD524" s="14">
        <f t="shared" si="785"/>
        <v>13198.674987156674</v>
      </c>
      <c r="CE524" s="34">
        <f t="shared" si="786"/>
        <v>23972.366855508728</v>
      </c>
      <c r="CF524" s="34">
        <f t="shared" si="787"/>
        <v>0.55057871701657546</v>
      </c>
      <c r="CG524" s="54">
        <f t="shared" si="788"/>
        <v>-10773.691868352054</v>
      </c>
      <c r="CH524" t="e">
        <f>IFERROR(VLOOKUP(AO524,'Model Failure data- Lines'!#REF!,3,FALSE),'Model Failure data- Lines'!#REF!)</f>
        <v>#REF!</v>
      </c>
      <c r="CI524" s="14" t="e">
        <f t="shared" si="789"/>
        <v>#REF!</v>
      </c>
      <c r="CJ524" s="34">
        <f t="shared" si="790"/>
        <v>32403.04994309734</v>
      </c>
      <c r="CK524" s="34" t="e">
        <f t="shared" si="791"/>
        <v>#REF!</v>
      </c>
      <c r="CL524" s="54" t="e">
        <f t="shared" si="792"/>
        <v>#REF!</v>
      </c>
      <c r="CM524" t="e">
        <f>IFERROR(VLOOKUP(AO524,'Model Failure data- Lines'!#REF!,4,FALSE),'Model Failure data- Lines'!#REF!)</f>
        <v>#REF!</v>
      </c>
      <c r="CN524" s="14" t="e">
        <f t="shared" si="793"/>
        <v>#REF!</v>
      </c>
      <c r="CO524" s="34">
        <f t="shared" si="794"/>
        <v>27721.946782668609</v>
      </c>
      <c r="CP524" s="34" t="e">
        <f t="shared" si="795"/>
        <v>#REF!</v>
      </c>
      <c r="CQ524" s="54" t="e">
        <f t="shared" si="796"/>
        <v>#REF!</v>
      </c>
      <c r="CR524" t="e">
        <f>IFERROR(VLOOKUP(AO524,'Model Failure data- Lines'!#REF!,5,FALSE),'Model Failure data- Lines'!#REF!)</f>
        <v>#REF!</v>
      </c>
      <c r="CS524" s="14" t="e">
        <f t="shared" si="797"/>
        <v>#REF!</v>
      </c>
      <c r="CT524" s="34">
        <f t="shared" si="798"/>
        <v>20290.810554332205</v>
      </c>
      <c r="CU524" s="34" t="e">
        <f t="shared" si="799"/>
        <v>#REF!</v>
      </c>
      <c r="CV524" s="54" t="e">
        <f t="shared" si="800"/>
        <v>#REF!</v>
      </c>
      <c r="CW524" t="s">
        <v>594</v>
      </c>
      <c r="CZ524">
        <f t="shared" si="801"/>
        <v>-16871.974022125312</v>
      </c>
      <c r="DA524" s="34">
        <f t="shared" si="802"/>
        <v>6998.666400000001</v>
      </c>
      <c r="DB524" s="34">
        <f t="shared" si="803"/>
        <v>1236.3985160603622</v>
      </c>
      <c r="DC524" s="34">
        <f t="shared" si="804"/>
        <v>650.90045744748761</v>
      </c>
      <c r="DD524" s="9">
        <f t="shared" si="805"/>
        <v>4374.1665000000003</v>
      </c>
      <c r="DE524" s="59">
        <f t="shared" si="806"/>
        <v>0.52779764686824082</v>
      </c>
      <c r="DF524" s="59">
        <f t="shared" si="807"/>
        <v>9.3241796375384309E-2</v>
      </c>
      <c r="DG524" s="59">
        <f t="shared" si="808"/>
        <v>4.9087027463724432E-2</v>
      </c>
      <c r="DH524" s="59">
        <f t="shared" si="809"/>
        <v>0.32987352929265046</v>
      </c>
      <c r="DI524" s="14">
        <f t="shared" si="810"/>
        <v>-8904.9881868998291</v>
      </c>
      <c r="DJ524" s="14">
        <f t="shared" si="811"/>
        <v>-1573.1731662217821</v>
      </c>
      <c r="DK524" s="14">
        <f t="shared" si="812"/>
        <v>-828.19505219131042</v>
      </c>
      <c r="DL524" s="14">
        <f t="shared" si="813"/>
        <v>-5565.617616812392</v>
      </c>
      <c r="DM524">
        <f t="shared" si="814"/>
        <v>-10773.691868352056</v>
      </c>
      <c r="DN524" s="34">
        <f t="shared" si="815"/>
        <v>6966.2296000000006</v>
      </c>
      <c r="DO524" s="34">
        <f t="shared" si="816"/>
        <v>1230.6681655773409</v>
      </c>
      <c r="DP524" s="34">
        <f t="shared" si="817"/>
        <v>647.88372157933247</v>
      </c>
      <c r="DQ524" s="9">
        <f t="shared" si="818"/>
        <v>4353.8935000000001</v>
      </c>
      <c r="DR524" s="59">
        <f t="shared" si="819"/>
        <v>0.52779764686824082</v>
      </c>
      <c r="DS524" s="59">
        <f t="shared" si="820"/>
        <v>9.3241796375384323E-2</v>
      </c>
      <c r="DT524" s="59">
        <f t="shared" si="821"/>
        <v>4.9087027463724439E-2</v>
      </c>
      <c r="DU524" s="59">
        <f t="shared" si="822"/>
        <v>0.32987352929265046</v>
      </c>
      <c r="DV524" s="14">
        <f t="shared" si="823"/>
        <v>-5686.329216199716</v>
      </c>
      <c r="DW524" s="14">
        <f t="shared" si="824"/>
        <v>-1004.5583834000164</v>
      </c>
      <c r="DX524" s="14">
        <f t="shared" si="825"/>
        <v>-528.84850862750204</v>
      </c>
      <c r="DY524" s="14">
        <f t="shared" si="826"/>
        <v>-3553.9557601248221</v>
      </c>
      <c r="DZ524" s="34" t="e">
        <f t="shared" si="827"/>
        <v>#REF!</v>
      </c>
      <c r="EA524" s="34" t="e">
        <f t="shared" si="828"/>
        <v>#REF!</v>
      </c>
      <c r="EB524" s="34" t="e">
        <f t="shared" si="829"/>
        <v>#REF!</v>
      </c>
      <c r="EC524" s="34" t="e">
        <f t="shared" si="830"/>
        <v>#REF!</v>
      </c>
      <c r="ED524" s="34" t="e">
        <f t="shared" si="831"/>
        <v>#REF!</v>
      </c>
      <c r="EE524" s="59" t="e">
        <f t="shared" si="832"/>
        <v>#REF!</v>
      </c>
      <c r="EF524" s="59" t="e">
        <f t="shared" si="833"/>
        <v>#REF!</v>
      </c>
      <c r="EG524" s="59" t="e">
        <f t="shared" si="834"/>
        <v>#REF!</v>
      </c>
      <c r="EH524" s="59" t="e">
        <f t="shared" si="835"/>
        <v>#REF!</v>
      </c>
      <c r="EI524" s="14" t="e">
        <f t="shared" si="836"/>
        <v>#REF!</v>
      </c>
      <c r="EJ524" s="14" t="e">
        <f t="shared" si="837"/>
        <v>#REF!</v>
      </c>
      <c r="EK524" s="14" t="e">
        <f t="shared" si="838"/>
        <v>#REF!</v>
      </c>
      <c r="EL524" s="14" t="e">
        <f t="shared" si="839"/>
        <v>#REF!</v>
      </c>
      <c r="EM524" t="e">
        <f t="shared" si="840"/>
        <v>#REF!</v>
      </c>
      <c r="EN524" s="34" t="e">
        <f t="shared" si="841"/>
        <v>#REF!</v>
      </c>
      <c r="EO524" s="34" t="e">
        <f t="shared" si="842"/>
        <v>#REF!</v>
      </c>
      <c r="EP524" s="34" t="e">
        <f t="shared" si="843"/>
        <v>#REF!</v>
      </c>
      <c r="EQ524" s="34" t="e">
        <f t="shared" si="844"/>
        <v>#REF!</v>
      </c>
      <c r="ER524" s="59" t="e">
        <f t="shared" si="845"/>
        <v>#REF!</v>
      </c>
      <c r="ES524" s="59" t="e">
        <f t="shared" si="846"/>
        <v>#REF!</v>
      </c>
      <c r="ET524" s="59" t="e">
        <f t="shared" si="847"/>
        <v>#REF!</v>
      </c>
      <c r="EU524" s="59" t="e">
        <f t="shared" si="848"/>
        <v>#REF!</v>
      </c>
      <c r="EV524" s="14" t="e">
        <f t="shared" si="849"/>
        <v>#REF!</v>
      </c>
      <c r="EW524" s="14" t="e">
        <f t="shared" si="850"/>
        <v>#REF!</v>
      </c>
      <c r="EX524" s="14" t="e">
        <f t="shared" si="851"/>
        <v>#REF!</v>
      </c>
      <c r="EY524" s="14" t="e">
        <f t="shared" si="852"/>
        <v>#REF!</v>
      </c>
    </row>
    <row r="525" spans="1:155" x14ac:dyDescent="0.2">
      <c r="A525" s="17">
        <v>30220706</v>
      </c>
      <c r="B525" t="s">
        <v>62</v>
      </c>
      <c r="C525" t="s">
        <v>3820</v>
      </c>
      <c r="D525" t="s">
        <v>3821</v>
      </c>
      <c r="E525" t="s">
        <v>3822</v>
      </c>
      <c r="F525" t="s">
        <v>41</v>
      </c>
      <c r="G525" t="s">
        <v>42</v>
      </c>
      <c r="H525" t="s">
        <v>3823</v>
      </c>
      <c r="I525" t="s">
        <v>68</v>
      </c>
      <c r="J525" s="19" t="s">
        <v>69</v>
      </c>
      <c r="K525" t="s">
        <v>70</v>
      </c>
      <c r="L525">
        <v>1962</v>
      </c>
      <c r="M525">
        <f t="shared" si="762"/>
        <v>1962</v>
      </c>
      <c r="N525">
        <v>57</v>
      </c>
      <c r="O525" s="19">
        <f t="shared" si="763"/>
        <v>57</v>
      </c>
      <c r="P525" t="s">
        <v>80</v>
      </c>
      <c r="Q525" s="19" t="str">
        <f t="shared" si="764"/>
        <v>50-60</v>
      </c>
      <c r="R525" s="23">
        <v>411.48</v>
      </c>
      <c r="S525" s="15">
        <f t="shared" si="765"/>
        <v>0.41148000000000001</v>
      </c>
      <c r="T525">
        <v>30081006</v>
      </c>
      <c r="U525" t="s">
        <v>45</v>
      </c>
      <c r="V525" t="s">
        <v>55</v>
      </c>
      <c r="W525" t="s">
        <v>47</v>
      </c>
      <c r="X525" t="s">
        <v>88</v>
      </c>
      <c r="Y525" t="s">
        <v>408</v>
      </c>
      <c r="Z525" t="s">
        <v>3824</v>
      </c>
      <c r="AA525" t="s">
        <v>3825</v>
      </c>
      <c r="AB525" t="s">
        <v>224</v>
      </c>
      <c r="AC525">
        <v>1962</v>
      </c>
      <c r="AD525">
        <v>57</v>
      </c>
      <c r="AE525" t="str">
        <f t="shared" si="766"/>
        <v>&lt;60</v>
      </c>
      <c r="AF525">
        <v>-37.90892066</v>
      </c>
      <c r="AG525">
        <v>144.15169394</v>
      </c>
      <c r="AH525" t="s">
        <v>50</v>
      </c>
      <c r="AI525" t="s">
        <v>51</v>
      </c>
      <c r="AJ525" s="33" t="s">
        <v>446</v>
      </c>
      <c r="AL525">
        <v>1</v>
      </c>
      <c r="AM525" t="s">
        <v>86</v>
      </c>
      <c r="AN525">
        <v>220</v>
      </c>
      <c r="AO525" s="69">
        <v>3</v>
      </c>
      <c r="AP525">
        <v>2</v>
      </c>
      <c r="AQ525">
        <v>0</v>
      </c>
      <c r="AR525">
        <v>0</v>
      </c>
      <c r="AS525" s="82" t="str">
        <f t="shared" si="767"/>
        <v>Gw-0-0</v>
      </c>
      <c r="AT525" s="14">
        <f t="shared" si="768"/>
        <v>40000</v>
      </c>
      <c r="AU525" s="81">
        <f>VLOOKUP(C525,Bushfire_Vlookup!$F$2:$H$12575,3,FALSE)</f>
        <v>7066.4806429999999</v>
      </c>
      <c r="AV525" s="14">
        <f>VLOOKUP(AS525,Safety_collateral_Vlookup!$J$3:$L$20,2,FALSE)</f>
        <v>3720.1399252148244</v>
      </c>
      <c r="AW525" s="14">
        <f>VLOOKUP(AS525,Safety_collateral_Vlookup!$J$3:$L$20,3,FALSE)</f>
        <v>25000</v>
      </c>
      <c r="AX525" s="48">
        <f t="shared" si="769"/>
        <v>80864.324146285217</v>
      </c>
      <c r="AY525" s="49">
        <f t="shared" si="853"/>
        <v>31272.48</v>
      </c>
      <c r="AZ525" s="14">
        <v>76000</v>
      </c>
      <c r="BA525" s="16">
        <f t="shared" si="770"/>
        <v>2.585798252849957</v>
      </c>
      <c r="BB525" t="e">
        <f>IF(BA525&lt;=#REF!,#REF!,IF(BA525&lt;=#REF!,#REF!,IF(BA525&lt;=#REF!,#REF!,IF(BA525&lt;=#REF!,#REF!,#REF!))))</f>
        <v>#REF!</v>
      </c>
      <c r="BC525" s="51">
        <v>3</v>
      </c>
      <c r="BD525" s="21">
        <v>70</v>
      </c>
      <c r="BE525" s="21">
        <v>6.4399999999999999E-2</v>
      </c>
      <c r="BF525" s="26">
        <f t="shared" si="771"/>
        <v>2039.7848105593891</v>
      </c>
      <c r="BG525" s="21">
        <v>7</v>
      </c>
      <c r="BH525" s="21">
        <f t="shared" si="772"/>
        <v>28</v>
      </c>
      <c r="BI525" s="28">
        <f t="shared" si="773"/>
        <v>4.0959999999999998E-4</v>
      </c>
      <c r="BJ525" s="27">
        <f t="shared" si="774"/>
        <v>4.0959999999999998E-4</v>
      </c>
      <c r="BK525" s="28">
        <f t="shared" si="775"/>
        <v>6.279685848080814E-3</v>
      </c>
      <c r="BL525" s="35">
        <f t="shared" si="776"/>
        <v>1.623800069441397E-2</v>
      </c>
      <c r="BM525" s="21" t="str">
        <f t="shared" si="777"/>
        <v>Cr1</v>
      </c>
      <c r="BN525" s="51">
        <v>1</v>
      </c>
      <c r="BO525" s="21">
        <v>2</v>
      </c>
      <c r="BP525" s="50" t="s">
        <v>5497</v>
      </c>
      <c r="BQ525" s="14">
        <v>40000</v>
      </c>
      <c r="BR525">
        <f>IFERROR(VLOOKUP(AO525,'Model Failure data- Lines'!$A$37:$E$41,3,FALSE),'Model Failure data- Lines'!$C$37)</f>
        <v>0.16107000000000002</v>
      </c>
      <c r="BS525" s="14">
        <f t="shared" si="778"/>
        <v>13024.816690242162</v>
      </c>
      <c r="BT525" s="34">
        <f t="shared" si="761"/>
        <v>27893.501718472107</v>
      </c>
      <c r="BU525" s="34">
        <f t="shared" si="779"/>
        <v>0.46694806631670227</v>
      </c>
      <c r="BV525" s="54">
        <f t="shared" si="780"/>
        <v>-14868.685028229946</v>
      </c>
      <c r="BW525">
        <f>IFERROR(VLOOKUP(AO525,'Model Failure data- Lines'!$A$37:$E$41,4,FALSE),'Model Failure data- Lines'!$D$37)</f>
        <v>0.16398000000000001</v>
      </c>
      <c r="BX525" s="14">
        <f t="shared" si="781"/>
        <v>13260.131873507851</v>
      </c>
      <c r="BY525" s="34">
        <f t="shared" si="782"/>
        <v>24879.62061590275</v>
      </c>
      <c r="BZ525" s="71">
        <f t="shared" si="783"/>
        <v>0.5329716267872725</v>
      </c>
      <c r="CA525" s="71">
        <f t="shared" si="784"/>
        <v>-11619.488742394899</v>
      </c>
      <c r="CB525" s="56">
        <v>2</v>
      </c>
      <c r="CC525">
        <f>IFERROR(VLOOKUP(AO525,'Model Failure data- Lines'!$A$37:$E$41,5,FALSE),'Model Failure data- Lines'!$E$37)</f>
        <v>0.16322</v>
      </c>
      <c r="CD525" s="14">
        <f t="shared" si="785"/>
        <v>13198.674987156674</v>
      </c>
      <c r="CE525" s="34">
        <f t="shared" si="786"/>
        <v>19793.61796669957</v>
      </c>
      <c r="CF525" s="34">
        <f t="shared" si="787"/>
        <v>0.66681467780988235</v>
      </c>
      <c r="CG525" s="54">
        <f t="shared" si="788"/>
        <v>-6594.9429795428969</v>
      </c>
      <c r="CH525" t="e">
        <f>IFERROR(VLOOKUP(AO525,'Model Failure data- Lines'!#REF!,3,FALSE),'Model Failure data- Lines'!#REF!)</f>
        <v>#REF!</v>
      </c>
      <c r="CI525" s="14" t="e">
        <f t="shared" si="789"/>
        <v>#REF!</v>
      </c>
      <c r="CJ525" s="34">
        <f t="shared" si="790"/>
        <v>26754.704506041322</v>
      </c>
      <c r="CK525" s="34" t="e">
        <f t="shared" si="791"/>
        <v>#REF!</v>
      </c>
      <c r="CL525" s="54" t="e">
        <f t="shared" si="792"/>
        <v>#REF!</v>
      </c>
      <c r="CM525" t="e">
        <f>IFERROR(VLOOKUP(AO525,'Model Failure data- Lines'!#REF!,4,FALSE),'Model Failure data- Lines'!#REF!)</f>
        <v>#REF!</v>
      </c>
      <c r="CN525" s="14" t="e">
        <f t="shared" si="793"/>
        <v>#REF!</v>
      </c>
      <c r="CO525" s="34">
        <f t="shared" si="794"/>
        <v>22889.588967858894</v>
      </c>
      <c r="CP525" s="34" t="e">
        <f t="shared" si="795"/>
        <v>#REF!</v>
      </c>
      <c r="CQ525" s="54" t="e">
        <f t="shared" si="796"/>
        <v>#REF!</v>
      </c>
      <c r="CR525" t="e">
        <f>IFERROR(VLOOKUP(AO525,'Model Failure data- Lines'!#REF!,5,FALSE),'Model Failure data- Lines'!#REF!)</f>
        <v>#REF!</v>
      </c>
      <c r="CS525" s="14" t="e">
        <f t="shared" si="797"/>
        <v>#REF!</v>
      </c>
      <c r="CT525" s="34">
        <f t="shared" si="798"/>
        <v>16753.813036814721</v>
      </c>
      <c r="CU525" s="34" t="e">
        <f t="shared" si="799"/>
        <v>#REF!</v>
      </c>
      <c r="CV525" s="54" t="e">
        <f t="shared" si="800"/>
        <v>#REF!</v>
      </c>
      <c r="CW525" t="s">
        <v>224</v>
      </c>
      <c r="CZ525">
        <f t="shared" si="801"/>
        <v>-11619.488742394899</v>
      </c>
      <c r="DA525" s="34">
        <f t="shared" si="802"/>
        <v>6998.666400000001</v>
      </c>
      <c r="DB525" s="34">
        <f t="shared" si="803"/>
        <v>1236.3985160603622</v>
      </c>
      <c r="DC525" s="34">
        <f t="shared" si="804"/>
        <v>650.90045744748761</v>
      </c>
      <c r="DD525" s="9">
        <f t="shared" si="805"/>
        <v>4374.1665000000003</v>
      </c>
      <c r="DE525" s="59">
        <f t="shared" si="806"/>
        <v>0.52779764686824082</v>
      </c>
      <c r="DF525" s="59">
        <f t="shared" si="807"/>
        <v>9.3241796375384309E-2</v>
      </c>
      <c r="DG525" s="59">
        <f t="shared" si="808"/>
        <v>4.9087027463724432E-2</v>
      </c>
      <c r="DH525" s="59">
        <f t="shared" si="809"/>
        <v>0.32987352929265046</v>
      </c>
      <c r="DI525" s="14">
        <f t="shared" si="810"/>
        <v>-6132.7388160480423</v>
      </c>
      <c r="DJ525" s="14">
        <f t="shared" si="811"/>
        <v>-1083.4220033044553</v>
      </c>
      <c r="DK525" s="14">
        <f t="shared" si="812"/>
        <v>-570.3661630123753</v>
      </c>
      <c r="DL525" s="14">
        <f t="shared" si="813"/>
        <v>-3832.9617600300262</v>
      </c>
      <c r="DM525">
        <f t="shared" si="814"/>
        <v>-6594.9429795428978</v>
      </c>
      <c r="DN525" s="34">
        <f t="shared" si="815"/>
        <v>6966.2296000000006</v>
      </c>
      <c r="DO525" s="34">
        <f t="shared" si="816"/>
        <v>1230.6681655773409</v>
      </c>
      <c r="DP525" s="34">
        <f t="shared" si="817"/>
        <v>647.88372157933247</v>
      </c>
      <c r="DQ525" s="9">
        <f t="shared" si="818"/>
        <v>4353.8935000000001</v>
      </c>
      <c r="DR525" s="59">
        <f t="shared" si="819"/>
        <v>0.52779764686824082</v>
      </c>
      <c r="DS525" s="59">
        <f t="shared" si="820"/>
        <v>9.3241796375384323E-2</v>
      </c>
      <c r="DT525" s="59">
        <f t="shared" si="821"/>
        <v>4.9087027463724439E-2</v>
      </c>
      <c r="DU525" s="59">
        <f t="shared" si="822"/>
        <v>0.32987352929265046</v>
      </c>
      <c r="DV525" s="14">
        <f t="shared" si="823"/>
        <v>-3480.7953858329661</v>
      </c>
      <c r="DW525" s="14">
        <f t="shared" si="824"/>
        <v>-614.92433040580931</v>
      </c>
      <c r="DX525" s="14">
        <f t="shared" si="825"/>
        <v>-323.72614715851898</v>
      </c>
      <c r="DY525" s="14">
        <f t="shared" si="826"/>
        <v>-2175.4971161456037</v>
      </c>
      <c r="DZ525" s="34" t="e">
        <f t="shared" si="827"/>
        <v>#REF!</v>
      </c>
      <c r="EA525" s="34" t="e">
        <f t="shared" si="828"/>
        <v>#REF!</v>
      </c>
      <c r="EB525" s="34" t="e">
        <f t="shared" si="829"/>
        <v>#REF!</v>
      </c>
      <c r="EC525" s="34" t="e">
        <f t="shared" si="830"/>
        <v>#REF!</v>
      </c>
      <c r="ED525" s="34" t="e">
        <f t="shared" si="831"/>
        <v>#REF!</v>
      </c>
      <c r="EE525" s="59" t="e">
        <f t="shared" si="832"/>
        <v>#REF!</v>
      </c>
      <c r="EF525" s="59" t="e">
        <f t="shared" si="833"/>
        <v>#REF!</v>
      </c>
      <c r="EG525" s="59" t="e">
        <f t="shared" si="834"/>
        <v>#REF!</v>
      </c>
      <c r="EH525" s="59" t="e">
        <f t="shared" si="835"/>
        <v>#REF!</v>
      </c>
      <c r="EI525" s="14" t="e">
        <f t="shared" si="836"/>
        <v>#REF!</v>
      </c>
      <c r="EJ525" s="14" t="e">
        <f t="shared" si="837"/>
        <v>#REF!</v>
      </c>
      <c r="EK525" s="14" t="e">
        <f t="shared" si="838"/>
        <v>#REF!</v>
      </c>
      <c r="EL525" s="14" t="e">
        <f t="shared" si="839"/>
        <v>#REF!</v>
      </c>
      <c r="EM525" t="e">
        <f t="shared" si="840"/>
        <v>#REF!</v>
      </c>
      <c r="EN525" s="34" t="e">
        <f t="shared" si="841"/>
        <v>#REF!</v>
      </c>
      <c r="EO525" s="34" t="e">
        <f t="shared" si="842"/>
        <v>#REF!</v>
      </c>
      <c r="EP525" s="34" t="e">
        <f t="shared" si="843"/>
        <v>#REF!</v>
      </c>
      <c r="EQ525" s="34" t="e">
        <f t="shared" si="844"/>
        <v>#REF!</v>
      </c>
      <c r="ER525" s="59" t="e">
        <f t="shared" si="845"/>
        <v>#REF!</v>
      </c>
      <c r="ES525" s="59" t="e">
        <f t="shared" si="846"/>
        <v>#REF!</v>
      </c>
      <c r="ET525" s="59" t="e">
        <f t="shared" si="847"/>
        <v>#REF!</v>
      </c>
      <c r="EU525" s="59" t="e">
        <f t="shared" si="848"/>
        <v>#REF!</v>
      </c>
      <c r="EV525" s="14" t="e">
        <f t="shared" si="849"/>
        <v>#REF!</v>
      </c>
      <c r="EW525" s="14" t="e">
        <f t="shared" si="850"/>
        <v>#REF!</v>
      </c>
      <c r="EX525" s="14" t="e">
        <f t="shared" si="851"/>
        <v>#REF!</v>
      </c>
      <c r="EY525" s="14" t="e">
        <f t="shared" si="852"/>
        <v>#REF!</v>
      </c>
    </row>
    <row r="526" spans="1:155" x14ac:dyDescent="0.2">
      <c r="A526" s="17">
        <v>30121402</v>
      </c>
      <c r="B526" t="s">
        <v>62</v>
      </c>
      <c r="C526" t="s">
        <v>2503</v>
      </c>
      <c r="D526" t="s">
        <v>2504</v>
      </c>
      <c r="E526" t="s">
        <v>2505</v>
      </c>
      <c r="F526" t="s">
        <v>41</v>
      </c>
      <c r="G526" t="s">
        <v>42</v>
      </c>
      <c r="H526" t="s">
        <v>2506</v>
      </c>
      <c r="I526" t="s">
        <v>68</v>
      </c>
      <c r="J526" s="19" t="s">
        <v>69</v>
      </c>
      <c r="K526" t="s">
        <v>70</v>
      </c>
      <c r="L526">
        <v>1962</v>
      </c>
      <c r="M526">
        <f t="shared" si="762"/>
        <v>1962</v>
      </c>
      <c r="N526">
        <v>57</v>
      </c>
      <c r="O526" s="19">
        <f t="shared" si="763"/>
        <v>57</v>
      </c>
      <c r="P526" t="s">
        <v>80</v>
      </c>
      <c r="Q526" s="19" t="str">
        <f t="shared" si="764"/>
        <v>50-60</v>
      </c>
      <c r="R526" s="23">
        <v>388.62</v>
      </c>
      <c r="S526" s="15">
        <f t="shared" si="765"/>
        <v>0.38862000000000002</v>
      </c>
      <c r="T526">
        <v>30402977</v>
      </c>
      <c r="U526" t="s">
        <v>45</v>
      </c>
      <c r="V526" t="s">
        <v>55</v>
      </c>
      <c r="W526" t="s">
        <v>47</v>
      </c>
      <c r="X526" t="s">
        <v>48</v>
      </c>
      <c r="Y526" t="s">
        <v>452</v>
      </c>
      <c r="Z526" t="s">
        <v>2507</v>
      </c>
      <c r="AA526" t="s">
        <v>2508</v>
      </c>
      <c r="AB526" t="s">
        <v>1075</v>
      </c>
      <c r="AC526">
        <v>1962</v>
      </c>
      <c r="AD526">
        <v>57</v>
      </c>
      <c r="AE526" t="str">
        <f t="shared" si="766"/>
        <v>&lt;60</v>
      </c>
      <c r="AF526">
        <v>-37.897209369999999</v>
      </c>
      <c r="AG526">
        <v>144.13744263999999</v>
      </c>
      <c r="AH526" t="s">
        <v>50</v>
      </c>
      <c r="AI526" t="s">
        <v>51</v>
      </c>
      <c r="AJ526" s="33" t="s">
        <v>446</v>
      </c>
      <c r="AL526">
        <v>1</v>
      </c>
      <c r="AM526" t="s">
        <v>86</v>
      </c>
      <c r="AN526">
        <v>220</v>
      </c>
      <c r="AO526" s="69">
        <v>3</v>
      </c>
      <c r="AP526">
        <v>2</v>
      </c>
      <c r="AQ526">
        <v>0</v>
      </c>
      <c r="AR526">
        <v>0</v>
      </c>
      <c r="AS526" s="82" t="str">
        <f t="shared" si="767"/>
        <v>Gw-0-0</v>
      </c>
      <c r="AT526" s="14">
        <f t="shared" si="768"/>
        <v>40000</v>
      </c>
      <c r="AU526" s="81">
        <f>VLOOKUP(C526,Bushfire_Vlookup!$F$2:$H$12575,3,FALSE)</f>
        <v>10880.68504</v>
      </c>
      <c r="AV526" s="14">
        <f>VLOOKUP(AS526,Safety_collateral_Vlookup!$J$3:$L$20,2,FALSE)</f>
        <v>3720.1399252148244</v>
      </c>
      <c r="AW526" s="14">
        <f>VLOOKUP(AS526,Safety_collateral_Vlookup!$J$3:$L$20,3,FALSE)</f>
        <v>25000</v>
      </c>
      <c r="AX526" s="48">
        <f t="shared" si="769"/>
        <v>84934.080237884205</v>
      </c>
      <c r="AY526" s="49">
        <f t="shared" si="853"/>
        <v>29535.120000000003</v>
      </c>
      <c r="AZ526" s="14">
        <v>76000</v>
      </c>
      <c r="BA526" s="16">
        <f t="shared" si="770"/>
        <v>2.8756978213694135</v>
      </c>
      <c r="BB526" t="e">
        <f>IF(BA526&lt;=#REF!,#REF!,IF(BA526&lt;=#REF!,#REF!,IF(BA526&lt;=#REF!,#REF!,IF(BA526&lt;=#REF!,#REF!,#REF!))))</f>
        <v>#REF!</v>
      </c>
      <c r="BC526" s="51">
        <v>3</v>
      </c>
      <c r="BD526" s="21">
        <v>70</v>
      </c>
      <c r="BE526" s="21">
        <v>6.4399999999999999E-2</v>
      </c>
      <c r="BF526" s="26">
        <f t="shared" si="771"/>
        <v>1926.4634321949786</v>
      </c>
      <c r="BG526" s="21">
        <v>7</v>
      </c>
      <c r="BH526" s="21">
        <f t="shared" si="772"/>
        <v>28</v>
      </c>
      <c r="BI526" s="28">
        <f t="shared" si="773"/>
        <v>4.0959999999999998E-4</v>
      </c>
      <c r="BJ526" s="27">
        <f t="shared" si="774"/>
        <v>4.0959999999999998E-4</v>
      </c>
      <c r="BK526" s="28">
        <f t="shared" si="775"/>
        <v>6.279685848080814E-3</v>
      </c>
      <c r="BL526" s="35">
        <f t="shared" si="776"/>
        <v>1.8058478912210338E-2</v>
      </c>
      <c r="BM526" s="21" t="str">
        <f t="shared" si="777"/>
        <v>Cr1</v>
      </c>
      <c r="BN526" s="51">
        <v>1</v>
      </c>
      <c r="BO526" s="21">
        <v>2</v>
      </c>
      <c r="BP526" s="50" t="s">
        <v>5497</v>
      </c>
      <c r="BQ526" s="14">
        <v>40000</v>
      </c>
      <c r="BR526">
        <f>IFERROR(VLOOKUP(AO526,'Model Failure data- Lines'!$A$37:$E$41,3,FALSE),'Model Failure data- Lines'!$C$37)</f>
        <v>0.16107000000000002</v>
      </c>
      <c r="BS526" s="14">
        <f t="shared" si="778"/>
        <v>13680.332303916011</v>
      </c>
      <c r="BT526" s="34">
        <f t="shared" si="761"/>
        <v>26343.86273411255</v>
      </c>
      <c r="BU526" s="34">
        <f t="shared" si="779"/>
        <v>0.51929864811364246</v>
      </c>
      <c r="BV526" s="54">
        <f t="shared" si="780"/>
        <v>-12663.530430196539</v>
      </c>
      <c r="BW526">
        <f>IFERROR(VLOOKUP(AO526,'Model Failure data- Lines'!$A$37:$E$41,4,FALSE),'Model Failure data- Lines'!$D$37)</f>
        <v>0.16398000000000001</v>
      </c>
      <c r="BX526" s="14">
        <f t="shared" si="781"/>
        <v>13927.490477408253</v>
      </c>
      <c r="BY526" s="34">
        <f t="shared" si="782"/>
        <v>23497.419470574823</v>
      </c>
      <c r="BZ526" s="71">
        <f t="shared" si="783"/>
        <v>0.59272425616137425</v>
      </c>
      <c r="CA526" s="71">
        <f t="shared" si="784"/>
        <v>-9569.9289931665699</v>
      </c>
      <c r="CB526" s="56">
        <v>2</v>
      </c>
      <c r="CC526">
        <f>IFERROR(VLOOKUP(AO526,'Model Failure data- Lines'!$A$37:$E$41,5,FALSE),'Model Failure data- Lines'!$E$37)</f>
        <v>0.16322</v>
      </c>
      <c r="CD526" s="14">
        <f t="shared" si="785"/>
        <v>13862.94057642746</v>
      </c>
      <c r="CE526" s="34">
        <f t="shared" si="786"/>
        <v>18693.972524105153</v>
      </c>
      <c r="CF526" s="34">
        <f t="shared" si="787"/>
        <v>0.74157274803692663</v>
      </c>
      <c r="CG526" s="54">
        <f t="shared" si="788"/>
        <v>-4831.0319476776931</v>
      </c>
      <c r="CH526" t="e">
        <f>IFERROR(VLOOKUP(AO526,'Model Failure data- Lines'!#REF!,3,FALSE),'Model Failure data- Lines'!#REF!)</f>
        <v>#REF!</v>
      </c>
      <c r="CI526" s="14" t="e">
        <f t="shared" si="789"/>
        <v>#REF!</v>
      </c>
      <c r="CJ526" s="34">
        <f t="shared" si="790"/>
        <v>25268.332033483475</v>
      </c>
      <c r="CK526" s="34" t="e">
        <f t="shared" si="791"/>
        <v>#REF!</v>
      </c>
      <c r="CL526" s="54" t="e">
        <f t="shared" si="792"/>
        <v>#REF!</v>
      </c>
      <c r="CM526" t="e">
        <f>IFERROR(VLOOKUP(AO526,'Model Failure data- Lines'!#REF!,4,FALSE),'Model Failure data- Lines'!#REF!)</f>
        <v>#REF!</v>
      </c>
      <c r="CN526" s="14" t="e">
        <f t="shared" si="793"/>
        <v>#REF!</v>
      </c>
      <c r="CO526" s="34">
        <f t="shared" si="794"/>
        <v>21617.94513631118</v>
      </c>
      <c r="CP526" s="34" t="e">
        <f t="shared" si="795"/>
        <v>#REF!</v>
      </c>
      <c r="CQ526" s="54" t="e">
        <f t="shared" si="796"/>
        <v>#REF!</v>
      </c>
      <c r="CR526" t="e">
        <f>IFERROR(VLOOKUP(AO526,'Model Failure data- Lines'!#REF!,5,FALSE),'Model Failure data- Lines'!#REF!)</f>
        <v>#REF!</v>
      </c>
      <c r="CS526" s="14" t="e">
        <f t="shared" si="797"/>
        <v>#REF!</v>
      </c>
      <c r="CT526" s="34">
        <f t="shared" si="798"/>
        <v>15823.045645880571</v>
      </c>
      <c r="CU526" s="34" t="e">
        <f t="shared" si="799"/>
        <v>#REF!</v>
      </c>
      <c r="CV526" s="54" t="e">
        <f t="shared" si="800"/>
        <v>#REF!</v>
      </c>
      <c r="CW526" t="s">
        <v>1075</v>
      </c>
      <c r="CZ526">
        <f t="shared" si="801"/>
        <v>-9569.928993166568</v>
      </c>
      <c r="DA526" s="34">
        <f t="shared" si="802"/>
        <v>6998.666400000001</v>
      </c>
      <c r="DB526" s="34">
        <f t="shared" si="803"/>
        <v>1903.7571199607664</v>
      </c>
      <c r="DC526" s="34">
        <f t="shared" si="804"/>
        <v>650.90045744748761</v>
      </c>
      <c r="DD526" s="9">
        <f t="shared" si="805"/>
        <v>4374.1665000000003</v>
      </c>
      <c r="DE526" s="59">
        <f t="shared" si="806"/>
        <v>0.50250735488582954</v>
      </c>
      <c r="DF526" s="59">
        <f t="shared" si="807"/>
        <v>0.13669060646990541</v>
      </c>
      <c r="DG526" s="59">
        <f t="shared" si="808"/>
        <v>4.6734941840621727E-2</v>
      </c>
      <c r="DH526" s="59">
        <f t="shared" si="809"/>
        <v>0.31406709680364348</v>
      </c>
      <c r="DI526" s="14">
        <f t="shared" si="810"/>
        <v>-4808.9597048013429</v>
      </c>
      <c r="DJ526" s="14">
        <f t="shared" si="811"/>
        <v>-1308.1193979498694</v>
      </c>
      <c r="DK526" s="14">
        <f t="shared" si="812"/>
        <v>-447.25007491451919</v>
      </c>
      <c r="DL526" s="14">
        <f t="shared" si="813"/>
        <v>-3005.5998155008383</v>
      </c>
      <c r="DM526">
        <f t="shared" si="814"/>
        <v>-4831.0319476776931</v>
      </c>
      <c r="DN526" s="34">
        <f t="shared" si="815"/>
        <v>6966.2296000000006</v>
      </c>
      <c r="DO526" s="34">
        <f t="shared" si="816"/>
        <v>1894.9337548481296</v>
      </c>
      <c r="DP526" s="34">
        <f t="shared" si="817"/>
        <v>647.88372157933247</v>
      </c>
      <c r="DQ526" s="9">
        <f t="shared" si="818"/>
        <v>4353.8935000000001</v>
      </c>
      <c r="DR526" s="59">
        <f t="shared" si="819"/>
        <v>0.50250735488582954</v>
      </c>
      <c r="DS526" s="59">
        <f t="shared" si="820"/>
        <v>0.13669060646990541</v>
      </c>
      <c r="DT526" s="59">
        <f t="shared" si="821"/>
        <v>4.6734941840621734E-2</v>
      </c>
      <c r="DU526" s="59">
        <f t="shared" si="822"/>
        <v>0.31406709680364348</v>
      </c>
      <c r="DV526" s="14">
        <f t="shared" si="823"/>
        <v>-2427.6290853964547</v>
      </c>
      <c r="DW526" s="14">
        <f t="shared" si="824"/>
        <v>-660.35668680355218</v>
      </c>
      <c r="DX526" s="14">
        <f t="shared" si="825"/>
        <v>-225.77799710490254</v>
      </c>
      <c r="DY526" s="14">
        <f t="shared" si="826"/>
        <v>-1517.2681783727842</v>
      </c>
      <c r="DZ526" s="34" t="e">
        <f t="shared" si="827"/>
        <v>#REF!</v>
      </c>
      <c r="EA526" s="34" t="e">
        <f t="shared" si="828"/>
        <v>#REF!</v>
      </c>
      <c r="EB526" s="34" t="e">
        <f t="shared" si="829"/>
        <v>#REF!</v>
      </c>
      <c r="EC526" s="34" t="e">
        <f t="shared" si="830"/>
        <v>#REF!</v>
      </c>
      <c r="ED526" s="34" t="e">
        <f t="shared" si="831"/>
        <v>#REF!</v>
      </c>
      <c r="EE526" s="59" t="e">
        <f t="shared" si="832"/>
        <v>#REF!</v>
      </c>
      <c r="EF526" s="59" t="e">
        <f t="shared" si="833"/>
        <v>#REF!</v>
      </c>
      <c r="EG526" s="59" t="e">
        <f t="shared" si="834"/>
        <v>#REF!</v>
      </c>
      <c r="EH526" s="59" t="e">
        <f t="shared" si="835"/>
        <v>#REF!</v>
      </c>
      <c r="EI526" s="14" t="e">
        <f t="shared" si="836"/>
        <v>#REF!</v>
      </c>
      <c r="EJ526" s="14" t="e">
        <f t="shared" si="837"/>
        <v>#REF!</v>
      </c>
      <c r="EK526" s="14" t="e">
        <f t="shared" si="838"/>
        <v>#REF!</v>
      </c>
      <c r="EL526" s="14" t="e">
        <f t="shared" si="839"/>
        <v>#REF!</v>
      </c>
      <c r="EM526" t="e">
        <f t="shared" si="840"/>
        <v>#REF!</v>
      </c>
      <c r="EN526" s="34" t="e">
        <f t="shared" si="841"/>
        <v>#REF!</v>
      </c>
      <c r="EO526" s="34" t="e">
        <f t="shared" si="842"/>
        <v>#REF!</v>
      </c>
      <c r="EP526" s="34" t="e">
        <f t="shared" si="843"/>
        <v>#REF!</v>
      </c>
      <c r="EQ526" s="34" t="e">
        <f t="shared" si="844"/>
        <v>#REF!</v>
      </c>
      <c r="ER526" s="59" t="e">
        <f t="shared" si="845"/>
        <v>#REF!</v>
      </c>
      <c r="ES526" s="59" t="e">
        <f t="shared" si="846"/>
        <v>#REF!</v>
      </c>
      <c r="ET526" s="59" t="e">
        <f t="shared" si="847"/>
        <v>#REF!</v>
      </c>
      <c r="EU526" s="59" t="e">
        <f t="shared" si="848"/>
        <v>#REF!</v>
      </c>
      <c r="EV526" s="14" t="e">
        <f t="shared" si="849"/>
        <v>#REF!</v>
      </c>
      <c r="EW526" s="14" t="e">
        <f t="shared" si="850"/>
        <v>#REF!</v>
      </c>
      <c r="EX526" s="14" t="e">
        <f t="shared" si="851"/>
        <v>#REF!</v>
      </c>
      <c r="EY526" s="14" t="e">
        <f t="shared" si="852"/>
        <v>#REF!</v>
      </c>
    </row>
    <row r="527" spans="1:155" x14ac:dyDescent="0.2">
      <c r="A527" s="17">
        <v>30051846</v>
      </c>
      <c r="B527" t="s">
        <v>62</v>
      </c>
      <c r="C527" t="s">
        <v>1509</v>
      </c>
      <c r="D527" t="s">
        <v>1510</v>
      </c>
      <c r="E527" t="s">
        <v>1511</v>
      </c>
      <c r="F527" t="s">
        <v>41</v>
      </c>
      <c r="G527" t="s">
        <v>42</v>
      </c>
      <c r="H527" t="s">
        <v>1512</v>
      </c>
      <c r="I527" t="s">
        <v>68</v>
      </c>
      <c r="J527" s="19" t="s">
        <v>69</v>
      </c>
      <c r="K527" t="s">
        <v>70</v>
      </c>
      <c r="L527">
        <v>1962</v>
      </c>
      <c r="M527">
        <f t="shared" si="762"/>
        <v>1962</v>
      </c>
      <c r="N527">
        <v>57</v>
      </c>
      <c r="O527" s="19">
        <f t="shared" si="763"/>
        <v>57</v>
      </c>
      <c r="P527" t="s">
        <v>80</v>
      </c>
      <c r="Q527" s="19" t="str">
        <f t="shared" si="764"/>
        <v>50-60</v>
      </c>
      <c r="R527" s="23">
        <v>425.2</v>
      </c>
      <c r="S527" s="15">
        <f t="shared" si="765"/>
        <v>0.42519999999999997</v>
      </c>
      <c r="T527">
        <v>30239281</v>
      </c>
      <c r="U527" t="s">
        <v>45</v>
      </c>
      <c r="V527" t="s">
        <v>55</v>
      </c>
      <c r="W527" t="s">
        <v>47</v>
      </c>
      <c r="X527" t="s">
        <v>48</v>
      </c>
      <c r="Y527" t="s">
        <v>452</v>
      </c>
      <c r="Z527" t="s">
        <v>1513</v>
      </c>
      <c r="AA527" t="s">
        <v>1514</v>
      </c>
      <c r="AB527" t="s">
        <v>129</v>
      </c>
      <c r="AC527">
        <v>1962</v>
      </c>
      <c r="AD527">
        <v>57</v>
      </c>
      <c r="AE527" t="str">
        <f t="shared" si="766"/>
        <v>&lt;60</v>
      </c>
      <c r="AF527">
        <v>-37.886093539999997</v>
      </c>
      <c r="AG527">
        <v>144.12392489999999</v>
      </c>
      <c r="AH527" t="s">
        <v>50</v>
      </c>
      <c r="AI527" t="s">
        <v>51</v>
      </c>
      <c r="AJ527" s="33" t="s">
        <v>446</v>
      </c>
      <c r="AL527">
        <v>1</v>
      </c>
      <c r="AM527" t="s">
        <v>86</v>
      </c>
      <c r="AN527">
        <v>220</v>
      </c>
      <c r="AO527" s="69">
        <v>3</v>
      </c>
      <c r="AP527">
        <v>2</v>
      </c>
      <c r="AQ527">
        <v>0</v>
      </c>
      <c r="AR527">
        <v>0</v>
      </c>
      <c r="AS527" s="82" t="str">
        <f t="shared" si="767"/>
        <v>Gw-0-0</v>
      </c>
      <c r="AT527" s="14">
        <f t="shared" si="768"/>
        <v>40000</v>
      </c>
      <c r="AU527" s="81">
        <f>VLOOKUP(C527,Bushfire_Vlookup!$F$2:$H$12575,3,FALSE)</f>
        <v>8336.6101679999992</v>
      </c>
      <c r="AV527" s="14">
        <f>VLOOKUP(AS527,Safety_collateral_Vlookup!$J$3:$L$20,2,FALSE)</f>
        <v>3720.1399252148244</v>
      </c>
      <c r="AW527" s="14">
        <f>VLOOKUP(AS527,Safety_collateral_Vlookup!$J$3:$L$20,3,FALSE)</f>
        <v>25000</v>
      </c>
      <c r="AX527" s="48">
        <f t="shared" si="769"/>
        <v>82219.552349460209</v>
      </c>
      <c r="AY527" s="49">
        <f t="shared" si="853"/>
        <v>32315.199999999997</v>
      </c>
      <c r="AZ527" s="14">
        <v>76000</v>
      </c>
      <c r="BA527" s="16">
        <f t="shared" si="770"/>
        <v>2.5442996592767559</v>
      </c>
      <c r="BB527" t="e">
        <f>IF(BA527&lt;=#REF!,#REF!,IF(BA527&lt;=#REF!,#REF!,IF(BA527&lt;=#REF!,#REF!,IF(BA527&lt;=#REF!,#REF!,#REF!))))</f>
        <v>#REF!</v>
      </c>
      <c r="BC527" s="51">
        <v>3</v>
      </c>
      <c r="BD527" s="21">
        <v>70</v>
      </c>
      <c r="BE527" s="21">
        <v>6.4399999999999999E-2</v>
      </c>
      <c r="BF527" s="26">
        <f t="shared" si="771"/>
        <v>2107.7974663406535</v>
      </c>
      <c r="BG527" s="21">
        <v>7</v>
      </c>
      <c r="BH527" s="21">
        <f t="shared" si="772"/>
        <v>28</v>
      </c>
      <c r="BI527" s="28">
        <f t="shared" si="773"/>
        <v>4.0959999999999998E-4</v>
      </c>
      <c r="BJ527" s="27">
        <f t="shared" si="774"/>
        <v>4.0959999999999998E-4</v>
      </c>
      <c r="BK527" s="28">
        <f t="shared" si="775"/>
        <v>6.279685848080814E-3</v>
      </c>
      <c r="BL527" s="35">
        <f t="shared" si="776"/>
        <v>1.597740256363708E-2</v>
      </c>
      <c r="BM527" s="21" t="str">
        <f t="shared" si="777"/>
        <v>Cr1</v>
      </c>
      <c r="BN527" s="51">
        <v>1</v>
      </c>
      <c r="BO527" s="21">
        <v>2</v>
      </c>
      <c r="BP527" s="50" t="s">
        <v>5497</v>
      </c>
      <c r="BQ527" s="14">
        <v>40000</v>
      </c>
      <c r="BR527">
        <f>IFERROR(VLOOKUP(AO527,'Model Failure data- Lines'!$A$37:$E$41,3,FALSE),'Model Failure data- Lines'!$C$37)</f>
        <v>0.16107000000000002</v>
      </c>
      <c r="BS527" s="14">
        <f t="shared" si="778"/>
        <v>13243.103296927557</v>
      </c>
      <c r="BT527" s="34">
        <f t="shared" si="761"/>
        <v>28823.556262015991</v>
      </c>
      <c r="BU527" s="34">
        <f t="shared" si="779"/>
        <v>0.45945417617948375</v>
      </c>
      <c r="BV527" s="54">
        <f t="shared" si="780"/>
        <v>-15580.452965088434</v>
      </c>
      <c r="BW527">
        <f>IFERROR(VLOOKUP(AO527,'Model Failure data- Lines'!$A$37:$E$41,4,FALSE),'Model Failure data- Lines'!$D$37)</f>
        <v>0.16398000000000001</v>
      </c>
      <c r="BX527" s="14">
        <f t="shared" si="781"/>
        <v>13482.362194264486</v>
      </c>
      <c r="BY527" s="34">
        <f t="shared" si="782"/>
        <v>25709.183158068066</v>
      </c>
      <c r="BZ527" s="71">
        <f t="shared" si="783"/>
        <v>0.52441814706327783</v>
      </c>
      <c r="CA527" s="71">
        <f t="shared" si="784"/>
        <v>-12226.820963803581</v>
      </c>
      <c r="CB527" s="56">
        <v>2</v>
      </c>
      <c r="CC527">
        <f>IFERROR(VLOOKUP(AO527,'Model Failure data- Lines'!$A$37:$E$41,5,FALSE),'Model Failure data- Lines'!$E$37)</f>
        <v>0.16322</v>
      </c>
      <c r="CD527" s="14">
        <f t="shared" si="785"/>
        <v>13419.875334478897</v>
      </c>
      <c r="CE527" s="34">
        <f t="shared" si="786"/>
        <v>20453.597646156941</v>
      </c>
      <c r="CF527" s="34">
        <f t="shared" si="787"/>
        <v>0.65611319664344614</v>
      </c>
      <c r="CG527" s="54">
        <f t="shared" si="788"/>
        <v>-7033.7223116780442</v>
      </c>
      <c r="CH527" t="e">
        <f>IFERROR(VLOOKUP(AO527,'Model Failure data- Lines'!#REF!,3,FALSE),'Model Failure data- Lines'!#REF!)</f>
        <v>#REF!</v>
      </c>
      <c r="CI527" s="14" t="e">
        <f t="shared" si="789"/>
        <v>#REF!</v>
      </c>
      <c r="CJ527" s="34">
        <f t="shared" si="790"/>
        <v>27646.788072248397</v>
      </c>
      <c r="CK527" s="34" t="e">
        <f t="shared" si="791"/>
        <v>#REF!</v>
      </c>
      <c r="CL527" s="54" t="e">
        <f t="shared" si="792"/>
        <v>#REF!</v>
      </c>
      <c r="CM527" t="e">
        <f>IFERROR(VLOOKUP(AO527,'Model Failure data- Lines'!#REF!,4,FALSE),'Model Failure data- Lines'!#REF!)</f>
        <v>#REF!</v>
      </c>
      <c r="CN527" s="14" t="e">
        <f t="shared" si="793"/>
        <v>#REF!</v>
      </c>
      <c r="CO527" s="34">
        <f t="shared" si="794"/>
        <v>23652.797776644311</v>
      </c>
      <c r="CP527" s="34" t="e">
        <f t="shared" si="795"/>
        <v>#REF!</v>
      </c>
      <c r="CQ527" s="54" t="e">
        <f t="shared" si="796"/>
        <v>#REF!</v>
      </c>
      <c r="CR527" t="e">
        <f>IFERROR(VLOOKUP(AO527,'Model Failure data- Lines'!#REF!,5,FALSE),'Model Failure data- Lines'!#REF!)</f>
        <v>#REF!</v>
      </c>
      <c r="CS527" s="14" t="e">
        <f t="shared" si="797"/>
        <v>#REF!</v>
      </c>
      <c r="CT527" s="34">
        <f t="shared" si="798"/>
        <v>17312.436335310631</v>
      </c>
      <c r="CU527" s="34" t="e">
        <f t="shared" si="799"/>
        <v>#REF!</v>
      </c>
      <c r="CV527" s="54" t="e">
        <f t="shared" si="800"/>
        <v>#REF!</v>
      </c>
      <c r="CW527" t="s">
        <v>129</v>
      </c>
      <c r="CZ527">
        <f t="shared" si="801"/>
        <v>-12226.820963803582</v>
      </c>
      <c r="DA527" s="34">
        <f t="shared" si="802"/>
        <v>6998.666400000001</v>
      </c>
      <c r="DB527" s="34">
        <f t="shared" si="803"/>
        <v>1458.6288368169987</v>
      </c>
      <c r="DC527" s="34">
        <f t="shared" si="804"/>
        <v>650.90045744748761</v>
      </c>
      <c r="DD527" s="9">
        <f t="shared" si="805"/>
        <v>4374.1665000000003</v>
      </c>
      <c r="DE527" s="59">
        <f t="shared" si="806"/>
        <v>0.5190979369310591</v>
      </c>
      <c r="DF527" s="59">
        <f t="shared" si="807"/>
        <v>0.10818792848018222</v>
      </c>
      <c r="DG527" s="59">
        <f t="shared" si="808"/>
        <v>4.8277924006846981E-2</v>
      </c>
      <c r="DH527" s="59">
        <f t="shared" si="809"/>
        <v>0.32443621058191185</v>
      </c>
      <c r="DI527" s="14">
        <f t="shared" si="810"/>
        <v>-6346.9175375358636</v>
      </c>
      <c r="DJ527" s="14">
        <f t="shared" si="811"/>
        <v>-1322.7944319719745</v>
      </c>
      <c r="DK527" s="14">
        <f t="shared" si="812"/>
        <v>-590.28553333583295</v>
      </c>
      <c r="DL527" s="14">
        <f t="shared" si="813"/>
        <v>-3966.823460959914</v>
      </c>
      <c r="DM527">
        <f t="shared" si="814"/>
        <v>-7033.7223116780451</v>
      </c>
      <c r="DN527" s="34">
        <f t="shared" si="815"/>
        <v>6966.2296000000006</v>
      </c>
      <c r="DO527" s="34">
        <f t="shared" si="816"/>
        <v>1451.8685128995642</v>
      </c>
      <c r="DP527" s="34">
        <f t="shared" si="817"/>
        <v>647.88372157933247</v>
      </c>
      <c r="DQ527" s="9">
        <f t="shared" si="818"/>
        <v>4353.8935000000001</v>
      </c>
      <c r="DR527" s="59">
        <f t="shared" si="819"/>
        <v>0.51909793693105899</v>
      </c>
      <c r="DS527" s="59">
        <f t="shared" si="820"/>
        <v>0.10818792848018222</v>
      </c>
      <c r="DT527" s="59">
        <f t="shared" si="821"/>
        <v>4.8277924006846988E-2</v>
      </c>
      <c r="DU527" s="59">
        <f t="shared" si="822"/>
        <v>0.32443621058191185</v>
      </c>
      <c r="DV527" s="14">
        <f t="shared" si="823"/>
        <v>-3651.1907409380324</v>
      </c>
      <c r="DW527" s="14">
        <f t="shared" si="824"/>
        <v>-760.96384640528629</v>
      </c>
      <c r="DX527" s="14">
        <f t="shared" si="825"/>
        <v>-339.57351124845678</v>
      </c>
      <c r="DY527" s="14">
        <f t="shared" si="826"/>
        <v>-2281.9942130862701</v>
      </c>
      <c r="DZ527" s="34" t="e">
        <f t="shared" si="827"/>
        <v>#REF!</v>
      </c>
      <c r="EA527" s="34" t="e">
        <f t="shared" si="828"/>
        <v>#REF!</v>
      </c>
      <c r="EB527" s="34" t="e">
        <f t="shared" si="829"/>
        <v>#REF!</v>
      </c>
      <c r="EC527" s="34" t="e">
        <f t="shared" si="830"/>
        <v>#REF!</v>
      </c>
      <c r="ED527" s="34" t="e">
        <f t="shared" si="831"/>
        <v>#REF!</v>
      </c>
      <c r="EE527" s="59" t="e">
        <f t="shared" si="832"/>
        <v>#REF!</v>
      </c>
      <c r="EF527" s="59" t="e">
        <f t="shared" si="833"/>
        <v>#REF!</v>
      </c>
      <c r="EG527" s="59" t="e">
        <f t="shared" si="834"/>
        <v>#REF!</v>
      </c>
      <c r="EH527" s="59" t="e">
        <f t="shared" si="835"/>
        <v>#REF!</v>
      </c>
      <c r="EI527" s="14" t="e">
        <f t="shared" si="836"/>
        <v>#REF!</v>
      </c>
      <c r="EJ527" s="14" t="e">
        <f t="shared" si="837"/>
        <v>#REF!</v>
      </c>
      <c r="EK527" s="14" t="e">
        <f t="shared" si="838"/>
        <v>#REF!</v>
      </c>
      <c r="EL527" s="14" t="e">
        <f t="shared" si="839"/>
        <v>#REF!</v>
      </c>
      <c r="EM527" t="e">
        <f t="shared" si="840"/>
        <v>#REF!</v>
      </c>
      <c r="EN527" s="34" t="e">
        <f t="shared" si="841"/>
        <v>#REF!</v>
      </c>
      <c r="EO527" s="34" t="e">
        <f t="shared" si="842"/>
        <v>#REF!</v>
      </c>
      <c r="EP527" s="34" t="e">
        <f t="shared" si="843"/>
        <v>#REF!</v>
      </c>
      <c r="EQ527" s="34" t="e">
        <f t="shared" si="844"/>
        <v>#REF!</v>
      </c>
      <c r="ER527" s="59" t="e">
        <f t="shared" si="845"/>
        <v>#REF!</v>
      </c>
      <c r="ES527" s="59" t="e">
        <f t="shared" si="846"/>
        <v>#REF!</v>
      </c>
      <c r="ET527" s="59" t="e">
        <f t="shared" si="847"/>
        <v>#REF!</v>
      </c>
      <c r="EU527" s="59" t="e">
        <f t="shared" si="848"/>
        <v>#REF!</v>
      </c>
      <c r="EV527" s="14" t="e">
        <f t="shared" si="849"/>
        <v>#REF!</v>
      </c>
      <c r="EW527" s="14" t="e">
        <f t="shared" si="850"/>
        <v>#REF!</v>
      </c>
      <c r="EX527" s="14" t="e">
        <f t="shared" si="851"/>
        <v>#REF!</v>
      </c>
      <c r="EY527" s="14" t="e">
        <f t="shared" si="852"/>
        <v>#REF!</v>
      </c>
    </row>
    <row r="528" spans="1:155" x14ac:dyDescent="0.2">
      <c r="A528" s="17">
        <v>30413143</v>
      </c>
      <c r="B528" t="s">
        <v>62</v>
      </c>
      <c r="C528" t="s">
        <v>5295</v>
      </c>
      <c r="D528" t="s">
        <v>5296</v>
      </c>
      <c r="E528" t="s">
        <v>595</v>
      </c>
      <c r="F528" t="s">
        <v>41</v>
      </c>
      <c r="G528" t="s">
        <v>42</v>
      </c>
      <c r="H528" t="s">
        <v>5297</v>
      </c>
      <c r="I528" t="s">
        <v>68</v>
      </c>
      <c r="J528" s="19" t="s">
        <v>69</v>
      </c>
      <c r="K528" t="s">
        <v>70</v>
      </c>
      <c r="L528">
        <v>1962</v>
      </c>
      <c r="M528">
        <f t="shared" si="762"/>
        <v>1962</v>
      </c>
      <c r="N528">
        <v>57</v>
      </c>
      <c r="O528" s="19">
        <f t="shared" si="763"/>
        <v>57</v>
      </c>
      <c r="P528" t="s">
        <v>80</v>
      </c>
      <c r="Q528" s="19" t="str">
        <f t="shared" si="764"/>
        <v>50-60</v>
      </c>
      <c r="R528" s="23">
        <v>301.75</v>
      </c>
      <c r="S528" s="15">
        <f t="shared" si="765"/>
        <v>0.30175000000000002</v>
      </c>
      <c r="T528">
        <v>30285899</v>
      </c>
      <c r="U528" t="s">
        <v>45</v>
      </c>
      <c r="V528" t="s">
        <v>55</v>
      </c>
      <c r="W528" t="s">
        <v>47</v>
      </c>
      <c r="X528" t="s">
        <v>48</v>
      </c>
      <c r="Y528" t="s">
        <v>452</v>
      </c>
      <c r="Z528" t="s">
        <v>5298</v>
      </c>
      <c r="AA528" t="s">
        <v>5299</v>
      </c>
      <c r="AB528" t="s">
        <v>392</v>
      </c>
      <c r="AC528">
        <v>1962</v>
      </c>
      <c r="AD528">
        <v>57</v>
      </c>
      <c r="AE528" t="str">
        <f t="shared" si="766"/>
        <v>&lt;60</v>
      </c>
      <c r="AF528">
        <v>-37.883337660000002</v>
      </c>
      <c r="AG528">
        <v>144.12058221999999</v>
      </c>
      <c r="AH528" t="s">
        <v>50</v>
      </c>
      <c r="AI528" t="s">
        <v>51</v>
      </c>
      <c r="AJ528" s="33" t="s">
        <v>446</v>
      </c>
      <c r="AL528">
        <v>1</v>
      </c>
      <c r="AM528" t="s">
        <v>86</v>
      </c>
      <c r="AN528">
        <v>220</v>
      </c>
      <c r="AO528" s="69">
        <v>3</v>
      </c>
      <c r="AP528">
        <v>2</v>
      </c>
      <c r="AQ528">
        <v>0</v>
      </c>
      <c r="AR528">
        <v>0</v>
      </c>
      <c r="AS528" s="82" t="str">
        <f t="shared" si="767"/>
        <v>Gw-0-0</v>
      </c>
      <c r="AT528" s="14">
        <f t="shared" si="768"/>
        <v>40000</v>
      </c>
      <c r="AU528" s="81">
        <f>VLOOKUP(C528,Bushfire_Vlookup!$F$2:$H$12575,3,FALSE)</f>
        <v>3685.892523</v>
      </c>
      <c r="AV528" s="14">
        <f>VLOOKUP(AS528,Safety_collateral_Vlookup!$J$3:$L$20,2,FALSE)</f>
        <v>3720.1399252148244</v>
      </c>
      <c r="AW528" s="14">
        <f>VLOOKUP(AS528,Safety_collateral_Vlookup!$J$3:$L$20,3,FALSE)</f>
        <v>25000</v>
      </c>
      <c r="AX528" s="48">
        <f t="shared" si="769"/>
        <v>77257.236622245211</v>
      </c>
      <c r="AY528" s="49">
        <f t="shared" si="853"/>
        <v>22933</v>
      </c>
      <c r="AZ528" s="14">
        <v>76000</v>
      </c>
      <c r="BA528" s="16">
        <f t="shared" si="770"/>
        <v>3.3688238181766543</v>
      </c>
      <c r="BB528" t="e">
        <f>IF(BA528&lt;=#REF!,#REF!,IF(BA528&lt;=#REF!,#REF!,IF(BA528&lt;=#REF!,#REF!,IF(BA528&lt;=#REF!,#REF!,#REF!))))</f>
        <v>#REF!</v>
      </c>
      <c r="BC528" s="51">
        <v>4</v>
      </c>
      <c r="BD528" s="21">
        <v>70</v>
      </c>
      <c r="BE528" s="21">
        <v>6.4399999999999999E-2</v>
      </c>
      <c r="BF528" s="26">
        <f t="shared" si="771"/>
        <v>1495.8322800289095</v>
      </c>
      <c r="BG528" s="21">
        <v>7</v>
      </c>
      <c r="BH528" s="21">
        <f t="shared" si="772"/>
        <v>28</v>
      </c>
      <c r="BI528" s="28">
        <f t="shared" si="773"/>
        <v>4.0959999999999998E-4</v>
      </c>
      <c r="BJ528" s="27">
        <f t="shared" si="774"/>
        <v>4.0959999999999998E-4</v>
      </c>
      <c r="BK528" s="28">
        <f t="shared" si="775"/>
        <v>6.2796858480808132E-3</v>
      </c>
      <c r="BL528" s="35">
        <f t="shared" si="776"/>
        <v>2.1155155255681506E-2</v>
      </c>
      <c r="BM528" s="21" t="str">
        <f t="shared" si="777"/>
        <v>Cr1</v>
      </c>
      <c r="BN528" s="51">
        <v>1</v>
      </c>
      <c r="BO528" s="21">
        <v>2</v>
      </c>
      <c r="BP528" s="50" t="s">
        <v>5497</v>
      </c>
      <c r="BQ528" s="14">
        <v>40000</v>
      </c>
      <c r="BR528">
        <f>IFERROR(VLOOKUP(AO528,'Model Failure data- Lines'!$A$37:$E$41,3,FALSE),'Model Failure data- Lines'!$C$37)</f>
        <v>0.16107000000000002</v>
      </c>
      <c r="BS528" s="14">
        <f t="shared" si="778"/>
        <v>12443.823102745038</v>
      </c>
      <c r="BT528" s="34">
        <f t="shared" si="761"/>
        <v>20455.099017082139</v>
      </c>
      <c r="BU528" s="34">
        <f t="shared" si="779"/>
        <v>0.60834822126029064</v>
      </c>
      <c r="BV528" s="54">
        <f t="shared" si="780"/>
        <v>-8011.2759143371004</v>
      </c>
      <c r="BW528">
        <f>IFERROR(VLOOKUP(AO528,'Model Failure data- Lines'!$A$37:$E$41,4,FALSE),'Model Failure data- Lines'!$D$37)</f>
        <v>0.16398000000000001</v>
      </c>
      <c r="BX528" s="14">
        <f t="shared" si="781"/>
        <v>12668.641661315771</v>
      </c>
      <c r="BY528" s="34">
        <f t="shared" si="782"/>
        <v>18244.934190844404</v>
      </c>
      <c r="BZ528" s="71">
        <f t="shared" si="783"/>
        <v>0.69436488664744511</v>
      </c>
      <c r="CA528" s="71">
        <f t="shared" si="784"/>
        <v>-5576.2925295286332</v>
      </c>
      <c r="CB528" s="56">
        <v>2</v>
      </c>
      <c r="CC528">
        <f>IFERROR(VLOOKUP(AO528,'Model Failure data- Lines'!$A$37:$E$41,5,FALSE),'Model Failure data- Lines'!$E$37)</f>
        <v>0.16322</v>
      </c>
      <c r="CD528" s="14">
        <f t="shared" si="785"/>
        <v>12609.926161482863</v>
      </c>
      <c r="CE528" s="34">
        <f t="shared" si="786"/>
        <v>14515.223635295995</v>
      </c>
      <c r="CF528" s="34">
        <f t="shared" si="787"/>
        <v>0.86873798697940074</v>
      </c>
      <c r="CG528" s="54">
        <f t="shared" si="788"/>
        <v>-1905.2974738131325</v>
      </c>
      <c r="CH528" t="e">
        <f>IFERROR(VLOOKUP(AO528,'Model Failure data- Lines'!#REF!,3,FALSE),'Model Failure data- Lines'!#REF!)</f>
        <v>#REF!</v>
      </c>
      <c r="CI528" s="14" t="e">
        <f t="shared" si="789"/>
        <v>#REF!</v>
      </c>
      <c r="CJ528" s="34">
        <f t="shared" si="790"/>
        <v>19619.986596427454</v>
      </c>
      <c r="CK528" s="34" t="e">
        <f t="shared" si="791"/>
        <v>#REF!</v>
      </c>
      <c r="CL528" s="54" t="e">
        <f t="shared" si="792"/>
        <v>#REF!</v>
      </c>
      <c r="CM528" t="e">
        <f>IFERROR(VLOOKUP(AO528,'Model Failure data- Lines'!#REF!,4,FALSE),'Model Failure data- Lines'!#REF!)</f>
        <v>#REF!</v>
      </c>
      <c r="CN528" s="14" t="e">
        <f t="shared" si="793"/>
        <v>#REF!</v>
      </c>
      <c r="CO528" s="34">
        <f t="shared" si="794"/>
        <v>16785.587321501462</v>
      </c>
      <c r="CP528" s="34" t="e">
        <f t="shared" si="795"/>
        <v>#REF!</v>
      </c>
      <c r="CQ528" s="54" t="e">
        <f t="shared" si="796"/>
        <v>#REF!</v>
      </c>
      <c r="CR528" t="e">
        <f>IFERROR(VLOOKUP(AO528,'Model Failure data- Lines'!#REF!,5,FALSE),'Model Failure data- Lines'!#REF!)</f>
        <v>#REF!</v>
      </c>
      <c r="CS528" s="14" t="e">
        <f t="shared" si="797"/>
        <v>#REF!</v>
      </c>
      <c r="CT528" s="34">
        <f t="shared" si="798"/>
        <v>12286.048128363085</v>
      </c>
      <c r="CU528" s="34" t="e">
        <f t="shared" si="799"/>
        <v>#REF!</v>
      </c>
      <c r="CV528" s="54" t="e">
        <f t="shared" si="800"/>
        <v>#REF!</v>
      </c>
      <c r="CW528" t="s">
        <v>392</v>
      </c>
      <c r="CZ528">
        <f t="shared" si="801"/>
        <v>-5576.2925295286341</v>
      </c>
      <c r="DA528" s="34">
        <f t="shared" si="802"/>
        <v>6998.666400000001</v>
      </c>
      <c r="DB528" s="34">
        <f t="shared" si="803"/>
        <v>644.90830386828316</v>
      </c>
      <c r="DC528" s="34">
        <f t="shared" si="804"/>
        <v>650.90045744748761</v>
      </c>
      <c r="DD528" s="9">
        <f t="shared" si="805"/>
        <v>4374.1665000000003</v>
      </c>
      <c r="DE528" s="59">
        <f t="shared" si="806"/>
        <v>0.55244015791927581</v>
      </c>
      <c r="DF528" s="59">
        <f t="shared" si="807"/>
        <v>5.090587618698994E-2</v>
      </c>
      <c r="DG528" s="59">
        <f t="shared" si="808"/>
        <v>5.1378867194187001E-2</v>
      </c>
      <c r="DH528" s="59">
        <f t="shared" si="809"/>
        <v>0.34527509869954737</v>
      </c>
      <c r="DI528" s="14">
        <f t="shared" si="810"/>
        <v>-3080.5679256168769</v>
      </c>
      <c r="DJ528" s="14">
        <f t="shared" si="811"/>
        <v>-283.86605709062161</v>
      </c>
      <c r="DK528" s="14">
        <f t="shared" si="812"/>
        <v>-286.50359331058877</v>
      </c>
      <c r="DL528" s="14">
        <f t="shared" si="813"/>
        <v>-1925.3549535105476</v>
      </c>
      <c r="DM528">
        <f t="shared" si="814"/>
        <v>-1905.2974738131331</v>
      </c>
      <c r="DN528" s="34">
        <f t="shared" si="815"/>
        <v>6966.2296000000006</v>
      </c>
      <c r="DO528" s="34">
        <f t="shared" si="816"/>
        <v>641.91933990353198</v>
      </c>
      <c r="DP528" s="34">
        <f t="shared" si="817"/>
        <v>647.88372157933247</v>
      </c>
      <c r="DQ528" s="9">
        <f t="shared" si="818"/>
        <v>4353.8935000000001</v>
      </c>
      <c r="DR528" s="59">
        <f t="shared" si="819"/>
        <v>0.55244015791927581</v>
      </c>
      <c r="DS528" s="59">
        <f t="shared" si="820"/>
        <v>5.0905876186989947E-2</v>
      </c>
      <c r="DT528" s="59">
        <f t="shared" si="821"/>
        <v>5.1378867194187015E-2</v>
      </c>
      <c r="DU528" s="59">
        <f t="shared" si="822"/>
        <v>0.34527509869954737</v>
      </c>
      <c r="DV528" s="14">
        <f t="shared" si="823"/>
        <v>-1052.5628373165246</v>
      </c>
      <c r="DW528" s="14">
        <f t="shared" si="824"/>
        <v>-96.990837301316063</v>
      </c>
      <c r="DX528" s="14">
        <f t="shared" si="825"/>
        <v>-97.892025872464984</v>
      </c>
      <c r="DY528" s="14">
        <f t="shared" si="826"/>
        <v>-657.85177332282785</v>
      </c>
      <c r="DZ528" s="34" t="e">
        <f t="shared" si="827"/>
        <v>#REF!</v>
      </c>
      <c r="EA528" s="34" t="e">
        <f t="shared" si="828"/>
        <v>#REF!</v>
      </c>
      <c r="EB528" s="34" t="e">
        <f t="shared" si="829"/>
        <v>#REF!</v>
      </c>
      <c r="EC528" s="34" t="e">
        <f t="shared" si="830"/>
        <v>#REF!</v>
      </c>
      <c r="ED528" s="34" t="e">
        <f t="shared" si="831"/>
        <v>#REF!</v>
      </c>
      <c r="EE528" s="59" t="e">
        <f t="shared" si="832"/>
        <v>#REF!</v>
      </c>
      <c r="EF528" s="59" t="e">
        <f t="shared" si="833"/>
        <v>#REF!</v>
      </c>
      <c r="EG528" s="59" t="e">
        <f t="shared" si="834"/>
        <v>#REF!</v>
      </c>
      <c r="EH528" s="59" t="e">
        <f t="shared" si="835"/>
        <v>#REF!</v>
      </c>
      <c r="EI528" s="14" t="e">
        <f t="shared" si="836"/>
        <v>#REF!</v>
      </c>
      <c r="EJ528" s="14" t="e">
        <f t="shared" si="837"/>
        <v>#REF!</v>
      </c>
      <c r="EK528" s="14" t="e">
        <f t="shared" si="838"/>
        <v>#REF!</v>
      </c>
      <c r="EL528" s="14" t="e">
        <f t="shared" si="839"/>
        <v>#REF!</v>
      </c>
      <c r="EM528" t="e">
        <f t="shared" si="840"/>
        <v>#REF!</v>
      </c>
      <c r="EN528" s="34" t="e">
        <f t="shared" si="841"/>
        <v>#REF!</v>
      </c>
      <c r="EO528" s="34" t="e">
        <f t="shared" si="842"/>
        <v>#REF!</v>
      </c>
      <c r="EP528" s="34" t="e">
        <f t="shared" si="843"/>
        <v>#REF!</v>
      </c>
      <c r="EQ528" s="34" t="e">
        <f t="shared" si="844"/>
        <v>#REF!</v>
      </c>
      <c r="ER528" s="59" t="e">
        <f t="shared" si="845"/>
        <v>#REF!</v>
      </c>
      <c r="ES528" s="59" t="e">
        <f t="shared" si="846"/>
        <v>#REF!</v>
      </c>
      <c r="ET528" s="59" t="e">
        <f t="shared" si="847"/>
        <v>#REF!</v>
      </c>
      <c r="EU528" s="59" t="e">
        <f t="shared" si="848"/>
        <v>#REF!</v>
      </c>
      <c r="EV528" s="14" t="e">
        <f t="shared" si="849"/>
        <v>#REF!</v>
      </c>
      <c r="EW528" s="14" t="e">
        <f t="shared" si="850"/>
        <v>#REF!</v>
      </c>
      <c r="EX528" s="14" t="e">
        <f t="shared" si="851"/>
        <v>#REF!</v>
      </c>
      <c r="EY528" s="14" t="e">
        <f t="shared" si="852"/>
        <v>#REF!</v>
      </c>
    </row>
    <row r="529" spans="1:155" x14ac:dyDescent="0.2">
      <c r="A529" s="17">
        <v>30187925</v>
      </c>
      <c r="B529" t="s">
        <v>62</v>
      </c>
      <c r="C529" t="s">
        <v>3393</v>
      </c>
      <c r="D529" t="s">
        <v>3394</v>
      </c>
      <c r="E529" t="s">
        <v>2432</v>
      </c>
      <c r="F529" t="s">
        <v>41</v>
      </c>
      <c r="G529" t="s">
        <v>42</v>
      </c>
      <c r="H529" t="s">
        <v>3395</v>
      </c>
      <c r="I529" t="s">
        <v>68</v>
      </c>
      <c r="J529" s="19" t="s">
        <v>69</v>
      </c>
      <c r="K529" t="s">
        <v>70</v>
      </c>
      <c r="L529">
        <v>1962</v>
      </c>
      <c r="M529">
        <f t="shared" si="762"/>
        <v>1962</v>
      </c>
      <c r="N529">
        <v>57</v>
      </c>
      <c r="O529" s="19">
        <f t="shared" si="763"/>
        <v>57</v>
      </c>
      <c r="P529" t="s">
        <v>80</v>
      </c>
      <c r="Q529" s="19" t="str">
        <f t="shared" si="764"/>
        <v>50-60</v>
      </c>
      <c r="R529" s="23">
        <v>393.19</v>
      </c>
      <c r="S529" s="15">
        <f t="shared" si="765"/>
        <v>0.39318999999999998</v>
      </c>
      <c r="T529">
        <v>30161529</v>
      </c>
      <c r="U529" t="s">
        <v>45</v>
      </c>
      <c r="V529" t="s">
        <v>55</v>
      </c>
      <c r="W529" s="20" t="s">
        <v>87</v>
      </c>
      <c r="X529" t="s">
        <v>48</v>
      </c>
      <c r="Y529" t="s">
        <v>663</v>
      </c>
      <c r="Z529" t="s">
        <v>3396</v>
      </c>
      <c r="AA529" t="s">
        <v>3397</v>
      </c>
      <c r="AB529" t="s">
        <v>402</v>
      </c>
      <c r="AC529">
        <v>1962</v>
      </c>
      <c r="AD529">
        <v>57</v>
      </c>
      <c r="AE529" t="str">
        <f t="shared" si="766"/>
        <v>&lt;60</v>
      </c>
      <c r="AF529">
        <v>-37.879673390000001</v>
      </c>
      <c r="AG529">
        <v>144.11612256000001</v>
      </c>
      <c r="AH529" t="s">
        <v>50</v>
      </c>
      <c r="AI529" t="s">
        <v>51</v>
      </c>
      <c r="AJ529" s="33" t="s">
        <v>446</v>
      </c>
      <c r="AL529">
        <v>1</v>
      </c>
      <c r="AM529" t="s">
        <v>86</v>
      </c>
      <c r="AN529">
        <v>220</v>
      </c>
      <c r="AO529" s="69">
        <v>3</v>
      </c>
      <c r="AP529">
        <v>2</v>
      </c>
      <c r="AQ529">
        <v>0</v>
      </c>
      <c r="AR529">
        <v>0</v>
      </c>
      <c r="AS529" s="82" t="str">
        <f t="shared" si="767"/>
        <v>Gw-0-0</v>
      </c>
      <c r="AT529" s="14">
        <f t="shared" si="768"/>
        <v>40000</v>
      </c>
      <c r="AU529" s="81">
        <f>VLOOKUP(C529,Bushfire_Vlookup!$F$2:$H$12575,3,FALSE)</f>
        <v>3685.892523</v>
      </c>
      <c r="AV529" s="14">
        <f>VLOOKUP(AS529,Safety_collateral_Vlookup!$J$3:$L$20,2,FALSE)</f>
        <v>3720.1399252148244</v>
      </c>
      <c r="AW529" s="14">
        <f>VLOOKUP(AS529,Safety_collateral_Vlookup!$J$3:$L$20,3,FALSE)</f>
        <v>25000</v>
      </c>
      <c r="AX529" s="48">
        <f t="shared" si="769"/>
        <v>77257.236622245211</v>
      </c>
      <c r="AY529" s="49">
        <f t="shared" si="853"/>
        <v>29882.44</v>
      </c>
      <c r="AZ529" s="14">
        <v>76000</v>
      </c>
      <c r="BA529" s="16">
        <f t="shared" si="770"/>
        <v>2.5853724335176516</v>
      </c>
      <c r="BB529" t="e">
        <f>IF(BA529&lt;=#REF!,#REF!,IF(BA529&lt;=#REF!,#REF!,IF(BA529&lt;=#REF!,#REF!,IF(BA529&lt;=#REF!,#REF!,#REF!))))</f>
        <v>#REF!</v>
      </c>
      <c r="BC529" s="51">
        <v>3</v>
      </c>
      <c r="BD529" s="21">
        <v>70</v>
      </c>
      <c r="BE529" s="21">
        <v>6.4399999999999999E-2</v>
      </c>
      <c r="BF529" s="26">
        <f t="shared" si="771"/>
        <v>1949.1177934865514</v>
      </c>
      <c r="BG529" s="21">
        <v>7</v>
      </c>
      <c r="BH529" s="21">
        <f t="shared" si="772"/>
        <v>28</v>
      </c>
      <c r="BI529" s="28">
        <f t="shared" si="773"/>
        <v>4.0959999999999998E-4</v>
      </c>
      <c r="BJ529" s="27">
        <f t="shared" si="774"/>
        <v>4.0959999999999998E-4</v>
      </c>
      <c r="BK529" s="28">
        <f t="shared" si="775"/>
        <v>6.279685848080814E-3</v>
      </c>
      <c r="BL529" s="35">
        <f t="shared" si="776"/>
        <v>1.623532668277905E-2</v>
      </c>
      <c r="BM529" s="21" t="str">
        <f t="shared" si="777"/>
        <v>Cr1</v>
      </c>
      <c r="BN529" s="51">
        <v>1</v>
      </c>
      <c r="BO529" s="21">
        <v>2</v>
      </c>
      <c r="BP529" s="50" t="s">
        <v>5497</v>
      </c>
      <c r="BQ529" s="14">
        <v>40000</v>
      </c>
      <c r="BR529">
        <f>IFERROR(VLOOKUP(AO529,'Model Failure data- Lines'!$A$37:$E$41,3,FALSE),'Model Failure data- Lines'!$C$37)</f>
        <v>0.16107000000000002</v>
      </c>
      <c r="BS529" s="14">
        <f t="shared" si="778"/>
        <v>12443.823102745038</v>
      </c>
      <c r="BT529" s="34">
        <f t="shared" si="761"/>
        <v>26653.654954520385</v>
      </c>
      <c r="BU529" s="34">
        <f t="shared" si="779"/>
        <v>0.46687117110123016</v>
      </c>
      <c r="BV529" s="54">
        <f t="shared" si="780"/>
        <v>-14209.831851775347</v>
      </c>
      <c r="BW529">
        <f>IFERROR(VLOOKUP(AO529,'Model Failure data- Lines'!$A$37:$E$41,4,FALSE),'Model Failure data- Lines'!$D$37)</f>
        <v>0.16398000000000001</v>
      </c>
      <c r="BX529" s="14">
        <f t="shared" si="781"/>
        <v>12668.641661315771</v>
      </c>
      <c r="BY529" s="34">
        <f t="shared" si="782"/>
        <v>23773.738772156124</v>
      </c>
      <c r="BZ529" s="71">
        <f t="shared" si="783"/>
        <v>0.53288385906525237</v>
      </c>
      <c r="CA529" s="71">
        <f t="shared" si="784"/>
        <v>-11105.097110840354</v>
      </c>
      <c r="CB529" s="56">
        <v>2</v>
      </c>
      <c r="CC529">
        <f>IFERROR(VLOOKUP(AO529,'Model Failure data- Lines'!$A$37:$E$41,5,FALSE),'Model Failure data- Lines'!$E$37)</f>
        <v>0.16322</v>
      </c>
      <c r="CD529" s="14">
        <f t="shared" si="785"/>
        <v>12609.926161482863</v>
      </c>
      <c r="CE529" s="34">
        <f t="shared" si="786"/>
        <v>18913.805405673676</v>
      </c>
      <c r="CF529" s="34">
        <f t="shared" si="787"/>
        <v>0.66670486932789286</v>
      </c>
      <c r="CG529" s="54">
        <f t="shared" si="788"/>
        <v>-6303.8792441908136</v>
      </c>
      <c r="CH529" t="e">
        <f>IFERROR(VLOOKUP(AO529,'Model Failure data- Lines'!#REF!,3,FALSE),'Model Failure data- Lines'!#REF!)</f>
        <v>#REF!</v>
      </c>
      <c r="CI529" s="14" t="e">
        <f t="shared" si="789"/>
        <v>#REF!</v>
      </c>
      <c r="CJ529" s="34">
        <f t="shared" si="790"/>
        <v>25565.476486658859</v>
      </c>
      <c r="CK529" s="34" t="e">
        <f t="shared" si="791"/>
        <v>#REF!</v>
      </c>
      <c r="CL529" s="54" t="e">
        <f t="shared" si="792"/>
        <v>#REF!</v>
      </c>
      <c r="CM529" t="e">
        <f>IFERROR(VLOOKUP(AO529,'Model Failure data- Lines'!#REF!,4,FALSE),'Model Failure data- Lines'!#REF!)</f>
        <v>#REF!</v>
      </c>
      <c r="CN529" s="14" t="e">
        <f t="shared" si="793"/>
        <v>#REF!</v>
      </c>
      <c r="CO529" s="34">
        <f t="shared" si="794"/>
        <v>21872.162647692327</v>
      </c>
      <c r="CP529" s="34" t="e">
        <f t="shared" si="795"/>
        <v>#REF!</v>
      </c>
      <c r="CQ529" s="54" t="e">
        <f t="shared" si="796"/>
        <v>#REF!</v>
      </c>
      <c r="CR529" t="e">
        <f>IFERROR(VLOOKUP(AO529,'Model Failure data- Lines'!#REF!,5,FALSE),'Model Failure data- Lines'!#REF!)</f>
        <v>#REF!</v>
      </c>
      <c r="CS529" s="14" t="e">
        <f t="shared" si="797"/>
        <v>#REF!</v>
      </c>
      <c r="CT529" s="34">
        <f t="shared" si="798"/>
        <v>16009.117692099688</v>
      </c>
      <c r="CU529" s="34" t="e">
        <f t="shared" si="799"/>
        <v>#REF!</v>
      </c>
      <c r="CV529" s="54" t="e">
        <f t="shared" si="800"/>
        <v>#REF!</v>
      </c>
      <c r="CW529" t="s">
        <v>402</v>
      </c>
      <c r="CZ529">
        <f t="shared" si="801"/>
        <v>-11105.097110840354</v>
      </c>
      <c r="DA529" s="34">
        <f t="shared" si="802"/>
        <v>6998.666400000001</v>
      </c>
      <c r="DB529" s="34">
        <f t="shared" si="803"/>
        <v>644.90830386828316</v>
      </c>
      <c r="DC529" s="34">
        <f t="shared" si="804"/>
        <v>650.90045744748761</v>
      </c>
      <c r="DD529" s="9">
        <f t="shared" si="805"/>
        <v>4374.1665000000003</v>
      </c>
      <c r="DE529" s="59">
        <f t="shared" si="806"/>
        <v>0.55244015791927581</v>
      </c>
      <c r="DF529" s="59">
        <f t="shared" si="807"/>
        <v>5.090587618698994E-2</v>
      </c>
      <c r="DG529" s="59">
        <f t="shared" si="808"/>
        <v>5.1378867194187001E-2</v>
      </c>
      <c r="DH529" s="59">
        <f t="shared" si="809"/>
        <v>0.34527509869954737</v>
      </c>
      <c r="DI529" s="14">
        <f t="shared" si="810"/>
        <v>-6134.9016016215392</v>
      </c>
      <c r="DJ529" s="14">
        <f t="shared" si="811"/>
        <v>-565.31469856893875</v>
      </c>
      <c r="DK529" s="14">
        <f t="shared" si="812"/>
        <v>-570.56730963641633</v>
      </c>
      <c r="DL529" s="14">
        <f t="shared" si="813"/>
        <v>-3834.3135010134615</v>
      </c>
      <c r="DM529">
        <f t="shared" si="814"/>
        <v>-6303.8792441908145</v>
      </c>
      <c r="DN529" s="34">
        <f t="shared" si="815"/>
        <v>6966.2296000000006</v>
      </c>
      <c r="DO529" s="34">
        <f t="shared" si="816"/>
        <v>641.91933990353198</v>
      </c>
      <c r="DP529" s="34">
        <f t="shared" si="817"/>
        <v>647.88372157933247</v>
      </c>
      <c r="DQ529" s="9">
        <f t="shared" si="818"/>
        <v>4353.8935000000001</v>
      </c>
      <c r="DR529" s="59">
        <f t="shared" si="819"/>
        <v>0.55244015791927581</v>
      </c>
      <c r="DS529" s="59">
        <f t="shared" si="820"/>
        <v>5.0905876186989947E-2</v>
      </c>
      <c r="DT529" s="59">
        <f t="shared" si="821"/>
        <v>5.1378867194187015E-2</v>
      </c>
      <c r="DU529" s="59">
        <f t="shared" si="822"/>
        <v>0.34527509869954737</v>
      </c>
      <c r="DV529" s="14">
        <f t="shared" si="823"/>
        <v>-3482.5160451648194</v>
      </c>
      <c r="DW529" s="14">
        <f t="shared" si="824"/>
        <v>-320.90449630251334</v>
      </c>
      <c r="DX529" s="14">
        <f t="shared" si="825"/>
        <v>-323.88617449547189</v>
      </c>
      <c r="DY529" s="14">
        <f t="shared" si="826"/>
        <v>-2176.5725282280118</v>
      </c>
      <c r="DZ529" s="34" t="e">
        <f t="shared" si="827"/>
        <v>#REF!</v>
      </c>
      <c r="EA529" s="34" t="e">
        <f t="shared" si="828"/>
        <v>#REF!</v>
      </c>
      <c r="EB529" s="34" t="e">
        <f t="shared" si="829"/>
        <v>#REF!</v>
      </c>
      <c r="EC529" s="34" t="e">
        <f t="shared" si="830"/>
        <v>#REF!</v>
      </c>
      <c r="ED529" s="34" t="e">
        <f t="shared" si="831"/>
        <v>#REF!</v>
      </c>
      <c r="EE529" s="59" t="e">
        <f t="shared" si="832"/>
        <v>#REF!</v>
      </c>
      <c r="EF529" s="59" t="e">
        <f t="shared" si="833"/>
        <v>#REF!</v>
      </c>
      <c r="EG529" s="59" t="e">
        <f t="shared" si="834"/>
        <v>#REF!</v>
      </c>
      <c r="EH529" s="59" t="e">
        <f t="shared" si="835"/>
        <v>#REF!</v>
      </c>
      <c r="EI529" s="14" t="e">
        <f t="shared" si="836"/>
        <v>#REF!</v>
      </c>
      <c r="EJ529" s="14" t="e">
        <f t="shared" si="837"/>
        <v>#REF!</v>
      </c>
      <c r="EK529" s="14" t="e">
        <f t="shared" si="838"/>
        <v>#REF!</v>
      </c>
      <c r="EL529" s="14" t="e">
        <f t="shared" si="839"/>
        <v>#REF!</v>
      </c>
      <c r="EM529" t="e">
        <f t="shared" si="840"/>
        <v>#REF!</v>
      </c>
      <c r="EN529" s="34" t="e">
        <f t="shared" si="841"/>
        <v>#REF!</v>
      </c>
      <c r="EO529" s="34" t="e">
        <f t="shared" si="842"/>
        <v>#REF!</v>
      </c>
      <c r="EP529" s="34" t="e">
        <f t="shared" si="843"/>
        <v>#REF!</v>
      </c>
      <c r="EQ529" s="34" t="e">
        <f t="shared" si="844"/>
        <v>#REF!</v>
      </c>
      <c r="ER529" s="59" t="e">
        <f t="shared" si="845"/>
        <v>#REF!</v>
      </c>
      <c r="ES529" s="59" t="e">
        <f t="shared" si="846"/>
        <v>#REF!</v>
      </c>
      <c r="ET529" s="59" t="e">
        <f t="shared" si="847"/>
        <v>#REF!</v>
      </c>
      <c r="EU529" s="59" t="e">
        <f t="shared" si="848"/>
        <v>#REF!</v>
      </c>
      <c r="EV529" s="14" t="e">
        <f t="shared" si="849"/>
        <v>#REF!</v>
      </c>
      <c r="EW529" s="14" t="e">
        <f t="shared" si="850"/>
        <v>#REF!</v>
      </c>
      <c r="EX529" s="14" t="e">
        <f t="shared" si="851"/>
        <v>#REF!</v>
      </c>
      <c r="EY529" s="14" t="e">
        <f t="shared" si="852"/>
        <v>#REF!</v>
      </c>
    </row>
    <row r="530" spans="1:155" x14ac:dyDescent="0.2">
      <c r="A530" s="17">
        <v>30024967</v>
      </c>
      <c r="B530" t="s">
        <v>62</v>
      </c>
      <c r="C530" t="s">
        <v>939</v>
      </c>
      <c r="D530" t="s">
        <v>940</v>
      </c>
      <c r="E530" t="s">
        <v>941</v>
      </c>
      <c r="F530" t="s">
        <v>41</v>
      </c>
      <c r="G530" t="s">
        <v>42</v>
      </c>
      <c r="H530" t="s">
        <v>942</v>
      </c>
      <c r="I530" t="s">
        <v>68</v>
      </c>
      <c r="J530" s="19" t="s">
        <v>69</v>
      </c>
      <c r="K530" t="s">
        <v>70</v>
      </c>
      <c r="L530">
        <v>1962</v>
      </c>
      <c r="M530">
        <f t="shared" si="762"/>
        <v>1962</v>
      </c>
      <c r="N530">
        <v>57</v>
      </c>
      <c r="O530" s="19">
        <f t="shared" si="763"/>
        <v>57</v>
      </c>
      <c r="P530" t="s">
        <v>80</v>
      </c>
      <c r="Q530" s="19" t="str">
        <f t="shared" si="764"/>
        <v>50-60</v>
      </c>
      <c r="R530" s="23">
        <v>583.69000000000005</v>
      </c>
      <c r="S530" s="15">
        <f t="shared" si="765"/>
        <v>0.58369000000000004</v>
      </c>
      <c r="T530">
        <v>30100728</v>
      </c>
      <c r="U530" t="s">
        <v>45</v>
      </c>
      <c r="V530" t="s">
        <v>55</v>
      </c>
      <c r="W530" t="s">
        <v>47</v>
      </c>
      <c r="X530" t="s">
        <v>88</v>
      </c>
      <c r="Y530" t="s">
        <v>408</v>
      </c>
      <c r="Z530" t="s">
        <v>943</v>
      </c>
      <c r="AA530" t="s">
        <v>944</v>
      </c>
      <c r="AB530" t="s">
        <v>482</v>
      </c>
      <c r="AC530">
        <v>1962</v>
      </c>
      <c r="AD530">
        <v>57</v>
      </c>
      <c r="AE530" t="str">
        <f t="shared" si="766"/>
        <v>&lt;60</v>
      </c>
      <c r="AF530">
        <v>-37.876529390000002</v>
      </c>
      <c r="AG530">
        <v>144.11405417</v>
      </c>
      <c r="AH530" t="s">
        <v>50</v>
      </c>
      <c r="AI530" t="s">
        <v>51</v>
      </c>
      <c r="AJ530" s="33" t="s">
        <v>446</v>
      </c>
      <c r="AL530">
        <v>1</v>
      </c>
      <c r="AM530" t="s">
        <v>86</v>
      </c>
      <c r="AN530">
        <v>220</v>
      </c>
      <c r="AO530" s="69">
        <v>3</v>
      </c>
      <c r="AP530">
        <v>2</v>
      </c>
      <c r="AQ530">
        <v>0</v>
      </c>
      <c r="AR530">
        <v>0</v>
      </c>
      <c r="AS530" s="82" t="str">
        <f t="shared" si="767"/>
        <v>Gw-0-0</v>
      </c>
      <c r="AT530" s="14">
        <f t="shared" si="768"/>
        <v>40000</v>
      </c>
      <c r="AU530" s="81">
        <f>VLOOKUP(C530,Bushfire_Vlookup!$F$2:$H$12575,3,FALSE)</f>
        <v>3685.892523</v>
      </c>
      <c r="AV530" s="14">
        <f>VLOOKUP(AS530,Safety_collateral_Vlookup!$J$3:$L$20,2,FALSE)</f>
        <v>3720.1399252148244</v>
      </c>
      <c r="AW530" s="14">
        <f>VLOOKUP(AS530,Safety_collateral_Vlookup!$J$3:$L$20,3,FALSE)</f>
        <v>25000</v>
      </c>
      <c r="AX530" s="48">
        <f t="shared" si="769"/>
        <v>77257.236622245211</v>
      </c>
      <c r="AY530" s="49">
        <f t="shared" si="853"/>
        <v>44360.44</v>
      </c>
      <c r="AZ530" s="14">
        <v>76000</v>
      </c>
      <c r="BA530" s="16">
        <f t="shared" si="770"/>
        <v>1.7415795835714256</v>
      </c>
      <c r="BB530" t="e">
        <f>IF(BA530&lt;=#REF!,#REF!,IF(BA530&lt;=#REF!,#REF!,IF(BA530&lt;=#REF!,#REF!,IF(BA530&lt;=#REF!,#REF!,#REF!))))</f>
        <v>#REF!</v>
      </c>
      <c r="BC530" s="51">
        <v>3</v>
      </c>
      <c r="BD530" s="21">
        <v>70</v>
      </c>
      <c r="BE530" s="21">
        <v>6.4399999999999999E-2</v>
      </c>
      <c r="BF530" s="26">
        <f t="shared" si="771"/>
        <v>2893.4626131899727</v>
      </c>
      <c r="BG530" s="21">
        <v>7</v>
      </c>
      <c r="BH530" s="21">
        <f t="shared" si="772"/>
        <v>28</v>
      </c>
      <c r="BI530" s="28">
        <f t="shared" si="773"/>
        <v>4.0959999999999998E-4</v>
      </c>
      <c r="BJ530" s="27">
        <f t="shared" si="774"/>
        <v>4.0959999999999998E-4</v>
      </c>
      <c r="BK530" s="28">
        <f t="shared" si="775"/>
        <v>6.2796858480808132E-3</v>
      </c>
      <c r="BL530" s="35">
        <f t="shared" si="776"/>
        <v>1.0936572664259956E-2</v>
      </c>
      <c r="BM530" s="21" t="str">
        <f t="shared" si="777"/>
        <v>Cr1</v>
      </c>
      <c r="BN530" s="51">
        <v>1</v>
      </c>
      <c r="BO530" s="21">
        <v>2</v>
      </c>
      <c r="BP530" s="50" t="s">
        <v>5497</v>
      </c>
      <c r="BQ530" s="14">
        <v>40000</v>
      </c>
      <c r="BR530">
        <f>IFERROR(VLOOKUP(AO530,'Model Failure data- Lines'!$A$37:$E$41,3,FALSE),'Model Failure data- Lines'!$C$37)</f>
        <v>0.16107000000000002</v>
      </c>
      <c r="BS530" s="14">
        <f t="shared" si="778"/>
        <v>12443.823102745038</v>
      </c>
      <c r="BT530" s="34">
        <f t="shared" si="761"/>
        <v>39567.313157516735</v>
      </c>
      <c r="BU530" s="34">
        <f t="shared" si="779"/>
        <v>0.31449755138051477</v>
      </c>
      <c r="BV530" s="54">
        <f t="shared" si="780"/>
        <v>-27123.490054771697</v>
      </c>
      <c r="BW530">
        <f>IFERROR(VLOOKUP(AO530,'Model Failure data- Lines'!$A$37:$E$41,4,FALSE),'Model Failure data- Lines'!$D$37)</f>
        <v>0.16398000000000001</v>
      </c>
      <c r="BX530" s="14">
        <f t="shared" si="781"/>
        <v>12668.641661315771</v>
      </c>
      <c r="BY530" s="34">
        <f t="shared" si="782"/>
        <v>35292.081649888882</v>
      </c>
      <c r="BZ530" s="71">
        <f t="shared" si="783"/>
        <v>0.35896555456812107</v>
      </c>
      <c r="CA530" s="71">
        <f t="shared" si="784"/>
        <v>-22623.439988573111</v>
      </c>
      <c r="CB530" s="56">
        <v>2</v>
      </c>
      <c r="CC530">
        <f>IFERROR(VLOOKUP(AO530,'Model Failure data- Lines'!$A$37:$E$41,5,FALSE),'Model Failure data- Lines'!$E$37)</f>
        <v>0.16322</v>
      </c>
      <c r="CD530" s="14">
        <f t="shared" si="785"/>
        <v>12609.926161482863</v>
      </c>
      <c r="CE530" s="34">
        <f t="shared" si="786"/>
        <v>28077.517427293849</v>
      </c>
      <c r="CF530" s="34">
        <f t="shared" si="787"/>
        <v>0.44911115073246793</v>
      </c>
      <c r="CG530" s="54">
        <f t="shared" si="788"/>
        <v>-15467.591265810986</v>
      </c>
      <c r="CH530" t="e">
        <f>IFERROR(VLOOKUP(AO530,'Model Failure data- Lines'!#REF!,3,FALSE),'Model Failure data- Lines'!#REF!)</f>
        <v>#REF!</v>
      </c>
      <c r="CI530" s="14" t="e">
        <f t="shared" si="789"/>
        <v>#REF!</v>
      </c>
      <c r="CJ530" s="34">
        <f t="shared" si="790"/>
        <v>37951.913757974289</v>
      </c>
      <c r="CK530" s="34" t="e">
        <f t="shared" si="791"/>
        <v>#REF!</v>
      </c>
      <c r="CL530" s="54" t="e">
        <f t="shared" si="792"/>
        <v>#REF!</v>
      </c>
      <c r="CM530" t="e">
        <f>IFERROR(VLOOKUP(AO530,'Model Failure data- Lines'!#REF!,4,FALSE),'Model Failure data- Lines'!#REF!)</f>
        <v>#REF!</v>
      </c>
      <c r="CN530" s="14" t="e">
        <f t="shared" si="793"/>
        <v>#REF!</v>
      </c>
      <c r="CO530" s="34">
        <f t="shared" si="794"/>
        <v>32469.194577256632</v>
      </c>
      <c r="CP530" s="34" t="e">
        <f t="shared" si="795"/>
        <v>#REF!</v>
      </c>
      <c r="CQ530" s="54" t="e">
        <f t="shared" si="796"/>
        <v>#REF!</v>
      </c>
      <c r="CR530" t="e">
        <f>IFERROR(VLOOKUP(AO530,'Model Failure data- Lines'!#REF!,5,FALSE),'Model Failure data- Lines'!#REF!)</f>
        <v>#REF!</v>
      </c>
      <c r="CS530" s="14" t="e">
        <f t="shared" si="797"/>
        <v>#REF!</v>
      </c>
      <c r="CT530" s="34">
        <f t="shared" si="798"/>
        <v>23765.51261655095</v>
      </c>
      <c r="CU530" s="34" t="e">
        <f t="shared" si="799"/>
        <v>#REF!</v>
      </c>
      <c r="CV530" s="54" t="e">
        <f t="shared" si="800"/>
        <v>#REF!</v>
      </c>
      <c r="CW530" t="s">
        <v>482</v>
      </c>
      <c r="CZ530">
        <f t="shared" si="801"/>
        <v>-22623.439988573111</v>
      </c>
      <c r="DA530" s="34">
        <f t="shared" si="802"/>
        <v>6998.666400000001</v>
      </c>
      <c r="DB530" s="34">
        <f t="shared" si="803"/>
        <v>644.90830386828316</v>
      </c>
      <c r="DC530" s="34">
        <f t="shared" si="804"/>
        <v>650.90045744748761</v>
      </c>
      <c r="DD530" s="9">
        <f t="shared" si="805"/>
        <v>4374.1665000000003</v>
      </c>
      <c r="DE530" s="59">
        <f t="shared" si="806"/>
        <v>0.55244015791927581</v>
      </c>
      <c r="DF530" s="59">
        <f t="shared" si="807"/>
        <v>5.090587618698994E-2</v>
      </c>
      <c r="DG530" s="59">
        <f t="shared" si="808"/>
        <v>5.1378867194187001E-2</v>
      </c>
      <c r="DH530" s="59">
        <f t="shared" si="809"/>
        <v>0.34527509869954737</v>
      </c>
      <c r="DI530" s="14">
        <f t="shared" si="810"/>
        <v>-12498.096759964586</v>
      </c>
      <c r="DJ530" s="14">
        <f t="shared" si="811"/>
        <v>-1151.6660349820997</v>
      </c>
      <c r="DK530" s="14">
        <f t="shared" si="812"/>
        <v>-1162.3667186485575</v>
      </c>
      <c r="DL530" s="14">
        <f t="shared" si="813"/>
        <v>-7811.3104749778668</v>
      </c>
      <c r="DM530">
        <f t="shared" si="814"/>
        <v>-15467.591265810988</v>
      </c>
      <c r="DN530" s="34">
        <f t="shared" si="815"/>
        <v>6966.2296000000006</v>
      </c>
      <c r="DO530" s="34">
        <f t="shared" si="816"/>
        <v>641.91933990353198</v>
      </c>
      <c r="DP530" s="34">
        <f t="shared" si="817"/>
        <v>647.88372157933247</v>
      </c>
      <c r="DQ530" s="9">
        <f t="shared" si="818"/>
        <v>4353.8935000000001</v>
      </c>
      <c r="DR530" s="59">
        <f t="shared" si="819"/>
        <v>0.55244015791927581</v>
      </c>
      <c r="DS530" s="59">
        <f t="shared" si="820"/>
        <v>5.0905876186989947E-2</v>
      </c>
      <c r="DT530" s="59">
        <f t="shared" si="821"/>
        <v>5.1378867194187015E-2</v>
      </c>
      <c r="DU530" s="59">
        <f t="shared" si="822"/>
        <v>0.34527509869954737</v>
      </c>
      <c r="DV530" s="14">
        <f t="shared" si="823"/>
        <v>-8544.9185615154329</v>
      </c>
      <c r="DW530" s="14">
        <f t="shared" si="824"/>
        <v>-787.39128588834126</v>
      </c>
      <c r="DX530" s="14">
        <f t="shared" si="825"/>
        <v>-794.70731746006982</v>
      </c>
      <c r="DY530" s="14">
        <f t="shared" si="826"/>
        <v>-5340.5741009471449</v>
      </c>
      <c r="DZ530" s="34" t="e">
        <f t="shared" si="827"/>
        <v>#REF!</v>
      </c>
      <c r="EA530" s="34" t="e">
        <f t="shared" si="828"/>
        <v>#REF!</v>
      </c>
      <c r="EB530" s="34" t="e">
        <f t="shared" si="829"/>
        <v>#REF!</v>
      </c>
      <c r="EC530" s="34" t="e">
        <f t="shared" si="830"/>
        <v>#REF!</v>
      </c>
      <c r="ED530" s="34" t="e">
        <f t="shared" si="831"/>
        <v>#REF!</v>
      </c>
      <c r="EE530" s="59" t="e">
        <f t="shared" si="832"/>
        <v>#REF!</v>
      </c>
      <c r="EF530" s="59" t="e">
        <f t="shared" si="833"/>
        <v>#REF!</v>
      </c>
      <c r="EG530" s="59" t="e">
        <f t="shared" si="834"/>
        <v>#REF!</v>
      </c>
      <c r="EH530" s="59" t="e">
        <f t="shared" si="835"/>
        <v>#REF!</v>
      </c>
      <c r="EI530" s="14" t="e">
        <f t="shared" si="836"/>
        <v>#REF!</v>
      </c>
      <c r="EJ530" s="14" t="e">
        <f t="shared" si="837"/>
        <v>#REF!</v>
      </c>
      <c r="EK530" s="14" t="e">
        <f t="shared" si="838"/>
        <v>#REF!</v>
      </c>
      <c r="EL530" s="14" t="e">
        <f t="shared" si="839"/>
        <v>#REF!</v>
      </c>
      <c r="EM530" t="e">
        <f t="shared" si="840"/>
        <v>#REF!</v>
      </c>
      <c r="EN530" s="34" t="e">
        <f t="shared" si="841"/>
        <v>#REF!</v>
      </c>
      <c r="EO530" s="34" t="e">
        <f t="shared" si="842"/>
        <v>#REF!</v>
      </c>
      <c r="EP530" s="34" t="e">
        <f t="shared" si="843"/>
        <v>#REF!</v>
      </c>
      <c r="EQ530" s="34" t="e">
        <f t="shared" si="844"/>
        <v>#REF!</v>
      </c>
      <c r="ER530" s="59" t="e">
        <f t="shared" si="845"/>
        <v>#REF!</v>
      </c>
      <c r="ES530" s="59" t="e">
        <f t="shared" si="846"/>
        <v>#REF!</v>
      </c>
      <c r="ET530" s="59" t="e">
        <f t="shared" si="847"/>
        <v>#REF!</v>
      </c>
      <c r="EU530" s="59" t="e">
        <f t="shared" si="848"/>
        <v>#REF!</v>
      </c>
      <c r="EV530" s="14" t="e">
        <f t="shared" si="849"/>
        <v>#REF!</v>
      </c>
      <c r="EW530" s="14" t="e">
        <f t="shared" si="850"/>
        <v>#REF!</v>
      </c>
      <c r="EX530" s="14" t="e">
        <f t="shared" si="851"/>
        <v>#REF!</v>
      </c>
      <c r="EY530" s="14" t="e">
        <f t="shared" si="852"/>
        <v>#REF!</v>
      </c>
    </row>
    <row r="531" spans="1:155" x14ac:dyDescent="0.2">
      <c r="A531" s="17">
        <v>30142036</v>
      </c>
      <c r="B531" t="s">
        <v>62</v>
      </c>
      <c r="C531" t="s">
        <v>2759</v>
      </c>
      <c r="D531" t="s">
        <v>2760</v>
      </c>
      <c r="E531" t="s">
        <v>2761</v>
      </c>
      <c r="F531" t="s">
        <v>41</v>
      </c>
      <c r="G531" t="s">
        <v>42</v>
      </c>
      <c r="H531" t="s">
        <v>2762</v>
      </c>
      <c r="I531" t="s">
        <v>68</v>
      </c>
      <c r="J531" s="19" t="s">
        <v>69</v>
      </c>
      <c r="K531" t="s">
        <v>70</v>
      </c>
      <c r="L531">
        <v>1962</v>
      </c>
      <c r="M531">
        <f t="shared" si="762"/>
        <v>1962</v>
      </c>
      <c r="N531">
        <v>57</v>
      </c>
      <c r="O531" s="19">
        <f t="shared" si="763"/>
        <v>57</v>
      </c>
      <c r="P531" t="s">
        <v>80</v>
      </c>
      <c r="Q531" s="19" t="str">
        <f t="shared" si="764"/>
        <v>50-60</v>
      </c>
      <c r="R531" s="23">
        <v>304.8</v>
      </c>
      <c r="S531" s="15">
        <f t="shared" si="765"/>
        <v>0.30480000000000002</v>
      </c>
      <c r="T531">
        <v>30138833</v>
      </c>
      <c r="U531" t="s">
        <v>45</v>
      </c>
      <c r="V531" t="s">
        <v>55</v>
      </c>
      <c r="W531" t="s">
        <v>47</v>
      </c>
      <c r="X531" t="s">
        <v>48</v>
      </c>
      <c r="Y531" t="s">
        <v>452</v>
      </c>
      <c r="Z531" t="s">
        <v>2763</v>
      </c>
      <c r="AA531" t="s">
        <v>2764</v>
      </c>
      <c r="AB531" t="s">
        <v>172</v>
      </c>
      <c r="AC531">
        <v>1962</v>
      </c>
      <c r="AD531">
        <v>57</v>
      </c>
      <c r="AE531" t="str">
        <f t="shared" si="766"/>
        <v>&lt;60</v>
      </c>
      <c r="AF531">
        <v>-37.868809509999998</v>
      </c>
      <c r="AG531">
        <v>144.10897685</v>
      </c>
      <c r="AH531" t="s">
        <v>50</v>
      </c>
      <c r="AI531" t="s">
        <v>51</v>
      </c>
      <c r="AJ531" s="33" t="s">
        <v>446</v>
      </c>
      <c r="AL531">
        <v>1</v>
      </c>
      <c r="AM531" t="s">
        <v>86</v>
      </c>
      <c r="AN531">
        <v>220</v>
      </c>
      <c r="AO531" s="69">
        <v>3</v>
      </c>
      <c r="AP531">
        <v>2</v>
      </c>
      <c r="AQ531">
        <v>0</v>
      </c>
      <c r="AR531">
        <v>0</v>
      </c>
      <c r="AS531" s="82" t="str">
        <f t="shared" si="767"/>
        <v>Gw-0-0</v>
      </c>
      <c r="AT531" s="14">
        <f t="shared" si="768"/>
        <v>40000</v>
      </c>
      <c r="AU531" s="81">
        <f>VLOOKUP(C531,Bushfire_Vlookup!$F$2:$H$12575,3,FALSE)</f>
        <v>20324.462100000001</v>
      </c>
      <c r="AV531" s="14">
        <f>VLOOKUP(AS531,Safety_collateral_Vlookup!$J$3:$L$20,2,FALSE)</f>
        <v>3720.1399252148244</v>
      </c>
      <c r="AW531" s="14">
        <f>VLOOKUP(AS531,Safety_collateral_Vlookup!$J$3:$L$20,3,FALSE)</f>
        <v>25000</v>
      </c>
      <c r="AX531" s="48">
        <f t="shared" si="769"/>
        <v>95010.590360904214</v>
      </c>
      <c r="AY531" s="49">
        <f t="shared" si="853"/>
        <v>23164.800000000003</v>
      </c>
      <c r="AZ531" s="14">
        <v>76000</v>
      </c>
      <c r="BA531" s="16">
        <f t="shared" si="770"/>
        <v>4.1015070434842604</v>
      </c>
      <c r="BB531" t="e">
        <f>IF(BA531&lt;=#REF!,#REF!,IF(BA531&lt;=#REF!,#REF!,IF(BA531&lt;=#REF!,#REF!,IF(BA531&lt;=#REF!,#REF!,#REF!))))</f>
        <v>#REF!</v>
      </c>
      <c r="BC531" s="51">
        <v>4</v>
      </c>
      <c r="BD531" s="21">
        <v>70</v>
      </c>
      <c r="BE531" s="21">
        <v>6.4399999999999999E-2</v>
      </c>
      <c r="BF531" s="26">
        <f t="shared" si="771"/>
        <v>1510.9517115254737</v>
      </c>
      <c r="BG531" s="21">
        <v>7</v>
      </c>
      <c r="BH531" s="21">
        <f t="shared" si="772"/>
        <v>28</v>
      </c>
      <c r="BI531" s="28">
        <f t="shared" si="773"/>
        <v>4.0959999999999998E-4</v>
      </c>
      <c r="BJ531" s="27">
        <f t="shared" si="774"/>
        <v>4.0959999999999998E-4</v>
      </c>
      <c r="BK531" s="28">
        <f t="shared" si="775"/>
        <v>6.2796858480808132E-3</v>
      </c>
      <c r="BL531" s="35">
        <f t="shared" si="776"/>
        <v>2.5756175736771889E-2</v>
      </c>
      <c r="BM531" s="21" t="str">
        <f t="shared" si="777"/>
        <v>Cr1</v>
      </c>
      <c r="BN531" s="51">
        <v>1</v>
      </c>
      <c r="BO531" s="21">
        <v>2</v>
      </c>
      <c r="BP531" s="50" t="s">
        <v>5497</v>
      </c>
      <c r="BQ531" s="14">
        <v>40000</v>
      </c>
      <c r="BR531">
        <f>IFERROR(VLOOKUP(AO531,'Model Failure data- Lines'!$A$37:$E$41,3,FALSE),'Model Failure data- Lines'!$C$37)</f>
        <v>0.16107000000000002</v>
      </c>
      <c r="BS531" s="14">
        <f t="shared" si="778"/>
        <v>15303.355789430843</v>
      </c>
      <c r="BT531" s="34">
        <f t="shared" si="761"/>
        <v>20661.853124794157</v>
      </c>
      <c r="BU531" s="34">
        <f t="shared" si="779"/>
        <v>0.74065746653996223</v>
      </c>
      <c r="BV531" s="54">
        <f t="shared" si="780"/>
        <v>-5358.4973353633141</v>
      </c>
      <c r="BW531">
        <f>IFERROR(VLOOKUP(AO531,'Model Failure data- Lines'!$A$37:$E$41,4,FALSE),'Model Failure data- Lines'!$D$37)</f>
        <v>0.16398000000000001</v>
      </c>
      <c r="BX531" s="14">
        <f t="shared" si="781"/>
        <v>15579.836607381074</v>
      </c>
      <c r="BY531" s="34">
        <f t="shared" si="782"/>
        <v>18429.348604372412</v>
      </c>
      <c r="BZ531" s="71">
        <f t="shared" si="783"/>
        <v>0.84538183860088889</v>
      </c>
      <c r="CA531" s="71">
        <f t="shared" si="784"/>
        <v>-2849.5119969913376</v>
      </c>
      <c r="CB531" s="56">
        <v>2</v>
      </c>
      <c r="CC531">
        <f>IFERROR(VLOOKUP(AO531,'Model Failure data- Lines'!$A$37:$E$41,5,FALSE),'Model Failure data- Lines'!$E$37)</f>
        <v>0.16322</v>
      </c>
      <c r="CD531" s="14">
        <f t="shared" si="785"/>
        <v>15507.628558706787</v>
      </c>
      <c r="CE531" s="34">
        <f t="shared" si="786"/>
        <v>14661.939234592277</v>
      </c>
      <c r="CF531" s="34">
        <f t="shared" si="787"/>
        <v>1.0576792271870323</v>
      </c>
      <c r="CG531" s="54">
        <f t="shared" si="788"/>
        <v>845.68932411450987</v>
      </c>
      <c r="CH531" t="e">
        <f>IFERROR(VLOOKUP(AO531,'Model Failure data- Lines'!#REF!,3,FALSE),'Model Failure data- Lines'!#REF!)</f>
        <v>#REF!</v>
      </c>
      <c r="CI531" s="14" t="e">
        <f t="shared" si="789"/>
        <v>#REF!</v>
      </c>
      <c r="CJ531" s="34">
        <f t="shared" si="790"/>
        <v>19818.299634104686</v>
      </c>
      <c r="CK531" s="34" t="e">
        <f t="shared" si="791"/>
        <v>#REF!</v>
      </c>
      <c r="CL531" s="54" t="e">
        <f t="shared" si="792"/>
        <v>#REF!</v>
      </c>
      <c r="CM531" t="e">
        <f>IFERROR(VLOOKUP(AO531,'Model Failure data- Lines'!#REF!,4,FALSE),'Model Failure data- Lines'!#REF!)</f>
        <v>#REF!</v>
      </c>
      <c r="CN531" s="14" t="e">
        <f t="shared" si="793"/>
        <v>#REF!</v>
      </c>
      <c r="CO531" s="34">
        <f t="shared" si="794"/>
        <v>16955.251087302888</v>
      </c>
      <c r="CP531" s="34" t="e">
        <f t="shared" si="795"/>
        <v>#REF!</v>
      </c>
      <c r="CQ531" s="54" t="e">
        <f t="shared" si="796"/>
        <v>#REF!</v>
      </c>
      <c r="CR531" t="e">
        <f>IFERROR(VLOOKUP(AO531,'Model Failure data- Lines'!#REF!,5,FALSE),'Model Failure data- Lines'!#REF!)</f>
        <v>#REF!</v>
      </c>
      <c r="CS531" s="14" t="e">
        <f t="shared" si="797"/>
        <v>#REF!</v>
      </c>
      <c r="CT531" s="34">
        <f t="shared" si="798"/>
        <v>12410.231879122017</v>
      </c>
      <c r="CU531" s="34" t="e">
        <f t="shared" si="799"/>
        <v>#REF!</v>
      </c>
      <c r="CV531" s="54" t="e">
        <f t="shared" si="800"/>
        <v>#REF!</v>
      </c>
      <c r="CW531" t="s">
        <v>172</v>
      </c>
      <c r="CZ531">
        <f t="shared" si="801"/>
        <v>-2849.5119969913367</v>
      </c>
      <c r="DA531" s="34">
        <f t="shared" si="802"/>
        <v>6998.666400000001</v>
      </c>
      <c r="DB531" s="34">
        <f t="shared" si="803"/>
        <v>3556.1032499335861</v>
      </c>
      <c r="DC531" s="34">
        <f t="shared" si="804"/>
        <v>650.90045744748761</v>
      </c>
      <c r="DD531" s="9">
        <f t="shared" si="805"/>
        <v>4374.1665000000003</v>
      </c>
      <c r="DE531" s="59">
        <f t="shared" si="806"/>
        <v>0.44921308075107325</v>
      </c>
      <c r="DF531" s="59">
        <f t="shared" si="807"/>
        <v>0.22825035586373565</v>
      </c>
      <c r="DG531" s="59">
        <f t="shared" si="808"/>
        <v>4.1778387915770453E-2</v>
      </c>
      <c r="DH531" s="59">
        <f t="shared" si="809"/>
        <v>0.28075817546942072</v>
      </c>
      <c r="DI531" s="14">
        <f t="shared" si="810"/>
        <v>-1280.0380628056212</v>
      </c>
      <c r="DJ531" s="14">
        <f t="shared" si="811"/>
        <v>-650.40212735125658</v>
      </c>
      <c r="DK531" s="14">
        <f t="shared" si="812"/>
        <v>-119.0480175809458</v>
      </c>
      <c r="DL531" s="14">
        <f t="shared" si="813"/>
        <v>-800.02378925351309</v>
      </c>
      <c r="DM531">
        <f t="shared" si="814"/>
        <v>845.6893241145109</v>
      </c>
      <c r="DN531" s="34">
        <f t="shared" si="815"/>
        <v>6966.2296000000006</v>
      </c>
      <c r="DO531" s="34">
        <f t="shared" si="816"/>
        <v>3539.6217371274543</v>
      </c>
      <c r="DP531" s="34">
        <f t="shared" si="817"/>
        <v>647.88372157933247</v>
      </c>
      <c r="DQ531" s="9">
        <f t="shared" si="818"/>
        <v>4353.8935000000001</v>
      </c>
      <c r="DR531" s="59">
        <f t="shared" si="819"/>
        <v>0.44921308075107319</v>
      </c>
      <c r="DS531" s="59">
        <f t="shared" si="820"/>
        <v>0.22825035586373565</v>
      </c>
      <c r="DT531" s="59">
        <f t="shared" si="821"/>
        <v>4.177838791577046E-2</v>
      </c>
      <c r="DU531" s="59">
        <f t="shared" si="822"/>
        <v>0.28075817546942072</v>
      </c>
      <c r="DV531" s="14">
        <f t="shared" si="823"/>
        <v>379.89470664377228</v>
      </c>
      <c r="DW531" s="14">
        <f t="shared" si="824"/>
        <v>193.0288891792992</v>
      </c>
      <c r="DX531" s="14">
        <f t="shared" si="825"/>
        <v>35.331536639081769</v>
      </c>
      <c r="DY531" s="14">
        <f t="shared" si="826"/>
        <v>237.43419165235767</v>
      </c>
      <c r="DZ531" s="34" t="e">
        <f t="shared" si="827"/>
        <v>#REF!</v>
      </c>
      <c r="EA531" s="34" t="e">
        <f t="shared" si="828"/>
        <v>#REF!</v>
      </c>
      <c r="EB531" s="34" t="e">
        <f t="shared" si="829"/>
        <v>#REF!</v>
      </c>
      <c r="EC531" s="34" t="e">
        <f t="shared" si="830"/>
        <v>#REF!</v>
      </c>
      <c r="ED531" s="34" t="e">
        <f t="shared" si="831"/>
        <v>#REF!</v>
      </c>
      <c r="EE531" s="59" t="e">
        <f t="shared" si="832"/>
        <v>#REF!</v>
      </c>
      <c r="EF531" s="59" t="e">
        <f t="shared" si="833"/>
        <v>#REF!</v>
      </c>
      <c r="EG531" s="59" t="e">
        <f t="shared" si="834"/>
        <v>#REF!</v>
      </c>
      <c r="EH531" s="59" t="e">
        <f t="shared" si="835"/>
        <v>#REF!</v>
      </c>
      <c r="EI531" s="14" t="e">
        <f t="shared" si="836"/>
        <v>#REF!</v>
      </c>
      <c r="EJ531" s="14" t="e">
        <f t="shared" si="837"/>
        <v>#REF!</v>
      </c>
      <c r="EK531" s="14" t="e">
        <f t="shared" si="838"/>
        <v>#REF!</v>
      </c>
      <c r="EL531" s="14" t="e">
        <f t="shared" si="839"/>
        <v>#REF!</v>
      </c>
      <c r="EM531" t="e">
        <f t="shared" si="840"/>
        <v>#REF!</v>
      </c>
      <c r="EN531" s="34" t="e">
        <f t="shared" si="841"/>
        <v>#REF!</v>
      </c>
      <c r="EO531" s="34" t="e">
        <f t="shared" si="842"/>
        <v>#REF!</v>
      </c>
      <c r="EP531" s="34" t="e">
        <f t="shared" si="843"/>
        <v>#REF!</v>
      </c>
      <c r="EQ531" s="34" t="e">
        <f t="shared" si="844"/>
        <v>#REF!</v>
      </c>
      <c r="ER531" s="59" t="e">
        <f t="shared" si="845"/>
        <v>#REF!</v>
      </c>
      <c r="ES531" s="59" t="e">
        <f t="shared" si="846"/>
        <v>#REF!</v>
      </c>
      <c r="ET531" s="59" t="e">
        <f t="shared" si="847"/>
        <v>#REF!</v>
      </c>
      <c r="EU531" s="59" t="e">
        <f t="shared" si="848"/>
        <v>#REF!</v>
      </c>
      <c r="EV531" s="14" t="e">
        <f t="shared" si="849"/>
        <v>#REF!</v>
      </c>
      <c r="EW531" s="14" t="e">
        <f t="shared" si="850"/>
        <v>#REF!</v>
      </c>
      <c r="EX531" s="14" t="e">
        <f t="shared" si="851"/>
        <v>#REF!</v>
      </c>
      <c r="EY531" s="14" t="e">
        <f t="shared" si="852"/>
        <v>#REF!</v>
      </c>
    </row>
    <row r="532" spans="1:155" x14ac:dyDescent="0.2">
      <c r="A532" s="17">
        <v>30292427</v>
      </c>
      <c r="B532" t="s">
        <v>62</v>
      </c>
      <c r="C532" t="s">
        <v>4417</v>
      </c>
      <c r="D532" t="s">
        <v>4418</v>
      </c>
      <c r="E532" t="s">
        <v>4419</v>
      </c>
      <c r="F532" t="s">
        <v>41</v>
      </c>
      <c r="G532" t="s">
        <v>42</v>
      </c>
      <c r="H532" t="s">
        <v>4420</v>
      </c>
      <c r="I532" t="s">
        <v>68</v>
      </c>
      <c r="J532" s="19" t="s">
        <v>69</v>
      </c>
      <c r="K532" t="s">
        <v>70</v>
      </c>
      <c r="L532">
        <v>1962</v>
      </c>
      <c r="M532">
        <f t="shared" si="762"/>
        <v>1962</v>
      </c>
      <c r="N532">
        <v>57</v>
      </c>
      <c r="O532" s="19">
        <f t="shared" si="763"/>
        <v>57</v>
      </c>
      <c r="P532" t="s">
        <v>80</v>
      </c>
      <c r="Q532" s="19" t="str">
        <f t="shared" si="764"/>
        <v>50-60</v>
      </c>
      <c r="R532" s="23">
        <v>394.72</v>
      </c>
      <c r="S532" s="15">
        <f t="shared" si="765"/>
        <v>0.39472000000000002</v>
      </c>
      <c r="T532">
        <v>30024293</v>
      </c>
      <c r="U532" t="s">
        <v>45</v>
      </c>
      <c r="V532" t="s">
        <v>55</v>
      </c>
      <c r="W532" t="s">
        <v>47</v>
      </c>
      <c r="X532" t="s">
        <v>48</v>
      </c>
      <c r="Y532" t="s">
        <v>452</v>
      </c>
      <c r="Z532" t="s">
        <v>4421</v>
      </c>
      <c r="AA532" t="s">
        <v>4422</v>
      </c>
      <c r="AB532" t="s">
        <v>286</v>
      </c>
      <c r="AC532">
        <v>1962</v>
      </c>
      <c r="AD532">
        <v>57</v>
      </c>
      <c r="AE532" t="str">
        <f t="shared" si="766"/>
        <v>&lt;60</v>
      </c>
      <c r="AF532">
        <v>-37.866388929999999</v>
      </c>
      <c r="AG532">
        <v>144.10738893999999</v>
      </c>
      <c r="AH532" t="s">
        <v>50</v>
      </c>
      <c r="AI532" t="s">
        <v>51</v>
      </c>
      <c r="AJ532" s="33" t="s">
        <v>446</v>
      </c>
      <c r="AL532">
        <v>1</v>
      </c>
      <c r="AM532" t="s">
        <v>86</v>
      </c>
      <c r="AN532">
        <v>220</v>
      </c>
      <c r="AO532" s="69">
        <v>3</v>
      </c>
      <c r="AP532">
        <v>2</v>
      </c>
      <c r="AQ532">
        <v>0</v>
      </c>
      <c r="AR532">
        <v>0</v>
      </c>
      <c r="AS532" s="82" t="str">
        <f t="shared" si="767"/>
        <v>Gw-0-0</v>
      </c>
      <c r="AT532" s="14">
        <f t="shared" si="768"/>
        <v>40000</v>
      </c>
      <c r="AU532" s="81">
        <f>VLOOKUP(C532,Bushfire_Vlookup!$F$2:$H$12575,3,FALSE)</f>
        <v>20324.462100000001</v>
      </c>
      <c r="AV532" s="14">
        <f>VLOOKUP(AS532,Safety_collateral_Vlookup!$J$3:$L$20,2,FALSE)</f>
        <v>3720.1399252148244</v>
      </c>
      <c r="AW532" s="14">
        <f>VLOOKUP(AS532,Safety_collateral_Vlookup!$J$3:$L$20,3,FALSE)</f>
        <v>25000</v>
      </c>
      <c r="AX532" s="48">
        <f t="shared" si="769"/>
        <v>95010.590360904214</v>
      </c>
      <c r="AY532" s="49">
        <f t="shared" si="853"/>
        <v>29998.720000000001</v>
      </c>
      <c r="AZ532" s="14">
        <v>76000</v>
      </c>
      <c r="BA532" s="16">
        <f t="shared" si="770"/>
        <v>3.1671548106353939</v>
      </c>
      <c r="BB532" t="e">
        <f>IF(BA532&lt;=#REF!,#REF!,IF(BA532&lt;=#REF!,#REF!,IF(BA532&lt;=#REF!,#REF!,IF(BA532&lt;=#REF!,#REF!,#REF!))))</f>
        <v>#REF!</v>
      </c>
      <c r="BC532" s="51">
        <v>4</v>
      </c>
      <c r="BD532" s="21">
        <v>70</v>
      </c>
      <c r="BE532" s="21">
        <v>6.4399999999999999E-2</v>
      </c>
      <c r="BF532" s="26">
        <f t="shared" si="771"/>
        <v>1956.7022951881067</v>
      </c>
      <c r="BG532" s="21">
        <v>7</v>
      </c>
      <c r="BH532" s="21">
        <f t="shared" si="772"/>
        <v>28</v>
      </c>
      <c r="BI532" s="28">
        <f t="shared" si="773"/>
        <v>4.0959999999999998E-4</v>
      </c>
      <c r="BJ532" s="27">
        <f t="shared" si="774"/>
        <v>4.0959999999999998E-4</v>
      </c>
      <c r="BK532" s="28">
        <f t="shared" si="775"/>
        <v>6.2796858480808132E-3</v>
      </c>
      <c r="BL532" s="35">
        <f t="shared" si="776"/>
        <v>1.9888737243028153E-2</v>
      </c>
      <c r="BM532" s="21" t="str">
        <f t="shared" si="777"/>
        <v>Cr1</v>
      </c>
      <c r="BN532" s="51">
        <v>1</v>
      </c>
      <c r="BO532" s="21">
        <v>2</v>
      </c>
      <c r="BP532" s="50" t="s">
        <v>5497</v>
      </c>
      <c r="BQ532" s="14">
        <v>40000</v>
      </c>
      <c r="BR532">
        <f>IFERROR(VLOOKUP(AO532,'Model Failure data- Lines'!$A$37:$E$41,3,FALSE),'Model Failure data- Lines'!$C$37)</f>
        <v>0.16107000000000002</v>
      </c>
      <c r="BS532" s="14">
        <f t="shared" si="778"/>
        <v>15303.355789430843</v>
      </c>
      <c r="BT532" s="34">
        <f t="shared" si="761"/>
        <v>26757.370949536577</v>
      </c>
      <c r="BU532" s="34">
        <f t="shared" si="779"/>
        <v>0.57193047173029121</v>
      </c>
      <c r="BV532" s="54">
        <f t="shared" si="780"/>
        <v>-11454.015160105733</v>
      </c>
      <c r="BW532">
        <f>IFERROR(VLOOKUP(AO532,'Model Failure data- Lines'!$A$37:$E$41,4,FALSE),'Model Failure data- Lines'!$D$37)</f>
        <v>0.16398000000000001</v>
      </c>
      <c r="BX532" s="14">
        <f t="shared" si="781"/>
        <v>15579.836607381074</v>
      </c>
      <c r="BY532" s="34">
        <f t="shared" si="782"/>
        <v>23866.248297630831</v>
      </c>
      <c r="BZ532" s="71">
        <f t="shared" si="783"/>
        <v>0.65279789320417247</v>
      </c>
      <c r="CA532" s="71">
        <f t="shared" si="784"/>
        <v>-8286.4116902497572</v>
      </c>
      <c r="CB532" s="56">
        <v>2</v>
      </c>
      <c r="CC532">
        <f>IFERROR(VLOOKUP(AO532,'Model Failure data- Lines'!$A$37:$E$41,5,FALSE),'Model Failure data- Lines'!$E$37)</f>
        <v>0.16322</v>
      </c>
      <c r="CD532" s="14">
        <f t="shared" si="785"/>
        <v>15507.628558706787</v>
      </c>
      <c r="CE532" s="34">
        <f t="shared" si="786"/>
        <v>18987.403722697713</v>
      </c>
      <c r="CF532" s="34">
        <f t="shared" si="787"/>
        <v>0.81673243931548312</v>
      </c>
      <c r="CG532" s="54">
        <f t="shared" si="788"/>
        <v>-3479.7751639909256</v>
      </c>
      <c r="CH532" t="e">
        <f>IFERROR(VLOOKUP(AO532,'Model Failure data- Lines'!#REF!,3,FALSE),'Model Failure data- Lines'!#REF!)</f>
        <v>#REF!</v>
      </c>
      <c r="CI532" s="14" t="e">
        <f t="shared" si="789"/>
        <v>#REF!</v>
      </c>
      <c r="CJ532" s="34">
        <f t="shared" si="790"/>
        <v>25664.958108837931</v>
      </c>
      <c r="CK532" s="34" t="e">
        <f t="shared" si="791"/>
        <v>#REF!</v>
      </c>
      <c r="CL532" s="54" t="e">
        <f t="shared" si="792"/>
        <v>#REF!</v>
      </c>
      <c r="CM532" t="e">
        <f>IFERROR(VLOOKUP(AO532,'Model Failure data- Lines'!#REF!,4,FALSE),'Model Failure data- Lines'!#REF!)</f>
        <v>#REF!</v>
      </c>
      <c r="CN532" s="14" t="e">
        <f t="shared" si="793"/>
        <v>#REF!</v>
      </c>
      <c r="CO532" s="34">
        <f t="shared" si="794"/>
        <v>21957.272667914025</v>
      </c>
      <c r="CP532" s="34" t="e">
        <f t="shared" si="795"/>
        <v>#REF!</v>
      </c>
      <c r="CQ532" s="54" t="e">
        <f t="shared" si="796"/>
        <v>#REF!</v>
      </c>
      <c r="CR532" t="e">
        <f>IFERROR(VLOOKUP(AO532,'Model Failure data- Lines'!#REF!,5,FALSE),'Model Failure data- Lines'!#REF!)</f>
        <v>#REF!</v>
      </c>
      <c r="CS532" s="14" t="e">
        <f t="shared" si="797"/>
        <v>#REF!</v>
      </c>
      <c r="CT532" s="34">
        <f t="shared" si="798"/>
        <v>16071.413147398433</v>
      </c>
      <c r="CU532" s="34" t="e">
        <f t="shared" si="799"/>
        <v>#REF!</v>
      </c>
      <c r="CV532" s="54" t="e">
        <f t="shared" si="800"/>
        <v>#REF!</v>
      </c>
      <c r="CW532" t="s">
        <v>286</v>
      </c>
      <c r="CZ532">
        <f t="shared" si="801"/>
        <v>-8286.4116902497553</v>
      </c>
      <c r="DA532" s="34">
        <f t="shared" si="802"/>
        <v>6998.666400000001</v>
      </c>
      <c r="DB532" s="34">
        <f t="shared" si="803"/>
        <v>3556.1032499335861</v>
      </c>
      <c r="DC532" s="34">
        <f t="shared" si="804"/>
        <v>650.90045744748761</v>
      </c>
      <c r="DD532" s="9">
        <f t="shared" si="805"/>
        <v>4374.1665000000003</v>
      </c>
      <c r="DE532" s="59">
        <f t="shared" si="806"/>
        <v>0.44921308075107325</v>
      </c>
      <c r="DF532" s="59">
        <f t="shared" si="807"/>
        <v>0.22825035586373565</v>
      </c>
      <c r="DG532" s="59">
        <f t="shared" si="808"/>
        <v>4.1778387915770453E-2</v>
      </c>
      <c r="DH532" s="59">
        <f t="shared" si="809"/>
        <v>0.28075817546942072</v>
      </c>
      <c r="DI532" s="14">
        <f t="shared" si="810"/>
        <v>-3722.3645237488008</v>
      </c>
      <c r="DJ532" s="14">
        <f t="shared" si="811"/>
        <v>-1891.3764171329262</v>
      </c>
      <c r="DK532" s="14">
        <f t="shared" si="812"/>
        <v>-346.19292202502942</v>
      </c>
      <c r="DL532" s="14">
        <f t="shared" si="813"/>
        <v>-2326.4778273430006</v>
      </c>
      <c r="DM532">
        <f t="shared" si="814"/>
        <v>-3479.7751639909247</v>
      </c>
      <c r="DN532" s="34">
        <f t="shared" si="815"/>
        <v>6966.2296000000006</v>
      </c>
      <c r="DO532" s="34">
        <f t="shared" si="816"/>
        <v>3539.6217371274543</v>
      </c>
      <c r="DP532" s="34">
        <f t="shared" si="817"/>
        <v>647.88372157933247</v>
      </c>
      <c r="DQ532" s="9">
        <f t="shared" si="818"/>
        <v>4353.8935000000001</v>
      </c>
      <c r="DR532" s="59">
        <f t="shared" si="819"/>
        <v>0.44921308075107319</v>
      </c>
      <c r="DS532" s="59">
        <f t="shared" si="820"/>
        <v>0.22825035586373565</v>
      </c>
      <c r="DT532" s="59">
        <f t="shared" si="821"/>
        <v>4.177838791577046E-2</v>
      </c>
      <c r="DU532" s="59">
        <f t="shared" si="822"/>
        <v>0.28075817546942072</v>
      </c>
      <c r="DV532" s="14">
        <f t="shared" si="823"/>
        <v>-1563.160521737434</v>
      </c>
      <c r="DW532" s="14">
        <f t="shared" si="824"/>
        <v>-794.25991950671767</v>
      </c>
      <c r="DX532" s="14">
        <f t="shared" si="825"/>
        <v>-145.37939666087661</v>
      </c>
      <c r="DY532" s="14">
        <f t="shared" si="826"/>
        <v>-976.97532608589631</v>
      </c>
      <c r="DZ532" s="34" t="e">
        <f t="shared" si="827"/>
        <v>#REF!</v>
      </c>
      <c r="EA532" s="34" t="e">
        <f t="shared" si="828"/>
        <v>#REF!</v>
      </c>
      <c r="EB532" s="34" t="e">
        <f t="shared" si="829"/>
        <v>#REF!</v>
      </c>
      <c r="EC532" s="34" t="e">
        <f t="shared" si="830"/>
        <v>#REF!</v>
      </c>
      <c r="ED532" s="34" t="e">
        <f t="shared" si="831"/>
        <v>#REF!</v>
      </c>
      <c r="EE532" s="59" t="e">
        <f t="shared" si="832"/>
        <v>#REF!</v>
      </c>
      <c r="EF532" s="59" t="e">
        <f t="shared" si="833"/>
        <v>#REF!</v>
      </c>
      <c r="EG532" s="59" t="e">
        <f t="shared" si="834"/>
        <v>#REF!</v>
      </c>
      <c r="EH532" s="59" t="e">
        <f t="shared" si="835"/>
        <v>#REF!</v>
      </c>
      <c r="EI532" s="14" t="e">
        <f t="shared" si="836"/>
        <v>#REF!</v>
      </c>
      <c r="EJ532" s="14" t="e">
        <f t="shared" si="837"/>
        <v>#REF!</v>
      </c>
      <c r="EK532" s="14" t="e">
        <f t="shared" si="838"/>
        <v>#REF!</v>
      </c>
      <c r="EL532" s="14" t="e">
        <f t="shared" si="839"/>
        <v>#REF!</v>
      </c>
      <c r="EM532" t="e">
        <f t="shared" si="840"/>
        <v>#REF!</v>
      </c>
      <c r="EN532" s="34" t="e">
        <f t="shared" si="841"/>
        <v>#REF!</v>
      </c>
      <c r="EO532" s="34" t="e">
        <f t="shared" si="842"/>
        <v>#REF!</v>
      </c>
      <c r="EP532" s="34" t="e">
        <f t="shared" si="843"/>
        <v>#REF!</v>
      </c>
      <c r="EQ532" s="34" t="e">
        <f t="shared" si="844"/>
        <v>#REF!</v>
      </c>
      <c r="ER532" s="59" t="e">
        <f t="shared" si="845"/>
        <v>#REF!</v>
      </c>
      <c r="ES532" s="59" t="e">
        <f t="shared" si="846"/>
        <v>#REF!</v>
      </c>
      <c r="ET532" s="59" t="e">
        <f t="shared" si="847"/>
        <v>#REF!</v>
      </c>
      <c r="EU532" s="59" t="e">
        <f t="shared" si="848"/>
        <v>#REF!</v>
      </c>
      <c r="EV532" s="14" t="e">
        <f t="shared" si="849"/>
        <v>#REF!</v>
      </c>
      <c r="EW532" s="14" t="e">
        <f t="shared" si="850"/>
        <v>#REF!</v>
      </c>
      <c r="EX532" s="14" t="e">
        <f t="shared" si="851"/>
        <v>#REF!</v>
      </c>
      <c r="EY532" s="14" t="e">
        <f t="shared" si="852"/>
        <v>#REF!</v>
      </c>
    </row>
    <row r="533" spans="1:155" x14ac:dyDescent="0.2">
      <c r="A533" s="17">
        <v>30100413</v>
      </c>
      <c r="B533" t="s">
        <v>62</v>
      </c>
      <c r="C533" t="s">
        <v>2283</v>
      </c>
      <c r="D533" t="s">
        <v>2284</v>
      </c>
      <c r="E533" t="s">
        <v>2285</v>
      </c>
      <c r="F533" t="s">
        <v>41</v>
      </c>
      <c r="G533" t="s">
        <v>42</v>
      </c>
      <c r="H533" t="s">
        <v>2286</v>
      </c>
      <c r="I533" t="s">
        <v>68</v>
      </c>
      <c r="J533" s="19" t="s">
        <v>69</v>
      </c>
      <c r="K533" t="s">
        <v>70</v>
      </c>
      <c r="L533">
        <v>1962</v>
      </c>
      <c r="M533">
        <f t="shared" si="762"/>
        <v>1962</v>
      </c>
      <c r="N533">
        <v>57</v>
      </c>
      <c r="O533" s="19">
        <f t="shared" si="763"/>
        <v>57</v>
      </c>
      <c r="P533" t="s">
        <v>80</v>
      </c>
      <c r="Q533" s="19" t="str">
        <f t="shared" si="764"/>
        <v>50-60</v>
      </c>
      <c r="R533" s="23">
        <v>516.64</v>
      </c>
      <c r="S533" s="15">
        <f t="shared" si="765"/>
        <v>0.51663999999999999</v>
      </c>
      <c r="T533">
        <v>30074997</v>
      </c>
      <c r="U533" t="s">
        <v>45</v>
      </c>
      <c r="V533" t="s">
        <v>55</v>
      </c>
      <c r="W533" t="s">
        <v>47</v>
      </c>
      <c r="X533" t="s">
        <v>88</v>
      </c>
      <c r="Y533" t="s">
        <v>408</v>
      </c>
      <c r="Z533" t="s">
        <v>2287</v>
      </c>
      <c r="AA533" t="s">
        <v>2288</v>
      </c>
      <c r="AB533" t="s">
        <v>682</v>
      </c>
      <c r="AC533">
        <v>1962</v>
      </c>
      <c r="AD533">
        <v>57</v>
      </c>
      <c r="AE533" t="str">
        <f t="shared" si="766"/>
        <v>&lt;60</v>
      </c>
      <c r="AF533">
        <v>-37.863224729999999</v>
      </c>
      <c r="AG533">
        <v>144.10530911999999</v>
      </c>
      <c r="AH533" t="s">
        <v>50</v>
      </c>
      <c r="AI533" t="s">
        <v>51</v>
      </c>
      <c r="AJ533" s="33" t="s">
        <v>446</v>
      </c>
      <c r="AL533">
        <v>1</v>
      </c>
      <c r="AM533" t="s">
        <v>86</v>
      </c>
      <c r="AN533">
        <v>220</v>
      </c>
      <c r="AO533" s="69">
        <v>3</v>
      </c>
      <c r="AP533">
        <v>2</v>
      </c>
      <c r="AQ533">
        <v>0</v>
      </c>
      <c r="AR533">
        <v>0</v>
      </c>
      <c r="AS533" s="82" t="str">
        <f t="shared" si="767"/>
        <v>Gw-0-0</v>
      </c>
      <c r="AT533" s="14">
        <f t="shared" si="768"/>
        <v>40000</v>
      </c>
      <c r="AU533" s="81">
        <f>VLOOKUP(C533,Bushfire_Vlookup!$F$2:$H$12575,3,FALSE)</f>
        <v>23667.778493000002</v>
      </c>
      <c r="AV533" s="14">
        <f>VLOOKUP(AS533,Safety_collateral_Vlookup!$J$3:$L$20,2,FALSE)</f>
        <v>3720.1399252148244</v>
      </c>
      <c r="AW533" s="14">
        <f>VLOOKUP(AS533,Safety_collateral_Vlookup!$J$3:$L$20,3,FALSE)</f>
        <v>25000</v>
      </c>
      <c r="AX533" s="48">
        <f t="shared" si="769"/>
        <v>98577.908952235215</v>
      </c>
      <c r="AY533" s="49">
        <f t="shared" si="853"/>
        <v>39264.639999999999</v>
      </c>
      <c r="AZ533" s="14">
        <v>76000</v>
      </c>
      <c r="BA533" s="16">
        <f t="shared" si="770"/>
        <v>2.5106026427909494</v>
      </c>
      <c r="BB533" t="e">
        <f>IF(BA533&lt;=#REF!,#REF!,IF(BA533&lt;=#REF!,#REF!,IF(BA533&lt;=#REF!,#REF!,IF(BA533&lt;=#REF!,#REF!,#REF!))))</f>
        <v>#REF!</v>
      </c>
      <c r="BC533" s="51">
        <v>3</v>
      </c>
      <c r="BD533" s="21">
        <v>70</v>
      </c>
      <c r="BE533" s="21">
        <v>6.4399999999999999E-2</v>
      </c>
      <c r="BF533" s="26">
        <f t="shared" si="771"/>
        <v>2561.0829797982956</v>
      </c>
      <c r="BG533" s="21">
        <v>7</v>
      </c>
      <c r="BH533" s="21">
        <f t="shared" si="772"/>
        <v>28</v>
      </c>
      <c r="BI533" s="28">
        <f t="shared" si="773"/>
        <v>4.0959999999999998E-4</v>
      </c>
      <c r="BJ533" s="27">
        <f t="shared" si="774"/>
        <v>4.0959999999999998E-4</v>
      </c>
      <c r="BK533" s="28">
        <f t="shared" si="775"/>
        <v>6.2796858480808149E-3</v>
      </c>
      <c r="BL533" s="35">
        <f t="shared" si="776"/>
        <v>1.5765795886088615E-2</v>
      </c>
      <c r="BM533" s="21" t="str">
        <f t="shared" si="777"/>
        <v>Cr1</v>
      </c>
      <c r="BN533" s="51">
        <v>1</v>
      </c>
      <c r="BO533" s="21">
        <v>2</v>
      </c>
      <c r="BP533" s="50" t="s">
        <v>5497</v>
      </c>
      <c r="BQ533" s="14">
        <v>40000</v>
      </c>
      <c r="BR533">
        <f>IFERROR(VLOOKUP(AO533,'Model Failure data- Lines'!$A$37:$E$41,3,FALSE),'Model Failure data- Lines'!$C$37)</f>
        <v>0.16107000000000002</v>
      </c>
      <c r="BS533" s="14">
        <f t="shared" si="778"/>
        <v>15877.943794936527</v>
      </c>
      <c r="BT533" s="34">
        <f t="shared" si="761"/>
        <v>35022.112199454241</v>
      </c>
      <c r="BU533" s="34">
        <f t="shared" si="779"/>
        <v>0.45336910876506065</v>
      </c>
      <c r="BV533" s="54">
        <f t="shared" si="780"/>
        <v>-19144.168404517713</v>
      </c>
      <c r="BW533">
        <f>IFERROR(VLOOKUP(AO533,'Model Failure data- Lines'!$A$37:$E$41,4,FALSE),'Model Failure data- Lines'!$D$37)</f>
        <v>0.16398000000000001</v>
      </c>
      <c r="BX533" s="14">
        <f t="shared" si="781"/>
        <v>16164.805509987533</v>
      </c>
      <c r="BY533" s="34">
        <f t="shared" si="782"/>
        <v>31237.987739379791</v>
      </c>
      <c r="BZ533" s="71">
        <f t="shared" si="783"/>
        <v>0.51747268885727771</v>
      </c>
      <c r="CA533" s="71">
        <f t="shared" si="784"/>
        <v>-15073.182229392258</v>
      </c>
      <c r="CB533" s="56">
        <v>2</v>
      </c>
      <c r="CC533">
        <f>IFERROR(VLOOKUP(AO533,'Model Failure data- Lines'!$A$37:$E$41,5,FALSE),'Model Failure data- Lines'!$E$37)</f>
        <v>0.16322</v>
      </c>
      <c r="CD533" s="14">
        <f t="shared" si="785"/>
        <v>16089.886299183832</v>
      </c>
      <c r="CE533" s="34">
        <f t="shared" si="786"/>
        <v>24852.179416534622</v>
      </c>
      <c r="CF533" s="34">
        <f t="shared" si="787"/>
        <v>0.64742355306186661</v>
      </c>
      <c r="CG533" s="54">
        <f t="shared" si="788"/>
        <v>-8762.2931173507895</v>
      </c>
      <c r="CH533" t="e">
        <f>IFERROR(VLOOKUP(AO533,'Model Failure data- Lines'!#REF!,3,FALSE),'Model Failure data- Lines'!#REF!)</f>
        <v>#REF!</v>
      </c>
      <c r="CI533" s="14" t="e">
        <f t="shared" si="789"/>
        <v>#REF!</v>
      </c>
      <c r="CJ533" s="34">
        <f t="shared" si="790"/>
        <v>33592.277962479806</v>
      </c>
      <c r="CK533" s="34" t="e">
        <f t="shared" si="791"/>
        <v>#REF!</v>
      </c>
      <c r="CL533" s="54" t="e">
        <f t="shared" si="792"/>
        <v>#REF!</v>
      </c>
      <c r="CM533" t="e">
        <f>IFERROR(VLOOKUP(AO533,'Model Failure data- Lines'!#REF!,4,FALSE),'Model Failure data- Lines'!#REF!)</f>
        <v>#REF!</v>
      </c>
      <c r="CN533" s="14" t="e">
        <f t="shared" si="793"/>
        <v>#REF!</v>
      </c>
      <c r="CO533" s="34">
        <f t="shared" si="794"/>
        <v>28739.373102835179</v>
      </c>
      <c r="CP533" s="34" t="e">
        <f t="shared" si="795"/>
        <v>#REF!</v>
      </c>
      <c r="CQ533" s="54" t="e">
        <f t="shared" si="796"/>
        <v>#REF!</v>
      </c>
      <c r="CR533" t="e">
        <f>IFERROR(VLOOKUP(AO533,'Model Failure data- Lines'!#REF!,5,FALSE),'Model Failure data- Lines'!#REF!)</f>
        <v>#REF!</v>
      </c>
      <c r="CS533" s="14" t="e">
        <f t="shared" si="797"/>
        <v>#REF!</v>
      </c>
      <c r="CT533" s="34">
        <f t="shared" si="798"/>
        <v>21035.505899047239</v>
      </c>
      <c r="CU533" s="34" t="e">
        <f t="shared" si="799"/>
        <v>#REF!</v>
      </c>
      <c r="CV533" s="54" t="e">
        <f t="shared" si="800"/>
        <v>#REF!</v>
      </c>
      <c r="CW533" t="s">
        <v>682</v>
      </c>
      <c r="CZ533">
        <f t="shared" si="801"/>
        <v>-15073.182229392254</v>
      </c>
      <c r="DA533" s="34">
        <f t="shared" si="802"/>
        <v>6998.666400000001</v>
      </c>
      <c r="DB533" s="34">
        <f t="shared" si="803"/>
        <v>4141.0721525400431</v>
      </c>
      <c r="DC533" s="34">
        <f t="shared" si="804"/>
        <v>650.90045744748761</v>
      </c>
      <c r="DD533" s="9">
        <f t="shared" si="805"/>
        <v>4374.1665000000003</v>
      </c>
      <c r="DE533" s="59">
        <f t="shared" si="806"/>
        <v>0.43295704335420726</v>
      </c>
      <c r="DF533" s="59">
        <f t="shared" si="807"/>
        <v>0.25617828497728934</v>
      </c>
      <c r="DG533" s="59">
        <f t="shared" si="808"/>
        <v>4.02665195721238E-2</v>
      </c>
      <c r="DH533" s="59">
        <f t="shared" si="809"/>
        <v>0.27059815209637955</v>
      </c>
      <c r="DI533" s="14">
        <f t="shared" si="810"/>
        <v>-6526.0404119768491</v>
      </c>
      <c r="DJ533" s="14">
        <f t="shared" si="811"/>
        <v>-3861.4219726758629</v>
      </c>
      <c r="DK533" s="14">
        <f t="shared" si="812"/>
        <v>-606.94458725401182</v>
      </c>
      <c r="DL533" s="14">
        <f t="shared" si="813"/>
        <v>-4078.7752574855308</v>
      </c>
      <c r="DM533">
        <f t="shared" si="814"/>
        <v>-8762.2931173507914</v>
      </c>
      <c r="DN533" s="34">
        <f t="shared" si="815"/>
        <v>6966.2296000000006</v>
      </c>
      <c r="DO533" s="34">
        <f t="shared" si="816"/>
        <v>4121.8794776045006</v>
      </c>
      <c r="DP533" s="34">
        <f t="shared" si="817"/>
        <v>647.88372157933247</v>
      </c>
      <c r="DQ533" s="9">
        <f t="shared" si="818"/>
        <v>4353.8935000000001</v>
      </c>
      <c r="DR533" s="59">
        <f t="shared" si="819"/>
        <v>0.43295704335420732</v>
      </c>
      <c r="DS533" s="59">
        <f t="shared" si="820"/>
        <v>0.25617828497728945</v>
      </c>
      <c r="DT533" s="59">
        <f t="shared" si="821"/>
        <v>4.0266519572123807E-2</v>
      </c>
      <c r="DU533" s="59">
        <f t="shared" si="822"/>
        <v>0.27059815209637955</v>
      </c>
      <c r="DV533" s="14">
        <f t="shared" si="823"/>
        <v>-3793.696521091118</v>
      </c>
      <c r="DW533" s="14">
        <f t="shared" si="824"/>
        <v>-2244.7092232712325</v>
      </c>
      <c r="DX533" s="14">
        <f t="shared" si="825"/>
        <v>-352.82704730649129</v>
      </c>
      <c r="DY533" s="14">
        <f t="shared" si="826"/>
        <v>-2371.0603256819491</v>
      </c>
      <c r="DZ533" s="34" t="e">
        <f t="shared" si="827"/>
        <v>#REF!</v>
      </c>
      <c r="EA533" s="34" t="e">
        <f t="shared" si="828"/>
        <v>#REF!</v>
      </c>
      <c r="EB533" s="34" t="e">
        <f t="shared" si="829"/>
        <v>#REF!</v>
      </c>
      <c r="EC533" s="34" t="e">
        <f t="shared" si="830"/>
        <v>#REF!</v>
      </c>
      <c r="ED533" s="34" t="e">
        <f t="shared" si="831"/>
        <v>#REF!</v>
      </c>
      <c r="EE533" s="59" t="e">
        <f t="shared" si="832"/>
        <v>#REF!</v>
      </c>
      <c r="EF533" s="59" t="e">
        <f t="shared" si="833"/>
        <v>#REF!</v>
      </c>
      <c r="EG533" s="59" t="e">
        <f t="shared" si="834"/>
        <v>#REF!</v>
      </c>
      <c r="EH533" s="59" t="e">
        <f t="shared" si="835"/>
        <v>#REF!</v>
      </c>
      <c r="EI533" s="14" t="e">
        <f t="shared" si="836"/>
        <v>#REF!</v>
      </c>
      <c r="EJ533" s="14" t="e">
        <f t="shared" si="837"/>
        <v>#REF!</v>
      </c>
      <c r="EK533" s="14" t="e">
        <f t="shared" si="838"/>
        <v>#REF!</v>
      </c>
      <c r="EL533" s="14" t="e">
        <f t="shared" si="839"/>
        <v>#REF!</v>
      </c>
      <c r="EM533" t="e">
        <f t="shared" si="840"/>
        <v>#REF!</v>
      </c>
      <c r="EN533" s="34" t="e">
        <f t="shared" si="841"/>
        <v>#REF!</v>
      </c>
      <c r="EO533" s="34" t="e">
        <f t="shared" si="842"/>
        <v>#REF!</v>
      </c>
      <c r="EP533" s="34" t="e">
        <f t="shared" si="843"/>
        <v>#REF!</v>
      </c>
      <c r="EQ533" s="34" t="e">
        <f t="shared" si="844"/>
        <v>#REF!</v>
      </c>
      <c r="ER533" s="59" t="e">
        <f t="shared" si="845"/>
        <v>#REF!</v>
      </c>
      <c r="ES533" s="59" t="e">
        <f t="shared" si="846"/>
        <v>#REF!</v>
      </c>
      <c r="ET533" s="59" t="e">
        <f t="shared" si="847"/>
        <v>#REF!</v>
      </c>
      <c r="EU533" s="59" t="e">
        <f t="shared" si="848"/>
        <v>#REF!</v>
      </c>
      <c r="EV533" s="14" t="e">
        <f t="shared" si="849"/>
        <v>#REF!</v>
      </c>
      <c r="EW533" s="14" t="e">
        <f t="shared" si="850"/>
        <v>#REF!</v>
      </c>
      <c r="EX533" s="14" t="e">
        <f t="shared" si="851"/>
        <v>#REF!</v>
      </c>
      <c r="EY533" s="14" t="e">
        <f t="shared" si="852"/>
        <v>#REF!</v>
      </c>
    </row>
    <row r="534" spans="1:155" x14ac:dyDescent="0.2">
      <c r="A534" s="17">
        <v>30028806</v>
      </c>
      <c r="B534" t="s">
        <v>62</v>
      </c>
      <c r="C534" t="s">
        <v>1026</v>
      </c>
      <c r="D534" t="s">
        <v>1027</v>
      </c>
      <c r="E534" t="s">
        <v>1028</v>
      </c>
      <c r="F534" t="s">
        <v>41</v>
      </c>
      <c r="G534" t="s">
        <v>42</v>
      </c>
      <c r="H534" t="s">
        <v>1029</v>
      </c>
      <c r="I534" t="s">
        <v>68</v>
      </c>
      <c r="J534" s="19" t="s">
        <v>69</v>
      </c>
      <c r="K534" t="s">
        <v>70</v>
      </c>
      <c r="L534">
        <v>1962</v>
      </c>
      <c r="M534">
        <f t="shared" si="762"/>
        <v>1962</v>
      </c>
      <c r="N534">
        <v>57</v>
      </c>
      <c r="O534" s="19">
        <f t="shared" si="763"/>
        <v>57</v>
      </c>
      <c r="P534" t="s">
        <v>80</v>
      </c>
      <c r="Q534" s="19" t="str">
        <f t="shared" si="764"/>
        <v>50-60</v>
      </c>
      <c r="R534" s="23">
        <v>399.29</v>
      </c>
      <c r="S534" s="15">
        <f t="shared" si="765"/>
        <v>0.39929000000000003</v>
      </c>
      <c r="T534">
        <v>30124950</v>
      </c>
      <c r="U534" t="s">
        <v>45</v>
      </c>
      <c r="V534" t="s">
        <v>55</v>
      </c>
      <c r="W534" t="s">
        <v>47</v>
      </c>
      <c r="X534" t="s">
        <v>88</v>
      </c>
      <c r="Y534" t="s">
        <v>408</v>
      </c>
      <c r="Z534" t="s">
        <v>1030</v>
      </c>
      <c r="AA534" t="s">
        <v>1031</v>
      </c>
      <c r="AB534" t="s">
        <v>428</v>
      </c>
      <c r="AC534">
        <v>1962</v>
      </c>
      <c r="AD534">
        <v>57</v>
      </c>
      <c r="AE534" t="str">
        <f t="shared" si="766"/>
        <v>&lt;60</v>
      </c>
      <c r="AF534">
        <v>-37.859095289999999</v>
      </c>
      <c r="AG534">
        <v>144.10260084000001</v>
      </c>
      <c r="AH534" t="s">
        <v>50</v>
      </c>
      <c r="AI534" t="s">
        <v>51</v>
      </c>
      <c r="AJ534" s="33" t="s">
        <v>446</v>
      </c>
      <c r="AL534">
        <v>1</v>
      </c>
      <c r="AM534" t="s">
        <v>86</v>
      </c>
      <c r="AN534">
        <v>220</v>
      </c>
      <c r="AO534" s="69">
        <v>3</v>
      </c>
      <c r="AP534">
        <v>2</v>
      </c>
      <c r="AQ534">
        <v>0</v>
      </c>
      <c r="AR534">
        <v>0</v>
      </c>
      <c r="AS534" s="82" t="str">
        <f t="shared" si="767"/>
        <v>Gw-0-0</v>
      </c>
      <c r="AT534" s="14">
        <f t="shared" si="768"/>
        <v>40000</v>
      </c>
      <c r="AU534" s="81">
        <f>VLOOKUP(C534,Bushfire_Vlookup!$F$2:$H$12575,3,FALSE)</f>
        <v>23667.778493000002</v>
      </c>
      <c r="AV534" s="14">
        <f>VLOOKUP(AS534,Safety_collateral_Vlookup!$J$3:$L$20,2,FALSE)</f>
        <v>3720.1399252148244</v>
      </c>
      <c r="AW534" s="14">
        <f>VLOOKUP(AS534,Safety_collateral_Vlookup!$J$3:$L$20,3,FALSE)</f>
        <v>25000</v>
      </c>
      <c r="AX534" s="48">
        <f t="shared" si="769"/>
        <v>98577.908952235215</v>
      </c>
      <c r="AY534" s="49">
        <f t="shared" si="853"/>
        <v>30346.04</v>
      </c>
      <c r="AZ534" s="14">
        <v>76000</v>
      </c>
      <c r="BA534" s="16">
        <f t="shared" si="770"/>
        <v>3.2484603906221441</v>
      </c>
      <c r="BB534" t="e">
        <f>IF(BA534&lt;=#REF!,#REF!,IF(BA534&lt;=#REF!,#REF!,IF(BA534&lt;=#REF!,#REF!,IF(BA534&lt;=#REF!,#REF!,#REF!))))</f>
        <v>#REF!</v>
      </c>
      <c r="BC534" s="51">
        <v>4</v>
      </c>
      <c r="BD534" s="21">
        <v>70</v>
      </c>
      <c r="BE534" s="21">
        <v>6.4399999999999999E-2</v>
      </c>
      <c r="BF534" s="26">
        <f t="shared" si="771"/>
        <v>1979.3566564796793</v>
      </c>
      <c r="BG534" s="21">
        <v>7</v>
      </c>
      <c r="BH534" s="21">
        <f t="shared" si="772"/>
        <v>28</v>
      </c>
      <c r="BI534" s="28">
        <f t="shared" si="773"/>
        <v>4.0959999999999998E-4</v>
      </c>
      <c r="BJ534" s="27">
        <f t="shared" si="774"/>
        <v>4.0959999999999998E-4</v>
      </c>
      <c r="BK534" s="28">
        <f t="shared" si="775"/>
        <v>6.279685848080814E-3</v>
      </c>
      <c r="BL534" s="35">
        <f t="shared" si="776"/>
        <v>2.0399310743040952E-2</v>
      </c>
      <c r="BM534" s="21" t="str">
        <f t="shared" si="777"/>
        <v>Cr1</v>
      </c>
      <c r="BN534" s="51">
        <v>1</v>
      </c>
      <c r="BO534" s="21">
        <v>2</v>
      </c>
      <c r="BP534" s="50" t="s">
        <v>5497</v>
      </c>
      <c r="BQ534" s="14">
        <v>40000</v>
      </c>
      <c r="BR534">
        <f>IFERROR(VLOOKUP(AO534,'Model Failure data- Lines'!$A$37:$E$41,3,FALSE),'Model Failure data- Lines'!$C$37)</f>
        <v>0.16107000000000002</v>
      </c>
      <c r="BS534" s="14">
        <f t="shared" si="778"/>
        <v>15877.943794936527</v>
      </c>
      <c r="BT534" s="34">
        <f t="shared" si="761"/>
        <v>27067.163169944415</v>
      </c>
      <c r="BU534" s="34">
        <f t="shared" si="779"/>
        <v>0.5866127785629015</v>
      </c>
      <c r="BV534" s="54">
        <f t="shared" si="780"/>
        <v>-11189.219375007888</v>
      </c>
      <c r="BW534">
        <f>IFERROR(VLOOKUP(AO534,'Model Failure data- Lines'!$A$37:$E$41,4,FALSE),'Model Failure data- Lines'!$D$37)</f>
        <v>0.16398000000000001</v>
      </c>
      <c r="BX534" s="14">
        <f t="shared" si="781"/>
        <v>16164.805509987533</v>
      </c>
      <c r="BY534" s="34">
        <f t="shared" si="782"/>
        <v>24142.567599212136</v>
      </c>
      <c r="BZ534" s="71">
        <f t="shared" si="783"/>
        <v>0.66955618716026921</v>
      </c>
      <c r="CA534" s="71">
        <f t="shared" si="784"/>
        <v>-7977.7620892246032</v>
      </c>
      <c r="CB534" s="56">
        <v>2</v>
      </c>
      <c r="CC534">
        <f>IFERROR(VLOOKUP(AO534,'Model Failure data- Lines'!$A$37:$E$41,5,FALSE),'Model Failure data- Lines'!$E$37)</f>
        <v>0.16322</v>
      </c>
      <c r="CD534" s="14">
        <f t="shared" si="785"/>
        <v>16089.886299183832</v>
      </c>
      <c r="CE534" s="34">
        <f t="shared" si="786"/>
        <v>19207.23660426624</v>
      </c>
      <c r="CF534" s="34">
        <f t="shared" si="787"/>
        <v>0.83769917717419107</v>
      </c>
      <c r="CG534" s="54">
        <f t="shared" si="788"/>
        <v>-3117.3503050824074</v>
      </c>
      <c r="CH534" t="e">
        <f>IFERROR(VLOOKUP(AO534,'Model Failure data- Lines'!#REF!,3,FALSE),'Model Failure data- Lines'!#REF!)</f>
        <v>#REF!</v>
      </c>
      <c r="CI534" s="14" t="e">
        <f t="shared" si="789"/>
        <v>#REF!</v>
      </c>
      <c r="CJ534" s="34">
        <f t="shared" si="790"/>
        <v>25962.102562013319</v>
      </c>
      <c r="CK534" s="34" t="e">
        <f t="shared" si="791"/>
        <v>#REF!</v>
      </c>
      <c r="CL534" s="54" t="e">
        <f t="shared" si="792"/>
        <v>#REF!</v>
      </c>
      <c r="CM534" t="e">
        <f>IFERROR(VLOOKUP(AO534,'Model Failure data- Lines'!#REF!,4,FALSE),'Model Failure data- Lines'!#REF!)</f>
        <v>#REF!</v>
      </c>
      <c r="CN534" s="14" t="e">
        <f t="shared" si="793"/>
        <v>#REF!</v>
      </c>
      <c r="CO534" s="34">
        <f t="shared" si="794"/>
        <v>22211.490179295175</v>
      </c>
      <c r="CP534" s="34" t="e">
        <f t="shared" si="795"/>
        <v>#REF!</v>
      </c>
      <c r="CQ534" s="54" t="e">
        <f t="shared" si="796"/>
        <v>#REF!</v>
      </c>
      <c r="CR534" t="e">
        <f>IFERROR(VLOOKUP(AO534,'Model Failure data- Lines'!#REF!,5,FALSE),'Model Failure data- Lines'!#REF!)</f>
        <v>#REF!</v>
      </c>
      <c r="CS534" s="14" t="e">
        <f t="shared" si="797"/>
        <v>#REF!</v>
      </c>
      <c r="CT534" s="34">
        <f t="shared" si="798"/>
        <v>16257.485193617551</v>
      </c>
      <c r="CU534" s="34" t="e">
        <f t="shared" si="799"/>
        <v>#REF!</v>
      </c>
      <c r="CV534" s="54" t="e">
        <f t="shared" si="800"/>
        <v>#REF!</v>
      </c>
      <c r="CW534" t="s">
        <v>428</v>
      </c>
      <c r="CZ534">
        <f t="shared" si="801"/>
        <v>-7977.7620892246041</v>
      </c>
      <c r="DA534" s="34">
        <f t="shared" si="802"/>
        <v>6998.666400000001</v>
      </c>
      <c r="DB534" s="34">
        <f t="shared" si="803"/>
        <v>4141.0721525400431</v>
      </c>
      <c r="DC534" s="34">
        <f t="shared" si="804"/>
        <v>650.90045744748761</v>
      </c>
      <c r="DD534" s="9">
        <f t="shared" si="805"/>
        <v>4374.1665000000003</v>
      </c>
      <c r="DE534" s="59">
        <f t="shared" si="806"/>
        <v>0.43295704335420726</v>
      </c>
      <c r="DF534" s="59">
        <f t="shared" si="807"/>
        <v>0.25617828497728934</v>
      </c>
      <c r="DG534" s="59">
        <f t="shared" si="808"/>
        <v>4.02665195721238E-2</v>
      </c>
      <c r="DH534" s="59">
        <f t="shared" si="809"/>
        <v>0.27059815209637955</v>
      </c>
      <c r="DI534" s="14">
        <f t="shared" si="810"/>
        <v>-3454.0282867339679</v>
      </c>
      <c r="DJ534" s="14">
        <f t="shared" si="811"/>
        <v>-2043.7294099743958</v>
      </c>
      <c r="DK534" s="14">
        <f t="shared" si="812"/>
        <v>-321.23671330750977</v>
      </c>
      <c r="DL534" s="14">
        <f t="shared" si="813"/>
        <v>-2158.76767920873</v>
      </c>
      <c r="DM534">
        <f t="shared" si="814"/>
        <v>-3117.350305082407</v>
      </c>
      <c r="DN534" s="34">
        <f t="shared" si="815"/>
        <v>6966.2296000000006</v>
      </c>
      <c r="DO534" s="34">
        <f t="shared" si="816"/>
        <v>4121.8794776045006</v>
      </c>
      <c r="DP534" s="34">
        <f t="shared" si="817"/>
        <v>647.88372157933247</v>
      </c>
      <c r="DQ534" s="9">
        <f t="shared" si="818"/>
        <v>4353.8935000000001</v>
      </c>
      <c r="DR534" s="59">
        <f t="shared" si="819"/>
        <v>0.43295704335420732</v>
      </c>
      <c r="DS534" s="59">
        <f t="shared" si="820"/>
        <v>0.25617828497728945</v>
      </c>
      <c r="DT534" s="59">
        <f t="shared" si="821"/>
        <v>4.0266519572123807E-2</v>
      </c>
      <c r="DU534" s="59">
        <f t="shared" si="822"/>
        <v>0.27059815209637955</v>
      </c>
      <c r="DV534" s="14">
        <f t="shared" si="823"/>
        <v>-1349.6787711878148</v>
      </c>
      <c r="DW534" s="14">
        <f t="shared" si="824"/>
        <v>-798.59745482944095</v>
      </c>
      <c r="DX534" s="14">
        <f t="shared" si="825"/>
        <v>-125.52484707276686</v>
      </c>
      <c r="DY534" s="14">
        <f t="shared" si="826"/>
        <v>-843.54923199238431</v>
      </c>
      <c r="DZ534" s="34" t="e">
        <f t="shared" si="827"/>
        <v>#REF!</v>
      </c>
      <c r="EA534" s="34" t="e">
        <f t="shared" si="828"/>
        <v>#REF!</v>
      </c>
      <c r="EB534" s="34" t="e">
        <f t="shared" si="829"/>
        <v>#REF!</v>
      </c>
      <c r="EC534" s="34" t="e">
        <f t="shared" si="830"/>
        <v>#REF!</v>
      </c>
      <c r="ED534" s="34" t="e">
        <f t="shared" si="831"/>
        <v>#REF!</v>
      </c>
      <c r="EE534" s="59" t="e">
        <f t="shared" si="832"/>
        <v>#REF!</v>
      </c>
      <c r="EF534" s="59" t="e">
        <f t="shared" si="833"/>
        <v>#REF!</v>
      </c>
      <c r="EG534" s="59" t="e">
        <f t="shared" si="834"/>
        <v>#REF!</v>
      </c>
      <c r="EH534" s="59" t="e">
        <f t="shared" si="835"/>
        <v>#REF!</v>
      </c>
      <c r="EI534" s="14" t="e">
        <f t="shared" si="836"/>
        <v>#REF!</v>
      </c>
      <c r="EJ534" s="14" t="e">
        <f t="shared" si="837"/>
        <v>#REF!</v>
      </c>
      <c r="EK534" s="14" t="e">
        <f t="shared" si="838"/>
        <v>#REF!</v>
      </c>
      <c r="EL534" s="14" t="e">
        <f t="shared" si="839"/>
        <v>#REF!</v>
      </c>
      <c r="EM534" t="e">
        <f t="shared" si="840"/>
        <v>#REF!</v>
      </c>
      <c r="EN534" s="34" t="e">
        <f t="shared" si="841"/>
        <v>#REF!</v>
      </c>
      <c r="EO534" s="34" t="e">
        <f t="shared" si="842"/>
        <v>#REF!</v>
      </c>
      <c r="EP534" s="34" t="e">
        <f t="shared" si="843"/>
        <v>#REF!</v>
      </c>
      <c r="EQ534" s="34" t="e">
        <f t="shared" si="844"/>
        <v>#REF!</v>
      </c>
      <c r="ER534" s="59" t="e">
        <f t="shared" si="845"/>
        <v>#REF!</v>
      </c>
      <c r="ES534" s="59" t="e">
        <f t="shared" si="846"/>
        <v>#REF!</v>
      </c>
      <c r="ET534" s="59" t="e">
        <f t="shared" si="847"/>
        <v>#REF!</v>
      </c>
      <c r="EU534" s="59" t="e">
        <f t="shared" si="848"/>
        <v>#REF!</v>
      </c>
      <c r="EV534" s="14" t="e">
        <f t="shared" si="849"/>
        <v>#REF!</v>
      </c>
      <c r="EW534" s="14" t="e">
        <f t="shared" si="850"/>
        <v>#REF!</v>
      </c>
      <c r="EX534" s="14" t="e">
        <f t="shared" si="851"/>
        <v>#REF!</v>
      </c>
      <c r="EY534" s="14" t="e">
        <f t="shared" si="852"/>
        <v>#REF!</v>
      </c>
    </row>
    <row r="535" spans="1:155" x14ac:dyDescent="0.2">
      <c r="A535" s="17">
        <v>30420006</v>
      </c>
      <c r="B535" t="s">
        <v>62</v>
      </c>
      <c r="C535" t="s">
        <v>5318</v>
      </c>
      <c r="D535" t="s">
        <v>5319</v>
      </c>
      <c r="E535" t="s">
        <v>3280</v>
      </c>
      <c r="F535" t="s">
        <v>41</v>
      </c>
      <c r="G535" t="s">
        <v>42</v>
      </c>
      <c r="H535" t="s">
        <v>5320</v>
      </c>
      <c r="I535" t="s">
        <v>68</v>
      </c>
      <c r="J535" s="19" t="s">
        <v>69</v>
      </c>
      <c r="K535" t="s">
        <v>70</v>
      </c>
      <c r="L535">
        <v>1962</v>
      </c>
      <c r="M535">
        <f t="shared" si="762"/>
        <v>1962</v>
      </c>
      <c r="N535">
        <v>57</v>
      </c>
      <c r="O535" s="19">
        <f t="shared" si="763"/>
        <v>57</v>
      </c>
      <c r="P535" t="s">
        <v>80</v>
      </c>
      <c r="Q535" s="19" t="str">
        <f t="shared" si="764"/>
        <v>50-60</v>
      </c>
      <c r="R535" s="23">
        <v>377.95</v>
      </c>
      <c r="S535" s="15">
        <f t="shared" si="765"/>
        <v>0.37795000000000001</v>
      </c>
      <c r="T535">
        <v>30090579</v>
      </c>
      <c r="U535" t="s">
        <v>45</v>
      </c>
      <c r="V535" t="s">
        <v>55</v>
      </c>
      <c r="W535" t="s">
        <v>47</v>
      </c>
      <c r="X535" t="s">
        <v>48</v>
      </c>
      <c r="Y535" t="s">
        <v>452</v>
      </c>
      <c r="Z535" t="s">
        <v>5321</v>
      </c>
      <c r="AA535" t="s">
        <v>5322</v>
      </c>
      <c r="AB535" t="s">
        <v>96</v>
      </c>
      <c r="AC535">
        <v>1962</v>
      </c>
      <c r="AD535">
        <v>57</v>
      </c>
      <c r="AE535" t="str">
        <f t="shared" si="766"/>
        <v>&lt;60</v>
      </c>
      <c r="AF535">
        <v>-37.855911050000003</v>
      </c>
      <c r="AG535">
        <v>144.10050229000001</v>
      </c>
      <c r="AH535" t="s">
        <v>50</v>
      </c>
      <c r="AI535" t="s">
        <v>51</v>
      </c>
      <c r="AJ535" s="33" t="s">
        <v>446</v>
      </c>
      <c r="AL535">
        <v>1</v>
      </c>
      <c r="AM535" t="s">
        <v>86</v>
      </c>
      <c r="AN535">
        <v>220</v>
      </c>
      <c r="AO535" s="69">
        <v>3</v>
      </c>
      <c r="AP535">
        <v>2</v>
      </c>
      <c r="AQ535">
        <v>0</v>
      </c>
      <c r="AR535">
        <v>0</v>
      </c>
      <c r="AS535" s="82" t="str">
        <f t="shared" si="767"/>
        <v>Gw-0-0</v>
      </c>
      <c r="AT535" s="14">
        <f t="shared" si="768"/>
        <v>40000</v>
      </c>
      <c r="AU535" s="81">
        <f>VLOOKUP(C535,Bushfire_Vlookup!$F$2:$H$12575,3,FALSE)</f>
        <v>23667.778493000002</v>
      </c>
      <c r="AV535" s="14">
        <f>VLOOKUP(AS535,Safety_collateral_Vlookup!$J$3:$L$20,2,FALSE)</f>
        <v>3720.1399252148244</v>
      </c>
      <c r="AW535" s="14">
        <f>VLOOKUP(AS535,Safety_collateral_Vlookup!$J$3:$L$20,3,FALSE)</f>
        <v>25000</v>
      </c>
      <c r="AX535" s="48">
        <f t="shared" si="769"/>
        <v>98577.908952235215</v>
      </c>
      <c r="AY535" s="49">
        <f t="shared" si="853"/>
        <v>28724.2</v>
      </c>
      <c r="AZ535" s="14">
        <v>76000</v>
      </c>
      <c r="BA535" s="16">
        <f t="shared" si="770"/>
        <v>3.4318765693121205</v>
      </c>
      <c r="BB535" t="e">
        <f>IF(BA535&lt;=#REF!,#REF!,IF(BA535&lt;=#REF!,#REF!,IF(BA535&lt;=#REF!,#REF!,IF(BA535&lt;=#REF!,#REF!,#REF!))))</f>
        <v>#REF!</v>
      </c>
      <c r="BC535" s="51">
        <v>4</v>
      </c>
      <c r="BD535" s="21">
        <v>70</v>
      </c>
      <c r="BE535" s="21">
        <v>6.4399999999999999E-2</v>
      </c>
      <c r="BF535" s="26">
        <f t="shared" si="771"/>
        <v>1873.5702079102778</v>
      </c>
      <c r="BG535" s="21">
        <v>7</v>
      </c>
      <c r="BH535" s="21">
        <f t="shared" si="772"/>
        <v>28</v>
      </c>
      <c r="BI535" s="28">
        <f t="shared" si="773"/>
        <v>4.0959999999999998E-4</v>
      </c>
      <c r="BJ535" s="27">
        <f t="shared" si="774"/>
        <v>4.0959999999999998E-4</v>
      </c>
      <c r="BK535" s="28">
        <f t="shared" si="775"/>
        <v>6.279685848080814E-3</v>
      </c>
      <c r="BL535" s="35">
        <f t="shared" si="776"/>
        <v>2.1551106724669457E-2</v>
      </c>
      <c r="BM535" s="21" t="str">
        <f t="shared" si="777"/>
        <v>Cr1</v>
      </c>
      <c r="BN535" s="51">
        <v>1</v>
      </c>
      <c r="BO535" s="21">
        <v>2</v>
      </c>
      <c r="BP535" s="50" t="s">
        <v>5497</v>
      </c>
      <c r="BQ535" s="14">
        <v>40000</v>
      </c>
      <c r="BR535">
        <f>IFERROR(VLOOKUP(AO535,'Model Failure data- Lines'!$A$37:$E$41,3,FALSE),'Model Failure data- Lines'!$C$37)</f>
        <v>0.16107000000000002</v>
      </c>
      <c r="BS535" s="14">
        <f t="shared" si="778"/>
        <v>15877.943794936527</v>
      </c>
      <c r="BT535" s="34">
        <f t="shared" si="761"/>
        <v>25620.562298280678</v>
      </c>
      <c r="BU535" s="34">
        <f t="shared" si="779"/>
        <v>0.61973439966233879</v>
      </c>
      <c r="BV535" s="54">
        <f t="shared" si="780"/>
        <v>-9742.6185033441507</v>
      </c>
      <c r="BW535">
        <f>IFERROR(VLOOKUP(AO535,'Model Failure data- Lines'!$A$37:$E$41,4,FALSE),'Model Failure data- Lines'!$D$37)</f>
        <v>0.16398000000000001</v>
      </c>
      <c r="BX535" s="14">
        <f t="shared" si="781"/>
        <v>16164.805509987533</v>
      </c>
      <c r="BY535" s="34">
        <f t="shared" si="782"/>
        <v>22852.271341937507</v>
      </c>
      <c r="BZ535" s="71">
        <f t="shared" si="783"/>
        <v>0.70736100005615532</v>
      </c>
      <c r="CA535" s="71">
        <f t="shared" si="784"/>
        <v>-6687.465831949974</v>
      </c>
      <c r="CB535" s="56">
        <v>2</v>
      </c>
      <c r="CC535">
        <f>IFERROR(VLOOKUP(AO535,'Model Failure data- Lines'!$A$37:$E$41,5,FALSE),'Model Failure data- Lines'!$E$37)</f>
        <v>0.16322</v>
      </c>
      <c r="CD535" s="14">
        <f t="shared" si="785"/>
        <v>16089.886299183832</v>
      </c>
      <c r="CE535" s="34">
        <f t="shared" si="786"/>
        <v>18180.708443944062</v>
      </c>
      <c r="CF535" s="34">
        <f t="shared" si="787"/>
        <v>0.88499776280958531</v>
      </c>
      <c r="CG535" s="54">
        <f t="shared" si="788"/>
        <v>-2090.82214476023</v>
      </c>
      <c r="CH535" t="e">
        <f>IFERROR(VLOOKUP(AO535,'Model Failure data- Lines'!#REF!,3,FALSE),'Model Failure data- Lines'!#REF!)</f>
        <v>#REF!</v>
      </c>
      <c r="CI535" s="14" t="e">
        <f t="shared" si="789"/>
        <v>#REF!</v>
      </c>
      <c r="CJ535" s="34">
        <f t="shared" si="790"/>
        <v>24574.561504953628</v>
      </c>
      <c r="CK535" s="34" t="e">
        <f t="shared" si="791"/>
        <v>#REF!</v>
      </c>
      <c r="CL535" s="54" t="e">
        <f t="shared" si="792"/>
        <v>#REF!</v>
      </c>
      <c r="CM535" t="e">
        <f>IFERROR(VLOOKUP(AO535,'Model Failure data- Lines'!#REF!,4,FALSE),'Model Failure data- Lines'!#REF!)</f>
        <v>#REF!</v>
      </c>
      <c r="CN535" s="14" t="e">
        <f t="shared" si="793"/>
        <v>#REF!</v>
      </c>
      <c r="CO535" s="34">
        <f t="shared" si="794"/>
        <v>21024.400093327182</v>
      </c>
      <c r="CP535" s="34" t="e">
        <f t="shared" si="795"/>
        <v>#REF!</v>
      </c>
      <c r="CQ535" s="54" t="e">
        <f t="shared" si="796"/>
        <v>#REF!</v>
      </c>
      <c r="CR535" t="e">
        <f>IFERROR(VLOOKUP(AO535,'Model Failure data- Lines'!#REF!,5,FALSE),'Model Failure data- Lines'!#REF!)</f>
        <v>#REF!</v>
      </c>
      <c r="CS535" s="14" t="e">
        <f t="shared" si="797"/>
        <v>#REF!</v>
      </c>
      <c r="CT535" s="34">
        <f t="shared" si="798"/>
        <v>15388.606098143589</v>
      </c>
      <c r="CU535" s="34" t="e">
        <f t="shared" si="799"/>
        <v>#REF!</v>
      </c>
      <c r="CV535" s="54" t="e">
        <f t="shared" si="800"/>
        <v>#REF!</v>
      </c>
      <c r="CW535" t="s">
        <v>96</v>
      </c>
      <c r="CZ535">
        <f t="shared" si="801"/>
        <v>-6687.465831949974</v>
      </c>
      <c r="DA535" s="34">
        <f t="shared" si="802"/>
        <v>6998.666400000001</v>
      </c>
      <c r="DB535" s="34">
        <f t="shared" si="803"/>
        <v>4141.0721525400431</v>
      </c>
      <c r="DC535" s="34">
        <f t="shared" si="804"/>
        <v>650.90045744748761</v>
      </c>
      <c r="DD535" s="9">
        <f t="shared" si="805"/>
        <v>4374.1665000000003</v>
      </c>
      <c r="DE535" s="59">
        <f t="shared" si="806"/>
        <v>0.43295704335420726</v>
      </c>
      <c r="DF535" s="59">
        <f t="shared" si="807"/>
        <v>0.25617828497728934</v>
      </c>
      <c r="DG535" s="59">
        <f t="shared" si="808"/>
        <v>4.02665195721238E-2</v>
      </c>
      <c r="DH535" s="59">
        <f t="shared" si="809"/>
        <v>0.27059815209637955</v>
      </c>
      <c r="DI535" s="14">
        <f t="shared" si="810"/>
        <v>-2895.3854341333445</v>
      </c>
      <c r="DJ535" s="14">
        <f t="shared" si="811"/>
        <v>-1713.1835276731656</v>
      </c>
      <c r="DK535" s="14">
        <f t="shared" si="812"/>
        <v>-269.28097381012276</v>
      </c>
      <c r="DL535" s="14">
        <f t="shared" si="813"/>
        <v>-1809.6158963333403</v>
      </c>
      <c r="DM535">
        <f t="shared" si="814"/>
        <v>-2090.8221447602305</v>
      </c>
      <c r="DN535" s="34">
        <f t="shared" si="815"/>
        <v>6966.2296000000006</v>
      </c>
      <c r="DO535" s="34">
        <f t="shared" si="816"/>
        <v>4121.8794776045006</v>
      </c>
      <c r="DP535" s="34">
        <f t="shared" si="817"/>
        <v>647.88372157933247</v>
      </c>
      <c r="DQ535" s="9">
        <f t="shared" si="818"/>
        <v>4353.8935000000001</v>
      </c>
      <c r="DR535" s="59">
        <f t="shared" si="819"/>
        <v>0.43295704335420732</v>
      </c>
      <c r="DS535" s="59">
        <f t="shared" si="820"/>
        <v>0.25617828497728945</v>
      </c>
      <c r="DT535" s="59">
        <f t="shared" si="821"/>
        <v>4.0266519572123807E-2</v>
      </c>
      <c r="DU535" s="59">
        <f t="shared" si="822"/>
        <v>0.27059815209637955</v>
      </c>
      <c r="DV535" s="14">
        <f t="shared" si="823"/>
        <v>-905.23617397489181</v>
      </c>
      <c r="DW535" s="14">
        <f t="shared" si="824"/>
        <v>-535.62323123721376</v>
      </c>
      <c r="DX535" s="14">
        <f t="shared" si="825"/>
        <v>-84.190130813817689</v>
      </c>
      <c r="DY535" s="14">
        <f t="shared" si="826"/>
        <v>-565.77260873430725</v>
      </c>
      <c r="DZ535" s="34" t="e">
        <f t="shared" si="827"/>
        <v>#REF!</v>
      </c>
      <c r="EA535" s="34" t="e">
        <f t="shared" si="828"/>
        <v>#REF!</v>
      </c>
      <c r="EB535" s="34" t="e">
        <f t="shared" si="829"/>
        <v>#REF!</v>
      </c>
      <c r="EC535" s="34" t="e">
        <f t="shared" si="830"/>
        <v>#REF!</v>
      </c>
      <c r="ED535" s="34" t="e">
        <f t="shared" si="831"/>
        <v>#REF!</v>
      </c>
      <c r="EE535" s="59" t="e">
        <f t="shared" si="832"/>
        <v>#REF!</v>
      </c>
      <c r="EF535" s="59" t="e">
        <f t="shared" si="833"/>
        <v>#REF!</v>
      </c>
      <c r="EG535" s="59" t="e">
        <f t="shared" si="834"/>
        <v>#REF!</v>
      </c>
      <c r="EH535" s="59" t="e">
        <f t="shared" si="835"/>
        <v>#REF!</v>
      </c>
      <c r="EI535" s="14" t="e">
        <f t="shared" si="836"/>
        <v>#REF!</v>
      </c>
      <c r="EJ535" s="14" t="e">
        <f t="shared" si="837"/>
        <v>#REF!</v>
      </c>
      <c r="EK535" s="14" t="e">
        <f t="shared" si="838"/>
        <v>#REF!</v>
      </c>
      <c r="EL535" s="14" t="e">
        <f t="shared" si="839"/>
        <v>#REF!</v>
      </c>
      <c r="EM535" t="e">
        <f t="shared" si="840"/>
        <v>#REF!</v>
      </c>
      <c r="EN535" s="34" t="e">
        <f t="shared" si="841"/>
        <v>#REF!</v>
      </c>
      <c r="EO535" s="34" t="e">
        <f t="shared" si="842"/>
        <v>#REF!</v>
      </c>
      <c r="EP535" s="34" t="e">
        <f t="shared" si="843"/>
        <v>#REF!</v>
      </c>
      <c r="EQ535" s="34" t="e">
        <f t="shared" si="844"/>
        <v>#REF!</v>
      </c>
      <c r="ER535" s="59" t="e">
        <f t="shared" si="845"/>
        <v>#REF!</v>
      </c>
      <c r="ES535" s="59" t="e">
        <f t="shared" si="846"/>
        <v>#REF!</v>
      </c>
      <c r="ET535" s="59" t="e">
        <f t="shared" si="847"/>
        <v>#REF!</v>
      </c>
      <c r="EU535" s="59" t="e">
        <f t="shared" si="848"/>
        <v>#REF!</v>
      </c>
      <c r="EV535" s="14" t="e">
        <f t="shared" si="849"/>
        <v>#REF!</v>
      </c>
      <c r="EW535" s="14" t="e">
        <f t="shared" si="850"/>
        <v>#REF!</v>
      </c>
      <c r="EX535" s="14" t="e">
        <f t="shared" si="851"/>
        <v>#REF!</v>
      </c>
      <c r="EY535" s="14" t="e">
        <f t="shared" si="852"/>
        <v>#REF!</v>
      </c>
    </row>
    <row r="536" spans="1:155" x14ac:dyDescent="0.2">
      <c r="A536" s="17">
        <v>30172095</v>
      </c>
      <c r="B536" t="s">
        <v>62</v>
      </c>
      <c r="C536" t="s">
        <v>3169</v>
      </c>
      <c r="D536" t="s">
        <v>3170</v>
      </c>
      <c r="E536" t="s">
        <v>3171</v>
      </c>
      <c r="F536" t="s">
        <v>41</v>
      </c>
      <c r="G536" t="s">
        <v>42</v>
      </c>
      <c r="H536" t="s">
        <v>3172</v>
      </c>
      <c r="I536" t="s">
        <v>68</v>
      </c>
      <c r="J536" s="19" t="s">
        <v>69</v>
      </c>
      <c r="K536" t="s">
        <v>70</v>
      </c>
      <c r="L536">
        <v>1962</v>
      </c>
      <c r="M536">
        <f t="shared" si="762"/>
        <v>1962</v>
      </c>
      <c r="N536">
        <v>57</v>
      </c>
      <c r="O536" s="19">
        <f t="shared" si="763"/>
        <v>57</v>
      </c>
      <c r="P536" t="s">
        <v>80</v>
      </c>
      <c r="Q536" s="19" t="str">
        <f t="shared" si="764"/>
        <v>50-60</v>
      </c>
      <c r="R536" s="23">
        <v>347.47</v>
      </c>
      <c r="S536" s="15">
        <f t="shared" si="765"/>
        <v>0.34747</v>
      </c>
      <c r="T536">
        <v>30307904</v>
      </c>
      <c r="U536" t="s">
        <v>45</v>
      </c>
      <c r="V536" t="s">
        <v>55</v>
      </c>
      <c r="W536" t="s">
        <v>47</v>
      </c>
      <c r="X536" t="s">
        <v>48</v>
      </c>
      <c r="Y536" t="s">
        <v>452</v>
      </c>
      <c r="Z536" t="s">
        <v>3173</v>
      </c>
      <c r="AA536" t="s">
        <v>3174</v>
      </c>
      <c r="AB536" t="s">
        <v>481</v>
      </c>
      <c r="AC536">
        <v>1962</v>
      </c>
      <c r="AD536">
        <v>57</v>
      </c>
      <c r="AE536" t="str">
        <f t="shared" si="766"/>
        <v>&lt;60</v>
      </c>
      <c r="AF536">
        <v>-37.852892689999997</v>
      </c>
      <c r="AG536">
        <v>144.09852451</v>
      </c>
      <c r="AH536" t="s">
        <v>50</v>
      </c>
      <c r="AI536" t="s">
        <v>51</v>
      </c>
      <c r="AJ536" s="33" t="s">
        <v>446</v>
      </c>
      <c r="AL536">
        <v>1</v>
      </c>
      <c r="AM536" t="s">
        <v>86</v>
      </c>
      <c r="AN536">
        <v>220</v>
      </c>
      <c r="AO536" s="69">
        <v>3</v>
      </c>
      <c r="AP536">
        <v>2</v>
      </c>
      <c r="AQ536">
        <v>0</v>
      </c>
      <c r="AR536">
        <v>0</v>
      </c>
      <c r="AS536" s="82" t="str">
        <f t="shared" si="767"/>
        <v>Gw-0-0</v>
      </c>
      <c r="AT536" s="14">
        <f t="shared" si="768"/>
        <v>40000</v>
      </c>
      <c r="AU536" s="81">
        <f>VLOOKUP(C536,Bushfire_Vlookup!$F$2:$H$12575,3,FALSE)</f>
        <v>23667.778493000002</v>
      </c>
      <c r="AV536" s="14">
        <f>VLOOKUP(AS536,Safety_collateral_Vlookup!$J$3:$L$20,2,FALSE)</f>
        <v>3720.1399252148244</v>
      </c>
      <c r="AW536" s="14">
        <f>VLOOKUP(AS536,Safety_collateral_Vlookup!$J$3:$L$20,3,FALSE)</f>
        <v>25000</v>
      </c>
      <c r="AX536" s="48">
        <f t="shared" si="769"/>
        <v>98577.908952235215</v>
      </c>
      <c r="AY536" s="49">
        <f t="shared" si="853"/>
        <v>26407.72</v>
      </c>
      <c r="AZ536" s="14">
        <v>76000</v>
      </c>
      <c r="BA536" s="16">
        <f t="shared" si="770"/>
        <v>3.7329201064020374</v>
      </c>
      <c r="BB536" t="e">
        <f>IF(BA536&lt;=#REF!,#REF!,IF(BA536&lt;=#REF!,#REF!,IF(BA536&lt;=#REF!,#REF!,IF(BA536&lt;=#REF!,#REF!,#REF!))))</f>
        <v>#REF!</v>
      </c>
      <c r="BC536" s="51">
        <v>4</v>
      </c>
      <c r="BD536" s="21">
        <v>70</v>
      </c>
      <c r="BE536" s="21">
        <v>6.4399999999999999E-2</v>
      </c>
      <c r="BF536" s="26">
        <f t="shared" si="771"/>
        <v>1722.4750367577305</v>
      </c>
      <c r="BG536" s="21">
        <v>7</v>
      </c>
      <c r="BH536" s="21">
        <f t="shared" si="772"/>
        <v>28</v>
      </c>
      <c r="BI536" s="28">
        <f t="shared" si="773"/>
        <v>4.0959999999999998E-4</v>
      </c>
      <c r="BJ536" s="27">
        <f t="shared" si="774"/>
        <v>4.0959999999999998E-4</v>
      </c>
      <c r="BK536" s="28">
        <f t="shared" si="775"/>
        <v>6.279685848080814E-3</v>
      </c>
      <c r="BL536" s="35">
        <f t="shared" si="776"/>
        <v>2.3441565564189196E-2</v>
      </c>
      <c r="BM536" s="21" t="str">
        <f t="shared" si="777"/>
        <v>Cr1</v>
      </c>
      <c r="BN536" s="51">
        <v>1</v>
      </c>
      <c r="BO536" s="21">
        <v>2</v>
      </c>
      <c r="BP536" s="50" t="s">
        <v>5497</v>
      </c>
      <c r="BQ536" s="14">
        <v>40000</v>
      </c>
      <c r="BR536">
        <f>IFERROR(VLOOKUP(AO536,'Model Failure data- Lines'!$A$37:$E$41,3,FALSE),'Model Failure data- Lines'!$C$37)</f>
        <v>0.16107000000000002</v>
      </c>
      <c r="BS536" s="14">
        <f t="shared" si="778"/>
        <v>15877.943794936527</v>
      </c>
      <c r="BT536" s="34">
        <f t="shared" si="761"/>
        <v>23554.376985801264</v>
      </c>
      <c r="BU536" s="34">
        <f t="shared" si="779"/>
        <v>0.67409737920505641</v>
      </c>
      <c r="BV536" s="54">
        <f t="shared" si="780"/>
        <v>-7676.4331908647364</v>
      </c>
      <c r="BW536">
        <f>IFERROR(VLOOKUP(AO536,'Model Failure data- Lines'!$A$37:$E$41,4,FALSE),'Model Failure data- Lines'!$D$37)</f>
        <v>0.16398000000000001</v>
      </c>
      <c r="BX536" s="14">
        <f t="shared" si="781"/>
        <v>16164.805509987533</v>
      </c>
      <c r="BY536" s="34">
        <f t="shared" si="782"/>
        <v>21009.336481500264</v>
      </c>
      <c r="BZ536" s="71">
        <f t="shared" si="783"/>
        <v>0.76941056773598848</v>
      </c>
      <c r="CA536" s="71">
        <f t="shared" si="784"/>
        <v>-4844.5309715127314</v>
      </c>
      <c r="CB536" s="56">
        <v>2</v>
      </c>
      <c r="CC536">
        <f>IFERROR(VLOOKUP(AO536,'Model Failure data- Lines'!$A$37:$E$41,5,FALSE),'Model Failure data- Lines'!$E$37)</f>
        <v>0.16322</v>
      </c>
      <c r="CD536" s="14">
        <f t="shared" si="785"/>
        <v>16089.886299183832</v>
      </c>
      <c r="CE536" s="34">
        <f t="shared" si="786"/>
        <v>16714.514520484838</v>
      </c>
      <c r="CF536" s="34">
        <f t="shared" si="787"/>
        <v>0.96262959235008116</v>
      </c>
      <c r="CG536" s="54">
        <f t="shared" si="788"/>
        <v>-624.6282213010054</v>
      </c>
      <c r="CH536" t="e">
        <f>IFERROR(VLOOKUP(AO536,'Model Failure data- Lines'!#REF!,3,FALSE),'Model Failure data- Lines'!#REF!)</f>
        <v>#REF!</v>
      </c>
      <c r="CI536" s="14" t="e">
        <f t="shared" si="789"/>
        <v>#REF!</v>
      </c>
      <c r="CJ536" s="34">
        <f t="shared" si="790"/>
        <v>22592.731541543159</v>
      </c>
      <c r="CK536" s="34" t="e">
        <f t="shared" si="791"/>
        <v>#REF!</v>
      </c>
      <c r="CL536" s="54" t="e">
        <f t="shared" si="792"/>
        <v>#REF!</v>
      </c>
      <c r="CM536" t="e">
        <f>IFERROR(VLOOKUP(AO536,'Model Failure data- Lines'!#REF!,4,FALSE),'Model Failure data- Lines'!#REF!)</f>
        <v>#REF!</v>
      </c>
      <c r="CN536" s="14" t="e">
        <f t="shared" si="793"/>
        <v>#REF!</v>
      </c>
      <c r="CO536" s="34">
        <f t="shared" si="794"/>
        <v>19328.874984596896</v>
      </c>
      <c r="CP536" s="34" t="e">
        <f t="shared" si="795"/>
        <v>#REF!</v>
      </c>
      <c r="CQ536" s="54" t="e">
        <f t="shared" si="796"/>
        <v>#REF!</v>
      </c>
      <c r="CR536" t="e">
        <f>IFERROR(VLOOKUP(AO536,'Model Failure data- Lines'!#REF!,5,FALSE),'Model Failure data- Lines'!#REF!)</f>
        <v>#REF!</v>
      </c>
      <c r="CS536" s="14" t="e">
        <f t="shared" si="797"/>
        <v>#REF!</v>
      </c>
      <c r="CT536" s="34">
        <f t="shared" si="798"/>
        <v>14147.582910231387</v>
      </c>
      <c r="CU536" s="34" t="e">
        <f t="shared" si="799"/>
        <v>#REF!</v>
      </c>
      <c r="CV536" s="54" t="e">
        <f t="shared" si="800"/>
        <v>#REF!</v>
      </c>
      <c r="CW536" t="s">
        <v>481</v>
      </c>
      <c r="CZ536">
        <f t="shared" si="801"/>
        <v>-4844.5309715127305</v>
      </c>
      <c r="DA536" s="34">
        <f t="shared" si="802"/>
        <v>6998.666400000001</v>
      </c>
      <c r="DB536" s="34">
        <f t="shared" si="803"/>
        <v>4141.0721525400431</v>
      </c>
      <c r="DC536" s="34">
        <f t="shared" si="804"/>
        <v>650.90045744748761</v>
      </c>
      <c r="DD536" s="9">
        <f t="shared" si="805"/>
        <v>4374.1665000000003</v>
      </c>
      <c r="DE536" s="59">
        <f t="shared" si="806"/>
        <v>0.43295704335420726</v>
      </c>
      <c r="DF536" s="59">
        <f t="shared" si="807"/>
        <v>0.25617828497728934</v>
      </c>
      <c r="DG536" s="59">
        <f t="shared" si="808"/>
        <v>4.02665195721238E-2</v>
      </c>
      <c r="DH536" s="59">
        <f t="shared" si="809"/>
        <v>0.27059815209637955</v>
      </c>
      <c r="DI536" s="14">
        <f t="shared" si="810"/>
        <v>-2097.4738058640373</v>
      </c>
      <c r="DJ536" s="14">
        <f t="shared" si="811"/>
        <v>-1241.0636358014929</v>
      </c>
      <c r="DK536" s="14">
        <f t="shared" si="812"/>
        <v>-195.07240118217729</v>
      </c>
      <c r="DL536" s="14">
        <f t="shared" si="813"/>
        <v>-1310.9211286650234</v>
      </c>
      <c r="DM536">
        <f t="shared" si="814"/>
        <v>-624.62822130100608</v>
      </c>
      <c r="DN536" s="34">
        <f t="shared" si="815"/>
        <v>6966.2296000000006</v>
      </c>
      <c r="DO536" s="34">
        <f t="shared" si="816"/>
        <v>4121.8794776045006</v>
      </c>
      <c r="DP536" s="34">
        <f t="shared" si="817"/>
        <v>647.88372157933247</v>
      </c>
      <c r="DQ536" s="9">
        <f t="shared" si="818"/>
        <v>4353.8935000000001</v>
      </c>
      <c r="DR536" s="59">
        <f t="shared" si="819"/>
        <v>0.43295704335420732</v>
      </c>
      <c r="DS536" s="59">
        <f t="shared" si="820"/>
        <v>0.25617828497728945</v>
      </c>
      <c r="DT536" s="59">
        <f t="shared" si="821"/>
        <v>4.0266519572123807E-2</v>
      </c>
      <c r="DU536" s="59">
        <f t="shared" si="822"/>
        <v>0.27059815209637955</v>
      </c>
      <c r="DV536" s="14">
        <f t="shared" si="823"/>
        <v>-270.43718789008108</v>
      </c>
      <c r="DW536" s="14">
        <f t="shared" si="824"/>
        <v>-160.01618648130653</v>
      </c>
      <c r="DX536" s="14">
        <f t="shared" si="825"/>
        <v>-25.151604498317841</v>
      </c>
      <c r="DY536" s="14">
        <f t="shared" si="826"/>
        <v>-169.02324243130067</v>
      </c>
      <c r="DZ536" s="34" t="e">
        <f t="shared" si="827"/>
        <v>#REF!</v>
      </c>
      <c r="EA536" s="34" t="e">
        <f t="shared" si="828"/>
        <v>#REF!</v>
      </c>
      <c r="EB536" s="34" t="e">
        <f t="shared" si="829"/>
        <v>#REF!</v>
      </c>
      <c r="EC536" s="34" t="e">
        <f t="shared" si="830"/>
        <v>#REF!</v>
      </c>
      <c r="ED536" s="34" t="e">
        <f t="shared" si="831"/>
        <v>#REF!</v>
      </c>
      <c r="EE536" s="59" t="e">
        <f t="shared" si="832"/>
        <v>#REF!</v>
      </c>
      <c r="EF536" s="59" t="e">
        <f t="shared" si="833"/>
        <v>#REF!</v>
      </c>
      <c r="EG536" s="59" t="e">
        <f t="shared" si="834"/>
        <v>#REF!</v>
      </c>
      <c r="EH536" s="59" t="e">
        <f t="shared" si="835"/>
        <v>#REF!</v>
      </c>
      <c r="EI536" s="14" t="e">
        <f t="shared" si="836"/>
        <v>#REF!</v>
      </c>
      <c r="EJ536" s="14" t="e">
        <f t="shared" si="837"/>
        <v>#REF!</v>
      </c>
      <c r="EK536" s="14" t="e">
        <f t="shared" si="838"/>
        <v>#REF!</v>
      </c>
      <c r="EL536" s="14" t="e">
        <f t="shared" si="839"/>
        <v>#REF!</v>
      </c>
      <c r="EM536" t="e">
        <f t="shared" si="840"/>
        <v>#REF!</v>
      </c>
      <c r="EN536" s="34" t="e">
        <f t="shared" si="841"/>
        <v>#REF!</v>
      </c>
      <c r="EO536" s="34" t="e">
        <f t="shared" si="842"/>
        <v>#REF!</v>
      </c>
      <c r="EP536" s="34" t="e">
        <f t="shared" si="843"/>
        <v>#REF!</v>
      </c>
      <c r="EQ536" s="34" t="e">
        <f t="shared" si="844"/>
        <v>#REF!</v>
      </c>
      <c r="ER536" s="59" t="e">
        <f t="shared" si="845"/>
        <v>#REF!</v>
      </c>
      <c r="ES536" s="59" t="e">
        <f t="shared" si="846"/>
        <v>#REF!</v>
      </c>
      <c r="ET536" s="59" t="e">
        <f t="shared" si="847"/>
        <v>#REF!</v>
      </c>
      <c r="EU536" s="59" t="e">
        <f t="shared" si="848"/>
        <v>#REF!</v>
      </c>
      <c r="EV536" s="14" t="e">
        <f t="shared" si="849"/>
        <v>#REF!</v>
      </c>
      <c r="EW536" s="14" t="e">
        <f t="shared" si="850"/>
        <v>#REF!</v>
      </c>
      <c r="EX536" s="14" t="e">
        <f t="shared" si="851"/>
        <v>#REF!</v>
      </c>
      <c r="EY536" s="14" t="e">
        <f t="shared" si="852"/>
        <v>#REF!</v>
      </c>
    </row>
    <row r="537" spans="1:155" x14ac:dyDescent="0.2">
      <c r="A537" s="17">
        <v>30367336</v>
      </c>
      <c r="B537" t="s">
        <v>62</v>
      </c>
      <c r="C537" t="s">
        <v>5014</v>
      </c>
      <c r="D537" t="s">
        <v>5015</v>
      </c>
      <c r="E537" t="s">
        <v>4031</v>
      </c>
      <c r="F537" t="s">
        <v>41</v>
      </c>
      <c r="G537" t="s">
        <v>42</v>
      </c>
      <c r="H537" t="s">
        <v>5016</v>
      </c>
      <c r="I537" t="s">
        <v>68</v>
      </c>
      <c r="J537" s="19" t="s">
        <v>69</v>
      </c>
      <c r="K537" t="s">
        <v>70</v>
      </c>
      <c r="L537">
        <v>1962</v>
      </c>
      <c r="M537">
        <f t="shared" si="762"/>
        <v>1962</v>
      </c>
      <c r="N537">
        <v>57</v>
      </c>
      <c r="O537" s="19">
        <f t="shared" si="763"/>
        <v>57</v>
      </c>
      <c r="P537" t="s">
        <v>80</v>
      </c>
      <c r="Q537" s="19" t="str">
        <f t="shared" si="764"/>
        <v>50-60</v>
      </c>
      <c r="R537" s="23">
        <v>496.82</v>
      </c>
      <c r="S537" s="15">
        <f t="shared" si="765"/>
        <v>0.49681999999999998</v>
      </c>
      <c r="T537">
        <v>30357386</v>
      </c>
      <c r="U537" t="s">
        <v>45</v>
      </c>
      <c r="V537" t="s">
        <v>55</v>
      </c>
      <c r="W537" t="s">
        <v>47</v>
      </c>
      <c r="X537" t="s">
        <v>48</v>
      </c>
      <c r="Y537" t="s">
        <v>452</v>
      </c>
      <c r="Z537" t="s">
        <v>5017</v>
      </c>
      <c r="AA537" t="s">
        <v>5018</v>
      </c>
      <c r="AB537" t="s">
        <v>606</v>
      </c>
      <c r="AC537">
        <v>1962</v>
      </c>
      <c r="AD537">
        <v>57</v>
      </c>
      <c r="AE537" t="str">
        <f t="shared" si="766"/>
        <v>&lt;60</v>
      </c>
      <c r="AF537">
        <v>-37.850115860000002</v>
      </c>
      <c r="AG537">
        <v>144.09670259000001</v>
      </c>
      <c r="AH537" t="s">
        <v>50</v>
      </c>
      <c r="AI537" t="s">
        <v>51</v>
      </c>
      <c r="AJ537" s="33" t="s">
        <v>446</v>
      </c>
      <c r="AL537">
        <v>1</v>
      </c>
      <c r="AM537" t="s">
        <v>86</v>
      </c>
      <c r="AN537">
        <v>220</v>
      </c>
      <c r="AO537" s="69">
        <v>3</v>
      </c>
      <c r="AP537">
        <v>2</v>
      </c>
      <c r="AQ537">
        <v>0</v>
      </c>
      <c r="AR537">
        <v>0</v>
      </c>
      <c r="AS537" s="82" t="str">
        <f t="shared" si="767"/>
        <v>Gw-0-0</v>
      </c>
      <c r="AT537" s="14">
        <f t="shared" si="768"/>
        <v>40000</v>
      </c>
      <c r="AU537" s="81">
        <f>VLOOKUP(C537,Bushfire_Vlookup!$F$2:$H$12575,3,FALSE)</f>
        <v>23667.778493000002</v>
      </c>
      <c r="AV537" s="14">
        <f>VLOOKUP(AS537,Safety_collateral_Vlookup!$J$3:$L$20,2,FALSE)</f>
        <v>3720.1399252148244</v>
      </c>
      <c r="AW537" s="14">
        <f>VLOOKUP(AS537,Safety_collateral_Vlookup!$J$3:$L$20,3,FALSE)</f>
        <v>25000</v>
      </c>
      <c r="AX537" s="48">
        <f t="shared" si="769"/>
        <v>98577.908952235215</v>
      </c>
      <c r="AY537" s="49">
        <f t="shared" si="853"/>
        <v>37758.32</v>
      </c>
      <c r="AZ537" s="14">
        <v>76000</v>
      </c>
      <c r="BA537" s="16">
        <f t="shared" si="770"/>
        <v>2.6107599319099797</v>
      </c>
      <c r="BB537" t="e">
        <f>IF(BA537&lt;=#REF!,#REF!,IF(BA537&lt;=#REF!,#REF!,IF(BA537&lt;=#REF!,#REF!,IF(BA537&lt;=#REF!,#REF!,#REF!))))</f>
        <v>#REF!</v>
      </c>
      <c r="BC537" s="51">
        <v>3</v>
      </c>
      <c r="BD537" s="21">
        <v>70</v>
      </c>
      <c r="BE537" s="21">
        <v>6.4399999999999999E-2</v>
      </c>
      <c r="BF537" s="26">
        <f t="shared" si="771"/>
        <v>2462.8314610239031</v>
      </c>
      <c r="BG537" s="21">
        <v>7</v>
      </c>
      <c r="BH537" s="21">
        <f t="shared" si="772"/>
        <v>28</v>
      </c>
      <c r="BI537" s="28">
        <f t="shared" si="773"/>
        <v>4.0959999999999998E-4</v>
      </c>
      <c r="BJ537" s="27">
        <f t="shared" si="774"/>
        <v>4.0959999999999998E-4</v>
      </c>
      <c r="BK537" s="28">
        <f t="shared" si="775"/>
        <v>6.279685848080814E-3</v>
      </c>
      <c r="BL537" s="35">
        <f t="shared" si="776"/>
        <v>1.6394752197151526E-2</v>
      </c>
      <c r="BM537" s="21" t="str">
        <f t="shared" si="777"/>
        <v>Cr1</v>
      </c>
      <c r="BN537" s="51">
        <v>1</v>
      </c>
      <c r="BO537" s="21">
        <v>2</v>
      </c>
      <c r="BP537" s="50" t="s">
        <v>5497</v>
      </c>
      <c r="BQ537" s="14">
        <v>40000</v>
      </c>
      <c r="BR537">
        <f>IFERROR(VLOOKUP(AO537,'Model Failure data- Lines'!$A$37:$E$41,3,FALSE),'Model Failure data- Lines'!$C$37)</f>
        <v>0.16107000000000002</v>
      </c>
      <c r="BS537" s="14">
        <f t="shared" si="778"/>
        <v>15877.943794936527</v>
      </c>
      <c r="BT537" s="34">
        <f t="shared" si="761"/>
        <v>33678.549440486328</v>
      </c>
      <c r="BU537" s="34">
        <f t="shared" si="779"/>
        <v>0.47145569089887873</v>
      </c>
      <c r="BV537" s="54">
        <f t="shared" si="780"/>
        <v>-17800.6056455498</v>
      </c>
      <c r="BW537">
        <f>IFERROR(VLOOKUP(AO537,'Model Failure data- Lines'!$A$37:$E$41,4,FALSE),'Model Failure data- Lines'!$D$37)</f>
        <v>0.16398000000000001</v>
      </c>
      <c r="BX537" s="14">
        <f t="shared" si="781"/>
        <v>16164.805509987533</v>
      </c>
      <c r="BY537" s="34">
        <f t="shared" si="782"/>
        <v>30039.596370158462</v>
      </c>
      <c r="BZ537" s="71">
        <f t="shared" si="783"/>
        <v>0.53811660152816698</v>
      </c>
      <c r="CA537" s="71">
        <f t="shared" si="784"/>
        <v>-13874.79086017093</v>
      </c>
      <c r="CB537" s="56">
        <v>2</v>
      </c>
      <c r="CC537">
        <f>IFERROR(VLOOKUP(AO537,'Model Failure data- Lines'!$A$37:$E$41,5,FALSE),'Model Failure data- Lines'!$E$37)</f>
        <v>0.16322</v>
      </c>
      <c r="CD537" s="14">
        <f t="shared" si="785"/>
        <v>16089.886299183832</v>
      </c>
      <c r="CE537" s="34">
        <f t="shared" si="786"/>
        <v>23898.768538484692</v>
      </c>
      <c r="CF537" s="34">
        <f t="shared" si="787"/>
        <v>0.67325168965396476</v>
      </c>
      <c r="CG537" s="54">
        <f t="shared" si="788"/>
        <v>-7808.8822393008595</v>
      </c>
      <c r="CH537" t="e">
        <f>IFERROR(VLOOKUP(AO537,'Model Failure data- Lines'!#REF!,3,FALSE),'Model Failure data- Lines'!#REF!)</f>
        <v>#REF!</v>
      </c>
      <c r="CI537" s="14" t="e">
        <f t="shared" si="789"/>
        <v>#REF!</v>
      </c>
      <c r="CJ537" s="34">
        <f t="shared" si="790"/>
        <v>32303.568320918272</v>
      </c>
      <c r="CK537" s="34" t="e">
        <f t="shared" si="791"/>
        <v>#REF!</v>
      </c>
      <c r="CL537" s="54" t="e">
        <f t="shared" si="792"/>
        <v>#REF!</v>
      </c>
      <c r="CM537" t="e">
        <f>IFERROR(VLOOKUP(AO537,'Model Failure data- Lines'!#REF!,4,FALSE),'Model Failure data- Lines'!#REF!)</f>
        <v>#REF!</v>
      </c>
      <c r="CN537" s="14" t="e">
        <f t="shared" si="793"/>
        <v>#REF!</v>
      </c>
      <c r="CO537" s="34">
        <f t="shared" si="794"/>
        <v>27636.836762446914</v>
      </c>
      <c r="CP537" s="34" t="e">
        <f t="shared" si="795"/>
        <v>#REF!</v>
      </c>
      <c r="CQ537" s="54" t="e">
        <f t="shared" si="796"/>
        <v>#REF!</v>
      </c>
      <c r="CR537" t="e">
        <f>IFERROR(VLOOKUP(AO537,'Model Failure data- Lines'!#REF!,5,FALSE),'Model Failure data- Lines'!#REF!)</f>
        <v>#REF!</v>
      </c>
      <c r="CS537" s="14" t="e">
        <f t="shared" si="797"/>
        <v>#REF!</v>
      </c>
      <c r="CT537" s="34">
        <f t="shared" si="798"/>
        <v>20228.515099033462</v>
      </c>
      <c r="CU537" s="34" t="e">
        <f t="shared" si="799"/>
        <v>#REF!</v>
      </c>
      <c r="CV537" s="54" t="e">
        <f t="shared" si="800"/>
        <v>#REF!</v>
      </c>
      <c r="CW537" t="s">
        <v>606</v>
      </c>
      <c r="CZ537">
        <f t="shared" si="801"/>
        <v>-13874.79086017093</v>
      </c>
      <c r="DA537" s="34">
        <f t="shared" si="802"/>
        <v>6998.666400000001</v>
      </c>
      <c r="DB537" s="34">
        <f t="shared" si="803"/>
        <v>4141.0721525400431</v>
      </c>
      <c r="DC537" s="34">
        <f t="shared" si="804"/>
        <v>650.90045744748761</v>
      </c>
      <c r="DD537" s="9">
        <f t="shared" si="805"/>
        <v>4374.1665000000003</v>
      </c>
      <c r="DE537" s="59">
        <f t="shared" si="806"/>
        <v>0.43295704335420726</v>
      </c>
      <c r="DF537" s="59">
        <f t="shared" si="807"/>
        <v>0.25617828497728934</v>
      </c>
      <c r="DG537" s="59">
        <f t="shared" si="808"/>
        <v>4.02665195721238E-2</v>
      </c>
      <c r="DH537" s="59">
        <f t="shared" si="809"/>
        <v>0.27059815209637955</v>
      </c>
      <c r="DI537" s="14">
        <f t="shared" si="810"/>
        <v>-6007.1884279775841</v>
      </c>
      <c r="DJ537" s="14">
        <f t="shared" si="811"/>
        <v>-3554.4201269771579</v>
      </c>
      <c r="DK537" s="14">
        <f t="shared" si="812"/>
        <v>-558.68953773019712</v>
      </c>
      <c r="DL537" s="14">
        <f t="shared" si="813"/>
        <v>-3754.4927674859896</v>
      </c>
      <c r="DM537">
        <f t="shared" si="814"/>
        <v>-7808.8822393008586</v>
      </c>
      <c r="DN537" s="34">
        <f t="shared" si="815"/>
        <v>6966.2296000000006</v>
      </c>
      <c r="DO537" s="34">
        <f t="shared" si="816"/>
        <v>4121.8794776045006</v>
      </c>
      <c r="DP537" s="34">
        <f t="shared" si="817"/>
        <v>647.88372157933247</v>
      </c>
      <c r="DQ537" s="9">
        <f t="shared" si="818"/>
        <v>4353.8935000000001</v>
      </c>
      <c r="DR537" s="59">
        <f t="shared" si="819"/>
        <v>0.43295704335420732</v>
      </c>
      <c r="DS537" s="59">
        <f t="shared" si="820"/>
        <v>0.25617828497728945</v>
      </c>
      <c r="DT537" s="59">
        <f t="shared" si="821"/>
        <v>4.0266519572123807E-2</v>
      </c>
      <c r="DU537" s="59">
        <f t="shared" si="822"/>
        <v>0.27059815209637955</v>
      </c>
      <c r="DV537" s="14">
        <f t="shared" si="823"/>
        <v>-3380.9105662288816</v>
      </c>
      <c r="DW537" s="14">
        <f t="shared" si="824"/>
        <v>-2000.4660596537096</v>
      </c>
      <c r="DX537" s="14">
        <f t="shared" si="825"/>
        <v>-314.43650952521801</v>
      </c>
      <c r="DY537" s="14">
        <f t="shared" si="826"/>
        <v>-2113.0691038930509</v>
      </c>
      <c r="DZ537" s="34" t="e">
        <f t="shared" si="827"/>
        <v>#REF!</v>
      </c>
      <c r="EA537" s="34" t="e">
        <f t="shared" si="828"/>
        <v>#REF!</v>
      </c>
      <c r="EB537" s="34" t="e">
        <f t="shared" si="829"/>
        <v>#REF!</v>
      </c>
      <c r="EC537" s="34" t="e">
        <f t="shared" si="830"/>
        <v>#REF!</v>
      </c>
      <c r="ED537" s="34" t="e">
        <f t="shared" si="831"/>
        <v>#REF!</v>
      </c>
      <c r="EE537" s="59" t="e">
        <f t="shared" si="832"/>
        <v>#REF!</v>
      </c>
      <c r="EF537" s="59" t="e">
        <f t="shared" si="833"/>
        <v>#REF!</v>
      </c>
      <c r="EG537" s="59" t="e">
        <f t="shared" si="834"/>
        <v>#REF!</v>
      </c>
      <c r="EH537" s="59" t="e">
        <f t="shared" si="835"/>
        <v>#REF!</v>
      </c>
      <c r="EI537" s="14" t="e">
        <f t="shared" si="836"/>
        <v>#REF!</v>
      </c>
      <c r="EJ537" s="14" t="e">
        <f t="shared" si="837"/>
        <v>#REF!</v>
      </c>
      <c r="EK537" s="14" t="e">
        <f t="shared" si="838"/>
        <v>#REF!</v>
      </c>
      <c r="EL537" s="14" t="e">
        <f t="shared" si="839"/>
        <v>#REF!</v>
      </c>
      <c r="EM537" t="e">
        <f t="shared" si="840"/>
        <v>#REF!</v>
      </c>
      <c r="EN537" s="34" t="e">
        <f t="shared" si="841"/>
        <v>#REF!</v>
      </c>
      <c r="EO537" s="34" t="e">
        <f t="shared" si="842"/>
        <v>#REF!</v>
      </c>
      <c r="EP537" s="34" t="e">
        <f t="shared" si="843"/>
        <v>#REF!</v>
      </c>
      <c r="EQ537" s="34" t="e">
        <f t="shared" si="844"/>
        <v>#REF!</v>
      </c>
      <c r="ER537" s="59" t="e">
        <f t="shared" si="845"/>
        <v>#REF!</v>
      </c>
      <c r="ES537" s="59" t="e">
        <f t="shared" si="846"/>
        <v>#REF!</v>
      </c>
      <c r="ET537" s="59" t="e">
        <f t="shared" si="847"/>
        <v>#REF!</v>
      </c>
      <c r="EU537" s="59" t="e">
        <f t="shared" si="848"/>
        <v>#REF!</v>
      </c>
      <c r="EV537" s="14" t="e">
        <f t="shared" si="849"/>
        <v>#REF!</v>
      </c>
      <c r="EW537" s="14" t="e">
        <f t="shared" si="850"/>
        <v>#REF!</v>
      </c>
      <c r="EX537" s="14" t="e">
        <f t="shared" si="851"/>
        <v>#REF!</v>
      </c>
      <c r="EY537" s="14" t="e">
        <f t="shared" si="852"/>
        <v>#REF!</v>
      </c>
    </row>
    <row r="538" spans="1:155" x14ac:dyDescent="0.2">
      <c r="A538" s="17">
        <v>30190741</v>
      </c>
      <c r="B538" t="s">
        <v>62</v>
      </c>
      <c r="C538" t="s">
        <v>3451</v>
      </c>
      <c r="D538" t="s">
        <v>3452</v>
      </c>
      <c r="E538" t="s">
        <v>3453</v>
      </c>
      <c r="F538" t="s">
        <v>41</v>
      </c>
      <c r="G538" t="s">
        <v>42</v>
      </c>
      <c r="H538" t="s">
        <v>3454</v>
      </c>
      <c r="I538" t="s">
        <v>68</v>
      </c>
      <c r="J538" s="19" t="s">
        <v>69</v>
      </c>
      <c r="K538" t="s">
        <v>70</v>
      </c>
      <c r="L538">
        <v>1962</v>
      </c>
      <c r="M538">
        <f t="shared" si="762"/>
        <v>1962</v>
      </c>
      <c r="N538">
        <v>57</v>
      </c>
      <c r="O538" s="19">
        <f t="shared" si="763"/>
        <v>57</v>
      </c>
      <c r="P538" t="s">
        <v>80</v>
      </c>
      <c r="Q538" s="19" t="str">
        <f t="shared" si="764"/>
        <v>50-60</v>
      </c>
      <c r="R538" s="23">
        <v>509.02</v>
      </c>
      <c r="S538" s="15">
        <f t="shared" si="765"/>
        <v>0.50902000000000003</v>
      </c>
      <c r="T538">
        <v>30371710</v>
      </c>
      <c r="U538" t="s">
        <v>45</v>
      </c>
      <c r="V538" t="s">
        <v>55</v>
      </c>
      <c r="W538" t="s">
        <v>47</v>
      </c>
      <c r="X538" t="s">
        <v>88</v>
      </c>
      <c r="Y538" t="s">
        <v>408</v>
      </c>
      <c r="Z538" t="s">
        <v>3455</v>
      </c>
      <c r="AA538" t="s">
        <v>3456</v>
      </c>
      <c r="AB538" t="s">
        <v>732</v>
      </c>
      <c r="AC538">
        <v>1962</v>
      </c>
      <c r="AD538">
        <v>57</v>
      </c>
      <c r="AE538" t="str">
        <f t="shared" si="766"/>
        <v>&lt;60</v>
      </c>
      <c r="AF538">
        <v>-37.846149750000002</v>
      </c>
      <c r="AG538">
        <v>144.09409665000001</v>
      </c>
      <c r="AH538" t="s">
        <v>50</v>
      </c>
      <c r="AI538" t="s">
        <v>51</v>
      </c>
      <c r="AJ538" s="33" t="s">
        <v>446</v>
      </c>
      <c r="AL538">
        <v>1</v>
      </c>
      <c r="AM538" t="s">
        <v>86</v>
      </c>
      <c r="AN538">
        <v>220</v>
      </c>
      <c r="AO538" s="69">
        <v>3</v>
      </c>
      <c r="AP538">
        <v>2</v>
      </c>
      <c r="AQ538">
        <v>0</v>
      </c>
      <c r="AR538">
        <v>0</v>
      </c>
      <c r="AS538" s="82" t="str">
        <f t="shared" si="767"/>
        <v>Gw-0-0</v>
      </c>
      <c r="AT538" s="14">
        <f t="shared" si="768"/>
        <v>40000</v>
      </c>
      <c r="AU538" s="81">
        <f>VLOOKUP(C538,Bushfire_Vlookup!$F$2:$H$12575,3,FALSE)</f>
        <v>20179.576449</v>
      </c>
      <c r="AV538" s="14">
        <f>VLOOKUP(AS538,Safety_collateral_Vlookup!$J$3:$L$20,2,FALSE)</f>
        <v>3720.1399252148244</v>
      </c>
      <c r="AW538" s="14">
        <f>VLOOKUP(AS538,Safety_collateral_Vlookup!$J$3:$L$20,3,FALSE)</f>
        <v>25000</v>
      </c>
      <c r="AX538" s="48">
        <f t="shared" si="769"/>
        <v>94855.997371287216</v>
      </c>
      <c r="AY538" s="49">
        <f t="shared" si="853"/>
        <v>38685.520000000004</v>
      </c>
      <c r="AZ538" s="14">
        <v>76000</v>
      </c>
      <c r="BA538" s="16">
        <f t="shared" si="770"/>
        <v>2.4519767957439167</v>
      </c>
      <c r="BB538" t="e">
        <f>IF(BA538&lt;=#REF!,#REF!,IF(BA538&lt;=#REF!,#REF!,IF(BA538&lt;=#REF!,#REF!,IF(BA538&lt;=#REF!,#REF!,#REF!))))</f>
        <v>#REF!</v>
      </c>
      <c r="BC538" s="51">
        <v>3</v>
      </c>
      <c r="BD538" s="21">
        <v>70</v>
      </c>
      <c r="BE538" s="21">
        <v>6.4399999999999999E-2</v>
      </c>
      <c r="BF538" s="26">
        <f t="shared" si="771"/>
        <v>2523.3091870101589</v>
      </c>
      <c r="BG538" s="21">
        <v>7</v>
      </c>
      <c r="BH538" s="21">
        <f t="shared" si="772"/>
        <v>28</v>
      </c>
      <c r="BI538" s="28">
        <f t="shared" si="773"/>
        <v>4.0959999999999998E-4</v>
      </c>
      <c r="BJ538" s="27">
        <f t="shared" si="774"/>
        <v>4.0959999999999998E-4</v>
      </c>
      <c r="BK538" s="28">
        <f t="shared" si="775"/>
        <v>6.2796858480808149E-3</v>
      </c>
      <c r="BL538" s="35">
        <f t="shared" si="776"/>
        <v>1.5397643984055617E-2</v>
      </c>
      <c r="BM538" s="21" t="str">
        <f t="shared" si="777"/>
        <v>Cr1</v>
      </c>
      <c r="BN538" s="51">
        <v>1</v>
      </c>
      <c r="BO538" s="21">
        <v>2</v>
      </c>
      <c r="BP538" s="50" t="s">
        <v>5497</v>
      </c>
      <c r="BQ538" s="14">
        <v>40000</v>
      </c>
      <c r="BR538">
        <f>IFERROR(VLOOKUP(AO538,'Model Failure data- Lines'!$A$37:$E$41,3,FALSE),'Model Failure data- Lines'!$C$37)</f>
        <v>0.16107000000000002</v>
      </c>
      <c r="BS538" s="14">
        <f t="shared" si="778"/>
        <v>15278.455496593233</v>
      </c>
      <c r="BT538" s="34">
        <f t="shared" si="761"/>
        <v>34505.565871334387</v>
      </c>
      <c r="BU538" s="34">
        <f t="shared" si="779"/>
        <v>0.44278234860903587</v>
      </c>
      <c r="BV538" s="54">
        <f t="shared" si="780"/>
        <v>-19227.110374741154</v>
      </c>
      <c r="BW538">
        <f>IFERROR(VLOOKUP(AO538,'Model Failure data- Lines'!$A$37:$E$41,4,FALSE),'Model Failure data- Lines'!$D$37)</f>
        <v>0.16398000000000001</v>
      </c>
      <c r="BX538" s="14">
        <f t="shared" si="781"/>
        <v>15554.486448943679</v>
      </c>
      <c r="BY538" s="34">
        <f t="shared" si="782"/>
        <v>30777.254024270485</v>
      </c>
      <c r="BZ538" s="71">
        <f t="shared" si="783"/>
        <v>0.50538902647642447</v>
      </c>
      <c r="CA538" s="71">
        <f t="shared" si="784"/>
        <v>-15222.767575326807</v>
      </c>
      <c r="CB538" s="56">
        <v>2</v>
      </c>
      <c r="CC538">
        <f>IFERROR(VLOOKUP(AO538,'Model Failure data- Lines'!$A$37:$E$41,5,FALSE),'Model Failure data- Lines'!$E$37)</f>
        <v>0.16322</v>
      </c>
      <c r="CD538" s="14">
        <f t="shared" si="785"/>
        <v>15482.3958909415</v>
      </c>
      <c r="CE538" s="34">
        <f t="shared" si="786"/>
        <v>24485.630935669818</v>
      </c>
      <c r="CF538" s="34">
        <f t="shared" si="787"/>
        <v>0.63230536846764618</v>
      </c>
      <c r="CG538" s="54">
        <f t="shared" si="788"/>
        <v>-9003.2350447283188</v>
      </c>
      <c r="CH538" t="e">
        <f>IFERROR(VLOOKUP(AO538,'Model Failure data- Lines'!#REF!,3,FALSE),'Model Failure data- Lines'!#REF!)</f>
        <v>#REF!</v>
      </c>
      <c r="CI538" s="14" t="e">
        <f t="shared" si="789"/>
        <v>#REF!</v>
      </c>
      <c r="CJ538" s="34">
        <f t="shared" si="790"/>
        <v>33096.820471627187</v>
      </c>
      <c r="CK538" s="34" t="e">
        <f t="shared" si="791"/>
        <v>#REF!</v>
      </c>
      <c r="CL538" s="54" t="e">
        <f t="shared" si="792"/>
        <v>#REF!</v>
      </c>
      <c r="CM538" t="e">
        <f>IFERROR(VLOOKUP(AO538,'Model Failure data- Lines'!#REF!,4,FALSE),'Model Failure data- Lines'!#REF!)</f>
        <v>#REF!</v>
      </c>
      <c r="CN538" s="14" t="e">
        <f t="shared" si="793"/>
        <v>#REF!</v>
      </c>
      <c r="CO538" s="34">
        <f t="shared" si="794"/>
        <v>28315.491825652611</v>
      </c>
      <c r="CP538" s="34" t="e">
        <f t="shared" si="795"/>
        <v>#REF!</v>
      </c>
      <c r="CQ538" s="54" t="e">
        <f t="shared" si="796"/>
        <v>#REF!</v>
      </c>
      <c r="CR538" t="e">
        <f>IFERROR(VLOOKUP(AO538,'Model Failure data- Lines'!#REF!,5,FALSE),'Model Failure data- Lines'!#REF!)</f>
        <v>#REF!</v>
      </c>
      <c r="CS538" s="14" t="e">
        <f t="shared" si="797"/>
        <v>#REF!</v>
      </c>
      <c r="CT538" s="34">
        <f t="shared" si="798"/>
        <v>20725.250102069189</v>
      </c>
      <c r="CU538" s="34" t="e">
        <f t="shared" si="799"/>
        <v>#REF!</v>
      </c>
      <c r="CV538" s="54" t="e">
        <f t="shared" si="800"/>
        <v>#REF!</v>
      </c>
      <c r="CW538" t="s">
        <v>732</v>
      </c>
      <c r="CZ538">
        <f t="shared" si="801"/>
        <v>-15222.767575326807</v>
      </c>
      <c r="DA538" s="34">
        <f t="shared" si="802"/>
        <v>6998.666400000001</v>
      </c>
      <c r="DB538" s="34">
        <f t="shared" si="803"/>
        <v>3530.7530914961903</v>
      </c>
      <c r="DC538" s="34">
        <f t="shared" si="804"/>
        <v>650.90045744748761</v>
      </c>
      <c r="DD538" s="9">
        <f t="shared" si="805"/>
        <v>4374.1665000000003</v>
      </c>
      <c r="DE538" s="59">
        <f t="shared" si="806"/>
        <v>0.44994519253159193</v>
      </c>
      <c r="DF538" s="59">
        <f t="shared" si="807"/>
        <v>0.22699258526378205</v>
      </c>
      <c r="DG538" s="59">
        <f t="shared" si="808"/>
        <v>4.1846476872381147E-2</v>
      </c>
      <c r="DH538" s="59">
        <f t="shared" si="809"/>
        <v>0.28121574533224492</v>
      </c>
      <c r="DI538" s="14">
        <f t="shared" si="810"/>
        <v>-6849.4110875440956</v>
      </c>
      <c r="DJ538" s="14">
        <f t="shared" si="811"/>
        <v>-3455.4553667931073</v>
      </c>
      <c r="DK538" s="14">
        <f t="shared" si="812"/>
        <v>-637.01919127454687</v>
      </c>
      <c r="DL538" s="14">
        <f t="shared" si="813"/>
        <v>-4280.8819297150594</v>
      </c>
      <c r="DM538">
        <f t="shared" si="814"/>
        <v>-9003.235044728317</v>
      </c>
      <c r="DN538" s="34">
        <f t="shared" si="815"/>
        <v>6966.2296000000006</v>
      </c>
      <c r="DO538" s="34">
        <f t="shared" si="816"/>
        <v>3514.3890693621674</v>
      </c>
      <c r="DP538" s="34">
        <f t="shared" si="817"/>
        <v>647.88372157933247</v>
      </c>
      <c r="DQ538" s="9">
        <f t="shared" si="818"/>
        <v>4353.8935000000001</v>
      </c>
      <c r="DR538" s="59">
        <f t="shared" si="819"/>
        <v>0.44994519253159193</v>
      </c>
      <c r="DS538" s="59">
        <f t="shared" si="820"/>
        <v>0.22699258526378208</v>
      </c>
      <c r="DT538" s="59">
        <f t="shared" si="821"/>
        <v>4.1846476872381154E-2</v>
      </c>
      <c r="DU538" s="59">
        <f t="shared" si="822"/>
        <v>0.28121574533224492</v>
      </c>
      <c r="DV538" s="14">
        <f t="shared" si="823"/>
        <v>-4050.9623256074583</v>
      </c>
      <c r="DW538" s="14">
        <f t="shared" si="824"/>
        <v>-2043.6675985403633</v>
      </c>
      <c r="DX538" s="14">
        <f t="shared" si="825"/>
        <v>-376.75366707583504</v>
      </c>
      <c r="DY538" s="14">
        <f t="shared" si="826"/>
        <v>-2531.8514535046611</v>
      </c>
      <c r="DZ538" s="34" t="e">
        <f t="shared" si="827"/>
        <v>#REF!</v>
      </c>
      <c r="EA538" s="34" t="e">
        <f t="shared" si="828"/>
        <v>#REF!</v>
      </c>
      <c r="EB538" s="34" t="e">
        <f t="shared" si="829"/>
        <v>#REF!</v>
      </c>
      <c r="EC538" s="34" t="e">
        <f t="shared" si="830"/>
        <v>#REF!</v>
      </c>
      <c r="ED538" s="34" t="e">
        <f t="shared" si="831"/>
        <v>#REF!</v>
      </c>
      <c r="EE538" s="59" t="e">
        <f t="shared" si="832"/>
        <v>#REF!</v>
      </c>
      <c r="EF538" s="59" t="e">
        <f t="shared" si="833"/>
        <v>#REF!</v>
      </c>
      <c r="EG538" s="59" t="e">
        <f t="shared" si="834"/>
        <v>#REF!</v>
      </c>
      <c r="EH538" s="59" t="e">
        <f t="shared" si="835"/>
        <v>#REF!</v>
      </c>
      <c r="EI538" s="14" t="e">
        <f t="shared" si="836"/>
        <v>#REF!</v>
      </c>
      <c r="EJ538" s="14" t="e">
        <f t="shared" si="837"/>
        <v>#REF!</v>
      </c>
      <c r="EK538" s="14" t="e">
        <f t="shared" si="838"/>
        <v>#REF!</v>
      </c>
      <c r="EL538" s="14" t="e">
        <f t="shared" si="839"/>
        <v>#REF!</v>
      </c>
      <c r="EM538" t="e">
        <f t="shared" si="840"/>
        <v>#REF!</v>
      </c>
      <c r="EN538" s="34" t="e">
        <f t="shared" si="841"/>
        <v>#REF!</v>
      </c>
      <c r="EO538" s="34" t="e">
        <f t="shared" si="842"/>
        <v>#REF!</v>
      </c>
      <c r="EP538" s="34" t="e">
        <f t="shared" si="843"/>
        <v>#REF!</v>
      </c>
      <c r="EQ538" s="34" t="e">
        <f t="shared" si="844"/>
        <v>#REF!</v>
      </c>
      <c r="ER538" s="59" t="e">
        <f t="shared" si="845"/>
        <v>#REF!</v>
      </c>
      <c r="ES538" s="59" t="e">
        <f t="shared" si="846"/>
        <v>#REF!</v>
      </c>
      <c r="ET538" s="59" t="e">
        <f t="shared" si="847"/>
        <v>#REF!</v>
      </c>
      <c r="EU538" s="59" t="e">
        <f t="shared" si="848"/>
        <v>#REF!</v>
      </c>
      <c r="EV538" s="14" t="e">
        <f t="shared" si="849"/>
        <v>#REF!</v>
      </c>
      <c r="EW538" s="14" t="e">
        <f t="shared" si="850"/>
        <v>#REF!</v>
      </c>
      <c r="EX538" s="14" t="e">
        <f t="shared" si="851"/>
        <v>#REF!</v>
      </c>
      <c r="EY538" s="14" t="e">
        <f t="shared" si="852"/>
        <v>#REF!</v>
      </c>
    </row>
    <row r="539" spans="1:155" x14ac:dyDescent="0.2">
      <c r="A539" s="17">
        <v>30344759</v>
      </c>
      <c r="B539" t="s">
        <v>62</v>
      </c>
      <c r="C539" t="s">
        <v>4819</v>
      </c>
      <c r="D539" t="s">
        <v>4820</v>
      </c>
      <c r="E539" t="s">
        <v>3155</v>
      </c>
      <c r="F539" t="s">
        <v>41</v>
      </c>
      <c r="G539" t="s">
        <v>42</v>
      </c>
      <c r="H539" t="s">
        <v>4821</v>
      </c>
      <c r="I539" t="s">
        <v>68</v>
      </c>
      <c r="J539" s="19" t="s">
        <v>69</v>
      </c>
      <c r="K539" t="s">
        <v>70</v>
      </c>
      <c r="L539">
        <v>1962</v>
      </c>
      <c r="M539">
        <f t="shared" si="762"/>
        <v>1962</v>
      </c>
      <c r="N539">
        <v>57</v>
      </c>
      <c r="O539" s="19">
        <f t="shared" si="763"/>
        <v>57</v>
      </c>
      <c r="P539" t="s">
        <v>80</v>
      </c>
      <c r="Q539" s="19" t="str">
        <f t="shared" si="764"/>
        <v>50-60</v>
      </c>
      <c r="R539" s="23">
        <v>332.23</v>
      </c>
      <c r="S539" s="15">
        <f t="shared" si="765"/>
        <v>0.33223000000000003</v>
      </c>
      <c r="T539">
        <v>30352275</v>
      </c>
      <c r="U539" t="s">
        <v>45</v>
      </c>
      <c r="V539" t="s">
        <v>55</v>
      </c>
      <c r="W539" t="s">
        <v>47</v>
      </c>
      <c r="X539" t="s">
        <v>48</v>
      </c>
      <c r="Y539" t="s">
        <v>452</v>
      </c>
      <c r="Z539" t="s">
        <v>4822</v>
      </c>
      <c r="AA539" t="s">
        <v>4823</v>
      </c>
      <c r="AB539" t="s">
        <v>575</v>
      </c>
      <c r="AC539">
        <v>1962</v>
      </c>
      <c r="AD539">
        <v>57</v>
      </c>
      <c r="AE539" t="str">
        <f t="shared" si="766"/>
        <v>&lt;60</v>
      </c>
      <c r="AF539">
        <v>-37.842069260000002</v>
      </c>
      <c r="AG539">
        <v>144.09142871</v>
      </c>
      <c r="AH539" t="s">
        <v>50</v>
      </c>
      <c r="AI539" t="s">
        <v>51</v>
      </c>
      <c r="AJ539" s="33" t="s">
        <v>446</v>
      </c>
      <c r="AL539">
        <v>1</v>
      </c>
      <c r="AM539" t="s">
        <v>86</v>
      </c>
      <c r="AN539">
        <v>220</v>
      </c>
      <c r="AO539" s="69">
        <v>3</v>
      </c>
      <c r="AP539">
        <v>2</v>
      </c>
      <c r="AQ539">
        <v>0</v>
      </c>
      <c r="AR539">
        <v>0</v>
      </c>
      <c r="AS539" s="82" t="str">
        <f t="shared" si="767"/>
        <v>Gw-0-0</v>
      </c>
      <c r="AT539" s="14">
        <f t="shared" si="768"/>
        <v>40000</v>
      </c>
      <c r="AU539" s="81">
        <f>VLOOKUP(C539,Bushfire_Vlookup!$F$2:$H$12575,3,FALSE)</f>
        <v>20179.576449</v>
      </c>
      <c r="AV539" s="14">
        <f>VLOOKUP(AS539,Safety_collateral_Vlookup!$J$3:$L$20,2,FALSE)</f>
        <v>3720.1399252148244</v>
      </c>
      <c r="AW539" s="14">
        <f>VLOOKUP(AS539,Safety_collateral_Vlookup!$J$3:$L$20,3,FALSE)</f>
        <v>25000</v>
      </c>
      <c r="AX539" s="48">
        <f t="shared" si="769"/>
        <v>94855.997371287216</v>
      </c>
      <c r="AY539" s="49">
        <f t="shared" si="853"/>
        <v>25249.480000000003</v>
      </c>
      <c r="AZ539" s="14">
        <v>76000</v>
      </c>
      <c r="BA539" s="16">
        <f t="shared" si="770"/>
        <v>3.7567505299628827</v>
      </c>
      <c r="BB539" t="e">
        <f>IF(BA539&lt;=#REF!,#REF!,IF(BA539&lt;=#REF!,#REF!,IF(BA539&lt;=#REF!,#REF!,IF(BA539&lt;=#REF!,#REF!,#REF!))))</f>
        <v>#REF!</v>
      </c>
      <c r="BC539" s="51">
        <v>4</v>
      </c>
      <c r="BD539" s="21">
        <v>70</v>
      </c>
      <c r="BE539" s="21">
        <v>6.4399999999999999E-2</v>
      </c>
      <c r="BF539" s="26">
        <f t="shared" si="771"/>
        <v>1646.9274511814569</v>
      </c>
      <c r="BG539" s="21">
        <v>7</v>
      </c>
      <c r="BH539" s="21">
        <f t="shared" si="772"/>
        <v>28</v>
      </c>
      <c r="BI539" s="28">
        <f t="shared" si="773"/>
        <v>4.0959999999999998E-4</v>
      </c>
      <c r="BJ539" s="27">
        <f t="shared" si="774"/>
        <v>4.0959999999999998E-4</v>
      </c>
      <c r="BK539" s="28">
        <f t="shared" si="775"/>
        <v>6.279685848080814E-3</v>
      </c>
      <c r="BL539" s="35">
        <f t="shared" si="776"/>
        <v>2.3591213137778014E-2</v>
      </c>
      <c r="BM539" s="21" t="str">
        <f t="shared" si="777"/>
        <v>Cr1</v>
      </c>
      <c r="BN539" s="51">
        <v>1</v>
      </c>
      <c r="BO539" s="21">
        <v>2</v>
      </c>
      <c r="BP539" s="50" t="s">
        <v>5497</v>
      </c>
      <c r="BQ539" s="14">
        <v>40000</v>
      </c>
      <c r="BR539">
        <f>IFERROR(VLOOKUP(AO539,'Model Failure data- Lines'!$A$37:$E$41,3,FALSE),'Model Failure data- Lines'!$C$37)</f>
        <v>0.16107000000000002</v>
      </c>
      <c r="BS539" s="14">
        <f t="shared" si="778"/>
        <v>15278.455496593233</v>
      </c>
      <c r="BT539" s="34">
        <f t="shared" si="761"/>
        <v>22521.284329561557</v>
      </c>
      <c r="BU539" s="34">
        <f t="shared" si="779"/>
        <v>0.67840071964895232</v>
      </c>
      <c r="BV539" s="54">
        <f t="shared" si="780"/>
        <v>-7242.8288329683237</v>
      </c>
      <c r="BW539">
        <f>IFERROR(VLOOKUP(AO539,'Model Failure data- Lines'!$A$37:$E$41,4,FALSE),'Model Failure data- Lines'!$D$37)</f>
        <v>0.16398000000000001</v>
      </c>
      <c r="BX539" s="14">
        <f t="shared" si="781"/>
        <v>15554.486448943679</v>
      </c>
      <c r="BY539" s="34">
        <f t="shared" si="782"/>
        <v>20087.869051281647</v>
      </c>
      <c r="BZ539" s="71">
        <f t="shared" si="783"/>
        <v>0.77432237382846092</v>
      </c>
      <c r="CA539" s="71">
        <f t="shared" si="784"/>
        <v>-4533.3826023379679</v>
      </c>
      <c r="CB539" s="56">
        <v>2</v>
      </c>
      <c r="CC539">
        <f>IFERROR(VLOOKUP(AO539,'Model Failure data- Lines'!$A$37:$E$41,5,FALSE),'Model Failure data- Lines'!$E$37)</f>
        <v>0.16322</v>
      </c>
      <c r="CD539" s="14">
        <f t="shared" si="785"/>
        <v>15482.3958909415</v>
      </c>
      <c r="CE539" s="34">
        <f t="shared" si="786"/>
        <v>15981.417558755224</v>
      </c>
      <c r="CF539" s="34">
        <f t="shared" si="787"/>
        <v>0.96877488082774355</v>
      </c>
      <c r="CG539" s="54">
        <f t="shared" si="788"/>
        <v>-499.02166781372398</v>
      </c>
      <c r="CH539" t="e">
        <f>IFERROR(VLOOKUP(AO539,'Model Failure data- Lines'!#REF!,3,FALSE),'Model Failure data- Lines'!#REF!)</f>
        <v>#REF!</v>
      </c>
      <c r="CI539" s="14" t="e">
        <f t="shared" si="789"/>
        <v>#REF!</v>
      </c>
      <c r="CJ539" s="34">
        <f t="shared" si="790"/>
        <v>21601.816559837927</v>
      </c>
      <c r="CK539" s="34" t="e">
        <f t="shared" si="791"/>
        <v>#REF!</v>
      </c>
      <c r="CL539" s="54" t="e">
        <f t="shared" si="792"/>
        <v>#REF!</v>
      </c>
      <c r="CM539" t="e">
        <f>IFERROR(VLOOKUP(AO539,'Model Failure data- Lines'!#REF!,4,FALSE),'Model Failure data- Lines'!#REF!)</f>
        <v>#REF!</v>
      </c>
      <c r="CN539" s="14" t="e">
        <f t="shared" si="793"/>
        <v>#REF!</v>
      </c>
      <c r="CO539" s="34">
        <f t="shared" si="794"/>
        <v>18481.112430231751</v>
      </c>
      <c r="CP539" s="34" t="e">
        <f t="shared" si="795"/>
        <v>#REF!</v>
      </c>
      <c r="CQ539" s="54" t="e">
        <f t="shared" si="796"/>
        <v>#REF!</v>
      </c>
      <c r="CR539" t="e">
        <f>IFERROR(VLOOKUP(AO539,'Model Failure data- Lines'!#REF!,5,FALSE),'Model Failure data- Lines'!#REF!)</f>
        <v>#REF!</v>
      </c>
      <c r="CS539" s="14" t="e">
        <f t="shared" si="797"/>
        <v>#REF!</v>
      </c>
      <c r="CT539" s="34">
        <f t="shared" si="798"/>
        <v>13527.071316275287</v>
      </c>
      <c r="CU539" s="34" t="e">
        <f t="shared" si="799"/>
        <v>#REF!</v>
      </c>
      <c r="CV539" s="54" t="e">
        <f t="shared" si="800"/>
        <v>#REF!</v>
      </c>
      <c r="CW539" t="s">
        <v>575</v>
      </c>
      <c r="CZ539">
        <f t="shared" si="801"/>
        <v>-4533.3826023379697</v>
      </c>
      <c r="DA539" s="34">
        <f t="shared" si="802"/>
        <v>6998.666400000001</v>
      </c>
      <c r="DB539" s="34">
        <f t="shared" si="803"/>
        <v>3530.7530914961903</v>
      </c>
      <c r="DC539" s="34">
        <f t="shared" si="804"/>
        <v>650.90045744748761</v>
      </c>
      <c r="DD539" s="9">
        <f t="shared" si="805"/>
        <v>4374.1665000000003</v>
      </c>
      <c r="DE539" s="59">
        <f t="shared" si="806"/>
        <v>0.44994519253159193</v>
      </c>
      <c r="DF539" s="59">
        <f t="shared" si="807"/>
        <v>0.22699258526378205</v>
      </c>
      <c r="DG539" s="59">
        <f t="shared" si="808"/>
        <v>4.1846476872381147E-2</v>
      </c>
      <c r="DH539" s="59">
        <f t="shared" si="809"/>
        <v>0.28121574533224492</v>
      </c>
      <c r="DI539" s="14">
        <f t="shared" si="810"/>
        <v>-2039.7737078283267</v>
      </c>
      <c r="DJ539" s="14">
        <f t="shared" si="811"/>
        <v>-1029.0442368945476</v>
      </c>
      <c r="DK539" s="14">
        <f t="shared" si="812"/>
        <v>-189.70609022239088</v>
      </c>
      <c r="DL539" s="14">
        <f t="shared" si="813"/>
        <v>-1274.8585673927041</v>
      </c>
      <c r="DM539">
        <f t="shared" si="814"/>
        <v>-499.0216678137237</v>
      </c>
      <c r="DN539" s="34">
        <f t="shared" si="815"/>
        <v>6966.2296000000006</v>
      </c>
      <c r="DO539" s="34">
        <f t="shared" si="816"/>
        <v>3514.3890693621674</v>
      </c>
      <c r="DP539" s="34">
        <f t="shared" si="817"/>
        <v>647.88372157933247</v>
      </c>
      <c r="DQ539" s="9">
        <f t="shared" si="818"/>
        <v>4353.8935000000001</v>
      </c>
      <c r="DR539" s="59">
        <f t="shared" si="819"/>
        <v>0.44994519253159193</v>
      </c>
      <c r="DS539" s="59">
        <f t="shared" si="820"/>
        <v>0.22699258526378208</v>
      </c>
      <c r="DT539" s="59">
        <f t="shared" si="821"/>
        <v>4.1846476872381154E-2</v>
      </c>
      <c r="DU539" s="59">
        <f t="shared" si="822"/>
        <v>0.28121574533224492</v>
      </c>
      <c r="DV539" s="14">
        <f t="shared" si="823"/>
        <v>-224.532400401882</v>
      </c>
      <c r="DW539" s="14">
        <f t="shared" si="824"/>
        <v>-113.27421847968139</v>
      </c>
      <c r="DX539" s="14">
        <f t="shared" si="825"/>
        <v>-20.882298680984057</v>
      </c>
      <c r="DY539" s="14">
        <f t="shared" si="826"/>
        <v>-140.33275025117626</v>
      </c>
      <c r="DZ539" s="34" t="e">
        <f t="shared" si="827"/>
        <v>#REF!</v>
      </c>
      <c r="EA539" s="34" t="e">
        <f t="shared" si="828"/>
        <v>#REF!</v>
      </c>
      <c r="EB539" s="34" t="e">
        <f t="shared" si="829"/>
        <v>#REF!</v>
      </c>
      <c r="EC539" s="34" t="e">
        <f t="shared" si="830"/>
        <v>#REF!</v>
      </c>
      <c r="ED539" s="34" t="e">
        <f t="shared" si="831"/>
        <v>#REF!</v>
      </c>
      <c r="EE539" s="59" t="e">
        <f t="shared" si="832"/>
        <v>#REF!</v>
      </c>
      <c r="EF539" s="59" t="e">
        <f t="shared" si="833"/>
        <v>#REF!</v>
      </c>
      <c r="EG539" s="59" t="e">
        <f t="shared" si="834"/>
        <v>#REF!</v>
      </c>
      <c r="EH539" s="59" t="e">
        <f t="shared" si="835"/>
        <v>#REF!</v>
      </c>
      <c r="EI539" s="14" t="e">
        <f t="shared" si="836"/>
        <v>#REF!</v>
      </c>
      <c r="EJ539" s="14" t="e">
        <f t="shared" si="837"/>
        <v>#REF!</v>
      </c>
      <c r="EK539" s="14" t="e">
        <f t="shared" si="838"/>
        <v>#REF!</v>
      </c>
      <c r="EL539" s="14" t="e">
        <f t="shared" si="839"/>
        <v>#REF!</v>
      </c>
      <c r="EM539" t="e">
        <f t="shared" si="840"/>
        <v>#REF!</v>
      </c>
      <c r="EN539" s="34" t="e">
        <f t="shared" si="841"/>
        <v>#REF!</v>
      </c>
      <c r="EO539" s="34" t="e">
        <f t="shared" si="842"/>
        <v>#REF!</v>
      </c>
      <c r="EP539" s="34" t="e">
        <f t="shared" si="843"/>
        <v>#REF!</v>
      </c>
      <c r="EQ539" s="34" t="e">
        <f t="shared" si="844"/>
        <v>#REF!</v>
      </c>
      <c r="ER539" s="59" t="e">
        <f t="shared" si="845"/>
        <v>#REF!</v>
      </c>
      <c r="ES539" s="59" t="e">
        <f t="shared" si="846"/>
        <v>#REF!</v>
      </c>
      <c r="ET539" s="59" t="e">
        <f t="shared" si="847"/>
        <v>#REF!</v>
      </c>
      <c r="EU539" s="59" t="e">
        <f t="shared" si="848"/>
        <v>#REF!</v>
      </c>
      <c r="EV539" s="14" t="e">
        <f t="shared" si="849"/>
        <v>#REF!</v>
      </c>
      <c r="EW539" s="14" t="e">
        <f t="shared" si="850"/>
        <v>#REF!</v>
      </c>
      <c r="EX539" s="14" t="e">
        <f t="shared" si="851"/>
        <v>#REF!</v>
      </c>
      <c r="EY539" s="14" t="e">
        <f t="shared" si="852"/>
        <v>#REF!</v>
      </c>
    </row>
    <row r="540" spans="1:155" x14ac:dyDescent="0.2">
      <c r="A540" s="17">
        <v>30040227</v>
      </c>
      <c r="B540" t="s">
        <v>62</v>
      </c>
      <c r="C540" t="s">
        <v>1273</v>
      </c>
      <c r="D540" t="s">
        <v>1274</v>
      </c>
      <c r="E540" t="s">
        <v>1275</v>
      </c>
      <c r="F540" t="s">
        <v>41</v>
      </c>
      <c r="G540" t="s">
        <v>42</v>
      </c>
      <c r="H540" t="s">
        <v>1276</v>
      </c>
      <c r="I540" t="s">
        <v>68</v>
      </c>
      <c r="J540" s="19" t="s">
        <v>69</v>
      </c>
      <c r="K540" t="s">
        <v>70</v>
      </c>
      <c r="L540">
        <v>1962</v>
      </c>
      <c r="M540">
        <f t="shared" si="762"/>
        <v>1962</v>
      </c>
      <c r="N540">
        <v>57</v>
      </c>
      <c r="O540" s="19">
        <f t="shared" si="763"/>
        <v>57</v>
      </c>
      <c r="P540" t="s">
        <v>80</v>
      </c>
      <c r="Q540" s="19" t="str">
        <f t="shared" si="764"/>
        <v>50-60</v>
      </c>
      <c r="R540" s="23">
        <v>345.95</v>
      </c>
      <c r="S540" s="15">
        <f t="shared" si="765"/>
        <v>0.34594999999999998</v>
      </c>
      <c r="T540">
        <v>30344545</v>
      </c>
      <c r="U540" t="s">
        <v>45</v>
      </c>
      <c r="V540" t="s">
        <v>55</v>
      </c>
      <c r="W540" t="s">
        <v>47</v>
      </c>
      <c r="X540" t="s">
        <v>48</v>
      </c>
      <c r="Y540" t="s">
        <v>452</v>
      </c>
      <c r="Z540" t="s">
        <v>1277</v>
      </c>
      <c r="AA540" t="s">
        <v>1278</v>
      </c>
      <c r="AB540" t="s">
        <v>253</v>
      </c>
      <c r="AC540">
        <v>1962</v>
      </c>
      <c r="AD540">
        <v>57</v>
      </c>
      <c r="AE540" t="str">
        <f t="shared" si="766"/>
        <v>&lt;60</v>
      </c>
      <c r="AF540">
        <v>-37.727854010000001</v>
      </c>
      <c r="AG540">
        <v>144.01097881999999</v>
      </c>
      <c r="AH540" t="s">
        <v>50</v>
      </c>
      <c r="AI540" t="s">
        <v>51</v>
      </c>
      <c r="AJ540" s="33" t="s">
        <v>446</v>
      </c>
      <c r="AL540">
        <v>1</v>
      </c>
      <c r="AM540" t="s">
        <v>86</v>
      </c>
      <c r="AN540">
        <v>220</v>
      </c>
      <c r="AO540" s="69">
        <v>3</v>
      </c>
      <c r="AP540">
        <v>2</v>
      </c>
      <c r="AQ540">
        <v>0</v>
      </c>
      <c r="AR540">
        <v>0</v>
      </c>
      <c r="AS540" s="82" t="str">
        <f t="shared" si="767"/>
        <v>Gw-0-0</v>
      </c>
      <c r="AT540" s="14">
        <f t="shared" si="768"/>
        <v>40000</v>
      </c>
      <c r="AU540" s="81">
        <f>VLOOKUP(C540,Bushfire_Vlookup!$F$2:$H$12575,3,FALSE)</f>
        <v>6764.6837150000001</v>
      </c>
      <c r="AV540" s="14">
        <f>VLOOKUP(AS540,Safety_collateral_Vlookup!$J$3:$L$20,2,FALSE)</f>
        <v>3720.1399252148244</v>
      </c>
      <c r="AW540" s="14">
        <f>VLOOKUP(AS540,Safety_collateral_Vlookup!$J$3:$L$20,3,FALSE)</f>
        <v>25000</v>
      </c>
      <c r="AX540" s="48">
        <f t="shared" si="769"/>
        <v>80542.306824109226</v>
      </c>
      <c r="AY540" s="49">
        <f t="shared" si="853"/>
        <v>26292.199999999997</v>
      </c>
      <c r="AZ540" s="14">
        <v>76000</v>
      </c>
      <c r="BA540" s="16">
        <f t="shared" si="770"/>
        <v>3.0633536495275875</v>
      </c>
      <c r="BB540" t="e">
        <f>IF(BA540&lt;=#REF!,#REF!,IF(BA540&lt;=#REF!,#REF!,IF(BA540&lt;=#REF!,#REF!,IF(BA540&lt;=#REF!,#REF!,#REF!))))</f>
        <v>#REF!</v>
      </c>
      <c r="BC540" s="51">
        <v>4</v>
      </c>
      <c r="BD540" s="21">
        <v>70</v>
      </c>
      <c r="BE540" s="21">
        <v>6.4399999999999999E-2</v>
      </c>
      <c r="BF540" s="26">
        <f t="shared" si="771"/>
        <v>1714.9401069627213</v>
      </c>
      <c r="BG540" s="21">
        <v>7</v>
      </c>
      <c r="BH540" s="21">
        <f t="shared" si="772"/>
        <v>28</v>
      </c>
      <c r="BI540" s="28">
        <f t="shared" si="773"/>
        <v>4.0959999999999998E-4</v>
      </c>
      <c r="BJ540" s="27">
        <f t="shared" si="774"/>
        <v>4.0959999999999998E-4</v>
      </c>
      <c r="BK540" s="28">
        <f t="shared" si="775"/>
        <v>6.2796858480808132E-3</v>
      </c>
      <c r="BL540" s="35">
        <f t="shared" si="776"/>
        <v>1.9236898560605103E-2</v>
      </c>
      <c r="BM540" s="21" t="str">
        <f t="shared" si="777"/>
        <v>Cr1</v>
      </c>
      <c r="BN540" s="51">
        <v>1</v>
      </c>
      <c r="BO540" s="21">
        <v>2</v>
      </c>
      <c r="BP540" s="50" t="s">
        <v>5497</v>
      </c>
      <c r="BQ540" s="14">
        <v>40000</v>
      </c>
      <c r="BR540">
        <f>IFERROR(VLOOKUP(AO540,'Model Failure data- Lines'!$A$37:$E$41,3,FALSE),'Model Failure data- Lines'!$C$37)</f>
        <v>0.16107000000000002</v>
      </c>
      <c r="BS540" s="14">
        <f t="shared" si="778"/>
        <v>12972.949360159275</v>
      </c>
      <c r="BT540" s="34">
        <f t="shared" si="761"/>
        <v>23451.338873105437</v>
      </c>
      <c r="BU540" s="34">
        <f t="shared" si="779"/>
        <v>0.55318587268537434</v>
      </c>
      <c r="BV540" s="54">
        <f t="shared" si="780"/>
        <v>-10478.389512946162</v>
      </c>
      <c r="BW540">
        <f>IFERROR(VLOOKUP(AO540,'Model Failure data- Lines'!$A$37:$E$41,4,FALSE),'Model Failure data- Lines'!$D$37)</f>
        <v>0.16398000000000001</v>
      </c>
      <c r="BX540" s="14">
        <f t="shared" si="781"/>
        <v>13207.327473017433</v>
      </c>
      <c r="BY540" s="34">
        <f t="shared" si="782"/>
        <v>20917.43159344696</v>
      </c>
      <c r="BZ540" s="71">
        <f t="shared" si="783"/>
        <v>0.63140292411210952</v>
      </c>
      <c r="CA540" s="71">
        <f t="shared" si="784"/>
        <v>-7710.104120429527</v>
      </c>
      <c r="CB540" s="56">
        <v>2</v>
      </c>
      <c r="CC540">
        <f>IFERROR(VLOOKUP(AO540,'Model Failure data- Lines'!$A$37:$E$41,5,FALSE),'Model Failure data- Lines'!$E$37)</f>
        <v>0.16322</v>
      </c>
      <c r="CD540" s="14">
        <f t="shared" si="785"/>
        <v>13146.115319831108</v>
      </c>
      <c r="CE540" s="34">
        <f t="shared" si="786"/>
        <v>16641.39723821259</v>
      </c>
      <c r="CF540" s="34">
        <f t="shared" si="787"/>
        <v>0.78996463648163584</v>
      </c>
      <c r="CG540" s="54">
        <f t="shared" si="788"/>
        <v>-3495.2819183814827</v>
      </c>
      <c r="CH540" t="e">
        <f>IFERROR(VLOOKUP(AO540,'Model Failure data- Lines'!#REF!,3,FALSE),'Model Failure data- Lines'!#REF!)</f>
        <v>#REF!</v>
      </c>
      <c r="CI540" s="14" t="e">
        <f t="shared" si="789"/>
        <v>#REF!</v>
      </c>
      <c r="CJ540" s="34">
        <f t="shared" si="790"/>
        <v>22493.900126044995</v>
      </c>
      <c r="CK540" s="34" t="e">
        <f t="shared" si="791"/>
        <v>#REF!</v>
      </c>
      <c r="CL540" s="54" t="e">
        <f t="shared" si="792"/>
        <v>#REF!</v>
      </c>
      <c r="CM540" t="e">
        <f>IFERROR(VLOOKUP(AO540,'Model Failure data- Lines'!#REF!,4,FALSE),'Model Failure data- Lines'!#REF!)</f>
        <v>#REF!</v>
      </c>
      <c r="CN540" s="14" t="e">
        <f t="shared" si="793"/>
        <v>#REF!</v>
      </c>
      <c r="CO540" s="34">
        <f t="shared" si="794"/>
        <v>19244.321239017165</v>
      </c>
      <c r="CP540" s="34" t="e">
        <f t="shared" si="795"/>
        <v>#REF!</v>
      </c>
      <c r="CQ540" s="54" t="e">
        <f t="shared" si="796"/>
        <v>#REF!</v>
      </c>
      <c r="CR540" t="e">
        <f>IFERROR(VLOOKUP(AO540,'Model Failure data- Lines'!#REF!,5,FALSE),'Model Failure data- Lines'!#REF!)</f>
        <v>#REF!</v>
      </c>
      <c r="CS540" s="14" t="e">
        <f t="shared" si="797"/>
        <v>#REF!</v>
      </c>
      <c r="CT540" s="34">
        <f t="shared" si="798"/>
        <v>14085.694614771197</v>
      </c>
      <c r="CU540" s="34" t="e">
        <f t="shared" si="799"/>
        <v>#REF!</v>
      </c>
      <c r="CV540" s="54" t="e">
        <f t="shared" si="800"/>
        <v>#REF!</v>
      </c>
      <c r="CW540" t="s">
        <v>253</v>
      </c>
      <c r="CZ540">
        <f t="shared" si="801"/>
        <v>-7710.104120429527</v>
      </c>
      <c r="DA540" s="34">
        <f t="shared" si="802"/>
        <v>6998.666400000001</v>
      </c>
      <c r="DB540" s="34">
        <f t="shared" si="803"/>
        <v>1183.594115569942</v>
      </c>
      <c r="DC540" s="34">
        <f t="shared" si="804"/>
        <v>650.90045744748761</v>
      </c>
      <c r="DD540" s="9">
        <f t="shared" si="805"/>
        <v>4374.1665000000003</v>
      </c>
      <c r="DE540" s="59">
        <f t="shared" si="806"/>
        <v>0.52990784201408458</v>
      </c>
      <c r="DF540" s="59">
        <f t="shared" si="807"/>
        <v>8.9616473733086774E-2</v>
      </c>
      <c r="DG540" s="59">
        <f t="shared" si="808"/>
        <v>4.9283282994025637E-2</v>
      </c>
      <c r="DH540" s="59">
        <f t="shared" si="809"/>
        <v>0.33119240125880284</v>
      </c>
      <c r="DI540" s="14">
        <f t="shared" si="810"/>
        <v>-4085.6446361607123</v>
      </c>
      <c r="DJ540" s="14">
        <f t="shared" si="811"/>
        <v>-690.95234338783678</v>
      </c>
      <c r="DK540" s="14">
        <f t="shared" si="812"/>
        <v>-379.97924328053148</v>
      </c>
      <c r="DL540" s="14">
        <f t="shared" si="813"/>
        <v>-2553.5278976004452</v>
      </c>
      <c r="DM540">
        <f t="shared" si="814"/>
        <v>-3495.2819183814831</v>
      </c>
      <c r="DN540" s="34">
        <f t="shared" si="815"/>
        <v>6966.2296000000006</v>
      </c>
      <c r="DO540" s="34">
        <f t="shared" si="816"/>
        <v>1178.1084982517741</v>
      </c>
      <c r="DP540" s="34">
        <f t="shared" si="817"/>
        <v>647.88372157933247</v>
      </c>
      <c r="DQ540" s="9">
        <f t="shared" si="818"/>
        <v>4353.8935000000001</v>
      </c>
      <c r="DR540" s="59">
        <f t="shared" si="819"/>
        <v>0.5299078420140847</v>
      </c>
      <c r="DS540" s="59">
        <f t="shared" si="820"/>
        <v>8.9616473733086774E-2</v>
      </c>
      <c r="DT540" s="59">
        <f t="shared" si="821"/>
        <v>4.9283282994025651E-2</v>
      </c>
      <c r="DU540" s="59">
        <f t="shared" si="822"/>
        <v>0.33119240125880289</v>
      </c>
      <c r="DV540" s="14">
        <f t="shared" si="823"/>
        <v>-1852.1772986003818</v>
      </c>
      <c r="DW540" s="14">
        <f t="shared" si="824"/>
        <v>-313.23484022836726</v>
      </c>
      <c r="DX540" s="14">
        <f t="shared" si="825"/>
        <v>-172.25896792749546</v>
      </c>
      <c r="DY540" s="14">
        <f t="shared" si="826"/>
        <v>-1157.6108116252383</v>
      </c>
      <c r="DZ540" s="34" t="e">
        <f t="shared" si="827"/>
        <v>#REF!</v>
      </c>
      <c r="EA540" s="34" t="e">
        <f t="shared" si="828"/>
        <v>#REF!</v>
      </c>
      <c r="EB540" s="34" t="e">
        <f t="shared" si="829"/>
        <v>#REF!</v>
      </c>
      <c r="EC540" s="34" t="e">
        <f t="shared" si="830"/>
        <v>#REF!</v>
      </c>
      <c r="ED540" s="34" t="e">
        <f t="shared" si="831"/>
        <v>#REF!</v>
      </c>
      <c r="EE540" s="59" t="e">
        <f t="shared" si="832"/>
        <v>#REF!</v>
      </c>
      <c r="EF540" s="59" t="e">
        <f t="shared" si="833"/>
        <v>#REF!</v>
      </c>
      <c r="EG540" s="59" t="e">
        <f t="shared" si="834"/>
        <v>#REF!</v>
      </c>
      <c r="EH540" s="59" t="e">
        <f t="shared" si="835"/>
        <v>#REF!</v>
      </c>
      <c r="EI540" s="14" t="e">
        <f t="shared" si="836"/>
        <v>#REF!</v>
      </c>
      <c r="EJ540" s="14" t="e">
        <f t="shared" si="837"/>
        <v>#REF!</v>
      </c>
      <c r="EK540" s="14" t="e">
        <f t="shared" si="838"/>
        <v>#REF!</v>
      </c>
      <c r="EL540" s="14" t="e">
        <f t="shared" si="839"/>
        <v>#REF!</v>
      </c>
      <c r="EM540" t="e">
        <f t="shared" si="840"/>
        <v>#REF!</v>
      </c>
      <c r="EN540" s="34" t="e">
        <f t="shared" si="841"/>
        <v>#REF!</v>
      </c>
      <c r="EO540" s="34" t="e">
        <f t="shared" si="842"/>
        <v>#REF!</v>
      </c>
      <c r="EP540" s="34" t="e">
        <f t="shared" si="843"/>
        <v>#REF!</v>
      </c>
      <c r="EQ540" s="34" t="e">
        <f t="shared" si="844"/>
        <v>#REF!</v>
      </c>
      <c r="ER540" s="59" t="e">
        <f t="shared" si="845"/>
        <v>#REF!</v>
      </c>
      <c r="ES540" s="59" t="e">
        <f t="shared" si="846"/>
        <v>#REF!</v>
      </c>
      <c r="ET540" s="59" t="e">
        <f t="shared" si="847"/>
        <v>#REF!</v>
      </c>
      <c r="EU540" s="59" t="e">
        <f t="shared" si="848"/>
        <v>#REF!</v>
      </c>
      <c r="EV540" s="14" t="e">
        <f t="shared" si="849"/>
        <v>#REF!</v>
      </c>
      <c r="EW540" s="14" t="e">
        <f t="shared" si="850"/>
        <v>#REF!</v>
      </c>
      <c r="EX540" s="14" t="e">
        <f t="shared" si="851"/>
        <v>#REF!</v>
      </c>
      <c r="EY540" s="14" t="e">
        <f t="shared" si="852"/>
        <v>#REF!</v>
      </c>
    </row>
    <row r="541" spans="1:155" x14ac:dyDescent="0.2">
      <c r="A541" s="17">
        <v>30211745</v>
      </c>
      <c r="B541" t="s">
        <v>62</v>
      </c>
      <c r="C541" t="s">
        <v>3723</v>
      </c>
      <c r="D541" t="s">
        <v>3724</v>
      </c>
      <c r="E541" t="s">
        <v>783</v>
      </c>
      <c r="F541" t="s">
        <v>41</v>
      </c>
      <c r="G541" t="s">
        <v>42</v>
      </c>
      <c r="H541" t="s">
        <v>3725</v>
      </c>
      <c r="I541" t="s">
        <v>68</v>
      </c>
      <c r="J541" s="19" t="s">
        <v>69</v>
      </c>
      <c r="K541" t="s">
        <v>70</v>
      </c>
      <c r="L541">
        <v>1962</v>
      </c>
      <c r="M541">
        <f t="shared" si="762"/>
        <v>1962</v>
      </c>
      <c r="N541">
        <v>57</v>
      </c>
      <c r="O541" s="19">
        <f t="shared" si="763"/>
        <v>57</v>
      </c>
      <c r="P541" t="s">
        <v>80</v>
      </c>
      <c r="Q541" s="19" t="str">
        <f t="shared" si="764"/>
        <v>50-60</v>
      </c>
      <c r="R541" s="23">
        <v>454.15</v>
      </c>
      <c r="S541" s="15">
        <f t="shared" si="765"/>
        <v>0.45415</v>
      </c>
      <c r="T541">
        <v>30233855</v>
      </c>
      <c r="U541" t="s">
        <v>45</v>
      </c>
      <c r="V541" t="s">
        <v>55</v>
      </c>
      <c r="W541" t="s">
        <v>47</v>
      </c>
      <c r="X541" t="s">
        <v>48</v>
      </c>
      <c r="Y541" t="s">
        <v>452</v>
      </c>
      <c r="Z541" t="s">
        <v>3726</v>
      </c>
      <c r="AA541" t="s">
        <v>3727</v>
      </c>
      <c r="AB541" t="s">
        <v>192</v>
      </c>
      <c r="AC541">
        <v>1962</v>
      </c>
      <c r="AD541">
        <v>57</v>
      </c>
      <c r="AE541" t="str">
        <f t="shared" si="766"/>
        <v>&lt;60</v>
      </c>
      <c r="AF541">
        <v>-37.725271540000001</v>
      </c>
      <c r="AG541">
        <v>144.00880526</v>
      </c>
      <c r="AH541" t="s">
        <v>50</v>
      </c>
      <c r="AI541" t="s">
        <v>51</v>
      </c>
      <c r="AJ541" s="33" t="s">
        <v>446</v>
      </c>
      <c r="AL541">
        <v>1</v>
      </c>
      <c r="AM541" t="s">
        <v>86</v>
      </c>
      <c r="AN541">
        <v>220</v>
      </c>
      <c r="AO541" s="69">
        <v>3</v>
      </c>
      <c r="AP541">
        <v>2</v>
      </c>
      <c r="AQ541">
        <v>0</v>
      </c>
      <c r="AR541">
        <v>0</v>
      </c>
      <c r="AS541" s="82" t="str">
        <f t="shared" si="767"/>
        <v>Gw-0-0</v>
      </c>
      <c r="AT541" s="14">
        <f t="shared" si="768"/>
        <v>40000</v>
      </c>
      <c r="AU541" s="81">
        <f>VLOOKUP(C541,Bushfire_Vlookup!$F$2:$H$12575,3,FALSE)</f>
        <v>1816.9871000000001</v>
      </c>
      <c r="AV541" s="14">
        <f>VLOOKUP(AS541,Safety_collateral_Vlookup!$J$3:$L$20,2,FALSE)</f>
        <v>3720.1399252148244</v>
      </c>
      <c r="AW541" s="14">
        <f>VLOOKUP(AS541,Safety_collateral_Vlookup!$J$3:$L$20,3,FALSE)</f>
        <v>25000</v>
      </c>
      <c r="AX541" s="48">
        <f t="shared" si="769"/>
        <v>75263.114535904213</v>
      </c>
      <c r="AY541" s="49">
        <f t="shared" si="853"/>
        <v>34515.4</v>
      </c>
      <c r="AZ541" s="14">
        <v>76000</v>
      </c>
      <c r="BA541" s="16">
        <f t="shared" si="770"/>
        <v>2.1805661975785942</v>
      </c>
      <c r="BB541" t="e">
        <f>IF(BA541&lt;=#REF!,#REF!,IF(BA541&lt;=#REF!,#REF!,IF(BA541&lt;=#REF!,#REF!,IF(BA541&lt;=#REF!,#REF!,#REF!))))</f>
        <v>#REF!</v>
      </c>
      <c r="BC541" s="51">
        <v>3</v>
      </c>
      <c r="BD541" s="21">
        <v>70</v>
      </c>
      <c r="BE541" s="21">
        <v>6.4399999999999999E-2</v>
      </c>
      <c r="BF541" s="26">
        <f t="shared" si="771"/>
        <v>2251.3081357916462</v>
      </c>
      <c r="BG541" s="21">
        <v>7</v>
      </c>
      <c r="BH541" s="21">
        <f t="shared" si="772"/>
        <v>28</v>
      </c>
      <c r="BI541" s="28">
        <f t="shared" si="773"/>
        <v>4.0959999999999998E-4</v>
      </c>
      <c r="BJ541" s="27">
        <f t="shared" si="774"/>
        <v>4.0959999999999998E-4</v>
      </c>
      <c r="BK541" s="28">
        <f t="shared" si="775"/>
        <v>6.279685848080814E-3</v>
      </c>
      <c r="BL541" s="35">
        <f t="shared" si="776"/>
        <v>1.369327069173769E-2</v>
      </c>
      <c r="BM541" s="21" t="str">
        <f t="shared" si="777"/>
        <v>Cr1</v>
      </c>
      <c r="BN541" s="51">
        <v>1</v>
      </c>
      <c r="BO541" s="21">
        <v>2</v>
      </c>
      <c r="BP541" s="50" t="s">
        <v>5497</v>
      </c>
      <c r="BQ541" s="14">
        <v>40000</v>
      </c>
      <c r="BR541">
        <f>IFERROR(VLOOKUP(AO541,'Model Failure data- Lines'!$A$37:$E$41,3,FALSE),'Model Failure data- Lines'!$C$37)</f>
        <v>0.16107000000000002</v>
      </c>
      <c r="BS541" s="14">
        <f t="shared" si="778"/>
        <v>12122.629858298093</v>
      </c>
      <c r="BT541" s="34">
        <f t="shared" si="761"/>
        <v>30786.025579479217</v>
      </c>
      <c r="BU541" s="34">
        <f t="shared" si="779"/>
        <v>0.39377053809695306</v>
      </c>
      <c r="BV541" s="54">
        <f t="shared" si="780"/>
        <v>-18663.395721181125</v>
      </c>
      <c r="BW541">
        <f>IFERROR(VLOOKUP(AO541,'Model Failure data- Lines'!$A$37:$E$41,4,FALSE),'Model Failure data- Lines'!$D$37)</f>
        <v>0.16398000000000001</v>
      </c>
      <c r="BX541" s="14">
        <f t="shared" si="781"/>
        <v>12341.645521597575</v>
      </c>
      <c r="BY541" s="34">
        <f t="shared" si="782"/>
        <v>27459.60849303061</v>
      </c>
      <c r="BZ541" s="71">
        <f t="shared" si="783"/>
        <v>0.44944724993912233</v>
      </c>
      <c r="CA541" s="71">
        <f t="shared" si="784"/>
        <v>-15117.962971433035</v>
      </c>
      <c r="CB541" s="56">
        <v>2</v>
      </c>
      <c r="CC541">
        <f>IFERROR(VLOOKUP(AO541,'Model Failure data- Lines'!$A$37:$E$41,5,FALSE),'Model Failure data- Lines'!$E$37)</f>
        <v>0.16322</v>
      </c>
      <c r="CD541" s="14">
        <f t="shared" si="785"/>
        <v>12284.445554550286</v>
      </c>
      <c r="CE541" s="34">
        <f t="shared" si="786"/>
        <v>21846.193252592133</v>
      </c>
      <c r="CF541" s="34">
        <f t="shared" si="787"/>
        <v>0.5623151554375585</v>
      </c>
      <c r="CG541" s="54">
        <f t="shared" si="788"/>
        <v>-9561.7476980418469</v>
      </c>
      <c r="CH541" t="e">
        <f>IFERROR(VLOOKUP(AO541,'Model Failure data- Lines'!#REF!,3,FALSE),'Model Failure data- Lines'!#REF!)</f>
        <v>#REF!</v>
      </c>
      <c r="CI541" s="14" t="e">
        <f t="shared" si="789"/>
        <v>#REF!</v>
      </c>
      <c r="CJ541" s="34">
        <f t="shared" si="790"/>
        <v>29529.136413479799</v>
      </c>
      <c r="CK541" s="34" t="e">
        <f t="shared" si="791"/>
        <v>#REF!</v>
      </c>
      <c r="CL541" s="54" t="e">
        <f t="shared" si="792"/>
        <v>#REF!</v>
      </c>
      <c r="CM541" t="e">
        <f>IFERROR(VLOOKUP(AO541,'Model Failure data- Lines'!#REF!,4,FALSE),'Model Failure data- Lines'!#REF!)</f>
        <v>#REF!</v>
      </c>
      <c r="CN541" s="14" t="e">
        <f t="shared" si="793"/>
        <v>#REF!</v>
      </c>
      <c r="CO541" s="34">
        <f t="shared" si="794"/>
        <v>25263.212865152906</v>
      </c>
      <c r="CP541" s="34" t="e">
        <f t="shared" si="795"/>
        <v>#REF!</v>
      </c>
      <c r="CQ541" s="54" t="e">
        <f t="shared" si="796"/>
        <v>#REF!</v>
      </c>
      <c r="CR541" t="e">
        <f>IFERROR(VLOOKUP(AO541,'Model Failure data- Lines'!#REF!,5,FALSE),'Model Failure data- Lines'!#REF!)</f>
        <v>#REF!</v>
      </c>
      <c r="CS541" s="14" t="e">
        <f t="shared" si="797"/>
        <v>#REF!</v>
      </c>
      <c r="CT541" s="34">
        <f t="shared" si="798"/>
        <v>18491.164067924092</v>
      </c>
      <c r="CU541" s="34" t="e">
        <f t="shared" si="799"/>
        <v>#REF!</v>
      </c>
      <c r="CV541" s="54" t="e">
        <f t="shared" si="800"/>
        <v>#REF!</v>
      </c>
      <c r="CW541" t="s">
        <v>192</v>
      </c>
      <c r="CZ541">
        <f t="shared" si="801"/>
        <v>-15117.962971433035</v>
      </c>
      <c r="DA541" s="34">
        <f t="shared" si="802"/>
        <v>6998.666400000001</v>
      </c>
      <c r="DB541" s="34">
        <f t="shared" si="803"/>
        <v>317.91216415008603</v>
      </c>
      <c r="DC541" s="34">
        <f t="shared" si="804"/>
        <v>650.90045744748761</v>
      </c>
      <c r="DD541" s="9">
        <f t="shared" si="805"/>
        <v>4374.1665000000003</v>
      </c>
      <c r="DE541" s="59">
        <f t="shared" si="806"/>
        <v>0.5670772497680725</v>
      </c>
      <c r="DF541" s="59">
        <f t="shared" si="807"/>
        <v>2.575930118830164E-2</v>
      </c>
      <c r="DG541" s="59">
        <f t="shared" si="808"/>
        <v>5.2740167938580627E-2</v>
      </c>
      <c r="DH541" s="59">
        <f t="shared" si="809"/>
        <v>0.35442328110504528</v>
      </c>
      <c r="DI541" s="14">
        <f t="shared" si="810"/>
        <v>-8573.0528639358017</v>
      </c>
      <c r="DJ541" s="14">
        <f t="shared" si="811"/>
        <v>-389.42816153473512</v>
      </c>
      <c r="DK541" s="14">
        <f t="shared" si="812"/>
        <v>-797.3239060026217</v>
      </c>
      <c r="DL541" s="14">
        <f t="shared" si="813"/>
        <v>-5358.1580399598761</v>
      </c>
      <c r="DM541">
        <f t="shared" si="814"/>
        <v>-9561.7476980418451</v>
      </c>
      <c r="DN541" s="34">
        <f t="shared" si="815"/>
        <v>6966.2296000000006</v>
      </c>
      <c r="DO541" s="34">
        <f t="shared" si="816"/>
        <v>316.43873297095399</v>
      </c>
      <c r="DP541" s="34">
        <f t="shared" si="817"/>
        <v>647.88372157933247</v>
      </c>
      <c r="DQ541" s="9">
        <f t="shared" si="818"/>
        <v>4353.8935000000001</v>
      </c>
      <c r="DR541" s="59">
        <f t="shared" si="819"/>
        <v>0.5670772497680725</v>
      </c>
      <c r="DS541" s="59">
        <f t="shared" si="820"/>
        <v>2.575930118830164E-2</v>
      </c>
      <c r="DT541" s="59">
        <f t="shared" si="821"/>
        <v>5.2740167938580641E-2</v>
      </c>
      <c r="DU541" s="59">
        <f t="shared" si="822"/>
        <v>0.35442328110504528</v>
      </c>
      <c r="DV541" s="14">
        <f t="shared" si="823"/>
        <v>-5422.2495875817676</v>
      </c>
      <c r="DW541" s="14">
        <f t="shared" si="824"/>
        <v>-246.30393884040976</v>
      </c>
      <c r="DX541" s="14">
        <f t="shared" si="825"/>
        <v>-504.28817938106374</v>
      </c>
      <c r="DY541" s="14">
        <f t="shared" si="826"/>
        <v>-3388.9059922386045</v>
      </c>
      <c r="DZ541" s="34" t="e">
        <f t="shared" si="827"/>
        <v>#REF!</v>
      </c>
      <c r="EA541" s="34" t="e">
        <f t="shared" si="828"/>
        <v>#REF!</v>
      </c>
      <c r="EB541" s="34" t="e">
        <f t="shared" si="829"/>
        <v>#REF!</v>
      </c>
      <c r="EC541" s="34" t="e">
        <f t="shared" si="830"/>
        <v>#REF!</v>
      </c>
      <c r="ED541" s="34" t="e">
        <f t="shared" si="831"/>
        <v>#REF!</v>
      </c>
      <c r="EE541" s="59" t="e">
        <f t="shared" si="832"/>
        <v>#REF!</v>
      </c>
      <c r="EF541" s="59" t="e">
        <f t="shared" si="833"/>
        <v>#REF!</v>
      </c>
      <c r="EG541" s="59" t="e">
        <f t="shared" si="834"/>
        <v>#REF!</v>
      </c>
      <c r="EH541" s="59" t="e">
        <f t="shared" si="835"/>
        <v>#REF!</v>
      </c>
      <c r="EI541" s="14" t="e">
        <f t="shared" si="836"/>
        <v>#REF!</v>
      </c>
      <c r="EJ541" s="14" t="e">
        <f t="shared" si="837"/>
        <v>#REF!</v>
      </c>
      <c r="EK541" s="14" t="e">
        <f t="shared" si="838"/>
        <v>#REF!</v>
      </c>
      <c r="EL541" s="14" t="e">
        <f t="shared" si="839"/>
        <v>#REF!</v>
      </c>
      <c r="EM541" t="e">
        <f t="shared" si="840"/>
        <v>#REF!</v>
      </c>
      <c r="EN541" s="34" t="e">
        <f t="shared" si="841"/>
        <v>#REF!</v>
      </c>
      <c r="EO541" s="34" t="e">
        <f t="shared" si="842"/>
        <v>#REF!</v>
      </c>
      <c r="EP541" s="34" t="e">
        <f t="shared" si="843"/>
        <v>#REF!</v>
      </c>
      <c r="EQ541" s="34" t="e">
        <f t="shared" si="844"/>
        <v>#REF!</v>
      </c>
      <c r="ER541" s="59" t="e">
        <f t="shared" si="845"/>
        <v>#REF!</v>
      </c>
      <c r="ES541" s="59" t="e">
        <f t="shared" si="846"/>
        <v>#REF!</v>
      </c>
      <c r="ET541" s="59" t="e">
        <f t="shared" si="847"/>
        <v>#REF!</v>
      </c>
      <c r="EU541" s="59" t="e">
        <f t="shared" si="848"/>
        <v>#REF!</v>
      </c>
      <c r="EV541" s="14" t="e">
        <f t="shared" si="849"/>
        <v>#REF!</v>
      </c>
      <c r="EW541" s="14" t="e">
        <f t="shared" si="850"/>
        <v>#REF!</v>
      </c>
      <c r="EX541" s="14" t="e">
        <f t="shared" si="851"/>
        <v>#REF!</v>
      </c>
      <c r="EY541" s="14" t="e">
        <f t="shared" si="852"/>
        <v>#REF!</v>
      </c>
    </row>
    <row r="542" spans="1:155" x14ac:dyDescent="0.2">
      <c r="A542" s="17">
        <v>30020916</v>
      </c>
      <c r="B542" t="s">
        <v>62</v>
      </c>
      <c r="C542" t="s">
        <v>862</v>
      </c>
      <c r="D542" t="s">
        <v>863</v>
      </c>
      <c r="E542" t="s">
        <v>864</v>
      </c>
      <c r="F542" t="s">
        <v>41</v>
      </c>
      <c r="G542" t="s">
        <v>42</v>
      </c>
      <c r="H542" t="s">
        <v>865</v>
      </c>
      <c r="I542" t="s">
        <v>68</v>
      </c>
      <c r="J542" s="19" t="s">
        <v>69</v>
      </c>
      <c r="K542" t="s">
        <v>70</v>
      </c>
      <c r="L542">
        <v>1962</v>
      </c>
      <c r="M542">
        <f t="shared" si="762"/>
        <v>1962</v>
      </c>
      <c r="N542">
        <v>57</v>
      </c>
      <c r="O542" s="19">
        <f t="shared" si="763"/>
        <v>57</v>
      </c>
      <c r="P542" t="s">
        <v>80</v>
      </c>
      <c r="Q542" s="19" t="str">
        <f t="shared" si="764"/>
        <v>50-60</v>
      </c>
      <c r="R542" s="23">
        <v>463.3</v>
      </c>
      <c r="S542" s="15">
        <f t="shared" si="765"/>
        <v>0.46329999999999999</v>
      </c>
      <c r="T542">
        <v>30216654</v>
      </c>
      <c r="U542" t="s">
        <v>45</v>
      </c>
      <c r="V542" t="s">
        <v>55</v>
      </c>
      <c r="W542" t="s">
        <v>47</v>
      </c>
      <c r="X542" t="s">
        <v>88</v>
      </c>
      <c r="Y542" t="s">
        <v>408</v>
      </c>
      <c r="Z542" t="s">
        <v>866</v>
      </c>
      <c r="AA542" t="s">
        <v>867</v>
      </c>
      <c r="AB542" t="s">
        <v>678</v>
      </c>
      <c r="AC542">
        <v>1962</v>
      </c>
      <c r="AD542">
        <v>57</v>
      </c>
      <c r="AE542" t="str">
        <f t="shared" si="766"/>
        <v>&lt;60</v>
      </c>
      <c r="AF542">
        <v>-37.721868980000004</v>
      </c>
      <c r="AG542">
        <v>144.00594330000001</v>
      </c>
      <c r="AH542" t="s">
        <v>50</v>
      </c>
      <c r="AI542" t="s">
        <v>51</v>
      </c>
      <c r="AJ542" s="33" t="s">
        <v>446</v>
      </c>
      <c r="AL542">
        <v>1</v>
      </c>
      <c r="AM542" t="s">
        <v>86</v>
      </c>
      <c r="AN542">
        <v>220</v>
      </c>
      <c r="AO542" s="69">
        <v>3</v>
      </c>
      <c r="AP542">
        <v>2</v>
      </c>
      <c r="AQ542">
        <v>0</v>
      </c>
      <c r="AR542">
        <v>0</v>
      </c>
      <c r="AS542" s="82" t="str">
        <f t="shared" si="767"/>
        <v>Gw-0-0</v>
      </c>
      <c r="AT542" s="14">
        <f t="shared" si="768"/>
        <v>40000</v>
      </c>
      <c r="AU542" s="81">
        <f>VLOOKUP(C542,Bushfire_Vlookup!$F$2:$H$12575,3,FALSE)</f>
        <v>1816.9871000000001</v>
      </c>
      <c r="AV542" s="14">
        <f>VLOOKUP(AS542,Safety_collateral_Vlookup!$J$3:$L$20,2,FALSE)</f>
        <v>3720.1399252148244</v>
      </c>
      <c r="AW542" s="14">
        <f>VLOOKUP(AS542,Safety_collateral_Vlookup!$J$3:$L$20,3,FALSE)</f>
        <v>25000</v>
      </c>
      <c r="AX542" s="48">
        <f t="shared" si="769"/>
        <v>75263.114535904213</v>
      </c>
      <c r="AY542" s="49">
        <f t="shared" si="853"/>
        <v>35210.799999999996</v>
      </c>
      <c r="AZ542" s="14">
        <v>76000</v>
      </c>
      <c r="BA542" s="16">
        <f t="shared" si="770"/>
        <v>2.1375008388308196</v>
      </c>
      <c r="BB542" t="e">
        <f>IF(BA542&lt;=#REF!,#REF!,IF(BA542&lt;=#REF!,#REF!,IF(BA542&lt;=#REF!,#REF!,IF(BA542&lt;=#REF!,#REF!,#REF!))))</f>
        <v>#REF!</v>
      </c>
      <c r="BC542" s="51">
        <v>3</v>
      </c>
      <c r="BD542" s="21">
        <v>70</v>
      </c>
      <c r="BE542" s="21">
        <v>6.4399999999999999E-2</v>
      </c>
      <c r="BF542" s="26">
        <f t="shared" si="771"/>
        <v>2296.6664302813379</v>
      </c>
      <c r="BG542" s="21">
        <v>7</v>
      </c>
      <c r="BH542" s="21">
        <f t="shared" si="772"/>
        <v>28</v>
      </c>
      <c r="BI542" s="28">
        <f t="shared" si="773"/>
        <v>4.0959999999999998E-4</v>
      </c>
      <c r="BJ542" s="27">
        <f t="shared" si="774"/>
        <v>4.0959999999999998E-4</v>
      </c>
      <c r="BK542" s="28">
        <f t="shared" si="775"/>
        <v>6.2796858480808132E-3</v>
      </c>
      <c r="BL542" s="35">
        <f t="shared" si="776"/>
        <v>1.3422833767866765E-2</v>
      </c>
      <c r="BM542" s="21" t="str">
        <f t="shared" si="777"/>
        <v>Cr1</v>
      </c>
      <c r="BN542" s="51">
        <v>1</v>
      </c>
      <c r="BO542" s="21">
        <v>2</v>
      </c>
      <c r="BP542" s="50" t="s">
        <v>5497</v>
      </c>
      <c r="BQ542" s="14">
        <v>40000</v>
      </c>
      <c r="BR542">
        <f>IFERROR(VLOOKUP(AO542,'Model Failure data- Lines'!$A$37:$E$41,3,FALSE),'Model Failure data- Lines'!$C$37)</f>
        <v>0.16107000000000002</v>
      </c>
      <c r="BS542" s="14">
        <f t="shared" si="778"/>
        <v>12122.629858298093</v>
      </c>
      <c r="BT542" s="34">
        <f t="shared" si="761"/>
        <v>31406.287902615259</v>
      </c>
      <c r="BU542" s="34">
        <f t="shared" si="779"/>
        <v>0.38599371870652116</v>
      </c>
      <c r="BV542" s="54">
        <f t="shared" si="780"/>
        <v>-19283.658044317166</v>
      </c>
      <c r="BW542">
        <f>IFERROR(VLOOKUP(AO542,'Model Failure data- Lines'!$A$37:$E$41,4,FALSE),'Model Failure data- Lines'!$D$37)</f>
        <v>0.16398000000000001</v>
      </c>
      <c r="BX542" s="14">
        <f t="shared" si="781"/>
        <v>12341.645521597575</v>
      </c>
      <c r="BY542" s="34">
        <f t="shared" si="782"/>
        <v>28012.851733614618</v>
      </c>
      <c r="BZ542" s="71">
        <f t="shared" si="783"/>
        <v>0.4405708365202945</v>
      </c>
      <c r="CA542" s="71">
        <f t="shared" si="784"/>
        <v>-15671.206212017043</v>
      </c>
      <c r="CB542" s="56">
        <v>2</v>
      </c>
      <c r="CC542">
        <f>IFERROR(VLOOKUP(AO542,'Model Failure data- Lines'!$A$37:$E$41,5,FALSE),'Model Failure data- Lines'!$E$37)</f>
        <v>0.16322</v>
      </c>
      <c r="CD542" s="14">
        <f t="shared" si="785"/>
        <v>12284.445554550286</v>
      </c>
      <c r="CE542" s="34">
        <f t="shared" si="786"/>
        <v>22286.340050480972</v>
      </c>
      <c r="CF542" s="34">
        <f t="shared" si="787"/>
        <v>0.55120964351816792</v>
      </c>
      <c r="CG542" s="54">
        <f t="shared" si="788"/>
        <v>-10001.894495930686</v>
      </c>
      <c r="CH542" t="e">
        <f>IFERROR(VLOOKUP(AO542,'Model Failure data- Lines'!#REF!,3,FALSE),'Model Failure data- Lines'!#REF!)</f>
        <v>#REF!</v>
      </c>
      <c r="CI542" s="14" t="e">
        <f t="shared" si="789"/>
        <v>#REF!</v>
      </c>
      <c r="CJ542" s="34">
        <f t="shared" si="790"/>
        <v>30124.075526511479</v>
      </c>
      <c r="CK542" s="34" t="e">
        <f t="shared" si="791"/>
        <v>#REF!</v>
      </c>
      <c r="CL542" s="54" t="e">
        <f t="shared" si="792"/>
        <v>#REF!</v>
      </c>
      <c r="CM542" t="e">
        <f>IFERROR(VLOOKUP(AO542,'Model Failure data- Lines'!#REF!,4,FALSE),'Model Failure data- Lines'!#REF!)</f>
        <v>#REF!</v>
      </c>
      <c r="CN542" s="14" t="e">
        <f t="shared" si="793"/>
        <v>#REF!</v>
      </c>
      <c r="CO542" s="34">
        <f t="shared" si="794"/>
        <v>25772.204162557169</v>
      </c>
      <c r="CP542" s="34" t="e">
        <f t="shared" si="795"/>
        <v>#REF!</v>
      </c>
      <c r="CQ542" s="54" t="e">
        <f t="shared" si="796"/>
        <v>#REF!</v>
      </c>
      <c r="CR542" t="e">
        <f>IFERROR(VLOOKUP(AO542,'Model Failure data- Lines'!#REF!,5,FALSE),'Model Failure data- Lines'!#REF!)</f>
        <v>#REF!</v>
      </c>
      <c r="CS542" s="14" t="e">
        <f t="shared" si="797"/>
        <v>#REF!</v>
      </c>
      <c r="CT542" s="34">
        <f t="shared" si="798"/>
        <v>18863.715320200881</v>
      </c>
      <c r="CU542" s="34" t="e">
        <f t="shared" si="799"/>
        <v>#REF!</v>
      </c>
      <c r="CV542" s="54" t="e">
        <f t="shared" si="800"/>
        <v>#REF!</v>
      </c>
      <c r="CW542" t="s">
        <v>678</v>
      </c>
      <c r="CZ542">
        <f t="shared" si="801"/>
        <v>-15671.206212017045</v>
      </c>
      <c r="DA542" s="34">
        <f t="shared" si="802"/>
        <v>6998.666400000001</v>
      </c>
      <c r="DB542" s="34">
        <f t="shared" si="803"/>
        <v>317.91216415008603</v>
      </c>
      <c r="DC542" s="34">
        <f t="shared" si="804"/>
        <v>650.90045744748761</v>
      </c>
      <c r="DD542" s="9">
        <f t="shared" si="805"/>
        <v>4374.1665000000003</v>
      </c>
      <c r="DE542" s="59">
        <f t="shared" si="806"/>
        <v>0.5670772497680725</v>
      </c>
      <c r="DF542" s="59">
        <f t="shared" si="807"/>
        <v>2.575930118830164E-2</v>
      </c>
      <c r="DG542" s="59">
        <f t="shared" si="808"/>
        <v>5.2740167938580627E-2</v>
      </c>
      <c r="DH542" s="59">
        <f t="shared" si="809"/>
        <v>0.35442328110504528</v>
      </c>
      <c r="DI542" s="14">
        <f t="shared" si="810"/>
        <v>-8886.7845192589593</v>
      </c>
      <c r="DJ542" s="14">
        <f t="shared" si="811"/>
        <v>-403.67932079933075</v>
      </c>
      <c r="DK542" s="14">
        <f t="shared" si="812"/>
        <v>-826.50204742190692</v>
      </c>
      <c r="DL542" s="14">
        <f t="shared" si="813"/>
        <v>-5554.2403245368487</v>
      </c>
      <c r="DM542">
        <f t="shared" si="814"/>
        <v>-10001.894495930688</v>
      </c>
      <c r="DN542" s="34">
        <f t="shared" si="815"/>
        <v>6966.2296000000006</v>
      </c>
      <c r="DO542" s="34">
        <f t="shared" si="816"/>
        <v>316.43873297095399</v>
      </c>
      <c r="DP542" s="34">
        <f t="shared" si="817"/>
        <v>647.88372157933247</v>
      </c>
      <c r="DQ542" s="9">
        <f t="shared" si="818"/>
        <v>4353.8935000000001</v>
      </c>
      <c r="DR542" s="59">
        <f t="shared" si="819"/>
        <v>0.5670772497680725</v>
      </c>
      <c r="DS542" s="59">
        <f t="shared" si="820"/>
        <v>2.575930118830164E-2</v>
      </c>
      <c r="DT542" s="59">
        <f t="shared" si="821"/>
        <v>5.2740167938580641E-2</v>
      </c>
      <c r="DU542" s="59">
        <f t="shared" si="822"/>
        <v>0.35442328110504528</v>
      </c>
      <c r="DV542" s="14">
        <f t="shared" si="823"/>
        <v>-5671.846823222796</v>
      </c>
      <c r="DW542" s="14">
        <f t="shared" si="824"/>
        <v>-257.64181277429498</v>
      </c>
      <c r="DX542" s="14">
        <f t="shared" si="825"/>
        <v>-527.50159541934988</v>
      </c>
      <c r="DY542" s="14">
        <f t="shared" si="826"/>
        <v>-3544.9042645142476</v>
      </c>
      <c r="DZ542" s="34" t="e">
        <f t="shared" si="827"/>
        <v>#REF!</v>
      </c>
      <c r="EA542" s="34" t="e">
        <f t="shared" si="828"/>
        <v>#REF!</v>
      </c>
      <c r="EB542" s="34" t="e">
        <f t="shared" si="829"/>
        <v>#REF!</v>
      </c>
      <c r="EC542" s="34" t="e">
        <f t="shared" si="830"/>
        <v>#REF!</v>
      </c>
      <c r="ED542" s="34" t="e">
        <f t="shared" si="831"/>
        <v>#REF!</v>
      </c>
      <c r="EE542" s="59" t="e">
        <f t="shared" si="832"/>
        <v>#REF!</v>
      </c>
      <c r="EF542" s="59" t="e">
        <f t="shared" si="833"/>
        <v>#REF!</v>
      </c>
      <c r="EG542" s="59" t="e">
        <f t="shared" si="834"/>
        <v>#REF!</v>
      </c>
      <c r="EH542" s="59" t="e">
        <f t="shared" si="835"/>
        <v>#REF!</v>
      </c>
      <c r="EI542" s="14" t="e">
        <f t="shared" si="836"/>
        <v>#REF!</v>
      </c>
      <c r="EJ542" s="14" t="e">
        <f t="shared" si="837"/>
        <v>#REF!</v>
      </c>
      <c r="EK542" s="14" t="e">
        <f t="shared" si="838"/>
        <v>#REF!</v>
      </c>
      <c r="EL542" s="14" t="e">
        <f t="shared" si="839"/>
        <v>#REF!</v>
      </c>
      <c r="EM542" t="e">
        <f t="shared" si="840"/>
        <v>#REF!</v>
      </c>
      <c r="EN542" s="34" t="e">
        <f t="shared" si="841"/>
        <v>#REF!</v>
      </c>
      <c r="EO542" s="34" t="e">
        <f t="shared" si="842"/>
        <v>#REF!</v>
      </c>
      <c r="EP542" s="34" t="e">
        <f t="shared" si="843"/>
        <v>#REF!</v>
      </c>
      <c r="EQ542" s="34" t="e">
        <f t="shared" si="844"/>
        <v>#REF!</v>
      </c>
      <c r="ER542" s="59" t="e">
        <f t="shared" si="845"/>
        <v>#REF!</v>
      </c>
      <c r="ES542" s="59" t="e">
        <f t="shared" si="846"/>
        <v>#REF!</v>
      </c>
      <c r="ET542" s="59" t="e">
        <f t="shared" si="847"/>
        <v>#REF!</v>
      </c>
      <c r="EU542" s="59" t="e">
        <f t="shared" si="848"/>
        <v>#REF!</v>
      </c>
      <c r="EV542" s="14" t="e">
        <f t="shared" si="849"/>
        <v>#REF!</v>
      </c>
      <c r="EW542" s="14" t="e">
        <f t="shared" si="850"/>
        <v>#REF!</v>
      </c>
      <c r="EX542" s="14" t="e">
        <f t="shared" si="851"/>
        <v>#REF!</v>
      </c>
      <c r="EY542" s="14" t="e">
        <f t="shared" si="852"/>
        <v>#REF!</v>
      </c>
    </row>
    <row r="543" spans="1:155" x14ac:dyDescent="0.2">
      <c r="A543" s="17">
        <v>30247383</v>
      </c>
      <c r="B543" t="s">
        <v>62</v>
      </c>
      <c r="C543" t="s">
        <v>4073</v>
      </c>
      <c r="D543" t="s">
        <v>4074</v>
      </c>
      <c r="E543" t="s">
        <v>1348</v>
      </c>
      <c r="F543" t="s">
        <v>41</v>
      </c>
      <c r="G543" t="s">
        <v>42</v>
      </c>
      <c r="H543" t="s">
        <v>4075</v>
      </c>
      <c r="I543" t="s">
        <v>68</v>
      </c>
      <c r="J543" s="19" t="s">
        <v>69</v>
      </c>
      <c r="K543" t="s">
        <v>70</v>
      </c>
      <c r="L543">
        <v>1962</v>
      </c>
      <c r="M543">
        <f t="shared" si="762"/>
        <v>1962</v>
      </c>
      <c r="N543">
        <v>57</v>
      </c>
      <c r="O543" s="19">
        <f t="shared" si="763"/>
        <v>57</v>
      </c>
      <c r="P543" t="s">
        <v>80</v>
      </c>
      <c r="Q543" s="19" t="str">
        <f t="shared" si="764"/>
        <v>50-60</v>
      </c>
      <c r="R543" s="23">
        <v>524.26</v>
      </c>
      <c r="S543" s="15">
        <f t="shared" si="765"/>
        <v>0.52425999999999995</v>
      </c>
      <c r="T543">
        <v>30228710</v>
      </c>
      <c r="U543" t="s">
        <v>45</v>
      </c>
      <c r="V543" t="s">
        <v>55</v>
      </c>
      <c r="W543" t="s">
        <v>47</v>
      </c>
      <c r="X543" t="s">
        <v>88</v>
      </c>
      <c r="Y543" t="s">
        <v>408</v>
      </c>
      <c r="Z543" t="s">
        <v>4076</v>
      </c>
      <c r="AA543" t="s">
        <v>4077</v>
      </c>
      <c r="AB543" t="s">
        <v>212</v>
      </c>
      <c r="AC543">
        <v>1962</v>
      </c>
      <c r="AD543">
        <v>57</v>
      </c>
      <c r="AE543" t="str">
        <f t="shared" si="766"/>
        <v>&lt;60</v>
      </c>
      <c r="AF543">
        <v>-37.718395430000001</v>
      </c>
      <c r="AG543">
        <v>144.00302310000001</v>
      </c>
      <c r="AH543" t="s">
        <v>50</v>
      </c>
      <c r="AI543" t="s">
        <v>51</v>
      </c>
      <c r="AJ543" s="33" t="s">
        <v>446</v>
      </c>
      <c r="AL543">
        <v>1</v>
      </c>
      <c r="AM543" t="s">
        <v>86</v>
      </c>
      <c r="AN543">
        <v>220</v>
      </c>
      <c r="AO543" s="69">
        <v>3</v>
      </c>
      <c r="AP543">
        <v>2</v>
      </c>
      <c r="AQ543">
        <v>0</v>
      </c>
      <c r="AR543">
        <v>0</v>
      </c>
      <c r="AS543" s="82" t="str">
        <f t="shared" si="767"/>
        <v>Gw-0-0</v>
      </c>
      <c r="AT543" s="14">
        <f t="shared" si="768"/>
        <v>40000</v>
      </c>
      <c r="AU543" s="81">
        <f>VLOOKUP(C543,Bushfire_Vlookup!$F$2:$H$12575,3,FALSE)</f>
        <v>2205.9698079999998</v>
      </c>
      <c r="AV543" s="14">
        <f>VLOOKUP(AS543,Safety_collateral_Vlookup!$J$3:$L$20,2,FALSE)</f>
        <v>3720.1399252148244</v>
      </c>
      <c r="AW543" s="14">
        <f>VLOOKUP(AS543,Safety_collateral_Vlookup!$J$3:$L$20,3,FALSE)</f>
        <v>25000</v>
      </c>
      <c r="AX543" s="48">
        <f t="shared" si="769"/>
        <v>75678.15908534023</v>
      </c>
      <c r="AY543" s="49">
        <f t="shared" si="853"/>
        <v>39843.759999999995</v>
      </c>
      <c r="AZ543" s="14">
        <v>76000</v>
      </c>
      <c r="BA543" s="16">
        <f t="shared" si="770"/>
        <v>1.8993729277894515</v>
      </c>
      <c r="BB543" t="e">
        <f>IF(BA543&lt;=#REF!,#REF!,IF(BA543&lt;=#REF!,#REF!,IF(BA543&lt;=#REF!,#REF!,IF(BA543&lt;=#REF!,#REF!,#REF!))))</f>
        <v>#REF!</v>
      </c>
      <c r="BC543" s="51">
        <v>3</v>
      </c>
      <c r="BD543" s="21">
        <v>70</v>
      </c>
      <c r="BE543" s="21">
        <v>6.4399999999999999E-2</v>
      </c>
      <c r="BF543" s="26">
        <f t="shared" si="771"/>
        <v>2598.8567725864323</v>
      </c>
      <c r="BG543" s="21">
        <v>7</v>
      </c>
      <c r="BH543" s="21">
        <f t="shared" si="772"/>
        <v>28</v>
      </c>
      <c r="BI543" s="28">
        <f t="shared" si="773"/>
        <v>4.0959999999999998E-4</v>
      </c>
      <c r="BJ543" s="27">
        <f t="shared" si="774"/>
        <v>4.0959999999999998E-4</v>
      </c>
      <c r="BK543" s="28">
        <f t="shared" si="775"/>
        <v>6.279685848080814E-3</v>
      </c>
      <c r="BL543" s="35">
        <f t="shared" si="776"/>
        <v>1.1927465294867242E-2</v>
      </c>
      <c r="BM543" s="21" t="str">
        <f t="shared" si="777"/>
        <v>Cr1</v>
      </c>
      <c r="BN543" s="51">
        <v>1</v>
      </c>
      <c r="BO543" s="21">
        <v>2</v>
      </c>
      <c r="BP543" s="50" t="s">
        <v>5497</v>
      </c>
      <c r="BQ543" s="14">
        <v>40000</v>
      </c>
      <c r="BR543">
        <f>IFERROR(VLOOKUP(AO543,'Model Failure data- Lines'!$A$37:$E$41,3,FALSE),'Model Failure data- Lines'!$C$37)</f>
        <v>0.16107000000000002</v>
      </c>
      <c r="BS543" s="14">
        <f t="shared" si="778"/>
        <v>12189.481083875753</v>
      </c>
      <c r="BT543" s="34">
        <f t="shared" si="761"/>
        <v>35538.658527574087</v>
      </c>
      <c r="BU543" s="34">
        <f t="shared" si="779"/>
        <v>0.3429921552727731</v>
      </c>
      <c r="BV543" s="54">
        <f t="shared" si="780"/>
        <v>-23349.177443698332</v>
      </c>
      <c r="BW543">
        <f>IFERROR(VLOOKUP(AO543,'Model Failure data- Lines'!$A$37:$E$41,4,FALSE),'Model Failure data- Lines'!$D$37)</f>
        <v>0.16398000000000001</v>
      </c>
      <c r="BX543" s="14">
        <f t="shared" si="781"/>
        <v>12409.704526814092</v>
      </c>
      <c r="BY543" s="34">
        <f t="shared" si="782"/>
        <v>31698.721454489099</v>
      </c>
      <c r="BZ543" s="71">
        <f t="shared" si="783"/>
        <v>0.39148911872143216</v>
      </c>
      <c r="CA543" s="71">
        <f t="shared" si="784"/>
        <v>-19289.016927675009</v>
      </c>
      <c r="CB543" s="56">
        <v>2</v>
      </c>
      <c r="CC543">
        <f>IFERROR(VLOOKUP(AO543,'Model Failure data- Lines'!$A$37:$E$41,5,FALSE),'Model Failure data- Lines'!$E$37)</f>
        <v>0.16322</v>
      </c>
      <c r="CD543" s="14">
        <f t="shared" si="785"/>
        <v>12352.189125909234</v>
      </c>
      <c r="CE543" s="34">
        <f t="shared" si="786"/>
        <v>25218.727897399425</v>
      </c>
      <c r="CF543" s="34">
        <f t="shared" si="787"/>
        <v>0.4898022285724809</v>
      </c>
      <c r="CG543" s="54">
        <f t="shared" si="788"/>
        <v>-12866.538771490192</v>
      </c>
      <c r="CH543" t="e">
        <f>IFERROR(VLOOKUP(AO543,'Model Failure data- Lines'!#REF!,3,FALSE),'Model Failure data- Lines'!#REF!)</f>
        <v>#REF!</v>
      </c>
      <c r="CI543" s="14" t="e">
        <f t="shared" si="789"/>
        <v>#REF!</v>
      </c>
      <c r="CJ543" s="34">
        <f t="shared" si="790"/>
        <v>34087.735453332418</v>
      </c>
      <c r="CK543" s="34" t="e">
        <f t="shared" si="791"/>
        <v>#REF!</v>
      </c>
      <c r="CL543" s="54" t="e">
        <f t="shared" si="792"/>
        <v>#REF!</v>
      </c>
      <c r="CM543" t="e">
        <f>IFERROR(VLOOKUP(AO543,'Model Failure data- Lines'!#REF!,4,FALSE),'Model Failure data- Lines'!#REF!)</f>
        <v>#REF!</v>
      </c>
      <c r="CN543" s="14" t="e">
        <f t="shared" si="793"/>
        <v>#REF!</v>
      </c>
      <c r="CO543" s="34">
        <f t="shared" si="794"/>
        <v>29163.254380017748</v>
      </c>
      <c r="CP543" s="34" t="e">
        <f t="shared" si="795"/>
        <v>#REF!</v>
      </c>
      <c r="CQ543" s="54" t="e">
        <f t="shared" si="796"/>
        <v>#REF!</v>
      </c>
      <c r="CR543" t="e">
        <f>IFERROR(VLOOKUP(AO543,'Model Failure data- Lines'!#REF!,5,FALSE),'Model Failure data- Lines'!#REF!)</f>
        <v>#REF!</v>
      </c>
      <c r="CS543" s="14" t="e">
        <f t="shared" si="797"/>
        <v>#REF!</v>
      </c>
      <c r="CT543" s="34">
        <f t="shared" si="798"/>
        <v>21345.761696025285</v>
      </c>
      <c r="CU543" s="34" t="e">
        <f t="shared" si="799"/>
        <v>#REF!</v>
      </c>
      <c r="CV543" s="54" t="e">
        <f t="shared" si="800"/>
        <v>#REF!</v>
      </c>
      <c r="CW543" t="s">
        <v>212</v>
      </c>
      <c r="CZ543">
        <f t="shared" si="801"/>
        <v>-19289.016927675006</v>
      </c>
      <c r="DA543" s="34">
        <f t="shared" si="802"/>
        <v>6998.666400000001</v>
      </c>
      <c r="DB543" s="34">
        <f t="shared" si="803"/>
        <v>385.97116936660126</v>
      </c>
      <c r="DC543" s="34">
        <f t="shared" si="804"/>
        <v>650.90045744748761</v>
      </c>
      <c r="DD543" s="9">
        <f t="shared" si="805"/>
        <v>4374.1665000000003</v>
      </c>
      <c r="DE543" s="59">
        <f t="shared" si="806"/>
        <v>0.5639672068644126</v>
      </c>
      <c r="DF543" s="59">
        <f t="shared" si="807"/>
        <v>3.1102365776124609E-2</v>
      </c>
      <c r="DG543" s="59">
        <f t="shared" si="808"/>
        <v>5.2450923069204729E-2</v>
      </c>
      <c r="DH543" s="59">
        <f t="shared" si="809"/>
        <v>0.35247950429025787</v>
      </c>
      <c r="DI543" s="14">
        <f t="shared" si="810"/>
        <v>-10878.372999861245</v>
      </c>
      <c r="DJ543" s="14">
        <f t="shared" si="811"/>
        <v>-599.93405994640739</v>
      </c>
      <c r="DK543" s="14">
        <f t="shared" si="812"/>
        <v>-1011.7267429540694</v>
      </c>
      <c r="DL543" s="14">
        <f t="shared" si="813"/>
        <v>-6798.9831249132794</v>
      </c>
      <c r="DM543">
        <f t="shared" si="814"/>
        <v>-12866.53877149019</v>
      </c>
      <c r="DN543" s="34">
        <f t="shared" si="815"/>
        <v>6966.2296000000006</v>
      </c>
      <c r="DO543" s="34">
        <f t="shared" si="816"/>
        <v>384.18230432989787</v>
      </c>
      <c r="DP543" s="34">
        <f t="shared" si="817"/>
        <v>647.88372157933247</v>
      </c>
      <c r="DQ543" s="9">
        <f t="shared" si="818"/>
        <v>4353.8935000000001</v>
      </c>
      <c r="DR543" s="59">
        <f t="shared" si="819"/>
        <v>0.5639672068644126</v>
      </c>
      <c r="DS543" s="59">
        <f t="shared" si="820"/>
        <v>3.1102365776124609E-2</v>
      </c>
      <c r="DT543" s="59">
        <f t="shared" si="821"/>
        <v>5.2450923069204736E-2</v>
      </c>
      <c r="DU543" s="59">
        <f t="shared" si="822"/>
        <v>0.35247950429025787</v>
      </c>
      <c r="DV543" s="14">
        <f t="shared" si="823"/>
        <v>-7256.3059329699936</v>
      </c>
      <c r="DW543" s="14">
        <f t="shared" si="824"/>
        <v>-400.17979514357683</v>
      </c>
      <c r="DX543" s="14">
        <f t="shared" si="825"/>
        <v>-674.86183527037201</v>
      </c>
      <c r="DY543" s="14">
        <f t="shared" si="826"/>
        <v>-4535.1912081062455</v>
      </c>
      <c r="DZ543" s="34" t="e">
        <f t="shared" si="827"/>
        <v>#REF!</v>
      </c>
      <c r="EA543" s="34" t="e">
        <f t="shared" si="828"/>
        <v>#REF!</v>
      </c>
      <c r="EB543" s="34" t="e">
        <f t="shared" si="829"/>
        <v>#REF!</v>
      </c>
      <c r="EC543" s="34" t="e">
        <f t="shared" si="830"/>
        <v>#REF!</v>
      </c>
      <c r="ED543" s="34" t="e">
        <f t="shared" si="831"/>
        <v>#REF!</v>
      </c>
      <c r="EE543" s="59" t="e">
        <f t="shared" si="832"/>
        <v>#REF!</v>
      </c>
      <c r="EF543" s="59" t="e">
        <f t="shared" si="833"/>
        <v>#REF!</v>
      </c>
      <c r="EG543" s="59" t="e">
        <f t="shared" si="834"/>
        <v>#REF!</v>
      </c>
      <c r="EH543" s="59" t="e">
        <f t="shared" si="835"/>
        <v>#REF!</v>
      </c>
      <c r="EI543" s="14" t="e">
        <f t="shared" si="836"/>
        <v>#REF!</v>
      </c>
      <c r="EJ543" s="14" t="e">
        <f t="shared" si="837"/>
        <v>#REF!</v>
      </c>
      <c r="EK543" s="14" t="e">
        <f t="shared" si="838"/>
        <v>#REF!</v>
      </c>
      <c r="EL543" s="14" t="e">
        <f t="shared" si="839"/>
        <v>#REF!</v>
      </c>
      <c r="EM543" t="e">
        <f t="shared" si="840"/>
        <v>#REF!</v>
      </c>
      <c r="EN543" s="34" t="e">
        <f t="shared" si="841"/>
        <v>#REF!</v>
      </c>
      <c r="EO543" s="34" t="e">
        <f t="shared" si="842"/>
        <v>#REF!</v>
      </c>
      <c r="EP543" s="34" t="e">
        <f t="shared" si="843"/>
        <v>#REF!</v>
      </c>
      <c r="EQ543" s="34" t="e">
        <f t="shared" si="844"/>
        <v>#REF!</v>
      </c>
      <c r="ER543" s="59" t="e">
        <f t="shared" si="845"/>
        <v>#REF!</v>
      </c>
      <c r="ES543" s="59" t="e">
        <f t="shared" si="846"/>
        <v>#REF!</v>
      </c>
      <c r="ET543" s="59" t="e">
        <f t="shared" si="847"/>
        <v>#REF!</v>
      </c>
      <c r="EU543" s="59" t="e">
        <f t="shared" si="848"/>
        <v>#REF!</v>
      </c>
      <c r="EV543" s="14" t="e">
        <f t="shared" si="849"/>
        <v>#REF!</v>
      </c>
      <c r="EW543" s="14" t="e">
        <f t="shared" si="850"/>
        <v>#REF!</v>
      </c>
      <c r="EX543" s="14" t="e">
        <f t="shared" si="851"/>
        <v>#REF!</v>
      </c>
      <c r="EY543" s="14" t="e">
        <f t="shared" si="852"/>
        <v>#REF!</v>
      </c>
    </row>
    <row r="544" spans="1:155" x14ac:dyDescent="0.2">
      <c r="A544" s="17">
        <v>30005015</v>
      </c>
      <c r="B544" t="s">
        <v>62</v>
      </c>
      <c r="C544" t="s">
        <v>439</v>
      </c>
      <c r="D544" t="s">
        <v>440</v>
      </c>
      <c r="E544" t="s">
        <v>441</v>
      </c>
      <c r="F544" t="s">
        <v>41</v>
      </c>
      <c r="G544" t="s">
        <v>42</v>
      </c>
      <c r="H544" t="s">
        <v>442</v>
      </c>
      <c r="I544" t="s">
        <v>68</v>
      </c>
      <c r="J544" s="19" t="s">
        <v>69</v>
      </c>
      <c r="K544" t="s">
        <v>70</v>
      </c>
      <c r="L544">
        <v>1962</v>
      </c>
      <c r="M544">
        <f t="shared" si="762"/>
        <v>1962</v>
      </c>
      <c r="N544">
        <v>57</v>
      </c>
      <c r="O544" s="19">
        <f t="shared" si="763"/>
        <v>57</v>
      </c>
      <c r="P544" t="s">
        <v>80</v>
      </c>
      <c r="Q544" s="19" t="str">
        <f t="shared" si="764"/>
        <v>50-60</v>
      </c>
      <c r="R544" s="23">
        <v>423.67</v>
      </c>
      <c r="S544" s="15">
        <f t="shared" si="765"/>
        <v>0.42366999999999999</v>
      </c>
      <c r="T544">
        <v>30282544</v>
      </c>
      <c r="U544" t="s">
        <v>45</v>
      </c>
      <c r="V544" t="s">
        <v>55</v>
      </c>
      <c r="W544" t="s">
        <v>47</v>
      </c>
      <c r="X544" t="s">
        <v>88</v>
      </c>
      <c r="Y544" t="s">
        <v>408</v>
      </c>
      <c r="Z544" t="s">
        <v>443</v>
      </c>
      <c r="AA544" t="s">
        <v>444</v>
      </c>
      <c r="AB544" t="s">
        <v>445</v>
      </c>
      <c r="AC544">
        <v>1962</v>
      </c>
      <c r="AD544">
        <v>57</v>
      </c>
      <c r="AE544" t="str">
        <f t="shared" si="766"/>
        <v>&lt;60</v>
      </c>
      <c r="AF544">
        <v>-37.714470310000003</v>
      </c>
      <c r="AG544">
        <v>143.99972012999999</v>
      </c>
      <c r="AH544" t="s">
        <v>50</v>
      </c>
      <c r="AI544" t="s">
        <v>51</v>
      </c>
      <c r="AJ544" s="33" t="s">
        <v>446</v>
      </c>
      <c r="AL544">
        <v>1</v>
      </c>
      <c r="AM544" t="s">
        <v>86</v>
      </c>
      <c r="AN544">
        <v>220</v>
      </c>
      <c r="AO544" s="69">
        <v>3</v>
      </c>
      <c r="AP544">
        <v>2</v>
      </c>
      <c r="AQ544">
        <v>2</v>
      </c>
      <c r="AR544">
        <v>0</v>
      </c>
      <c r="AS544" s="82" t="str">
        <f t="shared" si="767"/>
        <v>Gw-2-0</v>
      </c>
      <c r="AT544" s="14">
        <f t="shared" si="768"/>
        <v>40000</v>
      </c>
      <c r="AU544" s="81">
        <f>VLOOKUP(C544,Bushfire_Vlookup!$F$2:$H$12575,3,FALSE)</f>
        <v>2205.9698079999998</v>
      </c>
      <c r="AV544" s="14">
        <f>VLOOKUP(AS544,Safety_collateral_Vlookup!$J$3:$L$20,2,FALSE)</f>
        <v>1575956.0550856832</v>
      </c>
      <c r="AW544" s="14">
        <f>VLOOKUP(AS544,Safety_collateral_Vlookup!$J$3:$L$20,3,FALSE)</f>
        <v>25000</v>
      </c>
      <c r="AX544" s="48">
        <f t="shared" si="769"/>
        <v>1753253.8805615599</v>
      </c>
      <c r="AY544" s="49">
        <f t="shared" si="853"/>
        <v>32198.92</v>
      </c>
      <c r="AZ544" s="14">
        <v>76000</v>
      </c>
      <c r="BA544" s="16">
        <f t="shared" si="770"/>
        <v>54.450704575232962</v>
      </c>
      <c r="BB544" t="e">
        <f>IF(BA544&lt;=#REF!,#REF!,IF(BA544&lt;=#REF!,#REF!,IF(BA544&lt;=#REF!,#REF!,IF(BA544&lt;=#REF!,#REF!,#REF!))))</f>
        <v>#REF!</v>
      </c>
      <c r="BC544" s="51">
        <v>5</v>
      </c>
      <c r="BD544" s="21">
        <v>70</v>
      </c>
      <c r="BE544" s="21">
        <v>6.4399999999999999E-2</v>
      </c>
      <c r="BF544" s="26">
        <f t="shared" si="771"/>
        <v>2100.2129646390986</v>
      </c>
      <c r="BG544" s="21">
        <v>7</v>
      </c>
      <c r="BH544" s="21">
        <f t="shared" si="772"/>
        <v>28</v>
      </c>
      <c r="BI544" s="28">
        <f t="shared" si="773"/>
        <v>4.0959999999999998E-4</v>
      </c>
      <c r="BJ544" s="27">
        <f t="shared" si="774"/>
        <v>4.0959999999999998E-4</v>
      </c>
      <c r="BK544" s="28">
        <f t="shared" si="775"/>
        <v>6.279685848080814E-3</v>
      </c>
      <c r="BL544" s="35">
        <f t="shared" si="776"/>
        <v>0.34193331893911966</v>
      </c>
      <c r="BM544" s="21" t="str">
        <f t="shared" si="777"/>
        <v>Cr2</v>
      </c>
      <c r="BN544" s="51">
        <v>2</v>
      </c>
      <c r="BO544" s="21">
        <v>2</v>
      </c>
      <c r="BP544" s="50" t="s">
        <v>5497</v>
      </c>
      <c r="BQ544" s="14">
        <v>40000</v>
      </c>
      <c r="BR544">
        <f>IFERROR(VLOOKUP(AO544,'Model Failure data- Lines'!$A$37:$E$41,3,FALSE),'Model Failure data- Lines'!$C$37)</f>
        <v>0.16107000000000002</v>
      </c>
      <c r="BS544" s="14">
        <f t="shared" si="778"/>
        <v>282396.60254205047</v>
      </c>
      <c r="BT544" s="34">
        <f t="shared" si="761"/>
        <v>28719.840266999799</v>
      </c>
      <c r="BU544" s="34">
        <f t="shared" si="779"/>
        <v>9.8328054723387517</v>
      </c>
      <c r="BV544" s="54">
        <f t="shared" si="780"/>
        <v>253676.76227505069</v>
      </c>
      <c r="BW544">
        <f>IFERROR(VLOOKUP(AO544,'Model Failure data- Lines'!$A$37:$E$41,4,FALSE),'Model Failure data- Lines'!$D$37)</f>
        <v>0.16398000000000001</v>
      </c>
      <c r="BX544" s="14">
        <f t="shared" si="781"/>
        <v>287498.57133448462</v>
      </c>
      <c r="BY544" s="34">
        <f t="shared" si="782"/>
        <v>25616.673632593363</v>
      </c>
      <c r="BZ544" s="71">
        <f t="shared" si="783"/>
        <v>11.223103181073672</v>
      </c>
      <c r="CA544" s="71">
        <f t="shared" si="784"/>
        <v>261881.89770189126</v>
      </c>
      <c r="CB544" s="56">
        <v>2</v>
      </c>
      <c r="CC544">
        <f>IFERROR(VLOOKUP(AO544,'Model Failure data- Lines'!$A$37:$E$41,5,FALSE),'Model Failure data- Lines'!$E$37)</f>
        <v>0.16322</v>
      </c>
      <c r="CD544" s="14">
        <f t="shared" si="785"/>
        <v>286166.09838525782</v>
      </c>
      <c r="CE544" s="34">
        <f t="shared" si="786"/>
        <v>20379.999329132905</v>
      </c>
      <c r="CF544" s="34">
        <f t="shared" si="787"/>
        <v>14.041516575331171</v>
      </c>
      <c r="CG544" s="54">
        <f t="shared" si="788"/>
        <v>265786.09905612492</v>
      </c>
      <c r="CH544" t="e">
        <f>IFERROR(VLOOKUP(AO544,'Model Failure data- Lines'!#REF!,3,FALSE),'Model Failure data- Lines'!#REF!)</f>
        <v>#REF!</v>
      </c>
      <c r="CI544" s="14" t="e">
        <f t="shared" si="789"/>
        <v>#REF!</v>
      </c>
      <c r="CJ544" s="34">
        <f t="shared" si="790"/>
        <v>27547.306450069329</v>
      </c>
      <c r="CK544" s="34" t="e">
        <f t="shared" si="791"/>
        <v>#REF!</v>
      </c>
      <c r="CL544" s="54" t="e">
        <f t="shared" si="792"/>
        <v>#REF!</v>
      </c>
      <c r="CM544" t="e">
        <f>IFERROR(VLOOKUP(AO544,'Model Failure data- Lines'!#REF!,4,FALSE),'Model Failure data- Lines'!#REF!)</f>
        <v>#REF!</v>
      </c>
      <c r="CN544" s="14" t="e">
        <f t="shared" si="793"/>
        <v>#REF!</v>
      </c>
      <c r="CO544" s="34">
        <f t="shared" si="794"/>
        <v>23567.687756422612</v>
      </c>
      <c r="CP544" s="34" t="e">
        <f t="shared" si="795"/>
        <v>#REF!</v>
      </c>
      <c r="CQ544" s="54" t="e">
        <f t="shared" si="796"/>
        <v>#REF!</v>
      </c>
      <c r="CR544" t="e">
        <f>IFERROR(VLOOKUP(AO544,'Model Failure data- Lines'!#REF!,5,FALSE),'Model Failure data- Lines'!#REF!)</f>
        <v>#REF!</v>
      </c>
      <c r="CS544" s="14" t="e">
        <f t="shared" si="797"/>
        <v>#REF!</v>
      </c>
      <c r="CT544" s="34">
        <f t="shared" si="798"/>
        <v>17250.140880011888</v>
      </c>
      <c r="CU544" s="34" t="e">
        <f t="shared" si="799"/>
        <v>#REF!</v>
      </c>
      <c r="CV544" s="54" t="e">
        <f t="shared" si="800"/>
        <v>#REF!</v>
      </c>
      <c r="CW544" t="s">
        <v>445</v>
      </c>
      <c r="CZ544">
        <f t="shared" si="801"/>
        <v>261881.89770189123</v>
      </c>
      <c r="DA544" s="34">
        <f t="shared" si="802"/>
        <v>6998.666400000001</v>
      </c>
      <c r="DB544" s="34">
        <f t="shared" si="803"/>
        <v>385.97116936660126</v>
      </c>
      <c r="DC544" s="34">
        <f t="shared" si="804"/>
        <v>275739.76726511802</v>
      </c>
      <c r="DD544" s="9">
        <f t="shared" si="805"/>
        <v>4374.1665000000003</v>
      </c>
      <c r="DE544" s="59">
        <f t="shared" si="806"/>
        <v>2.4343308446766292E-2</v>
      </c>
      <c r="DF544" s="59">
        <f t="shared" si="807"/>
        <v>1.3425150865099451E-3</v>
      </c>
      <c r="DG544" s="59">
        <f t="shared" si="808"/>
        <v>0.95909960868749489</v>
      </c>
      <c r="DH544" s="59">
        <f t="shared" si="809"/>
        <v>1.5214567779228931E-2</v>
      </c>
      <c r="DI544" s="14">
        <f t="shared" si="810"/>
        <v>6375.071812381635</v>
      </c>
      <c r="DJ544" s="14">
        <f t="shared" si="811"/>
        <v>351.58039854864319</v>
      </c>
      <c r="DK544" s="14">
        <f t="shared" si="812"/>
        <v>251170.82560822245</v>
      </c>
      <c r="DL544" s="14">
        <f t="shared" si="813"/>
        <v>3984.4198827385217</v>
      </c>
      <c r="DM544">
        <f t="shared" si="814"/>
        <v>265786.09905612492</v>
      </c>
      <c r="DN544" s="34">
        <f t="shared" si="815"/>
        <v>6966.2296000000006</v>
      </c>
      <c r="DO544" s="34">
        <f t="shared" si="816"/>
        <v>384.18230432989787</v>
      </c>
      <c r="DP544" s="34">
        <f t="shared" si="817"/>
        <v>274461.79298092792</v>
      </c>
      <c r="DQ544" s="9">
        <f t="shared" si="818"/>
        <v>4353.8935000000001</v>
      </c>
      <c r="DR544" s="59">
        <f t="shared" si="819"/>
        <v>2.4343308446766292E-2</v>
      </c>
      <c r="DS544" s="59">
        <f t="shared" si="820"/>
        <v>1.3425150865099451E-3</v>
      </c>
      <c r="DT544" s="59">
        <f t="shared" si="821"/>
        <v>0.95909960868749478</v>
      </c>
      <c r="DU544" s="59">
        <f t="shared" si="822"/>
        <v>1.5214567779228931E-2</v>
      </c>
      <c r="DV544" s="14">
        <f t="shared" si="823"/>
        <v>6470.1129901860286</v>
      </c>
      <c r="DW544" s="14">
        <f t="shared" si="824"/>
        <v>356.82184776747437</v>
      </c>
      <c r="DX544" s="14">
        <f t="shared" si="825"/>
        <v>254915.34359930514</v>
      </c>
      <c r="DY544" s="14">
        <f t="shared" si="826"/>
        <v>4043.8206188662675</v>
      </c>
      <c r="DZ544" s="34" t="e">
        <f t="shared" si="827"/>
        <v>#REF!</v>
      </c>
      <c r="EA544" s="34" t="e">
        <f t="shared" si="828"/>
        <v>#REF!</v>
      </c>
      <c r="EB544" s="34" t="e">
        <f t="shared" si="829"/>
        <v>#REF!</v>
      </c>
      <c r="EC544" s="34" t="e">
        <f t="shared" si="830"/>
        <v>#REF!</v>
      </c>
      <c r="ED544" s="34" t="e">
        <f t="shared" si="831"/>
        <v>#REF!</v>
      </c>
      <c r="EE544" s="59" t="e">
        <f t="shared" si="832"/>
        <v>#REF!</v>
      </c>
      <c r="EF544" s="59" t="e">
        <f t="shared" si="833"/>
        <v>#REF!</v>
      </c>
      <c r="EG544" s="59" t="e">
        <f t="shared" si="834"/>
        <v>#REF!</v>
      </c>
      <c r="EH544" s="59" t="e">
        <f t="shared" si="835"/>
        <v>#REF!</v>
      </c>
      <c r="EI544" s="14" t="e">
        <f t="shared" si="836"/>
        <v>#REF!</v>
      </c>
      <c r="EJ544" s="14" t="e">
        <f t="shared" si="837"/>
        <v>#REF!</v>
      </c>
      <c r="EK544" s="14" t="e">
        <f t="shared" si="838"/>
        <v>#REF!</v>
      </c>
      <c r="EL544" s="14" t="e">
        <f t="shared" si="839"/>
        <v>#REF!</v>
      </c>
      <c r="EM544" t="e">
        <f t="shared" si="840"/>
        <v>#REF!</v>
      </c>
      <c r="EN544" s="34" t="e">
        <f t="shared" si="841"/>
        <v>#REF!</v>
      </c>
      <c r="EO544" s="34" t="e">
        <f t="shared" si="842"/>
        <v>#REF!</v>
      </c>
      <c r="EP544" s="34" t="e">
        <f t="shared" si="843"/>
        <v>#REF!</v>
      </c>
      <c r="EQ544" s="34" t="e">
        <f t="shared" si="844"/>
        <v>#REF!</v>
      </c>
      <c r="ER544" s="59" t="e">
        <f t="shared" si="845"/>
        <v>#REF!</v>
      </c>
      <c r="ES544" s="59" t="e">
        <f t="shared" si="846"/>
        <v>#REF!</v>
      </c>
      <c r="ET544" s="59" t="e">
        <f t="shared" si="847"/>
        <v>#REF!</v>
      </c>
      <c r="EU544" s="59" t="e">
        <f t="shared" si="848"/>
        <v>#REF!</v>
      </c>
      <c r="EV544" s="14" t="e">
        <f t="shared" si="849"/>
        <v>#REF!</v>
      </c>
      <c r="EW544" s="14" t="e">
        <f t="shared" si="850"/>
        <v>#REF!</v>
      </c>
      <c r="EX544" s="14" t="e">
        <f t="shared" si="851"/>
        <v>#REF!</v>
      </c>
      <c r="EY544" s="14" t="e">
        <f t="shared" si="852"/>
        <v>#REF!</v>
      </c>
    </row>
    <row r="545" spans="1:155" x14ac:dyDescent="0.2">
      <c r="A545" s="17">
        <v>30295557</v>
      </c>
      <c r="B545" t="s">
        <v>62</v>
      </c>
      <c r="C545" t="s">
        <v>4451</v>
      </c>
      <c r="D545" t="s">
        <v>4452</v>
      </c>
      <c r="E545" t="s">
        <v>815</v>
      </c>
      <c r="F545" t="s">
        <v>41</v>
      </c>
      <c r="G545" t="s">
        <v>42</v>
      </c>
      <c r="H545" t="s">
        <v>4453</v>
      </c>
      <c r="I545" t="s">
        <v>68</v>
      </c>
      <c r="J545" s="19" t="s">
        <v>69</v>
      </c>
      <c r="K545" t="s">
        <v>70</v>
      </c>
      <c r="L545">
        <v>1962</v>
      </c>
      <c r="M545">
        <f t="shared" si="762"/>
        <v>1962</v>
      </c>
      <c r="N545">
        <v>57</v>
      </c>
      <c r="O545" s="19">
        <f t="shared" si="763"/>
        <v>57</v>
      </c>
      <c r="P545" t="s">
        <v>80</v>
      </c>
      <c r="Q545" s="19" t="str">
        <f t="shared" si="764"/>
        <v>50-60</v>
      </c>
      <c r="R545" s="23">
        <v>463.3</v>
      </c>
      <c r="S545" s="15">
        <f t="shared" si="765"/>
        <v>0.46329999999999999</v>
      </c>
      <c r="T545">
        <v>30132493</v>
      </c>
      <c r="U545" t="s">
        <v>45</v>
      </c>
      <c r="V545" t="s">
        <v>55</v>
      </c>
      <c r="W545" t="s">
        <v>47</v>
      </c>
      <c r="X545" t="s">
        <v>88</v>
      </c>
      <c r="Y545" t="s">
        <v>408</v>
      </c>
      <c r="Z545" t="s">
        <v>4454</v>
      </c>
      <c r="AA545" t="s">
        <v>4455</v>
      </c>
      <c r="AB545" t="s">
        <v>605</v>
      </c>
      <c r="AC545">
        <v>1962</v>
      </c>
      <c r="AD545">
        <v>57</v>
      </c>
      <c r="AE545" t="str">
        <f t="shared" si="766"/>
        <v>&lt;60</v>
      </c>
      <c r="AF545">
        <v>-37.71129638</v>
      </c>
      <c r="AG545">
        <v>143.99706398999999</v>
      </c>
      <c r="AH545" t="s">
        <v>50</v>
      </c>
      <c r="AI545" t="s">
        <v>51</v>
      </c>
      <c r="AJ545" s="33" t="s">
        <v>446</v>
      </c>
      <c r="AL545">
        <v>1</v>
      </c>
      <c r="AM545" t="s">
        <v>86</v>
      </c>
      <c r="AN545">
        <v>220</v>
      </c>
      <c r="AO545" s="69">
        <v>3</v>
      </c>
      <c r="AP545">
        <v>2</v>
      </c>
      <c r="AQ545">
        <v>0</v>
      </c>
      <c r="AR545">
        <v>0</v>
      </c>
      <c r="AS545" s="82" t="str">
        <f t="shared" si="767"/>
        <v>Gw-0-0</v>
      </c>
      <c r="AT545" s="14">
        <f t="shared" si="768"/>
        <v>40000</v>
      </c>
      <c r="AU545" s="81">
        <f>VLOOKUP(C545,Bushfire_Vlookup!$F$2:$H$12575,3,FALSE)</f>
        <v>2205.9698079999998</v>
      </c>
      <c r="AV545" s="14">
        <f>VLOOKUP(AS545,Safety_collateral_Vlookup!$J$3:$L$20,2,FALSE)</f>
        <v>3720.1399252148244</v>
      </c>
      <c r="AW545" s="14">
        <f>VLOOKUP(AS545,Safety_collateral_Vlookup!$J$3:$L$20,3,FALSE)</f>
        <v>25000</v>
      </c>
      <c r="AX545" s="48">
        <f t="shared" si="769"/>
        <v>75678.15908534023</v>
      </c>
      <c r="AY545" s="49">
        <f t="shared" si="853"/>
        <v>35210.799999999996</v>
      </c>
      <c r="AZ545" s="14">
        <v>76000</v>
      </c>
      <c r="BA545" s="16">
        <f t="shared" si="770"/>
        <v>2.1492882605717631</v>
      </c>
      <c r="BB545" t="e">
        <f>IF(BA545&lt;=#REF!,#REF!,IF(BA545&lt;=#REF!,#REF!,IF(BA545&lt;=#REF!,#REF!,IF(BA545&lt;=#REF!,#REF!,#REF!))))</f>
        <v>#REF!</v>
      </c>
      <c r="BC545" s="51">
        <v>3</v>
      </c>
      <c r="BD545" s="21">
        <v>70</v>
      </c>
      <c r="BE545" s="21">
        <v>6.4399999999999999E-2</v>
      </c>
      <c r="BF545" s="26">
        <f t="shared" si="771"/>
        <v>2296.6664302813379</v>
      </c>
      <c r="BG545" s="21">
        <v>7</v>
      </c>
      <c r="BH545" s="21">
        <f t="shared" si="772"/>
        <v>28</v>
      </c>
      <c r="BI545" s="28">
        <f t="shared" si="773"/>
        <v>4.0959999999999998E-4</v>
      </c>
      <c r="BJ545" s="27">
        <f t="shared" si="774"/>
        <v>4.0959999999999998E-4</v>
      </c>
      <c r="BK545" s="28">
        <f t="shared" si="775"/>
        <v>6.2796858480808132E-3</v>
      </c>
      <c r="BL545" s="35">
        <f t="shared" si="776"/>
        <v>1.3496855073358729E-2</v>
      </c>
      <c r="BM545" s="21" t="str">
        <f t="shared" si="777"/>
        <v>Cr1</v>
      </c>
      <c r="BN545" s="51">
        <v>1</v>
      </c>
      <c r="BO545" s="21">
        <v>2</v>
      </c>
      <c r="BP545" s="50" t="s">
        <v>5497</v>
      </c>
      <c r="BQ545" s="14">
        <v>40000</v>
      </c>
      <c r="BR545">
        <f>IFERROR(VLOOKUP(AO545,'Model Failure data- Lines'!$A$37:$E$41,3,FALSE),'Model Failure data- Lines'!$C$37)</f>
        <v>0.16107000000000002</v>
      </c>
      <c r="BS545" s="14">
        <f t="shared" si="778"/>
        <v>12189.481083875753</v>
      </c>
      <c r="BT545" s="34">
        <f t="shared" si="761"/>
        <v>31406.287902615259</v>
      </c>
      <c r="BU545" s="34">
        <f t="shared" si="779"/>
        <v>0.38812231237492772</v>
      </c>
      <c r="BV545" s="54">
        <f t="shared" si="780"/>
        <v>-19216.806818739504</v>
      </c>
      <c r="BW545">
        <f>IFERROR(VLOOKUP(AO545,'Model Failure data- Lines'!$A$37:$E$41,4,FALSE),'Model Failure data- Lines'!$D$37)</f>
        <v>0.16398000000000001</v>
      </c>
      <c r="BX545" s="14">
        <f t="shared" si="781"/>
        <v>12409.704526814092</v>
      </c>
      <c r="BY545" s="34">
        <f t="shared" si="782"/>
        <v>28012.851733614618</v>
      </c>
      <c r="BZ545" s="71">
        <f t="shared" si="783"/>
        <v>0.44300040013144404</v>
      </c>
      <c r="CA545" s="71">
        <f t="shared" si="784"/>
        <v>-15603.147206800526</v>
      </c>
      <c r="CB545" s="56">
        <v>2</v>
      </c>
      <c r="CC545">
        <f>IFERROR(VLOOKUP(AO545,'Model Failure data- Lines'!$A$37:$E$41,5,FALSE),'Model Failure data- Lines'!$E$37)</f>
        <v>0.16322</v>
      </c>
      <c r="CD545" s="14">
        <f t="shared" si="785"/>
        <v>12352.189125909234</v>
      </c>
      <c r="CE545" s="34">
        <f t="shared" si="786"/>
        <v>22286.340050480972</v>
      </c>
      <c r="CF545" s="34">
        <f t="shared" si="787"/>
        <v>0.55424933380403374</v>
      </c>
      <c r="CG545" s="54">
        <f t="shared" si="788"/>
        <v>-9934.1509245717389</v>
      </c>
      <c r="CH545" t="e">
        <f>IFERROR(VLOOKUP(AO545,'Model Failure data- Lines'!#REF!,3,FALSE),'Model Failure data- Lines'!#REF!)</f>
        <v>#REF!</v>
      </c>
      <c r="CI545" s="14" t="e">
        <f t="shared" si="789"/>
        <v>#REF!</v>
      </c>
      <c r="CJ545" s="34">
        <f t="shared" si="790"/>
        <v>30124.075526511479</v>
      </c>
      <c r="CK545" s="34" t="e">
        <f t="shared" si="791"/>
        <v>#REF!</v>
      </c>
      <c r="CL545" s="54" t="e">
        <f t="shared" si="792"/>
        <v>#REF!</v>
      </c>
      <c r="CM545" t="e">
        <f>IFERROR(VLOOKUP(AO545,'Model Failure data- Lines'!#REF!,4,FALSE),'Model Failure data- Lines'!#REF!)</f>
        <v>#REF!</v>
      </c>
      <c r="CN545" s="14" t="e">
        <f t="shared" si="793"/>
        <v>#REF!</v>
      </c>
      <c r="CO545" s="34">
        <f t="shared" si="794"/>
        <v>25772.204162557169</v>
      </c>
      <c r="CP545" s="34" t="e">
        <f t="shared" si="795"/>
        <v>#REF!</v>
      </c>
      <c r="CQ545" s="54" t="e">
        <f t="shared" si="796"/>
        <v>#REF!</v>
      </c>
      <c r="CR545" t="e">
        <f>IFERROR(VLOOKUP(AO545,'Model Failure data- Lines'!#REF!,5,FALSE),'Model Failure data- Lines'!#REF!)</f>
        <v>#REF!</v>
      </c>
      <c r="CS545" s="14" t="e">
        <f t="shared" si="797"/>
        <v>#REF!</v>
      </c>
      <c r="CT545" s="34">
        <f t="shared" si="798"/>
        <v>18863.715320200881</v>
      </c>
      <c r="CU545" s="34" t="e">
        <f t="shared" si="799"/>
        <v>#REF!</v>
      </c>
      <c r="CV545" s="54" t="e">
        <f t="shared" si="800"/>
        <v>#REF!</v>
      </c>
      <c r="CW545" t="s">
        <v>605</v>
      </c>
      <c r="CZ545">
        <f t="shared" si="801"/>
        <v>-15603.147206800528</v>
      </c>
      <c r="DA545" s="34">
        <f t="shared" si="802"/>
        <v>6998.666400000001</v>
      </c>
      <c r="DB545" s="34">
        <f t="shared" si="803"/>
        <v>385.97116936660126</v>
      </c>
      <c r="DC545" s="34">
        <f t="shared" si="804"/>
        <v>650.90045744748761</v>
      </c>
      <c r="DD545" s="9">
        <f t="shared" si="805"/>
        <v>4374.1665000000003</v>
      </c>
      <c r="DE545" s="59">
        <f t="shared" si="806"/>
        <v>0.5639672068644126</v>
      </c>
      <c r="DF545" s="59">
        <f t="shared" si="807"/>
        <v>3.1102365776124609E-2</v>
      </c>
      <c r="DG545" s="59">
        <f t="shared" si="808"/>
        <v>5.2450923069204729E-2</v>
      </c>
      <c r="DH545" s="59">
        <f t="shared" si="809"/>
        <v>0.35247950429025787</v>
      </c>
      <c r="DI545" s="14">
        <f t="shared" si="810"/>
        <v>-8799.6633485135535</v>
      </c>
      <c r="DJ545" s="14">
        <f t="shared" si="811"/>
        <v>-485.294791684627</v>
      </c>
      <c r="DK545" s="14">
        <f t="shared" si="812"/>
        <v>-818.39947378137106</v>
      </c>
      <c r="DL545" s="14">
        <f t="shared" si="813"/>
        <v>-5499.7895928209709</v>
      </c>
      <c r="DM545">
        <f t="shared" si="814"/>
        <v>-9934.1509245717371</v>
      </c>
      <c r="DN545" s="34">
        <f t="shared" si="815"/>
        <v>6966.2296000000006</v>
      </c>
      <c r="DO545" s="34">
        <f t="shared" si="816"/>
        <v>384.18230432989787</v>
      </c>
      <c r="DP545" s="34">
        <f t="shared" si="817"/>
        <v>647.88372157933247</v>
      </c>
      <c r="DQ545" s="9">
        <f t="shared" si="818"/>
        <v>4353.8935000000001</v>
      </c>
      <c r="DR545" s="59">
        <f t="shared" si="819"/>
        <v>0.5639672068644126</v>
      </c>
      <c r="DS545" s="59">
        <f t="shared" si="820"/>
        <v>3.1102365776124609E-2</v>
      </c>
      <c r="DT545" s="59">
        <f t="shared" si="821"/>
        <v>5.2450923069204736E-2</v>
      </c>
      <c r="DU545" s="59">
        <f t="shared" si="822"/>
        <v>0.35247950429025787</v>
      </c>
      <c r="DV545" s="14">
        <f t="shared" si="823"/>
        <v>-5602.5353495002446</v>
      </c>
      <c r="DW545" s="14">
        <f t="shared" si="824"/>
        <v>-308.97559573125665</v>
      </c>
      <c r="DX545" s="14">
        <f t="shared" si="825"/>
        <v>-521.05538590258129</v>
      </c>
      <c r="DY545" s="14">
        <f t="shared" si="826"/>
        <v>-3501.5845934376525</v>
      </c>
      <c r="DZ545" s="34" t="e">
        <f t="shared" si="827"/>
        <v>#REF!</v>
      </c>
      <c r="EA545" s="34" t="e">
        <f t="shared" si="828"/>
        <v>#REF!</v>
      </c>
      <c r="EB545" s="34" t="e">
        <f t="shared" si="829"/>
        <v>#REF!</v>
      </c>
      <c r="EC545" s="34" t="e">
        <f t="shared" si="830"/>
        <v>#REF!</v>
      </c>
      <c r="ED545" s="34" t="e">
        <f t="shared" si="831"/>
        <v>#REF!</v>
      </c>
      <c r="EE545" s="59" t="e">
        <f t="shared" si="832"/>
        <v>#REF!</v>
      </c>
      <c r="EF545" s="59" t="e">
        <f t="shared" si="833"/>
        <v>#REF!</v>
      </c>
      <c r="EG545" s="59" t="e">
        <f t="shared" si="834"/>
        <v>#REF!</v>
      </c>
      <c r="EH545" s="59" t="e">
        <f t="shared" si="835"/>
        <v>#REF!</v>
      </c>
      <c r="EI545" s="14" t="e">
        <f t="shared" si="836"/>
        <v>#REF!</v>
      </c>
      <c r="EJ545" s="14" t="e">
        <f t="shared" si="837"/>
        <v>#REF!</v>
      </c>
      <c r="EK545" s="14" t="e">
        <f t="shared" si="838"/>
        <v>#REF!</v>
      </c>
      <c r="EL545" s="14" t="e">
        <f t="shared" si="839"/>
        <v>#REF!</v>
      </c>
      <c r="EM545" t="e">
        <f t="shared" si="840"/>
        <v>#REF!</v>
      </c>
      <c r="EN545" s="34" t="e">
        <f t="shared" si="841"/>
        <v>#REF!</v>
      </c>
      <c r="EO545" s="34" t="e">
        <f t="shared" si="842"/>
        <v>#REF!</v>
      </c>
      <c r="EP545" s="34" t="e">
        <f t="shared" si="843"/>
        <v>#REF!</v>
      </c>
      <c r="EQ545" s="34" t="e">
        <f t="shared" si="844"/>
        <v>#REF!</v>
      </c>
      <c r="ER545" s="59" t="e">
        <f t="shared" si="845"/>
        <v>#REF!</v>
      </c>
      <c r="ES545" s="59" t="e">
        <f t="shared" si="846"/>
        <v>#REF!</v>
      </c>
      <c r="ET545" s="59" t="e">
        <f t="shared" si="847"/>
        <v>#REF!</v>
      </c>
      <c r="EU545" s="59" t="e">
        <f t="shared" si="848"/>
        <v>#REF!</v>
      </c>
      <c r="EV545" s="14" t="e">
        <f t="shared" si="849"/>
        <v>#REF!</v>
      </c>
      <c r="EW545" s="14" t="e">
        <f t="shared" si="850"/>
        <v>#REF!</v>
      </c>
      <c r="EX545" s="14" t="e">
        <f t="shared" si="851"/>
        <v>#REF!</v>
      </c>
      <c r="EY545" s="14" t="e">
        <f t="shared" si="852"/>
        <v>#REF!</v>
      </c>
    </row>
    <row r="546" spans="1:155" x14ac:dyDescent="0.2">
      <c r="A546" s="17">
        <v>30019362</v>
      </c>
      <c r="B546" t="s">
        <v>62</v>
      </c>
      <c r="C546" t="s">
        <v>803</v>
      </c>
      <c r="D546" t="s">
        <v>804</v>
      </c>
      <c r="E546" t="s">
        <v>805</v>
      </c>
      <c r="F546" t="s">
        <v>41</v>
      </c>
      <c r="G546" t="s">
        <v>42</v>
      </c>
      <c r="H546" t="s">
        <v>806</v>
      </c>
      <c r="I546" t="s">
        <v>68</v>
      </c>
      <c r="J546" s="19" t="s">
        <v>69</v>
      </c>
      <c r="K546" t="s">
        <v>70</v>
      </c>
      <c r="L546">
        <v>1962</v>
      </c>
      <c r="M546">
        <f t="shared" si="762"/>
        <v>1962</v>
      </c>
      <c r="N546">
        <v>57</v>
      </c>
      <c r="O546" s="19">
        <f t="shared" si="763"/>
        <v>57</v>
      </c>
      <c r="P546" t="s">
        <v>80</v>
      </c>
      <c r="Q546" s="19" t="str">
        <f t="shared" si="764"/>
        <v>50-60</v>
      </c>
      <c r="R546" s="23">
        <v>478.54</v>
      </c>
      <c r="S546" s="15">
        <f t="shared" si="765"/>
        <v>0.47854000000000002</v>
      </c>
      <c r="T546">
        <v>30126262</v>
      </c>
      <c r="U546" t="s">
        <v>45</v>
      </c>
      <c r="V546" t="s">
        <v>55</v>
      </c>
      <c r="W546" t="s">
        <v>47</v>
      </c>
      <c r="X546" t="s">
        <v>88</v>
      </c>
      <c r="Y546" t="s">
        <v>408</v>
      </c>
      <c r="Z546" t="s">
        <v>807</v>
      </c>
      <c r="AA546" t="s">
        <v>808</v>
      </c>
      <c r="AB546" t="s">
        <v>302</v>
      </c>
      <c r="AC546">
        <v>1962</v>
      </c>
      <c r="AD546">
        <v>57</v>
      </c>
      <c r="AE546" t="str">
        <f t="shared" si="766"/>
        <v>&lt;60</v>
      </c>
      <c r="AF546">
        <v>-37.707826140000002</v>
      </c>
      <c r="AG546">
        <v>143.99414087</v>
      </c>
      <c r="AH546" t="s">
        <v>50</v>
      </c>
      <c r="AI546" t="s">
        <v>51</v>
      </c>
      <c r="AJ546" s="33" t="s">
        <v>446</v>
      </c>
      <c r="AL546">
        <v>1</v>
      </c>
      <c r="AM546" t="s">
        <v>86</v>
      </c>
      <c r="AN546">
        <v>220</v>
      </c>
      <c r="AO546" s="69">
        <v>3</v>
      </c>
      <c r="AP546">
        <v>2</v>
      </c>
      <c r="AQ546">
        <v>0</v>
      </c>
      <c r="AR546">
        <v>0</v>
      </c>
      <c r="AS546" s="82" t="str">
        <f t="shared" si="767"/>
        <v>Gw-0-0</v>
      </c>
      <c r="AT546" s="14">
        <f t="shared" si="768"/>
        <v>40000</v>
      </c>
      <c r="AU546" s="81">
        <f>VLOOKUP(C546,Bushfire_Vlookup!$F$2:$H$12575,3,FALSE)</f>
        <v>2205.9698079999998</v>
      </c>
      <c r="AV546" s="14">
        <f>VLOOKUP(AS546,Safety_collateral_Vlookup!$J$3:$L$20,2,FALSE)</f>
        <v>3720.1399252148244</v>
      </c>
      <c r="AW546" s="14">
        <f>VLOOKUP(AS546,Safety_collateral_Vlookup!$J$3:$L$20,3,FALSE)</f>
        <v>25000</v>
      </c>
      <c r="AX546" s="48">
        <f t="shared" si="769"/>
        <v>75678.15908534023</v>
      </c>
      <c r="AY546" s="49">
        <f t="shared" si="853"/>
        <v>36369.040000000001</v>
      </c>
      <c r="AZ546" s="14">
        <v>76000</v>
      </c>
      <c r="BA546" s="16">
        <f t="shared" si="770"/>
        <v>2.0808401619987831</v>
      </c>
      <c r="BB546" t="e">
        <f>IF(BA546&lt;=#REF!,#REF!,IF(BA546&lt;=#REF!,#REF!,IF(BA546&lt;=#REF!,#REF!,IF(BA546&lt;=#REF!,#REF!,#REF!))))</f>
        <v>#REF!</v>
      </c>
      <c r="BC546" s="51">
        <v>3</v>
      </c>
      <c r="BD546" s="21">
        <v>70</v>
      </c>
      <c r="BE546" s="21">
        <v>6.4399999999999999E-2</v>
      </c>
      <c r="BF546" s="26">
        <f t="shared" si="771"/>
        <v>2372.2140158576117</v>
      </c>
      <c r="BG546" s="21">
        <v>7</v>
      </c>
      <c r="BH546" s="21">
        <f t="shared" si="772"/>
        <v>28</v>
      </c>
      <c r="BI546" s="28">
        <f t="shared" si="773"/>
        <v>4.0959999999999998E-4</v>
      </c>
      <c r="BJ546" s="27">
        <f t="shared" si="774"/>
        <v>4.0959999999999998E-4</v>
      </c>
      <c r="BK546" s="28">
        <f t="shared" si="775"/>
        <v>6.279685848080814E-3</v>
      </c>
      <c r="BL546" s="35">
        <f t="shared" si="776"/>
        <v>1.3067022517421947E-2</v>
      </c>
      <c r="BM546" s="21" t="str">
        <f t="shared" si="777"/>
        <v>Cr1</v>
      </c>
      <c r="BN546" s="51">
        <v>1</v>
      </c>
      <c r="BO546" s="21">
        <v>2</v>
      </c>
      <c r="BP546" s="50" t="s">
        <v>5497</v>
      </c>
      <c r="BQ546" s="14">
        <v>40000</v>
      </c>
      <c r="BR546">
        <f>IFERROR(VLOOKUP(AO546,'Model Failure data- Lines'!$A$37:$E$41,3,FALSE),'Model Failure data- Lines'!$C$37)</f>
        <v>0.16107000000000002</v>
      </c>
      <c r="BS546" s="14">
        <f t="shared" si="778"/>
        <v>12189.481083875753</v>
      </c>
      <c r="BT546" s="34">
        <f t="shared" si="761"/>
        <v>32439.380558854969</v>
      </c>
      <c r="BU546" s="34">
        <f t="shared" si="779"/>
        <v>0.37576183249739625</v>
      </c>
      <c r="BV546" s="54">
        <f t="shared" si="780"/>
        <v>-20249.899474979218</v>
      </c>
      <c r="BW546">
        <f>IFERROR(VLOOKUP(AO546,'Model Failure data- Lines'!$A$37:$E$41,4,FALSE),'Model Failure data- Lines'!$D$37)</f>
        <v>0.16398000000000001</v>
      </c>
      <c r="BX546" s="14">
        <f t="shared" si="781"/>
        <v>12409.704526814092</v>
      </c>
      <c r="BY546" s="34">
        <f t="shared" si="782"/>
        <v>28934.319163833243</v>
      </c>
      <c r="BZ546" s="71">
        <f t="shared" si="783"/>
        <v>0.42889222506143271</v>
      </c>
      <c r="CA546" s="71">
        <f t="shared" si="784"/>
        <v>-16524.614637019149</v>
      </c>
      <c r="CB546" s="56">
        <v>2</v>
      </c>
      <c r="CC546">
        <f>IFERROR(VLOOKUP(AO546,'Model Failure data- Lines'!$A$37:$E$41,5,FALSE),'Model Failure data- Lines'!$E$37)</f>
        <v>0.16322</v>
      </c>
      <c r="CD546" s="14">
        <f t="shared" si="785"/>
        <v>12352.189125909234</v>
      </c>
      <c r="CE546" s="34">
        <f t="shared" si="786"/>
        <v>23019.43701221059</v>
      </c>
      <c r="CF546" s="34">
        <f t="shared" si="787"/>
        <v>0.53659822867766283</v>
      </c>
      <c r="CG546" s="54">
        <f t="shared" si="788"/>
        <v>-10667.247886301357</v>
      </c>
      <c r="CH546" t="e">
        <f>IFERROR(VLOOKUP(AO546,'Model Failure data- Lines'!#REF!,3,FALSE),'Model Failure data- Lines'!#REF!)</f>
        <v>#REF!</v>
      </c>
      <c r="CI546" s="14" t="e">
        <f t="shared" si="789"/>
        <v>#REF!</v>
      </c>
      <c r="CJ546" s="34">
        <f t="shared" si="790"/>
        <v>31114.990508216717</v>
      </c>
      <c r="CK546" s="34" t="e">
        <f t="shared" si="791"/>
        <v>#REF!</v>
      </c>
      <c r="CL546" s="54" t="e">
        <f t="shared" si="792"/>
        <v>#REF!</v>
      </c>
      <c r="CM546" t="e">
        <f>IFERROR(VLOOKUP(AO546,'Model Failure data- Lines'!#REF!,4,FALSE),'Model Failure data- Lines'!#REF!)</f>
        <v>#REF!</v>
      </c>
      <c r="CN546" s="14" t="e">
        <f t="shared" si="793"/>
        <v>#REF!</v>
      </c>
      <c r="CO546" s="34">
        <f t="shared" si="794"/>
        <v>26619.966716922318</v>
      </c>
      <c r="CP546" s="34" t="e">
        <f t="shared" si="795"/>
        <v>#REF!</v>
      </c>
      <c r="CQ546" s="54" t="e">
        <f t="shared" si="796"/>
        <v>#REF!</v>
      </c>
      <c r="CR546" t="e">
        <f>IFERROR(VLOOKUP(AO546,'Model Failure data- Lines'!#REF!,5,FALSE),'Model Failure data- Lines'!#REF!)</f>
        <v>#REF!</v>
      </c>
      <c r="CS546" s="14" t="e">
        <f t="shared" si="797"/>
        <v>#REF!</v>
      </c>
      <c r="CT546" s="34">
        <f t="shared" si="798"/>
        <v>19484.226914156985</v>
      </c>
      <c r="CU546" s="34" t="e">
        <f t="shared" si="799"/>
        <v>#REF!</v>
      </c>
      <c r="CV546" s="54" t="e">
        <f t="shared" si="800"/>
        <v>#REF!</v>
      </c>
      <c r="CW546" t="s">
        <v>302</v>
      </c>
      <c r="CZ546">
        <f t="shared" si="801"/>
        <v>-16524.614637019153</v>
      </c>
      <c r="DA546" s="34">
        <f t="shared" si="802"/>
        <v>6998.666400000001</v>
      </c>
      <c r="DB546" s="34">
        <f t="shared" si="803"/>
        <v>385.97116936660126</v>
      </c>
      <c r="DC546" s="34">
        <f t="shared" si="804"/>
        <v>650.90045744748761</v>
      </c>
      <c r="DD546" s="9">
        <f t="shared" si="805"/>
        <v>4374.1665000000003</v>
      </c>
      <c r="DE546" s="59">
        <f t="shared" si="806"/>
        <v>0.5639672068644126</v>
      </c>
      <c r="DF546" s="59">
        <f t="shared" si="807"/>
        <v>3.1102365776124609E-2</v>
      </c>
      <c r="DG546" s="59">
        <f t="shared" si="808"/>
        <v>5.2450923069204729E-2</v>
      </c>
      <c r="DH546" s="59">
        <f t="shared" si="809"/>
        <v>0.35247950429025787</v>
      </c>
      <c r="DI546" s="14">
        <f t="shared" si="810"/>
        <v>-9319.3407613504805</v>
      </c>
      <c r="DJ546" s="14">
        <f t="shared" si="811"/>
        <v>-513.95460875007223</v>
      </c>
      <c r="DK546" s="14">
        <f t="shared" si="812"/>
        <v>-866.73129107454588</v>
      </c>
      <c r="DL546" s="14">
        <f t="shared" si="813"/>
        <v>-5824.5879758440497</v>
      </c>
      <c r="DM546">
        <f t="shared" si="814"/>
        <v>-10667.247886301357</v>
      </c>
      <c r="DN546" s="34">
        <f t="shared" si="815"/>
        <v>6966.2296000000006</v>
      </c>
      <c r="DO546" s="34">
        <f t="shared" si="816"/>
        <v>384.18230432989787</v>
      </c>
      <c r="DP546" s="34">
        <f t="shared" si="817"/>
        <v>647.88372157933247</v>
      </c>
      <c r="DQ546" s="9">
        <f t="shared" si="818"/>
        <v>4353.8935000000001</v>
      </c>
      <c r="DR546" s="59">
        <f t="shared" si="819"/>
        <v>0.5639672068644126</v>
      </c>
      <c r="DS546" s="59">
        <f t="shared" si="820"/>
        <v>3.1102365776124609E-2</v>
      </c>
      <c r="DT546" s="59">
        <f t="shared" si="821"/>
        <v>5.2450923069204736E-2</v>
      </c>
      <c r="DU546" s="59">
        <f t="shared" si="822"/>
        <v>0.35247950429025787</v>
      </c>
      <c r="DV546" s="14">
        <f t="shared" si="823"/>
        <v>-6015.9779953676853</v>
      </c>
      <c r="DW546" s="14">
        <f t="shared" si="824"/>
        <v>-331.77664558433685</v>
      </c>
      <c r="DX546" s="14">
        <f t="shared" si="825"/>
        <v>-559.5069982445292</v>
      </c>
      <c r="DY546" s="14">
        <f t="shared" si="826"/>
        <v>-3759.9862471048027</v>
      </c>
      <c r="DZ546" s="34" t="e">
        <f t="shared" si="827"/>
        <v>#REF!</v>
      </c>
      <c r="EA546" s="34" t="e">
        <f t="shared" si="828"/>
        <v>#REF!</v>
      </c>
      <c r="EB546" s="34" t="e">
        <f t="shared" si="829"/>
        <v>#REF!</v>
      </c>
      <c r="EC546" s="34" t="e">
        <f t="shared" si="830"/>
        <v>#REF!</v>
      </c>
      <c r="ED546" s="34" t="e">
        <f t="shared" si="831"/>
        <v>#REF!</v>
      </c>
      <c r="EE546" s="59" t="e">
        <f t="shared" si="832"/>
        <v>#REF!</v>
      </c>
      <c r="EF546" s="59" t="e">
        <f t="shared" si="833"/>
        <v>#REF!</v>
      </c>
      <c r="EG546" s="59" t="e">
        <f t="shared" si="834"/>
        <v>#REF!</v>
      </c>
      <c r="EH546" s="59" t="e">
        <f t="shared" si="835"/>
        <v>#REF!</v>
      </c>
      <c r="EI546" s="14" t="e">
        <f t="shared" si="836"/>
        <v>#REF!</v>
      </c>
      <c r="EJ546" s="14" t="e">
        <f t="shared" si="837"/>
        <v>#REF!</v>
      </c>
      <c r="EK546" s="14" t="e">
        <f t="shared" si="838"/>
        <v>#REF!</v>
      </c>
      <c r="EL546" s="14" t="e">
        <f t="shared" si="839"/>
        <v>#REF!</v>
      </c>
      <c r="EM546" t="e">
        <f t="shared" si="840"/>
        <v>#REF!</v>
      </c>
      <c r="EN546" s="34" t="e">
        <f t="shared" si="841"/>
        <v>#REF!</v>
      </c>
      <c r="EO546" s="34" t="e">
        <f t="shared" si="842"/>
        <v>#REF!</v>
      </c>
      <c r="EP546" s="34" t="e">
        <f t="shared" si="843"/>
        <v>#REF!</v>
      </c>
      <c r="EQ546" s="34" t="e">
        <f t="shared" si="844"/>
        <v>#REF!</v>
      </c>
      <c r="ER546" s="59" t="e">
        <f t="shared" si="845"/>
        <v>#REF!</v>
      </c>
      <c r="ES546" s="59" t="e">
        <f t="shared" si="846"/>
        <v>#REF!</v>
      </c>
      <c r="ET546" s="59" t="e">
        <f t="shared" si="847"/>
        <v>#REF!</v>
      </c>
      <c r="EU546" s="59" t="e">
        <f t="shared" si="848"/>
        <v>#REF!</v>
      </c>
      <c r="EV546" s="14" t="e">
        <f t="shared" si="849"/>
        <v>#REF!</v>
      </c>
      <c r="EW546" s="14" t="e">
        <f t="shared" si="850"/>
        <v>#REF!</v>
      </c>
      <c r="EX546" s="14" t="e">
        <f t="shared" si="851"/>
        <v>#REF!</v>
      </c>
      <c r="EY546" s="14" t="e">
        <f t="shared" si="852"/>
        <v>#REF!</v>
      </c>
    </row>
    <row r="547" spans="1:155" x14ac:dyDescent="0.2">
      <c r="A547" s="17">
        <v>30307440</v>
      </c>
      <c r="B547" t="s">
        <v>62</v>
      </c>
      <c r="C547" t="s">
        <v>4530</v>
      </c>
      <c r="D547" t="s">
        <v>4531</v>
      </c>
      <c r="E547" t="s">
        <v>4532</v>
      </c>
      <c r="F547" t="s">
        <v>41</v>
      </c>
      <c r="G547" t="s">
        <v>42</v>
      </c>
      <c r="H547" t="s">
        <v>4533</v>
      </c>
      <c r="I547" t="s">
        <v>68</v>
      </c>
      <c r="J547" s="19" t="s">
        <v>69</v>
      </c>
      <c r="K547" t="s">
        <v>70</v>
      </c>
      <c r="L547">
        <v>1962</v>
      </c>
      <c r="M547">
        <f t="shared" si="762"/>
        <v>1962</v>
      </c>
      <c r="N547">
        <v>57</v>
      </c>
      <c r="O547" s="19">
        <f t="shared" si="763"/>
        <v>57</v>
      </c>
      <c r="P547" t="s">
        <v>80</v>
      </c>
      <c r="Q547" s="19" t="str">
        <f t="shared" si="764"/>
        <v>50-60</v>
      </c>
      <c r="R547" s="23">
        <v>509.02</v>
      </c>
      <c r="S547" s="15">
        <f t="shared" si="765"/>
        <v>0.50902000000000003</v>
      </c>
      <c r="T547">
        <v>30206809</v>
      </c>
      <c r="U547" t="s">
        <v>45</v>
      </c>
      <c r="V547" t="s">
        <v>55</v>
      </c>
      <c r="W547" t="s">
        <v>47</v>
      </c>
      <c r="X547" t="s">
        <v>88</v>
      </c>
      <c r="Y547" t="s">
        <v>408</v>
      </c>
      <c r="Z547" t="s">
        <v>4534</v>
      </c>
      <c r="AA547" t="s">
        <v>4535</v>
      </c>
      <c r="AB547" t="s">
        <v>618</v>
      </c>
      <c r="AC547">
        <v>1962</v>
      </c>
      <c r="AD547">
        <v>57</v>
      </c>
      <c r="AE547" t="str">
        <f t="shared" si="766"/>
        <v>&lt;60</v>
      </c>
      <c r="AF547">
        <v>-37.704236559999998</v>
      </c>
      <c r="AG547">
        <v>143.99113238999999</v>
      </c>
      <c r="AH547" t="s">
        <v>50</v>
      </c>
      <c r="AI547" t="s">
        <v>51</v>
      </c>
      <c r="AJ547" s="33" t="s">
        <v>446</v>
      </c>
      <c r="AL547">
        <v>1</v>
      </c>
      <c r="AM547" t="s">
        <v>86</v>
      </c>
      <c r="AN547">
        <v>220</v>
      </c>
      <c r="AO547" s="69">
        <v>3</v>
      </c>
      <c r="AP547">
        <v>2</v>
      </c>
      <c r="AQ547">
        <v>0</v>
      </c>
      <c r="AR547">
        <v>0</v>
      </c>
      <c r="AS547" s="82" t="str">
        <f t="shared" si="767"/>
        <v>Gw-0-0</v>
      </c>
      <c r="AT547" s="14">
        <f t="shared" si="768"/>
        <v>40000</v>
      </c>
      <c r="AU547" s="81">
        <f>VLOOKUP(C547,Bushfire_Vlookup!$F$2:$H$12575,3,FALSE)</f>
        <v>2205.9698079999998</v>
      </c>
      <c r="AV547" s="14">
        <f>VLOOKUP(AS547,Safety_collateral_Vlookup!$J$3:$L$20,2,FALSE)</f>
        <v>3720.1399252148244</v>
      </c>
      <c r="AW547" s="14">
        <f>VLOOKUP(AS547,Safety_collateral_Vlookup!$J$3:$L$20,3,FALSE)</f>
        <v>25000</v>
      </c>
      <c r="AX547" s="48">
        <f t="shared" si="769"/>
        <v>75678.15908534023</v>
      </c>
      <c r="AY547" s="49">
        <f t="shared" si="853"/>
        <v>38685.520000000004</v>
      </c>
      <c r="AZ547" s="14">
        <v>76000</v>
      </c>
      <c r="BA547" s="16">
        <f t="shared" si="770"/>
        <v>1.9562399338393337</v>
      </c>
      <c r="BB547" t="e">
        <f>IF(BA547&lt;=#REF!,#REF!,IF(BA547&lt;=#REF!,#REF!,IF(BA547&lt;=#REF!,#REF!,IF(BA547&lt;=#REF!,#REF!,#REF!))))</f>
        <v>#REF!</v>
      </c>
      <c r="BC547" s="51">
        <v>3</v>
      </c>
      <c r="BD547" s="21">
        <v>70</v>
      </c>
      <c r="BE547" s="21">
        <v>6.4399999999999999E-2</v>
      </c>
      <c r="BF547" s="26">
        <f t="shared" si="771"/>
        <v>2523.3091870101589</v>
      </c>
      <c r="BG547" s="21">
        <v>7</v>
      </c>
      <c r="BH547" s="21">
        <f t="shared" si="772"/>
        <v>28</v>
      </c>
      <c r="BI547" s="28">
        <f t="shared" si="773"/>
        <v>4.0959999999999998E-4</v>
      </c>
      <c r="BJ547" s="27">
        <f t="shared" si="774"/>
        <v>4.0959999999999998E-4</v>
      </c>
      <c r="BK547" s="28">
        <f t="shared" si="775"/>
        <v>6.2796858480808149E-3</v>
      </c>
      <c r="BL547" s="35">
        <f t="shared" si="776"/>
        <v>1.2284572227981414E-2</v>
      </c>
      <c r="BM547" s="21" t="str">
        <f t="shared" si="777"/>
        <v>Cr1</v>
      </c>
      <c r="BN547" s="51">
        <v>1</v>
      </c>
      <c r="BO547" s="21">
        <v>2</v>
      </c>
      <c r="BP547" s="50" t="s">
        <v>5497</v>
      </c>
      <c r="BQ547" s="14">
        <v>40000</v>
      </c>
      <c r="BR547">
        <f>IFERROR(VLOOKUP(AO547,'Model Failure data- Lines'!$A$37:$E$41,3,FALSE),'Model Failure data- Lines'!$C$37)</f>
        <v>0.16107000000000002</v>
      </c>
      <c r="BS547" s="14">
        <f t="shared" si="778"/>
        <v>12189.481083875753</v>
      </c>
      <c r="BT547" s="34">
        <f t="shared" si="761"/>
        <v>34505.565871334387</v>
      </c>
      <c r="BU547" s="34">
        <f t="shared" si="779"/>
        <v>0.35326130078052725</v>
      </c>
      <c r="BV547" s="54">
        <f t="shared" si="780"/>
        <v>-22316.084787458632</v>
      </c>
      <c r="BW547">
        <f>IFERROR(VLOOKUP(AO547,'Model Failure data- Lines'!$A$37:$E$41,4,FALSE),'Model Failure data- Lines'!$D$37)</f>
        <v>0.16398000000000001</v>
      </c>
      <c r="BX547" s="14">
        <f t="shared" si="781"/>
        <v>12409.704526814092</v>
      </c>
      <c r="BY547" s="34">
        <f t="shared" si="782"/>
        <v>30777.254024270485</v>
      </c>
      <c r="BZ547" s="71">
        <f t="shared" si="783"/>
        <v>0.40321025771265961</v>
      </c>
      <c r="CA547" s="71">
        <f t="shared" si="784"/>
        <v>-18367.549497456392</v>
      </c>
      <c r="CB547" s="56">
        <v>2</v>
      </c>
      <c r="CC547">
        <f>IFERROR(VLOOKUP(AO547,'Model Failure data- Lines'!$A$37:$E$41,5,FALSE),'Model Failure data- Lines'!$E$37)</f>
        <v>0.16322</v>
      </c>
      <c r="CD547" s="14">
        <f t="shared" si="785"/>
        <v>12352.189125909234</v>
      </c>
      <c r="CE547" s="34">
        <f t="shared" si="786"/>
        <v>24485.630935669818</v>
      </c>
      <c r="CF547" s="34">
        <f t="shared" si="787"/>
        <v>0.50446685071590258</v>
      </c>
      <c r="CG547" s="54">
        <f t="shared" si="788"/>
        <v>-12133.441809760585</v>
      </c>
      <c r="CH547" t="e">
        <f>IFERROR(VLOOKUP(AO547,'Model Failure data- Lines'!#REF!,3,FALSE),'Model Failure data- Lines'!#REF!)</f>
        <v>#REF!</v>
      </c>
      <c r="CI547" s="14" t="e">
        <f t="shared" si="789"/>
        <v>#REF!</v>
      </c>
      <c r="CJ547" s="34">
        <f t="shared" si="790"/>
        <v>33096.820471627187</v>
      </c>
      <c r="CK547" s="34" t="e">
        <f t="shared" si="791"/>
        <v>#REF!</v>
      </c>
      <c r="CL547" s="54" t="e">
        <f t="shared" si="792"/>
        <v>#REF!</v>
      </c>
      <c r="CM547" t="e">
        <f>IFERROR(VLOOKUP(AO547,'Model Failure data- Lines'!#REF!,4,FALSE),'Model Failure data- Lines'!#REF!)</f>
        <v>#REF!</v>
      </c>
      <c r="CN547" s="14" t="e">
        <f t="shared" si="793"/>
        <v>#REF!</v>
      </c>
      <c r="CO547" s="34">
        <f t="shared" si="794"/>
        <v>28315.491825652611</v>
      </c>
      <c r="CP547" s="34" t="e">
        <f t="shared" si="795"/>
        <v>#REF!</v>
      </c>
      <c r="CQ547" s="54" t="e">
        <f t="shared" si="796"/>
        <v>#REF!</v>
      </c>
      <c r="CR547" t="e">
        <f>IFERROR(VLOOKUP(AO547,'Model Failure data- Lines'!#REF!,5,FALSE),'Model Failure data- Lines'!#REF!)</f>
        <v>#REF!</v>
      </c>
      <c r="CS547" s="14" t="e">
        <f t="shared" si="797"/>
        <v>#REF!</v>
      </c>
      <c r="CT547" s="34">
        <f t="shared" si="798"/>
        <v>20725.250102069189</v>
      </c>
      <c r="CU547" s="34" t="e">
        <f t="shared" si="799"/>
        <v>#REF!</v>
      </c>
      <c r="CV547" s="54" t="e">
        <f t="shared" si="800"/>
        <v>#REF!</v>
      </c>
      <c r="CW547" t="s">
        <v>618</v>
      </c>
      <c r="CZ547">
        <f t="shared" si="801"/>
        <v>-18367.549497456392</v>
      </c>
      <c r="DA547" s="34">
        <f t="shared" si="802"/>
        <v>6998.666400000001</v>
      </c>
      <c r="DB547" s="34">
        <f t="shared" si="803"/>
        <v>385.97116936660126</v>
      </c>
      <c r="DC547" s="34">
        <f t="shared" si="804"/>
        <v>650.90045744748761</v>
      </c>
      <c r="DD547" s="9">
        <f t="shared" si="805"/>
        <v>4374.1665000000003</v>
      </c>
      <c r="DE547" s="59">
        <f t="shared" si="806"/>
        <v>0.5639672068644126</v>
      </c>
      <c r="DF547" s="59">
        <f t="shared" si="807"/>
        <v>3.1102365776124609E-2</v>
      </c>
      <c r="DG547" s="59">
        <f t="shared" si="808"/>
        <v>5.2450923069204729E-2</v>
      </c>
      <c r="DH547" s="59">
        <f t="shared" si="809"/>
        <v>0.35247950429025787</v>
      </c>
      <c r="DI547" s="14">
        <f t="shared" si="810"/>
        <v>-10358.695587024326</v>
      </c>
      <c r="DJ547" s="14">
        <f t="shared" si="811"/>
        <v>-571.27424288096245</v>
      </c>
      <c r="DK547" s="14">
        <f t="shared" si="812"/>
        <v>-963.3949256608953</v>
      </c>
      <c r="DL547" s="14">
        <f t="shared" si="813"/>
        <v>-6474.1847418902044</v>
      </c>
      <c r="DM547">
        <f t="shared" si="814"/>
        <v>-12133.441809760587</v>
      </c>
      <c r="DN547" s="34">
        <f t="shared" si="815"/>
        <v>6966.2296000000006</v>
      </c>
      <c r="DO547" s="34">
        <f t="shared" si="816"/>
        <v>384.18230432989787</v>
      </c>
      <c r="DP547" s="34">
        <f t="shared" si="817"/>
        <v>647.88372157933247</v>
      </c>
      <c r="DQ547" s="9">
        <f t="shared" si="818"/>
        <v>4353.8935000000001</v>
      </c>
      <c r="DR547" s="59">
        <f t="shared" si="819"/>
        <v>0.5639672068644126</v>
      </c>
      <c r="DS547" s="59">
        <f t="shared" si="820"/>
        <v>3.1102365776124609E-2</v>
      </c>
      <c r="DT547" s="59">
        <f t="shared" si="821"/>
        <v>5.2450923069204736E-2</v>
      </c>
      <c r="DU547" s="59">
        <f t="shared" si="822"/>
        <v>0.35247950429025787</v>
      </c>
      <c r="DV547" s="14">
        <f t="shared" si="823"/>
        <v>-6842.8632871025611</v>
      </c>
      <c r="DW547" s="14">
        <f t="shared" si="824"/>
        <v>-377.37874529049708</v>
      </c>
      <c r="DX547" s="14">
        <f t="shared" si="825"/>
        <v>-636.41022292842479</v>
      </c>
      <c r="DY547" s="14">
        <f t="shared" si="826"/>
        <v>-4276.7895544391004</v>
      </c>
      <c r="DZ547" s="34" t="e">
        <f t="shared" si="827"/>
        <v>#REF!</v>
      </c>
      <c r="EA547" s="34" t="e">
        <f t="shared" si="828"/>
        <v>#REF!</v>
      </c>
      <c r="EB547" s="34" t="e">
        <f t="shared" si="829"/>
        <v>#REF!</v>
      </c>
      <c r="EC547" s="34" t="e">
        <f t="shared" si="830"/>
        <v>#REF!</v>
      </c>
      <c r="ED547" s="34" t="e">
        <f t="shared" si="831"/>
        <v>#REF!</v>
      </c>
      <c r="EE547" s="59" t="e">
        <f t="shared" si="832"/>
        <v>#REF!</v>
      </c>
      <c r="EF547" s="59" t="e">
        <f t="shared" si="833"/>
        <v>#REF!</v>
      </c>
      <c r="EG547" s="59" t="e">
        <f t="shared" si="834"/>
        <v>#REF!</v>
      </c>
      <c r="EH547" s="59" t="e">
        <f t="shared" si="835"/>
        <v>#REF!</v>
      </c>
      <c r="EI547" s="14" t="e">
        <f t="shared" si="836"/>
        <v>#REF!</v>
      </c>
      <c r="EJ547" s="14" t="e">
        <f t="shared" si="837"/>
        <v>#REF!</v>
      </c>
      <c r="EK547" s="14" t="e">
        <f t="shared" si="838"/>
        <v>#REF!</v>
      </c>
      <c r="EL547" s="14" t="e">
        <f t="shared" si="839"/>
        <v>#REF!</v>
      </c>
      <c r="EM547" t="e">
        <f t="shared" si="840"/>
        <v>#REF!</v>
      </c>
      <c r="EN547" s="34" t="e">
        <f t="shared" si="841"/>
        <v>#REF!</v>
      </c>
      <c r="EO547" s="34" t="e">
        <f t="shared" si="842"/>
        <v>#REF!</v>
      </c>
      <c r="EP547" s="34" t="e">
        <f t="shared" si="843"/>
        <v>#REF!</v>
      </c>
      <c r="EQ547" s="34" t="e">
        <f t="shared" si="844"/>
        <v>#REF!</v>
      </c>
      <c r="ER547" s="59" t="e">
        <f t="shared" si="845"/>
        <v>#REF!</v>
      </c>
      <c r="ES547" s="59" t="e">
        <f t="shared" si="846"/>
        <v>#REF!</v>
      </c>
      <c r="ET547" s="59" t="e">
        <f t="shared" si="847"/>
        <v>#REF!</v>
      </c>
      <c r="EU547" s="59" t="e">
        <f t="shared" si="848"/>
        <v>#REF!</v>
      </c>
      <c r="EV547" s="14" t="e">
        <f t="shared" si="849"/>
        <v>#REF!</v>
      </c>
      <c r="EW547" s="14" t="e">
        <f t="shared" si="850"/>
        <v>#REF!</v>
      </c>
      <c r="EX547" s="14" t="e">
        <f t="shared" si="851"/>
        <v>#REF!</v>
      </c>
      <c r="EY547" s="14" t="e">
        <f t="shared" si="852"/>
        <v>#REF!</v>
      </c>
    </row>
    <row r="548" spans="1:155" x14ac:dyDescent="0.2">
      <c r="A548" s="17">
        <v>30402143</v>
      </c>
      <c r="B548" t="s">
        <v>62</v>
      </c>
      <c r="C548" t="s">
        <v>5252</v>
      </c>
      <c r="D548" t="s">
        <v>5253</v>
      </c>
      <c r="E548" t="s">
        <v>2372</v>
      </c>
      <c r="F548" t="s">
        <v>41</v>
      </c>
      <c r="G548" t="s">
        <v>42</v>
      </c>
      <c r="H548" t="s">
        <v>5254</v>
      </c>
      <c r="I548" t="s">
        <v>68</v>
      </c>
      <c r="J548" s="19" t="s">
        <v>69</v>
      </c>
      <c r="K548" t="s">
        <v>70</v>
      </c>
      <c r="L548">
        <v>1962</v>
      </c>
      <c r="M548">
        <f t="shared" si="762"/>
        <v>1962</v>
      </c>
      <c r="N548">
        <v>57</v>
      </c>
      <c r="O548" s="19">
        <f t="shared" si="763"/>
        <v>57</v>
      </c>
      <c r="P548" t="s">
        <v>80</v>
      </c>
      <c r="Q548" s="19" t="str">
        <f t="shared" si="764"/>
        <v>50-60</v>
      </c>
      <c r="R548" s="23">
        <v>438.91</v>
      </c>
      <c r="S548" s="15">
        <f t="shared" si="765"/>
        <v>0.43891000000000002</v>
      </c>
      <c r="T548">
        <v>30216229</v>
      </c>
      <c r="U548" t="s">
        <v>45</v>
      </c>
      <c r="V548" t="s">
        <v>55</v>
      </c>
      <c r="W548" t="s">
        <v>47</v>
      </c>
      <c r="X548" t="s">
        <v>88</v>
      </c>
      <c r="Y548" t="s">
        <v>408</v>
      </c>
      <c r="Z548" t="s">
        <v>5255</v>
      </c>
      <c r="AA548" t="s">
        <v>5256</v>
      </c>
      <c r="AB548" t="s">
        <v>277</v>
      </c>
      <c r="AC548">
        <v>1962</v>
      </c>
      <c r="AD548">
        <v>57</v>
      </c>
      <c r="AE548" t="str">
        <f t="shared" si="766"/>
        <v>&lt;60</v>
      </c>
      <c r="AF548">
        <v>-37.700421050000003</v>
      </c>
      <c r="AG548">
        <v>143.98792678999999</v>
      </c>
      <c r="AH548" t="s">
        <v>50</v>
      </c>
      <c r="AI548" t="s">
        <v>51</v>
      </c>
      <c r="AJ548" s="33" t="s">
        <v>446</v>
      </c>
      <c r="AL548">
        <v>1</v>
      </c>
      <c r="AM548" t="s">
        <v>86</v>
      </c>
      <c r="AN548">
        <v>220</v>
      </c>
      <c r="AO548" s="69">
        <v>3</v>
      </c>
      <c r="AP548">
        <v>2</v>
      </c>
      <c r="AQ548">
        <v>0</v>
      </c>
      <c r="AR548">
        <v>0</v>
      </c>
      <c r="AS548" s="82" t="str">
        <f t="shared" si="767"/>
        <v>Gw-0-0</v>
      </c>
      <c r="AT548" s="14">
        <f t="shared" si="768"/>
        <v>40000</v>
      </c>
      <c r="AU548" s="81">
        <f>VLOOKUP(C548,Bushfire_Vlookup!$F$2:$H$12575,3,FALSE)</f>
        <v>1939.131987</v>
      </c>
      <c r="AV548" s="14">
        <f>VLOOKUP(AS548,Safety_collateral_Vlookup!$J$3:$L$20,2,FALSE)</f>
        <v>3720.1399252148244</v>
      </c>
      <c r="AW548" s="14">
        <f>VLOOKUP(AS548,Safety_collateral_Vlookup!$J$3:$L$20,3,FALSE)</f>
        <v>25000</v>
      </c>
      <c r="AX548" s="48">
        <f t="shared" si="769"/>
        <v>75393.443130333209</v>
      </c>
      <c r="AY548" s="49">
        <f t="shared" si="853"/>
        <v>33357.160000000003</v>
      </c>
      <c r="AZ548" s="14">
        <v>76000</v>
      </c>
      <c r="BA548" s="16">
        <f t="shared" si="770"/>
        <v>2.2601877117336486</v>
      </c>
      <c r="BB548" t="e">
        <f>IF(BA548&lt;=#REF!,#REF!,IF(BA548&lt;=#REF!,#REF!,IF(BA548&lt;=#REF!,#REF!,IF(BA548&lt;=#REF!,#REF!,#REF!))))</f>
        <v>#REF!</v>
      </c>
      <c r="BC548" s="51">
        <v>3</v>
      </c>
      <c r="BD548" s="21">
        <v>70</v>
      </c>
      <c r="BE548" s="21">
        <v>6.4399999999999999E-2</v>
      </c>
      <c r="BF548" s="26">
        <f t="shared" si="771"/>
        <v>2175.7605502153724</v>
      </c>
      <c r="BG548" s="21">
        <v>7</v>
      </c>
      <c r="BH548" s="21">
        <f t="shared" si="772"/>
        <v>28</v>
      </c>
      <c r="BI548" s="28">
        <f t="shared" si="773"/>
        <v>4.0959999999999998E-4</v>
      </c>
      <c r="BJ548" s="27">
        <f t="shared" si="774"/>
        <v>4.0959999999999998E-4</v>
      </c>
      <c r="BK548" s="28">
        <f t="shared" si="775"/>
        <v>6.2796858480808149E-3</v>
      </c>
      <c r="BL548" s="35">
        <f t="shared" si="776"/>
        <v>1.4193268787379955E-2</v>
      </c>
      <c r="BM548" s="21" t="str">
        <f t="shared" si="777"/>
        <v>Cr1</v>
      </c>
      <c r="BN548" s="51">
        <v>1</v>
      </c>
      <c r="BO548" s="21">
        <v>2</v>
      </c>
      <c r="BP548" s="50" t="s">
        <v>5497</v>
      </c>
      <c r="BQ548" s="14">
        <v>40000</v>
      </c>
      <c r="BR548">
        <f>IFERROR(VLOOKUP(AO548,'Model Failure data- Lines'!$A$37:$E$41,3,FALSE),'Model Failure data- Lines'!$C$37)</f>
        <v>0.16107000000000002</v>
      </c>
      <c r="BS548" s="14">
        <f t="shared" si="778"/>
        <v>12143.621885002771</v>
      </c>
      <c r="BT548" s="34">
        <f t="shared" si="761"/>
        <v>29752.932923239514</v>
      </c>
      <c r="BU548" s="34">
        <f t="shared" si="779"/>
        <v>0.40814873331420692</v>
      </c>
      <c r="BV548" s="54">
        <f t="shared" si="780"/>
        <v>-17609.311038236745</v>
      </c>
      <c r="BW548">
        <f>IFERROR(VLOOKUP(AO548,'Model Failure data- Lines'!$A$37:$E$41,4,FALSE),'Model Failure data- Lines'!$D$37)</f>
        <v>0.16398000000000001</v>
      </c>
      <c r="BX548" s="14">
        <f t="shared" si="781"/>
        <v>12363.016804512041</v>
      </c>
      <c r="BY548" s="34">
        <f t="shared" si="782"/>
        <v>26538.141062811988</v>
      </c>
      <c r="BZ548" s="71">
        <f t="shared" si="783"/>
        <v>0.46585843278361305</v>
      </c>
      <c r="CA548" s="71">
        <f t="shared" si="784"/>
        <v>-14175.124258299948</v>
      </c>
      <c r="CB548" s="56">
        <v>2</v>
      </c>
      <c r="CC548">
        <f>IFERROR(VLOOKUP(AO548,'Model Failure data- Lines'!$A$37:$E$41,5,FALSE),'Model Failure data- Lines'!$E$37)</f>
        <v>0.16322</v>
      </c>
      <c r="CD548" s="14">
        <f t="shared" si="785"/>
        <v>12305.717787732987</v>
      </c>
      <c r="CE548" s="34">
        <f t="shared" si="786"/>
        <v>21113.096290862522</v>
      </c>
      <c r="CF548" s="34">
        <f t="shared" si="787"/>
        <v>0.58284761354774595</v>
      </c>
      <c r="CG548" s="54">
        <f t="shared" si="788"/>
        <v>-8807.3785031295356</v>
      </c>
      <c r="CH548" t="e">
        <f>IFERROR(VLOOKUP(AO548,'Model Failure data- Lines'!#REF!,3,FALSE),'Model Failure data- Lines'!#REF!)</f>
        <v>#REF!</v>
      </c>
      <c r="CI548" s="14" t="e">
        <f t="shared" si="789"/>
        <v>#REF!</v>
      </c>
      <c r="CJ548" s="34">
        <f t="shared" si="790"/>
        <v>28538.221431774567</v>
      </c>
      <c r="CK548" s="34" t="e">
        <f t="shared" si="791"/>
        <v>#REF!</v>
      </c>
      <c r="CL548" s="54" t="e">
        <f t="shared" si="792"/>
        <v>#REF!</v>
      </c>
      <c r="CM548" t="e">
        <f>IFERROR(VLOOKUP(AO548,'Model Failure data- Lines'!#REF!,4,FALSE),'Model Failure data- Lines'!#REF!)</f>
        <v>#REF!</v>
      </c>
      <c r="CN548" s="14" t="e">
        <f t="shared" si="793"/>
        <v>#REF!</v>
      </c>
      <c r="CO548" s="34">
        <f t="shared" si="794"/>
        <v>24415.450310787761</v>
      </c>
      <c r="CP548" s="34" t="e">
        <f t="shared" si="795"/>
        <v>#REF!</v>
      </c>
      <c r="CQ548" s="54" t="e">
        <f t="shared" si="796"/>
        <v>#REF!</v>
      </c>
      <c r="CR548" t="e">
        <f>IFERROR(VLOOKUP(AO548,'Model Failure data- Lines'!#REF!,5,FALSE),'Model Failure data- Lines'!#REF!)</f>
        <v>#REF!</v>
      </c>
      <c r="CS548" s="14" t="e">
        <f t="shared" si="797"/>
        <v>#REF!</v>
      </c>
      <c r="CT548" s="34">
        <f t="shared" si="798"/>
        <v>17870.652473967992</v>
      </c>
      <c r="CU548" s="34" t="e">
        <f t="shared" si="799"/>
        <v>#REF!</v>
      </c>
      <c r="CV548" s="54" t="e">
        <f t="shared" si="800"/>
        <v>#REF!</v>
      </c>
      <c r="CW548" t="s">
        <v>277</v>
      </c>
      <c r="CZ548">
        <f t="shared" si="801"/>
        <v>-14175.124258299949</v>
      </c>
      <c r="DA548" s="34">
        <f t="shared" si="802"/>
        <v>6998.666400000001</v>
      </c>
      <c r="DB548" s="34">
        <f t="shared" si="803"/>
        <v>339.2834470645534</v>
      </c>
      <c r="DC548" s="34">
        <f t="shared" si="804"/>
        <v>650.90045744748761</v>
      </c>
      <c r="DD548" s="9">
        <f t="shared" si="805"/>
        <v>4374.1665000000003</v>
      </c>
      <c r="DE548" s="59">
        <f t="shared" si="806"/>
        <v>0.5660969737941105</v>
      </c>
      <c r="DF548" s="59">
        <f t="shared" si="807"/>
        <v>2.7443418740701508E-2</v>
      </c>
      <c r="DG548" s="59">
        <f t="shared" si="808"/>
        <v>5.2648998843869012E-2</v>
      </c>
      <c r="DH548" s="59">
        <f t="shared" si="809"/>
        <v>0.35381060862131908</v>
      </c>
      <c r="DI548" s="14">
        <f t="shared" si="810"/>
        <v>-8024.4949457790863</v>
      </c>
      <c r="DJ548" s="14">
        <f t="shared" si="811"/>
        <v>-389.01387072200134</v>
      </c>
      <c r="DK548" s="14">
        <f t="shared" si="812"/>
        <v>-746.30610068693363</v>
      </c>
      <c r="DL548" s="14">
        <f t="shared" si="813"/>
        <v>-5015.3093411119289</v>
      </c>
      <c r="DM548">
        <f t="shared" si="814"/>
        <v>-8807.3785031295338</v>
      </c>
      <c r="DN548" s="34">
        <f t="shared" si="815"/>
        <v>6966.2296000000006</v>
      </c>
      <c r="DO548" s="34">
        <f t="shared" si="816"/>
        <v>337.71096615365536</v>
      </c>
      <c r="DP548" s="34">
        <f t="shared" si="817"/>
        <v>647.88372157933247</v>
      </c>
      <c r="DQ548" s="9">
        <f t="shared" si="818"/>
        <v>4353.8935000000001</v>
      </c>
      <c r="DR548" s="59">
        <f t="shared" si="819"/>
        <v>0.5660969737941105</v>
      </c>
      <c r="DS548" s="59">
        <f t="shared" si="820"/>
        <v>2.7443418740701508E-2</v>
      </c>
      <c r="DT548" s="59">
        <f t="shared" si="821"/>
        <v>5.2648998843869019E-2</v>
      </c>
      <c r="DU548" s="59">
        <f t="shared" si="822"/>
        <v>0.35381060862131908</v>
      </c>
      <c r="DV548" s="14">
        <f t="shared" si="823"/>
        <v>-4985.8303176809322</v>
      </c>
      <c r="DW548" s="14">
        <f t="shared" si="824"/>
        <v>-241.70457626923667</v>
      </c>
      <c r="DX548" s="14">
        <f t="shared" si="825"/>
        <v>-463.6996606287837</v>
      </c>
      <c r="DY548" s="14">
        <f t="shared" si="826"/>
        <v>-3116.1439485505825</v>
      </c>
      <c r="DZ548" s="34" t="e">
        <f t="shared" si="827"/>
        <v>#REF!</v>
      </c>
      <c r="EA548" s="34" t="e">
        <f t="shared" si="828"/>
        <v>#REF!</v>
      </c>
      <c r="EB548" s="34" t="e">
        <f t="shared" si="829"/>
        <v>#REF!</v>
      </c>
      <c r="EC548" s="34" t="e">
        <f t="shared" si="830"/>
        <v>#REF!</v>
      </c>
      <c r="ED548" s="34" t="e">
        <f t="shared" si="831"/>
        <v>#REF!</v>
      </c>
      <c r="EE548" s="59" t="e">
        <f t="shared" si="832"/>
        <v>#REF!</v>
      </c>
      <c r="EF548" s="59" t="e">
        <f t="shared" si="833"/>
        <v>#REF!</v>
      </c>
      <c r="EG548" s="59" t="e">
        <f t="shared" si="834"/>
        <v>#REF!</v>
      </c>
      <c r="EH548" s="59" t="e">
        <f t="shared" si="835"/>
        <v>#REF!</v>
      </c>
      <c r="EI548" s="14" t="e">
        <f t="shared" si="836"/>
        <v>#REF!</v>
      </c>
      <c r="EJ548" s="14" t="e">
        <f t="shared" si="837"/>
        <v>#REF!</v>
      </c>
      <c r="EK548" s="14" t="e">
        <f t="shared" si="838"/>
        <v>#REF!</v>
      </c>
      <c r="EL548" s="14" t="e">
        <f t="shared" si="839"/>
        <v>#REF!</v>
      </c>
      <c r="EM548" t="e">
        <f t="shared" si="840"/>
        <v>#REF!</v>
      </c>
      <c r="EN548" s="34" t="e">
        <f t="shared" si="841"/>
        <v>#REF!</v>
      </c>
      <c r="EO548" s="34" t="e">
        <f t="shared" si="842"/>
        <v>#REF!</v>
      </c>
      <c r="EP548" s="34" t="e">
        <f t="shared" si="843"/>
        <v>#REF!</v>
      </c>
      <c r="EQ548" s="34" t="e">
        <f t="shared" si="844"/>
        <v>#REF!</v>
      </c>
      <c r="ER548" s="59" t="e">
        <f t="shared" si="845"/>
        <v>#REF!</v>
      </c>
      <c r="ES548" s="59" t="e">
        <f t="shared" si="846"/>
        <v>#REF!</v>
      </c>
      <c r="ET548" s="59" t="e">
        <f t="shared" si="847"/>
        <v>#REF!</v>
      </c>
      <c r="EU548" s="59" t="e">
        <f t="shared" si="848"/>
        <v>#REF!</v>
      </c>
      <c r="EV548" s="14" t="e">
        <f t="shared" si="849"/>
        <v>#REF!</v>
      </c>
      <c r="EW548" s="14" t="e">
        <f t="shared" si="850"/>
        <v>#REF!</v>
      </c>
      <c r="EX548" s="14" t="e">
        <f t="shared" si="851"/>
        <v>#REF!</v>
      </c>
      <c r="EY548" s="14" t="e">
        <f t="shared" si="852"/>
        <v>#REF!</v>
      </c>
    </row>
    <row r="549" spans="1:155" x14ac:dyDescent="0.2">
      <c r="A549" s="17">
        <v>30210098</v>
      </c>
      <c r="B549" t="s">
        <v>62</v>
      </c>
      <c r="C549" t="s">
        <v>3685</v>
      </c>
      <c r="D549" t="s">
        <v>3686</v>
      </c>
      <c r="E549" t="s">
        <v>3687</v>
      </c>
      <c r="F549" t="s">
        <v>41</v>
      </c>
      <c r="G549" t="s">
        <v>42</v>
      </c>
      <c r="H549" t="s">
        <v>3688</v>
      </c>
      <c r="I549" t="s">
        <v>68</v>
      </c>
      <c r="J549" s="19" t="s">
        <v>69</v>
      </c>
      <c r="K549" t="s">
        <v>70</v>
      </c>
      <c r="L549">
        <v>1962</v>
      </c>
      <c r="M549">
        <f t="shared" si="762"/>
        <v>1962</v>
      </c>
      <c r="N549">
        <v>57</v>
      </c>
      <c r="O549" s="19">
        <f t="shared" si="763"/>
        <v>57</v>
      </c>
      <c r="P549" t="s">
        <v>80</v>
      </c>
      <c r="Q549" s="19" t="str">
        <f t="shared" si="764"/>
        <v>50-60</v>
      </c>
      <c r="R549" s="23">
        <v>292.61</v>
      </c>
      <c r="S549" s="15">
        <f t="shared" si="765"/>
        <v>0.29261000000000004</v>
      </c>
      <c r="T549">
        <v>30094508</v>
      </c>
      <c r="U549" t="s">
        <v>45</v>
      </c>
      <c r="V549" t="s">
        <v>55</v>
      </c>
      <c r="W549" t="s">
        <v>47</v>
      </c>
      <c r="X549" t="s">
        <v>48</v>
      </c>
      <c r="Y549" t="s">
        <v>452</v>
      </c>
      <c r="Z549" t="s">
        <v>3689</v>
      </c>
      <c r="AA549" t="s">
        <v>3690</v>
      </c>
      <c r="AB549" t="s">
        <v>570</v>
      </c>
      <c r="AC549">
        <v>1962</v>
      </c>
      <c r="AD549">
        <v>57</v>
      </c>
      <c r="AE549" t="str">
        <f t="shared" si="766"/>
        <v>&lt;60</v>
      </c>
      <c r="AF549">
        <v>-37.697155330000001</v>
      </c>
      <c r="AG549">
        <v>143.98517727999999</v>
      </c>
      <c r="AH549" t="s">
        <v>50</v>
      </c>
      <c r="AI549" t="s">
        <v>51</v>
      </c>
      <c r="AJ549" s="33" t="s">
        <v>446</v>
      </c>
      <c r="AL549">
        <v>1</v>
      </c>
      <c r="AM549" t="s">
        <v>86</v>
      </c>
      <c r="AN549">
        <v>220</v>
      </c>
      <c r="AO549" s="69">
        <v>3</v>
      </c>
      <c r="AP549">
        <v>2</v>
      </c>
      <c r="AQ549">
        <v>0</v>
      </c>
      <c r="AR549">
        <v>0</v>
      </c>
      <c r="AS549" s="82" t="str">
        <f t="shared" si="767"/>
        <v>Gw-0-0</v>
      </c>
      <c r="AT549" s="14">
        <f t="shared" si="768"/>
        <v>40000</v>
      </c>
      <c r="AU549" s="81">
        <f>VLOOKUP(C549,Bushfire_Vlookup!$F$2:$H$12575,3,FALSE)</f>
        <v>1939.131987</v>
      </c>
      <c r="AV549" s="14">
        <f>VLOOKUP(AS549,Safety_collateral_Vlookup!$J$3:$L$20,2,FALSE)</f>
        <v>3720.1399252148244</v>
      </c>
      <c r="AW549" s="14">
        <f>VLOOKUP(AS549,Safety_collateral_Vlookup!$J$3:$L$20,3,FALSE)</f>
        <v>25000</v>
      </c>
      <c r="AX549" s="48">
        <f t="shared" si="769"/>
        <v>75393.443130333209</v>
      </c>
      <c r="AY549" s="49">
        <f t="shared" ref="AY549:AY569" si="854">(R549/1000)*AZ549</f>
        <v>22238.360000000004</v>
      </c>
      <c r="AZ549" s="14">
        <v>76000</v>
      </c>
      <c r="BA549" s="16">
        <f t="shared" si="770"/>
        <v>3.390242946437291</v>
      </c>
      <c r="BB549" t="e">
        <f>IF(BA549&lt;=#REF!,#REF!,IF(BA549&lt;=#REF!,#REF!,IF(BA549&lt;=#REF!,#REF!,IF(BA549&lt;=#REF!,#REF!,#REF!))))</f>
        <v>#REF!</v>
      </c>
      <c r="BC549" s="51">
        <v>4</v>
      </c>
      <c r="BD549" s="21">
        <v>70</v>
      </c>
      <c r="BE549" s="21">
        <v>6.4399999999999999E-2</v>
      </c>
      <c r="BF549" s="26">
        <f t="shared" si="771"/>
        <v>1450.523557445764</v>
      </c>
      <c r="BG549" s="21">
        <v>7</v>
      </c>
      <c r="BH549" s="21">
        <f t="shared" si="772"/>
        <v>28</v>
      </c>
      <c r="BI549" s="28">
        <f t="shared" si="773"/>
        <v>4.0959999999999998E-4</v>
      </c>
      <c r="BJ549" s="27">
        <f t="shared" si="774"/>
        <v>4.0959999999999998E-4</v>
      </c>
      <c r="BK549" s="28">
        <f t="shared" si="775"/>
        <v>6.2796858480808132E-3</v>
      </c>
      <c r="BL549" s="35">
        <f t="shared" si="776"/>
        <v>2.1289660652298054E-2</v>
      </c>
      <c r="BM549" s="21" t="str">
        <f t="shared" si="777"/>
        <v>Cr1</v>
      </c>
      <c r="BN549" s="51">
        <v>1</v>
      </c>
      <c r="BO549" s="21">
        <v>2</v>
      </c>
      <c r="BP549" s="50" t="s">
        <v>5497</v>
      </c>
      <c r="BQ549" s="14">
        <v>40000</v>
      </c>
      <c r="BR549">
        <f>IFERROR(VLOOKUP(AO549,'Model Failure data- Lines'!$A$37:$E$41,3,FALSE),'Model Failure data- Lines'!$C$37)</f>
        <v>0.16107000000000002</v>
      </c>
      <c r="BS549" s="14">
        <f t="shared" si="778"/>
        <v>12143.621885002771</v>
      </c>
      <c r="BT549" s="34">
        <f t="shared" si="761"/>
        <v>19835.514576266465</v>
      </c>
      <c r="BU549" s="34">
        <f t="shared" si="779"/>
        <v>0.61221612569269179</v>
      </c>
      <c r="BV549" s="54">
        <f t="shared" si="780"/>
        <v>-7691.8926912636944</v>
      </c>
      <c r="BW549">
        <f>IFERROR(VLOOKUP(AO549,'Model Failure data- Lines'!$A$37:$E$41,4,FALSE),'Model Failure data- Lines'!$D$37)</f>
        <v>0.16398000000000001</v>
      </c>
      <c r="BX549" s="14">
        <f t="shared" si="781"/>
        <v>12363.016804512041</v>
      </c>
      <c r="BY549" s="34">
        <f t="shared" si="782"/>
        <v>17692.295587681794</v>
      </c>
      <c r="BZ549" s="71">
        <f t="shared" si="783"/>
        <v>0.69877968877706031</v>
      </c>
      <c r="CA549" s="71">
        <f t="shared" si="784"/>
        <v>-5329.2787831697533</v>
      </c>
      <c r="CB549" s="56">
        <v>2</v>
      </c>
      <c r="CC549">
        <f>IFERROR(VLOOKUP(AO549,'Model Failure data- Lines'!$A$37:$E$41,5,FALSE),'Model Failure data- Lines'!$E$37)</f>
        <v>0.16322</v>
      </c>
      <c r="CD549" s="14">
        <f t="shared" si="785"/>
        <v>12305.717787732987</v>
      </c>
      <c r="CE549" s="34">
        <f t="shared" si="786"/>
        <v>14075.557872158945</v>
      </c>
      <c r="CF549" s="34">
        <f t="shared" si="787"/>
        <v>0.87426146085998824</v>
      </c>
      <c r="CG549" s="54">
        <f t="shared" si="788"/>
        <v>-1769.8400844259577</v>
      </c>
      <c r="CH549" t="e">
        <f>IFERROR(VLOOKUP(AO549,'Model Failure data- Lines'!#REF!,3,FALSE),'Model Failure data- Lines'!#REF!)</f>
        <v>#REF!</v>
      </c>
      <c r="CI549" s="14" t="e">
        <f t="shared" si="789"/>
        <v>#REF!</v>
      </c>
      <c r="CJ549" s="34">
        <f t="shared" si="790"/>
        <v>19025.697690076682</v>
      </c>
      <c r="CK549" s="34" t="e">
        <f t="shared" si="791"/>
        <v>#REF!</v>
      </c>
      <c r="CL549" s="54" t="e">
        <f t="shared" si="792"/>
        <v>#REF!</v>
      </c>
      <c r="CM549" t="e">
        <f>IFERROR(VLOOKUP(AO549,'Model Failure data- Lines'!#REF!,4,FALSE),'Model Failure data- Lines'!#REF!)</f>
        <v>#REF!</v>
      </c>
      <c r="CN549" s="14" t="e">
        <f t="shared" si="793"/>
        <v>#REF!</v>
      </c>
      <c r="CO549" s="34">
        <f t="shared" si="794"/>
        <v>16277.152298739167</v>
      </c>
      <c r="CP549" s="34" t="e">
        <f t="shared" si="795"/>
        <v>#REF!</v>
      </c>
      <c r="CQ549" s="54" t="e">
        <f t="shared" si="796"/>
        <v>#REF!</v>
      </c>
      <c r="CR549" t="e">
        <f>IFERROR(VLOOKUP(AO549,'Model Failure data- Lines'!#REF!,5,FALSE),'Model Failure data- Lines'!#REF!)</f>
        <v>#REF!</v>
      </c>
      <c r="CS549" s="14" t="e">
        <f t="shared" si="797"/>
        <v>#REF!</v>
      </c>
      <c r="CT549" s="34">
        <f t="shared" si="798"/>
        <v>11913.904035924848</v>
      </c>
      <c r="CU549" s="34" t="e">
        <f t="shared" si="799"/>
        <v>#REF!</v>
      </c>
      <c r="CV549" s="54" t="e">
        <f t="shared" si="800"/>
        <v>#REF!</v>
      </c>
      <c r="CW549" t="s">
        <v>570</v>
      </c>
      <c r="CZ549">
        <f t="shared" si="801"/>
        <v>-5329.2787831697524</v>
      </c>
      <c r="DA549" s="34">
        <f t="shared" si="802"/>
        <v>6998.666400000001</v>
      </c>
      <c r="DB549" s="34">
        <f t="shared" si="803"/>
        <v>339.2834470645534</v>
      </c>
      <c r="DC549" s="34">
        <f t="shared" si="804"/>
        <v>650.90045744748761</v>
      </c>
      <c r="DD549" s="9">
        <f t="shared" si="805"/>
        <v>4374.1665000000003</v>
      </c>
      <c r="DE549" s="59">
        <f t="shared" si="806"/>
        <v>0.5660969737941105</v>
      </c>
      <c r="DF549" s="59">
        <f t="shared" si="807"/>
        <v>2.7443418740701508E-2</v>
      </c>
      <c r="DG549" s="59">
        <f t="shared" si="808"/>
        <v>5.2648998843869012E-2</v>
      </c>
      <c r="DH549" s="59">
        <f t="shared" si="809"/>
        <v>0.35381060862131908</v>
      </c>
      <c r="DI549" s="14">
        <f t="shared" si="810"/>
        <v>-3016.8885916575564</v>
      </c>
      <c r="DJ549" s="14">
        <f t="shared" si="811"/>
        <v>-146.25362923246371</v>
      </c>
      <c r="DK549" s="14">
        <f t="shared" si="812"/>
        <v>-280.58119249375994</v>
      </c>
      <c r="DL549" s="14">
        <f t="shared" si="813"/>
        <v>-1885.5553697859727</v>
      </c>
      <c r="DM549">
        <f t="shared" si="814"/>
        <v>-1769.8400844259581</v>
      </c>
      <c r="DN549" s="34">
        <f t="shared" si="815"/>
        <v>6966.2296000000006</v>
      </c>
      <c r="DO549" s="34">
        <f t="shared" si="816"/>
        <v>337.71096615365536</v>
      </c>
      <c r="DP549" s="34">
        <f t="shared" si="817"/>
        <v>647.88372157933247</v>
      </c>
      <c r="DQ549" s="9">
        <f t="shared" si="818"/>
        <v>4353.8935000000001</v>
      </c>
      <c r="DR549" s="59">
        <f t="shared" si="819"/>
        <v>0.5660969737941105</v>
      </c>
      <c r="DS549" s="59">
        <f t="shared" si="820"/>
        <v>2.7443418740701508E-2</v>
      </c>
      <c r="DT549" s="59">
        <f t="shared" si="821"/>
        <v>5.2648998843869019E-2</v>
      </c>
      <c r="DU549" s="59">
        <f t="shared" si="822"/>
        <v>0.35381060862131908</v>
      </c>
      <c r="DV549" s="14">
        <f t="shared" si="823"/>
        <v>-1001.9011158930481</v>
      </c>
      <c r="DW549" s="14">
        <f t="shared" si="824"/>
        <v>-48.570462540980081</v>
      </c>
      <c r="DX549" s="14">
        <f t="shared" si="825"/>
        <v>-93.180308558775337</v>
      </c>
      <c r="DY549" s="14">
        <f t="shared" si="826"/>
        <v>-626.18819743315498</v>
      </c>
      <c r="DZ549" s="34" t="e">
        <f t="shared" si="827"/>
        <v>#REF!</v>
      </c>
      <c r="EA549" s="34" t="e">
        <f t="shared" si="828"/>
        <v>#REF!</v>
      </c>
      <c r="EB549" s="34" t="e">
        <f t="shared" si="829"/>
        <v>#REF!</v>
      </c>
      <c r="EC549" s="34" t="e">
        <f t="shared" si="830"/>
        <v>#REF!</v>
      </c>
      <c r="ED549" s="34" t="e">
        <f t="shared" si="831"/>
        <v>#REF!</v>
      </c>
      <c r="EE549" s="59" t="e">
        <f t="shared" si="832"/>
        <v>#REF!</v>
      </c>
      <c r="EF549" s="59" t="e">
        <f t="shared" si="833"/>
        <v>#REF!</v>
      </c>
      <c r="EG549" s="59" t="e">
        <f t="shared" si="834"/>
        <v>#REF!</v>
      </c>
      <c r="EH549" s="59" t="e">
        <f t="shared" si="835"/>
        <v>#REF!</v>
      </c>
      <c r="EI549" s="14" t="e">
        <f t="shared" si="836"/>
        <v>#REF!</v>
      </c>
      <c r="EJ549" s="14" t="e">
        <f t="shared" si="837"/>
        <v>#REF!</v>
      </c>
      <c r="EK549" s="14" t="e">
        <f t="shared" si="838"/>
        <v>#REF!</v>
      </c>
      <c r="EL549" s="14" t="e">
        <f t="shared" si="839"/>
        <v>#REF!</v>
      </c>
      <c r="EM549" t="e">
        <f t="shared" si="840"/>
        <v>#REF!</v>
      </c>
      <c r="EN549" s="34" t="e">
        <f t="shared" si="841"/>
        <v>#REF!</v>
      </c>
      <c r="EO549" s="34" t="e">
        <f t="shared" si="842"/>
        <v>#REF!</v>
      </c>
      <c r="EP549" s="34" t="e">
        <f t="shared" si="843"/>
        <v>#REF!</v>
      </c>
      <c r="EQ549" s="34" t="e">
        <f t="shared" si="844"/>
        <v>#REF!</v>
      </c>
      <c r="ER549" s="59" t="e">
        <f t="shared" si="845"/>
        <v>#REF!</v>
      </c>
      <c r="ES549" s="59" t="e">
        <f t="shared" si="846"/>
        <v>#REF!</v>
      </c>
      <c r="ET549" s="59" t="e">
        <f t="shared" si="847"/>
        <v>#REF!</v>
      </c>
      <c r="EU549" s="59" t="e">
        <f t="shared" si="848"/>
        <v>#REF!</v>
      </c>
      <c r="EV549" s="14" t="e">
        <f t="shared" si="849"/>
        <v>#REF!</v>
      </c>
      <c r="EW549" s="14" t="e">
        <f t="shared" si="850"/>
        <v>#REF!</v>
      </c>
      <c r="EX549" s="14" t="e">
        <f t="shared" si="851"/>
        <v>#REF!</v>
      </c>
      <c r="EY549" s="14" t="e">
        <f t="shared" si="852"/>
        <v>#REF!</v>
      </c>
    </row>
    <row r="550" spans="1:155" x14ac:dyDescent="0.2">
      <c r="A550" s="17">
        <v>30328585</v>
      </c>
      <c r="B550" t="s">
        <v>62</v>
      </c>
      <c r="C550" t="s">
        <v>4671</v>
      </c>
      <c r="D550" t="s">
        <v>4672</v>
      </c>
      <c r="E550" t="s">
        <v>3478</v>
      </c>
      <c r="F550" t="s">
        <v>41</v>
      </c>
      <c r="G550" t="s">
        <v>42</v>
      </c>
      <c r="H550" t="s">
        <v>4673</v>
      </c>
      <c r="I550" t="s">
        <v>68</v>
      </c>
      <c r="J550" s="19" t="s">
        <v>69</v>
      </c>
      <c r="K550" t="s">
        <v>70</v>
      </c>
      <c r="L550">
        <v>1962</v>
      </c>
      <c r="M550">
        <f t="shared" si="762"/>
        <v>1962</v>
      </c>
      <c r="N550">
        <v>57</v>
      </c>
      <c r="O550" s="19">
        <f t="shared" si="763"/>
        <v>57</v>
      </c>
      <c r="P550" t="s">
        <v>80</v>
      </c>
      <c r="Q550" s="19" t="str">
        <f t="shared" si="764"/>
        <v>50-60</v>
      </c>
      <c r="R550" s="23">
        <v>387.1</v>
      </c>
      <c r="S550" s="15">
        <f t="shared" si="765"/>
        <v>0.3871</v>
      </c>
      <c r="T550">
        <v>30034058</v>
      </c>
      <c r="U550" t="s">
        <v>45</v>
      </c>
      <c r="V550" t="s">
        <v>55</v>
      </c>
      <c r="W550" t="s">
        <v>47</v>
      </c>
      <c r="X550" t="s">
        <v>48</v>
      </c>
      <c r="Y550" t="s">
        <v>452</v>
      </c>
      <c r="Z550" t="s">
        <v>4674</v>
      </c>
      <c r="AA550" t="s">
        <v>4675</v>
      </c>
      <c r="AB550" t="s">
        <v>284</v>
      </c>
      <c r="AC550">
        <v>1962</v>
      </c>
      <c r="AD550">
        <v>57</v>
      </c>
      <c r="AE550" t="str">
        <f t="shared" si="766"/>
        <v>&lt;60</v>
      </c>
      <c r="AF550">
        <v>-37.694948459999999</v>
      </c>
      <c r="AG550">
        <v>143.98333049999999</v>
      </c>
      <c r="AH550" t="s">
        <v>50</v>
      </c>
      <c r="AI550" t="s">
        <v>51</v>
      </c>
      <c r="AJ550" s="33" t="s">
        <v>446</v>
      </c>
      <c r="AL550">
        <v>1</v>
      </c>
      <c r="AM550" t="s">
        <v>86</v>
      </c>
      <c r="AN550">
        <v>220</v>
      </c>
      <c r="AO550" s="69">
        <v>3</v>
      </c>
      <c r="AP550">
        <v>2</v>
      </c>
      <c r="AQ550">
        <v>0</v>
      </c>
      <c r="AR550">
        <v>0</v>
      </c>
      <c r="AS550" s="82" t="str">
        <f t="shared" si="767"/>
        <v>Gw-0-0</v>
      </c>
      <c r="AT550" s="14">
        <f t="shared" si="768"/>
        <v>40000</v>
      </c>
      <c r="AU550" s="81">
        <f>VLOOKUP(C550,Bushfire_Vlookup!$F$2:$H$12575,3,FALSE)</f>
        <v>1939.131987</v>
      </c>
      <c r="AV550" s="14">
        <f>VLOOKUP(AS550,Safety_collateral_Vlookup!$J$3:$L$20,2,FALSE)</f>
        <v>3720.1399252148244</v>
      </c>
      <c r="AW550" s="14">
        <f>VLOOKUP(AS550,Safety_collateral_Vlookup!$J$3:$L$20,3,FALSE)</f>
        <v>25000</v>
      </c>
      <c r="AX550" s="48">
        <f t="shared" si="769"/>
        <v>75393.443130333209</v>
      </c>
      <c r="AY550" s="49">
        <f t="shared" si="854"/>
        <v>29419.599999999999</v>
      </c>
      <c r="AZ550" s="14">
        <v>76000</v>
      </c>
      <c r="BA550" s="16">
        <f t="shared" si="770"/>
        <v>2.5626943646525859</v>
      </c>
      <c r="BB550" t="e">
        <f>IF(BA550&lt;=#REF!,#REF!,IF(BA550&lt;=#REF!,#REF!,IF(BA550&lt;=#REF!,#REF!,IF(BA550&lt;=#REF!,#REF!,#REF!))))</f>
        <v>#REF!</v>
      </c>
      <c r="BC550" s="51">
        <v>3</v>
      </c>
      <c r="BD550" s="21">
        <v>70</v>
      </c>
      <c r="BE550" s="21">
        <v>6.4399999999999999E-2</v>
      </c>
      <c r="BF550" s="26">
        <f t="shared" si="771"/>
        <v>1918.9285023999696</v>
      </c>
      <c r="BG550" s="21">
        <v>7</v>
      </c>
      <c r="BH550" s="21">
        <f t="shared" si="772"/>
        <v>28</v>
      </c>
      <c r="BI550" s="28">
        <f t="shared" si="773"/>
        <v>4.0959999999999998E-4</v>
      </c>
      <c r="BJ550" s="27">
        <f t="shared" si="774"/>
        <v>4.0959999999999998E-4</v>
      </c>
      <c r="BK550" s="28">
        <f t="shared" si="775"/>
        <v>6.2796858480808132E-3</v>
      </c>
      <c r="BL550" s="35">
        <f t="shared" si="776"/>
        <v>1.6092915534665294E-2</v>
      </c>
      <c r="BM550" s="21" t="str">
        <f t="shared" si="777"/>
        <v>Cr1</v>
      </c>
      <c r="BN550" s="51">
        <v>1</v>
      </c>
      <c r="BO550" s="21">
        <v>2</v>
      </c>
      <c r="BP550" s="50" t="s">
        <v>5497</v>
      </c>
      <c r="BQ550" s="14">
        <v>40000</v>
      </c>
      <c r="BR550">
        <f>IFERROR(VLOOKUP(AO550,'Model Failure data- Lines'!$A$37:$E$41,3,FALSE),'Model Failure data- Lines'!$C$37)</f>
        <v>0.16107000000000002</v>
      </c>
      <c r="BS550" s="14">
        <f t="shared" si="778"/>
        <v>12143.621885002771</v>
      </c>
      <c r="BT550" s="34">
        <f t="shared" si="761"/>
        <v>26240.824621416723</v>
      </c>
      <c r="BU550" s="34">
        <f t="shared" si="779"/>
        <v>0.46277592492621694</v>
      </c>
      <c r="BV550" s="54">
        <f t="shared" si="780"/>
        <v>-14097.202736413952</v>
      </c>
      <c r="BW550">
        <f>IFERROR(VLOOKUP(AO550,'Model Failure data- Lines'!$A$37:$E$41,4,FALSE),'Model Failure data- Lines'!$D$37)</f>
        <v>0.16398000000000001</v>
      </c>
      <c r="BX550" s="14">
        <f t="shared" si="781"/>
        <v>12363.016804512041</v>
      </c>
      <c r="BY550" s="34">
        <f t="shared" si="782"/>
        <v>23405.514582521519</v>
      </c>
      <c r="BZ550" s="71">
        <f t="shared" si="783"/>
        <v>0.52820957048063977</v>
      </c>
      <c r="CA550" s="71">
        <f t="shared" si="784"/>
        <v>-11042.497778009478</v>
      </c>
      <c r="CB550" s="56">
        <v>2</v>
      </c>
      <c r="CC550">
        <f>IFERROR(VLOOKUP(AO550,'Model Failure data- Lines'!$A$37:$E$41,5,FALSE),'Model Failure data- Lines'!$E$37)</f>
        <v>0.16322</v>
      </c>
      <c r="CD550" s="14">
        <f t="shared" si="785"/>
        <v>12305.717787732987</v>
      </c>
      <c r="CE550" s="34">
        <f t="shared" si="786"/>
        <v>18620.855241832905</v>
      </c>
      <c r="CF550" s="34">
        <f t="shared" si="787"/>
        <v>0.66085674518791326</v>
      </c>
      <c r="CG550" s="54">
        <f t="shared" si="788"/>
        <v>-6315.1374540999186</v>
      </c>
      <c r="CH550" t="e">
        <f>IFERROR(VLOOKUP(AO550,'Model Failure data- Lines'!#REF!,3,FALSE),'Model Failure data- Lines'!#REF!)</f>
        <v>#REF!</v>
      </c>
      <c r="CI550" s="14" t="e">
        <f t="shared" si="789"/>
        <v>#REF!</v>
      </c>
      <c r="CJ550" s="34">
        <f t="shared" si="790"/>
        <v>25169.500617985312</v>
      </c>
      <c r="CK550" s="34" t="e">
        <f t="shared" si="791"/>
        <v>#REF!</v>
      </c>
      <c r="CL550" s="54" t="e">
        <f t="shared" si="792"/>
        <v>#REF!</v>
      </c>
      <c r="CM550" t="e">
        <f>IFERROR(VLOOKUP(AO550,'Model Failure data- Lines'!#REF!,4,FALSE),'Model Failure data- Lines'!#REF!)</f>
        <v>#REF!</v>
      </c>
      <c r="CN550" s="14" t="e">
        <f t="shared" si="793"/>
        <v>#REF!</v>
      </c>
      <c r="CO550" s="34">
        <f t="shared" si="794"/>
        <v>21533.391390731453</v>
      </c>
      <c r="CP550" s="34" t="e">
        <f t="shared" si="795"/>
        <v>#REF!</v>
      </c>
      <c r="CQ550" s="54" t="e">
        <f t="shared" si="796"/>
        <v>#REF!</v>
      </c>
      <c r="CR550" t="e">
        <f>IFERROR(VLOOKUP(AO550,'Model Failure data- Lines'!#REF!,5,FALSE),'Model Failure data- Lines'!#REF!)</f>
        <v>#REF!</v>
      </c>
      <c r="CS550" s="14" t="e">
        <f t="shared" si="797"/>
        <v>#REF!</v>
      </c>
      <c r="CT550" s="34">
        <f t="shared" si="798"/>
        <v>15761.157350420381</v>
      </c>
      <c r="CU550" s="34" t="e">
        <f t="shared" si="799"/>
        <v>#REF!</v>
      </c>
      <c r="CV550" s="54" t="e">
        <f t="shared" si="800"/>
        <v>#REF!</v>
      </c>
      <c r="CW550" t="s">
        <v>284</v>
      </c>
      <c r="CZ550">
        <f t="shared" si="801"/>
        <v>-11042.497778009476</v>
      </c>
      <c r="DA550" s="34">
        <f t="shared" si="802"/>
        <v>6998.666400000001</v>
      </c>
      <c r="DB550" s="34">
        <f t="shared" si="803"/>
        <v>339.2834470645534</v>
      </c>
      <c r="DC550" s="34">
        <f t="shared" si="804"/>
        <v>650.90045744748761</v>
      </c>
      <c r="DD550" s="9">
        <f t="shared" si="805"/>
        <v>4374.1665000000003</v>
      </c>
      <c r="DE550" s="59">
        <f t="shared" si="806"/>
        <v>0.5660969737941105</v>
      </c>
      <c r="DF550" s="59">
        <f t="shared" si="807"/>
        <v>2.7443418740701508E-2</v>
      </c>
      <c r="DG550" s="59">
        <f t="shared" si="808"/>
        <v>5.2648998843869012E-2</v>
      </c>
      <c r="DH550" s="59">
        <f t="shared" si="809"/>
        <v>0.35381060862131908</v>
      </c>
      <c r="DI550" s="14">
        <f t="shared" si="810"/>
        <v>-6251.1245752593541</v>
      </c>
      <c r="DJ550" s="14">
        <f t="shared" si="811"/>
        <v>-303.04389046517997</v>
      </c>
      <c r="DK550" s="14">
        <f t="shared" si="812"/>
        <v>-581.376452747847</v>
      </c>
      <c r="DL550" s="14">
        <f t="shared" si="813"/>
        <v>-3906.9528595370962</v>
      </c>
      <c r="DM550">
        <f t="shared" si="814"/>
        <v>-6315.1374540999177</v>
      </c>
      <c r="DN550" s="34">
        <f t="shared" si="815"/>
        <v>6966.2296000000006</v>
      </c>
      <c r="DO550" s="34">
        <f t="shared" si="816"/>
        <v>337.71096615365536</v>
      </c>
      <c r="DP550" s="34">
        <f t="shared" si="817"/>
        <v>647.88372157933247</v>
      </c>
      <c r="DQ550" s="9">
        <f t="shared" si="818"/>
        <v>4353.8935000000001</v>
      </c>
      <c r="DR550" s="59">
        <f t="shared" si="819"/>
        <v>0.5660969737941105</v>
      </c>
      <c r="DS550" s="59">
        <f t="shared" si="820"/>
        <v>2.7443418740701508E-2</v>
      </c>
      <c r="DT550" s="59">
        <f t="shared" si="821"/>
        <v>5.2648998843869019E-2</v>
      </c>
      <c r="DU550" s="59">
        <f t="shared" si="822"/>
        <v>0.35381060862131908</v>
      </c>
      <c r="DV550" s="14">
        <f t="shared" si="823"/>
        <v>-3574.980201859807</v>
      </c>
      <c r="DW550" s="14">
        <f t="shared" si="824"/>
        <v>-173.3089615579517</v>
      </c>
      <c r="DX550" s="14">
        <f t="shared" si="825"/>
        <v>-332.48566451978053</v>
      </c>
      <c r="DY550" s="14">
        <f t="shared" si="826"/>
        <v>-2234.3626261623795</v>
      </c>
      <c r="DZ550" s="34" t="e">
        <f t="shared" si="827"/>
        <v>#REF!</v>
      </c>
      <c r="EA550" s="34" t="e">
        <f t="shared" si="828"/>
        <v>#REF!</v>
      </c>
      <c r="EB550" s="34" t="e">
        <f t="shared" si="829"/>
        <v>#REF!</v>
      </c>
      <c r="EC550" s="34" t="e">
        <f t="shared" si="830"/>
        <v>#REF!</v>
      </c>
      <c r="ED550" s="34" t="e">
        <f t="shared" si="831"/>
        <v>#REF!</v>
      </c>
      <c r="EE550" s="59" t="e">
        <f t="shared" si="832"/>
        <v>#REF!</v>
      </c>
      <c r="EF550" s="59" t="e">
        <f t="shared" si="833"/>
        <v>#REF!</v>
      </c>
      <c r="EG550" s="59" t="e">
        <f t="shared" si="834"/>
        <v>#REF!</v>
      </c>
      <c r="EH550" s="59" t="e">
        <f t="shared" si="835"/>
        <v>#REF!</v>
      </c>
      <c r="EI550" s="14" t="e">
        <f t="shared" si="836"/>
        <v>#REF!</v>
      </c>
      <c r="EJ550" s="14" t="e">
        <f t="shared" si="837"/>
        <v>#REF!</v>
      </c>
      <c r="EK550" s="14" t="e">
        <f t="shared" si="838"/>
        <v>#REF!</v>
      </c>
      <c r="EL550" s="14" t="e">
        <f t="shared" si="839"/>
        <v>#REF!</v>
      </c>
      <c r="EM550" t="e">
        <f t="shared" si="840"/>
        <v>#REF!</v>
      </c>
      <c r="EN550" s="34" t="e">
        <f t="shared" si="841"/>
        <v>#REF!</v>
      </c>
      <c r="EO550" s="34" t="e">
        <f t="shared" si="842"/>
        <v>#REF!</v>
      </c>
      <c r="EP550" s="34" t="e">
        <f t="shared" si="843"/>
        <v>#REF!</v>
      </c>
      <c r="EQ550" s="34" t="e">
        <f t="shared" si="844"/>
        <v>#REF!</v>
      </c>
      <c r="ER550" s="59" t="e">
        <f t="shared" si="845"/>
        <v>#REF!</v>
      </c>
      <c r="ES550" s="59" t="e">
        <f t="shared" si="846"/>
        <v>#REF!</v>
      </c>
      <c r="ET550" s="59" t="e">
        <f t="shared" si="847"/>
        <v>#REF!</v>
      </c>
      <c r="EU550" s="59" t="e">
        <f t="shared" si="848"/>
        <v>#REF!</v>
      </c>
      <c r="EV550" s="14" t="e">
        <f t="shared" si="849"/>
        <v>#REF!</v>
      </c>
      <c r="EW550" s="14" t="e">
        <f t="shared" si="850"/>
        <v>#REF!</v>
      </c>
      <c r="EX550" s="14" t="e">
        <f t="shared" si="851"/>
        <v>#REF!</v>
      </c>
      <c r="EY550" s="14" t="e">
        <f t="shared" si="852"/>
        <v>#REF!</v>
      </c>
    </row>
    <row r="551" spans="1:155" x14ac:dyDescent="0.2">
      <c r="A551" s="17">
        <v>30133209</v>
      </c>
      <c r="B551" t="s">
        <v>62</v>
      </c>
      <c r="C551" t="s">
        <v>2643</v>
      </c>
      <c r="D551" t="s">
        <v>2644</v>
      </c>
      <c r="E551" t="s">
        <v>2645</v>
      </c>
      <c r="F551" t="s">
        <v>41</v>
      </c>
      <c r="G551" t="s">
        <v>42</v>
      </c>
      <c r="H551" t="s">
        <v>2646</v>
      </c>
      <c r="I551" t="s">
        <v>68</v>
      </c>
      <c r="J551" s="19" t="s">
        <v>69</v>
      </c>
      <c r="K551" t="s">
        <v>70</v>
      </c>
      <c r="L551">
        <v>1962</v>
      </c>
      <c r="M551">
        <f t="shared" si="762"/>
        <v>1962</v>
      </c>
      <c r="N551">
        <v>57</v>
      </c>
      <c r="O551" s="19">
        <f t="shared" si="763"/>
        <v>57</v>
      </c>
      <c r="P551" t="s">
        <v>80</v>
      </c>
      <c r="Q551" s="19" t="str">
        <f t="shared" si="764"/>
        <v>50-60</v>
      </c>
      <c r="R551" s="23">
        <v>374.9</v>
      </c>
      <c r="S551" s="15">
        <f t="shared" si="765"/>
        <v>0.37489999999999996</v>
      </c>
      <c r="T551">
        <v>30109945</v>
      </c>
      <c r="U551" t="s">
        <v>45</v>
      </c>
      <c r="V551" t="s">
        <v>55</v>
      </c>
      <c r="W551" t="s">
        <v>47</v>
      </c>
      <c r="X551" t="s">
        <v>48</v>
      </c>
      <c r="Y551" t="s">
        <v>452</v>
      </c>
      <c r="Z551" t="s">
        <v>2647</v>
      </c>
      <c r="AA551" t="s">
        <v>2648</v>
      </c>
      <c r="AB551" t="s">
        <v>567</v>
      </c>
      <c r="AC551">
        <v>1962</v>
      </c>
      <c r="AD551">
        <v>57</v>
      </c>
      <c r="AE551" t="str">
        <f t="shared" si="766"/>
        <v>&lt;60</v>
      </c>
      <c r="AF551">
        <v>-37.692056909999998</v>
      </c>
      <c r="AG551">
        <v>143.98089143999999</v>
      </c>
      <c r="AH551" t="s">
        <v>50</v>
      </c>
      <c r="AI551" t="s">
        <v>51</v>
      </c>
      <c r="AJ551" s="33" t="s">
        <v>446</v>
      </c>
      <c r="AL551">
        <v>1</v>
      </c>
      <c r="AM551" t="s">
        <v>86</v>
      </c>
      <c r="AN551">
        <v>220</v>
      </c>
      <c r="AO551" s="69">
        <v>3</v>
      </c>
      <c r="AP551">
        <v>2</v>
      </c>
      <c r="AQ551">
        <v>0</v>
      </c>
      <c r="AR551">
        <v>0</v>
      </c>
      <c r="AS551" s="82" t="str">
        <f t="shared" si="767"/>
        <v>Gw-0-0</v>
      </c>
      <c r="AT551" s="14">
        <f t="shared" si="768"/>
        <v>40000</v>
      </c>
      <c r="AU551" s="81">
        <f>VLOOKUP(C551,Bushfire_Vlookup!$F$2:$H$12575,3,FALSE)</f>
        <v>1939.131987</v>
      </c>
      <c r="AV551" s="14">
        <f>VLOOKUP(AS551,Safety_collateral_Vlookup!$J$3:$L$20,2,FALSE)</f>
        <v>3720.1399252148244</v>
      </c>
      <c r="AW551" s="14">
        <f>VLOOKUP(AS551,Safety_collateral_Vlookup!$J$3:$L$20,3,FALSE)</f>
        <v>25000</v>
      </c>
      <c r="AX551" s="48">
        <f t="shared" si="769"/>
        <v>75393.443130333209</v>
      </c>
      <c r="AY551" s="49">
        <f t="shared" si="854"/>
        <v>28492.399999999998</v>
      </c>
      <c r="AZ551" s="14">
        <v>76000</v>
      </c>
      <c r="BA551" s="16">
        <f t="shared" si="770"/>
        <v>2.646089593376943</v>
      </c>
      <c r="BB551" t="e">
        <f>IF(BA551&lt;=#REF!,#REF!,IF(BA551&lt;=#REF!,#REF!,IF(BA551&lt;=#REF!,#REF!,IF(BA551&lt;=#REF!,#REF!,#REF!))))</f>
        <v>#REF!</v>
      </c>
      <c r="BC551" s="51">
        <v>3</v>
      </c>
      <c r="BD551" s="21">
        <v>70</v>
      </c>
      <c r="BE551" s="21">
        <v>6.4399999999999999E-2</v>
      </c>
      <c r="BF551" s="26">
        <f t="shared" si="771"/>
        <v>1858.4507764137138</v>
      </c>
      <c r="BG551" s="21">
        <v>7</v>
      </c>
      <c r="BH551" s="21">
        <f t="shared" si="772"/>
        <v>28</v>
      </c>
      <c r="BI551" s="28">
        <f t="shared" si="773"/>
        <v>4.0959999999999998E-4</v>
      </c>
      <c r="BJ551" s="27">
        <f t="shared" si="774"/>
        <v>4.0959999999999998E-4</v>
      </c>
      <c r="BK551" s="28">
        <f t="shared" si="775"/>
        <v>6.279685848080814E-3</v>
      </c>
      <c r="BL551" s="35">
        <f t="shared" si="776"/>
        <v>1.6616611372283104E-2</v>
      </c>
      <c r="BM551" s="21" t="str">
        <f t="shared" si="777"/>
        <v>Cr1</v>
      </c>
      <c r="BN551" s="51">
        <v>1</v>
      </c>
      <c r="BO551" s="21">
        <v>2</v>
      </c>
      <c r="BP551" s="50" t="s">
        <v>5497</v>
      </c>
      <c r="BQ551" s="14">
        <v>40000</v>
      </c>
      <c r="BR551">
        <f>IFERROR(VLOOKUP(AO551,'Model Failure data- Lines'!$A$37:$E$41,3,FALSE),'Model Failure data- Lines'!$C$37)</f>
        <v>0.16107000000000002</v>
      </c>
      <c r="BS551" s="14">
        <f t="shared" si="778"/>
        <v>12143.621885002771</v>
      </c>
      <c r="BT551" s="34">
        <f t="shared" si="761"/>
        <v>25413.808190568659</v>
      </c>
      <c r="BU551" s="34">
        <f t="shared" si="779"/>
        <v>0.47783558425963885</v>
      </c>
      <c r="BV551" s="54">
        <f t="shared" si="780"/>
        <v>-13270.186305565889</v>
      </c>
      <c r="BW551">
        <f>IFERROR(VLOOKUP(AO551,'Model Failure data- Lines'!$A$37:$E$41,4,FALSE),'Model Failure data- Lines'!$D$37)</f>
        <v>0.16398000000000001</v>
      </c>
      <c r="BX551" s="14">
        <f t="shared" si="781"/>
        <v>12363.016804512041</v>
      </c>
      <c r="BY551" s="34">
        <f t="shared" si="782"/>
        <v>22667.856928409499</v>
      </c>
      <c r="BZ551" s="71">
        <f t="shared" si="783"/>
        <v>0.54539857224074595</v>
      </c>
      <c r="CA551" s="71">
        <f t="shared" si="784"/>
        <v>-10304.840123897458</v>
      </c>
      <c r="CB551" s="56">
        <v>2</v>
      </c>
      <c r="CC551">
        <f>IFERROR(VLOOKUP(AO551,'Model Failure data- Lines'!$A$37:$E$41,5,FALSE),'Model Failure data- Lines'!$E$37)</f>
        <v>0.16322</v>
      </c>
      <c r="CD551" s="14">
        <f t="shared" si="785"/>
        <v>12305.717787732987</v>
      </c>
      <c r="CE551" s="34">
        <f t="shared" si="786"/>
        <v>18033.992844647782</v>
      </c>
      <c r="CF551" s="34">
        <f t="shared" si="787"/>
        <v>0.68236235279338808</v>
      </c>
      <c r="CG551" s="54">
        <f t="shared" si="788"/>
        <v>-5728.2750569147956</v>
      </c>
      <c r="CH551" t="e">
        <f>IFERROR(VLOOKUP(AO551,'Model Failure data- Lines'!#REF!,3,FALSE),'Model Failure data- Lines'!#REF!)</f>
        <v>#REF!</v>
      </c>
      <c r="CI551" s="14" t="e">
        <f t="shared" si="789"/>
        <v>#REF!</v>
      </c>
      <c r="CJ551" s="34">
        <f t="shared" si="790"/>
        <v>24376.248467276397</v>
      </c>
      <c r="CK551" s="34" t="e">
        <f t="shared" si="791"/>
        <v>#REF!</v>
      </c>
      <c r="CL551" s="54" t="e">
        <f t="shared" si="792"/>
        <v>#REF!</v>
      </c>
      <c r="CM551" t="e">
        <f>IFERROR(VLOOKUP(AO551,'Model Failure data- Lines'!#REF!,4,FALSE),'Model Failure data- Lines'!#REF!)</f>
        <v>#REF!</v>
      </c>
      <c r="CN551" s="14" t="e">
        <f t="shared" si="793"/>
        <v>#REF!</v>
      </c>
      <c r="CO551" s="34">
        <f t="shared" si="794"/>
        <v>20854.736327525759</v>
      </c>
      <c r="CP551" s="34" t="e">
        <f t="shared" si="795"/>
        <v>#REF!</v>
      </c>
      <c r="CQ551" s="54" t="e">
        <f t="shared" si="796"/>
        <v>#REF!</v>
      </c>
      <c r="CR551" t="e">
        <f>IFERROR(VLOOKUP(AO551,'Model Failure data- Lines'!#REF!,5,FALSE),'Model Failure data- Lines'!#REF!)</f>
        <v>#REF!</v>
      </c>
      <c r="CS551" s="14" t="e">
        <f t="shared" si="797"/>
        <v>#REF!</v>
      </c>
      <c r="CT551" s="34">
        <f t="shared" si="798"/>
        <v>15264.422347384656</v>
      </c>
      <c r="CU551" s="34" t="e">
        <f t="shared" si="799"/>
        <v>#REF!</v>
      </c>
      <c r="CV551" s="54" t="e">
        <f t="shared" si="800"/>
        <v>#REF!</v>
      </c>
      <c r="CW551" t="s">
        <v>567</v>
      </c>
      <c r="CZ551">
        <f t="shared" si="801"/>
        <v>-10304.840123897457</v>
      </c>
      <c r="DA551" s="34">
        <f t="shared" si="802"/>
        <v>6998.666400000001</v>
      </c>
      <c r="DB551" s="34">
        <f t="shared" si="803"/>
        <v>339.2834470645534</v>
      </c>
      <c r="DC551" s="34">
        <f t="shared" si="804"/>
        <v>650.90045744748761</v>
      </c>
      <c r="DD551" s="9">
        <f t="shared" si="805"/>
        <v>4374.1665000000003</v>
      </c>
      <c r="DE551" s="59">
        <f t="shared" si="806"/>
        <v>0.5660969737941105</v>
      </c>
      <c r="DF551" s="59">
        <f t="shared" si="807"/>
        <v>2.7443418740701508E-2</v>
      </c>
      <c r="DG551" s="59">
        <f t="shared" si="808"/>
        <v>5.2648998843869012E-2</v>
      </c>
      <c r="DH551" s="59">
        <f t="shared" si="809"/>
        <v>0.35381060862131908</v>
      </c>
      <c r="DI551" s="14">
        <f t="shared" si="810"/>
        <v>-5833.5388095704775</v>
      </c>
      <c r="DJ551" s="14">
        <f t="shared" si="811"/>
        <v>-282.80004257610028</v>
      </c>
      <c r="DK551" s="14">
        <f t="shared" si="812"/>
        <v>-542.53951576933218</v>
      </c>
      <c r="DL551" s="14">
        <f t="shared" si="813"/>
        <v>-3645.9617559815483</v>
      </c>
      <c r="DM551">
        <f t="shared" si="814"/>
        <v>-5728.2750569147966</v>
      </c>
      <c r="DN551" s="34">
        <f t="shared" si="815"/>
        <v>6966.2296000000006</v>
      </c>
      <c r="DO551" s="34">
        <f t="shared" si="816"/>
        <v>337.71096615365536</v>
      </c>
      <c r="DP551" s="34">
        <f t="shared" si="817"/>
        <v>647.88372157933247</v>
      </c>
      <c r="DQ551" s="9">
        <f t="shared" si="818"/>
        <v>4353.8935000000001</v>
      </c>
      <c r="DR551" s="59">
        <f t="shared" si="819"/>
        <v>0.5660969737941105</v>
      </c>
      <c r="DS551" s="59">
        <f t="shared" si="820"/>
        <v>2.7443418740701508E-2</v>
      </c>
      <c r="DT551" s="59">
        <f t="shared" si="821"/>
        <v>5.2648998843869019E-2</v>
      </c>
      <c r="DU551" s="59">
        <f t="shared" si="822"/>
        <v>0.35381060862131908</v>
      </c>
      <c r="DV551" s="14">
        <f t="shared" si="823"/>
        <v>-3242.7591747797524</v>
      </c>
      <c r="DW551" s="14">
        <f t="shared" si="824"/>
        <v>-157.20345104882853</v>
      </c>
      <c r="DX551" s="14">
        <f t="shared" si="825"/>
        <v>-301.58794684887084</v>
      </c>
      <c r="DY551" s="14">
        <f t="shared" si="826"/>
        <v>-2026.7244842373452</v>
      </c>
      <c r="DZ551" s="34" t="e">
        <f t="shared" si="827"/>
        <v>#REF!</v>
      </c>
      <c r="EA551" s="34" t="e">
        <f t="shared" si="828"/>
        <v>#REF!</v>
      </c>
      <c r="EB551" s="34" t="e">
        <f t="shared" si="829"/>
        <v>#REF!</v>
      </c>
      <c r="EC551" s="34" t="e">
        <f t="shared" si="830"/>
        <v>#REF!</v>
      </c>
      <c r="ED551" s="34" t="e">
        <f t="shared" si="831"/>
        <v>#REF!</v>
      </c>
      <c r="EE551" s="59" t="e">
        <f t="shared" si="832"/>
        <v>#REF!</v>
      </c>
      <c r="EF551" s="59" t="e">
        <f t="shared" si="833"/>
        <v>#REF!</v>
      </c>
      <c r="EG551" s="59" t="e">
        <f t="shared" si="834"/>
        <v>#REF!</v>
      </c>
      <c r="EH551" s="59" t="e">
        <f t="shared" si="835"/>
        <v>#REF!</v>
      </c>
      <c r="EI551" s="14" t="e">
        <f t="shared" si="836"/>
        <v>#REF!</v>
      </c>
      <c r="EJ551" s="14" t="e">
        <f t="shared" si="837"/>
        <v>#REF!</v>
      </c>
      <c r="EK551" s="14" t="e">
        <f t="shared" si="838"/>
        <v>#REF!</v>
      </c>
      <c r="EL551" s="14" t="e">
        <f t="shared" si="839"/>
        <v>#REF!</v>
      </c>
      <c r="EM551" t="e">
        <f t="shared" si="840"/>
        <v>#REF!</v>
      </c>
      <c r="EN551" s="34" t="e">
        <f t="shared" si="841"/>
        <v>#REF!</v>
      </c>
      <c r="EO551" s="34" t="e">
        <f t="shared" si="842"/>
        <v>#REF!</v>
      </c>
      <c r="EP551" s="34" t="e">
        <f t="shared" si="843"/>
        <v>#REF!</v>
      </c>
      <c r="EQ551" s="34" t="e">
        <f t="shared" si="844"/>
        <v>#REF!</v>
      </c>
      <c r="ER551" s="59" t="e">
        <f t="shared" si="845"/>
        <v>#REF!</v>
      </c>
      <c r="ES551" s="59" t="e">
        <f t="shared" si="846"/>
        <v>#REF!</v>
      </c>
      <c r="ET551" s="59" t="e">
        <f t="shared" si="847"/>
        <v>#REF!</v>
      </c>
      <c r="EU551" s="59" t="e">
        <f t="shared" si="848"/>
        <v>#REF!</v>
      </c>
      <c r="EV551" s="14" t="e">
        <f t="shared" si="849"/>
        <v>#REF!</v>
      </c>
      <c r="EW551" s="14" t="e">
        <f t="shared" si="850"/>
        <v>#REF!</v>
      </c>
      <c r="EX551" s="14" t="e">
        <f t="shared" si="851"/>
        <v>#REF!</v>
      </c>
      <c r="EY551" s="14" t="e">
        <f t="shared" si="852"/>
        <v>#REF!</v>
      </c>
    </row>
    <row r="552" spans="1:155" x14ac:dyDescent="0.2">
      <c r="A552" s="17">
        <v>30319538</v>
      </c>
      <c r="B552" t="s">
        <v>62</v>
      </c>
      <c r="C552" t="s">
        <v>4629</v>
      </c>
      <c r="D552" t="s">
        <v>4630</v>
      </c>
      <c r="E552" t="s">
        <v>3225</v>
      </c>
      <c r="F552" t="s">
        <v>41</v>
      </c>
      <c r="G552" t="s">
        <v>42</v>
      </c>
      <c r="H552" t="s">
        <v>4631</v>
      </c>
      <c r="I552" t="s">
        <v>68</v>
      </c>
      <c r="J552" s="19" t="s">
        <v>69</v>
      </c>
      <c r="K552" t="s">
        <v>70</v>
      </c>
      <c r="L552">
        <v>1962</v>
      </c>
      <c r="M552">
        <f t="shared" si="762"/>
        <v>1962</v>
      </c>
      <c r="N552">
        <v>57</v>
      </c>
      <c r="O552" s="19">
        <f t="shared" si="763"/>
        <v>57</v>
      </c>
      <c r="P552" t="s">
        <v>80</v>
      </c>
      <c r="Q552" s="19" t="str">
        <f t="shared" si="764"/>
        <v>50-60</v>
      </c>
      <c r="R552" s="23">
        <v>633.98</v>
      </c>
      <c r="S552" s="15">
        <f t="shared" si="765"/>
        <v>0.63397999999999999</v>
      </c>
      <c r="T552">
        <v>30030661</v>
      </c>
      <c r="U552" t="s">
        <v>45</v>
      </c>
      <c r="V552" t="s">
        <v>55</v>
      </c>
      <c r="W552" t="s">
        <v>47</v>
      </c>
      <c r="X552" t="s">
        <v>88</v>
      </c>
      <c r="Y552" t="s">
        <v>408</v>
      </c>
      <c r="Z552" t="s">
        <v>4632</v>
      </c>
      <c r="AA552" t="s">
        <v>4633</v>
      </c>
      <c r="AB552" t="s">
        <v>179</v>
      </c>
      <c r="AC552">
        <v>1962</v>
      </c>
      <c r="AD552">
        <v>57</v>
      </c>
      <c r="AE552" t="str">
        <f t="shared" si="766"/>
        <v>&lt;60</v>
      </c>
      <c r="AF552">
        <v>-37.68923727</v>
      </c>
      <c r="AG552">
        <v>143.97853416000001</v>
      </c>
      <c r="AH552" t="s">
        <v>50</v>
      </c>
      <c r="AI552" t="s">
        <v>51</v>
      </c>
      <c r="AJ552" s="33" t="s">
        <v>446</v>
      </c>
      <c r="AL552">
        <v>1</v>
      </c>
      <c r="AM552" t="s">
        <v>86</v>
      </c>
      <c r="AN552">
        <v>220</v>
      </c>
      <c r="AO552" s="69">
        <v>3</v>
      </c>
      <c r="AP552">
        <v>2</v>
      </c>
      <c r="AQ552">
        <v>2</v>
      </c>
      <c r="AR552">
        <v>0</v>
      </c>
      <c r="AS552" s="82" t="str">
        <f t="shared" si="767"/>
        <v>Gw-2-0</v>
      </c>
      <c r="AT552" s="14">
        <f t="shared" si="768"/>
        <v>40000</v>
      </c>
      <c r="AU552" s="81">
        <f>VLOOKUP(C552,Bushfire_Vlookup!$F$2:$H$12575,3,FALSE)</f>
        <v>1651.6347599999999</v>
      </c>
      <c r="AV552" s="14">
        <f>VLOOKUP(AS552,Safety_collateral_Vlookup!$J$3:$L$20,2,FALSE)</f>
        <v>1575956.0550856832</v>
      </c>
      <c r="AW552" s="14">
        <f>VLOOKUP(AS552,Safety_collateral_Vlookup!$J$3:$L$20,3,FALSE)</f>
        <v>25000</v>
      </c>
      <c r="AX552" s="48">
        <f t="shared" si="769"/>
        <v>1752662.4050653439</v>
      </c>
      <c r="AY552" s="49">
        <f t="shared" si="854"/>
        <v>48182.479999999996</v>
      </c>
      <c r="AZ552" s="14">
        <v>76000</v>
      </c>
      <c r="BA552" s="16">
        <f t="shared" si="770"/>
        <v>36.375512532051985</v>
      </c>
      <c r="BB552" t="e">
        <f>IF(BA552&lt;=#REF!,#REF!,IF(BA552&lt;=#REF!,#REF!,IF(BA552&lt;=#REF!,#REF!,IF(BA552&lt;=#REF!,#REF!,#REF!))))</f>
        <v>#REF!</v>
      </c>
      <c r="BC552" s="51">
        <v>5</v>
      </c>
      <c r="BD552" s="21">
        <v>70</v>
      </c>
      <c r="BE552" s="21">
        <v>6.4399999999999999E-2</v>
      </c>
      <c r="BF552" s="26">
        <f t="shared" si="771"/>
        <v>3142.7597312103658</v>
      </c>
      <c r="BG552" s="21">
        <v>7</v>
      </c>
      <c r="BH552" s="21">
        <f t="shared" si="772"/>
        <v>28</v>
      </c>
      <c r="BI552" s="28">
        <f t="shared" si="773"/>
        <v>4.0959999999999998E-4</v>
      </c>
      <c r="BJ552" s="27">
        <f t="shared" si="774"/>
        <v>4.0959999999999998E-4</v>
      </c>
      <c r="BK552" s="28">
        <f t="shared" si="775"/>
        <v>6.2796858480808149E-3</v>
      </c>
      <c r="BL552" s="35">
        <f t="shared" si="776"/>
        <v>0.22842679126421314</v>
      </c>
      <c r="BM552" s="21" t="str">
        <f t="shared" si="777"/>
        <v>Cr1</v>
      </c>
      <c r="BN552" s="51">
        <v>1</v>
      </c>
      <c r="BO552" s="21">
        <v>2</v>
      </c>
      <c r="BP552" s="50" t="s">
        <v>5497</v>
      </c>
      <c r="BQ552" s="14">
        <v>40000</v>
      </c>
      <c r="BR552">
        <f>IFERROR(VLOOKUP(AO552,'Model Failure data- Lines'!$A$37:$E$41,3,FALSE),'Model Failure data- Lines'!$C$37)</f>
        <v>0.16107000000000002</v>
      </c>
      <c r="BS552" s="14">
        <f t="shared" si="778"/>
        <v>282301.33358387498</v>
      </c>
      <c r="BT552" s="34">
        <f t="shared" si="761"/>
        <v>42976.383346643692</v>
      </c>
      <c r="BU552" s="34">
        <f t="shared" si="779"/>
        <v>6.5687550138143891</v>
      </c>
      <c r="BV552" s="54">
        <f t="shared" si="780"/>
        <v>239324.95023723127</v>
      </c>
      <c r="BW552">
        <f>IFERROR(VLOOKUP(AO552,'Model Failure data- Lines'!$A$37:$E$41,4,FALSE),'Model Failure data- Lines'!$D$37)</f>
        <v>0.16398000000000001</v>
      </c>
      <c r="BX552" s="14">
        <f t="shared" si="781"/>
        <v>287401.58118261513</v>
      </c>
      <c r="BY552" s="34">
        <f t="shared" si="782"/>
        <v>38332.803242126043</v>
      </c>
      <c r="BZ552" s="71">
        <f t="shared" si="783"/>
        <v>7.4975362320169063</v>
      </c>
      <c r="CA552" s="71">
        <f t="shared" si="784"/>
        <v>249068.77794048909</v>
      </c>
      <c r="CB552" s="56">
        <v>2</v>
      </c>
      <c r="CC552">
        <f>IFERROR(VLOOKUP(AO552,'Model Failure data- Lines'!$A$37:$E$41,5,FALSE),'Model Failure data- Lines'!$E$37)</f>
        <v>0.16322</v>
      </c>
      <c r="CD552" s="14">
        <f t="shared" si="785"/>
        <v>286069.55775476544</v>
      </c>
      <c r="CE552" s="34">
        <f t="shared" si="786"/>
        <v>30496.641194051215</v>
      </c>
      <c r="CF552" s="34">
        <f t="shared" si="787"/>
        <v>9.3803627728868442</v>
      </c>
      <c r="CG552" s="54">
        <f t="shared" si="788"/>
        <v>255572.91656071422</v>
      </c>
      <c r="CH552" t="e">
        <f>IFERROR(VLOOKUP(AO552,'Model Failure data- Lines'!#REF!,3,FALSE),'Model Failure data- Lines'!#REF!)</f>
        <v>#REF!</v>
      </c>
      <c r="CI552" s="14" t="e">
        <f t="shared" si="789"/>
        <v>#REF!</v>
      </c>
      <c r="CJ552" s="34">
        <f t="shared" si="790"/>
        <v>41221.803156265378</v>
      </c>
      <c r="CK552" s="34" t="e">
        <f t="shared" si="791"/>
        <v>#REF!</v>
      </c>
      <c r="CL552" s="54" t="e">
        <f t="shared" si="792"/>
        <v>#REF!</v>
      </c>
      <c r="CM552" t="e">
        <f>IFERROR(VLOOKUP(AO552,'Model Failure data- Lines'!#REF!,4,FALSE),'Model Failure data- Lines'!#REF!)</f>
        <v>#REF!</v>
      </c>
      <c r="CN552" s="14" t="e">
        <f t="shared" si="793"/>
        <v>#REF!</v>
      </c>
      <c r="CO552" s="34">
        <f t="shared" si="794"/>
        <v>35266.699751733206</v>
      </c>
      <c r="CP552" s="34" t="e">
        <f t="shared" si="795"/>
        <v>#REF!</v>
      </c>
      <c r="CQ552" s="54" t="e">
        <f t="shared" si="796"/>
        <v>#REF!</v>
      </c>
      <c r="CR552" t="e">
        <f>IFERROR(VLOOKUP(AO552,'Model Failure data- Lines'!#REF!,5,FALSE),'Model Failure data- Lines'!#REF!)</f>
        <v>#REF!</v>
      </c>
      <c r="CS552" s="14" t="e">
        <f t="shared" si="797"/>
        <v>#REF!</v>
      </c>
      <c r="CT552" s="34">
        <f t="shared" si="798"/>
        <v>25813.119444638367</v>
      </c>
      <c r="CU552" s="34" t="e">
        <f t="shared" si="799"/>
        <v>#REF!</v>
      </c>
      <c r="CV552" s="54" t="e">
        <f t="shared" si="800"/>
        <v>#REF!</v>
      </c>
      <c r="CW552" t="s">
        <v>179</v>
      </c>
      <c r="CZ552">
        <f t="shared" si="801"/>
        <v>249068.77794048909</v>
      </c>
      <c r="DA552" s="34">
        <f t="shared" si="802"/>
        <v>6998.666400000001</v>
      </c>
      <c r="DB552" s="34">
        <f t="shared" si="803"/>
        <v>288.98101749710156</v>
      </c>
      <c r="DC552" s="34">
        <f t="shared" si="804"/>
        <v>275739.76726511802</v>
      </c>
      <c r="DD552" s="9">
        <f t="shared" si="805"/>
        <v>4374.1665000000003</v>
      </c>
      <c r="DE552" s="59">
        <f t="shared" si="806"/>
        <v>2.4351523645769521E-2</v>
      </c>
      <c r="DF552" s="59">
        <f t="shared" si="807"/>
        <v>1.0054955728078714E-3</v>
      </c>
      <c r="DG552" s="59">
        <f t="shared" si="808"/>
        <v>0.95942327850281661</v>
      </c>
      <c r="DH552" s="59">
        <f t="shared" si="809"/>
        <v>1.5219702278605949E-2</v>
      </c>
      <c r="DI552" s="14">
        <f t="shared" si="810"/>
        <v>6065.2042354407376</v>
      </c>
      <c r="DJ552" s="14">
        <f t="shared" si="811"/>
        <v>250.43755354382861</v>
      </c>
      <c r="DK552" s="14">
        <f t="shared" si="812"/>
        <v>238962.38350435405</v>
      </c>
      <c r="DL552" s="14">
        <f t="shared" si="813"/>
        <v>3790.7526471504611</v>
      </c>
      <c r="DM552">
        <f t="shared" si="814"/>
        <v>255572.91656071422</v>
      </c>
      <c r="DN552" s="34">
        <f t="shared" si="815"/>
        <v>6966.2296000000006</v>
      </c>
      <c r="DO552" s="34">
        <f t="shared" si="816"/>
        <v>287.64167383752238</v>
      </c>
      <c r="DP552" s="34">
        <f t="shared" si="817"/>
        <v>274461.79298092792</v>
      </c>
      <c r="DQ552" s="9">
        <f t="shared" si="818"/>
        <v>4353.8935000000001</v>
      </c>
      <c r="DR552" s="59">
        <f t="shared" si="819"/>
        <v>2.4351523645769521E-2</v>
      </c>
      <c r="DS552" s="59">
        <f t="shared" si="820"/>
        <v>1.0054955728078716E-3</v>
      </c>
      <c r="DT552" s="59">
        <f t="shared" si="821"/>
        <v>0.95942327850281661</v>
      </c>
      <c r="DU552" s="59">
        <f t="shared" si="822"/>
        <v>1.5219702278605951E-2</v>
      </c>
      <c r="DV552" s="14">
        <f t="shared" si="823"/>
        <v>6223.5899208465135</v>
      </c>
      <c r="DW552" s="14">
        <f t="shared" si="824"/>
        <v>256.97743613139369</v>
      </c>
      <c r="DX552" s="14">
        <f t="shared" si="825"/>
        <v>245202.60550320725</v>
      </c>
      <c r="DY552" s="14">
        <f t="shared" si="826"/>
        <v>3889.7437005290703</v>
      </c>
      <c r="DZ552" s="34" t="e">
        <f t="shared" si="827"/>
        <v>#REF!</v>
      </c>
      <c r="EA552" s="34" t="e">
        <f t="shared" si="828"/>
        <v>#REF!</v>
      </c>
      <c r="EB552" s="34" t="e">
        <f t="shared" si="829"/>
        <v>#REF!</v>
      </c>
      <c r="EC552" s="34" t="e">
        <f t="shared" si="830"/>
        <v>#REF!</v>
      </c>
      <c r="ED552" s="34" t="e">
        <f t="shared" si="831"/>
        <v>#REF!</v>
      </c>
      <c r="EE552" s="59" t="e">
        <f t="shared" si="832"/>
        <v>#REF!</v>
      </c>
      <c r="EF552" s="59" t="e">
        <f t="shared" si="833"/>
        <v>#REF!</v>
      </c>
      <c r="EG552" s="59" t="e">
        <f t="shared" si="834"/>
        <v>#REF!</v>
      </c>
      <c r="EH552" s="59" t="e">
        <f t="shared" si="835"/>
        <v>#REF!</v>
      </c>
      <c r="EI552" s="14" t="e">
        <f t="shared" si="836"/>
        <v>#REF!</v>
      </c>
      <c r="EJ552" s="14" t="e">
        <f t="shared" si="837"/>
        <v>#REF!</v>
      </c>
      <c r="EK552" s="14" t="e">
        <f t="shared" si="838"/>
        <v>#REF!</v>
      </c>
      <c r="EL552" s="14" t="e">
        <f t="shared" si="839"/>
        <v>#REF!</v>
      </c>
      <c r="EM552" t="e">
        <f t="shared" si="840"/>
        <v>#REF!</v>
      </c>
      <c r="EN552" s="34" t="e">
        <f t="shared" si="841"/>
        <v>#REF!</v>
      </c>
      <c r="EO552" s="34" t="e">
        <f t="shared" si="842"/>
        <v>#REF!</v>
      </c>
      <c r="EP552" s="34" t="e">
        <f t="shared" si="843"/>
        <v>#REF!</v>
      </c>
      <c r="EQ552" s="34" t="e">
        <f t="shared" si="844"/>
        <v>#REF!</v>
      </c>
      <c r="ER552" s="59" t="e">
        <f t="shared" si="845"/>
        <v>#REF!</v>
      </c>
      <c r="ES552" s="59" t="e">
        <f t="shared" si="846"/>
        <v>#REF!</v>
      </c>
      <c r="ET552" s="59" t="e">
        <f t="shared" si="847"/>
        <v>#REF!</v>
      </c>
      <c r="EU552" s="59" t="e">
        <f t="shared" si="848"/>
        <v>#REF!</v>
      </c>
      <c r="EV552" s="14" t="e">
        <f t="shared" si="849"/>
        <v>#REF!</v>
      </c>
      <c r="EW552" s="14" t="e">
        <f t="shared" si="850"/>
        <v>#REF!</v>
      </c>
      <c r="EX552" s="14" t="e">
        <f t="shared" si="851"/>
        <v>#REF!</v>
      </c>
      <c r="EY552" s="14" t="e">
        <f t="shared" si="852"/>
        <v>#REF!</v>
      </c>
    </row>
    <row r="553" spans="1:155" x14ac:dyDescent="0.2">
      <c r="A553" s="17">
        <v>30153636</v>
      </c>
      <c r="B553" t="s">
        <v>62</v>
      </c>
      <c r="C553" t="s">
        <v>2891</v>
      </c>
      <c r="D553" t="s">
        <v>2892</v>
      </c>
      <c r="E553" t="s">
        <v>2893</v>
      </c>
      <c r="F553" t="s">
        <v>41</v>
      </c>
      <c r="G553" t="s">
        <v>42</v>
      </c>
      <c r="H553" t="s">
        <v>2894</v>
      </c>
      <c r="I553" t="s">
        <v>68</v>
      </c>
      <c r="J553" s="19" t="s">
        <v>69</v>
      </c>
      <c r="K553" t="s">
        <v>70</v>
      </c>
      <c r="L553">
        <v>1962</v>
      </c>
      <c r="M553">
        <f t="shared" si="762"/>
        <v>1962</v>
      </c>
      <c r="N553">
        <v>57</v>
      </c>
      <c r="O553" s="19">
        <f t="shared" si="763"/>
        <v>57</v>
      </c>
      <c r="P553" t="s">
        <v>80</v>
      </c>
      <c r="Q553" s="19" t="str">
        <f t="shared" si="764"/>
        <v>50-60</v>
      </c>
      <c r="R553" s="23">
        <v>470</v>
      </c>
      <c r="S553" s="15">
        <f t="shared" si="765"/>
        <v>0.47</v>
      </c>
      <c r="T553">
        <v>30356576</v>
      </c>
      <c r="U553" t="s">
        <v>45</v>
      </c>
      <c r="V553" t="s">
        <v>55</v>
      </c>
      <c r="W553" t="s">
        <v>47</v>
      </c>
      <c r="X553" t="s">
        <v>88</v>
      </c>
      <c r="Y553" t="s">
        <v>408</v>
      </c>
      <c r="Z553" t="s">
        <v>2895</v>
      </c>
      <c r="AA553" t="s">
        <v>2896</v>
      </c>
      <c r="AB553" t="s">
        <v>473</v>
      </c>
      <c r="AC553">
        <v>1962</v>
      </c>
      <c r="AD553">
        <v>57</v>
      </c>
      <c r="AE553" t="str">
        <f t="shared" si="766"/>
        <v>&lt;60</v>
      </c>
      <c r="AF553">
        <v>-37.68448755</v>
      </c>
      <c r="AG553">
        <v>143.97454372999999</v>
      </c>
      <c r="AH553" t="s">
        <v>50</v>
      </c>
      <c r="AI553" t="s">
        <v>51</v>
      </c>
      <c r="AJ553" s="33" t="s">
        <v>446</v>
      </c>
      <c r="AL553">
        <v>1</v>
      </c>
      <c r="AM553" t="s">
        <v>86</v>
      </c>
      <c r="AN553">
        <v>220</v>
      </c>
      <c r="AO553" s="69">
        <v>3</v>
      </c>
      <c r="AP553">
        <v>2</v>
      </c>
      <c r="AQ553">
        <v>0</v>
      </c>
      <c r="AR553">
        <v>0</v>
      </c>
      <c r="AS553" s="82" t="str">
        <f t="shared" si="767"/>
        <v>Gw-0-0</v>
      </c>
      <c r="AT553" s="14">
        <f t="shared" si="768"/>
        <v>40000</v>
      </c>
      <c r="AU553" s="81">
        <f>VLOOKUP(C553,Bushfire_Vlookup!$F$2:$H$12575,3,FALSE)</f>
        <v>1651.6347599999999</v>
      </c>
      <c r="AV553" s="14">
        <f>VLOOKUP(AS553,Safety_collateral_Vlookup!$J$3:$L$20,2,FALSE)</f>
        <v>3720.1399252148244</v>
      </c>
      <c r="AW553" s="14">
        <f>VLOOKUP(AS553,Safety_collateral_Vlookup!$J$3:$L$20,3,FALSE)</f>
        <v>25000</v>
      </c>
      <c r="AX553" s="48">
        <f t="shared" si="769"/>
        <v>75086.683589124223</v>
      </c>
      <c r="AY553" s="49">
        <f t="shared" si="854"/>
        <v>35720</v>
      </c>
      <c r="AZ553" s="14">
        <v>76000</v>
      </c>
      <c r="BA553" s="16">
        <f t="shared" si="770"/>
        <v>2.1020908059665238</v>
      </c>
      <c r="BB553" t="e">
        <f>IF(BA553&lt;=#REF!,#REF!,IF(BA553&lt;=#REF!,#REF!,IF(BA553&lt;=#REF!,#REF!,IF(BA553&lt;=#REF!,#REF!,#REF!))))</f>
        <v>#REF!</v>
      </c>
      <c r="BC553" s="51">
        <v>3</v>
      </c>
      <c r="BD553" s="21">
        <v>70</v>
      </c>
      <c r="BE553" s="21">
        <v>6.4399999999999999E-2</v>
      </c>
      <c r="BF553" s="26">
        <f t="shared" si="771"/>
        <v>2329.8796076672324</v>
      </c>
      <c r="BG553" s="21">
        <v>7</v>
      </c>
      <c r="BH553" s="21">
        <f t="shared" si="772"/>
        <v>28</v>
      </c>
      <c r="BI553" s="28">
        <f t="shared" si="773"/>
        <v>4.0959999999999998E-4</v>
      </c>
      <c r="BJ553" s="27">
        <f t="shared" si="774"/>
        <v>4.0959999999999998E-4</v>
      </c>
      <c r="BK553" s="28">
        <f t="shared" si="775"/>
        <v>6.279685848080814E-3</v>
      </c>
      <c r="BL553" s="35">
        <f t="shared" si="776"/>
        <v>1.3200469885608771E-2</v>
      </c>
      <c r="BM553" s="21" t="str">
        <f t="shared" si="777"/>
        <v>Cr1</v>
      </c>
      <c r="BN553" s="51">
        <v>1</v>
      </c>
      <c r="BO553" s="21">
        <v>2</v>
      </c>
      <c r="BP553" s="50" t="s">
        <v>5497</v>
      </c>
      <c r="BQ553" s="14">
        <v>40000</v>
      </c>
      <c r="BR553">
        <f>IFERROR(VLOOKUP(AO553,'Model Failure data- Lines'!$A$37:$E$41,3,FALSE),'Model Failure data- Lines'!$C$37)</f>
        <v>0.16107000000000002</v>
      </c>
      <c r="BS553" s="14">
        <f t="shared" si="778"/>
        <v>12094.21212570024</v>
      </c>
      <c r="BT553" s="34">
        <f t="shared" si="761"/>
        <v>31860.469057261329</v>
      </c>
      <c r="BU553" s="34">
        <f t="shared" si="779"/>
        <v>0.37959931173530054</v>
      </c>
      <c r="BV553" s="54">
        <f t="shared" si="780"/>
        <v>-19766.256931561089</v>
      </c>
      <c r="BW553">
        <f>IFERROR(VLOOKUP(AO553,'Model Failure data- Lines'!$A$37:$E$41,4,FALSE),'Model Failure data- Lines'!$D$37)</f>
        <v>0.16398000000000001</v>
      </c>
      <c r="BX553" s="14">
        <f t="shared" si="781"/>
        <v>12312.714374944591</v>
      </c>
      <c r="BY553" s="34">
        <f t="shared" si="782"/>
        <v>28417.95880595483</v>
      </c>
      <c r="BZ553" s="71">
        <f t="shared" si="783"/>
        <v>0.43327230006275219</v>
      </c>
      <c r="CA553" s="71">
        <f t="shared" si="784"/>
        <v>-16105.244431010238</v>
      </c>
      <c r="CB553" s="56">
        <v>2</v>
      </c>
      <c r="CC553">
        <f>IFERROR(VLOOKUP(AO553,'Model Failure data- Lines'!$A$37:$E$41,5,FALSE),'Model Failure data- Lines'!$E$37)</f>
        <v>0.16322</v>
      </c>
      <c r="CD553" s="14">
        <f t="shared" si="785"/>
        <v>12255.648495416855</v>
      </c>
      <c r="CE553" s="34">
        <f t="shared" si="786"/>
        <v>22608.633334181002</v>
      </c>
      <c r="CF553" s="34">
        <f t="shared" si="787"/>
        <v>0.54207825454394354</v>
      </c>
      <c r="CG553" s="54">
        <f t="shared" si="788"/>
        <v>-10352.984838764147</v>
      </c>
      <c r="CH553" t="e">
        <f>IFERROR(VLOOKUP(AO553,'Model Failure data- Lines'!#REF!,3,FALSE),'Model Failure data- Lines'!#REF!)</f>
        <v>#REF!</v>
      </c>
      <c r="CI553" s="14" t="e">
        <f t="shared" si="789"/>
        <v>#REF!</v>
      </c>
      <c r="CJ553" s="34">
        <f t="shared" si="790"/>
        <v>30559.714002720477</v>
      </c>
      <c r="CK553" s="34" t="e">
        <f t="shared" si="791"/>
        <v>#REF!</v>
      </c>
      <c r="CL553" s="54" t="e">
        <f t="shared" si="792"/>
        <v>#REF!</v>
      </c>
      <c r="CM553" t="e">
        <f>IFERROR(VLOOKUP(AO553,'Model Failure data- Lines'!#REF!,4,FALSE),'Model Failure data- Lines'!#REF!)</f>
        <v>#REF!</v>
      </c>
      <c r="CN553" s="14" t="e">
        <f t="shared" si="793"/>
        <v>#REF!</v>
      </c>
      <c r="CO553" s="34">
        <f t="shared" si="794"/>
        <v>26144.908172678333</v>
      </c>
      <c r="CP553" s="34" t="e">
        <f t="shared" si="795"/>
        <v>#REF!</v>
      </c>
      <c r="CQ553" s="54" t="e">
        <f t="shared" si="796"/>
        <v>#REF!</v>
      </c>
      <c r="CR553" t="e">
        <f>IFERROR(VLOOKUP(AO553,'Model Failure data- Lines'!#REF!,5,FALSE),'Model Failure data- Lines'!#REF!)</f>
        <v>#REF!</v>
      </c>
      <c r="CS553" s="14" t="e">
        <f t="shared" si="797"/>
        <v>#REF!</v>
      </c>
      <c r="CT553" s="34">
        <f t="shared" si="798"/>
        <v>19136.512412031978</v>
      </c>
      <c r="CU553" s="34" t="e">
        <f t="shared" si="799"/>
        <v>#REF!</v>
      </c>
      <c r="CV553" s="54" t="e">
        <f t="shared" si="800"/>
        <v>#REF!</v>
      </c>
      <c r="CW553" t="s">
        <v>473</v>
      </c>
      <c r="CZ553">
        <f t="shared" si="801"/>
        <v>-16105.244431010238</v>
      </c>
      <c r="DA553" s="34">
        <f t="shared" si="802"/>
        <v>6998.666400000001</v>
      </c>
      <c r="DB553" s="34">
        <f t="shared" si="803"/>
        <v>288.98101749710156</v>
      </c>
      <c r="DC553" s="34">
        <f t="shared" si="804"/>
        <v>650.90045744748761</v>
      </c>
      <c r="DD553" s="9">
        <f t="shared" si="805"/>
        <v>4374.1665000000003</v>
      </c>
      <c r="DE553" s="59">
        <f t="shared" si="806"/>
        <v>0.5684097094172621</v>
      </c>
      <c r="DF553" s="59">
        <f t="shared" si="807"/>
        <v>2.3470130849876227E-2</v>
      </c>
      <c r="DG553" s="59">
        <f t="shared" si="808"/>
        <v>5.2864091347072831E-2</v>
      </c>
      <c r="DH553" s="59">
        <f t="shared" si="809"/>
        <v>0.35525606838578877</v>
      </c>
      <c r="DI553" s="14">
        <f t="shared" si="810"/>
        <v>-9154.3773071245068</v>
      </c>
      <c r="DJ553" s="14">
        <f t="shared" si="811"/>
        <v>-377.99219416505071</v>
      </c>
      <c r="DK553" s="14">
        <f t="shared" si="812"/>
        <v>-851.38911276786109</v>
      </c>
      <c r="DL553" s="14">
        <f t="shared" si="813"/>
        <v>-5721.485816952817</v>
      </c>
      <c r="DM553">
        <f t="shared" si="814"/>
        <v>-10352.984838764145</v>
      </c>
      <c r="DN553" s="34">
        <f t="shared" si="815"/>
        <v>6966.2296000000006</v>
      </c>
      <c r="DO553" s="34">
        <f t="shared" si="816"/>
        <v>287.64167383752238</v>
      </c>
      <c r="DP553" s="34">
        <f t="shared" si="817"/>
        <v>647.88372157933247</v>
      </c>
      <c r="DQ553" s="9">
        <f t="shared" si="818"/>
        <v>4353.8935000000001</v>
      </c>
      <c r="DR553" s="59">
        <f t="shared" si="819"/>
        <v>0.5684097094172621</v>
      </c>
      <c r="DS553" s="59">
        <f t="shared" si="820"/>
        <v>2.3470130849876234E-2</v>
      </c>
      <c r="DT553" s="59">
        <f t="shared" si="821"/>
        <v>5.2864091347072845E-2</v>
      </c>
      <c r="DU553" s="59">
        <f t="shared" si="822"/>
        <v>0.35525606838578883</v>
      </c>
      <c r="DV553" s="14">
        <f t="shared" si="823"/>
        <v>-5884.7371038032488</v>
      </c>
      <c r="DW553" s="14">
        <f t="shared" si="824"/>
        <v>-242.98590885257931</v>
      </c>
      <c r="DX553" s="14">
        <f t="shared" si="825"/>
        <v>-547.30113623128796</v>
      </c>
      <c r="DY553" s="14">
        <f t="shared" si="826"/>
        <v>-3677.9606898770298</v>
      </c>
      <c r="DZ553" s="34" t="e">
        <f t="shared" si="827"/>
        <v>#REF!</v>
      </c>
      <c r="EA553" s="34" t="e">
        <f t="shared" si="828"/>
        <v>#REF!</v>
      </c>
      <c r="EB553" s="34" t="e">
        <f t="shared" si="829"/>
        <v>#REF!</v>
      </c>
      <c r="EC553" s="34" t="e">
        <f t="shared" si="830"/>
        <v>#REF!</v>
      </c>
      <c r="ED553" s="34" t="e">
        <f t="shared" si="831"/>
        <v>#REF!</v>
      </c>
      <c r="EE553" s="59" t="e">
        <f t="shared" si="832"/>
        <v>#REF!</v>
      </c>
      <c r="EF553" s="59" t="e">
        <f t="shared" si="833"/>
        <v>#REF!</v>
      </c>
      <c r="EG553" s="59" t="e">
        <f t="shared" si="834"/>
        <v>#REF!</v>
      </c>
      <c r="EH553" s="59" t="e">
        <f t="shared" si="835"/>
        <v>#REF!</v>
      </c>
      <c r="EI553" s="14" t="e">
        <f t="shared" si="836"/>
        <v>#REF!</v>
      </c>
      <c r="EJ553" s="14" t="e">
        <f t="shared" si="837"/>
        <v>#REF!</v>
      </c>
      <c r="EK553" s="14" t="e">
        <f t="shared" si="838"/>
        <v>#REF!</v>
      </c>
      <c r="EL553" s="14" t="e">
        <f t="shared" si="839"/>
        <v>#REF!</v>
      </c>
      <c r="EM553" t="e">
        <f t="shared" si="840"/>
        <v>#REF!</v>
      </c>
      <c r="EN553" s="34" t="e">
        <f t="shared" si="841"/>
        <v>#REF!</v>
      </c>
      <c r="EO553" s="34" t="e">
        <f t="shared" si="842"/>
        <v>#REF!</v>
      </c>
      <c r="EP553" s="34" t="e">
        <f t="shared" si="843"/>
        <v>#REF!</v>
      </c>
      <c r="EQ553" s="34" t="e">
        <f t="shared" si="844"/>
        <v>#REF!</v>
      </c>
      <c r="ER553" s="59" t="e">
        <f t="shared" si="845"/>
        <v>#REF!</v>
      </c>
      <c r="ES553" s="59" t="e">
        <f t="shared" si="846"/>
        <v>#REF!</v>
      </c>
      <c r="ET553" s="59" t="e">
        <f t="shared" si="847"/>
        <v>#REF!</v>
      </c>
      <c r="EU553" s="59" t="e">
        <f t="shared" si="848"/>
        <v>#REF!</v>
      </c>
      <c r="EV553" s="14" t="e">
        <f t="shared" si="849"/>
        <v>#REF!</v>
      </c>
      <c r="EW553" s="14" t="e">
        <f t="shared" si="850"/>
        <v>#REF!</v>
      </c>
      <c r="EX553" s="14" t="e">
        <f t="shared" si="851"/>
        <v>#REF!</v>
      </c>
      <c r="EY553" s="14" t="e">
        <f t="shared" si="852"/>
        <v>#REF!</v>
      </c>
    </row>
    <row r="554" spans="1:155" x14ac:dyDescent="0.2">
      <c r="A554" s="17">
        <v>30392733</v>
      </c>
      <c r="B554" t="s">
        <v>62</v>
      </c>
      <c r="C554" t="s">
        <v>5178</v>
      </c>
      <c r="D554" t="s">
        <v>5179</v>
      </c>
      <c r="E554" t="s">
        <v>1306</v>
      </c>
      <c r="F554" t="s">
        <v>41</v>
      </c>
      <c r="G554" t="s">
        <v>42</v>
      </c>
      <c r="H554" t="s">
        <v>5180</v>
      </c>
      <c r="I554" t="s">
        <v>68</v>
      </c>
      <c r="J554" s="19" t="s">
        <v>69</v>
      </c>
      <c r="K554" t="s">
        <v>70</v>
      </c>
      <c r="L554">
        <v>1962</v>
      </c>
      <c r="M554">
        <f t="shared" si="762"/>
        <v>1962</v>
      </c>
      <c r="N554">
        <v>57</v>
      </c>
      <c r="O554" s="19">
        <f t="shared" si="763"/>
        <v>57</v>
      </c>
      <c r="P554" t="s">
        <v>80</v>
      </c>
      <c r="Q554" s="19" t="str">
        <f t="shared" si="764"/>
        <v>50-60</v>
      </c>
      <c r="R554" s="23">
        <v>432.82</v>
      </c>
      <c r="S554" s="15">
        <f t="shared" si="765"/>
        <v>0.43281999999999998</v>
      </c>
      <c r="T554">
        <v>30388143</v>
      </c>
      <c r="U554" t="s">
        <v>45</v>
      </c>
      <c r="V554" t="s">
        <v>55</v>
      </c>
      <c r="W554" t="s">
        <v>47</v>
      </c>
      <c r="X554" t="s">
        <v>88</v>
      </c>
      <c r="Y554" t="s">
        <v>408</v>
      </c>
      <c r="Z554" t="s">
        <v>5181</v>
      </c>
      <c r="AA554" t="s">
        <v>5182</v>
      </c>
      <c r="AB554" t="s">
        <v>300</v>
      </c>
      <c r="AC554">
        <v>1962</v>
      </c>
      <c r="AD554">
        <v>57</v>
      </c>
      <c r="AE554" t="str">
        <f t="shared" si="766"/>
        <v>&lt;60</v>
      </c>
      <c r="AF554">
        <v>-37.680973309999999</v>
      </c>
      <c r="AG554">
        <v>143.97158612000001</v>
      </c>
      <c r="AH554" t="s">
        <v>50</v>
      </c>
      <c r="AI554" t="s">
        <v>51</v>
      </c>
      <c r="AJ554" s="33" t="s">
        <v>446</v>
      </c>
      <c r="AL554">
        <v>1</v>
      </c>
      <c r="AM554" t="s">
        <v>86</v>
      </c>
      <c r="AN554">
        <v>220</v>
      </c>
      <c r="AO554" s="69">
        <v>3</v>
      </c>
      <c r="AP554">
        <v>2</v>
      </c>
      <c r="AQ554">
        <v>0</v>
      </c>
      <c r="AR554">
        <v>0</v>
      </c>
      <c r="AS554" s="82" t="str">
        <f t="shared" si="767"/>
        <v>Gw-0-0</v>
      </c>
      <c r="AT554" s="14">
        <f t="shared" si="768"/>
        <v>40000</v>
      </c>
      <c r="AU554" s="81">
        <f>VLOOKUP(C554,Bushfire_Vlookup!$F$2:$H$12575,3,FALSE)</f>
        <v>2441.3174509999999</v>
      </c>
      <c r="AV554" s="14">
        <f>VLOOKUP(AS554,Safety_collateral_Vlookup!$J$3:$L$20,2,FALSE)</f>
        <v>3720.1399252148244</v>
      </c>
      <c r="AW554" s="14">
        <f>VLOOKUP(AS554,Safety_collateral_Vlookup!$J$3:$L$20,3,FALSE)</f>
        <v>25000</v>
      </c>
      <c r="AX554" s="48">
        <f t="shared" si="769"/>
        <v>75929.275020421206</v>
      </c>
      <c r="AY554" s="49">
        <f t="shared" si="854"/>
        <v>32894.32</v>
      </c>
      <c r="AZ554" s="14">
        <v>76000</v>
      </c>
      <c r="BA554" s="16">
        <f t="shared" si="770"/>
        <v>2.3082792111349684</v>
      </c>
      <c r="BB554" t="e">
        <f>IF(BA554&lt;=#REF!,#REF!,IF(BA554&lt;=#REF!,#REF!,IF(BA554&lt;=#REF!,#REF!,IF(BA554&lt;=#REF!,#REF!,#REF!))))</f>
        <v>#REF!</v>
      </c>
      <c r="BC554" s="51">
        <v>3</v>
      </c>
      <c r="BD554" s="21">
        <v>70</v>
      </c>
      <c r="BE554" s="21">
        <v>6.4399999999999999E-2</v>
      </c>
      <c r="BF554" s="26">
        <f t="shared" si="771"/>
        <v>2145.5712591287906</v>
      </c>
      <c r="BG554" s="21">
        <v>7</v>
      </c>
      <c r="BH554" s="21">
        <f t="shared" si="772"/>
        <v>28</v>
      </c>
      <c r="BI554" s="28">
        <f t="shared" si="773"/>
        <v>4.0959999999999998E-4</v>
      </c>
      <c r="BJ554" s="27">
        <f t="shared" si="774"/>
        <v>4.0959999999999998E-4</v>
      </c>
      <c r="BK554" s="28">
        <f t="shared" si="775"/>
        <v>6.2796858480808132E-3</v>
      </c>
      <c r="BL554" s="35">
        <f t="shared" si="776"/>
        <v>1.4495268295583404E-2</v>
      </c>
      <c r="BM554" s="21" t="str">
        <f t="shared" si="777"/>
        <v>Cr1</v>
      </c>
      <c r="BN554" s="51">
        <v>1</v>
      </c>
      <c r="BO554" s="21">
        <v>2</v>
      </c>
      <c r="BP554" s="50" t="s">
        <v>5497</v>
      </c>
      <c r="BQ554" s="14">
        <v>40000</v>
      </c>
      <c r="BR554">
        <f>IFERROR(VLOOKUP(AO554,'Model Failure data- Lines'!$A$37:$E$41,3,FALSE),'Model Failure data- Lines'!$C$37)</f>
        <v>0.16107000000000002</v>
      </c>
      <c r="BS554" s="14">
        <f t="shared" si="778"/>
        <v>12229.928327539244</v>
      </c>
      <c r="BT554" s="34">
        <f t="shared" si="761"/>
        <v>29340.102590135844</v>
      </c>
      <c r="BU554" s="34">
        <f t="shared" si="779"/>
        <v>0.41683318215972948</v>
      </c>
      <c r="BV554" s="54">
        <f t="shared" si="780"/>
        <v>-17110.1742625966</v>
      </c>
      <c r="BW554">
        <f>IFERROR(VLOOKUP(AO554,'Model Failure data- Lines'!$A$37:$E$41,4,FALSE),'Model Failure data- Lines'!$D$37)</f>
        <v>0.16398000000000001</v>
      </c>
      <c r="BX554" s="14">
        <f t="shared" si="781"/>
        <v>12450.882517848671</v>
      </c>
      <c r="BY554" s="34">
        <f t="shared" si="782"/>
        <v>26169.916873177379</v>
      </c>
      <c r="BZ554" s="71">
        <f t="shared" si="783"/>
        <v>0.4757708088331794</v>
      </c>
      <c r="CA554" s="71">
        <f t="shared" si="784"/>
        <v>-13719.034355328708</v>
      </c>
      <c r="CB554" s="56">
        <v>2</v>
      </c>
      <c r="CC554">
        <f>IFERROR(VLOOKUP(AO554,'Model Failure data- Lines'!$A$37:$E$41,5,FALSE),'Model Failure data- Lines'!$E$37)</f>
        <v>0.16322</v>
      </c>
      <c r="CD554" s="14">
        <f t="shared" si="785"/>
        <v>12393.176268833149</v>
      </c>
      <c r="CE554" s="34">
        <f t="shared" si="786"/>
        <v>20820.146127021748</v>
      </c>
      <c r="CF554" s="34">
        <f t="shared" si="787"/>
        <v>0.59524924528500178</v>
      </c>
      <c r="CG554" s="54">
        <f t="shared" si="788"/>
        <v>-8426.9698581885987</v>
      </c>
      <c r="CH554" t="e">
        <f>IFERROR(VLOOKUP(AO554,'Model Failure data- Lines'!#REF!,3,FALSE),'Model Failure data- Lines'!#REF!)</f>
        <v>#REF!</v>
      </c>
      <c r="CI554" s="14" t="e">
        <f t="shared" si="789"/>
        <v>#REF!</v>
      </c>
      <c r="CJ554" s="34">
        <f t="shared" si="790"/>
        <v>28142.245563101016</v>
      </c>
      <c r="CK554" s="34" t="e">
        <f t="shared" si="791"/>
        <v>#REF!</v>
      </c>
      <c r="CL554" s="54" t="e">
        <f t="shared" si="792"/>
        <v>#REF!</v>
      </c>
      <c r="CM554" t="e">
        <f>IFERROR(VLOOKUP(AO554,'Model Failure data- Lines'!#REF!,4,FALSE),'Model Failure data- Lines'!#REF!)</f>
        <v>#REF!</v>
      </c>
      <c r="CN554" s="14" t="e">
        <f t="shared" si="793"/>
        <v>#REF!</v>
      </c>
      <c r="CO554" s="34">
        <f t="shared" si="794"/>
        <v>24076.679053826883</v>
      </c>
      <c r="CP554" s="34" t="e">
        <f t="shared" si="795"/>
        <v>#REF!</v>
      </c>
      <c r="CQ554" s="54" t="e">
        <f t="shared" si="796"/>
        <v>#REF!</v>
      </c>
      <c r="CR554" t="e">
        <f>IFERROR(VLOOKUP(AO554,'Model Failure data- Lines'!#REF!,5,FALSE),'Model Failure data- Lines'!#REF!)</f>
        <v>#REF!</v>
      </c>
      <c r="CS554" s="14" t="e">
        <f t="shared" si="797"/>
        <v>#REF!</v>
      </c>
      <c r="CT554" s="34">
        <f t="shared" si="798"/>
        <v>17622.692132288685</v>
      </c>
      <c r="CU554" s="34" t="e">
        <f t="shared" si="799"/>
        <v>#REF!</v>
      </c>
      <c r="CV554" s="54" t="e">
        <f t="shared" si="800"/>
        <v>#REF!</v>
      </c>
      <c r="CW554" t="s">
        <v>300</v>
      </c>
      <c r="CZ554">
        <f t="shared" si="801"/>
        <v>-13719.034355328711</v>
      </c>
      <c r="DA554" s="34">
        <f t="shared" si="802"/>
        <v>6998.666400000001</v>
      </c>
      <c r="DB554" s="34">
        <f t="shared" si="803"/>
        <v>427.14916040118362</v>
      </c>
      <c r="DC554" s="34">
        <f t="shared" si="804"/>
        <v>650.90045744748761</v>
      </c>
      <c r="DD554" s="9">
        <f t="shared" si="805"/>
        <v>4374.1665000000003</v>
      </c>
      <c r="DE554" s="59">
        <f t="shared" si="806"/>
        <v>0.56210203493344557</v>
      </c>
      <c r="DF554" s="59">
        <f t="shared" si="807"/>
        <v>3.4306737678140804E-2</v>
      </c>
      <c r="DG554" s="59">
        <f t="shared" si="808"/>
        <v>5.2277455555010219E-2</v>
      </c>
      <c r="DH554" s="59">
        <f t="shared" si="809"/>
        <v>0.35131377183340345</v>
      </c>
      <c r="DI554" s="14">
        <f t="shared" si="810"/>
        <v>-7711.4971284521189</v>
      </c>
      <c r="DJ554" s="14">
        <f t="shared" si="811"/>
        <v>-470.6553128256636</v>
      </c>
      <c r="DK554" s="14">
        <f t="shared" si="812"/>
        <v>-717.19620876835484</v>
      </c>
      <c r="DL554" s="14">
        <f t="shared" si="813"/>
        <v>-4819.6857052825744</v>
      </c>
      <c r="DM554">
        <f t="shared" si="814"/>
        <v>-8426.9698581886005</v>
      </c>
      <c r="DN554" s="34">
        <f t="shared" si="815"/>
        <v>6966.2296000000006</v>
      </c>
      <c r="DO554" s="34">
        <f t="shared" si="816"/>
        <v>425.1694472538187</v>
      </c>
      <c r="DP554" s="34">
        <f t="shared" si="817"/>
        <v>647.88372157933247</v>
      </c>
      <c r="DQ554" s="9">
        <f t="shared" si="818"/>
        <v>4353.8935000000001</v>
      </c>
      <c r="DR554" s="59">
        <f t="shared" si="819"/>
        <v>0.56210203493344568</v>
      </c>
      <c r="DS554" s="59">
        <f t="shared" si="820"/>
        <v>3.4306737678140804E-2</v>
      </c>
      <c r="DT554" s="59">
        <f t="shared" si="821"/>
        <v>5.2277455555010233E-2</v>
      </c>
      <c r="DU554" s="59">
        <f t="shared" si="822"/>
        <v>0.35131377183340351</v>
      </c>
      <c r="DV554" s="14">
        <f t="shared" si="823"/>
        <v>-4736.8169056106226</v>
      </c>
      <c r="DW554" s="14">
        <f t="shared" si="824"/>
        <v>-289.10184434647573</v>
      </c>
      <c r="DX554" s="14">
        <f t="shared" si="825"/>
        <v>-440.54054222486542</v>
      </c>
      <c r="DY554" s="14">
        <f t="shared" si="826"/>
        <v>-2960.5105660066388</v>
      </c>
      <c r="DZ554" s="34" t="e">
        <f t="shared" si="827"/>
        <v>#REF!</v>
      </c>
      <c r="EA554" s="34" t="e">
        <f t="shared" si="828"/>
        <v>#REF!</v>
      </c>
      <c r="EB554" s="34" t="e">
        <f t="shared" si="829"/>
        <v>#REF!</v>
      </c>
      <c r="EC554" s="34" t="e">
        <f t="shared" si="830"/>
        <v>#REF!</v>
      </c>
      <c r="ED554" s="34" t="e">
        <f t="shared" si="831"/>
        <v>#REF!</v>
      </c>
      <c r="EE554" s="59" t="e">
        <f t="shared" si="832"/>
        <v>#REF!</v>
      </c>
      <c r="EF554" s="59" t="e">
        <f t="shared" si="833"/>
        <v>#REF!</v>
      </c>
      <c r="EG554" s="59" t="e">
        <f t="shared" si="834"/>
        <v>#REF!</v>
      </c>
      <c r="EH554" s="59" t="e">
        <f t="shared" si="835"/>
        <v>#REF!</v>
      </c>
      <c r="EI554" s="14" t="e">
        <f t="shared" si="836"/>
        <v>#REF!</v>
      </c>
      <c r="EJ554" s="14" t="e">
        <f t="shared" si="837"/>
        <v>#REF!</v>
      </c>
      <c r="EK554" s="14" t="e">
        <f t="shared" si="838"/>
        <v>#REF!</v>
      </c>
      <c r="EL554" s="14" t="e">
        <f t="shared" si="839"/>
        <v>#REF!</v>
      </c>
      <c r="EM554" t="e">
        <f t="shared" si="840"/>
        <v>#REF!</v>
      </c>
      <c r="EN554" s="34" t="e">
        <f t="shared" si="841"/>
        <v>#REF!</v>
      </c>
      <c r="EO554" s="34" t="e">
        <f t="shared" si="842"/>
        <v>#REF!</v>
      </c>
      <c r="EP554" s="34" t="e">
        <f t="shared" si="843"/>
        <v>#REF!</v>
      </c>
      <c r="EQ554" s="34" t="e">
        <f t="shared" si="844"/>
        <v>#REF!</v>
      </c>
      <c r="ER554" s="59" t="e">
        <f t="shared" si="845"/>
        <v>#REF!</v>
      </c>
      <c r="ES554" s="59" t="e">
        <f t="shared" si="846"/>
        <v>#REF!</v>
      </c>
      <c r="ET554" s="59" t="e">
        <f t="shared" si="847"/>
        <v>#REF!</v>
      </c>
      <c r="EU554" s="59" t="e">
        <f t="shared" si="848"/>
        <v>#REF!</v>
      </c>
      <c r="EV554" s="14" t="e">
        <f t="shared" si="849"/>
        <v>#REF!</v>
      </c>
      <c r="EW554" s="14" t="e">
        <f t="shared" si="850"/>
        <v>#REF!</v>
      </c>
      <c r="EX554" s="14" t="e">
        <f t="shared" si="851"/>
        <v>#REF!</v>
      </c>
      <c r="EY554" s="14" t="e">
        <f t="shared" si="852"/>
        <v>#REF!</v>
      </c>
    </row>
    <row r="555" spans="1:155" x14ac:dyDescent="0.2">
      <c r="A555" s="17">
        <v>30189630</v>
      </c>
      <c r="B555" t="s">
        <v>62</v>
      </c>
      <c r="C555" t="s">
        <v>3422</v>
      </c>
      <c r="D555" t="s">
        <v>3423</v>
      </c>
      <c r="E555" t="s">
        <v>3424</v>
      </c>
      <c r="F555" t="s">
        <v>41</v>
      </c>
      <c r="G555" t="s">
        <v>42</v>
      </c>
      <c r="H555" t="s">
        <v>3425</v>
      </c>
      <c r="I555" t="s">
        <v>68</v>
      </c>
      <c r="J555" s="19" t="s">
        <v>69</v>
      </c>
      <c r="K555" t="s">
        <v>70</v>
      </c>
      <c r="L555">
        <v>1962</v>
      </c>
      <c r="M555">
        <f t="shared" si="762"/>
        <v>1962</v>
      </c>
      <c r="N555">
        <v>57</v>
      </c>
      <c r="O555" s="19">
        <f t="shared" si="763"/>
        <v>57</v>
      </c>
      <c r="P555" t="s">
        <v>80</v>
      </c>
      <c r="Q555" s="19" t="str">
        <f t="shared" si="764"/>
        <v>50-60</v>
      </c>
      <c r="R555" s="23">
        <v>495.3</v>
      </c>
      <c r="S555" s="15">
        <f t="shared" si="765"/>
        <v>0.49530000000000002</v>
      </c>
      <c r="T555">
        <v>30445371</v>
      </c>
      <c r="U555" t="s">
        <v>45</v>
      </c>
      <c r="V555" t="s">
        <v>55</v>
      </c>
      <c r="W555" t="s">
        <v>47</v>
      </c>
      <c r="X555" t="s">
        <v>88</v>
      </c>
      <c r="Y555" t="s">
        <v>408</v>
      </c>
      <c r="Z555" t="s">
        <v>3426</v>
      </c>
      <c r="AA555" t="s">
        <v>3427</v>
      </c>
      <c r="AB555" t="s">
        <v>221</v>
      </c>
      <c r="AC555">
        <v>1962</v>
      </c>
      <c r="AD555">
        <v>57</v>
      </c>
      <c r="AE555" t="str">
        <f t="shared" si="766"/>
        <v>&lt;60</v>
      </c>
      <c r="AF555">
        <v>-37.677586349999999</v>
      </c>
      <c r="AG555">
        <v>143.96916229999999</v>
      </c>
      <c r="AH555" t="s">
        <v>50</v>
      </c>
      <c r="AI555" t="s">
        <v>51</v>
      </c>
      <c r="AJ555" s="33" t="s">
        <v>446</v>
      </c>
      <c r="AL555">
        <v>1</v>
      </c>
      <c r="AM555" t="s">
        <v>86</v>
      </c>
      <c r="AN555">
        <v>220</v>
      </c>
      <c r="AO555" s="69">
        <v>3</v>
      </c>
      <c r="AP555">
        <v>2</v>
      </c>
      <c r="AQ555">
        <v>0</v>
      </c>
      <c r="AR555">
        <v>0</v>
      </c>
      <c r="AS555" s="82" t="str">
        <f t="shared" si="767"/>
        <v>Gw-0-0</v>
      </c>
      <c r="AT555" s="14">
        <f t="shared" si="768"/>
        <v>40000</v>
      </c>
      <c r="AU555" s="81">
        <f>VLOOKUP(C555,Bushfire_Vlookup!$F$2:$H$12575,3,FALSE)</f>
        <v>2441.3174509999999</v>
      </c>
      <c r="AV555" s="14">
        <f>VLOOKUP(AS555,Safety_collateral_Vlookup!$J$3:$L$20,2,FALSE)</f>
        <v>3720.1399252148244</v>
      </c>
      <c r="AW555" s="14">
        <f>VLOOKUP(AS555,Safety_collateral_Vlookup!$J$3:$L$20,3,FALSE)</f>
        <v>25000</v>
      </c>
      <c r="AX555" s="48">
        <f t="shared" si="769"/>
        <v>75929.275020421206</v>
      </c>
      <c r="AY555" s="49">
        <f t="shared" si="854"/>
        <v>37642.800000000003</v>
      </c>
      <c r="AZ555" s="14">
        <v>76000</v>
      </c>
      <c r="BA555" s="16">
        <f t="shared" si="770"/>
        <v>2.0170995521167714</v>
      </c>
      <c r="BB555" t="e">
        <f>IF(BA555&lt;=#REF!,#REF!,IF(BA555&lt;=#REF!,#REF!,IF(BA555&lt;=#REF!,#REF!,IF(BA555&lt;=#REF!,#REF!,#REF!))))</f>
        <v>#REF!</v>
      </c>
      <c r="BC555" s="51">
        <v>3</v>
      </c>
      <c r="BD555" s="21">
        <v>70</v>
      </c>
      <c r="BE555" s="21">
        <v>6.4399999999999999E-2</v>
      </c>
      <c r="BF555" s="26">
        <f t="shared" si="771"/>
        <v>2455.2965312288943</v>
      </c>
      <c r="BG555" s="21">
        <v>7</v>
      </c>
      <c r="BH555" s="21">
        <f t="shared" si="772"/>
        <v>28</v>
      </c>
      <c r="BI555" s="28">
        <f t="shared" si="773"/>
        <v>4.0959999999999998E-4</v>
      </c>
      <c r="BJ555" s="27">
        <f t="shared" si="774"/>
        <v>4.0959999999999998E-4</v>
      </c>
      <c r="BK555" s="28">
        <f t="shared" si="775"/>
        <v>6.279685848080814E-3</v>
      </c>
      <c r="BL555" s="35">
        <f t="shared" si="776"/>
        <v>1.2666751511597837E-2</v>
      </c>
      <c r="BM555" s="21" t="str">
        <f t="shared" si="777"/>
        <v>Cr1</v>
      </c>
      <c r="BN555" s="51">
        <v>1</v>
      </c>
      <c r="BO555" s="21">
        <v>2</v>
      </c>
      <c r="BP555" s="50" t="s">
        <v>5497</v>
      </c>
      <c r="BQ555" s="14">
        <v>40000</v>
      </c>
      <c r="BR555">
        <f>IFERROR(VLOOKUP(AO555,'Model Failure data- Lines'!$A$37:$E$41,3,FALSE),'Model Failure data- Lines'!$C$37)</f>
        <v>0.16107000000000002</v>
      </c>
      <c r="BS555" s="14">
        <f t="shared" si="778"/>
        <v>12229.928327539244</v>
      </c>
      <c r="BT555" s="34">
        <f t="shared" si="761"/>
        <v>33575.511327790504</v>
      </c>
      <c r="BU555" s="34">
        <f t="shared" si="779"/>
        <v>0.36425143933449239</v>
      </c>
      <c r="BV555" s="54">
        <f t="shared" si="780"/>
        <v>-21345.583000251259</v>
      </c>
      <c r="BW555">
        <f>IFERROR(VLOOKUP(AO555,'Model Failure data- Lines'!$A$37:$E$41,4,FALSE),'Model Failure data- Lines'!$D$37)</f>
        <v>0.16398000000000001</v>
      </c>
      <c r="BX555" s="14">
        <f t="shared" si="781"/>
        <v>12450.882517848671</v>
      </c>
      <c r="BY555" s="34">
        <f t="shared" si="782"/>
        <v>29947.691482105165</v>
      </c>
      <c r="BZ555" s="71">
        <f t="shared" si="783"/>
        <v>0.41575433369508719</v>
      </c>
      <c r="CA555" s="71">
        <f t="shared" si="784"/>
        <v>-17496.808964256496</v>
      </c>
      <c r="CB555" s="56">
        <v>2</v>
      </c>
      <c r="CC555">
        <f>IFERROR(VLOOKUP(AO555,'Model Failure data- Lines'!$A$37:$E$41,5,FALSE),'Model Failure data- Lines'!$E$37)</f>
        <v>0.16322</v>
      </c>
      <c r="CD555" s="14">
        <f t="shared" si="785"/>
        <v>12393.176268833149</v>
      </c>
      <c r="CE555" s="34">
        <f t="shared" si="786"/>
        <v>23825.651256212448</v>
      </c>
      <c r="CF555" s="34">
        <f t="shared" si="787"/>
        <v>0.52016107075359275</v>
      </c>
      <c r="CG555" s="54">
        <f t="shared" si="788"/>
        <v>-11432.474987379299</v>
      </c>
      <c r="CH555" t="e">
        <f>IFERROR(VLOOKUP(AO555,'Model Failure data- Lines'!#REF!,3,FALSE),'Model Failure data- Lines'!#REF!)</f>
        <v>#REF!</v>
      </c>
      <c r="CI555" s="14" t="e">
        <f t="shared" si="789"/>
        <v>#REF!</v>
      </c>
      <c r="CJ555" s="34">
        <f t="shared" si="790"/>
        <v>32204.736905420115</v>
      </c>
      <c r="CK555" s="34" t="e">
        <f t="shared" si="791"/>
        <v>#REF!</v>
      </c>
      <c r="CL555" s="54" t="e">
        <f t="shared" si="792"/>
        <v>#REF!</v>
      </c>
      <c r="CM555" t="e">
        <f>IFERROR(VLOOKUP(AO555,'Model Failure data- Lines'!#REF!,4,FALSE),'Model Failure data- Lines'!#REF!)</f>
        <v>#REF!</v>
      </c>
      <c r="CN555" s="14" t="e">
        <f t="shared" si="793"/>
        <v>#REF!</v>
      </c>
      <c r="CO555" s="34">
        <f t="shared" si="794"/>
        <v>27552.28301686719</v>
      </c>
      <c r="CP555" s="34" t="e">
        <f t="shared" si="795"/>
        <v>#REF!</v>
      </c>
      <c r="CQ555" s="54" t="e">
        <f t="shared" si="796"/>
        <v>#REF!</v>
      </c>
      <c r="CR555" t="e">
        <f>IFERROR(VLOOKUP(AO555,'Model Failure data- Lines'!#REF!,5,FALSE),'Model Failure data- Lines'!#REF!)</f>
        <v>#REF!</v>
      </c>
      <c r="CS555" s="14" t="e">
        <f t="shared" si="797"/>
        <v>#REF!</v>
      </c>
      <c r="CT555" s="34">
        <f t="shared" si="798"/>
        <v>20166.626803573276</v>
      </c>
      <c r="CU555" s="34" t="e">
        <f t="shared" si="799"/>
        <v>#REF!</v>
      </c>
      <c r="CV555" s="54" t="e">
        <f t="shared" si="800"/>
        <v>#REF!</v>
      </c>
      <c r="CW555" t="s">
        <v>221</v>
      </c>
      <c r="CZ555">
        <f t="shared" si="801"/>
        <v>-17496.808964256496</v>
      </c>
      <c r="DA555" s="34">
        <f t="shared" si="802"/>
        <v>6998.666400000001</v>
      </c>
      <c r="DB555" s="34">
        <f t="shared" si="803"/>
        <v>427.14916040118362</v>
      </c>
      <c r="DC555" s="34">
        <f t="shared" si="804"/>
        <v>650.90045744748761</v>
      </c>
      <c r="DD555" s="9">
        <f t="shared" si="805"/>
        <v>4374.1665000000003</v>
      </c>
      <c r="DE555" s="59">
        <f t="shared" si="806"/>
        <v>0.56210203493344557</v>
      </c>
      <c r="DF555" s="59">
        <f t="shared" si="807"/>
        <v>3.4306737678140804E-2</v>
      </c>
      <c r="DG555" s="59">
        <f t="shared" si="808"/>
        <v>5.2277455555010219E-2</v>
      </c>
      <c r="DH555" s="59">
        <f t="shared" si="809"/>
        <v>0.35131377183340345</v>
      </c>
      <c r="DI555" s="14">
        <f t="shared" si="810"/>
        <v>-9834.9919236503283</v>
      </c>
      <c r="DJ555" s="14">
        <f t="shared" si="811"/>
        <v>-600.25843534129012</v>
      </c>
      <c r="DK555" s="14">
        <f t="shared" si="812"/>
        <v>-914.68865298342325</v>
      </c>
      <c r="DL555" s="14">
        <f t="shared" si="813"/>
        <v>-6146.869952281455</v>
      </c>
      <c r="DM555">
        <f t="shared" si="814"/>
        <v>-11432.474987379299</v>
      </c>
      <c r="DN555" s="34">
        <f t="shared" si="815"/>
        <v>6966.2296000000006</v>
      </c>
      <c r="DO555" s="34">
        <f t="shared" si="816"/>
        <v>425.1694472538187</v>
      </c>
      <c r="DP555" s="34">
        <f t="shared" si="817"/>
        <v>647.88372157933247</v>
      </c>
      <c r="DQ555" s="9">
        <f t="shared" si="818"/>
        <v>4353.8935000000001</v>
      </c>
      <c r="DR555" s="59">
        <f t="shared" si="819"/>
        <v>0.56210203493344568</v>
      </c>
      <c r="DS555" s="59">
        <f t="shared" si="820"/>
        <v>3.4306737678140804E-2</v>
      </c>
      <c r="DT555" s="59">
        <f t="shared" si="821"/>
        <v>5.2277455555010233E-2</v>
      </c>
      <c r="DU555" s="59">
        <f t="shared" si="822"/>
        <v>0.35131377183340351</v>
      </c>
      <c r="DV555" s="14">
        <f t="shared" si="823"/>
        <v>-6426.2174547316217</v>
      </c>
      <c r="DW555" s="14">
        <f t="shared" si="824"/>
        <v>-392.21092040392767</v>
      </c>
      <c r="DX555" s="14">
        <f t="shared" si="825"/>
        <v>-597.66070303648746</v>
      </c>
      <c r="DY555" s="14">
        <f t="shared" si="826"/>
        <v>-4016.3859092072639</v>
      </c>
      <c r="DZ555" s="34" t="e">
        <f t="shared" si="827"/>
        <v>#REF!</v>
      </c>
      <c r="EA555" s="34" t="e">
        <f t="shared" si="828"/>
        <v>#REF!</v>
      </c>
      <c r="EB555" s="34" t="e">
        <f t="shared" si="829"/>
        <v>#REF!</v>
      </c>
      <c r="EC555" s="34" t="e">
        <f t="shared" si="830"/>
        <v>#REF!</v>
      </c>
      <c r="ED555" s="34" t="e">
        <f t="shared" si="831"/>
        <v>#REF!</v>
      </c>
      <c r="EE555" s="59" t="e">
        <f t="shared" si="832"/>
        <v>#REF!</v>
      </c>
      <c r="EF555" s="59" t="e">
        <f t="shared" si="833"/>
        <v>#REF!</v>
      </c>
      <c r="EG555" s="59" t="e">
        <f t="shared" si="834"/>
        <v>#REF!</v>
      </c>
      <c r="EH555" s="59" t="e">
        <f t="shared" si="835"/>
        <v>#REF!</v>
      </c>
      <c r="EI555" s="14" t="e">
        <f t="shared" si="836"/>
        <v>#REF!</v>
      </c>
      <c r="EJ555" s="14" t="e">
        <f t="shared" si="837"/>
        <v>#REF!</v>
      </c>
      <c r="EK555" s="14" t="e">
        <f t="shared" si="838"/>
        <v>#REF!</v>
      </c>
      <c r="EL555" s="14" t="e">
        <f t="shared" si="839"/>
        <v>#REF!</v>
      </c>
      <c r="EM555" t="e">
        <f t="shared" si="840"/>
        <v>#REF!</v>
      </c>
      <c r="EN555" s="34" t="e">
        <f t="shared" si="841"/>
        <v>#REF!</v>
      </c>
      <c r="EO555" s="34" t="e">
        <f t="shared" si="842"/>
        <v>#REF!</v>
      </c>
      <c r="EP555" s="34" t="e">
        <f t="shared" si="843"/>
        <v>#REF!</v>
      </c>
      <c r="EQ555" s="34" t="e">
        <f t="shared" si="844"/>
        <v>#REF!</v>
      </c>
      <c r="ER555" s="59" t="e">
        <f t="shared" si="845"/>
        <v>#REF!</v>
      </c>
      <c r="ES555" s="59" t="e">
        <f t="shared" si="846"/>
        <v>#REF!</v>
      </c>
      <c r="ET555" s="59" t="e">
        <f t="shared" si="847"/>
        <v>#REF!</v>
      </c>
      <c r="EU555" s="59" t="e">
        <f t="shared" si="848"/>
        <v>#REF!</v>
      </c>
      <c r="EV555" s="14" t="e">
        <f t="shared" si="849"/>
        <v>#REF!</v>
      </c>
      <c r="EW555" s="14" t="e">
        <f t="shared" si="850"/>
        <v>#REF!</v>
      </c>
      <c r="EX555" s="14" t="e">
        <f t="shared" si="851"/>
        <v>#REF!</v>
      </c>
      <c r="EY555" s="14" t="e">
        <f t="shared" si="852"/>
        <v>#REF!</v>
      </c>
    </row>
    <row r="556" spans="1:155" x14ac:dyDescent="0.2">
      <c r="A556" s="17">
        <v>30415286</v>
      </c>
      <c r="B556" t="s">
        <v>62</v>
      </c>
      <c r="C556" t="s">
        <v>5300</v>
      </c>
      <c r="D556" t="s">
        <v>5301</v>
      </c>
      <c r="E556" t="s">
        <v>1033</v>
      </c>
      <c r="F556" t="s">
        <v>41</v>
      </c>
      <c r="G556" t="s">
        <v>42</v>
      </c>
      <c r="H556" t="s">
        <v>5302</v>
      </c>
      <c r="I556" t="s">
        <v>68</v>
      </c>
      <c r="J556" s="19" t="s">
        <v>69</v>
      </c>
      <c r="K556" t="s">
        <v>70</v>
      </c>
      <c r="L556">
        <v>1962</v>
      </c>
      <c r="M556">
        <f t="shared" si="762"/>
        <v>1962</v>
      </c>
      <c r="N556">
        <v>57</v>
      </c>
      <c r="O556" s="19">
        <f t="shared" si="763"/>
        <v>57</v>
      </c>
      <c r="P556" t="s">
        <v>80</v>
      </c>
      <c r="Q556" s="19" t="str">
        <f t="shared" si="764"/>
        <v>50-60</v>
      </c>
      <c r="R556" s="23">
        <v>547.12</v>
      </c>
      <c r="S556" s="15">
        <f t="shared" si="765"/>
        <v>0.54712000000000005</v>
      </c>
      <c r="T556">
        <v>30330834</v>
      </c>
      <c r="U556" t="s">
        <v>45</v>
      </c>
      <c r="V556" t="s">
        <v>55</v>
      </c>
      <c r="W556" t="s">
        <v>47</v>
      </c>
      <c r="X556" t="s">
        <v>88</v>
      </c>
      <c r="Y556" t="s">
        <v>408</v>
      </c>
      <c r="Z556" t="s">
        <v>5303</v>
      </c>
      <c r="AA556" t="s">
        <v>5304</v>
      </c>
      <c r="AB556" t="s">
        <v>410</v>
      </c>
      <c r="AC556">
        <v>1962</v>
      </c>
      <c r="AD556">
        <v>57</v>
      </c>
      <c r="AE556" t="str">
        <f t="shared" si="766"/>
        <v>&lt;60</v>
      </c>
      <c r="AF556">
        <v>-37.673705099999999</v>
      </c>
      <c r="AG556">
        <v>143.96636755</v>
      </c>
      <c r="AH556" t="s">
        <v>50</v>
      </c>
      <c r="AI556" t="s">
        <v>51</v>
      </c>
      <c r="AJ556" s="33" t="s">
        <v>446</v>
      </c>
      <c r="AL556">
        <v>1</v>
      </c>
      <c r="AM556" t="s">
        <v>86</v>
      </c>
      <c r="AN556">
        <v>220</v>
      </c>
      <c r="AO556" s="69">
        <v>3</v>
      </c>
      <c r="AP556">
        <v>2</v>
      </c>
      <c r="AQ556">
        <v>0</v>
      </c>
      <c r="AR556">
        <v>0</v>
      </c>
      <c r="AS556" s="82" t="str">
        <f t="shared" si="767"/>
        <v>Gw-0-0</v>
      </c>
      <c r="AT556" s="14">
        <f t="shared" si="768"/>
        <v>40000</v>
      </c>
      <c r="AU556" s="81">
        <f>VLOOKUP(C556,Bushfire_Vlookup!$F$2:$H$12575,3,FALSE)</f>
        <v>2441.3174509999999</v>
      </c>
      <c r="AV556" s="14">
        <f>VLOOKUP(AS556,Safety_collateral_Vlookup!$J$3:$L$20,2,FALSE)</f>
        <v>3720.1399252148244</v>
      </c>
      <c r="AW556" s="14">
        <f>VLOOKUP(AS556,Safety_collateral_Vlookup!$J$3:$L$20,3,FALSE)</f>
        <v>25000</v>
      </c>
      <c r="AX556" s="48">
        <f t="shared" si="769"/>
        <v>75929.275020421206</v>
      </c>
      <c r="AY556" s="49">
        <f t="shared" si="854"/>
        <v>41581.120000000003</v>
      </c>
      <c r="AZ556" s="14">
        <v>76000</v>
      </c>
      <c r="BA556" s="16">
        <f t="shared" si="770"/>
        <v>1.8260517037641411</v>
      </c>
      <c r="BB556" t="e">
        <f>IF(BA556&lt;=#REF!,#REF!,IF(BA556&lt;=#REF!,#REF!,IF(BA556&lt;=#REF!,#REF!,IF(BA556&lt;=#REF!,#REF!,#REF!))))</f>
        <v>#REF!</v>
      </c>
      <c r="BC556" s="51">
        <v>3</v>
      </c>
      <c r="BD556" s="21">
        <v>70</v>
      </c>
      <c r="BE556" s="21">
        <v>6.4399999999999999E-2</v>
      </c>
      <c r="BF556" s="26">
        <f t="shared" si="771"/>
        <v>2712.1781509508432</v>
      </c>
      <c r="BG556" s="21">
        <v>7</v>
      </c>
      <c r="BH556" s="21">
        <f t="shared" si="772"/>
        <v>28</v>
      </c>
      <c r="BI556" s="28">
        <f t="shared" si="773"/>
        <v>4.0959999999999998E-4</v>
      </c>
      <c r="BJ556" s="27">
        <f t="shared" si="774"/>
        <v>4.0959999999999998E-4</v>
      </c>
      <c r="BK556" s="28">
        <f t="shared" si="775"/>
        <v>6.279685848080814E-3</v>
      </c>
      <c r="BL556" s="35">
        <f t="shared" si="776"/>
        <v>1.1467031041991534E-2</v>
      </c>
      <c r="BM556" s="21" t="str">
        <f t="shared" si="777"/>
        <v>Cr1</v>
      </c>
      <c r="BN556" s="51">
        <v>1</v>
      </c>
      <c r="BO556" s="21">
        <v>2</v>
      </c>
      <c r="BP556" s="50" t="s">
        <v>5497</v>
      </c>
      <c r="BQ556" s="14">
        <v>40000</v>
      </c>
      <c r="BR556">
        <f>IFERROR(VLOOKUP(AO556,'Model Failure data- Lines'!$A$37:$E$41,3,FALSE),'Model Failure data- Lines'!$C$37)</f>
        <v>0.16107000000000002</v>
      </c>
      <c r="BS556" s="14">
        <f t="shared" si="778"/>
        <v>12229.928327539244</v>
      </c>
      <c r="BT556" s="34">
        <f t="shared" si="761"/>
        <v>37088.297511933655</v>
      </c>
      <c r="BU556" s="34">
        <f t="shared" si="779"/>
        <v>0.32975167769844654</v>
      </c>
      <c r="BV556" s="54">
        <f t="shared" si="780"/>
        <v>-24858.369184394411</v>
      </c>
      <c r="BW556">
        <f>IFERROR(VLOOKUP(AO556,'Model Failure data- Lines'!$A$37:$E$41,4,FALSE),'Model Failure data- Lines'!$D$37)</f>
        <v>0.16398000000000001</v>
      </c>
      <c r="BX556" s="14">
        <f t="shared" si="781"/>
        <v>12450.882517848671</v>
      </c>
      <c r="BY556" s="34">
        <f t="shared" si="782"/>
        <v>33080.922599817037</v>
      </c>
      <c r="BZ556" s="71">
        <f t="shared" si="783"/>
        <v>0.37637651973822323</v>
      </c>
      <c r="CA556" s="71">
        <f t="shared" si="784"/>
        <v>-20630.040081968364</v>
      </c>
      <c r="CB556" s="56">
        <v>2</v>
      </c>
      <c r="CC556">
        <f>IFERROR(VLOOKUP(AO556,'Model Failure data- Lines'!$A$37:$E$41,5,FALSE),'Model Failure data- Lines'!$E$37)</f>
        <v>0.16322</v>
      </c>
      <c r="CD556" s="14">
        <f t="shared" si="785"/>
        <v>12393.176268833149</v>
      </c>
      <c r="CE556" s="34">
        <f t="shared" si="786"/>
        <v>26318.373339993854</v>
      </c>
      <c r="CF556" s="34">
        <f t="shared" si="787"/>
        <v>0.47089446253884792</v>
      </c>
      <c r="CG556" s="54">
        <f t="shared" si="788"/>
        <v>-13925.197071160705</v>
      </c>
      <c r="CH556" t="e">
        <f>IFERROR(VLOOKUP(AO556,'Model Failure data- Lines'!#REF!,3,FALSE),'Model Failure data- Lines'!#REF!)</f>
        <v>#REF!</v>
      </c>
      <c r="CI556" s="14" t="e">
        <f t="shared" si="789"/>
        <v>#REF!</v>
      </c>
      <c r="CJ556" s="34">
        <f t="shared" si="790"/>
        <v>35574.107925890276</v>
      </c>
      <c r="CK556" s="34" t="e">
        <f t="shared" si="791"/>
        <v>#REF!</v>
      </c>
      <c r="CL556" s="54" t="e">
        <f t="shared" si="792"/>
        <v>#REF!</v>
      </c>
      <c r="CM556" t="e">
        <f>IFERROR(VLOOKUP(AO556,'Model Failure data- Lines'!#REF!,4,FALSE),'Model Failure data- Lines'!#REF!)</f>
        <v>#REF!</v>
      </c>
      <c r="CN556" s="14" t="e">
        <f t="shared" si="793"/>
        <v>#REF!</v>
      </c>
      <c r="CO556" s="34">
        <f t="shared" si="794"/>
        <v>30434.898211565469</v>
      </c>
      <c r="CP556" s="34" t="e">
        <f t="shared" si="795"/>
        <v>#REF!</v>
      </c>
      <c r="CQ556" s="54" t="e">
        <f t="shared" si="796"/>
        <v>#REF!</v>
      </c>
      <c r="CR556" t="e">
        <f>IFERROR(VLOOKUP(AO556,'Model Failure data- Lines'!#REF!,5,FALSE),'Model Failure data- Lines'!#REF!)</f>
        <v>#REF!</v>
      </c>
      <c r="CS556" s="14" t="e">
        <f t="shared" si="797"/>
        <v>#REF!</v>
      </c>
      <c r="CT556" s="34">
        <f t="shared" si="798"/>
        <v>22276.529086959439</v>
      </c>
      <c r="CU556" s="34" t="e">
        <f t="shared" si="799"/>
        <v>#REF!</v>
      </c>
      <c r="CV556" s="54" t="e">
        <f t="shared" si="800"/>
        <v>#REF!</v>
      </c>
      <c r="CW556" t="s">
        <v>410</v>
      </c>
      <c r="CZ556">
        <f t="shared" si="801"/>
        <v>-20630.040081968367</v>
      </c>
      <c r="DA556" s="34">
        <f t="shared" si="802"/>
        <v>6998.666400000001</v>
      </c>
      <c r="DB556" s="34">
        <f t="shared" si="803"/>
        <v>427.14916040118362</v>
      </c>
      <c r="DC556" s="34">
        <f t="shared" si="804"/>
        <v>650.90045744748761</v>
      </c>
      <c r="DD556" s="9">
        <f t="shared" si="805"/>
        <v>4374.1665000000003</v>
      </c>
      <c r="DE556" s="59">
        <f t="shared" si="806"/>
        <v>0.56210203493344557</v>
      </c>
      <c r="DF556" s="59">
        <f t="shared" si="807"/>
        <v>3.4306737678140804E-2</v>
      </c>
      <c r="DG556" s="59">
        <f t="shared" si="808"/>
        <v>5.2277455555010219E-2</v>
      </c>
      <c r="DH556" s="59">
        <f t="shared" si="809"/>
        <v>0.35131377183340345</v>
      </c>
      <c r="DI556" s="14">
        <f t="shared" si="810"/>
        <v>-11596.187510832966</v>
      </c>
      <c r="DJ556" s="14">
        <f t="shared" si="811"/>
        <v>-707.74937338161919</v>
      </c>
      <c r="DK556" s="14">
        <f t="shared" si="812"/>
        <v>-1078.4860034831806</v>
      </c>
      <c r="DL556" s="14">
        <f t="shared" si="813"/>
        <v>-7247.6171942706032</v>
      </c>
      <c r="DM556">
        <f t="shared" si="814"/>
        <v>-13925.197071160705</v>
      </c>
      <c r="DN556" s="34">
        <f t="shared" si="815"/>
        <v>6966.2296000000006</v>
      </c>
      <c r="DO556" s="34">
        <f t="shared" si="816"/>
        <v>425.1694472538187</v>
      </c>
      <c r="DP556" s="34">
        <f t="shared" si="817"/>
        <v>647.88372157933247</v>
      </c>
      <c r="DQ556" s="9">
        <f t="shared" si="818"/>
        <v>4353.8935000000001</v>
      </c>
      <c r="DR556" s="59">
        <f t="shared" si="819"/>
        <v>0.56210203493344568</v>
      </c>
      <c r="DS556" s="59">
        <f t="shared" si="820"/>
        <v>3.4306737678140804E-2</v>
      </c>
      <c r="DT556" s="59">
        <f t="shared" si="821"/>
        <v>5.2277455555010233E-2</v>
      </c>
      <c r="DU556" s="59">
        <f t="shared" si="822"/>
        <v>0.35131377183340351</v>
      </c>
      <c r="DV556" s="14">
        <f t="shared" si="823"/>
        <v>-7827.3816105486894</v>
      </c>
      <c r="DW556" s="14">
        <f t="shared" si="824"/>
        <v>-477.72808303672485</v>
      </c>
      <c r="DX556" s="14">
        <f t="shared" si="825"/>
        <v>-727.97387098236231</v>
      </c>
      <c r="DY556" s="14">
        <f t="shared" si="826"/>
        <v>-4892.1135065929302</v>
      </c>
      <c r="DZ556" s="34" t="e">
        <f t="shared" si="827"/>
        <v>#REF!</v>
      </c>
      <c r="EA556" s="34" t="e">
        <f t="shared" si="828"/>
        <v>#REF!</v>
      </c>
      <c r="EB556" s="34" t="e">
        <f t="shared" si="829"/>
        <v>#REF!</v>
      </c>
      <c r="EC556" s="34" t="e">
        <f t="shared" si="830"/>
        <v>#REF!</v>
      </c>
      <c r="ED556" s="34" t="e">
        <f t="shared" si="831"/>
        <v>#REF!</v>
      </c>
      <c r="EE556" s="59" t="e">
        <f t="shared" si="832"/>
        <v>#REF!</v>
      </c>
      <c r="EF556" s="59" t="e">
        <f t="shared" si="833"/>
        <v>#REF!</v>
      </c>
      <c r="EG556" s="59" t="e">
        <f t="shared" si="834"/>
        <v>#REF!</v>
      </c>
      <c r="EH556" s="59" t="e">
        <f t="shared" si="835"/>
        <v>#REF!</v>
      </c>
      <c r="EI556" s="14" t="e">
        <f t="shared" si="836"/>
        <v>#REF!</v>
      </c>
      <c r="EJ556" s="14" t="e">
        <f t="shared" si="837"/>
        <v>#REF!</v>
      </c>
      <c r="EK556" s="14" t="e">
        <f t="shared" si="838"/>
        <v>#REF!</v>
      </c>
      <c r="EL556" s="14" t="e">
        <f t="shared" si="839"/>
        <v>#REF!</v>
      </c>
      <c r="EM556" t="e">
        <f t="shared" si="840"/>
        <v>#REF!</v>
      </c>
      <c r="EN556" s="34" t="e">
        <f t="shared" si="841"/>
        <v>#REF!</v>
      </c>
      <c r="EO556" s="34" t="e">
        <f t="shared" si="842"/>
        <v>#REF!</v>
      </c>
      <c r="EP556" s="34" t="e">
        <f t="shared" si="843"/>
        <v>#REF!</v>
      </c>
      <c r="EQ556" s="34" t="e">
        <f t="shared" si="844"/>
        <v>#REF!</v>
      </c>
      <c r="ER556" s="59" t="e">
        <f t="shared" si="845"/>
        <v>#REF!</v>
      </c>
      <c r="ES556" s="59" t="e">
        <f t="shared" si="846"/>
        <v>#REF!</v>
      </c>
      <c r="ET556" s="59" t="e">
        <f t="shared" si="847"/>
        <v>#REF!</v>
      </c>
      <c r="EU556" s="59" t="e">
        <f t="shared" si="848"/>
        <v>#REF!</v>
      </c>
      <c r="EV556" s="14" t="e">
        <f t="shared" si="849"/>
        <v>#REF!</v>
      </c>
      <c r="EW556" s="14" t="e">
        <f t="shared" si="850"/>
        <v>#REF!</v>
      </c>
      <c r="EX556" s="14" t="e">
        <f t="shared" si="851"/>
        <v>#REF!</v>
      </c>
      <c r="EY556" s="14" t="e">
        <f t="shared" si="852"/>
        <v>#REF!</v>
      </c>
    </row>
    <row r="557" spans="1:155" x14ac:dyDescent="0.2">
      <c r="A557" s="17">
        <v>30090378</v>
      </c>
      <c r="B557" t="s">
        <v>62</v>
      </c>
      <c r="C557" t="s">
        <v>2100</v>
      </c>
      <c r="D557" t="s">
        <v>2101</v>
      </c>
      <c r="E557" t="s">
        <v>2102</v>
      </c>
      <c r="F557" t="s">
        <v>41</v>
      </c>
      <c r="G557" t="s">
        <v>42</v>
      </c>
      <c r="H557" t="s">
        <v>2103</v>
      </c>
      <c r="I557" t="s">
        <v>68</v>
      </c>
      <c r="J557" s="19" t="s">
        <v>69</v>
      </c>
      <c r="K557" t="s">
        <v>70</v>
      </c>
      <c r="L557">
        <v>1962</v>
      </c>
      <c r="M557">
        <f t="shared" si="762"/>
        <v>1962</v>
      </c>
      <c r="N557">
        <v>57</v>
      </c>
      <c r="O557" s="19">
        <f t="shared" si="763"/>
        <v>57</v>
      </c>
      <c r="P557" t="s">
        <v>80</v>
      </c>
      <c r="Q557" s="19" t="str">
        <f t="shared" si="764"/>
        <v>50-60</v>
      </c>
      <c r="R557" s="23">
        <v>528.83000000000004</v>
      </c>
      <c r="S557" s="15">
        <f t="shared" si="765"/>
        <v>0.52883000000000002</v>
      </c>
      <c r="T557">
        <v>30231389</v>
      </c>
      <c r="U557" t="s">
        <v>45</v>
      </c>
      <c r="V557" t="s">
        <v>55</v>
      </c>
      <c r="W557" t="s">
        <v>47</v>
      </c>
      <c r="X557" t="s">
        <v>88</v>
      </c>
      <c r="Y557" t="s">
        <v>408</v>
      </c>
      <c r="Z557" t="s">
        <v>2104</v>
      </c>
      <c r="AA557" t="s">
        <v>2105</v>
      </c>
      <c r="AB557" t="s">
        <v>470</v>
      </c>
      <c r="AC557">
        <v>1962</v>
      </c>
      <c r="AD557">
        <v>57</v>
      </c>
      <c r="AE557" t="str">
        <f t="shared" si="766"/>
        <v>&lt;60</v>
      </c>
      <c r="AF557">
        <v>-37.669438169999999</v>
      </c>
      <c r="AG557">
        <v>143.96330519</v>
      </c>
      <c r="AH557" t="s">
        <v>50</v>
      </c>
      <c r="AI557" t="s">
        <v>51</v>
      </c>
      <c r="AJ557" s="33" t="s">
        <v>446</v>
      </c>
      <c r="AL557">
        <v>1</v>
      </c>
      <c r="AM557" t="s">
        <v>86</v>
      </c>
      <c r="AN557">
        <v>220</v>
      </c>
      <c r="AO557" s="69">
        <v>3</v>
      </c>
      <c r="AP557">
        <v>2</v>
      </c>
      <c r="AQ557">
        <v>0</v>
      </c>
      <c r="AR557">
        <v>0</v>
      </c>
      <c r="AS557" s="82" t="str">
        <f t="shared" si="767"/>
        <v>Gw-0-0</v>
      </c>
      <c r="AT557" s="14">
        <f t="shared" si="768"/>
        <v>40000</v>
      </c>
      <c r="AU557" s="81">
        <f>VLOOKUP(C557,Bushfire_Vlookup!$F$2:$H$12575,3,FALSE)</f>
        <v>2441.3174509999999</v>
      </c>
      <c r="AV557" s="14">
        <f>VLOOKUP(AS557,Safety_collateral_Vlookup!$J$3:$L$20,2,FALSE)</f>
        <v>3720.1399252148244</v>
      </c>
      <c r="AW557" s="14">
        <f>VLOOKUP(AS557,Safety_collateral_Vlookup!$J$3:$L$20,3,FALSE)</f>
        <v>25000</v>
      </c>
      <c r="AX557" s="48">
        <f t="shared" si="769"/>
        <v>75929.275020421206</v>
      </c>
      <c r="AY557" s="49">
        <f t="shared" si="854"/>
        <v>40191.08</v>
      </c>
      <c r="AZ557" s="14">
        <v>76000</v>
      </c>
      <c r="BA557" s="16">
        <f t="shared" si="770"/>
        <v>1.889207133036017</v>
      </c>
      <c r="BB557" t="e">
        <f>IF(BA557&lt;=#REF!,#REF!,IF(BA557&lt;=#REF!,#REF!,IF(BA557&lt;=#REF!,#REF!,IF(BA557&lt;=#REF!,#REF!,#REF!))))</f>
        <v>#REF!</v>
      </c>
      <c r="BC557" s="51">
        <v>3</v>
      </c>
      <c r="BD557" s="21">
        <v>70</v>
      </c>
      <c r="BE557" s="21">
        <v>6.4399999999999999E-2</v>
      </c>
      <c r="BF557" s="26">
        <f t="shared" si="771"/>
        <v>2621.5111338780057</v>
      </c>
      <c r="BG557" s="21">
        <v>7</v>
      </c>
      <c r="BH557" s="21">
        <f t="shared" si="772"/>
        <v>28</v>
      </c>
      <c r="BI557" s="28">
        <f t="shared" si="773"/>
        <v>4.0959999999999998E-4</v>
      </c>
      <c r="BJ557" s="27">
        <f t="shared" si="774"/>
        <v>4.0959999999999998E-4</v>
      </c>
      <c r="BK557" s="28">
        <f t="shared" si="775"/>
        <v>6.279685848080814E-3</v>
      </c>
      <c r="BL557" s="35">
        <f t="shared" si="776"/>
        <v>1.1863627297419603E-2</v>
      </c>
      <c r="BM557" s="21" t="str">
        <f t="shared" si="777"/>
        <v>Cr1</v>
      </c>
      <c r="BN557" s="51">
        <v>1</v>
      </c>
      <c r="BO557" s="21">
        <v>2</v>
      </c>
      <c r="BP557" s="50" t="s">
        <v>5497</v>
      </c>
      <c r="BQ557" s="14">
        <v>40000</v>
      </c>
      <c r="BR557">
        <f>IFERROR(VLOOKUP(AO557,'Model Failure data- Lines'!$A$37:$E$41,3,FALSE),'Model Failure data- Lines'!$C$37)</f>
        <v>0.16107000000000002</v>
      </c>
      <c r="BS557" s="14">
        <f t="shared" si="778"/>
        <v>12229.928327539244</v>
      </c>
      <c r="BT557" s="34">
        <f t="shared" si="761"/>
        <v>35848.450747981937</v>
      </c>
      <c r="BU557" s="34">
        <f t="shared" si="779"/>
        <v>0.34115639790173413</v>
      </c>
      <c r="BV557" s="54">
        <f t="shared" si="780"/>
        <v>-23618.522420442692</v>
      </c>
      <c r="BW557">
        <f>IFERROR(VLOOKUP(AO557,'Model Failure data- Lines'!$A$37:$E$41,4,FALSE),'Model Failure data- Lines'!$D$37)</f>
        <v>0.16398000000000001</v>
      </c>
      <c r="BX557" s="14">
        <f t="shared" si="781"/>
        <v>12450.882517848671</v>
      </c>
      <c r="BY557" s="34">
        <f t="shared" si="782"/>
        <v>31975.040756070408</v>
      </c>
      <c r="BZ557" s="71">
        <f t="shared" si="783"/>
        <v>0.38939379664386797</v>
      </c>
      <c r="CA557" s="71">
        <f t="shared" si="784"/>
        <v>-19524.158238221738</v>
      </c>
      <c r="CB557" s="56">
        <v>2</v>
      </c>
      <c r="CC557">
        <f>IFERROR(VLOOKUP(AO557,'Model Failure data- Lines'!$A$37:$E$41,5,FALSE),'Model Failure data- Lines'!$E$37)</f>
        <v>0.16322</v>
      </c>
      <c r="CD557" s="14">
        <f t="shared" si="785"/>
        <v>12393.176268833149</v>
      </c>
      <c r="CE557" s="34">
        <f t="shared" si="786"/>
        <v>25438.560778967956</v>
      </c>
      <c r="CF557" s="34">
        <f t="shared" si="787"/>
        <v>0.48718071657102374</v>
      </c>
      <c r="CG557" s="54">
        <f t="shared" si="788"/>
        <v>-13045.384510134807</v>
      </c>
      <c r="CH557" t="e">
        <f>IFERROR(VLOOKUP(AO557,'Model Failure data- Lines'!#REF!,3,FALSE),'Model Failure data- Lines'!#REF!)</f>
        <v>#REF!</v>
      </c>
      <c r="CI557" s="14" t="e">
        <f t="shared" si="789"/>
        <v>#REF!</v>
      </c>
      <c r="CJ557" s="34">
        <f t="shared" si="790"/>
        <v>34384.879906507813</v>
      </c>
      <c r="CK557" s="34" t="e">
        <f t="shared" si="791"/>
        <v>#REF!</v>
      </c>
      <c r="CL557" s="54" t="e">
        <f t="shared" si="792"/>
        <v>#REF!</v>
      </c>
      <c r="CM557" t="e">
        <f>IFERROR(VLOOKUP(AO557,'Model Failure data- Lines'!#REF!,4,FALSE),'Model Failure data- Lines'!#REF!)</f>
        <v>#REF!</v>
      </c>
      <c r="CN557" s="14" t="e">
        <f t="shared" si="793"/>
        <v>#REF!</v>
      </c>
      <c r="CO557" s="34">
        <f t="shared" si="794"/>
        <v>29417.471891398902</v>
      </c>
      <c r="CP557" s="34" t="e">
        <f t="shared" si="795"/>
        <v>#REF!</v>
      </c>
      <c r="CQ557" s="54" t="e">
        <f t="shared" si="796"/>
        <v>#REF!</v>
      </c>
      <c r="CR557" t="e">
        <f>IFERROR(VLOOKUP(AO557,'Model Failure data- Lines'!#REF!,5,FALSE),'Model Failure data- Lines'!#REF!)</f>
        <v>#REF!</v>
      </c>
      <c r="CS557" s="14" t="e">
        <f t="shared" si="797"/>
        <v>#REF!</v>
      </c>
      <c r="CT557" s="34">
        <f t="shared" si="798"/>
        <v>21531.833742244409</v>
      </c>
      <c r="CU557" s="34" t="e">
        <f t="shared" si="799"/>
        <v>#REF!</v>
      </c>
      <c r="CV557" s="54" t="e">
        <f t="shared" si="800"/>
        <v>#REF!</v>
      </c>
      <c r="CW557" t="s">
        <v>470</v>
      </c>
      <c r="CZ557">
        <f t="shared" si="801"/>
        <v>-19524.158238221738</v>
      </c>
      <c r="DA557" s="34">
        <f t="shared" si="802"/>
        <v>6998.666400000001</v>
      </c>
      <c r="DB557" s="34">
        <f t="shared" si="803"/>
        <v>427.14916040118362</v>
      </c>
      <c r="DC557" s="34">
        <f t="shared" si="804"/>
        <v>650.90045744748761</v>
      </c>
      <c r="DD557" s="9">
        <f t="shared" si="805"/>
        <v>4374.1665000000003</v>
      </c>
      <c r="DE557" s="59">
        <f t="shared" si="806"/>
        <v>0.56210203493344557</v>
      </c>
      <c r="DF557" s="59">
        <f t="shared" si="807"/>
        <v>3.4306737678140804E-2</v>
      </c>
      <c r="DG557" s="59">
        <f t="shared" si="808"/>
        <v>5.2277455555010219E-2</v>
      </c>
      <c r="DH557" s="59">
        <f t="shared" si="809"/>
        <v>0.35131377183340345</v>
      </c>
      <c r="DI557" s="14">
        <f t="shared" si="810"/>
        <v>-10974.569076067035</v>
      </c>
      <c r="DJ557" s="14">
        <f t="shared" si="811"/>
        <v>-669.81017506518492</v>
      </c>
      <c r="DK557" s="14">
        <f t="shared" si="812"/>
        <v>-1020.6733145476235</v>
      </c>
      <c r="DL557" s="14">
        <f t="shared" si="813"/>
        <v>-6859.1056725418966</v>
      </c>
      <c r="DM557">
        <f t="shared" si="814"/>
        <v>-13045.384510134807</v>
      </c>
      <c r="DN557" s="34">
        <f t="shared" si="815"/>
        <v>6966.2296000000006</v>
      </c>
      <c r="DO557" s="34">
        <f t="shared" si="816"/>
        <v>425.1694472538187</v>
      </c>
      <c r="DP557" s="34">
        <f t="shared" si="817"/>
        <v>647.88372157933247</v>
      </c>
      <c r="DQ557" s="9">
        <f t="shared" si="818"/>
        <v>4353.8935000000001</v>
      </c>
      <c r="DR557" s="59">
        <f t="shared" si="819"/>
        <v>0.56210203493344568</v>
      </c>
      <c r="DS557" s="59">
        <f t="shared" si="820"/>
        <v>3.4306737678140804E-2</v>
      </c>
      <c r="DT557" s="59">
        <f t="shared" si="821"/>
        <v>5.2277455555010233E-2</v>
      </c>
      <c r="DU557" s="59">
        <f t="shared" si="822"/>
        <v>0.35131377183340351</v>
      </c>
      <c r="DV557" s="14">
        <f t="shared" si="823"/>
        <v>-7332.8371796360261</v>
      </c>
      <c r="DW557" s="14">
        <f t="shared" si="824"/>
        <v>-447.54458429967616</v>
      </c>
      <c r="DX557" s="14">
        <f t="shared" si="825"/>
        <v>-681.97950892659117</v>
      </c>
      <c r="DY557" s="14">
        <f t="shared" si="826"/>
        <v>-4583.0232372725159</v>
      </c>
      <c r="DZ557" s="34" t="e">
        <f t="shared" si="827"/>
        <v>#REF!</v>
      </c>
      <c r="EA557" s="34" t="e">
        <f t="shared" si="828"/>
        <v>#REF!</v>
      </c>
      <c r="EB557" s="34" t="e">
        <f t="shared" si="829"/>
        <v>#REF!</v>
      </c>
      <c r="EC557" s="34" t="e">
        <f t="shared" si="830"/>
        <v>#REF!</v>
      </c>
      <c r="ED557" s="34" t="e">
        <f t="shared" si="831"/>
        <v>#REF!</v>
      </c>
      <c r="EE557" s="59" t="e">
        <f t="shared" si="832"/>
        <v>#REF!</v>
      </c>
      <c r="EF557" s="59" t="e">
        <f t="shared" si="833"/>
        <v>#REF!</v>
      </c>
      <c r="EG557" s="59" t="e">
        <f t="shared" si="834"/>
        <v>#REF!</v>
      </c>
      <c r="EH557" s="59" t="e">
        <f t="shared" si="835"/>
        <v>#REF!</v>
      </c>
      <c r="EI557" s="14" t="e">
        <f t="shared" si="836"/>
        <v>#REF!</v>
      </c>
      <c r="EJ557" s="14" t="e">
        <f t="shared" si="837"/>
        <v>#REF!</v>
      </c>
      <c r="EK557" s="14" t="e">
        <f t="shared" si="838"/>
        <v>#REF!</v>
      </c>
      <c r="EL557" s="14" t="e">
        <f t="shared" si="839"/>
        <v>#REF!</v>
      </c>
      <c r="EM557" t="e">
        <f t="shared" si="840"/>
        <v>#REF!</v>
      </c>
      <c r="EN557" s="34" t="e">
        <f t="shared" si="841"/>
        <v>#REF!</v>
      </c>
      <c r="EO557" s="34" t="e">
        <f t="shared" si="842"/>
        <v>#REF!</v>
      </c>
      <c r="EP557" s="34" t="e">
        <f t="shared" si="843"/>
        <v>#REF!</v>
      </c>
      <c r="EQ557" s="34" t="e">
        <f t="shared" si="844"/>
        <v>#REF!</v>
      </c>
      <c r="ER557" s="59" t="e">
        <f t="shared" si="845"/>
        <v>#REF!</v>
      </c>
      <c r="ES557" s="59" t="e">
        <f t="shared" si="846"/>
        <v>#REF!</v>
      </c>
      <c r="ET557" s="59" t="e">
        <f t="shared" si="847"/>
        <v>#REF!</v>
      </c>
      <c r="EU557" s="59" t="e">
        <f t="shared" si="848"/>
        <v>#REF!</v>
      </c>
      <c r="EV557" s="14" t="e">
        <f t="shared" si="849"/>
        <v>#REF!</v>
      </c>
      <c r="EW557" s="14" t="e">
        <f t="shared" si="850"/>
        <v>#REF!</v>
      </c>
      <c r="EX557" s="14" t="e">
        <f t="shared" si="851"/>
        <v>#REF!</v>
      </c>
      <c r="EY557" s="14" t="e">
        <f t="shared" si="852"/>
        <v>#REF!</v>
      </c>
    </row>
    <row r="558" spans="1:155" x14ac:dyDescent="0.2">
      <c r="A558" s="17">
        <v>30127942</v>
      </c>
      <c r="B558" t="s">
        <v>62</v>
      </c>
      <c r="C558" t="s">
        <v>2598</v>
      </c>
      <c r="D558" t="s">
        <v>2599</v>
      </c>
      <c r="E558" t="s">
        <v>2433</v>
      </c>
      <c r="F558" t="s">
        <v>41</v>
      </c>
      <c r="G558" t="s">
        <v>42</v>
      </c>
      <c r="H558" t="s">
        <v>2600</v>
      </c>
      <c r="I558" t="s">
        <v>68</v>
      </c>
      <c r="J558" s="19" t="s">
        <v>69</v>
      </c>
      <c r="K558" t="s">
        <v>70</v>
      </c>
      <c r="L558">
        <v>1962</v>
      </c>
      <c r="M558">
        <f t="shared" si="762"/>
        <v>1962</v>
      </c>
      <c r="N558">
        <v>57</v>
      </c>
      <c r="O558" s="19">
        <f t="shared" si="763"/>
        <v>57</v>
      </c>
      <c r="P558" t="s">
        <v>80</v>
      </c>
      <c r="Q558" s="19" t="str">
        <f t="shared" si="764"/>
        <v>50-60</v>
      </c>
      <c r="R558" s="23">
        <v>509.02</v>
      </c>
      <c r="S558" s="15">
        <f t="shared" si="765"/>
        <v>0.50902000000000003</v>
      </c>
      <c r="T558">
        <v>30232638</v>
      </c>
      <c r="U558" t="s">
        <v>45</v>
      </c>
      <c r="V558" t="s">
        <v>55</v>
      </c>
      <c r="W558" t="s">
        <v>47</v>
      </c>
      <c r="X558" t="s">
        <v>88</v>
      </c>
      <c r="Y558" t="s">
        <v>408</v>
      </c>
      <c r="Z558" t="s">
        <v>2601</v>
      </c>
      <c r="AA558" t="s">
        <v>2602</v>
      </c>
      <c r="AB558" t="s">
        <v>1087</v>
      </c>
      <c r="AC558">
        <v>1962</v>
      </c>
      <c r="AD558">
        <v>57</v>
      </c>
      <c r="AE558" t="str">
        <f t="shared" si="766"/>
        <v>&lt;60</v>
      </c>
      <c r="AF558">
        <v>-37.6653047</v>
      </c>
      <c r="AG558">
        <v>143.96033498</v>
      </c>
      <c r="AH558" t="s">
        <v>50</v>
      </c>
      <c r="AI558" t="s">
        <v>51</v>
      </c>
      <c r="AJ558" s="33" t="s">
        <v>446</v>
      </c>
      <c r="AL558">
        <v>1</v>
      </c>
      <c r="AM558" t="s">
        <v>86</v>
      </c>
      <c r="AN558">
        <v>220</v>
      </c>
      <c r="AO558" s="69">
        <v>3</v>
      </c>
      <c r="AP558">
        <v>2</v>
      </c>
      <c r="AQ558">
        <v>0</v>
      </c>
      <c r="AR558">
        <v>0</v>
      </c>
      <c r="AS558" s="82" t="str">
        <f t="shared" si="767"/>
        <v>Gw-0-0</v>
      </c>
      <c r="AT558" s="14">
        <f t="shared" si="768"/>
        <v>40000</v>
      </c>
      <c r="AU558" s="81">
        <f>VLOOKUP(C558,Bushfire_Vlookup!$F$2:$H$12575,3,FALSE)</f>
        <v>1830.284666</v>
      </c>
      <c r="AV558" s="14">
        <f>VLOOKUP(AS558,Safety_collateral_Vlookup!$J$3:$L$20,2,FALSE)</f>
        <v>3720.1399252148244</v>
      </c>
      <c r="AW558" s="14">
        <f>VLOOKUP(AS558,Safety_collateral_Vlookup!$J$3:$L$20,3,FALSE)</f>
        <v>25000</v>
      </c>
      <c r="AX558" s="48">
        <f t="shared" si="769"/>
        <v>75277.303038826227</v>
      </c>
      <c r="AY558" s="49">
        <f t="shared" si="854"/>
        <v>38685.520000000004</v>
      </c>
      <c r="AZ558" s="14">
        <v>76000</v>
      </c>
      <c r="BA558" s="16">
        <f t="shared" si="770"/>
        <v>1.9458780194456793</v>
      </c>
      <c r="BB558" t="e">
        <f>IF(BA558&lt;=#REF!,#REF!,IF(BA558&lt;=#REF!,#REF!,IF(BA558&lt;=#REF!,#REF!,IF(BA558&lt;=#REF!,#REF!,#REF!))))</f>
        <v>#REF!</v>
      </c>
      <c r="BC558" s="51">
        <v>3</v>
      </c>
      <c r="BD558" s="21">
        <v>70</v>
      </c>
      <c r="BE558" s="21">
        <v>6.4399999999999999E-2</v>
      </c>
      <c r="BF558" s="26">
        <f t="shared" si="771"/>
        <v>2523.3091870101589</v>
      </c>
      <c r="BG558" s="21">
        <v>7</v>
      </c>
      <c r="BH558" s="21">
        <f t="shared" si="772"/>
        <v>28</v>
      </c>
      <c r="BI558" s="28">
        <f t="shared" si="773"/>
        <v>4.0959999999999998E-4</v>
      </c>
      <c r="BJ558" s="27">
        <f t="shared" si="774"/>
        <v>4.0959999999999998E-4</v>
      </c>
      <c r="BK558" s="28">
        <f t="shared" si="775"/>
        <v>6.2796858480808149E-3</v>
      </c>
      <c r="BL558" s="35">
        <f t="shared" si="776"/>
        <v>1.2219502660804557E-2</v>
      </c>
      <c r="BM558" s="21" t="str">
        <f t="shared" si="777"/>
        <v>Cr1</v>
      </c>
      <c r="BN558" s="51">
        <v>1</v>
      </c>
      <c r="BO558" s="21">
        <v>2</v>
      </c>
      <c r="BP558" s="50" t="s">
        <v>5497</v>
      </c>
      <c r="BQ558" s="14">
        <v>40000</v>
      </c>
      <c r="BR558">
        <f>IFERROR(VLOOKUP(AO558,'Model Failure data- Lines'!$A$37:$E$41,3,FALSE),'Model Failure data- Lines'!$C$37)</f>
        <v>0.16107000000000002</v>
      </c>
      <c r="BS558" s="14">
        <f t="shared" si="778"/>
        <v>12124.915200463742</v>
      </c>
      <c r="BT558" s="34">
        <f t="shared" si="761"/>
        <v>34505.565871334387</v>
      </c>
      <c r="BU558" s="34">
        <f t="shared" si="779"/>
        <v>0.35139012777461953</v>
      </c>
      <c r="BV558" s="54">
        <f t="shared" si="780"/>
        <v>-22380.650670870644</v>
      </c>
      <c r="BW558">
        <f>IFERROR(VLOOKUP(AO558,'Model Failure data- Lines'!$A$37:$E$41,4,FALSE),'Model Failure data- Lines'!$D$37)</f>
        <v>0.16398000000000001</v>
      </c>
      <c r="BX558" s="14">
        <f t="shared" si="781"/>
        <v>12343.972152306726</v>
      </c>
      <c r="BY558" s="34">
        <f t="shared" si="782"/>
        <v>30777.254024270485</v>
      </c>
      <c r="BZ558" s="71">
        <f t="shared" si="783"/>
        <v>0.40107451244911102</v>
      </c>
      <c r="CA558" s="71">
        <f t="shared" si="784"/>
        <v>-18433.281871963758</v>
      </c>
      <c r="CB558" s="56">
        <v>2</v>
      </c>
      <c r="CC558">
        <f>IFERROR(VLOOKUP(AO558,'Model Failure data- Lines'!$A$37:$E$41,5,FALSE),'Model Failure data- Lines'!$E$37)</f>
        <v>0.16322</v>
      </c>
      <c r="CD558" s="14">
        <f t="shared" si="785"/>
        <v>12286.761401997217</v>
      </c>
      <c r="CE558" s="34">
        <f t="shared" si="786"/>
        <v>24485.630935669818</v>
      </c>
      <c r="CF558" s="34">
        <f t="shared" si="787"/>
        <v>0.50179476421407176</v>
      </c>
      <c r="CG558" s="54">
        <f t="shared" si="788"/>
        <v>-12198.869533672601</v>
      </c>
      <c r="CH558" t="e">
        <f>IFERROR(VLOOKUP(AO558,'Model Failure data- Lines'!#REF!,3,FALSE),'Model Failure data- Lines'!#REF!)</f>
        <v>#REF!</v>
      </c>
      <c r="CI558" s="14" t="e">
        <f t="shared" si="789"/>
        <v>#REF!</v>
      </c>
      <c r="CJ558" s="34">
        <f t="shared" si="790"/>
        <v>33096.820471627187</v>
      </c>
      <c r="CK558" s="34" t="e">
        <f t="shared" si="791"/>
        <v>#REF!</v>
      </c>
      <c r="CL558" s="54" t="e">
        <f t="shared" si="792"/>
        <v>#REF!</v>
      </c>
      <c r="CM558" t="e">
        <f>IFERROR(VLOOKUP(AO558,'Model Failure data- Lines'!#REF!,4,FALSE),'Model Failure data- Lines'!#REF!)</f>
        <v>#REF!</v>
      </c>
      <c r="CN558" s="14" t="e">
        <f t="shared" si="793"/>
        <v>#REF!</v>
      </c>
      <c r="CO558" s="34">
        <f t="shared" si="794"/>
        <v>28315.491825652611</v>
      </c>
      <c r="CP558" s="34" t="e">
        <f t="shared" si="795"/>
        <v>#REF!</v>
      </c>
      <c r="CQ558" s="54" t="e">
        <f t="shared" si="796"/>
        <v>#REF!</v>
      </c>
      <c r="CR558" t="e">
        <f>IFERROR(VLOOKUP(AO558,'Model Failure data- Lines'!#REF!,5,FALSE),'Model Failure data- Lines'!#REF!)</f>
        <v>#REF!</v>
      </c>
      <c r="CS558" s="14" t="e">
        <f t="shared" si="797"/>
        <v>#REF!</v>
      </c>
      <c r="CT558" s="34">
        <f t="shared" si="798"/>
        <v>20725.250102069189</v>
      </c>
      <c r="CU558" s="34" t="e">
        <f t="shared" si="799"/>
        <v>#REF!</v>
      </c>
      <c r="CV558" s="54" t="e">
        <f t="shared" si="800"/>
        <v>#REF!</v>
      </c>
      <c r="CW558" t="s">
        <v>1087</v>
      </c>
      <c r="CZ558">
        <f t="shared" si="801"/>
        <v>-18433.281871963758</v>
      </c>
      <c r="DA558" s="34">
        <f t="shared" si="802"/>
        <v>6998.666400000001</v>
      </c>
      <c r="DB558" s="34">
        <f t="shared" si="803"/>
        <v>320.23879485923555</v>
      </c>
      <c r="DC558" s="34">
        <f t="shared" si="804"/>
        <v>650.90045744748761</v>
      </c>
      <c r="DD558" s="9">
        <f t="shared" si="805"/>
        <v>4374.1665000000003</v>
      </c>
      <c r="DE558" s="59">
        <f t="shared" si="806"/>
        <v>0.56697036526383904</v>
      </c>
      <c r="DF558" s="59">
        <f t="shared" si="807"/>
        <v>2.5942929140470587E-2</v>
      </c>
      <c r="DG558" s="59">
        <f t="shared" si="808"/>
        <v>5.2730227305790987E-2</v>
      </c>
      <c r="DH558" s="59">
        <f t="shared" si="809"/>
        <v>0.35435647828989936</v>
      </c>
      <c r="DI558" s="14">
        <f t="shared" si="810"/>
        <v>-10451.124555958597</v>
      </c>
      <c r="DJ558" s="14">
        <f t="shared" si="811"/>
        <v>-478.21332543067683</v>
      </c>
      <c r="DK558" s="14">
        <f t="shared" si="812"/>
        <v>-971.99114310036532</v>
      </c>
      <c r="DL558" s="14">
        <f t="shared" si="813"/>
        <v>-6531.952847474121</v>
      </c>
      <c r="DM558">
        <f t="shared" si="814"/>
        <v>-12198.8695336726</v>
      </c>
      <c r="DN558" s="34">
        <f t="shared" si="815"/>
        <v>6966.2296000000006</v>
      </c>
      <c r="DO558" s="34">
        <f t="shared" si="816"/>
        <v>318.75458041788283</v>
      </c>
      <c r="DP558" s="34">
        <f t="shared" si="817"/>
        <v>647.88372157933247</v>
      </c>
      <c r="DQ558" s="9">
        <f t="shared" si="818"/>
        <v>4353.8935000000001</v>
      </c>
      <c r="DR558" s="59">
        <f t="shared" si="819"/>
        <v>0.56697036526383904</v>
      </c>
      <c r="DS558" s="59">
        <f t="shared" si="820"/>
        <v>2.5942929140470587E-2</v>
      </c>
      <c r="DT558" s="59">
        <f t="shared" si="821"/>
        <v>5.2730227305790994E-2</v>
      </c>
      <c r="DU558" s="59">
        <f t="shared" si="822"/>
        <v>0.35435647828989936</v>
      </c>
      <c r="DV558" s="14">
        <f t="shared" si="823"/>
        <v>-6916.3975153122719</v>
      </c>
      <c r="DW558" s="14">
        <f t="shared" si="824"/>
        <v>-316.47440790591372</v>
      </c>
      <c r="DX558" s="14">
        <f t="shared" si="825"/>
        <v>-643.24916338424475</v>
      </c>
      <c r="DY558" s="14">
        <f t="shared" si="826"/>
        <v>-4322.7484470701693</v>
      </c>
      <c r="DZ558" s="34" t="e">
        <f t="shared" si="827"/>
        <v>#REF!</v>
      </c>
      <c r="EA558" s="34" t="e">
        <f t="shared" si="828"/>
        <v>#REF!</v>
      </c>
      <c r="EB558" s="34" t="e">
        <f t="shared" si="829"/>
        <v>#REF!</v>
      </c>
      <c r="EC558" s="34" t="e">
        <f t="shared" si="830"/>
        <v>#REF!</v>
      </c>
      <c r="ED558" s="34" t="e">
        <f t="shared" si="831"/>
        <v>#REF!</v>
      </c>
      <c r="EE558" s="59" t="e">
        <f t="shared" si="832"/>
        <v>#REF!</v>
      </c>
      <c r="EF558" s="59" t="e">
        <f t="shared" si="833"/>
        <v>#REF!</v>
      </c>
      <c r="EG558" s="59" t="e">
        <f t="shared" si="834"/>
        <v>#REF!</v>
      </c>
      <c r="EH558" s="59" t="e">
        <f t="shared" si="835"/>
        <v>#REF!</v>
      </c>
      <c r="EI558" s="14" t="e">
        <f t="shared" si="836"/>
        <v>#REF!</v>
      </c>
      <c r="EJ558" s="14" t="e">
        <f t="shared" si="837"/>
        <v>#REF!</v>
      </c>
      <c r="EK558" s="14" t="e">
        <f t="shared" si="838"/>
        <v>#REF!</v>
      </c>
      <c r="EL558" s="14" t="e">
        <f t="shared" si="839"/>
        <v>#REF!</v>
      </c>
      <c r="EM558" t="e">
        <f t="shared" si="840"/>
        <v>#REF!</v>
      </c>
      <c r="EN558" s="34" t="e">
        <f t="shared" si="841"/>
        <v>#REF!</v>
      </c>
      <c r="EO558" s="34" t="e">
        <f t="shared" si="842"/>
        <v>#REF!</v>
      </c>
      <c r="EP558" s="34" t="e">
        <f t="shared" si="843"/>
        <v>#REF!</v>
      </c>
      <c r="EQ558" s="34" t="e">
        <f t="shared" si="844"/>
        <v>#REF!</v>
      </c>
      <c r="ER558" s="59" t="e">
        <f t="shared" si="845"/>
        <v>#REF!</v>
      </c>
      <c r="ES558" s="59" t="e">
        <f t="shared" si="846"/>
        <v>#REF!</v>
      </c>
      <c r="ET558" s="59" t="e">
        <f t="shared" si="847"/>
        <v>#REF!</v>
      </c>
      <c r="EU558" s="59" t="e">
        <f t="shared" si="848"/>
        <v>#REF!</v>
      </c>
      <c r="EV558" s="14" t="e">
        <f t="shared" si="849"/>
        <v>#REF!</v>
      </c>
      <c r="EW558" s="14" t="e">
        <f t="shared" si="850"/>
        <v>#REF!</v>
      </c>
      <c r="EX558" s="14" t="e">
        <f t="shared" si="851"/>
        <v>#REF!</v>
      </c>
      <c r="EY558" s="14" t="e">
        <f t="shared" si="852"/>
        <v>#REF!</v>
      </c>
    </row>
    <row r="559" spans="1:155" x14ac:dyDescent="0.2">
      <c r="A559" s="17">
        <v>30037908</v>
      </c>
      <c r="B559" t="s">
        <v>62</v>
      </c>
      <c r="C559" t="s">
        <v>1224</v>
      </c>
      <c r="D559" t="s">
        <v>1225</v>
      </c>
      <c r="E559" t="s">
        <v>1226</v>
      </c>
      <c r="F559" t="s">
        <v>41</v>
      </c>
      <c r="G559" t="s">
        <v>42</v>
      </c>
      <c r="H559" t="s">
        <v>1227</v>
      </c>
      <c r="I559" t="s">
        <v>68</v>
      </c>
      <c r="J559" s="19" t="s">
        <v>69</v>
      </c>
      <c r="K559" t="s">
        <v>70</v>
      </c>
      <c r="L559">
        <v>1962</v>
      </c>
      <c r="M559">
        <f t="shared" si="762"/>
        <v>1962</v>
      </c>
      <c r="N559">
        <v>57</v>
      </c>
      <c r="O559" s="19">
        <f t="shared" si="763"/>
        <v>57</v>
      </c>
      <c r="P559" t="s">
        <v>80</v>
      </c>
      <c r="Q559" s="19" t="str">
        <f t="shared" si="764"/>
        <v>50-60</v>
      </c>
      <c r="R559" s="23">
        <v>473.96</v>
      </c>
      <c r="S559" s="15">
        <f t="shared" si="765"/>
        <v>0.47395999999999999</v>
      </c>
      <c r="T559">
        <v>30297616</v>
      </c>
      <c r="U559" t="s">
        <v>45</v>
      </c>
      <c r="V559" t="s">
        <v>55</v>
      </c>
      <c r="W559" t="s">
        <v>47</v>
      </c>
      <c r="X559" t="s">
        <v>88</v>
      </c>
      <c r="Y559" t="s">
        <v>408</v>
      </c>
      <c r="Z559" t="s">
        <v>1228</v>
      </c>
      <c r="AA559" t="s">
        <v>1229</v>
      </c>
      <c r="AB559" t="s">
        <v>543</v>
      </c>
      <c r="AC559">
        <v>1962</v>
      </c>
      <c r="AD559">
        <v>57</v>
      </c>
      <c r="AE559" t="str">
        <f t="shared" si="766"/>
        <v>&lt;60</v>
      </c>
      <c r="AF559">
        <v>-37.661315190000003</v>
      </c>
      <c r="AG559">
        <v>143.95747413999999</v>
      </c>
      <c r="AH559" t="s">
        <v>50</v>
      </c>
      <c r="AI559" t="s">
        <v>51</v>
      </c>
      <c r="AJ559" s="33" t="s">
        <v>446</v>
      </c>
      <c r="AL559">
        <v>1</v>
      </c>
      <c r="AM559" t="s">
        <v>86</v>
      </c>
      <c r="AN559">
        <v>220</v>
      </c>
      <c r="AO559" s="69">
        <v>3</v>
      </c>
      <c r="AP559">
        <v>2</v>
      </c>
      <c r="AQ559">
        <v>0</v>
      </c>
      <c r="AR559">
        <v>0</v>
      </c>
      <c r="AS559" s="82" t="str">
        <f t="shared" si="767"/>
        <v>Gw-0-0</v>
      </c>
      <c r="AT559" s="14">
        <f t="shared" si="768"/>
        <v>40000</v>
      </c>
      <c r="AU559" s="81">
        <f>VLOOKUP(C559,Bushfire_Vlookup!$F$2:$H$12575,3,FALSE)</f>
        <v>1830.284666</v>
      </c>
      <c r="AV559" s="14">
        <f>VLOOKUP(AS559,Safety_collateral_Vlookup!$J$3:$L$20,2,FALSE)</f>
        <v>3720.1399252148244</v>
      </c>
      <c r="AW559" s="14">
        <f>VLOOKUP(AS559,Safety_collateral_Vlookup!$J$3:$L$20,3,FALSE)</f>
        <v>25000</v>
      </c>
      <c r="AX559" s="48">
        <f t="shared" si="769"/>
        <v>75277.303038826227</v>
      </c>
      <c r="AY559" s="49">
        <f t="shared" si="854"/>
        <v>36020.959999999999</v>
      </c>
      <c r="AZ559" s="14">
        <v>76000</v>
      </c>
      <c r="BA559" s="16">
        <f t="shared" si="770"/>
        <v>2.0898194561951215</v>
      </c>
      <c r="BB559" t="e">
        <f>IF(BA559&lt;=#REF!,#REF!,IF(BA559&lt;=#REF!,#REF!,IF(BA559&lt;=#REF!,#REF!,IF(BA559&lt;=#REF!,#REF!,#REF!))))</f>
        <v>#REF!</v>
      </c>
      <c r="BC559" s="51">
        <v>3</v>
      </c>
      <c r="BD559" s="21">
        <v>70</v>
      </c>
      <c r="BE559" s="21">
        <v>6.4399999999999999E-2</v>
      </c>
      <c r="BF559" s="26">
        <f t="shared" si="771"/>
        <v>2349.5100826594926</v>
      </c>
      <c r="BG559" s="21">
        <v>7</v>
      </c>
      <c r="BH559" s="21">
        <f t="shared" si="772"/>
        <v>28</v>
      </c>
      <c r="BI559" s="28">
        <f t="shared" si="773"/>
        <v>4.0959999999999998E-4</v>
      </c>
      <c r="BJ559" s="27">
        <f t="shared" si="774"/>
        <v>4.0959999999999998E-4</v>
      </c>
      <c r="BK559" s="28">
        <f t="shared" si="775"/>
        <v>6.279685848080814E-3</v>
      </c>
      <c r="BL559" s="35">
        <f t="shared" si="776"/>
        <v>1.3123409664112448E-2</v>
      </c>
      <c r="BM559" s="21" t="str">
        <f t="shared" si="777"/>
        <v>Cr1</v>
      </c>
      <c r="BN559" s="51">
        <v>1</v>
      </c>
      <c r="BO559" s="21">
        <v>2</v>
      </c>
      <c r="BP559" s="50" t="s">
        <v>5497</v>
      </c>
      <c r="BQ559" s="14">
        <v>40000</v>
      </c>
      <c r="BR559">
        <f>IFERROR(VLOOKUP(AO559,'Model Failure data- Lines'!$A$37:$E$41,3,FALSE),'Model Failure data- Lines'!$C$37)</f>
        <v>0.16107000000000002</v>
      </c>
      <c r="BS559" s="14">
        <f t="shared" si="778"/>
        <v>12124.915200463742</v>
      </c>
      <c r="BT559" s="34">
        <f t="shared" si="761"/>
        <v>32128.910456126763</v>
      </c>
      <c r="BU559" s="34">
        <f t="shared" si="779"/>
        <v>0.37738332947893671</v>
      </c>
      <c r="BV559" s="54">
        <f t="shared" si="780"/>
        <v>-20003.995255663023</v>
      </c>
      <c r="BW559">
        <f>IFERROR(VLOOKUP(AO559,'Model Failure data- Lines'!$A$37:$E$41,4,FALSE),'Model Failure data- Lines'!$D$37)</f>
        <v>0.16398000000000001</v>
      </c>
      <c r="BX559" s="14">
        <f t="shared" si="781"/>
        <v>12343.972152306726</v>
      </c>
      <c r="BY559" s="34">
        <f t="shared" si="782"/>
        <v>28657.395224830532</v>
      </c>
      <c r="BZ559" s="71">
        <f t="shared" si="783"/>
        <v>0.4307429916593099</v>
      </c>
      <c r="CA559" s="71">
        <f t="shared" si="784"/>
        <v>-16313.423072523807</v>
      </c>
      <c r="CB559" s="56">
        <v>2</v>
      </c>
      <c r="CC559">
        <f>IFERROR(VLOOKUP(AO559,'Model Failure data- Lines'!$A$37:$E$41,5,FALSE),'Model Failure data- Lines'!$E$37)</f>
        <v>0.16322</v>
      </c>
      <c r="CD559" s="14">
        <f t="shared" si="785"/>
        <v>12286.761401997217</v>
      </c>
      <c r="CE559" s="34">
        <f t="shared" si="786"/>
        <v>22799.123095890271</v>
      </c>
      <c r="CF559" s="34">
        <f t="shared" si="787"/>
        <v>0.53891377095165593</v>
      </c>
      <c r="CG559" s="54">
        <f t="shared" si="788"/>
        <v>-10512.361693893054</v>
      </c>
      <c r="CH559" t="e">
        <f>IFERROR(VLOOKUP(AO559,'Model Failure data- Lines'!#REF!,3,FALSE),'Model Failure data- Lines'!#REF!)</f>
        <v>#REF!</v>
      </c>
      <c r="CI559" s="14" t="e">
        <f t="shared" si="789"/>
        <v>#REF!</v>
      </c>
      <c r="CJ559" s="34">
        <f t="shared" si="790"/>
        <v>30817.195848360421</v>
      </c>
      <c r="CK559" s="34" t="e">
        <f t="shared" si="791"/>
        <v>#REF!</v>
      </c>
      <c r="CL559" s="54" t="e">
        <f t="shared" si="792"/>
        <v>#REF!</v>
      </c>
      <c r="CM559" t="e">
        <f>IFERROR(VLOOKUP(AO559,'Model Failure data- Lines'!#REF!,4,FALSE),'Model Failure data- Lines'!#REF!)</f>
        <v>#REF!</v>
      </c>
      <c r="CN559" s="14" t="e">
        <f t="shared" si="793"/>
        <v>#REF!</v>
      </c>
      <c r="CO559" s="34">
        <f t="shared" si="794"/>
        <v>26365.192930899197</v>
      </c>
      <c r="CP559" s="34" t="e">
        <f t="shared" si="795"/>
        <v>#REF!</v>
      </c>
      <c r="CQ559" s="54" t="e">
        <f t="shared" si="796"/>
        <v>#REF!</v>
      </c>
      <c r="CR559" t="e">
        <f>IFERROR(VLOOKUP(AO559,'Model Failure data- Lines'!#REF!,5,FALSE),'Model Failure data- Lines'!#REF!)</f>
        <v>#REF!</v>
      </c>
      <c r="CS559" s="14" t="e">
        <f t="shared" si="797"/>
        <v>#REF!</v>
      </c>
      <c r="CT559" s="34">
        <f t="shared" si="798"/>
        <v>19297.747708099312</v>
      </c>
      <c r="CU559" s="34" t="e">
        <f t="shared" si="799"/>
        <v>#REF!</v>
      </c>
      <c r="CV559" s="54" t="e">
        <f t="shared" si="800"/>
        <v>#REF!</v>
      </c>
      <c r="CW559" t="s">
        <v>543</v>
      </c>
      <c r="CZ559">
        <f t="shared" si="801"/>
        <v>-16313.423072523805</v>
      </c>
      <c r="DA559" s="34">
        <f t="shared" si="802"/>
        <v>6998.666400000001</v>
      </c>
      <c r="DB559" s="34">
        <f t="shared" si="803"/>
        <v>320.23879485923555</v>
      </c>
      <c r="DC559" s="34">
        <f t="shared" si="804"/>
        <v>650.90045744748761</v>
      </c>
      <c r="DD559" s="9">
        <f t="shared" si="805"/>
        <v>4374.1665000000003</v>
      </c>
      <c r="DE559" s="59">
        <f t="shared" si="806"/>
        <v>0.56697036526383904</v>
      </c>
      <c r="DF559" s="59">
        <f t="shared" si="807"/>
        <v>2.5942929140470587E-2</v>
      </c>
      <c r="DG559" s="59">
        <f t="shared" si="808"/>
        <v>5.2730227305790987E-2</v>
      </c>
      <c r="DH559" s="59">
        <f t="shared" si="809"/>
        <v>0.35435647828989936</v>
      </c>
      <c r="DI559" s="14">
        <f t="shared" si="810"/>
        <v>-9249.2274381323623</v>
      </c>
      <c r="DJ559" s="14">
        <f t="shared" si="811"/>
        <v>-423.217978809003</v>
      </c>
      <c r="DK559" s="14">
        <f t="shared" si="812"/>
        <v>-860.21050674971548</v>
      </c>
      <c r="DL559" s="14">
        <f t="shared" si="813"/>
        <v>-5780.7671488327251</v>
      </c>
      <c r="DM559">
        <f t="shared" si="814"/>
        <v>-10512.361693893052</v>
      </c>
      <c r="DN559" s="34">
        <f t="shared" si="815"/>
        <v>6966.2296000000006</v>
      </c>
      <c r="DO559" s="34">
        <f t="shared" si="816"/>
        <v>318.75458041788283</v>
      </c>
      <c r="DP559" s="34">
        <f t="shared" si="817"/>
        <v>647.88372157933247</v>
      </c>
      <c r="DQ559" s="9">
        <f t="shared" si="818"/>
        <v>4353.8935000000001</v>
      </c>
      <c r="DR559" s="59">
        <f t="shared" si="819"/>
        <v>0.56697036526383904</v>
      </c>
      <c r="DS559" s="59">
        <f t="shared" si="820"/>
        <v>2.5942929140470587E-2</v>
      </c>
      <c r="DT559" s="59">
        <f t="shared" si="821"/>
        <v>5.2730227305790994E-2</v>
      </c>
      <c r="DU559" s="59">
        <f t="shared" si="822"/>
        <v>0.35435647828989936</v>
      </c>
      <c r="DV559" s="14">
        <f t="shared" si="823"/>
        <v>-5960.1975493721338</v>
      </c>
      <c r="DW559" s="14">
        <f t="shared" si="824"/>
        <v>-272.72145452366482</v>
      </c>
      <c r="DX559" s="14">
        <f t="shared" si="825"/>
        <v>-554.31922163967056</v>
      </c>
      <c r="DY559" s="14">
        <f t="shared" si="826"/>
        <v>-3725.1234683575826</v>
      </c>
      <c r="DZ559" s="34" t="e">
        <f t="shared" si="827"/>
        <v>#REF!</v>
      </c>
      <c r="EA559" s="34" t="e">
        <f t="shared" si="828"/>
        <v>#REF!</v>
      </c>
      <c r="EB559" s="34" t="e">
        <f t="shared" si="829"/>
        <v>#REF!</v>
      </c>
      <c r="EC559" s="34" t="e">
        <f t="shared" si="830"/>
        <v>#REF!</v>
      </c>
      <c r="ED559" s="34" t="e">
        <f t="shared" si="831"/>
        <v>#REF!</v>
      </c>
      <c r="EE559" s="59" t="e">
        <f t="shared" si="832"/>
        <v>#REF!</v>
      </c>
      <c r="EF559" s="59" t="e">
        <f t="shared" si="833"/>
        <v>#REF!</v>
      </c>
      <c r="EG559" s="59" t="e">
        <f t="shared" si="834"/>
        <v>#REF!</v>
      </c>
      <c r="EH559" s="59" t="e">
        <f t="shared" si="835"/>
        <v>#REF!</v>
      </c>
      <c r="EI559" s="14" t="e">
        <f t="shared" si="836"/>
        <v>#REF!</v>
      </c>
      <c r="EJ559" s="14" t="e">
        <f t="shared" si="837"/>
        <v>#REF!</v>
      </c>
      <c r="EK559" s="14" t="e">
        <f t="shared" si="838"/>
        <v>#REF!</v>
      </c>
      <c r="EL559" s="14" t="e">
        <f t="shared" si="839"/>
        <v>#REF!</v>
      </c>
      <c r="EM559" t="e">
        <f t="shared" si="840"/>
        <v>#REF!</v>
      </c>
      <c r="EN559" s="34" t="e">
        <f t="shared" si="841"/>
        <v>#REF!</v>
      </c>
      <c r="EO559" s="34" t="e">
        <f t="shared" si="842"/>
        <v>#REF!</v>
      </c>
      <c r="EP559" s="34" t="e">
        <f t="shared" si="843"/>
        <v>#REF!</v>
      </c>
      <c r="EQ559" s="34" t="e">
        <f t="shared" si="844"/>
        <v>#REF!</v>
      </c>
      <c r="ER559" s="59" t="e">
        <f t="shared" si="845"/>
        <v>#REF!</v>
      </c>
      <c r="ES559" s="59" t="e">
        <f t="shared" si="846"/>
        <v>#REF!</v>
      </c>
      <c r="ET559" s="59" t="e">
        <f t="shared" si="847"/>
        <v>#REF!</v>
      </c>
      <c r="EU559" s="59" t="e">
        <f t="shared" si="848"/>
        <v>#REF!</v>
      </c>
      <c r="EV559" s="14" t="e">
        <f t="shared" si="849"/>
        <v>#REF!</v>
      </c>
      <c r="EW559" s="14" t="e">
        <f t="shared" si="850"/>
        <v>#REF!</v>
      </c>
      <c r="EX559" s="14" t="e">
        <f t="shared" si="851"/>
        <v>#REF!</v>
      </c>
      <c r="EY559" s="14" t="e">
        <f t="shared" si="852"/>
        <v>#REF!</v>
      </c>
    </row>
    <row r="560" spans="1:155" x14ac:dyDescent="0.2">
      <c r="A560" s="17">
        <v>30243779</v>
      </c>
      <c r="B560" t="s">
        <v>62</v>
      </c>
      <c r="C560" t="s">
        <v>4043</v>
      </c>
      <c r="D560" t="s">
        <v>4044</v>
      </c>
      <c r="E560" t="s">
        <v>4045</v>
      </c>
      <c r="F560" t="s">
        <v>41</v>
      </c>
      <c r="G560" t="s">
        <v>42</v>
      </c>
      <c r="H560" t="s">
        <v>4046</v>
      </c>
      <c r="I560" t="s">
        <v>68</v>
      </c>
      <c r="J560" s="19" t="s">
        <v>69</v>
      </c>
      <c r="K560" t="s">
        <v>70</v>
      </c>
      <c r="L560">
        <v>1962</v>
      </c>
      <c r="M560">
        <f t="shared" si="762"/>
        <v>1962</v>
      </c>
      <c r="N560">
        <v>57</v>
      </c>
      <c r="O560" s="19">
        <f t="shared" si="763"/>
        <v>57</v>
      </c>
      <c r="P560" t="s">
        <v>80</v>
      </c>
      <c r="Q560" s="19" t="str">
        <f t="shared" si="764"/>
        <v>50-60</v>
      </c>
      <c r="R560" s="23">
        <v>365.76</v>
      </c>
      <c r="S560" s="15">
        <f t="shared" si="765"/>
        <v>0.36575999999999997</v>
      </c>
      <c r="T560">
        <v>30184046</v>
      </c>
      <c r="U560" t="s">
        <v>45</v>
      </c>
      <c r="V560" t="s">
        <v>55</v>
      </c>
      <c r="W560" t="s">
        <v>47</v>
      </c>
      <c r="X560" t="s">
        <v>48</v>
      </c>
      <c r="Y560" t="s">
        <v>452</v>
      </c>
      <c r="Z560" t="s">
        <v>4047</v>
      </c>
      <c r="AA560" t="s">
        <v>4048</v>
      </c>
      <c r="AB560" t="s">
        <v>395</v>
      </c>
      <c r="AC560">
        <v>1962</v>
      </c>
      <c r="AD560">
        <v>57</v>
      </c>
      <c r="AE560" t="str">
        <f t="shared" si="766"/>
        <v>&lt;60</v>
      </c>
      <c r="AF560">
        <v>-37.652197030000004</v>
      </c>
      <c r="AG560">
        <v>143.95093802</v>
      </c>
      <c r="AH560" t="s">
        <v>50</v>
      </c>
      <c r="AI560" t="s">
        <v>51</v>
      </c>
      <c r="AJ560" s="33" t="s">
        <v>446</v>
      </c>
      <c r="AL560">
        <v>1</v>
      </c>
      <c r="AM560" t="s">
        <v>86</v>
      </c>
      <c r="AN560">
        <v>220</v>
      </c>
      <c r="AO560" s="69">
        <v>3</v>
      </c>
      <c r="AP560">
        <v>2</v>
      </c>
      <c r="AQ560">
        <v>0</v>
      </c>
      <c r="AR560">
        <v>0</v>
      </c>
      <c r="AS560" s="82" t="str">
        <f t="shared" si="767"/>
        <v>Gw-0-0</v>
      </c>
      <c r="AT560" s="14">
        <f t="shared" si="768"/>
        <v>40000</v>
      </c>
      <c r="AU560" s="81">
        <f>VLOOKUP(C560,Bushfire_Vlookup!$F$2:$H$12575,3,FALSE)</f>
        <v>848.61595999999997</v>
      </c>
      <c r="AV560" s="14">
        <f>VLOOKUP(AS560,Safety_collateral_Vlookup!$J$3:$L$20,2,FALSE)</f>
        <v>3720.1399252148244</v>
      </c>
      <c r="AW560" s="14">
        <f>VLOOKUP(AS560,Safety_collateral_Vlookup!$J$3:$L$20,3,FALSE)</f>
        <v>25000</v>
      </c>
      <c r="AX560" s="48">
        <f t="shared" si="769"/>
        <v>74229.862529524224</v>
      </c>
      <c r="AY560" s="49">
        <f t="shared" si="854"/>
        <v>27797.759999999998</v>
      </c>
      <c r="AZ560" s="14">
        <v>76000</v>
      </c>
      <c r="BA560" s="16">
        <f t="shared" si="770"/>
        <v>2.6703541051338031</v>
      </c>
      <c r="BB560" t="e">
        <f>IF(BA560&lt;=#REF!,#REF!,IF(BA560&lt;=#REF!,#REF!,IF(BA560&lt;=#REF!,#REF!,IF(BA560&lt;=#REF!,#REF!,#REF!))))</f>
        <v>#REF!</v>
      </c>
      <c r="BC560" s="51">
        <v>3</v>
      </c>
      <c r="BD560" s="21">
        <v>70</v>
      </c>
      <c r="BE560" s="21">
        <v>6.4399999999999999E-2</v>
      </c>
      <c r="BF560" s="26">
        <f t="shared" si="771"/>
        <v>1813.1420538305679</v>
      </c>
      <c r="BG560" s="21">
        <v>7</v>
      </c>
      <c r="BH560" s="21">
        <f t="shared" si="772"/>
        <v>28</v>
      </c>
      <c r="BI560" s="28">
        <f t="shared" si="773"/>
        <v>4.0959999999999998E-4</v>
      </c>
      <c r="BJ560" s="27">
        <f t="shared" si="774"/>
        <v>4.0959999999999998E-4</v>
      </c>
      <c r="BK560" s="28">
        <f t="shared" si="775"/>
        <v>6.2796858480808149E-3</v>
      </c>
      <c r="BL560" s="35">
        <f t="shared" si="776"/>
        <v>1.676898488337325E-2</v>
      </c>
      <c r="BM560" s="21" t="str">
        <f t="shared" si="777"/>
        <v>Cr1</v>
      </c>
      <c r="BN560" s="51">
        <v>1</v>
      </c>
      <c r="BO560" s="21">
        <v>2</v>
      </c>
      <c r="BP560" s="50" t="s">
        <v>5497</v>
      </c>
      <c r="BQ560" s="14">
        <v>40000</v>
      </c>
      <c r="BR560">
        <f>IFERROR(VLOOKUP(AO560,'Model Failure data- Lines'!$A$37:$E$41,3,FALSE),'Model Failure data- Lines'!$C$37)</f>
        <v>0.16107000000000002</v>
      </c>
      <c r="BS560" s="14">
        <f t="shared" si="778"/>
        <v>11956.203957630469</v>
      </c>
      <c r="BT560" s="34">
        <f t="shared" ref="BT560:BT623" si="855">$AY560/1.0468^2.5</f>
        <v>24794.223749752982</v>
      </c>
      <c r="BU560" s="34">
        <f t="shared" si="779"/>
        <v>0.48221731312518246</v>
      </c>
      <c r="BV560" s="54">
        <f t="shared" si="780"/>
        <v>-12838.019792122514</v>
      </c>
      <c r="BW560">
        <f>IFERROR(VLOOKUP(AO560,'Model Failure data- Lines'!$A$37:$E$41,4,FALSE),'Model Failure data- Lines'!$D$37)</f>
        <v>0.16398000000000001</v>
      </c>
      <c r="BX560" s="14">
        <f t="shared" si="781"/>
        <v>12172.212857591383</v>
      </c>
      <c r="BY560" s="34">
        <f t="shared" si="782"/>
        <v>22115.218325246889</v>
      </c>
      <c r="BZ560" s="71">
        <f t="shared" si="783"/>
        <v>0.55039985039150618</v>
      </c>
      <c r="CA560" s="71">
        <f t="shared" si="784"/>
        <v>-9943.0054676555064</v>
      </c>
      <c r="CB560" s="56">
        <v>2</v>
      </c>
      <c r="CC560">
        <f>IFERROR(VLOOKUP(AO560,'Model Failure data- Lines'!$A$37:$E$41,5,FALSE),'Model Failure data- Lines'!$E$37)</f>
        <v>0.16322</v>
      </c>
      <c r="CD560" s="14">
        <f t="shared" si="785"/>
        <v>12115.798162068944</v>
      </c>
      <c r="CE560" s="34">
        <f t="shared" si="786"/>
        <v>17594.327081510728</v>
      </c>
      <c r="CF560" s="34">
        <f t="shared" si="787"/>
        <v>0.68861958209251539</v>
      </c>
      <c r="CG560" s="54">
        <f t="shared" si="788"/>
        <v>-5478.5289194417837</v>
      </c>
      <c r="CH560" t="e">
        <f>IFERROR(VLOOKUP(AO560,'Model Failure data- Lines'!#REF!,3,FALSE),'Model Failure data- Lines'!#REF!)</f>
        <v>#REF!</v>
      </c>
      <c r="CI560" s="14" t="e">
        <f t="shared" si="789"/>
        <v>#REF!</v>
      </c>
      <c r="CJ560" s="34">
        <f t="shared" si="790"/>
        <v>23781.959560925621</v>
      </c>
      <c r="CK560" s="34" t="e">
        <f t="shared" si="791"/>
        <v>#REF!</v>
      </c>
      <c r="CL560" s="54" t="e">
        <f t="shared" si="792"/>
        <v>#REF!</v>
      </c>
      <c r="CM560" t="e">
        <f>IFERROR(VLOOKUP(AO560,'Model Failure data- Lines'!#REF!,4,FALSE),'Model Failure data- Lines'!#REF!)</f>
        <v>#REF!</v>
      </c>
      <c r="CN560" s="14" t="e">
        <f t="shared" si="793"/>
        <v>#REF!</v>
      </c>
      <c r="CO560" s="34">
        <f t="shared" si="794"/>
        <v>20346.301304763459</v>
      </c>
      <c r="CP560" s="34" t="e">
        <f t="shared" si="795"/>
        <v>#REF!</v>
      </c>
      <c r="CQ560" s="54" t="e">
        <f t="shared" si="796"/>
        <v>#REF!</v>
      </c>
      <c r="CR560" t="e">
        <f>IFERROR(VLOOKUP(AO560,'Model Failure data- Lines'!#REF!,5,FALSE),'Model Failure data- Lines'!#REF!)</f>
        <v>#REF!</v>
      </c>
      <c r="CS560" s="14" t="e">
        <f t="shared" si="797"/>
        <v>#REF!</v>
      </c>
      <c r="CT560" s="34">
        <f t="shared" si="798"/>
        <v>14892.278254946417</v>
      </c>
      <c r="CU560" s="34" t="e">
        <f t="shared" si="799"/>
        <v>#REF!</v>
      </c>
      <c r="CV560" s="54" t="e">
        <f t="shared" si="800"/>
        <v>#REF!</v>
      </c>
      <c r="CW560" t="s">
        <v>395</v>
      </c>
      <c r="CZ560">
        <f t="shared" si="801"/>
        <v>-9943.0054676555046</v>
      </c>
      <c r="DA560" s="34">
        <f t="shared" si="802"/>
        <v>6998.666400000001</v>
      </c>
      <c r="DB560" s="34">
        <f t="shared" si="803"/>
        <v>148.4795001438936</v>
      </c>
      <c r="DC560" s="34">
        <f t="shared" si="804"/>
        <v>650.90045744748761</v>
      </c>
      <c r="DD560" s="9">
        <f t="shared" si="805"/>
        <v>4374.1665000000003</v>
      </c>
      <c r="DE560" s="59">
        <f t="shared" si="806"/>
        <v>0.57497075362391303</v>
      </c>
      <c r="DF560" s="59">
        <f t="shared" si="807"/>
        <v>1.2198233951462009E-2</v>
      </c>
      <c r="DG560" s="59">
        <f t="shared" si="808"/>
        <v>5.3474291409679367E-2</v>
      </c>
      <c r="DH560" s="59">
        <f t="shared" si="809"/>
        <v>0.35935672101494559</v>
      </c>
      <c r="DI560" s="14">
        <f t="shared" si="810"/>
        <v>-5716.9373470245737</v>
      </c>
      <c r="DJ560" s="14">
        <f t="shared" si="811"/>
        <v>-121.28710687512776</v>
      </c>
      <c r="DK560" s="14">
        <f t="shared" si="812"/>
        <v>-531.69517186544579</v>
      </c>
      <c r="DL560" s="14">
        <f t="shared" si="813"/>
        <v>-3573.0858418903576</v>
      </c>
      <c r="DM560">
        <f t="shared" si="814"/>
        <v>-5478.5289194417846</v>
      </c>
      <c r="DN560" s="34">
        <f t="shared" si="815"/>
        <v>6966.2296000000006</v>
      </c>
      <c r="DO560" s="34">
        <f t="shared" si="816"/>
        <v>147.79134048961041</v>
      </c>
      <c r="DP560" s="34">
        <f t="shared" si="817"/>
        <v>647.88372157933247</v>
      </c>
      <c r="DQ560" s="9">
        <f t="shared" si="818"/>
        <v>4353.8935000000001</v>
      </c>
      <c r="DR560" s="59">
        <f t="shared" si="819"/>
        <v>0.57497075362391292</v>
      </c>
      <c r="DS560" s="59">
        <f t="shared" si="820"/>
        <v>1.2198233951462009E-2</v>
      </c>
      <c r="DT560" s="59">
        <f t="shared" si="821"/>
        <v>5.3474291409679374E-2</v>
      </c>
      <c r="DU560" s="59">
        <f t="shared" si="822"/>
        <v>0.35935672101494559</v>
      </c>
      <c r="DV560" s="14">
        <f t="shared" si="823"/>
        <v>-3149.9939015618443</v>
      </c>
      <c r="DW560" s="14">
        <f t="shared" si="824"/>
        <v>-66.828377469201243</v>
      </c>
      <c r="DX560" s="14">
        <f t="shared" si="825"/>
        <v>-292.96045193458588</v>
      </c>
      <c r="DY560" s="14">
        <f t="shared" si="826"/>
        <v>-1968.7461884761526</v>
      </c>
      <c r="DZ560" s="34" t="e">
        <f t="shared" si="827"/>
        <v>#REF!</v>
      </c>
      <c r="EA560" s="34" t="e">
        <f t="shared" si="828"/>
        <v>#REF!</v>
      </c>
      <c r="EB560" s="34" t="e">
        <f t="shared" si="829"/>
        <v>#REF!</v>
      </c>
      <c r="EC560" s="34" t="e">
        <f t="shared" si="830"/>
        <v>#REF!</v>
      </c>
      <c r="ED560" s="34" t="e">
        <f t="shared" si="831"/>
        <v>#REF!</v>
      </c>
      <c r="EE560" s="59" t="e">
        <f t="shared" si="832"/>
        <v>#REF!</v>
      </c>
      <c r="EF560" s="59" t="e">
        <f t="shared" si="833"/>
        <v>#REF!</v>
      </c>
      <c r="EG560" s="59" t="e">
        <f t="shared" si="834"/>
        <v>#REF!</v>
      </c>
      <c r="EH560" s="59" t="e">
        <f t="shared" si="835"/>
        <v>#REF!</v>
      </c>
      <c r="EI560" s="14" t="e">
        <f t="shared" si="836"/>
        <v>#REF!</v>
      </c>
      <c r="EJ560" s="14" t="e">
        <f t="shared" si="837"/>
        <v>#REF!</v>
      </c>
      <c r="EK560" s="14" t="e">
        <f t="shared" si="838"/>
        <v>#REF!</v>
      </c>
      <c r="EL560" s="14" t="e">
        <f t="shared" si="839"/>
        <v>#REF!</v>
      </c>
      <c r="EM560" t="e">
        <f t="shared" si="840"/>
        <v>#REF!</v>
      </c>
      <c r="EN560" s="34" t="e">
        <f t="shared" si="841"/>
        <v>#REF!</v>
      </c>
      <c r="EO560" s="34" t="e">
        <f t="shared" si="842"/>
        <v>#REF!</v>
      </c>
      <c r="EP560" s="34" t="e">
        <f t="shared" si="843"/>
        <v>#REF!</v>
      </c>
      <c r="EQ560" s="34" t="e">
        <f t="shared" si="844"/>
        <v>#REF!</v>
      </c>
      <c r="ER560" s="59" t="e">
        <f t="shared" si="845"/>
        <v>#REF!</v>
      </c>
      <c r="ES560" s="59" t="e">
        <f t="shared" si="846"/>
        <v>#REF!</v>
      </c>
      <c r="ET560" s="59" t="e">
        <f t="shared" si="847"/>
        <v>#REF!</v>
      </c>
      <c r="EU560" s="59" t="e">
        <f t="shared" si="848"/>
        <v>#REF!</v>
      </c>
      <c r="EV560" s="14" t="e">
        <f t="shared" si="849"/>
        <v>#REF!</v>
      </c>
      <c r="EW560" s="14" t="e">
        <f t="shared" si="850"/>
        <v>#REF!</v>
      </c>
      <c r="EX560" s="14" t="e">
        <f t="shared" si="851"/>
        <v>#REF!</v>
      </c>
      <c r="EY560" s="14" t="e">
        <f t="shared" si="852"/>
        <v>#REF!</v>
      </c>
    </row>
    <row r="561" spans="1:155" x14ac:dyDescent="0.2">
      <c r="A561" s="17">
        <v>30014420</v>
      </c>
      <c r="B561" t="s">
        <v>62</v>
      </c>
      <c r="C561" t="s">
        <v>723</v>
      </c>
      <c r="D561" t="s">
        <v>724</v>
      </c>
      <c r="E561" t="s">
        <v>725</v>
      </c>
      <c r="F561" t="s">
        <v>41</v>
      </c>
      <c r="G561" t="s">
        <v>42</v>
      </c>
      <c r="H561" t="s">
        <v>726</v>
      </c>
      <c r="I561" t="s">
        <v>68</v>
      </c>
      <c r="J561" s="19" t="s">
        <v>69</v>
      </c>
      <c r="K561" t="s">
        <v>70</v>
      </c>
      <c r="L561">
        <v>1962</v>
      </c>
      <c r="M561">
        <f t="shared" si="762"/>
        <v>1962</v>
      </c>
      <c r="N561">
        <v>57</v>
      </c>
      <c r="O561" s="19">
        <f t="shared" si="763"/>
        <v>57</v>
      </c>
      <c r="P561" t="s">
        <v>80</v>
      </c>
      <c r="Q561" s="19" t="str">
        <f t="shared" si="764"/>
        <v>50-60</v>
      </c>
      <c r="R561" s="23">
        <v>475.49</v>
      </c>
      <c r="S561" s="15">
        <f t="shared" si="765"/>
        <v>0.47549000000000002</v>
      </c>
      <c r="T561">
        <v>30210689</v>
      </c>
      <c r="U561" t="s">
        <v>45</v>
      </c>
      <c r="V561" t="s">
        <v>55</v>
      </c>
      <c r="W561" t="s">
        <v>47</v>
      </c>
      <c r="X561" t="s">
        <v>48</v>
      </c>
      <c r="Y561" t="s">
        <v>452</v>
      </c>
      <c r="Z561" t="s">
        <v>727</v>
      </c>
      <c r="AA561" t="s">
        <v>728</v>
      </c>
      <c r="AB561" t="s">
        <v>153</v>
      </c>
      <c r="AC561">
        <v>1962</v>
      </c>
      <c r="AD561">
        <v>57</v>
      </c>
      <c r="AE561" t="str">
        <f t="shared" si="766"/>
        <v>&lt;60</v>
      </c>
      <c r="AF561">
        <v>-37.649330540000001</v>
      </c>
      <c r="AG561">
        <v>143.94888809</v>
      </c>
      <c r="AH561" t="s">
        <v>50</v>
      </c>
      <c r="AI561" t="s">
        <v>51</v>
      </c>
      <c r="AJ561" s="33" t="s">
        <v>446</v>
      </c>
      <c r="AL561">
        <v>1</v>
      </c>
      <c r="AM561" t="s">
        <v>86</v>
      </c>
      <c r="AN561">
        <v>220</v>
      </c>
      <c r="AO561" s="69">
        <v>3</v>
      </c>
      <c r="AP561">
        <v>2</v>
      </c>
      <c r="AQ561">
        <v>2</v>
      </c>
      <c r="AR561">
        <v>0</v>
      </c>
      <c r="AS561" s="82" t="str">
        <f t="shared" si="767"/>
        <v>Gw-2-0</v>
      </c>
      <c r="AT561" s="14">
        <f t="shared" si="768"/>
        <v>40000</v>
      </c>
      <c r="AU561" s="81">
        <f>VLOOKUP(C561,Bushfire_Vlookup!$F$2:$H$12575,3,FALSE)</f>
        <v>848.61595999999997</v>
      </c>
      <c r="AV561" s="14">
        <f>VLOOKUP(AS561,Safety_collateral_Vlookup!$J$3:$L$20,2,FALSE)</f>
        <v>1575956.0550856832</v>
      </c>
      <c r="AW561" s="14">
        <f>VLOOKUP(AS561,Safety_collateral_Vlookup!$J$3:$L$20,3,FALSE)</f>
        <v>25000</v>
      </c>
      <c r="AX561" s="48">
        <f t="shared" si="769"/>
        <v>1751805.584005744</v>
      </c>
      <c r="AY561" s="49">
        <f t="shared" si="854"/>
        <v>36137.240000000005</v>
      </c>
      <c r="AZ561" s="14">
        <v>76000</v>
      </c>
      <c r="BA561" s="16">
        <f t="shared" si="770"/>
        <v>48.476463172221891</v>
      </c>
      <c r="BB561" t="e">
        <f>IF(BA561&lt;=#REF!,#REF!,IF(BA561&lt;=#REF!,#REF!,IF(BA561&lt;=#REF!,#REF!,IF(BA561&lt;=#REF!,#REF!,#REF!))))</f>
        <v>#REF!</v>
      </c>
      <c r="BC561" s="51">
        <v>5</v>
      </c>
      <c r="BD561" s="21">
        <v>70</v>
      </c>
      <c r="BE561" s="21">
        <v>6.4399999999999999E-2</v>
      </c>
      <c r="BF561" s="26">
        <f t="shared" si="771"/>
        <v>2357.094584361048</v>
      </c>
      <c r="BG561" s="21">
        <v>7</v>
      </c>
      <c r="BH561" s="21">
        <f t="shared" si="772"/>
        <v>28</v>
      </c>
      <c r="BI561" s="28">
        <f t="shared" si="773"/>
        <v>4.0959999999999998E-4</v>
      </c>
      <c r="BJ561" s="27">
        <f t="shared" si="774"/>
        <v>4.0959999999999998E-4</v>
      </c>
      <c r="BK561" s="28">
        <f t="shared" si="775"/>
        <v>6.279685848080814E-3</v>
      </c>
      <c r="BL561" s="35">
        <f t="shared" si="776"/>
        <v>0.30441695974761257</v>
      </c>
      <c r="BM561" s="21" t="str">
        <f t="shared" si="777"/>
        <v>Cr2</v>
      </c>
      <c r="BN561" s="51">
        <v>2</v>
      </c>
      <c r="BO561" s="21">
        <v>2</v>
      </c>
      <c r="BP561" s="50" t="s">
        <v>5497</v>
      </c>
      <c r="BQ561" s="14">
        <v>40000</v>
      </c>
      <c r="BR561">
        <f>IFERROR(VLOOKUP(AO561,'Model Failure data- Lines'!$A$37:$E$41,3,FALSE),'Model Failure data- Lines'!$C$37)</f>
        <v>0.16107000000000002</v>
      </c>
      <c r="BS561" s="14">
        <f t="shared" si="778"/>
        <v>282163.32541580522</v>
      </c>
      <c r="BT561" s="34">
        <f t="shared" si="855"/>
        <v>32232.626451142958</v>
      </c>
      <c r="BU561" s="34">
        <f t="shared" si="779"/>
        <v>8.7539662907550557</v>
      </c>
      <c r="BV561" s="54">
        <f t="shared" si="780"/>
        <v>249930.69896466227</v>
      </c>
      <c r="BW561">
        <f>IFERROR(VLOOKUP(AO561,'Model Failure data- Lines'!$A$37:$E$41,4,FALSE),'Model Failure data- Lines'!$D$37)</f>
        <v>0.16398000000000001</v>
      </c>
      <c r="BX561" s="14">
        <f t="shared" si="781"/>
        <v>287261.0796652619</v>
      </c>
      <c r="BY561" s="34">
        <f t="shared" si="782"/>
        <v>28749.904750305242</v>
      </c>
      <c r="BZ561" s="71">
        <f t="shared" si="783"/>
        <v>9.9917228303934476</v>
      </c>
      <c r="CA561" s="71">
        <f t="shared" si="784"/>
        <v>258511.17491495667</v>
      </c>
      <c r="CB561" s="56">
        <v>2</v>
      </c>
      <c r="CC561">
        <f>IFERROR(VLOOKUP(AO561,'Model Failure data- Lines'!$A$37:$E$41,5,FALSE),'Model Failure data- Lines'!$E$37)</f>
        <v>0.16322</v>
      </c>
      <c r="CD561" s="14">
        <f t="shared" si="785"/>
        <v>285929.70742141752</v>
      </c>
      <c r="CE561" s="34">
        <f t="shared" si="786"/>
        <v>22872.72141291431</v>
      </c>
      <c r="CF561" s="34">
        <f t="shared" si="787"/>
        <v>12.500904560485617</v>
      </c>
      <c r="CG561" s="54">
        <f t="shared" si="788"/>
        <v>263056.98600850324</v>
      </c>
      <c r="CH561" t="e">
        <f>IFERROR(VLOOKUP(AO561,'Model Failure data- Lines'!#REF!,3,FALSE),'Model Failure data- Lines'!#REF!)</f>
        <v>#REF!</v>
      </c>
      <c r="CI561" s="14" t="e">
        <f t="shared" si="789"/>
        <v>#REF!</v>
      </c>
      <c r="CJ561" s="34">
        <f t="shared" si="790"/>
        <v>30916.677470539493</v>
      </c>
      <c r="CK561" s="34" t="e">
        <f t="shared" si="791"/>
        <v>#REF!</v>
      </c>
      <c r="CL561" s="54" t="e">
        <f t="shared" si="792"/>
        <v>#REF!</v>
      </c>
      <c r="CM561" t="e">
        <f>IFERROR(VLOOKUP(AO561,'Model Failure data- Lines'!#REF!,4,FALSE),'Model Failure data- Lines'!#REF!)</f>
        <v>#REF!</v>
      </c>
      <c r="CN561" s="14" t="e">
        <f t="shared" si="793"/>
        <v>#REF!</v>
      </c>
      <c r="CO561" s="34">
        <f t="shared" si="794"/>
        <v>26450.302951120899</v>
      </c>
      <c r="CP561" s="34" t="e">
        <f t="shared" si="795"/>
        <v>#REF!</v>
      </c>
      <c r="CQ561" s="54" t="e">
        <f t="shared" si="796"/>
        <v>#REF!</v>
      </c>
      <c r="CR561" t="e">
        <f>IFERROR(VLOOKUP(AO561,'Model Failure data- Lines'!#REF!,5,FALSE),'Model Failure data- Lines'!#REF!)</f>
        <v>#REF!</v>
      </c>
      <c r="CS561" s="14" t="e">
        <f t="shared" si="797"/>
        <v>#REF!</v>
      </c>
      <c r="CT561" s="34">
        <f t="shared" si="798"/>
        <v>19360.043163398059</v>
      </c>
      <c r="CU561" s="34" t="e">
        <f t="shared" si="799"/>
        <v>#REF!</v>
      </c>
      <c r="CV561" s="54" t="e">
        <f t="shared" si="800"/>
        <v>#REF!</v>
      </c>
      <c r="CW561" t="s">
        <v>153</v>
      </c>
      <c r="CZ561">
        <f t="shared" si="801"/>
        <v>258511.17491495667</v>
      </c>
      <c r="DA561" s="34">
        <f t="shared" si="802"/>
        <v>6998.666400000001</v>
      </c>
      <c r="DB561" s="34">
        <f t="shared" si="803"/>
        <v>148.4795001438936</v>
      </c>
      <c r="DC561" s="34">
        <f t="shared" si="804"/>
        <v>275739.76726511802</v>
      </c>
      <c r="DD561" s="9">
        <f t="shared" si="805"/>
        <v>4374.1665000000003</v>
      </c>
      <c r="DE561" s="59">
        <f t="shared" si="806"/>
        <v>2.4363434155978841E-2</v>
      </c>
      <c r="DF561" s="59">
        <f t="shared" si="807"/>
        <v>5.1687997662931934E-4</v>
      </c>
      <c r="DG561" s="59">
        <f t="shared" si="808"/>
        <v>0.95989253951990505</v>
      </c>
      <c r="DH561" s="59">
        <f t="shared" si="809"/>
        <v>1.5227146347486774E-2</v>
      </c>
      <c r="DI561" s="14">
        <f t="shared" si="810"/>
        <v>6298.2199886252756</v>
      </c>
      <c r="DJ561" s="14">
        <f t="shared" si="811"/>
        <v>133.61925004846066</v>
      </c>
      <c r="DK561" s="14">
        <f t="shared" si="812"/>
        <v>248142.94818339212</v>
      </c>
      <c r="DL561" s="14">
        <f t="shared" si="813"/>
        <v>3936.3874928907971</v>
      </c>
      <c r="DM561">
        <f t="shared" si="814"/>
        <v>263056.98600850324</v>
      </c>
      <c r="DN561" s="34">
        <f t="shared" si="815"/>
        <v>6966.2296000000006</v>
      </c>
      <c r="DO561" s="34">
        <f t="shared" si="816"/>
        <v>147.79134048961041</v>
      </c>
      <c r="DP561" s="34">
        <f t="shared" si="817"/>
        <v>274461.79298092792</v>
      </c>
      <c r="DQ561" s="9">
        <f t="shared" si="818"/>
        <v>4353.8935000000001</v>
      </c>
      <c r="DR561" s="59">
        <f t="shared" si="819"/>
        <v>2.4363434155978841E-2</v>
      </c>
      <c r="DS561" s="59">
        <f t="shared" si="820"/>
        <v>5.1687997662931934E-4</v>
      </c>
      <c r="DT561" s="59">
        <f t="shared" si="821"/>
        <v>0.95989253951990505</v>
      </c>
      <c r="DU561" s="59">
        <f t="shared" si="822"/>
        <v>1.5227146347486776E-2</v>
      </c>
      <c r="DV561" s="14">
        <f t="shared" si="823"/>
        <v>6408.9715578884161</v>
      </c>
      <c r="DW561" s="14">
        <f t="shared" si="824"/>
        <v>135.9688887802543</v>
      </c>
      <c r="DX561" s="14">
        <f t="shared" si="825"/>
        <v>252506.43833815429</v>
      </c>
      <c r="DY561" s="14">
        <f t="shared" si="826"/>
        <v>4005.6072236802597</v>
      </c>
      <c r="DZ561" s="34" t="e">
        <f t="shared" si="827"/>
        <v>#REF!</v>
      </c>
      <c r="EA561" s="34" t="e">
        <f t="shared" si="828"/>
        <v>#REF!</v>
      </c>
      <c r="EB561" s="34" t="e">
        <f t="shared" si="829"/>
        <v>#REF!</v>
      </c>
      <c r="EC561" s="34" t="e">
        <f t="shared" si="830"/>
        <v>#REF!</v>
      </c>
      <c r="ED561" s="34" t="e">
        <f t="shared" si="831"/>
        <v>#REF!</v>
      </c>
      <c r="EE561" s="59" t="e">
        <f t="shared" si="832"/>
        <v>#REF!</v>
      </c>
      <c r="EF561" s="59" t="e">
        <f t="shared" si="833"/>
        <v>#REF!</v>
      </c>
      <c r="EG561" s="59" t="e">
        <f t="shared" si="834"/>
        <v>#REF!</v>
      </c>
      <c r="EH561" s="59" t="e">
        <f t="shared" si="835"/>
        <v>#REF!</v>
      </c>
      <c r="EI561" s="14" t="e">
        <f t="shared" si="836"/>
        <v>#REF!</v>
      </c>
      <c r="EJ561" s="14" t="e">
        <f t="shared" si="837"/>
        <v>#REF!</v>
      </c>
      <c r="EK561" s="14" t="e">
        <f t="shared" si="838"/>
        <v>#REF!</v>
      </c>
      <c r="EL561" s="14" t="e">
        <f t="shared" si="839"/>
        <v>#REF!</v>
      </c>
      <c r="EM561" t="e">
        <f t="shared" si="840"/>
        <v>#REF!</v>
      </c>
      <c r="EN561" s="34" t="e">
        <f t="shared" si="841"/>
        <v>#REF!</v>
      </c>
      <c r="EO561" s="34" t="e">
        <f t="shared" si="842"/>
        <v>#REF!</v>
      </c>
      <c r="EP561" s="34" t="e">
        <f t="shared" si="843"/>
        <v>#REF!</v>
      </c>
      <c r="EQ561" s="34" t="e">
        <f t="shared" si="844"/>
        <v>#REF!</v>
      </c>
      <c r="ER561" s="59" t="e">
        <f t="shared" si="845"/>
        <v>#REF!</v>
      </c>
      <c r="ES561" s="59" t="e">
        <f t="shared" si="846"/>
        <v>#REF!</v>
      </c>
      <c r="ET561" s="59" t="e">
        <f t="shared" si="847"/>
        <v>#REF!</v>
      </c>
      <c r="EU561" s="59" t="e">
        <f t="shared" si="848"/>
        <v>#REF!</v>
      </c>
      <c r="EV561" s="14" t="e">
        <f t="shared" si="849"/>
        <v>#REF!</v>
      </c>
      <c r="EW561" s="14" t="e">
        <f t="shared" si="850"/>
        <v>#REF!</v>
      </c>
      <c r="EX561" s="14" t="e">
        <f t="shared" si="851"/>
        <v>#REF!</v>
      </c>
      <c r="EY561" s="14" t="e">
        <f t="shared" si="852"/>
        <v>#REF!</v>
      </c>
    </row>
    <row r="562" spans="1:155" x14ac:dyDescent="0.2">
      <c r="A562" s="17">
        <v>30167462</v>
      </c>
      <c r="B562" t="s">
        <v>62</v>
      </c>
      <c r="C562" t="s">
        <v>3110</v>
      </c>
      <c r="D562" t="s">
        <v>3111</v>
      </c>
      <c r="E562" t="s">
        <v>3112</v>
      </c>
      <c r="F562" t="s">
        <v>41</v>
      </c>
      <c r="G562" t="s">
        <v>42</v>
      </c>
      <c r="H562" t="s">
        <v>3113</v>
      </c>
      <c r="I562" t="s">
        <v>68</v>
      </c>
      <c r="J562" s="19" t="s">
        <v>69</v>
      </c>
      <c r="K562" t="s">
        <v>70</v>
      </c>
      <c r="L562">
        <v>1962</v>
      </c>
      <c r="M562">
        <f t="shared" si="762"/>
        <v>1962</v>
      </c>
      <c r="N562">
        <v>57</v>
      </c>
      <c r="O562" s="19">
        <f t="shared" si="763"/>
        <v>57</v>
      </c>
      <c r="P562" t="s">
        <v>80</v>
      </c>
      <c r="Q562" s="19" t="str">
        <f t="shared" si="764"/>
        <v>50-60</v>
      </c>
      <c r="R562" s="23">
        <v>551.69000000000005</v>
      </c>
      <c r="S562" s="15">
        <f t="shared" si="765"/>
        <v>0.55169000000000001</v>
      </c>
      <c r="T562">
        <v>30167724</v>
      </c>
      <c r="U562" t="s">
        <v>45</v>
      </c>
      <c r="V562" t="s">
        <v>55</v>
      </c>
      <c r="W562" t="s">
        <v>47</v>
      </c>
      <c r="X562" t="s">
        <v>88</v>
      </c>
      <c r="Y562" t="s">
        <v>408</v>
      </c>
      <c r="Z562" t="s">
        <v>3114</v>
      </c>
      <c r="AA562" t="s">
        <v>3115</v>
      </c>
      <c r="AB562" t="s">
        <v>173</v>
      </c>
      <c r="AC562">
        <v>1962</v>
      </c>
      <c r="AD562">
        <v>57</v>
      </c>
      <c r="AE562" t="str">
        <f t="shared" si="766"/>
        <v>&lt;60</v>
      </c>
      <c r="AF562">
        <v>-37.645612100000001</v>
      </c>
      <c r="AG562">
        <v>143.94620508</v>
      </c>
      <c r="AH562" t="s">
        <v>50</v>
      </c>
      <c r="AI562" t="s">
        <v>51</v>
      </c>
      <c r="AJ562" s="33" t="s">
        <v>446</v>
      </c>
      <c r="AL562">
        <v>1</v>
      </c>
      <c r="AM562" t="s">
        <v>86</v>
      </c>
      <c r="AN562">
        <v>220</v>
      </c>
      <c r="AO562" s="69">
        <v>3</v>
      </c>
      <c r="AP562">
        <v>2</v>
      </c>
      <c r="AQ562">
        <v>0</v>
      </c>
      <c r="AR562">
        <v>0</v>
      </c>
      <c r="AS562" s="82" t="str">
        <f t="shared" si="767"/>
        <v>Gw-0-0</v>
      </c>
      <c r="AT562" s="14">
        <f t="shared" si="768"/>
        <v>40000</v>
      </c>
      <c r="AU562" s="81">
        <f>VLOOKUP(C562,Bushfire_Vlookup!$F$2:$H$12575,3,FALSE)</f>
        <v>849.50246500000003</v>
      </c>
      <c r="AV562" s="14">
        <f>VLOOKUP(AS562,Safety_collateral_Vlookup!$J$3:$L$20,2,FALSE)</f>
        <v>3720.1399252148244</v>
      </c>
      <c r="AW562" s="14">
        <f>VLOOKUP(AS562,Safety_collateral_Vlookup!$J$3:$L$20,3,FALSE)</f>
        <v>25000</v>
      </c>
      <c r="AX562" s="48">
        <f t="shared" si="769"/>
        <v>74230.808430359219</v>
      </c>
      <c r="AY562" s="49">
        <f t="shared" si="854"/>
        <v>41928.44</v>
      </c>
      <c r="AZ562" s="14">
        <v>76000</v>
      </c>
      <c r="BA562" s="16">
        <f t="shared" si="770"/>
        <v>1.7704166534781456</v>
      </c>
      <c r="BB562" t="e">
        <f>IF(BA562&lt;=#REF!,#REF!,IF(BA562&lt;=#REF!,#REF!,IF(BA562&lt;=#REF!,#REF!,IF(BA562&lt;=#REF!,#REF!,#REF!))))</f>
        <v>#REF!</v>
      </c>
      <c r="BC562" s="51">
        <v>3</v>
      </c>
      <c r="BD562" s="21">
        <v>70</v>
      </c>
      <c r="BE562" s="21">
        <v>6.4399999999999999E-2</v>
      </c>
      <c r="BF562" s="26">
        <f t="shared" si="771"/>
        <v>2734.8325122424162</v>
      </c>
      <c r="BG562" s="21">
        <v>7</v>
      </c>
      <c r="BH562" s="21">
        <f t="shared" si="772"/>
        <v>28</v>
      </c>
      <c r="BI562" s="28">
        <f t="shared" si="773"/>
        <v>4.0959999999999998E-4</v>
      </c>
      <c r="BJ562" s="27">
        <f t="shared" si="774"/>
        <v>4.0959999999999998E-4</v>
      </c>
      <c r="BK562" s="28">
        <f t="shared" si="775"/>
        <v>6.279685848080814E-3</v>
      </c>
      <c r="BL562" s="35">
        <f t="shared" si="776"/>
        <v>1.1117660404053304E-2</v>
      </c>
      <c r="BM562" s="21" t="str">
        <f t="shared" si="777"/>
        <v>Cr1</v>
      </c>
      <c r="BN562" s="51">
        <v>1</v>
      </c>
      <c r="BO562" s="21">
        <v>2</v>
      </c>
      <c r="BP562" s="50" t="s">
        <v>5497</v>
      </c>
      <c r="BQ562" s="14">
        <v>40000</v>
      </c>
      <c r="BR562">
        <f>IFERROR(VLOOKUP(AO562,'Model Failure data- Lines'!$A$37:$E$41,3,FALSE),'Model Failure data- Lines'!$C$37)</f>
        <v>0.16107000000000002</v>
      </c>
      <c r="BS562" s="14">
        <f t="shared" si="778"/>
        <v>11956.356313877961</v>
      </c>
      <c r="BT562" s="34">
        <f t="shared" si="855"/>
        <v>37398.089732341497</v>
      </c>
      <c r="BU562" s="34">
        <f t="shared" si="779"/>
        <v>0.31970500096260857</v>
      </c>
      <c r="BV562" s="54">
        <f t="shared" si="780"/>
        <v>-25441.733418463537</v>
      </c>
      <c r="BW562">
        <f>IFERROR(VLOOKUP(AO562,'Model Failure data- Lines'!$A$37:$E$41,4,FALSE),'Model Failure data- Lines'!$D$37)</f>
        <v>0.16398000000000001</v>
      </c>
      <c r="BX562" s="14">
        <f t="shared" si="781"/>
        <v>12172.367966410306</v>
      </c>
      <c r="BY562" s="34">
        <f t="shared" si="782"/>
        <v>33357.241901398338</v>
      </c>
      <c r="BZ562" s="71">
        <f t="shared" si="783"/>
        <v>0.36490930522346449</v>
      </c>
      <c r="CA562" s="71">
        <f t="shared" si="784"/>
        <v>-21184.873934988034</v>
      </c>
      <c r="CB562" s="56">
        <v>2</v>
      </c>
      <c r="CC562">
        <f>IFERROR(VLOOKUP(AO562,'Model Failure data- Lines'!$A$37:$E$41,5,FALSE),'Model Failure data- Lines'!$E$37)</f>
        <v>0.16322</v>
      </c>
      <c r="CD562" s="14">
        <f t="shared" si="785"/>
        <v>12115.952552003231</v>
      </c>
      <c r="CE562" s="34">
        <f t="shared" si="786"/>
        <v>26538.206221562377</v>
      </c>
      <c r="CF562" s="34">
        <f t="shared" si="787"/>
        <v>0.45654753191867886</v>
      </c>
      <c r="CG562" s="54">
        <f t="shared" si="788"/>
        <v>-14422.253669559146</v>
      </c>
      <c r="CH562" t="e">
        <f>IFERROR(VLOOKUP(AO562,'Model Failure data- Lines'!#REF!,3,FALSE),'Model Failure data- Lines'!#REF!)</f>
        <v>#REF!</v>
      </c>
      <c r="CI562" s="14" t="e">
        <f t="shared" si="789"/>
        <v>#REF!</v>
      </c>
      <c r="CJ562" s="34">
        <f t="shared" si="790"/>
        <v>35871.252379065663</v>
      </c>
      <c r="CK562" s="34" t="e">
        <f t="shared" si="791"/>
        <v>#REF!</v>
      </c>
      <c r="CL562" s="54" t="e">
        <f t="shared" si="792"/>
        <v>#REF!</v>
      </c>
      <c r="CM562" t="e">
        <f>IFERROR(VLOOKUP(AO562,'Model Failure data- Lines'!#REF!,4,FALSE),'Model Failure data- Lines'!#REF!)</f>
        <v>#REF!</v>
      </c>
      <c r="CN562" s="14" t="e">
        <f t="shared" si="793"/>
        <v>#REF!</v>
      </c>
      <c r="CO562" s="34">
        <f t="shared" si="794"/>
        <v>30689.115722946619</v>
      </c>
      <c r="CP562" s="34" t="e">
        <f t="shared" si="795"/>
        <v>#REF!</v>
      </c>
      <c r="CQ562" s="54" t="e">
        <f t="shared" si="796"/>
        <v>#REF!</v>
      </c>
      <c r="CR562" t="e">
        <f>IFERROR(VLOOKUP(AO562,'Model Failure data- Lines'!#REF!,5,FALSE),'Model Failure data- Lines'!#REF!)</f>
        <v>#REF!</v>
      </c>
      <c r="CS562" s="14" t="e">
        <f t="shared" si="797"/>
        <v>#REF!</v>
      </c>
      <c r="CT562" s="34">
        <f t="shared" si="798"/>
        <v>22462.601133178559</v>
      </c>
      <c r="CU562" s="34" t="e">
        <f t="shared" si="799"/>
        <v>#REF!</v>
      </c>
      <c r="CV562" s="54" t="e">
        <f t="shared" si="800"/>
        <v>#REF!</v>
      </c>
      <c r="CW562" t="s">
        <v>173</v>
      </c>
      <c r="CZ562">
        <f t="shared" si="801"/>
        <v>-21184.873934988038</v>
      </c>
      <c r="DA562" s="34">
        <f t="shared" si="802"/>
        <v>6998.666400000001</v>
      </c>
      <c r="DB562" s="34">
        <f t="shared" si="803"/>
        <v>148.63460896281691</v>
      </c>
      <c r="DC562" s="34">
        <f t="shared" si="804"/>
        <v>650.90045744748761</v>
      </c>
      <c r="DD562" s="9">
        <f t="shared" si="805"/>
        <v>4374.1665000000003</v>
      </c>
      <c r="DE562" s="59">
        <f t="shared" si="806"/>
        <v>0.57496342694476921</v>
      </c>
      <c r="DF562" s="59">
        <f t="shared" si="807"/>
        <v>1.2210821211860722E-2</v>
      </c>
      <c r="DG562" s="59">
        <f t="shared" si="808"/>
        <v>5.3473610002889319E-2</v>
      </c>
      <c r="DH562" s="59">
        <f t="shared" si="809"/>
        <v>0.35935214184048075</v>
      </c>
      <c r="DI562" s="14">
        <f t="shared" si="810"/>
        <v>-12180.527717053641</v>
      </c>
      <c r="DJ562" s="14">
        <f t="shared" si="811"/>
        <v>-258.68470801594719</v>
      </c>
      <c r="DK562" s="14">
        <f t="shared" si="812"/>
        <v>-1132.8316867599253</v>
      </c>
      <c r="DL562" s="14">
        <f t="shared" si="813"/>
        <v>-7612.8298231585241</v>
      </c>
      <c r="DM562">
        <f t="shared" si="814"/>
        <v>-14422.253669559144</v>
      </c>
      <c r="DN562" s="34">
        <f t="shared" si="815"/>
        <v>6966.2296000000006</v>
      </c>
      <c r="DO562" s="34">
        <f t="shared" si="816"/>
        <v>147.94573042389911</v>
      </c>
      <c r="DP562" s="34">
        <f t="shared" si="817"/>
        <v>647.88372157933247</v>
      </c>
      <c r="DQ562" s="9">
        <f t="shared" si="818"/>
        <v>4353.8935000000001</v>
      </c>
      <c r="DR562" s="59">
        <f t="shared" si="819"/>
        <v>0.57496342694476932</v>
      </c>
      <c r="DS562" s="59">
        <f t="shared" si="820"/>
        <v>1.2210821211860722E-2</v>
      </c>
      <c r="DT562" s="59">
        <f t="shared" si="821"/>
        <v>5.3473610002889325E-2</v>
      </c>
      <c r="DU562" s="59">
        <f t="shared" si="822"/>
        <v>0.35935214184048075</v>
      </c>
      <c r="DV562" s="14">
        <f t="shared" si="823"/>
        <v>-8292.2683941165014</v>
      </c>
      <c r="DW562" s="14">
        <f t="shared" si="824"/>
        <v>-176.10756103108892</v>
      </c>
      <c r="DX562" s="14">
        <f t="shared" si="825"/>
        <v>-771.2099680887452</v>
      </c>
      <c r="DY562" s="14">
        <f t="shared" si="826"/>
        <v>-5182.6677463228125</v>
      </c>
      <c r="DZ562" s="34" t="e">
        <f t="shared" si="827"/>
        <v>#REF!</v>
      </c>
      <c r="EA562" s="34" t="e">
        <f t="shared" si="828"/>
        <v>#REF!</v>
      </c>
      <c r="EB562" s="34" t="e">
        <f t="shared" si="829"/>
        <v>#REF!</v>
      </c>
      <c r="EC562" s="34" t="e">
        <f t="shared" si="830"/>
        <v>#REF!</v>
      </c>
      <c r="ED562" s="34" t="e">
        <f t="shared" si="831"/>
        <v>#REF!</v>
      </c>
      <c r="EE562" s="59" t="e">
        <f t="shared" si="832"/>
        <v>#REF!</v>
      </c>
      <c r="EF562" s="59" t="e">
        <f t="shared" si="833"/>
        <v>#REF!</v>
      </c>
      <c r="EG562" s="59" t="e">
        <f t="shared" si="834"/>
        <v>#REF!</v>
      </c>
      <c r="EH562" s="59" t="e">
        <f t="shared" si="835"/>
        <v>#REF!</v>
      </c>
      <c r="EI562" s="14" t="e">
        <f t="shared" si="836"/>
        <v>#REF!</v>
      </c>
      <c r="EJ562" s="14" t="e">
        <f t="shared" si="837"/>
        <v>#REF!</v>
      </c>
      <c r="EK562" s="14" t="e">
        <f t="shared" si="838"/>
        <v>#REF!</v>
      </c>
      <c r="EL562" s="14" t="e">
        <f t="shared" si="839"/>
        <v>#REF!</v>
      </c>
      <c r="EM562" t="e">
        <f t="shared" si="840"/>
        <v>#REF!</v>
      </c>
      <c r="EN562" s="34" t="e">
        <f t="shared" si="841"/>
        <v>#REF!</v>
      </c>
      <c r="EO562" s="34" t="e">
        <f t="shared" si="842"/>
        <v>#REF!</v>
      </c>
      <c r="EP562" s="34" t="e">
        <f t="shared" si="843"/>
        <v>#REF!</v>
      </c>
      <c r="EQ562" s="34" t="e">
        <f t="shared" si="844"/>
        <v>#REF!</v>
      </c>
      <c r="ER562" s="59" t="e">
        <f t="shared" si="845"/>
        <v>#REF!</v>
      </c>
      <c r="ES562" s="59" t="e">
        <f t="shared" si="846"/>
        <v>#REF!</v>
      </c>
      <c r="ET562" s="59" t="e">
        <f t="shared" si="847"/>
        <v>#REF!</v>
      </c>
      <c r="EU562" s="59" t="e">
        <f t="shared" si="848"/>
        <v>#REF!</v>
      </c>
      <c r="EV562" s="14" t="e">
        <f t="shared" si="849"/>
        <v>#REF!</v>
      </c>
      <c r="EW562" s="14" t="e">
        <f t="shared" si="850"/>
        <v>#REF!</v>
      </c>
      <c r="EX562" s="14" t="e">
        <f t="shared" si="851"/>
        <v>#REF!</v>
      </c>
      <c r="EY562" s="14" t="e">
        <f t="shared" si="852"/>
        <v>#REF!</v>
      </c>
    </row>
    <row r="563" spans="1:155" x14ac:dyDescent="0.2">
      <c r="A563" s="17">
        <v>30313871</v>
      </c>
      <c r="B563" t="s">
        <v>62</v>
      </c>
      <c r="C563" t="s">
        <v>4583</v>
      </c>
      <c r="D563" t="s">
        <v>4584</v>
      </c>
      <c r="E563" t="s">
        <v>2741</v>
      </c>
      <c r="F563" t="s">
        <v>41</v>
      </c>
      <c r="G563" t="s">
        <v>42</v>
      </c>
      <c r="H563" t="s">
        <v>4585</v>
      </c>
      <c r="I563" t="s">
        <v>68</v>
      </c>
      <c r="J563" s="19" t="s">
        <v>69</v>
      </c>
      <c r="K563" t="s">
        <v>70</v>
      </c>
      <c r="L563">
        <v>1962</v>
      </c>
      <c r="M563">
        <f t="shared" si="762"/>
        <v>1962</v>
      </c>
      <c r="N563">
        <v>57</v>
      </c>
      <c r="O563" s="19">
        <f t="shared" si="763"/>
        <v>57</v>
      </c>
      <c r="P563" t="s">
        <v>80</v>
      </c>
      <c r="Q563" s="19" t="str">
        <f t="shared" si="764"/>
        <v>50-60</v>
      </c>
      <c r="R563" s="23">
        <v>496.82</v>
      </c>
      <c r="S563" s="15">
        <f t="shared" si="765"/>
        <v>0.49681999999999998</v>
      </c>
      <c r="T563">
        <v>30011083</v>
      </c>
      <c r="U563" t="s">
        <v>45</v>
      </c>
      <c r="V563" t="s">
        <v>55</v>
      </c>
      <c r="W563" t="s">
        <v>47</v>
      </c>
      <c r="X563" t="s">
        <v>88</v>
      </c>
      <c r="Y563" t="s">
        <v>408</v>
      </c>
      <c r="Z563" t="s">
        <v>4586</v>
      </c>
      <c r="AA563" t="s">
        <v>4587</v>
      </c>
      <c r="AB563" t="s">
        <v>193</v>
      </c>
      <c r="AC563">
        <v>1962</v>
      </c>
      <c r="AD563">
        <v>57</v>
      </c>
      <c r="AE563" t="str">
        <f t="shared" si="766"/>
        <v>&lt;60</v>
      </c>
      <c r="AF563">
        <v>-37.641295200000002</v>
      </c>
      <c r="AG563">
        <v>143.94312711000001</v>
      </c>
      <c r="AH563" t="s">
        <v>50</v>
      </c>
      <c r="AI563" t="s">
        <v>51</v>
      </c>
      <c r="AJ563" s="33" t="s">
        <v>446</v>
      </c>
      <c r="AL563">
        <v>1</v>
      </c>
      <c r="AM563" t="s">
        <v>86</v>
      </c>
      <c r="AN563">
        <v>220</v>
      </c>
      <c r="AO563" s="69">
        <v>3</v>
      </c>
      <c r="AP563">
        <v>2</v>
      </c>
      <c r="AQ563">
        <v>2</v>
      </c>
      <c r="AR563">
        <v>0</v>
      </c>
      <c r="AS563" s="82" t="str">
        <f t="shared" si="767"/>
        <v>Gw-2-0</v>
      </c>
      <c r="AT563" s="14">
        <f t="shared" si="768"/>
        <v>40000</v>
      </c>
      <c r="AU563" s="81">
        <f>VLOOKUP(C563,Bushfire_Vlookup!$F$2:$H$12575,3,FALSE)</f>
        <v>849.50246500000003</v>
      </c>
      <c r="AV563" s="14">
        <f>VLOOKUP(AS563,Safety_collateral_Vlookup!$J$3:$L$20,2,FALSE)</f>
        <v>1575956.0550856832</v>
      </c>
      <c r="AW563" s="14">
        <f>VLOOKUP(AS563,Safety_collateral_Vlookup!$J$3:$L$20,3,FALSE)</f>
        <v>25000</v>
      </c>
      <c r="AX563" s="48">
        <f t="shared" si="769"/>
        <v>1751806.5299065788</v>
      </c>
      <c r="AY563" s="49">
        <f t="shared" si="854"/>
        <v>37758.32</v>
      </c>
      <c r="AZ563" s="14">
        <v>76000</v>
      </c>
      <c r="BA563" s="16">
        <f t="shared" si="770"/>
        <v>46.395245601673452</v>
      </c>
      <c r="BB563" t="e">
        <f>IF(BA563&lt;=#REF!,#REF!,IF(BA563&lt;=#REF!,#REF!,IF(BA563&lt;=#REF!,#REF!,IF(BA563&lt;=#REF!,#REF!,#REF!))))</f>
        <v>#REF!</v>
      </c>
      <c r="BC563" s="51">
        <v>5</v>
      </c>
      <c r="BD563" s="21">
        <v>70</v>
      </c>
      <c r="BE563" s="21">
        <v>6.4399999999999999E-2</v>
      </c>
      <c r="BF563" s="26">
        <f t="shared" si="771"/>
        <v>2462.8314610239031</v>
      </c>
      <c r="BG563" s="21">
        <v>7</v>
      </c>
      <c r="BH563" s="21">
        <f t="shared" si="772"/>
        <v>28</v>
      </c>
      <c r="BI563" s="28">
        <f t="shared" si="773"/>
        <v>4.0959999999999998E-4</v>
      </c>
      <c r="BJ563" s="27">
        <f t="shared" si="774"/>
        <v>4.0959999999999998E-4</v>
      </c>
      <c r="BK563" s="28">
        <f t="shared" si="775"/>
        <v>6.279685848080814E-3</v>
      </c>
      <c r="BL563" s="35">
        <f t="shared" si="776"/>
        <v>0.29134756722306243</v>
      </c>
      <c r="BM563" s="21" t="str">
        <f t="shared" si="777"/>
        <v>Cr1</v>
      </c>
      <c r="BN563" s="51">
        <v>1</v>
      </c>
      <c r="BO563" s="21">
        <v>2</v>
      </c>
      <c r="BP563" s="50" t="s">
        <v>5497</v>
      </c>
      <c r="BQ563" s="14">
        <v>40000</v>
      </c>
      <c r="BR563">
        <f>IFERROR(VLOOKUP(AO563,'Model Failure data- Lines'!$A$37:$E$41,3,FALSE),'Model Failure data- Lines'!$C$37)</f>
        <v>0.16107000000000002</v>
      </c>
      <c r="BS563" s="14">
        <f t="shared" si="778"/>
        <v>282163.47777205269</v>
      </c>
      <c r="BT563" s="34">
        <f t="shared" si="855"/>
        <v>33678.549440486328</v>
      </c>
      <c r="BU563" s="34">
        <f t="shared" si="779"/>
        <v>8.3781363051477715</v>
      </c>
      <c r="BV563" s="54">
        <f t="shared" si="780"/>
        <v>248484.92833156636</v>
      </c>
      <c r="BW563">
        <f>IFERROR(VLOOKUP(AO563,'Model Failure data- Lines'!$A$37:$E$41,4,FALSE),'Model Failure data- Lines'!$D$37)</f>
        <v>0.16398000000000001</v>
      </c>
      <c r="BX563" s="14">
        <f t="shared" si="781"/>
        <v>287261.2347740808</v>
      </c>
      <c r="BY563" s="34">
        <f t="shared" si="782"/>
        <v>30039.596370158462</v>
      </c>
      <c r="BZ563" s="71">
        <f t="shared" si="783"/>
        <v>9.5627528157950898</v>
      </c>
      <c r="CA563" s="71">
        <f t="shared" si="784"/>
        <v>257221.63840392235</v>
      </c>
      <c r="CB563" s="56">
        <v>2</v>
      </c>
      <c r="CC563">
        <f>IFERROR(VLOOKUP(AO563,'Model Failure data- Lines'!$A$37:$E$41,5,FALSE),'Model Failure data- Lines'!$E$37)</f>
        <v>0.16322</v>
      </c>
      <c r="CD563" s="14">
        <f t="shared" si="785"/>
        <v>285929.86181135179</v>
      </c>
      <c r="CE563" s="34">
        <f t="shared" si="786"/>
        <v>23898.768538484692</v>
      </c>
      <c r="CF563" s="34">
        <f t="shared" si="787"/>
        <v>11.964209007293112</v>
      </c>
      <c r="CG563" s="54">
        <f t="shared" si="788"/>
        <v>262031.09327286709</v>
      </c>
      <c r="CH563" t="e">
        <f>IFERROR(VLOOKUP(AO563,'Model Failure data- Lines'!#REF!,3,FALSE),'Model Failure data- Lines'!#REF!)</f>
        <v>#REF!</v>
      </c>
      <c r="CI563" s="14" t="e">
        <f t="shared" si="789"/>
        <v>#REF!</v>
      </c>
      <c r="CJ563" s="34">
        <f t="shared" si="790"/>
        <v>32303.568320918272</v>
      </c>
      <c r="CK563" s="34" t="e">
        <f t="shared" si="791"/>
        <v>#REF!</v>
      </c>
      <c r="CL563" s="54" t="e">
        <f t="shared" si="792"/>
        <v>#REF!</v>
      </c>
      <c r="CM563" t="e">
        <f>IFERROR(VLOOKUP(AO563,'Model Failure data- Lines'!#REF!,4,FALSE),'Model Failure data- Lines'!#REF!)</f>
        <v>#REF!</v>
      </c>
      <c r="CN563" s="14" t="e">
        <f t="shared" si="793"/>
        <v>#REF!</v>
      </c>
      <c r="CO563" s="34">
        <f t="shared" si="794"/>
        <v>27636.836762446914</v>
      </c>
      <c r="CP563" s="34" t="e">
        <f t="shared" si="795"/>
        <v>#REF!</v>
      </c>
      <c r="CQ563" s="54" t="e">
        <f t="shared" si="796"/>
        <v>#REF!</v>
      </c>
      <c r="CR563" t="e">
        <f>IFERROR(VLOOKUP(AO563,'Model Failure data- Lines'!#REF!,5,FALSE),'Model Failure data- Lines'!#REF!)</f>
        <v>#REF!</v>
      </c>
      <c r="CS563" s="14" t="e">
        <f t="shared" si="797"/>
        <v>#REF!</v>
      </c>
      <c r="CT563" s="34">
        <f t="shared" si="798"/>
        <v>20228.515099033462</v>
      </c>
      <c r="CU563" s="34" t="e">
        <f t="shared" si="799"/>
        <v>#REF!</v>
      </c>
      <c r="CV563" s="54" t="e">
        <f t="shared" si="800"/>
        <v>#REF!</v>
      </c>
      <c r="CW563" t="s">
        <v>193</v>
      </c>
      <c r="CZ563">
        <f t="shared" si="801"/>
        <v>257221.63840392232</v>
      </c>
      <c r="DA563" s="34">
        <f t="shared" si="802"/>
        <v>6998.666400000001</v>
      </c>
      <c r="DB563" s="34">
        <f t="shared" si="803"/>
        <v>148.63460896281691</v>
      </c>
      <c r="DC563" s="34">
        <f t="shared" si="804"/>
        <v>275739.76726511802</v>
      </c>
      <c r="DD563" s="9">
        <f t="shared" si="805"/>
        <v>4374.1665000000003</v>
      </c>
      <c r="DE563" s="59">
        <f t="shared" si="806"/>
        <v>2.4363421000763174E-2</v>
      </c>
      <c r="DF563" s="59">
        <f t="shared" si="807"/>
        <v>5.1741965489952705E-4</v>
      </c>
      <c r="DG563" s="59">
        <f t="shared" si="808"/>
        <v>0.95989202121886041</v>
      </c>
      <c r="DH563" s="59">
        <f t="shared" si="809"/>
        <v>1.5227138125476982E-2</v>
      </c>
      <c r="DI563" s="14">
        <f t="shared" si="810"/>
        <v>6266.7990669408327</v>
      </c>
      <c r="DJ563" s="14">
        <f t="shared" si="811"/>
        <v>133.09153137564843</v>
      </c>
      <c r="DK563" s="14">
        <f t="shared" si="812"/>
        <v>246904.99838876788</v>
      </c>
      <c r="DL563" s="14">
        <f t="shared" si="813"/>
        <v>3916.7494168380204</v>
      </c>
      <c r="DM563">
        <f t="shared" si="814"/>
        <v>262031.09327286712</v>
      </c>
      <c r="DN563" s="34">
        <f t="shared" si="815"/>
        <v>6966.2296000000006</v>
      </c>
      <c r="DO563" s="34">
        <f t="shared" si="816"/>
        <v>147.94573042389911</v>
      </c>
      <c r="DP563" s="34">
        <f t="shared" si="817"/>
        <v>274461.79298092792</v>
      </c>
      <c r="DQ563" s="9">
        <f t="shared" si="818"/>
        <v>4353.8935000000001</v>
      </c>
      <c r="DR563" s="59">
        <f t="shared" si="819"/>
        <v>2.4363421000763174E-2</v>
      </c>
      <c r="DS563" s="59">
        <f t="shared" si="820"/>
        <v>5.1741965489952705E-4</v>
      </c>
      <c r="DT563" s="59">
        <f t="shared" si="821"/>
        <v>0.95989202121886041</v>
      </c>
      <c r="DU563" s="59">
        <f t="shared" si="822"/>
        <v>1.5227138125476984E-2</v>
      </c>
      <c r="DV563" s="14">
        <f t="shared" si="823"/>
        <v>6383.9738406971046</v>
      </c>
      <c r="DW563" s="14">
        <f t="shared" si="824"/>
        <v>135.58003785419268</v>
      </c>
      <c r="DX563" s="14">
        <f t="shared" si="825"/>
        <v>251521.5557438801</v>
      </c>
      <c r="DY563" s="14">
        <f t="shared" si="826"/>
        <v>3989.9836504356899</v>
      </c>
      <c r="DZ563" s="34" t="e">
        <f t="shared" si="827"/>
        <v>#REF!</v>
      </c>
      <c r="EA563" s="34" t="e">
        <f t="shared" si="828"/>
        <v>#REF!</v>
      </c>
      <c r="EB563" s="34" t="e">
        <f t="shared" si="829"/>
        <v>#REF!</v>
      </c>
      <c r="EC563" s="34" t="e">
        <f t="shared" si="830"/>
        <v>#REF!</v>
      </c>
      <c r="ED563" s="34" t="e">
        <f t="shared" si="831"/>
        <v>#REF!</v>
      </c>
      <c r="EE563" s="59" t="e">
        <f t="shared" si="832"/>
        <v>#REF!</v>
      </c>
      <c r="EF563" s="59" t="e">
        <f t="shared" si="833"/>
        <v>#REF!</v>
      </c>
      <c r="EG563" s="59" t="e">
        <f t="shared" si="834"/>
        <v>#REF!</v>
      </c>
      <c r="EH563" s="59" t="e">
        <f t="shared" si="835"/>
        <v>#REF!</v>
      </c>
      <c r="EI563" s="14" t="e">
        <f t="shared" si="836"/>
        <v>#REF!</v>
      </c>
      <c r="EJ563" s="14" t="e">
        <f t="shared" si="837"/>
        <v>#REF!</v>
      </c>
      <c r="EK563" s="14" t="e">
        <f t="shared" si="838"/>
        <v>#REF!</v>
      </c>
      <c r="EL563" s="14" t="e">
        <f t="shared" si="839"/>
        <v>#REF!</v>
      </c>
      <c r="EM563" t="e">
        <f t="shared" si="840"/>
        <v>#REF!</v>
      </c>
      <c r="EN563" s="34" t="e">
        <f t="shared" si="841"/>
        <v>#REF!</v>
      </c>
      <c r="EO563" s="34" t="e">
        <f t="shared" si="842"/>
        <v>#REF!</v>
      </c>
      <c r="EP563" s="34" t="e">
        <f t="shared" si="843"/>
        <v>#REF!</v>
      </c>
      <c r="EQ563" s="34" t="e">
        <f t="shared" si="844"/>
        <v>#REF!</v>
      </c>
      <c r="ER563" s="59" t="e">
        <f t="shared" si="845"/>
        <v>#REF!</v>
      </c>
      <c r="ES563" s="59" t="e">
        <f t="shared" si="846"/>
        <v>#REF!</v>
      </c>
      <c r="ET563" s="59" t="e">
        <f t="shared" si="847"/>
        <v>#REF!</v>
      </c>
      <c r="EU563" s="59" t="e">
        <f t="shared" si="848"/>
        <v>#REF!</v>
      </c>
      <c r="EV563" s="14" t="e">
        <f t="shared" si="849"/>
        <v>#REF!</v>
      </c>
      <c r="EW563" s="14" t="e">
        <f t="shared" si="850"/>
        <v>#REF!</v>
      </c>
      <c r="EX563" s="14" t="e">
        <f t="shared" si="851"/>
        <v>#REF!</v>
      </c>
      <c r="EY563" s="14" t="e">
        <f t="shared" si="852"/>
        <v>#REF!</v>
      </c>
    </row>
    <row r="564" spans="1:155" x14ac:dyDescent="0.2">
      <c r="A564" s="17">
        <v>30224765</v>
      </c>
      <c r="B564" t="s">
        <v>62</v>
      </c>
      <c r="C564" t="s">
        <v>3876</v>
      </c>
      <c r="D564" t="s">
        <v>3877</v>
      </c>
      <c r="E564" t="s">
        <v>1409</v>
      </c>
      <c r="F564" t="s">
        <v>41</v>
      </c>
      <c r="G564" t="s">
        <v>42</v>
      </c>
      <c r="H564" t="s">
        <v>3878</v>
      </c>
      <c r="I564" t="s">
        <v>68</v>
      </c>
      <c r="J564" s="19" t="s">
        <v>69</v>
      </c>
      <c r="K564" t="s">
        <v>70</v>
      </c>
      <c r="L564">
        <v>1962</v>
      </c>
      <c r="M564">
        <f t="shared" si="762"/>
        <v>1962</v>
      </c>
      <c r="N564">
        <v>57</v>
      </c>
      <c r="O564" s="19">
        <f t="shared" si="763"/>
        <v>57</v>
      </c>
      <c r="P564" t="s">
        <v>80</v>
      </c>
      <c r="Q564" s="19" t="str">
        <f t="shared" si="764"/>
        <v>50-60</v>
      </c>
      <c r="R564" s="23">
        <v>516.64</v>
      </c>
      <c r="S564" s="15">
        <f t="shared" si="765"/>
        <v>0.51663999999999999</v>
      </c>
      <c r="T564">
        <v>30094390</v>
      </c>
      <c r="U564" t="s">
        <v>45</v>
      </c>
      <c r="V564" t="s">
        <v>55</v>
      </c>
      <c r="W564" t="s">
        <v>47</v>
      </c>
      <c r="X564" t="s">
        <v>48</v>
      </c>
      <c r="Y564" t="s">
        <v>452</v>
      </c>
      <c r="Z564" t="s">
        <v>3879</v>
      </c>
      <c r="AA564" t="s">
        <v>3880</v>
      </c>
      <c r="AB564" t="s">
        <v>949</v>
      </c>
      <c r="AC564">
        <v>1962</v>
      </c>
      <c r="AD564">
        <v>57</v>
      </c>
      <c r="AE564" t="str">
        <f t="shared" si="766"/>
        <v>&lt;60</v>
      </c>
      <c r="AF564">
        <v>-37.615036269999997</v>
      </c>
      <c r="AG564">
        <v>143.92429489</v>
      </c>
      <c r="AH564" t="s">
        <v>50</v>
      </c>
      <c r="AI564" t="s">
        <v>51</v>
      </c>
      <c r="AJ564" s="33" t="s">
        <v>446</v>
      </c>
      <c r="AL564">
        <v>1</v>
      </c>
      <c r="AM564" t="s">
        <v>86</v>
      </c>
      <c r="AN564">
        <v>220</v>
      </c>
      <c r="AO564" s="69">
        <v>3</v>
      </c>
      <c r="AP564">
        <v>2</v>
      </c>
      <c r="AQ564">
        <v>0</v>
      </c>
      <c r="AR564">
        <v>0</v>
      </c>
      <c r="AS564" s="82" t="str">
        <f t="shared" si="767"/>
        <v>Gw-0-0</v>
      </c>
      <c r="AT564" s="14">
        <f t="shared" si="768"/>
        <v>40000</v>
      </c>
      <c r="AU564" s="81">
        <f>VLOOKUP(C564,Bushfire_Vlookup!$F$2:$H$12575,3,FALSE)</f>
        <v>2114.1202450000001</v>
      </c>
      <c r="AV564" s="14">
        <f>VLOOKUP(AS564,Safety_collateral_Vlookup!$J$3:$L$20,2,FALSE)</f>
        <v>3720.1399252148244</v>
      </c>
      <c r="AW564" s="14">
        <f>VLOOKUP(AS564,Safety_collateral_Vlookup!$J$3:$L$20,3,FALSE)</f>
        <v>25000</v>
      </c>
      <c r="AX564" s="48">
        <f t="shared" si="769"/>
        <v>75580.155601619219</v>
      </c>
      <c r="AY564" s="49">
        <f t="shared" si="854"/>
        <v>39264.639999999999</v>
      </c>
      <c r="AZ564" s="14">
        <v>76000</v>
      </c>
      <c r="BA564" s="16">
        <f t="shared" si="770"/>
        <v>1.9248910877985694</v>
      </c>
      <c r="BB564" t="e">
        <f>IF(BA564&lt;=#REF!,#REF!,IF(BA564&lt;=#REF!,#REF!,IF(BA564&lt;=#REF!,#REF!,IF(BA564&lt;=#REF!,#REF!,#REF!))))</f>
        <v>#REF!</v>
      </c>
      <c r="BC564" s="51">
        <v>3</v>
      </c>
      <c r="BD564" s="21">
        <v>70</v>
      </c>
      <c r="BE564" s="21">
        <v>6.4399999999999999E-2</v>
      </c>
      <c r="BF564" s="26">
        <f t="shared" si="771"/>
        <v>2561.0829797982956</v>
      </c>
      <c r="BG564" s="21">
        <v>7</v>
      </c>
      <c r="BH564" s="21">
        <f t="shared" si="772"/>
        <v>28</v>
      </c>
      <c r="BI564" s="28">
        <f t="shared" si="773"/>
        <v>4.0959999999999998E-4</v>
      </c>
      <c r="BJ564" s="27">
        <f t="shared" si="774"/>
        <v>4.0959999999999998E-4</v>
      </c>
      <c r="BK564" s="28">
        <f t="shared" si="775"/>
        <v>6.2796858480808149E-3</v>
      </c>
      <c r="BL564" s="35">
        <f t="shared" si="776"/>
        <v>1.208771132314556E-2</v>
      </c>
      <c r="BM564" s="21" t="str">
        <f t="shared" si="777"/>
        <v>Cr1</v>
      </c>
      <c r="BN564" s="51">
        <v>1</v>
      </c>
      <c r="BO564" s="21">
        <v>2</v>
      </c>
      <c r="BP564" s="50" t="s">
        <v>5497</v>
      </c>
      <c r="BQ564" s="14">
        <v>40000</v>
      </c>
      <c r="BR564">
        <f>IFERROR(VLOOKUP(AO564,'Model Failure data- Lines'!$A$37:$E$41,3,FALSE),'Model Failure data- Lines'!$C$37)</f>
        <v>0.16107000000000002</v>
      </c>
      <c r="BS564" s="14">
        <f t="shared" si="778"/>
        <v>12173.695662752809</v>
      </c>
      <c r="BT564" s="34">
        <f t="shared" si="855"/>
        <v>35022.112199454241</v>
      </c>
      <c r="BU564" s="34">
        <f t="shared" si="779"/>
        <v>0.34760027017852207</v>
      </c>
      <c r="BV564" s="54">
        <f t="shared" si="780"/>
        <v>-22848.416536701432</v>
      </c>
      <c r="BW564">
        <f>IFERROR(VLOOKUP(AO564,'Model Failure data- Lines'!$A$37:$E$41,4,FALSE),'Model Failure data- Lines'!$D$37)</f>
        <v>0.16398000000000001</v>
      </c>
      <c r="BX564" s="14">
        <f t="shared" si="781"/>
        <v>12393.633915553521</v>
      </c>
      <c r="BY564" s="34">
        <f t="shared" si="782"/>
        <v>31237.987739379791</v>
      </c>
      <c r="BZ564" s="71">
        <f t="shared" si="783"/>
        <v>0.39674879249439093</v>
      </c>
      <c r="CA564" s="71">
        <f t="shared" si="784"/>
        <v>-18844.35382382627</v>
      </c>
      <c r="CB564" s="56">
        <v>2</v>
      </c>
      <c r="CC564">
        <f>IFERROR(VLOOKUP(AO564,'Model Failure data- Lines'!$A$37:$E$41,5,FALSE),'Model Failure data- Lines'!$E$37)</f>
        <v>0.16322</v>
      </c>
      <c r="CD564" s="14">
        <f t="shared" si="785"/>
        <v>12336.19299729629</v>
      </c>
      <c r="CE564" s="34">
        <f t="shared" si="786"/>
        <v>24852.179416534622</v>
      </c>
      <c r="CF564" s="34">
        <f t="shared" si="787"/>
        <v>0.49638274336168636</v>
      </c>
      <c r="CG564" s="54">
        <f t="shared" si="788"/>
        <v>-12515.986419238332</v>
      </c>
      <c r="CH564" t="e">
        <f>IFERROR(VLOOKUP(AO564,'Model Failure data- Lines'!#REF!,3,FALSE),'Model Failure data- Lines'!#REF!)</f>
        <v>#REF!</v>
      </c>
      <c r="CI564" s="14" t="e">
        <f t="shared" si="789"/>
        <v>#REF!</v>
      </c>
      <c r="CJ564" s="34">
        <f t="shared" si="790"/>
        <v>33592.277962479806</v>
      </c>
      <c r="CK564" s="34" t="e">
        <f t="shared" si="791"/>
        <v>#REF!</v>
      </c>
      <c r="CL564" s="54" t="e">
        <f t="shared" si="792"/>
        <v>#REF!</v>
      </c>
      <c r="CM564" t="e">
        <f>IFERROR(VLOOKUP(AO564,'Model Failure data- Lines'!#REF!,4,FALSE),'Model Failure data- Lines'!#REF!)</f>
        <v>#REF!</v>
      </c>
      <c r="CN564" s="14" t="e">
        <f t="shared" si="793"/>
        <v>#REF!</v>
      </c>
      <c r="CO564" s="34">
        <f t="shared" si="794"/>
        <v>28739.373102835179</v>
      </c>
      <c r="CP564" s="34" t="e">
        <f t="shared" si="795"/>
        <v>#REF!</v>
      </c>
      <c r="CQ564" s="54" t="e">
        <f t="shared" si="796"/>
        <v>#REF!</v>
      </c>
      <c r="CR564" t="e">
        <f>IFERROR(VLOOKUP(AO564,'Model Failure data- Lines'!#REF!,5,FALSE),'Model Failure data- Lines'!#REF!)</f>
        <v>#REF!</v>
      </c>
      <c r="CS564" s="14" t="e">
        <f t="shared" si="797"/>
        <v>#REF!</v>
      </c>
      <c r="CT564" s="34">
        <f t="shared" si="798"/>
        <v>21035.505899047239</v>
      </c>
      <c r="CU564" s="34" t="e">
        <f t="shared" si="799"/>
        <v>#REF!</v>
      </c>
      <c r="CV564" s="54" t="e">
        <f t="shared" si="800"/>
        <v>#REF!</v>
      </c>
      <c r="CW564" t="s">
        <v>949</v>
      </c>
      <c r="CZ564">
        <f t="shared" si="801"/>
        <v>-18844.35382382627</v>
      </c>
      <c r="DA564" s="34">
        <f t="shared" si="802"/>
        <v>6998.666400000001</v>
      </c>
      <c r="DB564" s="34">
        <f t="shared" si="803"/>
        <v>369.90055810603172</v>
      </c>
      <c r="DC564" s="34">
        <f t="shared" si="804"/>
        <v>650.90045744748761</v>
      </c>
      <c r="DD564" s="9">
        <f t="shared" si="805"/>
        <v>4374.1665000000003</v>
      </c>
      <c r="DE564" s="59">
        <f t="shared" si="806"/>
        <v>0.56469849341095602</v>
      </c>
      <c r="DF564" s="59">
        <f t="shared" si="807"/>
        <v>2.9846012931027528E-2</v>
      </c>
      <c r="DG564" s="59">
        <f t="shared" si="808"/>
        <v>5.2518935276168945E-2</v>
      </c>
      <c r="DH564" s="59">
        <f t="shared" si="809"/>
        <v>0.35293655838184751</v>
      </c>
      <c r="DI564" s="14">
        <f t="shared" si="810"/>
        <v>-10641.378213617683</v>
      </c>
      <c r="DJ564" s="14">
        <f t="shared" si="811"/>
        <v>-562.42882790277702</v>
      </c>
      <c r="DK564" s="14">
        <f t="shared" si="812"/>
        <v>-989.68539879475873</v>
      </c>
      <c r="DL564" s="14">
        <f t="shared" si="813"/>
        <v>-6650.8613835110518</v>
      </c>
      <c r="DM564">
        <f t="shared" si="814"/>
        <v>-12515.986419238334</v>
      </c>
      <c r="DN564" s="34">
        <f t="shared" si="815"/>
        <v>6966.2296000000006</v>
      </c>
      <c r="DO564" s="34">
        <f t="shared" si="816"/>
        <v>368.18617571695631</v>
      </c>
      <c r="DP564" s="34">
        <f t="shared" si="817"/>
        <v>647.88372157933247</v>
      </c>
      <c r="DQ564" s="9">
        <f t="shared" si="818"/>
        <v>4353.8935000000001</v>
      </c>
      <c r="DR564" s="59">
        <f t="shared" si="819"/>
        <v>0.56469849341095602</v>
      </c>
      <c r="DS564" s="59">
        <f t="shared" si="820"/>
        <v>2.9846012931027528E-2</v>
      </c>
      <c r="DT564" s="59">
        <f t="shared" si="821"/>
        <v>5.2518935276168952E-2</v>
      </c>
      <c r="DU564" s="59">
        <f t="shared" si="822"/>
        <v>0.35293655838184751</v>
      </c>
      <c r="DV564" s="14">
        <f t="shared" si="823"/>
        <v>-7067.7586744958735</v>
      </c>
      <c r="DW564" s="14">
        <f t="shared" si="824"/>
        <v>-373.55229251315228</v>
      </c>
      <c r="DX564" s="14">
        <f t="shared" si="825"/>
        <v>-657.32628066938764</v>
      </c>
      <c r="DY564" s="14">
        <f t="shared" si="826"/>
        <v>-4417.3491715599203</v>
      </c>
      <c r="DZ564" s="34" t="e">
        <f t="shared" si="827"/>
        <v>#REF!</v>
      </c>
      <c r="EA564" s="34" t="e">
        <f t="shared" si="828"/>
        <v>#REF!</v>
      </c>
      <c r="EB564" s="34" t="e">
        <f t="shared" si="829"/>
        <v>#REF!</v>
      </c>
      <c r="EC564" s="34" t="e">
        <f t="shared" si="830"/>
        <v>#REF!</v>
      </c>
      <c r="ED564" s="34" t="e">
        <f t="shared" si="831"/>
        <v>#REF!</v>
      </c>
      <c r="EE564" s="59" t="e">
        <f t="shared" si="832"/>
        <v>#REF!</v>
      </c>
      <c r="EF564" s="59" t="e">
        <f t="shared" si="833"/>
        <v>#REF!</v>
      </c>
      <c r="EG564" s="59" t="e">
        <f t="shared" si="834"/>
        <v>#REF!</v>
      </c>
      <c r="EH564" s="59" t="e">
        <f t="shared" si="835"/>
        <v>#REF!</v>
      </c>
      <c r="EI564" s="14" t="e">
        <f t="shared" si="836"/>
        <v>#REF!</v>
      </c>
      <c r="EJ564" s="14" t="e">
        <f t="shared" si="837"/>
        <v>#REF!</v>
      </c>
      <c r="EK564" s="14" t="e">
        <f t="shared" si="838"/>
        <v>#REF!</v>
      </c>
      <c r="EL564" s="14" t="e">
        <f t="shared" si="839"/>
        <v>#REF!</v>
      </c>
      <c r="EM564" t="e">
        <f t="shared" si="840"/>
        <v>#REF!</v>
      </c>
      <c r="EN564" s="34" t="e">
        <f t="shared" si="841"/>
        <v>#REF!</v>
      </c>
      <c r="EO564" s="34" t="e">
        <f t="shared" si="842"/>
        <v>#REF!</v>
      </c>
      <c r="EP564" s="34" t="e">
        <f t="shared" si="843"/>
        <v>#REF!</v>
      </c>
      <c r="EQ564" s="34" t="e">
        <f t="shared" si="844"/>
        <v>#REF!</v>
      </c>
      <c r="ER564" s="59" t="e">
        <f t="shared" si="845"/>
        <v>#REF!</v>
      </c>
      <c r="ES564" s="59" t="e">
        <f t="shared" si="846"/>
        <v>#REF!</v>
      </c>
      <c r="ET564" s="59" t="e">
        <f t="shared" si="847"/>
        <v>#REF!</v>
      </c>
      <c r="EU564" s="59" t="e">
        <f t="shared" si="848"/>
        <v>#REF!</v>
      </c>
      <c r="EV564" s="14" t="e">
        <f t="shared" si="849"/>
        <v>#REF!</v>
      </c>
      <c r="EW564" s="14" t="e">
        <f t="shared" si="850"/>
        <v>#REF!</v>
      </c>
      <c r="EX564" s="14" t="e">
        <f t="shared" si="851"/>
        <v>#REF!</v>
      </c>
      <c r="EY564" s="14" t="e">
        <f t="shared" si="852"/>
        <v>#REF!</v>
      </c>
    </row>
    <row r="565" spans="1:155" x14ac:dyDescent="0.2">
      <c r="A565" s="17">
        <v>30019997</v>
      </c>
      <c r="B565" t="s">
        <v>62</v>
      </c>
      <c r="C565" t="s">
        <v>829</v>
      </c>
      <c r="D565" t="s">
        <v>830</v>
      </c>
      <c r="E565" t="s">
        <v>831</v>
      </c>
      <c r="F565" t="s">
        <v>41</v>
      </c>
      <c r="G565" t="s">
        <v>42</v>
      </c>
      <c r="H565" t="s">
        <v>832</v>
      </c>
      <c r="I565" t="s">
        <v>68</v>
      </c>
      <c r="J565" s="19" t="s">
        <v>69</v>
      </c>
      <c r="K565" t="s">
        <v>70</v>
      </c>
      <c r="L565">
        <v>1962</v>
      </c>
      <c r="M565">
        <f t="shared" si="762"/>
        <v>1962</v>
      </c>
      <c r="N565">
        <v>57</v>
      </c>
      <c r="O565" s="19">
        <f t="shared" si="763"/>
        <v>57</v>
      </c>
      <c r="P565" t="s">
        <v>80</v>
      </c>
      <c r="Q565" s="19" t="str">
        <f t="shared" si="764"/>
        <v>50-60</v>
      </c>
      <c r="R565" s="23">
        <v>464.82</v>
      </c>
      <c r="S565" s="15">
        <f t="shared" si="765"/>
        <v>0.46482000000000001</v>
      </c>
      <c r="T565">
        <v>30104047</v>
      </c>
      <c r="U565" t="s">
        <v>45</v>
      </c>
      <c r="V565" t="s">
        <v>55</v>
      </c>
      <c r="W565" t="s">
        <v>47</v>
      </c>
      <c r="X565" t="s">
        <v>88</v>
      </c>
      <c r="Y565" t="s">
        <v>408</v>
      </c>
      <c r="Z565" t="s">
        <v>833</v>
      </c>
      <c r="AA565" t="s">
        <v>834</v>
      </c>
      <c r="AB565" t="s">
        <v>331</v>
      </c>
      <c r="AC565">
        <v>1962</v>
      </c>
      <c r="AD565">
        <v>57</v>
      </c>
      <c r="AE565" t="str">
        <f t="shared" si="766"/>
        <v>&lt;60</v>
      </c>
      <c r="AF565">
        <v>-37.610999130000003</v>
      </c>
      <c r="AG565">
        <v>143.92140567000001</v>
      </c>
      <c r="AH565" t="s">
        <v>50</v>
      </c>
      <c r="AI565" t="s">
        <v>51</v>
      </c>
      <c r="AJ565" s="33" t="s">
        <v>446</v>
      </c>
      <c r="AL565">
        <v>1</v>
      </c>
      <c r="AM565" t="s">
        <v>86</v>
      </c>
      <c r="AN565">
        <v>220</v>
      </c>
      <c r="AO565" s="69">
        <v>3</v>
      </c>
      <c r="AP565">
        <v>2</v>
      </c>
      <c r="AQ565">
        <v>0</v>
      </c>
      <c r="AR565">
        <v>0</v>
      </c>
      <c r="AS565" s="82" t="str">
        <f t="shared" si="767"/>
        <v>Gw-0-0</v>
      </c>
      <c r="AT565" s="14">
        <f t="shared" si="768"/>
        <v>40000</v>
      </c>
      <c r="AU565" s="81">
        <f>VLOOKUP(C565,Bushfire_Vlookup!$F$2:$H$12575,3,FALSE)</f>
        <v>3163.0091090000001</v>
      </c>
      <c r="AV565" s="14">
        <f>VLOOKUP(AS565,Safety_collateral_Vlookup!$J$3:$L$20,2,FALSE)</f>
        <v>3720.1399252148244</v>
      </c>
      <c r="AW565" s="14">
        <f>VLOOKUP(AS565,Safety_collateral_Vlookup!$J$3:$L$20,3,FALSE)</f>
        <v>25000</v>
      </c>
      <c r="AX565" s="48">
        <f t="shared" si="769"/>
        <v>76699.320019507213</v>
      </c>
      <c r="AY565" s="49">
        <f t="shared" si="854"/>
        <v>35326.32</v>
      </c>
      <c r="AZ565" s="14">
        <v>76000</v>
      </c>
      <c r="BA565" s="16">
        <f t="shared" si="770"/>
        <v>2.1711664283035201</v>
      </c>
      <c r="BB565" t="e">
        <f>IF(BA565&lt;=#REF!,#REF!,IF(BA565&lt;=#REF!,#REF!,IF(BA565&lt;=#REF!,#REF!,IF(BA565&lt;=#REF!,#REF!,#REF!))))</f>
        <v>#REF!</v>
      </c>
      <c r="BC565" s="51">
        <v>3</v>
      </c>
      <c r="BD565" s="21">
        <v>70</v>
      </c>
      <c r="BE565" s="21">
        <v>6.4399999999999999E-2</v>
      </c>
      <c r="BF565" s="26">
        <f t="shared" si="771"/>
        <v>2304.2013600763466</v>
      </c>
      <c r="BG565" s="21">
        <v>7</v>
      </c>
      <c r="BH565" s="21">
        <f t="shared" si="772"/>
        <v>28</v>
      </c>
      <c r="BI565" s="28">
        <f t="shared" si="773"/>
        <v>4.0959999999999998E-4</v>
      </c>
      <c r="BJ565" s="27">
        <f t="shared" si="774"/>
        <v>4.0959999999999998E-4</v>
      </c>
      <c r="BK565" s="28">
        <f t="shared" si="775"/>
        <v>6.2796858480808149E-3</v>
      </c>
      <c r="BL565" s="35">
        <f t="shared" si="776"/>
        <v>1.3634243093645785E-2</v>
      </c>
      <c r="BM565" s="21" t="str">
        <f t="shared" si="777"/>
        <v>Cr1</v>
      </c>
      <c r="BN565" s="51">
        <v>1</v>
      </c>
      <c r="BO565" s="21">
        <v>2</v>
      </c>
      <c r="BP565" s="50" t="s">
        <v>5497</v>
      </c>
      <c r="BQ565" s="14">
        <v>40000</v>
      </c>
      <c r="BR565">
        <f>IFERROR(VLOOKUP(AO565,'Model Failure data- Lines'!$A$37:$E$41,3,FALSE),'Model Failure data- Lines'!$C$37)</f>
        <v>0.16107000000000002</v>
      </c>
      <c r="BS565" s="14">
        <f t="shared" si="778"/>
        <v>12353.959475542028</v>
      </c>
      <c r="BT565" s="34">
        <f t="shared" si="855"/>
        <v>31509.326015311086</v>
      </c>
      <c r="BU565" s="34">
        <f t="shared" si="779"/>
        <v>0.39207311097479403</v>
      </c>
      <c r="BV565" s="54">
        <f t="shared" si="780"/>
        <v>-19155.366539769057</v>
      </c>
      <c r="BW565">
        <f>IFERROR(VLOOKUP(AO565,'Model Failure data- Lines'!$A$37:$E$41,4,FALSE),'Model Failure data- Lines'!$D$37)</f>
        <v>0.16398000000000001</v>
      </c>
      <c r="BX565" s="14">
        <f t="shared" si="781"/>
        <v>12577.154496798794</v>
      </c>
      <c r="BY565" s="34">
        <f t="shared" si="782"/>
        <v>28104.756621667922</v>
      </c>
      <c r="BZ565" s="71">
        <f t="shared" si="783"/>
        <v>0.4475098171496773</v>
      </c>
      <c r="CA565" s="71">
        <f t="shared" si="784"/>
        <v>-15527.602124869129</v>
      </c>
      <c r="CB565" s="56">
        <v>2</v>
      </c>
      <c r="CC565">
        <f>IFERROR(VLOOKUP(AO565,'Model Failure data- Lines'!$A$37:$E$41,5,FALSE),'Model Failure data- Lines'!$E$37)</f>
        <v>0.16322</v>
      </c>
      <c r="CD565" s="14">
        <f t="shared" si="785"/>
        <v>12518.863013583968</v>
      </c>
      <c r="CE565" s="34">
        <f t="shared" si="786"/>
        <v>22359.45733275322</v>
      </c>
      <c r="CF565" s="34">
        <f t="shared" si="787"/>
        <v>0.55989118283500239</v>
      </c>
      <c r="CG565" s="54">
        <f t="shared" si="788"/>
        <v>-9840.5943191692513</v>
      </c>
      <c r="CH565" t="e">
        <f>IFERROR(VLOOKUP(AO565,'Model Failure data- Lines'!#REF!,3,FALSE),'Model Failure data- Lines'!#REF!)</f>
        <v>#REF!</v>
      </c>
      <c r="CI565" s="14" t="e">
        <f t="shared" si="789"/>
        <v>#REF!</v>
      </c>
      <c r="CJ565" s="34">
        <f t="shared" si="790"/>
        <v>30222.906942009642</v>
      </c>
      <c r="CK565" s="34" t="e">
        <f t="shared" si="791"/>
        <v>#REF!</v>
      </c>
      <c r="CL565" s="54" t="e">
        <f t="shared" si="792"/>
        <v>#REF!</v>
      </c>
      <c r="CM565" t="e">
        <f>IFERROR(VLOOKUP(AO565,'Model Failure data- Lines'!#REF!,4,FALSE),'Model Failure data- Lines'!#REF!)</f>
        <v>#REF!</v>
      </c>
      <c r="CN565" s="14" t="e">
        <f t="shared" si="793"/>
        <v>#REF!</v>
      </c>
      <c r="CO565" s="34">
        <f t="shared" si="794"/>
        <v>25856.7579081369</v>
      </c>
      <c r="CP565" s="34" t="e">
        <f t="shared" si="795"/>
        <v>#REF!</v>
      </c>
      <c r="CQ565" s="54" t="e">
        <f t="shared" si="796"/>
        <v>#REF!</v>
      </c>
      <c r="CR565" t="e">
        <f>IFERROR(VLOOKUP(AO565,'Model Failure data- Lines'!#REF!,5,FALSE),'Model Failure data- Lines'!#REF!)</f>
        <v>#REF!</v>
      </c>
      <c r="CS565" s="14" t="e">
        <f t="shared" si="797"/>
        <v>#REF!</v>
      </c>
      <c r="CT565" s="34">
        <f t="shared" si="798"/>
        <v>18925.603615661072</v>
      </c>
      <c r="CU565" s="34" t="e">
        <f t="shared" si="799"/>
        <v>#REF!</v>
      </c>
      <c r="CV565" s="54" t="e">
        <f t="shared" si="800"/>
        <v>#REF!</v>
      </c>
      <c r="CW565" t="s">
        <v>331</v>
      </c>
      <c r="CZ565">
        <f t="shared" si="801"/>
        <v>-15527.602124869129</v>
      </c>
      <c r="DA565" s="34">
        <f t="shared" si="802"/>
        <v>6998.666400000001</v>
      </c>
      <c r="DB565" s="34">
        <f t="shared" si="803"/>
        <v>553.4211393513059</v>
      </c>
      <c r="DC565" s="34">
        <f t="shared" si="804"/>
        <v>650.90045744748761</v>
      </c>
      <c r="DD565" s="9">
        <f t="shared" si="805"/>
        <v>4374.1665000000003</v>
      </c>
      <c r="DE565" s="59">
        <f t="shared" si="806"/>
        <v>0.55645864903554609</v>
      </c>
      <c r="DF565" s="59">
        <f t="shared" si="807"/>
        <v>4.4002094392031656E-2</v>
      </c>
      <c r="DG565" s="59">
        <f t="shared" si="808"/>
        <v>5.1752600925205963E-2</v>
      </c>
      <c r="DH565" s="59">
        <f t="shared" si="809"/>
        <v>0.34778665564721634</v>
      </c>
      <c r="DI565" s="14">
        <f t="shared" si="810"/>
        <v>-8640.4685011661495</v>
      </c>
      <c r="DJ565" s="14">
        <f t="shared" si="811"/>
        <v>-683.24701438040256</v>
      </c>
      <c r="DK565" s="14">
        <f t="shared" si="812"/>
        <v>-803.59379609373218</v>
      </c>
      <c r="DL565" s="14">
        <f t="shared" si="813"/>
        <v>-5400.2928132288434</v>
      </c>
      <c r="DM565">
        <f t="shared" si="814"/>
        <v>-9840.5943191692513</v>
      </c>
      <c r="DN565" s="34">
        <f t="shared" si="815"/>
        <v>6966.2296000000006</v>
      </c>
      <c r="DO565" s="34">
        <f t="shared" si="816"/>
        <v>550.85619200463566</v>
      </c>
      <c r="DP565" s="34">
        <f t="shared" si="817"/>
        <v>647.88372157933247</v>
      </c>
      <c r="DQ565" s="9">
        <f t="shared" si="818"/>
        <v>4353.8935000000001</v>
      </c>
      <c r="DR565" s="59">
        <f t="shared" si="819"/>
        <v>0.55645864903554609</v>
      </c>
      <c r="DS565" s="59">
        <f t="shared" si="820"/>
        <v>4.4002094392031656E-2</v>
      </c>
      <c r="DT565" s="59">
        <f t="shared" si="821"/>
        <v>5.175260092520597E-2</v>
      </c>
      <c r="DU565" s="59">
        <f t="shared" si="822"/>
        <v>0.34778665564721628</v>
      </c>
      <c r="DV565" s="14">
        <f t="shared" si="823"/>
        <v>-5475.8838205517923</v>
      </c>
      <c r="DW565" s="14">
        <f t="shared" si="824"/>
        <v>-433.00676010577598</v>
      </c>
      <c r="DX565" s="14">
        <f t="shared" si="825"/>
        <v>-509.27635066681529</v>
      </c>
      <c r="DY565" s="14">
        <f t="shared" si="826"/>
        <v>-3422.4273878448698</v>
      </c>
      <c r="DZ565" s="34" t="e">
        <f t="shared" si="827"/>
        <v>#REF!</v>
      </c>
      <c r="EA565" s="34" t="e">
        <f t="shared" si="828"/>
        <v>#REF!</v>
      </c>
      <c r="EB565" s="34" t="e">
        <f t="shared" si="829"/>
        <v>#REF!</v>
      </c>
      <c r="EC565" s="34" t="e">
        <f t="shared" si="830"/>
        <v>#REF!</v>
      </c>
      <c r="ED565" s="34" t="e">
        <f t="shared" si="831"/>
        <v>#REF!</v>
      </c>
      <c r="EE565" s="59" t="e">
        <f t="shared" si="832"/>
        <v>#REF!</v>
      </c>
      <c r="EF565" s="59" t="e">
        <f t="shared" si="833"/>
        <v>#REF!</v>
      </c>
      <c r="EG565" s="59" t="e">
        <f t="shared" si="834"/>
        <v>#REF!</v>
      </c>
      <c r="EH565" s="59" t="e">
        <f t="shared" si="835"/>
        <v>#REF!</v>
      </c>
      <c r="EI565" s="14" t="e">
        <f t="shared" si="836"/>
        <v>#REF!</v>
      </c>
      <c r="EJ565" s="14" t="e">
        <f t="shared" si="837"/>
        <v>#REF!</v>
      </c>
      <c r="EK565" s="14" t="e">
        <f t="shared" si="838"/>
        <v>#REF!</v>
      </c>
      <c r="EL565" s="14" t="e">
        <f t="shared" si="839"/>
        <v>#REF!</v>
      </c>
      <c r="EM565" t="e">
        <f t="shared" si="840"/>
        <v>#REF!</v>
      </c>
      <c r="EN565" s="34" t="e">
        <f t="shared" si="841"/>
        <v>#REF!</v>
      </c>
      <c r="EO565" s="34" t="e">
        <f t="shared" si="842"/>
        <v>#REF!</v>
      </c>
      <c r="EP565" s="34" t="e">
        <f t="shared" si="843"/>
        <v>#REF!</v>
      </c>
      <c r="EQ565" s="34" t="e">
        <f t="shared" si="844"/>
        <v>#REF!</v>
      </c>
      <c r="ER565" s="59" t="e">
        <f t="shared" si="845"/>
        <v>#REF!</v>
      </c>
      <c r="ES565" s="59" t="e">
        <f t="shared" si="846"/>
        <v>#REF!</v>
      </c>
      <c r="ET565" s="59" t="e">
        <f t="shared" si="847"/>
        <v>#REF!</v>
      </c>
      <c r="EU565" s="59" t="e">
        <f t="shared" si="848"/>
        <v>#REF!</v>
      </c>
      <c r="EV565" s="14" t="e">
        <f t="shared" si="849"/>
        <v>#REF!</v>
      </c>
      <c r="EW565" s="14" t="e">
        <f t="shared" si="850"/>
        <v>#REF!</v>
      </c>
      <c r="EX565" s="14" t="e">
        <f t="shared" si="851"/>
        <v>#REF!</v>
      </c>
      <c r="EY565" s="14" t="e">
        <f t="shared" si="852"/>
        <v>#REF!</v>
      </c>
    </row>
    <row r="566" spans="1:155" x14ac:dyDescent="0.2">
      <c r="A566" s="17">
        <v>30067660</v>
      </c>
      <c r="B566" t="s">
        <v>62</v>
      </c>
      <c r="C566" t="s">
        <v>1768</v>
      </c>
      <c r="D566" t="s">
        <v>1769</v>
      </c>
      <c r="E566" t="s">
        <v>1770</v>
      </c>
      <c r="F566" t="s">
        <v>41</v>
      </c>
      <c r="G566" t="s">
        <v>42</v>
      </c>
      <c r="H566" t="s">
        <v>1771</v>
      </c>
      <c r="I566" t="s">
        <v>68</v>
      </c>
      <c r="J566" s="19" t="s">
        <v>69</v>
      </c>
      <c r="K566" t="s">
        <v>70</v>
      </c>
      <c r="L566">
        <v>1962</v>
      </c>
      <c r="M566">
        <f t="shared" si="762"/>
        <v>1962</v>
      </c>
      <c r="N566">
        <v>57</v>
      </c>
      <c r="O566" s="19">
        <f t="shared" si="763"/>
        <v>57</v>
      </c>
      <c r="P566" t="s">
        <v>80</v>
      </c>
      <c r="Q566" s="19" t="str">
        <f t="shared" si="764"/>
        <v>50-60</v>
      </c>
      <c r="R566" s="23">
        <v>451.1</v>
      </c>
      <c r="S566" s="15">
        <f t="shared" si="765"/>
        <v>0.4511</v>
      </c>
      <c r="T566">
        <v>30318467</v>
      </c>
      <c r="U566" t="s">
        <v>45</v>
      </c>
      <c r="V566" t="s">
        <v>55</v>
      </c>
      <c r="W566" t="s">
        <v>47</v>
      </c>
      <c r="X566" t="s">
        <v>48</v>
      </c>
      <c r="Y566" t="s">
        <v>452</v>
      </c>
      <c r="Z566" t="s">
        <v>1772</v>
      </c>
      <c r="AA566" t="s">
        <v>1773</v>
      </c>
      <c r="AB566" t="s">
        <v>468</v>
      </c>
      <c r="AC566">
        <v>1962</v>
      </c>
      <c r="AD566">
        <v>57</v>
      </c>
      <c r="AE566" t="str">
        <f t="shared" si="766"/>
        <v>&lt;60</v>
      </c>
      <c r="AF566">
        <v>-37.59685073</v>
      </c>
      <c r="AG566">
        <v>143.92100643000001</v>
      </c>
      <c r="AH566" t="s">
        <v>50</v>
      </c>
      <c r="AI566" t="s">
        <v>51</v>
      </c>
      <c r="AJ566" s="33" t="s">
        <v>446</v>
      </c>
      <c r="AL566">
        <v>1</v>
      </c>
      <c r="AM566" t="s">
        <v>86</v>
      </c>
      <c r="AN566">
        <v>220</v>
      </c>
      <c r="AO566" s="69">
        <v>3</v>
      </c>
      <c r="AP566">
        <v>2</v>
      </c>
      <c r="AQ566">
        <v>0</v>
      </c>
      <c r="AR566">
        <v>0</v>
      </c>
      <c r="AS566" s="82" t="str">
        <f t="shared" si="767"/>
        <v>Gw-0-0</v>
      </c>
      <c r="AT566" s="14">
        <f t="shared" si="768"/>
        <v>40000</v>
      </c>
      <c r="AU566" s="81">
        <f>VLOOKUP(C566,Bushfire_Vlookup!$F$2:$H$12575,3,FALSE)</f>
        <v>3163.0091090000001</v>
      </c>
      <c r="AV566" s="14">
        <f>VLOOKUP(AS566,Safety_collateral_Vlookup!$J$3:$L$20,2,FALSE)</f>
        <v>3720.1399252148244</v>
      </c>
      <c r="AW566" s="14">
        <f>VLOOKUP(AS566,Safety_collateral_Vlookup!$J$3:$L$20,3,FALSE)</f>
        <v>25000</v>
      </c>
      <c r="AX566" s="48">
        <f t="shared" si="769"/>
        <v>76699.320019507213</v>
      </c>
      <c r="AY566" s="49">
        <f t="shared" si="854"/>
        <v>34283.599999999999</v>
      </c>
      <c r="AZ566" s="14">
        <v>76000</v>
      </c>
      <c r="BA566" s="16">
        <f t="shared" si="770"/>
        <v>2.2372014613257423</v>
      </c>
      <c r="BB566" t="e">
        <f>IF(BA566&lt;=#REF!,#REF!,IF(BA566&lt;=#REF!,#REF!,IF(BA566&lt;=#REF!,#REF!,IF(BA566&lt;=#REF!,#REF!,#REF!))))</f>
        <v>#REF!</v>
      </c>
      <c r="BC566" s="51">
        <v>3</v>
      </c>
      <c r="BD566" s="21">
        <v>70</v>
      </c>
      <c r="BE566" s="21">
        <v>6.4399999999999999E-2</v>
      </c>
      <c r="BF566" s="26">
        <f t="shared" si="771"/>
        <v>2236.1887042950821</v>
      </c>
      <c r="BG566" s="21">
        <v>7</v>
      </c>
      <c r="BH566" s="21">
        <f t="shared" si="772"/>
        <v>28</v>
      </c>
      <c r="BI566" s="28">
        <f t="shared" si="773"/>
        <v>4.0959999999999998E-4</v>
      </c>
      <c r="BJ566" s="27">
        <f t="shared" si="774"/>
        <v>4.0959999999999998E-4</v>
      </c>
      <c r="BK566" s="28">
        <f t="shared" si="775"/>
        <v>6.279685848080814E-3</v>
      </c>
      <c r="BL566" s="35">
        <f t="shared" si="776"/>
        <v>1.404892235599298E-2</v>
      </c>
      <c r="BM566" s="21" t="str">
        <f t="shared" si="777"/>
        <v>Cr1</v>
      </c>
      <c r="BN566" s="51">
        <v>1</v>
      </c>
      <c r="BO566" s="21">
        <v>2</v>
      </c>
      <c r="BP566" s="50" t="s">
        <v>5497</v>
      </c>
      <c r="BQ566" s="14">
        <v>40000</v>
      </c>
      <c r="BR566">
        <f>IFERROR(VLOOKUP(AO566,'Model Failure data- Lines'!$A$37:$E$41,3,FALSE),'Model Failure data- Lines'!$C$37)</f>
        <v>0.16107000000000002</v>
      </c>
      <c r="BS566" s="14">
        <f t="shared" si="778"/>
        <v>12353.959475542028</v>
      </c>
      <c r="BT566" s="34">
        <f t="shared" si="855"/>
        <v>30579.271471767199</v>
      </c>
      <c r="BU566" s="34">
        <f t="shared" si="779"/>
        <v>0.40399783516582527</v>
      </c>
      <c r="BV566" s="54">
        <f t="shared" si="780"/>
        <v>-18225.311996225173</v>
      </c>
      <c r="BW566">
        <f>IFERROR(VLOOKUP(AO566,'Model Failure data- Lines'!$A$37:$E$41,4,FALSE),'Model Failure data- Lines'!$D$37)</f>
        <v>0.16398000000000001</v>
      </c>
      <c r="BX566" s="14">
        <f t="shared" si="781"/>
        <v>12577.154496798794</v>
      </c>
      <c r="BY566" s="34">
        <f t="shared" si="782"/>
        <v>27275.194079502602</v>
      </c>
      <c r="BZ566" s="71">
        <f t="shared" si="783"/>
        <v>0.46112062338176235</v>
      </c>
      <c r="CA566" s="71">
        <f t="shared" si="784"/>
        <v>-14698.039582703808</v>
      </c>
      <c r="CB566" s="56">
        <v>2</v>
      </c>
      <c r="CC566">
        <f>IFERROR(VLOOKUP(AO566,'Model Failure data- Lines'!$A$37:$E$41,5,FALSE),'Model Failure data- Lines'!$E$37)</f>
        <v>0.16322</v>
      </c>
      <c r="CD566" s="14">
        <f t="shared" si="785"/>
        <v>12518.863013583968</v>
      </c>
      <c r="CE566" s="34">
        <f t="shared" si="786"/>
        <v>21699.477653295849</v>
      </c>
      <c r="CF566" s="34">
        <f t="shared" si="787"/>
        <v>0.57692001685960059</v>
      </c>
      <c r="CG566" s="54">
        <f t="shared" si="788"/>
        <v>-9180.614639711881</v>
      </c>
      <c r="CH566" t="e">
        <f>IFERROR(VLOOKUP(AO566,'Model Failure data- Lines'!#REF!,3,FALSE),'Model Failure data- Lines'!#REF!)</f>
        <v>#REF!</v>
      </c>
      <c r="CI566" s="14" t="e">
        <f t="shared" si="789"/>
        <v>#REF!</v>
      </c>
      <c r="CJ566" s="34">
        <f t="shared" si="790"/>
        <v>29330.823375802567</v>
      </c>
      <c r="CK566" s="34" t="e">
        <f t="shared" si="791"/>
        <v>#REF!</v>
      </c>
      <c r="CL566" s="54" t="e">
        <f t="shared" si="792"/>
        <v>#REF!</v>
      </c>
      <c r="CM566" t="e">
        <f>IFERROR(VLOOKUP(AO566,'Model Failure data- Lines'!#REF!,4,FALSE),'Model Failure data- Lines'!#REF!)</f>
        <v>#REF!</v>
      </c>
      <c r="CN566" s="14" t="e">
        <f t="shared" si="793"/>
        <v>#REF!</v>
      </c>
      <c r="CO566" s="34">
        <f t="shared" si="794"/>
        <v>25093.54909935148</v>
      </c>
      <c r="CP566" s="34" t="e">
        <f t="shared" si="795"/>
        <v>#REF!</v>
      </c>
      <c r="CQ566" s="54" t="e">
        <f t="shared" si="796"/>
        <v>#REF!</v>
      </c>
      <c r="CR566" t="e">
        <f>IFERROR(VLOOKUP(AO566,'Model Failure data- Lines'!#REF!,5,FALSE),'Model Failure data- Lines'!#REF!)</f>
        <v>#REF!</v>
      </c>
      <c r="CS566" s="14" t="e">
        <f t="shared" si="797"/>
        <v>#REF!</v>
      </c>
      <c r="CT566" s="34">
        <f t="shared" si="798"/>
        <v>18366.980317165162</v>
      </c>
      <c r="CU566" s="34" t="e">
        <f t="shared" si="799"/>
        <v>#REF!</v>
      </c>
      <c r="CV566" s="54" t="e">
        <f t="shared" si="800"/>
        <v>#REF!</v>
      </c>
      <c r="CW566" t="s">
        <v>468</v>
      </c>
      <c r="CZ566">
        <f t="shared" si="801"/>
        <v>-14698.039582703806</v>
      </c>
      <c r="DA566" s="34">
        <f t="shared" si="802"/>
        <v>6998.666400000001</v>
      </c>
      <c r="DB566" s="34">
        <f t="shared" si="803"/>
        <v>553.4211393513059</v>
      </c>
      <c r="DC566" s="34">
        <f t="shared" si="804"/>
        <v>650.90045744748761</v>
      </c>
      <c r="DD566" s="9">
        <f t="shared" si="805"/>
        <v>4374.1665000000003</v>
      </c>
      <c r="DE566" s="59">
        <f t="shared" si="806"/>
        <v>0.55645864903554609</v>
      </c>
      <c r="DF566" s="59">
        <f t="shared" si="807"/>
        <v>4.4002094392031656E-2</v>
      </c>
      <c r="DG566" s="59">
        <f t="shared" si="808"/>
        <v>5.1752600925205963E-2</v>
      </c>
      <c r="DH566" s="59">
        <f t="shared" si="809"/>
        <v>0.34778665564721634</v>
      </c>
      <c r="DI566" s="14">
        <f t="shared" si="810"/>
        <v>-8178.8512496623416</v>
      </c>
      <c r="DJ566" s="14">
        <f t="shared" si="811"/>
        <v>-646.74452509595051</v>
      </c>
      <c r="DK566" s="14">
        <f t="shared" si="812"/>
        <v>-760.66177690655093</v>
      </c>
      <c r="DL566" s="14">
        <f t="shared" si="813"/>
        <v>-5111.7820310389643</v>
      </c>
      <c r="DM566">
        <f t="shared" si="814"/>
        <v>-9180.614639711881</v>
      </c>
      <c r="DN566" s="34">
        <f t="shared" si="815"/>
        <v>6966.2296000000006</v>
      </c>
      <c r="DO566" s="34">
        <f t="shared" si="816"/>
        <v>550.85619200463566</v>
      </c>
      <c r="DP566" s="34">
        <f t="shared" si="817"/>
        <v>647.88372157933247</v>
      </c>
      <c r="DQ566" s="9">
        <f t="shared" si="818"/>
        <v>4353.8935000000001</v>
      </c>
      <c r="DR566" s="59">
        <f t="shared" si="819"/>
        <v>0.55645864903554609</v>
      </c>
      <c r="DS566" s="59">
        <f t="shared" si="820"/>
        <v>4.4002094392031656E-2</v>
      </c>
      <c r="DT566" s="59">
        <f t="shared" si="821"/>
        <v>5.175260092520597E-2</v>
      </c>
      <c r="DU566" s="59">
        <f t="shared" si="822"/>
        <v>0.34778665564721628</v>
      </c>
      <c r="DV566" s="14">
        <f t="shared" si="823"/>
        <v>-5108.632419730031</v>
      </c>
      <c r="DW566" s="14">
        <f t="shared" si="824"/>
        <v>-403.96627195346991</v>
      </c>
      <c r="DX566" s="14">
        <f t="shared" si="825"/>
        <v>-475.12068569711261</v>
      </c>
      <c r="DY566" s="14">
        <f t="shared" si="826"/>
        <v>-3192.8952623312694</v>
      </c>
      <c r="DZ566" s="34" t="e">
        <f t="shared" si="827"/>
        <v>#REF!</v>
      </c>
      <c r="EA566" s="34" t="e">
        <f t="shared" si="828"/>
        <v>#REF!</v>
      </c>
      <c r="EB566" s="34" t="e">
        <f t="shared" si="829"/>
        <v>#REF!</v>
      </c>
      <c r="EC566" s="34" t="e">
        <f t="shared" si="830"/>
        <v>#REF!</v>
      </c>
      <c r="ED566" s="34" t="e">
        <f t="shared" si="831"/>
        <v>#REF!</v>
      </c>
      <c r="EE566" s="59" t="e">
        <f t="shared" si="832"/>
        <v>#REF!</v>
      </c>
      <c r="EF566" s="59" t="e">
        <f t="shared" si="833"/>
        <v>#REF!</v>
      </c>
      <c r="EG566" s="59" t="e">
        <f t="shared" si="834"/>
        <v>#REF!</v>
      </c>
      <c r="EH566" s="59" t="e">
        <f t="shared" si="835"/>
        <v>#REF!</v>
      </c>
      <c r="EI566" s="14" t="e">
        <f t="shared" si="836"/>
        <v>#REF!</v>
      </c>
      <c r="EJ566" s="14" t="e">
        <f t="shared" si="837"/>
        <v>#REF!</v>
      </c>
      <c r="EK566" s="14" t="e">
        <f t="shared" si="838"/>
        <v>#REF!</v>
      </c>
      <c r="EL566" s="14" t="e">
        <f t="shared" si="839"/>
        <v>#REF!</v>
      </c>
      <c r="EM566" t="e">
        <f t="shared" si="840"/>
        <v>#REF!</v>
      </c>
      <c r="EN566" s="34" t="e">
        <f t="shared" si="841"/>
        <v>#REF!</v>
      </c>
      <c r="EO566" s="34" t="e">
        <f t="shared" si="842"/>
        <v>#REF!</v>
      </c>
      <c r="EP566" s="34" t="e">
        <f t="shared" si="843"/>
        <v>#REF!</v>
      </c>
      <c r="EQ566" s="34" t="e">
        <f t="shared" si="844"/>
        <v>#REF!</v>
      </c>
      <c r="ER566" s="59" t="e">
        <f t="shared" si="845"/>
        <v>#REF!</v>
      </c>
      <c r="ES566" s="59" t="e">
        <f t="shared" si="846"/>
        <v>#REF!</v>
      </c>
      <c r="ET566" s="59" t="e">
        <f t="shared" si="847"/>
        <v>#REF!</v>
      </c>
      <c r="EU566" s="59" t="e">
        <f t="shared" si="848"/>
        <v>#REF!</v>
      </c>
      <c r="EV566" s="14" t="e">
        <f t="shared" si="849"/>
        <v>#REF!</v>
      </c>
      <c r="EW566" s="14" t="e">
        <f t="shared" si="850"/>
        <v>#REF!</v>
      </c>
      <c r="EX566" s="14" t="e">
        <f t="shared" si="851"/>
        <v>#REF!</v>
      </c>
      <c r="EY566" s="14" t="e">
        <f t="shared" si="852"/>
        <v>#REF!</v>
      </c>
    </row>
    <row r="567" spans="1:155" x14ac:dyDescent="0.2">
      <c r="A567" s="17">
        <v>30234789</v>
      </c>
      <c r="B567" t="s">
        <v>62</v>
      </c>
      <c r="C567" t="s">
        <v>3972</v>
      </c>
      <c r="D567" t="s">
        <v>3973</v>
      </c>
      <c r="E567" t="s">
        <v>3974</v>
      </c>
      <c r="F567" t="s">
        <v>41</v>
      </c>
      <c r="G567" t="s">
        <v>42</v>
      </c>
      <c r="H567" t="s">
        <v>3975</v>
      </c>
      <c r="I567" t="s">
        <v>68</v>
      </c>
      <c r="J567" s="19" t="s">
        <v>69</v>
      </c>
      <c r="K567" t="s">
        <v>70</v>
      </c>
      <c r="L567">
        <v>1962</v>
      </c>
      <c r="M567">
        <f t="shared" si="762"/>
        <v>1962</v>
      </c>
      <c r="N567">
        <v>57</v>
      </c>
      <c r="O567" s="19">
        <f t="shared" si="763"/>
        <v>57</v>
      </c>
      <c r="P567" t="s">
        <v>80</v>
      </c>
      <c r="Q567" s="19" t="str">
        <f t="shared" si="764"/>
        <v>50-60</v>
      </c>
      <c r="R567" s="23">
        <v>384.05</v>
      </c>
      <c r="S567" s="15">
        <f t="shared" si="765"/>
        <v>0.38405</v>
      </c>
      <c r="T567">
        <v>30390322</v>
      </c>
      <c r="U567" t="s">
        <v>45</v>
      </c>
      <c r="V567" t="s">
        <v>55</v>
      </c>
      <c r="W567" t="s">
        <v>47</v>
      </c>
      <c r="X567" t="s">
        <v>48</v>
      </c>
      <c r="Y567" t="s">
        <v>452</v>
      </c>
      <c r="Z567" t="s">
        <v>3976</v>
      </c>
      <c r="AA567" t="s">
        <v>3977</v>
      </c>
      <c r="AB567" t="s">
        <v>988</v>
      </c>
      <c r="AC567">
        <v>1962</v>
      </c>
      <c r="AD567">
        <v>57</v>
      </c>
      <c r="AE567" t="str">
        <f t="shared" si="766"/>
        <v>&lt;60</v>
      </c>
      <c r="AF567">
        <v>-37.592852880000002</v>
      </c>
      <c r="AG567">
        <v>143.92186036000001</v>
      </c>
      <c r="AH567" t="s">
        <v>50</v>
      </c>
      <c r="AI567" t="s">
        <v>51</v>
      </c>
      <c r="AJ567" s="33" t="s">
        <v>446</v>
      </c>
      <c r="AL567">
        <v>1</v>
      </c>
      <c r="AM567" t="s">
        <v>86</v>
      </c>
      <c r="AN567">
        <v>220</v>
      </c>
      <c r="AO567" s="69">
        <v>3</v>
      </c>
      <c r="AP567">
        <v>2</v>
      </c>
      <c r="AQ567">
        <v>2</v>
      </c>
      <c r="AR567">
        <v>0</v>
      </c>
      <c r="AS567" s="82" t="str">
        <f t="shared" si="767"/>
        <v>Gw-2-0</v>
      </c>
      <c r="AT567" s="14">
        <f t="shared" si="768"/>
        <v>40000</v>
      </c>
      <c r="AU567" s="81">
        <f>VLOOKUP(C567,Bushfire_Vlookup!$F$2:$H$12575,3,FALSE)</f>
        <v>1825.312533</v>
      </c>
      <c r="AV567" s="14">
        <f>VLOOKUP(AS567,Safety_collateral_Vlookup!$J$3:$L$20,2,FALSE)</f>
        <v>1575956.0550856832</v>
      </c>
      <c r="AW567" s="14">
        <f>VLOOKUP(AS567,Safety_collateral_Vlookup!$J$3:$L$20,3,FALSE)</f>
        <v>25000</v>
      </c>
      <c r="AX567" s="48">
        <f t="shared" si="769"/>
        <v>1752847.7192491349</v>
      </c>
      <c r="AY567" s="49">
        <f t="shared" si="854"/>
        <v>29187.8</v>
      </c>
      <c r="AZ567" s="14">
        <v>76000</v>
      </c>
      <c r="BA567" s="16">
        <f t="shared" si="770"/>
        <v>60.054122587147198</v>
      </c>
      <c r="BB567" t="e">
        <f>IF(BA567&lt;=#REF!,#REF!,IF(BA567&lt;=#REF!,#REF!,IF(BA567&lt;=#REF!,#REF!,IF(BA567&lt;=#REF!,#REF!,#REF!))))</f>
        <v>#REF!</v>
      </c>
      <c r="BC567" s="51">
        <v>5</v>
      </c>
      <c r="BD567" s="21">
        <v>70</v>
      </c>
      <c r="BE567" s="21">
        <v>6.4399999999999999E-2</v>
      </c>
      <c r="BF567" s="26">
        <f t="shared" si="771"/>
        <v>1903.8090709034057</v>
      </c>
      <c r="BG567" s="21">
        <v>7</v>
      </c>
      <c r="BH567" s="21">
        <f t="shared" si="772"/>
        <v>28</v>
      </c>
      <c r="BI567" s="28">
        <f t="shared" si="773"/>
        <v>4.0959999999999998E-4</v>
      </c>
      <c r="BJ567" s="27">
        <f t="shared" si="774"/>
        <v>4.0959999999999998E-4</v>
      </c>
      <c r="BK567" s="28">
        <f t="shared" si="775"/>
        <v>6.279685848080814E-3</v>
      </c>
      <c r="BL567" s="35">
        <f t="shared" si="776"/>
        <v>0.37712102372941858</v>
      </c>
      <c r="BM567" s="21" t="str">
        <f t="shared" si="777"/>
        <v>Cr2</v>
      </c>
      <c r="BN567" s="51">
        <v>2</v>
      </c>
      <c r="BO567" s="21">
        <v>2</v>
      </c>
      <c r="BP567" s="50" t="s">
        <v>5497</v>
      </c>
      <c r="BQ567" s="14">
        <v>40000</v>
      </c>
      <c r="BR567">
        <f>IFERROR(VLOOKUP(AO567,'Model Failure data- Lines'!$A$37:$E$41,3,FALSE),'Model Failure data- Lines'!$C$37)</f>
        <v>0.16107000000000002</v>
      </c>
      <c r="BS567" s="14">
        <f t="shared" si="778"/>
        <v>282331.18213945819</v>
      </c>
      <c r="BT567" s="34">
        <f t="shared" si="855"/>
        <v>26034.070513704708</v>
      </c>
      <c r="BU567" s="34">
        <f t="shared" si="779"/>
        <v>10.84468070372764</v>
      </c>
      <c r="BV567" s="54">
        <f t="shared" si="780"/>
        <v>256297.11162575349</v>
      </c>
      <c r="BW567">
        <f>IFERROR(VLOOKUP(AO567,'Model Failure data- Lines'!$A$37:$E$41,4,FALSE),'Model Failure data- Lines'!$D$37)</f>
        <v>0.16398000000000001</v>
      </c>
      <c r="BX567" s="14">
        <f t="shared" si="781"/>
        <v>287431.96900247317</v>
      </c>
      <c r="BY567" s="34">
        <f t="shared" si="782"/>
        <v>23221.100168993515</v>
      </c>
      <c r="BZ567" s="71">
        <f t="shared" si="783"/>
        <v>12.378051294325539</v>
      </c>
      <c r="CA567" s="71">
        <f t="shared" si="784"/>
        <v>264210.86883347965</v>
      </c>
      <c r="CB567" s="57">
        <v>2</v>
      </c>
      <c r="CC567">
        <f>IFERROR(VLOOKUP(AO567,'Model Failure data- Lines'!$A$37:$E$41,5,FALSE),'Model Failure data- Lines'!$E$37)</f>
        <v>0.16322</v>
      </c>
      <c r="CD567" s="14">
        <f t="shared" si="785"/>
        <v>286099.80473584379</v>
      </c>
      <c r="CE567" s="34">
        <f t="shared" si="786"/>
        <v>18474.139642536626</v>
      </c>
      <c r="CF567" s="34">
        <f t="shared" si="787"/>
        <v>15.4865022280713</v>
      </c>
      <c r="CG567" s="54">
        <f t="shared" si="788"/>
        <v>267625.66509330715</v>
      </c>
      <c r="CH567" t="e">
        <f>IFERROR(VLOOKUP(AO567,'Model Failure data- Lines'!#REF!,3,FALSE),'Model Failure data- Lines'!#REF!)</f>
        <v>#REF!</v>
      </c>
      <c r="CI567" s="14" t="e">
        <f t="shared" si="789"/>
        <v>#REF!</v>
      </c>
      <c r="CJ567" s="34">
        <f t="shared" si="790"/>
        <v>24971.187580308084</v>
      </c>
      <c r="CK567" s="34" t="e">
        <f t="shared" si="791"/>
        <v>#REF!</v>
      </c>
      <c r="CL567" s="54" t="e">
        <f t="shared" si="792"/>
        <v>#REF!</v>
      </c>
      <c r="CM567" t="e">
        <f>IFERROR(VLOOKUP(AO567,'Model Failure data- Lines'!#REF!,4,FALSE),'Model Failure data- Lines'!#REF!)</f>
        <v>#REF!</v>
      </c>
      <c r="CN567" s="14" t="e">
        <f t="shared" si="793"/>
        <v>#REF!</v>
      </c>
      <c r="CO567" s="34">
        <f t="shared" si="794"/>
        <v>21363.727624930027</v>
      </c>
      <c r="CP567" s="34" t="e">
        <f t="shared" si="795"/>
        <v>#REF!</v>
      </c>
      <c r="CQ567" s="54" t="e">
        <f t="shared" si="796"/>
        <v>#REF!</v>
      </c>
      <c r="CR567" t="e">
        <f>IFERROR(VLOOKUP(AO567,'Model Failure data- Lines'!#REF!,5,FALSE),'Model Failure data- Lines'!#REF!)</f>
        <v>#REF!</v>
      </c>
      <c r="CS567" s="14" t="e">
        <f t="shared" si="797"/>
        <v>#REF!</v>
      </c>
      <c r="CT567" s="34">
        <f t="shared" si="798"/>
        <v>15636.973599661449</v>
      </c>
      <c r="CU567" s="34" t="e">
        <f t="shared" si="799"/>
        <v>#REF!</v>
      </c>
      <c r="CV567" s="54" t="e">
        <f t="shared" si="800"/>
        <v>#REF!</v>
      </c>
      <c r="CW567" t="s">
        <v>988</v>
      </c>
      <c r="CZ567">
        <f t="shared" si="801"/>
        <v>264210.86883347965</v>
      </c>
      <c r="DA567" s="34">
        <f t="shared" si="802"/>
        <v>6998.666400000001</v>
      </c>
      <c r="DB567" s="34">
        <f t="shared" si="803"/>
        <v>319.36883735514976</v>
      </c>
      <c r="DC567" s="34">
        <f t="shared" si="804"/>
        <v>275739.76726511802</v>
      </c>
      <c r="DD567" s="9">
        <f t="shared" si="805"/>
        <v>4374.1665000000003</v>
      </c>
      <c r="DE567" s="59">
        <f t="shared" si="806"/>
        <v>2.4348949159304481E-2</v>
      </c>
      <c r="DF567" s="59">
        <f t="shared" si="807"/>
        <v>1.111111051646457E-3</v>
      </c>
      <c r="DG567" s="59">
        <f t="shared" si="808"/>
        <v>0.95932184656448372</v>
      </c>
      <c r="DH567" s="59">
        <f t="shared" si="809"/>
        <v>1.5218093224565301E-2</v>
      </c>
      <c r="DI567" s="14">
        <f t="shared" si="810"/>
        <v>6433.2570125620614</v>
      </c>
      <c r="DJ567" s="14">
        <f t="shared" si="811"/>
        <v>293.56761632599165</v>
      </c>
      <c r="DK567" s="14">
        <f t="shared" si="812"/>
        <v>253463.25857174033</v>
      </c>
      <c r="DL567" s="14">
        <f t="shared" si="813"/>
        <v>4020.785632851288</v>
      </c>
      <c r="DM567">
        <f t="shared" si="814"/>
        <v>267625.66509330715</v>
      </c>
      <c r="DN567" s="34">
        <f t="shared" si="815"/>
        <v>6966.2296000000006</v>
      </c>
      <c r="DO567" s="34">
        <f t="shared" si="816"/>
        <v>317.88865491588945</v>
      </c>
      <c r="DP567" s="34">
        <f t="shared" si="817"/>
        <v>274461.79298092792</v>
      </c>
      <c r="DQ567" s="9">
        <f t="shared" si="818"/>
        <v>4353.8935000000001</v>
      </c>
      <c r="DR567" s="59">
        <f t="shared" si="819"/>
        <v>2.4348949159304484E-2</v>
      </c>
      <c r="DS567" s="59">
        <f t="shared" si="820"/>
        <v>1.1111110516464572E-3</v>
      </c>
      <c r="DT567" s="59">
        <f t="shared" si="821"/>
        <v>0.95932184656448383</v>
      </c>
      <c r="DU567" s="59">
        <f t="shared" si="822"/>
        <v>1.5218093224565301E-2</v>
      </c>
      <c r="DV567" s="14">
        <f t="shared" si="823"/>
        <v>6516.4037130819843</v>
      </c>
      <c r="DW567" s="14">
        <f t="shared" si="824"/>
        <v>297.36183418940709</v>
      </c>
      <c r="DX567" s="14">
        <f t="shared" si="825"/>
        <v>256739.14722535954</v>
      </c>
      <c r="DY567" s="14">
        <f t="shared" si="826"/>
        <v>4072.7523206762403</v>
      </c>
      <c r="DZ567" s="34" t="e">
        <f t="shared" si="827"/>
        <v>#REF!</v>
      </c>
      <c r="EA567" s="34" t="e">
        <f t="shared" si="828"/>
        <v>#REF!</v>
      </c>
      <c r="EB567" s="34" t="e">
        <f t="shared" si="829"/>
        <v>#REF!</v>
      </c>
      <c r="EC567" s="34" t="e">
        <f t="shared" si="830"/>
        <v>#REF!</v>
      </c>
      <c r="ED567" s="34" t="e">
        <f t="shared" si="831"/>
        <v>#REF!</v>
      </c>
      <c r="EE567" s="59" t="e">
        <f t="shared" si="832"/>
        <v>#REF!</v>
      </c>
      <c r="EF567" s="59" t="e">
        <f t="shared" si="833"/>
        <v>#REF!</v>
      </c>
      <c r="EG567" s="59" t="e">
        <f t="shared" si="834"/>
        <v>#REF!</v>
      </c>
      <c r="EH567" s="59" t="e">
        <f t="shared" si="835"/>
        <v>#REF!</v>
      </c>
      <c r="EI567" s="14" t="e">
        <f t="shared" si="836"/>
        <v>#REF!</v>
      </c>
      <c r="EJ567" s="14" t="e">
        <f t="shared" si="837"/>
        <v>#REF!</v>
      </c>
      <c r="EK567" s="14" t="e">
        <f t="shared" si="838"/>
        <v>#REF!</v>
      </c>
      <c r="EL567" s="14" t="e">
        <f t="shared" si="839"/>
        <v>#REF!</v>
      </c>
      <c r="EM567" t="e">
        <f t="shared" si="840"/>
        <v>#REF!</v>
      </c>
      <c r="EN567" s="34" t="e">
        <f t="shared" si="841"/>
        <v>#REF!</v>
      </c>
      <c r="EO567" s="34" t="e">
        <f t="shared" si="842"/>
        <v>#REF!</v>
      </c>
      <c r="EP567" s="34" t="e">
        <f t="shared" si="843"/>
        <v>#REF!</v>
      </c>
      <c r="EQ567" s="34" t="e">
        <f t="shared" si="844"/>
        <v>#REF!</v>
      </c>
      <c r="ER567" s="59" t="e">
        <f t="shared" si="845"/>
        <v>#REF!</v>
      </c>
      <c r="ES567" s="59" t="e">
        <f t="shared" si="846"/>
        <v>#REF!</v>
      </c>
      <c r="ET567" s="59" t="e">
        <f t="shared" si="847"/>
        <v>#REF!</v>
      </c>
      <c r="EU567" s="59" t="e">
        <f t="shared" si="848"/>
        <v>#REF!</v>
      </c>
      <c r="EV567" s="14" t="e">
        <f t="shared" si="849"/>
        <v>#REF!</v>
      </c>
      <c r="EW567" s="14" t="e">
        <f t="shared" si="850"/>
        <v>#REF!</v>
      </c>
      <c r="EX567" s="14" t="e">
        <f t="shared" si="851"/>
        <v>#REF!</v>
      </c>
      <c r="EY567" s="14" t="e">
        <f t="shared" si="852"/>
        <v>#REF!</v>
      </c>
    </row>
    <row r="568" spans="1:155" x14ac:dyDescent="0.2">
      <c r="A568" s="17">
        <v>30307767</v>
      </c>
      <c r="B568" t="s">
        <v>62</v>
      </c>
      <c r="C568" t="s">
        <v>4536</v>
      </c>
      <c r="D568" t="s">
        <v>4537</v>
      </c>
      <c r="E568" t="s">
        <v>2621</v>
      </c>
      <c r="F568" t="s">
        <v>41</v>
      </c>
      <c r="G568" t="s">
        <v>42</v>
      </c>
      <c r="H568" t="s">
        <v>4538</v>
      </c>
      <c r="I568" t="s">
        <v>68</v>
      </c>
      <c r="J568" s="19" t="s">
        <v>69</v>
      </c>
      <c r="K568" t="s">
        <v>70</v>
      </c>
      <c r="L568">
        <v>1962</v>
      </c>
      <c r="M568">
        <f t="shared" si="762"/>
        <v>1962</v>
      </c>
      <c r="N568">
        <v>57</v>
      </c>
      <c r="O568" s="19">
        <f t="shared" si="763"/>
        <v>57</v>
      </c>
      <c r="P568" t="s">
        <v>80</v>
      </c>
      <c r="Q568" s="19" t="str">
        <f t="shared" si="764"/>
        <v>50-60</v>
      </c>
      <c r="R568" s="23">
        <v>431.29</v>
      </c>
      <c r="S568" s="15">
        <f t="shared" si="765"/>
        <v>0.43129000000000001</v>
      </c>
      <c r="T568">
        <v>30370624</v>
      </c>
      <c r="U568" t="s">
        <v>45</v>
      </c>
      <c r="V568" t="s">
        <v>55</v>
      </c>
      <c r="W568" t="s">
        <v>47</v>
      </c>
      <c r="X568" t="s">
        <v>48</v>
      </c>
      <c r="Y568" t="s">
        <v>452</v>
      </c>
      <c r="Z568" t="s">
        <v>4539</v>
      </c>
      <c r="AA568" t="s">
        <v>4540</v>
      </c>
      <c r="AB568" t="s">
        <v>222</v>
      </c>
      <c r="AC568">
        <v>1962</v>
      </c>
      <c r="AD568">
        <v>57</v>
      </c>
      <c r="AE568" t="str">
        <f t="shared" si="766"/>
        <v>&lt;60</v>
      </c>
      <c r="AF568">
        <v>-37.589436239999998</v>
      </c>
      <c r="AG568">
        <v>143.92257126000001</v>
      </c>
      <c r="AH568" t="s">
        <v>50</v>
      </c>
      <c r="AI568" t="s">
        <v>51</v>
      </c>
      <c r="AJ568" s="33" t="s">
        <v>446</v>
      </c>
      <c r="AL568">
        <v>1</v>
      </c>
      <c r="AM568" t="s">
        <v>86</v>
      </c>
      <c r="AN568">
        <v>220</v>
      </c>
      <c r="AO568" s="69">
        <v>3</v>
      </c>
      <c r="AP568">
        <v>2</v>
      </c>
      <c r="AQ568">
        <v>0</v>
      </c>
      <c r="AR568">
        <v>0</v>
      </c>
      <c r="AS568" s="82" t="str">
        <f t="shared" si="767"/>
        <v>Gw-0-0</v>
      </c>
      <c r="AT568" s="14">
        <f t="shared" si="768"/>
        <v>40000</v>
      </c>
      <c r="AU568" s="81">
        <f>VLOOKUP(C568,Bushfire_Vlookup!$F$2:$H$12575,3,FALSE)</f>
        <v>1825.312533</v>
      </c>
      <c r="AV568" s="14">
        <f>VLOOKUP(AS568,Safety_collateral_Vlookup!$J$3:$L$20,2,FALSE)</f>
        <v>3720.1399252148244</v>
      </c>
      <c r="AW568" s="14">
        <f>VLOOKUP(AS568,Safety_collateral_Vlookup!$J$3:$L$20,3,FALSE)</f>
        <v>25000</v>
      </c>
      <c r="AX568" s="48">
        <f t="shared" si="769"/>
        <v>75271.997772915216</v>
      </c>
      <c r="AY568" s="49">
        <f t="shared" si="854"/>
        <v>32778.04</v>
      </c>
      <c r="AZ568" s="14">
        <v>76000</v>
      </c>
      <c r="BA568" s="16">
        <f t="shared" si="770"/>
        <v>2.2964154590364529</v>
      </c>
      <c r="BB568" t="e">
        <f>IF(BA568&lt;=#REF!,#REF!,IF(BA568&lt;=#REF!,#REF!,IF(BA568&lt;=#REF!,#REF!,IF(BA568&lt;=#REF!,#REF!,#REF!))))</f>
        <v>#REF!</v>
      </c>
      <c r="BC568" s="51">
        <v>3</v>
      </c>
      <c r="BD568" s="21">
        <v>70</v>
      </c>
      <c r="BE568" s="21">
        <v>6.4399999999999999E-2</v>
      </c>
      <c r="BF568" s="26">
        <f t="shared" si="771"/>
        <v>2137.9867574272357</v>
      </c>
      <c r="BG568" s="21">
        <v>7</v>
      </c>
      <c r="BH568" s="21">
        <f t="shared" si="772"/>
        <v>28</v>
      </c>
      <c r="BI568" s="28">
        <f t="shared" si="773"/>
        <v>4.0959999999999998E-4</v>
      </c>
      <c r="BJ568" s="27">
        <f t="shared" si="774"/>
        <v>4.0959999999999998E-4</v>
      </c>
      <c r="BK568" s="28">
        <f t="shared" si="775"/>
        <v>6.279685848080814E-3</v>
      </c>
      <c r="BL568" s="35">
        <f t="shared" si="776"/>
        <v>1.4420767659425219E-2</v>
      </c>
      <c r="BM568" s="21" t="str">
        <f t="shared" si="777"/>
        <v>Cr1</v>
      </c>
      <c r="BN568" s="51">
        <v>1</v>
      </c>
      <c r="BO568" s="21">
        <v>2</v>
      </c>
      <c r="BP568" s="50" t="s">
        <v>5497</v>
      </c>
      <c r="BQ568" s="14">
        <v>40000</v>
      </c>
      <c r="BR568">
        <f>IFERROR(VLOOKUP(AO568,'Model Failure data- Lines'!$A$37:$E$41,3,FALSE),'Model Failure data- Lines'!$C$37)</f>
        <v>0.16107000000000002</v>
      </c>
      <c r="BS568" s="14">
        <f t="shared" si="778"/>
        <v>12124.060681283456</v>
      </c>
      <c r="BT568" s="34">
        <f t="shared" si="855"/>
        <v>29236.386595119657</v>
      </c>
      <c r="BU568" s="34">
        <f t="shared" si="779"/>
        <v>0.41469080461903896</v>
      </c>
      <c r="BV568" s="54">
        <f t="shared" si="780"/>
        <v>-17112.325913836201</v>
      </c>
      <c r="BW568">
        <f>IFERROR(VLOOKUP(AO568,'Model Failure data- Lines'!$A$37:$E$41,4,FALSE),'Model Failure data- Lines'!$D$37)</f>
        <v>0.16398000000000001</v>
      </c>
      <c r="BX568" s="14">
        <f t="shared" si="781"/>
        <v>12343.102194802639</v>
      </c>
      <c r="BY568" s="34">
        <f t="shared" si="782"/>
        <v>26077.407347702676</v>
      </c>
      <c r="BZ568" s="71">
        <f t="shared" si="783"/>
        <v>0.47332551239569531</v>
      </c>
      <c r="CA568" s="71">
        <f t="shared" si="784"/>
        <v>-13734.305152900037</v>
      </c>
      <c r="CB568" s="56">
        <v>2</v>
      </c>
      <c r="CC568">
        <f>IFERROR(VLOOKUP(AO568,'Model Failure data- Lines'!$A$37:$E$41,5,FALSE),'Model Failure data- Lines'!$E$37)</f>
        <v>0.16322</v>
      </c>
      <c r="CD568" s="14">
        <f t="shared" si="785"/>
        <v>12285.895476495221</v>
      </c>
      <c r="CE568" s="34">
        <f t="shared" si="786"/>
        <v>20746.547809997712</v>
      </c>
      <c r="CF568" s="34">
        <f t="shared" si="787"/>
        <v>0.59218987125051603</v>
      </c>
      <c r="CG568" s="54">
        <f t="shared" si="788"/>
        <v>-8460.6523335024904</v>
      </c>
      <c r="CH568" t="e">
        <f>IFERROR(VLOOKUP(AO568,'Model Failure data- Lines'!#REF!,3,FALSE),'Model Failure data- Lines'!#REF!)</f>
        <v>#REF!</v>
      </c>
      <c r="CI568" s="14" t="e">
        <f t="shared" si="789"/>
        <v>#REF!</v>
      </c>
      <c r="CJ568" s="34">
        <f t="shared" si="790"/>
        <v>28042.763940921948</v>
      </c>
      <c r="CK568" s="34" t="e">
        <f t="shared" si="791"/>
        <v>#REF!</v>
      </c>
      <c r="CL568" s="54" t="e">
        <f t="shared" si="792"/>
        <v>#REF!</v>
      </c>
      <c r="CM568" t="e">
        <f>IFERROR(VLOOKUP(AO568,'Model Failure data- Lines'!#REF!,4,FALSE),'Model Failure data- Lines'!#REF!)</f>
        <v>#REF!</v>
      </c>
      <c r="CN568" s="14" t="e">
        <f t="shared" si="793"/>
        <v>#REF!</v>
      </c>
      <c r="CO568" s="34">
        <f t="shared" si="794"/>
        <v>23991.569033605188</v>
      </c>
      <c r="CP568" s="34" t="e">
        <f t="shared" si="795"/>
        <v>#REF!</v>
      </c>
      <c r="CQ568" s="54" t="e">
        <f t="shared" si="796"/>
        <v>#REF!</v>
      </c>
      <c r="CR568" t="e">
        <f>IFERROR(VLOOKUP(AO568,'Model Failure data- Lines'!#REF!,5,FALSE),'Model Failure data- Lines'!#REF!)</f>
        <v>#REF!</v>
      </c>
      <c r="CS568" s="14" t="e">
        <f t="shared" si="797"/>
        <v>#REF!</v>
      </c>
      <c r="CT568" s="34">
        <f t="shared" si="798"/>
        <v>17560.396676989942</v>
      </c>
      <c r="CU568" s="34" t="e">
        <f t="shared" si="799"/>
        <v>#REF!</v>
      </c>
      <c r="CV568" s="54" t="e">
        <f t="shared" si="800"/>
        <v>#REF!</v>
      </c>
      <c r="CW568" t="s">
        <v>222</v>
      </c>
      <c r="CZ568">
        <f t="shared" si="801"/>
        <v>-13734.305152900037</v>
      </c>
      <c r="DA568" s="34">
        <f t="shared" si="802"/>
        <v>6998.666400000001</v>
      </c>
      <c r="DB568" s="34">
        <f t="shared" si="803"/>
        <v>319.36883735514976</v>
      </c>
      <c r="DC568" s="34">
        <f t="shared" si="804"/>
        <v>650.90045744748761</v>
      </c>
      <c r="DD568" s="9">
        <f t="shared" si="805"/>
        <v>4374.1665000000003</v>
      </c>
      <c r="DE568" s="59">
        <f t="shared" si="806"/>
        <v>0.56701032605457635</v>
      </c>
      <c r="DF568" s="59">
        <f t="shared" si="807"/>
        <v>2.5874276362195862E-2</v>
      </c>
      <c r="DG568" s="59">
        <f t="shared" si="808"/>
        <v>5.2733943799117611E-2</v>
      </c>
      <c r="DH568" s="59">
        <f t="shared" si="809"/>
        <v>0.35438145378411018</v>
      </c>
      <c r="DI568" s="14">
        <f t="shared" si="810"/>
        <v>-7787.492842878898</v>
      </c>
      <c r="DJ568" s="14">
        <f t="shared" si="811"/>
        <v>-355.36520716886622</v>
      </c>
      <c r="DK568" s="14">
        <f t="shared" si="812"/>
        <v>-724.26407605296197</v>
      </c>
      <c r="DL568" s="14">
        <f t="shared" si="813"/>
        <v>-4867.18302679931</v>
      </c>
      <c r="DM568">
        <f t="shared" si="814"/>
        <v>-8460.6523335024922</v>
      </c>
      <c r="DN568" s="34">
        <f t="shared" si="815"/>
        <v>6966.2296000000006</v>
      </c>
      <c r="DO568" s="34">
        <f t="shared" si="816"/>
        <v>317.88865491588945</v>
      </c>
      <c r="DP568" s="34">
        <f t="shared" si="817"/>
        <v>647.88372157933247</v>
      </c>
      <c r="DQ568" s="9">
        <f t="shared" si="818"/>
        <v>4353.8935000000001</v>
      </c>
      <c r="DR568" s="59">
        <f t="shared" si="819"/>
        <v>0.56701032605457635</v>
      </c>
      <c r="DS568" s="59">
        <f t="shared" si="820"/>
        <v>2.5874276362195869E-2</v>
      </c>
      <c r="DT568" s="59">
        <f t="shared" si="821"/>
        <v>5.2733943799117625E-2</v>
      </c>
      <c r="DU568" s="59">
        <f t="shared" si="822"/>
        <v>0.35438145378411023</v>
      </c>
      <c r="DV568" s="14">
        <f t="shared" si="823"/>
        <v>-4797.2772382536605</v>
      </c>
      <c r="DW568" s="14">
        <f t="shared" si="824"/>
        <v>-218.91325668150085</v>
      </c>
      <c r="DX568" s="14">
        <f t="shared" si="825"/>
        <v>-446.16356465879386</v>
      </c>
      <c r="DY568" s="14">
        <f t="shared" si="826"/>
        <v>-2998.2982739085378</v>
      </c>
      <c r="DZ568" s="34" t="e">
        <f t="shared" si="827"/>
        <v>#REF!</v>
      </c>
      <c r="EA568" s="34" t="e">
        <f t="shared" si="828"/>
        <v>#REF!</v>
      </c>
      <c r="EB568" s="34" t="e">
        <f t="shared" si="829"/>
        <v>#REF!</v>
      </c>
      <c r="EC568" s="34" t="e">
        <f t="shared" si="830"/>
        <v>#REF!</v>
      </c>
      <c r="ED568" s="34" t="e">
        <f t="shared" si="831"/>
        <v>#REF!</v>
      </c>
      <c r="EE568" s="59" t="e">
        <f t="shared" si="832"/>
        <v>#REF!</v>
      </c>
      <c r="EF568" s="59" t="e">
        <f t="shared" si="833"/>
        <v>#REF!</v>
      </c>
      <c r="EG568" s="59" t="e">
        <f t="shared" si="834"/>
        <v>#REF!</v>
      </c>
      <c r="EH568" s="59" t="e">
        <f t="shared" si="835"/>
        <v>#REF!</v>
      </c>
      <c r="EI568" s="14" t="e">
        <f t="shared" si="836"/>
        <v>#REF!</v>
      </c>
      <c r="EJ568" s="14" t="e">
        <f t="shared" si="837"/>
        <v>#REF!</v>
      </c>
      <c r="EK568" s="14" t="e">
        <f t="shared" si="838"/>
        <v>#REF!</v>
      </c>
      <c r="EL568" s="14" t="e">
        <f t="shared" si="839"/>
        <v>#REF!</v>
      </c>
      <c r="EM568" t="e">
        <f t="shared" si="840"/>
        <v>#REF!</v>
      </c>
      <c r="EN568" s="34" t="e">
        <f t="shared" si="841"/>
        <v>#REF!</v>
      </c>
      <c r="EO568" s="34" t="e">
        <f t="shared" si="842"/>
        <v>#REF!</v>
      </c>
      <c r="EP568" s="34" t="e">
        <f t="shared" si="843"/>
        <v>#REF!</v>
      </c>
      <c r="EQ568" s="34" t="e">
        <f t="shared" si="844"/>
        <v>#REF!</v>
      </c>
      <c r="ER568" s="59" t="e">
        <f t="shared" si="845"/>
        <v>#REF!</v>
      </c>
      <c r="ES568" s="59" t="e">
        <f t="shared" si="846"/>
        <v>#REF!</v>
      </c>
      <c r="ET568" s="59" t="e">
        <f t="shared" si="847"/>
        <v>#REF!</v>
      </c>
      <c r="EU568" s="59" t="e">
        <f t="shared" si="848"/>
        <v>#REF!</v>
      </c>
      <c r="EV568" s="14" t="e">
        <f t="shared" si="849"/>
        <v>#REF!</v>
      </c>
      <c r="EW568" s="14" t="e">
        <f t="shared" si="850"/>
        <v>#REF!</v>
      </c>
      <c r="EX568" s="14" t="e">
        <f t="shared" si="851"/>
        <v>#REF!</v>
      </c>
      <c r="EY568" s="14" t="e">
        <f t="shared" si="852"/>
        <v>#REF!</v>
      </c>
    </row>
    <row r="569" spans="1:155" x14ac:dyDescent="0.2">
      <c r="A569" s="17">
        <v>30206277</v>
      </c>
      <c r="B569" t="s">
        <v>62</v>
      </c>
      <c r="C569" t="s">
        <v>3612</v>
      </c>
      <c r="D569" t="s">
        <v>3613</v>
      </c>
      <c r="E569" t="s">
        <v>3614</v>
      </c>
      <c r="F569" t="s">
        <v>41</v>
      </c>
      <c r="G569" t="s">
        <v>42</v>
      </c>
      <c r="H569" t="s">
        <v>3615</v>
      </c>
      <c r="I569" t="s">
        <v>68</v>
      </c>
      <c r="J569" s="19" t="s">
        <v>69</v>
      </c>
      <c r="K569" t="s">
        <v>70</v>
      </c>
      <c r="L569">
        <v>1962</v>
      </c>
      <c r="M569">
        <f t="shared" si="762"/>
        <v>1962</v>
      </c>
      <c r="N569">
        <v>57</v>
      </c>
      <c r="O569" s="19">
        <f t="shared" si="763"/>
        <v>57</v>
      </c>
      <c r="P569" t="s">
        <v>80</v>
      </c>
      <c r="Q569" s="19" t="str">
        <f t="shared" si="764"/>
        <v>50-60</v>
      </c>
      <c r="R569" s="23">
        <v>455.68</v>
      </c>
      <c r="S569" s="15">
        <f t="shared" si="765"/>
        <v>0.45568000000000003</v>
      </c>
      <c r="T569">
        <v>30305033</v>
      </c>
      <c r="U569" t="s">
        <v>45</v>
      </c>
      <c r="V569" t="s">
        <v>55</v>
      </c>
      <c r="W569" t="s">
        <v>47</v>
      </c>
      <c r="X569" t="s">
        <v>48</v>
      </c>
      <c r="Y569" t="s">
        <v>452</v>
      </c>
      <c r="Z569" t="s">
        <v>3616</v>
      </c>
      <c r="AA569" t="s">
        <v>3617</v>
      </c>
      <c r="AB569" t="s">
        <v>786</v>
      </c>
      <c r="AC569">
        <v>1962</v>
      </c>
      <c r="AD569">
        <v>57</v>
      </c>
      <c r="AE569" t="str">
        <f t="shared" si="766"/>
        <v>&lt;60</v>
      </c>
      <c r="AF569">
        <v>-37.585628249999999</v>
      </c>
      <c r="AG569">
        <v>143.92337652000001</v>
      </c>
      <c r="AH569" t="s">
        <v>50</v>
      </c>
      <c r="AI569" t="s">
        <v>51</v>
      </c>
      <c r="AJ569" s="33" t="s">
        <v>446</v>
      </c>
      <c r="AL569">
        <v>1</v>
      </c>
      <c r="AM569" t="s">
        <v>86</v>
      </c>
      <c r="AN569">
        <v>220</v>
      </c>
      <c r="AO569" s="69">
        <v>3</v>
      </c>
      <c r="AP569">
        <v>2</v>
      </c>
      <c r="AQ569">
        <v>0</v>
      </c>
      <c r="AR569">
        <v>1</v>
      </c>
      <c r="AS569" s="82" t="str">
        <f t="shared" si="767"/>
        <v>Gw-0-1</v>
      </c>
      <c r="AT569" s="14">
        <f t="shared" si="768"/>
        <v>40000</v>
      </c>
      <c r="AU569" s="81">
        <f>VLOOKUP(C569,Bushfire_Vlookup!$F$2:$H$12575,3,FALSE)</f>
        <v>1825.312533</v>
      </c>
      <c r="AV569" s="14">
        <f>VLOOKUP(AS569,Safety_collateral_Vlookup!$J$3:$L$20,2,FALSE)</f>
        <v>11570.139925214824</v>
      </c>
      <c r="AW569" s="14">
        <f>VLOOKUP(AS569,Safety_collateral_Vlookup!$J$3:$L$20,3,FALSE)</f>
        <v>148000</v>
      </c>
      <c r="AX569" s="48">
        <f t="shared" si="769"/>
        <v>214888.94777291521</v>
      </c>
      <c r="AY569" s="49">
        <f t="shared" si="854"/>
        <v>34631.68</v>
      </c>
      <c r="AZ569" s="14">
        <v>76000</v>
      </c>
      <c r="BA569" s="16">
        <f t="shared" si="770"/>
        <v>6.2049819059576441</v>
      </c>
      <c r="BB569" t="e">
        <f>IF(BA569&lt;=#REF!,#REF!,IF(BA569&lt;=#REF!,#REF!,IF(BA569&lt;=#REF!,#REF!,IF(BA569&lt;=#REF!,#REF!,#REF!))))</f>
        <v>#REF!</v>
      </c>
      <c r="BC569" s="51">
        <v>4</v>
      </c>
      <c r="BD569" s="21">
        <v>70</v>
      </c>
      <c r="BE569" s="21">
        <v>6.4399999999999999E-2</v>
      </c>
      <c r="BF569" s="26">
        <f t="shared" si="771"/>
        <v>2258.8926374932012</v>
      </c>
      <c r="BG569" s="21">
        <v>7</v>
      </c>
      <c r="BH569" s="21">
        <f t="shared" si="772"/>
        <v>28</v>
      </c>
      <c r="BI569" s="28">
        <f t="shared" si="773"/>
        <v>4.0959999999999998E-4</v>
      </c>
      <c r="BJ569" s="27">
        <f t="shared" si="774"/>
        <v>4.0959999999999998E-4</v>
      </c>
      <c r="BK569" s="28">
        <f t="shared" si="775"/>
        <v>6.279685848080814E-3</v>
      </c>
      <c r="BL569" s="35">
        <f t="shared" si="776"/>
        <v>3.896533706243973E-2</v>
      </c>
      <c r="BM569" s="21" t="str">
        <f t="shared" si="777"/>
        <v>Cr1</v>
      </c>
      <c r="BN569" s="51">
        <v>1</v>
      </c>
      <c r="BO569" s="21">
        <v>2</v>
      </c>
      <c r="BP569" s="50" t="s">
        <v>5497</v>
      </c>
      <c r="BQ569" s="14">
        <v>40000</v>
      </c>
      <c r="BR569">
        <f>IFERROR(VLOOKUP(AO569,'Model Failure data- Lines'!$A$37:$E$41,3,FALSE),'Model Failure data- Lines'!$C$37)</f>
        <v>0.16107000000000002</v>
      </c>
      <c r="BS569" s="14">
        <f t="shared" si="778"/>
        <v>34612.162817783457</v>
      </c>
      <c r="BT569" s="34">
        <f t="shared" si="855"/>
        <v>30889.741574495409</v>
      </c>
      <c r="BU569" s="34">
        <f t="shared" si="779"/>
        <v>1.1205067136709723</v>
      </c>
      <c r="BV569" s="54">
        <f t="shared" si="780"/>
        <v>3722.4212432880486</v>
      </c>
      <c r="BW569">
        <f>IFERROR(VLOOKUP(AO569,'Model Failure data- Lines'!$A$37:$E$41,4,FALSE),'Model Failure data- Lines'!$D$37)</f>
        <v>0.16398000000000001</v>
      </c>
      <c r="BX569" s="14">
        <f t="shared" si="781"/>
        <v>35237.489655802638</v>
      </c>
      <c r="BY569" s="34">
        <f t="shared" si="782"/>
        <v>27552.118018505313</v>
      </c>
      <c r="BZ569" s="71">
        <f t="shared" si="783"/>
        <v>1.2789394133741538</v>
      </c>
      <c r="CA569" s="71">
        <f t="shared" si="784"/>
        <v>7685.3716372973249</v>
      </c>
      <c r="CB569" s="57">
        <v>2</v>
      </c>
      <c r="CC569">
        <f>IFERROR(VLOOKUP(AO569,'Model Failure data- Lines'!$A$37:$E$41,5,FALSE),'Model Failure data- Lines'!$E$37)</f>
        <v>0.16322</v>
      </c>
      <c r="CD569" s="14">
        <f t="shared" si="785"/>
        <v>35074.174055495219</v>
      </c>
      <c r="CE569" s="34">
        <f t="shared" si="786"/>
        <v>21919.791569616169</v>
      </c>
      <c r="CF569" s="34">
        <f t="shared" si="787"/>
        <v>1.6001143963482218</v>
      </c>
      <c r="CG569" s="54">
        <f t="shared" si="788"/>
        <v>13154.38248587905</v>
      </c>
      <c r="CH569" t="e">
        <f>IFERROR(VLOOKUP(AO569,'Model Failure data- Lines'!#REF!,3,FALSE),'Model Failure data- Lines'!#REF!)</f>
        <v>#REF!</v>
      </c>
      <c r="CI569" s="14" t="e">
        <f t="shared" si="789"/>
        <v>#REF!</v>
      </c>
      <c r="CJ569" s="34">
        <f t="shared" si="790"/>
        <v>29628.618035658867</v>
      </c>
      <c r="CK569" s="34" t="e">
        <f t="shared" si="791"/>
        <v>#REF!</v>
      </c>
      <c r="CL569" s="54" t="e">
        <f t="shared" si="792"/>
        <v>#REF!</v>
      </c>
      <c r="CM569" t="e">
        <f>IFERROR(VLOOKUP(AO569,'Model Failure data- Lines'!#REF!,4,FALSE),'Model Failure data- Lines'!#REF!)</f>
        <v>#REF!</v>
      </c>
      <c r="CN569" s="14" t="e">
        <f t="shared" si="793"/>
        <v>#REF!</v>
      </c>
      <c r="CO569" s="34">
        <f t="shared" si="794"/>
        <v>25348.3228853746</v>
      </c>
      <c r="CP569" s="34" t="e">
        <f t="shared" si="795"/>
        <v>#REF!</v>
      </c>
      <c r="CQ569" s="54" t="e">
        <f t="shared" si="796"/>
        <v>#REF!</v>
      </c>
      <c r="CR569" t="e">
        <f>IFERROR(VLOOKUP(AO569,'Model Failure data- Lines'!#REF!,5,FALSE),'Model Failure data- Lines'!#REF!)</f>
        <v>#REF!</v>
      </c>
      <c r="CS569" s="14" t="e">
        <f t="shared" si="797"/>
        <v>#REF!</v>
      </c>
      <c r="CT569" s="34">
        <f t="shared" si="798"/>
        <v>18553.459523222835</v>
      </c>
      <c r="CU569" s="34" t="e">
        <f t="shared" si="799"/>
        <v>#REF!</v>
      </c>
      <c r="CV569" s="54" t="e">
        <f t="shared" si="800"/>
        <v>#REF!</v>
      </c>
      <c r="CW569" t="s">
        <v>786</v>
      </c>
      <c r="CZ569">
        <f t="shared" si="801"/>
        <v>7685.3716372973267</v>
      </c>
      <c r="DA569" s="34">
        <f t="shared" si="802"/>
        <v>6998.666400000001</v>
      </c>
      <c r="DB569" s="34">
        <f t="shared" si="803"/>
        <v>319.36883735514976</v>
      </c>
      <c r="DC569" s="34">
        <f t="shared" si="804"/>
        <v>2024.3887384474874</v>
      </c>
      <c r="DD569" s="9">
        <f t="shared" si="805"/>
        <v>25895.06568</v>
      </c>
      <c r="DE569" s="59">
        <f t="shared" si="806"/>
        <v>0.19861421651662733</v>
      </c>
      <c r="DF569" s="59">
        <f t="shared" si="807"/>
        <v>9.0633254659943843E-3</v>
      </c>
      <c r="DG569" s="59">
        <f t="shared" si="808"/>
        <v>5.7449856905857272E-2</v>
      </c>
      <c r="DH569" s="59">
        <f t="shared" si="809"/>
        <v>0.73487260111152097</v>
      </c>
      <c r="DI569" s="14">
        <f t="shared" si="810"/>
        <v>1526.4240663809178</v>
      </c>
      <c r="DJ569" s="14">
        <f t="shared" si="811"/>
        <v>69.655024475947812</v>
      </c>
      <c r="DK569" s="14">
        <f t="shared" si="812"/>
        <v>441.52350083106535</v>
      </c>
      <c r="DL569" s="14">
        <f t="shared" si="813"/>
        <v>5647.7690456093951</v>
      </c>
      <c r="DM569">
        <f t="shared" si="814"/>
        <v>13154.38248587905</v>
      </c>
      <c r="DN569" s="34">
        <f t="shared" si="815"/>
        <v>6966.2296000000006</v>
      </c>
      <c r="DO569" s="34">
        <f t="shared" si="816"/>
        <v>317.88865491588945</v>
      </c>
      <c r="DP569" s="34">
        <f t="shared" si="817"/>
        <v>2015.0062805793323</v>
      </c>
      <c r="DQ569" s="9">
        <f t="shared" si="818"/>
        <v>25775.04952</v>
      </c>
      <c r="DR569" s="59">
        <f t="shared" si="819"/>
        <v>0.19861421651662733</v>
      </c>
      <c r="DS569" s="59">
        <f t="shared" si="820"/>
        <v>9.0633254659943877E-3</v>
      </c>
      <c r="DT569" s="59">
        <f t="shared" si="821"/>
        <v>5.7449856905857279E-2</v>
      </c>
      <c r="DU569" s="59">
        <f t="shared" si="822"/>
        <v>0.73487260111152108</v>
      </c>
      <c r="DV569" s="14">
        <f t="shared" si="823"/>
        <v>2612.647371192912</v>
      </c>
      <c r="DW569" s="14">
        <f t="shared" si="824"/>
        <v>119.22244977369813</v>
      </c>
      <c r="DX569" s="14">
        <f t="shared" si="825"/>
        <v>755.71739149866664</v>
      </c>
      <c r="DY569" s="14">
        <f t="shared" si="826"/>
        <v>9666.7952734137743</v>
      </c>
      <c r="DZ569" s="34" t="e">
        <f t="shared" si="827"/>
        <v>#REF!</v>
      </c>
      <c r="EA569" s="34" t="e">
        <f t="shared" si="828"/>
        <v>#REF!</v>
      </c>
      <c r="EB569" s="34" t="e">
        <f t="shared" si="829"/>
        <v>#REF!</v>
      </c>
      <c r="EC569" s="34" t="e">
        <f t="shared" si="830"/>
        <v>#REF!</v>
      </c>
      <c r="ED569" s="34" t="e">
        <f t="shared" si="831"/>
        <v>#REF!</v>
      </c>
      <c r="EE569" s="59" t="e">
        <f t="shared" si="832"/>
        <v>#REF!</v>
      </c>
      <c r="EF569" s="59" t="e">
        <f t="shared" si="833"/>
        <v>#REF!</v>
      </c>
      <c r="EG569" s="59" t="e">
        <f t="shared" si="834"/>
        <v>#REF!</v>
      </c>
      <c r="EH569" s="59" t="e">
        <f t="shared" si="835"/>
        <v>#REF!</v>
      </c>
      <c r="EI569" s="14" t="e">
        <f t="shared" si="836"/>
        <v>#REF!</v>
      </c>
      <c r="EJ569" s="14" t="e">
        <f t="shared" si="837"/>
        <v>#REF!</v>
      </c>
      <c r="EK569" s="14" t="e">
        <f t="shared" si="838"/>
        <v>#REF!</v>
      </c>
      <c r="EL569" s="14" t="e">
        <f t="shared" si="839"/>
        <v>#REF!</v>
      </c>
      <c r="EM569" t="e">
        <f t="shared" si="840"/>
        <v>#REF!</v>
      </c>
      <c r="EN569" s="34" t="e">
        <f t="shared" si="841"/>
        <v>#REF!</v>
      </c>
      <c r="EO569" s="34" t="e">
        <f t="shared" si="842"/>
        <v>#REF!</v>
      </c>
      <c r="EP569" s="34" t="e">
        <f t="shared" si="843"/>
        <v>#REF!</v>
      </c>
      <c r="EQ569" s="34" t="e">
        <f t="shared" si="844"/>
        <v>#REF!</v>
      </c>
      <c r="ER569" s="59" t="e">
        <f t="shared" si="845"/>
        <v>#REF!</v>
      </c>
      <c r="ES569" s="59" t="e">
        <f t="shared" si="846"/>
        <v>#REF!</v>
      </c>
      <c r="ET569" s="59" t="e">
        <f t="shared" si="847"/>
        <v>#REF!</v>
      </c>
      <c r="EU569" s="59" t="e">
        <f t="shared" si="848"/>
        <v>#REF!</v>
      </c>
      <c r="EV569" s="14" t="e">
        <f t="shared" si="849"/>
        <v>#REF!</v>
      </c>
      <c r="EW569" s="14" t="e">
        <f t="shared" si="850"/>
        <v>#REF!</v>
      </c>
      <c r="EX569" s="14" t="e">
        <f t="shared" si="851"/>
        <v>#REF!</v>
      </c>
      <c r="EY569" s="14" t="e">
        <f t="shared" si="852"/>
        <v>#REF!</v>
      </c>
    </row>
    <row r="570" spans="1:155" x14ac:dyDescent="0.2">
      <c r="A570" s="17">
        <v>30398503</v>
      </c>
      <c r="B570" t="s">
        <v>62</v>
      </c>
      <c r="C570" t="s">
        <v>3729</v>
      </c>
      <c r="D570" t="s">
        <v>3730</v>
      </c>
      <c r="E570" t="s">
        <v>3731</v>
      </c>
      <c r="F570" t="s">
        <v>66</v>
      </c>
      <c r="G570" t="s">
        <v>42</v>
      </c>
      <c r="H570" t="s">
        <v>5216</v>
      </c>
      <c r="I570" t="s">
        <v>68</v>
      </c>
      <c r="J570" s="19" t="s">
        <v>69</v>
      </c>
      <c r="K570" t="s">
        <v>70</v>
      </c>
      <c r="L570">
        <v>1964</v>
      </c>
      <c r="M570">
        <f t="shared" si="762"/>
        <v>1964</v>
      </c>
      <c r="N570">
        <v>55</v>
      </c>
      <c r="O570" s="19">
        <f t="shared" si="763"/>
        <v>55</v>
      </c>
      <c r="P570" t="s">
        <v>80</v>
      </c>
      <c r="Q570" s="19" t="str">
        <f t="shared" si="764"/>
        <v>50-60</v>
      </c>
      <c r="R570" s="23">
        <v>304.7</v>
      </c>
      <c r="S570" s="15">
        <f t="shared" si="765"/>
        <v>0.30469999999999997</v>
      </c>
      <c r="T570">
        <v>30032334</v>
      </c>
      <c r="U570" t="s">
        <v>45</v>
      </c>
      <c r="V570" t="s">
        <v>46</v>
      </c>
      <c r="W570" t="s">
        <v>47</v>
      </c>
      <c r="X570" t="s">
        <v>48</v>
      </c>
      <c r="Y570" t="s">
        <v>572</v>
      </c>
      <c r="Z570" t="s">
        <v>3732</v>
      </c>
      <c r="AA570" t="s">
        <v>3733</v>
      </c>
      <c r="AB570" t="s">
        <v>459</v>
      </c>
      <c r="AC570">
        <v>1964</v>
      </c>
      <c r="AD570">
        <v>110</v>
      </c>
      <c r="AE570" t="str">
        <f t="shared" si="766"/>
        <v>&gt;80</v>
      </c>
      <c r="AF570">
        <v>-37.930705539999998</v>
      </c>
      <c r="AG570">
        <v>145.21206158999999</v>
      </c>
      <c r="AH570" t="s">
        <v>75</v>
      </c>
      <c r="AI570" t="s">
        <v>76</v>
      </c>
      <c r="AJ570" s="33" t="s">
        <v>188</v>
      </c>
      <c r="AL570" t="s">
        <v>78</v>
      </c>
      <c r="AM570" t="s">
        <v>79</v>
      </c>
      <c r="AN570">
        <v>220</v>
      </c>
      <c r="AO570" s="69">
        <v>3</v>
      </c>
      <c r="AP570">
        <v>2</v>
      </c>
      <c r="AQ570">
        <v>5</v>
      </c>
      <c r="AR570">
        <v>1</v>
      </c>
      <c r="AS570" s="82" t="str">
        <f t="shared" si="767"/>
        <v>Gw-5-1</v>
      </c>
      <c r="AT570" s="14">
        <f t="shared" si="768"/>
        <v>40000</v>
      </c>
      <c r="AU570" s="81">
        <f>VLOOKUP(C570,Bushfire_Vlookup!$F$2:$H$12575,3,FALSE)</f>
        <v>550.20848799999999</v>
      </c>
      <c r="AV570" s="14">
        <f>VLOOKUP(AS570,Safety_collateral_Vlookup!$J$3:$L$20,2,FALSE)</f>
        <v>9206290.8655511159</v>
      </c>
      <c r="AW570" s="14">
        <f>VLOOKUP(AS570,Safety_collateral_Vlookup!$J$3:$L$20,3,FALSE)</f>
        <v>148000</v>
      </c>
      <c r="AX570" s="48">
        <f t="shared" si="769"/>
        <v>10024295.425999736</v>
      </c>
      <c r="AY570" s="48">
        <f>AZ570</f>
        <v>110000</v>
      </c>
      <c r="AZ570" s="14">
        <v>110000</v>
      </c>
      <c r="BA570" s="16">
        <f t="shared" si="770"/>
        <v>91.129958418179427</v>
      </c>
      <c r="BB570" t="e">
        <f>IF(BA570&lt;=#REF!,#REF!,IF(BA570&lt;=#REF!,#REF!,IF(BA570&lt;=#REF!,#REF!,IF(BA570&lt;=#REF!,#REF!,#REF!))))</f>
        <v>#REF!</v>
      </c>
      <c r="BC570" s="51">
        <v>5</v>
      </c>
      <c r="BD570" s="21">
        <v>70</v>
      </c>
      <c r="BE570" s="21">
        <v>6.4399999999999999E-2</v>
      </c>
      <c r="BF570" s="26">
        <f t="shared" si="771"/>
        <v>7174.8812106213763</v>
      </c>
      <c r="BG570" s="21">
        <v>7</v>
      </c>
      <c r="BH570" s="21">
        <f t="shared" si="772"/>
        <v>28</v>
      </c>
      <c r="BI570" s="28">
        <f t="shared" si="773"/>
        <v>4.0959999999999998E-4</v>
      </c>
      <c r="BJ570" s="27">
        <f t="shared" si="774"/>
        <v>4.0959999999999998E-4</v>
      </c>
      <c r="BK570" s="28">
        <f t="shared" si="775"/>
        <v>6.279685848080814E-3</v>
      </c>
      <c r="BL570" s="35">
        <f t="shared" si="776"/>
        <v>0.57226751021483446</v>
      </c>
      <c r="BM570" s="21" t="str">
        <f t="shared" si="777"/>
        <v>Cr2</v>
      </c>
      <c r="BN570" s="51">
        <v>2</v>
      </c>
      <c r="BO570" s="21">
        <v>0</v>
      </c>
      <c r="BP570" s="50" t="s">
        <v>5497</v>
      </c>
      <c r="BQ570" s="14">
        <v>40000</v>
      </c>
      <c r="BR570">
        <f>IFERROR(VLOOKUP(AO570,'Model Failure data- Lines'!$A$37:$E$41,3,FALSE),'Model Failure data- Lines'!$C$37)</f>
        <v>0.16107000000000002</v>
      </c>
      <c r="BS570" s="14">
        <f t="shared" si="778"/>
        <v>1614613.2642657778</v>
      </c>
      <c r="BT570" s="34">
        <f t="shared" si="855"/>
        <v>98114.546368945856</v>
      </c>
      <c r="BU570" s="34">
        <f t="shared" si="779"/>
        <v>16.456410634507275</v>
      </c>
      <c r="BV570" s="54">
        <f t="shared" si="780"/>
        <v>1516498.7178968319</v>
      </c>
      <c r="BW570">
        <f>IFERROR(VLOOKUP(AO570,'Model Failure data- Lines'!$A$37:$E$41,4,FALSE),'Model Failure data- Lines'!$D$37)</f>
        <v>0.16398000000000001</v>
      </c>
      <c r="BX570" s="14">
        <f t="shared" si="781"/>
        <v>1643783.9639554368</v>
      </c>
      <c r="BY570" s="34">
        <f t="shared" si="782"/>
        <v>87513.310992582061</v>
      </c>
      <c r="BZ570" s="71">
        <f t="shared" si="783"/>
        <v>18.783245032230237</v>
      </c>
      <c r="CA570" s="71">
        <f t="shared" si="784"/>
        <v>1556270.6529628548</v>
      </c>
      <c r="CB570" s="56">
        <v>2</v>
      </c>
      <c r="CC570">
        <f>IFERROR(VLOOKUP(AO570,'Model Failure data- Lines'!$A$37:$E$41,5,FALSE),'Model Failure data- Lines'!$E$37)</f>
        <v>0.16322</v>
      </c>
      <c r="CD570" s="14">
        <f t="shared" si="785"/>
        <v>1636165.4994316769</v>
      </c>
      <c r="CE570" s="34">
        <f t="shared" si="786"/>
        <v>69623.450917130744</v>
      </c>
      <c r="CF570" s="34">
        <f t="shared" si="787"/>
        <v>23.50020686821631</v>
      </c>
      <c r="CG570" s="54">
        <f t="shared" si="788"/>
        <v>1566542.0485145461</v>
      </c>
      <c r="CH570" t="e">
        <f>IFERROR(VLOOKUP(AO570,'Model Failure data- Lines'!#REF!,3,FALSE),'Model Failure data- Lines'!#REF!)</f>
        <v>#REF!</v>
      </c>
      <c r="CI570" s="14" t="e">
        <f t="shared" si="789"/>
        <v>#REF!</v>
      </c>
      <c r="CJ570" s="34">
        <f t="shared" si="790"/>
        <v>94108.861710505385</v>
      </c>
      <c r="CK570" s="34" t="e">
        <f t="shared" si="791"/>
        <v>#REF!</v>
      </c>
      <c r="CL570" s="54" t="e">
        <f t="shared" si="792"/>
        <v>#REF!</v>
      </c>
      <c r="CM570" t="e">
        <f>IFERROR(VLOOKUP(AO570,'Model Failure data- Lines'!#REF!,4,FALSE),'Model Failure data- Lines'!#REF!)</f>
        <v>#REF!</v>
      </c>
      <c r="CN570" s="14" t="e">
        <f t="shared" si="793"/>
        <v>#REF!</v>
      </c>
      <c r="CO570" s="34">
        <f t="shared" si="794"/>
        <v>80513.4350222457</v>
      </c>
      <c r="CP570" s="34" t="e">
        <f t="shared" si="795"/>
        <v>#REF!</v>
      </c>
      <c r="CQ570" s="54" t="e">
        <f t="shared" si="796"/>
        <v>#REF!</v>
      </c>
      <c r="CR570" t="e">
        <f>IFERROR(VLOOKUP(AO570,'Model Failure data- Lines'!#REF!,5,FALSE),'Model Failure data- Lines'!#REF!)</f>
        <v>#REF!</v>
      </c>
      <c r="CS570" s="14" t="e">
        <f t="shared" si="797"/>
        <v>#REF!</v>
      </c>
      <c r="CT570" s="34">
        <f t="shared" si="798"/>
        <v>58931.029264376193</v>
      </c>
      <c r="CU570" s="34" t="e">
        <f t="shared" si="799"/>
        <v>#REF!</v>
      </c>
      <c r="CV570" s="54" t="e">
        <f t="shared" si="800"/>
        <v>#REF!</v>
      </c>
      <c r="CW570" t="s">
        <v>459</v>
      </c>
      <c r="CZ570">
        <f t="shared" si="801"/>
        <v>1556270.6529628546</v>
      </c>
      <c r="DA570" s="34">
        <f t="shared" si="802"/>
        <v>6998.666400000001</v>
      </c>
      <c r="DB570" s="34">
        <f t="shared" si="803"/>
        <v>96.268141449010074</v>
      </c>
      <c r="DC570" s="34">
        <f t="shared" si="804"/>
        <v>1610793.9637339879</v>
      </c>
      <c r="DD570" s="9">
        <f t="shared" si="805"/>
        <v>25895.06568</v>
      </c>
      <c r="DE570" s="59">
        <f t="shared" si="806"/>
        <v>4.257655843751579E-3</v>
      </c>
      <c r="DF570" s="59">
        <f t="shared" si="807"/>
        <v>5.8564959605373004E-5</v>
      </c>
      <c r="DG570" s="59">
        <f t="shared" si="808"/>
        <v>0.97993045257476219</v>
      </c>
      <c r="DH570" s="59">
        <f t="shared" si="809"/>
        <v>1.575332662188084E-2</v>
      </c>
      <c r="DI570" s="14">
        <f t="shared" si="810"/>
        <v>6626.0648400463833</v>
      </c>
      <c r="DJ570" s="14">
        <f t="shared" si="811"/>
        <v>91.142927925797068</v>
      </c>
      <c r="DK570" s="14">
        <f t="shared" si="812"/>
        <v>1525037.005286711</v>
      </c>
      <c r="DL570" s="14">
        <f t="shared" si="813"/>
        <v>24516.439908171618</v>
      </c>
      <c r="DM570">
        <f t="shared" si="814"/>
        <v>1566542.0485145461</v>
      </c>
      <c r="DN570" s="34">
        <f t="shared" si="815"/>
        <v>6966.2296000000006</v>
      </c>
      <c r="DO570" s="34">
        <f t="shared" si="816"/>
        <v>95.821966381921115</v>
      </c>
      <c r="DP570" s="34">
        <f t="shared" si="817"/>
        <v>1603328.3983452951</v>
      </c>
      <c r="DQ570" s="9">
        <f t="shared" si="818"/>
        <v>25775.04952</v>
      </c>
      <c r="DR570" s="59">
        <f t="shared" si="819"/>
        <v>4.257655843751579E-3</v>
      </c>
      <c r="DS570" s="59">
        <f t="shared" si="820"/>
        <v>5.8564959605373011E-5</v>
      </c>
      <c r="DT570" s="59">
        <f t="shared" si="821"/>
        <v>0.9799304525747623</v>
      </c>
      <c r="DU570" s="59">
        <f t="shared" si="822"/>
        <v>1.5753326621880843E-2</v>
      </c>
      <c r="DV570" s="14">
        <f t="shared" si="823"/>
        <v>6669.7969073405266</v>
      </c>
      <c r="DW570" s="14">
        <f t="shared" si="824"/>
        <v>91.744471791372675</v>
      </c>
      <c r="DX570" s="14">
        <f t="shared" si="825"/>
        <v>1535102.2585782546</v>
      </c>
      <c r="DY570" s="14">
        <f t="shared" si="826"/>
        <v>24678.24855715995</v>
      </c>
      <c r="DZ570" s="34" t="e">
        <f t="shared" si="827"/>
        <v>#REF!</v>
      </c>
      <c r="EA570" s="34" t="e">
        <f t="shared" si="828"/>
        <v>#REF!</v>
      </c>
      <c r="EB570" s="34" t="e">
        <f t="shared" si="829"/>
        <v>#REF!</v>
      </c>
      <c r="EC570" s="34" t="e">
        <f t="shared" si="830"/>
        <v>#REF!</v>
      </c>
      <c r="ED570" s="34" t="e">
        <f t="shared" si="831"/>
        <v>#REF!</v>
      </c>
      <c r="EE570" s="59" t="e">
        <f t="shared" si="832"/>
        <v>#REF!</v>
      </c>
      <c r="EF570" s="59" t="e">
        <f t="shared" si="833"/>
        <v>#REF!</v>
      </c>
      <c r="EG570" s="59" t="e">
        <f t="shared" si="834"/>
        <v>#REF!</v>
      </c>
      <c r="EH570" s="59" t="e">
        <f t="shared" si="835"/>
        <v>#REF!</v>
      </c>
      <c r="EI570" s="14" t="e">
        <f t="shared" si="836"/>
        <v>#REF!</v>
      </c>
      <c r="EJ570" s="14" t="e">
        <f t="shared" si="837"/>
        <v>#REF!</v>
      </c>
      <c r="EK570" s="14" t="e">
        <f t="shared" si="838"/>
        <v>#REF!</v>
      </c>
      <c r="EL570" s="14" t="e">
        <f t="shared" si="839"/>
        <v>#REF!</v>
      </c>
      <c r="EM570" t="e">
        <f t="shared" si="840"/>
        <v>#REF!</v>
      </c>
      <c r="EN570" s="34" t="e">
        <f t="shared" si="841"/>
        <v>#REF!</v>
      </c>
      <c r="EO570" s="34" t="e">
        <f t="shared" si="842"/>
        <v>#REF!</v>
      </c>
      <c r="EP570" s="34" t="e">
        <f t="shared" si="843"/>
        <v>#REF!</v>
      </c>
      <c r="EQ570" s="34" t="e">
        <f t="shared" si="844"/>
        <v>#REF!</v>
      </c>
      <c r="ER570" s="59" t="e">
        <f t="shared" si="845"/>
        <v>#REF!</v>
      </c>
      <c r="ES570" s="59" t="e">
        <f t="shared" si="846"/>
        <v>#REF!</v>
      </c>
      <c r="ET570" s="59" t="e">
        <f t="shared" si="847"/>
        <v>#REF!</v>
      </c>
      <c r="EU570" s="59" t="e">
        <f t="shared" si="848"/>
        <v>#REF!</v>
      </c>
      <c r="EV570" s="14" t="e">
        <f t="shared" si="849"/>
        <v>#REF!</v>
      </c>
      <c r="EW570" s="14" t="e">
        <f t="shared" si="850"/>
        <v>#REF!</v>
      </c>
      <c r="EX570" s="14" t="e">
        <f t="shared" si="851"/>
        <v>#REF!</v>
      </c>
      <c r="EY570" s="14" t="e">
        <f t="shared" si="852"/>
        <v>#REF!</v>
      </c>
    </row>
    <row r="571" spans="1:155" x14ac:dyDescent="0.2">
      <c r="A571" s="17">
        <v>30228593</v>
      </c>
      <c r="B571" t="s">
        <v>62</v>
      </c>
      <c r="C571" t="s">
        <v>3052</v>
      </c>
      <c r="D571" t="s">
        <v>3053</v>
      </c>
      <c r="E571" t="s">
        <v>3054</v>
      </c>
      <c r="F571" t="s">
        <v>66</v>
      </c>
      <c r="G571" t="s">
        <v>42</v>
      </c>
      <c r="H571" t="s">
        <v>3913</v>
      </c>
      <c r="I571" t="s">
        <v>68</v>
      </c>
      <c r="J571" s="19" t="s">
        <v>69</v>
      </c>
      <c r="K571" t="s">
        <v>70</v>
      </c>
      <c r="L571">
        <v>1964</v>
      </c>
      <c r="M571">
        <f t="shared" si="762"/>
        <v>1964</v>
      </c>
      <c r="N571">
        <v>55</v>
      </c>
      <c r="O571" s="19">
        <f t="shared" si="763"/>
        <v>55</v>
      </c>
      <c r="P571" t="s">
        <v>80</v>
      </c>
      <c r="Q571" s="19" t="str">
        <f t="shared" si="764"/>
        <v>50-60</v>
      </c>
      <c r="R571" s="23">
        <v>323.10000000000002</v>
      </c>
      <c r="S571" s="15">
        <f t="shared" si="765"/>
        <v>0.3231</v>
      </c>
      <c r="T571">
        <v>30395256</v>
      </c>
      <c r="U571" t="s">
        <v>45</v>
      </c>
      <c r="V571" t="s">
        <v>46</v>
      </c>
      <c r="W571" t="s">
        <v>47</v>
      </c>
      <c r="X571" t="s">
        <v>48</v>
      </c>
      <c r="Y571" t="s">
        <v>572</v>
      </c>
      <c r="Z571" t="s">
        <v>3055</v>
      </c>
      <c r="AA571" t="s">
        <v>3056</v>
      </c>
      <c r="AB571" t="s">
        <v>110</v>
      </c>
      <c r="AC571">
        <v>1964</v>
      </c>
      <c r="AD571">
        <v>110</v>
      </c>
      <c r="AE571" t="str">
        <f t="shared" si="766"/>
        <v>&gt;80</v>
      </c>
      <c r="AF571">
        <v>-37.92893342</v>
      </c>
      <c r="AG571">
        <v>145.18321936999999</v>
      </c>
      <c r="AH571" t="s">
        <v>75</v>
      </c>
      <c r="AI571" t="s">
        <v>76</v>
      </c>
      <c r="AJ571" s="33" t="s">
        <v>188</v>
      </c>
      <c r="AL571" t="s">
        <v>78</v>
      </c>
      <c r="AM571" t="s">
        <v>79</v>
      </c>
      <c r="AN571">
        <v>220</v>
      </c>
      <c r="AO571" s="69">
        <v>3</v>
      </c>
      <c r="AP571">
        <v>2</v>
      </c>
      <c r="AQ571">
        <v>0</v>
      </c>
      <c r="AR571">
        <v>2</v>
      </c>
      <c r="AS571" s="82" t="str">
        <f t="shared" si="767"/>
        <v>Gw-0-2</v>
      </c>
      <c r="AT571" s="14">
        <f t="shared" si="768"/>
        <v>40000</v>
      </c>
      <c r="AU571" s="81">
        <f>VLOOKUP(C571,Bushfire_Vlookup!$F$2:$H$12575,3,FALSE)</f>
        <v>1</v>
      </c>
      <c r="AV571" s="14">
        <f>VLOOKUP(AS571,Safety_collateral_Vlookup!$J$3:$L$20,2,FALSE)</f>
        <v>93570.139925214826</v>
      </c>
      <c r="AW571" s="14">
        <f>VLOOKUP(AS571,Safety_collateral_Vlookup!$J$3:$L$20,3,FALSE)</f>
        <v>550000</v>
      </c>
      <c r="AX571" s="48">
        <f t="shared" si="769"/>
        <v>729370.40630020422</v>
      </c>
      <c r="AY571" s="49">
        <f t="shared" ref="AY571:AY598" si="856">(R571/1000)*AZ571</f>
        <v>24555.599999999999</v>
      </c>
      <c r="AZ571" s="14">
        <v>76000</v>
      </c>
      <c r="BA571" s="16">
        <f t="shared" si="770"/>
        <v>29.702813464146846</v>
      </c>
      <c r="BB571" t="e">
        <f>IF(BA571&lt;=#REF!,#REF!,IF(BA571&lt;=#REF!,#REF!,IF(BA571&lt;=#REF!,#REF!,IF(BA571&lt;=#REF!,#REF!,#REF!))))</f>
        <v>#REF!</v>
      </c>
      <c r="BC571" s="51">
        <v>5</v>
      </c>
      <c r="BD571" s="21">
        <v>70</v>
      </c>
      <c r="BE571" s="21">
        <v>6.4399999999999999E-2</v>
      </c>
      <c r="BF571" s="26">
        <f t="shared" si="771"/>
        <v>1601.6683005048571</v>
      </c>
      <c r="BG571" s="21">
        <v>7</v>
      </c>
      <c r="BH571" s="21">
        <f t="shared" si="772"/>
        <v>28</v>
      </c>
      <c r="BI571" s="28">
        <f t="shared" si="773"/>
        <v>4.0959999999999998E-4</v>
      </c>
      <c r="BJ571" s="27">
        <f t="shared" si="774"/>
        <v>4.0959999999999998E-4</v>
      </c>
      <c r="BK571" s="28">
        <f t="shared" si="775"/>
        <v>6.279685848080814E-3</v>
      </c>
      <c r="BL571" s="35">
        <f t="shared" si="776"/>
        <v>0.18652433735898719</v>
      </c>
      <c r="BM571" s="21" t="str">
        <f t="shared" si="777"/>
        <v>Cr1</v>
      </c>
      <c r="BN571" s="51">
        <v>1</v>
      </c>
      <c r="BO571" s="21">
        <v>2</v>
      </c>
      <c r="BP571" s="50" t="s">
        <v>5497</v>
      </c>
      <c r="BQ571" s="14">
        <v>40000</v>
      </c>
      <c r="BR571">
        <f>IFERROR(VLOOKUP(AO571,'Model Failure data- Lines'!$A$37:$E$41,3,FALSE),'Model Failure data- Lines'!$C$37)</f>
        <v>0.16107000000000002</v>
      </c>
      <c r="BS571" s="14">
        <f t="shared" si="778"/>
        <v>117479.69134277391</v>
      </c>
      <c r="BT571" s="34">
        <f t="shared" si="855"/>
        <v>21902.377771066243</v>
      </c>
      <c r="BU571" s="34">
        <f t="shared" si="779"/>
        <v>5.3637870997718071</v>
      </c>
      <c r="BV571" s="54">
        <f t="shared" si="780"/>
        <v>95577.313571707666</v>
      </c>
      <c r="BW571">
        <f>IFERROR(VLOOKUP(AO571,'Model Failure data- Lines'!$A$37:$E$41,4,FALSE),'Model Failure data- Lines'!$D$37)</f>
        <v>0.16398000000000001</v>
      </c>
      <c r="BX571" s="14">
        <f t="shared" si="781"/>
        <v>119602.15922510751</v>
      </c>
      <c r="BY571" s="34">
        <f t="shared" si="782"/>
        <v>19535.835085540435</v>
      </c>
      <c r="BZ571" s="71">
        <f t="shared" si="783"/>
        <v>6.1221933283840917</v>
      </c>
      <c r="CA571" s="71">
        <f t="shared" si="784"/>
        <v>100066.32413956706</v>
      </c>
      <c r="CB571" s="56">
        <v>2</v>
      </c>
      <c r="CC571">
        <f>IFERROR(VLOOKUP(AO571,'Model Failure data- Lines'!$A$37:$E$41,5,FALSE),'Model Failure data- Lines'!$E$37)</f>
        <v>0.16322</v>
      </c>
      <c r="CD571" s="14">
        <f t="shared" si="785"/>
        <v>119047.83771631934</v>
      </c>
      <c r="CE571" s="34">
        <f t="shared" si="786"/>
        <v>15542.23283036996</v>
      </c>
      <c r="CF571" s="34">
        <f t="shared" si="787"/>
        <v>7.6596354600798744</v>
      </c>
      <c r="CG571" s="54">
        <f t="shared" si="788"/>
        <v>103505.60488594937</v>
      </c>
      <c r="CH571" t="e">
        <f>IFERROR(VLOOKUP(AO571,'Model Failure data- Lines'!#REF!,3,FALSE),'Model Failure data- Lines'!#REF!)</f>
        <v>#REF!</v>
      </c>
      <c r="CI571" s="14" t="e">
        <f t="shared" si="789"/>
        <v>#REF!</v>
      </c>
      <c r="CJ571" s="34">
        <f t="shared" si="790"/>
        <v>21008.177860168056</v>
      </c>
      <c r="CK571" s="34" t="e">
        <f t="shared" si="791"/>
        <v>#REF!</v>
      </c>
      <c r="CL571" s="54" t="e">
        <f t="shared" si="792"/>
        <v>#REF!</v>
      </c>
      <c r="CM571" t="e">
        <f>IFERROR(VLOOKUP(AO571,'Model Failure data- Lines'!#REF!,4,FALSE),'Model Failure data- Lines'!#REF!)</f>
        <v>#REF!</v>
      </c>
      <c r="CN571" s="14" t="e">
        <f t="shared" si="793"/>
        <v>#REF!</v>
      </c>
      <c r="CO571" s="34">
        <f t="shared" si="794"/>
        <v>17973.233682111422</v>
      </c>
      <c r="CP571" s="34" t="e">
        <f t="shared" si="795"/>
        <v>#REF!</v>
      </c>
      <c r="CQ571" s="54" t="e">
        <f t="shared" si="796"/>
        <v>#REF!</v>
      </c>
      <c r="CR571" t="e">
        <f>IFERROR(VLOOKUP(AO571,'Model Failure data- Lines'!#REF!,5,FALSE),'Model Failure data- Lines'!#REF!)</f>
        <v>#REF!</v>
      </c>
      <c r="CS571" s="14" t="e">
        <f t="shared" si="797"/>
        <v>#REF!</v>
      </c>
      <c r="CT571" s="34">
        <f t="shared" si="798"/>
        <v>13155.334383675599</v>
      </c>
      <c r="CU571" s="34" t="e">
        <f t="shared" si="799"/>
        <v>#REF!</v>
      </c>
      <c r="CV571" s="54" t="e">
        <f t="shared" si="800"/>
        <v>#REF!</v>
      </c>
      <c r="CW571" t="s">
        <v>110</v>
      </c>
      <c r="CZ571">
        <f t="shared" si="801"/>
        <v>100066.32413956706</v>
      </c>
      <c r="DA571" s="34">
        <f t="shared" si="802"/>
        <v>6998.666400000001</v>
      </c>
      <c r="DB571" s="34">
        <f t="shared" si="803"/>
        <v>0.17496666</v>
      </c>
      <c r="DC571" s="34">
        <f t="shared" si="804"/>
        <v>16371.654858447488</v>
      </c>
      <c r="DD571" s="9">
        <f t="shared" si="805"/>
        <v>96231.663</v>
      </c>
      <c r="DE571" s="59">
        <f t="shared" si="806"/>
        <v>5.8516221156405382E-2</v>
      </c>
      <c r="DF571" s="59">
        <f t="shared" si="807"/>
        <v>1.4629055289101343E-6</v>
      </c>
      <c r="DG571" s="59">
        <f t="shared" si="808"/>
        <v>0.13688427503749168</v>
      </c>
      <c r="DH571" s="59">
        <f t="shared" si="809"/>
        <v>0.80459804090057385</v>
      </c>
      <c r="DI571" s="14">
        <f t="shared" si="810"/>
        <v>5855.5031536594533</v>
      </c>
      <c r="DJ571" s="14">
        <f t="shared" si="811"/>
        <v>0.14638757884148632</v>
      </c>
      <c r="DK571" s="14">
        <f t="shared" si="812"/>
        <v>13697.506235511293</v>
      </c>
      <c r="DL571" s="14">
        <f t="shared" si="813"/>
        <v>80513.168362817465</v>
      </c>
      <c r="DM571">
        <f t="shared" si="814"/>
        <v>103505.60488594937</v>
      </c>
      <c r="DN571" s="34">
        <f t="shared" si="815"/>
        <v>6966.2296000000006</v>
      </c>
      <c r="DO571" s="34">
        <f t="shared" si="816"/>
        <v>0.17415574</v>
      </c>
      <c r="DP571" s="34">
        <f t="shared" si="817"/>
        <v>16295.776960579333</v>
      </c>
      <c r="DQ571" s="9">
        <f t="shared" si="818"/>
        <v>95785.657000000007</v>
      </c>
      <c r="DR571" s="59">
        <f t="shared" si="819"/>
        <v>5.8516221156405389E-2</v>
      </c>
      <c r="DS571" s="59">
        <f t="shared" si="820"/>
        <v>1.4629055289101345E-6</v>
      </c>
      <c r="DT571" s="59">
        <f t="shared" si="821"/>
        <v>0.1368842750374917</v>
      </c>
      <c r="DU571" s="59">
        <f t="shared" si="822"/>
        <v>0.80459804090057407</v>
      </c>
      <c r="DV571" s="14">
        <f t="shared" si="823"/>
        <v>6056.7568664337277</v>
      </c>
      <c r="DW571" s="14">
        <f t="shared" si="824"/>
        <v>0.1514189216608432</v>
      </c>
      <c r="DX571" s="14">
        <f t="shared" si="825"/>
        <v>14168.28968713024</v>
      </c>
      <c r="DY571" s="14">
        <f t="shared" si="826"/>
        <v>83280.406913463754</v>
      </c>
      <c r="DZ571" s="34" t="e">
        <f t="shared" si="827"/>
        <v>#REF!</v>
      </c>
      <c r="EA571" s="34" t="e">
        <f t="shared" si="828"/>
        <v>#REF!</v>
      </c>
      <c r="EB571" s="34" t="e">
        <f t="shared" si="829"/>
        <v>#REF!</v>
      </c>
      <c r="EC571" s="34" t="e">
        <f t="shared" si="830"/>
        <v>#REF!</v>
      </c>
      <c r="ED571" s="34" t="e">
        <f t="shared" si="831"/>
        <v>#REF!</v>
      </c>
      <c r="EE571" s="59" t="e">
        <f t="shared" si="832"/>
        <v>#REF!</v>
      </c>
      <c r="EF571" s="59" t="e">
        <f t="shared" si="833"/>
        <v>#REF!</v>
      </c>
      <c r="EG571" s="59" t="e">
        <f t="shared" si="834"/>
        <v>#REF!</v>
      </c>
      <c r="EH571" s="59" t="e">
        <f t="shared" si="835"/>
        <v>#REF!</v>
      </c>
      <c r="EI571" s="14" t="e">
        <f t="shared" si="836"/>
        <v>#REF!</v>
      </c>
      <c r="EJ571" s="14" t="e">
        <f t="shared" si="837"/>
        <v>#REF!</v>
      </c>
      <c r="EK571" s="14" t="e">
        <f t="shared" si="838"/>
        <v>#REF!</v>
      </c>
      <c r="EL571" s="14" t="e">
        <f t="shared" si="839"/>
        <v>#REF!</v>
      </c>
      <c r="EM571" t="e">
        <f t="shared" si="840"/>
        <v>#REF!</v>
      </c>
      <c r="EN571" s="34" t="e">
        <f t="shared" si="841"/>
        <v>#REF!</v>
      </c>
      <c r="EO571" s="34" t="e">
        <f t="shared" si="842"/>
        <v>#REF!</v>
      </c>
      <c r="EP571" s="34" t="e">
        <f t="shared" si="843"/>
        <v>#REF!</v>
      </c>
      <c r="EQ571" s="34" t="e">
        <f t="shared" si="844"/>
        <v>#REF!</v>
      </c>
      <c r="ER571" s="59" t="e">
        <f t="shared" si="845"/>
        <v>#REF!</v>
      </c>
      <c r="ES571" s="59" t="e">
        <f t="shared" si="846"/>
        <v>#REF!</v>
      </c>
      <c r="ET571" s="59" t="e">
        <f t="shared" si="847"/>
        <v>#REF!</v>
      </c>
      <c r="EU571" s="59" t="e">
        <f t="shared" si="848"/>
        <v>#REF!</v>
      </c>
      <c r="EV571" s="14" t="e">
        <f t="shared" si="849"/>
        <v>#REF!</v>
      </c>
      <c r="EW571" s="14" t="e">
        <f t="shared" si="850"/>
        <v>#REF!</v>
      </c>
      <c r="EX571" s="14" t="e">
        <f t="shared" si="851"/>
        <v>#REF!</v>
      </c>
      <c r="EY571" s="14" t="e">
        <f t="shared" si="852"/>
        <v>#REF!</v>
      </c>
    </row>
    <row r="572" spans="1:155" x14ac:dyDescent="0.2">
      <c r="A572" s="17">
        <v>30412043</v>
      </c>
      <c r="B572" t="s">
        <v>62</v>
      </c>
      <c r="C572" t="s">
        <v>1774</v>
      </c>
      <c r="D572" t="s">
        <v>1775</v>
      </c>
      <c r="E572" t="s">
        <v>1776</v>
      </c>
      <c r="F572" t="s">
        <v>66</v>
      </c>
      <c r="G572" t="s">
        <v>42</v>
      </c>
      <c r="H572" t="s">
        <v>5293</v>
      </c>
      <c r="I572" t="s">
        <v>68</v>
      </c>
      <c r="J572" s="19" t="s">
        <v>69</v>
      </c>
      <c r="K572" t="s">
        <v>70</v>
      </c>
      <c r="L572">
        <v>1964</v>
      </c>
      <c r="M572">
        <f t="shared" si="762"/>
        <v>1964</v>
      </c>
      <c r="N572">
        <v>55</v>
      </c>
      <c r="O572" s="19">
        <f t="shared" si="763"/>
        <v>55</v>
      </c>
      <c r="P572" t="s">
        <v>80</v>
      </c>
      <c r="Q572" s="19" t="str">
        <f t="shared" si="764"/>
        <v>50-60</v>
      </c>
      <c r="R572" s="23">
        <v>262.60000000000002</v>
      </c>
      <c r="S572" s="15">
        <f t="shared" si="765"/>
        <v>0.2626</v>
      </c>
      <c r="T572">
        <v>30190861</v>
      </c>
      <c r="U572" t="s">
        <v>45</v>
      </c>
      <c r="V572" t="s">
        <v>46</v>
      </c>
      <c r="W572" t="s">
        <v>47</v>
      </c>
      <c r="X572" t="s">
        <v>88</v>
      </c>
      <c r="Y572" t="s">
        <v>1629</v>
      </c>
      <c r="Z572" t="s">
        <v>1777</v>
      </c>
      <c r="AA572" t="s">
        <v>1778</v>
      </c>
      <c r="AB572" t="s">
        <v>363</v>
      </c>
      <c r="AC572">
        <v>1964</v>
      </c>
      <c r="AD572">
        <v>110</v>
      </c>
      <c r="AE572" t="str">
        <f t="shared" si="766"/>
        <v>&gt;80</v>
      </c>
      <c r="AF572">
        <v>-37.926649670000003</v>
      </c>
      <c r="AG572">
        <v>145.16466104</v>
      </c>
      <c r="AH572" t="s">
        <v>75</v>
      </c>
      <c r="AI572" t="s">
        <v>76</v>
      </c>
      <c r="AJ572" s="33" t="s">
        <v>188</v>
      </c>
      <c r="AL572" t="s">
        <v>78</v>
      </c>
      <c r="AM572" t="s">
        <v>79</v>
      </c>
      <c r="AN572">
        <v>220</v>
      </c>
      <c r="AO572" s="69">
        <v>3</v>
      </c>
      <c r="AP572">
        <v>2</v>
      </c>
      <c r="AQ572">
        <v>0</v>
      </c>
      <c r="AR572">
        <v>2</v>
      </c>
      <c r="AS572" s="82" t="str">
        <f t="shared" si="767"/>
        <v>Gw-0-2</v>
      </c>
      <c r="AT572" s="14">
        <f t="shared" si="768"/>
        <v>40000</v>
      </c>
      <c r="AU572" s="81">
        <f>VLOOKUP(C572,Bushfire_Vlookup!$F$2:$H$12575,3,FALSE)</f>
        <v>1</v>
      </c>
      <c r="AV572" s="14">
        <f>VLOOKUP(AS572,Safety_collateral_Vlookup!$J$3:$L$20,2,FALSE)</f>
        <v>93570.139925214826</v>
      </c>
      <c r="AW572" s="14">
        <f>VLOOKUP(AS572,Safety_collateral_Vlookup!$J$3:$L$20,3,FALSE)</f>
        <v>550000</v>
      </c>
      <c r="AX572" s="48">
        <f t="shared" si="769"/>
        <v>729370.40630020422</v>
      </c>
      <c r="AY572" s="49">
        <f t="shared" si="856"/>
        <v>19957.599999999999</v>
      </c>
      <c r="AZ572" s="14">
        <v>76000</v>
      </c>
      <c r="BA572" s="16">
        <f t="shared" si="770"/>
        <v>36.545997830410684</v>
      </c>
      <c r="BB572" t="e">
        <f>IF(BA572&lt;=#REF!,#REF!,IF(BA572&lt;=#REF!,#REF!,IF(BA572&lt;=#REF!,#REF!,IF(BA572&lt;=#REF!,#REF!,#REF!))))</f>
        <v>#REF!</v>
      </c>
      <c r="BC572" s="51">
        <v>5</v>
      </c>
      <c r="BD572" s="21">
        <v>70</v>
      </c>
      <c r="BE572" s="21">
        <v>6.4399999999999999E-2</v>
      </c>
      <c r="BF572" s="26">
        <f t="shared" si="771"/>
        <v>1301.7582659008835</v>
      </c>
      <c r="BG572" s="21">
        <v>7</v>
      </c>
      <c r="BH572" s="21">
        <f t="shared" si="772"/>
        <v>28</v>
      </c>
      <c r="BI572" s="28">
        <f t="shared" si="773"/>
        <v>4.0959999999999998E-4</v>
      </c>
      <c r="BJ572" s="27">
        <f t="shared" si="774"/>
        <v>4.0959999999999998E-4</v>
      </c>
      <c r="BK572" s="28">
        <f t="shared" si="775"/>
        <v>6.2796858480808132E-3</v>
      </c>
      <c r="BL572" s="35">
        <f t="shared" si="776"/>
        <v>0.22949738537962208</v>
      </c>
      <c r="BM572" s="21" t="str">
        <f t="shared" si="777"/>
        <v>Cr1</v>
      </c>
      <c r="BN572" s="51">
        <v>1</v>
      </c>
      <c r="BO572" s="21">
        <v>2</v>
      </c>
      <c r="BP572" s="50" t="s">
        <v>5497</v>
      </c>
      <c r="BQ572" s="14">
        <v>40000</v>
      </c>
      <c r="BR572">
        <f>IFERROR(VLOOKUP(AO572,'Model Failure data- Lines'!$A$37:$E$41,3,FALSE),'Model Failure data- Lines'!$C$37)</f>
        <v>0.16107000000000002</v>
      </c>
      <c r="BS572" s="14">
        <f t="shared" si="778"/>
        <v>117479.69134277391</v>
      </c>
      <c r="BT572" s="34">
        <f t="shared" si="855"/>
        <v>17801.189732844305</v>
      </c>
      <c r="BU572" s="34">
        <f t="shared" si="779"/>
        <v>6.5995415534511466</v>
      </c>
      <c r="BV572" s="54">
        <f t="shared" si="780"/>
        <v>99678.501609929604</v>
      </c>
      <c r="BW572">
        <f>IFERROR(VLOOKUP(AO572,'Model Failure data- Lines'!$A$37:$E$41,4,FALSE),'Model Failure data- Lines'!$D$37)</f>
        <v>0.16398000000000001</v>
      </c>
      <c r="BX572" s="14">
        <f t="shared" si="781"/>
        <v>119602.15922510751</v>
      </c>
      <c r="BY572" s="34">
        <f t="shared" si="782"/>
        <v>15877.778686050506</v>
      </c>
      <c r="BZ572" s="71">
        <f t="shared" si="783"/>
        <v>7.5326757974139369</v>
      </c>
      <c r="CA572" s="71">
        <f t="shared" si="784"/>
        <v>103724.38053905701</v>
      </c>
      <c r="CB572" s="56">
        <v>2</v>
      </c>
      <c r="CC572">
        <f>IFERROR(VLOOKUP(AO572,'Model Failure data- Lines'!$A$37:$E$41,5,FALSE),'Model Failure data- Lines'!$E$37)</f>
        <v>0.16322</v>
      </c>
      <c r="CD572" s="14">
        <f t="shared" si="785"/>
        <v>119047.83771631934</v>
      </c>
      <c r="CE572" s="34">
        <f t="shared" si="786"/>
        <v>12631.972582033895</v>
      </c>
      <c r="CF572" s="34">
        <f t="shared" si="787"/>
        <v>9.4243267979886038</v>
      </c>
      <c r="CG572" s="54">
        <f t="shared" si="788"/>
        <v>106415.86513428544</v>
      </c>
      <c r="CH572" t="e">
        <f>IFERROR(VLOOKUP(AO572,'Model Failure data- Lines'!#REF!,3,FALSE),'Model Failure data- Lines'!#REF!)</f>
        <v>#REF!</v>
      </c>
      <c r="CI572" s="14" t="e">
        <f t="shared" si="789"/>
        <v>#REF!</v>
      </c>
      <c r="CJ572" s="34">
        <f t="shared" si="790"/>
        <v>17074.427440668929</v>
      </c>
      <c r="CK572" s="34" t="e">
        <f t="shared" si="791"/>
        <v>#REF!</v>
      </c>
      <c r="CL572" s="54" t="e">
        <f t="shared" si="792"/>
        <v>#REF!</v>
      </c>
      <c r="CM572" t="e">
        <f>IFERROR(VLOOKUP(AO572,'Model Failure data- Lines'!#REF!,4,FALSE),'Model Failure data- Lines'!#REF!)</f>
        <v>#REF!</v>
      </c>
      <c r="CN572" s="14" t="e">
        <f t="shared" si="793"/>
        <v>#REF!</v>
      </c>
      <c r="CO572" s="34">
        <f t="shared" si="794"/>
        <v>14607.772098181553</v>
      </c>
      <c r="CP572" s="34" t="e">
        <f t="shared" si="795"/>
        <v>#REF!</v>
      </c>
      <c r="CQ572" s="54" t="e">
        <f t="shared" si="796"/>
        <v>#REF!</v>
      </c>
      <c r="CR572" t="e">
        <f>IFERROR(VLOOKUP(AO572,'Model Failure data- Lines'!#REF!,5,FALSE),'Model Failure data- Lines'!#REF!)</f>
        <v>#REF!</v>
      </c>
      <c r="CS572" s="14" t="e">
        <f t="shared" si="797"/>
        <v>#REF!</v>
      </c>
      <c r="CT572" s="34">
        <f t="shared" si="798"/>
        <v>10692.017360424676</v>
      </c>
      <c r="CU572" s="34" t="e">
        <f t="shared" si="799"/>
        <v>#REF!</v>
      </c>
      <c r="CV572" s="54" t="e">
        <f t="shared" si="800"/>
        <v>#REF!</v>
      </c>
      <c r="CW572" t="s">
        <v>363</v>
      </c>
      <c r="CZ572">
        <f t="shared" si="801"/>
        <v>103724.38053905701</v>
      </c>
      <c r="DA572" s="34">
        <f t="shared" si="802"/>
        <v>6998.666400000001</v>
      </c>
      <c r="DB572" s="34">
        <f t="shared" si="803"/>
        <v>0.17496666</v>
      </c>
      <c r="DC572" s="34">
        <f t="shared" si="804"/>
        <v>16371.654858447488</v>
      </c>
      <c r="DD572" s="9">
        <f t="shared" si="805"/>
        <v>96231.663</v>
      </c>
      <c r="DE572" s="59">
        <f t="shared" si="806"/>
        <v>5.8516221156405382E-2</v>
      </c>
      <c r="DF572" s="59">
        <f t="shared" si="807"/>
        <v>1.4629055289101343E-6</v>
      </c>
      <c r="DG572" s="59">
        <f t="shared" si="808"/>
        <v>0.13688427503749168</v>
      </c>
      <c r="DH572" s="59">
        <f t="shared" si="809"/>
        <v>0.80459804090057385</v>
      </c>
      <c r="DI572" s="14">
        <f t="shared" si="810"/>
        <v>6069.5587909346095</v>
      </c>
      <c r="DJ572" s="14">
        <f t="shared" si="811"/>
        <v>0.15173896977336523</v>
      </c>
      <c r="DK572" s="14">
        <f t="shared" si="812"/>
        <v>14198.236633801727</v>
      </c>
      <c r="DL572" s="14">
        <f t="shared" si="813"/>
        <v>83456.433375350884</v>
      </c>
      <c r="DM572">
        <f t="shared" si="814"/>
        <v>106415.86513428543</v>
      </c>
      <c r="DN572" s="34">
        <f t="shared" si="815"/>
        <v>6966.2296000000006</v>
      </c>
      <c r="DO572" s="34">
        <f t="shared" si="816"/>
        <v>0.17415574</v>
      </c>
      <c r="DP572" s="34">
        <f t="shared" si="817"/>
        <v>16295.776960579333</v>
      </c>
      <c r="DQ572" s="9">
        <f t="shared" si="818"/>
        <v>95785.657000000007</v>
      </c>
      <c r="DR572" s="59">
        <f t="shared" si="819"/>
        <v>5.8516221156405389E-2</v>
      </c>
      <c r="DS572" s="59">
        <f t="shared" si="820"/>
        <v>1.4629055289101345E-6</v>
      </c>
      <c r="DT572" s="59">
        <f t="shared" si="821"/>
        <v>0.1368842750374917</v>
      </c>
      <c r="DU572" s="59">
        <f t="shared" si="822"/>
        <v>0.80459804090057407</v>
      </c>
      <c r="DV572" s="14">
        <f t="shared" si="823"/>
        <v>6227.0542987480558</v>
      </c>
      <c r="DW572" s="14">
        <f t="shared" si="824"/>
        <v>0.1556763574687014</v>
      </c>
      <c r="DX572" s="14">
        <f t="shared" si="825"/>
        <v>14566.658551394152</v>
      </c>
      <c r="DY572" s="14">
        <f t="shared" si="826"/>
        <v>85621.996607785768</v>
      </c>
      <c r="DZ572" s="34" t="e">
        <f t="shared" si="827"/>
        <v>#REF!</v>
      </c>
      <c r="EA572" s="34" t="e">
        <f t="shared" si="828"/>
        <v>#REF!</v>
      </c>
      <c r="EB572" s="34" t="e">
        <f t="shared" si="829"/>
        <v>#REF!</v>
      </c>
      <c r="EC572" s="34" t="e">
        <f t="shared" si="830"/>
        <v>#REF!</v>
      </c>
      <c r="ED572" s="34" t="e">
        <f t="shared" si="831"/>
        <v>#REF!</v>
      </c>
      <c r="EE572" s="59" t="e">
        <f t="shared" si="832"/>
        <v>#REF!</v>
      </c>
      <c r="EF572" s="59" t="e">
        <f t="shared" si="833"/>
        <v>#REF!</v>
      </c>
      <c r="EG572" s="59" t="e">
        <f t="shared" si="834"/>
        <v>#REF!</v>
      </c>
      <c r="EH572" s="59" t="e">
        <f t="shared" si="835"/>
        <v>#REF!</v>
      </c>
      <c r="EI572" s="14" t="e">
        <f t="shared" si="836"/>
        <v>#REF!</v>
      </c>
      <c r="EJ572" s="14" t="e">
        <f t="shared" si="837"/>
        <v>#REF!</v>
      </c>
      <c r="EK572" s="14" t="e">
        <f t="shared" si="838"/>
        <v>#REF!</v>
      </c>
      <c r="EL572" s="14" t="e">
        <f t="shared" si="839"/>
        <v>#REF!</v>
      </c>
      <c r="EM572" t="e">
        <f t="shared" si="840"/>
        <v>#REF!</v>
      </c>
      <c r="EN572" s="34" t="e">
        <f t="shared" si="841"/>
        <v>#REF!</v>
      </c>
      <c r="EO572" s="34" t="e">
        <f t="shared" si="842"/>
        <v>#REF!</v>
      </c>
      <c r="EP572" s="34" t="e">
        <f t="shared" si="843"/>
        <v>#REF!</v>
      </c>
      <c r="EQ572" s="34" t="e">
        <f t="shared" si="844"/>
        <v>#REF!</v>
      </c>
      <c r="ER572" s="59" t="e">
        <f t="shared" si="845"/>
        <v>#REF!</v>
      </c>
      <c r="ES572" s="59" t="e">
        <f t="shared" si="846"/>
        <v>#REF!</v>
      </c>
      <c r="ET572" s="59" t="e">
        <f t="shared" si="847"/>
        <v>#REF!</v>
      </c>
      <c r="EU572" s="59" t="e">
        <f t="shared" si="848"/>
        <v>#REF!</v>
      </c>
      <c r="EV572" s="14" t="e">
        <f t="shared" si="849"/>
        <v>#REF!</v>
      </c>
      <c r="EW572" s="14" t="e">
        <f t="shared" si="850"/>
        <v>#REF!</v>
      </c>
      <c r="EX572" s="14" t="e">
        <f t="shared" si="851"/>
        <v>#REF!</v>
      </c>
      <c r="EY572" s="14" t="e">
        <f t="shared" si="852"/>
        <v>#REF!</v>
      </c>
    </row>
    <row r="573" spans="1:155" x14ac:dyDescent="0.2">
      <c r="A573" s="17">
        <v>30349527</v>
      </c>
      <c r="B573" t="s">
        <v>62</v>
      </c>
      <c r="C573" t="s">
        <v>2581</v>
      </c>
      <c r="D573" t="s">
        <v>2582</v>
      </c>
      <c r="E573" t="s">
        <v>2583</v>
      </c>
      <c r="F573" t="s">
        <v>66</v>
      </c>
      <c r="G573" t="s">
        <v>42</v>
      </c>
      <c r="H573" t="s">
        <v>4871</v>
      </c>
      <c r="I573" t="s">
        <v>68</v>
      </c>
      <c r="J573" s="19" t="s">
        <v>69</v>
      </c>
      <c r="K573" t="s">
        <v>70</v>
      </c>
      <c r="L573">
        <v>1964</v>
      </c>
      <c r="M573">
        <f t="shared" si="762"/>
        <v>1964</v>
      </c>
      <c r="N573">
        <v>55</v>
      </c>
      <c r="O573" s="19">
        <f t="shared" si="763"/>
        <v>55</v>
      </c>
      <c r="P573" t="s">
        <v>80</v>
      </c>
      <c r="Q573" s="19" t="str">
        <f t="shared" si="764"/>
        <v>50-60</v>
      </c>
      <c r="R573" s="23">
        <v>167</v>
      </c>
      <c r="S573" s="15">
        <f t="shared" si="765"/>
        <v>0.16700000000000001</v>
      </c>
      <c r="T573">
        <v>30224170</v>
      </c>
      <c r="U573" t="s">
        <v>45</v>
      </c>
      <c r="V573" t="s">
        <v>46</v>
      </c>
      <c r="W573" t="s">
        <v>47</v>
      </c>
      <c r="X573" t="s">
        <v>48</v>
      </c>
      <c r="Y573" t="s">
        <v>572</v>
      </c>
      <c r="Z573" t="s">
        <v>2584</v>
      </c>
      <c r="AA573" t="s">
        <v>2585</v>
      </c>
      <c r="AB573" t="s">
        <v>525</v>
      </c>
      <c r="AC573">
        <v>1964</v>
      </c>
      <c r="AD573">
        <v>110</v>
      </c>
      <c r="AE573" t="str">
        <f t="shared" si="766"/>
        <v>&gt;80</v>
      </c>
      <c r="AF573">
        <v>-37.926160269999997</v>
      </c>
      <c r="AG573">
        <v>145.15985585999999</v>
      </c>
      <c r="AH573" t="s">
        <v>75</v>
      </c>
      <c r="AI573" t="s">
        <v>76</v>
      </c>
      <c r="AJ573" s="33" t="s">
        <v>188</v>
      </c>
      <c r="AL573" t="s">
        <v>78</v>
      </c>
      <c r="AM573" t="s">
        <v>79</v>
      </c>
      <c r="AN573">
        <v>220</v>
      </c>
      <c r="AO573" s="69">
        <v>3</v>
      </c>
      <c r="AP573">
        <v>2</v>
      </c>
      <c r="AQ573">
        <v>0</v>
      </c>
      <c r="AR573">
        <v>2</v>
      </c>
      <c r="AS573" s="82" t="str">
        <f t="shared" si="767"/>
        <v>Gw-0-2</v>
      </c>
      <c r="AT573" s="14">
        <f t="shared" si="768"/>
        <v>40000</v>
      </c>
      <c r="AU573" s="81">
        <f>VLOOKUP(C573,Bushfire_Vlookup!$F$2:$H$12575,3,FALSE)</f>
        <v>1</v>
      </c>
      <c r="AV573" s="14">
        <f>VLOOKUP(AS573,Safety_collateral_Vlookup!$J$3:$L$20,2,FALSE)</f>
        <v>93570.139925214826</v>
      </c>
      <c r="AW573" s="14">
        <f>VLOOKUP(AS573,Safety_collateral_Vlookup!$J$3:$L$20,3,FALSE)</f>
        <v>550000</v>
      </c>
      <c r="AX573" s="48">
        <f t="shared" si="769"/>
        <v>729370.40630020422</v>
      </c>
      <c r="AY573" s="49">
        <f t="shared" si="856"/>
        <v>12692</v>
      </c>
      <c r="AZ573" s="14">
        <v>76000</v>
      </c>
      <c r="BA573" s="16">
        <f t="shared" si="770"/>
        <v>57.466940300993087</v>
      </c>
      <c r="BB573" t="e">
        <f>IF(BA573&lt;=#REF!,#REF!,IF(BA573&lt;=#REF!,#REF!,IF(BA573&lt;=#REF!,#REF!,IF(BA573&lt;=#REF!,#REF!,#REF!))))</f>
        <v>#REF!</v>
      </c>
      <c r="BC573" s="51">
        <v>5</v>
      </c>
      <c r="BD573" s="21">
        <v>70</v>
      </c>
      <c r="BE573" s="21">
        <v>6.4399999999999999E-2</v>
      </c>
      <c r="BF573" s="26">
        <f t="shared" si="771"/>
        <v>827.85083932005921</v>
      </c>
      <c r="BG573" s="21">
        <v>7</v>
      </c>
      <c r="BH573" s="21">
        <f t="shared" si="772"/>
        <v>28</v>
      </c>
      <c r="BI573" s="28">
        <f t="shared" si="773"/>
        <v>4.0959999999999998E-4</v>
      </c>
      <c r="BJ573" s="27">
        <f t="shared" si="774"/>
        <v>4.0959999999999998E-4</v>
      </c>
      <c r="BK573" s="28">
        <f t="shared" si="775"/>
        <v>6.2796858480808132E-3</v>
      </c>
      <c r="BL573" s="35">
        <f t="shared" si="776"/>
        <v>0.36087433174065126</v>
      </c>
      <c r="BM573" s="21" t="str">
        <f t="shared" si="777"/>
        <v>Cr2</v>
      </c>
      <c r="BN573" s="51">
        <v>2</v>
      </c>
      <c r="BO573" s="21">
        <v>2</v>
      </c>
      <c r="BP573" s="50" t="s">
        <v>5497</v>
      </c>
      <c r="BQ573" s="14">
        <v>40000</v>
      </c>
      <c r="BR573">
        <f>IFERROR(VLOOKUP(AO573,'Model Failure data- Lines'!$A$37:$E$41,3,FALSE),'Model Failure data- Lines'!$C$37)</f>
        <v>0.16107000000000002</v>
      </c>
      <c r="BS573" s="14">
        <f t="shared" si="778"/>
        <v>117479.69134277391</v>
      </c>
      <c r="BT573" s="34">
        <f t="shared" si="855"/>
        <v>11320.63475013328</v>
      </c>
      <c r="BU573" s="34">
        <f t="shared" si="779"/>
        <v>10.377482706205214</v>
      </c>
      <c r="BV573" s="54">
        <f t="shared" si="780"/>
        <v>106159.05659264063</v>
      </c>
      <c r="BW573">
        <f>IFERROR(VLOOKUP(AO573,'Model Failure data- Lines'!$A$37:$E$41,4,FALSE),'Model Failure data- Lines'!$D$37)</f>
        <v>0.16398000000000001</v>
      </c>
      <c r="BX573" s="14">
        <f t="shared" si="781"/>
        <v>119602.15922510751</v>
      </c>
      <c r="BY573" s="34">
        <f t="shared" si="782"/>
        <v>10097.444937435013</v>
      </c>
      <c r="BZ573" s="71">
        <f t="shared" si="783"/>
        <v>11.844794397610178</v>
      </c>
      <c r="CA573" s="71">
        <f t="shared" si="784"/>
        <v>109504.7142876725</v>
      </c>
      <c r="CB573" s="56">
        <v>2</v>
      </c>
      <c r="CC573">
        <f>IFERROR(VLOOKUP(AO573,'Model Failure data- Lines'!$A$37:$E$41,5,FALSE),'Model Failure data- Lines'!$E$37)</f>
        <v>0.16322</v>
      </c>
      <c r="CD573" s="14">
        <f t="shared" si="785"/>
        <v>119047.83771631934</v>
      </c>
      <c r="CE573" s="34">
        <f t="shared" si="786"/>
        <v>8033.2803549111222</v>
      </c>
      <c r="CF573" s="34">
        <f t="shared" si="787"/>
        <v>14.819330641627587</v>
      </c>
      <c r="CG573" s="54">
        <f t="shared" si="788"/>
        <v>111014.55736140821</v>
      </c>
      <c r="CH573" t="e">
        <f>IFERROR(VLOOKUP(AO573,'Model Failure data- Lines'!#REF!,3,FALSE),'Model Failure data- Lines'!#REF!)</f>
        <v>#REF!</v>
      </c>
      <c r="CI573" s="14" t="e">
        <f t="shared" si="789"/>
        <v>#REF!</v>
      </c>
      <c r="CJ573" s="34">
        <f t="shared" si="790"/>
        <v>10858.451571179403</v>
      </c>
      <c r="CK573" s="34" t="e">
        <f t="shared" si="791"/>
        <v>#REF!</v>
      </c>
      <c r="CL573" s="54" t="e">
        <f t="shared" si="792"/>
        <v>#REF!</v>
      </c>
      <c r="CM573" t="e">
        <f>IFERROR(VLOOKUP(AO573,'Model Failure data- Lines'!#REF!,4,FALSE),'Model Failure data- Lines'!#REF!)</f>
        <v>#REF!</v>
      </c>
      <c r="CN573" s="14" t="e">
        <f t="shared" si="793"/>
        <v>#REF!</v>
      </c>
      <c r="CO573" s="34">
        <f t="shared" si="794"/>
        <v>9289.7865209303854</v>
      </c>
      <c r="CP573" s="34" t="e">
        <f t="shared" si="795"/>
        <v>#REF!</v>
      </c>
      <c r="CQ573" s="54" t="e">
        <f t="shared" si="796"/>
        <v>#REF!</v>
      </c>
      <c r="CR573" t="e">
        <f>IFERROR(VLOOKUP(AO573,'Model Failure data- Lines'!#REF!,5,FALSE),'Model Failure data- Lines'!#REF!)</f>
        <v>#REF!</v>
      </c>
      <c r="CS573" s="14" t="e">
        <f t="shared" si="797"/>
        <v>#REF!</v>
      </c>
      <c r="CT573" s="34">
        <f t="shared" si="798"/>
        <v>6799.5693038496611</v>
      </c>
      <c r="CU573" s="34" t="e">
        <f t="shared" si="799"/>
        <v>#REF!</v>
      </c>
      <c r="CV573" s="54" t="e">
        <f t="shared" si="800"/>
        <v>#REF!</v>
      </c>
      <c r="CW573" t="s">
        <v>525</v>
      </c>
      <c r="CZ573">
        <f t="shared" si="801"/>
        <v>109504.71428767248</v>
      </c>
      <c r="DA573" s="34">
        <f t="shared" si="802"/>
        <v>6998.666400000001</v>
      </c>
      <c r="DB573" s="34">
        <f t="shared" si="803"/>
        <v>0.17496666</v>
      </c>
      <c r="DC573" s="34">
        <f t="shared" si="804"/>
        <v>16371.654858447488</v>
      </c>
      <c r="DD573" s="9">
        <f t="shared" si="805"/>
        <v>96231.663</v>
      </c>
      <c r="DE573" s="59">
        <f t="shared" si="806"/>
        <v>5.8516221156405382E-2</v>
      </c>
      <c r="DF573" s="59">
        <f t="shared" si="807"/>
        <v>1.4629055289101343E-6</v>
      </c>
      <c r="DG573" s="59">
        <f t="shared" si="808"/>
        <v>0.13688427503749168</v>
      </c>
      <c r="DH573" s="59">
        <f t="shared" si="809"/>
        <v>0.80459804090057385</v>
      </c>
      <c r="DI573" s="14">
        <f t="shared" si="810"/>
        <v>6407.8020789264283</v>
      </c>
      <c r="DJ573" s="14">
        <f t="shared" si="811"/>
        <v>0.16019505197316067</v>
      </c>
      <c r="DK573" s="14">
        <f t="shared" si="812"/>
        <v>14989.473428455705</v>
      </c>
      <c r="DL573" s="14">
        <f t="shared" si="813"/>
        <v>88107.278585238368</v>
      </c>
      <c r="DM573">
        <f t="shared" si="814"/>
        <v>111014.55736140821</v>
      </c>
      <c r="DN573" s="34">
        <f t="shared" si="815"/>
        <v>6966.2296000000006</v>
      </c>
      <c r="DO573" s="34">
        <f t="shared" si="816"/>
        <v>0.17415574</v>
      </c>
      <c r="DP573" s="34">
        <f t="shared" si="817"/>
        <v>16295.776960579333</v>
      </c>
      <c r="DQ573" s="9">
        <f t="shared" si="818"/>
        <v>95785.657000000007</v>
      </c>
      <c r="DR573" s="59">
        <f t="shared" si="819"/>
        <v>5.8516221156405389E-2</v>
      </c>
      <c r="DS573" s="59">
        <f t="shared" si="820"/>
        <v>1.4629055289101345E-6</v>
      </c>
      <c r="DT573" s="59">
        <f t="shared" si="821"/>
        <v>0.1368842750374917</v>
      </c>
      <c r="DU573" s="59">
        <f t="shared" si="822"/>
        <v>0.80459804090057407</v>
      </c>
      <c r="DV573" s="14">
        <f t="shared" si="823"/>
        <v>6496.1523901406154</v>
      </c>
      <c r="DW573" s="14">
        <f t="shared" si="824"/>
        <v>0.16240380975351537</v>
      </c>
      <c r="DX573" s="14">
        <f t="shared" si="825"/>
        <v>15196.1472030244</v>
      </c>
      <c r="DY573" s="14">
        <f t="shared" si="826"/>
        <v>89322.095364433451</v>
      </c>
      <c r="DZ573" s="34" t="e">
        <f t="shared" si="827"/>
        <v>#REF!</v>
      </c>
      <c r="EA573" s="34" t="e">
        <f t="shared" si="828"/>
        <v>#REF!</v>
      </c>
      <c r="EB573" s="34" t="e">
        <f t="shared" si="829"/>
        <v>#REF!</v>
      </c>
      <c r="EC573" s="34" t="e">
        <f t="shared" si="830"/>
        <v>#REF!</v>
      </c>
      <c r="ED573" s="34" t="e">
        <f t="shared" si="831"/>
        <v>#REF!</v>
      </c>
      <c r="EE573" s="59" t="e">
        <f t="shared" si="832"/>
        <v>#REF!</v>
      </c>
      <c r="EF573" s="59" t="e">
        <f t="shared" si="833"/>
        <v>#REF!</v>
      </c>
      <c r="EG573" s="59" t="e">
        <f t="shared" si="834"/>
        <v>#REF!</v>
      </c>
      <c r="EH573" s="59" t="e">
        <f t="shared" si="835"/>
        <v>#REF!</v>
      </c>
      <c r="EI573" s="14" t="e">
        <f t="shared" si="836"/>
        <v>#REF!</v>
      </c>
      <c r="EJ573" s="14" t="e">
        <f t="shared" si="837"/>
        <v>#REF!</v>
      </c>
      <c r="EK573" s="14" t="e">
        <f t="shared" si="838"/>
        <v>#REF!</v>
      </c>
      <c r="EL573" s="14" t="e">
        <f t="shared" si="839"/>
        <v>#REF!</v>
      </c>
      <c r="EM573" t="e">
        <f t="shared" si="840"/>
        <v>#REF!</v>
      </c>
      <c r="EN573" s="34" t="e">
        <f t="shared" si="841"/>
        <v>#REF!</v>
      </c>
      <c r="EO573" s="34" t="e">
        <f t="shared" si="842"/>
        <v>#REF!</v>
      </c>
      <c r="EP573" s="34" t="e">
        <f t="shared" si="843"/>
        <v>#REF!</v>
      </c>
      <c r="EQ573" s="34" t="e">
        <f t="shared" si="844"/>
        <v>#REF!</v>
      </c>
      <c r="ER573" s="59" t="e">
        <f t="shared" si="845"/>
        <v>#REF!</v>
      </c>
      <c r="ES573" s="59" t="e">
        <f t="shared" si="846"/>
        <v>#REF!</v>
      </c>
      <c r="ET573" s="59" t="e">
        <f t="shared" si="847"/>
        <v>#REF!</v>
      </c>
      <c r="EU573" s="59" t="e">
        <f t="shared" si="848"/>
        <v>#REF!</v>
      </c>
      <c r="EV573" s="14" t="e">
        <f t="shared" si="849"/>
        <v>#REF!</v>
      </c>
      <c r="EW573" s="14" t="e">
        <f t="shared" si="850"/>
        <v>#REF!</v>
      </c>
      <c r="EX573" s="14" t="e">
        <f t="shared" si="851"/>
        <v>#REF!</v>
      </c>
      <c r="EY573" s="14" t="e">
        <f t="shared" si="852"/>
        <v>#REF!</v>
      </c>
    </row>
    <row r="574" spans="1:155" x14ac:dyDescent="0.2">
      <c r="A574" s="17">
        <v>30400200</v>
      </c>
      <c r="B574" t="s">
        <v>62</v>
      </c>
      <c r="C574" t="s">
        <v>5233</v>
      </c>
      <c r="D574" t="s">
        <v>5234</v>
      </c>
      <c r="E574" t="s">
        <v>239</v>
      </c>
      <c r="F574" t="s">
        <v>41</v>
      </c>
      <c r="G574" t="s">
        <v>42</v>
      </c>
      <c r="H574" t="s">
        <v>5235</v>
      </c>
      <c r="I574" t="s">
        <v>68</v>
      </c>
      <c r="J574" s="19" t="s">
        <v>69</v>
      </c>
      <c r="K574" t="s">
        <v>70</v>
      </c>
      <c r="L574">
        <v>1956</v>
      </c>
      <c r="M574">
        <f t="shared" ref="M574:M637" si="857">L574</f>
        <v>1956</v>
      </c>
      <c r="N574">
        <v>63</v>
      </c>
      <c r="O574" s="19">
        <f t="shared" ref="O574:O637" si="858">N574</f>
        <v>63</v>
      </c>
      <c r="P574" t="s">
        <v>54</v>
      </c>
      <c r="Q574" s="19" t="str">
        <f t="shared" si="764"/>
        <v>60-70</v>
      </c>
      <c r="R574" s="23">
        <v>179.83</v>
      </c>
      <c r="S574" s="15">
        <f t="shared" si="765"/>
        <v>0.17983000000000002</v>
      </c>
      <c r="T574">
        <v>30372340</v>
      </c>
      <c r="U574" t="s">
        <v>45</v>
      </c>
      <c r="V574" t="s">
        <v>46</v>
      </c>
      <c r="W574" s="20" t="s">
        <v>87</v>
      </c>
      <c r="X574" t="s">
        <v>48</v>
      </c>
      <c r="Y574" t="s">
        <v>71</v>
      </c>
      <c r="Z574" t="s">
        <v>5236</v>
      </c>
      <c r="AA574" t="s">
        <v>5237</v>
      </c>
      <c r="AB574" t="s">
        <v>1196</v>
      </c>
      <c r="AC574">
        <v>1956</v>
      </c>
      <c r="AD574">
        <v>126</v>
      </c>
      <c r="AE574" t="str">
        <f t="shared" si="766"/>
        <v>&gt;80</v>
      </c>
      <c r="AF574">
        <v>-37.74199831</v>
      </c>
      <c r="AG574">
        <v>145.14559552</v>
      </c>
      <c r="AH574" t="s">
        <v>75</v>
      </c>
      <c r="AI574" t="s">
        <v>76</v>
      </c>
      <c r="AJ574" s="33" t="s">
        <v>77</v>
      </c>
      <c r="AL574" t="s">
        <v>48</v>
      </c>
      <c r="AM574" t="s">
        <v>86</v>
      </c>
      <c r="AN574">
        <v>220</v>
      </c>
      <c r="AO574" s="70">
        <v>3</v>
      </c>
      <c r="AP574">
        <v>2</v>
      </c>
      <c r="AQ574">
        <v>0</v>
      </c>
      <c r="AR574">
        <v>0</v>
      </c>
      <c r="AS574" s="82" t="str">
        <f t="shared" si="767"/>
        <v>Gw-0-0</v>
      </c>
      <c r="AT574" s="14">
        <f t="shared" si="768"/>
        <v>78824</v>
      </c>
      <c r="AU574" s="81">
        <f>VLOOKUP(C574,Bushfire_Vlookup!$F$2:$H$12575,3,FALSE)</f>
        <v>3456.4395199999999</v>
      </c>
      <c r="AV574" s="14">
        <f>VLOOKUP(AS574,Safety_collateral_Vlookup!$J$3:$L$20,2,FALSE)</f>
        <v>3720.1399252148244</v>
      </c>
      <c r="AW574" s="14">
        <f>VLOOKUP(AS574,Safety_collateral_Vlookup!$J$3:$L$20,3,FALSE)</f>
        <v>25000</v>
      </c>
      <c r="AX574" s="48">
        <f t="shared" si="769"/>
        <v>118437.61826804421</v>
      </c>
      <c r="AY574" s="49">
        <f t="shared" si="856"/>
        <v>13667.080000000002</v>
      </c>
      <c r="AZ574" s="14">
        <v>76000</v>
      </c>
      <c r="BA574" s="16">
        <f t="shared" si="770"/>
        <v>8.6659050995563209</v>
      </c>
      <c r="BB574" t="e">
        <f>IF(BA574&lt;=#REF!,#REF!,IF(BA574&lt;=#REF!,#REF!,IF(BA574&lt;=#REF!,#REF!,IF(BA574&lt;=#REF!,#REF!,#REF!))))</f>
        <v>#REF!</v>
      </c>
      <c r="BC574" s="51">
        <v>4</v>
      </c>
      <c r="BD574" s="21">
        <v>70</v>
      </c>
      <c r="BE574" s="21">
        <v>6.4399999999999999E-2</v>
      </c>
      <c r="BF574" s="26">
        <f t="shared" si="771"/>
        <v>891.45159541872022</v>
      </c>
      <c r="BG574" s="21">
        <v>7</v>
      </c>
      <c r="BH574" s="21">
        <f t="shared" si="772"/>
        <v>28</v>
      </c>
      <c r="BI574" s="28">
        <f t="shared" si="773"/>
        <v>4.0959999999999998E-4</v>
      </c>
      <c r="BJ574" s="27">
        <f t="shared" si="774"/>
        <v>4.0959999999999998E-4</v>
      </c>
      <c r="BK574" s="28">
        <f t="shared" si="775"/>
        <v>6.279685848080814E-3</v>
      </c>
      <c r="BL574" s="35">
        <f t="shared" si="776"/>
        <v>5.4419161614495185E-2</v>
      </c>
      <c r="BM574" s="21" t="str">
        <f t="shared" si="777"/>
        <v>Cr1</v>
      </c>
      <c r="BN574" s="51">
        <v>1</v>
      </c>
      <c r="BO574" s="21">
        <v>0</v>
      </c>
      <c r="BP574" s="50" t="s">
        <v>5497</v>
      </c>
      <c r="BQ574" s="14">
        <v>78824</v>
      </c>
      <c r="BR574">
        <f>IFERROR(VLOOKUP(AO574,'Model Failure data- Lines'!$A$37:$E$41,3,FALSE),'Model Failure data- Lines'!$C$37)</f>
        <v>0.16107000000000002</v>
      </c>
      <c r="BS574" s="14">
        <f t="shared" si="778"/>
        <v>19076.747174433884</v>
      </c>
      <c r="BT574" s="34">
        <f t="shared" si="855"/>
        <v>12190.35776716448</v>
      </c>
      <c r="BU574" s="34">
        <f t="shared" si="779"/>
        <v>1.564904618781439</v>
      </c>
      <c r="BV574" s="54">
        <f t="shared" si="780"/>
        <v>6886.3894072694038</v>
      </c>
      <c r="BW574">
        <f>IFERROR(VLOOKUP(AO574,'Model Failure data- Lines'!$A$37:$E$41,4,FALSE),'Model Failure data- Lines'!$D$37)</f>
        <v>0.16398000000000001</v>
      </c>
      <c r="BX574" s="14">
        <f t="shared" si="781"/>
        <v>19421.400643593894</v>
      </c>
      <c r="BY574" s="34">
        <f t="shared" si="782"/>
        <v>10873.194749095441</v>
      </c>
      <c r="BZ574" s="71">
        <f t="shared" si="783"/>
        <v>1.7861724260213028</v>
      </c>
      <c r="CA574" s="71">
        <f t="shared" si="784"/>
        <v>8548.2058944984528</v>
      </c>
      <c r="CB574" s="57">
        <v>2</v>
      </c>
      <c r="CC574">
        <f>IFERROR(VLOOKUP(AO574,'Model Failure data- Lines'!$A$37:$E$41,5,FALSE),'Model Failure data- Lines'!$E$37)</f>
        <v>0.16322</v>
      </c>
      <c r="CD574" s="14">
        <f t="shared" si="785"/>
        <v>19331.388053710176</v>
      </c>
      <c r="CE574" s="34">
        <f t="shared" si="786"/>
        <v>8650.447941459086</v>
      </c>
      <c r="CF574" s="34">
        <f t="shared" si="787"/>
        <v>2.2347268239209259</v>
      </c>
      <c r="CG574" s="54">
        <f t="shared" si="788"/>
        <v>10680.94011225109</v>
      </c>
      <c r="CH574" t="e">
        <f>IFERROR(VLOOKUP(AO574,'Model Failure data- Lines'!#REF!,3,FALSE),'Model Failure data- Lines'!#REF!)</f>
        <v>#REF!</v>
      </c>
      <c r="CI574" s="14" t="e">
        <f t="shared" si="789"/>
        <v>#REF!</v>
      </c>
      <c r="CJ574" s="34">
        <f t="shared" si="790"/>
        <v>11692.666742785583</v>
      </c>
      <c r="CK574" s="34" t="e">
        <f t="shared" si="791"/>
        <v>#REF!</v>
      </c>
      <c r="CL574" s="54" t="e">
        <f t="shared" si="792"/>
        <v>#REF!</v>
      </c>
      <c r="CM574" t="e">
        <f>IFERROR(VLOOKUP(AO574,'Model Failure data- Lines'!#REF!,4,FALSE),'Model Failure data- Lines'!#REF!)</f>
        <v>#REF!</v>
      </c>
      <c r="CN574" s="14" t="e">
        <f t="shared" si="793"/>
        <v>#REF!</v>
      </c>
      <c r="CO574" s="34">
        <f t="shared" si="794"/>
        <v>10003.486886580309</v>
      </c>
      <c r="CP574" s="34" t="e">
        <f t="shared" si="795"/>
        <v>#REF!</v>
      </c>
      <c r="CQ574" s="54" t="e">
        <f t="shared" si="796"/>
        <v>#REF!</v>
      </c>
      <c r="CR574" t="e">
        <f>IFERROR(VLOOKUP(AO574,'Model Failure data- Lines'!#REF!,5,FALSE),'Model Failure data- Lines'!#REF!)</f>
        <v>#REF!</v>
      </c>
      <c r="CS574" s="14" t="e">
        <f t="shared" si="797"/>
        <v>#REF!</v>
      </c>
      <c r="CT574" s="34">
        <f t="shared" si="798"/>
        <v>7321.9553767142788</v>
      </c>
      <c r="CU574" s="34" t="e">
        <f t="shared" si="799"/>
        <v>#REF!</v>
      </c>
      <c r="CV574" s="54" t="e">
        <f t="shared" si="800"/>
        <v>#REF!</v>
      </c>
      <c r="CW574" t="s">
        <v>1196</v>
      </c>
      <c r="CZ574">
        <f t="shared" si="801"/>
        <v>8548.2058944984528</v>
      </c>
      <c r="DA574" s="34">
        <f t="shared" si="802"/>
        <v>13791.572007840001</v>
      </c>
      <c r="DB574" s="34">
        <f t="shared" si="803"/>
        <v>604.76167830640316</v>
      </c>
      <c r="DC574" s="34">
        <f t="shared" si="804"/>
        <v>650.90045744748761</v>
      </c>
      <c r="DD574" s="9">
        <f t="shared" si="805"/>
        <v>4374.1665000000003</v>
      </c>
      <c r="DE574" s="59">
        <f t="shared" si="806"/>
        <v>0.71012241912578644</v>
      </c>
      <c r="DF574" s="59">
        <f t="shared" si="807"/>
        <v>3.1138932222475029E-2</v>
      </c>
      <c r="DG574" s="59">
        <f t="shared" si="808"/>
        <v>3.3514599147213706E-2</v>
      </c>
      <c r="DH574" s="59">
        <f t="shared" si="809"/>
        <v>0.22522404950452476</v>
      </c>
      <c r="DI574" s="14">
        <f t="shared" si="810"/>
        <v>6070.2726489865481</v>
      </c>
      <c r="DJ574" s="14">
        <f t="shared" si="811"/>
        <v>266.18200397254884</v>
      </c>
      <c r="DK574" s="14">
        <f t="shared" si="812"/>
        <v>286.48969398196505</v>
      </c>
      <c r="DL574" s="14">
        <f t="shared" si="813"/>
        <v>1925.26154755739</v>
      </c>
      <c r="DM574">
        <f t="shared" si="814"/>
        <v>10680.940112251088</v>
      </c>
      <c r="DN574" s="34">
        <f t="shared" si="815"/>
        <v>13727.652049759999</v>
      </c>
      <c r="DO574" s="34">
        <f t="shared" si="816"/>
        <v>601.9587823708448</v>
      </c>
      <c r="DP574" s="34">
        <f t="shared" si="817"/>
        <v>647.88372157933247</v>
      </c>
      <c r="DQ574" s="9">
        <f t="shared" si="818"/>
        <v>4353.8935000000001</v>
      </c>
      <c r="DR574" s="59">
        <f t="shared" si="819"/>
        <v>0.71012241912578644</v>
      </c>
      <c r="DS574" s="59">
        <f t="shared" si="820"/>
        <v>3.1138932222475036E-2</v>
      </c>
      <c r="DT574" s="59">
        <f t="shared" si="821"/>
        <v>3.3514599147213713E-2</v>
      </c>
      <c r="DU574" s="59">
        <f t="shared" si="822"/>
        <v>0.22522404950452482</v>
      </c>
      <c r="DV574" s="14">
        <f t="shared" si="823"/>
        <v>7584.7750310493921</v>
      </c>
      <c r="DW574" s="14">
        <f t="shared" si="824"/>
        <v>332.59307022770162</v>
      </c>
      <c r="DX574" s="14">
        <f t="shared" si="825"/>
        <v>357.96742637749105</v>
      </c>
      <c r="DY574" s="14">
        <f t="shared" si="826"/>
        <v>2405.6045845965041</v>
      </c>
      <c r="DZ574" s="34" t="e">
        <f t="shared" si="827"/>
        <v>#REF!</v>
      </c>
      <c r="EA574" s="34" t="e">
        <f t="shared" si="828"/>
        <v>#REF!</v>
      </c>
      <c r="EB574" s="34" t="e">
        <f t="shared" si="829"/>
        <v>#REF!</v>
      </c>
      <c r="EC574" s="34" t="e">
        <f t="shared" si="830"/>
        <v>#REF!</v>
      </c>
      <c r="ED574" s="34" t="e">
        <f t="shared" si="831"/>
        <v>#REF!</v>
      </c>
      <c r="EE574" s="59" t="e">
        <f t="shared" si="832"/>
        <v>#REF!</v>
      </c>
      <c r="EF574" s="59" t="e">
        <f t="shared" si="833"/>
        <v>#REF!</v>
      </c>
      <c r="EG574" s="59" t="e">
        <f t="shared" si="834"/>
        <v>#REF!</v>
      </c>
      <c r="EH574" s="59" t="e">
        <f t="shared" si="835"/>
        <v>#REF!</v>
      </c>
      <c r="EI574" s="14" t="e">
        <f t="shared" si="836"/>
        <v>#REF!</v>
      </c>
      <c r="EJ574" s="14" t="e">
        <f t="shared" si="837"/>
        <v>#REF!</v>
      </c>
      <c r="EK574" s="14" t="e">
        <f t="shared" si="838"/>
        <v>#REF!</v>
      </c>
      <c r="EL574" s="14" t="e">
        <f t="shared" si="839"/>
        <v>#REF!</v>
      </c>
      <c r="EM574" t="e">
        <f t="shared" si="840"/>
        <v>#REF!</v>
      </c>
      <c r="EN574" s="34" t="e">
        <f t="shared" si="841"/>
        <v>#REF!</v>
      </c>
      <c r="EO574" s="34" t="e">
        <f t="shared" si="842"/>
        <v>#REF!</v>
      </c>
      <c r="EP574" s="34" t="e">
        <f t="shared" si="843"/>
        <v>#REF!</v>
      </c>
      <c r="EQ574" s="34" t="e">
        <f t="shared" si="844"/>
        <v>#REF!</v>
      </c>
      <c r="ER574" s="59" t="e">
        <f t="shared" si="845"/>
        <v>#REF!</v>
      </c>
      <c r="ES574" s="59" t="e">
        <f t="shared" si="846"/>
        <v>#REF!</v>
      </c>
      <c r="ET574" s="59" t="e">
        <f t="shared" si="847"/>
        <v>#REF!</v>
      </c>
      <c r="EU574" s="59" t="e">
        <f t="shared" si="848"/>
        <v>#REF!</v>
      </c>
      <c r="EV574" s="14" t="e">
        <f t="shared" si="849"/>
        <v>#REF!</v>
      </c>
      <c r="EW574" s="14" t="e">
        <f t="shared" si="850"/>
        <v>#REF!</v>
      </c>
      <c r="EX574" s="14" t="e">
        <f t="shared" si="851"/>
        <v>#REF!</v>
      </c>
      <c r="EY574" s="14" t="e">
        <f t="shared" si="852"/>
        <v>#REF!</v>
      </c>
    </row>
    <row r="575" spans="1:155" x14ac:dyDescent="0.2">
      <c r="A575" s="17">
        <v>30168217</v>
      </c>
      <c r="B575" t="s">
        <v>62</v>
      </c>
      <c r="C575" t="s">
        <v>3128</v>
      </c>
      <c r="D575" t="s">
        <v>3129</v>
      </c>
      <c r="E575" t="s">
        <v>1184</v>
      </c>
      <c r="F575" t="s">
        <v>41</v>
      </c>
      <c r="G575" t="s">
        <v>42</v>
      </c>
      <c r="H575" t="s">
        <v>3130</v>
      </c>
      <c r="I575" t="s">
        <v>68</v>
      </c>
      <c r="J575" s="19" t="s">
        <v>69</v>
      </c>
      <c r="K575" t="s">
        <v>70</v>
      </c>
      <c r="L575">
        <v>1956</v>
      </c>
      <c r="M575">
        <f t="shared" si="857"/>
        <v>1956</v>
      </c>
      <c r="N575">
        <v>63</v>
      </c>
      <c r="O575" s="19">
        <f t="shared" si="858"/>
        <v>63</v>
      </c>
      <c r="P575" t="s">
        <v>54</v>
      </c>
      <c r="Q575" s="19" t="str">
        <f t="shared" si="764"/>
        <v>60-70</v>
      </c>
      <c r="R575" s="23">
        <v>310.58999999999997</v>
      </c>
      <c r="S575" s="15">
        <f t="shared" si="765"/>
        <v>0.31058999999999998</v>
      </c>
      <c r="T575">
        <v>30189688</v>
      </c>
      <c r="U575" t="s">
        <v>45</v>
      </c>
      <c r="V575" t="s">
        <v>46</v>
      </c>
      <c r="W575" t="s">
        <v>47</v>
      </c>
      <c r="X575" t="s">
        <v>88</v>
      </c>
      <c r="Y575" t="s">
        <v>201</v>
      </c>
      <c r="Z575" t="s">
        <v>3131</v>
      </c>
      <c r="AA575" t="s">
        <v>3132</v>
      </c>
      <c r="AB575" t="s">
        <v>667</v>
      </c>
      <c r="AC575">
        <v>1956</v>
      </c>
      <c r="AD575">
        <v>126</v>
      </c>
      <c r="AE575" t="str">
        <f t="shared" si="766"/>
        <v>&gt;80</v>
      </c>
      <c r="AF575">
        <v>-37.741607199999997</v>
      </c>
      <c r="AG575">
        <v>145.14361729000001</v>
      </c>
      <c r="AH575" t="s">
        <v>75</v>
      </c>
      <c r="AI575" t="s">
        <v>76</v>
      </c>
      <c r="AJ575" s="33" t="s">
        <v>77</v>
      </c>
      <c r="AL575" t="s">
        <v>78</v>
      </c>
      <c r="AM575" t="s">
        <v>79</v>
      </c>
      <c r="AN575">
        <v>220</v>
      </c>
      <c r="AO575" s="70">
        <v>3</v>
      </c>
      <c r="AP575">
        <v>2</v>
      </c>
      <c r="AQ575">
        <v>0</v>
      </c>
      <c r="AR575">
        <v>0</v>
      </c>
      <c r="AS575" s="82" t="str">
        <f t="shared" si="767"/>
        <v>Gw-0-0</v>
      </c>
      <c r="AT575" s="14">
        <f t="shared" si="768"/>
        <v>78824</v>
      </c>
      <c r="AU575" s="81">
        <f>VLOOKUP(C575,Bushfire_Vlookup!$F$2:$H$12575,3,FALSE)</f>
        <v>3456.4395199999999</v>
      </c>
      <c r="AV575" s="14">
        <f>VLOOKUP(AS575,Safety_collateral_Vlookup!$J$3:$L$20,2,FALSE)</f>
        <v>3720.1399252148244</v>
      </c>
      <c r="AW575" s="14">
        <f>VLOOKUP(AS575,Safety_collateral_Vlookup!$J$3:$L$20,3,FALSE)</f>
        <v>25000</v>
      </c>
      <c r="AX575" s="48">
        <f t="shared" si="769"/>
        <v>118437.61826804421</v>
      </c>
      <c r="AY575" s="49">
        <f t="shared" si="856"/>
        <v>23604.839999999997</v>
      </c>
      <c r="AZ575" s="14">
        <v>76000</v>
      </c>
      <c r="BA575" s="16">
        <f t="shared" si="770"/>
        <v>5.0175141313410396</v>
      </c>
      <c r="BB575" t="e">
        <f>IF(BA575&lt;=#REF!,#REF!,IF(BA575&lt;=#REF!,#REF!,IF(BA575&lt;=#REF!,#REF!,IF(BA575&lt;=#REF!,#REF!,#REF!))))</f>
        <v>#REF!</v>
      </c>
      <c r="BC575" s="51">
        <v>4</v>
      </c>
      <c r="BD575" s="21">
        <v>70</v>
      </c>
      <c r="BE575" s="21">
        <v>6.4399999999999999E-2</v>
      </c>
      <c r="BF575" s="26">
        <f t="shared" si="771"/>
        <v>1539.6538454156716</v>
      </c>
      <c r="BG575" s="21">
        <v>7</v>
      </c>
      <c r="BH575" s="21">
        <f t="shared" si="772"/>
        <v>28</v>
      </c>
      <c r="BI575" s="28">
        <f t="shared" si="773"/>
        <v>4.0959999999999998E-4</v>
      </c>
      <c r="BJ575" s="27">
        <f t="shared" si="774"/>
        <v>4.0959999999999998E-4</v>
      </c>
      <c r="BK575" s="28">
        <f t="shared" si="775"/>
        <v>6.279685848080814E-3</v>
      </c>
      <c r="BL575" s="35">
        <f t="shared" si="776"/>
        <v>3.1508412483127829E-2</v>
      </c>
      <c r="BM575" s="21" t="str">
        <f t="shared" si="777"/>
        <v>Cr1</v>
      </c>
      <c r="BN575" s="51">
        <v>1</v>
      </c>
      <c r="BO575" s="21">
        <v>2</v>
      </c>
      <c r="BP575" s="50" t="s">
        <v>5497</v>
      </c>
      <c r="BQ575" s="14">
        <v>78824</v>
      </c>
      <c r="BR575">
        <f>IFERROR(VLOOKUP(AO575,'Model Failure data- Lines'!$A$37:$E$41,3,FALSE),'Model Failure data- Lines'!$C$37)</f>
        <v>0.16107000000000002</v>
      </c>
      <c r="BS575" s="14">
        <f t="shared" si="778"/>
        <v>19076.747174433884</v>
      </c>
      <c r="BT575" s="34">
        <f t="shared" si="855"/>
        <v>21054.346988286798</v>
      </c>
      <c r="BU575" s="34">
        <f t="shared" si="779"/>
        <v>0.90607166230550318</v>
      </c>
      <c r="BV575" s="54">
        <f t="shared" si="780"/>
        <v>-1977.5998138529139</v>
      </c>
      <c r="BW575">
        <f>IFERROR(VLOOKUP(AO575,'Model Failure data- Lines'!$A$37:$E$41,4,FALSE),'Model Failure data- Lines'!$D$37)</f>
        <v>0.16398000000000001</v>
      </c>
      <c r="BX575" s="14">
        <f t="shared" si="781"/>
        <v>19421.400643593894</v>
      </c>
      <c r="BY575" s="34">
        <f t="shared" si="782"/>
        <v>18779.433671364914</v>
      </c>
      <c r="BZ575" s="71">
        <f t="shared" si="783"/>
        <v>1.0341845757152868</v>
      </c>
      <c r="CA575" s="71">
        <f t="shared" si="784"/>
        <v>641.96697222898001</v>
      </c>
      <c r="CB575" s="57">
        <v>2</v>
      </c>
      <c r="CC575">
        <f>IFERROR(VLOOKUP(AO575,'Model Failure data- Lines'!$A$37:$E$41,5,FALSE),'Model Failure data- Lines'!$E$37)</f>
        <v>0.16322</v>
      </c>
      <c r="CD575" s="14">
        <f t="shared" si="785"/>
        <v>19331.388053710176</v>
      </c>
      <c r="CE575" s="34">
        <f t="shared" si="786"/>
        <v>14940.458355879311</v>
      </c>
      <c r="CF575" s="34">
        <f t="shared" si="787"/>
        <v>1.2938952469355107</v>
      </c>
      <c r="CG575" s="54">
        <f t="shared" si="788"/>
        <v>4390.9296978308648</v>
      </c>
      <c r="CH575" t="e">
        <f>IFERROR(VLOOKUP(AO575,'Model Failure data- Lines'!#REF!,3,FALSE),'Model Failure data- Lines'!#REF!)</f>
        <v>#REF!</v>
      </c>
      <c r="CI575" s="14" t="e">
        <f t="shared" si="789"/>
        <v>#REF!</v>
      </c>
      <c r="CJ575" s="34">
        <f t="shared" si="790"/>
        <v>20194.76930235096</v>
      </c>
      <c r="CK575" s="34" t="e">
        <f t="shared" si="791"/>
        <v>#REF!</v>
      </c>
      <c r="CL575" s="54" t="e">
        <f t="shared" si="792"/>
        <v>#REF!</v>
      </c>
      <c r="CM575" t="e">
        <f>IFERROR(VLOOKUP(AO575,'Model Failure data- Lines'!#REF!,4,FALSE),'Model Failure data- Lines'!#REF!)</f>
        <v>#REF!</v>
      </c>
      <c r="CN575" s="14" t="e">
        <f t="shared" si="793"/>
        <v>#REF!</v>
      </c>
      <c r="CO575" s="34">
        <f t="shared" si="794"/>
        <v>17277.3341050046</v>
      </c>
      <c r="CP575" s="34" t="e">
        <f t="shared" si="795"/>
        <v>#REF!</v>
      </c>
      <c r="CQ575" s="54" t="e">
        <f t="shared" si="796"/>
        <v>#REF!</v>
      </c>
      <c r="CR575" t="e">
        <f>IFERROR(VLOOKUP(AO575,'Model Failure data- Lines'!#REF!,5,FALSE),'Model Failure data- Lines'!#REF!)</f>
        <v>#REF!</v>
      </c>
      <c r="CS575" s="14" t="e">
        <f t="shared" si="797"/>
        <v>#REF!</v>
      </c>
      <c r="CT575" s="34">
        <f t="shared" si="798"/>
        <v>12645.977425644705</v>
      </c>
      <c r="CU575" s="34" t="e">
        <f t="shared" si="799"/>
        <v>#REF!</v>
      </c>
      <c r="CV575" s="54" t="e">
        <f t="shared" si="800"/>
        <v>#REF!</v>
      </c>
      <c r="CW575" t="s">
        <v>667</v>
      </c>
      <c r="CZ575">
        <f t="shared" si="801"/>
        <v>641.96697222897967</v>
      </c>
      <c r="DA575" s="34">
        <f t="shared" si="802"/>
        <v>13791.572007840001</v>
      </c>
      <c r="DB575" s="34">
        <f t="shared" si="803"/>
        <v>604.76167830640316</v>
      </c>
      <c r="DC575" s="34">
        <f t="shared" si="804"/>
        <v>650.90045744748761</v>
      </c>
      <c r="DD575" s="9">
        <f t="shared" si="805"/>
        <v>4374.1665000000003</v>
      </c>
      <c r="DE575" s="59">
        <f t="shared" si="806"/>
        <v>0.71012241912578644</v>
      </c>
      <c r="DF575" s="59">
        <f t="shared" si="807"/>
        <v>3.1138932222475029E-2</v>
      </c>
      <c r="DG575" s="59">
        <f t="shared" si="808"/>
        <v>3.3514599147213706E-2</v>
      </c>
      <c r="DH575" s="59">
        <f t="shared" si="809"/>
        <v>0.22522404950452476</v>
      </c>
      <c r="DI575" s="14">
        <f t="shared" si="810"/>
        <v>455.87513931809957</v>
      </c>
      <c r="DJ575" s="14">
        <f t="shared" si="811"/>
        <v>19.990166037305706</v>
      </c>
      <c r="DK575" s="14">
        <f t="shared" si="812"/>
        <v>21.515265740004729</v>
      </c>
      <c r="DL575" s="14">
        <f t="shared" si="813"/>
        <v>144.58640113356961</v>
      </c>
      <c r="DM575">
        <f t="shared" si="814"/>
        <v>4390.9296978308648</v>
      </c>
      <c r="DN575" s="34">
        <f t="shared" si="815"/>
        <v>13727.652049759999</v>
      </c>
      <c r="DO575" s="34">
        <f t="shared" si="816"/>
        <v>601.9587823708448</v>
      </c>
      <c r="DP575" s="34">
        <f t="shared" si="817"/>
        <v>647.88372157933247</v>
      </c>
      <c r="DQ575" s="9">
        <f t="shared" si="818"/>
        <v>4353.8935000000001</v>
      </c>
      <c r="DR575" s="59">
        <f t="shared" si="819"/>
        <v>0.71012241912578644</v>
      </c>
      <c r="DS575" s="59">
        <f t="shared" si="820"/>
        <v>3.1138932222475036E-2</v>
      </c>
      <c r="DT575" s="59">
        <f t="shared" si="821"/>
        <v>3.3514599147213713E-2</v>
      </c>
      <c r="DU575" s="59">
        <f t="shared" si="822"/>
        <v>0.22522404950452482</v>
      </c>
      <c r="DV575" s="14">
        <f t="shared" si="823"/>
        <v>3118.0976192349117</v>
      </c>
      <c r="DW575" s="14">
        <f t="shared" si="824"/>
        <v>136.72886225440811</v>
      </c>
      <c r="DX575" s="14">
        <f t="shared" si="825"/>
        <v>147.16024870639765</v>
      </c>
      <c r="DY575" s="14">
        <f t="shared" si="826"/>
        <v>988.94296763514694</v>
      </c>
      <c r="DZ575" s="34" t="e">
        <f t="shared" si="827"/>
        <v>#REF!</v>
      </c>
      <c r="EA575" s="34" t="e">
        <f t="shared" si="828"/>
        <v>#REF!</v>
      </c>
      <c r="EB575" s="34" t="e">
        <f t="shared" si="829"/>
        <v>#REF!</v>
      </c>
      <c r="EC575" s="34" t="e">
        <f t="shared" si="830"/>
        <v>#REF!</v>
      </c>
      <c r="ED575" s="34" t="e">
        <f t="shared" si="831"/>
        <v>#REF!</v>
      </c>
      <c r="EE575" s="59" t="e">
        <f t="shared" si="832"/>
        <v>#REF!</v>
      </c>
      <c r="EF575" s="59" t="e">
        <f t="shared" si="833"/>
        <v>#REF!</v>
      </c>
      <c r="EG575" s="59" t="e">
        <f t="shared" si="834"/>
        <v>#REF!</v>
      </c>
      <c r="EH575" s="59" t="e">
        <f t="shared" si="835"/>
        <v>#REF!</v>
      </c>
      <c r="EI575" s="14" t="e">
        <f t="shared" si="836"/>
        <v>#REF!</v>
      </c>
      <c r="EJ575" s="14" t="e">
        <f t="shared" si="837"/>
        <v>#REF!</v>
      </c>
      <c r="EK575" s="14" t="e">
        <f t="shared" si="838"/>
        <v>#REF!</v>
      </c>
      <c r="EL575" s="14" t="e">
        <f t="shared" si="839"/>
        <v>#REF!</v>
      </c>
      <c r="EM575" t="e">
        <f t="shared" si="840"/>
        <v>#REF!</v>
      </c>
      <c r="EN575" s="34" t="e">
        <f t="shared" si="841"/>
        <v>#REF!</v>
      </c>
      <c r="EO575" s="34" t="e">
        <f t="shared" si="842"/>
        <v>#REF!</v>
      </c>
      <c r="EP575" s="34" t="e">
        <f t="shared" si="843"/>
        <v>#REF!</v>
      </c>
      <c r="EQ575" s="34" t="e">
        <f t="shared" si="844"/>
        <v>#REF!</v>
      </c>
      <c r="ER575" s="59" t="e">
        <f t="shared" si="845"/>
        <v>#REF!</v>
      </c>
      <c r="ES575" s="59" t="e">
        <f t="shared" si="846"/>
        <v>#REF!</v>
      </c>
      <c r="ET575" s="59" t="e">
        <f t="shared" si="847"/>
        <v>#REF!</v>
      </c>
      <c r="EU575" s="59" t="e">
        <f t="shared" si="848"/>
        <v>#REF!</v>
      </c>
      <c r="EV575" s="14" t="e">
        <f t="shared" si="849"/>
        <v>#REF!</v>
      </c>
      <c r="EW575" s="14" t="e">
        <f t="shared" si="850"/>
        <v>#REF!</v>
      </c>
      <c r="EX575" s="14" t="e">
        <f t="shared" si="851"/>
        <v>#REF!</v>
      </c>
      <c r="EY575" s="14" t="e">
        <f t="shared" si="852"/>
        <v>#REF!</v>
      </c>
    </row>
    <row r="576" spans="1:155" x14ac:dyDescent="0.2">
      <c r="A576" s="17">
        <v>30224957</v>
      </c>
      <c r="B576" t="s">
        <v>62</v>
      </c>
      <c r="C576" t="s">
        <v>3128</v>
      </c>
      <c r="D576" t="s">
        <v>3129</v>
      </c>
      <c r="E576" t="s">
        <v>1184</v>
      </c>
      <c r="F576" t="s">
        <v>41</v>
      </c>
      <c r="G576" t="s">
        <v>42</v>
      </c>
      <c r="H576" t="s">
        <v>3881</v>
      </c>
      <c r="I576" t="s">
        <v>68</v>
      </c>
      <c r="J576" s="19" t="s">
        <v>69</v>
      </c>
      <c r="K576" t="s">
        <v>70</v>
      </c>
      <c r="L576">
        <v>1956</v>
      </c>
      <c r="M576">
        <f t="shared" si="857"/>
        <v>1956</v>
      </c>
      <c r="N576">
        <v>63</v>
      </c>
      <c r="O576" s="19">
        <f t="shared" si="858"/>
        <v>63</v>
      </c>
      <c r="P576" t="s">
        <v>54</v>
      </c>
      <c r="Q576" s="19" t="str">
        <f t="shared" si="764"/>
        <v>60-70</v>
      </c>
      <c r="R576" s="23">
        <v>310.58999999999997</v>
      </c>
      <c r="S576" s="15">
        <f t="shared" si="765"/>
        <v>0.31058999999999998</v>
      </c>
      <c r="T576">
        <v>30189688</v>
      </c>
      <c r="U576" t="s">
        <v>45</v>
      </c>
      <c r="V576" t="s">
        <v>46</v>
      </c>
      <c r="W576" t="s">
        <v>47</v>
      </c>
      <c r="X576" t="s">
        <v>88</v>
      </c>
      <c r="Y576" t="s">
        <v>201</v>
      </c>
      <c r="Z576" t="s">
        <v>3131</v>
      </c>
      <c r="AA576" t="s">
        <v>3132</v>
      </c>
      <c r="AB576" t="s">
        <v>667</v>
      </c>
      <c r="AC576">
        <v>1956</v>
      </c>
      <c r="AD576">
        <v>126</v>
      </c>
      <c r="AE576" t="str">
        <f t="shared" si="766"/>
        <v>&gt;80</v>
      </c>
      <c r="AF576">
        <v>-37.741607199999997</v>
      </c>
      <c r="AG576">
        <v>145.14361729000001</v>
      </c>
      <c r="AH576" t="s">
        <v>75</v>
      </c>
      <c r="AI576" t="s">
        <v>76</v>
      </c>
      <c r="AJ576" s="33" t="s">
        <v>77</v>
      </c>
      <c r="AL576" t="s">
        <v>48</v>
      </c>
      <c r="AM576" t="s">
        <v>86</v>
      </c>
      <c r="AN576">
        <v>220</v>
      </c>
      <c r="AO576" s="69">
        <v>3</v>
      </c>
      <c r="AP576">
        <v>2</v>
      </c>
      <c r="AQ576">
        <v>0</v>
      </c>
      <c r="AR576">
        <v>0</v>
      </c>
      <c r="AS576" s="82" t="str">
        <f t="shared" si="767"/>
        <v>Gw-0-0</v>
      </c>
      <c r="AT576" s="14">
        <f t="shared" si="768"/>
        <v>78824</v>
      </c>
      <c r="AU576" s="81">
        <f>VLOOKUP(C576,Bushfire_Vlookup!$F$2:$H$12575,3,FALSE)</f>
        <v>3456.4395199999999</v>
      </c>
      <c r="AV576" s="14">
        <f>VLOOKUP(AS576,Safety_collateral_Vlookup!$J$3:$L$20,2,FALSE)</f>
        <v>3720.1399252148244</v>
      </c>
      <c r="AW576" s="14">
        <f>VLOOKUP(AS576,Safety_collateral_Vlookup!$J$3:$L$20,3,FALSE)</f>
        <v>25000</v>
      </c>
      <c r="AX576" s="48">
        <f t="shared" si="769"/>
        <v>118437.61826804421</v>
      </c>
      <c r="AY576" s="49">
        <f t="shared" si="856"/>
        <v>23604.839999999997</v>
      </c>
      <c r="AZ576" s="14">
        <v>76000</v>
      </c>
      <c r="BA576" s="16">
        <f t="shared" si="770"/>
        <v>5.0175141313410396</v>
      </c>
      <c r="BB576" t="e">
        <f>IF(BA576&lt;=#REF!,#REF!,IF(BA576&lt;=#REF!,#REF!,IF(BA576&lt;=#REF!,#REF!,IF(BA576&lt;=#REF!,#REF!,#REF!))))</f>
        <v>#REF!</v>
      </c>
      <c r="BC576" s="51">
        <v>4</v>
      </c>
      <c r="BD576" s="21">
        <v>70</v>
      </c>
      <c r="BE576" s="21">
        <v>6.4399999999999999E-2</v>
      </c>
      <c r="BF576" s="26">
        <f t="shared" si="771"/>
        <v>1539.6538454156716</v>
      </c>
      <c r="BG576" s="21">
        <v>7</v>
      </c>
      <c r="BH576" s="21">
        <f t="shared" si="772"/>
        <v>28</v>
      </c>
      <c r="BI576" s="28">
        <f t="shared" si="773"/>
        <v>4.0959999999999998E-4</v>
      </c>
      <c r="BJ576" s="27">
        <f t="shared" si="774"/>
        <v>4.0959999999999998E-4</v>
      </c>
      <c r="BK576" s="28">
        <f t="shared" si="775"/>
        <v>6.279685848080814E-3</v>
      </c>
      <c r="BL576" s="35">
        <f t="shared" si="776"/>
        <v>3.1508412483127829E-2</v>
      </c>
      <c r="BM576" s="21" t="str">
        <f t="shared" si="777"/>
        <v>Cr1</v>
      </c>
      <c r="BN576" s="51">
        <v>1</v>
      </c>
      <c r="BO576" s="21">
        <v>2</v>
      </c>
      <c r="BP576" s="50" t="s">
        <v>5497</v>
      </c>
      <c r="BQ576" s="14">
        <v>78824</v>
      </c>
      <c r="BR576">
        <f>IFERROR(VLOOKUP(AO576,'Model Failure data- Lines'!$A$37:$E$41,3,FALSE),'Model Failure data- Lines'!$C$37)</f>
        <v>0.16107000000000002</v>
      </c>
      <c r="BS576" s="14">
        <f t="shared" si="778"/>
        <v>19076.747174433884</v>
      </c>
      <c r="BT576" s="34">
        <f t="shared" si="855"/>
        <v>21054.346988286798</v>
      </c>
      <c r="BU576" s="34">
        <f t="shared" si="779"/>
        <v>0.90607166230550318</v>
      </c>
      <c r="BV576" s="54">
        <f t="shared" si="780"/>
        <v>-1977.5998138529139</v>
      </c>
      <c r="BW576">
        <f>IFERROR(VLOOKUP(AO576,'Model Failure data- Lines'!$A$37:$E$41,4,FALSE),'Model Failure data- Lines'!$D$37)</f>
        <v>0.16398000000000001</v>
      </c>
      <c r="BX576" s="14">
        <f t="shared" si="781"/>
        <v>19421.400643593894</v>
      </c>
      <c r="BY576" s="34">
        <f t="shared" si="782"/>
        <v>18779.433671364914</v>
      </c>
      <c r="BZ576" s="71">
        <f t="shared" si="783"/>
        <v>1.0341845757152868</v>
      </c>
      <c r="CA576" s="71">
        <f t="shared" si="784"/>
        <v>641.96697222898001</v>
      </c>
      <c r="CB576" s="57">
        <v>2</v>
      </c>
      <c r="CC576">
        <f>IFERROR(VLOOKUP(AO576,'Model Failure data- Lines'!$A$37:$E$41,5,FALSE),'Model Failure data- Lines'!$E$37)</f>
        <v>0.16322</v>
      </c>
      <c r="CD576" s="14">
        <f t="shared" si="785"/>
        <v>19331.388053710176</v>
      </c>
      <c r="CE576" s="34">
        <f t="shared" si="786"/>
        <v>14940.458355879311</v>
      </c>
      <c r="CF576" s="34">
        <f t="shared" si="787"/>
        <v>1.2938952469355107</v>
      </c>
      <c r="CG576" s="54">
        <f t="shared" si="788"/>
        <v>4390.9296978308648</v>
      </c>
      <c r="CH576" t="e">
        <f>IFERROR(VLOOKUP(AO576,'Model Failure data- Lines'!#REF!,3,FALSE),'Model Failure data- Lines'!#REF!)</f>
        <v>#REF!</v>
      </c>
      <c r="CI576" s="14" t="e">
        <f t="shared" si="789"/>
        <v>#REF!</v>
      </c>
      <c r="CJ576" s="34">
        <f t="shared" si="790"/>
        <v>20194.76930235096</v>
      </c>
      <c r="CK576" s="34" t="e">
        <f t="shared" si="791"/>
        <v>#REF!</v>
      </c>
      <c r="CL576" s="54" t="e">
        <f t="shared" si="792"/>
        <v>#REF!</v>
      </c>
      <c r="CM576" t="e">
        <f>IFERROR(VLOOKUP(AO576,'Model Failure data- Lines'!#REF!,4,FALSE),'Model Failure data- Lines'!#REF!)</f>
        <v>#REF!</v>
      </c>
      <c r="CN576" s="14" t="e">
        <f t="shared" si="793"/>
        <v>#REF!</v>
      </c>
      <c r="CO576" s="34">
        <f t="shared" si="794"/>
        <v>17277.3341050046</v>
      </c>
      <c r="CP576" s="34" t="e">
        <f t="shared" si="795"/>
        <v>#REF!</v>
      </c>
      <c r="CQ576" s="54" t="e">
        <f t="shared" si="796"/>
        <v>#REF!</v>
      </c>
      <c r="CR576" t="e">
        <f>IFERROR(VLOOKUP(AO576,'Model Failure data- Lines'!#REF!,5,FALSE),'Model Failure data- Lines'!#REF!)</f>
        <v>#REF!</v>
      </c>
      <c r="CS576" s="14" t="e">
        <f t="shared" si="797"/>
        <v>#REF!</v>
      </c>
      <c r="CT576" s="34">
        <f t="shared" si="798"/>
        <v>12645.977425644705</v>
      </c>
      <c r="CU576" s="34" t="e">
        <f t="shared" si="799"/>
        <v>#REF!</v>
      </c>
      <c r="CV576" s="54" t="e">
        <f t="shared" si="800"/>
        <v>#REF!</v>
      </c>
      <c r="CW576" t="s">
        <v>667</v>
      </c>
      <c r="CZ576">
        <f t="shared" si="801"/>
        <v>641.96697222897967</v>
      </c>
      <c r="DA576" s="34">
        <f t="shared" si="802"/>
        <v>13791.572007840001</v>
      </c>
      <c r="DB576" s="34">
        <f t="shared" si="803"/>
        <v>604.76167830640316</v>
      </c>
      <c r="DC576" s="34">
        <f t="shared" si="804"/>
        <v>650.90045744748761</v>
      </c>
      <c r="DD576" s="9">
        <f t="shared" si="805"/>
        <v>4374.1665000000003</v>
      </c>
      <c r="DE576" s="59">
        <f t="shared" si="806"/>
        <v>0.71012241912578644</v>
      </c>
      <c r="DF576" s="59">
        <f t="shared" si="807"/>
        <v>3.1138932222475029E-2</v>
      </c>
      <c r="DG576" s="59">
        <f t="shared" si="808"/>
        <v>3.3514599147213706E-2</v>
      </c>
      <c r="DH576" s="59">
        <f t="shared" si="809"/>
        <v>0.22522404950452476</v>
      </c>
      <c r="DI576" s="14">
        <f t="shared" si="810"/>
        <v>455.87513931809957</v>
      </c>
      <c r="DJ576" s="14">
        <f t="shared" si="811"/>
        <v>19.990166037305706</v>
      </c>
      <c r="DK576" s="14">
        <f t="shared" si="812"/>
        <v>21.515265740004729</v>
      </c>
      <c r="DL576" s="14">
        <f t="shared" si="813"/>
        <v>144.58640113356961</v>
      </c>
      <c r="DM576">
        <f t="shared" si="814"/>
        <v>4390.9296978308648</v>
      </c>
      <c r="DN576" s="34">
        <f t="shared" si="815"/>
        <v>13727.652049759999</v>
      </c>
      <c r="DO576" s="34">
        <f t="shared" si="816"/>
        <v>601.9587823708448</v>
      </c>
      <c r="DP576" s="34">
        <f t="shared" si="817"/>
        <v>647.88372157933247</v>
      </c>
      <c r="DQ576" s="9">
        <f t="shared" si="818"/>
        <v>4353.8935000000001</v>
      </c>
      <c r="DR576" s="59">
        <f t="shared" si="819"/>
        <v>0.71012241912578644</v>
      </c>
      <c r="DS576" s="59">
        <f t="shared" si="820"/>
        <v>3.1138932222475036E-2</v>
      </c>
      <c r="DT576" s="59">
        <f t="shared" si="821"/>
        <v>3.3514599147213713E-2</v>
      </c>
      <c r="DU576" s="59">
        <f t="shared" si="822"/>
        <v>0.22522404950452482</v>
      </c>
      <c r="DV576" s="14">
        <f t="shared" si="823"/>
        <v>3118.0976192349117</v>
      </c>
      <c r="DW576" s="14">
        <f t="shared" si="824"/>
        <v>136.72886225440811</v>
      </c>
      <c r="DX576" s="14">
        <f t="shared" si="825"/>
        <v>147.16024870639765</v>
      </c>
      <c r="DY576" s="14">
        <f t="shared" si="826"/>
        <v>988.94296763514694</v>
      </c>
      <c r="DZ576" s="34" t="e">
        <f t="shared" si="827"/>
        <v>#REF!</v>
      </c>
      <c r="EA576" s="34" t="e">
        <f t="shared" si="828"/>
        <v>#REF!</v>
      </c>
      <c r="EB576" s="34" t="e">
        <f t="shared" si="829"/>
        <v>#REF!</v>
      </c>
      <c r="EC576" s="34" t="e">
        <f t="shared" si="830"/>
        <v>#REF!</v>
      </c>
      <c r="ED576" s="34" t="e">
        <f t="shared" si="831"/>
        <v>#REF!</v>
      </c>
      <c r="EE576" s="59" t="e">
        <f t="shared" si="832"/>
        <v>#REF!</v>
      </c>
      <c r="EF576" s="59" t="e">
        <f t="shared" si="833"/>
        <v>#REF!</v>
      </c>
      <c r="EG576" s="59" t="e">
        <f t="shared" si="834"/>
        <v>#REF!</v>
      </c>
      <c r="EH576" s="59" t="e">
        <f t="shared" si="835"/>
        <v>#REF!</v>
      </c>
      <c r="EI576" s="14" t="e">
        <f t="shared" si="836"/>
        <v>#REF!</v>
      </c>
      <c r="EJ576" s="14" t="e">
        <f t="shared" si="837"/>
        <v>#REF!</v>
      </c>
      <c r="EK576" s="14" t="e">
        <f t="shared" si="838"/>
        <v>#REF!</v>
      </c>
      <c r="EL576" s="14" t="e">
        <f t="shared" si="839"/>
        <v>#REF!</v>
      </c>
      <c r="EM576" t="e">
        <f t="shared" si="840"/>
        <v>#REF!</v>
      </c>
      <c r="EN576" s="34" t="e">
        <f t="shared" si="841"/>
        <v>#REF!</v>
      </c>
      <c r="EO576" s="34" t="e">
        <f t="shared" si="842"/>
        <v>#REF!</v>
      </c>
      <c r="EP576" s="34" t="e">
        <f t="shared" si="843"/>
        <v>#REF!</v>
      </c>
      <c r="EQ576" s="34" t="e">
        <f t="shared" si="844"/>
        <v>#REF!</v>
      </c>
      <c r="ER576" s="59" t="e">
        <f t="shared" si="845"/>
        <v>#REF!</v>
      </c>
      <c r="ES576" s="59" t="e">
        <f t="shared" si="846"/>
        <v>#REF!</v>
      </c>
      <c r="ET576" s="59" t="e">
        <f t="shared" si="847"/>
        <v>#REF!</v>
      </c>
      <c r="EU576" s="59" t="e">
        <f t="shared" si="848"/>
        <v>#REF!</v>
      </c>
      <c r="EV576" s="14" t="e">
        <f t="shared" si="849"/>
        <v>#REF!</v>
      </c>
      <c r="EW576" s="14" t="e">
        <f t="shared" si="850"/>
        <v>#REF!</v>
      </c>
      <c r="EX576" s="14" t="e">
        <f t="shared" si="851"/>
        <v>#REF!</v>
      </c>
      <c r="EY576" s="14" t="e">
        <f t="shared" si="852"/>
        <v>#REF!</v>
      </c>
    </row>
    <row r="577" spans="1:155" x14ac:dyDescent="0.2">
      <c r="A577" s="17">
        <v>30263362</v>
      </c>
      <c r="B577" t="s">
        <v>62</v>
      </c>
      <c r="C577" t="s">
        <v>4192</v>
      </c>
      <c r="D577" t="s">
        <v>4193</v>
      </c>
      <c r="E577" t="s">
        <v>2357</v>
      </c>
      <c r="F577" t="s">
        <v>41</v>
      </c>
      <c r="G577" t="s">
        <v>42</v>
      </c>
      <c r="H577" t="s">
        <v>4194</v>
      </c>
      <c r="I577" t="s">
        <v>68</v>
      </c>
      <c r="J577" s="19" t="s">
        <v>69</v>
      </c>
      <c r="K577" t="s">
        <v>70</v>
      </c>
      <c r="L577">
        <v>1956</v>
      </c>
      <c r="M577">
        <f t="shared" si="857"/>
        <v>1956</v>
      </c>
      <c r="N577">
        <v>63</v>
      </c>
      <c r="O577" s="19">
        <f t="shared" si="858"/>
        <v>63</v>
      </c>
      <c r="P577" t="s">
        <v>54</v>
      </c>
      <c r="Q577" s="19" t="str">
        <f t="shared" si="764"/>
        <v>60-70</v>
      </c>
      <c r="R577" s="23">
        <v>399.9</v>
      </c>
      <c r="S577" s="15">
        <f t="shared" si="765"/>
        <v>0.39989999999999998</v>
      </c>
      <c r="T577">
        <v>30457256</v>
      </c>
      <c r="U577" t="s">
        <v>45</v>
      </c>
      <c r="V577" t="s">
        <v>46</v>
      </c>
      <c r="W577" t="s">
        <v>47</v>
      </c>
      <c r="X577" t="s">
        <v>48</v>
      </c>
      <c r="Y577" t="s">
        <v>71</v>
      </c>
      <c r="Z577" t="s">
        <v>4195</v>
      </c>
      <c r="AA577" t="s">
        <v>4196</v>
      </c>
      <c r="AB577" t="s">
        <v>778</v>
      </c>
      <c r="AC577">
        <v>1956</v>
      </c>
      <c r="AD577">
        <v>126</v>
      </c>
      <c r="AE577" t="str">
        <f t="shared" si="766"/>
        <v>&gt;80</v>
      </c>
      <c r="AF577">
        <v>-37.740877050000002</v>
      </c>
      <c r="AG577">
        <v>145.13994632999999</v>
      </c>
      <c r="AH577" t="s">
        <v>75</v>
      </c>
      <c r="AI577" t="s">
        <v>76</v>
      </c>
      <c r="AJ577" s="33" t="s">
        <v>77</v>
      </c>
      <c r="AL577" t="s">
        <v>48</v>
      </c>
      <c r="AM577" t="s">
        <v>86</v>
      </c>
      <c r="AN577">
        <v>220</v>
      </c>
      <c r="AO577" s="70">
        <v>3</v>
      </c>
      <c r="AP577">
        <v>2</v>
      </c>
      <c r="AQ577">
        <v>0</v>
      </c>
      <c r="AR577">
        <v>0</v>
      </c>
      <c r="AS577" s="82" t="str">
        <f t="shared" si="767"/>
        <v>Gw-0-0</v>
      </c>
      <c r="AT577" s="14">
        <f t="shared" si="768"/>
        <v>78824</v>
      </c>
      <c r="AU577" s="81">
        <f>VLOOKUP(C577,Bushfire_Vlookup!$F$2:$H$12575,3,FALSE)</f>
        <v>3304.7653479999999</v>
      </c>
      <c r="AV577" s="14">
        <f>VLOOKUP(AS577,Safety_collateral_Vlookup!$J$3:$L$20,2,FALSE)</f>
        <v>3720.1399252148244</v>
      </c>
      <c r="AW577" s="14">
        <f>VLOOKUP(AS577,Safety_collateral_Vlookup!$J$3:$L$20,3,FALSE)</f>
        <v>25000</v>
      </c>
      <c r="AX577" s="48">
        <f t="shared" si="769"/>
        <v>118275.78192652021</v>
      </c>
      <c r="AY577" s="49">
        <f t="shared" si="856"/>
        <v>30392.399999999998</v>
      </c>
      <c r="AZ577" s="14">
        <v>76000</v>
      </c>
      <c r="BA577" s="16">
        <f t="shared" si="770"/>
        <v>3.8916236271739062</v>
      </c>
      <c r="BB577" t="e">
        <f>IF(BA577&lt;=#REF!,#REF!,IF(BA577&lt;=#REF!,#REF!,IF(BA577&lt;=#REF!,#REF!,IF(BA577&lt;=#REF!,#REF!,#REF!))))</f>
        <v>#REF!</v>
      </c>
      <c r="BC577" s="51">
        <v>4</v>
      </c>
      <c r="BD577" s="21">
        <v>70</v>
      </c>
      <c r="BE577" s="21">
        <v>6.4399999999999999E-2</v>
      </c>
      <c r="BF577" s="26">
        <f t="shared" si="771"/>
        <v>1982.3805427789919</v>
      </c>
      <c r="BG577" s="21">
        <v>7</v>
      </c>
      <c r="BH577" s="21">
        <f t="shared" si="772"/>
        <v>28</v>
      </c>
      <c r="BI577" s="28">
        <f t="shared" si="773"/>
        <v>4.0959999999999998E-4</v>
      </c>
      <c r="BJ577" s="27">
        <f t="shared" si="774"/>
        <v>4.0959999999999998E-4</v>
      </c>
      <c r="BK577" s="28">
        <f t="shared" si="775"/>
        <v>6.279685848080814E-3</v>
      </c>
      <c r="BL577" s="35">
        <f t="shared" si="776"/>
        <v>2.4438173817620906E-2</v>
      </c>
      <c r="BM577" s="21" t="str">
        <f t="shared" si="777"/>
        <v>Cr1</v>
      </c>
      <c r="BN577" s="51">
        <v>1</v>
      </c>
      <c r="BO577" s="21">
        <v>2</v>
      </c>
      <c r="BP577" s="50" t="s">
        <v>5497</v>
      </c>
      <c r="BQ577" s="14">
        <v>78824</v>
      </c>
      <c r="BR577">
        <f>IFERROR(VLOOKUP(AO577,'Model Failure data- Lines'!$A$37:$E$41,3,FALSE),'Model Failure data- Lines'!$C$37)</f>
        <v>0.16107000000000002</v>
      </c>
      <c r="BS577" s="14">
        <f t="shared" si="778"/>
        <v>19050.680194904613</v>
      </c>
      <c r="BT577" s="34">
        <f t="shared" si="855"/>
        <v>27108.513991486816</v>
      </c>
      <c r="BU577" s="34">
        <f t="shared" si="779"/>
        <v>0.70275634440483559</v>
      </c>
      <c r="BV577" s="54">
        <f t="shared" si="780"/>
        <v>-8057.8337965822029</v>
      </c>
      <c r="BW577">
        <f>IFERROR(VLOOKUP(AO577,'Model Failure data- Lines'!$A$37:$E$41,4,FALSE),'Model Failure data- Lines'!$D$37)</f>
        <v>0.16398000000000001</v>
      </c>
      <c r="BX577" s="14">
        <f t="shared" si="781"/>
        <v>19394.862720310786</v>
      </c>
      <c r="BY577" s="34">
        <f t="shared" si="782"/>
        <v>24179.450481917735</v>
      </c>
      <c r="BZ577" s="71">
        <f t="shared" si="783"/>
        <v>0.80212173286630162</v>
      </c>
      <c r="CA577" s="71">
        <f t="shared" si="784"/>
        <v>-4784.5877616069483</v>
      </c>
      <c r="CB577" s="57">
        <v>2</v>
      </c>
      <c r="CC577">
        <f>IFERROR(VLOOKUP(AO577,'Model Failure data- Lines'!$A$37:$E$41,5,FALSE),'Model Failure data- Lines'!$E$37)</f>
        <v>0.16322</v>
      </c>
      <c r="CD577" s="14">
        <f t="shared" si="785"/>
        <v>19304.973126046629</v>
      </c>
      <c r="CE577" s="34">
        <f t="shared" si="786"/>
        <v>19236.579724125495</v>
      </c>
      <c r="CF577" s="34">
        <f t="shared" si="787"/>
        <v>1.0035553826564791</v>
      </c>
      <c r="CG577" s="54">
        <f t="shared" si="788"/>
        <v>68.393401921133773</v>
      </c>
      <c r="CH577" t="e">
        <f>IFERROR(VLOOKUP(AO577,'Model Failure data- Lines'!#REF!,3,FALSE),'Model Failure data- Lines'!#REF!)</f>
        <v>#REF!</v>
      </c>
      <c r="CI577" s="14" t="e">
        <f t="shared" si="789"/>
        <v>#REF!</v>
      </c>
      <c r="CJ577" s="34">
        <f t="shared" si="790"/>
        <v>26001.765169548762</v>
      </c>
      <c r="CK577" s="34" t="e">
        <f t="shared" si="791"/>
        <v>#REF!</v>
      </c>
      <c r="CL577" s="54" t="e">
        <f t="shared" si="792"/>
        <v>#REF!</v>
      </c>
      <c r="CM577" t="e">
        <f>IFERROR(VLOOKUP(AO577,'Model Failure data- Lines'!#REF!,4,FALSE),'Model Failure data- Lines'!#REF!)</f>
        <v>#REF!</v>
      </c>
      <c r="CN577" s="14" t="e">
        <f t="shared" si="793"/>
        <v>#REF!</v>
      </c>
      <c r="CO577" s="34">
        <f t="shared" si="794"/>
        <v>22245.422932455454</v>
      </c>
      <c r="CP577" s="34" t="e">
        <f t="shared" si="795"/>
        <v>#REF!</v>
      </c>
      <c r="CQ577" s="54" t="e">
        <f t="shared" si="796"/>
        <v>#REF!</v>
      </c>
      <c r="CR577" t="e">
        <f>IFERROR(VLOOKUP(AO577,'Model Failure data- Lines'!#REF!,5,FALSE),'Model Failure data- Lines'!#REF!)</f>
        <v>#REF!</v>
      </c>
      <c r="CS577" s="14" t="e">
        <f t="shared" si="797"/>
        <v>#REF!</v>
      </c>
      <c r="CT577" s="34">
        <f t="shared" si="798"/>
        <v>16282.321943769335</v>
      </c>
      <c r="CU577" s="34" t="e">
        <f t="shared" si="799"/>
        <v>#REF!</v>
      </c>
      <c r="CV577" s="54" t="e">
        <f t="shared" si="800"/>
        <v>#REF!</v>
      </c>
      <c r="CW577" t="s">
        <v>778</v>
      </c>
      <c r="CZ577">
        <f t="shared" si="801"/>
        <v>-4784.5877616069502</v>
      </c>
      <c r="DA577" s="34">
        <f t="shared" si="802"/>
        <v>13791.572007840001</v>
      </c>
      <c r="DB577" s="34">
        <f t="shared" si="803"/>
        <v>578.2237550232976</v>
      </c>
      <c r="DC577" s="34">
        <f t="shared" si="804"/>
        <v>650.90045744748761</v>
      </c>
      <c r="DD577" s="9">
        <f t="shared" si="805"/>
        <v>4374.1665000000003</v>
      </c>
      <c r="DE577" s="59">
        <f t="shared" si="806"/>
        <v>0.71109407716493511</v>
      </c>
      <c r="DF577" s="59">
        <f t="shared" si="807"/>
        <v>2.9813242989225552E-2</v>
      </c>
      <c r="DG577" s="59">
        <f t="shared" si="808"/>
        <v>3.3560457056798262E-2</v>
      </c>
      <c r="DH577" s="59">
        <f t="shared" si="809"/>
        <v>0.22553222278904111</v>
      </c>
      <c r="DI577" s="14">
        <f t="shared" si="810"/>
        <v>-3402.2920189545366</v>
      </c>
      <c r="DJ577" s="14">
        <f t="shared" si="811"/>
        <v>-142.64407754006277</v>
      </c>
      <c r="DK577" s="14">
        <f t="shared" si="812"/>
        <v>-160.5729521078926</v>
      </c>
      <c r="DL577" s="14">
        <f t="shared" si="813"/>
        <v>-1079.0787130044582</v>
      </c>
      <c r="DM577">
        <f t="shared" si="814"/>
        <v>68.393401921134156</v>
      </c>
      <c r="DN577" s="34">
        <f t="shared" si="815"/>
        <v>13727.652049759999</v>
      </c>
      <c r="DO577" s="34">
        <f t="shared" si="816"/>
        <v>575.54385470729756</v>
      </c>
      <c r="DP577" s="34">
        <f t="shared" si="817"/>
        <v>647.88372157933247</v>
      </c>
      <c r="DQ577" s="9">
        <f t="shared" si="818"/>
        <v>4353.8935000000001</v>
      </c>
      <c r="DR577" s="59">
        <f t="shared" si="819"/>
        <v>0.71109407716493511</v>
      </c>
      <c r="DS577" s="59">
        <f t="shared" si="820"/>
        <v>2.9813242989225563E-2</v>
      </c>
      <c r="DT577" s="59">
        <f t="shared" si="821"/>
        <v>3.3560457056798269E-2</v>
      </c>
      <c r="DU577" s="59">
        <f t="shared" si="822"/>
        <v>0.22553222278904114</v>
      </c>
      <c r="DV577" s="14">
        <f t="shared" si="823"/>
        <v>48.634143023279385</v>
      </c>
      <c r="DW577" s="14">
        <f t="shared" si="824"/>
        <v>2.0390291103345386</v>
      </c>
      <c r="DX577" s="14">
        <f t="shared" si="825"/>
        <v>2.2953138281425671</v>
      </c>
      <c r="DY577" s="14">
        <f t="shared" si="826"/>
        <v>15.42491595937766</v>
      </c>
      <c r="DZ577" s="34" t="e">
        <f t="shared" si="827"/>
        <v>#REF!</v>
      </c>
      <c r="EA577" s="34" t="e">
        <f t="shared" si="828"/>
        <v>#REF!</v>
      </c>
      <c r="EB577" s="34" t="e">
        <f t="shared" si="829"/>
        <v>#REF!</v>
      </c>
      <c r="EC577" s="34" t="e">
        <f t="shared" si="830"/>
        <v>#REF!</v>
      </c>
      <c r="ED577" s="34" t="e">
        <f t="shared" si="831"/>
        <v>#REF!</v>
      </c>
      <c r="EE577" s="59" t="e">
        <f t="shared" si="832"/>
        <v>#REF!</v>
      </c>
      <c r="EF577" s="59" t="e">
        <f t="shared" si="833"/>
        <v>#REF!</v>
      </c>
      <c r="EG577" s="59" t="e">
        <f t="shared" si="834"/>
        <v>#REF!</v>
      </c>
      <c r="EH577" s="59" t="e">
        <f t="shared" si="835"/>
        <v>#REF!</v>
      </c>
      <c r="EI577" s="14" t="e">
        <f t="shared" si="836"/>
        <v>#REF!</v>
      </c>
      <c r="EJ577" s="14" t="e">
        <f t="shared" si="837"/>
        <v>#REF!</v>
      </c>
      <c r="EK577" s="14" t="e">
        <f t="shared" si="838"/>
        <v>#REF!</v>
      </c>
      <c r="EL577" s="14" t="e">
        <f t="shared" si="839"/>
        <v>#REF!</v>
      </c>
      <c r="EM577" t="e">
        <f t="shared" si="840"/>
        <v>#REF!</v>
      </c>
      <c r="EN577" s="34" t="e">
        <f t="shared" si="841"/>
        <v>#REF!</v>
      </c>
      <c r="EO577" s="34" t="e">
        <f t="shared" si="842"/>
        <v>#REF!</v>
      </c>
      <c r="EP577" s="34" t="e">
        <f t="shared" si="843"/>
        <v>#REF!</v>
      </c>
      <c r="EQ577" s="34" t="e">
        <f t="shared" si="844"/>
        <v>#REF!</v>
      </c>
      <c r="ER577" s="59" t="e">
        <f t="shared" si="845"/>
        <v>#REF!</v>
      </c>
      <c r="ES577" s="59" t="e">
        <f t="shared" si="846"/>
        <v>#REF!</v>
      </c>
      <c r="ET577" s="59" t="e">
        <f t="shared" si="847"/>
        <v>#REF!</v>
      </c>
      <c r="EU577" s="59" t="e">
        <f t="shared" si="848"/>
        <v>#REF!</v>
      </c>
      <c r="EV577" s="14" t="e">
        <f t="shared" si="849"/>
        <v>#REF!</v>
      </c>
      <c r="EW577" s="14" t="e">
        <f t="shared" si="850"/>
        <v>#REF!</v>
      </c>
      <c r="EX577" s="14" t="e">
        <f t="shared" si="851"/>
        <v>#REF!</v>
      </c>
      <c r="EY577" s="14" t="e">
        <f t="shared" si="852"/>
        <v>#REF!</v>
      </c>
    </row>
    <row r="578" spans="1:155" x14ac:dyDescent="0.2">
      <c r="A578" s="17">
        <v>30318570</v>
      </c>
      <c r="B578" t="s">
        <v>62</v>
      </c>
      <c r="C578" t="s">
        <v>4192</v>
      </c>
      <c r="D578" t="s">
        <v>4193</v>
      </c>
      <c r="E578" t="s">
        <v>2357</v>
      </c>
      <c r="F578" t="s">
        <v>41</v>
      </c>
      <c r="G578" t="s">
        <v>42</v>
      </c>
      <c r="H578" t="s">
        <v>4628</v>
      </c>
      <c r="I578" t="s">
        <v>68</v>
      </c>
      <c r="J578" s="19" t="s">
        <v>69</v>
      </c>
      <c r="K578" t="s">
        <v>70</v>
      </c>
      <c r="L578">
        <v>1956</v>
      </c>
      <c r="M578">
        <f t="shared" si="857"/>
        <v>1956</v>
      </c>
      <c r="N578">
        <v>63</v>
      </c>
      <c r="O578" s="19">
        <f t="shared" si="858"/>
        <v>63</v>
      </c>
      <c r="P578" t="s">
        <v>54</v>
      </c>
      <c r="Q578" s="19" t="str">
        <f t="shared" ref="Q578:Q641" si="859">IF(O578&lt;10,"0-10",IF(O578&lt;20,"10-20",IF(O578&lt;30,"20-30",IF(O578&lt;40,"30-40",IF(O578&lt;50,"40-50",IF(O578&lt;60,"50-60","60-70"))))))</f>
        <v>60-70</v>
      </c>
      <c r="R578" s="23">
        <v>399.9</v>
      </c>
      <c r="S578" s="15">
        <f t="shared" ref="S578:S641" si="860">R578/1000</f>
        <v>0.39989999999999998</v>
      </c>
      <c r="T578">
        <v>30457256</v>
      </c>
      <c r="U578" t="s">
        <v>45</v>
      </c>
      <c r="V578" t="s">
        <v>46</v>
      </c>
      <c r="W578" t="s">
        <v>47</v>
      </c>
      <c r="X578" t="s">
        <v>48</v>
      </c>
      <c r="Y578" t="s">
        <v>71</v>
      </c>
      <c r="Z578" t="s">
        <v>4195</v>
      </c>
      <c r="AA578" t="s">
        <v>4196</v>
      </c>
      <c r="AB578" t="s">
        <v>778</v>
      </c>
      <c r="AC578">
        <v>1956</v>
      </c>
      <c r="AD578">
        <v>126</v>
      </c>
      <c r="AE578" t="str">
        <f t="shared" ref="AE578:AE641" si="861">IF(AD578&lt;=10,"&lt;10",IF(AD578&lt;=20,"20",IF(AD578&lt;=30,"&lt;30",IF(AD578&lt;=40,"&lt;40",IF(AD578&lt;=50,"&lt;50",IF(AD578&lt;=60,"&lt;60",IF(AD578&lt;=70,"&lt;70",IF(AD578&lt;=80,"&lt;80","&gt;80"))))))))</f>
        <v>&gt;80</v>
      </c>
      <c r="AF578">
        <v>-37.740877050000002</v>
      </c>
      <c r="AG578">
        <v>145.13994632999999</v>
      </c>
      <c r="AH578" t="s">
        <v>75</v>
      </c>
      <c r="AI578" t="s">
        <v>76</v>
      </c>
      <c r="AJ578" s="33" t="s">
        <v>77</v>
      </c>
      <c r="AL578" t="s">
        <v>78</v>
      </c>
      <c r="AM578" t="s">
        <v>79</v>
      </c>
      <c r="AN578">
        <v>220</v>
      </c>
      <c r="AO578" s="69">
        <v>3</v>
      </c>
      <c r="AP578">
        <v>2</v>
      </c>
      <c r="AQ578">
        <v>0</v>
      </c>
      <c r="AR578">
        <v>0</v>
      </c>
      <c r="AS578" s="82" t="str">
        <f t="shared" ref="AS578:AS641" si="862">"Gw"&amp;"-"&amp;AQ578&amp;"-"&amp;AR578</f>
        <v>Gw-0-0</v>
      </c>
      <c r="AT578" s="14">
        <f t="shared" ref="AT578:AT641" si="863">BQ578</f>
        <v>78824</v>
      </c>
      <c r="AU578" s="81">
        <f>VLOOKUP(C578,Bushfire_Vlookup!$F$2:$H$12575,3,FALSE)</f>
        <v>3304.7653479999999</v>
      </c>
      <c r="AV578" s="14">
        <f>VLOOKUP(AS578,Safety_collateral_Vlookup!$J$3:$L$20,2,FALSE)</f>
        <v>3720.1399252148244</v>
      </c>
      <c r="AW578" s="14">
        <f>VLOOKUP(AS578,Safety_collateral_Vlookup!$J$3:$L$20,3,FALSE)</f>
        <v>25000</v>
      </c>
      <c r="AX578" s="48">
        <f t="shared" ref="AX578:AX641" si="864">(AT578+AU578+AV578+AW578)*1.067</f>
        <v>118275.78192652021</v>
      </c>
      <c r="AY578" s="49">
        <f t="shared" si="856"/>
        <v>30392.399999999998</v>
      </c>
      <c r="AZ578" s="14">
        <v>76000</v>
      </c>
      <c r="BA578" s="16">
        <f t="shared" ref="BA578:BA641" si="865">AX578/AY578</f>
        <v>3.8916236271739062</v>
      </c>
      <c r="BB578" t="e">
        <f>IF(BA578&lt;=#REF!,#REF!,IF(BA578&lt;=#REF!,#REF!,IF(BA578&lt;=#REF!,#REF!,IF(BA578&lt;=#REF!,#REF!,#REF!))))</f>
        <v>#REF!</v>
      </c>
      <c r="BC578" s="51">
        <v>4</v>
      </c>
      <c r="BD578" s="21">
        <v>70</v>
      </c>
      <c r="BE578" s="21">
        <v>6.4399999999999999E-2</v>
      </c>
      <c r="BF578" s="26">
        <f t="shared" ref="BF578:BF641" si="866">PMT(BE578,BD578,-AY578)</f>
        <v>1982.3805427789919</v>
      </c>
      <c r="BG578" s="21">
        <v>7</v>
      </c>
      <c r="BH578" s="21">
        <f t="shared" ref="BH578:BH641" si="867">BD578-IF(AO578=1,0.95*BD578,IF(AO578=2,0.85*BD578,IF(AO578=3,0.6*BD578,IF(AO578=4,0.22*BD578,0.08*BD578))))</f>
        <v>28</v>
      </c>
      <c r="BI578" s="28">
        <f t="shared" ref="BI578:BI641" si="868">BG578*(BH578^(BG578-1))/(BD578^BG578)</f>
        <v>4.0959999999999998E-4</v>
      </c>
      <c r="BJ578" s="27">
        <f t="shared" ref="BJ578:BJ641" si="869">BI578</f>
        <v>4.0959999999999998E-4</v>
      </c>
      <c r="BK578" s="28">
        <f t="shared" ref="BK578:BK641" si="870">(BI578*AY578)/BF578</f>
        <v>6.279685848080814E-3</v>
      </c>
      <c r="BL578" s="35">
        <f t="shared" ref="BL578:BL641" si="871">(BI578*AX578)/BF578</f>
        <v>2.4438173817620906E-2</v>
      </c>
      <c r="BM578" s="21" t="str">
        <f t="shared" ref="BM578:BM641" si="872">IF(BL578&lt;=0.3,"Cr1",IF(BL578&lt;=1,"Cr2",IF(BL578&lt;=3,"Cr3",IF(BL578&lt;=10,"Cr4","Cr5"))))</f>
        <v>Cr1</v>
      </c>
      <c r="BN578" s="51">
        <v>1</v>
      </c>
      <c r="BO578" s="21">
        <v>2</v>
      </c>
      <c r="BP578" s="50" t="s">
        <v>5497</v>
      </c>
      <c r="BQ578" s="14">
        <v>78824</v>
      </c>
      <c r="BR578">
        <f>IFERROR(VLOOKUP(AO578,'Model Failure data- Lines'!$A$37:$E$41,3,FALSE),'Model Failure data- Lines'!$C$37)</f>
        <v>0.16107000000000002</v>
      </c>
      <c r="BS578" s="14">
        <f t="shared" ref="BS578:BS641" si="873">($AX578)*BR578</f>
        <v>19050.680194904613</v>
      </c>
      <c r="BT578" s="34">
        <f t="shared" si="855"/>
        <v>27108.513991486816</v>
      </c>
      <c r="BU578" s="34">
        <f t="shared" ref="BU578:BU641" si="874">BS578/BT578</f>
        <v>0.70275634440483559</v>
      </c>
      <c r="BV578" s="54">
        <f t="shared" ref="BV578:BV641" si="875">BS578-BT578</f>
        <v>-8057.8337965822029</v>
      </c>
      <c r="BW578">
        <f>IFERROR(VLOOKUP(AO578,'Model Failure data- Lines'!$A$37:$E$41,4,FALSE),'Model Failure data- Lines'!$D$37)</f>
        <v>0.16398000000000001</v>
      </c>
      <c r="BX578" s="14">
        <f t="shared" ref="BX578:BX641" si="876">($AX578)*BW578</f>
        <v>19394.862720310786</v>
      </c>
      <c r="BY578" s="34">
        <f t="shared" ref="BY578:BY641" si="877">$AY578/1.0468^5</f>
        <v>24179.450481917735</v>
      </c>
      <c r="BZ578" s="71">
        <f t="shared" ref="BZ578:BZ641" si="878">BX578/BY578</f>
        <v>0.80212173286630162</v>
      </c>
      <c r="CA578" s="71">
        <f t="shared" ref="CA578:CA641" si="879">BX578-BY578</f>
        <v>-4784.5877616069483</v>
      </c>
      <c r="CB578" s="57">
        <v>2</v>
      </c>
      <c r="CC578">
        <f>IFERROR(VLOOKUP(AO578,'Model Failure data- Lines'!$A$37:$E$41,5,FALSE),'Model Failure data- Lines'!$E$37)</f>
        <v>0.16322</v>
      </c>
      <c r="CD578" s="14">
        <f t="shared" ref="CD578:CD641" si="880">($AX578)*CC578</f>
        <v>19304.973126046629</v>
      </c>
      <c r="CE578" s="34">
        <f t="shared" ref="CE578:CE641" si="881">$AY578/1.0468^10</f>
        <v>19236.579724125495</v>
      </c>
      <c r="CF578" s="34">
        <f t="shared" ref="CF578:CF641" si="882">CD578/CE578</f>
        <v>1.0035553826564791</v>
      </c>
      <c r="CG578" s="54">
        <f t="shared" ref="CG578:CG641" si="883">CD578-CE578</f>
        <v>68.393401921133773</v>
      </c>
      <c r="CH578" t="e">
        <f>IFERROR(VLOOKUP(AO578,'Model Failure data- Lines'!#REF!,3,FALSE),'Model Failure data- Lines'!#REF!)</f>
        <v>#REF!</v>
      </c>
      <c r="CI578" s="14" t="e">
        <f t="shared" ref="CI578:CI641" si="884">($AX578)*CH578</f>
        <v>#REF!</v>
      </c>
      <c r="CJ578" s="34">
        <f t="shared" ref="CJ578:CJ641" si="885">$AY578/1.0644^2.5</f>
        <v>26001.765169548762</v>
      </c>
      <c r="CK578" s="34" t="e">
        <f t="shared" ref="CK578:CK641" si="886">CI578/CJ578</f>
        <v>#REF!</v>
      </c>
      <c r="CL578" s="54" t="e">
        <f t="shared" ref="CL578:CL641" si="887">CI578-CJ578</f>
        <v>#REF!</v>
      </c>
      <c r="CM578" t="e">
        <f>IFERROR(VLOOKUP(AO578,'Model Failure data- Lines'!#REF!,4,FALSE),'Model Failure data- Lines'!#REF!)</f>
        <v>#REF!</v>
      </c>
      <c r="CN578" s="14" t="e">
        <f t="shared" ref="CN578:CN641" si="888">($AX578)*CM578</f>
        <v>#REF!</v>
      </c>
      <c r="CO578" s="34">
        <f t="shared" ref="CO578:CO641" si="889">$AY578/1.0644^5</f>
        <v>22245.422932455454</v>
      </c>
      <c r="CP578" s="34" t="e">
        <f t="shared" ref="CP578:CP641" si="890">CN578/CO578</f>
        <v>#REF!</v>
      </c>
      <c r="CQ578" s="54" t="e">
        <f t="shared" ref="CQ578:CQ641" si="891">CN578-CO578</f>
        <v>#REF!</v>
      </c>
      <c r="CR578" t="e">
        <f>IFERROR(VLOOKUP(AO578,'Model Failure data- Lines'!#REF!,5,FALSE),'Model Failure data- Lines'!#REF!)</f>
        <v>#REF!</v>
      </c>
      <c r="CS578" s="14" t="e">
        <f t="shared" ref="CS578:CS641" si="892">($AX578)*CR578</f>
        <v>#REF!</v>
      </c>
      <c r="CT578" s="34">
        <f t="shared" ref="CT578:CT641" si="893">$AY578/1.0644^10</f>
        <v>16282.321943769335</v>
      </c>
      <c r="CU578" s="34" t="e">
        <f t="shared" ref="CU578:CU641" si="894">CS578/CT578</f>
        <v>#REF!</v>
      </c>
      <c r="CV578" s="54" t="e">
        <f t="shared" ref="CV578:CV641" si="895">CS578-CT578</f>
        <v>#REF!</v>
      </c>
      <c r="CW578" t="s">
        <v>778</v>
      </c>
      <c r="CZ578">
        <f t="shared" ref="CZ578:CZ641" si="896">BX578*(BZ578-1)/BZ578</f>
        <v>-4784.5877616069502</v>
      </c>
      <c r="DA578" s="34">
        <f t="shared" ref="DA578:DA641" si="897">1.067*$AT578*$BW578</f>
        <v>13791.572007840001</v>
      </c>
      <c r="DB578" s="34">
        <f t="shared" ref="DB578:DB641" si="898">1.067*$BW578*$AU578</f>
        <v>578.2237550232976</v>
      </c>
      <c r="DC578" s="34">
        <f t="shared" ref="DC578:DC641" si="899">1.067*$BW578*$AV578</f>
        <v>650.90045744748761</v>
      </c>
      <c r="DD578" s="9">
        <f t="shared" ref="DD578:DD641" si="900">1.067*$BW578*$AW578</f>
        <v>4374.1665000000003</v>
      </c>
      <c r="DE578" s="59">
        <f t="shared" ref="DE578:DE641" si="901">DA578/$BX578</f>
        <v>0.71109407716493511</v>
      </c>
      <c r="DF578" s="59">
        <f t="shared" ref="DF578:DF641" si="902">DB578/$BX578</f>
        <v>2.9813242989225552E-2</v>
      </c>
      <c r="DG578" s="59">
        <f t="shared" ref="DG578:DG641" si="903">DC578/$BX578</f>
        <v>3.3560457056798262E-2</v>
      </c>
      <c r="DH578" s="59">
        <f t="shared" ref="DH578:DH641" si="904">DD578/$BX578</f>
        <v>0.22553222278904111</v>
      </c>
      <c r="DI578" s="14">
        <f t="shared" ref="DI578:DI641" si="905">DE578*$BX578*($BZ578-1)/$BZ578</f>
        <v>-3402.2920189545366</v>
      </c>
      <c r="DJ578" s="14">
        <f t="shared" ref="DJ578:DJ641" si="906">DF578*$BX578*($BZ578-1)/$BZ578</f>
        <v>-142.64407754006277</v>
      </c>
      <c r="DK578" s="14">
        <f t="shared" ref="DK578:DK641" si="907">DG578*$BX578*($BZ578-1)/$BZ578</f>
        <v>-160.5729521078926</v>
      </c>
      <c r="DL578" s="14">
        <f t="shared" ref="DL578:DL641" si="908">DH578*$BX578*($BZ578-1)/$BZ578</f>
        <v>-1079.0787130044582</v>
      </c>
      <c r="DM578">
        <f t="shared" ref="DM578:DM641" si="909">CD578*(CF578-1)/CF578</f>
        <v>68.393401921134156</v>
      </c>
      <c r="DN578" s="34">
        <f t="shared" ref="DN578:DN641" si="910">1.067*$AT578*$CC578</f>
        <v>13727.652049759999</v>
      </c>
      <c r="DO578" s="34">
        <f t="shared" ref="DO578:DO641" si="911">1.067*$CC578*$AU578</f>
        <v>575.54385470729756</v>
      </c>
      <c r="DP578" s="34">
        <f t="shared" ref="DP578:DP641" si="912">1.067*$CC578*$AV578</f>
        <v>647.88372157933247</v>
      </c>
      <c r="DQ578" s="9">
        <f t="shared" ref="DQ578:DQ641" si="913">1.067*$CC578*$AW578</f>
        <v>4353.8935000000001</v>
      </c>
      <c r="DR578" s="59">
        <f t="shared" ref="DR578:DR641" si="914">DN578/$CD578</f>
        <v>0.71109407716493511</v>
      </c>
      <c r="DS578" s="59">
        <f t="shared" ref="DS578:DS641" si="915">DO578/$CD578</f>
        <v>2.9813242989225563E-2</v>
      </c>
      <c r="DT578" s="59">
        <f t="shared" ref="DT578:DT641" si="916">DP578/$CD578</f>
        <v>3.3560457056798269E-2</v>
      </c>
      <c r="DU578" s="59">
        <f t="shared" ref="DU578:DU641" si="917">DQ578/$CD578</f>
        <v>0.22553222278904114</v>
      </c>
      <c r="DV578" s="14">
        <f t="shared" ref="DV578:DV641" si="918">DR578*$CD578*($CF578-1)/$CF578</f>
        <v>48.634143023279385</v>
      </c>
      <c r="DW578" s="14">
        <f t="shared" ref="DW578:DW641" si="919">DS578*$CD578*($CF578-1)/$CF578</f>
        <v>2.0390291103345386</v>
      </c>
      <c r="DX578" s="14">
        <f t="shared" ref="DX578:DX641" si="920">DT578*$CD578*($CF578-1)/$CF578</f>
        <v>2.2953138281425671</v>
      </c>
      <c r="DY578" s="14">
        <f t="shared" ref="DY578:DY641" si="921">DU578*$CD578*($CF578-1)/$CF578</f>
        <v>15.42491595937766</v>
      </c>
      <c r="DZ578" s="34" t="e">
        <f t="shared" ref="DZ578:DZ641" si="922">CN578*(CP578-1)/CP578</f>
        <v>#REF!</v>
      </c>
      <c r="EA578" s="34" t="e">
        <f t="shared" ref="EA578:EA641" si="923">1.067*$AT578*$CM578</f>
        <v>#REF!</v>
      </c>
      <c r="EB578" s="34" t="e">
        <f t="shared" ref="EB578:EB641" si="924">1.067*$AU578*$CM578</f>
        <v>#REF!</v>
      </c>
      <c r="EC578" s="34" t="e">
        <f t="shared" ref="EC578:EC641" si="925">1.067*$AV578*$CM578</f>
        <v>#REF!</v>
      </c>
      <c r="ED578" s="34" t="e">
        <f t="shared" ref="ED578:ED641" si="926">1.067*$AW578*$CM578</f>
        <v>#REF!</v>
      </c>
      <c r="EE578" s="59" t="e">
        <f t="shared" ref="EE578:EE641" si="927">EA578/$CN578</f>
        <v>#REF!</v>
      </c>
      <c r="EF578" s="59" t="e">
        <f t="shared" ref="EF578:EF641" si="928">EB578/$CN578</f>
        <v>#REF!</v>
      </c>
      <c r="EG578" s="59" t="e">
        <f t="shared" ref="EG578:EG641" si="929">EC578/$CN578</f>
        <v>#REF!</v>
      </c>
      <c r="EH578" s="59" t="e">
        <f t="shared" ref="EH578:EH641" si="930">ED578/$CN578</f>
        <v>#REF!</v>
      </c>
      <c r="EI578" s="14" t="e">
        <f t="shared" ref="EI578:EI641" si="931">EE578*$CN578*($CP578-1)/$CP578</f>
        <v>#REF!</v>
      </c>
      <c r="EJ578" s="14" t="e">
        <f t="shared" ref="EJ578:EJ641" si="932">EF578*$CN578*($CP578-1)/$CP578</f>
        <v>#REF!</v>
      </c>
      <c r="EK578" s="14" t="e">
        <f t="shared" ref="EK578:EK641" si="933">EG578*$CN578*($CP578-1)/$CP578</f>
        <v>#REF!</v>
      </c>
      <c r="EL578" s="14" t="e">
        <f t="shared" ref="EL578:EL641" si="934">EH578*$CN578*($CP578-1)/$CP578</f>
        <v>#REF!</v>
      </c>
      <c r="EM578" t="e">
        <f t="shared" ref="EM578:EM641" si="935">CS578*(CU578-1)/CU578</f>
        <v>#REF!</v>
      </c>
      <c r="EN578" s="34" t="e">
        <f t="shared" ref="EN578:EN641" si="936">1.067*$AT578*$CR578</f>
        <v>#REF!</v>
      </c>
      <c r="EO578" s="34" t="e">
        <f t="shared" ref="EO578:EO641" si="937">1.067*$AU578*$CR578</f>
        <v>#REF!</v>
      </c>
      <c r="EP578" s="34" t="e">
        <f t="shared" ref="EP578:EP641" si="938">1.067*$AV578*$CR578</f>
        <v>#REF!</v>
      </c>
      <c r="EQ578" s="34" t="e">
        <f t="shared" ref="EQ578:EQ641" si="939">1.067*$AW578*$CR578</f>
        <v>#REF!</v>
      </c>
      <c r="ER578" s="59" t="e">
        <f t="shared" ref="ER578:ER641" si="940">EN578/$CS578</f>
        <v>#REF!</v>
      </c>
      <c r="ES578" s="59" t="e">
        <f t="shared" ref="ES578:ES641" si="941">EO578/$CS578</f>
        <v>#REF!</v>
      </c>
      <c r="ET578" s="59" t="e">
        <f t="shared" ref="ET578:ET641" si="942">EP578/$CS578</f>
        <v>#REF!</v>
      </c>
      <c r="EU578" s="59" t="e">
        <f t="shared" ref="EU578:EU641" si="943">EQ578/$CS578</f>
        <v>#REF!</v>
      </c>
      <c r="EV578" s="14" t="e">
        <f t="shared" ref="EV578:EV641" si="944">ER578*$CS578*($CU578-1)/$CU578</f>
        <v>#REF!</v>
      </c>
      <c r="EW578" s="14" t="e">
        <f t="shared" ref="EW578:EW641" si="945">ES578*$CS578*($CU578-1)/$CU578</f>
        <v>#REF!</v>
      </c>
      <c r="EX578" s="14" t="e">
        <f t="shared" ref="EX578:EX641" si="946">ET578*$CS578*($CU578-1)/$CU578</f>
        <v>#REF!</v>
      </c>
      <c r="EY578" s="14" t="e">
        <f t="shared" ref="EY578:EY641" si="947">EU578*$CS578*($CU578-1)/$CU578</f>
        <v>#REF!</v>
      </c>
    </row>
    <row r="579" spans="1:155" x14ac:dyDescent="0.2">
      <c r="A579" s="17">
        <v>30219020</v>
      </c>
      <c r="B579" t="s">
        <v>62</v>
      </c>
      <c r="C579" t="s">
        <v>3798</v>
      </c>
      <c r="D579" t="s">
        <v>3799</v>
      </c>
      <c r="E579" t="s">
        <v>3800</v>
      </c>
      <c r="F579" t="s">
        <v>66</v>
      </c>
      <c r="G579" t="s">
        <v>42</v>
      </c>
      <c r="H579" t="s">
        <v>3801</v>
      </c>
      <c r="I579" t="s">
        <v>68</v>
      </c>
      <c r="J579" s="19" t="s">
        <v>69</v>
      </c>
      <c r="K579" t="s">
        <v>70</v>
      </c>
      <c r="L579">
        <v>2005</v>
      </c>
      <c r="M579">
        <f t="shared" si="857"/>
        <v>2005</v>
      </c>
      <c r="N579">
        <v>14</v>
      </c>
      <c r="O579" s="19">
        <f t="shared" si="858"/>
        <v>14</v>
      </c>
      <c r="P579" t="s">
        <v>393</v>
      </c>
      <c r="Q579" s="19" t="str">
        <f t="shared" si="859"/>
        <v>10-20</v>
      </c>
      <c r="R579" s="23">
        <v>347.3</v>
      </c>
      <c r="S579" s="15">
        <f t="shared" si="860"/>
        <v>0.3473</v>
      </c>
      <c r="T579">
        <v>30302146</v>
      </c>
      <c r="U579" t="s">
        <v>45</v>
      </c>
      <c r="V579" t="s">
        <v>46</v>
      </c>
      <c r="W579" t="s">
        <v>47</v>
      </c>
      <c r="X579" t="s">
        <v>88</v>
      </c>
      <c r="Y579" t="s">
        <v>2197</v>
      </c>
      <c r="Z579" t="s">
        <v>3802</v>
      </c>
      <c r="AA579" t="s">
        <v>3803</v>
      </c>
      <c r="AB579" t="s">
        <v>1961</v>
      </c>
      <c r="AC579">
        <v>2005</v>
      </c>
      <c r="AD579">
        <v>28</v>
      </c>
      <c r="AE579" t="str">
        <f t="shared" si="861"/>
        <v>&lt;30</v>
      </c>
      <c r="AF579">
        <v>-37.698966429999999</v>
      </c>
      <c r="AG579">
        <v>145.04179678</v>
      </c>
      <c r="AH579" t="s">
        <v>75</v>
      </c>
      <c r="AI579" t="s">
        <v>76</v>
      </c>
      <c r="AJ579" s="33" t="s">
        <v>77</v>
      </c>
      <c r="AL579" t="s">
        <v>78</v>
      </c>
      <c r="AM579" t="s">
        <v>79</v>
      </c>
      <c r="AN579">
        <v>220</v>
      </c>
      <c r="AO579" s="70">
        <v>3</v>
      </c>
      <c r="AP579">
        <v>2</v>
      </c>
      <c r="AQ579">
        <v>0</v>
      </c>
      <c r="AR579">
        <v>1</v>
      </c>
      <c r="AS579" s="82" t="str">
        <f t="shared" si="862"/>
        <v>Gw-0-1</v>
      </c>
      <c r="AT579" s="14">
        <f t="shared" si="863"/>
        <v>78824</v>
      </c>
      <c r="AU579" s="81">
        <f>VLOOKUP(C579,Bushfire_Vlookup!$F$2:$H$12575,3,FALSE)</f>
        <v>714.49482499999999</v>
      </c>
      <c r="AV579" s="14">
        <f>VLOOKUP(AS579,Safety_collateral_Vlookup!$J$3:$L$20,2,FALSE)</f>
        <v>11570.139925214824</v>
      </c>
      <c r="AW579" s="14">
        <f>VLOOKUP(AS579,Safety_collateral_Vlookup!$J$3:$L$20,3,FALSE)</f>
        <v>148000</v>
      </c>
      <c r="AX579" s="48">
        <f t="shared" si="864"/>
        <v>255128.91327847919</v>
      </c>
      <c r="AY579" s="49">
        <f t="shared" si="856"/>
        <v>26394.799999999999</v>
      </c>
      <c r="AZ579" s="14">
        <v>76000</v>
      </c>
      <c r="BA579" s="16">
        <f t="shared" si="865"/>
        <v>9.6658778728567452</v>
      </c>
      <c r="BB579" t="e">
        <f>IF(BA579&lt;=#REF!,#REF!,IF(BA579&lt;=#REF!,#REF!,IF(BA579&lt;=#REF!,#REF!,IF(BA579&lt;=#REF!,#REF!,#REF!))))</f>
        <v>#REF!</v>
      </c>
      <c r="BC579" s="51">
        <v>4</v>
      </c>
      <c r="BD579" s="21">
        <v>70</v>
      </c>
      <c r="BE579" s="21">
        <v>6.4399999999999999E-2</v>
      </c>
      <c r="BF579" s="26">
        <f t="shared" si="866"/>
        <v>1721.6323143464465</v>
      </c>
      <c r="BG579" s="21">
        <v>7</v>
      </c>
      <c r="BH579" s="21">
        <f t="shared" si="867"/>
        <v>28</v>
      </c>
      <c r="BI579" s="28">
        <f t="shared" si="868"/>
        <v>4.0959999999999998E-4</v>
      </c>
      <c r="BJ579" s="27">
        <f t="shared" si="869"/>
        <v>4.0959999999999998E-4</v>
      </c>
      <c r="BK579" s="28">
        <f t="shared" si="870"/>
        <v>6.2796858480808132E-3</v>
      </c>
      <c r="BL579" s="35">
        <f t="shared" si="871"/>
        <v>6.0698676487455978E-2</v>
      </c>
      <c r="BM579" s="21" t="str">
        <f t="shared" si="872"/>
        <v>Cr1</v>
      </c>
      <c r="BN579" s="51">
        <v>1</v>
      </c>
      <c r="BO579" s="21">
        <v>2</v>
      </c>
      <c r="BP579" s="50" t="s">
        <v>5497</v>
      </c>
      <c r="BQ579" s="14">
        <v>78824</v>
      </c>
      <c r="BR579">
        <f>IFERROR(VLOOKUP(AO579,'Model Failure data- Lines'!$A$37:$E$41,3,FALSE),'Model Failure data- Lines'!$C$37)</f>
        <v>0.16107000000000002</v>
      </c>
      <c r="BS579" s="14">
        <f t="shared" si="873"/>
        <v>41093.614061764645</v>
      </c>
      <c r="BT579" s="34">
        <f t="shared" si="855"/>
        <v>23542.852986355017</v>
      </c>
      <c r="BU579" s="34">
        <f t="shared" si="874"/>
        <v>1.7454814879735141</v>
      </c>
      <c r="BV579" s="54">
        <f t="shared" si="875"/>
        <v>17550.761075409628</v>
      </c>
      <c r="BW579">
        <f>IFERROR(VLOOKUP(AO579,'Model Failure data- Lines'!$A$37:$E$41,4,FALSE),'Model Failure data- Lines'!$D$37)</f>
        <v>0.16398000000000001</v>
      </c>
      <c r="BX579" s="14">
        <f t="shared" si="876"/>
        <v>41836.039199405022</v>
      </c>
      <c r="BY579" s="34">
        <f t="shared" si="877"/>
        <v>20999.057645336408</v>
      </c>
      <c r="BZ579" s="71">
        <f t="shared" si="878"/>
        <v>1.9922817445427705</v>
      </c>
      <c r="CA579" s="71">
        <f t="shared" si="879"/>
        <v>20836.981554068614</v>
      </c>
      <c r="CB579" s="57">
        <v>2</v>
      </c>
      <c r="CC579">
        <f>IFERROR(VLOOKUP(AO579,'Model Failure data- Lines'!$A$37:$E$41,5,FALSE),'Model Failure data- Lines'!$E$37)</f>
        <v>0.16322</v>
      </c>
      <c r="CD579" s="14">
        <f t="shared" si="880"/>
        <v>41642.141225313375</v>
      </c>
      <c r="CE579" s="34">
        <f t="shared" si="881"/>
        <v>16706.336929704386</v>
      </c>
      <c r="CF579" s="34">
        <f t="shared" si="882"/>
        <v>2.4925955582322987</v>
      </c>
      <c r="CG579" s="54">
        <f t="shared" si="883"/>
        <v>24935.804295608988</v>
      </c>
      <c r="CH579" t="e">
        <f>IFERROR(VLOOKUP(AO579,'Model Failure data- Lines'!#REF!,3,FALSE),'Model Failure data- Lines'!#REF!)</f>
        <v>#REF!</v>
      </c>
      <c r="CI579" s="14" t="e">
        <f t="shared" si="884"/>
        <v>#REF!</v>
      </c>
      <c r="CJ579" s="34">
        <f t="shared" si="885"/>
        <v>22581.678027967704</v>
      </c>
      <c r="CK579" s="34" t="e">
        <f t="shared" si="886"/>
        <v>#REF!</v>
      </c>
      <c r="CL579" s="54" t="e">
        <f t="shared" si="887"/>
        <v>#REF!</v>
      </c>
      <c r="CM579" t="e">
        <f>IFERROR(VLOOKUP(AO579,'Model Failure data- Lines'!#REF!,4,FALSE),'Model Failure data- Lines'!#REF!)</f>
        <v>#REF!</v>
      </c>
      <c r="CN579" s="14" t="e">
        <f t="shared" si="888"/>
        <v>#REF!</v>
      </c>
      <c r="CO579" s="34">
        <f t="shared" si="889"/>
        <v>19319.418315683371</v>
      </c>
      <c r="CP579" s="34" t="e">
        <f t="shared" si="890"/>
        <v>#REF!</v>
      </c>
      <c r="CQ579" s="54" t="e">
        <f t="shared" si="891"/>
        <v>#REF!</v>
      </c>
      <c r="CR579" t="e">
        <f>IFERROR(VLOOKUP(AO579,'Model Failure data- Lines'!#REF!,5,FALSE),'Model Failure data- Lines'!#REF!)</f>
        <v>#REF!</v>
      </c>
      <c r="CS579" s="14" t="e">
        <f t="shared" si="892"/>
        <v>#REF!</v>
      </c>
      <c r="CT579" s="34">
        <f t="shared" si="893"/>
        <v>14140.661192975971</v>
      </c>
      <c r="CU579" s="34" t="e">
        <f t="shared" si="894"/>
        <v>#REF!</v>
      </c>
      <c r="CV579" s="54" t="e">
        <f t="shared" si="895"/>
        <v>#REF!</v>
      </c>
      <c r="CW579" t="s">
        <v>1961</v>
      </c>
      <c r="CZ579">
        <f t="shared" si="896"/>
        <v>20836.981554068614</v>
      </c>
      <c r="DA579" s="34">
        <f t="shared" si="897"/>
        <v>13791.572007840001</v>
      </c>
      <c r="DB579" s="34">
        <f t="shared" si="898"/>
        <v>125.01277311753449</v>
      </c>
      <c r="DC579" s="34">
        <f t="shared" si="899"/>
        <v>2024.3887384474874</v>
      </c>
      <c r="DD579" s="9">
        <f t="shared" si="900"/>
        <v>25895.06568</v>
      </c>
      <c r="DE579" s="59">
        <f t="shared" si="901"/>
        <v>0.32965768920199645</v>
      </c>
      <c r="DF579" s="59">
        <f t="shared" si="902"/>
        <v>2.9881598619238407E-3</v>
      </c>
      <c r="DG579" s="59">
        <f t="shared" si="903"/>
        <v>4.8388632795723106E-2</v>
      </c>
      <c r="DH579" s="59">
        <f t="shared" si="904"/>
        <v>0.61896551814035661</v>
      </c>
      <c r="DI579" s="14">
        <f t="shared" si="905"/>
        <v>6869.0711890588836</v>
      </c>
      <c r="DJ579" s="14">
        <f t="shared" si="906"/>
        <v>62.264231923515283</v>
      </c>
      <c r="DK579" s="14">
        <f t="shared" si="907"/>
        <v>1008.273048991082</v>
      </c>
      <c r="DL579" s="14">
        <f t="shared" si="908"/>
        <v>12897.373084095132</v>
      </c>
      <c r="DM579">
        <f t="shared" si="909"/>
        <v>24935.804295608985</v>
      </c>
      <c r="DN579" s="34">
        <f t="shared" si="910"/>
        <v>13727.652049759999</v>
      </c>
      <c r="DO579" s="34">
        <f t="shared" si="911"/>
        <v>124.43337497404551</v>
      </c>
      <c r="DP579" s="34">
        <f t="shared" si="912"/>
        <v>2015.0062805793323</v>
      </c>
      <c r="DQ579" s="9">
        <f t="shared" si="913"/>
        <v>25775.04952</v>
      </c>
      <c r="DR579" s="59">
        <f t="shared" si="914"/>
        <v>0.32965768920199645</v>
      </c>
      <c r="DS579" s="59">
        <f t="shared" si="915"/>
        <v>2.9881598619238411E-3</v>
      </c>
      <c r="DT579" s="59">
        <f t="shared" si="916"/>
        <v>4.8388632795723113E-2</v>
      </c>
      <c r="DU579" s="59">
        <f t="shared" si="917"/>
        <v>0.61896551814035672</v>
      </c>
      <c r="DV579" s="14">
        <f t="shared" si="918"/>
        <v>8220.2796224836748</v>
      </c>
      <c r="DW579" s="14">
        <f t="shared" si="919"/>
        <v>74.512169520926875</v>
      </c>
      <c r="DX579" s="14">
        <f t="shared" si="920"/>
        <v>1206.6094775262384</v>
      </c>
      <c r="DY579" s="14">
        <f t="shared" si="921"/>
        <v>15434.403026078147</v>
      </c>
      <c r="DZ579" s="34" t="e">
        <f t="shared" si="922"/>
        <v>#REF!</v>
      </c>
      <c r="EA579" s="34" t="e">
        <f t="shared" si="923"/>
        <v>#REF!</v>
      </c>
      <c r="EB579" s="34" t="e">
        <f t="shared" si="924"/>
        <v>#REF!</v>
      </c>
      <c r="EC579" s="34" t="e">
        <f t="shared" si="925"/>
        <v>#REF!</v>
      </c>
      <c r="ED579" s="34" t="e">
        <f t="shared" si="926"/>
        <v>#REF!</v>
      </c>
      <c r="EE579" s="59" t="e">
        <f t="shared" si="927"/>
        <v>#REF!</v>
      </c>
      <c r="EF579" s="59" t="e">
        <f t="shared" si="928"/>
        <v>#REF!</v>
      </c>
      <c r="EG579" s="59" t="e">
        <f t="shared" si="929"/>
        <v>#REF!</v>
      </c>
      <c r="EH579" s="59" t="e">
        <f t="shared" si="930"/>
        <v>#REF!</v>
      </c>
      <c r="EI579" s="14" t="e">
        <f t="shared" si="931"/>
        <v>#REF!</v>
      </c>
      <c r="EJ579" s="14" t="e">
        <f t="shared" si="932"/>
        <v>#REF!</v>
      </c>
      <c r="EK579" s="14" t="e">
        <f t="shared" si="933"/>
        <v>#REF!</v>
      </c>
      <c r="EL579" s="14" t="e">
        <f t="shared" si="934"/>
        <v>#REF!</v>
      </c>
      <c r="EM579" t="e">
        <f t="shared" si="935"/>
        <v>#REF!</v>
      </c>
      <c r="EN579" s="34" t="e">
        <f t="shared" si="936"/>
        <v>#REF!</v>
      </c>
      <c r="EO579" s="34" t="e">
        <f t="shared" si="937"/>
        <v>#REF!</v>
      </c>
      <c r="EP579" s="34" t="e">
        <f t="shared" si="938"/>
        <v>#REF!</v>
      </c>
      <c r="EQ579" s="34" t="e">
        <f t="shared" si="939"/>
        <v>#REF!</v>
      </c>
      <c r="ER579" s="59" t="e">
        <f t="shared" si="940"/>
        <v>#REF!</v>
      </c>
      <c r="ES579" s="59" t="e">
        <f t="shared" si="941"/>
        <v>#REF!</v>
      </c>
      <c r="ET579" s="59" t="e">
        <f t="shared" si="942"/>
        <v>#REF!</v>
      </c>
      <c r="EU579" s="59" t="e">
        <f t="shared" si="943"/>
        <v>#REF!</v>
      </c>
      <c r="EV579" s="14" t="e">
        <f t="shared" si="944"/>
        <v>#REF!</v>
      </c>
      <c r="EW579" s="14" t="e">
        <f t="shared" si="945"/>
        <v>#REF!</v>
      </c>
      <c r="EX579" s="14" t="e">
        <f t="shared" si="946"/>
        <v>#REF!</v>
      </c>
      <c r="EY579" s="14" t="e">
        <f t="shared" si="947"/>
        <v>#REF!</v>
      </c>
    </row>
    <row r="580" spans="1:155" x14ac:dyDescent="0.2">
      <c r="A580" s="17">
        <v>30231556</v>
      </c>
      <c r="B580" t="s">
        <v>62</v>
      </c>
      <c r="C580" t="s">
        <v>3798</v>
      </c>
      <c r="D580" t="s">
        <v>3799</v>
      </c>
      <c r="E580" t="s">
        <v>3800</v>
      </c>
      <c r="F580" t="s">
        <v>66</v>
      </c>
      <c r="G580" t="s">
        <v>42</v>
      </c>
      <c r="H580" t="s">
        <v>3936</v>
      </c>
      <c r="I580" t="s">
        <v>68</v>
      </c>
      <c r="J580" s="19" t="s">
        <v>69</v>
      </c>
      <c r="K580" t="s">
        <v>70</v>
      </c>
      <c r="L580">
        <v>2005</v>
      </c>
      <c r="M580">
        <f t="shared" si="857"/>
        <v>2005</v>
      </c>
      <c r="N580">
        <v>14</v>
      </c>
      <c r="O580" s="19">
        <f t="shared" si="858"/>
        <v>14</v>
      </c>
      <c r="P580" t="s">
        <v>393</v>
      </c>
      <c r="Q580" s="19" t="str">
        <f t="shared" si="859"/>
        <v>10-20</v>
      </c>
      <c r="R580" s="23">
        <v>347.3</v>
      </c>
      <c r="S580" s="15">
        <f t="shared" si="860"/>
        <v>0.3473</v>
      </c>
      <c r="T580">
        <v>30302146</v>
      </c>
      <c r="U580" t="s">
        <v>45</v>
      </c>
      <c r="V580" t="s">
        <v>46</v>
      </c>
      <c r="W580" t="s">
        <v>47</v>
      </c>
      <c r="X580" t="s">
        <v>88</v>
      </c>
      <c r="Y580" t="s">
        <v>2197</v>
      </c>
      <c r="Z580" t="s">
        <v>3802</v>
      </c>
      <c r="AA580" t="s">
        <v>3803</v>
      </c>
      <c r="AB580" t="s">
        <v>1961</v>
      </c>
      <c r="AC580">
        <v>2005</v>
      </c>
      <c r="AD580">
        <v>28</v>
      </c>
      <c r="AE580" t="str">
        <f t="shared" si="861"/>
        <v>&lt;30</v>
      </c>
      <c r="AF580">
        <v>-37.698966429999999</v>
      </c>
      <c r="AG580">
        <v>145.04179678</v>
      </c>
      <c r="AH580" t="s">
        <v>75</v>
      </c>
      <c r="AI580" t="s">
        <v>76</v>
      </c>
      <c r="AJ580" s="33" t="s">
        <v>77</v>
      </c>
      <c r="AL580" t="s">
        <v>48</v>
      </c>
      <c r="AM580" t="s">
        <v>86</v>
      </c>
      <c r="AN580">
        <v>220</v>
      </c>
      <c r="AO580" s="69">
        <v>3</v>
      </c>
      <c r="AP580">
        <v>2</v>
      </c>
      <c r="AQ580">
        <v>0</v>
      </c>
      <c r="AR580">
        <v>1</v>
      </c>
      <c r="AS580" s="82" t="str">
        <f t="shared" si="862"/>
        <v>Gw-0-1</v>
      </c>
      <c r="AT580" s="14">
        <f t="shared" si="863"/>
        <v>78824</v>
      </c>
      <c r="AU580" s="81">
        <f>VLOOKUP(C580,Bushfire_Vlookup!$F$2:$H$12575,3,FALSE)</f>
        <v>714.49482499999999</v>
      </c>
      <c r="AV580" s="14">
        <f>VLOOKUP(AS580,Safety_collateral_Vlookup!$J$3:$L$20,2,FALSE)</f>
        <v>11570.139925214824</v>
      </c>
      <c r="AW580" s="14">
        <f>VLOOKUP(AS580,Safety_collateral_Vlookup!$J$3:$L$20,3,FALSE)</f>
        <v>148000</v>
      </c>
      <c r="AX580" s="48">
        <f t="shared" si="864"/>
        <v>255128.91327847919</v>
      </c>
      <c r="AY580" s="49">
        <f t="shared" si="856"/>
        <v>26394.799999999999</v>
      </c>
      <c r="AZ580" s="14">
        <v>76000</v>
      </c>
      <c r="BA580" s="16">
        <f t="shared" si="865"/>
        <v>9.6658778728567452</v>
      </c>
      <c r="BB580" t="e">
        <f>IF(BA580&lt;=#REF!,#REF!,IF(BA580&lt;=#REF!,#REF!,IF(BA580&lt;=#REF!,#REF!,IF(BA580&lt;=#REF!,#REF!,#REF!))))</f>
        <v>#REF!</v>
      </c>
      <c r="BC580" s="51">
        <v>4</v>
      </c>
      <c r="BD580" s="21">
        <v>70</v>
      </c>
      <c r="BE580" s="21">
        <v>6.4399999999999999E-2</v>
      </c>
      <c r="BF580" s="26">
        <f t="shared" si="866"/>
        <v>1721.6323143464465</v>
      </c>
      <c r="BG580" s="21">
        <v>7</v>
      </c>
      <c r="BH580" s="21">
        <f t="shared" si="867"/>
        <v>28</v>
      </c>
      <c r="BI580" s="28">
        <f t="shared" si="868"/>
        <v>4.0959999999999998E-4</v>
      </c>
      <c r="BJ580" s="27">
        <f t="shared" si="869"/>
        <v>4.0959999999999998E-4</v>
      </c>
      <c r="BK580" s="28">
        <f t="shared" si="870"/>
        <v>6.2796858480808132E-3</v>
      </c>
      <c r="BL580" s="35">
        <f t="shared" si="871"/>
        <v>6.0698676487455978E-2</v>
      </c>
      <c r="BM580" s="21" t="str">
        <f t="shared" si="872"/>
        <v>Cr1</v>
      </c>
      <c r="BN580" s="51">
        <v>1</v>
      </c>
      <c r="BO580" s="21">
        <v>2</v>
      </c>
      <c r="BP580" s="50" t="s">
        <v>5497</v>
      </c>
      <c r="BQ580" s="14">
        <v>78824</v>
      </c>
      <c r="BR580">
        <f>IFERROR(VLOOKUP(AO580,'Model Failure data- Lines'!$A$37:$E$41,3,FALSE),'Model Failure data- Lines'!$C$37)</f>
        <v>0.16107000000000002</v>
      </c>
      <c r="BS580" s="14">
        <f t="shared" si="873"/>
        <v>41093.614061764645</v>
      </c>
      <c r="BT580" s="34">
        <f t="shared" si="855"/>
        <v>23542.852986355017</v>
      </c>
      <c r="BU580" s="34">
        <f t="shared" si="874"/>
        <v>1.7454814879735141</v>
      </c>
      <c r="BV580" s="54">
        <f t="shared" si="875"/>
        <v>17550.761075409628</v>
      </c>
      <c r="BW580">
        <f>IFERROR(VLOOKUP(AO580,'Model Failure data- Lines'!$A$37:$E$41,4,FALSE),'Model Failure data- Lines'!$D$37)</f>
        <v>0.16398000000000001</v>
      </c>
      <c r="BX580" s="14">
        <f t="shared" si="876"/>
        <v>41836.039199405022</v>
      </c>
      <c r="BY580" s="34">
        <f t="shared" si="877"/>
        <v>20999.057645336408</v>
      </c>
      <c r="BZ580" s="71">
        <f t="shared" si="878"/>
        <v>1.9922817445427705</v>
      </c>
      <c r="CA580" s="71">
        <f t="shared" si="879"/>
        <v>20836.981554068614</v>
      </c>
      <c r="CB580" s="57">
        <v>2</v>
      </c>
      <c r="CC580">
        <f>IFERROR(VLOOKUP(AO580,'Model Failure data- Lines'!$A$37:$E$41,5,FALSE),'Model Failure data- Lines'!$E$37)</f>
        <v>0.16322</v>
      </c>
      <c r="CD580" s="14">
        <f t="shared" si="880"/>
        <v>41642.141225313375</v>
      </c>
      <c r="CE580" s="34">
        <f t="shared" si="881"/>
        <v>16706.336929704386</v>
      </c>
      <c r="CF580" s="34">
        <f t="shared" si="882"/>
        <v>2.4925955582322987</v>
      </c>
      <c r="CG580" s="54">
        <f t="shared" si="883"/>
        <v>24935.804295608988</v>
      </c>
      <c r="CH580" t="e">
        <f>IFERROR(VLOOKUP(AO580,'Model Failure data- Lines'!#REF!,3,FALSE),'Model Failure data- Lines'!#REF!)</f>
        <v>#REF!</v>
      </c>
      <c r="CI580" s="14" t="e">
        <f t="shared" si="884"/>
        <v>#REF!</v>
      </c>
      <c r="CJ580" s="34">
        <f t="shared" si="885"/>
        <v>22581.678027967704</v>
      </c>
      <c r="CK580" s="34" t="e">
        <f t="shared" si="886"/>
        <v>#REF!</v>
      </c>
      <c r="CL580" s="54" t="e">
        <f t="shared" si="887"/>
        <v>#REF!</v>
      </c>
      <c r="CM580" t="e">
        <f>IFERROR(VLOOKUP(AO580,'Model Failure data- Lines'!#REF!,4,FALSE),'Model Failure data- Lines'!#REF!)</f>
        <v>#REF!</v>
      </c>
      <c r="CN580" s="14" t="e">
        <f t="shared" si="888"/>
        <v>#REF!</v>
      </c>
      <c r="CO580" s="34">
        <f t="shared" si="889"/>
        <v>19319.418315683371</v>
      </c>
      <c r="CP580" s="34" t="e">
        <f t="shared" si="890"/>
        <v>#REF!</v>
      </c>
      <c r="CQ580" s="54" t="e">
        <f t="shared" si="891"/>
        <v>#REF!</v>
      </c>
      <c r="CR580" t="e">
        <f>IFERROR(VLOOKUP(AO580,'Model Failure data- Lines'!#REF!,5,FALSE),'Model Failure data- Lines'!#REF!)</f>
        <v>#REF!</v>
      </c>
      <c r="CS580" s="14" t="e">
        <f t="shared" si="892"/>
        <v>#REF!</v>
      </c>
      <c r="CT580" s="34">
        <f t="shared" si="893"/>
        <v>14140.661192975971</v>
      </c>
      <c r="CU580" s="34" t="e">
        <f t="shared" si="894"/>
        <v>#REF!</v>
      </c>
      <c r="CV580" s="54" t="e">
        <f t="shared" si="895"/>
        <v>#REF!</v>
      </c>
      <c r="CW580" t="s">
        <v>1961</v>
      </c>
      <c r="CZ580">
        <f t="shared" si="896"/>
        <v>20836.981554068614</v>
      </c>
      <c r="DA580" s="34">
        <f t="shared" si="897"/>
        <v>13791.572007840001</v>
      </c>
      <c r="DB580" s="34">
        <f t="shared" si="898"/>
        <v>125.01277311753449</v>
      </c>
      <c r="DC580" s="34">
        <f t="shared" si="899"/>
        <v>2024.3887384474874</v>
      </c>
      <c r="DD580" s="9">
        <f t="shared" si="900"/>
        <v>25895.06568</v>
      </c>
      <c r="DE580" s="59">
        <f t="shared" si="901"/>
        <v>0.32965768920199645</v>
      </c>
      <c r="DF580" s="59">
        <f t="shared" si="902"/>
        <v>2.9881598619238407E-3</v>
      </c>
      <c r="DG580" s="59">
        <f t="shared" si="903"/>
        <v>4.8388632795723106E-2</v>
      </c>
      <c r="DH580" s="59">
        <f t="shared" si="904"/>
        <v>0.61896551814035661</v>
      </c>
      <c r="DI580" s="14">
        <f t="shared" si="905"/>
        <v>6869.0711890588836</v>
      </c>
      <c r="DJ580" s="14">
        <f t="shared" si="906"/>
        <v>62.264231923515283</v>
      </c>
      <c r="DK580" s="14">
        <f t="shared" si="907"/>
        <v>1008.273048991082</v>
      </c>
      <c r="DL580" s="14">
        <f t="shared" si="908"/>
        <v>12897.373084095132</v>
      </c>
      <c r="DM580">
        <f t="shared" si="909"/>
        <v>24935.804295608985</v>
      </c>
      <c r="DN580" s="34">
        <f t="shared" si="910"/>
        <v>13727.652049759999</v>
      </c>
      <c r="DO580" s="34">
        <f t="shared" si="911"/>
        <v>124.43337497404551</v>
      </c>
      <c r="DP580" s="34">
        <f t="shared" si="912"/>
        <v>2015.0062805793323</v>
      </c>
      <c r="DQ580" s="9">
        <f t="shared" si="913"/>
        <v>25775.04952</v>
      </c>
      <c r="DR580" s="59">
        <f t="shared" si="914"/>
        <v>0.32965768920199645</v>
      </c>
      <c r="DS580" s="59">
        <f t="shared" si="915"/>
        <v>2.9881598619238411E-3</v>
      </c>
      <c r="DT580" s="59">
        <f t="shared" si="916"/>
        <v>4.8388632795723113E-2</v>
      </c>
      <c r="DU580" s="59">
        <f t="shared" si="917"/>
        <v>0.61896551814035672</v>
      </c>
      <c r="DV580" s="14">
        <f t="shared" si="918"/>
        <v>8220.2796224836748</v>
      </c>
      <c r="DW580" s="14">
        <f t="shared" si="919"/>
        <v>74.512169520926875</v>
      </c>
      <c r="DX580" s="14">
        <f t="shared" si="920"/>
        <v>1206.6094775262384</v>
      </c>
      <c r="DY580" s="14">
        <f t="shared" si="921"/>
        <v>15434.403026078147</v>
      </c>
      <c r="DZ580" s="34" t="e">
        <f t="shared" si="922"/>
        <v>#REF!</v>
      </c>
      <c r="EA580" s="34" t="e">
        <f t="shared" si="923"/>
        <v>#REF!</v>
      </c>
      <c r="EB580" s="34" t="e">
        <f t="shared" si="924"/>
        <v>#REF!</v>
      </c>
      <c r="EC580" s="34" t="e">
        <f t="shared" si="925"/>
        <v>#REF!</v>
      </c>
      <c r="ED580" s="34" t="e">
        <f t="shared" si="926"/>
        <v>#REF!</v>
      </c>
      <c r="EE580" s="59" t="e">
        <f t="shared" si="927"/>
        <v>#REF!</v>
      </c>
      <c r="EF580" s="59" t="e">
        <f t="shared" si="928"/>
        <v>#REF!</v>
      </c>
      <c r="EG580" s="59" t="e">
        <f t="shared" si="929"/>
        <v>#REF!</v>
      </c>
      <c r="EH580" s="59" t="e">
        <f t="shared" si="930"/>
        <v>#REF!</v>
      </c>
      <c r="EI580" s="14" t="e">
        <f t="shared" si="931"/>
        <v>#REF!</v>
      </c>
      <c r="EJ580" s="14" t="e">
        <f t="shared" si="932"/>
        <v>#REF!</v>
      </c>
      <c r="EK580" s="14" t="e">
        <f t="shared" si="933"/>
        <v>#REF!</v>
      </c>
      <c r="EL580" s="14" t="e">
        <f t="shared" si="934"/>
        <v>#REF!</v>
      </c>
      <c r="EM580" t="e">
        <f t="shared" si="935"/>
        <v>#REF!</v>
      </c>
      <c r="EN580" s="34" t="e">
        <f t="shared" si="936"/>
        <v>#REF!</v>
      </c>
      <c r="EO580" s="34" t="e">
        <f t="shared" si="937"/>
        <v>#REF!</v>
      </c>
      <c r="EP580" s="34" t="e">
        <f t="shared" si="938"/>
        <v>#REF!</v>
      </c>
      <c r="EQ580" s="34" t="e">
        <f t="shared" si="939"/>
        <v>#REF!</v>
      </c>
      <c r="ER580" s="59" t="e">
        <f t="shared" si="940"/>
        <v>#REF!</v>
      </c>
      <c r="ES580" s="59" t="e">
        <f t="shared" si="941"/>
        <v>#REF!</v>
      </c>
      <c r="ET580" s="59" t="e">
        <f t="shared" si="942"/>
        <v>#REF!</v>
      </c>
      <c r="EU580" s="59" t="e">
        <f t="shared" si="943"/>
        <v>#REF!</v>
      </c>
      <c r="EV580" s="14" t="e">
        <f t="shared" si="944"/>
        <v>#REF!</v>
      </c>
      <c r="EW580" s="14" t="e">
        <f t="shared" si="945"/>
        <v>#REF!</v>
      </c>
      <c r="EX580" s="14" t="e">
        <f t="shared" si="946"/>
        <v>#REF!</v>
      </c>
      <c r="EY580" s="14" t="e">
        <f t="shared" si="947"/>
        <v>#REF!</v>
      </c>
    </row>
    <row r="581" spans="1:155" x14ac:dyDescent="0.2">
      <c r="A581" s="17">
        <v>30146061</v>
      </c>
      <c r="B581" t="s">
        <v>62</v>
      </c>
      <c r="C581" t="s">
        <v>2831</v>
      </c>
      <c r="D581" t="s">
        <v>2832</v>
      </c>
      <c r="E581" t="s">
        <v>2773</v>
      </c>
      <c r="F581" t="s">
        <v>66</v>
      </c>
      <c r="G581" t="s">
        <v>42</v>
      </c>
      <c r="H581" t="s">
        <v>2833</v>
      </c>
      <c r="I581" t="s">
        <v>68</v>
      </c>
      <c r="J581" s="19" t="s">
        <v>69</v>
      </c>
      <c r="K581" t="s">
        <v>70</v>
      </c>
      <c r="L581">
        <v>1956</v>
      </c>
      <c r="M581">
        <f t="shared" si="857"/>
        <v>1956</v>
      </c>
      <c r="N581">
        <v>63</v>
      </c>
      <c r="O581" s="19">
        <f t="shared" si="858"/>
        <v>63</v>
      </c>
      <c r="P581" t="s">
        <v>54</v>
      </c>
      <c r="Q581" s="19" t="str">
        <f t="shared" si="859"/>
        <v>60-70</v>
      </c>
      <c r="R581" s="23">
        <v>274.32</v>
      </c>
      <c r="S581" s="15">
        <f t="shared" si="860"/>
        <v>0.27432000000000001</v>
      </c>
      <c r="T581">
        <v>30421195</v>
      </c>
      <c r="U581" t="s">
        <v>45</v>
      </c>
      <c r="V581" t="s">
        <v>46</v>
      </c>
      <c r="W581" t="s">
        <v>47</v>
      </c>
      <c r="X581" t="s">
        <v>48</v>
      </c>
      <c r="Y581" t="s">
        <v>201</v>
      </c>
      <c r="Z581" t="s">
        <v>2834</v>
      </c>
      <c r="AA581" t="s">
        <v>2835</v>
      </c>
      <c r="AB581" t="s">
        <v>123</v>
      </c>
      <c r="AC581">
        <v>1956</v>
      </c>
      <c r="AD581">
        <v>126</v>
      </c>
      <c r="AE581" t="str">
        <f t="shared" si="861"/>
        <v>&gt;80</v>
      </c>
      <c r="AF581">
        <v>-37.697406790000002</v>
      </c>
      <c r="AG581">
        <v>145.03435178000001</v>
      </c>
      <c r="AH581" t="s">
        <v>75</v>
      </c>
      <c r="AI581" t="s">
        <v>76</v>
      </c>
      <c r="AJ581" s="33" t="s">
        <v>77</v>
      </c>
      <c r="AL581" t="s">
        <v>78</v>
      </c>
      <c r="AM581" t="s">
        <v>79</v>
      </c>
      <c r="AN581">
        <v>220</v>
      </c>
      <c r="AO581" s="70">
        <v>3</v>
      </c>
      <c r="AP581">
        <v>2</v>
      </c>
      <c r="AQ581">
        <v>0</v>
      </c>
      <c r="AR581">
        <v>2</v>
      </c>
      <c r="AS581" s="82" t="str">
        <f t="shared" si="862"/>
        <v>Gw-0-2</v>
      </c>
      <c r="AT581" s="14">
        <f t="shared" si="863"/>
        <v>78824</v>
      </c>
      <c r="AU581" s="81">
        <f>VLOOKUP(C581,Bushfire_Vlookup!$F$2:$H$12575,3,FALSE)</f>
        <v>635.58649800000001</v>
      </c>
      <c r="AV581" s="14">
        <f>VLOOKUP(AS581,Safety_collateral_Vlookup!$J$3:$L$20,2,FALSE)</f>
        <v>93570.139925214826</v>
      </c>
      <c r="AW581" s="14">
        <f>VLOOKUP(AS581,Safety_collateral_Vlookup!$J$3:$L$20,3,FALSE)</f>
        <v>550000</v>
      </c>
      <c r="AX581" s="48">
        <f t="shared" si="864"/>
        <v>771472.71809357021</v>
      </c>
      <c r="AY581" s="49">
        <f t="shared" si="856"/>
        <v>20848.32</v>
      </c>
      <c r="AZ581" s="14">
        <v>76000</v>
      </c>
      <c r="BA581" s="16">
        <f t="shared" si="865"/>
        <v>37.004071219818684</v>
      </c>
      <c r="BB581" t="e">
        <f>IF(BA581&lt;=#REF!,#REF!,IF(BA581&lt;=#REF!,#REF!,IF(BA581&lt;=#REF!,#REF!,IF(BA581&lt;=#REF!,#REF!,#REF!))))</f>
        <v>#REF!</v>
      </c>
      <c r="BC581" s="51">
        <v>5</v>
      </c>
      <c r="BD581" s="21">
        <v>70</v>
      </c>
      <c r="BE581" s="21">
        <v>6.4399999999999999E-2</v>
      </c>
      <c r="BF581" s="26">
        <f t="shared" si="866"/>
        <v>1359.856540372926</v>
      </c>
      <c r="BG581" s="21">
        <v>7</v>
      </c>
      <c r="BH581" s="21">
        <f t="shared" si="867"/>
        <v>28</v>
      </c>
      <c r="BI581" s="28">
        <f t="shared" si="868"/>
        <v>4.0959999999999998E-4</v>
      </c>
      <c r="BJ581" s="27">
        <f t="shared" si="869"/>
        <v>4.0959999999999998E-4</v>
      </c>
      <c r="BK581" s="28">
        <f t="shared" si="870"/>
        <v>6.279685848080814E-3</v>
      </c>
      <c r="BL581" s="35">
        <f t="shared" si="871"/>
        <v>0.2323739423604699</v>
      </c>
      <c r="BM581" s="21" t="str">
        <f t="shared" si="872"/>
        <v>Cr1</v>
      </c>
      <c r="BN581" s="51">
        <v>1</v>
      </c>
      <c r="BO581" s="21">
        <v>2</v>
      </c>
      <c r="BP581" s="50" t="s">
        <v>5497</v>
      </c>
      <c r="BQ581" s="14">
        <v>78824</v>
      </c>
      <c r="BR581">
        <f>IFERROR(VLOOKUP(AO581,'Model Failure data- Lines'!$A$37:$E$41,3,FALSE),'Model Failure data- Lines'!$C$37)</f>
        <v>0.16107000000000002</v>
      </c>
      <c r="BS581" s="14">
        <f t="shared" si="873"/>
        <v>124261.11070333137</v>
      </c>
      <c r="BT581" s="34">
        <f t="shared" si="855"/>
        <v>18595.667812314739</v>
      </c>
      <c r="BU581" s="34">
        <f t="shared" si="874"/>
        <v>6.6822612641553567</v>
      </c>
      <c r="BV581" s="54">
        <f t="shared" si="875"/>
        <v>105665.44289101663</v>
      </c>
      <c r="BW581">
        <f>IFERROR(VLOOKUP(AO581,'Model Failure data- Lines'!$A$37:$E$41,4,FALSE),'Model Failure data- Lines'!$D$37)</f>
        <v>0.16398000000000001</v>
      </c>
      <c r="BX581" s="14">
        <f t="shared" si="876"/>
        <v>126506.09631298366</v>
      </c>
      <c r="BY581" s="34">
        <f t="shared" si="877"/>
        <v>16586.413743935165</v>
      </c>
      <c r="BZ581" s="71">
        <f t="shared" si="878"/>
        <v>7.6270915621673012</v>
      </c>
      <c r="CA581" s="71">
        <f t="shared" si="879"/>
        <v>109919.6825690485</v>
      </c>
      <c r="CB581" s="57">
        <v>2</v>
      </c>
      <c r="CC581">
        <f>IFERROR(VLOOKUP(AO581,'Model Failure data- Lines'!$A$37:$E$41,5,FALSE),'Model Failure data- Lines'!$E$37)</f>
        <v>0.16322</v>
      </c>
      <c r="CD581" s="14">
        <f t="shared" si="880"/>
        <v>125919.77704723254</v>
      </c>
      <c r="CE581" s="34">
        <f t="shared" si="881"/>
        <v>13195.745311133047</v>
      </c>
      <c r="CF581" s="34">
        <f t="shared" si="882"/>
        <v>9.54245281931866</v>
      </c>
      <c r="CG581" s="54">
        <f t="shared" si="883"/>
        <v>112724.03173609948</v>
      </c>
      <c r="CH581" t="e">
        <f>IFERROR(VLOOKUP(AO581,'Model Failure data- Lines'!#REF!,3,FALSE),'Model Failure data- Lines'!#REF!)</f>
        <v>#REF!</v>
      </c>
      <c r="CI581" s="14" t="e">
        <f t="shared" si="884"/>
        <v>#REF!</v>
      </c>
      <c r="CJ581" s="34">
        <f t="shared" si="885"/>
        <v>17836.469670694216</v>
      </c>
      <c r="CK581" s="34" t="e">
        <f t="shared" si="886"/>
        <v>#REF!</v>
      </c>
      <c r="CL581" s="54" t="e">
        <f t="shared" si="887"/>
        <v>#REF!</v>
      </c>
      <c r="CM581" t="e">
        <f>IFERROR(VLOOKUP(AO581,'Model Failure data- Lines'!#REF!,4,FALSE),'Model Failure data- Lines'!#REF!)</f>
        <v>#REF!</v>
      </c>
      <c r="CN581" s="14" t="e">
        <f t="shared" si="888"/>
        <v>#REF!</v>
      </c>
      <c r="CO581" s="34">
        <f t="shared" si="889"/>
        <v>15259.725978572596</v>
      </c>
      <c r="CP581" s="34" t="e">
        <f t="shared" si="890"/>
        <v>#REF!</v>
      </c>
      <c r="CQ581" s="54" t="e">
        <f t="shared" si="891"/>
        <v>#REF!</v>
      </c>
      <c r="CR581" t="e">
        <f>IFERROR(VLOOKUP(AO581,'Model Failure data- Lines'!#REF!,5,FALSE),'Model Failure data- Lines'!#REF!)</f>
        <v>#REF!</v>
      </c>
      <c r="CS581" s="14" t="e">
        <f t="shared" si="892"/>
        <v>#REF!</v>
      </c>
      <c r="CT581" s="34">
        <f t="shared" si="893"/>
        <v>11169.208691209813</v>
      </c>
      <c r="CU581" s="34" t="e">
        <f t="shared" si="894"/>
        <v>#REF!</v>
      </c>
      <c r="CV581" s="54" t="e">
        <f t="shared" si="895"/>
        <v>#REF!</v>
      </c>
      <c r="CW581" t="s">
        <v>123</v>
      </c>
      <c r="CZ581">
        <f t="shared" si="896"/>
        <v>109919.6825690485</v>
      </c>
      <c r="DA581" s="34">
        <f t="shared" si="897"/>
        <v>13791.572007840001</v>
      </c>
      <c r="DB581" s="34">
        <f t="shared" si="898"/>
        <v>111.20644669615668</v>
      </c>
      <c r="DC581" s="34">
        <f t="shared" si="899"/>
        <v>16371.654858447488</v>
      </c>
      <c r="DD581" s="9">
        <f t="shared" si="900"/>
        <v>96231.663</v>
      </c>
      <c r="DE581" s="59">
        <f t="shared" si="901"/>
        <v>0.10901903078029399</v>
      </c>
      <c r="DF581" s="59">
        <f t="shared" si="902"/>
        <v>8.7905998159191687E-4</v>
      </c>
      <c r="DG581" s="59">
        <f t="shared" si="903"/>
        <v>0.12941395976635808</v>
      </c>
      <c r="DH581" s="59">
        <f t="shared" si="904"/>
        <v>0.76068794947175589</v>
      </c>
      <c r="DI581" s="14">
        <f t="shared" si="905"/>
        <v>11983.337257355242</v>
      </c>
      <c r="DJ581" s="14">
        <f t="shared" si="906"/>
        <v>96.625994135737116</v>
      </c>
      <c r="DK581" s="14">
        <f t="shared" si="907"/>
        <v>14225.141377521693</v>
      </c>
      <c r="DL581" s="14">
        <f t="shared" si="908"/>
        <v>83614.577940035815</v>
      </c>
      <c r="DM581">
        <f t="shared" si="909"/>
        <v>112724.03173609948</v>
      </c>
      <c r="DN581" s="34">
        <f t="shared" si="910"/>
        <v>13727.652049759999</v>
      </c>
      <c r="DO581" s="34">
        <f t="shared" si="911"/>
        <v>110.69103689319853</v>
      </c>
      <c r="DP581" s="34">
        <f t="shared" si="912"/>
        <v>16295.776960579333</v>
      </c>
      <c r="DQ581" s="9">
        <f t="shared" si="913"/>
        <v>95785.657000000007</v>
      </c>
      <c r="DR581" s="59">
        <f t="shared" si="914"/>
        <v>0.10901903078029399</v>
      </c>
      <c r="DS581" s="59">
        <f t="shared" si="915"/>
        <v>8.7905998159191698E-4</v>
      </c>
      <c r="DT581" s="59">
        <f t="shared" si="916"/>
        <v>0.12941395976635808</v>
      </c>
      <c r="DU581" s="59">
        <f t="shared" si="917"/>
        <v>0.760687949471756</v>
      </c>
      <c r="DV581" s="14">
        <f t="shared" si="918"/>
        <v>12289.064685516665</v>
      </c>
      <c r="DW581" s="14">
        <f t="shared" si="919"/>
        <v>99.091185262902286</v>
      </c>
      <c r="DX581" s="14">
        <f t="shared" si="920"/>
        <v>14588.063307797249</v>
      </c>
      <c r="DY581" s="14">
        <f t="shared" si="921"/>
        <v>85747.812557522659</v>
      </c>
      <c r="DZ581" s="34" t="e">
        <f t="shared" si="922"/>
        <v>#REF!</v>
      </c>
      <c r="EA581" s="34" t="e">
        <f t="shared" si="923"/>
        <v>#REF!</v>
      </c>
      <c r="EB581" s="34" t="e">
        <f t="shared" si="924"/>
        <v>#REF!</v>
      </c>
      <c r="EC581" s="34" t="e">
        <f t="shared" si="925"/>
        <v>#REF!</v>
      </c>
      <c r="ED581" s="34" t="e">
        <f t="shared" si="926"/>
        <v>#REF!</v>
      </c>
      <c r="EE581" s="59" t="e">
        <f t="shared" si="927"/>
        <v>#REF!</v>
      </c>
      <c r="EF581" s="59" t="e">
        <f t="shared" si="928"/>
        <v>#REF!</v>
      </c>
      <c r="EG581" s="59" t="e">
        <f t="shared" si="929"/>
        <v>#REF!</v>
      </c>
      <c r="EH581" s="59" t="e">
        <f t="shared" si="930"/>
        <v>#REF!</v>
      </c>
      <c r="EI581" s="14" t="e">
        <f t="shared" si="931"/>
        <v>#REF!</v>
      </c>
      <c r="EJ581" s="14" t="e">
        <f t="shared" si="932"/>
        <v>#REF!</v>
      </c>
      <c r="EK581" s="14" t="e">
        <f t="shared" si="933"/>
        <v>#REF!</v>
      </c>
      <c r="EL581" s="14" t="e">
        <f t="shared" si="934"/>
        <v>#REF!</v>
      </c>
      <c r="EM581" t="e">
        <f t="shared" si="935"/>
        <v>#REF!</v>
      </c>
      <c r="EN581" s="34" t="e">
        <f t="shared" si="936"/>
        <v>#REF!</v>
      </c>
      <c r="EO581" s="34" t="e">
        <f t="shared" si="937"/>
        <v>#REF!</v>
      </c>
      <c r="EP581" s="34" t="e">
        <f t="shared" si="938"/>
        <v>#REF!</v>
      </c>
      <c r="EQ581" s="34" t="e">
        <f t="shared" si="939"/>
        <v>#REF!</v>
      </c>
      <c r="ER581" s="59" t="e">
        <f t="shared" si="940"/>
        <v>#REF!</v>
      </c>
      <c r="ES581" s="59" t="e">
        <f t="shared" si="941"/>
        <v>#REF!</v>
      </c>
      <c r="ET581" s="59" t="e">
        <f t="shared" si="942"/>
        <v>#REF!</v>
      </c>
      <c r="EU581" s="59" t="e">
        <f t="shared" si="943"/>
        <v>#REF!</v>
      </c>
      <c r="EV581" s="14" t="e">
        <f t="shared" si="944"/>
        <v>#REF!</v>
      </c>
      <c r="EW581" s="14" t="e">
        <f t="shared" si="945"/>
        <v>#REF!</v>
      </c>
      <c r="EX581" s="14" t="e">
        <f t="shared" si="946"/>
        <v>#REF!</v>
      </c>
      <c r="EY581" s="14" t="e">
        <f t="shared" si="947"/>
        <v>#REF!</v>
      </c>
    </row>
    <row r="582" spans="1:155" x14ac:dyDescent="0.2">
      <c r="A582" s="17">
        <v>30154574</v>
      </c>
      <c r="B582" t="s">
        <v>62</v>
      </c>
      <c r="C582" t="s">
        <v>2831</v>
      </c>
      <c r="D582" t="s">
        <v>2832</v>
      </c>
      <c r="E582" t="s">
        <v>2773</v>
      </c>
      <c r="F582" t="s">
        <v>66</v>
      </c>
      <c r="G582" t="s">
        <v>42</v>
      </c>
      <c r="H582" t="s">
        <v>2913</v>
      </c>
      <c r="I582" t="s">
        <v>68</v>
      </c>
      <c r="J582" s="19" t="s">
        <v>69</v>
      </c>
      <c r="K582" t="s">
        <v>70</v>
      </c>
      <c r="L582">
        <v>1956</v>
      </c>
      <c r="M582">
        <f t="shared" si="857"/>
        <v>1956</v>
      </c>
      <c r="N582">
        <v>63</v>
      </c>
      <c r="O582" s="19">
        <f t="shared" si="858"/>
        <v>63</v>
      </c>
      <c r="P582" t="s">
        <v>54</v>
      </c>
      <c r="Q582" s="19" t="str">
        <f t="shared" si="859"/>
        <v>60-70</v>
      </c>
      <c r="R582" s="23">
        <v>274.32</v>
      </c>
      <c r="S582" s="15">
        <f t="shared" si="860"/>
        <v>0.27432000000000001</v>
      </c>
      <c r="T582">
        <v>30421195</v>
      </c>
      <c r="U582" t="s">
        <v>45</v>
      </c>
      <c r="V582" t="s">
        <v>46</v>
      </c>
      <c r="W582" t="s">
        <v>47</v>
      </c>
      <c r="X582" t="s">
        <v>48</v>
      </c>
      <c r="Y582" t="s">
        <v>201</v>
      </c>
      <c r="Z582" t="s">
        <v>2834</v>
      </c>
      <c r="AA582" t="s">
        <v>2835</v>
      </c>
      <c r="AB582" t="s">
        <v>123</v>
      </c>
      <c r="AC582">
        <v>1956</v>
      </c>
      <c r="AD582">
        <v>126</v>
      </c>
      <c r="AE582" t="str">
        <f t="shared" si="861"/>
        <v>&gt;80</v>
      </c>
      <c r="AF582">
        <v>-37.697406790000002</v>
      </c>
      <c r="AG582">
        <v>145.03435178000001</v>
      </c>
      <c r="AH582" t="s">
        <v>75</v>
      </c>
      <c r="AI582" t="s">
        <v>76</v>
      </c>
      <c r="AJ582" s="33" t="s">
        <v>77</v>
      </c>
      <c r="AL582" t="s">
        <v>48</v>
      </c>
      <c r="AM582" t="s">
        <v>86</v>
      </c>
      <c r="AN582">
        <v>220</v>
      </c>
      <c r="AO582" s="69">
        <v>3</v>
      </c>
      <c r="AP582">
        <v>2</v>
      </c>
      <c r="AQ582">
        <v>0</v>
      </c>
      <c r="AR582">
        <v>2</v>
      </c>
      <c r="AS582" s="82" t="str">
        <f t="shared" si="862"/>
        <v>Gw-0-2</v>
      </c>
      <c r="AT582" s="14">
        <f t="shared" si="863"/>
        <v>78824</v>
      </c>
      <c r="AU582" s="81">
        <f>VLOOKUP(C582,Bushfire_Vlookup!$F$2:$H$12575,3,FALSE)</f>
        <v>635.58649800000001</v>
      </c>
      <c r="AV582" s="14">
        <f>VLOOKUP(AS582,Safety_collateral_Vlookup!$J$3:$L$20,2,FALSE)</f>
        <v>93570.139925214826</v>
      </c>
      <c r="AW582" s="14">
        <f>VLOOKUP(AS582,Safety_collateral_Vlookup!$J$3:$L$20,3,FALSE)</f>
        <v>550000</v>
      </c>
      <c r="AX582" s="48">
        <f t="shared" si="864"/>
        <v>771472.71809357021</v>
      </c>
      <c r="AY582" s="49">
        <f t="shared" si="856"/>
        <v>20848.32</v>
      </c>
      <c r="AZ582" s="14">
        <v>76000</v>
      </c>
      <c r="BA582" s="16">
        <f t="shared" si="865"/>
        <v>37.004071219818684</v>
      </c>
      <c r="BB582" t="e">
        <f>IF(BA582&lt;=#REF!,#REF!,IF(BA582&lt;=#REF!,#REF!,IF(BA582&lt;=#REF!,#REF!,IF(BA582&lt;=#REF!,#REF!,#REF!))))</f>
        <v>#REF!</v>
      </c>
      <c r="BC582" s="51">
        <v>5</v>
      </c>
      <c r="BD582" s="21">
        <v>70</v>
      </c>
      <c r="BE582" s="21">
        <v>6.4399999999999999E-2</v>
      </c>
      <c r="BF582" s="26">
        <f t="shared" si="866"/>
        <v>1359.856540372926</v>
      </c>
      <c r="BG582" s="21">
        <v>7</v>
      </c>
      <c r="BH582" s="21">
        <f t="shared" si="867"/>
        <v>28</v>
      </c>
      <c r="BI582" s="28">
        <f t="shared" si="868"/>
        <v>4.0959999999999998E-4</v>
      </c>
      <c r="BJ582" s="27">
        <f t="shared" si="869"/>
        <v>4.0959999999999998E-4</v>
      </c>
      <c r="BK582" s="28">
        <f t="shared" si="870"/>
        <v>6.279685848080814E-3</v>
      </c>
      <c r="BL582" s="35">
        <f t="shared" si="871"/>
        <v>0.2323739423604699</v>
      </c>
      <c r="BM582" s="21" t="str">
        <f t="shared" si="872"/>
        <v>Cr1</v>
      </c>
      <c r="BN582" s="51">
        <v>1</v>
      </c>
      <c r="BO582" s="21">
        <v>2</v>
      </c>
      <c r="BP582" s="50" t="s">
        <v>5497</v>
      </c>
      <c r="BQ582" s="14">
        <v>78824</v>
      </c>
      <c r="BR582">
        <f>IFERROR(VLOOKUP(AO582,'Model Failure data- Lines'!$A$37:$E$41,3,FALSE),'Model Failure data- Lines'!$C$37)</f>
        <v>0.16107000000000002</v>
      </c>
      <c r="BS582" s="14">
        <f t="shared" si="873"/>
        <v>124261.11070333137</v>
      </c>
      <c r="BT582" s="34">
        <f t="shared" si="855"/>
        <v>18595.667812314739</v>
      </c>
      <c r="BU582" s="34">
        <f t="shared" si="874"/>
        <v>6.6822612641553567</v>
      </c>
      <c r="BV582" s="54">
        <f t="shared" si="875"/>
        <v>105665.44289101663</v>
      </c>
      <c r="BW582">
        <f>IFERROR(VLOOKUP(AO582,'Model Failure data- Lines'!$A$37:$E$41,4,FALSE),'Model Failure data- Lines'!$D$37)</f>
        <v>0.16398000000000001</v>
      </c>
      <c r="BX582" s="14">
        <f t="shared" si="876"/>
        <v>126506.09631298366</v>
      </c>
      <c r="BY582" s="34">
        <f t="shared" si="877"/>
        <v>16586.413743935165</v>
      </c>
      <c r="BZ582" s="71">
        <f t="shared" si="878"/>
        <v>7.6270915621673012</v>
      </c>
      <c r="CA582" s="71">
        <f t="shared" si="879"/>
        <v>109919.6825690485</v>
      </c>
      <c r="CB582" s="57">
        <v>2</v>
      </c>
      <c r="CC582">
        <f>IFERROR(VLOOKUP(AO582,'Model Failure data- Lines'!$A$37:$E$41,5,FALSE),'Model Failure data- Lines'!$E$37)</f>
        <v>0.16322</v>
      </c>
      <c r="CD582" s="14">
        <f t="shared" si="880"/>
        <v>125919.77704723254</v>
      </c>
      <c r="CE582" s="34">
        <f t="shared" si="881"/>
        <v>13195.745311133047</v>
      </c>
      <c r="CF582" s="34">
        <f t="shared" si="882"/>
        <v>9.54245281931866</v>
      </c>
      <c r="CG582" s="54">
        <f t="shared" si="883"/>
        <v>112724.03173609948</v>
      </c>
      <c r="CH582" t="e">
        <f>IFERROR(VLOOKUP(AO582,'Model Failure data- Lines'!#REF!,3,FALSE),'Model Failure data- Lines'!#REF!)</f>
        <v>#REF!</v>
      </c>
      <c r="CI582" s="14" t="e">
        <f t="shared" si="884"/>
        <v>#REF!</v>
      </c>
      <c r="CJ582" s="34">
        <f t="shared" si="885"/>
        <v>17836.469670694216</v>
      </c>
      <c r="CK582" s="34" t="e">
        <f t="shared" si="886"/>
        <v>#REF!</v>
      </c>
      <c r="CL582" s="54" t="e">
        <f t="shared" si="887"/>
        <v>#REF!</v>
      </c>
      <c r="CM582" t="e">
        <f>IFERROR(VLOOKUP(AO582,'Model Failure data- Lines'!#REF!,4,FALSE),'Model Failure data- Lines'!#REF!)</f>
        <v>#REF!</v>
      </c>
      <c r="CN582" s="14" t="e">
        <f t="shared" si="888"/>
        <v>#REF!</v>
      </c>
      <c r="CO582" s="34">
        <f t="shared" si="889"/>
        <v>15259.725978572596</v>
      </c>
      <c r="CP582" s="34" t="e">
        <f t="shared" si="890"/>
        <v>#REF!</v>
      </c>
      <c r="CQ582" s="54" t="e">
        <f t="shared" si="891"/>
        <v>#REF!</v>
      </c>
      <c r="CR582" t="e">
        <f>IFERROR(VLOOKUP(AO582,'Model Failure data- Lines'!#REF!,5,FALSE),'Model Failure data- Lines'!#REF!)</f>
        <v>#REF!</v>
      </c>
      <c r="CS582" s="14" t="e">
        <f t="shared" si="892"/>
        <v>#REF!</v>
      </c>
      <c r="CT582" s="34">
        <f t="shared" si="893"/>
        <v>11169.208691209813</v>
      </c>
      <c r="CU582" s="34" t="e">
        <f t="shared" si="894"/>
        <v>#REF!</v>
      </c>
      <c r="CV582" s="54" t="e">
        <f t="shared" si="895"/>
        <v>#REF!</v>
      </c>
      <c r="CW582" t="s">
        <v>123</v>
      </c>
      <c r="CZ582">
        <f t="shared" si="896"/>
        <v>109919.6825690485</v>
      </c>
      <c r="DA582" s="34">
        <f t="shared" si="897"/>
        <v>13791.572007840001</v>
      </c>
      <c r="DB582" s="34">
        <f t="shared" si="898"/>
        <v>111.20644669615668</v>
      </c>
      <c r="DC582" s="34">
        <f t="shared" si="899"/>
        <v>16371.654858447488</v>
      </c>
      <c r="DD582" s="9">
        <f t="shared" si="900"/>
        <v>96231.663</v>
      </c>
      <c r="DE582" s="59">
        <f t="shared" si="901"/>
        <v>0.10901903078029399</v>
      </c>
      <c r="DF582" s="59">
        <f t="shared" si="902"/>
        <v>8.7905998159191687E-4</v>
      </c>
      <c r="DG582" s="59">
        <f t="shared" si="903"/>
        <v>0.12941395976635808</v>
      </c>
      <c r="DH582" s="59">
        <f t="shared" si="904"/>
        <v>0.76068794947175589</v>
      </c>
      <c r="DI582" s="14">
        <f t="shared" si="905"/>
        <v>11983.337257355242</v>
      </c>
      <c r="DJ582" s="14">
        <f t="shared" si="906"/>
        <v>96.625994135737116</v>
      </c>
      <c r="DK582" s="14">
        <f t="shared" si="907"/>
        <v>14225.141377521693</v>
      </c>
      <c r="DL582" s="14">
        <f t="shared" si="908"/>
        <v>83614.577940035815</v>
      </c>
      <c r="DM582">
        <f t="shared" si="909"/>
        <v>112724.03173609948</v>
      </c>
      <c r="DN582" s="34">
        <f t="shared" si="910"/>
        <v>13727.652049759999</v>
      </c>
      <c r="DO582" s="34">
        <f t="shared" si="911"/>
        <v>110.69103689319853</v>
      </c>
      <c r="DP582" s="34">
        <f t="shared" si="912"/>
        <v>16295.776960579333</v>
      </c>
      <c r="DQ582" s="9">
        <f t="shared" si="913"/>
        <v>95785.657000000007</v>
      </c>
      <c r="DR582" s="59">
        <f t="shared" si="914"/>
        <v>0.10901903078029399</v>
      </c>
      <c r="DS582" s="59">
        <f t="shared" si="915"/>
        <v>8.7905998159191698E-4</v>
      </c>
      <c r="DT582" s="59">
        <f t="shared" si="916"/>
        <v>0.12941395976635808</v>
      </c>
      <c r="DU582" s="59">
        <f t="shared" si="917"/>
        <v>0.760687949471756</v>
      </c>
      <c r="DV582" s="14">
        <f t="shared" si="918"/>
        <v>12289.064685516665</v>
      </c>
      <c r="DW582" s="14">
        <f t="shared" si="919"/>
        <v>99.091185262902286</v>
      </c>
      <c r="DX582" s="14">
        <f t="shared" si="920"/>
        <v>14588.063307797249</v>
      </c>
      <c r="DY582" s="14">
        <f t="shared" si="921"/>
        <v>85747.812557522659</v>
      </c>
      <c r="DZ582" s="34" t="e">
        <f t="shared" si="922"/>
        <v>#REF!</v>
      </c>
      <c r="EA582" s="34" t="e">
        <f t="shared" si="923"/>
        <v>#REF!</v>
      </c>
      <c r="EB582" s="34" t="e">
        <f t="shared" si="924"/>
        <v>#REF!</v>
      </c>
      <c r="EC582" s="34" t="e">
        <f t="shared" si="925"/>
        <v>#REF!</v>
      </c>
      <c r="ED582" s="34" t="e">
        <f t="shared" si="926"/>
        <v>#REF!</v>
      </c>
      <c r="EE582" s="59" t="e">
        <f t="shared" si="927"/>
        <v>#REF!</v>
      </c>
      <c r="EF582" s="59" t="e">
        <f t="shared" si="928"/>
        <v>#REF!</v>
      </c>
      <c r="EG582" s="59" t="e">
        <f t="shared" si="929"/>
        <v>#REF!</v>
      </c>
      <c r="EH582" s="59" t="e">
        <f t="shared" si="930"/>
        <v>#REF!</v>
      </c>
      <c r="EI582" s="14" t="e">
        <f t="shared" si="931"/>
        <v>#REF!</v>
      </c>
      <c r="EJ582" s="14" t="e">
        <f t="shared" si="932"/>
        <v>#REF!</v>
      </c>
      <c r="EK582" s="14" t="e">
        <f t="shared" si="933"/>
        <v>#REF!</v>
      </c>
      <c r="EL582" s="14" t="e">
        <f t="shared" si="934"/>
        <v>#REF!</v>
      </c>
      <c r="EM582" t="e">
        <f t="shared" si="935"/>
        <v>#REF!</v>
      </c>
      <c r="EN582" s="34" t="e">
        <f t="shared" si="936"/>
        <v>#REF!</v>
      </c>
      <c r="EO582" s="34" t="e">
        <f t="shared" si="937"/>
        <v>#REF!</v>
      </c>
      <c r="EP582" s="34" t="e">
        <f t="shared" si="938"/>
        <v>#REF!</v>
      </c>
      <c r="EQ582" s="34" t="e">
        <f t="shared" si="939"/>
        <v>#REF!</v>
      </c>
      <c r="ER582" s="59" t="e">
        <f t="shared" si="940"/>
        <v>#REF!</v>
      </c>
      <c r="ES582" s="59" t="e">
        <f t="shared" si="941"/>
        <v>#REF!</v>
      </c>
      <c r="ET582" s="59" t="e">
        <f t="shared" si="942"/>
        <v>#REF!</v>
      </c>
      <c r="EU582" s="59" t="e">
        <f t="shared" si="943"/>
        <v>#REF!</v>
      </c>
      <c r="EV582" s="14" t="e">
        <f t="shared" si="944"/>
        <v>#REF!</v>
      </c>
      <c r="EW582" s="14" t="e">
        <f t="shared" si="945"/>
        <v>#REF!</v>
      </c>
      <c r="EX582" s="14" t="e">
        <f t="shared" si="946"/>
        <v>#REF!</v>
      </c>
      <c r="EY582" s="14" t="e">
        <f t="shared" si="947"/>
        <v>#REF!</v>
      </c>
    </row>
    <row r="583" spans="1:155" x14ac:dyDescent="0.2">
      <c r="A583" s="17">
        <v>30001343</v>
      </c>
      <c r="B583" t="s">
        <v>62</v>
      </c>
      <c r="C583" t="s">
        <v>197</v>
      </c>
      <c r="D583" t="s">
        <v>198</v>
      </c>
      <c r="E583" t="s">
        <v>199</v>
      </c>
      <c r="F583" t="s">
        <v>66</v>
      </c>
      <c r="G583" t="s">
        <v>42</v>
      </c>
      <c r="H583" t="s">
        <v>200</v>
      </c>
      <c r="I583" t="s">
        <v>68</v>
      </c>
      <c r="J583" s="19" t="s">
        <v>69</v>
      </c>
      <c r="K583" t="s">
        <v>70</v>
      </c>
      <c r="L583">
        <v>1956</v>
      </c>
      <c r="M583">
        <f t="shared" si="857"/>
        <v>1956</v>
      </c>
      <c r="N583">
        <v>63</v>
      </c>
      <c r="O583" s="19">
        <f t="shared" si="858"/>
        <v>63</v>
      </c>
      <c r="P583" t="s">
        <v>54</v>
      </c>
      <c r="Q583" s="19" t="str">
        <f t="shared" si="859"/>
        <v>60-70</v>
      </c>
      <c r="R583" s="23">
        <v>277.37</v>
      </c>
      <c r="S583" s="15">
        <f t="shared" si="860"/>
        <v>0.27737000000000001</v>
      </c>
      <c r="T583">
        <v>30108510</v>
      </c>
      <c r="U583" t="s">
        <v>45</v>
      </c>
      <c r="V583" t="s">
        <v>46</v>
      </c>
      <c r="W583" t="s">
        <v>47</v>
      </c>
      <c r="X583" t="s">
        <v>48</v>
      </c>
      <c r="Y583" t="s">
        <v>201</v>
      </c>
      <c r="Z583" t="s">
        <v>202</v>
      </c>
      <c r="AA583" t="s">
        <v>203</v>
      </c>
      <c r="AB583" t="s">
        <v>204</v>
      </c>
      <c r="AC583">
        <v>1956</v>
      </c>
      <c r="AD583">
        <v>126</v>
      </c>
      <c r="AE583" t="str">
        <f t="shared" si="861"/>
        <v>&gt;80</v>
      </c>
      <c r="AF583">
        <v>-37.69414089</v>
      </c>
      <c r="AG583">
        <v>145.01878834999999</v>
      </c>
      <c r="AH583" t="s">
        <v>75</v>
      </c>
      <c r="AI583" t="s">
        <v>76</v>
      </c>
      <c r="AJ583" s="33" t="s">
        <v>77</v>
      </c>
      <c r="AL583" t="s">
        <v>48</v>
      </c>
      <c r="AM583" t="s">
        <v>86</v>
      </c>
      <c r="AN583">
        <v>220</v>
      </c>
      <c r="AO583" s="70">
        <v>3</v>
      </c>
      <c r="AP583">
        <v>2</v>
      </c>
      <c r="AQ583">
        <v>0</v>
      </c>
      <c r="AR583">
        <v>1</v>
      </c>
      <c r="AS583" s="82" t="str">
        <f t="shared" si="862"/>
        <v>Gw-0-1</v>
      </c>
      <c r="AT583" s="14">
        <f t="shared" si="863"/>
        <v>78824</v>
      </c>
      <c r="AU583" s="81">
        <f>VLOOKUP(C583,Bushfire_Vlookup!$F$2:$H$12575,3,FALSE)</f>
        <v>450.60646100000002</v>
      </c>
      <c r="AV583" s="14">
        <f>VLOOKUP(AS583,Safety_collateral_Vlookup!$J$3:$L$20,2,FALSE)</f>
        <v>11570.139925214824</v>
      </c>
      <c r="AW583" s="14">
        <f>VLOOKUP(AS583,Safety_collateral_Vlookup!$J$3:$L$20,3,FALSE)</f>
        <v>148000</v>
      </c>
      <c r="AX583" s="48">
        <f t="shared" si="864"/>
        <v>254847.3443940912</v>
      </c>
      <c r="AY583" s="49">
        <f t="shared" si="856"/>
        <v>21080.12</v>
      </c>
      <c r="AZ583" s="14">
        <v>76000</v>
      </c>
      <c r="BA583" s="16">
        <f t="shared" si="865"/>
        <v>12.089463646036702</v>
      </c>
      <c r="BB583" t="e">
        <f>IF(BA583&lt;=#REF!,#REF!,IF(BA583&lt;=#REF!,#REF!,IF(BA583&lt;=#REF!,#REF!,IF(BA583&lt;=#REF!,#REF!,#REF!))))</f>
        <v>#REF!</v>
      </c>
      <c r="BC583" s="51">
        <v>5</v>
      </c>
      <c r="BD583" s="21">
        <v>70</v>
      </c>
      <c r="BE583" s="21">
        <v>6.4399999999999999E-2</v>
      </c>
      <c r="BF583" s="26">
        <f t="shared" si="866"/>
        <v>1374.97597186949</v>
      </c>
      <c r="BG583" s="21">
        <v>7</v>
      </c>
      <c r="BH583" s="21">
        <f t="shared" si="867"/>
        <v>28</v>
      </c>
      <c r="BI583" s="28">
        <f t="shared" si="868"/>
        <v>4.0959999999999998E-4</v>
      </c>
      <c r="BJ583" s="27">
        <f t="shared" si="869"/>
        <v>4.0959999999999998E-4</v>
      </c>
      <c r="BK583" s="28">
        <f t="shared" si="870"/>
        <v>6.279685848080814E-3</v>
      </c>
      <c r="BL583" s="35">
        <f t="shared" si="871"/>
        <v>7.5918033768904158E-2</v>
      </c>
      <c r="BM583" s="21" t="str">
        <f t="shared" si="872"/>
        <v>Cr1</v>
      </c>
      <c r="BN583" s="51">
        <v>1</v>
      </c>
      <c r="BO583" s="21">
        <v>2</v>
      </c>
      <c r="BP583" s="50" t="s">
        <v>5497</v>
      </c>
      <c r="BQ583" s="14">
        <v>78824</v>
      </c>
      <c r="BR583">
        <f>IFERROR(VLOOKUP(AO583,'Model Failure data- Lines'!$A$37:$E$41,3,FALSE),'Model Failure data- Lines'!$C$37)</f>
        <v>0.16107000000000002</v>
      </c>
      <c r="BS583" s="14">
        <f t="shared" si="873"/>
        <v>41048.26176155627</v>
      </c>
      <c r="BT583" s="34">
        <f t="shared" si="855"/>
        <v>18802.421920026754</v>
      </c>
      <c r="BU583" s="34">
        <f t="shared" si="874"/>
        <v>2.1831369350261798</v>
      </c>
      <c r="BV583" s="54">
        <f t="shared" si="875"/>
        <v>22245.839841529516</v>
      </c>
      <c r="BW583">
        <f>IFERROR(VLOOKUP(AO583,'Model Failure data- Lines'!$A$37:$E$41,4,FALSE),'Model Failure data- Lines'!$D$37)</f>
        <v>0.16398000000000001</v>
      </c>
      <c r="BX583" s="14">
        <f t="shared" si="876"/>
        <v>41789.867533743076</v>
      </c>
      <c r="BY583" s="34">
        <f t="shared" si="877"/>
        <v>16770.828157463169</v>
      </c>
      <c r="BZ583" s="71">
        <f t="shared" si="878"/>
        <v>2.491818957380838</v>
      </c>
      <c r="CA583" s="71">
        <f t="shared" si="879"/>
        <v>25019.039376279907</v>
      </c>
      <c r="CB583" s="57">
        <v>2</v>
      </c>
      <c r="CC583">
        <f>IFERROR(VLOOKUP(AO583,'Model Failure data- Lines'!$A$37:$E$41,5,FALSE),'Model Failure data- Lines'!$E$37)</f>
        <v>0.16322</v>
      </c>
      <c r="CD583" s="14">
        <f t="shared" si="880"/>
        <v>41596.183552003567</v>
      </c>
      <c r="CE583" s="34">
        <f t="shared" si="881"/>
        <v>13342.460910429329</v>
      </c>
      <c r="CF583" s="34">
        <f t="shared" si="882"/>
        <v>3.1175795703092004</v>
      </c>
      <c r="CG583" s="54">
        <f t="shared" si="883"/>
        <v>28253.722641574241</v>
      </c>
      <c r="CH583" t="e">
        <f>IFERROR(VLOOKUP(AO583,'Model Failure data- Lines'!#REF!,3,FALSE),'Model Failure data- Lines'!#REF!)</f>
        <v>#REF!</v>
      </c>
      <c r="CI583" s="14" t="e">
        <f t="shared" si="884"/>
        <v>#REF!</v>
      </c>
      <c r="CJ583" s="34">
        <f t="shared" si="885"/>
        <v>18034.782708371444</v>
      </c>
      <c r="CK583" s="34" t="e">
        <f t="shared" si="886"/>
        <v>#REF!</v>
      </c>
      <c r="CL583" s="54" t="e">
        <f t="shared" si="887"/>
        <v>#REF!</v>
      </c>
      <c r="CM583" t="e">
        <f>IFERROR(VLOOKUP(AO583,'Model Failure data- Lines'!#REF!,4,FALSE),'Model Failure data- Lines'!#REF!)</f>
        <v>#REF!</v>
      </c>
      <c r="CN583" s="14" t="e">
        <f t="shared" si="888"/>
        <v>#REF!</v>
      </c>
      <c r="CO583" s="34">
        <f t="shared" si="889"/>
        <v>15429.389744374019</v>
      </c>
      <c r="CP583" s="34" t="e">
        <f t="shared" si="890"/>
        <v>#REF!</v>
      </c>
      <c r="CQ583" s="54" t="e">
        <f t="shared" si="891"/>
        <v>#REF!</v>
      </c>
      <c r="CR583" t="e">
        <f>IFERROR(VLOOKUP(AO583,'Model Failure data- Lines'!#REF!,5,FALSE),'Model Failure data- Lines'!#REF!)</f>
        <v>#REF!</v>
      </c>
      <c r="CS583" s="14" t="e">
        <f t="shared" si="892"/>
        <v>#REF!</v>
      </c>
      <c r="CT583" s="34">
        <f t="shared" si="893"/>
        <v>11293.392441968745</v>
      </c>
      <c r="CU583" s="34" t="e">
        <f t="shared" si="894"/>
        <v>#REF!</v>
      </c>
      <c r="CV583" s="54" t="e">
        <f t="shared" si="895"/>
        <v>#REF!</v>
      </c>
      <c r="CW583" t="s">
        <v>204</v>
      </c>
      <c r="CZ583">
        <f t="shared" si="896"/>
        <v>25019.039376279907</v>
      </c>
      <c r="DA583" s="34">
        <f t="shared" si="897"/>
        <v>13791.572007840001</v>
      </c>
      <c r="DB583" s="34">
        <f t="shared" si="898"/>
        <v>78.841107455590262</v>
      </c>
      <c r="DC583" s="34">
        <f t="shared" si="899"/>
        <v>2024.3887384474874</v>
      </c>
      <c r="DD583" s="9">
        <f t="shared" si="900"/>
        <v>25895.06568</v>
      </c>
      <c r="DE583" s="59">
        <f t="shared" si="901"/>
        <v>0.33002191252949165</v>
      </c>
      <c r="DF583" s="59">
        <f t="shared" si="902"/>
        <v>1.8866082164996168E-3</v>
      </c>
      <c r="DG583" s="59">
        <f t="shared" si="903"/>
        <v>4.8442095127793884E-2</v>
      </c>
      <c r="DH583" s="59">
        <f t="shared" si="904"/>
        <v>0.61964938412621484</v>
      </c>
      <c r="DI583" s="14">
        <f t="shared" si="905"/>
        <v>8256.8312246105561</v>
      </c>
      <c r="DJ583" s="14">
        <f t="shared" si="906"/>
        <v>47.201125256217118</v>
      </c>
      <c r="DK583" s="14">
        <f t="shared" si="907"/>
        <v>1211.9746854717721</v>
      </c>
      <c r="DL583" s="14">
        <f t="shared" si="908"/>
        <v>15503.032340941361</v>
      </c>
      <c r="DM583">
        <f t="shared" si="909"/>
        <v>28253.722641574241</v>
      </c>
      <c r="DN583" s="34">
        <f t="shared" si="910"/>
        <v>13727.652049759999</v>
      </c>
      <c r="DO583" s="34">
        <f t="shared" si="911"/>
        <v>78.475701664236141</v>
      </c>
      <c r="DP583" s="34">
        <f t="shared" si="912"/>
        <v>2015.0062805793323</v>
      </c>
      <c r="DQ583" s="9">
        <f t="shared" si="913"/>
        <v>25775.04952</v>
      </c>
      <c r="DR583" s="59">
        <f t="shared" si="914"/>
        <v>0.33002191252949165</v>
      </c>
      <c r="DS583" s="59">
        <f t="shared" si="915"/>
        <v>1.8866082164996168E-3</v>
      </c>
      <c r="DT583" s="59">
        <f t="shared" si="916"/>
        <v>4.8442095127793891E-2</v>
      </c>
      <c r="DU583" s="59">
        <f t="shared" si="917"/>
        <v>0.61964938412621484</v>
      </c>
      <c r="DV583" s="14">
        <f t="shared" si="918"/>
        <v>9324.3475822501314</v>
      </c>
      <c r="DW583" s="14">
        <f t="shared" si="919"/>
        <v>53.303705282295219</v>
      </c>
      <c r="DX583" s="14">
        <f t="shared" si="920"/>
        <v>1368.6695199174435</v>
      </c>
      <c r="DY583" s="14">
        <f t="shared" si="921"/>
        <v>17507.401834124368</v>
      </c>
      <c r="DZ583" s="34" t="e">
        <f t="shared" si="922"/>
        <v>#REF!</v>
      </c>
      <c r="EA583" s="34" t="e">
        <f t="shared" si="923"/>
        <v>#REF!</v>
      </c>
      <c r="EB583" s="34" t="e">
        <f t="shared" si="924"/>
        <v>#REF!</v>
      </c>
      <c r="EC583" s="34" t="e">
        <f t="shared" si="925"/>
        <v>#REF!</v>
      </c>
      <c r="ED583" s="34" t="e">
        <f t="shared" si="926"/>
        <v>#REF!</v>
      </c>
      <c r="EE583" s="59" t="e">
        <f t="shared" si="927"/>
        <v>#REF!</v>
      </c>
      <c r="EF583" s="59" t="e">
        <f t="shared" si="928"/>
        <v>#REF!</v>
      </c>
      <c r="EG583" s="59" t="e">
        <f t="shared" si="929"/>
        <v>#REF!</v>
      </c>
      <c r="EH583" s="59" t="e">
        <f t="shared" si="930"/>
        <v>#REF!</v>
      </c>
      <c r="EI583" s="14" t="e">
        <f t="shared" si="931"/>
        <v>#REF!</v>
      </c>
      <c r="EJ583" s="14" t="e">
        <f t="shared" si="932"/>
        <v>#REF!</v>
      </c>
      <c r="EK583" s="14" t="e">
        <f t="shared" si="933"/>
        <v>#REF!</v>
      </c>
      <c r="EL583" s="14" t="e">
        <f t="shared" si="934"/>
        <v>#REF!</v>
      </c>
      <c r="EM583" t="e">
        <f t="shared" si="935"/>
        <v>#REF!</v>
      </c>
      <c r="EN583" s="34" t="e">
        <f t="shared" si="936"/>
        <v>#REF!</v>
      </c>
      <c r="EO583" s="34" t="e">
        <f t="shared" si="937"/>
        <v>#REF!</v>
      </c>
      <c r="EP583" s="34" t="e">
        <f t="shared" si="938"/>
        <v>#REF!</v>
      </c>
      <c r="EQ583" s="34" t="e">
        <f t="shared" si="939"/>
        <v>#REF!</v>
      </c>
      <c r="ER583" s="59" t="e">
        <f t="shared" si="940"/>
        <v>#REF!</v>
      </c>
      <c r="ES583" s="59" t="e">
        <f t="shared" si="941"/>
        <v>#REF!</v>
      </c>
      <c r="ET583" s="59" t="e">
        <f t="shared" si="942"/>
        <v>#REF!</v>
      </c>
      <c r="EU583" s="59" t="e">
        <f t="shared" si="943"/>
        <v>#REF!</v>
      </c>
      <c r="EV583" s="14" t="e">
        <f t="shared" si="944"/>
        <v>#REF!</v>
      </c>
      <c r="EW583" s="14" t="e">
        <f t="shared" si="945"/>
        <v>#REF!</v>
      </c>
      <c r="EX583" s="14" t="e">
        <f t="shared" si="946"/>
        <v>#REF!</v>
      </c>
      <c r="EY583" s="14" t="e">
        <f t="shared" si="947"/>
        <v>#REF!</v>
      </c>
    </row>
    <row r="584" spans="1:155" x14ac:dyDescent="0.2">
      <c r="A584" s="17">
        <v>30354536</v>
      </c>
      <c r="B584" t="s">
        <v>62</v>
      </c>
      <c r="C584" t="s">
        <v>197</v>
      </c>
      <c r="D584" t="s">
        <v>198</v>
      </c>
      <c r="E584" t="s">
        <v>199</v>
      </c>
      <c r="F584" t="s">
        <v>66</v>
      </c>
      <c r="G584" t="s">
        <v>42</v>
      </c>
      <c r="H584" t="s">
        <v>4911</v>
      </c>
      <c r="I584" t="s">
        <v>68</v>
      </c>
      <c r="J584" s="19" t="s">
        <v>69</v>
      </c>
      <c r="K584" t="s">
        <v>70</v>
      </c>
      <c r="L584">
        <v>1956</v>
      </c>
      <c r="M584">
        <f t="shared" si="857"/>
        <v>1956</v>
      </c>
      <c r="N584">
        <v>63</v>
      </c>
      <c r="O584" s="19">
        <f t="shared" si="858"/>
        <v>63</v>
      </c>
      <c r="P584" t="s">
        <v>54</v>
      </c>
      <c r="Q584" s="19" t="str">
        <f t="shared" si="859"/>
        <v>60-70</v>
      </c>
      <c r="R584" s="23">
        <v>277.37</v>
      </c>
      <c r="S584" s="15">
        <f t="shared" si="860"/>
        <v>0.27737000000000001</v>
      </c>
      <c r="T584">
        <v>30108510</v>
      </c>
      <c r="U584" t="s">
        <v>45</v>
      </c>
      <c r="V584" t="s">
        <v>46</v>
      </c>
      <c r="W584" t="s">
        <v>47</v>
      </c>
      <c r="X584" t="s">
        <v>48</v>
      </c>
      <c r="Y584" t="s">
        <v>201</v>
      </c>
      <c r="Z584" t="s">
        <v>202</v>
      </c>
      <c r="AA584" t="s">
        <v>203</v>
      </c>
      <c r="AB584" t="s">
        <v>204</v>
      </c>
      <c r="AC584">
        <v>1956</v>
      </c>
      <c r="AD584">
        <v>126</v>
      </c>
      <c r="AE584" t="str">
        <f t="shared" si="861"/>
        <v>&gt;80</v>
      </c>
      <c r="AF584">
        <v>-37.69414089</v>
      </c>
      <c r="AG584">
        <v>145.01878834999999</v>
      </c>
      <c r="AH584" t="s">
        <v>75</v>
      </c>
      <c r="AI584" t="s">
        <v>76</v>
      </c>
      <c r="AJ584" s="33" t="s">
        <v>77</v>
      </c>
      <c r="AL584" t="s">
        <v>78</v>
      </c>
      <c r="AM584" t="s">
        <v>79</v>
      </c>
      <c r="AN584">
        <v>220</v>
      </c>
      <c r="AO584" s="69">
        <v>3</v>
      </c>
      <c r="AP584">
        <v>2</v>
      </c>
      <c r="AQ584">
        <v>0</v>
      </c>
      <c r="AR584">
        <v>1</v>
      </c>
      <c r="AS584" s="82" t="str">
        <f t="shared" si="862"/>
        <v>Gw-0-1</v>
      </c>
      <c r="AT584" s="14">
        <f t="shared" si="863"/>
        <v>78824</v>
      </c>
      <c r="AU584" s="81">
        <f>VLOOKUP(C584,Bushfire_Vlookup!$F$2:$H$12575,3,FALSE)</f>
        <v>450.60646100000002</v>
      </c>
      <c r="AV584" s="14">
        <f>VLOOKUP(AS584,Safety_collateral_Vlookup!$J$3:$L$20,2,FALSE)</f>
        <v>11570.139925214824</v>
      </c>
      <c r="AW584" s="14">
        <f>VLOOKUP(AS584,Safety_collateral_Vlookup!$J$3:$L$20,3,FALSE)</f>
        <v>148000</v>
      </c>
      <c r="AX584" s="48">
        <f t="shared" si="864"/>
        <v>254847.3443940912</v>
      </c>
      <c r="AY584" s="49">
        <f t="shared" si="856"/>
        <v>21080.12</v>
      </c>
      <c r="AZ584" s="14">
        <v>76000</v>
      </c>
      <c r="BA584" s="16">
        <f t="shared" si="865"/>
        <v>12.089463646036702</v>
      </c>
      <c r="BB584" t="e">
        <f>IF(BA584&lt;=#REF!,#REF!,IF(BA584&lt;=#REF!,#REF!,IF(BA584&lt;=#REF!,#REF!,IF(BA584&lt;=#REF!,#REF!,#REF!))))</f>
        <v>#REF!</v>
      </c>
      <c r="BC584" s="51">
        <v>5</v>
      </c>
      <c r="BD584" s="21">
        <v>70</v>
      </c>
      <c r="BE584" s="21">
        <v>6.4399999999999999E-2</v>
      </c>
      <c r="BF584" s="26">
        <f t="shared" si="866"/>
        <v>1374.97597186949</v>
      </c>
      <c r="BG584" s="21">
        <v>7</v>
      </c>
      <c r="BH584" s="21">
        <f t="shared" si="867"/>
        <v>28</v>
      </c>
      <c r="BI584" s="28">
        <f t="shared" si="868"/>
        <v>4.0959999999999998E-4</v>
      </c>
      <c r="BJ584" s="27">
        <f t="shared" si="869"/>
        <v>4.0959999999999998E-4</v>
      </c>
      <c r="BK584" s="28">
        <f t="shared" si="870"/>
        <v>6.279685848080814E-3</v>
      </c>
      <c r="BL584" s="35">
        <f t="shared" si="871"/>
        <v>7.5918033768904158E-2</v>
      </c>
      <c r="BM584" s="21" t="str">
        <f t="shared" si="872"/>
        <v>Cr1</v>
      </c>
      <c r="BN584" s="51">
        <v>1</v>
      </c>
      <c r="BO584" s="21">
        <v>2</v>
      </c>
      <c r="BP584" s="50" t="s">
        <v>5497</v>
      </c>
      <c r="BQ584" s="14">
        <v>78824</v>
      </c>
      <c r="BR584">
        <f>IFERROR(VLOOKUP(AO584,'Model Failure data- Lines'!$A$37:$E$41,3,FALSE),'Model Failure data- Lines'!$C$37)</f>
        <v>0.16107000000000002</v>
      </c>
      <c r="BS584" s="14">
        <f t="shared" si="873"/>
        <v>41048.26176155627</v>
      </c>
      <c r="BT584" s="34">
        <f t="shared" si="855"/>
        <v>18802.421920026754</v>
      </c>
      <c r="BU584" s="34">
        <f t="shared" si="874"/>
        <v>2.1831369350261798</v>
      </c>
      <c r="BV584" s="54">
        <f t="shared" si="875"/>
        <v>22245.839841529516</v>
      </c>
      <c r="BW584">
        <f>IFERROR(VLOOKUP(AO584,'Model Failure data- Lines'!$A$37:$E$41,4,FALSE),'Model Failure data- Lines'!$D$37)</f>
        <v>0.16398000000000001</v>
      </c>
      <c r="BX584" s="14">
        <f t="shared" si="876"/>
        <v>41789.867533743076</v>
      </c>
      <c r="BY584" s="34">
        <f t="shared" si="877"/>
        <v>16770.828157463169</v>
      </c>
      <c r="BZ584" s="71">
        <f t="shared" si="878"/>
        <v>2.491818957380838</v>
      </c>
      <c r="CA584" s="71">
        <f t="shared" si="879"/>
        <v>25019.039376279907</v>
      </c>
      <c r="CB584" s="57">
        <v>2</v>
      </c>
      <c r="CC584">
        <f>IFERROR(VLOOKUP(AO584,'Model Failure data- Lines'!$A$37:$E$41,5,FALSE),'Model Failure data- Lines'!$E$37)</f>
        <v>0.16322</v>
      </c>
      <c r="CD584" s="14">
        <f t="shared" si="880"/>
        <v>41596.183552003567</v>
      </c>
      <c r="CE584" s="34">
        <f t="shared" si="881"/>
        <v>13342.460910429329</v>
      </c>
      <c r="CF584" s="34">
        <f t="shared" si="882"/>
        <v>3.1175795703092004</v>
      </c>
      <c r="CG584" s="54">
        <f t="shared" si="883"/>
        <v>28253.722641574241</v>
      </c>
      <c r="CH584" t="e">
        <f>IFERROR(VLOOKUP(AO584,'Model Failure data- Lines'!#REF!,3,FALSE),'Model Failure data- Lines'!#REF!)</f>
        <v>#REF!</v>
      </c>
      <c r="CI584" s="14" t="e">
        <f t="shared" si="884"/>
        <v>#REF!</v>
      </c>
      <c r="CJ584" s="34">
        <f t="shared" si="885"/>
        <v>18034.782708371444</v>
      </c>
      <c r="CK584" s="34" t="e">
        <f t="shared" si="886"/>
        <v>#REF!</v>
      </c>
      <c r="CL584" s="54" t="e">
        <f t="shared" si="887"/>
        <v>#REF!</v>
      </c>
      <c r="CM584" t="e">
        <f>IFERROR(VLOOKUP(AO584,'Model Failure data- Lines'!#REF!,4,FALSE),'Model Failure data- Lines'!#REF!)</f>
        <v>#REF!</v>
      </c>
      <c r="CN584" s="14" t="e">
        <f t="shared" si="888"/>
        <v>#REF!</v>
      </c>
      <c r="CO584" s="34">
        <f t="shared" si="889"/>
        <v>15429.389744374019</v>
      </c>
      <c r="CP584" s="34" t="e">
        <f t="shared" si="890"/>
        <v>#REF!</v>
      </c>
      <c r="CQ584" s="54" t="e">
        <f t="shared" si="891"/>
        <v>#REF!</v>
      </c>
      <c r="CR584" t="e">
        <f>IFERROR(VLOOKUP(AO584,'Model Failure data- Lines'!#REF!,5,FALSE),'Model Failure data- Lines'!#REF!)</f>
        <v>#REF!</v>
      </c>
      <c r="CS584" s="14" t="e">
        <f t="shared" si="892"/>
        <v>#REF!</v>
      </c>
      <c r="CT584" s="34">
        <f t="shared" si="893"/>
        <v>11293.392441968745</v>
      </c>
      <c r="CU584" s="34" t="e">
        <f t="shared" si="894"/>
        <v>#REF!</v>
      </c>
      <c r="CV584" s="54" t="e">
        <f t="shared" si="895"/>
        <v>#REF!</v>
      </c>
      <c r="CW584" t="s">
        <v>204</v>
      </c>
      <c r="CZ584">
        <f t="shared" si="896"/>
        <v>25019.039376279907</v>
      </c>
      <c r="DA584" s="34">
        <f t="shared" si="897"/>
        <v>13791.572007840001</v>
      </c>
      <c r="DB584" s="34">
        <f t="shared" si="898"/>
        <v>78.841107455590262</v>
      </c>
      <c r="DC584" s="34">
        <f t="shared" si="899"/>
        <v>2024.3887384474874</v>
      </c>
      <c r="DD584" s="9">
        <f t="shared" si="900"/>
        <v>25895.06568</v>
      </c>
      <c r="DE584" s="59">
        <f t="shared" si="901"/>
        <v>0.33002191252949165</v>
      </c>
      <c r="DF584" s="59">
        <f t="shared" si="902"/>
        <v>1.8866082164996168E-3</v>
      </c>
      <c r="DG584" s="59">
        <f t="shared" si="903"/>
        <v>4.8442095127793884E-2</v>
      </c>
      <c r="DH584" s="59">
        <f t="shared" si="904"/>
        <v>0.61964938412621484</v>
      </c>
      <c r="DI584" s="14">
        <f t="shared" si="905"/>
        <v>8256.8312246105561</v>
      </c>
      <c r="DJ584" s="14">
        <f t="shared" si="906"/>
        <v>47.201125256217118</v>
      </c>
      <c r="DK584" s="14">
        <f t="shared" si="907"/>
        <v>1211.9746854717721</v>
      </c>
      <c r="DL584" s="14">
        <f t="shared" si="908"/>
        <v>15503.032340941361</v>
      </c>
      <c r="DM584">
        <f t="shared" si="909"/>
        <v>28253.722641574241</v>
      </c>
      <c r="DN584" s="34">
        <f t="shared" si="910"/>
        <v>13727.652049759999</v>
      </c>
      <c r="DO584" s="34">
        <f t="shared" si="911"/>
        <v>78.475701664236141</v>
      </c>
      <c r="DP584" s="34">
        <f t="shared" si="912"/>
        <v>2015.0062805793323</v>
      </c>
      <c r="DQ584" s="9">
        <f t="shared" si="913"/>
        <v>25775.04952</v>
      </c>
      <c r="DR584" s="59">
        <f t="shared" si="914"/>
        <v>0.33002191252949165</v>
      </c>
      <c r="DS584" s="59">
        <f t="shared" si="915"/>
        <v>1.8866082164996168E-3</v>
      </c>
      <c r="DT584" s="59">
        <f t="shared" si="916"/>
        <v>4.8442095127793891E-2</v>
      </c>
      <c r="DU584" s="59">
        <f t="shared" si="917"/>
        <v>0.61964938412621484</v>
      </c>
      <c r="DV584" s="14">
        <f t="shared" si="918"/>
        <v>9324.3475822501314</v>
      </c>
      <c r="DW584" s="14">
        <f t="shared" si="919"/>
        <v>53.303705282295219</v>
      </c>
      <c r="DX584" s="14">
        <f t="shared" si="920"/>
        <v>1368.6695199174435</v>
      </c>
      <c r="DY584" s="14">
        <f t="shared" si="921"/>
        <v>17507.401834124368</v>
      </c>
      <c r="DZ584" s="34" t="e">
        <f t="shared" si="922"/>
        <v>#REF!</v>
      </c>
      <c r="EA584" s="34" t="e">
        <f t="shared" si="923"/>
        <v>#REF!</v>
      </c>
      <c r="EB584" s="34" t="e">
        <f t="shared" si="924"/>
        <v>#REF!</v>
      </c>
      <c r="EC584" s="34" t="e">
        <f t="shared" si="925"/>
        <v>#REF!</v>
      </c>
      <c r="ED584" s="34" t="e">
        <f t="shared" si="926"/>
        <v>#REF!</v>
      </c>
      <c r="EE584" s="59" t="e">
        <f t="shared" si="927"/>
        <v>#REF!</v>
      </c>
      <c r="EF584" s="59" t="e">
        <f t="shared" si="928"/>
        <v>#REF!</v>
      </c>
      <c r="EG584" s="59" t="e">
        <f t="shared" si="929"/>
        <v>#REF!</v>
      </c>
      <c r="EH584" s="59" t="e">
        <f t="shared" si="930"/>
        <v>#REF!</v>
      </c>
      <c r="EI584" s="14" t="e">
        <f t="shared" si="931"/>
        <v>#REF!</v>
      </c>
      <c r="EJ584" s="14" t="e">
        <f t="shared" si="932"/>
        <v>#REF!</v>
      </c>
      <c r="EK584" s="14" t="e">
        <f t="shared" si="933"/>
        <v>#REF!</v>
      </c>
      <c r="EL584" s="14" t="e">
        <f t="shared" si="934"/>
        <v>#REF!</v>
      </c>
      <c r="EM584" t="e">
        <f t="shared" si="935"/>
        <v>#REF!</v>
      </c>
      <c r="EN584" s="34" t="e">
        <f t="shared" si="936"/>
        <v>#REF!</v>
      </c>
      <c r="EO584" s="34" t="e">
        <f t="shared" si="937"/>
        <v>#REF!</v>
      </c>
      <c r="EP584" s="34" t="e">
        <f t="shared" si="938"/>
        <v>#REF!</v>
      </c>
      <c r="EQ584" s="34" t="e">
        <f t="shared" si="939"/>
        <v>#REF!</v>
      </c>
      <c r="ER584" s="59" t="e">
        <f t="shared" si="940"/>
        <v>#REF!</v>
      </c>
      <c r="ES584" s="59" t="e">
        <f t="shared" si="941"/>
        <v>#REF!</v>
      </c>
      <c r="ET584" s="59" t="e">
        <f t="shared" si="942"/>
        <v>#REF!</v>
      </c>
      <c r="EU584" s="59" t="e">
        <f t="shared" si="943"/>
        <v>#REF!</v>
      </c>
      <c r="EV584" s="14" t="e">
        <f t="shared" si="944"/>
        <v>#REF!</v>
      </c>
      <c r="EW584" s="14" t="e">
        <f t="shared" si="945"/>
        <v>#REF!</v>
      </c>
      <c r="EX584" s="14" t="e">
        <f t="shared" si="946"/>
        <v>#REF!</v>
      </c>
      <c r="EY584" s="14" t="e">
        <f t="shared" si="947"/>
        <v>#REF!</v>
      </c>
    </row>
    <row r="585" spans="1:155" x14ac:dyDescent="0.2">
      <c r="A585" s="17">
        <v>30305358</v>
      </c>
      <c r="B585" t="s">
        <v>62</v>
      </c>
      <c r="C585" t="s">
        <v>1894</v>
      </c>
      <c r="D585" t="s">
        <v>1895</v>
      </c>
      <c r="E585" t="s">
        <v>1896</v>
      </c>
      <c r="F585" t="s">
        <v>66</v>
      </c>
      <c r="G585" t="s">
        <v>42</v>
      </c>
      <c r="H585" t="s">
        <v>4519</v>
      </c>
      <c r="I585" t="s">
        <v>68</v>
      </c>
      <c r="J585" s="19" t="s">
        <v>69</v>
      </c>
      <c r="K585" t="s">
        <v>70</v>
      </c>
      <c r="L585">
        <v>1950</v>
      </c>
      <c r="M585">
        <f t="shared" si="857"/>
        <v>1950</v>
      </c>
      <c r="N585">
        <v>69</v>
      </c>
      <c r="O585" s="19">
        <f t="shared" si="858"/>
        <v>69</v>
      </c>
      <c r="P585" t="s">
        <v>54</v>
      </c>
      <c r="Q585" s="19" t="str">
        <f t="shared" si="859"/>
        <v>60-70</v>
      </c>
      <c r="R585" s="23">
        <v>292.7</v>
      </c>
      <c r="S585" s="15">
        <f t="shared" si="860"/>
        <v>0.29270000000000002</v>
      </c>
      <c r="T585">
        <v>30422210</v>
      </c>
      <c r="U585" t="s">
        <v>45</v>
      </c>
      <c r="V585" t="s">
        <v>46</v>
      </c>
      <c r="W585" t="s">
        <v>47</v>
      </c>
      <c r="X585" t="s">
        <v>48</v>
      </c>
      <c r="Z585" t="s">
        <v>1898</v>
      </c>
      <c r="AA585" t="s">
        <v>1899</v>
      </c>
      <c r="AB585" t="s">
        <v>131</v>
      </c>
      <c r="AC585">
        <v>1950</v>
      </c>
      <c r="AD585">
        <v>138</v>
      </c>
      <c r="AE585" t="str">
        <f t="shared" si="861"/>
        <v>&gt;80</v>
      </c>
      <c r="AF585">
        <v>-37.650942270000002</v>
      </c>
      <c r="AG585">
        <v>145.06643181999999</v>
      </c>
      <c r="AH585" t="s">
        <v>75</v>
      </c>
      <c r="AI585" t="s">
        <v>76</v>
      </c>
      <c r="AJ585" s="33" t="s">
        <v>731</v>
      </c>
      <c r="AL585" t="s">
        <v>48</v>
      </c>
      <c r="AM585" t="s">
        <v>86</v>
      </c>
      <c r="AN585">
        <v>220</v>
      </c>
      <c r="AO585" s="69">
        <v>3</v>
      </c>
      <c r="AP585">
        <v>2</v>
      </c>
      <c r="AQ585">
        <v>2</v>
      </c>
      <c r="AR585">
        <v>2</v>
      </c>
      <c r="AS585" s="82" t="str">
        <f t="shared" si="862"/>
        <v>Gw-2-2</v>
      </c>
      <c r="AT585" s="14">
        <f t="shared" si="863"/>
        <v>40000</v>
      </c>
      <c r="AU585" s="81">
        <f>VLOOKUP(C585,Bushfire_Vlookup!$F$2:$H$12575,3,FALSE)</f>
        <v>4631.2274399999997</v>
      </c>
      <c r="AV585" s="14">
        <f>VLOOKUP(AS585,Safety_collateral_Vlookup!$J$3:$L$20,2,FALSE)</f>
        <v>1665806.0550856832</v>
      </c>
      <c r="AW585" s="14">
        <f>VLOOKUP(AS585,Safety_collateral_Vlookup!$J$3:$L$20,3,FALSE)</f>
        <v>550000</v>
      </c>
      <c r="AX585" s="48">
        <f t="shared" si="864"/>
        <v>2411886.5804549041</v>
      </c>
      <c r="AY585" s="49">
        <f t="shared" si="856"/>
        <v>22245.200000000001</v>
      </c>
      <c r="AZ585" s="14">
        <v>76000</v>
      </c>
      <c r="BA585" s="16">
        <f t="shared" si="865"/>
        <v>108.42278695875532</v>
      </c>
      <c r="BB585" t="e">
        <f>IF(BA585&lt;=#REF!,#REF!,IF(BA585&lt;=#REF!,#REF!,IF(BA585&lt;=#REF!,#REF!,IF(BA585&lt;=#REF!,#REF!,#REF!))))</f>
        <v>#REF!</v>
      </c>
      <c r="BC585" s="51">
        <v>5</v>
      </c>
      <c r="BD585" s="21">
        <v>70</v>
      </c>
      <c r="BE585" s="21">
        <v>6.4399999999999999E-2</v>
      </c>
      <c r="BF585" s="26">
        <f t="shared" si="866"/>
        <v>1450.9697046046788</v>
      </c>
      <c r="BG585" s="21">
        <v>7</v>
      </c>
      <c r="BH585" s="21">
        <f t="shared" si="867"/>
        <v>28</v>
      </c>
      <c r="BI585" s="28">
        <f t="shared" si="868"/>
        <v>4.0959999999999998E-4</v>
      </c>
      <c r="BJ585" s="27">
        <f t="shared" si="869"/>
        <v>4.0959999999999998E-4</v>
      </c>
      <c r="BK585" s="28">
        <f t="shared" si="870"/>
        <v>6.2796858480808132E-3</v>
      </c>
      <c r="BL585" s="35">
        <f t="shared" si="871"/>
        <v>0.68086104087437682</v>
      </c>
      <c r="BM585" s="21" t="str">
        <f t="shared" si="872"/>
        <v>Cr2</v>
      </c>
      <c r="BN585" s="51">
        <v>2</v>
      </c>
      <c r="BO585" s="21">
        <v>2</v>
      </c>
      <c r="BP585" s="50" t="s">
        <v>5497</v>
      </c>
      <c r="BQ585" s="14">
        <v>40000</v>
      </c>
      <c r="BR585">
        <f>IFERROR(VLOOKUP(AO585,'Model Failure data- Lines'!$A$37:$E$41,3,FALSE),'Model Failure data- Lines'!$C$37)</f>
        <v>0.16107000000000002</v>
      </c>
      <c r="BS585" s="14">
        <f t="shared" si="873"/>
        <v>388482.57151387143</v>
      </c>
      <c r="BT585" s="34">
        <f t="shared" si="855"/>
        <v>19841.615517149767</v>
      </c>
      <c r="BU585" s="34">
        <f t="shared" si="874"/>
        <v>19.57918049455666</v>
      </c>
      <c r="BV585" s="54">
        <f t="shared" si="875"/>
        <v>368640.95599672163</v>
      </c>
      <c r="BW585">
        <f>IFERROR(VLOOKUP(AO585,'Model Failure data- Lines'!$A$37:$E$41,4,FALSE),'Model Failure data- Lines'!$D$37)</f>
        <v>0.16398000000000001</v>
      </c>
      <c r="BX585" s="14">
        <f t="shared" si="876"/>
        <v>395501.16146299522</v>
      </c>
      <c r="BY585" s="34">
        <f t="shared" si="877"/>
        <v>17697.737324474423</v>
      </c>
      <c r="BZ585" s="71">
        <f t="shared" si="878"/>
        <v>22.347555182438587</v>
      </c>
      <c r="CA585" s="71">
        <f t="shared" si="879"/>
        <v>377803.42413852079</v>
      </c>
      <c r="CB585" s="57">
        <v>2</v>
      </c>
      <c r="CC585">
        <f>IFERROR(VLOOKUP(AO585,'Model Failure data- Lines'!$A$37:$E$41,5,FALSE),'Model Failure data- Lines'!$E$37)</f>
        <v>0.16322</v>
      </c>
      <c r="CD585" s="14">
        <f t="shared" si="880"/>
        <v>393668.12766184949</v>
      </c>
      <c r="CE585" s="34">
        <f t="shared" si="881"/>
        <v>14079.887184925063</v>
      </c>
      <c r="CF585" s="34">
        <f t="shared" si="882"/>
        <v>27.959608091415593</v>
      </c>
      <c r="CG585" s="54">
        <f t="shared" si="883"/>
        <v>379588.2404769244</v>
      </c>
      <c r="CH585" t="e">
        <f>IFERROR(VLOOKUP(AO585,'Model Failure data- Lines'!#REF!,3,FALSE),'Model Failure data- Lines'!#REF!)</f>
        <v>#REF!</v>
      </c>
      <c r="CI585" s="14" t="e">
        <f t="shared" si="884"/>
        <v>#REF!</v>
      </c>
      <c r="CJ585" s="34">
        <f t="shared" si="885"/>
        <v>19031.549550204862</v>
      </c>
      <c r="CK585" s="34" t="e">
        <f t="shared" si="886"/>
        <v>#REF!</v>
      </c>
      <c r="CL585" s="54" t="e">
        <f t="shared" si="887"/>
        <v>#REF!</v>
      </c>
      <c r="CM585" t="e">
        <f>IFERROR(VLOOKUP(AO585,'Model Failure data- Lines'!#REF!,4,FALSE),'Model Failure data- Lines'!#REF!)</f>
        <v>#REF!</v>
      </c>
      <c r="CN585" s="14" t="e">
        <f t="shared" si="888"/>
        <v>#REF!</v>
      </c>
      <c r="CO585" s="34">
        <f t="shared" si="889"/>
        <v>16282.158770516911</v>
      </c>
      <c r="CP585" s="34" t="e">
        <f t="shared" si="890"/>
        <v>#REF!</v>
      </c>
      <c r="CQ585" s="54" t="e">
        <f t="shared" si="891"/>
        <v>#REF!</v>
      </c>
      <c r="CR585" t="e">
        <f>IFERROR(VLOOKUP(AO585,'Model Failure data- Lines'!#REF!,5,FALSE),'Model Failure data- Lines'!#REF!)</f>
        <v>#REF!</v>
      </c>
      <c r="CS585" s="14" t="e">
        <f t="shared" si="892"/>
        <v>#REF!</v>
      </c>
      <c r="CT585" s="34">
        <f t="shared" si="893"/>
        <v>11917.568474471831</v>
      </c>
      <c r="CU585" s="34" t="e">
        <f t="shared" si="894"/>
        <v>#REF!</v>
      </c>
      <c r="CV585" s="54" t="e">
        <f t="shared" si="895"/>
        <v>#REF!</v>
      </c>
      <c r="CW585" t="s">
        <v>131</v>
      </c>
      <c r="CZ585">
        <f t="shared" si="896"/>
        <v>377803.42413852079</v>
      </c>
      <c r="DA585" s="34">
        <f t="shared" si="897"/>
        <v>6998.666400000001</v>
      </c>
      <c r="DB585" s="34">
        <f t="shared" si="898"/>
        <v>810.31039687715031</v>
      </c>
      <c r="DC585" s="34">
        <f t="shared" si="899"/>
        <v>291460.521666118</v>
      </c>
      <c r="DD585" s="9">
        <f t="shared" si="900"/>
        <v>96231.663</v>
      </c>
      <c r="DE585" s="59">
        <f t="shared" si="901"/>
        <v>1.7695691143134167E-2</v>
      </c>
      <c r="DF585" s="59">
        <f t="shared" si="902"/>
        <v>2.0488192597961975E-3</v>
      </c>
      <c r="DG585" s="59">
        <f t="shared" si="903"/>
        <v>0.7369397363789747</v>
      </c>
      <c r="DH585" s="59">
        <f t="shared" si="904"/>
        <v>0.24331575321809476</v>
      </c>
      <c r="DI585" s="14">
        <f t="shared" si="905"/>
        <v>6685.4927063737841</v>
      </c>
      <c r="DJ585" s="14">
        <f t="shared" si="906"/>
        <v>774.05093179195308</v>
      </c>
      <c r="DK585" s="14">
        <f t="shared" si="907"/>
        <v>278418.35578771547</v>
      </c>
      <c r="DL585" s="14">
        <f t="shared" si="908"/>
        <v>91925.524712639512</v>
      </c>
      <c r="DM585">
        <f t="shared" si="909"/>
        <v>379588.24047692446</v>
      </c>
      <c r="DN585" s="34">
        <f t="shared" si="910"/>
        <v>6966.2296000000006</v>
      </c>
      <c r="DO585" s="34">
        <f t="shared" si="911"/>
        <v>806.55484192150561</v>
      </c>
      <c r="DP585" s="34">
        <f t="shared" si="912"/>
        <v>290109.68621992791</v>
      </c>
      <c r="DQ585" s="9">
        <f t="shared" si="913"/>
        <v>95785.657000000007</v>
      </c>
      <c r="DR585" s="59">
        <f t="shared" si="914"/>
        <v>1.7695691143134167E-2</v>
      </c>
      <c r="DS585" s="59">
        <f t="shared" si="915"/>
        <v>2.0488192597961979E-3</v>
      </c>
      <c r="DT585" s="59">
        <f t="shared" si="916"/>
        <v>0.7369397363789747</v>
      </c>
      <c r="DU585" s="59">
        <f t="shared" si="917"/>
        <v>0.24331575321809479</v>
      </c>
      <c r="DV585" s="14">
        <f t="shared" si="918"/>
        <v>6717.0762650453935</v>
      </c>
      <c r="DW585" s="14">
        <f t="shared" si="919"/>
        <v>777.70769788127348</v>
      </c>
      <c r="DX585" s="14">
        <f t="shared" si="920"/>
        <v>279733.65786962357</v>
      </c>
      <c r="DY585" s="14">
        <f t="shared" si="921"/>
        <v>92359.798644374154</v>
      </c>
      <c r="DZ585" s="34" t="e">
        <f t="shared" si="922"/>
        <v>#REF!</v>
      </c>
      <c r="EA585" s="34" t="e">
        <f t="shared" si="923"/>
        <v>#REF!</v>
      </c>
      <c r="EB585" s="34" t="e">
        <f t="shared" si="924"/>
        <v>#REF!</v>
      </c>
      <c r="EC585" s="34" t="e">
        <f t="shared" si="925"/>
        <v>#REF!</v>
      </c>
      <c r="ED585" s="34" t="e">
        <f t="shared" si="926"/>
        <v>#REF!</v>
      </c>
      <c r="EE585" s="59" t="e">
        <f t="shared" si="927"/>
        <v>#REF!</v>
      </c>
      <c r="EF585" s="59" t="e">
        <f t="shared" si="928"/>
        <v>#REF!</v>
      </c>
      <c r="EG585" s="59" t="e">
        <f t="shared" si="929"/>
        <v>#REF!</v>
      </c>
      <c r="EH585" s="59" t="e">
        <f t="shared" si="930"/>
        <v>#REF!</v>
      </c>
      <c r="EI585" s="14" t="e">
        <f t="shared" si="931"/>
        <v>#REF!</v>
      </c>
      <c r="EJ585" s="14" t="e">
        <f t="shared" si="932"/>
        <v>#REF!</v>
      </c>
      <c r="EK585" s="14" t="e">
        <f t="shared" si="933"/>
        <v>#REF!</v>
      </c>
      <c r="EL585" s="14" t="e">
        <f t="shared" si="934"/>
        <v>#REF!</v>
      </c>
      <c r="EM585" t="e">
        <f t="shared" si="935"/>
        <v>#REF!</v>
      </c>
      <c r="EN585" s="34" t="e">
        <f t="shared" si="936"/>
        <v>#REF!</v>
      </c>
      <c r="EO585" s="34" t="e">
        <f t="shared" si="937"/>
        <v>#REF!</v>
      </c>
      <c r="EP585" s="34" t="e">
        <f t="shared" si="938"/>
        <v>#REF!</v>
      </c>
      <c r="EQ585" s="34" t="e">
        <f t="shared" si="939"/>
        <v>#REF!</v>
      </c>
      <c r="ER585" s="59" t="e">
        <f t="shared" si="940"/>
        <v>#REF!</v>
      </c>
      <c r="ES585" s="59" t="e">
        <f t="shared" si="941"/>
        <v>#REF!</v>
      </c>
      <c r="ET585" s="59" t="e">
        <f t="shared" si="942"/>
        <v>#REF!</v>
      </c>
      <c r="EU585" s="59" t="e">
        <f t="shared" si="943"/>
        <v>#REF!</v>
      </c>
      <c r="EV585" s="14" t="e">
        <f t="shared" si="944"/>
        <v>#REF!</v>
      </c>
      <c r="EW585" s="14" t="e">
        <f t="shared" si="945"/>
        <v>#REF!</v>
      </c>
      <c r="EX585" s="14" t="e">
        <f t="shared" si="946"/>
        <v>#REF!</v>
      </c>
      <c r="EY585" s="14" t="e">
        <f t="shared" si="947"/>
        <v>#REF!</v>
      </c>
    </row>
    <row r="586" spans="1:155" x14ac:dyDescent="0.2">
      <c r="A586" s="17">
        <v>30333100</v>
      </c>
      <c r="B586" t="s">
        <v>62</v>
      </c>
      <c r="C586" t="s">
        <v>2304</v>
      </c>
      <c r="D586" t="s">
        <v>2305</v>
      </c>
      <c r="E586" t="s">
        <v>2306</v>
      </c>
      <c r="F586" t="s">
        <v>66</v>
      </c>
      <c r="G586" t="s">
        <v>42</v>
      </c>
      <c r="H586" t="s">
        <v>4714</v>
      </c>
      <c r="I586" t="s">
        <v>68</v>
      </c>
      <c r="J586" s="19" t="s">
        <v>69</v>
      </c>
      <c r="K586" t="s">
        <v>70</v>
      </c>
      <c r="L586">
        <v>1983</v>
      </c>
      <c r="M586">
        <f t="shared" si="857"/>
        <v>1983</v>
      </c>
      <c r="N586">
        <v>36</v>
      </c>
      <c r="O586" s="19">
        <f t="shared" si="858"/>
        <v>36</v>
      </c>
      <c r="P586" t="s">
        <v>44</v>
      </c>
      <c r="Q586" s="19" t="str">
        <f t="shared" si="859"/>
        <v>30-40</v>
      </c>
      <c r="R586" s="23">
        <v>347.5</v>
      </c>
      <c r="S586" s="15">
        <f t="shared" si="860"/>
        <v>0.34749999999999998</v>
      </c>
      <c r="T586">
        <v>30195382</v>
      </c>
      <c r="U586" t="s">
        <v>45</v>
      </c>
      <c r="V586" t="s">
        <v>46</v>
      </c>
      <c r="W586" t="s">
        <v>47</v>
      </c>
      <c r="X586" t="s">
        <v>48</v>
      </c>
      <c r="Z586" t="s">
        <v>2308</v>
      </c>
      <c r="AA586" t="s">
        <v>2309</v>
      </c>
      <c r="AB586" t="s">
        <v>459</v>
      </c>
      <c r="AC586">
        <v>1983</v>
      </c>
      <c r="AD586">
        <v>72</v>
      </c>
      <c r="AE586" t="str">
        <f t="shared" si="861"/>
        <v>&lt;80</v>
      </c>
      <c r="AF586">
        <v>-37.65273672</v>
      </c>
      <c r="AG586">
        <v>145.06400665999999</v>
      </c>
      <c r="AH586" t="s">
        <v>75</v>
      </c>
      <c r="AI586" t="s">
        <v>76</v>
      </c>
      <c r="AJ586" s="33" t="s">
        <v>731</v>
      </c>
      <c r="AL586" t="s">
        <v>78</v>
      </c>
      <c r="AM586" t="s">
        <v>79</v>
      </c>
      <c r="AN586">
        <v>220</v>
      </c>
      <c r="AO586" s="69">
        <v>3</v>
      </c>
      <c r="AP586">
        <v>2</v>
      </c>
      <c r="AQ586">
        <v>1</v>
      </c>
      <c r="AR586">
        <v>1</v>
      </c>
      <c r="AS586" s="82" t="str">
        <f t="shared" si="862"/>
        <v>Gw-1-1</v>
      </c>
      <c r="AT586" s="14">
        <f t="shared" si="863"/>
        <v>40000</v>
      </c>
      <c r="AU586" s="81">
        <f>VLOOKUP(C586,Bushfire_Vlookup!$F$2:$H$12575,3,FALSE)</f>
        <v>4031.2551589999998</v>
      </c>
      <c r="AV586" s="14">
        <f>VLOOKUP(AS586,Safety_collateral_Vlookup!$J$3:$L$20,2,FALSE)</f>
        <v>24635.460629460515</v>
      </c>
      <c r="AW586" s="14">
        <f>VLOOKUP(AS586,Safety_collateral_Vlookup!$J$3:$L$20,3,FALSE)</f>
        <v>148000</v>
      </c>
      <c r="AX586" s="48">
        <f t="shared" si="864"/>
        <v>231183.38574628736</v>
      </c>
      <c r="AY586" s="49">
        <f t="shared" si="856"/>
        <v>26409.999999999996</v>
      </c>
      <c r="AZ586" s="14">
        <v>76000</v>
      </c>
      <c r="BA586" s="16">
        <f t="shared" si="865"/>
        <v>8.7536306605939949</v>
      </c>
      <c r="BB586" t="e">
        <f>IF(BA586&lt;=#REF!,#REF!,IF(BA586&lt;=#REF!,#REF!,IF(BA586&lt;=#REF!,#REF!,IF(BA586&lt;=#REF!,#REF!,#REF!))))</f>
        <v>#REF!</v>
      </c>
      <c r="BC586" s="51">
        <v>4</v>
      </c>
      <c r="BD586" s="21">
        <v>70</v>
      </c>
      <c r="BE586" s="21">
        <v>6.4399999999999999E-2</v>
      </c>
      <c r="BF586" s="26">
        <f t="shared" si="866"/>
        <v>1722.6237524773685</v>
      </c>
      <c r="BG586" s="21">
        <v>7</v>
      </c>
      <c r="BH586" s="21">
        <f t="shared" si="867"/>
        <v>28</v>
      </c>
      <c r="BI586" s="28">
        <f t="shared" si="868"/>
        <v>4.0959999999999998E-4</v>
      </c>
      <c r="BJ586" s="27">
        <f t="shared" si="869"/>
        <v>4.0959999999999998E-4</v>
      </c>
      <c r="BK586" s="28">
        <f t="shared" si="870"/>
        <v>6.279685848080814E-3</v>
      </c>
      <c r="BL586" s="35">
        <f t="shared" si="871"/>
        <v>5.4970050578658412E-2</v>
      </c>
      <c r="BM586" s="21" t="str">
        <f t="shared" si="872"/>
        <v>Cr1</v>
      </c>
      <c r="BN586" s="51">
        <v>1</v>
      </c>
      <c r="BO586" s="21">
        <v>2</v>
      </c>
      <c r="BP586" s="50" t="s">
        <v>5497</v>
      </c>
      <c r="BQ586" s="14">
        <v>40000</v>
      </c>
      <c r="BR586">
        <f>IFERROR(VLOOKUP(AO586,'Model Failure data- Lines'!$A$37:$E$41,3,FALSE),'Model Failure data- Lines'!$C$37)</f>
        <v>0.16107000000000002</v>
      </c>
      <c r="BS586" s="14">
        <f t="shared" si="873"/>
        <v>37236.707942154506</v>
      </c>
      <c r="BT586" s="34">
        <f t="shared" si="855"/>
        <v>23556.410632762363</v>
      </c>
      <c r="BU586" s="34">
        <f t="shared" si="874"/>
        <v>1.5807462572572717</v>
      </c>
      <c r="BV586" s="54">
        <f t="shared" si="875"/>
        <v>13680.297309392143</v>
      </c>
      <c r="BW586">
        <f>IFERROR(VLOOKUP(AO586,'Model Failure data- Lines'!$A$37:$E$41,4,FALSE),'Model Failure data- Lines'!$D$37)</f>
        <v>0.16398000000000001</v>
      </c>
      <c r="BX586" s="14">
        <f t="shared" si="876"/>
        <v>37909.451594676204</v>
      </c>
      <c r="BY586" s="34">
        <f t="shared" si="877"/>
        <v>21011.15039376447</v>
      </c>
      <c r="BZ586" s="71">
        <f t="shared" si="878"/>
        <v>1.8042539739245635</v>
      </c>
      <c r="CA586" s="71">
        <f t="shared" si="879"/>
        <v>16898.301200911734</v>
      </c>
      <c r="CB586" s="57">
        <v>2</v>
      </c>
      <c r="CC586">
        <f>IFERROR(VLOOKUP(AO586,'Model Failure data- Lines'!$A$37:$E$41,5,FALSE),'Model Failure data- Lines'!$E$37)</f>
        <v>0.16322</v>
      </c>
      <c r="CD586" s="14">
        <f t="shared" si="880"/>
        <v>37733.752221509021</v>
      </c>
      <c r="CE586" s="34">
        <f t="shared" si="881"/>
        <v>16715.957624740207</v>
      </c>
      <c r="CF586" s="34">
        <f t="shared" si="882"/>
        <v>2.2573491192429045</v>
      </c>
      <c r="CG586" s="54">
        <f t="shared" si="883"/>
        <v>21017.794596768814</v>
      </c>
      <c r="CH586" t="e">
        <f>IFERROR(VLOOKUP(AO586,'Model Failure data- Lines'!#REF!,3,FALSE),'Model Failure data- Lines'!#REF!)</f>
        <v>#REF!</v>
      </c>
      <c r="CI586" s="14" t="e">
        <f t="shared" si="884"/>
        <v>#REF!</v>
      </c>
      <c r="CJ586" s="34">
        <f t="shared" si="885"/>
        <v>22594.682161585883</v>
      </c>
      <c r="CK586" s="34" t="e">
        <f t="shared" si="886"/>
        <v>#REF!</v>
      </c>
      <c r="CL586" s="54" t="e">
        <f t="shared" si="887"/>
        <v>#REF!</v>
      </c>
      <c r="CM586" t="e">
        <f>IFERROR(VLOOKUP(AO586,'Model Failure data- Lines'!#REF!,4,FALSE),'Model Failure data- Lines'!#REF!)</f>
        <v>#REF!</v>
      </c>
      <c r="CN586" s="14" t="e">
        <f t="shared" si="888"/>
        <v>#REF!</v>
      </c>
      <c r="CO586" s="34">
        <f t="shared" si="889"/>
        <v>19330.543808522805</v>
      </c>
      <c r="CP586" s="34" t="e">
        <f t="shared" si="890"/>
        <v>#REF!</v>
      </c>
      <c r="CQ586" s="54" t="e">
        <f t="shared" si="891"/>
        <v>#REF!</v>
      </c>
      <c r="CR586" t="e">
        <f>IFERROR(VLOOKUP(AO586,'Model Failure data- Lines'!#REF!,5,FALSE),'Model Failure data- Lines'!#REF!)</f>
        <v>#REF!</v>
      </c>
      <c r="CS586" s="14" t="e">
        <f t="shared" si="892"/>
        <v>#REF!</v>
      </c>
      <c r="CT586" s="34">
        <f t="shared" si="893"/>
        <v>14148.804389747047</v>
      </c>
      <c r="CU586" s="34" t="e">
        <f t="shared" si="894"/>
        <v>#REF!</v>
      </c>
      <c r="CV586" s="54" t="e">
        <f t="shared" si="895"/>
        <v>#REF!</v>
      </c>
      <c r="CW586" t="s">
        <v>459</v>
      </c>
      <c r="CZ586">
        <f t="shared" si="896"/>
        <v>16898.301200911734</v>
      </c>
      <c r="DA586" s="34">
        <f t="shared" si="897"/>
        <v>6998.666400000001</v>
      </c>
      <c r="DB586" s="34">
        <f t="shared" si="898"/>
        <v>705.33525077799891</v>
      </c>
      <c r="DC586" s="34">
        <f t="shared" si="899"/>
        <v>4310.3842638982042</v>
      </c>
      <c r="DD586" s="9">
        <f t="shared" si="900"/>
        <v>25895.06568</v>
      </c>
      <c r="DE586" s="59">
        <f t="shared" si="901"/>
        <v>0.18461534276013783</v>
      </c>
      <c r="DF586" s="59">
        <f t="shared" si="902"/>
        <v>1.8605788823308971E-2</v>
      </c>
      <c r="DG586" s="59">
        <f t="shared" si="903"/>
        <v>0.11370210020404334</v>
      </c>
      <c r="DH586" s="59">
        <f t="shared" si="904"/>
        <v>0.68307676821250984</v>
      </c>
      <c r="DI586" s="14">
        <f t="shared" si="905"/>
        <v>3119.6856682703683</v>
      </c>
      <c r="DJ586" s="14">
        <f t="shared" si="906"/>
        <v>314.40622361683216</v>
      </c>
      <c r="DK586" s="14">
        <f t="shared" si="907"/>
        <v>1921.3723364241716</v>
      </c>
      <c r="DL586" s="14">
        <f t="shared" si="908"/>
        <v>11542.836972600362</v>
      </c>
      <c r="DM586">
        <f t="shared" si="909"/>
        <v>21017.794596768814</v>
      </c>
      <c r="DN586" s="34">
        <f t="shared" si="910"/>
        <v>6966.2296000000006</v>
      </c>
      <c r="DO586" s="34">
        <f t="shared" si="911"/>
        <v>702.06622534446262</v>
      </c>
      <c r="DP586" s="34">
        <f t="shared" si="912"/>
        <v>4290.4068761645622</v>
      </c>
      <c r="DQ586" s="9">
        <f t="shared" si="913"/>
        <v>25775.04952</v>
      </c>
      <c r="DR586" s="59">
        <f t="shared" si="914"/>
        <v>0.18461534276013783</v>
      </c>
      <c r="DS586" s="59">
        <f t="shared" si="915"/>
        <v>1.8605788823308971E-2</v>
      </c>
      <c r="DT586" s="59">
        <f t="shared" si="916"/>
        <v>0.11370210020404335</v>
      </c>
      <c r="DU586" s="59">
        <f t="shared" si="917"/>
        <v>0.68307676821250995</v>
      </c>
      <c r="DV586" s="14">
        <f t="shared" si="918"/>
        <v>3880.2073535446475</v>
      </c>
      <c r="DW586" s="14">
        <f t="shared" si="919"/>
        <v>391.0526477991649</v>
      </c>
      <c r="DX586" s="14">
        <f t="shared" si="920"/>
        <v>2389.7673873098083</v>
      </c>
      <c r="DY586" s="14">
        <f t="shared" si="921"/>
        <v>14356.767208115196</v>
      </c>
      <c r="DZ586" s="34" t="e">
        <f t="shared" si="922"/>
        <v>#REF!</v>
      </c>
      <c r="EA586" s="34" t="e">
        <f t="shared" si="923"/>
        <v>#REF!</v>
      </c>
      <c r="EB586" s="34" t="e">
        <f t="shared" si="924"/>
        <v>#REF!</v>
      </c>
      <c r="EC586" s="34" t="e">
        <f t="shared" si="925"/>
        <v>#REF!</v>
      </c>
      <c r="ED586" s="34" t="e">
        <f t="shared" si="926"/>
        <v>#REF!</v>
      </c>
      <c r="EE586" s="59" t="e">
        <f t="shared" si="927"/>
        <v>#REF!</v>
      </c>
      <c r="EF586" s="59" t="e">
        <f t="shared" si="928"/>
        <v>#REF!</v>
      </c>
      <c r="EG586" s="59" t="e">
        <f t="shared" si="929"/>
        <v>#REF!</v>
      </c>
      <c r="EH586" s="59" t="e">
        <f t="shared" si="930"/>
        <v>#REF!</v>
      </c>
      <c r="EI586" s="14" t="e">
        <f t="shared" si="931"/>
        <v>#REF!</v>
      </c>
      <c r="EJ586" s="14" t="e">
        <f t="shared" si="932"/>
        <v>#REF!</v>
      </c>
      <c r="EK586" s="14" t="e">
        <f t="shared" si="933"/>
        <v>#REF!</v>
      </c>
      <c r="EL586" s="14" t="e">
        <f t="shared" si="934"/>
        <v>#REF!</v>
      </c>
      <c r="EM586" t="e">
        <f t="shared" si="935"/>
        <v>#REF!</v>
      </c>
      <c r="EN586" s="34" t="e">
        <f t="shared" si="936"/>
        <v>#REF!</v>
      </c>
      <c r="EO586" s="34" t="e">
        <f t="shared" si="937"/>
        <v>#REF!</v>
      </c>
      <c r="EP586" s="34" t="e">
        <f t="shared" si="938"/>
        <v>#REF!</v>
      </c>
      <c r="EQ586" s="34" t="e">
        <f t="shared" si="939"/>
        <v>#REF!</v>
      </c>
      <c r="ER586" s="59" t="e">
        <f t="shared" si="940"/>
        <v>#REF!</v>
      </c>
      <c r="ES586" s="59" t="e">
        <f t="shared" si="941"/>
        <v>#REF!</v>
      </c>
      <c r="ET586" s="59" t="e">
        <f t="shared" si="942"/>
        <v>#REF!</v>
      </c>
      <c r="EU586" s="59" t="e">
        <f t="shared" si="943"/>
        <v>#REF!</v>
      </c>
      <c r="EV586" s="14" t="e">
        <f t="shared" si="944"/>
        <v>#REF!</v>
      </c>
      <c r="EW586" s="14" t="e">
        <f t="shared" si="945"/>
        <v>#REF!</v>
      </c>
      <c r="EX586" s="14" t="e">
        <f t="shared" si="946"/>
        <v>#REF!</v>
      </c>
      <c r="EY586" s="14" t="e">
        <f t="shared" si="947"/>
        <v>#REF!</v>
      </c>
    </row>
    <row r="587" spans="1:155" x14ac:dyDescent="0.2">
      <c r="A587" s="17">
        <v>30175363</v>
      </c>
      <c r="B587" t="s">
        <v>62</v>
      </c>
      <c r="C587" t="s">
        <v>1170</v>
      </c>
      <c r="D587" t="s">
        <v>1171</v>
      </c>
      <c r="E587" t="s">
        <v>1172</v>
      </c>
      <c r="F587" t="s">
        <v>66</v>
      </c>
      <c r="G587" t="s">
        <v>42</v>
      </c>
      <c r="H587" t="s">
        <v>3220</v>
      </c>
      <c r="I587" t="s">
        <v>68</v>
      </c>
      <c r="J587" s="19" t="s">
        <v>69</v>
      </c>
      <c r="K587" t="s">
        <v>70</v>
      </c>
      <c r="L587">
        <v>1950</v>
      </c>
      <c r="M587">
        <f t="shared" si="857"/>
        <v>1950</v>
      </c>
      <c r="N587">
        <v>69</v>
      </c>
      <c r="O587" s="19">
        <f t="shared" si="858"/>
        <v>69</v>
      </c>
      <c r="P587" t="s">
        <v>54</v>
      </c>
      <c r="Q587" s="19" t="str">
        <f t="shared" si="859"/>
        <v>60-70</v>
      </c>
      <c r="R587" s="23">
        <v>317.2</v>
      </c>
      <c r="S587" s="15">
        <f t="shared" si="860"/>
        <v>0.31719999999999998</v>
      </c>
      <c r="T587">
        <v>30211818</v>
      </c>
      <c r="U587" t="s">
        <v>45</v>
      </c>
      <c r="V587" t="s">
        <v>46</v>
      </c>
      <c r="W587" t="s">
        <v>47</v>
      </c>
      <c r="X587" t="s">
        <v>48</v>
      </c>
      <c r="Z587" t="s">
        <v>1174</v>
      </c>
      <c r="AA587" t="s">
        <v>1175</v>
      </c>
      <c r="AB587" t="s">
        <v>220</v>
      </c>
      <c r="AC587">
        <v>1950</v>
      </c>
      <c r="AD587">
        <v>138</v>
      </c>
      <c r="AE587" t="str">
        <f t="shared" si="861"/>
        <v>&gt;80</v>
      </c>
      <c r="AF587">
        <v>-37.654896290000003</v>
      </c>
      <c r="AG587">
        <v>145.06116021</v>
      </c>
      <c r="AH587" t="s">
        <v>75</v>
      </c>
      <c r="AI587" t="s">
        <v>76</v>
      </c>
      <c r="AJ587" s="33" t="s">
        <v>731</v>
      </c>
      <c r="AL587" t="s">
        <v>48</v>
      </c>
      <c r="AM587" t="s">
        <v>86</v>
      </c>
      <c r="AN587">
        <v>220</v>
      </c>
      <c r="AO587" s="69">
        <v>3</v>
      </c>
      <c r="AP587">
        <v>2</v>
      </c>
      <c r="AQ587">
        <v>0</v>
      </c>
      <c r="AR587">
        <v>1</v>
      </c>
      <c r="AS587" s="82" t="str">
        <f t="shared" si="862"/>
        <v>Gw-0-1</v>
      </c>
      <c r="AT587" s="14">
        <f t="shared" si="863"/>
        <v>40000</v>
      </c>
      <c r="AU587" s="81">
        <f>VLOOKUP(C587,Bushfire_Vlookup!$F$2:$H$12575,3,FALSE)</f>
        <v>3123.9325880000001</v>
      </c>
      <c r="AV587" s="14">
        <f>VLOOKUP(AS587,Safety_collateral_Vlookup!$J$3:$L$20,2,FALSE)</f>
        <v>11570.139925214824</v>
      </c>
      <c r="AW587" s="14">
        <f>VLOOKUP(AS587,Safety_collateral_Vlookup!$J$3:$L$20,3,FALSE)</f>
        <v>148000</v>
      </c>
      <c r="AX587" s="48">
        <f t="shared" si="864"/>
        <v>216274.57537160022</v>
      </c>
      <c r="AY587" s="49">
        <f t="shared" si="856"/>
        <v>24107.199999999997</v>
      </c>
      <c r="AZ587" s="14">
        <v>76000</v>
      </c>
      <c r="BA587" s="16">
        <f t="shared" si="865"/>
        <v>8.9713685277261668</v>
      </c>
      <c r="BB587" t="e">
        <f>IF(BA587&lt;=#REF!,#REF!,IF(BA587&lt;=#REF!,#REF!,IF(BA587&lt;=#REF!,#REF!,IF(BA587&lt;=#REF!,#REF!,#REF!))))</f>
        <v>#REF!</v>
      </c>
      <c r="BC587" s="51">
        <v>4</v>
      </c>
      <c r="BD587" s="21">
        <v>70</v>
      </c>
      <c r="BE587" s="21">
        <v>6.4399999999999999E-2</v>
      </c>
      <c r="BF587" s="26">
        <f t="shared" si="866"/>
        <v>1572.4208756426513</v>
      </c>
      <c r="BG587" s="21">
        <v>7</v>
      </c>
      <c r="BH587" s="21">
        <f t="shared" si="867"/>
        <v>28</v>
      </c>
      <c r="BI587" s="28">
        <f t="shared" si="868"/>
        <v>4.0959999999999998E-4</v>
      </c>
      <c r="BJ587" s="27">
        <f t="shared" si="869"/>
        <v>4.0959999999999998E-4</v>
      </c>
      <c r="BK587" s="28">
        <f t="shared" si="870"/>
        <v>6.2796858480808132E-3</v>
      </c>
      <c r="BL587" s="35">
        <f t="shared" si="871"/>
        <v>5.6337375981479615E-2</v>
      </c>
      <c r="BM587" s="21" t="str">
        <f t="shared" si="872"/>
        <v>Cr1</v>
      </c>
      <c r="BN587" s="51">
        <v>1</v>
      </c>
      <c r="BO587" s="21">
        <v>2</v>
      </c>
      <c r="BP587" s="50" t="s">
        <v>5497</v>
      </c>
      <c r="BQ587" s="14">
        <v>40000</v>
      </c>
      <c r="BR587">
        <f>IFERROR(VLOOKUP(AO587,'Model Failure data- Lines'!$A$37:$E$41,3,FALSE),'Model Failure data- Lines'!$C$37)</f>
        <v>0.16107000000000002</v>
      </c>
      <c r="BS587" s="14">
        <f t="shared" si="873"/>
        <v>34835.345855103653</v>
      </c>
      <c r="BT587" s="34">
        <f t="shared" si="855"/>
        <v>21502.427202049555</v>
      </c>
      <c r="BU587" s="34">
        <f t="shared" si="874"/>
        <v>1.6200657501485805</v>
      </c>
      <c r="BV587" s="54">
        <f t="shared" si="875"/>
        <v>13332.918653054097</v>
      </c>
      <c r="BW587">
        <f>IFERROR(VLOOKUP(AO587,'Model Failure data- Lines'!$A$37:$E$41,4,FALSE),'Model Failure data- Lines'!$D$37)</f>
        <v>0.16398000000000001</v>
      </c>
      <c r="BX587" s="14">
        <f t="shared" si="876"/>
        <v>35464.704869435009</v>
      </c>
      <c r="BY587" s="34">
        <f t="shared" si="877"/>
        <v>19179.099006912489</v>
      </c>
      <c r="BZ587" s="71">
        <f t="shared" si="878"/>
        <v>1.8491329992432333</v>
      </c>
      <c r="CA587" s="71">
        <f t="shared" si="879"/>
        <v>16285.60586252252</v>
      </c>
      <c r="CB587" s="57">
        <v>2</v>
      </c>
      <c r="CC587">
        <f>IFERROR(VLOOKUP(AO587,'Model Failure data- Lines'!$A$37:$E$41,5,FALSE),'Model Failure data- Lines'!$E$37)</f>
        <v>0.16322</v>
      </c>
      <c r="CD587" s="14">
        <f t="shared" si="880"/>
        <v>35300.336192152587</v>
      </c>
      <c r="CE587" s="34">
        <f t="shared" si="881"/>
        <v>15258.422326813219</v>
      </c>
      <c r="CF587" s="34">
        <f t="shared" si="882"/>
        <v>2.3134984362125204</v>
      </c>
      <c r="CG587" s="54">
        <f t="shared" si="883"/>
        <v>20041.913865339367</v>
      </c>
      <c r="CH587" t="e">
        <f>IFERROR(VLOOKUP(AO587,'Model Failure data- Lines'!#REF!,3,FALSE),'Model Failure data- Lines'!#REF!)</f>
        <v>#REF!</v>
      </c>
      <c r="CI587" s="14" t="e">
        <f t="shared" si="884"/>
        <v>#REF!</v>
      </c>
      <c r="CJ587" s="34">
        <f t="shared" si="885"/>
        <v>20624.555918431775</v>
      </c>
      <c r="CK587" s="34" t="e">
        <f t="shared" si="886"/>
        <v>#REF!</v>
      </c>
      <c r="CL587" s="54" t="e">
        <f t="shared" si="887"/>
        <v>#REF!</v>
      </c>
      <c r="CM587" t="e">
        <f>IFERROR(VLOOKUP(AO587,'Model Failure data- Lines'!#REF!,4,FALSE),'Model Failure data- Lines'!#REF!)</f>
        <v>#REF!</v>
      </c>
      <c r="CN587" s="14" t="e">
        <f t="shared" si="888"/>
        <v>#REF!</v>
      </c>
      <c r="CO587" s="34">
        <f t="shared" si="889"/>
        <v>17645.031643348011</v>
      </c>
      <c r="CP587" s="34" t="e">
        <f t="shared" si="890"/>
        <v>#REF!</v>
      </c>
      <c r="CQ587" s="54" t="e">
        <f t="shared" si="891"/>
        <v>#REF!</v>
      </c>
      <c r="CR587" t="e">
        <f>IFERROR(VLOOKUP(AO587,'Model Failure data- Lines'!#REF!,5,FALSE),'Model Failure data- Lines'!#REF!)</f>
        <v>#REF!</v>
      </c>
      <c r="CS587" s="14" t="e">
        <f t="shared" si="892"/>
        <v>#REF!</v>
      </c>
      <c r="CT587" s="34">
        <f t="shared" si="893"/>
        <v>12915.110078928816</v>
      </c>
      <c r="CU587" s="34" t="e">
        <f t="shared" si="894"/>
        <v>#REF!</v>
      </c>
      <c r="CV587" s="54" t="e">
        <f t="shared" si="895"/>
        <v>#REF!</v>
      </c>
      <c r="CW587" t="s">
        <v>220</v>
      </c>
      <c r="CZ587">
        <f t="shared" si="896"/>
        <v>16285.605862522518</v>
      </c>
      <c r="DA587" s="34">
        <f t="shared" si="897"/>
        <v>6998.666400000001</v>
      </c>
      <c r="DB587" s="34">
        <f t="shared" si="898"/>
        <v>546.58405098751609</v>
      </c>
      <c r="DC587" s="34">
        <f t="shared" si="899"/>
        <v>2024.3887384474874</v>
      </c>
      <c r="DD587" s="9">
        <f t="shared" si="900"/>
        <v>25895.06568</v>
      </c>
      <c r="DE587" s="59">
        <f t="shared" si="901"/>
        <v>0.19734173527640855</v>
      </c>
      <c r="DF587" s="59">
        <f t="shared" si="902"/>
        <v>1.5412056945061045E-2</v>
      </c>
      <c r="DG587" s="59">
        <f t="shared" si="903"/>
        <v>5.7081787255818722E-2</v>
      </c>
      <c r="DH587" s="59">
        <f t="shared" si="904"/>
        <v>0.73016442052271158</v>
      </c>
      <c r="DI587" s="14">
        <f t="shared" si="905"/>
        <v>3213.8297209378461</v>
      </c>
      <c r="DJ587" s="14">
        <f t="shared" si="906"/>
        <v>250.99468493801706</v>
      </c>
      <c r="DK587" s="14">
        <f t="shared" si="907"/>
        <v>929.61148917662456</v>
      </c>
      <c r="DL587" s="14">
        <f t="shared" si="908"/>
        <v>11891.16996747003</v>
      </c>
      <c r="DM587">
        <f t="shared" si="909"/>
        <v>20041.913865339367</v>
      </c>
      <c r="DN587" s="34">
        <f t="shared" si="910"/>
        <v>6966.2296000000006</v>
      </c>
      <c r="DO587" s="34">
        <f t="shared" si="911"/>
        <v>544.0507915732552</v>
      </c>
      <c r="DP587" s="34">
        <f t="shared" si="912"/>
        <v>2015.0062805793323</v>
      </c>
      <c r="DQ587" s="9">
        <f t="shared" si="913"/>
        <v>25775.04952</v>
      </c>
      <c r="DR587" s="59">
        <f t="shared" si="914"/>
        <v>0.19734173527640858</v>
      </c>
      <c r="DS587" s="59">
        <f t="shared" si="915"/>
        <v>1.5412056945061049E-2</v>
      </c>
      <c r="DT587" s="59">
        <f t="shared" si="916"/>
        <v>5.7081787255818729E-2</v>
      </c>
      <c r="DU587" s="59">
        <f t="shared" si="917"/>
        <v>0.73016442052271169</v>
      </c>
      <c r="DV587" s="14">
        <f t="shared" si="918"/>
        <v>3955.1060604463842</v>
      </c>
      <c r="DW587" s="14">
        <f t="shared" si="919"/>
        <v>308.88711778061895</v>
      </c>
      <c r="DX587" s="14">
        <f t="shared" si="920"/>
        <v>1144.0282634607454</v>
      </c>
      <c r="DY587" s="14">
        <f t="shared" si="921"/>
        <v>14633.892423651623</v>
      </c>
      <c r="DZ587" s="34" t="e">
        <f t="shared" si="922"/>
        <v>#REF!</v>
      </c>
      <c r="EA587" s="34" t="e">
        <f t="shared" si="923"/>
        <v>#REF!</v>
      </c>
      <c r="EB587" s="34" t="e">
        <f t="shared" si="924"/>
        <v>#REF!</v>
      </c>
      <c r="EC587" s="34" t="e">
        <f t="shared" si="925"/>
        <v>#REF!</v>
      </c>
      <c r="ED587" s="34" t="e">
        <f t="shared" si="926"/>
        <v>#REF!</v>
      </c>
      <c r="EE587" s="59" t="e">
        <f t="shared" si="927"/>
        <v>#REF!</v>
      </c>
      <c r="EF587" s="59" t="e">
        <f t="shared" si="928"/>
        <v>#REF!</v>
      </c>
      <c r="EG587" s="59" t="e">
        <f t="shared" si="929"/>
        <v>#REF!</v>
      </c>
      <c r="EH587" s="59" t="e">
        <f t="shared" si="930"/>
        <v>#REF!</v>
      </c>
      <c r="EI587" s="14" t="e">
        <f t="shared" si="931"/>
        <v>#REF!</v>
      </c>
      <c r="EJ587" s="14" t="e">
        <f t="shared" si="932"/>
        <v>#REF!</v>
      </c>
      <c r="EK587" s="14" t="e">
        <f t="shared" si="933"/>
        <v>#REF!</v>
      </c>
      <c r="EL587" s="14" t="e">
        <f t="shared" si="934"/>
        <v>#REF!</v>
      </c>
      <c r="EM587" t="e">
        <f t="shared" si="935"/>
        <v>#REF!</v>
      </c>
      <c r="EN587" s="34" t="e">
        <f t="shared" si="936"/>
        <v>#REF!</v>
      </c>
      <c r="EO587" s="34" t="e">
        <f t="shared" si="937"/>
        <v>#REF!</v>
      </c>
      <c r="EP587" s="34" t="e">
        <f t="shared" si="938"/>
        <v>#REF!</v>
      </c>
      <c r="EQ587" s="34" t="e">
        <f t="shared" si="939"/>
        <v>#REF!</v>
      </c>
      <c r="ER587" s="59" t="e">
        <f t="shared" si="940"/>
        <v>#REF!</v>
      </c>
      <c r="ES587" s="59" t="e">
        <f t="shared" si="941"/>
        <v>#REF!</v>
      </c>
      <c r="ET587" s="59" t="e">
        <f t="shared" si="942"/>
        <v>#REF!</v>
      </c>
      <c r="EU587" s="59" t="e">
        <f t="shared" si="943"/>
        <v>#REF!</v>
      </c>
      <c r="EV587" s="14" t="e">
        <f t="shared" si="944"/>
        <v>#REF!</v>
      </c>
      <c r="EW587" s="14" t="e">
        <f t="shared" si="945"/>
        <v>#REF!</v>
      </c>
      <c r="EX587" s="14" t="e">
        <f t="shared" si="946"/>
        <v>#REF!</v>
      </c>
      <c r="EY587" s="14" t="e">
        <f t="shared" si="947"/>
        <v>#REF!</v>
      </c>
    </row>
    <row r="588" spans="1:155" x14ac:dyDescent="0.2">
      <c r="A588" s="17">
        <v>30327750</v>
      </c>
      <c r="B588" t="s">
        <v>62</v>
      </c>
      <c r="C588" t="s">
        <v>3262</v>
      </c>
      <c r="D588" t="s">
        <v>3263</v>
      </c>
      <c r="E588" t="s">
        <v>3264</v>
      </c>
      <c r="F588" t="s">
        <v>66</v>
      </c>
      <c r="G588" t="s">
        <v>42</v>
      </c>
      <c r="H588" t="s">
        <v>4669</v>
      </c>
      <c r="I588" t="s">
        <v>68</v>
      </c>
      <c r="J588" s="19" t="s">
        <v>69</v>
      </c>
      <c r="K588" t="s">
        <v>70</v>
      </c>
      <c r="L588">
        <v>1983</v>
      </c>
      <c r="M588">
        <f t="shared" si="857"/>
        <v>1983</v>
      </c>
      <c r="N588">
        <v>36</v>
      </c>
      <c r="O588" s="19">
        <f t="shared" si="858"/>
        <v>36</v>
      </c>
      <c r="P588" t="s">
        <v>44</v>
      </c>
      <c r="Q588" s="19" t="str">
        <f t="shared" si="859"/>
        <v>30-40</v>
      </c>
      <c r="R588" s="23">
        <v>365.7</v>
      </c>
      <c r="S588" s="15">
        <f t="shared" si="860"/>
        <v>0.36569999999999997</v>
      </c>
      <c r="T588">
        <v>30117090</v>
      </c>
      <c r="U588" t="s">
        <v>45</v>
      </c>
      <c r="V588" t="s">
        <v>46</v>
      </c>
      <c r="W588" t="s">
        <v>47</v>
      </c>
      <c r="X588" t="s">
        <v>48</v>
      </c>
      <c r="Z588" t="s">
        <v>3266</v>
      </c>
      <c r="AA588" t="s">
        <v>3267</v>
      </c>
      <c r="AB588" t="s">
        <v>195</v>
      </c>
      <c r="AC588">
        <v>1983</v>
      </c>
      <c r="AD588">
        <v>72</v>
      </c>
      <c r="AE588" t="str">
        <f t="shared" si="861"/>
        <v>&lt;80</v>
      </c>
      <c r="AF588">
        <v>-37.656861380000002</v>
      </c>
      <c r="AG588">
        <v>145.05853313</v>
      </c>
      <c r="AH588" t="s">
        <v>75</v>
      </c>
      <c r="AI588" t="s">
        <v>76</v>
      </c>
      <c r="AJ588" s="33" t="s">
        <v>731</v>
      </c>
      <c r="AL588" t="s">
        <v>48</v>
      </c>
      <c r="AM588" t="s">
        <v>86</v>
      </c>
      <c r="AN588">
        <v>220</v>
      </c>
      <c r="AO588" s="69">
        <v>3</v>
      </c>
      <c r="AP588">
        <v>2</v>
      </c>
      <c r="AQ588">
        <v>0</v>
      </c>
      <c r="AR588">
        <v>1</v>
      </c>
      <c r="AS588" s="82" t="str">
        <f t="shared" si="862"/>
        <v>Gw-0-1</v>
      </c>
      <c r="AT588" s="14">
        <f t="shared" si="863"/>
        <v>40000</v>
      </c>
      <c r="AU588" s="81">
        <f>VLOOKUP(C588,Bushfire_Vlookup!$F$2:$H$12575,3,FALSE)</f>
        <v>2584.8547899999999</v>
      </c>
      <c r="AV588" s="14">
        <f>VLOOKUP(AS588,Safety_collateral_Vlookup!$J$3:$L$20,2,FALSE)</f>
        <v>11570.139925214824</v>
      </c>
      <c r="AW588" s="14">
        <f>VLOOKUP(AS588,Safety_collateral_Vlookup!$J$3:$L$20,3,FALSE)</f>
        <v>148000</v>
      </c>
      <c r="AX588" s="48">
        <f t="shared" si="864"/>
        <v>215699.3793611342</v>
      </c>
      <c r="AY588" s="49">
        <f t="shared" si="856"/>
        <v>27793.199999999997</v>
      </c>
      <c r="AZ588" s="14">
        <v>76000</v>
      </c>
      <c r="BA588" s="16">
        <f t="shared" si="865"/>
        <v>7.7608688226305071</v>
      </c>
      <c r="BB588" t="e">
        <f>IF(BA588&lt;=#REF!,#REF!,IF(BA588&lt;=#REF!,#REF!,IF(BA588&lt;=#REF!,#REF!,IF(BA588&lt;=#REF!,#REF!,#REF!))))</f>
        <v>#REF!</v>
      </c>
      <c r="BC588" s="51">
        <v>4</v>
      </c>
      <c r="BD588" s="21">
        <v>70</v>
      </c>
      <c r="BE588" s="21">
        <v>6.4399999999999999E-2</v>
      </c>
      <c r="BF588" s="26">
        <f t="shared" si="866"/>
        <v>1812.8446223912913</v>
      </c>
      <c r="BG588" s="21">
        <v>7</v>
      </c>
      <c r="BH588" s="21">
        <f t="shared" si="867"/>
        <v>28</v>
      </c>
      <c r="BI588" s="28">
        <f t="shared" si="868"/>
        <v>4.0959999999999998E-4</v>
      </c>
      <c r="BJ588" s="27">
        <f t="shared" si="869"/>
        <v>4.0959999999999998E-4</v>
      </c>
      <c r="BK588" s="28">
        <f t="shared" si="870"/>
        <v>6.279685848080814E-3</v>
      </c>
      <c r="BL588" s="35">
        <f t="shared" si="871"/>
        <v>4.8735818114284409E-2</v>
      </c>
      <c r="BM588" s="21" t="str">
        <f t="shared" si="872"/>
        <v>Cr1</v>
      </c>
      <c r="BN588" s="51">
        <v>1</v>
      </c>
      <c r="BO588" s="21">
        <v>2</v>
      </c>
      <c r="BP588" s="50" t="s">
        <v>5497</v>
      </c>
      <c r="BQ588" s="14">
        <v>40000</v>
      </c>
      <c r="BR588">
        <f>IFERROR(VLOOKUP(AO588,'Model Failure data- Lines'!$A$37:$E$41,3,FALSE),'Model Failure data- Lines'!$C$37)</f>
        <v>0.16107000000000002</v>
      </c>
      <c r="BS588" s="14">
        <f t="shared" si="873"/>
        <v>34742.699033697892</v>
      </c>
      <c r="BT588" s="34">
        <f t="shared" si="855"/>
        <v>24790.15645583078</v>
      </c>
      <c r="BU588" s="34">
        <f t="shared" si="874"/>
        <v>1.4014715516459042</v>
      </c>
      <c r="BV588" s="54">
        <f t="shared" si="875"/>
        <v>9952.5425778671124</v>
      </c>
      <c r="BW588">
        <f>IFERROR(VLOOKUP(AO588,'Model Failure data- Lines'!$A$37:$E$41,4,FALSE),'Model Failure data- Lines'!$D$37)</f>
        <v>0.16398000000000001</v>
      </c>
      <c r="BX588" s="14">
        <f t="shared" si="876"/>
        <v>35370.384227638788</v>
      </c>
      <c r="BY588" s="34">
        <f t="shared" si="877"/>
        <v>22111.590500718467</v>
      </c>
      <c r="BZ588" s="71">
        <f t="shared" si="878"/>
        <v>1.5996309368378321</v>
      </c>
      <c r="CA588" s="71">
        <f t="shared" si="879"/>
        <v>13258.793726920321</v>
      </c>
      <c r="CB588" s="57">
        <v>2</v>
      </c>
      <c r="CC588">
        <f>IFERROR(VLOOKUP(AO588,'Model Failure data- Lines'!$A$37:$E$41,5,FALSE),'Model Failure data- Lines'!$E$37)</f>
        <v>0.16322</v>
      </c>
      <c r="CD588" s="14">
        <f t="shared" si="880"/>
        <v>35206.452699324327</v>
      </c>
      <c r="CE588" s="34">
        <f t="shared" si="881"/>
        <v>17591.440872999981</v>
      </c>
      <c r="CF588" s="34">
        <f t="shared" si="882"/>
        <v>2.001339910328809</v>
      </c>
      <c r="CG588" s="54">
        <f t="shared" si="883"/>
        <v>17615.011826324346</v>
      </c>
      <c r="CH588" t="e">
        <f>IFERROR(VLOOKUP(AO588,'Model Failure data- Lines'!#REF!,3,FALSE),'Model Failure data- Lines'!#REF!)</f>
        <v>#REF!</v>
      </c>
      <c r="CI588" s="14" t="e">
        <f t="shared" si="884"/>
        <v>#REF!</v>
      </c>
      <c r="CJ588" s="34">
        <f t="shared" si="885"/>
        <v>23778.058320840166</v>
      </c>
      <c r="CK588" s="34" t="e">
        <f t="shared" si="886"/>
        <v>#REF!</v>
      </c>
      <c r="CL588" s="54" t="e">
        <f t="shared" si="887"/>
        <v>#REF!</v>
      </c>
      <c r="CM588" t="e">
        <f>IFERROR(VLOOKUP(AO588,'Model Failure data- Lines'!#REF!,4,FALSE),'Model Failure data- Lines'!#REF!)</f>
        <v>#REF!</v>
      </c>
      <c r="CN588" s="14" t="e">
        <f t="shared" si="888"/>
        <v>#REF!</v>
      </c>
      <c r="CO588" s="34">
        <f t="shared" si="889"/>
        <v>20342.963656911626</v>
      </c>
      <c r="CP588" s="34" t="e">
        <f t="shared" si="890"/>
        <v>#REF!</v>
      </c>
      <c r="CQ588" s="54" t="e">
        <f t="shared" si="891"/>
        <v>#REF!</v>
      </c>
      <c r="CR588" t="e">
        <f>IFERROR(VLOOKUP(AO588,'Model Failure data- Lines'!#REF!,5,FALSE),'Model Failure data- Lines'!#REF!)</f>
        <v>#REF!</v>
      </c>
      <c r="CS588" s="14" t="e">
        <f t="shared" si="892"/>
        <v>#REF!</v>
      </c>
      <c r="CT588" s="34">
        <f t="shared" si="893"/>
        <v>14889.835295915094</v>
      </c>
      <c r="CU588" s="34" t="e">
        <f t="shared" si="894"/>
        <v>#REF!</v>
      </c>
      <c r="CV588" s="54" t="e">
        <f t="shared" si="895"/>
        <v>#REF!</v>
      </c>
      <c r="CW588" t="s">
        <v>195</v>
      </c>
      <c r="CZ588">
        <f t="shared" si="896"/>
        <v>13258.793726920323</v>
      </c>
      <c r="DA588" s="34">
        <f t="shared" si="897"/>
        <v>6998.666400000001</v>
      </c>
      <c r="DB588" s="34">
        <f t="shared" si="898"/>
        <v>452.26340919130138</v>
      </c>
      <c r="DC588" s="34">
        <f t="shared" si="899"/>
        <v>2024.3887384474874</v>
      </c>
      <c r="DD588" s="9">
        <f t="shared" si="900"/>
        <v>25895.06568</v>
      </c>
      <c r="DE588" s="59">
        <f t="shared" si="901"/>
        <v>0.19786797776799864</v>
      </c>
      <c r="DF588" s="59">
        <f t="shared" si="902"/>
        <v>1.2786499753030617E-2</v>
      </c>
      <c r="DG588" s="59">
        <f t="shared" si="903"/>
        <v>5.7234004737375992E-2</v>
      </c>
      <c r="DH588" s="59">
        <f t="shared" si="904"/>
        <v>0.73211151774159478</v>
      </c>
      <c r="DI588" s="14">
        <f t="shared" si="905"/>
        <v>2623.4907023887504</v>
      </c>
      <c r="DJ588" s="14">
        <f t="shared" si="906"/>
        <v>169.53356271475062</v>
      </c>
      <c r="DK588" s="14">
        <f t="shared" si="907"/>
        <v>758.85386297844877</v>
      </c>
      <c r="DL588" s="14">
        <f t="shared" si="908"/>
        <v>9706.9155988383736</v>
      </c>
      <c r="DM588">
        <f t="shared" si="909"/>
        <v>17615.011826324346</v>
      </c>
      <c r="DN588" s="34">
        <f t="shared" si="910"/>
        <v>6966.2296000000006</v>
      </c>
      <c r="DO588" s="34">
        <f t="shared" si="911"/>
        <v>450.16729874499458</v>
      </c>
      <c r="DP588" s="34">
        <f t="shared" si="912"/>
        <v>2015.0062805793323</v>
      </c>
      <c r="DQ588" s="9">
        <f t="shared" si="913"/>
        <v>25775.04952</v>
      </c>
      <c r="DR588" s="59">
        <f t="shared" si="914"/>
        <v>0.19786797776799861</v>
      </c>
      <c r="DS588" s="59">
        <f t="shared" si="915"/>
        <v>1.2786499753030617E-2</v>
      </c>
      <c r="DT588" s="59">
        <f t="shared" si="916"/>
        <v>5.7234004737375992E-2</v>
      </c>
      <c r="DU588" s="59">
        <f t="shared" si="917"/>
        <v>0.73211151774159478</v>
      </c>
      <c r="DV588" s="14">
        <f t="shared" si="918"/>
        <v>3485.4467684341785</v>
      </c>
      <c r="DW588" s="14">
        <f t="shared" si="919"/>
        <v>225.23434436692764</v>
      </c>
      <c r="DX588" s="14">
        <f t="shared" si="920"/>
        <v>1008.1776703167818</v>
      </c>
      <c r="DY588" s="14">
        <f t="shared" si="921"/>
        <v>12896.153043206459</v>
      </c>
      <c r="DZ588" s="34" t="e">
        <f t="shared" si="922"/>
        <v>#REF!</v>
      </c>
      <c r="EA588" s="34" t="e">
        <f t="shared" si="923"/>
        <v>#REF!</v>
      </c>
      <c r="EB588" s="34" t="e">
        <f t="shared" si="924"/>
        <v>#REF!</v>
      </c>
      <c r="EC588" s="34" t="e">
        <f t="shared" si="925"/>
        <v>#REF!</v>
      </c>
      <c r="ED588" s="34" t="e">
        <f t="shared" si="926"/>
        <v>#REF!</v>
      </c>
      <c r="EE588" s="59" t="e">
        <f t="shared" si="927"/>
        <v>#REF!</v>
      </c>
      <c r="EF588" s="59" t="e">
        <f t="shared" si="928"/>
        <v>#REF!</v>
      </c>
      <c r="EG588" s="59" t="e">
        <f t="shared" si="929"/>
        <v>#REF!</v>
      </c>
      <c r="EH588" s="59" t="e">
        <f t="shared" si="930"/>
        <v>#REF!</v>
      </c>
      <c r="EI588" s="14" t="e">
        <f t="shared" si="931"/>
        <v>#REF!</v>
      </c>
      <c r="EJ588" s="14" t="e">
        <f t="shared" si="932"/>
        <v>#REF!</v>
      </c>
      <c r="EK588" s="14" t="e">
        <f t="shared" si="933"/>
        <v>#REF!</v>
      </c>
      <c r="EL588" s="14" t="e">
        <f t="shared" si="934"/>
        <v>#REF!</v>
      </c>
      <c r="EM588" t="e">
        <f t="shared" si="935"/>
        <v>#REF!</v>
      </c>
      <c r="EN588" s="34" t="e">
        <f t="shared" si="936"/>
        <v>#REF!</v>
      </c>
      <c r="EO588" s="34" t="e">
        <f t="shared" si="937"/>
        <v>#REF!</v>
      </c>
      <c r="EP588" s="34" t="e">
        <f t="shared" si="938"/>
        <v>#REF!</v>
      </c>
      <c r="EQ588" s="34" t="e">
        <f t="shared" si="939"/>
        <v>#REF!</v>
      </c>
      <c r="ER588" s="59" t="e">
        <f t="shared" si="940"/>
        <v>#REF!</v>
      </c>
      <c r="ES588" s="59" t="e">
        <f t="shared" si="941"/>
        <v>#REF!</v>
      </c>
      <c r="ET588" s="59" t="e">
        <f t="shared" si="942"/>
        <v>#REF!</v>
      </c>
      <c r="EU588" s="59" t="e">
        <f t="shared" si="943"/>
        <v>#REF!</v>
      </c>
      <c r="EV588" s="14" t="e">
        <f t="shared" si="944"/>
        <v>#REF!</v>
      </c>
      <c r="EW588" s="14" t="e">
        <f t="shared" si="945"/>
        <v>#REF!</v>
      </c>
      <c r="EX588" s="14" t="e">
        <f t="shared" si="946"/>
        <v>#REF!</v>
      </c>
      <c r="EY588" s="14" t="e">
        <f t="shared" si="947"/>
        <v>#REF!</v>
      </c>
    </row>
    <row r="589" spans="1:155" x14ac:dyDescent="0.2">
      <c r="A589" s="17">
        <v>30045512</v>
      </c>
      <c r="B589" t="s">
        <v>62</v>
      </c>
      <c r="C589" t="s">
        <v>1380</v>
      </c>
      <c r="D589" t="s">
        <v>1381</v>
      </c>
      <c r="E589" t="s">
        <v>1265</v>
      </c>
      <c r="F589" t="s">
        <v>66</v>
      </c>
      <c r="G589" t="s">
        <v>42</v>
      </c>
      <c r="H589" t="s">
        <v>1382</v>
      </c>
      <c r="I589" t="s">
        <v>68</v>
      </c>
      <c r="J589" s="19" t="s">
        <v>69</v>
      </c>
      <c r="K589" t="s">
        <v>70</v>
      </c>
      <c r="L589">
        <v>1950</v>
      </c>
      <c r="M589">
        <f t="shared" si="857"/>
        <v>1950</v>
      </c>
      <c r="N589">
        <v>69</v>
      </c>
      <c r="O589" s="19">
        <f t="shared" si="858"/>
        <v>69</v>
      </c>
      <c r="P589" t="s">
        <v>54</v>
      </c>
      <c r="Q589" s="19" t="str">
        <f t="shared" si="859"/>
        <v>60-70</v>
      </c>
      <c r="R589" s="23">
        <v>387.1</v>
      </c>
      <c r="S589" s="15">
        <f t="shared" si="860"/>
        <v>0.3871</v>
      </c>
      <c r="T589">
        <v>30232368</v>
      </c>
      <c r="U589" t="s">
        <v>45</v>
      </c>
      <c r="V589" t="s">
        <v>46</v>
      </c>
      <c r="W589" t="s">
        <v>47</v>
      </c>
      <c r="X589" t="s">
        <v>48</v>
      </c>
      <c r="Z589" t="s">
        <v>1383</v>
      </c>
      <c r="AA589" t="s">
        <v>1384</v>
      </c>
      <c r="AB589" t="s">
        <v>240</v>
      </c>
      <c r="AC589">
        <v>1950</v>
      </c>
      <c r="AD589">
        <v>69</v>
      </c>
      <c r="AE589" t="str">
        <f t="shared" si="861"/>
        <v>&lt;70</v>
      </c>
      <c r="AF589">
        <v>-37.659137520000002</v>
      </c>
      <c r="AG589">
        <v>145.05553642999999</v>
      </c>
      <c r="AH589" t="s">
        <v>75</v>
      </c>
      <c r="AI589" t="s">
        <v>76</v>
      </c>
      <c r="AJ589" s="33" t="s">
        <v>731</v>
      </c>
      <c r="AL589">
        <v>1</v>
      </c>
      <c r="AM589" t="s">
        <v>86</v>
      </c>
      <c r="AN589">
        <v>220</v>
      </c>
      <c r="AO589" s="69">
        <v>3</v>
      </c>
      <c r="AP589">
        <v>2</v>
      </c>
      <c r="AQ589">
        <v>2</v>
      </c>
      <c r="AR589">
        <v>2</v>
      </c>
      <c r="AS589" s="82" t="str">
        <f t="shared" si="862"/>
        <v>Gw-2-2</v>
      </c>
      <c r="AT589" s="14">
        <f t="shared" si="863"/>
        <v>40000</v>
      </c>
      <c r="AU589" s="81">
        <f>VLOOKUP(C589,Bushfire_Vlookup!$F$2:$H$12575,3,FALSE)</f>
        <v>3448.5270409999998</v>
      </c>
      <c r="AV589" s="14">
        <f>VLOOKUP(AS589,Safety_collateral_Vlookup!$J$3:$L$20,2,FALSE)</f>
        <v>1665806.0550856832</v>
      </c>
      <c r="AW589" s="14">
        <f>VLOOKUP(AS589,Safety_collateral_Vlookup!$J$3:$L$20,3,FALSE)</f>
        <v>550000</v>
      </c>
      <c r="AX589" s="48">
        <f t="shared" si="864"/>
        <v>2410624.6391291711</v>
      </c>
      <c r="AY589" s="49">
        <f t="shared" si="856"/>
        <v>29419.599999999999</v>
      </c>
      <c r="AZ589" s="14">
        <v>76000</v>
      </c>
      <c r="BA589" s="16">
        <f t="shared" si="865"/>
        <v>81.939409071815092</v>
      </c>
      <c r="BB589" t="e">
        <f>IF(BA589&lt;=#REF!,#REF!,IF(BA589&lt;=#REF!,#REF!,IF(BA589&lt;=#REF!,#REF!,IF(BA589&lt;=#REF!,#REF!,#REF!))))</f>
        <v>#REF!</v>
      </c>
      <c r="BC589" s="51">
        <v>5</v>
      </c>
      <c r="BD589" s="21">
        <v>70</v>
      </c>
      <c r="BE589" s="21">
        <v>6.4399999999999999E-2</v>
      </c>
      <c r="BF589" s="26">
        <f t="shared" si="866"/>
        <v>1918.9285023999696</v>
      </c>
      <c r="BG589" s="21">
        <v>7</v>
      </c>
      <c r="BH589" s="21">
        <f t="shared" si="867"/>
        <v>28</v>
      </c>
      <c r="BI589" s="28">
        <f t="shared" si="868"/>
        <v>4.0959999999999998E-4</v>
      </c>
      <c r="BJ589" s="27">
        <f t="shared" si="869"/>
        <v>4.0959999999999998E-4</v>
      </c>
      <c r="BK589" s="28">
        <f t="shared" si="870"/>
        <v>6.2796858480808132E-3</v>
      </c>
      <c r="BL589" s="35">
        <f t="shared" si="871"/>
        <v>0.5145537475483819</v>
      </c>
      <c r="BM589" s="21" t="str">
        <f t="shared" si="872"/>
        <v>Cr2</v>
      </c>
      <c r="BN589" s="51">
        <v>2</v>
      </c>
      <c r="BO589" s="21">
        <v>2</v>
      </c>
      <c r="BP589" s="50" t="s">
        <v>5497</v>
      </c>
      <c r="BQ589" s="14">
        <v>40000</v>
      </c>
      <c r="BR589">
        <f>IFERROR(VLOOKUP(AO589,'Model Failure data- Lines'!$A$37:$E$41,3,FALSE),'Model Failure data- Lines'!$C$37)</f>
        <v>0.16107000000000002</v>
      </c>
      <c r="BS589" s="14">
        <f t="shared" si="873"/>
        <v>388279.31062453566</v>
      </c>
      <c r="BT589" s="34">
        <f t="shared" si="855"/>
        <v>26240.824621416723</v>
      </c>
      <c r="BU589" s="34">
        <f t="shared" si="874"/>
        <v>14.796764820707557</v>
      </c>
      <c r="BV589" s="54">
        <f t="shared" si="875"/>
        <v>362038.48600311892</v>
      </c>
      <c r="BW589">
        <f>IFERROR(VLOOKUP(AO589,'Model Failure data- Lines'!$A$37:$E$41,4,FALSE),'Model Failure data- Lines'!$D$37)</f>
        <v>0.16398000000000001</v>
      </c>
      <c r="BX589" s="14">
        <f t="shared" si="876"/>
        <v>395294.22832440154</v>
      </c>
      <c r="BY589" s="34">
        <f t="shared" si="877"/>
        <v>23405.514582521519</v>
      </c>
      <c r="BZ589" s="71">
        <f t="shared" si="878"/>
        <v>16.888935593819181</v>
      </c>
      <c r="CA589" s="71">
        <f t="shared" si="879"/>
        <v>371888.71374188003</v>
      </c>
      <c r="CB589" s="57">
        <v>2</v>
      </c>
      <c r="CC589">
        <f>IFERROR(VLOOKUP(AO589,'Model Failure data- Lines'!$A$37:$E$41,5,FALSE),'Model Failure data- Lines'!$E$37)</f>
        <v>0.16322</v>
      </c>
      <c r="CD589" s="14">
        <f t="shared" si="880"/>
        <v>393462.15359866334</v>
      </c>
      <c r="CE589" s="34">
        <f t="shared" si="881"/>
        <v>18620.855241832905</v>
      </c>
      <c r="CF589" s="34">
        <f t="shared" si="882"/>
        <v>21.130187012824535</v>
      </c>
      <c r="CG589" s="54">
        <f t="shared" si="883"/>
        <v>374841.29835683043</v>
      </c>
      <c r="CH589" t="e">
        <f>IFERROR(VLOOKUP(AO589,'Model Failure data- Lines'!#REF!,3,FALSE),'Model Failure data- Lines'!#REF!)</f>
        <v>#REF!</v>
      </c>
      <c r="CI589" s="14" t="e">
        <f t="shared" si="884"/>
        <v>#REF!</v>
      </c>
      <c r="CJ589" s="34">
        <f t="shared" si="885"/>
        <v>25169.500617985312</v>
      </c>
      <c r="CK589" s="34" t="e">
        <f t="shared" si="886"/>
        <v>#REF!</v>
      </c>
      <c r="CL589" s="54" t="e">
        <f t="shared" si="887"/>
        <v>#REF!</v>
      </c>
      <c r="CM589" t="e">
        <f>IFERROR(VLOOKUP(AO589,'Model Failure data- Lines'!#REF!,4,FALSE),'Model Failure data- Lines'!#REF!)</f>
        <v>#REF!</v>
      </c>
      <c r="CN589" s="14" t="e">
        <f t="shared" si="888"/>
        <v>#REF!</v>
      </c>
      <c r="CO589" s="34">
        <f t="shared" si="889"/>
        <v>21533.391390731453</v>
      </c>
      <c r="CP589" s="34" t="e">
        <f t="shared" si="890"/>
        <v>#REF!</v>
      </c>
      <c r="CQ589" s="54" t="e">
        <f t="shared" si="891"/>
        <v>#REF!</v>
      </c>
      <c r="CR589" t="e">
        <f>IFERROR(VLOOKUP(AO589,'Model Failure data- Lines'!#REF!,5,FALSE),'Model Failure data- Lines'!#REF!)</f>
        <v>#REF!</v>
      </c>
      <c r="CS589" s="14" t="e">
        <f t="shared" si="892"/>
        <v>#REF!</v>
      </c>
      <c r="CT589" s="34">
        <f t="shared" si="893"/>
        <v>15761.157350420381</v>
      </c>
      <c r="CU589" s="34" t="e">
        <f t="shared" si="894"/>
        <v>#REF!</v>
      </c>
      <c r="CV589" s="54" t="e">
        <f t="shared" si="895"/>
        <v>#REF!</v>
      </c>
      <c r="CW589" t="s">
        <v>240</v>
      </c>
      <c r="CZ589">
        <f t="shared" si="896"/>
        <v>371888.71374188003</v>
      </c>
      <c r="DA589" s="34">
        <f t="shared" si="897"/>
        <v>6998.666400000001</v>
      </c>
      <c r="DB589" s="34">
        <f t="shared" si="898"/>
        <v>603.37725828345299</v>
      </c>
      <c r="DC589" s="34">
        <f t="shared" si="899"/>
        <v>291460.521666118</v>
      </c>
      <c r="DD589" s="9">
        <f t="shared" si="900"/>
        <v>96231.663</v>
      </c>
      <c r="DE589" s="59">
        <f t="shared" si="901"/>
        <v>1.7704954685694239E-2</v>
      </c>
      <c r="DF589" s="59">
        <f t="shared" si="902"/>
        <v>1.5264003748324056E-3</v>
      </c>
      <c r="DG589" s="59">
        <f t="shared" si="903"/>
        <v>0.73732551801117741</v>
      </c>
      <c r="DH589" s="59">
        <f t="shared" si="904"/>
        <v>0.24344312692829573</v>
      </c>
      <c r="DI589" s="14">
        <f t="shared" si="905"/>
        <v>6584.2728249211023</v>
      </c>
      <c r="DJ589" s="14">
        <f t="shared" si="906"/>
        <v>567.65107205154675</v>
      </c>
      <c r="DK589" s="14">
        <f t="shared" si="907"/>
        <v>274203.03850224218</v>
      </c>
      <c r="DL589" s="14">
        <f t="shared" si="908"/>
        <v>90533.751342665142</v>
      </c>
      <c r="DM589">
        <f t="shared" si="909"/>
        <v>374841.29835683043</v>
      </c>
      <c r="DN589" s="34">
        <f t="shared" si="910"/>
        <v>6966.2296000000006</v>
      </c>
      <c r="DO589" s="34">
        <f t="shared" si="911"/>
        <v>600.58077873536536</v>
      </c>
      <c r="DP589" s="34">
        <f t="shared" si="912"/>
        <v>290109.68621992791</v>
      </c>
      <c r="DQ589" s="9">
        <f t="shared" si="913"/>
        <v>95785.657000000007</v>
      </c>
      <c r="DR589" s="59">
        <f t="shared" si="914"/>
        <v>1.7704954685694239E-2</v>
      </c>
      <c r="DS589" s="59">
        <f t="shared" si="915"/>
        <v>1.5264003748324058E-3</v>
      </c>
      <c r="DT589" s="59">
        <f t="shared" si="916"/>
        <v>0.73732551801117741</v>
      </c>
      <c r="DU589" s="59">
        <f t="shared" si="917"/>
        <v>0.24344312692829578</v>
      </c>
      <c r="DV589" s="14">
        <f t="shared" si="918"/>
        <v>6636.5482017344775</v>
      </c>
      <c r="DW589" s="14">
        <f t="shared" si="919"/>
        <v>572.15789831453162</v>
      </c>
      <c r="DX589" s="14">
        <f t="shared" si="920"/>
        <v>276380.05448293232</v>
      </c>
      <c r="DY589" s="14">
        <f t="shared" si="921"/>
        <v>91252.537773849064</v>
      </c>
      <c r="DZ589" s="34" t="e">
        <f t="shared" si="922"/>
        <v>#REF!</v>
      </c>
      <c r="EA589" s="34" t="e">
        <f t="shared" si="923"/>
        <v>#REF!</v>
      </c>
      <c r="EB589" s="34" t="e">
        <f t="shared" si="924"/>
        <v>#REF!</v>
      </c>
      <c r="EC589" s="34" t="e">
        <f t="shared" si="925"/>
        <v>#REF!</v>
      </c>
      <c r="ED589" s="34" t="e">
        <f t="shared" si="926"/>
        <v>#REF!</v>
      </c>
      <c r="EE589" s="59" t="e">
        <f t="shared" si="927"/>
        <v>#REF!</v>
      </c>
      <c r="EF589" s="59" t="e">
        <f t="shared" si="928"/>
        <v>#REF!</v>
      </c>
      <c r="EG589" s="59" t="e">
        <f t="shared" si="929"/>
        <v>#REF!</v>
      </c>
      <c r="EH589" s="59" t="e">
        <f t="shared" si="930"/>
        <v>#REF!</v>
      </c>
      <c r="EI589" s="14" t="e">
        <f t="shared" si="931"/>
        <v>#REF!</v>
      </c>
      <c r="EJ589" s="14" t="e">
        <f t="shared" si="932"/>
        <v>#REF!</v>
      </c>
      <c r="EK589" s="14" t="e">
        <f t="shared" si="933"/>
        <v>#REF!</v>
      </c>
      <c r="EL589" s="14" t="e">
        <f t="shared" si="934"/>
        <v>#REF!</v>
      </c>
      <c r="EM589" t="e">
        <f t="shared" si="935"/>
        <v>#REF!</v>
      </c>
      <c r="EN589" s="34" t="e">
        <f t="shared" si="936"/>
        <v>#REF!</v>
      </c>
      <c r="EO589" s="34" t="e">
        <f t="shared" si="937"/>
        <v>#REF!</v>
      </c>
      <c r="EP589" s="34" t="e">
        <f t="shared" si="938"/>
        <v>#REF!</v>
      </c>
      <c r="EQ589" s="34" t="e">
        <f t="shared" si="939"/>
        <v>#REF!</v>
      </c>
      <c r="ER589" s="59" t="e">
        <f t="shared" si="940"/>
        <v>#REF!</v>
      </c>
      <c r="ES589" s="59" t="e">
        <f t="shared" si="941"/>
        <v>#REF!</v>
      </c>
      <c r="ET589" s="59" t="e">
        <f t="shared" si="942"/>
        <v>#REF!</v>
      </c>
      <c r="EU589" s="59" t="e">
        <f t="shared" si="943"/>
        <v>#REF!</v>
      </c>
      <c r="EV589" s="14" t="e">
        <f t="shared" si="944"/>
        <v>#REF!</v>
      </c>
      <c r="EW589" s="14" t="e">
        <f t="shared" si="945"/>
        <v>#REF!</v>
      </c>
      <c r="EX589" s="14" t="e">
        <f t="shared" si="946"/>
        <v>#REF!</v>
      </c>
      <c r="EY589" s="14" t="e">
        <f t="shared" si="947"/>
        <v>#REF!</v>
      </c>
    </row>
    <row r="590" spans="1:155" x14ac:dyDescent="0.2">
      <c r="A590" s="17">
        <v>30157390</v>
      </c>
      <c r="B590" t="s">
        <v>62</v>
      </c>
      <c r="C590" t="s">
        <v>2942</v>
      </c>
      <c r="D590" t="s">
        <v>2943</v>
      </c>
      <c r="E590" t="s">
        <v>2944</v>
      </c>
      <c r="F590" t="s">
        <v>66</v>
      </c>
      <c r="G590" t="s">
        <v>42</v>
      </c>
      <c r="H590" t="s">
        <v>2945</v>
      </c>
      <c r="I590" t="s">
        <v>68</v>
      </c>
      <c r="J590" s="19" t="s">
        <v>69</v>
      </c>
      <c r="K590" t="s">
        <v>70</v>
      </c>
      <c r="L590">
        <v>1983</v>
      </c>
      <c r="M590">
        <f t="shared" si="857"/>
        <v>1983</v>
      </c>
      <c r="N590">
        <v>36</v>
      </c>
      <c r="O590" s="19">
        <f t="shared" si="858"/>
        <v>36</v>
      </c>
      <c r="P590" t="s">
        <v>44</v>
      </c>
      <c r="Q590" s="19" t="str">
        <f t="shared" si="859"/>
        <v>30-40</v>
      </c>
      <c r="R590" s="23">
        <v>329.2</v>
      </c>
      <c r="S590" s="15">
        <f t="shared" si="860"/>
        <v>0.32919999999999999</v>
      </c>
      <c r="T590">
        <v>30024017</v>
      </c>
      <c r="U590" t="s">
        <v>45</v>
      </c>
      <c r="V590" t="s">
        <v>46</v>
      </c>
      <c r="W590" t="s">
        <v>47</v>
      </c>
      <c r="X590" t="s">
        <v>48</v>
      </c>
      <c r="Z590" t="s">
        <v>2946</v>
      </c>
      <c r="AA590" t="s">
        <v>2947</v>
      </c>
      <c r="AB590" t="s">
        <v>133</v>
      </c>
      <c r="AC590">
        <v>1983</v>
      </c>
      <c r="AD590">
        <v>36</v>
      </c>
      <c r="AE590" t="str">
        <f t="shared" si="861"/>
        <v>&lt;40</v>
      </c>
      <c r="AF590">
        <v>-37.661542390000001</v>
      </c>
      <c r="AG590">
        <v>145.05234959000001</v>
      </c>
      <c r="AH590" t="s">
        <v>75</v>
      </c>
      <c r="AI590" t="s">
        <v>76</v>
      </c>
      <c r="AJ590" s="33" t="s">
        <v>731</v>
      </c>
      <c r="AL590">
        <v>1</v>
      </c>
      <c r="AM590" t="s">
        <v>86</v>
      </c>
      <c r="AN590">
        <v>220</v>
      </c>
      <c r="AO590" s="69">
        <v>3</v>
      </c>
      <c r="AP590">
        <v>2</v>
      </c>
      <c r="AQ590">
        <v>2</v>
      </c>
      <c r="AR590">
        <v>1</v>
      </c>
      <c r="AS590" s="82" t="str">
        <f t="shared" si="862"/>
        <v>Gw-2-1</v>
      </c>
      <c r="AT590" s="14">
        <f t="shared" si="863"/>
        <v>40000</v>
      </c>
      <c r="AU590" s="81">
        <f>VLOOKUP(C590,Bushfire_Vlookup!$F$2:$H$12575,3,FALSE)</f>
        <v>4430.9246890000004</v>
      </c>
      <c r="AV590" s="14">
        <f>VLOOKUP(AS590,Safety_collateral_Vlookup!$J$3:$L$20,2,FALSE)</f>
        <v>1583806.0550856832</v>
      </c>
      <c r="AW590" s="14">
        <f>VLOOKUP(AS590,Safety_collateral_Vlookup!$J$3:$L$20,3,FALSE)</f>
        <v>148000</v>
      </c>
      <c r="AX590" s="48">
        <f t="shared" si="864"/>
        <v>1895244.857419587</v>
      </c>
      <c r="AY590" s="49">
        <f t="shared" si="856"/>
        <v>25019.200000000001</v>
      </c>
      <c r="AZ590" s="14">
        <v>76000</v>
      </c>
      <c r="BA590" s="16">
        <f t="shared" si="865"/>
        <v>75.75161705488533</v>
      </c>
      <c r="BB590" t="e">
        <f>IF(BA590&lt;=#REF!,#REF!,IF(BA590&lt;=#REF!,#REF!,IF(BA590&lt;=#REF!,#REF!,IF(BA590&lt;=#REF!,#REF!,#REF!))))</f>
        <v>#REF!</v>
      </c>
      <c r="BC590" s="51">
        <v>5</v>
      </c>
      <c r="BD590" s="21">
        <v>70</v>
      </c>
      <c r="BE590" s="21">
        <v>6.4399999999999999E-2</v>
      </c>
      <c r="BF590" s="26">
        <f t="shared" si="866"/>
        <v>1631.907163497985</v>
      </c>
      <c r="BG590" s="21">
        <v>7</v>
      </c>
      <c r="BH590" s="21">
        <f t="shared" si="867"/>
        <v>28</v>
      </c>
      <c r="BI590" s="28">
        <f t="shared" si="868"/>
        <v>4.0959999999999998E-4</v>
      </c>
      <c r="BJ590" s="27">
        <f t="shared" si="869"/>
        <v>4.0959999999999998E-4</v>
      </c>
      <c r="BK590" s="28">
        <f t="shared" si="870"/>
        <v>6.279685848080814E-3</v>
      </c>
      <c r="BL590" s="35">
        <f t="shared" si="871"/>
        <v>0.47569635758880058</v>
      </c>
      <c r="BM590" s="21" t="str">
        <f t="shared" si="872"/>
        <v>Cr2</v>
      </c>
      <c r="BN590" s="51">
        <v>2</v>
      </c>
      <c r="BO590" s="21">
        <v>2</v>
      </c>
      <c r="BP590" s="50" t="s">
        <v>5497</v>
      </c>
      <c r="BQ590" s="14">
        <v>40000</v>
      </c>
      <c r="BR590">
        <f>IFERROR(VLOOKUP(AO590,'Model Failure data- Lines'!$A$37:$E$41,3,FALSE),'Model Failure data- Lines'!$C$37)</f>
        <v>0.16107000000000002</v>
      </c>
      <c r="BS590" s="14">
        <f t="shared" si="873"/>
        <v>305267.08918457292</v>
      </c>
      <c r="BT590" s="34">
        <f t="shared" si="855"/>
        <v>22315.885986490277</v>
      </c>
      <c r="BU590" s="34">
        <f t="shared" si="874"/>
        <v>13.679362287895596</v>
      </c>
      <c r="BV590" s="54">
        <f t="shared" si="875"/>
        <v>282951.20319808263</v>
      </c>
      <c r="BW590">
        <f>IFERROR(VLOOKUP(AO590,'Model Failure data- Lines'!$A$37:$E$41,4,FALSE),'Model Failure data- Lines'!$D$37)</f>
        <v>0.16398000000000001</v>
      </c>
      <c r="BX590" s="14">
        <f t="shared" si="876"/>
        <v>310782.25171966391</v>
      </c>
      <c r="BY590" s="34">
        <f t="shared" si="877"/>
        <v>19904.663912596447</v>
      </c>
      <c r="BZ590" s="71">
        <f t="shared" si="878"/>
        <v>15.613539273224744</v>
      </c>
      <c r="CA590" s="71">
        <f t="shared" si="879"/>
        <v>290877.58780706744</v>
      </c>
      <c r="CB590" s="57">
        <v>2</v>
      </c>
      <c r="CC590">
        <f>IFERROR(VLOOKUP(AO590,'Model Failure data- Lines'!$A$37:$E$41,5,FALSE),'Model Failure data- Lines'!$E$37)</f>
        <v>0.16322</v>
      </c>
      <c r="CD590" s="14">
        <f t="shared" si="880"/>
        <v>309341.86562802497</v>
      </c>
      <c r="CE590" s="34">
        <f t="shared" si="881"/>
        <v>15835.664028962523</v>
      </c>
      <c r="CF590" s="34">
        <f t="shared" si="882"/>
        <v>19.534505472094914</v>
      </c>
      <c r="CG590" s="54">
        <f t="shared" si="883"/>
        <v>293506.20159906242</v>
      </c>
      <c r="CH590" t="e">
        <f>IFERROR(VLOOKUP(AO590,'Model Failure data- Lines'!#REF!,3,FALSE),'Model Failure data- Lines'!#REF!)</f>
        <v>#REF!</v>
      </c>
      <c r="CI590" s="14" t="e">
        <f t="shared" si="884"/>
        <v>#REF!</v>
      </c>
      <c r="CJ590" s="34">
        <f t="shared" si="885"/>
        <v>21404.803935522516</v>
      </c>
      <c r="CK590" s="34" t="e">
        <f t="shared" si="886"/>
        <v>#REF!</v>
      </c>
      <c r="CL590" s="54" t="e">
        <f t="shared" si="887"/>
        <v>#REF!</v>
      </c>
      <c r="CM590" t="e">
        <f>IFERROR(VLOOKUP(AO590,'Model Failure data- Lines'!#REF!,4,FALSE),'Model Failure data- Lines'!#REF!)</f>
        <v>#REF!</v>
      </c>
      <c r="CN590" s="14" t="e">
        <f t="shared" si="888"/>
        <v>#REF!</v>
      </c>
      <c r="CO590" s="34">
        <f t="shared" si="889"/>
        <v>18312.561213714271</v>
      </c>
      <c r="CP590" s="34" t="e">
        <f t="shared" si="890"/>
        <v>#REF!</v>
      </c>
      <c r="CQ590" s="54" t="e">
        <f t="shared" si="891"/>
        <v>#REF!</v>
      </c>
      <c r="CR590" t="e">
        <f>IFERROR(VLOOKUP(AO590,'Model Failure data- Lines'!#REF!,5,FALSE),'Model Failure data- Lines'!#REF!)</f>
        <v>#REF!</v>
      </c>
      <c r="CS590" s="14" t="e">
        <f t="shared" si="892"/>
        <v>#REF!</v>
      </c>
      <c r="CT590" s="34">
        <f t="shared" si="893"/>
        <v>13403.701885193463</v>
      </c>
      <c r="CU590" s="34" t="e">
        <f t="shared" si="894"/>
        <v>#REF!</v>
      </c>
      <c r="CV590" s="54" t="e">
        <f t="shared" si="895"/>
        <v>#REF!</v>
      </c>
      <c r="CW590" t="s">
        <v>133</v>
      </c>
      <c r="CZ590">
        <f t="shared" si="896"/>
        <v>290877.5878070675</v>
      </c>
      <c r="DA590" s="34">
        <f t="shared" si="897"/>
        <v>6998.666400000001</v>
      </c>
      <c r="DB590" s="34">
        <f t="shared" si="898"/>
        <v>775.26409354586883</v>
      </c>
      <c r="DC590" s="34">
        <f t="shared" si="899"/>
        <v>277113.25554611802</v>
      </c>
      <c r="DD590" s="9">
        <f t="shared" si="900"/>
        <v>25895.06568</v>
      </c>
      <c r="DE590" s="59">
        <f t="shared" si="901"/>
        <v>2.2519517640643888E-2</v>
      </c>
      <c r="DF590" s="59">
        <f t="shared" si="902"/>
        <v>2.4945571674575007E-3</v>
      </c>
      <c r="DG590" s="59">
        <f t="shared" si="903"/>
        <v>0.89166370992151611</v>
      </c>
      <c r="DH590" s="59">
        <f t="shared" si="904"/>
        <v>8.3322215270382374E-2</v>
      </c>
      <c r="DI590" s="14">
        <f t="shared" si="905"/>
        <v>6550.4229698891977</v>
      </c>
      <c r="DJ590" s="14">
        <f t="shared" si="906"/>
        <v>725.61077151686857</v>
      </c>
      <c r="DK590" s="14">
        <f t="shared" si="907"/>
        <v>259364.98907707137</v>
      </c>
      <c r="DL590" s="14">
        <f t="shared" si="908"/>
        <v>24236.564988590027</v>
      </c>
      <c r="DM590">
        <f t="shared" si="909"/>
        <v>293506.20159906248</v>
      </c>
      <c r="DN590" s="34">
        <f t="shared" si="910"/>
        <v>6966.2296000000006</v>
      </c>
      <c r="DO590" s="34">
        <f t="shared" si="911"/>
        <v>771.67096809706493</v>
      </c>
      <c r="DP590" s="34">
        <f t="shared" si="912"/>
        <v>275828.91553992796</v>
      </c>
      <c r="DQ590" s="9">
        <f t="shared" si="913"/>
        <v>25775.04952</v>
      </c>
      <c r="DR590" s="59">
        <f t="shared" si="914"/>
        <v>2.2519517640643891E-2</v>
      </c>
      <c r="DS590" s="59">
        <f t="shared" si="915"/>
        <v>2.4945571674575011E-3</v>
      </c>
      <c r="DT590" s="59">
        <f t="shared" si="916"/>
        <v>0.89166370992151633</v>
      </c>
      <c r="DU590" s="59">
        <f t="shared" si="917"/>
        <v>8.3322215270382388E-2</v>
      </c>
      <c r="DV590" s="14">
        <f t="shared" si="918"/>
        <v>6609.6180845484696</v>
      </c>
      <c r="DW590" s="14">
        <f t="shared" si="919"/>
        <v>732.16799889216759</v>
      </c>
      <c r="DX590" s="14">
        <f t="shared" si="920"/>
        <v>261708.82860279252</v>
      </c>
      <c r="DY590" s="14">
        <f t="shared" si="921"/>
        <v>24455.586912829334</v>
      </c>
      <c r="DZ590" s="34" t="e">
        <f t="shared" si="922"/>
        <v>#REF!</v>
      </c>
      <c r="EA590" s="34" t="e">
        <f t="shared" si="923"/>
        <v>#REF!</v>
      </c>
      <c r="EB590" s="34" t="e">
        <f t="shared" si="924"/>
        <v>#REF!</v>
      </c>
      <c r="EC590" s="34" t="e">
        <f t="shared" si="925"/>
        <v>#REF!</v>
      </c>
      <c r="ED590" s="34" t="e">
        <f t="shared" si="926"/>
        <v>#REF!</v>
      </c>
      <c r="EE590" s="59" t="e">
        <f t="shared" si="927"/>
        <v>#REF!</v>
      </c>
      <c r="EF590" s="59" t="e">
        <f t="shared" si="928"/>
        <v>#REF!</v>
      </c>
      <c r="EG590" s="59" t="e">
        <f t="shared" si="929"/>
        <v>#REF!</v>
      </c>
      <c r="EH590" s="59" t="e">
        <f t="shared" si="930"/>
        <v>#REF!</v>
      </c>
      <c r="EI590" s="14" t="e">
        <f t="shared" si="931"/>
        <v>#REF!</v>
      </c>
      <c r="EJ590" s="14" t="e">
        <f t="shared" si="932"/>
        <v>#REF!</v>
      </c>
      <c r="EK590" s="14" t="e">
        <f t="shared" si="933"/>
        <v>#REF!</v>
      </c>
      <c r="EL590" s="14" t="e">
        <f t="shared" si="934"/>
        <v>#REF!</v>
      </c>
      <c r="EM590" t="e">
        <f t="shared" si="935"/>
        <v>#REF!</v>
      </c>
      <c r="EN590" s="34" t="e">
        <f t="shared" si="936"/>
        <v>#REF!</v>
      </c>
      <c r="EO590" s="34" t="e">
        <f t="shared" si="937"/>
        <v>#REF!</v>
      </c>
      <c r="EP590" s="34" t="e">
        <f t="shared" si="938"/>
        <v>#REF!</v>
      </c>
      <c r="EQ590" s="34" t="e">
        <f t="shared" si="939"/>
        <v>#REF!</v>
      </c>
      <c r="ER590" s="59" t="e">
        <f t="shared" si="940"/>
        <v>#REF!</v>
      </c>
      <c r="ES590" s="59" t="e">
        <f t="shared" si="941"/>
        <v>#REF!</v>
      </c>
      <c r="ET590" s="59" t="e">
        <f t="shared" si="942"/>
        <v>#REF!</v>
      </c>
      <c r="EU590" s="59" t="e">
        <f t="shared" si="943"/>
        <v>#REF!</v>
      </c>
      <c r="EV590" s="14" t="e">
        <f t="shared" si="944"/>
        <v>#REF!</v>
      </c>
      <c r="EW590" s="14" t="e">
        <f t="shared" si="945"/>
        <v>#REF!</v>
      </c>
      <c r="EX590" s="14" t="e">
        <f t="shared" si="946"/>
        <v>#REF!</v>
      </c>
      <c r="EY590" s="14" t="e">
        <f t="shared" si="947"/>
        <v>#REF!</v>
      </c>
    </row>
    <row r="591" spans="1:155" x14ac:dyDescent="0.2">
      <c r="A591" s="17">
        <v>30402086</v>
      </c>
      <c r="B591" t="s">
        <v>62</v>
      </c>
      <c r="C591" t="s">
        <v>5247</v>
      </c>
      <c r="D591" t="s">
        <v>5248</v>
      </c>
      <c r="E591" t="s">
        <v>2726</v>
      </c>
      <c r="F591" t="s">
        <v>66</v>
      </c>
      <c r="G591" t="s">
        <v>42</v>
      </c>
      <c r="H591" t="s">
        <v>5249</v>
      </c>
      <c r="I591" t="s">
        <v>68</v>
      </c>
      <c r="J591" s="19" t="s">
        <v>69</v>
      </c>
      <c r="K591" t="s">
        <v>70</v>
      </c>
      <c r="L591">
        <v>1983</v>
      </c>
      <c r="M591">
        <f t="shared" si="857"/>
        <v>1983</v>
      </c>
      <c r="N591">
        <v>36</v>
      </c>
      <c r="O591" s="19">
        <f t="shared" si="858"/>
        <v>36</v>
      </c>
      <c r="P591" t="s">
        <v>44</v>
      </c>
      <c r="Q591" s="19" t="str">
        <f t="shared" si="859"/>
        <v>30-40</v>
      </c>
      <c r="R591" s="23">
        <v>289.60000000000002</v>
      </c>
      <c r="S591" s="15">
        <f t="shared" si="860"/>
        <v>0.28960000000000002</v>
      </c>
      <c r="T591">
        <v>30275652</v>
      </c>
      <c r="U591" t="s">
        <v>45</v>
      </c>
      <c r="V591" t="s">
        <v>46</v>
      </c>
      <c r="W591" t="s">
        <v>47</v>
      </c>
      <c r="X591" t="s">
        <v>48</v>
      </c>
      <c r="Z591" t="s">
        <v>5250</v>
      </c>
      <c r="AA591" t="s">
        <v>5251</v>
      </c>
      <c r="AB591" t="s">
        <v>315</v>
      </c>
      <c r="AC591">
        <v>1983</v>
      </c>
      <c r="AD591">
        <v>36</v>
      </c>
      <c r="AE591" t="str">
        <f t="shared" si="861"/>
        <v>&lt;40</v>
      </c>
      <c r="AF591">
        <v>-37.663592520000002</v>
      </c>
      <c r="AG591">
        <v>145.04963806999999</v>
      </c>
      <c r="AH591" t="s">
        <v>75</v>
      </c>
      <c r="AI591" t="s">
        <v>76</v>
      </c>
      <c r="AJ591" s="33" t="s">
        <v>731</v>
      </c>
      <c r="AL591">
        <v>1</v>
      </c>
      <c r="AM591" t="s">
        <v>86</v>
      </c>
      <c r="AN591">
        <v>220</v>
      </c>
      <c r="AO591" s="69">
        <v>3</v>
      </c>
      <c r="AP591">
        <v>2</v>
      </c>
      <c r="AQ591">
        <v>0</v>
      </c>
      <c r="AR591">
        <v>1</v>
      </c>
      <c r="AS591" s="82" t="str">
        <f t="shared" si="862"/>
        <v>Gw-0-1</v>
      </c>
      <c r="AT591" s="14">
        <f t="shared" si="863"/>
        <v>40000</v>
      </c>
      <c r="AU591" s="81">
        <f>VLOOKUP(C591,Bushfire_Vlookup!$F$2:$H$12575,3,FALSE)</f>
        <v>4546.1174469999996</v>
      </c>
      <c r="AV591" s="14">
        <f>VLOOKUP(AS591,Safety_collateral_Vlookup!$J$3:$L$20,2,FALSE)</f>
        <v>11570.139925214824</v>
      </c>
      <c r="AW591" s="14">
        <f>VLOOKUP(AS591,Safety_collateral_Vlookup!$J$3:$L$20,3,FALSE)</f>
        <v>148000</v>
      </c>
      <c r="AX591" s="48">
        <f t="shared" si="864"/>
        <v>217792.04661615318</v>
      </c>
      <c r="AY591" s="49">
        <f t="shared" si="856"/>
        <v>22009.600000000002</v>
      </c>
      <c r="AZ591" s="14">
        <v>76000</v>
      </c>
      <c r="BA591" s="16">
        <f t="shared" si="865"/>
        <v>9.8953205245053599</v>
      </c>
      <c r="BB591" t="e">
        <f>IF(BA591&lt;=#REF!,#REF!,IF(BA591&lt;=#REF!,#REF!,IF(BA591&lt;=#REF!,#REF!,IF(BA591&lt;=#REF!,#REF!,#REF!))))</f>
        <v>#REF!</v>
      </c>
      <c r="BC591" s="51">
        <v>4</v>
      </c>
      <c r="BD591" s="21">
        <v>70</v>
      </c>
      <c r="BE591" s="21">
        <v>6.4399999999999999E-2</v>
      </c>
      <c r="BF591" s="26">
        <f t="shared" si="866"/>
        <v>1435.6024135753844</v>
      </c>
      <c r="BG591" s="21">
        <v>7</v>
      </c>
      <c r="BH591" s="21">
        <f t="shared" si="867"/>
        <v>28</v>
      </c>
      <c r="BI591" s="28">
        <f t="shared" si="868"/>
        <v>4.0959999999999998E-4</v>
      </c>
      <c r="BJ591" s="27">
        <f t="shared" si="869"/>
        <v>4.0959999999999998E-4</v>
      </c>
      <c r="BK591" s="28">
        <f t="shared" si="870"/>
        <v>6.2796858480808132E-3</v>
      </c>
      <c r="BL591" s="35">
        <f t="shared" si="871"/>
        <v>6.213950425995992E-2</v>
      </c>
      <c r="BM591" s="21" t="str">
        <f t="shared" si="872"/>
        <v>Cr1</v>
      </c>
      <c r="BN591" s="51">
        <v>1</v>
      </c>
      <c r="BO591" s="21">
        <v>2</v>
      </c>
      <c r="BP591" s="50" t="s">
        <v>5497</v>
      </c>
      <c r="BQ591" s="14">
        <v>40000</v>
      </c>
      <c r="BR591">
        <f>IFERROR(VLOOKUP(AO591,'Model Failure data- Lines'!$A$37:$E$41,3,FALSE),'Model Failure data- Lines'!$C$37)</f>
        <v>0.16107000000000002</v>
      </c>
      <c r="BS591" s="14">
        <f t="shared" si="873"/>
        <v>35079.764948463795</v>
      </c>
      <c r="BT591" s="34">
        <f t="shared" si="855"/>
        <v>19631.471997835917</v>
      </c>
      <c r="BU591" s="34">
        <f t="shared" si="874"/>
        <v>1.7869146517556516</v>
      </c>
      <c r="BV591" s="54">
        <f t="shared" si="875"/>
        <v>15448.292950627878</v>
      </c>
      <c r="BW591">
        <f>IFERROR(VLOOKUP(AO591,'Model Failure data- Lines'!$A$37:$E$41,4,FALSE),'Model Failure data- Lines'!$D$37)</f>
        <v>0.16398000000000001</v>
      </c>
      <c r="BX591" s="14">
        <f t="shared" si="876"/>
        <v>35713.539804116801</v>
      </c>
      <c r="BY591" s="34">
        <f t="shared" si="877"/>
        <v>17510.299723839402</v>
      </c>
      <c r="BZ591" s="71">
        <f t="shared" si="878"/>
        <v>2.0395733007068175</v>
      </c>
      <c r="CA591" s="71">
        <f t="shared" si="879"/>
        <v>18203.240080277399</v>
      </c>
      <c r="CB591" s="57">
        <v>2</v>
      </c>
      <c r="CC591">
        <f>IFERROR(VLOOKUP(AO591,'Model Failure data- Lines'!$A$37:$E$41,5,FALSE),'Model Failure data- Lines'!$E$37)</f>
        <v>0.16322</v>
      </c>
      <c r="CD591" s="14">
        <f t="shared" si="880"/>
        <v>35548.01784868852</v>
      </c>
      <c r="CE591" s="34">
        <f t="shared" si="881"/>
        <v>13930.766411869827</v>
      </c>
      <c r="CF591" s="34">
        <f t="shared" si="882"/>
        <v>2.5517632553510863</v>
      </c>
      <c r="CG591" s="54">
        <f t="shared" si="883"/>
        <v>21617.251436818693</v>
      </c>
      <c r="CH591" t="e">
        <f>IFERROR(VLOOKUP(AO591,'Model Failure data- Lines'!#REF!,3,FALSE),'Model Failure data- Lines'!#REF!)</f>
        <v>#REF!</v>
      </c>
      <c r="CI591" s="14" t="e">
        <f t="shared" si="884"/>
        <v>#REF!</v>
      </c>
      <c r="CJ591" s="34">
        <f t="shared" si="885"/>
        <v>18829.985479123086</v>
      </c>
      <c r="CK591" s="34" t="e">
        <f t="shared" si="886"/>
        <v>#REF!</v>
      </c>
      <c r="CL591" s="54" t="e">
        <f t="shared" si="887"/>
        <v>#REF!</v>
      </c>
      <c r="CM591" t="e">
        <f>IFERROR(VLOOKUP(AO591,'Model Failure data- Lines'!#REF!,4,FALSE),'Model Failure data- Lines'!#REF!)</f>
        <v>#REF!</v>
      </c>
      <c r="CN591" s="14" t="e">
        <f t="shared" si="888"/>
        <v>#REF!</v>
      </c>
      <c r="CO591" s="34">
        <f t="shared" si="889"/>
        <v>16109.713631505629</v>
      </c>
      <c r="CP591" s="34" t="e">
        <f t="shared" si="890"/>
        <v>#REF!</v>
      </c>
      <c r="CQ591" s="54" t="e">
        <f t="shared" si="891"/>
        <v>#REF!</v>
      </c>
      <c r="CR591" t="e">
        <f>IFERROR(VLOOKUP(AO591,'Model Failure data- Lines'!#REF!,5,FALSE),'Model Failure data- Lines'!#REF!)</f>
        <v>#REF!</v>
      </c>
      <c r="CS591" s="14" t="e">
        <f t="shared" si="892"/>
        <v>#REF!</v>
      </c>
      <c r="CT591" s="34">
        <f t="shared" si="893"/>
        <v>11791.348924520131</v>
      </c>
      <c r="CU591" s="34" t="e">
        <f t="shared" si="894"/>
        <v>#REF!</v>
      </c>
      <c r="CV591" s="54" t="e">
        <f t="shared" si="895"/>
        <v>#REF!</v>
      </c>
      <c r="CW591" t="s">
        <v>315</v>
      </c>
      <c r="CZ591">
        <f t="shared" si="896"/>
        <v>18203.240080277399</v>
      </c>
      <c r="DA591" s="34">
        <f t="shared" si="897"/>
        <v>6998.666400000001</v>
      </c>
      <c r="DB591" s="34">
        <f t="shared" si="898"/>
        <v>795.41898566931695</v>
      </c>
      <c r="DC591" s="34">
        <f t="shared" si="899"/>
        <v>2024.3887384474874</v>
      </c>
      <c r="DD591" s="9">
        <f t="shared" si="900"/>
        <v>25895.06568</v>
      </c>
      <c r="DE591" s="59">
        <f t="shared" si="901"/>
        <v>0.19596675206060768</v>
      </c>
      <c r="DF591" s="59">
        <f t="shared" si="902"/>
        <v>2.227219676436629E-2</v>
      </c>
      <c r="DG591" s="59">
        <f t="shared" si="903"/>
        <v>5.6684068550777775E-2</v>
      </c>
      <c r="DH591" s="59">
        <f t="shared" si="904"/>
        <v>0.72507698262424836</v>
      </c>
      <c r="DI591" s="14">
        <f t="shared" si="905"/>
        <v>3567.2298355114372</v>
      </c>
      <c r="DJ591" s="14">
        <f t="shared" si="906"/>
        <v>405.4261448169371</v>
      </c>
      <c r="DK591" s="14">
        <f t="shared" si="907"/>
        <v>1031.8337085567096</v>
      </c>
      <c r="DL591" s="14">
        <f t="shared" si="908"/>
        <v>13198.750391392317</v>
      </c>
      <c r="DM591">
        <f t="shared" si="909"/>
        <v>21617.251436818693</v>
      </c>
      <c r="DN591" s="34">
        <f t="shared" si="910"/>
        <v>6966.2296000000006</v>
      </c>
      <c r="DO591" s="34">
        <f t="shared" si="911"/>
        <v>791.73244810919573</v>
      </c>
      <c r="DP591" s="34">
        <f t="shared" si="912"/>
        <v>2015.0062805793323</v>
      </c>
      <c r="DQ591" s="9">
        <f t="shared" si="913"/>
        <v>25775.04952</v>
      </c>
      <c r="DR591" s="59">
        <f t="shared" si="914"/>
        <v>0.19596675206060771</v>
      </c>
      <c r="DS591" s="59">
        <f t="shared" si="915"/>
        <v>2.2272196764366294E-2</v>
      </c>
      <c r="DT591" s="59">
        <f t="shared" si="916"/>
        <v>5.6684068550777782E-2</v>
      </c>
      <c r="DU591" s="59">
        <f t="shared" si="917"/>
        <v>0.72507698262424847</v>
      </c>
      <c r="DV591" s="14">
        <f t="shared" si="918"/>
        <v>4236.2625525508647</v>
      </c>
      <c r="DW591" s="14">
        <f t="shared" si="919"/>
        <v>481.46367750560592</v>
      </c>
      <c r="DX591" s="14">
        <f t="shared" si="920"/>
        <v>1225.3537623240304</v>
      </c>
      <c r="DY591" s="14">
        <f t="shared" si="921"/>
        <v>15674.171444438198</v>
      </c>
      <c r="DZ591" s="34" t="e">
        <f t="shared" si="922"/>
        <v>#REF!</v>
      </c>
      <c r="EA591" s="34" t="e">
        <f t="shared" si="923"/>
        <v>#REF!</v>
      </c>
      <c r="EB591" s="34" t="e">
        <f t="shared" si="924"/>
        <v>#REF!</v>
      </c>
      <c r="EC591" s="34" t="e">
        <f t="shared" si="925"/>
        <v>#REF!</v>
      </c>
      <c r="ED591" s="34" t="e">
        <f t="shared" si="926"/>
        <v>#REF!</v>
      </c>
      <c r="EE591" s="59" t="e">
        <f t="shared" si="927"/>
        <v>#REF!</v>
      </c>
      <c r="EF591" s="59" t="e">
        <f t="shared" si="928"/>
        <v>#REF!</v>
      </c>
      <c r="EG591" s="59" t="e">
        <f t="shared" si="929"/>
        <v>#REF!</v>
      </c>
      <c r="EH591" s="59" t="e">
        <f t="shared" si="930"/>
        <v>#REF!</v>
      </c>
      <c r="EI591" s="14" t="e">
        <f t="shared" si="931"/>
        <v>#REF!</v>
      </c>
      <c r="EJ591" s="14" t="e">
        <f t="shared" si="932"/>
        <v>#REF!</v>
      </c>
      <c r="EK591" s="14" t="e">
        <f t="shared" si="933"/>
        <v>#REF!</v>
      </c>
      <c r="EL591" s="14" t="e">
        <f t="shared" si="934"/>
        <v>#REF!</v>
      </c>
      <c r="EM591" t="e">
        <f t="shared" si="935"/>
        <v>#REF!</v>
      </c>
      <c r="EN591" s="34" t="e">
        <f t="shared" si="936"/>
        <v>#REF!</v>
      </c>
      <c r="EO591" s="34" t="e">
        <f t="shared" si="937"/>
        <v>#REF!</v>
      </c>
      <c r="EP591" s="34" t="e">
        <f t="shared" si="938"/>
        <v>#REF!</v>
      </c>
      <c r="EQ591" s="34" t="e">
        <f t="shared" si="939"/>
        <v>#REF!</v>
      </c>
      <c r="ER591" s="59" t="e">
        <f t="shared" si="940"/>
        <v>#REF!</v>
      </c>
      <c r="ES591" s="59" t="e">
        <f t="shared" si="941"/>
        <v>#REF!</v>
      </c>
      <c r="ET591" s="59" t="e">
        <f t="shared" si="942"/>
        <v>#REF!</v>
      </c>
      <c r="EU591" s="59" t="e">
        <f t="shared" si="943"/>
        <v>#REF!</v>
      </c>
      <c r="EV591" s="14" t="e">
        <f t="shared" si="944"/>
        <v>#REF!</v>
      </c>
      <c r="EW591" s="14" t="e">
        <f t="shared" si="945"/>
        <v>#REF!</v>
      </c>
      <c r="EX591" s="14" t="e">
        <f t="shared" si="946"/>
        <v>#REF!</v>
      </c>
      <c r="EY591" s="14" t="e">
        <f t="shared" si="947"/>
        <v>#REF!</v>
      </c>
    </row>
    <row r="592" spans="1:155" x14ac:dyDescent="0.2">
      <c r="A592" s="17">
        <v>30367087</v>
      </c>
      <c r="B592" t="s">
        <v>62</v>
      </c>
      <c r="C592" t="s">
        <v>5009</v>
      </c>
      <c r="D592" t="s">
        <v>5010</v>
      </c>
      <c r="E592" t="s">
        <v>2046</v>
      </c>
      <c r="F592" t="s">
        <v>66</v>
      </c>
      <c r="G592" t="s">
        <v>42</v>
      </c>
      <c r="H592" t="s">
        <v>5011</v>
      </c>
      <c r="I592" t="s">
        <v>68</v>
      </c>
      <c r="J592" s="19" t="s">
        <v>69</v>
      </c>
      <c r="K592" t="s">
        <v>70</v>
      </c>
      <c r="L592">
        <v>1950</v>
      </c>
      <c r="M592">
        <f t="shared" si="857"/>
        <v>1950</v>
      </c>
      <c r="N592">
        <v>69</v>
      </c>
      <c r="O592" s="19">
        <f t="shared" si="858"/>
        <v>69</v>
      </c>
      <c r="P592" t="s">
        <v>54</v>
      </c>
      <c r="Q592" s="19" t="str">
        <f t="shared" si="859"/>
        <v>60-70</v>
      </c>
      <c r="R592" s="23">
        <v>292.60000000000002</v>
      </c>
      <c r="S592" s="15">
        <f t="shared" si="860"/>
        <v>0.29260000000000003</v>
      </c>
      <c r="T592">
        <v>30245773</v>
      </c>
      <c r="U592" t="s">
        <v>45</v>
      </c>
      <c r="V592" t="s">
        <v>46</v>
      </c>
      <c r="W592" t="s">
        <v>47</v>
      </c>
      <c r="X592" t="s">
        <v>48</v>
      </c>
      <c r="Z592" t="s">
        <v>5012</v>
      </c>
      <c r="AA592" t="s">
        <v>5013</v>
      </c>
      <c r="AB592" t="s">
        <v>501</v>
      </c>
      <c r="AC592">
        <v>1950</v>
      </c>
      <c r="AD592">
        <v>69</v>
      </c>
      <c r="AE592" t="str">
        <f t="shared" si="861"/>
        <v>&lt;70</v>
      </c>
      <c r="AF592">
        <v>-37.667338630000003</v>
      </c>
      <c r="AG592">
        <v>145.04470112999999</v>
      </c>
      <c r="AH592" t="s">
        <v>75</v>
      </c>
      <c r="AI592" t="s">
        <v>76</v>
      </c>
      <c r="AJ592" s="33" t="s">
        <v>731</v>
      </c>
      <c r="AL592">
        <v>1</v>
      </c>
      <c r="AM592" t="s">
        <v>86</v>
      </c>
      <c r="AN592">
        <v>220</v>
      </c>
      <c r="AO592" s="69">
        <v>3</v>
      </c>
      <c r="AP592">
        <v>2</v>
      </c>
      <c r="AQ592">
        <v>0</v>
      </c>
      <c r="AR592">
        <v>1</v>
      </c>
      <c r="AS592" s="82" t="str">
        <f t="shared" si="862"/>
        <v>Gw-0-1</v>
      </c>
      <c r="AT592" s="14">
        <f t="shared" si="863"/>
        <v>40000</v>
      </c>
      <c r="AU592" s="81">
        <f>VLOOKUP(C592,Bushfire_Vlookup!$F$2:$H$12575,3,FALSE)</f>
        <v>830.301287</v>
      </c>
      <c r="AV592" s="14">
        <f>VLOOKUP(AS592,Safety_collateral_Vlookup!$J$3:$L$20,2,FALSE)</f>
        <v>11570.139925214824</v>
      </c>
      <c r="AW592" s="14">
        <f>VLOOKUP(AS592,Safety_collateral_Vlookup!$J$3:$L$20,3,FALSE)</f>
        <v>148000</v>
      </c>
      <c r="AX592" s="48">
        <f t="shared" si="864"/>
        <v>213827.27077343321</v>
      </c>
      <c r="AY592" s="49">
        <f t="shared" si="856"/>
        <v>22237.600000000002</v>
      </c>
      <c r="AZ592" s="14">
        <v>76000</v>
      </c>
      <c r="BA592" s="16">
        <f t="shared" si="865"/>
        <v>9.6155732081444576</v>
      </c>
      <c r="BB592" t="e">
        <f>IF(BA592&lt;=#REF!,#REF!,IF(BA592&lt;=#REF!,#REF!,IF(BA592&lt;=#REF!,#REF!,IF(BA592&lt;=#REF!,#REF!,#REF!))))</f>
        <v>#REF!</v>
      </c>
      <c r="BC592" s="51">
        <v>4</v>
      </c>
      <c r="BD592" s="21">
        <v>70</v>
      </c>
      <c r="BE592" s="21">
        <v>6.4399999999999999E-2</v>
      </c>
      <c r="BF592" s="26">
        <f t="shared" si="866"/>
        <v>1450.4739855392177</v>
      </c>
      <c r="BG592" s="21">
        <v>7</v>
      </c>
      <c r="BH592" s="21">
        <f t="shared" si="867"/>
        <v>28</v>
      </c>
      <c r="BI592" s="28">
        <f t="shared" si="868"/>
        <v>4.0959999999999998E-4</v>
      </c>
      <c r="BJ592" s="27">
        <f t="shared" si="869"/>
        <v>4.0959999999999998E-4</v>
      </c>
      <c r="BK592" s="28">
        <f t="shared" si="870"/>
        <v>6.279685848080814E-3</v>
      </c>
      <c r="BL592" s="35">
        <f t="shared" si="871"/>
        <v>6.0382778996369783E-2</v>
      </c>
      <c r="BM592" s="21" t="str">
        <f t="shared" si="872"/>
        <v>Cr1</v>
      </c>
      <c r="BN592" s="51">
        <v>1</v>
      </c>
      <c r="BO592" s="21">
        <v>2</v>
      </c>
      <c r="BP592" s="50" t="s">
        <v>5497</v>
      </c>
      <c r="BQ592" s="14">
        <v>40000</v>
      </c>
      <c r="BR592">
        <f>IFERROR(VLOOKUP(AO592,'Model Failure data- Lines'!$A$37:$E$41,3,FALSE),'Model Failure data- Lines'!$C$37)</f>
        <v>0.16107000000000002</v>
      </c>
      <c r="BS592" s="14">
        <f t="shared" si="873"/>
        <v>34441.158503476894</v>
      </c>
      <c r="BT592" s="34">
        <f t="shared" si="855"/>
        <v>19834.836693946098</v>
      </c>
      <c r="BU592" s="34">
        <f t="shared" si="874"/>
        <v>1.7363973817837821</v>
      </c>
      <c r="BV592" s="54">
        <f t="shared" si="875"/>
        <v>14606.321809530797</v>
      </c>
      <c r="BW592">
        <f>IFERROR(VLOOKUP(AO592,'Model Failure data- Lines'!$A$37:$E$41,4,FALSE),'Model Failure data- Lines'!$D$37)</f>
        <v>0.16398000000000001</v>
      </c>
      <c r="BX592" s="14">
        <f t="shared" si="876"/>
        <v>35063.395861427583</v>
      </c>
      <c r="BY592" s="34">
        <f t="shared" si="877"/>
        <v>17691.690950260392</v>
      </c>
      <c r="BZ592" s="71">
        <f t="shared" si="878"/>
        <v>1.9819132020792793</v>
      </c>
      <c r="CA592" s="71">
        <f t="shared" si="879"/>
        <v>17371.704911167191</v>
      </c>
      <c r="CB592" s="57">
        <v>2</v>
      </c>
      <c r="CC592">
        <f>IFERROR(VLOOKUP(AO592,'Model Failure data- Lines'!$A$37:$E$41,5,FALSE),'Model Failure data- Lines'!$E$37)</f>
        <v>0.16322</v>
      </c>
      <c r="CD592" s="14">
        <f t="shared" si="880"/>
        <v>34900.887135639772</v>
      </c>
      <c r="CE592" s="34">
        <f t="shared" si="881"/>
        <v>14075.076837407152</v>
      </c>
      <c r="CF592" s="34">
        <f t="shared" si="882"/>
        <v>2.4796232048186146</v>
      </c>
      <c r="CG592" s="54">
        <f t="shared" si="883"/>
        <v>20825.81029823262</v>
      </c>
      <c r="CH592" t="e">
        <f>IFERROR(VLOOKUP(AO592,'Model Failure data- Lines'!#REF!,3,FALSE),'Model Failure data- Lines'!#REF!)</f>
        <v>#REF!</v>
      </c>
      <c r="CI592" s="14" t="e">
        <f t="shared" si="884"/>
        <v>#REF!</v>
      </c>
      <c r="CJ592" s="34">
        <f t="shared" si="885"/>
        <v>19025.047483395771</v>
      </c>
      <c r="CK592" s="34" t="e">
        <f t="shared" si="886"/>
        <v>#REF!</v>
      </c>
      <c r="CL592" s="54" t="e">
        <f t="shared" si="887"/>
        <v>#REF!</v>
      </c>
      <c r="CM592" t="e">
        <f>IFERROR(VLOOKUP(AO592,'Model Failure data- Lines'!#REF!,4,FALSE),'Model Failure data- Lines'!#REF!)</f>
        <v>#REF!</v>
      </c>
      <c r="CN592" s="14" t="e">
        <f t="shared" si="888"/>
        <v>#REF!</v>
      </c>
      <c r="CO592" s="34">
        <f t="shared" si="889"/>
        <v>16276.596024097193</v>
      </c>
      <c r="CP592" s="34" t="e">
        <f t="shared" si="890"/>
        <v>#REF!</v>
      </c>
      <c r="CQ592" s="54" t="e">
        <f t="shared" si="891"/>
        <v>#REF!</v>
      </c>
      <c r="CR592" t="e">
        <f>IFERROR(VLOOKUP(AO592,'Model Failure data- Lines'!#REF!,5,FALSE),'Model Failure data- Lines'!#REF!)</f>
        <v>#REF!</v>
      </c>
      <c r="CS592" s="14" t="e">
        <f t="shared" si="892"/>
        <v>#REF!</v>
      </c>
      <c r="CT592" s="34">
        <f t="shared" si="893"/>
        <v>11913.496876086292</v>
      </c>
      <c r="CU592" s="34" t="e">
        <f t="shared" si="894"/>
        <v>#REF!</v>
      </c>
      <c r="CV592" s="54" t="e">
        <f t="shared" si="895"/>
        <v>#REF!</v>
      </c>
      <c r="CW592" t="s">
        <v>501</v>
      </c>
      <c r="CZ592">
        <f t="shared" si="896"/>
        <v>17371.704911167188</v>
      </c>
      <c r="DA592" s="34">
        <f t="shared" si="897"/>
        <v>6998.666400000001</v>
      </c>
      <c r="DB592" s="34">
        <f t="shared" si="898"/>
        <v>145.27504298009143</v>
      </c>
      <c r="DC592" s="34">
        <f t="shared" si="899"/>
        <v>2024.3887384474874</v>
      </c>
      <c r="DD592" s="9">
        <f t="shared" si="900"/>
        <v>25895.06568</v>
      </c>
      <c r="DE592" s="59">
        <f t="shared" si="901"/>
        <v>0.19960035895151471</v>
      </c>
      <c r="DF592" s="59">
        <f t="shared" si="902"/>
        <v>4.1432108730776159E-3</v>
      </c>
      <c r="DG592" s="59">
        <f t="shared" si="903"/>
        <v>5.7735102054803249E-2</v>
      </c>
      <c r="DH592" s="59">
        <f t="shared" si="904"/>
        <v>0.73852132812060434</v>
      </c>
      <c r="DI592" s="14">
        <f t="shared" si="905"/>
        <v>3467.3985358687619</v>
      </c>
      <c r="DJ592" s="14">
        <f t="shared" si="906"/>
        <v>71.974636671843726</v>
      </c>
      <c r="DK592" s="14">
        <f t="shared" si="907"/>
        <v>1002.9571559121645</v>
      </c>
      <c r="DL592" s="14">
        <f t="shared" si="908"/>
        <v>12829.374582714418</v>
      </c>
      <c r="DM592">
        <f t="shared" si="909"/>
        <v>20825.81029823262</v>
      </c>
      <c r="DN592" s="34">
        <f t="shared" si="910"/>
        <v>6966.2296000000006</v>
      </c>
      <c r="DO592" s="34">
        <f t="shared" si="911"/>
        <v>144.60173506043739</v>
      </c>
      <c r="DP592" s="34">
        <f t="shared" si="912"/>
        <v>2015.0062805793323</v>
      </c>
      <c r="DQ592" s="9">
        <f t="shared" si="913"/>
        <v>25775.04952</v>
      </c>
      <c r="DR592" s="59">
        <f t="shared" si="914"/>
        <v>0.19960035895151471</v>
      </c>
      <c r="DS592" s="59">
        <f t="shared" si="915"/>
        <v>4.1432108730776159E-3</v>
      </c>
      <c r="DT592" s="59">
        <f t="shared" si="916"/>
        <v>5.7735102054803256E-2</v>
      </c>
      <c r="DU592" s="59">
        <f t="shared" si="917"/>
        <v>0.73852132812060434</v>
      </c>
      <c r="DV592" s="14">
        <f t="shared" si="918"/>
        <v>4156.8392109833821</v>
      </c>
      <c r="DW592" s="14">
        <f t="shared" si="919"/>
        <v>86.285723668289179</v>
      </c>
      <c r="DX592" s="14">
        <f t="shared" si="920"/>
        <v>1202.380282942433</v>
      </c>
      <c r="DY592" s="14">
        <f t="shared" si="921"/>
        <v>15380.305080638516</v>
      </c>
      <c r="DZ592" s="34" t="e">
        <f t="shared" si="922"/>
        <v>#REF!</v>
      </c>
      <c r="EA592" s="34" t="e">
        <f t="shared" si="923"/>
        <v>#REF!</v>
      </c>
      <c r="EB592" s="34" t="e">
        <f t="shared" si="924"/>
        <v>#REF!</v>
      </c>
      <c r="EC592" s="34" t="e">
        <f t="shared" si="925"/>
        <v>#REF!</v>
      </c>
      <c r="ED592" s="34" t="e">
        <f t="shared" si="926"/>
        <v>#REF!</v>
      </c>
      <c r="EE592" s="59" t="e">
        <f t="shared" si="927"/>
        <v>#REF!</v>
      </c>
      <c r="EF592" s="59" t="e">
        <f t="shared" si="928"/>
        <v>#REF!</v>
      </c>
      <c r="EG592" s="59" t="e">
        <f t="shared" si="929"/>
        <v>#REF!</v>
      </c>
      <c r="EH592" s="59" t="e">
        <f t="shared" si="930"/>
        <v>#REF!</v>
      </c>
      <c r="EI592" s="14" t="e">
        <f t="shared" si="931"/>
        <v>#REF!</v>
      </c>
      <c r="EJ592" s="14" t="e">
        <f t="shared" si="932"/>
        <v>#REF!</v>
      </c>
      <c r="EK592" s="14" t="e">
        <f t="shared" si="933"/>
        <v>#REF!</v>
      </c>
      <c r="EL592" s="14" t="e">
        <f t="shared" si="934"/>
        <v>#REF!</v>
      </c>
      <c r="EM592" t="e">
        <f t="shared" si="935"/>
        <v>#REF!</v>
      </c>
      <c r="EN592" s="34" t="e">
        <f t="shared" si="936"/>
        <v>#REF!</v>
      </c>
      <c r="EO592" s="34" t="e">
        <f t="shared" si="937"/>
        <v>#REF!</v>
      </c>
      <c r="EP592" s="34" t="e">
        <f t="shared" si="938"/>
        <v>#REF!</v>
      </c>
      <c r="EQ592" s="34" t="e">
        <f t="shared" si="939"/>
        <v>#REF!</v>
      </c>
      <c r="ER592" s="59" t="e">
        <f t="shared" si="940"/>
        <v>#REF!</v>
      </c>
      <c r="ES592" s="59" t="e">
        <f t="shared" si="941"/>
        <v>#REF!</v>
      </c>
      <c r="ET592" s="59" t="e">
        <f t="shared" si="942"/>
        <v>#REF!</v>
      </c>
      <c r="EU592" s="59" t="e">
        <f t="shared" si="943"/>
        <v>#REF!</v>
      </c>
      <c r="EV592" s="14" t="e">
        <f t="shared" si="944"/>
        <v>#REF!</v>
      </c>
      <c r="EW592" s="14" t="e">
        <f t="shared" si="945"/>
        <v>#REF!</v>
      </c>
      <c r="EX592" s="14" t="e">
        <f t="shared" si="946"/>
        <v>#REF!</v>
      </c>
      <c r="EY592" s="14" t="e">
        <f t="shared" si="947"/>
        <v>#REF!</v>
      </c>
    </row>
    <row r="593" spans="1:155" x14ac:dyDescent="0.2">
      <c r="A593" s="17">
        <v>30187704</v>
      </c>
      <c r="B593" t="s">
        <v>62</v>
      </c>
      <c r="C593" t="s">
        <v>3388</v>
      </c>
      <c r="D593" t="s">
        <v>3389</v>
      </c>
      <c r="E593" t="s">
        <v>2522</v>
      </c>
      <c r="F593" t="s">
        <v>66</v>
      </c>
      <c r="G593" t="s">
        <v>42</v>
      </c>
      <c r="H593" t="s">
        <v>3390</v>
      </c>
      <c r="I593" t="s">
        <v>68</v>
      </c>
      <c r="J593" s="19" t="s">
        <v>69</v>
      </c>
      <c r="K593" t="s">
        <v>70</v>
      </c>
      <c r="L593">
        <v>1950</v>
      </c>
      <c r="M593">
        <f t="shared" si="857"/>
        <v>1950</v>
      </c>
      <c r="N593">
        <v>69</v>
      </c>
      <c r="O593" s="19">
        <f t="shared" si="858"/>
        <v>69</v>
      </c>
      <c r="P593" t="s">
        <v>54</v>
      </c>
      <c r="Q593" s="19" t="str">
        <f t="shared" si="859"/>
        <v>60-70</v>
      </c>
      <c r="R593" s="23">
        <v>402.3</v>
      </c>
      <c r="S593" s="15">
        <f t="shared" si="860"/>
        <v>0.40229999999999999</v>
      </c>
      <c r="T593">
        <v>30400085</v>
      </c>
      <c r="U593" t="s">
        <v>45</v>
      </c>
      <c r="V593" t="s">
        <v>46</v>
      </c>
      <c r="W593" t="s">
        <v>47</v>
      </c>
      <c r="X593" t="s">
        <v>48</v>
      </c>
      <c r="Z593" t="s">
        <v>3391</v>
      </c>
      <c r="AA593" t="s">
        <v>3392</v>
      </c>
      <c r="AB593" t="s">
        <v>341</v>
      </c>
      <c r="AC593">
        <v>1950</v>
      </c>
      <c r="AD593">
        <v>69</v>
      </c>
      <c r="AE593" t="str">
        <f t="shared" si="861"/>
        <v>&lt;70</v>
      </c>
      <c r="AF593">
        <v>-37.673150280000002</v>
      </c>
      <c r="AG593">
        <v>145.03701856000001</v>
      </c>
      <c r="AH593" t="s">
        <v>75</v>
      </c>
      <c r="AI593" t="s">
        <v>76</v>
      </c>
      <c r="AJ593" s="33" t="s">
        <v>731</v>
      </c>
      <c r="AL593">
        <v>1</v>
      </c>
      <c r="AM593" t="s">
        <v>86</v>
      </c>
      <c r="AN593">
        <v>220</v>
      </c>
      <c r="AO593" s="69">
        <v>3</v>
      </c>
      <c r="AP593">
        <v>2</v>
      </c>
      <c r="AQ593">
        <v>2</v>
      </c>
      <c r="AR593">
        <v>2</v>
      </c>
      <c r="AS593" s="82" t="str">
        <f t="shared" si="862"/>
        <v>Gw-2-2</v>
      </c>
      <c r="AT593" s="14">
        <f t="shared" si="863"/>
        <v>40000</v>
      </c>
      <c r="AU593" s="81">
        <f>VLOOKUP(C593,Bushfire_Vlookup!$F$2:$H$12575,3,FALSE)</f>
        <v>934.20347800000002</v>
      </c>
      <c r="AV593" s="14">
        <f>VLOOKUP(AS593,Safety_collateral_Vlookup!$J$3:$L$20,2,FALSE)</f>
        <v>1665806.0550856832</v>
      </c>
      <c r="AW593" s="14">
        <f>VLOOKUP(AS593,Safety_collateral_Vlookup!$J$3:$L$20,3,FALSE)</f>
        <v>550000</v>
      </c>
      <c r="AX593" s="48">
        <f t="shared" si="864"/>
        <v>2407941.8558874498</v>
      </c>
      <c r="AY593" s="49">
        <f t="shared" si="856"/>
        <v>30574.799999999999</v>
      </c>
      <c r="AZ593" s="14">
        <v>76000</v>
      </c>
      <c r="BA593" s="16">
        <f t="shared" si="865"/>
        <v>78.755768014425271</v>
      </c>
      <c r="BB593" t="e">
        <f>IF(BA593&lt;=#REF!,#REF!,IF(BA593&lt;=#REF!,#REF!,IF(BA593&lt;=#REF!,#REF!,IF(BA593&lt;=#REF!,#REF!,#REF!))))</f>
        <v>#REF!</v>
      </c>
      <c r="BC593" s="51">
        <v>5</v>
      </c>
      <c r="BD593" s="21">
        <v>70</v>
      </c>
      <c r="BE593" s="21">
        <v>6.4399999999999999E-2</v>
      </c>
      <c r="BF593" s="26">
        <f t="shared" si="866"/>
        <v>1994.2778003500587</v>
      </c>
      <c r="BG593" s="21">
        <v>7</v>
      </c>
      <c r="BH593" s="21">
        <f t="shared" si="867"/>
        <v>28</v>
      </c>
      <c r="BI593" s="28">
        <f t="shared" si="868"/>
        <v>4.0959999999999998E-4</v>
      </c>
      <c r="BJ593" s="27">
        <f t="shared" si="869"/>
        <v>4.0959999999999998E-4</v>
      </c>
      <c r="BK593" s="28">
        <f t="shared" si="870"/>
        <v>6.279685848080814E-3</v>
      </c>
      <c r="BL593" s="35">
        <f t="shared" si="871"/>
        <v>0.49456148185492205</v>
      </c>
      <c r="BM593" s="21" t="str">
        <f t="shared" si="872"/>
        <v>Cr2</v>
      </c>
      <c r="BN593" s="51">
        <v>2</v>
      </c>
      <c r="BO593" s="21">
        <v>2</v>
      </c>
      <c r="BP593" s="50" t="s">
        <v>5497</v>
      </c>
      <c r="BQ593" s="14">
        <v>40000</v>
      </c>
      <c r="BR593">
        <f>IFERROR(VLOOKUP(AO593,'Model Failure data- Lines'!$A$37:$E$41,3,FALSE),'Model Failure data- Lines'!$C$37)</f>
        <v>0.16107000000000002</v>
      </c>
      <c r="BS593" s="14">
        <f t="shared" si="873"/>
        <v>387847.19472779159</v>
      </c>
      <c r="BT593" s="34">
        <f t="shared" si="855"/>
        <v>27271.20574837496</v>
      </c>
      <c r="BU593" s="34">
        <f t="shared" si="874"/>
        <v>14.221857233096586</v>
      </c>
      <c r="BV593" s="54">
        <f t="shared" si="875"/>
        <v>360575.98897941661</v>
      </c>
      <c r="BW593">
        <f>IFERROR(VLOOKUP(AO593,'Model Failure data- Lines'!$A$37:$E$41,4,FALSE),'Model Failure data- Lines'!$D$37)</f>
        <v>0.16398000000000001</v>
      </c>
      <c r="BX593" s="14">
        <f t="shared" si="876"/>
        <v>394854.30552842404</v>
      </c>
      <c r="BY593" s="34">
        <f t="shared" si="877"/>
        <v>24324.563463054525</v>
      </c>
      <c r="BZ593" s="71">
        <f t="shared" si="878"/>
        <v>16.232739639013474</v>
      </c>
      <c r="CA593" s="71">
        <f t="shared" si="879"/>
        <v>370529.7420653695</v>
      </c>
      <c r="CB593" s="57">
        <v>2</v>
      </c>
      <c r="CC593">
        <f>IFERROR(VLOOKUP(AO593,'Model Failure data- Lines'!$A$37:$E$41,5,FALSE),'Model Failure data- Lines'!$E$37)</f>
        <v>0.16322</v>
      </c>
      <c r="CD593" s="14">
        <f t="shared" si="880"/>
        <v>393024.26971794956</v>
      </c>
      <c r="CE593" s="34">
        <f t="shared" si="881"/>
        <v>19352.028064555354</v>
      </c>
      <c r="CF593" s="34">
        <f t="shared" si="882"/>
        <v>20.309203170173262</v>
      </c>
      <c r="CG593" s="54">
        <f t="shared" si="883"/>
        <v>373672.24165339419</v>
      </c>
      <c r="CH593" t="e">
        <f>IFERROR(VLOOKUP(AO593,'Model Failure data- Lines'!#REF!,3,FALSE),'Model Failure data- Lines'!#REF!)</f>
        <v>#REF!</v>
      </c>
      <c r="CI593" s="14" t="e">
        <f t="shared" si="884"/>
        <v>#REF!</v>
      </c>
      <c r="CJ593" s="34">
        <f t="shared" si="885"/>
        <v>26157.814772966911</v>
      </c>
      <c r="CK593" s="34" t="e">
        <f t="shared" si="886"/>
        <v>#REF!</v>
      </c>
      <c r="CL593" s="54" t="e">
        <f t="shared" si="887"/>
        <v>#REF!</v>
      </c>
      <c r="CM593" t="e">
        <f>IFERROR(VLOOKUP(AO593,'Model Failure data- Lines'!#REF!,4,FALSE),'Model Failure data- Lines'!#REF!)</f>
        <v>#REF!</v>
      </c>
      <c r="CN593" s="14" t="e">
        <f t="shared" si="888"/>
        <v>#REF!</v>
      </c>
      <c r="CO593" s="34">
        <f t="shared" si="889"/>
        <v>22378.92884652871</v>
      </c>
      <c r="CP593" s="34" t="e">
        <f t="shared" si="890"/>
        <v>#REF!</v>
      </c>
      <c r="CQ593" s="54" t="e">
        <f t="shared" si="891"/>
        <v>#REF!</v>
      </c>
      <c r="CR593" t="e">
        <f>IFERROR(VLOOKUP(AO593,'Model Failure data- Lines'!#REF!,5,FALSE),'Model Failure data- Lines'!#REF!)</f>
        <v>#REF!</v>
      </c>
      <c r="CS593" s="14" t="e">
        <f t="shared" si="892"/>
        <v>#REF!</v>
      </c>
      <c r="CT593" s="34">
        <f t="shared" si="893"/>
        <v>16380.040305022267</v>
      </c>
      <c r="CU593" s="34" t="e">
        <f t="shared" si="894"/>
        <v>#REF!</v>
      </c>
      <c r="CV593" s="54" t="e">
        <f t="shared" si="895"/>
        <v>#REF!</v>
      </c>
      <c r="CW593" t="s">
        <v>341</v>
      </c>
      <c r="CZ593">
        <f t="shared" si="896"/>
        <v>370529.74206536956</v>
      </c>
      <c r="DA593" s="34">
        <f t="shared" si="897"/>
        <v>6998.666400000001</v>
      </c>
      <c r="DB593" s="34">
        <f t="shared" si="898"/>
        <v>163.45446230604347</v>
      </c>
      <c r="DC593" s="34">
        <f t="shared" si="899"/>
        <v>291460.521666118</v>
      </c>
      <c r="DD593" s="9">
        <f t="shared" si="900"/>
        <v>96231.663</v>
      </c>
      <c r="DE593" s="59">
        <f t="shared" si="901"/>
        <v>1.7724680475837421E-2</v>
      </c>
      <c r="DF593" s="59">
        <f t="shared" si="902"/>
        <v>4.1396145367415024E-4</v>
      </c>
      <c r="DG593" s="59">
        <f t="shared" si="903"/>
        <v>0.73814700152772394</v>
      </c>
      <c r="DH593" s="59">
        <f t="shared" si="904"/>
        <v>0.24371435654276449</v>
      </c>
      <c r="DI593" s="14">
        <f t="shared" si="905"/>
        <v>6567.5212849031304</v>
      </c>
      <c r="DJ593" s="14">
        <f t="shared" si="906"/>
        <v>153.38503065488828</v>
      </c>
      <c r="DK593" s="14">
        <f t="shared" si="907"/>
        <v>273505.41808239347</v>
      </c>
      <c r="DL593" s="14">
        <f t="shared" si="908"/>
        <v>90303.417667418034</v>
      </c>
      <c r="DM593">
        <f t="shared" si="909"/>
        <v>373672.24165339425</v>
      </c>
      <c r="DN593" s="34">
        <f t="shared" si="910"/>
        <v>6966.2296000000006</v>
      </c>
      <c r="DO593" s="34">
        <f t="shared" si="911"/>
        <v>162.69689802166371</v>
      </c>
      <c r="DP593" s="34">
        <f t="shared" si="912"/>
        <v>290109.68621992791</v>
      </c>
      <c r="DQ593" s="9">
        <f t="shared" si="913"/>
        <v>95785.657000000007</v>
      </c>
      <c r="DR593" s="59">
        <f t="shared" si="914"/>
        <v>1.7724680475837421E-2</v>
      </c>
      <c r="DS593" s="59">
        <f t="shared" si="915"/>
        <v>4.1396145367415024E-4</v>
      </c>
      <c r="DT593" s="59">
        <f t="shared" si="916"/>
        <v>0.73814700152772394</v>
      </c>
      <c r="DU593" s="59">
        <f t="shared" si="917"/>
        <v>0.24371435654276452</v>
      </c>
      <c r="DV593" s="14">
        <f t="shared" si="918"/>
        <v>6623.2210859963197</v>
      </c>
      <c r="DW593" s="14">
        <f t="shared" si="919"/>
        <v>154.68590435251741</v>
      </c>
      <c r="DX593" s="14">
        <f t="shared" si="920"/>
        <v>275825.04473059601</v>
      </c>
      <c r="DY593" s="14">
        <f t="shared" si="921"/>
        <v>91069.289932449377</v>
      </c>
      <c r="DZ593" s="34" t="e">
        <f t="shared" si="922"/>
        <v>#REF!</v>
      </c>
      <c r="EA593" s="34" t="e">
        <f t="shared" si="923"/>
        <v>#REF!</v>
      </c>
      <c r="EB593" s="34" t="e">
        <f t="shared" si="924"/>
        <v>#REF!</v>
      </c>
      <c r="EC593" s="34" t="e">
        <f t="shared" si="925"/>
        <v>#REF!</v>
      </c>
      <c r="ED593" s="34" t="e">
        <f t="shared" si="926"/>
        <v>#REF!</v>
      </c>
      <c r="EE593" s="59" t="e">
        <f t="shared" si="927"/>
        <v>#REF!</v>
      </c>
      <c r="EF593" s="59" t="e">
        <f t="shared" si="928"/>
        <v>#REF!</v>
      </c>
      <c r="EG593" s="59" t="e">
        <f t="shared" si="929"/>
        <v>#REF!</v>
      </c>
      <c r="EH593" s="59" t="e">
        <f t="shared" si="930"/>
        <v>#REF!</v>
      </c>
      <c r="EI593" s="14" t="e">
        <f t="shared" si="931"/>
        <v>#REF!</v>
      </c>
      <c r="EJ593" s="14" t="e">
        <f t="shared" si="932"/>
        <v>#REF!</v>
      </c>
      <c r="EK593" s="14" t="e">
        <f t="shared" si="933"/>
        <v>#REF!</v>
      </c>
      <c r="EL593" s="14" t="e">
        <f t="shared" si="934"/>
        <v>#REF!</v>
      </c>
      <c r="EM593" t="e">
        <f t="shared" si="935"/>
        <v>#REF!</v>
      </c>
      <c r="EN593" s="34" t="e">
        <f t="shared" si="936"/>
        <v>#REF!</v>
      </c>
      <c r="EO593" s="34" t="e">
        <f t="shared" si="937"/>
        <v>#REF!</v>
      </c>
      <c r="EP593" s="34" t="e">
        <f t="shared" si="938"/>
        <v>#REF!</v>
      </c>
      <c r="EQ593" s="34" t="e">
        <f t="shared" si="939"/>
        <v>#REF!</v>
      </c>
      <c r="ER593" s="59" t="e">
        <f t="shared" si="940"/>
        <v>#REF!</v>
      </c>
      <c r="ES593" s="59" t="e">
        <f t="shared" si="941"/>
        <v>#REF!</v>
      </c>
      <c r="ET593" s="59" t="e">
        <f t="shared" si="942"/>
        <v>#REF!</v>
      </c>
      <c r="EU593" s="59" t="e">
        <f t="shared" si="943"/>
        <v>#REF!</v>
      </c>
      <c r="EV593" s="14" t="e">
        <f t="shared" si="944"/>
        <v>#REF!</v>
      </c>
      <c r="EW593" s="14" t="e">
        <f t="shared" si="945"/>
        <v>#REF!</v>
      </c>
      <c r="EX593" s="14" t="e">
        <f t="shared" si="946"/>
        <v>#REF!</v>
      </c>
      <c r="EY593" s="14" t="e">
        <f t="shared" si="947"/>
        <v>#REF!</v>
      </c>
    </row>
    <row r="594" spans="1:155" x14ac:dyDescent="0.2">
      <c r="A594" s="17">
        <v>30358759</v>
      </c>
      <c r="B594" t="s">
        <v>62</v>
      </c>
      <c r="C594" t="s">
        <v>4939</v>
      </c>
      <c r="D594" t="s">
        <v>4940</v>
      </c>
      <c r="E594" t="s">
        <v>4612</v>
      </c>
      <c r="F594" t="s">
        <v>66</v>
      </c>
      <c r="G594" t="s">
        <v>42</v>
      </c>
      <c r="H594" t="s">
        <v>4941</v>
      </c>
      <c r="I594" t="s">
        <v>68</v>
      </c>
      <c r="J594" s="19" t="s">
        <v>69</v>
      </c>
      <c r="K594" t="s">
        <v>70</v>
      </c>
      <c r="L594">
        <v>1983</v>
      </c>
      <c r="M594">
        <f t="shared" si="857"/>
        <v>1983</v>
      </c>
      <c r="N594">
        <v>36</v>
      </c>
      <c r="O594" s="19">
        <f t="shared" si="858"/>
        <v>36</v>
      </c>
      <c r="P594" t="s">
        <v>44</v>
      </c>
      <c r="Q594" s="19" t="str">
        <f t="shared" si="859"/>
        <v>30-40</v>
      </c>
      <c r="R594" s="23">
        <v>375.1</v>
      </c>
      <c r="S594" s="15">
        <f t="shared" si="860"/>
        <v>0.37510000000000004</v>
      </c>
      <c r="T594">
        <v>30151104</v>
      </c>
      <c r="U594" t="s">
        <v>45</v>
      </c>
      <c r="V594" t="s">
        <v>46</v>
      </c>
      <c r="W594" t="s">
        <v>47</v>
      </c>
      <c r="X594" t="s">
        <v>48</v>
      </c>
      <c r="Z594" t="s">
        <v>4942</v>
      </c>
      <c r="AA594" t="s">
        <v>4943</v>
      </c>
      <c r="AB594" t="s">
        <v>375</v>
      </c>
      <c r="AC594">
        <v>1983</v>
      </c>
      <c r="AD594">
        <v>36</v>
      </c>
      <c r="AE594" t="str">
        <f t="shared" si="861"/>
        <v>&lt;40</v>
      </c>
      <c r="AF594">
        <v>-37.675641740000003</v>
      </c>
      <c r="AG594">
        <v>145.03370057999999</v>
      </c>
      <c r="AH594" t="s">
        <v>75</v>
      </c>
      <c r="AI594" t="s">
        <v>76</v>
      </c>
      <c r="AJ594" s="33" t="s">
        <v>731</v>
      </c>
      <c r="AL594">
        <v>1</v>
      </c>
      <c r="AM594" t="s">
        <v>86</v>
      </c>
      <c r="AN594">
        <v>220</v>
      </c>
      <c r="AO594" s="69">
        <v>3</v>
      </c>
      <c r="AP594">
        <v>2</v>
      </c>
      <c r="AQ594">
        <v>0</v>
      </c>
      <c r="AR594">
        <v>2</v>
      </c>
      <c r="AS594" s="82" t="str">
        <f t="shared" si="862"/>
        <v>Gw-0-2</v>
      </c>
      <c r="AT594" s="14">
        <f t="shared" si="863"/>
        <v>40000</v>
      </c>
      <c r="AU594" s="81">
        <f>VLOOKUP(C594,Bushfire_Vlookup!$F$2:$H$12575,3,FALSE)</f>
        <v>908.14539400000001</v>
      </c>
      <c r="AV594" s="14">
        <f>VLOOKUP(AS594,Safety_collateral_Vlookup!$J$3:$L$20,2,FALSE)</f>
        <v>93570.139925214826</v>
      </c>
      <c r="AW594" s="14">
        <f>VLOOKUP(AS594,Safety_collateral_Vlookup!$J$3:$L$20,3,FALSE)</f>
        <v>550000</v>
      </c>
      <c r="AX594" s="48">
        <f t="shared" si="864"/>
        <v>730338.33043560211</v>
      </c>
      <c r="AY594" s="49">
        <f t="shared" si="856"/>
        <v>28507.600000000002</v>
      </c>
      <c r="AZ594" s="14">
        <v>76000</v>
      </c>
      <c r="BA594" s="16">
        <f t="shared" si="865"/>
        <v>25.619074577852995</v>
      </c>
      <c r="BB594" t="e">
        <f>IF(BA594&lt;=#REF!,#REF!,IF(BA594&lt;=#REF!,#REF!,IF(BA594&lt;=#REF!,#REF!,IF(BA594&lt;=#REF!,#REF!,#REF!))))</f>
        <v>#REF!</v>
      </c>
      <c r="BC594" s="51">
        <v>5</v>
      </c>
      <c r="BD594" s="21">
        <v>70</v>
      </c>
      <c r="BE594" s="21">
        <v>6.4399999999999999E-2</v>
      </c>
      <c r="BF594" s="26">
        <f t="shared" si="866"/>
        <v>1859.4422145446363</v>
      </c>
      <c r="BG594" s="21">
        <v>7</v>
      </c>
      <c r="BH594" s="21">
        <f t="shared" si="867"/>
        <v>28</v>
      </c>
      <c r="BI594" s="28">
        <f t="shared" si="868"/>
        <v>4.0959999999999998E-4</v>
      </c>
      <c r="BJ594" s="27">
        <f t="shared" si="869"/>
        <v>4.0959999999999998E-4</v>
      </c>
      <c r="BK594" s="28">
        <f t="shared" si="870"/>
        <v>6.2796858480808132E-3</v>
      </c>
      <c r="BL594" s="35">
        <f t="shared" si="871"/>
        <v>0.16087974006747038</v>
      </c>
      <c r="BM594" s="21" t="str">
        <f t="shared" si="872"/>
        <v>Cr1</v>
      </c>
      <c r="BN594" s="51">
        <v>1</v>
      </c>
      <c r="BO594" s="21">
        <v>2</v>
      </c>
      <c r="BP594" s="50" t="s">
        <v>5497</v>
      </c>
      <c r="BQ594" s="14">
        <v>40000</v>
      </c>
      <c r="BR594">
        <f>IFERROR(VLOOKUP(AO594,'Model Failure data- Lines'!$A$37:$E$41,3,FALSE),'Model Failure data- Lines'!$C$37)</f>
        <v>0.16107000000000002</v>
      </c>
      <c r="BS594" s="14">
        <f t="shared" si="873"/>
        <v>117635.59488326244</v>
      </c>
      <c r="BT594" s="34">
        <f t="shared" si="855"/>
        <v>25427.365836976009</v>
      </c>
      <c r="BU594" s="34">
        <f t="shared" si="874"/>
        <v>4.6263382387883416</v>
      </c>
      <c r="BV594" s="54">
        <f t="shared" si="875"/>
        <v>92208.229046286433</v>
      </c>
      <c r="BW594">
        <f>IFERROR(VLOOKUP(AO594,'Model Failure data- Lines'!$A$37:$E$41,4,FALSE),'Model Failure data- Lines'!$D$37)</f>
        <v>0.16398000000000001</v>
      </c>
      <c r="BX594" s="14">
        <f t="shared" si="876"/>
        <v>119760.87942483004</v>
      </c>
      <c r="BY594" s="34">
        <f t="shared" si="877"/>
        <v>22679.949676837568</v>
      </c>
      <c r="BZ594" s="71">
        <f t="shared" si="878"/>
        <v>5.2804737722649646</v>
      </c>
      <c r="CA594" s="71">
        <f t="shared" si="879"/>
        <v>97080.929747992472</v>
      </c>
      <c r="CB594" s="57">
        <v>2</v>
      </c>
      <c r="CC594">
        <f>IFERROR(VLOOKUP(AO594,'Model Failure data- Lines'!$A$37:$E$41,5,FALSE),'Model Failure data- Lines'!$E$37)</f>
        <v>0.16322</v>
      </c>
      <c r="CD594" s="14">
        <f t="shared" si="880"/>
        <v>119205.82229369898</v>
      </c>
      <c r="CE594" s="34">
        <f t="shared" si="881"/>
        <v>18043.613539683607</v>
      </c>
      <c r="CF594" s="34">
        <f t="shared" si="882"/>
        <v>6.6065382098506884</v>
      </c>
      <c r="CG594" s="54">
        <f t="shared" si="883"/>
        <v>101162.20875401537</v>
      </c>
      <c r="CH594" t="e">
        <f>IFERROR(VLOOKUP(AO594,'Model Failure data- Lines'!#REF!,3,FALSE),'Model Failure data- Lines'!#REF!)</f>
        <v>#REF!</v>
      </c>
      <c r="CI594" s="14" t="e">
        <f t="shared" si="884"/>
        <v>#REF!</v>
      </c>
      <c r="CJ594" s="34">
        <f t="shared" si="885"/>
        <v>24389.252600894579</v>
      </c>
      <c r="CK594" s="34" t="e">
        <f t="shared" si="886"/>
        <v>#REF!</v>
      </c>
      <c r="CL594" s="54" t="e">
        <f t="shared" si="887"/>
        <v>#REF!</v>
      </c>
      <c r="CM594" t="e">
        <f>IFERROR(VLOOKUP(AO594,'Model Failure data- Lines'!#REF!,4,FALSE),'Model Failure data- Lines'!#REF!)</f>
        <v>#REF!</v>
      </c>
      <c r="CN594" s="14" t="e">
        <f t="shared" si="888"/>
        <v>#REF!</v>
      </c>
      <c r="CO594" s="34">
        <f t="shared" si="889"/>
        <v>20865.861820365197</v>
      </c>
      <c r="CP594" s="34" t="e">
        <f t="shared" si="890"/>
        <v>#REF!</v>
      </c>
      <c r="CQ594" s="54" t="e">
        <f t="shared" si="891"/>
        <v>#REF!</v>
      </c>
      <c r="CR594" t="e">
        <f>IFERROR(VLOOKUP(AO594,'Model Failure data- Lines'!#REF!,5,FALSE),'Model Failure data- Lines'!#REF!)</f>
        <v>#REF!</v>
      </c>
      <c r="CS594" s="14" t="e">
        <f t="shared" si="892"/>
        <v>#REF!</v>
      </c>
      <c r="CT594" s="34">
        <f t="shared" si="893"/>
        <v>15272.565544155736</v>
      </c>
      <c r="CU594" s="34" t="e">
        <f t="shared" si="894"/>
        <v>#REF!</v>
      </c>
      <c r="CV594" s="54" t="e">
        <f t="shared" si="895"/>
        <v>#REF!</v>
      </c>
      <c r="CW594" t="s">
        <v>375</v>
      </c>
      <c r="CZ594">
        <f t="shared" si="896"/>
        <v>97080.929747992472</v>
      </c>
      <c r="DA594" s="34">
        <f t="shared" si="897"/>
        <v>6998.666400000001</v>
      </c>
      <c r="DB594" s="34">
        <f t="shared" si="898"/>
        <v>158.89516638256404</v>
      </c>
      <c r="DC594" s="34">
        <f t="shared" si="899"/>
        <v>16371.654858447488</v>
      </c>
      <c r="DD594" s="9">
        <f t="shared" si="900"/>
        <v>96231.663</v>
      </c>
      <c r="DE594" s="59">
        <f t="shared" si="901"/>
        <v>5.8438669067997565E-2</v>
      </c>
      <c r="DF594" s="59">
        <f t="shared" si="902"/>
        <v>1.3267702036398063E-3</v>
      </c>
      <c r="DG594" s="59">
        <f t="shared" si="903"/>
        <v>0.13670286104339635</v>
      </c>
      <c r="DH594" s="59">
        <f t="shared" si="904"/>
        <v>0.80353169968496641</v>
      </c>
      <c r="DI594" s="14">
        <f t="shared" si="905"/>
        <v>5673.280326356452</v>
      </c>
      <c r="DJ594" s="14">
        <f t="shared" si="906"/>
        <v>128.8040849312857</v>
      </c>
      <c r="DK594" s="14">
        <f t="shared" si="907"/>
        <v>13271.240849303538</v>
      </c>
      <c r="DL594" s="14">
        <f t="shared" si="908"/>
        <v>78007.604487401215</v>
      </c>
      <c r="DM594">
        <f t="shared" si="909"/>
        <v>101162.20875401537</v>
      </c>
      <c r="DN594" s="34">
        <f t="shared" si="910"/>
        <v>6966.2296000000006</v>
      </c>
      <c r="DO594" s="34">
        <f t="shared" si="911"/>
        <v>158.15873311966158</v>
      </c>
      <c r="DP594" s="34">
        <f t="shared" si="912"/>
        <v>16295.776960579333</v>
      </c>
      <c r="DQ594" s="9">
        <f t="shared" si="913"/>
        <v>95785.657000000007</v>
      </c>
      <c r="DR594" s="59">
        <f t="shared" si="914"/>
        <v>5.8438669067997565E-2</v>
      </c>
      <c r="DS594" s="59">
        <f t="shared" si="915"/>
        <v>1.3267702036398065E-3</v>
      </c>
      <c r="DT594" s="59">
        <f t="shared" si="916"/>
        <v>0.13670286104339638</v>
      </c>
      <c r="DU594" s="59">
        <f t="shared" si="917"/>
        <v>0.80353169968496652</v>
      </c>
      <c r="DV594" s="14">
        <f t="shared" si="918"/>
        <v>5911.7848395635901</v>
      </c>
      <c r="DW594" s="14">
        <f t="shared" si="919"/>
        <v>134.21900430921758</v>
      </c>
      <c r="DX594" s="14">
        <f t="shared" si="920"/>
        <v>13829.163366143219</v>
      </c>
      <c r="DY594" s="14">
        <f t="shared" si="921"/>
        <v>81287.041543999352</v>
      </c>
      <c r="DZ594" s="34" t="e">
        <f t="shared" si="922"/>
        <v>#REF!</v>
      </c>
      <c r="EA594" s="34" t="e">
        <f t="shared" si="923"/>
        <v>#REF!</v>
      </c>
      <c r="EB594" s="34" t="e">
        <f t="shared" si="924"/>
        <v>#REF!</v>
      </c>
      <c r="EC594" s="34" t="e">
        <f t="shared" si="925"/>
        <v>#REF!</v>
      </c>
      <c r="ED594" s="34" t="e">
        <f t="shared" si="926"/>
        <v>#REF!</v>
      </c>
      <c r="EE594" s="59" t="e">
        <f t="shared" si="927"/>
        <v>#REF!</v>
      </c>
      <c r="EF594" s="59" t="e">
        <f t="shared" si="928"/>
        <v>#REF!</v>
      </c>
      <c r="EG594" s="59" t="e">
        <f t="shared" si="929"/>
        <v>#REF!</v>
      </c>
      <c r="EH594" s="59" t="e">
        <f t="shared" si="930"/>
        <v>#REF!</v>
      </c>
      <c r="EI594" s="14" t="e">
        <f t="shared" si="931"/>
        <v>#REF!</v>
      </c>
      <c r="EJ594" s="14" t="e">
        <f t="shared" si="932"/>
        <v>#REF!</v>
      </c>
      <c r="EK594" s="14" t="e">
        <f t="shared" si="933"/>
        <v>#REF!</v>
      </c>
      <c r="EL594" s="14" t="e">
        <f t="shared" si="934"/>
        <v>#REF!</v>
      </c>
      <c r="EM594" t="e">
        <f t="shared" si="935"/>
        <v>#REF!</v>
      </c>
      <c r="EN594" s="34" t="e">
        <f t="shared" si="936"/>
        <v>#REF!</v>
      </c>
      <c r="EO594" s="34" t="e">
        <f t="shared" si="937"/>
        <v>#REF!</v>
      </c>
      <c r="EP594" s="34" t="e">
        <f t="shared" si="938"/>
        <v>#REF!</v>
      </c>
      <c r="EQ594" s="34" t="e">
        <f t="shared" si="939"/>
        <v>#REF!</v>
      </c>
      <c r="ER594" s="59" t="e">
        <f t="shared" si="940"/>
        <v>#REF!</v>
      </c>
      <c r="ES594" s="59" t="e">
        <f t="shared" si="941"/>
        <v>#REF!</v>
      </c>
      <c r="ET594" s="59" t="e">
        <f t="shared" si="942"/>
        <v>#REF!</v>
      </c>
      <c r="EU594" s="59" t="e">
        <f t="shared" si="943"/>
        <v>#REF!</v>
      </c>
      <c r="EV594" s="14" t="e">
        <f t="shared" si="944"/>
        <v>#REF!</v>
      </c>
      <c r="EW594" s="14" t="e">
        <f t="shared" si="945"/>
        <v>#REF!</v>
      </c>
      <c r="EX594" s="14" t="e">
        <f t="shared" si="946"/>
        <v>#REF!</v>
      </c>
      <c r="EY594" s="14" t="e">
        <f t="shared" si="947"/>
        <v>#REF!</v>
      </c>
    </row>
    <row r="595" spans="1:155" x14ac:dyDescent="0.2">
      <c r="A595" s="17">
        <v>30177608</v>
      </c>
      <c r="B595" t="s">
        <v>62</v>
      </c>
      <c r="C595" t="s">
        <v>3245</v>
      </c>
      <c r="D595" t="s">
        <v>3246</v>
      </c>
      <c r="E595" t="s">
        <v>2439</v>
      </c>
      <c r="F595" t="s">
        <v>66</v>
      </c>
      <c r="G595" t="s">
        <v>42</v>
      </c>
      <c r="H595" t="s">
        <v>3247</v>
      </c>
      <c r="I595" t="s">
        <v>68</v>
      </c>
      <c r="J595" s="19" t="s">
        <v>69</v>
      </c>
      <c r="K595" t="s">
        <v>70</v>
      </c>
      <c r="L595">
        <v>1950</v>
      </c>
      <c r="M595">
        <f t="shared" si="857"/>
        <v>1950</v>
      </c>
      <c r="N595">
        <v>69</v>
      </c>
      <c r="O595" s="19">
        <f t="shared" si="858"/>
        <v>69</v>
      </c>
      <c r="P595" t="s">
        <v>54</v>
      </c>
      <c r="Q595" s="19" t="str">
        <f t="shared" si="859"/>
        <v>60-70</v>
      </c>
      <c r="R595" s="23">
        <v>368.4</v>
      </c>
      <c r="S595" s="15">
        <f t="shared" si="860"/>
        <v>0.36839999999999995</v>
      </c>
      <c r="T595">
        <v>30395969</v>
      </c>
      <c r="U595" t="s">
        <v>45</v>
      </c>
      <c r="V595" t="s">
        <v>46</v>
      </c>
      <c r="W595" t="s">
        <v>47</v>
      </c>
      <c r="X595" t="s">
        <v>48</v>
      </c>
      <c r="Z595" t="s">
        <v>3248</v>
      </c>
      <c r="AA595" t="s">
        <v>3249</v>
      </c>
      <c r="AB595" t="s">
        <v>344</v>
      </c>
      <c r="AC595">
        <v>1950</v>
      </c>
      <c r="AD595">
        <v>69</v>
      </c>
      <c r="AE595" t="str">
        <f t="shared" si="861"/>
        <v>&lt;70</v>
      </c>
      <c r="AF595">
        <v>-37.677993610000001</v>
      </c>
      <c r="AG595">
        <v>145.0306071</v>
      </c>
      <c r="AH595" t="s">
        <v>75</v>
      </c>
      <c r="AI595" t="s">
        <v>76</v>
      </c>
      <c r="AJ595" s="33" t="s">
        <v>731</v>
      </c>
      <c r="AL595">
        <v>1</v>
      </c>
      <c r="AM595" t="s">
        <v>86</v>
      </c>
      <c r="AN595">
        <v>220</v>
      </c>
      <c r="AO595" s="69">
        <v>3</v>
      </c>
      <c r="AP595">
        <v>2</v>
      </c>
      <c r="AQ595">
        <v>2</v>
      </c>
      <c r="AR595">
        <v>2</v>
      </c>
      <c r="AS595" s="82" t="str">
        <f t="shared" si="862"/>
        <v>Gw-2-2</v>
      </c>
      <c r="AT595" s="14">
        <f t="shared" si="863"/>
        <v>40000</v>
      </c>
      <c r="AU595" s="81">
        <f>VLOOKUP(C595,Bushfire_Vlookup!$F$2:$H$12575,3,FALSE)</f>
        <v>854.15758800000003</v>
      </c>
      <c r="AV595" s="14">
        <f>VLOOKUP(AS595,Safety_collateral_Vlookup!$J$3:$L$20,2,FALSE)</f>
        <v>1665806.0550856832</v>
      </c>
      <c r="AW595" s="14">
        <f>VLOOKUP(AS595,Safety_collateral_Vlookup!$J$3:$L$20,3,FALSE)</f>
        <v>550000</v>
      </c>
      <c r="AX595" s="48">
        <f t="shared" si="864"/>
        <v>2407856.4469228201</v>
      </c>
      <c r="AY595" s="49">
        <f t="shared" si="856"/>
        <v>27998.399999999998</v>
      </c>
      <c r="AZ595" s="14">
        <v>76000</v>
      </c>
      <c r="BA595" s="16">
        <f t="shared" si="865"/>
        <v>85.999787377950895</v>
      </c>
      <c r="BB595" t="e">
        <f>IF(BA595&lt;=#REF!,#REF!,IF(BA595&lt;=#REF!,#REF!,IF(BA595&lt;=#REF!,#REF!,IF(BA595&lt;=#REF!,#REF!,#REF!))))</f>
        <v>#REF!</v>
      </c>
      <c r="BC595" s="51">
        <v>5</v>
      </c>
      <c r="BD595" s="21">
        <v>70</v>
      </c>
      <c r="BE595" s="21">
        <v>6.4399999999999999E-2</v>
      </c>
      <c r="BF595" s="26">
        <f t="shared" si="866"/>
        <v>1826.2290371587412</v>
      </c>
      <c r="BG595" s="21">
        <v>7</v>
      </c>
      <c r="BH595" s="21">
        <f t="shared" si="867"/>
        <v>28</v>
      </c>
      <c r="BI595" s="28">
        <f t="shared" si="868"/>
        <v>4.0959999999999998E-4</v>
      </c>
      <c r="BJ595" s="27">
        <f t="shared" si="869"/>
        <v>4.0959999999999998E-4</v>
      </c>
      <c r="BK595" s="28">
        <f t="shared" si="870"/>
        <v>6.279685848080814E-3</v>
      </c>
      <c r="BL595" s="35">
        <f t="shared" si="871"/>
        <v>0.54005164773527725</v>
      </c>
      <c r="BM595" s="21" t="str">
        <f t="shared" si="872"/>
        <v>Cr2</v>
      </c>
      <c r="BN595" s="51">
        <v>2</v>
      </c>
      <c r="BO595" s="21">
        <v>2</v>
      </c>
      <c r="BP595" s="50" t="s">
        <v>5497</v>
      </c>
      <c r="BQ595" s="14">
        <v>40000</v>
      </c>
      <c r="BR595">
        <f>IFERROR(VLOOKUP(AO595,'Model Failure data- Lines'!$A$37:$E$41,3,FALSE),'Model Failure data- Lines'!$C$37)</f>
        <v>0.16107000000000002</v>
      </c>
      <c r="BS595" s="14">
        <f t="shared" si="873"/>
        <v>387833.43790585868</v>
      </c>
      <c r="BT595" s="34">
        <f t="shared" si="855"/>
        <v>24973.184682329942</v>
      </c>
      <c r="BU595" s="34">
        <f t="shared" si="874"/>
        <v>15.529995186407866</v>
      </c>
      <c r="BV595" s="54">
        <f t="shared" si="875"/>
        <v>362860.25322352874</v>
      </c>
      <c r="BW595">
        <f>IFERROR(VLOOKUP(AO595,'Model Failure data- Lines'!$A$37:$E$41,4,FALSE),'Model Failure data- Lines'!$D$37)</f>
        <v>0.16398000000000001</v>
      </c>
      <c r="BX595" s="14">
        <f t="shared" si="876"/>
        <v>394840.30016640405</v>
      </c>
      <c r="BY595" s="34">
        <f t="shared" si="877"/>
        <v>22274.842604497357</v>
      </c>
      <c r="BZ595" s="71">
        <f t="shared" si="878"/>
        <v>17.725840185586076</v>
      </c>
      <c r="CA595" s="71">
        <f t="shared" si="879"/>
        <v>372565.45756190672</v>
      </c>
      <c r="CB595" s="57">
        <v>2</v>
      </c>
      <c r="CC595">
        <f>IFERROR(VLOOKUP(AO595,'Model Failure data- Lines'!$A$37:$E$41,5,FALSE),'Model Failure data- Lines'!$E$37)</f>
        <v>0.16322</v>
      </c>
      <c r="CD595" s="14">
        <f t="shared" si="880"/>
        <v>393010.32926674269</v>
      </c>
      <c r="CE595" s="34">
        <f t="shared" si="881"/>
        <v>17721.320255983577</v>
      </c>
      <c r="CF595" s="34">
        <f t="shared" si="882"/>
        <v>22.17726013579848</v>
      </c>
      <c r="CG595" s="54">
        <f t="shared" si="883"/>
        <v>375289.00901075912</v>
      </c>
      <c r="CH595" t="e">
        <f>IFERROR(VLOOKUP(AO595,'Model Failure data- Lines'!#REF!,3,FALSE),'Model Failure data- Lines'!#REF!)</f>
        <v>#REF!</v>
      </c>
      <c r="CI595" s="14" t="e">
        <f t="shared" si="884"/>
        <v>#REF!</v>
      </c>
      <c r="CJ595" s="34">
        <f t="shared" si="885"/>
        <v>23953.61412468558</v>
      </c>
      <c r="CK595" s="34" t="e">
        <f t="shared" si="886"/>
        <v>#REF!</v>
      </c>
      <c r="CL595" s="54" t="e">
        <f t="shared" si="887"/>
        <v>#REF!</v>
      </c>
      <c r="CM595" t="e">
        <f>IFERROR(VLOOKUP(AO595,'Model Failure data- Lines'!#REF!,4,FALSE),'Model Failure data- Lines'!#REF!)</f>
        <v>#REF!</v>
      </c>
      <c r="CN595" s="14" t="e">
        <f t="shared" si="888"/>
        <v>#REF!</v>
      </c>
      <c r="CO595" s="34">
        <f t="shared" si="889"/>
        <v>20493.157810244036</v>
      </c>
      <c r="CP595" s="34" t="e">
        <f t="shared" si="890"/>
        <v>#REF!</v>
      </c>
      <c r="CQ595" s="54" t="e">
        <f t="shared" si="891"/>
        <v>#REF!</v>
      </c>
      <c r="CR595" t="e">
        <f>IFERROR(VLOOKUP(AO595,'Model Failure data- Lines'!#REF!,5,FALSE),'Model Failure data- Lines'!#REF!)</f>
        <v>#REF!</v>
      </c>
      <c r="CS595" s="14" t="e">
        <f t="shared" si="892"/>
        <v>#REF!</v>
      </c>
      <c r="CT595" s="34">
        <f t="shared" si="893"/>
        <v>14999.768452324639</v>
      </c>
      <c r="CU595" s="34" t="e">
        <f t="shared" si="894"/>
        <v>#REF!</v>
      </c>
      <c r="CV595" s="54" t="e">
        <f t="shared" si="895"/>
        <v>#REF!</v>
      </c>
      <c r="CW595" t="s">
        <v>344</v>
      </c>
      <c r="CZ595">
        <f t="shared" si="896"/>
        <v>372565.45756190672</v>
      </c>
      <c r="DA595" s="34">
        <f t="shared" si="897"/>
        <v>6998.666400000001</v>
      </c>
      <c r="DB595" s="34">
        <f t="shared" si="898"/>
        <v>149.44910028601609</v>
      </c>
      <c r="DC595" s="34">
        <f t="shared" si="899"/>
        <v>291460.521666118</v>
      </c>
      <c r="DD595" s="9">
        <f t="shared" si="900"/>
        <v>96231.663</v>
      </c>
      <c r="DE595" s="59">
        <f t="shared" si="901"/>
        <v>1.7725309187158551E-2</v>
      </c>
      <c r="DF595" s="59">
        <f t="shared" si="902"/>
        <v>3.7850518354643967E-4</v>
      </c>
      <c r="DG595" s="59">
        <f t="shared" si="903"/>
        <v>0.73817318430586487</v>
      </c>
      <c r="DH595" s="59">
        <f t="shared" si="904"/>
        <v>0.24372300132343003</v>
      </c>
      <c r="DI595" s="14">
        <f t="shared" si="905"/>
        <v>6603.8379277399945</v>
      </c>
      <c r="DJ595" s="14">
        <f t="shared" si="906"/>
        <v>141.01795689753277</v>
      </c>
      <c r="DK595" s="14">
        <f t="shared" si="907"/>
        <v>275017.83017084427</v>
      </c>
      <c r="DL595" s="14">
        <f t="shared" si="908"/>
        <v>90802.771506424891</v>
      </c>
      <c r="DM595">
        <f t="shared" si="909"/>
        <v>375289.00901075912</v>
      </c>
      <c r="DN595" s="34">
        <f t="shared" si="910"/>
        <v>6966.2296000000006</v>
      </c>
      <c r="DO595" s="34">
        <f t="shared" si="911"/>
        <v>148.75644681475512</v>
      </c>
      <c r="DP595" s="34">
        <f t="shared" si="912"/>
        <v>290109.68621992791</v>
      </c>
      <c r="DQ595" s="9">
        <f t="shared" si="913"/>
        <v>95785.657000000007</v>
      </c>
      <c r="DR595" s="59">
        <f t="shared" si="914"/>
        <v>1.7725309187158551E-2</v>
      </c>
      <c r="DS595" s="59">
        <f t="shared" si="915"/>
        <v>3.7850518354643967E-4</v>
      </c>
      <c r="DT595" s="59">
        <f t="shared" si="916"/>
        <v>0.73817318430586498</v>
      </c>
      <c r="DU595" s="59">
        <f t="shared" si="917"/>
        <v>0.24372300132343006</v>
      </c>
      <c r="DV595" s="14">
        <f t="shared" si="918"/>
        <v>6652.1137192580372</v>
      </c>
      <c r="DW595" s="14">
        <f t="shared" si="919"/>
        <v>142.04883523857882</v>
      </c>
      <c r="DX595" s="14">
        <f t="shared" si="920"/>
        <v>277028.28281646449</v>
      </c>
      <c r="DY595" s="14">
        <f t="shared" si="921"/>
        <v>91466.563639797998</v>
      </c>
      <c r="DZ595" s="34" t="e">
        <f t="shared" si="922"/>
        <v>#REF!</v>
      </c>
      <c r="EA595" s="34" t="e">
        <f t="shared" si="923"/>
        <v>#REF!</v>
      </c>
      <c r="EB595" s="34" t="e">
        <f t="shared" si="924"/>
        <v>#REF!</v>
      </c>
      <c r="EC595" s="34" t="e">
        <f t="shared" si="925"/>
        <v>#REF!</v>
      </c>
      <c r="ED595" s="34" t="e">
        <f t="shared" si="926"/>
        <v>#REF!</v>
      </c>
      <c r="EE595" s="59" t="e">
        <f t="shared" si="927"/>
        <v>#REF!</v>
      </c>
      <c r="EF595" s="59" t="e">
        <f t="shared" si="928"/>
        <v>#REF!</v>
      </c>
      <c r="EG595" s="59" t="e">
        <f t="shared" si="929"/>
        <v>#REF!</v>
      </c>
      <c r="EH595" s="59" t="e">
        <f t="shared" si="930"/>
        <v>#REF!</v>
      </c>
      <c r="EI595" s="14" t="e">
        <f t="shared" si="931"/>
        <v>#REF!</v>
      </c>
      <c r="EJ595" s="14" t="e">
        <f t="shared" si="932"/>
        <v>#REF!</v>
      </c>
      <c r="EK595" s="14" t="e">
        <f t="shared" si="933"/>
        <v>#REF!</v>
      </c>
      <c r="EL595" s="14" t="e">
        <f t="shared" si="934"/>
        <v>#REF!</v>
      </c>
      <c r="EM595" t="e">
        <f t="shared" si="935"/>
        <v>#REF!</v>
      </c>
      <c r="EN595" s="34" t="e">
        <f t="shared" si="936"/>
        <v>#REF!</v>
      </c>
      <c r="EO595" s="34" t="e">
        <f t="shared" si="937"/>
        <v>#REF!</v>
      </c>
      <c r="EP595" s="34" t="e">
        <f t="shared" si="938"/>
        <v>#REF!</v>
      </c>
      <c r="EQ595" s="34" t="e">
        <f t="shared" si="939"/>
        <v>#REF!</v>
      </c>
      <c r="ER595" s="59" t="e">
        <f t="shared" si="940"/>
        <v>#REF!</v>
      </c>
      <c r="ES595" s="59" t="e">
        <f t="shared" si="941"/>
        <v>#REF!</v>
      </c>
      <c r="ET595" s="59" t="e">
        <f t="shared" si="942"/>
        <v>#REF!</v>
      </c>
      <c r="EU595" s="59" t="e">
        <f t="shared" si="943"/>
        <v>#REF!</v>
      </c>
      <c r="EV595" s="14" t="e">
        <f t="shared" si="944"/>
        <v>#REF!</v>
      </c>
      <c r="EW595" s="14" t="e">
        <f t="shared" si="945"/>
        <v>#REF!</v>
      </c>
      <c r="EX595" s="14" t="e">
        <f t="shared" si="946"/>
        <v>#REF!</v>
      </c>
      <c r="EY595" s="14" t="e">
        <f t="shared" si="947"/>
        <v>#REF!</v>
      </c>
    </row>
    <row r="596" spans="1:155" x14ac:dyDescent="0.2">
      <c r="A596" s="17">
        <v>30288154</v>
      </c>
      <c r="B596" t="s">
        <v>62</v>
      </c>
      <c r="C596" t="s">
        <v>4361</v>
      </c>
      <c r="D596" t="s">
        <v>4362</v>
      </c>
      <c r="E596" t="s">
        <v>4064</v>
      </c>
      <c r="F596" t="s">
        <v>66</v>
      </c>
      <c r="G596" t="s">
        <v>42</v>
      </c>
      <c r="H596" t="s">
        <v>4363</v>
      </c>
      <c r="I596" t="s">
        <v>68</v>
      </c>
      <c r="J596" s="19" t="s">
        <v>69</v>
      </c>
      <c r="K596" t="s">
        <v>70</v>
      </c>
      <c r="L596">
        <v>1983</v>
      </c>
      <c r="M596">
        <f t="shared" si="857"/>
        <v>1983</v>
      </c>
      <c r="N596">
        <v>36</v>
      </c>
      <c r="O596" s="19">
        <f t="shared" si="858"/>
        <v>36</v>
      </c>
      <c r="P596" t="s">
        <v>44</v>
      </c>
      <c r="Q596" s="19" t="str">
        <f t="shared" si="859"/>
        <v>30-40</v>
      </c>
      <c r="R596" s="23">
        <v>323.60000000000002</v>
      </c>
      <c r="S596" s="15">
        <f t="shared" si="860"/>
        <v>0.3236</v>
      </c>
      <c r="T596">
        <v>30219303</v>
      </c>
      <c r="U596" t="s">
        <v>45</v>
      </c>
      <c r="V596" t="s">
        <v>46</v>
      </c>
      <c r="W596" t="s">
        <v>47</v>
      </c>
      <c r="X596" t="s">
        <v>48</v>
      </c>
      <c r="Z596" t="s">
        <v>4364</v>
      </c>
      <c r="AA596" t="s">
        <v>4365</v>
      </c>
      <c r="AB596" t="s">
        <v>363</v>
      </c>
      <c r="AC596">
        <v>1983</v>
      </c>
      <c r="AD596">
        <v>36</v>
      </c>
      <c r="AE596" t="str">
        <f t="shared" si="861"/>
        <v>&lt;40</v>
      </c>
      <c r="AF596">
        <v>-37.680250899999997</v>
      </c>
      <c r="AG596">
        <v>145.02758872000001</v>
      </c>
      <c r="AH596" t="s">
        <v>75</v>
      </c>
      <c r="AI596" t="s">
        <v>76</v>
      </c>
      <c r="AJ596" s="33" t="s">
        <v>731</v>
      </c>
      <c r="AL596">
        <v>1</v>
      </c>
      <c r="AM596" t="s">
        <v>86</v>
      </c>
      <c r="AN596">
        <v>220</v>
      </c>
      <c r="AO596" s="69">
        <v>3</v>
      </c>
      <c r="AP596">
        <v>2</v>
      </c>
      <c r="AQ596">
        <v>0</v>
      </c>
      <c r="AR596">
        <v>2</v>
      </c>
      <c r="AS596" s="82" t="str">
        <f t="shared" si="862"/>
        <v>Gw-0-2</v>
      </c>
      <c r="AT596" s="14">
        <f t="shared" si="863"/>
        <v>40000</v>
      </c>
      <c r="AU596" s="81">
        <f>VLOOKUP(C596,Bushfire_Vlookup!$F$2:$H$12575,3,FALSE)</f>
        <v>791.07905200000005</v>
      </c>
      <c r="AV596" s="14">
        <f>VLOOKUP(AS596,Safety_collateral_Vlookup!$J$3:$L$20,2,FALSE)</f>
        <v>93570.139925214826</v>
      </c>
      <c r="AW596" s="14">
        <f>VLOOKUP(AS596,Safety_collateral_Vlookup!$J$3:$L$20,3,FALSE)</f>
        <v>550000</v>
      </c>
      <c r="AX596" s="48">
        <f t="shared" si="864"/>
        <v>730213.4206486881</v>
      </c>
      <c r="AY596" s="49">
        <f t="shared" si="856"/>
        <v>24593.599999999999</v>
      </c>
      <c r="AZ596" s="14">
        <v>76000</v>
      </c>
      <c r="BA596" s="16">
        <f t="shared" si="865"/>
        <v>29.691196923129926</v>
      </c>
      <c r="BB596" t="e">
        <f>IF(BA596&lt;=#REF!,#REF!,IF(BA596&lt;=#REF!,#REF!,IF(BA596&lt;=#REF!,#REF!,IF(BA596&lt;=#REF!,#REF!,#REF!))))</f>
        <v>#REF!</v>
      </c>
      <c r="BC596" s="51">
        <v>5</v>
      </c>
      <c r="BD596" s="21">
        <v>70</v>
      </c>
      <c r="BE596" s="21">
        <v>6.4399999999999999E-2</v>
      </c>
      <c r="BF596" s="26">
        <f t="shared" si="866"/>
        <v>1604.1468958321625</v>
      </c>
      <c r="BG596" s="21">
        <v>7</v>
      </c>
      <c r="BH596" s="21">
        <f t="shared" si="867"/>
        <v>28</v>
      </c>
      <c r="BI596" s="28">
        <f t="shared" si="868"/>
        <v>4.0959999999999998E-4</v>
      </c>
      <c r="BJ596" s="27">
        <f t="shared" si="869"/>
        <v>4.0959999999999998E-4</v>
      </c>
      <c r="BK596" s="28">
        <f t="shared" si="870"/>
        <v>6.2796858480808149E-3</v>
      </c>
      <c r="BL596" s="35">
        <f t="shared" si="871"/>
        <v>0.18645138913075962</v>
      </c>
      <c r="BM596" s="21" t="str">
        <f t="shared" si="872"/>
        <v>Cr1</v>
      </c>
      <c r="BN596" s="51">
        <v>1</v>
      </c>
      <c r="BO596" s="21">
        <v>2</v>
      </c>
      <c r="BP596" s="50" t="s">
        <v>5497</v>
      </c>
      <c r="BQ596" s="14">
        <v>40000</v>
      </c>
      <c r="BR596">
        <f>IFERROR(VLOOKUP(AO596,'Model Failure data- Lines'!$A$37:$E$41,3,FALSE),'Model Failure data- Lines'!$C$37)</f>
        <v>0.16107000000000002</v>
      </c>
      <c r="BS596" s="14">
        <f t="shared" si="873"/>
        <v>117615.47566388421</v>
      </c>
      <c r="BT596" s="34">
        <f t="shared" si="855"/>
        <v>21936.271887084607</v>
      </c>
      <c r="BU596" s="34">
        <f t="shared" si="874"/>
        <v>5.3616893640497105</v>
      </c>
      <c r="BV596" s="54">
        <f t="shared" si="875"/>
        <v>95679.203776799608</v>
      </c>
      <c r="BW596">
        <f>IFERROR(VLOOKUP(AO596,'Model Failure data- Lines'!$A$37:$E$41,4,FALSE),'Model Failure data- Lines'!$D$37)</f>
        <v>0.16398000000000001</v>
      </c>
      <c r="BX596" s="14">
        <f t="shared" si="876"/>
        <v>119740.39671797189</v>
      </c>
      <c r="BY596" s="34">
        <f t="shared" si="877"/>
        <v>19566.066956610601</v>
      </c>
      <c r="BZ596" s="71">
        <f t="shared" si="878"/>
        <v>6.1197989858414719</v>
      </c>
      <c r="CA596" s="71">
        <f t="shared" si="879"/>
        <v>100174.3297613613</v>
      </c>
      <c r="CB596" s="57">
        <v>2</v>
      </c>
      <c r="CC596">
        <f>IFERROR(VLOOKUP(AO596,'Model Failure data- Lines'!$A$37:$E$41,5,FALSE),'Model Failure data- Lines'!$E$37)</f>
        <v>0.16322</v>
      </c>
      <c r="CD596" s="14">
        <f t="shared" si="880"/>
        <v>119185.43451827888</v>
      </c>
      <c r="CE596" s="34">
        <f t="shared" si="881"/>
        <v>15566.284567959514</v>
      </c>
      <c r="CF596" s="34">
        <f t="shared" si="882"/>
        <v>7.6566398357898029</v>
      </c>
      <c r="CG596" s="54">
        <f t="shared" si="883"/>
        <v>103619.14995031936</v>
      </c>
      <c r="CH596" t="e">
        <f>IFERROR(VLOOKUP(AO596,'Model Failure data- Lines'!#REF!,3,FALSE),'Model Failure data- Lines'!#REF!)</f>
        <v>#REF!</v>
      </c>
      <c r="CI596" s="14" t="e">
        <f t="shared" si="884"/>
        <v>#REF!</v>
      </c>
      <c r="CJ596" s="34">
        <f t="shared" si="885"/>
        <v>21040.688194213501</v>
      </c>
      <c r="CK596" s="34" t="e">
        <f t="shared" si="886"/>
        <v>#REF!</v>
      </c>
      <c r="CL596" s="54" t="e">
        <f t="shared" si="887"/>
        <v>#REF!</v>
      </c>
      <c r="CM596" t="e">
        <f>IFERROR(VLOOKUP(AO596,'Model Failure data- Lines'!#REF!,4,FALSE),'Model Failure data- Lines'!#REF!)</f>
        <v>#REF!</v>
      </c>
      <c r="CN596" s="14" t="e">
        <f t="shared" si="888"/>
        <v>#REF!</v>
      </c>
      <c r="CO596" s="34">
        <f t="shared" si="889"/>
        <v>18001.047414210017</v>
      </c>
      <c r="CP596" s="34" t="e">
        <f t="shared" si="890"/>
        <v>#REF!</v>
      </c>
      <c r="CQ596" s="54" t="e">
        <f t="shared" si="891"/>
        <v>#REF!</v>
      </c>
      <c r="CR596" t="e">
        <f>IFERROR(VLOOKUP(AO596,'Model Failure data- Lines'!#REF!,5,FALSE),'Model Failure data- Lines'!#REF!)</f>
        <v>#REF!</v>
      </c>
      <c r="CS596" s="14" t="e">
        <f t="shared" si="892"/>
        <v>#REF!</v>
      </c>
      <c r="CT596" s="34">
        <f t="shared" si="893"/>
        <v>13175.692375603294</v>
      </c>
      <c r="CU596" s="34" t="e">
        <f t="shared" si="894"/>
        <v>#REF!</v>
      </c>
      <c r="CV596" s="54" t="e">
        <f t="shared" si="895"/>
        <v>#REF!</v>
      </c>
      <c r="CW596" t="s">
        <v>363</v>
      </c>
      <c r="CZ596">
        <f t="shared" si="896"/>
        <v>100174.32976136128</v>
      </c>
      <c r="DA596" s="34">
        <f t="shared" si="897"/>
        <v>6998.666400000001</v>
      </c>
      <c r="DB596" s="34">
        <f t="shared" si="898"/>
        <v>138.41245952440633</v>
      </c>
      <c r="DC596" s="34">
        <f t="shared" si="899"/>
        <v>16371.654858447488</v>
      </c>
      <c r="DD596" s="9">
        <f t="shared" si="900"/>
        <v>96231.663</v>
      </c>
      <c r="DE596" s="59">
        <f t="shared" si="901"/>
        <v>5.8448665545047157E-2</v>
      </c>
      <c r="DF596" s="59">
        <f t="shared" si="902"/>
        <v>1.1559378732510241E-3</v>
      </c>
      <c r="DG596" s="59">
        <f t="shared" si="903"/>
        <v>0.1367262453373036</v>
      </c>
      <c r="DH596" s="59">
        <f t="shared" si="904"/>
        <v>0.80366915124439831</v>
      </c>
      <c r="DI596" s="14">
        <f t="shared" si="905"/>
        <v>5855.0558964210695</v>
      </c>
      <c r="DJ596" s="14">
        <f t="shared" si="906"/>
        <v>115.79530169869473</v>
      </c>
      <c r="DK596" s="14">
        <f t="shared" si="907"/>
        <v>13696.459987451839</v>
      </c>
      <c r="DL596" s="14">
        <f t="shared" si="908"/>
        <v>80507.018575789698</v>
      </c>
      <c r="DM596">
        <f t="shared" si="909"/>
        <v>103619.14995031936</v>
      </c>
      <c r="DN596" s="34">
        <f t="shared" si="910"/>
        <v>6966.2296000000006</v>
      </c>
      <c r="DO596" s="34">
        <f t="shared" si="911"/>
        <v>137.77095769955849</v>
      </c>
      <c r="DP596" s="34">
        <f t="shared" si="912"/>
        <v>16295.776960579333</v>
      </c>
      <c r="DQ596" s="9">
        <f t="shared" si="913"/>
        <v>95785.657000000007</v>
      </c>
      <c r="DR596" s="59">
        <f t="shared" si="914"/>
        <v>5.844866554504715E-2</v>
      </c>
      <c r="DS596" s="59">
        <f t="shared" si="915"/>
        <v>1.1559378732510241E-3</v>
      </c>
      <c r="DT596" s="59">
        <f t="shared" si="916"/>
        <v>0.1367262453373036</v>
      </c>
      <c r="DU596" s="59">
        <f t="shared" si="917"/>
        <v>0.80366915124439831</v>
      </c>
      <c r="DV596" s="14">
        <f t="shared" si="918"/>
        <v>6056.401039508306</v>
      </c>
      <c r="DW596" s="14">
        <f t="shared" si="919"/>
        <v>119.77729982165114</v>
      </c>
      <c r="DX596" s="14">
        <f t="shared" si="920"/>
        <v>14167.457317750217</v>
      </c>
      <c r="DY596" s="14">
        <f t="shared" si="921"/>
        <v>83275.514293239205</v>
      </c>
      <c r="DZ596" s="34" t="e">
        <f t="shared" si="922"/>
        <v>#REF!</v>
      </c>
      <c r="EA596" s="34" t="e">
        <f t="shared" si="923"/>
        <v>#REF!</v>
      </c>
      <c r="EB596" s="34" t="e">
        <f t="shared" si="924"/>
        <v>#REF!</v>
      </c>
      <c r="EC596" s="34" t="e">
        <f t="shared" si="925"/>
        <v>#REF!</v>
      </c>
      <c r="ED596" s="34" t="e">
        <f t="shared" si="926"/>
        <v>#REF!</v>
      </c>
      <c r="EE596" s="59" t="e">
        <f t="shared" si="927"/>
        <v>#REF!</v>
      </c>
      <c r="EF596" s="59" t="e">
        <f t="shared" si="928"/>
        <v>#REF!</v>
      </c>
      <c r="EG596" s="59" t="e">
        <f t="shared" si="929"/>
        <v>#REF!</v>
      </c>
      <c r="EH596" s="59" t="e">
        <f t="shared" si="930"/>
        <v>#REF!</v>
      </c>
      <c r="EI596" s="14" t="e">
        <f t="shared" si="931"/>
        <v>#REF!</v>
      </c>
      <c r="EJ596" s="14" t="e">
        <f t="shared" si="932"/>
        <v>#REF!</v>
      </c>
      <c r="EK596" s="14" t="e">
        <f t="shared" si="933"/>
        <v>#REF!</v>
      </c>
      <c r="EL596" s="14" t="e">
        <f t="shared" si="934"/>
        <v>#REF!</v>
      </c>
      <c r="EM596" t="e">
        <f t="shared" si="935"/>
        <v>#REF!</v>
      </c>
      <c r="EN596" s="34" t="e">
        <f t="shared" si="936"/>
        <v>#REF!</v>
      </c>
      <c r="EO596" s="34" t="e">
        <f t="shared" si="937"/>
        <v>#REF!</v>
      </c>
      <c r="EP596" s="34" t="e">
        <f t="shared" si="938"/>
        <v>#REF!</v>
      </c>
      <c r="EQ596" s="34" t="e">
        <f t="shared" si="939"/>
        <v>#REF!</v>
      </c>
      <c r="ER596" s="59" t="e">
        <f t="shared" si="940"/>
        <v>#REF!</v>
      </c>
      <c r="ES596" s="59" t="e">
        <f t="shared" si="941"/>
        <v>#REF!</v>
      </c>
      <c r="ET596" s="59" t="e">
        <f t="shared" si="942"/>
        <v>#REF!</v>
      </c>
      <c r="EU596" s="59" t="e">
        <f t="shared" si="943"/>
        <v>#REF!</v>
      </c>
      <c r="EV596" s="14" t="e">
        <f t="shared" si="944"/>
        <v>#REF!</v>
      </c>
      <c r="EW596" s="14" t="e">
        <f t="shared" si="945"/>
        <v>#REF!</v>
      </c>
      <c r="EX596" s="14" t="e">
        <f t="shared" si="946"/>
        <v>#REF!</v>
      </c>
      <c r="EY596" s="14" t="e">
        <f t="shared" si="947"/>
        <v>#REF!</v>
      </c>
    </row>
    <row r="597" spans="1:155" x14ac:dyDescent="0.2">
      <c r="A597" s="17">
        <v>30369363</v>
      </c>
      <c r="B597" t="s">
        <v>62</v>
      </c>
      <c r="C597" t="s">
        <v>3417</v>
      </c>
      <c r="D597" t="s">
        <v>3418</v>
      </c>
      <c r="E597" t="s">
        <v>227</v>
      </c>
      <c r="F597" t="s">
        <v>66</v>
      </c>
      <c r="G597" t="s">
        <v>42</v>
      </c>
      <c r="H597" t="s">
        <v>5042</v>
      </c>
      <c r="I597" t="s">
        <v>68</v>
      </c>
      <c r="J597" s="19" t="s">
        <v>69</v>
      </c>
      <c r="K597" t="s">
        <v>70</v>
      </c>
      <c r="L597">
        <v>1950</v>
      </c>
      <c r="M597">
        <f t="shared" si="857"/>
        <v>1950</v>
      </c>
      <c r="N597">
        <v>69</v>
      </c>
      <c r="O597" s="19">
        <f t="shared" si="858"/>
        <v>69</v>
      </c>
      <c r="P597" t="s">
        <v>54</v>
      </c>
      <c r="Q597" s="19" t="str">
        <f t="shared" si="859"/>
        <v>60-70</v>
      </c>
      <c r="R597" s="23">
        <v>323.10000000000002</v>
      </c>
      <c r="S597" s="15">
        <f t="shared" si="860"/>
        <v>0.3231</v>
      </c>
      <c r="T597">
        <v>30467083</v>
      </c>
      <c r="U597" t="s">
        <v>45</v>
      </c>
      <c r="V597" t="s">
        <v>46</v>
      </c>
      <c r="W597" t="s">
        <v>47</v>
      </c>
      <c r="X597" t="s">
        <v>48</v>
      </c>
      <c r="Z597" t="s">
        <v>3420</v>
      </c>
      <c r="AA597" t="s">
        <v>3421</v>
      </c>
      <c r="AB597" t="s">
        <v>231</v>
      </c>
      <c r="AC597">
        <v>1950</v>
      </c>
      <c r="AD597">
        <v>138</v>
      </c>
      <c r="AE597" t="str">
        <f t="shared" si="861"/>
        <v>&gt;80</v>
      </c>
      <c r="AF597">
        <v>-37.682262780000002</v>
      </c>
      <c r="AG597">
        <v>145.02494665</v>
      </c>
      <c r="AH597" t="s">
        <v>75</v>
      </c>
      <c r="AI597" t="s">
        <v>76</v>
      </c>
      <c r="AJ597" s="33" t="s">
        <v>731</v>
      </c>
      <c r="AL597" t="s">
        <v>78</v>
      </c>
      <c r="AM597" t="s">
        <v>79</v>
      </c>
      <c r="AN597">
        <v>220</v>
      </c>
      <c r="AO597" s="69">
        <v>3</v>
      </c>
      <c r="AP597">
        <v>2</v>
      </c>
      <c r="AQ597">
        <v>0</v>
      </c>
      <c r="AR597">
        <v>2</v>
      </c>
      <c r="AS597" s="82" t="str">
        <f t="shared" si="862"/>
        <v>Gw-0-2</v>
      </c>
      <c r="AT597" s="14">
        <f t="shared" si="863"/>
        <v>40000</v>
      </c>
      <c r="AU597" s="81">
        <f>VLOOKUP(C597,Bushfire_Vlookup!$F$2:$H$12575,3,FALSE)</f>
        <v>664.81941700000004</v>
      </c>
      <c r="AV597" s="14">
        <f>VLOOKUP(AS597,Safety_collateral_Vlookup!$J$3:$L$20,2,FALSE)</f>
        <v>93570.139925214826</v>
      </c>
      <c r="AW597" s="14">
        <f>VLOOKUP(AS597,Safety_collateral_Vlookup!$J$3:$L$20,3,FALSE)</f>
        <v>550000</v>
      </c>
      <c r="AX597" s="48">
        <f t="shared" si="864"/>
        <v>730078.70161814324</v>
      </c>
      <c r="AY597" s="49">
        <f t="shared" si="856"/>
        <v>24555.599999999999</v>
      </c>
      <c r="AZ597" s="14">
        <v>76000</v>
      </c>
      <c r="BA597" s="16">
        <f t="shared" si="865"/>
        <v>29.731658017647433</v>
      </c>
      <c r="BB597" t="e">
        <f>IF(BA597&lt;=#REF!,#REF!,IF(BA597&lt;=#REF!,#REF!,IF(BA597&lt;=#REF!,#REF!,IF(BA597&lt;=#REF!,#REF!,#REF!))))</f>
        <v>#REF!</v>
      </c>
      <c r="BC597" s="51">
        <v>5</v>
      </c>
      <c r="BD597" s="21">
        <v>70</v>
      </c>
      <c r="BE597" s="21">
        <v>6.4399999999999999E-2</v>
      </c>
      <c r="BF597" s="26">
        <f t="shared" si="866"/>
        <v>1601.6683005048571</v>
      </c>
      <c r="BG597" s="21">
        <v>7</v>
      </c>
      <c r="BH597" s="21">
        <f t="shared" si="867"/>
        <v>28</v>
      </c>
      <c r="BI597" s="28">
        <f t="shared" si="868"/>
        <v>4.0959999999999998E-4</v>
      </c>
      <c r="BJ597" s="27">
        <f t="shared" si="869"/>
        <v>4.0959999999999998E-4</v>
      </c>
      <c r="BK597" s="28">
        <f t="shared" si="870"/>
        <v>6.279685848080814E-3</v>
      </c>
      <c r="BL597" s="35">
        <f t="shared" si="871"/>
        <v>0.18670547209339902</v>
      </c>
      <c r="BM597" s="21" t="str">
        <f t="shared" si="872"/>
        <v>Cr1</v>
      </c>
      <c r="BN597" s="51">
        <v>1</v>
      </c>
      <c r="BO597" s="21">
        <v>2</v>
      </c>
      <c r="BP597" s="50" t="s">
        <v>5497</v>
      </c>
      <c r="BQ597" s="14">
        <v>40000</v>
      </c>
      <c r="BR597">
        <f>IFERROR(VLOOKUP(AO597,'Model Failure data- Lines'!$A$37:$E$41,3,FALSE),'Model Failure data- Lines'!$C$37)</f>
        <v>0.16107000000000002</v>
      </c>
      <c r="BS597" s="14">
        <f t="shared" si="873"/>
        <v>117593.77646963435</v>
      </c>
      <c r="BT597" s="34">
        <f t="shared" si="855"/>
        <v>21902.377771066243</v>
      </c>
      <c r="BU597" s="34">
        <f t="shared" si="874"/>
        <v>5.3689959007546468</v>
      </c>
      <c r="BV597" s="54">
        <f t="shared" si="875"/>
        <v>95691.398698568111</v>
      </c>
      <c r="BW597">
        <f>IFERROR(VLOOKUP(AO597,'Model Failure data- Lines'!$A$37:$E$41,4,FALSE),'Model Failure data- Lines'!$D$37)</f>
        <v>0.16398000000000001</v>
      </c>
      <c r="BX597" s="14">
        <f t="shared" si="876"/>
        <v>119718.30549134314</v>
      </c>
      <c r="BY597" s="34">
        <f t="shared" si="877"/>
        <v>19535.835085540435</v>
      </c>
      <c r="BZ597" s="71">
        <f t="shared" si="878"/>
        <v>6.128138621519863</v>
      </c>
      <c r="CA597" s="71">
        <f t="shared" si="879"/>
        <v>100182.47040580271</v>
      </c>
      <c r="CB597" s="57">
        <v>2</v>
      </c>
      <c r="CC597">
        <f>IFERROR(VLOOKUP(AO597,'Model Failure data- Lines'!$A$37:$E$41,5,FALSE),'Model Failure data- Lines'!$E$37)</f>
        <v>0.16322</v>
      </c>
      <c r="CD597" s="14">
        <f t="shared" si="880"/>
        <v>119163.44567811335</v>
      </c>
      <c r="CE597" s="34">
        <f t="shared" si="881"/>
        <v>15542.23283036996</v>
      </c>
      <c r="CF597" s="34">
        <f t="shared" si="882"/>
        <v>7.6670737711035075</v>
      </c>
      <c r="CG597" s="54">
        <f t="shared" si="883"/>
        <v>103621.21284774339</v>
      </c>
      <c r="CH597" t="e">
        <f>IFERROR(VLOOKUP(AO597,'Model Failure data- Lines'!#REF!,3,FALSE),'Model Failure data- Lines'!#REF!)</f>
        <v>#REF!</v>
      </c>
      <c r="CI597" s="14" t="e">
        <f t="shared" si="884"/>
        <v>#REF!</v>
      </c>
      <c r="CJ597" s="34">
        <f t="shared" si="885"/>
        <v>21008.177860168056</v>
      </c>
      <c r="CK597" s="34" t="e">
        <f t="shared" si="886"/>
        <v>#REF!</v>
      </c>
      <c r="CL597" s="54" t="e">
        <f t="shared" si="887"/>
        <v>#REF!</v>
      </c>
      <c r="CM597" t="e">
        <f>IFERROR(VLOOKUP(AO597,'Model Failure data- Lines'!#REF!,4,FALSE),'Model Failure data- Lines'!#REF!)</f>
        <v>#REF!</v>
      </c>
      <c r="CN597" s="14" t="e">
        <f t="shared" si="888"/>
        <v>#REF!</v>
      </c>
      <c r="CO597" s="34">
        <f t="shared" si="889"/>
        <v>17973.233682111422</v>
      </c>
      <c r="CP597" s="34" t="e">
        <f t="shared" si="890"/>
        <v>#REF!</v>
      </c>
      <c r="CQ597" s="54" t="e">
        <f t="shared" si="891"/>
        <v>#REF!</v>
      </c>
      <c r="CR597" t="e">
        <f>IFERROR(VLOOKUP(AO597,'Model Failure data- Lines'!#REF!,5,FALSE),'Model Failure data- Lines'!#REF!)</f>
        <v>#REF!</v>
      </c>
      <c r="CS597" s="14" t="e">
        <f t="shared" si="892"/>
        <v>#REF!</v>
      </c>
      <c r="CT597" s="34">
        <f t="shared" si="893"/>
        <v>13155.334383675599</v>
      </c>
      <c r="CU597" s="34" t="e">
        <f t="shared" si="894"/>
        <v>#REF!</v>
      </c>
      <c r="CV597" s="54" t="e">
        <f t="shared" si="895"/>
        <v>#REF!</v>
      </c>
      <c r="CW597" t="s">
        <v>231</v>
      </c>
      <c r="CZ597">
        <f t="shared" si="896"/>
        <v>100182.4704058027</v>
      </c>
      <c r="DA597" s="34">
        <f t="shared" si="897"/>
        <v>6998.666400000001</v>
      </c>
      <c r="DB597" s="34">
        <f t="shared" si="898"/>
        <v>116.32123289563722</v>
      </c>
      <c r="DC597" s="34">
        <f t="shared" si="899"/>
        <v>16371.654858447488</v>
      </c>
      <c r="DD597" s="9">
        <f t="shared" si="900"/>
        <v>96231.663</v>
      </c>
      <c r="DE597" s="59">
        <f t="shared" si="901"/>
        <v>5.8459450885780175E-2</v>
      </c>
      <c r="DF597" s="59">
        <f t="shared" si="902"/>
        <v>9.7162445140061256E-4</v>
      </c>
      <c r="DG597" s="59">
        <f t="shared" si="903"/>
        <v>0.13675147498334184</v>
      </c>
      <c r="DH597" s="59">
        <f t="shared" si="904"/>
        <v>0.80381744967947721</v>
      </c>
      <c r="DI597" s="14">
        <f t="shared" si="905"/>
        <v>5856.6122083041491</v>
      </c>
      <c r="DJ597" s="14">
        <f t="shared" si="906"/>
        <v>97.339737847996162</v>
      </c>
      <c r="DK597" s="14">
        <f t="shared" si="907"/>
        <v>13700.100595468513</v>
      </c>
      <c r="DL597" s="14">
        <f t="shared" si="908"/>
        <v>80528.417864182033</v>
      </c>
      <c r="DM597">
        <f t="shared" si="909"/>
        <v>103621.21284774339</v>
      </c>
      <c r="DN597" s="34">
        <f t="shared" si="910"/>
        <v>6966.2296000000006</v>
      </c>
      <c r="DO597" s="34">
        <f t="shared" si="911"/>
        <v>115.78211753400359</v>
      </c>
      <c r="DP597" s="34">
        <f t="shared" si="912"/>
        <v>16295.776960579333</v>
      </c>
      <c r="DQ597" s="9">
        <f t="shared" si="913"/>
        <v>95785.657000000007</v>
      </c>
      <c r="DR597" s="59">
        <f t="shared" si="914"/>
        <v>5.8459450885780168E-2</v>
      </c>
      <c r="DS597" s="59">
        <f t="shared" si="915"/>
        <v>9.7162445140061267E-4</v>
      </c>
      <c r="DT597" s="59">
        <f t="shared" si="916"/>
        <v>0.13675147498334184</v>
      </c>
      <c r="DU597" s="59">
        <f t="shared" si="917"/>
        <v>0.80381744967947732</v>
      </c>
      <c r="DV597" s="14">
        <f t="shared" si="918"/>
        <v>6057.6392031976284</v>
      </c>
      <c r="DW597" s="14">
        <f t="shared" si="919"/>
        <v>100.68090408665479</v>
      </c>
      <c r="DX597" s="14">
        <f t="shared" si="920"/>
        <v>14170.353696491718</v>
      </c>
      <c r="DY597" s="14">
        <f t="shared" si="921"/>
        <v>83292.539043967379</v>
      </c>
      <c r="DZ597" s="34" t="e">
        <f t="shared" si="922"/>
        <v>#REF!</v>
      </c>
      <c r="EA597" s="34" t="e">
        <f t="shared" si="923"/>
        <v>#REF!</v>
      </c>
      <c r="EB597" s="34" t="e">
        <f t="shared" si="924"/>
        <v>#REF!</v>
      </c>
      <c r="EC597" s="34" t="e">
        <f t="shared" si="925"/>
        <v>#REF!</v>
      </c>
      <c r="ED597" s="34" t="e">
        <f t="shared" si="926"/>
        <v>#REF!</v>
      </c>
      <c r="EE597" s="59" t="e">
        <f t="shared" si="927"/>
        <v>#REF!</v>
      </c>
      <c r="EF597" s="59" t="e">
        <f t="shared" si="928"/>
        <v>#REF!</v>
      </c>
      <c r="EG597" s="59" t="e">
        <f t="shared" si="929"/>
        <v>#REF!</v>
      </c>
      <c r="EH597" s="59" t="e">
        <f t="shared" si="930"/>
        <v>#REF!</v>
      </c>
      <c r="EI597" s="14" t="e">
        <f t="shared" si="931"/>
        <v>#REF!</v>
      </c>
      <c r="EJ597" s="14" t="e">
        <f t="shared" si="932"/>
        <v>#REF!</v>
      </c>
      <c r="EK597" s="14" t="e">
        <f t="shared" si="933"/>
        <v>#REF!</v>
      </c>
      <c r="EL597" s="14" t="e">
        <f t="shared" si="934"/>
        <v>#REF!</v>
      </c>
      <c r="EM597" t="e">
        <f t="shared" si="935"/>
        <v>#REF!</v>
      </c>
      <c r="EN597" s="34" t="e">
        <f t="shared" si="936"/>
        <v>#REF!</v>
      </c>
      <c r="EO597" s="34" t="e">
        <f t="shared" si="937"/>
        <v>#REF!</v>
      </c>
      <c r="EP597" s="34" t="e">
        <f t="shared" si="938"/>
        <v>#REF!</v>
      </c>
      <c r="EQ597" s="34" t="e">
        <f t="shared" si="939"/>
        <v>#REF!</v>
      </c>
      <c r="ER597" s="59" t="e">
        <f t="shared" si="940"/>
        <v>#REF!</v>
      </c>
      <c r="ES597" s="59" t="e">
        <f t="shared" si="941"/>
        <v>#REF!</v>
      </c>
      <c r="ET597" s="59" t="e">
        <f t="shared" si="942"/>
        <v>#REF!</v>
      </c>
      <c r="EU597" s="59" t="e">
        <f t="shared" si="943"/>
        <v>#REF!</v>
      </c>
      <c r="EV597" s="14" t="e">
        <f t="shared" si="944"/>
        <v>#REF!</v>
      </c>
      <c r="EW597" s="14" t="e">
        <f t="shared" si="945"/>
        <v>#REF!</v>
      </c>
      <c r="EX597" s="14" t="e">
        <f t="shared" si="946"/>
        <v>#REF!</v>
      </c>
      <c r="EY597" s="14" t="e">
        <f t="shared" si="947"/>
        <v>#REF!</v>
      </c>
    </row>
    <row r="598" spans="1:155" x14ac:dyDescent="0.2">
      <c r="A598" s="17">
        <v>30291136</v>
      </c>
      <c r="B598" t="s">
        <v>62</v>
      </c>
      <c r="C598" t="s">
        <v>2217</v>
      </c>
      <c r="D598" t="s">
        <v>2218</v>
      </c>
      <c r="E598" t="s">
        <v>2219</v>
      </c>
      <c r="F598" t="s">
        <v>66</v>
      </c>
      <c r="G598" t="s">
        <v>42</v>
      </c>
      <c r="H598" t="s">
        <v>4392</v>
      </c>
      <c r="I598" t="s">
        <v>68</v>
      </c>
      <c r="J598" s="19" t="s">
        <v>69</v>
      </c>
      <c r="K598" t="s">
        <v>70</v>
      </c>
      <c r="L598">
        <v>1961</v>
      </c>
      <c r="M598">
        <f t="shared" si="857"/>
        <v>1961</v>
      </c>
      <c r="N598">
        <v>58</v>
      </c>
      <c r="O598" s="19">
        <f t="shared" si="858"/>
        <v>58</v>
      </c>
      <c r="P598" t="s">
        <v>80</v>
      </c>
      <c r="Q598" s="19" t="str">
        <f t="shared" si="859"/>
        <v>50-60</v>
      </c>
      <c r="R598" s="23">
        <v>69.19</v>
      </c>
      <c r="S598" s="15">
        <f t="shared" si="860"/>
        <v>6.9190000000000002E-2</v>
      </c>
      <c r="T598">
        <v>30267137</v>
      </c>
      <c r="U598" t="s">
        <v>45</v>
      </c>
      <c r="V598" t="s">
        <v>46</v>
      </c>
      <c r="W598" s="20" t="s">
        <v>87</v>
      </c>
      <c r="X598" t="s">
        <v>88</v>
      </c>
      <c r="Y598" t="s">
        <v>2127</v>
      </c>
      <c r="Z598" t="s">
        <v>2221</v>
      </c>
      <c r="AA598" t="s">
        <v>2222</v>
      </c>
      <c r="AB598" t="s">
        <v>187</v>
      </c>
      <c r="AC598">
        <v>1961</v>
      </c>
      <c r="AD598">
        <v>116</v>
      </c>
      <c r="AE598" t="str">
        <f t="shared" si="861"/>
        <v>&gt;80</v>
      </c>
      <c r="AF598">
        <v>-37.692841809999997</v>
      </c>
      <c r="AG598">
        <v>145.00929264999999</v>
      </c>
      <c r="AH598" t="s">
        <v>75</v>
      </c>
      <c r="AI598" t="s">
        <v>76</v>
      </c>
      <c r="AJ598" s="33" t="s">
        <v>731</v>
      </c>
      <c r="AL598" t="s">
        <v>48</v>
      </c>
      <c r="AM598" t="s">
        <v>86</v>
      </c>
      <c r="AN598">
        <v>220</v>
      </c>
      <c r="AO598" s="69">
        <v>3</v>
      </c>
      <c r="AP598">
        <v>2</v>
      </c>
      <c r="AQ598">
        <v>0</v>
      </c>
      <c r="AR598">
        <v>2</v>
      </c>
      <c r="AS598" s="82" t="str">
        <f t="shared" si="862"/>
        <v>Gw-0-2</v>
      </c>
      <c r="AT598" s="14">
        <f t="shared" si="863"/>
        <v>40000</v>
      </c>
      <c r="AU598" s="81">
        <f>VLOOKUP(C598,Bushfire_Vlookup!$F$2:$H$12575,3,FALSE)</f>
        <v>175.887047</v>
      </c>
      <c r="AV598" s="14">
        <f>VLOOKUP(AS598,Safety_collateral_Vlookup!$J$3:$L$20,2,FALSE)</f>
        <v>93570.139925214826</v>
      </c>
      <c r="AW598" s="14">
        <f>VLOOKUP(AS598,Safety_collateral_Vlookup!$J$3:$L$20,3,FALSE)</f>
        <v>550000</v>
      </c>
      <c r="AX598" s="48">
        <f t="shared" si="864"/>
        <v>729557.01077935321</v>
      </c>
      <c r="AY598" s="49">
        <f t="shared" si="856"/>
        <v>5258.4400000000005</v>
      </c>
      <c r="AZ598" s="14">
        <v>76000</v>
      </c>
      <c r="BA598" s="16">
        <f t="shared" si="865"/>
        <v>138.74019876224759</v>
      </c>
      <c r="BB598" t="e">
        <f>IF(BA598&lt;=#REF!,#REF!,IF(BA598&lt;=#REF!,#REF!,IF(BA598&lt;=#REF!,#REF!,IF(BA598&lt;=#REF!,#REF!,#REF!))))</f>
        <v>#REF!</v>
      </c>
      <c r="BC598" s="51">
        <v>5</v>
      </c>
      <c r="BD598" s="21">
        <v>70</v>
      </c>
      <c r="BE598" s="21">
        <v>6.4399999999999999E-2</v>
      </c>
      <c r="BF598" s="26">
        <f t="shared" si="866"/>
        <v>342.98802139254434</v>
      </c>
      <c r="BG598" s="21">
        <v>7</v>
      </c>
      <c r="BH598" s="21">
        <f t="shared" si="867"/>
        <v>28</v>
      </c>
      <c r="BI598" s="28">
        <f t="shared" si="868"/>
        <v>4.0959999999999998E-4</v>
      </c>
      <c r="BJ598" s="27">
        <f t="shared" si="869"/>
        <v>4.0959999999999998E-4</v>
      </c>
      <c r="BK598" s="28">
        <f t="shared" si="870"/>
        <v>6.279685848080814E-3</v>
      </c>
      <c r="BL598" s="35">
        <f t="shared" si="871"/>
        <v>0.87124486272720536</v>
      </c>
      <c r="BM598" s="21" t="str">
        <f t="shared" si="872"/>
        <v>Cr2</v>
      </c>
      <c r="BN598" s="51">
        <v>2</v>
      </c>
      <c r="BO598" s="21">
        <v>0</v>
      </c>
      <c r="BP598" s="50" t="s">
        <v>5497</v>
      </c>
      <c r="BQ598" s="14">
        <v>40000</v>
      </c>
      <c r="BR598">
        <f>IFERROR(VLOOKUP(AO598,'Model Failure data- Lines'!$A$37:$E$41,3,FALSE),'Model Failure data- Lines'!$C$37)</f>
        <v>0.16107000000000002</v>
      </c>
      <c r="BS598" s="14">
        <f t="shared" si="873"/>
        <v>117509.74772623043</v>
      </c>
      <c r="BT598" s="34">
        <f t="shared" si="855"/>
        <v>4690.2677746210884</v>
      </c>
      <c r="BU598" s="34">
        <f t="shared" si="874"/>
        <v>25.053952860020591</v>
      </c>
      <c r="BV598" s="54">
        <f t="shared" si="875"/>
        <v>112819.47995160935</v>
      </c>
      <c r="BW598">
        <f>IFERROR(VLOOKUP(AO598,'Model Failure data- Lines'!$A$37:$E$41,4,FALSE),'Model Failure data- Lines'!$D$37)</f>
        <v>0.16398000000000001</v>
      </c>
      <c r="BX598" s="14">
        <f t="shared" si="876"/>
        <v>119632.75862759835</v>
      </c>
      <c r="BY598" s="34">
        <f t="shared" si="877"/>
        <v>4183.4863186893936</v>
      </c>
      <c r="BZ598" s="71">
        <f t="shared" si="878"/>
        <v>28.596426404730543</v>
      </c>
      <c r="CA598" s="71">
        <f t="shared" si="879"/>
        <v>115449.27230890896</v>
      </c>
      <c r="CB598" s="57">
        <v>2</v>
      </c>
      <c r="CC598">
        <f>IFERROR(VLOOKUP(AO598,'Model Failure data- Lines'!$A$37:$E$41,5,FALSE),'Model Failure data- Lines'!$E$37)</f>
        <v>0.16322</v>
      </c>
      <c r="CD598" s="14">
        <f t="shared" si="880"/>
        <v>119078.29529940603</v>
      </c>
      <c r="CE598" s="34">
        <f t="shared" si="881"/>
        <v>3328.2794476425183</v>
      </c>
      <c r="CF598" s="34">
        <f t="shared" si="882"/>
        <v>35.777733562532255</v>
      </c>
      <c r="CG598" s="54">
        <f t="shared" si="883"/>
        <v>115750.01585176351</v>
      </c>
      <c r="CH598" t="e">
        <f>IFERROR(VLOOKUP(AO598,'Model Failure data- Lines'!#REF!,3,FALSE),'Model Failure data- Lines'!#REF!)</f>
        <v>#REF!</v>
      </c>
      <c r="CI598" s="14" t="e">
        <f t="shared" si="884"/>
        <v>#REF!</v>
      </c>
      <c r="CJ598" s="34">
        <f t="shared" si="885"/>
        <v>4498.7800252090001</v>
      </c>
      <c r="CK598" s="34" t="e">
        <f t="shared" si="886"/>
        <v>#REF!</v>
      </c>
      <c r="CL598" s="54" t="e">
        <f t="shared" si="887"/>
        <v>#REF!</v>
      </c>
      <c r="CM598" t="e">
        <f>IFERROR(VLOOKUP(AO598,'Model Failure data- Lines'!#REF!,4,FALSE),'Model Failure data- Lines'!#REF!)</f>
        <v>#REF!</v>
      </c>
      <c r="CN598" s="14" t="e">
        <f t="shared" si="888"/>
        <v>#REF!</v>
      </c>
      <c r="CO598" s="34">
        <f t="shared" si="889"/>
        <v>3848.864247803434</v>
      </c>
      <c r="CP598" s="34" t="e">
        <f t="shared" si="890"/>
        <v>#REF!</v>
      </c>
      <c r="CQ598" s="54" t="e">
        <f t="shared" si="891"/>
        <v>#REF!</v>
      </c>
      <c r="CR598" t="e">
        <f>IFERROR(VLOOKUP(AO598,'Model Failure data- Lines'!#REF!,5,FALSE),'Model Failure data- Lines'!#REF!)</f>
        <v>#REF!</v>
      </c>
      <c r="CS598" s="14" t="e">
        <f t="shared" si="892"/>
        <v>#REF!</v>
      </c>
      <c r="CT598" s="34">
        <f t="shared" si="893"/>
        <v>2817.1389229542401</v>
      </c>
      <c r="CU598" s="34" t="e">
        <f t="shared" si="894"/>
        <v>#REF!</v>
      </c>
      <c r="CV598" s="54" t="e">
        <f t="shared" si="895"/>
        <v>#REF!</v>
      </c>
      <c r="CW598" t="s">
        <v>187</v>
      </c>
      <c r="CZ598">
        <f t="shared" si="896"/>
        <v>115449.27230890896</v>
      </c>
      <c r="DA598" s="34">
        <f t="shared" si="897"/>
        <v>6998.666400000001</v>
      </c>
      <c r="DB598" s="34">
        <f t="shared" si="898"/>
        <v>30.774369150853019</v>
      </c>
      <c r="DC598" s="34">
        <f t="shared" si="899"/>
        <v>16371.654858447488</v>
      </c>
      <c r="DD598" s="9">
        <f t="shared" si="900"/>
        <v>96231.663</v>
      </c>
      <c r="DE598" s="59">
        <f t="shared" si="901"/>
        <v>5.8501254006738779E-2</v>
      </c>
      <c r="DF598" s="59">
        <f t="shared" si="902"/>
        <v>2.5724032032605501E-4</v>
      </c>
      <c r="DG598" s="59">
        <f t="shared" si="903"/>
        <v>0.13684926308027703</v>
      </c>
      <c r="DH598" s="59">
        <f t="shared" si="904"/>
        <v>0.80439224259265807</v>
      </c>
      <c r="DI598" s="14">
        <f t="shared" si="905"/>
        <v>6753.9272042366365</v>
      </c>
      <c r="DJ598" s="14">
        <f t="shared" si="906"/>
        <v>29.698207790153688</v>
      </c>
      <c r="DK598" s="14">
        <f t="shared" si="907"/>
        <v>15799.147838628423</v>
      </c>
      <c r="DL598" s="14">
        <f t="shared" si="908"/>
        <v>92866.499058253743</v>
      </c>
      <c r="DM598">
        <f t="shared" si="909"/>
        <v>115750.01585176351</v>
      </c>
      <c r="DN598" s="34">
        <f t="shared" si="910"/>
        <v>6966.2296000000006</v>
      </c>
      <c r="DO598" s="34">
        <f t="shared" si="911"/>
        <v>30.631738826699781</v>
      </c>
      <c r="DP598" s="34">
        <f t="shared" si="912"/>
        <v>16295.776960579333</v>
      </c>
      <c r="DQ598" s="9">
        <f t="shared" si="913"/>
        <v>95785.657000000007</v>
      </c>
      <c r="DR598" s="59">
        <f t="shared" si="914"/>
        <v>5.8501254006738779E-2</v>
      </c>
      <c r="DS598" s="59">
        <f t="shared" si="915"/>
        <v>2.5724032032605501E-4</v>
      </c>
      <c r="DT598" s="59">
        <f t="shared" si="916"/>
        <v>0.13684926308027703</v>
      </c>
      <c r="DU598" s="59">
        <f t="shared" si="917"/>
        <v>0.80439224259265818</v>
      </c>
      <c r="DV598" s="14">
        <f t="shared" si="918"/>
        <v>6771.5210786280568</v>
      </c>
      <c r="DW598" s="14">
        <f t="shared" si="919"/>
        <v>29.775571155453587</v>
      </c>
      <c r="DX598" s="14">
        <f t="shared" si="920"/>
        <v>15840.304370844222</v>
      </c>
      <c r="DY598" s="14">
        <f t="shared" si="921"/>
        <v>93108.414831135786</v>
      </c>
      <c r="DZ598" s="34" t="e">
        <f t="shared" si="922"/>
        <v>#REF!</v>
      </c>
      <c r="EA598" s="34" t="e">
        <f t="shared" si="923"/>
        <v>#REF!</v>
      </c>
      <c r="EB598" s="34" t="e">
        <f t="shared" si="924"/>
        <v>#REF!</v>
      </c>
      <c r="EC598" s="34" t="e">
        <f t="shared" si="925"/>
        <v>#REF!</v>
      </c>
      <c r="ED598" s="34" t="e">
        <f t="shared" si="926"/>
        <v>#REF!</v>
      </c>
      <c r="EE598" s="59" t="e">
        <f t="shared" si="927"/>
        <v>#REF!</v>
      </c>
      <c r="EF598" s="59" t="e">
        <f t="shared" si="928"/>
        <v>#REF!</v>
      </c>
      <c r="EG598" s="59" t="e">
        <f t="shared" si="929"/>
        <v>#REF!</v>
      </c>
      <c r="EH598" s="59" t="e">
        <f t="shared" si="930"/>
        <v>#REF!</v>
      </c>
      <c r="EI598" s="14" t="e">
        <f t="shared" si="931"/>
        <v>#REF!</v>
      </c>
      <c r="EJ598" s="14" t="e">
        <f t="shared" si="932"/>
        <v>#REF!</v>
      </c>
      <c r="EK598" s="14" t="e">
        <f t="shared" si="933"/>
        <v>#REF!</v>
      </c>
      <c r="EL598" s="14" t="e">
        <f t="shared" si="934"/>
        <v>#REF!</v>
      </c>
      <c r="EM598" t="e">
        <f t="shared" si="935"/>
        <v>#REF!</v>
      </c>
      <c r="EN598" s="34" t="e">
        <f t="shared" si="936"/>
        <v>#REF!</v>
      </c>
      <c r="EO598" s="34" t="e">
        <f t="shared" si="937"/>
        <v>#REF!</v>
      </c>
      <c r="EP598" s="34" t="e">
        <f t="shared" si="938"/>
        <v>#REF!</v>
      </c>
      <c r="EQ598" s="34" t="e">
        <f t="shared" si="939"/>
        <v>#REF!</v>
      </c>
      <c r="ER598" s="59" t="e">
        <f t="shared" si="940"/>
        <v>#REF!</v>
      </c>
      <c r="ES598" s="59" t="e">
        <f t="shared" si="941"/>
        <v>#REF!</v>
      </c>
      <c r="ET598" s="59" t="e">
        <f t="shared" si="942"/>
        <v>#REF!</v>
      </c>
      <c r="EU598" s="59" t="e">
        <f t="shared" si="943"/>
        <v>#REF!</v>
      </c>
      <c r="EV598" s="14" t="e">
        <f t="shared" si="944"/>
        <v>#REF!</v>
      </c>
      <c r="EW598" s="14" t="e">
        <f t="shared" si="945"/>
        <v>#REF!</v>
      </c>
      <c r="EX598" s="14" t="e">
        <f t="shared" si="946"/>
        <v>#REF!</v>
      </c>
      <c r="EY598" s="14" t="e">
        <f t="shared" si="947"/>
        <v>#REF!</v>
      </c>
    </row>
    <row r="599" spans="1:155" x14ac:dyDescent="0.2">
      <c r="A599" s="17">
        <v>30312201</v>
      </c>
      <c r="B599" t="s">
        <v>40</v>
      </c>
      <c r="C599" t="s">
        <v>519</v>
      </c>
      <c r="D599" t="s">
        <v>520</v>
      </c>
      <c r="E599" t="s">
        <v>521</v>
      </c>
      <c r="F599" t="s">
        <v>66</v>
      </c>
      <c r="G599" t="s">
        <v>42</v>
      </c>
      <c r="H599" t="s">
        <v>4562</v>
      </c>
      <c r="I599" t="s">
        <v>228</v>
      </c>
      <c r="J599" s="19" t="s">
        <v>43</v>
      </c>
      <c r="K599" t="s">
        <v>43</v>
      </c>
      <c r="L599">
        <v>1968</v>
      </c>
      <c r="M599">
        <f t="shared" si="857"/>
        <v>1968</v>
      </c>
      <c r="N599">
        <v>51</v>
      </c>
      <c r="O599" s="19">
        <f t="shared" si="858"/>
        <v>51</v>
      </c>
      <c r="P599" t="s">
        <v>80</v>
      </c>
      <c r="Q599" s="19" t="str">
        <f t="shared" si="859"/>
        <v>50-60</v>
      </c>
      <c r="R599" s="23">
        <v>207.4</v>
      </c>
      <c r="S599" s="15">
        <f t="shared" si="860"/>
        <v>0.2074</v>
      </c>
      <c r="T599">
        <v>30270464</v>
      </c>
      <c r="U599" t="s">
        <v>45</v>
      </c>
      <c r="V599" t="s">
        <v>46</v>
      </c>
      <c r="W599" t="s">
        <v>47</v>
      </c>
      <c r="X599" t="s">
        <v>48</v>
      </c>
      <c r="Y599" t="s">
        <v>84</v>
      </c>
      <c r="Z599" t="s">
        <v>523</v>
      </c>
      <c r="AA599" t="s">
        <v>524</v>
      </c>
      <c r="AB599" t="s">
        <v>525</v>
      </c>
      <c r="AC599">
        <v>1968</v>
      </c>
      <c r="AD599">
        <v>102</v>
      </c>
      <c r="AE599" t="str">
        <f t="shared" si="861"/>
        <v>&gt;80</v>
      </c>
      <c r="AF599">
        <v>-37.738676669999997</v>
      </c>
      <c r="AG599">
        <v>144.97721763000001</v>
      </c>
      <c r="AH599" t="s">
        <v>75</v>
      </c>
      <c r="AI599" t="s">
        <v>76</v>
      </c>
      <c r="AJ599" s="33" t="s">
        <v>526</v>
      </c>
      <c r="AL599" t="s">
        <v>78</v>
      </c>
      <c r="AM599" t="s">
        <v>58</v>
      </c>
      <c r="AN599">
        <v>220</v>
      </c>
      <c r="AO599" s="69">
        <v>3</v>
      </c>
      <c r="AP599">
        <v>2</v>
      </c>
      <c r="AQ599">
        <v>0</v>
      </c>
      <c r="AR599">
        <v>1</v>
      </c>
      <c r="AS599" s="82" t="str">
        <f t="shared" si="862"/>
        <v>Gw-0-1</v>
      </c>
      <c r="AT599" s="14">
        <f t="shared" si="863"/>
        <v>40008</v>
      </c>
      <c r="AU599" s="81">
        <f>VLOOKUP(C599,Bushfire_Vlookup!$F$2:$H$12575,3,FALSE)</f>
        <v>1</v>
      </c>
      <c r="AV599" s="14">
        <f>VLOOKUP(AS599,Safety_collateral_Vlookup!$J$3:$L$20,2,FALSE)</f>
        <v>11570.139925214824</v>
      </c>
      <c r="AW599" s="14">
        <f>VLOOKUP(AS599,Safety_collateral_Vlookup!$J$3:$L$20,3,FALSE)</f>
        <v>148000</v>
      </c>
      <c r="AX599" s="48">
        <f t="shared" si="864"/>
        <v>212950.94230020419</v>
      </c>
      <c r="AY599" s="48">
        <f>AZ599</f>
        <v>122000</v>
      </c>
      <c r="AZ599" s="14">
        <v>122000</v>
      </c>
      <c r="BA599" s="16">
        <f t="shared" si="865"/>
        <v>1.745499527050854</v>
      </c>
      <c r="BB599" t="e">
        <f>IF(BA599&lt;=#REF!,#REF!,IF(BA599&lt;=#REF!,#REF!,IF(BA599&lt;=#REF!,#REF!,IF(BA599&lt;=#REF!,#REF!,#REF!))))</f>
        <v>#REF!</v>
      </c>
      <c r="BC599" s="51">
        <v>3</v>
      </c>
      <c r="BD599" s="21">
        <v>70</v>
      </c>
      <c r="BE599" s="21">
        <v>6.4399999999999999E-2</v>
      </c>
      <c r="BF599" s="26">
        <f t="shared" si="866"/>
        <v>7957.5955245073455</v>
      </c>
      <c r="BG599" s="21">
        <v>7</v>
      </c>
      <c r="BH599" s="21">
        <f t="shared" si="867"/>
        <v>28</v>
      </c>
      <c r="BI599" s="28">
        <f t="shared" si="868"/>
        <v>4.0959999999999998E-4</v>
      </c>
      <c r="BJ599" s="27">
        <f t="shared" si="869"/>
        <v>4.0959999999999998E-4</v>
      </c>
      <c r="BK599" s="28">
        <f t="shared" si="870"/>
        <v>6.2796858480808132E-3</v>
      </c>
      <c r="BL599" s="35">
        <f t="shared" si="871"/>
        <v>1.0961188677853001E-2</v>
      </c>
      <c r="BM599" s="21" t="str">
        <f t="shared" si="872"/>
        <v>Cr1</v>
      </c>
      <c r="BN599" s="51">
        <v>1</v>
      </c>
      <c r="BO599" s="21">
        <v>2</v>
      </c>
      <c r="BP599" s="50" t="s">
        <v>5497</v>
      </c>
      <c r="BQ599" s="14">
        <v>40008</v>
      </c>
      <c r="BR599">
        <f>IFERROR(VLOOKUP(AO599,'Model Failure data- Lines'!$A$37:$E$41,3,FALSE),'Model Failure data- Lines'!$C$37)</f>
        <v>0.16107000000000002</v>
      </c>
      <c r="BS599" s="14">
        <f t="shared" si="873"/>
        <v>34300.008276293891</v>
      </c>
      <c r="BT599" s="34">
        <f t="shared" si="855"/>
        <v>108817.95142737632</v>
      </c>
      <c r="BU599" s="34">
        <f t="shared" si="874"/>
        <v>0.31520542177441441</v>
      </c>
      <c r="BV599" s="54">
        <f t="shared" si="875"/>
        <v>-74517.943151082436</v>
      </c>
      <c r="BW599">
        <f>IFERROR(VLOOKUP(AO599,'Model Failure data- Lines'!$A$37:$E$41,4,FALSE),'Model Failure data- Lines'!$D$37)</f>
        <v>0.16398000000000001</v>
      </c>
      <c r="BX599" s="14">
        <f t="shared" si="876"/>
        <v>34919.695518387489</v>
      </c>
      <c r="BY599" s="34">
        <f t="shared" si="877"/>
        <v>97060.217646318284</v>
      </c>
      <c r="BZ599" s="71">
        <f t="shared" si="878"/>
        <v>0.35977351344536235</v>
      </c>
      <c r="CA599" s="71">
        <f t="shared" si="879"/>
        <v>-62140.522127930795</v>
      </c>
      <c r="CB599" s="57">
        <v>2</v>
      </c>
      <c r="CC599">
        <f>IFERROR(VLOOKUP(AO599,'Model Failure data- Lines'!$A$37:$E$41,5,FALSE),'Model Failure data- Lines'!$E$37)</f>
        <v>0.16322</v>
      </c>
      <c r="CD599" s="14">
        <f t="shared" si="880"/>
        <v>34757.852802239329</v>
      </c>
      <c r="CE599" s="34">
        <f t="shared" si="881"/>
        <v>77218.736471726821</v>
      </c>
      <c r="CF599" s="34">
        <f t="shared" si="882"/>
        <v>0.45012200911841793</v>
      </c>
      <c r="CG599" s="54">
        <f t="shared" si="883"/>
        <v>-42460.883669487492</v>
      </c>
      <c r="CH599" t="e">
        <f>IFERROR(VLOOKUP(AO599,'Model Failure data- Lines'!#REF!,3,FALSE),'Model Failure data- Lines'!#REF!)</f>
        <v>#REF!</v>
      </c>
      <c r="CI599" s="14" t="e">
        <f t="shared" si="884"/>
        <v>#REF!</v>
      </c>
      <c r="CJ599" s="34">
        <f t="shared" si="885"/>
        <v>104375.28298801507</v>
      </c>
      <c r="CK599" s="34" t="e">
        <f t="shared" si="886"/>
        <v>#REF!</v>
      </c>
      <c r="CL599" s="54" t="e">
        <f t="shared" si="887"/>
        <v>#REF!</v>
      </c>
      <c r="CM599" t="e">
        <f>IFERROR(VLOOKUP(AO599,'Model Failure data- Lines'!#REF!,4,FALSE),'Model Failure data- Lines'!#REF!)</f>
        <v>#REF!</v>
      </c>
      <c r="CN599" s="14" t="e">
        <f t="shared" si="888"/>
        <v>#REF!</v>
      </c>
      <c r="CO599" s="34">
        <f t="shared" si="889"/>
        <v>89296.71884285433</v>
      </c>
      <c r="CP599" s="34" t="e">
        <f t="shared" si="890"/>
        <v>#REF!</v>
      </c>
      <c r="CQ599" s="54" t="e">
        <f t="shared" si="891"/>
        <v>#REF!</v>
      </c>
      <c r="CR599" t="e">
        <f>IFERROR(VLOOKUP(AO599,'Model Failure data- Lines'!#REF!,5,FALSE),'Model Failure data- Lines'!#REF!)</f>
        <v>#REF!</v>
      </c>
      <c r="CS599" s="14" t="e">
        <f t="shared" si="892"/>
        <v>#REF!</v>
      </c>
      <c r="CT599" s="34">
        <f t="shared" si="893"/>
        <v>65359.868820489959</v>
      </c>
      <c r="CU599" s="34" t="e">
        <f t="shared" si="894"/>
        <v>#REF!</v>
      </c>
      <c r="CV599" s="54" t="e">
        <f t="shared" si="895"/>
        <v>#REF!</v>
      </c>
      <c r="CW599" t="s">
        <v>525</v>
      </c>
      <c r="CZ599">
        <f t="shared" si="896"/>
        <v>-62140.522127930803</v>
      </c>
      <c r="DA599" s="34">
        <f t="shared" si="897"/>
        <v>7000.0661332800009</v>
      </c>
      <c r="DB599" s="34">
        <f t="shared" si="898"/>
        <v>0.17496666</v>
      </c>
      <c r="DC599" s="34">
        <f t="shared" si="899"/>
        <v>2024.3887384474874</v>
      </c>
      <c r="DD599" s="9">
        <f t="shared" si="900"/>
        <v>25895.06568</v>
      </c>
      <c r="DE599" s="59">
        <f t="shared" si="901"/>
        <v>0.20046183190784156</v>
      </c>
      <c r="DF599" s="59">
        <f t="shared" si="902"/>
        <v>5.0105436889582465E-6</v>
      </c>
      <c r="DG599" s="59">
        <f t="shared" si="903"/>
        <v>5.7972691582648971E-2</v>
      </c>
      <c r="DH599" s="59">
        <f t="shared" si="904"/>
        <v>0.74156046596582048</v>
      </c>
      <c r="DI599" s="14">
        <f t="shared" si="905"/>
        <v>-12456.802901474774</v>
      </c>
      <c r="DJ599" s="14">
        <f t="shared" si="906"/>
        <v>-0.31135780097667393</v>
      </c>
      <c r="DK599" s="14">
        <f t="shared" si="907"/>
        <v>-3602.4533241073063</v>
      </c>
      <c r="DL599" s="14">
        <f t="shared" si="908"/>
        <v>-46080.954544547742</v>
      </c>
      <c r="DM599">
        <f t="shared" si="909"/>
        <v>-42460.883669487492</v>
      </c>
      <c r="DN599" s="34">
        <f t="shared" si="910"/>
        <v>6967.6228459200001</v>
      </c>
      <c r="DO599" s="34">
        <f t="shared" si="911"/>
        <v>0.17415574</v>
      </c>
      <c r="DP599" s="34">
        <f t="shared" si="912"/>
        <v>2015.0062805793323</v>
      </c>
      <c r="DQ599" s="9">
        <f t="shared" si="913"/>
        <v>25775.04952</v>
      </c>
      <c r="DR599" s="59">
        <f t="shared" si="914"/>
        <v>0.20046183190784156</v>
      </c>
      <c r="DS599" s="59">
        <f t="shared" si="915"/>
        <v>5.0105436889582473E-6</v>
      </c>
      <c r="DT599" s="59">
        <f t="shared" si="916"/>
        <v>5.7972691582648984E-2</v>
      </c>
      <c r="DU599" s="59">
        <f t="shared" si="917"/>
        <v>0.74156046596582059</v>
      </c>
      <c r="DV599" s="14">
        <f t="shared" si="918"/>
        <v>-8511.7865248112157</v>
      </c>
      <c r="DW599" s="14">
        <f t="shared" si="919"/>
        <v>-0.21275211269774083</v>
      </c>
      <c r="DX599" s="14">
        <f t="shared" si="920"/>
        <v>-2461.5717132979353</v>
      </c>
      <c r="DY599" s="14">
        <f t="shared" si="921"/>
        <v>-31487.312679265644</v>
      </c>
      <c r="DZ599" s="34" t="e">
        <f t="shared" si="922"/>
        <v>#REF!</v>
      </c>
      <c r="EA599" s="34" t="e">
        <f t="shared" si="923"/>
        <v>#REF!</v>
      </c>
      <c r="EB599" s="34" t="e">
        <f t="shared" si="924"/>
        <v>#REF!</v>
      </c>
      <c r="EC599" s="34" t="e">
        <f t="shared" si="925"/>
        <v>#REF!</v>
      </c>
      <c r="ED599" s="34" t="e">
        <f t="shared" si="926"/>
        <v>#REF!</v>
      </c>
      <c r="EE599" s="59" t="e">
        <f t="shared" si="927"/>
        <v>#REF!</v>
      </c>
      <c r="EF599" s="59" t="e">
        <f t="shared" si="928"/>
        <v>#REF!</v>
      </c>
      <c r="EG599" s="59" t="e">
        <f t="shared" si="929"/>
        <v>#REF!</v>
      </c>
      <c r="EH599" s="59" t="e">
        <f t="shared" si="930"/>
        <v>#REF!</v>
      </c>
      <c r="EI599" s="14" t="e">
        <f t="shared" si="931"/>
        <v>#REF!</v>
      </c>
      <c r="EJ599" s="14" t="e">
        <f t="shared" si="932"/>
        <v>#REF!</v>
      </c>
      <c r="EK599" s="14" t="e">
        <f t="shared" si="933"/>
        <v>#REF!</v>
      </c>
      <c r="EL599" s="14" t="e">
        <f t="shared" si="934"/>
        <v>#REF!</v>
      </c>
      <c r="EM599" t="e">
        <f t="shared" si="935"/>
        <v>#REF!</v>
      </c>
      <c r="EN599" s="34" t="e">
        <f t="shared" si="936"/>
        <v>#REF!</v>
      </c>
      <c r="EO599" s="34" t="e">
        <f t="shared" si="937"/>
        <v>#REF!</v>
      </c>
      <c r="EP599" s="34" t="e">
        <f t="shared" si="938"/>
        <v>#REF!</v>
      </c>
      <c r="EQ599" s="34" t="e">
        <f t="shared" si="939"/>
        <v>#REF!</v>
      </c>
      <c r="ER599" s="59" t="e">
        <f t="shared" si="940"/>
        <v>#REF!</v>
      </c>
      <c r="ES599" s="59" t="e">
        <f t="shared" si="941"/>
        <v>#REF!</v>
      </c>
      <c r="ET599" s="59" t="e">
        <f t="shared" si="942"/>
        <v>#REF!</v>
      </c>
      <c r="EU599" s="59" t="e">
        <f t="shared" si="943"/>
        <v>#REF!</v>
      </c>
      <c r="EV599" s="14" t="e">
        <f t="shared" si="944"/>
        <v>#REF!</v>
      </c>
      <c r="EW599" s="14" t="e">
        <f t="shared" si="945"/>
        <v>#REF!</v>
      </c>
      <c r="EX599" s="14" t="e">
        <f t="shared" si="946"/>
        <v>#REF!</v>
      </c>
      <c r="EY599" s="14" t="e">
        <f t="shared" si="947"/>
        <v>#REF!</v>
      </c>
    </row>
    <row r="600" spans="1:155" x14ac:dyDescent="0.2">
      <c r="A600" s="17">
        <v>30337747</v>
      </c>
      <c r="B600" t="s">
        <v>40</v>
      </c>
      <c r="C600" t="s">
        <v>1598</v>
      </c>
      <c r="D600" t="s">
        <v>1599</v>
      </c>
      <c r="E600" t="s">
        <v>1600</v>
      </c>
      <c r="F600" t="s">
        <v>66</v>
      </c>
      <c r="G600" t="s">
        <v>42</v>
      </c>
      <c r="H600" t="s">
        <v>4764</v>
      </c>
      <c r="I600" t="s">
        <v>228</v>
      </c>
      <c r="J600" s="19" t="s">
        <v>43</v>
      </c>
      <c r="K600" t="s">
        <v>43</v>
      </c>
      <c r="L600">
        <v>1968</v>
      </c>
      <c r="M600">
        <f t="shared" si="857"/>
        <v>1968</v>
      </c>
      <c r="N600">
        <v>51</v>
      </c>
      <c r="O600" s="19">
        <f t="shared" si="858"/>
        <v>51</v>
      </c>
      <c r="P600" t="s">
        <v>80</v>
      </c>
      <c r="Q600" s="19" t="str">
        <f t="shared" si="859"/>
        <v>50-60</v>
      </c>
      <c r="R600" s="23">
        <v>191.4</v>
      </c>
      <c r="S600" s="15">
        <f t="shared" si="860"/>
        <v>0.19140000000000001</v>
      </c>
      <c r="T600">
        <v>30234661</v>
      </c>
      <c r="U600" t="s">
        <v>45</v>
      </c>
      <c r="V600" t="s">
        <v>46</v>
      </c>
      <c r="W600" s="20" t="s">
        <v>87</v>
      </c>
      <c r="X600" t="s">
        <v>88</v>
      </c>
      <c r="Y600" t="s">
        <v>154</v>
      </c>
      <c r="Z600" t="s">
        <v>1602</v>
      </c>
      <c r="AA600" t="s">
        <v>1603</v>
      </c>
      <c r="AB600" t="s">
        <v>196</v>
      </c>
      <c r="AC600">
        <v>1968</v>
      </c>
      <c r="AD600">
        <v>102</v>
      </c>
      <c r="AE600" t="str">
        <f t="shared" si="861"/>
        <v>&gt;80</v>
      </c>
      <c r="AF600">
        <v>-37.74524941</v>
      </c>
      <c r="AG600">
        <v>144.98151103999999</v>
      </c>
      <c r="AH600" t="s">
        <v>75</v>
      </c>
      <c r="AI600" t="s">
        <v>76</v>
      </c>
      <c r="AJ600" s="33" t="s">
        <v>526</v>
      </c>
      <c r="AL600" t="s">
        <v>78</v>
      </c>
      <c r="AM600" t="s">
        <v>58</v>
      </c>
      <c r="AN600">
        <v>220</v>
      </c>
      <c r="AO600" s="69">
        <v>3</v>
      </c>
      <c r="AP600">
        <v>2</v>
      </c>
      <c r="AQ600">
        <v>0</v>
      </c>
      <c r="AR600">
        <v>1</v>
      </c>
      <c r="AS600" s="82" t="str">
        <f t="shared" si="862"/>
        <v>Gw-0-1</v>
      </c>
      <c r="AT600" s="14">
        <f t="shared" si="863"/>
        <v>40008</v>
      </c>
      <c r="AU600" s="81">
        <f>VLOOKUP(C600,Bushfire_Vlookup!$F$2:$H$12575,3,FALSE)</f>
        <v>1</v>
      </c>
      <c r="AV600" s="14">
        <f>VLOOKUP(AS600,Safety_collateral_Vlookup!$J$3:$L$20,2,FALSE)</f>
        <v>11570.139925214824</v>
      </c>
      <c r="AW600" s="14">
        <f>VLOOKUP(AS600,Safety_collateral_Vlookup!$J$3:$L$20,3,FALSE)</f>
        <v>148000</v>
      </c>
      <c r="AX600" s="48">
        <f t="shared" si="864"/>
        <v>212950.94230020419</v>
      </c>
      <c r="AY600" s="48">
        <f>AZ600</f>
        <v>122000</v>
      </c>
      <c r="AZ600" s="14">
        <v>122000</v>
      </c>
      <c r="BA600" s="16">
        <f t="shared" si="865"/>
        <v>1.745499527050854</v>
      </c>
      <c r="BB600" t="e">
        <f>IF(BA600&lt;=#REF!,#REF!,IF(BA600&lt;=#REF!,#REF!,IF(BA600&lt;=#REF!,#REF!,IF(BA600&lt;=#REF!,#REF!,#REF!))))</f>
        <v>#REF!</v>
      </c>
      <c r="BC600" s="51">
        <v>3</v>
      </c>
      <c r="BD600" s="21">
        <v>70</v>
      </c>
      <c r="BE600" s="21">
        <v>6.4399999999999999E-2</v>
      </c>
      <c r="BF600" s="26">
        <f t="shared" si="866"/>
        <v>7957.5955245073455</v>
      </c>
      <c r="BG600" s="21">
        <v>7</v>
      </c>
      <c r="BH600" s="21">
        <f t="shared" si="867"/>
        <v>28</v>
      </c>
      <c r="BI600" s="28">
        <f t="shared" si="868"/>
        <v>4.0959999999999998E-4</v>
      </c>
      <c r="BJ600" s="27">
        <f t="shared" si="869"/>
        <v>4.0959999999999998E-4</v>
      </c>
      <c r="BK600" s="28">
        <f t="shared" si="870"/>
        <v>6.2796858480808132E-3</v>
      </c>
      <c r="BL600" s="35">
        <f t="shared" si="871"/>
        <v>1.0961188677853001E-2</v>
      </c>
      <c r="BM600" s="21" t="str">
        <f t="shared" si="872"/>
        <v>Cr1</v>
      </c>
      <c r="BN600" s="51">
        <v>1</v>
      </c>
      <c r="BO600" s="21">
        <v>0</v>
      </c>
      <c r="BP600" s="50" t="s">
        <v>5497</v>
      </c>
      <c r="BQ600" s="14">
        <v>40008</v>
      </c>
      <c r="BR600">
        <f>IFERROR(VLOOKUP(AO600,'Model Failure data- Lines'!$A$37:$E$41,3,FALSE),'Model Failure data- Lines'!$C$37)</f>
        <v>0.16107000000000002</v>
      </c>
      <c r="BS600" s="14">
        <f t="shared" si="873"/>
        <v>34300.008276293891</v>
      </c>
      <c r="BT600" s="34">
        <f t="shared" si="855"/>
        <v>108817.95142737632</v>
      </c>
      <c r="BU600" s="34">
        <f t="shared" si="874"/>
        <v>0.31520542177441441</v>
      </c>
      <c r="BV600" s="54">
        <f t="shared" si="875"/>
        <v>-74517.943151082436</v>
      </c>
      <c r="BW600">
        <f>IFERROR(VLOOKUP(AO600,'Model Failure data- Lines'!$A$37:$E$41,4,FALSE),'Model Failure data- Lines'!$D$37)</f>
        <v>0.16398000000000001</v>
      </c>
      <c r="BX600" s="14">
        <f t="shared" si="876"/>
        <v>34919.695518387489</v>
      </c>
      <c r="BY600" s="34">
        <f t="shared" si="877"/>
        <v>97060.217646318284</v>
      </c>
      <c r="BZ600" s="71">
        <f t="shared" si="878"/>
        <v>0.35977351344536235</v>
      </c>
      <c r="CA600" s="71">
        <f t="shared" si="879"/>
        <v>-62140.522127930795</v>
      </c>
      <c r="CB600" s="57">
        <v>2</v>
      </c>
      <c r="CC600">
        <f>IFERROR(VLOOKUP(AO600,'Model Failure data- Lines'!$A$37:$E$41,5,FALSE),'Model Failure data- Lines'!$E$37)</f>
        <v>0.16322</v>
      </c>
      <c r="CD600" s="14">
        <f t="shared" si="880"/>
        <v>34757.852802239329</v>
      </c>
      <c r="CE600" s="34">
        <f t="shared" si="881"/>
        <v>77218.736471726821</v>
      </c>
      <c r="CF600" s="34">
        <f t="shared" si="882"/>
        <v>0.45012200911841793</v>
      </c>
      <c r="CG600" s="54">
        <f t="shared" si="883"/>
        <v>-42460.883669487492</v>
      </c>
      <c r="CH600" t="e">
        <f>IFERROR(VLOOKUP(AO600,'Model Failure data- Lines'!#REF!,3,FALSE),'Model Failure data- Lines'!#REF!)</f>
        <v>#REF!</v>
      </c>
      <c r="CI600" s="14" t="e">
        <f t="shared" si="884"/>
        <v>#REF!</v>
      </c>
      <c r="CJ600" s="34">
        <f t="shared" si="885"/>
        <v>104375.28298801507</v>
      </c>
      <c r="CK600" s="34" t="e">
        <f t="shared" si="886"/>
        <v>#REF!</v>
      </c>
      <c r="CL600" s="54" t="e">
        <f t="shared" si="887"/>
        <v>#REF!</v>
      </c>
      <c r="CM600" t="e">
        <f>IFERROR(VLOOKUP(AO600,'Model Failure data- Lines'!#REF!,4,FALSE),'Model Failure data- Lines'!#REF!)</f>
        <v>#REF!</v>
      </c>
      <c r="CN600" s="14" t="e">
        <f t="shared" si="888"/>
        <v>#REF!</v>
      </c>
      <c r="CO600" s="34">
        <f t="shared" si="889"/>
        <v>89296.71884285433</v>
      </c>
      <c r="CP600" s="34" t="e">
        <f t="shared" si="890"/>
        <v>#REF!</v>
      </c>
      <c r="CQ600" s="54" t="e">
        <f t="shared" si="891"/>
        <v>#REF!</v>
      </c>
      <c r="CR600" t="e">
        <f>IFERROR(VLOOKUP(AO600,'Model Failure data- Lines'!#REF!,5,FALSE),'Model Failure data- Lines'!#REF!)</f>
        <v>#REF!</v>
      </c>
      <c r="CS600" s="14" t="e">
        <f t="shared" si="892"/>
        <v>#REF!</v>
      </c>
      <c r="CT600" s="34">
        <f t="shared" si="893"/>
        <v>65359.868820489959</v>
      </c>
      <c r="CU600" s="34" t="e">
        <f t="shared" si="894"/>
        <v>#REF!</v>
      </c>
      <c r="CV600" s="54" t="e">
        <f t="shared" si="895"/>
        <v>#REF!</v>
      </c>
      <c r="CW600" t="s">
        <v>196</v>
      </c>
      <c r="CZ600">
        <f t="shared" si="896"/>
        <v>-62140.522127930803</v>
      </c>
      <c r="DA600" s="34">
        <f t="shared" si="897"/>
        <v>7000.0661332800009</v>
      </c>
      <c r="DB600" s="34">
        <f t="shared" si="898"/>
        <v>0.17496666</v>
      </c>
      <c r="DC600" s="34">
        <f t="shared" si="899"/>
        <v>2024.3887384474874</v>
      </c>
      <c r="DD600" s="9">
        <f t="shared" si="900"/>
        <v>25895.06568</v>
      </c>
      <c r="DE600" s="59">
        <f t="shared" si="901"/>
        <v>0.20046183190784156</v>
      </c>
      <c r="DF600" s="59">
        <f t="shared" si="902"/>
        <v>5.0105436889582465E-6</v>
      </c>
      <c r="DG600" s="59">
        <f t="shared" si="903"/>
        <v>5.7972691582648971E-2</v>
      </c>
      <c r="DH600" s="59">
        <f t="shared" si="904"/>
        <v>0.74156046596582048</v>
      </c>
      <c r="DI600" s="14">
        <f t="shared" si="905"/>
        <v>-12456.802901474774</v>
      </c>
      <c r="DJ600" s="14">
        <f t="shared" si="906"/>
        <v>-0.31135780097667393</v>
      </c>
      <c r="DK600" s="14">
        <f t="shared" si="907"/>
        <v>-3602.4533241073063</v>
      </c>
      <c r="DL600" s="14">
        <f t="shared" si="908"/>
        <v>-46080.954544547742</v>
      </c>
      <c r="DM600">
        <f t="shared" si="909"/>
        <v>-42460.883669487492</v>
      </c>
      <c r="DN600" s="34">
        <f t="shared" si="910"/>
        <v>6967.6228459200001</v>
      </c>
      <c r="DO600" s="34">
        <f t="shared" si="911"/>
        <v>0.17415574</v>
      </c>
      <c r="DP600" s="34">
        <f t="shared" si="912"/>
        <v>2015.0062805793323</v>
      </c>
      <c r="DQ600" s="9">
        <f t="shared" si="913"/>
        <v>25775.04952</v>
      </c>
      <c r="DR600" s="59">
        <f t="shared" si="914"/>
        <v>0.20046183190784156</v>
      </c>
      <c r="DS600" s="59">
        <f t="shared" si="915"/>
        <v>5.0105436889582473E-6</v>
      </c>
      <c r="DT600" s="59">
        <f t="shared" si="916"/>
        <v>5.7972691582648984E-2</v>
      </c>
      <c r="DU600" s="59">
        <f t="shared" si="917"/>
        <v>0.74156046596582059</v>
      </c>
      <c r="DV600" s="14">
        <f t="shared" si="918"/>
        <v>-8511.7865248112157</v>
      </c>
      <c r="DW600" s="14">
        <f t="shared" si="919"/>
        <v>-0.21275211269774083</v>
      </c>
      <c r="DX600" s="14">
        <f t="shared" si="920"/>
        <v>-2461.5717132979353</v>
      </c>
      <c r="DY600" s="14">
        <f t="shared" si="921"/>
        <v>-31487.312679265644</v>
      </c>
      <c r="DZ600" s="34" t="e">
        <f t="shared" si="922"/>
        <v>#REF!</v>
      </c>
      <c r="EA600" s="34" t="e">
        <f t="shared" si="923"/>
        <v>#REF!</v>
      </c>
      <c r="EB600" s="34" t="e">
        <f t="shared" si="924"/>
        <v>#REF!</v>
      </c>
      <c r="EC600" s="34" t="e">
        <f t="shared" si="925"/>
        <v>#REF!</v>
      </c>
      <c r="ED600" s="34" t="e">
        <f t="shared" si="926"/>
        <v>#REF!</v>
      </c>
      <c r="EE600" s="59" t="e">
        <f t="shared" si="927"/>
        <v>#REF!</v>
      </c>
      <c r="EF600" s="59" t="e">
        <f t="shared" si="928"/>
        <v>#REF!</v>
      </c>
      <c r="EG600" s="59" t="e">
        <f t="shared" si="929"/>
        <v>#REF!</v>
      </c>
      <c r="EH600" s="59" t="e">
        <f t="shared" si="930"/>
        <v>#REF!</v>
      </c>
      <c r="EI600" s="14" t="e">
        <f t="shared" si="931"/>
        <v>#REF!</v>
      </c>
      <c r="EJ600" s="14" t="e">
        <f t="shared" si="932"/>
        <v>#REF!</v>
      </c>
      <c r="EK600" s="14" t="e">
        <f t="shared" si="933"/>
        <v>#REF!</v>
      </c>
      <c r="EL600" s="14" t="e">
        <f t="shared" si="934"/>
        <v>#REF!</v>
      </c>
      <c r="EM600" t="e">
        <f t="shared" si="935"/>
        <v>#REF!</v>
      </c>
      <c r="EN600" s="34" t="e">
        <f t="shared" si="936"/>
        <v>#REF!</v>
      </c>
      <c r="EO600" s="34" t="e">
        <f t="shared" si="937"/>
        <v>#REF!</v>
      </c>
      <c r="EP600" s="34" t="e">
        <f t="shared" si="938"/>
        <v>#REF!</v>
      </c>
      <c r="EQ600" s="34" t="e">
        <f t="shared" si="939"/>
        <v>#REF!</v>
      </c>
      <c r="ER600" s="59" t="e">
        <f t="shared" si="940"/>
        <v>#REF!</v>
      </c>
      <c r="ES600" s="59" t="e">
        <f t="shared" si="941"/>
        <v>#REF!</v>
      </c>
      <c r="ET600" s="59" t="e">
        <f t="shared" si="942"/>
        <v>#REF!</v>
      </c>
      <c r="EU600" s="59" t="e">
        <f t="shared" si="943"/>
        <v>#REF!</v>
      </c>
      <c r="EV600" s="14" t="e">
        <f t="shared" si="944"/>
        <v>#REF!</v>
      </c>
      <c r="EW600" s="14" t="e">
        <f t="shared" si="945"/>
        <v>#REF!</v>
      </c>
      <c r="EX600" s="14" t="e">
        <f t="shared" si="946"/>
        <v>#REF!</v>
      </c>
      <c r="EY600" s="14" t="e">
        <f t="shared" si="947"/>
        <v>#REF!</v>
      </c>
    </row>
    <row r="601" spans="1:155" x14ac:dyDescent="0.2">
      <c r="A601" s="17">
        <v>30343481</v>
      </c>
      <c r="B601" t="s">
        <v>62</v>
      </c>
      <c r="C601" t="s">
        <v>3098</v>
      </c>
      <c r="D601" t="s">
        <v>3099</v>
      </c>
      <c r="E601" t="s">
        <v>3100</v>
      </c>
      <c r="F601" t="s">
        <v>66</v>
      </c>
      <c r="G601" t="s">
        <v>42</v>
      </c>
      <c r="H601" t="s">
        <v>4813</v>
      </c>
      <c r="I601" t="s">
        <v>68</v>
      </c>
      <c r="J601" s="19" t="s">
        <v>69</v>
      </c>
      <c r="K601" t="s">
        <v>70</v>
      </c>
      <c r="L601">
        <v>1968</v>
      </c>
      <c r="M601">
        <f t="shared" si="857"/>
        <v>1968</v>
      </c>
      <c r="N601">
        <v>51</v>
      </c>
      <c r="O601" s="19">
        <f t="shared" si="858"/>
        <v>51</v>
      </c>
      <c r="P601" t="s">
        <v>80</v>
      </c>
      <c r="Q601" s="19" t="str">
        <f t="shared" si="859"/>
        <v>50-60</v>
      </c>
      <c r="R601" s="23">
        <v>332.8</v>
      </c>
      <c r="S601" s="15">
        <f t="shared" si="860"/>
        <v>0.33279999999999998</v>
      </c>
      <c r="T601">
        <v>30156629</v>
      </c>
      <c r="U601" t="s">
        <v>45</v>
      </c>
      <c r="V601" t="s">
        <v>46</v>
      </c>
      <c r="W601" s="20" t="s">
        <v>87</v>
      </c>
      <c r="X601" t="s">
        <v>88</v>
      </c>
      <c r="Y601" t="s">
        <v>154</v>
      </c>
      <c r="Z601" t="s">
        <v>3102</v>
      </c>
      <c r="AA601" t="s">
        <v>3103</v>
      </c>
      <c r="AB601" t="s">
        <v>425</v>
      </c>
      <c r="AC601">
        <v>1968</v>
      </c>
      <c r="AD601">
        <v>102</v>
      </c>
      <c r="AE601" t="str">
        <f t="shared" si="861"/>
        <v>&gt;80</v>
      </c>
      <c r="AF601">
        <v>-37.746972210000003</v>
      </c>
      <c r="AG601">
        <v>144.98157551</v>
      </c>
      <c r="AH601" t="s">
        <v>75</v>
      </c>
      <c r="AI601" t="s">
        <v>76</v>
      </c>
      <c r="AJ601" s="33" t="s">
        <v>526</v>
      </c>
      <c r="AL601" t="s">
        <v>48</v>
      </c>
      <c r="AM601" t="s">
        <v>86</v>
      </c>
      <c r="AN601">
        <v>220</v>
      </c>
      <c r="AO601" s="69">
        <v>3</v>
      </c>
      <c r="AP601">
        <v>2</v>
      </c>
      <c r="AQ601">
        <v>0</v>
      </c>
      <c r="AR601">
        <v>1</v>
      </c>
      <c r="AS601" s="82" t="str">
        <f t="shared" si="862"/>
        <v>Gw-0-1</v>
      </c>
      <c r="AT601" s="14">
        <f t="shared" si="863"/>
        <v>40008</v>
      </c>
      <c r="AU601" s="81">
        <f>VLOOKUP(C601,Bushfire_Vlookup!$F$2:$H$12575,3,FALSE)</f>
        <v>1</v>
      </c>
      <c r="AV601" s="14">
        <f>VLOOKUP(AS601,Safety_collateral_Vlookup!$J$3:$L$20,2,FALSE)</f>
        <v>11570.139925214824</v>
      </c>
      <c r="AW601" s="14">
        <f>VLOOKUP(AS601,Safety_collateral_Vlookup!$J$3:$L$20,3,FALSE)</f>
        <v>148000</v>
      </c>
      <c r="AX601" s="48">
        <f t="shared" si="864"/>
        <v>212950.94230020419</v>
      </c>
      <c r="AY601" s="49">
        <f>(R601/1000)*AZ601</f>
        <v>25292.799999999999</v>
      </c>
      <c r="AZ601" s="14">
        <v>76000</v>
      </c>
      <c r="BA601" s="16">
        <f t="shared" si="865"/>
        <v>8.4194293356292782</v>
      </c>
      <c r="BB601" t="e">
        <f>IF(BA601&lt;=#REF!,#REF!,IF(BA601&lt;=#REF!,#REF!,IF(BA601&lt;=#REF!,#REF!,IF(BA601&lt;=#REF!,#REF!,#REF!))))</f>
        <v>#REF!</v>
      </c>
      <c r="BC601" s="51">
        <v>4</v>
      </c>
      <c r="BD601" s="21">
        <v>70</v>
      </c>
      <c r="BE601" s="21">
        <v>6.4399999999999999E-2</v>
      </c>
      <c r="BF601" s="26">
        <f t="shared" si="866"/>
        <v>1649.753049854585</v>
      </c>
      <c r="BG601" s="21">
        <v>7</v>
      </c>
      <c r="BH601" s="21">
        <f t="shared" si="867"/>
        <v>28</v>
      </c>
      <c r="BI601" s="28">
        <f t="shared" si="868"/>
        <v>4.0959999999999998E-4</v>
      </c>
      <c r="BJ601" s="27">
        <f t="shared" si="869"/>
        <v>4.0959999999999998E-4</v>
      </c>
      <c r="BK601" s="28">
        <f t="shared" si="870"/>
        <v>6.279685848080814E-3</v>
      </c>
      <c r="BL601" s="35">
        <f t="shared" si="871"/>
        <v>5.2871371247867623E-2</v>
      </c>
      <c r="BM601" s="21" t="str">
        <f t="shared" si="872"/>
        <v>Cr1</v>
      </c>
      <c r="BN601" s="51">
        <v>1</v>
      </c>
      <c r="BO601" s="21">
        <v>0</v>
      </c>
      <c r="BP601" s="50" t="s">
        <v>5497</v>
      </c>
      <c r="BQ601" s="14">
        <v>40008</v>
      </c>
      <c r="BR601">
        <f>IFERROR(VLOOKUP(AO601,'Model Failure data- Lines'!$A$37:$E$41,3,FALSE),'Model Failure data- Lines'!$C$37)</f>
        <v>0.16107000000000002</v>
      </c>
      <c r="BS601" s="14">
        <f t="shared" si="873"/>
        <v>34300.008276293891</v>
      </c>
      <c r="BT601" s="34">
        <f t="shared" si="855"/>
        <v>22559.923621822487</v>
      </c>
      <c r="BU601" s="34">
        <f t="shared" si="874"/>
        <v>1.5203955851656819</v>
      </c>
      <c r="BV601" s="54">
        <f t="shared" si="875"/>
        <v>11740.084654471404</v>
      </c>
      <c r="BW601">
        <f>IFERROR(VLOOKUP(AO601,'Model Failure data- Lines'!$A$37:$E$41,4,FALSE),'Model Failure data- Lines'!$D$37)</f>
        <v>0.16398000000000001</v>
      </c>
      <c r="BX601" s="14">
        <f t="shared" si="876"/>
        <v>34919.695518387489</v>
      </c>
      <c r="BY601" s="34">
        <f t="shared" si="877"/>
        <v>20122.33338430163</v>
      </c>
      <c r="BZ601" s="71">
        <f t="shared" si="878"/>
        <v>1.7353700911063312</v>
      </c>
      <c r="CA601" s="71">
        <f t="shared" si="879"/>
        <v>14797.362134085859</v>
      </c>
      <c r="CB601" s="57">
        <v>2</v>
      </c>
      <c r="CC601">
        <f>IFERROR(VLOOKUP(AO601,'Model Failure data- Lines'!$A$37:$E$41,5,FALSE),'Model Failure data- Lines'!$E$37)</f>
        <v>0.16322</v>
      </c>
      <c r="CD601" s="14">
        <f t="shared" si="880"/>
        <v>34757.852802239329</v>
      </c>
      <c r="CE601" s="34">
        <f t="shared" si="881"/>
        <v>16008.836539607313</v>
      </c>
      <c r="CF601" s="34">
        <f t="shared" si="882"/>
        <v>2.1711667001062351</v>
      </c>
      <c r="CG601" s="54">
        <f t="shared" si="883"/>
        <v>18749.016262632016</v>
      </c>
      <c r="CH601" t="e">
        <f>IFERROR(VLOOKUP(AO601,'Model Failure data- Lines'!#REF!,3,FALSE),'Model Failure data- Lines'!#REF!)</f>
        <v>#REF!</v>
      </c>
      <c r="CI601" s="14" t="e">
        <f t="shared" si="884"/>
        <v>#REF!</v>
      </c>
      <c r="CJ601" s="34">
        <f t="shared" si="885"/>
        <v>21638.878340649735</v>
      </c>
      <c r="CK601" s="34" t="e">
        <f t="shared" si="886"/>
        <v>#REF!</v>
      </c>
      <c r="CL601" s="54" t="e">
        <f t="shared" si="887"/>
        <v>#REF!</v>
      </c>
      <c r="CM601" t="e">
        <f>IFERROR(VLOOKUP(AO601,'Model Failure data- Lines'!#REF!,4,FALSE),'Model Failure data- Lines'!#REF!)</f>
        <v>#REF!</v>
      </c>
      <c r="CN601" s="14" t="e">
        <f t="shared" si="888"/>
        <v>#REF!</v>
      </c>
      <c r="CO601" s="34">
        <f t="shared" si="889"/>
        <v>18512.820084824147</v>
      </c>
      <c r="CP601" s="34" t="e">
        <f t="shared" si="890"/>
        <v>#REF!</v>
      </c>
      <c r="CQ601" s="54" t="e">
        <f t="shared" si="891"/>
        <v>#REF!</v>
      </c>
      <c r="CR601" t="e">
        <f>IFERROR(VLOOKUP(AO601,'Model Failure data- Lines'!#REF!,5,FALSE),'Model Failure data- Lines'!#REF!)</f>
        <v>#REF!</v>
      </c>
      <c r="CS601" s="14" t="e">
        <f t="shared" si="892"/>
        <v>#REF!</v>
      </c>
      <c r="CT601" s="34">
        <f t="shared" si="893"/>
        <v>13550.279427072855</v>
      </c>
      <c r="CU601" s="34" t="e">
        <f t="shared" si="894"/>
        <v>#REF!</v>
      </c>
      <c r="CV601" s="54" t="e">
        <f t="shared" si="895"/>
        <v>#REF!</v>
      </c>
      <c r="CW601" t="s">
        <v>425</v>
      </c>
      <c r="CZ601">
        <f t="shared" si="896"/>
        <v>14797.362134085859</v>
      </c>
      <c r="DA601" s="34">
        <f t="shared" si="897"/>
        <v>7000.0661332800009</v>
      </c>
      <c r="DB601" s="34">
        <f t="shared" si="898"/>
        <v>0.17496666</v>
      </c>
      <c r="DC601" s="34">
        <f t="shared" si="899"/>
        <v>2024.3887384474874</v>
      </c>
      <c r="DD601" s="9">
        <f t="shared" si="900"/>
        <v>25895.06568</v>
      </c>
      <c r="DE601" s="59">
        <f t="shared" si="901"/>
        <v>0.20046183190784156</v>
      </c>
      <c r="DF601" s="59">
        <f t="shared" si="902"/>
        <v>5.0105436889582465E-6</v>
      </c>
      <c r="DG601" s="59">
        <f t="shared" si="903"/>
        <v>5.7972691582648971E-2</v>
      </c>
      <c r="DH601" s="59">
        <f t="shared" si="904"/>
        <v>0.74156046596582048</v>
      </c>
      <c r="DI601" s="14">
        <f t="shared" si="905"/>
        <v>2966.3063208025792</v>
      </c>
      <c r="DJ601" s="14">
        <f t="shared" si="906"/>
        <v>7.4142829454173637E-2</v>
      </c>
      <c r="DK601" s="14">
        <f t="shared" si="907"/>
        <v>857.84291123612797</v>
      </c>
      <c r="DL601" s="14">
        <f t="shared" si="908"/>
        <v>10973.138759217698</v>
      </c>
      <c r="DM601">
        <f t="shared" si="909"/>
        <v>18749.016262632016</v>
      </c>
      <c r="DN601" s="34">
        <f t="shared" si="910"/>
        <v>6967.6228459200001</v>
      </c>
      <c r="DO601" s="34">
        <f t="shared" si="911"/>
        <v>0.17415574</v>
      </c>
      <c r="DP601" s="34">
        <f t="shared" si="912"/>
        <v>2015.0062805793323</v>
      </c>
      <c r="DQ601" s="9">
        <f t="shared" si="913"/>
        <v>25775.04952</v>
      </c>
      <c r="DR601" s="59">
        <f t="shared" si="914"/>
        <v>0.20046183190784156</v>
      </c>
      <c r="DS601" s="59">
        <f t="shared" si="915"/>
        <v>5.0105436889582473E-6</v>
      </c>
      <c r="DT601" s="59">
        <f t="shared" si="916"/>
        <v>5.7972691582648984E-2</v>
      </c>
      <c r="DU601" s="59">
        <f t="shared" si="917"/>
        <v>0.74156046596582059</v>
      </c>
      <c r="DV601" s="14">
        <f t="shared" si="918"/>
        <v>3758.4621464771271</v>
      </c>
      <c r="DW601" s="14">
        <f t="shared" si="919"/>
        <v>9.3942765108906395E-2</v>
      </c>
      <c r="DX601" s="14">
        <f t="shared" si="920"/>
        <v>1086.9309372716359</v>
      </c>
      <c r="DY601" s="14">
        <f t="shared" si="921"/>
        <v>13903.529236118145</v>
      </c>
      <c r="DZ601" s="34" t="e">
        <f t="shared" si="922"/>
        <v>#REF!</v>
      </c>
      <c r="EA601" s="34" t="e">
        <f t="shared" si="923"/>
        <v>#REF!</v>
      </c>
      <c r="EB601" s="34" t="e">
        <f t="shared" si="924"/>
        <v>#REF!</v>
      </c>
      <c r="EC601" s="34" t="e">
        <f t="shared" si="925"/>
        <v>#REF!</v>
      </c>
      <c r="ED601" s="34" t="e">
        <f t="shared" si="926"/>
        <v>#REF!</v>
      </c>
      <c r="EE601" s="59" t="e">
        <f t="shared" si="927"/>
        <v>#REF!</v>
      </c>
      <c r="EF601" s="59" t="e">
        <f t="shared" si="928"/>
        <v>#REF!</v>
      </c>
      <c r="EG601" s="59" t="e">
        <f t="shared" si="929"/>
        <v>#REF!</v>
      </c>
      <c r="EH601" s="59" t="e">
        <f t="shared" si="930"/>
        <v>#REF!</v>
      </c>
      <c r="EI601" s="14" t="e">
        <f t="shared" si="931"/>
        <v>#REF!</v>
      </c>
      <c r="EJ601" s="14" t="e">
        <f t="shared" si="932"/>
        <v>#REF!</v>
      </c>
      <c r="EK601" s="14" t="e">
        <f t="shared" si="933"/>
        <v>#REF!</v>
      </c>
      <c r="EL601" s="14" t="e">
        <f t="shared" si="934"/>
        <v>#REF!</v>
      </c>
      <c r="EM601" t="e">
        <f t="shared" si="935"/>
        <v>#REF!</v>
      </c>
      <c r="EN601" s="34" t="e">
        <f t="shared" si="936"/>
        <v>#REF!</v>
      </c>
      <c r="EO601" s="34" t="e">
        <f t="shared" si="937"/>
        <v>#REF!</v>
      </c>
      <c r="EP601" s="34" t="e">
        <f t="shared" si="938"/>
        <v>#REF!</v>
      </c>
      <c r="EQ601" s="34" t="e">
        <f t="shared" si="939"/>
        <v>#REF!</v>
      </c>
      <c r="ER601" s="59" t="e">
        <f t="shared" si="940"/>
        <v>#REF!</v>
      </c>
      <c r="ES601" s="59" t="e">
        <f t="shared" si="941"/>
        <v>#REF!</v>
      </c>
      <c r="ET601" s="59" t="e">
        <f t="shared" si="942"/>
        <v>#REF!</v>
      </c>
      <c r="EU601" s="59" t="e">
        <f t="shared" si="943"/>
        <v>#REF!</v>
      </c>
      <c r="EV601" s="14" t="e">
        <f t="shared" si="944"/>
        <v>#REF!</v>
      </c>
      <c r="EW601" s="14" t="e">
        <f t="shared" si="945"/>
        <v>#REF!</v>
      </c>
      <c r="EX601" s="14" t="e">
        <f t="shared" si="946"/>
        <v>#REF!</v>
      </c>
      <c r="EY601" s="14" t="e">
        <f t="shared" si="947"/>
        <v>#REF!</v>
      </c>
    </row>
    <row r="602" spans="1:155" x14ac:dyDescent="0.2">
      <c r="A602" s="17">
        <v>30293748</v>
      </c>
      <c r="B602" t="s">
        <v>40</v>
      </c>
      <c r="C602" t="s">
        <v>2655</v>
      </c>
      <c r="D602" t="s">
        <v>2656</v>
      </c>
      <c r="E602" t="s">
        <v>2657</v>
      </c>
      <c r="F602" t="s">
        <v>66</v>
      </c>
      <c r="G602" t="s">
        <v>42</v>
      </c>
      <c r="H602" t="s">
        <v>4436</v>
      </c>
      <c r="I602" t="s">
        <v>228</v>
      </c>
      <c r="J602" s="19" t="s">
        <v>43</v>
      </c>
      <c r="K602" t="s">
        <v>43</v>
      </c>
      <c r="L602">
        <v>1968</v>
      </c>
      <c r="M602">
        <f t="shared" si="857"/>
        <v>1968</v>
      </c>
      <c r="N602">
        <v>51</v>
      </c>
      <c r="O602" s="19">
        <f t="shared" si="858"/>
        <v>51</v>
      </c>
      <c r="P602" t="s">
        <v>80</v>
      </c>
      <c r="Q602" s="19" t="str">
        <f t="shared" si="859"/>
        <v>50-60</v>
      </c>
      <c r="R602" s="23">
        <v>262.2</v>
      </c>
      <c r="S602" s="15">
        <f t="shared" si="860"/>
        <v>0.26219999999999999</v>
      </c>
      <c r="T602">
        <v>30051376</v>
      </c>
      <c r="U602" t="s">
        <v>45</v>
      </c>
      <c r="V602" t="s">
        <v>46</v>
      </c>
      <c r="W602" t="s">
        <v>47</v>
      </c>
      <c r="X602" t="s">
        <v>88</v>
      </c>
      <c r="Y602" t="s">
        <v>216</v>
      </c>
      <c r="Z602" t="s">
        <v>2659</v>
      </c>
      <c r="AA602" t="s">
        <v>2660</v>
      </c>
      <c r="AB602" t="s">
        <v>490</v>
      </c>
      <c r="AC602">
        <v>1968</v>
      </c>
      <c r="AD602">
        <v>102</v>
      </c>
      <c r="AE602" t="str">
        <f t="shared" si="861"/>
        <v>&gt;80</v>
      </c>
      <c r="AF602">
        <v>-37.74991833</v>
      </c>
      <c r="AG602">
        <v>144.98092231999999</v>
      </c>
      <c r="AH602" t="s">
        <v>75</v>
      </c>
      <c r="AI602" t="s">
        <v>76</v>
      </c>
      <c r="AJ602" s="33" t="s">
        <v>526</v>
      </c>
      <c r="AL602" t="s">
        <v>78</v>
      </c>
      <c r="AM602" t="s">
        <v>58</v>
      </c>
      <c r="AN602">
        <v>220</v>
      </c>
      <c r="AO602" s="69">
        <v>3</v>
      </c>
      <c r="AP602">
        <v>2</v>
      </c>
      <c r="AQ602">
        <v>0</v>
      </c>
      <c r="AR602">
        <v>1</v>
      </c>
      <c r="AS602" s="82" t="str">
        <f t="shared" si="862"/>
        <v>Gw-0-1</v>
      </c>
      <c r="AT602" s="14">
        <f t="shared" si="863"/>
        <v>40008</v>
      </c>
      <c r="AU602" s="81">
        <f>VLOOKUP(C602,Bushfire_Vlookup!$F$2:$H$12575,3,FALSE)</f>
        <v>1</v>
      </c>
      <c r="AV602" s="14">
        <f>VLOOKUP(AS602,Safety_collateral_Vlookup!$J$3:$L$20,2,FALSE)</f>
        <v>11570.139925214824</v>
      </c>
      <c r="AW602" s="14">
        <f>VLOOKUP(AS602,Safety_collateral_Vlookup!$J$3:$L$20,3,FALSE)</f>
        <v>148000</v>
      </c>
      <c r="AX602" s="48">
        <f t="shared" si="864"/>
        <v>212950.94230020419</v>
      </c>
      <c r="AY602" s="48">
        <f>AZ602</f>
        <v>122000</v>
      </c>
      <c r="AZ602" s="14">
        <v>122000</v>
      </c>
      <c r="BA602" s="16">
        <f t="shared" si="865"/>
        <v>1.745499527050854</v>
      </c>
      <c r="BB602" t="e">
        <f>IF(BA602&lt;=#REF!,#REF!,IF(BA602&lt;=#REF!,#REF!,IF(BA602&lt;=#REF!,#REF!,IF(BA602&lt;=#REF!,#REF!,#REF!))))</f>
        <v>#REF!</v>
      </c>
      <c r="BC602" s="51">
        <v>3</v>
      </c>
      <c r="BD602" s="21">
        <v>70</v>
      </c>
      <c r="BE602" s="21">
        <v>6.4399999999999999E-2</v>
      </c>
      <c r="BF602" s="26">
        <f t="shared" si="866"/>
        <v>7957.5955245073455</v>
      </c>
      <c r="BG602" s="21">
        <v>7</v>
      </c>
      <c r="BH602" s="21">
        <f t="shared" si="867"/>
        <v>28</v>
      </c>
      <c r="BI602" s="28">
        <f t="shared" si="868"/>
        <v>4.0959999999999998E-4</v>
      </c>
      <c r="BJ602" s="27">
        <f t="shared" si="869"/>
        <v>4.0959999999999998E-4</v>
      </c>
      <c r="BK602" s="28">
        <f t="shared" si="870"/>
        <v>6.2796858480808132E-3</v>
      </c>
      <c r="BL602" s="35">
        <f t="shared" si="871"/>
        <v>1.0961188677853001E-2</v>
      </c>
      <c r="BM602" s="21" t="str">
        <f t="shared" si="872"/>
        <v>Cr1</v>
      </c>
      <c r="BN602" s="51">
        <v>1</v>
      </c>
      <c r="BO602" s="21">
        <v>0</v>
      </c>
      <c r="BP602" s="50" t="s">
        <v>5497</v>
      </c>
      <c r="BQ602" s="14">
        <v>40008</v>
      </c>
      <c r="BR602">
        <f>IFERROR(VLOOKUP(AO602,'Model Failure data- Lines'!$A$37:$E$41,3,FALSE),'Model Failure data- Lines'!$C$37)</f>
        <v>0.16107000000000002</v>
      </c>
      <c r="BS602" s="14">
        <f t="shared" si="873"/>
        <v>34300.008276293891</v>
      </c>
      <c r="BT602" s="34">
        <f t="shared" si="855"/>
        <v>108817.95142737632</v>
      </c>
      <c r="BU602" s="34">
        <f t="shared" si="874"/>
        <v>0.31520542177441441</v>
      </c>
      <c r="BV602" s="54">
        <f t="shared" si="875"/>
        <v>-74517.943151082436</v>
      </c>
      <c r="BW602">
        <f>IFERROR(VLOOKUP(AO602,'Model Failure data- Lines'!$A$37:$E$41,4,FALSE),'Model Failure data- Lines'!$D$37)</f>
        <v>0.16398000000000001</v>
      </c>
      <c r="BX602" s="14">
        <f t="shared" si="876"/>
        <v>34919.695518387489</v>
      </c>
      <c r="BY602" s="34">
        <f t="shared" si="877"/>
        <v>97060.217646318284</v>
      </c>
      <c r="BZ602" s="71">
        <f t="shared" si="878"/>
        <v>0.35977351344536235</v>
      </c>
      <c r="CA602" s="71">
        <f t="shared" si="879"/>
        <v>-62140.522127930795</v>
      </c>
      <c r="CB602" s="57">
        <v>2</v>
      </c>
      <c r="CC602">
        <f>IFERROR(VLOOKUP(AO602,'Model Failure data- Lines'!$A$37:$E$41,5,FALSE),'Model Failure data- Lines'!$E$37)</f>
        <v>0.16322</v>
      </c>
      <c r="CD602" s="14">
        <f t="shared" si="880"/>
        <v>34757.852802239329</v>
      </c>
      <c r="CE602" s="34">
        <f t="shared" si="881"/>
        <v>77218.736471726821</v>
      </c>
      <c r="CF602" s="34">
        <f t="shared" si="882"/>
        <v>0.45012200911841793</v>
      </c>
      <c r="CG602" s="54">
        <f t="shared" si="883"/>
        <v>-42460.883669487492</v>
      </c>
      <c r="CH602" t="e">
        <f>IFERROR(VLOOKUP(AO602,'Model Failure data- Lines'!#REF!,3,FALSE),'Model Failure data- Lines'!#REF!)</f>
        <v>#REF!</v>
      </c>
      <c r="CI602" s="14" t="e">
        <f t="shared" si="884"/>
        <v>#REF!</v>
      </c>
      <c r="CJ602" s="34">
        <f t="shared" si="885"/>
        <v>104375.28298801507</v>
      </c>
      <c r="CK602" s="34" t="e">
        <f t="shared" si="886"/>
        <v>#REF!</v>
      </c>
      <c r="CL602" s="54" t="e">
        <f t="shared" si="887"/>
        <v>#REF!</v>
      </c>
      <c r="CM602" t="e">
        <f>IFERROR(VLOOKUP(AO602,'Model Failure data- Lines'!#REF!,4,FALSE),'Model Failure data- Lines'!#REF!)</f>
        <v>#REF!</v>
      </c>
      <c r="CN602" s="14" t="e">
        <f t="shared" si="888"/>
        <v>#REF!</v>
      </c>
      <c r="CO602" s="34">
        <f t="shared" si="889"/>
        <v>89296.71884285433</v>
      </c>
      <c r="CP602" s="34" t="e">
        <f t="shared" si="890"/>
        <v>#REF!</v>
      </c>
      <c r="CQ602" s="54" t="e">
        <f t="shared" si="891"/>
        <v>#REF!</v>
      </c>
      <c r="CR602" t="e">
        <f>IFERROR(VLOOKUP(AO602,'Model Failure data- Lines'!#REF!,5,FALSE),'Model Failure data- Lines'!#REF!)</f>
        <v>#REF!</v>
      </c>
      <c r="CS602" s="14" t="e">
        <f t="shared" si="892"/>
        <v>#REF!</v>
      </c>
      <c r="CT602" s="34">
        <f t="shared" si="893"/>
        <v>65359.868820489959</v>
      </c>
      <c r="CU602" s="34" t="e">
        <f t="shared" si="894"/>
        <v>#REF!</v>
      </c>
      <c r="CV602" s="54" t="e">
        <f t="shared" si="895"/>
        <v>#REF!</v>
      </c>
      <c r="CW602" t="s">
        <v>490</v>
      </c>
      <c r="CZ602">
        <f t="shared" si="896"/>
        <v>-62140.522127930803</v>
      </c>
      <c r="DA602" s="34">
        <f t="shared" si="897"/>
        <v>7000.0661332800009</v>
      </c>
      <c r="DB602" s="34">
        <f t="shared" si="898"/>
        <v>0.17496666</v>
      </c>
      <c r="DC602" s="34">
        <f t="shared" si="899"/>
        <v>2024.3887384474874</v>
      </c>
      <c r="DD602" s="9">
        <f t="shared" si="900"/>
        <v>25895.06568</v>
      </c>
      <c r="DE602" s="59">
        <f t="shared" si="901"/>
        <v>0.20046183190784156</v>
      </c>
      <c r="DF602" s="59">
        <f t="shared" si="902"/>
        <v>5.0105436889582465E-6</v>
      </c>
      <c r="DG602" s="59">
        <f t="shared" si="903"/>
        <v>5.7972691582648971E-2</v>
      </c>
      <c r="DH602" s="59">
        <f t="shared" si="904"/>
        <v>0.74156046596582048</v>
      </c>
      <c r="DI602" s="14">
        <f t="shared" si="905"/>
        <v>-12456.802901474774</v>
      </c>
      <c r="DJ602" s="14">
        <f t="shared" si="906"/>
        <v>-0.31135780097667393</v>
      </c>
      <c r="DK602" s="14">
        <f t="shared" si="907"/>
        <v>-3602.4533241073063</v>
      </c>
      <c r="DL602" s="14">
        <f t="shared" si="908"/>
        <v>-46080.954544547742</v>
      </c>
      <c r="DM602">
        <f t="shared" si="909"/>
        <v>-42460.883669487492</v>
      </c>
      <c r="DN602" s="34">
        <f t="shared" si="910"/>
        <v>6967.6228459200001</v>
      </c>
      <c r="DO602" s="34">
        <f t="shared" si="911"/>
        <v>0.17415574</v>
      </c>
      <c r="DP602" s="34">
        <f t="shared" si="912"/>
        <v>2015.0062805793323</v>
      </c>
      <c r="DQ602" s="9">
        <f t="shared" si="913"/>
        <v>25775.04952</v>
      </c>
      <c r="DR602" s="59">
        <f t="shared" si="914"/>
        <v>0.20046183190784156</v>
      </c>
      <c r="DS602" s="59">
        <f t="shared" si="915"/>
        <v>5.0105436889582473E-6</v>
      </c>
      <c r="DT602" s="59">
        <f t="shared" si="916"/>
        <v>5.7972691582648984E-2</v>
      </c>
      <c r="DU602" s="59">
        <f t="shared" si="917"/>
        <v>0.74156046596582059</v>
      </c>
      <c r="DV602" s="14">
        <f t="shared" si="918"/>
        <v>-8511.7865248112157</v>
      </c>
      <c r="DW602" s="14">
        <f t="shared" si="919"/>
        <v>-0.21275211269774083</v>
      </c>
      <c r="DX602" s="14">
        <f t="shared" si="920"/>
        <v>-2461.5717132979353</v>
      </c>
      <c r="DY602" s="14">
        <f t="shared" si="921"/>
        <v>-31487.312679265644</v>
      </c>
      <c r="DZ602" s="34" t="e">
        <f t="shared" si="922"/>
        <v>#REF!</v>
      </c>
      <c r="EA602" s="34" t="e">
        <f t="shared" si="923"/>
        <v>#REF!</v>
      </c>
      <c r="EB602" s="34" t="e">
        <f t="shared" si="924"/>
        <v>#REF!</v>
      </c>
      <c r="EC602" s="34" t="e">
        <f t="shared" si="925"/>
        <v>#REF!</v>
      </c>
      <c r="ED602" s="34" t="e">
        <f t="shared" si="926"/>
        <v>#REF!</v>
      </c>
      <c r="EE602" s="59" t="e">
        <f t="shared" si="927"/>
        <v>#REF!</v>
      </c>
      <c r="EF602" s="59" t="e">
        <f t="shared" si="928"/>
        <v>#REF!</v>
      </c>
      <c r="EG602" s="59" t="e">
        <f t="shared" si="929"/>
        <v>#REF!</v>
      </c>
      <c r="EH602" s="59" t="e">
        <f t="shared" si="930"/>
        <v>#REF!</v>
      </c>
      <c r="EI602" s="14" t="e">
        <f t="shared" si="931"/>
        <v>#REF!</v>
      </c>
      <c r="EJ602" s="14" t="e">
        <f t="shared" si="932"/>
        <v>#REF!</v>
      </c>
      <c r="EK602" s="14" t="e">
        <f t="shared" si="933"/>
        <v>#REF!</v>
      </c>
      <c r="EL602" s="14" t="e">
        <f t="shared" si="934"/>
        <v>#REF!</v>
      </c>
      <c r="EM602" t="e">
        <f t="shared" si="935"/>
        <v>#REF!</v>
      </c>
      <c r="EN602" s="34" t="e">
        <f t="shared" si="936"/>
        <v>#REF!</v>
      </c>
      <c r="EO602" s="34" t="e">
        <f t="shared" si="937"/>
        <v>#REF!</v>
      </c>
      <c r="EP602" s="34" t="e">
        <f t="shared" si="938"/>
        <v>#REF!</v>
      </c>
      <c r="EQ602" s="34" t="e">
        <f t="shared" si="939"/>
        <v>#REF!</v>
      </c>
      <c r="ER602" s="59" t="e">
        <f t="shared" si="940"/>
        <v>#REF!</v>
      </c>
      <c r="ES602" s="59" t="e">
        <f t="shared" si="941"/>
        <v>#REF!</v>
      </c>
      <c r="ET602" s="59" t="e">
        <f t="shared" si="942"/>
        <v>#REF!</v>
      </c>
      <c r="EU602" s="59" t="e">
        <f t="shared" si="943"/>
        <v>#REF!</v>
      </c>
      <c r="EV602" s="14" t="e">
        <f t="shared" si="944"/>
        <v>#REF!</v>
      </c>
      <c r="EW602" s="14" t="e">
        <f t="shared" si="945"/>
        <v>#REF!</v>
      </c>
      <c r="EX602" s="14" t="e">
        <f t="shared" si="946"/>
        <v>#REF!</v>
      </c>
      <c r="EY602" s="14" t="e">
        <f t="shared" si="947"/>
        <v>#REF!</v>
      </c>
    </row>
    <row r="603" spans="1:155" x14ac:dyDescent="0.2">
      <c r="A603" s="17">
        <v>30471051</v>
      </c>
      <c r="B603" t="s">
        <v>62</v>
      </c>
      <c r="C603" t="s">
        <v>3062</v>
      </c>
      <c r="D603" t="s">
        <v>3063</v>
      </c>
      <c r="E603" t="s">
        <v>3064</v>
      </c>
      <c r="F603" t="s">
        <v>66</v>
      </c>
      <c r="G603" t="s">
        <v>42</v>
      </c>
      <c r="H603" t="s">
        <v>5449</v>
      </c>
      <c r="I603" t="s">
        <v>68</v>
      </c>
      <c r="J603" s="19" t="s">
        <v>69</v>
      </c>
      <c r="K603" t="s">
        <v>70</v>
      </c>
      <c r="L603">
        <v>1968</v>
      </c>
      <c r="M603">
        <f t="shared" si="857"/>
        <v>1968</v>
      </c>
      <c r="N603">
        <v>51</v>
      </c>
      <c r="O603" s="19">
        <f t="shared" si="858"/>
        <v>51</v>
      </c>
      <c r="P603" t="s">
        <v>80</v>
      </c>
      <c r="Q603" s="19" t="str">
        <f t="shared" si="859"/>
        <v>50-60</v>
      </c>
      <c r="R603" s="23">
        <v>191.1</v>
      </c>
      <c r="S603" s="15">
        <f t="shared" si="860"/>
        <v>0.19109999999999999</v>
      </c>
      <c r="T603">
        <v>30165910</v>
      </c>
      <c r="U603" t="s">
        <v>45</v>
      </c>
      <c r="V603" t="s">
        <v>46</v>
      </c>
      <c r="W603" t="s">
        <v>47</v>
      </c>
      <c r="X603" t="s">
        <v>88</v>
      </c>
      <c r="Y603" t="s">
        <v>216</v>
      </c>
      <c r="Z603" t="s">
        <v>3066</v>
      </c>
      <c r="AA603" t="s">
        <v>3067</v>
      </c>
      <c r="AB603" t="s">
        <v>187</v>
      </c>
      <c r="AC603">
        <v>1968</v>
      </c>
      <c r="AD603">
        <v>102</v>
      </c>
      <c r="AE603" t="str">
        <f t="shared" si="861"/>
        <v>&gt;80</v>
      </c>
      <c r="AF603">
        <v>-37.752234569999999</v>
      </c>
      <c r="AG603">
        <v>144.98049377999999</v>
      </c>
      <c r="AH603" t="s">
        <v>75</v>
      </c>
      <c r="AI603" t="s">
        <v>76</v>
      </c>
      <c r="AJ603" s="33" t="s">
        <v>526</v>
      </c>
      <c r="AL603" t="s">
        <v>48</v>
      </c>
      <c r="AM603" t="s">
        <v>86</v>
      </c>
      <c r="AN603">
        <v>220</v>
      </c>
      <c r="AO603" s="69">
        <v>3</v>
      </c>
      <c r="AP603">
        <v>2</v>
      </c>
      <c r="AQ603">
        <v>0</v>
      </c>
      <c r="AR603">
        <v>2</v>
      </c>
      <c r="AS603" s="82" t="str">
        <f t="shared" si="862"/>
        <v>Gw-0-2</v>
      </c>
      <c r="AT603" s="14">
        <f t="shared" si="863"/>
        <v>40008</v>
      </c>
      <c r="AU603" s="81">
        <f>VLOOKUP(C603,Bushfire_Vlookup!$F$2:$H$12575,3,FALSE)</f>
        <v>1</v>
      </c>
      <c r="AV603" s="14">
        <f>VLOOKUP(AS603,Safety_collateral_Vlookup!$J$3:$L$20,2,FALSE)</f>
        <v>93570.139925214826</v>
      </c>
      <c r="AW603" s="14">
        <f>VLOOKUP(AS603,Safety_collateral_Vlookup!$J$3:$L$20,3,FALSE)</f>
        <v>550000</v>
      </c>
      <c r="AX603" s="48">
        <f t="shared" si="864"/>
        <v>729378.94230020419</v>
      </c>
      <c r="AY603" s="49">
        <f>(R603/1000)*AZ603</f>
        <v>14523.599999999999</v>
      </c>
      <c r="AZ603" s="14">
        <v>76000</v>
      </c>
      <c r="BA603" s="16">
        <f t="shared" si="865"/>
        <v>50.220258221116268</v>
      </c>
      <c r="BB603" t="e">
        <f>IF(BA603&lt;=#REF!,#REF!,IF(BA603&lt;=#REF!,#REF!,IF(BA603&lt;=#REF!,#REF!,IF(BA603&lt;=#REF!,#REF!,#REF!))))</f>
        <v>#REF!</v>
      </c>
      <c r="BC603" s="51">
        <v>5</v>
      </c>
      <c r="BD603" s="21">
        <v>70</v>
      </c>
      <c r="BE603" s="21">
        <v>6.4399999999999999E-2</v>
      </c>
      <c r="BF603" s="26">
        <f t="shared" si="866"/>
        <v>947.31913409618744</v>
      </c>
      <c r="BG603" s="21">
        <v>7</v>
      </c>
      <c r="BH603" s="21">
        <f t="shared" si="867"/>
        <v>28</v>
      </c>
      <c r="BI603" s="28">
        <f t="shared" si="868"/>
        <v>4.0959999999999998E-4</v>
      </c>
      <c r="BJ603" s="27">
        <f t="shared" si="869"/>
        <v>4.0959999999999998E-4</v>
      </c>
      <c r="BK603" s="28">
        <f t="shared" si="870"/>
        <v>6.279685848080814E-3</v>
      </c>
      <c r="BL603" s="35">
        <f t="shared" si="871"/>
        <v>0.31536744483810797</v>
      </c>
      <c r="BM603" s="21" t="str">
        <f t="shared" si="872"/>
        <v>Cr2</v>
      </c>
      <c r="BN603" s="51">
        <v>2</v>
      </c>
      <c r="BO603" s="21">
        <v>0</v>
      </c>
      <c r="BP603" s="50" t="s">
        <v>5497</v>
      </c>
      <c r="BQ603" s="14">
        <v>40008</v>
      </c>
      <c r="BR603">
        <f>IFERROR(VLOOKUP(AO603,'Model Failure data- Lines'!$A$37:$E$41,3,FALSE),'Model Failure data- Lines'!$C$37)</f>
        <v>0.16107000000000002</v>
      </c>
      <c r="BS603" s="14">
        <f t="shared" si="873"/>
        <v>117481.0662362939</v>
      </c>
      <c r="BT603" s="34">
        <f t="shared" si="855"/>
        <v>12954.331142218382</v>
      </c>
      <c r="BU603" s="34">
        <f t="shared" si="874"/>
        <v>9.0688639148200512</v>
      </c>
      <c r="BV603" s="54">
        <f t="shared" si="875"/>
        <v>104526.73509407553</v>
      </c>
      <c r="BW603">
        <f>IFERROR(VLOOKUP(AO603,'Model Failure data- Lines'!$A$37:$E$41,4,FALSE),'Model Failure data- Lines'!$D$37)</f>
        <v>0.16398000000000001</v>
      </c>
      <c r="BX603" s="14">
        <f t="shared" si="876"/>
        <v>119603.5589583875</v>
      </c>
      <c r="BY603" s="34">
        <f t="shared" si="877"/>
        <v>11554.621123016952</v>
      </c>
      <c r="BZ603" s="71">
        <f t="shared" si="878"/>
        <v>10.351145025442305</v>
      </c>
      <c r="CA603" s="71">
        <f t="shared" si="879"/>
        <v>108048.93783537054</v>
      </c>
      <c r="CB603" s="57">
        <v>2</v>
      </c>
      <c r="CC603">
        <f>IFERROR(VLOOKUP(AO603,'Model Failure data- Lines'!$A$37:$E$41,5,FALSE),'Model Failure data- Lines'!$E$37)</f>
        <v>0.16322</v>
      </c>
      <c r="CD603" s="14">
        <f t="shared" si="880"/>
        <v>119049.23096223934</v>
      </c>
      <c r="CE603" s="34">
        <f t="shared" si="881"/>
        <v>9192.5741067276358</v>
      </c>
      <c r="CF603" s="34">
        <f t="shared" si="882"/>
        <v>12.950587026011844</v>
      </c>
      <c r="CG603" s="54">
        <f t="shared" si="883"/>
        <v>109856.6568555117</v>
      </c>
      <c r="CH603" t="e">
        <f>IFERROR(VLOOKUP(AO603,'Model Failure data- Lines'!#REF!,3,FALSE),'Model Failure data- Lines'!#REF!)</f>
        <v>#REF!</v>
      </c>
      <c r="CI603" s="14" t="e">
        <f t="shared" si="884"/>
        <v>#REF!</v>
      </c>
      <c r="CJ603" s="34">
        <f t="shared" si="885"/>
        <v>12425.449672169963</v>
      </c>
      <c r="CK603" s="34" t="e">
        <f t="shared" si="886"/>
        <v>#REF!</v>
      </c>
      <c r="CL603" s="54" t="e">
        <f t="shared" si="887"/>
        <v>#REF!</v>
      </c>
      <c r="CM603" t="e">
        <f>IFERROR(VLOOKUP(AO603,'Model Failure data- Lines'!#REF!,4,FALSE),'Model Failure data- Lines'!#REF!)</f>
        <v>#REF!</v>
      </c>
      <c r="CN603" s="14" t="e">
        <f t="shared" si="888"/>
        <v>#REF!</v>
      </c>
      <c r="CO603" s="34">
        <f t="shared" si="889"/>
        <v>10630.408408082614</v>
      </c>
      <c r="CP603" s="34" t="e">
        <f t="shared" si="890"/>
        <v>#REF!</v>
      </c>
      <c r="CQ603" s="54" t="e">
        <f t="shared" si="891"/>
        <v>#REF!</v>
      </c>
      <c r="CR603" t="e">
        <f>IFERROR(VLOOKUP(AO603,'Model Failure data- Lines'!#REF!,5,FALSE),'Model Failure data- Lines'!#REF!)</f>
        <v>#REF!</v>
      </c>
      <c r="CS603" s="14" t="e">
        <f t="shared" si="892"/>
        <v>#REF!</v>
      </c>
      <c r="CT603" s="34">
        <f t="shared" si="893"/>
        <v>7780.8245147644911</v>
      </c>
      <c r="CU603" s="34" t="e">
        <f t="shared" si="894"/>
        <v>#REF!</v>
      </c>
      <c r="CV603" s="54" t="e">
        <f t="shared" si="895"/>
        <v>#REF!</v>
      </c>
      <c r="CW603" t="s">
        <v>187</v>
      </c>
      <c r="CZ603">
        <f t="shared" si="896"/>
        <v>108048.93783537055</v>
      </c>
      <c r="DA603" s="34">
        <f t="shared" si="897"/>
        <v>7000.0661332800009</v>
      </c>
      <c r="DB603" s="34">
        <f t="shared" si="898"/>
        <v>0.17496666</v>
      </c>
      <c r="DC603" s="34">
        <f t="shared" si="899"/>
        <v>16371.654858447488</v>
      </c>
      <c r="DD603" s="9">
        <f t="shared" si="900"/>
        <v>96231.663</v>
      </c>
      <c r="DE603" s="59">
        <f t="shared" si="901"/>
        <v>5.8527239442059294E-2</v>
      </c>
      <c r="DF603" s="59">
        <f t="shared" si="902"/>
        <v>1.4628884083698081E-6</v>
      </c>
      <c r="DG603" s="59">
        <f t="shared" si="903"/>
        <v>0.13688267306613774</v>
      </c>
      <c r="DH603" s="59">
        <f t="shared" si="904"/>
        <v>0.80458862460339453</v>
      </c>
      <c r="DI603" s="14">
        <f t="shared" si="905"/>
        <v>6323.8060561509119</v>
      </c>
      <c r="DJ603" s="14">
        <f t="shared" si="906"/>
        <v>0.15806353869603354</v>
      </c>
      <c r="DK603" s="14">
        <f t="shared" si="907"/>
        <v>14790.027432862466</v>
      </c>
      <c r="DL603" s="14">
        <f t="shared" si="908"/>
        <v>86934.946282818462</v>
      </c>
      <c r="DM603">
        <f t="shared" si="909"/>
        <v>109856.6568555117</v>
      </c>
      <c r="DN603" s="34">
        <f t="shared" si="910"/>
        <v>6967.6228459200001</v>
      </c>
      <c r="DO603" s="34">
        <f t="shared" si="911"/>
        <v>0.17415574</v>
      </c>
      <c r="DP603" s="34">
        <f t="shared" si="912"/>
        <v>16295.776960579333</v>
      </c>
      <c r="DQ603" s="9">
        <f t="shared" si="913"/>
        <v>95785.657000000007</v>
      </c>
      <c r="DR603" s="59">
        <f t="shared" si="914"/>
        <v>5.8527239442059287E-2</v>
      </c>
      <c r="DS603" s="59">
        <f t="shared" si="915"/>
        <v>1.4628884083698083E-6</v>
      </c>
      <c r="DT603" s="59">
        <f t="shared" si="916"/>
        <v>0.13688267306613777</v>
      </c>
      <c r="DU603" s="59">
        <f t="shared" si="917"/>
        <v>0.80458862460339464</v>
      </c>
      <c r="DV603" s="14">
        <f t="shared" si="918"/>
        <v>6429.6068600866774</v>
      </c>
      <c r="DW603" s="14">
        <f t="shared" si="919"/>
        <v>0.16070802989618768</v>
      </c>
      <c r="DX603" s="14">
        <f t="shared" si="920"/>
        <v>15037.472844491891</v>
      </c>
      <c r="DY603" s="14">
        <f t="shared" si="921"/>
        <v>88389.416442903239</v>
      </c>
      <c r="DZ603" s="34" t="e">
        <f t="shared" si="922"/>
        <v>#REF!</v>
      </c>
      <c r="EA603" s="34" t="e">
        <f t="shared" si="923"/>
        <v>#REF!</v>
      </c>
      <c r="EB603" s="34" t="e">
        <f t="shared" si="924"/>
        <v>#REF!</v>
      </c>
      <c r="EC603" s="34" t="e">
        <f t="shared" si="925"/>
        <v>#REF!</v>
      </c>
      <c r="ED603" s="34" t="e">
        <f t="shared" si="926"/>
        <v>#REF!</v>
      </c>
      <c r="EE603" s="59" t="e">
        <f t="shared" si="927"/>
        <v>#REF!</v>
      </c>
      <c r="EF603" s="59" t="e">
        <f t="shared" si="928"/>
        <v>#REF!</v>
      </c>
      <c r="EG603" s="59" t="e">
        <f t="shared" si="929"/>
        <v>#REF!</v>
      </c>
      <c r="EH603" s="59" t="e">
        <f t="shared" si="930"/>
        <v>#REF!</v>
      </c>
      <c r="EI603" s="14" t="e">
        <f t="shared" si="931"/>
        <v>#REF!</v>
      </c>
      <c r="EJ603" s="14" t="e">
        <f t="shared" si="932"/>
        <v>#REF!</v>
      </c>
      <c r="EK603" s="14" t="e">
        <f t="shared" si="933"/>
        <v>#REF!</v>
      </c>
      <c r="EL603" s="14" t="e">
        <f t="shared" si="934"/>
        <v>#REF!</v>
      </c>
      <c r="EM603" t="e">
        <f t="shared" si="935"/>
        <v>#REF!</v>
      </c>
      <c r="EN603" s="34" t="e">
        <f t="shared" si="936"/>
        <v>#REF!</v>
      </c>
      <c r="EO603" s="34" t="e">
        <f t="shared" si="937"/>
        <v>#REF!</v>
      </c>
      <c r="EP603" s="34" t="e">
        <f t="shared" si="938"/>
        <v>#REF!</v>
      </c>
      <c r="EQ603" s="34" t="e">
        <f t="shared" si="939"/>
        <v>#REF!</v>
      </c>
      <c r="ER603" s="59" t="e">
        <f t="shared" si="940"/>
        <v>#REF!</v>
      </c>
      <c r="ES603" s="59" t="e">
        <f t="shared" si="941"/>
        <v>#REF!</v>
      </c>
      <c r="ET603" s="59" t="e">
        <f t="shared" si="942"/>
        <v>#REF!</v>
      </c>
      <c r="EU603" s="59" t="e">
        <f t="shared" si="943"/>
        <v>#REF!</v>
      </c>
      <c r="EV603" s="14" t="e">
        <f t="shared" si="944"/>
        <v>#REF!</v>
      </c>
      <c r="EW603" s="14" t="e">
        <f t="shared" si="945"/>
        <v>#REF!</v>
      </c>
      <c r="EX603" s="14" t="e">
        <f t="shared" si="946"/>
        <v>#REF!</v>
      </c>
      <c r="EY603" s="14" t="e">
        <f t="shared" si="947"/>
        <v>#REF!</v>
      </c>
    </row>
    <row r="604" spans="1:155" x14ac:dyDescent="0.2">
      <c r="A604" s="17">
        <v>30436175</v>
      </c>
      <c r="B604" t="s">
        <v>40</v>
      </c>
      <c r="C604" t="s">
        <v>3532</v>
      </c>
      <c r="D604" t="s">
        <v>3533</v>
      </c>
      <c r="E604" t="s">
        <v>3534</v>
      </c>
      <c r="F604" t="s">
        <v>66</v>
      </c>
      <c r="G604" t="s">
        <v>42</v>
      </c>
      <c r="H604" t="s">
        <v>5381</v>
      </c>
      <c r="I604" t="s">
        <v>228</v>
      </c>
      <c r="J604" s="19" t="s">
        <v>43</v>
      </c>
      <c r="K604" t="s">
        <v>43</v>
      </c>
      <c r="L604">
        <v>1968</v>
      </c>
      <c r="M604">
        <f t="shared" si="857"/>
        <v>1968</v>
      </c>
      <c r="N604">
        <v>51</v>
      </c>
      <c r="O604" s="19">
        <f t="shared" si="858"/>
        <v>51</v>
      </c>
      <c r="P604" t="s">
        <v>80</v>
      </c>
      <c r="Q604" s="19" t="str">
        <f t="shared" si="859"/>
        <v>50-60</v>
      </c>
      <c r="R604" s="23">
        <v>311.89999999999998</v>
      </c>
      <c r="S604" s="15">
        <f t="shared" si="860"/>
        <v>0.31189999999999996</v>
      </c>
      <c r="T604">
        <v>30197616</v>
      </c>
      <c r="U604" t="s">
        <v>45</v>
      </c>
      <c r="V604" t="s">
        <v>46</v>
      </c>
      <c r="W604" t="s">
        <v>47</v>
      </c>
      <c r="X604" t="s">
        <v>48</v>
      </c>
      <c r="Y604" t="s">
        <v>84</v>
      </c>
      <c r="Z604" t="s">
        <v>3536</v>
      </c>
      <c r="AA604" t="s">
        <v>3537</v>
      </c>
      <c r="AB604" t="s">
        <v>174</v>
      </c>
      <c r="AC604">
        <v>1968</v>
      </c>
      <c r="AD604">
        <v>102</v>
      </c>
      <c r="AE604" t="str">
        <f t="shared" si="861"/>
        <v>&gt;80</v>
      </c>
      <c r="AF604">
        <v>-37.753936299999999</v>
      </c>
      <c r="AG604">
        <v>144.98018421</v>
      </c>
      <c r="AH604" t="s">
        <v>75</v>
      </c>
      <c r="AI604" t="s">
        <v>76</v>
      </c>
      <c r="AJ604" s="33" t="s">
        <v>526</v>
      </c>
      <c r="AL604" t="s">
        <v>78</v>
      </c>
      <c r="AM604" t="s">
        <v>58</v>
      </c>
      <c r="AN604">
        <v>220</v>
      </c>
      <c r="AO604" s="69">
        <v>3</v>
      </c>
      <c r="AP604">
        <v>2</v>
      </c>
      <c r="AQ604">
        <v>0</v>
      </c>
      <c r="AR604">
        <v>2</v>
      </c>
      <c r="AS604" s="82" t="str">
        <f t="shared" si="862"/>
        <v>Gw-0-2</v>
      </c>
      <c r="AT604" s="14">
        <f t="shared" si="863"/>
        <v>40008</v>
      </c>
      <c r="AU604" s="81">
        <f>VLOOKUP(C604,Bushfire_Vlookup!$F$2:$H$12575,3,FALSE)</f>
        <v>1</v>
      </c>
      <c r="AV604" s="14">
        <f>VLOOKUP(AS604,Safety_collateral_Vlookup!$J$3:$L$20,2,FALSE)</f>
        <v>93570.139925214826</v>
      </c>
      <c r="AW604" s="14">
        <f>VLOOKUP(AS604,Safety_collateral_Vlookup!$J$3:$L$20,3,FALSE)</f>
        <v>550000</v>
      </c>
      <c r="AX604" s="48">
        <f t="shared" si="864"/>
        <v>729378.94230020419</v>
      </c>
      <c r="AY604" s="48">
        <f>AZ604</f>
        <v>122000</v>
      </c>
      <c r="AZ604" s="14">
        <v>122000</v>
      </c>
      <c r="BA604" s="16">
        <f t="shared" si="865"/>
        <v>5.9785159204934768</v>
      </c>
      <c r="BB604" t="e">
        <f>IF(BA604&lt;=#REF!,#REF!,IF(BA604&lt;=#REF!,#REF!,IF(BA604&lt;=#REF!,#REF!,IF(BA604&lt;=#REF!,#REF!,#REF!))))</f>
        <v>#REF!</v>
      </c>
      <c r="BC604" s="51">
        <v>4</v>
      </c>
      <c r="BD604" s="21">
        <v>70</v>
      </c>
      <c r="BE604" s="21">
        <v>6.4399999999999999E-2</v>
      </c>
      <c r="BF604" s="26">
        <f t="shared" si="866"/>
        <v>7957.5955245073455</v>
      </c>
      <c r="BG604" s="21">
        <v>7</v>
      </c>
      <c r="BH604" s="21">
        <f t="shared" si="867"/>
        <v>28</v>
      </c>
      <c r="BI604" s="28">
        <f t="shared" si="868"/>
        <v>4.0959999999999998E-4</v>
      </c>
      <c r="BJ604" s="27">
        <f t="shared" si="869"/>
        <v>4.0959999999999998E-4</v>
      </c>
      <c r="BK604" s="28">
        <f t="shared" si="870"/>
        <v>6.2796858480808132E-3</v>
      </c>
      <c r="BL604" s="35">
        <f t="shared" si="871"/>
        <v>3.7543201818448724E-2</v>
      </c>
      <c r="BM604" s="21" t="str">
        <f t="shared" si="872"/>
        <v>Cr1</v>
      </c>
      <c r="BN604" s="51">
        <v>1</v>
      </c>
      <c r="BO604" s="21">
        <v>0</v>
      </c>
      <c r="BP604" s="50" t="s">
        <v>5497</v>
      </c>
      <c r="BQ604" s="14">
        <v>40008</v>
      </c>
      <c r="BR604">
        <f>IFERROR(VLOOKUP(AO604,'Model Failure data- Lines'!$A$37:$E$41,3,FALSE),'Model Failure data- Lines'!$C$37)</f>
        <v>0.16107000000000002</v>
      </c>
      <c r="BS604" s="14">
        <f t="shared" si="873"/>
        <v>117481.0662362939</v>
      </c>
      <c r="BT604" s="34">
        <f t="shared" si="855"/>
        <v>108817.95142737632</v>
      </c>
      <c r="BU604" s="34">
        <f t="shared" si="874"/>
        <v>1.0796110815842663</v>
      </c>
      <c r="BV604" s="54">
        <f t="shared" si="875"/>
        <v>8663.114808917584</v>
      </c>
      <c r="BW604">
        <f>IFERROR(VLOOKUP(AO604,'Model Failure data- Lines'!$A$37:$E$41,4,FALSE),'Model Failure data- Lines'!$D$37)</f>
        <v>0.16398000000000001</v>
      </c>
      <c r="BX604" s="14">
        <f t="shared" si="876"/>
        <v>119603.5589583875</v>
      </c>
      <c r="BY604" s="34">
        <f t="shared" si="877"/>
        <v>97060.217646318284</v>
      </c>
      <c r="BZ604" s="71">
        <f t="shared" si="878"/>
        <v>1.2322613925533921</v>
      </c>
      <c r="CA604" s="71">
        <f t="shared" si="879"/>
        <v>22543.341312069213</v>
      </c>
      <c r="CB604" s="57">
        <v>2</v>
      </c>
      <c r="CC604">
        <f>IFERROR(VLOOKUP(AO604,'Model Failure data- Lines'!$A$37:$E$41,5,FALSE),'Model Failure data- Lines'!$E$37)</f>
        <v>0.16322</v>
      </c>
      <c r="CD604" s="14">
        <f t="shared" si="880"/>
        <v>119049.23096223934</v>
      </c>
      <c r="CE604" s="34">
        <f t="shared" si="881"/>
        <v>77218.736471726821</v>
      </c>
      <c r="CF604" s="34">
        <f t="shared" si="882"/>
        <v>1.5417143092703738</v>
      </c>
      <c r="CG604" s="54">
        <f t="shared" si="883"/>
        <v>41830.494490512516</v>
      </c>
      <c r="CH604" t="e">
        <f>IFERROR(VLOOKUP(AO604,'Model Failure data- Lines'!#REF!,3,FALSE),'Model Failure data- Lines'!#REF!)</f>
        <v>#REF!</v>
      </c>
      <c r="CI604" s="14" t="e">
        <f t="shared" si="884"/>
        <v>#REF!</v>
      </c>
      <c r="CJ604" s="34">
        <f t="shared" si="885"/>
        <v>104375.28298801507</v>
      </c>
      <c r="CK604" s="34" t="e">
        <f t="shared" si="886"/>
        <v>#REF!</v>
      </c>
      <c r="CL604" s="54" t="e">
        <f t="shared" si="887"/>
        <v>#REF!</v>
      </c>
      <c r="CM604" t="e">
        <f>IFERROR(VLOOKUP(AO604,'Model Failure data- Lines'!#REF!,4,FALSE),'Model Failure data- Lines'!#REF!)</f>
        <v>#REF!</v>
      </c>
      <c r="CN604" s="14" t="e">
        <f t="shared" si="888"/>
        <v>#REF!</v>
      </c>
      <c r="CO604" s="34">
        <f t="shared" si="889"/>
        <v>89296.71884285433</v>
      </c>
      <c r="CP604" s="34" t="e">
        <f t="shared" si="890"/>
        <v>#REF!</v>
      </c>
      <c r="CQ604" s="54" t="e">
        <f t="shared" si="891"/>
        <v>#REF!</v>
      </c>
      <c r="CR604" t="e">
        <f>IFERROR(VLOOKUP(AO604,'Model Failure data- Lines'!#REF!,5,FALSE),'Model Failure data- Lines'!#REF!)</f>
        <v>#REF!</v>
      </c>
      <c r="CS604" s="14" t="e">
        <f t="shared" si="892"/>
        <v>#REF!</v>
      </c>
      <c r="CT604" s="34">
        <f t="shared" si="893"/>
        <v>65359.868820489959</v>
      </c>
      <c r="CU604" s="34" t="e">
        <f t="shared" si="894"/>
        <v>#REF!</v>
      </c>
      <c r="CV604" s="54" t="e">
        <f t="shared" si="895"/>
        <v>#REF!</v>
      </c>
      <c r="CW604" t="s">
        <v>174</v>
      </c>
      <c r="CZ604">
        <f t="shared" si="896"/>
        <v>22543.341312069206</v>
      </c>
      <c r="DA604" s="34">
        <f t="shared" si="897"/>
        <v>7000.0661332800009</v>
      </c>
      <c r="DB604" s="34">
        <f t="shared" si="898"/>
        <v>0.17496666</v>
      </c>
      <c r="DC604" s="34">
        <f t="shared" si="899"/>
        <v>16371.654858447488</v>
      </c>
      <c r="DD604" s="9">
        <f t="shared" si="900"/>
        <v>96231.663</v>
      </c>
      <c r="DE604" s="59">
        <f t="shared" si="901"/>
        <v>5.8527239442059294E-2</v>
      </c>
      <c r="DF604" s="59">
        <f t="shared" si="902"/>
        <v>1.4628884083698081E-6</v>
      </c>
      <c r="DG604" s="59">
        <f t="shared" si="903"/>
        <v>0.13688267306613774</v>
      </c>
      <c r="DH604" s="59">
        <f t="shared" si="904"/>
        <v>0.80458862460339453</v>
      </c>
      <c r="DI604" s="14">
        <f t="shared" si="905"/>
        <v>1319.3995347955415</v>
      </c>
      <c r="DJ604" s="14">
        <f t="shared" si="906"/>
        <v>3.2978392691350264E-2</v>
      </c>
      <c r="DK604" s="14">
        <f t="shared" si="907"/>
        <v>3085.7928186383256</v>
      </c>
      <c r="DL604" s="14">
        <f t="shared" si="908"/>
        <v>18138.115980242645</v>
      </c>
      <c r="DM604">
        <f t="shared" si="909"/>
        <v>41830.494490512516</v>
      </c>
      <c r="DN604" s="34">
        <f t="shared" si="910"/>
        <v>6967.6228459200001</v>
      </c>
      <c r="DO604" s="34">
        <f t="shared" si="911"/>
        <v>0.17415574</v>
      </c>
      <c r="DP604" s="34">
        <f t="shared" si="912"/>
        <v>16295.776960579333</v>
      </c>
      <c r="DQ604" s="9">
        <f t="shared" si="913"/>
        <v>95785.657000000007</v>
      </c>
      <c r="DR604" s="59">
        <f t="shared" si="914"/>
        <v>5.8527239442059287E-2</v>
      </c>
      <c r="DS604" s="59">
        <f t="shared" si="915"/>
        <v>1.4628884083698083E-6</v>
      </c>
      <c r="DT604" s="59">
        <f t="shared" si="916"/>
        <v>0.13688267306613777</v>
      </c>
      <c r="DU604" s="59">
        <f t="shared" si="917"/>
        <v>0.80458862460339464</v>
      </c>
      <c r="DV604" s="14">
        <f t="shared" si="918"/>
        <v>2448.2233670259679</v>
      </c>
      <c r="DW604" s="14">
        <f t="shared" si="919"/>
        <v>6.1193345506547883E-2</v>
      </c>
      <c r="DX604" s="14">
        <f t="shared" si="920"/>
        <v>5725.8699015397015</v>
      </c>
      <c r="DY604" s="14">
        <f t="shared" si="921"/>
        <v>33656.340028601342</v>
      </c>
      <c r="DZ604" s="34" t="e">
        <f t="shared" si="922"/>
        <v>#REF!</v>
      </c>
      <c r="EA604" s="34" t="e">
        <f t="shared" si="923"/>
        <v>#REF!</v>
      </c>
      <c r="EB604" s="34" t="e">
        <f t="shared" si="924"/>
        <v>#REF!</v>
      </c>
      <c r="EC604" s="34" t="e">
        <f t="shared" si="925"/>
        <v>#REF!</v>
      </c>
      <c r="ED604" s="34" t="e">
        <f t="shared" si="926"/>
        <v>#REF!</v>
      </c>
      <c r="EE604" s="59" t="e">
        <f t="shared" si="927"/>
        <v>#REF!</v>
      </c>
      <c r="EF604" s="59" t="e">
        <f t="shared" si="928"/>
        <v>#REF!</v>
      </c>
      <c r="EG604" s="59" t="e">
        <f t="shared" si="929"/>
        <v>#REF!</v>
      </c>
      <c r="EH604" s="59" t="e">
        <f t="shared" si="930"/>
        <v>#REF!</v>
      </c>
      <c r="EI604" s="14" t="e">
        <f t="shared" si="931"/>
        <v>#REF!</v>
      </c>
      <c r="EJ604" s="14" t="e">
        <f t="shared" si="932"/>
        <v>#REF!</v>
      </c>
      <c r="EK604" s="14" t="e">
        <f t="shared" si="933"/>
        <v>#REF!</v>
      </c>
      <c r="EL604" s="14" t="e">
        <f t="shared" si="934"/>
        <v>#REF!</v>
      </c>
      <c r="EM604" t="e">
        <f t="shared" si="935"/>
        <v>#REF!</v>
      </c>
      <c r="EN604" s="34" t="e">
        <f t="shared" si="936"/>
        <v>#REF!</v>
      </c>
      <c r="EO604" s="34" t="e">
        <f t="shared" si="937"/>
        <v>#REF!</v>
      </c>
      <c r="EP604" s="34" t="e">
        <f t="shared" si="938"/>
        <v>#REF!</v>
      </c>
      <c r="EQ604" s="34" t="e">
        <f t="shared" si="939"/>
        <v>#REF!</v>
      </c>
      <c r="ER604" s="59" t="e">
        <f t="shared" si="940"/>
        <v>#REF!</v>
      </c>
      <c r="ES604" s="59" t="e">
        <f t="shared" si="941"/>
        <v>#REF!</v>
      </c>
      <c r="ET604" s="59" t="e">
        <f t="shared" si="942"/>
        <v>#REF!</v>
      </c>
      <c r="EU604" s="59" t="e">
        <f t="shared" si="943"/>
        <v>#REF!</v>
      </c>
      <c r="EV604" s="14" t="e">
        <f t="shared" si="944"/>
        <v>#REF!</v>
      </c>
      <c r="EW604" s="14" t="e">
        <f t="shared" si="945"/>
        <v>#REF!</v>
      </c>
      <c r="EX604" s="14" t="e">
        <f t="shared" si="946"/>
        <v>#REF!</v>
      </c>
      <c r="EY604" s="14" t="e">
        <f t="shared" si="947"/>
        <v>#REF!</v>
      </c>
    </row>
    <row r="605" spans="1:155" x14ac:dyDescent="0.2">
      <c r="A605" s="17">
        <v>30373421</v>
      </c>
      <c r="B605" t="s">
        <v>62</v>
      </c>
      <c r="C605" t="s">
        <v>2468</v>
      </c>
      <c r="D605" t="s">
        <v>2469</v>
      </c>
      <c r="E605" t="s">
        <v>2470</v>
      </c>
      <c r="F605" t="s">
        <v>66</v>
      </c>
      <c r="G605" t="s">
        <v>42</v>
      </c>
      <c r="H605" t="s">
        <v>5066</v>
      </c>
      <c r="I605" t="s">
        <v>68</v>
      </c>
      <c r="J605" s="19" t="s">
        <v>69</v>
      </c>
      <c r="K605" t="s">
        <v>70</v>
      </c>
      <c r="L605">
        <v>1968</v>
      </c>
      <c r="M605">
        <f t="shared" si="857"/>
        <v>1968</v>
      </c>
      <c r="N605">
        <v>51</v>
      </c>
      <c r="O605" s="19">
        <f t="shared" si="858"/>
        <v>51</v>
      </c>
      <c r="P605" t="s">
        <v>80</v>
      </c>
      <c r="Q605" s="19" t="str">
        <f t="shared" si="859"/>
        <v>50-60</v>
      </c>
      <c r="R605" s="23">
        <v>291.8</v>
      </c>
      <c r="S605" s="15">
        <f t="shared" si="860"/>
        <v>0.2918</v>
      </c>
      <c r="T605">
        <v>30045431</v>
      </c>
      <c r="U605" t="s">
        <v>45</v>
      </c>
      <c r="V605" t="s">
        <v>46</v>
      </c>
      <c r="W605" s="20" t="s">
        <v>87</v>
      </c>
      <c r="X605" t="s">
        <v>88</v>
      </c>
      <c r="Y605" t="s">
        <v>154</v>
      </c>
      <c r="Z605" t="s">
        <v>2472</v>
      </c>
      <c r="AA605" t="s">
        <v>2473</v>
      </c>
      <c r="AB605" t="s">
        <v>281</v>
      </c>
      <c r="AC605">
        <v>1968</v>
      </c>
      <c r="AD605">
        <v>102</v>
      </c>
      <c r="AE605" t="str">
        <f t="shared" si="861"/>
        <v>&gt;80</v>
      </c>
      <c r="AF605">
        <v>-37.75672556</v>
      </c>
      <c r="AG605">
        <v>144.97967041999999</v>
      </c>
      <c r="AH605" t="s">
        <v>75</v>
      </c>
      <c r="AI605" t="s">
        <v>76</v>
      </c>
      <c r="AJ605" s="33" t="s">
        <v>526</v>
      </c>
      <c r="AL605" t="s">
        <v>48</v>
      </c>
      <c r="AM605" t="s">
        <v>86</v>
      </c>
      <c r="AN605">
        <v>220</v>
      </c>
      <c r="AO605" s="69">
        <v>3</v>
      </c>
      <c r="AP605">
        <v>2</v>
      </c>
      <c r="AQ605">
        <v>2</v>
      </c>
      <c r="AR605">
        <v>1</v>
      </c>
      <c r="AS605" s="82" t="str">
        <f t="shared" si="862"/>
        <v>Gw-2-1</v>
      </c>
      <c r="AT605" s="14">
        <f t="shared" si="863"/>
        <v>40008</v>
      </c>
      <c r="AU605" s="81">
        <f>VLOOKUP(C605,Bushfire_Vlookup!$F$2:$H$12575,3,FALSE)</f>
        <v>1</v>
      </c>
      <c r="AV605" s="14">
        <f>VLOOKUP(AS605,Safety_collateral_Vlookup!$J$3:$L$20,2,FALSE)</f>
        <v>1583806.0550856832</v>
      </c>
      <c r="AW605" s="14">
        <f>VLOOKUP(AS605,Safety_collateral_Vlookup!$J$3:$L$20,3,FALSE)</f>
        <v>148000</v>
      </c>
      <c r="AX605" s="48">
        <f t="shared" si="864"/>
        <v>1890526.663776424</v>
      </c>
      <c r="AY605" s="49">
        <f>(R605/1000)*AZ605</f>
        <v>22176.799999999999</v>
      </c>
      <c r="AZ605" s="14">
        <v>76000</v>
      </c>
      <c r="BA605" s="16">
        <f t="shared" si="865"/>
        <v>85.247946672938568</v>
      </c>
      <c r="BB605" t="e">
        <f>IF(BA605&lt;=#REF!,#REF!,IF(BA605&lt;=#REF!,#REF!,IF(BA605&lt;=#REF!,#REF!,IF(BA605&lt;=#REF!,#REF!,#REF!))))</f>
        <v>#REF!</v>
      </c>
      <c r="BC605" s="51">
        <v>5</v>
      </c>
      <c r="BD605" s="21">
        <v>70</v>
      </c>
      <c r="BE605" s="21">
        <v>6.4399999999999999E-2</v>
      </c>
      <c r="BF605" s="26">
        <f t="shared" si="866"/>
        <v>1446.5082330155285</v>
      </c>
      <c r="BG605" s="21">
        <v>7</v>
      </c>
      <c r="BH605" s="21">
        <f t="shared" si="867"/>
        <v>28</v>
      </c>
      <c r="BI605" s="28">
        <f t="shared" si="868"/>
        <v>4.0959999999999998E-4</v>
      </c>
      <c r="BJ605" s="27">
        <f t="shared" si="869"/>
        <v>4.0959999999999998E-4</v>
      </c>
      <c r="BK605" s="28">
        <f t="shared" si="870"/>
        <v>6.279685848080814E-3</v>
      </c>
      <c r="BL605" s="35">
        <f t="shared" si="871"/>
        <v>0.53533032430000027</v>
      </c>
      <c r="BM605" s="21" t="str">
        <f t="shared" si="872"/>
        <v>Cr2</v>
      </c>
      <c r="BN605" s="51">
        <v>2</v>
      </c>
      <c r="BO605" s="21">
        <v>2</v>
      </c>
      <c r="BP605" s="50" t="s">
        <v>5497</v>
      </c>
      <c r="BQ605" s="14">
        <v>40008</v>
      </c>
      <c r="BR605">
        <f>IFERROR(VLOOKUP(AO605,'Model Failure data- Lines'!$A$37:$E$41,3,FALSE),'Model Failure data- Lines'!$C$37)</f>
        <v>0.16107000000000002</v>
      </c>
      <c r="BS605" s="14">
        <f t="shared" si="873"/>
        <v>304507.12973446865</v>
      </c>
      <c r="BT605" s="34">
        <f t="shared" si="855"/>
        <v>19780.606108316711</v>
      </c>
      <c r="BU605" s="34">
        <f t="shared" si="874"/>
        <v>15.394226449230962</v>
      </c>
      <c r="BV605" s="54">
        <f t="shared" si="875"/>
        <v>284726.52362615196</v>
      </c>
      <c r="BW605">
        <f>IFERROR(VLOOKUP(AO605,'Model Failure data- Lines'!$A$37:$E$41,4,FALSE),'Model Failure data- Lines'!$D$37)</f>
        <v>0.16398000000000001</v>
      </c>
      <c r="BX605" s="14">
        <f t="shared" si="876"/>
        <v>310008.56232605805</v>
      </c>
      <c r="BY605" s="34">
        <f t="shared" si="877"/>
        <v>17643.319956548126</v>
      </c>
      <c r="BZ605" s="71">
        <f t="shared" si="878"/>
        <v>17.570874591037597</v>
      </c>
      <c r="CA605" s="71">
        <f t="shared" si="879"/>
        <v>292365.24236950994</v>
      </c>
      <c r="CB605" s="57">
        <v>2</v>
      </c>
      <c r="CC605">
        <f>IFERROR(VLOOKUP(AO605,'Model Failure data- Lines'!$A$37:$E$41,5,FALSE),'Model Failure data- Lines'!$E$37)</f>
        <v>0.16322</v>
      </c>
      <c r="CD605" s="14">
        <f t="shared" si="880"/>
        <v>308571.76206158794</v>
      </c>
      <c r="CE605" s="34">
        <f t="shared" si="881"/>
        <v>14036.594057263865</v>
      </c>
      <c r="CF605" s="34">
        <f t="shared" si="882"/>
        <v>21.983378646040109</v>
      </c>
      <c r="CG605" s="54">
        <f t="shared" si="883"/>
        <v>294535.16800432408</v>
      </c>
      <c r="CH605" t="e">
        <f>IFERROR(VLOOKUP(AO605,'Model Failure data- Lines'!#REF!,3,FALSE),'Model Failure data- Lines'!#REF!)</f>
        <v>#REF!</v>
      </c>
      <c r="CI605" s="14" t="e">
        <f t="shared" si="884"/>
        <v>#REF!</v>
      </c>
      <c r="CJ605" s="34">
        <f t="shared" si="885"/>
        <v>18973.030948923053</v>
      </c>
      <c r="CK605" s="34" t="e">
        <f t="shared" si="886"/>
        <v>#REF!</v>
      </c>
      <c r="CL605" s="54" t="e">
        <f t="shared" si="887"/>
        <v>#REF!</v>
      </c>
      <c r="CM605" t="e">
        <f>IFERROR(VLOOKUP(AO605,'Model Failure data- Lines'!#REF!,4,FALSE),'Model Failure data- Lines'!#REF!)</f>
        <v>#REF!</v>
      </c>
      <c r="CN605" s="14" t="e">
        <f t="shared" si="888"/>
        <v>#REF!</v>
      </c>
      <c r="CO605" s="34">
        <f t="shared" si="889"/>
        <v>16232.094052739441</v>
      </c>
      <c r="CP605" s="34" t="e">
        <f t="shared" si="890"/>
        <v>#REF!</v>
      </c>
      <c r="CQ605" s="54" t="e">
        <f t="shared" si="891"/>
        <v>#REF!</v>
      </c>
      <c r="CR605" t="e">
        <f>IFERROR(VLOOKUP(AO605,'Model Failure data- Lines'!#REF!,5,FALSE),'Model Failure data- Lines'!#REF!)</f>
        <v>#REF!</v>
      </c>
      <c r="CS605" s="14" t="e">
        <f t="shared" si="892"/>
        <v>#REF!</v>
      </c>
      <c r="CT605" s="34">
        <f t="shared" si="893"/>
        <v>11880.924089001981</v>
      </c>
      <c r="CU605" s="34" t="e">
        <f t="shared" si="894"/>
        <v>#REF!</v>
      </c>
      <c r="CV605" s="54" t="e">
        <f t="shared" si="895"/>
        <v>#REF!</v>
      </c>
      <c r="CW605" t="s">
        <v>281</v>
      </c>
      <c r="CZ605">
        <f t="shared" si="896"/>
        <v>292365.24236950988</v>
      </c>
      <c r="DA605" s="34">
        <f t="shared" si="897"/>
        <v>7000.0661332800009</v>
      </c>
      <c r="DB605" s="34">
        <f t="shared" si="898"/>
        <v>0.17496666</v>
      </c>
      <c r="DC605" s="34">
        <f t="shared" si="899"/>
        <v>277113.25554611802</v>
      </c>
      <c r="DD605" s="9">
        <f t="shared" si="900"/>
        <v>25895.06568</v>
      </c>
      <c r="DE605" s="59">
        <f t="shared" si="901"/>
        <v>2.2580234819183909E-2</v>
      </c>
      <c r="DF605" s="59">
        <f t="shared" si="902"/>
        <v>5.6439299188122135E-7</v>
      </c>
      <c r="DG605" s="59">
        <f t="shared" si="903"/>
        <v>0.89388903798940333</v>
      </c>
      <c r="DH605" s="59">
        <f t="shared" si="904"/>
        <v>8.3530162798420765E-2</v>
      </c>
      <c r="DI605" s="14">
        <f t="shared" si="905"/>
        <v>6601.675825671151</v>
      </c>
      <c r="DJ605" s="14">
        <f t="shared" si="906"/>
        <v>0.16500889386300616</v>
      </c>
      <c r="DK605" s="14">
        <f t="shared" si="907"/>
        <v>261342.08524321998</v>
      </c>
      <c r="DL605" s="14">
        <f t="shared" si="908"/>
        <v>24421.316291724906</v>
      </c>
      <c r="DM605">
        <f t="shared" si="909"/>
        <v>294535.16800432408</v>
      </c>
      <c r="DN605" s="34">
        <f t="shared" si="910"/>
        <v>6967.6228459200001</v>
      </c>
      <c r="DO605" s="34">
        <f t="shared" si="911"/>
        <v>0.17415574</v>
      </c>
      <c r="DP605" s="34">
        <f t="shared" si="912"/>
        <v>275828.91553992796</v>
      </c>
      <c r="DQ605" s="9">
        <f t="shared" si="913"/>
        <v>25775.04952</v>
      </c>
      <c r="DR605" s="59">
        <f t="shared" si="914"/>
        <v>2.2580234819183909E-2</v>
      </c>
      <c r="DS605" s="59">
        <f t="shared" si="915"/>
        <v>5.6439299188122146E-7</v>
      </c>
      <c r="DT605" s="59">
        <f t="shared" si="916"/>
        <v>0.89388903798940345</v>
      </c>
      <c r="DU605" s="59">
        <f t="shared" si="917"/>
        <v>8.3530162798420779E-2</v>
      </c>
      <c r="DV605" s="14">
        <f t="shared" si="918"/>
        <v>6650.6732560454211</v>
      </c>
      <c r="DW605" s="14">
        <f t="shared" si="919"/>
        <v>0.16623358468419869</v>
      </c>
      <c r="DX605" s="14">
        <f t="shared" si="920"/>
        <v>263281.75798143254</v>
      </c>
      <c r="DY605" s="14">
        <f t="shared" si="921"/>
        <v>24602.570533261405</v>
      </c>
      <c r="DZ605" s="34" t="e">
        <f t="shared" si="922"/>
        <v>#REF!</v>
      </c>
      <c r="EA605" s="34" t="e">
        <f t="shared" si="923"/>
        <v>#REF!</v>
      </c>
      <c r="EB605" s="34" t="e">
        <f t="shared" si="924"/>
        <v>#REF!</v>
      </c>
      <c r="EC605" s="34" t="e">
        <f t="shared" si="925"/>
        <v>#REF!</v>
      </c>
      <c r="ED605" s="34" t="e">
        <f t="shared" si="926"/>
        <v>#REF!</v>
      </c>
      <c r="EE605" s="59" t="e">
        <f t="shared" si="927"/>
        <v>#REF!</v>
      </c>
      <c r="EF605" s="59" t="e">
        <f t="shared" si="928"/>
        <v>#REF!</v>
      </c>
      <c r="EG605" s="59" t="e">
        <f t="shared" si="929"/>
        <v>#REF!</v>
      </c>
      <c r="EH605" s="59" t="e">
        <f t="shared" si="930"/>
        <v>#REF!</v>
      </c>
      <c r="EI605" s="14" t="e">
        <f t="shared" si="931"/>
        <v>#REF!</v>
      </c>
      <c r="EJ605" s="14" t="e">
        <f t="shared" si="932"/>
        <v>#REF!</v>
      </c>
      <c r="EK605" s="14" t="e">
        <f t="shared" si="933"/>
        <v>#REF!</v>
      </c>
      <c r="EL605" s="14" t="e">
        <f t="shared" si="934"/>
        <v>#REF!</v>
      </c>
      <c r="EM605" t="e">
        <f t="shared" si="935"/>
        <v>#REF!</v>
      </c>
      <c r="EN605" s="34" t="e">
        <f t="shared" si="936"/>
        <v>#REF!</v>
      </c>
      <c r="EO605" s="34" t="e">
        <f t="shared" si="937"/>
        <v>#REF!</v>
      </c>
      <c r="EP605" s="34" t="e">
        <f t="shared" si="938"/>
        <v>#REF!</v>
      </c>
      <c r="EQ605" s="34" t="e">
        <f t="shared" si="939"/>
        <v>#REF!</v>
      </c>
      <c r="ER605" s="59" t="e">
        <f t="shared" si="940"/>
        <v>#REF!</v>
      </c>
      <c r="ES605" s="59" t="e">
        <f t="shared" si="941"/>
        <v>#REF!</v>
      </c>
      <c r="ET605" s="59" t="e">
        <f t="shared" si="942"/>
        <v>#REF!</v>
      </c>
      <c r="EU605" s="59" t="e">
        <f t="shared" si="943"/>
        <v>#REF!</v>
      </c>
      <c r="EV605" s="14" t="e">
        <f t="shared" si="944"/>
        <v>#REF!</v>
      </c>
      <c r="EW605" s="14" t="e">
        <f t="shared" si="945"/>
        <v>#REF!</v>
      </c>
      <c r="EX605" s="14" t="e">
        <f t="shared" si="946"/>
        <v>#REF!</v>
      </c>
      <c r="EY605" s="14" t="e">
        <f t="shared" si="947"/>
        <v>#REF!</v>
      </c>
    </row>
    <row r="606" spans="1:155" x14ac:dyDescent="0.2">
      <c r="A606" s="17">
        <v>30314005</v>
      </c>
      <c r="B606" t="s">
        <v>62</v>
      </c>
      <c r="C606" t="s">
        <v>4588</v>
      </c>
      <c r="D606" t="s">
        <v>4589</v>
      </c>
      <c r="E606" t="s">
        <v>977</v>
      </c>
      <c r="F606" t="s">
        <v>66</v>
      </c>
      <c r="G606" t="s">
        <v>42</v>
      </c>
      <c r="H606" t="s">
        <v>4590</v>
      </c>
      <c r="I606" t="s">
        <v>68</v>
      </c>
      <c r="J606" s="19" t="s">
        <v>69</v>
      </c>
      <c r="K606" t="s">
        <v>70</v>
      </c>
      <c r="L606">
        <v>1966</v>
      </c>
      <c r="M606">
        <f t="shared" si="857"/>
        <v>1966</v>
      </c>
      <c r="N606">
        <v>53</v>
      </c>
      <c r="O606" s="19">
        <f t="shared" si="858"/>
        <v>53</v>
      </c>
      <c r="P606" t="s">
        <v>80</v>
      </c>
      <c r="Q606" s="19" t="str">
        <f t="shared" si="859"/>
        <v>50-60</v>
      </c>
      <c r="R606" s="23">
        <v>287.8</v>
      </c>
      <c r="S606" s="15">
        <f t="shared" si="860"/>
        <v>0.2878</v>
      </c>
      <c r="T606">
        <v>30119687</v>
      </c>
      <c r="U606" t="s">
        <v>45</v>
      </c>
      <c r="V606" t="s">
        <v>46</v>
      </c>
      <c r="W606" t="s">
        <v>47</v>
      </c>
      <c r="X606" t="s">
        <v>48</v>
      </c>
      <c r="Y606" t="s">
        <v>175</v>
      </c>
      <c r="Z606" t="s">
        <v>4591</v>
      </c>
      <c r="AA606" t="s">
        <v>4592</v>
      </c>
      <c r="AB606" t="s">
        <v>666</v>
      </c>
      <c r="AC606">
        <v>1966</v>
      </c>
      <c r="AD606">
        <v>53</v>
      </c>
      <c r="AE606" t="str">
        <f t="shared" si="861"/>
        <v>&lt;60</v>
      </c>
      <c r="AF606">
        <v>-37.706975370000002</v>
      </c>
      <c r="AG606">
        <v>144.89035881000001</v>
      </c>
      <c r="AH606" t="s">
        <v>75</v>
      </c>
      <c r="AI606" t="s">
        <v>76</v>
      </c>
      <c r="AJ606" s="33" t="s">
        <v>356</v>
      </c>
      <c r="AL606" t="s">
        <v>78</v>
      </c>
      <c r="AM606" t="s">
        <v>86</v>
      </c>
      <c r="AN606">
        <v>220</v>
      </c>
      <c r="AO606" s="69">
        <v>3</v>
      </c>
      <c r="AP606">
        <v>2</v>
      </c>
      <c r="AQ606">
        <v>5</v>
      </c>
      <c r="AR606">
        <v>2</v>
      </c>
      <c r="AS606" s="82" t="str">
        <f t="shared" si="862"/>
        <v>Gw-5-2</v>
      </c>
      <c r="AT606" s="14">
        <f t="shared" si="863"/>
        <v>11552</v>
      </c>
      <c r="AU606" s="81">
        <f>VLOOKUP(C606,Bushfire_Vlookup!$F$2:$H$12575,3,FALSE)</f>
        <v>1</v>
      </c>
      <c r="AV606" s="14">
        <f>VLOOKUP(AS606,Safety_collateral_Vlookup!$J$3:$L$20,2,FALSE)</f>
        <v>9288290.8655511159</v>
      </c>
      <c r="AW606" s="14">
        <f>VLOOKUP(AS606,Safety_collateral_Vlookup!$J$3:$L$20,3,FALSE)</f>
        <v>550000</v>
      </c>
      <c r="AX606" s="48">
        <f t="shared" si="864"/>
        <v>10509783.40454304</v>
      </c>
      <c r="AY606" s="48">
        <f>AZ606</f>
        <v>110000</v>
      </c>
      <c r="AZ606" s="14">
        <v>110000</v>
      </c>
      <c r="BA606" s="16">
        <f t="shared" si="865"/>
        <v>95.543485495845815</v>
      </c>
      <c r="BB606" t="e">
        <f>IF(BA606&lt;=#REF!,#REF!,IF(BA606&lt;=#REF!,#REF!,IF(BA606&lt;=#REF!,#REF!,IF(BA606&lt;=#REF!,#REF!,#REF!))))</f>
        <v>#REF!</v>
      </c>
      <c r="BC606" s="51">
        <v>5</v>
      </c>
      <c r="BD606" s="21">
        <v>70</v>
      </c>
      <c r="BE606" s="21">
        <v>6.4399999999999999E-2</v>
      </c>
      <c r="BF606" s="26">
        <f t="shared" si="866"/>
        <v>7174.8812106213763</v>
      </c>
      <c r="BG606" s="21">
        <v>7</v>
      </c>
      <c r="BH606" s="21">
        <f t="shared" si="867"/>
        <v>28</v>
      </c>
      <c r="BI606" s="28">
        <f t="shared" si="868"/>
        <v>4.0959999999999998E-4</v>
      </c>
      <c r="BJ606" s="27">
        <f t="shared" si="869"/>
        <v>4.0959999999999998E-4</v>
      </c>
      <c r="BK606" s="28">
        <f t="shared" si="870"/>
        <v>6.279685848080814E-3</v>
      </c>
      <c r="BL606" s="35">
        <f t="shared" si="871"/>
        <v>0.5999830737445776</v>
      </c>
      <c r="BM606" s="21" t="str">
        <f t="shared" si="872"/>
        <v>Cr2</v>
      </c>
      <c r="BN606" s="51">
        <v>2</v>
      </c>
      <c r="BO606" s="21">
        <v>2</v>
      </c>
      <c r="BP606" s="50" t="s">
        <v>5497</v>
      </c>
      <c r="BQ606" s="14">
        <v>11552</v>
      </c>
      <c r="BR606">
        <f>IFERROR(VLOOKUP(AO606,'Model Failure data- Lines'!$A$37:$E$41,3,FALSE),'Model Failure data- Lines'!$C$37)</f>
        <v>0.16107000000000002</v>
      </c>
      <c r="BS606" s="14">
        <f t="shared" si="873"/>
        <v>1692810.8129697477</v>
      </c>
      <c r="BT606" s="34">
        <f t="shared" si="855"/>
        <v>98114.546368945856</v>
      </c>
      <c r="BU606" s="34">
        <f t="shared" si="874"/>
        <v>17.253413236037115</v>
      </c>
      <c r="BV606" s="54">
        <f t="shared" si="875"/>
        <v>1594696.2666008018</v>
      </c>
      <c r="BW606">
        <f>IFERROR(VLOOKUP(AO606,'Model Failure data- Lines'!$A$37:$E$41,4,FALSE),'Model Failure data- Lines'!$D$37)</f>
        <v>0.16398000000000001</v>
      </c>
      <c r="BX606" s="14">
        <f t="shared" si="876"/>
        <v>1723394.2826769678</v>
      </c>
      <c r="BY606" s="34">
        <f t="shared" si="877"/>
        <v>87513.310992582061</v>
      </c>
      <c r="BZ606" s="71">
        <f t="shared" si="878"/>
        <v>19.692938858444617</v>
      </c>
      <c r="CA606" s="71">
        <f t="shared" si="879"/>
        <v>1635880.9716843858</v>
      </c>
      <c r="CB606" s="57">
        <v>2</v>
      </c>
      <c r="CC606">
        <f>IFERROR(VLOOKUP(AO606,'Model Failure data- Lines'!$A$37:$E$41,5,FALSE),'Model Failure data- Lines'!$E$37)</f>
        <v>0.16322</v>
      </c>
      <c r="CD606" s="14">
        <f t="shared" si="880"/>
        <v>1715406.8472895152</v>
      </c>
      <c r="CE606" s="34">
        <f t="shared" si="881"/>
        <v>69623.450917130744</v>
      </c>
      <c r="CF606" s="34">
        <f t="shared" si="882"/>
        <v>24.63834849742333</v>
      </c>
      <c r="CG606" s="54">
        <f t="shared" si="883"/>
        <v>1645783.3963723844</v>
      </c>
      <c r="CH606" t="e">
        <f>IFERROR(VLOOKUP(AO606,'Model Failure data- Lines'!#REF!,3,FALSE),'Model Failure data- Lines'!#REF!)</f>
        <v>#REF!</v>
      </c>
      <c r="CI606" s="14" t="e">
        <f t="shared" si="884"/>
        <v>#REF!</v>
      </c>
      <c r="CJ606" s="34">
        <f t="shared" si="885"/>
        <v>94108.861710505385</v>
      </c>
      <c r="CK606" s="34" t="e">
        <f t="shared" si="886"/>
        <v>#REF!</v>
      </c>
      <c r="CL606" s="54" t="e">
        <f t="shared" si="887"/>
        <v>#REF!</v>
      </c>
      <c r="CM606" t="e">
        <f>IFERROR(VLOOKUP(AO606,'Model Failure data- Lines'!#REF!,4,FALSE),'Model Failure data- Lines'!#REF!)</f>
        <v>#REF!</v>
      </c>
      <c r="CN606" s="14" t="e">
        <f t="shared" si="888"/>
        <v>#REF!</v>
      </c>
      <c r="CO606" s="34">
        <f t="shared" si="889"/>
        <v>80513.4350222457</v>
      </c>
      <c r="CP606" s="34" t="e">
        <f t="shared" si="890"/>
        <v>#REF!</v>
      </c>
      <c r="CQ606" s="54" t="e">
        <f t="shared" si="891"/>
        <v>#REF!</v>
      </c>
      <c r="CR606" t="e">
        <f>IFERROR(VLOOKUP(AO606,'Model Failure data- Lines'!#REF!,5,FALSE),'Model Failure data- Lines'!#REF!)</f>
        <v>#REF!</v>
      </c>
      <c r="CS606" s="14" t="e">
        <f t="shared" si="892"/>
        <v>#REF!</v>
      </c>
      <c r="CT606" s="34">
        <f t="shared" si="893"/>
        <v>58931.029264376193</v>
      </c>
      <c r="CU606" s="34" t="e">
        <f t="shared" si="894"/>
        <v>#REF!</v>
      </c>
      <c r="CV606" s="54" t="e">
        <f t="shared" si="895"/>
        <v>#REF!</v>
      </c>
      <c r="CW606" t="s">
        <v>666</v>
      </c>
      <c r="CZ606">
        <f t="shared" si="896"/>
        <v>1635880.9716843858</v>
      </c>
      <c r="DA606" s="34">
        <f t="shared" si="897"/>
        <v>2021.2148563199999</v>
      </c>
      <c r="DB606" s="34">
        <f t="shared" si="898"/>
        <v>0.17496666</v>
      </c>
      <c r="DC606" s="34">
        <f t="shared" si="899"/>
        <v>1625141.2298539877</v>
      </c>
      <c r="DD606" s="9">
        <f t="shared" si="900"/>
        <v>96231.663</v>
      </c>
      <c r="DE606" s="59">
        <f t="shared" si="901"/>
        <v>1.1728104686412352E-3</v>
      </c>
      <c r="DF606" s="59">
        <f t="shared" si="902"/>
        <v>1.0152445192531468E-7</v>
      </c>
      <c r="DG606" s="59">
        <f t="shared" si="903"/>
        <v>0.94298863944798372</v>
      </c>
      <c r="DH606" s="59">
        <f t="shared" si="904"/>
        <v>5.5838448558923073E-2</v>
      </c>
      <c r="DI606" s="14">
        <f t="shared" si="905"/>
        <v>1918.5783290424436</v>
      </c>
      <c r="DJ606" s="14">
        <f t="shared" si="906"/>
        <v>0.16608191906530848</v>
      </c>
      <c r="DK606" s="14">
        <f t="shared" si="907"/>
        <v>1542617.1717875043</v>
      </c>
      <c r="DL606" s="14">
        <f t="shared" si="908"/>
        <v>91345.055485919671</v>
      </c>
      <c r="DM606">
        <f t="shared" si="909"/>
        <v>1645783.3963723846</v>
      </c>
      <c r="DN606" s="34">
        <f t="shared" si="910"/>
        <v>2011.8471084799999</v>
      </c>
      <c r="DO606" s="34">
        <f t="shared" si="911"/>
        <v>0.17415574</v>
      </c>
      <c r="DP606" s="34">
        <f t="shared" si="912"/>
        <v>1617609.1690252952</v>
      </c>
      <c r="DQ606" s="9">
        <f t="shared" si="913"/>
        <v>95785.657000000007</v>
      </c>
      <c r="DR606" s="59">
        <f t="shared" si="914"/>
        <v>1.172810468641235E-3</v>
      </c>
      <c r="DS606" s="59">
        <f t="shared" si="915"/>
        <v>1.0152445192531468E-7</v>
      </c>
      <c r="DT606" s="59">
        <f t="shared" si="916"/>
        <v>0.94298863944798372</v>
      </c>
      <c r="DU606" s="59">
        <f t="shared" si="917"/>
        <v>5.5838448558923073E-2</v>
      </c>
      <c r="DV606" s="14">
        <f t="shared" si="918"/>
        <v>1930.1919963814598</v>
      </c>
      <c r="DW606" s="14">
        <f t="shared" si="919"/>
        <v>0.16708725730448926</v>
      </c>
      <c r="DX606" s="14">
        <f t="shared" si="920"/>
        <v>1551955.0457712766</v>
      </c>
      <c r="DY606" s="14">
        <f t="shared" si="921"/>
        <v>91897.991517469098</v>
      </c>
      <c r="DZ606" s="34" t="e">
        <f t="shared" si="922"/>
        <v>#REF!</v>
      </c>
      <c r="EA606" s="34" t="e">
        <f t="shared" si="923"/>
        <v>#REF!</v>
      </c>
      <c r="EB606" s="34" t="e">
        <f t="shared" si="924"/>
        <v>#REF!</v>
      </c>
      <c r="EC606" s="34" t="e">
        <f t="shared" si="925"/>
        <v>#REF!</v>
      </c>
      <c r="ED606" s="34" t="e">
        <f t="shared" si="926"/>
        <v>#REF!</v>
      </c>
      <c r="EE606" s="59" t="e">
        <f t="shared" si="927"/>
        <v>#REF!</v>
      </c>
      <c r="EF606" s="59" t="e">
        <f t="shared" si="928"/>
        <v>#REF!</v>
      </c>
      <c r="EG606" s="59" t="e">
        <f t="shared" si="929"/>
        <v>#REF!</v>
      </c>
      <c r="EH606" s="59" t="e">
        <f t="shared" si="930"/>
        <v>#REF!</v>
      </c>
      <c r="EI606" s="14" t="e">
        <f t="shared" si="931"/>
        <v>#REF!</v>
      </c>
      <c r="EJ606" s="14" t="e">
        <f t="shared" si="932"/>
        <v>#REF!</v>
      </c>
      <c r="EK606" s="14" t="e">
        <f t="shared" si="933"/>
        <v>#REF!</v>
      </c>
      <c r="EL606" s="14" t="e">
        <f t="shared" si="934"/>
        <v>#REF!</v>
      </c>
      <c r="EM606" t="e">
        <f t="shared" si="935"/>
        <v>#REF!</v>
      </c>
      <c r="EN606" s="34" t="e">
        <f t="shared" si="936"/>
        <v>#REF!</v>
      </c>
      <c r="EO606" s="34" t="e">
        <f t="shared" si="937"/>
        <v>#REF!</v>
      </c>
      <c r="EP606" s="34" t="e">
        <f t="shared" si="938"/>
        <v>#REF!</v>
      </c>
      <c r="EQ606" s="34" t="e">
        <f t="shared" si="939"/>
        <v>#REF!</v>
      </c>
      <c r="ER606" s="59" t="e">
        <f t="shared" si="940"/>
        <v>#REF!</v>
      </c>
      <c r="ES606" s="59" t="e">
        <f t="shared" si="941"/>
        <v>#REF!</v>
      </c>
      <c r="ET606" s="59" t="e">
        <f t="shared" si="942"/>
        <v>#REF!</v>
      </c>
      <c r="EU606" s="59" t="e">
        <f t="shared" si="943"/>
        <v>#REF!</v>
      </c>
      <c r="EV606" s="14" t="e">
        <f t="shared" si="944"/>
        <v>#REF!</v>
      </c>
      <c r="EW606" s="14" t="e">
        <f t="shared" si="945"/>
        <v>#REF!</v>
      </c>
      <c r="EX606" s="14" t="e">
        <f t="shared" si="946"/>
        <v>#REF!</v>
      </c>
      <c r="EY606" s="14" t="e">
        <f t="shared" si="947"/>
        <v>#REF!</v>
      </c>
    </row>
    <row r="607" spans="1:155" x14ac:dyDescent="0.2">
      <c r="A607" s="17">
        <v>30329742</v>
      </c>
      <c r="B607" t="s">
        <v>62</v>
      </c>
      <c r="C607" t="s">
        <v>4697</v>
      </c>
      <c r="D607" t="s">
        <v>4698</v>
      </c>
      <c r="E607" t="s">
        <v>3682</v>
      </c>
      <c r="F607" t="s">
        <v>66</v>
      </c>
      <c r="G607" t="s">
        <v>42</v>
      </c>
      <c r="H607" t="s">
        <v>4699</v>
      </c>
      <c r="I607" t="s">
        <v>68</v>
      </c>
      <c r="J607" s="19" t="s">
        <v>69</v>
      </c>
      <c r="K607" t="s">
        <v>70</v>
      </c>
      <c r="L607">
        <v>1966</v>
      </c>
      <c r="M607">
        <f t="shared" si="857"/>
        <v>1966</v>
      </c>
      <c r="N607">
        <v>53</v>
      </c>
      <c r="O607" s="19">
        <f t="shared" si="858"/>
        <v>53</v>
      </c>
      <c r="P607" t="s">
        <v>80</v>
      </c>
      <c r="Q607" s="19" t="str">
        <f t="shared" si="859"/>
        <v>50-60</v>
      </c>
      <c r="R607" s="23">
        <v>188.5</v>
      </c>
      <c r="S607" s="15">
        <f t="shared" si="860"/>
        <v>0.1885</v>
      </c>
      <c r="T607">
        <v>30191001</v>
      </c>
      <c r="U607" t="s">
        <v>45</v>
      </c>
      <c r="V607" t="s">
        <v>46</v>
      </c>
      <c r="W607" s="20" t="s">
        <v>87</v>
      </c>
      <c r="X607" t="s">
        <v>88</v>
      </c>
      <c r="Y607" t="s">
        <v>251</v>
      </c>
      <c r="Z607" t="s">
        <v>4700</v>
      </c>
      <c r="AA607" t="s">
        <v>4701</v>
      </c>
      <c r="AB607" t="s">
        <v>505</v>
      </c>
      <c r="AC607">
        <v>1966</v>
      </c>
      <c r="AD607">
        <v>53</v>
      </c>
      <c r="AE607" t="str">
        <f t="shared" si="861"/>
        <v>&lt;60</v>
      </c>
      <c r="AF607">
        <v>-37.709446079999999</v>
      </c>
      <c r="AG607">
        <v>144.88938780999999</v>
      </c>
      <c r="AH607" t="s">
        <v>75</v>
      </c>
      <c r="AI607" t="s">
        <v>76</v>
      </c>
      <c r="AJ607" s="33" t="s">
        <v>356</v>
      </c>
      <c r="AL607" t="s">
        <v>78</v>
      </c>
      <c r="AM607" t="s">
        <v>86</v>
      </c>
      <c r="AN607">
        <v>220</v>
      </c>
      <c r="AO607" s="69">
        <v>3</v>
      </c>
      <c r="AP607">
        <v>2</v>
      </c>
      <c r="AQ607">
        <v>5</v>
      </c>
      <c r="AR607">
        <v>2</v>
      </c>
      <c r="AS607" s="82" t="str">
        <f t="shared" si="862"/>
        <v>Gw-5-2</v>
      </c>
      <c r="AT607" s="14">
        <f t="shared" si="863"/>
        <v>11552</v>
      </c>
      <c r="AU607" s="81">
        <f>VLOOKUP(C607,Bushfire_Vlookup!$F$2:$H$12575,3,FALSE)</f>
        <v>1</v>
      </c>
      <c r="AV607" s="14">
        <f>VLOOKUP(AS607,Safety_collateral_Vlookup!$J$3:$L$20,2,FALSE)</f>
        <v>9288290.8655511159</v>
      </c>
      <c r="AW607" s="14">
        <f>VLOOKUP(AS607,Safety_collateral_Vlookup!$J$3:$L$20,3,FALSE)</f>
        <v>550000</v>
      </c>
      <c r="AX607" s="48">
        <f t="shared" si="864"/>
        <v>10509783.40454304</v>
      </c>
      <c r="AY607" s="48">
        <f>AZ607</f>
        <v>110000</v>
      </c>
      <c r="AZ607" s="14">
        <v>110000</v>
      </c>
      <c r="BA607" s="16">
        <f t="shared" si="865"/>
        <v>95.543485495845815</v>
      </c>
      <c r="BB607" t="e">
        <f>IF(BA607&lt;=#REF!,#REF!,IF(BA607&lt;=#REF!,#REF!,IF(BA607&lt;=#REF!,#REF!,IF(BA607&lt;=#REF!,#REF!,#REF!))))</f>
        <v>#REF!</v>
      </c>
      <c r="BC607" s="51">
        <v>5</v>
      </c>
      <c r="BD607" s="21">
        <v>70</v>
      </c>
      <c r="BE607" s="21">
        <v>6.4399999999999999E-2</v>
      </c>
      <c r="BF607" s="26">
        <f t="shared" si="866"/>
        <v>7174.8812106213763</v>
      </c>
      <c r="BG607" s="21">
        <v>7</v>
      </c>
      <c r="BH607" s="21">
        <f t="shared" si="867"/>
        <v>28</v>
      </c>
      <c r="BI607" s="28">
        <f t="shared" si="868"/>
        <v>4.0959999999999998E-4</v>
      </c>
      <c r="BJ607" s="27">
        <f t="shared" si="869"/>
        <v>4.0959999999999998E-4</v>
      </c>
      <c r="BK607" s="28">
        <f t="shared" si="870"/>
        <v>6.279685848080814E-3</v>
      </c>
      <c r="BL607" s="35">
        <f t="shared" si="871"/>
        <v>0.5999830737445776</v>
      </c>
      <c r="BM607" s="21" t="str">
        <f t="shared" si="872"/>
        <v>Cr2</v>
      </c>
      <c r="BN607" s="51">
        <v>2</v>
      </c>
      <c r="BO607" s="21">
        <v>0</v>
      </c>
      <c r="BP607" s="50" t="s">
        <v>5497</v>
      </c>
      <c r="BQ607" s="14">
        <v>11552</v>
      </c>
      <c r="BR607">
        <f>IFERROR(VLOOKUP(AO607,'Model Failure data- Lines'!$A$37:$E$41,3,FALSE),'Model Failure data- Lines'!$C$37)</f>
        <v>0.16107000000000002</v>
      </c>
      <c r="BS607" s="14">
        <f t="shared" si="873"/>
        <v>1692810.8129697477</v>
      </c>
      <c r="BT607" s="34">
        <f t="shared" si="855"/>
        <v>98114.546368945856</v>
      </c>
      <c r="BU607" s="34">
        <f t="shared" si="874"/>
        <v>17.253413236037115</v>
      </c>
      <c r="BV607" s="54">
        <f t="shared" si="875"/>
        <v>1594696.2666008018</v>
      </c>
      <c r="BW607">
        <f>IFERROR(VLOOKUP(AO607,'Model Failure data- Lines'!$A$37:$E$41,4,FALSE),'Model Failure data- Lines'!$D$37)</f>
        <v>0.16398000000000001</v>
      </c>
      <c r="BX607" s="14">
        <f t="shared" si="876"/>
        <v>1723394.2826769678</v>
      </c>
      <c r="BY607" s="34">
        <f t="shared" si="877"/>
        <v>87513.310992582061</v>
      </c>
      <c r="BZ607" s="71">
        <f t="shared" si="878"/>
        <v>19.692938858444617</v>
      </c>
      <c r="CA607" s="71">
        <f t="shared" si="879"/>
        <v>1635880.9716843858</v>
      </c>
      <c r="CB607" s="57">
        <v>2</v>
      </c>
      <c r="CC607">
        <f>IFERROR(VLOOKUP(AO607,'Model Failure data- Lines'!$A$37:$E$41,5,FALSE),'Model Failure data- Lines'!$E$37)</f>
        <v>0.16322</v>
      </c>
      <c r="CD607" s="14">
        <f t="shared" si="880"/>
        <v>1715406.8472895152</v>
      </c>
      <c r="CE607" s="34">
        <f t="shared" si="881"/>
        <v>69623.450917130744</v>
      </c>
      <c r="CF607" s="34">
        <f t="shared" si="882"/>
        <v>24.63834849742333</v>
      </c>
      <c r="CG607" s="54">
        <f t="shared" si="883"/>
        <v>1645783.3963723844</v>
      </c>
      <c r="CH607" t="e">
        <f>IFERROR(VLOOKUP(AO607,'Model Failure data- Lines'!#REF!,3,FALSE),'Model Failure data- Lines'!#REF!)</f>
        <v>#REF!</v>
      </c>
      <c r="CI607" s="14" t="e">
        <f t="shared" si="884"/>
        <v>#REF!</v>
      </c>
      <c r="CJ607" s="34">
        <f t="shared" si="885"/>
        <v>94108.861710505385</v>
      </c>
      <c r="CK607" s="34" t="e">
        <f t="shared" si="886"/>
        <v>#REF!</v>
      </c>
      <c r="CL607" s="54" t="e">
        <f t="shared" si="887"/>
        <v>#REF!</v>
      </c>
      <c r="CM607" t="e">
        <f>IFERROR(VLOOKUP(AO607,'Model Failure data- Lines'!#REF!,4,FALSE),'Model Failure data- Lines'!#REF!)</f>
        <v>#REF!</v>
      </c>
      <c r="CN607" s="14" t="e">
        <f t="shared" si="888"/>
        <v>#REF!</v>
      </c>
      <c r="CO607" s="34">
        <f t="shared" si="889"/>
        <v>80513.4350222457</v>
      </c>
      <c r="CP607" s="34" t="e">
        <f t="shared" si="890"/>
        <v>#REF!</v>
      </c>
      <c r="CQ607" s="54" t="e">
        <f t="shared" si="891"/>
        <v>#REF!</v>
      </c>
      <c r="CR607" t="e">
        <f>IFERROR(VLOOKUP(AO607,'Model Failure data- Lines'!#REF!,5,FALSE),'Model Failure data- Lines'!#REF!)</f>
        <v>#REF!</v>
      </c>
      <c r="CS607" s="14" t="e">
        <f t="shared" si="892"/>
        <v>#REF!</v>
      </c>
      <c r="CT607" s="34">
        <f t="shared" si="893"/>
        <v>58931.029264376193</v>
      </c>
      <c r="CU607" s="34" t="e">
        <f t="shared" si="894"/>
        <v>#REF!</v>
      </c>
      <c r="CV607" s="54" t="e">
        <f t="shared" si="895"/>
        <v>#REF!</v>
      </c>
      <c r="CW607" t="s">
        <v>505</v>
      </c>
      <c r="CZ607">
        <f t="shared" si="896"/>
        <v>1635880.9716843858</v>
      </c>
      <c r="DA607" s="34">
        <f t="shared" si="897"/>
        <v>2021.2148563199999</v>
      </c>
      <c r="DB607" s="34">
        <f t="shared" si="898"/>
        <v>0.17496666</v>
      </c>
      <c r="DC607" s="34">
        <f t="shared" si="899"/>
        <v>1625141.2298539877</v>
      </c>
      <c r="DD607" s="9">
        <f t="shared" si="900"/>
        <v>96231.663</v>
      </c>
      <c r="DE607" s="59">
        <f t="shared" si="901"/>
        <v>1.1728104686412352E-3</v>
      </c>
      <c r="DF607" s="59">
        <f t="shared" si="902"/>
        <v>1.0152445192531468E-7</v>
      </c>
      <c r="DG607" s="59">
        <f t="shared" si="903"/>
        <v>0.94298863944798372</v>
      </c>
      <c r="DH607" s="59">
        <f t="shared" si="904"/>
        <v>5.5838448558923073E-2</v>
      </c>
      <c r="DI607" s="14">
        <f t="shared" si="905"/>
        <v>1918.5783290424436</v>
      </c>
      <c r="DJ607" s="14">
        <f t="shared" si="906"/>
        <v>0.16608191906530848</v>
      </c>
      <c r="DK607" s="14">
        <f t="shared" si="907"/>
        <v>1542617.1717875043</v>
      </c>
      <c r="DL607" s="14">
        <f t="shared" si="908"/>
        <v>91345.055485919671</v>
      </c>
      <c r="DM607">
        <f t="shared" si="909"/>
        <v>1645783.3963723846</v>
      </c>
      <c r="DN607" s="34">
        <f t="shared" si="910"/>
        <v>2011.8471084799999</v>
      </c>
      <c r="DO607" s="34">
        <f t="shared" si="911"/>
        <v>0.17415574</v>
      </c>
      <c r="DP607" s="34">
        <f t="shared" si="912"/>
        <v>1617609.1690252952</v>
      </c>
      <c r="DQ607" s="9">
        <f t="shared" si="913"/>
        <v>95785.657000000007</v>
      </c>
      <c r="DR607" s="59">
        <f t="shared" si="914"/>
        <v>1.172810468641235E-3</v>
      </c>
      <c r="DS607" s="59">
        <f t="shared" si="915"/>
        <v>1.0152445192531468E-7</v>
      </c>
      <c r="DT607" s="59">
        <f t="shared" si="916"/>
        <v>0.94298863944798372</v>
      </c>
      <c r="DU607" s="59">
        <f t="shared" si="917"/>
        <v>5.5838448558923073E-2</v>
      </c>
      <c r="DV607" s="14">
        <f t="shared" si="918"/>
        <v>1930.1919963814598</v>
      </c>
      <c r="DW607" s="14">
        <f t="shared" si="919"/>
        <v>0.16708725730448926</v>
      </c>
      <c r="DX607" s="14">
        <f t="shared" si="920"/>
        <v>1551955.0457712766</v>
      </c>
      <c r="DY607" s="14">
        <f t="shared" si="921"/>
        <v>91897.991517469098</v>
      </c>
      <c r="DZ607" s="34" t="e">
        <f t="shared" si="922"/>
        <v>#REF!</v>
      </c>
      <c r="EA607" s="34" t="e">
        <f t="shared" si="923"/>
        <v>#REF!</v>
      </c>
      <c r="EB607" s="34" t="e">
        <f t="shared" si="924"/>
        <v>#REF!</v>
      </c>
      <c r="EC607" s="34" t="e">
        <f t="shared" si="925"/>
        <v>#REF!</v>
      </c>
      <c r="ED607" s="34" t="e">
        <f t="shared" si="926"/>
        <v>#REF!</v>
      </c>
      <c r="EE607" s="59" t="e">
        <f t="shared" si="927"/>
        <v>#REF!</v>
      </c>
      <c r="EF607" s="59" t="e">
        <f t="shared" si="928"/>
        <v>#REF!</v>
      </c>
      <c r="EG607" s="59" t="e">
        <f t="shared" si="929"/>
        <v>#REF!</v>
      </c>
      <c r="EH607" s="59" t="e">
        <f t="shared" si="930"/>
        <v>#REF!</v>
      </c>
      <c r="EI607" s="14" t="e">
        <f t="shared" si="931"/>
        <v>#REF!</v>
      </c>
      <c r="EJ607" s="14" t="e">
        <f t="shared" si="932"/>
        <v>#REF!</v>
      </c>
      <c r="EK607" s="14" t="e">
        <f t="shared" si="933"/>
        <v>#REF!</v>
      </c>
      <c r="EL607" s="14" t="e">
        <f t="shared" si="934"/>
        <v>#REF!</v>
      </c>
      <c r="EM607" t="e">
        <f t="shared" si="935"/>
        <v>#REF!</v>
      </c>
      <c r="EN607" s="34" t="e">
        <f t="shared" si="936"/>
        <v>#REF!</v>
      </c>
      <c r="EO607" s="34" t="e">
        <f t="shared" si="937"/>
        <v>#REF!</v>
      </c>
      <c r="EP607" s="34" t="e">
        <f t="shared" si="938"/>
        <v>#REF!</v>
      </c>
      <c r="EQ607" s="34" t="e">
        <f t="shared" si="939"/>
        <v>#REF!</v>
      </c>
      <c r="ER607" s="59" t="e">
        <f t="shared" si="940"/>
        <v>#REF!</v>
      </c>
      <c r="ES607" s="59" t="e">
        <f t="shared" si="941"/>
        <v>#REF!</v>
      </c>
      <c r="ET607" s="59" t="e">
        <f t="shared" si="942"/>
        <v>#REF!</v>
      </c>
      <c r="EU607" s="59" t="e">
        <f t="shared" si="943"/>
        <v>#REF!</v>
      </c>
      <c r="EV607" s="14" t="e">
        <f t="shared" si="944"/>
        <v>#REF!</v>
      </c>
      <c r="EW607" s="14" t="e">
        <f t="shared" si="945"/>
        <v>#REF!</v>
      </c>
      <c r="EX607" s="14" t="e">
        <f t="shared" si="946"/>
        <v>#REF!</v>
      </c>
      <c r="EY607" s="14" t="e">
        <f t="shared" si="947"/>
        <v>#REF!</v>
      </c>
    </row>
    <row r="608" spans="1:155" x14ac:dyDescent="0.2">
      <c r="A608" s="17">
        <v>30188305</v>
      </c>
      <c r="B608" t="s">
        <v>62</v>
      </c>
      <c r="C608" t="s">
        <v>3409</v>
      </c>
      <c r="D608" t="s">
        <v>3410</v>
      </c>
      <c r="E608" t="s">
        <v>2064</v>
      </c>
      <c r="F608" t="s">
        <v>66</v>
      </c>
      <c r="G608" t="s">
        <v>42</v>
      </c>
      <c r="H608" t="s">
        <v>3411</v>
      </c>
      <c r="I608" t="s">
        <v>68</v>
      </c>
      <c r="J608" s="19" t="s">
        <v>69</v>
      </c>
      <c r="K608" t="s">
        <v>70</v>
      </c>
      <c r="L608">
        <v>1966</v>
      </c>
      <c r="M608">
        <f t="shared" si="857"/>
        <v>1966</v>
      </c>
      <c r="N608">
        <v>53</v>
      </c>
      <c r="O608" s="19">
        <f t="shared" si="858"/>
        <v>53</v>
      </c>
      <c r="P608" t="s">
        <v>80</v>
      </c>
      <c r="Q608" s="19" t="str">
        <f t="shared" si="859"/>
        <v>50-60</v>
      </c>
      <c r="R608" s="23">
        <v>328.3</v>
      </c>
      <c r="S608" s="15">
        <f t="shared" si="860"/>
        <v>0.32830000000000004</v>
      </c>
      <c r="T608">
        <v>30208481</v>
      </c>
      <c r="U608" t="s">
        <v>45</v>
      </c>
      <c r="V608" t="s">
        <v>46</v>
      </c>
      <c r="W608" s="20" t="s">
        <v>87</v>
      </c>
      <c r="X608" t="s">
        <v>88</v>
      </c>
      <c r="Y608" t="s">
        <v>251</v>
      </c>
      <c r="Z608" t="s">
        <v>3412</v>
      </c>
      <c r="AA608" t="s">
        <v>3413</v>
      </c>
      <c r="AB608" t="s">
        <v>206</v>
      </c>
      <c r="AC608">
        <v>1966</v>
      </c>
      <c r="AD608">
        <v>53</v>
      </c>
      <c r="AE608" t="str">
        <f t="shared" si="861"/>
        <v>&lt;60</v>
      </c>
      <c r="AF608">
        <v>-37.710262309999997</v>
      </c>
      <c r="AG608">
        <v>144.88751059000001</v>
      </c>
      <c r="AH608" t="s">
        <v>75</v>
      </c>
      <c r="AI608" t="s">
        <v>76</v>
      </c>
      <c r="AJ608" s="33" t="s">
        <v>356</v>
      </c>
      <c r="AL608" t="s">
        <v>78</v>
      </c>
      <c r="AM608" t="s">
        <v>86</v>
      </c>
      <c r="AN608">
        <v>220</v>
      </c>
      <c r="AO608" s="69">
        <v>3</v>
      </c>
      <c r="AP608">
        <v>2</v>
      </c>
      <c r="AQ608">
        <v>0</v>
      </c>
      <c r="AR608">
        <v>2</v>
      </c>
      <c r="AS608" s="82" t="str">
        <f t="shared" si="862"/>
        <v>Gw-0-2</v>
      </c>
      <c r="AT608" s="14">
        <f t="shared" si="863"/>
        <v>11552</v>
      </c>
      <c r="AU608" s="81">
        <f>VLOOKUP(C608,Bushfire_Vlookup!$F$2:$H$12575,3,FALSE)</f>
        <v>1</v>
      </c>
      <c r="AV608" s="14">
        <f>VLOOKUP(AS608,Safety_collateral_Vlookup!$J$3:$L$20,2,FALSE)</f>
        <v>93570.139925214826</v>
      </c>
      <c r="AW608" s="14">
        <f>VLOOKUP(AS608,Safety_collateral_Vlookup!$J$3:$L$20,3,FALSE)</f>
        <v>550000</v>
      </c>
      <c r="AX608" s="48">
        <f t="shared" si="864"/>
        <v>699016.39030020416</v>
      </c>
      <c r="AY608" s="49">
        <f>(R608/1000)*AZ608</f>
        <v>24950.800000000003</v>
      </c>
      <c r="AZ608" s="14">
        <v>76000</v>
      </c>
      <c r="BA608" s="16">
        <f t="shared" si="865"/>
        <v>28.015790688082308</v>
      </c>
      <c r="BB608" t="e">
        <f>IF(BA608&lt;=#REF!,#REF!,IF(BA608&lt;=#REF!,#REF!,IF(BA608&lt;=#REF!,#REF!,IF(BA608&lt;=#REF!,#REF!,#REF!))))</f>
        <v>#REF!</v>
      </c>
      <c r="BC608" s="51">
        <v>5</v>
      </c>
      <c r="BD608" s="21">
        <v>70</v>
      </c>
      <c r="BE608" s="21">
        <v>6.4399999999999999E-2</v>
      </c>
      <c r="BF608" s="26">
        <f t="shared" si="866"/>
        <v>1627.4456919088352</v>
      </c>
      <c r="BG608" s="21">
        <v>7</v>
      </c>
      <c r="BH608" s="21">
        <f t="shared" si="867"/>
        <v>28</v>
      </c>
      <c r="BI608" s="28">
        <f t="shared" si="868"/>
        <v>4.0959999999999998E-4</v>
      </c>
      <c r="BJ608" s="27">
        <f t="shared" si="869"/>
        <v>4.0959999999999998E-4</v>
      </c>
      <c r="BK608" s="28">
        <f t="shared" si="870"/>
        <v>6.279685848080814E-3</v>
      </c>
      <c r="BL608" s="35">
        <f t="shared" si="871"/>
        <v>0.17593036430674475</v>
      </c>
      <c r="BM608" s="21" t="str">
        <f t="shared" si="872"/>
        <v>Cr1</v>
      </c>
      <c r="BN608" s="51">
        <v>1</v>
      </c>
      <c r="BO608" s="21">
        <v>0</v>
      </c>
      <c r="BP608" s="50" t="s">
        <v>5497</v>
      </c>
      <c r="BQ608" s="14">
        <v>11552</v>
      </c>
      <c r="BR608">
        <f>IFERROR(VLOOKUP(AO608,'Model Failure data- Lines'!$A$37:$E$41,3,FALSE),'Model Failure data- Lines'!$C$37)</f>
        <v>0.16107000000000002</v>
      </c>
      <c r="BS608" s="14">
        <f t="shared" si="873"/>
        <v>112590.5699856539</v>
      </c>
      <c r="BT608" s="34">
        <f t="shared" si="855"/>
        <v>22254.876577657222</v>
      </c>
      <c r="BU608" s="34">
        <f t="shared" si="874"/>
        <v>5.0591415141205127</v>
      </c>
      <c r="BV608" s="54">
        <f t="shared" si="875"/>
        <v>90335.693407996674</v>
      </c>
      <c r="BW608">
        <f>IFERROR(VLOOKUP(AO608,'Model Failure data- Lines'!$A$37:$E$41,4,FALSE),'Model Failure data- Lines'!$D$37)</f>
        <v>0.16398000000000001</v>
      </c>
      <c r="BX608" s="14">
        <f t="shared" si="876"/>
        <v>114624.70768142749</v>
      </c>
      <c r="BY608" s="34">
        <f t="shared" si="877"/>
        <v>19850.24654467015</v>
      </c>
      <c r="BZ608" s="71">
        <f t="shared" si="878"/>
        <v>5.7744727463954124</v>
      </c>
      <c r="CA608" s="71">
        <f t="shared" si="879"/>
        <v>94774.461136757338</v>
      </c>
      <c r="CB608" s="57">
        <v>2</v>
      </c>
      <c r="CC608">
        <f>IFERROR(VLOOKUP(AO608,'Model Failure data- Lines'!$A$37:$E$41,5,FALSE),'Model Failure data- Lines'!$E$37)</f>
        <v>0.16322</v>
      </c>
      <c r="CD608" s="14">
        <f t="shared" si="880"/>
        <v>114093.45522479933</v>
      </c>
      <c r="CE608" s="34">
        <f t="shared" si="881"/>
        <v>15792.370901301327</v>
      </c>
      <c r="CF608" s="34">
        <f t="shared" si="882"/>
        <v>7.2245931872963904</v>
      </c>
      <c r="CG608" s="54">
        <f t="shared" si="883"/>
        <v>98301.084323497998</v>
      </c>
      <c r="CH608" t="e">
        <f>IFERROR(VLOOKUP(AO608,'Model Failure data- Lines'!#REF!,3,FALSE),'Model Failure data- Lines'!#REF!)</f>
        <v>#REF!</v>
      </c>
      <c r="CI608" s="14" t="e">
        <f t="shared" si="884"/>
        <v>#REF!</v>
      </c>
      <c r="CJ608" s="34">
        <f t="shared" si="885"/>
        <v>21346.285334240711</v>
      </c>
      <c r="CK608" s="34" t="e">
        <f t="shared" si="886"/>
        <v>#REF!</v>
      </c>
      <c r="CL608" s="54" t="e">
        <f t="shared" si="887"/>
        <v>#REF!</v>
      </c>
      <c r="CM608" t="e">
        <f>IFERROR(VLOOKUP(AO608,'Model Failure data- Lines'!#REF!,4,FALSE),'Model Failure data- Lines'!#REF!)</f>
        <v>#REF!</v>
      </c>
      <c r="CN608" s="14" t="e">
        <f t="shared" si="888"/>
        <v>#REF!</v>
      </c>
      <c r="CO608" s="34">
        <f t="shared" si="889"/>
        <v>18262.496495936804</v>
      </c>
      <c r="CP608" s="34" t="e">
        <f t="shared" si="890"/>
        <v>#REF!</v>
      </c>
      <c r="CQ608" s="54" t="e">
        <f t="shared" si="891"/>
        <v>#REF!</v>
      </c>
      <c r="CR608" t="e">
        <f>IFERROR(VLOOKUP(AO608,'Model Failure data- Lines'!#REF!,5,FALSE),'Model Failure data- Lines'!#REF!)</f>
        <v>#REF!</v>
      </c>
      <c r="CS608" s="14" t="e">
        <f t="shared" si="892"/>
        <v>#REF!</v>
      </c>
      <c r="CT608" s="34">
        <f t="shared" si="893"/>
        <v>13367.057499723616</v>
      </c>
      <c r="CU608" s="34" t="e">
        <f t="shared" si="894"/>
        <v>#REF!</v>
      </c>
      <c r="CV608" s="54" t="e">
        <f t="shared" si="895"/>
        <v>#REF!</v>
      </c>
      <c r="CW608" t="s">
        <v>206</v>
      </c>
      <c r="CZ608">
        <f t="shared" si="896"/>
        <v>94774.461136757338</v>
      </c>
      <c r="DA608" s="34">
        <f t="shared" si="897"/>
        <v>2021.2148563199999</v>
      </c>
      <c r="DB608" s="34">
        <f t="shared" si="898"/>
        <v>0.17496666</v>
      </c>
      <c r="DC608" s="34">
        <f t="shared" si="899"/>
        <v>16371.654858447488</v>
      </c>
      <c r="DD608" s="9">
        <f t="shared" si="900"/>
        <v>96231.663</v>
      </c>
      <c r="DE608" s="59">
        <f t="shared" si="901"/>
        <v>1.7633326158069628E-2</v>
      </c>
      <c r="DF608" s="59">
        <f t="shared" si="902"/>
        <v>1.5264305884755564E-6</v>
      </c>
      <c r="DG608" s="59">
        <f t="shared" si="903"/>
        <v>0.14282832374978582</v>
      </c>
      <c r="DH608" s="59">
        <f t="shared" si="904"/>
        <v>0.83953682366155602</v>
      </c>
      <c r="DI608" s="14">
        <f t="shared" si="905"/>
        <v>1671.1889846797367</v>
      </c>
      <c r="DJ608" s="14">
        <f t="shared" si="906"/>
        <v>0.14466663648543426</v>
      </c>
      <c r="DK608" s="14">
        <f t="shared" si="907"/>
        <v>13536.47741845227</v>
      </c>
      <c r="DL608" s="14">
        <f t="shared" si="908"/>
        <v>79566.650066988834</v>
      </c>
      <c r="DM608">
        <f t="shared" si="909"/>
        <v>98301.084323497998</v>
      </c>
      <c r="DN608" s="34">
        <f t="shared" si="910"/>
        <v>2011.8471084799999</v>
      </c>
      <c r="DO608" s="34">
        <f t="shared" si="911"/>
        <v>0.17415574</v>
      </c>
      <c r="DP608" s="34">
        <f t="shared" si="912"/>
        <v>16295.776960579333</v>
      </c>
      <c r="DQ608" s="9">
        <f t="shared" si="913"/>
        <v>95785.657000000007</v>
      </c>
      <c r="DR608" s="59">
        <f t="shared" si="914"/>
        <v>1.7633326158069628E-2</v>
      </c>
      <c r="DS608" s="59">
        <f t="shared" si="915"/>
        <v>1.5264305884755566E-6</v>
      </c>
      <c r="DT608" s="59">
        <f t="shared" si="916"/>
        <v>0.14282832374978585</v>
      </c>
      <c r="DU608" s="59">
        <f t="shared" si="917"/>
        <v>0.83953682366155613</v>
      </c>
      <c r="DV608" s="14">
        <f t="shared" si="918"/>
        <v>1733.3750815681456</v>
      </c>
      <c r="DW608" s="14">
        <f t="shared" si="919"/>
        <v>0.15004978199170238</v>
      </c>
      <c r="DX608" s="14">
        <f t="shared" si="920"/>
        <v>14040.17909671157</v>
      </c>
      <c r="DY608" s="14">
        <f t="shared" si="921"/>
        <v>82527.380095436311</v>
      </c>
      <c r="DZ608" s="34" t="e">
        <f t="shared" si="922"/>
        <v>#REF!</v>
      </c>
      <c r="EA608" s="34" t="e">
        <f t="shared" si="923"/>
        <v>#REF!</v>
      </c>
      <c r="EB608" s="34" t="e">
        <f t="shared" si="924"/>
        <v>#REF!</v>
      </c>
      <c r="EC608" s="34" t="e">
        <f t="shared" si="925"/>
        <v>#REF!</v>
      </c>
      <c r="ED608" s="34" t="e">
        <f t="shared" si="926"/>
        <v>#REF!</v>
      </c>
      <c r="EE608" s="59" t="e">
        <f t="shared" si="927"/>
        <v>#REF!</v>
      </c>
      <c r="EF608" s="59" t="e">
        <f t="shared" si="928"/>
        <v>#REF!</v>
      </c>
      <c r="EG608" s="59" t="e">
        <f t="shared" si="929"/>
        <v>#REF!</v>
      </c>
      <c r="EH608" s="59" t="e">
        <f t="shared" si="930"/>
        <v>#REF!</v>
      </c>
      <c r="EI608" s="14" t="e">
        <f t="shared" si="931"/>
        <v>#REF!</v>
      </c>
      <c r="EJ608" s="14" t="e">
        <f t="shared" si="932"/>
        <v>#REF!</v>
      </c>
      <c r="EK608" s="14" t="e">
        <f t="shared" si="933"/>
        <v>#REF!</v>
      </c>
      <c r="EL608" s="14" t="e">
        <f t="shared" si="934"/>
        <v>#REF!</v>
      </c>
      <c r="EM608" t="e">
        <f t="shared" si="935"/>
        <v>#REF!</v>
      </c>
      <c r="EN608" s="34" t="e">
        <f t="shared" si="936"/>
        <v>#REF!</v>
      </c>
      <c r="EO608" s="34" t="e">
        <f t="shared" si="937"/>
        <v>#REF!</v>
      </c>
      <c r="EP608" s="34" t="e">
        <f t="shared" si="938"/>
        <v>#REF!</v>
      </c>
      <c r="EQ608" s="34" t="e">
        <f t="shared" si="939"/>
        <v>#REF!</v>
      </c>
      <c r="ER608" s="59" t="e">
        <f t="shared" si="940"/>
        <v>#REF!</v>
      </c>
      <c r="ES608" s="59" t="e">
        <f t="shared" si="941"/>
        <v>#REF!</v>
      </c>
      <c r="ET608" s="59" t="e">
        <f t="shared" si="942"/>
        <v>#REF!</v>
      </c>
      <c r="EU608" s="59" t="e">
        <f t="shared" si="943"/>
        <v>#REF!</v>
      </c>
      <c r="EV608" s="14" t="e">
        <f t="shared" si="944"/>
        <v>#REF!</v>
      </c>
      <c r="EW608" s="14" t="e">
        <f t="shared" si="945"/>
        <v>#REF!</v>
      </c>
      <c r="EX608" s="14" t="e">
        <f t="shared" si="946"/>
        <v>#REF!</v>
      </c>
      <c r="EY608" s="14" t="e">
        <f t="shared" si="947"/>
        <v>#REF!</v>
      </c>
    </row>
    <row r="609" spans="1:155" x14ac:dyDescent="0.2">
      <c r="A609" s="17">
        <v>30325760</v>
      </c>
      <c r="B609" t="s">
        <v>62</v>
      </c>
      <c r="C609" t="s">
        <v>4662</v>
      </c>
      <c r="D609" t="s">
        <v>4663</v>
      </c>
      <c r="E609" t="s">
        <v>3671</v>
      </c>
      <c r="F609" t="s">
        <v>66</v>
      </c>
      <c r="G609" t="s">
        <v>42</v>
      </c>
      <c r="H609" t="s">
        <v>4664</v>
      </c>
      <c r="I609" t="s">
        <v>68</v>
      </c>
      <c r="J609" s="19" t="s">
        <v>69</v>
      </c>
      <c r="K609" t="s">
        <v>70</v>
      </c>
      <c r="L609">
        <v>1966</v>
      </c>
      <c r="M609">
        <f t="shared" si="857"/>
        <v>1966</v>
      </c>
      <c r="N609">
        <v>53</v>
      </c>
      <c r="O609" s="19">
        <f t="shared" si="858"/>
        <v>53</v>
      </c>
      <c r="P609" t="s">
        <v>80</v>
      </c>
      <c r="Q609" s="19" t="str">
        <f t="shared" si="859"/>
        <v>50-60</v>
      </c>
      <c r="R609" s="23">
        <v>383.5</v>
      </c>
      <c r="S609" s="15">
        <f t="shared" si="860"/>
        <v>0.38350000000000001</v>
      </c>
      <c r="T609">
        <v>30006577</v>
      </c>
      <c r="U609" t="s">
        <v>45</v>
      </c>
      <c r="V609" t="s">
        <v>46</v>
      </c>
      <c r="W609" t="s">
        <v>47</v>
      </c>
      <c r="X609" t="s">
        <v>48</v>
      </c>
      <c r="Y609" t="s">
        <v>175</v>
      </c>
      <c r="Z609" t="s">
        <v>4665</v>
      </c>
      <c r="AA609" t="s">
        <v>4666</v>
      </c>
      <c r="AB609" t="s">
        <v>773</v>
      </c>
      <c r="AC609">
        <v>1966</v>
      </c>
      <c r="AD609">
        <v>53</v>
      </c>
      <c r="AE609" t="str">
        <f t="shared" si="861"/>
        <v>&lt;60</v>
      </c>
      <c r="AF609">
        <v>-37.718113049999999</v>
      </c>
      <c r="AG609">
        <v>144.87374800000001</v>
      </c>
      <c r="AH609" t="s">
        <v>75</v>
      </c>
      <c r="AI609" t="s">
        <v>76</v>
      </c>
      <c r="AJ609" s="33" t="s">
        <v>356</v>
      </c>
      <c r="AL609" t="s">
        <v>78</v>
      </c>
      <c r="AM609" t="s">
        <v>86</v>
      </c>
      <c r="AN609">
        <v>220</v>
      </c>
      <c r="AO609" s="69">
        <v>3</v>
      </c>
      <c r="AP609">
        <v>2</v>
      </c>
      <c r="AQ609">
        <v>0</v>
      </c>
      <c r="AR609">
        <v>1</v>
      </c>
      <c r="AS609" s="82" t="str">
        <f t="shared" si="862"/>
        <v>Gw-0-1</v>
      </c>
      <c r="AT609" s="14">
        <f t="shared" si="863"/>
        <v>11552</v>
      </c>
      <c r="AU609" s="81">
        <f>VLOOKUP(C609,Bushfire_Vlookup!$F$2:$H$12575,3,FALSE)</f>
        <v>1</v>
      </c>
      <c r="AV609" s="14">
        <f>VLOOKUP(AS609,Safety_collateral_Vlookup!$J$3:$L$20,2,FALSE)</f>
        <v>11570.139925214824</v>
      </c>
      <c r="AW609" s="14">
        <f>VLOOKUP(AS609,Safety_collateral_Vlookup!$J$3:$L$20,3,FALSE)</f>
        <v>148000</v>
      </c>
      <c r="AX609" s="48">
        <f t="shared" si="864"/>
        <v>182588.39030020419</v>
      </c>
      <c r="AY609" s="49">
        <f>(R609/1000)*AZ609</f>
        <v>29146</v>
      </c>
      <c r="AZ609" s="14">
        <v>76000</v>
      </c>
      <c r="BA609" s="16">
        <f t="shared" si="865"/>
        <v>6.2646123070131132</v>
      </c>
      <c r="BB609" t="e">
        <f>IF(BA609&lt;=#REF!,#REF!,IF(BA609&lt;=#REF!,#REF!,IF(BA609&lt;=#REF!,#REF!,IF(BA609&lt;=#REF!,#REF!,#REF!))))</f>
        <v>#REF!</v>
      </c>
      <c r="BC609" s="51">
        <v>4</v>
      </c>
      <c r="BD609" s="21">
        <v>70</v>
      </c>
      <c r="BE609" s="21">
        <v>6.4399999999999999E-2</v>
      </c>
      <c r="BF609" s="26">
        <f t="shared" si="866"/>
        <v>1901.0826160433696</v>
      </c>
      <c r="BG609" s="21">
        <v>7</v>
      </c>
      <c r="BH609" s="21">
        <f t="shared" si="867"/>
        <v>28</v>
      </c>
      <c r="BI609" s="28">
        <f t="shared" si="868"/>
        <v>4.0959999999999998E-4</v>
      </c>
      <c r="BJ609" s="27">
        <f t="shared" si="869"/>
        <v>4.0959999999999998E-4</v>
      </c>
      <c r="BK609" s="28">
        <f t="shared" si="870"/>
        <v>6.2796858480808132E-3</v>
      </c>
      <c r="BL609" s="35">
        <f t="shared" si="871"/>
        <v>3.9339797248063142E-2</v>
      </c>
      <c r="BM609" s="21" t="str">
        <f t="shared" si="872"/>
        <v>Cr1</v>
      </c>
      <c r="BN609" s="51">
        <v>1</v>
      </c>
      <c r="BO609" s="21">
        <v>2</v>
      </c>
      <c r="BP609" s="50" t="s">
        <v>5497</v>
      </c>
      <c r="BQ609" s="14">
        <v>11552</v>
      </c>
      <c r="BR609">
        <f>IFERROR(VLOOKUP(AO609,'Model Failure data- Lines'!$A$37:$E$41,3,FALSE),'Model Failure data- Lines'!$C$37)</f>
        <v>0.16107000000000002</v>
      </c>
      <c r="BS609" s="14">
        <f t="shared" si="873"/>
        <v>29409.512025653894</v>
      </c>
      <c r="BT609" s="34">
        <f t="shared" si="855"/>
        <v>25996.786986084509</v>
      </c>
      <c r="BU609" s="34">
        <f t="shared" si="874"/>
        <v>1.1312748779838115</v>
      </c>
      <c r="BV609" s="54">
        <f t="shared" si="875"/>
        <v>3412.7250395693845</v>
      </c>
      <c r="BW609">
        <f>IFERROR(VLOOKUP(AO609,'Model Failure data- Lines'!$A$37:$E$41,4,FALSE),'Model Failure data- Lines'!$D$37)</f>
        <v>0.16398000000000001</v>
      </c>
      <c r="BX609" s="14">
        <f t="shared" si="876"/>
        <v>29940.844241427487</v>
      </c>
      <c r="BY609" s="34">
        <f t="shared" si="877"/>
        <v>23187.845110816332</v>
      </c>
      <c r="BZ609" s="71">
        <f t="shared" si="878"/>
        <v>1.2912301293344897</v>
      </c>
      <c r="CA609" s="71">
        <f t="shared" si="879"/>
        <v>6752.9991306111551</v>
      </c>
      <c r="CB609" s="57">
        <v>2</v>
      </c>
      <c r="CC609">
        <f>IFERROR(VLOOKUP(AO609,'Model Failure data- Lines'!$A$37:$E$41,5,FALSE),'Model Failure data- Lines'!$E$37)</f>
        <v>0.16322</v>
      </c>
      <c r="CD609" s="14">
        <f t="shared" si="880"/>
        <v>29802.07706479933</v>
      </c>
      <c r="CE609" s="34">
        <f t="shared" si="881"/>
        <v>18447.682731188117</v>
      </c>
      <c r="CF609" s="34">
        <f t="shared" si="882"/>
        <v>1.6154916310662253</v>
      </c>
      <c r="CG609" s="54">
        <f t="shared" si="883"/>
        <v>11354.394333611213</v>
      </c>
      <c r="CH609" t="e">
        <f>IFERROR(VLOOKUP(AO609,'Model Failure data- Lines'!#REF!,3,FALSE),'Model Failure data- Lines'!#REF!)</f>
        <v>#REF!</v>
      </c>
      <c r="CI609" s="14" t="e">
        <f t="shared" si="884"/>
        <v>#REF!</v>
      </c>
      <c r="CJ609" s="34">
        <f t="shared" si="885"/>
        <v>24935.426212858092</v>
      </c>
      <c r="CK609" s="34" t="e">
        <f t="shared" si="886"/>
        <v>#REF!</v>
      </c>
      <c r="CL609" s="54" t="e">
        <f t="shared" si="887"/>
        <v>#REF!</v>
      </c>
      <c r="CM609" t="e">
        <f>IFERROR(VLOOKUP(AO609,'Model Failure data- Lines'!#REF!,4,FALSE),'Model Failure data- Lines'!#REF!)</f>
        <v>#REF!</v>
      </c>
      <c r="CN609" s="14" t="e">
        <f t="shared" si="888"/>
        <v>#REF!</v>
      </c>
      <c r="CO609" s="34">
        <f t="shared" si="889"/>
        <v>21333.132519621577</v>
      </c>
      <c r="CP609" s="34" t="e">
        <f t="shared" si="890"/>
        <v>#REF!</v>
      </c>
      <c r="CQ609" s="54" t="e">
        <f t="shared" si="891"/>
        <v>#REF!</v>
      </c>
      <c r="CR609" t="e">
        <f>IFERROR(VLOOKUP(AO609,'Model Failure data- Lines'!#REF!,5,FALSE),'Model Failure data- Lines'!#REF!)</f>
        <v>#REF!</v>
      </c>
      <c r="CS609" s="14" t="e">
        <f t="shared" si="892"/>
        <v>#REF!</v>
      </c>
      <c r="CT609" s="34">
        <f t="shared" si="893"/>
        <v>15614.579808540988</v>
      </c>
      <c r="CU609" s="34" t="e">
        <f t="shared" si="894"/>
        <v>#REF!</v>
      </c>
      <c r="CV609" s="54" t="e">
        <f t="shared" si="895"/>
        <v>#REF!</v>
      </c>
      <c r="CW609" t="s">
        <v>773</v>
      </c>
      <c r="CZ609">
        <f t="shared" si="896"/>
        <v>6752.9991306111542</v>
      </c>
      <c r="DA609" s="34">
        <f t="shared" si="897"/>
        <v>2021.2148563199999</v>
      </c>
      <c r="DB609" s="34">
        <f t="shared" si="898"/>
        <v>0.17496666</v>
      </c>
      <c r="DC609" s="34">
        <f t="shared" si="899"/>
        <v>2024.3887384474874</v>
      </c>
      <c r="DD609" s="9">
        <f t="shared" si="900"/>
        <v>25895.06568</v>
      </c>
      <c r="DE609" s="59">
        <f t="shared" si="901"/>
        <v>6.7506942690792826E-2</v>
      </c>
      <c r="DF609" s="59">
        <f t="shared" si="902"/>
        <v>5.843745039022925E-6</v>
      </c>
      <c r="DG609" s="59">
        <f t="shared" si="903"/>
        <v>6.7612947788775205E-2</v>
      </c>
      <c r="DH609" s="59">
        <f t="shared" si="904"/>
        <v>0.86487426577539295</v>
      </c>
      <c r="DI609" s="14">
        <f t="shared" si="905"/>
        <v>455.87432530114097</v>
      </c>
      <c r="DJ609" s="14">
        <f t="shared" si="906"/>
        <v>3.9462805168035062E-2</v>
      </c>
      <c r="DK609" s="14">
        <f t="shared" si="907"/>
        <v>456.59017763565635</v>
      </c>
      <c r="DL609" s="14">
        <f t="shared" si="908"/>
        <v>5840.4951648691895</v>
      </c>
      <c r="DM609">
        <f t="shared" si="909"/>
        <v>11354.394333611212</v>
      </c>
      <c r="DN609" s="34">
        <f t="shared" si="910"/>
        <v>2011.8471084799999</v>
      </c>
      <c r="DO609" s="34">
        <f t="shared" si="911"/>
        <v>0.17415574</v>
      </c>
      <c r="DP609" s="34">
        <f t="shared" si="912"/>
        <v>2015.0062805793323</v>
      </c>
      <c r="DQ609" s="9">
        <f t="shared" si="913"/>
        <v>25775.04952</v>
      </c>
      <c r="DR609" s="59">
        <f t="shared" si="914"/>
        <v>6.7506942690792826E-2</v>
      </c>
      <c r="DS609" s="59">
        <f t="shared" si="915"/>
        <v>5.8437450390229259E-6</v>
      </c>
      <c r="DT609" s="59">
        <f t="shared" si="916"/>
        <v>6.7612947788775205E-2</v>
      </c>
      <c r="DU609" s="59">
        <f t="shared" si="917"/>
        <v>0.86487426577539306</v>
      </c>
      <c r="DV609" s="14">
        <f t="shared" si="918"/>
        <v>766.5004475677548</v>
      </c>
      <c r="DW609" s="14">
        <f t="shared" si="919"/>
        <v>6.6352185558150534E-2</v>
      </c>
      <c r="DX609" s="14">
        <f t="shared" si="920"/>
        <v>767.70407125161989</v>
      </c>
      <c r="DY609" s="14">
        <f t="shared" si="921"/>
        <v>9820.1234626062796</v>
      </c>
      <c r="DZ609" s="34" t="e">
        <f t="shared" si="922"/>
        <v>#REF!</v>
      </c>
      <c r="EA609" s="34" t="e">
        <f t="shared" si="923"/>
        <v>#REF!</v>
      </c>
      <c r="EB609" s="34" t="e">
        <f t="shared" si="924"/>
        <v>#REF!</v>
      </c>
      <c r="EC609" s="34" t="e">
        <f t="shared" si="925"/>
        <v>#REF!</v>
      </c>
      <c r="ED609" s="34" t="e">
        <f t="shared" si="926"/>
        <v>#REF!</v>
      </c>
      <c r="EE609" s="59" t="e">
        <f t="shared" si="927"/>
        <v>#REF!</v>
      </c>
      <c r="EF609" s="59" t="e">
        <f t="shared" si="928"/>
        <v>#REF!</v>
      </c>
      <c r="EG609" s="59" t="e">
        <f t="shared" si="929"/>
        <v>#REF!</v>
      </c>
      <c r="EH609" s="59" t="e">
        <f t="shared" si="930"/>
        <v>#REF!</v>
      </c>
      <c r="EI609" s="14" t="e">
        <f t="shared" si="931"/>
        <v>#REF!</v>
      </c>
      <c r="EJ609" s="14" t="e">
        <f t="shared" si="932"/>
        <v>#REF!</v>
      </c>
      <c r="EK609" s="14" t="e">
        <f t="shared" si="933"/>
        <v>#REF!</v>
      </c>
      <c r="EL609" s="14" t="e">
        <f t="shared" si="934"/>
        <v>#REF!</v>
      </c>
      <c r="EM609" t="e">
        <f t="shared" si="935"/>
        <v>#REF!</v>
      </c>
      <c r="EN609" s="34" t="e">
        <f t="shared" si="936"/>
        <v>#REF!</v>
      </c>
      <c r="EO609" s="34" t="e">
        <f t="shared" si="937"/>
        <v>#REF!</v>
      </c>
      <c r="EP609" s="34" t="e">
        <f t="shared" si="938"/>
        <v>#REF!</v>
      </c>
      <c r="EQ609" s="34" t="e">
        <f t="shared" si="939"/>
        <v>#REF!</v>
      </c>
      <c r="ER609" s="59" t="e">
        <f t="shared" si="940"/>
        <v>#REF!</v>
      </c>
      <c r="ES609" s="59" t="e">
        <f t="shared" si="941"/>
        <v>#REF!</v>
      </c>
      <c r="ET609" s="59" t="e">
        <f t="shared" si="942"/>
        <v>#REF!</v>
      </c>
      <c r="EU609" s="59" t="e">
        <f t="shared" si="943"/>
        <v>#REF!</v>
      </c>
      <c r="EV609" s="14" t="e">
        <f t="shared" si="944"/>
        <v>#REF!</v>
      </c>
      <c r="EW609" s="14" t="e">
        <f t="shared" si="945"/>
        <v>#REF!</v>
      </c>
      <c r="EX609" s="14" t="e">
        <f t="shared" si="946"/>
        <v>#REF!</v>
      </c>
      <c r="EY609" s="14" t="e">
        <f t="shared" si="947"/>
        <v>#REF!</v>
      </c>
    </row>
    <row r="610" spans="1:155" x14ac:dyDescent="0.2">
      <c r="A610" s="17">
        <v>30194520</v>
      </c>
      <c r="B610" t="s">
        <v>62</v>
      </c>
      <c r="C610" t="s">
        <v>3489</v>
      </c>
      <c r="D610" t="s">
        <v>3490</v>
      </c>
      <c r="E610" t="s">
        <v>894</v>
      </c>
      <c r="F610" t="s">
        <v>66</v>
      </c>
      <c r="G610" t="s">
        <v>42</v>
      </c>
      <c r="H610" t="s">
        <v>3491</v>
      </c>
      <c r="I610" t="s">
        <v>68</v>
      </c>
      <c r="J610" s="19" t="s">
        <v>69</v>
      </c>
      <c r="K610" t="s">
        <v>70</v>
      </c>
      <c r="L610">
        <v>1966</v>
      </c>
      <c r="M610">
        <f t="shared" si="857"/>
        <v>1966</v>
      </c>
      <c r="N610">
        <v>53</v>
      </c>
      <c r="O610" s="19">
        <f t="shared" si="858"/>
        <v>53</v>
      </c>
      <c r="P610" t="s">
        <v>80</v>
      </c>
      <c r="Q610" s="19" t="str">
        <f t="shared" si="859"/>
        <v>50-60</v>
      </c>
      <c r="R610" s="23">
        <v>277.39999999999998</v>
      </c>
      <c r="S610" s="15">
        <f t="shared" si="860"/>
        <v>0.27739999999999998</v>
      </c>
      <c r="T610">
        <v>30387270</v>
      </c>
      <c r="U610" t="s">
        <v>45</v>
      </c>
      <c r="V610" t="s">
        <v>46</v>
      </c>
      <c r="W610" t="s">
        <v>47</v>
      </c>
      <c r="X610" t="s">
        <v>48</v>
      </c>
      <c r="Y610" t="s">
        <v>175</v>
      </c>
      <c r="Z610" t="s">
        <v>3492</v>
      </c>
      <c r="AA610" t="s">
        <v>3493</v>
      </c>
      <c r="AB610" t="s">
        <v>424</v>
      </c>
      <c r="AC610">
        <v>1966</v>
      </c>
      <c r="AD610">
        <v>53</v>
      </c>
      <c r="AE610" t="str">
        <f t="shared" si="861"/>
        <v>&lt;60</v>
      </c>
      <c r="AF610">
        <v>-37.72051853</v>
      </c>
      <c r="AG610">
        <v>144.87062011</v>
      </c>
      <c r="AH610" t="s">
        <v>75</v>
      </c>
      <c r="AI610" t="s">
        <v>76</v>
      </c>
      <c r="AJ610" s="33" t="s">
        <v>356</v>
      </c>
      <c r="AL610" t="s">
        <v>78</v>
      </c>
      <c r="AM610" t="s">
        <v>86</v>
      </c>
      <c r="AN610">
        <v>220</v>
      </c>
      <c r="AO610" s="69">
        <v>3</v>
      </c>
      <c r="AP610">
        <v>2</v>
      </c>
      <c r="AQ610">
        <v>0</v>
      </c>
      <c r="AR610">
        <v>1</v>
      </c>
      <c r="AS610" s="82" t="str">
        <f t="shared" si="862"/>
        <v>Gw-0-1</v>
      </c>
      <c r="AT610" s="14">
        <f t="shared" si="863"/>
        <v>11552</v>
      </c>
      <c r="AU610" s="81">
        <f>VLOOKUP(C610,Bushfire_Vlookup!$F$2:$H$12575,3,FALSE)</f>
        <v>1</v>
      </c>
      <c r="AV610" s="14">
        <f>VLOOKUP(AS610,Safety_collateral_Vlookup!$J$3:$L$20,2,FALSE)</f>
        <v>11570.139925214824</v>
      </c>
      <c r="AW610" s="14">
        <f>VLOOKUP(AS610,Safety_collateral_Vlookup!$J$3:$L$20,3,FALSE)</f>
        <v>148000</v>
      </c>
      <c r="AX610" s="48">
        <f t="shared" si="864"/>
        <v>182588.39030020419</v>
      </c>
      <c r="AY610" s="49">
        <f>(R610/1000)*AZ610</f>
        <v>21082.399999999998</v>
      </c>
      <c r="AZ610" s="14">
        <v>76000</v>
      </c>
      <c r="BA610" s="16">
        <f t="shared" si="865"/>
        <v>8.6607023061987345</v>
      </c>
      <c r="BB610" t="e">
        <f>IF(BA610&lt;=#REF!,#REF!,IF(BA610&lt;=#REF!,#REF!,IF(BA610&lt;=#REF!,#REF!,IF(BA610&lt;=#REF!,#REF!,#REF!))))</f>
        <v>#REF!</v>
      </c>
      <c r="BC610" s="51">
        <v>4</v>
      </c>
      <c r="BD610" s="21">
        <v>70</v>
      </c>
      <c r="BE610" s="21">
        <v>6.4399999999999999E-2</v>
      </c>
      <c r="BF610" s="26">
        <f t="shared" si="866"/>
        <v>1375.1246875891281</v>
      </c>
      <c r="BG610" s="21">
        <v>7</v>
      </c>
      <c r="BH610" s="21">
        <f t="shared" si="867"/>
        <v>28</v>
      </c>
      <c r="BI610" s="28">
        <f t="shared" si="868"/>
        <v>4.0959999999999998E-4</v>
      </c>
      <c r="BJ610" s="27">
        <f t="shared" si="869"/>
        <v>4.0959999999999998E-4</v>
      </c>
      <c r="BK610" s="28">
        <f t="shared" si="870"/>
        <v>6.2796858480808132E-3</v>
      </c>
      <c r="BL610" s="35">
        <f t="shared" si="871"/>
        <v>5.4386489706677067E-2</v>
      </c>
      <c r="BM610" s="21" t="str">
        <f t="shared" si="872"/>
        <v>Cr1</v>
      </c>
      <c r="BN610" s="51">
        <v>1</v>
      </c>
      <c r="BO610" s="21">
        <v>2</v>
      </c>
      <c r="BP610" s="50" t="s">
        <v>5497</v>
      </c>
      <c r="BQ610" s="14">
        <v>11552</v>
      </c>
      <c r="BR610">
        <f>IFERROR(VLOOKUP(AO610,'Model Failure data- Lines'!$A$37:$E$41,3,FALSE),'Model Failure data- Lines'!$C$37)</f>
        <v>0.16107000000000002</v>
      </c>
      <c r="BS610" s="14">
        <f t="shared" si="873"/>
        <v>29409.512025653894</v>
      </c>
      <c r="BT610" s="34">
        <f t="shared" si="855"/>
        <v>18804.455566987854</v>
      </c>
      <c r="BU610" s="34">
        <f t="shared" si="874"/>
        <v>1.5639650890655796</v>
      </c>
      <c r="BV610" s="54">
        <f t="shared" si="875"/>
        <v>10605.05645866604</v>
      </c>
      <c r="BW610">
        <f>IFERROR(VLOOKUP(AO610,'Model Failure data- Lines'!$A$37:$E$41,4,FALSE),'Model Failure data- Lines'!$D$37)</f>
        <v>0.16398000000000001</v>
      </c>
      <c r="BX610" s="14">
        <f t="shared" si="876"/>
        <v>29940.844241427487</v>
      </c>
      <c r="BY610" s="34">
        <f t="shared" si="877"/>
        <v>16772.642069727379</v>
      </c>
      <c r="BZ610" s="71">
        <f t="shared" si="878"/>
        <v>1.7851000526307745</v>
      </c>
      <c r="CA610" s="71">
        <f t="shared" si="879"/>
        <v>13168.202171700108</v>
      </c>
      <c r="CB610" s="57">
        <v>2</v>
      </c>
      <c r="CC610">
        <f>IFERROR(VLOOKUP(AO610,'Model Failure data- Lines'!$A$37:$E$41,5,FALSE),'Model Failure data- Lines'!$E$37)</f>
        <v>0.16322</v>
      </c>
      <c r="CD610" s="14">
        <f t="shared" si="880"/>
        <v>29802.07706479933</v>
      </c>
      <c r="CE610" s="34">
        <f t="shared" si="881"/>
        <v>13343.9040146847</v>
      </c>
      <c r="CF610" s="34">
        <f t="shared" si="882"/>
        <v>2.2333851496535599</v>
      </c>
      <c r="CG610" s="54">
        <f t="shared" si="883"/>
        <v>16458.17305011463</v>
      </c>
      <c r="CH610" t="e">
        <f>IFERROR(VLOOKUP(AO610,'Model Failure data- Lines'!#REF!,3,FALSE),'Model Failure data- Lines'!#REF!)</f>
        <v>#REF!</v>
      </c>
      <c r="CI610" s="14" t="e">
        <f t="shared" si="884"/>
        <v>#REF!</v>
      </c>
      <c r="CJ610" s="34">
        <f t="shared" si="885"/>
        <v>18036.733328414168</v>
      </c>
      <c r="CK610" s="34" t="e">
        <f t="shared" si="886"/>
        <v>#REF!</v>
      </c>
      <c r="CL610" s="54" t="e">
        <f t="shared" si="887"/>
        <v>#REF!</v>
      </c>
      <c r="CM610" t="e">
        <f>IFERROR(VLOOKUP(AO610,'Model Failure data- Lines'!#REF!,4,FALSE),'Model Failure data- Lines'!#REF!)</f>
        <v>#REF!</v>
      </c>
      <c r="CN610" s="14" t="e">
        <f t="shared" si="888"/>
        <v>#REF!</v>
      </c>
      <c r="CO610" s="34">
        <f t="shared" si="889"/>
        <v>15431.058568299934</v>
      </c>
      <c r="CP610" s="34" t="e">
        <f t="shared" si="890"/>
        <v>#REF!</v>
      </c>
      <c r="CQ610" s="54" t="e">
        <f t="shared" si="891"/>
        <v>#REF!</v>
      </c>
      <c r="CR610" t="e">
        <f>IFERROR(VLOOKUP(AO610,'Model Failure data- Lines'!#REF!,5,FALSE),'Model Failure data- Lines'!#REF!)</f>
        <v>#REF!</v>
      </c>
      <c r="CS610" s="14" t="e">
        <f t="shared" si="892"/>
        <v>#REF!</v>
      </c>
      <c r="CT610" s="34">
        <f t="shared" si="893"/>
        <v>11294.613921484406</v>
      </c>
      <c r="CU610" s="34" t="e">
        <f t="shared" si="894"/>
        <v>#REF!</v>
      </c>
      <c r="CV610" s="54" t="e">
        <f t="shared" si="895"/>
        <v>#REF!</v>
      </c>
      <c r="CW610" t="s">
        <v>424</v>
      </c>
      <c r="CZ610">
        <f t="shared" si="896"/>
        <v>13168.202171700108</v>
      </c>
      <c r="DA610" s="34">
        <f t="shared" si="897"/>
        <v>2021.2148563199999</v>
      </c>
      <c r="DB610" s="34">
        <f t="shared" si="898"/>
        <v>0.17496666</v>
      </c>
      <c r="DC610" s="34">
        <f t="shared" si="899"/>
        <v>2024.3887384474874</v>
      </c>
      <c r="DD610" s="9">
        <f t="shared" si="900"/>
        <v>25895.06568</v>
      </c>
      <c r="DE610" s="59">
        <f t="shared" si="901"/>
        <v>6.7506942690792826E-2</v>
      </c>
      <c r="DF610" s="59">
        <f t="shared" si="902"/>
        <v>5.843745039022925E-6</v>
      </c>
      <c r="DG610" s="59">
        <f t="shared" si="903"/>
        <v>6.7612947788775205E-2</v>
      </c>
      <c r="DH610" s="59">
        <f t="shared" si="904"/>
        <v>0.86487426577539295</v>
      </c>
      <c r="DI610" s="14">
        <f t="shared" si="905"/>
        <v>888.94506934573292</v>
      </c>
      <c r="DJ610" s="14">
        <f t="shared" si="906"/>
        <v>7.695161611372342E-2</v>
      </c>
      <c r="DK610" s="14">
        <f t="shared" si="907"/>
        <v>890.34096590719571</v>
      </c>
      <c r="DL610" s="14">
        <f t="shared" si="908"/>
        <v>11388.839184831066</v>
      </c>
      <c r="DM610">
        <f t="shared" si="909"/>
        <v>16458.17305011463</v>
      </c>
      <c r="DN610" s="34">
        <f t="shared" si="910"/>
        <v>2011.8471084799999</v>
      </c>
      <c r="DO610" s="34">
        <f t="shared" si="911"/>
        <v>0.17415574</v>
      </c>
      <c r="DP610" s="34">
        <f t="shared" si="912"/>
        <v>2015.0062805793323</v>
      </c>
      <c r="DQ610" s="9">
        <f t="shared" si="913"/>
        <v>25775.04952</v>
      </c>
      <c r="DR610" s="59">
        <f t="shared" si="914"/>
        <v>6.7506942690792826E-2</v>
      </c>
      <c r="DS610" s="59">
        <f t="shared" si="915"/>
        <v>5.8437450390229259E-6</v>
      </c>
      <c r="DT610" s="59">
        <f t="shared" si="916"/>
        <v>6.7612947788775205E-2</v>
      </c>
      <c r="DU610" s="59">
        <f t="shared" si="917"/>
        <v>0.86487426577539306</v>
      </c>
      <c r="DV610" s="14">
        <f t="shared" si="918"/>
        <v>1111.0409448892392</v>
      </c>
      <c r="DW610" s="14">
        <f t="shared" si="919"/>
        <v>9.6177367112988174E-2</v>
      </c>
      <c r="DX610" s="14">
        <f t="shared" si="920"/>
        <v>1112.7855951360277</v>
      </c>
      <c r="DY610" s="14">
        <f t="shared" si="921"/>
        <v>14234.250332722251</v>
      </c>
      <c r="DZ610" s="34" t="e">
        <f t="shared" si="922"/>
        <v>#REF!</v>
      </c>
      <c r="EA610" s="34" t="e">
        <f t="shared" si="923"/>
        <v>#REF!</v>
      </c>
      <c r="EB610" s="34" t="e">
        <f t="shared" si="924"/>
        <v>#REF!</v>
      </c>
      <c r="EC610" s="34" t="e">
        <f t="shared" si="925"/>
        <v>#REF!</v>
      </c>
      <c r="ED610" s="34" t="e">
        <f t="shared" si="926"/>
        <v>#REF!</v>
      </c>
      <c r="EE610" s="59" t="e">
        <f t="shared" si="927"/>
        <v>#REF!</v>
      </c>
      <c r="EF610" s="59" t="e">
        <f t="shared" si="928"/>
        <v>#REF!</v>
      </c>
      <c r="EG610" s="59" t="e">
        <f t="shared" si="929"/>
        <v>#REF!</v>
      </c>
      <c r="EH610" s="59" t="e">
        <f t="shared" si="930"/>
        <v>#REF!</v>
      </c>
      <c r="EI610" s="14" t="e">
        <f t="shared" si="931"/>
        <v>#REF!</v>
      </c>
      <c r="EJ610" s="14" t="e">
        <f t="shared" si="932"/>
        <v>#REF!</v>
      </c>
      <c r="EK610" s="14" t="e">
        <f t="shared" si="933"/>
        <v>#REF!</v>
      </c>
      <c r="EL610" s="14" t="e">
        <f t="shared" si="934"/>
        <v>#REF!</v>
      </c>
      <c r="EM610" t="e">
        <f t="shared" si="935"/>
        <v>#REF!</v>
      </c>
      <c r="EN610" s="34" t="e">
        <f t="shared" si="936"/>
        <v>#REF!</v>
      </c>
      <c r="EO610" s="34" t="e">
        <f t="shared" si="937"/>
        <v>#REF!</v>
      </c>
      <c r="EP610" s="34" t="e">
        <f t="shared" si="938"/>
        <v>#REF!</v>
      </c>
      <c r="EQ610" s="34" t="e">
        <f t="shared" si="939"/>
        <v>#REF!</v>
      </c>
      <c r="ER610" s="59" t="e">
        <f t="shared" si="940"/>
        <v>#REF!</v>
      </c>
      <c r="ES610" s="59" t="e">
        <f t="shared" si="941"/>
        <v>#REF!</v>
      </c>
      <c r="ET610" s="59" t="e">
        <f t="shared" si="942"/>
        <v>#REF!</v>
      </c>
      <c r="EU610" s="59" t="e">
        <f t="shared" si="943"/>
        <v>#REF!</v>
      </c>
      <c r="EV610" s="14" t="e">
        <f t="shared" si="944"/>
        <v>#REF!</v>
      </c>
      <c r="EW610" s="14" t="e">
        <f t="shared" si="945"/>
        <v>#REF!</v>
      </c>
      <c r="EX610" s="14" t="e">
        <f t="shared" si="946"/>
        <v>#REF!</v>
      </c>
      <c r="EY610" s="14" t="e">
        <f t="shared" si="947"/>
        <v>#REF!</v>
      </c>
    </row>
    <row r="611" spans="1:155" x14ac:dyDescent="0.2">
      <c r="A611" s="17">
        <v>30306002</v>
      </c>
      <c r="B611" t="s">
        <v>62</v>
      </c>
      <c r="C611" t="s">
        <v>4520</v>
      </c>
      <c r="D611" t="s">
        <v>4521</v>
      </c>
      <c r="E611" t="s">
        <v>2313</v>
      </c>
      <c r="F611" t="s">
        <v>66</v>
      </c>
      <c r="G611" t="s">
        <v>42</v>
      </c>
      <c r="H611" t="s">
        <v>4522</v>
      </c>
      <c r="I611" t="s">
        <v>68</v>
      </c>
      <c r="J611" s="19" t="s">
        <v>69</v>
      </c>
      <c r="K611" t="s">
        <v>70</v>
      </c>
      <c r="L611">
        <v>1966</v>
      </c>
      <c r="M611">
        <f t="shared" si="857"/>
        <v>1966</v>
      </c>
      <c r="N611">
        <v>53</v>
      </c>
      <c r="O611" s="19">
        <f t="shared" si="858"/>
        <v>53</v>
      </c>
      <c r="P611" t="s">
        <v>80</v>
      </c>
      <c r="Q611" s="19" t="str">
        <f t="shared" si="859"/>
        <v>50-60</v>
      </c>
      <c r="R611" s="23">
        <v>427.8</v>
      </c>
      <c r="S611" s="15">
        <f t="shared" si="860"/>
        <v>0.42780000000000001</v>
      </c>
      <c r="T611">
        <v>30378021</v>
      </c>
      <c r="U611" t="s">
        <v>45</v>
      </c>
      <c r="V611" t="s">
        <v>46</v>
      </c>
      <c r="W611" t="s">
        <v>47</v>
      </c>
      <c r="X611" t="s">
        <v>48</v>
      </c>
      <c r="Y611" t="s">
        <v>175</v>
      </c>
      <c r="Z611" t="s">
        <v>4523</v>
      </c>
      <c r="AA611" t="s">
        <v>4524</v>
      </c>
      <c r="AB611" t="s">
        <v>322</v>
      </c>
      <c r="AC611">
        <v>1966</v>
      </c>
      <c r="AD611">
        <v>53</v>
      </c>
      <c r="AE611" t="str">
        <f t="shared" si="861"/>
        <v>&lt;60</v>
      </c>
      <c r="AF611">
        <v>-37.722258119999999</v>
      </c>
      <c r="AG611">
        <v>144.86834519999999</v>
      </c>
      <c r="AH611" t="s">
        <v>75</v>
      </c>
      <c r="AI611" t="s">
        <v>76</v>
      </c>
      <c r="AJ611" s="33" t="s">
        <v>356</v>
      </c>
      <c r="AL611" t="s">
        <v>78</v>
      </c>
      <c r="AM611" t="s">
        <v>86</v>
      </c>
      <c r="AN611">
        <v>220</v>
      </c>
      <c r="AO611" s="69">
        <v>3</v>
      </c>
      <c r="AP611">
        <v>2</v>
      </c>
      <c r="AQ611">
        <v>0</v>
      </c>
      <c r="AR611">
        <v>1</v>
      </c>
      <c r="AS611" s="82" t="str">
        <f t="shared" si="862"/>
        <v>Gw-0-1</v>
      </c>
      <c r="AT611" s="14">
        <f t="shared" si="863"/>
        <v>11552</v>
      </c>
      <c r="AU611" s="81">
        <f>VLOOKUP(C611,Bushfire_Vlookup!$F$2:$H$12575,3,FALSE)</f>
        <v>1</v>
      </c>
      <c r="AV611" s="14">
        <f>VLOOKUP(AS611,Safety_collateral_Vlookup!$J$3:$L$20,2,FALSE)</f>
        <v>11570.139925214824</v>
      </c>
      <c r="AW611" s="14">
        <f>VLOOKUP(AS611,Safety_collateral_Vlookup!$J$3:$L$20,3,FALSE)</f>
        <v>148000</v>
      </c>
      <c r="AX611" s="48">
        <f t="shared" si="864"/>
        <v>182588.39030020419</v>
      </c>
      <c r="AY611" s="49">
        <f>(R611/1000)*AZ611</f>
        <v>32512.799999999999</v>
      </c>
      <c r="AZ611" s="14">
        <v>76000</v>
      </c>
      <c r="BA611" s="16">
        <f t="shared" si="865"/>
        <v>5.6158925192602362</v>
      </c>
      <c r="BB611" t="e">
        <f>IF(BA611&lt;=#REF!,#REF!,IF(BA611&lt;=#REF!,#REF!,IF(BA611&lt;=#REF!,#REF!,IF(BA611&lt;=#REF!,#REF!,#REF!))))</f>
        <v>#REF!</v>
      </c>
      <c r="BC611" s="51">
        <v>4</v>
      </c>
      <c r="BD611" s="21">
        <v>70</v>
      </c>
      <c r="BE611" s="21">
        <v>6.4399999999999999E-2</v>
      </c>
      <c r="BF611" s="26">
        <f t="shared" si="866"/>
        <v>2120.6861620426425</v>
      </c>
      <c r="BG611" s="21">
        <v>7</v>
      </c>
      <c r="BH611" s="21">
        <f t="shared" si="867"/>
        <v>28</v>
      </c>
      <c r="BI611" s="28">
        <f t="shared" si="868"/>
        <v>4.0959999999999998E-4</v>
      </c>
      <c r="BJ611" s="27">
        <f t="shared" si="869"/>
        <v>4.0959999999999998E-4</v>
      </c>
      <c r="BK611" s="28">
        <f t="shared" si="870"/>
        <v>6.279685848080814E-3</v>
      </c>
      <c r="BL611" s="35">
        <f t="shared" si="871"/>
        <v>3.5266040777541419E-2</v>
      </c>
      <c r="BM611" s="21" t="str">
        <f t="shared" si="872"/>
        <v>Cr1</v>
      </c>
      <c r="BN611" s="51">
        <v>1</v>
      </c>
      <c r="BO611" s="21">
        <v>2</v>
      </c>
      <c r="BP611" s="50" t="s">
        <v>5497</v>
      </c>
      <c r="BQ611" s="14">
        <v>11552</v>
      </c>
      <c r="BR611">
        <f>IFERROR(VLOOKUP(AO611,'Model Failure data- Lines'!$A$37:$E$41,3,FALSE),'Model Failure data- Lines'!$C$37)</f>
        <v>0.16107000000000002</v>
      </c>
      <c r="BS611" s="14">
        <f t="shared" si="873"/>
        <v>29409.512025653894</v>
      </c>
      <c r="BT611" s="34">
        <f t="shared" si="855"/>
        <v>28999.80566531148</v>
      </c>
      <c r="BU611" s="34">
        <f t="shared" si="874"/>
        <v>1.0141279002028794</v>
      </c>
      <c r="BV611" s="54">
        <f t="shared" si="875"/>
        <v>409.70636034241397</v>
      </c>
      <c r="BW611">
        <f>IFERROR(VLOOKUP(AO611,'Model Failure data- Lines'!$A$37:$E$41,4,FALSE),'Model Failure data- Lines'!$D$37)</f>
        <v>0.16398000000000001</v>
      </c>
      <c r="BX611" s="14">
        <f t="shared" si="876"/>
        <v>29940.844241427487</v>
      </c>
      <c r="BY611" s="34">
        <f t="shared" si="877"/>
        <v>25866.388887632926</v>
      </c>
      <c r="BZ611" s="71">
        <f t="shared" si="878"/>
        <v>1.1575192954646489</v>
      </c>
      <c r="CA611" s="71">
        <f t="shared" si="879"/>
        <v>4074.4553537945612</v>
      </c>
      <c r="CB611" s="57">
        <v>2</v>
      </c>
      <c r="CC611">
        <f>IFERROR(VLOOKUP(AO611,'Model Failure data- Lines'!$A$37:$E$41,5,FALSE),'Model Failure data- Lines'!$E$37)</f>
        <v>0.16322</v>
      </c>
      <c r="CD611" s="14">
        <f t="shared" si="880"/>
        <v>29802.07706479933</v>
      </c>
      <c r="CE611" s="34">
        <f t="shared" si="881"/>
        <v>20578.666681622621</v>
      </c>
      <c r="CF611" s="34">
        <f t="shared" si="882"/>
        <v>1.4482025257454361</v>
      </c>
      <c r="CG611" s="54">
        <f t="shared" si="883"/>
        <v>9223.4103831767097</v>
      </c>
      <c r="CH611" t="e">
        <f>IFERROR(VLOOKUP(AO611,'Model Failure data- Lines'!#REF!,3,FALSE),'Model Failure data- Lines'!#REF!)</f>
        <v>#REF!</v>
      </c>
      <c r="CI611" s="14" t="e">
        <f t="shared" si="884"/>
        <v>#REF!</v>
      </c>
      <c r="CJ611" s="34">
        <f t="shared" si="885"/>
        <v>27815.841809284724</v>
      </c>
      <c r="CK611" s="34" t="e">
        <f t="shared" si="886"/>
        <v>#REF!</v>
      </c>
      <c r="CL611" s="54" t="e">
        <f t="shared" si="887"/>
        <v>#REF!</v>
      </c>
      <c r="CM611" t="e">
        <f>IFERROR(VLOOKUP(AO611,'Model Failure data- Lines'!#REF!,4,FALSE),'Model Failure data- Lines'!#REF!)</f>
        <v>#REF!</v>
      </c>
      <c r="CN611" s="14" t="e">
        <f t="shared" si="888"/>
        <v>#REF!</v>
      </c>
      <c r="CO611" s="34">
        <f t="shared" si="889"/>
        <v>23797.429183557</v>
      </c>
      <c r="CP611" s="34" t="e">
        <f t="shared" si="890"/>
        <v>#REF!</v>
      </c>
      <c r="CQ611" s="54" t="e">
        <f t="shared" si="891"/>
        <v>#REF!</v>
      </c>
      <c r="CR611" t="e">
        <f>IFERROR(VLOOKUP(AO611,'Model Failure data- Lines'!#REF!,5,FALSE),'Model Failure data- Lines'!#REF!)</f>
        <v>#REF!</v>
      </c>
      <c r="CS611" s="14" t="e">
        <f t="shared" si="892"/>
        <v>#REF!</v>
      </c>
      <c r="CT611" s="34">
        <f t="shared" si="893"/>
        <v>17418.297893334639</v>
      </c>
      <c r="CU611" s="34" t="e">
        <f t="shared" si="894"/>
        <v>#REF!</v>
      </c>
      <c r="CV611" s="54" t="e">
        <f t="shared" si="895"/>
        <v>#REF!</v>
      </c>
      <c r="CW611" t="s">
        <v>322</v>
      </c>
      <c r="CZ611">
        <f t="shared" si="896"/>
        <v>4074.4553537945626</v>
      </c>
      <c r="DA611" s="34">
        <f t="shared" si="897"/>
        <v>2021.2148563199999</v>
      </c>
      <c r="DB611" s="34">
        <f t="shared" si="898"/>
        <v>0.17496666</v>
      </c>
      <c r="DC611" s="34">
        <f t="shared" si="899"/>
        <v>2024.3887384474874</v>
      </c>
      <c r="DD611" s="9">
        <f t="shared" si="900"/>
        <v>25895.06568</v>
      </c>
      <c r="DE611" s="59">
        <f t="shared" si="901"/>
        <v>6.7506942690792826E-2</v>
      </c>
      <c r="DF611" s="59">
        <f t="shared" si="902"/>
        <v>5.843745039022925E-6</v>
      </c>
      <c r="DG611" s="59">
        <f t="shared" si="903"/>
        <v>6.7612947788775205E-2</v>
      </c>
      <c r="DH611" s="59">
        <f t="shared" si="904"/>
        <v>0.86487426577539295</v>
      </c>
      <c r="DI611" s="14">
        <f t="shared" si="905"/>
        <v>275.05402406480351</v>
      </c>
      <c r="DJ611" s="14">
        <f t="shared" si="906"/>
        <v>2.3810078260457373E-2</v>
      </c>
      <c r="DK611" s="14">
        <f t="shared" si="907"/>
        <v>275.48593710380732</v>
      </c>
      <c r="DL611" s="14">
        <f t="shared" si="908"/>
        <v>3523.8915825476911</v>
      </c>
      <c r="DM611">
        <f t="shared" si="909"/>
        <v>9223.4103831767097</v>
      </c>
      <c r="DN611" s="34">
        <f t="shared" si="910"/>
        <v>2011.8471084799999</v>
      </c>
      <c r="DO611" s="34">
        <f t="shared" si="911"/>
        <v>0.17415574</v>
      </c>
      <c r="DP611" s="34">
        <f t="shared" si="912"/>
        <v>2015.0062805793323</v>
      </c>
      <c r="DQ611" s="9">
        <f t="shared" si="913"/>
        <v>25775.04952</v>
      </c>
      <c r="DR611" s="59">
        <f t="shared" si="914"/>
        <v>6.7506942690792826E-2</v>
      </c>
      <c r="DS611" s="59">
        <f t="shared" si="915"/>
        <v>5.8437450390229259E-6</v>
      </c>
      <c r="DT611" s="59">
        <f t="shared" si="916"/>
        <v>6.7612947788775205E-2</v>
      </c>
      <c r="DU611" s="59">
        <f t="shared" si="917"/>
        <v>0.86487426577539306</v>
      </c>
      <c r="DV611" s="14">
        <f t="shared" si="918"/>
        <v>622.64423615077362</v>
      </c>
      <c r="DW611" s="14">
        <f t="shared" si="919"/>
        <v>5.3899258669561446E-2</v>
      </c>
      <c r="DX611" s="14">
        <f t="shared" si="920"/>
        <v>623.62196467217393</v>
      </c>
      <c r="DY611" s="14">
        <f t="shared" si="921"/>
        <v>7977.0902830950936</v>
      </c>
      <c r="DZ611" s="34" t="e">
        <f t="shared" si="922"/>
        <v>#REF!</v>
      </c>
      <c r="EA611" s="34" t="e">
        <f t="shared" si="923"/>
        <v>#REF!</v>
      </c>
      <c r="EB611" s="34" t="e">
        <f t="shared" si="924"/>
        <v>#REF!</v>
      </c>
      <c r="EC611" s="34" t="e">
        <f t="shared" si="925"/>
        <v>#REF!</v>
      </c>
      <c r="ED611" s="34" t="e">
        <f t="shared" si="926"/>
        <v>#REF!</v>
      </c>
      <c r="EE611" s="59" t="e">
        <f t="shared" si="927"/>
        <v>#REF!</v>
      </c>
      <c r="EF611" s="59" t="e">
        <f t="shared" si="928"/>
        <v>#REF!</v>
      </c>
      <c r="EG611" s="59" t="e">
        <f t="shared" si="929"/>
        <v>#REF!</v>
      </c>
      <c r="EH611" s="59" t="e">
        <f t="shared" si="930"/>
        <v>#REF!</v>
      </c>
      <c r="EI611" s="14" t="e">
        <f t="shared" si="931"/>
        <v>#REF!</v>
      </c>
      <c r="EJ611" s="14" t="e">
        <f t="shared" si="932"/>
        <v>#REF!</v>
      </c>
      <c r="EK611" s="14" t="e">
        <f t="shared" si="933"/>
        <v>#REF!</v>
      </c>
      <c r="EL611" s="14" t="e">
        <f t="shared" si="934"/>
        <v>#REF!</v>
      </c>
      <c r="EM611" t="e">
        <f t="shared" si="935"/>
        <v>#REF!</v>
      </c>
      <c r="EN611" s="34" t="e">
        <f t="shared" si="936"/>
        <v>#REF!</v>
      </c>
      <c r="EO611" s="34" t="e">
        <f t="shared" si="937"/>
        <v>#REF!</v>
      </c>
      <c r="EP611" s="34" t="e">
        <f t="shared" si="938"/>
        <v>#REF!</v>
      </c>
      <c r="EQ611" s="34" t="e">
        <f t="shared" si="939"/>
        <v>#REF!</v>
      </c>
      <c r="ER611" s="59" t="e">
        <f t="shared" si="940"/>
        <v>#REF!</v>
      </c>
      <c r="ES611" s="59" t="e">
        <f t="shared" si="941"/>
        <v>#REF!</v>
      </c>
      <c r="ET611" s="59" t="e">
        <f t="shared" si="942"/>
        <v>#REF!</v>
      </c>
      <c r="EU611" s="59" t="e">
        <f t="shared" si="943"/>
        <v>#REF!</v>
      </c>
      <c r="EV611" s="14" t="e">
        <f t="shared" si="944"/>
        <v>#REF!</v>
      </c>
      <c r="EW611" s="14" t="e">
        <f t="shared" si="945"/>
        <v>#REF!</v>
      </c>
      <c r="EX611" s="14" t="e">
        <f t="shared" si="946"/>
        <v>#REF!</v>
      </c>
      <c r="EY611" s="14" t="e">
        <f t="shared" si="947"/>
        <v>#REF!</v>
      </c>
    </row>
    <row r="612" spans="1:155" x14ac:dyDescent="0.2">
      <c r="A612" s="17">
        <v>30267069</v>
      </c>
      <c r="B612" t="s">
        <v>62</v>
      </c>
      <c r="C612" t="s">
        <v>4221</v>
      </c>
      <c r="D612" t="s">
        <v>4222</v>
      </c>
      <c r="E612" t="s">
        <v>2297</v>
      </c>
      <c r="F612" t="s">
        <v>66</v>
      </c>
      <c r="G612" t="s">
        <v>42</v>
      </c>
      <c r="H612" t="s">
        <v>4223</v>
      </c>
      <c r="I612" t="s">
        <v>68</v>
      </c>
      <c r="J612" s="19" t="s">
        <v>69</v>
      </c>
      <c r="K612" t="s">
        <v>70</v>
      </c>
      <c r="L612">
        <v>1994</v>
      </c>
      <c r="M612">
        <f t="shared" si="857"/>
        <v>1994</v>
      </c>
      <c r="N612">
        <v>25</v>
      </c>
      <c r="O612" s="19">
        <f t="shared" si="858"/>
        <v>25</v>
      </c>
      <c r="P612" t="s">
        <v>345</v>
      </c>
      <c r="Q612" s="19" t="str">
        <f t="shared" si="859"/>
        <v>20-30</v>
      </c>
      <c r="R612" s="23">
        <v>313.39999999999998</v>
      </c>
      <c r="S612" s="15">
        <f t="shared" si="860"/>
        <v>0.31339999999999996</v>
      </c>
      <c r="T612">
        <v>30356691</v>
      </c>
      <c r="U612" t="s">
        <v>45</v>
      </c>
      <c r="V612" t="s">
        <v>46</v>
      </c>
      <c r="W612" t="s">
        <v>47</v>
      </c>
      <c r="X612" t="s">
        <v>48</v>
      </c>
      <c r="Y612" t="s">
        <v>175</v>
      </c>
      <c r="Z612" t="s">
        <v>4224</v>
      </c>
      <c r="AA612" t="s">
        <v>4225</v>
      </c>
      <c r="AB612" t="s">
        <v>683</v>
      </c>
      <c r="AC612">
        <v>1994</v>
      </c>
      <c r="AD612">
        <v>25</v>
      </c>
      <c r="AE612" t="str">
        <f t="shared" si="861"/>
        <v>&lt;30</v>
      </c>
      <c r="AF612">
        <v>-37.726258600000001</v>
      </c>
      <c r="AG612">
        <v>144.86313483000001</v>
      </c>
      <c r="AH612" t="s">
        <v>75</v>
      </c>
      <c r="AI612" t="s">
        <v>76</v>
      </c>
      <c r="AJ612" s="33" t="s">
        <v>356</v>
      </c>
      <c r="AL612" t="s">
        <v>78</v>
      </c>
      <c r="AM612" t="s">
        <v>86</v>
      </c>
      <c r="AN612">
        <v>220</v>
      </c>
      <c r="AO612" s="69">
        <v>3</v>
      </c>
      <c r="AP612">
        <v>2</v>
      </c>
      <c r="AQ612">
        <v>5</v>
      </c>
      <c r="AR612">
        <v>1</v>
      </c>
      <c r="AS612" s="82" t="str">
        <f t="shared" si="862"/>
        <v>Gw-5-1</v>
      </c>
      <c r="AT612" s="14">
        <f t="shared" si="863"/>
        <v>11552</v>
      </c>
      <c r="AU612" s="81">
        <f>VLOOKUP(C612,Bushfire_Vlookup!$F$2:$H$12575,3,FALSE)</f>
        <v>1</v>
      </c>
      <c r="AV612" s="14">
        <f>VLOOKUP(AS612,Safety_collateral_Vlookup!$J$3:$L$20,2,FALSE)</f>
        <v>9206290.8655511159</v>
      </c>
      <c r="AW612" s="14">
        <f>VLOOKUP(AS612,Safety_collateral_Vlookup!$J$3:$L$20,3,FALSE)</f>
        <v>148000</v>
      </c>
      <c r="AX612" s="48">
        <f t="shared" si="864"/>
        <v>9993355.4045430403</v>
      </c>
      <c r="AY612" s="48">
        <f>AZ612</f>
        <v>110000</v>
      </c>
      <c r="AZ612" s="14">
        <v>110000</v>
      </c>
      <c r="BA612" s="16">
        <f t="shared" si="865"/>
        <v>90.848685495845828</v>
      </c>
      <c r="BB612" t="e">
        <f>IF(BA612&lt;=#REF!,#REF!,IF(BA612&lt;=#REF!,#REF!,IF(BA612&lt;=#REF!,#REF!,IF(BA612&lt;=#REF!,#REF!,#REF!))))</f>
        <v>#REF!</v>
      </c>
      <c r="BC612" s="51">
        <v>5</v>
      </c>
      <c r="BD612" s="21">
        <v>70</v>
      </c>
      <c r="BE612" s="21">
        <v>6.4399999999999999E-2</v>
      </c>
      <c r="BF612" s="26">
        <f t="shared" si="866"/>
        <v>7174.8812106213763</v>
      </c>
      <c r="BG612" s="21">
        <v>7</v>
      </c>
      <c r="BH612" s="21">
        <f t="shared" si="867"/>
        <v>28</v>
      </c>
      <c r="BI612" s="28">
        <f t="shared" si="868"/>
        <v>4.0959999999999998E-4</v>
      </c>
      <c r="BJ612" s="27">
        <f t="shared" si="869"/>
        <v>4.0959999999999998E-4</v>
      </c>
      <c r="BK612" s="28">
        <f t="shared" si="870"/>
        <v>6.279685848080814E-3</v>
      </c>
      <c r="BL612" s="35">
        <f t="shared" si="871"/>
        <v>0.57050120462500775</v>
      </c>
      <c r="BM612" s="21" t="str">
        <f t="shared" si="872"/>
        <v>Cr2</v>
      </c>
      <c r="BN612" s="51">
        <v>2</v>
      </c>
      <c r="BO612" s="21">
        <v>2</v>
      </c>
      <c r="BP612" s="50" t="s">
        <v>5497</v>
      </c>
      <c r="BQ612" s="14">
        <v>11552</v>
      </c>
      <c r="BR612">
        <f>IFERROR(VLOOKUP(AO612,'Model Failure data- Lines'!$A$37:$E$41,3,FALSE),'Model Failure data- Lines'!$C$37)</f>
        <v>0.16107000000000002</v>
      </c>
      <c r="BS612" s="14">
        <f t="shared" si="873"/>
        <v>1609629.7550097476</v>
      </c>
      <c r="BT612" s="34">
        <f t="shared" si="855"/>
        <v>98114.546368945856</v>
      </c>
      <c r="BU612" s="34">
        <f t="shared" si="874"/>
        <v>16.40561786788437</v>
      </c>
      <c r="BV612" s="54">
        <f t="shared" si="875"/>
        <v>1511515.2086408017</v>
      </c>
      <c r="BW612">
        <f>IFERROR(VLOOKUP(AO612,'Model Failure data- Lines'!$A$37:$E$41,4,FALSE),'Model Failure data- Lines'!$D$37)</f>
        <v>0.16398000000000001</v>
      </c>
      <c r="BX612" s="14">
        <f t="shared" si="876"/>
        <v>1638710.4192369678</v>
      </c>
      <c r="BY612" s="34">
        <f t="shared" si="877"/>
        <v>87513.310992582061</v>
      </c>
      <c r="BZ612" s="71">
        <f t="shared" si="878"/>
        <v>18.725270483433896</v>
      </c>
      <c r="CA612" s="71">
        <f t="shared" si="879"/>
        <v>1551197.1082443858</v>
      </c>
      <c r="CB612" s="57">
        <v>2</v>
      </c>
      <c r="CC612">
        <f>IFERROR(VLOOKUP(AO612,'Model Failure data- Lines'!$A$37:$E$41,5,FALSE),'Model Failure data- Lines'!$E$37)</f>
        <v>0.16322</v>
      </c>
      <c r="CD612" s="14">
        <f t="shared" si="880"/>
        <v>1631115.4691295151</v>
      </c>
      <c r="CE612" s="34">
        <f t="shared" si="881"/>
        <v>69623.450917130744</v>
      </c>
      <c r="CF612" s="34">
        <f t="shared" si="882"/>
        <v>23.427673400891159</v>
      </c>
      <c r="CG612" s="54">
        <f t="shared" si="883"/>
        <v>1561492.0182123843</v>
      </c>
      <c r="CH612" t="e">
        <f>IFERROR(VLOOKUP(AO612,'Model Failure data- Lines'!#REF!,3,FALSE),'Model Failure data- Lines'!#REF!)</f>
        <v>#REF!</v>
      </c>
      <c r="CI612" s="14" t="e">
        <f t="shared" si="884"/>
        <v>#REF!</v>
      </c>
      <c r="CJ612" s="34">
        <f t="shared" si="885"/>
        <v>94108.861710505385</v>
      </c>
      <c r="CK612" s="34" t="e">
        <f t="shared" si="886"/>
        <v>#REF!</v>
      </c>
      <c r="CL612" s="54" t="e">
        <f t="shared" si="887"/>
        <v>#REF!</v>
      </c>
      <c r="CM612" t="e">
        <f>IFERROR(VLOOKUP(AO612,'Model Failure data- Lines'!#REF!,4,FALSE),'Model Failure data- Lines'!#REF!)</f>
        <v>#REF!</v>
      </c>
      <c r="CN612" s="14" t="e">
        <f t="shared" si="888"/>
        <v>#REF!</v>
      </c>
      <c r="CO612" s="34">
        <f t="shared" si="889"/>
        <v>80513.4350222457</v>
      </c>
      <c r="CP612" s="34" t="e">
        <f t="shared" si="890"/>
        <v>#REF!</v>
      </c>
      <c r="CQ612" s="54" t="e">
        <f t="shared" si="891"/>
        <v>#REF!</v>
      </c>
      <c r="CR612" t="e">
        <f>IFERROR(VLOOKUP(AO612,'Model Failure data- Lines'!#REF!,5,FALSE),'Model Failure data- Lines'!#REF!)</f>
        <v>#REF!</v>
      </c>
      <c r="CS612" s="14" t="e">
        <f t="shared" si="892"/>
        <v>#REF!</v>
      </c>
      <c r="CT612" s="34">
        <f t="shared" si="893"/>
        <v>58931.029264376193</v>
      </c>
      <c r="CU612" s="34" t="e">
        <f t="shared" si="894"/>
        <v>#REF!</v>
      </c>
      <c r="CV612" s="54" t="e">
        <f t="shared" si="895"/>
        <v>#REF!</v>
      </c>
      <c r="CW612" t="s">
        <v>683</v>
      </c>
      <c r="CZ612">
        <f t="shared" si="896"/>
        <v>1551197.1082443858</v>
      </c>
      <c r="DA612" s="34">
        <f t="shared" si="897"/>
        <v>2021.2148563199999</v>
      </c>
      <c r="DB612" s="34">
        <f t="shared" si="898"/>
        <v>0.17496666</v>
      </c>
      <c r="DC612" s="34">
        <f t="shared" si="899"/>
        <v>1610793.9637339879</v>
      </c>
      <c r="DD612" s="9">
        <f t="shared" si="900"/>
        <v>25895.06568</v>
      </c>
      <c r="DE612" s="59">
        <f t="shared" si="901"/>
        <v>1.2334179563349193E-3</v>
      </c>
      <c r="DF612" s="59">
        <f t="shared" si="902"/>
        <v>1.0677094497359067E-7</v>
      </c>
      <c r="DG612" s="59">
        <f t="shared" si="903"/>
        <v>0.98296437541662873</v>
      </c>
      <c r="DH612" s="59">
        <f t="shared" si="904"/>
        <v>1.580209985609142E-2</v>
      </c>
      <c r="DI612" s="14">
        <f t="shared" si="905"/>
        <v>1913.2743671234268</v>
      </c>
      <c r="DJ612" s="14">
        <f t="shared" si="906"/>
        <v>0.16562278108755429</v>
      </c>
      <c r="DK612" s="14">
        <f t="shared" si="907"/>
        <v>1524771.4966535233</v>
      </c>
      <c r="DL612" s="14">
        <f t="shared" si="908"/>
        <v>24512.171600958034</v>
      </c>
      <c r="DM612">
        <f t="shared" si="909"/>
        <v>1561492.0182123843</v>
      </c>
      <c r="DN612" s="34">
        <f t="shared" si="910"/>
        <v>2011.8471084799999</v>
      </c>
      <c r="DO612" s="34">
        <f t="shared" si="911"/>
        <v>0.17415574</v>
      </c>
      <c r="DP612" s="34">
        <f t="shared" si="912"/>
        <v>1603328.3983452951</v>
      </c>
      <c r="DQ612" s="9">
        <f t="shared" si="913"/>
        <v>25775.04952</v>
      </c>
      <c r="DR612" s="59">
        <f t="shared" si="914"/>
        <v>1.2334179563349193E-3</v>
      </c>
      <c r="DS612" s="59">
        <f t="shared" si="915"/>
        <v>1.0677094497359067E-7</v>
      </c>
      <c r="DT612" s="59">
        <f t="shared" si="916"/>
        <v>0.98296437541662873</v>
      </c>
      <c r="DU612" s="59">
        <f t="shared" si="917"/>
        <v>1.580209985609142E-2</v>
      </c>
      <c r="DV612" s="14">
        <f t="shared" si="918"/>
        <v>1925.9722939368078</v>
      </c>
      <c r="DW612" s="14">
        <f t="shared" si="919"/>
        <v>0.16672197835325556</v>
      </c>
      <c r="DX612" s="14">
        <f t="shared" si="920"/>
        <v>1534891.0264001875</v>
      </c>
      <c r="DY612" s="14">
        <f t="shared" si="921"/>
        <v>24674.852796281819</v>
      </c>
      <c r="DZ612" s="34" t="e">
        <f t="shared" si="922"/>
        <v>#REF!</v>
      </c>
      <c r="EA612" s="34" t="e">
        <f t="shared" si="923"/>
        <v>#REF!</v>
      </c>
      <c r="EB612" s="34" t="e">
        <f t="shared" si="924"/>
        <v>#REF!</v>
      </c>
      <c r="EC612" s="34" t="e">
        <f t="shared" si="925"/>
        <v>#REF!</v>
      </c>
      <c r="ED612" s="34" t="e">
        <f t="shared" si="926"/>
        <v>#REF!</v>
      </c>
      <c r="EE612" s="59" t="e">
        <f t="shared" si="927"/>
        <v>#REF!</v>
      </c>
      <c r="EF612" s="59" t="e">
        <f t="shared" si="928"/>
        <v>#REF!</v>
      </c>
      <c r="EG612" s="59" t="e">
        <f t="shared" si="929"/>
        <v>#REF!</v>
      </c>
      <c r="EH612" s="59" t="e">
        <f t="shared" si="930"/>
        <v>#REF!</v>
      </c>
      <c r="EI612" s="14" t="e">
        <f t="shared" si="931"/>
        <v>#REF!</v>
      </c>
      <c r="EJ612" s="14" t="e">
        <f t="shared" si="932"/>
        <v>#REF!</v>
      </c>
      <c r="EK612" s="14" t="e">
        <f t="shared" si="933"/>
        <v>#REF!</v>
      </c>
      <c r="EL612" s="14" t="e">
        <f t="shared" si="934"/>
        <v>#REF!</v>
      </c>
      <c r="EM612" t="e">
        <f t="shared" si="935"/>
        <v>#REF!</v>
      </c>
      <c r="EN612" s="34" t="e">
        <f t="shared" si="936"/>
        <v>#REF!</v>
      </c>
      <c r="EO612" s="34" t="e">
        <f t="shared" si="937"/>
        <v>#REF!</v>
      </c>
      <c r="EP612" s="34" t="e">
        <f t="shared" si="938"/>
        <v>#REF!</v>
      </c>
      <c r="EQ612" s="34" t="e">
        <f t="shared" si="939"/>
        <v>#REF!</v>
      </c>
      <c r="ER612" s="59" t="e">
        <f t="shared" si="940"/>
        <v>#REF!</v>
      </c>
      <c r="ES612" s="59" t="e">
        <f t="shared" si="941"/>
        <v>#REF!</v>
      </c>
      <c r="ET612" s="59" t="e">
        <f t="shared" si="942"/>
        <v>#REF!</v>
      </c>
      <c r="EU612" s="59" t="e">
        <f t="shared" si="943"/>
        <v>#REF!</v>
      </c>
      <c r="EV612" s="14" t="e">
        <f t="shared" si="944"/>
        <v>#REF!</v>
      </c>
      <c r="EW612" s="14" t="e">
        <f t="shared" si="945"/>
        <v>#REF!</v>
      </c>
      <c r="EX612" s="14" t="e">
        <f t="shared" si="946"/>
        <v>#REF!</v>
      </c>
      <c r="EY612" s="14" t="e">
        <f t="shared" si="947"/>
        <v>#REF!</v>
      </c>
    </row>
    <row r="613" spans="1:155" x14ac:dyDescent="0.2">
      <c r="A613" s="17">
        <v>30115032</v>
      </c>
      <c r="B613" t="s">
        <v>62</v>
      </c>
      <c r="C613" t="s">
        <v>2462</v>
      </c>
      <c r="D613" t="s">
        <v>2463</v>
      </c>
      <c r="E613" t="s">
        <v>1050</v>
      </c>
      <c r="F613" t="s">
        <v>66</v>
      </c>
      <c r="G613" t="s">
        <v>42</v>
      </c>
      <c r="H613" t="s">
        <v>2464</v>
      </c>
      <c r="I613" t="s">
        <v>68</v>
      </c>
      <c r="J613" s="19" t="s">
        <v>69</v>
      </c>
      <c r="K613" t="s">
        <v>70</v>
      </c>
      <c r="L613">
        <v>1994</v>
      </c>
      <c r="M613">
        <f t="shared" si="857"/>
        <v>1994</v>
      </c>
      <c r="N613">
        <v>25</v>
      </c>
      <c r="O613" s="19">
        <f t="shared" si="858"/>
        <v>25</v>
      </c>
      <c r="P613" t="s">
        <v>345</v>
      </c>
      <c r="Q613" s="19" t="str">
        <f t="shared" si="859"/>
        <v>20-30</v>
      </c>
      <c r="R613" s="23">
        <v>349.4</v>
      </c>
      <c r="S613" s="15">
        <f t="shared" si="860"/>
        <v>0.34939999999999999</v>
      </c>
      <c r="T613">
        <v>30299993</v>
      </c>
      <c r="U613" t="s">
        <v>45</v>
      </c>
      <c r="V613" t="s">
        <v>46</v>
      </c>
      <c r="W613" t="s">
        <v>47</v>
      </c>
      <c r="X613" t="s">
        <v>48</v>
      </c>
      <c r="Y613" t="s">
        <v>175</v>
      </c>
      <c r="Z613" t="s">
        <v>2465</v>
      </c>
      <c r="AA613" t="s">
        <v>2466</v>
      </c>
      <c r="AB613" t="s">
        <v>610</v>
      </c>
      <c r="AC613">
        <v>1994</v>
      </c>
      <c r="AD613">
        <v>25</v>
      </c>
      <c r="AE613" t="str">
        <f t="shared" si="861"/>
        <v>&lt;30</v>
      </c>
      <c r="AF613">
        <v>-37.728252320000003</v>
      </c>
      <c r="AG613">
        <v>144.86054261000001</v>
      </c>
      <c r="AH613" t="s">
        <v>75</v>
      </c>
      <c r="AI613" t="s">
        <v>76</v>
      </c>
      <c r="AJ613" s="33" t="s">
        <v>356</v>
      </c>
      <c r="AL613" t="s">
        <v>78</v>
      </c>
      <c r="AM613" t="s">
        <v>86</v>
      </c>
      <c r="AN613">
        <v>220</v>
      </c>
      <c r="AO613" s="70">
        <v>3</v>
      </c>
      <c r="AP613">
        <v>2</v>
      </c>
      <c r="AQ613">
        <v>5</v>
      </c>
      <c r="AR613">
        <v>2</v>
      </c>
      <c r="AS613" s="82" t="str">
        <f t="shared" si="862"/>
        <v>Gw-5-2</v>
      </c>
      <c r="AT613" s="14">
        <f t="shared" si="863"/>
        <v>11552</v>
      </c>
      <c r="AU613" s="81">
        <f>VLOOKUP(C613,Bushfire_Vlookup!$F$2:$H$12575,3,FALSE)</f>
        <v>1</v>
      </c>
      <c r="AV613" s="14">
        <f>VLOOKUP(AS613,Safety_collateral_Vlookup!$J$3:$L$20,2,FALSE)</f>
        <v>9288290.8655511159</v>
      </c>
      <c r="AW613" s="14">
        <f>VLOOKUP(AS613,Safety_collateral_Vlookup!$J$3:$L$20,3,FALSE)</f>
        <v>550000</v>
      </c>
      <c r="AX613" s="48">
        <f t="shared" si="864"/>
        <v>10509783.40454304</v>
      </c>
      <c r="AY613" s="48">
        <f>AZ613</f>
        <v>110000</v>
      </c>
      <c r="AZ613" s="14">
        <v>110000</v>
      </c>
      <c r="BA613" s="16">
        <f t="shared" si="865"/>
        <v>95.543485495845815</v>
      </c>
      <c r="BB613" t="e">
        <f>IF(BA613&lt;=#REF!,#REF!,IF(BA613&lt;=#REF!,#REF!,IF(BA613&lt;=#REF!,#REF!,IF(BA613&lt;=#REF!,#REF!,#REF!))))</f>
        <v>#REF!</v>
      </c>
      <c r="BC613" s="51">
        <v>5</v>
      </c>
      <c r="BD613" s="21">
        <v>70</v>
      </c>
      <c r="BE613" s="21">
        <v>6.4399999999999999E-2</v>
      </c>
      <c r="BF613" s="26">
        <f t="shared" si="866"/>
        <v>7174.8812106213763</v>
      </c>
      <c r="BG613" s="21">
        <v>7</v>
      </c>
      <c r="BH613" s="21">
        <f t="shared" si="867"/>
        <v>28</v>
      </c>
      <c r="BI613" s="28">
        <f t="shared" si="868"/>
        <v>4.0959999999999998E-4</v>
      </c>
      <c r="BJ613" s="27">
        <f t="shared" si="869"/>
        <v>4.0959999999999998E-4</v>
      </c>
      <c r="BK613" s="28">
        <f t="shared" si="870"/>
        <v>6.279685848080814E-3</v>
      </c>
      <c r="BL613" s="35">
        <f t="shared" si="871"/>
        <v>0.5999830737445776</v>
      </c>
      <c r="BM613" s="21" t="str">
        <f t="shared" si="872"/>
        <v>Cr2</v>
      </c>
      <c r="BN613" s="51">
        <v>2</v>
      </c>
      <c r="BO613" s="21">
        <v>2</v>
      </c>
      <c r="BP613" s="50" t="s">
        <v>5497</v>
      </c>
      <c r="BQ613" s="14">
        <v>11552</v>
      </c>
      <c r="BR613">
        <f>IFERROR(VLOOKUP(AO613,'Model Failure data- Lines'!$A$37:$E$41,3,FALSE),'Model Failure data- Lines'!$C$37)</f>
        <v>0.16107000000000002</v>
      </c>
      <c r="BS613" s="14">
        <f t="shared" si="873"/>
        <v>1692810.8129697477</v>
      </c>
      <c r="BT613" s="34">
        <f t="shared" si="855"/>
        <v>98114.546368945856</v>
      </c>
      <c r="BU613" s="34">
        <f t="shared" si="874"/>
        <v>17.253413236037115</v>
      </c>
      <c r="BV613" s="54">
        <f t="shared" si="875"/>
        <v>1594696.2666008018</v>
      </c>
      <c r="BW613">
        <f>IFERROR(VLOOKUP(AO613,'Model Failure data- Lines'!$A$37:$E$41,4,FALSE),'Model Failure data- Lines'!$D$37)</f>
        <v>0.16398000000000001</v>
      </c>
      <c r="BX613" s="14">
        <f t="shared" si="876"/>
        <v>1723394.2826769678</v>
      </c>
      <c r="BY613" s="34">
        <f t="shared" si="877"/>
        <v>87513.310992582061</v>
      </c>
      <c r="BZ613" s="71">
        <f t="shared" si="878"/>
        <v>19.692938858444617</v>
      </c>
      <c r="CA613" s="71">
        <f t="shared" si="879"/>
        <v>1635880.9716843858</v>
      </c>
      <c r="CB613" s="57">
        <v>2</v>
      </c>
      <c r="CC613">
        <f>IFERROR(VLOOKUP(AO613,'Model Failure data- Lines'!$A$37:$E$41,5,FALSE),'Model Failure data- Lines'!$E$37)</f>
        <v>0.16322</v>
      </c>
      <c r="CD613" s="14">
        <f t="shared" si="880"/>
        <v>1715406.8472895152</v>
      </c>
      <c r="CE613" s="34">
        <f t="shared" si="881"/>
        <v>69623.450917130744</v>
      </c>
      <c r="CF613" s="34">
        <f t="shared" si="882"/>
        <v>24.63834849742333</v>
      </c>
      <c r="CG613" s="54">
        <f t="shared" si="883"/>
        <v>1645783.3963723844</v>
      </c>
      <c r="CH613" t="e">
        <f>IFERROR(VLOOKUP(AO613,'Model Failure data- Lines'!#REF!,3,FALSE),'Model Failure data- Lines'!#REF!)</f>
        <v>#REF!</v>
      </c>
      <c r="CI613" s="14" t="e">
        <f t="shared" si="884"/>
        <v>#REF!</v>
      </c>
      <c r="CJ613" s="34">
        <f t="shared" si="885"/>
        <v>94108.861710505385</v>
      </c>
      <c r="CK613" s="34" t="e">
        <f t="shared" si="886"/>
        <v>#REF!</v>
      </c>
      <c r="CL613" s="54" t="e">
        <f t="shared" si="887"/>
        <v>#REF!</v>
      </c>
      <c r="CM613" t="e">
        <f>IFERROR(VLOOKUP(AO613,'Model Failure data- Lines'!#REF!,4,FALSE),'Model Failure data- Lines'!#REF!)</f>
        <v>#REF!</v>
      </c>
      <c r="CN613" s="14" t="e">
        <f t="shared" si="888"/>
        <v>#REF!</v>
      </c>
      <c r="CO613" s="34">
        <f t="shared" si="889"/>
        <v>80513.4350222457</v>
      </c>
      <c r="CP613" s="34" t="e">
        <f t="shared" si="890"/>
        <v>#REF!</v>
      </c>
      <c r="CQ613" s="54" t="e">
        <f t="shared" si="891"/>
        <v>#REF!</v>
      </c>
      <c r="CR613" t="e">
        <f>IFERROR(VLOOKUP(AO613,'Model Failure data- Lines'!#REF!,5,FALSE),'Model Failure data- Lines'!#REF!)</f>
        <v>#REF!</v>
      </c>
      <c r="CS613" s="14" t="e">
        <f t="shared" si="892"/>
        <v>#REF!</v>
      </c>
      <c r="CT613" s="34">
        <f t="shared" si="893"/>
        <v>58931.029264376193</v>
      </c>
      <c r="CU613" s="34" t="e">
        <f t="shared" si="894"/>
        <v>#REF!</v>
      </c>
      <c r="CV613" s="54" t="e">
        <f t="shared" si="895"/>
        <v>#REF!</v>
      </c>
      <c r="CW613" t="s">
        <v>610</v>
      </c>
      <c r="CZ613">
        <f t="shared" si="896"/>
        <v>1635880.9716843858</v>
      </c>
      <c r="DA613" s="34">
        <f t="shared" si="897"/>
        <v>2021.2148563199999</v>
      </c>
      <c r="DB613" s="34">
        <f t="shared" si="898"/>
        <v>0.17496666</v>
      </c>
      <c r="DC613" s="34">
        <f t="shared" si="899"/>
        <v>1625141.2298539877</v>
      </c>
      <c r="DD613" s="9">
        <f t="shared" si="900"/>
        <v>96231.663</v>
      </c>
      <c r="DE613" s="59">
        <f t="shared" si="901"/>
        <v>1.1728104686412352E-3</v>
      </c>
      <c r="DF613" s="59">
        <f t="shared" si="902"/>
        <v>1.0152445192531468E-7</v>
      </c>
      <c r="DG613" s="59">
        <f t="shared" si="903"/>
        <v>0.94298863944798372</v>
      </c>
      <c r="DH613" s="59">
        <f t="shared" si="904"/>
        <v>5.5838448558923073E-2</v>
      </c>
      <c r="DI613" s="14">
        <f t="shared" si="905"/>
        <v>1918.5783290424436</v>
      </c>
      <c r="DJ613" s="14">
        <f t="shared" si="906"/>
        <v>0.16608191906530848</v>
      </c>
      <c r="DK613" s="14">
        <f t="shared" si="907"/>
        <v>1542617.1717875043</v>
      </c>
      <c r="DL613" s="14">
        <f t="shared" si="908"/>
        <v>91345.055485919671</v>
      </c>
      <c r="DM613">
        <f t="shared" si="909"/>
        <v>1645783.3963723846</v>
      </c>
      <c r="DN613" s="34">
        <f t="shared" si="910"/>
        <v>2011.8471084799999</v>
      </c>
      <c r="DO613" s="34">
        <f t="shared" si="911"/>
        <v>0.17415574</v>
      </c>
      <c r="DP613" s="34">
        <f t="shared" si="912"/>
        <v>1617609.1690252952</v>
      </c>
      <c r="DQ613" s="9">
        <f t="shared" si="913"/>
        <v>95785.657000000007</v>
      </c>
      <c r="DR613" s="59">
        <f t="shared" si="914"/>
        <v>1.172810468641235E-3</v>
      </c>
      <c r="DS613" s="59">
        <f t="shared" si="915"/>
        <v>1.0152445192531468E-7</v>
      </c>
      <c r="DT613" s="59">
        <f t="shared" si="916"/>
        <v>0.94298863944798372</v>
      </c>
      <c r="DU613" s="59">
        <f t="shared" si="917"/>
        <v>5.5838448558923073E-2</v>
      </c>
      <c r="DV613" s="14">
        <f t="shared" si="918"/>
        <v>1930.1919963814598</v>
      </c>
      <c r="DW613" s="14">
        <f t="shared" si="919"/>
        <v>0.16708725730448926</v>
      </c>
      <c r="DX613" s="14">
        <f t="shared" si="920"/>
        <v>1551955.0457712766</v>
      </c>
      <c r="DY613" s="14">
        <f t="shared" si="921"/>
        <v>91897.991517469098</v>
      </c>
      <c r="DZ613" s="34" t="e">
        <f t="shared" si="922"/>
        <v>#REF!</v>
      </c>
      <c r="EA613" s="34" t="e">
        <f t="shared" si="923"/>
        <v>#REF!</v>
      </c>
      <c r="EB613" s="34" t="e">
        <f t="shared" si="924"/>
        <v>#REF!</v>
      </c>
      <c r="EC613" s="34" t="e">
        <f t="shared" si="925"/>
        <v>#REF!</v>
      </c>
      <c r="ED613" s="34" t="e">
        <f t="shared" si="926"/>
        <v>#REF!</v>
      </c>
      <c r="EE613" s="59" t="e">
        <f t="shared" si="927"/>
        <v>#REF!</v>
      </c>
      <c r="EF613" s="59" t="e">
        <f t="shared" si="928"/>
        <v>#REF!</v>
      </c>
      <c r="EG613" s="59" t="e">
        <f t="shared" si="929"/>
        <v>#REF!</v>
      </c>
      <c r="EH613" s="59" t="e">
        <f t="shared" si="930"/>
        <v>#REF!</v>
      </c>
      <c r="EI613" s="14" t="e">
        <f t="shared" si="931"/>
        <v>#REF!</v>
      </c>
      <c r="EJ613" s="14" t="e">
        <f t="shared" si="932"/>
        <v>#REF!</v>
      </c>
      <c r="EK613" s="14" t="e">
        <f t="shared" si="933"/>
        <v>#REF!</v>
      </c>
      <c r="EL613" s="14" t="e">
        <f t="shared" si="934"/>
        <v>#REF!</v>
      </c>
      <c r="EM613" t="e">
        <f t="shared" si="935"/>
        <v>#REF!</v>
      </c>
      <c r="EN613" s="34" t="e">
        <f t="shared" si="936"/>
        <v>#REF!</v>
      </c>
      <c r="EO613" s="34" t="e">
        <f t="shared" si="937"/>
        <v>#REF!</v>
      </c>
      <c r="EP613" s="34" t="e">
        <f t="shared" si="938"/>
        <v>#REF!</v>
      </c>
      <c r="EQ613" s="34" t="e">
        <f t="shared" si="939"/>
        <v>#REF!</v>
      </c>
      <c r="ER613" s="59" t="e">
        <f t="shared" si="940"/>
        <v>#REF!</v>
      </c>
      <c r="ES613" s="59" t="e">
        <f t="shared" si="941"/>
        <v>#REF!</v>
      </c>
      <c r="ET613" s="59" t="e">
        <f t="shared" si="942"/>
        <v>#REF!</v>
      </c>
      <c r="EU613" s="59" t="e">
        <f t="shared" si="943"/>
        <v>#REF!</v>
      </c>
      <c r="EV613" s="14" t="e">
        <f t="shared" si="944"/>
        <v>#REF!</v>
      </c>
      <c r="EW613" s="14" t="e">
        <f t="shared" si="945"/>
        <v>#REF!</v>
      </c>
      <c r="EX613" s="14" t="e">
        <f t="shared" si="946"/>
        <v>#REF!</v>
      </c>
      <c r="EY613" s="14" t="e">
        <f t="shared" si="947"/>
        <v>#REF!</v>
      </c>
    </row>
    <row r="614" spans="1:155" x14ac:dyDescent="0.2">
      <c r="A614" s="17">
        <v>30400400</v>
      </c>
      <c r="B614" t="s">
        <v>62</v>
      </c>
      <c r="C614" t="s">
        <v>4100</v>
      </c>
      <c r="D614" t="s">
        <v>4101</v>
      </c>
      <c r="E614" t="s">
        <v>2538</v>
      </c>
      <c r="F614" t="s">
        <v>66</v>
      </c>
      <c r="G614" t="s">
        <v>42</v>
      </c>
      <c r="H614" t="s">
        <v>5239</v>
      </c>
      <c r="I614" t="s">
        <v>68</v>
      </c>
      <c r="J614" s="19" t="s">
        <v>69</v>
      </c>
      <c r="K614" t="s">
        <v>70</v>
      </c>
      <c r="L614">
        <v>1966</v>
      </c>
      <c r="M614">
        <f t="shared" si="857"/>
        <v>1966</v>
      </c>
      <c r="N614">
        <v>53</v>
      </c>
      <c r="O614" s="19">
        <f t="shared" si="858"/>
        <v>53</v>
      </c>
      <c r="P614" t="s">
        <v>80</v>
      </c>
      <c r="Q614" s="19" t="str">
        <f t="shared" si="859"/>
        <v>50-60</v>
      </c>
      <c r="R614" s="23">
        <v>257.8</v>
      </c>
      <c r="S614" s="15">
        <f t="shared" si="860"/>
        <v>0.25780000000000003</v>
      </c>
      <c r="T614">
        <v>30235199</v>
      </c>
      <c r="U614" t="s">
        <v>45</v>
      </c>
      <c r="V614" t="s">
        <v>46</v>
      </c>
      <c r="W614" t="s">
        <v>47</v>
      </c>
      <c r="X614" t="s">
        <v>48</v>
      </c>
      <c r="Y614" t="s">
        <v>175</v>
      </c>
      <c r="Z614" t="s">
        <v>4103</v>
      </c>
      <c r="AA614" t="s">
        <v>4104</v>
      </c>
      <c r="AB614" t="s">
        <v>196</v>
      </c>
      <c r="AC614">
        <v>1966</v>
      </c>
      <c r="AD614">
        <v>106</v>
      </c>
      <c r="AE614" t="str">
        <f t="shared" si="861"/>
        <v>&gt;80</v>
      </c>
      <c r="AF614">
        <v>-37.693991709999999</v>
      </c>
      <c r="AG614">
        <v>144.93274836000001</v>
      </c>
      <c r="AH614" t="s">
        <v>75</v>
      </c>
      <c r="AI614" t="s">
        <v>76</v>
      </c>
      <c r="AJ614" s="33" t="s">
        <v>722</v>
      </c>
      <c r="AL614" t="s">
        <v>78</v>
      </c>
      <c r="AM614" t="s">
        <v>79</v>
      </c>
      <c r="AN614">
        <v>220</v>
      </c>
      <c r="AO614" s="69">
        <v>3</v>
      </c>
      <c r="AP614">
        <v>2</v>
      </c>
      <c r="AQ614">
        <v>0</v>
      </c>
      <c r="AR614">
        <v>1</v>
      </c>
      <c r="AS614" s="82" t="str">
        <f t="shared" si="862"/>
        <v>Gw-0-1</v>
      </c>
      <c r="AT614" s="14">
        <f t="shared" si="863"/>
        <v>51448</v>
      </c>
      <c r="AU614" s="81">
        <f>VLOOKUP(C614,Bushfire_Vlookup!$F$2:$H$12575,3,FALSE)</f>
        <v>442.39583699999997</v>
      </c>
      <c r="AV614" s="14">
        <f>VLOOKUP(AS614,Safety_collateral_Vlookup!$J$3:$L$20,2,FALSE)</f>
        <v>11570.139925214824</v>
      </c>
      <c r="AW614" s="14">
        <f>VLOOKUP(AS614,Safety_collateral_Vlookup!$J$3:$L$20,3,FALSE)</f>
        <v>148000</v>
      </c>
      <c r="AX614" s="48">
        <f t="shared" si="864"/>
        <v>225628.39165828322</v>
      </c>
      <c r="AY614" s="49">
        <f t="shared" ref="AY614:AY644" si="948">(R614/1000)*AZ614</f>
        <v>19592.800000000003</v>
      </c>
      <c r="AZ614" s="14">
        <v>76000</v>
      </c>
      <c r="BA614" s="16">
        <f t="shared" si="865"/>
        <v>11.515882959979338</v>
      </c>
      <c r="BB614" t="e">
        <f>IF(BA614&lt;=#REF!,#REF!,IF(BA614&lt;=#REF!,#REF!,IF(BA614&lt;=#REF!,#REF!,IF(BA614&lt;=#REF!,#REF!,#REF!))))</f>
        <v>#REF!</v>
      </c>
      <c r="BC614" s="51">
        <v>5</v>
      </c>
      <c r="BD614" s="21">
        <v>70</v>
      </c>
      <c r="BE614" s="21">
        <v>6.4399999999999999E-2</v>
      </c>
      <c r="BF614" s="26">
        <f t="shared" si="866"/>
        <v>1277.9637507587504</v>
      </c>
      <c r="BG614" s="21">
        <v>7</v>
      </c>
      <c r="BH614" s="21">
        <f t="shared" si="867"/>
        <v>28</v>
      </c>
      <c r="BI614" s="28">
        <f t="shared" si="868"/>
        <v>4.0959999999999998E-4</v>
      </c>
      <c r="BJ614" s="27">
        <f t="shared" si="869"/>
        <v>4.0959999999999998E-4</v>
      </c>
      <c r="BK614" s="28">
        <f t="shared" si="870"/>
        <v>6.279685848080814E-3</v>
      </c>
      <c r="BL614" s="35">
        <f t="shared" si="871"/>
        <v>7.2316127251937243E-2</v>
      </c>
      <c r="BM614" s="21" t="str">
        <f t="shared" si="872"/>
        <v>Cr1</v>
      </c>
      <c r="BN614" s="51">
        <v>1</v>
      </c>
      <c r="BO614" s="21">
        <v>2</v>
      </c>
      <c r="BP614" s="50" t="s">
        <v>5497</v>
      </c>
      <c r="BQ614" s="14">
        <v>51448</v>
      </c>
      <c r="BR614">
        <f>IFERROR(VLOOKUP(AO614,'Model Failure data- Lines'!$A$37:$E$41,3,FALSE),'Model Failure data- Lines'!$C$37)</f>
        <v>0.16107000000000002</v>
      </c>
      <c r="BS614" s="14">
        <f t="shared" si="873"/>
        <v>36341.96504439968</v>
      </c>
      <c r="BT614" s="34">
        <f t="shared" si="855"/>
        <v>17475.806219068025</v>
      </c>
      <c r="BU614" s="34">
        <f t="shared" si="874"/>
        <v>2.0795587104156947</v>
      </c>
      <c r="BV614" s="54">
        <f t="shared" si="875"/>
        <v>18866.158825331655</v>
      </c>
      <c r="BW614">
        <f>IFERROR(VLOOKUP(AO614,'Model Failure data- Lines'!$A$37:$E$41,4,FALSE),'Model Failure data- Lines'!$D$37)</f>
        <v>0.16398000000000001</v>
      </c>
      <c r="BX614" s="14">
        <f t="shared" si="876"/>
        <v>36998.543664125282</v>
      </c>
      <c r="BY614" s="34">
        <f t="shared" si="877"/>
        <v>15587.552723776927</v>
      </c>
      <c r="BZ614" s="71">
        <f t="shared" si="878"/>
        <v>2.373595414223586</v>
      </c>
      <c r="CA614" s="71">
        <f t="shared" si="879"/>
        <v>21410.990940348354</v>
      </c>
      <c r="CB614" s="56">
        <v>2</v>
      </c>
      <c r="CC614">
        <f>IFERROR(VLOOKUP(AO614,'Model Failure data- Lines'!$A$37:$E$41,5,FALSE),'Model Failure data- Lines'!$E$37)</f>
        <v>0.16322</v>
      </c>
      <c r="CD614" s="14">
        <f t="shared" si="880"/>
        <v>36827.066086464991</v>
      </c>
      <c r="CE614" s="34">
        <f t="shared" si="881"/>
        <v>12401.075901174177</v>
      </c>
      <c r="CF614" s="34">
        <f t="shared" si="882"/>
        <v>2.969667017599503</v>
      </c>
      <c r="CG614" s="54">
        <f t="shared" si="883"/>
        <v>24425.990185290815</v>
      </c>
      <c r="CH614" t="e">
        <f>IFERROR(VLOOKUP(AO614,'Model Failure data- Lines'!#REF!,3,FALSE),'Model Failure data- Lines'!#REF!)</f>
        <v>#REF!</v>
      </c>
      <c r="CI614" s="14" t="e">
        <f t="shared" si="884"/>
        <v>#REF!</v>
      </c>
      <c r="CJ614" s="34">
        <f t="shared" si="885"/>
        <v>16762.328233832639</v>
      </c>
      <c r="CK614" s="34" t="e">
        <f t="shared" si="886"/>
        <v>#REF!</v>
      </c>
      <c r="CL614" s="54" t="e">
        <f t="shared" si="887"/>
        <v>#REF!</v>
      </c>
      <c r="CM614" t="e">
        <f>IFERROR(VLOOKUP(AO614,'Model Failure data- Lines'!#REF!,4,FALSE),'Model Failure data- Lines'!#REF!)</f>
        <v>#REF!</v>
      </c>
      <c r="CN614" s="14" t="e">
        <f t="shared" si="888"/>
        <v>#REF!</v>
      </c>
      <c r="CO614" s="34">
        <f t="shared" si="889"/>
        <v>14340.760270035053</v>
      </c>
      <c r="CP614" s="34" t="e">
        <f t="shared" si="890"/>
        <v>#REF!</v>
      </c>
      <c r="CQ614" s="54" t="e">
        <f t="shared" si="891"/>
        <v>#REF!</v>
      </c>
      <c r="CR614" t="e">
        <f>IFERROR(VLOOKUP(AO614,'Model Failure data- Lines'!#REF!,5,FALSE),'Model Failure data- Lines'!#REF!)</f>
        <v>#REF!</v>
      </c>
      <c r="CS614" s="14" t="e">
        <f t="shared" si="892"/>
        <v>#REF!</v>
      </c>
      <c r="CT614" s="34">
        <f t="shared" si="893"/>
        <v>10496.58063791882</v>
      </c>
      <c r="CU614" s="34" t="e">
        <f t="shared" si="894"/>
        <v>#REF!</v>
      </c>
      <c r="CV614" s="54" t="e">
        <f t="shared" si="895"/>
        <v>#REF!</v>
      </c>
      <c r="CW614" t="s">
        <v>196</v>
      </c>
      <c r="CZ614">
        <f t="shared" si="896"/>
        <v>21410.990940348354</v>
      </c>
      <c r="DA614" s="34">
        <f t="shared" si="897"/>
        <v>9001.6847236800004</v>
      </c>
      <c r="DB614" s="34">
        <f t="shared" si="898"/>
        <v>77.404521997794419</v>
      </c>
      <c r="DC614" s="34">
        <f t="shared" si="899"/>
        <v>2024.3887384474874</v>
      </c>
      <c r="DD614" s="9">
        <f t="shared" si="900"/>
        <v>25895.06568</v>
      </c>
      <c r="DE614" s="59">
        <f t="shared" si="901"/>
        <v>0.24329835264322203</v>
      </c>
      <c r="DF614" s="59">
        <f t="shared" si="902"/>
        <v>2.0920964538625282E-3</v>
      </c>
      <c r="DG614" s="59">
        <f t="shared" si="903"/>
        <v>5.4715362767383348E-2</v>
      </c>
      <c r="DH614" s="59">
        <f t="shared" si="904"/>
        <v>0.69989418813553217</v>
      </c>
      <c r="DI614" s="14">
        <f t="shared" si="905"/>
        <v>5209.258824245705</v>
      </c>
      <c r="DJ614" s="14">
        <f t="shared" si="906"/>
        <v>44.793858219985516</v>
      </c>
      <c r="DK614" s="14">
        <f t="shared" si="907"/>
        <v>1171.5101365103185</v>
      </c>
      <c r="DL614" s="14">
        <f t="shared" si="908"/>
        <v>14985.428121372346</v>
      </c>
      <c r="DM614">
        <f t="shared" si="909"/>
        <v>24425.990185290811</v>
      </c>
      <c r="DN614" s="34">
        <f t="shared" si="910"/>
        <v>8959.9645115200001</v>
      </c>
      <c r="DO614" s="34">
        <f t="shared" si="911"/>
        <v>77.045774365654381</v>
      </c>
      <c r="DP614" s="34">
        <f t="shared" si="912"/>
        <v>2015.0062805793323</v>
      </c>
      <c r="DQ614" s="9">
        <f t="shared" si="913"/>
        <v>25775.04952</v>
      </c>
      <c r="DR614" s="59">
        <f t="shared" si="914"/>
        <v>0.24329835264322197</v>
      </c>
      <c r="DS614" s="59">
        <f t="shared" si="915"/>
        <v>2.0920964538625282E-3</v>
      </c>
      <c r="DT614" s="59">
        <f t="shared" si="916"/>
        <v>5.4715362767383341E-2</v>
      </c>
      <c r="DU614" s="59">
        <f t="shared" si="917"/>
        <v>0.69989418813553206</v>
      </c>
      <c r="DV614" s="14">
        <f t="shared" si="918"/>
        <v>5942.8031737607635</v>
      </c>
      <c r="DW614" s="14">
        <f t="shared" si="919"/>
        <v>51.101527448727829</v>
      </c>
      <c r="DX614" s="14">
        <f t="shared" si="920"/>
        <v>1336.4769139407317</v>
      </c>
      <c r="DY614" s="14">
        <f t="shared" si="921"/>
        <v>17095.608570140586</v>
      </c>
      <c r="DZ614" s="34" t="e">
        <f t="shared" si="922"/>
        <v>#REF!</v>
      </c>
      <c r="EA614" s="34" t="e">
        <f t="shared" si="923"/>
        <v>#REF!</v>
      </c>
      <c r="EB614" s="34" t="e">
        <f t="shared" si="924"/>
        <v>#REF!</v>
      </c>
      <c r="EC614" s="34" t="e">
        <f t="shared" si="925"/>
        <v>#REF!</v>
      </c>
      <c r="ED614" s="34" t="e">
        <f t="shared" si="926"/>
        <v>#REF!</v>
      </c>
      <c r="EE614" s="59" t="e">
        <f t="shared" si="927"/>
        <v>#REF!</v>
      </c>
      <c r="EF614" s="59" t="e">
        <f t="shared" si="928"/>
        <v>#REF!</v>
      </c>
      <c r="EG614" s="59" t="e">
        <f t="shared" si="929"/>
        <v>#REF!</v>
      </c>
      <c r="EH614" s="59" t="e">
        <f t="shared" si="930"/>
        <v>#REF!</v>
      </c>
      <c r="EI614" s="14" t="e">
        <f t="shared" si="931"/>
        <v>#REF!</v>
      </c>
      <c r="EJ614" s="14" t="e">
        <f t="shared" si="932"/>
        <v>#REF!</v>
      </c>
      <c r="EK614" s="14" t="e">
        <f t="shared" si="933"/>
        <v>#REF!</v>
      </c>
      <c r="EL614" s="14" t="e">
        <f t="shared" si="934"/>
        <v>#REF!</v>
      </c>
      <c r="EM614" t="e">
        <f t="shared" si="935"/>
        <v>#REF!</v>
      </c>
      <c r="EN614" s="34" t="e">
        <f t="shared" si="936"/>
        <v>#REF!</v>
      </c>
      <c r="EO614" s="34" t="e">
        <f t="shared" si="937"/>
        <v>#REF!</v>
      </c>
      <c r="EP614" s="34" t="e">
        <f t="shared" si="938"/>
        <v>#REF!</v>
      </c>
      <c r="EQ614" s="34" t="e">
        <f t="shared" si="939"/>
        <v>#REF!</v>
      </c>
      <c r="ER614" s="59" t="e">
        <f t="shared" si="940"/>
        <v>#REF!</v>
      </c>
      <c r="ES614" s="59" t="e">
        <f t="shared" si="941"/>
        <v>#REF!</v>
      </c>
      <c r="ET614" s="59" t="e">
        <f t="shared" si="942"/>
        <v>#REF!</v>
      </c>
      <c r="EU614" s="59" t="e">
        <f t="shared" si="943"/>
        <v>#REF!</v>
      </c>
      <c r="EV614" s="14" t="e">
        <f t="shared" si="944"/>
        <v>#REF!</v>
      </c>
      <c r="EW614" s="14" t="e">
        <f t="shared" si="945"/>
        <v>#REF!</v>
      </c>
      <c r="EX614" s="14" t="e">
        <f t="shared" si="946"/>
        <v>#REF!</v>
      </c>
      <c r="EY614" s="14" t="e">
        <f t="shared" si="947"/>
        <v>#REF!</v>
      </c>
    </row>
    <row r="615" spans="1:155" x14ac:dyDescent="0.2">
      <c r="A615" s="17">
        <v>30305189</v>
      </c>
      <c r="B615" t="s">
        <v>62</v>
      </c>
      <c r="C615" t="s">
        <v>4181</v>
      </c>
      <c r="D615" t="s">
        <v>4182</v>
      </c>
      <c r="E615" t="s">
        <v>2888</v>
      </c>
      <c r="F615" t="s">
        <v>66</v>
      </c>
      <c r="G615" t="s">
        <v>42</v>
      </c>
      <c r="H615" t="s">
        <v>4512</v>
      </c>
      <c r="I615" t="s">
        <v>68</v>
      </c>
      <c r="J615" s="19" t="s">
        <v>69</v>
      </c>
      <c r="K615" t="s">
        <v>70</v>
      </c>
      <c r="L615">
        <v>1966</v>
      </c>
      <c r="M615">
        <f t="shared" si="857"/>
        <v>1966</v>
      </c>
      <c r="N615">
        <v>53</v>
      </c>
      <c r="O615" s="19">
        <f t="shared" si="858"/>
        <v>53</v>
      </c>
      <c r="P615" t="s">
        <v>80</v>
      </c>
      <c r="Q615" s="19" t="str">
        <f t="shared" si="859"/>
        <v>50-60</v>
      </c>
      <c r="R615" s="23">
        <v>225.4</v>
      </c>
      <c r="S615" s="15">
        <f t="shared" si="860"/>
        <v>0.22540000000000002</v>
      </c>
      <c r="T615">
        <v>30011047</v>
      </c>
      <c r="U615" t="s">
        <v>45</v>
      </c>
      <c r="V615" t="s">
        <v>46</v>
      </c>
      <c r="W615" t="s">
        <v>47</v>
      </c>
      <c r="X615" t="s">
        <v>48</v>
      </c>
      <c r="Y615" t="s">
        <v>175</v>
      </c>
      <c r="Z615" t="s">
        <v>4184</v>
      </c>
      <c r="AA615" t="s">
        <v>4185</v>
      </c>
      <c r="AB615" t="s">
        <v>490</v>
      </c>
      <c r="AC615">
        <v>1966</v>
      </c>
      <c r="AD615">
        <v>106</v>
      </c>
      <c r="AE615" t="str">
        <f t="shared" si="861"/>
        <v>&gt;80</v>
      </c>
      <c r="AF615">
        <v>-37.694359380000002</v>
      </c>
      <c r="AG615">
        <v>144.92694585999999</v>
      </c>
      <c r="AH615" t="s">
        <v>75</v>
      </c>
      <c r="AI615" t="s">
        <v>76</v>
      </c>
      <c r="AJ615" s="33" t="s">
        <v>722</v>
      </c>
      <c r="AL615" t="s">
        <v>78</v>
      </c>
      <c r="AM615" t="s">
        <v>79</v>
      </c>
      <c r="AN615">
        <v>220</v>
      </c>
      <c r="AO615" s="69">
        <v>3</v>
      </c>
      <c r="AP615">
        <v>2</v>
      </c>
      <c r="AQ615">
        <v>2</v>
      </c>
      <c r="AR615">
        <v>2</v>
      </c>
      <c r="AS615" s="82" t="str">
        <f t="shared" si="862"/>
        <v>Gw-2-2</v>
      </c>
      <c r="AT615" s="14">
        <f t="shared" si="863"/>
        <v>51448</v>
      </c>
      <c r="AU615" s="81">
        <f>VLOOKUP(C615,Bushfire_Vlookup!$F$2:$H$12575,3,FALSE)</f>
        <v>442.39583699999997</v>
      </c>
      <c r="AV615" s="14">
        <f>VLOOKUP(AS615,Safety_collateral_Vlookup!$J$3:$L$20,2,FALSE)</f>
        <v>1665806.0550856832</v>
      </c>
      <c r="AW615" s="14">
        <f>VLOOKUP(AS615,Safety_collateral_Vlookup!$J$3:$L$20,3,FALSE)</f>
        <v>550000</v>
      </c>
      <c r="AX615" s="48">
        <f t="shared" si="864"/>
        <v>2419632.1131345029</v>
      </c>
      <c r="AY615" s="49">
        <f t="shared" si="948"/>
        <v>17130.400000000001</v>
      </c>
      <c r="AZ615" s="14">
        <v>76000</v>
      </c>
      <c r="BA615" s="16">
        <f t="shared" si="865"/>
        <v>141.24784670144905</v>
      </c>
      <c r="BB615" t="e">
        <f>IF(BA615&lt;=#REF!,#REF!,IF(BA615&lt;=#REF!,#REF!,IF(BA615&lt;=#REF!,#REF!,IF(BA615&lt;=#REF!,#REF!,#REF!))))</f>
        <v>#REF!</v>
      </c>
      <c r="BC615" s="51">
        <v>5</v>
      </c>
      <c r="BD615" s="21">
        <v>70</v>
      </c>
      <c r="BE615" s="21">
        <v>6.4399999999999999E-2</v>
      </c>
      <c r="BF615" s="26">
        <f t="shared" si="866"/>
        <v>1117.3507735493495</v>
      </c>
      <c r="BG615" s="21">
        <v>7</v>
      </c>
      <c r="BH615" s="21">
        <f t="shared" si="867"/>
        <v>28</v>
      </c>
      <c r="BI615" s="28">
        <f t="shared" si="868"/>
        <v>4.0959999999999998E-4</v>
      </c>
      <c r="BJ615" s="27">
        <f t="shared" si="869"/>
        <v>4.0959999999999998E-4</v>
      </c>
      <c r="BK615" s="28">
        <f t="shared" si="870"/>
        <v>6.279685848080814E-3</v>
      </c>
      <c r="BL615" s="35">
        <f t="shared" si="871"/>
        <v>0.8869921040029779</v>
      </c>
      <c r="BM615" s="21" t="str">
        <f t="shared" si="872"/>
        <v>Cr2</v>
      </c>
      <c r="BN615" s="51">
        <v>2</v>
      </c>
      <c r="BO615" s="21">
        <v>2</v>
      </c>
      <c r="BP615" s="50" t="s">
        <v>5497</v>
      </c>
      <c r="BQ615" s="14">
        <v>51448</v>
      </c>
      <c r="BR615">
        <f>IFERROR(VLOOKUP(AO615,'Model Failure data- Lines'!$A$37:$E$41,3,FALSE),'Model Failure data- Lines'!$C$37)</f>
        <v>0.16107000000000002</v>
      </c>
      <c r="BS615" s="14">
        <f t="shared" si="873"/>
        <v>389730.14446257445</v>
      </c>
      <c r="BT615" s="34">
        <f t="shared" si="855"/>
        <v>15279.467501078094</v>
      </c>
      <c r="BU615" s="34">
        <f t="shared" si="874"/>
        <v>25.506788403134845</v>
      </c>
      <c r="BV615" s="54">
        <f t="shared" si="875"/>
        <v>374450.67696149636</v>
      </c>
      <c r="BW615">
        <f>IFERROR(VLOOKUP(AO615,'Model Failure data- Lines'!$A$37:$E$41,4,FALSE),'Model Failure data- Lines'!$D$37)</f>
        <v>0.16398000000000001</v>
      </c>
      <c r="BX615" s="14">
        <f t="shared" si="876"/>
        <v>396771.27391179581</v>
      </c>
      <c r="BY615" s="34">
        <f t="shared" si="877"/>
        <v>13628.527478430253</v>
      </c>
      <c r="BZ615" s="71">
        <f t="shared" si="878"/>
        <v>29.113290085063269</v>
      </c>
      <c r="CA615" s="71">
        <f t="shared" si="879"/>
        <v>383142.74643336557</v>
      </c>
      <c r="CB615" s="56">
        <v>2</v>
      </c>
      <c r="CC615">
        <f>IFERROR(VLOOKUP(AO615,'Model Failure data- Lines'!$A$37:$E$41,5,FALSE),'Model Failure data- Lines'!$E$37)</f>
        <v>0.16322</v>
      </c>
      <c r="CD615" s="14">
        <f t="shared" si="880"/>
        <v>394932.35350581357</v>
      </c>
      <c r="CE615" s="34">
        <f t="shared" si="881"/>
        <v>10842.52330537106</v>
      </c>
      <c r="CF615" s="34">
        <f t="shared" si="882"/>
        <v>36.424395169173948</v>
      </c>
      <c r="CG615" s="54">
        <f t="shared" si="883"/>
        <v>384089.83020044252</v>
      </c>
      <c r="CH615" t="e">
        <f>IFERROR(VLOOKUP(AO615,'Model Failure data- Lines'!#REF!,3,FALSE),'Model Failure data- Lines'!#REF!)</f>
        <v>#REF!</v>
      </c>
      <c r="CI615" s="14" t="e">
        <f t="shared" si="884"/>
        <v>#REF!</v>
      </c>
      <c r="CJ615" s="34">
        <f t="shared" si="885"/>
        <v>14655.658587687652</v>
      </c>
      <c r="CK615" s="34" t="e">
        <f t="shared" si="886"/>
        <v>#REF!</v>
      </c>
      <c r="CL615" s="54" t="e">
        <f t="shared" si="887"/>
        <v>#REF!</v>
      </c>
      <c r="CM615" t="e">
        <f>IFERROR(VLOOKUP(AO615,'Model Failure data- Lines'!#REF!,4,FALSE),'Model Failure data- Lines'!#REF!)</f>
        <v>#REF!</v>
      </c>
      <c r="CN615" s="14" t="e">
        <f t="shared" si="888"/>
        <v>#REF!</v>
      </c>
      <c r="CO615" s="34">
        <f t="shared" si="889"/>
        <v>12538.430430046163</v>
      </c>
      <c r="CP615" s="34" t="e">
        <f t="shared" si="890"/>
        <v>#REF!</v>
      </c>
      <c r="CQ615" s="54" t="e">
        <f t="shared" si="891"/>
        <v>#REF!</v>
      </c>
      <c r="CR615" t="e">
        <f>IFERROR(VLOOKUP(AO615,'Model Failure data- Lines'!#REF!,5,FALSE),'Model Failure data- Lines'!#REF!)</f>
        <v>#REF!</v>
      </c>
      <c r="CS615" s="14" t="e">
        <f t="shared" si="892"/>
        <v>#REF!</v>
      </c>
      <c r="CT615" s="34">
        <f t="shared" si="893"/>
        <v>9177.3827610042736</v>
      </c>
      <c r="CU615" s="34" t="e">
        <f t="shared" si="894"/>
        <v>#REF!</v>
      </c>
      <c r="CV615" s="54" t="e">
        <f t="shared" si="895"/>
        <v>#REF!</v>
      </c>
      <c r="CW615" t="s">
        <v>490</v>
      </c>
      <c r="CZ615">
        <f t="shared" si="896"/>
        <v>383142.74643336557</v>
      </c>
      <c r="DA615" s="34">
        <f t="shared" si="897"/>
        <v>9001.6847236800004</v>
      </c>
      <c r="DB615" s="34">
        <f t="shared" si="898"/>
        <v>77.404521997794419</v>
      </c>
      <c r="DC615" s="34">
        <f t="shared" si="899"/>
        <v>291460.521666118</v>
      </c>
      <c r="DD615" s="9">
        <f t="shared" si="900"/>
        <v>96231.663</v>
      </c>
      <c r="DE615" s="59">
        <f t="shared" si="901"/>
        <v>2.2687339824105104E-2</v>
      </c>
      <c r="DF615" s="59">
        <f t="shared" si="902"/>
        <v>1.9508600316413486E-4</v>
      </c>
      <c r="DG615" s="59">
        <f t="shared" si="903"/>
        <v>0.73458070387149821</v>
      </c>
      <c r="DH615" s="59">
        <f t="shared" si="904"/>
        <v>0.24253687030123247</v>
      </c>
      <c r="DI615" s="14">
        <f t="shared" si="905"/>
        <v>8692.4896894746998</v>
      </c>
      <c r="DJ615" s="14">
        <f t="shared" si="906"/>
        <v>74.745787043014872</v>
      </c>
      <c r="DK615" s="14">
        <f t="shared" si="907"/>
        <v>281449.26835828065</v>
      </c>
      <c r="DL615" s="14">
        <f t="shared" si="908"/>
        <v>92926.242598567187</v>
      </c>
      <c r="DM615">
        <f t="shared" si="909"/>
        <v>384089.83020044252</v>
      </c>
      <c r="DN615" s="34">
        <f t="shared" si="910"/>
        <v>8959.9645115200001</v>
      </c>
      <c r="DO615" s="34">
        <f t="shared" si="911"/>
        <v>77.045774365654381</v>
      </c>
      <c r="DP615" s="34">
        <f t="shared" si="912"/>
        <v>290109.68621992791</v>
      </c>
      <c r="DQ615" s="9">
        <f t="shared" si="913"/>
        <v>95785.657000000007</v>
      </c>
      <c r="DR615" s="59">
        <f t="shared" si="914"/>
        <v>2.2687339824105104E-2</v>
      </c>
      <c r="DS615" s="59">
        <f t="shared" si="915"/>
        <v>1.9508600316413488E-4</v>
      </c>
      <c r="DT615" s="59">
        <f t="shared" si="916"/>
        <v>0.73458070387149832</v>
      </c>
      <c r="DU615" s="59">
        <f t="shared" si="917"/>
        <v>0.2425368703012325</v>
      </c>
      <c r="DV615" s="14">
        <f t="shared" si="918"/>
        <v>8713.9765007402675</v>
      </c>
      <c r="DW615" s="14">
        <f t="shared" si="919"/>
        <v>74.930549829795552</v>
      </c>
      <c r="DX615" s="14">
        <f t="shared" si="920"/>
        <v>282144.97781852534</v>
      </c>
      <c r="DY615" s="14">
        <f t="shared" si="921"/>
        <v>93155.945331347131</v>
      </c>
      <c r="DZ615" s="34" t="e">
        <f t="shared" si="922"/>
        <v>#REF!</v>
      </c>
      <c r="EA615" s="34" t="e">
        <f t="shared" si="923"/>
        <v>#REF!</v>
      </c>
      <c r="EB615" s="34" t="e">
        <f t="shared" si="924"/>
        <v>#REF!</v>
      </c>
      <c r="EC615" s="34" t="e">
        <f t="shared" si="925"/>
        <v>#REF!</v>
      </c>
      <c r="ED615" s="34" t="e">
        <f t="shared" si="926"/>
        <v>#REF!</v>
      </c>
      <c r="EE615" s="59" t="e">
        <f t="shared" si="927"/>
        <v>#REF!</v>
      </c>
      <c r="EF615" s="59" t="e">
        <f t="shared" si="928"/>
        <v>#REF!</v>
      </c>
      <c r="EG615" s="59" t="e">
        <f t="shared" si="929"/>
        <v>#REF!</v>
      </c>
      <c r="EH615" s="59" t="e">
        <f t="shared" si="930"/>
        <v>#REF!</v>
      </c>
      <c r="EI615" s="14" t="e">
        <f t="shared" si="931"/>
        <v>#REF!</v>
      </c>
      <c r="EJ615" s="14" t="e">
        <f t="shared" si="932"/>
        <v>#REF!</v>
      </c>
      <c r="EK615" s="14" t="e">
        <f t="shared" si="933"/>
        <v>#REF!</v>
      </c>
      <c r="EL615" s="14" t="e">
        <f t="shared" si="934"/>
        <v>#REF!</v>
      </c>
      <c r="EM615" t="e">
        <f t="shared" si="935"/>
        <v>#REF!</v>
      </c>
      <c r="EN615" s="34" t="e">
        <f t="shared" si="936"/>
        <v>#REF!</v>
      </c>
      <c r="EO615" s="34" t="e">
        <f t="shared" si="937"/>
        <v>#REF!</v>
      </c>
      <c r="EP615" s="34" t="e">
        <f t="shared" si="938"/>
        <v>#REF!</v>
      </c>
      <c r="EQ615" s="34" t="e">
        <f t="shared" si="939"/>
        <v>#REF!</v>
      </c>
      <c r="ER615" s="59" t="e">
        <f t="shared" si="940"/>
        <v>#REF!</v>
      </c>
      <c r="ES615" s="59" t="e">
        <f t="shared" si="941"/>
        <v>#REF!</v>
      </c>
      <c r="ET615" s="59" t="e">
        <f t="shared" si="942"/>
        <v>#REF!</v>
      </c>
      <c r="EU615" s="59" t="e">
        <f t="shared" si="943"/>
        <v>#REF!</v>
      </c>
      <c r="EV615" s="14" t="e">
        <f t="shared" si="944"/>
        <v>#REF!</v>
      </c>
      <c r="EW615" s="14" t="e">
        <f t="shared" si="945"/>
        <v>#REF!</v>
      </c>
      <c r="EX615" s="14" t="e">
        <f t="shared" si="946"/>
        <v>#REF!</v>
      </c>
      <c r="EY615" s="14" t="e">
        <f t="shared" si="947"/>
        <v>#REF!</v>
      </c>
    </row>
    <row r="616" spans="1:155" x14ac:dyDescent="0.2">
      <c r="A616" s="17">
        <v>30047131</v>
      </c>
      <c r="B616" t="s">
        <v>62</v>
      </c>
      <c r="C616" t="s">
        <v>951</v>
      </c>
      <c r="D616" t="s">
        <v>952</v>
      </c>
      <c r="E616" t="s">
        <v>953</v>
      </c>
      <c r="F616" t="s">
        <v>66</v>
      </c>
      <c r="G616" t="s">
        <v>42</v>
      </c>
      <c r="H616" t="s">
        <v>1410</v>
      </c>
      <c r="I616" t="s">
        <v>68</v>
      </c>
      <c r="J616" s="19" t="s">
        <v>69</v>
      </c>
      <c r="K616" t="s">
        <v>70</v>
      </c>
      <c r="L616">
        <v>1966</v>
      </c>
      <c r="M616">
        <f t="shared" si="857"/>
        <v>1966</v>
      </c>
      <c r="N616">
        <v>53</v>
      </c>
      <c r="O616" s="19">
        <f t="shared" si="858"/>
        <v>53</v>
      </c>
      <c r="P616" t="s">
        <v>80</v>
      </c>
      <c r="Q616" s="19" t="str">
        <f t="shared" si="859"/>
        <v>50-60</v>
      </c>
      <c r="R616" s="23">
        <v>225.6</v>
      </c>
      <c r="S616" s="15">
        <f t="shared" si="860"/>
        <v>0.22559999999999999</v>
      </c>
      <c r="T616">
        <v>30043938</v>
      </c>
      <c r="U616" t="s">
        <v>45</v>
      </c>
      <c r="V616" t="s">
        <v>46</v>
      </c>
      <c r="W616" t="s">
        <v>47</v>
      </c>
      <c r="X616" t="s">
        <v>48</v>
      </c>
      <c r="Y616" t="s">
        <v>175</v>
      </c>
      <c r="Z616" t="s">
        <v>955</v>
      </c>
      <c r="AA616" t="s">
        <v>956</v>
      </c>
      <c r="AB616" t="s">
        <v>187</v>
      </c>
      <c r="AC616">
        <v>1966</v>
      </c>
      <c r="AD616">
        <v>106</v>
      </c>
      <c r="AE616" t="str">
        <f t="shared" si="861"/>
        <v>&gt;80</v>
      </c>
      <c r="AF616">
        <v>-37.694523789999998</v>
      </c>
      <c r="AG616">
        <v>144.92439336999999</v>
      </c>
      <c r="AH616" t="s">
        <v>75</v>
      </c>
      <c r="AI616" t="s">
        <v>76</v>
      </c>
      <c r="AJ616" s="33" t="s">
        <v>722</v>
      </c>
      <c r="AL616" t="s">
        <v>48</v>
      </c>
      <c r="AM616" t="s">
        <v>86</v>
      </c>
      <c r="AN616">
        <v>220</v>
      </c>
      <c r="AO616" s="69">
        <v>3</v>
      </c>
      <c r="AP616">
        <v>2</v>
      </c>
      <c r="AQ616">
        <v>0</v>
      </c>
      <c r="AR616">
        <v>2</v>
      </c>
      <c r="AS616" s="82" t="str">
        <f t="shared" si="862"/>
        <v>Gw-0-2</v>
      </c>
      <c r="AT616" s="14">
        <f t="shared" si="863"/>
        <v>51448</v>
      </c>
      <c r="AU616" s="81">
        <f>VLOOKUP(C616,Bushfire_Vlookup!$F$2:$H$12575,3,FALSE)</f>
        <v>442.39583699999997</v>
      </c>
      <c r="AV616" s="14">
        <f>VLOOKUP(AS616,Safety_collateral_Vlookup!$J$3:$L$20,2,FALSE)</f>
        <v>93570.139925214826</v>
      </c>
      <c r="AW616" s="14">
        <f>VLOOKUP(AS616,Safety_collateral_Vlookup!$J$3:$L$20,3,FALSE)</f>
        <v>550000</v>
      </c>
      <c r="AX616" s="48">
        <f t="shared" si="864"/>
        <v>742056.39165828319</v>
      </c>
      <c r="AY616" s="49">
        <f t="shared" si="948"/>
        <v>17145.599999999999</v>
      </c>
      <c r="AZ616" s="14">
        <v>76000</v>
      </c>
      <c r="BA616" s="16">
        <f t="shared" si="865"/>
        <v>43.279698095037986</v>
      </c>
      <c r="BB616" t="e">
        <f>IF(BA616&lt;=#REF!,#REF!,IF(BA616&lt;=#REF!,#REF!,IF(BA616&lt;=#REF!,#REF!,IF(BA616&lt;=#REF!,#REF!,#REF!))))</f>
        <v>#REF!</v>
      </c>
      <c r="BC616" s="51">
        <v>5</v>
      </c>
      <c r="BD616" s="21">
        <v>70</v>
      </c>
      <c r="BE616" s="21">
        <v>6.4399999999999999E-2</v>
      </c>
      <c r="BF616" s="26">
        <f t="shared" si="866"/>
        <v>1118.3422116802715</v>
      </c>
      <c r="BG616" s="21">
        <v>7</v>
      </c>
      <c r="BH616" s="21">
        <f t="shared" si="867"/>
        <v>28</v>
      </c>
      <c r="BI616" s="28">
        <f t="shared" si="868"/>
        <v>4.0959999999999998E-4</v>
      </c>
      <c r="BJ616" s="27">
        <f t="shared" si="869"/>
        <v>4.0959999999999998E-4</v>
      </c>
      <c r="BK616" s="28">
        <f t="shared" si="870"/>
        <v>6.279685848080814E-3</v>
      </c>
      <c r="BL616" s="35">
        <f t="shared" si="871"/>
        <v>0.27178290763662022</v>
      </c>
      <c r="BM616" s="21" t="str">
        <f t="shared" si="872"/>
        <v>Cr1</v>
      </c>
      <c r="BN616" s="51">
        <v>1</v>
      </c>
      <c r="BO616" s="21">
        <v>2</v>
      </c>
      <c r="BP616" s="50" t="s">
        <v>5497</v>
      </c>
      <c r="BQ616" s="14">
        <v>51448</v>
      </c>
      <c r="BR616">
        <f>IFERROR(VLOOKUP(AO616,'Model Failure data- Lines'!$A$37:$E$41,3,FALSE),'Model Failure data- Lines'!$C$37)</f>
        <v>0.16107000000000002</v>
      </c>
      <c r="BS616" s="14">
        <f t="shared" si="873"/>
        <v>119523.02300439969</v>
      </c>
      <c r="BT616" s="34">
        <f t="shared" si="855"/>
        <v>15293.025147485436</v>
      </c>
      <c r="BU616" s="34">
        <f t="shared" si="874"/>
        <v>7.8155251725360779</v>
      </c>
      <c r="BV616" s="54">
        <f t="shared" si="875"/>
        <v>104229.99785691425</v>
      </c>
      <c r="BW616">
        <f>IFERROR(VLOOKUP(AO616,'Model Failure data- Lines'!$A$37:$E$41,4,FALSE),'Model Failure data- Lines'!$D$37)</f>
        <v>0.16398000000000001</v>
      </c>
      <c r="BX616" s="14">
        <f t="shared" si="876"/>
        <v>121682.40710412529</v>
      </c>
      <c r="BY616" s="34">
        <f t="shared" si="877"/>
        <v>13640.620226858317</v>
      </c>
      <c r="BZ616" s="71">
        <f t="shared" si="878"/>
        <v>8.9205919584604523</v>
      </c>
      <c r="CA616" s="71">
        <f t="shared" si="879"/>
        <v>108041.78687726698</v>
      </c>
      <c r="CB616" s="56">
        <v>2</v>
      </c>
      <c r="CC616">
        <f>IFERROR(VLOOKUP(AO616,'Model Failure data- Lines'!$A$37:$E$41,5,FALSE),'Model Failure data- Lines'!$E$37)</f>
        <v>0.16322</v>
      </c>
      <c r="CD616" s="14">
        <f t="shared" si="880"/>
        <v>121118.44424646499</v>
      </c>
      <c r="CE616" s="34">
        <f t="shared" si="881"/>
        <v>10852.144000406881</v>
      </c>
      <c r="CF616" s="34">
        <f t="shared" si="882"/>
        <v>11.160784840481648</v>
      </c>
      <c r="CG616" s="54">
        <f t="shared" si="883"/>
        <v>110266.3002460581</v>
      </c>
      <c r="CH616" t="e">
        <f>IFERROR(VLOOKUP(AO616,'Model Failure data- Lines'!#REF!,3,FALSE),'Model Failure data- Lines'!#REF!)</f>
        <v>#REF!</v>
      </c>
      <c r="CI616" s="14" t="e">
        <f t="shared" si="884"/>
        <v>#REF!</v>
      </c>
      <c r="CJ616" s="34">
        <f t="shared" si="885"/>
        <v>14668.662721305827</v>
      </c>
      <c r="CK616" s="34" t="e">
        <f t="shared" si="886"/>
        <v>#REF!</v>
      </c>
      <c r="CL616" s="54" t="e">
        <f t="shared" si="887"/>
        <v>#REF!</v>
      </c>
      <c r="CM616" t="e">
        <f>IFERROR(VLOOKUP(AO616,'Model Failure data- Lines'!#REF!,4,FALSE),'Model Failure data- Lines'!#REF!)</f>
        <v>#REF!</v>
      </c>
      <c r="CN616" s="14" t="e">
        <f t="shared" si="888"/>
        <v>#REF!</v>
      </c>
      <c r="CO616" s="34">
        <f t="shared" si="889"/>
        <v>12549.555922885598</v>
      </c>
      <c r="CP616" s="34" t="e">
        <f t="shared" si="890"/>
        <v>#REF!</v>
      </c>
      <c r="CQ616" s="54" t="e">
        <f t="shared" si="891"/>
        <v>#REF!</v>
      </c>
      <c r="CR616" t="e">
        <f>IFERROR(VLOOKUP(AO616,'Model Failure data- Lines'!#REF!,5,FALSE),'Model Failure data- Lines'!#REF!)</f>
        <v>#REF!</v>
      </c>
      <c r="CS616" s="14" t="e">
        <f t="shared" si="892"/>
        <v>#REF!</v>
      </c>
      <c r="CT616" s="34">
        <f t="shared" si="893"/>
        <v>9185.5259577753495</v>
      </c>
      <c r="CU616" s="34" t="e">
        <f t="shared" si="894"/>
        <v>#REF!</v>
      </c>
      <c r="CV616" s="54" t="e">
        <f t="shared" si="895"/>
        <v>#REF!</v>
      </c>
      <c r="CW616" t="s">
        <v>187</v>
      </c>
      <c r="CZ616">
        <f t="shared" si="896"/>
        <v>108041.78687726698</v>
      </c>
      <c r="DA616" s="34">
        <f t="shared" si="897"/>
        <v>9001.6847236800004</v>
      </c>
      <c r="DB616" s="34">
        <f t="shared" si="898"/>
        <v>77.404521997794419</v>
      </c>
      <c r="DC616" s="34">
        <f t="shared" si="899"/>
        <v>16371.654858447488</v>
      </c>
      <c r="DD616" s="9">
        <f t="shared" si="900"/>
        <v>96231.663</v>
      </c>
      <c r="DE616" s="59">
        <f t="shared" si="901"/>
        <v>7.3976879138963253E-2</v>
      </c>
      <c r="DF616" s="59">
        <f t="shared" si="902"/>
        <v>6.3611925371889061E-4</v>
      </c>
      <c r="DG616" s="59">
        <f t="shared" si="903"/>
        <v>0.13454414034099474</v>
      </c>
      <c r="DH616" s="59">
        <f t="shared" si="904"/>
        <v>0.79084286126632308</v>
      </c>
      <c r="DI616" s="14">
        <f t="shared" si="905"/>
        <v>7992.5942097772058</v>
      </c>
      <c r="DJ616" s="14">
        <f t="shared" si="906"/>
        <v>68.727460838822509</v>
      </c>
      <c r="DK616" s="14">
        <f t="shared" si="907"/>
        <v>14536.389336306849</v>
      </c>
      <c r="DL616" s="14">
        <f t="shared" si="908"/>
        <v>85444.075870344095</v>
      </c>
      <c r="DM616">
        <f t="shared" si="909"/>
        <v>110266.3002460581</v>
      </c>
      <c r="DN616" s="34">
        <f t="shared" si="910"/>
        <v>8959.9645115200001</v>
      </c>
      <c r="DO616" s="34">
        <f t="shared" si="911"/>
        <v>77.045774365654381</v>
      </c>
      <c r="DP616" s="34">
        <f t="shared" si="912"/>
        <v>16295.776960579333</v>
      </c>
      <c r="DQ616" s="9">
        <f t="shared" si="913"/>
        <v>95785.657000000007</v>
      </c>
      <c r="DR616" s="59">
        <f t="shared" si="914"/>
        <v>7.3976879138963253E-2</v>
      </c>
      <c r="DS616" s="59">
        <f t="shared" si="915"/>
        <v>6.3611925371889072E-4</v>
      </c>
      <c r="DT616" s="59">
        <f t="shared" si="916"/>
        <v>0.13454414034099474</v>
      </c>
      <c r="DU616" s="59">
        <f t="shared" si="917"/>
        <v>0.79084286126632308</v>
      </c>
      <c r="DV616" s="14">
        <f t="shared" si="918"/>
        <v>8157.1567664032755</v>
      </c>
      <c r="DW616" s="14">
        <f t="shared" si="919"/>
        <v>70.142516622865628</v>
      </c>
      <c r="DX616" s="14">
        <f t="shared" si="920"/>
        <v>14835.684575187905</v>
      </c>
      <c r="DY616" s="14">
        <f t="shared" si="921"/>
        <v>87203.316387844068</v>
      </c>
      <c r="DZ616" s="34" t="e">
        <f t="shared" si="922"/>
        <v>#REF!</v>
      </c>
      <c r="EA616" s="34" t="e">
        <f t="shared" si="923"/>
        <v>#REF!</v>
      </c>
      <c r="EB616" s="34" t="e">
        <f t="shared" si="924"/>
        <v>#REF!</v>
      </c>
      <c r="EC616" s="34" t="e">
        <f t="shared" si="925"/>
        <v>#REF!</v>
      </c>
      <c r="ED616" s="34" t="e">
        <f t="shared" si="926"/>
        <v>#REF!</v>
      </c>
      <c r="EE616" s="59" t="e">
        <f t="shared" si="927"/>
        <v>#REF!</v>
      </c>
      <c r="EF616" s="59" t="e">
        <f t="shared" si="928"/>
        <v>#REF!</v>
      </c>
      <c r="EG616" s="59" t="e">
        <f t="shared" si="929"/>
        <v>#REF!</v>
      </c>
      <c r="EH616" s="59" t="e">
        <f t="shared" si="930"/>
        <v>#REF!</v>
      </c>
      <c r="EI616" s="14" t="e">
        <f t="shared" si="931"/>
        <v>#REF!</v>
      </c>
      <c r="EJ616" s="14" t="e">
        <f t="shared" si="932"/>
        <v>#REF!</v>
      </c>
      <c r="EK616" s="14" t="e">
        <f t="shared" si="933"/>
        <v>#REF!</v>
      </c>
      <c r="EL616" s="14" t="e">
        <f t="shared" si="934"/>
        <v>#REF!</v>
      </c>
      <c r="EM616" t="e">
        <f t="shared" si="935"/>
        <v>#REF!</v>
      </c>
      <c r="EN616" s="34" t="e">
        <f t="shared" si="936"/>
        <v>#REF!</v>
      </c>
      <c r="EO616" s="34" t="e">
        <f t="shared" si="937"/>
        <v>#REF!</v>
      </c>
      <c r="EP616" s="34" t="e">
        <f t="shared" si="938"/>
        <v>#REF!</v>
      </c>
      <c r="EQ616" s="34" t="e">
        <f t="shared" si="939"/>
        <v>#REF!</v>
      </c>
      <c r="ER616" s="59" t="e">
        <f t="shared" si="940"/>
        <v>#REF!</v>
      </c>
      <c r="ES616" s="59" t="e">
        <f t="shared" si="941"/>
        <v>#REF!</v>
      </c>
      <c r="ET616" s="59" t="e">
        <f t="shared" si="942"/>
        <v>#REF!</v>
      </c>
      <c r="EU616" s="59" t="e">
        <f t="shared" si="943"/>
        <v>#REF!</v>
      </c>
      <c r="EV616" s="14" t="e">
        <f t="shared" si="944"/>
        <v>#REF!</v>
      </c>
      <c r="EW616" s="14" t="e">
        <f t="shared" si="945"/>
        <v>#REF!</v>
      </c>
      <c r="EX616" s="14" t="e">
        <f t="shared" si="946"/>
        <v>#REF!</v>
      </c>
      <c r="EY616" s="14" t="e">
        <f t="shared" si="947"/>
        <v>#REF!</v>
      </c>
    </row>
    <row r="617" spans="1:155" x14ac:dyDescent="0.2">
      <c r="A617" s="17">
        <v>30043789</v>
      </c>
      <c r="B617" t="s">
        <v>62</v>
      </c>
      <c r="C617" t="s">
        <v>895</v>
      </c>
      <c r="D617" t="s">
        <v>896</v>
      </c>
      <c r="E617" t="s">
        <v>897</v>
      </c>
      <c r="F617" t="s">
        <v>66</v>
      </c>
      <c r="G617" t="s">
        <v>42</v>
      </c>
      <c r="H617" t="s">
        <v>1355</v>
      </c>
      <c r="I617" t="s">
        <v>68</v>
      </c>
      <c r="J617" s="19" t="s">
        <v>69</v>
      </c>
      <c r="K617" t="s">
        <v>70</v>
      </c>
      <c r="L617">
        <v>1966</v>
      </c>
      <c r="M617">
        <f t="shared" si="857"/>
        <v>1966</v>
      </c>
      <c r="N617">
        <v>53</v>
      </c>
      <c r="O617" s="19">
        <f t="shared" si="858"/>
        <v>53</v>
      </c>
      <c r="P617" t="s">
        <v>80</v>
      </c>
      <c r="Q617" s="19" t="str">
        <f t="shared" si="859"/>
        <v>50-60</v>
      </c>
      <c r="R617" s="23">
        <v>252.4</v>
      </c>
      <c r="S617" s="15">
        <f t="shared" si="860"/>
        <v>0.25240000000000001</v>
      </c>
      <c r="T617">
        <v>30029509</v>
      </c>
      <c r="U617" t="s">
        <v>45</v>
      </c>
      <c r="V617" t="s">
        <v>46</v>
      </c>
      <c r="W617" t="s">
        <v>47</v>
      </c>
      <c r="X617" t="s">
        <v>48</v>
      </c>
      <c r="Y617" t="s">
        <v>175</v>
      </c>
      <c r="Z617" t="s">
        <v>899</v>
      </c>
      <c r="AA617" t="s">
        <v>900</v>
      </c>
      <c r="AB617" t="s">
        <v>281</v>
      </c>
      <c r="AC617">
        <v>1966</v>
      </c>
      <c r="AD617">
        <v>106</v>
      </c>
      <c r="AE617" t="str">
        <f t="shared" si="861"/>
        <v>&gt;80</v>
      </c>
      <c r="AF617">
        <v>-37.694867469999998</v>
      </c>
      <c r="AG617">
        <v>144.91894636000001</v>
      </c>
      <c r="AH617" t="s">
        <v>75</v>
      </c>
      <c r="AI617" t="s">
        <v>76</v>
      </c>
      <c r="AJ617" s="33" t="s">
        <v>722</v>
      </c>
      <c r="AL617" t="s">
        <v>78</v>
      </c>
      <c r="AM617" t="s">
        <v>79</v>
      </c>
      <c r="AN617">
        <v>220</v>
      </c>
      <c r="AO617" s="69">
        <v>3</v>
      </c>
      <c r="AP617">
        <v>2</v>
      </c>
      <c r="AQ617">
        <v>1</v>
      </c>
      <c r="AR617">
        <v>2</v>
      </c>
      <c r="AS617" s="82" t="str">
        <f t="shared" si="862"/>
        <v>Gw-1-2</v>
      </c>
      <c r="AT617" s="14">
        <f t="shared" si="863"/>
        <v>51448</v>
      </c>
      <c r="AU617" s="81">
        <f>VLOOKUP(C617,Bushfire_Vlookup!$F$2:$H$12575,3,FALSE)</f>
        <v>442.39583699999997</v>
      </c>
      <c r="AV617" s="14">
        <f>VLOOKUP(AS617,Safety_collateral_Vlookup!$J$3:$L$20,2,FALSE)</f>
        <v>106635.46062946052</v>
      </c>
      <c r="AW617" s="14">
        <f>VLOOKUP(AS617,Safety_collateral_Vlookup!$J$3:$L$20,3,FALSE)</f>
        <v>550000</v>
      </c>
      <c r="AX617" s="48">
        <f t="shared" si="864"/>
        <v>755997.08884971333</v>
      </c>
      <c r="AY617" s="49">
        <f t="shared" si="948"/>
        <v>19182.400000000001</v>
      </c>
      <c r="AZ617" s="14">
        <v>76000</v>
      </c>
      <c r="BA617" s="16">
        <f t="shared" si="865"/>
        <v>39.410975104768603</v>
      </c>
      <c r="BB617" t="e">
        <f>IF(BA617&lt;=#REF!,#REF!,IF(BA617&lt;=#REF!,#REF!,IF(BA617&lt;=#REF!,#REF!,IF(BA617&lt;=#REF!,#REF!,#REF!))))</f>
        <v>#REF!</v>
      </c>
      <c r="BC617" s="51">
        <v>5</v>
      </c>
      <c r="BD617" s="21">
        <v>70</v>
      </c>
      <c r="BE617" s="21">
        <v>6.4399999999999999E-2</v>
      </c>
      <c r="BF617" s="26">
        <f t="shared" si="866"/>
        <v>1251.1949212238501</v>
      </c>
      <c r="BG617" s="21">
        <v>7</v>
      </c>
      <c r="BH617" s="21">
        <f t="shared" si="867"/>
        <v>28</v>
      </c>
      <c r="BI617" s="28">
        <f t="shared" si="868"/>
        <v>4.0959999999999998E-4</v>
      </c>
      <c r="BJ617" s="27">
        <f t="shared" si="869"/>
        <v>4.0959999999999998E-4</v>
      </c>
      <c r="BK617" s="28">
        <f t="shared" si="870"/>
        <v>6.279685848080814E-3</v>
      </c>
      <c r="BL617" s="35">
        <f t="shared" si="871"/>
        <v>0.2474885426244807</v>
      </c>
      <c r="BM617" s="21" t="str">
        <f t="shared" si="872"/>
        <v>Cr1</v>
      </c>
      <c r="BN617" s="51">
        <v>1</v>
      </c>
      <c r="BO617" s="21">
        <v>2</v>
      </c>
      <c r="BP617" s="50" t="s">
        <v>5497</v>
      </c>
      <c r="BQ617" s="14">
        <v>51448</v>
      </c>
      <c r="BR617">
        <f>IFERROR(VLOOKUP(AO617,'Model Failure data- Lines'!$A$37:$E$41,3,FALSE),'Model Failure data- Lines'!$C$37)</f>
        <v>0.16107000000000002</v>
      </c>
      <c r="BS617" s="14">
        <f t="shared" si="873"/>
        <v>121768.45110102334</v>
      </c>
      <c r="BT617" s="34">
        <f t="shared" si="855"/>
        <v>17109.749766069701</v>
      </c>
      <c r="BU617" s="34">
        <f t="shared" si="874"/>
        <v>7.1169042660402919</v>
      </c>
      <c r="BV617" s="54">
        <f t="shared" si="875"/>
        <v>104658.70133495364</v>
      </c>
      <c r="BW617">
        <f>IFERROR(VLOOKUP(AO617,'Model Failure data- Lines'!$A$37:$E$41,4,FALSE),'Model Failure data- Lines'!$D$37)</f>
        <v>0.16398000000000001</v>
      </c>
      <c r="BX617" s="14">
        <f t="shared" si="876"/>
        <v>123968.402629576</v>
      </c>
      <c r="BY617" s="34">
        <f t="shared" si="877"/>
        <v>15261.048516219147</v>
      </c>
      <c r="BZ617" s="71">
        <f t="shared" si="878"/>
        <v>8.1231903887747148</v>
      </c>
      <c r="CA617" s="71">
        <f t="shared" si="879"/>
        <v>108707.35411335685</v>
      </c>
      <c r="CB617" s="57">
        <v>2</v>
      </c>
      <c r="CC617">
        <f>IFERROR(VLOOKUP(AO617,'Model Failure data- Lines'!$A$37:$E$41,5,FALSE),'Model Failure data- Lines'!$E$37)</f>
        <v>0.16322</v>
      </c>
      <c r="CD617" s="14">
        <f t="shared" si="880"/>
        <v>123393.84484205021</v>
      </c>
      <c r="CE617" s="34">
        <f t="shared" si="881"/>
        <v>12141.317135206989</v>
      </c>
      <c r="CF617" s="34">
        <f t="shared" si="882"/>
        <v>10.163134976866457</v>
      </c>
      <c r="CG617" s="54">
        <f t="shared" si="883"/>
        <v>111252.52770684322</v>
      </c>
      <c r="CH617" t="e">
        <f>IFERROR(VLOOKUP(AO617,'Model Failure data- Lines'!#REF!,3,FALSE),'Model Failure data- Lines'!#REF!)</f>
        <v>#REF!</v>
      </c>
      <c r="CI617" s="14" t="e">
        <f t="shared" si="884"/>
        <v>#REF!</v>
      </c>
      <c r="CJ617" s="34">
        <f t="shared" si="885"/>
        <v>16411.216626141806</v>
      </c>
      <c r="CK617" s="34" t="e">
        <f t="shared" si="886"/>
        <v>#REF!</v>
      </c>
      <c r="CL617" s="54" t="e">
        <f t="shared" si="887"/>
        <v>#REF!</v>
      </c>
      <c r="CM617" t="e">
        <f>IFERROR(VLOOKUP(AO617,'Model Failure data- Lines'!#REF!,4,FALSE),'Model Failure data- Lines'!#REF!)</f>
        <v>#REF!</v>
      </c>
      <c r="CN617" s="14" t="e">
        <f t="shared" si="888"/>
        <v>#REF!</v>
      </c>
      <c r="CO617" s="34">
        <f t="shared" si="889"/>
        <v>14040.371963370237</v>
      </c>
      <c r="CP617" s="34" t="e">
        <f t="shared" si="890"/>
        <v>#REF!</v>
      </c>
      <c r="CQ617" s="54" t="e">
        <f t="shared" si="891"/>
        <v>#REF!</v>
      </c>
      <c r="CR617" t="e">
        <f>IFERROR(VLOOKUP(AO617,'Model Failure data- Lines'!#REF!,5,FALSE),'Model Failure data- Lines'!#REF!)</f>
        <v>#REF!</v>
      </c>
      <c r="CS617" s="14" t="e">
        <f t="shared" si="892"/>
        <v>#REF!</v>
      </c>
      <c r="CT617" s="34">
        <f t="shared" si="893"/>
        <v>10276.714325099727</v>
      </c>
      <c r="CU617" s="34" t="e">
        <f t="shared" si="894"/>
        <v>#REF!</v>
      </c>
      <c r="CV617" s="54" t="e">
        <f t="shared" si="895"/>
        <v>#REF!</v>
      </c>
      <c r="CW617" t="s">
        <v>281</v>
      </c>
      <c r="CZ617">
        <f t="shared" si="896"/>
        <v>108707.35411335685</v>
      </c>
      <c r="DA617" s="34">
        <f t="shared" si="897"/>
        <v>9001.6847236800004</v>
      </c>
      <c r="DB617" s="34">
        <f t="shared" si="898"/>
        <v>77.404521997794419</v>
      </c>
      <c r="DC617" s="34">
        <f t="shared" si="899"/>
        <v>18657.650383898203</v>
      </c>
      <c r="DD617" s="9">
        <f t="shared" si="900"/>
        <v>96231.663</v>
      </c>
      <c r="DE617" s="59">
        <f t="shared" si="901"/>
        <v>7.2612734638337645E-2</v>
      </c>
      <c r="DF617" s="59">
        <f t="shared" si="902"/>
        <v>6.2438912138831969E-4</v>
      </c>
      <c r="DG617" s="59">
        <f t="shared" si="903"/>
        <v>0.15050327331915558</v>
      </c>
      <c r="DH617" s="59">
        <f t="shared" si="904"/>
        <v>0.7762596029211184</v>
      </c>
      <c r="DI617" s="14">
        <f t="shared" si="905"/>
        <v>7893.5382574689829</v>
      </c>
      <c r="DJ617" s="14">
        <f t="shared" si="906"/>
        <v>67.87568932328783</v>
      </c>
      <c r="DK617" s="14">
        <f t="shared" si="907"/>
        <v>16360.812627924777</v>
      </c>
      <c r="DL617" s="14">
        <f t="shared" si="908"/>
        <v>84385.127538639805</v>
      </c>
      <c r="DM617">
        <f t="shared" si="909"/>
        <v>111252.52770684323</v>
      </c>
      <c r="DN617" s="34">
        <f t="shared" si="910"/>
        <v>8959.9645115200001</v>
      </c>
      <c r="DO617" s="34">
        <f t="shared" si="911"/>
        <v>77.045774365654381</v>
      </c>
      <c r="DP617" s="34">
        <f t="shared" si="912"/>
        <v>18571.177556164563</v>
      </c>
      <c r="DQ617" s="9">
        <f t="shared" si="913"/>
        <v>95785.657000000007</v>
      </c>
      <c r="DR617" s="59">
        <f t="shared" si="914"/>
        <v>7.2612734638337645E-2</v>
      </c>
      <c r="DS617" s="59">
        <f t="shared" si="915"/>
        <v>6.2438912138831979E-4</v>
      </c>
      <c r="DT617" s="59">
        <f t="shared" si="916"/>
        <v>0.15050327331915561</v>
      </c>
      <c r="DU617" s="59">
        <f t="shared" si="917"/>
        <v>0.77625960292111851</v>
      </c>
      <c r="DV617" s="14">
        <f t="shared" si="918"/>
        <v>8078.3502722213134</v>
      </c>
      <c r="DW617" s="14">
        <f t="shared" si="919"/>
        <v>69.464868027105538</v>
      </c>
      <c r="DX617" s="14">
        <f t="shared" si="920"/>
        <v>16743.86958490996</v>
      </c>
      <c r="DY617" s="14">
        <f t="shared" si="921"/>
        <v>86360.842981684866</v>
      </c>
      <c r="DZ617" s="34" t="e">
        <f t="shared" si="922"/>
        <v>#REF!</v>
      </c>
      <c r="EA617" s="34" t="e">
        <f t="shared" si="923"/>
        <v>#REF!</v>
      </c>
      <c r="EB617" s="34" t="e">
        <f t="shared" si="924"/>
        <v>#REF!</v>
      </c>
      <c r="EC617" s="34" t="e">
        <f t="shared" si="925"/>
        <v>#REF!</v>
      </c>
      <c r="ED617" s="34" t="e">
        <f t="shared" si="926"/>
        <v>#REF!</v>
      </c>
      <c r="EE617" s="59" t="e">
        <f t="shared" si="927"/>
        <v>#REF!</v>
      </c>
      <c r="EF617" s="59" t="e">
        <f t="shared" si="928"/>
        <v>#REF!</v>
      </c>
      <c r="EG617" s="59" t="e">
        <f t="shared" si="929"/>
        <v>#REF!</v>
      </c>
      <c r="EH617" s="59" t="e">
        <f t="shared" si="930"/>
        <v>#REF!</v>
      </c>
      <c r="EI617" s="14" t="e">
        <f t="shared" si="931"/>
        <v>#REF!</v>
      </c>
      <c r="EJ617" s="14" t="e">
        <f t="shared" si="932"/>
        <v>#REF!</v>
      </c>
      <c r="EK617" s="14" t="e">
        <f t="shared" si="933"/>
        <v>#REF!</v>
      </c>
      <c r="EL617" s="14" t="e">
        <f t="shared" si="934"/>
        <v>#REF!</v>
      </c>
      <c r="EM617" t="e">
        <f t="shared" si="935"/>
        <v>#REF!</v>
      </c>
      <c r="EN617" s="34" t="e">
        <f t="shared" si="936"/>
        <v>#REF!</v>
      </c>
      <c r="EO617" s="34" t="e">
        <f t="shared" si="937"/>
        <v>#REF!</v>
      </c>
      <c r="EP617" s="34" t="e">
        <f t="shared" si="938"/>
        <v>#REF!</v>
      </c>
      <c r="EQ617" s="34" t="e">
        <f t="shared" si="939"/>
        <v>#REF!</v>
      </c>
      <c r="ER617" s="59" t="e">
        <f t="shared" si="940"/>
        <v>#REF!</v>
      </c>
      <c r="ES617" s="59" t="e">
        <f t="shared" si="941"/>
        <v>#REF!</v>
      </c>
      <c r="ET617" s="59" t="e">
        <f t="shared" si="942"/>
        <v>#REF!</v>
      </c>
      <c r="EU617" s="59" t="e">
        <f t="shared" si="943"/>
        <v>#REF!</v>
      </c>
      <c r="EV617" s="14" t="e">
        <f t="shared" si="944"/>
        <v>#REF!</v>
      </c>
      <c r="EW617" s="14" t="e">
        <f t="shared" si="945"/>
        <v>#REF!</v>
      </c>
      <c r="EX617" s="14" t="e">
        <f t="shared" si="946"/>
        <v>#REF!</v>
      </c>
      <c r="EY617" s="14" t="e">
        <f t="shared" si="947"/>
        <v>#REF!</v>
      </c>
    </row>
    <row r="618" spans="1:155" x14ac:dyDescent="0.2">
      <c r="A618" s="17">
        <v>30361004</v>
      </c>
      <c r="B618" t="s">
        <v>62</v>
      </c>
      <c r="C618" t="s">
        <v>4243</v>
      </c>
      <c r="D618" t="s">
        <v>4244</v>
      </c>
      <c r="E618" t="s">
        <v>1310</v>
      </c>
      <c r="F618" t="s">
        <v>66</v>
      </c>
      <c r="G618" t="s">
        <v>42</v>
      </c>
      <c r="H618" t="s">
        <v>4971</v>
      </c>
      <c r="I618" t="s">
        <v>68</v>
      </c>
      <c r="J618" s="19" t="s">
        <v>69</v>
      </c>
      <c r="K618" t="s">
        <v>70</v>
      </c>
      <c r="L618">
        <v>1966</v>
      </c>
      <c r="M618">
        <f t="shared" si="857"/>
        <v>1966</v>
      </c>
      <c r="N618">
        <v>53</v>
      </c>
      <c r="O618" s="19">
        <f t="shared" si="858"/>
        <v>53</v>
      </c>
      <c r="P618" t="s">
        <v>80</v>
      </c>
      <c r="Q618" s="19" t="str">
        <f t="shared" si="859"/>
        <v>50-60</v>
      </c>
      <c r="R618" s="23">
        <v>129.69999999999999</v>
      </c>
      <c r="S618" s="15">
        <f t="shared" si="860"/>
        <v>0.12969999999999998</v>
      </c>
      <c r="T618">
        <v>30381562</v>
      </c>
      <c r="U618" t="s">
        <v>45</v>
      </c>
      <c r="V618" t="s">
        <v>46</v>
      </c>
      <c r="W618" s="20" t="s">
        <v>87</v>
      </c>
      <c r="X618" t="s">
        <v>48</v>
      </c>
      <c r="Y618" t="s">
        <v>273</v>
      </c>
      <c r="Z618" t="s">
        <v>4246</v>
      </c>
      <c r="AA618" t="s">
        <v>4247</v>
      </c>
      <c r="AB618" t="s">
        <v>261</v>
      </c>
      <c r="AC618">
        <v>1966</v>
      </c>
      <c r="AD618">
        <v>106</v>
      </c>
      <c r="AE618" t="str">
        <f t="shared" si="861"/>
        <v>&gt;80</v>
      </c>
      <c r="AF618">
        <v>-37.695048530000001</v>
      </c>
      <c r="AG618">
        <v>144.91608933000001</v>
      </c>
      <c r="AH618" t="s">
        <v>75</v>
      </c>
      <c r="AI618" t="s">
        <v>76</v>
      </c>
      <c r="AJ618" s="33" t="s">
        <v>722</v>
      </c>
      <c r="AL618" t="s">
        <v>78</v>
      </c>
      <c r="AM618" t="s">
        <v>79</v>
      </c>
      <c r="AN618">
        <v>220</v>
      </c>
      <c r="AO618" s="69">
        <v>3</v>
      </c>
      <c r="AP618">
        <v>2</v>
      </c>
      <c r="AQ618">
        <v>3</v>
      </c>
      <c r="AR618">
        <v>2</v>
      </c>
      <c r="AS618" s="82" t="str">
        <f t="shared" si="862"/>
        <v>Gw-3-2</v>
      </c>
      <c r="AT618" s="14">
        <f t="shared" si="863"/>
        <v>51448</v>
      </c>
      <c r="AU618" s="81">
        <f>VLOOKUP(C618,Bushfire_Vlookup!$F$2:$H$12575,3,FALSE)</f>
        <v>442.39583699999997</v>
      </c>
      <c r="AV618" s="14">
        <f>VLOOKUP(AS618,Safety_collateral_Vlookup!$J$3:$L$20,2,FALSE)</f>
        <v>2374990.7140716286</v>
      </c>
      <c r="AW618" s="14">
        <f>VLOOKUP(AS618,Safety_collateral_Vlookup!$J$3:$L$20,3,FALSE)</f>
        <v>550000</v>
      </c>
      <c r="AX618" s="48">
        <f t="shared" si="864"/>
        <v>3176332.1442725067</v>
      </c>
      <c r="AY618" s="49">
        <f t="shared" si="948"/>
        <v>9857.1999999999989</v>
      </c>
      <c r="AZ618" s="14">
        <v>76000</v>
      </c>
      <c r="BA618" s="16">
        <f t="shared" si="865"/>
        <v>322.23472631908726</v>
      </c>
      <c r="BB618" t="e">
        <f>IF(BA618&lt;=#REF!,#REF!,IF(BA618&lt;=#REF!,#REF!,IF(BA618&lt;=#REF!,#REF!,IF(BA618&lt;=#REF!,#REF!,#REF!))))</f>
        <v>#REF!</v>
      </c>
      <c r="BC618" s="51">
        <v>5</v>
      </c>
      <c r="BD618" s="21">
        <v>70</v>
      </c>
      <c r="BE618" s="21">
        <v>6.4399999999999999E-2</v>
      </c>
      <c r="BF618" s="26">
        <f t="shared" si="866"/>
        <v>642.9476279030639</v>
      </c>
      <c r="BG618" s="21">
        <v>7</v>
      </c>
      <c r="BH618" s="21">
        <f t="shared" si="867"/>
        <v>28</v>
      </c>
      <c r="BI618" s="28">
        <f t="shared" si="868"/>
        <v>4.0959999999999998E-4</v>
      </c>
      <c r="BJ618" s="27">
        <f t="shared" si="869"/>
        <v>4.0959999999999998E-4</v>
      </c>
      <c r="BK618" s="28">
        <f t="shared" si="870"/>
        <v>6.279685848080814E-3</v>
      </c>
      <c r="BL618" s="35">
        <f t="shared" si="871"/>
        <v>2.0235328506261667</v>
      </c>
      <c r="BM618" s="21" t="str">
        <f t="shared" si="872"/>
        <v>Cr3</v>
      </c>
      <c r="BN618" s="51">
        <v>3</v>
      </c>
      <c r="BO618" s="21">
        <v>0</v>
      </c>
      <c r="BP618" s="50" t="s">
        <v>5497</v>
      </c>
      <c r="BQ618" s="14">
        <v>51448</v>
      </c>
      <c r="BR618">
        <f>IFERROR(VLOOKUP(AO618,'Model Failure data- Lines'!$A$37:$E$41,3,FALSE),'Model Failure data- Lines'!$C$37)</f>
        <v>0.16107000000000002</v>
      </c>
      <c r="BS618" s="14">
        <f t="shared" si="873"/>
        <v>511611.8184779727</v>
      </c>
      <c r="BT618" s="34">
        <f t="shared" si="855"/>
        <v>8792.1336951633912</v>
      </c>
      <c r="BU618" s="34">
        <f t="shared" si="874"/>
        <v>58.189722337754446</v>
      </c>
      <c r="BV618" s="54">
        <f t="shared" si="875"/>
        <v>502819.68478280929</v>
      </c>
      <c r="BW618">
        <f>IFERROR(VLOOKUP(AO618,'Model Failure data- Lines'!$A$37:$E$41,4,FALSE),'Model Failure data- Lines'!$D$37)</f>
        <v>0.16398000000000001</v>
      </c>
      <c r="BX618" s="14">
        <f t="shared" si="876"/>
        <v>520854.94501780567</v>
      </c>
      <c r="BY618" s="34">
        <f t="shared" si="877"/>
        <v>7842.1473556007249</v>
      </c>
      <c r="BZ618" s="71">
        <f t="shared" si="878"/>
        <v>66.417388171853233</v>
      </c>
      <c r="CA618" s="71">
        <f t="shared" si="879"/>
        <v>513012.79766220495</v>
      </c>
      <c r="CB618" s="57">
        <v>2</v>
      </c>
      <c r="CC618">
        <f>IFERROR(VLOOKUP(AO618,'Model Failure data- Lines'!$A$37:$E$41,5,FALSE),'Model Failure data- Lines'!$E$37)</f>
        <v>0.16322</v>
      </c>
      <c r="CD618" s="14">
        <f t="shared" si="880"/>
        <v>518440.93258815858</v>
      </c>
      <c r="CE618" s="34">
        <f t="shared" si="881"/>
        <v>6239.0207307303735</v>
      </c>
      <c r="CF618" s="34">
        <f t="shared" si="882"/>
        <v>83.09652347115491</v>
      </c>
      <c r="CG618" s="54">
        <f t="shared" si="883"/>
        <v>512201.9118574282</v>
      </c>
      <c r="CH618" t="e">
        <f>IFERROR(VLOOKUP(AO618,'Model Failure data- Lines'!#REF!,3,FALSE),'Model Failure data- Lines'!#REF!)</f>
        <v>#REF!</v>
      </c>
      <c r="CI618" s="14" t="e">
        <f t="shared" si="884"/>
        <v>#REF!</v>
      </c>
      <c r="CJ618" s="34">
        <f t="shared" si="885"/>
        <v>8433.1806513890333</v>
      </c>
      <c r="CK618" s="34" t="e">
        <f t="shared" si="886"/>
        <v>#REF!</v>
      </c>
      <c r="CL618" s="54" t="e">
        <f t="shared" si="887"/>
        <v>#REF!</v>
      </c>
      <c r="CM618" t="e">
        <f>IFERROR(VLOOKUP(AO618,'Model Failure data- Lines'!#REF!,4,FALSE),'Model Failure data- Lines'!#REF!)</f>
        <v>#REF!</v>
      </c>
      <c r="CN618" s="14" t="e">
        <f t="shared" si="888"/>
        <v>#REF!</v>
      </c>
      <c r="CO618" s="34">
        <f t="shared" si="889"/>
        <v>7214.8821063752748</v>
      </c>
      <c r="CP618" s="34" t="e">
        <f t="shared" si="890"/>
        <v>#REF!</v>
      </c>
      <c r="CQ618" s="54" t="e">
        <f t="shared" si="891"/>
        <v>#REF!</v>
      </c>
      <c r="CR618" t="e">
        <f>IFERROR(VLOOKUP(AO618,'Model Failure data- Lines'!#REF!,5,FALSE),'Model Failure data- Lines'!#REF!)</f>
        <v>#REF!</v>
      </c>
      <c r="CS618" s="14" t="e">
        <f t="shared" si="892"/>
        <v>#REF!</v>
      </c>
      <c r="CT618" s="34">
        <f t="shared" si="893"/>
        <v>5280.8631060437183</v>
      </c>
      <c r="CU618" s="34" t="e">
        <f t="shared" si="894"/>
        <v>#REF!</v>
      </c>
      <c r="CV618" s="54" t="e">
        <f t="shared" si="895"/>
        <v>#REF!</v>
      </c>
      <c r="CW618" t="s">
        <v>261</v>
      </c>
      <c r="CZ618">
        <f t="shared" si="896"/>
        <v>513012.797662205</v>
      </c>
      <c r="DA618" s="34">
        <f t="shared" si="897"/>
        <v>9001.6847236800004</v>
      </c>
      <c r="DB618" s="34">
        <f t="shared" si="898"/>
        <v>77.404521997794419</v>
      </c>
      <c r="DC618" s="34">
        <f t="shared" si="899"/>
        <v>415544.19277212786</v>
      </c>
      <c r="DD618" s="9">
        <f t="shared" si="900"/>
        <v>96231.663</v>
      </c>
      <c r="DE618" s="59">
        <f t="shared" si="901"/>
        <v>1.7282517541178904E-2</v>
      </c>
      <c r="DF618" s="59">
        <f t="shared" si="902"/>
        <v>1.48610515726501E-4</v>
      </c>
      <c r="DG618" s="59">
        <f t="shared" si="903"/>
        <v>0.79781174537552346</v>
      </c>
      <c r="DH618" s="59">
        <f t="shared" si="904"/>
        <v>0.18475712656757109</v>
      </c>
      <c r="DI618" s="14">
        <f t="shared" si="905"/>
        <v>8866.1526744463208</v>
      </c>
      <c r="DJ618" s="14">
        <f t="shared" si="906"/>
        <v>76.239096434875378</v>
      </c>
      <c r="DK618" s="14">
        <f t="shared" si="907"/>
        <v>409287.63550286402</v>
      </c>
      <c r="DL618" s="14">
        <f t="shared" si="908"/>
        <v>94782.770388459729</v>
      </c>
      <c r="DM618">
        <f t="shared" si="909"/>
        <v>512201.9118574282</v>
      </c>
      <c r="DN618" s="34">
        <f t="shared" si="910"/>
        <v>8959.9645115200001</v>
      </c>
      <c r="DO618" s="34">
        <f t="shared" si="911"/>
        <v>77.045774365654381</v>
      </c>
      <c r="DP618" s="34">
        <f t="shared" si="912"/>
        <v>413618.26530227292</v>
      </c>
      <c r="DQ618" s="9">
        <f t="shared" si="913"/>
        <v>95785.657000000007</v>
      </c>
      <c r="DR618" s="59">
        <f t="shared" si="914"/>
        <v>1.7282517541178904E-2</v>
      </c>
      <c r="DS618" s="59">
        <f t="shared" si="915"/>
        <v>1.48610515726501E-4</v>
      </c>
      <c r="DT618" s="59">
        <f t="shared" si="916"/>
        <v>0.79781174537552346</v>
      </c>
      <c r="DU618" s="59">
        <f t="shared" si="917"/>
        <v>0.18475712656757109</v>
      </c>
      <c r="DV618" s="14">
        <f t="shared" si="918"/>
        <v>8852.1385263013726</v>
      </c>
      <c r="DW618" s="14">
        <f t="shared" si="919"/>
        <v>76.118590277232215</v>
      </c>
      <c r="DX618" s="14">
        <f t="shared" si="920"/>
        <v>408640.70128365484</v>
      </c>
      <c r="DY618" s="14">
        <f t="shared" si="921"/>
        <v>94632.953457194759</v>
      </c>
      <c r="DZ618" s="34" t="e">
        <f t="shared" si="922"/>
        <v>#REF!</v>
      </c>
      <c r="EA618" s="34" t="e">
        <f t="shared" si="923"/>
        <v>#REF!</v>
      </c>
      <c r="EB618" s="34" t="e">
        <f t="shared" si="924"/>
        <v>#REF!</v>
      </c>
      <c r="EC618" s="34" t="e">
        <f t="shared" si="925"/>
        <v>#REF!</v>
      </c>
      <c r="ED618" s="34" t="e">
        <f t="shared" si="926"/>
        <v>#REF!</v>
      </c>
      <c r="EE618" s="59" t="e">
        <f t="shared" si="927"/>
        <v>#REF!</v>
      </c>
      <c r="EF618" s="59" t="e">
        <f t="shared" si="928"/>
        <v>#REF!</v>
      </c>
      <c r="EG618" s="59" t="e">
        <f t="shared" si="929"/>
        <v>#REF!</v>
      </c>
      <c r="EH618" s="59" t="e">
        <f t="shared" si="930"/>
        <v>#REF!</v>
      </c>
      <c r="EI618" s="14" t="e">
        <f t="shared" si="931"/>
        <v>#REF!</v>
      </c>
      <c r="EJ618" s="14" t="e">
        <f t="shared" si="932"/>
        <v>#REF!</v>
      </c>
      <c r="EK618" s="14" t="e">
        <f t="shared" si="933"/>
        <v>#REF!</v>
      </c>
      <c r="EL618" s="14" t="e">
        <f t="shared" si="934"/>
        <v>#REF!</v>
      </c>
      <c r="EM618" t="e">
        <f t="shared" si="935"/>
        <v>#REF!</v>
      </c>
      <c r="EN618" s="34" t="e">
        <f t="shared" si="936"/>
        <v>#REF!</v>
      </c>
      <c r="EO618" s="34" t="e">
        <f t="shared" si="937"/>
        <v>#REF!</v>
      </c>
      <c r="EP618" s="34" t="e">
        <f t="shared" si="938"/>
        <v>#REF!</v>
      </c>
      <c r="EQ618" s="34" t="e">
        <f t="shared" si="939"/>
        <v>#REF!</v>
      </c>
      <c r="ER618" s="59" t="e">
        <f t="shared" si="940"/>
        <v>#REF!</v>
      </c>
      <c r="ES618" s="59" t="e">
        <f t="shared" si="941"/>
        <v>#REF!</v>
      </c>
      <c r="ET618" s="59" t="e">
        <f t="shared" si="942"/>
        <v>#REF!</v>
      </c>
      <c r="EU618" s="59" t="e">
        <f t="shared" si="943"/>
        <v>#REF!</v>
      </c>
      <c r="EV618" s="14" t="e">
        <f t="shared" si="944"/>
        <v>#REF!</v>
      </c>
      <c r="EW618" s="14" t="e">
        <f t="shared" si="945"/>
        <v>#REF!</v>
      </c>
      <c r="EX618" s="14" t="e">
        <f t="shared" si="946"/>
        <v>#REF!</v>
      </c>
      <c r="EY618" s="14" t="e">
        <f t="shared" si="947"/>
        <v>#REF!</v>
      </c>
    </row>
    <row r="619" spans="1:155" x14ac:dyDescent="0.2">
      <c r="A619" s="17">
        <v>30365593</v>
      </c>
      <c r="B619" t="s">
        <v>62</v>
      </c>
      <c r="C619" t="s">
        <v>4985</v>
      </c>
      <c r="D619" t="s">
        <v>4986</v>
      </c>
      <c r="E619" t="s">
        <v>4773</v>
      </c>
      <c r="F619" t="s">
        <v>66</v>
      </c>
      <c r="G619" t="s">
        <v>42</v>
      </c>
      <c r="H619" t="s">
        <v>4987</v>
      </c>
      <c r="I619" t="s">
        <v>68</v>
      </c>
      <c r="J619" s="19" t="s">
        <v>69</v>
      </c>
      <c r="K619" t="s">
        <v>70</v>
      </c>
      <c r="L619">
        <v>1966</v>
      </c>
      <c r="M619">
        <f t="shared" si="857"/>
        <v>1966</v>
      </c>
      <c r="N619">
        <v>53</v>
      </c>
      <c r="O619" s="19">
        <f t="shared" si="858"/>
        <v>53</v>
      </c>
      <c r="P619" t="s">
        <v>80</v>
      </c>
      <c r="Q619" s="19" t="str">
        <f t="shared" si="859"/>
        <v>50-60</v>
      </c>
      <c r="R619" s="23">
        <v>710.5</v>
      </c>
      <c r="S619" s="15">
        <f t="shared" si="860"/>
        <v>0.71050000000000002</v>
      </c>
      <c r="T619">
        <v>30398418</v>
      </c>
      <c r="U619" t="s">
        <v>45</v>
      </c>
      <c r="V619" t="s">
        <v>46</v>
      </c>
      <c r="W619" s="20" t="s">
        <v>87</v>
      </c>
      <c r="X619" t="s">
        <v>48</v>
      </c>
      <c r="Y619" t="s">
        <v>251</v>
      </c>
      <c r="Z619" t="s">
        <v>4988</v>
      </c>
      <c r="AA619" t="s">
        <v>4989</v>
      </c>
      <c r="AB619" t="s">
        <v>142</v>
      </c>
      <c r="AC619">
        <v>1966</v>
      </c>
      <c r="AD619">
        <v>106</v>
      </c>
      <c r="AE619" t="str">
        <f t="shared" si="861"/>
        <v>&gt;80</v>
      </c>
      <c r="AF619">
        <v>-37.695429019999999</v>
      </c>
      <c r="AG619">
        <v>144.91002080999999</v>
      </c>
      <c r="AH619" t="s">
        <v>75</v>
      </c>
      <c r="AI619" t="s">
        <v>76</v>
      </c>
      <c r="AJ619" s="33" t="s">
        <v>722</v>
      </c>
      <c r="AL619" t="s">
        <v>48</v>
      </c>
      <c r="AM619" t="s">
        <v>86</v>
      </c>
      <c r="AN619">
        <v>220</v>
      </c>
      <c r="AO619" s="70">
        <v>3</v>
      </c>
      <c r="AP619">
        <v>2</v>
      </c>
      <c r="AQ619">
        <v>0</v>
      </c>
      <c r="AR619">
        <v>1</v>
      </c>
      <c r="AS619" s="82" t="str">
        <f t="shared" si="862"/>
        <v>Gw-0-1</v>
      </c>
      <c r="AT619" s="14">
        <f t="shared" si="863"/>
        <v>51448</v>
      </c>
      <c r="AU619" s="81">
        <f>VLOOKUP(C619,Bushfire_Vlookup!$F$2:$H$12575,3,FALSE)</f>
        <v>1</v>
      </c>
      <c r="AV619" s="14">
        <f>VLOOKUP(AS619,Safety_collateral_Vlookup!$J$3:$L$20,2,FALSE)</f>
        <v>11570.139925214824</v>
      </c>
      <c r="AW619" s="14">
        <f>VLOOKUP(AS619,Safety_collateral_Vlookup!$J$3:$L$20,3,FALSE)</f>
        <v>148000</v>
      </c>
      <c r="AX619" s="48">
        <f t="shared" si="864"/>
        <v>225157.4223002042</v>
      </c>
      <c r="AY619" s="49">
        <f t="shared" si="948"/>
        <v>53998</v>
      </c>
      <c r="AZ619" s="14">
        <v>76000</v>
      </c>
      <c r="BA619" s="16">
        <f t="shared" si="865"/>
        <v>4.1697363291270824</v>
      </c>
      <c r="BB619" t="e">
        <f>IF(BA619&lt;=#REF!,#REF!,IF(BA619&lt;=#REF!,#REF!,IF(BA619&lt;=#REF!,#REF!,IF(BA619&lt;=#REF!,#REF!,#REF!))))</f>
        <v>#REF!</v>
      </c>
      <c r="BC619" s="51">
        <v>4</v>
      </c>
      <c r="BD619" s="21">
        <v>70</v>
      </c>
      <c r="BE619" s="21">
        <v>6.4399999999999999E-2</v>
      </c>
      <c r="BF619" s="26">
        <f t="shared" si="866"/>
        <v>3522.0839601012103</v>
      </c>
      <c r="BG619" s="21">
        <v>7</v>
      </c>
      <c r="BH619" s="21">
        <f t="shared" si="867"/>
        <v>28</v>
      </c>
      <c r="BI619" s="28">
        <f t="shared" si="868"/>
        <v>4.0959999999999998E-4</v>
      </c>
      <c r="BJ619" s="27">
        <f t="shared" si="869"/>
        <v>4.0959999999999998E-4</v>
      </c>
      <c r="BK619" s="28">
        <f t="shared" si="870"/>
        <v>6.2796858480808132E-3</v>
      </c>
      <c r="BL619" s="35">
        <f t="shared" si="871"/>
        <v>2.6184634216247778E-2</v>
      </c>
      <c r="BM619" s="21" t="str">
        <f t="shared" si="872"/>
        <v>Cr1</v>
      </c>
      <c r="BN619" s="51">
        <v>1</v>
      </c>
      <c r="BO619" s="21">
        <v>0</v>
      </c>
      <c r="BP619" s="50" t="s">
        <v>5497</v>
      </c>
      <c r="BQ619" s="14">
        <v>51448</v>
      </c>
      <c r="BR619">
        <f>IFERROR(VLOOKUP(AO619,'Model Failure data- Lines'!$A$37:$E$41,3,FALSE),'Model Failure data- Lines'!$C$37)</f>
        <v>0.16107000000000002</v>
      </c>
      <c r="BS619" s="14">
        <f t="shared" si="873"/>
        <v>36266.106009893898</v>
      </c>
      <c r="BT619" s="34">
        <f t="shared" si="855"/>
        <v>48163.538862093985</v>
      </c>
      <c r="BU619" s="34">
        <f t="shared" si="874"/>
        <v>0.75297843278780141</v>
      </c>
      <c r="BV619" s="54">
        <f t="shared" si="875"/>
        <v>-11897.432852200087</v>
      </c>
      <c r="BW619">
        <f>IFERROR(VLOOKUP(AO619,'Model Failure data- Lines'!$A$37:$E$41,4,FALSE),'Model Failure data- Lines'!$D$37)</f>
        <v>0.16398000000000001</v>
      </c>
      <c r="BX619" s="14">
        <f t="shared" si="876"/>
        <v>36921.31410878749</v>
      </c>
      <c r="BY619" s="34">
        <f t="shared" si="877"/>
        <v>42959.488790704054</v>
      </c>
      <c r="BZ619" s="71">
        <f t="shared" si="878"/>
        <v>0.85944491305904092</v>
      </c>
      <c r="CA619" s="71">
        <f t="shared" si="879"/>
        <v>-6038.1746819165637</v>
      </c>
      <c r="CB619" s="57">
        <v>2</v>
      </c>
      <c r="CC619">
        <f>IFERROR(VLOOKUP(AO619,'Model Failure data- Lines'!$A$37:$E$41,5,FALSE),'Model Failure data- Lines'!$E$37)</f>
        <v>0.16322</v>
      </c>
      <c r="CD619" s="14">
        <f t="shared" si="880"/>
        <v>36750.194467839327</v>
      </c>
      <c r="CE619" s="34">
        <f t="shared" si="881"/>
        <v>34177.5191147566</v>
      </c>
      <c r="CF619" s="34">
        <f t="shared" si="882"/>
        <v>1.0752739057637435</v>
      </c>
      <c r="CG619" s="54">
        <f t="shared" si="883"/>
        <v>2572.6753530827264</v>
      </c>
      <c r="CH619" t="e">
        <f>IFERROR(VLOOKUP(AO619,'Model Failure data- Lines'!#REF!,3,FALSE),'Model Failure data- Lines'!#REF!)</f>
        <v>#REF!</v>
      </c>
      <c r="CI619" s="14" t="e">
        <f t="shared" si="884"/>
        <v>#REF!</v>
      </c>
      <c r="CJ619" s="34">
        <f t="shared" si="885"/>
        <v>46197.184678580634</v>
      </c>
      <c r="CK619" s="34" t="e">
        <f t="shared" si="886"/>
        <v>#REF!</v>
      </c>
      <c r="CL619" s="54" t="e">
        <f t="shared" si="887"/>
        <v>#REF!</v>
      </c>
      <c r="CM619" t="e">
        <f>IFERROR(VLOOKUP(AO619,'Model Failure data- Lines'!#REF!,4,FALSE),'Model Failure data- Lines'!#REF!)</f>
        <v>#REF!</v>
      </c>
      <c r="CN619" s="14" t="e">
        <f t="shared" si="888"/>
        <v>#REF!</v>
      </c>
      <c r="CO619" s="34">
        <f t="shared" si="889"/>
        <v>39523.313312102029</v>
      </c>
      <c r="CP619" s="34" t="e">
        <f t="shared" si="890"/>
        <v>#REF!</v>
      </c>
      <c r="CQ619" s="54" t="e">
        <f t="shared" si="891"/>
        <v>#REF!</v>
      </c>
      <c r="CR619" t="e">
        <f>IFERROR(VLOOKUP(AO619,'Model Failure data- Lines'!#REF!,5,FALSE),'Model Failure data- Lines'!#REF!)</f>
        <v>#REF!</v>
      </c>
      <c r="CS619" s="14" t="e">
        <f t="shared" si="892"/>
        <v>#REF!</v>
      </c>
      <c r="CT619" s="34">
        <f t="shared" si="893"/>
        <v>28928.706529252599</v>
      </c>
      <c r="CU619" s="34" t="e">
        <f t="shared" si="894"/>
        <v>#REF!</v>
      </c>
      <c r="CV619" s="54" t="e">
        <f t="shared" si="895"/>
        <v>#REF!</v>
      </c>
      <c r="CW619" t="s">
        <v>142</v>
      </c>
      <c r="CZ619">
        <f t="shared" si="896"/>
        <v>-6038.1746819165664</v>
      </c>
      <c r="DA619" s="34">
        <f t="shared" si="897"/>
        <v>9001.6847236800004</v>
      </c>
      <c r="DB619" s="34">
        <f t="shared" si="898"/>
        <v>0.17496666</v>
      </c>
      <c r="DC619" s="34">
        <f t="shared" si="899"/>
        <v>2024.3887384474874</v>
      </c>
      <c r="DD619" s="9">
        <f t="shared" si="900"/>
        <v>25895.06568</v>
      </c>
      <c r="DE619" s="59">
        <f t="shared" si="901"/>
        <v>0.24380726799584704</v>
      </c>
      <c r="DF619" s="59">
        <f t="shared" si="902"/>
        <v>4.7389066240834827E-6</v>
      </c>
      <c r="DG619" s="59">
        <f t="shared" si="903"/>
        <v>5.4829812733173305E-2</v>
      </c>
      <c r="DH619" s="59">
        <f t="shared" si="904"/>
        <v>0.70135818036435549</v>
      </c>
      <c r="DI619" s="14">
        <f t="shared" si="905"/>
        <v>-1472.1508728797708</v>
      </c>
      <c r="DJ619" s="14">
        <f t="shared" si="906"/>
        <v>-2.861434599750759E-2</v>
      </c>
      <c r="DK619" s="14">
        <f t="shared" si="907"/>
        <v>-331.07198705967357</v>
      </c>
      <c r="DL619" s="14">
        <f t="shared" si="908"/>
        <v>-4234.9232076311237</v>
      </c>
      <c r="DM619">
        <f t="shared" si="909"/>
        <v>2572.67535308273</v>
      </c>
      <c r="DN619" s="34">
        <f t="shared" si="910"/>
        <v>8959.9645115200001</v>
      </c>
      <c r="DO619" s="34">
        <f t="shared" si="911"/>
        <v>0.17415574</v>
      </c>
      <c r="DP619" s="34">
        <f t="shared" si="912"/>
        <v>2015.0062805793323</v>
      </c>
      <c r="DQ619" s="9">
        <f t="shared" si="913"/>
        <v>25775.04952</v>
      </c>
      <c r="DR619" s="59">
        <f t="shared" si="914"/>
        <v>0.24380726799584709</v>
      </c>
      <c r="DS619" s="59">
        <f t="shared" si="915"/>
        <v>4.7389066240834844E-6</v>
      </c>
      <c r="DT619" s="59">
        <f t="shared" si="916"/>
        <v>5.4829812733173319E-2</v>
      </c>
      <c r="DU619" s="59">
        <f t="shared" si="917"/>
        <v>0.70135818036435571</v>
      </c>
      <c r="DV619" s="14">
        <f t="shared" si="918"/>
        <v>627.23694927535166</v>
      </c>
      <c r="DW619" s="14">
        <f t="shared" si="919"/>
        <v>1.2191668272340066E-2</v>
      </c>
      <c r="DX619" s="14">
        <f t="shared" si="920"/>
        <v>141.05930783277662</v>
      </c>
      <c r="DY619" s="14">
        <f t="shared" si="921"/>
        <v>1804.3669043063296</v>
      </c>
      <c r="DZ619" s="34" t="e">
        <f t="shared" si="922"/>
        <v>#REF!</v>
      </c>
      <c r="EA619" s="34" t="e">
        <f t="shared" si="923"/>
        <v>#REF!</v>
      </c>
      <c r="EB619" s="34" t="e">
        <f t="shared" si="924"/>
        <v>#REF!</v>
      </c>
      <c r="EC619" s="34" t="e">
        <f t="shared" si="925"/>
        <v>#REF!</v>
      </c>
      <c r="ED619" s="34" t="e">
        <f t="shared" si="926"/>
        <v>#REF!</v>
      </c>
      <c r="EE619" s="59" t="e">
        <f t="shared" si="927"/>
        <v>#REF!</v>
      </c>
      <c r="EF619" s="59" t="e">
        <f t="shared" si="928"/>
        <v>#REF!</v>
      </c>
      <c r="EG619" s="59" t="e">
        <f t="shared" si="929"/>
        <v>#REF!</v>
      </c>
      <c r="EH619" s="59" t="e">
        <f t="shared" si="930"/>
        <v>#REF!</v>
      </c>
      <c r="EI619" s="14" t="e">
        <f t="shared" si="931"/>
        <v>#REF!</v>
      </c>
      <c r="EJ619" s="14" t="e">
        <f t="shared" si="932"/>
        <v>#REF!</v>
      </c>
      <c r="EK619" s="14" t="e">
        <f t="shared" si="933"/>
        <v>#REF!</v>
      </c>
      <c r="EL619" s="14" t="e">
        <f t="shared" si="934"/>
        <v>#REF!</v>
      </c>
      <c r="EM619" t="e">
        <f t="shared" si="935"/>
        <v>#REF!</v>
      </c>
      <c r="EN619" s="34" t="e">
        <f t="shared" si="936"/>
        <v>#REF!</v>
      </c>
      <c r="EO619" s="34" t="e">
        <f t="shared" si="937"/>
        <v>#REF!</v>
      </c>
      <c r="EP619" s="34" t="e">
        <f t="shared" si="938"/>
        <v>#REF!</v>
      </c>
      <c r="EQ619" s="34" t="e">
        <f t="shared" si="939"/>
        <v>#REF!</v>
      </c>
      <c r="ER619" s="59" t="e">
        <f t="shared" si="940"/>
        <v>#REF!</v>
      </c>
      <c r="ES619" s="59" t="e">
        <f t="shared" si="941"/>
        <v>#REF!</v>
      </c>
      <c r="ET619" s="59" t="e">
        <f t="shared" si="942"/>
        <v>#REF!</v>
      </c>
      <c r="EU619" s="59" t="e">
        <f t="shared" si="943"/>
        <v>#REF!</v>
      </c>
      <c r="EV619" s="14" t="e">
        <f t="shared" si="944"/>
        <v>#REF!</v>
      </c>
      <c r="EW619" s="14" t="e">
        <f t="shared" si="945"/>
        <v>#REF!</v>
      </c>
      <c r="EX619" s="14" t="e">
        <f t="shared" si="946"/>
        <v>#REF!</v>
      </c>
      <c r="EY619" s="14" t="e">
        <f t="shared" si="947"/>
        <v>#REF!</v>
      </c>
    </row>
    <row r="620" spans="1:155" x14ac:dyDescent="0.2">
      <c r="A620" s="17">
        <v>30368334</v>
      </c>
      <c r="B620" t="s">
        <v>62</v>
      </c>
      <c r="C620" t="s">
        <v>4985</v>
      </c>
      <c r="D620" t="s">
        <v>4986</v>
      </c>
      <c r="E620" t="s">
        <v>4773</v>
      </c>
      <c r="F620" t="s">
        <v>66</v>
      </c>
      <c r="G620" t="s">
        <v>42</v>
      </c>
      <c r="H620" t="s">
        <v>5035</v>
      </c>
      <c r="I620" t="s">
        <v>68</v>
      </c>
      <c r="J620" s="19" t="s">
        <v>69</v>
      </c>
      <c r="K620" t="s">
        <v>70</v>
      </c>
      <c r="L620">
        <v>1966</v>
      </c>
      <c r="M620">
        <f t="shared" si="857"/>
        <v>1966</v>
      </c>
      <c r="N620">
        <v>53</v>
      </c>
      <c r="O620" s="19">
        <f t="shared" si="858"/>
        <v>53</v>
      </c>
      <c r="P620" t="s">
        <v>80</v>
      </c>
      <c r="Q620" s="19" t="str">
        <f t="shared" si="859"/>
        <v>50-60</v>
      </c>
      <c r="R620" s="23">
        <v>710.5</v>
      </c>
      <c r="S620" s="15">
        <f t="shared" si="860"/>
        <v>0.71050000000000002</v>
      </c>
      <c r="T620">
        <v>30398418</v>
      </c>
      <c r="U620" t="s">
        <v>45</v>
      </c>
      <c r="V620" t="s">
        <v>46</v>
      </c>
      <c r="W620" s="20" t="s">
        <v>87</v>
      </c>
      <c r="X620" t="s">
        <v>48</v>
      </c>
      <c r="Y620" t="s">
        <v>251</v>
      </c>
      <c r="Z620" t="s">
        <v>4988</v>
      </c>
      <c r="AA620" t="s">
        <v>4989</v>
      </c>
      <c r="AB620" t="s">
        <v>142</v>
      </c>
      <c r="AC620">
        <v>1966</v>
      </c>
      <c r="AD620">
        <v>106</v>
      </c>
      <c r="AE620" t="str">
        <f t="shared" si="861"/>
        <v>&gt;80</v>
      </c>
      <c r="AF620">
        <v>-37.695429019999999</v>
      </c>
      <c r="AG620">
        <v>144.91002080999999</v>
      </c>
      <c r="AH620" t="s">
        <v>75</v>
      </c>
      <c r="AI620" t="s">
        <v>76</v>
      </c>
      <c r="AJ620" s="33" t="s">
        <v>722</v>
      </c>
      <c r="AL620" t="s">
        <v>78</v>
      </c>
      <c r="AM620" t="s">
        <v>79</v>
      </c>
      <c r="AN620">
        <v>220</v>
      </c>
      <c r="AO620" s="69">
        <v>3</v>
      </c>
      <c r="AP620">
        <v>2</v>
      </c>
      <c r="AQ620">
        <v>0</v>
      </c>
      <c r="AR620">
        <v>1</v>
      </c>
      <c r="AS620" s="82" t="str">
        <f t="shared" si="862"/>
        <v>Gw-0-1</v>
      </c>
      <c r="AT620" s="14">
        <f t="shared" si="863"/>
        <v>51448</v>
      </c>
      <c r="AU620" s="81">
        <f>VLOOKUP(C620,Bushfire_Vlookup!$F$2:$H$12575,3,FALSE)</f>
        <v>1</v>
      </c>
      <c r="AV620" s="14">
        <f>VLOOKUP(AS620,Safety_collateral_Vlookup!$J$3:$L$20,2,FALSE)</f>
        <v>11570.139925214824</v>
      </c>
      <c r="AW620" s="14">
        <f>VLOOKUP(AS620,Safety_collateral_Vlookup!$J$3:$L$20,3,FALSE)</f>
        <v>148000</v>
      </c>
      <c r="AX620" s="48">
        <f t="shared" si="864"/>
        <v>225157.4223002042</v>
      </c>
      <c r="AY620" s="49">
        <f t="shared" si="948"/>
        <v>53998</v>
      </c>
      <c r="AZ620" s="14">
        <v>76000</v>
      </c>
      <c r="BA620" s="16">
        <f t="shared" si="865"/>
        <v>4.1697363291270824</v>
      </c>
      <c r="BB620" t="e">
        <f>IF(BA620&lt;=#REF!,#REF!,IF(BA620&lt;=#REF!,#REF!,IF(BA620&lt;=#REF!,#REF!,IF(BA620&lt;=#REF!,#REF!,#REF!))))</f>
        <v>#REF!</v>
      </c>
      <c r="BC620" s="51">
        <v>4</v>
      </c>
      <c r="BD620" s="21">
        <v>70</v>
      </c>
      <c r="BE620" s="21">
        <v>6.4399999999999999E-2</v>
      </c>
      <c r="BF620" s="26">
        <f t="shared" si="866"/>
        <v>3522.0839601012103</v>
      </c>
      <c r="BG620" s="21">
        <v>7</v>
      </c>
      <c r="BH620" s="21">
        <f t="shared" si="867"/>
        <v>28</v>
      </c>
      <c r="BI620" s="28">
        <f t="shared" si="868"/>
        <v>4.0959999999999998E-4</v>
      </c>
      <c r="BJ620" s="27">
        <f t="shared" si="869"/>
        <v>4.0959999999999998E-4</v>
      </c>
      <c r="BK620" s="28">
        <f t="shared" si="870"/>
        <v>6.2796858480808132E-3</v>
      </c>
      <c r="BL620" s="35">
        <f t="shared" si="871"/>
        <v>2.6184634216247778E-2</v>
      </c>
      <c r="BM620" s="21" t="str">
        <f t="shared" si="872"/>
        <v>Cr1</v>
      </c>
      <c r="BN620" s="51">
        <v>1</v>
      </c>
      <c r="BO620" s="21">
        <v>0</v>
      </c>
      <c r="BP620" s="50" t="s">
        <v>5497</v>
      </c>
      <c r="BQ620" s="14">
        <v>51448</v>
      </c>
      <c r="BR620">
        <f>IFERROR(VLOOKUP(AO620,'Model Failure data- Lines'!$A$37:$E$41,3,FALSE),'Model Failure data- Lines'!$C$37)</f>
        <v>0.16107000000000002</v>
      </c>
      <c r="BS620" s="14">
        <f t="shared" si="873"/>
        <v>36266.106009893898</v>
      </c>
      <c r="BT620" s="34">
        <f t="shared" si="855"/>
        <v>48163.538862093985</v>
      </c>
      <c r="BU620" s="34">
        <f t="shared" si="874"/>
        <v>0.75297843278780141</v>
      </c>
      <c r="BV620" s="54">
        <f t="shared" si="875"/>
        <v>-11897.432852200087</v>
      </c>
      <c r="BW620">
        <f>IFERROR(VLOOKUP(AO620,'Model Failure data- Lines'!$A$37:$E$41,4,FALSE),'Model Failure data- Lines'!$D$37)</f>
        <v>0.16398000000000001</v>
      </c>
      <c r="BX620" s="14">
        <f t="shared" si="876"/>
        <v>36921.31410878749</v>
      </c>
      <c r="BY620" s="34">
        <f t="shared" si="877"/>
        <v>42959.488790704054</v>
      </c>
      <c r="BZ620" s="71">
        <f t="shared" si="878"/>
        <v>0.85944491305904092</v>
      </c>
      <c r="CA620" s="71">
        <f t="shared" si="879"/>
        <v>-6038.1746819165637</v>
      </c>
      <c r="CB620" s="57">
        <v>2</v>
      </c>
      <c r="CC620">
        <f>IFERROR(VLOOKUP(AO620,'Model Failure data- Lines'!$A$37:$E$41,5,FALSE),'Model Failure data- Lines'!$E$37)</f>
        <v>0.16322</v>
      </c>
      <c r="CD620" s="14">
        <f t="shared" si="880"/>
        <v>36750.194467839327</v>
      </c>
      <c r="CE620" s="34">
        <f t="shared" si="881"/>
        <v>34177.5191147566</v>
      </c>
      <c r="CF620" s="34">
        <f t="shared" si="882"/>
        <v>1.0752739057637435</v>
      </c>
      <c r="CG620" s="54">
        <f t="shared" si="883"/>
        <v>2572.6753530827264</v>
      </c>
      <c r="CH620" t="e">
        <f>IFERROR(VLOOKUP(AO620,'Model Failure data- Lines'!#REF!,3,FALSE),'Model Failure data- Lines'!#REF!)</f>
        <v>#REF!</v>
      </c>
      <c r="CI620" s="14" t="e">
        <f t="shared" si="884"/>
        <v>#REF!</v>
      </c>
      <c r="CJ620" s="34">
        <f t="shared" si="885"/>
        <v>46197.184678580634</v>
      </c>
      <c r="CK620" s="34" t="e">
        <f t="shared" si="886"/>
        <v>#REF!</v>
      </c>
      <c r="CL620" s="54" t="e">
        <f t="shared" si="887"/>
        <v>#REF!</v>
      </c>
      <c r="CM620" t="e">
        <f>IFERROR(VLOOKUP(AO620,'Model Failure data- Lines'!#REF!,4,FALSE),'Model Failure data- Lines'!#REF!)</f>
        <v>#REF!</v>
      </c>
      <c r="CN620" s="14" t="e">
        <f t="shared" si="888"/>
        <v>#REF!</v>
      </c>
      <c r="CO620" s="34">
        <f t="shared" si="889"/>
        <v>39523.313312102029</v>
      </c>
      <c r="CP620" s="34" t="e">
        <f t="shared" si="890"/>
        <v>#REF!</v>
      </c>
      <c r="CQ620" s="54" t="e">
        <f t="shared" si="891"/>
        <v>#REF!</v>
      </c>
      <c r="CR620" t="e">
        <f>IFERROR(VLOOKUP(AO620,'Model Failure data- Lines'!#REF!,5,FALSE),'Model Failure data- Lines'!#REF!)</f>
        <v>#REF!</v>
      </c>
      <c r="CS620" s="14" t="e">
        <f t="shared" si="892"/>
        <v>#REF!</v>
      </c>
      <c r="CT620" s="34">
        <f t="shared" si="893"/>
        <v>28928.706529252599</v>
      </c>
      <c r="CU620" s="34" t="e">
        <f t="shared" si="894"/>
        <v>#REF!</v>
      </c>
      <c r="CV620" s="54" t="e">
        <f t="shared" si="895"/>
        <v>#REF!</v>
      </c>
      <c r="CW620" t="s">
        <v>142</v>
      </c>
      <c r="CZ620">
        <f t="shared" si="896"/>
        <v>-6038.1746819165664</v>
      </c>
      <c r="DA620" s="34">
        <f t="shared" si="897"/>
        <v>9001.6847236800004</v>
      </c>
      <c r="DB620" s="34">
        <f t="shared" si="898"/>
        <v>0.17496666</v>
      </c>
      <c r="DC620" s="34">
        <f t="shared" si="899"/>
        <v>2024.3887384474874</v>
      </c>
      <c r="DD620" s="9">
        <f t="shared" si="900"/>
        <v>25895.06568</v>
      </c>
      <c r="DE620" s="59">
        <f t="shared" si="901"/>
        <v>0.24380726799584704</v>
      </c>
      <c r="DF620" s="59">
        <f t="shared" si="902"/>
        <v>4.7389066240834827E-6</v>
      </c>
      <c r="DG620" s="59">
        <f t="shared" si="903"/>
        <v>5.4829812733173305E-2</v>
      </c>
      <c r="DH620" s="59">
        <f t="shared" si="904"/>
        <v>0.70135818036435549</v>
      </c>
      <c r="DI620" s="14">
        <f t="shared" si="905"/>
        <v>-1472.1508728797708</v>
      </c>
      <c r="DJ620" s="14">
        <f t="shared" si="906"/>
        <v>-2.861434599750759E-2</v>
      </c>
      <c r="DK620" s="14">
        <f t="shared" si="907"/>
        <v>-331.07198705967357</v>
      </c>
      <c r="DL620" s="14">
        <f t="shared" si="908"/>
        <v>-4234.9232076311237</v>
      </c>
      <c r="DM620">
        <f t="shared" si="909"/>
        <v>2572.67535308273</v>
      </c>
      <c r="DN620" s="34">
        <f t="shared" si="910"/>
        <v>8959.9645115200001</v>
      </c>
      <c r="DO620" s="34">
        <f t="shared" si="911"/>
        <v>0.17415574</v>
      </c>
      <c r="DP620" s="34">
        <f t="shared" si="912"/>
        <v>2015.0062805793323</v>
      </c>
      <c r="DQ620" s="9">
        <f t="shared" si="913"/>
        <v>25775.04952</v>
      </c>
      <c r="DR620" s="59">
        <f t="shared" si="914"/>
        <v>0.24380726799584709</v>
      </c>
      <c r="DS620" s="59">
        <f t="shared" si="915"/>
        <v>4.7389066240834844E-6</v>
      </c>
      <c r="DT620" s="59">
        <f t="shared" si="916"/>
        <v>5.4829812733173319E-2</v>
      </c>
      <c r="DU620" s="59">
        <f t="shared" si="917"/>
        <v>0.70135818036435571</v>
      </c>
      <c r="DV620" s="14">
        <f t="shared" si="918"/>
        <v>627.23694927535166</v>
      </c>
      <c r="DW620" s="14">
        <f t="shared" si="919"/>
        <v>1.2191668272340066E-2</v>
      </c>
      <c r="DX620" s="14">
        <f t="shared" si="920"/>
        <v>141.05930783277662</v>
      </c>
      <c r="DY620" s="14">
        <f t="shared" si="921"/>
        <v>1804.3669043063296</v>
      </c>
      <c r="DZ620" s="34" t="e">
        <f t="shared" si="922"/>
        <v>#REF!</v>
      </c>
      <c r="EA620" s="34" t="e">
        <f t="shared" si="923"/>
        <v>#REF!</v>
      </c>
      <c r="EB620" s="34" t="e">
        <f t="shared" si="924"/>
        <v>#REF!</v>
      </c>
      <c r="EC620" s="34" t="e">
        <f t="shared" si="925"/>
        <v>#REF!</v>
      </c>
      <c r="ED620" s="34" t="e">
        <f t="shared" si="926"/>
        <v>#REF!</v>
      </c>
      <c r="EE620" s="59" t="e">
        <f t="shared" si="927"/>
        <v>#REF!</v>
      </c>
      <c r="EF620" s="59" t="e">
        <f t="shared" si="928"/>
        <v>#REF!</v>
      </c>
      <c r="EG620" s="59" t="e">
        <f t="shared" si="929"/>
        <v>#REF!</v>
      </c>
      <c r="EH620" s="59" t="e">
        <f t="shared" si="930"/>
        <v>#REF!</v>
      </c>
      <c r="EI620" s="14" t="e">
        <f t="shared" si="931"/>
        <v>#REF!</v>
      </c>
      <c r="EJ620" s="14" t="e">
        <f t="shared" si="932"/>
        <v>#REF!</v>
      </c>
      <c r="EK620" s="14" t="e">
        <f t="shared" si="933"/>
        <v>#REF!</v>
      </c>
      <c r="EL620" s="14" t="e">
        <f t="shared" si="934"/>
        <v>#REF!</v>
      </c>
      <c r="EM620" t="e">
        <f t="shared" si="935"/>
        <v>#REF!</v>
      </c>
      <c r="EN620" s="34" t="e">
        <f t="shared" si="936"/>
        <v>#REF!</v>
      </c>
      <c r="EO620" s="34" t="e">
        <f t="shared" si="937"/>
        <v>#REF!</v>
      </c>
      <c r="EP620" s="34" t="e">
        <f t="shared" si="938"/>
        <v>#REF!</v>
      </c>
      <c r="EQ620" s="34" t="e">
        <f t="shared" si="939"/>
        <v>#REF!</v>
      </c>
      <c r="ER620" s="59" t="e">
        <f t="shared" si="940"/>
        <v>#REF!</v>
      </c>
      <c r="ES620" s="59" t="e">
        <f t="shared" si="941"/>
        <v>#REF!</v>
      </c>
      <c r="ET620" s="59" t="e">
        <f t="shared" si="942"/>
        <v>#REF!</v>
      </c>
      <c r="EU620" s="59" t="e">
        <f t="shared" si="943"/>
        <v>#REF!</v>
      </c>
      <c r="EV620" s="14" t="e">
        <f t="shared" si="944"/>
        <v>#REF!</v>
      </c>
      <c r="EW620" s="14" t="e">
        <f t="shared" si="945"/>
        <v>#REF!</v>
      </c>
      <c r="EX620" s="14" t="e">
        <f t="shared" si="946"/>
        <v>#REF!</v>
      </c>
      <c r="EY620" s="14" t="e">
        <f t="shared" si="947"/>
        <v>#REF!</v>
      </c>
    </row>
    <row r="621" spans="1:155" x14ac:dyDescent="0.2">
      <c r="A621" s="17">
        <v>30141160</v>
      </c>
      <c r="B621" t="s">
        <v>62</v>
      </c>
      <c r="C621" t="s">
        <v>2754</v>
      </c>
      <c r="D621" t="s">
        <v>2755</v>
      </c>
      <c r="E621" t="s">
        <v>2000</v>
      </c>
      <c r="F621" t="s">
        <v>66</v>
      </c>
      <c r="G621" t="s">
        <v>42</v>
      </c>
      <c r="H621" t="s">
        <v>2756</v>
      </c>
      <c r="I621" t="s">
        <v>68</v>
      </c>
      <c r="J621" s="19" t="s">
        <v>69</v>
      </c>
      <c r="K621" t="s">
        <v>70</v>
      </c>
      <c r="L621">
        <v>1961</v>
      </c>
      <c r="M621">
        <f t="shared" si="857"/>
        <v>1961</v>
      </c>
      <c r="N621">
        <v>58</v>
      </c>
      <c r="O621" s="19">
        <f t="shared" si="858"/>
        <v>58</v>
      </c>
      <c r="P621" t="s">
        <v>80</v>
      </c>
      <c r="Q621" s="19" t="str">
        <f t="shared" si="859"/>
        <v>50-60</v>
      </c>
      <c r="R621" s="23">
        <v>273.2</v>
      </c>
      <c r="S621" s="15">
        <f t="shared" si="860"/>
        <v>0.2732</v>
      </c>
      <c r="T621">
        <v>30207214</v>
      </c>
      <c r="U621" t="s">
        <v>45</v>
      </c>
      <c r="V621" t="s">
        <v>46</v>
      </c>
      <c r="W621" t="s">
        <v>47</v>
      </c>
      <c r="X621" t="s">
        <v>48</v>
      </c>
      <c r="Y621" t="s">
        <v>52</v>
      </c>
      <c r="Z621" t="s">
        <v>2757</v>
      </c>
      <c r="AA621" t="s">
        <v>2758</v>
      </c>
      <c r="AB621" t="s">
        <v>148</v>
      </c>
      <c r="AC621">
        <v>1961</v>
      </c>
      <c r="AD621">
        <v>58</v>
      </c>
      <c r="AE621" t="str">
        <f t="shared" si="861"/>
        <v>&lt;60</v>
      </c>
      <c r="AF621">
        <v>-37.697611620000004</v>
      </c>
      <c r="AG621">
        <v>144.90014300000001</v>
      </c>
      <c r="AH621" t="s">
        <v>75</v>
      </c>
      <c r="AI621" t="s">
        <v>76</v>
      </c>
      <c r="AJ621" s="33" t="s">
        <v>722</v>
      </c>
      <c r="AL621">
        <v>1</v>
      </c>
      <c r="AM621" t="s">
        <v>86</v>
      </c>
      <c r="AN621">
        <v>220</v>
      </c>
      <c r="AO621" s="69">
        <v>3</v>
      </c>
      <c r="AP621">
        <v>2</v>
      </c>
      <c r="AQ621">
        <v>0</v>
      </c>
      <c r="AR621">
        <v>1</v>
      </c>
      <c r="AS621" s="82" t="str">
        <f t="shared" si="862"/>
        <v>Gw-0-1</v>
      </c>
      <c r="AT621" s="14">
        <f t="shared" si="863"/>
        <v>51448</v>
      </c>
      <c r="AU621" s="81">
        <f>VLOOKUP(C621,Bushfire_Vlookup!$F$2:$H$12575,3,FALSE)</f>
        <v>1</v>
      </c>
      <c r="AV621" s="14">
        <f>VLOOKUP(AS621,Safety_collateral_Vlookup!$J$3:$L$20,2,FALSE)</f>
        <v>11570.139925214824</v>
      </c>
      <c r="AW621" s="14">
        <f>VLOOKUP(AS621,Safety_collateral_Vlookup!$J$3:$L$20,3,FALSE)</f>
        <v>148000</v>
      </c>
      <c r="AX621" s="48">
        <f t="shared" si="864"/>
        <v>225157.4223002042</v>
      </c>
      <c r="AY621" s="49">
        <f t="shared" si="948"/>
        <v>20763.2</v>
      </c>
      <c r="AZ621" s="14">
        <v>76000</v>
      </c>
      <c r="BA621" s="16">
        <f t="shared" si="865"/>
        <v>10.84406171978328</v>
      </c>
      <c r="BB621" t="e">
        <f>IF(BA621&lt;=#REF!,#REF!,IF(BA621&lt;=#REF!,#REF!,IF(BA621&lt;=#REF!,#REF!,IF(BA621&lt;=#REF!,#REF!,#REF!))))</f>
        <v>#REF!</v>
      </c>
      <c r="BC621" s="51">
        <v>5</v>
      </c>
      <c r="BD621" s="21">
        <v>70</v>
      </c>
      <c r="BE621" s="21">
        <v>6.4399999999999999E-2</v>
      </c>
      <c r="BF621" s="26">
        <f t="shared" si="866"/>
        <v>1354.3044868397615</v>
      </c>
      <c r="BG621" s="21">
        <v>7</v>
      </c>
      <c r="BH621" s="21">
        <f t="shared" si="867"/>
        <v>28</v>
      </c>
      <c r="BI621" s="28">
        <f t="shared" si="868"/>
        <v>4.0959999999999998E-4</v>
      </c>
      <c r="BJ621" s="27">
        <f t="shared" si="869"/>
        <v>4.0959999999999998E-4</v>
      </c>
      <c r="BK621" s="28">
        <f t="shared" si="870"/>
        <v>6.2796858480808149E-3</v>
      </c>
      <c r="BL621" s="35">
        <f t="shared" si="871"/>
        <v>6.8097300917437958E-2</v>
      </c>
      <c r="BM621" s="21" t="str">
        <f t="shared" si="872"/>
        <v>Cr1</v>
      </c>
      <c r="BN621" s="51">
        <v>1</v>
      </c>
      <c r="BO621" s="21">
        <v>2</v>
      </c>
      <c r="BP621" s="50" t="s">
        <v>5497</v>
      </c>
      <c r="BQ621" s="14">
        <v>51448</v>
      </c>
      <c r="BR621">
        <f>IFERROR(VLOOKUP(AO621,'Model Failure data- Lines'!$A$37:$E$41,3,FALSE),'Model Failure data- Lines'!$C$37)</f>
        <v>0.16107000000000002</v>
      </c>
      <c r="BS621" s="14">
        <f t="shared" si="873"/>
        <v>36266.106009893898</v>
      </c>
      <c r="BT621" s="34">
        <f t="shared" si="855"/>
        <v>18519.744992433607</v>
      </c>
      <c r="BU621" s="34">
        <f t="shared" si="874"/>
        <v>1.9582400310971189</v>
      </c>
      <c r="BV621" s="54">
        <f t="shared" si="875"/>
        <v>17746.361017460291</v>
      </c>
      <c r="BW621">
        <f>IFERROR(VLOOKUP(AO621,'Model Failure data- Lines'!$A$37:$E$41,4,FALSE),'Model Failure data- Lines'!$D$37)</f>
        <v>0.16398000000000001</v>
      </c>
      <c r="BX621" s="14">
        <f t="shared" si="876"/>
        <v>36921.31410878749</v>
      </c>
      <c r="BY621" s="34">
        <f t="shared" si="877"/>
        <v>16518.694352737999</v>
      </c>
      <c r="BZ621" s="71">
        <f t="shared" si="878"/>
        <v>2.2351230260924178</v>
      </c>
      <c r="CA621" s="71">
        <f t="shared" si="879"/>
        <v>20402.619756049491</v>
      </c>
      <c r="CB621" s="57">
        <v>2</v>
      </c>
      <c r="CC621">
        <f>IFERROR(VLOOKUP(AO621,'Model Failure data- Lines'!$A$37:$E$41,5,FALSE),'Model Failure data- Lines'!$E$37)</f>
        <v>0.16322</v>
      </c>
      <c r="CD621" s="14">
        <f t="shared" si="880"/>
        <v>36750.194467839327</v>
      </c>
      <c r="CE621" s="34">
        <f t="shared" si="881"/>
        <v>13141.869418932447</v>
      </c>
      <c r="CF621" s="34">
        <f t="shared" si="882"/>
        <v>2.7964206077786957</v>
      </c>
      <c r="CG621" s="54">
        <f t="shared" si="883"/>
        <v>23608.325048906881</v>
      </c>
      <c r="CH621" t="e">
        <f>IFERROR(VLOOKUP(AO621,'Model Failure data- Lines'!#REF!,3,FALSE),'Model Failure data- Lines'!#REF!)</f>
        <v>#REF!</v>
      </c>
      <c r="CI621" s="14" t="e">
        <f t="shared" si="884"/>
        <v>#REF!</v>
      </c>
      <c r="CJ621" s="34">
        <f t="shared" si="885"/>
        <v>17763.646522432413</v>
      </c>
      <c r="CK621" s="34" t="e">
        <f t="shared" si="886"/>
        <v>#REF!</v>
      </c>
      <c r="CL621" s="54" t="e">
        <f t="shared" si="887"/>
        <v>#REF!</v>
      </c>
      <c r="CM621" t="e">
        <f>IFERROR(VLOOKUP(AO621,'Model Failure data- Lines'!#REF!,4,FALSE),'Model Failure data- Lines'!#REF!)</f>
        <v>#REF!</v>
      </c>
      <c r="CN621" s="14" t="e">
        <f t="shared" si="888"/>
        <v>#REF!</v>
      </c>
      <c r="CO621" s="34">
        <f t="shared" si="889"/>
        <v>15197.423218671745</v>
      </c>
      <c r="CP621" s="34" t="e">
        <f t="shared" si="890"/>
        <v>#REF!</v>
      </c>
      <c r="CQ621" s="54" t="e">
        <f t="shared" si="891"/>
        <v>#REF!</v>
      </c>
      <c r="CR621" t="e">
        <f>IFERROR(VLOOKUP(AO621,'Model Failure data- Lines'!#REF!,5,FALSE),'Model Failure data- Lines'!#REF!)</f>
        <v>#REF!</v>
      </c>
      <c r="CS621" s="14" t="e">
        <f t="shared" si="892"/>
        <v>#REF!</v>
      </c>
      <c r="CT621" s="34">
        <f t="shared" si="893"/>
        <v>11123.60678929178</v>
      </c>
      <c r="CU621" s="34" t="e">
        <f t="shared" si="894"/>
        <v>#REF!</v>
      </c>
      <c r="CV621" s="54" t="e">
        <f t="shared" si="895"/>
        <v>#REF!</v>
      </c>
      <c r="CW621" t="s">
        <v>148</v>
      </c>
      <c r="CZ621">
        <f t="shared" si="896"/>
        <v>20402.619756049491</v>
      </c>
      <c r="DA621" s="34">
        <f t="shared" si="897"/>
        <v>9001.6847236800004</v>
      </c>
      <c r="DB621" s="34">
        <f t="shared" si="898"/>
        <v>0.17496666</v>
      </c>
      <c r="DC621" s="34">
        <f t="shared" si="899"/>
        <v>2024.3887384474874</v>
      </c>
      <c r="DD621" s="9">
        <f t="shared" si="900"/>
        <v>25895.06568</v>
      </c>
      <c r="DE621" s="59">
        <f t="shared" si="901"/>
        <v>0.24380726799584704</v>
      </c>
      <c r="DF621" s="59">
        <f t="shared" si="902"/>
        <v>4.7389066240834827E-6</v>
      </c>
      <c r="DG621" s="59">
        <f t="shared" si="903"/>
        <v>5.4829812733173305E-2</v>
      </c>
      <c r="DH621" s="59">
        <f t="shared" si="904"/>
        <v>0.70135818036435549</v>
      </c>
      <c r="DI621" s="14">
        <f t="shared" si="905"/>
        <v>4974.3069826805222</v>
      </c>
      <c r="DJ621" s="14">
        <f t="shared" si="906"/>
        <v>9.6686109910599463E-2</v>
      </c>
      <c r="DK621" s="14">
        <f t="shared" si="907"/>
        <v>1118.6718204903357</v>
      </c>
      <c r="DL621" s="14">
        <f t="shared" si="908"/>
        <v>14309.544266768722</v>
      </c>
      <c r="DM621">
        <f t="shared" si="909"/>
        <v>23608.325048906881</v>
      </c>
      <c r="DN621" s="34">
        <f t="shared" si="910"/>
        <v>8959.9645115200001</v>
      </c>
      <c r="DO621" s="34">
        <f t="shared" si="911"/>
        <v>0.17415574</v>
      </c>
      <c r="DP621" s="34">
        <f t="shared" si="912"/>
        <v>2015.0062805793323</v>
      </c>
      <c r="DQ621" s="9">
        <f t="shared" si="913"/>
        <v>25775.04952</v>
      </c>
      <c r="DR621" s="59">
        <f t="shared" si="914"/>
        <v>0.24380726799584709</v>
      </c>
      <c r="DS621" s="59">
        <f t="shared" si="915"/>
        <v>4.7389066240834844E-6</v>
      </c>
      <c r="DT621" s="59">
        <f t="shared" si="916"/>
        <v>5.4829812733173319E-2</v>
      </c>
      <c r="DU621" s="59">
        <f t="shared" si="917"/>
        <v>0.70135818036435571</v>
      </c>
      <c r="DV621" s="14">
        <f t="shared" si="918"/>
        <v>5755.8812321319092</v>
      </c>
      <c r="DW621" s="14">
        <f t="shared" si="919"/>
        <v>0.11187764795778085</v>
      </c>
      <c r="DX621" s="14">
        <f t="shared" si="920"/>
        <v>1294.440041375449</v>
      </c>
      <c r="DY621" s="14">
        <f t="shared" si="921"/>
        <v>16557.891897751568</v>
      </c>
      <c r="DZ621" s="34" t="e">
        <f t="shared" si="922"/>
        <v>#REF!</v>
      </c>
      <c r="EA621" s="34" t="e">
        <f t="shared" si="923"/>
        <v>#REF!</v>
      </c>
      <c r="EB621" s="34" t="e">
        <f t="shared" si="924"/>
        <v>#REF!</v>
      </c>
      <c r="EC621" s="34" t="e">
        <f t="shared" si="925"/>
        <v>#REF!</v>
      </c>
      <c r="ED621" s="34" t="e">
        <f t="shared" si="926"/>
        <v>#REF!</v>
      </c>
      <c r="EE621" s="59" t="e">
        <f t="shared" si="927"/>
        <v>#REF!</v>
      </c>
      <c r="EF621" s="59" t="e">
        <f t="shared" si="928"/>
        <v>#REF!</v>
      </c>
      <c r="EG621" s="59" t="e">
        <f t="shared" si="929"/>
        <v>#REF!</v>
      </c>
      <c r="EH621" s="59" t="e">
        <f t="shared" si="930"/>
        <v>#REF!</v>
      </c>
      <c r="EI621" s="14" t="e">
        <f t="shared" si="931"/>
        <v>#REF!</v>
      </c>
      <c r="EJ621" s="14" t="e">
        <f t="shared" si="932"/>
        <v>#REF!</v>
      </c>
      <c r="EK621" s="14" t="e">
        <f t="shared" si="933"/>
        <v>#REF!</v>
      </c>
      <c r="EL621" s="14" t="e">
        <f t="shared" si="934"/>
        <v>#REF!</v>
      </c>
      <c r="EM621" t="e">
        <f t="shared" si="935"/>
        <v>#REF!</v>
      </c>
      <c r="EN621" s="34" t="e">
        <f t="shared" si="936"/>
        <v>#REF!</v>
      </c>
      <c r="EO621" s="34" t="e">
        <f t="shared" si="937"/>
        <v>#REF!</v>
      </c>
      <c r="EP621" s="34" t="e">
        <f t="shared" si="938"/>
        <v>#REF!</v>
      </c>
      <c r="EQ621" s="34" t="e">
        <f t="shared" si="939"/>
        <v>#REF!</v>
      </c>
      <c r="ER621" s="59" t="e">
        <f t="shared" si="940"/>
        <v>#REF!</v>
      </c>
      <c r="ES621" s="59" t="e">
        <f t="shared" si="941"/>
        <v>#REF!</v>
      </c>
      <c r="ET621" s="59" t="e">
        <f t="shared" si="942"/>
        <v>#REF!</v>
      </c>
      <c r="EU621" s="59" t="e">
        <f t="shared" si="943"/>
        <v>#REF!</v>
      </c>
      <c r="EV621" s="14" t="e">
        <f t="shared" si="944"/>
        <v>#REF!</v>
      </c>
      <c r="EW621" s="14" t="e">
        <f t="shared" si="945"/>
        <v>#REF!</v>
      </c>
      <c r="EX621" s="14" t="e">
        <f t="shared" si="946"/>
        <v>#REF!</v>
      </c>
      <c r="EY621" s="14" t="e">
        <f t="shared" si="947"/>
        <v>#REF!</v>
      </c>
    </row>
    <row r="622" spans="1:155" x14ac:dyDescent="0.2">
      <c r="A622" s="17">
        <v>30241954</v>
      </c>
      <c r="B622" t="s">
        <v>62</v>
      </c>
      <c r="C622" t="s">
        <v>4025</v>
      </c>
      <c r="D622" t="s">
        <v>4026</v>
      </c>
      <c r="E622" t="s">
        <v>1515</v>
      </c>
      <c r="F622" t="s">
        <v>66</v>
      </c>
      <c r="G622" t="s">
        <v>42</v>
      </c>
      <c r="H622" t="s">
        <v>4027</v>
      </c>
      <c r="I622" t="s">
        <v>68</v>
      </c>
      <c r="J622" s="19" t="s">
        <v>69</v>
      </c>
      <c r="K622" t="s">
        <v>70</v>
      </c>
      <c r="L622">
        <v>1961</v>
      </c>
      <c r="M622">
        <f t="shared" si="857"/>
        <v>1961</v>
      </c>
      <c r="N622">
        <v>58</v>
      </c>
      <c r="O622" s="19">
        <f t="shared" si="858"/>
        <v>58</v>
      </c>
      <c r="P622" t="s">
        <v>80</v>
      </c>
      <c r="Q622" s="19" t="str">
        <f t="shared" si="859"/>
        <v>50-60</v>
      </c>
      <c r="R622" s="23">
        <v>201.1</v>
      </c>
      <c r="S622" s="15">
        <f t="shared" si="860"/>
        <v>0.2011</v>
      </c>
      <c r="T622">
        <v>30002368</v>
      </c>
      <c r="U622" t="s">
        <v>45</v>
      </c>
      <c r="V622" t="s">
        <v>46</v>
      </c>
      <c r="W622" t="s">
        <v>47</v>
      </c>
      <c r="X622" t="s">
        <v>48</v>
      </c>
      <c r="Y622" t="s">
        <v>52</v>
      </c>
      <c r="Z622" t="s">
        <v>4028</v>
      </c>
      <c r="AA622" t="s">
        <v>4029</v>
      </c>
      <c r="AB622" t="s">
        <v>57</v>
      </c>
      <c r="AC622">
        <v>1961</v>
      </c>
      <c r="AD622">
        <v>58</v>
      </c>
      <c r="AE622" t="str">
        <f t="shared" si="861"/>
        <v>&lt;60</v>
      </c>
      <c r="AF622">
        <v>-37.700589909999998</v>
      </c>
      <c r="AG622">
        <v>144.89627526000001</v>
      </c>
      <c r="AH622" t="s">
        <v>75</v>
      </c>
      <c r="AI622" t="s">
        <v>76</v>
      </c>
      <c r="AJ622" s="33" t="s">
        <v>722</v>
      </c>
      <c r="AL622">
        <v>1</v>
      </c>
      <c r="AM622" t="s">
        <v>86</v>
      </c>
      <c r="AN622">
        <v>220</v>
      </c>
      <c r="AO622" s="69">
        <v>3</v>
      </c>
      <c r="AP622">
        <v>2</v>
      </c>
      <c r="AQ622">
        <v>0</v>
      </c>
      <c r="AR622">
        <v>1</v>
      </c>
      <c r="AS622" s="82" t="str">
        <f t="shared" si="862"/>
        <v>Gw-0-1</v>
      </c>
      <c r="AT622" s="14">
        <f t="shared" si="863"/>
        <v>51448</v>
      </c>
      <c r="AU622" s="81">
        <f>VLOOKUP(C622,Bushfire_Vlookup!$F$2:$H$12575,3,FALSE)</f>
        <v>1</v>
      </c>
      <c r="AV622" s="14">
        <f>VLOOKUP(AS622,Safety_collateral_Vlookup!$J$3:$L$20,2,FALSE)</f>
        <v>11570.139925214824</v>
      </c>
      <c r="AW622" s="14">
        <f>VLOOKUP(AS622,Safety_collateral_Vlookup!$J$3:$L$20,3,FALSE)</f>
        <v>148000</v>
      </c>
      <c r="AX622" s="48">
        <f t="shared" si="864"/>
        <v>225157.4223002042</v>
      </c>
      <c r="AY622" s="49">
        <f t="shared" si="948"/>
        <v>15283.6</v>
      </c>
      <c r="AZ622" s="14">
        <v>76000</v>
      </c>
      <c r="BA622" s="16">
        <f t="shared" si="865"/>
        <v>14.731962515389318</v>
      </c>
      <c r="BB622" t="e">
        <f>IF(BA622&lt;=#REF!,#REF!,IF(BA622&lt;=#REF!,#REF!,IF(BA622&lt;=#REF!,#REF!,IF(BA622&lt;=#REF!,#REF!,#REF!))))</f>
        <v>#REF!</v>
      </c>
      <c r="BC622" s="51">
        <v>5</v>
      </c>
      <c r="BD622" s="21">
        <v>70</v>
      </c>
      <c r="BE622" s="21">
        <v>6.4399999999999999E-2</v>
      </c>
      <c r="BF622" s="26">
        <f t="shared" si="866"/>
        <v>996.89104064229889</v>
      </c>
      <c r="BG622" s="21">
        <v>7</v>
      </c>
      <c r="BH622" s="21">
        <f t="shared" si="867"/>
        <v>28</v>
      </c>
      <c r="BI622" s="28">
        <f t="shared" si="868"/>
        <v>4.0959999999999998E-4</v>
      </c>
      <c r="BJ622" s="27">
        <f t="shared" si="869"/>
        <v>4.0959999999999998E-4</v>
      </c>
      <c r="BK622" s="28">
        <f t="shared" si="870"/>
        <v>6.2796858480808132E-3</v>
      </c>
      <c r="BL622" s="35">
        <f t="shared" si="871"/>
        <v>9.2512096522347334E-2</v>
      </c>
      <c r="BM622" s="21" t="str">
        <f t="shared" si="872"/>
        <v>Cr1</v>
      </c>
      <c r="BN622" s="51">
        <v>1</v>
      </c>
      <c r="BO622" s="21">
        <v>2</v>
      </c>
      <c r="BP622" s="50" t="s">
        <v>5497</v>
      </c>
      <c r="BQ622" s="14">
        <v>51448</v>
      </c>
      <c r="BR622">
        <f>IFERROR(VLOOKUP(AO622,'Model Failure data- Lines'!$A$37:$E$41,3,FALSE),'Model Failure data- Lines'!$C$37)</f>
        <v>0.16107000000000002</v>
      </c>
      <c r="BS622" s="14">
        <f t="shared" si="873"/>
        <v>36266.106009893898</v>
      </c>
      <c r="BT622" s="34">
        <f t="shared" si="855"/>
        <v>13632.213462585645</v>
      </c>
      <c r="BU622" s="34">
        <f t="shared" si="874"/>
        <v>2.6603240999290545</v>
      </c>
      <c r="BV622" s="54">
        <f t="shared" si="875"/>
        <v>22633.892547308253</v>
      </c>
      <c r="BW622">
        <f>IFERROR(VLOOKUP(AO622,'Model Failure data- Lines'!$A$37:$E$41,4,FALSE),'Model Failure data- Lines'!$D$37)</f>
        <v>0.16398000000000001</v>
      </c>
      <c r="BX622" s="14">
        <f t="shared" si="876"/>
        <v>36921.31410878749</v>
      </c>
      <c r="BY622" s="34">
        <f t="shared" si="877"/>
        <v>12159.258544420247</v>
      </c>
      <c r="BZ622" s="71">
        <f t="shared" si="878"/>
        <v>3.0364774277894013</v>
      </c>
      <c r="CA622" s="71">
        <f t="shared" si="879"/>
        <v>24762.055564367241</v>
      </c>
      <c r="CB622" s="57">
        <v>2</v>
      </c>
      <c r="CC622">
        <f>IFERROR(VLOOKUP(AO622,'Model Failure data- Lines'!$A$37:$E$41,5,FALSE),'Model Failure data- Lines'!$E$37)</f>
        <v>0.16322</v>
      </c>
      <c r="CD622" s="14">
        <f t="shared" si="880"/>
        <v>36750.194467839327</v>
      </c>
      <c r="CE622" s="34">
        <f t="shared" si="881"/>
        <v>9673.6088585187226</v>
      </c>
      <c r="CF622" s="34">
        <f t="shared" si="882"/>
        <v>3.7990159624323203</v>
      </c>
      <c r="CG622" s="54">
        <f t="shared" si="883"/>
        <v>27076.585609320602</v>
      </c>
      <c r="CH622" t="e">
        <f>IFERROR(VLOOKUP(AO622,'Model Failure data- Lines'!#REF!,3,FALSE),'Model Failure data- Lines'!#REF!)</f>
        <v>#REF!</v>
      </c>
      <c r="CI622" s="14" t="e">
        <f t="shared" si="884"/>
        <v>#REF!</v>
      </c>
      <c r="CJ622" s="34">
        <f t="shared" si="885"/>
        <v>13075.656353078912</v>
      </c>
      <c r="CK622" s="34" t="e">
        <f t="shared" si="886"/>
        <v>#REF!</v>
      </c>
      <c r="CL622" s="54" t="e">
        <f t="shared" si="887"/>
        <v>#REF!</v>
      </c>
      <c r="CM622" t="e">
        <f>IFERROR(VLOOKUP(AO622,'Model Failure data- Lines'!#REF!,4,FALSE),'Model Failure data- Lines'!#REF!)</f>
        <v>#REF!</v>
      </c>
      <c r="CN622" s="14" t="e">
        <f t="shared" si="888"/>
        <v>#REF!</v>
      </c>
      <c r="CO622" s="34">
        <f t="shared" si="889"/>
        <v>11186.683050054495</v>
      </c>
      <c r="CP622" s="34" t="e">
        <f t="shared" si="890"/>
        <v>#REF!</v>
      </c>
      <c r="CQ622" s="54" t="e">
        <f t="shared" si="891"/>
        <v>#REF!</v>
      </c>
      <c r="CR622" t="e">
        <f>IFERROR(VLOOKUP(AO622,'Model Failure data- Lines'!#REF!,5,FALSE),'Model Failure data- Lines'!#REF!)</f>
        <v>#REF!</v>
      </c>
      <c r="CS622" s="14" t="e">
        <f t="shared" si="892"/>
        <v>#REF!</v>
      </c>
      <c r="CT622" s="34">
        <f t="shared" si="893"/>
        <v>8187.9843533183639</v>
      </c>
      <c r="CU622" s="34" t="e">
        <f t="shared" si="894"/>
        <v>#REF!</v>
      </c>
      <c r="CV622" s="54" t="e">
        <f t="shared" si="895"/>
        <v>#REF!</v>
      </c>
      <c r="CW622" t="s">
        <v>57</v>
      </c>
      <c r="CZ622">
        <f t="shared" si="896"/>
        <v>24762.055564367241</v>
      </c>
      <c r="DA622" s="34">
        <f t="shared" si="897"/>
        <v>9001.6847236800004</v>
      </c>
      <c r="DB622" s="34">
        <f t="shared" si="898"/>
        <v>0.17496666</v>
      </c>
      <c r="DC622" s="34">
        <f t="shared" si="899"/>
        <v>2024.3887384474874</v>
      </c>
      <c r="DD622" s="9">
        <f t="shared" si="900"/>
        <v>25895.06568</v>
      </c>
      <c r="DE622" s="59">
        <f t="shared" si="901"/>
        <v>0.24380726799584704</v>
      </c>
      <c r="DF622" s="59">
        <f t="shared" si="902"/>
        <v>4.7389066240834827E-6</v>
      </c>
      <c r="DG622" s="59">
        <f t="shared" si="903"/>
        <v>5.4829812733173305E-2</v>
      </c>
      <c r="DH622" s="59">
        <f t="shared" si="904"/>
        <v>0.70135818036435549</v>
      </c>
      <c r="DI622" s="14">
        <f t="shared" si="905"/>
        <v>6037.16911710974</v>
      </c>
      <c r="DJ622" s="14">
        <f t="shared" si="906"/>
        <v>0.1173450691399032</v>
      </c>
      <c r="DK622" s="14">
        <f t="shared" si="907"/>
        <v>1357.6988694826882</v>
      </c>
      <c r="DL622" s="14">
        <f t="shared" si="908"/>
        <v>17367.070232705675</v>
      </c>
      <c r="DM622">
        <f t="shared" si="909"/>
        <v>27076.585609320606</v>
      </c>
      <c r="DN622" s="34">
        <f t="shared" si="910"/>
        <v>8959.9645115200001</v>
      </c>
      <c r="DO622" s="34">
        <f t="shared" si="911"/>
        <v>0.17415574</v>
      </c>
      <c r="DP622" s="34">
        <f t="shared" si="912"/>
        <v>2015.0062805793323</v>
      </c>
      <c r="DQ622" s="9">
        <f t="shared" si="913"/>
        <v>25775.04952</v>
      </c>
      <c r="DR622" s="59">
        <f t="shared" si="914"/>
        <v>0.24380726799584709</v>
      </c>
      <c r="DS622" s="59">
        <f t="shared" si="915"/>
        <v>4.7389066240834844E-6</v>
      </c>
      <c r="DT622" s="59">
        <f t="shared" si="916"/>
        <v>5.4829812733173319E-2</v>
      </c>
      <c r="DU622" s="59">
        <f t="shared" si="917"/>
        <v>0.70135818036435571</v>
      </c>
      <c r="DV622" s="14">
        <f t="shared" si="918"/>
        <v>6601.4683640641251</v>
      </c>
      <c r="DW622" s="14">
        <f t="shared" si="919"/>
        <v>0.12831341090157294</v>
      </c>
      <c r="DX622" s="14">
        <f t="shared" si="920"/>
        <v>1484.6041184127841</v>
      </c>
      <c r="DY622" s="14">
        <f t="shared" si="921"/>
        <v>18990.384813432796</v>
      </c>
      <c r="DZ622" s="34" t="e">
        <f t="shared" si="922"/>
        <v>#REF!</v>
      </c>
      <c r="EA622" s="34" t="e">
        <f t="shared" si="923"/>
        <v>#REF!</v>
      </c>
      <c r="EB622" s="34" t="e">
        <f t="shared" si="924"/>
        <v>#REF!</v>
      </c>
      <c r="EC622" s="34" t="e">
        <f t="shared" si="925"/>
        <v>#REF!</v>
      </c>
      <c r="ED622" s="34" t="e">
        <f t="shared" si="926"/>
        <v>#REF!</v>
      </c>
      <c r="EE622" s="59" t="e">
        <f t="shared" si="927"/>
        <v>#REF!</v>
      </c>
      <c r="EF622" s="59" t="e">
        <f t="shared" si="928"/>
        <v>#REF!</v>
      </c>
      <c r="EG622" s="59" t="e">
        <f t="shared" si="929"/>
        <v>#REF!</v>
      </c>
      <c r="EH622" s="59" t="e">
        <f t="shared" si="930"/>
        <v>#REF!</v>
      </c>
      <c r="EI622" s="14" t="e">
        <f t="shared" si="931"/>
        <v>#REF!</v>
      </c>
      <c r="EJ622" s="14" t="e">
        <f t="shared" si="932"/>
        <v>#REF!</v>
      </c>
      <c r="EK622" s="14" t="e">
        <f t="shared" si="933"/>
        <v>#REF!</v>
      </c>
      <c r="EL622" s="14" t="e">
        <f t="shared" si="934"/>
        <v>#REF!</v>
      </c>
      <c r="EM622" t="e">
        <f t="shared" si="935"/>
        <v>#REF!</v>
      </c>
      <c r="EN622" s="34" t="e">
        <f t="shared" si="936"/>
        <v>#REF!</v>
      </c>
      <c r="EO622" s="34" t="e">
        <f t="shared" si="937"/>
        <v>#REF!</v>
      </c>
      <c r="EP622" s="34" t="e">
        <f t="shared" si="938"/>
        <v>#REF!</v>
      </c>
      <c r="EQ622" s="34" t="e">
        <f t="shared" si="939"/>
        <v>#REF!</v>
      </c>
      <c r="ER622" s="59" t="e">
        <f t="shared" si="940"/>
        <v>#REF!</v>
      </c>
      <c r="ES622" s="59" t="e">
        <f t="shared" si="941"/>
        <v>#REF!</v>
      </c>
      <c r="ET622" s="59" t="e">
        <f t="shared" si="942"/>
        <v>#REF!</v>
      </c>
      <c r="EU622" s="59" t="e">
        <f t="shared" si="943"/>
        <v>#REF!</v>
      </c>
      <c r="EV622" s="14" t="e">
        <f t="shared" si="944"/>
        <v>#REF!</v>
      </c>
      <c r="EW622" s="14" t="e">
        <f t="shared" si="945"/>
        <v>#REF!</v>
      </c>
      <c r="EX622" s="14" t="e">
        <f t="shared" si="946"/>
        <v>#REF!</v>
      </c>
      <c r="EY622" s="14" t="e">
        <f t="shared" si="947"/>
        <v>#REF!</v>
      </c>
    </row>
    <row r="623" spans="1:155" x14ac:dyDescent="0.2">
      <c r="A623" s="17">
        <v>30365853</v>
      </c>
      <c r="B623" t="s">
        <v>62</v>
      </c>
      <c r="C623" t="s">
        <v>4996</v>
      </c>
      <c r="D623" t="s">
        <v>4997</v>
      </c>
      <c r="E623" t="s">
        <v>3674</v>
      </c>
      <c r="F623" t="s">
        <v>41</v>
      </c>
      <c r="G623" t="s">
        <v>42</v>
      </c>
      <c r="H623" t="s">
        <v>4998</v>
      </c>
      <c r="I623" t="s">
        <v>68</v>
      </c>
      <c r="J623" s="19" t="s">
        <v>69</v>
      </c>
      <c r="K623" t="s">
        <v>70</v>
      </c>
      <c r="L623">
        <v>1953</v>
      </c>
      <c r="M623">
        <f t="shared" si="857"/>
        <v>1953</v>
      </c>
      <c r="N623">
        <v>66</v>
      </c>
      <c r="O623" s="19">
        <f t="shared" si="858"/>
        <v>66</v>
      </c>
      <c r="P623" t="s">
        <v>54</v>
      </c>
      <c r="Q623" s="19" t="str">
        <f t="shared" si="859"/>
        <v>60-70</v>
      </c>
      <c r="R623" s="23">
        <v>367.3</v>
      </c>
      <c r="S623" s="15">
        <f t="shared" si="860"/>
        <v>0.36730000000000002</v>
      </c>
      <c r="T623">
        <v>30031140</v>
      </c>
      <c r="U623" t="s">
        <v>45</v>
      </c>
      <c r="V623" t="s">
        <v>46</v>
      </c>
      <c r="W623" t="s">
        <v>47</v>
      </c>
      <c r="X623" t="s">
        <v>48</v>
      </c>
      <c r="Y623" t="s">
        <v>208</v>
      </c>
      <c r="Z623" t="s">
        <v>4999</v>
      </c>
      <c r="AA623" t="s">
        <v>5000</v>
      </c>
      <c r="AB623" t="s">
        <v>89</v>
      </c>
      <c r="AC623">
        <v>1953</v>
      </c>
      <c r="AD623">
        <v>66</v>
      </c>
      <c r="AE623" t="str">
        <f t="shared" si="861"/>
        <v>&lt;70</v>
      </c>
      <c r="AF623">
        <v>-38.077537319999998</v>
      </c>
      <c r="AG623">
        <v>145.75255156</v>
      </c>
      <c r="AH623" t="s">
        <v>75</v>
      </c>
      <c r="AI623" t="s">
        <v>76</v>
      </c>
      <c r="AJ623" s="33" t="s">
        <v>82</v>
      </c>
      <c r="AL623">
        <v>1</v>
      </c>
      <c r="AM623" t="s">
        <v>86</v>
      </c>
      <c r="AN623">
        <v>220</v>
      </c>
      <c r="AO623" s="69">
        <v>3</v>
      </c>
      <c r="AP623">
        <v>2</v>
      </c>
      <c r="AQ623">
        <v>0</v>
      </c>
      <c r="AR623">
        <v>0</v>
      </c>
      <c r="AS623" s="82" t="str">
        <f t="shared" si="862"/>
        <v>Gw-0-0</v>
      </c>
      <c r="AT623" s="14">
        <f t="shared" si="863"/>
        <v>26000</v>
      </c>
      <c r="AU623" s="81">
        <f>VLOOKUP(C623,Bushfire_Vlookup!$F$2:$H$12575,3,FALSE)</f>
        <v>2465.9737690000002</v>
      </c>
      <c r="AV623" s="14">
        <f>VLOOKUP(AS623,Safety_collateral_Vlookup!$J$3:$L$20,2,FALSE)</f>
        <v>3720.1399252148244</v>
      </c>
      <c r="AW623" s="14">
        <f>VLOOKUP(AS623,Safety_collateral_Vlookup!$J$3:$L$20,3,FALSE)</f>
        <v>25000</v>
      </c>
      <c r="AX623" s="48">
        <f t="shared" si="864"/>
        <v>61017.58331172722</v>
      </c>
      <c r="AY623" s="49">
        <f t="shared" si="948"/>
        <v>27914.800000000003</v>
      </c>
      <c r="AZ623" s="14">
        <v>76000</v>
      </c>
      <c r="BA623" s="16">
        <f t="shared" si="865"/>
        <v>2.1858506352088214</v>
      </c>
      <c r="BB623" t="e">
        <f>IF(BA623&lt;=#REF!,#REF!,IF(BA623&lt;=#REF!,#REF!,IF(BA623&lt;=#REF!,#REF!,IF(BA623&lt;=#REF!,#REF!,#REF!))))</f>
        <v>#REF!</v>
      </c>
      <c r="BC623" s="51">
        <v>3</v>
      </c>
      <c r="BD623" s="21">
        <v>70</v>
      </c>
      <c r="BE623" s="21">
        <v>6.4399999999999999E-2</v>
      </c>
      <c r="BF623" s="26">
        <f t="shared" si="866"/>
        <v>1820.7761274386694</v>
      </c>
      <c r="BG623" s="21">
        <v>7</v>
      </c>
      <c r="BH623" s="21">
        <f t="shared" si="867"/>
        <v>28</v>
      </c>
      <c r="BI623" s="28">
        <f t="shared" si="868"/>
        <v>4.0959999999999998E-4</v>
      </c>
      <c r="BJ623" s="27">
        <f t="shared" si="869"/>
        <v>4.0959999999999998E-4</v>
      </c>
      <c r="BK623" s="28">
        <f t="shared" si="870"/>
        <v>6.279685848080814E-3</v>
      </c>
      <c r="BL623" s="35">
        <f t="shared" si="871"/>
        <v>1.3726455299939294E-2</v>
      </c>
      <c r="BM623" s="21" t="str">
        <f t="shared" si="872"/>
        <v>Cr1</v>
      </c>
      <c r="BN623" s="51">
        <v>1</v>
      </c>
      <c r="BO623" s="21">
        <v>0</v>
      </c>
      <c r="BP623" s="50" t="s">
        <v>5497</v>
      </c>
      <c r="BQ623" s="14">
        <v>26000</v>
      </c>
      <c r="BR623">
        <f>IFERROR(VLOOKUP(AO623,'Model Failure data- Lines'!$A$37:$E$41,3,FALSE),'Model Failure data- Lines'!$C$37)</f>
        <v>0.16107000000000002</v>
      </c>
      <c r="BS623" s="14">
        <f t="shared" si="873"/>
        <v>9828.1021440199038</v>
      </c>
      <c r="BT623" s="34">
        <f t="shared" si="855"/>
        <v>24898.617627089545</v>
      </c>
      <c r="BU623" s="34">
        <f t="shared" si="874"/>
        <v>0.3947248112813696</v>
      </c>
      <c r="BV623" s="54">
        <f t="shared" si="875"/>
        <v>-15070.515483069641</v>
      </c>
      <c r="BW623">
        <f>IFERROR(VLOOKUP(AO623,'Model Failure data- Lines'!$A$37:$E$41,4,FALSE),'Model Failure data- Lines'!$D$37)</f>
        <v>0.16398000000000001</v>
      </c>
      <c r="BX623" s="14">
        <f t="shared" si="876"/>
        <v>10005.66331145703</v>
      </c>
      <c r="BY623" s="34">
        <f t="shared" si="877"/>
        <v>22208.332488142998</v>
      </c>
      <c r="BZ623" s="71">
        <f t="shared" si="878"/>
        <v>0.45053645143321958</v>
      </c>
      <c r="CA623" s="71">
        <f t="shared" si="879"/>
        <v>-12202.669176685968</v>
      </c>
      <c r="CB623" s="56">
        <v>2</v>
      </c>
      <c r="CC623">
        <f>IFERROR(VLOOKUP(AO623,'Model Failure data- Lines'!$A$37:$E$41,5,FALSE),'Model Failure data- Lines'!$E$37)</f>
        <v>0.16322</v>
      </c>
      <c r="CD623" s="14">
        <f t="shared" si="880"/>
        <v>9959.2899481401164</v>
      </c>
      <c r="CE623" s="34">
        <f t="shared" si="881"/>
        <v>17668.40643328656</v>
      </c>
      <c r="CF623" s="34">
        <f t="shared" si="882"/>
        <v>0.56367788378340777</v>
      </c>
      <c r="CG623" s="54">
        <f t="shared" si="883"/>
        <v>-7709.1164851464437</v>
      </c>
      <c r="CH623" t="e">
        <f>IFERROR(VLOOKUP(AO623,'Model Failure data- Lines'!#REF!,3,FALSE),'Model Failure data- Lines'!#REF!)</f>
        <v>#REF!</v>
      </c>
      <c r="CI623" s="14" t="e">
        <f t="shared" si="884"/>
        <v>#REF!</v>
      </c>
      <c r="CJ623" s="34">
        <f t="shared" si="885"/>
        <v>23882.091389785601</v>
      </c>
      <c r="CK623" s="34" t="e">
        <f t="shared" si="886"/>
        <v>#REF!</v>
      </c>
      <c r="CL623" s="54" t="e">
        <f t="shared" si="887"/>
        <v>#REF!</v>
      </c>
      <c r="CM623" t="e">
        <f>IFERROR(VLOOKUP(AO623,'Model Failure data- Lines'!#REF!,4,FALSE),'Model Failure data- Lines'!#REF!)</f>
        <v>#REF!</v>
      </c>
      <c r="CN623" s="14" t="e">
        <f t="shared" si="888"/>
        <v>#REF!</v>
      </c>
      <c r="CO623" s="34">
        <f t="shared" si="889"/>
        <v>20431.967599627133</v>
      </c>
      <c r="CP623" s="34" t="e">
        <f t="shared" si="890"/>
        <v>#REF!</v>
      </c>
      <c r="CQ623" s="54" t="e">
        <f t="shared" si="891"/>
        <v>#REF!</v>
      </c>
      <c r="CR623" t="e">
        <f>IFERROR(VLOOKUP(AO623,'Model Failure data- Lines'!#REF!,5,FALSE),'Model Failure data- Lines'!#REF!)</f>
        <v>#REF!</v>
      </c>
      <c r="CS623" s="14" t="e">
        <f t="shared" si="892"/>
        <v>#REF!</v>
      </c>
      <c r="CT623" s="34">
        <f t="shared" si="893"/>
        <v>14954.980870083717</v>
      </c>
      <c r="CU623" s="34" t="e">
        <f t="shared" si="894"/>
        <v>#REF!</v>
      </c>
      <c r="CV623" s="54" t="e">
        <f t="shared" si="895"/>
        <v>#REF!</v>
      </c>
      <c r="CW623" t="s">
        <v>89</v>
      </c>
      <c r="CZ623">
        <f t="shared" si="896"/>
        <v>-12202.669176685968</v>
      </c>
      <c r="DA623" s="34">
        <f t="shared" si="897"/>
        <v>4549.1331600000003</v>
      </c>
      <c r="DB623" s="34">
        <f t="shared" si="898"/>
        <v>431.46319400954155</v>
      </c>
      <c r="DC623" s="34">
        <f t="shared" si="899"/>
        <v>650.90045744748761</v>
      </c>
      <c r="DD623" s="9">
        <f t="shared" si="900"/>
        <v>4374.1665000000003</v>
      </c>
      <c r="DE623" s="59">
        <f t="shared" si="901"/>
        <v>0.45465583024275807</v>
      </c>
      <c r="DF623" s="59">
        <f t="shared" si="902"/>
        <v>4.3121898126983013E-2</v>
      </c>
      <c r="DG623" s="59">
        <f t="shared" si="903"/>
        <v>6.5053204089145306E-2</v>
      </c>
      <c r="DH623" s="59">
        <f t="shared" si="904"/>
        <v>0.43716906754111351</v>
      </c>
      <c r="DI623" s="14">
        <f t="shared" si="905"/>
        <v>-5548.0146857038726</v>
      </c>
      <c r="DJ623" s="14">
        <f t="shared" si="906"/>
        <v>-526.20225711432806</v>
      </c>
      <c r="DK623" s="14">
        <f t="shared" si="907"/>
        <v>-793.82272838327503</v>
      </c>
      <c r="DL623" s="14">
        <f t="shared" si="908"/>
        <v>-5334.6295054844932</v>
      </c>
      <c r="DM623">
        <f t="shared" si="909"/>
        <v>-7709.1164851464446</v>
      </c>
      <c r="DN623" s="34">
        <f t="shared" si="910"/>
        <v>4528.0492400000003</v>
      </c>
      <c r="DO623" s="34">
        <f t="shared" si="911"/>
        <v>429.46348656078408</v>
      </c>
      <c r="DP623" s="34">
        <f t="shared" si="912"/>
        <v>647.88372157933247</v>
      </c>
      <c r="DQ623" s="9">
        <f t="shared" si="913"/>
        <v>4353.8935000000001</v>
      </c>
      <c r="DR623" s="59">
        <f t="shared" si="914"/>
        <v>0.45465583024275813</v>
      </c>
      <c r="DS623" s="59">
        <f t="shared" si="915"/>
        <v>4.312189812698302E-2</v>
      </c>
      <c r="DT623" s="59">
        <f t="shared" si="916"/>
        <v>6.5053204089145319E-2</v>
      </c>
      <c r="DU623" s="59">
        <f t="shared" si="917"/>
        <v>0.43716906754111357</v>
      </c>
      <c r="DV623" s="14">
        <f t="shared" si="918"/>
        <v>-3504.9947559923903</v>
      </c>
      <c r="DW623" s="14">
        <f t="shared" si="919"/>
        <v>-332.43173572153034</v>
      </c>
      <c r="DX623" s="14">
        <f t="shared" si="920"/>
        <v>-501.50272805522627</v>
      </c>
      <c r="DY623" s="14">
        <f t="shared" si="921"/>
        <v>-3370.187265377298</v>
      </c>
      <c r="DZ623" s="34" t="e">
        <f t="shared" si="922"/>
        <v>#REF!</v>
      </c>
      <c r="EA623" s="34" t="e">
        <f t="shared" si="923"/>
        <v>#REF!</v>
      </c>
      <c r="EB623" s="34" t="e">
        <f t="shared" si="924"/>
        <v>#REF!</v>
      </c>
      <c r="EC623" s="34" t="e">
        <f t="shared" si="925"/>
        <v>#REF!</v>
      </c>
      <c r="ED623" s="34" t="e">
        <f t="shared" si="926"/>
        <v>#REF!</v>
      </c>
      <c r="EE623" s="59" t="e">
        <f t="shared" si="927"/>
        <v>#REF!</v>
      </c>
      <c r="EF623" s="59" t="e">
        <f t="shared" si="928"/>
        <v>#REF!</v>
      </c>
      <c r="EG623" s="59" t="e">
        <f t="shared" si="929"/>
        <v>#REF!</v>
      </c>
      <c r="EH623" s="59" t="e">
        <f t="shared" si="930"/>
        <v>#REF!</v>
      </c>
      <c r="EI623" s="14" t="e">
        <f t="shared" si="931"/>
        <v>#REF!</v>
      </c>
      <c r="EJ623" s="14" t="e">
        <f t="shared" si="932"/>
        <v>#REF!</v>
      </c>
      <c r="EK623" s="14" t="e">
        <f t="shared" si="933"/>
        <v>#REF!</v>
      </c>
      <c r="EL623" s="14" t="e">
        <f t="shared" si="934"/>
        <v>#REF!</v>
      </c>
      <c r="EM623" t="e">
        <f t="shared" si="935"/>
        <v>#REF!</v>
      </c>
      <c r="EN623" s="34" t="e">
        <f t="shared" si="936"/>
        <v>#REF!</v>
      </c>
      <c r="EO623" s="34" t="e">
        <f t="shared" si="937"/>
        <v>#REF!</v>
      </c>
      <c r="EP623" s="34" t="e">
        <f t="shared" si="938"/>
        <v>#REF!</v>
      </c>
      <c r="EQ623" s="34" t="e">
        <f t="shared" si="939"/>
        <v>#REF!</v>
      </c>
      <c r="ER623" s="59" t="e">
        <f t="shared" si="940"/>
        <v>#REF!</v>
      </c>
      <c r="ES623" s="59" t="e">
        <f t="shared" si="941"/>
        <v>#REF!</v>
      </c>
      <c r="ET623" s="59" t="e">
        <f t="shared" si="942"/>
        <v>#REF!</v>
      </c>
      <c r="EU623" s="59" t="e">
        <f t="shared" si="943"/>
        <v>#REF!</v>
      </c>
      <c r="EV623" s="14" t="e">
        <f t="shared" si="944"/>
        <v>#REF!</v>
      </c>
      <c r="EW623" s="14" t="e">
        <f t="shared" si="945"/>
        <v>#REF!</v>
      </c>
      <c r="EX623" s="14" t="e">
        <f t="shared" si="946"/>
        <v>#REF!</v>
      </c>
      <c r="EY623" s="14" t="e">
        <f t="shared" si="947"/>
        <v>#REF!</v>
      </c>
    </row>
    <row r="624" spans="1:155" x14ac:dyDescent="0.2">
      <c r="A624" s="17">
        <v>30036253</v>
      </c>
      <c r="B624" t="s">
        <v>62</v>
      </c>
      <c r="C624" t="s">
        <v>1177</v>
      </c>
      <c r="D624" t="s">
        <v>1178</v>
      </c>
      <c r="E624" t="s">
        <v>1179</v>
      </c>
      <c r="F624" t="s">
        <v>41</v>
      </c>
      <c r="G624" t="s">
        <v>42</v>
      </c>
      <c r="H624" t="s">
        <v>1180</v>
      </c>
      <c r="I624" t="s">
        <v>68</v>
      </c>
      <c r="J624" s="19" t="s">
        <v>69</v>
      </c>
      <c r="K624" t="s">
        <v>70</v>
      </c>
      <c r="L624">
        <v>1953</v>
      </c>
      <c r="M624">
        <f t="shared" si="857"/>
        <v>1953</v>
      </c>
      <c r="N624">
        <v>66</v>
      </c>
      <c r="O624" s="19">
        <f t="shared" si="858"/>
        <v>66</v>
      </c>
      <c r="P624" t="s">
        <v>54</v>
      </c>
      <c r="Q624" s="19" t="str">
        <f t="shared" si="859"/>
        <v>60-70</v>
      </c>
      <c r="R624" s="23">
        <v>468.2</v>
      </c>
      <c r="S624" s="15">
        <f t="shared" si="860"/>
        <v>0.46820000000000001</v>
      </c>
      <c r="T624">
        <v>30248196</v>
      </c>
      <c r="U624" t="s">
        <v>45</v>
      </c>
      <c r="V624" t="s">
        <v>46</v>
      </c>
      <c r="W624" t="s">
        <v>47</v>
      </c>
      <c r="X624" t="s">
        <v>88</v>
      </c>
      <c r="Y624" t="s">
        <v>208</v>
      </c>
      <c r="Z624" t="s">
        <v>1181</v>
      </c>
      <c r="AA624" t="s">
        <v>1182</v>
      </c>
      <c r="AB624" t="s">
        <v>631</v>
      </c>
      <c r="AC624">
        <v>1953</v>
      </c>
      <c r="AD624">
        <v>66</v>
      </c>
      <c r="AE624" t="str">
        <f t="shared" si="861"/>
        <v>&lt;70</v>
      </c>
      <c r="AF624">
        <v>-38.076437009999999</v>
      </c>
      <c r="AG624">
        <v>145.74858348999999</v>
      </c>
      <c r="AH624" t="s">
        <v>75</v>
      </c>
      <c r="AI624" t="s">
        <v>76</v>
      </c>
      <c r="AJ624" s="33" t="s">
        <v>82</v>
      </c>
      <c r="AL624">
        <v>1</v>
      </c>
      <c r="AM624" t="s">
        <v>86</v>
      </c>
      <c r="AN624">
        <v>220</v>
      </c>
      <c r="AO624" s="69">
        <v>3</v>
      </c>
      <c r="AP624">
        <v>2</v>
      </c>
      <c r="AQ624">
        <v>0</v>
      </c>
      <c r="AR624">
        <v>0</v>
      </c>
      <c r="AS624" s="82" t="str">
        <f t="shared" si="862"/>
        <v>Gw-0-0</v>
      </c>
      <c r="AT624" s="14">
        <f t="shared" si="863"/>
        <v>26000</v>
      </c>
      <c r="AU624" s="81">
        <f>VLOOKUP(C624,Bushfire_Vlookup!$F$2:$H$12575,3,FALSE)</f>
        <v>3090.5984189999999</v>
      </c>
      <c r="AV624" s="14">
        <f>VLOOKUP(AS624,Safety_collateral_Vlookup!$J$3:$L$20,2,FALSE)</f>
        <v>3720.1399252148244</v>
      </c>
      <c r="AW624" s="14">
        <f>VLOOKUP(AS624,Safety_collateral_Vlookup!$J$3:$L$20,3,FALSE)</f>
        <v>25000</v>
      </c>
      <c r="AX624" s="48">
        <f t="shared" si="864"/>
        <v>61684.057813277221</v>
      </c>
      <c r="AY624" s="49">
        <f t="shared" si="948"/>
        <v>35583.199999999997</v>
      </c>
      <c r="AZ624" s="14">
        <v>76000</v>
      </c>
      <c r="BA624" s="16">
        <f t="shared" si="865"/>
        <v>1.7335163170619063</v>
      </c>
      <c r="BB624" t="e">
        <f>IF(BA624&lt;=#REF!,#REF!,IF(BA624&lt;=#REF!,#REF!,IF(BA624&lt;=#REF!,#REF!,IF(BA624&lt;=#REF!,#REF!,#REF!))))</f>
        <v>#REF!</v>
      </c>
      <c r="BC624" s="51">
        <v>3</v>
      </c>
      <c r="BD624" s="21">
        <v>70</v>
      </c>
      <c r="BE624" s="21">
        <v>6.4399999999999999E-2</v>
      </c>
      <c r="BF624" s="26">
        <f t="shared" si="866"/>
        <v>2320.9566644889323</v>
      </c>
      <c r="BG624" s="21">
        <v>7</v>
      </c>
      <c r="BH624" s="21">
        <f t="shared" si="867"/>
        <v>28</v>
      </c>
      <c r="BI624" s="28">
        <f t="shared" si="868"/>
        <v>4.0959999999999998E-4</v>
      </c>
      <c r="BJ624" s="27">
        <f t="shared" si="869"/>
        <v>4.0959999999999998E-4</v>
      </c>
      <c r="BK624" s="28">
        <f t="shared" si="870"/>
        <v>6.2796858480808132E-3</v>
      </c>
      <c r="BL624" s="35">
        <f t="shared" si="871"/>
        <v>1.0885937883670828E-2</v>
      </c>
      <c r="BM624" s="21" t="str">
        <f t="shared" si="872"/>
        <v>Cr1</v>
      </c>
      <c r="BN624" s="51">
        <v>1</v>
      </c>
      <c r="BO624" s="21">
        <v>0</v>
      </c>
      <c r="BP624" s="50" t="s">
        <v>5497</v>
      </c>
      <c r="BQ624" s="14">
        <v>26000</v>
      </c>
      <c r="BR624">
        <f>IFERROR(VLOOKUP(AO624,'Model Failure data- Lines'!$A$37:$E$41,3,FALSE),'Model Failure data- Lines'!$C$37)</f>
        <v>0.16107000000000002</v>
      </c>
      <c r="BS624" s="14">
        <f t="shared" si="873"/>
        <v>9935.4511919845627</v>
      </c>
      <c r="BT624" s="34">
        <f t="shared" ref="BT624:BT687" si="949">$AY624/1.0468^2.5</f>
        <v>31738.450239595219</v>
      </c>
      <c r="BU624" s="34">
        <f t="shared" si="874"/>
        <v>0.31304147231453716</v>
      </c>
      <c r="BV624" s="54">
        <f t="shared" si="875"/>
        <v>-21802.999047610654</v>
      </c>
      <c r="BW624">
        <f>IFERROR(VLOOKUP(AO624,'Model Failure data- Lines'!$A$37:$E$41,4,FALSE),'Model Failure data- Lines'!$D$37)</f>
        <v>0.16398000000000001</v>
      </c>
      <c r="BX624" s="14">
        <f t="shared" si="876"/>
        <v>10114.951800221199</v>
      </c>
      <c r="BY624" s="34">
        <f t="shared" si="877"/>
        <v>28309.124070102233</v>
      </c>
      <c r="BZ624" s="71">
        <f t="shared" si="878"/>
        <v>0.35730359495311192</v>
      </c>
      <c r="CA624" s="71">
        <f t="shared" si="879"/>
        <v>-18194.172269881034</v>
      </c>
      <c r="CB624" s="56">
        <v>2</v>
      </c>
      <c r="CC624">
        <f>IFERROR(VLOOKUP(AO624,'Model Failure data- Lines'!$A$37:$E$41,5,FALSE),'Model Failure data- Lines'!$E$37)</f>
        <v>0.16322</v>
      </c>
      <c r="CD624" s="14">
        <f t="shared" si="880"/>
        <v>10068.071916283108</v>
      </c>
      <c r="CE624" s="34">
        <f t="shared" si="881"/>
        <v>22522.047078858606</v>
      </c>
      <c r="CF624" s="34">
        <f t="shared" si="882"/>
        <v>0.44703182979019629</v>
      </c>
      <c r="CG624" s="54">
        <f t="shared" si="883"/>
        <v>-12453.975162575498</v>
      </c>
      <c r="CH624" t="e">
        <f>IFERROR(VLOOKUP(AO624,'Model Failure data- Lines'!#REF!,3,FALSE),'Model Failure data- Lines'!#REF!)</f>
        <v>#REF!</v>
      </c>
      <c r="CI624" s="14" t="e">
        <f t="shared" si="884"/>
        <v>#REF!</v>
      </c>
      <c r="CJ624" s="34">
        <f t="shared" si="885"/>
        <v>30442.676800156863</v>
      </c>
      <c r="CK624" s="34" t="e">
        <f t="shared" si="886"/>
        <v>#REF!</v>
      </c>
      <c r="CL624" s="54" t="e">
        <f t="shared" si="887"/>
        <v>#REF!</v>
      </c>
      <c r="CM624" t="e">
        <f>IFERROR(VLOOKUP(AO624,'Model Failure data- Lines'!#REF!,4,FALSE),'Model Failure data- Lines'!#REF!)</f>
        <v>#REF!</v>
      </c>
      <c r="CN624" s="14" t="e">
        <f t="shared" si="888"/>
        <v>#REF!</v>
      </c>
      <c r="CO624" s="34">
        <f t="shared" si="889"/>
        <v>26044.778737123394</v>
      </c>
      <c r="CP624" s="34" t="e">
        <f t="shared" si="890"/>
        <v>#REF!</v>
      </c>
      <c r="CQ624" s="54" t="e">
        <f t="shared" si="891"/>
        <v>#REF!</v>
      </c>
      <c r="CR624" t="e">
        <f>IFERROR(VLOOKUP(AO624,'Model Failure data- Lines'!#REF!,5,FALSE),'Model Failure data- Lines'!#REF!)</f>
        <v>#REF!</v>
      </c>
      <c r="CS624" s="14" t="e">
        <f t="shared" si="892"/>
        <v>#REF!</v>
      </c>
      <c r="CT624" s="34">
        <f t="shared" si="893"/>
        <v>19063.223641092281</v>
      </c>
      <c r="CU624" s="34" t="e">
        <f t="shared" si="894"/>
        <v>#REF!</v>
      </c>
      <c r="CV624" s="54" t="e">
        <f t="shared" si="895"/>
        <v>#REF!</v>
      </c>
      <c r="CW624" t="s">
        <v>631</v>
      </c>
      <c r="CZ624">
        <f t="shared" si="896"/>
        <v>-18194.172269881034</v>
      </c>
      <c r="DA624" s="34">
        <f t="shared" si="897"/>
        <v>4549.1331600000003</v>
      </c>
      <c r="DB624" s="34">
        <f t="shared" si="898"/>
        <v>540.75168277371051</v>
      </c>
      <c r="DC624" s="34">
        <f t="shared" si="899"/>
        <v>650.90045744748761</v>
      </c>
      <c r="DD624" s="9">
        <f t="shared" si="900"/>
        <v>4374.1665000000003</v>
      </c>
      <c r="DE624" s="59">
        <f t="shared" si="901"/>
        <v>0.44974343425942154</v>
      </c>
      <c r="DF624" s="59">
        <f t="shared" si="902"/>
        <v>5.3460628726069173E-2</v>
      </c>
      <c r="DG624" s="59">
        <f t="shared" si="903"/>
        <v>6.4350327149680864E-2</v>
      </c>
      <c r="DH624" s="59">
        <f t="shared" si="904"/>
        <v>0.43244560986482838</v>
      </c>
      <c r="DI624" s="14">
        <f t="shared" si="905"/>
        <v>-8182.7095201638303</v>
      </c>
      <c r="DJ624" s="14">
        <f t="shared" si="906"/>
        <v>-972.67188869825316</v>
      </c>
      <c r="DK624" s="14">
        <f t="shared" si="907"/>
        <v>-1170.800937784496</v>
      </c>
      <c r="DL624" s="14">
        <f t="shared" si="908"/>
        <v>-7867.9899232344524</v>
      </c>
      <c r="DM624">
        <f t="shared" si="909"/>
        <v>-12453.975162575498</v>
      </c>
      <c r="DN624" s="34">
        <f t="shared" si="910"/>
        <v>4528.0492400000003</v>
      </c>
      <c r="DO624" s="34">
        <f t="shared" si="911"/>
        <v>538.24545470377507</v>
      </c>
      <c r="DP624" s="34">
        <f t="shared" si="912"/>
        <v>647.88372157933247</v>
      </c>
      <c r="DQ624" s="9">
        <f t="shared" si="913"/>
        <v>4353.8935000000001</v>
      </c>
      <c r="DR624" s="59">
        <f t="shared" si="914"/>
        <v>0.44974343425942154</v>
      </c>
      <c r="DS624" s="59">
        <f t="shared" si="915"/>
        <v>5.3460628726069173E-2</v>
      </c>
      <c r="DT624" s="59">
        <f t="shared" si="916"/>
        <v>6.4350327149680878E-2</v>
      </c>
      <c r="DU624" s="59">
        <f t="shared" si="917"/>
        <v>0.43244560986482838</v>
      </c>
      <c r="DV624" s="14">
        <f t="shared" si="918"/>
        <v>-5601.0935597982416</v>
      </c>
      <c r="DW624" s="14">
        <f t="shared" si="919"/>
        <v>-665.79734233013573</v>
      </c>
      <c r="DX624" s="14">
        <f t="shared" si="920"/>
        <v>-801.41737602573346</v>
      </c>
      <c r="DY624" s="14">
        <f t="shared" si="921"/>
        <v>-5385.6668844213873</v>
      </c>
      <c r="DZ624" s="34" t="e">
        <f t="shared" si="922"/>
        <v>#REF!</v>
      </c>
      <c r="EA624" s="34" t="e">
        <f t="shared" si="923"/>
        <v>#REF!</v>
      </c>
      <c r="EB624" s="34" t="e">
        <f t="shared" si="924"/>
        <v>#REF!</v>
      </c>
      <c r="EC624" s="34" t="e">
        <f t="shared" si="925"/>
        <v>#REF!</v>
      </c>
      <c r="ED624" s="34" t="e">
        <f t="shared" si="926"/>
        <v>#REF!</v>
      </c>
      <c r="EE624" s="59" t="e">
        <f t="shared" si="927"/>
        <v>#REF!</v>
      </c>
      <c r="EF624" s="59" t="e">
        <f t="shared" si="928"/>
        <v>#REF!</v>
      </c>
      <c r="EG624" s="59" t="e">
        <f t="shared" si="929"/>
        <v>#REF!</v>
      </c>
      <c r="EH624" s="59" t="e">
        <f t="shared" si="930"/>
        <v>#REF!</v>
      </c>
      <c r="EI624" s="14" t="e">
        <f t="shared" si="931"/>
        <v>#REF!</v>
      </c>
      <c r="EJ624" s="14" t="e">
        <f t="shared" si="932"/>
        <v>#REF!</v>
      </c>
      <c r="EK624" s="14" t="e">
        <f t="shared" si="933"/>
        <v>#REF!</v>
      </c>
      <c r="EL624" s="14" t="e">
        <f t="shared" si="934"/>
        <v>#REF!</v>
      </c>
      <c r="EM624" t="e">
        <f t="shared" si="935"/>
        <v>#REF!</v>
      </c>
      <c r="EN624" s="34" t="e">
        <f t="shared" si="936"/>
        <v>#REF!</v>
      </c>
      <c r="EO624" s="34" t="e">
        <f t="shared" si="937"/>
        <v>#REF!</v>
      </c>
      <c r="EP624" s="34" t="e">
        <f t="shared" si="938"/>
        <v>#REF!</v>
      </c>
      <c r="EQ624" s="34" t="e">
        <f t="shared" si="939"/>
        <v>#REF!</v>
      </c>
      <c r="ER624" s="59" t="e">
        <f t="shared" si="940"/>
        <v>#REF!</v>
      </c>
      <c r="ES624" s="59" t="e">
        <f t="shared" si="941"/>
        <v>#REF!</v>
      </c>
      <c r="ET624" s="59" t="e">
        <f t="shared" si="942"/>
        <v>#REF!</v>
      </c>
      <c r="EU624" s="59" t="e">
        <f t="shared" si="943"/>
        <v>#REF!</v>
      </c>
      <c r="EV624" s="14" t="e">
        <f t="shared" si="944"/>
        <v>#REF!</v>
      </c>
      <c r="EW624" s="14" t="e">
        <f t="shared" si="945"/>
        <v>#REF!</v>
      </c>
      <c r="EX624" s="14" t="e">
        <f t="shared" si="946"/>
        <v>#REF!</v>
      </c>
      <c r="EY624" s="14" t="e">
        <f t="shared" si="947"/>
        <v>#REF!</v>
      </c>
    </row>
    <row r="625" spans="1:155" x14ac:dyDescent="0.2">
      <c r="A625" s="17">
        <v>30298242</v>
      </c>
      <c r="B625" t="s">
        <v>62</v>
      </c>
      <c r="C625" t="s">
        <v>4472</v>
      </c>
      <c r="D625" t="s">
        <v>4473</v>
      </c>
      <c r="E625" t="s">
        <v>2989</v>
      </c>
      <c r="F625" t="s">
        <v>41</v>
      </c>
      <c r="G625" t="s">
        <v>42</v>
      </c>
      <c r="H625" t="s">
        <v>4474</v>
      </c>
      <c r="I625" t="s">
        <v>68</v>
      </c>
      <c r="J625" s="19" t="s">
        <v>69</v>
      </c>
      <c r="K625" t="s">
        <v>70</v>
      </c>
      <c r="L625">
        <v>1953</v>
      </c>
      <c r="M625">
        <f t="shared" si="857"/>
        <v>1953</v>
      </c>
      <c r="N625">
        <v>66</v>
      </c>
      <c r="O625" s="19">
        <f t="shared" si="858"/>
        <v>66</v>
      </c>
      <c r="P625" t="s">
        <v>54</v>
      </c>
      <c r="Q625" s="19" t="str">
        <f t="shared" si="859"/>
        <v>60-70</v>
      </c>
      <c r="R625" s="23">
        <v>175.6</v>
      </c>
      <c r="S625" s="15">
        <f t="shared" si="860"/>
        <v>0.17560000000000001</v>
      </c>
      <c r="T625">
        <v>30108155</v>
      </c>
      <c r="U625" t="s">
        <v>45</v>
      </c>
      <c r="V625" t="s">
        <v>46</v>
      </c>
      <c r="W625" t="s">
        <v>47</v>
      </c>
      <c r="X625" t="s">
        <v>48</v>
      </c>
      <c r="Y625" t="s">
        <v>208</v>
      </c>
      <c r="Z625" t="s">
        <v>4475</v>
      </c>
      <c r="AA625" t="s">
        <v>4476</v>
      </c>
      <c r="AB625" t="s">
        <v>1169</v>
      </c>
      <c r="AC625">
        <v>1953</v>
      </c>
      <c r="AD625">
        <v>66</v>
      </c>
      <c r="AE625" t="str">
        <f t="shared" si="861"/>
        <v>&lt;70</v>
      </c>
      <c r="AF625">
        <v>-38.075025420000003</v>
      </c>
      <c r="AG625">
        <v>145.74356756</v>
      </c>
      <c r="AH625" t="s">
        <v>75</v>
      </c>
      <c r="AI625" t="s">
        <v>76</v>
      </c>
      <c r="AJ625" s="33" t="s">
        <v>82</v>
      </c>
      <c r="AL625">
        <v>1</v>
      </c>
      <c r="AM625" t="s">
        <v>86</v>
      </c>
      <c r="AN625">
        <v>220</v>
      </c>
      <c r="AO625" s="69">
        <v>3</v>
      </c>
      <c r="AP625">
        <v>2</v>
      </c>
      <c r="AQ625">
        <v>0</v>
      </c>
      <c r="AR625">
        <v>0</v>
      </c>
      <c r="AS625" s="82" t="str">
        <f t="shared" si="862"/>
        <v>Gw-0-0</v>
      </c>
      <c r="AT625" s="14">
        <f t="shared" si="863"/>
        <v>26000</v>
      </c>
      <c r="AU625" s="81">
        <f>VLOOKUP(C625,Bushfire_Vlookup!$F$2:$H$12575,3,FALSE)</f>
        <v>3262.565771</v>
      </c>
      <c r="AV625" s="14">
        <f>VLOOKUP(AS625,Safety_collateral_Vlookup!$J$3:$L$20,2,FALSE)</f>
        <v>3720.1399252148244</v>
      </c>
      <c r="AW625" s="14">
        <f>VLOOKUP(AS625,Safety_collateral_Vlookup!$J$3:$L$20,3,FALSE)</f>
        <v>25000</v>
      </c>
      <c r="AX625" s="48">
        <f t="shared" si="864"/>
        <v>61867.546977861217</v>
      </c>
      <c r="AY625" s="49">
        <f t="shared" si="948"/>
        <v>13345.6</v>
      </c>
      <c r="AZ625" s="14">
        <v>76000</v>
      </c>
      <c r="BA625" s="16">
        <f t="shared" si="865"/>
        <v>4.635801086340158</v>
      </c>
      <c r="BB625" t="e">
        <f>IF(BA625&lt;=#REF!,#REF!,IF(BA625&lt;=#REF!,#REF!,IF(BA625&lt;=#REF!,#REF!,IF(BA625&lt;=#REF!,#REF!,#REF!))))</f>
        <v>#REF!</v>
      </c>
      <c r="BC625" s="51">
        <v>4</v>
      </c>
      <c r="BD625" s="21">
        <v>70</v>
      </c>
      <c r="BE625" s="21">
        <v>6.4399999999999999E-2</v>
      </c>
      <c r="BF625" s="26">
        <f t="shared" si="866"/>
        <v>870.48267894971502</v>
      </c>
      <c r="BG625" s="21">
        <v>7</v>
      </c>
      <c r="BH625" s="21">
        <f t="shared" si="867"/>
        <v>28</v>
      </c>
      <c r="BI625" s="28">
        <f t="shared" si="868"/>
        <v>4.0959999999999998E-4</v>
      </c>
      <c r="BJ625" s="27">
        <f t="shared" si="869"/>
        <v>4.0959999999999998E-4</v>
      </c>
      <c r="BK625" s="28">
        <f t="shared" si="870"/>
        <v>6.279685848080814E-3</v>
      </c>
      <c r="BL625" s="35">
        <f t="shared" si="871"/>
        <v>2.9111374476407954E-2</v>
      </c>
      <c r="BM625" s="21" t="str">
        <f t="shared" si="872"/>
        <v>Cr1</v>
      </c>
      <c r="BN625" s="51">
        <v>1</v>
      </c>
      <c r="BO625" s="21">
        <v>0</v>
      </c>
      <c r="BP625" s="50" t="s">
        <v>5497</v>
      </c>
      <c r="BQ625" s="14">
        <v>26000</v>
      </c>
      <c r="BR625">
        <f>IFERROR(VLOOKUP(AO625,'Model Failure data- Lines'!$A$37:$E$41,3,FALSE),'Model Failure data- Lines'!$C$37)</f>
        <v>0.16107000000000002</v>
      </c>
      <c r="BS625" s="14">
        <f t="shared" si="873"/>
        <v>9965.0057917241065</v>
      </c>
      <c r="BT625" s="34">
        <f t="shared" si="949"/>
        <v>11903.613545649127</v>
      </c>
      <c r="BU625" s="34">
        <f t="shared" si="874"/>
        <v>0.83714123896154224</v>
      </c>
      <c r="BV625" s="54">
        <f t="shared" si="875"/>
        <v>-1938.60775392502</v>
      </c>
      <c r="BW625">
        <f>IFERROR(VLOOKUP(AO625,'Model Failure data- Lines'!$A$37:$E$41,4,FALSE),'Model Failure data- Lines'!$D$37)</f>
        <v>0.16398000000000001</v>
      </c>
      <c r="BX625" s="14">
        <f t="shared" si="876"/>
        <v>10145.040353429684</v>
      </c>
      <c r="BY625" s="34">
        <f t="shared" si="877"/>
        <v>10617.433119841848</v>
      </c>
      <c r="BZ625" s="71">
        <f t="shared" si="878"/>
        <v>0.95550781803095541</v>
      </c>
      <c r="CA625" s="71">
        <f t="shared" si="879"/>
        <v>-472.39276641216384</v>
      </c>
      <c r="CB625" s="56">
        <v>2</v>
      </c>
      <c r="CC625">
        <f>IFERROR(VLOOKUP(AO625,'Model Failure data- Lines'!$A$37:$E$41,5,FALSE),'Model Failure data- Lines'!$E$37)</f>
        <v>0.16322</v>
      </c>
      <c r="CD625" s="14">
        <f t="shared" si="880"/>
        <v>10098.021017726509</v>
      </c>
      <c r="CE625" s="34">
        <f t="shared" si="881"/>
        <v>8446.9702414514559</v>
      </c>
      <c r="CF625" s="34">
        <f t="shared" si="882"/>
        <v>1.1954607071033496</v>
      </c>
      <c r="CG625" s="54">
        <f t="shared" si="883"/>
        <v>1651.0507762750531</v>
      </c>
      <c r="CH625" t="e">
        <f>IFERROR(VLOOKUP(AO625,'Model Failure data- Lines'!#REF!,3,FALSE),'Model Failure data- Lines'!#REF!)</f>
        <v>#REF!</v>
      </c>
      <c r="CI625" s="14" t="e">
        <f t="shared" si="884"/>
        <v>#REF!</v>
      </c>
      <c r="CJ625" s="34">
        <f t="shared" si="885"/>
        <v>11417.629316761098</v>
      </c>
      <c r="CK625" s="34" t="e">
        <f t="shared" si="886"/>
        <v>#REF!</v>
      </c>
      <c r="CL625" s="54" t="e">
        <f t="shared" si="887"/>
        <v>#REF!</v>
      </c>
      <c r="CM625" t="e">
        <f>IFERROR(VLOOKUP(AO625,'Model Failure data- Lines'!#REF!,4,FALSE),'Model Failure data- Lines'!#REF!)</f>
        <v>#REF!</v>
      </c>
      <c r="CN625" s="14" t="e">
        <f t="shared" si="888"/>
        <v>#REF!</v>
      </c>
      <c r="CO625" s="34">
        <f t="shared" si="889"/>
        <v>9768.1827130262027</v>
      </c>
      <c r="CP625" s="34" t="e">
        <f t="shared" si="890"/>
        <v>#REF!</v>
      </c>
      <c r="CQ625" s="54" t="e">
        <f t="shared" si="891"/>
        <v>#REF!</v>
      </c>
      <c r="CR625" t="e">
        <f>IFERROR(VLOOKUP(AO625,'Model Failure data- Lines'!#REF!,5,FALSE),'Model Failure data- Lines'!#REF!)</f>
        <v>#REF!</v>
      </c>
      <c r="CS625" s="14" t="e">
        <f t="shared" si="892"/>
        <v>#REF!</v>
      </c>
      <c r="CT625" s="34">
        <f t="shared" si="893"/>
        <v>7149.7267650059903</v>
      </c>
      <c r="CU625" s="34" t="e">
        <f t="shared" si="894"/>
        <v>#REF!</v>
      </c>
      <c r="CV625" s="54" t="e">
        <f t="shared" si="895"/>
        <v>#REF!</v>
      </c>
      <c r="CW625" t="s">
        <v>1169</v>
      </c>
      <c r="CZ625">
        <f t="shared" si="896"/>
        <v>-472.39276641216429</v>
      </c>
      <c r="DA625" s="34">
        <f t="shared" si="897"/>
        <v>4549.1331600000003</v>
      </c>
      <c r="DB625" s="34">
        <f t="shared" si="898"/>
        <v>570.84023598219483</v>
      </c>
      <c r="DC625" s="34">
        <f t="shared" si="899"/>
        <v>650.90045744748761</v>
      </c>
      <c r="DD625" s="9">
        <f t="shared" si="900"/>
        <v>4374.1665000000003</v>
      </c>
      <c r="DE625" s="59">
        <f t="shared" si="901"/>
        <v>0.44840956778078239</v>
      </c>
      <c r="DF625" s="59">
        <f t="shared" si="902"/>
        <v>5.626791181655711E-2</v>
      </c>
      <c r="DG625" s="59">
        <f t="shared" si="903"/>
        <v>6.4159474459600435E-2</v>
      </c>
      <c r="DH625" s="59">
        <f t="shared" si="904"/>
        <v>0.43116304594305999</v>
      </c>
      <c r="DI625" s="14">
        <f t="shared" si="905"/>
        <v>-211.82543620964668</v>
      </c>
      <c r="DJ625" s="14">
        <f t="shared" si="906"/>
        <v>-26.580554523259121</v>
      </c>
      <c r="DK625" s="14">
        <f t="shared" si="907"/>
        <v>-30.30847163152125</v>
      </c>
      <c r="DL625" s="14">
        <f t="shared" si="908"/>
        <v>-203.67830404773719</v>
      </c>
      <c r="DM625">
        <f t="shared" si="909"/>
        <v>1651.0507762750535</v>
      </c>
      <c r="DN625" s="34">
        <f t="shared" si="910"/>
        <v>4528.0492400000003</v>
      </c>
      <c r="DO625" s="34">
        <f t="shared" si="911"/>
        <v>568.1945561471756</v>
      </c>
      <c r="DP625" s="34">
        <f t="shared" si="912"/>
        <v>647.88372157933247</v>
      </c>
      <c r="DQ625" s="9">
        <f t="shared" si="913"/>
        <v>4353.8935000000001</v>
      </c>
      <c r="DR625" s="59">
        <f t="shared" si="914"/>
        <v>0.44840956778078239</v>
      </c>
      <c r="DS625" s="59">
        <f t="shared" si="915"/>
        <v>5.6267911816557124E-2</v>
      </c>
      <c r="DT625" s="59">
        <f t="shared" si="916"/>
        <v>6.4159474459600449E-2</v>
      </c>
      <c r="DU625" s="59">
        <f t="shared" si="917"/>
        <v>0.43116304594305999</v>
      </c>
      <c r="DV625" s="14">
        <f t="shared" si="918"/>
        <v>740.34696497362199</v>
      </c>
      <c r="DW625" s="14">
        <f t="shared" si="919"/>
        <v>92.901179484102883</v>
      </c>
      <c r="DX625" s="14">
        <f t="shared" si="920"/>
        <v>105.93055011192278</v>
      </c>
      <c r="DY625" s="14">
        <f t="shared" si="921"/>
        <v>711.87208170540566</v>
      </c>
      <c r="DZ625" s="34" t="e">
        <f t="shared" si="922"/>
        <v>#REF!</v>
      </c>
      <c r="EA625" s="34" t="e">
        <f t="shared" si="923"/>
        <v>#REF!</v>
      </c>
      <c r="EB625" s="34" t="e">
        <f t="shared" si="924"/>
        <v>#REF!</v>
      </c>
      <c r="EC625" s="34" t="e">
        <f t="shared" si="925"/>
        <v>#REF!</v>
      </c>
      <c r="ED625" s="34" t="e">
        <f t="shared" si="926"/>
        <v>#REF!</v>
      </c>
      <c r="EE625" s="59" t="e">
        <f t="shared" si="927"/>
        <v>#REF!</v>
      </c>
      <c r="EF625" s="59" t="e">
        <f t="shared" si="928"/>
        <v>#REF!</v>
      </c>
      <c r="EG625" s="59" t="e">
        <f t="shared" si="929"/>
        <v>#REF!</v>
      </c>
      <c r="EH625" s="59" t="e">
        <f t="shared" si="930"/>
        <v>#REF!</v>
      </c>
      <c r="EI625" s="14" t="e">
        <f t="shared" si="931"/>
        <v>#REF!</v>
      </c>
      <c r="EJ625" s="14" t="e">
        <f t="shared" si="932"/>
        <v>#REF!</v>
      </c>
      <c r="EK625" s="14" t="e">
        <f t="shared" si="933"/>
        <v>#REF!</v>
      </c>
      <c r="EL625" s="14" t="e">
        <f t="shared" si="934"/>
        <v>#REF!</v>
      </c>
      <c r="EM625" t="e">
        <f t="shared" si="935"/>
        <v>#REF!</v>
      </c>
      <c r="EN625" s="34" t="e">
        <f t="shared" si="936"/>
        <v>#REF!</v>
      </c>
      <c r="EO625" s="34" t="e">
        <f t="shared" si="937"/>
        <v>#REF!</v>
      </c>
      <c r="EP625" s="34" t="e">
        <f t="shared" si="938"/>
        <v>#REF!</v>
      </c>
      <c r="EQ625" s="34" t="e">
        <f t="shared" si="939"/>
        <v>#REF!</v>
      </c>
      <c r="ER625" s="59" t="e">
        <f t="shared" si="940"/>
        <v>#REF!</v>
      </c>
      <c r="ES625" s="59" t="e">
        <f t="shared" si="941"/>
        <v>#REF!</v>
      </c>
      <c r="ET625" s="59" t="e">
        <f t="shared" si="942"/>
        <v>#REF!</v>
      </c>
      <c r="EU625" s="59" t="e">
        <f t="shared" si="943"/>
        <v>#REF!</v>
      </c>
      <c r="EV625" s="14" t="e">
        <f t="shared" si="944"/>
        <v>#REF!</v>
      </c>
      <c r="EW625" s="14" t="e">
        <f t="shared" si="945"/>
        <v>#REF!</v>
      </c>
      <c r="EX625" s="14" t="e">
        <f t="shared" si="946"/>
        <v>#REF!</v>
      </c>
      <c r="EY625" s="14" t="e">
        <f t="shared" si="947"/>
        <v>#REF!</v>
      </c>
    </row>
    <row r="626" spans="1:155" x14ac:dyDescent="0.2">
      <c r="A626" s="17">
        <v>30035019</v>
      </c>
      <c r="B626" t="s">
        <v>62</v>
      </c>
      <c r="C626" t="s">
        <v>1157</v>
      </c>
      <c r="D626" t="s">
        <v>1158</v>
      </c>
      <c r="E626" t="s">
        <v>1159</v>
      </c>
      <c r="F626" t="s">
        <v>41</v>
      </c>
      <c r="G626" t="s">
        <v>42</v>
      </c>
      <c r="H626" t="s">
        <v>1160</v>
      </c>
      <c r="I626" t="s">
        <v>68</v>
      </c>
      <c r="J626" s="19" t="s">
        <v>69</v>
      </c>
      <c r="K626" t="s">
        <v>70</v>
      </c>
      <c r="L626">
        <v>1953</v>
      </c>
      <c r="M626">
        <f t="shared" si="857"/>
        <v>1953</v>
      </c>
      <c r="N626">
        <v>66</v>
      </c>
      <c r="O626" s="19">
        <f t="shared" si="858"/>
        <v>66</v>
      </c>
      <c r="P626" t="s">
        <v>54</v>
      </c>
      <c r="Q626" s="19" t="str">
        <f t="shared" si="859"/>
        <v>60-70</v>
      </c>
      <c r="R626" s="23">
        <v>296.89999999999998</v>
      </c>
      <c r="S626" s="15">
        <f t="shared" si="860"/>
        <v>0.2969</v>
      </c>
      <c r="T626">
        <v>30250828</v>
      </c>
      <c r="U626" t="s">
        <v>45</v>
      </c>
      <c r="V626" t="s">
        <v>46</v>
      </c>
      <c r="W626" s="20" t="s">
        <v>87</v>
      </c>
      <c r="X626" t="s">
        <v>88</v>
      </c>
      <c r="Y626" t="s">
        <v>59</v>
      </c>
      <c r="Z626" t="s">
        <v>1161</v>
      </c>
      <c r="AA626" t="s">
        <v>1162</v>
      </c>
      <c r="AB626" t="s">
        <v>144</v>
      </c>
      <c r="AC626">
        <v>1953</v>
      </c>
      <c r="AD626">
        <v>66</v>
      </c>
      <c r="AE626" t="str">
        <f t="shared" si="861"/>
        <v>&lt;70</v>
      </c>
      <c r="AF626">
        <v>-38.074512769999998</v>
      </c>
      <c r="AG626">
        <v>145.74169357</v>
      </c>
      <c r="AH626" t="s">
        <v>75</v>
      </c>
      <c r="AI626" t="s">
        <v>76</v>
      </c>
      <c r="AJ626" s="33" t="s">
        <v>82</v>
      </c>
      <c r="AL626">
        <v>1</v>
      </c>
      <c r="AM626" t="s">
        <v>86</v>
      </c>
      <c r="AN626">
        <v>220</v>
      </c>
      <c r="AO626" s="69">
        <v>3</v>
      </c>
      <c r="AP626">
        <v>2</v>
      </c>
      <c r="AQ626">
        <v>0</v>
      </c>
      <c r="AR626">
        <v>0</v>
      </c>
      <c r="AS626" s="82" t="str">
        <f t="shared" si="862"/>
        <v>Gw-0-0</v>
      </c>
      <c r="AT626" s="14">
        <f t="shared" si="863"/>
        <v>26000</v>
      </c>
      <c r="AU626" s="81">
        <f>VLOOKUP(C626,Bushfire_Vlookup!$F$2:$H$12575,3,FALSE)</f>
        <v>2961.8672259999998</v>
      </c>
      <c r="AV626" s="14">
        <f>VLOOKUP(AS626,Safety_collateral_Vlookup!$J$3:$L$20,2,FALSE)</f>
        <v>3720.1399252148244</v>
      </c>
      <c r="AW626" s="14">
        <f>VLOOKUP(AS626,Safety_collateral_Vlookup!$J$3:$L$20,3,FALSE)</f>
        <v>25000</v>
      </c>
      <c r="AX626" s="48">
        <f t="shared" si="864"/>
        <v>61546.701630346215</v>
      </c>
      <c r="AY626" s="49">
        <f t="shared" si="948"/>
        <v>22564.400000000001</v>
      </c>
      <c r="AZ626" s="14">
        <v>76000</v>
      </c>
      <c r="BA626" s="16">
        <f t="shared" si="865"/>
        <v>2.7276019584099824</v>
      </c>
      <c r="BB626" t="e">
        <f>IF(BA626&lt;=#REF!,#REF!,IF(BA626&lt;=#REF!,#REF!,IF(BA626&lt;=#REF!,#REF!,IF(BA626&lt;=#REF!,#REF!,#REF!))))</f>
        <v>#REF!</v>
      </c>
      <c r="BC626" s="51">
        <v>3</v>
      </c>
      <c r="BD626" s="21">
        <v>70</v>
      </c>
      <c r="BE626" s="21">
        <v>6.4399999999999999E-2</v>
      </c>
      <c r="BF626" s="26">
        <f t="shared" si="866"/>
        <v>1471.7899053540455</v>
      </c>
      <c r="BG626" s="21">
        <v>7</v>
      </c>
      <c r="BH626" s="21">
        <f t="shared" si="867"/>
        <v>28</v>
      </c>
      <c r="BI626" s="28">
        <f t="shared" si="868"/>
        <v>4.0959999999999998E-4</v>
      </c>
      <c r="BJ626" s="27">
        <f t="shared" si="869"/>
        <v>4.0959999999999998E-4</v>
      </c>
      <c r="BK626" s="28">
        <f t="shared" si="870"/>
        <v>6.2796858480808149E-3</v>
      </c>
      <c r="BL626" s="35">
        <f t="shared" si="871"/>
        <v>1.7128483417424682E-2</v>
      </c>
      <c r="BM626" s="21" t="str">
        <f t="shared" si="872"/>
        <v>Cr1</v>
      </c>
      <c r="BN626" s="51">
        <v>1</v>
      </c>
      <c r="BO626" s="21">
        <v>0</v>
      </c>
      <c r="BP626" s="50" t="s">
        <v>5497</v>
      </c>
      <c r="BQ626" s="14">
        <v>26000</v>
      </c>
      <c r="BR626">
        <f>IFERROR(VLOOKUP(AO626,'Model Failure data- Lines'!$A$37:$E$41,3,FALSE),'Model Failure data- Lines'!$C$37)</f>
        <v>0.16107000000000002</v>
      </c>
      <c r="BS626" s="14">
        <f t="shared" si="873"/>
        <v>9913.3272315998656</v>
      </c>
      <c r="BT626" s="34">
        <f t="shared" si="949"/>
        <v>20126.326091704017</v>
      </c>
      <c r="BU626" s="34">
        <f t="shared" si="874"/>
        <v>0.4925552327051928</v>
      </c>
      <c r="BV626" s="54">
        <f t="shared" si="875"/>
        <v>-10212.998860104151</v>
      </c>
      <c r="BW626">
        <f>IFERROR(VLOOKUP(AO626,'Model Failure data- Lines'!$A$37:$E$41,4,FALSE),'Model Failure data- Lines'!$D$37)</f>
        <v>0.16398000000000001</v>
      </c>
      <c r="BX626" s="14">
        <f t="shared" si="876"/>
        <v>10092.428133344174</v>
      </c>
      <c r="BY626" s="34">
        <f t="shared" si="877"/>
        <v>17951.685041463807</v>
      </c>
      <c r="BZ626" s="71">
        <f t="shared" si="878"/>
        <v>0.56219948768225614</v>
      </c>
      <c r="CA626" s="71">
        <f t="shared" si="879"/>
        <v>-7859.2569081196325</v>
      </c>
      <c r="CB626" s="56">
        <v>2</v>
      </c>
      <c r="CC626">
        <f>IFERROR(VLOOKUP(AO626,'Model Failure data- Lines'!$A$37:$E$41,5,FALSE),'Model Failure data- Lines'!$E$37)</f>
        <v>0.16322</v>
      </c>
      <c r="CD626" s="14">
        <f t="shared" si="880"/>
        <v>10045.652640105109</v>
      </c>
      <c r="CE626" s="34">
        <f t="shared" si="881"/>
        <v>14281.921780677319</v>
      </c>
      <c r="CF626" s="34">
        <f t="shared" si="882"/>
        <v>0.703382415502117</v>
      </c>
      <c r="CG626" s="54">
        <f t="shared" si="883"/>
        <v>-4236.2691405722107</v>
      </c>
      <c r="CH626" t="e">
        <f>IFERROR(VLOOKUP(AO626,'Model Failure data- Lines'!#REF!,3,FALSE),'Model Failure data- Lines'!#REF!)</f>
        <v>#REF!</v>
      </c>
      <c r="CI626" s="14" t="e">
        <f t="shared" si="884"/>
        <v>#REF!</v>
      </c>
      <c r="CJ626" s="34">
        <f t="shared" si="885"/>
        <v>19304.636356186616</v>
      </c>
      <c r="CK626" s="34" t="e">
        <f t="shared" si="886"/>
        <v>#REF!</v>
      </c>
      <c r="CL626" s="54" t="e">
        <f t="shared" si="887"/>
        <v>#REF!</v>
      </c>
      <c r="CM626" t="e">
        <f>IFERROR(VLOOKUP(AO626,'Model Failure data- Lines'!#REF!,4,FALSE),'Model Failure data- Lines'!#REF!)</f>
        <v>#REF!</v>
      </c>
      <c r="CN626" s="14" t="e">
        <f t="shared" si="888"/>
        <v>#REF!</v>
      </c>
      <c r="CO626" s="34">
        <f t="shared" si="889"/>
        <v>16515.794120145099</v>
      </c>
      <c r="CP626" s="34" t="e">
        <f t="shared" si="890"/>
        <v>#REF!</v>
      </c>
      <c r="CQ626" s="54" t="e">
        <f t="shared" si="891"/>
        <v>#REF!</v>
      </c>
      <c r="CR626" t="e">
        <f>IFERROR(VLOOKUP(AO626,'Model Failure data- Lines'!#REF!,5,FALSE),'Model Failure data- Lines'!#REF!)</f>
        <v>#REF!</v>
      </c>
      <c r="CS626" s="14" t="e">
        <f t="shared" si="892"/>
        <v>#REF!</v>
      </c>
      <c r="CT626" s="34">
        <f t="shared" si="893"/>
        <v>12088.575606664457</v>
      </c>
      <c r="CU626" s="34" t="e">
        <f t="shared" si="894"/>
        <v>#REF!</v>
      </c>
      <c r="CV626" s="54" t="e">
        <f t="shared" si="895"/>
        <v>#REF!</v>
      </c>
      <c r="CW626" t="s">
        <v>144</v>
      </c>
      <c r="CZ626">
        <f t="shared" si="896"/>
        <v>-7859.2569081196343</v>
      </c>
      <c r="DA626" s="34">
        <f t="shared" si="897"/>
        <v>4549.1331600000003</v>
      </c>
      <c r="DB626" s="34">
        <f t="shared" si="898"/>
        <v>518.22801589668506</v>
      </c>
      <c r="DC626" s="34">
        <f t="shared" si="899"/>
        <v>650.90045744748761</v>
      </c>
      <c r="DD626" s="9">
        <f t="shared" si="900"/>
        <v>4374.1665000000003</v>
      </c>
      <c r="DE626" s="59">
        <f t="shared" si="901"/>
        <v>0.45074714428435803</v>
      </c>
      <c r="DF626" s="59">
        <f t="shared" si="902"/>
        <v>5.1348199764189723E-2</v>
      </c>
      <c r="DG626" s="59">
        <f t="shared" si="903"/>
        <v>6.4493940293415652E-2</v>
      </c>
      <c r="DH626" s="59">
        <f t="shared" si="904"/>
        <v>0.43341071565803652</v>
      </c>
      <c r="DI626" s="14">
        <f t="shared" si="905"/>
        <v>-3542.5376075320382</v>
      </c>
      <c r="DJ626" s="14">
        <f t="shared" si="906"/>
        <v>-403.55869371621503</v>
      </c>
      <c r="DK626" s="14">
        <f t="shared" si="907"/>
        <v>-506.87444578288216</v>
      </c>
      <c r="DL626" s="14">
        <f t="shared" si="908"/>
        <v>-3406.2861610884979</v>
      </c>
      <c r="DM626">
        <f t="shared" si="909"/>
        <v>-4236.2691405722107</v>
      </c>
      <c r="DN626" s="34">
        <f t="shared" si="910"/>
        <v>4528.0492400000003</v>
      </c>
      <c r="DO626" s="34">
        <f t="shared" si="911"/>
        <v>515.82617852577721</v>
      </c>
      <c r="DP626" s="34">
        <f t="shared" si="912"/>
        <v>647.88372157933247</v>
      </c>
      <c r="DQ626" s="9">
        <f t="shared" si="913"/>
        <v>4353.8935000000001</v>
      </c>
      <c r="DR626" s="59">
        <f t="shared" si="914"/>
        <v>0.45074714428435808</v>
      </c>
      <c r="DS626" s="59">
        <f t="shared" si="915"/>
        <v>5.1348199764189743E-2</v>
      </c>
      <c r="DT626" s="59">
        <f t="shared" si="916"/>
        <v>6.449394029341568E-2</v>
      </c>
      <c r="DU626" s="59">
        <f t="shared" si="917"/>
        <v>0.43341071565803663</v>
      </c>
      <c r="DV626" s="14">
        <f t="shared" si="918"/>
        <v>-1909.4862175328758</v>
      </c>
      <c r="DW626" s="14">
        <f t="shared" si="919"/>
        <v>-217.52479408497427</v>
      </c>
      <c r="DX626" s="14">
        <f t="shared" si="920"/>
        <v>-273.21368901890349</v>
      </c>
      <c r="DY626" s="14">
        <f t="shared" si="921"/>
        <v>-1836.0444399354574</v>
      </c>
      <c r="DZ626" s="34" t="e">
        <f t="shared" si="922"/>
        <v>#REF!</v>
      </c>
      <c r="EA626" s="34" t="e">
        <f t="shared" si="923"/>
        <v>#REF!</v>
      </c>
      <c r="EB626" s="34" t="e">
        <f t="shared" si="924"/>
        <v>#REF!</v>
      </c>
      <c r="EC626" s="34" t="e">
        <f t="shared" si="925"/>
        <v>#REF!</v>
      </c>
      <c r="ED626" s="34" t="e">
        <f t="shared" si="926"/>
        <v>#REF!</v>
      </c>
      <c r="EE626" s="59" t="e">
        <f t="shared" si="927"/>
        <v>#REF!</v>
      </c>
      <c r="EF626" s="59" t="e">
        <f t="shared" si="928"/>
        <v>#REF!</v>
      </c>
      <c r="EG626" s="59" t="e">
        <f t="shared" si="929"/>
        <v>#REF!</v>
      </c>
      <c r="EH626" s="59" t="e">
        <f t="shared" si="930"/>
        <v>#REF!</v>
      </c>
      <c r="EI626" s="14" t="e">
        <f t="shared" si="931"/>
        <v>#REF!</v>
      </c>
      <c r="EJ626" s="14" t="e">
        <f t="shared" si="932"/>
        <v>#REF!</v>
      </c>
      <c r="EK626" s="14" t="e">
        <f t="shared" si="933"/>
        <v>#REF!</v>
      </c>
      <c r="EL626" s="14" t="e">
        <f t="shared" si="934"/>
        <v>#REF!</v>
      </c>
      <c r="EM626" t="e">
        <f t="shared" si="935"/>
        <v>#REF!</v>
      </c>
      <c r="EN626" s="34" t="e">
        <f t="shared" si="936"/>
        <v>#REF!</v>
      </c>
      <c r="EO626" s="34" t="e">
        <f t="shared" si="937"/>
        <v>#REF!</v>
      </c>
      <c r="EP626" s="34" t="e">
        <f t="shared" si="938"/>
        <v>#REF!</v>
      </c>
      <c r="EQ626" s="34" t="e">
        <f t="shared" si="939"/>
        <v>#REF!</v>
      </c>
      <c r="ER626" s="59" t="e">
        <f t="shared" si="940"/>
        <v>#REF!</v>
      </c>
      <c r="ES626" s="59" t="e">
        <f t="shared" si="941"/>
        <v>#REF!</v>
      </c>
      <c r="ET626" s="59" t="e">
        <f t="shared" si="942"/>
        <v>#REF!</v>
      </c>
      <c r="EU626" s="59" t="e">
        <f t="shared" si="943"/>
        <v>#REF!</v>
      </c>
      <c r="EV626" s="14" t="e">
        <f t="shared" si="944"/>
        <v>#REF!</v>
      </c>
      <c r="EW626" s="14" t="e">
        <f t="shared" si="945"/>
        <v>#REF!</v>
      </c>
      <c r="EX626" s="14" t="e">
        <f t="shared" si="946"/>
        <v>#REF!</v>
      </c>
      <c r="EY626" s="14" t="e">
        <f t="shared" si="947"/>
        <v>#REF!</v>
      </c>
    </row>
    <row r="627" spans="1:155" x14ac:dyDescent="0.2">
      <c r="A627" s="17">
        <v>30202618</v>
      </c>
      <c r="B627" t="s">
        <v>62</v>
      </c>
      <c r="C627" t="s">
        <v>3576</v>
      </c>
      <c r="D627" t="s">
        <v>3577</v>
      </c>
      <c r="E627" t="s">
        <v>974</v>
      </c>
      <c r="F627" t="s">
        <v>41</v>
      </c>
      <c r="G627" t="s">
        <v>42</v>
      </c>
      <c r="H627" t="s">
        <v>3578</v>
      </c>
      <c r="I627" t="s">
        <v>68</v>
      </c>
      <c r="J627" s="19" t="s">
        <v>69</v>
      </c>
      <c r="K627" t="s">
        <v>70</v>
      </c>
      <c r="L627">
        <v>1953</v>
      </c>
      <c r="M627">
        <f t="shared" si="857"/>
        <v>1953</v>
      </c>
      <c r="N627">
        <v>66</v>
      </c>
      <c r="O627" s="19">
        <f t="shared" si="858"/>
        <v>66</v>
      </c>
      <c r="P627" t="s">
        <v>54</v>
      </c>
      <c r="Q627" s="19" t="str">
        <f t="shared" si="859"/>
        <v>60-70</v>
      </c>
      <c r="R627" s="23">
        <v>371.9</v>
      </c>
      <c r="S627" s="15">
        <f t="shared" si="860"/>
        <v>0.37189999999999995</v>
      </c>
      <c r="T627">
        <v>30103680</v>
      </c>
      <c r="U627" t="s">
        <v>45</v>
      </c>
      <c r="V627" t="s">
        <v>46</v>
      </c>
      <c r="W627" t="s">
        <v>47</v>
      </c>
      <c r="X627" t="s">
        <v>48</v>
      </c>
      <c r="Y627" t="s">
        <v>208</v>
      </c>
      <c r="Z627" t="s">
        <v>3579</v>
      </c>
      <c r="AA627" t="s">
        <v>3580</v>
      </c>
      <c r="AB627" t="s">
        <v>574</v>
      </c>
      <c r="AC627">
        <v>1953</v>
      </c>
      <c r="AD627">
        <v>66</v>
      </c>
      <c r="AE627" t="str">
        <f t="shared" si="861"/>
        <v>&lt;70</v>
      </c>
      <c r="AF627">
        <v>-38.074241550000004</v>
      </c>
      <c r="AG627">
        <v>145.73831908</v>
      </c>
      <c r="AH627" t="s">
        <v>75</v>
      </c>
      <c r="AI627" t="s">
        <v>76</v>
      </c>
      <c r="AJ627" s="33" t="s">
        <v>82</v>
      </c>
      <c r="AL627">
        <v>1</v>
      </c>
      <c r="AM627" t="s">
        <v>86</v>
      </c>
      <c r="AN627">
        <v>220</v>
      </c>
      <c r="AO627" s="69">
        <v>3</v>
      </c>
      <c r="AP627">
        <v>2</v>
      </c>
      <c r="AQ627">
        <v>0</v>
      </c>
      <c r="AR627">
        <v>0</v>
      </c>
      <c r="AS627" s="82" t="str">
        <f t="shared" si="862"/>
        <v>Gw-0-0</v>
      </c>
      <c r="AT627" s="14">
        <f t="shared" si="863"/>
        <v>26000</v>
      </c>
      <c r="AU627" s="81">
        <f>VLOOKUP(C627,Bushfire_Vlookup!$F$2:$H$12575,3,FALSE)</f>
        <v>3592.9172819999999</v>
      </c>
      <c r="AV627" s="14">
        <f>VLOOKUP(AS627,Safety_collateral_Vlookup!$J$3:$L$20,2,FALSE)</f>
        <v>3720.1399252148244</v>
      </c>
      <c r="AW627" s="14">
        <f>VLOOKUP(AS627,Safety_collateral_Vlookup!$J$3:$L$20,3,FALSE)</f>
        <v>25000</v>
      </c>
      <c r="AX627" s="48">
        <f t="shared" si="864"/>
        <v>62220.032040098209</v>
      </c>
      <c r="AY627" s="49">
        <f t="shared" si="948"/>
        <v>28264.399999999998</v>
      </c>
      <c r="AZ627" s="14">
        <v>76000</v>
      </c>
      <c r="BA627" s="16">
        <f t="shared" si="865"/>
        <v>2.2013569026796329</v>
      </c>
      <c r="BB627" t="e">
        <f>IF(BA627&lt;=#REF!,#REF!,IF(BA627&lt;=#REF!,#REF!,IF(BA627&lt;=#REF!,#REF!,IF(BA627&lt;=#REF!,#REF!,#REF!))))</f>
        <v>#REF!</v>
      </c>
      <c r="BC627" s="51">
        <v>3</v>
      </c>
      <c r="BD627" s="21">
        <v>70</v>
      </c>
      <c r="BE627" s="21">
        <v>6.4399999999999999E-2</v>
      </c>
      <c r="BF627" s="26">
        <f t="shared" si="866"/>
        <v>1843.5792044498803</v>
      </c>
      <c r="BG627" s="21">
        <v>7</v>
      </c>
      <c r="BH627" s="21">
        <f t="shared" si="867"/>
        <v>28</v>
      </c>
      <c r="BI627" s="28">
        <f t="shared" si="868"/>
        <v>4.0959999999999998E-4</v>
      </c>
      <c r="BJ627" s="27">
        <f t="shared" si="869"/>
        <v>4.0959999999999998E-4</v>
      </c>
      <c r="BK627" s="28">
        <f t="shared" si="870"/>
        <v>6.2796858480808132E-3</v>
      </c>
      <c r="BL627" s="35">
        <f t="shared" si="871"/>
        <v>1.3823829788332303E-2</v>
      </c>
      <c r="BM627" s="21" t="str">
        <f t="shared" si="872"/>
        <v>Cr1</v>
      </c>
      <c r="BN627" s="51">
        <v>1</v>
      </c>
      <c r="BO627" s="21">
        <v>0</v>
      </c>
      <c r="BP627" s="50" t="s">
        <v>5497</v>
      </c>
      <c r="BQ627" s="14">
        <v>26000</v>
      </c>
      <c r="BR627">
        <f>IFERROR(VLOOKUP(AO627,'Model Failure data- Lines'!$A$37:$E$41,3,FALSE),'Model Failure data- Lines'!$C$37)</f>
        <v>0.16107000000000002</v>
      </c>
      <c r="BS627" s="14">
        <f t="shared" si="873"/>
        <v>10021.78056069862</v>
      </c>
      <c r="BT627" s="34">
        <f t="shared" si="949"/>
        <v>25210.443494458483</v>
      </c>
      <c r="BU627" s="34">
        <f t="shared" si="874"/>
        <v>0.39752496075293209</v>
      </c>
      <c r="BV627" s="54">
        <f t="shared" si="875"/>
        <v>-15188.662933759862</v>
      </c>
      <c r="BW627">
        <f>IFERROR(VLOOKUP(AO627,'Model Failure data- Lines'!$A$37:$E$41,4,FALSE),'Model Failure data- Lines'!$D$37)</f>
        <v>0.16398000000000001</v>
      </c>
      <c r="BX627" s="14">
        <f t="shared" si="876"/>
        <v>10202.840853935306</v>
      </c>
      <c r="BY627" s="34">
        <f t="shared" si="877"/>
        <v>22486.465701988509</v>
      </c>
      <c r="BZ627" s="71">
        <f t="shared" si="878"/>
        <v>0.45373252467296604</v>
      </c>
      <c r="CA627" s="71">
        <f t="shared" si="879"/>
        <v>-12283.624848053203</v>
      </c>
      <c r="CB627" s="56">
        <v>2</v>
      </c>
      <c r="CC627">
        <f>IFERROR(VLOOKUP(AO627,'Model Failure data- Lines'!$A$37:$E$41,5,FALSE),'Model Failure data- Lines'!$E$37)</f>
        <v>0.16322</v>
      </c>
      <c r="CD627" s="14">
        <f t="shared" si="880"/>
        <v>10155.553629584831</v>
      </c>
      <c r="CE627" s="34">
        <f t="shared" si="881"/>
        <v>17889.682419110457</v>
      </c>
      <c r="CF627" s="34">
        <f t="shared" si="882"/>
        <v>0.56767657422114282</v>
      </c>
      <c r="CG627" s="54">
        <f t="shared" si="883"/>
        <v>-7734.1287895256264</v>
      </c>
      <c r="CH627" t="e">
        <f>IFERROR(VLOOKUP(AO627,'Model Failure data- Lines'!#REF!,3,FALSE),'Model Failure data- Lines'!#REF!)</f>
        <v>#REF!</v>
      </c>
      <c r="CI627" s="14" t="e">
        <f t="shared" si="884"/>
        <v>#REF!</v>
      </c>
      <c r="CJ627" s="34">
        <f t="shared" si="885"/>
        <v>24181.186463003713</v>
      </c>
      <c r="CK627" s="34" t="e">
        <f t="shared" si="886"/>
        <v>#REF!</v>
      </c>
      <c r="CL627" s="54" t="e">
        <f t="shared" si="887"/>
        <v>#REF!</v>
      </c>
      <c r="CM627" t="e">
        <f>IFERROR(VLOOKUP(AO627,'Model Failure data- Lines'!#REF!,4,FALSE),'Model Failure data- Lines'!#REF!)</f>
        <v>#REF!</v>
      </c>
      <c r="CN627" s="14" t="e">
        <f t="shared" si="888"/>
        <v>#REF!</v>
      </c>
      <c r="CO627" s="34">
        <f t="shared" si="889"/>
        <v>20687.853934934195</v>
      </c>
      <c r="CP627" s="34" t="e">
        <f t="shared" si="890"/>
        <v>#REF!</v>
      </c>
      <c r="CQ627" s="54" t="e">
        <f t="shared" si="891"/>
        <v>#REF!</v>
      </c>
      <c r="CR627" t="e">
        <f>IFERROR(VLOOKUP(AO627,'Model Failure data- Lines'!#REF!,5,FALSE),'Model Failure data- Lines'!#REF!)</f>
        <v>#REF!</v>
      </c>
      <c r="CS627" s="14" t="e">
        <f t="shared" si="892"/>
        <v>#REF!</v>
      </c>
      <c r="CT627" s="34">
        <f t="shared" si="893"/>
        <v>15142.274395818495</v>
      </c>
      <c r="CU627" s="34" t="e">
        <f t="shared" si="894"/>
        <v>#REF!</v>
      </c>
      <c r="CV627" s="54" t="e">
        <f t="shared" si="895"/>
        <v>#REF!</v>
      </c>
      <c r="CW627" t="s">
        <v>574</v>
      </c>
      <c r="CZ627">
        <f t="shared" si="896"/>
        <v>-12283.624848053205</v>
      </c>
      <c r="DA627" s="34">
        <f t="shared" si="897"/>
        <v>4549.1331600000003</v>
      </c>
      <c r="DB627" s="34">
        <f t="shared" si="898"/>
        <v>628.64073648781812</v>
      </c>
      <c r="DC627" s="34">
        <f t="shared" si="899"/>
        <v>650.90045744748761</v>
      </c>
      <c r="DD627" s="9">
        <f t="shared" si="900"/>
        <v>4374.1665000000003</v>
      </c>
      <c r="DE627" s="59">
        <f t="shared" si="901"/>
        <v>0.44586926573939145</v>
      </c>
      <c r="DF627" s="59">
        <f t="shared" si="902"/>
        <v>6.1614284245681147E-2</v>
      </c>
      <c r="DG627" s="59">
        <f t="shared" si="903"/>
        <v>6.3796002188589551E-2</v>
      </c>
      <c r="DH627" s="59">
        <f t="shared" si="904"/>
        <v>0.42872044782633789</v>
      </c>
      <c r="DI627" s="14">
        <f t="shared" si="905"/>
        <v>-5476.8907916196258</v>
      </c>
      <c r="DJ627" s="14">
        <f t="shared" si="906"/>
        <v>-756.8467529552621</v>
      </c>
      <c r="DK627" s="14">
        <f t="shared" si="907"/>
        <v>-783.6461576902152</v>
      </c>
      <c r="DL627" s="14">
        <f t="shared" si="908"/>
        <v>-5266.2411457881017</v>
      </c>
      <c r="DM627">
        <f t="shared" si="909"/>
        <v>-7734.1287895256264</v>
      </c>
      <c r="DN627" s="34">
        <f t="shared" si="910"/>
        <v>4528.0492400000003</v>
      </c>
      <c r="DO627" s="34">
        <f t="shared" si="911"/>
        <v>625.7271680054987</v>
      </c>
      <c r="DP627" s="34">
        <f t="shared" si="912"/>
        <v>647.88372157933247</v>
      </c>
      <c r="DQ627" s="9">
        <f t="shared" si="913"/>
        <v>4353.8935000000001</v>
      </c>
      <c r="DR627" s="59">
        <f t="shared" si="914"/>
        <v>0.44586926573939145</v>
      </c>
      <c r="DS627" s="59">
        <f t="shared" si="915"/>
        <v>6.1614284245681154E-2</v>
      </c>
      <c r="DT627" s="59">
        <f t="shared" si="916"/>
        <v>6.3796002188589551E-2</v>
      </c>
      <c r="DU627" s="59">
        <f t="shared" si="917"/>
        <v>0.42872044782633795</v>
      </c>
      <c r="DV627" s="14">
        <f t="shared" si="918"/>
        <v>-3448.4103245196789</v>
      </c>
      <c r="DW627" s="14">
        <f t="shared" si="919"/>
        <v>-476.53280963053783</v>
      </c>
      <c r="DX627" s="14">
        <f t="shared" si="920"/>
        <v>-493.40649718341029</v>
      </c>
      <c r="DY627" s="14">
        <f t="shared" si="921"/>
        <v>-3315.7791581919992</v>
      </c>
      <c r="DZ627" s="34" t="e">
        <f t="shared" si="922"/>
        <v>#REF!</v>
      </c>
      <c r="EA627" s="34" t="e">
        <f t="shared" si="923"/>
        <v>#REF!</v>
      </c>
      <c r="EB627" s="34" t="e">
        <f t="shared" si="924"/>
        <v>#REF!</v>
      </c>
      <c r="EC627" s="34" t="e">
        <f t="shared" si="925"/>
        <v>#REF!</v>
      </c>
      <c r="ED627" s="34" t="e">
        <f t="shared" si="926"/>
        <v>#REF!</v>
      </c>
      <c r="EE627" s="59" t="e">
        <f t="shared" si="927"/>
        <v>#REF!</v>
      </c>
      <c r="EF627" s="59" t="e">
        <f t="shared" si="928"/>
        <v>#REF!</v>
      </c>
      <c r="EG627" s="59" t="e">
        <f t="shared" si="929"/>
        <v>#REF!</v>
      </c>
      <c r="EH627" s="59" t="e">
        <f t="shared" si="930"/>
        <v>#REF!</v>
      </c>
      <c r="EI627" s="14" t="e">
        <f t="shared" si="931"/>
        <v>#REF!</v>
      </c>
      <c r="EJ627" s="14" t="e">
        <f t="shared" si="932"/>
        <v>#REF!</v>
      </c>
      <c r="EK627" s="14" t="e">
        <f t="shared" si="933"/>
        <v>#REF!</v>
      </c>
      <c r="EL627" s="14" t="e">
        <f t="shared" si="934"/>
        <v>#REF!</v>
      </c>
      <c r="EM627" t="e">
        <f t="shared" si="935"/>
        <v>#REF!</v>
      </c>
      <c r="EN627" s="34" t="e">
        <f t="shared" si="936"/>
        <v>#REF!</v>
      </c>
      <c r="EO627" s="34" t="e">
        <f t="shared" si="937"/>
        <v>#REF!</v>
      </c>
      <c r="EP627" s="34" t="e">
        <f t="shared" si="938"/>
        <v>#REF!</v>
      </c>
      <c r="EQ627" s="34" t="e">
        <f t="shared" si="939"/>
        <v>#REF!</v>
      </c>
      <c r="ER627" s="59" t="e">
        <f t="shared" si="940"/>
        <v>#REF!</v>
      </c>
      <c r="ES627" s="59" t="e">
        <f t="shared" si="941"/>
        <v>#REF!</v>
      </c>
      <c r="ET627" s="59" t="e">
        <f t="shared" si="942"/>
        <v>#REF!</v>
      </c>
      <c r="EU627" s="59" t="e">
        <f t="shared" si="943"/>
        <v>#REF!</v>
      </c>
      <c r="EV627" s="14" t="e">
        <f t="shared" si="944"/>
        <v>#REF!</v>
      </c>
      <c r="EW627" s="14" t="e">
        <f t="shared" si="945"/>
        <v>#REF!</v>
      </c>
      <c r="EX627" s="14" t="e">
        <f t="shared" si="946"/>
        <v>#REF!</v>
      </c>
      <c r="EY627" s="14" t="e">
        <f t="shared" si="947"/>
        <v>#REF!</v>
      </c>
    </row>
    <row r="628" spans="1:155" x14ac:dyDescent="0.2">
      <c r="A628" s="17">
        <v>30069405</v>
      </c>
      <c r="B628" t="s">
        <v>62</v>
      </c>
      <c r="C628" t="s">
        <v>1814</v>
      </c>
      <c r="D628" t="s">
        <v>1815</v>
      </c>
      <c r="E628" t="s">
        <v>1816</v>
      </c>
      <c r="F628" t="s">
        <v>41</v>
      </c>
      <c r="G628" t="s">
        <v>42</v>
      </c>
      <c r="H628" t="s">
        <v>1817</v>
      </c>
      <c r="I628" t="s">
        <v>68</v>
      </c>
      <c r="J628" s="19" t="s">
        <v>69</v>
      </c>
      <c r="K628" t="s">
        <v>70</v>
      </c>
      <c r="L628">
        <v>1953</v>
      </c>
      <c r="M628">
        <f t="shared" si="857"/>
        <v>1953</v>
      </c>
      <c r="N628">
        <v>66</v>
      </c>
      <c r="O628" s="19">
        <f t="shared" si="858"/>
        <v>66</v>
      </c>
      <c r="P628" t="s">
        <v>54</v>
      </c>
      <c r="Q628" s="19" t="str">
        <f t="shared" si="859"/>
        <v>60-70</v>
      </c>
      <c r="R628" s="23">
        <v>289</v>
      </c>
      <c r="S628" s="15">
        <f t="shared" si="860"/>
        <v>0.28899999999999998</v>
      </c>
      <c r="T628">
        <v>30278681</v>
      </c>
      <c r="U628" t="s">
        <v>45</v>
      </c>
      <c r="V628" t="s">
        <v>46</v>
      </c>
      <c r="W628" t="s">
        <v>47</v>
      </c>
      <c r="X628" t="s">
        <v>48</v>
      </c>
      <c r="Y628" t="s">
        <v>208</v>
      </c>
      <c r="Z628" t="s">
        <v>1818</v>
      </c>
      <c r="AA628" t="s">
        <v>1819</v>
      </c>
      <c r="AB628" t="s">
        <v>793</v>
      </c>
      <c r="AC628">
        <v>1953</v>
      </c>
      <c r="AD628">
        <v>66</v>
      </c>
      <c r="AE628" t="str">
        <f t="shared" si="861"/>
        <v>&lt;70</v>
      </c>
      <c r="AF628">
        <v>-38.073906440000002</v>
      </c>
      <c r="AG628">
        <v>145.73410071000001</v>
      </c>
      <c r="AH628" t="s">
        <v>75</v>
      </c>
      <c r="AI628" t="s">
        <v>76</v>
      </c>
      <c r="AJ628" s="33" t="s">
        <v>82</v>
      </c>
      <c r="AL628">
        <v>1</v>
      </c>
      <c r="AM628" t="s">
        <v>86</v>
      </c>
      <c r="AN628">
        <v>220</v>
      </c>
      <c r="AO628" s="69">
        <v>3</v>
      </c>
      <c r="AP628">
        <v>2</v>
      </c>
      <c r="AQ628">
        <v>0</v>
      </c>
      <c r="AR628">
        <v>0</v>
      </c>
      <c r="AS628" s="82" t="str">
        <f t="shared" si="862"/>
        <v>Gw-0-0</v>
      </c>
      <c r="AT628" s="14">
        <f t="shared" si="863"/>
        <v>26000</v>
      </c>
      <c r="AU628" s="81">
        <f>VLOOKUP(C628,Bushfire_Vlookup!$F$2:$H$12575,3,FALSE)</f>
        <v>4047.4075280000002</v>
      </c>
      <c r="AV628" s="14">
        <f>VLOOKUP(AS628,Safety_collateral_Vlookup!$J$3:$L$20,2,FALSE)</f>
        <v>3720.1399252148244</v>
      </c>
      <c r="AW628" s="14">
        <f>VLOOKUP(AS628,Safety_collateral_Vlookup!$J$3:$L$20,3,FALSE)</f>
        <v>25000</v>
      </c>
      <c r="AX628" s="48">
        <f t="shared" si="864"/>
        <v>62704.973132580213</v>
      </c>
      <c r="AY628" s="49">
        <f t="shared" si="948"/>
        <v>21964</v>
      </c>
      <c r="AZ628" s="14">
        <v>76000</v>
      </c>
      <c r="BA628" s="16">
        <f t="shared" si="865"/>
        <v>2.8548977022664457</v>
      </c>
      <c r="BB628" t="e">
        <f>IF(BA628&lt;=#REF!,#REF!,IF(BA628&lt;=#REF!,#REF!,IF(BA628&lt;=#REF!,#REF!,IF(BA628&lt;=#REF!,#REF!,#REF!))))</f>
        <v>#REF!</v>
      </c>
      <c r="BC628" s="51">
        <v>3</v>
      </c>
      <c r="BD628" s="21">
        <v>70</v>
      </c>
      <c r="BE628" s="21">
        <v>6.4399999999999999E-2</v>
      </c>
      <c r="BF628" s="26">
        <f t="shared" si="866"/>
        <v>1432.6280991826175</v>
      </c>
      <c r="BG628" s="21">
        <v>7</v>
      </c>
      <c r="BH628" s="21">
        <f t="shared" si="867"/>
        <v>28</v>
      </c>
      <c r="BI628" s="28">
        <f t="shared" si="868"/>
        <v>4.0959999999999998E-4</v>
      </c>
      <c r="BJ628" s="27">
        <f t="shared" si="869"/>
        <v>4.0959999999999998E-4</v>
      </c>
      <c r="BK628" s="28">
        <f t="shared" si="870"/>
        <v>6.279685848080814E-3</v>
      </c>
      <c r="BL628" s="35">
        <f t="shared" si="871"/>
        <v>1.7927860698641031E-2</v>
      </c>
      <c r="BM628" s="21" t="str">
        <f t="shared" si="872"/>
        <v>Cr1</v>
      </c>
      <c r="BN628" s="51">
        <v>1</v>
      </c>
      <c r="BO628" s="21">
        <v>0</v>
      </c>
      <c r="BP628" s="50" t="s">
        <v>5497</v>
      </c>
      <c r="BQ628" s="14">
        <v>26000</v>
      </c>
      <c r="BR628">
        <f>IFERROR(VLOOKUP(AO628,'Model Failure data- Lines'!$A$37:$E$41,3,FALSE),'Model Failure data- Lines'!$C$37)</f>
        <v>0.16107000000000002</v>
      </c>
      <c r="BS628" s="14">
        <f t="shared" si="873"/>
        <v>10099.890022464697</v>
      </c>
      <c r="BT628" s="34">
        <f t="shared" si="949"/>
        <v>19590.79905861388</v>
      </c>
      <c r="BU628" s="34">
        <f t="shared" si="874"/>
        <v>0.51554252546038315</v>
      </c>
      <c r="BV628" s="54">
        <f t="shared" si="875"/>
        <v>-9490.9090361491835</v>
      </c>
      <c r="BW628">
        <f>IFERROR(VLOOKUP(AO628,'Model Failure data- Lines'!$A$37:$E$41,4,FALSE),'Model Failure data- Lines'!$D$37)</f>
        <v>0.16398000000000001</v>
      </c>
      <c r="BX628" s="14">
        <f t="shared" si="876"/>
        <v>10282.361494280503</v>
      </c>
      <c r="BY628" s="34">
        <f t="shared" si="877"/>
        <v>17474.021478555202</v>
      </c>
      <c r="BZ628" s="71">
        <f t="shared" si="878"/>
        <v>0.58843704106117856</v>
      </c>
      <c r="CA628" s="71">
        <f t="shared" si="879"/>
        <v>-7191.6599842746982</v>
      </c>
      <c r="CB628" s="56">
        <v>2</v>
      </c>
      <c r="CC628">
        <f>IFERROR(VLOOKUP(AO628,'Model Failure data- Lines'!$A$37:$E$41,5,FALSE),'Model Failure data- Lines'!$E$37)</f>
        <v>0.16322</v>
      </c>
      <c r="CD628" s="14">
        <f t="shared" si="880"/>
        <v>10234.705714699743</v>
      </c>
      <c r="CE628" s="34">
        <f t="shared" si="881"/>
        <v>13901.90432676236</v>
      </c>
      <c r="CF628" s="34">
        <f t="shared" si="882"/>
        <v>0.73620890161048336</v>
      </c>
      <c r="CG628" s="54">
        <f t="shared" si="883"/>
        <v>-3667.198612062617</v>
      </c>
      <c r="CH628" t="e">
        <f>IFERROR(VLOOKUP(AO628,'Model Failure data- Lines'!#REF!,3,FALSE),'Model Failure data- Lines'!#REF!)</f>
        <v>#REF!</v>
      </c>
      <c r="CI628" s="14" t="e">
        <f t="shared" si="884"/>
        <v>#REF!</v>
      </c>
      <c r="CJ628" s="34">
        <f t="shared" si="885"/>
        <v>18790.973078268547</v>
      </c>
      <c r="CK628" s="34" t="e">
        <f t="shared" si="886"/>
        <v>#REF!</v>
      </c>
      <c r="CL628" s="54" t="e">
        <f t="shared" si="887"/>
        <v>#REF!</v>
      </c>
      <c r="CM628" t="e">
        <f>IFERROR(VLOOKUP(AO628,'Model Failure data- Lines'!#REF!,4,FALSE),'Model Failure data- Lines'!#REF!)</f>
        <v>#REF!</v>
      </c>
      <c r="CN628" s="14" t="e">
        <f t="shared" si="888"/>
        <v>#REF!</v>
      </c>
      <c r="CO628" s="34">
        <f t="shared" si="889"/>
        <v>16076.337152987315</v>
      </c>
      <c r="CP628" s="34" t="e">
        <f t="shared" si="890"/>
        <v>#REF!</v>
      </c>
      <c r="CQ628" s="54" t="e">
        <f t="shared" si="891"/>
        <v>#REF!</v>
      </c>
      <c r="CR628" t="e">
        <f>IFERROR(VLOOKUP(AO628,'Model Failure data- Lines'!#REF!,5,FALSE),'Model Failure data- Lines'!#REF!)</f>
        <v>#REF!</v>
      </c>
      <c r="CS628" s="14" t="e">
        <f t="shared" si="892"/>
        <v>#REF!</v>
      </c>
      <c r="CT628" s="34">
        <f t="shared" si="893"/>
        <v>11766.919334206897</v>
      </c>
      <c r="CU628" s="34" t="e">
        <f t="shared" si="894"/>
        <v>#REF!</v>
      </c>
      <c r="CV628" s="54" t="e">
        <f t="shared" si="895"/>
        <v>#REF!</v>
      </c>
      <c r="CW628" t="s">
        <v>793</v>
      </c>
      <c r="CZ628">
        <f t="shared" si="896"/>
        <v>-7191.6599842746982</v>
      </c>
      <c r="DA628" s="34">
        <f t="shared" si="897"/>
        <v>4549.1331600000003</v>
      </c>
      <c r="DB628" s="34">
        <f t="shared" si="898"/>
        <v>708.16137683301645</v>
      </c>
      <c r="DC628" s="34">
        <f t="shared" si="899"/>
        <v>650.90045744748761</v>
      </c>
      <c r="DD628" s="9">
        <f t="shared" si="900"/>
        <v>4374.1665000000003</v>
      </c>
      <c r="DE628" s="59">
        <f t="shared" si="901"/>
        <v>0.44242104914619329</v>
      </c>
      <c r="DF628" s="59">
        <f t="shared" si="902"/>
        <v>6.8871472494613867E-2</v>
      </c>
      <c r="DG628" s="59">
        <f t="shared" si="903"/>
        <v>6.3302623410930139E-2</v>
      </c>
      <c r="DH628" s="59">
        <f t="shared" si="904"/>
        <v>0.4254048549482628</v>
      </c>
      <c r="DI628" s="14">
        <f t="shared" si="905"/>
        <v>-3181.7417553455084</v>
      </c>
      <c r="DJ628" s="14">
        <f t="shared" si="906"/>
        <v>-495.30021279759012</v>
      </c>
      <c r="DK628" s="14">
        <f t="shared" si="907"/>
        <v>-455.25094368399698</v>
      </c>
      <c r="DL628" s="14">
        <f t="shared" si="908"/>
        <v>-3059.3670724476042</v>
      </c>
      <c r="DM628">
        <f t="shared" si="909"/>
        <v>-3667.198612062617</v>
      </c>
      <c r="DN628" s="34">
        <f t="shared" si="910"/>
        <v>4528.0492400000003</v>
      </c>
      <c r="DO628" s="34">
        <f t="shared" si="911"/>
        <v>704.87925312041079</v>
      </c>
      <c r="DP628" s="34">
        <f t="shared" si="912"/>
        <v>647.88372157933247</v>
      </c>
      <c r="DQ628" s="9">
        <f t="shared" si="913"/>
        <v>4353.8935000000001</v>
      </c>
      <c r="DR628" s="59">
        <f t="shared" si="914"/>
        <v>0.44242104914619329</v>
      </c>
      <c r="DS628" s="59">
        <f t="shared" si="915"/>
        <v>6.8871472494613881E-2</v>
      </c>
      <c r="DT628" s="59">
        <f t="shared" si="916"/>
        <v>6.3302623410930139E-2</v>
      </c>
      <c r="DU628" s="59">
        <f t="shared" si="917"/>
        <v>0.42540485494826275</v>
      </c>
      <c r="DV628" s="14">
        <f t="shared" si="918"/>
        <v>-1622.4458573762067</v>
      </c>
      <c r="DW628" s="14">
        <f t="shared" si="919"/>
        <v>-252.5653683429567</v>
      </c>
      <c r="DX628" s="14">
        <f t="shared" si="920"/>
        <v>-232.1432927124855</v>
      </c>
      <c r="DY628" s="14">
        <f t="shared" si="921"/>
        <v>-1560.0440936309678</v>
      </c>
      <c r="DZ628" s="34" t="e">
        <f t="shared" si="922"/>
        <v>#REF!</v>
      </c>
      <c r="EA628" s="34" t="e">
        <f t="shared" si="923"/>
        <v>#REF!</v>
      </c>
      <c r="EB628" s="34" t="e">
        <f t="shared" si="924"/>
        <v>#REF!</v>
      </c>
      <c r="EC628" s="34" t="e">
        <f t="shared" si="925"/>
        <v>#REF!</v>
      </c>
      <c r="ED628" s="34" t="e">
        <f t="shared" si="926"/>
        <v>#REF!</v>
      </c>
      <c r="EE628" s="59" t="e">
        <f t="shared" si="927"/>
        <v>#REF!</v>
      </c>
      <c r="EF628" s="59" t="e">
        <f t="shared" si="928"/>
        <v>#REF!</v>
      </c>
      <c r="EG628" s="59" t="e">
        <f t="shared" si="929"/>
        <v>#REF!</v>
      </c>
      <c r="EH628" s="59" t="e">
        <f t="shared" si="930"/>
        <v>#REF!</v>
      </c>
      <c r="EI628" s="14" t="e">
        <f t="shared" si="931"/>
        <v>#REF!</v>
      </c>
      <c r="EJ628" s="14" t="e">
        <f t="shared" si="932"/>
        <v>#REF!</v>
      </c>
      <c r="EK628" s="14" t="e">
        <f t="shared" si="933"/>
        <v>#REF!</v>
      </c>
      <c r="EL628" s="14" t="e">
        <f t="shared" si="934"/>
        <v>#REF!</v>
      </c>
      <c r="EM628" t="e">
        <f t="shared" si="935"/>
        <v>#REF!</v>
      </c>
      <c r="EN628" s="34" t="e">
        <f t="shared" si="936"/>
        <v>#REF!</v>
      </c>
      <c r="EO628" s="34" t="e">
        <f t="shared" si="937"/>
        <v>#REF!</v>
      </c>
      <c r="EP628" s="34" t="e">
        <f t="shared" si="938"/>
        <v>#REF!</v>
      </c>
      <c r="EQ628" s="34" t="e">
        <f t="shared" si="939"/>
        <v>#REF!</v>
      </c>
      <c r="ER628" s="59" t="e">
        <f t="shared" si="940"/>
        <v>#REF!</v>
      </c>
      <c r="ES628" s="59" t="e">
        <f t="shared" si="941"/>
        <v>#REF!</v>
      </c>
      <c r="ET628" s="59" t="e">
        <f t="shared" si="942"/>
        <v>#REF!</v>
      </c>
      <c r="EU628" s="59" t="e">
        <f t="shared" si="943"/>
        <v>#REF!</v>
      </c>
      <c r="EV628" s="14" t="e">
        <f t="shared" si="944"/>
        <v>#REF!</v>
      </c>
      <c r="EW628" s="14" t="e">
        <f t="shared" si="945"/>
        <v>#REF!</v>
      </c>
      <c r="EX628" s="14" t="e">
        <f t="shared" si="946"/>
        <v>#REF!</v>
      </c>
      <c r="EY628" s="14" t="e">
        <f t="shared" si="947"/>
        <v>#REF!</v>
      </c>
    </row>
    <row r="629" spans="1:155" x14ac:dyDescent="0.2">
      <c r="A629" s="17">
        <v>30348096</v>
      </c>
      <c r="B629" t="s">
        <v>62</v>
      </c>
      <c r="C629" t="s">
        <v>4848</v>
      </c>
      <c r="D629" t="s">
        <v>4849</v>
      </c>
      <c r="E629" t="s">
        <v>249</v>
      </c>
      <c r="F629" t="s">
        <v>41</v>
      </c>
      <c r="G629" t="s">
        <v>42</v>
      </c>
      <c r="H629" t="s">
        <v>4850</v>
      </c>
      <c r="I629" t="s">
        <v>68</v>
      </c>
      <c r="J629" s="19" t="s">
        <v>69</v>
      </c>
      <c r="K629" t="s">
        <v>70</v>
      </c>
      <c r="L629">
        <v>1953</v>
      </c>
      <c r="M629">
        <f t="shared" si="857"/>
        <v>1953</v>
      </c>
      <c r="N629">
        <v>66</v>
      </c>
      <c r="O629" s="19">
        <f t="shared" si="858"/>
        <v>66</v>
      </c>
      <c r="P629" t="s">
        <v>54</v>
      </c>
      <c r="Q629" s="19" t="str">
        <f t="shared" si="859"/>
        <v>60-70</v>
      </c>
      <c r="R629" s="23">
        <v>289.89999999999998</v>
      </c>
      <c r="S629" s="15">
        <f t="shared" si="860"/>
        <v>0.28989999999999999</v>
      </c>
      <c r="T629">
        <v>30012638</v>
      </c>
      <c r="U629" t="s">
        <v>45</v>
      </c>
      <c r="V629" t="s">
        <v>46</v>
      </c>
      <c r="W629" t="s">
        <v>47</v>
      </c>
      <c r="X629" t="s">
        <v>48</v>
      </c>
      <c r="Y629" t="s">
        <v>208</v>
      </c>
      <c r="Z629" t="s">
        <v>4851</v>
      </c>
      <c r="AA629" t="s">
        <v>4852</v>
      </c>
      <c r="AB629" t="s">
        <v>250</v>
      </c>
      <c r="AC629">
        <v>1953</v>
      </c>
      <c r="AD629">
        <v>66</v>
      </c>
      <c r="AE629" t="str">
        <f t="shared" si="861"/>
        <v>&lt;70</v>
      </c>
      <c r="AF629">
        <v>-38.073641309999999</v>
      </c>
      <c r="AG629">
        <v>145.73082471999999</v>
      </c>
      <c r="AH629" t="s">
        <v>75</v>
      </c>
      <c r="AI629" t="s">
        <v>76</v>
      </c>
      <c r="AJ629" s="33" t="s">
        <v>82</v>
      </c>
      <c r="AL629">
        <v>1</v>
      </c>
      <c r="AM629" t="s">
        <v>86</v>
      </c>
      <c r="AN629">
        <v>220</v>
      </c>
      <c r="AO629" s="69">
        <v>3</v>
      </c>
      <c r="AP629">
        <v>2</v>
      </c>
      <c r="AQ629">
        <v>0</v>
      </c>
      <c r="AR629">
        <v>0</v>
      </c>
      <c r="AS629" s="82" t="str">
        <f t="shared" si="862"/>
        <v>Gw-0-0</v>
      </c>
      <c r="AT629" s="14">
        <f t="shared" si="863"/>
        <v>26000</v>
      </c>
      <c r="AU629" s="81">
        <f>VLOOKUP(C629,Bushfire_Vlookup!$F$2:$H$12575,3,FALSE)</f>
        <v>4047.4075280000002</v>
      </c>
      <c r="AV629" s="14">
        <f>VLOOKUP(AS629,Safety_collateral_Vlookup!$J$3:$L$20,2,FALSE)</f>
        <v>3720.1399252148244</v>
      </c>
      <c r="AW629" s="14">
        <f>VLOOKUP(AS629,Safety_collateral_Vlookup!$J$3:$L$20,3,FALSE)</f>
        <v>25000</v>
      </c>
      <c r="AX629" s="48">
        <f t="shared" si="864"/>
        <v>62704.973132580213</v>
      </c>
      <c r="AY629" s="49">
        <f t="shared" si="948"/>
        <v>22032.399999999998</v>
      </c>
      <c r="AZ629" s="14">
        <v>76000</v>
      </c>
      <c r="BA629" s="16">
        <f t="shared" si="865"/>
        <v>2.8460346186788645</v>
      </c>
      <c r="BB629" t="e">
        <f>IF(BA629&lt;=#REF!,#REF!,IF(BA629&lt;=#REF!,#REF!,IF(BA629&lt;=#REF!,#REF!,IF(BA629&lt;=#REF!,#REF!,#REF!))))</f>
        <v>#REF!</v>
      </c>
      <c r="BC629" s="51">
        <v>3</v>
      </c>
      <c r="BD629" s="21">
        <v>70</v>
      </c>
      <c r="BE629" s="21">
        <v>6.4399999999999999E-2</v>
      </c>
      <c r="BF629" s="26">
        <f t="shared" si="866"/>
        <v>1437.0895707717675</v>
      </c>
      <c r="BG629" s="21">
        <v>7</v>
      </c>
      <c r="BH629" s="21">
        <f t="shared" si="867"/>
        <v>28</v>
      </c>
      <c r="BI629" s="28">
        <f t="shared" si="868"/>
        <v>4.0959999999999998E-4</v>
      </c>
      <c r="BJ629" s="27">
        <f t="shared" si="869"/>
        <v>4.0959999999999998E-4</v>
      </c>
      <c r="BK629" s="28">
        <f t="shared" si="870"/>
        <v>6.2796858480808132E-3</v>
      </c>
      <c r="BL629" s="35">
        <f t="shared" si="871"/>
        <v>1.787220331806574E-2</v>
      </c>
      <c r="BM629" s="21" t="str">
        <f t="shared" si="872"/>
        <v>Cr1</v>
      </c>
      <c r="BN629" s="51">
        <v>1</v>
      </c>
      <c r="BO629" s="21">
        <v>0</v>
      </c>
      <c r="BP629" s="50" t="s">
        <v>5497</v>
      </c>
      <c r="BQ629" s="14">
        <v>26000</v>
      </c>
      <c r="BR629">
        <f>IFERROR(VLOOKUP(AO629,'Model Failure data- Lines'!$A$37:$E$41,3,FALSE),'Model Failure data- Lines'!$C$37)</f>
        <v>0.16107000000000002</v>
      </c>
      <c r="BS629" s="14">
        <f t="shared" si="873"/>
        <v>10099.890022464697</v>
      </c>
      <c r="BT629" s="34">
        <f t="shared" si="949"/>
        <v>19651.808467446932</v>
      </c>
      <c r="BU629" s="34">
        <f t="shared" si="874"/>
        <v>0.51394201399810535</v>
      </c>
      <c r="BV629" s="54">
        <f t="shared" si="875"/>
        <v>-9551.9184449822351</v>
      </c>
      <c r="BW629">
        <f>IFERROR(VLOOKUP(AO629,'Model Failure data- Lines'!$A$37:$E$41,4,FALSE),'Model Failure data- Lines'!$D$37)</f>
        <v>0.16398000000000001</v>
      </c>
      <c r="BX629" s="14">
        <f t="shared" si="876"/>
        <v>10282.361494280503</v>
      </c>
      <c r="BY629" s="34">
        <f t="shared" si="877"/>
        <v>17528.438846481498</v>
      </c>
      <c r="BZ629" s="71">
        <f t="shared" si="878"/>
        <v>0.58661022720483136</v>
      </c>
      <c r="CA629" s="71">
        <f t="shared" si="879"/>
        <v>-7246.0773522009949</v>
      </c>
      <c r="CB629" s="56">
        <v>2</v>
      </c>
      <c r="CC629">
        <f>IFERROR(VLOOKUP(AO629,'Model Failure data- Lines'!$A$37:$E$41,5,FALSE),'Model Failure data- Lines'!$E$37)</f>
        <v>0.16322</v>
      </c>
      <c r="CD629" s="14">
        <f t="shared" si="880"/>
        <v>10234.705714699743</v>
      </c>
      <c r="CE629" s="34">
        <f t="shared" si="881"/>
        <v>13945.197454423558</v>
      </c>
      <c r="CF629" s="34">
        <f t="shared" si="882"/>
        <v>0.73392332723501097</v>
      </c>
      <c r="CG629" s="54">
        <f t="shared" si="883"/>
        <v>-3710.491739723815</v>
      </c>
      <c r="CH629" t="e">
        <f>IFERROR(VLOOKUP(AO629,'Model Failure data- Lines'!#REF!,3,FALSE),'Model Failure data- Lines'!#REF!)</f>
        <v>#REF!</v>
      </c>
      <c r="CI629" s="14" t="e">
        <f t="shared" si="884"/>
        <v>#REF!</v>
      </c>
      <c r="CJ629" s="34">
        <f t="shared" si="885"/>
        <v>18849.491679550352</v>
      </c>
      <c r="CK629" s="34" t="e">
        <f t="shared" si="886"/>
        <v>#REF!</v>
      </c>
      <c r="CL629" s="54" t="e">
        <f t="shared" si="887"/>
        <v>#REF!</v>
      </c>
      <c r="CM629" t="e">
        <f>IFERROR(VLOOKUP(AO629,'Model Failure data- Lines'!#REF!,4,FALSE),'Model Failure data- Lines'!#REF!)</f>
        <v>#REF!</v>
      </c>
      <c r="CN629" s="14" t="e">
        <f t="shared" si="888"/>
        <v>#REF!</v>
      </c>
      <c r="CO629" s="34">
        <f t="shared" si="889"/>
        <v>16126.401870764783</v>
      </c>
      <c r="CP629" s="34" t="e">
        <f t="shared" si="890"/>
        <v>#REF!</v>
      </c>
      <c r="CQ629" s="54" t="e">
        <f t="shared" si="891"/>
        <v>#REF!</v>
      </c>
      <c r="CR629" t="e">
        <f>IFERROR(VLOOKUP(AO629,'Model Failure data- Lines'!#REF!,5,FALSE),'Model Failure data- Lines'!#REF!)</f>
        <v>#REF!</v>
      </c>
      <c r="CS629" s="14" t="e">
        <f t="shared" si="892"/>
        <v>#REF!</v>
      </c>
      <c r="CT629" s="34">
        <f t="shared" si="893"/>
        <v>11803.563719676746</v>
      </c>
      <c r="CU629" s="34" t="e">
        <f t="shared" si="894"/>
        <v>#REF!</v>
      </c>
      <c r="CV629" s="54" t="e">
        <f t="shared" si="895"/>
        <v>#REF!</v>
      </c>
      <c r="CW629" t="s">
        <v>250</v>
      </c>
      <c r="CZ629">
        <f t="shared" si="896"/>
        <v>-7246.0773522009949</v>
      </c>
      <c r="DA629" s="34">
        <f t="shared" si="897"/>
        <v>4549.1331600000003</v>
      </c>
      <c r="DB629" s="34">
        <f t="shared" si="898"/>
        <v>708.16137683301645</v>
      </c>
      <c r="DC629" s="34">
        <f t="shared" si="899"/>
        <v>650.90045744748761</v>
      </c>
      <c r="DD629" s="9">
        <f t="shared" si="900"/>
        <v>4374.1665000000003</v>
      </c>
      <c r="DE629" s="59">
        <f t="shared" si="901"/>
        <v>0.44242104914619329</v>
      </c>
      <c r="DF629" s="59">
        <f t="shared" si="902"/>
        <v>6.8871472494613867E-2</v>
      </c>
      <c r="DG629" s="59">
        <f t="shared" si="903"/>
        <v>6.3302623410930139E-2</v>
      </c>
      <c r="DH629" s="59">
        <f t="shared" si="904"/>
        <v>0.4254048549482628</v>
      </c>
      <c r="DI629" s="14">
        <f t="shared" si="905"/>
        <v>-3205.8171443552346</v>
      </c>
      <c r="DJ629" s="14">
        <f t="shared" si="906"/>
        <v>-499.04801705595526</v>
      </c>
      <c r="DK629" s="14">
        <f t="shared" si="907"/>
        <v>-458.69570583284934</v>
      </c>
      <c r="DL629" s="14">
        <f t="shared" si="908"/>
        <v>-3082.516484956956</v>
      </c>
      <c r="DM629">
        <f t="shared" si="909"/>
        <v>-3710.491739723815</v>
      </c>
      <c r="DN629" s="34">
        <f t="shared" si="910"/>
        <v>4528.0492400000003</v>
      </c>
      <c r="DO629" s="34">
        <f t="shared" si="911"/>
        <v>704.87925312041079</v>
      </c>
      <c r="DP629" s="34">
        <f t="shared" si="912"/>
        <v>647.88372157933247</v>
      </c>
      <c r="DQ629" s="9">
        <f t="shared" si="913"/>
        <v>4353.8935000000001</v>
      </c>
      <c r="DR629" s="59">
        <f t="shared" si="914"/>
        <v>0.44242104914619329</v>
      </c>
      <c r="DS629" s="59">
        <f t="shared" si="915"/>
        <v>6.8871472494613881E-2</v>
      </c>
      <c r="DT629" s="59">
        <f t="shared" si="916"/>
        <v>6.3302623410930139E-2</v>
      </c>
      <c r="DU629" s="59">
        <f t="shared" si="917"/>
        <v>0.42540485494826275</v>
      </c>
      <c r="DV629" s="14">
        <f t="shared" si="918"/>
        <v>-1641.5996483368942</v>
      </c>
      <c r="DW629" s="14">
        <f t="shared" si="919"/>
        <v>-255.54702979388077</v>
      </c>
      <c r="DX629" s="14">
        <f t="shared" si="920"/>
        <v>-234.8838612691037</v>
      </c>
      <c r="DY629" s="14">
        <f t="shared" si="921"/>
        <v>-1578.4612003239367</v>
      </c>
      <c r="DZ629" s="34" t="e">
        <f t="shared" si="922"/>
        <v>#REF!</v>
      </c>
      <c r="EA629" s="34" t="e">
        <f t="shared" si="923"/>
        <v>#REF!</v>
      </c>
      <c r="EB629" s="34" t="e">
        <f t="shared" si="924"/>
        <v>#REF!</v>
      </c>
      <c r="EC629" s="34" t="e">
        <f t="shared" si="925"/>
        <v>#REF!</v>
      </c>
      <c r="ED629" s="34" t="e">
        <f t="shared" si="926"/>
        <v>#REF!</v>
      </c>
      <c r="EE629" s="59" t="e">
        <f t="shared" si="927"/>
        <v>#REF!</v>
      </c>
      <c r="EF629" s="59" t="e">
        <f t="shared" si="928"/>
        <v>#REF!</v>
      </c>
      <c r="EG629" s="59" t="e">
        <f t="shared" si="929"/>
        <v>#REF!</v>
      </c>
      <c r="EH629" s="59" t="e">
        <f t="shared" si="930"/>
        <v>#REF!</v>
      </c>
      <c r="EI629" s="14" t="e">
        <f t="shared" si="931"/>
        <v>#REF!</v>
      </c>
      <c r="EJ629" s="14" t="e">
        <f t="shared" si="932"/>
        <v>#REF!</v>
      </c>
      <c r="EK629" s="14" t="e">
        <f t="shared" si="933"/>
        <v>#REF!</v>
      </c>
      <c r="EL629" s="14" t="e">
        <f t="shared" si="934"/>
        <v>#REF!</v>
      </c>
      <c r="EM629" t="e">
        <f t="shared" si="935"/>
        <v>#REF!</v>
      </c>
      <c r="EN629" s="34" t="e">
        <f t="shared" si="936"/>
        <v>#REF!</v>
      </c>
      <c r="EO629" s="34" t="e">
        <f t="shared" si="937"/>
        <v>#REF!</v>
      </c>
      <c r="EP629" s="34" t="e">
        <f t="shared" si="938"/>
        <v>#REF!</v>
      </c>
      <c r="EQ629" s="34" t="e">
        <f t="shared" si="939"/>
        <v>#REF!</v>
      </c>
      <c r="ER629" s="59" t="e">
        <f t="shared" si="940"/>
        <v>#REF!</v>
      </c>
      <c r="ES629" s="59" t="e">
        <f t="shared" si="941"/>
        <v>#REF!</v>
      </c>
      <c r="ET629" s="59" t="e">
        <f t="shared" si="942"/>
        <v>#REF!</v>
      </c>
      <c r="EU629" s="59" t="e">
        <f t="shared" si="943"/>
        <v>#REF!</v>
      </c>
      <c r="EV629" s="14" t="e">
        <f t="shared" si="944"/>
        <v>#REF!</v>
      </c>
      <c r="EW629" s="14" t="e">
        <f t="shared" si="945"/>
        <v>#REF!</v>
      </c>
      <c r="EX629" s="14" t="e">
        <f t="shared" si="946"/>
        <v>#REF!</v>
      </c>
      <c r="EY629" s="14" t="e">
        <f t="shared" si="947"/>
        <v>#REF!</v>
      </c>
    </row>
    <row r="630" spans="1:155" x14ac:dyDescent="0.2">
      <c r="A630" s="17">
        <v>30060567</v>
      </c>
      <c r="B630" t="s">
        <v>62</v>
      </c>
      <c r="C630" t="s">
        <v>1638</v>
      </c>
      <c r="D630" t="s">
        <v>1639</v>
      </c>
      <c r="E630" t="s">
        <v>1640</v>
      </c>
      <c r="F630" t="s">
        <v>41</v>
      </c>
      <c r="G630" t="s">
        <v>42</v>
      </c>
      <c r="H630" t="s">
        <v>1641</v>
      </c>
      <c r="I630" t="s">
        <v>68</v>
      </c>
      <c r="J630" s="19" t="s">
        <v>69</v>
      </c>
      <c r="K630" t="s">
        <v>70</v>
      </c>
      <c r="L630">
        <v>1953</v>
      </c>
      <c r="M630">
        <f t="shared" si="857"/>
        <v>1953</v>
      </c>
      <c r="N630">
        <v>66</v>
      </c>
      <c r="O630" s="19">
        <f t="shared" si="858"/>
        <v>66</v>
      </c>
      <c r="P630" t="s">
        <v>54</v>
      </c>
      <c r="Q630" s="19" t="str">
        <f t="shared" si="859"/>
        <v>60-70</v>
      </c>
      <c r="R630" s="23">
        <v>327.10000000000002</v>
      </c>
      <c r="S630" s="15">
        <f t="shared" si="860"/>
        <v>0.3271</v>
      </c>
      <c r="T630">
        <v>30149335</v>
      </c>
      <c r="U630" t="s">
        <v>45</v>
      </c>
      <c r="V630" t="s">
        <v>46</v>
      </c>
      <c r="W630" t="s">
        <v>47</v>
      </c>
      <c r="X630" t="s">
        <v>48</v>
      </c>
      <c r="Y630" t="s">
        <v>208</v>
      </c>
      <c r="Z630" t="s">
        <v>1642</v>
      </c>
      <c r="AA630" t="s">
        <v>1643</v>
      </c>
      <c r="AB630" t="s">
        <v>516</v>
      </c>
      <c r="AC630">
        <v>1953</v>
      </c>
      <c r="AD630">
        <v>66</v>
      </c>
      <c r="AE630" t="str">
        <f t="shared" si="861"/>
        <v>&lt;70</v>
      </c>
      <c r="AF630">
        <v>-38.073393529999997</v>
      </c>
      <c r="AG630">
        <v>145.72755355000001</v>
      </c>
      <c r="AH630" t="s">
        <v>75</v>
      </c>
      <c r="AI630" t="s">
        <v>76</v>
      </c>
      <c r="AJ630" s="33" t="s">
        <v>82</v>
      </c>
      <c r="AL630">
        <v>1</v>
      </c>
      <c r="AM630" t="s">
        <v>86</v>
      </c>
      <c r="AN630">
        <v>220</v>
      </c>
      <c r="AO630" s="69">
        <v>3</v>
      </c>
      <c r="AP630">
        <v>2</v>
      </c>
      <c r="AQ630">
        <v>0</v>
      </c>
      <c r="AR630">
        <v>0</v>
      </c>
      <c r="AS630" s="82" t="str">
        <f t="shared" si="862"/>
        <v>Gw-0-0</v>
      </c>
      <c r="AT630" s="14">
        <f t="shared" si="863"/>
        <v>26000</v>
      </c>
      <c r="AU630" s="81">
        <f>VLOOKUP(C630,Bushfire_Vlookup!$F$2:$H$12575,3,FALSE)</f>
        <v>2314.615546</v>
      </c>
      <c r="AV630" s="14">
        <f>VLOOKUP(AS630,Safety_collateral_Vlookup!$J$3:$L$20,2,FALSE)</f>
        <v>3720.1399252148244</v>
      </c>
      <c r="AW630" s="14">
        <f>VLOOKUP(AS630,Safety_collateral_Vlookup!$J$3:$L$20,3,FALSE)</f>
        <v>25000</v>
      </c>
      <c r="AX630" s="48">
        <f t="shared" si="864"/>
        <v>60856.084087786214</v>
      </c>
      <c r="AY630" s="49">
        <f t="shared" si="948"/>
        <v>24859.599999999999</v>
      </c>
      <c r="AZ630" s="14">
        <v>76000</v>
      </c>
      <c r="BA630" s="16">
        <f t="shared" si="865"/>
        <v>2.4479912825542733</v>
      </c>
      <c r="BB630" t="e">
        <f>IF(BA630&lt;=#REF!,#REF!,IF(BA630&lt;=#REF!,#REF!,IF(BA630&lt;=#REF!,#REF!,IF(BA630&lt;=#REF!,#REF!,#REF!))))</f>
        <v>#REF!</v>
      </c>
      <c r="BC630" s="51">
        <v>3</v>
      </c>
      <c r="BD630" s="21">
        <v>70</v>
      </c>
      <c r="BE630" s="21">
        <v>6.4399999999999999E-2</v>
      </c>
      <c r="BF630" s="26">
        <f t="shared" si="866"/>
        <v>1621.4970631233016</v>
      </c>
      <c r="BG630" s="21">
        <v>7</v>
      </c>
      <c r="BH630" s="21">
        <f t="shared" si="867"/>
        <v>28</v>
      </c>
      <c r="BI630" s="28">
        <f t="shared" si="868"/>
        <v>4.0959999999999998E-4</v>
      </c>
      <c r="BJ630" s="27">
        <f t="shared" si="869"/>
        <v>4.0959999999999998E-4</v>
      </c>
      <c r="BK630" s="28">
        <f t="shared" si="870"/>
        <v>6.279685848080814E-3</v>
      </c>
      <c r="BL630" s="35">
        <f t="shared" si="871"/>
        <v>1.5372616213281273E-2</v>
      </c>
      <c r="BM630" s="21" t="str">
        <f t="shared" si="872"/>
        <v>Cr1</v>
      </c>
      <c r="BN630" s="51">
        <v>1</v>
      </c>
      <c r="BO630" s="21">
        <v>0</v>
      </c>
      <c r="BP630" s="50" t="s">
        <v>5497</v>
      </c>
      <c r="BQ630" s="14">
        <v>26000</v>
      </c>
      <c r="BR630">
        <f>IFERROR(VLOOKUP(AO630,'Model Failure data- Lines'!$A$37:$E$41,3,FALSE),'Model Failure data- Lines'!$C$37)</f>
        <v>0.16107000000000002</v>
      </c>
      <c r="BS630" s="14">
        <f t="shared" si="873"/>
        <v>9802.0894640197257</v>
      </c>
      <c r="BT630" s="34">
        <f t="shared" si="949"/>
        <v>22173.530699213148</v>
      </c>
      <c r="BU630" s="34">
        <f t="shared" si="874"/>
        <v>0.44206263751976871</v>
      </c>
      <c r="BV630" s="54">
        <f t="shared" si="875"/>
        <v>-12371.441235193422</v>
      </c>
      <c r="BW630">
        <f>IFERROR(VLOOKUP(AO630,'Model Failure data- Lines'!$A$37:$E$41,4,FALSE),'Model Failure data- Lines'!$D$37)</f>
        <v>0.16398000000000001</v>
      </c>
      <c r="BX630" s="14">
        <f t="shared" si="876"/>
        <v>9979.1806687151839</v>
      </c>
      <c r="BY630" s="34">
        <f t="shared" si="877"/>
        <v>19777.690054101753</v>
      </c>
      <c r="BZ630" s="71">
        <f t="shared" si="878"/>
        <v>0.50456755270292919</v>
      </c>
      <c r="CA630" s="71">
        <f t="shared" si="879"/>
        <v>-9798.5093853865692</v>
      </c>
      <c r="CB630" s="56">
        <v>2</v>
      </c>
      <c r="CC630">
        <f>IFERROR(VLOOKUP(AO630,'Model Failure data- Lines'!$A$37:$E$41,5,FALSE),'Model Failure data- Lines'!$E$37)</f>
        <v>0.16322</v>
      </c>
      <c r="CD630" s="14">
        <f t="shared" si="880"/>
        <v>9932.9300448084668</v>
      </c>
      <c r="CE630" s="34">
        <f t="shared" si="881"/>
        <v>15734.646731086394</v>
      </c>
      <c r="CF630" s="34">
        <f t="shared" si="882"/>
        <v>0.63127760124314214</v>
      </c>
      <c r="CG630" s="54">
        <f t="shared" si="883"/>
        <v>-5801.7166862779268</v>
      </c>
      <c r="CH630" t="e">
        <f>IFERROR(VLOOKUP(AO630,'Model Failure data- Lines'!#REF!,3,FALSE),'Model Failure data- Lines'!#REF!)</f>
        <v>#REF!</v>
      </c>
      <c r="CI630" s="14" t="e">
        <f t="shared" si="884"/>
        <v>#REF!</v>
      </c>
      <c r="CJ630" s="34">
        <f t="shared" si="885"/>
        <v>21268.260532531633</v>
      </c>
      <c r="CK630" s="34" t="e">
        <f t="shared" si="886"/>
        <v>#REF!</v>
      </c>
      <c r="CL630" s="54" t="e">
        <f t="shared" si="887"/>
        <v>#REF!</v>
      </c>
      <c r="CM630" t="e">
        <f>IFERROR(VLOOKUP(AO630,'Model Failure data- Lines'!#REF!,4,FALSE),'Model Failure data- Lines'!#REF!)</f>
        <v>#REF!</v>
      </c>
      <c r="CN630" s="14" t="e">
        <f t="shared" si="888"/>
        <v>#REF!</v>
      </c>
      <c r="CO630" s="34">
        <f t="shared" si="889"/>
        <v>18195.743538900173</v>
      </c>
      <c r="CP630" s="34" t="e">
        <f t="shared" si="890"/>
        <v>#REF!</v>
      </c>
      <c r="CQ630" s="54" t="e">
        <f t="shared" si="891"/>
        <v>#REF!</v>
      </c>
      <c r="CR630" t="e">
        <f>IFERROR(VLOOKUP(AO630,'Model Failure data- Lines'!#REF!,5,FALSE),'Model Failure data- Lines'!#REF!)</f>
        <v>#REF!</v>
      </c>
      <c r="CS630" s="14" t="e">
        <f t="shared" si="892"/>
        <v>#REF!</v>
      </c>
      <c r="CT630" s="34">
        <f t="shared" si="893"/>
        <v>13318.19831909715</v>
      </c>
      <c r="CU630" s="34" t="e">
        <f t="shared" si="894"/>
        <v>#REF!</v>
      </c>
      <c r="CV630" s="54" t="e">
        <f t="shared" si="895"/>
        <v>#REF!</v>
      </c>
      <c r="CW630" t="s">
        <v>516</v>
      </c>
      <c r="CZ630">
        <f t="shared" si="896"/>
        <v>-9798.5093853865674</v>
      </c>
      <c r="DA630" s="34">
        <f t="shared" si="897"/>
        <v>4549.1331600000003</v>
      </c>
      <c r="DB630" s="34">
        <f t="shared" si="898"/>
        <v>404.98055126769634</v>
      </c>
      <c r="DC630" s="34">
        <f t="shared" si="899"/>
        <v>650.90045744748761</v>
      </c>
      <c r="DD630" s="9">
        <f t="shared" si="900"/>
        <v>4374.1665000000003</v>
      </c>
      <c r="DE630" s="59">
        <f t="shared" si="901"/>
        <v>0.45586239101388065</v>
      </c>
      <c r="DF630" s="59">
        <f t="shared" si="902"/>
        <v>4.0582545272209954E-2</v>
      </c>
      <c r="DG630" s="59">
        <f t="shared" si="903"/>
        <v>6.5225841585178038E-2</v>
      </c>
      <c r="DH630" s="59">
        <f t="shared" si="904"/>
        <v>0.43832922212873143</v>
      </c>
      <c r="DI630" s="14">
        <f t="shared" si="905"/>
        <v>-4466.7719167942705</v>
      </c>
      <c r="DJ630" s="14">
        <f t="shared" si="906"/>
        <v>-397.6484507326245</v>
      </c>
      <c r="DK630" s="14">
        <f t="shared" si="907"/>
        <v>-639.11602094210446</v>
      </c>
      <c r="DL630" s="14">
        <f t="shared" si="908"/>
        <v>-4294.9729969175687</v>
      </c>
      <c r="DM630">
        <f t="shared" si="909"/>
        <v>-5801.7166862779277</v>
      </c>
      <c r="DN630" s="34">
        <f t="shared" si="910"/>
        <v>4528.0492400000003</v>
      </c>
      <c r="DO630" s="34">
        <f t="shared" si="911"/>
        <v>403.10358322913407</v>
      </c>
      <c r="DP630" s="34">
        <f t="shared" si="912"/>
        <v>647.88372157933247</v>
      </c>
      <c r="DQ630" s="9">
        <f t="shared" si="913"/>
        <v>4353.8935000000001</v>
      </c>
      <c r="DR630" s="59">
        <f t="shared" si="914"/>
        <v>0.45586239101388065</v>
      </c>
      <c r="DS630" s="59">
        <f t="shared" si="915"/>
        <v>4.0582545272209954E-2</v>
      </c>
      <c r="DT630" s="59">
        <f t="shared" si="916"/>
        <v>6.5225841585178038E-2</v>
      </c>
      <c r="DU630" s="59">
        <f t="shared" si="917"/>
        <v>0.43832922212873138</v>
      </c>
      <c r="DV630" s="14">
        <f t="shared" si="918"/>
        <v>-2644.7844405917845</v>
      </c>
      <c r="DW630" s="14">
        <f t="shared" si="919"/>
        <v>-235.44843007740991</v>
      </c>
      <c r="DX630" s="14">
        <f t="shared" si="920"/>
        <v>-378.42185350124817</v>
      </c>
      <c r="DY630" s="14">
        <f t="shared" si="921"/>
        <v>-2543.0619621074848</v>
      </c>
      <c r="DZ630" s="34" t="e">
        <f t="shared" si="922"/>
        <v>#REF!</v>
      </c>
      <c r="EA630" s="34" t="e">
        <f t="shared" si="923"/>
        <v>#REF!</v>
      </c>
      <c r="EB630" s="34" t="e">
        <f t="shared" si="924"/>
        <v>#REF!</v>
      </c>
      <c r="EC630" s="34" t="e">
        <f t="shared" si="925"/>
        <v>#REF!</v>
      </c>
      <c r="ED630" s="34" t="e">
        <f t="shared" si="926"/>
        <v>#REF!</v>
      </c>
      <c r="EE630" s="59" t="e">
        <f t="shared" si="927"/>
        <v>#REF!</v>
      </c>
      <c r="EF630" s="59" t="e">
        <f t="shared" si="928"/>
        <v>#REF!</v>
      </c>
      <c r="EG630" s="59" t="e">
        <f t="shared" si="929"/>
        <v>#REF!</v>
      </c>
      <c r="EH630" s="59" t="e">
        <f t="shared" si="930"/>
        <v>#REF!</v>
      </c>
      <c r="EI630" s="14" t="e">
        <f t="shared" si="931"/>
        <v>#REF!</v>
      </c>
      <c r="EJ630" s="14" t="e">
        <f t="shared" si="932"/>
        <v>#REF!</v>
      </c>
      <c r="EK630" s="14" t="e">
        <f t="shared" si="933"/>
        <v>#REF!</v>
      </c>
      <c r="EL630" s="14" t="e">
        <f t="shared" si="934"/>
        <v>#REF!</v>
      </c>
      <c r="EM630" t="e">
        <f t="shared" si="935"/>
        <v>#REF!</v>
      </c>
      <c r="EN630" s="34" t="e">
        <f t="shared" si="936"/>
        <v>#REF!</v>
      </c>
      <c r="EO630" s="34" t="e">
        <f t="shared" si="937"/>
        <v>#REF!</v>
      </c>
      <c r="EP630" s="34" t="e">
        <f t="shared" si="938"/>
        <v>#REF!</v>
      </c>
      <c r="EQ630" s="34" t="e">
        <f t="shared" si="939"/>
        <v>#REF!</v>
      </c>
      <c r="ER630" s="59" t="e">
        <f t="shared" si="940"/>
        <v>#REF!</v>
      </c>
      <c r="ES630" s="59" t="e">
        <f t="shared" si="941"/>
        <v>#REF!</v>
      </c>
      <c r="ET630" s="59" t="e">
        <f t="shared" si="942"/>
        <v>#REF!</v>
      </c>
      <c r="EU630" s="59" t="e">
        <f t="shared" si="943"/>
        <v>#REF!</v>
      </c>
      <c r="EV630" s="14" t="e">
        <f t="shared" si="944"/>
        <v>#REF!</v>
      </c>
      <c r="EW630" s="14" t="e">
        <f t="shared" si="945"/>
        <v>#REF!</v>
      </c>
      <c r="EX630" s="14" t="e">
        <f t="shared" si="946"/>
        <v>#REF!</v>
      </c>
      <c r="EY630" s="14" t="e">
        <f t="shared" si="947"/>
        <v>#REF!</v>
      </c>
    </row>
    <row r="631" spans="1:155" x14ac:dyDescent="0.2">
      <c r="A631" s="17">
        <v>30265752</v>
      </c>
      <c r="B631" t="s">
        <v>62</v>
      </c>
      <c r="C631" t="s">
        <v>4200</v>
      </c>
      <c r="D631" t="s">
        <v>4201</v>
      </c>
      <c r="E631" t="s">
        <v>489</v>
      </c>
      <c r="F631" t="s">
        <v>41</v>
      </c>
      <c r="G631" t="s">
        <v>42</v>
      </c>
      <c r="H631" t="s">
        <v>4202</v>
      </c>
      <c r="I631" t="s">
        <v>68</v>
      </c>
      <c r="J631" s="19" t="s">
        <v>69</v>
      </c>
      <c r="K631" t="s">
        <v>70</v>
      </c>
      <c r="L631">
        <v>1953</v>
      </c>
      <c r="M631">
        <f t="shared" si="857"/>
        <v>1953</v>
      </c>
      <c r="N631">
        <v>66</v>
      </c>
      <c r="O631" s="19">
        <f t="shared" si="858"/>
        <v>66</v>
      </c>
      <c r="P631" t="s">
        <v>54</v>
      </c>
      <c r="Q631" s="19" t="str">
        <f t="shared" si="859"/>
        <v>60-70</v>
      </c>
      <c r="R631" s="23">
        <v>376.7</v>
      </c>
      <c r="S631" s="15">
        <f t="shared" si="860"/>
        <v>0.37669999999999998</v>
      </c>
      <c r="T631">
        <v>30378412</v>
      </c>
      <c r="U631" t="s">
        <v>45</v>
      </c>
      <c r="V631" t="s">
        <v>46</v>
      </c>
      <c r="W631" t="s">
        <v>47</v>
      </c>
      <c r="X631" t="s">
        <v>48</v>
      </c>
      <c r="Y631" t="s">
        <v>208</v>
      </c>
      <c r="Z631" t="s">
        <v>4203</v>
      </c>
      <c r="AA631" t="s">
        <v>4204</v>
      </c>
      <c r="AB631" t="s">
        <v>238</v>
      </c>
      <c r="AC631">
        <v>1953</v>
      </c>
      <c r="AD631">
        <v>66</v>
      </c>
      <c r="AE631" t="str">
        <f t="shared" si="861"/>
        <v>&lt;70</v>
      </c>
      <c r="AF631">
        <v>-38.073098700000003</v>
      </c>
      <c r="AG631">
        <v>145.72382744999999</v>
      </c>
      <c r="AH631" t="s">
        <v>75</v>
      </c>
      <c r="AI631" t="s">
        <v>76</v>
      </c>
      <c r="AJ631" s="33" t="s">
        <v>82</v>
      </c>
      <c r="AL631">
        <v>1</v>
      </c>
      <c r="AM631" t="s">
        <v>86</v>
      </c>
      <c r="AN631">
        <v>220</v>
      </c>
      <c r="AO631" s="69">
        <v>3</v>
      </c>
      <c r="AP631">
        <v>2</v>
      </c>
      <c r="AQ631">
        <v>0</v>
      </c>
      <c r="AR631">
        <v>0</v>
      </c>
      <c r="AS631" s="82" t="str">
        <f t="shared" si="862"/>
        <v>Gw-0-0</v>
      </c>
      <c r="AT631" s="14">
        <f t="shared" si="863"/>
        <v>26000</v>
      </c>
      <c r="AU631" s="81">
        <f>VLOOKUP(C631,Bushfire_Vlookup!$F$2:$H$12575,3,FALSE)</f>
        <v>2314.615546</v>
      </c>
      <c r="AV631" s="14">
        <f>VLOOKUP(AS631,Safety_collateral_Vlookup!$J$3:$L$20,2,FALSE)</f>
        <v>3720.1399252148244</v>
      </c>
      <c r="AW631" s="14">
        <f>VLOOKUP(AS631,Safety_collateral_Vlookup!$J$3:$L$20,3,FALSE)</f>
        <v>25000</v>
      </c>
      <c r="AX631" s="48">
        <f t="shared" si="864"/>
        <v>60856.084087786214</v>
      </c>
      <c r="AY631" s="49">
        <f t="shared" si="948"/>
        <v>28629.199999999997</v>
      </c>
      <c r="AZ631" s="14">
        <v>76000</v>
      </c>
      <c r="BA631" s="16">
        <f t="shared" si="865"/>
        <v>2.1256648487483485</v>
      </c>
      <c r="BB631" t="e">
        <f>IF(BA631&lt;=#REF!,#REF!,IF(BA631&lt;=#REF!,#REF!,IF(BA631&lt;=#REF!,#REF!,IF(BA631&lt;=#REF!,#REF!,#REF!))))</f>
        <v>#REF!</v>
      </c>
      <c r="BC631" s="51">
        <v>3</v>
      </c>
      <c r="BD631" s="21">
        <v>70</v>
      </c>
      <c r="BE631" s="21">
        <v>6.4399999999999999E-2</v>
      </c>
      <c r="BF631" s="26">
        <f t="shared" si="866"/>
        <v>1867.3737195920137</v>
      </c>
      <c r="BG631" s="21">
        <v>7</v>
      </c>
      <c r="BH631" s="21">
        <f t="shared" si="867"/>
        <v>28</v>
      </c>
      <c r="BI631" s="28">
        <f t="shared" si="868"/>
        <v>4.0959999999999998E-4</v>
      </c>
      <c r="BJ631" s="27">
        <f t="shared" si="869"/>
        <v>4.0959999999999998E-4</v>
      </c>
      <c r="BK631" s="28">
        <f t="shared" si="870"/>
        <v>6.279685848080814E-3</v>
      </c>
      <c r="BL631" s="35">
        <f t="shared" si="871"/>
        <v>1.3348507468447849E-2</v>
      </c>
      <c r="BM631" s="21" t="str">
        <f t="shared" si="872"/>
        <v>Cr1</v>
      </c>
      <c r="BN631" s="51">
        <v>1</v>
      </c>
      <c r="BO631" s="21">
        <v>0</v>
      </c>
      <c r="BP631" s="50" t="s">
        <v>5497</v>
      </c>
      <c r="BQ631" s="14">
        <v>26000</v>
      </c>
      <c r="BR631">
        <f>IFERROR(VLOOKUP(AO631,'Model Failure data- Lines'!$A$37:$E$41,3,FALSE),'Model Failure data- Lines'!$C$37)</f>
        <v>0.16107000000000002</v>
      </c>
      <c r="BS631" s="14">
        <f t="shared" si="873"/>
        <v>9802.0894640197257</v>
      </c>
      <c r="BT631" s="34">
        <f t="shared" si="949"/>
        <v>25535.827008234766</v>
      </c>
      <c r="BU631" s="34">
        <f t="shared" si="874"/>
        <v>0.38385635448026645</v>
      </c>
      <c r="BV631" s="54">
        <f t="shared" si="875"/>
        <v>-15733.737544215041</v>
      </c>
      <c r="BW631">
        <f>IFERROR(VLOOKUP(AO631,'Model Failure data- Lines'!$A$37:$E$41,4,FALSE),'Model Failure data- Lines'!$D$37)</f>
        <v>0.16398000000000001</v>
      </c>
      <c r="BX631" s="14">
        <f t="shared" si="876"/>
        <v>9979.1806687151839</v>
      </c>
      <c r="BY631" s="34">
        <f t="shared" si="877"/>
        <v>22776.691664262093</v>
      </c>
      <c r="BZ631" s="71">
        <f t="shared" si="878"/>
        <v>0.43813126224881371</v>
      </c>
      <c r="CA631" s="71">
        <f t="shared" si="879"/>
        <v>-12797.510995546909</v>
      </c>
      <c r="CB631" s="56">
        <v>2</v>
      </c>
      <c r="CC631">
        <f>IFERROR(VLOOKUP(AO631,'Model Failure data- Lines'!$A$37:$E$41,5,FALSE),'Model Failure data- Lines'!$E$37)</f>
        <v>0.16322</v>
      </c>
      <c r="CD631" s="14">
        <f t="shared" si="880"/>
        <v>9932.9300448084668</v>
      </c>
      <c r="CE631" s="34">
        <f t="shared" si="881"/>
        <v>18120.579099970175</v>
      </c>
      <c r="CF631" s="34">
        <f t="shared" si="882"/>
        <v>0.54815742863454153</v>
      </c>
      <c r="CG631" s="54">
        <f t="shared" si="883"/>
        <v>-8187.649055161708</v>
      </c>
      <c r="CH631" t="e">
        <f>IFERROR(VLOOKUP(AO631,'Model Failure data- Lines'!#REF!,3,FALSE),'Model Failure data- Lines'!#REF!)</f>
        <v>#REF!</v>
      </c>
      <c r="CI631" s="14" t="e">
        <f t="shared" si="884"/>
        <v>#REF!</v>
      </c>
      <c r="CJ631" s="34">
        <f t="shared" si="885"/>
        <v>24493.285669840006</v>
      </c>
      <c r="CK631" s="34" t="e">
        <f t="shared" si="886"/>
        <v>#REF!</v>
      </c>
      <c r="CL631" s="54" t="e">
        <f t="shared" si="887"/>
        <v>#REF!</v>
      </c>
      <c r="CM631" t="e">
        <f>IFERROR(VLOOKUP(AO631,'Model Failure data- Lines'!#REF!,4,FALSE),'Model Failure data- Lines'!#REF!)</f>
        <v>#REF!</v>
      </c>
      <c r="CN631" s="14" t="e">
        <f t="shared" si="888"/>
        <v>#REF!</v>
      </c>
      <c r="CO631" s="34">
        <f t="shared" si="889"/>
        <v>20954.865763080696</v>
      </c>
      <c r="CP631" s="34" t="e">
        <f t="shared" si="890"/>
        <v>#REF!</v>
      </c>
      <c r="CQ631" s="54" t="e">
        <f t="shared" si="891"/>
        <v>#REF!</v>
      </c>
      <c r="CR631" t="e">
        <f>IFERROR(VLOOKUP(AO631,'Model Failure data- Lines'!#REF!,5,FALSE),'Model Failure data- Lines'!#REF!)</f>
        <v>#REF!</v>
      </c>
      <c r="CS631" s="14" t="e">
        <f t="shared" si="892"/>
        <v>#REF!</v>
      </c>
      <c r="CT631" s="34">
        <f t="shared" si="893"/>
        <v>15337.711118324352</v>
      </c>
      <c r="CU631" s="34" t="e">
        <f t="shared" si="894"/>
        <v>#REF!</v>
      </c>
      <c r="CV631" s="54" t="e">
        <f t="shared" si="895"/>
        <v>#REF!</v>
      </c>
      <c r="CW631" t="s">
        <v>238</v>
      </c>
      <c r="CZ631">
        <f t="shared" si="896"/>
        <v>-12797.510995546909</v>
      </c>
      <c r="DA631" s="34">
        <f t="shared" si="897"/>
        <v>4549.1331600000003</v>
      </c>
      <c r="DB631" s="34">
        <f t="shared" si="898"/>
        <v>404.98055126769634</v>
      </c>
      <c r="DC631" s="34">
        <f t="shared" si="899"/>
        <v>650.90045744748761</v>
      </c>
      <c r="DD631" s="9">
        <f t="shared" si="900"/>
        <v>4374.1665000000003</v>
      </c>
      <c r="DE631" s="59">
        <f t="shared" si="901"/>
        <v>0.45586239101388065</v>
      </c>
      <c r="DF631" s="59">
        <f t="shared" si="902"/>
        <v>4.0582545272209954E-2</v>
      </c>
      <c r="DG631" s="59">
        <f t="shared" si="903"/>
        <v>6.5225841585178038E-2</v>
      </c>
      <c r="DH631" s="59">
        <f t="shared" si="904"/>
        <v>0.43832922212873143</v>
      </c>
      <c r="DI631" s="14">
        <f t="shared" si="905"/>
        <v>-5833.9039614564426</v>
      </c>
      <c r="DJ631" s="14">
        <f t="shared" si="906"/>
        <v>-519.35556934838701</v>
      </c>
      <c r="DK631" s="14">
        <f t="shared" si="907"/>
        <v>-834.72842488011668</v>
      </c>
      <c r="DL631" s="14">
        <f t="shared" si="908"/>
        <v>-5609.5230398619633</v>
      </c>
      <c r="DM631">
        <f t="shared" si="909"/>
        <v>-8187.6490551617098</v>
      </c>
      <c r="DN631" s="34">
        <f t="shared" si="910"/>
        <v>4528.0492400000003</v>
      </c>
      <c r="DO631" s="34">
        <f t="shared" si="911"/>
        <v>403.10358322913407</v>
      </c>
      <c r="DP631" s="34">
        <f t="shared" si="912"/>
        <v>647.88372157933247</v>
      </c>
      <c r="DQ631" s="9">
        <f t="shared" si="913"/>
        <v>4353.8935000000001</v>
      </c>
      <c r="DR631" s="59">
        <f t="shared" si="914"/>
        <v>0.45586239101388065</v>
      </c>
      <c r="DS631" s="59">
        <f t="shared" si="915"/>
        <v>4.0582545272209954E-2</v>
      </c>
      <c r="DT631" s="59">
        <f t="shared" si="916"/>
        <v>6.5225841585178038E-2</v>
      </c>
      <c r="DU631" s="59">
        <f t="shared" si="917"/>
        <v>0.43832922212873138</v>
      </c>
      <c r="DV631" s="14">
        <f t="shared" si="918"/>
        <v>-3732.4412750685574</v>
      </c>
      <c r="DW631" s="14">
        <f t="shared" si="919"/>
        <v>-332.27563845406712</v>
      </c>
      <c r="DX631" s="14">
        <f t="shared" si="920"/>
        <v>-534.04630022701031</v>
      </c>
      <c r="DY631" s="14">
        <f t="shared" si="921"/>
        <v>-3588.8858414120746</v>
      </c>
      <c r="DZ631" s="34" t="e">
        <f t="shared" si="922"/>
        <v>#REF!</v>
      </c>
      <c r="EA631" s="34" t="e">
        <f t="shared" si="923"/>
        <v>#REF!</v>
      </c>
      <c r="EB631" s="34" t="e">
        <f t="shared" si="924"/>
        <v>#REF!</v>
      </c>
      <c r="EC631" s="34" t="e">
        <f t="shared" si="925"/>
        <v>#REF!</v>
      </c>
      <c r="ED631" s="34" t="e">
        <f t="shared" si="926"/>
        <v>#REF!</v>
      </c>
      <c r="EE631" s="59" t="e">
        <f t="shared" si="927"/>
        <v>#REF!</v>
      </c>
      <c r="EF631" s="59" t="e">
        <f t="shared" si="928"/>
        <v>#REF!</v>
      </c>
      <c r="EG631" s="59" t="e">
        <f t="shared" si="929"/>
        <v>#REF!</v>
      </c>
      <c r="EH631" s="59" t="e">
        <f t="shared" si="930"/>
        <v>#REF!</v>
      </c>
      <c r="EI631" s="14" t="e">
        <f t="shared" si="931"/>
        <v>#REF!</v>
      </c>
      <c r="EJ631" s="14" t="e">
        <f t="shared" si="932"/>
        <v>#REF!</v>
      </c>
      <c r="EK631" s="14" t="e">
        <f t="shared" si="933"/>
        <v>#REF!</v>
      </c>
      <c r="EL631" s="14" t="e">
        <f t="shared" si="934"/>
        <v>#REF!</v>
      </c>
      <c r="EM631" t="e">
        <f t="shared" si="935"/>
        <v>#REF!</v>
      </c>
      <c r="EN631" s="34" t="e">
        <f t="shared" si="936"/>
        <v>#REF!</v>
      </c>
      <c r="EO631" s="34" t="e">
        <f t="shared" si="937"/>
        <v>#REF!</v>
      </c>
      <c r="EP631" s="34" t="e">
        <f t="shared" si="938"/>
        <v>#REF!</v>
      </c>
      <c r="EQ631" s="34" t="e">
        <f t="shared" si="939"/>
        <v>#REF!</v>
      </c>
      <c r="ER631" s="59" t="e">
        <f t="shared" si="940"/>
        <v>#REF!</v>
      </c>
      <c r="ES631" s="59" t="e">
        <f t="shared" si="941"/>
        <v>#REF!</v>
      </c>
      <c r="ET631" s="59" t="e">
        <f t="shared" si="942"/>
        <v>#REF!</v>
      </c>
      <c r="EU631" s="59" t="e">
        <f t="shared" si="943"/>
        <v>#REF!</v>
      </c>
      <c r="EV631" s="14" t="e">
        <f t="shared" si="944"/>
        <v>#REF!</v>
      </c>
      <c r="EW631" s="14" t="e">
        <f t="shared" si="945"/>
        <v>#REF!</v>
      </c>
      <c r="EX631" s="14" t="e">
        <f t="shared" si="946"/>
        <v>#REF!</v>
      </c>
      <c r="EY631" s="14" t="e">
        <f t="shared" si="947"/>
        <v>#REF!</v>
      </c>
    </row>
    <row r="632" spans="1:155" x14ac:dyDescent="0.2">
      <c r="A632" s="17">
        <v>30387352</v>
      </c>
      <c r="B632" t="s">
        <v>62</v>
      </c>
      <c r="C632" t="s">
        <v>5139</v>
      </c>
      <c r="D632" t="s">
        <v>5140</v>
      </c>
      <c r="E632" t="s">
        <v>4741</v>
      </c>
      <c r="F632" t="s">
        <v>41</v>
      </c>
      <c r="G632" t="s">
        <v>42</v>
      </c>
      <c r="H632" t="s">
        <v>5141</v>
      </c>
      <c r="I632" t="s">
        <v>68</v>
      </c>
      <c r="J632" s="19" t="s">
        <v>69</v>
      </c>
      <c r="K632" t="s">
        <v>70</v>
      </c>
      <c r="L632">
        <v>1953</v>
      </c>
      <c r="M632">
        <f t="shared" si="857"/>
        <v>1953</v>
      </c>
      <c r="N632">
        <v>66</v>
      </c>
      <c r="O632" s="19">
        <f t="shared" si="858"/>
        <v>66</v>
      </c>
      <c r="P632" t="s">
        <v>54</v>
      </c>
      <c r="Q632" s="19" t="str">
        <f t="shared" si="859"/>
        <v>60-70</v>
      </c>
      <c r="R632" s="23">
        <v>345.9</v>
      </c>
      <c r="S632" s="15">
        <f t="shared" si="860"/>
        <v>0.34589999999999999</v>
      </c>
      <c r="T632">
        <v>30011481</v>
      </c>
      <c r="U632" t="s">
        <v>45</v>
      </c>
      <c r="V632" t="s">
        <v>46</v>
      </c>
      <c r="W632" t="s">
        <v>47</v>
      </c>
      <c r="X632" t="s">
        <v>48</v>
      </c>
      <c r="Y632" t="s">
        <v>208</v>
      </c>
      <c r="Z632" t="s">
        <v>5142</v>
      </c>
      <c r="AA632" t="s">
        <v>5143</v>
      </c>
      <c r="AB632" t="s">
        <v>271</v>
      </c>
      <c r="AC632">
        <v>1953</v>
      </c>
      <c r="AD632">
        <v>66</v>
      </c>
      <c r="AE632" t="str">
        <f t="shared" si="861"/>
        <v>&lt;70</v>
      </c>
      <c r="AF632">
        <v>-38.072746209999998</v>
      </c>
      <c r="AG632">
        <v>145.71954966000001</v>
      </c>
      <c r="AH632" t="s">
        <v>75</v>
      </c>
      <c r="AI632" t="s">
        <v>76</v>
      </c>
      <c r="AJ632" s="33" t="s">
        <v>82</v>
      </c>
      <c r="AL632">
        <v>1</v>
      </c>
      <c r="AM632" t="s">
        <v>86</v>
      </c>
      <c r="AN632">
        <v>220</v>
      </c>
      <c r="AO632" s="69">
        <v>3</v>
      </c>
      <c r="AP632">
        <v>2</v>
      </c>
      <c r="AQ632">
        <v>0</v>
      </c>
      <c r="AR632">
        <v>0</v>
      </c>
      <c r="AS632" s="82" t="str">
        <f t="shared" si="862"/>
        <v>Gw-0-0</v>
      </c>
      <c r="AT632" s="14">
        <f t="shared" si="863"/>
        <v>26000</v>
      </c>
      <c r="AU632" s="81">
        <f>VLOOKUP(C632,Bushfire_Vlookup!$F$2:$H$12575,3,FALSE)</f>
        <v>2903.9611479999999</v>
      </c>
      <c r="AV632" s="14">
        <f>VLOOKUP(AS632,Safety_collateral_Vlookup!$J$3:$L$20,2,FALSE)</f>
        <v>3720.1399252148244</v>
      </c>
      <c r="AW632" s="14">
        <f>VLOOKUP(AS632,Safety_collateral_Vlookup!$J$3:$L$20,3,FALSE)</f>
        <v>25000</v>
      </c>
      <c r="AX632" s="48">
        <f t="shared" si="864"/>
        <v>61484.915845120217</v>
      </c>
      <c r="AY632" s="49">
        <f t="shared" si="948"/>
        <v>26288.399999999998</v>
      </c>
      <c r="AZ632" s="14">
        <v>76000</v>
      </c>
      <c r="BA632" s="16">
        <f t="shared" si="865"/>
        <v>2.3388610887357246</v>
      </c>
      <c r="BB632" t="e">
        <f>IF(BA632&lt;=#REF!,#REF!,IF(BA632&lt;=#REF!,#REF!,IF(BA632&lt;=#REF!,#REF!,IF(BA632&lt;=#REF!,#REF!,#REF!))))</f>
        <v>#REF!</v>
      </c>
      <c r="BC632" s="51">
        <v>3</v>
      </c>
      <c r="BD632" s="21">
        <v>70</v>
      </c>
      <c r="BE632" s="21">
        <v>6.4399999999999999E-2</v>
      </c>
      <c r="BF632" s="26">
        <f t="shared" si="866"/>
        <v>1714.6922474299906</v>
      </c>
      <c r="BG632" s="21">
        <v>7</v>
      </c>
      <c r="BH632" s="21">
        <f t="shared" si="867"/>
        <v>28</v>
      </c>
      <c r="BI632" s="28">
        <f t="shared" si="868"/>
        <v>4.0959999999999998E-4</v>
      </c>
      <c r="BJ632" s="27">
        <f t="shared" si="869"/>
        <v>4.0959999999999998E-4</v>
      </c>
      <c r="BK632" s="28">
        <f t="shared" si="870"/>
        <v>6.279685848080814E-3</v>
      </c>
      <c r="BL632" s="35">
        <f t="shared" si="871"/>
        <v>1.4687312879560615E-2</v>
      </c>
      <c r="BM632" s="21" t="str">
        <f t="shared" si="872"/>
        <v>Cr1</v>
      </c>
      <c r="BN632" s="51">
        <v>1</v>
      </c>
      <c r="BO632" s="21">
        <v>0</v>
      </c>
      <c r="BP632" s="50" t="s">
        <v>5497</v>
      </c>
      <c r="BQ632" s="14">
        <v>26000</v>
      </c>
      <c r="BR632">
        <f>IFERROR(VLOOKUP(AO632,'Model Failure data- Lines'!$A$37:$E$41,3,FALSE),'Model Failure data- Lines'!$C$37)</f>
        <v>0.16107000000000002</v>
      </c>
      <c r="BS632" s="14">
        <f t="shared" si="873"/>
        <v>9903.3753951735143</v>
      </c>
      <c r="BT632" s="34">
        <f t="shared" si="949"/>
        <v>23447.949461503602</v>
      </c>
      <c r="BU632" s="34">
        <f t="shared" si="874"/>
        <v>0.42235571223115642</v>
      </c>
      <c r="BV632" s="54">
        <f t="shared" si="875"/>
        <v>-13544.574066330088</v>
      </c>
      <c r="BW632">
        <f>IFERROR(VLOOKUP(AO632,'Model Failure data- Lines'!$A$37:$E$41,4,FALSE),'Model Failure data- Lines'!$D$37)</f>
        <v>0.16398000000000001</v>
      </c>
      <c r="BX632" s="14">
        <f t="shared" si="876"/>
        <v>10082.296500282813</v>
      </c>
      <c r="BY632" s="34">
        <f t="shared" si="877"/>
        <v>20914.408406339946</v>
      </c>
      <c r="BZ632" s="71">
        <f t="shared" si="878"/>
        <v>0.48207419040485455</v>
      </c>
      <c r="CA632" s="71">
        <f t="shared" si="879"/>
        <v>-10832.111906057133</v>
      </c>
      <c r="CB632" s="56">
        <v>2</v>
      </c>
      <c r="CC632">
        <f>IFERROR(VLOOKUP(AO632,'Model Failure data- Lines'!$A$37:$E$41,5,FALSE),'Model Failure data- Lines'!$E$37)</f>
        <v>0.16322</v>
      </c>
      <c r="CD632" s="14">
        <f t="shared" si="880"/>
        <v>10035.567964240521</v>
      </c>
      <c r="CE632" s="34">
        <f t="shared" si="881"/>
        <v>16638.992064453632</v>
      </c>
      <c r="CF632" s="34">
        <f t="shared" si="882"/>
        <v>0.60313557007337004</v>
      </c>
      <c r="CG632" s="54">
        <f t="shared" si="883"/>
        <v>-6603.4241002131112</v>
      </c>
      <c r="CH632" t="e">
        <f>IFERROR(VLOOKUP(AO632,'Model Failure data- Lines'!#REF!,3,FALSE),'Model Failure data- Lines'!#REF!)</f>
        <v>#REF!</v>
      </c>
      <c r="CI632" s="14" t="e">
        <f t="shared" si="884"/>
        <v>#REF!</v>
      </c>
      <c r="CJ632" s="34">
        <f t="shared" si="885"/>
        <v>22490.649092640451</v>
      </c>
      <c r="CK632" s="34" t="e">
        <f t="shared" si="886"/>
        <v>#REF!</v>
      </c>
      <c r="CL632" s="54" t="e">
        <f t="shared" si="887"/>
        <v>#REF!</v>
      </c>
      <c r="CM632" t="e">
        <f>IFERROR(VLOOKUP(AO632,'Model Failure data- Lines'!#REF!,4,FALSE),'Model Failure data- Lines'!#REF!)</f>
        <v>#REF!</v>
      </c>
      <c r="CN632" s="14" t="e">
        <f t="shared" si="888"/>
        <v>#REF!</v>
      </c>
      <c r="CO632" s="34">
        <f t="shared" si="889"/>
        <v>19241.539865807306</v>
      </c>
      <c r="CP632" s="34" t="e">
        <f t="shared" si="890"/>
        <v>#REF!</v>
      </c>
      <c r="CQ632" s="54" t="e">
        <f t="shared" si="891"/>
        <v>#REF!</v>
      </c>
      <c r="CR632" t="e">
        <f>IFERROR(VLOOKUP(AO632,'Model Failure data- Lines'!#REF!,5,FALSE),'Model Failure data- Lines'!#REF!)</f>
        <v>#REF!</v>
      </c>
      <c r="CS632" s="14" t="e">
        <f t="shared" si="892"/>
        <v>#REF!</v>
      </c>
      <c r="CT632" s="34">
        <f t="shared" si="893"/>
        <v>14083.658815578428</v>
      </c>
      <c r="CU632" s="34" t="e">
        <f t="shared" si="894"/>
        <v>#REF!</v>
      </c>
      <c r="CV632" s="54" t="e">
        <f t="shared" si="895"/>
        <v>#REF!</v>
      </c>
      <c r="CW632" t="s">
        <v>271</v>
      </c>
      <c r="CZ632">
        <f t="shared" si="896"/>
        <v>-10832.111906057131</v>
      </c>
      <c r="DA632" s="34">
        <f t="shared" si="897"/>
        <v>4549.1331600000003</v>
      </c>
      <c r="DB632" s="34">
        <f t="shared" si="898"/>
        <v>508.09638283532564</v>
      </c>
      <c r="DC632" s="34">
        <f t="shared" si="899"/>
        <v>650.90045744748761</v>
      </c>
      <c r="DD632" s="9">
        <f t="shared" si="900"/>
        <v>4374.1665000000003</v>
      </c>
      <c r="DE632" s="59">
        <f t="shared" si="901"/>
        <v>0.45120009710807402</v>
      </c>
      <c r="DF632" s="59">
        <f t="shared" si="902"/>
        <v>5.0394905845218232E-2</v>
      </c>
      <c r="DG632" s="59">
        <f t="shared" si="903"/>
        <v>6.4558749827405837E-2</v>
      </c>
      <c r="DH632" s="59">
        <f t="shared" si="904"/>
        <v>0.43384624721930193</v>
      </c>
      <c r="DI632" s="14">
        <f t="shared" si="905"/>
        <v>-4887.4499438985031</v>
      </c>
      <c r="DJ632" s="14">
        <f t="shared" si="906"/>
        <v>-545.88325961061662</v>
      </c>
      <c r="DK632" s="14">
        <f t="shared" si="907"/>
        <v>-699.30760264560649</v>
      </c>
      <c r="DL632" s="14">
        <f t="shared" si="908"/>
        <v>-4699.4710999024064</v>
      </c>
      <c r="DM632">
        <f t="shared" si="909"/>
        <v>-6603.4241002131103</v>
      </c>
      <c r="DN632" s="34">
        <f t="shared" si="910"/>
        <v>4528.0492400000003</v>
      </c>
      <c r="DO632" s="34">
        <f t="shared" si="911"/>
        <v>505.74150266118949</v>
      </c>
      <c r="DP632" s="34">
        <f t="shared" si="912"/>
        <v>647.88372157933247</v>
      </c>
      <c r="DQ632" s="9">
        <f t="shared" si="913"/>
        <v>4353.8935000000001</v>
      </c>
      <c r="DR632" s="59">
        <f t="shared" si="914"/>
        <v>0.45120009710807407</v>
      </c>
      <c r="DS632" s="59">
        <f t="shared" si="915"/>
        <v>5.0394905845218232E-2</v>
      </c>
      <c r="DT632" s="59">
        <f t="shared" si="916"/>
        <v>6.4558749827405851E-2</v>
      </c>
      <c r="DU632" s="59">
        <f t="shared" si="917"/>
        <v>0.43384624721930198</v>
      </c>
      <c r="DV632" s="14">
        <f t="shared" si="918"/>
        <v>-2979.4655952619519</v>
      </c>
      <c r="DW632" s="14">
        <f t="shared" si="919"/>
        <v>-332.77893578628465</v>
      </c>
      <c r="DX632" s="14">
        <f t="shared" si="920"/>
        <v>-426.30880448992076</v>
      </c>
      <c r="DY632" s="14">
        <f t="shared" si="921"/>
        <v>-2864.8707646749535</v>
      </c>
      <c r="DZ632" s="34" t="e">
        <f t="shared" si="922"/>
        <v>#REF!</v>
      </c>
      <c r="EA632" s="34" t="e">
        <f t="shared" si="923"/>
        <v>#REF!</v>
      </c>
      <c r="EB632" s="34" t="e">
        <f t="shared" si="924"/>
        <v>#REF!</v>
      </c>
      <c r="EC632" s="34" t="e">
        <f t="shared" si="925"/>
        <v>#REF!</v>
      </c>
      <c r="ED632" s="34" t="e">
        <f t="shared" si="926"/>
        <v>#REF!</v>
      </c>
      <c r="EE632" s="59" t="e">
        <f t="shared" si="927"/>
        <v>#REF!</v>
      </c>
      <c r="EF632" s="59" t="e">
        <f t="shared" si="928"/>
        <v>#REF!</v>
      </c>
      <c r="EG632" s="59" t="e">
        <f t="shared" si="929"/>
        <v>#REF!</v>
      </c>
      <c r="EH632" s="59" t="e">
        <f t="shared" si="930"/>
        <v>#REF!</v>
      </c>
      <c r="EI632" s="14" t="e">
        <f t="shared" si="931"/>
        <v>#REF!</v>
      </c>
      <c r="EJ632" s="14" t="e">
        <f t="shared" si="932"/>
        <v>#REF!</v>
      </c>
      <c r="EK632" s="14" t="e">
        <f t="shared" si="933"/>
        <v>#REF!</v>
      </c>
      <c r="EL632" s="14" t="e">
        <f t="shared" si="934"/>
        <v>#REF!</v>
      </c>
      <c r="EM632" t="e">
        <f t="shared" si="935"/>
        <v>#REF!</v>
      </c>
      <c r="EN632" s="34" t="e">
        <f t="shared" si="936"/>
        <v>#REF!</v>
      </c>
      <c r="EO632" s="34" t="e">
        <f t="shared" si="937"/>
        <v>#REF!</v>
      </c>
      <c r="EP632" s="34" t="e">
        <f t="shared" si="938"/>
        <v>#REF!</v>
      </c>
      <c r="EQ632" s="34" t="e">
        <f t="shared" si="939"/>
        <v>#REF!</v>
      </c>
      <c r="ER632" s="59" t="e">
        <f t="shared" si="940"/>
        <v>#REF!</v>
      </c>
      <c r="ES632" s="59" t="e">
        <f t="shared" si="941"/>
        <v>#REF!</v>
      </c>
      <c r="ET632" s="59" t="e">
        <f t="shared" si="942"/>
        <v>#REF!</v>
      </c>
      <c r="EU632" s="59" t="e">
        <f t="shared" si="943"/>
        <v>#REF!</v>
      </c>
      <c r="EV632" s="14" t="e">
        <f t="shared" si="944"/>
        <v>#REF!</v>
      </c>
      <c r="EW632" s="14" t="e">
        <f t="shared" si="945"/>
        <v>#REF!</v>
      </c>
      <c r="EX632" s="14" t="e">
        <f t="shared" si="946"/>
        <v>#REF!</v>
      </c>
      <c r="EY632" s="14" t="e">
        <f t="shared" si="947"/>
        <v>#REF!</v>
      </c>
    </row>
    <row r="633" spans="1:155" x14ac:dyDescent="0.2">
      <c r="A633" s="17">
        <v>30231809</v>
      </c>
      <c r="B633" t="s">
        <v>62</v>
      </c>
      <c r="C633" t="s">
        <v>3937</v>
      </c>
      <c r="D633" t="s">
        <v>3938</v>
      </c>
      <c r="E633" t="s">
        <v>2123</v>
      </c>
      <c r="F633" t="s">
        <v>41</v>
      </c>
      <c r="G633" t="s">
        <v>42</v>
      </c>
      <c r="H633" t="s">
        <v>3939</v>
      </c>
      <c r="I633" t="s">
        <v>68</v>
      </c>
      <c r="J633" s="19" t="s">
        <v>69</v>
      </c>
      <c r="K633" t="s">
        <v>70</v>
      </c>
      <c r="L633">
        <v>1953</v>
      </c>
      <c r="M633">
        <f t="shared" si="857"/>
        <v>1953</v>
      </c>
      <c r="N633">
        <v>66</v>
      </c>
      <c r="O633" s="19">
        <f t="shared" si="858"/>
        <v>66</v>
      </c>
      <c r="P633" t="s">
        <v>54</v>
      </c>
      <c r="Q633" s="19" t="str">
        <f t="shared" si="859"/>
        <v>60-70</v>
      </c>
      <c r="R633" s="23">
        <v>309.10000000000002</v>
      </c>
      <c r="S633" s="15">
        <f t="shared" si="860"/>
        <v>0.30910000000000004</v>
      </c>
      <c r="T633">
        <v>30029880</v>
      </c>
      <c r="U633" t="s">
        <v>45</v>
      </c>
      <c r="V633" t="s">
        <v>46</v>
      </c>
      <c r="W633" t="s">
        <v>47</v>
      </c>
      <c r="X633" t="s">
        <v>48</v>
      </c>
      <c r="Y633" t="s">
        <v>208</v>
      </c>
      <c r="Z633" t="s">
        <v>3940</v>
      </c>
      <c r="AA633" t="s">
        <v>3941</v>
      </c>
      <c r="AB633" t="s">
        <v>178</v>
      </c>
      <c r="AC633">
        <v>1953</v>
      </c>
      <c r="AD633">
        <v>66</v>
      </c>
      <c r="AE633" t="str">
        <f t="shared" si="861"/>
        <v>&lt;70</v>
      </c>
      <c r="AF633">
        <v>-38.061255549999998</v>
      </c>
      <c r="AG633">
        <v>145.59758051</v>
      </c>
      <c r="AH633" t="s">
        <v>75</v>
      </c>
      <c r="AI633" t="s">
        <v>76</v>
      </c>
      <c r="AJ633" s="33" t="s">
        <v>82</v>
      </c>
      <c r="AL633">
        <v>1</v>
      </c>
      <c r="AM633" t="s">
        <v>86</v>
      </c>
      <c r="AN633">
        <v>220</v>
      </c>
      <c r="AO633" s="69">
        <v>3</v>
      </c>
      <c r="AP633">
        <v>2</v>
      </c>
      <c r="AQ633">
        <v>0</v>
      </c>
      <c r="AR633">
        <v>0</v>
      </c>
      <c r="AS633" s="82" t="str">
        <f t="shared" si="862"/>
        <v>Gw-0-0</v>
      </c>
      <c r="AT633" s="14">
        <f t="shared" si="863"/>
        <v>26000</v>
      </c>
      <c r="AU633" s="81">
        <f>VLOOKUP(C633,Bushfire_Vlookup!$F$2:$H$12575,3,FALSE)</f>
        <v>2317.291909</v>
      </c>
      <c r="AV633" s="14">
        <f>VLOOKUP(AS633,Safety_collateral_Vlookup!$J$3:$L$20,2,FALSE)</f>
        <v>3720.1399252148244</v>
      </c>
      <c r="AW633" s="14">
        <f>VLOOKUP(AS633,Safety_collateral_Vlookup!$J$3:$L$20,3,FALSE)</f>
        <v>25000</v>
      </c>
      <c r="AX633" s="48">
        <f t="shared" si="864"/>
        <v>60858.939767107215</v>
      </c>
      <c r="AY633" s="49">
        <f t="shared" si="948"/>
        <v>23491.600000000002</v>
      </c>
      <c r="AZ633" s="14">
        <v>76000</v>
      </c>
      <c r="BA633" s="16">
        <f t="shared" si="865"/>
        <v>2.5906681438091579</v>
      </c>
      <c r="BB633" t="e">
        <f>IF(BA633&lt;=#REF!,#REF!,IF(BA633&lt;=#REF!,#REF!,IF(BA633&lt;=#REF!,#REF!,IF(BA633&lt;=#REF!,#REF!,#REF!))))</f>
        <v>#REF!</v>
      </c>
      <c r="BC633" s="51">
        <v>3</v>
      </c>
      <c r="BD633" s="21">
        <v>70</v>
      </c>
      <c r="BE633" s="21">
        <v>6.4399999999999999E-2</v>
      </c>
      <c r="BF633" s="26">
        <f t="shared" si="866"/>
        <v>1532.2676313403013</v>
      </c>
      <c r="BG633" s="21">
        <v>7</v>
      </c>
      <c r="BH633" s="21">
        <f t="shared" si="867"/>
        <v>28</v>
      </c>
      <c r="BI633" s="28">
        <f t="shared" si="868"/>
        <v>4.0959999999999998E-4</v>
      </c>
      <c r="BJ633" s="27">
        <f t="shared" si="869"/>
        <v>4.0959999999999998E-4</v>
      </c>
      <c r="BK633" s="28">
        <f t="shared" si="870"/>
        <v>6.2796858480808149E-3</v>
      </c>
      <c r="BL633" s="35">
        <f t="shared" si="871"/>
        <v>1.626858207975216E-2</v>
      </c>
      <c r="BM633" s="21" t="str">
        <f t="shared" si="872"/>
        <v>Cr1</v>
      </c>
      <c r="BN633" s="51">
        <v>1</v>
      </c>
      <c r="BO633" s="21">
        <v>0</v>
      </c>
      <c r="BP633" s="50" t="s">
        <v>5497</v>
      </c>
      <c r="BQ633" s="14">
        <v>26000</v>
      </c>
      <c r="BR633">
        <f>IFERROR(VLOOKUP(AO633,'Model Failure data- Lines'!$A$37:$E$41,3,FALSE),'Model Failure data- Lines'!$C$37)</f>
        <v>0.16107000000000002</v>
      </c>
      <c r="BS633" s="14">
        <f t="shared" si="873"/>
        <v>9802.5494282879608</v>
      </c>
      <c r="BT633" s="34">
        <f t="shared" si="949"/>
        <v>20953.34252255208</v>
      </c>
      <c r="BU633" s="34">
        <f t="shared" si="874"/>
        <v>0.46782747992295159</v>
      </c>
      <c r="BV633" s="54">
        <f t="shared" si="875"/>
        <v>-11150.79309426412</v>
      </c>
      <c r="BW633">
        <f>IFERROR(VLOOKUP(AO633,'Model Failure data- Lines'!$A$37:$E$41,4,FALSE),'Model Failure data- Lines'!$D$37)</f>
        <v>0.16398000000000001</v>
      </c>
      <c r="BX633" s="14">
        <f t="shared" si="876"/>
        <v>9979.6489430102411</v>
      </c>
      <c r="BY633" s="34">
        <f t="shared" si="877"/>
        <v>18689.342695575826</v>
      </c>
      <c r="BZ633" s="71">
        <f t="shared" si="878"/>
        <v>0.53397538402314393</v>
      </c>
      <c r="CA633" s="71">
        <f t="shared" si="879"/>
        <v>-8709.6937525655849</v>
      </c>
      <c r="CB633" s="56">
        <v>2</v>
      </c>
      <c r="CC633">
        <f>IFERROR(VLOOKUP(AO633,'Model Failure data- Lines'!$A$37:$E$41,5,FALSE),'Model Failure data- Lines'!$E$37)</f>
        <v>0.16322</v>
      </c>
      <c r="CD633" s="14">
        <f t="shared" si="880"/>
        <v>9933.3961487872402</v>
      </c>
      <c r="CE633" s="34">
        <f t="shared" si="881"/>
        <v>14868.784177862444</v>
      </c>
      <c r="CF633" s="34">
        <f t="shared" si="882"/>
        <v>0.66807050461978512</v>
      </c>
      <c r="CG633" s="54">
        <f t="shared" si="883"/>
        <v>-4935.388029075204</v>
      </c>
      <c r="CH633" t="e">
        <f>IFERROR(VLOOKUP(AO633,'Model Failure data- Lines'!#REF!,3,FALSE),'Model Failure data- Lines'!#REF!)</f>
        <v>#REF!</v>
      </c>
      <c r="CI633" s="14" t="e">
        <f t="shared" si="884"/>
        <v>#REF!</v>
      </c>
      <c r="CJ633" s="34">
        <f t="shared" si="885"/>
        <v>20097.888506895531</v>
      </c>
      <c r="CK633" s="34" t="e">
        <f t="shared" si="886"/>
        <v>#REF!</v>
      </c>
      <c r="CL633" s="54" t="e">
        <f t="shared" si="887"/>
        <v>#REF!</v>
      </c>
      <c r="CM633" t="e">
        <f>IFERROR(VLOOKUP(AO633,'Model Failure data- Lines'!#REF!,4,FALSE),'Model Failure data- Lines'!#REF!)</f>
        <v>#REF!</v>
      </c>
      <c r="CN633" s="14" t="e">
        <f t="shared" si="888"/>
        <v>#REF!</v>
      </c>
      <c r="CO633" s="34">
        <f t="shared" si="889"/>
        <v>17194.449183350793</v>
      </c>
      <c r="CP633" s="34" t="e">
        <f t="shared" si="890"/>
        <v>#REF!</v>
      </c>
      <c r="CQ633" s="54" t="e">
        <f t="shared" si="891"/>
        <v>#REF!</v>
      </c>
      <c r="CR633" t="e">
        <f>IFERROR(VLOOKUP(AO633,'Model Failure data- Lines'!#REF!,5,FALSE),'Model Failure data- Lines'!#REF!)</f>
        <v>#REF!</v>
      </c>
      <c r="CS633" s="14" t="e">
        <f t="shared" si="892"/>
        <v>#REF!</v>
      </c>
      <c r="CT633" s="34">
        <f t="shared" si="893"/>
        <v>12585.310609700182</v>
      </c>
      <c r="CU633" s="34" t="e">
        <f t="shared" si="894"/>
        <v>#REF!</v>
      </c>
      <c r="CV633" s="54" t="e">
        <f t="shared" si="895"/>
        <v>#REF!</v>
      </c>
      <c r="CW633" t="s">
        <v>178</v>
      </c>
      <c r="CZ633">
        <f t="shared" si="896"/>
        <v>-8709.6937525655831</v>
      </c>
      <c r="DA633" s="34">
        <f t="shared" si="897"/>
        <v>4549.1331600000003</v>
      </c>
      <c r="DB633" s="34">
        <f t="shared" si="898"/>
        <v>405.44882556275394</v>
      </c>
      <c r="DC633" s="34">
        <f t="shared" si="899"/>
        <v>650.90045744748761</v>
      </c>
      <c r="DD633" s="9">
        <f t="shared" si="900"/>
        <v>4374.1665000000003</v>
      </c>
      <c r="DE633" s="59">
        <f t="shared" si="901"/>
        <v>0.455841000618185</v>
      </c>
      <c r="DF633" s="59">
        <f t="shared" si="902"/>
        <v>4.062756394319169E-2</v>
      </c>
      <c r="DG633" s="59">
        <f t="shared" si="903"/>
        <v>6.5222780998060975E-2</v>
      </c>
      <c r="DH633" s="59">
        <f t="shared" si="904"/>
        <v>0.4383086544405625</v>
      </c>
      <c r="DI633" s="14">
        <f t="shared" si="905"/>
        <v>-3970.2355152474502</v>
      </c>
      <c r="DJ633" s="14">
        <f t="shared" si="906"/>
        <v>-353.85363985797545</v>
      </c>
      <c r="DK633" s="14">
        <f t="shared" si="907"/>
        <v>-568.07044818376494</v>
      </c>
      <c r="DL633" s="14">
        <f t="shared" si="908"/>
        <v>-3817.5341492763946</v>
      </c>
      <c r="DM633">
        <f t="shared" si="909"/>
        <v>-4935.3880290752049</v>
      </c>
      <c r="DN633" s="34">
        <f t="shared" si="910"/>
        <v>4528.0492400000003</v>
      </c>
      <c r="DO633" s="34">
        <f t="shared" si="911"/>
        <v>403.56968720790769</v>
      </c>
      <c r="DP633" s="34">
        <f t="shared" si="912"/>
        <v>647.88372157933247</v>
      </c>
      <c r="DQ633" s="9">
        <f t="shared" si="913"/>
        <v>4353.8935000000001</v>
      </c>
      <c r="DR633" s="59">
        <f t="shared" si="914"/>
        <v>0.45584100061818494</v>
      </c>
      <c r="DS633" s="59">
        <f t="shared" si="915"/>
        <v>4.062756394319169E-2</v>
      </c>
      <c r="DT633" s="59">
        <f t="shared" si="916"/>
        <v>6.5222780998060975E-2</v>
      </c>
      <c r="DU633" s="59">
        <f t="shared" si="917"/>
        <v>0.43830865444056244</v>
      </c>
      <c r="DV633" s="14">
        <f t="shared" si="918"/>
        <v>-2249.7522176126527</v>
      </c>
      <c r="DW633" s="14">
        <f t="shared" si="919"/>
        <v>-200.51279273571569</v>
      </c>
      <c r="DX633" s="14">
        <f t="shared" si="920"/>
        <v>-321.89973256082385</v>
      </c>
      <c r="DY633" s="14">
        <f t="shared" si="921"/>
        <v>-2163.2232861660123</v>
      </c>
      <c r="DZ633" s="34" t="e">
        <f t="shared" si="922"/>
        <v>#REF!</v>
      </c>
      <c r="EA633" s="34" t="e">
        <f t="shared" si="923"/>
        <v>#REF!</v>
      </c>
      <c r="EB633" s="34" t="e">
        <f t="shared" si="924"/>
        <v>#REF!</v>
      </c>
      <c r="EC633" s="34" t="e">
        <f t="shared" si="925"/>
        <v>#REF!</v>
      </c>
      <c r="ED633" s="34" t="e">
        <f t="shared" si="926"/>
        <v>#REF!</v>
      </c>
      <c r="EE633" s="59" t="e">
        <f t="shared" si="927"/>
        <v>#REF!</v>
      </c>
      <c r="EF633" s="59" t="e">
        <f t="shared" si="928"/>
        <v>#REF!</v>
      </c>
      <c r="EG633" s="59" t="e">
        <f t="shared" si="929"/>
        <v>#REF!</v>
      </c>
      <c r="EH633" s="59" t="e">
        <f t="shared" si="930"/>
        <v>#REF!</v>
      </c>
      <c r="EI633" s="14" t="e">
        <f t="shared" si="931"/>
        <v>#REF!</v>
      </c>
      <c r="EJ633" s="14" t="e">
        <f t="shared" si="932"/>
        <v>#REF!</v>
      </c>
      <c r="EK633" s="14" t="e">
        <f t="shared" si="933"/>
        <v>#REF!</v>
      </c>
      <c r="EL633" s="14" t="e">
        <f t="shared" si="934"/>
        <v>#REF!</v>
      </c>
      <c r="EM633" t="e">
        <f t="shared" si="935"/>
        <v>#REF!</v>
      </c>
      <c r="EN633" s="34" t="e">
        <f t="shared" si="936"/>
        <v>#REF!</v>
      </c>
      <c r="EO633" s="34" t="e">
        <f t="shared" si="937"/>
        <v>#REF!</v>
      </c>
      <c r="EP633" s="34" t="e">
        <f t="shared" si="938"/>
        <v>#REF!</v>
      </c>
      <c r="EQ633" s="34" t="e">
        <f t="shared" si="939"/>
        <v>#REF!</v>
      </c>
      <c r="ER633" s="59" t="e">
        <f t="shared" si="940"/>
        <v>#REF!</v>
      </c>
      <c r="ES633" s="59" t="e">
        <f t="shared" si="941"/>
        <v>#REF!</v>
      </c>
      <c r="ET633" s="59" t="e">
        <f t="shared" si="942"/>
        <v>#REF!</v>
      </c>
      <c r="EU633" s="59" t="e">
        <f t="shared" si="943"/>
        <v>#REF!</v>
      </c>
      <c r="EV633" s="14" t="e">
        <f t="shared" si="944"/>
        <v>#REF!</v>
      </c>
      <c r="EW633" s="14" t="e">
        <f t="shared" si="945"/>
        <v>#REF!</v>
      </c>
      <c r="EX633" s="14" t="e">
        <f t="shared" si="946"/>
        <v>#REF!</v>
      </c>
      <c r="EY633" s="14" t="e">
        <f t="shared" si="947"/>
        <v>#REF!</v>
      </c>
    </row>
    <row r="634" spans="1:155" x14ac:dyDescent="0.2">
      <c r="A634" s="17">
        <v>30036597</v>
      </c>
      <c r="B634" t="s">
        <v>62</v>
      </c>
      <c r="C634" t="s">
        <v>1190</v>
      </c>
      <c r="D634" t="s">
        <v>1191</v>
      </c>
      <c r="E634" t="s">
        <v>1192</v>
      </c>
      <c r="F634" t="s">
        <v>41</v>
      </c>
      <c r="G634" t="s">
        <v>42</v>
      </c>
      <c r="H634" t="s">
        <v>1193</v>
      </c>
      <c r="I634" t="s">
        <v>68</v>
      </c>
      <c r="J634" s="19" t="s">
        <v>69</v>
      </c>
      <c r="K634" t="s">
        <v>70</v>
      </c>
      <c r="L634">
        <v>1953</v>
      </c>
      <c r="M634">
        <f t="shared" si="857"/>
        <v>1953</v>
      </c>
      <c r="N634">
        <v>66</v>
      </c>
      <c r="O634" s="19">
        <f t="shared" si="858"/>
        <v>66</v>
      </c>
      <c r="P634" t="s">
        <v>54</v>
      </c>
      <c r="Q634" s="19" t="str">
        <f t="shared" si="859"/>
        <v>60-70</v>
      </c>
      <c r="R634" s="23">
        <v>309.39999999999998</v>
      </c>
      <c r="S634" s="15">
        <f t="shared" si="860"/>
        <v>0.30939999999999995</v>
      </c>
      <c r="T634">
        <v>30275227</v>
      </c>
      <c r="U634" t="s">
        <v>45</v>
      </c>
      <c r="V634" t="s">
        <v>46</v>
      </c>
      <c r="W634" t="s">
        <v>47</v>
      </c>
      <c r="X634" t="s">
        <v>48</v>
      </c>
      <c r="Y634" t="s">
        <v>208</v>
      </c>
      <c r="Z634" t="s">
        <v>1194</v>
      </c>
      <c r="AA634" t="s">
        <v>1195</v>
      </c>
      <c r="AB634" t="s">
        <v>781</v>
      </c>
      <c r="AC634">
        <v>1953</v>
      </c>
      <c r="AD634">
        <v>66</v>
      </c>
      <c r="AE634" t="str">
        <f t="shared" si="861"/>
        <v>&lt;70</v>
      </c>
      <c r="AF634">
        <v>-38.060890620000002</v>
      </c>
      <c r="AG634">
        <v>145.59408690999999</v>
      </c>
      <c r="AH634" t="s">
        <v>75</v>
      </c>
      <c r="AI634" t="s">
        <v>76</v>
      </c>
      <c r="AJ634" s="33" t="s">
        <v>82</v>
      </c>
      <c r="AL634">
        <v>1</v>
      </c>
      <c r="AM634" t="s">
        <v>86</v>
      </c>
      <c r="AN634">
        <v>220</v>
      </c>
      <c r="AO634" s="69">
        <v>3</v>
      </c>
      <c r="AP634">
        <v>2</v>
      </c>
      <c r="AQ634">
        <v>0</v>
      </c>
      <c r="AR634">
        <v>0</v>
      </c>
      <c r="AS634" s="82" t="str">
        <f t="shared" si="862"/>
        <v>Gw-0-0</v>
      </c>
      <c r="AT634" s="14">
        <f t="shared" si="863"/>
        <v>26000</v>
      </c>
      <c r="AU634" s="81">
        <f>VLOOKUP(C634,Bushfire_Vlookup!$F$2:$H$12575,3,FALSE)</f>
        <v>2317.291909</v>
      </c>
      <c r="AV634" s="14">
        <f>VLOOKUP(AS634,Safety_collateral_Vlookup!$J$3:$L$20,2,FALSE)</f>
        <v>3720.1399252148244</v>
      </c>
      <c r="AW634" s="14">
        <f>VLOOKUP(AS634,Safety_collateral_Vlookup!$J$3:$L$20,3,FALSE)</f>
        <v>25000</v>
      </c>
      <c r="AX634" s="48">
        <f t="shared" si="864"/>
        <v>60858.939767107215</v>
      </c>
      <c r="AY634" s="49">
        <f t="shared" si="948"/>
        <v>23514.399999999998</v>
      </c>
      <c r="AZ634" s="14">
        <v>76000</v>
      </c>
      <c r="BA634" s="16">
        <f t="shared" si="865"/>
        <v>2.5881561837472877</v>
      </c>
      <c r="BB634" t="e">
        <f>IF(BA634&lt;=#REF!,#REF!,IF(BA634&lt;=#REF!,#REF!,IF(BA634&lt;=#REF!,#REF!,IF(BA634&lt;=#REF!,#REF!,#REF!))))</f>
        <v>#REF!</v>
      </c>
      <c r="BC634" s="51">
        <v>3</v>
      </c>
      <c r="BD634" s="21">
        <v>70</v>
      </c>
      <c r="BE634" s="21">
        <v>6.4399999999999999E-2</v>
      </c>
      <c r="BF634" s="26">
        <f t="shared" si="866"/>
        <v>1533.7547885366846</v>
      </c>
      <c r="BG634" s="21">
        <v>7</v>
      </c>
      <c r="BH634" s="21">
        <f t="shared" si="867"/>
        <v>28</v>
      </c>
      <c r="BI634" s="28">
        <f t="shared" si="868"/>
        <v>4.0959999999999998E-4</v>
      </c>
      <c r="BJ634" s="27">
        <f t="shared" si="869"/>
        <v>4.0959999999999998E-4</v>
      </c>
      <c r="BK634" s="28">
        <f t="shared" si="870"/>
        <v>6.2796858480808132E-3</v>
      </c>
      <c r="BL634" s="35">
        <f t="shared" si="871"/>
        <v>1.6252807759700689E-2</v>
      </c>
      <c r="BM634" s="21" t="str">
        <f t="shared" si="872"/>
        <v>Cr1</v>
      </c>
      <c r="BN634" s="51">
        <v>1</v>
      </c>
      <c r="BO634" s="21">
        <v>0</v>
      </c>
      <c r="BP634" s="50" t="s">
        <v>5497</v>
      </c>
      <c r="BQ634" s="14">
        <v>26000</v>
      </c>
      <c r="BR634">
        <f>IFERROR(VLOOKUP(AO634,'Model Failure data- Lines'!$A$37:$E$41,3,FALSE),'Model Failure data- Lines'!$C$37)</f>
        <v>0.16107000000000002</v>
      </c>
      <c r="BS634" s="14">
        <f t="shared" si="873"/>
        <v>9802.5494282879608</v>
      </c>
      <c r="BT634" s="34">
        <f t="shared" si="949"/>
        <v>20973.678992163092</v>
      </c>
      <c r="BU634" s="34">
        <f t="shared" si="874"/>
        <v>0.46737386568902511</v>
      </c>
      <c r="BV634" s="54">
        <f t="shared" si="875"/>
        <v>-11171.129563875131</v>
      </c>
      <c r="BW634">
        <f>IFERROR(VLOOKUP(AO634,'Model Failure data- Lines'!$A$37:$E$41,4,FALSE),'Model Failure data- Lines'!$D$37)</f>
        <v>0.16398000000000001</v>
      </c>
      <c r="BX634" s="14">
        <f t="shared" si="876"/>
        <v>9979.6489430102411</v>
      </c>
      <c r="BY634" s="34">
        <f t="shared" si="877"/>
        <v>18707.481818217922</v>
      </c>
      <c r="BZ634" s="71">
        <f t="shared" si="878"/>
        <v>0.53345763154994763</v>
      </c>
      <c r="CA634" s="71">
        <f t="shared" si="879"/>
        <v>-8727.8328752076814</v>
      </c>
      <c r="CB634" s="56">
        <v>2</v>
      </c>
      <c r="CC634">
        <f>IFERROR(VLOOKUP(AO634,'Model Failure data- Lines'!$A$37:$E$41,5,FALSE),'Model Failure data- Lines'!$E$37)</f>
        <v>0.16322</v>
      </c>
      <c r="CD634" s="14">
        <f t="shared" si="880"/>
        <v>9933.3961487872402</v>
      </c>
      <c r="CE634" s="34">
        <f t="shared" si="881"/>
        <v>14883.215220416174</v>
      </c>
      <c r="CF634" s="34">
        <f t="shared" si="882"/>
        <v>0.66742273102125282</v>
      </c>
      <c r="CG634" s="54">
        <f t="shared" si="883"/>
        <v>-4949.8190716289337</v>
      </c>
      <c r="CH634" t="e">
        <f>IFERROR(VLOOKUP(AO634,'Model Failure data- Lines'!#REF!,3,FALSE),'Model Failure data- Lines'!#REF!)</f>
        <v>#REF!</v>
      </c>
      <c r="CI634" s="14" t="e">
        <f t="shared" si="884"/>
        <v>#REF!</v>
      </c>
      <c r="CJ634" s="34">
        <f t="shared" si="885"/>
        <v>20117.394707322797</v>
      </c>
      <c r="CK634" s="34" t="e">
        <f t="shared" si="886"/>
        <v>#REF!</v>
      </c>
      <c r="CL634" s="54" t="e">
        <f t="shared" si="887"/>
        <v>#REF!</v>
      </c>
      <c r="CM634" t="e">
        <f>IFERROR(VLOOKUP(AO634,'Model Failure data- Lines'!#REF!,4,FALSE),'Model Failure data- Lines'!#REF!)</f>
        <v>#REF!</v>
      </c>
      <c r="CN634" s="14" t="e">
        <f t="shared" si="888"/>
        <v>#REF!</v>
      </c>
      <c r="CO634" s="34">
        <f t="shared" si="889"/>
        <v>17211.137422609947</v>
      </c>
      <c r="CP634" s="34" t="e">
        <f t="shared" si="890"/>
        <v>#REF!</v>
      </c>
      <c r="CQ634" s="54" t="e">
        <f t="shared" si="891"/>
        <v>#REF!</v>
      </c>
      <c r="CR634" t="e">
        <f>IFERROR(VLOOKUP(AO634,'Model Failure data- Lines'!#REF!,5,FALSE),'Model Failure data- Lines'!#REF!)</f>
        <v>#REF!</v>
      </c>
      <c r="CS634" s="14" t="e">
        <f t="shared" si="892"/>
        <v>#REF!</v>
      </c>
      <c r="CT634" s="34">
        <f t="shared" si="893"/>
        <v>12597.525404856795</v>
      </c>
      <c r="CU634" s="34" t="e">
        <f t="shared" si="894"/>
        <v>#REF!</v>
      </c>
      <c r="CV634" s="54" t="e">
        <f t="shared" si="895"/>
        <v>#REF!</v>
      </c>
      <c r="CW634" t="s">
        <v>781</v>
      </c>
      <c r="CZ634">
        <f t="shared" si="896"/>
        <v>-8727.8328752076814</v>
      </c>
      <c r="DA634" s="34">
        <f t="shared" si="897"/>
        <v>4549.1331600000003</v>
      </c>
      <c r="DB634" s="34">
        <f t="shared" si="898"/>
        <v>405.44882556275394</v>
      </c>
      <c r="DC634" s="34">
        <f t="shared" si="899"/>
        <v>650.90045744748761</v>
      </c>
      <c r="DD634" s="9">
        <f t="shared" si="900"/>
        <v>4374.1665000000003</v>
      </c>
      <c r="DE634" s="59">
        <f t="shared" si="901"/>
        <v>0.455841000618185</v>
      </c>
      <c r="DF634" s="59">
        <f t="shared" si="902"/>
        <v>4.062756394319169E-2</v>
      </c>
      <c r="DG634" s="59">
        <f t="shared" si="903"/>
        <v>6.5222780998060975E-2</v>
      </c>
      <c r="DH634" s="59">
        <f t="shared" si="904"/>
        <v>0.4383086544405625</v>
      </c>
      <c r="DI634" s="14">
        <f t="shared" si="905"/>
        <v>-3978.5040710629596</v>
      </c>
      <c r="DJ634" s="14">
        <f t="shared" si="906"/>
        <v>-354.59058822299068</v>
      </c>
      <c r="DK634" s="14">
        <f t="shared" si="907"/>
        <v>-569.25353220734746</v>
      </c>
      <c r="DL634" s="14">
        <f t="shared" si="908"/>
        <v>-3825.4846837143846</v>
      </c>
      <c r="DM634">
        <f t="shared" si="909"/>
        <v>-4949.8190716289337</v>
      </c>
      <c r="DN634" s="34">
        <f t="shared" si="910"/>
        <v>4528.0492400000003</v>
      </c>
      <c r="DO634" s="34">
        <f t="shared" si="911"/>
        <v>403.56968720790769</v>
      </c>
      <c r="DP634" s="34">
        <f t="shared" si="912"/>
        <v>647.88372157933247</v>
      </c>
      <c r="DQ634" s="9">
        <f t="shared" si="913"/>
        <v>4353.8935000000001</v>
      </c>
      <c r="DR634" s="59">
        <f t="shared" si="914"/>
        <v>0.45584100061818494</v>
      </c>
      <c r="DS634" s="59">
        <f t="shared" si="915"/>
        <v>4.062756394319169E-2</v>
      </c>
      <c r="DT634" s="59">
        <f t="shared" si="916"/>
        <v>6.5222780998060975E-2</v>
      </c>
      <c r="DU634" s="59">
        <f t="shared" si="917"/>
        <v>0.43830865444056244</v>
      </c>
      <c r="DV634" s="14">
        <f t="shared" si="918"/>
        <v>-2256.3304784903085</v>
      </c>
      <c r="DW634" s="14">
        <f t="shared" si="919"/>
        <v>-201.09909083983425</v>
      </c>
      <c r="DX634" s="14">
        <f t="shared" si="920"/>
        <v>-322.84096528887943</v>
      </c>
      <c r="DY634" s="14">
        <f t="shared" si="921"/>
        <v>-2169.5485370099118</v>
      </c>
      <c r="DZ634" s="34" t="e">
        <f t="shared" si="922"/>
        <v>#REF!</v>
      </c>
      <c r="EA634" s="34" t="e">
        <f t="shared" si="923"/>
        <v>#REF!</v>
      </c>
      <c r="EB634" s="34" t="e">
        <f t="shared" si="924"/>
        <v>#REF!</v>
      </c>
      <c r="EC634" s="34" t="e">
        <f t="shared" si="925"/>
        <v>#REF!</v>
      </c>
      <c r="ED634" s="34" t="e">
        <f t="shared" si="926"/>
        <v>#REF!</v>
      </c>
      <c r="EE634" s="59" t="e">
        <f t="shared" si="927"/>
        <v>#REF!</v>
      </c>
      <c r="EF634" s="59" t="e">
        <f t="shared" si="928"/>
        <v>#REF!</v>
      </c>
      <c r="EG634" s="59" t="e">
        <f t="shared" si="929"/>
        <v>#REF!</v>
      </c>
      <c r="EH634" s="59" t="e">
        <f t="shared" si="930"/>
        <v>#REF!</v>
      </c>
      <c r="EI634" s="14" t="e">
        <f t="shared" si="931"/>
        <v>#REF!</v>
      </c>
      <c r="EJ634" s="14" t="e">
        <f t="shared" si="932"/>
        <v>#REF!</v>
      </c>
      <c r="EK634" s="14" t="e">
        <f t="shared" si="933"/>
        <v>#REF!</v>
      </c>
      <c r="EL634" s="14" t="e">
        <f t="shared" si="934"/>
        <v>#REF!</v>
      </c>
      <c r="EM634" t="e">
        <f t="shared" si="935"/>
        <v>#REF!</v>
      </c>
      <c r="EN634" s="34" t="e">
        <f t="shared" si="936"/>
        <v>#REF!</v>
      </c>
      <c r="EO634" s="34" t="e">
        <f t="shared" si="937"/>
        <v>#REF!</v>
      </c>
      <c r="EP634" s="34" t="e">
        <f t="shared" si="938"/>
        <v>#REF!</v>
      </c>
      <c r="EQ634" s="34" t="e">
        <f t="shared" si="939"/>
        <v>#REF!</v>
      </c>
      <c r="ER634" s="59" t="e">
        <f t="shared" si="940"/>
        <v>#REF!</v>
      </c>
      <c r="ES634" s="59" t="e">
        <f t="shared" si="941"/>
        <v>#REF!</v>
      </c>
      <c r="ET634" s="59" t="e">
        <f t="shared" si="942"/>
        <v>#REF!</v>
      </c>
      <c r="EU634" s="59" t="e">
        <f t="shared" si="943"/>
        <v>#REF!</v>
      </c>
      <c r="EV634" s="14" t="e">
        <f t="shared" si="944"/>
        <v>#REF!</v>
      </c>
      <c r="EW634" s="14" t="e">
        <f t="shared" si="945"/>
        <v>#REF!</v>
      </c>
      <c r="EX634" s="14" t="e">
        <f t="shared" si="946"/>
        <v>#REF!</v>
      </c>
      <c r="EY634" s="14" t="e">
        <f t="shared" si="947"/>
        <v>#REF!</v>
      </c>
    </row>
    <row r="635" spans="1:155" x14ac:dyDescent="0.2">
      <c r="A635" s="17">
        <v>30417974</v>
      </c>
      <c r="B635" t="s">
        <v>62</v>
      </c>
      <c r="C635" t="s">
        <v>5312</v>
      </c>
      <c r="D635" t="s">
        <v>5313</v>
      </c>
      <c r="E635" t="s">
        <v>4197</v>
      </c>
      <c r="F635" t="s">
        <v>41</v>
      </c>
      <c r="G635" t="s">
        <v>42</v>
      </c>
      <c r="H635" t="s">
        <v>5314</v>
      </c>
      <c r="I635" t="s">
        <v>68</v>
      </c>
      <c r="J635" s="19" t="s">
        <v>69</v>
      </c>
      <c r="K635" t="s">
        <v>70</v>
      </c>
      <c r="L635">
        <v>1953</v>
      </c>
      <c r="M635">
        <f t="shared" si="857"/>
        <v>1953</v>
      </c>
      <c r="N635">
        <v>66</v>
      </c>
      <c r="O635" s="19">
        <f t="shared" si="858"/>
        <v>66</v>
      </c>
      <c r="P635" t="s">
        <v>54</v>
      </c>
      <c r="Q635" s="19" t="str">
        <f t="shared" si="859"/>
        <v>60-70</v>
      </c>
      <c r="R635" s="23">
        <v>430.1</v>
      </c>
      <c r="S635" s="15">
        <f t="shared" si="860"/>
        <v>0.43010000000000004</v>
      </c>
      <c r="T635">
        <v>30275934</v>
      </c>
      <c r="U635" t="s">
        <v>45</v>
      </c>
      <c r="V635" t="s">
        <v>46</v>
      </c>
      <c r="W635" t="s">
        <v>47</v>
      </c>
      <c r="X635" t="s">
        <v>88</v>
      </c>
      <c r="Y635" t="s">
        <v>208</v>
      </c>
      <c r="Z635" t="s">
        <v>5315</v>
      </c>
      <c r="AA635" t="s">
        <v>5316</v>
      </c>
      <c r="AB635" t="s">
        <v>411</v>
      </c>
      <c r="AC635">
        <v>1953</v>
      </c>
      <c r="AD635">
        <v>66</v>
      </c>
      <c r="AE635" t="str">
        <f t="shared" si="861"/>
        <v>&lt;70</v>
      </c>
      <c r="AF635">
        <v>-38.060072230000003</v>
      </c>
      <c r="AG635">
        <v>145.58588545999999</v>
      </c>
      <c r="AH635" t="s">
        <v>75</v>
      </c>
      <c r="AI635" t="s">
        <v>76</v>
      </c>
      <c r="AJ635" s="33" t="s">
        <v>82</v>
      </c>
      <c r="AL635">
        <v>1</v>
      </c>
      <c r="AM635" t="s">
        <v>86</v>
      </c>
      <c r="AN635">
        <v>220</v>
      </c>
      <c r="AO635" s="69">
        <v>3</v>
      </c>
      <c r="AP635">
        <v>2</v>
      </c>
      <c r="AQ635">
        <v>0</v>
      </c>
      <c r="AR635">
        <v>0</v>
      </c>
      <c r="AS635" s="82" t="str">
        <f t="shared" si="862"/>
        <v>Gw-0-0</v>
      </c>
      <c r="AT635" s="14">
        <f t="shared" si="863"/>
        <v>26000</v>
      </c>
      <c r="AU635" s="81">
        <f>VLOOKUP(C635,Bushfire_Vlookup!$F$2:$H$12575,3,FALSE)</f>
        <v>2118.4198419999998</v>
      </c>
      <c r="AV635" s="14">
        <f>VLOOKUP(AS635,Safety_collateral_Vlookup!$J$3:$L$20,2,FALSE)</f>
        <v>3720.1399252148244</v>
      </c>
      <c r="AW635" s="14">
        <f>VLOOKUP(AS635,Safety_collateral_Vlookup!$J$3:$L$20,3,FALSE)</f>
        <v>25000</v>
      </c>
      <c r="AX635" s="48">
        <f t="shared" si="864"/>
        <v>60646.743271618223</v>
      </c>
      <c r="AY635" s="49">
        <f t="shared" si="948"/>
        <v>32687.600000000002</v>
      </c>
      <c r="AZ635" s="14">
        <v>76000</v>
      </c>
      <c r="BA635" s="16">
        <f t="shared" si="865"/>
        <v>1.8553440225534521</v>
      </c>
      <c r="BB635" t="e">
        <f>IF(BA635&lt;=#REF!,#REF!,IF(BA635&lt;=#REF!,#REF!,IF(BA635&lt;=#REF!,#REF!,IF(BA635&lt;=#REF!,#REF!,#REF!))))</f>
        <v>#REF!</v>
      </c>
      <c r="BC635" s="51">
        <v>3</v>
      </c>
      <c r="BD635" s="21">
        <v>70</v>
      </c>
      <c r="BE635" s="21">
        <v>6.4399999999999999E-2</v>
      </c>
      <c r="BF635" s="26">
        <f t="shared" si="866"/>
        <v>2132.0877005482484</v>
      </c>
      <c r="BG635" s="21">
        <v>7</v>
      </c>
      <c r="BH635" s="21">
        <f t="shared" si="867"/>
        <v>28</v>
      </c>
      <c r="BI635" s="28">
        <f t="shared" si="868"/>
        <v>4.0959999999999998E-4</v>
      </c>
      <c r="BJ635" s="27">
        <f t="shared" si="869"/>
        <v>4.0959999999999998E-4</v>
      </c>
      <c r="BK635" s="28">
        <f t="shared" si="870"/>
        <v>6.279685848080814E-3</v>
      </c>
      <c r="BL635" s="35">
        <f t="shared" si="871"/>
        <v>1.1650977601750243E-2</v>
      </c>
      <c r="BM635" s="21" t="str">
        <f t="shared" si="872"/>
        <v>Cr1</v>
      </c>
      <c r="BN635" s="51">
        <v>1</v>
      </c>
      <c r="BO635" s="21">
        <v>0</v>
      </c>
      <c r="BP635" s="50" t="s">
        <v>5497</v>
      </c>
      <c r="BQ635" s="14">
        <v>26000</v>
      </c>
      <c r="BR635">
        <f>IFERROR(VLOOKUP(AO635,'Model Failure data- Lines'!$A$37:$E$41,3,FALSE),'Model Failure data- Lines'!$C$37)</f>
        <v>0.16107000000000002</v>
      </c>
      <c r="BS635" s="14">
        <f t="shared" si="873"/>
        <v>9768.3709387595482</v>
      </c>
      <c r="BT635" s="34">
        <f t="shared" si="949"/>
        <v>29155.718598995954</v>
      </c>
      <c r="BU635" s="34">
        <f t="shared" si="874"/>
        <v>0.33504133693675947</v>
      </c>
      <c r="BV635" s="54">
        <f t="shared" si="875"/>
        <v>-19387.347660236406</v>
      </c>
      <c r="BW635">
        <f>IFERROR(VLOOKUP(AO635,'Model Failure data- Lines'!$A$37:$E$41,4,FALSE),'Model Failure data- Lines'!$D$37)</f>
        <v>0.16398000000000001</v>
      </c>
      <c r="BX635" s="14">
        <f t="shared" si="876"/>
        <v>9944.8529616799569</v>
      </c>
      <c r="BY635" s="34">
        <f t="shared" si="877"/>
        <v>26005.455494555685</v>
      </c>
      <c r="BZ635" s="71">
        <f t="shared" si="878"/>
        <v>0.38241410398529418</v>
      </c>
      <c r="CA635" s="71">
        <f t="shared" si="879"/>
        <v>-16060.602532875728</v>
      </c>
      <c r="CB635" s="56">
        <v>2</v>
      </c>
      <c r="CC635">
        <f>IFERROR(VLOOKUP(AO635,'Model Failure data- Lines'!$A$37:$E$41,5,FALSE),'Model Failure data- Lines'!$E$37)</f>
        <v>0.16322</v>
      </c>
      <c r="CD635" s="14">
        <f t="shared" si="880"/>
        <v>9898.7614367935257</v>
      </c>
      <c r="CE635" s="34">
        <f t="shared" si="881"/>
        <v>20689.304674534575</v>
      </c>
      <c r="CF635" s="34">
        <f t="shared" si="882"/>
        <v>0.47844824137455977</v>
      </c>
      <c r="CG635" s="54">
        <f t="shared" si="883"/>
        <v>-10790.543237741049</v>
      </c>
      <c r="CH635" t="e">
        <f>IFERROR(VLOOKUP(AO635,'Model Failure data- Lines'!#REF!,3,FALSE),'Model Failure data- Lines'!#REF!)</f>
        <v>#REF!</v>
      </c>
      <c r="CI635" s="14" t="e">
        <f t="shared" si="884"/>
        <v>#REF!</v>
      </c>
      <c r="CJ635" s="34">
        <f t="shared" si="885"/>
        <v>27965.389345893786</v>
      </c>
      <c r="CK635" s="34" t="e">
        <f t="shared" si="886"/>
        <v>#REF!</v>
      </c>
      <c r="CL635" s="54" t="e">
        <f t="shared" si="887"/>
        <v>#REF!</v>
      </c>
      <c r="CM635" t="e">
        <f>IFERROR(VLOOKUP(AO635,'Model Failure data- Lines'!#REF!,4,FALSE),'Model Failure data- Lines'!#REF!)</f>
        <v>#REF!</v>
      </c>
      <c r="CN635" s="14" t="e">
        <f t="shared" si="888"/>
        <v>#REF!</v>
      </c>
      <c r="CO635" s="34">
        <f t="shared" si="889"/>
        <v>23925.372351210535</v>
      </c>
      <c r="CP635" s="34" t="e">
        <f t="shared" si="890"/>
        <v>#REF!</v>
      </c>
      <c r="CQ635" s="54" t="e">
        <f t="shared" si="891"/>
        <v>#REF!</v>
      </c>
      <c r="CR635" t="e">
        <f>IFERROR(VLOOKUP(AO635,'Model Failure data- Lines'!#REF!,5,FALSE),'Model Failure data- Lines'!#REF!)</f>
        <v>#REF!</v>
      </c>
      <c r="CS635" s="14" t="e">
        <f t="shared" si="892"/>
        <v>#REF!</v>
      </c>
      <c r="CT635" s="34">
        <f t="shared" si="893"/>
        <v>17511.944656202031</v>
      </c>
      <c r="CU635" s="34" t="e">
        <f t="shared" si="894"/>
        <v>#REF!</v>
      </c>
      <c r="CV635" s="54" t="e">
        <f t="shared" si="895"/>
        <v>#REF!</v>
      </c>
      <c r="CW635" t="s">
        <v>411</v>
      </c>
      <c r="CZ635">
        <f t="shared" si="896"/>
        <v>-16060.602532875728</v>
      </c>
      <c r="DA635" s="34">
        <f t="shared" si="897"/>
        <v>4549.1331600000003</v>
      </c>
      <c r="DB635" s="34">
        <f t="shared" si="898"/>
        <v>370.65284423246766</v>
      </c>
      <c r="DC635" s="34">
        <f t="shared" si="899"/>
        <v>650.90045744748761</v>
      </c>
      <c r="DD635" s="9">
        <f t="shared" si="900"/>
        <v>4374.1665000000003</v>
      </c>
      <c r="DE635" s="59">
        <f t="shared" si="901"/>
        <v>0.45743593972972402</v>
      </c>
      <c r="DF635" s="59">
        <f t="shared" si="902"/>
        <v>3.7270821967975508E-2</v>
      </c>
      <c r="DG635" s="59">
        <f t="shared" si="903"/>
        <v>6.5450988562181095E-2</v>
      </c>
      <c r="DH635" s="59">
        <f t="shared" si="904"/>
        <v>0.43984224974011926</v>
      </c>
      <c r="DI635" s="14">
        <f t="shared" si="905"/>
        <v>-7346.6968122515937</v>
      </c>
      <c r="DJ635" s="14">
        <f t="shared" si="906"/>
        <v>-598.59185770122781</v>
      </c>
      <c r="DK635" s="14">
        <f t="shared" si="907"/>
        <v>-1051.1823126809859</v>
      </c>
      <c r="DL635" s="14">
        <f t="shared" si="908"/>
        <v>-7064.1315502419175</v>
      </c>
      <c r="DM635">
        <f t="shared" si="909"/>
        <v>-10790.543237741049</v>
      </c>
      <c r="DN635" s="34">
        <f t="shared" si="910"/>
        <v>4528.0492400000003</v>
      </c>
      <c r="DO635" s="34">
        <f t="shared" si="911"/>
        <v>368.93497521419306</v>
      </c>
      <c r="DP635" s="34">
        <f t="shared" si="912"/>
        <v>647.88372157933247</v>
      </c>
      <c r="DQ635" s="9">
        <f t="shared" si="913"/>
        <v>4353.8935000000001</v>
      </c>
      <c r="DR635" s="59">
        <f t="shared" si="914"/>
        <v>0.45743593972972407</v>
      </c>
      <c r="DS635" s="59">
        <f t="shared" si="915"/>
        <v>3.7270821967975522E-2</v>
      </c>
      <c r="DT635" s="59">
        <f t="shared" si="916"/>
        <v>6.5450988562181109E-2</v>
      </c>
      <c r="DU635" s="59">
        <f t="shared" si="917"/>
        <v>0.43984224974011932</v>
      </c>
      <c r="DV635" s="14">
        <f t="shared" si="918"/>
        <v>-4935.9822861502962</v>
      </c>
      <c r="DW635" s="14">
        <f t="shared" si="919"/>
        <v>-402.17241595158879</v>
      </c>
      <c r="DX635" s="14">
        <f t="shared" si="920"/>
        <v>-706.25172203311013</v>
      </c>
      <c r="DY635" s="14">
        <f t="shared" si="921"/>
        <v>-4746.1368136060537</v>
      </c>
      <c r="DZ635" s="34" t="e">
        <f t="shared" si="922"/>
        <v>#REF!</v>
      </c>
      <c r="EA635" s="34" t="e">
        <f t="shared" si="923"/>
        <v>#REF!</v>
      </c>
      <c r="EB635" s="34" t="e">
        <f t="shared" si="924"/>
        <v>#REF!</v>
      </c>
      <c r="EC635" s="34" t="e">
        <f t="shared" si="925"/>
        <v>#REF!</v>
      </c>
      <c r="ED635" s="34" t="e">
        <f t="shared" si="926"/>
        <v>#REF!</v>
      </c>
      <c r="EE635" s="59" t="e">
        <f t="shared" si="927"/>
        <v>#REF!</v>
      </c>
      <c r="EF635" s="59" t="e">
        <f t="shared" si="928"/>
        <v>#REF!</v>
      </c>
      <c r="EG635" s="59" t="e">
        <f t="shared" si="929"/>
        <v>#REF!</v>
      </c>
      <c r="EH635" s="59" t="e">
        <f t="shared" si="930"/>
        <v>#REF!</v>
      </c>
      <c r="EI635" s="14" t="e">
        <f t="shared" si="931"/>
        <v>#REF!</v>
      </c>
      <c r="EJ635" s="14" t="e">
        <f t="shared" si="932"/>
        <v>#REF!</v>
      </c>
      <c r="EK635" s="14" t="e">
        <f t="shared" si="933"/>
        <v>#REF!</v>
      </c>
      <c r="EL635" s="14" t="e">
        <f t="shared" si="934"/>
        <v>#REF!</v>
      </c>
      <c r="EM635" t="e">
        <f t="shared" si="935"/>
        <v>#REF!</v>
      </c>
      <c r="EN635" s="34" t="e">
        <f t="shared" si="936"/>
        <v>#REF!</v>
      </c>
      <c r="EO635" s="34" t="e">
        <f t="shared" si="937"/>
        <v>#REF!</v>
      </c>
      <c r="EP635" s="34" t="e">
        <f t="shared" si="938"/>
        <v>#REF!</v>
      </c>
      <c r="EQ635" s="34" t="e">
        <f t="shared" si="939"/>
        <v>#REF!</v>
      </c>
      <c r="ER635" s="59" t="e">
        <f t="shared" si="940"/>
        <v>#REF!</v>
      </c>
      <c r="ES635" s="59" t="e">
        <f t="shared" si="941"/>
        <v>#REF!</v>
      </c>
      <c r="ET635" s="59" t="e">
        <f t="shared" si="942"/>
        <v>#REF!</v>
      </c>
      <c r="EU635" s="59" t="e">
        <f t="shared" si="943"/>
        <v>#REF!</v>
      </c>
      <c r="EV635" s="14" t="e">
        <f t="shared" si="944"/>
        <v>#REF!</v>
      </c>
      <c r="EW635" s="14" t="e">
        <f t="shared" si="945"/>
        <v>#REF!</v>
      </c>
      <c r="EX635" s="14" t="e">
        <f t="shared" si="946"/>
        <v>#REF!</v>
      </c>
      <c r="EY635" s="14" t="e">
        <f t="shared" si="947"/>
        <v>#REF!</v>
      </c>
    </row>
    <row r="636" spans="1:155" x14ac:dyDescent="0.2">
      <c r="A636" s="17">
        <v>30144669</v>
      </c>
      <c r="B636" t="s">
        <v>62</v>
      </c>
      <c r="C636" t="s">
        <v>2810</v>
      </c>
      <c r="D636" t="s">
        <v>2811</v>
      </c>
      <c r="E636" t="s">
        <v>1400</v>
      </c>
      <c r="F636" t="s">
        <v>41</v>
      </c>
      <c r="G636" t="s">
        <v>42</v>
      </c>
      <c r="H636" t="s">
        <v>2812</v>
      </c>
      <c r="I636" t="s">
        <v>68</v>
      </c>
      <c r="J636" s="19" t="s">
        <v>69</v>
      </c>
      <c r="K636" t="s">
        <v>70</v>
      </c>
      <c r="L636">
        <v>1953</v>
      </c>
      <c r="M636">
        <f t="shared" si="857"/>
        <v>1953</v>
      </c>
      <c r="N636">
        <v>66</v>
      </c>
      <c r="O636" s="19">
        <f t="shared" si="858"/>
        <v>66</v>
      </c>
      <c r="P636" t="s">
        <v>54</v>
      </c>
      <c r="Q636" s="19" t="str">
        <f t="shared" si="859"/>
        <v>60-70</v>
      </c>
      <c r="R636" s="23">
        <v>247.2</v>
      </c>
      <c r="S636" s="15">
        <f t="shared" si="860"/>
        <v>0.24719999999999998</v>
      </c>
      <c r="T636">
        <v>30069208</v>
      </c>
      <c r="U636" t="s">
        <v>45</v>
      </c>
      <c r="V636" t="s">
        <v>46</v>
      </c>
      <c r="W636" t="s">
        <v>47</v>
      </c>
      <c r="X636" t="s">
        <v>48</v>
      </c>
      <c r="Y636" t="s">
        <v>208</v>
      </c>
      <c r="Z636" t="s">
        <v>2813</v>
      </c>
      <c r="AA636" t="s">
        <v>2814</v>
      </c>
      <c r="AB636" t="s">
        <v>421</v>
      </c>
      <c r="AC636">
        <v>1953</v>
      </c>
      <c r="AD636">
        <v>66</v>
      </c>
      <c r="AE636" t="str">
        <f t="shared" si="861"/>
        <v>&lt;70</v>
      </c>
      <c r="AF636">
        <v>-38.059573350000001</v>
      </c>
      <c r="AG636">
        <v>145.58100483999999</v>
      </c>
      <c r="AH636" t="s">
        <v>75</v>
      </c>
      <c r="AI636" t="s">
        <v>76</v>
      </c>
      <c r="AJ636" s="33" t="s">
        <v>82</v>
      </c>
      <c r="AL636">
        <v>1</v>
      </c>
      <c r="AM636" t="s">
        <v>86</v>
      </c>
      <c r="AN636">
        <v>220</v>
      </c>
      <c r="AO636" s="69">
        <v>3</v>
      </c>
      <c r="AP636">
        <v>2</v>
      </c>
      <c r="AQ636">
        <v>0</v>
      </c>
      <c r="AR636">
        <v>0</v>
      </c>
      <c r="AS636" s="82" t="str">
        <f t="shared" si="862"/>
        <v>Gw-0-0</v>
      </c>
      <c r="AT636" s="14">
        <f t="shared" si="863"/>
        <v>26000</v>
      </c>
      <c r="AU636" s="81">
        <f>VLOOKUP(C636,Bushfire_Vlookup!$F$2:$H$12575,3,FALSE)</f>
        <v>1667.967114</v>
      </c>
      <c r="AV636" s="14">
        <f>VLOOKUP(AS636,Safety_collateral_Vlookup!$J$3:$L$20,2,FALSE)</f>
        <v>3720.1399252148244</v>
      </c>
      <c r="AW636" s="14">
        <f>VLOOKUP(AS636,Safety_collateral_Vlookup!$J$3:$L$20,3,FALSE)</f>
        <v>25000</v>
      </c>
      <c r="AX636" s="48">
        <f t="shared" si="864"/>
        <v>60166.110210842213</v>
      </c>
      <c r="AY636" s="49">
        <f t="shared" si="948"/>
        <v>18787.199999999997</v>
      </c>
      <c r="AZ636" s="14">
        <v>76000</v>
      </c>
      <c r="BA636" s="16">
        <f t="shared" si="865"/>
        <v>3.2025054404510636</v>
      </c>
      <c r="BB636" t="e">
        <f>IF(BA636&lt;=#REF!,#REF!,IF(BA636&lt;=#REF!,#REF!,IF(BA636&lt;=#REF!,#REF!,IF(BA636&lt;=#REF!,#REF!,#REF!))))</f>
        <v>#REF!</v>
      </c>
      <c r="BC636" s="51">
        <v>4</v>
      </c>
      <c r="BD636" s="21">
        <v>70</v>
      </c>
      <c r="BE636" s="21">
        <v>6.4399999999999999E-2</v>
      </c>
      <c r="BF636" s="26">
        <f t="shared" si="866"/>
        <v>1225.417529819872</v>
      </c>
      <c r="BG636" s="21">
        <v>7</v>
      </c>
      <c r="BH636" s="21">
        <f t="shared" si="867"/>
        <v>28</v>
      </c>
      <c r="BI636" s="28">
        <f t="shared" si="868"/>
        <v>4.0959999999999998E-4</v>
      </c>
      <c r="BJ636" s="27">
        <f t="shared" si="869"/>
        <v>4.0959999999999998E-4</v>
      </c>
      <c r="BK636" s="28">
        <f t="shared" si="870"/>
        <v>6.2796858480808132E-3</v>
      </c>
      <c r="BL636" s="35">
        <f t="shared" si="871"/>
        <v>2.0110728092802357E-2</v>
      </c>
      <c r="BM636" s="21" t="str">
        <f t="shared" si="872"/>
        <v>Cr1</v>
      </c>
      <c r="BN636" s="51">
        <v>1</v>
      </c>
      <c r="BO636" s="21">
        <v>0</v>
      </c>
      <c r="BP636" s="50" t="s">
        <v>5497</v>
      </c>
      <c r="BQ636" s="14">
        <v>26000</v>
      </c>
      <c r="BR636">
        <f>IFERROR(VLOOKUP(AO636,'Model Failure data- Lines'!$A$37:$E$41,3,FALSE),'Model Failure data- Lines'!$C$37)</f>
        <v>0.16107000000000002</v>
      </c>
      <c r="BS636" s="14">
        <f t="shared" si="873"/>
        <v>9690.9553716603568</v>
      </c>
      <c r="BT636" s="34">
        <f t="shared" si="949"/>
        <v>16757.250959478723</v>
      </c>
      <c r="BU636" s="34">
        <f t="shared" si="874"/>
        <v>0.57831415159290656</v>
      </c>
      <c r="BV636" s="54">
        <f t="shared" si="875"/>
        <v>-7066.2955878183657</v>
      </c>
      <c r="BW636">
        <f>IFERROR(VLOOKUP(AO636,'Model Failure data- Lines'!$A$37:$E$41,4,FALSE),'Model Failure data- Lines'!$D$37)</f>
        <v>0.16398000000000001</v>
      </c>
      <c r="BX636" s="14">
        <f t="shared" si="876"/>
        <v>9866.0387523739064</v>
      </c>
      <c r="BY636" s="34">
        <f t="shared" si="877"/>
        <v>14946.637057089431</v>
      </c>
      <c r="BZ636" s="71">
        <f t="shared" si="878"/>
        <v>0.66008418580648454</v>
      </c>
      <c r="CA636" s="71">
        <f t="shared" si="879"/>
        <v>-5080.5983047155241</v>
      </c>
      <c r="CB636" s="56">
        <v>2</v>
      </c>
      <c r="CC636">
        <f>IFERROR(VLOOKUP(AO636,'Model Failure data- Lines'!$A$37:$E$41,5,FALSE),'Model Failure data- Lines'!$E$37)</f>
        <v>0.16322</v>
      </c>
      <c r="CD636" s="14">
        <f t="shared" si="880"/>
        <v>9820.3125086136661</v>
      </c>
      <c r="CE636" s="34">
        <f t="shared" si="881"/>
        <v>11891.179064275622</v>
      </c>
      <c r="CF636" s="34">
        <f t="shared" si="882"/>
        <v>0.82584850968366885</v>
      </c>
      <c r="CG636" s="54">
        <f t="shared" si="883"/>
        <v>-2070.8665556619562</v>
      </c>
      <c r="CH636" t="e">
        <f>IFERROR(VLOOKUP(AO636,'Model Failure data- Lines'!#REF!,3,FALSE),'Model Failure data- Lines'!#REF!)</f>
        <v>#REF!</v>
      </c>
      <c r="CI636" s="14" t="e">
        <f t="shared" si="884"/>
        <v>#REF!</v>
      </c>
      <c r="CJ636" s="34">
        <f t="shared" si="885"/>
        <v>16073.109152069152</v>
      </c>
      <c r="CK636" s="34" t="e">
        <f t="shared" si="886"/>
        <v>#REF!</v>
      </c>
      <c r="CL636" s="54" t="e">
        <f t="shared" si="887"/>
        <v>#REF!</v>
      </c>
      <c r="CM636" t="e">
        <f>IFERROR(VLOOKUP(AO636,'Model Failure data- Lines'!#REF!,4,FALSE),'Model Failure data- Lines'!#REF!)</f>
        <v>#REF!</v>
      </c>
      <c r="CN636" s="14" t="e">
        <f t="shared" si="888"/>
        <v>#REF!</v>
      </c>
      <c r="CO636" s="34">
        <f t="shared" si="889"/>
        <v>13751.109149544856</v>
      </c>
      <c r="CP636" s="34" t="e">
        <f t="shared" si="890"/>
        <v>#REF!</v>
      </c>
      <c r="CQ636" s="54" t="e">
        <f t="shared" si="891"/>
        <v>#REF!</v>
      </c>
      <c r="CR636" t="e">
        <f>IFERROR(VLOOKUP(AO636,'Model Failure data- Lines'!#REF!,5,FALSE),'Model Failure data- Lines'!#REF!)</f>
        <v>#REF!</v>
      </c>
      <c r="CS636" s="14" t="e">
        <f t="shared" si="892"/>
        <v>#REF!</v>
      </c>
      <c r="CT636" s="34">
        <f t="shared" si="893"/>
        <v>10064.991209051712</v>
      </c>
      <c r="CU636" s="34" t="e">
        <f t="shared" si="894"/>
        <v>#REF!</v>
      </c>
      <c r="CV636" s="54" t="e">
        <f t="shared" si="895"/>
        <v>#REF!</v>
      </c>
      <c r="CW636" t="s">
        <v>421</v>
      </c>
      <c r="CZ636">
        <f t="shared" si="896"/>
        <v>-5080.5983047155232</v>
      </c>
      <c r="DA636" s="34">
        <f t="shared" si="897"/>
        <v>4549.1331600000003</v>
      </c>
      <c r="DB636" s="34">
        <f t="shared" si="898"/>
        <v>291.83863492641922</v>
      </c>
      <c r="DC636" s="34">
        <f t="shared" si="899"/>
        <v>650.90045744748761</v>
      </c>
      <c r="DD636" s="9">
        <f t="shared" si="900"/>
        <v>4374.1665000000003</v>
      </c>
      <c r="DE636" s="59">
        <f t="shared" si="901"/>
        <v>0.46109013700208867</v>
      </c>
      <c r="DF636" s="59">
        <f t="shared" si="902"/>
        <v>2.9580122504201473E-2</v>
      </c>
      <c r="DG636" s="59">
        <f t="shared" si="903"/>
        <v>6.5973839530163197E-2</v>
      </c>
      <c r="DH636" s="59">
        <f t="shared" si="904"/>
        <v>0.44335590096354677</v>
      </c>
      <c r="DI636" s="14">
        <f t="shared" si="905"/>
        <v>-2342.6137683738598</v>
      </c>
      <c r="DJ636" s="14">
        <f t="shared" si="906"/>
        <v>-150.28472024812351</v>
      </c>
      <c r="DK636" s="14">
        <f t="shared" si="907"/>
        <v>-335.18657727252111</v>
      </c>
      <c r="DL636" s="14">
        <f t="shared" si="908"/>
        <v>-2252.5132388210195</v>
      </c>
      <c r="DM636">
        <f t="shared" si="909"/>
        <v>-2070.8665556619558</v>
      </c>
      <c r="DN636" s="34">
        <f t="shared" si="910"/>
        <v>4528.0492400000003</v>
      </c>
      <c r="DO636" s="34">
        <f t="shared" si="911"/>
        <v>290.48604703433438</v>
      </c>
      <c r="DP636" s="34">
        <f t="shared" si="912"/>
        <v>647.88372157933247</v>
      </c>
      <c r="DQ636" s="9">
        <f t="shared" si="913"/>
        <v>4353.8935000000001</v>
      </c>
      <c r="DR636" s="59">
        <f t="shared" si="914"/>
        <v>0.46109013700208867</v>
      </c>
      <c r="DS636" s="59">
        <f t="shared" si="915"/>
        <v>2.958012250420148E-2</v>
      </c>
      <c r="DT636" s="59">
        <f t="shared" si="916"/>
        <v>6.5973839530163211E-2</v>
      </c>
      <c r="DU636" s="59">
        <f t="shared" si="917"/>
        <v>0.44335590096354677</v>
      </c>
      <c r="DV636" s="14">
        <f t="shared" si="918"/>
        <v>-954.85614386321458</v>
      </c>
      <c r="DW636" s="14">
        <f t="shared" si="919"/>
        <v>-61.256486406334417</v>
      </c>
      <c r="DX636" s="14">
        <f t="shared" si="920"/>
        <v>-136.62301783162368</v>
      </c>
      <c r="DY636" s="14">
        <f t="shared" si="921"/>
        <v>-918.13090756078316</v>
      </c>
      <c r="DZ636" s="34" t="e">
        <f t="shared" si="922"/>
        <v>#REF!</v>
      </c>
      <c r="EA636" s="34" t="e">
        <f t="shared" si="923"/>
        <v>#REF!</v>
      </c>
      <c r="EB636" s="34" t="e">
        <f t="shared" si="924"/>
        <v>#REF!</v>
      </c>
      <c r="EC636" s="34" t="e">
        <f t="shared" si="925"/>
        <v>#REF!</v>
      </c>
      <c r="ED636" s="34" t="e">
        <f t="shared" si="926"/>
        <v>#REF!</v>
      </c>
      <c r="EE636" s="59" t="e">
        <f t="shared" si="927"/>
        <v>#REF!</v>
      </c>
      <c r="EF636" s="59" t="e">
        <f t="shared" si="928"/>
        <v>#REF!</v>
      </c>
      <c r="EG636" s="59" t="e">
        <f t="shared" si="929"/>
        <v>#REF!</v>
      </c>
      <c r="EH636" s="59" t="e">
        <f t="shared" si="930"/>
        <v>#REF!</v>
      </c>
      <c r="EI636" s="14" t="e">
        <f t="shared" si="931"/>
        <v>#REF!</v>
      </c>
      <c r="EJ636" s="14" t="e">
        <f t="shared" si="932"/>
        <v>#REF!</v>
      </c>
      <c r="EK636" s="14" t="e">
        <f t="shared" si="933"/>
        <v>#REF!</v>
      </c>
      <c r="EL636" s="14" t="e">
        <f t="shared" si="934"/>
        <v>#REF!</v>
      </c>
      <c r="EM636" t="e">
        <f t="shared" si="935"/>
        <v>#REF!</v>
      </c>
      <c r="EN636" s="34" t="e">
        <f t="shared" si="936"/>
        <v>#REF!</v>
      </c>
      <c r="EO636" s="34" t="e">
        <f t="shared" si="937"/>
        <v>#REF!</v>
      </c>
      <c r="EP636" s="34" t="e">
        <f t="shared" si="938"/>
        <v>#REF!</v>
      </c>
      <c r="EQ636" s="34" t="e">
        <f t="shared" si="939"/>
        <v>#REF!</v>
      </c>
      <c r="ER636" s="59" t="e">
        <f t="shared" si="940"/>
        <v>#REF!</v>
      </c>
      <c r="ES636" s="59" t="e">
        <f t="shared" si="941"/>
        <v>#REF!</v>
      </c>
      <c r="ET636" s="59" t="e">
        <f t="shared" si="942"/>
        <v>#REF!</v>
      </c>
      <c r="EU636" s="59" t="e">
        <f t="shared" si="943"/>
        <v>#REF!</v>
      </c>
      <c r="EV636" s="14" t="e">
        <f t="shared" si="944"/>
        <v>#REF!</v>
      </c>
      <c r="EW636" s="14" t="e">
        <f t="shared" si="945"/>
        <v>#REF!</v>
      </c>
      <c r="EX636" s="14" t="e">
        <f t="shared" si="946"/>
        <v>#REF!</v>
      </c>
      <c r="EY636" s="14" t="e">
        <f t="shared" si="947"/>
        <v>#REF!</v>
      </c>
    </row>
    <row r="637" spans="1:155" x14ac:dyDescent="0.2">
      <c r="A637" s="17">
        <v>30383023</v>
      </c>
      <c r="B637" t="s">
        <v>62</v>
      </c>
      <c r="C637" t="s">
        <v>5124</v>
      </c>
      <c r="D637" t="s">
        <v>5125</v>
      </c>
      <c r="E637" t="s">
        <v>3495</v>
      </c>
      <c r="F637" t="s">
        <v>41</v>
      </c>
      <c r="G637" t="s">
        <v>42</v>
      </c>
      <c r="H637" t="s">
        <v>5126</v>
      </c>
      <c r="I637" t="s">
        <v>68</v>
      </c>
      <c r="J637" s="19" t="s">
        <v>69</v>
      </c>
      <c r="K637" t="s">
        <v>70</v>
      </c>
      <c r="L637">
        <v>1953</v>
      </c>
      <c r="M637">
        <f t="shared" si="857"/>
        <v>1953</v>
      </c>
      <c r="N637">
        <v>66</v>
      </c>
      <c r="O637" s="19">
        <f t="shared" si="858"/>
        <v>66</v>
      </c>
      <c r="P637" t="s">
        <v>54</v>
      </c>
      <c r="Q637" s="19" t="str">
        <f t="shared" si="859"/>
        <v>60-70</v>
      </c>
      <c r="R637" s="23">
        <v>413</v>
      </c>
      <c r="S637" s="15">
        <f t="shared" si="860"/>
        <v>0.41299999999999998</v>
      </c>
      <c r="T637">
        <v>30334133</v>
      </c>
      <c r="U637" t="s">
        <v>45</v>
      </c>
      <c r="V637" t="s">
        <v>46</v>
      </c>
      <c r="W637" t="s">
        <v>47</v>
      </c>
      <c r="X637" t="s">
        <v>48</v>
      </c>
      <c r="Y637" t="s">
        <v>208</v>
      </c>
      <c r="Z637" t="s">
        <v>5127</v>
      </c>
      <c r="AA637" t="s">
        <v>5128</v>
      </c>
      <c r="AB637" t="s">
        <v>426</v>
      </c>
      <c r="AC637">
        <v>1953</v>
      </c>
      <c r="AD637">
        <v>66</v>
      </c>
      <c r="AE637" t="str">
        <f t="shared" si="861"/>
        <v>&lt;70</v>
      </c>
      <c r="AF637">
        <v>-38.059273789999999</v>
      </c>
      <c r="AG637">
        <v>145.57821874999999</v>
      </c>
      <c r="AH637" t="s">
        <v>75</v>
      </c>
      <c r="AI637" t="s">
        <v>76</v>
      </c>
      <c r="AJ637" s="33" t="s">
        <v>82</v>
      </c>
      <c r="AL637">
        <v>1</v>
      </c>
      <c r="AM637" t="s">
        <v>86</v>
      </c>
      <c r="AN637">
        <v>220</v>
      </c>
      <c r="AO637" s="69">
        <v>3</v>
      </c>
      <c r="AP637">
        <v>2</v>
      </c>
      <c r="AQ637">
        <v>0</v>
      </c>
      <c r="AR637">
        <v>0</v>
      </c>
      <c r="AS637" s="82" t="str">
        <f t="shared" si="862"/>
        <v>Gw-0-0</v>
      </c>
      <c r="AT637" s="14">
        <f t="shared" si="863"/>
        <v>26000</v>
      </c>
      <c r="AU637" s="81">
        <f>VLOOKUP(C637,Bushfire_Vlookup!$F$2:$H$12575,3,FALSE)</f>
        <v>1667.967114</v>
      </c>
      <c r="AV637" s="14">
        <f>VLOOKUP(AS637,Safety_collateral_Vlookup!$J$3:$L$20,2,FALSE)</f>
        <v>3720.1399252148244</v>
      </c>
      <c r="AW637" s="14">
        <f>VLOOKUP(AS637,Safety_collateral_Vlookup!$J$3:$L$20,3,FALSE)</f>
        <v>25000</v>
      </c>
      <c r="AX637" s="48">
        <f t="shared" si="864"/>
        <v>60166.110210842213</v>
      </c>
      <c r="AY637" s="49">
        <f t="shared" si="948"/>
        <v>31388</v>
      </c>
      <c r="AZ637" s="14">
        <v>76000</v>
      </c>
      <c r="BA637" s="16">
        <f t="shared" si="865"/>
        <v>1.9168507139939535</v>
      </c>
      <c r="BB637" t="e">
        <f>IF(BA637&lt;=#REF!,#REF!,IF(BA637&lt;=#REF!,#REF!,IF(BA637&lt;=#REF!,#REF!,IF(BA637&lt;=#REF!,#REF!,#REF!))))</f>
        <v>#REF!</v>
      </c>
      <c r="BC637" s="51">
        <v>3</v>
      </c>
      <c r="BD637" s="21">
        <v>70</v>
      </c>
      <c r="BE637" s="21">
        <v>6.4399999999999999E-2</v>
      </c>
      <c r="BF637" s="26">
        <f t="shared" si="866"/>
        <v>2047.3197403543982</v>
      </c>
      <c r="BG637" s="21">
        <v>7</v>
      </c>
      <c r="BH637" s="21">
        <f t="shared" si="867"/>
        <v>28</v>
      </c>
      <c r="BI637" s="28">
        <f t="shared" si="868"/>
        <v>4.0959999999999998E-4</v>
      </c>
      <c r="BJ637" s="27">
        <f t="shared" si="869"/>
        <v>4.0959999999999998E-4</v>
      </c>
      <c r="BK637" s="28">
        <f t="shared" si="870"/>
        <v>6.2796858480808132E-3</v>
      </c>
      <c r="BL637" s="35">
        <f t="shared" si="871"/>
        <v>1.2037220301551433E-2</v>
      </c>
      <c r="BM637" s="21" t="str">
        <f t="shared" si="872"/>
        <v>Cr1</v>
      </c>
      <c r="BN637" s="51">
        <v>1</v>
      </c>
      <c r="BO637" s="21">
        <v>0</v>
      </c>
      <c r="BP637" s="50" t="s">
        <v>5497</v>
      </c>
      <c r="BQ637" s="14">
        <v>26000</v>
      </c>
      <c r="BR637">
        <f>IFERROR(VLOOKUP(AO637,'Model Failure data- Lines'!$A$37:$E$41,3,FALSE),'Model Failure data- Lines'!$C$37)</f>
        <v>0.16107000000000002</v>
      </c>
      <c r="BS637" s="14">
        <f t="shared" si="873"/>
        <v>9690.9553716603568</v>
      </c>
      <c r="BT637" s="34">
        <f t="shared" si="949"/>
        <v>27996.539831167931</v>
      </c>
      <c r="BU637" s="34">
        <f t="shared" si="874"/>
        <v>0.34614832511807869</v>
      </c>
      <c r="BV637" s="54">
        <f t="shared" si="875"/>
        <v>-18305.584459507576</v>
      </c>
      <c r="BW637">
        <f>IFERROR(VLOOKUP(AO637,'Model Failure data- Lines'!$A$37:$E$41,4,FALSE),'Model Failure data- Lines'!$D$37)</f>
        <v>0.16398000000000001</v>
      </c>
      <c r="BX637" s="14">
        <f t="shared" si="876"/>
        <v>9866.0387523739064</v>
      </c>
      <c r="BY637" s="34">
        <f t="shared" si="877"/>
        <v>24971.525503956051</v>
      </c>
      <c r="BZ637" s="71">
        <f t="shared" si="878"/>
        <v>0.39509155140765845</v>
      </c>
      <c r="CA637" s="71">
        <f t="shared" si="879"/>
        <v>-15105.486751582144</v>
      </c>
      <c r="CB637" s="56">
        <v>2</v>
      </c>
      <c r="CC637">
        <f>IFERROR(VLOOKUP(AO637,'Model Failure data- Lines'!$A$37:$E$41,5,FALSE),'Model Failure data- Lines'!$E$37)</f>
        <v>0.16322</v>
      </c>
      <c r="CD637" s="14">
        <f t="shared" si="880"/>
        <v>9820.3125086136661</v>
      </c>
      <c r="CE637" s="34">
        <f t="shared" si="881"/>
        <v>19866.735248971818</v>
      </c>
      <c r="CF637" s="34">
        <f t="shared" si="882"/>
        <v>0.49430932589298515</v>
      </c>
      <c r="CG637" s="54">
        <f t="shared" si="883"/>
        <v>-10046.422740358152</v>
      </c>
      <c r="CH637" t="e">
        <f>IFERROR(VLOOKUP(AO637,'Model Failure data- Lines'!#REF!,3,FALSE),'Model Failure data- Lines'!#REF!)</f>
        <v>#REF!</v>
      </c>
      <c r="CI637" s="14" t="e">
        <f t="shared" si="884"/>
        <v>#REF!</v>
      </c>
      <c r="CJ637" s="34">
        <f t="shared" si="885"/>
        <v>26853.535921539482</v>
      </c>
      <c r="CK637" s="34" t="e">
        <f t="shared" si="886"/>
        <v>#REF!</v>
      </c>
      <c r="CL637" s="54" t="e">
        <f t="shared" si="887"/>
        <v>#REF!</v>
      </c>
      <c r="CM637" t="e">
        <f>IFERROR(VLOOKUP(AO637,'Model Failure data- Lines'!#REF!,4,FALSE),'Model Failure data- Lines'!#REF!)</f>
        <v>#REF!</v>
      </c>
      <c r="CN637" s="14" t="e">
        <f t="shared" si="888"/>
        <v>#REF!</v>
      </c>
      <c r="CO637" s="34">
        <f t="shared" si="889"/>
        <v>22974.142713438621</v>
      </c>
      <c r="CP637" s="34" t="e">
        <f t="shared" si="890"/>
        <v>#REF!</v>
      </c>
      <c r="CQ637" s="54" t="e">
        <f t="shared" si="891"/>
        <v>#REF!</v>
      </c>
      <c r="CR637" t="e">
        <f>IFERROR(VLOOKUP(AO637,'Model Failure data- Lines'!#REF!,5,FALSE),'Model Failure data- Lines'!#REF!)</f>
        <v>#REF!</v>
      </c>
      <c r="CS637" s="14" t="e">
        <f t="shared" si="892"/>
        <v>#REF!</v>
      </c>
      <c r="CT637" s="34">
        <f t="shared" si="893"/>
        <v>16815.701332274908</v>
      </c>
      <c r="CU637" s="34" t="e">
        <f t="shared" si="894"/>
        <v>#REF!</v>
      </c>
      <c r="CV637" s="54" t="e">
        <f t="shared" si="895"/>
        <v>#REF!</v>
      </c>
      <c r="CW637" t="s">
        <v>426</v>
      </c>
      <c r="CZ637">
        <f t="shared" si="896"/>
        <v>-15105.486751582142</v>
      </c>
      <c r="DA637" s="34">
        <f t="shared" si="897"/>
        <v>4549.1331600000003</v>
      </c>
      <c r="DB637" s="34">
        <f t="shared" si="898"/>
        <v>291.83863492641922</v>
      </c>
      <c r="DC637" s="34">
        <f t="shared" si="899"/>
        <v>650.90045744748761</v>
      </c>
      <c r="DD637" s="9">
        <f t="shared" si="900"/>
        <v>4374.1665000000003</v>
      </c>
      <c r="DE637" s="59">
        <f t="shared" si="901"/>
        <v>0.46109013700208867</v>
      </c>
      <c r="DF637" s="59">
        <f t="shared" si="902"/>
        <v>2.9580122504201473E-2</v>
      </c>
      <c r="DG637" s="59">
        <f t="shared" si="903"/>
        <v>6.5973839530163197E-2</v>
      </c>
      <c r="DH637" s="59">
        <f t="shared" si="904"/>
        <v>0.44335590096354677</v>
      </c>
      <c r="DI637" s="14">
        <f t="shared" si="905"/>
        <v>-6964.9909557702467</v>
      </c>
      <c r="DJ637" s="14">
        <f t="shared" si="906"/>
        <v>-446.82214859739219</v>
      </c>
      <c r="DK637" s="14">
        <f t="shared" si="907"/>
        <v>-996.56695897388647</v>
      </c>
      <c r="DL637" s="14">
        <f t="shared" si="908"/>
        <v>-6697.1066882406212</v>
      </c>
      <c r="DM637">
        <f t="shared" si="909"/>
        <v>-10046.422740358152</v>
      </c>
      <c r="DN637" s="34">
        <f t="shared" si="910"/>
        <v>4528.0492400000003</v>
      </c>
      <c r="DO637" s="34">
        <f t="shared" si="911"/>
        <v>290.48604703433438</v>
      </c>
      <c r="DP637" s="34">
        <f t="shared" si="912"/>
        <v>647.88372157933247</v>
      </c>
      <c r="DQ637" s="9">
        <f t="shared" si="913"/>
        <v>4353.8935000000001</v>
      </c>
      <c r="DR637" s="59">
        <f t="shared" si="914"/>
        <v>0.46109013700208867</v>
      </c>
      <c r="DS637" s="59">
        <f t="shared" si="915"/>
        <v>2.958012250420148E-2</v>
      </c>
      <c r="DT637" s="59">
        <f t="shared" si="916"/>
        <v>6.5973839530163211E-2</v>
      </c>
      <c r="DU637" s="59">
        <f t="shared" si="917"/>
        <v>0.44335590096354677</v>
      </c>
      <c r="DV637" s="14">
        <f t="shared" si="918"/>
        <v>-4632.30643773264</v>
      </c>
      <c r="DW637" s="14">
        <f t="shared" si="919"/>
        <v>-297.17441538878967</v>
      </c>
      <c r="DX637" s="14">
        <f t="shared" si="920"/>
        <v>-662.80108172457142</v>
      </c>
      <c r="DY637" s="14">
        <f t="shared" si="921"/>
        <v>-4454.1408055121528</v>
      </c>
      <c r="DZ637" s="34" t="e">
        <f t="shared" si="922"/>
        <v>#REF!</v>
      </c>
      <c r="EA637" s="34" t="e">
        <f t="shared" si="923"/>
        <v>#REF!</v>
      </c>
      <c r="EB637" s="34" t="e">
        <f t="shared" si="924"/>
        <v>#REF!</v>
      </c>
      <c r="EC637" s="34" t="e">
        <f t="shared" si="925"/>
        <v>#REF!</v>
      </c>
      <c r="ED637" s="34" t="e">
        <f t="shared" si="926"/>
        <v>#REF!</v>
      </c>
      <c r="EE637" s="59" t="e">
        <f t="shared" si="927"/>
        <v>#REF!</v>
      </c>
      <c r="EF637" s="59" t="e">
        <f t="shared" si="928"/>
        <v>#REF!</v>
      </c>
      <c r="EG637" s="59" t="e">
        <f t="shared" si="929"/>
        <v>#REF!</v>
      </c>
      <c r="EH637" s="59" t="e">
        <f t="shared" si="930"/>
        <v>#REF!</v>
      </c>
      <c r="EI637" s="14" t="e">
        <f t="shared" si="931"/>
        <v>#REF!</v>
      </c>
      <c r="EJ637" s="14" t="e">
        <f t="shared" si="932"/>
        <v>#REF!</v>
      </c>
      <c r="EK637" s="14" t="e">
        <f t="shared" si="933"/>
        <v>#REF!</v>
      </c>
      <c r="EL637" s="14" t="e">
        <f t="shared" si="934"/>
        <v>#REF!</v>
      </c>
      <c r="EM637" t="e">
        <f t="shared" si="935"/>
        <v>#REF!</v>
      </c>
      <c r="EN637" s="34" t="e">
        <f t="shared" si="936"/>
        <v>#REF!</v>
      </c>
      <c r="EO637" s="34" t="e">
        <f t="shared" si="937"/>
        <v>#REF!</v>
      </c>
      <c r="EP637" s="34" t="e">
        <f t="shared" si="938"/>
        <v>#REF!</v>
      </c>
      <c r="EQ637" s="34" t="e">
        <f t="shared" si="939"/>
        <v>#REF!</v>
      </c>
      <c r="ER637" s="59" t="e">
        <f t="shared" si="940"/>
        <v>#REF!</v>
      </c>
      <c r="ES637" s="59" t="e">
        <f t="shared" si="941"/>
        <v>#REF!</v>
      </c>
      <c r="ET637" s="59" t="e">
        <f t="shared" si="942"/>
        <v>#REF!</v>
      </c>
      <c r="EU637" s="59" t="e">
        <f t="shared" si="943"/>
        <v>#REF!</v>
      </c>
      <c r="EV637" s="14" t="e">
        <f t="shared" si="944"/>
        <v>#REF!</v>
      </c>
      <c r="EW637" s="14" t="e">
        <f t="shared" si="945"/>
        <v>#REF!</v>
      </c>
      <c r="EX637" s="14" t="e">
        <f t="shared" si="946"/>
        <v>#REF!</v>
      </c>
      <c r="EY637" s="14" t="e">
        <f t="shared" si="947"/>
        <v>#REF!</v>
      </c>
    </row>
    <row r="638" spans="1:155" x14ac:dyDescent="0.2">
      <c r="A638" s="17">
        <v>30237574</v>
      </c>
      <c r="B638" t="s">
        <v>62</v>
      </c>
      <c r="C638" t="s">
        <v>554</v>
      </c>
      <c r="D638" t="s">
        <v>555</v>
      </c>
      <c r="E638" t="s">
        <v>556</v>
      </c>
      <c r="F638" t="s">
        <v>41</v>
      </c>
      <c r="G638" t="s">
        <v>42</v>
      </c>
      <c r="H638" t="s">
        <v>3997</v>
      </c>
      <c r="I638" t="s">
        <v>68</v>
      </c>
      <c r="J638" s="19" t="s">
        <v>69</v>
      </c>
      <c r="K638" t="s">
        <v>70</v>
      </c>
      <c r="L638">
        <v>1953</v>
      </c>
      <c r="M638">
        <f t="shared" ref="M638:M701" si="950">L638</f>
        <v>1953</v>
      </c>
      <c r="N638">
        <v>66</v>
      </c>
      <c r="O638" s="19">
        <f t="shared" ref="O638:O701" si="951">N638</f>
        <v>66</v>
      </c>
      <c r="P638" t="s">
        <v>54</v>
      </c>
      <c r="Q638" s="19" t="str">
        <f t="shared" si="859"/>
        <v>60-70</v>
      </c>
      <c r="R638" s="23">
        <v>312.39999999999998</v>
      </c>
      <c r="S638" s="15">
        <f t="shared" si="860"/>
        <v>0.31239999999999996</v>
      </c>
      <c r="T638">
        <v>30371328</v>
      </c>
      <c r="U638" t="s">
        <v>45</v>
      </c>
      <c r="V638" t="s">
        <v>46</v>
      </c>
      <c r="W638" t="s">
        <v>47</v>
      </c>
      <c r="X638" t="s">
        <v>558</v>
      </c>
      <c r="Y638" t="s">
        <v>59</v>
      </c>
      <c r="Z638" t="s">
        <v>559</v>
      </c>
      <c r="AA638" t="s">
        <v>560</v>
      </c>
      <c r="AB638" t="s">
        <v>561</v>
      </c>
      <c r="AC638">
        <v>1953</v>
      </c>
      <c r="AD638">
        <v>132</v>
      </c>
      <c r="AE638" t="str">
        <f t="shared" si="861"/>
        <v>&gt;80</v>
      </c>
      <c r="AF638">
        <v>-38.05880981</v>
      </c>
      <c r="AG638">
        <v>145.57356257999999</v>
      </c>
      <c r="AH638" t="s">
        <v>75</v>
      </c>
      <c r="AI638" t="s">
        <v>76</v>
      </c>
      <c r="AJ638" s="33" t="s">
        <v>82</v>
      </c>
      <c r="AL638" t="s">
        <v>78</v>
      </c>
      <c r="AM638" t="s">
        <v>79</v>
      </c>
      <c r="AN638">
        <v>220</v>
      </c>
      <c r="AO638" s="69">
        <v>3</v>
      </c>
      <c r="AP638">
        <v>2</v>
      </c>
      <c r="AQ638">
        <v>2</v>
      </c>
      <c r="AR638">
        <v>0</v>
      </c>
      <c r="AS638" s="82" t="str">
        <f t="shared" si="862"/>
        <v>Gw-2-0</v>
      </c>
      <c r="AT638" s="14">
        <f t="shared" si="863"/>
        <v>26000</v>
      </c>
      <c r="AU638" s="81">
        <f>VLOOKUP(C638,Bushfire_Vlookup!$F$2:$H$12575,3,FALSE)</f>
        <v>1689.4462000000001</v>
      </c>
      <c r="AV638" s="14">
        <f>VLOOKUP(AS638,Safety_collateral_Vlookup!$J$3:$L$20,2,FALSE)</f>
        <v>1575956.0550856832</v>
      </c>
      <c r="AW638" s="14">
        <f>VLOOKUP(AS638,Safety_collateral_Vlookup!$J$3:$L$20,3,FALSE)</f>
        <v>25000</v>
      </c>
      <c r="AX638" s="48">
        <f t="shared" si="864"/>
        <v>1737764.7498718237</v>
      </c>
      <c r="AY638" s="49">
        <f t="shared" si="948"/>
        <v>23742.399999999998</v>
      </c>
      <c r="AZ638" s="14">
        <v>76000</v>
      </c>
      <c r="BA638" s="16">
        <f t="shared" si="865"/>
        <v>73.192463688246505</v>
      </c>
      <c r="BB638" t="e">
        <f>IF(BA638&lt;=#REF!,#REF!,IF(BA638&lt;=#REF!,#REF!,IF(BA638&lt;=#REF!,#REF!,IF(BA638&lt;=#REF!,#REF!,#REF!))))</f>
        <v>#REF!</v>
      </c>
      <c r="BC638" s="51">
        <v>5</v>
      </c>
      <c r="BD638" s="21">
        <v>70</v>
      </c>
      <c r="BE638" s="21">
        <v>6.4399999999999999E-2</v>
      </c>
      <c r="BF638" s="26">
        <f t="shared" si="866"/>
        <v>1548.6263605005179</v>
      </c>
      <c r="BG638" s="21">
        <v>7</v>
      </c>
      <c r="BH638" s="21">
        <f t="shared" si="867"/>
        <v>28</v>
      </c>
      <c r="BI638" s="28">
        <f t="shared" si="868"/>
        <v>4.0959999999999998E-4</v>
      </c>
      <c r="BJ638" s="27">
        <f t="shared" si="869"/>
        <v>4.0959999999999998E-4</v>
      </c>
      <c r="BK638" s="28">
        <f t="shared" si="870"/>
        <v>6.279685848080814E-3</v>
      </c>
      <c r="BL638" s="35">
        <f t="shared" si="871"/>
        <v>0.45962567840925039</v>
      </c>
      <c r="BM638" s="21" t="str">
        <f t="shared" si="872"/>
        <v>Cr2</v>
      </c>
      <c r="BN638" s="51">
        <v>2</v>
      </c>
      <c r="BO638" s="21">
        <v>0</v>
      </c>
      <c r="BP638" s="50" t="s">
        <v>5497</v>
      </c>
      <c r="BQ638" s="14">
        <v>26000</v>
      </c>
      <c r="BR638">
        <f>IFERROR(VLOOKUP(AO638,'Model Failure data- Lines'!$A$37:$E$41,3,FALSE),'Model Failure data- Lines'!$C$37)</f>
        <v>0.16107000000000002</v>
      </c>
      <c r="BS638" s="14">
        <f t="shared" si="873"/>
        <v>279901.76826185465</v>
      </c>
      <c r="BT638" s="34">
        <f t="shared" si="949"/>
        <v>21177.043688273272</v>
      </c>
      <c r="BU638" s="34">
        <f t="shared" si="874"/>
        <v>13.217225802714355</v>
      </c>
      <c r="BV638" s="54">
        <f t="shared" si="875"/>
        <v>258724.72457358139</v>
      </c>
      <c r="BW638">
        <f>IFERROR(VLOOKUP(AO638,'Model Failure data- Lines'!$A$37:$E$41,4,FALSE),'Model Failure data- Lines'!$D$37)</f>
        <v>0.16398000000000001</v>
      </c>
      <c r="BX638" s="14">
        <f t="shared" si="876"/>
        <v>284958.66368398169</v>
      </c>
      <c r="BY638" s="34">
        <f t="shared" si="877"/>
        <v>18888.873044638909</v>
      </c>
      <c r="BZ638" s="71">
        <f t="shared" si="878"/>
        <v>15.086059555303086</v>
      </c>
      <c r="CA638" s="71">
        <f t="shared" si="879"/>
        <v>266069.7906393428</v>
      </c>
      <c r="CB638" s="56">
        <v>2</v>
      </c>
      <c r="CC638">
        <f>IFERROR(VLOOKUP(AO638,'Model Failure data- Lines'!$A$37:$E$41,5,FALSE),'Model Failure data- Lines'!$E$37)</f>
        <v>0.16322</v>
      </c>
      <c r="CD638" s="14">
        <f t="shared" si="880"/>
        <v>283637.96247407905</v>
      </c>
      <c r="CE638" s="34">
        <f t="shared" si="881"/>
        <v>15027.525645953499</v>
      </c>
      <c r="CF638" s="34">
        <f t="shared" si="882"/>
        <v>18.874561864444729</v>
      </c>
      <c r="CG638" s="54">
        <f t="shared" si="883"/>
        <v>268610.43682812556</v>
      </c>
      <c r="CH638" t="e">
        <f>IFERROR(VLOOKUP(AO638,'Model Failure data- Lines'!#REF!,3,FALSE),'Model Failure data- Lines'!#REF!)</f>
        <v>#REF!</v>
      </c>
      <c r="CI638" s="14" t="e">
        <f t="shared" si="884"/>
        <v>#REF!</v>
      </c>
      <c r="CJ638" s="34">
        <f t="shared" si="885"/>
        <v>20312.456711595481</v>
      </c>
      <c r="CK638" s="34" t="e">
        <f t="shared" si="886"/>
        <v>#REF!</v>
      </c>
      <c r="CL638" s="54" t="e">
        <f t="shared" si="887"/>
        <v>#REF!</v>
      </c>
      <c r="CM638" t="e">
        <f>IFERROR(VLOOKUP(AO638,'Model Failure data- Lines'!#REF!,4,FALSE),'Model Failure data- Lines'!#REF!)</f>
        <v>#REF!</v>
      </c>
      <c r="CN638" s="14" t="e">
        <f t="shared" si="888"/>
        <v>#REF!</v>
      </c>
      <c r="CO638" s="34">
        <f t="shared" si="889"/>
        <v>17378.019815201511</v>
      </c>
      <c r="CP638" s="34" t="e">
        <f t="shared" si="890"/>
        <v>#REF!</v>
      </c>
      <c r="CQ638" s="54" t="e">
        <f t="shared" si="891"/>
        <v>#REF!</v>
      </c>
      <c r="CR638" t="e">
        <f>IFERROR(VLOOKUP(AO638,'Model Failure data- Lines'!#REF!,5,FALSE),'Model Failure data- Lines'!#REF!)</f>
        <v>#REF!</v>
      </c>
      <c r="CS638" s="14" t="e">
        <f t="shared" si="892"/>
        <v>#REF!</v>
      </c>
      <c r="CT638" s="34">
        <f t="shared" si="893"/>
        <v>12719.673356422956</v>
      </c>
      <c r="CU638" s="34" t="e">
        <f t="shared" si="894"/>
        <v>#REF!</v>
      </c>
      <c r="CV638" s="54" t="e">
        <f t="shared" si="895"/>
        <v>#REF!</v>
      </c>
      <c r="CW638" t="s">
        <v>561</v>
      </c>
      <c r="CZ638">
        <f t="shared" si="896"/>
        <v>266069.7906393428</v>
      </c>
      <c r="DA638" s="34">
        <f t="shared" si="897"/>
        <v>4549.1331600000003</v>
      </c>
      <c r="DB638" s="34">
        <f t="shared" si="898"/>
        <v>295.596758863692</v>
      </c>
      <c r="DC638" s="34">
        <f t="shared" si="899"/>
        <v>275739.76726511802</v>
      </c>
      <c r="DD638" s="9">
        <f t="shared" si="900"/>
        <v>4374.1665000000003</v>
      </c>
      <c r="DE638" s="59">
        <f t="shared" si="901"/>
        <v>1.5964186177701113E-2</v>
      </c>
      <c r="DF638" s="59">
        <f t="shared" si="902"/>
        <v>1.0373320643849871E-3</v>
      </c>
      <c r="DG638" s="59">
        <f t="shared" si="903"/>
        <v>0.96764830274089364</v>
      </c>
      <c r="DH638" s="59">
        <f t="shared" si="904"/>
        <v>1.53501790170203E-2</v>
      </c>
      <c r="DI638" s="14">
        <f t="shared" si="905"/>
        <v>4247.5876740284248</v>
      </c>
      <c r="DJ638" s="14">
        <f t="shared" si="906"/>
        <v>276.00272519439079</v>
      </c>
      <c r="DK638" s="14">
        <f t="shared" si="907"/>
        <v>257461.98132278497</v>
      </c>
      <c r="DL638" s="14">
        <f t="shared" si="908"/>
        <v>4084.2189173350234</v>
      </c>
      <c r="DM638">
        <f t="shared" si="909"/>
        <v>268610.43682812556</v>
      </c>
      <c r="DN638" s="34">
        <f t="shared" si="910"/>
        <v>4528.0492400000003</v>
      </c>
      <c r="DO638" s="34">
        <f t="shared" si="911"/>
        <v>294.22675315118801</v>
      </c>
      <c r="DP638" s="34">
        <f t="shared" si="912"/>
        <v>274461.79298092792</v>
      </c>
      <c r="DQ638" s="9">
        <f t="shared" si="913"/>
        <v>4353.8935000000001</v>
      </c>
      <c r="DR638" s="59">
        <f t="shared" si="914"/>
        <v>1.5964186177701116E-2</v>
      </c>
      <c r="DS638" s="59">
        <f t="shared" si="915"/>
        <v>1.0373320643849873E-3</v>
      </c>
      <c r="DT638" s="59">
        <f t="shared" si="916"/>
        <v>0.96764830274089375</v>
      </c>
      <c r="DU638" s="59">
        <f t="shared" si="917"/>
        <v>1.5350179017020302E-2</v>
      </c>
      <c r="DV638" s="14">
        <f t="shared" si="918"/>
        <v>4288.1470227978207</v>
      </c>
      <c r="DW638" s="14">
        <f t="shared" si="919"/>
        <v>278.63821895027274</v>
      </c>
      <c r="DX638" s="14">
        <f t="shared" si="920"/>
        <v>259920.43329522578</v>
      </c>
      <c r="DY638" s="14">
        <f t="shared" si="921"/>
        <v>4123.2182911517502</v>
      </c>
      <c r="DZ638" s="34" t="e">
        <f t="shared" si="922"/>
        <v>#REF!</v>
      </c>
      <c r="EA638" s="34" t="e">
        <f t="shared" si="923"/>
        <v>#REF!</v>
      </c>
      <c r="EB638" s="34" t="e">
        <f t="shared" si="924"/>
        <v>#REF!</v>
      </c>
      <c r="EC638" s="34" t="e">
        <f t="shared" si="925"/>
        <v>#REF!</v>
      </c>
      <c r="ED638" s="34" t="e">
        <f t="shared" si="926"/>
        <v>#REF!</v>
      </c>
      <c r="EE638" s="59" t="e">
        <f t="shared" si="927"/>
        <v>#REF!</v>
      </c>
      <c r="EF638" s="59" t="e">
        <f t="shared" si="928"/>
        <v>#REF!</v>
      </c>
      <c r="EG638" s="59" t="e">
        <f t="shared" si="929"/>
        <v>#REF!</v>
      </c>
      <c r="EH638" s="59" t="e">
        <f t="shared" si="930"/>
        <v>#REF!</v>
      </c>
      <c r="EI638" s="14" t="e">
        <f t="shared" si="931"/>
        <v>#REF!</v>
      </c>
      <c r="EJ638" s="14" t="e">
        <f t="shared" si="932"/>
        <v>#REF!</v>
      </c>
      <c r="EK638" s="14" t="e">
        <f t="shared" si="933"/>
        <v>#REF!</v>
      </c>
      <c r="EL638" s="14" t="e">
        <f t="shared" si="934"/>
        <v>#REF!</v>
      </c>
      <c r="EM638" t="e">
        <f t="shared" si="935"/>
        <v>#REF!</v>
      </c>
      <c r="EN638" s="34" t="e">
        <f t="shared" si="936"/>
        <v>#REF!</v>
      </c>
      <c r="EO638" s="34" t="e">
        <f t="shared" si="937"/>
        <v>#REF!</v>
      </c>
      <c r="EP638" s="34" t="e">
        <f t="shared" si="938"/>
        <v>#REF!</v>
      </c>
      <c r="EQ638" s="34" t="e">
        <f t="shared" si="939"/>
        <v>#REF!</v>
      </c>
      <c r="ER638" s="59" t="e">
        <f t="shared" si="940"/>
        <v>#REF!</v>
      </c>
      <c r="ES638" s="59" t="e">
        <f t="shared" si="941"/>
        <v>#REF!</v>
      </c>
      <c r="ET638" s="59" t="e">
        <f t="shared" si="942"/>
        <v>#REF!</v>
      </c>
      <c r="EU638" s="59" t="e">
        <f t="shared" si="943"/>
        <v>#REF!</v>
      </c>
      <c r="EV638" s="14" t="e">
        <f t="shared" si="944"/>
        <v>#REF!</v>
      </c>
      <c r="EW638" s="14" t="e">
        <f t="shared" si="945"/>
        <v>#REF!</v>
      </c>
      <c r="EX638" s="14" t="e">
        <f t="shared" si="946"/>
        <v>#REF!</v>
      </c>
      <c r="EY638" s="14" t="e">
        <f t="shared" si="947"/>
        <v>#REF!</v>
      </c>
    </row>
    <row r="639" spans="1:155" x14ac:dyDescent="0.2">
      <c r="A639" s="17">
        <v>30212989</v>
      </c>
      <c r="B639" t="s">
        <v>62</v>
      </c>
      <c r="C639" t="s">
        <v>1282</v>
      </c>
      <c r="D639" t="s">
        <v>1283</v>
      </c>
      <c r="E639" t="s">
        <v>1284</v>
      </c>
      <c r="F639" t="s">
        <v>41</v>
      </c>
      <c r="G639" t="s">
        <v>42</v>
      </c>
      <c r="H639" t="s">
        <v>3739</v>
      </c>
      <c r="I639" t="s">
        <v>68</v>
      </c>
      <c r="J639" s="19" t="s">
        <v>69</v>
      </c>
      <c r="K639" t="s">
        <v>70</v>
      </c>
      <c r="L639">
        <v>1953</v>
      </c>
      <c r="M639">
        <f t="shared" si="950"/>
        <v>1953</v>
      </c>
      <c r="N639">
        <v>66</v>
      </c>
      <c r="O639" s="19">
        <f t="shared" si="951"/>
        <v>66</v>
      </c>
      <c r="P639" t="s">
        <v>54</v>
      </c>
      <c r="Q639" s="19" t="str">
        <f t="shared" si="859"/>
        <v>60-70</v>
      </c>
      <c r="R639" s="23">
        <v>303.60000000000002</v>
      </c>
      <c r="S639" s="15">
        <f t="shared" si="860"/>
        <v>0.30360000000000004</v>
      </c>
      <c r="T639">
        <v>30136817</v>
      </c>
      <c r="U639" t="s">
        <v>45</v>
      </c>
      <c r="V639" t="s">
        <v>46</v>
      </c>
      <c r="W639" t="s">
        <v>47</v>
      </c>
      <c r="X639" t="s">
        <v>558</v>
      </c>
      <c r="Y639" t="s">
        <v>59</v>
      </c>
      <c r="Z639" t="s">
        <v>1286</v>
      </c>
      <c r="AA639" t="s">
        <v>1287</v>
      </c>
      <c r="AB639" t="s">
        <v>1104</v>
      </c>
      <c r="AC639">
        <v>1953</v>
      </c>
      <c r="AD639">
        <v>132</v>
      </c>
      <c r="AE639" t="str">
        <f t="shared" si="861"/>
        <v>&gt;80</v>
      </c>
      <c r="AF639">
        <v>-38.058452850000002</v>
      </c>
      <c r="AG639">
        <v>145.57005554</v>
      </c>
      <c r="AH639" t="s">
        <v>75</v>
      </c>
      <c r="AI639" t="s">
        <v>76</v>
      </c>
      <c r="AJ639" s="33" t="s">
        <v>82</v>
      </c>
      <c r="AL639" t="s">
        <v>48</v>
      </c>
      <c r="AM639" t="s">
        <v>86</v>
      </c>
      <c r="AN639">
        <v>220</v>
      </c>
      <c r="AO639" s="69">
        <v>3</v>
      </c>
      <c r="AP639">
        <v>2</v>
      </c>
      <c r="AQ639">
        <v>0</v>
      </c>
      <c r="AR639">
        <v>0</v>
      </c>
      <c r="AS639" s="82" t="str">
        <f t="shared" si="862"/>
        <v>Gw-0-0</v>
      </c>
      <c r="AT639" s="14">
        <f t="shared" si="863"/>
        <v>26000</v>
      </c>
      <c r="AU639" s="81">
        <f>VLOOKUP(C639,Bushfire_Vlookup!$F$2:$H$12575,3,FALSE)</f>
        <v>1561.079637</v>
      </c>
      <c r="AV639" s="14">
        <f>VLOOKUP(AS639,Safety_collateral_Vlookup!$J$3:$L$20,2,FALSE)</f>
        <v>3720.1399252148244</v>
      </c>
      <c r="AW639" s="14">
        <f>VLOOKUP(AS639,Safety_collateral_Vlookup!$J$3:$L$20,3,FALSE)</f>
        <v>25000</v>
      </c>
      <c r="AX639" s="48">
        <f t="shared" si="864"/>
        <v>60052.06127288322</v>
      </c>
      <c r="AY639" s="49">
        <f t="shared" si="948"/>
        <v>23073.600000000002</v>
      </c>
      <c r="AZ639" s="14">
        <v>76000</v>
      </c>
      <c r="BA639" s="16">
        <f t="shared" si="865"/>
        <v>2.6026307673221005</v>
      </c>
      <c r="BB639" t="e">
        <f>IF(BA639&lt;=#REF!,#REF!,IF(BA639&lt;=#REF!,#REF!,IF(BA639&lt;=#REF!,#REF!,IF(BA639&lt;=#REF!,#REF!,#REF!))))</f>
        <v>#REF!</v>
      </c>
      <c r="BC639" s="51">
        <v>3</v>
      </c>
      <c r="BD639" s="21">
        <v>70</v>
      </c>
      <c r="BE639" s="21">
        <v>6.4399999999999999E-2</v>
      </c>
      <c r="BF639" s="26">
        <f t="shared" si="866"/>
        <v>1505.0030827399403</v>
      </c>
      <c r="BG639" s="21">
        <v>7</v>
      </c>
      <c r="BH639" s="21">
        <f t="shared" si="867"/>
        <v>28</v>
      </c>
      <c r="BI639" s="28">
        <f t="shared" si="868"/>
        <v>4.0959999999999998E-4</v>
      </c>
      <c r="BJ639" s="27">
        <f t="shared" si="869"/>
        <v>4.0959999999999998E-4</v>
      </c>
      <c r="BK639" s="28">
        <f t="shared" si="870"/>
        <v>6.2796858480808132E-3</v>
      </c>
      <c r="BL639" s="35">
        <f t="shared" si="871"/>
        <v>1.6343703597332303E-2</v>
      </c>
      <c r="BM639" s="21" t="str">
        <f t="shared" si="872"/>
        <v>Cr1</v>
      </c>
      <c r="BN639" s="51">
        <v>1</v>
      </c>
      <c r="BO639" s="21">
        <v>0</v>
      </c>
      <c r="BP639" s="50" t="s">
        <v>5497</v>
      </c>
      <c r="BQ639" s="14">
        <v>26000</v>
      </c>
      <c r="BR639">
        <f>IFERROR(VLOOKUP(AO639,'Model Failure data- Lines'!$A$37:$E$41,3,FALSE),'Model Failure data- Lines'!$C$37)</f>
        <v>0.16107000000000002</v>
      </c>
      <c r="BS639" s="14">
        <f t="shared" si="873"/>
        <v>9672.5855092233014</v>
      </c>
      <c r="BT639" s="34">
        <f t="shared" si="949"/>
        <v>20580.507246350084</v>
      </c>
      <c r="BU639" s="34">
        <f t="shared" si="874"/>
        <v>0.4699877118402277</v>
      </c>
      <c r="BV639" s="54">
        <f t="shared" si="875"/>
        <v>-10907.921737126782</v>
      </c>
      <c r="BW639">
        <f>IFERROR(VLOOKUP(AO639,'Model Failure data- Lines'!$A$37:$E$41,4,FALSE),'Model Failure data- Lines'!$D$37)</f>
        <v>0.16398000000000001</v>
      </c>
      <c r="BX639" s="14">
        <f t="shared" si="876"/>
        <v>9847.3370075273906</v>
      </c>
      <c r="BY639" s="34">
        <f t="shared" si="877"/>
        <v>18356.792113804015</v>
      </c>
      <c r="BZ639" s="71">
        <f t="shared" si="878"/>
        <v>0.53644105933532638</v>
      </c>
      <c r="CA639" s="71">
        <f t="shared" si="879"/>
        <v>-8509.4551062766241</v>
      </c>
      <c r="CB639" s="56">
        <v>2</v>
      </c>
      <c r="CC639">
        <f>IFERROR(VLOOKUP(AO639,'Model Failure data- Lines'!$A$37:$E$41,5,FALSE),'Model Failure data- Lines'!$E$37)</f>
        <v>0.16322</v>
      </c>
      <c r="CD639" s="14">
        <f t="shared" si="880"/>
        <v>9801.6974409599989</v>
      </c>
      <c r="CE639" s="34">
        <f t="shared" si="881"/>
        <v>14604.215064377348</v>
      </c>
      <c r="CF639" s="34">
        <f t="shared" si="882"/>
        <v>0.67115537519495538</v>
      </c>
      <c r="CG639" s="54">
        <f t="shared" si="883"/>
        <v>-4802.5176234173487</v>
      </c>
      <c r="CH639" t="e">
        <f>IFERROR(VLOOKUP(AO639,'Model Failure data- Lines'!#REF!,3,FALSE),'Model Failure data- Lines'!#REF!)</f>
        <v>#REF!</v>
      </c>
      <c r="CI639" s="14" t="e">
        <f t="shared" si="884"/>
        <v>#REF!</v>
      </c>
      <c r="CJ639" s="34">
        <f t="shared" si="885"/>
        <v>19740.274832395611</v>
      </c>
      <c r="CK639" s="34" t="e">
        <f t="shared" si="886"/>
        <v>#REF!</v>
      </c>
      <c r="CL639" s="54" t="e">
        <f t="shared" si="887"/>
        <v>#REF!</v>
      </c>
      <c r="CM639" t="e">
        <f>IFERROR(VLOOKUP(AO639,'Model Failure data- Lines'!#REF!,4,FALSE),'Model Failure data- Lines'!#REF!)</f>
        <v>#REF!</v>
      </c>
      <c r="CN639" s="14" t="e">
        <f t="shared" si="888"/>
        <v>#REF!</v>
      </c>
      <c r="CO639" s="34">
        <f t="shared" si="889"/>
        <v>16888.49813026626</v>
      </c>
      <c r="CP639" s="34" t="e">
        <f t="shared" si="890"/>
        <v>#REF!</v>
      </c>
      <c r="CQ639" s="54" t="e">
        <f t="shared" si="891"/>
        <v>#REF!</v>
      </c>
      <c r="CR639" t="e">
        <f>IFERROR(VLOOKUP(AO639,'Model Failure data- Lines'!#REF!,5,FALSE),'Model Failure data- Lines'!#REF!)</f>
        <v>#REF!</v>
      </c>
      <c r="CS639" s="14" t="e">
        <f t="shared" si="892"/>
        <v>#REF!</v>
      </c>
      <c r="CT639" s="34">
        <f t="shared" si="893"/>
        <v>12361.372698495552</v>
      </c>
      <c r="CU639" s="34" t="e">
        <f t="shared" si="894"/>
        <v>#REF!</v>
      </c>
      <c r="CV639" s="54" t="e">
        <f t="shared" si="895"/>
        <v>#REF!</v>
      </c>
      <c r="CW639" t="s">
        <v>1104</v>
      </c>
      <c r="CZ639">
        <f t="shared" si="896"/>
        <v>-8509.4551062766241</v>
      </c>
      <c r="DA639" s="34">
        <f t="shared" si="897"/>
        <v>4549.1331600000003</v>
      </c>
      <c r="DB639" s="34">
        <f t="shared" si="898"/>
        <v>273.1368900799024</v>
      </c>
      <c r="DC639" s="34">
        <f t="shared" si="899"/>
        <v>650.90045744748761</v>
      </c>
      <c r="DD639" s="9">
        <f t="shared" si="900"/>
        <v>4374.1665000000003</v>
      </c>
      <c r="DE639" s="59">
        <f t="shared" si="901"/>
        <v>0.4619658245191165</v>
      </c>
      <c r="DF639" s="59">
        <f t="shared" si="902"/>
        <v>2.7737132371027231E-2</v>
      </c>
      <c r="DG639" s="59">
        <f t="shared" si="903"/>
        <v>6.6099134918398098E-2</v>
      </c>
      <c r="DH639" s="59">
        <f t="shared" si="904"/>
        <v>0.44419790819145816</v>
      </c>
      <c r="DI639" s="14">
        <f t="shared" si="905"/>
        <v>-3931.0774443794867</v>
      </c>
      <c r="DJ639" s="14">
        <f t="shared" si="906"/>
        <v>-236.02788268810832</v>
      </c>
      <c r="DK639" s="14">
        <f t="shared" si="907"/>
        <v>-562.46762115183014</v>
      </c>
      <c r="DL639" s="14">
        <f t="shared" si="908"/>
        <v>-3779.8821580571985</v>
      </c>
      <c r="DM639">
        <f t="shared" si="909"/>
        <v>-4802.5176234173496</v>
      </c>
      <c r="DN639" s="34">
        <f t="shared" si="910"/>
        <v>4528.0492400000003</v>
      </c>
      <c r="DO639" s="34">
        <f t="shared" si="911"/>
        <v>271.87097938066637</v>
      </c>
      <c r="DP639" s="34">
        <f t="shared" si="912"/>
        <v>647.88372157933247</v>
      </c>
      <c r="DQ639" s="9">
        <f t="shared" si="913"/>
        <v>4353.8935000000001</v>
      </c>
      <c r="DR639" s="59">
        <f t="shared" si="914"/>
        <v>0.4619658245191165</v>
      </c>
      <c r="DS639" s="59">
        <f t="shared" si="915"/>
        <v>2.7737132371027231E-2</v>
      </c>
      <c r="DT639" s="59">
        <f t="shared" si="916"/>
        <v>6.6099134918398111E-2</v>
      </c>
      <c r="DU639" s="59">
        <f t="shared" si="917"/>
        <v>0.44419790819145816</v>
      </c>
      <c r="DV639" s="14">
        <f t="shared" si="918"/>
        <v>-2218.5990136695837</v>
      </c>
      <c r="DW639" s="14">
        <f t="shared" si="919"/>
        <v>-133.20806703491814</v>
      </c>
      <c r="DX639" s="14">
        <f t="shared" si="920"/>
        <v>-317.44226033824805</v>
      </c>
      <c r="DY639" s="14">
        <f t="shared" si="921"/>
        <v>-2133.2682823745999</v>
      </c>
      <c r="DZ639" s="34" t="e">
        <f t="shared" si="922"/>
        <v>#REF!</v>
      </c>
      <c r="EA639" s="34" t="e">
        <f t="shared" si="923"/>
        <v>#REF!</v>
      </c>
      <c r="EB639" s="34" t="e">
        <f t="shared" si="924"/>
        <v>#REF!</v>
      </c>
      <c r="EC639" s="34" t="e">
        <f t="shared" si="925"/>
        <v>#REF!</v>
      </c>
      <c r="ED639" s="34" t="e">
        <f t="shared" si="926"/>
        <v>#REF!</v>
      </c>
      <c r="EE639" s="59" t="e">
        <f t="shared" si="927"/>
        <v>#REF!</v>
      </c>
      <c r="EF639" s="59" t="e">
        <f t="shared" si="928"/>
        <v>#REF!</v>
      </c>
      <c r="EG639" s="59" t="e">
        <f t="shared" si="929"/>
        <v>#REF!</v>
      </c>
      <c r="EH639" s="59" t="e">
        <f t="shared" si="930"/>
        <v>#REF!</v>
      </c>
      <c r="EI639" s="14" t="e">
        <f t="shared" si="931"/>
        <v>#REF!</v>
      </c>
      <c r="EJ639" s="14" t="e">
        <f t="shared" si="932"/>
        <v>#REF!</v>
      </c>
      <c r="EK639" s="14" t="e">
        <f t="shared" si="933"/>
        <v>#REF!</v>
      </c>
      <c r="EL639" s="14" t="e">
        <f t="shared" si="934"/>
        <v>#REF!</v>
      </c>
      <c r="EM639" t="e">
        <f t="shared" si="935"/>
        <v>#REF!</v>
      </c>
      <c r="EN639" s="34" t="e">
        <f t="shared" si="936"/>
        <v>#REF!</v>
      </c>
      <c r="EO639" s="34" t="e">
        <f t="shared" si="937"/>
        <v>#REF!</v>
      </c>
      <c r="EP639" s="34" t="e">
        <f t="shared" si="938"/>
        <v>#REF!</v>
      </c>
      <c r="EQ639" s="34" t="e">
        <f t="shared" si="939"/>
        <v>#REF!</v>
      </c>
      <c r="ER639" s="59" t="e">
        <f t="shared" si="940"/>
        <v>#REF!</v>
      </c>
      <c r="ES639" s="59" t="e">
        <f t="shared" si="941"/>
        <v>#REF!</v>
      </c>
      <c r="ET639" s="59" t="e">
        <f t="shared" si="942"/>
        <v>#REF!</v>
      </c>
      <c r="EU639" s="59" t="e">
        <f t="shared" si="943"/>
        <v>#REF!</v>
      </c>
      <c r="EV639" s="14" t="e">
        <f t="shared" si="944"/>
        <v>#REF!</v>
      </c>
      <c r="EW639" s="14" t="e">
        <f t="shared" si="945"/>
        <v>#REF!</v>
      </c>
      <c r="EX639" s="14" t="e">
        <f t="shared" si="946"/>
        <v>#REF!</v>
      </c>
      <c r="EY639" s="14" t="e">
        <f t="shared" si="947"/>
        <v>#REF!</v>
      </c>
    </row>
    <row r="640" spans="1:155" x14ac:dyDescent="0.2">
      <c r="A640" s="17">
        <v>30355110</v>
      </c>
      <c r="B640" t="s">
        <v>62</v>
      </c>
      <c r="C640" t="s">
        <v>4840</v>
      </c>
      <c r="D640" t="s">
        <v>4841</v>
      </c>
      <c r="E640" t="s">
        <v>1604</v>
      </c>
      <c r="F640" t="s">
        <v>41</v>
      </c>
      <c r="G640" t="s">
        <v>42</v>
      </c>
      <c r="H640" t="s">
        <v>4913</v>
      </c>
      <c r="I640" t="s">
        <v>68</v>
      </c>
      <c r="J640" s="19" t="s">
        <v>69</v>
      </c>
      <c r="K640" t="s">
        <v>70</v>
      </c>
      <c r="L640">
        <v>1953</v>
      </c>
      <c r="M640">
        <f t="shared" si="950"/>
        <v>1953</v>
      </c>
      <c r="N640">
        <v>66</v>
      </c>
      <c r="O640" s="19">
        <f t="shared" si="951"/>
        <v>66</v>
      </c>
      <c r="P640" t="s">
        <v>54</v>
      </c>
      <c r="Q640" s="19" t="str">
        <f t="shared" si="859"/>
        <v>60-70</v>
      </c>
      <c r="R640" s="23">
        <v>328.3</v>
      </c>
      <c r="S640" s="15">
        <f t="shared" si="860"/>
        <v>0.32830000000000004</v>
      </c>
      <c r="T640">
        <v>30342271</v>
      </c>
      <c r="U640" t="s">
        <v>45</v>
      </c>
      <c r="V640" t="s">
        <v>46</v>
      </c>
      <c r="W640" t="s">
        <v>47</v>
      </c>
      <c r="X640" t="s">
        <v>558</v>
      </c>
      <c r="Y640" t="s">
        <v>59</v>
      </c>
      <c r="Z640" t="s">
        <v>4843</v>
      </c>
      <c r="AA640" t="s">
        <v>4844</v>
      </c>
      <c r="AB640" t="s">
        <v>85</v>
      </c>
      <c r="AC640">
        <v>1953</v>
      </c>
      <c r="AD640">
        <v>132</v>
      </c>
      <c r="AE640" t="str">
        <f t="shared" si="861"/>
        <v>&gt;80</v>
      </c>
      <c r="AF640">
        <v>-38.058106080000002</v>
      </c>
      <c r="AG640">
        <v>145.56661084999999</v>
      </c>
      <c r="AH640" t="s">
        <v>75</v>
      </c>
      <c r="AI640" t="s">
        <v>76</v>
      </c>
      <c r="AJ640" s="33" t="s">
        <v>82</v>
      </c>
      <c r="AL640" t="s">
        <v>78</v>
      </c>
      <c r="AM640" t="s">
        <v>79</v>
      </c>
      <c r="AN640">
        <v>220</v>
      </c>
      <c r="AO640" s="69">
        <v>3</v>
      </c>
      <c r="AP640">
        <v>2</v>
      </c>
      <c r="AQ640">
        <v>0</v>
      </c>
      <c r="AR640">
        <v>0</v>
      </c>
      <c r="AS640" s="82" t="str">
        <f t="shared" si="862"/>
        <v>Gw-0-0</v>
      </c>
      <c r="AT640" s="14">
        <f t="shared" si="863"/>
        <v>26000</v>
      </c>
      <c r="AU640" s="81">
        <f>VLOOKUP(C640,Bushfire_Vlookup!$F$2:$H$12575,3,FALSE)</f>
        <v>1513.117336</v>
      </c>
      <c r="AV640" s="14">
        <f>VLOOKUP(AS640,Safety_collateral_Vlookup!$J$3:$L$20,2,FALSE)</f>
        <v>3720.1399252148244</v>
      </c>
      <c r="AW640" s="14">
        <f>VLOOKUP(AS640,Safety_collateral_Vlookup!$J$3:$L$20,3,FALSE)</f>
        <v>25000</v>
      </c>
      <c r="AX640" s="48">
        <f t="shared" si="864"/>
        <v>60000.885497716212</v>
      </c>
      <c r="AY640" s="49">
        <f t="shared" si="948"/>
        <v>24950.800000000003</v>
      </c>
      <c r="AZ640" s="14">
        <v>76000</v>
      </c>
      <c r="BA640" s="16">
        <f t="shared" si="865"/>
        <v>2.4047680033392198</v>
      </c>
      <c r="BB640" t="e">
        <f>IF(BA640&lt;=#REF!,#REF!,IF(BA640&lt;=#REF!,#REF!,IF(BA640&lt;=#REF!,#REF!,IF(BA640&lt;=#REF!,#REF!,#REF!))))</f>
        <v>#REF!</v>
      </c>
      <c r="BC640" s="51">
        <v>3</v>
      </c>
      <c r="BD640" s="21">
        <v>70</v>
      </c>
      <c r="BE640" s="21">
        <v>6.4399999999999999E-2</v>
      </c>
      <c r="BF640" s="26">
        <f t="shared" si="866"/>
        <v>1627.4456919088352</v>
      </c>
      <c r="BG640" s="21">
        <v>7</v>
      </c>
      <c r="BH640" s="21">
        <f t="shared" si="867"/>
        <v>28</v>
      </c>
      <c r="BI640" s="28">
        <f t="shared" si="868"/>
        <v>4.0959999999999998E-4</v>
      </c>
      <c r="BJ640" s="27">
        <f t="shared" si="869"/>
        <v>4.0959999999999998E-4</v>
      </c>
      <c r="BK640" s="28">
        <f t="shared" si="870"/>
        <v>6.279685848080814E-3</v>
      </c>
      <c r="BL640" s="35">
        <f t="shared" si="871"/>
        <v>1.5101187598486854E-2</v>
      </c>
      <c r="BM640" s="21" t="str">
        <f t="shared" si="872"/>
        <v>Cr1</v>
      </c>
      <c r="BN640" s="51">
        <v>1</v>
      </c>
      <c r="BO640" s="21">
        <v>0</v>
      </c>
      <c r="BP640" s="50" t="s">
        <v>5497</v>
      </c>
      <c r="BQ640" s="14">
        <v>26000</v>
      </c>
      <c r="BR640">
        <f>IFERROR(VLOOKUP(AO640,'Model Failure data- Lines'!$A$37:$E$41,3,FALSE),'Model Failure data- Lines'!$C$37)</f>
        <v>0.16107000000000002</v>
      </c>
      <c r="BS640" s="14">
        <f t="shared" si="873"/>
        <v>9664.342627117152</v>
      </c>
      <c r="BT640" s="34">
        <f t="shared" si="949"/>
        <v>22254.876577657222</v>
      </c>
      <c r="BU640" s="34">
        <f t="shared" si="874"/>
        <v>0.43425730056933531</v>
      </c>
      <c r="BV640" s="54">
        <f t="shared" si="875"/>
        <v>-12590.53395054007</v>
      </c>
      <c r="BW640">
        <f>IFERROR(VLOOKUP(AO640,'Model Failure data- Lines'!$A$37:$E$41,4,FALSE),'Model Failure data- Lines'!$D$37)</f>
        <v>0.16398000000000001</v>
      </c>
      <c r="BX640" s="14">
        <f t="shared" si="876"/>
        <v>9838.9452039155058</v>
      </c>
      <c r="BY640" s="34">
        <f t="shared" si="877"/>
        <v>19850.24654467015</v>
      </c>
      <c r="BZ640" s="71">
        <f t="shared" si="878"/>
        <v>0.49565858951798719</v>
      </c>
      <c r="CA640" s="71">
        <f t="shared" si="879"/>
        <v>-10011.301340754644</v>
      </c>
      <c r="CB640" s="56">
        <v>2</v>
      </c>
      <c r="CC640">
        <f>IFERROR(VLOOKUP(AO640,'Model Failure data- Lines'!$A$37:$E$41,5,FALSE),'Model Failure data- Lines'!$E$37)</f>
        <v>0.16322</v>
      </c>
      <c r="CD640" s="14">
        <f t="shared" si="880"/>
        <v>9793.3445309372401</v>
      </c>
      <c r="CE640" s="34">
        <f t="shared" si="881"/>
        <v>15792.370901301327</v>
      </c>
      <c r="CF640" s="34">
        <f t="shared" si="882"/>
        <v>0.6201313654639562</v>
      </c>
      <c r="CG640" s="54">
        <f t="shared" si="883"/>
        <v>-5999.0263703640867</v>
      </c>
      <c r="CH640" t="e">
        <f>IFERROR(VLOOKUP(AO640,'Model Failure data- Lines'!#REF!,3,FALSE),'Model Failure data- Lines'!#REF!)</f>
        <v>#REF!</v>
      </c>
      <c r="CI640" s="14" t="e">
        <f t="shared" si="884"/>
        <v>#REF!</v>
      </c>
      <c r="CJ640" s="34">
        <f t="shared" si="885"/>
        <v>21346.285334240711</v>
      </c>
      <c r="CK640" s="34" t="e">
        <f t="shared" si="886"/>
        <v>#REF!</v>
      </c>
      <c r="CL640" s="54" t="e">
        <f t="shared" si="887"/>
        <v>#REF!</v>
      </c>
      <c r="CM640" t="e">
        <f>IFERROR(VLOOKUP(AO640,'Model Failure data- Lines'!#REF!,4,FALSE),'Model Failure data- Lines'!#REF!)</f>
        <v>#REF!</v>
      </c>
      <c r="CN640" s="14" t="e">
        <f t="shared" si="888"/>
        <v>#REF!</v>
      </c>
      <c r="CO640" s="34">
        <f t="shared" si="889"/>
        <v>18262.496495936804</v>
      </c>
      <c r="CP640" s="34" t="e">
        <f t="shared" si="890"/>
        <v>#REF!</v>
      </c>
      <c r="CQ640" s="54" t="e">
        <f t="shared" si="891"/>
        <v>#REF!</v>
      </c>
      <c r="CR640" t="e">
        <f>IFERROR(VLOOKUP(AO640,'Model Failure data- Lines'!#REF!,5,FALSE),'Model Failure data- Lines'!#REF!)</f>
        <v>#REF!</v>
      </c>
      <c r="CS640" s="14" t="e">
        <f t="shared" si="892"/>
        <v>#REF!</v>
      </c>
      <c r="CT640" s="34">
        <f t="shared" si="893"/>
        <v>13367.057499723616</v>
      </c>
      <c r="CU640" s="34" t="e">
        <f t="shared" si="894"/>
        <v>#REF!</v>
      </c>
      <c r="CV640" s="54" t="e">
        <f t="shared" si="895"/>
        <v>#REF!</v>
      </c>
      <c r="CW640" t="s">
        <v>85</v>
      </c>
      <c r="CZ640">
        <f t="shared" si="896"/>
        <v>-10011.301340754644</v>
      </c>
      <c r="DA640" s="34">
        <f t="shared" si="897"/>
        <v>4549.1331600000003</v>
      </c>
      <c r="DB640" s="34">
        <f t="shared" si="898"/>
        <v>264.74508646801775</v>
      </c>
      <c r="DC640" s="34">
        <f t="shared" si="899"/>
        <v>650.90045744748761</v>
      </c>
      <c r="DD640" s="9">
        <f t="shared" si="900"/>
        <v>4374.1665000000003</v>
      </c>
      <c r="DE640" s="59">
        <f t="shared" si="901"/>
        <v>0.46235984302358218</v>
      </c>
      <c r="DF640" s="59">
        <f t="shared" si="902"/>
        <v>2.6907872844200799E-2</v>
      </c>
      <c r="DG640" s="59">
        <f t="shared" si="903"/>
        <v>6.6155511994157187E-2</v>
      </c>
      <c r="DH640" s="59">
        <f t="shared" si="904"/>
        <v>0.44457677213805979</v>
      </c>
      <c r="DI640" s="14">
        <f t="shared" si="905"/>
        <v>-4628.8237163730946</v>
      </c>
      <c r="DJ640" s="14">
        <f t="shared" si="906"/>
        <v>-269.38282348200295</v>
      </c>
      <c r="DK640" s="14">
        <f t="shared" si="907"/>
        <v>-662.30276592541588</v>
      </c>
      <c r="DL640" s="14">
        <f t="shared" si="908"/>
        <v>-4450.7920349741298</v>
      </c>
      <c r="DM640">
        <f t="shared" si="909"/>
        <v>-5999.0263703640867</v>
      </c>
      <c r="DN640" s="34">
        <f t="shared" si="910"/>
        <v>4528.0492400000003</v>
      </c>
      <c r="DO640" s="34">
        <f t="shared" si="911"/>
        <v>263.51806935790864</v>
      </c>
      <c r="DP640" s="34">
        <f t="shared" si="912"/>
        <v>647.88372157933247</v>
      </c>
      <c r="DQ640" s="9">
        <f t="shared" si="913"/>
        <v>4353.8935000000001</v>
      </c>
      <c r="DR640" s="59">
        <f t="shared" si="914"/>
        <v>0.4623598430235823</v>
      </c>
      <c r="DS640" s="59">
        <f t="shared" si="915"/>
        <v>2.6907872844200806E-2</v>
      </c>
      <c r="DT640" s="59">
        <f t="shared" si="916"/>
        <v>6.6155511994157201E-2</v>
      </c>
      <c r="DU640" s="59">
        <f t="shared" si="917"/>
        <v>0.44457677213805985</v>
      </c>
      <c r="DV640" s="14">
        <f t="shared" si="918"/>
        <v>-2773.7088908958694</v>
      </c>
      <c r="DW640" s="14">
        <f t="shared" si="919"/>
        <v>-161.42103876276431</v>
      </c>
      <c r="DX640" s="14">
        <f t="shared" si="920"/>
        <v>-396.86866099788659</v>
      </c>
      <c r="DY640" s="14">
        <f t="shared" si="921"/>
        <v>-2667.0277797075669</v>
      </c>
      <c r="DZ640" s="34" t="e">
        <f t="shared" si="922"/>
        <v>#REF!</v>
      </c>
      <c r="EA640" s="34" t="e">
        <f t="shared" si="923"/>
        <v>#REF!</v>
      </c>
      <c r="EB640" s="34" t="e">
        <f t="shared" si="924"/>
        <v>#REF!</v>
      </c>
      <c r="EC640" s="34" t="e">
        <f t="shared" si="925"/>
        <v>#REF!</v>
      </c>
      <c r="ED640" s="34" t="e">
        <f t="shared" si="926"/>
        <v>#REF!</v>
      </c>
      <c r="EE640" s="59" t="e">
        <f t="shared" si="927"/>
        <v>#REF!</v>
      </c>
      <c r="EF640" s="59" t="e">
        <f t="shared" si="928"/>
        <v>#REF!</v>
      </c>
      <c r="EG640" s="59" t="e">
        <f t="shared" si="929"/>
        <v>#REF!</v>
      </c>
      <c r="EH640" s="59" t="e">
        <f t="shared" si="930"/>
        <v>#REF!</v>
      </c>
      <c r="EI640" s="14" t="e">
        <f t="shared" si="931"/>
        <v>#REF!</v>
      </c>
      <c r="EJ640" s="14" t="e">
        <f t="shared" si="932"/>
        <v>#REF!</v>
      </c>
      <c r="EK640" s="14" t="e">
        <f t="shared" si="933"/>
        <v>#REF!</v>
      </c>
      <c r="EL640" s="14" t="e">
        <f t="shared" si="934"/>
        <v>#REF!</v>
      </c>
      <c r="EM640" t="e">
        <f t="shared" si="935"/>
        <v>#REF!</v>
      </c>
      <c r="EN640" s="34" t="e">
        <f t="shared" si="936"/>
        <v>#REF!</v>
      </c>
      <c r="EO640" s="34" t="e">
        <f t="shared" si="937"/>
        <v>#REF!</v>
      </c>
      <c r="EP640" s="34" t="e">
        <f t="shared" si="938"/>
        <v>#REF!</v>
      </c>
      <c r="EQ640" s="34" t="e">
        <f t="shared" si="939"/>
        <v>#REF!</v>
      </c>
      <c r="ER640" s="59" t="e">
        <f t="shared" si="940"/>
        <v>#REF!</v>
      </c>
      <c r="ES640" s="59" t="e">
        <f t="shared" si="941"/>
        <v>#REF!</v>
      </c>
      <c r="ET640" s="59" t="e">
        <f t="shared" si="942"/>
        <v>#REF!</v>
      </c>
      <c r="EU640" s="59" t="e">
        <f t="shared" si="943"/>
        <v>#REF!</v>
      </c>
      <c r="EV640" s="14" t="e">
        <f t="shared" si="944"/>
        <v>#REF!</v>
      </c>
      <c r="EW640" s="14" t="e">
        <f t="shared" si="945"/>
        <v>#REF!</v>
      </c>
      <c r="EX640" s="14" t="e">
        <f t="shared" si="946"/>
        <v>#REF!</v>
      </c>
      <c r="EY640" s="14" t="e">
        <f t="shared" si="947"/>
        <v>#REF!</v>
      </c>
    </row>
    <row r="641" spans="1:155" x14ac:dyDescent="0.2">
      <c r="A641" s="17">
        <v>30203964</v>
      </c>
      <c r="B641" t="s">
        <v>62</v>
      </c>
      <c r="C641" t="s">
        <v>3588</v>
      </c>
      <c r="D641" t="s">
        <v>3589</v>
      </c>
      <c r="E641" t="s">
        <v>3590</v>
      </c>
      <c r="F641" t="s">
        <v>41</v>
      </c>
      <c r="G641" t="s">
        <v>42</v>
      </c>
      <c r="H641" t="s">
        <v>3591</v>
      </c>
      <c r="I641" t="s">
        <v>68</v>
      </c>
      <c r="J641" s="19" t="s">
        <v>69</v>
      </c>
      <c r="K641" t="s">
        <v>70</v>
      </c>
      <c r="L641">
        <v>1953</v>
      </c>
      <c r="M641">
        <f t="shared" si="950"/>
        <v>1953</v>
      </c>
      <c r="N641">
        <v>66</v>
      </c>
      <c r="O641" s="19">
        <f t="shared" si="951"/>
        <v>66</v>
      </c>
      <c r="P641" t="s">
        <v>54</v>
      </c>
      <c r="Q641" s="19" t="str">
        <f t="shared" si="859"/>
        <v>60-70</v>
      </c>
      <c r="R641" s="23">
        <v>371.9</v>
      </c>
      <c r="S641" s="15">
        <f t="shared" si="860"/>
        <v>0.37189999999999995</v>
      </c>
      <c r="T641">
        <v>30153194</v>
      </c>
      <c r="U641" t="s">
        <v>45</v>
      </c>
      <c r="V641" t="s">
        <v>46</v>
      </c>
      <c r="W641" t="s">
        <v>47</v>
      </c>
      <c r="X641" t="s">
        <v>558</v>
      </c>
      <c r="Y641" t="s">
        <v>59</v>
      </c>
      <c r="Z641" t="s">
        <v>3592</v>
      </c>
      <c r="AA641" t="s">
        <v>3593</v>
      </c>
      <c r="AB641" t="s">
        <v>1332</v>
      </c>
      <c r="AC641">
        <v>1953</v>
      </c>
      <c r="AD641">
        <v>66</v>
      </c>
      <c r="AE641" t="str">
        <f t="shared" si="861"/>
        <v>&lt;70</v>
      </c>
      <c r="AF641">
        <v>-38.057727470000003</v>
      </c>
      <c r="AG641">
        <v>145.56288541000001</v>
      </c>
      <c r="AH641" t="s">
        <v>75</v>
      </c>
      <c r="AI641" t="s">
        <v>76</v>
      </c>
      <c r="AJ641" s="33" t="s">
        <v>82</v>
      </c>
      <c r="AL641">
        <v>1</v>
      </c>
      <c r="AM641" t="s">
        <v>86</v>
      </c>
      <c r="AN641">
        <v>220</v>
      </c>
      <c r="AO641" s="69">
        <v>3</v>
      </c>
      <c r="AP641">
        <v>2</v>
      </c>
      <c r="AQ641">
        <v>0</v>
      </c>
      <c r="AR641">
        <v>0</v>
      </c>
      <c r="AS641" s="82" t="str">
        <f t="shared" si="862"/>
        <v>Gw-0-0</v>
      </c>
      <c r="AT641" s="14">
        <f t="shared" si="863"/>
        <v>26000</v>
      </c>
      <c r="AU641" s="81">
        <f>VLOOKUP(C641,Bushfire_Vlookup!$F$2:$H$12575,3,FALSE)</f>
        <v>2001.932364</v>
      </c>
      <c r="AV641" s="14">
        <f>VLOOKUP(AS641,Safety_collateral_Vlookup!$J$3:$L$20,2,FALSE)</f>
        <v>3720.1399252148244</v>
      </c>
      <c r="AW641" s="14">
        <f>VLOOKUP(AS641,Safety_collateral_Vlookup!$J$3:$L$20,3,FALSE)</f>
        <v>25000</v>
      </c>
      <c r="AX641" s="48">
        <f t="shared" si="864"/>
        <v>60522.451132592214</v>
      </c>
      <c r="AY641" s="49">
        <f t="shared" si="948"/>
        <v>28264.399999999998</v>
      </c>
      <c r="AZ641" s="14">
        <v>76000</v>
      </c>
      <c r="BA641" s="16">
        <f t="shared" si="865"/>
        <v>2.1412961581562748</v>
      </c>
      <c r="BB641" t="e">
        <f>IF(BA641&lt;=#REF!,#REF!,IF(BA641&lt;=#REF!,#REF!,IF(BA641&lt;=#REF!,#REF!,IF(BA641&lt;=#REF!,#REF!,#REF!))))</f>
        <v>#REF!</v>
      </c>
      <c r="BC641" s="51">
        <v>3</v>
      </c>
      <c r="BD641" s="21">
        <v>70</v>
      </c>
      <c r="BE641" s="21">
        <v>6.4399999999999999E-2</v>
      </c>
      <c r="BF641" s="26">
        <f t="shared" si="866"/>
        <v>1843.5792044498803</v>
      </c>
      <c r="BG641" s="21">
        <v>7</v>
      </c>
      <c r="BH641" s="21">
        <f t="shared" si="867"/>
        <v>28</v>
      </c>
      <c r="BI641" s="28">
        <f t="shared" si="868"/>
        <v>4.0959999999999998E-4</v>
      </c>
      <c r="BJ641" s="27">
        <f t="shared" si="869"/>
        <v>4.0959999999999998E-4</v>
      </c>
      <c r="BK641" s="28">
        <f t="shared" si="870"/>
        <v>6.2796858480808132E-3</v>
      </c>
      <c r="BL641" s="35">
        <f t="shared" si="871"/>
        <v>1.3446667180923775E-2</v>
      </c>
      <c r="BM641" s="21" t="str">
        <f t="shared" si="872"/>
        <v>Cr1</v>
      </c>
      <c r="BN641" s="51">
        <v>1</v>
      </c>
      <c r="BO641" s="21">
        <v>0</v>
      </c>
      <c r="BP641" s="50" t="s">
        <v>5497</v>
      </c>
      <c r="BQ641" s="14">
        <v>26000</v>
      </c>
      <c r="BR641">
        <f>IFERROR(VLOOKUP(AO641,'Model Failure data- Lines'!$A$37:$E$41,3,FALSE),'Model Failure data- Lines'!$C$37)</f>
        <v>0.16107000000000002</v>
      </c>
      <c r="BS641" s="14">
        <f t="shared" si="873"/>
        <v>9748.3512039266298</v>
      </c>
      <c r="BT641" s="34">
        <f t="shared" si="949"/>
        <v>25210.443494458483</v>
      </c>
      <c r="BU641" s="34">
        <f t="shared" si="874"/>
        <v>0.38667908424813785</v>
      </c>
      <c r="BV641" s="54">
        <f t="shared" si="875"/>
        <v>-15462.092290531853</v>
      </c>
      <c r="BW641">
        <f>IFERROR(VLOOKUP(AO641,'Model Failure data- Lines'!$A$37:$E$41,4,FALSE),'Model Failure data- Lines'!$D$37)</f>
        <v>0.16398000000000001</v>
      </c>
      <c r="BX641" s="14">
        <f t="shared" si="876"/>
        <v>9924.4715367224726</v>
      </c>
      <c r="BY641" s="34">
        <f t="shared" si="877"/>
        <v>22486.465701988509</v>
      </c>
      <c r="BZ641" s="71">
        <f t="shared" si="878"/>
        <v>0.44135310849871967</v>
      </c>
      <c r="CA641" s="71">
        <f t="shared" si="879"/>
        <v>-12561.994165266036</v>
      </c>
      <c r="CB641" s="56">
        <v>2</v>
      </c>
      <c r="CC641">
        <f>IFERROR(VLOOKUP(AO641,'Model Failure data- Lines'!$A$37:$E$41,5,FALSE),'Model Failure data- Lines'!$E$37)</f>
        <v>0.16322</v>
      </c>
      <c r="CD641" s="14">
        <f t="shared" si="880"/>
        <v>9878.474473861701</v>
      </c>
      <c r="CE641" s="34">
        <f t="shared" si="881"/>
        <v>17889.682419110457</v>
      </c>
      <c r="CF641" s="34">
        <f t="shared" si="882"/>
        <v>0.55218836435626883</v>
      </c>
      <c r="CG641" s="54">
        <f t="shared" si="883"/>
        <v>-8011.207945248756</v>
      </c>
      <c r="CH641" t="e">
        <f>IFERROR(VLOOKUP(AO641,'Model Failure data- Lines'!#REF!,3,FALSE),'Model Failure data- Lines'!#REF!)</f>
        <v>#REF!</v>
      </c>
      <c r="CI641" s="14" t="e">
        <f t="shared" si="884"/>
        <v>#REF!</v>
      </c>
      <c r="CJ641" s="34">
        <f t="shared" si="885"/>
        <v>24181.186463003713</v>
      </c>
      <c r="CK641" s="34" t="e">
        <f t="shared" si="886"/>
        <v>#REF!</v>
      </c>
      <c r="CL641" s="54" t="e">
        <f t="shared" si="887"/>
        <v>#REF!</v>
      </c>
      <c r="CM641" t="e">
        <f>IFERROR(VLOOKUP(AO641,'Model Failure data- Lines'!#REF!,4,FALSE),'Model Failure data- Lines'!#REF!)</f>
        <v>#REF!</v>
      </c>
      <c r="CN641" s="14" t="e">
        <f t="shared" si="888"/>
        <v>#REF!</v>
      </c>
      <c r="CO641" s="34">
        <f t="shared" si="889"/>
        <v>20687.853934934195</v>
      </c>
      <c r="CP641" s="34" t="e">
        <f t="shared" si="890"/>
        <v>#REF!</v>
      </c>
      <c r="CQ641" s="54" t="e">
        <f t="shared" si="891"/>
        <v>#REF!</v>
      </c>
      <c r="CR641" t="e">
        <f>IFERROR(VLOOKUP(AO641,'Model Failure data- Lines'!#REF!,5,FALSE),'Model Failure data- Lines'!#REF!)</f>
        <v>#REF!</v>
      </c>
      <c r="CS641" s="14" t="e">
        <f t="shared" si="892"/>
        <v>#REF!</v>
      </c>
      <c r="CT641" s="34">
        <f t="shared" si="893"/>
        <v>15142.274395818495</v>
      </c>
      <c r="CU641" s="34" t="e">
        <f t="shared" si="894"/>
        <v>#REF!</v>
      </c>
      <c r="CV641" s="54" t="e">
        <f t="shared" si="895"/>
        <v>#REF!</v>
      </c>
      <c r="CW641" t="s">
        <v>1332</v>
      </c>
      <c r="CZ641">
        <f t="shared" si="896"/>
        <v>-12561.994165266035</v>
      </c>
      <c r="DA641" s="34">
        <f t="shared" si="897"/>
        <v>4549.1331600000003</v>
      </c>
      <c r="DB641" s="34">
        <f t="shared" si="898"/>
        <v>350.27141927498423</v>
      </c>
      <c r="DC641" s="34">
        <f t="shared" si="899"/>
        <v>650.90045744748761</v>
      </c>
      <c r="DD641" s="9">
        <f t="shared" si="900"/>
        <v>4374.1665000000003</v>
      </c>
      <c r="DE641" s="59">
        <f t="shared" si="901"/>
        <v>0.45837535461382745</v>
      </c>
      <c r="DF641" s="59">
        <f t="shared" si="902"/>
        <v>3.5293709894669144E-2</v>
      </c>
      <c r="DG641" s="59">
        <f t="shared" si="903"/>
        <v>6.5585402208977017E-2</v>
      </c>
      <c r="DH641" s="59">
        <f t="shared" si="904"/>
        <v>0.44074553328252636</v>
      </c>
      <c r="DI641" s="14">
        <f t="shared" si="905"/>
        <v>-5758.1085301606508</v>
      </c>
      <c r="DJ641" s="14">
        <f t="shared" si="906"/>
        <v>-443.35937776742594</v>
      </c>
      <c r="DK641" s="14">
        <f t="shared" si="907"/>
        <v>-823.88343987579549</v>
      </c>
      <c r="DL641" s="14">
        <f t="shared" si="908"/>
        <v>-5536.6428174621633</v>
      </c>
      <c r="DM641">
        <f t="shared" si="909"/>
        <v>-8011.2079452487542</v>
      </c>
      <c r="DN641" s="34">
        <f t="shared" si="910"/>
        <v>4528.0492400000003</v>
      </c>
      <c r="DO641" s="34">
        <f t="shared" si="911"/>
        <v>348.64801228236939</v>
      </c>
      <c r="DP641" s="34">
        <f t="shared" si="912"/>
        <v>647.88372157933247</v>
      </c>
      <c r="DQ641" s="9">
        <f t="shared" si="913"/>
        <v>4353.8935000000001</v>
      </c>
      <c r="DR641" s="59">
        <f t="shared" si="914"/>
        <v>0.4583753546138275</v>
      </c>
      <c r="DS641" s="59">
        <f t="shared" si="915"/>
        <v>3.5293709894669158E-2</v>
      </c>
      <c r="DT641" s="59">
        <f t="shared" si="916"/>
        <v>6.5585402208977031E-2</v>
      </c>
      <c r="DU641" s="59">
        <f t="shared" si="917"/>
        <v>0.44074553328252641</v>
      </c>
      <c r="DV641" s="14">
        <f t="shared" si="918"/>
        <v>-3672.1402827885104</v>
      </c>
      <c r="DW641" s="14">
        <f t="shared" si="919"/>
        <v>-282.74524912547815</v>
      </c>
      <c r="DX641" s="14">
        <f t="shared" si="920"/>
        <v>-525.41829526889205</v>
      </c>
      <c r="DY641" s="14">
        <f t="shared" si="921"/>
        <v>-3530.9041180658751</v>
      </c>
      <c r="DZ641" s="34" t="e">
        <f t="shared" si="922"/>
        <v>#REF!</v>
      </c>
      <c r="EA641" s="34" t="e">
        <f t="shared" si="923"/>
        <v>#REF!</v>
      </c>
      <c r="EB641" s="34" t="e">
        <f t="shared" si="924"/>
        <v>#REF!</v>
      </c>
      <c r="EC641" s="34" t="e">
        <f t="shared" si="925"/>
        <v>#REF!</v>
      </c>
      <c r="ED641" s="34" t="e">
        <f t="shared" si="926"/>
        <v>#REF!</v>
      </c>
      <c r="EE641" s="59" t="e">
        <f t="shared" si="927"/>
        <v>#REF!</v>
      </c>
      <c r="EF641" s="59" t="e">
        <f t="shared" si="928"/>
        <v>#REF!</v>
      </c>
      <c r="EG641" s="59" t="e">
        <f t="shared" si="929"/>
        <v>#REF!</v>
      </c>
      <c r="EH641" s="59" t="e">
        <f t="shared" si="930"/>
        <v>#REF!</v>
      </c>
      <c r="EI641" s="14" t="e">
        <f t="shared" si="931"/>
        <v>#REF!</v>
      </c>
      <c r="EJ641" s="14" t="e">
        <f t="shared" si="932"/>
        <v>#REF!</v>
      </c>
      <c r="EK641" s="14" t="e">
        <f t="shared" si="933"/>
        <v>#REF!</v>
      </c>
      <c r="EL641" s="14" t="e">
        <f t="shared" si="934"/>
        <v>#REF!</v>
      </c>
      <c r="EM641" t="e">
        <f t="shared" si="935"/>
        <v>#REF!</v>
      </c>
      <c r="EN641" s="34" t="e">
        <f t="shared" si="936"/>
        <v>#REF!</v>
      </c>
      <c r="EO641" s="34" t="e">
        <f t="shared" si="937"/>
        <v>#REF!</v>
      </c>
      <c r="EP641" s="34" t="e">
        <f t="shared" si="938"/>
        <v>#REF!</v>
      </c>
      <c r="EQ641" s="34" t="e">
        <f t="shared" si="939"/>
        <v>#REF!</v>
      </c>
      <c r="ER641" s="59" t="e">
        <f t="shared" si="940"/>
        <v>#REF!</v>
      </c>
      <c r="ES641" s="59" t="e">
        <f t="shared" si="941"/>
        <v>#REF!</v>
      </c>
      <c r="ET641" s="59" t="e">
        <f t="shared" si="942"/>
        <v>#REF!</v>
      </c>
      <c r="EU641" s="59" t="e">
        <f t="shared" si="943"/>
        <v>#REF!</v>
      </c>
      <c r="EV641" s="14" t="e">
        <f t="shared" si="944"/>
        <v>#REF!</v>
      </c>
      <c r="EW641" s="14" t="e">
        <f t="shared" si="945"/>
        <v>#REF!</v>
      </c>
      <c r="EX641" s="14" t="e">
        <f t="shared" si="946"/>
        <v>#REF!</v>
      </c>
      <c r="EY641" s="14" t="e">
        <f t="shared" si="947"/>
        <v>#REF!</v>
      </c>
    </row>
    <row r="642" spans="1:155" x14ac:dyDescent="0.2">
      <c r="A642" s="17">
        <v>30268561</v>
      </c>
      <c r="B642" t="s">
        <v>62</v>
      </c>
      <c r="C642" t="s">
        <v>4232</v>
      </c>
      <c r="D642" t="s">
        <v>4233</v>
      </c>
      <c r="E642" t="s">
        <v>1128</v>
      </c>
      <c r="F642" t="s">
        <v>41</v>
      </c>
      <c r="G642" t="s">
        <v>42</v>
      </c>
      <c r="H642" t="s">
        <v>4234</v>
      </c>
      <c r="I642" t="s">
        <v>68</v>
      </c>
      <c r="J642" s="19" t="s">
        <v>69</v>
      </c>
      <c r="K642" t="s">
        <v>70</v>
      </c>
      <c r="L642">
        <v>1953</v>
      </c>
      <c r="M642">
        <f t="shared" si="950"/>
        <v>1953</v>
      </c>
      <c r="N642">
        <v>66</v>
      </c>
      <c r="O642" s="19">
        <f t="shared" si="951"/>
        <v>66</v>
      </c>
      <c r="P642" t="s">
        <v>54</v>
      </c>
      <c r="Q642" s="19" t="str">
        <f t="shared" ref="Q642:Q705" si="952">IF(O642&lt;10,"0-10",IF(O642&lt;20,"10-20",IF(O642&lt;30,"20-30",IF(O642&lt;40,"30-40",IF(O642&lt;50,"40-50",IF(O642&lt;60,"50-60","60-70"))))))</f>
        <v>60-70</v>
      </c>
      <c r="R642" s="23">
        <v>541</v>
      </c>
      <c r="S642" s="15">
        <f t="shared" ref="S642:S705" si="953">R642/1000</f>
        <v>0.54100000000000004</v>
      </c>
      <c r="T642">
        <v>30311229</v>
      </c>
      <c r="U642" t="s">
        <v>45</v>
      </c>
      <c r="V642" t="s">
        <v>46</v>
      </c>
      <c r="W642" t="s">
        <v>47</v>
      </c>
      <c r="X642" t="s">
        <v>88</v>
      </c>
      <c r="Y642" t="s">
        <v>208</v>
      </c>
      <c r="Z642" t="s">
        <v>4235</v>
      </c>
      <c r="AA642" t="s">
        <v>4236</v>
      </c>
      <c r="AB642" t="s">
        <v>821</v>
      </c>
      <c r="AC642">
        <v>1953</v>
      </c>
      <c r="AD642">
        <v>66</v>
      </c>
      <c r="AE642" t="str">
        <f t="shared" ref="AE642:AE705" si="954">IF(AD642&lt;=10,"&lt;10",IF(AD642&lt;=20,"20",IF(AD642&lt;=30,"&lt;30",IF(AD642&lt;=40,"&lt;40",IF(AD642&lt;=50,"&lt;50",IF(AD642&lt;=60,"&lt;60",IF(AD642&lt;=70,"&lt;70",IF(AD642&lt;=80,"&lt;80","&gt;80"))))))))</f>
        <v>&lt;70</v>
      </c>
      <c r="AF642">
        <v>-38.053007610000002</v>
      </c>
      <c r="AG642">
        <v>145.49048747000001</v>
      </c>
      <c r="AH642" t="s">
        <v>75</v>
      </c>
      <c r="AI642" t="s">
        <v>76</v>
      </c>
      <c r="AJ642" s="33" t="s">
        <v>82</v>
      </c>
      <c r="AL642">
        <v>1</v>
      </c>
      <c r="AM642" t="s">
        <v>86</v>
      </c>
      <c r="AN642">
        <v>220</v>
      </c>
      <c r="AO642" s="69">
        <v>3</v>
      </c>
      <c r="AP642">
        <v>2</v>
      </c>
      <c r="AQ642">
        <v>0</v>
      </c>
      <c r="AR642">
        <v>2</v>
      </c>
      <c r="AS642" s="82" t="str">
        <f t="shared" ref="AS642:AS705" si="955">"Gw"&amp;"-"&amp;AQ642&amp;"-"&amp;AR642</f>
        <v>Gw-0-2</v>
      </c>
      <c r="AT642" s="14">
        <f t="shared" ref="AT642:AT705" si="956">BQ642</f>
        <v>26000</v>
      </c>
      <c r="AU642" s="81">
        <f>VLOOKUP(C642,Bushfire_Vlookup!$F$2:$H$12575,3,FALSE)</f>
        <v>1287.6654860000001</v>
      </c>
      <c r="AV642" s="14">
        <f>VLOOKUP(AS642,Safety_collateral_Vlookup!$J$3:$L$20,2,FALSE)</f>
        <v>93570.139925214826</v>
      </c>
      <c r="AW642" s="14">
        <f>VLOOKUP(AS642,Safety_collateral_Vlookup!$J$3:$L$20,3,FALSE)</f>
        <v>550000</v>
      </c>
      <c r="AX642" s="48">
        <f t="shared" ref="AX642:AX705" si="957">(AT642+AU642+AV642+AW642)*1.067</f>
        <v>715805.27837376622</v>
      </c>
      <c r="AY642" s="49">
        <f t="shared" si="948"/>
        <v>41116</v>
      </c>
      <c r="AZ642" s="14">
        <v>76000</v>
      </c>
      <c r="BA642" s="16">
        <f t="shared" ref="BA642:BA705" si="958">AX642/AY642</f>
        <v>17.409409436077592</v>
      </c>
      <c r="BB642" t="e">
        <f>IF(BA642&lt;=#REF!,#REF!,IF(BA642&lt;=#REF!,#REF!,IF(BA642&lt;=#REF!,#REF!,IF(BA642&lt;=#REF!,#REF!,#REF!))))</f>
        <v>#REF!</v>
      </c>
      <c r="BC642" s="51">
        <v>5</v>
      </c>
      <c r="BD642" s="21">
        <v>70</v>
      </c>
      <c r="BE642" s="21">
        <v>6.4399999999999999E-2</v>
      </c>
      <c r="BF642" s="26">
        <f t="shared" ref="BF642:BF705" si="959">PMT(BE642,BD642,-AY642)</f>
        <v>2681.8401441446231</v>
      </c>
      <c r="BG642" s="21">
        <v>7</v>
      </c>
      <c r="BH642" s="21">
        <f t="shared" ref="BH642:BH705" si="960">BD642-IF(AO642=1,0.95*BD642,IF(AO642=2,0.85*BD642,IF(AO642=3,0.6*BD642,IF(AO642=4,0.22*BD642,0.08*BD642))))</f>
        <v>28</v>
      </c>
      <c r="BI642" s="28">
        <f t="shared" ref="BI642:BI705" si="961">BG642*(BH642^(BG642-1))/(BD642^BG642)</f>
        <v>4.0959999999999998E-4</v>
      </c>
      <c r="BJ642" s="27">
        <f t="shared" ref="BJ642:BJ705" si="962">BI642</f>
        <v>4.0959999999999998E-4</v>
      </c>
      <c r="BK642" s="28">
        <f t="shared" ref="BK642:BK705" si="963">(BI642*AY642)/BF642</f>
        <v>6.279685848080814E-3</v>
      </c>
      <c r="BL642" s="35">
        <f t="shared" ref="BL642:BL705" si="964">(BI642*AX642)/BF642</f>
        <v>0.10932562205918102</v>
      </c>
      <c r="BM642" s="21" t="str">
        <f t="shared" ref="BM642:BM705" si="965">IF(BL642&lt;=0.3,"Cr1",IF(BL642&lt;=1,"Cr2",IF(BL642&lt;=3,"Cr3",IF(BL642&lt;=10,"Cr4","Cr5"))))</f>
        <v>Cr1</v>
      </c>
      <c r="BN642" s="51">
        <v>1</v>
      </c>
      <c r="BO642" s="21">
        <v>0</v>
      </c>
      <c r="BP642" s="50" t="s">
        <v>5497</v>
      </c>
      <c r="BQ642" s="14">
        <v>26000</v>
      </c>
      <c r="BR642">
        <f>IFERROR(VLOOKUP(AO642,'Model Failure data- Lines'!$A$37:$E$41,3,FALSE),'Model Failure data- Lines'!$C$37)</f>
        <v>0.16107000000000002</v>
      </c>
      <c r="BS642" s="14">
        <f t="shared" ref="BS642:BS705" si="966">($AX642)*BR642</f>
        <v>115294.75618766254</v>
      </c>
      <c r="BT642" s="34">
        <f t="shared" si="949"/>
        <v>36673.43353186889</v>
      </c>
      <c r="BU642" s="34">
        <f t="shared" ref="BU642:BU705" si="967">BS642/BT642</f>
        <v>3.1438222463536829</v>
      </c>
      <c r="BV642" s="54">
        <f t="shared" ref="BV642:BV705" si="968">BS642-BT642</f>
        <v>78621.322655793658</v>
      </c>
      <c r="BW642">
        <f>IFERROR(VLOOKUP(AO642,'Model Failure data- Lines'!$A$37:$E$41,4,FALSE),'Model Failure data- Lines'!$D$37)</f>
        <v>0.16398000000000001</v>
      </c>
      <c r="BX642" s="14">
        <f t="shared" ref="BX642:BX705" si="969">($AX642)*BW642</f>
        <v>117377.7495477302</v>
      </c>
      <c r="BY642" s="34">
        <f t="shared" ref="BY642:BY705" si="970">$AY642/1.0468^5</f>
        <v>32710.884497918218</v>
      </c>
      <c r="BZ642" s="71">
        <f t="shared" ref="BZ642:BZ705" si="971">BX642/BY642</f>
        <v>3.5883392133649075</v>
      </c>
      <c r="CA642" s="71">
        <f t="shared" ref="CA642:CA705" si="972">BX642-BY642</f>
        <v>84666.865049811982</v>
      </c>
      <c r="CB642" s="56">
        <v>2</v>
      </c>
      <c r="CC642">
        <f>IFERROR(VLOOKUP(AO642,'Model Failure data- Lines'!$A$37:$E$41,5,FALSE),'Model Failure data- Lines'!$E$37)</f>
        <v>0.16322</v>
      </c>
      <c r="CD642" s="14">
        <f t="shared" ref="CD642:CD705" si="973">($AX642)*CC642</f>
        <v>116833.73753616613</v>
      </c>
      <c r="CE642" s="34">
        <f t="shared" ref="CE642:CE705" si="974">$AY642/1.0468^10</f>
        <v>26023.980071897706</v>
      </c>
      <c r="CF642" s="34">
        <f t="shared" ref="CF642:CF705" si="975">CD642/CE642</f>
        <v>4.4894646096939788</v>
      </c>
      <c r="CG642" s="54">
        <f t="shared" ref="CG642:CG705" si="976">CD642-CE642</f>
        <v>90809.757464268419</v>
      </c>
      <c r="CH642" t="e">
        <f>IFERROR(VLOOKUP(AO642,'Model Failure data- Lines'!#REF!,3,FALSE),'Model Failure data- Lines'!#REF!)</f>
        <v>#REF!</v>
      </c>
      <c r="CI642" s="14" t="e">
        <f t="shared" ref="CI642:CI705" si="977">($AX642)*CH642</f>
        <v>#REF!</v>
      </c>
      <c r="CJ642" s="34">
        <f t="shared" ref="CJ642:CJ705" si="978">$AY642/1.0644^2.5</f>
        <v>35176.181437173997</v>
      </c>
      <c r="CK642" s="34" t="e">
        <f t="shared" ref="CK642:CK705" si="979">CI642/CJ642</f>
        <v>#REF!</v>
      </c>
      <c r="CL642" s="54" t="e">
        <f t="shared" ref="CL642:CL705" si="980">CI642-CJ642</f>
        <v>#REF!</v>
      </c>
      <c r="CM642" t="e">
        <f>IFERROR(VLOOKUP(AO642,'Model Failure data- Lines'!#REF!,4,FALSE),'Model Failure data- Lines'!#REF!)</f>
        <v>#REF!</v>
      </c>
      <c r="CN642" s="14" t="e">
        <f t="shared" ref="CN642:CN705" si="981">($AX642)*CM642</f>
        <v>#REF!</v>
      </c>
      <c r="CO642" s="34">
        <f t="shared" ref="CO642:CO705" si="982">$AY642/1.0644^5</f>
        <v>30094.458130678675</v>
      </c>
      <c r="CP642" s="34" t="e">
        <f t="shared" ref="CP642:CP705" si="983">CN642/CO642</f>
        <v>#REF!</v>
      </c>
      <c r="CQ642" s="54" t="e">
        <f t="shared" ref="CQ642:CQ705" si="984">CN642-CO642</f>
        <v>#REF!</v>
      </c>
      <c r="CR642" t="e">
        <f>IFERROR(VLOOKUP(AO642,'Model Failure data- Lines'!#REF!,5,FALSE),'Model Failure data- Lines'!#REF!)</f>
        <v>#REF!</v>
      </c>
      <c r="CS642" s="14" t="e">
        <f t="shared" ref="CS642:CS705" si="985">($AX642)*CR642</f>
        <v>#REF!</v>
      </c>
      <c r="CT642" s="34">
        <f t="shared" ref="CT642:CT705" si="986">$AY642/1.0644^10</f>
        <v>22027.347265764471</v>
      </c>
      <c r="CU642" s="34" t="e">
        <f t="shared" ref="CU642:CU705" si="987">CS642/CT642</f>
        <v>#REF!</v>
      </c>
      <c r="CV642" s="54" t="e">
        <f t="shared" ref="CV642:CV705" si="988">CS642-CT642</f>
        <v>#REF!</v>
      </c>
      <c r="CW642" t="s">
        <v>821</v>
      </c>
      <c r="CZ642">
        <f t="shared" ref="CZ642:CZ705" si="989">BX642*(BZ642-1)/BZ642</f>
        <v>84666.865049811982</v>
      </c>
      <c r="DA642" s="34">
        <f t="shared" ref="DA642:DA705" si="990">1.067*$AT642*$BW642</f>
        <v>4549.1331600000003</v>
      </c>
      <c r="DB642" s="34">
        <f t="shared" ref="DB642:DB705" si="991">1.067*$BW642*$AU642</f>
        <v>225.29852928269676</v>
      </c>
      <c r="DC642" s="34">
        <f t="shared" ref="DC642:DC705" si="992">1.067*$BW642*$AV642</f>
        <v>16371.654858447488</v>
      </c>
      <c r="DD642" s="9">
        <f t="shared" ref="DD642:DD705" si="993">1.067*$BW642*$AW642</f>
        <v>96231.663</v>
      </c>
      <c r="DE642" s="59">
        <f t="shared" ref="DE642:DE705" si="994">DA642/$BX642</f>
        <v>3.8756350139002728E-2</v>
      </c>
      <c r="DF642" s="59">
        <f t="shared" ref="DF642:DF705" si="995">DB642/$BX642</f>
        <v>1.9194313245125042E-3</v>
      </c>
      <c r="DG642" s="59">
        <f t="shared" ref="DG642:DG705" si="996">DC642/$BX642</f>
        <v>0.13947835021142707</v>
      </c>
      <c r="DH642" s="59">
        <f t="shared" ref="DH642:DH705" si="997">DD642/$BX642</f>
        <v>0.81984586832505757</v>
      </c>
      <c r="DI642" s="14">
        <f t="shared" ref="DI642:DI705" si="998">DE642*$BX642*($BZ642-1)/$BZ642</f>
        <v>3281.378667042206</v>
      </c>
      <c r="DJ642" s="14">
        <f t="shared" ref="DJ642:DJ705" si="999">DF642*$BX642*($BZ642-1)/$BZ642</f>
        <v>162.51223292488206</v>
      </c>
      <c r="DK642" s="14">
        <f t="shared" ref="DK642:DK705" si="1000">DG642*$BX642*($BZ642-1)/$BZ642</f>
        <v>11809.19465472131</v>
      </c>
      <c r="DL642" s="14">
        <f t="shared" ref="DL642:DL705" si="1001">DH642*$BX642*($BZ642-1)/$BZ642</f>
        <v>69413.77949512357</v>
      </c>
      <c r="DM642">
        <f t="shared" ref="DM642:DM705" si="1002">CD642*(CF642-1)/CF642</f>
        <v>90809.757464268419</v>
      </c>
      <c r="DN642" s="34">
        <f t="shared" ref="DN642:DN705" si="1003">1.067*$AT642*$CC642</f>
        <v>4528.0492400000003</v>
      </c>
      <c r="DO642" s="34">
        <f t="shared" ref="DO642:DO705" si="1004">1.067*$CC642*$AU642</f>
        <v>224.25433558678967</v>
      </c>
      <c r="DP642" s="34">
        <f t="shared" ref="DP642:DP705" si="1005">1.067*$CC642*$AV642</f>
        <v>16295.776960579333</v>
      </c>
      <c r="DQ642" s="9">
        <f t="shared" ref="DQ642:DQ705" si="1006">1.067*$CC642*$AW642</f>
        <v>95785.657000000007</v>
      </c>
      <c r="DR642" s="59">
        <f t="shared" ref="DR642:DR705" si="1007">DN642/$CD642</f>
        <v>3.8756350139002728E-2</v>
      </c>
      <c r="DS642" s="59">
        <f t="shared" ref="DS642:DS705" si="1008">DO642/$CD642</f>
        <v>1.9194313245125046E-3</v>
      </c>
      <c r="DT642" s="59">
        <f t="shared" ref="DT642:DT705" si="1009">DP642/$CD642</f>
        <v>0.13947835021142707</v>
      </c>
      <c r="DU642" s="59">
        <f t="shared" ref="DU642:DU705" si="1010">DQ642/$CD642</f>
        <v>0.81984586832505768</v>
      </c>
      <c r="DV642" s="14">
        <f t="shared" ref="DV642:DV705" si="1011">DR642*$CD642*($CF642-1)/$CF642</f>
        <v>3519.4547563231035</v>
      </c>
      <c r="DW642" s="14">
        <f t="shared" ref="DW642:DW705" si="1012">DS642*$CD642*($CF642-1)/$CF642</f>
        <v>174.30309304830004</v>
      </c>
      <c r="DX642" s="14">
        <f t="shared" ref="DX642:DX705" si="1013">DT642*$CD642*($CF642-1)/$CF642</f>
        <v>12665.995154215983</v>
      </c>
      <c r="DY642" s="14">
        <f t="shared" ref="DY642:DY705" si="1014">DU642*$CD642*($CF642-1)/$CF642</f>
        <v>74450.004460681026</v>
      </c>
      <c r="DZ642" s="34" t="e">
        <f t="shared" ref="DZ642:DZ705" si="1015">CN642*(CP642-1)/CP642</f>
        <v>#REF!</v>
      </c>
      <c r="EA642" s="34" t="e">
        <f t="shared" ref="EA642:EA705" si="1016">1.067*$AT642*$CM642</f>
        <v>#REF!</v>
      </c>
      <c r="EB642" s="34" t="e">
        <f t="shared" ref="EB642:EB705" si="1017">1.067*$AU642*$CM642</f>
        <v>#REF!</v>
      </c>
      <c r="EC642" s="34" t="e">
        <f t="shared" ref="EC642:EC705" si="1018">1.067*$AV642*$CM642</f>
        <v>#REF!</v>
      </c>
      <c r="ED642" s="34" t="e">
        <f t="shared" ref="ED642:ED705" si="1019">1.067*$AW642*$CM642</f>
        <v>#REF!</v>
      </c>
      <c r="EE642" s="59" t="e">
        <f t="shared" ref="EE642:EE705" si="1020">EA642/$CN642</f>
        <v>#REF!</v>
      </c>
      <c r="EF642" s="59" t="e">
        <f t="shared" ref="EF642:EF705" si="1021">EB642/$CN642</f>
        <v>#REF!</v>
      </c>
      <c r="EG642" s="59" t="e">
        <f t="shared" ref="EG642:EG705" si="1022">EC642/$CN642</f>
        <v>#REF!</v>
      </c>
      <c r="EH642" s="59" t="e">
        <f t="shared" ref="EH642:EH705" si="1023">ED642/$CN642</f>
        <v>#REF!</v>
      </c>
      <c r="EI642" s="14" t="e">
        <f t="shared" ref="EI642:EI705" si="1024">EE642*$CN642*($CP642-1)/$CP642</f>
        <v>#REF!</v>
      </c>
      <c r="EJ642" s="14" t="e">
        <f t="shared" ref="EJ642:EJ705" si="1025">EF642*$CN642*($CP642-1)/$CP642</f>
        <v>#REF!</v>
      </c>
      <c r="EK642" s="14" t="e">
        <f t="shared" ref="EK642:EK705" si="1026">EG642*$CN642*($CP642-1)/$CP642</f>
        <v>#REF!</v>
      </c>
      <c r="EL642" s="14" t="e">
        <f t="shared" ref="EL642:EL705" si="1027">EH642*$CN642*($CP642-1)/$CP642</f>
        <v>#REF!</v>
      </c>
      <c r="EM642" t="e">
        <f t="shared" ref="EM642:EM705" si="1028">CS642*(CU642-1)/CU642</f>
        <v>#REF!</v>
      </c>
      <c r="EN642" s="34" t="e">
        <f t="shared" ref="EN642:EN705" si="1029">1.067*$AT642*$CR642</f>
        <v>#REF!</v>
      </c>
      <c r="EO642" s="34" t="e">
        <f t="shared" ref="EO642:EO705" si="1030">1.067*$AU642*$CR642</f>
        <v>#REF!</v>
      </c>
      <c r="EP642" s="34" t="e">
        <f t="shared" ref="EP642:EP705" si="1031">1.067*$AV642*$CR642</f>
        <v>#REF!</v>
      </c>
      <c r="EQ642" s="34" t="e">
        <f t="shared" ref="EQ642:EQ705" si="1032">1.067*$AW642*$CR642</f>
        <v>#REF!</v>
      </c>
      <c r="ER642" s="59" t="e">
        <f t="shared" ref="ER642:ER705" si="1033">EN642/$CS642</f>
        <v>#REF!</v>
      </c>
      <c r="ES642" s="59" t="e">
        <f t="shared" ref="ES642:ES705" si="1034">EO642/$CS642</f>
        <v>#REF!</v>
      </c>
      <c r="ET642" s="59" t="e">
        <f t="shared" ref="ET642:ET705" si="1035">EP642/$CS642</f>
        <v>#REF!</v>
      </c>
      <c r="EU642" s="59" t="e">
        <f t="shared" ref="EU642:EU705" si="1036">EQ642/$CS642</f>
        <v>#REF!</v>
      </c>
      <c r="EV642" s="14" t="e">
        <f t="shared" ref="EV642:EV705" si="1037">ER642*$CS642*($CU642-1)/$CU642</f>
        <v>#REF!</v>
      </c>
      <c r="EW642" s="14" t="e">
        <f t="shared" ref="EW642:EW705" si="1038">ES642*$CS642*($CU642-1)/$CU642</f>
        <v>#REF!</v>
      </c>
      <c r="EX642" s="14" t="e">
        <f t="shared" ref="EX642:EX705" si="1039">ET642*$CS642*($CU642-1)/$CU642</f>
        <v>#REF!</v>
      </c>
      <c r="EY642" s="14" t="e">
        <f t="shared" ref="EY642:EY705" si="1040">EU642*$CS642*($CU642-1)/$CU642</f>
        <v>#REF!</v>
      </c>
    </row>
    <row r="643" spans="1:155" x14ac:dyDescent="0.2">
      <c r="A643" s="17">
        <v>30272213</v>
      </c>
      <c r="B643" t="s">
        <v>62</v>
      </c>
      <c r="C643" t="s">
        <v>4294</v>
      </c>
      <c r="D643" t="s">
        <v>4295</v>
      </c>
      <c r="E643" t="s">
        <v>4296</v>
      </c>
      <c r="F643" t="s">
        <v>41</v>
      </c>
      <c r="G643" t="s">
        <v>42</v>
      </c>
      <c r="H643" t="s">
        <v>4297</v>
      </c>
      <c r="I643" t="s">
        <v>68</v>
      </c>
      <c r="J643" s="19" t="s">
        <v>69</v>
      </c>
      <c r="K643" t="s">
        <v>70</v>
      </c>
      <c r="L643">
        <v>1953</v>
      </c>
      <c r="M643">
        <f t="shared" si="950"/>
        <v>1953</v>
      </c>
      <c r="N643">
        <v>66</v>
      </c>
      <c r="O643" s="19">
        <f t="shared" si="951"/>
        <v>66</v>
      </c>
      <c r="P643" t="s">
        <v>54</v>
      </c>
      <c r="Q643" s="19" t="str">
        <f t="shared" si="952"/>
        <v>60-70</v>
      </c>
      <c r="R643" s="23">
        <v>459.6</v>
      </c>
      <c r="S643" s="15">
        <f t="shared" si="953"/>
        <v>0.45960000000000001</v>
      </c>
      <c r="T643">
        <v>30175975</v>
      </c>
      <c r="U643" t="s">
        <v>45</v>
      </c>
      <c r="V643" t="s">
        <v>46</v>
      </c>
      <c r="W643" t="s">
        <v>47</v>
      </c>
      <c r="X643" t="s">
        <v>48</v>
      </c>
      <c r="Y643" t="s">
        <v>208</v>
      </c>
      <c r="Z643" t="s">
        <v>4298</v>
      </c>
      <c r="AA643" t="s">
        <v>4299</v>
      </c>
      <c r="AB643" t="s">
        <v>301</v>
      </c>
      <c r="AC643">
        <v>1953</v>
      </c>
      <c r="AD643">
        <v>66</v>
      </c>
      <c r="AE643" t="str">
        <f t="shared" si="954"/>
        <v>&lt;70</v>
      </c>
      <c r="AF643">
        <v>-38.052419350000001</v>
      </c>
      <c r="AG643">
        <v>145.48072146999999</v>
      </c>
      <c r="AH643" t="s">
        <v>75</v>
      </c>
      <c r="AI643" t="s">
        <v>76</v>
      </c>
      <c r="AJ643" s="33" t="s">
        <v>82</v>
      </c>
      <c r="AL643">
        <v>1</v>
      </c>
      <c r="AM643" t="s">
        <v>86</v>
      </c>
      <c r="AN643">
        <v>220</v>
      </c>
      <c r="AO643" s="69">
        <v>3</v>
      </c>
      <c r="AP643">
        <v>2</v>
      </c>
      <c r="AQ643">
        <v>3</v>
      </c>
      <c r="AR643">
        <v>2</v>
      </c>
      <c r="AS643" s="82" t="str">
        <f t="shared" si="955"/>
        <v>Gw-3-2</v>
      </c>
      <c r="AT643" s="14">
        <f t="shared" si="956"/>
        <v>26000</v>
      </c>
      <c r="AU643" s="81">
        <f>VLOOKUP(C643,Bushfire_Vlookup!$F$2:$H$12575,3,FALSE)</f>
        <v>1504.597988</v>
      </c>
      <c r="AV643" s="14">
        <f>VLOOKUP(AS643,Safety_collateral_Vlookup!$J$3:$L$20,2,FALSE)</f>
        <v>2374990.7140716286</v>
      </c>
      <c r="AW643" s="14">
        <f>VLOOKUP(AS643,Safety_collateral_Vlookup!$J$3:$L$20,3,FALSE)</f>
        <v>550000</v>
      </c>
      <c r="AX643" s="48">
        <f t="shared" si="957"/>
        <v>3150312.4979676236</v>
      </c>
      <c r="AY643" s="49">
        <f t="shared" si="948"/>
        <v>34929.599999999999</v>
      </c>
      <c r="AZ643" s="14">
        <v>76000</v>
      </c>
      <c r="BA643" s="16">
        <f t="shared" si="958"/>
        <v>90.19033993998282</v>
      </c>
      <c r="BB643" t="e">
        <f>IF(BA643&lt;=#REF!,#REF!,IF(BA643&lt;=#REF!,#REF!,IF(BA643&lt;=#REF!,#REF!,IF(BA643&lt;=#REF!,#REF!,#REF!))))</f>
        <v>#REF!</v>
      </c>
      <c r="BC643" s="51">
        <v>5</v>
      </c>
      <c r="BD643" s="21">
        <v>70</v>
      </c>
      <c r="BE643" s="21">
        <v>6.4399999999999999E-2</v>
      </c>
      <c r="BF643" s="26">
        <f t="shared" si="959"/>
        <v>2278.3248248592768</v>
      </c>
      <c r="BG643" s="21">
        <v>7</v>
      </c>
      <c r="BH643" s="21">
        <f t="shared" si="960"/>
        <v>28</v>
      </c>
      <c r="BI643" s="28">
        <f t="shared" si="961"/>
        <v>4.0959999999999998E-4</v>
      </c>
      <c r="BJ643" s="27">
        <f t="shared" si="962"/>
        <v>4.0959999999999998E-4</v>
      </c>
      <c r="BK643" s="28">
        <f t="shared" si="963"/>
        <v>6.279685848080814E-3</v>
      </c>
      <c r="BL643" s="35">
        <f t="shared" si="964"/>
        <v>0.56636700135470786</v>
      </c>
      <c r="BM643" s="21" t="str">
        <f t="shared" si="965"/>
        <v>Cr2</v>
      </c>
      <c r="BN643" s="51">
        <v>2</v>
      </c>
      <c r="BO643" s="21">
        <v>0</v>
      </c>
      <c r="BP643" s="50" t="s">
        <v>5497</v>
      </c>
      <c r="BQ643" s="14">
        <v>26000</v>
      </c>
      <c r="BR643">
        <f>IFERROR(VLOOKUP(AO643,'Model Failure data- Lines'!$A$37:$E$41,3,FALSE),'Model Failure data- Lines'!$C$37)</f>
        <v>0.16107000000000002</v>
      </c>
      <c r="BS643" s="14">
        <f t="shared" si="966"/>
        <v>507420.83404764521</v>
      </c>
      <c r="BT643" s="34">
        <f t="shared" si="949"/>
        <v>31155.471444079372</v>
      </c>
      <c r="BU643" s="34">
        <f t="shared" si="967"/>
        <v>16.28673265170805</v>
      </c>
      <c r="BV643" s="54">
        <f t="shared" si="968"/>
        <v>476265.36260356585</v>
      </c>
      <c r="BW643">
        <f>IFERROR(VLOOKUP(AO643,'Model Failure data- Lines'!$A$37:$E$41,4,FALSE),'Model Failure data- Lines'!$D$37)</f>
        <v>0.16398000000000001</v>
      </c>
      <c r="BX643" s="14">
        <f t="shared" si="969"/>
        <v>516588.24341673095</v>
      </c>
      <c r="BY643" s="34">
        <f t="shared" si="970"/>
        <v>27789.1358876954</v>
      </c>
      <c r="BZ643" s="71">
        <f t="shared" si="971"/>
        <v>18.589575635040465</v>
      </c>
      <c r="CA643" s="71">
        <f t="shared" si="972"/>
        <v>488799.10752903554</v>
      </c>
      <c r="CB643" s="56">
        <v>2</v>
      </c>
      <c r="CC643">
        <f>IFERROR(VLOOKUP(AO643,'Model Failure data- Lines'!$A$37:$E$41,5,FALSE),'Model Failure data- Lines'!$E$37)</f>
        <v>0.16322</v>
      </c>
      <c r="CD643" s="14">
        <f t="shared" si="973"/>
        <v>514194.00591827556</v>
      </c>
      <c r="CE643" s="34">
        <f t="shared" si="974"/>
        <v>22108.357192318272</v>
      </c>
      <c r="CF643" s="34">
        <f t="shared" si="975"/>
        <v>23.257902043347503</v>
      </c>
      <c r="CG643" s="54">
        <f t="shared" si="976"/>
        <v>492085.64872595732</v>
      </c>
      <c r="CH643" t="e">
        <f>IFERROR(VLOOKUP(AO643,'Model Failure data- Lines'!#REF!,3,FALSE),'Model Failure data- Lines'!#REF!)</f>
        <v>#REF!</v>
      </c>
      <c r="CI643" s="14" t="e">
        <f t="shared" si="977"/>
        <v>#REF!</v>
      </c>
      <c r="CJ643" s="34">
        <f t="shared" si="978"/>
        <v>29883.499054575172</v>
      </c>
      <c r="CK643" s="34" t="e">
        <f t="shared" si="979"/>
        <v>#REF!</v>
      </c>
      <c r="CL643" s="54" t="e">
        <f t="shared" si="980"/>
        <v>#REF!</v>
      </c>
      <c r="CM643" t="e">
        <f>IFERROR(VLOOKUP(AO643,'Model Failure data- Lines'!#REF!,4,FALSE),'Model Failure data- Lines'!#REF!)</f>
        <v>#REF!</v>
      </c>
      <c r="CN643" s="14" t="e">
        <f t="shared" si="981"/>
        <v>#REF!</v>
      </c>
      <c r="CO643" s="34">
        <f t="shared" si="982"/>
        <v>25566.382545027576</v>
      </c>
      <c r="CP643" s="34" t="e">
        <f t="shared" si="983"/>
        <v>#REF!</v>
      </c>
      <c r="CQ643" s="54" t="e">
        <f t="shared" si="984"/>
        <v>#REF!</v>
      </c>
      <c r="CR643" t="e">
        <f>IFERROR(VLOOKUP(AO643,'Model Failure data- Lines'!#REF!,5,FALSE),'Model Failure data- Lines'!#REF!)</f>
        <v>#REF!</v>
      </c>
      <c r="CS643" s="14" t="e">
        <f t="shared" si="985"/>
        <v>#REF!</v>
      </c>
      <c r="CT643" s="34">
        <f t="shared" si="986"/>
        <v>18713.066179935951</v>
      </c>
      <c r="CU643" s="34" t="e">
        <f t="shared" si="987"/>
        <v>#REF!</v>
      </c>
      <c r="CV643" s="54" t="e">
        <f t="shared" si="988"/>
        <v>#REF!</v>
      </c>
      <c r="CW643" t="s">
        <v>301</v>
      </c>
      <c r="CZ643">
        <f t="shared" si="989"/>
        <v>488799.10752903554</v>
      </c>
      <c r="DA643" s="34">
        <f t="shared" si="990"/>
        <v>4549.1331600000003</v>
      </c>
      <c r="DB643" s="34">
        <f t="shared" si="991"/>
        <v>263.25448460308007</v>
      </c>
      <c r="DC643" s="34">
        <f t="shared" si="992"/>
        <v>415544.19277212786</v>
      </c>
      <c r="DD643" s="9">
        <f t="shared" si="993"/>
        <v>96231.663</v>
      </c>
      <c r="DE643" s="59">
        <f t="shared" si="994"/>
        <v>8.8061105105913563E-3</v>
      </c>
      <c r="DF643" s="59">
        <f t="shared" si="995"/>
        <v>5.0960215985928483E-4</v>
      </c>
      <c r="DG643" s="59">
        <f t="shared" si="996"/>
        <v>0.80440118037473218</v>
      </c>
      <c r="DH643" s="59">
        <f t="shared" si="997"/>
        <v>0.18628310695481715</v>
      </c>
      <c r="DI643" s="14">
        <f t="shared" si="998"/>
        <v>4304.4189583791149</v>
      </c>
      <c r="DJ643" s="14">
        <f t="shared" si="999"/>
        <v>249.09308093408734</v>
      </c>
      <c r="DK643" s="14">
        <f t="shared" si="1000"/>
        <v>393190.57906247181</v>
      </c>
      <c r="DL643" s="14">
        <f t="shared" si="1001"/>
        <v>91055.016427250492</v>
      </c>
      <c r="DM643">
        <f t="shared" si="1002"/>
        <v>492085.64872595726</v>
      </c>
      <c r="DN643" s="34">
        <f t="shared" si="1003"/>
        <v>4528.0492400000003</v>
      </c>
      <c r="DO643" s="34">
        <f t="shared" si="1004"/>
        <v>262.03437600265113</v>
      </c>
      <c r="DP643" s="34">
        <f t="shared" si="1005"/>
        <v>413618.26530227292</v>
      </c>
      <c r="DQ643" s="9">
        <f t="shared" si="1006"/>
        <v>95785.657000000007</v>
      </c>
      <c r="DR643" s="59">
        <f t="shared" si="1007"/>
        <v>8.8061105105913563E-3</v>
      </c>
      <c r="DS643" s="59">
        <f t="shared" si="1008"/>
        <v>5.0960215985928483E-4</v>
      </c>
      <c r="DT643" s="59">
        <f t="shared" si="1009"/>
        <v>0.80440118037473229</v>
      </c>
      <c r="DU643" s="59">
        <f t="shared" si="1010"/>
        <v>0.18628310695481715</v>
      </c>
      <c r="DV643" s="14">
        <f t="shared" si="1011"/>
        <v>4333.3606033568185</v>
      </c>
      <c r="DW643" s="14">
        <f t="shared" si="1012"/>
        <v>250.76790942650518</v>
      </c>
      <c r="DX643" s="14">
        <f t="shared" si="1013"/>
        <v>395834.27668062592</v>
      </c>
      <c r="DY643" s="14">
        <f t="shared" si="1014"/>
        <v>91667.243532548091</v>
      </c>
      <c r="DZ643" s="34" t="e">
        <f t="shared" si="1015"/>
        <v>#REF!</v>
      </c>
      <c r="EA643" s="34" t="e">
        <f t="shared" si="1016"/>
        <v>#REF!</v>
      </c>
      <c r="EB643" s="34" t="e">
        <f t="shared" si="1017"/>
        <v>#REF!</v>
      </c>
      <c r="EC643" s="34" t="e">
        <f t="shared" si="1018"/>
        <v>#REF!</v>
      </c>
      <c r="ED643" s="34" t="e">
        <f t="shared" si="1019"/>
        <v>#REF!</v>
      </c>
      <c r="EE643" s="59" t="e">
        <f t="shared" si="1020"/>
        <v>#REF!</v>
      </c>
      <c r="EF643" s="59" t="e">
        <f t="shared" si="1021"/>
        <v>#REF!</v>
      </c>
      <c r="EG643" s="59" t="e">
        <f t="shared" si="1022"/>
        <v>#REF!</v>
      </c>
      <c r="EH643" s="59" t="e">
        <f t="shared" si="1023"/>
        <v>#REF!</v>
      </c>
      <c r="EI643" s="14" t="e">
        <f t="shared" si="1024"/>
        <v>#REF!</v>
      </c>
      <c r="EJ643" s="14" t="e">
        <f t="shared" si="1025"/>
        <v>#REF!</v>
      </c>
      <c r="EK643" s="14" t="e">
        <f t="shared" si="1026"/>
        <v>#REF!</v>
      </c>
      <c r="EL643" s="14" t="e">
        <f t="shared" si="1027"/>
        <v>#REF!</v>
      </c>
      <c r="EM643" t="e">
        <f t="shared" si="1028"/>
        <v>#REF!</v>
      </c>
      <c r="EN643" s="34" t="e">
        <f t="shared" si="1029"/>
        <v>#REF!</v>
      </c>
      <c r="EO643" s="34" t="e">
        <f t="shared" si="1030"/>
        <v>#REF!</v>
      </c>
      <c r="EP643" s="34" t="e">
        <f t="shared" si="1031"/>
        <v>#REF!</v>
      </c>
      <c r="EQ643" s="34" t="e">
        <f t="shared" si="1032"/>
        <v>#REF!</v>
      </c>
      <c r="ER643" s="59" t="e">
        <f t="shared" si="1033"/>
        <v>#REF!</v>
      </c>
      <c r="ES643" s="59" t="e">
        <f t="shared" si="1034"/>
        <v>#REF!</v>
      </c>
      <c r="ET643" s="59" t="e">
        <f t="shared" si="1035"/>
        <v>#REF!</v>
      </c>
      <c r="EU643" s="59" t="e">
        <f t="shared" si="1036"/>
        <v>#REF!</v>
      </c>
      <c r="EV643" s="14" t="e">
        <f t="shared" si="1037"/>
        <v>#REF!</v>
      </c>
      <c r="EW643" s="14" t="e">
        <f t="shared" si="1038"/>
        <v>#REF!</v>
      </c>
      <c r="EX643" s="14" t="e">
        <f t="shared" si="1039"/>
        <v>#REF!</v>
      </c>
      <c r="EY643" s="14" t="e">
        <f t="shared" si="1040"/>
        <v>#REF!</v>
      </c>
    </row>
    <row r="644" spans="1:155" x14ac:dyDescent="0.2">
      <c r="A644" s="17">
        <v>30123383</v>
      </c>
      <c r="B644" t="s">
        <v>62</v>
      </c>
      <c r="C644" t="s">
        <v>2531</v>
      </c>
      <c r="D644" t="s">
        <v>2532</v>
      </c>
      <c r="E644" t="s">
        <v>1507</v>
      </c>
      <c r="F644" t="s">
        <v>41</v>
      </c>
      <c r="G644" t="s">
        <v>42</v>
      </c>
      <c r="H644" t="s">
        <v>2533</v>
      </c>
      <c r="I644" t="s">
        <v>68</v>
      </c>
      <c r="J644" s="19" t="s">
        <v>69</v>
      </c>
      <c r="K644" t="s">
        <v>70</v>
      </c>
      <c r="L644">
        <v>1953</v>
      </c>
      <c r="M644">
        <f t="shared" si="950"/>
        <v>1953</v>
      </c>
      <c r="N644">
        <v>66</v>
      </c>
      <c r="O644" s="19">
        <f t="shared" si="951"/>
        <v>66</v>
      </c>
      <c r="P644" t="s">
        <v>54</v>
      </c>
      <c r="Q644" s="19" t="str">
        <f t="shared" si="952"/>
        <v>60-70</v>
      </c>
      <c r="R644" s="23">
        <v>369.7</v>
      </c>
      <c r="S644" s="15">
        <f t="shared" si="953"/>
        <v>0.36969999999999997</v>
      </c>
      <c r="T644">
        <v>30370864</v>
      </c>
      <c r="U644" t="s">
        <v>45</v>
      </c>
      <c r="V644" t="s">
        <v>46</v>
      </c>
      <c r="W644" t="s">
        <v>47</v>
      </c>
      <c r="X644" t="s">
        <v>48</v>
      </c>
      <c r="Y644" t="s">
        <v>59</v>
      </c>
      <c r="Z644" t="s">
        <v>2534</v>
      </c>
      <c r="AA644" t="s">
        <v>2535</v>
      </c>
      <c r="AB644" t="s">
        <v>1508</v>
      </c>
      <c r="AC644">
        <v>1953</v>
      </c>
      <c r="AD644">
        <v>66</v>
      </c>
      <c r="AE644" t="str">
        <f t="shared" si="954"/>
        <v>&lt;70</v>
      </c>
      <c r="AF644">
        <v>-38.050276359999998</v>
      </c>
      <c r="AG644">
        <v>145.44566588999999</v>
      </c>
      <c r="AH644" t="s">
        <v>75</v>
      </c>
      <c r="AI644" t="s">
        <v>76</v>
      </c>
      <c r="AJ644" s="33" t="s">
        <v>82</v>
      </c>
      <c r="AL644">
        <v>1</v>
      </c>
      <c r="AM644" t="s">
        <v>86</v>
      </c>
      <c r="AN644">
        <v>220</v>
      </c>
      <c r="AO644" s="69">
        <v>3</v>
      </c>
      <c r="AP644">
        <v>2</v>
      </c>
      <c r="AQ644">
        <v>0</v>
      </c>
      <c r="AR644">
        <v>1</v>
      </c>
      <c r="AS644" s="82" t="str">
        <f t="shared" si="955"/>
        <v>Gw-0-1</v>
      </c>
      <c r="AT644" s="14">
        <f t="shared" si="956"/>
        <v>26000</v>
      </c>
      <c r="AU644" s="81">
        <f>VLOOKUP(C644,Bushfire_Vlookup!$F$2:$H$12575,3,FALSE)</f>
        <v>792.20024999999998</v>
      </c>
      <c r="AV644" s="14">
        <f>VLOOKUP(AS644,Safety_collateral_Vlookup!$J$3:$L$20,2,FALSE)</f>
        <v>11570.139925214824</v>
      </c>
      <c r="AW644" s="14">
        <f>VLOOKUP(AS644,Safety_collateral_Vlookup!$J$3:$L$20,3,FALSE)</f>
        <v>148000</v>
      </c>
      <c r="AX644" s="48">
        <f t="shared" si="957"/>
        <v>198848.61696695423</v>
      </c>
      <c r="AY644" s="49">
        <f t="shared" si="948"/>
        <v>28097.199999999997</v>
      </c>
      <c r="AZ644" s="14">
        <v>76000</v>
      </c>
      <c r="BA644" s="16">
        <f t="shared" si="958"/>
        <v>7.0771684355364322</v>
      </c>
      <c r="BB644" t="e">
        <f>IF(BA644&lt;=#REF!,#REF!,IF(BA644&lt;=#REF!,#REF!,IF(BA644&lt;=#REF!,#REF!,IF(BA644&lt;=#REF!,#REF!,#REF!))))</f>
        <v>#REF!</v>
      </c>
      <c r="BC644" s="51">
        <v>4</v>
      </c>
      <c r="BD644" s="21">
        <v>70</v>
      </c>
      <c r="BE644" s="21">
        <v>6.4399999999999999E-2</v>
      </c>
      <c r="BF644" s="26">
        <f t="shared" si="959"/>
        <v>1832.6733850097357</v>
      </c>
      <c r="BG644" s="21">
        <v>7</v>
      </c>
      <c r="BH644" s="21">
        <f t="shared" si="960"/>
        <v>28</v>
      </c>
      <c r="BI644" s="28">
        <f t="shared" si="961"/>
        <v>4.0959999999999998E-4</v>
      </c>
      <c r="BJ644" s="27">
        <f t="shared" si="962"/>
        <v>4.0959999999999998E-4</v>
      </c>
      <c r="BK644" s="28">
        <f t="shared" si="963"/>
        <v>6.279685848080814E-3</v>
      </c>
      <c r="BL644" s="35">
        <f t="shared" si="964"/>
        <v>4.4442394469122362E-2</v>
      </c>
      <c r="BM644" s="21" t="str">
        <f t="shared" si="965"/>
        <v>Cr1</v>
      </c>
      <c r="BN644" s="51">
        <v>1</v>
      </c>
      <c r="BO644" s="21">
        <v>0</v>
      </c>
      <c r="BP644" s="50" t="s">
        <v>5497</v>
      </c>
      <c r="BQ644" s="14">
        <v>26000</v>
      </c>
      <c r="BR644">
        <f>IFERROR(VLOOKUP(AO644,'Model Failure data- Lines'!$A$37:$E$41,3,FALSE),'Model Failure data- Lines'!$C$37)</f>
        <v>0.16107000000000002</v>
      </c>
      <c r="BS644" s="14">
        <f t="shared" si="966"/>
        <v>32028.546734867323</v>
      </c>
      <c r="BT644" s="34">
        <f t="shared" si="949"/>
        <v>25061.309383977685</v>
      </c>
      <c r="BU644" s="34">
        <f t="shared" si="967"/>
        <v>1.278007714766251</v>
      </c>
      <c r="BV644" s="54">
        <f t="shared" si="968"/>
        <v>6967.237350889638</v>
      </c>
      <c r="BW644">
        <f>IFERROR(VLOOKUP(AO644,'Model Failure data- Lines'!$A$37:$E$41,4,FALSE),'Model Failure data- Lines'!$D$37)</f>
        <v>0.16398000000000001</v>
      </c>
      <c r="BX644" s="14">
        <f t="shared" si="969"/>
        <v>32607.196210241156</v>
      </c>
      <c r="BY644" s="34">
        <f t="shared" si="970"/>
        <v>22353.445469279784</v>
      </c>
      <c r="BZ644" s="71">
        <f t="shared" si="971"/>
        <v>1.4587100791711525</v>
      </c>
      <c r="CA644" s="71">
        <f t="shared" si="972"/>
        <v>10253.750740961372</v>
      </c>
      <c r="CB644" s="57">
        <v>2</v>
      </c>
      <c r="CC644">
        <f>IFERROR(VLOOKUP(AO644,'Model Failure data- Lines'!$A$37:$E$41,5,FALSE),'Model Failure data- Lines'!$E$37)</f>
        <v>0.16322</v>
      </c>
      <c r="CD644" s="14">
        <f t="shared" si="973"/>
        <v>32456.071261346271</v>
      </c>
      <c r="CE644" s="34">
        <f t="shared" si="974"/>
        <v>17783.854773716415</v>
      </c>
      <c r="CF644" s="34">
        <f t="shared" si="975"/>
        <v>1.8250301565279652</v>
      </c>
      <c r="CG644" s="54">
        <f t="shared" si="976"/>
        <v>14672.216487629856</v>
      </c>
      <c r="CH644" t="e">
        <f>IFERROR(VLOOKUP(AO644,'Model Failure data- Lines'!#REF!,3,FALSE),'Model Failure data- Lines'!#REF!)</f>
        <v>#REF!</v>
      </c>
      <c r="CI644" s="14" t="e">
        <f t="shared" si="977"/>
        <v>#REF!</v>
      </c>
      <c r="CJ644" s="34">
        <f t="shared" si="978"/>
        <v>24038.140993203742</v>
      </c>
      <c r="CK644" s="34" t="e">
        <f t="shared" si="979"/>
        <v>#REF!</v>
      </c>
      <c r="CL644" s="54" t="e">
        <f t="shared" si="980"/>
        <v>#REF!</v>
      </c>
      <c r="CM644" t="e">
        <f>IFERROR(VLOOKUP(AO644,'Model Failure data- Lines'!#REF!,4,FALSE),'Model Failure data- Lines'!#REF!)</f>
        <v>#REF!</v>
      </c>
      <c r="CN644" s="14" t="e">
        <f t="shared" si="981"/>
        <v>#REF!</v>
      </c>
      <c r="CO644" s="34">
        <f t="shared" si="982"/>
        <v>20565.473513700381</v>
      </c>
      <c r="CP644" s="34" t="e">
        <f t="shared" si="983"/>
        <v>#REF!</v>
      </c>
      <c r="CQ644" s="54" t="e">
        <f t="shared" si="984"/>
        <v>#REF!</v>
      </c>
      <c r="CR644" t="e">
        <f>IFERROR(VLOOKUP(AO644,'Model Failure data- Lines'!#REF!,5,FALSE),'Model Failure data- Lines'!#REF!)</f>
        <v>#REF!</v>
      </c>
      <c r="CS644" s="14" t="e">
        <f t="shared" si="985"/>
        <v>#REF!</v>
      </c>
      <c r="CT644" s="34">
        <f t="shared" si="986"/>
        <v>15052.699231336643</v>
      </c>
      <c r="CU644" s="34" t="e">
        <f t="shared" si="987"/>
        <v>#REF!</v>
      </c>
      <c r="CV644" s="54" t="e">
        <f t="shared" si="988"/>
        <v>#REF!</v>
      </c>
      <c r="CW644" t="s">
        <v>1508</v>
      </c>
      <c r="CZ644">
        <f t="shared" si="989"/>
        <v>10253.75074096137</v>
      </c>
      <c r="DA644" s="34">
        <f t="shared" si="990"/>
        <v>4549.1331600000003</v>
      </c>
      <c r="DB644" s="34">
        <f t="shared" si="991"/>
        <v>138.60863179366498</v>
      </c>
      <c r="DC644" s="34">
        <f t="shared" si="992"/>
        <v>2024.3887384474874</v>
      </c>
      <c r="DD644" s="9">
        <f t="shared" si="993"/>
        <v>25895.06568</v>
      </c>
      <c r="DE644" s="59">
        <f t="shared" si="994"/>
        <v>0.1395131654579741</v>
      </c>
      <c r="DF644" s="59">
        <f t="shared" si="995"/>
        <v>4.2508601751576319E-3</v>
      </c>
      <c r="DG644" s="59">
        <f t="shared" si="996"/>
        <v>6.2084109452246447E-2</v>
      </c>
      <c r="DH644" s="59">
        <f t="shared" si="997"/>
        <v>0.79415186491462175</v>
      </c>
      <c r="DI644" s="14">
        <f t="shared" si="998"/>
        <v>1430.5332236885681</v>
      </c>
      <c r="DJ644" s="14">
        <f t="shared" si="999"/>
        <v>43.587260670745742</v>
      </c>
      <c r="DK644" s="14">
        <f t="shared" si="1000"/>
        <v>636.59498329789881</v>
      </c>
      <c r="DL644" s="14">
        <f t="shared" si="1001"/>
        <v>8143.0352733041564</v>
      </c>
      <c r="DM644">
        <f t="shared" si="1002"/>
        <v>14672.216487629856</v>
      </c>
      <c r="DN644" s="34">
        <f t="shared" si="1003"/>
        <v>4528.0492400000003</v>
      </c>
      <c r="DO644" s="34">
        <f t="shared" si="1004"/>
        <v>137.96622076693501</v>
      </c>
      <c r="DP644" s="34">
        <f t="shared" si="1005"/>
        <v>2015.0062805793323</v>
      </c>
      <c r="DQ644" s="9">
        <f t="shared" si="1006"/>
        <v>25775.04952</v>
      </c>
      <c r="DR644" s="59">
        <f t="shared" si="1007"/>
        <v>0.1395131654579741</v>
      </c>
      <c r="DS644" s="59">
        <f t="shared" si="1008"/>
        <v>4.2508601751576327E-3</v>
      </c>
      <c r="DT644" s="59">
        <f t="shared" si="1009"/>
        <v>6.2084109452246447E-2</v>
      </c>
      <c r="DU644" s="59">
        <f t="shared" si="1010"/>
        <v>0.79415186491462175</v>
      </c>
      <c r="DV644" s="14">
        <f t="shared" si="1011"/>
        <v>2046.9673664739196</v>
      </c>
      <c r="DW644" s="14">
        <f t="shared" si="1012"/>
        <v>62.36954074855695</v>
      </c>
      <c r="DX644" s="14">
        <f t="shared" si="1013"/>
        <v>910.91149432506688</v>
      </c>
      <c r="DY644" s="14">
        <f t="shared" si="1014"/>
        <v>11651.96808608231</v>
      </c>
      <c r="DZ644" s="34" t="e">
        <f t="shared" si="1015"/>
        <v>#REF!</v>
      </c>
      <c r="EA644" s="34" t="e">
        <f t="shared" si="1016"/>
        <v>#REF!</v>
      </c>
      <c r="EB644" s="34" t="e">
        <f t="shared" si="1017"/>
        <v>#REF!</v>
      </c>
      <c r="EC644" s="34" t="e">
        <f t="shared" si="1018"/>
        <v>#REF!</v>
      </c>
      <c r="ED644" s="34" t="e">
        <f t="shared" si="1019"/>
        <v>#REF!</v>
      </c>
      <c r="EE644" s="59" t="e">
        <f t="shared" si="1020"/>
        <v>#REF!</v>
      </c>
      <c r="EF644" s="59" t="e">
        <f t="shared" si="1021"/>
        <v>#REF!</v>
      </c>
      <c r="EG644" s="59" t="e">
        <f t="shared" si="1022"/>
        <v>#REF!</v>
      </c>
      <c r="EH644" s="59" t="e">
        <f t="shared" si="1023"/>
        <v>#REF!</v>
      </c>
      <c r="EI644" s="14" t="e">
        <f t="shared" si="1024"/>
        <v>#REF!</v>
      </c>
      <c r="EJ644" s="14" t="e">
        <f t="shared" si="1025"/>
        <v>#REF!</v>
      </c>
      <c r="EK644" s="14" t="e">
        <f t="shared" si="1026"/>
        <v>#REF!</v>
      </c>
      <c r="EL644" s="14" t="e">
        <f t="shared" si="1027"/>
        <v>#REF!</v>
      </c>
      <c r="EM644" t="e">
        <f t="shared" si="1028"/>
        <v>#REF!</v>
      </c>
      <c r="EN644" s="34" t="e">
        <f t="shared" si="1029"/>
        <v>#REF!</v>
      </c>
      <c r="EO644" s="34" t="e">
        <f t="shared" si="1030"/>
        <v>#REF!</v>
      </c>
      <c r="EP644" s="34" t="e">
        <f t="shared" si="1031"/>
        <v>#REF!</v>
      </c>
      <c r="EQ644" s="34" t="e">
        <f t="shared" si="1032"/>
        <v>#REF!</v>
      </c>
      <c r="ER644" s="59" t="e">
        <f t="shared" si="1033"/>
        <v>#REF!</v>
      </c>
      <c r="ES644" s="59" t="e">
        <f t="shared" si="1034"/>
        <v>#REF!</v>
      </c>
      <c r="ET644" s="59" t="e">
        <f t="shared" si="1035"/>
        <v>#REF!</v>
      </c>
      <c r="EU644" s="59" t="e">
        <f t="shared" si="1036"/>
        <v>#REF!</v>
      </c>
      <c r="EV644" s="14" t="e">
        <f t="shared" si="1037"/>
        <v>#REF!</v>
      </c>
      <c r="EW644" s="14" t="e">
        <f t="shared" si="1038"/>
        <v>#REF!</v>
      </c>
      <c r="EX644" s="14" t="e">
        <f t="shared" si="1039"/>
        <v>#REF!</v>
      </c>
      <c r="EY644" s="14" t="e">
        <f t="shared" si="1040"/>
        <v>#REF!</v>
      </c>
    </row>
    <row r="645" spans="1:155" x14ac:dyDescent="0.2">
      <c r="A645" s="17">
        <v>30474075</v>
      </c>
      <c r="B645" t="s">
        <v>62</v>
      </c>
      <c r="C645" t="s">
        <v>1558</v>
      </c>
      <c r="D645" t="s">
        <v>1559</v>
      </c>
      <c r="E645" t="s">
        <v>795</v>
      </c>
      <c r="F645" t="s">
        <v>66</v>
      </c>
      <c r="G645" t="s">
        <v>42</v>
      </c>
      <c r="H645" t="s">
        <v>5451</v>
      </c>
      <c r="I645" t="s">
        <v>68</v>
      </c>
      <c r="J645" s="19" t="s">
        <v>69</v>
      </c>
      <c r="K645" t="s">
        <v>70</v>
      </c>
      <c r="L645">
        <v>1953</v>
      </c>
      <c r="M645">
        <f t="shared" si="950"/>
        <v>1953</v>
      </c>
      <c r="N645">
        <v>66</v>
      </c>
      <c r="O645" s="19">
        <f t="shared" si="951"/>
        <v>66</v>
      </c>
      <c r="P645" t="s">
        <v>54</v>
      </c>
      <c r="Q645" s="19" t="str">
        <f t="shared" si="952"/>
        <v>60-70</v>
      </c>
      <c r="R645" s="23">
        <v>425.8</v>
      </c>
      <c r="S645" s="15">
        <f t="shared" si="953"/>
        <v>0.42580000000000001</v>
      </c>
      <c r="T645">
        <v>30302623</v>
      </c>
      <c r="U645" t="s">
        <v>45</v>
      </c>
      <c r="V645" t="s">
        <v>46</v>
      </c>
      <c r="W645" t="s">
        <v>47</v>
      </c>
      <c r="X645" t="s">
        <v>88</v>
      </c>
      <c r="Y645" t="s">
        <v>59</v>
      </c>
      <c r="Z645" t="s">
        <v>1561</v>
      </c>
      <c r="AA645" t="s">
        <v>1562</v>
      </c>
      <c r="AB645" t="s">
        <v>1563</v>
      </c>
      <c r="AC645">
        <v>1953</v>
      </c>
      <c r="AD645">
        <v>132</v>
      </c>
      <c r="AE645" t="str">
        <f t="shared" si="954"/>
        <v>&gt;80</v>
      </c>
      <c r="AF645">
        <v>-37.93698569</v>
      </c>
      <c r="AG645">
        <v>145.23491189999999</v>
      </c>
      <c r="AH645" t="s">
        <v>75</v>
      </c>
      <c r="AI645" t="s">
        <v>76</v>
      </c>
      <c r="AJ645" s="33" t="s">
        <v>82</v>
      </c>
      <c r="AL645" t="s">
        <v>78</v>
      </c>
      <c r="AM645" t="s">
        <v>79</v>
      </c>
      <c r="AN645">
        <v>220</v>
      </c>
      <c r="AO645" s="69">
        <v>3</v>
      </c>
      <c r="AP645">
        <v>2</v>
      </c>
      <c r="AQ645">
        <v>4</v>
      </c>
      <c r="AR645">
        <v>0</v>
      </c>
      <c r="AS645" s="82" t="str">
        <f t="shared" si="955"/>
        <v>Gw-4-0</v>
      </c>
      <c r="AT645" s="14">
        <f t="shared" si="956"/>
        <v>26000</v>
      </c>
      <c r="AU645" s="81">
        <f>VLOOKUP(C645,Bushfire_Vlookup!$F$2:$H$12575,3,FALSE)</f>
        <v>525.05165399999998</v>
      </c>
      <c r="AV645" s="14">
        <f>VLOOKUP(AS645,Safety_collateral_Vlookup!$J$3:$L$20,2,FALSE)</f>
        <v>2460565.8044019579</v>
      </c>
      <c r="AW645" s="14">
        <f>VLOOKUP(AS645,Safety_collateral_Vlookup!$J$3:$L$20,3,FALSE)</f>
        <v>25000</v>
      </c>
      <c r="AX645" s="48">
        <f t="shared" si="957"/>
        <v>2680400.9434117069</v>
      </c>
      <c r="AY645" s="48">
        <f>AZ645</f>
        <v>110000</v>
      </c>
      <c r="AZ645" s="14">
        <v>110000</v>
      </c>
      <c r="BA645" s="16">
        <f t="shared" si="958"/>
        <v>24.367281303742789</v>
      </c>
      <c r="BB645" t="e">
        <f>IF(BA645&lt;=#REF!,#REF!,IF(BA645&lt;=#REF!,#REF!,IF(BA645&lt;=#REF!,#REF!,IF(BA645&lt;=#REF!,#REF!,#REF!))))</f>
        <v>#REF!</v>
      </c>
      <c r="BC645" s="51">
        <v>5</v>
      </c>
      <c r="BD645" s="21">
        <v>70</v>
      </c>
      <c r="BE645" s="21">
        <v>6.4399999999999999E-2</v>
      </c>
      <c r="BF645" s="26">
        <f t="shared" si="959"/>
        <v>7174.8812106213763</v>
      </c>
      <c r="BG645" s="21">
        <v>7</v>
      </c>
      <c r="BH645" s="21">
        <f t="shared" si="960"/>
        <v>28</v>
      </c>
      <c r="BI645" s="28">
        <f t="shared" si="961"/>
        <v>4.0959999999999998E-4</v>
      </c>
      <c r="BJ645" s="27">
        <f t="shared" si="962"/>
        <v>4.0959999999999998E-4</v>
      </c>
      <c r="BK645" s="28">
        <f t="shared" si="963"/>
        <v>6.279685848080814E-3</v>
      </c>
      <c r="BL645" s="35">
        <f t="shared" si="964"/>
        <v>0.15301887155931784</v>
      </c>
      <c r="BM645" s="21" t="str">
        <f t="shared" si="965"/>
        <v>Cr1</v>
      </c>
      <c r="BN645" s="51">
        <v>1</v>
      </c>
      <c r="BO645" s="21">
        <v>0</v>
      </c>
      <c r="BP645" s="50" t="s">
        <v>5497</v>
      </c>
      <c r="BQ645" s="14">
        <v>26000</v>
      </c>
      <c r="BR645">
        <f>IFERROR(VLOOKUP(AO645,'Model Failure data- Lines'!$A$37:$E$41,3,FALSE),'Model Failure data- Lines'!$C$37)</f>
        <v>0.16107000000000002</v>
      </c>
      <c r="BS645" s="14">
        <f t="shared" si="966"/>
        <v>431732.17995532369</v>
      </c>
      <c r="BT645" s="34">
        <f t="shared" si="949"/>
        <v>98114.546368945856</v>
      </c>
      <c r="BU645" s="34">
        <f t="shared" si="967"/>
        <v>4.4002871738493896</v>
      </c>
      <c r="BV645" s="54">
        <f t="shared" si="968"/>
        <v>333617.63358637784</v>
      </c>
      <c r="BW645">
        <f>IFERROR(VLOOKUP(AO645,'Model Failure data- Lines'!$A$37:$E$41,4,FALSE),'Model Failure data- Lines'!$D$37)</f>
        <v>0.16398000000000001</v>
      </c>
      <c r="BX645" s="14">
        <f t="shared" si="969"/>
        <v>439532.14670065173</v>
      </c>
      <c r="BY645" s="34">
        <f t="shared" si="970"/>
        <v>87513.310992582061</v>
      </c>
      <c r="BZ645" s="71">
        <f t="shared" si="971"/>
        <v>5.0224604887581963</v>
      </c>
      <c r="CA645" s="71">
        <f t="shared" si="972"/>
        <v>352018.83570806967</v>
      </c>
      <c r="CB645" s="56">
        <v>2</v>
      </c>
      <c r="CC645">
        <f>IFERROR(VLOOKUP(AO645,'Model Failure data- Lines'!$A$37:$E$41,5,FALSE),'Model Failure data- Lines'!$E$37)</f>
        <v>0.16322</v>
      </c>
      <c r="CD645" s="14">
        <f t="shared" si="973"/>
        <v>437495.0419836588</v>
      </c>
      <c r="CE645" s="34">
        <f t="shared" si="974"/>
        <v>69623.450917130744</v>
      </c>
      <c r="CF645" s="34">
        <f t="shared" si="975"/>
        <v>6.2837310736634837</v>
      </c>
      <c r="CG645" s="54">
        <f t="shared" si="976"/>
        <v>367871.59106652805</v>
      </c>
      <c r="CH645" t="e">
        <f>IFERROR(VLOOKUP(AO645,'Model Failure data- Lines'!#REF!,3,FALSE),'Model Failure data- Lines'!#REF!)</f>
        <v>#REF!</v>
      </c>
      <c r="CI645" s="14" t="e">
        <f t="shared" si="977"/>
        <v>#REF!</v>
      </c>
      <c r="CJ645" s="34">
        <f t="shared" si="978"/>
        <v>94108.861710505385</v>
      </c>
      <c r="CK645" s="34" t="e">
        <f t="shared" si="979"/>
        <v>#REF!</v>
      </c>
      <c r="CL645" s="54" t="e">
        <f t="shared" si="980"/>
        <v>#REF!</v>
      </c>
      <c r="CM645" t="e">
        <f>IFERROR(VLOOKUP(AO645,'Model Failure data- Lines'!#REF!,4,FALSE),'Model Failure data- Lines'!#REF!)</f>
        <v>#REF!</v>
      </c>
      <c r="CN645" s="14" t="e">
        <f t="shared" si="981"/>
        <v>#REF!</v>
      </c>
      <c r="CO645" s="34">
        <f t="shared" si="982"/>
        <v>80513.4350222457</v>
      </c>
      <c r="CP645" s="34" t="e">
        <f t="shared" si="983"/>
        <v>#REF!</v>
      </c>
      <c r="CQ645" s="54" t="e">
        <f t="shared" si="984"/>
        <v>#REF!</v>
      </c>
      <c r="CR645" t="e">
        <f>IFERROR(VLOOKUP(AO645,'Model Failure data- Lines'!#REF!,5,FALSE),'Model Failure data- Lines'!#REF!)</f>
        <v>#REF!</v>
      </c>
      <c r="CS645" s="14" t="e">
        <f t="shared" si="985"/>
        <v>#REF!</v>
      </c>
      <c r="CT645" s="34">
        <f t="shared" si="986"/>
        <v>58931.029264376193</v>
      </c>
      <c r="CU645" s="34" t="e">
        <f t="shared" si="987"/>
        <v>#REF!</v>
      </c>
      <c r="CV645" s="54" t="e">
        <f t="shared" si="988"/>
        <v>#REF!</v>
      </c>
      <c r="CW645" t="s">
        <v>1563</v>
      </c>
      <c r="CZ645">
        <f t="shared" si="989"/>
        <v>352018.83570806967</v>
      </c>
      <c r="DA645" s="34">
        <f t="shared" si="990"/>
        <v>4549.1331600000003</v>
      </c>
      <c r="DB645" s="34">
        <f t="shared" si="991"/>
        <v>91.866534227855638</v>
      </c>
      <c r="DC645" s="34">
        <f t="shared" si="992"/>
        <v>430516.98050642386</v>
      </c>
      <c r="DD645" s="9">
        <f t="shared" si="993"/>
        <v>4374.1665000000003</v>
      </c>
      <c r="DE645" s="59">
        <f t="shared" si="994"/>
        <v>1.034994412615339E-2</v>
      </c>
      <c r="DF645" s="59">
        <f t="shared" si="995"/>
        <v>2.0900981854786235E-4</v>
      </c>
      <c r="DG645" s="59">
        <f t="shared" si="996"/>
        <v>0.9794891767032281</v>
      </c>
      <c r="DH645" s="59">
        <f t="shared" si="997"/>
        <v>9.9518693520705675E-3</v>
      </c>
      <c r="DI645" s="14">
        <f t="shared" si="998"/>
        <v>3643.3752809320908</v>
      </c>
      <c r="DJ645" s="14">
        <f t="shared" si="999"/>
        <v>73.575392976773415</v>
      </c>
      <c r="DK645" s="14">
        <f t="shared" si="1000"/>
        <v>344798.63957172609</v>
      </c>
      <c r="DL645" s="14">
        <f t="shared" si="1001"/>
        <v>3503.2454624347024</v>
      </c>
      <c r="DM645">
        <f t="shared" si="1002"/>
        <v>367871.59106652811</v>
      </c>
      <c r="DN645" s="34">
        <f t="shared" si="1003"/>
        <v>4528.0492400000003</v>
      </c>
      <c r="DO645" s="34">
        <f t="shared" si="1004"/>
        <v>91.440759340593956</v>
      </c>
      <c r="DP645" s="34">
        <f t="shared" si="1005"/>
        <v>428521.65848431824</v>
      </c>
      <c r="DQ645" s="9">
        <f t="shared" si="1006"/>
        <v>4353.8935000000001</v>
      </c>
      <c r="DR645" s="59">
        <f t="shared" si="1007"/>
        <v>1.034994412615339E-2</v>
      </c>
      <c r="DS645" s="59">
        <f t="shared" si="1008"/>
        <v>2.0900981854786238E-4</v>
      </c>
      <c r="DT645" s="59">
        <f t="shared" si="1009"/>
        <v>0.97948917670322821</v>
      </c>
      <c r="DU645" s="59">
        <f t="shared" si="1010"/>
        <v>9.9518693520705675E-3</v>
      </c>
      <c r="DV645" s="14">
        <f t="shared" si="1011"/>
        <v>3807.4504131377139</v>
      </c>
      <c r="DW645" s="14">
        <f t="shared" si="1012"/>
        <v>76.888774497728463</v>
      </c>
      <c r="DX645" s="14">
        <f t="shared" si="1013"/>
        <v>360326.24186626024</v>
      </c>
      <c r="DY645" s="14">
        <f t="shared" si="1014"/>
        <v>3661.0100126324173</v>
      </c>
      <c r="DZ645" s="34" t="e">
        <f t="shared" si="1015"/>
        <v>#REF!</v>
      </c>
      <c r="EA645" s="34" t="e">
        <f t="shared" si="1016"/>
        <v>#REF!</v>
      </c>
      <c r="EB645" s="34" t="e">
        <f t="shared" si="1017"/>
        <v>#REF!</v>
      </c>
      <c r="EC645" s="34" t="e">
        <f t="shared" si="1018"/>
        <v>#REF!</v>
      </c>
      <c r="ED645" s="34" t="e">
        <f t="shared" si="1019"/>
        <v>#REF!</v>
      </c>
      <c r="EE645" s="59" t="e">
        <f t="shared" si="1020"/>
        <v>#REF!</v>
      </c>
      <c r="EF645" s="59" t="e">
        <f t="shared" si="1021"/>
        <v>#REF!</v>
      </c>
      <c r="EG645" s="59" t="e">
        <f t="shared" si="1022"/>
        <v>#REF!</v>
      </c>
      <c r="EH645" s="59" t="e">
        <f t="shared" si="1023"/>
        <v>#REF!</v>
      </c>
      <c r="EI645" s="14" t="e">
        <f t="shared" si="1024"/>
        <v>#REF!</v>
      </c>
      <c r="EJ645" s="14" t="e">
        <f t="shared" si="1025"/>
        <v>#REF!</v>
      </c>
      <c r="EK645" s="14" t="e">
        <f t="shared" si="1026"/>
        <v>#REF!</v>
      </c>
      <c r="EL645" s="14" t="e">
        <f t="shared" si="1027"/>
        <v>#REF!</v>
      </c>
      <c r="EM645" t="e">
        <f t="shared" si="1028"/>
        <v>#REF!</v>
      </c>
      <c r="EN645" s="34" t="e">
        <f t="shared" si="1029"/>
        <v>#REF!</v>
      </c>
      <c r="EO645" s="34" t="e">
        <f t="shared" si="1030"/>
        <v>#REF!</v>
      </c>
      <c r="EP645" s="34" t="e">
        <f t="shared" si="1031"/>
        <v>#REF!</v>
      </c>
      <c r="EQ645" s="34" t="e">
        <f t="shared" si="1032"/>
        <v>#REF!</v>
      </c>
      <c r="ER645" s="59" t="e">
        <f t="shared" si="1033"/>
        <v>#REF!</v>
      </c>
      <c r="ES645" s="59" t="e">
        <f t="shared" si="1034"/>
        <v>#REF!</v>
      </c>
      <c r="ET645" s="59" t="e">
        <f t="shared" si="1035"/>
        <v>#REF!</v>
      </c>
      <c r="EU645" s="59" t="e">
        <f t="shared" si="1036"/>
        <v>#REF!</v>
      </c>
      <c r="EV645" s="14" t="e">
        <f t="shared" si="1037"/>
        <v>#REF!</v>
      </c>
      <c r="EW645" s="14" t="e">
        <f t="shared" si="1038"/>
        <v>#REF!</v>
      </c>
      <c r="EX645" s="14" t="e">
        <f t="shared" si="1039"/>
        <v>#REF!</v>
      </c>
      <c r="EY645" s="14" t="e">
        <f t="shared" si="1040"/>
        <v>#REF!</v>
      </c>
    </row>
    <row r="646" spans="1:155" x14ac:dyDescent="0.2">
      <c r="A646" s="17">
        <v>30183464</v>
      </c>
      <c r="B646" t="s">
        <v>62</v>
      </c>
      <c r="C646" t="s">
        <v>3336</v>
      </c>
      <c r="D646" t="s">
        <v>3337</v>
      </c>
      <c r="E646" t="s">
        <v>565</v>
      </c>
      <c r="F646" t="s">
        <v>66</v>
      </c>
      <c r="G646" t="s">
        <v>42</v>
      </c>
      <c r="H646" t="s">
        <v>3338</v>
      </c>
      <c r="I646" t="s">
        <v>68</v>
      </c>
      <c r="J646" s="19" t="s">
        <v>69</v>
      </c>
      <c r="K646" t="s">
        <v>70</v>
      </c>
      <c r="L646">
        <v>1963</v>
      </c>
      <c r="M646">
        <f t="shared" si="950"/>
        <v>1963</v>
      </c>
      <c r="N646">
        <v>56</v>
      </c>
      <c r="O646" s="19">
        <f t="shared" si="951"/>
        <v>56</v>
      </c>
      <c r="P646" t="s">
        <v>80</v>
      </c>
      <c r="Q646" s="19" t="str">
        <f t="shared" si="952"/>
        <v>50-60</v>
      </c>
      <c r="R646" s="23">
        <v>144.19999999999999</v>
      </c>
      <c r="S646" s="15">
        <f t="shared" si="953"/>
        <v>0.14419999999999999</v>
      </c>
      <c r="T646">
        <v>30371276</v>
      </c>
      <c r="U646" t="s">
        <v>45</v>
      </c>
      <c r="V646" t="s">
        <v>46</v>
      </c>
      <c r="W646" s="20" t="s">
        <v>87</v>
      </c>
      <c r="X646" t="s">
        <v>88</v>
      </c>
      <c r="Y646" t="s">
        <v>859</v>
      </c>
      <c r="Z646" t="s">
        <v>3339</v>
      </c>
      <c r="AA646" t="s">
        <v>3340</v>
      </c>
      <c r="AB646" t="s">
        <v>306</v>
      </c>
      <c r="AC646">
        <v>1963</v>
      </c>
      <c r="AD646">
        <v>112</v>
      </c>
      <c r="AE646" t="str">
        <f t="shared" si="954"/>
        <v>&gt;80</v>
      </c>
      <c r="AF646">
        <v>-37.934500229999998</v>
      </c>
      <c r="AG646">
        <v>145.23121214</v>
      </c>
      <c r="AH646" t="s">
        <v>75</v>
      </c>
      <c r="AI646" t="s">
        <v>76</v>
      </c>
      <c r="AJ646" s="33" t="s">
        <v>82</v>
      </c>
      <c r="AL646" t="s">
        <v>78</v>
      </c>
      <c r="AM646" t="s">
        <v>79</v>
      </c>
      <c r="AN646">
        <v>220</v>
      </c>
      <c r="AO646" s="69">
        <v>3</v>
      </c>
      <c r="AP646">
        <v>2</v>
      </c>
      <c r="AQ646">
        <v>4</v>
      </c>
      <c r="AR646">
        <v>0</v>
      </c>
      <c r="AS646" s="82" t="str">
        <f t="shared" si="955"/>
        <v>Gw-4-0</v>
      </c>
      <c r="AT646" s="14">
        <f t="shared" si="956"/>
        <v>26000</v>
      </c>
      <c r="AU646" s="81">
        <f>VLOOKUP(C646,Bushfire_Vlookup!$F$2:$H$12575,3,FALSE)</f>
        <v>550.20848799999999</v>
      </c>
      <c r="AV646" s="14">
        <f>VLOOKUP(AS646,Safety_collateral_Vlookup!$J$3:$L$20,2,FALSE)</f>
        <v>2460565.8044019579</v>
      </c>
      <c r="AW646" s="14">
        <f>VLOOKUP(AS646,Safety_collateral_Vlookup!$J$3:$L$20,3,FALSE)</f>
        <v>25000</v>
      </c>
      <c r="AX646" s="48">
        <f t="shared" si="957"/>
        <v>2680427.7857535849</v>
      </c>
      <c r="AY646" s="48">
        <f>AZ646</f>
        <v>110000</v>
      </c>
      <c r="AZ646" s="14">
        <v>110000</v>
      </c>
      <c r="BA646" s="16">
        <f t="shared" si="958"/>
        <v>24.367525325032592</v>
      </c>
      <c r="BB646" t="e">
        <f>IF(BA646&lt;=#REF!,#REF!,IF(BA646&lt;=#REF!,#REF!,IF(BA646&lt;=#REF!,#REF!,IF(BA646&lt;=#REF!,#REF!,#REF!))))</f>
        <v>#REF!</v>
      </c>
      <c r="BC646" s="51">
        <v>5</v>
      </c>
      <c r="BD646" s="21">
        <v>70</v>
      </c>
      <c r="BE646" s="21">
        <v>6.4399999999999999E-2</v>
      </c>
      <c r="BF646" s="26">
        <f t="shared" si="959"/>
        <v>7174.8812106213763</v>
      </c>
      <c r="BG646" s="21">
        <v>7</v>
      </c>
      <c r="BH646" s="21">
        <f t="shared" si="960"/>
        <v>28</v>
      </c>
      <c r="BI646" s="28">
        <f t="shared" si="961"/>
        <v>4.0959999999999998E-4</v>
      </c>
      <c r="BJ646" s="27">
        <f t="shared" si="962"/>
        <v>4.0959999999999998E-4</v>
      </c>
      <c r="BK646" s="28">
        <f t="shared" si="963"/>
        <v>6.279685848080814E-3</v>
      </c>
      <c r="BL646" s="35">
        <f t="shared" si="964"/>
        <v>0.15302040393635799</v>
      </c>
      <c r="BM646" s="21" t="str">
        <f t="shared" si="965"/>
        <v>Cr1</v>
      </c>
      <c r="BN646" s="51">
        <v>1</v>
      </c>
      <c r="BO646" s="21">
        <v>0</v>
      </c>
      <c r="BP646" s="50" t="s">
        <v>5497</v>
      </c>
      <c r="BQ646" s="14">
        <v>26000</v>
      </c>
      <c r="BR646">
        <f>IFERROR(VLOOKUP(AO646,'Model Failure data- Lines'!$A$37:$E$41,3,FALSE),'Model Failure data- Lines'!$C$37)</f>
        <v>0.16107000000000002</v>
      </c>
      <c r="BS646" s="14">
        <f t="shared" si="966"/>
        <v>431736.50345132995</v>
      </c>
      <c r="BT646" s="34">
        <f t="shared" si="949"/>
        <v>98114.546368945856</v>
      </c>
      <c r="BU646" s="34">
        <f t="shared" si="967"/>
        <v>4.4003312396496845</v>
      </c>
      <c r="BV646" s="54">
        <f t="shared" si="968"/>
        <v>333621.95708238409</v>
      </c>
      <c r="BW646">
        <f>IFERROR(VLOOKUP(AO646,'Model Failure data- Lines'!$A$37:$E$41,4,FALSE),'Model Failure data- Lines'!$D$37)</f>
        <v>0.16398000000000001</v>
      </c>
      <c r="BX646" s="14">
        <f t="shared" si="969"/>
        <v>439536.5483078729</v>
      </c>
      <c r="BY646" s="34">
        <f t="shared" si="970"/>
        <v>87513.310992582061</v>
      </c>
      <c r="BZ646" s="71">
        <f t="shared" si="971"/>
        <v>5.0225107851893478</v>
      </c>
      <c r="CA646" s="71">
        <f t="shared" si="972"/>
        <v>352023.23731529084</v>
      </c>
      <c r="CB646" s="57">
        <v>2</v>
      </c>
      <c r="CC646">
        <f>IFERROR(VLOOKUP(AO646,'Model Failure data- Lines'!$A$37:$E$41,5,FALSE),'Model Failure data- Lines'!$E$37)</f>
        <v>0.16322</v>
      </c>
      <c r="CD646" s="14">
        <f t="shared" si="973"/>
        <v>437499.42319070012</v>
      </c>
      <c r="CE646" s="34">
        <f t="shared" si="974"/>
        <v>69623.450917130744</v>
      </c>
      <c r="CF646" s="34">
        <f t="shared" si="975"/>
        <v>6.2837940008379283</v>
      </c>
      <c r="CG646" s="54">
        <f t="shared" si="976"/>
        <v>367875.97227356938</v>
      </c>
      <c r="CH646" t="e">
        <f>IFERROR(VLOOKUP(AO646,'Model Failure data- Lines'!#REF!,3,FALSE),'Model Failure data- Lines'!#REF!)</f>
        <v>#REF!</v>
      </c>
      <c r="CI646" s="14" t="e">
        <f t="shared" si="977"/>
        <v>#REF!</v>
      </c>
      <c r="CJ646" s="34">
        <f t="shared" si="978"/>
        <v>94108.861710505385</v>
      </c>
      <c r="CK646" s="34" t="e">
        <f t="shared" si="979"/>
        <v>#REF!</v>
      </c>
      <c r="CL646" s="54" t="e">
        <f t="shared" si="980"/>
        <v>#REF!</v>
      </c>
      <c r="CM646" t="e">
        <f>IFERROR(VLOOKUP(AO646,'Model Failure data- Lines'!#REF!,4,FALSE),'Model Failure data- Lines'!#REF!)</f>
        <v>#REF!</v>
      </c>
      <c r="CN646" s="14" t="e">
        <f t="shared" si="981"/>
        <v>#REF!</v>
      </c>
      <c r="CO646" s="34">
        <f t="shared" si="982"/>
        <v>80513.4350222457</v>
      </c>
      <c r="CP646" s="34" t="e">
        <f t="shared" si="983"/>
        <v>#REF!</v>
      </c>
      <c r="CQ646" s="54" t="e">
        <f t="shared" si="984"/>
        <v>#REF!</v>
      </c>
      <c r="CR646" t="e">
        <f>IFERROR(VLOOKUP(AO646,'Model Failure data- Lines'!#REF!,5,FALSE),'Model Failure data- Lines'!#REF!)</f>
        <v>#REF!</v>
      </c>
      <c r="CS646" s="14" t="e">
        <f t="shared" si="985"/>
        <v>#REF!</v>
      </c>
      <c r="CT646" s="34">
        <f t="shared" si="986"/>
        <v>58931.029264376193</v>
      </c>
      <c r="CU646" s="34" t="e">
        <f t="shared" si="987"/>
        <v>#REF!</v>
      </c>
      <c r="CV646" s="54" t="e">
        <f t="shared" si="988"/>
        <v>#REF!</v>
      </c>
      <c r="CW646" t="s">
        <v>306</v>
      </c>
      <c r="CZ646">
        <f t="shared" si="989"/>
        <v>352023.23731529084</v>
      </c>
      <c r="DA646" s="34">
        <f t="shared" si="990"/>
        <v>4549.1331600000003</v>
      </c>
      <c r="DB646" s="34">
        <f t="shared" si="991"/>
        <v>96.268141449010074</v>
      </c>
      <c r="DC646" s="34">
        <f t="shared" si="992"/>
        <v>430516.98050642386</v>
      </c>
      <c r="DD646" s="9">
        <f t="shared" si="993"/>
        <v>4374.1665000000003</v>
      </c>
      <c r="DE646" s="59">
        <f t="shared" si="994"/>
        <v>1.0349840479735407E-2</v>
      </c>
      <c r="DF646" s="59">
        <f t="shared" si="995"/>
        <v>2.1902192620755433E-4</v>
      </c>
      <c r="DG646" s="59">
        <f t="shared" si="996"/>
        <v>0.97947936790200374</v>
      </c>
      <c r="DH646" s="59">
        <f t="shared" si="997"/>
        <v>9.9517696920532767E-3</v>
      </c>
      <c r="DI646" s="14">
        <f t="shared" si="998"/>
        <v>3643.3843513733009</v>
      </c>
      <c r="DJ646" s="14">
        <f t="shared" si="999"/>
        <v>77.100807506614018</v>
      </c>
      <c r="DK646" s="14">
        <f t="shared" si="1000"/>
        <v>344799.49797239812</v>
      </c>
      <c r="DL646" s="14">
        <f t="shared" si="1001"/>
        <v>3503.2541840127892</v>
      </c>
      <c r="DM646">
        <f t="shared" si="1002"/>
        <v>367875.97227356938</v>
      </c>
      <c r="DN646" s="34">
        <f t="shared" si="1003"/>
        <v>4528.0492400000003</v>
      </c>
      <c r="DO646" s="34">
        <f t="shared" si="1004"/>
        <v>95.821966381921115</v>
      </c>
      <c r="DP646" s="34">
        <f t="shared" si="1005"/>
        <v>428521.65848431824</v>
      </c>
      <c r="DQ646" s="9">
        <f t="shared" si="1006"/>
        <v>4353.8935000000001</v>
      </c>
      <c r="DR646" s="59">
        <f t="shared" si="1007"/>
        <v>1.0349840479735408E-2</v>
      </c>
      <c r="DS646" s="59">
        <f t="shared" si="1008"/>
        <v>2.1902192620755435E-4</v>
      </c>
      <c r="DT646" s="59">
        <f t="shared" si="1009"/>
        <v>0.97947936790200385</v>
      </c>
      <c r="DU646" s="59">
        <f t="shared" si="1010"/>
        <v>9.9517696920532767E-3</v>
      </c>
      <c r="DV646" s="14">
        <f t="shared" si="1011"/>
        <v>3807.4576293590089</v>
      </c>
      <c r="DW646" s="14">
        <f t="shared" si="1012"/>
        <v>80.572904052834033</v>
      </c>
      <c r="DX646" s="14">
        <f t="shared" si="1013"/>
        <v>360326.92478885088</v>
      </c>
      <c r="DY646" s="14">
        <f t="shared" si="1014"/>
        <v>3661.0169513067394</v>
      </c>
      <c r="DZ646" s="34" t="e">
        <f t="shared" si="1015"/>
        <v>#REF!</v>
      </c>
      <c r="EA646" s="34" t="e">
        <f t="shared" si="1016"/>
        <v>#REF!</v>
      </c>
      <c r="EB646" s="34" t="e">
        <f t="shared" si="1017"/>
        <v>#REF!</v>
      </c>
      <c r="EC646" s="34" t="e">
        <f t="shared" si="1018"/>
        <v>#REF!</v>
      </c>
      <c r="ED646" s="34" t="e">
        <f t="shared" si="1019"/>
        <v>#REF!</v>
      </c>
      <c r="EE646" s="59" t="e">
        <f t="shared" si="1020"/>
        <v>#REF!</v>
      </c>
      <c r="EF646" s="59" t="e">
        <f t="shared" si="1021"/>
        <v>#REF!</v>
      </c>
      <c r="EG646" s="59" t="e">
        <f t="shared" si="1022"/>
        <v>#REF!</v>
      </c>
      <c r="EH646" s="59" t="e">
        <f t="shared" si="1023"/>
        <v>#REF!</v>
      </c>
      <c r="EI646" s="14" t="e">
        <f t="shared" si="1024"/>
        <v>#REF!</v>
      </c>
      <c r="EJ646" s="14" t="e">
        <f t="shared" si="1025"/>
        <v>#REF!</v>
      </c>
      <c r="EK646" s="14" t="e">
        <f t="shared" si="1026"/>
        <v>#REF!</v>
      </c>
      <c r="EL646" s="14" t="e">
        <f t="shared" si="1027"/>
        <v>#REF!</v>
      </c>
      <c r="EM646" t="e">
        <f t="shared" si="1028"/>
        <v>#REF!</v>
      </c>
      <c r="EN646" s="34" t="e">
        <f t="shared" si="1029"/>
        <v>#REF!</v>
      </c>
      <c r="EO646" s="34" t="e">
        <f t="shared" si="1030"/>
        <v>#REF!</v>
      </c>
      <c r="EP646" s="34" t="e">
        <f t="shared" si="1031"/>
        <v>#REF!</v>
      </c>
      <c r="EQ646" s="34" t="e">
        <f t="shared" si="1032"/>
        <v>#REF!</v>
      </c>
      <c r="ER646" s="59" t="e">
        <f t="shared" si="1033"/>
        <v>#REF!</v>
      </c>
      <c r="ES646" s="59" t="e">
        <f t="shared" si="1034"/>
        <v>#REF!</v>
      </c>
      <c r="ET646" s="59" t="e">
        <f t="shared" si="1035"/>
        <v>#REF!</v>
      </c>
      <c r="EU646" s="59" t="e">
        <f t="shared" si="1036"/>
        <v>#REF!</v>
      </c>
      <c r="EV646" s="14" t="e">
        <f t="shared" si="1037"/>
        <v>#REF!</v>
      </c>
      <c r="EW646" s="14" t="e">
        <f t="shared" si="1038"/>
        <v>#REF!</v>
      </c>
      <c r="EX646" s="14" t="e">
        <f t="shared" si="1039"/>
        <v>#REF!</v>
      </c>
      <c r="EY646" s="14" t="e">
        <f t="shared" si="1040"/>
        <v>#REF!</v>
      </c>
    </row>
    <row r="647" spans="1:155" x14ac:dyDescent="0.2">
      <c r="A647" s="17">
        <v>30288824</v>
      </c>
      <c r="B647" t="s">
        <v>62</v>
      </c>
      <c r="C647" t="s">
        <v>1052</v>
      </c>
      <c r="D647" t="s">
        <v>1053</v>
      </c>
      <c r="E647" t="s">
        <v>368</v>
      </c>
      <c r="F647" t="s">
        <v>66</v>
      </c>
      <c r="G647" t="s">
        <v>42</v>
      </c>
      <c r="H647" t="s">
        <v>4371</v>
      </c>
      <c r="I647" t="s">
        <v>68</v>
      </c>
      <c r="J647" s="19" t="s">
        <v>69</v>
      </c>
      <c r="K647" t="s">
        <v>70</v>
      </c>
      <c r="L647">
        <v>1962</v>
      </c>
      <c r="M647">
        <f t="shared" si="950"/>
        <v>1962</v>
      </c>
      <c r="N647">
        <v>57</v>
      </c>
      <c r="O647" s="19">
        <f t="shared" si="951"/>
        <v>57</v>
      </c>
      <c r="P647" t="s">
        <v>80</v>
      </c>
      <c r="Q647" s="19" t="str">
        <f t="shared" si="952"/>
        <v>50-60</v>
      </c>
      <c r="R647" s="23">
        <v>166.1</v>
      </c>
      <c r="S647" s="15">
        <f t="shared" si="953"/>
        <v>0.1661</v>
      </c>
      <c r="T647">
        <v>30447049</v>
      </c>
      <c r="U647" t="s">
        <v>45</v>
      </c>
      <c r="V647" t="s">
        <v>46</v>
      </c>
      <c r="W647" t="s">
        <v>47</v>
      </c>
      <c r="X647" t="s">
        <v>48</v>
      </c>
      <c r="Y647" t="s">
        <v>350</v>
      </c>
      <c r="Z647" t="s">
        <v>1055</v>
      </c>
      <c r="AA647" t="s">
        <v>1056</v>
      </c>
      <c r="AB647" t="s">
        <v>372</v>
      </c>
      <c r="AC647">
        <v>1962</v>
      </c>
      <c r="AD647">
        <v>114</v>
      </c>
      <c r="AE647" t="str">
        <f t="shared" si="954"/>
        <v>&gt;80</v>
      </c>
      <c r="AF647">
        <v>-37.932303879999999</v>
      </c>
      <c r="AG647">
        <v>145.23039732000001</v>
      </c>
      <c r="AH647" t="s">
        <v>75</v>
      </c>
      <c r="AI647" t="s">
        <v>76</v>
      </c>
      <c r="AJ647" s="33" t="s">
        <v>82</v>
      </c>
      <c r="AL647" t="s">
        <v>48</v>
      </c>
      <c r="AM647" t="s">
        <v>86</v>
      </c>
      <c r="AN647">
        <v>220</v>
      </c>
      <c r="AO647" s="69">
        <v>3</v>
      </c>
      <c r="AP647">
        <v>2</v>
      </c>
      <c r="AQ647">
        <v>0</v>
      </c>
      <c r="AR647">
        <v>2</v>
      </c>
      <c r="AS647" s="82" t="str">
        <f t="shared" si="955"/>
        <v>Gw-0-2</v>
      </c>
      <c r="AT647" s="14">
        <f t="shared" si="956"/>
        <v>26000</v>
      </c>
      <c r="AU647" s="81">
        <f>VLOOKUP(C647,Bushfire_Vlookup!$F$2:$H$12575,3,FALSE)</f>
        <v>552.16463799999997</v>
      </c>
      <c r="AV647" s="14">
        <f>VLOOKUP(AS647,Safety_collateral_Vlookup!$J$3:$L$20,2,FALSE)</f>
        <v>93570.139925214826</v>
      </c>
      <c r="AW647" s="14">
        <f>VLOOKUP(AS647,Safety_collateral_Vlookup!$J$3:$L$20,3,FALSE)</f>
        <v>550000</v>
      </c>
      <c r="AX647" s="48">
        <f t="shared" si="957"/>
        <v>715020.49896895012</v>
      </c>
      <c r="AY647" s="49">
        <f t="shared" ref="AY647:AY665" si="1041">(R647/1000)*AZ647</f>
        <v>12623.6</v>
      </c>
      <c r="AZ647" s="14">
        <v>76000</v>
      </c>
      <c r="BA647" s="16">
        <f t="shared" si="958"/>
        <v>56.641568092220133</v>
      </c>
      <c r="BB647" t="e">
        <f>IF(BA647&lt;=#REF!,#REF!,IF(BA647&lt;=#REF!,#REF!,IF(BA647&lt;=#REF!,#REF!,IF(BA647&lt;=#REF!,#REF!,#REF!))))</f>
        <v>#REF!</v>
      </c>
      <c r="BC647" s="51">
        <v>5</v>
      </c>
      <c r="BD647" s="21">
        <v>70</v>
      </c>
      <c r="BE647" s="21">
        <v>6.4399999999999999E-2</v>
      </c>
      <c r="BF647" s="26">
        <f t="shared" si="959"/>
        <v>823.38936773090927</v>
      </c>
      <c r="BG647" s="21">
        <v>7</v>
      </c>
      <c r="BH647" s="21">
        <f t="shared" si="960"/>
        <v>28</v>
      </c>
      <c r="BI647" s="28">
        <f t="shared" si="961"/>
        <v>4.0959999999999998E-4</v>
      </c>
      <c r="BJ647" s="27">
        <f t="shared" si="962"/>
        <v>4.0959999999999998E-4</v>
      </c>
      <c r="BK647" s="28">
        <f t="shared" si="963"/>
        <v>6.2796858480808132E-3</v>
      </c>
      <c r="BL647" s="35">
        <f t="shared" si="964"/>
        <v>0.35569125356182058</v>
      </c>
      <c r="BM647" s="21" t="str">
        <f t="shared" si="965"/>
        <v>Cr2</v>
      </c>
      <c r="BN647" s="51">
        <v>2</v>
      </c>
      <c r="BO647" s="21">
        <v>0</v>
      </c>
      <c r="BP647" s="50" t="s">
        <v>5497</v>
      </c>
      <c r="BQ647" s="14">
        <v>26000</v>
      </c>
      <c r="BR647">
        <f>IFERROR(VLOOKUP(AO647,'Model Failure data- Lines'!$A$37:$E$41,3,FALSE),'Model Failure data- Lines'!$C$37)</f>
        <v>0.16107000000000002</v>
      </c>
      <c r="BS647" s="14">
        <f t="shared" si="966"/>
        <v>115168.35176892881</v>
      </c>
      <c r="BT647" s="34">
        <f t="shared" si="949"/>
        <v>11259.625341300227</v>
      </c>
      <c r="BU647" s="34">
        <f t="shared" si="967"/>
        <v>10.228435518763852</v>
      </c>
      <c r="BV647" s="54">
        <f t="shared" si="968"/>
        <v>103908.72642762859</v>
      </c>
      <c r="BW647">
        <f>IFERROR(VLOOKUP(AO647,'Model Failure data- Lines'!$A$37:$E$41,4,FALSE),'Model Failure data- Lines'!$D$37)</f>
        <v>0.16398000000000001</v>
      </c>
      <c r="BX647" s="14">
        <f t="shared" si="969"/>
        <v>117249.06142092845</v>
      </c>
      <c r="BY647" s="34">
        <f t="shared" si="970"/>
        <v>10043.027569508717</v>
      </c>
      <c r="BZ647" s="71">
        <f t="shared" si="971"/>
        <v>11.674672862285494</v>
      </c>
      <c r="CA647" s="71">
        <f t="shared" si="972"/>
        <v>107206.03385141974</v>
      </c>
      <c r="CB647" s="57">
        <v>2</v>
      </c>
      <c r="CC647">
        <f>IFERROR(VLOOKUP(AO647,'Model Failure data- Lines'!$A$37:$E$41,5,FALSE),'Model Failure data- Lines'!$E$37)</f>
        <v>0.16322</v>
      </c>
      <c r="CD647" s="14">
        <f t="shared" si="973"/>
        <v>116705.64584171204</v>
      </c>
      <c r="CE647" s="34">
        <f t="shared" si="974"/>
        <v>7989.9872272499242</v>
      </c>
      <c r="CF647" s="34">
        <f t="shared" si="975"/>
        <v>14.606487159789991</v>
      </c>
      <c r="CG647" s="54">
        <f t="shared" si="976"/>
        <v>108715.65861446213</v>
      </c>
      <c r="CH647" t="e">
        <f>IFERROR(VLOOKUP(AO647,'Model Failure data- Lines'!#REF!,3,FALSE),'Model Failure data- Lines'!#REF!)</f>
        <v>#REF!</v>
      </c>
      <c r="CI647" s="14" t="e">
        <f t="shared" si="977"/>
        <v>#REF!</v>
      </c>
      <c r="CJ647" s="34">
        <f t="shared" si="978"/>
        <v>10799.9329698976</v>
      </c>
      <c r="CK647" s="34" t="e">
        <f t="shared" si="979"/>
        <v>#REF!</v>
      </c>
      <c r="CL647" s="54" t="e">
        <f t="shared" si="980"/>
        <v>#REF!</v>
      </c>
      <c r="CM647" t="e">
        <f>IFERROR(VLOOKUP(AO647,'Model Failure data- Lines'!#REF!,4,FALSE),'Model Failure data- Lines'!#REF!)</f>
        <v>#REF!</v>
      </c>
      <c r="CN647" s="14" t="e">
        <f t="shared" si="981"/>
        <v>#REF!</v>
      </c>
      <c r="CO647" s="34">
        <f t="shared" si="982"/>
        <v>9239.7218031529173</v>
      </c>
      <c r="CP647" s="34" t="e">
        <f t="shared" si="983"/>
        <v>#REF!</v>
      </c>
      <c r="CQ647" s="54" t="e">
        <f t="shared" si="984"/>
        <v>#REF!</v>
      </c>
      <c r="CR647" t="e">
        <f>IFERROR(VLOOKUP(AO647,'Model Failure data- Lines'!#REF!,5,FALSE),'Model Failure data- Lines'!#REF!)</f>
        <v>#REF!</v>
      </c>
      <c r="CS647" s="14" t="e">
        <f t="shared" si="985"/>
        <v>#REF!</v>
      </c>
      <c r="CT647" s="34">
        <f t="shared" si="986"/>
        <v>6762.924918379812</v>
      </c>
      <c r="CU647" s="34" t="e">
        <f t="shared" si="987"/>
        <v>#REF!</v>
      </c>
      <c r="CV647" s="54" t="e">
        <f t="shared" si="988"/>
        <v>#REF!</v>
      </c>
      <c r="CW647" t="s">
        <v>372</v>
      </c>
      <c r="CZ647">
        <f t="shared" si="989"/>
        <v>107206.03385141974</v>
      </c>
      <c r="DA647" s="34">
        <f t="shared" si="990"/>
        <v>4549.1331600000003</v>
      </c>
      <c r="DB647" s="34">
        <f t="shared" si="991"/>
        <v>96.610402480969071</v>
      </c>
      <c r="DC647" s="34">
        <f t="shared" si="992"/>
        <v>16371.654858447488</v>
      </c>
      <c r="DD647" s="9">
        <f t="shared" si="993"/>
        <v>96231.663</v>
      </c>
      <c r="DE647" s="59">
        <f t="shared" si="994"/>
        <v>3.8798887640289458E-2</v>
      </c>
      <c r="DF647" s="59">
        <f t="shared" si="995"/>
        <v>8.2397591341165763E-4</v>
      </c>
      <c r="DG647" s="59">
        <f t="shared" si="996"/>
        <v>0.13963143636325279</v>
      </c>
      <c r="DH647" s="59">
        <f t="shared" si="997"/>
        <v>0.82074570008304615</v>
      </c>
      <c r="DI647" s="14">
        <f t="shared" si="998"/>
        <v>4159.4748617623027</v>
      </c>
      <c r="DJ647" s="14">
        <f t="shared" si="999"/>
        <v>88.335189665964663</v>
      </c>
      <c r="DK647" s="14">
        <f t="shared" si="1000"/>
        <v>14969.332493481239</v>
      </c>
      <c r="DL647" s="14">
        <f t="shared" si="1001"/>
        <v>87988.891306510239</v>
      </c>
      <c r="DM647">
        <f t="shared" si="1002"/>
        <v>108715.65861446211</v>
      </c>
      <c r="DN647" s="34">
        <f t="shared" si="1003"/>
        <v>4528.0492400000003</v>
      </c>
      <c r="DO647" s="34">
        <f t="shared" si="1004"/>
        <v>96.162641132722115</v>
      </c>
      <c r="DP647" s="34">
        <f t="shared" si="1005"/>
        <v>16295.776960579333</v>
      </c>
      <c r="DQ647" s="9">
        <f t="shared" si="1006"/>
        <v>95785.657000000007</v>
      </c>
      <c r="DR647" s="59">
        <f t="shared" si="1007"/>
        <v>3.8798887640289458E-2</v>
      </c>
      <c r="DS647" s="59">
        <f t="shared" si="1008"/>
        <v>8.2397591341165774E-4</v>
      </c>
      <c r="DT647" s="59">
        <f t="shared" si="1009"/>
        <v>0.13963143636325279</v>
      </c>
      <c r="DU647" s="59">
        <f t="shared" si="1010"/>
        <v>0.82074570008304626</v>
      </c>
      <c r="DV647" s="14">
        <f t="shared" si="1011"/>
        <v>4218.0466233225825</v>
      </c>
      <c r="DW647" s="14">
        <f t="shared" si="1012"/>
        <v>89.579084109001386</v>
      </c>
      <c r="DX647" s="14">
        <f t="shared" si="1013"/>
        <v>15180.123567514382</v>
      </c>
      <c r="DY647" s="14">
        <f t="shared" si="1014"/>
        <v>89227.909339516162</v>
      </c>
      <c r="DZ647" s="34" t="e">
        <f t="shared" si="1015"/>
        <v>#REF!</v>
      </c>
      <c r="EA647" s="34" t="e">
        <f t="shared" si="1016"/>
        <v>#REF!</v>
      </c>
      <c r="EB647" s="34" t="e">
        <f t="shared" si="1017"/>
        <v>#REF!</v>
      </c>
      <c r="EC647" s="34" t="e">
        <f t="shared" si="1018"/>
        <v>#REF!</v>
      </c>
      <c r="ED647" s="34" t="e">
        <f t="shared" si="1019"/>
        <v>#REF!</v>
      </c>
      <c r="EE647" s="59" t="e">
        <f t="shared" si="1020"/>
        <v>#REF!</v>
      </c>
      <c r="EF647" s="59" t="e">
        <f t="shared" si="1021"/>
        <v>#REF!</v>
      </c>
      <c r="EG647" s="59" t="e">
        <f t="shared" si="1022"/>
        <v>#REF!</v>
      </c>
      <c r="EH647" s="59" t="e">
        <f t="shared" si="1023"/>
        <v>#REF!</v>
      </c>
      <c r="EI647" s="14" t="e">
        <f t="shared" si="1024"/>
        <v>#REF!</v>
      </c>
      <c r="EJ647" s="14" t="e">
        <f t="shared" si="1025"/>
        <v>#REF!</v>
      </c>
      <c r="EK647" s="14" t="e">
        <f t="shared" si="1026"/>
        <v>#REF!</v>
      </c>
      <c r="EL647" s="14" t="e">
        <f t="shared" si="1027"/>
        <v>#REF!</v>
      </c>
      <c r="EM647" t="e">
        <f t="shared" si="1028"/>
        <v>#REF!</v>
      </c>
      <c r="EN647" s="34" t="e">
        <f t="shared" si="1029"/>
        <v>#REF!</v>
      </c>
      <c r="EO647" s="34" t="e">
        <f t="shared" si="1030"/>
        <v>#REF!</v>
      </c>
      <c r="EP647" s="34" t="e">
        <f t="shared" si="1031"/>
        <v>#REF!</v>
      </c>
      <c r="EQ647" s="34" t="e">
        <f t="shared" si="1032"/>
        <v>#REF!</v>
      </c>
      <c r="ER647" s="59" t="e">
        <f t="shared" si="1033"/>
        <v>#REF!</v>
      </c>
      <c r="ES647" s="59" t="e">
        <f t="shared" si="1034"/>
        <v>#REF!</v>
      </c>
      <c r="ET647" s="59" t="e">
        <f t="shared" si="1035"/>
        <v>#REF!</v>
      </c>
      <c r="EU647" s="59" t="e">
        <f t="shared" si="1036"/>
        <v>#REF!</v>
      </c>
      <c r="EV647" s="14" t="e">
        <f t="shared" si="1037"/>
        <v>#REF!</v>
      </c>
      <c r="EW647" s="14" t="e">
        <f t="shared" si="1038"/>
        <v>#REF!</v>
      </c>
      <c r="EX647" s="14" t="e">
        <f t="shared" si="1039"/>
        <v>#REF!</v>
      </c>
      <c r="EY647" s="14" t="e">
        <f t="shared" si="1040"/>
        <v>#REF!</v>
      </c>
    </row>
    <row r="648" spans="1:155" x14ac:dyDescent="0.2">
      <c r="A648" s="17">
        <v>30293268</v>
      </c>
      <c r="B648" t="s">
        <v>62</v>
      </c>
      <c r="C648" t="s">
        <v>2567</v>
      </c>
      <c r="D648" t="s">
        <v>2568</v>
      </c>
      <c r="E648" t="s">
        <v>960</v>
      </c>
      <c r="F648" t="s">
        <v>66</v>
      </c>
      <c r="G648" t="s">
        <v>42</v>
      </c>
      <c r="H648" t="s">
        <v>4424</v>
      </c>
      <c r="I648" t="s">
        <v>68</v>
      </c>
      <c r="J648" s="19" t="s">
        <v>69</v>
      </c>
      <c r="K648" t="s">
        <v>70</v>
      </c>
      <c r="L648">
        <v>1962</v>
      </c>
      <c r="M648">
        <f t="shared" si="950"/>
        <v>1962</v>
      </c>
      <c r="N648">
        <v>57</v>
      </c>
      <c r="O648" s="19">
        <f t="shared" si="951"/>
        <v>57</v>
      </c>
      <c r="P648" t="s">
        <v>80</v>
      </c>
      <c r="Q648" s="19" t="str">
        <f t="shared" si="952"/>
        <v>50-60</v>
      </c>
      <c r="R648" s="23">
        <v>165.9</v>
      </c>
      <c r="S648" s="15">
        <f t="shared" si="953"/>
        <v>0.16589999999999999</v>
      </c>
      <c r="T648">
        <v>30284256</v>
      </c>
      <c r="U648" t="s">
        <v>45</v>
      </c>
      <c r="V648" t="s">
        <v>46</v>
      </c>
      <c r="W648" t="s">
        <v>47</v>
      </c>
      <c r="X648" t="s">
        <v>48</v>
      </c>
      <c r="Y648" t="s">
        <v>340</v>
      </c>
      <c r="Z648" t="s">
        <v>2570</v>
      </c>
      <c r="AA648" t="s">
        <v>2571</v>
      </c>
      <c r="AB648" t="s">
        <v>1725</v>
      </c>
      <c r="AC648">
        <v>1962</v>
      </c>
      <c r="AD648">
        <v>114</v>
      </c>
      <c r="AE648" t="str">
        <f t="shared" si="954"/>
        <v>&gt;80</v>
      </c>
      <c r="AF648">
        <v>-37.930836229999997</v>
      </c>
      <c r="AG648">
        <v>145.23067062999999</v>
      </c>
      <c r="AH648" t="s">
        <v>75</v>
      </c>
      <c r="AI648" t="s">
        <v>76</v>
      </c>
      <c r="AJ648" s="33" t="s">
        <v>82</v>
      </c>
      <c r="AL648" t="s">
        <v>78</v>
      </c>
      <c r="AM648" t="s">
        <v>79</v>
      </c>
      <c r="AN648">
        <v>220</v>
      </c>
      <c r="AO648" s="69">
        <v>3</v>
      </c>
      <c r="AP648">
        <v>2</v>
      </c>
      <c r="AQ648">
        <v>0</v>
      </c>
      <c r="AR648">
        <v>1</v>
      </c>
      <c r="AS648" s="82" t="str">
        <f t="shared" si="955"/>
        <v>Gw-0-1</v>
      </c>
      <c r="AT648" s="14">
        <f t="shared" si="956"/>
        <v>26000</v>
      </c>
      <c r="AU648" s="81">
        <f>VLOOKUP(C648,Bushfire_Vlookup!$F$2:$H$12575,3,FALSE)</f>
        <v>552.16463799999997</v>
      </c>
      <c r="AV648" s="14">
        <f>VLOOKUP(AS648,Safety_collateral_Vlookup!$J$3:$L$20,2,FALSE)</f>
        <v>11570.139925214824</v>
      </c>
      <c r="AW648" s="14">
        <f>VLOOKUP(AS648,Safety_collateral_Vlookup!$J$3:$L$20,3,FALSE)</f>
        <v>148000</v>
      </c>
      <c r="AX648" s="48">
        <f t="shared" si="957"/>
        <v>198592.49896895021</v>
      </c>
      <c r="AY648" s="49">
        <f t="shared" si="1041"/>
        <v>12608.4</v>
      </c>
      <c r="AZ648" s="14">
        <v>76000</v>
      </c>
      <c r="BA648" s="16">
        <f t="shared" si="958"/>
        <v>15.750808902711702</v>
      </c>
      <c r="BB648" t="e">
        <f>IF(BA648&lt;=#REF!,#REF!,IF(BA648&lt;=#REF!,#REF!,IF(BA648&lt;=#REF!,#REF!,IF(BA648&lt;=#REF!,#REF!,#REF!))))</f>
        <v>#REF!</v>
      </c>
      <c r="BC648" s="51">
        <v>5</v>
      </c>
      <c r="BD648" s="21">
        <v>70</v>
      </c>
      <c r="BE648" s="21">
        <v>6.4399999999999999E-2</v>
      </c>
      <c r="BF648" s="26">
        <f t="shared" si="959"/>
        <v>822.39792959998692</v>
      </c>
      <c r="BG648" s="21">
        <v>7</v>
      </c>
      <c r="BH648" s="21">
        <f t="shared" si="960"/>
        <v>28</v>
      </c>
      <c r="BI648" s="28">
        <f t="shared" si="961"/>
        <v>4.0959999999999998E-4</v>
      </c>
      <c r="BJ648" s="27">
        <f t="shared" si="962"/>
        <v>4.0959999999999998E-4</v>
      </c>
      <c r="BK648" s="28">
        <f t="shared" si="963"/>
        <v>6.279685848080814E-3</v>
      </c>
      <c r="BL648" s="35">
        <f t="shared" si="964"/>
        <v>9.8910131762183967E-2</v>
      </c>
      <c r="BM648" s="21" t="str">
        <f t="shared" si="965"/>
        <v>Cr1</v>
      </c>
      <c r="BN648" s="51">
        <v>1</v>
      </c>
      <c r="BO648" s="21">
        <v>0</v>
      </c>
      <c r="BP648" s="50" t="s">
        <v>5497</v>
      </c>
      <c r="BQ648" s="14">
        <v>26000</v>
      </c>
      <c r="BR648">
        <f>IFERROR(VLOOKUP(AO648,'Model Failure data- Lines'!$A$37:$E$41,3,FALSE),'Model Failure data- Lines'!$C$37)</f>
        <v>0.16107000000000002</v>
      </c>
      <c r="BS648" s="14">
        <f t="shared" si="966"/>
        <v>31987.293808928815</v>
      </c>
      <c r="BT648" s="34">
        <f t="shared" si="949"/>
        <v>11246.067694892881</v>
      </c>
      <c r="BU648" s="34">
        <f t="shared" si="967"/>
        <v>2.8443092000464341</v>
      </c>
      <c r="BV648" s="54">
        <f t="shared" si="968"/>
        <v>20741.226114035933</v>
      </c>
      <c r="BW648">
        <f>IFERROR(VLOOKUP(AO648,'Model Failure data- Lines'!$A$37:$E$41,4,FALSE),'Model Failure data- Lines'!$D$37)</f>
        <v>0.16398000000000001</v>
      </c>
      <c r="BX648" s="14">
        <f t="shared" si="969"/>
        <v>32565.197980928457</v>
      </c>
      <c r="BY648" s="34">
        <f t="shared" si="970"/>
        <v>10030.934821080651</v>
      </c>
      <c r="BZ648" s="71">
        <f t="shared" si="971"/>
        <v>3.246476879950472</v>
      </c>
      <c r="CA648" s="71">
        <f t="shared" si="972"/>
        <v>22534.263159847804</v>
      </c>
      <c r="CB648" s="57">
        <v>2</v>
      </c>
      <c r="CC648">
        <f>IFERROR(VLOOKUP(AO648,'Model Failure data- Lines'!$A$37:$E$41,5,FALSE),'Model Failure data- Lines'!$E$37)</f>
        <v>0.16322</v>
      </c>
      <c r="CD648" s="14">
        <f t="shared" si="973"/>
        <v>32414.267681712055</v>
      </c>
      <c r="CE648" s="34">
        <f t="shared" si="974"/>
        <v>7980.3665322141023</v>
      </c>
      <c r="CF648" s="34">
        <f t="shared" si="975"/>
        <v>4.061751744217057</v>
      </c>
      <c r="CG648" s="54">
        <f t="shared" si="976"/>
        <v>24433.901149497953</v>
      </c>
      <c r="CH648" t="e">
        <f>IFERROR(VLOOKUP(AO648,'Model Failure data- Lines'!#REF!,3,FALSE),'Model Failure data- Lines'!#REF!)</f>
        <v>#REF!</v>
      </c>
      <c r="CI648" s="14" t="e">
        <f t="shared" si="977"/>
        <v>#REF!</v>
      </c>
      <c r="CJ648" s="34">
        <f t="shared" si="978"/>
        <v>10786.92883627942</v>
      </c>
      <c r="CK648" s="34" t="e">
        <f t="shared" si="979"/>
        <v>#REF!</v>
      </c>
      <c r="CL648" s="54" t="e">
        <f t="shared" si="980"/>
        <v>#REF!</v>
      </c>
      <c r="CM648" t="e">
        <f>IFERROR(VLOOKUP(AO648,'Model Failure data- Lines'!#REF!,4,FALSE),'Model Failure data- Lines'!#REF!)</f>
        <v>#REF!</v>
      </c>
      <c r="CN648" s="14" t="e">
        <f t="shared" si="981"/>
        <v>#REF!</v>
      </c>
      <c r="CO648" s="34">
        <f t="shared" si="982"/>
        <v>9228.59631031348</v>
      </c>
      <c r="CP648" s="34" t="e">
        <f t="shared" si="983"/>
        <v>#REF!</v>
      </c>
      <c r="CQ648" s="54" t="e">
        <f t="shared" si="984"/>
        <v>#REF!</v>
      </c>
      <c r="CR648" t="e">
        <f>IFERROR(VLOOKUP(AO648,'Model Failure data- Lines'!#REF!,5,FALSE),'Model Failure data- Lines'!#REF!)</f>
        <v>#REF!</v>
      </c>
      <c r="CS648" s="14" t="e">
        <f t="shared" si="985"/>
        <v>#REF!</v>
      </c>
      <c r="CT648" s="34">
        <f t="shared" si="986"/>
        <v>6754.7817216087342</v>
      </c>
      <c r="CU648" s="34" t="e">
        <f t="shared" si="987"/>
        <v>#REF!</v>
      </c>
      <c r="CV648" s="54" t="e">
        <f t="shared" si="988"/>
        <v>#REF!</v>
      </c>
      <c r="CW648" t="s">
        <v>1725</v>
      </c>
      <c r="CZ648">
        <f t="shared" si="989"/>
        <v>22534.263159847807</v>
      </c>
      <c r="DA648" s="34">
        <f t="shared" si="990"/>
        <v>4549.1331600000003</v>
      </c>
      <c r="DB648" s="34">
        <f t="shared" si="991"/>
        <v>96.610402480969071</v>
      </c>
      <c r="DC648" s="34">
        <f t="shared" si="992"/>
        <v>2024.3887384474874</v>
      </c>
      <c r="DD648" s="9">
        <f t="shared" si="993"/>
        <v>25895.06568</v>
      </c>
      <c r="DE648" s="59">
        <f t="shared" si="994"/>
        <v>0.13969309084698833</v>
      </c>
      <c r="DF648" s="59">
        <f t="shared" si="995"/>
        <v>2.966676343793401E-3</v>
      </c>
      <c r="DG648" s="59">
        <f t="shared" si="996"/>
        <v>6.2164177218669271E-2</v>
      </c>
      <c r="DH648" s="59">
        <f t="shared" si="997"/>
        <v>0.79517605559054894</v>
      </c>
      <c r="DI648" s="14">
        <f t="shared" si="998"/>
        <v>3147.8808707585627</v>
      </c>
      <c r="DJ648" s="14">
        <f t="shared" si="999"/>
        <v>66.851865441135615</v>
      </c>
      <c r="DK648" s="14">
        <f t="shared" si="1000"/>
        <v>1400.8239285609093</v>
      </c>
      <c r="DL648" s="14">
        <f t="shared" si="1001"/>
        <v>17918.706495087201</v>
      </c>
      <c r="DM648">
        <f t="shared" si="1002"/>
        <v>24433.901149497953</v>
      </c>
      <c r="DN648" s="34">
        <f t="shared" si="1003"/>
        <v>4528.0492400000003</v>
      </c>
      <c r="DO648" s="34">
        <f t="shared" si="1004"/>
        <v>96.162641132722115</v>
      </c>
      <c r="DP648" s="34">
        <f t="shared" si="1005"/>
        <v>2015.0062805793323</v>
      </c>
      <c r="DQ648" s="9">
        <f t="shared" si="1006"/>
        <v>25775.04952</v>
      </c>
      <c r="DR648" s="59">
        <f t="shared" si="1007"/>
        <v>0.13969309084698833</v>
      </c>
      <c r="DS648" s="59">
        <f t="shared" si="1008"/>
        <v>2.966676343793401E-3</v>
      </c>
      <c r="DT648" s="59">
        <f t="shared" si="1009"/>
        <v>6.2164177218669271E-2</v>
      </c>
      <c r="DU648" s="59">
        <f t="shared" si="1010"/>
        <v>0.79517605559054894</v>
      </c>
      <c r="DV648" s="14">
        <f t="shared" si="1011"/>
        <v>3413.2471730231505</v>
      </c>
      <c r="DW648" s="14">
        <f t="shared" si="1012"/>
        <v>72.487476526801956</v>
      </c>
      <c r="DX648" s="14">
        <f t="shared" si="1013"/>
        <v>1518.9133612008377</v>
      </c>
      <c r="DY648" s="14">
        <f t="shared" si="1014"/>
        <v>19429.253138747161</v>
      </c>
      <c r="DZ648" s="34" t="e">
        <f t="shared" si="1015"/>
        <v>#REF!</v>
      </c>
      <c r="EA648" s="34" t="e">
        <f t="shared" si="1016"/>
        <v>#REF!</v>
      </c>
      <c r="EB648" s="34" t="e">
        <f t="shared" si="1017"/>
        <v>#REF!</v>
      </c>
      <c r="EC648" s="34" t="e">
        <f t="shared" si="1018"/>
        <v>#REF!</v>
      </c>
      <c r="ED648" s="34" t="e">
        <f t="shared" si="1019"/>
        <v>#REF!</v>
      </c>
      <c r="EE648" s="59" t="e">
        <f t="shared" si="1020"/>
        <v>#REF!</v>
      </c>
      <c r="EF648" s="59" t="e">
        <f t="shared" si="1021"/>
        <v>#REF!</v>
      </c>
      <c r="EG648" s="59" t="e">
        <f t="shared" si="1022"/>
        <v>#REF!</v>
      </c>
      <c r="EH648" s="59" t="e">
        <f t="shared" si="1023"/>
        <v>#REF!</v>
      </c>
      <c r="EI648" s="14" t="e">
        <f t="shared" si="1024"/>
        <v>#REF!</v>
      </c>
      <c r="EJ648" s="14" t="e">
        <f t="shared" si="1025"/>
        <v>#REF!</v>
      </c>
      <c r="EK648" s="14" t="e">
        <f t="shared" si="1026"/>
        <v>#REF!</v>
      </c>
      <c r="EL648" s="14" t="e">
        <f t="shared" si="1027"/>
        <v>#REF!</v>
      </c>
      <c r="EM648" t="e">
        <f t="shared" si="1028"/>
        <v>#REF!</v>
      </c>
      <c r="EN648" s="34" t="e">
        <f t="shared" si="1029"/>
        <v>#REF!</v>
      </c>
      <c r="EO648" s="34" t="e">
        <f t="shared" si="1030"/>
        <v>#REF!</v>
      </c>
      <c r="EP648" s="34" t="e">
        <f t="shared" si="1031"/>
        <v>#REF!</v>
      </c>
      <c r="EQ648" s="34" t="e">
        <f t="shared" si="1032"/>
        <v>#REF!</v>
      </c>
      <c r="ER648" s="59" t="e">
        <f t="shared" si="1033"/>
        <v>#REF!</v>
      </c>
      <c r="ES648" s="59" t="e">
        <f t="shared" si="1034"/>
        <v>#REF!</v>
      </c>
      <c r="ET648" s="59" t="e">
        <f t="shared" si="1035"/>
        <v>#REF!</v>
      </c>
      <c r="EU648" s="59" t="e">
        <f t="shared" si="1036"/>
        <v>#REF!</v>
      </c>
      <c r="EV648" s="14" t="e">
        <f t="shared" si="1037"/>
        <v>#REF!</v>
      </c>
      <c r="EW648" s="14" t="e">
        <f t="shared" si="1038"/>
        <v>#REF!</v>
      </c>
      <c r="EX648" s="14" t="e">
        <f t="shared" si="1039"/>
        <v>#REF!</v>
      </c>
      <c r="EY648" s="14" t="e">
        <f t="shared" si="1040"/>
        <v>#REF!</v>
      </c>
    </row>
    <row r="649" spans="1:155" x14ac:dyDescent="0.2">
      <c r="A649" s="17">
        <v>30031797</v>
      </c>
      <c r="B649" t="s">
        <v>62</v>
      </c>
      <c r="C649" t="s">
        <v>619</v>
      </c>
      <c r="D649" t="s">
        <v>620</v>
      </c>
      <c r="E649" t="s">
        <v>621</v>
      </c>
      <c r="F649" t="s">
        <v>66</v>
      </c>
      <c r="G649" t="s">
        <v>42</v>
      </c>
      <c r="H649" t="s">
        <v>1086</v>
      </c>
      <c r="I649" t="s">
        <v>68</v>
      </c>
      <c r="J649" s="19" t="s">
        <v>69</v>
      </c>
      <c r="K649" t="s">
        <v>70</v>
      </c>
      <c r="L649">
        <v>1963</v>
      </c>
      <c r="M649">
        <f t="shared" si="950"/>
        <v>1963</v>
      </c>
      <c r="N649">
        <v>56</v>
      </c>
      <c r="O649" s="19">
        <f t="shared" si="951"/>
        <v>56</v>
      </c>
      <c r="P649" t="s">
        <v>80</v>
      </c>
      <c r="Q649" s="19" t="str">
        <f t="shared" si="952"/>
        <v>50-60</v>
      </c>
      <c r="R649" s="23">
        <v>88</v>
      </c>
      <c r="S649" s="15">
        <f t="shared" si="953"/>
        <v>8.7999999999999995E-2</v>
      </c>
      <c r="T649">
        <v>30068973</v>
      </c>
      <c r="U649" t="s">
        <v>45</v>
      </c>
      <c r="V649" t="s">
        <v>46</v>
      </c>
      <c r="W649" s="20" t="s">
        <v>87</v>
      </c>
      <c r="X649" t="s">
        <v>88</v>
      </c>
      <c r="Y649" t="s">
        <v>623</v>
      </c>
      <c r="Z649" t="s">
        <v>624</v>
      </c>
      <c r="AA649" t="s">
        <v>625</v>
      </c>
      <c r="AB649" t="s">
        <v>626</v>
      </c>
      <c r="AC649">
        <v>1963</v>
      </c>
      <c r="AD649">
        <v>112</v>
      </c>
      <c r="AE649" t="str">
        <f t="shared" si="954"/>
        <v>&gt;80</v>
      </c>
      <c r="AF649">
        <v>-37.928517069999998</v>
      </c>
      <c r="AG649">
        <v>145.22955302</v>
      </c>
      <c r="AH649" t="s">
        <v>75</v>
      </c>
      <c r="AI649" t="s">
        <v>76</v>
      </c>
      <c r="AJ649" s="33" t="s">
        <v>82</v>
      </c>
      <c r="AL649" t="s">
        <v>48</v>
      </c>
      <c r="AM649" t="s">
        <v>86</v>
      </c>
      <c r="AN649">
        <v>220</v>
      </c>
      <c r="AO649" s="69">
        <v>3</v>
      </c>
      <c r="AP649">
        <v>2</v>
      </c>
      <c r="AQ649">
        <v>0</v>
      </c>
      <c r="AR649">
        <v>2</v>
      </c>
      <c r="AS649" s="82" t="str">
        <f t="shared" si="955"/>
        <v>Gw-0-2</v>
      </c>
      <c r="AT649" s="14">
        <f t="shared" si="956"/>
        <v>26000</v>
      </c>
      <c r="AU649" s="81">
        <f>VLOOKUP(C649,Bushfire_Vlookup!$F$2:$H$12575,3,FALSE)</f>
        <v>552.16463799999997</v>
      </c>
      <c r="AV649" s="14">
        <f>VLOOKUP(AS649,Safety_collateral_Vlookup!$J$3:$L$20,2,FALSE)</f>
        <v>93570.139925214826</v>
      </c>
      <c r="AW649" s="14">
        <f>VLOOKUP(AS649,Safety_collateral_Vlookup!$J$3:$L$20,3,FALSE)</f>
        <v>550000</v>
      </c>
      <c r="AX649" s="48">
        <f t="shared" si="957"/>
        <v>715020.49896895012</v>
      </c>
      <c r="AY649" s="49">
        <f t="shared" si="1041"/>
        <v>6688</v>
      </c>
      <c r="AZ649" s="14">
        <v>76000</v>
      </c>
      <c r="BA649" s="16">
        <f t="shared" si="958"/>
        <v>106.9109597740655</v>
      </c>
      <c r="BB649" t="e">
        <f>IF(BA649&lt;=#REF!,#REF!,IF(BA649&lt;=#REF!,#REF!,IF(BA649&lt;=#REF!,#REF!,IF(BA649&lt;=#REF!,#REF!,#REF!))))</f>
        <v>#REF!</v>
      </c>
      <c r="BC649" s="51">
        <v>5</v>
      </c>
      <c r="BD649" s="21">
        <v>70</v>
      </c>
      <c r="BE649" s="21">
        <v>6.4399999999999999E-2</v>
      </c>
      <c r="BF649" s="26">
        <f t="shared" si="959"/>
        <v>436.23277760577975</v>
      </c>
      <c r="BG649" s="21">
        <v>7</v>
      </c>
      <c r="BH649" s="21">
        <f t="shared" si="960"/>
        <v>28</v>
      </c>
      <c r="BI649" s="28">
        <f t="shared" si="961"/>
        <v>4.0959999999999998E-4</v>
      </c>
      <c r="BJ649" s="27">
        <f t="shared" si="962"/>
        <v>4.0959999999999998E-4</v>
      </c>
      <c r="BK649" s="28">
        <f t="shared" si="963"/>
        <v>6.279685848080814E-3</v>
      </c>
      <c r="BL649" s="35">
        <f t="shared" si="964"/>
        <v>0.67136724109793633</v>
      </c>
      <c r="BM649" s="21" t="str">
        <f t="shared" si="965"/>
        <v>Cr2</v>
      </c>
      <c r="BN649" s="51">
        <v>2</v>
      </c>
      <c r="BO649" s="21">
        <v>0</v>
      </c>
      <c r="BP649" s="50" t="s">
        <v>5497</v>
      </c>
      <c r="BQ649" s="14">
        <v>26000</v>
      </c>
      <c r="BR649">
        <f>IFERROR(VLOOKUP(AO649,'Model Failure data- Lines'!$A$37:$E$41,3,FALSE),'Model Failure data- Lines'!$C$37)</f>
        <v>0.16107000000000002</v>
      </c>
      <c r="BS649" s="14">
        <f t="shared" si="966"/>
        <v>115168.35176892881</v>
      </c>
      <c r="BT649" s="34">
        <f t="shared" si="949"/>
        <v>5965.364419231908</v>
      </c>
      <c r="BU649" s="34">
        <f t="shared" si="967"/>
        <v>19.306172041666773</v>
      </c>
      <c r="BV649" s="54">
        <f t="shared" si="968"/>
        <v>109202.98734969691</v>
      </c>
      <c r="BW649">
        <f>IFERROR(VLOOKUP(AO649,'Model Failure data- Lines'!$A$37:$E$41,4,FALSE),'Model Failure data- Lines'!$D$37)</f>
        <v>0.16398000000000001</v>
      </c>
      <c r="BX649" s="14">
        <f t="shared" si="969"/>
        <v>117249.06142092845</v>
      </c>
      <c r="BY649" s="34">
        <f t="shared" si="970"/>
        <v>5320.8093083489894</v>
      </c>
      <c r="BZ649" s="71">
        <f t="shared" si="971"/>
        <v>22.035945027563869</v>
      </c>
      <c r="CA649" s="71">
        <f t="shared" si="972"/>
        <v>111928.25211257946</v>
      </c>
      <c r="CB649" s="57">
        <v>2</v>
      </c>
      <c r="CC649">
        <f>IFERROR(VLOOKUP(AO649,'Model Failure data- Lines'!$A$37:$E$41,5,FALSE),'Model Failure data- Lines'!$E$37)</f>
        <v>0.16322</v>
      </c>
      <c r="CD649" s="14">
        <f t="shared" si="973"/>
        <v>116705.64584171204</v>
      </c>
      <c r="CE649" s="34">
        <f t="shared" si="974"/>
        <v>4233.1058157615498</v>
      </c>
      <c r="CF649" s="34">
        <f t="shared" si="975"/>
        <v>27.569744514103604</v>
      </c>
      <c r="CG649" s="54">
        <f t="shared" si="976"/>
        <v>112472.5400259505</v>
      </c>
      <c r="CH649" t="e">
        <f>IFERROR(VLOOKUP(AO649,'Model Failure data- Lines'!#REF!,3,FALSE),'Model Failure data- Lines'!#REF!)</f>
        <v>#REF!</v>
      </c>
      <c r="CI649" s="14" t="e">
        <f t="shared" si="977"/>
        <v>#REF!</v>
      </c>
      <c r="CJ649" s="34">
        <f t="shared" si="978"/>
        <v>5721.8187919987276</v>
      </c>
      <c r="CK649" s="34" t="e">
        <f t="shared" si="979"/>
        <v>#REF!</v>
      </c>
      <c r="CL649" s="54" t="e">
        <f t="shared" si="980"/>
        <v>#REF!</v>
      </c>
      <c r="CM649" t="e">
        <f>IFERROR(VLOOKUP(AO649,'Model Failure data- Lines'!#REF!,4,FALSE),'Model Failure data- Lines'!#REF!)</f>
        <v>#REF!</v>
      </c>
      <c r="CN649" s="14" t="e">
        <f t="shared" si="981"/>
        <v>#REF!</v>
      </c>
      <c r="CO649" s="34">
        <f t="shared" si="982"/>
        <v>4895.2168493525387</v>
      </c>
      <c r="CP649" s="34" t="e">
        <f t="shared" si="983"/>
        <v>#REF!</v>
      </c>
      <c r="CQ649" s="54" t="e">
        <f t="shared" si="984"/>
        <v>#REF!</v>
      </c>
      <c r="CR649" t="e">
        <f>IFERROR(VLOOKUP(AO649,'Model Failure data- Lines'!#REF!,5,FALSE),'Model Failure data- Lines'!#REF!)</f>
        <v>#REF!</v>
      </c>
      <c r="CS649" s="14" t="e">
        <f t="shared" si="985"/>
        <v>#REF!</v>
      </c>
      <c r="CT649" s="34">
        <f t="shared" si="986"/>
        <v>3583.0065792740725</v>
      </c>
      <c r="CU649" s="34" t="e">
        <f t="shared" si="987"/>
        <v>#REF!</v>
      </c>
      <c r="CV649" s="54" t="e">
        <f t="shared" si="988"/>
        <v>#REF!</v>
      </c>
      <c r="CW649" t="s">
        <v>626</v>
      </c>
      <c r="CZ649">
        <f t="shared" si="989"/>
        <v>111928.25211257947</v>
      </c>
      <c r="DA649" s="34">
        <f t="shared" si="990"/>
        <v>4549.1331600000003</v>
      </c>
      <c r="DB649" s="34">
        <f t="shared" si="991"/>
        <v>96.610402480969071</v>
      </c>
      <c r="DC649" s="34">
        <f t="shared" si="992"/>
        <v>16371.654858447488</v>
      </c>
      <c r="DD649" s="9">
        <f t="shared" si="993"/>
        <v>96231.663</v>
      </c>
      <c r="DE649" s="59">
        <f t="shared" si="994"/>
        <v>3.8798887640289458E-2</v>
      </c>
      <c r="DF649" s="59">
        <f t="shared" si="995"/>
        <v>8.2397591341165763E-4</v>
      </c>
      <c r="DG649" s="59">
        <f t="shared" si="996"/>
        <v>0.13963143636325279</v>
      </c>
      <c r="DH649" s="59">
        <f t="shared" si="997"/>
        <v>0.82074570008304615</v>
      </c>
      <c r="DI649" s="14">
        <f t="shared" si="998"/>
        <v>4342.6916774899619</v>
      </c>
      <c r="DJ649" s="14">
        <f t="shared" si="999"/>
        <v>92.226183771032964</v>
      </c>
      <c r="DK649" s="14">
        <f t="shared" si="1000"/>
        <v>15628.702612107754</v>
      </c>
      <c r="DL649" s="14">
        <f t="shared" si="1001"/>
        <v>91864.631639210726</v>
      </c>
      <c r="DM649">
        <f t="shared" si="1002"/>
        <v>112472.5400259505</v>
      </c>
      <c r="DN649" s="34">
        <f t="shared" si="1003"/>
        <v>4528.0492400000003</v>
      </c>
      <c r="DO649" s="34">
        <f t="shared" si="1004"/>
        <v>96.162641132722115</v>
      </c>
      <c r="DP649" s="34">
        <f t="shared" si="1005"/>
        <v>16295.776960579333</v>
      </c>
      <c r="DQ649" s="9">
        <f t="shared" si="1006"/>
        <v>95785.657000000007</v>
      </c>
      <c r="DR649" s="59">
        <f t="shared" si="1007"/>
        <v>3.8798887640289458E-2</v>
      </c>
      <c r="DS649" s="59">
        <f t="shared" si="1008"/>
        <v>8.2397591341165774E-4</v>
      </c>
      <c r="DT649" s="59">
        <f t="shared" si="1009"/>
        <v>0.13963143636325279</v>
      </c>
      <c r="DU649" s="59">
        <f t="shared" si="1010"/>
        <v>0.82074570008304626</v>
      </c>
      <c r="DV649" s="14">
        <f t="shared" si="1011"/>
        <v>4363.8094430848123</v>
      </c>
      <c r="DW649" s="14">
        <f t="shared" si="1012"/>
        <v>92.674663901611794</v>
      </c>
      <c r="DX649" s="14">
        <f t="shared" si="1013"/>
        <v>15704.70231524691</v>
      </c>
      <c r="DY649" s="14">
        <f t="shared" si="1014"/>
        <v>92311.353603717187</v>
      </c>
      <c r="DZ649" s="34" t="e">
        <f t="shared" si="1015"/>
        <v>#REF!</v>
      </c>
      <c r="EA649" s="34" t="e">
        <f t="shared" si="1016"/>
        <v>#REF!</v>
      </c>
      <c r="EB649" s="34" t="e">
        <f t="shared" si="1017"/>
        <v>#REF!</v>
      </c>
      <c r="EC649" s="34" t="e">
        <f t="shared" si="1018"/>
        <v>#REF!</v>
      </c>
      <c r="ED649" s="34" t="e">
        <f t="shared" si="1019"/>
        <v>#REF!</v>
      </c>
      <c r="EE649" s="59" t="e">
        <f t="shared" si="1020"/>
        <v>#REF!</v>
      </c>
      <c r="EF649" s="59" t="e">
        <f t="shared" si="1021"/>
        <v>#REF!</v>
      </c>
      <c r="EG649" s="59" t="e">
        <f t="shared" si="1022"/>
        <v>#REF!</v>
      </c>
      <c r="EH649" s="59" t="e">
        <f t="shared" si="1023"/>
        <v>#REF!</v>
      </c>
      <c r="EI649" s="14" t="e">
        <f t="shared" si="1024"/>
        <v>#REF!</v>
      </c>
      <c r="EJ649" s="14" t="e">
        <f t="shared" si="1025"/>
        <v>#REF!</v>
      </c>
      <c r="EK649" s="14" t="e">
        <f t="shared" si="1026"/>
        <v>#REF!</v>
      </c>
      <c r="EL649" s="14" t="e">
        <f t="shared" si="1027"/>
        <v>#REF!</v>
      </c>
      <c r="EM649" t="e">
        <f t="shared" si="1028"/>
        <v>#REF!</v>
      </c>
      <c r="EN649" s="34" t="e">
        <f t="shared" si="1029"/>
        <v>#REF!</v>
      </c>
      <c r="EO649" s="34" t="e">
        <f t="shared" si="1030"/>
        <v>#REF!</v>
      </c>
      <c r="EP649" s="34" t="e">
        <f t="shared" si="1031"/>
        <v>#REF!</v>
      </c>
      <c r="EQ649" s="34" t="e">
        <f t="shared" si="1032"/>
        <v>#REF!</v>
      </c>
      <c r="ER649" s="59" t="e">
        <f t="shared" si="1033"/>
        <v>#REF!</v>
      </c>
      <c r="ES649" s="59" t="e">
        <f t="shared" si="1034"/>
        <v>#REF!</v>
      </c>
      <c r="ET649" s="59" t="e">
        <f t="shared" si="1035"/>
        <v>#REF!</v>
      </c>
      <c r="EU649" s="59" t="e">
        <f t="shared" si="1036"/>
        <v>#REF!</v>
      </c>
      <c r="EV649" s="14" t="e">
        <f t="shared" si="1037"/>
        <v>#REF!</v>
      </c>
      <c r="EW649" s="14" t="e">
        <f t="shared" si="1038"/>
        <v>#REF!</v>
      </c>
      <c r="EX649" s="14" t="e">
        <f t="shared" si="1039"/>
        <v>#REF!</v>
      </c>
      <c r="EY649" s="14" t="e">
        <f t="shared" si="1040"/>
        <v>#REF!</v>
      </c>
    </row>
    <row r="650" spans="1:155" x14ac:dyDescent="0.2">
      <c r="A650" s="17">
        <v>30004316</v>
      </c>
      <c r="B650" t="s">
        <v>62</v>
      </c>
      <c r="C650" t="s">
        <v>412</v>
      </c>
      <c r="D650" t="s">
        <v>413</v>
      </c>
      <c r="E650" t="s">
        <v>414</v>
      </c>
      <c r="F650" t="s">
        <v>41</v>
      </c>
      <c r="G650" t="s">
        <v>42</v>
      </c>
      <c r="H650" t="s">
        <v>415</v>
      </c>
      <c r="I650" t="s">
        <v>68</v>
      </c>
      <c r="J650" s="19" t="s">
        <v>69</v>
      </c>
      <c r="K650" t="s">
        <v>70</v>
      </c>
      <c r="L650">
        <v>1962</v>
      </c>
      <c r="M650">
        <f t="shared" si="950"/>
        <v>1962</v>
      </c>
      <c r="N650">
        <v>57</v>
      </c>
      <c r="O650" s="19">
        <f t="shared" si="951"/>
        <v>57</v>
      </c>
      <c r="P650" t="s">
        <v>80</v>
      </c>
      <c r="Q650" s="19" t="str">
        <f t="shared" si="952"/>
        <v>50-60</v>
      </c>
      <c r="R650" s="23">
        <v>249.9</v>
      </c>
      <c r="S650" s="15">
        <f t="shared" si="953"/>
        <v>0.24990000000000001</v>
      </c>
      <c r="T650">
        <v>30328496</v>
      </c>
      <c r="U650" t="s">
        <v>45</v>
      </c>
      <c r="V650" t="s">
        <v>46</v>
      </c>
      <c r="W650" t="s">
        <v>47</v>
      </c>
      <c r="X650" t="s">
        <v>48</v>
      </c>
      <c r="Y650" t="s">
        <v>350</v>
      </c>
      <c r="Z650" t="s">
        <v>416</v>
      </c>
      <c r="AA650" t="s">
        <v>417</v>
      </c>
      <c r="AB650" t="s">
        <v>240</v>
      </c>
      <c r="AC650">
        <v>1962</v>
      </c>
      <c r="AD650">
        <v>57</v>
      </c>
      <c r="AE650" t="str">
        <f t="shared" si="954"/>
        <v>&lt;60</v>
      </c>
      <c r="AF650">
        <v>-38.177837570000001</v>
      </c>
      <c r="AG650">
        <v>146.32320927999999</v>
      </c>
      <c r="AH650" t="s">
        <v>92</v>
      </c>
      <c r="AI650" t="s">
        <v>76</v>
      </c>
      <c r="AJ650" s="33" t="s">
        <v>314</v>
      </c>
      <c r="AL650">
        <v>1</v>
      </c>
      <c r="AM650" t="s">
        <v>86</v>
      </c>
      <c r="AN650">
        <v>220</v>
      </c>
      <c r="AO650" s="69">
        <v>3</v>
      </c>
      <c r="AP650">
        <v>2</v>
      </c>
      <c r="AQ650">
        <v>0</v>
      </c>
      <c r="AR650">
        <v>0</v>
      </c>
      <c r="AS650" s="82" t="str">
        <f t="shared" si="955"/>
        <v>Gw-0-0</v>
      </c>
      <c r="AT650" s="14">
        <f t="shared" si="956"/>
        <v>36200</v>
      </c>
      <c r="AU650" s="81">
        <f>VLOOKUP(C650,Bushfire_Vlookup!$F$2:$H$12575,3,FALSE)</f>
        <v>1163.253213</v>
      </c>
      <c r="AV650" s="14">
        <f>VLOOKUP(AS650,Safety_collateral_Vlookup!$J$3:$L$20,2,FALSE)</f>
        <v>3720.1399252148244</v>
      </c>
      <c r="AW650" s="14">
        <f>VLOOKUP(AS650,Safety_collateral_Vlookup!$J$3:$L$20,3,FALSE)</f>
        <v>25000</v>
      </c>
      <c r="AX650" s="48">
        <f t="shared" si="957"/>
        <v>70510.98047847522</v>
      </c>
      <c r="AY650" s="49">
        <f t="shared" si="1041"/>
        <v>18992.400000000001</v>
      </c>
      <c r="AZ650" s="14">
        <v>76000</v>
      </c>
      <c r="BA650" s="16">
        <f t="shared" si="958"/>
        <v>3.712589271417789</v>
      </c>
      <c r="BB650" t="e">
        <f>IF(BA650&lt;=#REF!,#REF!,IF(BA650&lt;=#REF!,#REF!,IF(BA650&lt;=#REF!,#REF!,IF(BA650&lt;=#REF!,#REF!,#REF!))))</f>
        <v>#REF!</v>
      </c>
      <c r="BC650" s="51">
        <v>4</v>
      </c>
      <c r="BD650" s="21">
        <v>70</v>
      </c>
      <c r="BE650" s="21">
        <v>6.4399999999999999E-2</v>
      </c>
      <c r="BF650" s="26">
        <f t="shared" si="959"/>
        <v>1238.8019445873222</v>
      </c>
      <c r="BG650" s="21">
        <v>7</v>
      </c>
      <c r="BH650" s="21">
        <f t="shared" si="960"/>
        <v>28</v>
      </c>
      <c r="BI650" s="28">
        <f t="shared" si="961"/>
        <v>4.0959999999999998E-4</v>
      </c>
      <c r="BJ650" s="27">
        <f t="shared" si="962"/>
        <v>4.0959999999999998E-4</v>
      </c>
      <c r="BK650" s="28">
        <f t="shared" si="963"/>
        <v>6.279685848080814E-3</v>
      </c>
      <c r="BL650" s="35">
        <f t="shared" si="964"/>
        <v>2.3313894307458949E-2</v>
      </c>
      <c r="BM650" s="21" t="str">
        <f t="shared" si="965"/>
        <v>Cr1</v>
      </c>
      <c r="BN650" s="51">
        <v>1</v>
      </c>
      <c r="BO650" s="21">
        <v>2</v>
      </c>
      <c r="BP650" s="50" t="s">
        <v>5497</v>
      </c>
      <c r="BQ650" s="14">
        <v>36200</v>
      </c>
      <c r="BR650">
        <f>IFERROR(VLOOKUP(AO650,'Model Failure data- Lines'!$A$37:$E$41,3,FALSE),'Model Failure data- Lines'!$C$37)</f>
        <v>0.16107000000000002</v>
      </c>
      <c r="BS650" s="14">
        <f t="shared" si="966"/>
        <v>11357.203625668006</v>
      </c>
      <c r="BT650" s="34">
        <f t="shared" si="949"/>
        <v>16940.279185977884</v>
      </c>
      <c r="BU650" s="34">
        <f t="shared" si="967"/>
        <v>0.6704260007160211</v>
      </c>
      <c r="BV650" s="54">
        <f t="shared" si="968"/>
        <v>-5583.0755603098787</v>
      </c>
      <c r="BW650">
        <f>IFERROR(VLOOKUP(AO650,'Model Failure data- Lines'!$A$37:$E$41,4,FALSE),'Model Failure data- Lines'!$D$37)</f>
        <v>0.16398000000000001</v>
      </c>
      <c r="BX650" s="14">
        <f t="shared" si="969"/>
        <v>11562.390578860368</v>
      </c>
      <c r="BY650" s="34">
        <f t="shared" si="970"/>
        <v>15109.889160868324</v>
      </c>
      <c r="BZ650" s="71">
        <f t="shared" si="971"/>
        <v>0.76522007909923728</v>
      </c>
      <c r="CA650" s="71">
        <f t="shared" si="972"/>
        <v>-3547.4985820079564</v>
      </c>
      <c r="CB650" s="56">
        <v>2</v>
      </c>
      <c r="CC650">
        <f>IFERROR(VLOOKUP(AO650,'Model Failure data- Lines'!$A$37:$E$41,5,FALSE),'Model Failure data- Lines'!$E$37)</f>
        <v>0.16322</v>
      </c>
      <c r="CD650" s="14">
        <f t="shared" si="973"/>
        <v>11508.802233696726</v>
      </c>
      <c r="CE650" s="34">
        <f t="shared" si="974"/>
        <v>12021.058447259218</v>
      </c>
      <c r="CF650" s="34">
        <f t="shared" si="975"/>
        <v>0.95738676292025804</v>
      </c>
      <c r="CG650" s="54">
        <f t="shared" si="976"/>
        <v>-512.25621356249212</v>
      </c>
      <c r="CH650" t="e">
        <f>IFERROR(VLOOKUP(AO650,'Model Failure data- Lines'!#REF!,3,FALSE),'Model Failure data- Lines'!#REF!)</f>
        <v>#REF!</v>
      </c>
      <c r="CI650" s="14" t="e">
        <f t="shared" si="977"/>
        <v>#REF!</v>
      </c>
      <c r="CJ650" s="34">
        <f t="shared" si="978"/>
        <v>16248.66495591457</v>
      </c>
      <c r="CK650" s="34" t="e">
        <f t="shared" si="979"/>
        <v>#REF!</v>
      </c>
      <c r="CL650" s="54" t="e">
        <f t="shared" si="980"/>
        <v>#REF!</v>
      </c>
      <c r="CM650" t="e">
        <f>IFERROR(VLOOKUP(AO650,'Model Failure data- Lines'!#REF!,4,FALSE),'Model Failure data- Lines'!#REF!)</f>
        <v>#REF!</v>
      </c>
      <c r="CN650" s="14" t="e">
        <f t="shared" si="981"/>
        <v>#REF!</v>
      </c>
      <c r="CO650" s="34">
        <f t="shared" si="982"/>
        <v>13901.303302877268</v>
      </c>
      <c r="CP650" s="34" t="e">
        <f t="shared" si="983"/>
        <v>#REF!</v>
      </c>
      <c r="CQ650" s="54" t="e">
        <f t="shared" si="984"/>
        <v>#REF!</v>
      </c>
      <c r="CR650" t="e">
        <f>IFERROR(VLOOKUP(AO650,'Model Failure data- Lines'!#REF!,5,FALSE),'Model Failure data- Lines'!#REF!)</f>
        <v>#REF!</v>
      </c>
      <c r="CS650" s="14" t="e">
        <f t="shared" si="985"/>
        <v>#REF!</v>
      </c>
      <c r="CT650" s="34">
        <f t="shared" si="986"/>
        <v>10174.92436546126</v>
      </c>
      <c r="CU650" s="34" t="e">
        <f t="shared" si="987"/>
        <v>#REF!</v>
      </c>
      <c r="CV650" s="54" t="e">
        <f t="shared" si="988"/>
        <v>#REF!</v>
      </c>
      <c r="CW650" t="s">
        <v>240</v>
      </c>
      <c r="CZ650">
        <f t="shared" si="989"/>
        <v>-3547.4985820079573</v>
      </c>
      <c r="DA650" s="34">
        <f t="shared" si="990"/>
        <v>6333.7930920000008</v>
      </c>
      <c r="DB650" s="34">
        <f t="shared" si="991"/>
        <v>203.53052941287856</v>
      </c>
      <c r="DC650" s="34">
        <f t="shared" si="992"/>
        <v>650.90045744748761</v>
      </c>
      <c r="DD650" s="9">
        <f t="shared" si="993"/>
        <v>4374.1665000000003</v>
      </c>
      <c r="DE650" s="59">
        <f t="shared" si="994"/>
        <v>0.54779269466818881</v>
      </c>
      <c r="DF650" s="59">
        <f t="shared" si="995"/>
        <v>1.7602806964936425E-2</v>
      </c>
      <c r="DG650" s="59">
        <f t="shared" si="996"/>
        <v>5.6294626358456987E-2</v>
      </c>
      <c r="DH650" s="59">
        <f t="shared" si="997"/>
        <v>0.3783098720084177</v>
      </c>
      <c r="DI650" s="14">
        <f t="shared" si="998"/>
        <v>-1943.2938075697177</v>
      </c>
      <c r="DJ650" s="14">
        <f t="shared" si="999"/>
        <v>-62.445932747471772</v>
      </c>
      <c r="DK650" s="14">
        <f t="shared" si="1000"/>
        <v>-199.70510718129393</v>
      </c>
      <c r="DL650" s="14">
        <f t="shared" si="1001"/>
        <v>-1342.0537345094735</v>
      </c>
      <c r="DM650">
        <f t="shared" si="1002"/>
        <v>-512.25621356249178</v>
      </c>
      <c r="DN650" s="34">
        <f t="shared" si="1003"/>
        <v>6304.4377880000002</v>
      </c>
      <c r="DO650" s="34">
        <f t="shared" si="1004"/>
        <v>202.58722411739262</v>
      </c>
      <c r="DP650" s="34">
        <f t="shared" si="1005"/>
        <v>647.88372157933247</v>
      </c>
      <c r="DQ650" s="9">
        <f t="shared" si="1006"/>
        <v>4353.8935000000001</v>
      </c>
      <c r="DR650" s="59">
        <f t="shared" si="1007"/>
        <v>0.54779269466818881</v>
      </c>
      <c r="DS650" s="59">
        <f t="shared" si="1008"/>
        <v>1.7602806964936425E-2</v>
      </c>
      <c r="DT650" s="59">
        <f t="shared" si="1009"/>
        <v>5.6294626358456994E-2</v>
      </c>
      <c r="DU650" s="59">
        <f t="shared" si="1010"/>
        <v>0.3783098720084177</v>
      </c>
      <c r="DV650" s="14">
        <f t="shared" si="1011"/>
        <v>-280.61021158792062</v>
      </c>
      <c r="DW650" s="14">
        <f t="shared" si="1012"/>
        <v>-9.0171472439297915</v>
      </c>
      <c r="DX650" s="14">
        <f t="shared" si="1013"/>
        <v>-28.837272142298428</v>
      </c>
      <c r="DY650" s="14">
        <f t="shared" si="1014"/>
        <v>-193.79158258834298</v>
      </c>
      <c r="DZ650" s="34" t="e">
        <f t="shared" si="1015"/>
        <v>#REF!</v>
      </c>
      <c r="EA650" s="34" t="e">
        <f t="shared" si="1016"/>
        <v>#REF!</v>
      </c>
      <c r="EB650" s="34" t="e">
        <f t="shared" si="1017"/>
        <v>#REF!</v>
      </c>
      <c r="EC650" s="34" t="e">
        <f t="shared" si="1018"/>
        <v>#REF!</v>
      </c>
      <c r="ED650" s="34" t="e">
        <f t="shared" si="1019"/>
        <v>#REF!</v>
      </c>
      <c r="EE650" s="59" t="e">
        <f t="shared" si="1020"/>
        <v>#REF!</v>
      </c>
      <c r="EF650" s="59" t="e">
        <f t="shared" si="1021"/>
        <v>#REF!</v>
      </c>
      <c r="EG650" s="59" t="e">
        <f t="shared" si="1022"/>
        <v>#REF!</v>
      </c>
      <c r="EH650" s="59" t="e">
        <f t="shared" si="1023"/>
        <v>#REF!</v>
      </c>
      <c r="EI650" s="14" t="e">
        <f t="shared" si="1024"/>
        <v>#REF!</v>
      </c>
      <c r="EJ650" s="14" t="e">
        <f t="shared" si="1025"/>
        <v>#REF!</v>
      </c>
      <c r="EK650" s="14" t="e">
        <f t="shared" si="1026"/>
        <v>#REF!</v>
      </c>
      <c r="EL650" s="14" t="e">
        <f t="shared" si="1027"/>
        <v>#REF!</v>
      </c>
      <c r="EM650" t="e">
        <f t="shared" si="1028"/>
        <v>#REF!</v>
      </c>
      <c r="EN650" s="34" t="e">
        <f t="shared" si="1029"/>
        <v>#REF!</v>
      </c>
      <c r="EO650" s="34" t="e">
        <f t="shared" si="1030"/>
        <v>#REF!</v>
      </c>
      <c r="EP650" s="34" t="e">
        <f t="shared" si="1031"/>
        <v>#REF!</v>
      </c>
      <c r="EQ650" s="34" t="e">
        <f t="shared" si="1032"/>
        <v>#REF!</v>
      </c>
      <c r="ER650" s="59" t="e">
        <f t="shared" si="1033"/>
        <v>#REF!</v>
      </c>
      <c r="ES650" s="59" t="e">
        <f t="shared" si="1034"/>
        <v>#REF!</v>
      </c>
      <c r="ET650" s="59" t="e">
        <f t="shared" si="1035"/>
        <v>#REF!</v>
      </c>
      <c r="EU650" s="59" t="e">
        <f t="shared" si="1036"/>
        <v>#REF!</v>
      </c>
      <c r="EV650" s="14" t="e">
        <f t="shared" si="1037"/>
        <v>#REF!</v>
      </c>
      <c r="EW650" s="14" t="e">
        <f t="shared" si="1038"/>
        <v>#REF!</v>
      </c>
      <c r="EX650" s="14" t="e">
        <f t="shared" si="1039"/>
        <v>#REF!</v>
      </c>
      <c r="EY650" s="14" t="e">
        <f t="shared" si="1040"/>
        <v>#REF!</v>
      </c>
    </row>
    <row r="651" spans="1:155" x14ac:dyDescent="0.2">
      <c r="A651" s="17">
        <v>30313226</v>
      </c>
      <c r="B651" t="s">
        <v>62</v>
      </c>
      <c r="C651" t="s">
        <v>4568</v>
      </c>
      <c r="D651" t="s">
        <v>4569</v>
      </c>
      <c r="E651" t="s">
        <v>3175</v>
      </c>
      <c r="F651" t="s">
        <v>41</v>
      </c>
      <c r="G651" t="s">
        <v>42</v>
      </c>
      <c r="H651" t="s">
        <v>4570</v>
      </c>
      <c r="I651" t="s">
        <v>68</v>
      </c>
      <c r="J651" s="19" t="s">
        <v>69</v>
      </c>
      <c r="K651" t="s">
        <v>70</v>
      </c>
      <c r="L651">
        <v>1962</v>
      </c>
      <c r="M651">
        <f t="shared" si="950"/>
        <v>1962</v>
      </c>
      <c r="N651">
        <v>57</v>
      </c>
      <c r="O651" s="19">
        <f t="shared" si="951"/>
        <v>57</v>
      </c>
      <c r="P651" t="s">
        <v>80</v>
      </c>
      <c r="Q651" s="19" t="str">
        <f t="shared" si="952"/>
        <v>50-60</v>
      </c>
      <c r="R651" s="23">
        <v>236.4</v>
      </c>
      <c r="S651" s="15">
        <f t="shared" si="953"/>
        <v>0.2364</v>
      </c>
      <c r="T651">
        <v>30050684</v>
      </c>
      <c r="U651" t="s">
        <v>45</v>
      </c>
      <c r="V651" t="s">
        <v>46</v>
      </c>
      <c r="W651" s="20" t="s">
        <v>87</v>
      </c>
      <c r="X651" t="s">
        <v>48</v>
      </c>
      <c r="Y651" t="s">
        <v>2036</v>
      </c>
      <c r="Z651" t="s">
        <v>4571</v>
      </c>
      <c r="AA651" t="s">
        <v>4572</v>
      </c>
      <c r="AB651" t="s">
        <v>179</v>
      </c>
      <c r="AC651">
        <v>1962</v>
      </c>
      <c r="AD651">
        <v>57</v>
      </c>
      <c r="AE651" t="str">
        <f t="shared" si="954"/>
        <v>&lt;60</v>
      </c>
      <c r="AF651">
        <v>-38.102491149999999</v>
      </c>
      <c r="AG651">
        <v>145.90129467</v>
      </c>
      <c r="AH651" t="s">
        <v>92</v>
      </c>
      <c r="AI651" t="s">
        <v>76</v>
      </c>
      <c r="AJ651" s="33" t="s">
        <v>314</v>
      </c>
      <c r="AL651">
        <v>1</v>
      </c>
      <c r="AM651" t="s">
        <v>86</v>
      </c>
      <c r="AN651">
        <v>220</v>
      </c>
      <c r="AO651" s="69">
        <v>3</v>
      </c>
      <c r="AP651">
        <v>2</v>
      </c>
      <c r="AQ651">
        <v>0</v>
      </c>
      <c r="AR651">
        <v>0</v>
      </c>
      <c r="AS651" s="82" t="str">
        <f t="shared" si="955"/>
        <v>Gw-0-0</v>
      </c>
      <c r="AT651" s="14">
        <f t="shared" si="956"/>
        <v>36200</v>
      </c>
      <c r="AU651" s="81">
        <f>VLOOKUP(C651,Bushfire_Vlookup!$F$2:$H$12575,3,FALSE)</f>
        <v>5384.2691510000004</v>
      </c>
      <c r="AV651" s="14">
        <f>VLOOKUP(AS651,Safety_collateral_Vlookup!$J$3:$L$20,2,FALSE)</f>
        <v>3720.1399252148244</v>
      </c>
      <c r="AW651" s="14">
        <f>VLOOKUP(AS651,Safety_collateral_Vlookup!$J$3:$L$20,3,FALSE)</f>
        <v>25000</v>
      </c>
      <c r="AX651" s="48">
        <f t="shared" si="957"/>
        <v>75014.804484321212</v>
      </c>
      <c r="AY651" s="49">
        <f t="shared" si="1041"/>
        <v>17966.400000000001</v>
      </c>
      <c r="AZ651" s="14">
        <v>76000</v>
      </c>
      <c r="BA651" s="16">
        <f t="shared" si="958"/>
        <v>4.1752829996171297</v>
      </c>
      <c r="BB651" t="e">
        <f>IF(BA651&lt;=#REF!,#REF!,IF(BA651&lt;=#REF!,#REF!,IF(BA651&lt;=#REF!,#REF!,IF(BA651&lt;=#REF!,#REF!,#REF!))))</f>
        <v>#REF!</v>
      </c>
      <c r="BC651" s="51">
        <v>4</v>
      </c>
      <c r="BD651" s="21">
        <v>70</v>
      </c>
      <c r="BE651" s="21">
        <v>6.4399999999999999E-2</v>
      </c>
      <c r="BF651" s="26">
        <f t="shared" si="959"/>
        <v>1171.8798707500719</v>
      </c>
      <c r="BG651" s="21">
        <v>7</v>
      </c>
      <c r="BH651" s="21">
        <f t="shared" si="960"/>
        <v>28</v>
      </c>
      <c r="BI651" s="28">
        <f t="shared" si="961"/>
        <v>4.0959999999999998E-4</v>
      </c>
      <c r="BJ651" s="27">
        <f t="shared" si="962"/>
        <v>4.0959999999999998E-4</v>
      </c>
      <c r="BK651" s="28">
        <f t="shared" si="963"/>
        <v>6.279685848080814E-3</v>
      </c>
      <c r="BL651" s="35">
        <f t="shared" si="964"/>
        <v>2.6219465564428106E-2</v>
      </c>
      <c r="BM651" s="21" t="str">
        <f t="shared" si="965"/>
        <v>Cr1</v>
      </c>
      <c r="BN651" s="51">
        <v>1</v>
      </c>
      <c r="BO651" s="21">
        <v>0</v>
      </c>
      <c r="BP651" s="50" t="s">
        <v>5497</v>
      </c>
      <c r="BQ651" s="14">
        <v>36200</v>
      </c>
      <c r="BR651">
        <f>IFERROR(VLOOKUP(AO651,'Model Failure data- Lines'!$A$37:$E$41,3,FALSE),'Model Failure data- Lines'!$C$37)</f>
        <v>0.16107000000000002</v>
      </c>
      <c r="BS651" s="14">
        <f t="shared" si="966"/>
        <v>12082.634558289619</v>
      </c>
      <c r="BT651" s="34">
        <f t="shared" si="949"/>
        <v>16025.138053482082</v>
      </c>
      <c r="BU651" s="34">
        <f t="shared" si="967"/>
        <v>0.75398006045034971</v>
      </c>
      <c r="BV651" s="54">
        <f t="shared" si="968"/>
        <v>-3942.5034951924627</v>
      </c>
      <c r="BW651">
        <f>IFERROR(VLOOKUP(AO651,'Model Failure data- Lines'!$A$37:$E$41,4,FALSE),'Model Failure data- Lines'!$D$37)</f>
        <v>0.16398000000000001</v>
      </c>
      <c r="BX651" s="14">
        <f t="shared" si="969"/>
        <v>12300.927639338994</v>
      </c>
      <c r="BY651" s="34">
        <f t="shared" si="970"/>
        <v>14293.628641973877</v>
      </c>
      <c r="BZ651" s="71">
        <f t="shared" si="971"/>
        <v>0.86058816466077559</v>
      </c>
      <c r="CA651" s="71">
        <f t="shared" si="972"/>
        <v>-1992.7010026348835</v>
      </c>
      <c r="CB651" s="56">
        <v>2</v>
      </c>
      <c r="CC651">
        <f>IFERROR(VLOOKUP(AO651,'Model Failure data- Lines'!$A$37:$E$41,5,FALSE),'Model Failure data- Lines'!$E$37)</f>
        <v>0.16322</v>
      </c>
      <c r="CD651" s="14">
        <f t="shared" si="973"/>
        <v>12243.916387930909</v>
      </c>
      <c r="CE651" s="34">
        <f t="shared" si="974"/>
        <v>11371.661532341253</v>
      </c>
      <c r="CF651" s="34">
        <f t="shared" si="975"/>
        <v>1.0767042576064143</v>
      </c>
      <c r="CG651" s="54">
        <f t="shared" si="976"/>
        <v>872.25485558965556</v>
      </c>
      <c r="CH651" t="e">
        <f>IFERROR(VLOOKUP(AO651,'Model Failure data- Lines'!#REF!,3,FALSE),'Model Failure data- Lines'!#REF!)</f>
        <v>#REF!</v>
      </c>
      <c r="CI651" s="14" t="e">
        <f t="shared" si="977"/>
        <v>#REF!</v>
      </c>
      <c r="CJ651" s="34">
        <f t="shared" si="978"/>
        <v>15370.885936687493</v>
      </c>
      <c r="CK651" s="34" t="e">
        <f t="shared" si="979"/>
        <v>#REF!</v>
      </c>
      <c r="CL651" s="54" t="e">
        <f t="shared" si="980"/>
        <v>#REF!</v>
      </c>
      <c r="CM651" t="e">
        <f>IFERROR(VLOOKUP(AO651,'Model Failure data- Lines'!#REF!,4,FALSE),'Model Failure data- Lines'!#REF!)</f>
        <v>#REF!</v>
      </c>
      <c r="CN651" s="14" t="e">
        <f t="shared" si="981"/>
        <v>#REF!</v>
      </c>
      <c r="CO651" s="34">
        <f t="shared" si="982"/>
        <v>13150.33253621523</v>
      </c>
      <c r="CP651" s="34" t="e">
        <f t="shared" si="983"/>
        <v>#REF!</v>
      </c>
      <c r="CQ651" s="54" t="e">
        <f t="shared" si="984"/>
        <v>#REF!</v>
      </c>
      <c r="CR651" t="e">
        <f>IFERROR(VLOOKUP(AO651,'Model Failure data- Lines'!#REF!,5,FALSE),'Model Failure data- Lines'!#REF!)</f>
        <v>#REF!</v>
      </c>
      <c r="CS651" s="14" t="e">
        <f t="shared" si="985"/>
        <v>#REF!</v>
      </c>
      <c r="CT651" s="34">
        <f t="shared" si="986"/>
        <v>9625.2585834135316</v>
      </c>
      <c r="CU651" s="34" t="e">
        <f t="shared" si="987"/>
        <v>#REF!</v>
      </c>
      <c r="CV651" s="54" t="e">
        <f t="shared" si="988"/>
        <v>#REF!</v>
      </c>
      <c r="CW651" t="s">
        <v>179</v>
      </c>
      <c r="CZ651">
        <f t="shared" si="989"/>
        <v>-1992.7010026348842</v>
      </c>
      <c r="DA651" s="34">
        <f t="shared" si="990"/>
        <v>6333.7930920000008</v>
      </c>
      <c r="DB651" s="34">
        <f t="shared" si="991"/>
        <v>942.06758989150569</v>
      </c>
      <c r="DC651" s="34">
        <f t="shared" si="992"/>
        <v>650.90045744748761</v>
      </c>
      <c r="DD651" s="9">
        <f t="shared" si="993"/>
        <v>4374.1665000000003</v>
      </c>
      <c r="DE651" s="59">
        <f t="shared" si="994"/>
        <v>0.51490369488429533</v>
      </c>
      <c r="DF651" s="59">
        <f t="shared" si="995"/>
        <v>7.6585085085674798E-2</v>
      </c>
      <c r="DG651" s="59">
        <f t="shared" si="996"/>
        <v>5.2914745662422623E-2</v>
      </c>
      <c r="DH651" s="59">
        <f t="shared" si="997"/>
        <v>0.35559647436760727</v>
      </c>
      <c r="DI651" s="14">
        <f t="shared" si="998"/>
        <v>-1026.0491090563419</v>
      </c>
      <c r="DJ651" s="14">
        <f t="shared" si="999"/>
        <v>-152.61117583710208</v>
      </c>
      <c r="DK651" s="14">
        <f t="shared" si="1000"/>
        <v>-105.44326673567946</v>
      </c>
      <c r="DL651" s="14">
        <f t="shared" si="1001"/>
        <v>-708.59745100576083</v>
      </c>
      <c r="DM651">
        <f t="shared" si="1002"/>
        <v>872.25485558965545</v>
      </c>
      <c r="DN651" s="34">
        <f t="shared" si="1003"/>
        <v>6304.4377880000002</v>
      </c>
      <c r="DO651" s="34">
        <f t="shared" si="1004"/>
        <v>937.70137835157686</v>
      </c>
      <c r="DP651" s="34">
        <f t="shared" si="1005"/>
        <v>647.88372157933247</v>
      </c>
      <c r="DQ651" s="9">
        <f t="shared" si="1006"/>
        <v>4353.8935000000001</v>
      </c>
      <c r="DR651" s="59">
        <f t="shared" si="1007"/>
        <v>0.51490369488429533</v>
      </c>
      <c r="DS651" s="59">
        <f t="shared" si="1008"/>
        <v>7.6585085085674812E-2</v>
      </c>
      <c r="DT651" s="59">
        <f t="shared" si="1009"/>
        <v>5.2914745662422637E-2</v>
      </c>
      <c r="DU651" s="59">
        <f t="shared" si="1010"/>
        <v>0.35559647436760727</v>
      </c>
      <c r="DV651" s="14">
        <f t="shared" si="1011"/>
        <v>449.12724802388107</v>
      </c>
      <c r="DW651" s="14">
        <f t="shared" si="1012"/>
        <v>66.801712331726762</v>
      </c>
      <c r="DX651" s="14">
        <f t="shared" si="1013"/>
        <v>46.155143836339811</v>
      </c>
      <c r="DY651" s="14">
        <f t="shared" si="1014"/>
        <v>310.17075139770793</v>
      </c>
      <c r="DZ651" s="34" t="e">
        <f t="shared" si="1015"/>
        <v>#REF!</v>
      </c>
      <c r="EA651" s="34" t="e">
        <f t="shared" si="1016"/>
        <v>#REF!</v>
      </c>
      <c r="EB651" s="34" t="e">
        <f t="shared" si="1017"/>
        <v>#REF!</v>
      </c>
      <c r="EC651" s="34" t="e">
        <f t="shared" si="1018"/>
        <v>#REF!</v>
      </c>
      <c r="ED651" s="34" t="e">
        <f t="shared" si="1019"/>
        <v>#REF!</v>
      </c>
      <c r="EE651" s="59" t="e">
        <f t="shared" si="1020"/>
        <v>#REF!</v>
      </c>
      <c r="EF651" s="59" t="e">
        <f t="shared" si="1021"/>
        <v>#REF!</v>
      </c>
      <c r="EG651" s="59" t="e">
        <f t="shared" si="1022"/>
        <v>#REF!</v>
      </c>
      <c r="EH651" s="59" t="e">
        <f t="shared" si="1023"/>
        <v>#REF!</v>
      </c>
      <c r="EI651" s="14" t="e">
        <f t="shared" si="1024"/>
        <v>#REF!</v>
      </c>
      <c r="EJ651" s="14" t="e">
        <f t="shared" si="1025"/>
        <v>#REF!</v>
      </c>
      <c r="EK651" s="14" t="e">
        <f t="shared" si="1026"/>
        <v>#REF!</v>
      </c>
      <c r="EL651" s="14" t="e">
        <f t="shared" si="1027"/>
        <v>#REF!</v>
      </c>
      <c r="EM651" t="e">
        <f t="shared" si="1028"/>
        <v>#REF!</v>
      </c>
      <c r="EN651" s="34" t="e">
        <f t="shared" si="1029"/>
        <v>#REF!</v>
      </c>
      <c r="EO651" s="34" t="e">
        <f t="shared" si="1030"/>
        <v>#REF!</v>
      </c>
      <c r="EP651" s="34" t="e">
        <f t="shared" si="1031"/>
        <v>#REF!</v>
      </c>
      <c r="EQ651" s="34" t="e">
        <f t="shared" si="1032"/>
        <v>#REF!</v>
      </c>
      <c r="ER651" s="59" t="e">
        <f t="shared" si="1033"/>
        <v>#REF!</v>
      </c>
      <c r="ES651" s="59" t="e">
        <f t="shared" si="1034"/>
        <v>#REF!</v>
      </c>
      <c r="ET651" s="59" t="e">
        <f t="shared" si="1035"/>
        <v>#REF!</v>
      </c>
      <c r="EU651" s="59" t="e">
        <f t="shared" si="1036"/>
        <v>#REF!</v>
      </c>
      <c r="EV651" s="14" t="e">
        <f t="shared" si="1037"/>
        <v>#REF!</v>
      </c>
      <c r="EW651" s="14" t="e">
        <f t="shared" si="1038"/>
        <v>#REF!</v>
      </c>
      <c r="EX651" s="14" t="e">
        <f t="shared" si="1039"/>
        <v>#REF!</v>
      </c>
      <c r="EY651" s="14" t="e">
        <f t="shared" si="1040"/>
        <v>#REF!</v>
      </c>
    </row>
    <row r="652" spans="1:155" x14ac:dyDescent="0.2">
      <c r="A652" s="17">
        <v>30046668</v>
      </c>
      <c r="B652" t="s">
        <v>62</v>
      </c>
      <c r="C652" t="s">
        <v>1402</v>
      </c>
      <c r="D652" t="s">
        <v>1403</v>
      </c>
      <c r="E652" t="s">
        <v>1404</v>
      </c>
      <c r="F652" t="s">
        <v>41</v>
      </c>
      <c r="G652" t="s">
        <v>42</v>
      </c>
      <c r="H652" t="s">
        <v>1405</v>
      </c>
      <c r="I652" t="s">
        <v>68</v>
      </c>
      <c r="J652" s="19" t="s">
        <v>69</v>
      </c>
      <c r="K652" t="s">
        <v>70</v>
      </c>
      <c r="L652">
        <v>1962</v>
      </c>
      <c r="M652">
        <f t="shared" si="950"/>
        <v>1962</v>
      </c>
      <c r="N652">
        <v>57</v>
      </c>
      <c r="O652" s="19">
        <f t="shared" si="951"/>
        <v>57</v>
      </c>
      <c r="P652" t="s">
        <v>80</v>
      </c>
      <c r="Q652" s="19" t="str">
        <f t="shared" si="952"/>
        <v>50-60</v>
      </c>
      <c r="R652" s="23">
        <v>285.89999999999998</v>
      </c>
      <c r="S652" s="15">
        <f t="shared" si="953"/>
        <v>0.28589999999999999</v>
      </c>
      <c r="T652">
        <v>30270689</v>
      </c>
      <c r="U652" t="s">
        <v>45</v>
      </c>
      <c r="V652" t="s">
        <v>46</v>
      </c>
      <c r="W652" t="s">
        <v>47</v>
      </c>
      <c r="X652" t="s">
        <v>88</v>
      </c>
      <c r="Y652" t="s">
        <v>359</v>
      </c>
      <c r="Z652" t="s">
        <v>1406</v>
      </c>
      <c r="AA652" t="s">
        <v>1407</v>
      </c>
      <c r="AB652" t="s">
        <v>473</v>
      </c>
      <c r="AC652">
        <v>1962</v>
      </c>
      <c r="AD652">
        <v>57</v>
      </c>
      <c r="AE652" t="str">
        <f t="shared" si="954"/>
        <v>&lt;60</v>
      </c>
      <c r="AF652">
        <v>-38.102233910000002</v>
      </c>
      <c r="AG652">
        <v>145.89863201</v>
      </c>
      <c r="AH652" t="s">
        <v>92</v>
      </c>
      <c r="AI652" t="s">
        <v>76</v>
      </c>
      <c r="AJ652" s="33" t="s">
        <v>314</v>
      </c>
      <c r="AL652">
        <v>1</v>
      </c>
      <c r="AM652" t="s">
        <v>86</v>
      </c>
      <c r="AN652">
        <v>220</v>
      </c>
      <c r="AO652" s="69">
        <v>3</v>
      </c>
      <c r="AP652">
        <v>2</v>
      </c>
      <c r="AQ652">
        <v>0</v>
      </c>
      <c r="AR652">
        <v>0</v>
      </c>
      <c r="AS652" s="82" t="str">
        <f t="shared" si="955"/>
        <v>Gw-0-0</v>
      </c>
      <c r="AT652" s="14">
        <f t="shared" si="956"/>
        <v>36200</v>
      </c>
      <c r="AU652" s="81">
        <f>VLOOKUP(C652,Bushfire_Vlookup!$F$2:$H$12575,3,FALSE)</f>
        <v>5384.2691510000004</v>
      </c>
      <c r="AV652" s="14">
        <f>VLOOKUP(AS652,Safety_collateral_Vlookup!$J$3:$L$20,2,FALSE)</f>
        <v>3720.1399252148244</v>
      </c>
      <c r="AW652" s="14">
        <f>VLOOKUP(AS652,Safety_collateral_Vlookup!$J$3:$L$20,3,FALSE)</f>
        <v>25000</v>
      </c>
      <c r="AX652" s="48">
        <f t="shared" si="957"/>
        <v>75014.804484321212</v>
      </c>
      <c r="AY652" s="49">
        <f t="shared" si="1041"/>
        <v>21728.399999999998</v>
      </c>
      <c r="AZ652" s="14">
        <v>76000</v>
      </c>
      <c r="BA652" s="16">
        <f t="shared" si="958"/>
        <v>3.4523851035658963</v>
      </c>
      <c r="BB652" t="e">
        <f>IF(BA652&lt;=#REF!,#REF!,IF(BA652&lt;=#REF!,#REF!,IF(BA652&lt;=#REF!,#REF!,IF(BA652&lt;=#REF!,#REF!,#REF!))))</f>
        <v>#REF!</v>
      </c>
      <c r="BC652" s="51">
        <v>4</v>
      </c>
      <c r="BD652" s="21">
        <v>70</v>
      </c>
      <c r="BE652" s="21">
        <v>6.4399999999999999E-2</v>
      </c>
      <c r="BF652" s="26">
        <f t="shared" si="959"/>
        <v>1417.2608081533228</v>
      </c>
      <c r="BG652" s="21">
        <v>7</v>
      </c>
      <c r="BH652" s="21">
        <f t="shared" si="960"/>
        <v>28</v>
      </c>
      <c r="BI652" s="28">
        <f t="shared" si="961"/>
        <v>4.0959999999999998E-4</v>
      </c>
      <c r="BJ652" s="27">
        <f t="shared" si="962"/>
        <v>4.0959999999999998E-4</v>
      </c>
      <c r="BK652" s="28">
        <f t="shared" si="963"/>
        <v>6.279685848080814E-3</v>
      </c>
      <c r="BL652" s="35">
        <f t="shared" si="964"/>
        <v>2.1679893876987773E-2</v>
      </c>
      <c r="BM652" s="21" t="str">
        <f t="shared" si="965"/>
        <v>Cr1</v>
      </c>
      <c r="BN652" s="51">
        <v>1</v>
      </c>
      <c r="BO652" s="21">
        <v>0</v>
      </c>
      <c r="BP652" s="50" t="s">
        <v>5497</v>
      </c>
      <c r="BQ652" s="14">
        <v>36200</v>
      </c>
      <c r="BR652">
        <f>IFERROR(VLOOKUP(AO652,'Model Failure data- Lines'!$A$37:$E$41,3,FALSE),'Model Failure data- Lines'!$C$37)</f>
        <v>0.16107000000000002</v>
      </c>
      <c r="BS652" s="14">
        <f t="shared" si="966"/>
        <v>12082.634558289619</v>
      </c>
      <c r="BT652" s="34">
        <f t="shared" si="949"/>
        <v>19380.655539300027</v>
      </c>
      <c r="BU652" s="34">
        <f t="shared" si="967"/>
        <v>0.6234378674028076</v>
      </c>
      <c r="BV652" s="54">
        <f t="shared" si="968"/>
        <v>-7298.0209810104079</v>
      </c>
      <c r="BW652">
        <f>IFERROR(VLOOKUP(AO652,'Model Failure data- Lines'!$A$37:$E$41,4,FALSE),'Model Failure data- Lines'!$D$37)</f>
        <v>0.16398000000000001</v>
      </c>
      <c r="BX652" s="14">
        <f t="shared" si="969"/>
        <v>12300.927639338994</v>
      </c>
      <c r="BY652" s="34">
        <f t="shared" si="970"/>
        <v>17286.58387792018</v>
      </c>
      <c r="BZ652" s="71">
        <f t="shared" si="971"/>
        <v>0.71158811516546838</v>
      </c>
      <c r="CA652" s="71">
        <f t="shared" si="972"/>
        <v>-4985.6562385811867</v>
      </c>
      <c r="CB652" s="56">
        <v>2</v>
      </c>
      <c r="CC652">
        <f>IFERROR(VLOOKUP(AO652,'Model Failure data- Lines'!$A$37:$E$41,5,FALSE),'Model Failure data- Lines'!$E$37)</f>
        <v>0.16322</v>
      </c>
      <c r="CD652" s="14">
        <f t="shared" si="973"/>
        <v>12243.916387930909</v>
      </c>
      <c r="CE652" s="34">
        <f t="shared" si="974"/>
        <v>13752.783553707122</v>
      </c>
      <c r="CF652" s="34">
        <f t="shared" si="975"/>
        <v>0.89028641657277507</v>
      </c>
      <c r="CG652" s="54">
        <f t="shared" si="976"/>
        <v>-1508.8671657762134</v>
      </c>
      <c r="CH652" t="e">
        <f>IFERROR(VLOOKUP(AO652,'Model Failure data- Lines'!#REF!,3,FALSE),'Model Failure data- Lines'!#REF!)</f>
        <v>#REF!</v>
      </c>
      <c r="CI652" s="14" t="e">
        <f t="shared" si="977"/>
        <v>#REF!</v>
      </c>
      <c r="CJ652" s="34">
        <f t="shared" si="978"/>
        <v>18589.409007186772</v>
      </c>
      <c r="CK652" s="34" t="e">
        <f t="shared" si="979"/>
        <v>#REF!</v>
      </c>
      <c r="CL652" s="54" t="e">
        <f t="shared" si="980"/>
        <v>#REF!</v>
      </c>
      <c r="CM652" t="e">
        <f>IFERROR(VLOOKUP(AO652,'Model Failure data- Lines'!#REF!,4,FALSE),'Model Failure data- Lines'!#REF!)</f>
        <v>#REF!</v>
      </c>
      <c r="CN652" s="14" t="e">
        <f t="shared" si="981"/>
        <v>#REF!</v>
      </c>
      <c r="CO652" s="34">
        <f t="shared" si="982"/>
        <v>15903.89201397603</v>
      </c>
      <c r="CP652" s="34" t="e">
        <f t="shared" si="983"/>
        <v>#REF!</v>
      </c>
      <c r="CQ652" s="54" t="e">
        <f t="shared" si="984"/>
        <v>#REF!</v>
      </c>
      <c r="CR652" t="e">
        <f>IFERROR(VLOOKUP(AO652,'Model Failure data- Lines'!#REF!,5,FALSE),'Model Failure data- Lines'!#REF!)</f>
        <v>#REF!</v>
      </c>
      <c r="CS652" s="14" t="e">
        <f t="shared" si="985"/>
        <v>#REF!</v>
      </c>
      <c r="CT652" s="34">
        <f t="shared" si="986"/>
        <v>11640.699784255195</v>
      </c>
      <c r="CU652" s="34" t="e">
        <f t="shared" si="987"/>
        <v>#REF!</v>
      </c>
      <c r="CV652" s="54" t="e">
        <f t="shared" si="988"/>
        <v>#REF!</v>
      </c>
      <c r="CW652" t="s">
        <v>473</v>
      </c>
      <c r="CZ652">
        <f t="shared" si="989"/>
        <v>-4985.6562385811858</v>
      </c>
      <c r="DA652" s="34">
        <f t="shared" si="990"/>
        <v>6333.7930920000008</v>
      </c>
      <c r="DB652" s="34">
        <f t="shared" si="991"/>
        <v>942.06758989150569</v>
      </c>
      <c r="DC652" s="34">
        <f t="shared" si="992"/>
        <v>650.90045744748761</v>
      </c>
      <c r="DD652" s="9">
        <f t="shared" si="993"/>
        <v>4374.1665000000003</v>
      </c>
      <c r="DE652" s="59">
        <f t="shared" si="994"/>
        <v>0.51490369488429533</v>
      </c>
      <c r="DF652" s="59">
        <f t="shared" si="995"/>
        <v>7.6585085085674798E-2</v>
      </c>
      <c r="DG652" s="59">
        <f t="shared" si="996"/>
        <v>5.2914745662422623E-2</v>
      </c>
      <c r="DH652" s="59">
        <f t="shared" si="997"/>
        <v>0.35559647436760727</v>
      </c>
      <c r="DI652" s="14">
        <f t="shared" si="998"/>
        <v>-2567.1328186683909</v>
      </c>
      <c r="DJ652" s="14">
        <f t="shared" si="999"/>
        <v>-381.82690723966545</v>
      </c>
      <c r="DK652" s="14">
        <f t="shared" si="1000"/>
        <v>-263.81473182479408</v>
      </c>
      <c r="DL652" s="14">
        <f t="shared" si="1001"/>
        <v>-1772.8817808483359</v>
      </c>
      <c r="DM652">
        <f t="shared" si="1002"/>
        <v>-1508.8671657762131</v>
      </c>
      <c r="DN652" s="34">
        <f t="shared" si="1003"/>
        <v>6304.4377880000002</v>
      </c>
      <c r="DO652" s="34">
        <f t="shared" si="1004"/>
        <v>937.70137835157686</v>
      </c>
      <c r="DP652" s="34">
        <f t="shared" si="1005"/>
        <v>647.88372157933247</v>
      </c>
      <c r="DQ652" s="9">
        <f t="shared" si="1006"/>
        <v>4353.8935000000001</v>
      </c>
      <c r="DR652" s="59">
        <f t="shared" si="1007"/>
        <v>0.51490369488429533</v>
      </c>
      <c r="DS652" s="59">
        <f t="shared" si="1008"/>
        <v>7.6585085085674812E-2</v>
      </c>
      <c r="DT652" s="59">
        <f t="shared" si="1009"/>
        <v>5.2914745662422637E-2</v>
      </c>
      <c r="DU652" s="59">
        <f t="shared" si="1010"/>
        <v>0.35559647436760727</v>
      </c>
      <c r="DV652" s="14">
        <f t="shared" si="1011"/>
        <v>-776.92127874776679</v>
      </c>
      <c r="DW652" s="14">
        <f t="shared" si="1012"/>
        <v>-115.55672027395229</v>
      </c>
      <c r="DX652" s="14">
        <f t="shared" si="1013"/>
        <v>-79.841322315428812</v>
      </c>
      <c r="DY652" s="14">
        <f t="shared" si="1014"/>
        <v>-536.54784443906544</v>
      </c>
      <c r="DZ652" s="34" t="e">
        <f t="shared" si="1015"/>
        <v>#REF!</v>
      </c>
      <c r="EA652" s="34" t="e">
        <f t="shared" si="1016"/>
        <v>#REF!</v>
      </c>
      <c r="EB652" s="34" t="e">
        <f t="shared" si="1017"/>
        <v>#REF!</v>
      </c>
      <c r="EC652" s="34" t="e">
        <f t="shared" si="1018"/>
        <v>#REF!</v>
      </c>
      <c r="ED652" s="34" t="e">
        <f t="shared" si="1019"/>
        <v>#REF!</v>
      </c>
      <c r="EE652" s="59" t="e">
        <f t="shared" si="1020"/>
        <v>#REF!</v>
      </c>
      <c r="EF652" s="59" t="e">
        <f t="shared" si="1021"/>
        <v>#REF!</v>
      </c>
      <c r="EG652" s="59" t="e">
        <f t="shared" si="1022"/>
        <v>#REF!</v>
      </c>
      <c r="EH652" s="59" t="e">
        <f t="shared" si="1023"/>
        <v>#REF!</v>
      </c>
      <c r="EI652" s="14" t="e">
        <f t="shared" si="1024"/>
        <v>#REF!</v>
      </c>
      <c r="EJ652" s="14" t="e">
        <f t="shared" si="1025"/>
        <v>#REF!</v>
      </c>
      <c r="EK652" s="14" t="e">
        <f t="shared" si="1026"/>
        <v>#REF!</v>
      </c>
      <c r="EL652" s="14" t="e">
        <f t="shared" si="1027"/>
        <v>#REF!</v>
      </c>
      <c r="EM652" t="e">
        <f t="shared" si="1028"/>
        <v>#REF!</v>
      </c>
      <c r="EN652" s="34" t="e">
        <f t="shared" si="1029"/>
        <v>#REF!</v>
      </c>
      <c r="EO652" s="34" t="e">
        <f t="shared" si="1030"/>
        <v>#REF!</v>
      </c>
      <c r="EP652" s="34" t="e">
        <f t="shared" si="1031"/>
        <v>#REF!</v>
      </c>
      <c r="EQ652" s="34" t="e">
        <f t="shared" si="1032"/>
        <v>#REF!</v>
      </c>
      <c r="ER652" s="59" t="e">
        <f t="shared" si="1033"/>
        <v>#REF!</v>
      </c>
      <c r="ES652" s="59" t="e">
        <f t="shared" si="1034"/>
        <v>#REF!</v>
      </c>
      <c r="ET652" s="59" t="e">
        <f t="shared" si="1035"/>
        <v>#REF!</v>
      </c>
      <c r="EU652" s="59" t="e">
        <f t="shared" si="1036"/>
        <v>#REF!</v>
      </c>
      <c r="EV652" s="14" t="e">
        <f t="shared" si="1037"/>
        <v>#REF!</v>
      </c>
      <c r="EW652" s="14" t="e">
        <f t="shared" si="1038"/>
        <v>#REF!</v>
      </c>
      <c r="EX652" s="14" t="e">
        <f t="shared" si="1039"/>
        <v>#REF!</v>
      </c>
      <c r="EY652" s="14" t="e">
        <f t="shared" si="1040"/>
        <v>#REF!</v>
      </c>
    </row>
    <row r="653" spans="1:155" x14ac:dyDescent="0.2">
      <c r="A653" s="17">
        <v>30143543</v>
      </c>
      <c r="B653" t="s">
        <v>62</v>
      </c>
      <c r="C653" t="s">
        <v>2774</v>
      </c>
      <c r="D653" t="s">
        <v>2775</v>
      </c>
      <c r="E653" t="s">
        <v>2776</v>
      </c>
      <c r="F653" t="s">
        <v>41</v>
      </c>
      <c r="G653" t="s">
        <v>42</v>
      </c>
      <c r="H653" t="s">
        <v>2777</v>
      </c>
      <c r="I653" t="s">
        <v>68</v>
      </c>
      <c r="J653" s="19" t="s">
        <v>69</v>
      </c>
      <c r="K653" t="s">
        <v>70</v>
      </c>
      <c r="L653">
        <v>1962</v>
      </c>
      <c r="M653">
        <f t="shared" si="950"/>
        <v>1962</v>
      </c>
      <c r="N653">
        <v>57</v>
      </c>
      <c r="O653" s="19">
        <f t="shared" si="951"/>
        <v>57</v>
      </c>
      <c r="P653" t="s">
        <v>80</v>
      </c>
      <c r="Q653" s="19" t="str">
        <f t="shared" si="952"/>
        <v>50-60</v>
      </c>
      <c r="R653" s="23">
        <v>563.29999999999995</v>
      </c>
      <c r="S653" s="15">
        <f t="shared" si="953"/>
        <v>0.56329999999999991</v>
      </c>
      <c r="T653">
        <v>30365524</v>
      </c>
      <c r="U653" t="s">
        <v>45</v>
      </c>
      <c r="V653" t="s">
        <v>46</v>
      </c>
      <c r="W653" t="s">
        <v>47</v>
      </c>
      <c r="X653" t="s">
        <v>48</v>
      </c>
      <c r="Y653" t="s">
        <v>340</v>
      </c>
      <c r="Z653" t="s">
        <v>2778</v>
      </c>
      <c r="AA653" t="s">
        <v>2779</v>
      </c>
      <c r="AB653" t="s">
        <v>300</v>
      </c>
      <c r="AC653">
        <v>1962</v>
      </c>
      <c r="AD653">
        <v>57</v>
      </c>
      <c r="AE653" t="str">
        <f t="shared" si="954"/>
        <v>&lt;60</v>
      </c>
      <c r="AF653">
        <v>-38.101784109999997</v>
      </c>
      <c r="AG653">
        <v>145.89541573</v>
      </c>
      <c r="AH653" t="s">
        <v>92</v>
      </c>
      <c r="AI653" t="s">
        <v>76</v>
      </c>
      <c r="AJ653" s="33" t="s">
        <v>314</v>
      </c>
      <c r="AL653">
        <v>1</v>
      </c>
      <c r="AM653" t="s">
        <v>86</v>
      </c>
      <c r="AN653">
        <v>220</v>
      </c>
      <c r="AO653" s="69">
        <v>3</v>
      </c>
      <c r="AP653">
        <v>2</v>
      </c>
      <c r="AQ653">
        <v>0</v>
      </c>
      <c r="AR653">
        <v>0</v>
      </c>
      <c r="AS653" s="82" t="str">
        <f t="shared" si="955"/>
        <v>Gw-0-0</v>
      </c>
      <c r="AT653" s="14">
        <f t="shared" si="956"/>
        <v>36200</v>
      </c>
      <c r="AU653" s="81">
        <f>VLOOKUP(C653,Bushfire_Vlookup!$F$2:$H$12575,3,FALSE)</f>
        <v>4754.4243909999996</v>
      </c>
      <c r="AV653" s="14">
        <f>VLOOKUP(AS653,Safety_collateral_Vlookup!$J$3:$L$20,2,FALSE)</f>
        <v>3720.1399252148244</v>
      </c>
      <c r="AW653" s="14">
        <f>VLOOKUP(AS653,Safety_collateral_Vlookup!$J$3:$L$20,3,FALSE)</f>
        <v>25000</v>
      </c>
      <c r="AX653" s="48">
        <f t="shared" si="957"/>
        <v>74342.760125401212</v>
      </c>
      <c r="AY653" s="49">
        <f t="shared" si="1041"/>
        <v>42810.799999999996</v>
      </c>
      <c r="AZ653" s="14">
        <v>76000</v>
      </c>
      <c r="BA653" s="16">
        <f t="shared" si="958"/>
        <v>1.736542183874191</v>
      </c>
      <c r="BB653" t="e">
        <f>IF(BA653&lt;=#REF!,#REF!,IF(BA653&lt;=#REF!,#REF!,IF(BA653&lt;=#REF!,#REF!,IF(BA653&lt;=#REF!,#REF!,#REF!))))</f>
        <v>#REF!</v>
      </c>
      <c r="BC653" s="51">
        <v>3</v>
      </c>
      <c r="BD653" s="21">
        <v>70</v>
      </c>
      <c r="BE653" s="21">
        <v>6.4399999999999999E-2</v>
      </c>
      <c r="BF653" s="26">
        <f t="shared" si="959"/>
        <v>2792.3854957424514</v>
      </c>
      <c r="BG653" s="21">
        <v>7</v>
      </c>
      <c r="BH653" s="21">
        <f t="shared" si="960"/>
        <v>28</v>
      </c>
      <c r="BI653" s="28">
        <f t="shared" si="961"/>
        <v>4.0959999999999998E-4</v>
      </c>
      <c r="BJ653" s="27">
        <f t="shared" si="962"/>
        <v>4.0959999999999998E-4</v>
      </c>
      <c r="BK653" s="28">
        <f t="shared" si="963"/>
        <v>6.2796858480808132E-3</v>
      </c>
      <c r="BL653" s="35">
        <f t="shared" si="964"/>
        <v>1.0904939376670107E-2</v>
      </c>
      <c r="BM653" s="21" t="str">
        <f t="shared" si="965"/>
        <v>Cr1</v>
      </c>
      <c r="BN653" s="51">
        <v>1</v>
      </c>
      <c r="BO653" s="21">
        <v>0</v>
      </c>
      <c r="BP653" s="50" t="s">
        <v>5497</v>
      </c>
      <c r="BQ653" s="14">
        <v>36200</v>
      </c>
      <c r="BR653">
        <f>IFERROR(VLOOKUP(AO653,'Model Failure data- Lines'!$A$37:$E$41,3,FALSE),'Model Failure data- Lines'!$C$37)</f>
        <v>0.16107000000000002</v>
      </c>
      <c r="BS653" s="14">
        <f t="shared" si="966"/>
        <v>11974.388373398375</v>
      </c>
      <c r="BT653" s="34">
        <f t="shared" si="949"/>
        <v>38185.111106287884</v>
      </c>
      <c r="BU653" s="34">
        <f t="shared" si="967"/>
        <v>0.31358788874720783</v>
      </c>
      <c r="BV653" s="54">
        <f t="shared" si="968"/>
        <v>-26210.72273288951</v>
      </c>
      <c r="BW653">
        <f>IFERROR(VLOOKUP(AO653,'Model Failure data- Lines'!$A$37:$E$41,4,FALSE),'Model Failure data- Lines'!$D$37)</f>
        <v>0.16398000000000001</v>
      </c>
      <c r="BX653" s="14">
        <f t="shared" si="969"/>
        <v>12190.725805363292</v>
      </c>
      <c r="BY653" s="34">
        <f t="shared" si="970"/>
        <v>34059.225947647559</v>
      </c>
      <c r="BZ653" s="71">
        <f t="shared" si="971"/>
        <v>0.35792727128037666</v>
      </c>
      <c r="CA653" s="71">
        <f t="shared" si="972"/>
        <v>-21868.500142284269</v>
      </c>
      <c r="CB653" s="56">
        <v>2</v>
      </c>
      <c r="CC653">
        <f>IFERROR(VLOOKUP(AO653,'Model Failure data- Lines'!$A$37:$E$41,5,FALSE),'Model Failure data- Lines'!$E$37)</f>
        <v>0.16322</v>
      </c>
      <c r="CD653" s="14">
        <f t="shared" si="973"/>
        <v>12134.225307667986</v>
      </c>
      <c r="CE653" s="34">
        <f t="shared" si="974"/>
        <v>27096.687568391822</v>
      </c>
      <c r="CF653" s="34">
        <f t="shared" si="975"/>
        <v>0.44781212748020577</v>
      </c>
      <c r="CG653" s="54">
        <f t="shared" si="976"/>
        <v>-14962.462260723836</v>
      </c>
      <c r="CH653" t="e">
        <f>IFERROR(VLOOKUP(AO653,'Model Failure data- Lines'!#REF!,3,FALSE),'Model Failure data- Lines'!#REF!)</f>
        <v>#REF!</v>
      </c>
      <c r="CI653" s="14" t="e">
        <f t="shared" si="977"/>
        <v>#REF!</v>
      </c>
      <c r="CJ653" s="34">
        <f t="shared" si="978"/>
        <v>36626.14233560094</v>
      </c>
      <c r="CK653" s="34" t="e">
        <f t="shared" si="979"/>
        <v>#REF!</v>
      </c>
      <c r="CL653" s="54" t="e">
        <f t="shared" si="980"/>
        <v>#REF!</v>
      </c>
      <c r="CM653" t="e">
        <f>IFERROR(VLOOKUP(AO653,'Model Failure data- Lines'!#REF!,4,FALSE),'Model Failure data- Lines'!#REF!)</f>
        <v>#REF!</v>
      </c>
      <c r="CN653" s="14" t="e">
        <f t="shared" si="981"/>
        <v>#REF!</v>
      </c>
      <c r="CO653" s="34">
        <f t="shared" si="982"/>
        <v>31334.950582275964</v>
      </c>
      <c r="CP653" s="34" t="e">
        <f t="shared" si="983"/>
        <v>#REF!</v>
      </c>
      <c r="CQ653" s="54" t="e">
        <f t="shared" si="984"/>
        <v>#REF!</v>
      </c>
      <c r="CR653" t="e">
        <f>IFERROR(VLOOKUP(AO653,'Model Failure data- Lines'!#REF!,5,FALSE),'Model Failure data- Lines'!#REF!)</f>
        <v>#REF!</v>
      </c>
      <c r="CS653" s="14" t="e">
        <f t="shared" si="985"/>
        <v>#REF!</v>
      </c>
      <c r="CT653" s="34">
        <f t="shared" si="986"/>
        <v>22935.313705739602</v>
      </c>
      <c r="CU653" s="34" t="e">
        <f t="shared" si="987"/>
        <v>#REF!</v>
      </c>
      <c r="CV653" s="54" t="e">
        <f t="shared" si="988"/>
        <v>#REF!</v>
      </c>
      <c r="CW653" t="s">
        <v>300</v>
      </c>
      <c r="CZ653">
        <f t="shared" si="989"/>
        <v>-21868.500142284265</v>
      </c>
      <c r="DA653" s="34">
        <f t="shared" si="990"/>
        <v>6333.7930920000008</v>
      </c>
      <c r="DB653" s="34">
        <f t="shared" si="991"/>
        <v>831.86575591580402</v>
      </c>
      <c r="DC653" s="34">
        <f t="shared" si="992"/>
        <v>650.90045744748761</v>
      </c>
      <c r="DD653" s="9">
        <f t="shared" si="993"/>
        <v>4374.1665000000003</v>
      </c>
      <c r="DE653" s="59">
        <f t="shared" si="994"/>
        <v>0.51955832598691187</v>
      </c>
      <c r="DF653" s="59">
        <f t="shared" si="995"/>
        <v>6.8237590541969692E-2</v>
      </c>
      <c r="DG653" s="59">
        <f t="shared" si="996"/>
        <v>5.339308486137264E-2</v>
      </c>
      <c r="DH653" s="59">
        <f t="shared" si="997"/>
        <v>0.3588109986097458</v>
      </c>
      <c r="DI653" s="14">
        <f t="shared" si="998"/>
        <v>-11361.961325769757</v>
      </c>
      <c r="DJ653" s="14">
        <f t="shared" si="999"/>
        <v>-1492.2537584761999</v>
      </c>
      <c r="DK653" s="14">
        <f t="shared" si="1000"/>
        <v>-1167.6266838879235</v>
      </c>
      <c r="DL653" s="14">
        <f t="shared" si="1001"/>
        <v>-7846.6583741503855</v>
      </c>
      <c r="DM653">
        <f t="shared" si="1002"/>
        <v>-14962.462260723836</v>
      </c>
      <c r="DN653" s="34">
        <f t="shared" si="1003"/>
        <v>6304.4377880000002</v>
      </c>
      <c r="DO653" s="34">
        <f t="shared" si="1004"/>
        <v>828.01029808865428</v>
      </c>
      <c r="DP653" s="34">
        <f t="shared" si="1005"/>
        <v>647.88372157933247</v>
      </c>
      <c r="DQ653" s="9">
        <f t="shared" si="1006"/>
        <v>4353.8935000000001</v>
      </c>
      <c r="DR653" s="59">
        <f t="shared" si="1007"/>
        <v>0.51955832598691187</v>
      </c>
      <c r="DS653" s="59">
        <f t="shared" si="1008"/>
        <v>6.8237590541969692E-2</v>
      </c>
      <c r="DT653" s="59">
        <f t="shared" si="1009"/>
        <v>5.3393084861372654E-2</v>
      </c>
      <c r="DU653" s="59">
        <f t="shared" si="1010"/>
        <v>0.3588109986097458</v>
      </c>
      <c r="DV653" s="14">
        <f t="shared" si="1011"/>
        <v>-7773.8718448240206</v>
      </c>
      <c r="DW653" s="14">
        <f t="shared" si="1012"/>
        <v>-1021.0023732469473</v>
      </c>
      <c r="DX653" s="14">
        <f t="shared" si="1013"/>
        <v>-798.89201722191342</v>
      </c>
      <c r="DY653" s="14">
        <f t="shared" si="1014"/>
        <v>-5368.6960254309552</v>
      </c>
      <c r="DZ653" s="34" t="e">
        <f t="shared" si="1015"/>
        <v>#REF!</v>
      </c>
      <c r="EA653" s="34" t="e">
        <f t="shared" si="1016"/>
        <v>#REF!</v>
      </c>
      <c r="EB653" s="34" t="e">
        <f t="shared" si="1017"/>
        <v>#REF!</v>
      </c>
      <c r="EC653" s="34" t="e">
        <f t="shared" si="1018"/>
        <v>#REF!</v>
      </c>
      <c r="ED653" s="34" t="e">
        <f t="shared" si="1019"/>
        <v>#REF!</v>
      </c>
      <c r="EE653" s="59" t="e">
        <f t="shared" si="1020"/>
        <v>#REF!</v>
      </c>
      <c r="EF653" s="59" t="e">
        <f t="shared" si="1021"/>
        <v>#REF!</v>
      </c>
      <c r="EG653" s="59" t="e">
        <f t="shared" si="1022"/>
        <v>#REF!</v>
      </c>
      <c r="EH653" s="59" t="e">
        <f t="shared" si="1023"/>
        <v>#REF!</v>
      </c>
      <c r="EI653" s="14" t="e">
        <f t="shared" si="1024"/>
        <v>#REF!</v>
      </c>
      <c r="EJ653" s="14" t="e">
        <f t="shared" si="1025"/>
        <v>#REF!</v>
      </c>
      <c r="EK653" s="14" t="e">
        <f t="shared" si="1026"/>
        <v>#REF!</v>
      </c>
      <c r="EL653" s="14" t="e">
        <f t="shared" si="1027"/>
        <v>#REF!</v>
      </c>
      <c r="EM653" t="e">
        <f t="shared" si="1028"/>
        <v>#REF!</v>
      </c>
      <c r="EN653" s="34" t="e">
        <f t="shared" si="1029"/>
        <v>#REF!</v>
      </c>
      <c r="EO653" s="34" t="e">
        <f t="shared" si="1030"/>
        <v>#REF!</v>
      </c>
      <c r="EP653" s="34" t="e">
        <f t="shared" si="1031"/>
        <v>#REF!</v>
      </c>
      <c r="EQ653" s="34" t="e">
        <f t="shared" si="1032"/>
        <v>#REF!</v>
      </c>
      <c r="ER653" s="59" t="e">
        <f t="shared" si="1033"/>
        <v>#REF!</v>
      </c>
      <c r="ES653" s="59" t="e">
        <f t="shared" si="1034"/>
        <v>#REF!</v>
      </c>
      <c r="ET653" s="59" t="e">
        <f t="shared" si="1035"/>
        <v>#REF!</v>
      </c>
      <c r="EU653" s="59" t="e">
        <f t="shared" si="1036"/>
        <v>#REF!</v>
      </c>
      <c r="EV653" s="14" t="e">
        <f t="shared" si="1037"/>
        <v>#REF!</v>
      </c>
      <c r="EW653" s="14" t="e">
        <f t="shared" si="1038"/>
        <v>#REF!</v>
      </c>
      <c r="EX653" s="14" t="e">
        <f t="shared" si="1039"/>
        <v>#REF!</v>
      </c>
      <c r="EY653" s="14" t="e">
        <f t="shared" si="1040"/>
        <v>#REF!</v>
      </c>
    </row>
    <row r="654" spans="1:155" x14ac:dyDescent="0.2">
      <c r="A654" s="17">
        <v>30393235</v>
      </c>
      <c r="B654" t="s">
        <v>62</v>
      </c>
      <c r="C654" t="s">
        <v>5188</v>
      </c>
      <c r="D654" t="s">
        <v>5189</v>
      </c>
      <c r="E654" t="s">
        <v>2688</v>
      </c>
      <c r="F654" t="s">
        <v>41</v>
      </c>
      <c r="G654" t="s">
        <v>42</v>
      </c>
      <c r="H654" t="s">
        <v>5190</v>
      </c>
      <c r="I654" t="s">
        <v>68</v>
      </c>
      <c r="J654" s="19" t="s">
        <v>69</v>
      </c>
      <c r="K654" t="s">
        <v>70</v>
      </c>
      <c r="L654">
        <v>1962</v>
      </c>
      <c r="M654">
        <f t="shared" si="950"/>
        <v>1962</v>
      </c>
      <c r="N654">
        <v>57</v>
      </c>
      <c r="O654" s="19">
        <f t="shared" si="951"/>
        <v>57</v>
      </c>
      <c r="P654" t="s">
        <v>80</v>
      </c>
      <c r="Q654" s="19" t="str">
        <f t="shared" si="952"/>
        <v>50-60</v>
      </c>
      <c r="R654" s="23">
        <v>336.9</v>
      </c>
      <c r="S654" s="15">
        <f t="shared" si="953"/>
        <v>0.33689999999999998</v>
      </c>
      <c r="T654">
        <v>30170267</v>
      </c>
      <c r="U654" t="s">
        <v>45</v>
      </c>
      <c r="V654" t="s">
        <v>46</v>
      </c>
      <c r="W654" t="s">
        <v>47</v>
      </c>
      <c r="X654" t="s">
        <v>88</v>
      </c>
      <c r="Y654" t="s">
        <v>2652</v>
      </c>
      <c r="Z654" t="s">
        <v>5191</v>
      </c>
      <c r="AA654" t="s">
        <v>5192</v>
      </c>
      <c r="AB654" t="s">
        <v>221</v>
      </c>
      <c r="AC654">
        <v>1962</v>
      </c>
      <c r="AD654">
        <v>57</v>
      </c>
      <c r="AE654" t="str">
        <f t="shared" si="954"/>
        <v>&lt;60</v>
      </c>
      <c r="AF654">
        <v>-38.100905840000003</v>
      </c>
      <c r="AG654">
        <v>145.88907799</v>
      </c>
      <c r="AH654" t="s">
        <v>92</v>
      </c>
      <c r="AI654" t="s">
        <v>76</v>
      </c>
      <c r="AJ654" s="33" t="s">
        <v>314</v>
      </c>
      <c r="AL654">
        <v>1</v>
      </c>
      <c r="AM654" t="s">
        <v>86</v>
      </c>
      <c r="AN654">
        <v>220</v>
      </c>
      <c r="AO654" s="69">
        <v>3</v>
      </c>
      <c r="AP654">
        <v>2</v>
      </c>
      <c r="AQ654">
        <v>0</v>
      </c>
      <c r="AR654">
        <v>0</v>
      </c>
      <c r="AS654" s="82" t="str">
        <f t="shared" si="955"/>
        <v>Gw-0-0</v>
      </c>
      <c r="AT654" s="14">
        <f t="shared" si="956"/>
        <v>36200</v>
      </c>
      <c r="AU654" s="81">
        <f>VLOOKUP(C654,Bushfire_Vlookup!$F$2:$H$12575,3,FALSE)</f>
        <v>4175.1788280000001</v>
      </c>
      <c r="AV654" s="14">
        <f>VLOOKUP(AS654,Safety_collateral_Vlookup!$J$3:$L$20,2,FALSE)</f>
        <v>3720.1399252148244</v>
      </c>
      <c r="AW654" s="14">
        <f>VLOOKUP(AS654,Safety_collateral_Vlookup!$J$3:$L$20,3,FALSE)</f>
        <v>25000</v>
      </c>
      <c r="AX654" s="48">
        <f t="shared" si="957"/>
        <v>73724.705109680217</v>
      </c>
      <c r="AY654" s="49">
        <f t="shared" si="1041"/>
        <v>25604.399999999998</v>
      </c>
      <c r="AZ654" s="14">
        <v>76000</v>
      </c>
      <c r="BA654" s="16">
        <f t="shared" si="958"/>
        <v>2.8793764005280429</v>
      </c>
      <c r="BB654" t="e">
        <f>IF(BA654&lt;=#REF!,#REF!,IF(BA654&lt;=#REF!,#REF!,IF(BA654&lt;=#REF!,#REF!,IF(BA654&lt;=#REF!,#REF!,#REF!))))</f>
        <v>#REF!</v>
      </c>
      <c r="BC654" s="51">
        <v>3</v>
      </c>
      <c r="BD654" s="21">
        <v>70</v>
      </c>
      <c r="BE654" s="21">
        <v>6.4399999999999999E-2</v>
      </c>
      <c r="BF654" s="26">
        <f t="shared" si="959"/>
        <v>1670.0775315384908</v>
      </c>
      <c r="BG654" s="21">
        <v>7</v>
      </c>
      <c r="BH654" s="21">
        <f t="shared" si="960"/>
        <v>28</v>
      </c>
      <c r="BI654" s="28">
        <f t="shared" si="961"/>
        <v>4.0959999999999998E-4</v>
      </c>
      <c r="BJ654" s="27">
        <f t="shared" si="962"/>
        <v>4.0959999999999998E-4</v>
      </c>
      <c r="BK654" s="28">
        <f t="shared" si="963"/>
        <v>6.2796858480808132E-3</v>
      </c>
      <c r="BL654" s="35">
        <f t="shared" si="964"/>
        <v>1.8081579233693822E-2</v>
      </c>
      <c r="BM654" s="21" t="str">
        <f t="shared" si="965"/>
        <v>Cr1</v>
      </c>
      <c r="BN654" s="51">
        <v>1</v>
      </c>
      <c r="BO654" s="21">
        <v>0</v>
      </c>
      <c r="BP654" s="50" t="s">
        <v>5497</v>
      </c>
      <c r="BQ654" s="14">
        <v>36200</v>
      </c>
      <c r="BR654">
        <f>IFERROR(VLOOKUP(AO654,'Model Failure data- Lines'!$A$37:$E$41,3,FALSE),'Model Failure data- Lines'!$C$37)</f>
        <v>0.16107000000000002</v>
      </c>
      <c r="BS654" s="14">
        <f t="shared" si="966"/>
        <v>11874.838252016194</v>
      </c>
      <c r="BT654" s="34">
        <f t="shared" si="949"/>
        <v>22837.855373173064</v>
      </c>
      <c r="BU654" s="34">
        <f t="shared" si="967"/>
        <v>0.51996293250745451</v>
      </c>
      <c r="BV654" s="54">
        <f t="shared" si="968"/>
        <v>-10963.01712115687</v>
      </c>
      <c r="BW654">
        <f>IFERROR(VLOOKUP(AO654,'Model Failure data- Lines'!$A$37:$E$41,4,FALSE),'Model Failure data- Lines'!$D$37)</f>
        <v>0.16398000000000001</v>
      </c>
      <c r="BX654" s="14">
        <f t="shared" si="969"/>
        <v>12089.377143885364</v>
      </c>
      <c r="BY654" s="34">
        <f t="shared" si="970"/>
        <v>20370.234727076979</v>
      </c>
      <c r="BZ654" s="71">
        <f t="shared" si="971"/>
        <v>0.59348246624844492</v>
      </c>
      <c r="CA654" s="71">
        <f t="shared" si="972"/>
        <v>-8280.857583191615</v>
      </c>
      <c r="CB654" s="56">
        <v>2</v>
      </c>
      <c r="CC654">
        <f>IFERROR(VLOOKUP(AO654,'Model Failure data- Lines'!$A$37:$E$41,5,FALSE),'Model Failure data- Lines'!$E$37)</f>
        <v>0.16322</v>
      </c>
      <c r="CD654" s="14">
        <f t="shared" si="973"/>
        <v>12033.346368002005</v>
      </c>
      <c r="CE654" s="34">
        <f t="shared" si="974"/>
        <v>16206.060787841658</v>
      </c>
      <c r="CF654" s="34">
        <f t="shared" si="975"/>
        <v>0.74252136441631977</v>
      </c>
      <c r="CG654" s="54">
        <f t="shared" si="976"/>
        <v>-4172.7144198396527</v>
      </c>
      <c r="CH654" t="e">
        <f>IFERROR(VLOOKUP(AO654,'Model Failure data- Lines'!#REF!,3,FALSE),'Model Failure data- Lines'!#REF!)</f>
        <v>#REF!</v>
      </c>
      <c r="CI654" s="14" t="e">
        <f t="shared" si="977"/>
        <v>#REF!</v>
      </c>
      <c r="CJ654" s="34">
        <f t="shared" si="978"/>
        <v>21905.463079822399</v>
      </c>
      <c r="CK654" s="34" t="e">
        <f t="shared" si="979"/>
        <v>#REF!</v>
      </c>
      <c r="CL654" s="54" t="e">
        <f t="shared" si="980"/>
        <v>#REF!</v>
      </c>
      <c r="CM654" t="e">
        <f>IFERROR(VLOOKUP(AO654,'Model Failure data- Lines'!#REF!,4,FALSE),'Model Failure data- Lines'!#REF!)</f>
        <v>#REF!</v>
      </c>
      <c r="CN654" s="14" t="e">
        <f t="shared" si="981"/>
        <v>#REF!</v>
      </c>
      <c r="CO654" s="34">
        <f t="shared" si="982"/>
        <v>18740.892688032614</v>
      </c>
      <c r="CP654" s="34" t="e">
        <f t="shared" si="983"/>
        <v>#REF!</v>
      </c>
      <c r="CQ654" s="54" t="e">
        <f t="shared" si="984"/>
        <v>#REF!</v>
      </c>
      <c r="CR654" t="e">
        <f>IFERROR(VLOOKUP(AO654,'Model Failure data- Lines'!#REF!,5,FALSE),'Model Failure data- Lines'!#REF!)</f>
        <v>#REF!</v>
      </c>
      <c r="CS654" s="14" t="e">
        <f t="shared" si="985"/>
        <v>#REF!</v>
      </c>
      <c r="CT654" s="34">
        <f t="shared" si="986"/>
        <v>13717.214960879943</v>
      </c>
      <c r="CU654" s="34" t="e">
        <f t="shared" si="987"/>
        <v>#REF!</v>
      </c>
      <c r="CV654" s="54" t="e">
        <f t="shared" si="988"/>
        <v>#REF!</v>
      </c>
      <c r="CW654" t="s">
        <v>221</v>
      </c>
      <c r="CZ654">
        <f t="shared" si="989"/>
        <v>-8280.857583191615</v>
      </c>
      <c r="DA654" s="34">
        <f t="shared" si="990"/>
        <v>6333.7930920000008</v>
      </c>
      <c r="DB654" s="34">
        <f t="shared" si="991"/>
        <v>730.51709443787445</v>
      </c>
      <c r="DC654" s="34">
        <f t="shared" si="992"/>
        <v>650.90045744748761</v>
      </c>
      <c r="DD654" s="9">
        <f t="shared" si="993"/>
        <v>4374.1665000000003</v>
      </c>
      <c r="DE654" s="59">
        <f t="shared" si="994"/>
        <v>0.52391393010710596</v>
      </c>
      <c r="DF654" s="59">
        <f t="shared" si="995"/>
        <v>6.0426363223134258E-2</v>
      </c>
      <c r="DG654" s="59">
        <f t="shared" si="996"/>
        <v>5.3840694164852314E-2</v>
      </c>
      <c r="DH654" s="59">
        <f t="shared" si="997"/>
        <v>0.36181901250490739</v>
      </c>
      <c r="DI654" s="14">
        <f t="shared" si="998"/>
        <v>-4338.4566410671505</v>
      </c>
      <c r="DJ654" s="14">
        <f t="shared" si="999"/>
        <v>-500.38210812098225</v>
      </c>
      <c r="DK654" s="14">
        <f t="shared" si="1000"/>
        <v>-445.84712055931783</v>
      </c>
      <c r="DL654" s="14">
        <f t="shared" si="1001"/>
        <v>-2996.1717134441642</v>
      </c>
      <c r="DM654">
        <f t="shared" si="1002"/>
        <v>-4172.7144198396509</v>
      </c>
      <c r="DN654" s="34">
        <f t="shared" si="1003"/>
        <v>6304.4377880000002</v>
      </c>
      <c r="DO654" s="34">
        <f t="shared" si="1004"/>
        <v>727.13135842267275</v>
      </c>
      <c r="DP654" s="34">
        <f t="shared" si="1005"/>
        <v>647.88372157933247</v>
      </c>
      <c r="DQ654" s="9">
        <f t="shared" si="1006"/>
        <v>4353.8935000000001</v>
      </c>
      <c r="DR654" s="59">
        <f t="shared" si="1007"/>
        <v>0.52391393010710596</v>
      </c>
      <c r="DS654" s="59">
        <f t="shared" si="1008"/>
        <v>6.0426363223134272E-2</v>
      </c>
      <c r="DT654" s="59">
        <f t="shared" si="1009"/>
        <v>5.3840694164852328E-2</v>
      </c>
      <c r="DU654" s="59">
        <f t="shared" si="1010"/>
        <v>0.36181901250490744</v>
      </c>
      <c r="DV654" s="14">
        <f t="shared" si="1011"/>
        <v>-2186.1432109127845</v>
      </c>
      <c r="DW654" s="14">
        <f t="shared" si="1012"/>
        <v>-252.14195715964078</v>
      </c>
      <c r="DX654" s="14">
        <f t="shared" si="1013"/>
        <v>-224.66184091585586</v>
      </c>
      <c r="DY654" s="14">
        <f t="shared" si="1014"/>
        <v>-1509.7674108513706</v>
      </c>
      <c r="DZ654" s="34" t="e">
        <f t="shared" si="1015"/>
        <v>#REF!</v>
      </c>
      <c r="EA654" s="34" t="e">
        <f t="shared" si="1016"/>
        <v>#REF!</v>
      </c>
      <c r="EB654" s="34" t="e">
        <f t="shared" si="1017"/>
        <v>#REF!</v>
      </c>
      <c r="EC654" s="34" t="e">
        <f t="shared" si="1018"/>
        <v>#REF!</v>
      </c>
      <c r="ED654" s="34" t="e">
        <f t="shared" si="1019"/>
        <v>#REF!</v>
      </c>
      <c r="EE654" s="59" t="e">
        <f t="shared" si="1020"/>
        <v>#REF!</v>
      </c>
      <c r="EF654" s="59" t="e">
        <f t="shared" si="1021"/>
        <v>#REF!</v>
      </c>
      <c r="EG654" s="59" t="e">
        <f t="shared" si="1022"/>
        <v>#REF!</v>
      </c>
      <c r="EH654" s="59" t="e">
        <f t="shared" si="1023"/>
        <v>#REF!</v>
      </c>
      <c r="EI654" s="14" t="e">
        <f t="shared" si="1024"/>
        <v>#REF!</v>
      </c>
      <c r="EJ654" s="14" t="e">
        <f t="shared" si="1025"/>
        <v>#REF!</v>
      </c>
      <c r="EK654" s="14" t="e">
        <f t="shared" si="1026"/>
        <v>#REF!</v>
      </c>
      <c r="EL654" s="14" t="e">
        <f t="shared" si="1027"/>
        <v>#REF!</v>
      </c>
      <c r="EM654" t="e">
        <f t="shared" si="1028"/>
        <v>#REF!</v>
      </c>
      <c r="EN654" s="34" t="e">
        <f t="shared" si="1029"/>
        <v>#REF!</v>
      </c>
      <c r="EO654" s="34" t="e">
        <f t="shared" si="1030"/>
        <v>#REF!</v>
      </c>
      <c r="EP654" s="34" t="e">
        <f t="shared" si="1031"/>
        <v>#REF!</v>
      </c>
      <c r="EQ654" s="34" t="e">
        <f t="shared" si="1032"/>
        <v>#REF!</v>
      </c>
      <c r="ER654" s="59" t="e">
        <f t="shared" si="1033"/>
        <v>#REF!</v>
      </c>
      <c r="ES654" s="59" t="e">
        <f t="shared" si="1034"/>
        <v>#REF!</v>
      </c>
      <c r="ET654" s="59" t="e">
        <f t="shared" si="1035"/>
        <v>#REF!</v>
      </c>
      <c r="EU654" s="59" t="e">
        <f t="shared" si="1036"/>
        <v>#REF!</v>
      </c>
      <c r="EV654" s="14" t="e">
        <f t="shared" si="1037"/>
        <v>#REF!</v>
      </c>
      <c r="EW654" s="14" t="e">
        <f t="shared" si="1038"/>
        <v>#REF!</v>
      </c>
      <c r="EX654" s="14" t="e">
        <f t="shared" si="1039"/>
        <v>#REF!</v>
      </c>
      <c r="EY654" s="14" t="e">
        <f t="shared" si="1040"/>
        <v>#REF!</v>
      </c>
    </row>
    <row r="655" spans="1:155" x14ac:dyDescent="0.2">
      <c r="A655" s="17">
        <v>30146372</v>
      </c>
      <c r="B655" t="s">
        <v>62</v>
      </c>
      <c r="C655" t="s">
        <v>2848</v>
      </c>
      <c r="D655" t="s">
        <v>2849</v>
      </c>
      <c r="E655" t="s">
        <v>2850</v>
      </c>
      <c r="F655" t="s">
        <v>41</v>
      </c>
      <c r="G655" t="s">
        <v>42</v>
      </c>
      <c r="H655" t="s">
        <v>2851</v>
      </c>
      <c r="I655" t="s">
        <v>68</v>
      </c>
      <c r="J655" s="19" t="s">
        <v>69</v>
      </c>
      <c r="K655" t="s">
        <v>70</v>
      </c>
      <c r="L655">
        <v>1962</v>
      </c>
      <c r="M655">
        <f t="shared" si="950"/>
        <v>1962</v>
      </c>
      <c r="N655">
        <v>57</v>
      </c>
      <c r="O655" s="19">
        <f t="shared" si="951"/>
        <v>57</v>
      </c>
      <c r="P655" t="s">
        <v>80</v>
      </c>
      <c r="Q655" s="19" t="str">
        <f t="shared" si="952"/>
        <v>50-60</v>
      </c>
      <c r="R655" s="23">
        <v>484.9</v>
      </c>
      <c r="S655" s="15">
        <f t="shared" si="953"/>
        <v>0.4849</v>
      </c>
      <c r="T655">
        <v>30294831</v>
      </c>
      <c r="U655" t="s">
        <v>45</v>
      </c>
      <c r="V655" t="s">
        <v>46</v>
      </c>
      <c r="W655" t="s">
        <v>47</v>
      </c>
      <c r="X655" t="s">
        <v>48</v>
      </c>
      <c r="Y655" t="s">
        <v>485</v>
      </c>
      <c r="Z655" t="s">
        <v>2852</v>
      </c>
      <c r="AA655" t="s">
        <v>2853</v>
      </c>
      <c r="AB655" t="s">
        <v>470</v>
      </c>
      <c r="AC655">
        <v>1962</v>
      </c>
      <c r="AD655">
        <v>57</v>
      </c>
      <c r="AE655" t="str">
        <f t="shared" si="954"/>
        <v>&lt;60</v>
      </c>
      <c r="AF655">
        <v>-38.100371039999999</v>
      </c>
      <c r="AG655">
        <v>145.88530136</v>
      </c>
      <c r="AH655" t="s">
        <v>92</v>
      </c>
      <c r="AI655" t="s">
        <v>76</v>
      </c>
      <c r="AJ655" s="33" t="s">
        <v>314</v>
      </c>
      <c r="AL655">
        <v>1</v>
      </c>
      <c r="AM655" t="s">
        <v>86</v>
      </c>
      <c r="AN655">
        <v>220</v>
      </c>
      <c r="AO655" s="69">
        <v>3</v>
      </c>
      <c r="AP655">
        <v>2</v>
      </c>
      <c r="AQ655">
        <v>0</v>
      </c>
      <c r="AR655">
        <v>0</v>
      </c>
      <c r="AS655" s="82" t="str">
        <f t="shared" si="955"/>
        <v>Gw-0-0</v>
      </c>
      <c r="AT655" s="14">
        <f t="shared" si="956"/>
        <v>36200</v>
      </c>
      <c r="AU655" s="81">
        <f>VLOOKUP(C655,Bushfire_Vlookup!$F$2:$H$12575,3,FALSE)</f>
        <v>4175.1788280000001</v>
      </c>
      <c r="AV655" s="14">
        <f>VLOOKUP(AS655,Safety_collateral_Vlookup!$J$3:$L$20,2,FALSE)</f>
        <v>3720.1399252148244</v>
      </c>
      <c r="AW655" s="14">
        <f>VLOOKUP(AS655,Safety_collateral_Vlookup!$J$3:$L$20,3,FALSE)</f>
        <v>25000</v>
      </c>
      <c r="AX655" s="48">
        <f t="shared" si="957"/>
        <v>73724.705109680217</v>
      </c>
      <c r="AY655" s="49">
        <f t="shared" si="1041"/>
        <v>36852.400000000001</v>
      </c>
      <c r="AZ655" s="14">
        <v>76000</v>
      </c>
      <c r="BA655" s="16">
        <f t="shared" si="958"/>
        <v>2.0005401306205353</v>
      </c>
      <c r="BB655" t="e">
        <f>IF(BA655&lt;=#REF!,#REF!,IF(BA655&lt;=#REF!,#REF!,IF(BA655&lt;=#REF!,#REF!,IF(BA655&lt;=#REF!,#REF!,#REF!))))</f>
        <v>#REF!</v>
      </c>
      <c r="BC655" s="51">
        <v>3</v>
      </c>
      <c r="BD655" s="21">
        <v>70</v>
      </c>
      <c r="BE655" s="21">
        <v>6.4399999999999999E-2</v>
      </c>
      <c r="BF655" s="26">
        <f t="shared" si="959"/>
        <v>2403.7417484209386</v>
      </c>
      <c r="BG655" s="21">
        <v>7</v>
      </c>
      <c r="BH655" s="21">
        <f t="shared" si="960"/>
        <v>28</v>
      </c>
      <c r="BI655" s="28">
        <f t="shared" si="961"/>
        <v>4.0959999999999998E-4</v>
      </c>
      <c r="BJ655" s="27">
        <f t="shared" si="962"/>
        <v>4.0959999999999998E-4</v>
      </c>
      <c r="BK655" s="28">
        <f t="shared" si="963"/>
        <v>6.2796858480808132E-3</v>
      </c>
      <c r="BL655" s="35">
        <f t="shared" si="964"/>
        <v>1.2562763546775518E-2</v>
      </c>
      <c r="BM655" s="21" t="str">
        <f t="shared" si="965"/>
        <v>Cr1</v>
      </c>
      <c r="BN655" s="51">
        <v>1</v>
      </c>
      <c r="BO655" s="21">
        <v>0</v>
      </c>
      <c r="BP655" s="50" t="s">
        <v>5497</v>
      </c>
      <c r="BQ655" s="14">
        <v>36200</v>
      </c>
      <c r="BR655">
        <f>IFERROR(VLOOKUP(AO655,'Model Failure data- Lines'!$A$37:$E$41,3,FALSE),'Model Failure data- Lines'!$C$37)</f>
        <v>0.16107000000000002</v>
      </c>
      <c r="BS655" s="14">
        <f t="shared" si="966"/>
        <v>11874.838252016194</v>
      </c>
      <c r="BT655" s="34">
        <f t="shared" si="949"/>
        <v>32870.513714608547</v>
      </c>
      <c r="BU655" s="34">
        <f t="shared" si="967"/>
        <v>0.36126110942825618</v>
      </c>
      <c r="BV655" s="54">
        <f t="shared" si="968"/>
        <v>-20995.675462592353</v>
      </c>
      <c r="BW655">
        <f>IFERROR(VLOOKUP(AO655,'Model Failure data- Lines'!$A$37:$E$41,4,FALSE),'Model Failure data- Lines'!$D$37)</f>
        <v>0.16398000000000001</v>
      </c>
      <c r="BX655" s="14">
        <f t="shared" si="969"/>
        <v>12089.377143885364</v>
      </c>
      <c r="BY655" s="34">
        <f t="shared" si="970"/>
        <v>29318.868563845739</v>
      </c>
      <c r="BZ655" s="71">
        <f t="shared" si="971"/>
        <v>0.41234118968674166</v>
      </c>
      <c r="CA655" s="71">
        <f t="shared" si="972"/>
        <v>-17229.491419960374</v>
      </c>
      <c r="CB655" s="56">
        <v>2</v>
      </c>
      <c r="CC655">
        <f>IFERROR(VLOOKUP(AO655,'Model Failure data- Lines'!$A$37:$E$41,5,FALSE),'Model Failure data- Lines'!$E$37)</f>
        <v>0.16322</v>
      </c>
      <c r="CD655" s="14">
        <f t="shared" si="973"/>
        <v>12033.346368002005</v>
      </c>
      <c r="CE655" s="34">
        <f t="shared" si="974"/>
        <v>23325.375114349721</v>
      </c>
      <c r="CF655" s="34">
        <f t="shared" si="975"/>
        <v>0.51589079742598076</v>
      </c>
      <c r="CG655" s="54">
        <f t="shared" si="976"/>
        <v>-11292.028746347716</v>
      </c>
      <c r="CH655" t="e">
        <f>IFERROR(VLOOKUP(AO655,'Model Failure data- Lines'!#REF!,3,FALSE),'Model Failure data- Lines'!#REF!)</f>
        <v>#REF!</v>
      </c>
      <c r="CI655" s="14" t="e">
        <f t="shared" si="977"/>
        <v>#REF!</v>
      </c>
      <c r="CJ655" s="34">
        <f t="shared" si="978"/>
        <v>31528.52195727481</v>
      </c>
      <c r="CK655" s="34" t="e">
        <f t="shared" si="979"/>
        <v>#REF!</v>
      </c>
      <c r="CL655" s="54" t="e">
        <f t="shared" si="980"/>
        <v>#REF!</v>
      </c>
      <c r="CM655" t="e">
        <f>IFERROR(VLOOKUP(AO655,'Model Failure data- Lines'!#REF!,4,FALSE),'Model Failure data- Lines'!#REF!)</f>
        <v>#REF!</v>
      </c>
      <c r="CN655" s="14" t="e">
        <f t="shared" si="981"/>
        <v>#REF!</v>
      </c>
      <c r="CO655" s="34">
        <f t="shared" si="982"/>
        <v>26973.757389216433</v>
      </c>
      <c r="CP655" s="34" t="e">
        <f t="shared" si="983"/>
        <v>#REF!</v>
      </c>
      <c r="CQ655" s="54" t="e">
        <f t="shared" si="984"/>
        <v>#REF!</v>
      </c>
      <c r="CR655" t="e">
        <f>IFERROR(VLOOKUP(AO655,'Model Failure data- Lines'!#REF!,5,FALSE),'Model Failure data- Lines'!#REF!)</f>
        <v>#REF!</v>
      </c>
      <c r="CS655" s="14" t="e">
        <f t="shared" si="985"/>
        <v>#REF!</v>
      </c>
      <c r="CT655" s="34">
        <f t="shared" si="986"/>
        <v>19743.180571477249</v>
      </c>
      <c r="CU655" s="34" t="e">
        <f t="shared" si="987"/>
        <v>#REF!</v>
      </c>
      <c r="CV655" s="54" t="e">
        <f t="shared" si="988"/>
        <v>#REF!</v>
      </c>
      <c r="CW655" t="s">
        <v>470</v>
      </c>
      <c r="CZ655">
        <f t="shared" si="989"/>
        <v>-17229.491419960374</v>
      </c>
      <c r="DA655" s="34">
        <f t="shared" si="990"/>
        <v>6333.7930920000008</v>
      </c>
      <c r="DB655" s="34">
        <f t="shared" si="991"/>
        <v>730.51709443787445</v>
      </c>
      <c r="DC655" s="34">
        <f t="shared" si="992"/>
        <v>650.90045744748761</v>
      </c>
      <c r="DD655" s="9">
        <f t="shared" si="993"/>
        <v>4374.1665000000003</v>
      </c>
      <c r="DE655" s="59">
        <f t="shared" si="994"/>
        <v>0.52391393010710596</v>
      </c>
      <c r="DF655" s="59">
        <f t="shared" si="995"/>
        <v>6.0426363223134258E-2</v>
      </c>
      <c r="DG655" s="59">
        <f t="shared" si="996"/>
        <v>5.3840694164852314E-2</v>
      </c>
      <c r="DH655" s="59">
        <f t="shared" si="997"/>
        <v>0.36181901250490739</v>
      </c>
      <c r="DI655" s="14">
        <f t="shared" si="998"/>
        <v>-9026.7705635781022</v>
      </c>
      <c r="DJ655" s="14">
        <f t="shared" si="999"/>
        <v>-1041.1155066924009</v>
      </c>
      <c r="DK655" s="14">
        <f t="shared" si="1000"/>
        <v>-927.64777815803359</v>
      </c>
      <c r="DL655" s="14">
        <f t="shared" si="1001"/>
        <v>-6233.9575715318388</v>
      </c>
      <c r="DM655">
        <f t="shared" si="1002"/>
        <v>-11292.028746347716</v>
      </c>
      <c r="DN655" s="34">
        <f t="shared" si="1003"/>
        <v>6304.4377880000002</v>
      </c>
      <c r="DO655" s="34">
        <f t="shared" si="1004"/>
        <v>727.13135842267275</v>
      </c>
      <c r="DP655" s="34">
        <f t="shared" si="1005"/>
        <v>647.88372157933247</v>
      </c>
      <c r="DQ655" s="9">
        <f t="shared" si="1006"/>
        <v>4353.8935000000001</v>
      </c>
      <c r="DR655" s="59">
        <f t="shared" si="1007"/>
        <v>0.52391393010710596</v>
      </c>
      <c r="DS655" s="59">
        <f t="shared" si="1008"/>
        <v>6.0426363223134272E-2</v>
      </c>
      <c r="DT655" s="59">
        <f t="shared" si="1009"/>
        <v>5.3840694164852328E-2</v>
      </c>
      <c r="DU655" s="59">
        <f t="shared" si="1010"/>
        <v>0.36181901250490744</v>
      </c>
      <c r="DV655" s="14">
        <f t="shared" si="1011"/>
        <v>-5916.051159381449</v>
      </c>
      <c r="DW655" s="14">
        <f t="shared" si="1012"/>
        <v>-682.33623055288069</v>
      </c>
      <c r="DX655" s="14">
        <f t="shared" si="1013"/>
        <v>-607.97066623282819</v>
      </c>
      <c r="DY655" s="14">
        <f t="shared" si="1014"/>
        <v>-4085.6706901805592</v>
      </c>
      <c r="DZ655" s="34" t="e">
        <f t="shared" si="1015"/>
        <v>#REF!</v>
      </c>
      <c r="EA655" s="34" t="e">
        <f t="shared" si="1016"/>
        <v>#REF!</v>
      </c>
      <c r="EB655" s="34" t="e">
        <f t="shared" si="1017"/>
        <v>#REF!</v>
      </c>
      <c r="EC655" s="34" t="e">
        <f t="shared" si="1018"/>
        <v>#REF!</v>
      </c>
      <c r="ED655" s="34" t="e">
        <f t="shared" si="1019"/>
        <v>#REF!</v>
      </c>
      <c r="EE655" s="59" t="e">
        <f t="shared" si="1020"/>
        <v>#REF!</v>
      </c>
      <c r="EF655" s="59" t="e">
        <f t="shared" si="1021"/>
        <v>#REF!</v>
      </c>
      <c r="EG655" s="59" t="e">
        <f t="shared" si="1022"/>
        <v>#REF!</v>
      </c>
      <c r="EH655" s="59" t="e">
        <f t="shared" si="1023"/>
        <v>#REF!</v>
      </c>
      <c r="EI655" s="14" t="e">
        <f t="shared" si="1024"/>
        <v>#REF!</v>
      </c>
      <c r="EJ655" s="14" t="e">
        <f t="shared" si="1025"/>
        <v>#REF!</v>
      </c>
      <c r="EK655" s="14" t="e">
        <f t="shared" si="1026"/>
        <v>#REF!</v>
      </c>
      <c r="EL655" s="14" t="e">
        <f t="shared" si="1027"/>
        <v>#REF!</v>
      </c>
      <c r="EM655" t="e">
        <f t="shared" si="1028"/>
        <v>#REF!</v>
      </c>
      <c r="EN655" s="34" t="e">
        <f t="shared" si="1029"/>
        <v>#REF!</v>
      </c>
      <c r="EO655" s="34" t="e">
        <f t="shared" si="1030"/>
        <v>#REF!</v>
      </c>
      <c r="EP655" s="34" t="e">
        <f t="shared" si="1031"/>
        <v>#REF!</v>
      </c>
      <c r="EQ655" s="34" t="e">
        <f t="shared" si="1032"/>
        <v>#REF!</v>
      </c>
      <c r="ER655" s="59" t="e">
        <f t="shared" si="1033"/>
        <v>#REF!</v>
      </c>
      <c r="ES655" s="59" t="e">
        <f t="shared" si="1034"/>
        <v>#REF!</v>
      </c>
      <c r="ET655" s="59" t="e">
        <f t="shared" si="1035"/>
        <v>#REF!</v>
      </c>
      <c r="EU655" s="59" t="e">
        <f t="shared" si="1036"/>
        <v>#REF!</v>
      </c>
      <c r="EV655" s="14" t="e">
        <f t="shared" si="1037"/>
        <v>#REF!</v>
      </c>
      <c r="EW655" s="14" t="e">
        <f t="shared" si="1038"/>
        <v>#REF!</v>
      </c>
      <c r="EX655" s="14" t="e">
        <f t="shared" si="1039"/>
        <v>#REF!</v>
      </c>
      <c r="EY655" s="14" t="e">
        <f t="shared" si="1040"/>
        <v>#REF!</v>
      </c>
    </row>
    <row r="656" spans="1:155" x14ac:dyDescent="0.2">
      <c r="A656" s="17">
        <v>30328730</v>
      </c>
      <c r="B656" t="s">
        <v>62</v>
      </c>
      <c r="C656" t="s">
        <v>4676</v>
      </c>
      <c r="D656" t="s">
        <v>4677</v>
      </c>
      <c r="E656" t="s">
        <v>2243</v>
      </c>
      <c r="F656" t="s">
        <v>41</v>
      </c>
      <c r="G656" t="s">
        <v>42</v>
      </c>
      <c r="H656" t="s">
        <v>4678</v>
      </c>
      <c r="I656" t="s">
        <v>68</v>
      </c>
      <c r="J656" s="19" t="s">
        <v>69</v>
      </c>
      <c r="K656" t="s">
        <v>70</v>
      </c>
      <c r="L656">
        <v>1962</v>
      </c>
      <c r="M656">
        <f t="shared" si="950"/>
        <v>1962</v>
      </c>
      <c r="N656">
        <v>57</v>
      </c>
      <c r="O656" s="19">
        <f t="shared" si="951"/>
        <v>57</v>
      </c>
      <c r="P656" t="s">
        <v>80</v>
      </c>
      <c r="Q656" s="19" t="str">
        <f t="shared" si="952"/>
        <v>50-60</v>
      </c>
      <c r="R656" s="23">
        <v>478.9</v>
      </c>
      <c r="S656" s="15">
        <f t="shared" si="953"/>
        <v>0.47889999999999999</v>
      </c>
      <c r="T656">
        <v>30164164</v>
      </c>
      <c r="U656" t="s">
        <v>45</v>
      </c>
      <c r="V656" t="s">
        <v>46</v>
      </c>
      <c r="W656" t="s">
        <v>47</v>
      </c>
      <c r="X656" t="s">
        <v>88</v>
      </c>
      <c r="Y656" t="s">
        <v>2652</v>
      </c>
      <c r="Z656" t="s">
        <v>4679</v>
      </c>
      <c r="AA656" t="s">
        <v>4680</v>
      </c>
      <c r="AB656" t="s">
        <v>1087</v>
      </c>
      <c r="AC656">
        <v>1962</v>
      </c>
      <c r="AD656">
        <v>57</v>
      </c>
      <c r="AE656" t="str">
        <f t="shared" si="954"/>
        <v>&lt;60</v>
      </c>
      <c r="AF656">
        <v>-38.09961818</v>
      </c>
      <c r="AG656">
        <v>145.87986111000001</v>
      </c>
      <c r="AH656" t="s">
        <v>92</v>
      </c>
      <c r="AI656" t="s">
        <v>76</v>
      </c>
      <c r="AJ656" s="33" t="s">
        <v>314</v>
      </c>
      <c r="AL656">
        <v>1</v>
      </c>
      <c r="AM656" t="s">
        <v>86</v>
      </c>
      <c r="AN656">
        <v>220</v>
      </c>
      <c r="AO656" s="69">
        <v>3</v>
      </c>
      <c r="AP656">
        <v>2</v>
      </c>
      <c r="AQ656">
        <v>0</v>
      </c>
      <c r="AR656">
        <v>0</v>
      </c>
      <c r="AS656" s="82" t="str">
        <f t="shared" si="955"/>
        <v>Gw-0-0</v>
      </c>
      <c r="AT656" s="14">
        <f t="shared" si="956"/>
        <v>36200</v>
      </c>
      <c r="AU656" s="81">
        <f>VLOOKUP(C656,Bushfire_Vlookup!$F$2:$H$12575,3,FALSE)</f>
        <v>1850.518632</v>
      </c>
      <c r="AV656" s="14">
        <f>VLOOKUP(AS656,Safety_collateral_Vlookup!$J$3:$L$20,2,FALSE)</f>
        <v>3720.1399252148244</v>
      </c>
      <c r="AW656" s="14">
        <f>VLOOKUP(AS656,Safety_collateral_Vlookup!$J$3:$L$20,3,FALSE)</f>
        <v>25000</v>
      </c>
      <c r="AX656" s="48">
        <f t="shared" si="957"/>
        <v>71244.292680548228</v>
      </c>
      <c r="AY656" s="49">
        <f t="shared" si="1041"/>
        <v>36396.400000000001</v>
      </c>
      <c r="AZ656" s="14">
        <v>76000</v>
      </c>
      <c r="BA656" s="16">
        <f t="shared" si="958"/>
        <v>1.9574543823166088</v>
      </c>
      <c r="BB656" t="e">
        <f>IF(BA656&lt;=#REF!,#REF!,IF(BA656&lt;=#REF!,#REF!,IF(BA656&lt;=#REF!,#REF!,IF(BA656&lt;=#REF!,#REF!,#REF!))))</f>
        <v>#REF!</v>
      </c>
      <c r="BC656" s="51">
        <v>3</v>
      </c>
      <c r="BD656" s="21">
        <v>70</v>
      </c>
      <c r="BE656" s="21">
        <v>6.4399999999999999E-2</v>
      </c>
      <c r="BF656" s="26">
        <f t="shared" si="959"/>
        <v>2373.9986044932716</v>
      </c>
      <c r="BG656" s="21">
        <v>7</v>
      </c>
      <c r="BH656" s="21">
        <f t="shared" si="960"/>
        <v>28</v>
      </c>
      <c r="BI656" s="28">
        <f t="shared" si="961"/>
        <v>4.0959999999999998E-4</v>
      </c>
      <c r="BJ656" s="27">
        <f t="shared" si="962"/>
        <v>4.0959999999999998E-4</v>
      </c>
      <c r="BK656" s="28">
        <f t="shared" si="963"/>
        <v>6.279685848080814E-3</v>
      </c>
      <c r="BL656" s="35">
        <f t="shared" si="964"/>
        <v>1.229219858289738E-2</v>
      </c>
      <c r="BM656" s="21" t="str">
        <f t="shared" si="965"/>
        <v>Cr1</v>
      </c>
      <c r="BN656" s="51">
        <v>1</v>
      </c>
      <c r="BO656" s="21">
        <v>0</v>
      </c>
      <c r="BP656" s="50" t="s">
        <v>5497</v>
      </c>
      <c r="BQ656" s="14">
        <v>36200</v>
      </c>
      <c r="BR656">
        <f>IFERROR(VLOOKUP(AO656,'Model Failure data- Lines'!$A$37:$E$41,3,FALSE),'Model Failure data- Lines'!$C$37)</f>
        <v>0.16107000000000002</v>
      </c>
      <c r="BS656" s="14">
        <f t="shared" si="966"/>
        <v>11475.318222055905</v>
      </c>
      <c r="BT656" s="34">
        <f t="shared" si="949"/>
        <v>32463.784322388194</v>
      </c>
      <c r="BU656" s="34">
        <f t="shared" si="967"/>
        <v>0.35348060805536191</v>
      </c>
      <c r="BV656" s="54">
        <f t="shared" si="968"/>
        <v>-20988.466100332291</v>
      </c>
      <c r="BW656">
        <f>IFERROR(VLOOKUP(AO656,'Model Failure data- Lines'!$A$37:$E$41,4,FALSE),'Model Failure data- Lines'!$D$37)</f>
        <v>0.16398000000000001</v>
      </c>
      <c r="BX656" s="14">
        <f t="shared" si="969"/>
        <v>11682.639113756299</v>
      </c>
      <c r="BY656" s="34">
        <f t="shared" si="970"/>
        <v>28956.086111003762</v>
      </c>
      <c r="BZ656" s="71">
        <f t="shared" si="971"/>
        <v>0.40346057367596772</v>
      </c>
      <c r="CA656" s="71">
        <f t="shared" si="972"/>
        <v>-17273.446997247462</v>
      </c>
      <c r="CB656" s="56">
        <v>2</v>
      </c>
      <c r="CC656">
        <f>IFERROR(VLOOKUP(AO656,'Model Failure data- Lines'!$A$37:$E$41,5,FALSE),'Model Failure data- Lines'!$E$37)</f>
        <v>0.16322</v>
      </c>
      <c r="CD656" s="14">
        <f t="shared" si="973"/>
        <v>11628.493451319082</v>
      </c>
      <c r="CE656" s="34">
        <f t="shared" si="974"/>
        <v>23036.75426327507</v>
      </c>
      <c r="CF656" s="34">
        <f t="shared" si="975"/>
        <v>0.50478002753439499</v>
      </c>
      <c r="CG656" s="54">
        <f t="shared" si="976"/>
        <v>-11408.260811955988</v>
      </c>
      <c r="CH656" t="e">
        <f>IFERROR(VLOOKUP(AO656,'Model Failure data- Lines'!#REF!,3,FALSE),'Model Failure data- Lines'!#REF!)</f>
        <v>#REF!</v>
      </c>
      <c r="CI656" s="14" t="e">
        <f t="shared" si="977"/>
        <v>#REF!</v>
      </c>
      <c r="CJ656" s="34">
        <f t="shared" si="978"/>
        <v>31138.397948729442</v>
      </c>
      <c r="CK656" s="34" t="e">
        <f t="shared" si="979"/>
        <v>#REF!</v>
      </c>
      <c r="CL656" s="54" t="e">
        <f t="shared" si="980"/>
        <v>#REF!</v>
      </c>
      <c r="CM656" t="e">
        <f>IFERROR(VLOOKUP(AO656,'Model Failure data- Lines'!#REF!,4,FALSE),'Model Failure data- Lines'!#REF!)</f>
        <v>#REF!</v>
      </c>
      <c r="CN656" s="14" t="e">
        <f t="shared" si="981"/>
        <v>#REF!</v>
      </c>
      <c r="CO656" s="34">
        <f t="shared" si="982"/>
        <v>26639.992604033305</v>
      </c>
      <c r="CP656" s="34" t="e">
        <f t="shared" si="983"/>
        <v>#REF!</v>
      </c>
      <c r="CQ656" s="54" t="e">
        <f t="shared" si="984"/>
        <v>#REF!</v>
      </c>
      <c r="CR656" t="e">
        <f>IFERROR(VLOOKUP(AO656,'Model Failure data- Lines'!#REF!,5,FALSE),'Model Failure data- Lines'!#REF!)</f>
        <v>#REF!</v>
      </c>
      <c r="CS656" s="14" t="e">
        <f t="shared" si="985"/>
        <v>#REF!</v>
      </c>
      <c r="CT656" s="34">
        <f t="shared" si="986"/>
        <v>19498.884668344926</v>
      </c>
      <c r="CU656" s="34" t="e">
        <f t="shared" si="987"/>
        <v>#REF!</v>
      </c>
      <c r="CV656" s="54" t="e">
        <f t="shared" si="988"/>
        <v>#REF!</v>
      </c>
      <c r="CW656" t="s">
        <v>1087</v>
      </c>
      <c r="CZ656">
        <f t="shared" si="989"/>
        <v>-17273.446997247462</v>
      </c>
      <c r="DA656" s="34">
        <f t="shared" si="990"/>
        <v>6333.7930920000008</v>
      </c>
      <c r="DB656" s="34">
        <f t="shared" si="991"/>
        <v>323.7790643088091</v>
      </c>
      <c r="DC656" s="34">
        <f t="shared" si="992"/>
        <v>650.90045744748761</v>
      </c>
      <c r="DD656" s="9">
        <f t="shared" si="993"/>
        <v>4374.1665000000003</v>
      </c>
      <c r="DE656" s="59">
        <f t="shared" si="994"/>
        <v>0.54215430523245078</v>
      </c>
      <c r="DF656" s="59">
        <f t="shared" si="995"/>
        <v>2.7714548156123345E-2</v>
      </c>
      <c r="DG656" s="59">
        <f t="shared" si="996"/>
        <v>5.5715189959180782E-2</v>
      </c>
      <c r="DH656" s="59">
        <f t="shared" si="997"/>
        <v>0.37441595665224497</v>
      </c>
      <c r="DI656" s="14">
        <f t="shared" si="998"/>
        <v>-9364.8736557622597</v>
      </c>
      <c r="DJ656" s="14">
        <f t="shared" si="999"/>
        <v>-478.72577862745896</v>
      </c>
      <c r="DK656" s="14">
        <f t="shared" si="1000"/>
        <v>-962.39338070148324</v>
      </c>
      <c r="DL656" s="14">
        <f t="shared" si="1001"/>
        <v>-6467.454182156257</v>
      </c>
      <c r="DM656">
        <f t="shared" si="1002"/>
        <v>-11408.26081195599</v>
      </c>
      <c r="DN656" s="34">
        <f t="shared" si="1003"/>
        <v>6304.4377880000002</v>
      </c>
      <c r="DO656" s="34">
        <f t="shared" si="1004"/>
        <v>322.27844173974768</v>
      </c>
      <c r="DP656" s="34">
        <f t="shared" si="1005"/>
        <v>647.88372157933247</v>
      </c>
      <c r="DQ656" s="9">
        <f t="shared" si="1006"/>
        <v>4353.8935000000001</v>
      </c>
      <c r="DR656" s="59">
        <f t="shared" si="1007"/>
        <v>0.54215430523245078</v>
      </c>
      <c r="DS656" s="59">
        <f t="shared" si="1008"/>
        <v>2.7714548156123345E-2</v>
      </c>
      <c r="DT656" s="59">
        <f t="shared" si="1009"/>
        <v>5.5715189959180789E-2</v>
      </c>
      <c r="DU656" s="59">
        <f t="shared" si="1010"/>
        <v>0.37441595665224497</v>
      </c>
      <c r="DV656" s="14">
        <f t="shared" si="1011"/>
        <v>-6185.0377144165941</v>
      </c>
      <c r="DW656" s="14">
        <f t="shared" si="1012"/>
        <v>-316.17479365056909</v>
      </c>
      <c r="DX656" s="14">
        <f t="shared" si="1013"/>
        <v>-635.61341824200611</v>
      </c>
      <c r="DY656" s="14">
        <f t="shared" si="1014"/>
        <v>-4271.4348856468187</v>
      </c>
      <c r="DZ656" s="34" t="e">
        <f t="shared" si="1015"/>
        <v>#REF!</v>
      </c>
      <c r="EA656" s="34" t="e">
        <f t="shared" si="1016"/>
        <v>#REF!</v>
      </c>
      <c r="EB656" s="34" t="e">
        <f t="shared" si="1017"/>
        <v>#REF!</v>
      </c>
      <c r="EC656" s="34" t="e">
        <f t="shared" si="1018"/>
        <v>#REF!</v>
      </c>
      <c r="ED656" s="34" t="e">
        <f t="shared" si="1019"/>
        <v>#REF!</v>
      </c>
      <c r="EE656" s="59" t="e">
        <f t="shared" si="1020"/>
        <v>#REF!</v>
      </c>
      <c r="EF656" s="59" t="e">
        <f t="shared" si="1021"/>
        <v>#REF!</v>
      </c>
      <c r="EG656" s="59" t="e">
        <f t="shared" si="1022"/>
        <v>#REF!</v>
      </c>
      <c r="EH656" s="59" t="e">
        <f t="shared" si="1023"/>
        <v>#REF!</v>
      </c>
      <c r="EI656" s="14" t="e">
        <f t="shared" si="1024"/>
        <v>#REF!</v>
      </c>
      <c r="EJ656" s="14" t="e">
        <f t="shared" si="1025"/>
        <v>#REF!</v>
      </c>
      <c r="EK656" s="14" t="e">
        <f t="shared" si="1026"/>
        <v>#REF!</v>
      </c>
      <c r="EL656" s="14" t="e">
        <f t="shared" si="1027"/>
        <v>#REF!</v>
      </c>
      <c r="EM656" t="e">
        <f t="shared" si="1028"/>
        <v>#REF!</v>
      </c>
      <c r="EN656" s="34" t="e">
        <f t="shared" si="1029"/>
        <v>#REF!</v>
      </c>
      <c r="EO656" s="34" t="e">
        <f t="shared" si="1030"/>
        <v>#REF!</v>
      </c>
      <c r="EP656" s="34" t="e">
        <f t="shared" si="1031"/>
        <v>#REF!</v>
      </c>
      <c r="EQ656" s="34" t="e">
        <f t="shared" si="1032"/>
        <v>#REF!</v>
      </c>
      <c r="ER656" s="59" t="e">
        <f t="shared" si="1033"/>
        <v>#REF!</v>
      </c>
      <c r="ES656" s="59" t="e">
        <f t="shared" si="1034"/>
        <v>#REF!</v>
      </c>
      <c r="ET656" s="59" t="e">
        <f t="shared" si="1035"/>
        <v>#REF!</v>
      </c>
      <c r="EU656" s="59" t="e">
        <f t="shared" si="1036"/>
        <v>#REF!</v>
      </c>
      <c r="EV656" s="14" t="e">
        <f t="shared" si="1037"/>
        <v>#REF!</v>
      </c>
      <c r="EW656" s="14" t="e">
        <f t="shared" si="1038"/>
        <v>#REF!</v>
      </c>
      <c r="EX656" s="14" t="e">
        <f t="shared" si="1039"/>
        <v>#REF!</v>
      </c>
      <c r="EY656" s="14" t="e">
        <f t="shared" si="1040"/>
        <v>#REF!</v>
      </c>
    </row>
    <row r="657" spans="1:155" x14ac:dyDescent="0.2">
      <c r="A657" s="17">
        <v>30223308</v>
      </c>
      <c r="B657" t="s">
        <v>62</v>
      </c>
      <c r="C657" t="s">
        <v>3865</v>
      </c>
      <c r="D657" t="s">
        <v>3866</v>
      </c>
      <c r="E657" t="s">
        <v>2083</v>
      </c>
      <c r="F657" t="s">
        <v>41</v>
      </c>
      <c r="G657" t="s">
        <v>42</v>
      </c>
      <c r="H657" t="s">
        <v>3867</v>
      </c>
      <c r="I657" t="s">
        <v>68</v>
      </c>
      <c r="J657" s="19" t="s">
        <v>69</v>
      </c>
      <c r="K657" t="s">
        <v>70</v>
      </c>
      <c r="L657">
        <v>1962</v>
      </c>
      <c r="M657">
        <f t="shared" si="950"/>
        <v>1962</v>
      </c>
      <c r="N657">
        <v>57</v>
      </c>
      <c r="O657" s="19">
        <f t="shared" si="951"/>
        <v>57</v>
      </c>
      <c r="P657" t="s">
        <v>80</v>
      </c>
      <c r="Q657" s="19" t="str">
        <f t="shared" si="952"/>
        <v>50-60</v>
      </c>
      <c r="R657" s="23">
        <v>319.5</v>
      </c>
      <c r="S657" s="15">
        <f t="shared" si="953"/>
        <v>0.31950000000000001</v>
      </c>
      <c r="T657">
        <v>30440298</v>
      </c>
      <c r="U657" t="s">
        <v>45</v>
      </c>
      <c r="V657" t="s">
        <v>46</v>
      </c>
      <c r="W657" t="s">
        <v>47</v>
      </c>
      <c r="X657" t="s">
        <v>48</v>
      </c>
      <c r="Y657" t="s">
        <v>350</v>
      </c>
      <c r="Z657" t="s">
        <v>3868</v>
      </c>
      <c r="AA657" t="s">
        <v>3869</v>
      </c>
      <c r="AB657" t="s">
        <v>543</v>
      </c>
      <c r="AC657">
        <v>1962</v>
      </c>
      <c r="AD657">
        <v>57</v>
      </c>
      <c r="AE657" t="str">
        <f t="shared" si="954"/>
        <v>&lt;60</v>
      </c>
      <c r="AF657">
        <v>-38.098857119999998</v>
      </c>
      <c r="AG657">
        <v>145.87447750000001</v>
      </c>
      <c r="AH657" t="s">
        <v>92</v>
      </c>
      <c r="AI657" t="s">
        <v>76</v>
      </c>
      <c r="AJ657" s="33" t="s">
        <v>314</v>
      </c>
      <c r="AL657">
        <v>1</v>
      </c>
      <c r="AM657" t="s">
        <v>86</v>
      </c>
      <c r="AN657">
        <v>220</v>
      </c>
      <c r="AO657" s="69">
        <v>3</v>
      </c>
      <c r="AP657">
        <v>2</v>
      </c>
      <c r="AQ657">
        <v>0</v>
      </c>
      <c r="AR657">
        <v>0</v>
      </c>
      <c r="AS657" s="82" t="str">
        <f t="shared" si="955"/>
        <v>Gw-0-0</v>
      </c>
      <c r="AT657" s="14">
        <f t="shared" si="956"/>
        <v>36200</v>
      </c>
      <c r="AU657" s="81">
        <f>VLOOKUP(C657,Bushfire_Vlookup!$F$2:$H$12575,3,FALSE)</f>
        <v>1510.5869700000001</v>
      </c>
      <c r="AV657" s="14">
        <f>VLOOKUP(AS657,Safety_collateral_Vlookup!$J$3:$L$20,2,FALSE)</f>
        <v>3720.1399252148244</v>
      </c>
      <c r="AW657" s="14">
        <f>VLOOKUP(AS657,Safety_collateral_Vlookup!$J$3:$L$20,3,FALSE)</f>
        <v>25000</v>
      </c>
      <c r="AX657" s="48">
        <f t="shared" si="957"/>
        <v>70881.585597194207</v>
      </c>
      <c r="AY657" s="49">
        <f t="shared" si="1041"/>
        <v>24282</v>
      </c>
      <c r="AZ657" s="14">
        <v>76000</v>
      </c>
      <c r="BA657" s="16">
        <f t="shared" si="958"/>
        <v>2.9190999751747881</v>
      </c>
      <c r="BB657" t="e">
        <f>IF(BA657&lt;=#REF!,#REF!,IF(BA657&lt;=#REF!,#REF!,IF(BA657&lt;=#REF!,#REF!,IF(BA657&lt;=#REF!,#REF!,#REF!))))</f>
        <v>#REF!</v>
      </c>
      <c r="BC657" s="51">
        <v>3</v>
      </c>
      <c r="BD657" s="21">
        <v>70</v>
      </c>
      <c r="BE657" s="21">
        <v>6.4399999999999999E-2</v>
      </c>
      <c r="BF657" s="26">
        <f t="shared" si="959"/>
        <v>1583.8224141482569</v>
      </c>
      <c r="BG657" s="21">
        <v>7</v>
      </c>
      <c r="BH657" s="21">
        <f t="shared" si="960"/>
        <v>28</v>
      </c>
      <c r="BI657" s="28">
        <f t="shared" si="961"/>
        <v>4.0959999999999998E-4</v>
      </c>
      <c r="BJ657" s="27">
        <f t="shared" si="962"/>
        <v>4.0959999999999998E-4</v>
      </c>
      <c r="BK657" s="28">
        <f t="shared" si="963"/>
        <v>6.279685848080814E-3</v>
      </c>
      <c r="BL657" s="35">
        <f t="shared" si="964"/>
        <v>1.8331030803238176E-2</v>
      </c>
      <c r="BM657" s="21" t="str">
        <f t="shared" si="965"/>
        <v>Cr1</v>
      </c>
      <c r="BN657" s="51">
        <v>1</v>
      </c>
      <c r="BO657" s="21">
        <v>0</v>
      </c>
      <c r="BP657" s="50" t="s">
        <v>5497</v>
      </c>
      <c r="BQ657" s="14">
        <v>36200</v>
      </c>
      <c r="BR657">
        <f>IFERROR(VLOOKUP(AO657,'Model Failure data- Lines'!$A$37:$E$41,3,FALSE),'Model Failure data- Lines'!$C$37)</f>
        <v>0.16107000000000002</v>
      </c>
      <c r="BS657" s="14">
        <f t="shared" si="966"/>
        <v>11416.896992140073</v>
      </c>
      <c r="BT657" s="34">
        <f t="shared" si="949"/>
        <v>21658.34013573403</v>
      </c>
      <c r="BU657" s="34">
        <f t="shared" si="967"/>
        <v>0.52713628655703715</v>
      </c>
      <c r="BV657" s="54">
        <f t="shared" si="968"/>
        <v>-10241.443143593957</v>
      </c>
      <c r="BW657">
        <f>IFERROR(VLOOKUP(AO657,'Model Failure data- Lines'!$A$37:$E$41,4,FALSE),'Model Failure data- Lines'!$D$37)</f>
        <v>0.16398000000000001</v>
      </c>
      <c r="BX657" s="14">
        <f t="shared" si="969"/>
        <v>11623.162406227908</v>
      </c>
      <c r="BY657" s="34">
        <f t="shared" si="970"/>
        <v>19318.165613835252</v>
      </c>
      <c r="BZ657" s="71">
        <f t="shared" si="971"/>
        <v>0.60167008807004174</v>
      </c>
      <c r="CA657" s="71">
        <f t="shared" si="972"/>
        <v>-7695.0032076073439</v>
      </c>
      <c r="CB657" s="56">
        <v>2</v>
      </c>
      <c r="CC657">
        <f>IFERROR(VLOOKUP(AO657,'Model Failure data- Lines'!$A$37:$E$41,5,FALSE),'Model Failure data- Lines'!$E$37)</f>
        <v>0.16322</v>
      </c>
      <c r="CD657" s="14">
        <f t="shared" si="973"/>
        <v>11569.29240117404</v>
      </c>
      <c r="CE657" s="34">
        <f t="shared" si="974"/>
        <v>15369.060319725171</v>
      </c>
      <c r="CF657" s="34">
        <f t="shared" si="975"/>
        <v>0.75276511123621648</v>
      </c>
      <c r="CG657" s="54">
        <f t="shared" si="976"/>
        <v>-3799.7679185511315</v>
      </c>
      <c r="CH657" t="e">
        <f>IFERROR(VLOOKUP(AO657,'Model Failure data- Lines'!#REF!,3,FALSE),'Model Failure data- Lines'!#REF!)</f>
        <v>#REF!</v>
      </c>
      <c r="CI657" s="14" t="e">
        <f t="shared" si="977"/>
        <v>#REF!</v>
      </c>
      <c r="CJ657" s="34">
        <f t="shared" si="978"/>
        <v>20774.103455040837</v>
      </c>
      <c r="CK657" s="34" t="e">
        <f t="shared" si="979"/>
        <v>#REF!</v>
      </c>
      <c r="CL657" s="54" t="e">
        <f t="shared" si="980"/>
        <v>#REF!</v>
      </c>
      <c r="CM657" t="e">
        <f>IFERROR(VLOOKUP(AO657,'Model Failure data- Lines'!#REF!,4,FALSE),'Model Failure data- Lines'!#REF!)</f>
        <v>#REF!</v>
      </c>
      <c r="CN657" s="14" t="e">
        <f t="shared" si="981"/>
        <v>#REF!</v>
      </c>
      <c r="CO657" s="34">
        <f t="shared" si="982"/>
        <v>17772.974811001546</v>
      </c>
      <c r="CP657" s="34" t="e">
        <f t="shared" si="983"/>
        <v>#REF!</v>
      </c>
      <c r="CQ657" s="54" t="e">
        <f t="shared" si="984"/>
        <v>#REF!</v>
      </c>
      <c r="CR657" t="e">
        <f>IFERROR(VLOOKUP(AO657,'Model Failure data- Lines'!#REF!,5,FALSE),'Model Failure data- Lines'!#REF!)</f>
        <v>#REF!</v>
      </c>
      <c r="CS657" s="14" t="e">
        <f t="shared" si="985"/>
        <v>#REF!</v>
      </c>
      <c r="CT657" s="34">
        <f t="shared" si="986"/>
        <v>13008.756841796207</v>
      </c>
      <c r="CU657" s="34" t="e">
        <f t="shared" si="987"/>
        <v>#REF!</v>
      </c>
      <c r="CV657" s="54" t="e">
        <f t="shared" si="988"/>
        <v>#REF!</v>
      </c>
      <c r="CW657" t="s">
        <v>543</v>
      </c>
      <c r="CZ657">
        <f t="shared" si="989"/>
        <v>-7695.0032076073439</v>
      </c>
      <c r="DA657" s="34">
        <f t="shared" si="990"/>
        <v>6333.7930920000008</v>
      </c>
      <c r="DB657" s="34">
        <f t="shared" si="991"/>
        <v>264.30235678042021</v>
      </c>
      <c r="DC657" s="34">
        <f t="shared" si="992"/>
        <v>650.90045744748761</v>
      </c>
      <c r="DD657" s="9">
        <f t="shared" si="993"/>
        <v>4374.1665000000003</v>
      </c>
      <c r="DE657" s="59">
        <f t="shared" si="994"/>
        <v>0.54492855478008606</v>
      </c>
      <c r="DF657" s="59">
        <f t="shared" si="995"/>
        <v>2.2739281061649973E-2</v>
      </c>
      <c r="DG657" s="59">
        <f t="shared" si="996"/>
        <v>5.6000289310138431E-2</v>
      </c>
      <c r="DH657" s="59">
        <f t="shared" si="997"/>
        <v>0.37633187484812569</v>
      </c>
      <c r="DI657" s="14">
        <f t="shared" si="998"/>
        <v>-4193.226976949597</v>
      </c>
      <c r="DJ657" s="14">
        <f t="shared" si="999"/>
        <v>-174.97884070808149</v>
      </c>
      <c r="DK657" s="14">
        <f t="shared" si="1000"/>
        <v>-430.92240586845452</v>
      </c>
      <c r="DL657" s="14">
        <f t="shared" si="1001"/>
        <v>-2895.8749840812125</v>
      </c>
      <c r="DM657">
        <f t="shared" si="1002"/>
        <v>-3799.767918551132</v>
      </c>
      <c r="DN657" s="34">
        <f t="shared" si="1003"/>
        <v>6304.4377880000002</v>
      </c>
      <c r="DO657" s="34">
        <f t="shared" si="1004"/>
        <v>263.07739159470782</v>
      </c>
      <c r="DP657" s="34">
        <f t="shared" si="1005"/>
        <v>647.88372157933247</v>
      </c>
      <c r="DQ657" s="9">
        <f t="shared" si="1006"/>
        <v>4353.8935000000001</v>
      </c>
      <c r="DR657" s="59">
        <f t="shared" si="1007"/>
        <v>0.54492855478008595</v>
      </c>
      <c r="DS657" s="59">
        <f t="shared" si="1008"/>
        <v>2.2739281061649977E-2</v>
      </c>
      <c r="DT657" s="59">
        <f t="shared" si="1009"/>
        <v>5.6000289310138444E-2</v>
      </c>
      <c r="DU657" s="59">
        <f t="shared" si="1010"/>
        <v>0.37633187484812569</v>
      </c>
      <c r="DV657" s="14">
        <f t="shared" si="1011"/>
        <v>-2070.6020403558036</v>
      </c>
      <c r="DW657" s="14">
        <f t="shared" si="1012"/>
        <v>-86.403990668974899</v>
      </c>
      <c r="DX657" s="14">
        <f t="shared" si="1013"/>
        <v>-212.78810275024594</v>
      </c>
      <c r="DY657" s="14">
        <f t="shared" si="1014"/>
        <v>-1429.9737847761075</v>
      </c>
      <c r="DZ657" s="34" t="e">
        <f t="shared" si="1015"/>
        <v>#REF!</v>
      </c>
      <c r="EA657" s="34" t="e">
        <f t="shared" si="1016"/>
        <v>#REF!</v>
      </c>
      <c r="EB657" s="34" t="e">
        <f t="shared" si="1017"/>
        <v>#REF!</v>
      </c>
      <c r="EC657" s="34" t="e">
        <f t="shared" si="1018"/>
        <v>#REF!</v>
      </c>
      <c r="ED657" s="34" t="e">
        <f t="shared" si="1019"/>
        <v>#REF!</v>
      </c>
      <c r="EE657" s="59" t="e">
        <f t="shared" si="1020"/>
        <v>#REF!</v>
      </c>
      <c r="EF657" s="59" t="e">
        <f t="shared" si="1021"/>
        <v>#REF!</v>
      </c>
      <c r="EG657" s="59" t="e">
        <f t="shared" si="1022"/>
        <v>#REF!</v>
      </c>
      <c r="EH657" s="59" t="e">
        <f t="shared" si="1023"/>
        <v>#REF!</v>
      </c>
      <c r="EI657" s="14" t="e">
        <f t="shared" si="1024"/>
        <v>#REF!</v>
      </c>
      <c r="EJ657" s="14" t="e">
        <f t="shared" si="1025"/>
        <v>#REF!</v>
      </c>
      <c r="EK657" s="14" t="e">
        <f t="shared" si="1026"/>
        <v>#REF!</v>
      </c>
      <c r="EL657" s="14" t="e">
        <f t="shared" si="1027"/>
        <v>#REF!</v>
      </c>
      <c r="EM657" t="e">
        <f t="shared" si="1028"/>
        <v>#REF!</v>
      </c>
      <c r="EN657" s="34" t="e">
        <f t="shared" si="1029"/>
        <v>#REF!</v>
      </c>
      <c r="EO657" s="34" t="e">
        <f t="shared" si="1030"/>
        <v>#REF!</v>
      </c>
      <c r="EP657" s="34" t="e">
        <f t="shared" si="1031"/>
        <v>#REF!</v>
      </c>
      <c r="EQ657" s="34" t="e">
        <f t="shared" si="1032"/>
        <v>#REF!</v>
      </c>
      <c r="ER657" s="59" t="e">
        <f t="shared" si="1033"/>
        <v>#REF!</v>
      </c>
      <c r="ES657" s="59" t="e">
        <f t="shared" si="1034"/>
        <v>#REF!</v>
      </c>
      <c r="ET657" s="59" t="e">
        <f t="shared" si="1035"/>
        <v>#REF!</v>
      </c>
      <c r="EU657" s="59" t="e">
        <f t="shared" si="1036"/>
        <v>#REF!</v>
      </c>
      <c r="EV657" s="14" t="e">
        <f t="shared" si="1037"/>
        <v>#REF!</v>
      </c>
      <c r="EW657" s="14" t="e">
        <f t="shared" si="1038"/>
        <v>#REF!</v>
      </c>
      <c r="EX657" s="14" t="e">
        <f t="shared" si="1039"/>
        <v>#REF!</v>
      </c>
      <c r="EY657" s="14" t="e">
        <f t="shared" si="1040"/>
        <v>#REF!</v>
      </c>
    </row>
    <row r="658" spans="1:155" x14ac:dyDescent="0.2">
      <c r="A658" s="17">
        <v>30353831</v>
      </c>
      <c r="B658" t="s">
        <v>62</v>
      </c>
      <c r="C658" t="s">
        <v>4906</v>
      </c>
      <c r="D658" t="s">
        <v>4907</v>
      </c>
      <c r="E658" t="s">
        <v>234</v>
      </c>
      <c r="F658" t="s">
        <v>41</v>
      </c>
      <c r="G658" t="s">
        <v>42</v>
      </c>
      <c r="H658" t="s">
        <v>4908</v>
      </c>
      <c r="I658" t="s">
        <v>68</v>
      </c>
      <c r="J658" s="19" t="s">
        <v>69</v>
      </c>
      <c r="K658" t="s">
        <v>70</v>
      </c>
      <c r="L658">
        <v>1962</v>
      </c>
      <c r="M658">
        <f t="shared" si="950"/>
        <v>1962</v>
      </c>
      <c r="N658">
        <v>57</v>
      </c>
      <c r="O658" s="19">
        <f t="shared" si="951"/>
        <v>57</v>
      </c>
      <c r="P658" t="s">
        <v>80</v>
      </c>
      <c r="Q658" s="19" t="str">
        <f t="shared" si="952"/>
        <v>50-60</v>
      </c>
      <c r="R658" s="23">
        <v>277.7</v>
      </c>
      <c r="S658" s="15">
        <f t="shared" si="953"/>
        <v>0.2777</v>
      </c>
      <c r="T658">
        <v>30200620</v>
      </c>
      <c r="U658" t="s">
        <v>45</v>
      </c>
      <c r="V658" t="s">
        <v>46</v>
      </c>
      <c r="W658" t="s">
        <v>47</v>
      </c>
      <c r="X658" t="s">
        <v>88</v>
      </c>
      <c r="Y658" t="s">
        <v>2652</v>
      </c>
      <c r="Z658" t="s">
        <v>4909</v>
      </c>
      <c r="AA658" t="s">
        <v>4910</v>
      </c>
      <c r="AB658" t="s">
        <v>236</v>
      </c>
      <c r="AC658">
        <v>1962</v>
      </c>
      <c r="AD658">
        <v>57</v>
      </c>
      <c r="AE658" t="str">
        <f t="shared" si="954"/>
        <v>&lt;60</v>
      </c>
      <c r="AF658">
        <v>-38.098354229999998</v>
      </c>
      <c r="AG658">
        <v>145.8708896</v>
      </c>
      <c r="AH658" t="s">
        <v>92</v>
      </c>
      <c r="AI658" t="s">
        <v>76</v>
      </c>
      <c r="AJ658" s="33" t="s">
        <v>314</v>
      </c>
      <c r="AL658">
        <v>1</v>
      </c>
      <c r="AM658" t="s">
        <v>86</v>
      </c>
      <c r="AN658">
        <v>220</v>
      </c>
      <c r="AO658" s="69">
        <v>3</v>
      </c>
      <c r="AP658">
        <v>2</v>
      </c>
      <c r="AQ658">
        <v>0</v>
      </c>
      <c r="AR658">
        <v>0</v>
      </c>
      <c r="AS658" s="82" t="str">
        <f t="shared" si="955"/>
        <v>Gw-0-0</v>
      </c>
      <c r="AT658" s="14">
        <f t="shared" si="956"/>
        <v>36200</v>
      </c>
      <c r="AU658" s="81">
        <f>VLOOKUP(C658,Bushfire_Vlookup!$F$2:$H$12575,3,FALSE)</f>
        <v>1431.274073</v>
      </c>
      <c r="AV658" s="14">
        <f>VLOOKUP(AS658,Safety_collateral_Vlookup!$J$3:$L$20,2,FALSE)</f>
        <v>3720.1399252148244</v>
      </c>
      <c r="AW658" s="14">
        <f>VLOOKUP(AS658,Safety_collateral_Vlookup!$J$3:$L$20,3,FALSE)</f>
        <v>25000</v>
      </c>
      <c r="AX658" s="48">
        <f t="shared" si="957"/>
        <v>70796.958736095214</v>
      </c>
      <c r="AY658" s="49">
        <f t="shared" si="1041"/>
        <v>21105.200000000001</v>
      </c>
      <c r="AZ658" s="14">
        <v>76000</v>
      </c>
      <c r="BA658" s="16">
        <f t="shared" si="958"/>
        <v>3.3544794048905109</v>
      </c>
      <c r="BB658" t="e">
        <f>IF(BA658&lt;=#REF!,#REF!,IF(BA658&lt;=#REF!,#REF!,IF(BA658&lt;=#REF!,#REF!,IF(BA658&lt;=#REF!,#REF!,#REF!))))</f>
        <v>#REF!</v>
      </c>
      <c r="BC658" s="51">
        <v>4</v>
      </c>
      <c r="BD658" s="21">
        <v>70</v>
      </c>
      <c r="BE658" s="21">
        <v>6.4399999999999999E-2</v>
      </c>
      <c r="BF658" s="26">
        <f t="shared" si="959"/>
        <v>1376.6118447855117</v>
      </c>
      <c r="BG658" s="21">
        <v>7</v>
      </c>
      <c r="BH658" s="21">
        <f t="shared" si="960"/>
        <v>28</v>
      </c>
      <c r="BI658" s="28">
        <f t="shared" si="961"/>
        <v>4.0959999999999998E-4</v>
      </c>
      <c r="BJ658" s="27">
        <f t="shared" si="962"/>
        <v>4.0959999999999998E-4</v>
      </c>
      <c r="BK658" s="28">
        <f t="shared" si="963"/>
        <v>6.2796858480808132E-3</v>
      </c>
      <c r="BL658" s="35">
        <f t="shared" si="964"/>
        <v>2.1065076846569494E-2</v>
      </c>
      <c r="BM658" s="21" t="str">
        <f t="shared" si="965"/>
        <v>Cr1</v>
      </c>
      <c r="BN658" s="51">
        <v>1</v>
      </c>
      <c r="BO658" s="21">
        <v>0</v>
      </c>
      <c r="BP658" s="50" t="s">
        <v>5497</v>
      </c>
      <c r="BQ658" s="14">
        <v>36200</v>
      </c>
      <c r="BR658">
        <f>IFERROR(VLOOKUP(AO658,'Model Failure data- Lines'!$A$37:$E$41,3,FALSE),'Model Failure data- Lines'!$C$37)</f>
        <v>0.16107000000000002</v>
      </c>
      <c r="BS658" s="14">
        <f t="shared" si="966"/>
        <v>11403.266143622857</v>
      </c>
      <c r="BT658" s="34">
        <f t="shared" si="949"/>
        <v>18824.792036598876</v>
      </c>
      <c r="BU658" s="34">
        <f t="shared" si="967"/>
        <v>0.60575788149227894</v>
      </c>
      <c r="BV658" s="54">
        <f t="shared" si="968"/>
        <v>-7421.5258929760184</v>
      </c>
      <c r="BW658">
        <f>IFERROR(VLOOKUP(AO658,'Model Failure data- Lines'!$A$37:$E$41,4,FALSE),'Model Failure data- Lines'!$D$37)</f>
        <v>0.16398000000000001</v>
      </c>
      <c r="BX658" s="14">
        <f t="shared" si="969"/>
        <v>11609.285293544894</v>
      </c>
      <c r="BY658" s="34">
        <f t="shared" si="970"/>
        <v>16790.781192369483</v>
      </c>
      <c r="BZ658" s="71">
        <f t="shared" si="971"/>
        <v>0.6914082889020492</v>
      </c>
      <c r="CA658" s="71">
        <f t="shared" si="972"/>
        <v>-5181.4958988245889</v>
      </c>
      <c r="CB658" s="56">
        <v>2</v>
      </c>
      <c r="CC658">
        <f>IFERROR(VLOOKUP(AO658,'Model Failure data- Lines'!$A$37:$E$41,5,FALSE),'Model Failure data- Lines'!$E$37)</f>
        <v>0.16322</v>
      </c>
      <c r="CD658" s="14">
        <f t="shared" si="973"/>
        <v>11555.47960490546</v>
      </c>
      <c r="CE658" s="34">
        <f t="shared" si="974"/>
        <v>13358.335057238435</v>
      </c>
      <c r="CF658" s="34">
        <f t="shared" si="975"/>
        <v>0.8650389105672216</v>
      </c>
      <c r="CG658" s="54">
        <f t="shared" si="976"/>
        <v>-1802.8554523329749</v>
      </c>
      <c r="CH658" t="e">
        <f>IFERROR(VLOOKUP(AO658,'Model Failure data- Lines'!#REF!,3,FALSE),'Model Failure data- Lines'!#REF!)</f>
        <v>#REF!</v>
      </c>
      <c r="CI658" s="14" t="e">
        <f t="shared" si="977"/>
        <v>#REF!</v>
      </c>
      <c r="CJ658" s="34">
        <f t="shared" si="978"/>
        <v>18056.239528841441</v>
      </c>
      <c r="CK658" s="34" t="e">
        <f t="shared" si="979"/>
        <v>#REF!</v>
      </c>
      <c r="CL658" s="54" t="e">
        <f t="shared" si="980"/>
        <v>#REF!</v>
      </c>
      <c r="CM658" t="e">
        <f>IFERROR(VLOOKUP(AO658,'Model Failure data- Lines'!#REF!,4,FALSE),'Model Failure data- Lines'!#REF!)</f>
        <v>#REF!</v>
      </c>
      <c r="CN658" s="14" t="e">
        <f t="shared" si="981"/>
        <v>#REF!</v>
      </c>
      <c r="CO658" s="34">
        <f t="shared" si="982"/>
        <v>15447.746807559091</v>
      </c>
      <c r="CP658" s="34" t="e">
        <f t="shared" si="983"/>
        <v>#REF!</v>
      </c>
      <c r="CQ658" s="54" t="e">
        <f t="shared" si="984"/>
        <v>#REF!</v>
      </c>
      <c r="CR658" t="e">
        <f>IFERROR(VLOOKUP(AO658,'Model Failure data- Lines'!#REF!,5,FALSE),'Model Failure data- Lines'!#REF!)</f>
        <v>#REF!</v>
      </c>
      <c r="CS658" s="14" t="e">
        <f t="shared" si="985"/>
        <v>#REF!</v>
      </c>
      <c r="CT658" s="34">
        <f t="shared" si="986"/>
        <v>11306.828716641023</v>
      </c>
      <c r="CU658" s="34" t="e">
        <f t="shared" si="987"/>
        <v>#REF!</v>
      </c>
      <c r="CV658" s="54" t="e">
        <f t="shared" si="988"/>
        <v>#REF!</v>
      </c>
      <c r="CW658" t="s">
        <v>236</v>
      </c>
      <c r="CZ658">
        <f t="shared" si="989"/>
        <v>-5181.4958988245889</v>
      </c>
      <c r="DA658" s="34">
        <f t="shared" si="990"/>
        <v>6333.7930920000008</v>
      </c>
      <c r="DB658" s="34">
        <f t="shared" si="991"/>
        <v>250.42524409740619</v>
      </c>
      <c r="DC658" s="34">
        <f t="shared" si="992"/>
        <v>650.90045744748761</v>
      </c>
      <c r="DD658" s="9">
        <f t="shared" si="993"/>
        <v>4374.1665000000003</v>
      </c>
      <c r="DE658" s="59">
        <f t="shared" si="994"/>
        <v>0.54557993294572382</v>
      </c>
      <c r="DF658" s="59">
        <f t="shared" si="995"/>
        <v>2.1571116374980468E-2</v>
      </c>
      <c r="DG658" s="59">
        <f t="shared" si="996"/>
        <v>5.606722903169651E-2</v>
      </c>
      <c r="DH658" s="59">
        <f t="shared" si="997"/>
        <v>0.37678172164759932</v>
      </c>
      <c r="DI658" s="14">
        <f t="shared" si="998"/>
        <v>-2826.9201850392628</v>
      </c>
      <c r="DJ658" s="14">
        <f t="shared" si="999"/>
        <v>-111.77065103002924</v>
      </c>
      <c r="DK658" s="14">
        <f t="shared" si="1000"/>
        <v>-290.51211728619444</v>
      </c>
      <c r="DL658" s="14">
        <f t="shared" si="1001"/>
        <v>-1952.2929454691036</v>
      </c>
      <c r="DM658">
        <f t="shared" si="1002"/>
        <v>-1802.8554523329756</v>
      </c>
      <c r="DN658" s="34">
        <f t="shared" si="1003"/>
        <v>6304.4377880000002</v>
      </c>
      <c r="DO658" s="34">
        <f t="shared" si="1004"/>
        <v>249.26459532612904</v>
      </c>
      <c r="DP658" s="34">
        <f t="shared" si="1005"/>
        <v>647.88372157933247</v>
      </c>
      <c r="DQ658" s="9">
        <f t="shared" si="1006"/>
        <v>4353.8935000000001</v>
      </c>
      <c r="DR658" s="59">
        <f t="shared" si="1007"/>
        <v>0.54557993294572382</v>
      </c>
      <c r="DS658" s="59">
        <f t="shared" si="1008"/>
        <v>2.1571116374980472E-2</v>
      </c>
      <c r="DT658" s="59">
        <f t="shared" si="1009"/>
        <v>5.6067229031696524E-2</v>
      </c>
      <c r="DU658" s="59">
        <f t="shared" si="1010"/>
        <v>0.37678172164759932</v>
      </c>
      <c r="DV658" s="14">
        <f t="shared" si="1011"/>
        <v>-983.60175679465738</v>
      </c>
      <c r="DW658" s="14">
        <f t="shared" si="1012"/>
        <v>-38.889604769542679</v>
      </c>
      <c r="DX658" s="14">
        <f t="shared" si="1013"/>
        <v>-101.08110955699577</v>
      </c>
      <c r="DY658" s="14">
        <f t="shared" si="1014"/>
        <v>-679.28298121178</v>
      </c>
      <c r="DZ658" s="34" t="e">
        <f t="shared" si="1015"/>
        <v>#REF!</v>
      </c>
      <c r="EA658" s="34" t="e">
        <f t="shared" si="1016"/>
        <v>#REF!</v>
      </c>
      <c r="EB658" s="34" t="e">
        <f t="shared" si="1017"/>
        <v>#REF!</v>
      </c>
      <c r="EC658" s="34" t="e">
        <f t="shared" si="1018"/>
        <v>#REF!</v>
      </c>
      <c r="ED658" s="34" t="e">
        <f t="shared" si="1019"/>
        <v>#REF!</v>
      </c>
      <c r="EE658" s="59" t="e">
        <f t="shared" si="1020"/>
        <v>#REF!</v>
      </c>
      <c r="EF658" s="59" t="e">
        <f t="shared" si="1021"/>
        <v>#REF!</v>
      </c>
      <c r="EG658" s="59" t="e">
        <f t="shared" si="1022"/>
        <v>#REF!</v>
      </c>
      <c r="EH658" s="59" t="e">
        <f t="shared" si="1023"/>
        <v>#REF!</v>
      </c>
      <c r="EI658" s="14" t="e">
        <f t="shared" si="1024"/>
        <v>#REF!</v>
      </c>
      <c r="EJ658" s="14" t="e">
        <f t="shared" si="1025"/>
        <v>#REF!</v>
      </c>
      <c r="EK658" s="14" t="e">
        <f t="shared" si="1026"/>
        <v>#REF!</v>
      </c>
      <c r="EL658" s="14" t="e">
        <f t="shared" si="1027"/>
        <v>#REF!</v>
      </c>
      <c r="EM658" t="e">
        <f t="shared" si="1028"/>
        <v>#REF!</v>
      </c>
      <c r="EN658" s="34" t="e">
        <f t="shared" si="1029"/>
        <v>#REF!</v>
      </c>
      <c r="EO658" s="34" t="e">
        <f t="shared" si="1030"/>
        <v>#REF!</v>
      </c>
      <c r="EP658" s="34" t="e">
        <f t="shared" si="1031"/>
        <v>#REF!</v>
      </c>
      <c r="EQ658" s="34" t="e">
        <f t="shared" si="1032"/>
        <v>#REF!</v>
      </c>
      <c r="ER658" s="59" t="e">
        <f t="shared" si="1033"/>
        <v>#REF!</v>
      </c>
      <c r="ES658" s="59" t="e">
        <f t="shared" si="1034"/>
        <v>#REF!</v>
      </c>
      <c r="ET658" s="59" t="e">
        <f t="shared" si="1035"/>
        <v>#REF!</v>
      </c>
      <c r="EU658" s="59" t="e">
        <f t="shared" si="1036"/>
        <v>#REF!</v>
      </c>
      <c r="EV658" s="14" t="e">
        <f t="shared" si="1037"/>
        <v>#REF!</v>
      </c>
      <c r="EW658" s="14" t="e">
        <f t="shared" si="1038"/>
        <v>#REF!</v>
      </c>
      <c r="EX658" s="14" t="e">
        <f t="shared" si="1039"/>
        <v>#REF!</v>
      </c>
      <c r="EY658" s="14" t="e">
        <f t="shared" si="1040"/>
        <v>#REF!</v>
      </c>
    </row>
    <row r="659" spans="1:155" x14ac:dyDescent="0.2">
      <c r="A659" s="17">
        <v>30181623</v>
      </c>
      <c r="B659" t="s">
        <v>62</v>
      </c>
      <c r="C659" t="s">
        <v>3307</v>
      </c>
      <c r="D659" t="s">
        <v>3308</v>
      </c>
      <c r="E659" t="s">
        <v>394</v>
      </c>
      <c r="F659" t="s">
        <v>41</v>
      </c>
      <c r="G659" t="s">
        <v>42</v>
      </c>
      <c r="H659" t="s">
        <v>3309</v>
      </c>
      <c r="I659" t="s">
        <v>68</v>
      </c>
      <c r="J659" s="19" t="s">
        <v>69</v>
      </c>
      <c r="K659" t="s">
        <v>70</v>
      </c>
      <c r="L659">
        <v>1962</v>
      </c>
      <c r="M659">
        <f t="shared" si="950"/>
        <v>1962</v>
      </c>
      <c r="N659">
        <v>57</v>
      </c>
      <c r="O659" s="19">
        <f t="shared" si="951"/>
        <v>57</v>
      </c>
      <c r="P659" t="s">
        <v>80</v>
      </c>
      <c r="Q659" s="19" t="str">
        <f t="shared" si="952"/>
        <v>50-60</v>
      </c>
      <c r="R659" s="23">
        <v>390.2</v>
      </c>
      <c r="S659" s="15">
        <f t="shared" si="953"/>
        <v>0.39019999999999999</v>
      </c>
      <c r="T659">
        <v>30406240</v>
      </c>
      <c r="U659" t="s">
        <v>45</v>
      </c>
      <c r="V659" t="s">
        <v>46</v>
      </c>
      <c r="W659" t="s">
        <v>47</v>
      </c>
      <c r="X659" t="s">
        <v>48</v>
      </c>
      <c r="Y659" t="s">
        <v>635</v>
      </c>
      <c r="Z659" t="s">
        <v>3310</v>
      </c>
      <c r="AA659" t="s">
        <v>3311</v>
      </c>
      <c r="AB659" t="s">
        <v>395</v>
      </c>
      <c r="AC659">
        <v>1962</v>
      </c>
      <c r="AD659">
        <v>57</v>
      </c>
      <c r="AE659" t="str">
        <f t="shared" si="954"/>
        <v>&lt;60</v>
      </c>
      <c r="AF659">
        <v>-38.097913869999999</v>
      </c>
      <c r="AG659">
        <v>145.86777789000001</v>
      </c>
      <c r="AH659" t="s">
        <v>92</v>
      </c>
      <c r="AI659" t="s">
        <v>76</v>
      </c>
      <c r="AJ659" s="33" t="s">
        <v>314</v>
      </c>
      <c r="AL659">
        <v>1</v>
      </c>
      <c r="AM659" t="s">
        <v>86</v>
      </c>
      <c r="AN659">
        <v>220</v>
      </c>
      <c r="AO659" s="69">
        <v>3</v>
      </c>
      <c r="AP659">
        <v>2</v>
      </c>
      <c r="AQ659">
        <v>0</v>
      </c>
      <c r="AR659">
        <v>0</v>
      </c>
      <c r="AS659" s="82" t="str">
        <f t="shared" si="955"/>
        <v>Gw-0-0</v>
      </c>
      <c r="AT659" s="14">
        <f t="shared" si="956"/>
        <v>36200</v>
      </c>
      <c r="AU659" s="81">
        <f>VLOOKUP(C659,Bushfire_Vlookup!$F$2:$H$12575,3,FALSE)</f>
        <v>1175.4630010000001</v>
      </c>
      <c r="AV659" s="14">
        <f>VLOOKUP(AS659,Safety_collateral_Vlookup!$J$3:$L$20,2,FALSE)</f>
        <v>3720.1399252148244</v>
      </c>
      <c r="AW659" s="14">
        <f>VLOOKUP(AS659,Safety_collateral_Vlookup!$J$3:$L$20,3,FALSE)</f>
        <v>25000</v>
      </c>
      <c r="AX659" s="48">
        <f t="shared" si="957"/>
        <v>70524.008322271213</v>
      </c>
      <c r="AY659" s="49">
        <f t="shared" si="1041"/>
        <v>29655.200000000001</v>
      </c>
      <c r="AZ659" s="14">
        <v>76000</v>
      </c>
      <c r="BA659" s="16">
        <f t="shared" si="958"/>
        <v>2.3781329521389574</v>
      </c>
      <c r="BB659" t="e">
        <f>IF(BA659&lt;=#REF!,#REF!,IF(BA659&lt;=#REF!,#REF!,IF(BA659&lt;=#REF!,#REF!,IF(BA659&lt;=#REF!,#REF!,#REF!))))</f>
        <v>#REF!</v>
      </c>
      <c r="BC659" s="51">
        <v>3</v>
      </c>
      <c r="BD659" s="21">
        <v>70</v>
      </c>
      <c r="BE659" s="21">
        <v>6.4399999999999999E-2</v>
      </c>
      <c r="BF659" s="26">
        <f t="shared" si="959"/>
        <v>1934.2957934292642</v>
      </c>
      <c r="BG659" s="21">
        <v>7</v>
      </c>
      <c r="BH659" s="21">
        <f t="shared" si="960"/>
        <v>28</v>
      </c>
      <c r="BI659" s="28">
        <f t="shared" si="961"/>
        <v>4.0959999999999998E-4</v>
      </c>
      <c r="BJ659" s="27">
        <f t="shared" si="962"/>
        <v>4.0959999999999998E-4</v>
      </c>
      <c r="BK659" s="28">
        <f t="shared" si="963"/>
        <v>6.279685848080814E-3</v>
      </c>
      <c r="BL659" s="35">
        <f t="shared" si="964"/>
        <v>1.4933927844401658E-2</v>
      </c>
      <c r="BM659" s="21" t="str">
        <f t="shared" si="965"/>
        <v>Cr1</v>
      </c>
      <c r="BN659" s="51">
        <v>1</v>
      </c>
      <c r="BO659" s="21">
        <v>0</v>
      </c>
      <c r="BP659" s="50" t="s">
        <v>5497</v>
      </c>
      <c r="BQ659" s="14">
        <v>36200</v>
      </c>
      <c r="BR659">
        <f>IFERROR(VLOOKUP(AO659,'Model Failure data- Lines'!$A$37:$E$41,3,FALSE),'Model Failure data- Lines'!$C$37)</f>
        <v>0.16107000000000002</v>
      </c>
      <c r="BS659" s="14">
        <f t="shared" si="966"/>
        <v>11359.302020468225</v>
      </c>
      <c r="BT659" s="34">
        <f t="shared" si="949"/>
        <v>26450.968140730576</v>
      </c>
      <c r="BU659" s="34">
        <f t="shared" si="967"/>
        <v>0.42944749545770239</v>
      </c>
      <c r="BV659" s="54">
        <f t="shared" si="968"/>
        <v>-15091.666120262351</v>
      </c>
      <c r="BW659">
        <f>IFERROR(VLOOKUP(AO659,'Model Failure data- Lines'!$A$37:$E$41,4,FALSE),'Model Failure data- Lines'!$D$37)</f>
        <v>0.16398000000000001</v>
      </c>
      <c r="BX659" s="14">
        <f t="shared" si="969"/>
        <v>11564.526884686034</v>
      </c>
      <c r="BY659" s="34">
        <f t="shared" si="970"/>
        <v>23592.95218315654</v>
      </c>
      <c r="BZ659" s="71">
        <f t="shared" si="971"/>
        <v>0.4901687077949563</v>
      </c>
      <c r="CA659" s="71">
        <f t="shared" si="972"/>
        <v>-12028.425298470505</v>
      </c>
      <c r="CB659" s="56">
        <v>2</v>
      </c>
      <c r="CC659">
        <f>IFERROR(VLOOKUP(AO659,'Model Failure data- Lines'!$A$37:$E$41,5,FALSE),'Model Failure data- Lines'!$E$37)</f>
        <v>0.16322</v>
      </c>
      <c r="CD659" s="14">
        <f t="shared" si="973"/>
        <v>11510.928638361107</v>
      </c>
      <c r="CE659" s="34">
        <f t="shared" si="974"/>
        <v>18769.976014888143</v>
      </c>
      <c r="CF659" s="34">
        <f t="shared" si="975"/>
        <v>0.61326283151511551</v>
      </c>
      <c r="CG659" s="54">
        <f t="shared" si="976"/>
        <v>-7259.0473765270362</v>
      </c>
      <c r="CH659" t="e">
        <f>IFERROR(VLOOKUP(AO659,'Model Failure data- Lines'!#REF!,3,FALSE),'Model Failure data- Lines'!#REF!)</f>
        <v>#REF!</v>
      </c>
      <c r="CI659" s="14" t="e">
        <f t="shared" si="977"/>
        <v>#REF!</v>
      </c>
      <c r="CJ659" s="34">
        <f t="shared" si="978"/>
        <v>25371.064689067087</v>
      </c>
      <c r="CK659" s="34" t="e">
        <f t="shared" si="979"/>
        <v>#REF!</v>
      </c>
      <c r="CL659" s="54" t="e">
        <f t="shared" si="980"/>
        <v>#REF!</v>
      </c>
      <c r="CM659" t="e">
        <f>IFERROR(VLOOKUP(AO659,'Model Failure data- Lines'!#REF!,4,FALSE),'Model Failure data- Lines'!#REF!)</f>
        <v>#REF!</v>
      </c>
      <c r="CN659" s="14" t="e">
        <f t="shared" si="981"/>
        <v>#REF!</v>
      </c>
      <c r="CO659" s="34">
        <f t="shared" si="982"/>
        <v>21705.836529742734</v>
      </c>
      <c r="CP659" s="34" t="e">
        <f t="shared" si="983"/>
        <v>#REF!</v>
      </c>
      <c r="CQ659" s="54" t="e">
        <f t="shared" si="984"/>
        <v>#REF!</v>
      </c>
      <c r="CR659" t="e">
        <f>IFERROR(VLOOKUP(AO659,'Model Failure data- Lines'!#REF!,5,FALSE),'Model Failure data- Lines'!#REF!)</f>
        <v>#REF!</v>
      </c>
      <c r="CS659" s="14" t="e">
        <f t="shared" si="985"/>
        <v>#REF!</v>
      </c>
      <c r="CT659" s="34">
        <f t="shared" si="986"/>
        <v>15887.376900372083</v>
      </c>
      <c r="CU659" s="34" t="e">
        <f t="shared" si="987"/>
        <v>#REF!</v>
      </c>
      <c r="CV659" s="54" t="e">
        <f t="shared" si="988"/>
        <v>#REF!</v>
      </c>
      <c r="CW659" t="s">
        <v>395</v>
      </c>
      <c r="CZ659">
        <f t="shared" si="989"/>
        <v>-12028.425298470505</v>
      </c>
      <c r="DA659" s="34">
        <f t="shared" si="990"/>
        <v>6333.7930920000008</v>
      </c>
      <c r="DB659" s="34">
        <f t="shared" si="991"/>
        <v>205.66683523854667</v>
      </c>
      <c r="DC659" s="34">
        <f t="shared" si="992"/>
        <v>650.90045744748761</v>
      </c>
      <c r="DD659" s="9">
        <f t="shared" si="993"/>
        <v>4374.1665000000003</v>
      </c>
      <c r="DE659" s="59">
        <f t="shared" si="994"/>
        <v>0.5476915013607111</v>
      </c>
      <c r="DF659" s="59">
        <f t="shared" si="995"/>
        <v>1.7784284414686657E-2</v>
      </c>
      <c r="DG659" s="59">
        <f t="shared" si="996"/>
        <v>5.6284227097039508E-2</v>
      </c>
      <c r="DH659" s="59">
        <f t="shared" si="997"/>
        <v>0.37823998712756285</v>
      </c>
      <c r="DI659" s="14">
        <f t="shared" si="998"/>
        <v>-6587.8663107244702</v>
      </c>
      <c r="DJ659" s="14">
        <f t="shared" si="999"/>
        <v>-213.91693656881171</v>
      </c>
      <c r="DK659" s="14">
        <f t="shared" si="1000"/>
        <v>-677.01062111888905</v>
      </c>
      <c r="DL659" s="14">
        <f t="shared" si="1001"/>
        <v>-4549.6314300583354</v>
      </c>
      <c r="DM659">
        <f t="shared" si="1002"/>
        <v>-7259.0473765270362</v>
      </c>
      <c r="DN659" s="34">
        <f t="shared" si="1003"/>
        <v>6304.4377880000002</v>
      </c>
      <c r="DO659" s="34">
        <f t="shared" si="1004"/>
        <v>204.71362878177575</v>
      </c>
      <c r="DP659" s="34">
        <f t="shared" si="1005"/>
        <v>647.88372157933247</v>
      </c>
      <c r="DQ659" s="9">
        <f t="shared" si="1006"/>
        <v>4353.8935000000001</v>
      </c>
      <c r="DR659" s="59">
        <f t="shared" si="1007"/>
        <v>0.5476915013607111</v>
      </c>
      <c r="DS659" s="59">
        <f t="shared" si="1008"/>
        <v>1.7784284414686657E-2</v>
      </c>
      <c r="DT659" s="59">
        <f t="shared" si="1009"/>
        <v>5.6284227097039521E-2</v>
      </c>
      <c r="DU659" s="59">
        <f t="shared" si="1010"/>
        <v>0.3782399871275629</v>
      </c>
      <c r="DV659" s="14">
        <f t="shared" si="1011"/>
        <v>-3975.7185560986231</v>
      </c>
      <c r="DW659" s="14">
        <f t="shared" si="1012"/>
        <v>-129.09696312384185</v>
      </c>
      <c r="DX659" s="14">
        <f t="shared" si="1013"/>
        <v>-408.56987104861668</v>
      </c>
      <c r="DY659" s="14">
        <f t="shared" si="1014"/>
        <v>-2745.6619862559555</v>
      </c>
      <c r="DZ659" s="34" t="e">
        <f t="shared" si="1015"/>
        <v>#REF!</v>
      </c>
      <c r="EA659" s="34" t="e">
        <f t="shared" si="1016"/>
        <v>#REF!</v>
      </c>
      <c r="EB659" s="34" t="e">
        <f t="shared" si="1017"/>
        <v>#REF!</v>
      </c>
      <c r="EC659" s="34" t="e">
        <f t="shared" si="1018"/>
        <v>#REF!</v>
      </c>
      <c r="ED659" s="34" t="e">
        <f t="shared" si="1019"/>
        <v>#REF!</v>
      </c>
      <c r="EE659" s="59" t="e">
        <f t="shared" si="1020"/>
        <v>#REF!</v>
      </c>
      <c r="EF659" s="59" t="e">
        <f t="shared" si="1021"/>
        <v>#REF!</v>
      </c>
      <c r="EG659" s="59" t="e">
        <f t="shared" si="1022"/>
        <v>#REF!</v>
      </c>
      <c r="EH659" s="59" t="e">
        <f t="shared" si="1023"/>
        <v>#REF!</v>
      </c>
      <c r="EI659" s="14" t="e">
        <f t="shared" si="1024"/>
        <v>#REF!</v>
      </c>
      <c r="EJ659" s="14" t="e">
        <f t="shared" si="1025"/>
        <v>#REF!</v>
      </c>
      <c r="EK659" s="14" t="e">
        <f t="shared" si="1026"/>
        <v>#REF!</v>
      </c>
      <c r="EL659" s="14" t="e">
        <f t="shared" si="1027"/>
        <v>#REF!</v>
      </c>
      <c r="EM659" t="e">
        <f t="shared" si="1028"/>
        <v>#REF!</v>
      </c>
      <c r="EN659" s="34" t="e">
        <f t="shared" si="1029"/>
        <v>#REF!</v>
      </c>
      <c r="EO659" s="34" t="e">
        <f t="shared" si="1030"/>
        <v>#REF!</v>
      </c>
      <c r="EP659" s="34" t="e">
        <f t="shared" si="1031"/>
        <v>#REF!</v>
      </c>
      <c r="EQ659" s="34" t="e">
        <f t="shared" si="1032"/>
        <v>#REF!</v>
      </c>
      <c r="ER659" s="59" t="e">
        <f t="shared" si="1033"/>
        <v>#REF!</v>
      </c>
      <c r="ES659" s="59" t="e">
        <f t="shared" si="1034"/>
        <v>#REF!</v>
      </c>
      <c r="ET659" s="59" t="e">
        <f t="shared" si="1035"/>
        <v>#REF!</v>
      </c>
      <c r="EU659" s="59" t="e">
        <f t="shared" si="1036"/>
        <v>#REF!</v>
      </c>
      <c r="EV659" s="14" t="e">
        <f t="shared" si="1037"/>
        <v>#REF!</v>
      </c>
      <c r="EW659" s="14" t="e">
        <f t="shared" si="1038"/>
        <v>#REF!</v>
      </c>
      <c r="EX659" s="14" t="e">
        <f t="shared" si="1039"/>
        <v>#REF!</v>
      </c>
      <c r="EY659" s="14" t="e">
        <f t="shared" si="1040"/>
        <v>#REF!</v>
      </c>
    </row>
    <row r="660" spans="1:155" x14ac:dyDescent="0.2">
      <c r="A660" s="17">
        <v>30352378</v>
      </c>
      <c r="B660" t="s">
        <v>62</v>
      </c>
      <c r="C660" t="s">
        <v>4893</v>
      </c>
      <c r="D660" t="s">
        <v>4894</v>
      </c>
      <c r="E660" t="s">
        <v>1707</v>
      </c>
      <c r="F660" t="s">
        <v>41</v>
      </c>
      <c r="G660" t="s">
        <v>42</v>
      </c>
      <c r="H660" t="s">
        <v>4895</v>
      </c>
      <c r="I660" t="s">
        <v>68</v>
      </c>
      <c r="J660" s="19" t="s">
        <v>69</v>
      </c>
      <c r="K660" t="s">
        <v>70</v>
      </c>
      <c r="L660">
        <v>1962</v>
      </c>
      <c r="M660">
        <f t="shared" si="950"/>
        <v>1962</v>
      </c>
      <c r="N660">
        <v>57</v>
      </c>
      <c r="O660" s="19">
        <f t="shared" si="951"/>
        <v>57</v>
      </c>
      <c r="P660" t="s">
        <v>80</v>
      </c>
      <c r="Q660" s="19" t="str">
        <f t="shared" si="952"/>
        <v>50-60</v>
      </c>
      <c r="R660" s="23">
        <v>445.1</v>
      </c>
      <c r="S660" s="15">
        <f t="shared" si="953"/>
        <v>0.4451</v>
      </c>
      <c r="T660">
        <v>30220063</v>
      </c>
      <c r="U660" t="s">
        <v>45</v>
      </c>
      <c r="V660" t="s">
        <v>46</v>
      </c>
      <c r="W660" t="s">
        <v>47</v>
      </c>
      <c r="X660" t="s">
        <v>48</v>
      </c>
      <c r="Y660" t="s">
        <v>635</v>
      </c>
      <c r="Z660" t="s">
        <v>4896</v>
      </c>
      <c r="AA660" t="s">
        <v>4897</v>
      </c>
      <c r="AB660" t="s">
        <v>153</v>
      </c>
      <c r="AC660">
        <v>1962</v>
      </c>
      <c r="AD660">
        <v>57</v>
      </c>
      <c r="AE660" t="str">
        <f t="shared" si="954"/>
        <v>&lt;60</v>
      </c>
      <c r="AF660">
        <v>-38.097300949999997</v>
      </c>
      <c r="AG660">
        <v>145.86339627999999</v>
      </c>
      <c r="AH660" t="s">
        <v>92</v>
      </c>
      <c r="AI660" t="s">
        <v>76</v>
      </c>
      <c r="AJ660" s="33" t="s">
        <v>314</v>
      </c>
      <c r="AL660">
        <v>1</v>
      </c>
      <c r="AM660" t="s">
        <v>86</v>
      </c>
      <c r="AN660">
        <v>220</v>
      </c>
      <c r="AO660" s="69">
        <v>3</v>
      </c>
      <c r="AP660">
        <v>2</v>
      </c>
      <c r="AQ660">
        <v>0</v>
      </c>
      <c r="AR660">
        <v>0</v>
      </c>
      <c r="AS660" s="82" t="str">
        <f t="shared" si="955"/>
        <v>Gw-0-0</v>
      </c>
      <c r="AT660" s="14">
        <f t="shared" si="956"/>
        <v>36200</v>
      </c>
      <c r="AU660" s="81">
        <f>VLOOKUP(C660,Bushfire_Vlookup!$F$2:$H$12575,3,FALSE)</f>
        <v>870.65771199999995</v>
      </c>
      <c r="AV660" s="14">
        <f>VLOOKUP(AS660,Safety_collateral_Vlookup!$J$3:$L$20,2,FALSE)</f>
        <v>3720.1399252148244</v>
      </c>
      <c r="AW660" s="14">
        <f>VLOOKUP(AS660,Safety_collateral_Vlookup!$J$3:$L$20,3,FALSE)</f>
        <v>25000</v>
      </c>
      <c r="AX660" s="48">
        <f t="shared" si="957"/>
        <v>70198.781078908214</v>
      </c>
      <c r="AY660" s="49">
        <f t="shared" si="1041"/>
        <v>33827.599999999999</v>
      </c>
      <c r="AZ660" s="14">
        <v>76000</v>
      </c>
      <c r="BA660" s="16">
        <f t="shared" si="958"/>
        <v>2.0751924782990283</v>
      </c>
      <c r="BB660" t="e">
        <f>IF(BA660&lt;=#REF!,#REF!,IF(BA660&lt;=#REF!,#REF!,IF(BA660&lt;=#REF!,#REF!,IF(BA660&lt;=#REF!,#REF!,#REF!))))</f>
        <v>#REF!</v>
      </c>
      <c r="BC660" s="51">
        <v>3</v>
      </c>
      <c r="BD660" s="21">
        <v>70</v>
      </c>
      <c r="BE660" s="21">
        <v>6.4399999999999999E-2</v>
      </c>
      <c r="BF660" s="26">
        <f t="shared" si="959"/>
        <v>2206.4455603674151</v>
      </c>
      <c r="BG660" s="21">
        <v>7</v>
      </c>
      <c r="BH660" s="21">
        <f t="shared" si="960"/>
        <v>28</v>
      </c>
      <c r="BI660" s="28">
        <f t="shared" si="961"/>
        <v>4.0959999999999998E-4</v>
      </c>
      <c r="BJ660" s="27">
        <f t="shared" si="962"/>
        <v>4.0959999999999998E-4</v>
      </c>
      <c r="BK660" s="28">
        <f t="shared" si="963"/>
        <v>6.2796858480808149E-3</v>
      </c>
      <c r="BL660" s="35">
        <f t="shared" si="964"/>
        <v>1.3031556838018163E-2</v>
      </c>
      <c r="BM660" s="21" t="str">
        <f t="shared" si="965"/>
        <v>Cr1</v>
      </c>
      <c r="BN660" s="51">
        <v>1</v>
      </c>
      <c r="BO660" s="21">
        <v>0</v>
      </c>
      <c r="BP660" s="50" t="s">
        <v>5497</v>
      </c>
      <c r="BQ660" s="14">
        <v>36200</v>
      </c>
      <c r="BR660">
        <f>IFERROR(VLOOKUP(AO660,'Model Failure data- Lines'!$A$37:$E$41,3,FALSE),'Model Failure data- Lines'!$C$37)</f>
        <v>0.16107000000000002</v>
      </c>
      <c r="BS660" s="14">
        <f t="shared" si="966"/>
        <v>11306.917668379747</v>
      </c>
      <c r="BT660" s="34">
        <f t="shared" si="949"/>
        <v>30172.542079546842</v>
      </c>
      <c r="BU660" s="34">
        <f t="shared" si="967"/>
        <v>0.37474196368904572</v>
      </c>
      <c r="BV660" s="54">
        <f t="shared" si="968"/>
        <v>-18865.624411167097</v>
      </c>
      <c r="BW660">
        <f>IFERROR(VLOOKUP(AO660,'Model Failure data- Lines'!$A$37:$E$41,4,FALSE),'Model Failure data- Lines'!$D$37)</f>
        <v>0.16398000000000001</v>
      </c>
      <c r="BX660" s="14">
        <f t="shared" si="969"/>
        <v>11511.19612131937</v>
      </c>
      <c r="BY660" s="34">
        <f t="shared" si="970"/>
        <v>26912.411626660625</v>
      </c>
      <c r="BZ660" s="71">
        <f t="shared" si="971"/>
        <v>0.42772815312901463</v>
      </c>
      <c r="CA660" s="71">
        <f t="shared" si="972"/>
        <v>-15401.215505341255</v>
      </c>
      <c r="CB660" s="56">
        <v>2</v>
      </c>
      <c r="CC660">
        <f>IFERROR(VLOOKUP(AO660,'Model Failure data- Lines'!$A$37:$E$41,5,FALSE),'Model Failure data- Lines'!$E$37)</f>
        <v>0.16322</v>
      </c>
      <c r="CD660" s="14">
        <f t="shared" si="973"/>
        <v>11457.845047699398</v>
      </c>
      <c r="CE660" s="34">
        <f t="shared" si="974"/>
        <v>21410.856802221198</v>
      </c>
      <c r="CF660" s="34">
        <f t="shared" si="975"/>
        <v>0.53514182797723175</v>
      </c>
      <c r="CG660" s="54">
        <f t="shared" si="976"/>
        <v>-9953.0117545218</v>
      </c>
      <c r="CH660" t="e">
        <f>IFERROR(VLOOKUP(AO660,'Model Failure data- Lines'!#REF!,3,FALSE),'Model Failure data- Lines'!#REF!)</f>
        <v>#REF!</v>
      </c>
      <c r="CI660" s="14" t="e">
        <f t="shared" si="977"/>
        <v>#REF!</v>
      </c>
      <c r="CJ660" s="34">
        <f t="shared" si="978"/>
        <v>28940.699367257199</v>
      </c>
      <c r="CK660" s="34" t="e">
        <f t="shared" si="979"/>
        <v>#REF!</v>
      </c>
      <c r="CL660" s="54" t="e">
        <f t="shared" si="980"/>
        <v>#REF!</v>
      </c>
      <c r="CM660" t="e">
        <f>IFERROR(VLOOKUP(AO660,'Model Failure data- Lines'!#REF!,4,FALSE),'Model Failure data- Lines'!#REF!)</f>
        <v>#REF!</v>
      </c>
      <c r="CN660" s="14" t="e">
        <f t="shared" si="981"/>
        <v>#REF!</v>
      </c>
      <c r="CO660" s="34">
        <f t="shared" si="982"/>
        <v>24759.784314168352</v>
      </c>
      <c r="CP660" s="34" t="e">
        <f t="shared" si="983"/>
        <v>#REF!</v>
      </c>
      <c r="CQ660" s="54" t="e">
        <f t="shared" si="984"/>
        <v>#REF!</v>
      </c>
      <c r="CR660" t="e">
        <f>IFERROR(VLOOKUP(AO660,'Model Failure data- Lines'!#REF!,5,FALSE),'Model Failure data- Lines'!#REF!)</f>
        <v>#REF!</v>
      </c>
      <c r="CS660" s="14" t="e">
        <f t="shared" si="985"/>
        <v>#REF!</v>
      </c>
      <c r="CT660" s="34">
        <f t="shared" si="986"/>
        <v>18122.684414032836</v>
      </c>
      <c r="CU660" s="34" t="e">
        <f t="shared" si="987"/>
        <v>#REF!</v>
      </c>
      <c r="CV660" s="54" t="e">
        <f t="shared" si="988"/>
        <v>#REF!</v>
      </c>
      <c r="CW660" t="s">
        <v>153</v>
      </c>
      <c r="CZ660">
        <f t="shared" si="989"/>
        <v>-15401.215505341255</v>
      </c>
      <c r="DA660" s="34">
        <f t="shared" si="990"/>
        <v>6333.7930920000008</v>
      </c>
      <c r="DB660" s="34">
        <f t="shared" si="991"/>
        <v>152.3360718718819</v>
      </c>
      <c r="DC660" s="34">
        <f t="shared" si="992"/>
        <v>650.90045744748761</v>
      </c>
      <c r="DD660" s="9">
        <f t="shared" si="993"/>
        <v>4374.1665000000003</v>
      </c>
      <c r="DE660" s="59">
        <f t="shared" si="994"/>
        <v>0.55022892714593463</v>
      </c>
      <c r="DF660" s="59">
        <f t="shared" si="995"/>
        <v>1.323373090566558E-2</v>
      </c>
      <c r="DG660" s="59">
        <f t="shared" si="996"/>
        <v>5.6544988947063814E-2</v>
      </c>
      <c r="DH660" s="59">
        <f t="shared" si="997"/>
        <v>0.37999235300133605</v>
      </c>
      <c r="DI660" s="14">
        <f t="shared" si="998"/>
        <v>-8474.1942842472508</v>
      </c>
      <c r="DJ660" s="14">
        <f t="shared" si="999"/>
        <v>-203.8155416178505</v>
      </c>
      <c r="DK660" s="14">
        <f t="shared" si="1000"/>
        <v>-870.86156052086903</v>
      </c>
      <c r="DL660" s="14">
        <f t="shared" si="1001"/>
        <v>-5852.3441189552841</v>
      </c>
      <c r="DM660">
        <f t="shared" si="1002"/>
        <v>-9953.0117545217981</v>
      </c>
      <c r="DN660" s="34">
        <f t="shared" si="1003"/>
        <v>6304.4377880000002</v>
      </c>
      <c r="DO660" s="34">
        <f t="shared" si="1004"/>
        <v>151.63003812006687</v>
      </c>
      <c r="DP660" s="34">
        <f t="shared" si="1005"/>
        <v>647.88372157933247</v>
      </c>
      <c r="DQ660" s="9">
        <f t="shared" si="1006"/>
        <v>4353.8935000000001</v>
      </c>
      <c r="DR660" s="59">
        <f t="shared" si="1007"/>
        <v>0.55022892714593463</v>
      </c>
      <c r="DS660" s="59">
        <f t="shared" si="1008"/>
        <v>1.3233730905665583E-2</v>
      </c>
      <c r="DT660" s="59">
        <f t="shared" si="1009"/>
        <v>5.6544988947063828E-2</v>
      </c>
      <c r="DU660" s="59">
        <f t="shared" si="1010"/>
        <v>0.37999235300133605</v>
      </c>
      <c r="DV660" s="14">
        <f t="shared" si="1011"/>
        <v>-5476.4349795614062</v>
      </c>
      <c r="DW660" s="14">
        <f t="shared" si="1012"/>
        <v>-131.71547926026795</v>
      </c>
      <c r="DX660" s="14">
        <f t="shared" si="1013"/>
        <v>-562.79293964943145</v>
      </c>
      <c r="DY660" s="14">
        <f t="shared" si="1014"/>
        <v>-3782.068356050695</v>
      </c>
      <c r="DZ660" s="34" t="e">
        <f t="shared" si="1015"/>
        <v>#REF!</v>
      </c>
      <c r="EA660" s="34" t="e">
        <f t="shared" si="1016"/>
        <v>#REF!</v>
      </c>
      <c r="EB660" s="34" t="e">
        <f t="shared" si="1017"/>
        <v>#REF!</v>
      </c>
      <c r="EC660" s="34" t="e">
        <f t="shared" si="1018"/>
        <v>#REF!</v>
      </c>
      <c r="ED660" s="34" t="e">
        <f t="shared" si="1019"/>
        <v>#REF!</v>
      </c>
      <c r="EE660" s="59" t="e">
        <f t="shared" si="1020"/>
        <v>#REF!</v>
      </c>
      <c r="EF660" s="59" t="e">
        <f t="shared" si="1021"/>
        <v>#REF!</v>
      </c>
      <c r="EG660" s="59" t="e">
        <f t="shared" si="1022"/>
        <v>#REF!</v>
      </c>
      <c r="EH660" s="59" t="e">
        <f t="shared" si="1023"/>
        <v>#REF!</v>
      </c>
      <c r="EI660" s="14" t="e">
        <f t="shared" si="1024"/>
        <v>#REF!</v>
      </c>
      <c r="EJ660" s="14" t="e">
        <f t="shared" si="1025"/>
        <v>#REF!</v>
      </c>
      <c r="EK660" s="14" t="e">
        <f t="shared" si="1026"/>
        <v>#REF!</v>
      </c>
      <c r="EL660" s="14" t="e">
        <f t="shared" si="1027"/>
        <v>#REF!</v>
      </c>
      <c r="EM660" t="e">
        <f t="shared" si="1028"/>
        <v>#REF!</v>
      </c>
      <c r="EN660" s="34" t="e">
        <f t="shared" si="1029"/>
        <v>#REF!</v>
      </c>
      <c r="EO660" s="34" t="e">
        <f t="shared" si="1030"/>
        <v>#REF!</v>
      </c>
      <c r="EP660" s="34" t="e">
        <f t="shared" si="1031"/>
        <v>#REF!</v>
      </c>
      <c r="EQ660" s="34" t="e">
        <f t="shared" si="1032"/>
        <v>#REF!</v>
      </c>
      <c r="ER660" s="59" t="e">
        <f t="shared" si="1033"/>
        <v>#REF!</v>
      </c>
      <c r="ES660" s="59" t="e">
        <f t="shared" si="1034"/>
        <v>#REF!</v>
      </c>
      <c r="ET660" s="59" t="e">
        <f t="shared" si="1035"/>
        <v>#REF!</v>
      </c>
      <c r="EU660" s="59" t="e">
        <f t="shared" si="1036"/>
        <v>#REF!</v>
      </c>
      <c r="EV660" s="14" t="e">
        <f t="shared" si="1037"/>
        <v>#REF!</v>
      </c>
      <c r="EW660" s="14" t="e">
        <f t="shared" si="1038"/>
        <v>#REF!</v>
      </c>
      <c r="EX660" s="14" t="e">
        <f t="shared" si="1039"/>
        <v>#REF!</v>
      </c>
      <c r="EY660" s="14" t="e">
        <f t="shared" si="1040"/>
        <v>#REF!</v>
      </c>
    </row>
    <row r="661" spans="1:155" x14ac:dyDescent="0.2">
      <c r="A661" s="17">
        <v>30106107</v>
      </c>
      <c r="B661" t="s">
        <v>62</v>
      </c>
      <c r="C661" t="s">
        <v>2379</v>
      </c>
      <c r="D661" t="s">
        <v>2380</v>
      </c>
      <c r="E661" t="s">
        <v>649</v>
      </c>
      <c r="F661" t="s">
        <v>41</v>
      </c>
      <c r="G661" t="s">
        <v>42</v>
      </c>
      <c r="H661" t="s">
        <v>2381</v>
      </c>
      <c r="I661" t="s">
        <v>68</v>
      </c>
      <c r="J661" s="19" t="s">
        <v>69</v>
      </c>
      <c r="K661" t="s">
        <v>70</v>
      </c>
      <c r="L661">
        <v>1962</v>
      </c>
      <c r="M661">
        <f t="shared" si="950"/>
        <v>1962</v>
      </c>
      <c r="N661">
        <v>57</v>
      </c>
      <c r="O661" s="19">
        <f t="shared" si="951"/>
        <v>57</v>
      </c>
      <c r="P661" t="s">
        <v>80</v>
      </c>
      <c r="Q661" s="19" t="str">
        <f t="shared" si="952"/>
        <v>50-60</v>
      </c>
      <c r="R661" s="23">
        <v>262.5</v>
      </c>
      <c r="S661" s="15">
        <f t="shared" si="953"/>
        <v>0.26250000000000001</v>
      </c>
      <c r="T661">
        <v>30239409</v>
      </c>
      <c r="U661" t="s">
        <v>45</v>
      </c>
      <c r="V661" t="s">
        <v>46</v>
      </c>
      <c r="W661" t="s">
        <v>47</v>
      </c>
      <c r="X661" t="s">
        <v>88</v>
      </c>
      <c r="Y661" t="s">
        <v>1703</v>
      </c>
      <c r="Z661" t="s">
        <v>2382</v>
      </c>
      <c r="AA661" t="s">
        <v>2383</v>
      </c>
      <c r="AB661" t="s">
        <v>173</v>
      </c>
      <c r="AC661">
        <v>1962</v>
      </c>
      <c r="AD661">
        <v>57</v>
      </c>
      <c r="AE661" t="str">
        <f t="shared" si="954"/>
        <v>&lt;60</v>
      </c>
      <c r="AF661">
        <v>-38.096605879999998</v>
      </c>
      <c r="AG661">
        <v>145.85839532</v>
      </c>
      <c r="AH661" t="s">
        <v>92</v>
      </c>
      <c r="AI661" t="s">
        <v>76</v>
      </c>
      <c r="AJ661" s="33" t="s">
        <v>314</v>
      </c>
      <c r="AL661">
        <v>1</v>
      </c>
      <c r="AM661" t="s">
        <v>86</v>
      </c>
      <c r="AN661">
        <v>220</v>
      </c>
      <c r="AO661" s="69">
        <v>3</v>
      </c>
      <c r="AP661">
        <v>2</v>
      </c>
      <c r="AQ661">
        <v>0</v>
      </c>
      <c r="AR661">
        <v>0</v>
      </c>
      <c r="AS661" s="82" t="str">
        <f t="shared" si="955"/>
        <v>Gw-0-0</v>
      </c>
      <c r="AT661" s="14">
        <f t="shared" si="956"/>
        <v>36200</v>
      </c>
      <c r="AU661" s="81">
        <f>VLOOKUP(C661,Bushfire_Vlookup!$F$2:$H$12575,3,FALSE)</f>
        <v>1044.6582960000001</v>
      </c>
      <c r="AV661" s="14">
        <f>VLOOKUP(AS661,Safety_collateral_Vlookup!$J$3:$L$20,2,FALSE)</f>
        <v>3720.1399252148244</v>
      </c>
      <c r="AW661" s="14">
        <f>VLOOKUP(AS661,Safety_collateral_Vlookup!$J$3:$L$20,3,FALSE)</f>
        <v>25000</v>
      </c>
      <c r="AX661" s="48">
        <f t="shared" si="957"/>
        <v>70384.439702036208</v>
      </c>
      <c r="AY661" s="49">
        <f t="shared" si="1041"/>
        <v>19950</v>
      </c>
      <c r="AZ661" s="14">
        <v>76000</v>
      </c>
      <c r="BA661" s="16">
        <f t="shared" si="958"/>
        <v>3.5280420903276295</v>
      </c>
      <c r="BB661" t="e">
        <f>IF(BA661&lt;=#REF!,#REF!,IF(BA661&lt;=#REF!,#REF!,IF(BA661&lt;=#REF!,#REF!,IF(BA661&lt;=#REF!,#REF!,#REF!))))</f>
        <v>#REF!</v>
      </c>
      <c r="BC661" s="51">
        <v>4</v>
      </c>
      <c r="BD661" s="21">
        <v>70</v>
      </c>
      <c r="BE661" s="21">
        <v>6.4399999999999999E-2</v>
      </c>
      <c r="BF661" s="26">
        <f t="shared" si="959"/>
        <v>1301.2625468354224</v>
      </c>
      <c r="BG661" s="21">
        <v>7</v>
      </c>
      <c r="BH661" s="21">
        <f t="shared" si="960"/>
        <v>28</v>
      </c>
      <c r="BI661" s="28">
        <f t="shared" si="961"/>
        <v>4.0959999999999998E-4</v>
      </c>
      <c r="BJ661" s="27">
        <f t="shared" si="962"/>
        <v>4.0959999999999998E-4</v>
      </c>
      <c r="BK661" s="28">
        <f t="shared" si="963"/>
        <v>6.279685848080814E-3</v>
      </c>
      <c r="BL661" s="35">
        <f t="shared" si="964"/>
        <v>2.215499598606387E-2</v>
      </c>
      <c r="BM661" s="21" t="str">
        <f t="shared" si="965"/>
        <v>Cr1</v>
      </c>
      <c r="BN661" s="51">
        <v>1</v>
      </c>
      <c r="BO661" s="21">
        <v>0</v>
      </c>
      <c r="BP661" s="50" t="s">
        <v>5497</v>
      </c>
      <c r="BQ661" s="14">
        <v>36200</v>
      </c>
      <c r="BR661">
        <f>IFERROR(VLOOKUP(AO661,'Model Failure data- Lines'!$A$37:$E$41,3,FALSE),'Model Failure data- Lines'!$C$37)</f>
        <v>0.16107000000000002</v>
      </c>
      <c r="BS661" s="14">
        <f t="shared" si="966"/>
        <v>11336.821702806974</v>
      </c>
      <c r="BT661" s="34">
        <f t="shared" si="949"/>
        <v>17794.410909640636</v>
      </c>
      <c r="BU661" s="34">
        <f t="shared" si="967"/>
        <v>0.63710014118337144</v>
      </c>
      <c r="BV661" s="54">
        <f t="shared" si="968"/>
        <v>-6457.5892068336616</v>
      </c>
      <c r="BW661">
        <f>IFERROR(VLOOKUP(AO661,'Model Failure data- Lines'!$A$37:$E$41,4,FALSE),'Model Failure data- Lines'!$D$37)</f>
        <v>0.16398000000000001</v>
      </c>
      <c r="BX661" s="14">
        <f t="shared" si="969"/>
        <v>11541.640422339899</v>
      </c>
      <c r="BY661" s="34">
        <f t="shared" si="970"/>
        <v>15871.732311836473</v>
      </c>
      <c r="BZ661" s="71">
        <f t="shared" si="971"/>
        <v>0.72718214972241102</v>
      </c>
      <c r="CA661" s="71">
        <f t="shared" si="972"/>
        <v>-4330.0918894965744</v>
      </c>
      <c r="CB661" s="56">
        <v>2</v>
      </c>
      <c r="CC661">
        <f>IFERROR(VLOOKUP(AO661,'Model Failure data- Lines'!$A$37:$E$41,5,FALSE),'Model Failure data- Lines'!$E$37)</f>
        <v>0.16322</v>
      </c>
      <c r="CD661" s="14">
        <f t="shared" si="973"/>
        <v>11488.14824816635</v>
      </c>
      <c r="CE661" s="34">
        <f t="shared" si="974"/>
        <v>12627.162234515985</v>
      </c>
      <c r="CF661" s="34">
        <f t="shared" si="975"/>
        <v>0.90979651918653792</v>
      </c>
      <c r="CG661" s="54">
        <f t="shared" si="976"/>
        <v>-1139.0139863496352</v>
      </c>
      <c r="CH661" t="e">
        <f>IFERROR(VLOOKUP(AO661,'Model Failure data- Lines'!#REF!,3,FALSE),'Model Failure data- Lines'!#REF!)</f>
        <v>#REF!</v>
      </c>
      <c r="CI661" s="14" t="e">
        <f t="shared" si="977"/>
        <v>#REF!</v>
      </c>
      <c r="CJ661" s="34">
        <f t="shared" si="978"/>
        <v>17067.925373859842</v>
      </c>
      <c r="CK661" s="34" t="e">
        <f t="shared" si="979"/>
        <v>#REF!</v>
      </c>
      <c r="CL661" s="54" t="e">
        <f t="shared" si="980"/>
        <v>#REF!</v>
      </c>
      <c r="CM661" t="e">
        <f>IFERROR(VLOOKUP(AO661,'Model Failure data- Lines'!#REF!,4,FALSE),'Model Failure data- Lines'!#REF!)</f>
        <v>#REF!</v>
      </c>
      <c r="CN661" s="14" t="e">
        <f t="shared" si="981"/>
        <v>#REF!</v>
      </c>
      <c r="CO661" s="34">
        <f t="shared" si="982"/>
        <v>14602.209351761834</v>
      </c>
      <c r="CP661" s="34" t="e">
        <f t="shared" si="983"/>
        <v>#REF!</v>
      </c>
      <c r="CQ661" s="54" t="e">
        <f t="shared" si="984"/>
        <v>#REF!</v>
      </c>
      <c r="CR661" t="e">
        <f>IFERROR(VLOOKUP(AO661,'Model Failure data- Lines'!#REF!,5,FALSE),'Model Failure data- Lines'!#REF!)</f>
        <v>#REF!</v>
      </c>
      <c r="CS661" s="14" t="e">
        <f t="shared" si="985"/>
        <v>#REF!</v>
      </c>
      <c r="CT661" s="34">
        <f t="shared" si="986"/>
        <v>10687.945762039137</v>
      </c>
      <c r="CU661" s="34" t="e">
        <f t="shared" si="987"/>
        <v>#REF!</v>
      </c>
      <c r="CV661" s="54" t="e">
        <f t="shared" si="988"/>
        <v>#REF!</v>
      </c>
      <c r="CW661" t="s">
        <v>173</v>
      </c>
      <c r="CZ661">
        <f t="shared" si="989"/>
        <v>-4330.0918894965735</v>
      </c>
      <c r="DA661" s="34">
        <f t="shared" si="990"/>
        <v>6333.7930920000008</v>
      </c>
      <c r="DB661" s="34">
        <f t="shared" si="991"/>
        <v>182.78037289241138</v>
      </c>
      <c r="DC661" s="34">
        <f t="shared" si="992"/>
        <v>650.90045744748761</v>
      </c>
      <c r="DD661" s="9">
        <f t="shared" si="993"/>
        <v>4374.1665000000003</v>
      </c>
      <c r="DE661" s="59">
        <f t="shared" si="994"/>
        <v>0.54877754463224881</v>
      </c>
      <c r="DF661" s="59">
        <f t="shared" si="995"/>
        <v>1.583660261487815E-2</v>
      </c>
      <c r="DG661" s="59">
        <f t="shared" si="996"/>
        <v>5.6395835741651627E-2</v>
      </c>
      <c r="DH661" s="59">
        <f t="shared" si="997"/>
        <v>0.37899001701122154</v>
      </c>
      <c r="DI661" s="14">
        <f t="shared" si="998"/>
        <v>-2376.2571951499449</v>
      </c>
      <c r="DJ661" s="14">
        <f t="shared" si="999"/>
        <v>-68.573944539864115</v>
      </c>
      <c r="DK661" s="14">
        <f t="shared" si="1000"/>
        <v>-244.1991509463067</v>
      </c>
      <c r="DL661" s="14">
        <f t="shared" si="1001"/>
        <v>-1641.0615988604591</v>
      </c>
      <c r="DM661">
        <f t="shared" si="1002"/>
        <v>-1139.0139863496356</v>
      </c>
      <c r="DN661" s="34">
        <f t="shared" si="1003"/>
        <v>6304.4377880000002</v>
      </c>
      <c r="DO661" s="34">
        <f t="shared" si="1004"/>
        <v>181.93323858701905</v>
      </c>
      <c r="DP661" s="34">
        <f t="shared" si="1005"/>
        <v>647.88372157933247</v>
      </c>
      <c r="DQ661" s="9">
        <f t="shared" si="1006"/>
        <v>4353.8935000000001</v>
      </c>
      <c r="DR661" s="59">
        <f t="shared" si="1007"/>
        <v>0.54877754463224881</v>
      </c>
      <c r="DS661" s="59">
        <f t="shared" si="1008"/>
        <v>1.583660261487815E-2</v>
      </c>
      <c r="DT661" s="59">
        <f t="shared" si="1009"/>
        <v>5.6395835741651634E-2</v>
      </c>
      <c r="DU661" s="59">
        <f t="shared" si="1010"/>
        <v>0.37899001701122159</v>
      </c>
      <c r="DV661" s="14">
        <f t="shared" si="1011"/>
        <v>-625.06529873074282</v>
      </c>
      <c r="DW661" s="14">
        <f t="shared" si="1012"/>
        <v>-18.038111874607424</v>
      </c>
      <c r="DX661" s="14">
        <f t="shared" si="1013"/>
        <v>-64.235645681617882</v>
      </c>
      <c r="DY661" s="14">
        <f t="shared" si="1014"/>
        <v>-431.67493006266773</v>
      </c>
      <c r="DZ661" s="34" t="e">
        <f t="shared" si="1015"/>
        <v>#REF!</v>
      </c>
      <c r="EA661" s="34" t="e">
        <f t="shared" si="1016"/>
        <v>#REF!</v>
      </c>
      <c r="EB661" s="34" t="e">
        <f t="shared" si="1017"/>
        <v>#REF!</v>
      </c>
      <c r="EC661" s="34" t="e">
        <f t="shared" si="1018"/>
        <v>#REF!</v>
      </c>
      <c r="ED661" s="34" t="e">
        <f t="shared" si="1019"/>
        <v>#REF!</v>
      </c>
      <c r="EE661" s="59" t="e">
        <f t="shared" si="1020"/>
        <v>#REF!</v>
      </c>
      <c r="EF661" s="59" t="e">
        <f t="shared" si="1021"/>
        <v>#REF!</v>
      </c>
      <c r="EG661" s="59" t="e">
        <f t="shared" si="1022"/>
        <v>#REF!</v>
      </c>
      <c r="EH661" s="59" t="e">
        <f t="shared" si="1023"/>
        <v>#REF!</v>
      </c>
      <c r="EI661" s="14" t="e">
        <f t="shared" si="1024"/>
        <v>#REF!</v>
      </c>
      <c r="EJ661" s="14" t="e">
        <f t="shared" si="1025"/>
        <v>#REF!</v>
      </c>
      <c r="EK661" s="14" t="e">
        <f t="shared" si="1026"/>
        <v>#REF!</v>
      </c>
      <c r="EL661" s="14" t="e">
        <f t="shared" si="1027"/>
        <v>#REF!</v>
      </c>
      <c r="EM661" t="e">
        <f t="shared" si="1028"/>
        <v>#REF!</v>
      </c>
      <c r="EN661" s="34" t="e">
        <f t="shared" si="1029"/>
        <v>#REF!</v>
      </c>
      <c r="EO661" s="34" t="e">
        <f t="shared" si="1030"/>
        <v>#REF!</v>
      </c>
      <c r="EP661" s="34" t="e">
        <f t="shared" si="1031"/>
        <v>#REF!</v>
      </c>
      <c r="EQ661" s="34" t="e">
        <f t="shared" si="1032"/>
        <v>#REF!</v>
      </c>
      <c r="ER661" s="59" t="e">
        <f t="shared" si="1033"/>
        <v>#REF!</v>
      </c>
      <c r="ES661" s="59" t="e">
        <f t="shared" si="1034"/>
        <v>#REF!</v>
      </c>
      <c r="ET661" s="59" t="e">
        <f t="shared" si="1035"/>
        <v>#REF!</v>
      </c>
      <c r="EU661" s="59" t="e">
        <f t="shared" si="1036"/>
        <v>#REF!</v>
      </c>
      <c r="EV661" s="14" t="e">
        <f t="shared" si="1037"/>
        <v>#REF!</v>
      </c>
      <c r="EW661" s="14" t="e">
        <f t="shared" si="1038"/>
        <v>#REF!</v>
      </c>
      <c r="EX661" s="14" t="e">
        <f t="shared" si="1039"/>
        <v>#REF!</v>
      </c>
      <c r="EY661" s="14" t="e">
        <f t="shared" si="1040"/>
        <v>#REF!</v>
      </c>
    </row>
    <row r="662" spans="1:155" x14ac:dyDescent="0.2">
      <c r="A662" s="17">
        <v>30225657</v>
      </c>
      <c r="B662" t="s">
        <v>62</v>
      </c>
      <c r="C662" t="s">
        <v>3887</v>
      </c>
      <c r="D662" t="s">
        <v>3888</v>
      </c>
      <c r="E662" t="s">
        <v>2043</v>
      </c>
      <c r="F662" t="s">
        <v>41</v>
      </c>
      <c r="G662" t="s">
        <v>42</v>
      </c>
      <c r="H662" t="s">
        <v>3889</v>
      </c>
      <c r="I662" t="s">
        <v>68</v>
      </c>
      <c r="J662" s="19" t="s">
        <v>69</v>
      </c>
      <c r="K662" t="s">
        <v>70</v>
      </c>
      <c r="L662">
        <v>1962</v>
      </c>
      <c r="M662">
        <f t="shared" si="950"/>
        <v>1962</v>
      </c>
      <c r="N662">
        <v>57</v>
      </c>
      <c r="O662" s="19">
        <f t="shared" si="951"/>
        <v>57</v>
      </c>
      <c r="P662" t="s">
        <v>80</v>
      </c>
      <c r="Q662" s="19" t="str">
        <f t="shared" si="952"/>
        <v>50-60</v>
      </c>
      <c r="R662" s="23">
        <v>310.10000000000002</v>
      </c>
      <c r="S662" s="15">
        <f t="shared" si="953"/>
        <v>0.31010000000000004</v>
      </c>
      <c r="T662">
        <v>30045421</v>
      </c>
      <c r="U662" t="s">
        <v>45</v>
      </c>
      <c r="V662" t="s">
        <v>46</v>
      </c>
      <c r="W662" t="s">
        <v>47</v>
      </c>
      <c r="X662" t="s">
        <v>48</v>
      </c>
      <c r="Y662" t="s">
        <v>1085</v>
      </c>
      <c r="Z662" t="s">
        <v>3890</v>
      </c>
      <c r="AA662" t="s">
        <v>3891</v>
      </c>
      <c r="AB662" t="s">
        <v>193</v>
      </c>
      <c r="AC662">
        <v>1962</v>
      </c>
      <c r="AD662">
        <v>57</v>
      </c>
      <c r="AE662" t="str">
        <f t="shared" si="954"/>
        <v>&lt;60</v>
      </c>
      <c r="AF662">
        <v>-38.09612748</v>
      </c>
      <c r="AG662">
        <v>145.85547158</v>
      </c>
      <c r="AH662" t="s">
        <v>92</v>
      </c>
      <c r="AI662" t="s">
        <v>76</v>
      </c>
      <c r="AJ662" s="33" t="s">
        <v>314</v>
      </c>
      <c r="AL662">
        <v>1</v>
      </c>
      <c r="AM662" t="s">
        <v>86</v>
      </c>
      <c r="AN662">
        <v>220</v>
      </c>
      <c r="AO662" s="69">
        <v>3</v>
      </c>
      <c r="AP662">
        <v>2</v>
      </c>
      <c r="AQ662">
        <v>0</v>
      </c>
      <c r="AR662">
        <v>0</v>
      </c>
      <c r="AS662" s="82" t="str">
        <f t="shared" si="955"/>
        <v>Gw-0-0</v>
      </c>
      <c r="AT662" s="14">
        <f t="shared" si="956"/>
        <v>36200</v>
      </c>
      <c r="AU662" s="81">
        <f>VLOOKUP(C662,Bushfire_Vlookup!$F$2:$H$12575,3,FALSE)</f>
        <v>1044.6582960000001</v>
      </c>
      <c r="AV662" s="14">
        <f>VLOOKUP(AS662,Safety_collateral_Vlookup!$J$3:$L$20,2,FALSE)</f>
        <v>3720.1399252148244</v>
      </c>
      <c r="AW662" s="14">
        <f>VLOOKUP(AS662,Safety_collateral_Vlookup!$J$3:$L$20,3,FALSE)</f>
        <v>25000</v>
      </c>
      <c r="AX662" s="48">
        <f t="shared" si="957"/>
        <v>70384.439702036208</v>
      </c>
      <c r="AY662" s="49">
        <f t="shared" si="1041"/>
        <v>23567.600000000002</v>
      </c>
      <c r="AZ662" s="14">
        <v>76000</v>
      </c>
      <c r="BA662" s="16">
        <f t="shared" si="958"/>
        <v>2.9864916114511533</v>
      </c>
      <c r="BB662" t="e">
        <f>IF(BA662&lt;=#REF!,#REF!,IF(BA662&lt;=#REF!,#REF!,IF(BA662&lt;=#REF!,#REF!,IF(BA662&lt;=#REF!,#REF!,#REF!))))</f>
        <v>#REF!</v>
      </c>
      <c r="BC662" s="51">
        <v>3</v>
      </c>
      <c r="BD662" s="21">
        <v>70</v>
      </c>
      <c r="BE662" s="21">
        <v>6.4399999999999999E-2</v>
      </c>
      <c r="BF662" s="26">
        <f t="shared" si="959"/>
        <v>1537.2248219949124</v>
      </c>
      <c r="BG662" s="21">
        <v>7</v>
      </c>
      <c r="BH662" s="21">
        <f t="shared" si="960"/>
        <v>28</v>
      </c>
      <c r="BI662" s="28">
        <f t="shared" si="961"/>
        <v>4.0959999999999998E-4</v>
      </c>
      <c r="BJ662" s="27">
        <f t="shared" si="962"/>
        <v>4.0959999999999998E-4</v>
      </c>
      <c r="BK662" s="28">
        <f t="shared" si="963"/>
        <v>6.2796858480808149E-3</v>
      </c>
      <c r="BL662" s="35">
        <f t="shared" si="964"/>
        <v>1.8754229107841875E-2</v>
      </c>
      <c r="BM662" s="21" t="str">
        <f t="shared" si="965"/>
        <v>Cr1</v>
      </c>
      <c r="BN662" s="51">
        <v>1</v>
      </c>
      <c r="BO662" s="21">
        <v>0</v>
      </c>
      <c r="BP662" s="50" t="s">
        <v>5497</v>
      </c>
      <c r="BQ662" s="14">
        <v>36200</v>
      </c>
      <c r="BR662">
        <f>IFERROR(VLOOKUP(AO662,'Model Failure data- Lines'!$A$37:$E$41,3,FALSE),'Model Failure data- Lines'!$C$37)</f>
        <v>0.16107000000000002</v>
      </c>
      <c r="BS662" s="14">
        <f t="shared" si="966"/>
        <v>11336.821702806974</v>
      </c>
      <c r="BT662" s="34">
        <f t="shared" si="949"/>
        <v>21021.130754588805</v>
      </c>
      <c r="BU662" s="34">
        <f t="shared" si="967"/>
        <v>0.53930598858637535</v>
      </c>
      <c r="BV662" s="54">
        <f t="shared" si="968"/>
        <v>-9684.3090517818309</v>
      </c>
      <c r="BW662">
        <f>IFERROR(VLOOKUP(AO662,'Model Failure data- Lines'!$A$37:$E$41,4,FALSE),'Model Failure data- Lines'!$D$37)</f>
        <v>0.16398000000000001</v>
      </c>
      <c r="BX662" s="14">
        <f t="shared" si="969"/>
        <v>11541.640422339899</v>
      </c>
      <c r="BY662" s="34">
        <f t="shared" si="970"/>
        <v>18749.806437716157</v>
      </c>
      <c r="BZ662" s="71">
        <f t="shared" si="971"/>
        <v>0.61556051048736815</v>
      </c>
      <c r="CA662" s="71">
        <f t="shared" si="972"/>
        <v>-7208.1660153762587</v>
      </c>
      <c r="CB662" s="56">
        <v>2</v>
      </c>
      <c r="CC662">
        <f>IFERROR(VLOOKUP(AO662,'Model Failure data- Lines'!$A$37:$E$41,5,FALSE),'Model Failure data- Lines'!$E$37)</f>
        <v>0.16322</v>
      </c>
      <c r="CD662" s="14">
        <f t="shared" si="973"/>
        <v>11488.14824816635</v>
      </c>
      <c r="CE662" s="34">
        <f t="shared" si="974"/>
        <v>14916.887653041553</v>
      </c>
      <c r="CF662" s="34">
        <f t="shared" si="975"/>
        <v>0.77014378034977804</v>
      </c>
      <c r="CG662" s="54">
        <f t="shared" si="976"/>
        <v>-3428.739404875203</v>
      </c>
      <c r="CH662" t="e">
        <f>IFERROR(VLOOKUP(AO662,'Model Failure data- Lines'!#REF!,3,FALSE),'Model Failure data- Lines'!#REF!)</f>
        <v>#REF!</v>
      </c>
      <c r="CI662" s="14" t="e">
        <f t="shared" si="977"/>
        <v>#REF!</v>
      </c>
      <c r="CJ662" s="34">
        <f t="shared" si="978"/>
        <v>20162.909174986427</v>
      </c>
      <c r="CK662" s="34" t="e">
        <f t="shared" si="979"/>
        <v>#REF!</v>
      </c>
      <c r="CL662" s="54" t="e">
        <f t="shared" si="980"/>
        <v>#REF!</v>
      </c>
      <c r="CM662" t="e">
        <f>IFERROR(VLOOKUP(AO662,'Model Failure data- Lines'!#REF!,4,FALSE),'Model Failure data- Lines'!#REF!)</f>
        <v>#REF!</v>
      </c>
      <c r="CN662" s="14" t="e">
        <f t="shared" si="981"/>
        <v>#REF!</v>
      </c>
      <c r="CO662" s="34">
        <f t="shared" si="982"/>
        <v>17250.076647547983</v>
      </c>
      <c r="CP662" s="34" t="e">
        <f t="shared" si="983"/>
        <v>#REF!</v>
      </c>
      <c r="CQ662" s="54" t="e">
        <f t="shared" si="984"/>
        <v>#REF!</v>
      </c>
      <c r="CR662" t="e">
        <f>IFERROR(VLOOKUP(AO662,'Model Failure data- Lines'!#REF!,5,FALSE),'Model Failure data- Lines'!#REF!)</f>
        <v>#REF!</v>
      </c>
      <c r="CS662" s="14" t="e">
        <f t="shared" si="985"/>
        <v>#REF!</v>
      </c>
      <c r="CT662" s="34">
        <f t="shared" si="986"/>
        <v>12626.026593555569</v>
      </c>
      <c r="CU662" s="34" t="e">
        <f t="shared" si="987"/>
        <v>#REF!</v>
      </c>
      <c r="CV662" s="54" t="e">
        <f t="shared" si="988"/>
        <v>#REF!</v>
      </c>
      <c r="CW662" t="s">
        <v>193</v>
      </c>
      <c r="CZ662">
        <f t="shared" si="989"/>
        <v>-7208.1660153762577</v>
      </c>
      <c r="DA662" s="34">
        <f t="shared" si="990"/>
        <v>6333.7930920000008</v>
      </c>
      <c r="DB662" s="34">
        <f t="shared" si="991"/>
        <v>182.78037289241138</v>
      </c>
      <c r="DC662" s="34">
        <f t="shared" si="992"/>
        <v>650.90045744748761</v>
      </c>
      <c r="DD662" s="9">
        <f t="shared" si="993"/>
        <v>4374.1665000000003</v>
      </c>
      <c r="DE662" s="59">
        <f t="shared" si="994"/>
        <v>0.54877754463224881</v>
      </c>
      <c r="DF662" s="59">
        <f t="shared" si="995"/>
        <v>1.583660261487815E-2</v>
      </c>
      <c r="DG662" s="59">
        <f t="shared" si="996"/>
        <v>5.6395835741651627E-2</v>
      </c>
      <c r="DH662" s="59">
        <f t="shared" si="997"/>
        <v>0.37899001701122154</v>
      </c>
      <c r="DI662" s="14">
        <f t="shared" si="998"/>
        <v>-3955.679647219803</v>
      </c>
      <c r="DJ662" s="14">
        <f t="shared" si="999"/>
        <v>-114.15286076758345</v>
      </c>
      <c r="DK662" s="14">
        <f t="shared" si="1000"/>
        <v>-406.51054660171491</v>
      </c>
      <c r="DL662" s="14">
        <f t="shared" si="1001"/>
        <v>-2731.8229607871567</v>
      </c>
      <c r="DM662">
        <f t="shared" si="1002"/>
        <v>-3428.739404875203</v>
      </c>
      <c r="DN662" s="34">
        <f t="shared" si="1003"/>
        <v>6304.4377880000002</v>
      </c>
      <c r="DO662" s="34">
        <f t="shared" si="1004"/>
        <v>181.93323858701905</v>
      </c>
      <c r="DP662" s="34">
        <f t="shared" si="1005"/>
        <v>647.88372157933247</v>
      </c>
      <c r="DQ662" s="9">
        <f t="shared" si="1006"/>
        <v>4353.8935000000001</v>
      </c>
      <c r="DR662" s="59">
        <f t="shared" si="1007"/>
        <v>0.54877754463224881</v>
      </c>
      <c r="DS662" s="59">
        <f t="shared" si="1008"/>
        <v>1.583660261487815E-2</v>
      </c>
      <c r="DT662" s="59">
        <f t="shared" si="1009"/>
        <v>5.6395835741651634E-2</v>
      </c>
      <c r="DU662" s="59">
        <f t="shared" si="1010"/>
        <v>0.37899001701122159</v>
      </c>
      <c r="DV662" s="14">
        <f t="shared" si="1011"/>
        <v>-1881.6151917912521</v>
      </c>
      <c r="DW662" s="14">
        <f t="shared" si="1012"/>
        <v>-54.299583424982387</v>
      </c>
      <c r="DX662" s="14">
        <f t="shared" si="1013"/>
        <v>-193.36662427827036</v>
      </c>
      <c r="DY662" s="14">
        <f t="shared" si="1014"/>
        <v>-1299.458005380699</v>
      </c>
      <c r="DZ662" s="34" t="e">
        <f t="shared" si="1015"/>
        <v>#REF!</v>
      </c>
      <c r="EA662" s="34" t="e">
        <f t="shared" si="1016"/>
        <v>#REF!</v>
      </c>
      <c r="EB662" s="34" t="e">
        <f t="shared" si="1017"/>
        <v>#REF!</v>
      </c>
      <c r="EC662" s="34" t="e">
        <f t="shared" si="1018"/>
        <v>#REF!</v>
      </c>
      <c r="ED662" s="34" t="e">
        <f t="shared" si="1019"/>
        <v>#REF!</v>
      </c>
      <c r="EE662" s="59" t="e">
        <f t="shared" si="1020"/>
        <v>#REF!</v>
      </c>
      <c r="EF662" s="59" t="e">
        <f t="shared" si="1021"/>
        <v>#REF!</v>
      </c>
      <c r="EG662" s="59" t="e">
        <f t="shared" si="1022"/>
        <v>#REF!</v>
      </c>
      <c r="EH662" s="59" t="e">
        <f t="shared" si="1023"/>
        <v>#REF!</v>
      </c>
      <c r="EI662" s="14" t="e">
        <f t="shared" si="1024"/>
        <v>#REF!</v>
      </c>
      <c r="EJ662" s="14" t="e">
        <f t="shared" si="1025"/>
        <v>#REF!</v>
      </c>
      <c r="EK662" s="14" t="e">
        <f t="shared" si="1026"/>
        <v>#REF!</v>
      </c>
      <c r="EL662" s="14" t="e">
        <f t="shared" si="1027"/>
        <v>#REF!</v>
      </c>
      <c r="EM662" t="e">
        <f t="shared" si="1028"/>
        <v>#REF!</v>
      </c>
      <c r="EN662" s="34" t="e">
        <f t="shared" si="1029"/>
        <v>#REF!</v>
      </c>
      <c r="EO662" s="34" t="e">
        <f t="shared" si="1030"/>
        <v>#REF!</v>
      </c>
      <c r="EP662" s="34" t="e">
        <f t="shared" si="1031"/>
        <v>#REF!</v>
      </c>
      <c r="EQ662" s="34" t="e">
        <f t="shared" si="1032"/>
        <v>#REF!</v>
      </c>
      <c r="ER662" s="59" t="e">
        <f t="shared" si="1033"/>
        <v>#REF!</v>
      </c>
      <c r="ES662" s="59" t="e">
        <f t="shared" si="1034"/>
        <v>#REF!</v>
      </c>
      <c r="ET662" s="59" t="e">
        <f t="shared" si="1035"/>
        <v>#REF!</v>
      </c>
      <c r="EU662" s="59" t="e">
        <f t="shared" si="1036"/>
        <v>#REF!</v>
      </c>
      <c r="EV662" s="14" t="e">
        <f t="shared" si="1037"/>
        <v>#REF!</v>
      </c>
      <c r="EW662" s="14" t="e">
        <f t="shared" si="1038"/>
        <v>#REF!</v>
      </c>
      <c r="EX662" s="14" t="e">
        <f t="shared" si="1039"/>
        <v>#REF!</v>
      </c>
      <c r="EY662" s="14" t="e">
        <f t="shared" si="1040"/>
        <v>#REF!</v>
      </c>
    </row>
    <row r="663" spans="1:155" x14ac:dyDescent="0.2">
      <c r="A663" s="17">
        <v>30003377</v>
      </c>
      <c r="B663" t="s">
        <v>62</v>
      </c>
      <c r="C663" t="s">
        <v>346</v>
      </c>
      <c r="D663" t="s">
        <v>347</v>
      </c>
      <c r="E663" t="s">
        <v>348</v>
      </c>
      <c r="F663" t="s">
        <v>41</v>
      </c>
      <c r="G663" t="s">
        <v>42</v>
      </c>
      <c r="H663" t="s">
        <v>349</v>
      </c>
      <c r="I663" t="s">
        <v>68</v>
      </c>
      <c r="J663" s="19" t="s">
        <v>69</v>
      </c>
      <c r="K663" t="s">
        <v>70</v>
      </c>
      <c r="L663">
        <v>1962</v>
      </c>
      <c r="M663">
        <f t="shared" si="950"/>
        <v>1962</v>
      </c>
      <c r="N663">
        <v>57</v>
      </c>
      <c r="O663" s="19">
        <f t="shared" si="951"/>
        <v>57</v>
      </c>
      <c r="P663" t="s">
        <v>80</v>
      </c>
      <c r="Q663" s="19" t="str">
        <f t="shared" si="952"/>
        <v>50-60</v>
      </c>
      <c r="R663" s="23">
        <v>311.3</v>
      </c>
      <c r="S663" s="15">
        <f t="shared" si="953"/>
        <v>0.31130000000000002</v>
      </c>
      <c r="T663">
        <v>30227474</v>
      </c>
      <c r="U663" t="s">
        <v>45</v>
      </c>
      <c r="V663" t="s">
        <v>46</v>
      </c>
      <c r="W663" t="s">
        <v>47</v>
      </c>
      <c r="X663" t="s">
        <v>48</v>
      </c>
      <c r="Y663" t="s">
        <v>350</v>
      </c>
      <c r="Z663" t="s">
        <v>351</v>
      </c>
      <c r="AA663" t="s">
        <v>352</v>
      </c>
      <c r="AB663" t="s">
        <v>353</v>
      </c>
      <c r="AC663">
        <v>1962</v>
      </c>
      <c r="AD663">
        <v>57</v>
      </c>
      <c r="AE663" t="str">
        <f t="shared" si="954"/>
        <v>&lt;60</v>
      </c>
      <c r="AF663">
        <v>-38.09556388</v>
      </c>
      <c r="AG663">
        <v>145.85200832999999</v>
      </c>
      <c r="AH663" t="s">
        <v>92</v>
      </c>
      <c r="AI663" t="s">
        <v>76</v>
      </c>
      <c r="AJ663" s="33" t="s">
        <v>314</v>
      </c>
      <c r="AL663">
        <v>1</v>
      </c>
      <c r="AM663" t="s">
        <v>86</v>
      </c>
      <c r="AN663">
        <v>220</v>
      </c>
      <c r="AO663" s="69">
        <v>3</v>
      </c>
      <c r="AP663">
        <v>2</v>
      </c>
      <c r="AQ663">
        <v>3</v>
      </c>
      <c r="AR663">
        <v>0</v>
      </c>
      <c r="AS663" s="82" t="str">
        <f t="shared" si="955"/>
        <v>Gw-3-0</v>
      </c>
      <c r="AT663" s="14">
        <f t="shared" si="956"/>
        <v>36200</v>
      </c>
      <c r="AU663" s="81">
        <f>VLOOKUP(C663,Bushfire_Vlookup!$F$2:$H$12575,3,FALSE)</f>
        <v>1147.8874940000001</v>
      </c>
      <c r="AV663" s="14">
        <f>VLOOKUP(AS663,Safety_collateral_Vlookup!$J$3:$L$20,2,FALSE)</f>
        <v>2285140.7140716286</v>
      </c>
      <c r="AW663" s="14">
        <f>VLOOKUP(AS663,Safety_collateral_Vlookup!$J$3:$L$20,3,FALSE)</f>
        <v>25000</v>
      </c>
      <c r="AX663" s="48">
        <f t="shared" si="957"/>
        <v>2504770.3378705257</v>
      </c>
      <c r="AY663" s="49">
        <f t="shared" si="1041"/>
        <v>23658.800000000003</v>
      </c>
      <c r="AZ663" s="14">
        <v>76000</v>
      </c>
      <c r="BA663" s="16">
        <f t="shared" si="958"/>
        <v>105.87055716564345</v>
      </c>
      <c r="BB663" t="e">
        <f>IF(BA663&lt;=#REF!,#REF!,IF(BA663&lt;=#REF!,#REF!,IF(BA663&lt;=#REF!,#REF!,IF(BA663&lt;=#REF!,#REF!,#REF!))))</f>
        <v>#REF!</v>
      </c>
      <c r="BC663" s="51">
        <v>5</v>
      </c>
      <c r="BD663" s="21">
        <v>70</v>
      </c>
      <c r="BE663" s="21">
        <v>6.4399999999999999E-2</v>
      </c>
      <c r="BF663" s="26">
        <f t="shared" si="959"/>
        <v>1543.1734507804458</v>
      </c>
      <c r="BG663" s="21">
        <v>7</v>
      </c>
      <c r="BH663" s="21">
        <f t="shared" si="960"/>
        <v>28</v>
      </c>
      <c r="BI663" s="28">
        <f t="shared" si="961"/>
        <v>4.0959999999999998E-4</v>
      </c>
      <c r="BJ663" s="27">
        <f t="shared" si="962"/>
        <v>4.0959999999999998E-4</v>
      </c>
      <c r="BK663" s="28">
        <f t="shared" si="963"/>
        <v>6.2796858480808149E-3</v>
      </c>
      <c r="BL663" s="35">
        <f t="shared" si="964"/>
        <v>0.66483383956152209</v>
      </c>
      <c r="BM663" s="21" t="str">
        <f t="shared" si="965"/>
        <v>Cr2</v>
      </c>
      <c r="BN663" s="51">
        <v>2</v>
      </c>
      <c r="BO663" s="21">
        <v>0</v>
      </c>
      <c r="BP663" s="50" t="s">
        <v>5497</v>
      </c>
      <c r="BQ663" s="14">
        <v>36200</v>
      </c>
      <c r="BR663">
        <f>IFERROR(VLOOKUP(AO663,'Model Failure data- Lines'!$A$37:$E$41,3,FALSE),'Model Failure data- Lines'!$C$37)</f>
        <v>0.16107000000000002</v>
      </c>
      <c r="BS663" s="14">
        <f t="shared" si="966"/>
        <v>403443.35832080559</v>
      </c>
      <c r="BT663" s="34">
        <f t="shared" si="949"/>
        <v>21102.476633032878</v>
      </c>
      <c r="BU663" s="34">
        <f t="shared" si="967"/>
        <v>19.118294280647291</v>
      </c>
      <c r="BV663" s="54">
        <f t="shared" si="968"/>
        <v>382340.88168777269</v>
      </c>
      <c r="BW663">
        <f>IFERROR(VLOOKUP(AO663,'Model Failure data- Lines'!$A$37:$E$41,4,FALSE),'Model Failure data- Lines'!$D$37)</f>
        <v>0.16398000000000001</v>
      </c>
      <c r="BX663" s="14">
        <f t="shared" si="969"/>
        <v>410732.24000400881</v>
      </c>
      <c r="BY663" s="34">
        <f t="shared" si="970"/>
        <v>18822.36292828455</v>
      </c>
      <c r="BZ663" s="71">
        <f t="shared" si="971"/>
        <v>21.821502516392211</v>
      </c>
      <c r="CA663" s="71">
        <f t="shared" si="972"/>
        <v>391909.87707572425</v>
      </c>
      <c r="CB663" s="56">
        <v>2</v>
      </c>
      <c r="CC663">
        <f>IFERROR(VLOOKUP(AO663,'Model Failure data- Lines'!$A$37:$E$41,5,FALSE),'Model Failure data- Lines'!$E$37)</f>
        <v>0.16322</v>
      </c>
      <c r="CD663" s="14">
        <f t="shared" si="973"/>
        <v>408828.61454722722</v>
      </c>
      <c r="CE663" s="34">
        <f t="shared" si="974"/>
        <v>14974.611823256482</v>
      </c>
      <c r="CF663" s="34">
        <f t="shared" si="975"/>
        <v>27.301449905518854</v>
      </c>
      <c r="CG663" s="54">
        <f t="shared" si="976"/>
        <v>393854.00272397074</v>
      </c>
      <c r="CH663" t="e">
        <f>IFERROR(VLOOKUP(AO663,'Model Failure data- Lines'!#REF!,3,FALSE),'Model Failure data- Lines'!#REF!)</f>
        <v>#REF!</v>
      </c>
      <c r="CI663" s="14" t="e">
        <f t="shared" si="977"/>
        <v>#REF!</v>
      </c>
      <c r="CJ663" s="34">
        <f t="shared" si="978"/>
        <v>20240.933976695502</v>
      </c>
      <c r="CK663" s="34" t="e">
        <f t="shared" si="979"/>
        <v>#REF!</v>
      </c>
      <c r="CL663" s="54" t="e">
        <f t="shared" si="980"/>
        <v>#REF!</v>
      </c>
      <c r="CM663" t="e">
        <f>IFERROR(VLOOKUP(AO663,'Model Failure data- Lines'!#REF!,4,FALSE),'Model Failure data- Lines'!#REF!)</f>
        <v>#REF!</v>
      </c>
      <c r="CN663" s="14" t="e">
        <f t="shared" si="981"/>
        <v>#REF!</v>
      </c>
      <c r="CO663" s="34">
        <f t="shared" si="982"/>
        <v>17316.829604584607</v>
      </c>
      <c r="CP663" s="34" t="e">
        <f t="shared" si="983"/>
        <v>#REF!</v>
      </c>
      <c r="CQ663" s="54" t="e">
        <f t="shared" si="984"/>
        <v>#REF!</v>
      </c>
      <c r="CR663" t="e">
        <f>IFERROR(VLOOKUP(AO663,'Model Failure data- Lines'!#REF!,5,FALSE),'Model Failure data- Lines'!#REF!)</f>
        <v>#REF!</v>
      </c>
      <c r="CS663" s="14" t="e">
        <f t="shared" si="985"/>
        <v>#REF!</v>
      </c>
      <c r="CT663" s="34">
        <f t="shared" si="986"/>
        <v>12674.885774182034</v>
      </c>
      <c r="CU663" s="34" t="e">
        <f t="shared" si="987"/>
        <v>#REF!</v>
      </c>
      <c r="CV663" s="54" t="e">
        <f t="shared" si="988"/>
        <v>#REF!</v>
      </c>
      <c r="CW663" t="s">
        <v>353</v>
      </c>
      <c r="CZ663">
        <f t="shared" si="989"/>
        <v>391909.8770757243</v>
      </c>
      <c r="DA663" s="34">
        <f t="shared" si="990"/>
        <v>6333.7930920000008</v>
      </c>
      <c r="DB663" s="34">
        <f t="shared" si="991"/>
        <v>200.84204088095004</v>
      </c>
      <c r="DC663" s="34">
        <f t="shared" si="992"/>
        <v>399823.43837112788</v>
      </c>
      <c r="DD663" s="9">
        <f t="shared" si="993"/>
        <v>4374.1665000000003</v>
      </c>
      <c r="DE663" s="59">
        <f t="shared" si="994"/>
        <v>1.5420735153242857E-2</v>
      </c>
      <c r="DF663" s="59">
        <f t="shared" si="995"/>
        <v>4.8898533233960348E-4</v>
      </c>
      <c r="DG663" s="59">
        <f t="shared" si="996"/>
        <v>0.97344060054118353</v>
      </c>
      <c r="DH663" s="59">
        <f t="shared" si="997"/>
        <v>1.0649678973234017E-2</v>
      </c>
      <c r="DI663" s="14">
        <f t="shared" si="998"/>
        <v>6043.5384183247079</v>
      </c>
      <c r="DJ663" s="14">
        <f t="shared" si="999"/>
        <v>191.63818148904619</v>
      </c>
      <c r="DK663" s="14">
        <f t="shared" si="1000"/>
        <v>381500.98609861446</v>
      </c>
      <c r="DL663" s="14">
        <f t="shared" si="1001"/>
        <v>4173.714377296069</v>
      </c>
      <c r="DM663">
        <f t="shared" si="1002"/>
        <v>393854.00272397068</v>
      </c>
      <c r="DN663" s="34">
        <f t="shared" si="1003"/>
        <v>6304.4377880000002</v>
      </c>
      <c r="DO663" s="34">
        <f t="shared" si="1004"/>
        <v>199.91119595431559</v>
      </c>
      <c r="DP663" s="34">
        <f t="shared" si="1005"/>
        <v>397970.37206327292</v>
      </c>
      <c r="DQ663" s="9">
        <f t="shared" si="1006"/>
        <v>4353.8935000000001</v>
      </c>
      <c r="DR663" s="59">
        <f t="shared" si="1007"/>
        <v>1.5420735153242856E-2</v>
      </c>
      <c r="DS663" s="59">
        <f t="shared" si="1008"/>
        <v>4.8898533233960359E-4</v>
      </c>
      <c r="DT663" s="59">
        <f t="shared" si="1009"/>
        <v>0.97344060054118353</v>
      </c>
      <c r="DU663" s="59">
        <f t="shared" si="1010"/>
        <v>1.0649678973234017E-2</v>
      </c>
      <c r="DV663" s="14">
        <f t="shared" si="1011"/>
        <v>6073.5182650509423</v>
      </c>
      <c r="DW663" s="14">
        <f t="shared" si="1012"/>
        <v>192.58883041526397</v>
      </c>
      <c r="DX663" s="14">
        <f t="shared" si="1013"/>
        <v>383393.47693717101</v>
      </c>
      <c r="DY663" s="14">
        <f t="shared" si="1014"/>
        <v>4194.4186913335243</v>
      </c>
      <c r="DZ663" s="34" t="e">
        <f t="shared" si="1015"/>
        <v>#REF!</v>
      </c>
      <c r="EA663" s="34" t="e">
        <f t="shared" si="1016"/>
        <v>#REF!</v>
      </c>
      <c r="EB663" s="34" t="e">
        <f t="shared" si="1017"/>
        <v>#REF!</v>
      </c>
      <c r="EC663" s="34" t="e">
        <f t="shared" si="1018"/>
        <v>#REF!</v>
      </c>
      <c r="ED663" s="34" t="e">
        <f t="shared" si="1019"/>
        <v>#REF!</v>
      </c>
      <c r="EE663" s="59" t="e">
        <f t="shared" si="1020"/>
        <v>#REF!</v>
      </c>
      <c r="EF663" s="59" t="e">
        <f t="shared" si="1021"/>
        <v>#REF!</v>
      </c>
      <c r="EG663" s="59" t="e">
        <f t="shared" si="1022"/>
        <v>#REF!</v>
      </c>
      <c r="EH663" s="59" t="e">
        <f t="shared" si="1023"/>
        <v>#REF!</v>
      </c>
      <c r="EI663" s="14" t="e">
        <f t="shared" si="1024"/>
        <v>#REF!</v>
      </c>
      <c r="EJ663" s="14" t="e">
        <f t="shared" si="1025"/>
        <v>#REF!</v>
      </c>
      <c r="EK663" s="14" t="e">
        <f t="shared" si="1026"/>
        <v>#REF!</v>
      </c>
      <c r="EL663" s="14" t="e">
        <f t="shared" si="1027"/>
        <v>#REF!</v>
      </c>
      <c r="EM663" t="e">
        <f t="shared" si="1028"/>
        <v>#REF!</v>
      </c>
      <c r="EN663" s="34" t="e">
        <f t="shared" si="1029"/>
        <v>#REF!</v>
      </c>
      <c r="EO663" s="34" t="e">
        <f t="shared" si="1030"/>
        <v>#REF!</v>
      </c>
      <c r="EP663" s="34" t="e">
        <f t="shared" si="1031"/>
        <v>#REF!</v>
      </c>
      <c r="EQ663" s="34" t="e">
        <f t="shared" si="1032"/>
        <v>#REF!</v>
      </c>
      <c r="ER663" s="59" t="e">
        <f t="shared" si="1033"/>
        <v>#REF!</v>
      </c>
      <c r="ES663" s="59" t="e">
        <f t="shared" si="1034"/>
        <v>#REF!</v>
      </c>
      <c r="ET663" s="59" t="e">
        <f t="shared" si="1035"/>
        <v>#REF!</v>
      </c>
      <c r="EU663" s="59" t="e">
        <f t="shared" si="1036"/>
        <v>#REF!</v>
      </c>
      <c r="EV663" s="14" t="e">
        <f t="shared" si="1037"/>
        <v>#REF!</v>
      </c>
      <c r="EW663" s="14" t="e">
        <f t="shared" si="1038"/>
        <v>#REF!</v>
      </c>
      <c r="EX663" s="14" t="e">
        <f t="shared" si="1039"/>
        <v>#REF!</v>
      </c>
      <c r="EY663" s="14" t="e">
        <f t="shared" si="1040"/>
        <v>#REF!</v>
      </c>
    </row>
    <row r="664" spans="1:155" x14ac:dyDescent="0.2">
      <c r="A664" s="17">
        <v>30208902</v>
      </c>
      <c r="B664" t="s">
        <v>62</v>
      </c>
      <c r="C664" t="s">
        <v>3662</v>
      </c>
      <c r="D664" t="s">
        <v>3663</v>
      </c>
      <c r="E664" t="s">
        <v>3664</v>
      </c>
      <c r="F664" t="s">
        <v>41</v>
      </c>
      <c r="G664" t="s">
        <v>42</v>
      </c>
      <c r="H664" t="s">
        <v>3665</v>
      </c>
      <c r="I664" t="s">
        <v>68</v>
      </c>
      <c r="J664" s="19" t="s">
        <v>69</v>
      </c>
      <c r="K664" t="s">
        <v>70</v>
      </c>
      <c r="L664">
        <v>1962</v>
      </c>
      <c r="M664">
        <f t="shared" si="950"/>
        <v>1962</v>
      </c>
      <c r="N664">
        <v>57</v>
      </c>
      <c r="O664" s="19">
        <f t="shared" si="951"/>
        <v>57</v>
      </c>
      <c r="P664" t="s">
        <v>80</v>
      </c>
      <c r="Q664" s="19" t="str">
        <f t="shared" si="952"/>
        <v>50-60</v>
      </c>
      <c r="R664" s="23">
        <v>351</v>
      </c>
      <c r="S664" s="15">
        <f t="shared" si="953"/>
        <v>0.35099999999999998</v>
      </c>
      <c r="T664">
        <v>30009156</v>
      </c>
      <c r="U664" t="s">
        <v>45</v>
      </c>
      <c r="V664" t="s">
        <v>46</v>
      </c>
      <c r="W664" t="s">
        <v>47</v>
      </c>
      <c r="X664" t="s">
        <v>48</v>
      </c>
      <c r="Y664" t="s">
        <v>340</v>
      </c>
      <c r="Z664" t="s">
        <v>3666</v>
      </c>
      <c r="AA664" t="s">
        <v>3667</v>
      </c>
      <c r="AB664" t="s">
        <v>659</v>
      </c>
      <c r="AC664">
        <v>1962</v>
      </c>
      <c r="AD664">
        <v>57</v>
      </c>
      <c r="AE664" t="str">
        <f t="shared" si="954"/>
        <v>&lt;60</v>
      </c>
      <c r="AF664">
        <v>-38.0950001</v>
      </c>
      <c r="AG664">
        <v>145.8485239</v>
      </c>
      <c r="AH664" t="s">
        <v>92</v>
      </c>
      <c r="AI664" t="s">
        <v>76</v>
      </c>
      <c r="AJ664" s="33" t="s">
        <v>314</v>
      </c>
      <c r="AL664">
        <v>1</v>
      </c>
      <c r="AM664" t="s">
        <v>86</v>
      </c>
      <c r="AN664">
        <v>220</v>
      </c>
      <c r="AO664" s="69">
        <v>3</v>
      </c>
      <c r="AP664">
        <v>2</v>
      </c>
      <c r="AQ664">
        <v>0</v>
      </c>
      <c r="AR664">
        <v>0</v>
      </c>
      <c r="AS664" s="82" t="str">
        <f t="shared" si="955"/>
        <v>Gw-0-0</v>
      </c>
      <c r="AT664" s="14">
        <f t="shared" si="956"/>
        <v>36200</v>
      </c>
      <c r="AU664" s="81">
        <f>VLOOKUP(C664,Bushfire_Vlookup!$F$2:$H$12575,3,FALSE)</f>
        <v>1416.3095029999999</v>
      </c>
      <c r="AV664" s="14">
        <f>VLOOKUP(AS664,Safety_collateral_Vlookup!$J$3:$L$20,2,FALSE)</f>
        <v>3720.1399252148244</v>
      </c>
      <c r="AW664" s="14">
        <f>VLOOKUP(AS664,Safety_collateral_Vlookup!$J$3:$L$20,3,FALSE)</f>
        <v>25000</v>
      </c>
      <c r="AX664" s="48">
        <f t="shared" si="957"/>
        <v>70780.991539905212</v>
      </c>
      <c r="AY664" s="49">
        <f t="shared" si="1041"/>
        <v>26676</v>
      </c>
      <c r="AZ664" s="14">
        <v>76000</v>
      </c>
      <c r="BA664" s="16">
        <f t="shared" si="958"/>
        <v>2.6533585072689014</v>
      </c>
      <c r="BB664" t="e">
        <f>IF(BA664&lt;=#REF!,#REF!,IF(BA664&lt;=#REF!,#REF!,IF(BA664&lt;=#REF!,#REF!,IF(BA664&lt;=#REF!,#REF!,#REF!))))</f>
        <v>#REF!</v>
      </c>
      <c r="BC664" s="51">
        <v>3</v>
      </c>
      <c r="BD664" s="21">
        <v>70</v>
      </c>
      <c r="BE664" s="21">
        <v>6.4399999999999999E-2</v>
      </c>
      <c r="BF664" s="26">
        <f t="shared" si="959"/>
        <v>1739.9739197685078</v>
      </c>
      <c r="BG664" s="21">
        <v>7</v>
      </c>
      <c r="BH664" s="21">
        <f t="shared" si="960"/>
        <v>28</v>
      </c>
      <c r="BI664" s="28">
        <f t="shared" si="961"/>
        <v>4.0959999999999998E-4</v>
      </c>
      <c r="BJ664" s="27">
        <f t="shared" si="962"/>
        <v>4.0959999999999998E-4</v>
      </c>
      <c r="BK664" s="28">
        <f t="shared" si="963"/>
        <v>6.279685848080814E-3</v>
      </c>
      <c r="BL664" s="35">
        <f t="shared" si="964"/>
        <v>1.6662257867981353E-2</v>
      </c>
      <c r="BM664" s="21" t="str">
        <f t="shared" si="965"/>
        <v>Cr1</v>
      </c>
      <c r="BN664" s="51">
        <v>1</v>
      </c>
      <c r="BO664" s="21">
        <v>0</v>
      </c>
      <c r="BP664" s="50" t="s">
        <v>5497</v>
      </c>
      <c r="BQ664" s="14">
        <v>36200</v>
      </c>
      <c r="BR664">
        <f>IFERROR(VLOOKUP(AO664,'Model Failure data- Lines'!$A$37:$E$41,3,FALSE),'Model Failure data- Lines'!$C$37)</f>
        <v>0.16107000000000002</v>
      </c>
      <c r="BS664" s="14">
        <f t="shared" si="966"/>
        <v>11400.694307332533</v>
      </c>
      <c r="BT664" s="34">
        <f t="shared" si="949"/>
        <v>23793.669444890907</v>
      </c>
      <c r="BU664" s="34">
        <f t="shared" si="967"/>
        <v>0.47914821771135202</v>
      </c>
      <c r="BV664" s="54">
        <f t="shared" si="968"/>
        <v>-12392.975137558375</v>
      </c>
      <c r="BW664">
        <f>IFERROR(VLOOKUP(AO664,'Model Failure data- Lines'!$A$37:$E$41,4,FALSE),'Model Failure data- Lines'!$D$37)</f>
        <v>0.16398000000000001</v>
      </c>
      <c r="BX664" s="14">
        <f t="shared" si="969"/>
        <v>11606.666992713657</v>
      </c>
      <c r="BY664" s="34">
        <f t="shared" si="970"/>
        <v>21222.773491255626</v>
      </c>
      <c r="BZ664" s="71">
        <f t="shared" si="971"/>
        <v>0.54689680392131257</v>
      </c>
      <c r="CA664" s="71">
        <f t="shared" si="972"/>
        <v>-9616.1064985419689</v>
      </c>
      <c r="CB664" s="56">
        <v>2</v>
      </c>
      <c r="CC664">
        <f>IFERROR(VLOOKUP(AO664,'Model Failure data- Lines'!$A$37:$E$41,5,FALSE),'Model Failure data- Lines'!$E$37)</f>
        <v>0.16322</v>
      </c>
      <c r="CD664" s="14">
        <f t="shared" si="973"/>
        <v>11552.873439143328</v>
      </c>
      <c r="CE664" s="34">
        <f t="shared" si="974"/>
        <v>16884.319787867087</v>
      </c>
      <c r="CF664" s="34">
        <f t="shared" si="975"/>
        <v>0.68423682945433872</v>
      </c>
      <c r="CG664" s="54">
        <f t="shared" si="976"/>
        <v>-5331.446348723759</v>
      </c>
      <c r="CH664" t="e">
        <f>IFERROR(VLOOKUP(AO664,'Model Failure data- Lines'!#REF!,3,FALSE),'Model Failure data- Lines'!#REF!)</f>
        <v>#REF!</v>
      </c>
      <c r="CI664" s="14" t="e">
        <f t="shared" si="977"/>
        <v>#REF!</v>
      </c>
      <c r="CJ664" s="34">
        <f t="shared" si="978"/>
        <v>22822.254499904015</v>
      </c>
      <c r="CK664" s="34" t="e">
        <f t="shared" si="979"/>
        <v>#REF!</v>
      </c>
      <c r="CL664" s="54" t="e">
        <f t="shared" si="980"/>
        <v>#REF!</v>
      </c>
      <c r="CM664" t="e">
        <f>IFERROR(VLOOKUP(AO664,'Model Failure data- Lines'!#REF!,4,FALSE),'Model Failure data- Lines'!#REF!)</f>
        <v>#REF!</v>
      </c>
      <c r="CN664" s="14" t="e">
        <f t="shared" si="981"/>
        <v>#REF!</v>
      </c>
      <c r="CO664" s="34">
        <f t="shared" si="982"/>
        <v>19525.239933212968</v>
      </c>
      <c r="CP664" s="34" t="e">
        <f t="shared" si="983"/>
        <v>#REF!</v>
      </c>
      <c r="CQ664" s="54" t="e">
        <f t="shared" si="984"/>
        <v>#REF!</v>
      </c>
      <c r="CR664" t="e">
        <f>IFERROR(VLOOKUP(AO664,'Model Failure data- Lines'!#REF!,5,FALSE),'Model Failure data- Lines'!#REF!)</f>
        <v>#REF!</v>
      </c>
      <c r="CS664" s="14" t="e">
        <f t="shared" si="985"/>
        <v>#REF!</v>
      </c>
      <c r="CT664" s="34">
        <f t="shared" si="986"/>
        <v>14291.310333240903</v>
      </c>
      <c r="CU664" s="34" t="e">
        <f t="shared" si="987"/>
        <v>#REF!</v>
      </c>
      <c r="CV664" s="54" t="e">
        <f t="shared" si="988"/>
        <v>#REF!</v>
      </c>
      <c r="CW664" t="s">
        <v>659</v>
      </c>
      <c r="CZ664">
        <f t="shared" si="989"/>
        <v>-9616.1064985419653</v>
      </c>
      <c r="DA664" s="34">
        <f t="shared" si="990"/>
        <v>6333.7930920000008</v>
      </c>
      <c r="DB664" s="34">
        <f t="shared" si="991"/>
        <v>247.80694326616995</v>
      </c>
      <c r="DC664" s="34">
        <f t="shared" si="992"/>
        <v>650.90045744748761</v>
      </c>
      <c r="DD664" s="9">
        <f t="shared" si="993"/>
        <v>4374.1665000000003</v>
      </c>
      <c r="DE664" s="59">
        <f t="shared" si="994"/>
        <v>0.54570300810527084</v>
      </c>
      <c r="DF664" s="59">
        <f t="shared" si="995"/>
        <v>2.1350396579977376E-2</v>
      </c>
      <c r="DG664" s="59">
        <f t="shared" si="996"/>
        <v>5.6079877010006822E-2</v>
      </c>
      <c r="DH664" s="59">
        <f t="shared" si="997"/>
        <v>0.37686671830474505</v>
      </c>
      <c r="DI664" s="14">
        <f t="shared" si="998"/>
        <v>-5247.5382425149946</v>
      </c>
      <c r="DJ664" s="14">
        <f t="shared" si="999"/>
        <v>-205.30768729916863</v>
      </c>
      <c r="DK664" s="14">
        <f t="shared" si="1000"/>
        <v>-539.27006975336087</v>
      </c>
      <c r="DL664" s="14">
        <f t="shared" si="1001"/>
        <v>-3623.9904989744441</v>
      </c>
      <c r="DM664">
        <f t="shared" si="1002"/>
        <v>-5331.4463487237581</v>
      </c>
      <c r="DN664" s="34">
        <f t="shared" si="1003"/>
        <v>6304.4377880000002</v>
      </c>
      <c r="DO664" s="34">
        <f t="shared" si="1004"/>
        <v>246.6584295639972</v>
      </c>
      <c r="DP664" s="34">
        <f t="shared" si="1005"/>
        <v>647.88372157933247</v>
      </c>
      <c r="DQ664" s="9">
        <f t="shared" si="1006"/>
        <v>4353.8935000000001</v>
      </c>
      <c r="DR664" s="59">
        <f t="shared" si="1007"/>
        <v>0.54570300810527084</v>
      </c>
      <c r="DS664" s="59">
        <f t="shared" si="1008"/>
        <v>2.1350396579977379E-2</v>
      </c>
      <c r="DT664" s="59">
        <f t="shared" si="1009"/>
        <v>5.6079877010006829E-2</v>
      </c>
      <c r="DU664" s="59">
        <f t="shared" si="1010"/>
        <v>0.37686671830474505</v>
      </c>
      <c r="DV664" s="14">
        <f t="shared" si="1011"/>
        <v>-2909.3863100504182</v>
      </c>
      <c r="DW664" s="14">
        <f t="shared" si="1012"/>
        <v>-113.82849389012462</v>
      </c>
      <c r="DX664" s="14">
        <f t="shared" si="1013"/>
        <v>-298.98685552187834</v>
      </c>
      <c r="DY664" s="14">
        <f t="shared" si="1014"/>
        <v>-2009.2446892613384</v>
      </c>
      <c r="DZ664" s="34" t="e">
        <f t="shared" si="1015"/>
        <v>#REF!</v>
      </c>
      <c r="EA664" s="34" t="e">
        <f t="shared" si="1016"/>
        <v>#REF!</v>
      </c>
      <c r="EB664" s="34" t="e">
        <f t="shared" si="1017"/>
        <v>#REF!</v>
      </c>
      <c r="EC664" s="34" t="e">
        <f t="shared" si="1018"/>
        <v>#REF!</v>
      </c>
      <c r="ED664" s="34" t="e">
        <f t="shared" si="1019"/>
        <v>#REF!</v>
      </c>
      <c r="EE664" s="59" t="e">
        <f t="shared" si="1020"/>
        <v>#REF!</v>
      </c>
      <c r="EF664" s="59" t="e">
        <f t="shared" si="1021"/>
        <v>#REF!</v>
      </c>
      <c r="EG664" s="59" t="e">
        <f t="shared" si="1022"/>
        <v>#REF!</v>
      </c>
      <c r="EH664" s="59" t="e">
        <f t="shared" si="1023"/>
        <v>#REF!</v>
      </c>
      <c r="EI664" s="14" t="e">
        <f t="shared" si="1024"/>
        <v>#REF!</v>
      </c>
      <c r="EJ664" s="14" t="e">
        <f t="shared" si="1025"/>
        <v>#REF!</v>
      </c>
      <c r="EK664" s="14" t="e">
        <f t="shared" si="1026"/>
        <v>#REF!</v>
      </c>
      <c r="EL664" s="14" t="e">
        <f t="shared" si="1027"/>
        <v>#REF!</v>
      </c>
      <c r="EM664" t="e">
        <f t="shared" si="1028"/>
        <v>#REF!</v>
      </c>
      <c r="EN664" s="34" t="e">
        <f t="shared" si="1029"/>
        <v>#REF!</v>
      </c>
      <c r="EO664" s="34" t="e">
        <f t="shared" si="1030"/>
        <v>#REF!</v>
      </c>
      <c r="EP664" s="34" t="e">
        <f t="shared" si="1031"/>
        <v>#REF!</v>
      </c>
      <c r="EQ664" s="34" t="e">
        <f t="shared" si="1032"/>
        <v>#REF!</v>
      </c>
      <c r="ER664" s="59" t="e">
        <f t="shared" si="1033"/>
        <v>#REF!</v>
      </c>
      <c r="ES664" s="59" t="e">
        <f t="shared" si="1034"/>
        <v>#REF!</v>
      </c>
      <c r="ET664" s="59" t="e">
        <f t="shared" si="1035"/>
        <v>#REF!</v>
      </c>
      <c r="EU664" s="59" t="e">
        <f t="shared" si="1036"/>
        <v>#REF!</v>
      </c>
      <c r="EV664" s="14" t="e">
        <f t="shared" si="1037"/>
        <v>#REF!</v>
      </c>
      <c r="EW664" s="14" t="e">
        <f t="shared" si="1038"/>
        <v>#REF!</v>
      </c>
      <c r="EX664" s="14" t="e">
        <f t="shared" si="1039"/>
        <v>#REF!</v>
      </c>
      <c r="EY664" s="14" t="e">
        <f t="shared" si="1040"/>
        <v>#REF!</v>
      </c>
    </row>
    <row r="665" spans="1:155" x14ac:dyDescent="0.2">
      <c r="A665" s="17">
        <v>30317185</v>
      </c>
      <c r="B665" t="s">
        <v>62</v>
      </c>
      <c r="C665" t="s">
        <v>4616</v>
      </c>
      <c r="D665" t="s">
        <v>4617</v>
      </c>
      <c r="E665" t="s">
        <v>2640</v>
      </c>
      <c r="F665" t="s">
        <v>41</v>
      </c>
      <c r="G665" t="s">
        <v>42</v>
      </c>
      <c r="H665" t="s">
        <v>4618</v>
      </c>
      <c r="I665" t="s">
        <v>68</v>
      </c>
      <c r="J665" s="19" t="s">
        <v>69</v>
      </c>
      <c r="K665" t="s">
        <v>70</v>
      </c>
      <c r="L665">
        <v>1962</v>
      </c>
      <c r="M665">
        <f t="shared" si="950"/>
        <v>1962</v>
      </c>
      <c r="N665">
        <v>57</v>
      </c>
      <c r="O665" s="19">
        <f t="shared" si="951"/>
        <v>57</v>
      </c>
      <c r="P665" t="s">
        <v>80</v>
      </c>
      <c r="Q665" s="19" t="str">
        <f t="shared" si="952"/>
        <v>50-60</v>
      </c>
      <c r="R665" s="23">
        <v>450.6</v>
      </c>
      <c r="S665" s="15">
        <f t="shared" si="953"/>
        <v>0.4506</v>
      </c>
      <c r="T665">
        <v>30136111</v>
      </c>
      <c r="U665" t="s">
        <v>45</v>
      </c>
      <c r="V665" t="s">
        <v>46</v>
      </c>
      <c r="W665" t="s">
        <v>47</v>
      </c>
      <c r="X665" t="s">
        <v>48</v>
      </c>
      <c r="Y665" t="s">
        <v>635</v>
      </c>
      <c r="Z665" t="s">
        <v>4619</v>
      </c>
      <c r="AA665" t="s">
        <v>4620</v>
      </c>
      <c r="AB665" t="s">
        <v>917</v>
      </c>
      <c r="AC665">
        <v>1962</v>
      </c>
      <c r="AD665">
        <v>57</v>
      </c>
      <c r="AE665" t="str">
        <f t="shared" si="954"/>
        <v>&lt;60</v>
      </c>
      <c r="AF665">
        <v>-38.0937251</v>
      </c>
      <c r="AG665">
        <v>145.84073513000001</v>
      </c>
      <c r="AH665" t="s">
        <v>92</v>
      </c>
      <c r="AI665" t="s">
        <v>76</v>
      </c>
      <c r="AJ665" s="33" t="s">
        <v>314</v>
      </c>
      <c r="AL665">
        <v>1</v>
      </c>
      <c r="AM665" t="s">
        <v>86</v>
      </c>
      <c r="AN665">
        <v>220</v>
      </c>
      <c r="AO665" s="69">
        <v>3</v>
      </c>
      <c r="AP665">
        <v>2</v>
      </c>
      <c r="AQ665">
        <v>0</v>
      </c>
      <c r="AR665">
        <v>0</v>
      </c>
      <c r="AS665" s="82" t="str">
        <f t="shared" si="955"/>
        <v>Gw-0-0</v>
      </c>
      <c r="AT665" s="14">
        <f t="shared" si="956"/>
        <v>36200</v>
      </c>
      <c r="AU665" s="81">
        <f>VLOOKUP(C665,Bushfire_Vlookup!$F$2:$H$12575,3,FALSE)</f>
        <v>971.45527400000003</v>
      </c>
      <c r="AV665" s="14">
        <f>VLOOKUP(AS665,Safety_collateral_Vlookup!$J$3:$L$20,2,FALSE)</f>
        <v>3720.1399252148244</v>
      </c>
      <c r="AW665" s="14">
        <f>VLOOKUP(AS665,Safety_collateral_Vlookup!$J$3:$L$20,3,FALSE)</f>
        <v>25000</v>
      </c>
      <c r="AX665" s="48">
        <f t="shared" si="957"/>
        <v>70306.332077562212</v>
      </c>
      <c r="AY665" s="49">
        <f t="shared" si="1041"/>
        <v>34245.599999999999</v>
      </c>
      <c r="AZ665" s="14">
        <v>76000</v>
      </c>
      <c r="BA665" s="16">
        <f t="shared" si="958"/>
        <v>2.0530033662006861</v>
      </c>
      <c r="BB665" t="e">
        <f>IF(BA665&lt;=#REF!,#REF!,IF(BA665&lt;=#REF!,#REF!,IF(BA665&lt;=#REF!,#REF!,IF(BA665&lt;=#REF!,#REF!,#REF!))))</f>
        <v>#REF!</v>
      </c>
      <c r="BC665" s="51">
        <v>3</v>
      </c>
      <c r="BD665" s="21">
        <v>70</v>
      </c>
      <c r="BE665" s="21">
        <v>6.4399999999999999E-2</v>
      </c>
      <c r="BF665" s="26">
        <f t="shared" si="959"/>
        <v>2233.7101089677767</v>
      </c>
      <c r="BG665" s="21">
        <v>7</v>
      </c>
      <c r="BH665" s="21">
        <f t="shared" si="960"/>
        <v>28</v>
      </c>
      <c r="BI665" s="28">
        <f t="shared" si="961"/>
        <v>4.0959999999999998E-4</v>
      </c>
      <c r="BJ665" s="27">
        <f t="shared" si="962"/>
        <v>4.0959999999999998E-4</v>
      </c>
      <c r="BK665" s="28">
        <f t="shared" si="963"/>
        <v>6.2796858480808132E-3</v>
      </c>
      <c r="BL665" s="35">
        <f t="shared" si="964"/>
        <v>1.2892216184792719E-2</v>
      </c>
      <c r="BM665" s="21" t="str">
        <f t="shared" si="965"/>
        <v>Cr1</v>
      </c>
      <c r="BN665" s="51">
        <v>1</v>
      </c>
      <c r="BO665" s="21">
        <v>0</v>
      </c>
      <c r="BP665" s="50" t="s">
        <v>5497</v>
      </c>
      <c r="BQ665" s="14">
        <v>36200</v>
      </c>
      <c r="BR665">
        <f>IFERROR(VLOOKUP(AO665,'Model Failure data- Lines'!$A$37:$E$41,3,FALSE),'Model Failure data- Lines'!$C$37)</f>
        <v>0.16107000000000002</v>
      </c>
      <c r="BS665" s="14">
        <f t="shared" si="966"/>
        <v>11324.240907732947</v>
      </c>
      <c r="BT665" s="34">
        <f t="shared" si="949"/>
        <v>30545.377355748838</v>
      </c>
      <c r="BU665" s="34">
        <f t="shared" si="967"/>
        <v>0.37073501420016508</v>
      </c>
      <c r="BV665" s="54">
        <f t="shared" si="968"/>
        <v>-19221.136448015892</v>
      </c>
      <c r="BW665">
        <f>IFERROR(VLOOKUP(AO665,'Model Failure data- Lines'!$A$37:$E$41,4,FALSE),'Model Failure data- Lines'!$D$37)</f>
        <v>0.16398000000000001</v>
      </c>
      <c r="BX665" s="14">
        <f t="shared" si="969"/>
        <v>11528.832334078652</v>
      </c>
      <c r="BY665" s="34">
        <f t="shared" si="970"/>
        <v>27244.962208432436</v>
      </c>
      <c r="BZ665" s="71">
        <f t="shared" si="971"/>
        <v>0.42315464583431966</v>
      </c>
      <c r="CA665" s="71">
        <f t="shared" si="972"/>
        <v>-15716.129874353785</v>
      </c>
      <c r="CB665" s="56">
        <v>2</v>
      </c>
      <c r="CC665">
        <f>IFERROR(VLOOKUP(AO665,'Model Failure data- Lines'!$A$37:$E$41,5,FALSE),'Model Failure data- Lines'!$E$37)</f>
        <v>0.16322</v>
      </c>
      <c r="CD665" s="14">
        <f t="shared" si="973"/>
        <v>11475.399521699705</v>
      </c>
      <c r="CE665" s="34">
        <f t="shared" si="974"/>
        <v>21675.425915706295</v>
      </c>
      <c r="CF665" s="34">
        <f t="shared" si="975"/>
        <v>0.52941979393283711</v>
      </c>
      <c r="CG665" s="54">
        <f t="shared" si="976"/>
        <v>-10200.026394006591</v>
      </c>
      <c r="CH665" t="e">
        <f>IFERROR(VLOOKUP(AO665,'Model Failure data- Lines'!#REF!,3,FALSE),'Model Failure data- Lines'!#REF!)</f>
        <v>#REF!</v>
      </c>
      <c r="CI665" s="14" t="e">
        <f t="shared" si="977"/>
        <v>#REF!</v>
      </c>
      <c r="CJ665" s="34">
        <f t="shared" si="978"/>
        <v>29298.313041757119</v>
      </c>
      <c r="CK665" s="34" t="e">
        <f t="shared" si="979"/>
        <v>#REF!</v>
      </c>
      <c r="CL665" s="54" t="e">
        <f t="shared" si="980"/>
        <v>#REF!</v>
      </c>
      <c r="CM665" t="e">
        <f>IFERROR(VLOOKUP(AO665,'Model Failure data- Lines'!#REF!,4,FALSE),'Model Failure data- Lines'!#REF!)</f>
        <v>#REF!</v>
      </c>
      <c r="CN665" s="14" t="e">
        <f t="shared" si="981"/>
        <v>#REF!</v>
      </c>
      <c r="CO665" s="34">
        <f t="shared" si="982"/>
        <v>25065.735367252884</v>
      </c>
      <c r="CP665" s="34" t="e">
        <f t="shared" si="983"/>
        <v>#REF!</v>
      </c>
      <c r="CQ665" s="54" t="e">
        <f t="shared" si="984"/>
        <v>#REF!</v>
      </c>
      <c r="CR665" t="e">
        <f>IFERROR(VLOOKUP(AO665,'Model Failure data- Lines'!#REF!,5,FALSE),'Model Failure data- Lines'!#REF!)</f>
        <v>#REF!</v>
      </c>
      <c r="CS665" s="14" t="e">
        <f t="shared" si="985"/>
        <v>#REF!</v>
      </c>
      <c r="CT665" s="34">
        <f t="shared" si="986"/>
        <v>18346.622325237466</v>
      </c>
      <c r="CU665" s="34" t="e">
        <f t="shared" si="987"/>
        <v>#REF!</v>
      </c>
      <c r="CV665" s="54" t="e">
        <f t="shared" si="988"/>
        <v>#REF!</v>
      </c>
      <c r="CW665" t="s">
        <v>917</v>
      </c>
      <c r="CZ665">
        <f t="shared" si="989"/>
        <v>-15716.129874353788</v>
      </c>
      <c r="DA665" s="34">
        <f t="shared" si="990"/>
        <v>6333.7930920000008</v>
      </c>
      <c r="DB665" s="34">
        <f t="shared" si="991"/>
        <v>169.97228463116485</v>
      </c>
      <c r="DC665" s="34">
        <f t="shared" si="992"/>
        <v>650.90045744748761</v>
      </c>
      <c r="DD665" s="9">
        <f t="shared" si="993"/>
        <v>4374.1665000000003</v>
      </c>
      <c r="DE665" s="59">
        <f t="shared" si="994"/>
        <v>0.54938721532775048</v>
      </c>
      <c r="DF665" s="59">
        <f t="shared" si="995"/>
        <v>1.4743235022052952E-2</v>
      </c>
      <c r="DG665" s="59">
        <f t="shared" si="996"/>
        <v>5.6458489340976747E-2</v>
      </c>
      <c r="DH665" s="59">
        <f t="shared" si="997"/>
        <v>0.37941106030921995</v>
      </c>
      <c r="DI665" s="14">
        <f t="shared" si="998"/>
        <v>-8634.2408274004974</v>
      </c>
      <c r="DJ665" s="14">
        <f t="shared" si="999"/>
        <v>-231.70659637470541</v>
      </c>
      <c r="DK665" s="14">
        <f t="shared" si="1000"/>
        <v>-887.30895099260954</v>
      </c>
      <c r="DL665" s="14">
        <f t="shared" si="1001"/>
        <v>-5962.8734995859786</v>
      </c>
      <c r="DM665">
        <f t="shared" si="1002"/>
        <v>-10200.026394006592</v>
      </c>
      <c r="DN665" s="34">
        <f t="shared" si="1003"/>
        <v>6304.4377880000002</v>
      </c>
      <c r="DO665" s="34">
        <f t="shared" si="1004"/>
        <v>169.18451212037277</v>
      </c>
      <c r="DP665" s="34">
        <f t="shared" si="1005"/>
        <v>647.88372157933247</v>
      </c>
      <c r="DQ665" s="9">
        <f t="shared" si="1006"/>
        <v>4353.8935000000001</v>
      </c>
      <c r="DR665" s="59">
        <f t="shared" si="1007"/>
        <v>0.54938721532775048</v>
      </c>
      <c r="DS665" s="59">
        <f t="shared" si="1008"/>
        <v>1.4743235022052952E-2</v>
      </c>
      <c r="DT665" s="59">
        <f t="shared" si="1009"/>
        <v>5.6458489340976747E-2</v>
      </c>
      <c r="DU665" s="59">
        <f t="shared" si="1010"/>
        <v>0.37941106030921995</v>
      </c>
      <c r="DV665" s="14">
        <f t="shared" si="1011"/>
        <v>-5603.7640968728374</v>
      </c>
      <c r="DW665" s="14">
        <f t="shared" si="1012"/>
        <v>-150.38138635798245</v>
      </c>
      <c r="DX665" s="14">
        <f t="shared" si="1013"/>
        <v>-575.87808144370274</v>
      </c>
      <c r="DY665" s="14">
        <f t="shared" si="1014"/>
        <v>-3870.0028293320702</v>
      </c>
      <c r="DZ665" s="34" t="e">
        <f t="shared" si="1015"/>
        <v>#REF!</v>
      </c>
      <c r="EA665" s="34" t="e">
        <f t="shared" si="1016"/>
        <v>#REF!</v>
      </c>
      <c r="EB665" s="34" t="e">
        <f t="shared" si="1017"/>
        <v>#REF!</v>
      </c>
      <c r="EC665" s="34" t="e">
        <f t="shared" si="1018"/>
        <v>#REF!</v>
      </c>
      <c r="ED665" s="34" t="e">
        <f t="shared" si="1019"/>
        <v>#REF!</v>
      </c>
      <c r="EE665" s="59" t="e">
        <f t="shared" si="1020"/>
        <v>#REF!</v>
      </c>
      <c r="EF665" s="59" t="e">
        <f t="shared" si="1021"/>
        <v>#REF!</v>
      </c>
      <c r="EG665" s="59" t="e">
        <f t="shared" si="1022"/>
        <v>#REF!</v>
      </c>
      <c r="EH665" s="59" t="e">
        <f t="shared" si="1023"/>
        <v>#REF!</v>
      </c>
      <c r="EI665" s="14" t="e">
        <f t="shared" si="1024"/>
        <v>#REF!</v>
      </c>
      <c r="EJ665" s="14" t="e">
        <f t="shared" si="1025"/>
        <v>#REF!</v>
      </c>
      <c r="EK665" s="14" t="e">
        <f t="shared" si="1026"/>
        <v>#REF!</v>
      </c>
      <c r="EL665" s="14" t="e">
        <f t="shared" si="1027"/>
        <v>#REF!</v>
      </c>
      <c r="EM665" t="e">
        <f t="shared" si="1028"/>
        <v>#REF!</v>
      </c>
      <c r="EN665" s="34" t="e">
        <f t="shared" si="1029"/>
        <v>#REF!</v>
      </c>
      <c r="EO665" s="34" t="e">
        <f t="shared" si="1030"/>
        <v>#REF!</v>
      </c>
      <c r="EP665" s="34" t="e">
        <f t="shared" si="1031"/>
        <v>#REF!</v>
      </c>
      <c r="EQ665" s="34" t="e">
        <f t="shared" si="1032"/>
        <v>#REF!</v>
      </c>
      <c r="ER665" s="59" t="e">
        <f t="shared" si="1033"/>
        <v>#REF!</v>
      </c>
      <c r="ES665" s="59" t="e">
        <f t="shared" si="1034"/>
        <v>#REF!</v>
      </c>
      <c r="ET665" s="59" t="e">
        <f t="shared" si="1035"/>
        <v>#REF!</v>
      </c>
      <c r="EU665" s="59" t="e">
        <f t="shared" si="1036"/>
        <v>#REF!</v>
      </c>
      <c r="EV665" s="14" t="e">
        <f t="shared" si="1037"/>
        <v>#REF!</v>
      </c>
      <c r="EW665" s="14" t="e">
        <f t="shared" si="1038"/>
        <v>#REF!</v>
      </c>
      <c r="EX665" s="14" t="e">
        <f t="shared" si="1039"/>
        <v>#REF!</v>
      </c>
      <c r="EY665" s="14" t="e">
        <f t="shared" si="1040"/>
        <v>#REF!</v>
      </c>
    </row>
    <row r="666" spans="1:155" x14ac:dyDescent="0.2">
      <c r="A666" s="17">
        <v>30033512</v>
      </c>
      <c r="B666" t="s">
        <v>62</v>
      </c>
      <c r="C666" t="s">
        <v>1122</v>
      </c>
      <c r="D666" t="s">
        <v>1123</v>
      </c>
      <c r="E666" t="s">
        <v>1124</v>
      </c>
      <c r="F666" t="s">
        <v>41</v>
      </c>
      <c r="G666" t="s">
        <v>42</v>
      </c>
      <c r="H666" t="s">
        <v>1125</v>
      </c>
      <c r="I666" t="s">
        <v>68</v>
      </c>
      <c r="J666" s="19" t="s">
        <v>69</v>
      </c>
      <c r="K666" t="s">
        <v>70</v>
      </c>
      <c r="L666">
        <v>1962</v>
      </c>
      <c r="M666">
        <f t="shared" si="950"/>
        <v>1962</v>
      </c>
      <c r="N666">
        <v>57</v>
      </c>
      <c r="O666" s="19">
        <f t="shared" si="951"/>
        <v>57</v>
      </c>
      <c r="P666" t="s">
        <v>80</v>
      </c>
      <c r="Q666" s="19" t="str">
        <f t="shared" si="952"/>
        <v>50-60</v>
      </c>
      <c r="R666" s="23">
        <v>310.89999999999998</v>
      </c>
      <c r="S666" s="15">
        <f t="shared" si="953"/>
        <v>0.31089999999999995</v>
      </c>
      <c r="T666">
        <v>30274594</v>
      </c>
      <c r="U666" t="s">
        <v>45</v>
      </c>
      <c r="V666" t="s">
        <v>46</v>
      </c>
      <c r="W666" t="s">
        <v>47</v>
      </c>
      <c r="X666" t="s">
        <v>48</v>
      </c>
      <c r="Y666" t="s">
        <v>1085</v>
      </c>
      <c r="Z666" t="s">
        <v>1126</v>
      </c>
      <c r="AA666" t="s">
        <v>1127</v>
      </c>
      <c r="AB666" t="s">
        <v>1012</v>
      </c>
      <c r="AC666">
        <v>1962</v>
      </c>
      <c r="AD666">
        <v>57</v>
      </c>
      <c r="AE666" t="str">
        <f t="shared" si="954"/>
        <v>&lt;60</v>
      </c>
      <c r="AF666">
        <v>-38.092911579999999</v>
      </c>
      <c r="AG666">
        <v>145.83570677</v>
      </c>
      <c r="AH666" t="s">
        <v>92</v>
      </c>
      <c r="AI666" t="s">
        <v>76</v>
      </c>
      <c r="AJ666" s="33" t="s">
        <v>314</v>
      </c>
      <c r="AL666">
        <v>1</v>
      </c>
      <c r="AM666" t="s">
        <v>86</v>
      </c>
      <c r="AN666">
        <v>220</v>
      </c>
      <c r="AO666" s="69">
        <v>3</v>
      </c>
      <c r="AP666">
        <v>2</v>
      </c>
      <c r="AQ666">
        <v>5</v>
      </c>
      <c r="AR666">
        <v>0</v>
      </c>
      <c r="AS666" s="82" t="str">
        <f t="shared" si="955"/>
        <v>Gw-5-0</v>
      </c>
      <c r="AT666" s="14">
        <f t="shared" si="956"/>
        <v>36200</v>
      </c>
      <c r="AU666" s="81">
        <f>VLOOKUP(C666,Bushfire_Vlookup!$F$2:$H$12575,3,FALSE)</f>
        <v>694.96364200000005</v>
      </c>
      <c r="AV666" s="14">
        <f>VLOOKUP(AS666,Safety_collateral_Vlookup!$J$3:$L$20,2,FALSE)</f>
        <v>9198440.8655511159</v>
      </c>
      <c r="AW666" s="14">
        <f>VLOOKUP(AS666,Safety_collateral_Vlookup!$J$3:$L$20,3,FALSE)</f>
        <v>25000</v>
      </c>
      <c r="AX666" s="48">
        <f t="shared" si="957"/>
        <v>9880778.3297490533</v>
      </c>
      <c r="AY666" s="48">
        <f>AZ666</f>
        <v>110000</v>
      </c>
      <c r="AZ666" s="14">
        <v>110000</v>
      </c>
      <c r="BA666" s="16">
        <f t="shared" si="958"/>
        <v>89.825257543173208</v>
      </c>
      <c r="BB666" t="e">
        <f>IF(BA666&lt;=#REF!,#REF!,IF(BA666&lt;=#REF!,#REF!,IF(BA666&lt;=#REF!,#REF!,IF(BA666&lt;=#REF!,#REF!,#REF!))))</f>
        <v>#REF!</v>
      </c>
      <c r="BC666" s="51">
        <v>5</v>
      </c>
      <c r="BD666" s="21">
        <v>70</v>
      </c>
      <c r="BE666" s="21">
        <v>6.4399999999999999E-2</v>
      </c>
      <c r="BF666" s="26">
        <f t="shared" si="959"/>
        <v>7174.8812106213763</v>
      </c>
      <c r="BG666" s="21">
        <v>7</v>
      </c>
      <c r="BH666" s="21">
        <f t="shared" si="960"/>
        <v>28</v>
      </c>
      <c r="BI666" s="28">
        <f t="shared" si="961"/>
        <v>4.0959999999999998E-4</v>
      </c>
      <c r="BJ666" s="27">
        <f t="shared" si="962"/>
        <v>4.0959999999999998E-4</v>
      </c>
      <c r="BK666" s="28">
        <f t="shared" si="963"/>
        <v>6.279685848080814E-3</v>
      </c>
      <c r="BL666" s="35">
        <f t="shared" si="964"/>
        <v>0.56407439859407926</v>
      </c>
      <c r="BM666" s="21" t="str">
        <f t="shared" si="965"/>
        <v>Cr2</v>
      </c>
      <c r="BN666" s="51">
        <v>2</v>
      </c>
      <c r="BO666" s="21">
        <v>0</v>
      </c>
      <c r="BP666" s="50" t="s">
        <v>5497</v>
      </c>
      <c r="BQ666" s="14">
        <v>36200</v>
      </c>
      <c r="BR666">
        <f>IFERROR(VLOOKUP(AO666,'Model Failure data- Lines'!$A$37:$E$41,3,FALSE),'Model Failure data- Lines'!$C$37)</f>
        <v>0.16107000000000002</v>
      </c>
      <c r="BS666" s="14">
        <f t="shared" si="966"/>
        <v>1591496.9655726801</v>
      </c>
      <c r="BT666" s="34">
        <f t="shared" si="949"/>
        <v>98114.546368945856</v>
      </c>
      <c r="BU666" s="34">
        <f t="shared" si="967"/>
        <v>16.220805420514111</v>
      </c>
      <c r="BV666" s="54">
        <f t="shared" si="968"/>
        <v>1493382.4192037343</v>
      </c>
      <c r="BW666">
        <f>IFERROR(VLOOKUP(AO666,'Model Failure data- Lines'!$A$37:$E$41,4,FALSE),'Model Failure data- Lines'!$D$37)</f>
        <v>0.16398000000000001</v>
      </c>
      <c r="BX666" s="14">
        <f t="shared" si="969"/>
        <v>1620250.0305122498</v>
      </c>
      <c r="BY666" s="34">
        <f t="shared" si="970"/>
        <v>87513.310992582061</v>
      </c>
      <c r="BZ666" s="71">
        <f t="shared" si="971"/>
        <v>18.514326702249765</v>
      </c>
      <c r="CA666" s="71">
        <f t="shared" si="972"/>
        <v>1532736.7195196678</v>
      </c>
      <c r="CB666" s="56">
        <v>2</v>
      </c>
      <c r="CC666">
        <f>IFERROR(VLOOKUP(AO666,'Model Failure data- Lines'!$A$37:$E$41,5,FALSE),'Model Failure data- Lines'!$E$37)</f>
        <v>0.16322</v>
      </c>
      <c r="CD666" s="14">
        <f t="shared" si="973"/>
        <v>1612740.6389816406</v>
      </c>
      <c r="CE666" s="34">
        <f t="shared" si="974"/>
        <v>69623.450917130744</v>
      </c>
      <c r="CF666" s="34">
        <f t="shared" si="975"/>
        <v>23.163756144480743</v>
      </c>
      <c r="CG666" s="54">
        <f t="shared" si="976"/>
        <v>1543117.1880645098</v>
      </c>
      <c r="CH666" t="e">
        <f>IFERROR(VLOOKUP(AO666,'Model Failure data- Lines'!#REF!,3,FALSE),'Model Failure data- Lines'!#REF!)</f>
        <v>#REF!</v>
      </c>
      <c r="CI666" s="14" t="e">
        <f t="shared" si="977"/>
        <v>#REF!</v>
      </c>
      <c r="CJ666" s="34">
        <f t="shared" si="978"/>
        <v>94108.861710505385</v>
      </c>
      <c r="CK666" s="34" t="e">
        <f t="shared" si="979"/>
        <v>#REF!</v>
      </c>
      <c r="CL666" s="54" t="e">
        <f t="shared" si="980"/>
        <v>#REF!</v>
      </c>
      <c r="CM666" t="e">
        <f>IFERROR(VLOOKUP(AO666,'Model Failure data- Lines'!#REF!,4,FALSE),'Model Failure data- Lines'!#REF!)</f>
        <v>#REF!</v>
      </c>
      <c r="CN666" s="14" t="e">
        <f t="shared" si="981"/>
        <v>#REF!</v>
      </c>
      <c r="CO666" s="34">
        <f t="shared" si="982"/>
        <v>80513.4350222457</v>
      </c>
      <c r="CP666" s="34" t="e">
        <f t="shared" si="983"/>
        <v>#REF!</v>
      </c>
      <c r="CQ666" s="54" t="e">
        <f t="shared" si="984"/>
        <v>#REF!</v>
      </c>
      <c r="CR666" t="e">
        <f>IFERROR(VLOOKUP(AO666,'Model Failure data- Lines'!#REF!,5,FALSE),'Model Failure data- Lines'!#REF!)</f>
        <v>#REF!</v>
      </c>
      <c r="CS666" s="14" t="e">
        <f t="shared" si="985"/>
        <v>#REF!</v>
      </c>
      <c r="CT666" s="34">
        <f t="shared" si="986"/>
        <v>58931.029264376193</v>
      </c>
      <c r="CU666" s="34" t="e">
        <f t="shared" si="987"/>
        <v>#REF!</v>
      </c>
      <c r="CV666" s="54" t="e">
        <f t="shared" si="988"/>
        <v>#REF!</v>
      </c>
      <c r="CW666" t="s">
        <v>1012</v>
      </c>
      <c r="CZ666">
        <f t="shared" si="989"/>
        <v>1532736.7195196678</v>
      </c>
      <c r="DA666" s="34">
        <f t="shared" si="990"/>
        <v>6333.7930920000008</v>
      </c>
      <c r="DB666" s="34">
        <f t="shared" si="991"/>
        <v>121.59546726217573</v>
      </c>
      <c r="DC666" s="34">
        <f t="shared" si="992"/>
        <v>1609420.4754529877</v>
      </c>
      <c r="DD666" s="9">
        <f t="shared" si="993"/>
        <v>4374.1665000000003</v>
      </c>
      <c r="DE666" s="59">
        <f t="shared" si="994"/>
        <v>3.9091454854023626E-3</v>
      </c>
      <c r="DF666" s="59">
        <f t="shared" si="995"/>
        <v>7.5047347614449813E-5</v>
      </c>
      <c r="DG666" s="59">
        <f t="shared" si="996"/>
        <v>0.99331612105827993</v>
      </c>
      <c r="DH666" s="59">
        <f t="shared" si="997"/>
        <v>2.6996861087032887E-3</v>
      </c>
      <c r="DI666" s="14">
        <f t="shared" si="998"/>
        <v>5991.6908274207362</v>
      </c>
      <c r="DJ666" s="14">
        <f t="shared" si="999"/>
        <v>115.02782539122397</v>
      </c>
      <c r="DK666" s="14">
        <f t="shared" si="1000"/>
        <v>1522492.0928368692</v>
      </c>
      <c r="DL666" s="14">
        <f t="shared" si="1001"/>
        <v>4137.9080299866955</v>
      </c>
      <c r="DM666">
        <f t="shared" si="1002"/>
        <v>1543117.1880645098</v>
      </c>
      <c r="DN666" s="34">
        <f t="shared" si="1003"/>
        <v>6304.4377880000002</v>
      </c>
      <c r="DO666" s="34">
        <f t="shared" si="1004"/>
        <v>121.03190734560509</v>
      </c>
      <c r="DP666" s="34">
        <f t="shared" si="1005"/>
        <v>1601961.2757862951</v>
      </c>
      <c r="DQ666" s="9">
        <f t="shared" si="1006"/>
        <v>4353.8935000000001</v>
      </c>
      <c r="DR666" s="59">
        <f t="shared" si="1007"/>
        <v>3.9091454854023617E-3</v>
      </c>
      <c r="DS666" s="59">
        <f t="shared" si="1008"/>
        <v>7.5047347614449813E-5</v>
      </c>
      <c r="DT666" s="59">
        <f t="shared" si="1009"/>
        <v>0.99331612105827993</v>
      </c>
      <c r="DU666" s="59">
        <f t="shared" si="1010"/>
        <v>2.6996861087032883E-3</v>
      </c>
      <c r="DV666" s="14">
        <f t="shared" si="1011"/>
        <v>6032.2695891691656</v>
      </c>
      <c r="DW666" s="14">
        <f t="shared" si="1012"/>
        <v>115.8068520225096</v>
      </c>
      <c r="DX666" s="14">
        <f t="shared" si="1013"/>
        <v>1532803.1795865991</v>
      </c>
      <c r="DY666" s="14">
        <f t="shared" si="1014"/>
        <v>4165.9320367190376</v>
      </c>
      <c r="DZ666" s="34" t="e">
        <f t="shared" si="1015"/>
        <v>#REF!</v>
      </c>
      <c r="EA666" s="34" t="e">
        <f t="shared" si="1016"/>
        <v>#REF!</v>
      </c>
      <c r="EB666" s="34" t="e">
        <f t="shared" si="1017"/>
        <v>#REF!</v>
      </c>
      <c r="EC666" s="34" t="e">
        <f t="shared" si="1018"/>
        <v>#REF!</v>
      </c>
      <c r="ED666" s="34" t="e">
        <f t="shared" si="1019"/>
        <v>#REF!</v>
      </c>
      <c r="EE666" s="59" t="e">
        <f t="shared" si="1020"/>
        <v>#REF!</v>
      </c>
      <c r="EF666" s="59" t="e">
        <f t="shared" si="1021"/>
        <v>#REF!</v>
      </c>
      <c r="EG666" s="59" t="e">
        <f t="shared" si="1022"/>
        <v>#REF!</v>
      </c>
      <c r="EH666" s="59" t="e">
        <f t="shared" si="1023"/>
        <v>#REF!</v>
      </c>
      <c r="EI666" s="14" t="e">
        <f t="shared" si="1024"/>
        <v>#REF!</v>
      </c>
      <c r="EJ666" s="14" t="e">
        <f t="shared" si="1025"/>
        <v>#REF!</v>
      </c>
      <c r="EK666" s="14" t="e">
        <f t="shared" si="1026"/>
        <v>#REF!</v>
      </c>
      <c r="EL666" s="14" t="e">
        <f t="shared" si="1027"/>
        <v>#REF!</v>
      </c>
      <c r="EM666" t="e">
        <f t="shared" si="1028"/>
        <v>#REF!</v>
      </c>
      <c r="EN666" s="34" t="e">
        <f t="shared" si="1029"/>
        <v>#REF!</v>
      </c>
      <c r="EO666" s="34" t="e">
        <f t="shared" si="1030"/>
        <v>#REF!</v>
      </c>
      <c r="EP666" s="34" t="e">
        <f t="shared" si="1031"/>
        <v>#REF!</v>
      </c>
      <c r="EQ666" s="34" t="e">
        <f t="shared" si="1032"/>
        <v>#REF!</v>
      </c>
      <c r="ER666" s="59" t="e">
        <f t="shared" si="1033"/>
        <v>#REF!</v>
      </c>
      <c r="ES666" s="59" t="e">
        <f t="shared" si="1034"/>
        <v>#REF!</v>
      </c>
      <c r="ET666" s="59" t="e">
        <f t="shared" si="1035"/>
        <v>#REF!</v>
      </c>
      <c r="EU666" s="59" t="e">
        <f t="shared" si="1036"/>
        <v>#REF!</v>
      </c>
      <c r="EV666" s="14" t="e">
        <f t="shared" si="1037"/>
        <v>#REF!</v>
      </c>
      <c r="EW666" s="14" t="e">
        <f t="shared" si="1038"/>
        <v>#REF!</v>
      </c>
      <c r="EX666" s="14" t="e">
        <f t="shared" si="1039"/>
        <v>#REF!</v>
      </c>
      <c r="EY666" s="14" t="e">
        <f t="shared" si="1040"/>
        <v>#REF!</v>
      </c>
    </row>
    <row r="667" spans="1:155" x14ac:dyDescent="0.2">
      <c r="A667" s="17">
        <v>30162662</v>
      </c>
      <c r="B667" t="s">
        <v>62</v>
      </c>
      <c r="C667" t="s">
        <v>2998</v>
      </c>
      <c r="D667" t="s">
        <v>2999</v>
      </c>
      <c r="E667" t="s">
        <v>1082</v>
      </c>
      <c r="F667" t="s">
        <v>41</v>
      </c>
      <c r="G667" t="s">
        <v>42</v>
      </c>
      <c r="H667" t="s">
        <v>3000</v>
      </c>
      <c r="I667" t="s">
        <v>68</v>
      </c>
      <c r="J667" s="19" t="s">
        <v>69</v>
      </c>
      <c r="K667" t="s">
        <v>70</v>
      </c>
      <c r="L667">
        <v>1962</v>
      </c>
      <c r="M667">
        <f t="shared" si="950"/>
        <v>1962</v>
      </c>
      <c r="N667">
        <v>57</v>
      </c>
      <c r="O667" s="19">
        <f t="shared" si="951"/>
        <v>57</v>
      </c>
      <c r="P667" t="s">
        <v>80</v>
      </c>
      <c r="Q667" s="19" t="str">
        <f t="shared" si="952"/>
        <v>50-60</v>
      </c>
      <c r="R667" s="23">
        <v>338.6</v>
      </c>
      <c r="S667" s="15">
        <f t="shared" si="953"/>
        <v>0.33860000000000001</v>
      </c>
      <c r="T667">
        <v>30104949</v>
      </c>
      <c r="U667" t="s">
        <v>45</v>
      </c>
      <c r="V667" t="s">
        <v>46</v>
      </c>
      <c r="W667" t="s">
        <v>47</v>
      </c>
      <c r="X667" t="s">
        <v>48</v>
      </c>
      <c r="Y667" t="s">
        <v>485</v>
      </c>
      <c r="Z667" t="s">
        <v>3001</v>
      </c>
      <c r="AA667" t="s">
        <v>3002</v>
      </c>
      <c r="AB667" t="s">
        <v>423</v>
      </c>
      <c r="AC667">
        <v>1962</v>
      </c>
      <c r="AD667">
        <v>57</v>
      </c>
      <c r="AE667" t="str">
        <f t="shared" si="954"/>
        <v>&lt;60</v>
      </c>
      <c r="AF667">
        <v>-38.085194450000003</v>
      </c>
      <c r="AG667">
        <v>145.78824723</v>
      </c>
      <c r="AH667" t="s">
        <v>92</v>
      </c>
      <c r="AI667" t="s">
        <v>76</v>
      </c>
      <c r="AJ667" s="33" t="s">
        <v>314</v>
      </c>
      <c r="AL667">
        <v>1</v>
      </c>
      <c r="AM667" t="s">
        <v>86</v>
      </c>
      <c r="AN667">
        <v>220</v>
      </c>
      <c r="AO667" s="69">
        <v>3</v>
      </c>
      <c r="AP667">
        <v>2</v>
      </c>
      <c r="AQ667">
        <v>0</v>
      </c>
      <c r="AR667">
        <v>0</v>
      </c>
      <c r="AS667" s="82" t="str">
        <f t="shared" si="955"/>
        <v>Gw-0-0</v>
      </c>
      <c r="AT667" s="14">
        <f t="shared" si="956"/>
        <v>36200</v>
      </c>
      <c r="AU667" s="81">
        <f>VLOOKUP(C667,Bushfire_Vlookup!$F$2:$H$12575,3,FALSE)</f>
        <v>518.70348999999999</v>
      </c>
      <c r="AV667" s="14">
        <f>VLOOKUP(AS667,Safety_collateral_Vlookup!$J$3:$L$20,2,FALSE)</f>
        <v>3720.1399252148244</v>
      </c>
      <c r="AW667" s="14">
        <f>VLOOKUP(AS667,Safety_collateral_Vlookup!$J$3:$L$20,3,FALSE)</f>
        <v>25000</v>
      </c>
      <c r="AX667" s="48">
        <f t="shared" si="957"/>
        <v>69823.245924034214</v>
      </c>
      <c r="AY667" s="49">
        <f t="shared" ref="AY667:AY694" si="1042">(R667/1000)*AZ667</f>
        <v>25733.600000000002</v>
      </c>
      <c r="AZ667" s="14">
        <v>76000</v>
      </c>
      <c r="BA667" s="16">
        <f t="shared" si="958"/>
        <v>2.7133104549707077</v>
      </c>
      <c r="BB667" t="e">
        <f>IF(BA667&lt;=#REF!,#REF!,IF(BA667&lt;=#REF!,#REF!,IF(BA667&lt;=#REF!,#REF!,IF(BA667&lt;=#REF!,#REF!,#REF!))))</f>
        <v>#REF!</v>
      </c>
      <c r="BC667" s="51">
        <v>3</v>
      </c>
      <c r="BD667" s="21">
        <v>70</v>
      </c>
      <c r="BE667" s="21">
        <v>6.4399999999999999E-2</v>
      </c>
      <c r="BF667" s="26">
        <f t="shared" si="959"/>
        <v>1678.5047556513298</v>
      </c>
      <c r="BG667" s="21">
        <v>7</v>
      </c>
      <c r="BH667" s="21">
        <f t="shared" si="960"/>
        <v>28</v>
      </c>
      <c r="BI667" s="28">
        <f t="shared" si="961"/>
        <v>4.0959999999999998E-4</v>
      </c>
      <c r="BJ667" s="27">
        <f t="shared" si="962"/>
        <v>4.0959999999999998E-4</v>
      </c>
      <c r="BK667" s="28">
        <f t="shared" si="963"/>
        <v>6.279685848080814E-3</v>
      </c>
      <c r="BL667" s="35">
        <f t="shared" si="964"/>
        <v>1.703873726552927E-2</v>
      </c>
      <c r="BM667" s="21" t="str">
        <f t="shared" si="965"/>
        <v>Cr1</v>
      </c>
      <c r="BN667" s="51">
        <v>1</v>
      </c>
      <c r="BO667" s="21">
        <v>0</v>
      </c>
      <c r="BP667" s="50" t="s">
        <v>5497</v>
      </c>
      <c r="BQ667" s="14">
        <v>36200</v>
      </c>
      <c r="BR667">
        <f>IFERROR(VLOOKUP(AO667,'Model Failure data- Lines'!$A$37:$E$41,3,FALSE),'Model Failure data- Lines'!$C$37)</f>
        <v>0.16107000000000002</v>
      </c>
      <c r="BS667" s="14">
        <f t="shared" si="966"/>
        <v>11246.430220984192</v>
      </c>
      <c r="BT667" s="34">
        <f t="shared" si="949"/>
        <v>22953.095367635502</v>
      </c>
      <c r="BU667" s="34">
        <f t="shared" si="967"/>
        <v>0.48997444749181712</v>
      </c>
      <c r="BV667" s="54">
        <f t="shared" si="968"/>
        <v>-11706.66514665131</v>
      </c>
      <c r="BW667">
        <f>IFERROR(VLOOKUP(AO667,'Model Failure data- Lines'!$A$37:$E$41,4,FALSE),'Model Failure data- Lines'!$D$37)</f>
        <v>0.16398000000000001</v>
      </c>
      <c r="BX667" s="14">
        <f t="shared" si="969"/>
        <v>11449.615866623131</v>
      </c>
      <c r="BY667" s="34">
        <f t="shared" si="970"/>
        <v>20473.023088715545</v>
      </c>
      <c r="BZ667" s="71">
        <f t="shared" si="971"/>
        <v>0.55925379544626241</v>
      </c>
      <c r="CA667" s="71">
        <f t="shared" si="972"/>
        <v>-9023.4072220924136</v>
      </c>
      <c r="CB667" s="56">
        <v>2</v>
      </c>
      <c r="CC667">
        <f>IFERROR(VLOOKUP(AO667,'Model Failure data- Lines'!$A$37:$E$41,5,FALSE),'Model Failure data- Lines'!$E$37)</f>
        <v>0.16322</v>
      </c>
      <c r="CD667" s="14">
        <f t="shared" si="973"/>
        <v>11396.550199720865</v>
      </c>
      <c r="CE667" s="34">
        <f t="shared" si="974"/>
        <v>16287.836695646145</v>
      </c>
      <c r="CF667" s="34">
        <f t="shared" si="975"/>
        <v>0.69969698325666807</v>
      </c>
      <c r="CG667" s="54">
        <f t="shared" si="976"/>
        <v>-4891.2864959252802</v>
      </c>
      <c r="CH667" t="e">
        <f>IFERROR(VLOOKUP(AO667,'Model Failure data- Lines'!#REF!,3,FALSE),'Model Failure data- Lines'!#REF!)</f>
        <v>#REF!</v>
      </c>
      <c r="CI667" s="14" t="e">
        <f t="shared" si="977"/>
        <v>#REF!</v>
      </c>
      <c r="CJ667" s="34">
        <f t="shared" si="978"/>
        <v>22015.998215576925</v>
      </c>
      <c r="CK667" s="34" t="e">
        <f t="shared" si="979"/>
        <v>#REF!</v>
      </c>
      <c r="CL667" s="54" t="e">
        <f t="shared" si="980"/>
        <v>#REF!</v>
      </c>
      <c r="CM667" t="e">
        <f>IFERROR(VLOOKUP(AO667,'Model Failure data- Lines'!#REF!,4,FALSE),'Model Failure data- Lines'!#REF!)</f>
        <v>#REF!</v>
      </c>
      <c r="CN667" s="14" t="e">
        <f t="shared" si="981"/>
        <v>#REF!</v>
      </c>
      <c r="CO667" s="34">
        <f t="shared" si="982"/>
        <v>18835.459377167837</v>
      </c>
      <c r="CP667" s="34" t="e">
        <f t="shared" si="983"/>
        <v>#REF!</v>
      </c>
      <c r="CQ667" s="54" t="e">
        <f t="shared" si="984"/>
        <v>#REF!</v>
      </c>
      <c r="CR667" t="e">
        <f>IFERROR(VLOOKUP(AO667,'Model Failure data- Lines'!#REF!,5,FALSE),'Model Failure data- Lines'!#REF!)</f>
        <v>#REF!</v>
      </c>
      <c r="CS667" s="14" t="e">
        <f t="shared" si="985"/>
        <v>#REF!</v>
      </c>
      <c r="CT667" s="34">
        <f t="shared" si="986"/>
        <v>13786.432133434104</v>
      </c>
      <c r="CU667" s="34" t="e">
        <f t="shared" si="987"/>
        <v>#REF!</v>
      </c>
      <c r="CV667" s="54" t="e">
        <f t="shared" si="988"/>
        <v>#REF!</v>
      </c>
      <c r="CW667" t="s">
        <v>423</v>
      </c>
      <c r="CZ667">
        <f t="shared" si="989"/>
        <v>-9023.4072220924136</v>
      </c>
      <c r="DA667" s="34">
        <f t="shared" si="990"/>
        <v>6333.7930920000008</v>
      </c>
      <c r="DB667" s="34">
        <f t="shared" si="991"/>
        <v>90.755817175643401</v>
      </c>
      <c r="DC667" s="34">
        <f t="shared" si="992"/>
        <v>650.90045744748761</v>
      </c>
      <c r="DD667" s="9">
        <f t="shared" si="993"/>
        <v>4374.1665000000003</v>
      </c>
      <c r="DE667" s="59">
        <f t="shared" si="994"/>
        <v>0.55318826114190367</v>
      </c>
      <c r="DF667" s="59">
        <f t="shared" si="995"/>
        <v>7.9265381679927294E-3</v>
      </c>
      <c r="DG667" s="59">
        <f t="shared" si="996"/>
        <v>5.6849108741275141E-2</v>
      </c>
      <c r="DH667" s="59">
        <f t="shared" si="997"/>
        <v>0.38203609194882848</v>
      </c>
      <c r="DI667" s="14">
        <f t="shared" si="998"/>
        <v>-4991.6429507645989</v>
      </c>
      <c r="DJ667" s="14">
        <f t="shared" si="999"/>
        <v>-71.524381751256769</v>
      </c>
      <c r="DK667" s="14">
        <f t="shared" si="1000"/>
        <v>-512.97265838553903</v>
      </c>
      <c r="DL667" s="14">
        <f t="shared" si="1001"/>
        <v>-3447.267231191021</v>
      </c>
      <c r="DM667">
        <f t="shared" si="1002"/>
        <v>-4891.2864959252811</v>
      </c>
      <c r="DN667" s="34">
        <f t="shared" si="1003"/>
        <v>6304.4377880000002</v>
      </c>
      <c r="DO667" s="34">
        <f t="shared" si="1004"/>
        <v>90.335190141532593</v>
      </c>
      <c r="DP667" s="34">
        <f t="shared" si="1005"/>
        <v>647.88372157933247</v>
      </c>
      <c r="DQ667" s="9">
        <f t="shared" si="1006"/>
        <v>4353.8935000000001</v>
      </c>
      <c r="DR667" s="59">
        <f t="shared" si="1007"/>
        <v>0.55318826114190367</v>
      </c>
      <c r="DS667" s="59">
        <f t="shared" si="1008"/>
        <v>7.9265381679927294E-3</v>
      </c>
      <c r="DT667" s="59">
        <f t="shared" si="1009"/>
        <v>5.6849108741275148E-2</v>
      </c>
      <c r="DU667" s="59">
        <f t="shared" si="1010"/>
        <v>0.38203609194882848</v>
      </c>
      <c r="DV667" s="14">
        <f t="shared" si="1011"/>
        <v>-2705.8022714277813</v>
      </c>
      <c r="DW667" s="14">
        <f t="shared" si="1012"/>
        <v>-38.770969100539148</v>
      </c>
      <c r="DX667" s="14">
        <f t="shared" si="1013"/>
        <v>-278.06527789158696</v>
      </c>
      <c r="DY667" s="14">
        <f t="shared" si="1014"/>
        <v>-1868.6479775053735</v>
      </c>
      <c r="DZ667" s="34" t="e">
        <f t="shared" si="1015"/>
        <v>#REF!</v>
      </c>
      <c r="EA667" s="34" t="e">
        <f t="shared" si="1016"/>
        <v>#REF!</v>
      </c>
      <c r="EB667" s="34" t="e">
        <f t="shared" si="1017"/>
        <v>#REF!</v>
      </c>
      <c r="EC667" s="34" t="e">
        <f t="shared" si="1018"/>
        <v>#REF!</v>
      </c>
      <c r="ED667" s="34" t="e">
        <f t="shared" si="1019"/>
        <v>#REF!</v>
      </c>
      <c r="EE667" s="59" t="e">
        <f t="shared" si="1020"/>
        <v>#REF!</v>
      </c>
      <c r="EF667" s="59" t="e">
        <f t="shared" si="1021"/>
        <v>#REF!</v>
      </c>
      <c r="EG667" s="59" t="e">
        <f t="shared" si="1022"/>
        <v>#REF!</v>
      </c>
      <c r="EH667" s="59" t="e">
        <f t="shared" si="1023"/>
        <v>#REF!</v>
      </c>
      <c r="EI667" s="14" t="e">
        <f t="shared" si="1024"/>
        <v>#REF!</v>
      </c>
      <c r="EJ667" s="14" t="e">
        <f t="shared" si="1025"/>
        <v>#REF!</v>
      </c>
      <c r="EK667" s="14" t="e">
        <f t="shared" si="1026"/>
        <v>#REF!</v>
      </c>
      <c r="EL667" s="14" t="e">
        <f t="shared" si="1027"/>
        <v>#REF!</v>
      </c>
      <c r="EM667" t="e">
        <f t="shared" si="1028"/>
        <v>#REF!</v>
      </c>
      <c r="EN667" s="34" t="e">
        <f t="shared" si="1029"/>
        <v>#REF!</v>
      </c>
      <c r="EO667" s="34" t="e">
        <f t="shared" si="1030"/>
        <v>#REF!</v>
      </c>
      <c r="EP667" s="34" t="e">
        <f t="shared" si="1031"/>
        <v>#REF!</v>
      </c>
      <c r="EQ667" s="34" t="e">
        <f t="shared" si="1032"/>
        <v>#REF!</v>
      </c>
      <c r="ER667" s="59" t="e">
        <f t="shared" si="1033"/>
        <v>#REF!</v>
      </c>
      <c r="ES667" s="59" t="e">
        <f t="shared" si="1034"/>
        <v>#REF!</v>
      </c>
      <c r="ET667" s="59" t="e">
        <f t="shared" si="1035"/>
        <v>#REF!</v>
      </c>
      <c r="EU667" s="59" t="e">
        <f t="shared" si="1036"/>
        <v>#REF!</v>
      </c>
      <c r="EV667" s="14" t="e">
        <f t="shared" si="1037"/>
        <v>#REF!</v>
      </c>
      <c r="EW667" s="14" t="e">
        <f t="shared" si="1038"/>
        <v>#REF!</v>
      </c>
      <c r="EX667" s="14" t="e">
        <f t="shared" si="1039"/>
        <v>#REF!</v>
      </c>
      <c r="EY667" s="14" t="e">
        <f t="shared" si="1040"/>
        <v>#REF!</v>
      </c>
    </row>
    <row r="668" spans="1:155" x14ac:dyDescent="0.2">
      <c r="A668" s="17">
        <v>30296834</v>
      </c>
      <c r="B668" t="s">
        <v>62</v>
      </c>
      <c r="C668" t="s">
        <v>4462</v>
      </c>
      <c r="D668" t="s">
        <v>4463</v>
      </c>
      <c r="E668" t="s">
        <v>3318</v>
      </c>
      <c r="F668" t="s">
        <v>41</v>
      </c>
      <c r="G668" t="s">
        <v>42</v>
      </c>
      <c r="H668" t="s">
        <v>4464</v>
      </c>
      <c r="I668" t="s">
        <v>68</v>
      </c>
      <c r="J668" s="19" t="s">
        <v>69</v>
      </c>
      <c r="K668" t="s">
        <v>70</v>
      </c>
      <c r="L668">
        <v>1962</v>
      </c>
      <c r="M668">
        <f t="shared" si="950"/>
        <v>1962</v>
      </c>
      <c r="N668">
        <v>57</v>
      </c>
      <c r="O668" s="19">
        <f t="shared" si="951"/>
        <v>57</v>
      </c>
      <c r="P668" t="s">
        <v>80</v>
      </c>
      <c r="Q668" s="19" t="str">
        <f t="shared" si="952"/>
        <v>50-60</v>
      </c>
      <c r="R668" s="23">
        <v>304.60000000000002</v>
      </c>
      <c r="S668" s="15">
        <f t="shared" si="953"/>
        <v>0.30460000000000004</v>
      </c>
      <c r="T668">
        <v>30122983</v>
      </c>
      <c r="U668" t="s">
        <v>45</v>
      </c>
      <c r="V668" t="s">
        <v>46</v>
      </c>
      <c r="W668" t="s">
        <v>47</v>
      </c>
      <c r="X668" t="s">
        <v>48</v>
      </c>
      <c r="Y668" t="s">
        <v>340</v>
      </c>
      <c r="Z668" t="s">
        <v>4465</v>
      </c>
      <c r="AA668" t="s">
        <v>4466</v>
      </c>
      <c r="AB668" t="s">
        <v>746</v>
      </c>
      <c r="AC668">
        <v>1962</v>
      </c>
      <c r="AD668">
        <v>57</v>
      </c>
      <c r="AE668" t="str">
        <f t="shared" si="954"/>
        <v>&lt;60</v>
      </c>
      <c r="AF668">
        <v>-38.084029979999997</v>
      </c>
      <c r="AG668">
        <v>145.78111978999999</v>
      </c>
      <c r="AH668" t="s">
        <v>92</v>
      </c>
      <c r="AI668" t="s">
        <v>76</v>
      </c>
      <c r="AJ668" s="33" t="s">
        <v>314</v>
      </c>
      <c r="AL668">
        <v>1</v>
      </c>
      <c r="AM668" t="s">
        <v>86</v>
      </c>
      <c r="AN668">
        <v>220</v>
      </c>
      <c r="AO668" s="69">
        <v>3</v>
      </c>
      <c r="AP668">
        <v>2</v>
      </c>
      <c r="AQ668">
        <v>3</v>
      </c>
      <c r="AR668">
        <v>1</v>
      </c>
      <c r="AS668" s="82" t="str">
        <f t="shared" si="955"/>
        <v>Gw-3-1</v>
      </c>
      <c r="AT668" s="14">
        <f t="shared" si="956"/>
        <v>36200</v>
      </c>
      <c r="AU668" s="81">
        <f>VLOOKUP(C668,Bushfire_Vlookup!$F$2:$H$12575,3,FALSE)</f>
        <v>724.56627300000002</v>
      </c>
      <c r="AV668" s="14">
        <f>VLOOKUP(AS668,Safety_collateral_Vlookup!$J$3:$L$20,2,FALSE)</f>
        <v>2292990.7140716286</v>
      </c>
      <c r="AW668" s="14">
        <f>VLOOKUP(AS668,Safety_collateral_Vlookup!$J$3:$L$20,3,FALSE)</f>
        <v>148000</v>
      </c>
      <c r="AX668" s="48">
        <f t="shared" si="957"/>
        <v>2643935.6041277186</v>
      </c>
      <c r="AY668" s="49">
        <f t="shared" si="1042"/>
        <v>23149.600000000002</v>
      </c>
      <c r="AZ668" s="14">
        <v>76000</v>
      </c>
      <c r="BA668" s="16">
        <f t="shared" si="958"/>
        <v>114.21085479350478</v>
      </c>
      <c r="BB668" t="e">
        <f>IF(BA668&lt;=#REF!,#REF!,IF(BA668&lt;=#REF!,#REF!,IF(BA668&lt;=#REF!,#REF!,IF(BA668&lt;=#REF!,#REF!,#REF!))))</f>
        <v>#REF!</v>
      </c>
      <c r="BC668" s="51">
        <v>5</v>
      </c>
      <c r="BD668" s="21">
        <v>70</v>
      </c>
      <c r="BE668" s="21">
        <v>6.4399999999999999E-2</v>
      </c>
      <c r="BF668" s="26">
        <f t="shared" si="959"/>
        <v>1509.9602733945515</v>
      </c>
      <c r="BG668" s="21">
        <v>7</v>
      </c>
      <c r="BH668" s="21">
        <f t="shared" si="960"/>
        <v>28</v>
      </c>
      <c r="BI668" s="28">
        <f t="shared" si="961"/>
        <v>4.0959999999999998E-4</v>
      </c>
      <c r="BJ668" s="27">
        <f t="shared" si="962"/>
        <v>4.0959999999999998E-4</v>
      </c>
      <c r="BK668" s="28">
        <f t="shared" si="963"/>
        <v>6.2796858480808132E-3</v>
      </c>
      <c r="BL668" s="35">
        <f t="shared" si="964"/>
        <v>0.71720828854398466</v>
      </c>
      <c r="BM668" s="21" t="str">
        <f t="shared" si="965"/>
        <v>Cr2</v>
      </c>
      <c r="BN668" s="51">
        <v>2</v>
      </c>
      <c r="BO668" s="21">
        <v>0</v>
      </c>
      <c r="BP668" s="50" t="s">
        <v>5497</v>
      </c>
      <c r="BQ668" s="14">
        <v>36200</v>
      </c>
      <c r="BR668">
        <f>IFERROR(VLOOKUP(AO668,'Model Failure data- Lines'!$A$37:$E$41,3,FALSE),'Model Failure data- Lines'!$C$37)</f>
        <v>0.16107000000000002</v>
      </c>
      <c r="BS668" s="14">
        <f t="shared" si="966"/>
        <v>425858.70775685168</v>
      </c>
      <c r="BT668" s="34">
        <f t="shared" si="949"/>
        <v>20648.295478386812</v>
      </c>
      <c r="BU668" s="34">
        <f t="shared" si="967"/>
        <v>20.624400120707818</v>
      </c>
      <c r="BV668" s="54">
        <f t="shared" si="968"/>
        <v>405210.41227846488</v>
      </c>
      <c r="BW668">
        <f>IFERROR(VLOOKUP(AO668,'Model Failure data- Lines'!$A$37:$E$41,4,FALSE),'Model Failure data- Lines'!$D$37)</f>
        <v>0.16398000000000001</v>
      </c>
      <c r="BX668" s="14">
        <f t="shared" si="969"/>
        <v>433552.56036486331</v>
      </c>
      <c r="BY668" s="34">
        <f t="shared" si="970"/>
        <v>18417.255855944342</v>
      </c>
      <c r="BZ668" s="71">
        <f t="shared" si="971"/>
        <v>23.540562381063417</v>
      </c>
      <c r="CA668" s="71">
        <f t="shared" si="972"/>
        <v>415135.30450891895</v>
      </c>
      <c r="CB668" s="56">
        <v>2</v>
      </c>
      <c r="CC668">
        <f>IFERROR(VLOOKUP(AO668,'Model Failure data- Lines'!$A$37:$E$41,5,FALSE),'Model Failure data- Lines'!$E$37)</f>
        <v>0.16322</v>
      </c>
      <c r="CD668" s="14">
        <f t="shared" si="973"/>
        <v>431543.16930572625</v>
      </c>
      <c r="CE668" s="34">
        <f t="shared" si="974"/>
        <v>14652.318539556456</v>
      </c>
      <c r="CF668" s="34">
        <f t="shared" si="975"/>
        <v>29.452210456706982</v>
      </c>
      <c r="CG668" s="54">
        <f t="shared" si="976"/>
        <v>416890.85076616978</v>
      </c>
      <c r="CH668" t="e">
        <f>IFERROR(VLOOKUP(AO668,'Model Failure data- Lines'!#REF!,3,FALSE),'Model Failure data- Lines'!#REF!)</f>
        <v>#REF!</v>
      </c>
      <c r="CI668" s="14" t="e">
        <f t="shared" si="977"/>
        <v>#REF!</v>
      </c>
      <c r="CJ668" s="34">
        <f t="shared" si="978"/>
        <v>19805.295500486507</v>
      </c>
      <c r="CK668" s="34" t="e">
        <f t="shared" si="979"/>
        <v>#REF!</v>
      </c>
      <c r="CL668" s="54" t="e">
        <f t="shared" si="980"/>
        <v>#REF!</v>
      </c>
      <c r="CM668" t="e">
        <f>IFERROR(VLOOKUP(AO668,'Model Failure data- Lines'!#REF!,4,FALSE),'Model Failure data- Lines'!#REF!)</f>
        <v>#REF!</v>
      </c>
      <c r="CN668" s="14" t="e">
        <f t="shared" si="981"/>
        <v>#REF!</v>
      </c>
      <c r="CO668" s="34">
        <f t="shared" si="982"/>
        <v>16944.125594463447</v>
      </c>
      <c r="CP668" s="34" t="e">
        <f t="shared" si="983"/>
        <v>#REF!</v>
      </c>
      <c r="CQ668" s="54" t="e">
        <f t="shared" si="984"/>
        <v>#REF!</v>
      </c>
      <c r="CR668" t="e">
        <f>IFERROR(VLOOKUP(AO668,'Model Failure data- Lines'!#REF!,5,FALSE),'Model Failure data- Lines'!#REF!)</f>
        <v>#REF!</v>
      </c>
      <c r="CS668" s="14" t="e">
        <f t="shared" si="985"/>
        <v>#REF!</v>
      </c>
      <c r="CT668" s="34">
        <f t="shared" si="986"/>
        <v>12402.088682350939</v>
      </c>
      <c r="CU668" s="34" t="e">
        <f t="shared" si="987"/>
        <v>#REF!</v>
      </c>
      <c r="CV668" s="54" t="e">
        <f t="shared" si="988"/>
        <v>#REF!</v>
      </c>
      <c r="CW668" t="s">
        <v>746</v>
      </c>
      <c r="CZ668">
        <f t="shared" si="989"/>
        <v>415135.30450891901</v>
      </c>
      <c r="DA668" s="34">
        <f t="shared" si="990"/>
        <v>6333.7930920000008</v>
      </c>
      <c r="DB668" s="34">
        <f t="shared" si="991"/>
        <v>126.77494073545819</v>
      </c>
      <c r="DC668" s="34">
        <f t="shared" si="992"/>
        <v>401196.92665212788</v>
      </c>
      <c r="DD668" s="9">
        <f t="shared" si="993"/>
        <v>25895.06568</v>
      </c>
      <c r="DE668" s="59">
        <f t="shared" si="994"/>
        <v>1.4609054751446266E-2</v>
      </c>
      <c r="DF668" s="59">
        <f t="shared" si="995"/>
        <v>2.92409623019568E-4</v>
      </c>
      <c r="DG668" s="59">
        <f t="shared" si="996"/>
        <v>0.9253709084649252</v>
      </c>
      <c r="DH668" s="59">
        <f t="shared" si="997"/>
        <v>5.9727627160609038E-2</v>
      </c>
      <c r="DI668" s="14">
        <f t="shared" si="998"/>
        <v>6064.7343928291157</v>
      </c>
      <c r="DJ668" s="14">
        <f t="shared" si="999"/>
        <v>121.38955789356655</v>
      </c>
      <c r="DK668" s="14">
        <f t="shared" si="1000"/>
        <v>384154.13386928168</v>
      </c>
      <c r="DL668" s="14">
        <f t="shared" si="1001"/>
        <v>24795.046688914616</v>
      </c>
      <c r="DM668">
        <f t="shared" si="1002"/>
        <v>416890.85076616978</v>
      </c>
      <c r="DN668" s="34">
        <f t="shared" si="1003"/>
        <v>6304.4377880000002</v>
      </c>
      <c r="DO668" s="34">
        <f t="shared" si="1004"/>
        <v>126.18737545335702</v>
      </c>
      <c r="DP668" s="34">
        <f t="shared" si="1005"/>
        <v>399337.4946222729</v>
      </c>
      <c r="DQ668" s="9">
        <f t="shared" si="1006"/>
        <v>25775.04952</v>
      </c>
      <c r="DR668" s="59">
        <f t="shared" si="1007"/>
        <v>1.4609054751446266E-2</v>
      </c>
      <c r="DS668" s="59">
        <f t="shared" si="1008"/>
        <v>2.92409623019568E-4</v>
      </c>
      <c r="DT668" s="59">
        <f t="shared" si="1009"/>
        <v>0.9253709084649252</v>
      </c>
      <c r="DU668" s="59">
        <f t="shared" si="1010"/>
        <v>5.9727627160609038E-2</v>
      </c>
      <c r="DV668" s="14">
        <f t="shared" si="1011"/>
        <v>6090.3812642199891</v>
      </c>
      <c r="DW668" s="14">
        <f t="shared" si="1012"/>
        <v>121.90289651284269</v>
      </c>
      <c r="DX668" s="14">
        <f t="shared" si="1013"/>
        <v>385778.66530420608</v>
      </c>
      <c r="DY668" s="14">
        <f t="shared" si="1014"/>
        <v>24899.901301230893</v>
      </c>
      <c r="DZ668" s="34" t="e">
        <f t="shared" si="1015"/>
        <v>#REF!</v>
      </c>
      <c r="EA668" s="34" t="e">
        <f t="shared" si="1016"/>
        <v>#REF!</v>
      </c>
      <c r="EB668" s="34" t="e">
        <f t="shared" si="1017"/>
        <v>#REF!</v>
      </c>
      <c r="EC668" s="34" t="e">
        <f t="shared" si="1018"/>
        <v>#REF!</v>
      </c>
      <c r="ED668" s="34" t="e">
        <f t="shared" si="1019"/>
        <v>#REF!</v>
      </c>
      <c r="EE668" s="59" t="e">
        <f t="shared" si="1020"/>
        <v>#REF!</v>
      </c>
      <c r="EF668" s="59" t="e">
        <f t="shared" si="1021"/>
        <v>#REF!</v>
      </c>
      <c r="EG668" s="59" t="e">
        <f t="shared" si="1022"/>
        <v>#REF!</v>
      </c>
      <c r="EH668" s="59" t="e">
        <f t="shared" si="1023"/>
        <v>#REF!</v>
      </c>
      <c r="EI668" s="14" t="e">
        <f t="shared" si="1024"/>
        <v>#REF!</v>
      </c>
      <c r="EJ668" s="14" t="e">
        <f t="shared" si="1025"/>
        <v>#REF!</v>
      </c>
      <c r="EK668" s="14" t="e">
        <f t="shared" si="1026"/>
        <v>#REF!</v>
      </c>
      <c r="EL668" s="14" t="e">
        <f t="shared" si="1027"/>
        <v>#REF!</v>
      </c>
      <c r="EM668" t="e">
        <f t="shared" si="1028"/>
        <v>#REF!</v>
      </c>
      <c r="EN668" s="34" t="e">
        <f t="shared" si="1029"/>
        <v>#REF!</v>
      </c>
      <c r="EO668" s="34" t="e">
        <f t="shared" si="1030"/>
        <v>#REF!</v>
      </c>
      <c r="EP668" s="34" t="e">
        <f t="shared" si="1031"/>
        <v>#REF!</v>
      </c>
      <c r="EQ668" s="34" t="e">
        <f t="shared" si="1032"/>
        <v>#REF!</v>
      </c>
      <c r="ER668" s="59" t="e">
        <f t="shared" si="1033"/>
        <v>#REF!</v>
      </c>
      <c r="ES668" s="59" t="e">
        <f t="shared" si="1034"/>
        <v>#REF!</v>
      </c>
      <c r="ET668" s="59" t="e">
        <f t="shared" si="1035"/>
        <v>#REF!</v>
      </c>
      <c r="EU668" s="59" t="e">
        <f t="shared" si="1036"/>
        <v>#REF!</v>
      </c>
      <c r="EV668" s="14" t="e">
        <f t="shared" si="1037"/>
        <v>#REF!</v>
      </c>
      <c r="EW668" s="14" t="e">
        <f t="shared" si="1038"/>
        <v>#REF!</v>
      </c>
      <c r="EX668" s="14" t="e">
        <f t="shared" si="1039"/>
        <v>#REF!</v>
      </c>
      <c r="EY668" s="14" t="e">
        <f t="shared" si="1040"/>
        <v>#REF!</v>
      </c>
    </row>
    <row r="669" spans="1:155" x14ac:dyDescent="0.2">
      <c r="A669" s="17">
        <v>30190303</v>
      </c>
      <c r="B669" t="s">
        <v>62</v>
      </c>
      <c r="C669" t="s">
        <v>3440</v>
      </c>
      <c r="D669" t="s">
        <v>3441</v>
      </c>
      <c r="E669" t="s">
        <v>3084</v>
      </c>
      <c r="F669" t="s">
        <v>41</v>
      </c>
      <c r="G669" t="s">
        <v>42</v>
      </c>
      <c r="H669" t="s">
        <v>3442</v>
      </c>
      <c r="I669" t="s">
        <v>68</v>
      </c>
      <c r="J669" s="19" t="s">
        <v>69</v>
      </c>
      <c r="K669" t="s">
        <v>70</v>
      </c>
      <c r="L669">
        <v>1962</v>
      </c>
      <c r="M669">
        <f t="shared" si="950"/>
        <v>1962</v>
      </c>
      <c r="N669">
        <v>57</v>
      </c>
      <c r="O669" s="19">
        <f t="shared" si="951"/>
        <v>57</v>
      </c>
      <c r="P669" t="s">
        <v>80</v>
      </c>
      <c r="Q669" s="19" t="str">
        <f t="shared" si="952"/>
        <v>50-60</v>
      </c>
      <c r="R669" s="23">
        <v>292.60000000000002</v>
      </c>
      <c r="S669" s="15">
        <f t="shared" si="953"/>
        <v>0.29260000000000003</v>
      </c>
      <c r="T669">
        <v>30326431</v>
      </c>
      <c r="U669" t="s">
        <v>45</v>
      </c>
      <c r="V669" t="s">
        <v>46</v>
      </c>
      <c r="W669" t="s">
        <v>47</v>
      </c>
      <c r="X669" t="s">
        <v>48</v>
      </c>
      <c r="Y669" t="s">
        <v>350</v>
      </c>
      <c r="Z669" t="s">
        <v>3443</v>
      </c>
      <c r="AA669" t="s">
        <v>3444</v>
      </c>
      <c r="AB669" t="s">
        <v>474</v>
      </c>
      <c r="AC669">
        <v>1962</v>
      </c>
      <c r="AD669">
        <v>57</v>
      </c>
      <c r="AE669" t="str">
        <f t="shared" si="954"/>
        <v>&lt;60</v>
      </c>
      <c r="AF669">
        <v>-38.081184780000001</v>
      </c>
      <c r="AG669">
        <v>145.76650240999999</v>
      </c>
      <c r="AH669" t="s">
        <v>92</v>
      </c>
      <c r="AI669" t="s">
        <v>76</v>
      </c>
      <c r="AJ669" s="33" t="s">
        <v>314</v>
      </c>
      <c r="AL669">
        <v>1</v>
      </c>
      <c r="AM669" t="s">
        <v>86</v>
      </c>
      <c r="AN669">
        <v>220</v>
      </c>
      <c r="AO669" s="69">
        <v>3</v>
      </c>
      <c r="AP669">
        <v>2</v>
      </c>
      <c r="AQ669">
        <v>0</v>
      </c>
      <c r="AR669">
        <v>0</v>
      </c>
      <c r="AS669" s="82" t="str">
        <f t="shared" si="955"/>
        <v>Gw-0-0</v>
      </c>
      <c r="AT669" s="14">
        <f t="shared" si="956"/>
        <v>36200</v>
      </c>
      <c r="AU669" s="81">
        <f>VLOOKUP(C669,Bushfire_Vlookup!$F$2:$H$12575,3,FALSE)</f>
        <v>640.51157699999999</v>
      </c>
      <c r="AV669" s="14">
        <f>VLOOKUP(AS669,Safety_collateral_Vlookup!$J$3:$L$20,2,FALSE)</f>
        <v>3720.1399252148244</v>
      </c>
      <c r="AW669" s="14">
        <f>VLOOKUP(AS669,Safety_collateral_Vlookup!$J$3:$L$20,3,FALSE)</f>
        <v>25000</v>
      </c>
      <c r="AX669" s="48">
        <f t="shared" si="957"/>
        <v>69953.215152863209</v>
      </c>
      <c r="AY669" s="49">
        <f t="shared" si="1042"/>
        <v>22237.600000000002</v>
      </c>
      <c r="AZ669" s="14">
        <v>76000</v>
      </c>
      <c r="BA669" s="16">
        <f t="shared" si="958"/>
        <v>3.1457178451300143</v>
      </c>
      <c r="BB669" t="e">
        <f>IF(BA669&lt;=#REF!,#REF!,IF(BA669&lt;=#REF!,#REF!,IF(BA669&lt;=#REF!,#REF!,IF(BA669&lt;=#REF!,#REF!,#REF!))))</f>
        <v>#REF!</v>
      </c>
      <c r="BC669" s="51">
        <v>4</v>
      </c>
      <c r="BD669" s="21">
        <v>70</v>
      </c>
      <c r="BE669" s="21">
        <v>6.4399999999999999E-2</v>
      </c>
      <c r="BF669" s="26">
        <f t="shared" si="959"/>
        <v>1450.4739855392177</v>
      </c>
      <c r="BG669" s="21">
        <v>7</v>
      </c>
      <c r="BH669" s="21">
        <f t="shared" si="960"/>
        <v>28</v>
      </c>
      <c r="BI669" s="28">
        <f t="shared" si="961"/>
        <v>4.0959999999999998E-4</v>
      </c>
      <c r="BJ669" s="27">
        <f t="shared" si="962"/>
        <v>4.0959999999999998E-4</v>
      </c>
      <c r="BK669" s="28">
        <f t="shared" si="963"/>
        <v>6.279685848080814E-3</v>
      </c>
      <c r="BL669" s="35">
        <f t="shared" si="964"/>
        <v>1.9754119834118223E-2</v>
      </c>
      <c r="BM669" s="21" t="str">
        <f t="shared" si="965"/>
        <v>Cr1</v>
      </c>
      <c r="BN669" s="51">
        <v>1</v>
      </c>
      <c r="BO669" s="21">
        <v>0</v>
      </c>
      <c r="BP669" s="50" t="s">
        <v>5497</v>
      </c>
      <c r="BQ669" s="14">
        <v>36200</v>
      </c>
      <c r="BR669">
        <f>IFERROR(VLOOKUP(AO669,'Model Failure data- Lines'!$A$37:$E$41,3,FALSE),'Model Failure data- Lines'!$C$37)</f>
        <v>0.16107000000000002</v>
      </c>
      <c r="BS669" s="14">
        <f t="shared" si="966"/>
        <v>11267.364364671679</v>
      </c>
      <c r="BT669" s="34">
        <f t="shared" si="949"/>
        <v>19834.836693946098</v>
      </c>
      <c r="BU669" s="34">
        <f t="shared" si="967"/>
        <v>0.56805934621637977</v>
      </c>
      <c r="BV669" s="54">
        <f t="shared" si="968"/>
        <v>-8567.4723292744184</v>
      </c>
      <c r="BW669">
        <f>IFERROR(VLOOKUP(AO669,'Model Failure data- Lines'!$A$37:$E$41,4,FALSE),'Model Failure data- Lines'!$D$37)</f>
        <v>0.16398000000000001</v>
      </c>
      <c r="BX669" s="14">
        <f t="shared" si="969"/>
        <v>11470.928220766511</v>
      </c>
      <c r="BY669" s="34">
        <f t="shared" si="970"/>
        <v>17691.690950260392</v>
      </c>
      <c r="BZ669" s="71">
        <f t="shared" si="971"/>
        <v>0.64837941455209958</v>
      </c>
      <c r="CA669" s="71">
        <f t="shared" si="972"/>
        <v>-6220.7627294938811</v>
      </c>
      <c r="CB669" s="56">
        <v>2</v>
      </c>
      <c r="CC669">
        <f>IFERROR(VLOOKUP(AO669,'Model Failure data- Lines'!$A$37:$E$41,5,FALSE),'Model Failure data- Lines'!$E$37)</f>
        <v>0.16322</v>
      </c>
      <c r="CD669" s="14">
        <f t="shared" si="973"/>
        <v>11417.763777250333</v>
      </c>
      <c r="CE669" s="34">
        <f t="shared" si="974"/>
        <v>14075.076837407152</v>
      </c>
      <c r="CF669" s="34">
        <f t="shared" si="975"/>
        <v>0.81120436564193299</v>
      </c>
      <c r="CG669" s="54">
        <f t="shared" si="976"/>
        <v>-2657.3130601568191</v>
      </c>
      <c r="CH669" t="e">
        <f>IFERROR(VLOOKUP(AO669,'Model Failure data- Lines'!#REF!,3,FALSE),'Model Failure data- Lines'!#REF!)</f>
        <v>#REF!</v>
      </c>
      <c r="CI669" s="14" t="e">
        <f t="shared" si="977"/>
        <v>#REF!</v>
      </c>
      <c r="CJ669" s="34">
        <f t="shared" si="978"/>
        <v>19025.047483395771</v>
      </c>
      <c r="CK669" s="34" t="e">
        <f t="shared" si="979"/>
        <v>#REF!</v>
      </c>
      <c r="CL669" s="54" t="e">
        <f t="shared" si="980"/>
        <v>#REF!</v>
      </c>
      <c r="CM669" t="e">
        <f>IFERROR(VLOOKUP(AO669,'Model Failure data- Lines'!#REF!,4,FALSE),'Model Failure data- Lines'!#REF!)</f>
        <v>#REF!</v>
      </c>
      <c r="CN669" s="14" t="e">
        <f t="shared" si="981"/>
        <v>#REF!</v>
      </c>
      <c r="CO669" s="34">
        <f t="shared" si="982"/>
        <v>16276.596024097193</v>
      </c>
      <c r="CP669" s="34" t="e">
        <f t="shared" si="983"/>
        <v>#REF!</v>
      </c>
      <c r="CQ669" s="54" t="e">
        <f t="shared" si="984"/>
        <v>#REF!</v>
      </c>
      <c r="CR669" t="e">
        <f>IFERROR(VLOOKUP(AO669,'Model Failure data- Lines'!#REF!,5,FALSE),'Model Failure data- Lines'!#REF!)</f>
        <v>#REF!</v>
      </c>
      <c r="CS669" s="14" t="e">
        <f t="shared" si="985"/>
        <v>#REF!</v>
      </c>
      <c r="CT669" s="34">
        <f t="shared" si="986"/>
        <v>11913.496876086292</v>
      </c>
      <c r="CU669" s="34" t="e">
        <f t="shared" si="987"/>
        <v>#REF!</v>
      </c>
      <c r="CV669" s="54" t="e">
        <f t="shared" si="988"/>
        <v>#REF!</v>
      </c>
      <c r="CW669" t="s">
        <v>474</v>
      </c>
      <c r="CZ669">
        <f t="shared" si="989"/>
        <v>-6220.7627294938802</v>
      </c>
      <c r="DA669" s="34">
        <f t="shared" si="990"/>
        <v>6333.7930920000008</v>
      </c>
      <c r="DB669" s="34">
        <f t="shared" si="991"/>
        <v>112.06817131902281</v>
      </c>
      <c r="DC669" s="34">
        <f t="shared" si="992"/>
        <v>650.90045744748761</v>
      </c>
      <c r="DD669" s="9">
        <f t="shared" si="993"/>
        <v>4374.1665000000003</v>
      </c>
      <c r="DE669" s="59">
        <f t="shared" si="994"/>
        <v>0.5521604677582721</v>
      </c>
      <c r="DF669" s="59">
        <f t="shared" si="995"/>
        <v>9.7697561315168088E-3</v>
      </c>
      <c r="DG669" s="59">
        <f t="shared" si="996"/>
        <v>5.6743486221901673E-2</v>
      </c>
      <c r="DH669" s="59">
        <f t="shared" si="997"/>
        <v>0.38132628988830947</v>
      </c>
      <c r="DI669" s="14">
        <f t="shared" si="998"/>
        <v>-3434.8592585305664</v>
      </c>
      <c r="DJ669" s="14">
        <f t="shared" si="999"/>
        <v>-60.775334819184081</v>
      </c>
      <c r="DK669" s="14">
        <f t="shared" si="1000"/>
        <v>-352.98776423075549</v>
      </c>
      <c r="DL669" s="14">
        <f t="shared" si="1001"/>
        <v>-2372.1403719133746</v>
      </c>
      <c r="DM669">
        <f t="shared" si="1002"/>
        <v>-2657.3130601568187</v>
      </c>
      <c r="DN669" s="34">
        <f t="shared" si="1003"/>
        <v>6304.4377880000002</v>
      </c>
      <c r="DO669" s="34">
        <f t="shared" si="1004"/>
        <v>111.54876767100198</v>
      </c>
      <c r="DP669" s="34">
        <f t="shared" si="1005"/>
        <v>647.88372157933247</v>
      </c>
      <c r="DQ669" s="9">
        <f t="shared" si="1006"/>
        <v>4353.8935000000001</v>
      </c>
      <c r="DR669" s="59">
        <f t="shared" si="1007"/>
        <v>0.5521604677582721</v>
      </c>
      <c r="DS669" s="59">
        <f t="shared" si="1008"/>
        <v>9.7697561315168106E-3</v>
      </c>
      <c r="DT669" s="59">
        <f t="shared" si="1009"/>
        <v>5.6743486221901687E-2</v>
      </c>
      <c r="DU669" s="59">
        <f t="shared" si="1010"/>
        <v>0.38132628988830952</v>
      </c>
      <c r="DV669" s="14">
        <f t="shared" si="1011"/>
        <v>-1467.2632222763546</v>
      </c>
      <c r="DW669" s="14">
        <f t="shared" si="1012"/>
        <v>-25.961300562826782</v>
      </c>
      <c r="DX669" s="14">
        <f t="shared" si="1013"/>
        <v>-150.78520701628787</v>
      </c>
      <c r="DY669" s="14">
        <f t="shared" si="1014"/>
        <v>-1013.3033303013499</v>
      </c>
      <c r="DZ669" s="34" t="e">
        <f t="shared" si="1015"/>
        <v>#REF!</v>
      </c>
      <c r="EA669" s="34" t="e">
        <f t="shared" si="1016"/>
        <v>#REF!</v>
      </c>
      <c r="EB669" s="34" t="e">
        <f t="shared" si="1017"/>
        <v>#REF!</v>
      </c>
      <c r="EC669" s="34" t="e">
        <f t="shared" si="1018"/>
        <v>#REF!</v>
      </c>
      <c r="ED669" s="34" t="e">
        <f t="shared" si="1019"/>
        <v>#REF!</v>
      </c>
      <c r="EE669" s="59" t="e">
        <f t="shared" si="1020"/>
        <v>#REF!</v>
      </c>
      <c r="EF669" s="59" t="e">
        <f t="shared" si="1021"/>
        <v>#REF!</v>
      </c>
      <c r="EG669" s="59" t="e">
        <f t="shared" si="1022"/>
        <v>#REF!</v>
      </c>
      <c r="EH669" s="59" t="e">
        <f t="shared" si="1023"/>
        <v>#REF!</v>
      </c>
      <c r="EI669" s="14" t="e">
        <f t="shared" si="1024"/>
        <v>#REF!</v>
      </c>
      <c r="EJ669" s="14" t="e">
        <f t="shared" si="1025"/>
        <v>#REF!</v>
      </c>
      <c r="EK669" s="14" t="e">
        <f t="shared" si="1026"/>
        <v>#REF!</v>
      </c>
      <c r="EL669" s="14" t="e">
        <f t="shared" si="1027"/>
        <v>#REF!</v>
      </c>
      <c r="EM669" t="e">
        <f t="shared" si="1028"/>
        <v>#REF!</v>
      </c>
      <c r="EN669" s="34" t="e">
        <f t="shared" si="1029"/>
        <v>#REF!</v>
      </c>
      <c r="EO669" s="34" t="e">
        <f t="shared" si="1030"/>
        <v>#REF!</v>
      </c>
      <c r="EP669" s="34" t="e">
        <f t="shared" si="1031"/>
        <v>#REF!</v>
      </c>
      <c r="EQ669" s="34" t="e">
        <f t="shared" si="1032"/>
        <v>#REF!</v>
      </c>
      <c r="ER669" s="59" t="e">
        <f t="shared" si="1033"/>
        <v>#REF!</v>
      </c>
      <c r="ES669" s="59" t="e">
        <f t="shared" si="1034"/>
        <v>#REF!</v>
      </c>
      <c r="ET669" s="59" t="e">
        <f t="shared" si="1035"/>
        <v>#REF!</v>
      </c>
      <c r="EU669" s="59" t="e">
        <f t="shared" si="1036"/>
        <v>#REF!</v>
      </c>
      <c r="EV669" s="14" t="e">
        <f t="shared" si="1037"/>
        <v>#REF!</v>
      </c>
      <c r="EW669" s="14" t="e">
        <f t="shared" si="1038"/>
        <v>#REF!</v>
      </c>
      <c r="EX669" s="14" t="e">
        <f t="shared" si="1039"/>
        <v>#REF!</v>
      </c>
      <c r="EY669" s="14" t="e">
        <f t="shared" si="1040"/>
        <v>#REF!</v>
      </c>
    </row>
    <row r="670" spans="1:155" x14ac:dyDescent="0.2">
      <c r="A670" s="17">
        <v>30071807</v>
      </c>
      <c r="B670" t="s">
        <v>62</v>
      </c>
      <c r="C670" t="s">
        <v>1862</v>
      </c>
      <c r="D670" t="s">
        <v>1863</v>
      </c>
      <c r="E670" t="s">
        <v>1864</v>
      </c>
      <c r="F670" t="s">
        <v>41</v>
      </c>
      <c r="G670" t="s">
        <v>42</v>
      </c>
      <c r="H670" t="s">
        <v>1865</v>
      </c>
      <c r="I670" t="s">
        <v>68</v>
      </c>
      <c r="J670" s="19" t="s">
        <v>69</v>
      </c>
      <c r="K670" t="s">
        <v>70</v>
      </c>
      <c r="L670">
        <v>1962</v>
      </c>
      <c r="M670">
        <f t="shared" si="950"/>
        <v>1962</v>
      </c>
      <c r="N670">
        <v>57</v>
      </c>
      <c r="O670" s="19">
        <f t="shared" si="951"/>
        <v>57</v>
      </c>
      <c r="P670" t="s">
        <v>80</v>
      </c>
      <c r="Q670" s="19" t="str">
        <f t="shared" si="952"/>
        <v>50-60</v>
      </c>
      <c r="R670" s="23">
        <v>372</v>
      </c>
      <c r="S670" s="15">
        <f t="shared" si="953"/>
        <v>0.372</v>
      </c>
      <c r="T670">
        <v>30189039</v>
      </c>
      <c r="U670" t="s">
        <v>45</v>
      </c>
      <c r="V670" t="s">
        <v>46</v>
      </c>
      <c r="W670" t="s">
        <v>47</v>
      </c>
      <c r="X670" t="s">
        <v>48</v>
      </c>
      <c r="Y670" t="s">
        <v>1085</v>
      </c>
      <c r="Z670" t="s">
        <v>1866</v>
      </c>
      <c r="AA670" t="s">
        <v>1867</v>
      </c>
      <c r="AB670" t="s">
        <v>113</v>
      </c>
      <c r="AC670">
        <v>1962</v>
      </c>
      <c r="AD670">
        <v>57</v>
      </c>
      <c r="AE670" t="str">
        <f t="shared" si="954"/>
        <v>&lt;60</v>
      </c>
      <c r="AF670">
        <v>-38.07844163</v>
      </c>
      <c r="AG670">
        <v>145.75663299000001</v>
      </c>
      <c r="AH670" t="s">
        <v>92</v>
      </c>
      <c r="AI670" t="s">
        <v>76</v>
      </c>
      <c r="AJ670" s="33" t="s">
        <v>314</v>
      </c>
      <c r="AL670">
        <v>1</v>
      </c>
      <c r="AM670" t="s">
        <v>86</v>
      </c>
      <c r="AN670">
        <v>220</v>
      </c>
      <c r="AO670" s="69">
        <v>3</v>
      </c>
      <c r="AP670">
        <v>2</v>
      </c>
      <c r="AQ670">
        <v>0</v>
      </c>
      <c r="AR670">
        <v>0</v>
      </c>
      <c r="AS670" s="82" t="str">
        <f t="shared" si="955"/>
        <v>Gw-0-0</v>
      </c>
      <c r="AT670" s="14">
        <f t="shared" si="956"/>
        <v>36200</v>
      </c>
      <c r="AU670" s="81">
        <f>VLOOKUP(C670,Bushfire_Vlookup!$F$2:$H$12575,3,FALSE)</f>
        <v>1459.611269</v>
      </c>
      <c r="AV670" s="14">
        <f>VLOOKUP(AS670,Safety_collateral_Vlookup!$J$3:$L$20,2,FALSE)</f>
        <v>3720.1399252148244</v>
      </c>
      <c r="AW670" s="14">
        <f>VLOOKUP(AS670,Safety_collateral_Vlookup!$J$3:$L$20,3,FALSE)</f>
        <v>25000</v>
      </c>
      <c r="AX670" s="48">
        <f t="shared" si="957"/>
        <v>70827.19452422722</v>
      </c>
      <c r="AY670" s="49">
        <f t="shared" si="1042"/>
        <v>28272</v>
      </c>
      <c r="AZ670" s="14">
        <v>76000</v>
      </c>
      <c r="BA670" s="16">
        <f t="shared" si="958"/>
        <v>2.5052063711172616</v>
      </c>
      <c r="BB670" t="e">
        <f>IF(BA670&lt;=#REF!,#REF!,IF(BA670&lt;=#REF!,#REF!,IF(BA670&lt;=#REF!,#REF!,IF(BA670&lt;=#REF!,#REF!,#REF!))))</f>
        <v>#REF!</v>
      </c>
      <c r="BC670" s="51">
        <v>3</v>
      </c>
      <c r="BD670" s="21">
        <v>70</v>
      </c>
      <c r="BE670" s="21">
        <v>6.4399999999999999E-2</v>
      </c>
      <c r="BF670" s="26">
        <f t="shared" si="959"/>
        <v>1844.0749235153414</v>
      </c>
      <c r="BG670" s="21">
        <v>7</v>
      </c>
      <c r="BH670" s="21">
        <f t="shared" si="960"/>
        <v>28</v>
      </c>
      <c r="BI670" s="28">
        <f t="shared" si="961"/>
        <v>4.0959999999999998E-4</v>
      </c>
      <c r="BJ670" s="27">
        <f t="shared" si="962"/>
        <v>4.0959999999999998E-4</v>
      </c>
      <c r="BK670" s="28">
        <f t="shared" si="963"/>
        <v>6.279685848080814E-3</v>
      </c>
      <c r="BL670" s="35">
        <f t="shared" si="964"/>
        <v>1.5731908995226959E-2</v>
      </c>
      <c r="BM670" s="21" t="str">
        <f t="shared" si="965"/>
        <v>Cr1</v>
      </c>
      <c r="BN670" s="51">
        <v>1</v>
      </c>
      <c r="BO670" s="21">
        <v>0</v>
      </c>
      <c r="BP670" s="50" t="s">
        <v>5497</v>
      </c>
      <c r="BQ670" s="14">
        <v>36200</v>
      </c>
      <c r="BR670">
        <f>IFERROR(VLOOKUP(AO670,'Model Failure data- Lines'!$A$37:$E$41,3,FALSE),'Model Failure data- Lines'!$C$37)</f>
        <v>0.16107000000000002</v>
      </c>
      <c r="BS670" s="14">
        <f t="shared" si="966"/>
        <v>11408.13622201728</v>
      </c>
      <c r="BT670" s="34">
        <f t="shared" si="949"/>
        <v>25217.222317662156</v>
      </c>
      <c r="BU670" s="34">
        <f t="shared" si="967"/>
        <v>0.45239464038935862</v>
      </c>
      <c r="BV670" s="54">
        <f t="shared" si="968"/>
        <v>-13809.086095644876</v>
      </c>
      <c r="BW670">
        <f>IFERROR(VLOOKUP(AO670,'Model Failure data- Lines'!$A$37:$E$41,4,FALSE),'Model Failure data- Lines'!$D$37)</f>
        <v>0.16398000000000001</v>
      </c>
      <c r="BX670" s="14">
        <f t="shared" si="969"/>
        <v>11614.24335808278</v>
      </c>
      <c r="BY670" s="34">
        <f t="shared" si="970"/>
        <v>22492.512076202544</v>
      </c>
      <c r="BZ670" s="71">
        <f t="shared" si="971"/>
        <v>0.51636043669710174</v>
      </c>
      <c r="CA670" s="71">
        <f t="shared" si="972"/>
        <v>-10878.268718119763</v>
      </c>
      <c r="CB670" s="57">
        <v>2</v>
      </c>
      <c r="CC670">
        <f>IFERROR(VLOOKUP(AO670,'Model Failure data- Lines'!$A$37:$E$41,5,FALSE),'Model Failure data- Lines'!$E$37)</f>
        <v>0.16322</v>
      </c>
      <c r="CD670" s="14">
        <f t="shared" si="973"/>
        <v>11560.414690244366</v>
      </c>
      <c r="CE670" s="34">
        <f t="shared" si="974"/>
        <v>17894.492766628369</v>
      </c>
      <c r="CF670" s="34">
        <f t="shared" si="975"/>
        <v>0.64603198542757845</v>
      </c>
      <c r="CG670" s="54">
        <f t="shared" si="976"/>
        <v>-6334.078076384003</v>
      </c>
      <c r="CH670" t="e">
        <f>IFERROR(VLOOKUP(AO670,'Model Failure data- Lines'!#REF!,3,FALSE),'Model Failure data- Lines'!#REF!)</f>
        <v>#REF!</v>
      </c>
      <c r="CI670" s="14" t="e">
        <f t="shared" si="977"/>
        <v>#REF!</v>
      </c>
      <c r="CJ670" s="34">
        <f t="shared" si="978"/>
        <v>24187.688529812804</v>
      </c>
      <c r="CK670" s="34" t="e">
        <f t="shared" si="979"/>
        <v>#REF!</v>
      </c>
      <c r="CL670" s="54" t="e">
        <f t="shared" si="980"/>
        <v>#REF!</v>
      </c>
      <c r="CM670" t="e">
        <f>IFERROR(VLOOKUP(AO670,'Model Failure data- Lines'!#REF!,4,FALSE),'Model Failure data- Lines'!#REF!)</f>
        <v>#REF!</v>
      </c>
      <c r="CN670" s="14" t="e">
        <f t="shared" si="981"/>
        <v>#REF!</v>
      </c>
      <c r="CO670" s="34">
        <f t="shared" si="982"/>
        <v>20693.416681353916</v>
      </c>
      <c r="CP670" s="34" t="e">
        <f t="shared" si="983"/>
        <v>#REF!</v>
      </c>
      <c r="CQ670" s="54" t="e">
        <f t="shared" si="984"/>
        <v>#REF!</v>
      </c>
      <c r="CR670" t="e">
        <f>IFERROR(VLOOKUP(AO670,'Model Failure data- Lines'!#REF!,5,FALSE),'Model Failure data- Lines'!#REF!)</f>
        <v>#REF!</v>
      </c>
      <c r="CS670" s="14" t="e">
        <f t="shared" si="985"/>
        <v>#REF!</v>
      </c>
      <c r="CT670" s="34">
        <f t="shared" si="986"/>
        <v>15146.345994204035</v>
      </c>
      <c r="CU670" s="34" t="e">
        <f t="shared" si="987"/>
        <v>#REF!</v>
      </c>
      <c r="CV670" s="54" t="e">
        <f t="shared" si="988"/>
        <v>#REF!</v>
      </c>
      <c r="CW670" t="s">
        <v>113</v>
      </c>
      <c r="CZ670">
        <f t="shared" si="989"/>
        <v>-10878.268718119763</v>
      </c>
      <c r="DA670" s="34">
        <f t="shared" si="990"/>
        <v>6333.7930920000008</v>
      </c>
      <c r="DB670" s="34">
        <f t="shared" si="991"/>
        <v>255.38330863529154</v>
      </c>
      <c r="DC670" s="34">
        <f t="shared" si="992"/>
        <v>650.90045744748761</v>
      </c>
      <c r="DD670" s="9">
        <f t="shared" si="993"/>
        <v>4374.1665000000003</v>
      </c>
      <c r="DE670" s="59">
        <f t="shared" si="994"/>
        <v>0.54534702750068353</v>
      </c>
      <c r="DF670" s="59">
        <f t="shared" si="995"/>
        <v>2.198880295181355E-2</v>
      </c>
      <c r="DG670" s="59">
        <f t="shared" si="996"/>
        <v>5.6043294201727052E-2</v>
      </c>
      <c r="DH670" s="59">
        <f t="shared" si="997"/>
        <v>0.37662087534577587</v>
      </c>
      <c r="DI670" s="14">
        <f t="shared" si="998"/>
        <v>-5932.4315097802837</v>
      </c>
      <c r="DJ670" s="14">
        <f t="shared" si="999"/>
        <v>-239.20010729961285</v>
      </c>
      <c r="DK670" s="14">
        <f t="shared" si="1000"/>
        <v>-609.65401417503006</v>
      </c>
      <c r="DL670" s="14">
        <f t="shared" si="1001"/>
        <v>-4096.9830868648369</v>
      </c>
      <c r="DM670">
        <f t="shared" si="1002"/>
        <v>-6334.0780763840021</v>
      </c>
      <c r="DN670" s="34">
        <f t="shared" si="1003"/>
        <v>6304.4377880000002</v>
      </c>
      <c r="DO670" s="34">
        <f t="shared" si="1004"/>
        <v>254.19968066503407</v>
      </c>
      <c r="DP670" s="34">
        <f t="shared" si="1005"/>
        <v>647.88372157933247</v>
      </c>
      <c r="DQ670" s="9">
        <f t="shared" si="1006"/>
        <v>4353.8935000000001</v>
      </c>
      <c r="DR670" s="59">
        <f t="shared" si="1007"/>
        <v>0.54534702750068353</v>
      </c>
      <c r="DS670" s="59">
        <f t="shared" si="1008"/>
        <v>2.198880295181355E-2</v>
      </c>
      <c r="DT670" s="59">
        <f t="shared" si="1009"/>
        <v>5.6043294201727066E-2</v>
      </c>
      <c r="DU670" s="59">
        <f t="shared" si="1010"/>
        <v>0.37662087534577593</v>
      </c>
      <c r="DV670" s="14">
        <f t="shared" si="1011"/>
        <v>-3454.2706509132631</v>
      </c>
      <c r="DW670" s="14">
        <f t="shared" si="1012"/>
        <v>-139.27879470301005</v>
      </c>
      <c r="DX670" s="14">
        <f t="shared" si="1013"/>
        <v>-354.98260113149809</v>
      </c>
      <c r="DY670" s="14">
        <f t="shared" si="1014"/>
        <v>-2385.5460296362312</v>
      </c>
      <c r="DZ670" s="34" t="e">
        <f t="shared" si="1015"/>
        <v>#REF!</v>
      </c>
      <c r="EA670" s="34" t="e">
        <f t="shared" si="1016"/>
        <v>#REF!</v>
      </c>
      <c r="EB670" s="34" t="e">
        <f t="shared" si="1017"/>
        <v>#REF!</v>
      </c>
      <c r="EC670" s="34" t="e">
        <f t="shared" si="1018"/>
        <v>#REF!</v>
      </c>
      <c r="ED670" s="34" t="e">
        <f t="shared" si="1019"/>
        <v>#REF!</v>
      </c>
      <c r="EE670" s="59" t="e">
        <f t="shared" si="1020"/>
        <v>#REF!</v>
      </c>
      <c r="EF670" s="59" t="e">
        <f t="shared" si="1021"/>
        <v>#REF!</v>
      </c>
      <c r="EG670" s="59" t="e">
        <f t="shared" si="1022"/>
        <v>#REF!</v>
      </c>
      <c r="EH670" s="59" t="e">
        <f t="shared" si="1023"/>
        <v>#REF!</v>
      </c>
      <c r="EI670" s="14" t="e">
        <f t="shared" si="1024"/>
        <v>#REF!</v>
      </c>
      <c r="EJ670" s="14" t="e">
        <f t="shared" si="1025"/>
        <v>#REF!</v>
      </c>
      <c r="EK670" s="14" t="e">
        <f t="shared" si="1026"/>
        <v>#REF!</v>
      </c>
      <c r="EL670" s="14" t="e">
        <f t="shared" si="1027"/>
        <v>#REF!</v>
      </c>
      <c r="EM670" t="e">
        <f t="shared" si="1028"/>
        <v>#REF!</v>
      </c>
      <c r="EN670" s="34" t="e">
        <f t="shared" si="1029"/>
        <v>#REF!</v>
      </c>
      <c r="EO670" s="34" t="e">
        <f t="shared" si="1030"/>
        <v>#REF!</v>
      </c>
      <c r="EP670" s="34" t="e">
        <f t="shared" si="1031"/>
        <v>#REF!</v>
      </c>
      <c r="EQ670" s="34" t="e">
        <f t="shared" si="1032"/>
        <v>#REF!</v>
      </c>
      <c r="ER670" s="59" t="e">
        <f t="shared" si="1033"/>
        <v>#REF!</v>
      </c>
      <c r="ES670" s="59" t="e">
        <f t="shared" si="1034"/>
        <v>#REF!</v>
      </c>
      <c r="ET670" s="59" t="e">
        <f t="shared" si="1035"/>
        <v>#REF!</v>
      </c>
      <c r="EU670" s="59" t="e">
        <f t="shared" si="1036"/>
        <v>#REF!</v>
      </c>
      <c r="EV670" s="14" t="e">
        <f t="shared" si="1037"/>
        <v>#REF!</v>
      </c>
      <c r="EW670" s="14" t="e">
        <f t="shared" si="1038"/>
        <v>#REF!</v>
      </c>
      <c r="EX670" s="14" t="e">
        <f t="shared" si="1039"/>
        <v>#REF!</v>
      </c>
      <c r="EY670" s="14" t="e">
        <f t="shared" si="1040"/>
        <v>#REF!</v>
      </c>
    </row>
    <row r="671" spans="1:155" x14ac:dyDescent="0.2">
      <c r="A671" s="17">
        <v>30270598</v>
      </c>
      <c r="B671" t="s">
        <v>62</v>
      </c>
      <c r="C671" t="s">
        <v>4269</v>
      </c>
      <c r="D671" t="s">
        <v>4270</v>
      </c>
      <c r="E671" t="s">
        <v>3674</v>
      </c>
      <c r="F671" t="s">
        <v>41</v>
      </c>
      <c r="G671" t="s">
        <v>42</v>
      </c>
      <c r="H671" t="s">
        <v>4271</v>
      </c>
      <c r="I671" t="s">
        <v>68</v>
      </c>
      <c r="J671" s="19" t="s">
        <v>69</v>
      </c>
      <c r="K671" t="s">
        <v>70</v>
      </c>
      <c r="L671">
        <v>1962</v>
      </c>
      <c r="M671">
        <f t="shared" si="950"/>
        <v>1962</v>
      </c>
      <c r="N671">
        <v>57</v>
      </c>
      <c r="O671" s="19">
        <f t="shared" si="951"/>
        <v>57</v>
      </c>
      <c r="P671" t="s">
        <v>80</v>
      </c>
      <c r="Q671" s="19" t="str">
        <f t="shared" si="952"/>
        <v>50-60</v>
      </c>
      <c r="R671" s="23">
        <v>367.6</v>
      </c>
      <c r="S671" s="15">
        <f t="shared" si="953"/>
        <v>0.36760000000000004</v>
      </c>
      <c r="T671">
        <v>30446097</v>
      </c>
      <c r="U671" t="s">
        <v>45</v>
      </c>
      <c r="V671" t="s">
        <v>46</v>
      </c>
      <c r="W671" t="s">
        <v>47</v>
      </c>
      <c r="X671" t="s">
        <v>48</v>
      </c>
      <c r="Y671" t="s">
        <v>1085</v>
      </c>
      <c r="Z671" t="s">
        <v>4272</v>
      </c>
      <c r="AA671" t="s">
        <v>4273</v>
      </c>
      <c r="AB671" t="s">
        <v>89</v>
      </c>
      <c r="AC671">
        <v>1962</v>
      </c>
      <c r="AD671">
        <v>57</v>
      </c>
      <c r="AE671" t="str">
        <f t="shared" si="954"/>
        <v>&lt;60</v>
      </c>
      <c r="AF671">
        <v>-38.077328790000003</v>
      </c>
      <c r="AG671">
        <v>145.75263767999999</v>
      </c>
      <c r="AH671" t="s">
        <v>75</v>
      </c>
      <c r="AI671" t="s">
        <v>76</v>
      </c>
      <c r="AJ671" s="33" t="s">
        <v>314</v>
      </c>
      <c r="AL671">
        <v>1</v>
      </c>
      <c r="AM671" t="s">
        <v>86</v>
      </c>
      <c r="AN671">
        <v>220</v>
      </c>
      <c r="AO671" s="69">
        <v>3</v>
      </c>
      <c r="AP671">
        <v>2</v>
      </c>
      <c r="AQ671">
        <v>0</v>
      </c>
      <c r="AR671">
        <v>0</v>
      </c>
      <c r="AS671" s="82" t="str">
        <f t="shared" si="955"/>
        <v>Gw-0-0</v>
      </c>
      <c r="AT671" s="14">
        <f t="shared" si="956"/>
        <v>36200</v>
      </c>
      <c r="AU671" s="81">
        <f>VLOOKUP(C671,Bushfire_Vlookup!$F$2:$H$12575,3,FALSE)</f>
        <v>2465.9737690000002</v>
      </c>
      <c r="AV671" s="14">
        <f>VLOOKUP(AS671,Safety_collateral_Vlookup!$J$3:$L$20,2,FALSE)</f>
        <v>3720.1399252148244</v>
      </c>
      <c r="AW671" s="14">
        <f>VLOOKUP(AS671,Safety_collateral_Vlookup!$J$3:$L$20,3,FALSE)</f>
        <v>25000</v>
      </c>
      <c r="AX671" s="48">
        <f t="shared" si="957"/>
        <v>71900.983311727221</v>
      </c>
      <c r="AY671" s="49">
        <f t="shared" si="1042"/>
        <v>27937.600000000002</v>
      </c>
      <c r="AZ671" s="14">
        <v>76000</v>
      </c>
      <c r="BA671" s="16">
        <f t="shared" si="958"/>
        <v>2.5736277744590521</v>
      </c>
      <c r="BB671" t="e">
        <f>IF(BA671&lt;=#REF!,#REF!,IF(BA671&lt;=#REF!,#REF!,IF(BA671&lt;=#REF!,#REF!,IF(BA671&lt;=#REF!,#REF!,#REF!))))</f>
        <v>#REF!</v>
      </c>
      <c r="BC671" s="51">
        <v>3</v>
      </c>
      <c r="BD671" s="21">
        <v>70</v>
      </c>
      <c r="BE671" s="21">
        <v>6.4399999999999999E-2</v>
      </c>
      <c r="BF671" s="26">
        <f t="shared" si="959"/>
        <v>1822.2632846350527</v>
      </c>
      <c r="BG671" s="21">
        <v>7</v>
      </c>
      <c r="BH671" s="21">
        <f t="shared" si="960"/>
        <v>28</v>
      </c>
      <c r="BI671" s="28">
        <f t="shared" si="961"/>
        <v>4.0959999999999998E-4</v>
      </c>
      <c r="BJ671" s="27">
        <f t="shared" si="962"/>
        <v>4.0959999999999998E-4</v>
      </c>
      <c r="BK671" s="28">
        <f t="shared" si="963"/>
        <v>6.279685848080814E-3</v>
      </c>
      <c r="BL671" s="35">
        <f t="shared" si="964"/>
        <v>1.616157391349823E-2</v>
      </c>
      <c r="BM671" s="21" t="str">
        <f t="shared" si="965"/>
        <v>Cr1</v>
      </c>
      <c r="BN671" s="51">
        <v>1</v>
      </c>
      <c r="BO671" s="21">
        <v>0</v>
      </c>
      <c r="BP671" s="50" t="s">
        <v>5497</v>
      </c>
      <c r="BQ671" s="14">
        <v>36200</v>
      </c>
      <c r="BR671">
        <f>IFERROR(VLOOKUP(AO671,'Model Failure data- Lines'!$A$37:$E$41,3,FALSE),'Model Failure data- Lines'!$C$37)</f>
        <v>0.16107000000000002</v>
      </c>
      <c r="BS671" s="14">
        <f t="shared" si="966"/>
        <v>11581.091382019906</v>
      </c>
      <c r="BT671" s="34">
        <f t="shared" si="949"/>
        <v>24918.954096700563</v>
      </c>
      <c r="BU671" s="34">
        <f t="shared" si="967"/>
        <v>0.46475029959436859</v>
      </c>
      <c r="BV671" s="54">
        <f t="shared" si="968"/>
        <v>-13337.862714680658</v>
      </c>
      <c r="BW671">
        <f>IFERROR(VLOOKUP(AO671,'Model Failure data- Lines'!$A$37:$E$41,4,FALSE),'Model Failure data- Lines'!$D$37)</f>
        <v>0.16398000000000001</v>
      </c>
      <c r="BX671" s="14">
        <f t="shared" si="969"/>
        <v>11790.323243457031</v>
      </c>
      <c r="BY671" s="34">
        <f t="shared" si="970"/>
        <v>22226.471610785098</v>
      </c>
      <c r="BZ671" s="71">
        <f t="shared" si="971"/>
        <v>0.53046310948139574</v>
      </c>
      <c r="CA671" s="71">
        <f t="shared" si="972"/>
        <v>-10436.148367328067</v>
      </c>
      <c r="CB671" s="57">
        <v>2</v>
      </c>
      <c r="CC671">
        <f>IFERROR(VLOOKUP(AO671,'Model Failure data- Lines'!$A$37:$E$41,5,FALSE),'Model Failure data- Lines'!$E$37)</f>
        <v>0.16322</v>
      </c>
      <c r="CD671" s="14">
        <f t="shared" si="973"/>
        <v>11735.678496140117</v>
      </c>
      <c r="CE671" s="34">
        <f t="shared" si="974"/>
        <v>17682.837475840293</v>
      </c>
      <c r="CF671" s="34">
        <f t="shared" si="975"/>
        <v>0.66367620650104031</v>
      </c>
      <c r="CG671" s="54">
        <f t="shared" si="976"/>
        <v>-5947.1589797001761</v>
      </c>
      <c r="CH671" t="e">
        <f>IFERROR(VLOOKUP(AO671,'Model Failure data- Lines'!#REF!,3,FALSE),'Model Failure data- Lines'!#REF!)</f>
        <v>#REF!</v>
      </c>
      <c r="CI671" s="14" t="e">
        <f t="shared" si="977"/>
        <v>#REF!</v>
      </c>
      <c r="CJ671" s="34">
        <f t="shared" si="978"/>
        <v>23901.59759021287</v>
      </c>
      <c r="CK671" s="34" t="e">
        <f t="shared" si="979"/>
        <v>#REF!</v>
      </c>
      <c r="CL671" s="54" t="e">
        <f t="shared" si="980"/>
        <v>#REF!</v>
      </c>
      <c r="CM671" t="e">
        <f>IFERROR(VLOOKUP(AO671,'Model Failure data- Lines'!#REF!,4,FALSE),'Model Failure data- Lines'!#REF!)</f>
        <v>#REF!</v>
      </c>
      <c r="CN671" s="14" t="e">
        <f t="shared" si="981"/>
        <v>#REF!</v>
      </c>
      <c r="CO671" s="34">
        <f t="shared" si="982"/>
        <v>20448.65583888629</v>
      </c>
      <c r="CP671" s="34" t="e">
        <f t="shared" si="983"/>
        <v>#REF!</v>
      </c>
      <c r="CQ671" s="54" t="e">
        <f t="shared" si="984"/>
        <v>#REF!</v>
      </c>
      <c r="CR671" t="e">
        <f>IFERROR(VLOOKUP(AO671,'Model Failure data- Lines'!#REF!,5,FALSE),'Model Failure data- Lines'!#REF!)</f>
        <v>#REF!</v>
      </c>
      <c r="CS671" s="14" t="e">
        <f t="shared" si="985"/>
        <v>#REF!</v>
      </c>
      <c r="CT671" s="34">
        <f t="shared" si="986"/>
        <v>14967.195665240331</v>
      </c>
      <c r="CU671" s="34" t="e">
        <f t="shared" si="987"/>
        <v>#REF!</v>
      </c>
      <c r="CV671" s="54" t="e">
        <f t="shared" si="988"/>
        <v>#REF!</v>
      </c>
      <c r="CW671" t="s">
        <v>89</v>
      </c>
      <c r="CZ671">
        <f t="shared" si="989"/>
        <v>-10436.148367328069</v>
      </c>
      <c r="DA671" s="34">
        <f t="shared" si="990"/>
        <v>6333.7930920000008</v>
      </c>
      <c r="DB671" s="34">
        <f t="shared" si="991"/>
        <v>431.46319400954155</v>
      </c>
      <c r="DC671" s="34">
        <f t="shared" si="992"/>
        <v>650.90045744748761</v>
      </c>
      <c r="DD671" s="9">
        <f t="shared" si="993"/>
        <v>4374.1665000000003</v>
      </c>
      <c r="DE671" s="59">
        <f t="shared" si="994"/>
        <v>0.53720266706978548</v>
      </c>
      <c r="DF671" s="59">
        <f t="shared" si="995"/>
        <v>3.659468744836826E-2</v>
      </c>
      <c r="DG671" s="59">
        <f t="shared" si="996"/>
        <v>5.5206328444701538E-2</v>
      </c>
      <c r="DH671" s="59">
        <f t="shared" si="997"/>
        <v>0.37099631703714464</v>
      </c>
      <c r="DI671" s="14">
        <f t="shared" si="998"/>
        <v>-5606.3267368646257</v>
      </c>
      <c r="DJ671" s="14">
        <f t="shared" si="999"/>
        <v>-381.90758766716937</v>
      </c>
      <c r="DK671" s="14">
        <f t="shared" si="1000"/>
        <v>-576.14143446434912</v>
      </c>
      <c r="DL671" s="14">
        <f t="shared" si="1001"/>
        <v>-3871.7726083319244</v>
      </c>
      <c r="DM671">
        <f t="shared" si="1002"/>
        <v>-5947.1589797001761</v>
      </c>
      <c r="DN671" s="34">
        <f t="shared" si="1003"/>
        <v>6304.4377880000002</v>
      </c>
      <c r="DO671" s="34">
        <f t="shared" si="1004"/>
        <v>429.46348656078408</v>
      </c>
      <c r="DP671" s="34">
        <f t="shared" si="1005"/>
        <v>647.88372157933247</v>
      </c>
      <c r="DQ671" s="9">
        <f t="shared" si="1006"/>
        <v>4353.8935000000001</v>
      </c>
      <c r="DR671" s="59">
        <f t="shared" si="1007"/>
        <v>0.53720266706978548</v>
      </c>
      <c r="DS671" s="59">
        <f t="shared" si="1008"/>
        <v>3.659468744836826E-2</v>
      </c>
      <c r="DT671" s="59">
        <f t="shared" si="1009"/>
        <v>5.5206328444701552E-2</v>
      </c>
      <c r="DU671" s="59">
        <f t="shared" si="1010"/>
        <v>0.3709963170371447</v>
      </c>
      <c r="DV671" s="14">
        <f t="shared" si="1011"/>
        <v>-3194.8296653829589</v>
      </c>
      <c r="DW671" s="14">
        <f t="shared" si="1012"/>
        <v>-217.63442406788462</v>
      </c>
      <c r="DX671" s="14">
        <f t="shared" si="1013"/>
        <v>-328.32081194618411</v>
      </c>
      <c r="DY671" s="14">
        <f t="shared" si="1014"/>
        <v>-2206.3740783031485</v>
      </c>
      <c r="DZ671" s="34" t="e">
        <f t="shared" si="1015"/>
        <v>#REF!</v>
      </c>
      <c r="EA671" s="34" t="e">
        <f t="shared" si="1016"/>
        <v>#REF!</v>
      </c>
      <c r="EB671" s="34" t="e">
        <f t="shared" si="1017"/>
        <v>#REF!</v>
      </c>
      <c r="EC671" s="34" t="e">
        <f t="shared" si="1018"/>
        <v>#REF!</v>
      </c>
      <c r="ED671" s="34" t="e">
        <f t="shared" si="1019"/>
        <v>#REF!</v>
      </c>
      <c r="EE671" s="59" t="e">
        <f t="shared" si="1020"/>
        <v>#REF!</v>
      </c>
      <c r="EF671" s="59" t="e">
        <f t="shared" si="1021"/>
        <v>#REF!</v>
      </c>
      <c r="EG671" s="59" t="e">
        <f t="shared" si="1022"/>
        <v>#REF!</v>
      </c>
      <c r="EH671" s="59" t="e">
        <f t="shared" si="1023"/>
        <v>#REF!</v>
      </c>
      <c r="EI671" s="14" t="e">
        <f t="shared" si="1024"/>
        <v>#REF!</v>
      </c>
      <c r="EJ671" s="14" t="e">
        <f t="shared" si="1025"/>
        <v>#REF!</v>
      </c>
      <c r="EK671" s="14" t="e">
        <f t="shared" si="1026"/>
        <v>#REF!</v>
      </c>
      <c r="EL671" s="14" t="e">
        <f t="shared" si="1027"/>
        <v>#REF!</v>
      </c>
      <c r="EM671" t="e">
        <f t="shared" si="1028"/>
        <v>#REF!</v>
      </c>
      <c r="EN671" s="34" t="e">
        <f t="shared" si="1029"/>
        <v>#REF!</v>
      </c>
      <c r="EO671" s="34" t="e">
        <f t="shared" si="1030"/>
        <v>#REF!</v>
      </c>
      <c r="EP671" s="34" t="e">
        <f t="shared" si="1031"/>
        <v>#REF!</v>
      </c>
      <c r="EQ671" s="34" t="e">
        <f t="shared" si="1032"/>
        <v>#REF!</v>
      </c>
      <c r="ER671" s="59" t="e">
        <f t="shared" si="1033"/>
        <v>#REF!</v>
      </c>
      <c r="ES671" s="59" t="e">
        <f t="shared" si="1034"/>
        <v>#REF!</v>
      </c>
      <c r="ET671" s="59" t="e">
        <f t="shared" si="1035"/>
        <v>#REF!</v>
      </c>
      <c r="EU671" s="59" t="e">
        <f t="shared" si="1036"/>
        <v>#REF!</v>
      </c>
      <c r="EV671" s="14" t="e">
        <f t="shared" si="1037"/>
        <v>#REF!</v>
      </c>
      <c r="EW671" s="14" t="e">
        <f t="shared" si="1038"/>
        <v>#REF!</v>
      </c>
      <c r="EX671" s="14" t="e">
        <f t="shared" si="1039"/>
        <v>#REF!</v>
      </c>
      <c r="EY671" s="14" t="e">
        <f t="shared" si="1040"/>
        <v>#REF!</v>
      </c>
    </row>
    <row r="672" spans="1:155" x14ac:dyDescent="0.2">
      <c r="A672" s="17">
        <v>30051257</v>
      </c>
      <c r="B672" t="s">
        <v>62</v>
      </c>
      <c r="C672" t="s">
        <v>1496</v>
      </c>
      <c r="D672" t="s">
        <v>1497</v>
      </c>
      <c r="E672" t="s">
        <v>1179</v>
      </c>
      <c r="F672" t="s">
        <v>41</v>
      </c>
      <c r="G672" t="s">
        <v>42</v>
      </c>
      <c r="H672" t="s">
        <v>1498</v>
      </c>
      <c r="I672" t="s">
        <v>68</v>
      </c>
      <c r="J672" s="19" t="s">
        <v>69</v>
      </c>
      <c r="K672" t="s">
        <v>70</v>
      </c>
      <c r="L672">
        <v>1962</v>
      </c>
      <c r="M672">
        <f t="shared" si="950"/>
        <v>1962</v>
      </c>
      <c r="N672">
        <v>57</v>
      </c>
      <c r="O672" s="19">
        <f t="shared" si="951"/>
        <v>57</v>
      </c>
      <c r="P672" t="s">
        <v>80</v>
      </c>
      <c r="Q672" s="19" t="str">
        <f t="shared" si="952"/>
        <v>50-60</v>
      </c>
      <c r="R672" s="23">
        <v>476.8</v>
      </c>
      <c r="S672" s="15">
        <f t="shared" si="953"/>
        <v>0.4768</v>
      </c>
      <c r="T672">
        <v>30142820</v>
      </c>
      <c r="U672" t="s">
        <v>45</v>
      </c>
      <c r="V672" t="s">
        <v>46</v>
      </c>
      <c r="W672" t="s">
        <v>47</v>
      </c>
      <c r="X672" t="s">
        <v>48</v>
      </c>
      <c r="Y672" t="s">
        <v>635</v>
      </c>
      <c r="Z672" t="s">
        <v>1499</v>
      </c>
      <c r="AA672" t="s">
        <v>1500</v>
      </c>
      <c r="AB672" t="s">
        <v>631</v>
      </c>
      <c r="AC672">
        <v>1962</v>
      </c>
      <c r="AD672">
        <v>57</v>
      </c>
      <c r="AE672" t="str">
        <f t="shared" si="954"/>
        <v>&lt;60</v>
      </c>
      <c r="AF672">
        <v>-38.076214929999999</v>
      </c>
      <c r="AG672">
        <v>145.74869661</v>
      </c>
      <c r="AH672" t="s">
        <v>75</v>
      </c>
      <c r="AI672" t="s">
        <v>76</v>
      </c>
      <c r="AJ672" s="33" t="s">
        <v>314</v>
      </c>
      <c r="AL672">
        <v>1</v>
      </c>
      <c r="AM672" t="s">
        <v>86</v>
      </c>
      <c r="AN672">
        <v>220</v>
      </c>
      <c r="AO672" s="69">
        <v>3</v>
      </c>
      <c r="AP672">
        <v>2</v>
      </c>
      <c r="AQ672">
        <v>0</v>
      </c>
      <c r="AR672">
        <v>0</v>
      </c>
      <c r="AS672" s="82" t="str">
        <f t="shared" si="955"/>
        <v>Gw-0-0</v>
      </c>
      <c r="AT672" s="14">
        <f t="shared" si="956"/>
        <v>36200</v>
      </c>
      <c r="AU672" s="81">
        <f>VLOOKUP(C672,Bushfire_Vlookup!$F$2:$H$12575,3,FALSE)</f>
        <v>3090.5984189999999</v>
      </c>
      <c r="AV672" s="14">
        <f>VLOOKUP(AS672,Safety_collateral_Vlookup!$J$3:$L$20,2,FALSE)</f>
        <v>3720.1399252148244</v>
      </c>
      <c r="AW672" s="14">
        <f>VLOOKUP(AS672,Safety_collateral_Vlookup!$J$3:$L$20,3,FALSE)</f>
        <v>25000</v>
      </c>
      <c r="AX672" s="48">
        <f t="shared" si="957"/>
        <v>72567.457813277215</v>
      </c>
      <c r="AY672" s="49">
        <f t="shared" si="1042"/>
        <v>36236.800000000003</v>
      </c>
      <c r="AZ672" s="14">
        <v>76000</v>
      </c>
      <c r="BA672" s="16">
        <f t="shared" si="958"/>
        <v>2.002590124218397</v>
      </c>
      <c r="BB672" t="e">
        <f>IF(BA672&lt;=#REF!,#REF!,IF(BA672&lt;=#REF!,#REF!,IF(BA672&lt;=#REF!,#REF!,IF(BA672&lt;=#REF!,#REF!,#REF!))))</f>
        <v>#REF!</v>
      </c>
      <c r="BC672" s="51">
        <v>3</v>
      </c>
      <c r="BD672" s="21">
        <v>70</v>
      </c>
      <c r="BE672" s="21">
        <v>6.4399999999999999E-2</v>
      </c>
      <c r="BF672" s="26">
        <f t="shared" si="959"/>
        <v>2363.5885041185884</v>
      </c>
      <c r="BG672" s="21">
        <v>7</v>
      </c>
      <c r="BH672" s="21">
        <f t="shared" si="960"/>
        <v>28</v>
      </c>
      <c r="BI672" s="28">
        <f t="shared" si="961"/>
        <v>4.0959999999999998E-4</v>
      </c>
      <c r="BJ672" s="27">
        <f t="shared" si="962"/>
        <v>4.0959999999999998E-4</v>
      </c>
      <c r="BK672" s="28">
        <f t="shared" si="963"/>
        <v>6.279685848080814E-3</v>
      </c>
      <c r="BL672" s="35">
        <f t="shared" si="964"/>
        <v>1.2575636862560668E-2</v>
      </c>
      <c r="BM672" s="21" t="str">
        <f t="shared" si="965"/>
        <v>Cr1</v>
      </c>
      <c r="BN672" s="51">
        <v>1</v>
      </c>
      <c r="BO672" s="21">
        <v>0</v>
      </c>
      <c r="BP672" s="50" t="s">
        <v>5497</v>
      </c>
      <c r="BQ672" s="14">
        <v>36200</v>
      </c>
      <c r="BR672">
        <f>IFERROR(VLOOKUP(AO672,'Model Failure data- Lines'!$A$37:$E$41,3,FALSE),'Model Failure data- Lines'!$C$37)</f>
        <v>0.16107000000000002</v>
      </c>
      <c r="BS672" s="14">
        <f t="shared" si="966"/>
        <v>11688.440429984563</v>
      </c>
      <c r="BT672" s="34">
        <f t="shared" si="949"/>
        <v>32321.429035111069</v>
      </c>
      <c r="BU672" s="34">
        <f t="shared" si="967"/>
        <v>0.36163130093311474</v>
      </c>
      <c r="BV672" s="54">
        <f t="shared" si="968"/>
        <v>-20632.988605126506</v>
      </c>
      <c r="BW672">
        <f>IFERROR(VLOOKUP(AO672,'Model Failure data- Lines'!$A$37:$E$41,4,FALSE),'Model Failure data- Lines'!$D$37)</f>
        <v>0.16398000000000001</v>
      </c>
      <c r="BX672" s="14">
        <f t="shared" si="969"/>
        <v>11899.611732221199</v>
      </c>
      <c r="BY672" s="34">
        <f t="shared" si="970"/>
        <v>28829.112252509072</v>
      </c>
      <c r="BZ672" s="71">
        <f t="shared" si="971"/>
        <v>0.41276372397438443</v>
      </c>
      <c r="CA672" s="71">
        <f t="shared" si="972"/>
        <v>-16929.500520287875</v>
      </c>
      <c r="CB672" s="57">
        <v>2</v>
      </c>
      <c r="CC672">
        <f>IFERROR(VLOOKUP(AO672,'Model Failure data- Lines'!$A$37:$E$41,5,FALSE),'Model Failure data- Lines'!$E$37)</f>
        <v>0.16322</v>
      </c>
      <c r="CD672" s="14">
        <f t="shared" si="973"/>
        <v>11844.460464283107</v>
      </c>
      <c r="CE672" s="34">
        <f t="shared" si="974"/>
        <v>22935.736965398941</v>
      </c>
      <c r="CF672" s="34">
        <f t="shared" si="975"/>
        <v>0.51641944107362958</v>
      </c>
      <c r="CG672" s="54">
        <f t="shared" si="976"/>
        <v>-11091.276501115834</v>
      </c>
      <c r="CH672" t="e">
        <f>IFERROR(VLOOKUP(AO672,'Model Failure data- Lines'!#REF!,3,FALSE),'Model Failure data- Lines'!#REF!)</f>
        <v>#REF!</v>
      </c>
      <c r="CI672" s="14" t="e">
        <f t="shared" si="977"/>
        <v>#REF!</v>
      </c>
      <c r="CJ672" s="34">
        <f t="shared" si="978"/>
        <v>31001.854545738563</v>
      </c>
      <c r="CK672" s="34" t="e">
        <f t="shared" si="979"/>
        <v>#REF!</v>
      </c>
      <c r="CL672" s="54" t="e">
        <f t="shared" si="980"/>
        <v>#REF!</v>
      </c>
      <c r="CM672" t="e">
        <f>IFERROR(VLOOKUP(AO672,'Model Failure data- Lines'!#REF!,4,FALSE),'Model Failure data- Lines'!#REF!)</f>
        <v>#REF!</v>
      </c>
      <c r="CN672" s="14" t="e">
        <f t="shared" si="981"/>
        <v>#REF!</v>
      </c>
      <c r="CO672" s="34">
        <f t="shared" si="982"/>
        <v>26523.174929219214</v>
      </c>
      <c r="CP672" s="34" t="e">
        <f t="shared" si="983"/>
        <v>#REF!</v>
      </c>
      <c r="CQ672" s="54" t="e">
        <f t="shared" si="984"/>
        <v>#REF!</v>
      </c>
      <c r="CR672" t="e">
        <f>IFERROR(VLOOKUP(AO672,'Model Failure data- Lines'!#REF!,5,FALSE),'Model Failure data- Lines'!#REF!)</f>
        <v>#REF!</v>
      </c>
      <c r="CS672" s="14" t="e">
        <f t="shared" si="985"/>
        <v>#REF!</v>
      </c>
      <c r="CT672" s="34">
        <f t="shared" si="986"/>
        <v>19413.381102248615</v>
      </c>
      <c r="CU672" s="34" t="e">
        <f t="shared" si="987"/>
        <v>#REF!</v>
      </c>
      <c r="CV672" s="54" t="e">
        <f t="shared" si="988"/>
        <v>#REF!</v>
      </c>
      <c r="CW672" t="s">
        <v>631</v>
      </c>
      <c r="CZ672">
        <f t="shared" si="989"/>
        <v>-16929.500520287875</v>
      </c>
      <c r="DA672" s="34">
        <f t="shared" si="990"/>
        <v>6333.7930920000008</v>
      </c>
      <c r="DB672" s="34">
        <f t="shared" si="991"/>
        <v>540.75168277371051</v>
      </c>
      <c r="DC672" s="34">
        <f t="shared" si="992"/>
        <v>650.90045744748761</v>
      </c>
      <c r="DD672" s="9">
        <f t="shared" si="993"/>
        <v>4374.1665000000003</v>
      </c>
      <c r="DE672" s="59">
        <f t="shared" si="994"/>
        <v>0.53226888696289631</v>
      </c>
      <c r="DF672" s="59">
        <f t="shared" si="995"/>
        <v>4.5442800567138585E-2</v>
      </c>
      <c r="DG672" s="59">
        <f t="shared" si="996"/>
        <v>5.4699302136473116E-2</v>
      </c>
      <c r="DH672" s="59">
        <f t="shared" si="997"/>
        <v>0.36758901033349195</v>
      </c>
      <c r="DI672" s="14">
        <f t="shared" si="998"/>
        <v>-9011.0463987714011</v>
      </c>
      <c r="DJ672" s="14">
        <f t="shared" si="999"/>
        <v>-769.32391584471077</v>
      </c>
      <c r="DK672" s="14">
        <f t="shared" si="1000"/>
        <v>-926.03186397880518</v>
      </c>
      <c r="DL672" s="14">
        <f t="shared" si="1001"/>
        <v>-6223.0983416929557</v>
      </c>
      <c r="DM672">
        <f t="shared" si="1002"/>
        <v>-11091.276501115835</v>
      </c>
      <c r="DN672" s="34">
        <f t="shared" si="1003"/>
        <v>6304.4377880000002</v>
      </c>
      <c r="DO672" s="34">
        <f t="shared" si="1004"/>
        <v>538.24545470377507</v>
      </c>
      <c r="DP672" s="34">
        <f t="shared" si="1005"/>
        <v>647.88372157933247</v>
      </c>
      <c r="DQ672" s="9">
        <f t="shared" si="1006"/>
        <v>4353.8935000000001</v>
      </c>
      <c r="DR672" s="59">
        <f t="shared" si="1007"/>
        <v>0.53226888696289631</v>
      </c>
      <c r="DS672" s="59">
        <f t="shared" si="1008"/>
        <v>4.5442800567138598E-2</v>
      </c>
      <c r="DT672" s="59">
        <f t="shared" si="1009"/>
        <v>5.469930213647313E-2</v>
      </c>
      <c r="DU672" s="59">
        <f t="shared" si="1010"/>
        <v>0.36758901033349195</v>
      </c>
      <c r="DV672" s="14">
        <f t="shared" si="1011"/>
        <v>-5903.5413982466525</v>
      </c>
      <c r="DW672" s="14">
        <f t="shared" si="1012"/>
        <v>-504.0186660751977</v>
      </c>
      <c r="DX672" s="14">
        <f t="shared" si="1013"/>
        <v>-606.68508441369966</v>
      </c>
      <c r="DY672" s="14">
        <f t="shared" si="1014"/>
        <v>-4077.0313523802852</v>
      </c>
      <c r="DZ672" s="34" t="e">
        <f t="shared" si="1015"/>
        <v>#REF!</v>
      </c>
      <c r="EA672" s="34" t="e">
        <f t="shared" si="1016"/>
        <v>#REF!</v>
      </c>
      <c r="EB672" s="34" t="e">
        <f t="shared" si="1017"/>
        <v>#REF!</v>
      </c>
      <c r="EC672" s="34" t="e">
        <f t="shared" si="1018"/>
        <v>#REF!</v>
      </c>
      <c r="ED672" s="34" t="e">
        <f t="shared" si="1019"/>
        <v>#REF!</v>
      </c>
      <c r="EE672" s="59" t="e">
        <f t="shared" si="1020"/>
        <v>#REF!</v>
      </c>
      <c r="EF672" s="59" t="e">
        <f t="shared" si="1021"/>
        <v>#REF!</v>
      </c>
      <c r="EG672" s="59" t="e">
        <f t="shared" si="1022"/>
        <v>#REF!</v>
      </c>
      <c r="EH672" s="59" t="e">
        <f t="shared" si="1023"/>
        <v>#REF!</v>
      </c>
      <c r="EI672" s="14" t="e">
        <f t="shared" si="1024"/>
        <v>#REF!</v>
      </c>
      <c r="EJ672" s="14" t="e">
        <f t="shared" si="1025"/>
        <v>#REF!</v>
      </c>
      <c r="EK672" s="14" t="e">
        <f t="shared" si="1026"/>
        <v>#REF!</v>
      </c>
      <c r="EL672" s="14" t="e">
        <f t="shared" si="1027"/>
        <v>#REF!</v>
      </c>
      <c r="EM672" t="e">
        <f t="shared" si="1028"/>
        <v>#REF!</v>
      </c>
      <c r="EN672" s="34" t="e">
        <f t="shared" si="1029"/>
        <v>#REF!</v>
      </c>
      <c r="EO672" s="34" t="e">
        <f t="shared" si="1030"/>
        <v>#REF!</v>
      </c>
      <c r="EP672" s="34" t="e">
        <f t="shared" si="1031"/>
        <v>#REF!</v>
      </c>
      <c r="EQ672" s="34" t="e">
        <f t="shared" si="1032"/>
        <v>#REF!</v>
      </c>
      <c r="ER672" s="59" t="e">
        <f t="shared" si="1033"/>
        <v>#REF!</v>
      </c>
      <c r="ES672" s="59" t="e">
        <f t="shared" si="1034"/>
        <v>#REF!</v>
      </c>
      <c r="ET672" s="59" t="e">
        <f t="shared" si="1035"/>
        <v>#REF!</v>
      </c>
      <c r="EU672" s="59" t="e">
        <f t="shared" si="1036"/>
        <v>#REF!</v>
      </c>
      <c r="EV672" s="14" t="e">
        <f t="shared" si="1037"/>
        <v>#REF!</v>
      </c>
      <c r="EW672" s="14" t="e">
        <f t="shared" si="1038"/>
        <v>#REF!</v>
      </c>
      <c r="EX672" s="14" t="e">
        <f t="shared" si="1039"/>
        <v>#REF!</v>
      </c>
      <c r="EY672" s="14" t="e">
        <f t="shared" si="1040"/>
        <v>#REF!</v>
      </c>
    </row>
    <row r="673" spans="1:155" x14ac:dyDescent="0.2">
      <c r="A673" s="17">
        <v>30161341</v>
      </c>
      <c r="B673" t="s">
        <v>62</v>
      </c>
      <c r="C673" t="s">
        <v>2987</v>
      </c>
      <c r="D673" t="s">
        <v>2988</v>
      </c>
      <c r="E673" t="s">
        <v>2989</v>
      </c>
      <c r="F673" t="s">
        <v>41</v>
      </c>
      <c r="G673" t="s">
        <v>42</v>
      </c>
      <c r="H673" t="s">
        <v>2990</v>
      </c>
      <c r="I673" t="s">
        <v>68</v>
      </c>
      <c r="J673" s="19" t="s">
        <v>69</v>
      </c>
      <c r="K673" t="s">
        <v>70</v>
      </c>
      <c r="L673">
        <v>1962</v>
      </c>
      <c r="M673">
        <f t="shared" si="950"/>
        <v>1962</v>
      </c>
      <c r="N673">
        <v>57</v>
      </c>
      <c r="O673" s="19">
        <f t="shared" si="951"/>
        <v>57</v>
      </c>
      <c r="P673" t="s">
        <v>80</v>
      </c>
      <c r="Q673" s="19" t="str">
        <f t="shared" si="952"/>
        <v>50-60</v>
      </c>
      <c r="R673" s="23">
        <v>169.7</v>
      </c>
      <c r="S673" s="15">
        <f t="shared" si="953"/>
        <v>0.16969999999999999</v>
      </c>
      <c r="T673">
        <v>30375579</v>
      </c>
      <c r="U673" t="s">
        <v>45</v>
      </c>
      <c r="V673" t="s">
        <v>46</v>
      </c>
      <c r="W673" t="s">
        <v>47</v>
      </c>
      <c r="X673" t="s">
        <v>48</v>
      </c>
      <c r="Y673" t="s">
        <v>340</v>
      </c>
      <c r="Z673" t="s">
        <v>2991</v>
      </c>
      <c r="AA673" t="s">
        <v>2992</v>
      </c>
      <c r="AB673" t="s">
        <v>1169</v>
      </c>
      <c r="AC673">
        <v>1962</v>
      </c>
      <c r="AD673">
        <v>57</v>
      </c>
      <c r="AE673" t="str">
        <f t="shared" si="954"/>
        <v>&lt;60</v>
      </c>
      <c r="AF673">
        <v>-38.074793079999999</v>
      </c>
      <c r="AG673">
        <v>145.74355432999999</v>
      </c>
      <c r="AH673" t="s">
        <v>75</v>
      </c>
      <c r="AI673" t="s">
        <v>76</v>
      </c>
      <c r="AJ673" s="33" t="s">
        <v>314</v>
      </c>
      <c r="AL673">
        <v>1</v>
      </c>
      <c r="AM673" t="s">
        <v>86</v>
      </c>
      <c r="AN673">
        <v>220</v>
      </c>
      <c r="AO673" s="69">
        <v>3</v>
      </c>
      <c r="AP673">
        <v>2</v>
      </c>
      <c r="AQ673">
        <v>0</v>
      </c>
      <c r="AR673">
        <v>0</v>
      </c>
      <c r="AS673" s="82" t="str">
        <f t="shared" si="955"/>
        <v>Gw-0-0</v>
      </c>
      <c r="AT673" s="14">
        <f t="shared" si="956"/>
        <v>36200</v>
      </c>
      <c r="AU673" s="81">
        <f>VLOOKUP(C673,Bushfire_Vlookup!$F$2:$H$12575,3,FALSE)</f>
        <v>2961.8672259999998</v>
      </c>
      <c r="AV673" s="14">
        <f>VLOOKUP(AS673,Safety_collateral_Vlookup!$J$3:$L$20,2,FALSE)</f>
        <v>3720.1399252148244</v>
      </c>
      <c r="AW673" s="14">
        <f>VLOOKUP(AS673,Safety_collateral_Vlookup!$J$3:$L$20,3,FALSE)</f>
        <v>25000</v>
      </c>
      <c r="AX673" s="48">
        <f t="shared" si="957"/>
        <v>72430.101630346224</v>
      </c>
      <c r="AY673" s="49">
        <f t="shared" si="1042"/>
        <v>12897.199999999999</v>
      </c>
      <c r="AZ673" s="14">
        <v>76000</v>
      </c>
      <c r="BA673" s="16">
        <f t="shared" si="958"/>
        <v>5.615955527583214</v>
      </c>
      <c r="BB673" t="e">
        <f>IF(BA673&lt;=#REF!,#REF!,IF(BA673&lt;=#REF!,#REF!,IF(BA673&lt;=#REF!,#REF!,IF(BA673&lt;=#REF!,#REF!,#REF!))))</f>
        <v>#REF!</v>
      </c>
      <c r="BC673" s="51">
        <v>4</v>
      </c>
      <c r="BD673" s="21">
        <v>70</v>
      </c>
      <c r="BE673" s="21">
        <v>6.4399999999999999E-2</v>
      </c>
      <c r="BF673" s="26">
        <f t="shared" si="959"/>
        <v>841.23525408750925</v>
      </c>
      <c r="BG673" s="21">
        <v>7</v>
      </c>
      <c r="BH673" s="21">
        <f t="shared" si="960"/>
        <v>28</v>
      </c>
      <c r="BI673" s="28">
        <f t="shared" si="961"/>
        <v>4.0959999999999998E-4</v>
      </c>
      <c r="BJ673" s="27">
        <f t="shared" si="962"/>
        <v>4.0959999999999998E-4</v>
      </c>
      <c r="BK673" s="28">
        <f t="shared" si="963"/>
        <v>6.279685848080814E-3</v>
      </c>
      <c r="BL673" s="35">
        <f t="shared" si="964"/>
        <v>3.526643645001553E-2</v>
      </c>
      <c r="BM673" s="21" t="str">
        <f t="shared" si="965"/>
        <v>Cr1</v>
      </c>
      <c r="BN673" s="51">
        <v>1</v>
      </c>
      <c r="BO673" s="21">
        <v>0</v>
      </c>
      <c r="BP673" s="50" t="s">
        <v>5497</v>
      </c>
      <c r="BQ673" s="14">
        <v>36200</v>
      </c>
      <c r="BR673">
        <f>IFERROR(VLOOKUP(AO673,'Model Failure data- Lines'!$A$37:$E$41,3,FALSE),'Model Failure data- Lines'!$C$37)</f>
        <v>0.16107000000000002</v>
      </c>
      <c r="BS673" s="14">
        <f t="shared" si="966"/>
        <v>11666.316469599868</v>
      </c>
      <c r="BT673" s="34">
        <f t="shared" si="949"/>
        <v>11503.66297663244</v>
      </c>
      <c r="BU673" s="34">
        <f t="shared" si="967"/>
        <v>1.0141392783583654</v>
      </c>
      <c r="BV673" s="54">
        <f t="shared" si="968"/>
        <v>162.65349296742716</v>
      </c>
      <c r="BW673">
        <f>IFERROR(VLOOKUP(AO673,'Model Failure data- Lines'!$A$37:$E$41,4,FALSE),'Model Failure data- Lines'!$D$37)</f>
        <v>0.16398000000000001</v>
      </c>
      <c r="BX673" s="14">
        <f t="shared" si="969"/>
        <v>11877.088065344175</v>
      </c>
      <c r="BY673" s="34">
        <f t="shared" si="970"/>
        <v>10260.697041213902</v>
      </c>
      <c r="BZ673" s="71">
        <f t="shared" si="971"/>
        <v>1.157532282420751</v>
      </c>
      <c r="CA673" s="71">
        <f t="shared" si="972"/>
        <v>1616.3910241302729</v>
      </c>
      <c r="CB673" s="57">
        <v>2</v>
      </c>
      <c r="CC673">
        <f>IFERROR(VLOOKUP(AO673,'Model Failure data- Lines'!$A$37:$E$41,5,FALSE),'Model Failure data- Lines'!$E$37)</f>
        <v>0.16322</v>
      </c>
      <c r="CD673" s="14">
        <f t="shared" si="973"/>
        <v>11822.041188105111</v>
      </c>
      <c r="CE673" s="34">
        <f t="shared" si="974"/>
        <v>8163.1597378947145</v>
      </c>
      <c r="CF673" s="34">
        <f t="shared" si="975"/>
        <v>1.4482187740643215</v>
      </c>
      <c r="CG673" s="54">
        <f t="shared" si="976"/>
        <v>3658.8814502103969</v>
      </c>
      <c r="CH673" t="e">
        <f>IFERROR(VLOOKUP(AO673,'Model Failure data- Lines'!#REF!,3,FALSE),'Model Failure data- Lines'!#REF!)</f>
        <v>#REF!</v>
      </c>
      <c r="CI673" s="14" t="e">
        <f t="shared" si="977"/>
        <v>#REF!</v>
      </c>
      <c r="CJ673" s="34">
        <f t="shared" si="978"/>
        <v>11034.007375024818</v>
      </c>
      <c r="CK673" s="34" t="e">
        <f t="shared" si="979"/>
        <v>#REF!</v>
      </c>
      <c r="CL673" s="54" t="e">
        <f t="shared" si="980"/>
        <v>#REF!</v>
      </c>
      <c r="CM673" t="e">
        <f>IFERROR(VLOOKUP(AO673,'Model Failure data- Lines'!#REF!,4,FALSE),'Model Failure data- Lines'!#REF!)</f>
        <v>#REF!</v>
      </c>
      <c r="CN673" s="14" t="e">
        <f t="shared" si="981"/>
        <v>#REF!</v>
      </c>
      <c r="CO673" s="34">
        <f t="shared" si="982"/>
        <v>9439.9806742627934</v>
      </c>
      <c r="CP673" s="34" t="e">
        <f t="shared" si="983"/>
        <v>#REF!</v>
      </c>
      <c r="CQ673" s="54" t="e">
        <f t="shared" si="984"/>
        <v>#REF!</v>
      </c>
      <c r="CR673" t="e">
        <f>IFERROR(VLOOKUP(AO673,'Model Failure data- Lines'!#REF!,5,FALSE),'Model Failure data- Lines'!#REF!)</f>
        <v>#REF!</v>
      </c>
      <c r="CS673" s="14" t="e">
        <f t="shared" si="985"/>
        <v>#REF!</v>
      </c>
      <c r="CT673" s="34">
        <f t="shared" si="986"/>
        <v>6909.5024602592057</v>
      </c>
      <c r="CU673" s="34" t="e">
        <f t="shared" si="987"/>
        <v>#REF!</v>
      </c>
      <c r="CV673" s="54" t="e">
        <f t="shared" si="988"/>
        <v>#REF!</v>
      </c>
      <c r="CW673" t="s">
        <v>1169</v>
      </c>
      <c r="CZ673">
        <f t="shared" si="989"/>
        <v>1616.3910241302729</v>
      </c>
      <c r="DA673" s="34">
        <f t="shared" si="990"/>
        <v>6333.7930920000008</v>
      </c>
      <c r="DB673" s="34">
        <f t="shared" si="991"/>
        <v>518.22801589668506</v>
      </c>
      <c r="DC673" s="34">
        <f t="shared" si="992"/>
        <v>650.90045744748761</v>
      </c>
      <c r="DD673" s="9">
        <f t="shared" si="993"/>
        <v>4374.1665000000003</v>
      </c>
      <c r="DE673" s="59">
        <f t="shared" si="994"/>
        <v>0.53327827975623077</v>
      </c>
      <c r="DF673" s="59">
        <f t="shared" si="995"/>
        <v>4.3632581744409912E-2</v>
      </c>
      <c r="DG673" s="59">
        <f t="shared" si="996"/>
        <v>5.4803033695332445E-2</v>
      </c>
      <c r="DH673" s="59">
        <f t="shared" si="997"/>
        <v>0.36828610480402679</v>
      </c>
      <c r="DI673" s="14">
        <f t="shared" si="998"/>
        <v>861.98622476160392</v>
      </c>
      <c r="DJ673" s="14">
        <f t="shared" si="999"/>
        <v>70.527313491294578</v>
      </c>
      <c r="DK673" s="14">
        <f t="shared" si="1000"/>
        <v>88.583131760244257</v>
      </c>
      <c r="DL673" s="14">
        <f t="shared" si="1001"/>
        <v>595.29435411712973</v>
      </c>
      <c r="DM673">
        <f t="shared" si="1002"/>
        <v>3658.8814502103974</v>
      </c>
      <c r="DN673" s="34">
        <f t="shared" si="1003"/>
        <v>6304.4377880000002</v>
      </c>
      <c r="DO673" s="34">
        <f t="shared" si="1004"/>
        <v>515.82617852577721</v>
      </c>
      <c r="DP673" s="34">
        <f t="shared" si="1005"/>
        <v>647.88372157933247</v>
      </c>
      <c r="DQ673" s="9">
        <f t="shared" si="1006"/>
        <v>4353.8935000000001</v>
      </c>
      <c r="DR673" s="59">
        <f t="shared" si="1007"/>
        <v>0.53327827975623077</v>
      </c>
      <c r="DS673" s="59">
        <f t="shared" si="1008"/>
        <v>4.3632581744409919E-2</v>
      </c>
      <c r="DT673" s="59">
        <f t="shared" si="1009"/>
        <v>5.4803033695332445E-2</v>
      </c>
      <c r="DU673" s="59">
        <f t="shared" si="1010"/>
        <v>0.36828610480402674</v>
      </c>
      <c r="DV673" s="14">
        <f t="shared" si="1011"/>
        <v>1951.2020056001834</v>
      </c>
      <c r="DW673" s="14">
        <f t="shared" si="1012"/>
        <v>159.64644396941026</v>
      </c>
      <c r="DX673" s="14">
        <f t="shared" si="1013"/>
        <v>200.51780340310722</v>
      </c>
      <c r="DY673" s="14">
        <f t="shared" si="1014"/>
        <v>1347.5151972376957</v>
      </c>
      <c r="DZ673" s="34" t="e">
        <f t="shared" si="1015"/>
        <v>#REF!</v>
      </c>
      <c r="EA673" s="34" t="e">
        <f t="shared" si="1016"/>
        <v>#REF!</v>
      </c>
      <c r="EB673" s="34" t="e">
        <f t="shared" si="1017"/>
        <v>#REF!</v>
      </c>
      <c r="EC673" s="34" t="e">
        <f t="shared" si="1018"/>
        <v>#REF!</v>
      </c>
      <c r="ED673" s="34" t="e">
        <f t="shared" si="1019"/>
        <v>#REF!</v>
      </c>
      <c r="EE673" s="59" t="e">
        <f t="shared" si="1020"/>
        <v>#REF!</v>
      </c>
      <c r="EF673" s="59" t="e">
        <f t="shared" si="1021"/>
        <v>#REF!</v>
      </c>
      <c r="EG673" s="59" t="e">
        <f t="shared" si="1022"/>
        <v>#REF!</v>
      </c>
      <c r="EH673" s="59" t="e">
        <f t="shared" si="1023"/>
        <v>#REF!</v>
      </c>
      <c r="EI673" s="14" t="e">
        <f t="shared" si="1024"/>
        <v>#REF!</v>
      </c>
      <c r="EJ673" s="14" t="e">
        <f t="shared" si="1025"/>
        <v>#REF!</v>
      </c>
      <c r="EK673" s="14" t="e">
        <f t="shared" si="1026"/>
        <v>#REF!</v>
      </c>
      <c r="EL673" s="14" t="e">
        <f t="shared" si="1027"/>
        <v>#REF!</v>
      </c>
      <c r="EM673" t="e">
        <f t="shared" si="1028"/>
        <v>#REF!</v>
      </c>
      <c r="EN673" s="34" t="e">
        <f t="shared" si="1029"/>
        <v>#REF!</v>
      </c>
      <c r="EO673" s="34" t="e">
        <f t="shared" si="1030"/>
        <v>#REF!</v>
      </c>
      <c r="EP673" s="34" t="e">
        <f t="shared" si="1031"/>
        <v>#REF!</v>
      </c>
      <c r="EQ673" s="34" t="e">
        <f t="shared" si="1032"/>
        <v>#REF!</v>
      </c>
      <c r="ER673" s="59" t="e">
        <f t="shared" si="1033"/>
        <v>#REF!</v>
      </c>
      <c r="ES673" s="59" t="e">
        <f t="shared" si="1034"/>
        <v>#REF!</v>
      </c>
      <c r="ET673" s="59" t="e">
        <f t="shared" si="1035"/>
        <v>#REF!</v>
      </c>
      <c r="EU673" s="59" t="e">
        <f t="shared" si="1036"/>
        <v>#REF!</v>
      </c>
      <c r="EV673" s="14" t="e">
        <f t="shared" si="1037"/>
        <v>#REF!</v>
      </c>
      <c r="EW673" s="14" t="e">
        <f t="shared" si="1038"/>
        <v>#REF!</v>
      </c>
      <c r="EX673" s="14" t="e">
        <f t="shared" si="1039"/>
        <v>#REF!</v>
      </c>
      <c r="EY673" s="14" t="e">
        <f t="shared" si="1040"/>
        <v>#REF!</v>
      </c>
    </row>
    <row r="674" spans="1:155" x14ac:dyDescent="0.2">
      <c r="A674" s="17">
        <v>30181429</v>
      </c>
      <c r="B674" t="s">
        <v>62</v>
      </c>
      <c r="C674" t="s">
        <v>3291</v>
      </c>
      <c r="D674" t="s">
        <v>3292</v>
      </c>
      <c r="E674" t="s">
        <v>3293</v>
      </c>
      <c r="F674" t="s">
        <v>41</v>
      </c>
      <c r="G674" t="s">
        <v>42</v>
      </c>
      <c r="H674" t="s">
        <v>3294</v>
      </c>
      <c r="I674" t="s">
        <v>68</v>
      </c>
      <c r="J674" s="19" t="s">
        <v>69</v>
      </c>
      <c r="K674" t="s">
        <v>70</v>
      </c>
      <c r="L674">
        <v>1962</v>
      </c>
      <c r="M674">
        <f t="shared" si="950"/>
        <v>1962</v>
      </c>
      <c r="N674">
        <v>57</v>
      </c>
      <c r="O674" s="19">
        <f t="shared" si="951"/>
        <v>57</v>
      </c>
      <c r="P674" t="s">
        <v>80</v>
      </c>
      <c r="Q674" s="19" t="str">
        <f t="shared" si="952"/>
        <v>50-60</v>
      </c>
      <c r="R674" s="23">
        <v>316.89999999999998</v>
      </c>
      <c r="S674" s="15">
        <f t="shared" si="953"/>
        <v>0.31689999999999996</v>
      </c>
      <c r="T674">
        <v>30078857</v>
      </c>
      <c r="U674" t="s">
        <v>45</v>
      </c>
      <c r="V674" t="s">
        <v>46</v>
      </c>
      <c r="W674" s="20" t="s">
        <v>87</v>
      </c>
      <c r="X674" t="s">
        <v>48</v>
      </c>
      <c r="Y674" t="s">
        <v>2740</v>
      </c>
      <c r="Z674" t="s">
        <v>3295</v>
      </c>
      <c r="AA674" t="s">
        <v>3296</v>
      </c>
      <c r="AB674" t="s">
        <v>545</v>
      </c>
      <c r="AC674">
        <v>1962</v>
      </c>
      <c r="AD674">
        <v>57</v>
      </c>
      <c r="AE674" t="str">
        <f t="shared" si="954"/>
        <v>&lt;60</v>
      </c>
      <c r="AF674">
        <v>-38.025229379999999</v>
      </c>
      <c r="AG674">
        <v>145.36662181</v>
      </c>
      <c r="AH674" t="s">
        <v>75</v>
      </c>
      <c r="AI674" t="s">
        <v>76</v>
      </c>
      <c r="AJ674" s="33" t="s">
        <v>314</v>
      </c>
      <c r="AL674">
        <v>1</v>
      </c>
      <c r="AM674" t="s">
        <v>86</v>
      </c>
      <c r="AN674">
        <v>220</v>
      </c>
      <c r="AO674" s="69">
        <v>3</v>
      </c>
      <c r="AP674">
        <v>2</v>
      </c>
      <c r="AQ674">
        <v>0</v>
      </c>
      <c r="AR674">
        <v>1</v>
      </c>
      <c r="AS674" s="82" t="str">
        <f t="shared" si="955"/>
        <v>Gw-0-1</v>
      </c>
      <c r="AT674" s="14">
        <f t="shared" si="956"/>
        <v>36200</v>
      </c>
      <c r="AU674" s="81">
        <f>VLOOKUP(C674,Bushfire_Vlookup!$F$2:$H$12575,3,FALSE)</f>
        <v>7475.5050629999996</v>
      </c>
      <c r="AV674" s="14">
        <f>VLOOKUP(AS674,Safety_collateral_Vlookup!$J$3:$L$20,2,FALSE)</f>
        <v>11570.139925214824</v>
      </c>
      <c r="AW674" s="14">
        <f>VLOOKUP(AS674,Safety_collateral_Vlookup!$J$3:$L$20,3,FALSE)</f>
        <v>148000</v>
      </c>
      <c r="AX674" s="48">
        <f t="shared" si="957"/>
        <v>216863.10320242521</v>
      </c>
      <c r="AY674" s="49">
        <f t="shared" si="1042"/>
        <v>24084.399999999998</v>
      </c>
      <c r="AZ674" s="14">
        <v>76000</v>
      </c>
      <c r="BA674" s="16">
        <f t="shared" si="958"/>
        <v>9.0042975204873379</v>
      </c>
      <c r="BB674" t="e">
        <f>IF(BA674&lt;=#REF!,#REF!,IF(BA674&lt;=#REF!,#REF!,IF(BA674&lt;=#REF!,#REF!,IF(BA674&lt;=#REF!,#REF!,#REF!))))</f>
        <v>#REF!</v>
      </c>
      <c r="BC674" s="51">
        <v>4</v>
      </c>
      <c r="BD674" s="21">
        <v>70</v>
      </c>
      <c r="BE674" s="21">
        <v>6.4399999999999999E-2</v>
      </c>
      <c r="BF674" s="26">
        <f t="shared" si="959"/>
        <v>1570.9337184462679</v>
      </c>
      <c r="BG674" s="21">
        <v>7</v>
      </c>
      <c r="BH674" s="21">
        <f t="shared" si="960"/>
        <v>28</v>
      </c>
      <c r="BI674" s="28">
        <f t="shared" si="961"/>
        <v>4.0959999999999998E-4</v>
      </c>
      <c r="BJ674" s="27">
        <f t="shared" si="962"/>
        <v>4.0959999999999998E-4</v>
      </c>
      <c r="BK674" s="28">
        <f t="shared" si="963"/>
        <v>6.279685848080814E-3</v>
      </c>
      <c r="BL674" s="35">
        <f t="shared" si="964"/>
        <v>5.6544159711313498E-2</v>
      </c>
      <c r="BM674" s="21" t="str">
        <f t="shared" si="965"/>
        <v>Cr1</v>
      </c>
      <c r="BN674" s="51">
        <v>1</v>
      </c>
      <c r="BO674" s="21">
        <v>0</v>
      </c>
      <c r="BP674" s="50" t="s">
        <v>5497</v>
      </c>
      <c r="BQ674" s="14">
        <v>36200</v>
      </c>
      <c r="BR674">
        <f>IFERROR(VLOOKUP(AO674,'Model Failure data- Lines'!$A$37:$E$41,3,FALSE),'Model Failure data- Lines'!$C$37)</f>
        <v>0.16107000000000002</v>
      </c>
      <c r="BS674" s="14">
        <f t="shared" si="966"/>
        <v>34930.140032814634</v>
      </c>
      <c r="BT674" s="34">
        <f t="shared" si="949"/>
        <v>21482.090732438541</v>
      </c>
      <c r="BU674" s="34">
        <f t="shared" si="967"/>
        <v>1.6260121264672425</v>
      </c>
      <c r="BV674" s="54">
        <f t="shared" si="968"/>
        <v>13448.049300376093</v>
      </c>
      <c r="BW674">
        <f>IFERROR(VLOOKUP(AO674,'Model Failure data- Lines'!$A$37:$E$41,4,FALSE),'Model Failure data- Lines'!$D$37)</f>
        <v>0.16398000000000001</v>
      </c>
      <c r="BX674" s="14">
        <f t="shared" si="969"/>
        <v>35561.21166313369</v>
      </c>
      <c r="BY674" s="34">
        <f t="shared" si="970"/>
        <v>19160.959884270393</v>
      </c>
      <c r="BZ674" s="71">
        <f t="shared" si="971"/>
        <v>1.8559201562927223</v>
      </c>
      <c r="CA674" s="71">
        <f t="shared" si="972"/>
        <v>16400.251778863298</v>
      </c>
      <c r="CB674" s="57">
        <v>2</v>
      </c>
      <c r="CC674">
        <f>IFERROR(VLOOKUP(AO674,'Model Failure data- Lines'!$A$37:$E$41,5,FALSE),'Model Failure data- Lines'!$E$37)</f>
        <v>0.16322</v>
      </c>
      <c r="CD674" s="14">
        <f t="shared" si="973"/>
        <v>35396.39570469984</v>
      </c>
      <c r="CE674" s="34">
        <f t="shared" si="974"/>
        <v>15243.991284259488</v>
      </c>
      <c r="CF674" s="34">
        <f t="shared" si="975"/>
        <v>2.3219900250959311</v>
      </c>
      <c r="CG674" s="54">
        <f t="shared" si="976"/>
        <v>20152.404420440354</v>
      </c>
      <c r="CH674" t="e">
        <f>IFERROR(VLOOKUP(AO674,'Model Failure data- Lines'!#REF!,3,FALSE),'Model Failure data- Lines'!#REF!)</f>
        <v>#REF!</v>
      </c>
      <c r="CI674" s="14" t="e">
        <f t="shared" si="977"/>
        <v>#REF!</v>
      </c>
      <c r="CJ674" s="34">
        <f t="shared" si="978"/>
        <v>20605.049718004506</v>
      </c>
      <c r="CK674" s="34" t="e">
        <f t="shared" si="979"/>
        <v>#REF!</v>
      </c>
      <c r="CL674" s="54" t="e">
        <f t="shared" si="980"/>
        <v>#REF!</v>
      </c>
      <c r="CM674" t="e">
        <f>IFERROR(VLOOKUP(AO674,'Model Failure data- Lines'!#REF!,4,FALSE),'Model Failure data- Lines'!#REF!)</f>
        <v>#REF!</v>
      </c>
      <c r="CN674" s="14" t="e">
        <f t="shared" si="981"/>
        <v>#REF!</v>
      </c>
      <c r="CO674" s="34">
        <f t="shared" si="982"/>
        <v>17628.343404088857</v>
      </c>
      <c r="CP674" s="34" t="e">
        <f t="shared" si="983"/>
        <v>#REF!</v>
      </c>
      <c r="CQ674" s="54" t="e">
        <f t="shared" si="984"/>
        <v>#REF!</v>
      </c>
      <c r="CR674" t="e">
        <f>IFERROR(VLOOKUP(AO674,'Model Failure data- Lines'!#REF!,5,FALSE),'Model Failure data- Lines'!#REF!)</f>
        <v>#REF!</v>
      </c>
      <c r="CS674" s="14" t="e">
        <f t="shared" si="985"/>
        <v>#REF!</v>
      </c>
      <c r="CT674" s="34">
        <f t="shared" si="986"/>
        <v>12902.895283772199</v>
      </c>
      <c r="CU674" s="34" t="e">
        <f t="shared" si="987"/>
        <v>#REF!</v>
      </c>
      <c r="CV674" s="54" t="e">
        <f t="shared" si="988"/>
        <v>#REF!</v>
      </c>
      <c r="CW674" t="s">
        <v>545</v>
      </c>
      <c r="CZ674">
        <f t="shared" si="989"/>
        <v>16400.251778863298</v>
      </c>
      <c r="DA674" s="34">
        <f t="shared" si="990"/>
        <v>6333.7930920000008</v>
      </c>
      <c r="DB674" s="34">
        <f t="shared" si="991"/>
        <v>1307.9641526861994</v>
      </c>
      <c r="DC674" s="34">
        <f t="shared" si="992"/>
        <v>2024.3887384474874</v>
      </c>
      <c r="DD674" s="9">
        <f t="shared" si="993"/>
        <v>25895.06568</v>
      </c>
      <c r="DE674" s="59">
        <f t="shared" si="994"/>
        <v>0.17810959738940066</v>
      </c>
      <c r="DF674" s="59">
        <f t="shared" si="995"/>
        <v>3.6780640802578896E-2</v>
      </c>
      <c r="DG674" s="59">
        <f t="shared" si="996"/>
        <v>5.69268774535647E-2</v>
      </c>
      <c r="DH674" s="59">
        <f t="shared" si="997"/>
        <v>0.72818288435445566</v>
      </c>
      <c r="DI674" s="14">
        <f t="shared" si="998"/>
        <v>2921.0422414181439</v>
      </c>
      <c r="DJ674" s="14">
        <f t="shared" si="999"/>
        <v>603.21176975022649</v>
      </c>
      <c r="DK674" s="14">
        <f t="shared" si="1000"/>
        <v>933.61512322295744</v>
      </c>
      <c r="DL674" s="14">
        <f t="shared" si="1001"/>
        <v>11942.382644471969</v>
      </c>
      <c r="DM674">
        <f t="shared" si="1002"/>
        <v>20152.404420440354</v>
      </c>
      <c r="DN674" s="34">
        <f t="shared" si="1003"/>
        <v>6304.4377880000002</v>
      </c>
      <c r="DO674" s="34">
        <f t="shared" si="1004"/>
        <v>1301.9021161205117</v>
      </c>
      <c r="DP674" s="34">
        <f t="shared" si="1005"/>
        <v>2015.0062805793323</v>
      </c>
      <c r="DQ674" s="9">
        <f t="shared" si="1006"/>
        <v>25775.04952</v>
      </c>
      <c r="DR674" s="59">
        <f t="shared" si="1007"/>
        <v>0.17810959738940069</v>
      </c>
      <c r="DS674" s="59">
        <f t="shared" si="1008"/>
        <v>3.6780640802578903E-2</v>
      </c>
      <c r="DT674" s="59">
        <f t="shared" si="1009"/>
        <v>5.6926877453564714E-2</v>
      </c>
      <c r="DU674" s="59">
        <f t="shared" si="1010"/>
        <v>0.72818288435445577</v>
      </c>
      <c r="DV674" s="14">
        <f t="shared" si="1011"/>
        <v>3589.3366377530097</v>
      </c>
      <c r="DW674" s="14">
        <f t="shared" si="1012"/>
        <v>741.21834829652005</v>
      </c>
      <c r="DX674" s="14">
        <f t="shared" si="1013"/>
        <v>1147.2134568370839</v>
      </c>
      <c r="DY674" s="14">
        <f t="shared" si="1014"/>
        <v>14674.635977553742</v>
      </c>
      <c r="DZ674" s="34" t="e">
        <f t="shared" si="1015"/>
        <v>#REF!</v>
      </c>
      <c r="EA674" s="34" t="e">
        <f t="shared" si="1016"/>
        <v>#REF!</v>
      </c>
      <c r="EB674" s="34" t="e">
        <f t="shared" si="1017"/>
        <v>#REF!</v>
      </c>
      <c r="EC674" s="34" t="e">
        <f t="shared" si="1018"/>
        <v>#REF!</v>
      </c>
      <c r="ED674" s="34" t="e">
        <f t="shared" si="1019"/>
        <v>#REF!</v>
      </c>
      <c r="EE674" s="59" t="e">
        <f t="shared" si="1020"/>
        <v>#REF!</v>
      </c>
      <c r="EF674" s="59" t="e">
        <f t="shared" si="1021"/>
        <v>#REF!</v>
      </c>
      <c r="EG674" s="59" t="e">
        <f t="shared" si="1022"/>
        <v>#REF!</v>
      </c>
      <c r="EH674" s="59" t="e">
        <f t="shared" si="1023"/>
        <v>#REF!</v>
      </c>
      <c r="EI674" s="14" t="e">
        <f t="shared" si="1024"/>
        <v>#REF!</v>
      </c>
      <c r="EJ674" s="14" t="e">
        <f t="shared" si="1025"/>
        <v>#REF!</v>
      </c>
      <c r="EK674" s="14" t="e">
        <f t="shared" si="1026"/>
        <v>#REF!</v>
      </c>
      <c r="EL674" s="14" t="e">
        <f t="shared" si="1027"/>
        <v>#REF!</v>
      </c>
      <c r="EM674" t="e">
        <f t="shared" si="1028"/>
        <v>#REF!</v>
      </c>
      <c r="EN674" s="34" t="e">
        <f t="shared" si="1029"/>
        <v>#REF!</v>
      </c>
      <c r="EO674" s="34" t="e">
        <f t="shared" si="1030"/>
        <v>#REF!</v>
      </c>
      <c r="EP674" s="34" t="e">
        <f t="shared" si="1031"/>
        <v>#REF!</v>
      </c>
      <c r="EQ674" s="34" t="e">
        <f t="shared" si="1032"/>
        <v>#REF!</v>
      </c>
      <c r="ER674" s="59" t="e">
        <f t="shared" si="1033"/>
        <v>#REF!</v>
      </c>
      <c r="ES674" s="59" t="e">
        <f t="shared" si="1034"/>
        <v>#REF!</v>
      </c>
      <c r="ET674" s="59" t="e">
        <f t="shared" si="1035"/>
        <v>#REF!</v>
      </c>
      <c r="EU674" s="59" t="e">
        <f t="shared" si="1036"/>
        <v>#REF!</v>
      </c>
      <c r="EV674" s="14" t="e">
        <f t="shared" si="1037"/>
        <v>#REF!</v>
      </c>
      <c r="EW674" s="14" t="e">
        <f t="shared" si="1038"/>
        <v>#REF!</v>
      </c>
      <c r="EX674" s="14" t="e">
        <f t="shared" si="1039"/>
        <v>#REF!</v>
      </c>
      <c r="EY674" s="14" t="e">
        <f t="shared" si="1040"/>
        <v>#REF!</v>
      </c>
    </row>
    <row r="675" spans="1:155" x14ac:dyDescent="0.2">
      <c r="A675" s="17">
        <v>30379661</v>
      </c>
      <c r="B675" t="s">
        <v>62</v>
      </c>
      <c r="C675" t="s">
        <v>5102</v>
      </c>
      <c r="D675" t="s">
        <v>5103</v>
      </c>
      <c r="E675" t="s">
        <v>923</v>
      </c>
      <c r="F675" t="s">
        <v>41</v>
      </c>
      <c r="G675" t="s">
        <v>42</v>
      </c>
      <c r="H675" t="s">
        <v>5104</v>
      </c>
      <c r="I675" t="s">
        <v>68</v>
      </c>
      <c r="J675" s="19" t="s">
        <v>69</v>
      </c>
      <c r="K675" t="s">
        <v>70</v>
      </c>
      <c r="L675">
        <v>1962</v>
      </c>
      <c r="M675">
        <f t="shared" si="950"/>
        <v>1962</v>
      </c>
      <c r="N675">
        <v>57</v>
      </c>
      <c r="O675" s="19">
        <f t="shared" si="951"/>
        <v>57</v>
      </c>
      <c r="P675" t="s">
        <v>80</v>
      </c>
      <c r="Q675" s="19" t="str">
        <f t="shared" si="952"/>
        <v>50-60</v>
      </c>
      <c r="R675" s="23">
        <v>378.1</v>
      </c>
      <c r="S675" s="15">
        <f t="shared" si="953"/>
        <v>0.37810000000000005</v>
      </c>
      <c r="T675">
        <v>30198770</v>
      </c>
      <c r="U675" t="s">
        <v>45</v>
      </c>
      <c r="V675" t="s">
        <v>46</v>
      </c>
      <c r="W675" t="s">
        <v>47</v>
      </c>
      <c r="X675" t="s">
        <v>48</v>
      </c>
      <c r="Y675" t="s">
        <v>1085</v>
      </c>
      <c r="Z675" t="s">
        <v>5105</v>
      </c>
      <c r="AA675" t="s">
        <v>5106</v>
      </c>
      <c r="AB675" t="s">
        <v>342</v>
      </c>
      <c r="AC675">
        <v>1962</v>
      </c>
      <c r="AD675">
        <v>57</v>
      </c>
      <c r="AE675" t="str">
        <f t="shared" si="954"/>
        <v>&lt;60</v>
      </c>
      <c r="AF675">
        <v>-38.023209170000001</v>
      </c>
      <c r="AG675">
        <v>145.36406384</v>
      </c>
      <c r="AH675" t="s">
        <v>75</v>
      </c>
      <c r="AI675" t="s">
        <v>76</v>
      </c>
      <c r="AJ675" s="33" t="s">
        <v>314</v>
      </c>
      <c r="AL675">
        <v>1</v>
      </c>
      <c r="AM675" t="s">
        <v>86</v>
      </c>
      <c r="AN675">
        <v>220</v>
      </c>
      <c r="AO675" s="69">
        <v>3</v>
      </c>
      <c r="AP675">
        <v>2</v>
      </c>
      <c r="AQ675">
        <v>0</v>
      </c>
      <c r="AR675">
        <v>1</v>
      </c>
      <c r="AS675" s="82" t="str">
        <f t="shared" si="955"/>
        <v>Gw-0-1</v>
      </c>
      <c r="AT675" s="14">
        <f t="shared" si="956"/>
        <v>36200</v>
      </c>
      <c r="AU675" s="81">
        <f>VLOOKUP(C675,Bushfire_Vlookup!$F$2:$H$12575,3,FALSE)</f>
        <v>7904.440149</v>
      </c>
      <c r="AV675" s="14">
        <f>VLOOKUP(AS675,Safety_collateral_Vlookup!$J$3:$L$20,2,FALSE)</f>
        <v>11570.139925214824</v>
      </c>
      <c r="AW675" s="14">
        <f>VLOOKUP(AS675,Safety_collateral_Vlookup!$J$3:$L$20,3,FALSE)</f>
        <v>148000</v>
      </c>
      <c r="AX675" s="48">
        <f t="shared" si="957"/>
        <v>217320.77693918723</v>
      </c>
      <c r="AY675" s="49">
        <f t="shared" si="1042"/>
        <v>28735.600000000002</v>
      </c>
      <c r="AZ675" s="14">
        <v>76000</v>
      </c>
      <c r="BA675" s="16">
        <f t="shared" si="958"/>
        <v>7.5627715077878035</v>
      </c>
      <c r="BB675" t="e">
        <f>IF(BA675&lt;=#REF!,#REF!,IF(BA675&lt;=#REF!,#REF!,IF(BA675&lt;=#REF!,#REF!,IF(BA675&lt;=#REF!,#REF!,#REF!))))</f>
        <v>#REF!</v>
      </c>
      <c r="BC675" s="51">
        <v>4</v>
      </c>
      <c r="BD675" s="21">
        <v>70</v>
      </c>
      <c r="BE675" s="21">
        <v>6.4399999999999999E-2</v>
      </c>
      <c r="BF675" s="26">
        <f t="shared" si="959"/>
        <v>1874.3137865084695</v>
      </c>
      <c r="BG675" s="21">
        <v>7</v>
      </c>
      <c r="BH675" s="21">
        <f t="shared" si="960"/>
        <v>28</v>
      </c>
      <c r="BI675" s="28">
        <f t="shared" si="961"/>
        <v>4.0959999999999998E-4</v>
      </c>
      <c r="BJ675" s="27">
        <f t="shared" si="962"/>
        <v>4.0959999999999998E-4</v>
      </c>
      <c r="BK675" s="28">
        <f t="shared" si="963"/>
        <v>6.279685848080814E-3</v>
      </c>
      <c r="BL675" s="35">
        <f t="shared" si="964"/>
        <v>4.7491829209723876E-2</v>
      </c>
      <c r="BM675" s="21" t="str">
        <f t="shared" si="965"/>
        <v>Cr1</v>
      </c>
      <c r="BN675" s="51">
        <v>1</v>
      </c>
      <c r="BO675" s="21">
        <v>0</v>
      </c>
      <c r="BP675" s="50" t="s">
        <v>5497</v>
      </c>
      <c r="BQ675" s="14">
        <v>36200</v>
      </c>
      <c r="BR675">
        <f>IFERROR(VLOOKUP(AO675,'Model Failure data- Lines'!$A$37:$E$41,3,FALSE),'Model Failure data- Lines'!$C$37)</f>
        <v>0.16107000000000002</v>
      </c>
      <c r="BS675" s="14">
        <f t="shared" si="966"/>
        <v>35003.857541594894</v>
      </c>
      <c r="BT675" s="34">
        <f t="shared" si="949"/>
        <v>25630.730533086189</v>
      </c>
      <c r="BU675" s="34">
        <f t="shared" si="967"/>
        <v>1.3656987847618751</v>
      </c>
      <c r="BV675" s="54">
        <f t="shared" si="968"/>
        <v>9373.1270085087053</v>
      </c>
      <c r="BW675">
        <f>IFERROR(VLOOKUP(AO675,'Model Failure data- Lines'!$A$37:$E$41,4,FALSE),'Model Failure data- Lines'!$D$37)</f>
        <v>0.16398000000000001</v>
      </c>
      <c r="BX675" s="14">
        <f t="shared" si="969"/>
        <v>35636.261002487925</v>
      </c>
      <c r="BY675" s="34">
        <f t="shared" si="970"/>
        <v>22861.340903258555</v>
      </c>
      <c r="BZ675" s="71">
        <f t="shared" si="971"/>
        <v>1.5588001225863566</v>
      </c>
      <c r="CA675" s="71">
        <f t="shared" si="972"/>
        <v>12774.92009922937</v>
      </c>
      <c r="CB675" s="57">
        <v>2</v>
      </c>
      <c r="CC675">
        <f>IFERROR(VLOOKUP(AO675,'Model Failure data- Lines'!$A$37:$E$41,5,FALSE),'Model Failure data- Lines'!$E$37)</f>
        <v>0.16322</v>
      </c>
      <c r="CD675" s="14">
        <f t="shared" si="973"/>
        <v>35471.097212014138</v>
      </c>
      <c r="CE675" s="34">
        <f t="shared" si="974"/>
        <v>18187.923965220933</v>
      </c>
      <c r="CF675" s="34">
        <f t="shared" si="975"/>
        <v>1.9502554156176484</v>
      </c>
      <c r="CG675" s="54">
        <f t="shared" si="976"/>
        <v>17283.173246793205</v>
      </c>
      <c r="CH675" t="e">
        <f>IFERROR(VLOOKUP(AO675,'Model Failure data- Lines'!#REF!,3,FALSE),'Model Failure data- Lines'!#REF!)</f>
        <v>#REF!</v>
      </c>
      <c r="CI675" s="14" t="e">
        <f t="shared" si="977"/>
        <v>#REF!</v>
      </c>
      <c r="CJ675" s="34">
        <f t="shared" si="978"/>
        <v>24584.314605167263</v>
      </c>
      <c r="CK675" s="34" t="e">
        <f t="shared" si="979"/>
        <v>#REF!</v>
      </c>
      <c r="CL675" s="54" t="e">
        <f t="shared" si="980"/>
        <v>#REF!</v>
      </c>
      <c r="CM675" t="e">
        <f>IFERROR(VLOOKUP(AO675,'Model Failure data- Lines'!#REF!,4,FALSE),'Model Failure data- Lines'!#REF!)</f>
        <v>#REF!</v>
      </c>
      <c r="CN675" s="14" t="e">
        <f t="shared" si="981"/>
        <v>#REF!</v>
      </c>
      <c r="CO675" s="34">
        <f t="shared" si="982"/>
        <v>21032.744212956761</v>
      </c>
      <c r="CP675" s="34" t="e">
        <f t="shared" si="983"/>
        <v>#REF!</v>
      </c>
      <c r="CQ675" s="54" t="e">
        <f t="shared" si="984"/>
        <v>#REF!</v>
      </c>
      <c r="CR675" t="e">
        <f>IFERROR(VLOOKUP(AO675,'Model Failure data- Lines'!#REF!,5,FALSE),'Model Failure data- Lines'!#REF!)</f>
        <v>#REF!</v>
      </c>
      <c r="CS675" s="14" t="e">
        <f t="shared" si="985"/>
        <v>#REF!</v>
      </c>
      <c r="CT675" s="34">
        <f t="shared" si="986"/>
        <v>15394.713495721897</v>
      </c>
      <c r="CU675" s="34" t="e">
        <f t="shared" si="987"/>
        <v>#REF!</v>
      </c>
      <c r="CV675" s="54" t="e">
        <f t="shared" si="988"/>
        <v>#REF!</v>
      </c>
      <c r="CW675" t="s">
        <v>342</v>
      </c>
      <c r="CZ675">
        <f t="shared" si="989"/>
        <v>12774.920099229368</v>
      </c>
      <c r="DA675" s="34">
        <f t="shared" si="990"/>
        <v>6333.7930920000008</v>
      </c>
      <c r="DB675" s="34">
        <f t="shared" si="991"/>
        <v>1383.0134920404323</v>
      </c>
      <c r="DC675" s="34">
        <f t="shared" si="992"/>
        <v>2024.3887384474874</v>
      </c>
      <c r="DD675" s="9">
        <f t="shared" si="993"/>
        <v>25895.06568</v>
      </c>
      <c r="DE675" s="59">
        <f t="shared" si="994"/>
        <v>0.17773450170762334</v>
      </c>
      <c r="DF675" s="59">
        <f t="shared" si="995"/>
        <v>3.8809163844205713E-2</v>
      </c>
      <c r="DG675" s="59">
        <f t="shared" si="996"/>
        <v>5.6806990450152889E-2</v>
      </c>
      <c r="DH675" s="59">
        <f t="shared" si="997"/>
        <v>0.72664934399801795</v>
      </c>
      <c r="DI675" s="14">
        <f t="shared" si="998"/>
        <v>2270.5440581912339</v>
      </c>
      <c r="DJ675" s="14">
        <f t="shared" si="999"/>
        <v>495.78396722762926</v>
      </c>
      <c r="DK675" s="14">
        <f t="shared" si="1000"/>
        <v>725.70476407838896</v>
      </c>
      <c r="DL675" s="14">
        <f t="shared" si="1001"/>
        <v>9282.8873097321139</v>
      </c>
      <c r="DM675">
        <f t="shared" si="1002"/>
        <v>17283.173246793205</v>
      </c>
      <c r="DN675" s="34">
        <f t="shared" si="1003"/>
        <v>6304.4377880000002</v>
      </c>
      <c r="DO675" s="34">
        <f t="shared" si="1004"/>
        <v>1376.6036234348053</v>
      </c>
      <c r="DP675" s="34">
        <f t="shared" si="1005"/>
        <v>2015.0062805793323</v>
      </c>
      <c r="DQ675" s="9">
        <f t="shared" si="1006"/>
        <v>25775.04952</v>
      </c>
      <c r="DR675" s="59">
        <f t="shared" si="1007"/>
        <v>0.17773450170762334</v>
      </c>
      <c r="DS675" s="59">
        <f t="shared" si="1008"/>
        <v>3.880916384420572E-2</v>
      </c>
      <c r="DT675" s="59">
        <f t="shared" si="1009"/>
        <v>5.6806990450152903E-2</v>
      </c>
      <c r="DU675" s="59">
        <f t="shared" si="1010"/>
        <v>0.72664934399801806</v>
      </c>
      <c r="DV675" s="14">
        <f t="shared" si="1011"/>
        <v>3071.8161849453172</v>
      </c>
      <c r="DW675" s="14">
        <f t="shared" si="1012"/>
        <v>670.74550228259034</v>
      </c>
      <c r="DX675" s="14">
        <f t="shared" si="1013"/>
        <v>981.80505757891967</v>
      </c>
      <c r="DY675" s="14">
        <f t="shared" si="1014"/>
        <v>12558.806501986377</v>
      </c>
      <c r="DZ675" s="34" t="e">
        <f t="shared" si="1015"/>
        <v>#REF!</v>
      </c>
      <c r="EA675" s="34" t="e">
        <f t="shared" si="1016"/>
        <v>#REF!</v>
      </c>
      <c r="EB675" s="34" t="e">
        <f t="shared" si="1017"/>
        <v>#REF!</v>
      </c>
      <c r="EC675" s="34" t="e">
        <f t="shared" si="1018"/>
        <v>#REF!</v>
      </c>
      <c r="ED675" s="34" t="e">
        <f t="shared" si="1019"/>
        <v>#REF!</v>
      </c>
      <c r="EE675" s="59" t="e">
        <f t="shared" si="1020"/>
        <v>#REF!</v>
      </c>
      <c r="EF675" s="59" t="e">
        <f t="shared" si="1021"/>
        <v>#REF!</v>
      </c>
      <c r="EG675" s="59" t="e">
        <f t="shared" si="1022"/>
        <v>#REF!</v>
      </c>
      <c r="EH675" s="59" t="e">
        <f t="shared" si="1023"/>
        <v>#REF!</v>
      </c>
      <c r="EI675" s="14" t="e">
        <f t="shared" si="1024"/>
        <v>#REF!</v>
      </c>
      <c r="EJ675" s="14" t="e">
        <f t="shared" si="1025"/>
        <v>#REF!</v>
      </c>
      <c r="EK675" s="14" t="e">
        <f t="shared" si="1026"/>
        <v>#REF!</v>
      </c>
      <c r="EL675" s="14" t="e">
        <f t="shared" si="1027"/>
        <v>#REF!</v>
      </c>
      <c r="EM675" t="e">
        <f t="shared" si="1028"/>
        <v>#REF!</v>
      </c>
      <c r="EN675" s="34" t="e">
        <f t="shared" si="1029"/>
        <v>#REF!</v>
      </c>
      <c r="EO675" s="34" t="e">
        <f t="shared" si="1030"/>
        <v>#REF!</v>
      </c>
      <c r="EP675" s="34" t="e">
        <f t="shared" si="1031"/>
        <v>#REF!</v>
      </c>
      <c r="EQ675" s="34" t="e">
        <f t="shared" si="1032"/>
        <v>#REF!</v>
      </c>
      <c r="ER675" s="59" t="e">
        <f t="shared" si="1033"/>
        <v>#REF!</v>
      </c>
      <c r="ES675" s="59" t="e">
        <f t="shared" si="1034"/>
        <v>#REF!</v>
      </c>
      <c r="ET675" s="59" t="e">
        <f t="shared" si="1035"/>
        <v>#REF!</v>
      </c>
      <c r="EU675" s="59" t="e">
        <f t="shared" si="1036"/>
        <v>#REF!</v>
      </c>
      <c r="EV675" s="14" t="e">
        <f t="shared" si="1037"/>
        <v>#REF!</v>
      </c>
      <c r="EW675" s="14" t="e">
        <f t="shared" si="1038"/>
        <v>#REF!</v>
      </c>
      <c r="EX675" s="14" t="e">
        <f t="shared" si="1039"/>
        <v>#REF!</v>
      </c>
      <c r="EY675" s="14" t="e">
        <f t="shared" si="1040"/>
        <v>#REF!</v>
      </c>
    </row>
    <row r="676" spans="1:155" x14ac:dyDescent="0.2">
      <c r="A676" s="17">
        <v>30034147</v>
      </c>
      <c r="B676" t="s">
        <v>62</v>
      </c>
      <c r="C676" t="s">
        <v>1142</v>
      </c>
      <c r="D676" t="s">
        <v>1143</v>
      </c>
      <c r="E676" t="s">
        <v>1144</v>
      </c>
      <c r="F676" t="s">
        <v>41</v>
      </c>
      <c r="G676" t="s">
        <v>42</v>
      </c>
      <c r="H676" t="s">
        <v>1145</v>
      </c>
      <c r="I676" t="s">
        <v>68</v>
      </c>
      <c r="J676" s="19" t="s">
        <v>69</v>
      </c>
      <c r="K676" t="s">
        <v>70</v>
      </c>
      <c r="L676">
        <v>1962</v>
      </c>
      <c r="M676">
        <f t="shared" si="950"/>
        <v>1962</v>
      </c>
      <c r="N676">
        <v>57</v>
      </c>
      <c r="O676" s="19">
        <f t="shared" si="951"/>
        <v>57</v>
      </c>
      <c r="P676" t="s">
        <v>80</v>
      </c>
      <c r="Q676" s="19" t="str">
        <f t="shared" si="952"/>
        <v>50-60</v>
      </c>
      <c r="R676" s="23">
        <v>337.5</v>
      </c>
      <c r="S676" s="15">
        <f t="shared" si="953"/>
        <v>0.33750000000000002</v>
      </c>
      <c r="T676">
        <v>30122782</v>
      </c>
      <c r="U676" t="s">
        <v>45</v>
      </c>
      <c r="V676" t="s">
        <v>46</v>
      </c>
      <c r="W676" t="s">
        <v>47</v>
      </c>
      <c r="X676" t="s">
        <v>48</v>
      </c>
      <c r="Y676" t="s">
        <v>635</v>
      </c>
      <c r="Z676" t="s">
        <v>1146</v>
      </c>
      <c r="AA676" t="s">
        <v>1147</v>
      </c>
      <c r="AB676" t="s">
        <v>294</v>
      </c>
      <c r="AC676">
        <v>1962</v>
      </c>
      <c r="AD676">
        <v>57</v>
      </c>
      <c r="AE676" t="str">
        <f t="shared" si="954"/>
        <v>&lt;60</v>
      </c>
      <c r="AF676">
        <v>-38.020823460000003</v>
      </c>
      <c r="AG676">
        <v>145.36103107</v>
      </c>
      <c r="AH676" t="s">
        <v>75</v>
      </c>
      <c r="AI676" t="s">
        <v>76</v>
      </c>
      <c r="AJ676" s="33" t="s">
        <v>314</v>
      </c>
      <c r="AL676">
        <v>1</v>
      </c>
      <c r="AM676" t="s">
        <v>86</v>
      </c>
      <c r="AN676">
        <v>220</v>
      </c>
      <c r="AO676" s="69">
        <v>3</v>
      </c>
      <c r="AP676">
        <v>2</v>
      </c>
      <c r="AQ676">
        <v>0</v>
      </c>
      <c r="AR676">
        <v>2</v>
      </c>
      <c r="AS676" s="82" t="str">
        <f t="shared" si="955"/>
        <v>Gw-0-2</v>
      </c>
      <c r="AT676" s="14">
        <f t="shared" si="956"/>
        <v>36200</v>
      </c>
      <c r="AU676" s="81">
        <f>VLOOKUP(C676,Bushfire_Vlookup!$F$2:$H$12575,3,FALSE)</f>
        <v>9255.4937840000002</v>
      </c>
      <c r="AV676" s="14">
        <f>VLOOKUP(AS676,Safety_collateral_Vlookup!$J$3:$L$20,2,FALSE)</f>
        <v>93570.139925214826</v>
      </c>
      <c r="AW676" s="14">
        <f>VLOOKUP(AS676,Safety_collateral_Vlookup!$J$3:$L$20,3,FALSE)</f>
        <v>550000</v>
      </c>
      <c r="AX676" s="48">
        <f t="shared" si="957"/>
        <v>735190.35116773227</v>
      </c>
      <c r="AY676" s="49">
        <f t="shared" si="1042"/>
        <v>25650</v>
      </c>
      <c r="AZ676" s="14">
        <v>76000</v>
      </c>
      <c r="BA676" s="16">
        <f t="shared" si="958"/>
        <v>28.662391858391121</v>
      </c>
      <c r="BB676" t="e">
        <f>IF(BA676&lt;=#REF!,#REF!,IF(BA676&lt;=#REF!,#REF!,IF(BA676&lt;=#REF!,#REF!,IF(BA676&lt;=#REF!,#REF!,#REF!))))</f>
        <v>#REF!</v>
      </c>
      <c r="BC676" s="51">
        <v>5</v>
      </c>
      <c r="BD676" s="21">
        <v>70</v>
      </c>
      <c r="BE676" s="21">
        <v>6.4399999999999999E-2</v>
      </c>
      <c r="BF676" s="26">
        <f t="shared" si="959"/>
        <v>1673.0518459312575</v>
      </c>
      <c r="BG676" s="21">
        <v>7</v>
      </c>
      <c r="BH676" s="21">
        <f t="shared" si="960"/>
        <v>28</v>
      </c>
      <c r="BI676" s="28">
        <f t="shared" si="961"/>
        <v>4.0959999999999998E-4</v>
      </c>
      <c r="BJ676" s="27">
        <f t="shared" si="962"/>
        <v>4.0959999999999998E-4</v>
      </c>
      <c r="BK676" s="28">
        <f t="shared" si="963"/>
        <v>6.279685848080814E-3</v>
      </c>
      <c r="BL676" s="35">
        <f t="shared" si="964"/>
        <v>0.17999081652528545</v>
      </c>
      <c r="BM676" s="21" t="str">
        <f t="shared" si="965"/>
        <v>Cr1</v>
      </c>
      <c r="BN676" s="51">
        <v>1</v>
      </c>
      <c r="BO676" s="21">
        <v>0</v>
      </c>
      <c r="BP676" s="50" t="s">
        <v>5497</v>
      </c>
      <c r="BQ676" s="14">
        <v>36200</v>
      </c>
      <c r="BR676">
        <f>IFERROR(VLOOKUP(AO676,'Model Failure data- Lines'!$A$37:$E$41,3,FALSE),'Model Failure data- Lines'!$C$37)</f>
        <v>0.16107000000000002</v>
      </c>
      <c r="BS676" s="14">
        <f t="shared" si="966"/>
        <v>118417.10986258664</v>
      </c>
      <c r="BT676" s="34">
        <f t="shared" si="949"/>
        <v>22878.528312395101</v>
      </c>
      <c r="BU676" s="34">
        <f t="shared" si="967"/>
        <v>5.1759059081798879</v>
      </c>
      <c r="BV676" s="54">
        <f t="shared" si="968"/>
        <v>95538.581550191535</v>
      </c>
      <c r="BW676">
        <f>IFERROR(VLOOKUP(AO676,'Model Failure data- Lines'!$A$37:$E$41,4,FALSE),'Model Failure data- Lines'!$D$37)</f>
        <v>0.16398000000000001</v>
      </c>
      <c r="BX676" s="14">
        <f t="shared" si="969"/>
        <v>120556.51378448475</v>
      </c>
      <c r="BY676" s="34">
        <f t="shared" si="970"/>
        <v>20406.512972361179</v>
      </c>
      <c r="BZ676" s="71">
        <f t="shared" si="971"/>
        <v>5.9077469015783297</v>
      </c>
      <c r="CA676" s="71">
        <f t="shared" si="972"/>
        <v>100150.00081212357</v>
      </c>
      <c r="CB676" s="57">
        <v>2</v>
      </c>
      <c r="CC676">
        <f>IFERROR(VLOOKUP(AO676,'Model Failure data- Lines'!$A$37:$E$41,5,FALSE),'Model Failure data- Lines'!$E$37)</f>
        <v>0.16322</v>
      </c>
      <c r="CD676" s="14">
        <f t="shared" si="973"/>
        <v>119997.76911759726</v>
      </c>
      <c r="CE676" s="34">
        <f t="shared" si="974"/>
        <v>16234.922872949124</v>
      </c>
      <c r="CF676" s="34">
        <f t="shared" si="975"/>
        <v>7.3913359525433515</v>
      </c>
      <c r="CG676" s="54">
        <f t="shared" si="976"/>
        <v>103762.84624464813</v>
      </c>
      <c r="CH676" t="e">
        <f>IFERROR(VLOOKUP(AO676,'Model Failure data- Lines'!#REF!,3,FALSE),'Model Failure data- Lines'!#REF!)</f>
        <v>#REF!</v>
      </c>
      <c r="CI676" s="14" t="e">
        <f t="shared" si="977"/>
        <v>#REF!</v>
      </c>
      <c r="CJ676" s="34">
        <f t="shared" si="978"/>
        <v>21944.475480676938</v>
      </c>
      <c r="CK676" s="34" t="e">
        <f t="shared" si="979"/>
        <v>#REF!</v>
      </c>
      <c r="CL676" s="54" t="e">
        <f t="shared" si="980"/>
        <v>#REF!</v>
      </c>
      <c r="CM676" t="e">
        <f>IFERROR(VLOOKUP(AO676,'Model Failure data- Lines'!#REF!,4,FALSE),'Model Failure data- Lines'!#REF!)</f>
        <v>#REF!</v>
      </c>
      <c r="CN676" s="14" t="e">
        <f t="shared" si="981"/>
        <v>#REF!</v>
      </c>
      <c r="CO676" s="34">
        <f t="shared" si="982"/>
        <v>18774.26916655093</v>
      </c>
      <c r="CP676" s="34" t="e">
        <f t="shared" si="983"/>
        <v>#REF!</v>
      </c>
      <c r="CQ676" s="54" t="e">
        <f t="shared" si="984"/>
        <v>#REF!</v>
      </c>
      <c r="CR676" t="e">
        <f>IFERROR(VLOOKUP(AO676,'Model Failure data- Lines'!#REF!,5,FALSE),'Model Failure data- Lines'!#REF!)</f>
        <v>#REF!</v>
      </c>
      <c r="CS676" s="14" t="e">
        <f t="shared" si="985"/>
        <v>#REF!</v>
      </c>
      <c r="CT676" s="34">
        <f t="shared" si="986"/>
        <v>13741.644551193176</v>
      </c>
      <c r="CU676" s="34" t="e">
        <f t="shared" si="987"/>
        <v>#REF!</v>
      </c>
      <c r="CV676" s="54" t="e">
        <f t="shared" si="988"/>
        <v>#REF!</v>
      </c>
      <c r="CW676" t="s">
        <v>294</v>
      </c>
      <c r="CZ676">
        <f t="shared" si="989"/>
        <v>100150.00081212357</v>
      </c>
      <c r="DA676" s="34">
        <f t="shared" si="990"/>
        <v>6333.7930920000008</v>
      </c>
      <c r="DB676" s="34">
        <f t="shared" si="991"/>
        <v>1619.4028340372415</v>
      </c>
      <c r="DC676" s="34">
        <f t="shared" si="992"/>
        <v>16371.654858447488</v>
      </c>
      <c r="DD676" s="9">
        <f t="shared" si="993"/>
        <v>96231.663</v>
      </c>
      <c r="DE676" s="59">
        <f t="shared" si="994"/>
        <v>5.253795828338842E-2</v>
      </c>
      <c r="DF676" s="59">
        <f t="shared" si="995"/>
        <v>1.3432727798783227E-2</v>
      </c>
      <c r="DG676" s="59">
        <f t="shared" si="996"/>
        <v>0.13580066596579429</v>
      </c>
      <c r="DH676" s="59">
        <f t="shared" si="997"/>
        <v>0.79822864795203397</v>
      </c>
      <c r="DI676" s="14">
        <f t="shared" si="998"/>
        <v>5261.6765647486645</v>
      </c>
      <c r="DJ676" s="14">
        <f t="shared" si="999"/>
        <v>1345.2876999571749</v>
      </c>
      <c r="DK676" s="14">
        <f t="shared" si="1000"/>
        <v>13600.436806761219</v>
      </c>
      <c r="DL676" s="14">
        <f t="shared" si="1001"/>
        <v>79942.599740656486</v>
      </c>
      <c r="DM676">
        <f t="shared" si="1002"/>
        <v>103762.84624464814</v>
      </c>
      <c r="DN676" s="34">
        <f t="shared" si="1003"/>
        <v>6304.4377880000002</v>
      </c>
      <c r="DO676" s="34">
        <f t="shared" si="1004"/>
        <v>1611.8973690179203</v>
      </c>
      <c r="DP676" s="34">
        <f t="shared" si="1005"/>
        <v>16295.776960579333</v>
      </c>
      <c r="DQ676" s="9">
        <f t="shared" si="1006"/>
        <v>95785.657000000007</v>
      </c>
      <c r="DR676" s="59">
        <f t="shared" si="1007"/>
        <v>5.253795828338842E-2</v>
      </c>
      <c r="DS676" s="59">
        <f t="shared" si="1008"/>
        <v>1.3432727798783229E-2</v>
      </c>
      <c r="DT676" s="59">
        <f t="shared" si="1009"/>
        <v>0.13580066596579429</v>
      </c>
      <c r="DU676" s="59">
        <f t="shared" si="1010"/>
        <v>0.79822864795203408</v>
      </c>
      <c r="DV676" s="14">
        <f t="shared" si="1011"/>
        <v>5451.4880873669708</v>
      </c>
      <c r="DW676" s="14">
        <f t="shared" si="1012"/>
        <v>1393.8180692313549</v>
      </c>
      <c r="DX676" s="14">
        <f t="shared" si="1013"/>
        <v>14091.063622529533</v>
      </c>
      <c r="DY676" s="14">
        <f t="shared" si="1014"/>
        <v>82826.476465520274</v>
      </c>
      <c r="DZ676" s="34" t="e">
        <f t="shared" si="1015"/>
        <v>#REF!</v>
      </c>
      <c r="EA676" s="34" t="e">
        <f t="shared" si="1016"/>
        <v>#REF!</v>
      </c>
      <c r="EB676" s="34" t="e">
        <f t="shared" si="1017"/>
        <v>#REF!</v>
      </c>
      <c r="EC676" s="34" t="e">
        <f t="shared" si="1018"/>
        <v>#REF!</v>
      </c>
      <c r="ED676" s="34" t="e">
        <f t="shared" si="1019"/>
        <v>#REF!</v>
      </c>
      <c r="EE676" s="59" t="e">
        <f t="shared" si="1020"/>
        <v>#REF!</v>
      </c>
      <c r="EF676" s="59" t="e">
        <f t="shared" si="1021"/>
        <v>#REF!</v>
      </c>
      <c r="EG676" s="59" t="e">
        <f t="shared" si="1022"/>
        <v>#REF!</v>
      </c>
      <c r="EH676" s="59" t="e">
        <f t="shared" si="1023"/>
        <v>#REF!</v>
      </c>
      <c r="EI676" s="14" t="e">
        <f t="shared" si="1024"/>
        <v>#REF!</v>
      </c>
      <c r="EJ676" s="14" t="e">
        <f t="shared" si="1025"/>
        <v>#REF!</v>
      </c>
      <c r="EK676" s="14" t="e">
        <f t="shared" si="1026"/>
        <v>#REF!</v>
      </c>
      <c r="EL676" s="14" t="e">
        <f t="shared" si="1027"/>
        <v>#REF!</v>
      </c>
      <c r="EM676" t="e">
        <f t="shared" si="1028"/>
        <v>#REF!</v>
      </c>
      <c r="EN676" s="34" t="e">
        <f t="shared" si="1029"/>
        <v>#REF!</v>
      </c>
      <c r="EO676" s="34" t="e">
        <f t="shared" si="1030"/>
        <v>#REF!</v>
      </c>
      <c r="EP676" s="34" t="e">
        <f t="shared" si="1031"/>
        <v>#REF!</v>
      </c>
      <c r="EQ676" s="34" t="e">
        <f t="shared" si="1032"/>
        <v>#REF!</v>
      </c>
      <c r="ER676" s="59" t="e">
        <f t="shared" si="1033"/>
        <v>#REF!</v>
      </c>
      <c r="ES676" s="59" t="e">
        <f t="shared" si="1034"/>
        <v>#REF!</v>
      </c>
      <c r="ET676" s="59" t="e">
        <f t="shared" si="1035"/>
        <v>#REF!</v>
      </c>
      <c r="EU676" s="59" t="e">
        <f t="shared" si="1036"/>
        <v>#REF!</v>
      </c>
      <c r="EV676" s="14" t="e">
        <f t="shared" si="1037"/>
        <v>#REF!</v>
      </c>
      <c r="EW676" s="14" t="e">
        <f t="shared" si="1038"/>
        <v>#REF!</v>
      </c>
      <c r="EX676" s="14" t="e">
        <f t="shared" si="1039"/>
        <v>#REF!</v>
      </c>
      <c r="EY676" s="14" t="e">
        <f t="shared" si="1040"/>
        <v>#REF!</v>
      </c>
    </row>
    <row r="677" spans="1:155" x14ac:dyDescent="0.2">
      <c r="A677" s="17">
        <v>30269490</v>
      </c>
      <c r="B677" t="s">
        <v>62</v>
      </c>
      <c r="C677" t="s">
        <v>4248</v>
      </c>
      <c r="D677" t="s">
        <v>4249</v>
      </c>
      <c r="E677" t="s">
        <v>4000</v>
      </c>
      <c r="F677" t="s">
        <v>41</v>
      </c>
      <c r="G677" t="s">
        <v>42</v>
      </c>
      <c r="H677" t="s">
        <v>4250</v>
      </c>
      <c r="I677" t="s">
        <v>68</v>
      </c>
      <c r="J677" s="19" t="s">
        <v>69</v>
      </c>
      <c r="K677" t="s">
        <v>70</v>
      </c>
      <c r="L677">
        <v>1962</v>
      </c>
      <c r="M677">
        <f t="shared" si="950"/>
        <v>1962</v>
      </c>
      <c r="N677">
        <v>57</v>
      </c>
      <c r="O677" s="19">
        <f t="shared" si="951"/>
        <v>57</v>
      </c>
      <c r="P677" t="s">
        <v>80</v>
      </c>
      <c r="Q677" s="19" t="str">
        <f t="shared" si="952"/>
        <v>50-60</v>
      </c>
      <c r="R677" s="23">
        <v>346.1</v>
      </c>
      <c r="S677" s="15">
        <f t="shared" si="953"/>
        <v>0.34610000000000002</v>
      </c>
      <c r="T677">
        <v>30110222</v>
      </c>
      <c r="U677" t="s">
        <v>45</v>
      </c>
      <c r="V677" t="s">
        <v>46</v>
      </c>
      <c r="W677" t="s">
        <v>47</v>
      </c>
      <c r="X677" t="s">
        <v>48</v>
      </c>
      <c r="Y677" t="s">
        <v>350</v>
      </c>
      <c r="Z677" t="s">
        <v>4251</v>
      </c>
      <c r="AA677" t="s">
        <v>4252</v>
      </c>
      <c r="AB677" t="s">
        <v>217</v>
      </c>
      <c r="AC677">
        <v>1962</v>
      </c>
      <c r="AD677">
        <v>57</v>
      </c>
      <c r="AE677" t="str">
        <f t="shared" si="954"/>
        <v>&lt;60</v>
      </c>
      <c r="AF677">
        <v>-38.018668859999998</v>
      </c>
      <c r="AG677">
        <v>145.35829185</v>
      </c>
      <c r="AH677" t="s">
        <v>75</v>
      </c>
      <c r="AI677" t="s">
        <v>76</v>
      </c>
      <c r="AJ677" s="33" t="s">
        <v>314</v>
      </c>
      <c r="AL677">
        <v>1</v>
      </c>
      <c r="AM677" t="s">
        <v>86</v>
      </c>
      <c r="AN677">
        <v>220</v>
      </c>
      <c r="AO677" s="69">
        <v>3</v>
      </c>
      <c r="AP677">
        <v>2</v>
      </c>
      <c r="AQ677">
        <v>0</v>
      </c>
      <c r="AR677">
        <v>2</v>
      </c>
      <c r="AS677" s="82" t="str">
        <f t="shared" si="955"/>
        <v>Gw-0-2</v>
      </c>
      <c r="AT677" s="14">
        <f t="shared" si="956"/>
        <v>36200</v>
      </c>
      <c r="AU677" s="81">
        <f>VLOOKUP(C677,Bushfire_Vlookup!$F$2:$H$12575,3,FALSE)</f>
        <v>6420.6815269999997</v>
      </c>
      <c r="AV677" s="14">
        <f>VLOOKUP(AS677,Safety_collateral_Vlookup!$J$3:$L$20,2,FALSE)</f>
        <v>93570.139925214826</v>
      </c>
      <c r="AW677" s="14">
        <f>VLOOKUP(AS677,Safety_collateral_Vlookup!$J$3:$L$20,3,FALSE)</f>
        <v>550000</v>
      </c>
      <c r="AX677" s="48">
        <f t="shared" si="957"/>
        <v>732165.60648951319</v>
      </c>
      <c r="AY677" s="49">
        <f t="shared" si="1042"/>
        <v>26303.600000000002</v>
      </c>
      <c r="AZ677" s="14">
        <v>76000</v>
      </c>
      <c r="BA677" s="16">
        <f t="shared" si="958"/>
        <v>27.835186304897928</v>
      </c>
      <c r="BB677" t="e">
        <f>IF(BA677&lt;=#REF!,#REF!,IF(BA677&lt;=#REF!,#REF!,IF(BA677&lt;=#REF!,#REF!,IF(BA677&lt;=#REF!,#REF!,#REF!))))</f>
        <v>#REF!</v>
      </c>
      <c r="BC677" s="51">
        <v>5</v>
      </c>
      <c r="BD677" s="21">
        <v>70</v>
      </c>
      <c r="BE677" s="21">
        <v>6.4399999999999999E-2</v>
      </c>
      <c r="BF677" s="26">
        <f t="shared" si="959"/>
        <v>1715.6836855609133</v>
      </c>
      <c r="BG677" s="21">
        <v>7</v>
      </c>
      <c r="BH677" s="21">
        <f t="shared" si="960"/>
        <v>28</v>
      </c>
      <c r="BI677" s="28">
        <f t="shared" si="961"/>
        <v>4.0959999999999998E-4</v>
      </c>
      <c r="BJ677" s="27">
        <f t="shared" si="962"/>
        <v>4.0959999999999998E-4</v>
      </c>
      <c r="BK677" s="28">
        <f t="shared" si="963"/>
        <v>6.279685848080814E-3</v>
      </c>
      <c r="BL677" s="35">
        <f t="shared" si="964"/>
        <v>0.17479622551756038</v>
      </c>
      <c r="BM677" s="21" t="str">
        <f t="shared" si="965"/>
        <v>Cr1</v>
      </c>
      <c r="BN677" s="51">
        <v>1</v>
      </c>
      <c r="BO677" s="21">
        <v>0</v>
      </c>
      <c r="BP677" s="50" t="s">
        <v>5497</v>
      </c>
      <c r="BQ677" s="14">
        <v>36200</v>
      </c>
      <c r="BR677">
        <f>IFERROR(VLOOKUP(AO677,'Model Failure data- Lines'!$A$37:$E$41,3,FALSE),'Model Failure data- Lines'!$C$37)</f>
        <v>0.16107000000000002</v>
      </c>
      <c r="BS677" s="14">
        <f t="shared" si="966"/>
        <v>117929.9142372659</v>
      </c>
      <c r="BT677" s="34">
        <f t="shared" si="949"/>
        <v>23461.507107910951</v>
      </c>
      <c r="BU677" s="34">
        <f t="shared" si="967"/>
        <v>5.0265276520748863</v>
      </c>
      <c r="BV677" s="54">
        <f t="shared" si="968"/>
        <v>94468.40712935495</v>
      </c>
      <c r="BW677">
        <f>IFERROR(VLOOKUP(AO677,'Model Failure data- Lines'!$A$37:$E$41,4,FALSE),'Model Failure data- Lines'!$D$37)</f>
        <v>0.16398000000000001</v>
      </c>
      <c r="BX677" s="14">
        <f t="shared" si="969"/>
        <v>120060.51615215038</v>
      </c>
      <c r="BY677" s="34">
        <f t="shared" si="970"/>
        <v>20926.501154768015</v>
      </c>
      <c r="BZ677" s="71">
        <f t="shared" si="971"/>
        <v>5.7372474865343221</v>
      </c>
      <c r="CA677" s="71">
        <f t="shared" si="972"/>
        <v>99134.014997382357</v>
      </c>
      <c r="CB677" s="57">
        <v>2</v>
      </c>
      <c r="CC677">
        <f>IFERROR(VLOOKUP(AO677,'Model Failure data- Lines'!$A$37:$E$41,5,FALSE),'Model Failure data- Lines'!$E$37)</f>
        <v>0.16322</v>
      </c>
      <c r="CD677" s="14">
        <f t="shared" si="973"/>
        <v>119504.07029121835</v>
      </c>
      <c r="CE677" s="34">
        <f t="shared" si="974"/>
        <v>16648.612759489457</v>
      </c>
      <c r="CF677" s="34">
        <f t="shared" si="975"/>
        <v>7.1780196955510807</v>
      </c>
      <c r="CG677" s="54">
        <f t="shared" si="976"/>
        <v>102855.4575317289</v>
      </c>
      <c r="CH677" t="e">
        <f>IFERROR(VLOOKUP(AO677,'Model Failure data- Lines'!#REF!,3,FALSE),'Model Failure data- Lines'!#REF!)</f>
        <v>#REF!</v>
      </c>
      <c r="CI677" s="14" t="e">
        <f t="shared" si="977"/>
        <v>#REF!</v>
      </c>
      <c r="CJ677" s="34">
        <f t="shared" si="978"/>
        <v>22503.653226258633</v>
      </c>
      <c r="CK677" s="34" t="e">
        <f t="shared" si="979"/>
        <v>#REF!</v>
      </c>
      <c r="CL677" s="54" t="e">
        <f t="shared" si="980"/>
        <v>#REF!</v>
      </c>
      <c r="CM677" t="e">
        <f>IFERROR(VLOOKUP(AO677,'Model Failure data- Lines'!#REF!,4,FALSE),'Model Failure data- Lines'!#REF!)</f>
        <v>#REF!</v>
      </c>
      <c r="CN677" s="14" t="e">
        <f t="shared" si="981"/>
        <v>#REF!</v>
      </c>
      <c r="CO677" s="34">
        <f t="shared" si="982"/>
        <v>19252.665358646747</v>
      </c>
      <c r="CP677" s="34" t="e">
        <f t="shared" si="983"/>
        <v>#REF!</v>
      </c>
      <c r="CQ677" s="54" t="e">
        <f t="shared" si="984"/>
        <v>#REF!</v>
      </c>
      <c r="CR677" t="e">
        <f>IFERROR(VLOOKUP(AO677,'Model Failure data- Lines'!#REF!,5,FALSE),'Model Failure data- Lines'!#REF!)</f>
        <v>#REF!</v>
      </c>
      <c r="CS677" s="14" t="e">
        <f t="shared" si="985"/>
        <v>#REF!</v>
      </c>
      <c r="CT677" s="34">
        <f t="shared" si="986"/>
        <v>14091.802012349508</v>
      </c>
      <c r="CU677" s="34" t="e">
        <f t="shared" si="987"/>
        <v>#REF!</v>
      </c>
      <c r="CV677" s="54" t="e">
        <f t="shared" si="988"/>
        <v>#REF!</v>
      </c>
      <c r="CW677" t="s">
        <v>217</v>
      </c>
      <c r="CZ677">
        <f t="shared" si="989"/>
        <v>99134.014997382357</v>
      </c>
      <c r="DA677" s="34">
        <f t="shared" si="990"/>
        <v>6333.7930920000008</v>
      </c>
      <c r="DB677" s="34">
        <f t="shared" si="991"/>
        <v>1123.4052017028898</v>
      </c>
      <c r="DC677" s="34">
        <f t="shared" si="992"/>
        <v>16371.654858447488</v>
      </c>
      <c r="DD677" s="9">
        <f t="shared" si="993"/>
        <v>96231.663</v>
      </c>
      <c r="DE677" s="59">
        <f t="shared" si="994"/>
        <v>5.2755004684248624E-2</v>
      </c>
      <c r="DF677" s="59">
        <f t="shared" si="995"/>
        <v>9.3569912716285515E-3</v>
      </c>
      <c r="DG677" s="59">
        <f t="shared" si="996"/>
        <v>0.13636168978067698</v>
      </c>
      <c r="DH677" s="59">
        <f t="shared" si="997"/>
        <v>0.80152631426344589</v>
      </c>
      <c r="DI677" s="14">
        <f t="shared" si="998"/>
        <v>5229.8154255552799</v>
      </c>
      <c r="DJ677" s="14">
        <f t="shared" si="999"/>
        <v>927.59611305200076</v>
      </c>
      <c r="DK677" s="14">
        <f t="shared" si="1000"/>
        <v>13518.081799786034</v>
      </c>
      <c r="DL677" s="14">
        <f t="shared" si="1001"/>
        <v>79458.521658989048</v>
      </c>
      <c r="DM677">
        <f t="shared" si="1002"/>
        <v>102855.45753172888</v>
      </c>
      <c r="DN677" s="34">
        <f t="shared" si="1003"/>
        <v>6304.4377880000002</v>
      </c>
      <c r="DO677" s="34">
        <f t="shared" si="1004"/>
        <v>1118.1985426390149</v>
      </c>
      <c r="DP677" s="34">
        <f t="shared" si="1005"/>
        <v>16295.776960579333</v>
      </c>
      <c r="DQ677" s="9">
        <f t="shared" si="1006"/>
        <v>95785.657000000007</v>
      </c>
      <c r="DR677" s="59">
        <f t="shared" si="1007"/>
        <v>5.2755004684248617E-2</v>
      </c>
      <c r="DS677" s="59">
        <f t="shared" si="1008"/>
        <v>9.3569912716285515E-3</v>
      </c>
      <c r="DT677" s="59">
        <f t="shared" si="1009"/>
        <v>0.13636168978067698</v>
      </c>
      <c r="DU677" s="59">
        <f t="shared" si="1010"/>
        <v>0.80152631426344589</v>
      </c>
      <c r="DV677" s="14">
        <f t="shared" si="1011"/>
        <v>5426.1401438868934</v>
      </c>
      <c r="DW677" s="14">
        <f t="shared" si="1012"/>
        <v>962.41761836374837</v>
      </c>
      <c r="DX677" s="14">
        <f t="shared" si="1013"/>
        <v>14025.543992191209</v>
      </c>
      <c r="DY677" s="14">
        <f t="shared" si="1014"/>
        <v>82441.355777287041</v>
      </c>
      <c r="DZ677" s="34" t="e">
        <f t="shared" si="1015"/>
        <v>#REF!</v>
      </c>
      <c r="EA677" s="34" t="e">
        <f t="shared" si="1016"/>
        <v>#REF!</v>
      </c>
      <c r="EB677" s="34" t="e">
        <f t="shared" si="1017"/>
        <v>#REF!</v>
      </c>
      <c r="EC677" s="34" t="e">
        <f t="shared" si="1018"/>
        <v>#REF!</v>
      </c>
      <c r="ED677" s="34" t="e">
        <f t="shared" si="1019"/>
        <v>#REF!</v>
      </c>
      <c r="EE677" s="59" t="e">
        <f t="shared" si="1020"/>
        <v>#REF!</v>
      </c>
      <c r="EF677" s="59" t="e">
        <f t="shared" si="1021"/>
        <v>#REF!</v>
      </c>
      <c r="EG677" s="59" t="e">
        <f t="shared" si="1022"/>
        <v>#REF!</v>
      </c>
      <c r="EH677" s="59" t="e">
        <f t="shared" si="1023"/>
        <v>#REF!</v>
      </c>
      <c r="EI677" s="14" t="e">
        <f t="shared" si="1024"/>
        <v>#REF!</v>
      </c>
      <c r="EJ677" s="14" t="e">
        <f t="shared" si="1025"/>
        <v>#REF!</v>
      </c>
      <c r="EK677" s="14" t="e">
        <f t="shared" si="1026"/>
        <v>#REF!</v>
      </c>
      <c r="EL677" s="14" t="e">
        <f t="shared" si="1027"/>
        <v>#REF!</v>
      </c>
      <c r="EM677" t="e">
        <f t="shared" si="1028"/>
        <v>#REF!</v>
      </c>
      <c r="EN677" s="34" t="e">
        <f t="shared" si="1029"/>
        <v>#REF!</v>
      </c>
      <c r="EO677" s="34" t="e">
        <f t="shared" si="1030"/>
        <v>#REF!</v>
      </c>
      <c r="EP677" s="34" t="e">
        <f t="shared" si="1031"/>
        <v>#REF!</v>
      </c>
      <c r="EQ677" s="34" t="e">
        <f t="shared" si="1032"/>
        <v>#REF!</v>
      </c>
      <c r="ER677" s="59" t="e">
        <f t="shared" si="1033"/>
        <v>#REF!</v>
      </c>
      <c r="ES677" s="59" t="e">
        <f t="shared" si="1034"/>
        <v>#REF!</v>
      </c>
      <c r="ET677" s="59" t="e">
        <f t="shared" si="1035"/>
        <v>#REF!</v>
      </c>
      <c r="EU677" s="59" t="e">
        <f t="shared" si="1036"/>
        <v>#REF!</v>
      </c>
      <c r="EV677" s="14" t="e">
        <f t="shared" si="1037"/>
        <v>#REF!</v>
      </c>
      <c r="EW677" s="14" t="e">
        <f t="shared" si="1038"/>
        <v>#REF!</v>
      </c>
      <c r="EX677" s="14" t="e">
        <f t="shared" si="1039"/>
        <v>#REF!</v>
      </c>
      <c r="EY677" s="14" t="e">
        <f t="shared" si="1040"/>
        <v>#REF!</v>
      </c>
    </row>
    <row r="678" spans="1:155" x14ac:dyDescent="0.2">
      <c r="A678" s="17">
        <v>30290503</v>
      </c>
      <c r="B678" t="s">
        <v>62</v>
      </c>
      <c r="C678" t="s">
        <v>4384</v>
      </c>
      <c r="D678" t="s">
        <v>4385</v>
      </c>
      <c r="E678" t="s">
        <v>3564</v>
      </c>
      <c r="F678" t="s">
        <v>41</v>
      </c>
      <c r="G678" t="s">
        <v>42</v>
      </c>
      <c r="H678" t="s">
        <v>4386</v>
      </c>
      <c r="I678" t="s">
        <v>68</v>
      </c>
      <c r="J678" s="19" t="s">
        <v>69</v>
      </c>
      <c r="K678" t="s">
        <v>70</v>
      </c>
      <c r="L678">
        <v>1962</v>
      </c>
      <c r="M678">
        <f t="shared" si="950"/>
        <v>1962</v>
      </c>
      <c r="N678">
        <v>57</v>
      </c>
      <c r="O678" s="19">
        <f t="shared" si="951"/>
        <v>57</v>
      </c>
      <c r="P678" t="s">
        <v>80</v>
      </c>
      <c r="Q678" s="19" t="str">
        <f t="shared" si="952"/>
        <v>50-60</v>
      </c>
      <c r="R678" s="23">
        <v>429.8</v>
      </c>
      <c r="S678" s="15">
        <f t="shared" si="953"/>
        <v>0.42980000000000002</v>
      </c>
      <c r="T678">
        <v>30076477</v>
      </c>
      <c r="U678" t="s">
        <v>45</v>
      </c>
      <c r="V678" t="s">
        <v>46</v>
      </c>
      <c r="W678" s="20" t="s">
        <v>87</v>
      </c>
      <c r="X678" t="s">
        <v>88</v>
      </c>
      <c r="Y678" t="s">
        <v>4387</v>
      </c>
      <c r="Z678" t="s">
        <v>4388</v>
      </c>
      <c r="AA678" t="s">
        <v>4389</v>
      </c>
      <c r="AB678" t="s">
        <v>562</v>
      </c>
      <c r="AC678">
        <v>1962</v>
      </c>
      <c r="AD678">
        <v>57</v>
      </c>
      <c r="AE678" t="str">
        <f t="shared" si="954"/>
        <v>&lt;60</v>
      </c>
      <c r="AF678">
        <v>-38.015081930000001</v>
      </c>
      <c r="AG678">
        <v>145.35153217000001</v>
      </c>
      <c r="AH678" t="s">
        <v>75</v>
      </c>
      <c r="AI678" t="s">
        <v>76</v>
      </c>
      <c r="AJ678" s="33" t="s">
        <v>314</v>
      </c>
      <c r="AL678">
        <v>1</v>
      </c>
      <c r="AM678" t="s">
        <v>86</v>
      </c>
      <c r="AN678">
        <v>220</v>
      </c>
      <c r="AO678" s="69">
        <v>3</v>
      </c>
      <c r="AP678">
        <v>2</v>
      </c>
      <c r="AQ678">
        <v>0</v>
      </c>
      <c r="AR678">
        <v>2</v>
      </c>
      <c r="AS678" s="82" t="str">
        <f t="shared" si="955"/>
        <v>Gw-0-2</v>
      </c>
      <c r="AT678" s="14">
        <f t="shared" si="956"/>
        <v>36200</v>
      </c>
      <c r="AU678" s="81">
        <f>VLOOKUP(C678,Bushfire_Vlookup!$F$2:$H$12575,3,FALSE)</f>
        <v>391.82336600000002</v>
      </c>
      <c r="AV678" s="14">
        <f>VLOOKUP(AS678,Safety_collateral_Vlookup!$J$3:$L$20,2,FALSE)</f>
        <v>93570.139925214826</v>
      </c>
      <c r="AW678" s="14">
        <f>VLOOKUP(AS678,Safety_collateral_Vlookup!$J$3:$L$20,3,FALSE)</f>
        <v>550000</v>
      </c>
      <c r="AX678" s="48">
        <f t="shared" si="957"/>
        <v>725732.81483172614</v>
      </c>
      <c r="AY678" s="49">
        <f t="shared" si="1042"/>
        <v>32664.800000000003</v>
      </c>
      <c r="AZ678" s="14">
        <v>76000</v>
      </c>
      <c r="BA678" s="16">
        <f t="shared" si="958"/>
        <v>22.217580234127443</v>
      </c>
      <c r="BB678" t="e">
        <f>IF(BA678&lt;=#REF!,#REF!,IF(BA678&lt;=#REF!,#REF!,IF(BA678&lt;=#REF!,#REF!,IF(BA678&lt;=#REF!,#REF!,#REF!))))</f>
        <v>#REF!</v>
      </c>
      <c r="BC678" s="51">
        <v>5</v>
      </c>
      <c r="BD678" s="21">
        <v>70</v>
      </c>
      <c r="BE678" s="21">
        <v>6.4399999999999999E-2</v>
      </c>
      <c r="BF678" s="26">
        <f t="shared" si="959"/>
        <v>2130.6005433518653</v>
      </c>
      <c r="BG678" s="21">
        <v>7</v>
      </c>
      <c r="BH678" s="21">
        <f t="shared" si="960"/>
        <v>28</v>
      </c>
      <c r="BI678" s="28">
        <f t="shared" si="961"/>
        <v>4.0959999999999998E-4</v>
      </c>
      <c r="BJ678" s="27">
        <f t="shared" si="962"/>
        <v>4.0959999999999998E-4</v>
      </c>
      <c r="BK678" s="28">
        <f t="shared" si="963"/>
        <v>6.2796858480808132E-3</v>
      </c>
      <c r="BL678" s="35">
        <f t="shared" si="964"/>
        <v>0.13951942417485011</v>
      </c>
      <c r="BM678" s="21" t="str">
        <f t="shared" si="965"/>
        <v>Cr1</v>
      </c>
      <c r="BN678" s="51">
        <v>1</v>
      </c>
      <c r="BO678" s="21">
        <v>0</v>
      </c>
      <c r="BP678" s="50" t="s">
        <v>5497</v>
      </c>
      <c r="BQ678" s="14">
        <v>36200</v>
      </c>
      <c r="BR678">
        <f>IFERROR(VLOOKUP(AO678,'Model Failure data- Lines'!$A$37:$E$41,3,FALSE),'Model Failure data- Lines'!$C$37)</f>
        <v>0.16107000000000002</v>
      </c>
      <c r="BS678" s="14">
        <f t="shared" si="966"/>
        <v>116893.78448494614</v>
      </c>
      <c r="BT678" s="34">
        <f t="shared" si="949"/>
        <v>29135.382129384936</v>
      </c>
      <c r="BU678" s="34">
        <f t="shared" si="967"/>
        <v>4.0120903156801617</v>
      </c>
      <c r="BV678" s="54">
        <f t="shared" si="968"/>
        <v>87758.402355561208</v>
      </c>
      <c r="BW678">
        <f>IFERROR(VLOOKUP(AO678,'Model Failure data- Lines'!$A$37:$E$41,4,FALSE),'Model Failure data- Lines'!$D$37)</f>
        <v>0.16398000000000001</v>
      </c>
      <c r="BX678" s="14">
        <f t="shared" si="969"/>
        <v>119005.66697610647</v>
      </c>
      <c r="BY678" s="34">
        <f t="shared" si="970"/>
        <v>25987.316371913588</v>
      </c>
      <c r="BZ678" s="71">
        <f t="shared" si="971"/>
        <v>4.5793750025194857</v>
      </c>
      <c r="CA678" s="71">
        <f t="shared" si="972"/>
        <v>93018.350604192878</v>
      </c>
      <c r="CB678" s="57">
        <v>2</v>
      </c>
      <c r="CC678">
        <f>IFERROR(VLOOKUP(AO678,'Model Failure data- Lines'!$A$37:$E$41,5,FALSE),'Model Failure data- Lines'!$E$37)</f>
        <v>0.16322</v>
      </c>
      <c r="CD678" s="14">
        <f t="shared" si="973"/>
        <v>118454.11003683435</v>
      </c>
      <c r="CE678" s="34">
        <f t="shared" si="974"/>
        <v>20674.873631980841</v>
      </c>
      <c r="CF678" s="34">
        <f t="shared" si="975"/>
        <v>5.7293752864154923</v>
      </c>
      <c r="CG678" s="54">
        <f t="shared" si="976"/>
        <v>97779.236404853509</v>
      </c>
      <c r="CH678" t="e">
        <f>IFERROR(VLOOKUP(AO678,'Model Failure data- Lines'!#REF!,3,FALSE),'Model Failure data- Lines'!#REF!)</f>
        <v>#REF!</v>
      </c>
      <c r="CI678" s="14" t="e">
        <f t="shared" si="977"/>
        <v>#REF!</v>
      </c>
      <c r="CJ678" s="34">
        <f t="shared" si="978"/>
        <v>27945.883145466516</v>
      </c>
      <c r="CK678" s="34" t="e">
        <f t="shared" si="979"/>
        <v>#REF!</v>
      </c>
      <c r="CL678" s="54" t="e">
        <f t="shared" si="980"/>
        <v>#REF!</v>
      </c>
      <c r="CM678" t="e">
        <f>IFERROR(VLOOKUP(AO678,'Model Failure data- Lines'!#REF!,4,FALSE),'Model Failure data- Lines'!#REF!)</f>
        <v>#REF!</v>
      </c>
      <c r="CN678" s="14" t="e">
        <f t="shared" si="981"/>
        <v>#REF!</v>
      </c>
      <c r="CO678" s="34">
        <f t="shared" si="982"/>
        <v>23908.684111951381</v>
      </c>
      <c r="CP678" s="34" t="e">
        <f t="shared" si="983"/>
        <v>#REF!</v>
      </c>
      <c r="CQ678" s="54" t="e">
        <f t="shared" si="984"/>
        <v>#REF!</v>
      </c>
      <c r="CR678" t="e">
        <f>IFERROR(VLOOKUP(AO678,'Model Failure data- Lines'!#REF!,5,FALSE),'Model Failure data- Lines'!#REF!)</f>
        <v>#REF!</v>
      </c>
      <c r="CS678" s="14" t="e">
        <f t="shared" si="985"/>
        <v>#REF!</v>
      </c>
      <c r="CT678" s="34">
        <f t="shared" si="986"/>
        <v>17499.729861045416</v>
      </c>
      <c r="CU678" s="34" t="e">
        <f t="shared" si="987"/>
        <v>#REF!</v>
      </c>
      <c r="CV678" s="54" t="e">
        <f t="shared" si="988"/>
        <v>#REF!</v>
      </c>
      <c r="CW678" t="s">
        <v>562</v>
      </c>
      <c r="CZ678">
        <f t="shared" si="989"/>
        <v>93018.350604192878</v>
      </c>
      <c r="DA678" s="34">
        <f t="shared" si="990"/>
        <v>6333.7930920000008</v>
      </c>
      <c r="DB678" s="34">
        <f t="shared" si="991"/>
        <v>68.556025658977561</v>
      </c>
      <c r="DC678" s="34">
        <f t="shared" si="992"/>
        <v>16371.654858447488</v>
      </c>
      <c r="DD678" s="9">
        <f t="shared" si="993"/>
        <v>96231.663</v>
      </c>
      <c r="DE678" s="59">
        <f t="shared" si="994"/>
        <v>5.3222617484860422E-2</v>
      </c>
      <c r="DF678" s="59">
        <f t="shared" si="995"/>
        <v>5.7607362238255421E-4</v>
      </c>
      <c r="DG678" s="59">
        <f t="shared" si="996"/>
        <v>0.13757038025537499</v>
      </c>
      <c r="DH678" s="59">
        <f t="shared" si="997"/>
        <v>0.80863092863738206</v>
      </c>
      <c r="DI678" s="14">
        <f t="shared" si="998"/>
        <v>4950.6800932795932</v>
      </c>
      <c r="DJ678" s="14">
        <f t="shared" si="999"/>
        <v>53.585418180607839</v>
      </c>
      <c r="DK678" s="14">
        <f t="shared" si="1000"/>
        <v>12796.569863346605</v>
      </c>
      <c r="DL678" s="14">
        <f t="shared" si="1001"/>
        <v>75217.515229386074</v>
      </c>
      <c r="DM678">
        <f t="shared" si="1002"/>
        <v>97779.236404853509</v>
      </c>
      <c r="DN678" s="34">
        <f t="shared" si="1003"/>
        <v>6304.4377880000002</v>
      </c>
      <c r="DO678" s="34">
        <f t="shared" si="1004"/>
        <v>68.238288255020848</v>
      </c>
      <c r="DP678" s="34">
        <f t="shared" si="1005"/>
        <v>16295.776960579333</v>
      </c>
      <c r="DQ678" s="9">
        <f t="shared" si="1006"/>
        <v>95785.657000000007</v>
      </c>
      <c r="DR678" s="59">
        <f t="shared" si="1007"/>
        <v>5.3222617484860422E-2</v>
      </c>
      <c r="DS678" s="59">
        <f t="shared" si="1008"/>
        <v>5.7607362238255432E-4</v>
      </c>
      <c r="DT678" s="59">
        <f t="shared" si="1009"/>
        <v>0.13757038025537499</v>
      </c>
      <c r="DU678" s="59">
        <f t="shared" si="1010"/>
        <v>0.80863092863738217</v>
      </c>
      <c r="DV678" s="14">
        <f t="shared" si="1011"/>
        <v>5204.066897137257</v>
      </c>
      <c r="DW678" s="14">
        <f t="shared" si="1012"/>
        <v>56.328038909544091</v>
      </c>
      <c r="DX678" s="14">
        <f t="shared" si="1013"/>
        <v>13451.526733295901</v>
      </c>
      <c r="DY678" s="14">
        <f t="shared" si="1014"/>
        <v>79067.314735510809</v>
      </c>
      <c r="DZ678" s="34" t="e">
        <f t="shared" si="1015"/>
        <v>#REF!</v>
      </c>
      <c r="EA678" s="34" t="e">
        <f t="shared" si="1016"/>
        <v>#REF!</v>
      </c>
      <c r="EB678" s="34" t="e">
        <f t="shared" si="1017"/>
        <v>#REF!</v>
      </c>
      <c r="EC678" s="34" t="e">
        <f t="shared" si="1018"/>
        <v>#REF!</v>
      </c>
      <c r="ED678" s="34" t="e">
        <f t="shared" si="1019"/>
        <v>#REF!</v>
      </c>
      <c r="EE678" s="59" t="e">
        <f t="shared" si="1020"/>
        <v>#REF!</v>
      </c>
      <c r="EF678" s="59" t="e">
        <f t="shared" si="1021"/>
        <v>#REF!</v>
      </c>
      <c r="EG678" s="59" t="e">
        <f t="shared" si="1022"/>
        <v>#REF!</v>
      </c>
      <c r="EH678" s="59" t="e">
        <f t="shared" si="1023"/>
        <v>#REF!</v>
      </c>
      <c r="EI678" s="14" t="e">
        <f t="shared" si="1024"/>
        <v>#REF!</v>
      </c>
      <c r="EJ678" s="14" t="e">
        <f t="shared" si="1025"/>
        <v>#REF!</v>
      </c>
      <c r="EK678" s="14" t="e">
        <f t="shared" si="1026"/>
        <v>#REF!</v>
      </c>
      <c r="EL678" s="14" t="e">
        <f t="shared" si="1027"/>
        <v>#REF!</v>
      </c>
      <c r="EM678" t="e">
        <f t="shared" si="1028"/>
        <v>#REF!</v>
      </c>
      <c r="EN678" s="34" t="e">
        <f t="shared" si="1029"/>
        <v>#REF!</v>
      </c>
      <c r="EO678" s="34" t="e">
        <f t="shared" si="1030"/>
        <v>#REF!</v>
      </c>
      <c r="EP678" s="34" t="e">
        <f t="shared" si="1031"/>
        <v>#REF!</v>
      </c>
      <c r="EQ678" s="34" t="e">
        <f t="shared" si="1032"/>
        <v>#REF!</v>
      </c>
      <c r="ER678" s="59" t="e">
        <f t="shared" si="1033"/>
        <v>#REF!</v>
      </c>
      <c r="ES678" s="59" t="e">
        <f t="shared" si="1034"/>
        <v>#REF!</v>
      </c>
      <c r="ET678" s="59" t="e">
        <f t="shared" si="1035"/>
        <v>#REF!</v>
      </c>
      <c r="EU678" s="59" t="e">
        <f t="shared" si="1036"/>
        <v>#REF!</v>
      </c>
      <c r="EV678" s="14" t="e">
        <f t="shared" si="1037"/>
        <v>#REF!</v>
      </c>
      <c r="EW678" s="14" t="e">
        <f t="shared" si="1038"/>
        <v>#REF!</v>
      </c>
      <c r="EX678" s="14" t="e">
        <f t="shared" si="1039"/>
        <v>#REF!</v>
      </c>
      <c r="EY678" s="14" t="e">
        <f t="shared" si="1040"/>
        <v>#REF!</v>
      </c>
    </row>
    <row r="679" spans="1:155" x14ac:dyDescent="0.2">
      <c r="A679" s="17">
        <v>30133339</v>
      </c>
      <c r="B679" t="s">
        <v>62</v>
      </c>
      <c r="C679" t="s">
        <v>2649</v>
      </c>
      <c r="D679" t="s">
        <v>2650</v>
      </c>
      <c r="E679" t="s">
        <v>2050</v>
      </c>
      <c r="F679" t="s">
        <v>41</v>
      </c>
      <c r="G679" t="s">
        <v>42</v>
      </c>
      <c r="H679" t="s">
        <v>2651</v>
      </c>
      <c r="I679" t="s">
        <v>68</v>
      </c>
      <c r="J679" s="19" t="s">
        <v>69</v>
      </c>
      <c r="K679" t="s">
        <v>70</v>
      </c>
      <c r="L679">
        <v>1962</v>
      </c>
      <c r="M679">
        <f t="shared" si="950"/>
        <v>1962</v>
      </c>
      <c r="N679">
        <v>57</v>
      </c>
      <c r="O679" s="19">
        <f t="shared" si="951"/>
        <v>57</v>
      </c>
      <c r="P679" t="s">
        <v>80</v>
      </c>
      <c r="Q679" s="19" t="str">
        <f t="shared" si="952"/>
        <v>50-60</v>
      </c>
      <c r="R679" s="23">
        <v>555.70000000000005</v>
      </c>
      <c r="S679" s="15">
        <f t="shared" si="953"/>
        <v>0.55570000000000008</v>
      </c>
      <c r="T679">
        <v>30199656</v>
      </c>
      <c r="U679" t="s">
        <v>45</v>
      </c>
      <c r="V679" t="s">
        <v>46</v>
      </c>
      <c r="W679" t="s">
        <v>47</v>
      </c>
      <c r="X679" t="s">
        <v>88</v>
      </c>
      <c r="Y679" t="s">
        <v>2652</v>
      </c>
      <c r="Z679" t="s">
        <v>2653</v>
      </c>
      <c r="AA679" t="s">
        <v>2654</v>
      </c>
      <c r="AB679" t="s">
        <v>970</v>
      </c>
      <c r="AC679">
        <v>1962</v>
      </c>
      <c r="AD679">
        <v>57</v>
      </c>
      <c r="AE679" t="str">
        <f t="shared" si="954"/>
        <v>&lt;60</v>
      </c>
      <c r="AF679">
        <v>-38.006281819999998</v>
      </c>
      <c r="AG679">
        <v>145.33840542999999</v>
      </c>
      <c r="AH679" t="s">
        <v>75</v>
      </c>
      <c r="AI679" t="s">
        <v>76</v>
      </c>
      <c r="AJ679" s="33" t="s">
        <v>314</v>
      </c>
      <c r="AL679">
        <v>1</v>
      </c>
      <c r="AM679" t="s">
        <v>86</v>
      </c>
      <c r="AN679">
        <v>220</v>
      </c>
      <c r="AO679" s="69">
        <v>3</v>
      </c>
      <c r="AP679">
        <v>2</v>
      </c>
      <c r="AQ679">
        <v>0</v>
      </c>
      <c r="AR679">
        <v>1</v>
      </c>
      <c r="AS679" s="82" t="str">
        <f t="shared" si="955"/>
        <v>Gw-0-1</v>
      </c>
      <c r="AT679" s="14">
        <f t="shared" si="956"/>
        <v>36200</v>
      </c>
      <c r="AU679" s="81">
        <f>VLOOKUP(C679,Bushfire_Vlookup!$F$2:$H$12575,3,FALSE)</f>
        <v>5679.151269</v>
      </c>
      <c r="AV679" s="14">
        <f>VLOOKUP(AS679,Safety_collateral_Vlookup!$J$3:$L$20,2,FALSE)</f>
        <v>11570.139925214824</v>
      </c>
      <c r="AW679" s="14">
        <f>VLOOKUP(AS679,Safety_collateral_Vlookup!$J$3:$L$20,3,FALSE)</f>
        <v>148000</v>
      </c>
      <c r="AX679" s="48">
        <f t="shared" si="957"/>
        <v>214946.39370422723</v>
      </c>
      <c r="AY679" s="49">
        <f t="shared" si="1042"/>
        <v>42233.200000000004</v>
      </c>
      <c r="AZ679" s="14">
        <v>76000</v>
      </c>
      <c r="BA679" s="16">
        <f t="shared" si="958"/>
        <v>5.089512367147818</v>
      </c>
      <c r="BB679" t="e">
        <f>IF(BA679&lt;=#REF!,#REF!,IF(BA679&lt;=#REF!,#REF!,IF(BA679&lt;=#REF!,#REF!,IF(BA679&lt;=#REF!,#REF!,#REF!))))</f>
        <v>#REF!</v>
      </c>
      <c r="BC679" s="51">
        <v>4</v>
      </c>
      <c r="BD679" s="21">
        <v>70</v>
      </c>
      <c r="BE679" s="21">
        <v>6.4399999999999999E-2</v>
      </c>
      <c r="BF679" s="26">
        <f t="shared" si="959"/>
        <v>2754.710846767407</v>
      </c>
      <c r="BG679" s="21">
        <v>7</v>
      </c>
      <c r="BH679" s="21">
        <f t="shared" si="960"/>
        <v>28</v>
      </c>
      <c r="BI679" s="28">
        <f t="shared" si="961"/>
        <v>4.0959999999999998E-4</v>
      </c>
      <c r="BJ679" s="27">
        <f t="shared" si="962"/>
        <v>4.0959999999999998E-4</v>
      </c>
      <c r="BK679" s="28">
        <f t="shared" si="963"/>
        <v>6.2796858480808132E-3</v>
      </c>
      <c r="BL679" s="35">
        <f t="shared" si="964"/>
        <v>3.1960538785610434E-2</v>
      </c>
      <c r="BM679" s="21" t="str">
        <f t="shared" si="965"/>
        <v>Cr1</v>
      </c>
      <c r="BN679" s="51">
        <v>1</v>
      </c>
      <c r="BO679" s="21">
        <v>2</v>
      </c>
      <c r="BP679" s="50" t="s">
        <v>5497</v>
      </c>
      <c r="BQ679" s="14">
        <v>36200</v>
      </c>
      <c r="BR679">
        <f>IFERROR(VLOOKUP(AO679,'Model Failure data- Lines'!$A$37:$E$41,3,FALSE),'Model Failure data- Lines'!$C$37)</f>
        <v>0.16107000000000002</v>
      </c>
      <c r="BS679" s="14">
        <f t="shared" si="966"/>
        <v>34621.415633939883</v>
      </c>
      <c r="BT679" s="34">
        <f t="shared" si="949"/>
        <v>37669.920542808766</v>
      </c>
      <c r="BU679" s="34">
        <f t="shared" si="967"/>
        <v>0.91907323230468441</v>
      </c>
      <c r="BV679" s="54">
        <f t="shared" si="968"/>
        <v>-3048.5049088688829</v>
      </c>
      <c r="BW679">
        <f>IFERROR(VLOOKUP(AO679,'Model Failure data- Lines'!$A$37:$E$41,4,FALSE),'Model Failure data- Lines'!$D$37)</f>
        <v>0.16398000000000001</v>
      </c>
      <c r="BX679" s="14">
        <f t="shared" si="969"/>
        <v>35246.909639619182</v>
      </c>
      <c r="BY679" s="34">
        <f t="shared" si="970"/>
        <v>33599.701507381062</v>
      </c>
      <c r="BZ679" s="71">
        <f t="shared" si="971"/>
        <v>1.049024487073978</v>
      </c>
      <c r="CA679" s="71">
        <f t="shared" si="972"/>
        <v>1647.20813223812</v>
      </c>
      <c r="CB679" s="57">
        <v>2</v>
      </c>
      <c r="CC679">
        <f>IFERROR(VLOOKUP(AO679,'Model Failure data- Lines'!$A$37:$E$41,5,FALSE),'Model Failure data- Lines'!$E$37)</f>
        <v>0.16322</v>
      </c>
      <c r="CD679" s="14">
        <f t="shared" si="973"/>
        <v>35083.550380403969</v>
      </c>
      <c r="CE679" s="34">
        <f t="shared" si="974"/>
        <v>26731.101157030604</v>
      </c>
      <c r="CF679" s="34">
        <f t="shared" si="975"/>
        <v>1.3124618463828817</v>
      </c>
      <c r="CG679" s="54">
        <f t="shared" si="976"/>
        <v>8352.4492233733654</v>
      </c>
      <c r="CH679" t="e">
        <f>IFERROR(VLOOKUP(AO679,'Model Failure data- Lines'!#REF!,3,FALSE),'Model Failure data- Lines'!#REF!)</f>
        <v>#REF!</v>
      </c>
      <c r="CI679" s="14" t="e">
        <f t="shared" si="977"/>
        <v>#REF!</v>
      </c>
      <c r="CJ679" s="34">
        <f t="shared" si="978"/>
        <v>36131.985258110151</v>
      </c>
      <c r="CK679" s="34" t="e">
        <f t="shared" si="979"/>
        <v>#REF!</v>
      </c>
      <c r="CL679" s="54" t="e">
        <f t="shared" si="980"/>
        <v>#REF!</v>
      </c>
      <c r="CM679" t="e">
        <f>IFERROR(VLOOKUP(AO679,'Model Failure data- Lines'!#REF!,4,FALSE),'Model Failure data- Lines'!#REF!)</f>
        <v>#REF!</v>
      </c>
      <c r="CN679" s="14" t="e">
        <f t="shared" si="981"/>
        <v>#REF!</v>
      </c>
      <c r="CO679" s="34">
        <f t="shared" si="982"/>
        <v>30912.181854377341</v>
      </c>
      <c r="CP679" s="34" t="e">
        <f t="shared" si="983"/>
        <v>#REF!</v>
      </c>
      <c r="CQ679" s="54" t="e">
        <f t="shared" si="984"/>
        <v>#REF!</v>
      </c>
      <c r="CR679" t="e">
        <f>IFERROR(VLOOKUP(AO679,'Model Failure data- Lines'!#REF!,5,FALSE),'Model Failure data- Lines'!#REF!)</f>
        <v>#REF!</v>
      </c>
      <c r="CS679" s="14" t="e">
        <f t="shared" si="985"/>
        <v>#REF!</v>
      </c>
      <c r="CT679" s="34">
        <f t="shared" si="986"/>
        <v>22625.872228438664</v>
      </c>
      <c r="CU679" s="34" t="e">
        <f t="shared" si="987"/>
        <v>#REF!</v>
      </c>
      <c r="CV679" s="54" t="e">
        <f t="shared" si="988"/>
        <v>#REF!</v>
      </c>
      <c r="CW679" t="s">
        <v>970</v>
      </c>
      <c r="CZ679">
        <f t="shared" si="989"/>
        <v>1647.2081322381218</v>
      </c>
      <c r="DA679" s="34">
        <f t="shared" si="990"/>
        <v>6333.7930920000008</v>
      </c>
      <c r="DB679" s="34">
        <f t="shared" si="991"/>
        <v>993.6621291716915</v>
      </c>
      <c r="DC679" s="34">
        <f t="shared" si="992"/>
        <v>2024.3887384474874</v>
      </c>
      <c r="DD679" s="9">
        <f t="shared" si="993"/>
        <v>25895.06568</v>
      </c>
      <c r="DE679" s="59">
        <f t="shared" si="994"/>
        <v>0.17969782760416872</v>
      </c>
      <c r="DF679" s="59">
        <f t="shared" si="995"/>
        <v>2.8191468112562373E-2</v>
      </c>
      <c r="DG679" s="59">
        <f t="shared" si="996"/>
        <v>5.7434503028656429E-2</v>
      </c>
      <c r="DH679" s="59">
        <f t="shared" si="997"/>
        <v>0.73467620125461242</v>
      </c>
      <c r="DI679" s="14">
        <f t="shared" si="998"/>
        <v>295.99972297511073</v>
      </c>
      <c r="DJ679" s="14">
        <f t="shared" si="999"/>
        <v>46.437215534744432</v>
      </c>
      <c r="DK679" s="14">
        <f t="shared" si="1000"/>
        <v>94.606580459857909</v>
      </c>
      <c r="DL679" s="14">
        <f t="shared" si="1001"/>
        <v>1210.1646132684086</v>
      </c>
      <c r="DM679">
        <f t="shared" si="1002"/>
        <v>8352.4492233733672</v>
      </c>
      <c r="DN679" s="34">
        <f t="shared" si="1003"/>
        <v>6304.4377880000002</v>
      </c>
      <c r="DO679" s="34">
        <f t="shared" si="1004"/>
        <v>989.05679182463405</v>
      </c>
      <c r="DP679" s="34">
        <f t="shared" si="1005"/>
        <v>2015.0062805793323</v>
      </c>
      <c r="DQ679" s="9">
        <f t="shared" si="1006"/>
        <v>25775.04952</v>
      </c>
      <c r="DR679" s="59">
        <f t="shared" si="1007"/>
        <v>0.17969782760416872</v>
      </c>
      <c r="DS679" s="59">
        <f t="shared" si="1008"/>
        <v>2.8191468112562373E-2</v>
      </c>
      <c r="DT679" s="59">
        <f t="shared" si="1009"/>
        <v>5.7434503028656429E-2</v>
      </c>
      <c r="DU679" s="59">
        <f t="shared" si="1010"/>
        <v>0.73467620125461242</v>
      </c>
      <c r="DV679" s="14">
        <f t="shared" si="1011"/>
        <v>1500.91698061432</v>
      </c>
      <c r="DW679" s="14">
        <f t="shared" si="1012"/>
        <v>235.46780594252661</v>
      </c>
      <c r="DX679" s="14">
        <f t="shared" si="1013"/>
        <v>479.71877021653671</v>
      </c>
      <c r="DY679" s="14">
        <f t="shared" si="1014"/>
        <v>6136.3456665999829</v>
      </c>
      <c r="DZ679" s="34" t="e">
        <f t="shared" si="1015"/>
        <v>#REF!</v>
      </c>
      <c r="EA679" s="34" t="e">
        <f t="shared" si="1016"/>
        <v>#REF!</v>
      </c>
      <c r="EB679" s="34" t="e">
        <f t="shared" si="1017"/>
        <v>#REF!</v>
      </c>
      <c r="EC679" s="34" t="e">
        <f t="shared" si="1018"/>
        <v>#REF!</v>
      </c>
      <c r="ED679" s="34" t="e">
        <f t="shared" si="1019"/>
        <v>#REF!</v>
      </c>
      <c r="EE679" s="59" t="e">
        <f t="shared" si="1020"/>
        <v>#REF!</v>
      </c>
      <c r="EF679" s="59" t="e">
        <f t="shared" si="1021"/>
        <v>#REF!</v>
      </c>
      <c r="EG679" s="59" t="e">
        <f t="shared" si="1022"/>
        <v>#REF!</v>
      </c>
      <c r="EH679" s="59" t="e">
        <f t="shared" si="1023"/>
        <v>#REF!</v>
      </c>
      <c r="EI679" s="14" t="e">
        <f t="shared" si="1024"/>
        <v>#REF!</v>
      </c>
      <c r="EJ679" s="14" t="e">
        <f t="shared" si="1025"/>
        <v>#REF!</v>
      </c>
      <c r="EK679" s="14" t="e">
        <f t="shared" si="1026"/>
        <v>#REF!</v>
      </c>
      <c r="EL679" s="14" t="e">
        <f t="shared" si="1027"/>
        <v>#REF!</v>
      </c>
      <c r="EM679" t="e">
        <f t="shared" si="1028"/>
        <v>#REF!</v>
      </c>
      <c r="EN679" s="34" t="e">
        <f t="shared" si="1029"/>
        <v>#REF!</v>
      </c>
      <c r="EO679" s="34" t="e">
        <f t="shared" si="1030"/>
        <v>#REF!</v>
      </c>
      <c r="EP679" s="34" t="e">
        <f t="shared" si="1031"/>
        <v>#REF!</v>
      </c>
      <c r="EQ679" s="34" t="e">
        <f t="shared" si="1032"/>
        <v>#REF!</v>
      </c>
      <c r="ER679" s="59" t="e">
        <f t="shared" si="1033"/>
        <v>#REF!</v>
      </c>
      <c r="ES679" s="59" t="e">
        <f t="shared" si="1034"/>
        <v>#REF!</v>
      </c>
      <c r="ET679" s="59" t="e">
        <f t="shared" si="1035"/>
        <v>#REF!</v>
      </c>
      <c r="EU679" s="59" t="e">
        <f t="shared" si="1036"/>
        <v>#REF!</v>
      </c>
      <c r="EV679" s="14" t="e">
        <f t="shared" si="1037"/>
        <v>#REF!</v>
      </c>
      <c r="EW679" s="14" t="e">
        <f t="shared" si="1038"/>
        <v>#REF!</v>
      </c>
      <c r="EX679" s="14" t="e">
        <f t="shared" si="1039"/>
        <v>#REF!</v>
      </c>
      <c r="EY679" s="14" t="e">
        <f t="shared" si="1040"/>
        <v>#REF!</v>
      </c>
    </row>
    <row r="680" spans="1:155" x14ac:dyDescent="0.2">
      <c r="A680" s="17">
        <v>30381981</v>
      </c>
      <c r="B680" t="s">
        <v>62</v>
      </c>
      <c r="C680" t="s">
        <v>5119</v>
      </c>
      <c r="D680" t="s">
        <v>5120</v>
      </c>
      <c r="E680" t="s">
        <v>4057</v>
      </c>
      <c r="F680" t="s">
        <v>41</v>
      </c>
      <c r="G680" t="s">
        <v>42</v>
      </c>
      <c r="H680" t="s">
        <v>5121</v>
      </c>
      <c r="I680" t="s">
        <v>68</v>
      </c>
      <c r="J680" s="19" t="s">
        <v>69</v>
      </c>
      <c r="K680" t="s">
        <v>70</v>
      </c>
      <c r="L680">
        <v>1962</v>
      </c>
      <c r="M680">
        <f t="shared" si="950"/>
        <v>1962</v>
      </c>
      <c r="N680">
        <v>57</v>
      </c>
      <c r="O680" s="19">
        <f t="shared" si="951"/>
        <v>57</v>
      </c>
      <c r="P680" t="s">
        <v>80</v>
      </c>
      <c r="Q680" s="19" t="str">
        <f t="shared" si="952"/>
        <v>50-60</v>
      </c>
      <c r="R680" s="23">
        <v>471.9</v>
      </c>
      <c r="S680" s="15">
        <f t="shared" si="953"/>
        <v>0.47189999999999999</v>
      </c>
      <c r="T680">
        <v>30125095</v>
      </c>
      <c r="U680" t="s">
        <v>45</v>
      </c>
      <c r="V680" t="s">
        <v>46</v>
      </c>
      <c r="W680" t="s">
        <v>47</v>
      </c>
      <c r="X680" t="s">
        <v>88</v>
      </c>
      <c r="Y680" t="s">
        <v>1952</v>
      </c>
      <c r="Z680" t="s">
        <v>5122</v>
      </c>
      <c r="AA680" t="s">
        <v>5123</v>
      </c>
      <c r="AB680" t="s">
        <v>957</v>
      </c>
      <c r="AC680">
        <v>1962</v>
      </c>
      <c r="AD680">
        <v>57</v>
      </c>
      <c r="AE680" t="str">
        <f t="shared" si="954"/>
        <v>&lt;60</v>
      </c>
      <c r="AF680">
        <v>-37.998369099999998</v>
      </c>
      <c r="AG680">
        <v>145.32662323</v>
      </c>
      <c r="AH680" t="s">
        <v>75</v>
      </c>
      <c r="AI680" t="s">
        <v>76</v>
      </c>
      <c r="AJ680" s="33" t="s">
        <v>314</v>
      </c>
      <c r="AL680">
        <v>1</v>
      </c>
      <c r="AM680" t="s">
        <v>86</v>
      </c>
      <c r="AN680">
        <v>220</v>
      </c>
      <c r="AO680" s="69">
        <v>3</v>
      </c>
      <c r="AP680">
        <v>2</v>
      </c>
      <c r="AQ680">
        <v>1</v>
      </c>
      <c r="AR680">
        <v>1</v>
      </c>
      <c r="AS680" s="82" t="str">
        <f t="shared" si="955"/>
        <v>Gw-1-1</v>
      </c>
      <c r="AT680" s="14">
        <f t="shared" si="956"/>
        <v>36200</v>
      </c>
      <c r="AU680" s="81">
        <f>VLOOKUP(C680,Bushfire_Vlookup!$F$2:$H$12575,3,FALSE)</f>
        <v>3621.3582620000002</v>
      </c>
      <c r="AV680" s="14">
        <f>VLOOKUP(AS680,Safety_collateral_Vlookup!$J$3:$L$20,2,FALSE)</f>
        <v>24635.460629460515</v>
      </c>
      <c r="AW680" s="14">
        <f>VLOOKUP(AS680,Safety_collateral_Vlookup!$J$3:$L$20,3,FALSE)</f>
        <v>148000</v>
      </c>
      <c r="AX680" s="48">
        <f t="shared" si="957"/>
        <v>226691.42575718835</v>
      </c>
      <c r="AY680" s="49">
        <f t="shared" si="1042"/>
        <v>35864.400000000001</v>
      </c>
      <c r="AZ680" s="14">
        <v>76000</v>
      </c>
      <c r="BA680" s="16">
        <f t="shared" si="958"/>
        <v>6.3207923667254535</v>
      </c>
      <c r="BB680" t="e">
        <f>IF(BA680&lt;=#REF!,#REF!,IF(BA680&lt;=#REF!,#REF!,IF(BA680&lt;=#REF!,#REF!,IF(BA680&lt;=#REF!,#REF!,#REF!))))</f>
        <v>#REF!</v>
      </c>
      <c r="BC680" s="51">
        <v>4</v>
      </c>
      <c r="BD680" s="21">
        <v>70</v>
      </c>
      <c r="BE680" s="21">
        <v>6.4399999999999999E-2</v>
      </c>
      <c r="BF680" s="26">
        <f t="shared" si="959"/>
        <v>2339.2982699109939</v>
      </c>
      <c r="BG680" s="21">
        <v>7</v>
      </c>
      <c r="BH680" s="21">
        <f t="shared" si="960"/>
        <v>28</v>
      </c>
      <c r="BI680" s="28">
        <f t="shared" si="961"/>
        <v>4.0959999999999998E-4</v>
      </c>
      <c r="BJ680" s="27">
        <f t="shared" si="962"/>
        <v>4.0959999999999998E-4</v>
      </c>
      <c r="BK680" s="28">
        <f t="shared" si="963"/>
        <v>6.2796858480808132E-3</v>
      </c>
      <c r="BL680" s="35">
        <f t="shared" si="964"/>
        <v>3.969259037398306E-2</v>
      </c>
      <c r="BM680" s="21" t="str">
        <f t="shared" si="965"/>
        <v>Cr1</v>
      </c>
      <c r="BN680" s="51">
        <v>1</v>
      </c>
      <c r="BO680" s="21">
        <v>2</v>
      </c>
      <c r="BP680" s="50" t="s">
        <v>5497</v>
      </c>
      <c r="BQ680" s="14">
        <v>36200</v>
      </c>
      <c r="BR680">
        <f>IFERROR(VLOOKUP(AO680,'Model Failure data- Lines'!$A$37:$E$41,3,FALSE),'Model Failure data- Lines'!$C$37)</f>
        <v>0.16107000000000002</v>
      </c>
      <c r="BS680" s="14">
        <f t="shared" si="966"/>
        <v>36513.187946710335</v>
      </c>
      <c r="BT680" s="34">
        <f t="shared" si="949"/>
        <v>31989.266698131109</v>
      </c>
      <c r="BU680" s="34">
        <f t="shared" si="967"/>
        <v>1.1414199734951576</v>
      </c>
      <c r="BV680" s="54">
        <f t="shared" si="968"/>
        <v>4523.9212485792268</v>
      </c>
      <c r="BW680">
        <f>IFERROR(VLOOKUP(AO680,'Model Failure data- Lines'!$A$37:$E$41,4,FALSE),'Model Failure data- Lines'!$D$37)</f>
        <v>0.16398000000000001</v>
      </c>
      <c r="BX680" s="14">
        <f t="shared" si="969"/>
        <v>37172.859995663748</v>
      </c>
      <c r="BY680" s="34">
        <f t="shared" si="970"/>
        <v>28532.839916021454</v>
      </c>
      <c r="BZ680" s="71">
        <f t="shared" si="971"/>
        <v>1.3028096784291998</v>
      </c>
      <c r="CA680" s="71">
        <f t="shared" si="972"/>
        <v>8640.0200796422941</v>
      </c>
      <c r="CB680" s="57">
        <v>2</v>
      </c>
      <c r="CC680">
        <f>IFERROR(VLOOKUP(AO680,'Model Failure data- Lines'!$A$37:$E$41,5,FALSE),'Model Failure data- Lines'!$E$37)</f>
        <v>0.16322</v>
      </c>
      <c r="CD680" s="14">
        <f t="shared" si="973"/>
        <v>37000.574512088286</v>
      </c>
      <c r="CE680" s="34">
        <f t="shared" si="974"/>
        <v>22700.029937021311</v>
      </c>
      <c r="CF680" s="34">
        <f t="shared" si="975"/>
        <v>1.6299791064039226</v>
      </c>
      <c r="CG680" s="54">
        <f t="shared" si="976"/>
        <v>14300.544575066975</v>
      </c>
      <c r="CH680" t="e">
        <f>IFERROR(VLOOKUP(AO680,'Model Failure data- Lines'!#REF!,3,FALSE),'Model Failure data- Lines'!#REF!)</f>
        <v>#REF!</v>
      </c>
      <c r="CI680" s="14" t="e">
        <f t="shared" si="977"/>
        <v>#REF!</v>
      </c>
      <c r="CJ680" s="34">
        <f t="shared" si="978"/>
        <v>30683.253272093178</v>
      </c>
      <c r="CK680" s="34" t="e">
        <f t="shared" si="979"/>
        <v>#REF!</v>
      </c>
      <c r="CL680" s="54" t="e">
        <f t="shared" si="980"/>
        <v>#REF!</v>
      </c>
      <c r="CM680" t="e">
        <f>IFERROR(VLOOKUP(AO680,'Model Failure data- Lines'!#REF!,4,FALSE),'Model Failure data- Lines'!#REF!)</f>
        <v>#REF!</v>
      </c>
      <c r="CN680" s="14" t="e">
        <f t="shared" si="981"/>
        <v>#REF!</v>
      </c>
      <c r="CO680" s="34">
        <f t="shared" si="982"/>
        <v>26250.60035465299</v>
      </c>
      <c r="CP680" s="34" t="e">
        <f t="shared" si="983"/>
        <v>#REF!</v>
      </c>
      <c r="CQ680" s="54" t="e">
        <f t="shared" si="984"/>
        <v>#REF!</v>
      </c>
      <c r="CR680" t="e">
        <f>IFERROR(VLOOKUP(AO680,'Model Failure data- Lines'!#REF!,5,FALSE),'Model Failure data- Lines'!#REF!)</f>
        <v>#REF!</v>
      </c>
      <c r="CS680" s="14" t="e">
        <f t="shared" si="985"/>
        <v>#REF!</v>
      </c>
      <c r="CT680" s="34">
        <f t="shared" si="986"/>
        <v>19213.872781357215</v>
      </c>
      <c r="CU680" s="34" t="e">
        <f t="shared" si="987"/>
        <v>#REF!</v>
      </c>
      <c r="CV680" s="54" t="e">
        <f t="shared" si="988"/>
        <v>#REF!</v>
      </c>
      <c r="CW680" t="s">
        <v>957</v>
      </c>
      <c r="CZ680">
        <f t="shared" si="989"/>
        <v>8640.0200796422923</v>
      </c>
      <c r="DA680" s="34">
        <f t="shared" si="990"/>
        <v>6333.7930920000008</v>
      </c>
      <c r="DB680" s="34">
        <f t="shared" si="991"/>
        <v>633.61695976554495</v>
      </c>
      <c r="DC680" s="34">
        <f t="shared" si="992"/>
        <v>4310.3842638982042</v>
      </c>
      <c r="DD680" s="9">
        <f t="shared" si="993"/>
        <v>25895.06568</v>
      </c>
      <c r="DE680" s="59">
        <f t="shared" si="994"/>
        <v>0.17038756481849512</v>
      </c>
      <c r="DF680" s="59">
        <f t="shared" si="995"/>
        <v>1.7045149602141374E-2</v>
      </c>
      <c r="DG680" s="59">
        <f t="shared" si="996"/>
        <v>0.1159551421225328</v>
      </c>
      <c r="DH680" s="59">
        <f t="shared" si="997"/>
        <v>0.69661214345683076</v>
      </c>
      <c r="DI680" s="14">
        <f t="shared" si="998"/>
        <v>1472.1519813531506</v>
      </c>
      <c r="DJ680" s="14">
        <f t="shared" si="999"/>
        <v>147.27043482300832</v>
      </c>
      <c r="DK680" s="14">
        <f t="shared" si="1000"/>
        <v>1001.8547562764593</v>
      </c>
      <c r="DL680" s="14">
        <f t="shared" si="1001"/>
        <v>6018.7429071896759</v>
      </c>
      <c r="DM680">
        <f t="shared" si="1002"/>
        <v>14300.544575066977</v>
      </c>
      <c r="DN680" s="34">
        <f t="shared" si="1003"/>
        <v>6304.4377880000002</v>
      </c>
      <c r="DO680" s="34">
        <f t="shared" si="1004"/>
        <v>630.68032792372389</v>
      </c>
      <c r="DP680" s="34">
        <f t="shared" si="1005"/>
        <v>4290.4068761645622</v>
      </c>
      <c r="DQ680" s="9">
        <f t="shared" si="1006"/>
        <v>25775.04952</v>
      </c>
      <c r="DR680" s="59">
        <f t="shared" si="1007"/>
        <v>0.1703875648184951</v>
      </c>
      <c r="DS680" s="59">
        <f t="shared" si="1008"/>
        <v>1.7045149602141374E-2</v>
      </c>
      <c r="DT680" s="59">
        <f t="shared" si="1009"/>
        <v>0.11595514212253281</v>
      </c>
      <c r="DU680" s="59">
        <f t="shared" si="1010"/>
        <v>0.69661214345683076</v>
      </c>
      <c r="DV680" s="14">
        <f t="shared" si="1011"/>
        <v>2436.634965724003</v>
      </c>
      <c r="DW680" s="14">
        <f t="shared" si="1012"/>
        <v>243.75492167410786</v>
      </c>
      <c r="DX680" s="14">
        <f t="shared" si="1013"/>
        <v>1658.2216786315068</v>
      </c>
      <c r="DY680" s="14">
        <f t="shared" si="1014"/>
        <v>9961.9330090373605</v>
      </c>
      <c r="DZ680" s="34" t="e">
        <f t="shared" si="1015"/>
        <v>#REF!</v>
      </c>
      <c r="EA680" s="34" t="e">
        <f t="shared" si="1016"/>
        <v>#REF!</v>
      </c>
      <c r="EB680" s="34" t="e">
        <f t="shared" si="1017"/>
        <v>#REF!</v>
      </c>
      <c r="EC680" s="34" t="e">
        <f t="shared" si="1018"/>
        <v>#REF!</v>
      </c>
      <c r="ED680" s="34" t="e">
        <f t="shared" si="1019"/>
        <v>#REF!</v>
      </c>
      <c r="EE680" s="59" t="e">
        <f t="shared" si="1020"/>
        <v>#REF!</v>
      </c>
      <c r="EF680" s="59" t="e">
        <f t="shared" si="1021"/>
        <v>#REF!</v>
      </c>
      <c r="EG680" s="59" t="e">
        <f t="shared" si="1022"/>
        <v>#REF!</v>
      </c>
      <c r="EH680" s="59" t="e">
        <f t="shared" si="1023"/>
        <v>#REF!</v>
      </c>
      <c r="EI680" s="14" t="e">
        <f t="shared" si="1024"/>
        <v>#REF!</v>
      </c>
      <c r="EJ680" s="14" t="e">
        <f t="shared" si="1025"/>
        <v>#REF!</v>
      </c>
      <c r="EK680" s="14" t="e">
        <f t="shared" si="1026"/>
        <v>#REF!</v>
      </c>
      <c r="EL680" s="14" t="e">
        <f t="shared" si="1027"/>
        <v>#REF!</v>
      </c>
      <c r="EM680" t="e">
        <f t="shared" si="1028"/>
        <v>#REF!</v>
      </c>
      <c r="EN680" s="34" t="e">
        <f t="shared" si="1029"/>
        <v>#REF!</v>
      </c>
      <c r="EO680" s="34" t="e">
        <f t="shared" si="1030"/>
        <v>#REF!</v>
      </c>
      <c r="EP680" s="34" t="e">
        <f t="shared" si="1031"/>
        <v>#REF!</v>
      </c>
      <c r="EQ680" s="34" t="e">
        <f t="shared" si="1032"/>
        <v>#REF!</v>
      </c>
      <c r="ER680" s="59" t="e">
        <f t="shared" si="1033"/>
        <v>#REF!</v>
      </c>
      <c r="ES680" s="59" t="e">
        <f t="shared" si="1034"/>
        <v>#REF!</v>
      </c>
      <c r="ET680" s="59" t="e">
        <f t="shared" si="1035"/>
        <v>#REF!</v>
      </c>
      <c r="EU680" s="59" t="e">
        <f t="shared" si="1036"/>
        <v>#REF!</v>
      </c>
      <c r="EV680" s="14" t="e">
        <f t="shared" si="1037"/>
        <v>#REF!</v>
      </c>
      <c r="EW680" s="14" t="e">
        <f t="shared" si="1038"/>
        <v>#REF!</v>
      </c>
      <c r="EX680" s="14" t="e">
        <f t="shared" si="1039"/>
        <v>#REF!</v>
      </c>
      <c r="EY680" s="14" t="e">
        <f t="shared" si="1040"/>
        <v>#REF!</v>
      </c>
    </row>
    <row r="681" spans="1:155" x14ac:dyDescent="0.2">
      <c r="A681" s="17">
        <v>30208307</v>
      </c>
      <c r="B681" t="s">
        <v>62</v>
      </c>
      <c r="C681" t="s">
        <v>3652</v>
      </c>
      <c r="D681" t="s">
        <v>3653</v>
      </c>
      <c r="E681" t="s">
        <v>455</v>
      </c>
      <c r="F681" t="s">
        <v>66</v>
      </c>
      <c r="G681" t="s">
        <v>42</v>
      </c>
      <c r="H681" t="s">
        <v>3654</v>
      </c>
      <c r="I681" t="s">
        <v>68</v>
      </c>
      <c r="J681" s="19" t="s">
        <v>69</v>
      </c>
      <c r="K681" t="s">
        <v>70</v>
      </c>
      <c r="L681">
        <v>1962</v>
      </c>
      <c r="M681">
        <f t="shared" si="950"/>
        <v>1962</v>
      </c>
      <c r="N681">
        <v>57</v>
      </c>
      <c r="O681" s="19">
        <f t="shared" si="951"/>
        <v>57</v>
      </c>
      <c r="P681" t="s">
        <v>80</v>
      </c>
      <c r="Q681" s="19" t="str">
        <f t="shared" si="952"/>
        <v>50-60</v>
      </c>
      <c r="R681" s="23">
        <v>350.2</v>
      </c>
      <c r="S681" s="15">
        <f t="shared" si="953"/>
        <v>0.35020000000000001</v>
      </c>
      <c r="T681">
        <v>30003865</v>
      </c>
      <c r="U681" t="s">
        <v>45</v>
      </c>
      <c r="V681" t="s">
        <v>46</v>
      </c>
      <c r="W681" s="20" t="s">
        <v>87</v>
      </c>
      <c r="X681" t="s">
        <v>48</v>
      </c>
      <c r="Y681" t="s">
        <v>2740</v>
      </c>
      <c r="Z681" t="s">
        <v>3655</v>
      </c>
      <c r="AA681" t="s">
        <v>3656</v>
      </c>
      <c r="AB681" t="s">
        <v>456</v>
      </c>
      <c r="AC681">
        <v>1962</v>
      </c>
      <c r="AD681">
        <v>57</v>
      </c>
      <c r="AE681" t="str">
        <f t="shared" si="954"/>
        <v>&lt;60</v>
      </c>
      <c r="AF681">
        <v>-37.995619679999997</v>
      </c>
      <c r="AG681">
        <v>145.32251769000001</v>
      </c>
      <c r="AH681" t="s">
        <v>75</v>
      </c>
      <c r="AI681" t="s">
        <v>76</v>
      </c>
      <c r="AJ681" s="33" t="s">
        <v>314</v>
      </c>
      <c r="AL681">
        <v>1</v>
      </c>
      <c r="AM681" t="s">
        <v>86</v>
      </c>
      <c r="AN681">
        <v>220</v>
      </c>
      <c r="AO681" s="69">
        <v>3</v>
      </c>
      <c r="AP681">
        <v>2</v>
      </c>
      <c r="AQ681">
        <v>0</v>
      </c>
      <c r="AR681">
        <v>1</v>
      </c>
      <c r="AS681" s="82" t="str">
        <f t="shared" si="955"/>
        <v>Gw-0-1</v>
      </c>
      <c r="AT681" s="14">
        <f t="shared" si="956"/>
        <v>36200</v>
      </c>
      <c r="AU681" s="81">
        <f>VLOOKUP(C681,Bushfire_Vlookup!$F$2:$H$12575,3,FALSE)</f>
        <v>4131.6423169999998</v>
      </c>
      <c r="AV681" s="14">
        <f>VLOOKUP(AS681,Safety_collateral_Vlookup!$J$3:$L$20,2,FALSE)</f>
        <v>11570.139925214824</v>
      </c>
      <c r="AW681" s="14">
        <f>VLOOKUP(AS681,Safety_collateral_Vlookup!$J$3:$L$20,3,FALSE)</f>
        <v>148000</v>
      </c>
      <c r="AX681" s="48">
        <f t="shared" si="957"/>
        <v>213295.20165244321</v>
      </c>
      <c r="AY681" s="49">
        <f t="shared" si="1042"/>
        <v>26615.200000000001</v>
      </c>
      <c r="AZ681" s="14">
        <v>76000</v>
      </c>
      <c r="BA681" s="16">
        <f t="shared" si="958"/>
        <v>8.0140371536732093</v>
      </c>
      <c r="BB681" t="e">
        <f>IF(BA681&lt;=#REF!,#REF!,IF(BA681&lt;=#REF!,#REF!,IF(BA681&lt;=#REF!,#REF!,IF(BA681&lt;=#REF!,#REF!,#REF!))))</f>
        <v>#REF!</v>
      </c>
      <c r="BC681" s="51">
        <v>4</v>
      </c>
      <c r="BD681" s="21">
        <v>70</v>
      </c>
      <c r="BE681" s="21">
        <v>6.4399999999999999E-2</v>
      </c>
      <c r="BF681" s="26">
        <f t="shared" si="959"/>
        <v>1736.0081672448189</v>
      </c>
      <c r="BG681" s="21">
        <v>7</v>
      </c>
      <c r="BH681" s="21">
        <f t="shared" si="960"/>
        <v>28</v>
      </c>
      <c r="BI681" s="28">
        <f t="shared" si="961"/>
        <v>4.0959999999999998E-4</v>
      </c>
      <c r="BJ681" s="27">
        <f t="shared" si="962"/>
        <v>4.0959999999999998E-4</v>
      </c>
      <c r="BK681" s="28">
        <f t="shared" si="963"/>
        <v>6.279685848080814E-3</v>
      </c>
      <c r="BL681" s="35">
        <f t="shared" si="964"/>
        <v>5.0325635699915501E-2</v>
      </c>
      <c r="BM681" s="21" t="str">
        <f t="shared" si="965"/>
        <v>Cr1</v>
      </c>
      <c r="BN681" s="51">
        <v>1</v>
      </c>
      <c r="BO681" s="21">
        <v>2</v>
      </c>
      <c r="BP681" s="50" t="s">
        <v>5497</v>
      </c>
      <c r="BQ681" s="14">
        <v>36200</v>
      </c>
      <c r="BR681">
        <f>IFERROR(VLOOKUP(AO681,'Model Failure data- Lines'!$A$37:$E$41,3,FALSE),'Model Failure data- Lines'!$C$37)</f>
        <v>0.16107000000000002</v>
      </c>
      <c r="BS681" s="14">
        <f t="shared" si="966"/>
        <v>34355.45813015903</v>
      </c>
      <c r="BT681" s="34">
        <f t="shared" si="949"/>
        <v>23739.438859261525</v>
      </c>
      <c r="BU681" s="34">
        <f t="shared" si="967"/>
        <v>1.4471891409832482</v>
      </c>
      <c r="BV681" s="54">
        <f t="shared" si="968"/>
        <v>10616.019270897505</v>
      </c>
      <c r="BW681">
        <f>IFERROR(VLOOKUP(AO681,'Model Failure data- Lines'!$A$37:$E$41,4,FALSE),'Model Failure data- Lines'!$D$37)</f>
        <v>0.16398000000000001</v>
      </c>
      <c r="BX681" s="14">
        <f t="shared" si="969"/>
        <v>34976.147166967639</v>
      </c>
      <c r="BY681" s="34">
        <f t="shared" si="970"/>
        <v>21174.402497543364</v>
      </c>
      <c r="BZ681" s="71">
        <f t="shared" si="971"/>
        <v>1.6518127097577153</v>
      </c>
      <c r="CA681" s="71">
        <f t="shared" si="972"/>
        <v>13801.744669424275</v>
      </c>
      <c r="CB681" s="57">
        <v>2</v>
      </c>
      <c r="CC681">
        <f>IFERROR(VLOOKUP(AO681,'Model Failure data- Lines'!$A$37:$E$41,5,FALSE),'Model Failure data- Lines'!$E$37)</f>
        <v>0.16322</v>
      </c>
      <c r="CD681" s="14">
        <f t="shared" si="973"/>
        <v>34814.042813711785</v>
      </c>
      <c r="CE681" s="34">
        <f t="shared" si="974"/>
        <v>16845.837007723803</v>
      </c>
      <c r="CF681" s="34">
        <f t="shared" si="975"/>
        <v>2.0666258849441301</v>
      </c>
      <c r="CG681" s="54">
        <f t="shared" si="976"/>
        <v>17968.205805987982</v>
      </c>
      <c r="CH681" t="e">
        <f>IFERROR(VLOOKUP(AO681,'Model Failure data- Lines'!#REF!,3,FALSE),'Model Failure data- Lines'!#REF!)</f>
        <v>#REF!</v>
      </c>
      <c r="CI681" s="14" t="e">
        <f t="shared" si="977"/>
        <v>#REF!</v>
      </c>
      <c r="CJ681" s="34">
        <f t="shared" si="978"/>
        <v>22770.237965431301</v>
      </c>
      <c r="CK681" s="34" t="e">
        <f t="shared" si="979"/>
        <v>#REF!</v>
      </c>
      <c r="CL681" s="54" t="e">
        <f t="shared" si="980"/>
        <v>#REF!</v>
      </c>
      <c r="CM681" t="e">
        <f>IFERROR(VLOOKUP(AO681,'Model Failure data- Lines'!#REF!,4,FALSE),'Model Failure data- Lines'!#REF!)</f>
        <v>#REF!</v>
      </c>
      <c r="CN681" s="14" t="e">
        <f t="shared" si="981"/>
        <v>#REF!</v>
      </c>
      <c r="CO681" s="34">
        <f t="shared" si="982"/>
        <v>19480.737961855219</v>
      </c>
      <c r="CP681" s="34" t="e">
        <f t="shared" si="983"/>
        <v>#REF!</v>
      </c>
      <c r="CQ681" s="54" t="e">
        <f t="shared" si="984"/>
        <v>#REF!</v>
      </c>
      <c r="CR681" t="e">
        <f>IFERROR(VLOOKUP(AO681,'Model Failure data- Lines'!#REF!,5,FALSE),'Model Failure data- Lines'!#REF!)</f>
        <v>#REF!</v>
      </c>
      <c r="CS681" s="14" t="e">
        <f t="shared" si="985"/>
        <v>#REF!</v>
      </c>
      <c r="CT681" s="34">
        <f t="shared" si="986"/>
        <v>14258.737546156593</v>
      </c>
      <c r="CU681" s="34" t="e">
        <f t="shared" si="987"/>
        <v>#REF!</v>
      </c>
      <c r="CV681" s="54" t="e">
        <f t="shared" si="988"/>
        <v>#REF!</v>
      </c>
      <c r="CW681" t="s">
        <v>456</v>
      </c>
      <c r="CZ681">
        <f t="shared" si="989"/>
        <v>13801.744669424275</v>
      </c>
      <c r="DA681" s="34">
        <f t="shared" si="990"/>
        <v>6333.7930920000008</v>
      </c>
      <c r="DB681" s="34">
        <f t="shared" si="991"/>
        <v>722.89965652015121</v>
      </c>
      <c r="DC681" s="34">
        <f t="shared" si="992"/>
        <v>2024.3887384474874</v>
      </c>
      <c r="DD681" s="9">
        <f t="shared" si="993"/>
        <v>25895.06568</v>
      </c>
      <c r="DE681" s="59">
        <f t="shared" si="994"/>
        <v>0.18108893074368682</v>
      </c>
      <c r="DF681" s="59">
        <f t="shared" si="995"/>
        <v>2.0668361585660183E-2</v>
      </c>
      <c r="DG681" s="59">
        <f t="shared" si="996"/>
        <v>5.7879123414695928E-2</v>
      </c>
      <c r="DH681" s="59">
        <f t="shared" si="997"/>
        <v>0.74036358425595705</v>
      </c>
      <c r="DI681" s="14">
        <f t="shared" si="998"/>
        <v>2499.3431845834211</v>
      </c>
      <c r="DJ681" s="14">
        <f t="shared" si="999"/>
        <v>285.25944934061891</v>
      </c>
      <c r="DK681" s="14">
        <f t="shared" si="1000"/>
        <v>798.83288305972928</v>
      </c>
      <c r="DL681" s="14">
        <f t="shared" si="1001"/>
        <v>10218.309152440506</v>
      </c>
      <c r="DM681">
        <f t="shared" si="1002"/>
        <v>17968.205805987978</v>
      </c>
      <c r="DN681" s="34">
        <f t="shared" si="1003"/>
        <v>6304.4377880000002</v>
      </c>
      <c r="DO681" s="34">
        <f t="shared" si="1004"/>
        <v>719.54922513244958</v>
      </c>
      <c r="DP681" s="34">
        <f t="shared" si="1005"/>
        <v>2015.0062805793323</v>
      </c>
      <c r="DQ681" s="9">
        <f t="shared" si="1006"/>
        <v>25775.04952</v>
      </c>
      <c r="DR681" s="59">
        <f t="shared" si="1007"/>
        <v>0.18108893074368679</v>
      </c>
      <c r="DS681" s="59">
        <f t="shared" si="1008"/>
        <v>2.0668361585660183E-2</v>
      </c>
      <c r="DT681" s="59">
        <f t="shared" si="1009"/>
        <v>5.7879123414695928E-2</v>
      </c>
      <c r="DU681" s="59">
        <f t="shared" si="1010"/>
        <v>0.74036358425595705</v>
      </c>
      <c r="DV681" s="14">
        <f t="shared" si="1011"/>
        <v>3253.8431767888683</v>
      </c>
      <c r="DW681" s="14">
        <f t="shared" si="1012"/>
        <v>371.37337464371825</v>
      </c>
      <c r="DX681" s="14">
        <f t="shared" si="1013"/>
        <v>1039.9840013854341</v>
      </c>
      <c r="DY681" s="14">
        <f t="shared" si="1014"/>
        <v>13303.005253169958</v>
      </c>
      <c r="DZ681" s="34" t="e">
        <f t="shared" si="1015"/>
        <v>#REF!</v>
      </c>
      <c r="EA681" s="34" t="e">
        <f t="shared" si="1016"/>
        <v>#REF!</v>
      </c>
      <c r="EB681" s="34" t="e">
        <f t="shared" si="1017"/>
        <v>#REF!</v>
      </c>
      <c r="EC681" s="34" t="e">
        <f t="shared" si="1018"/>
        <v>#REF!</v>
      </c>
      <c r="ED681" s="34" t="e">
        <f t="shared" si="1019"/>
        <v>#REF!</v>
      </c>
      <c r="EE681" s="59" t="e">
        <f t="shared" si="1020"/>
        <v>#REF!</v>
      </c>
      <c r="EF681" s="59" t="e">
        <f t="shared" si="1021"/>
        <v>#REF!</v>
      </c>
      <c r="EG681" s="59" t="e">
        <f t="shared" si="1022"/>
        <v>#REF!</v>
      </c>
      <c r="EH681" s="59" t="e">
        <f t="shared" si="1023"/>
        <v>#REF!</v>
      </c>
      <c r="EI681" s="14" t="e">
        <f t="shared" si="1024"/>
        <v>#REF!</v>
      </c>
      <c r="EJ681" s="14" t="e">
        <f t="shared" si="1025"/>
        <v>#REF!</v>
      </c>
      <c r="EK681" s="14" t="e">
        <f t="shared" si="1026"/>
        <v>#REF!</v>
      </c>
      <c r="EL681" s="14" t="e">
        <f t="shared" si="1027"/>
        <v>#REF!</v>
      </c>
      <c r="EM681" t="e">
        <f t="shared" si="1028"/>
        <v>#REF!</v>
      </c>
      <c r="EN681" s="34" t="e">
        <f t="shared" si="1029"/>
        <v>#REF!</v>
      </c>
      <c r="EO681" s="34" t="e">
        <f t="shared" si="1030"/>
        <v>#REF!</v>
      </c>
      <c r="EP681" s="34" t="e">
        <f t="shared" si="1031"/>
        <v>#REF!</v>
      </c>
      <c r="EQ681" s="34" t="e">
        <f t="shared" si="1032"/>
        <v>#REF!</v>
      </c>
      <c r="ER681" s="59" t="e">
        <f t="shared" si="1033"/>
        <v>#REF!</v>
      </c>
      <c r="ES681" s="59" t="e">
        <f t="shared" si="1034"/>
        <v>#REF!</v>
      </c>
      <c r="ET681" s="59" t="e">
        <f t="shared" si="1035"/>
        <v>#REF!</v>
      </c>
      <c r="EU681" s="59" t="e">
        <f t="shared" si="1036"/>
        <v>#REF!</v>
      </c>
      <c r="EV681" s="14" t="e">
        <f t="shared" si="1037"/>
        <v>#REF!</v>
      </c>
      <c r="EW681" s="14" t="e">
        <f t="shared" si="1038"/>
        <v>#REF!</v>
      </c>
      <c r="EX681" s="14" t="e">
        <f t="shared" si="1039"/>
        <v>#REF!</v>
      </c>
      <c r="EY681" s="14" t="e">
        <f t="shared" si="1040"/>
        <v>#REF!</v>
      </c>
    </row>
    <row r="682" spans="1:155" x14ac:dyDescent="0.2">
      <c r="A682" s="17">
        <v>30222409</v>
      </c>
      <c r="B682" t="s">
        <v>62</v>
      </c>
      <c r="C682" t="s">
        <v>3849</v>
      </c>
      <c r="D682" t="s">
        <v>3850</v>
      </c>
      <c r="E682" t="s">
        <v>2642</v>
      </c>
      <c r="F682" t="s">
        <v>66</v>
      </c>
      <c r="G682" t="s">
        <v>42</v>
      </c>
      <c r="H682" t="s">
        <v>3851</v>
      </c>
      <c r="I682" t="s">
        <v>68</v>
      </c>
      <c r="J682" s="19" t="s">
        <v>69</v>
      </c>
      <c r="K682" t="s">
        <v>70</v>
      </c>
      <c r="L682">
        <v>1962</v>
      </c>
      <c r="M682">
        <f t="shared" si="950"/>
        <v>1962</v>
      </c>
      <c r="N682">
        <v>57</v>
      </c>
      <c r="O682" s="19">
        <f t="shared" si="951"/>
        <v>57</v>
      </c>
      <c r="P682" t="s">
        <v>80</v>
      </c>
      <c r="Q682" s="19" t="str">
        <f t="shared" si="952"/>
        <v>50-60</v>
      </c>
      <c r="R682" s="23">
        <v>372</v>
      </c>
      <c r="S682" s="15">
        <f t="shared" si="953"/>
        <v>0.372</v>
      </c>
      <c r="T682">
        <v>30032547</v>
      </c>
      <c r="U682" t="s">
        <v>45</v>
      </c>
      <c r="V682" t="s">
        <v>46</v>
      </c>
      <c r="W682" t="s">
        <v>47</v>
      </c>
      <c r="X682" t="s">
        <v>48</v>
      </c>
      <c r="Y682" t="s">
        <v>2870</v>
      </c>
      <c r="Z682" t="s">
        <v>3852</v>
      </c>
      <c r="AA682" t="s">
        <v>3853</v>
      </c>
      <c r="AB682" t="s">
        <v>981</v>
      </c>
      <c r="AC682">
        <v>1962</v>
      </c>
      <c r="AD682">
        <v>57</v>
      </c>
      <c r="AE682" t="str">
        <f t="shared" si="954"/>
        <v>&lt;60</v>
      </c>
      <c r="AF682">
        <v>-37.99125162</v>
      </c>
      <c r="AG682">
        <v>145.31602280999999</v>
      </c>
      <c r="AH682" t="s">
        <v>75</v>
      </c>
      <c r="AI682" t="s">
        <v>76</v>
      </c>
      <c r="AJ682" s="33" t="s">
        <v>314</v>
      </c>
      <c r="AL682">
        <v>1</v>
      </c>
      <c r="AM682" t="s">
        <v>86</v>
      </c>
      <c r="AN682">
        <v>220</v>
      </c>
      <c r="AO682" s="69">
        <v>3</v>
      </c>
      <c r="AP682">
        <v>2</v>
      </c>
      <c r="AQ682">
        <v>0</v>
      </c>
      <c r="AR682">
        <v>2</v>
      </c>
      <c r="AS682" s="82" t="str">
        <f t="shared" si="955"/>
        <v>Gw-0-2</v>
      </c>
      <c r="AT682" s="14">
        <f t="shared" si="956"/>
        <v>36200</v>
      </c>
      <c r="AU682" s="81">
        <f>VLOOKUP(C682,Bushfire_Vlookup!$F$2:$H$12575,3,FALSE)</f>
        <v>297.84300500000001</v>
      </c>
      <c r="AV682" s="14">
        <f>VLOOKUP(AS682,Safety_collateral_Vlookup!$J$3:$L$20,2,FALSE)</f>
        <v>93570.139925214826</v>
      </c>
      <c r="AW682" s="14">
        <f>VLOOKUP(AS682,Safety_collateral_Vlookup!$J$3:$L$20,3,FALSE)</f>
        <v>550000</v>
      </c>
      <c r="AX682" s="48">
        <f t="shared" si="957"/>
        <v>725632.53778653918</v>
      </c>
      <c r="AY682" s="49">
        <f t="shared" si="1042"/>
        <v>28272</v>
      </c>
      <c r="AZ682" s="14">
        <v>76000</v>
      </c>
      <c r="BA682" s="16">
        <f t="shared" si="958"/>
        <v>25.666119757588397</v>
      </c>
      <c r="BB682" t="e">
        <f>IF(BA682&lt;=#REF!,#REF!,IF(BA682&lt;=#REF!,#REF!,IF(BA682&lt;=#REF!,#REF!,IF(BA682&lt;=#REF!,#REF!,#REF!))))</f>
        <v>#REF!</v>
      </c>
      <c r="BC682" s="51">
        <v>5</v>
      </c>
      <c r="BD682" s="21">
        <v>70</v>
      </c>
      <c r="BE682" s="21">
        <v>6.4399999999999999E-2</v>
      </c>
      <c r="BF682" s="26">
        <f t="shared" si="959"/>
        <v>1844.0749235153414</v>
      </c>
      <c r="BG682" s="21">
        <v>7</v>
      </c>
      <c r="BH682" s="21">
        <f t="shared" si="960"/>
        <v>28</v>
      </c>
      <c r="BI682" s="28">
        <f t="shared" si="961"/>
        <v>4.0959999999999998E-4</v>
      </c>
      <c r="BJ682" s="27">
        <f t="shared" si="962"/>
        <v>4.0959999999999998E-4</v>
      </c>
      <c r="BK682" s="28">
        <f t="shared" si="963"/>
        <v>6.279685848080814E-3</v>
      </c>
      <c r="BL682" s="35">
        <f t="shared" si="964"/>
        <v>0.16117516901687523</v>
      </c>
      <c r="BM682" s="21" t="str">
        <f t="shared" si="965"/>
        <v>Cr1</v>
      </c>
      <c r="BN682" s="51">
        <v>1</v>
      </c>
      <c r="BO682" s="21">
        <v>2</v>
      </c>
      <c r="BP682" s="50" t="s">
        <v>5497</v>
      </c>
      <c r="BQ682" s="14">
        <v>36200</v>
      </c>
      <c r="BR682">
        <f>IFERROR(VLOOKUP(AO682,'Model Failure data- Lines'!$A$37:$E$41,3,FALSE),'Model Failure data- Lines'!$C$37)</f>
        <v>0.16107000000000002</v>
      </c>
      <c r="BS682" s="14">
        <f t="shared" si="966"/>
        <v>116877.63286127787</v>
      </c>
      <c r="BT682" s="34">
        <f t="shared" si="949"/>
        <v>25217.222317662156</v>
      </c>
      <c r="BU682" s="34">
        <f t="shared" si="967"/>
        <v>4.6348337413600351</v>
      </c>
      <c r="BV682" s="54">
        <f t="shared" si="968"/>
        <v>91660.410543615726</v>
      </c>
      <c r="BW682">
        <f>IFERROR(VLOOKUP(AO682,'Model Failure data- Lines'!$A$37:$E$41,4,FALSE),'Model Failure data- Lines'!$D$37)</f>
        <v>0.16398000000000001</v>
      </c>
      <c r="BX682" s="14">
        <f t="shared" si="969"/>
        <v>118989.22354623671</v>
      </c>
      <c r="BY682" s="34">
        <f t="shared" si="970"/>
        <v>22492.512076202544</v>
      </c>
      <c r="BZ682" s="71">
        <f t="shared" si="971"/>
        <v>5.2901704862094663</v>
      </c>
      <c r="CA682" s="71">
        <f t="shared" si="972"/>
        <v>96496.711470034163</v>
      </c>
      <c r="CB682" s="57">
        <v>2</v>
      </c>
      <c r="CC682">
        <f>IFERROR(VLOOKUP(AO682,'Model Failure data- Lines'!$A$37:$E$41,5,FALSE),'Model Failure data- Lines'!$E$37)</f>
        <v>0.16322</v>
      </c>
      <c r="CD682" s="14">
        <f t="shared" si="973"/>
        <v>118437.74281751893</v>
      </c>
      <c r="CE682" s="34">
        <f t="shared" si="974"/>
        <v>17894.492766628369</v>
      </c>
      <c r="CF682" s="34">
        <f t="shared" si="975"/>
        <v>6.6186700211136884</v>
      </c>
      <c r="CG682" s="54">
        <f t="shared" si="976"/>
        <v>100543.25005089055</v>
      </c>
      <c r="CH682" t="e">
        <f>IFERROR(VLOOKUP(AO682,'Model Failure data- Lines'!#REF!,3,FALSE),'Model Failure data- Lines'!#REF!)</f>
        <v>#REF!</v>
      </c>
      <c r="CI682" s="14" t="e">
        <f t="shared" si="977"/>
        <v>#REF!</v>
      </c>
      <c r="CJ682" s="34">
        <f t="shared" si="978"/>
        <v>24187.688529812804</v>
      </c>
      <c r="CK682" s="34" t="e">
        <f t="shared" si="979"/>
        <v>#REF!</v>
      </c>
      <c r="CL682" s="54" t="e">
        <f t="shared" si="980"/>
        <v>#REF!</v>
      </c>
      <c r="CM682" t="e">
        <f>IFERROR(VLOOKUP(AO682,'Model Failure data- Lines'!#REF!,4,FALSE),'Model Failure data- Lines'!#REF!)</f>
        <v>#REF!</v>
      </c>
      <c r="CN682" s="14" t="e">
        <f t="shared" si="981"/>
        <v>#REF!</v>
      </c>
      <c r="CO682" s="34">
        <f t="shared" si="982"/>
        <v>20693.416681353916</v>
      </c>
      <c r="CP682" s="34" t="e">
        <f t="shared" si="983"/>
        <v>#REF!</v>
      </c>
      <c r="CQ682" s="54" t="e">
        <f t="shared" si="984"/>
        <v>#REF!</v>
      </c>
      <c r="CR682" t="e">
        <f>IFERROR(VLOOKUP(AO682,'Model Failure data- Lines'!#REF!,5,FALSE),'Model Failure data- Lines'!#REF!)</f>
        <v>#REF!</v>
      </c>
      <c r="CS682" s="14" t="e">
        <f t="shared" si="985"/>
        <v>#REF!</v>
      </c>
      <c r="CT682" s="34">
        <f t="shared" si="986"/>
        <v>15146.345994204035</v>
      </c>
      <c r="CU682" s="34" t="e">
        <f t="shared" si="987"/>
        <v>#REF!</v>
      </c>
      <c r="CV682" s="54" t="e">
        <f t="shared" si="988"/>
        <v>#REF!</v>
      </c>
      <c r="CW682" t="s">
        <v>981</v>
      </c>
      <c r="CZ682">
        <f t="shared" si="989"/>
        <v>96496.711470034163</v>
      </c>
      <c r="DA682" s="34">
        <f t="shared" si="990"/>
        <v>6333.7930920000008</v>
      </c>
      <c r="DB682" s="34">
        <f t="shared" si="991"/>
        <v>52.112595789213302</v>
      </c>
      <c r="DC682" s="34">
        <f t="shared" si="992"/>
        <v>16371.654858447488</v>
      </c>
      <c r="DD682" s="9">
        <f t="shared" si="993"/>
        <v>96231.663</v>
      </c>
      <c r="DE682" s="59">
        <f t="shared" si="994"/>
        <v>5.3229972456613449E-2</v>
      </c>
      <c r="DF682" s="59">
        <f t="shared" si="995"/>
        <v>4.379606340482039E-4</v>
      </c>
      <c r="DG682" s="59">
        <f t="shared" si="996"/>
        <v>0.1375893914635539</v>
      </c>
      <c r="DH682" s="59">
        <f t="shared" si="997"/>
        <v>0.80874267544578438</v>
      </c>
      <c r="DI682" s="14">
        <f t="shared" si="998"/>
        <v>5136.5172937036941</v>
      </c>
      <c r="DJ682" s="14">
        <f t="shared" si="999"/>
        <v>42.261760938982754</v>
      </c>
      <c r="DK682" s="14">
        <f t="shared" si="1000"/>
        <v>13276.923809396143</v>
      </c>
      <c r="DL682" s="14">
        <f t="shared" si="1001"/>
        <v>78041.008605995332</v>
      </c>
      <c r="DM682">
        <f t="shared" si="1002"/>
        <v>100543.25005089057</v>
      </c>
      <c r="DN682" s="34">
        <f t="shared" si="1003"/>
        <v>6304.4377880000002</v>
      </c>
      <c r="DO682" s="34">
        <f t="shared" si="1004"/>
        <v>51.8710689395987</v>
      </c>
      <c r="DP682" s="34">
        <f t="shared" si="1005"/>
        <v>16295.776960579333</v>
      </c>
      <c r="DQ682" s="9">
        <f t="shared" si="1006"/>
        <v>95785.657000000007</v>
      </c>
      <c r="DR682" s="59">
        <f t="shared" si="1007"/>
        <v>5.3229972456613449E-2</v>
      </c>
      <c r="DS682" s="59">
        <f t="shared" si="1008"/>
        <v>4.3796063404820396E-4</v>
      </c>
      <c r="DT682" s="59">
        <f t="shared" si="1009"/>
        <v>0.13758939146355392</v>
      </c>
      <c r="DU682" s="59">
        <f t="shared" si="1010"/>
        <v>0.80874267544578449</v>
      </c>
      <c r="DV682" s="14">
        <f t="shared" si="1011"/>
        <v>5351.9144309073035</v>
      </c>
      <c r="DW682" s="14">
        <f t="shared" si="1012"/>
        <v>44.033985541555147</v>
      </c>
      <c r="DX682" s="14">
        <f t="shared" si="1013"/>
        <v>13833.68459026997</v>
      </c>
      <c r="DY682" s="14">
        <f t="shared" si="1014"/>
        <v>81313.617044171726</v>
      </c>
      <c r="DZ682" s="34" t="e">
        <f t="shared" si="1015"/>
        <v>#REF!</v>
      </c>
      <c r="EA682" s="34" t="e">
        <f t="shared" si="1016"/>
        <v>#REF!</v>
      </c>
      <c r="EB682" s="34" t="e">
        <f t="shared" si="1017"/>
        <v>#REF!</v>
      </c>
      <c r="EC682" s="34" t="e">
        <f t="shared" si="1018"/>
        <v>#REF!</v>
      </c>
      <c r="ED682" s="34" t="e">
        <f t="shared" si="1019"/>
        <v>#REF!</v>
      </c>
      <c r="EE682" s="59" t="e">
        <f t="shared" si="1020"/>
        <v>#REF!</v>
      </c>
      <c r="EF682" s="59" t="e">
        <f t="shared" si="1021"/>
        <v>#REF!</v>
      </c>
      <c r="EG682" s="59" t="e">
        <f t="shared" si="1022"/>
        <v>#REF!</v>
      </c>
      <c r="EH682" s="59" t="e">
        <f t="shared" si="1023"/>
        <v>#REF!</v>
      </c>
      <c r="EI682" s="14" t="e">
        <f t="shared" si="1024"/>
        <v>#REF!</v>
      </c>
      <c r="EJ682" s="14" t="e">
        <f t="shared" si="1025"/>
        <v>#REF!</v>
      </c>
      <c r="EK682" s="14" t="e">
        <f t="shared" si="1026"/>
        <v>#REF!</v>
      </c>
      <c r="EL682" s="14" t="e">
        <f t="shared" si="1027"/>
        <v>#REF!</v>
      </c>
      <c r="EM682" t="e">
        <f t="shared" si="1028"/>
        <v>#REF!</v>
      </c>
      <c r="EN682" s="34" t="e">
        <f t="shared" si="1029"/>
        <v>#REF!</v>
      </c>
      <c r="EO682" s="34" t="e">
        <f t="shared" si="1030"/>
        <v>#REF!</v>
      </c>
      <c r="EP682" s="34" t="e">
        <f t="shared" si="1031"/>
        <v>#REF!</v>
      </c>
      <c r="EQ682" s="34" t="e">
        <f t="shared" si="1032"/>
        <v>#REF!</v>
      </c>
      <c r="ER682" s="59" t="e">
        <f t="shared" si="1033"/>
        <v>#REF!</v>
      </c>
      <c r="ES682" s="59" t="e">
        <f t="shared" si="1034"/>
        <v>#REF!</v>
      </c>
      <c r="ET682" s="59" t="e">
        <f t="shared" si="1035"/>
        <v>#REF!</v>
      </c>
      <c r="EU682" s="59" t="e">
        <f t="shared" si="1036"/>
        <v>#REF!</v>
      </c>
      <c r="EV682" s="14" t="e">
        <f t="shared" si="1037"/>
        <v>#REF!</v>
      </c>
      <c r="EW682" s="14" t="e">
        <f t="shared" si="1038"/>
        <v>#REF!</v>
      </c>
      <c r="EX682" s="14" t="e">
        <f t="shared" si="1039"/>
        <v>#REF!</v>
      </c>
      <c r="EY682" s="14" t="e">
        <f t="shared" si="1040"/>
        <v>#REF!</v>
      </c>
    </row>
    <row r="683" spans="1:155" x14ac:dyDescent="0.2">
      <c r="A683" s="17">
        <v>30375547</v>
      </c>
      <c r="B683" t="s">
        <v>62</v>
      </c>
      <c r="C683" t="s">
        <v>5070</v>
      </c>
      <c r="D683" t="s">
        <v>5071</v>
      </c>
      <c r="E683" t="s">
        <v>1663</v>
      </c>
      <c r="F683" t="s">
        <v>41</v>
      </c>
      <c r="G683" t="s">
        <v>42</v>
      </c>
      <c r="H683" t="s">
        <v>5072</v>
      </c>
      <c r="I683" t="s">
        <v>68</v>
      </c>
      <c r="J683" s="19" t="s">
        <v>69</v>
      </c>
      <c r="K683" t="s">
        <v>70</v>
      </c>
      <c r="L683">
        <v>1962</v>
      </c>
      <c r="M683">
        <f t="shared" si="950"/>
        <v>1962</v>
      </c>
      <c r="N683">
        <v>57</v>
      </c>
      <c r="O683" s="19">
        <f t="shared" si="951"/>
        <v>57</v>
      </c>
      <c r="P683" t="s">
        <v>80</v>
      </c>
      <c r="Q683" s="19" t="str">
        <f t="shared" si="952"/>
        <v>50-60</v>
      </c>
      <c r="R683" s="23">
        <v>441.5</v>
      </c>
      <c r="S683" s="15">
        <f t="shared" si="953"/>
        <v>0.4415</v>
      </c>
      <c r="T683">
        <v>30138523</v>
      </c>
      <c r="U683" t="s">
        <v>45</v>
      </c>
      <c r="V683" t="s">
        <v>46</v>
      </c>
      <c r="W683" t="s">
        <v>47</v>
      </c>
      <c r="X683" t="s">
        <v>48</v>
      </c>
      <c r="Y683" t="s">
        <v>2870</v>
      </c>
      <c r="Z683" t="s">
        <v>5073</v>
      </c>
      <c r="AA683" t="s">
        <v>5074</v>
      </c>
      <c r="AB683" t="s">
        <v>1211</v>
      </c>
      <c r="AC683">
        <v>1962</v>
      </c>
      <c r="AD683">
        <v>57</v>
      </c>
      <c r="AE683" t="str">
        <f t="shared" si="954"/>
        <v>&lt;60</v>
      </c>
      <c r="AF683">
        <v>-37.989121840000003</v>
      </c>
      <c r="AG683">
        <v>145.31284538</v>
      </c>
      <c r="AH683" t="s">
        <v>75</v>
      </c>
      <c r="AI683" t="s">
        <v>76</v>
      </c>
      <c r="AJ683" s="33" t="s">
        <v>314</v>
      </c>
      <c r="AL683">
        <v>1</v>
      </c>
      <c r="AM683" t="s">
        <v>86</v>
      </c>
      <c r="AN683">
        <v>220</v>
      </c>
      <c r="AO683" s="69">
        <v>3</v>
      </c>
      <c r="AP683">
        <v>2</v>
      </c>
      <c r="AQ683">
        <v>0</v>
      </c>
      <c r="AR683">
        <v>2</v>
      </c>
      <c r="AS683" s="82" t="str">
        <f t="shared" si="955"/>
        <v>Gw-0-2</v>
      </c>
      <c r="AT683" s="14">
        <f t="shared" si="956"/>
        <v>36200</v>
      </c>
      <c r="AU683" s="81">
        <f>VLOOKUP(C683,Bushfire_Vlookup!$F$2:$H$12575,3,FALSE)</f>
        <v>278.94101000000001</v>
      </c>
      <c r="AV683" s="14">
        <f>VLOOKUP(AS683,Safety_collateral_Vlookup!$J$3:$L$20,2,FALSE)</f>
        <v>93570.139925214826</v>
      </c>
      <c r="AW683" s="14">
        <f>VLOOKUP(AS683,Safety_collateral_Vlookup!$J$3:$L$20,3,FALSE)</f>
        <v>550000</v>
      </c>
      <c r="AX683" s="48">
        <f t="shared" si="957"/>
        <v>725612.36935787427</v>
      </c>
      <c r="AY683" s="49">
        <f t="shared" si="1042"/>
        <v>33554</v>
      </c>
      <c r="AZ683" s="14">
        <v>76000</v>
      </c>
      <c r="BA683" s="16">
        <f t="shared" si="958"/>
        <v>21.625212176130244</v>
      </c>
      <c r="BB683" t="e">
        <f>IF(BA683&lt;=#REF!,#REF!,IF(BA683&lt;=#REF!,#REF!,IF(BA683&lt;=#REF!,#REF!,IF(BA683&lt;=#REF!,#REF!,#REF!))))</f>
        <v>#REF!</v>
      </c>
      <c r="BC683" s="51">
        <v>5</v>
      </c>
      <c r="BD683" s="21">
        <v>70</v>
      </c>
      <c r="BE683" s="21">
        <v>6.4399999999999999E-2</v>
      </c>
      <c r="BF683" s="26">
        <f t="shared" si="959"/>
        <v>2188.5996740108153</v>
      </c>
      <c r="BG683" s="21">
        <v>7</v>
      </c>
      <c r="BH683" s="21">
        <f t="shared" si="960"/>
        <v>28</v>
      </c>
      <c r="BI683" s="28">
        <f t="shared" si="961"/>
        <v>4.0959999999999998E-4</v>
      </c>
      <c r="BJ683" s="27">
        <f t="shared" si="962"/>
        <v>4.0959999999999998E-4</v>
      </c>
      <c r="BK683" s="28">
        <f t="shared" si="963"/>
        <v>6.2796858480808132E-3</v>
      </c>
      <c r="BL683" s="35">
        <f t="shared" si="964"/>
        <v>0.13579953886418999</v>
      </c>
      <c r="BM683" s="21" t="str">
        <f t="shared" si="965"/>
        <v>Cr1</v>
      </c>
      <c r="BN683" s="51">
        <v>1</v>
      </c>
      <c r="BO683" s="21">
        <v>2</v>
      </c>
      <c r="BP683" s="50" t="s">
        <v>5497</v>
      </c>
      <c r="BQ683" s="14">
        <v>36200</v>
      </c>
      <c r="BR683">
        <f>IFERROR(VLOOKUP(AO683,'Model Failure data- Lines'!$A$37:$E$41,3,FALSE),'Model Failure data- Lines'!$C$37)</f>
        <v>0.16107000000000002</v>
      </c>
      <c r="BS683" s="14">
        <f t="shared" si="966"/>
        <v>116874.38433247282</v>
      </c>
      <c r="BT683" s="34">
        <f t="shared" si="949"/>
        <v>29928.504444214632</v>
      </c>
      <c r="BU683" s="34">
        <f t="shared" si="967"/>
        <v>3.9051194338935762</v>
      </c>
      <c r="BV683" s="54">
        <f t="shared" si="968"/>
        <v>86945.87988825819</v>
      </c>
      <c r="BW683">
        <f>IFERROR(VLOOKUP(AO683,'Model Failure data- Lines'!$A$37:$E$41,4,FALSE),'Model Failure data- Lines'!$D$37)</f>
        <v>0.16398000000000001</v>
      </c>
      <c r="BX683" s="14">
        <f t="shared" si="969"/>
        <v>118985.91632730424</v>
      </c>
      <c r="BY683" s="34">
        <f t="shared" si="970"/>
        <v>26694.742154955438</v>
      </c>
      <c r="BZ683" s="71">
        <f t="shared" si="971"/>
        <v>4.4572791015033824</v>
      </c>
      <c r="CA683" s="71">
        <f t="shared" si="972"/>
        <v>92291.174172348794</v>
      </c>
      <c r="CB683" s="57">
        <v>2</v>
      </c>
      <c r="CC683">
        <f>IFERROR(VLOOKUP(AO683,'Model Failure data- Lines'!$A$37:$E$41,5,FALSE),'Model Failure data- Lines'!$E$37)</f>
        <v>0.16322</v>
      </c>
      <c r="CD683" s="14">
        <f t="shared" si="973"/>
        <v>118434.45092659224</v>
      </c>
      <c r="CE683" s="34">
        <f t="shared" si="974"/>
        <v>21237.68429157641</v>
      </c>
      <c r="CF683" s="34">
        <f t="shared" si="975"/>
        <v>5.5766179259745083</v>
      </c>
      <c r="CG683" s="54">
        <f t="shared" si="976"/>
        <v>97196.766635015825</v>
      </c>
      <c r="CH683" t="e">
        <f>IFERROR(VLOOKUP(AO683,'Model Failure data- Lines'!#REF!,3,FALSE),'Model Failure data- Lines'!#REF!)</f>
        <v>#REF!</v>
      </c>
      <c r="CI683" s="14" t="e">
        <f t="shared" si="977"/>
        <v>#REF!</v>
      </c>
      <c r="CJ683" s="34">
        <f t="shared" si="978"/>
        <v>28706.624962129979</v>
      </c>
      <c r="CK683" s="34" t="e">
        <f t="shared" si="979"/>
        <v>#REF!</v>
      </c>
      <c r="CL683" s="54" t="e">
        <f t="shared" si="980"/>
        <v>#REF!</v>
      </c>
      <c r="CM683" t="e">
        <f>IFERROR(VLOOKUP(AO683,'Model Failure data- Lines'!#REF!,4,FALSE),'Model Failure data- Lines'!#REF!)</f>
        <v>#REF!</v>
      </c>
      <c r="CN683" s="14" t="e">
        <f t="shared" si="981"/>
        <v>#REF!</v>
      </c>
      <c r="CO683" s="34">
        <f t="shared" si="982"/>
        <v>24559.525443058476</v>
      </c>
      <c r="CP683" s="34" t="e">
        <f t="shared" si="983"/>
        <v>#REF!</v>
      </c>
      <c r="CQ683" s="54" t="e">
        <f t="shared" si="984"/>
        <v>#REF!</v>
      </c>
      <c r="CR683" t="e">
        <f>IFERROR(VLOOKUP(AO683,'Model Failure data- Lines'!#REF!,5,FALSE),'Model Failure data- Lines'!#REF!)</f>
        <v>#REF!</v>
      </c>
      <c r="CS683" s="14" t="e">
        <f t="shared" si="985"/>
        <v>#REF!</v>
      </c>
      <c r="CT683" s="34">
        <f t="shared" si="986"/>
        <v>17976.106872153443</v>
      </c>
      <c r="CU683" s="34" t="e">
        <f t="shared" si="987"/>
        <v>#REF!</v>
      </c>
      <c r="CV683" s="54" t="e">
        <f t="shared" si="988"/>
        <v>#REF!</v>
      </c>
      <c r="CW683" t="s">
        <v>1211</v>
      </c>
      <c r="CZ683">
        <f t="shared" si="989"/>
        <v>92291.174172348794</v>
      </c>
      <c r="DA683" s="34">
        <f t="shared" si="990"/>
        <v>6333.7930920000008</v>
      </c>
      <c r="DB683" s="34">
        <f t="shared" si="991"/>
        <v>48.805376856726603</v>
      </c>
      <c r="DC683" s="34">
        <f t="shared" si="992"/>
        <v>16371.654858447488</v>
      </c>
      <c r="DD683" s="9">
        <f t="shared" si="993"/>
        <v>96231.663</v>
      </c>
      <c r="DE683" s="59">
        <f t="shared" si="994"/>
        <v>5.3231451986108347E-2</v>
      </c>
      <c r="DF683" s="59">
        <f t="shared" si="995"/>
        <v>4.1017776189976709E-4</v>
      </c>
      <c r="DG683" s="59">
        <f t="shared" si="996"/>
        <v>0.13759321576692021</v>
      </c>
      <c r="DH683" s="59">
        <f t="shared" si="997"/>
        <v>0.80876515448507147</v>
      </c>
      <c r="DI683" s="14">
        <f t="shared" si="998"/>
        <v>4912.7932066969479</v>
      </c>
      <c r="DJ683" s="14">
        <f t="shared" si="999"/>
        <v>37.855787265115616</v>
      </c>
      <c r="DK683" s="14">
        <f t="shared" si="1000"/>
        <v>12698.639441278401</v>
      </c>
      <c r="DL683" s="14">
        <f t="shared" si="1001"/>
        <v>74641.885737108314</v>
      </c>
      <c r="DM683">
        <f t="shared" si="1002"/>
        <v>97196.766635015825</v>
      </c>
      <c r="DN683" s="34">
        <f t="shared" si="1003"/>
        <v>6304.4377880000002</v>
      </c>
      <c r="DO683" s="34">
        <f t="shared" si="1004"/>
        <v>48.579178012897401</v>
      </c>
      <c r="DP683" s="34">
        <f t="shared" si="1005"/>
        <v>16295.776960579333</v>
      </c>
      <c r="DQ683" s="9">
        <f t="shared" si="1006"/>
        <v>95785.657000000007</v>
      </c>
      <c r="DR683" s="59">
        <f t="shared" si="1007"/>
        <v>5.3231451986108347E-2</v>
      </c>
      <c r="DS683" s="59">
        <f t="shared" si="1008"/>
        <v>4.1017776189976709E-4</v>
      </c>
      <c r="DT683" s="59">
        <f t="shared" si="1009"/>
        <v>0.13759321576692024</v>
      </c>
      <c r="DU683" s="59">
        <f t="shared" si="1010"/>
        <v>0.80876515448507158</v>
      </c>
      <c r="DV683" s="14">
        <f t="shared" si="1011"/>
        <v>5173.9250163368233</v>
      </c>
      <c r="DW683" s="14">
        <f t="shared" si="1012"/>
        <v>39.867952202244751</v>
      </c>
      <c r="DX683" s="14">
        <f t="shared" si="1013"/>
        <v>13373.615683458729</v>
      </c>
      <c r="DY683" s="14">
        <f t="shared" si="1014"/>
        <v>78609.357983018024</v>
      </c>
      <c r="DZ683" s="34" t="e">
        <f t="shared" si="1015"/>
        <v>#REF!</v>
      </c>
      <c r="EA683" s="34" t="e">
        <f t="shared" si="1016"/>
        <v>#REF!</v>
      </c>
      <c r="EB683" s="34" t="e">
        <f t="shared" si="1017"/>
        <v>#REF!</v>
      </c>
      <c r="EC683" s="34" t="e">
        <f t="shared" si="1018"/>
        <v>#REF!</v>
      </c>
      <c r="ED683" s="34" t="e">
        <f t="shared" si="1019"/>
        <v>#REF!</v>
      </c>
      <c r="EE683" s="59" t="e">
        <f t="shared" si="1020"/>
        <v>#REF!</v>
      </c>
      <c r="EF683" s="59" t="e">
        <f t="shared" si="1021"/>
        <v>#REF!</v>
      </c>
      <c r="EG683" s="59" t="e">
        <f t="shared" si="1022"/>
        <v>#REF!</v>
      </c>
      <c r="EH683" s="59" t="e">
        <f t="shared" si="1023"/>
        <v>#REF!</v>
      </c>
      <c r="EI683" s="14" t="e">
        <f t="shared" si="1024"/>
        <v>#REF!</v>
      </c>
      <c r="EJ683" s="14" t="e">
        <f t="shared" si="1025"/>
        <v>#REF!</v>
      </c>
      <c r="EK683" s="14" t="e">
        <f t="shared" si="1026"/>
        <v>#REF!</v>
      </c>
      <c r="EL683" s="14" t="e">
        <f t="shared" si="1027"/>
        <v>#REF!</v>
      </c>
      <c r="EM683" t="e">
        <f t="shared" si="1028"/>
        <v>#REF!</v>
      </c>
      <c r="EN683" s="34" t="e">
        <f t="shared" si="1029"/>
        <v>#REF!</v>
      </c>
      <c r="EO683" s="34" t="e">
        <f t="shared" si="1030"/>
        <v>#REF!</v>
      </c>
      <c r="EP683" s="34" t="e">
        <f t="shared" si="1031"/>
        <v>#REF!</v>
      </c>
      <c r="EQ683" s="34" t="e">
        <f t="shared" si="1032"/>
        <v>#REF!</v>
      </c>
      <c r="ER683" s="59" t="e">
        <f t="shared" si="1033"/>
        <v>#REF!</v>
      </c>
      <c r="ES683" s="59" t="e">
        <f t="shared" si="1034"/>
        <v>#REF!</v>
      </c>
      <c r="ET683" s="59" t="e">
        <f t="shared" si="1035"/>
        <v>#REF!</v>
      </c>
      <c r="EU683" s="59" t="e">
        <f t="shared" si="1036"/>
        <v>#REF!</v>
      </c>
      <c r="EV683" s="14" t="e">
        <f t="shared" si="1037"/>
        <v>#REF!</v>
      </c>
      <c r="EW683" s="14" t="e">
        <f t="shared" si="1038"/>
        <v>#REF!</v>
      </c>
      <c r="EX683" s="14" t="e">
        <f t="shared" si="1039"/>
        <v>#REF!</v>
      </c>
      <c r="EY683" s="14" t="e">
        <f t="shared" si="1040"/>
        <v>#REF!</v>
      </c>
    </row>
    <row r="684" spans="1:155" x14ac:dyDescent="0.2">
      <c r="A684" s="17">
        <v>30240495</v>
      </c>
      <c r="B684" t="s">
        <v>62</v>
      </c>
      <c r="C684" t="s">
        <v>4008</v>
      </c>
      <c r="D684" t="s">
        <v>4009</v>
      </c>
      <c r="E684" t="s">
        <v>4010</v>
      </c>
      <c r="F684" t="s">
        <v>41</v>
      </c>
      <c r="G684" t="s">
        <v>42</v>
      </c>
      <c r="H684" t="s">
        <v>4011</v>
      </c>
      <c r="I684" t="s">
        <v>68</v>
      </c>
      <c r="J684" s="19" t="s">
        <v>69</v>
      </c>
      <c r="K684" t="s">
        <v>70</v>
      </c>
      <c r="L684">
        <v>1962</v>
      </c>
      <c r="M684">
        <f t="shared" si="950"/>
        <v>1962</v>
      </c>
      <c r="N684">
        <v>57</v>
      </c>
      <c r="O684" s="19">
        <f t="shared" si="951"/>
        <v>57</v>
      </c>
      <c r="P684" t="s">
        <v>80</v>
      </c>
      <c r="Q684" s="19" t="str">
        <f t="shared" si="952"/>
        <v>50-60</v>
      </c>
      <c r="R684" s="23">
        <v>426.9</v>
      </c>
      <c r="S684" s="15">
        <f t="shared" si="953"/>
        <v>0.4269</v>
      </c>
      <c r="T684">
        <v>30215448</v>
      </c>
      <c r="U684" t="s">
        <v>45</v>
      </c>
      <c r="V684" t="s">
        <v>46</v>
      </c>
      <c r="W684" t="s">
        <v>47</v>
      </c>
      <c r="X684" t="s">
        <v>48</v>
      </c>
      <c r="Y684" t="s">
        <v>1085</v>
      </c>
      <c r="Z684" t="s">
        <v>4012</v>
      </c>
      <c r="AA684" t="s">
        <v>4013</v>
      </c>
      <c r="AB684" t="s">
        <v>517</v>
      </c>
      <c r="AC684">
        <v>1962</v>
      </c>
      <c r="AD684">
        <v>57</v>
      </c>
      <c r="AE684" t="str">
        <f t="shared" si="954"/>
        <v>&lt;60</v>
      </c>
      <c r="AF684">
        <v>-37.984874980000001</v>
      </c>
      <c r="AG684">
        <v>145.30651897999999</v>
      </c>
      <c r="AH684" t="s">
        <v>75</v>
      </c>
      <c r="AI684" t="s">
        <v>76</v>
      </c>
      <c r="AJ684" s="33" t="s">
        <v>314</v>
      </c>
      <c r="AL684">
        <v>1</v>
      </c>
      <c r="AM684" t="s">
        <v>86</v>
      </c>
      <c r="AN684">
        <v>220</v>
      </c>
      <c r="AO684" s="69">
        <v>3</v>
      </c>
      <c r="AP684">
        <v>2</v>
      </c>
      <c r="AQ684">
        <v>0</v>
      </c>
      <c r="AR684">
        <v>2</v>
      </c>
      <c r="AS684" s="82" t="str">
        <f t="shared" si="955"/>
        <v>Gw-0-2</v>
      </c>
      <c r="AT684" s="14">
        <f t="shared" si="956"/>
        <v>36200</v>
      </c>
      <c r="AU684" s="81">
        <f>VLOOKUP(C684,Bushfire_Vlookup!$F$2:$H$12575,3,FALSE)</f>
        <v>1272.147704</v>
      </c>
      <c r="AV684" s="14">
        <f>VLOOKUP(AS684,Safety_collateral_Vlookup!$J$3:$L$20,2,FALSE)</f>
        <v>93570.139925214826</v>
      </c>
      <c r="AW684" s="14">
        <f>VLOOKUP(AS684,Safety_collateral_Vlookup!$J$3:$L$20,3,FALSE)</f>
        <v>550000</v>
      </c>
      <c r="AX684" s="48">
        <f t="shared" si="957"/>
        <v>726672.12090037216</v>
      </c>
      <c r="AY684" s="49">
        <f t="shared" si="1042"/>
        <v>32444.400000000001</v>
      </c>
      <c r="AZ684" s="14">
        <v>76000</v>
      </c>
      <c r="BA684" s="16">
        <f t="shared" si="958"/>
        <v>22.397459065366355</v>
      </c>
      <c r="BB684" t="e">
        <f>IF(BA684&lt;=#REF!,#REF!,IF(BA684&lt;=#REF!,#REF!,IF(BA684&lt;=#REF!,#REF!,IF(BA684&lt;=#REF!,#REF!,#REF!))))</f>
        <v>#REF!</v>
      </c>
      <c r="BC684" s="51">
        <v>5</v>
      </c>
      <c r="BD684" s="21">
        <v>70</v>
      </c>
      <c r="BE684" s="21">
        <v>6.4399999999999999E-2</v>
      </c>
      <c r="BF684" s="26">
        <f t="shared" si="959"/>
        <v>2116.2246904534927</v>
      </c>
      <c r="BG684" s="21">
        <v>7</v>
      </c>
      <c r="BH684" s="21">
        <f t="shared" si="960"/>
        <v>28</v>
      </c>
      <c r="BI684" s="28">
        <f t="shared" si="961"/>
        <v>4.0959999999999998E-4</v>
      </c>
      <c r="BJ684" s="27">
        <f t="shared" si="962"/>
        <v>4.0959999999999998E-4</v>
      </c>
      <c r="BK684" s="28">
        <f t="shared" si="963"/>
        <v>6.279685848080814E-3</v>
      </c>
      <c r="BL684" s="35">
        <f t="shared" si="964"/>
        <v>0.14064900672575043</v>
      </c>
      <c r="BM684" s="21" t="str">
        <f t="shared" si="965"/>
        <v>Cr1</v>
      </c>
      <c r="BN684" s="51">
        <v>1</v>
      </c>
      <c r="BO684" s="21">
        <v>2</v>
      </c>
      <c r="BP684" s="50" t="s">
        <v>5497</v>
      </c>
      <c r="BQ684" s="14">
        <v>36200</v>
      </c>
      <c r="BR684">
        <f>IFERROR(VLOOKUP(AO684,'Model Failure data- Lines'!$A$37:$E$41,3,FALSE),'Model Failure data- Lines'!$C$37)</f>
        <v>0.16107000000000002</v>
      </c>
      <c r="BS684" s="14">
        <f t="shared" si="966"/>
        <v>117045.07851342295</v>
      </c>
      <c r="BT684" s="34">
        <f t="shared" si="949"/>
        <v>28938.796256478428</v>
      </c>
      <c r="BU684" s="34">
        <f t="shared" si="967"/>
        <v>4.0445731562597551</v>
      </c>
      <c r="BV684" s="54">
        <f t="shared" si="968"/>
        <v>88106.282256944527</v>
      </c>
      <c r="BW684">
        <f>IFERROR(VLOOKUP(AO684,'Model Failure data- Lines'!$A$37:$E$41,4,FALSE),'Model Failure data- Lines'!$D$37)</f>
        <v>0.16398000000000001</v>
      </c>
      <c r="BX684" s="14">
        <f t="shared" si="969"/>
        <v>119159.69438524304</v>
      </c>
      <c r="BY684" s="34">
        <f t="shared" si="970"/>
        <v>25811.971519706633</v>
      </c>
      <c r="BZ684" s="71">
        <f t="shared" si="971"/>
        <v>4.6164507152918697</v>
      </c>
      <c r="CA684" s="71">
        <f t="shared" si="972"/>
        <v>93347.722865536402</v>
      </c>
      <c r="CB684" s="57">
        <v>2</v>
      </c>
      <c r="CC684">
        <f>IFERROR(VLOOKUP(AO684,'Model Failure data- Lines'!$A$37:$E$41,5,FALSE),'Model Failure data- Lines'!$E$37)</f>
        <v>0.16322</v>
      </c>
      <c r="CD684" s="14">
        <f t="shared" si="973"/>
        <v>118607.42357335874</v>
      </c>
      <c r="CE684" s="34">
        <f t="shared" si="974"/>
        <v>20535.373553961424</v>
      </c>
      <c r="CF684" s="34">
        <f t="shared" si="975"/>
        <v>5.7757616759047705</v>
      </c>
      <c r="CG684" s="54">
        <f t="shared" si="976"/>
        <v>98072.050019397313</v>
      </c>
      <c r="CH684" t="e">
        <f>IFERROR(VLOOKUP(AO684,'Model Failure data- Lines'!#REF!,3,FALSE),'Model Failure data- Lines'!#REF!)</f>
        <v>#REF!</v>
      </c>
      <c r="CI684" s="14" t="e">
        <f t="shared" si="977"/>
        <v>#REF!</v>
      </c>
      <c r="CJ684" s="34">
        <f t="shared" si="978"/>
        <v>27757.323208002919</v>
      </c>
      <c r="CK684" s="34" t="e">
        <f t="shared" si="979"/>
        <v>#REF!</v>
      </c>
      <c r="CL684" s="54" t="e">
        <f t="shared" si="980"/>
        <v>#REF!</v>
      </c>
      <c r="CM684" t="e">
        <f>IFERROR(VLOOKUP(AO684,'Model Failure data- Lines'!#REF!,4,FALSE),'Model Failure data- Lines'!#REF!)</f>
        <v>#REF!</v>
      </c>
      <c r="CN684" s="14" t="e">
        <f t="shared" si="981"/>
        <v>#REF!</v>
      </c>
      <c r="CO684" s="34">
        <f t="shared" si="982"/>
        <v>23747.364465779534</v>
      </c>
      <c r="CP684" s="34" t="e">
        <f t="shared" si="983"/>
        <v>#REF!</v>
      </c>
      <c r="CQ684" s="54" t="e">
        <f t="shared" si="984"/>
        <v>#REF!</v>
      </c>
      <c r="CR684" t="e">
        <f>IFERROR(VLOOKUP(AO684,'Model Failure data- Lines'!#REF!,5,FALSE),'Model Failure data- Lines'!#REF!)</f>
        <v>#REF!</v>
      </c>
      <c r="CS684" s="14" t="e">
        <f t="shared" si="985"/>
        <v>#REF!</v>
      </c>
      <c r="CT684" s="34">
        <f t="shared" si="986"/>
        <v>17381.65350786479</v>
      </c>
      <c r="CU684" s="34" t="e">
        <f t="shared" si="987"/>
        <v>#REF!</v>
      </c>
      <c r="CV684" s="54" t="e">
        <f t="shared" si="988"/>
        <v>#REF!</v>
      </c>
      <c r="CW684" t="s">
        <v>517</v>
      </c>
      <c r="CZ684">
        <f t="shared" si="989"/>
        <v>93347.722865536416</v>
      </c>
      <c r="DA684" s="34">
        <f t="shared" si="990"/>
        <v>6333.7930920000008</v>
      </c>
      <c r="DB684" s="34">
        <f t="shared" si="991"/>
        <v>222.58343479554864</v>
      </c>
      <c r="DC684" s="34">
        <f t="shared" si="992"/>
        <v>16371.654858447488</v>
      </c>
      <c r="DD684" s="9">
        <f t="shared" si="993"/>
        <v>96231.663</v>
      </c>
      <c r="DE684" s="59">
        <f t="shared" si="994"/>
        <v>5.3153821220142283E-2</v>
      </c>
      <c r="DF684" s="59">
        <f t="shared" si="995"/>
        <v>1.8679423100560904E-3</v>
      </c>
      <c r="DG684" s="59">
        <f t="shared" si="996"/>
        <v>0.13739255494830291</v>
      </c>
      <c r="DH684" s="59">
        <f t="shared" si="997"/>
        <v>0.80758568152149868</v>
      </c>
      <c r="DI684" s="14">
        <f t="shared" si="998"/>
        <v>4961.7881725021107</v>
      </c>
      <c r="DJ684" s="14">
        <f t="shared" si="999"/>
        <v>174.36816108792581</v>
      </c>
      <c r="DK684" s="14">
        <f t="shared" si="1000"/>
        <v>12825.282143102162</v>
      </c>
      <c r="DL684" s="14">
        <f t="shared" si="1001"/>
        <v>75386.2843888442</v>
      </c>
      <c r="DM684">
        <f t="shared" si="1002"/>
        <v>98072.050019397328</v>
      </c>
      <c r="DN684" s="34">
        <f t="shared" si="1003"/>
        <v>6304.4377880000002</v>
      </c>
      <c r="DO684" s="34">
        <f t="shared" si="1004"/>
        <v>221.55182477942097</v>
      </c>
      <c r="DP684" s="34">
        <f t="shared" si="1005"/>
        <v>16295.776960579333</v>
      </c>
      <c r="DQ684" s="9">
        <f t="shared" si="1006"/>
        <v>95785.657000000007</v>
      </c>
      <c r="DR684" s="59">
        <f t="shared" si="1007"/>
        <v>5.3153821220142283E-2</v>
      </c>
      <c r="DS684" s="59">
        <f t="shared" si="1008"/>
        <v>1.8679423100560909E-3</v>
      </c>
      <c r="DT684" s="59">
        <f t="shared" si="1009"/>
        <v>0.13739255494830294</v>
      </c>
      <c r="DU684" s="59">
        <f t="shared" si="1010"/>
        <v>0.80758568152149879</v>
      </c>
      <c r="DV684" s="14">
        <f t="shared" si="1011"/>
        <v>5212.9042134238971</v>
      </c>
      <c r="DW684" s="14">
        <f t="shared" si="1012"/>
        <v>183.19293166516951</v>
      </c>
      <c r="DX684" s="14">
        <f t="shared" si="1013"/>
        <v>13474.369521182758</v>
      </c>
      <c r="DY684" s="14">
        <f t="shared" si="1014"/>
        <v>79201.583353125505</v>
      </c>
      <c r="DZ684" s="34" t="e">
        <f t="shared" si="1015"/>
        <v>#REF!</v>
      </c>
      <c r="EA684" s="34" t="e">
        <f t="shared" si="1016"/>
        <v>#REF!</v>
      </c>
      <c r="EB684" s="34" t="e">
        <f t="shared" si="1017"/>
        <v>#REF!</v>
      </c>
      <c r="EC684" s="34" t="e">
        <f t="shared" si="1018"/>
        <v>#REF!</v>
      </c>
      <c r="ED684" s="34" t="e">
        <f t="shared" si="1019"/>
        <v>#REF!</v>
      </c>
      <c r="EE684" s="59" t="e">
        <f t="shared" si="1020"/>
        <v>#REF!</v>
      </c>
      <c r="EF684" s="59" t="e">
        <f t="shared" si="1021"/>
        <v>#REF!</v>
      </c>
      <c r="EG684" s="59" t="e">
        <f t="shared" si="1022"/>
        <v>#REF!</v>
      </c>
      <c r="EH684" s="59" t="e">
        <f t="shared" si="1023"/>
        <v>#REF!</v>
      </c>
      <c r="EI684" s="14" t="e">
        <f t="shared" si="1024"/>
        <v>#REF!</v>
      </c>
      <c r="EJ684" s="14" t="e">
        <f t="shared" si="1025"/>
        <v>#REF!</v>
      </c>
      <c r="EK684" s="14" t="e">
        <f t="shared" si="1026"/>
        <v>#REF!</v>
      </c>
      <c r="EL684" s="14" t="e">
        <f t="shared" si="1027"/>
        <v>#REF!</v>
      </c>
      <c r="EM684" t="e">
        <f t="shared" si="1028"/>
        <v>#REF!</v>
      </c>
      <c r="EN684" s="34" t="e">
        <f t="shared" si="1029"/>
        <v>#REF!</v>
      </c>
      <c r="EO684" s="34" t="e">
        <f t="shared" si="1030"/>
        <v>#REF!</v>
      </c>
      <c r="EP684" s="34" t="e">
        <f t="shared" si="1031"/>
        <v>#REF!</v>
      </c>
      <c r="EQ684" s="34" t="e">
        <f t="shared" si="1032"/>
        <v>#REF!</v>
      </c>
      <c r="ER684" s="59" t="e">
        <f t="shared" si="1033"/>
        <v>#REF!</v>
      </c>
      <c r="ES684" s="59" t="e">
        <f t="shared" si="1034"/>
        <v>#REF!</v>
      </c>
      <c r="ET684" s="59" t="e">
        <f t="shared" si="1035"/>
        <v>#REF!</v>
      </c>
      <c r="EU684" s="59" t="e">
        <f t="shared" si="1036"/>
        <v>#REF!</v>
      </c>
      <c r="EV684" s="14" t="e">
        <f t="shared" si="1037"/>
        <v>#REF!</v>
      </c>
      <c r="EW684" s="14" t="e">
        <f t="shared" si="1038"/>
        <v>#REF!</v>
      </c>
      <c r="EX684" s="14" t="e">
        <f t="shared" si="1039"/>
        <v>#REF!</v>
      </c>
      <c r="EY684" s="14" t="e">
        <f t="shared" si="1040"/>
        <v>#REF!</v>
      </c>
    </row>
    <row r="685" spans="1:155" x14ac:dyDescent="0.2">
      <c r="A685" s="17">
        <v>30073350</v>
      </c>
      <c r="B685" t="s">
        <v>62</v>
      </c>
      <c r="C685" t="s">
        <v>1905</v>
      </c>
      <c r="D685" t="s">
        <v>1906</v>
      </c>
      <c r="E685" t="s">
        <v>1907</v>
      </c>
      <c r="F685" t="s">
        <v>66</v>
      </c>
      <c r="G685" t="s">
        <v>42</v>
      </c>
      <c r="H685" t="s">
        <v>1908</v>
      </c>
      <c r="I685" t="s">
        <v>68</v>
      </c>
      <c r="J685" s="19" t="s">
        <v>69</v>
      </c>
      <c r="K685" t="s">
        <v>70</v>
      </c>
      <c r="L685">
        <v>1962</v>
      </c>
      <c r="M685">
        <f t="shared" si="950"/>
        <v>1962</v>
      </c>
      <c r="N685">
        <v>57</v>
      </c>
      <c r="O685" s="19">
        <f t="shared" si="951"/>
        <v>57</v>
      </c>
      <c r="P685" t="s">
        <v>80</v>
      </c>
      <c r="Q685" s="19" t="str">
        <f t="shared" si="952"/>
        <v>50-60</v>
      </c>
      <c r="R685" s="23">
        <v>300.61500000000001</v>
      </c>
      <c r="S685" s="15">
        <f t="shared" si="953"/>
        <v>0.30061500000000002</v>
      </c>
      <c r="T685">
        <v>30280253</v>
      </c>
      <c r="U685" t="s">
        <v>45</v>
      </c>
      <c r="V685" t="s">
        <v>46</v>
      </c>
      <c r="W685" t="s">
        <v>47</v>
      </c>
      <c r="X685" t="s">
        <v>48</v>
      </c>
      <c r="Y685" t="s">
        <v>350</v>
      </c>
      <c r="Z685" t="s">
        <v>1909</v>
      </c>
      <c r="AA685" t="s">
        <v>1910</v>
      </c>
      <c r="AB685" t="s">
        <v>296</v>
      </c>
      <c r="AC685">
        <v>1962</v>
      </c>
      <c r="AD685">
        <v>57</v>
      </c>
      <c r="AE685" t="str">
        <f t="shared" si="954"/>
        <v>&lt;60</v>
      </c>
      <c r="AF685">
        <v>-37.98237434</v>
      </c>
      <c r="AG685">
        <v>145.30280633999999</v>
      </c>
      <c r="AH685" t="s">
        <v>75</v>
      </c>
      <c r="AI685" t="s">
        <v>76</v>
      </c>
      <c r="AJ685" s="33" t="s">
        <v>314</v>
      </c>
      <c r="AL685">
        <v>1</v>
      </c>
      <c r="AM685" t="s">
        <v>86</v>
      </c>
      <c r="AN685">
        <v>220</v>
      </c>
      <c r="AO685" s="69">
        <v>3</v>
      </c>
      <c r="AP685">
        <v>2</v>
      </c>
      <c r="AQ685">
        <v>0</v>
      </c>
      <c r="AR685">
        <v>0</v>
      </c>
      <c r="AS685" s="82" t="str">
        <f t="shared" si="955"/>
        <v>Gw-0-0</v>
      </c>
      <c r="AT685" s="14">
        <f t="shared" si="956"/>
        <v>36200</v>
      </c>
      <c r="AU685" s="81">
        <f>VLOOKUP(C685,Bushfire_Vlookup!$F$2:$H$12575,3,FALSE)</f>
        <v>1043.933405</v>
      </c>
      <c r="AV685" s="14">
        <f>VLOOKUP(AS685,Safety_collateral_Vlookup!$J$3:$L$20,2,FALSE)</f>
        <v>3720.1399252148244</v>
      </c>
      <c r="AW685" s="14">
        <f>VLOOKUP(AS685,Safety_collateral_Vlookup!$J$3:$L$20,3,FALSE)</f>
        <v>25000</v>
      </c>
      <c r="AX685" s="48">
        <f t="shared" si="957"/>
        <v>70383.666243339219</v>
      </c>
      <c r="AY685" s="49">
        <f t="shared" si="1042"/>
        <v>22846.74</v>
      </c>
      <c r="AZ685" s="14">
        <v>76000</v>
      </c>
      <c r="BA685" s="16">
        <f t="shared" si="958"/>
        <v>3.0806874960427271</v>
      </c>
      <c r="BB685" t="e">
        <f>IF(BA685&lt;=#REF!,#REF!,IF(BA685&lt;=#REF!,#REF!,IF(BA685&lt;=#REF!,#REF!,IF(BA685&lt;=#REF!,#REF!,#REF!))))</f>
        <v>#REF!</v>
      </c>
      <c r="BC685" s="51">
        <v>4</v>
      </c>
      <c r="BD685" s="21">
        <v>70</v>
      </c>
      <c r="BE685" s="21">
        <v>6.4399999999999999E-2</v>
      </c>
      <c r="BF685" s="26">
        <f t="shared" si="959"/>
        <v>1490.2058686359258</v>
      </c>
      <c r="BG685" s="21">
        <v>7</v>
      </c>
      <c r="BH685" s="21">
        <f t="shared" si="960"/>
        <v>28</v>
      </c>
      <c r="BI685" s="28">
        <f t="shared" si="961"/>
        <v>4.0959999999999998E-4</v>
      </c>
      <c r="BJ685" s="27">
        <f t="shared" si="962"/>
        <v>4.0959999999999998E-4</v>
      </c>
      <c r="BK685" s="28">
        <f t="shared" si="963"/>
        <v>6.279685848080814E-3</v>
      </c>
      <c r="BL685" s="35">
        <f t="shared" si="964"/>
        <v>1.9345749671259033E-2</v>
      </c>
      <c r="BM685" s="21" t="str">
        <f t="shared" si="965"/>
        <v>Cr1</v>
      </c>
      <c r="BN685" s="51">
        <v>1</v>
      </c>
      <c r="BO685" s="21">
        <v>2</v>
      </c>
      <c r="BP685" s="50" t="s">
        <v>5497</v>
      </c>
      <c r="BQ685" s="14">
        <v>36200</v>
      </c>
      <c r="BR685">
        <f>IFERROR(VLOOKUP(AO685,'Model Failure data- Lines'!$A$37:$E$41,3,FALSE),'Model Failure data- Lines'!$C$37)</f>
        <v>0.16107000000000002</v>
      </c>
      <c r="BS685" s="14">
        <f t="shared" si="966"/>
        <v>11336.69712181465</v>
      </c>
      <c r="BT685" s="34">
        <f t="shared" si="949"/>
        <v>20378.159373720457</v>
      </c>
      <c r="BU685" s="34">
        <f t="shared" si="967"/>
        <v>0.55631604964452197</v>
      </c>
      <c r="BV685" s="54">
        <f t="shared" si="968"/>
        <v>-9041.4622519058066</v>
      </c>
      <c r="BW685">
        <f>IFERROR(VLOOKUP(AO685,'Model Failure data- Lines'!$A$37:$E$41,4,FALSE),'Model Failure data- Lines'!$D$37)</f>
        <v>0.16398000000000001</v>
      </c>
      <c r="BX685" s="14">
        <f t="shared" si="969"/>
        <v>11541.513590582766</v>
      </c>
      <c r="BY685" s="34">
        <f t="shared" si="970"/>
        <v>18176.307843515129</v>
      </c>
      <c r="BZ685" s="71">
        <f t="shared" si="971"/>
        <v>0.63497568867928822</v>
      </c>
      <c r="CA685" s="71">
        <f t="shared" si="972"/>
        <v>-6634.7942529323627</v>
      </c>
      <c r="CB685" s="56">
        <v>2</v>
      </c>
      <c r="CC685">
        <f>IFERROR(VLOOKUP(AO685,'Model Failure data- Lines'!$A$37:$E$41,5,FALSE),'Model Failure data- Lines'!$E$37)</f>
        <v>0.16322</v>
      </c>
      <c r="CD685" s="14">
        <f t="shared" si="973"/>
        <v>11488.022004237828</v>
      </c>
      <c r="CE685" s="34">
        <f t="shared" si="974"/>
        <v>14460.626190967707</v>
      </c>
      <c r="CF685" s="34">
        <f t="shared" si="975"/>
        <v>0.79443461524601156</v>
      </c>
      <c r="CG685" s="54">
        <f t="shared" si="976"/>
        <v>-2972.6041867298791</v>
      </c>
      <c r="CH685" t="e">
        <f>IFERROR(VLOOKUP(AO685,'Model Failure data- Lines'!#REF!,3,FALSE),'Model Failure data- Lines'!#REF!)</f>
        <v>#REF!</v>
      </c>
      <c r="CI685" s="14" t="e">
        <f t="shared" si="977"/>
        <v>#REF!</v>
      </c>
      <c r="CJ685" s="34">
        <f t="shared" si="978"/>
        <v>19546.188138144291</v>
      </c>
      <c r="CK685" s="34" t="e">
        <f t="shared" si="979"/>
        <v>#REF!</v>
      </c>
      <c r="CL685" s="54" t="e">
        <f t="shared" si="980"/>
        <v>#REF!</v>
      </c>
      <c r="CM685" t="e">
        <f>IFERROR(VLOOKUP(AO685,'Model Failure data- Lines'!#REF!,4,FALSE),'Model Failure data- Lines'!#REF!)</f>
        <v>#REF!</v>
      </c>
      <c r="CN685" s="14" t="e">
        <f t="shared" si="981"/>
        <v>#REF!</v>
      </c>
      <c r="CO685" s="34">
        <f t="shared" si="982"/>
        <v>16722.450149637654</v>
      </c>
      <c r="CP685" s="34" t="e">
        <f t="shared" si="983"/>
        <v>#REF!</v>
      </c>
      <c r="CQ685" s="54" t="e">
        <f t="shared" si="984"/>
        <v>#REF!</v>
      </c>
      <c r="CR685" t="e">
        <f>IFERROR(VLOOKUP(AO685,'Model Failure data- Lines'!#REF!,5,FALSE),'Model Failure data- Lines'!#REF!)</f>
        <v>#REF!</v>
      </c>
      <c r="CS685" s="14" t="e">
        <f t="shared" si="985"/>
        <v>#REF!</v>
      </c>
      <c r="CT685" s="34">
        <f t="shared" si="986"/>
        <v>12239.835486687221</v>
      </c>
      <c r="CU685" s="34" t="e">
        <f t="shared" si="987"/>
        <v>#REF!</v>
      </c>
      <c r="CV685" s="54" t="e">
        <f t="shared" si="988"/>
        <v>#REF!</v>
      </c>
      <c r="CW685" t="s">
        <v>296</v>
      </c>
      <c r="CZ685">
        <f t="shared" si="989"/>
        <v>-6634.7942529323618</v>
      </c>
      <c r="DA685" s="34">
        <f t="shared" si="990"/>
        <v>6333.7930920000008</v>
      </c>
      <c r="DB685" s="34">
        <f t="shared" si="991"/>
        <v>182.65354113527729</v>
      </c>
      <c r="DC685" s="34">
        <f t="shared" si="992"/>
        <v>650.90045744748761</v>
      </c>
      <c r="DD685" s="9">
        <f t="shared" si="993"/>
        <v>4374.1665000000003</v>
      </c>
      <c r="DE685" s="59">
        <f t="shared" si="994"/>
        <v>0.54878357524683974</v>
      </c>
      <c r="DF685" s="59">
        <f t="shared" si="995"/>
        <v>1.5825787467279199E-2</v>
      </c>
      <c r="DG685" s="59">
        <f t="shared" si="996"/>
        <v>5.6396455485577403E-2</v>
      </c>
      <c r="DH685" s="59">
        <f t="shared" si="997"/>
        <v>0.37899418180030364</v>
      </c>
      <c r="DI685" s="14">
        <f t="shared" si="998"/>
        <v>-3641.0661111514064</v>
      </c>
      <c r="DJ685" s="14">
        <f t="shared" si="999"/>
        <v>-105.00084373603302</v>
      </c>
      <c r="DK685" s="14">
        <f t="shared" si="1000"/>
        <v>-374.1788787414647</v>
      </c>
      <c r="DL685" s="14">
        <f t="shared" si="1001"/>
        <v>-2514.5484193034572</v>
      </c>
      <c r="DM685">
        <f t="shared" si="1002"/>
        <v>-2972.6041867298791</v>
      </c>
      <c r="DN685" s="34">
        <f t="shared" si="1003"/>
        <v>6304.4377880000002</v>
      </c>
      <c r="DO685" s="34">
        <f t="shared" si="1004"/>
        <v>181.80699465849472</v>
      </c>
      <c r="DP685" s="34">
        <f t="shared" si="1005"/>
        <v>647.88372157933247</v>
      </c>
      <c r="DQ685" s="9">
        <f t="shared" si="1006"/>
        <v>4353.8935000000001</v>
      </c>
      <c r="DR685" s="59">
        <f t="shared" si="1007"/>
        <v>0.54878357524683974</v>
      </c>
      <c r="DS685" s="59">
        <f t="shared" si="1008"/>
        <v>1.5825787467279202E-2</v>
      </c>
      <c r="DT685" s="59">
        <f t="shared" si="1009"/>
        <v>5.6396455485577417E-2</v>
      </c>
      <c r="DU685" s="59">
        <f t="shared" si="1010"/>
        <v>0.37899418180030364</v>
      </c>
      <c r="DV685" s="14">
        <f t="shared" si="1011"/>
        <v>-1631.3163533873474</v>
      </c>
      <c r="DW685" s="14">
        <f t="shared" si="1012"/>
        <v>-47.043802083531403</v>
      </c>
      <c r="DX685" s="14">
        <f t="shared" si="1013"/>
        <v>-167.64433969315266</v>
      </c>
      <c r="DY685" s="14">
        <f t="shared" si="1014"/>
        <v>-1126.5996915658477</v>
      </c>
      <c r="DZ685" s="34" t="e">
        <f t="shared" si="1015"/>
        <v>#REF!</v>
      </c>
      <c r="EA685" s="34" t="e">
        <f t="shared" si="1016"/>
        <v>#REF!</v>
      </c>
      <c r="EB685" s="34" t="e">
        <f t="shared" si="1017"/>
        <v>#REF!</v>
      </c>
      <c r="EC685" s="34" t="e">
        <f t="shared" si="1018"/>
        <v>#REF!</v>
      </c>
      <c r="ED685" s="34" t="e">
        <f t="shared" si="1019"/>
        <v>#REF!</v>
      </c>
      <c r="EE685" s="59" t="e">
        <f t="shared" si="1020"/>
        <v>#REF!</v>
      </c>
      <c r="EF685" s="59" t="e">
        <f t="shared" si="1021"/>
        <v>#REF!</v>
      </c>
      <c r="EG685" s="59" t="e">
        <f t="shared" si="1022"/>
        <v>#REF!</v>
      </c>
      <c r="EH685" s="59" t="e">
        <f t="shared" si="1023"/>
        <v>#REF!</v>
      </c>
      <c r="EI685" s="14" t="e">
        <f t="shared" si="1024"/>
        <v>#REF!</v>
      </c>
      <c r="EJ685" s="14" t="e">
        <f t="shared" si="1025"/>
        <v>#REF!</v>
      </c>
      <c r="EK685" s="14" t="e">
        <f t="shared" si="1026"/>
        <v>#REF!</v>
      </c>
      <c r="EL685" s="14" t="e">
        <f t="shared" si="1027"/>
        <v>#REF!</v>
      </c>
      <c r="EM685" t="e">
        <f t="shared" si="1028"/>
        <v>#REF!</v>
      </c>
      <c r="EN685" s="34" t="e">
        <f t="shared" si="1029"/>
        <v>#REF!</v>
      </c>
      <c r="EO685" s="34" t="e">
        <f t="shared" si="1030"/>
        <v>#REF!</v>
      </c>
      <c r="EP685" s="34" t="e">
        <f t="shared" si="1031"/>
        <v>#REF!</v>
      </c>
      <c r="EQ685" s="34" t="e">
        <f t="shared" si="1032"/>
        <v>#REF!</v>
      </c>
      <c r="ER685" s="59" t="e">
        <f t="shared" si="1033"/>
        <v>#REF!</v>
      </c>
      <c r="ES685" s="59" t="e">
        <f t="shared" si="1034"/>
        <v>#REF!</v>
      </c>
      <c r="ET685" s="59" t="e">
        <f t="shared" si="1035"/>
        <v>#REF!</v>
      </c>
      <c r="EU685" s="59" t="e">
        <f t="shared" si="1036"/>
        <v>#REF!</v>
      </c>
      <c r="EV685" s="14" t="e">
        <f t="shared" si="1037"/>
        <v>#REF!</v>
      </c>
      <c r="EW685" s="14" t="e">
        <f t="shared" si="1038"/>
        <v>#REF!</v>
      </c>
      <c r="EX685" s="14" t="e">
        <f t="shared" si="1039"/>
        <v>#REF!</v>
      </c>
      <c r="EY685" s="14" t="e">
        <f t="shared" si="1040"/>
        <v>#REF!</v>
      </c>
    </row>
    <row r="686" spans="1:155" x14ac:dyDescent="0.2">
      <c r="A686" s="17">
        <v>30213422</v>
      </c>
      <c r="B686" t="s">
        <v>62</v>
      </c>
      <c r="C686" t="s">
        <v>3740</v>
      </c>
      <c r="D686" t="s">
        <v>3741</v>
      </c>
      <c r="E686" t="s">
        <v>1751</v>
      </c>
      <c r="F686" t="s">
        <v>66</v>
      </c>
      <c r="G686" t="s">
        <v>42</v>
      </c>
      <c r="H686" t="s">
        <v>3742</v>
      </c>
      <c r="I686" t="s">
        <v>68</v>
      </c>
      <c r="J686" s="19" t="s">
        <v>69</v>
      </c>
      <c r="K686" t="s">
        <v>70</v>
      </c>
      <c r="L686">
        <v>1962</v>
      </c>
      <c r="M686">
        <f t="shared" si="950"/>
        <v>1962</v>
      </c>
      <c r="N686">
        <v>57</v>
      </c>
      <c r="O686" s="19">
        <f t="shared" si="951"/>
        <v>57</v>
      </c>
      <c r="P686" t="s">
        <v>80</v>
      </c>
      <c r="Q686" s="19" t="str">
        <f t="shared" si="952"/>
        <v>50-60</v>
      </c>
      <c r="R686" s="23">
        <v>387.1</v>
      </c>
      <c r="S686" s="15">
        <f t="shared" si="953"/>
        <v>0.3871</v>
      </c>
      <c r="T686">
        <v>30279024</v>
      </c>
      <c r="U686" t="s">
        <v>45</v>
      </c>
      <c r="V686" t="s">
        <v>46</v>
      </c>
      <c r="W686" t="s">
        <v>47</v>
      </c>
      <c r="X686" t="s">
        <v>48</v>
      </c>
      <c r="Y686" t="s">
        <v>485</v>
      </c>
      <c r="Z686" t="s">
        <v>3743</v>
      </c>
      <c r="AA686" t="s">
        <v>3744</v>
      </c>
      <c r="AB686" t="s">
        <v>365</v>
      </c>
      <c r="AC686">
        <v>1962</v>
      </c>
      <c r="AD686">
        <v>57</v>
      </c>
      <c r="AE686" t="str">
        <f t="shared" si="954"/>
        <v>&lt;60</v>
      </c>
      <c r="AF686">
        <v>-37.980623289999997</v>
      </c>
      <c r="AG686">
        <v>145.30019593</v>
      </c>
      <c r="AH686" t="s">
        <v>75</v>
      </c>
      <c r="AI686" t="s">
        <v>76</v>
      </c>
      <c r="AJ686" s="33" t="s">
        <v>314</v>
      </c>
      <c r="AL686">
        <v>1</v>
      </c>
      <c r="AM686" t="s">
        <v>86</v>
      </c>
      <c r="AN686">
        <v>220</v>
      </c>
      <c r="AO686" s="69">
        <v>3</v>
      </c>
      <c r="AP686">
        <v>2</v>
      </c>
      <c r="AQ686">
        <v>3</v>
      </c>
      <c r="AR686">
        <v>1</v>
      </c>
      <c r="AS686" s="82" t="str">
        <f t="shared" si="955"/>
        <v>Gw-3-1</v>
      </c>
      <c r="AT686" s="14">
        <f t="shared" si="956"/>
        <v>36200</v>
      </c>
      <c r="AU686" s="81">
        <f>VLOOKUP(C686,Bushfire_Vlookup!$F$2:$H$12575,3,FALSE)</f>
        <v>1197.811537</v>
      </c>
      <c r="AV686" s="14">
        <f>VLOOKUP(AS686,Safety_collateral_Vlookup!$J$3:$L$20,2,FALSE)</f>
        <v>2292990.7140716286</v>
      </c>
      <c r="AW686" s="14">
        <f>VLOOKUP(AS686,Safety_collateral_Vlookup!$J$3:$L$20,3,FALSE)</f>
        <v>148000</v>
      </c>
      <c r="AX686" s="48">
        <f t="shared" si="957"/>
        <v>2644440.5568244066</v>
      </c>
      <c r="AY686" s="49">
        <f t="shared" si="1042"/>
        <v>29419.599999999999</v>
      </c>
      <c r="AZ686" s="14">
        <v>76000</v>
      </c>
      <c r="BA686" s="16">
        <f t="shared" si="958"/>
        <v>89.887033026431581</v>
      </c>
      <c r="BB686" t="e">
        <f>IF(BA686&lt;=#REF!,#REF!,IF(BA686&lt;=#REF!,#REF!,IF(BA686&lt;=#REF!,#REF!,IF(BA686&lt;=#REF!,#REF!,#REF!))))</f>
        <v>#REF!</v>
      </c>
      <c r="BC686" s="51">
        <v>5</v>
      </c>
      <c r="BD686" s="21">
        <v>70</v>
      </c>
      <c r="BE686" s="21">
        <v>6.4399999999999999E-2</v>
      </c>
      <c r="BF686" s="26">
        <f t="shared" si="959"/>
        <v>1918.9285023999696</v>
      </c>
      <c r="BG686" s="21">
        <v>7</v>
      </c>
      <c r="BH686" s="21">
        <f t="shared" si="960"/>
        <v>28</v>
      </c>
      <c r="BI686" s="28">
        <f t="shared" si="961"/>
        <v>4.0959999999999998E-4</v>
      </c>
      <c r="BJ686" s="27">
        <f t="shared" si="962"/>
        <v>4.0959999999999998E-4</v>
      </c>
      <c r="BK686" s="28">
        <f t="shared" si="963"/>
        <v>6.2796858480808132E-3</v>
      </c>
      <c r="BL686" s="35">
        <f t="shared" si="964"/>
        <v>0.56446232922205519</v>
      </c>
      <c r="BM686" s="21" t="str">
        <f t="shared" si="965"/>
        <v>Cr2</v>
      </c>
      <c r="BN686" s="51">
        <v>2</v>
      </c>
      <c r="BO686" s="21">
        <v>2</v>
      </c>
      <c r="BP686" s="50" t="s">
        <v>5497</v>
      </c>
      <c r="BQ686" s="14">
        <v>36200</v>
      </c>
      <c r="BR686">
        <f>IFERROR(VLOOKUP(AO686,'Model Failure data- Lines'!$A$37:$E$41,3,FALSE),'Model Failure data- Lines'!$C$37)</f>
        <v>0.16107000000000002</v>
      </c>
      <c r="BS686" s="14">
        <f t="shared" si="966"/>
        <v>425940.04048770724</v>
      </c>
      <c r="BT686" s="34">
        <f t="shared" si="949"/>
        <v>26240.824621416723</v>
      </c>
      <c r="BU686" s="34">
        <f t="shared" si="967"/>
        <v>16.231960947601923</v>
      </c>
      <c r="BV686" s="54">
        <f t="shared" si="968"/>
        <v>399699.2158662905</v>
      </c>
      <c r="BW686">
        <f>IFERROR(VLOOKUP(AO686,'Model Failure data- Lines'!$A$37:$E$41,4,FALSE),'Model Failure data- Lines'!$D$37)</f>
        <v>0.16398000000000001</v>
      </c>
      <c r="BX686" s="14">
        <f t="shared" si="969"/>
        <v>433635.36250806623</v>
      </c>
      <c r="BY686" s="34">
        <f t="shared" si="970"/>
        <v>23405.514582521519</v>
      </c>
      <c r="BZ686" s="71">
        <f t="shared" si="971"/>
        <v>18.527059551678949</v>
      </c>
      <c r="CA686" s="71">
        <f t="shared" si="972"/>
        <v>410229.84792554472</v>
      </c>
      <c r="CB686" s="57">
        <v>2</v>
      </c>
      <c r="CC686">
        <f>IFERROR(VLOOKUP(AO686,'Model Failure data- Lines'!$A$37:$E$41,5,FALSE),'Model Failure data- Lines'!$E$37)</f>
        <v>0.16322</v>
      </c>
      <c r="CD686" s="14">
        <f t="shared" si="973"/>
        <v>431625.58768487966</v>
      </c>
      <c r="CE686" s="34">
        <f t="shared" si="974"/>
        <v>18620.855241832905</v>
      </c>
      <c r="CF686" s="34">
        <f t="shared" si="975"/>
        <v>23.179686543892249</v>
      </c>
      <c r="CG686" s="54">
        <f t="shared" si="976"/>
        <v>413004.73244304676</v>
      </c>
      <c r="CH686" t="e">
        <f>IFERROR(VLOOKUP(AO686,'Model Failure data- Lines'!#REF!,3,FALSE),'Model Failure data- Lines'!#REF!)</f>
        <v>#REF!</v>
      </c>
      <c r="CI686" s="14" t="e">
        <f t="shared" si="977"/>
        <v>#REF!</v>
      </c>
      <c r="CJ686" s="34">
        <f t="shared" si="978"/>
        <v>25169.500617985312</v>
      </c>
      <c r="CK686" s="34" t="e">
        <f t="shared" si="979"/>
        <v>#REF!</v>
      </c>
      <c r="CL686" s="54" t="e">
        <f t="shared" si="980"/>
        <v>#REF!</v>
      </c>
      <c r="CM686" t="e">
        <f>IFERROR(VLOOKUP(AO686,'Model Failure data- Lines'!#REF!,4,FALSE),'Model Failure data- Lines'!#REF!)</f>
        <v>#REF!</v>
      </c>
      <c r="CN686" s="14" t="e">
        <f t="shared" si="981"/>
        <v>#REF!</v>
      </c>
      <c r="CO686" s="34">
        <f t="shared" si="982"/>
        <v>21533.391390731453</v>
      </c>
      <c r="CP686" s="34" t="e">
        <f t="shared" si="983"/>
        <v>#REF!</v>
      </c>
      <c r="CQ686" s="54" t="e">
        <f t="shared" si="984"/>
        <v>#REF!</v>
      </c>
      <c r="CR686" t="e">
        <f>IFERROR(VLOOKUP(AO686,'Model Failure data- Lines'!#REF!,5,FALSE),'Model Failure data- Lines'!#REF!)</f>
        <v>#REF!</v>
      </c>
      <c r="CS686" s="14" t="e">
        <f t="shared" si="985"/>
        <v>#REF!</v>
      </c>
      <c r="CT686" s="34">
        <f t="shared" si="986"/>
        <v>15761.157350420381</v>
      </c>
      <c r="CU686" s="34" t="e">
        <f t="shared" si="987"/>
        <v>#REF!</v>
      </c>
      <c r="CV686" s="54" t="e">
        <f t="shared" si="988"/>
        <v>#REF!</v>
      </c>
      <c r="CW686" t="s">
        <v>365</v>
      </c>
      <c r="CZ686">
        <f t="shared" si="989"/>
        <v>410229.84792554472</v>
      </c>
      <c r="DA686" s="34">
        <f t="shared" si="990"/>
        <v>6333.7930920000008</v>
      </c>
      <c r="DB686" s="34">
        <f t="shared" si="991"/>
        <v>209.57708393835642</v>
      </c>
      <c r="DC686" s="34">
        <f t="shared" si="992"/>
        <v>401196.92665212788</v>
      </c>
      <c r="DD686" s="9">
        <f t="shared" si="993"/>
        <v>25895.06568</v>
      </c>
      <c r="DE686" s="59">
        <f t="shared" si="994"/>
        <v>1.4606265170272369E-2</v>
      </c>
      <c r="DF686" s="59">
        <f t="shared" si="995"/>
        <v>4.8330256722192022E-4</v>
      </c>
      <c r="DG686" s="59">
        <f t="shared" si="996"/>
        <v>0.92519421001940316</v>
      </c>
      <c r="DH686" s="59">
        <f t="shared" si="997"/>
        <v>5.9716222243102496E-2</v>
      </c>
      <c r="DI686" s="14">
        <f t="shared" si="998"/>
        <v>5991.9259395610143</v>
      </c>
      <c r="DJ686" s="14">
        <f t="shared" si="999"/>
        <v>198.26513865347368</v>
      </c>
      <c r="DK686" s="14">
        <f t="shared" si="1000"/>
        <v>379542.28007785429</v>
      </c>
      <c r="DL686" s="14">
        <f t="shared" si="1001"/>
        <v>24497.37676947597</v>
      </c>
      <c r="DM686">
        <f t="shared" si="1002"/>
        <v>413004.73244304676</v>
      </c>
      <c r="DN686" s="34">
        <f t="shared" si="1003"/>
        <v>6304.4377880000002</v>
      </c>
      <c r="DO686" s="34">
        <f t="shared" si="1004"/>
        <v>208.60575460677239</v>
      </c>
      <c r="DP686" s="34">
        <f t="shared" si="1005"/>
        <v>399337.4946222729</v>
      </c>
      <c r="DQ686" s="9">
        <f t="shared" si="1006"/>
        <v>25775.04952</v>
      </c>
      <c r="DR686" s="59">
        <f t="shared" si="1007"/>
        <v>1.4606265170272369E-2</v>
      </c>
      <c r="DS686" s="59">
        <f t="shared" si="1008"/>
        <v>4.8330256722192027E-4</v>
      </c>
      <c r="DT686" s="59">
        <f t="shared" si="1009"/>
        <v>0.92519421001940327</v>
      </c>
      <c r="DU686" s="59">
        <f t="shared" si="1010"/>
        <v>5.9716222243102503E-2</v>
      </c>
      <c r="DV686" s="14">
        <f t="shared" si="1011"/>
        <v>6032.4566386405331</v>
      </c>
      <c r="DW686" s="14">
        <f t="shared" si="1012"/>
        <v>199.6062474645268</v>
      </c>
      <c r="DX686" s="14">
        <f t="shared" si="1013"/>
        <v>382109.58716691966</v>
      </c>
      <c r="DY686" s="14">
        <f t="shared" si="1014"/>
        <v>24663.082390022068</v>
      </c>
      <c r="DZ686" s="34" t="e">
        <f t="shared" si="1015"/>
        <v>#REF!</v>
      </c>
      <c r="EA686" s="34" t="e">
        <f t="shared" si="1016"/>
        <v>#REF!</v>
      </c>
      <c r="EB686" s="34" t="e">
        <f t="shared" si="1017"/>
        <v>#REF!</v>
      </c>
      <c r="EC686" s="34" t="e">
        <f t="shared" si="1018"/>
        <v>#REF!</v>
      </c>
      <c r="ED686" s="34" t="e">
        <f t="shared" si="1019"/>
        <v>#REF!</v>
      </c>
      <c r="EE686" s="59" t="e">
        <f t="shared" si="1020"/>
        <v>#REF!</v>
      </c>
      <c r="EF686" s="59" t="e">
        <f t="shared" si="1021"/>
        <v>#REF!</v>
      </c>
      <c r="EG686" s="59" t="e">
        <f t="shared" si="1022"/>
        <v>#REF!</v>
      </c>
      <c r="EH686" s="59" t="e">
        <f t="shared" si="1023"/>
        <v>#REF!</v>
      </c>
      <c r="EI686" s="14" t="e">
        <f t="shared" si="1024"/>
        <v>#REF!</v>
      </c>
      <c r="EJ686" s="14" t="e">
        <f t="shared" si="1025"/>
        <v>#REF!</v>
      </c>
      <c r="EK686" s="14" t="e">
        <f t="shared" si="1026"/>
        <v>#REF!</v>
      </c>
      <c r="EL686" s="14" t="e">
        <f t="shared" si="1027"/>
        <v>#REF!</v>
      </c>
      <c r="EM686" t="e">
        <f t="shared" si="1028"/>
        <v>#REF!</v>
      </c>
      <c r="EN686" s="34" t="e">
        <f t="shared" si="1029"/>
        <v>#REF!</v>
      </c>
      <c r="EO686" s="34" t="e">
        <f t="shared" si="1030"/>
        <v>#REF!</v>
      </c>
      <c r="EP686" s="34" t="e">
        <f t="shared" si="1031"/>
        <v>#REF!</v>
      </c>
      <c r="EQ686" s="34" t="e">
        <f t="shared" si="1032"/>
        <v>#REF!</v>
      </c>
      <c r="ER686" s="59" t="e">
        <f t="shared" si="1033"/>
        <v>#REF!</v>
      </c>
      <c r="ES686" s="59" t="e">
        <f t="shared" si="1034"/>
        <v>#REF!</v>
      </c>
      <c r="ET686" s="59" t="e">
        <f t="shared" si="1035"/>
        <v>#REF!</v>
      </c>
      <c r="EU686" s="59" t="e">
        <f t="shared" si="1036"/>
        <v>#REF!</v>
      </c>
      <c r="EV686" s="14" t="e">
        <f t="shared" si="1037"/>
        <v>#REF!</v>
      </c>
      <c r="EW686" s="14" t="e">
        <f t="shared" si="1038"/>
        <v>#REF!</v>
      </c>
      <c r="EX686" s="14" t="e">
        <f t="shared" si="1039"/>
        <v>#REF!</v>
      </c>
      <c r="EY686" s="14" t="e">
        <f t="shared" si="1040"/>
        <v>#REF!</v>
      </c>
    </row>
    <row r="687" spans="1:155" x14ac:dyDescent="0.2">
      <c r="A687" s="17">
        <v>30099096</v>
      </c>
      <c r="B687" t="s">
        <v>62</v>
      </c>
      <c r="C687" t="s">
        <v>2250</v>
      </c>
      <c r="D687" t="s">
        <v>2251</v>
      </c>
      <c r="E687" t="s">
        <v>1651</v>
      </c>
      <c r="F687" t="s">
        <v>41</v>
      </c>
      <c r="G687" t="s">
        <v>42</v>
      </c>
      <c r="H687" t="s">
        <v>2252</v>
      </c>
      <c r="I687" t="s">
        <v>68</v>
      </c>
      <c r="J687" s="19" t="s">
        <v>69</v>
      </c>
      <c r="K687" t="s">
        <v>70</v>
      </c>
      <c r="L687">
        <v>1962</v>
      </c>
      <c r="M687">
        <f t="shared" si="950"/>
        <v>1962</v>
      </c>
      <c r="N687">
        <v>57</v>
      </c>
      <c r="O687" s="19">
        <f t="shared" si="951"/>
        <v>57</v>
      </c>
      <c r="P687" t="s">
        <v>80</v>
      </c>
      <c r="Q687" s="19" t="str">
        <f t="shared" si="952"/>
        <v>50-60</v>
      </c>
      <c r="R687" s="23">
        <v>386.9</v>
      </c>
      <c r="S687" s="15">
        <f t="shared" si="953"/>
        <v>0.38689999999999997</v>
      </c>
      <c r="T687">
        <v>30300661</v>
      </c>
      <c r="U687" t="s">
        <v>45</v>
      </c>
      <c r="V687" t="s">
        <v>46</v>
      </c>
      <c r="W687" t="s">
        <v>47</v>
      </c>
      <c r="X687" t="s">
        <v>48</v>
      </c>
      <c r="Y687" t="s">
        <v>635</v>
      </c>
      <c r="Z687" t="s">
        <v>2253</v>
      </c>
      <c r="AA687" t="s">
        <v>2254</v>
      </c>
      <c r="AB687" t="s">
        <v>290</v>
      </c>
      <c r="AC687">
        <v>1962</v>
      </c>
      <c r="AD687">
        <v>57</v>
      </c>
      <c r="AE687" t="str">
        <f t="shared" si="954"/>
        <v>&lt;60</v>
      </c>
      <c r="AF687">
        <v>-37.978370040000001</v>
      </c>
      <c r="AG687">
        <v>145.29684705</v>
      </c>
      <c r="AH687" t="s">
        <v>75</v>
      </c>
      <c r="AI687" t="s">
        <v>76</v>
      </c>
      <c r="AJ687" s="33" t="s">
        <v>314</v>
      </c>
      <c r="AL687">
        <v>1</v>
      </c>
      <c r="AM687" t="s">
        <v>86</v>
      </c>
      <c r="AN687">
        <v>220</v>
      </c>
      <c r="AO687" s="69">
        <v>3</v>
      </c>
      <c r="AP687">
        <v>2</v>
      </c>
      <c r="AQ687">
        <v>3</v>
      </c>
      <c r="AR687">
        <v>2</v>
      </c>
      <c r="AS687" s="82" t="str">
        <f t="shared" si="955"/>
        <v>Gw-3-2</v>
      </c>
      <c r="AT687" s="14">
        <f t="shared" si="956"/>
        <v>36200</v>
      </c>
      <c r="AU687" s="81">
        <f>VLOOKUP(C687,Bushfire_Vlookup!$F$2:$H$12575,3,FALSE)</f>
        <v>1225.6572160000001</v>
      </c>
      <c r="AV687" s="14">
        <f>VLOOKUP(AS687,Safety_collateral_Vlookup!$J$3:$L$20,2,FALSE)</f>
        <v>2374990.7140716286</v>
      </c>
      <c r="AW687" s="14">
        <f>VLOOKUP(AS687,Safety_collateral_Vlookup!$J$3:$L$20,3,FALSE)</f>
        <v>550000</v>
      </c>
      <c r="AX687" s="48">
        <f t="shared" si="957"/>
        <v>3160898.2681638994</v>
      </c>
      <c r="AY687" s="49">
        <f t="shared" si="1042"/>
        <v>29404.399999999998</v>
      </c>
      <c r="AZ687" s="14">
        <v>76000</v>
      </c>
      <c r="BA687" s="16">
        <f t="shared" si="958"/>
        <v>107.49745848117628</v>
      </c>
      <c r="BB687" t="e">
        <f>IF(BA687&lt;=#REF!,#REF!,IF(BA687&lt;=#REF!,#REF!,IF(BA687&lt;=#REF!,#REF!,IF(BA687&lt;=#REF!,#REF!,#REF!))))</f>
        <v>#REF!</v>
      </c>
      <c r="BC687" s="51">
        <v>5</v>
      </c>
      <c r="BD687" s="21">
        <v>70</v>
      </c>
      <c r="BE687" s="21">
        <v>6.4399999999999999E-2</v>
      </c>
      <c r="BF687" s="26">
        <f t="shared" si="959"/>
        <v>1917.9370642690474</v>
      </c>
      <c r="BG687" s="21">
        <v>7</v>
      </c>
      <c r="BH687" s="21">
        <f t="shared" si="960"/>
        <v>28</v>
      </c>
      <c r="BI687" s="28">
        <f t="shared" si="961"/>
        <v>4.0959999999999998E-4</v>
      </c>
      <c r="BJ687" s="27">
        <f t="shared" si="962"/>
        <v>4.0959999999999998E-4</v>
      </c>
      <c r="BK687" s="28">
        <f t="shared" si="963"/>
        <v>6.2796858480808132E-3</v>
      </c>
      <c r="BL687" s="35">
        <f t="shared" si="964"/>
        <v>0.67505026872889751</v>
      </c>
      <c r="BM687" s="21" t="str">
        <f t="shared" si="965"/>
        <v>Cr2</v>
      </c>
      <c r="BN687" s="51">
        <v>2</v>
      </c>
      <c r="BO687" s="21">
        <v>2</v>
      </c>
      <c r="BP687" s="50" t="s">
        <v>5497</v>
      </c>
      <c r="BQ687" s="14">
        <v>36200</v>
      </c>
      <c r="BR687">
        <f>IFERROR(VLOOKUP(AO687,'Model Failure data- Lines'!$A$37:$E$41,3,FALSE),'Model Failure data- Lines'!$C$37)</f>
        <v>0.16107000000000002</v>
      </c>
      <c r="BS687" s="14">
        <f t="shared" si="966"/>
        <v>509125.88405315933</v>
      </c>
      <c r="BT687" s="34">
        <f t="shared" si="949"/>
        <v>26227.266975009377</v>
      </c>
      <c r="BU687" s="34">
        <f t="shared" si="967"/>
        <v>19.412083025588576</v>
      </c>
      <c r="BV687" s="54">
        <f t="shared" si="968"/>
        <v>482898.61707814992</v>
      </c>
      <c r="BW687">
        <f>IFERROR(VLOOKUP(AO687,'Model Failure data- Lines'!$A$37:$E$41,4,FALSE),'Model Failure data- Lines'!$D$37)</f>
        <v>0.16398000000000001</v>
      </c>
      <c r="BX687" s="14">
        <f t="shared" si="969"/>
        <v>518324.09801351628</v>
      </c>
      <c r="BY687" s="34">
        <f t="shared" si="970"/>
        <v>23393.421834093453</v>
      </c>
      <c r="BZ687" s="71">
        <f t="shared" si="971"/>
        <v>22.156831167730811</v>
      </c>
      <c r="CA687" s="71">
        <f t="shared" si="972"/>
        <v>494930.67617942282</v>
      </c>
      <c r="CB687" s="57">
        <v>2</v>
      </c>
      <c r="CC687">
        <f>IFERROR(VLOOKUP(AO687,'Model Failure data- Lines'!$A$37:$E$41,5,FALSE),'Model Failure data- Lines'!$E$37)</f>
        <v>0.16322</v>
      </c>
      <c r="CD687" s="14">
        <f t="shared" si="973"/>
        <v>515921.81532971165</v>
      </c>
      <c r="CE687" s="34">
        <f t="shared" si="974"/>
        <v>18611.234546797084</v>
      </c>
      <c r="CF687" s="34">
        <f t="shared" si="975"/>
        <v>27.720988311250938</v>
      </c>
      <c r="CG687" s="54">
        <f t="shared" si="976"/>
        <v>497310.58078291459</v>
      </c>
      <c r="CH687" t="e">
        <f>IFERROR(VLOOKUP(AO687,'Model Failure data- Lines'!#REF!,3,FALSE),'Model Failure data- Lines'!#REF!)</f>
        <v>#REF!</v>
      </c>
      <c r="CI687" s="14" t="e">
        <f t="shared" si="977"/>
        <v>#REF!</v>
      </c>
      <c r="CJ687" s="34">
        <f t="shared" si="978"/>
        <v>25156.496484367133</v>
      </c>
      <c r="CK687" s="34" t="e">
        <f t="shared" si="979"/>
        <v>#REF!</v>
      </c>
      <c r="CL687" s="54" t="e">
        <f t="shared" si="980"/>
        <v>#REF!</v>
      </c>
      <c r="CM687" t="e">
        <f>IFERROR(VLOOKUP(AO687,'Model Failure data- Lines'!#REF!,4,FALSE),'Model Failure data- Lines'!#REF!)</f>
        <v>#REF!</v>
      </c>
      <c r="CN687" s="14" t="e">
        <f t="shared" si="981"/>
        <v>#REF!</v>
      </c>
      <c r="CO687" s="34">
        <f t="shared" si="982"/>
        <v>21522.265897892012</v>
      </c>
      <c r="CP687" s="34" t="e">
        <f t="shared" si="983"/>
        <v>#REF!</v>
      </c>
      <c r="CQ687" s="54" t="e">
        <f t="shared" si="984"/>
        <v>#REF!</v>
      </c>
      <c r="CR687" t="e">
        <f>IFERROR(VLOOKUP(AO687,'Model Failure data- Lines'!#REF!,5,FALSE),'Model Failure data- Lines'!#REF!)</f>
        <v>#REF!</v>
      </c>
      <c r="CS687" s="14" t="e">
        <f t="shared" si="985"/>
        <v>#REF!</v>
      </c>
      <c r="CT687" s="34">
        <f t="shared" si="986"/>
        <v>15753.014153649303</v>
      </c>
      <c r="CU687" s="34" t="e">
        <f t="shared" si="987"/>
        <v>#REF!</v>
      </c>
      <c r="CV687" s="54" t="e">
        <f t="shared" si="988"/>
        <v>#REF!</v>
      </c>
      <c r="CW687" t="s">
        <v>290</v>
      </c>
      <c r="CZ687">
        <f t="shared" si="989"/>
        <v>494930.67617942282</v>
      </c>
      <c r="DA687" s="34">
        <f t="shared" si="990"/>
        <v>6333.7930920000008</v>
      </c>
      <c r="DB687" s="34">
        <f t="shared" si="991"/>
        <v>214.44914938841856</v>
      </c>
      <c r="DC687" s="34">
        <f t="shared" si="992"/>
        <v>415544.19277212786</v>
      </c>
      <c r="DD687" s="9">
        <f t="shared" si="993"/>
        <v>96231.663</v>
      </c>
      <c r="DE687" s="59">
        <f t="shared" si="994"/>
        <v>1.2219754235379647E-2</v>
      </c>
      <c r="DF687" s="59">
        <f t="shared" si="995"/>
        <v>4.137356341530283E-4</v>
      </c>
      <c r="DG687" s="59">
        <f t="shared" si="996"/>
        <v>0.80170726069790366</v>
      </c>
      <c r="DH687" s="59">
        <f t="shared" si="997"/>
        <v>0.18565924943256368</v>
      </c>
      <c r="DI687" s="14">
        <f t="shared" si="998"/>
        <v>6047.9312264628143</v>
      </c>
      <c r="DJ687" s="14">
        <f t="shared" si="999"/>
        <v>204.7704571708806</v>
      </c>
      <c r="DK687" s="14">
        <f t="shared" si="1000"/>
        <v>396789.51663516631</v>
      </c>
      <c r="DL687" s="14">
        <f t="shared" si="1001"/>
        <v>91888.457860622861</v>
      </c>
      <c r="DM687">
        <f t="shared" si="1002"/>
        <v>497310.58078291459</v>
      </c>
      <c r="DN687" s="34">
        <f t="shared" si="1003"/>
        <v>6304.4377880000002</v>
      </c>
      <c r="DO687" s="34">
        <f t="shared" si="1004"/>
        <v>213.45523943881986</v>
      </c>
      <c r="DP687" s="34">
        <f t="shared" si="1005"/>
        <v>413618.26530227292</v>
      </c>
      <c r="DQ687" s="9">
        <f t="shared" si="1006"/>
        <v>95785.657000000007</v>
      </c>
      <c r="DR687" s="59">
        <f t="shared" si="1007"/>
        <v>1.2219754235379647E-2</v>
      </c>
      <c r="DS687" s="59">
        <f t="shared" si="1008"/>
        <v>4.1373563415302841E-4</v>
      </c>
      <c r="DT687" s="59">
        <f t="shared" si="1009"/>
        <v>0.80170726069790377</v>
      </c>
      <c r="DU687" s="59">
        <f t="shared" si="1010"/>
        <v>0.18565924943256371</v>
      </c>
      <c r="DV687" s="14">
        <f t="shared" si="1011"/>
        <v>6077.0130758211326</v>
      </c>
      <c r="DW687" s="14">
        <f t="shared" si="1012"/>
        <v>205.75510851123002</v>
      </c>
      <c r="DX687" s="14">
        <f t="shared" si="1013"/>
        <v>398697.50343555398</v>
      </c>
      <c r="DY687" s="14">
        <f t="shared" si="1014"/>
        <v>92330.309163028272</v>
      </c>
      <c r="DZ687" s="34" t="e">
        <f t="shared" si="1015"/>
        <v>#REF!</v>
      </c>
      <c r="EA687" s="34" t="e">
        <f t="shared" si="1016"/>
        <v>#REF!</v>
      </c>
      <c r="EB687" s="34" t="e">
        <f t="shared" si="1017"/>
        <v>#REF!</v>
      </c>
      <c r="EC687" s="34" t="e">
        <f t="shared" si="1018"/>
        <v>#REF!</v>
      </c>
      <c r="ED687" s="34" t="e">
        <f t="shared" si="1019"/>
        <v>#REF!</v>
      </c>
      <c r="EE687" s="59" t="e">
        <f t="shared" si="1020"/>
        <v>#REF!</v>
      </c>
      <c r="EF687" s="59" t="e">
        <f t="shared" si="1021"/>
        <v>#REF!</v>
      </c>
      <c r="EG687" s="59" t="e">
        <f t="shared" si="1022"/>
        <v>#REF!</v>
      </c>
      <c r="EH687" s="59" t="e">
        <f t="shared" si="1023"/>
        <v>#REF!</v>
      </c>
      <c r="EI687" s="14" t="e">
        <f t="shared" si="1024"/>
        <v>#REF!</v>
      </c>
      <c r="EJ687" s="14" t="e">
        <f t="shared" si="1025"/>
        <v>#REF!</v>
      </c>
      <c r="EK687" s="14" t="e">
        <f t="shared" si="1026"/>
        <v>#REF!</v>
      </c>
      <c r="EL687" s="14" t="e">
        <f t="shared" si="1027"/>
        <v>#REF!</v>
      </c>
      <c r="EM687" t="e">
        <f t="shared" si="1028"/>
        <v>#REF!</v>
      </c>
      <c r="EN687" s="34" t="e">
        <f t="shared" si="1029"/>
        <v>#REF!</v>
      </c>
      <c r="EO687" s="34" t="e">
        <f t="shared" si="1030"/>
        <v>#REF!</v>
      </c>
      <c r="EP687" s="34" t="e">
        <f t="shared" si="1031"/>
        <v>#REF!</v>
      </c>
      <c r="EQ687" s="34" t="e">
        <f t="shared" si="1032"/>
        <v>#REF!</v>
      </c>
      <c r="ER687" s="59" t="e">
        <f t="shared" si="1033"/>
        <v>#REF!</v>
      </c>
      <c r="ES687" s="59" t="e">
        <f t="shared" si="1034"/>
        <v>#REF!</v>
      </c>
      <c r="ET687" s="59" t="e">
        <f t="shared" si="1035"/>
        <v>#REF!</v>
      </c>
      <c r="EU687" s="59" t="e">
        <f t="shared" si="1036"/>
        <v>#REF!</v>
      </c>
      <c r="EV687" s="14" t="e">
        <f t="shared" si="1037"/>
        <v>#REF!</v>
      </c>
      <c r="EW687" s="14" t="e">
        <f t="shared" si="1038"/>
        <v>#REF!</v>
      </c>
      <c r="EX687" s="14" t="e">
        <f t="shared" si="1039"/>
        <v>#REF!</v>
      </c>
      <c r="EY687" s="14" t="e">
        <f t="shared" si="1040"/>
        <v>#REF!</v>
      </c>
    </row>
    <row r="688" spans="1:155" x14ac:dyDescent="0.2">
      <c r="A688" s="17">
        <v>30186125</v>
      </c>
      <c r="B688" t="s">
        <v>62</v>
      </c>
      <c r="C688" t="s">
        <v>3365</v>
      </c>
      <c r="D688" t="s">
        <v>3366</v>
      </c>
      <c r="E688" t="s">
        <v>1107</v>
      </c>
      <c r="F688" t="s">
        <v>41</v>
      </c>
      <c r="G688" t="s">
        <v>42</v>
      </c>
      <c r="H688" t="s">
        <v>3367</v>
      </c>
      <c r="I688" t="s">
        <v>68</v>
      </c>
      <c r="J688" s="19" t="s">
        <v>69</v>
      </c>
      <c r="K688" t="s">
        <v>70</v>
      </c>
      <c r="L688">
        <v>1962</v>
      </c>
      <c r="M688">
        <f t="shared" si="950"/>
        <v>1962</v>
      </c>
      <c r="N688">
        <v>57</v>
      </c>
      <c r="O688" s="19">
        <f t="shared" si="951"/>
        <v>57</v>
      </c>
      <c r="P688" t="s">
        <v>80</v>
      </c>
      <c r="Q688" s="19" t="str">
        <f t="shared" si="952"/>
        <v>50-60</v>
      </c>
      <c r="R688" s="23">
        <v>426.8</v>
      </c>
      <c r="S688" s="15">
        <f t="shared" si="953"/>
        <v>0.42680000000000001</v>
      </c>
      <c r="T688">
        <v>30215901</v>
      </c>
      <c r="U688" t="s">
        <v>45</v>
      </c>
      <c r="V688" t="s">
        <v>46</v>
      </c>
      <c r="W688" t="s">
        <v>47</v>
      </c>
      <c r="X688" t="s">
        <v>48</v>
      </c>
      <c r="Y688" t="s">
        <v>1085</v>
      </c>
      <c r="Z688" t="s">
        <v>3368</v>
      </c>
      <c r="AA688" t="s">
        <v>3369</v>
      </c>
      <c r="AB688" t="s">
        <v>636</v>
      </c>
      <c r="AC688">
        <v>1962</v>
      </c>
      <c r="AD688">
        <v>57</v>
      </c>
      <c r="AE688" t="str">
        <f t="shared" si="954"/>
        <v>&lt;60</v>
      </c>
      <c r="AF688">
        <v>-37.964526890000002</v>
      </c>
      <c r="AG688">
        <v>145.27623804000001</v>
      </c>
      <c r="AH688" t="s">
        <v>75</v>
      </c>
      <c r="AI688" t="s">
        <v>76</v>
      </c>
      <c r="AJ688" s="33" t="s">
        <v>314</v>
      </c>
      <c r="AL688">
        <v>1</v>
      </c>
      <c r="AM688" t="s">
        <v>86</v>
      </c>
      <c r="AN688">
        <v>220</v>
      </c>
      <c r="AO688" s="69">
        <v>3</v>
      </c>
      <c r="AP688">
        <v>2</v>
      </c>
      <c r="AQ688">
        <v>0</v>
      </c>
      <c r="AR688">
        <v>2</v>
      </c>
      <c r="AS688" s="82" t="str">
        <f t="shared" si="955"/>
        <v>Gw-0-2</v>
      </c>
      <c r="AT688" s="14">
        <f t="shared" si="956"/>
        <v>36200</v>
      </c>
      <c r="AU688" s="81">
        <f>VLOOKUP(C688,Bushfire_Vlookup!$F$2:$H$12575,3,FALSE)</f>
        <v>1385.1475359999999</v>
      </c>
      <c r="AV688" s="14">
        <f>VLOOKUP(AS688,Safety_collateral_Vlookup!$J$3:$L$20,2,FALSE)</f>
        <v>93570.139925214826</v>
      </c>
      <c r="AW688" s="14">
        <f>VLOOKUP(AS688,Safety_collateral_Vlookup!$J$3:$L$20,3,FALSE)</f>
        <v>550000</v>
      </c>
      <c r="AX688" s="48">
        <f t="shared" si="957"/>
        <v>726792.69172111619</v>
      </c>
      <c r="AY688" s="49">
        <f t="shared" si="1042"/>
        <v>32436.799999999999</v>
      </c>
      <c r="AZ688" s="14">
        <v>76000</v>
      </c>
      <c r="BA688" s="16">
        <f t="shared" si="958"/>
        <v>22.406423929645225</v>
      </c>
      <c r="BB688" t="e">
        <f>IF(BA688&lt;=#REF!,#REF!,IF(BA688&lt;=#REF!,#REF!,IF(BA688&lt;=#REF!,#REF!,IF(BA688&lt;=#REF!,#REF!,#REF!))))</f>
        <v>#REF!</v>
      </c>
      <c r="BC688" s="51">
        <v>5</v>
      </c>
      <c r="BD688" s="21">
        <v>70</v>
      </c>
      <c r="BE688" s="21">
        <v>6.4399999999999999E-2</v>
      </c>
      <c r="BF688" s="26">
        <f t="shared" si="959"/>
        <v>2115.7289713880318</v>
      </c>
      <c r="BG688" s="21">
        <v>7</v>
      </c>
      <c r="BH688" s="21">
        <f t="shared" si="960"/>
        <v>28</v>
      </c>
      <c r="BI688" s="28">
        <f t="shared" si="961"/>
        <v>4.0959999999999998E-4</v>
      </c>
      <c r="BJ688" s="27">
        <f t="shared" si="962"/>
        <v>4.0959999999999998E-4</v>
      </c>
      <c r="BK688" s="28">
        <f t="shared" si="963"/>
        <v>6.2796858480808132E-3</v>
      </c>
      <c r="BL688" s="35">
        <f t="shared" si="964"/>
        <v>0.14070530325709241</v>
      </c>
      <c r="BM688" s="21" t="str">
        <f t="shared" si="965"/>
        <v>Cr1</v>
      </c>
      <c r="BN688" s="51">
        <v>1</v>
      </c>
      <c r="BO688" s="21">
        <v>2</v>
      </c>
      <c r="BP688" s="50" t="s">
        <v>5497</v>
      </c>
      <c r="BQ688" s="14">
        <v>36200</v>
      </c>
      <c r="BR688">
        <f>IFERROR(VLOOKUP(AO688,'Model Failure data- Lines'!$A$37:$E$41,3,FALSE),'Model Failure data- Lines'!$C$37)</f>
        <v>0.16107000000000002</v>
      </c>
      <c r="BS688" s="14">
        <f t="shared" si="966"/>
        <v>117064.4988555202</v>
      </c>
      <c r="BT688" s="34">
        <f t="shared" ref="BT688:BT751" si="1043">$AY688/1.0468^2.5</f>
        <v>28932.017433274756</v>
      </c>
      <c r="BU688" s="34">
        <f t="shared" si="967"/>
        <v>4.0461920474610302</v>
      </c>
      <c r="BV688" s="54">
        <f t="shared" si="968"/>
        <v>88132.481422245444</v>
      </c>
      <c r="BW688">
        <f>IFERROR(VLOOKUP(AO688,'Model Failure data- Lines'!$A$37:$E$41,4,FALSE),'Model Failure data- Lines'!$D$37)</f>
        <v>0.16398000000000001</v>
      </c>
      <c r="BX688" s="14">
        <f t="shared" si="969"/>
        <v>119179.46558842865</v>
      </c>
      <c r="BY688" s="34">
        <f t="shared" si="970"/>
        <v>25805.925145492598</v>
      </c>
      <c r="BZ688" s="71">
        <f t="shared" si="971"/>
        <v>4.618298507668313</v>
      </c>
      <c r="CA688" s="71">
        <f t="shared" si="972"/>
        <v>93373.54044293605</v>
      </c>
      <c r="CB688" s="57">
        <v>2</v>
      </c>
      <c r="CC688">
        <f>IFERROR(VLOOKUP(AO688,'Model Failure data- Lines'!$A$37:$E$41,5,FALSE),'Model Failure data- Lines'!$E$37)</f>
        <v>0.16322</v>
      </c>
      <c r="CD688" s="14">
        <f t="shared" si="973"/>
        <v>118627.10314272059</v>
      </c>
      <c r="CE688" s="34">
        <f t="shared" si="974"/>
        <v>20530.563206443512</v>
      </c>
      <c r="CF688" s="34">
        <f t="shared" si="975"/>
        <v>5.7780734970528966</v>
      </c>
      <c r="CG688" s="54">
        <f t="shared" si="976"/>
        <v>98096.539936277084</v>
      </c>
      <c r="CH688" t="e">
        <f>IFERROR(VLOOKUP(AO688,'Model Failure data- Lines'!#REF!,3,FALSE),'Model Failure data- Lines'!#REF!)</f>
        <v>#REF!</v>
      </c>
      <c r="CI688" s="14" t="e">
        <f t="shared" si="977"/>
        <v>#REF!</v>
      </c>
      <c r="CJ688" s="34">
        <f t="shared" si="978"/>
        <v>27750.821141193828</v>
      </c>
      <c r="CK688" s="34" t="e">
        <f t="shared" si="979"/>
        <v>#REF!</v>
      </c>
      <c r="CL688" s="54" t="e">
        <f t="shared" si="980"/>
        <v>#REF!</v>
      </c>
      <c r="CM688" t="e">
        <f>IFERROR(VLOOKUP(AO688,'Model Failure data- Lines'!#REF!,4,FALSE),'Model Failure data- Lines'!#REF!)</f>
        <v>#REF!</v>
      </c>
      <c r="CN688" s="14" t="e">
        <f t="shared" si="981"/>
        <v>#REF!</v>
      </c>
      <c r="CO688" s="34">
        <f t="shared" si="982"/>
        <v>23741.801719359813</v>
      </c>
      <c r="CP688" s="34" t="e">
        <f t="shared" si="983"/>
        <v>#REF!</v>
      </c>
      <c r="CQ688" s="54" t="e">
        <f t="shared" si="984"/>
        <v>#REF!</v>
      </c>
      <c r="CR688" t="e">
        <f>IFERROR(VLOOKUP(AO688,'Model Failure data- Lines'!#REF!,5,FALSE),'Model Failure data- Lines'!#REF!)</f>
        <v>#REF!</v>
      </c>
      <c r="CS688" s="14" t="e">
        <f t="shared" si="985"/>
        <v>#REF!</v>
      </c>
      <c r="CT688" s="34">
        <f t="shared" si="986"/>
        <v>17377.581909479253</v>
      </c>
      <c r="CU688" s="34" t="e">
        <f t="shared" si="987"/>
        <v>#REF!</v>
      </c>
      <c r="CV688" s="54" t="e">
        <f t="shared" si="988"/>
        <v>#REF!</v>
      </c>
      <c r="CW688" t="s">
        <v>636</v>
      </c>
      <c r="CZ688">
        <f t="shared" si="989"/>
        <v>93373.54044293605</v>
      </c>
      <c r="DA688" s="34">
        <f t="shared" si="990"/>
        <v>6333.7930920000008</v>
      </c>
      <c r="DB688" s="34">
        <f t="shared" si="991"/>
        <v>242.35463798114975</v>
      </c>
      <c r="DC688" s="34">
        <f t="shared" si="992"/>
        <v>16371.654858447488</v>
      </c>
      <c r="DD688" s="9">
        <f t="shared" si="993"/>
        <v>96231.663</v>
      </c>
      <c r="DE688" s="59">
        <f t="shared" si="994"/>
        <v>5.3145003300089984E-2</v>
      </c>
      <c r="DF688" s="59">
        <f t="shared" si="995"/>
        <v>2.0335268058516986E-3</v>
      </c>
      <c r="DG688" s="59">
        <f t="shared" si="996"/>
        <v>0.13736976229600614</v>
      </c>
      <c r="DH688" s="59">
        <f t="shared" si="997"/>
        <v>0.80745170759805207</v>
      </c>
      <c r="DI688" s="14">
        <f t="shared" si="998"/>
        <v>4962.3371149809218</v>
      </c>
      <c r="DJ688" s="14">
        <f t="shared" si="999"/>
        <v>189.87759744798817</v>
      </c>
      <c r="DK688" s="14">
        <f t="shared" si="1000"/>
        <v>12826.701055382642</v>
      </c>
      <c r="DL688" s="14">
        <f t="shared" si="1001"/>
        <v>75394.624675124491</v>
      </c>
      <c r="DM688">
        <f t="shared" si="1002"/>
        <v>98096.539936277084</v>
      </c>
      <c r="DN688" s="34">
        <f t="shared" si="1003"/>
        <v>6304.4377880000002</v>
      </c>
      <c r="DO688" s="34">
        <f t="shared" si="1004"/>
        <v>241.23139414125663</v>
      </c>
      <c r="DP688" s="34">
        <f t="shared" si="1005"/>
        <v>16295.776960579333</v>
      </c>
      <c r="DQ688" s="9">
        <f t="shared" si="1006"/>
        <v>95785.657000000007</v>
      </c>
      <c r="DR688" s="59">
        <f t="shared" si="1007"/>
        <v>5.3145003300089984E-2</v>
      </c>
      <c r="DS688" s="59">
        <f t="shared" si="1008"/>
        <v>2.0335268058516991E-3</v>
      </c>
      <c r="DT688" s="59">
        <f t="shared" si="1009"/>
        <v>0.13736976229600617</v>
      </c>
      <c r="DU688" s="59">
        <f t="shared" si="1010"/>
        <v>0.80745170759805218</v>
      </c>
      <c r="DV688" s="14">
        <f t="shared" si="1011"/>
        <v>5213.3409386408539</v>
      </c>
      <c r="DW688" s="14">
        <f t="shared" si="1012"/>
        <v>199.48194352172115</v>
      </c>
      <c r="DX688" s="14">
        <f t="shared" si="1013"/>
        <v>13475.498373107059</v>
      </c>
      <c r="DY688" s="14">
        <f t="shared" si="1014"/>
        <v>79208.218681007449</v>
      </c>
      <c r="DZ688" s="34" t="e">
        <f t="shared" si="1015"/>
        <v>#REF!</v>
      </c>
      <c r="EA688" s="34" t="e">
        <f t="shared" si="1016"/>
        <v>#REF!</v>
      </c>
      <c r="EB688" s="34" t="e">
        <f t="shared" si="1017"/>
        <v>#REF!</v>
      </c>
      <c r="EC688" s="34" t="e">
        <f t="shared" si="1018"/>
        <v>#REF!</v>
      </c>
      <c r="ED688" s="34" t="e">
        <f t="shared" si="1019"/>
        <v>#REF!</v>
      </c>
      <c r="EE688" s="59" t="e">
        <f t="shared" si="1020"/>
        <v>#REF!</v>
      </c>
      <c r="EF688" s="59" t="e">
        <f t="shared" si="1021"/>
        <v>#REF!</v>
      </c>
      <c r="EG688" s="59" t="e">
        <f t="shared" si="1022"/>
        <v>#REF!</v>
      </c>
      <c r="EH688" s="59" t="e">
        <f t="shared" si="1023"/>
        <v>#REF!</v>
      </c>
      <c r="EI688" s="14" t="e">
        <f t="shared" si="1024"/>
        <v>#REF!</v>
      </c>
      <c r="EJ688" s="14" t="e">
        <f t="shared" si="1025"/>
        <v>#REF!</v>
      </c>
      <c r="EK688" s="14" t="e">
        <f t="shared" si="1026"/>
        <v>#REF!</v>
      </c>
      <c r="EL688" s="14" t="e">
        <f t="shared" si="1027"/>
        <v>#REF!</v>
      </c>
      <c r="EM688" t="e">
        <f t="shared" si="1028"/>
        <v>#REF!</v>
      </c>
      <c r="EN688" s="34" t="e">
        <f t="shared" si="1029"/>
        <v>#REF!</v>
      </c>
      <c r="EO688" s="34" t="e">
        <f t="shared" si="1030"/>
        <v>#REF!</v>
      </c>
      <c r="EP688" s="34" t="e">
        <f t="shared" si="1031"/>
        <v>#REF!</v>
      </c>
      <c r="EQ688" s="34" t="e">
        <f t="shared" si="1032"/>
        <v>#REF!</v>
      </c>
      <c r="ER688" s="59" t="e">
        <f t="shared" si="1033"/>
        <v>#REF!</v>
      </c>
      <c r="ES688" s="59" t="e">
        <f t="shared" si="1034"/>
        <v>#REF!</v>
      </c>
      <c r="ET688" s="59" t="e">
        <f t="shared" si="1035"/>
        <v>#REF!</v>
      </c>
      <c r="EU688" s="59" t="e">
        <f t="shared" si="1036"/>
        <v>#REF!</v>
      </c>
      <c r="EV688" s="14" t="e">
        <f t="shared" si="1037"/>
        <v>#REF!</v>
      </c>
      <c r="EW688" s="14" t="e">
        <f t="shared" si="1038"/>
        <v>#REF!</v>
      </c>
      <c r="EX688" s="14" t="e">
        <f t="shared" si="1039"/>
        <v>#REF!</v>
      </c>
      <c r="EY688" s="14" t="e">
        <f t="shared" si="1040"/>
        <v>#REF!</v>
      </c>
    </row>
    <row r="689" spans="1:155" x14ac:dyDescent="0.2">
      <c r="A689" s="17">
        <v>30371812</v>
      </c>
      <c r="B689" t="s">
        <v>62</v>
      </c>
      <c r="C689" t="s">
        <v>5055</v>
      </c>
      <c r="D689" t="s">
        <v>5056</v>
      </c>
      <c r="E689" t="s">
        <v>1790</v>
      </c>
      <c r="F689" t="s">
        <v>41</v>
      </c>
      <c r="G689" t="s">
        <v>42</v>
      </c>
      <c r="H689" t="s">
        <v>5057</v>
      </c>
      <c r="I689" t="s">
        <v>68</v>
      </c>
      <c r="J689" s="19" t="s">
        <v>69</v>
      </c>
      <c r="K689" t="s">
        <v>70</v>
      </c>
      <c r="L689">
        <v>1962</v>
      </c>
      <c r="M689">
        <f t="shared" si="950"/>
        <v>1962</v>
      </c>
      <c r="N689">
        <v>57</v>
      </c>
      <c r="O689" s="19">
        <f t="shared" si="951"/>
        <v>57</v>
      </c>
      <c r="P689" t="s">
        <v>80</v>
      </c>
      <c r="Q689" s="19" t="str">
        <f t="shared" si="952"/>
        <v>50-60</v>
      </c>
      <c r="R689" s="23">
        <v>186.6</v>
      </c>
      <c r="S689" s="15">
        <f t="shared" si="953"/>
        <v>0.18659999999999999</v>
      </c>
      <c r="T689">
        <v>30157478</v>
      </c>
      <c r="U689" t="s">
        <v>45</v>
      </c>
      <c r="V689" t="s">
        <v>46</v>
      </c>
      <c r="W689" t="s">
        <v>47</v>
      </c>
      <c r="X689" t="s">
        <v>48</v>
      </c>
      <c r="Y689" t="s">
        <v>340</v>
      </c>
      <c r="Z689" t="s">
        <v>5058</v>
      </c>
      <c r="AA689" t="s">
        <v>5059</v>
      </c>
      <c r="AB689" t="s">
        <v>613</v>
      </c>
      <c r="AC689">
        <v>1962</v>
      </c>
      <c r="AD689">
        <v>57</v>
      </c>
      <c r="AE689" t="str">
        <f t="shared" si="954"/>
        <v>&lt;60</v>
      </c>
      <c r="AF689">
        <v>-37.957799999999999</v>
      </c>
      <c r="AG689">
        <v>145.26626089000001</v>
      </c>
      <c r="AH689" t="s">
        <v>75</v>
      </c>
      <c r="AI689" t="s">
        <v>76</v>
      </c>
      <c r="AJ689" s="33" t="s">
        <v>314</v>
      </c>
      <c r="AL689">
        <v>1</v>
      </c>
      <c r="AM689" t="s">
        <v>86</v>
      </c>
      <c r="AN689">
        <v>220</v>
      </c>
      <c r="AO689" s="69">
        <v>3</v>
      </c>
      <c r="AP689">
        <v>2</v>
      </c>
      <c r="AQ689">
        <v>0</v>
      </c>
      <c r="AR689">
        <v>2</v>
      </c>
      <c r="AS689" s="82" t="str">
        <f t="shared" si="955"/>
        <v>Gw-0-2</v>
      </c>
      <c r="AT689" s="14">
        <f t="shared" si="956"/>
        <v>36200</v>
      </c>
      <c r="AU689" s="81">
        <f>VLOOKUP(C689,Bushfire_Vlookup!$F$2:$H$12575,3,FALSE)</f>
        <v>1347.7066279999999</v>
      </c>
      <c r="AV689" s="14">
        <f>VLOOKUP(AS689,Safety_collateral_Vlookup!$J$3:$L$20,2,FALSE)</f>
        <v>93570.139925214826</v>
      </c>
      <c r="AW689" s="14">
        <f>VLOOKUP(AS689,Safety_collateral_Vlookup!$J$3:$L$20,3,FALSE)</f>
        <v>550000</v>
      </c>
      <c r="AX689" s="48">
        <f t="shared" si="957"/>
        <v>726752.74227228016</v>
      </c>
      <c r="AY689" s="49">
        <f t="shared" si="1042"/>
        <v>14181.599999999999</v>
      </c>
      <c r="AZ689" s="14">
        <v>76000</v>
      </c>
      <c r="BA689" s="16">
        <f t="shared" si="958"/>
        <v>51.246174075723488</v>
      </c>
      <c r="BB689" t="e">
        <f>IF(BA689&lt;=#REF!,#REF!,IF(BA689&lt;=#REF!,#REF!,IF(BA689&lt;=#REF!,#REF!,IF(BA689&lt;=#REF!,#REF!,#REF!))))</f>
        <v>#REF!</v>
      </c>
      <c r="BC689" s="51">
        <v>5</v>
      </c>
      <c r="BD689" s="21">
        <v>70</v>
      </c>
      <c r="BE689" s="21">
        <v>6.4399999999999999E-2</v>
      </c>
      <c r="BF689" s="26">
        <f t="shared" si="959"/>
        <v>925.0117761504373</v>
      </c>
      <c r="BG689" s="21">
        <v>7</v>
      </c>
      <c r="BH689" s="21">
        <f t="shared" si="960"/>
        <v>28</v>
      </c>
      <c r="BI689" s="28">
        <f t="shared" si="961"/>
        <v>4.0959999999999998E-4</v>
      </c>
      <c r="BJ689" s="27">
        <f t="shared" si="962"/>
        <v>4.0959999999999998E-4</v>
      </c>
      <c r="BK689" s="28">
        <f t="shared" si="963"/>
        <v>6.279685848080814E-3</v>
      </c>
      <c r="BL689" s="35">
        <f t="shared" si="964"/>
        <v>0.32180987411160672</v>
      </c>
      <c r="BM689" s="21" t="str">
        <f t="shared" si="965"/>
        <v>Cr2</v>
      </c>
      <c r="BN689" s="51">
        <v>2</v>
      </c>
      <c r="BO689" s="21">
        <v>2</v>
      </c>
      <c r="BP689" s="50" t="s">
        <v>5497</v>
      </c>
      <c r="BQ689" s="14">
        <v>36200</v>
      </c>
      <c r="BR689">
        <f>IFERROR(VLOOKUP(AO689,'Model Failure data- Lines'!$A$37:$E$41,3,FALSE),'Model Failure data- Lines'!$C$37)</f>
        <v>0.16107000000000002</v>
      </c>
      <c r="BS689" s="14">
        <f t="shared" si="966"/>
        <v>117058.06419779618</v>
      </c>
      <c r="BT689" s="34">
        <f t="shared" si="1043"/>
        <v>12649.284098053113</v>
      </c>
      <c r="BU689" s="34">
        <f t="shared" si="967"/>
        <v>9.2541256319646514</v>
      </c>
      <c r="BV689" s="54">
        <f t="shared" si="968"/>
        <v>104408.78009974306</v>
      </c>
      <c r="BW689">
        <f>IFERROR(VLOOKUP(AO689,'Model Failure data- Lines'!$A$37:$E$41,4,FALSE),'Model Failure data- Lines'!$D$37)</f>
        <v>0.16398000000000001</v>
      </c>
      <c r="BX689" s="14">
        <f t="shared" si="969"/>
        <v>119172.91467780851</v>
      </c>
      <c r="BY689" s="34">
        <f t="shared" si="970"/>
        <v>11282.534283385468</v>
      </c>
      <c r="BZ689" s="71">
        <f t="shared" si="971"/>
        <v>10.562601600360408</v>
      </c>
      <c r="CA689" s="71">
        <f t="shared" si="972"/>
        <v>107890.38039442305</v>
      </c>
      <c r="CB689" s="57">
        <v>2</v>
      </c>
      <c r="CC689">
        <f>IFERROR(VLOOKUP(AO689,'Model Failure data- Lines'!$A$37:$E$41,5,FALSE),'Model Failure data- Lines'!$E$37)</f>
        <v>0.16322</v>
      </c>
      <c r="CD689" s="14">
        <f t="shared" si="973"/>
        <v>118620.58259368157</v>
      </c>
      <c r="CE689" s="34">
        <f t="shared" si="974"/>
        <v>8976.1084684216476</v>
      </c>
      <c r="CF689" s="34">
        <f t="shared" si="975"/>
        <v>13.215145852013052</v>
      </c>
      <c r="CG689" s="54">
        <f t="shared" si="976"/>
        <v>109644.47412525992</v>
      </c>
      <c r="CH689" t="e">
        <f>IFERROR(VLOOKUP(AO689,'Model Failure data- Lines'!#REF!,3,FALSE),'Model Failure data- Lines'!#REF!)</f>
        <v>#REF!</v>
      </c>
      <c r="CI689" s="14" t="e">
        <f t="shared" si="977"/>
        <v>#REF!</v>
      </c>
      <c r="CJ689" s="34">
        <f t="shared" si="978"/>
        <v>12132.856665760937</v>
      </c>
      <c r="CK689" s="34" t="e">
        <f t="shared" si="979"/>
        <v>#REF!</v>
      </c>
      <c r="CL689" s="54" t="e">
        <f t="shared" si="980"/>
        <v>#REF!</v>
      </c>
      <c r="CM689" t="e">
        <f>IFERROR(VLOOKUP(AO689,'Model Failure data- Lines'!#REF!,4,FALSE),'Model Failure data- Lines'!#REF!)</f>
        <v>#REF!</v>
      </c>
      <c r="CN689" s="14" t="e">
        <f t="shared" si="981"/>
        <v>#REF!</v>
      </c>
      <c r="CO689" s="34">
        <f t="shared" si="982"/>
        <v>10380.084819195268</v>
      </c>
      <c r="CP689" s="34" t="e">
        <f t="shared" si="983"/>
        <v>#REF!</v>
      </c>
      <c r="CQ689" s="54" t="e">
        <f t="shared" si="984"/>
        <v>#REF!</v>
      </c>
      <c r="CR689" t="e">
        <f>IFERROR(VLOOKUP(AO689,'Model Failure data- Lines'!#REF!,5,FALSE),'Model Failure data- Lines'!#REF!)</f>
        <v>#REF!</v>
      </c>
      <c r="CS689" s="14" t="e">
        <f t="shared" si="985"/>
        <v>#REF!</v>
      </c>
      <c r="CT689" s="34">
        <f t="shared" si="986"/>
        <v>7597.6025874152492</v>
      </c>
      <c r="CU689" s="34" t="e">
        <f t="shared" si="987"/>
        <v>#REF!</v>
      </c>
      <c r="CV689" s="54" t="e">
        <f t="shared" si="988"/>
        <v>#REF!</v>
      </c>
      <c r="CW689" t="s">
        <v>613</v>
      </c>
      <c r="CZ689">
        <f t="shared" si="989"/>
        <v>107890.38039442305</v>
      </c>
      <c r="DA689" s="34">
        <f t="shared" si="990"/>
        <v>6333.7930920000008</v>
      </c>
      <c r="DB689" s="34">
        <f t="shared" si="991"/>
        <v>235.80372736102245</v>
      </c>
      <c r="DC689" s="34">
        <f t="shared" si="992"/>
        <v>16371.654858447488</v>
      </c>
      <c r="DD689" s="9">
        <f t="shared" si="993"/>
        <v>96231.663</v>
      </c>
      <c r="DE689" s="59">
        <f t="shared" si="994"/>
        <v>5.3147924669995773E-2</v>
      </c>
      <c r="DF689" s="59">
        <f t="shared" si="995"/>
        <v>1.9786687939833702E-3</v>
      </c>
      <c r="DG689" s="59">
        <f t="shared" si="996"/>
        <v>0.13737731348359891</v>
      </c>
      <c r="DH689" s="59">
        <f t="shared" si="997"/>
        <v>0.80749609305242187</v>
      </c>
      <c r="DI689" s="14">
        <f t="shared" si="998"/>
        <v>5734.1498098199854</v>
      </c>
      <c r="DJ689" s="14">
        <f t="shared" si="999"/>
        <v>213.47932885744012</v>
      </c>
      <c r="DK689" s="14">
        <f t="shared" si="1000"/>
        <v>14821.690609309388</v>
      </c>
      <c r="DL689" s="14">
        <f t="shared" si="1001"/>
        <v>87121.060646436221</v>
      </c>
      <c r="DM689">
        <f t="shared" si="1002"/>
        <v>109644.47412525993</v>
      </c>
      <c r="DN689" s="34">
        <f t="shared" si="1003"/>
        <v>6304.4377880000002</v>
      </c>
      <c r="DO689" s="34">
        <f t="shared" si="1004"/>
        <v>234.71084510224472</v>
      </c>
      <c r="DP689" s="34">
        <f t="shared" si="1005"/>
        <v>16295.776960579333</v>
      </c>
      <c r="DQ689" s="9">
        <f t="shared" si="1006"/>
        <v>95785.657000000007</v>
      </c>
      <c r="DR689" s="59">
        <f t="shared" si="1007"/>
        <v>5.3147924669995773E-2</v>
      </c>
      <c r="DS689" s="59">
        <f t="shared" si="1008"/>
        <v>1.9786687939833706E-3</v>
      </c>
      <c r="DT689" s="59">
        <f t="shared" si="1009"/>
        <v>0.13737731348359894</v>
      </c>
      <c r="DU689" s="59">
        <f t="shared" si="1010"/>
        <v>0.80749609305242209</v>
      </c>
      <c r="DV689" s="14">
        <f t="shared" si="1011"/>
        <v>5827.3762512906151</v>
      </c>
      <c r="DW689" s="14">
        <f t="shared" si="1012"/>
        <v>216.95009938436894</v>
      </c>
      <c r="DX689" s="14">
        <f t="shared" si="1013"/>
        <v>15062.663293650185</v>
      </c>
      <c r="DY689" s="14">
        <f t="shared" si="1014"/>
        <v>88537.484480934756</v>
      </c>
      <c r="DZ689" s="34" t="e">
        <f t="shared" si="1015"/>
        <v>#REF!</v>
      </c>
      <c r="EA689" s="34" t="e">
        <f t="shared" si="1016"/>
        <v>#REF!</v>
      </c>
      <c r="EB689" s="34" t="e">
        <f t="shared" si="1017"/>
        <v>#REF!</v>
      </c>
      <c r="EC689" s="34" t="e">
        <f t="shared" si="1018"/>
        <v>#REF!</v>
      </c>
      <c r="ED689" s="34" t="e">
        <f t="shared" si="1019"/>
        <v>#REF!</v>
      </c>
      <c r="EE689" s="59" t="e">
        <f t="shared" si="1020"/>
        <v>#REF!</v>
      </c>
      <c r="EF689" s="59" t="e">
        <f t="shared" si="1021"/>
        <v>#REF!</v>
      </c>
      <c r="EG689" s="59" t="e">
        <f t="shared" si="1022"/>
        <v>#REF!</v>
      </c>
      <c r="EH689" s="59" t="e">
        <f t="shared" si="1023"/>
        <v>#REF!</v>
      </c>
      <c r="EI689" s="14" t="e">
        <f t="shared" si="1024"/>
        <v>#REF!</v>
      </c>
      <c r="EJ689" s="14" t="e">
        <f t="shared" si="1025"/>
        <v>#REF!</v>
      </c>
      <c r="EK689" s="14" t="e">
        <f t="shared" si="1026"/>
        <v>#REF!</v>
      </c>
      <c r="EL689" s="14" t="e">
        <f t="shared" si="1027"/>
        <v>#REF!</v>
      </c>
      <c r="EM689" t="e">
        <f t="shared" si="1028"/>
        <v>#REF!</v>
      </c>
      <c r="EN689" s="34" t="e">
        <f t="shared" si="1029"/>
        <v>#REF!</v>
      </c>
      <c r="EO689" s="34" t="e">
        <f t="shared" si="1030"/>
        <v>#REF!</v>
      </c>
      <c r="EP689" s="34" t="e">
        <f t="shared" si="1031"/>
        <v>#REF!</v>
      </c>
      <c r="EQ689" s="34" t="e">
        <f t="shared" si="1032"/>
        <v>#REF!</v>
      </c>
      <c r="ER689" s="59" t="e">
        <f t="shared" si="1033"/>
        <v>#REF!</v>
      </c>
      <c r="ES689" s="59" t="e">
        <f t="shared" si="1034"/>
        <v>#REF!</v>
      </c>
      <c r="ET689" s="59" t="e">
        <f t="shared" si="1035"/>
        <v>#REF!</v>
      </c>
      <c r="EU689" s="59" t="e">
        <f t="shared" si="1036"/>
        <v>#REF!</v>
      </c>
      <c r="EV689" s="14" t="e">
        <f t="shared" si="1037"/>
        <v>#REF!</v>
      </c>
      <c r="EW689" s="14" t="e">
        <f t="shared" si="1038"/>
        <v>#REF!</v>
      </c>
      <c r="EX689" s="14" t="e">
        <f t="shared" si="1039"/>
        <v>#REF!</v>
      </c>
      <c r="EY689" s="14" t="e">
        <f t="shared" si="1040"/>
        <v>#REF!</v>
      </c>
    </row>
    <row r="690" spans="1:155" x14ac:dyDescent="0.2">
      <c r="A690" s="17">
        <v>30146241</v>
      </c>
      <c r="B690" t="s">
        <v>62</v>
      </c>
      <c r="C690" t="s">
        <v>2836</v>
      </c>
      <c r="D690" t="s">
        <v>2837</v>
      </c>
      <c r="E690" t="s">
        <v>282</v>
      </c>
      <c r="F690" t="s">
        <v>41</v>
      </c>
      <c r="G690" t="s">
        <v>42</v>
      </c>
      <c r="H690" t="s">
        <v>2838</v>
      </c>
      <c r="I690" t="s">
        <v>68</v>
      </c>
      <c r="J690" s="19" t="s">
        <v>69</v>
      </c>
      <c r="K690" t="s">
        <v>70</v>
      </c>
      <c r="L690">
        <v>1962</v>
      </c>
      <c r="M690">
        <f t="shared" si="950"/>
        <v>1962</v>
      </c>
      <c r="N690">
        <v>57</v>
      </c>
      <c r="O690" s="19">
        <f t="shared" si="951"/>
        <v>57</v>
      </c>
      <c r="P690" t="s">
        <v>80</v>
      </c>
      <c r="Q690" s="19" t="str">
        <f t="shared" si="952"/>
        <v>50-60</v>
      </c>
      <c r="R690" s="23">
        <v>273.3</v>
      </c>
      <c r="S690" s="15">
        <f t="shared" si="953"/>
        <v>0.27329999999999999</v>
      </c>
      <c r="T690">
        <v>30010609</v>
      </c>
      <c r="U690" t="s">
        <v>45</v>
      </c>
      <c r="V690" t="s">
        <v>46</v>
      </c>
      <c r="W690" t="s">
        <v>47</v>
      </c>
      <c r="X690" t="s">
        <v>88</v>
      </c>
      <c r="Y690" t="s">
        <v>2839</v>
      </c>
      <c r="Z690" t="s">
        <v>2840</v>
      </c>
      <c r="AA690" t="s">
        <v>2841</v>
      </c>
      <c r="AB690" t="s">
        <v>1256</v>
      </c>
      <c r="AC690">
        <v>1962</v>
      </c>
      <c r="AD690">
        <v>114</v>
      </c>
      <c r="AE690" t="str">
        <f t="shared" si="954"/>
        <v>&gt;80</v>
      </c>
      <c r="AF690">
        <v>-37.9427655</v>
      </c>
      <c r="AG690">
        <v>145.24393861999999</v>
      </c>
      <c r="AH690" t="s">
        <v>75</v>
      </c>
      <c r="AI690" t="s">
        <v>76</v>
      </c>
      <c r="AJ690" s="33" t="s">
        <v>314</v>
      </c>
      <c r="AL690" t="s">
        <v>48</v>
      </c>
      <c r="AM690" t="s">
        <v>86</v>
      </c>
      <c r="AN690">
        <v>220</v>
      </c>
      <c r="AO690" s="70">
        <v>3</v>
      </c>
      <c r="AP690">
        <v>2</v>
      </c>
      <c r="AQ690">
        <v>2</v>
      </c>
      <c r="AR690">
        <v>1</v>
      </c>
      <c r="AS690" s="82" t="str">
        <f t="shared" si="955"/>
        <v>Gw-2-1</v>
      </c>
      <c r="AT690" s="14">
        <f t="shared" si="956"/>
        <v>36200</v>
      </c>
      <c r="AU690" s="81">
        <f>VLOOKUP(C690,Bushfire_Vlookup!$F$2:$H$12575,3,FALSE)</f>
        <v>1924.6188770000001</v>
      </c>
      <c r="AV690" s="14">
        <f>VLOOKUP(AS690,Safety_collateral_Vlookup!$J$3:$L$20,2,FALSE)</f>
        <v>1583806.0550856832</v>
      </c>
      <c r="AW690" s="14">
        <f>VLOOKUP(AS690,Safety_collateral_Vlookup!$J$3:$L$20,3,FALSE)</f>
        <v>148000</v>
      </c>
      <c r="AX690" s="48">
        <f t="shared" si="957"/>
        <v>1888516.0291181828</v>
      </c>
      <c r="AY690" s="49">
        <f t="shared" si="1042"/>
        <v>20770.8</v>
      </c>
      <c r="AZ690" s="14">
        <v>76000</v>
      </c>
      <c r="BA690" s="16">
        <f t="shared" si="958"/>
        <v>90.921679912096934</v>
      </c>
      <c r="BB690" t="e">
        <f>IF(BA690&lt;=#REF!,#REF!,IF(BA690&lt;=#REF!,#REF!,IF(BA690&lt;=#REF!,#REF!,IF(BA690&lt;=#REF!,#REF!,#REF!))))</f>
        <v>#REF!</v>
      </c>
      <c r="BC690" s="51">
        <v>5</v>
      </c>
      <c r="BD690" s="21">
        <v>70</v>
      </c>
      <c r="BE690" s="21">
        <v>6.4399999999999999E-2</v>
      </c>
      <c r="BF690" s="26">
        <f t="shared" si="959"/>
        <v>1354.8002059052226</v>
      </c>
      <c r="BG690" s="21">
        <v>7</v>
      </c>
      <c r="BH690" s="21">
        <f t="shared" si="960"/>
        <v>28</v>
      </c>
      <c r="BI690" s="28">
        <f t="shared" si="961"/>
        <v>4.0959999999999998E-4</v>
      </c>
      <c r="BJ690" s="27">
        <f t="shared" si="962"/>
        <v>4.0959999999999998E-4</v>
      </c>
      <c r="BK690" s="28">
        <f t="shared" si="963"/>
        <v>6.279685848080814E-3</v>
      </c>
      <c r="BL690" s="35">
        <f t="shared" si="964"/>
        <v>0.57095958662772872</v>
      </c>
      <c r="BM690" s="21" t="str">
        <f t="shared" si="965"/>
        <v>Cr2</v>
      </c>
      <c r="BN690" s="51">
        <v>2</v>
      </c>
      <c r="BO690" s="21">
        <v>2</v>
      </c>
      <c r="BP690" s="50" t="s">
        <v>5497</v>
      </c>
      <c r="BQ690" s="14">
        <v>36200</v>
      </c>
      <c r="BR690">
        <f>IFERROR(VLOOKUP(AO690,'Model Failure data- Lines'!$A$37:$E$41,3,FALSE),'Model Failure data- Lines'!$C$37)</f>
        <v>0.16107000000000002</v>
      </c>
      <c r="BS690" s="14">
        <f t="shared" si="966"/>
        <v>304183.27681006573</v>
      </c>
      <c r="BT690" s="34">
        <f t="shared" si="1043"/>
        <v>18526.523815637276</v>
      </c>
      <c r="BU690" s="34">
        <f t="shared" si="967"/>
        <v>16.418799329927207</v>
      </c>
      <c r="BV690" s="54">
        <f t="shared" si="968"/>
        <v>285656.75299442845</v>
      </c>
      <c r="BW690">
        <f>IFERROR(VLOOKUP(AO690,'Model Failure data- Lines'!$A$37:$E$41,4,FALSE),'Model Failure data- Lines'!$D$37)</f>
        <v>0.16398000000000001</v>
      </c>
      <c r="BX690" s="14">
        <f t="shared" si="969"/>
        <v>309678.85845479963</v>
      </c>
      <c r="BY690" s="34">
        <f t="shared" si="970"/>
        <v>16524.74072695203</v>
      </c>
      <c r="BZ690" s="71">
        <f t="shared" si="971"/>
        <v>18.740315722455485</v>
      </c>
      <c r="CA690" s="71">
        <f t="shared" si="972"/>
        <v>293154.1177278476</v>
      </c>
      <c r="CB690" s="57">
        <v>2</v>
      </c>
      <c r="CC690">
        <f>IFERROR(VLOOKUP(AO690,'Model Failure data- Lines'!$A$37:$E$41,5,FALSE),'Model Failure data- Lines'!$E$37)</f>
        <v>0.16322</v>
      </c>
      <c r="CD690" s="14">
        <f t="shared" si="973"/>
        <v>308243.58627266978</v>
      </c>
      <c r="CE690" s="34">
        <f t="shared" si="974"/>
        <v>13146.679766450357</v>
      </c>
      <c r="CF690" s="34">
        <f t="shared" si="975"/>
        <v>23.44649689112314</v>
      </c>
      <c r="CG690" s="54">
        <f t="shared" si="976"/>
        <v>295096.90650621941</v>
      </c>
      <c r="CH690" t="e">
        <f>IFERROR(VLOOKUP(AO690,'Model Failure data- Lines'!#REF!,3,FALSE),'Model Failure data- Lines'!#REF!)</f>
        <v>#REF!</v>
      </c>
      <c r="CI690" s="14" t="e">
        <f t="shared" si="977"/>
        <v>#REF!</v>
      </c>
      <c r="CJ690" s="34">
        <f t="shared" si="978"/>
        <v>17770.148589241504</v>
      </c>
      <c r="CK690" s="34" t="e">
        <f t="shared" si="979"/>
        <v>#REF!</v>
      </c>
      <c r="CL690" s="54" t="e">
        <f t="shared" si="980"/>
        <v>#REF!</v>
      </c>
      <c r="CM690" t="e">
        <f>IFERROR(VLOOKUP(AO690,'Model Failure data- Lines'!#REF!,4,FALSE),'Model Failure data- Lines'!#REF!)</f>
        <v>#REF!</v>
      </c>
      <c r="CN690" s="14" t="e">
        <f t="shared" si="981"/>
        <v>#REF!</v>
      </c>
      <c r="CO690" s="34">
        <f t="shared" si="982"/>
        <v>15202.985965091464</v>
      </c>
      <c r="CP690" s="34" t="e">
        <f t="shared" si="983"/>
        <v>#REF!</v>
      </c>
      <c r="CQ690" s="54" t="e">
        <f t="shared" si="984"/>
        <v>#REF!</v>
      </c>
      <c r="CR690" t="e">
        <f>IFERROR(VLOOKUP(AO690,'Model Failure data- Lines'!#REF!,5,FALSE),'Model Failure data- Lines'!#REF!)</f>
        <v>#REF!</v>
      </c>
      <c r="CS690" s="14" t="e">
        <f t="shared" si="985"/>
        <v>#REF!</v>
      </c>
      <c r="CT690" s="34">
        <f t="shared" si="986"/>
        <v>11127.678387677319</v>
      </c>
      <c r="CU690" s="34" t="e">
        <f t="shared" si="987"/>
        <v>#REF!</v>
      </c>
      <c r="CV690" s="54" t="e">
        <f t="shared" si="988"/>
        <v>#REF!</v>
      </c>
      <c r="CW690" t="s">
        <v>1256</v>
      </c>
      <c r="CZ690">
        <f t="shared" si="989"/>
        <v>293154.1177278476</v>
      </c>
      <c r="DA690" s="34">
        <f t="shared" si="990"/>
        <v>6333.7930920000008</v>
      </c>
      <c r="DB690" s="34">
        <f t="shared" si="991"/>
        <v>336.74413668164084</v>
      </c>
      <c r="DC690" s="34">
        <f t="shared" si="992"/>
        <v>277113.25554611802</v>
      </c>
      <c r="DD690" s="9">
        <f t="shared" si="993"/>
        <v>25895.06568</v>
      </c>
      <c r="DE690" s="59">
        <f t="shared" si="994"/>
        <v>2.0452778480273538E-2</v>
      </c>
      <c r="DF690" s="59">
        <f t="shared" si="995"/>
        <v>1.0873978881280062E-3</v>
      </c>
      <c r="DG690" s="59">
        <f t="shared" si="996"/>
        <v>0.89484072929235869</v>
      </c>
      <c r="DH690" s="59">
        <f t="shared" si="997"/>
        <v>8.3619094339239863E-2</v>
      </c>
      <c r="DI690" s="14">
        <f t="shared" si="998"/>
        <v>5995.8162304676962</v>
      </c>
      <c r="DJ690" s="14">
        <f t="shared" si="999"/>
        <v>318.7751685132904</v>
      </c>
      <c r="DK690" s="14">
        <f t="shared" si="1000"/>
        <v>262326.2445026451</v>
      </c>
      <c r="DL690" s="14">
        <f t="shared" si="1001"/>
        <v>24513.281826221519</v>
      </c>
      <c r="DM690">
        <f t="shared" si="1002"/>
        <v>295096.90650621941</v>
      </c>
      <c r="DN690" s="34">
        <f t="shared" si="1003"/>
        <v>6304.4377880000002</v>
      </c>
      <c r="DO690" s="34">
        <f t="shared" si="1004"/>
        <v>335.18342474190399</v>
      </c>
      <c r="DP690" s="34">
        <f t="shared" si="1005"/>
        <v>275828.91553992796</v>
      </c>
      <c r="DQ690" s="9">
        <f t="shared" si="1006"/>
        <v>25775.04952</v>
      </c>
      <c r="DR690" s="59">
        <f t="shared" si="1007"/>
        <v>2.0452778480273538E-2</v>
      </c>
      <c r="DS690" s="59">
        <f t="shared" si="1008"/>
        <v>1.0873978881280062E-3</v>
      </c>
      <c r="DT690" s="59">
        <f t="shared" si="1009"/>
        <v>0.89484072929235881</v>
      </c>
      <c r="DU690" s="59">
        <f t="shared" si="1010"/>
        <v>8.3619094339239877E-2</v>
      </c>
      <c r="DV690" s="14">
        <f t="shared" si="1011"/>
        <v>6035.5516589856961</v>
      </c>
      <c r="DW690" s="14">
        <f t="shared" si="1012"/>
        <v>320.88775292797067</v>
      </c>
      <c r="DX690" s="14">
        <f t="shared" si="1013"/>
        <v>264064.73102994444</v>
      </c>
      <c r="DY690" s="14">
        <f t="shared" si="1014"/>
        <v>24675.736064361412</v>
      </c>
      <c r="DZ690" s="34" t="e">
        <f t="shared" si="1015"/>
        <v>#REF!</v>
      </c>
      <c r="EA690" s="34" t="e">
        <f t="shared" si="1016"/>
        <v>#REF!</v>
      </c>
      <c r="EB690" s="34" t="e">
        <f t="shared" si="1017"/>
        <v>#REF!</v>
      </c>
      <c r="EC690" s="34" t="e">
        <f t="shared" si="1018"/>
        <v>#REF!</v>
      </c>
      <c r="ED690" s="34" t="e">
        <f t="shared" si="1019"/>
        <v>#REF!</v>
      </c>
      <c r="EE690" s="59" t="e">
        <f t="shared" si="1020"/>
        <v>#REF!</v>
      </c>
      <c r="EF690" s="59" t="e">
        <f t="shared" si="1021"/>
        <v>#REF!</v>
      </c>
      <c r="EG690" s="59" t="e">
        <f t="shared" si="1022"/>
        <v>#REF!</v>
      </c>
      <c r="EH690" s="59" t="e">
        <f t="shared" si="1023"/>
        <v>#REF!</v>
      </c>
      <c r="EI690" s="14" t="e">
        <f t="shared" si="1024"/>
        <v>#REF!</v>
      </c>
      <c r="EJ690" s="14" t="e">
        <f t="shared" si="1025"/>
        <v>#REF!</v>
      </c>
      <c r="EK690" s="14" t="e">
        <f t="shared" si="1026"/>
        <v>#REF!</v>
      </c>
      <c r="EL690" s="14" t="e">
        <f t="shared" si="1027"/>
        <v>#REF!</v>
      </c>
      <c r="EM690" t="e">
        <f t="shared" si="1028"/>
        <v>#REF!</v>
      </c>
      <c r="EN690" s="34" t="e">
        <f t="shared" si="1029"/>
        <v>#REF!</v>
      </c>
      <c r="EO690" s="34" t="e">
        <f t="shared" si="1030"/>
        <v>#REF!</v>
      </c>
      <c r="EP690" s="34" t="e">
        <f t="shared" si="1031"/>
        <v>#REF!</v>
      </c>
      <c r="EQ690" s="34" t="e">
        <f t="shared" si="1032"/>
        <v>#REF!</v>
      </c>
      <c r="ER690" s="59" t="e">
        <f t="shared" si="1033"/>
        <v>#REF!</v>
      </c>
      <c r="ES690" s="59" t="e">
        <f t="shared" si="1034"/>
        <v>#REF!</v>
      </c>
      <c r="ET690" s="59" t="e">
        <f t="shared" si="1035"/>
        <v>#REF!</v>
      </c>
      <c r="EU690" s="59" t="e">
        <f t="shared" si="1036"/>
        <v>#REF!</v>
      </c>
      <c r="EV690" s="14" t="e">
        <f t="shared" si="1037"/>
        <v>#REF!</v>
      </c>
      <c r="EW690" s="14" t="e">
        <f t="shared" si="1038"/>
        <v>#REF!</v>
      </c>
      <c r="EX690" s="14" t="e">
        <f t="shared" si="1039"/>
        <v>#REF!</v>
      </c>
      <c r="EY690" s="14" t="e">
        <f t="shared" si="1040"/>
        <v>#REF!</v>
      </c>
    </row>
    <row r="691" spans="1:155" x14ac:dyDescent="0.2">
      <c r="A691" s="17">
        <v>30158609</v>
      </c>
      <c r="B691" t="s">
        <v>62</v>
      </c>
      <c r="C691" t="s">
        <v>2836</v>
      </c>
      <c r="D691" t="s">
        <v>2837</v>
      </c>
      <c r="E691" t="s">
        <v>282</v>
      </c>
      <c r="F691" t="s">
        <v>41</v>
      </c>
      <c r="G691" t="s">
        <v>42</v>
      </c>
      <c r="H691" t="s">
        <v>2958</v>
      </c>
      <c r="I691" t="s">
        <v>68</v>
      </c>
      <c r="J691" s="19" t="s">
        <v>69</v>
      </c>
      <c r="K691" t="s">
        <v>70</v>
      </c>
      <c r="L691">
        <v>1962</v>
      </c>
      <c r="M691">
        <f t="shared" si="950"/>
        <v>1962</v>
      </c>
      <c r="N691">
        <v>57</v>
      </c>
      <c r="O691" s="19">
        <f t="shared" si="951"/>
        <v>57</v>
      </c>
      <c r="P691" t="s">
        <v>80</v>
      </c>
      <c r="Q691" s="19" t="str">
        <f t="shared" si="952"/>
        <v>50-60</v>
      </c>
      <c r="R691" s="23">
        <v>273.3</v>
      </c>
      <c r="S691" s="15">
        <f t="shared" si="953"/>
        <v>0.27329999999999999</v>
      </c>
      <c r="T691">
        <v>30010609</v>
      </c>
      <c r="U691" t="s">
        <v>45</v>
      </c>
      <c r="V691" t="s">
        <v>46</v>
      </c>
      <c r="W691" t="s">
        <v>47</v>
      </c>
      <c r="X691" t="s">
        <v>88</v>
      </c>
      <c r="Y691" t="s">
        <v>2839</v>
      </c>
      <c r="Z691" t="s">
        <v>2840</v>
      </c>
      <c r="AA691" t="s">
        <v>2841</v>
      </c>
      <c r="AB691" t="s">
        <v>1256</v>
      </c>
      <c r="AC691">
        <v>1962</v>
      </c>
      <c r="AD691">
        <v>114</v>
      </c>
      <c r="AE691" t="str">
        <f t="shared" si="954"/>
        <v>&gt;80</v>
      </c>
      <c r="AF691">
        <v>-37.9427655</v>
      </c>
      <c r="AG691">
        <v>145.24393861999999</v>
      </c>
      <c r="AH691" t="s">
        <v>75</v>
      </c>
      <c r="AI691" t="s">
        <v>76</v>
      </c>
      <c r="AJ691" s="33" t="s">
        <v>314</v>
      </c>
      <c r="AL691" t="s">
        <v>78</v>
      </c>
      <c r="AM691" t="s">
        <v>79</v>
      </c>
      <c r="AN691">
        <v>220</v>
      </c>
      <c r="AO691" s="69">
        <v>3</v>
      </c>
      <c r="AP691">
        <v>2</v>
      </c>
      <c r="AQ691">
        <v>2</v>
      </c>
      <c r="AR691">
        <v>1</v>
      </c>
      <c r="AS691" s="82" t="str">
        <f t="shared" si="955"/>
        <v>Gw-2-1</v>
      </c>
      <c r="AT691" s="14">
        <f t="shared" si="956"/>
        <v>36200</v>
      </c>
      <c r="AU691" s="81">
        <f>VLOOKUP(C691,Bushfire_Vlookup!$F$2:$H$12575,3,FALSE)</f>
        <v>1924.6188770000001</v>
      </c>
      <c r="AV691" s="14">
        <f>VLOOKUP(AS691,Safety_collateral_Vlookup!$J$3:$L$20,2,FALSE)</f>
        <v>1583806.0550856832</v>
      </c>
      <c r="AW691" s="14">
        <f>VLOOKUP(AS691,Safety_collateral_Vlookup!$J$3:$L$20,3,FALSE)</f>
        <v>148000</v>
      </c>
      <c r="AX691" s="48">
        <f t="shared" si="957"/>
        <v>1888516.0291181828</v>
      </c>
      <c r="AY691" s="49">
        <f t="shared" si="1042"/>
        <v>20770.8</v>
      </c>
      <c r="AZ691" s="14">
        <v>76000</v>
      </c>
      <c r="BA691" s="16">
        <f t="shared" si="958"/>
        <v>90.921679912096934</v>
      </c>
      <c r="BB691" t="e">
        <f>IF(BA691&lt;=#REF!,#REF!,IF(BA691&lt;=#REF!,#REF!,IF(BA691&lt;=#REF!,#REF!,IF(BA691&lt;=#REF!,#REF!,#REF!))))</f>
        <v>#REF!</v>
      </c>
      <c r="BC691" s="51">
        <v>5</v>
      </c>
      <c r="BD691" s="21">
        <v>70</v>
      </c>
      <c r="BE691" s="21">
        <v>6.4399999999999999E-2</v>
      </c>
      <c r="BF691" s="26">
        <f t="shared" si="959"/>
        <v>1354.8002059052226</v>
      </c>
      <c r="BG691" s="21">
        <v>7</v>
      </c>
      <c r="BH691" s="21">
        <f t="shared" si="960"/>
        <v>28</v>
      </c>
      <c r="BI691" s="28">
        <f t="shared" si="961"/>
        <v>4.0959999999999998E-4</v>
      </c>
      <c r="BJ691" s="27">
        <f t="shared" si="962"/>
        <v>4.0959999999999998E-4</v>
      </c>
      <c r="BK691" s="28">
        <f t="shared" si="963"/>
        <v>6.279685848080814E-3</v>
      </c>
      <c r="BL691" s="35">
        <f t="shared" si="964"/>
        <v>0.57095958662772872</v>
      </c>
      <c r="BM691" s="21" t="str">
        <f t="shared" si="965"/>
        <v>Cr2</v>
      </c>
      <c r="BN691" s="51">
        <v>2</v>
      </c>
      <c r="BO691" s="21">
        <v>2</v>
      </c>
      <c r="BP691" s="50" t="s">
        <v>5497</v>
      </c>
      <c r="BQ691" s="14">
        <v>36200</v>
      </c>
      <c r="BR691">
        <f>IFERROR(VLOOKUP(AO691,'Model Failure data- Lines'!$A$37:$E$41,3,FALSE),'Model Failure data- Lines'!$C$37)</f>
        <v>0.16107000000000002</v>
      </c>
      <c r="BS691" s="14">
        <f t="shared" si="966"/>
        <v>304183.27681006573</v>
      </c>
      <c r="BT691" s="34">
        <f t="shared" si="1043"/>
        <v>18526.523815637276</v>
      </c>
      <c r="BU691" s="34">
        <f t="shared" si="967"/>
        <v>16.418799329927207</v>
      </c>
      <c r="BV691" s="54">
        <f t="shared" si="968"/>
        <v>285656.75299442845</v>
      </c>
      <c r="BW691">
        <f>IFERROR(VLOOKUP(AO691,'Model Failure data- Lines'!$A$37:$E$41,4,FALSE),'Model Failure data- Lines'!$D$37)</f>
        <v>0.16398000000000001</v>
      </c>
      <c r="BX691" s="14">
        <f t="shared" si="969"/>
        <v>309678.85845479963</v>
      </c>
      <c r="BY691" s="34">
        <f t="shared" si="970"/>
        <v>16524.74072695203</v>
      </c>
      <c r="BZ691" s="71">
        <f t="shared" si="971"/>
        <v>18.740315722455485</v>
      </c>
      <c r="CA691" s="71">
        <f t="shared" si="972"/>
        <v>293154.1177278476</v>
      </c>
      <c r="CB691" s="57">
        <v>2</v>
      </c>
      <c r="CC691">
        <f>IFERROR(VLOOKUP(AO691,'Model Failure data- Lines'!$A$37:$E$41,5,FALSE),'Model Failure data- Lines'!$E$37)</f>
        <v>0.16322</v>
      </c>
      <c r="CD691" s="14">
        <f t="shared" si="973"/>
        <v>308243.58627266978</v>
      </c>
      <c r="CE691" s="34">
        <f t="shared" si="974"/>
        <v>13146.679766450357</v>
      </c>
      <c r="CF691" s="34">
        <f t="shared" si="975"/>
        <v>23.44649689112314</v>
      </c>
      <c r="CG691" s="54">
        <f t="shared" si="976"/>
        <v>295096.90650621941</v>
      </c>
      <c r="CH691" t="e">
        <f>IFERROR(VLOOKUP(AO691,'Model Failure data- Lines'!#REF!,3,FALSE),'Model Failure data- Lines'!#REF!)</f>
        <v>#REF!</v>
      </c>
      <c r="CI691" s="14" t="e">
        <f t="shared" si="977"/>
        <v>#REF!</v>
      </c>
      <c r="CJ691" s="34">
        <f t="shared" si="978"/>
        <v>17770.148589241504</v>
      </c>
      <c r="CK691" s="34" t="e">
        <f t="shared" si="979"/>
        <v>#REF!</v>
      </c>
      <c r="CL691" s="54" t="e">
        <f t="shared" si="980"/>
        <v>#REF!</v>
      </c>
      <c r="CM691" t="e">
        <f>IFERROR(VLOOKUP(AO691,'Model Failure data- Lines'!#REF!,4,FALSE),'Model Failure data- Lines'!#REF!)</f>
        <v>#REF!</v>
      </c>
      <c r="CN691" s="14" t="e">
        <f t="shared" si="981"/>
        <v>#REF!</v>
      </c>
      <c r="CO691" s="34">
        <f t="shared" si="982"/>
        <v>15202.985965091464</v>
      </c>
      <c r="CP691" s="34" t="e">
        <f t="shared" si="983"/>
        <v>#REF!</v>
      </c>
      <c r="CQ691" s="54" t="e">
        <f t="shared" si="984"/>
        <v>#REF!</v>
      </c>
      <c r="CR691" t="e">
        <f>IFERROR(VLOOKUP(AO691,'Model Failure data- Lines'!#REF!,5,FALSE),'Model Failure data- Lines'!#REF!)</f>
        <v>#REF!</v>
      </c>
      <c r="CS691" s="14" t="e">
        <f t="shared" si="985"/>
        <v>#REF!</v>
      </c>
      <c r="CT691" s="34">
        <f t="shared" si="986"/>
        <v>11127.678387677319</v>
      </c>
      <c r="CU691" s="34" t="e">
        <f t="shared" si="987"/>
        <v>#REF!</v>
      </c>
      <c r="CV691" s="54" t="e">
        <f t="shared" si="988"/>
        <v>#REF!</v>
      </c>
      <c r="CW691" t="s">
        <v>1256</v>
      </c>
      <c r="CZ691">
        <f t="shared" si="989"/>
        <v>293154.1177278476</v>
      </c>
      <c r="DA691" s="34">
        <f t="shared" si="990"/>
        <v>6333.7930920000008</v>
      </c>
      <c r="DB691" s="34">
        <f t="shared" si="991"/>
        <v>336.74413668164084</v>
      </c>
      <c r="DC691" s="34">
        <f t="shared" si="992"/>
        <v>277113.25554611802</v>
      </c>
      <c r="DD691" s="9">
        <f t="shared" si="993"/>
        <v>25895.06568</v>
      </c>
      <c r="DE691" s="59">
        <f t="shared" si="994"/>
        <v>2.0452778480273538E-2</v>
      </c>
      <c r="DF691" s="59">
        <f t="shared" si="995"/>
        <v>1.0873978881280062E-3</v>
      </c>
      <c r="DG691" s="59">
        <f t="shared" si="996"/>
        <v>0.89484072929235869</v>
      </c>
      <c r="DH691" s="59">
        <f t="shared" si="997"/>
        <v>8.3619094339239863E-2</v>
      </c>
      <c r="DI691" s="14">
        <f t="shared" si="998"/>
        <v>5995.8162304676962</v>
      </c>
      <c r="DJ691" s="14">
        <f t="shared" si="999"/>
        <v>318.7751685132904</v>
      </c>
      <c r="DK691" s="14">
        <f t="shared" si="1000"/>
        <v>262326.2445026451</v>
      </c>
      <c r="DL691" s="14">
        <f t="shared" si="1001"/>
        <v>24513.281826221519</v>
      </c>
      <c r="DM691">
        <f t="shared" si="1002"/>
        <v>295096.90650621941</v>
      </c>
      <c r="DN691" s="34">
        <f t="shared" si="1003"/>
        <v>6304.4377880000002</v>
      </c>
      <c r="DO691" s="34">
        <f t="shared" si="1004"/>
        <v>335.18342474190399</v>
      </c>
      <c r="DP691" s="34">
        <f t="shared" si="1005"/>
        <v>275828.91553992796</v>
      </c>
      <c r="DQ691" s="9">
        <f t="shared" si="1006"/>
        <v>25775.04952</v>
      </c>
      <c r="DR691" s="59">
        <f t="shared" si="1007"/>
        <v>2.0452778480273538E-2</v>
      </c>
      <c r="DS691" s="59">
        <f t="shared" si="1008"/>
        <v>1.0873978881280062E-3</v>
      </c>
      <c r="DT691" s="59">
        <f t="shared" si="1009"/>
        <v>0.89484072929235881</v>
      </c>
      <c r="DU691" s="59">
        <f t="shared" si="1010"/>
        <v>8.3619094339239877E-2</v>
      </c>
      <c r="DV691" s="14">
        <f t="shared" si="1011"/>
        <v>6035.5516589856961</v>
      </c>
      <c r="DW691" s="14">
        <f t="shared" si="1012"/>
        <v>320.88775292797067</v>
      </c>
      <c r="DX691" s="14">
        <f t="shared" si="1013"/>
        <v>264064.73102994444</v>
      </c>
      <c r="DY691" s="14">
        <f t="shared" si="1014"/>
        <v>24675.736064361412</v>
      </c>
      <c r="DZ691" s="34" t="e">
        <f t="shared" si="1015"/>
        <v>#REF!</v>
      </c>
      <c r="EA691" s="34" t="e">
        <f t="shared" si="1016"/>
        <v>#REF!</v>
      </c>
      <c r="EB691" s="34" t="e">
        <f t="shared" si="1017"/>
        <v>#REF!</v>
      </c>
      <c r="EC691" s="34" t="e">
        <f t="shared" si="1018"/>
        <v>#REF!</v>
      </c>
      <c r="ED691" s="34" t="e">
        <f t="shared" si="1019"/>
        <v>#REF!</v>
      </c>
      <c r="EE691" s="59" t="e">
        <f t="shared" si="1020"/>
        <v>#REF!</v>
      </c>
      <c r="EF691" s="59" t="e">
        <f t="shared" si="1021"/>
        <v>#REF!</v>
      </c>
      <c r="EG691" s="59" t="e">
        <f t="shared" si="1022"/>
        <v>#REF!</v>
      </c>
      <c r="EH691" s="59" t="e">
        <f t="shared" si="1023"/>
        <v>#REF!</v>
      </c>
      <c r="EI691" s="14" t="e">
        <f t="shared" si="1024"/>
        <v>#REF!</v>
      </c>
      <c r="EJ691" s="14" t="e">
        <f t="shared" si="1025"/>
        <v>#REF!</v>
      </c>
      <c r="EK691" s="14" t="e">
        <f t="shared" si="1026"/>
        <v>#REF!</v>
      </c>
      <c r="EL691" s="14" t="e">
        <f t="shared" si="1027"/>
        <v>#REF!</v>
      </c>
      <c r="EM691" t="e">
        <f t="shared" si="1028"/>
        <v>#REF!</v>
      </c>
      <c r="EN691" s="34" t="e">
        <f t="shared" si="1029"/>
        <v>#REF!</v>
      </c>
      <c r="EO691" s="34" t="e">
        <f t="shared" si="1030"/>
        <v>#REF!</v>
      </c>
      <c r="EP691" s="34" t="e">
        <f t="shared" si="1031"/>
        <v>#REF!</v>
      </c>
      <c r="EQ691" s="34" t="e">
        <f t="shared" si="1032"/>
        <v>#REF!</v>
      </c>
      <c r="ER691" s="59" t="e">
        <f t="shared" si="1033"/>
        <v>#REF!</v>
      </c>
      <c r="ES691" s="59" t="e">
        <f t="shared" si="1034"/>
        <v>#REF!</v>
      </c>
      <c r="ET691" s="59" t="e">
        <f t="shared" si="1035"/>
        <v>#REF!</v>
      </c>
      <c r="EU691" s="59" t="e">
        <f t="shared" si="1036"/>
        <v>#REF!</v>
      </c>
      <c r="EV691" s="14" t="e">
        <f t="shared" si="1037"/>
        <v>#REF!</v>
      </c>
      <c r="EW691" s="14" t="e">
        <f t="shared" si="1038"/>
        <v>#REF!</v>
      </c>
      <c r="EX691" s="14" t="e">
        <f t="shared" si="1039"/>
        <v>#REF!</v>
      </c>
      <c r="EY691" s="14" t="e">
        <f t="shared" si="1040"/>
        <v>#REF!</v>
      </c>
    </row>
    <row r="692" spans="1:155" x14ac:dyDescent="0.2">
      <c r="A692" s="17">
        <v>30369163</v>
      </c>
      <c r="B692" t="s">
        <v>62</v>
      </c>
      <c r="C692" t="s">
        <v>5037</v>
      </c>
      <c r="D692" t="s">
        <v>5038</v>
      </c>
      <c r="E692" t="s">
        <v>614</v>
      </c>
      <c r="F692" t="s">
        <v>66</v>
      </c>
      <c r="G692" t="s">
        <v>42</v>
      </c>
      <c r="H692" t="s">
        <v>5039</v>
      </c>
      <c r="I692" t="s">
        <v>68</v>
      </c>
      <c r="J692" s="19" t="s">
        <v>69</v>
      </c>
      <c r="K692" t="s">
        <v>70</v>
      </c>
      <c r="L692">
        <v>1962</v>
      </c>
      <c r="M692">
        <f t="shared" si="950"/>
        <v>1962</v>
      </c>
      <c r="N692">
        <v>57</v>
      </c>
      <c r="O692" s="19">
        <f t="shared" si="951"/>
        <v>57</v>
      </c>
      <c r="P692" t="s">
        <v>80</v>
      </c>
      <c r="Q692" s="19" t="str">
        <f t="shared" si="952"/>
        <v>50-60</v>
      </c>
      <c r="R692" s="23">
        <v>275.3</v>
      </c>
      <c r="S692" s="15">
        <f t="shared" si="953"/>
        <v>0.27529999999999999</v>
      </c>
      <c r="T692">
        <v>30430018</v>
      </c>
      <c r="U692" t="s">
        <v>45</v>
      </c>
      <c r="V692" t="s">
        <v>46</v>
      </c>
      <c r="W692" t="s">
        <v>47</v>
      </c>
      <c r="X692" t="s">
        <v>48</v>
      </c>
      <c r="Y692" t="s">
        <v>340</v>
      </c>
      <c r="Z692" t="s">
        <v>5040</v>
      </c>
      <c r="AA692" t="s">
        <v>5041</v>
      </c>
      <c r="AB692" t="s">
        <v>709</v>
      </c>
      <c r="AC692">
        <v>1962</v>
      </c>
      <c r="AD692">
        <v>114</v>
      </c>
      <c r="AE692" t="str">
        <f t="shared" si="954"/>
        <v>&gt;80</v>
      </c>
      <c r="AF692">
        <v>-37.941173339999999</v>
      </c>
      <c r="AG692">
        <v>145.24156169</v>
      </c>
      <c r="AH692" t="s">
        <v>75</v>
      </c>
      <c r="AI692" t="s">
        <v>76</v>
      </c>
      <c r="AJ692" s="33" t="s">
        <v>314</v>
      </c>
      <c r="AL692" t="s">
        <v>48</v>
      </c>
      <c r="AM692" t="s">
        <v>86</v>
      </c>
      <c r="AN692">
        <v>220</v>
      </c>
      <c r="AO692" s="70">
        <v>3</v>
      </c>
      <c r="AP692">
        <v>2</v>
      </c>
      <c r="AQ692">
        <v>0</v>
      </c>
      <c r="AR692">
        <v>1</v>
      </c>
      <c r="AS692" s="82" t="str">
        <f t="shared" si="955"/>
        <v>Gw-0-1</v>
      </c>
      <c r="AT692" s="14">
        <f t="shared" si="956"/>
        <v>36200</v>
      </c>
      <c r="AU692" s="81">
        <f>VLOOKUP(C692,Bushfire_Vlookup!$F$2:$H$12575,3,FALSE)</f>
        <v>1932.9842329999999</v>
      </c>
      <c r="AV692" s="14">
        <f>VLOOKUP(AS692,Safety_collateral_Vlookup!$J$3:$L$20,2,FALSE)</f>
        <v>11570.139925214824</v>
      </c>
      <c r="AW692" s="14">
        <f>VLOOKUP(AS692,Safety_collateral_Vlookup!$J$3:$L$20,3,FALSE)</f>
        <v>148000</v>
      </c>
      <c r="AX692" s="48">
        <f t="shared" si="957"/>
        <v>210949.23347681522</v>
      </c>
      <c r="AY692" s="49">
        <f t="shared" si="1042"/>
        <v>20922.8</v>
      </c>
      <c r="AZ692" s="14">
        <v>76000</v>
      </c>
      <c r="BA692" s="16">
        <f t="shared" si="958"/>
        <v>10.082265924102664</v>
      </c>
      <c r="BB692" t="e">
        <f>IF(BA692&lt;=#REF!,#REF!,IF(BA692&lt;=#REF!,#REF!,IF(BA692&lt;=#REF!,#REF!,IF(BA692&lt;=#REF!,#REF!,#REF!))))</f>
        <v>#REF!</v>
      </c>
      <c r="BC692" s="51">
        <v>5</v>
      </c>
      <c r="BD692" s="21">
        <v>70</v>
      </c>
      <c r="BE692" s="21">
        <v>6.4399999999999999E-2</v>
      </c>
      <c r="BF692" s="26">
        <f t="shared" si="959"/>
        <v>1364.7145872144449</v>
      </c>
      <c r="BG692" s="21">
        <v>7</v>
      </c>
      <c r="BH692" s="21">
        <f t="shared" si="960"/>
        <v>28</v>
      </c>
      <c r="BI692" s="28">
        <f t="shared" si="961"/>
        <v>4.0959999999999998E-4</v>
      </c>
      <c r="BJ692" s="27">
        <f t="shared" si="962"/>
        <v>4.0959999999999998E-4</v>
      </c>
      <c r="BK692" s="28">
        <f t="shared" si="963"/>
        <v>6.2796858480808132E-3</v>
      </c>
      <c r="BL692" s="35">
        <f t="shared" si="964"/>
        <v>6.3313462640174928E-2</v>
      </c>
      <c r="BM692" s="21" t="str">
        <f t="shared" si="965"/>
        <v>Cr1</v>
      </c>
      <c r="BN692" s="51">
        <v>1</v>
      </c>
      <c r="BO692" s="21">
        <v>2</v>
      </c>
      <c r="BP692" s="50" t="s">
        <v>5497</v>
      </c>
      <c r="BQ692" s="14">
        <v>36200</v>
      </c>
      <c r="BR692">
        <f>IFERROR(VLOOKUP(AO692,'Model Failure data- Lines'!$A$37:$E$41,3,FALSE),'Model Failure data- Lines'!$C$37)</f>
        <v>0.16107000000000002</v>
      </c>
      <c r="BS692" s="14">
        <f t="shared" si="966"/>
        <v>33977.593036110629</v>
      </c>
      <c r="BT692" s="34">
        <f t="shared" si="1043"/>
        <v>18662.100279710729</v>
      </c>
      <c r="BU692" s="34">
        <f t="shared" si="967"/>
        <v>1.8206735858691516</v>
      </c>
      <c r="BV692" s="54">
        <f t="shared" si="968"/>
        <v>15315.492756399901</v>
      </c>
      <c r="BW692">
        <f>IFERROR(VLOOKUP(AO692,'Model Failure data- Lines'!$A$37:$E$41,4,FALSE),'Model Failure data- Lines'!$D$37)</f>
        <v>0.16398000000000001</v>
      </c>
      <c r="BX692" s="14">
        <f t="shared" si="969"/>
        <v>34591.455305528165</v>
      </c>
      <c r="BY692" s="34">
        <f t="shared" si="970"/>
        <v>16645.668211232689</v>
      </c>
      <c r="BZ692" s="71">
        <f t="shared" si="971"/>
        <v>2.07810553872421</v>
      </c>
      <c r="CA692" s="71">
        <f t="shared" si="972"/>
        <v>17945.787094295476</v>
      </c>
      <c r="CB692" s="57">
        <v>2</v>
      </c>
      <c r="CC692">
        <f>IFERROR(VLOOKUP(AO692,'Model Failure data- Lines'!$A$37:$E$41,5,FALSE),'Model Failure data- Lines'!$E$37)</f>
        <v>0.16322</v>
      </c>
      <c r="CD692" s="14">
        <f t="shared" si="973"/>
        <v>34431.13388808578</v>
      </c>
      <c r="CE692" s="34">
        <f t="shared" si="974"/>
        <v>13242.886716808574</v>
      </c>
      <c r="CF692" s="34">
        <f t="shared" si="975"/>
        <v>2.5999719414939917</v>
      </c>
      <c r="CG692" s="54">
        <f t="shared" si="976"/>
        <v>21188.247171277206</v>
      </c>
      <c r="CH692" t="e">
        <f>IFERROR(VLOOKUP(AO692,'Model Failure data- Lines'!#REF!,3,FALSE),'Model Failure data- Lines'!#REF!)</f>
        <v>#REF!</v>
      </c>
      <c r="CI692" s="14" t="e">
        <f t="shared" si="977"/>
        <v>#REF!</v>
      </c>
      <c r="CJ692" s="34">
        <f t="shared" si="978"/>
        <v>17900.189925423292</v>
      </c>
      <c r="CK692" s="34" t="e">
        <f t="shared" si="979"/>
        <v>#REF!</v>
      </c>
      <c r="CL692" s="54" t="e">
        <f t="shared" si="980"/>
        <v>#REF!</v>
      </c>
      <c r="CM692" t="e">
        <f>IFERROR(VLOOKUP(AO692,'Model Failure data- Lines'!#REF!,4,FALSE),'Model Failure data- Lines'!#REF!)</f>
        <v>#REF!</v>
      </c>
      <c r="CN692" s="14" t="e">
        <f t="shared" si="981"/>
        <v>#REF!</v>
      </c>
      <c r="CO692" s="34">
        <f t="shared" si="982"/>
        <v>15314.240893485839</v>
      </c>
      <c r="CP692" s="34" t="e">
        <f t="shared" si="983"/>
        <v>#REF!</v>
      </c>
      <c r="CQ692" s="54" t="e">
        <f t="shared" si="984"/>
        <v>#REF!</v>
      </c>
      <c r="CR692" t="e">
        <f>IFERROR(VLOOKUP(AO692,'Model Failure data- Lines'!#REF!,5,FALSE),'Model Failure data- Lines'!#REF!)</f>
        <v>#REF!</v>
      </c>
      <c r="CS692" s="14" t="e">
        <f t="shared" si="985"/>
        <v>#REF!</v>
      </c>
      <c r="CT692" s="34">
        <f t="shared" si="986"/>
        <v>11209.110355388093</v>
      </c>
      <c r="CU692" s="34" t="e">
        <f t="shared" si="987"/>
        <v>#REF!</v>
      </c>
      <c r="CV692" s="54" t="e">
        <f t="shared" si="988"/>
        <v>#REF!</v>
      </c>
      <c r="CW692" t="s">
        <v>709</v>
      </c>
      <c r="CZ692">
        <f t="shared" si="989"/>
        <v>17945.787094295472</v>
      </c>
      <c r="DA692" s="34">
        <f t="shared" si="990"/>
        <v>6333.7930920000008</v>
      </c>
      <c r="DB692" s="34">
        <f t="shared" si="991"/>
        <v>338.20779508067176</v>
      </c>
      <c r="DC692" s="34">
        <f t="shared" si="992"/>
        <v>2024.3887384474874</v>
      </c>
      <c r="DD692" s="9">
        <f t="shared" si="993"/>
        <v>25895.06568</v>
      </c>
      <c r="DE692" s="59">
        <f t="shared" si="994"/>
        <v>0.18310282224488481</v>
      </c>
      <c r="DF692" s="59">
        <f t="shared" si="995"/>
        <v>9.7772063098664069E-3</v>
      </c>
      <c r="DG692" s="59">
        <f t="shared" si="996"/>
        <v>5.8522797626382711E-2</v>
      </c>
      <c r="DH692" s="59">
        <f t="shared" si="997"/>
        <v>0.74859717381886592</v>
      </c>
      <c r="DI692" s="14">
        <f t="shared" si="998"/>
        <v>3285.9242643713324</v>
      </c>
      <c r="DJ692" s="14">
        <f t="shared" si="999"/>
        <v>175.45966281386487</v>
      </c>
      <c r="DK692" s="14">
        <f t="shared" si="1000"/>
        <v>1050.2376663656048</v>
      </c>
      <c r="DL692" s="14">
        <f t="shared" si="1001"/>
        <v>13434.165500744672</v>
      </c>
      <c r="DM692">
        <f t="shared" si="1002"/>
        <v>21188.247171277206</v>
      </c>
      <c r="DN692" s="34">
        <f t="shared" si="1003"/>
        <v>6304.4377880000002</v>
      </c>
      <c r="DO692" s="34">
        <f t="shared" si="1004"/>
        <v>336.64029950644743</v>
      </c>
      <c r="DP692" s="34">
        <f t="shared" si="1005"/>
        <v>2015.0062805793323</v>
      </c>
      <c r="DQ692" s="9">
        <f t="shared" si="1006"/>
        <v>25775.04952</v>
      </c>
      <c r="DR692" s="59">
        <f t="shared" si="1007"/>
        <v>0.18310282224488481</v>
      </c>
      <c r="DS692" s="59">
        <f t="shared" si="1008"/>
        <v>9.7772063098664087E-3</v>
      </c>
      <c r="DT692" s="59">
        <f t="shared" si="1009"/>
        <v>5.8522797626382725E-2</v>
      </c>
      <c r="DU692" s="59">
        <f t="shared" si="1010"/>
        <v>0.74859717381886604</v>
      </c>
      <c r="DV692" s="14">
        <f t="shared" si="1011"/>
        <v>3879.6278554830537</v>
      </c>
      <c r="DW692" s="14">
        <f t="shared" si="1012"/>
        <v>207.16186393802059</v>
      </c>
      <c r="DX692" s="14">
        <f t="shared" si="1013"/>
        <v>1239.9955012624321</v>
      </c>
      <c r="DY692" s="14">
        <f t="shared" si="1014"/>
        <v>15861.461950593701</v>
      </c>
      <c r="DZ692" s="34" t="e">
        <f t="shared" si="1015"/>
        <v>#REF!</v>
      </c>
      <c r="EA692" s="34" t="e">
        <f t="shared" si="1016"/>
        <v>#REF!</v>
      </c>
      <c r="EB692" s="34" t="e">
        <f t="shared" si="1017"/>
        <v>#REF!</v>
      </c>
      <c r="EC692" s="34" t="e">
        <f t="shared" si="1018"/>
        <v>#REF!</v>
      </c>
      <c r="ED692" s="34" t="e">
        <f t="shared" si="1019"/>
        <v>#REF!</v>
      </c>
      <c r="EE692" s="59" t="e">
        <f t="shared" si="1020"/>
        <v>#REF!</v>
      </c>
      <c r="EF692" s="59" t="e">
        <f t="shared" si="1021"/>
        <v>#REF!</v>
      </c>
      <c r="EG692" s="59" t="e">
        <f t="shared" si="1022"/>
        <v>#REF!</v>
      </c>
      <c r="EH692" s="59" t="e">
        <f t="shared" si="1023"/>
        <v>#REF!</v>
      </c>
      <c r="EI692" s="14" t="e">
        <f t="shared" si="1024"/>
        <v>#REF!</v>
      </c>
      <c r="EJ692" s="14" t="e">
        <f t="shared" si="1025"/>
        <v>#REF!</v>
      </c>
      <c r="EK692" s="14" t="e">
        <f t="shared" si="1026"/>
        <v>#REF!</v>
      </c>
      <c r="EL692" s="14" t="e">
        <f t="shared" si="1027"/>
        <v>#REF!</v>
      </c>
      <c r="EM692" t="e">
        <f t="shared" si="1028"/>
        <v>#REF!</v>
      </c>
      <c r="EN692" s="34" t="e">
        <f t="shared" si="1029"/>
        <v>#REF!</v>
      </c>
      <c r="EO692" s="34" t="e">
        <f t="shared" si="1030"/>
        <v>#REF!</v>
      </c>
      <c r="EP692" s="34" t="e">
        <f t="shared" si="1031"/>
        <v>#REF!</v>
      </c>
      <c r="EQ692" s="34" t="e">
        <f t="shared" si="1032"/>
        <v>#REF!</v>
      </c>
      <c r="ER692" s="59" t="e">
        <f t="shared" si="1033"/>
        <v>#REF!</v>
      </c>
      <c r="ES692" s="59" t="e">
        <f t="shared" si="1034"/>
        <v>#REF!</v>
      </c>
      <c r="ET692" s="59" t="e">
        <f t="shared" si="1035"/>
        <v>#REF!</v>
      </c>
      <c r="EU692" s="59" t="e">
        <f t="shared" si="1036"/>
        <v>#REF!</v>
      </c>
      <c r="EV692" s="14" t="e">
        <f t="shared" si="1037"/>
        <v>#REF!</v>
      </c>
      <c r="EW692" s="14" t="e">
        <f t="shared" si="1038"/>
        <v>#REF!</v>
      </c>
      <c r="EX692" s="14" t="e">
        <f t="shared" si="1039"/>
        <v>#REF!</v>
      </c>
      <c r="EY692" s="14" t="e">
        <f t="shared" si="1040"/>
        <v>#REF!</v>
      </c>
    </row>
    <row r="693" spans="1:155" x14ac:dyDescent="0.2">
      <c r="A693" s="17">
        <v>30420211</v>
      </c>
      <c r="B693" t="s">
        <v>62</v>
      </c>
      <c r="C693" t="s">
        <v>5037</v>
      </c>
      <c r="D693" t="s">
        <v>5038</v>
      </c>
      <c r="E693" t="s">
        <v>614</v>
      </c>
      <c r="F693" t="s">
        <v>66</v>
      </c>
      <c r="G693" t="s">
        <v>42</v>
      </c>
      <c r="H693" t="s">
        <v>5326</v>
      </c>
      <c r="I693" t="s">
        <v>68</v>
      </c>
      <c r="J693" s="19" t="s">
        <v>69</v>
      </c>
      <c r="K693" t="s">
        <v>70</v>
      </c>
      <c r="L693">
        <v>1962</v>
      </c>
      <c r="M693">
        <f t="shared" si="950"/>
        <v>1962</v>
      </c>
      <c r="N693">
        <v>57</v>
      </c>
      <c r="O693" s="19">
        <f t="shared" si="951"/>
        <v>57</v>
      </c>
      <c r="P693" t="s">
        <v>80</v>
      </c>
      <c r="Q693" s="19" t="str">
        <f t="shared" si="952"/>
        <v>50-60</v>
      </c>
      <c r="R693" s="23">
        <v>275.3</v>
      </c>
      <c r="S693" s="15">
        <f t="shared" si="953"/>
        <v>0.27529999999999999</v>
      </c>
      <c r="T693">
        <v>30430018</v>
      </c>
      <c r="U693" t="s">
        <v>45</v>
      </c>
      <c r="V693" t="s">
        <v>46</v>
      </c>
      <c r="W693" t="s">
        <v>47</v>
      </c>
      <c r="X693" t="s">
        <v>48</v>
      </c>
      <c r="Y693" t="s">
        <v>340</v>
      </c>
      <c r="Z693" t="s">
        <v>5040</v>
      </c>
      <c r="AA693" t="s">
        <v>5041</v>
      </c>
      <c r="AB693" t="s">
        <v>709</v>
      </c>
      <c r="AC693">
        <v>1962</v>
      </c>
      <c r="AD693">
        <v>114</v>
      </c>
      <c r="AE693" t="str">
        <f t="shared" si="954"/>
        <v>&gt;80</v>
      </c>
      <c r="AF693">
        <v>-37.941173339999999</v>
      </c>
      <c r="AG693">
        <v>145.24156169</v>
      </c>
      <c r="AH693" t="s">
        <v>75</v>
      </c>
      <c r="AI693" t="s">
        <v>76</v>
      </c>
      <c r="AJ693" s="33" t="s">
        <v>314</v>
      </c>
      <c r="AL693" t="s">
        <v>78</v>
      </c>
      <c r="AM693" t="s">
        <v>79</v>
      </c>
      <c r="AN693">
        <v>220</v>
      </c>
      <c r="AO693" s="69">
        <v>3</v>
      </c>
      <c r="AP693">
        <v>2</v>
      </c>
      <c r="AQ693">
        <v>0</v>
      </c>
      <c r="AR693">
        <v>1</v>
      </c>
      <c r="AS693" s="82" t="str">
        <f t="shared" si="955"/>
        <v>Gw-0-1</v>
      </c>
      <c r="AT693" s="14">
        <f t="shared" si="956"/>
        <v>36200</v>
      </c>
      <c r="AU693" s="81">
        <f>VLOOKUP(C693,Bushfire_Vlookup!$F$2:$H$12575,3,FALSE)</f>
        <v>1932.9842329999999</v>
      </c>
      <c r="AV693" s="14">
        <f>VLOOKUP(AS693,Safety_collateral_Vlookup!$J$3:$L$20,2,FALSE)</f>
        <v>11570.139925214824</v>
      </c>
      <c r="AW693" s="14">
        <f>VLOOKUP(AS693,Safety_collateral_Vlookup!$J$3:$L$20,3,FALSE)</f>
        <v>148000</v>
      </c>
      <c r="AX693" s="48">
        <f t="shared" si="957"/>
        <v>210949.23347681522</v>
      </c>
      <c r="AY693" s="49">
        <f t="shared" si="1042"/>
        <v>20922.8</v>
      </c>
      <c r="AZ693" s="14">
        <v>76000</v>
      </c>
      <c r="BA693" s="16">
        <f t="shared" si="958"/>
        <v>10.082265924102664</v>
      </c>
      <c r="BB693" t="e">
        <f>IF(BA693&lt;=#REF!,#REF!,IF(BA693&lt;=#REF!,#REF!,IF(BA693&lt;=#REF!,#REF!,IF(BA693&lt;=#REF!,#REF!,#REF!))))</f>
        <v>#REF!</v>
      </c>
      <c r="BC693" s="51">
        <v>5</v>
      </c>
      <c r="BD693" s="21">
        <v>70</v>
      </c>
      <c r="BE693" s="21">
        <v>6.4399999999999999E-2</v>
      </c>
      <c r="BF693" s="26">
        <f t="shared" si="959"/>
        <v>1364.7145872144449</v>
      </c>
      <c r="BG693" s="21">
        <v>7</v>
      </c>
      <c r="BH693" s="21">
        <f t="shared" si="960"/>
        <v>28</v>
      </c>
      <c r="BI693" s="28">
        <f t="shared" si="961"/>
        <v>4.0959999999999998E-4</v>
      </c>
      <c r="BJ693" s="27">
        <f t="shared" si="962"/>
        <v>4.0959999999999998E-4</v>
      </c>
      <c r="BK693" s="28">
        <f t="shared" si="963"/>
        <v>6.2796858480808132E-3</v>
      </c>
      <c r="BL693" s="35">
        <f t="shared" si="964"/>
        <v>6.3313462640174928E-2</v>
      </c>
      <c r="BM693" s="21" t="str">
        <f t="shared" si="965"/>
        <v>Cr1</v>
      </c>
      <c r="BN693" s="51">
        <v>1</v>
      </c>
      <c r="BO693" s="21">
        <v>2</v>
      </c>
      <c r="BP693" s="50" t="s">
        <v>5497</v>
      </c>
      <c r="BQ693" s="14">
        <v>36200</v>
      </c>
      <c r="BR693">
        <f>IFERROR(VLOOKUP(AO693,'Model Failure data- Lines'!$A$37:$E$41,3,FALSE),'Model Failure data- Lines'!$C$37)</f>
        <v>0.16107000000000002</v>
      </c>
      <c r="BS693" s="14">
        <f t="shared" si="966"/>
        <v>33977.593036110629</v>
      </c>
      <c r="BT693" s="34">
        <f t="shared" si="1043"/>
        <v>18662.100279710729</v>
      </c>
      <c r="BU693" s="34">
        <f t="shared" si="967"/>
        <v>1.8206735858691516</v>
      </c>
      <c r="BV693" s="54">
        <f t="shared" si="968"/>
        <v>15315.492756399901</v>
      </c>
      <c r="BW693">
        <f>IFERROR(VLOOKUP(AO693,'Model Failure data- Lines'!$A$37:$E$41,4,FALSE),'Model Failure data- Lines'!$D$37)</f>
        <v>0.16398000000000001</v>
      </c>
      <c r="BX693" s="14">
        <f t="shared" si="969"/>
        <v>34591.455305528165</v>
      </c>
      <c r="BY693" s="34">
        <f t="shared" si="970"/>
        <v>16645.668211232689</v>
      </c>
      <c r="BZ693" s="71">
        <f t="shared" si="971"/>
        <v>2.07810553872421</v>
      </c>
      <c r="CA693" s="71">
        <f t="shared" si="972"/>
        <v>17945.787094295476</v>
      </c>
      <c r="CB693" s="57">
        <v>2</v>
      </c>
      <c r="CC693">
        <f>IFERROR(VLOOKUP(AO693,'Model Failure data- Lines'!$A$37:$E$41,5,FALSE),'Model Failure data- Lines'!$E$37)</f>
        <v>0.16322</v>
      </c>
      <c r="CD693" s="14">
        <f t="shared" si="973"/>
        <v>34431.13388808578</v>
      </c>
      <c r="CE693" s="34">
        <f t="shared" si="974"/>
        <v>13242.886716808574</v>
      </c>
      <c r="CF693" s="34">
        <f t="shared" si="975"/>
        <v>2.5999719414939917</v>
      </c>
      <c r="CG693" s="54">
        <f t="shared" si="976"/>
        <v>21188.247171277206</v>
      </c>
      <c r="CH693" t="e">
        <f>IFERROR(VLOOKUP(AO693,'Model Failure data- Lines'!#REF!,3,FALSE),'Model Failure data- Lines'!#REF!)</f>
        <v>#REF!</v>
      </c>
      <c r="CI693" s="14" t="e">
        <f t="shared" si="977"/>
        <v>#REF!</v>
      </c>
      <c r="CJ693" s="34">
        <f t="shared" si="978"/>
        <v>17900.189925423292</v>
      </c>
      <c r="CK693" s="34" t="e">
        <f t="shared" si="979"/>
        <v>#REF!</v>
      </c>
      <c r="CL693" s="54" t="e">
        <f t="shared" si="980"/>
        <v>#REF!</v>
      </c>
      <c r="CM693" t="e">
        <f>IFERROR(VLOOKUP(AO693,'Model Failure data- Lines'!#REF!,4,FALSE),'Model Failure data- Lines'!#REF!)</f>
        <v>#REF!</v>
      </c>
      <c r="CN693" s="14" t="e">
        <f t="shared" si="981"/>
        <v>#REF!</v>
      </c>
      <c r="CO693" s="34">
        <f t="shared" si="982"/>
        <v>15314.240893485839</v>
      </c>
      <c r="CP693" s="34" t="e">
        <f t="shared" si="983"/>
        <v>#REF!</v>
      </c>
      <c r="CQ693" s="54" t="e">
        <f t="shared" si="984"/>
        <v>#REF!</v>
      </c>
      <c r="CR693" t="e">
        <f>IFERROR(VLOOKUP(AO693,'Model Failure data- Lines'!#REF!,5,FALSE),'Model Failure data- Lines'!#REF!)</f>
        <v>#REF!</v>
      </c>
      <c r="CS693" s="14" t="e">
        <f t="shared" si="985"/>
        <v>#REF!</v>
      </c>
      <c r="CT693" s="34">
        <f t="shared" si="986"/>
        <v>11209.110355388093</v>
      </c>
      <c r="CU693" s="34" t="e">
        <f t="shared" si="987"/>
        <v>#REF!</v>
      </c>
      <c r="CV693" s="54" t="e">
        <f t="shared" si="988"/>
        <v>#REF!</v>
      </c>
      <c r="CW693" t="s">
        <v>709</v>
      </c>
      <c r="CZ693">
        <f t="shared" si="989"/>
        <v>17945.787094295472</v>
      </c>
      <c r="DA693" s="34">
        <f t="shared" si="990"/>
        <v>6333.7930920000008</v>
      </c>
      <c r="DB693" s="34">
        <f t="shared" si="991"/>
        <v>338.20779508067176</v>
      </c>
      <c r="DC693" s="34">
        <f t="shared" si="992"/>
        <v>2024.3887384474874</v>
      </c>
      <c r="DD693" s="9">
        <f t="shared" si="993"/>
        <v>25895.06568</v>
      </c>
      <c r="DE693" s="59">
        <f t="shared" si="994"/>
        <v>0.18310282224488481</v>
      </c>
      <c r="DF693" s="59">
        <f t="shared" si="995"/>
        <v>9.7772063098664069E-3</v>
      </c>
      <c r="DG693" s="59">
        <f t="shared" si="996"/>
        <v>5.8522797626382711E-2</v>
      </c>
      <c r="DH693" s="59">
        <f t="shared" si="997"/>
        <v>0.74859717381886592</v>
      </c>
      <c r="DI693" s="14">
        <f t="shared" si="998"/>
        <v>3285.9242643713324</v>
      </c>
      <c r="DJ693" s="14">
        <f t="shared" si="999"/>
        <v>175.45966281386487</v>
      </c>
      <c r="DK693" s="14">
        <f t="shared" si="1000"/>
        <v>1050.2376663656048</v>
      </c>
      <c r="DL693" s="14">
        <f t="shared" si="1001"/>
        <v>13434.165500744672</v>
      </c>
      <c r="DM693">
        <f t="shared" si="1002"/>
        <v>21188.247171277206</v>
      </c>
      <c r="DN693" s="34">
        <f t="shared" si="1003"/>
        <v>6304.4377880000002</v>
      </c>
      <c r="DO693" s="34">
        <f t="shared" si="1004"/>
        <v>336.64029950644743</v>
      </c>
      <c r="DP693" s="34">
        <f t="shared" si="1005"/>
        <v>2015.0062805793323</v>
      </c>
      <c r="DQ693" s="9">
        <f t="shared" si="1006"/>
        <v>25775.04952</v>
      </c>
      <c r="DR693" s="59">
        <f t="shared" si="1007"/>
        <v>0.18310282224488481</v>
      </c>
      <c r="DS693" s="59">
        <f t="shared" si="1008"/>
        <v>9.7772063098664087E-3</v>
      </c>
      <c r="DT693" s="59">
        <f t="shared" si="1009"/>
        <v>5.8522797626382725E-2</v>
      </c>
      <c r="DU693" s="59">
        <f t="shared" si="1010"/>
        <v>0.74859717381886604</v>
      </c>
      <c r="DV693" s="14">
        <f t="shared" si="1011"/>
        <v>3879.6278554830537</v>
      </c>
      <c r="DW693" s="14">
        <f t="shared" si="1012"/>
        <v>207.16186393802059</v>
      </c>
      <c r="DX693" s="14">
        <f t="shared" si="1013"/>
        <v>1239.9955012624321</v>
      </c>
      <c r="DY693" s="14">
        <f t="shared" si="1014"/>
        <v>15861.461950593701</v>
      </c>
      <c r="DZ693" s="34" t="e">
        <f t="shared" si="1015"/>
        <v>#REF!</v>
      </c>
      <c r="EA693" s="34" t="e">
        <f t="shared" si="1016"/>
        <v>#REF!</v>
      </c>
      <c r="EB693" s="34" t="e">
        <f t="shared" si="1017"/>
        <v>#REF!</v>
      </c>
      <c r="EC693" s="34" t="e">
        <f t="shared" si="1018"/>
        <v>#REF!</v>
      </c>
      <c r="ED693" s="34" t="e">
        <f t="shared" si="1019"/>
        <v>#REF!</v>
      </c>
      <c r="EE693" s="59" t="e">
        <f t="shared" si="1020"/>
        <v>#REF!</v>
      </c>
      <c r="EF693" s="59" t="e">
        <f t="shared" si="1021"/>
        <v>#REF!</v>
      </c>
      <c r="EG693" s="59" t="e">
        <f t="shared" si="1022"/>
        <v>#REF!</v>
      </c>
      <c r="EH693" s="59" t="e">
        <f t="shared" si="1023"/>
        <v>#REF!</v>
      </c>
      <c r="EI693" s="14" t="e">
        <f t="shared" si="1024"/>
        <v>#REF!</v>
      </c>
      <c r="EJ693" s="14" t="e">
        <f t="shared" si="1025"/>
        <v>#REF!</v>
      </c>
      <c r="EK693" s="14" t="e">
        <f t="shared" si="1026"/>
        <v>#REF!</v>
      </c>
      <c r="EL693" s="14" t="e">
        <f t="shared" si="1027"/>
        <v>#REF!</v>
      </c>
      <c r="EM693" t="e">
        <f t="shared" si="1028"/>
        <v>#REF!</v>
      </c>
      <c r="EN693" s="34" t="e">
        <f t="shared" si="1029"/>
        <v>#REF!</v>
      </c>
      <c r="EO693" s="34" t="e">
        <f t="shared" si="1030"/>
        <v>#REF!</v>
      </c>
      <c r="EP693" s="34" t="e">
        <f t="shared" si="1031"/>
        <v>#REF!</v>
      </c>
      <c r="EQ693" s="34" t="e">
        <f t="shared" si="1032"/>
        <v>#REF!</v>
      </c>
      <c r="ER693" s="59" t="e">
        <f t="shared" si="1033"/>
        <v>#REF!</v>
      </c>
      <c r="ES693" s="59" t="e">
        <f t="shared" si="1034"/>
        <v>#REF!</v>
      </c>
      <c r="ET693" s="59" t="e">
        <f t="shared" si="1035"/>
        <v>#REF!</v>
      </c>
      <c r="EU693" s="59" t="e">
        <f t="shared" si="1036"/>
        <v>#REF!</v>
      </c>
      <c r="EV693" s="14" t="e">
        <f t="shared" si="1037"/>
        <v>#REF!</v>
      </c>
      <c r="EW693" s="14" t="e">
        <f t="shared" si="1038"/>
        <v>#REF!</v>
      </c>
      <c r="EX693" s="14" t="e">
        <f t="shared" si="1039"/>
        <v>#REF!</v>
      </c>
      <c r="EY693" s="14" t="e">
        <f t="shared" si="1040"/>
        <v>#REF!</v>
      </c>
    </row>
    <row r="694" spans="1:155" x14ac:dyDescent="0.2">
      <c r="A694" s="17">
        <v>30238096</v>
      </c>
      <c r="B694" t="s">
        <v>62</v>
      </c>
      <c r="C694" t="s">
        <v>1314</v>
      </c>
      <c r="D694" t="s">
        <v>1315</v>
      </c>
      <c r="E694" t="s">
        <v>922</v>
      </c>
      <c r="F694" t="s">
        <v>66</v>
      </c>
      <c r="G694" t="s">
        <v>42</v>
      </c>
      <c r="H694" t="s">
        <v>3998</v>
      </c>
      <c r="I694" t="s">
        <v>68</v>
      </c>
      <c r="J694" s="19" t="s">
        <v>69</v>
      </c>
      <c r="K694" t="s">
        <v>70</v>
      </c>
      <c r="L694">
        <v>1962</v>
      </c>
      <c r="M694">
        <f t="shared" si="950"/>
        <v>1962</v>
      </c>
      <c r="N694">
        <v>57</v>
      </c>
      <c r="O694" s="19">
        <f t="shared" si="951"/>
        <v>57</v>
      </c>
      <c r="P694" t="s">
        <v>80</v>
      </c>
      <c r="Q694" s="19" t="str">
        <f t="shared" si="952"/>
        <v>50-60</v>
      </c>
      <c r="R694" s="23">
        <v>472</v>
      </c>
      <c r="S694" s="15">
        <f t="shared" si="953"/>
        <v>0.47199999999999998</v>
      </c>
      <c r="T694">
        <v>30382194</v>
      </c>
      <c r="U694" t="s">
        <v>45</v>
      </c>
      <c r="V694" t="s">
        <v>46</v>
      </c>
      <c r="W694" t="s">
        <v>47</v>
      </c>
      <c r="X694" t="s">
        <v>48</v>
      </c>
      <c r="Y694" t="s">
        <v>340</v>
      </c>
      <c r="Z694" t="s">
        <v>1317</v>
      </c>
      <c r="AA694" t="s">
        <v>1318</v>
      </c>
      <c r="AB694" t="s">
        <v>319</v>
      </c>
      <c r="AC694">
        <v>1962</v>
      </c>
      <c r="AD694">
        <v>114</v>
      </c>
      <c r="AE694" t="str">
        <f t="shared" si="954"/>
        <v>&gt;80</v>
      </c>
      <c r="AF694">
        <v>-37.93957348</v>
      </c>
      <c r="AG694">
        <v>145.23916713</v>
      </c>
      <c r="AH694" t="s">
        <v>75</v>
      </c>
      <c r="AI694" t="s">
        <v>76</v>
      </c>
      <c r="AJ694" s="33" t="s">
        <v>314</v>
      </c>
      <c r="AL694" t="s">
        <v>48</v>
      </c>
      <c r="AM694" t="s">
        <v>86</v>
      </c>
      <c r="AN694">
        <v>220</v>
      </c>
      <c r="AO694" s="69">
        <v>3</v>
      </c>
      <c r="AP694">
        <v>2</v>
      </c>
      <c r="AQ694">
        <v>0</v>
      </c>
      <c r="AR694">
        <v>0</v>
      </c>
      <c r="AS694" s="82" t="str">
        <f t="shared" si="955"/>
        <v>Gw-0-0</v>
      </c>
      <c r="AT694" s="14">
        <f t="shared" si="956"/>
        <v>36200</v>
      </c>
      <c r="AU694" s="81">
        <f>VLOOKUP(C694,Bushfire_Vlookup!$F$2:$H$12575,3,FALSE)</f>
        <v>479.64995599999997</v>
      </c>
      <c r="AV694" s="14">
        <f>VLOOKUP(AS694,Safety_collateral_Vlookup!$J$3:$L$20,2,FALSE)</f>
        <v>3720.1399252148244</v>
      </c>
      <c r="AW694" s="14">
        <f>VLOOKUP(AS694,Safety_collateral_Vlookup!$J$3:$L$20,3,FALSE)</f>
        <v>25000</v>
      </c>
      <c r="AX694" s="48">
        <f t="shared" si="957"/>
        <v>69781.575803256215</v>
      </c>
      <c r="AY694" s="49">
        <f t="shared" si="1042"/>
        <v>35872</v>
      </c>
      <c r="AZ694" s="14">
        <v>76000</v>
      </c>
      <c r="BA694" s="16">
        <f t="shared" si="958"/>
        <v>1.9452937054877402</v>
      </c>
      <c r="BB694" t="e">
        <f>IF(BA694&lt;=#REF!,#REF!,IF(BA694&lt;=#REF!,#REF!,IF(BA694&lt;=#REF!,#REF!,IF(BA694&lt;=#REF!,#REF!,#REF!))))</f>
        <v>#REF!</v>
      </c>
      <c r="BC694" s="51">
        <v>3</v>
      </c>
      <c r="BD694" s="21">
        <v>70</v>
      </c>
      <c r="BE694" s="21">
        <v>6.4399999999999999E-2</v>
      </c>
      <c r="BF694" s="26">
        <f t="shared" si="959"/>
        <v>2339.7939889764548</v>
      </c>
      <c r="BG694" s="21">
        <v>7</v>
      </c>
      <c r="BH694" s="21">
        <f t="shared" si="960"/>
        <v>28</v>
      </c>
      <c r="BI694" s="28">
        <f t="shared" si="961"/>
        <v>4.0959999999999998E-4</v>
      </c>
      <c r="BJ694" s="27">
        <f t="shared" si="962"/>
        <v>4.0959999999999998E-4</v>
      </c>
      <c r="BK694" s="28">
        <f t="shared" si="963"/>
        <v>6.279685848080814E-3</v>
      </c>
      <c r="BL694" s="35">
        <f t="shared" si="964"/>
        <v>1.2215833352712049E-2</v>
      </c>
      <c r="BM694" s="21" t="str">
        <f t="shared" si="965"/>
        <v>Cr1</v>
      </c>
      <c r="BN694" s="51">
        <v>1</v>
      </c>
      <c r="BO694" s="21">
        <v>2</v>
      </c>
      <c r="BP694" s="50" t="s">
        <v>5497</v>
      </c>
      <c r="BQ694" s="14">
        <v>36200</v>
      </c>
      <c r="BR694">
        <f>IFERROR(VLOOKUP(AO694,'Model Failure data- Lines'!$A$37:$E$41,3,FALSE),'Model Failure data- Lines'!$C$37)</f>
        <v>0.16107000000000002</v>
      </c>
      <c r="BS694" s="14">
        <f t="shared" si="966"/>
        <v>11239.718414630481</v>
      </c>
      <c r="BT694" s="34">
        <f t="shared" si="1043"/>
        <v>31996.045521334781</v>
      </c>
      <c r="BU694" s="34">
        <f t="shared" si="967"/>
        <v>0.35128461131660477</v>
      </c>
      <c r="BV694" s="54">
        <f t="shared" si="968"/>
        <v>-20756.327106704302</v>
      </c>
      <c r="BW694">
        <f>IFERROR(VLOOKUP(AO694,'Model Failure data- Lines'!$A$37:$E$41,4,FALSE),'Model Failure data- Lines'!$D$37)</f>
        <v>0.16398000000000001</v>
      </c>
      <c r="BX694" s="14">
        <f t="shared" si="969"/>
        <v>11442.782800217956</v>
      </c>
      <c r="BY694" s="34">
        <f t="shared" si="970"/>
        <v>28538.886290235489</v>
      </c>
      <c r="BZ694" s="71">
        <f t="shared" si="971"/>
        <v>0.40095407661836741</v>
      </c>
      <c r="CA694" s="71">
        <f t="shared" si="972"/>
        <v>-17096.103490017533</v>
      </c>
      <c r="CB694" s="57">
        <v>2</v>
      </c>
      <c r="CC694">
        <f>IFERROR(VLOOKUP(AO694,'Model Failure data- Lines'!$A$37:$E$41,5,FALSE),'Model Failure data- Lines'!$E$37)</f>
        <v>0.16322</v>
      </c>
      <c r="CD694" s="14">
        <f t="shared" si="973"/>
        <v>11389.748802607479</v>
      </c>
      <c r="CE694" s="34">
        <f t="shared" si="974"/>
        <v>22704.840284539219</v>
      </c>
      <c r="CF694" s="34">
        <f t="shared" si="975"/>
        <v>0.50164408381076731</v>
      </c>
      <c r="CG694" s="54">
        <f t="shared" si="976"/>
        <v>-11315.09148193174</v>
      </c>
      <c r="CH694" t="e">
        <f>IFERROR(VLOOKUP(AO694,'Model Failure data- Lines'!#REF!,3,FALSE),'Model Failure data- Lines'!#REF!)</f>
        <v>#REF!</v>
      </c>
      <c r="CI694" s="14" t="e">
        <f t="shared" si="977"/>
        <v>#REF!</v>
      </c>
      <c r="CJ694" s="34">
        <f t="shared" si="978"/>
        <v>30689.755338902269</v>
      </c>
      <c r="CK694" s="34" t="e">
        <f t="shared" si="979"/>
        <v>#REF!</v>
      </c>
      <c r="CL694" s="54" t="e">
        <f t="shared" si="980"/>
        <v>#REF!</v>
      </c>
      <c r="CM694" t="e">
        <f>IFERROR(VLOOKUP(AO694,'Model Failure data- Lines'!#REF!,4,FALSE),'Model Failure data- Lines'!#REF!)</f>
        <v>#REF!</v>
      </c>
      <c r="CN694" s="14" t="e">
        <f t="shared" si="981"/>
        <v>#REF!</v>
      </c>
      <c r="CO694" s="34">
        <f t="shared" si="982"/>
        <v>26256.163101072707</v>
      </c>
      <c r="CP694" s="34" t="e">
        <f t="shared" si="983"/>
        <v>#REF!</v>
      </c>
      <c r="CQ694" s="54" t="e">
        <f t="shared" si="984"/>
        <v>#REF!</v>
      </c>
      <c r="CR694" t="e">
        <f>IFERROR(VLOOKUP(AO694,'Model Failure data- Lines'!#REF!,5,FALSE),'Model Failure data- Lines'!#REF!)</f>
        <v>#REF!</v>
      </c>
      <c r="CS694" s="14" t="e">
        <f t="shared" si="985"/>
        <v>#REF!</v>
      </c>
      <c r="CT694" s="34">
        <f t="shared" si="986"/>
        <v>19217.944379742752</v>
      </c>
      <c r="CU694" s="34" t="e">
        <f t="shared" si="987"/>
        <v>#REF!</v>
      </c>
      <c r="CV694" s="54" t="e">
        <f t="shared" si="988"/>
        <v>#REF!</v>
      </c>
      <c r="CW694" t="s">
        <v>319</v>
      </c>
      <c r="CZ694">
        <f t="shared" si="989"/>
        <v>-17096.103490017533</v>
      </c>
      <c r="DA694" s="34">
        <f t="shared" si="990"/>
        <v>6333.7930920000008</v>
      </c>
      <c r="DB694" s="34">
        <f t="shared" si="991"/>
        <v>83.922750770466948</v>
      </c>
      <c r="DC694" s="34">
        <f t="shared" si="992"/>
        <v>650.90045744748761</v>
      </c>
      <c r="DD694" s="9">
        <f t="shared" si="993"/>
        <v>4374.1665000000003</v>
      </c>
      <c r="DE694" s="59">
        <f t="shared" si="994"/>
        <v>0.55351859793051028</v>
      </c>
      <c r="DF694" s="59">
        <f t="shared" si="995"/>
        <v>7.3341207497942228E-3</v>
      </c>
      <c r="DG694" s="59">
        <f t="shared" si="996"/>
        <v>5.6883056229564161E-2</v>
      </c>
      <c r="DH694" s="59">
        <f t="shared" si="997"/>
        <v>0.38226422509013136</v>
      </c>
      <c r="DI694" s="14">
        <f t="shared" si="998"/>
        <v>-9463.0112338694071</v>
      </c>
      <c r="DJ694" s="14">
        <f t="shared" si="999"/>
        <v>-125.38488734676702</v>
      </c>
      <c r="DK694" s="14">
        <f t="shared" si="1000"/>
        <v>-972.47861612911549</v>
      </c>
      <c r="DL694" s="14">
        <f t="shared" si="1001"/>
        <v>-6535.2287526722421</v>
      </c>
      <c r="DM694">
        <f t="shared" si="1002"/>
        <v>-11315.091481931742</v>
      </c>
      <c r="DN694" s="34">
        <f t="shared" si="1003"/>
        <v>6304.4377880000002</v>
      </c>
      <c r="DO694" s="34">
        <f t="shared" si="1004"/>
        <v>83.533793028147443</v>
      </c>
      <c r="DP694" s="34">
        <f t="shared" si="1005"/>
        <v>647.88372157933247</v>
      </c>
      <c r="DQ694" s="9">
        <f t="shared" si="1006"/>
        <v>4353.8935000000001</v>
      </c>
      <c r="DR694" s="59">
        <f t="shared" si="1007"/>
        <v>0.55351859793051028</v>
      </c>
      <c r="DS694" s="59">
        <f t="shared" si="1008"/>
        <v>7.3341207497942254E-3</v>
      </c>
      <c r="DT694" s="59">
        <f t="shared" si="1009"/>
        <v>5.6883056229564175E-2</v>
      </c>
      <c r="DU694" s="59">
        <f t="shared" si="1010"/>
        <v>0.38226422509013142</v>
      </c>
      <c r="DV694" s="14">
        <f t="shared" si="1011"/>
        <v>-6263.1135725343174</v>
      </c>
      <c r="DW694" s="14">
        <f t="shared" si="1012"/>
        <v>-82.986247223455493</v>
      </c>
      <c r="DX694" s="14">
        <f t="shared" si="1013"/>
        <v>-643.63698500938597</v>
      </c>
      <c r="DY694" s="14">
        <f t="shared" si="1014"/>
        <v>-4325.3546771645842</v>
      </c>
      <c r="DZ694" s="34" t="e">
        <f t="shared" si="1015"/>
        <v>#REF!</v>
      </c>
      <c r="EA694" s="34" t="e">
        <f t="shared" si="1016"/>
        <v>#REF!</v>
      </c>
      <c r="EB694" s="34" t="e">
        <f t="shared" si="1017"/>
        <v>#REF!</v>
      </c>
      <c r="EC694" s="34" t="e">
        <f t="shared" si="1018"/>
        <v>#REF!</v>
      </c>
      <c r="ED694" s="34" t="e">
        <f t="shared" si="1019"/>
        <v>#REF!</v>
      </c>
      <c r="EE694" s="59" t="e">
        <f t="shared" si="1020"/>
        <v>#REF!</v>
      </c>
      <c r="EF694" s="59" t="e">
        <f t="shared" si="1021"/>
        <v>#REF!</v>
      </c>
      <c r="EG694" s="59" t="e">
        <f t="shared" si="1022"/>
        <v>#REF!</v>
      </c>
      <c r="EH694" s="59" t="e">
        <f t="shared" si="1023"/>
        <v>#REF!</v>
      </c>
      <c r="EI694" s="14" t="e">
        <f t="shared" si="1024"/>
        <v>#REF!</v>
      </c>
      <c r="EJ694" s="14" t="e">
        <f t="shared" si="1025"/>
        <v>#REF!</v>
      </c>
      <c r="EK694" s="14" t="e">
        <f t="shared" si="1026"/>
        <v>#REF!</v>
      </c>
      <c r="EL694" s="14" t="e">
        <f t="shared" si="1027"/>
        <v>#REF!</v>
      </c>
      <c r="EM694" t="e">
        <f t="shared" si="1028"/>
        <v>#REF!</v>
      </c>
      <c r="EN694" s="34" t="e">
        <f t="shared" si="1029"/>
        <v>#REF!</v>
      </c>
      <c r="EO694" s="34" t="e">
        <f t="shared" si="1030"/>
        <v>#REF!</v>
      </c>
      <c r="EP694" s="34" t="e">
        <f t="shared" si="1031"/>
        <v>#REF!</v>
      </c>
      <c r="EQ694" s="34" t="e">
        <f t="shared" si="1032"/>
        <v>#REF!</v>
      </c>
      <c r="ER694" s="59" t="e">
        <f t="shared" si="1033"/>
        <v>#REF!</v>
      </c>
      <c r="ES694" s="59" t="e">
        <f t="shared" si="1034"/>
        <v>#REF!</v>
      </c>
      <c r="ET694" s="59" t="e">
        <f t="shared" si="1035"/>
        <v>#REF!</v>
      </c>
      <c r="EU694" s="59" t="e">
        <f t="shared" si="1036"/>
        <v>#REF!</v>
      </c>
      <c r="EV694" s="14" t="e">
        <f t="shared" si="1037"/>
        <v>#REF!</v>
      </c>
      <c r="EW694" s="14" t="e">
        <f t="shared" si="1038"/>
        <v>#REF!</v>
      </c>
      <c r="EX694" s="14" t="e">
        <f t="shared" si="1039"/>
        <v>#REF!</v>
      </c>
      <c r="EY694" s="14" t="e">
        <f t="shared" si="1040"/>
        <v>#REF!</v>
      </c>
    </row>
    <row r="695" spans="1:155" x14ac:dyDescent="0.2">
      <c r="A695" s="17">
        <v>30425473</v>
      </c>
      <c r="B695" t="s">
        <v>62</v>
      </c>
      <c r="C695" t="s">
        <v>3745</v>
      </c>
      <c r="D695" t="s">
        <v>3746</v>
      </c>
      <c r="E695" t="s">
        <v>795</v>
      </c>
      <c r="F695" t="s">
        <v>66</v>
      </c>
      <c r="G695" t="s">
        <v>42</v>
      </c>
      <c r="H695" t="s">
        <v>5344</v>
      </c>
      <c r="I695" t="s">
        <v>68</v>
      </c>
      <c r="J695" s="19" t="s">
        <v>69</v>
      </c>
      <c r="K695" t="s">
        <v>70</v>
      </c>
      <c r="L695">
        <v>1962</v>
      </c>
      <c r="M695">
        <f t="shared" si="950"/>
        <v>1962</v>
      </c>
      <c r="N695">
        <v>57</v>
      </c>
      <c r="O695" s="19">
        <f t="shared" si="951"/>
        <v>57</v>
      </c>
      <c r="P695" t="s">
        <v>80</v>
      </c>
      <c r="Q695" s="19" t="str">
        <f t="shared" si="952"/>
        <v>50-60</v>
      </c>
      <c r="R695" s="23">
        <v>436.3</v>
      </c>
      <c r="S695" s="15">
        <f t="shared" si="953"/>
        <v>0.43630000000000002</v>
      </c>
      <c r="T695">
        <v>30394842</v>
      </c>
      <c r="U695" t="s">
        <v>45</v>
      </c>
      <c r="V695" t="s">
        <v>46</v>
      </c>
      <c r="W695" t="s">
        <v>47</v>
      </c>
      <c r="X695" t="s">
        <v>88</v>
      </c>
      <c r="Y695" t="s">
        <v>2652</v>
      </c>
      <c r="Z695" t="s">
        <v>3748</v>
      </c>
      <c r="AA695" t="s">
        <v>3749</v>
      </c>
      <c r="AB695" t="s">
        <v>1563</v>
      </c>
      <c r="AC695">
        <v>1962</v>
      </c>
      <c r="AD695">
        <v>114</v>
      </c>
      <c r="AE695" t="str">
        <f t="shared" si="954"/>
        <v>&gt;80</v>
      </c>
      <c r="AF695">
        <v>-37.936818479999999</v>
      </c>
      <c r="AG695">
        <v>145.23509522000001</v>
      </c>
      <c r="AH695" t="s">
        <v>75</v>
      </c>
      <c r="AI695" t="s">
        <v>76</v>
      </c>
      <c r="AJ695" s="33" t="s">
        <v>314</v>
      </c>
      <c r="AL695" t="s">
        <v>48</v>
      </c>
      <c r="AM695" t="s">
        <v>86</v>
      </c>
      <c r="AN695">
        <v>220</v>
      </c>
      <c r="AO695" s="69">
        <v>3</v>
      </c>
      <c r="AP695">
        <v>2</v>
      </c>
      <c r="AQ695">
        <v>4</v>
      </c>
      <c r="AR695">
        <v>0</v>
      </c>
      <c r="AS695" s="82" t="str">
        <f t="shared" si="955"/>
        <v>Gw-4-0</v>
      </c>
      <c r="AT695" s="14">
        <f t="shared" si="956"/>
        <v>36200</v>
      </c>
      <c r="AU695" s="81">
        <f>VLOOKUP(C695,Bushfire_Vlookup!$F$2:$H$12575,3,FALSE)</f>
        <v>525.05165399999998</v>
      </c>
      <c r="AV695" s="14">
        <f>VLOOKUP(AS695,Safety_collateral_Vlookup!$J$3:$L$20,2,FALSE)</f>
        <v>2460565.8044019579</v>
      </c>
      <c r="AW695" s="14">
        <f>VLOOKUP(AS695,Safety_collateral_Vlookup!$J$3:$L$20,3,FALSE)</f>
        <v>25000</v>
      </c>
      <c r="AX695" s="48">
        <f t="shared" si="957"/>
        <v>2691284.3434117069</v>
      </c>
      <c r="AY695" s="48">
        <f>AZ695</f>
        <v>110000</v>
      </c>
      <c r="AZ695" s="14">
        <v>110000</v>
      </c>
      <c r="BA695" s="16">
        <f t="shared" si="958"/>
        <v>24.466221303742788</v>
      </c>
      <c r="BB695" t="e">
        <f>IF(BA695&lt;=#REF!,#REF!,IF(BA695&lt;=#REF!,#REF!,IF(BA695&lt;=#REF!,#REF!,IF(BA695&lt;=#REF!,#REF!,#REF!))))</f>
        <v>#REF!</v>
      </c>
      <c r="BC695" s="51">
        <v>5</v>
      </c>
      <c r="BD695" s="21">
        <v>70</v>
      </c>
      <c r="BE695" s="21">
        <v>6.4399999999999999E-2</v>
      </c>
      <c r="BF695" s="26">
        <f t="shared" si="959"/>
        <v>7174.8812106213763</v>
      </c>
      <c r="BG695" s="21">
        <v>7</v>
      </c>
      <c r="BH695" s="21">
        <f t="shared" si="960"/>
        <v>28</v>
      </c>
      <c r="BI695" s="28">
        <f t="shared" si="961"/>
        <v>4.0959999999999998E-4</v>
      </c>
      <c r="BJ695" s="27">
        <f t="shared" si="962"/>
        <v>4.0959999999999998E-4</v>
      </c>
      <c r="BK695" s="28">
        <f t="shared" si="963"/>
        <v>6.279685848080814E-3</v>
      </c>
      <c r="BL695" s="35">
        <f t="shared" si="964"/>
        <v>0.15364018367712692</v>
      </c>
      <c r="BM695" s="21" t="str">
        <f t="shared" si="965"/>
        <v>Cr1</v>
      </c>
      <c r="BN695" s="51">
        <v>1</v>
      </c>
      <c r="BO695" s="21">
        <v>2</v>
      </c>
      <c r="BP695" s="50" t="s">
        <v>5497</v>
      </c>
      <c r="BQ695" s="14">
        <v>36200</v>
      </c>
      <c r="BR695">
        <f>IFERROR(VLOOKUP(AO695,'Model Failure data- Lines'!$A$37:$E$41,3,FALSE),'Model Failure data- Lines'!$C$37)</f>
        <v>0.16107000000000002</v>
      </c>
      <c r="BS695" s="14">
        <f t="shared" si="966"/>
        <v>433485.1691933237</v>
      </c>
      <c r="BT695" s="34">
        <f t="shared" si="1043"/>
        <v>98114.546368945856</v>
      </c>
      <c r="BU695" s="34">
        <f t="shared" si="967"/>
        <v>4.4181539357402126</v>
      </c>
      <c r="BV695" s="54">
        <f t="shared" si="968"/>
        <v>335370.62282437785</v>
      </c>
      <c r="BW695">
        <f>IFERROR(VLOOKUP(AO695,'Model Failure data- Lines'!$A$37:$E$41,4,FALSE),'Model Failure data- Lines'!$D$37)</f>
        <v>0.16398000000000001</v>
      </c>
      <c r="BX695" s="14">
        <f t="shared" si="969"/>
        <v>441316.80663265171</v>
      </c>
      <c r="BY695" s="34">
        <f t="shared" si="970"/>
        <v>87513.310992582061</v>
      </c>
      <c r="BZ695" s="71">
        <f t="shared" si="971"/>
        <v>5.0428534999670998</v>
      </c>
      <c r="CA695" s="71">
        <f t="shared" si="972"/>
        <v>353803.49564006965</v>
      </c>
      <c r="CB695" s="57">
        <v>2</v>
      </c>
      <c r="CC695">
        <f>IFERROR(VLOOKUP(AO695,'Model Failure data- Lines'!$A$37:$E$41,5,FALSE),'Model Failure data- Lines'!$E$37)</f>
        <v>0.16322</v>
      </c>
      <c r="CD695" s="14">
        <f t="shared" si="973"/>
        <v>439271.43053165881</v>
      </c>
      <c r="CE695" s="34">
        <f t="shared" si="974"/>
        <v>69623.450917130744</v>
      </c>
      <c r="CF695" s="34">
        <f t="shared" si="975"/>
        <v>6.3092453009044505</v>
      </c>
      <c r="CG695" s="54">
        <f t="shared" si="976"/>
        <v>369647.97961452807</v>
      </c>
      <c r="CH695" t="e">
        <f>IFERROR(VLOOKUP(AO695,'Model Failure data- Lines'!#REF!,3,FALSE),'Model Failure data- Lines'!#REF!)</f>
        <v>#REF!</v>
      </c>
      <c r="CI695" s="14" t="e">
        <f t="shared" si="977"/>
        <v>#REF!</v>
      </c>
      <c r="CJ695" s="34">
        <f t="shared" si="978"/>
        <v>94108.861710505385</v>
      </c>
      <c r="CK695" s="34" t="e">
        <f t="shared" si="979"/>
        <v>#REF!</v>
      </c>
      <c r="CL695" s="54" t="e">
        <f t="shared" si="980"/>
        <v>#REF!</v>
      </c>
      <c r="CM695" t="e">
        <f>IFERROR(VLOOKUP(AO695,'Model Failure data- Lines'!#REF!,4,FALSE),'Model Failure data- Lines'!#REF!)</f>
        <v>#REF!</v>
      </c>
      <c r="CN695" s="14" t="e">
        <f t="shared" si="981"/>
        <v>#REF!</v>
      </c>
      <c r="CO695" s="34">
        <f t="shared" si="982"/>
        <v>80513.4350222457</v>
      </c>
      <c r="CP695" s="34" t="e">
        <f t="shared" si="983"/>
        <v>#REF!</v>
      </c>
      <c r="CQ695" s="54" t="e">
        <f t="shared" si="984"/>
        <v>#REF!</v>
      </c>
      <c r="CR695" t="e">
        <f>IFERROR(VLOOKUP(AO695,'Model Failure data- Lines'!#REF!,5,FALSE),'Model Failure data- Lines'!#REF!)</f>
        <v>#REF!</v>
      </c>
      <c r="CS695" s="14" t="e">
        <f t="shared" si="985"/>
        <v>#REF!</v>
      </c>
      <c r="CT695" s="34">
        <f t="shared" si="986"/>
        <v>58931.029264376193</v>
      </c>
      <c r="CU695" s="34" t="e">
        <f t="shared" si="987"/>
        <v>#REF!</v>
      </c>
      <c r="CV695" s="54" t="e">
        <f t="shared" si="988"/>
        <v>#REF!</v>
      </c>
      <c r="CW695" t="s">
        <v>1563</v>
      </c>
      <c r="CZ695">
        <f t="shared" si="989"/>
        <v>353803.49564006965</v>
      </c>
      <c r="DA695" s="34">
        <f t="shared" si="990"/>
        <v>6333.7930920000008</v>
      </c>
      <c r="DB695" s="34">
        <f t="shared" si="991"/>
        <v>91.866534227855638</v>
      </c>
      <c r="DC695" s="34">
        <f t="shared" si="992"/>
        <v>430516.98050642386</v>
      </c>
      <c r="DD695" s="9">
        <f t="shared" si="993"/>
        <v>4374.1665000000003</v>
      </c>
      <c r="DE695" s="59">
        <f t="shared" si="994"/>
        <v>1.4352032364976744E-2</v>
      </c>
      <c r="DF695" s="59">
        <f t="shared" si="995"/>
        <v>2.0816459479261243E-4</v>
      </c>
      <c r="DG695" s="59">
        <f t="shared" si="996"/>
        <v>0.97552817847878259</v>
      </c>
      <c r="DH695" s="59">
        <f t="shared" si="997"/>
        <v>9.9116245614480278E-3</v>
      </c>
      <c r="DI695" s="14">
        <f t="shared" si="998"/>
        <v>5077.799220268188</v>
      </c>
      <c r="DJ695" s="14">
        <f t="shared" si="999"/>
        <v>73.649361306124916</v>
      </c>
      <c r="DK695" s="14">
        <f t="shared" si="1000"/>
        <v>345145.27964118303</v>
      </c>
      <c r="DL695" s="14">
        <f t="shared" si="1001"/>
        <v>3506.7674173122841</v>
      </c>
      <c r="DM695">
        <f t="shared" si="1002"/>
        <v>369647.97961452807</v>
      </c>
      <c r="DN695" s="34">
        <f t="shared" si="1003"/>
        <v>6304.4377880000002</v>
      </c>
      <c r="DO695" s="34">
        <f t="shared" si="1004"/>
        <v>91.440759340593956</v>
      </c>
      <c r="DP695" s="34">
        <f t="shared" si="1005"/>
        <v>428521.65848431824</v>
      </c>
      <c r="DQ695" s="9">
        <f t="shared" si="1006"/>
        <v>4353.8935000000001</v>
      </c>
      <c r="DR695" s="59">
        <f t="shared" si="1007"/>
        <v>1.4352032364976742E-2</v>
      </c>
      <c r="DS695" s="59">
        <f t="shared" si="1008"/>
        <v>2.0816459479261243E-4</v>
      </c>
      <c r="DT695" s="59">
        <f t="shared" si="1009"/>
        <v>0.9755281784787827</v>
      </c>
      <c r="DU695" s="59">
        <f t="shared" si="1010"/>
        <v>9.911624561448026E-3</v>
      </c>
      <c r="DV695" s="14">
        <f t="shared" si="1011"/>
        <v>5305.1997670759702</v>
      </c>
      <c r="DW695" s="14">
        <f t="shared" si="1012"/>
        <v>76.947621892366101</v>
      </c>
      <c r="DX695" s="14">
        <f t="shared" si="1013"/>
        <v>360602.0202317228</v>
      </c>
      <c r="DY695" s="14">
        <f t="shared" si="1014"/>
        <v>3663.811993836996</v>
      </c>
      <c r="DZ695" s="34" t="e">
        <f t="shared" si="1015"/>
        <v>#REF!</v>
      </c>
      <c r="EA695" s="34" t="e">
        <f t="shared" si="1016"/>
        <v>#REF!</v>
      </c>
      <c r="EB695" s="34" t="e">
        <f t="shared" si="1017"/>
        <v>#REF!</v>
      </c>
      <c r="EC695" s="34" t="e">
        <f t="shared" si="1018"/>
        <v>#REF!</v>
      </c>
      <c r="ED695" s="34" t="e">
        <f t="shared" si="1019"/>
        <v>#REF!</v>
      </c>
      <c r="EE695" s="59" t="e">
        <f t="shared" si="1020"/>
        <v>#REF!</v>
      </c>
      <c r="EF695" s="59" t="e">
        <f t="shared" si="1021"/>
        <v>#REF!</v>
      </c>
      <c r="EG695" s="59" t="e">
        <f t="shared" si="1022"/>
        <v>#REF!</v>
      </c>
      <c r="EH695" s="59" t="e">
        <f t="shared" si="1023"/>
        <v>#REF!</v>
      </c>
      <c r="EI695" s="14" t="e">
        <f t="shared" si="1024"/>
        <v>#REF!</v>
      </c>
      <c r="EJ695" s="14" t="e">
        <f t="shared" si="1025"/>
        <v>#REF!</v>
      </c>
      <c r="EK695" s="14" t="e">
        <f t="shared" si="1026"/>
        <v>#REF!</v>
      </c>
      <c r="EL695" s="14" t="e">
        <f t="shared" si="1027"/>
        <v>#REF!</v>
      </c>
      <c r="EM695" t="e">
        <f t="shared" si="1028"/>
        <v>#REF!</v>
      </c>
      <c r="EN695" s="34" t="e">
        <f t="shared" si="1029"/>
        <v>#REF!</v>
      </c>
      <c r="EO695" s="34" t="e">
        <f t="shared" si="1030"/>
        <v>#REF!</v>
      </c>
      <c r="EP695" s="34" t="e">
        <f t="shared" si="1031"/>
        <v>#REF!</v>
      </c>
      <c r="EQ695" s="34" t="e">
        <f t="shared" si="1032"/>
        <v>#REF!</v>
      </c>
      <c r="ER695" s="59" t="e">
        <f t="shared" si="1033"/>
        <v>#REF!</v>
      </c>
      <c r="ES695" s="59" t="e">
        <f t="shared" si="1034"/>
        <v>#REF!</v>
      </c>
      <c r="ET695" s="59" t="e">
        <f t="shared" si="1035"/>
        <v>#REF!</v>
      </c>
      <c r="EU695" s="59" t="e">
        <f t="shared" si="1036"/>
        <v>#REF!</v>
      </c>
      <c r="EV695" s="14" t="e">
        <f t="shared" si="1037"/>
        <v>#REF!</v>
      </c>
      <c r="EW695" s="14" t="e">
        <f t="shared" si="1038"/>
        <v>#REF!</v>
      </c>
      <c r="EX695" s="14" t="e">
        <f t="shared" si="1039"/>
        <v>#REF!</v>
      </c>
      <c r="EY695" s="14" t="e">
        <f t="shared" si="1040"/>
        <v>#REF!</v>
      </c>
    </row>
    <row r="696" spans="1:155" x14ac:dyDescent="0.2">
      <c r="A696" s="17">
        <v>30020902</v>
      </c>
      <c r="B696" t="s">
        <v>62</v>
      </c>
      <c r="C696" t="s">
        <v>856</v>
      </c>
      <c r="D696" t="s">
        <v>857</v>
      </c>
      <c r="E696" t="s">
        <v>565</v>
      </c>
      <c r="F696" t="s">
        <v>66</v>
      </c>
      <c r="G696" t="s">
        <v>42</v>
      </c>
      <c r="H696" t="s">
        <v>858</v>
      </c>
      <c r="I696" t="s">
        <v>68</v>
      </c>
      <c r="J696" s="19" t="s">
        <v>69</v>
      </c>
      <c r="K696" t="s">
        <v>70</v>
      </c>
      <c r="L696">
        <v>1963</v>
      </c>
      <c r="M696">
        <f t="shared" si="950"/>
        <v>1963</v>
      </c>
      <c r="N696">
        <v>56</v>
      </c>
      <c r="O696" s="19">
        <f t="shared" si="951"/>
        <v>56</v>
      </c>
      <c r="P696" t="s">
        <v>80</v>
      </c>
      <c r="Q696" s="19" t="str">
        <f t="shared" si="952"/>
        <v>50-60</v>
      </c>
      <c r="R696" s="23">
        <v>127.5</v>
      </c>
      <c r="S696" s="15">
        <f t="shared" si="953"/>
        <v>0.1275</v>
      </c>
      <c r="T696">
        <v>30444020</v>
      </c>
      <c r="U696" t="s">
        <v>45</v>
      </c>
      <c r="V696" t="s">
        <v>46</v>
      </c>
      <c r="W696" s="20" t="s">
        <v>87</v>
      </c>
      <c r="X696" t="s">
        <v>88</v>
      </c>
      <c r="Y696" t="s">
        <v>859</v>
      </c>
      <c r="Z696" t="s">
        <v>860</v>
      </c>
      <c r="AA696" t="s">
        <v>861</v>
      </c>
      <c r="AB696" t="s">
        <v>306</v>
      </c>
      <c r="AC696">
        <v>1963</v>
      </c>
      <c r="AD696">
        <v>112</v>
      </c>
      <c r="AE696" t="str">
        <f t="shared" si="954"/>
        <v>&gt;80</v>
      </c>
      <c r="AF696">
        <v>-37.934269069999999</v>
      </c>
      <c r="AG696">
        <v>145.23130169000001</v>
      </c>
      <c r="AH696" t="s">
        <v>75</v>
      </c>
      <c r="AI696" t="s">
        <v>76</v>
      </c>
      <c r="AJ696" s="33" t="s">
        <v>314</v>
      </c>
      <c r="AL696" t="s">
        <v>78</v>
      </c>
      <c r="AM696" t="s">
        <v>79</v>
      </c>
      <c r="AN696">
        <v>220</v>
      </c>
      <c r="AO696" s="70">
        <v>3</v>
      </c>
      <c r="AP696">
        <v>2</v>
      </c>
      <c r="AQ696">
        <v>4</v>
      </c>
      <c r="AR696">
        <v>0</v>
      </c>
      <c r="AS696" s="82" t="str">
        <f t="shared" si="955"/>
        <v>Gw-4-0</v>
      </c>
      <c r="AT696" s="14">
        <f t="shared" si="956"/>
        <v>36200</v>
      </c>
      <c r="AU696" s="81">
        <f>VLOOKUP(C696,Bushfire_Vlookup!$F$2:$H$12575,3,FALSE)</f>
        <v>550.20848799999999</v>
      </c>
      <c r="AV696" s="14">
        <f>VLOOKUP(AS696,Safety_collateral_Vlookup!$J$3:$L$20,2,FALSE)</f>
        <v>2460565.8044019579</v>
      </c>
      <c r="AW696" s="14">
        <f>VLOOKUP(AS696,Safety_collateral_Vlookup!$J$3:$L$20,3,FALSE)</f>
        <v>25000</v>
      </c>
      <c r="AX696" s="48">
        <f t="shared" si="957"/>
        <v>2691311.1857535848</v>
      </c>
      <c r="AY696" s="48">
        <f>AZ696</f>
        <v>110000</v>
      </c>
      <c r="AZ696" s="14">
        <v>110000</v>
      </c>
      <c r="BA696" s="16">
        <f t="shared" si="958"/>
        <v>24.466465325032591</v>
      </c>
      <c r="BB696" t="e">
        <f>IF(BA696&lt;=#REF!,#REF!,IF(BA696&lt;=#REF!,#REF!,IF(BA696&lt;=#REF!,#REF!,IF(BA696&lt;=#REF!,#REF!,#REF!))))</f>
        <v>#REF!</v>
      </c>
      <c r="BC696" s="51">
        <v>5</v>
      </c>
      <c r="BD696" s="21">
        <v>70</v>
      </c>
      <c r="BE696" s="21">
        <v>6.4399999999999999E-2</v>
      </c>
      <c r="BF696" s="26">
        <f t="shared" si="959"/>
        <v>7174.8812106213763</v>
      </c>
      <c r="BG696" s="21">
        <v>7</v>
      </c>
      <c r="BH696" s="21">
        <f t="shared" si="960"/>
        <v>28</v>
      </c>
      <c r="BI696" s="28">
        <f t="shared" si="961"/>
        <v>4.0959999999999998E-4</v>
      </c>
      <c r="BJ696" s="27">
        <f t="shared" si="962"/>
        <v>4.0959999999999998E-4</v>
      </c>
      <c r="BK696" s="28">
        <f t="shared" si="963"/>
        <v>6.279685848080814E-3</v>
      </c>
      <c r="BL696" s="35">
        <f t="shared" si="964"/>
        <v>0.15364171605416713</v>
      </c>
      <c r="BM696" s="21" t="str">
        <f t="shared" si="965"/>
        <v>Cr1</v>
      </c>
      <c r="BN696" s="51">
        <v>1</v>
      </c>
      <c r="BO696" s="21">
        <v>0</v>
      </c>
      <c r="BP696" s="50" t="s">
        <v>5497</v>
      </c>
      <c r="BQ696" s="14">
        <v>36200</v>
      </c>
      <c r="BR696">
        <f>IFERROR(VLOOKUP(AO696,'Model Failure data- Lines'!$A$37:$E$41,3,FALSE),'Model Failure data- Lines'!$C$37)</f>
        <v>0.16107000000000002</v>
      </c>
      <c r="BS696" s="14">
        <f t="shared" si="966"/>
        <v>433489.49268932996</v>
      </c>
      <c r="BT696" s="34">
        <f t="shared" si="1043"/>
        <v>98114.546368945856</v>
      </c>
      <c r="BU696" s="34">
        <f t="shared" si="967"/>
        <v>4.4181980015405067</v>
      </c>
      <c r="BV696" s="54">
        <f t="shared" si="968"/>
        <v>335374.9463203841</v>
      </c>
      <c r="BW696">
        <f>IFERROR(VLOOKUP(AO696,'Model Failure data- Lines'!$A$37:$E$41,4,FALSE),'Model Failure data- Lines'!$D$37)</f>
        <v>0.16398000000000001</v>
      </c>
      <c r="BX696" s="14">
        <f t="shared" si="969"/>
        <v>441321.20823987288</v>
      </c>
      <c r="BY696" s="34">
        <f t="shared" si="970"/>
        <v>87513.310992582061</v>
      </c>
      <c r="BZ696" s="71">
        <f t="shared" si="971"/>
        <v>5.0429037963982513</v>
      </c>
      <c r="CA696" s="71">
        <f t="shared" si="972"/>
        <v>353807.89724729082</v>
      </c>
      <c r="CB696" s="57">
        <v>2</v>
      </c>
      <c r="CC696">
        <f>IFERROR(VLOOKUP(AO696,'Model Failure data- Lines'!$A$37:$E$41,5,FALSE),'Model Failure data- Lines'!$E$37)</f>
        <v>0.16322</v>
      </c>
      <c r="CD696" s="14">
        <f t="shared" si="973"/>
        <v>439275.81173870014</v>
      </c>
      <c r="CE696" s="34">
        <f t="shared" si="974"/>
        <v>69623.450917130744</v>
      </c>
      <c r="CF696" s="34">
        <f t="shared" si="975"/>
        <v>6.3093082280788959</v>
      </c>
      <c r="CG696" s="54">
        <f t="shared" si="976"/>
        <v>369652.3608215694</v>
      </c>
      <c r="CH696" t="e">
        <f>IFERROR(VLOOKUP(AO696,'Model Failure data- Lines'!#REF!,3,FALSE),'Model Failure data- Lines'!#REF!)</f>
        <v>#REF!</v>
      </c>
      <c r="CI696" s="14" t="e">
        <f t="shared" si="977"/>
        <v>#REF!</v>
      </c>
      <c r="CJ696" s="34">
        <f t="shared" si="978"/>
        <v>94108.861710505385</v>
      </c>
      <c r="CK696" s="34" t="e">
        <f t="shared" si="979"/>
        <v>#REF!</v>
      </c>
      <c r="CL696" s="54" t="e">
        <f t="shared" si="980"/>
        <v>#REF!</v>
      </c>
      <c r="CM696" t="e">
        <f>IFERROR(VLOOKUP(AO696,'Model Failure data- Lines'!#REF!,4,FALSE),'Model Failure data- Lines'!#REF!)</f>
        <v>#REF!</v>
      </c>
      <c r="CN696" s="14" t="e">
        <f t="shared" si="981"/>
        <v>#REF!</v>
      </c>
      <c r="CO696" s="34">
        <f t="shared" si="982"/>
        <v>80513.4350222457</v>
      </c>
      <c r="CP696" s="34" t="e">
        <f t="shared" si="983"/>
        <v>#REF!</v>
      </c>
      <c r="CQ696" s="54" t="e">
        <f t="shared" si="984"/>
        <v>#REF!</v>
      </c>
      <c r="CR696" t="e">
        <f>IFERROR(VLOOKUP(AO696,'Model Failure data- Lines'!#REF!,5,FALSE),'Model Failure data- Lines'!#REF!)</f>
        <v>#REF!</v>
      </c>
      <c r="CS696" s="14" t="e">
        <f t="shared" si="985"/>
        <v>#REF!</v>
      </c>
      <c r="CT696" s="34">
        <f t="shared" si="986"/>
        <v>58931.029264376193</v>
      </c>
      <c r="CU696" s="34" t="e">
        <f t="shared" si="987"/>
        <v>#REF!</v>
      </c>
      <c r="CV696" s="54" t="e">
        <f t="shared" si="988"/>
        <v>#REF!</v>
      </c>
      <c r="CW696" t="s">
        <v>306</v>
      </c>
      <c r="CZ696">
        <f t="shared" si="989"/>
        <v>353807.89724729082</v>
      </c>
      <c r="DA696" s="34">
        <f t="shared" si="990"/>
        <v>6333.7930920000008</v>
      </c>
      <c r="DB696" s="34">
        <f t="shared" si="991"/>
        <v>96.268141449010074</v>
      </c>
      <c r="DC696" s="34">
        <f t="shared" si="992"/>
        <v>430516.98050642386</v>
      </c>
      <c r="DD696" s="9">
        <f t="shared" si="993"/>
        <v>4374.1665000000003</v>
      </c>
      <c r="DE696" s="59">
        <f t="shared" si="994"/>
        <v>1.4351889222050194E-2</v>
      </c>
      <c r="DF696" s="59">
        <f t="shared" si="995"/>
        <v>2.181362228952412E-4</v>
      </c>
      <c r="DG696" s="59">
        <f t="shared" si="996"/>
        <v>0.97551844884921879</v>
      </c>
      <c r="DH696" s="59">
        <f t="shared" si="997"/>
        <v>9.9115257058357692E-3</v>
      </c>
      <c r="DI696" s="14">
        <f t="shared" si="998"/>
        <v>5077.8117471796359</v>
      </c>
      <c r="DJ696" s="14">
        <f t="shared" si="999"/>
        <v>77.178318336031623</v>
      </c>
      <c r="DK696" s="14">
        <f t="shared" si="1000"/>
        <v>345146.13111328095</v>
      </c>
      <c r="DL696" s="14">
        <f t="shared" si="1001"/>
        <v>3506.7760684942232</v>
      </c>
      <c r="DM696">
        <f t="shared" si="1002"/>
        <v>369652.36082156945</v>
      </c>
      <c r="DN696" s="34">
        <f t="shared" si="1003"/>
        <v>6304.4377880000002</v>
      </c>
      <c r="DO696" s="34">
        <f t="shared" si="1004"/>
        <v>95.821966381921115</v>
      </c>
      <c r="DP696" s="34">
        <f t="shared" si="1005"/>
        <v>428521.65848431824</v>
      </c>
      <c r="DQ696" s="9">
        <f t="shared" si="1006"/>
        <v>4353.8935000000001</v>
      </c>
      <c r="DR696" s="59">
        <f t="shared" si="1007"/>
        <v>1.4351889222050194E-2</v>
      </c>
      <c r="DS696" s="59">
        <f t="shared" si="1008"/>
        <v>2.1813622289524123E-4</v>
      </c>
      <c r="DT696" s="59">
        <f t="shared" si="1009"/>
        <v>0.97551844884921879</v>
      </c>
      <c r="DU696" s="59">
        <f t="shared" si="1010"/>
        <v>9.9115257058357692E-3</v>
      </c>
      <c r="DV696" s="14">
        <f t="shared" si="1011"/>
        <v>5305.2097331804907</v>
      </c>
      <c r="DW696" s="14">
        <f t="shared" si="1012"/>
        <v>80.634569773926003</v>
      </c>
      <c r="DX696" s="14">
        <f t="shared" si="1013"/>
        <v>360602.69764210912</v>
      </c>
      <c r="DY696" s="14">
        <f t="shared" si="1014"/>
        <v>3663.818876505864</v>
      </c>
      <c r="DZ696" s="34" t="e">
        <f t="shared" si="1015"/>
        <v>#REF!</v>
      </c>
      <c r="EA696" s="34" t="e">
        <f t="shared" si="1016"/>
        <v>#REF!</v>
      </c>
      <c r="EB696" s="34" t="e">
        <f t="shared" si="1017"/>
        <v>#REF!</v>
      </c>
      <c r="EC696" s="34" t="e">
        <f t="shared" si="1018"/>
        <v>#REF!</v>
      </c>
      <c r="ED696" s="34" t="e">
        <f t="shared" si="1019"/>
        <v>#REF!</v>
      </c>
      <c r="EE696" s="59" t="e">
        <f t="shared" si="1020"/>
        <v>#REF!</v>
      </c>
      <c r="EF696" s="59" t="e">
        <f t="shared" si="1021"/>
        <v>#REF!</v>
      </c>
      <c r="EG696" s="59" t="e">
        <f t="shared" si="1022"/>
        <v>#REF!</v>
      </c>
      <c r="EH696" s="59" t="e">
        <f t="shared" si="1023"/>
        <v>#REF!</v>
      </c>
      <c r="EI696" s="14" t="e">
        <f t="shared" si="1024"/>
        <v>#REF!</v>
      </c>
      <c r="EJ696" s="14" t="e">
        <f t="shared" si="1025"/>
        <v>#REF!</v>
      </c>
      <c r="EK696" s="14" t="e">
        <f t="shared" si="1026"/>
        <v>#REF!</v>
      </c>
      <c r="EL696" s="14" t="e">
        <f t="shared" si="1027"/>
        <v>#REF!</v>
      </c>
      <c r="EM696" t="e">
        <f t="shared" si="1028"/>
        <v>#REF!</v>
      </c>
      <c r="EN696" s="34" t="e">
        <f t="shared" si="1029"/>
        <v>#REF!</v>
      </c>
      <c r="EO696" s="34" t="e">
        <f t="shared" si="1030"/>
        <v>#REF!</v>
      </c>
      <c r="EP696" s="34" t="e">
        <f t="shared" si="1031"/>
        <v>#REF!</v>
      </c>
      <c r="EQ696" s="34" t="e">
        <f t="shared" si="1032"/>
        <v>#REF!</v>
      </c>
      <c r="ER696" s="59" t="e">
        <f t="shared" si="1033"/>
        <v>#REF!</v>
      </c>
      <c r="ES696" s="59" t="e">
        <f t="shared" si="1034"/>
        <v>#REF!</v>
      </c>
      <c r="ET696" s="59" t="e">
        <f t="shared" si="1035"/>
        <v>#REF!</v>
      </c>
      <c r="EU696" s="59" t="e">
        <f t="shared" si="1036"/>
        <v>#REF!</v>
      </c>
      <c r="EV696" s="14" t="e">
        <f t="shared" si="1037"/>
        <v>#REF!</v>
      </c>
      <c r="EW696" s="14" t="e">
        <f t="shared" si="1038"/>
        <v>#REF!</v>
      </c>
      <c r="EX696" s="14" t="e">
        <f t="shared" si="1039"/>
        <v>#REF!</v>
      </c>
      <c r="EY696" s="14" t="e">
        <f t="shared" si="1040"/>
        <v>#REF!</v>
      </c>
    </row>
    <row r="697" spans="1:155" x14ac:dyDescent="0.2">
      <c r="A697" s="17">
        <v>30205298</v>
      </c>
      <c r="B697" t="s">
        <v>62</v>
      </c>
      <c r="C697" t="s">
        <v>856</v>
      </c>
      <c r="D697" t="s">
        <v>857</v>
      </c>
      <c r="E697" t="s">
        <v>565</v>
      </c>
      <c r="F697" t="s">
        <v>66</v>
      </c>
      <c r="G697" t="s">
        <v>42</v>
      </c>
      <c r="H697" t="s">
        <v>3610</v>
      </c>
      <c r="I697" t="s">
        <v>68</v>
      </c>
      <c r="J697" s="19" t="s">
        <v>69</v>
      </c>
      <c r="K697" t="s">
        <v>70</v>
      </c>
      <c r="L697">
        <v>1963</v>
      </c>
      <c r="M697">
        <f t="shared" si="950"/>
        <v>1963</v>
      </c>
      <c r="N697">
        <v>56</v>
      </c>
      <c r="O697" s="19">
        <f t="shared" si="951"/>
        <v>56</v>
      </c>
      <c r="P697" t="s">
        <v>80</v>
      </c>
      <c r="Q697" s="19" t="str">
        <f t="shared" si="952"/>
        <v>50-60</v>
      </c>
      <c r="R697" s="23">
        <v>127.5</v>
      </c>
      <c r="S697" s="15">
        <f t="shared" si="953"/>
        <v>0.1275</v>
      </c>
      <c r="T697">
        <v>30444020</v>
      </c>
      <c r="U697" t="s">
        <v>45</v>
      </c>
      <c r="V697" t="s">
        <v>46</v>
      </c>
      <c r="W697" s="20" t="s">
        <v>87</v>
      </c>
      <c r="X697" t="s">
        <v>88</v>
      </c>
      <c r="Y697" t="s">
        <v>859</v>
      </c>
      <c r="Z697" t="s">
        <v>860</v>
      </c>
      <c r="AA697" t="s">
        <v>861</v>
      </c>
      <c r="AB697" t="s">
        <v>306</v>
      </c>
      <c r="AC697">
        <v>1963</v>
      </c>
      <c r="AD697">
        <v>112</v>
      </c>
      <c r="AE697" t="str">
        <f t="shared" si="954"/>
        <v>&gt;80</v>
      </c>
      <c r="AF697">
        <v>-37.934269069999999</v>
      </c>
      <c r="AG697">
        <v>145.23130169000001</v>
      </c>
      <c r="AH697" t="s">
        <v>75</v>
      </c>
      <c r="AI697" t="s">
        <v>76</v>
      </c>
      <c r="AJ697" s="33" t="s">
        <v>314</v>
      </c>
      <c r="AL697" t="s">
        <v>48</v>
      </c>
      <c r="AM697" t="s">
        <v>86</v>
      </c>
      <c r="AN697">
        <v>220</v>
      </c>
      <c r="AO697" s="69">
        <v>3</v>
      </c>
      <c r="AP697">
        <v>2</v>
      </c>
      <c r="AQ697">
        <v>4</v>
      </c>
      <c r="AR697">
        <v>0</v>
      </c>
      <c r="AS697" s="82" t="str">
        <f t="shared" si="955"/>
        <v>Gw-4-0</v>
      </c>
      <c r="AT697" s="14">
        <f t="shared" si="956"/>
        <v>36200</v>
      </c>
      <c r="AU697" s="81">
        <f>VLOOKUP(C697,Bushfire_Vlookup!$F$2:$H$12575,3,FALSE)</f>
        <v>550.20848799999999</v>
      </c>
      <c r="AV697" s="14">
        <f>VLOOKUP(AS697,Safety_collateral_Vlookup!$J$3:$L$20,2,FALSE)</f>
        <v>2460565.8044019579</v>
      </c>
      <c r="AW697" s="14">
        <f>VLOOKUP(AS697,Safety_collateral_Vlookup!$J$3:$L$20,3,FALSE)</f>
        <v>25000</v>
      </c>
      <c r="AX697" s="48">
        <f t="shared" si="957"/>
        <v>2691311.1857535848</v>
      </c>
      <c r="AY697" s="48">
        <f>AZ697</f>
        <v>110000</v>
      </c>
      <c r="AZ697" s="14">
        <v>110000</v>
      </c>
      <c r="BA697" s="16">
        <f t="shared" si="958"/>
        <v>24.466465325032591</v>
      </c>
      <c r="BB697" t="e">
        <f>IF(BA697&lt;=#REF!,#REF!,IF(BA697&lt;=#REF!,#REF!,IF(BA697&lt;=#REF!,#REF!,IF(BA697&lt;=#REF!,#REF!,#REF!))))</f>
        <v>#REF!</v>
      </c>
      <c r="BC697" s="51">
        <v>5</v>
      </c>
      <c r="BD697" s="21">
        <v>70</v>
      </c>
      <c r="BE697" s="21">
        <v>6.4399999999999999E-2</v>
      </c>
      <c r="BF697" s="26">
        <f t="shared" si="959"/>
        <v>7174.8812106213763</v>
      </c>
      <c r="BG697" s="21">
        <v>7</v>
      </c>
      <c r="BH697" s="21">
        <f t="shared" si="960"/>
        <v>28</v>
      </c>
      <c r="BI697" s="28">
        <f t="shared" si="961"/>
        <v>4.0959999999999998E-4</v>
      </c>
      <c r="BJ697" s="27">
        <f t="shared" si="962"/>
        <v>4.0959999999999998E-4</v>
      </c>
      <c r="BK697" s="28">
        <f t="shared" si="963"/>
        <v>6.279685848080814E-3</v>
      </c>
      <c r="BL697" s="35">
        <f t="shared" si="964"/>
        <v>0.15364171605416713</v>
      </c>
      <c r="BM697" s="21" t="str">
        <f t="shared" si="965"/>
        <v>Cr1</v>
      </c>
      <c r="BN697" s="51">
        <v>1</v>
      </c>
      <c r="BO697" s="21">
        <v>0</v>
      </c>
      <c r="BP697" s="50" t="s">
        <v>5497</v>
      </c>
      <c r="BQ697" s="14">
        <v>36200</v>
      </c>
      <c r="BR697">
        <f>IFERROR(VLOOKUP(AO697,'Model Failure data- Lines'!$A$37:$E$41,3,FALSE),'Model Failure data- Lines'!$C$37)</f>
        <v>0.16107000000000002</v>
      </c>
      <c r="BS697" s="14">
        <f t="shared" si="966"/>
        <v>433489.49268932996</v>
      </c>
      <c r="BT697" s="34">
        <f t="shared" si="1043"/>
        <v>98114.546368945856</v>
      </c>
      <c r="BU697" s="34">
        <f t="shared" si="967"/>
        <v>4.4181980015405067</v>
      </c>
      <c r="BV697" s="54">
        <f t="shared" si="968"/>
        <v>335374.9463203841</v>
      </c>
      <c r="BW697">
        <f>IFERROR(VLOOKUP(AO697,'Model Failure data- Lines'!$A$37:$E$41,4,FALSE),'Model Failure data- Lines'!$D$37)</f>
        <v>0.16398000000000001</v>
      </c>
      <c r="BX697" s="14">
        <f t="shared" si="969"/>
        <v>441321.20823987288</v>
      </c>
      <c r="BY697" s="34">
        <f t="shared" si="970"/>
        <v>87513.310992582061</v>
      </c>
      <c r="BZ697" s="71">
        <f t="shared" si="971"/>
        <v>5.0429037963982513</v>
      </c>
      <c r="CA697" s="71">
        <f t="shared" si="972"/>
        <v>353807.89724729082</v>
      </c>
      <c r="CB697" s="57">
        <v>2</v>
      </c>
      <c r="CC697">
        <f>IFERROR(VLOOKUP(AO697,'Model Failure data- Lines'!$A$37:$E$41,5,FALSE),'Model Failure data- Lines'!$E$37)</f>
        <v>0.16322</v>
      </c>
      <c r="CD697" s="14">
        <f t="shared" si="973"/>
        <v>439275.81173870014</v>
      </c>
      <c r="CE697" s="34">
        <f t="shared" si="974"/>
        <v>69623.450917130744</v>
      </c>
      <c r="CF697" s="34">
        <f t="shared" si="975"/>
        <v>6.3093082280788959</v>
      </c>
      <c r="CG697" s="54">
        <f t="shared" si="976"/>
        <v>369652.3608215694</v>
      </c>
      <c r="CH697" t="e">
        <f>IFERROR(VLOOKUP(AO697,'Model Failure data- Lines'!#REF!,3,FALSE),'Model Failure data- Lines'!#REF!)</f>
        <v>#REF!</v>
      </c>
      <c r="CI697" s="14" t="e">
        <f t="shared" si="977"/>
        <v>#REF!</v>
      </c>
      <c r="CJ697" s="34">
        <f t="shared" si="978"/>
        <v>94108.861710505385</v>
      </c>
      <c r="CK697" s="34" t="e">
        <f t="shared" si="979"/>
        <v>#REF!</v>
      </c>
      <c r="CL697" s="54" t="e">
        <f t="shared" si="980"/>
        <v>#REF!</v>
      </c>
      <c r="CM697" t="e">
        <f>IFERROR(VLOOKUP(AO697,'Model Failure data- Lines'!#REF!,4,FALSE),'Model Failure data- Lines'!#REF!)</f>
        <v>#REF!</v>
      </c>
      <c r="CN697" s="14" t="e">
        <f t="shared" si="981"/>
        <v>#REF!</v>
      </c>
      <c r="CO697" s="34">
        <f t="shared" si="982"/>
        <v>80513.4350222457</v>
      </c>
      <c r="CP697" s="34" t="e">
        <f t="shared" si="983"/>
        <v>#REF!</v>
      </c>
      <c r="CQ697" s="54" t="e">
        <f t="shared" si="984"/>
        <v>#REF!</v>
      </c>
      <c r="CR697" t="e">
        <f>IFERROR(VLOOKUP(AO697,'Model Failure data- Lines'!#REF!,5,FALSE),'Model Failure data- Lines'!#REF!)</f>
        <v>#REF!</v>
      </c>
      <c r="CS697" s="14" t="e">
        <f t="shared" si="985"/>
        <v>#REF!</v>
      </c>
      <c r="CT697" s="34">
        <f t="shared" si="986"/>
        <v>58931.029264376193</v>
      </c>
      <c r="CU697" s="34" t="e">
        <f t="shared" si="987"/>
        <v>#REF!</v>
      </c>
      <c r="CV697" s="54" t="e">
        <f t="shared" si="988"/>
        <v>#REF!</v>
      </c>
      <c r="CW697" t="s">
        <v>306</v>
      </c>
      <c r="CZ697">
        <f t="shared" si="989"/>
        <v>353807.89724729082</v>
      </c>
      <c r="DA697" s="34">
        <f t="shared" si="990"/>
        <v>6333.7930920000008</v>
      </c>
      <c r="DB697" s="34">
        <f t="shared" si="991"/>
        <v>96.268141449010074</v>
      </c>
      <c r="DC697" s="34">
        <f t="shared" si="992"/>
        <v>430516.98050642386</v>
      </c>
      <c r="DD697" s="9">
        <f t="shared" si="993"/>
        <v>4374.1665000000003</v>
      </c>
      <c r="DE697" s="59">
        <f t="shared" si="994"/>
        <v>1.4351889222050194E-2</v>
      </c>
      <c r="DF697" s="59">
        <f t="shared" si="995"/>
        <v>2.181362228952412E-4</v>
      </c>
      <c r="DG697" s="59">
        <f t="shared" si="996"/>
        <v>0.97551844884921879</v>
      </c>
      <c r="DH697" s="59">
        <f t="shared" si="997"/>
        <v>9.9115257058357692E-3</v>
      </c>
      <c r="DI697" s="14">
        <f t="shared" si="998"/>
        <v>5077.8117471796359</v>
      </c>
      <c r="DJ697" s="14">
        <f t="shared" si="999"/>
        <v>77.178318336031623</v>
      </c>
      <c r="DK697" s="14">
        <f t="shared" si="1000"/>
        <v>345146.13111328095</v>
      </c>
      <c r="DL697" s="14">
        <f t="shared" si="1001"/>
        <v>3506.7760684942232</v>
      </c>
      <c r="DM697">
        <f t="shared" si="1002"/>
        <v>369652.36082156945</v>
      </c>
      <c r="DN697" s="34">
        <f t="shared" si="1003"/>
        <v>6304.4377880000002</v>
      </c>
      <c r="DO697" s="34">
        <f t="shared" si="1004"/>
        <v>95.821966381921115</v>
      </c>
      <c r="DP697" s="34">
        <f t="shared" si="1005"/>
        <v>428521.65848431824</v>
      </c>
      <c r="DQ697" s="9">
        <f t="shared" si="1006"/>
        <v>4353.8935000000001</v>
      </c>
      <c r="DR697" s="59">
        <f t="shared" si="1007"/>
        <v>1.4351889222050194E-2</v>
      </c>
      <c r="DS697" s="59">
        <f t="shared" si="1008"/>
        <v>2.1813622289524123E-4</v>
      </c>
      <c r="DT697" s="59">
        <f t="shared" si="1009"/>
        <v>0.97551844884921879</v>
      </c>
      <c r="DU697" s="59">
        <f t="shared" si="1010"/>
        <v>9.9115257058357692E-3</v>
      </c>
      <c r="DV697" s="14">
        <f t="shared" si="1011"/>
        <v>5305.2097331804907</v>
      </c>
      <c r="DW697" s="14">
        <f t="shared" si="1012"/>
        <v>80.634569773926003</v>
      </c>
      <c r="DX697" s="14">
        <f t="shared" si="1013"/>
        <v>360602.69764210912</v>
      </c>
      <c r="DY697" s="14">
        <f t="shared" si="1014"/>
        <v>3663.818876505864</v>
      </c>
      <c r="DZ697" s="34" t="e">
        <f t="shared" si="1015"/>
        <v>#REF!</v>
      </c>
      <c r="EA697" s="34" t="e">
        <f t="shared" si="1016"/>
        <v>#REF!</v>
      </c>
      <c r="EB697" s="34" t="e">
        <f t="shared" si="1017"/>
        <v>#REF!</v>
      </c>
      <c r="EC697" s="34" t="e">
        <f t="shared" si="1018"/>
        <v>#REF!</v>
      </c>
      <c r="ED697" s="34" t="e">
        <f t="shared" si="1019"/>
        <v>#REF!</v>
      </c>
      <c r="EE697" s="59" t="e">
        <f t="shared" si="1020"/>
        <v>#REF!</v>
      </c>
      <c r="EF697" s="59" t="e">
        <f t="shared" si="1021"/>
        <v>#REF!</v>
      </c>
      <c r="EG697" s="59" t="e">
        <f t="shared" si="1022"/>
        <v>#REF!</v>
      </c>
      <c r="EH697" s="59" t="e">
        <f t="shared" si="1023"/>
        <v>#REF!</v>
      </c>
      <c r="EI697" s="14" t="e">
        <f t="shared" si="1024"/>
        <v>#REF!</v>
      </c>
      <c r="EJ697" s="14" t="e">
        <f t="shared" si="1025"/>
        <v>#REF!</v>
      </c>
      <c r="EK697" s="14" t="e">
        <f t="shared" si="1026"/>
        <v>#REF!</v>
      </c>
      <c r="EL697" s="14" t="e">
        <f t="shared" si="1027"/>
        <v>#REF!</v>
      </c>
      <c r="EM697" t="e">
        <f t="shared" si="1028"/>
        <v>#REF!</v>
      </c>
      <c r="EN697" s="34" t="e">
        <f t="shared" si="1029"/>
        <v>#REF!</v>
      </c>
      <c r="EO697" s="34" t="e">
        <f t="shared" si="1030"/>
        <v>#REF!</v>
      </c>
      <c r="EP697" s="34" t="e">
        <f t="shared" si="1031"/>
        <v>#REF!</v>
      </c>
      <c r="EQ697" s="34" t="e">
        <f t="shared" si="1032"/>
        <v>#REF!</v>
      </c>
      <c r="ER697" s="59" t="e">
        <f t="shared" si="1033"/>
        <v>#REF!</v>
      </c>
      <c r="ES697" s="59" t="e">
        <f t="shared" si="1034"/>
        <v>#REF!</v>
      </c>
      <c r="ET697" s="59" t="e">
        <f t="shared" si="1035"/>
        <v>#REF!</v>
      </c>
      <c r="EU697" s="59" t="e">
        <f t="shared" si="1036"/>
        <v>#REF!</v>
      </c>
      <c r="EV697" s="14" t="e">
        <f t="shared" si="1037"/>
        <v>#REF!</v>
      </c>
      <c r="EW697" s="14" t="e">
        <f t="shared" si="1038"/>
        <v>#REF!</v>
      </c>
      <c r="EX697" s="14" t="e">
        <f t="shared" si="1039"/>
        <v>#REF!</v>
      </c>
      <c r="EY697" s="14" t="e">
        <f t="shared" si="1040"/>
        <v>#REF!</v>
      </c>
    </row>
    <row r="698" spans="1:155" x14ac:dyDescent="0.2">
      <c r="A698" s="17">
        <v>30354915</v>
      </c>
      <c r="B698" t="s">
        <v>62</v>
      </c>
      <c r="C698" t="s">
        <v>4808</v>
      </c>
      <c r="D698" t="s">
        <v>4809</v>
      </c>
      <c r="E698" t="s">
        <v>1129</v>
      </c>
      <c r="F698" t="s">
        <v>66</v>
      </c>
      <c r="G698" t="s">
        <v>42</v>
      </c>
      <c r="H698" t="s">
        <v>4912</v>
      </c>
      <c r="I698" t="s">
        <v>68</v>
      </c>
      <c r="J698" s="19" t="s">
        <v>69</v>
      </c>
      <c r="K698" t="s">
        <v>70</v>
      </c>
      <c r="L698">
        <v>1966</v>
      </c>
      <c r="M698">
        <f t="shared" si="950"/>
        <v>1966</v>
      </c>
      <c r="N698">
        <v>53</v>
      </c>
      <c r="O698" s="19">
        <f t="shared" si="951"/>
        <v>53</v>
      </c>
      <c r="P698" t="s">
        <v>80</v>
      </c>
      <c r="Q698" s="19" t="str">
        <f t="shared" si="952"/>
        <v>50-60</v>
      </c>
      <c r="R698" s="23">
        <v>116.7</v>
      </c>
      <c r="S698" s="15">
        <f t="shared" si="953"/>
        <v>0.1167</v>
      </c>
      <c r="T698">
        <v>30311051</v>
      </c>
      <c r="U698" t="s">
        <v>45</v>
      </c>
      <c r="V698" t="s">
        <v>46</v>
      </c>
      <c r="W698" s="20" t="s">
        <v>87</v>
      </c>
      <c r="X698" t="s">
        <v>88</v>
      </c>
      <c r="Y698" t="s">
        <v>272</v>
      </c>
      <c r="Z698" t="s">
        <v>4811</v>
      </c>
      <c r="AA698" t="s">
        <v>4812</v>
      </c>
      <c r="AB698" t="s">
        <v>784</v>
      </c>
      <c r="AC698">
        <v>1966</v>
      </c>
      <c r="AD698">
        <v>106</v>
      </c>
      <c r="AE698" t="str">
        <f t="shared" si="954"/>
        <v>&gt;80</v>
      </c>
      <c r="AF698">
        <v>-37.933364990000001</v>
      </c>
      <c r="AG698">
        <v>145.23040868999999</v>
      </c>
      <c r="AH698" t="s">
        <v>75</v>
      </c>
      <c r="AI698" t="s">
        <v>76</v>
      </c>
      <c r="AJ698" s="33" t="s">
        <v>314</v>
      </c>
      <c r="AL698" t="s">
        <v>48</v>
      </c>
      <c r="AM698" t="s">
        <v>86</v>
      </c>
      <c r="AN698">
        <v>220</v>
      </c>
      <c r="AO698" s="69">
        <v>3</v>
      </c>
      <c r="AP698">
        <v>2</v>
      </c>
      <c r="AQ698">
        <v>0</v>
      </c>
      <c r="AR698">
        <v>1</v>
      </c>
      <c r="AS698" s="82" t="str">
        <f t="shared" si="955"/>
        <v>Gw-0-1</v>
      </c>
      <c r="AT698" s="14">
        <f t="shared" si="956"/>
        <v>36200</v>
      </c>
      <c r="AU698" s="81">
        <f>VLOOKUP(C698,Bushfire_Vlookup!$F$2:$H$12575,3,FALSE)</f>
        <v>552.16463799999997</v>
      </c>
      <c r="AV698" s="14">
        <f>VLOOKUP(AS698,Safety_collateral_Vlookup!$J$3:$L$20,2,FALSE)</f>
        <v>11570.139925214824</v>
      </c>
      <c r="AW698" s="14">
        <f>VLOOKUP(AS698,Safety_collateral_Vlookup!$J$3:$L$20,3,FALSE)</f>
        <v>148000</v>
      </c>
      <c r="AX698" s="48">
        <f t="shared" si="957"/>
        <v>209475.89896895021</v>
      </c>
      <c r="AY698" s="49">
        <f t="shared" ref="AY698:AY736" si="1044">(R698/1000)*AZ698</f>
        <v>8869.2000000000007</v>
      </c>
      <c r="AZ698" s="14">
        <v>76000</v>
      </c>
      <c r="BA698" s="16">
        <f t="shared" si="958"/>
        <v>23.618353286536575</v>
      </c>
      <c r="BB698" t="e">
        <f>IF(BA698&lt;=#REF!,#REF!,IF(BA698&lt;=#REF!,#REF!,IF(BA698&lt;=#REF!,#REF!,IF(BA698&lt;=#REF!,#REF!,#REF!))))</f>
        <v>#REF!</v>
      </c>
      <c r="BC698" s="51">
        <v>5</v>
      </c>
      <c r="BD698" s="21">
        <v>70</v>
      </c>
      <c r="BE698" s="21">
        <v>6.4399999999999999E-2</v>
      </c>
      <c r="BF698" s="26">
        <f t="shared" si="959"/>
        <v>578.50414939311929</v>
      </c>
      <c r="BG698" s="21">
        <v>7</v>
      </c>
      <c r="BH698" s="21">
        <f t="shared" si="960"/>
        <v>28</v>
      </c>
      <c r="BI698" s="28">
        <f t="shared" si="961"/>
        <v>4.0959999999999998E-4</v>
      </c>
      <c r="BJ698" s="27">
        <f t="shared" si="962"/>
        <v>4.0959999999999998E-4</v>
      </c>
      <c r="BK698" s="28">
        <f t="shared" si="963"/>
        <v>6.279685848080814E-3</v>
      </c>
      <c r="BL698" s="35">
        <f t="shared" si="964"/>
        <v>0.14831583888843669</v>
      </c>
      <c r="BM698" s="21" t="str">
        <f t="shared" si="965"/>
        <v>Cr1</v>
      </c>
      <c r="BN698" s="51">
        <v>1</v>
      </c>
      <c r="BO698" s="21">
        <v>2</v>
      </c>
      <c r="BP698" s="50" t="s">
        <v>5497</v>
      </c>
      <c r="BQ698" s="14">
        <v>36200</v>
      </c>
      <c r="BR698">
        <f>IFERROR(VLOOKUP(AO698,'Model Failure data- Lines'!$A$37:$E$41,3,FALSE),'Model Failure data- Lines'!$C$37)</f>
        <v>0.16107000000000002</v>
      </c>
      <c r="BS698" s="14">
        <f t="shared" si="966"/>
        <v>33740.283046928816</v>
      </c>
      <c r="BT698" s="34">
        <f t="shared" si="1043"/>
        <v>7910.8866786859517</v>
      </c>
      <c r="BU698" s="34">
        <f t="shared" si="967"/>
        <v>4.2650444150380995</v>
      </c>
      <c r="BV698" s="54">
        <f t="shared" si="968"/>
        <v>25829.396368242866</v>
      </c>
      <c r="BW698">
        <f>IFERROR(VLOOKUP(AO698,'Model Failure data- Lines'!$A$37:$E$41,4,FALSE),'Model Failure data- Lines'!$D$37)</f>
        <v>0.16398000000000001</v>
      </c>
      <c r="BX698" s="14">
        <f t="shared" si="969"/>
        <v>34349.857912928455</v>
      </c>
      <c r="BY698" s="34">
        <f t="shared" si="970"/>
        <v>7056.1187077764444</v>
      </c>
      <c r="BZ698" s="71">
        <f t="shared" si="971"/>
        <v>4.8680952426540083</v>
      </c>
      <c r="CA698" s="71">
        <f t="shared" si="972"/>
        <v>27293.739205152011</v>
      </c>
      <c r="CB698" s="57">
        <v>2</v>
      </c>
      <c r="CC698">
        <f>IFERROR(VLOOKUP(AO698,'Model Failure data- Lines'!$A$37:$E$41,5,FALSE),'Model Failure data- Lines'!$E$37)</f>
        <v>0.16322</v>
      </c>
      <c r="CD698" s="14">
        <f t="shared" si="973"/>
        <v>34190.656229712054</v>
      </c>
      <c r="CE698" s="34">
        <f t="shared" si="974"/>
        <v>5613.675553401964</v>
      </c>
      <c r="CF698" s="34">
        <f t="shared" si="975"/>
        <v>6.0906006954734053</v>
      </c>
      <c r="CG698" s="54">
        <f t="shared" si="976"/>
        <v>28576.98067631009</v>
      </c>
      <c r="CH698" t="e">
        <f>IFERROR(VLOOKUP(AO698,'Model Failure data- Lines'!#REF!,3,FALSE),'Model Failure data- Lines'!#REF!)</f>
        <v>#REF!</v>
      </c>
      <c r="CI698" s="14" t="e">
        <f t="shared" si="977"/>
        <v>#REF!</v>
      </c>
      <c r="CJ698" s="34">
        <f t="shared" si="978"/>
        <v>7587.9119662074045</v>
      </c>
      <c r="CK698" s="34" t="e">
        <f t="shared" si="979"/>
        <v>#REF!</v>
      </c>
      <c r="CL698" s="54" t="e">
        <f t="shared" si="980"/>
        <v>#REF!</v>
      </c>
      <c r="CM698" t="e">
        <f>IFERROR(VLOOKUP(AO698,'Model Failure data- Lines'!#REF!,4,FALSE),'Model Failure data- Lines'!#REF!)</f>
        <v>#REF!</v>
      </c>
      <c r="CN698" s="14" t="e">
        <f t="shared" si="981"/>
        <v>#REF!</v>
      </c>
      <c r="CO698" s="34">
        <f t="shared" si="982"/>
        <v>6491.725071811833</v>
      </c>
      <c r="CP698" s="34" t="e">
        <f t="shared" si="983"/>
        <v>#REF!</v>
      </c>
      <c r="CQ698" s="54" t="e">
        <f t="shared" si="984"/>
        <v>#REF!</v>
      </c>
      <c r="CR698" t="e">
        <f>IFERROR(VLOOKUP(AO698,'Model Failure data- Lines'!#REF!,5,FALSE),'Model Failure data- Lines'!#REF!)</f>
        <v>#REF!</v>
      </c>
      <c r="CS698" s="14" t="e">
        <f t="shared" si="985"/>
        <v>#REF!</v>
      </c>
      <c r="CT698" s="34">
        <f t="shared" si="986"/>
        <v>4751.5553159236852</v>
      </c>
      <c r="CU698" s="34" t="e">
        <f t="shared" si="987"/>
        <v>#REF!</v>
      </c>
      <c r="CV698" s="54" t="e">
        <f t="shared" si="988"/>
        <v>#REF!</v>
      </c>
      <c r="CW698" t="s">
        <v>784</v>
      </c>
      <c r="CZ698">
        <f t="shared" si="989"/>
        <v>27293.739205152015</v>
      </c>
      <c r="DA698" s="34">
        <f t="shared" si="990"/>
        <v>6333.7930920000008</v>
      </c>
      <c r="DB698" s="34">
        <f t="shared" si="991"/>
        <v>96.610402480969071</v>
      </c>
      <c r="DC698" s="34">
        <f t="shared" si="992"/>
        <v>2024.3887384474874</v>
      </c>
      <c r="DD698" s="9">
        <f t="shared" si="993"/>
        <v>25895.06568</v>
      </c>
      <c r="DE698" s="59">
        <f t="shared" si="994"/>
        <v>0.18439066350886169</v>
      </c>
      <c r="DF698" s="59">
        <f t="shared" si="995"/>
        <v>2.8125415460483537E-3</v>
      </c>
      <c r="DG698" s="59">
        <f t="shared" si="996"/>
        <v>5.8934413748639017E-2</v>
      </c>
      <c r="DH698" s="59">
        <f t="shared" si="997"/>
        <v>0.75386238119645099</v>
      </c>
      <c r="DI698" s="14">
        <f t="shared" si="998"/>
        <v>5032.7106816758105</v>
      </c>
      <c r="DJ698" s="14">
        <f t="shared" si="999"/>
        <v>76.7647754614988</v>
      </c>
      <c r="DK698" s="14">
        <f t="shared" si="1000"/>
        <v>1608.5405190638785</v>
      </c>
      <c r="DL698" s="14">
        <f t="shared" si="1001"/>
        <v>20575.723228950825</v>
      </c>
      <c r="DM698">
        <f t="shared" si="1002"/>
        <v>28576.98067631009</v>
      </c>
      <c r="DN698" s="34">
        <f t="shared" si="1003"/>
        <v>6304.4377880000002</v>
      </c>
      <c r="DO698" s="34">
        <f t="shared" si="1004"/>
        <v>96.162641132722115</v>
      </c>
      <c r="DP698" s="34">
        <f t="shared" si="1005"/>
        <v>2015.0062805793323</v>
      </c>
      <c r="DQ698" s="9">
        <f t="shared" si="1006"/>
        <v>25775.04952</v>
      </c>
      <c r="DR698" s="59">
        <f t="shared" si="1007"/>
        <v>0.18439066350886166</v>
      </c>
      <c r="DS698" s="59">
        <f t="shared" si="1008"/>
        <v>2.8125415460483537E-3</v>
      </c>
      <c r="DT698" s="59">
        <f t="shared" si="1009"/>
        <v>5.8934413748639017E-2</v>
      </c>
      <c r="DU698" s="59">
        <f t="shared" si="1010"/>
        <v>0.75386238119645099</v>
      </c>
      <c r="DV698" s="14">
        <f t="shared" si="1011"/>
        <v>5269.3284279847358</v>
      </c>
      <c r="DW698" s="14">
        <f t="shared" si="1012"/>
        <v>80.373945412743112</v>
      </c>
      <c r="DX698" s="14">
        <f t="shared" si="1013"/>
        <v>1684.1676028645209</v>
      </c>
      <c r="DY698" s="14">
        <f t="shared" si="1014"/>
        <v>21543.110700048088</v>
      </c>
      <c r="DZ698" s="34" t="e">
        <f t="shared" si="1015"/>
        <v>#REF!</v>
      </c>
      <c r="EA698" s="34" t="e">
        <f t="shared" si="1016"/>
        <v>#REF!</v>
      </c>
      <c r="EB698" s="34" t="e">
        <f t="shared" si="1017"/>
        <v>#REF!</v>
      </c>
      <c r="EC698" s="34" t="e">
        <f t="shared" si="1018"/>
        <v>#REF!</v>
      </c>
      <c r="ED698" s="34" t="e">
        <f t="shared" si="1019"/>
        <v>#REF!</v>
      </c>
      <c r="EE698" s="59" t="e">
        <f t="shared" si="1020"/>
        <v>#REF!</v>
      </c>
      <c r="EF698" s="59" t="e">
        <f t="shared" si="1021"/>
        <v>#REF!</v>
      </c>
      <c r="EG698" s="59" t="e">
        <f t="shared" si="1022"/>
        <v>#REF!</v>
      </c>
      <c r="EH698" s="59" t="e">
        <f t="shared" si="1023"/>
        <v>#REF!</v>
      </c>
      <c r="EI698" s="14" t="e">
        <f t="shared" si="1024"/>
        <v>#REF!</v>
      </c>
      <c r="EJ698" s="14" t="e">
        <f t="shared" si="1025"/>
        <v>#REF!</v>
      </c>
      <c r="EK698" s="14" t="e">
        <f t="shared" si="1026"/>
        <v>#REF!</v>
      </c>
      <c r="EL698" s="14" t="e">
        <f t="shared" si="1027"/>
        <v>#REF!</v>
      </c>
      <c r="EM698" t="e">
        <f t="shared" si="1028"/>
        <v>#REF!</v>
      </c>
      <c r="EN698" s="34" t="e">
        <f t="shared" si="1029"/>
        <v>#REF!</v>
      </c>
      <c r="EO698" s="34" t="e">
        <f t="shared" si="1030"/>
        <v>#REF!</v>
      </c>
      <c r="EP698" s="34" t="e">
        <f t="shared" si="1031"/>
        <v>#REF!</v>
      </c>
      <c r="EQ698" s="34" t="e">
        <f t="shared" si="1032"/>
        <v>#REF!</v>
      </c>
      <c r="ER698" s="59" t="e">
        <f t="shared" si="1033"/>
        <v>#REF!</v>
      </c>
      <c r="ES698" s="59" t="e">
        <f t="shared" si="1034"/>
        <v>#REF!</v>
      </c>
      <c r="ET698" s="59" t="e">
        <f t="shared" si="1035"/>
        <v>#REF!</v>
      </c>
      <c r="EU698" s="59" t="e">
        <f t="shared" si="1036"/>
        <v>#REF!</v>
      </c>
      <c r="EV698" s="14" t="e">
        <f t="shared" si="1037"/>
        <v>#REF!</v>
      </c>
      <c r="EW698" s="14" t="e">
        <f t="shared" si="1038"/>
        <v>#REF!</v>
      </c>
      <c r="EX698" s="14" t="e">
        <f t="shared" si="1039"/>
        <v>#REF!</v>
      </c>
      <c r="EY698" s="14" t="e">
        <f t="shared" si="1040"/>
        <v>#REF!</v>
      </c>
    </row>
    <row r="699" spans="1:155" x14ac:dyDescent="0.2">
      <c r="A699" s="17">
        <v>30310066</v>
      </c>
      <c r="B699" t="s">
        <v>62</v>
      </c>
      <c r="C699" t="s">
        <v>4513</v>
      </c>
      <c r="D699" t="s">
        <v>4514</v>
      </c>
      <c r="E699" t="s">
        <v>960</v>
      </c>
      <c r="F699" t="s">
        <v>66</v>
      </c>
      <c r="G699" t="s">
        <v>42</v>
      </c>
      <c r="H699" t="s">
        <v>4542</v>
      </c>
      <c r="I699" t="s">
        <v>68</v>
      </c>
      <c r="J699" s="19" t="s">
        <v>69</v>
      </c>
      <c r="K699" t="s">
        <v>70</v>
      </c>
      <c r="L699">
        <v>1966</v>
      </c>
      <c r="M699">
        <f t="shared" si="950"/>
        <v>1966</v>
      </c>
      <c r="N699">
        <v>53</v>
      </c>
      <c r="O699" s="19">
        <f t="shared" si="951"/>
        <v>53</v>
      </c>
      <c r="P699" t="s">
        <v>80</v>
      </c>
      <c r="Q699" s="19" t="str">
        <f t="shared" si="952"/>
        <v>50-60</v>
      </c>
      <c r="R699" s="23">
        <v>178.1</v>
      </c>
      <c r="S699" s="15">
        <f t="shared" si="953"/>
        <v>0.17809999999999998</v>
      </c>
      <c r="T699">
        <v>30324406</v>
      </c>
      <c r="U699" t="s">
        <v>45</v>
      </c>
      <c r="V699" t="s">
        <v>46</v>
      </c>
      <c r="W699" t="s">
        <v>47</v>
      </c>
      <c r="X699" t="s">
        <v>48</v>
      </c>
      <c r="Y699" t="s">
        <v>161</v>
      </c>
      <c r="Z699" t="s">
        <v>4516</v>
      </c>
      <c r="AA699" t="s">
        <v>4517</v>
      </c>
      <c r="AB699" t="s">
        <v>1725</v>
      </c>
      <c r="AC699">
        <v>1966</v>
      </c>
      <c r="AD699">
        <v>106</v>
      </c>
      <c r="AE699" t="str">
        <f t="shared" si="954"/>
        <v>&gt;80</v>
      </c>
      <c r="AF699">
        <v>-37.930856120000001</v>
      </c>
      <c r="AG699">
        <v>145.23087710999999</v>
      </c>
      <c r="AH699" t="s">
        <v>75</v>
      </c>
      <c r="AI699" t="s">
        <v>76</v>
      </c>
      <c r="AJ699" s="33" t="s">
        <v>314</v>
      </c>
      <c r="AL699" t="s">
        <v>48</v>
      </c>
      <c r="AM699" t="s">
        <v>86</v>
      </c>
      <c r="AN699">
        <v>220</v>
      </c>
      <c r="AO699" s="69">
        <v>3</v>
      </c>
      <c r="AP699">
        <v>2</v>
      </c>
      <c r="AQ699">
        <v>0</v>
      </c>
      <c r="AR699">
        <v>1</v>
      </c>
      <c r="AS699" s="82" t="str">
        <f t="shared" si="955"/>
        <v>Gw-0-1</v>
      </c>
      <c r="AT699" s="14">
        <f t="shared" si="956"/>
        <v>36200</v>
      </c>
      <c r="AU699" s="81">
        <f>VLOOKUP(C699,Bushfire_Vlookup!$F$2:$H$12575,3,FALSE)</f>
        <v>552.16463799999997</v>
      </c>
      <c r="AV699" s="14">
        <f>VLOOKUP(AS699,Safety_collateral_Vlookup!$J$3:$L$20,2,FALSE)</f>
        <v>11570.139925214824</v>
      </c>
      <c r="AW699" s="14">
        <f>VLOOKUP(AS699,Safety_collateral_Vlookup!$J$3:$L$20,3,FALSE)</f>
        <v>148000</v>
      </c>
      <c r="AX699" s="48">
        <f t="shared" si="957"/>
        <v>209475.89896895021</v>
      </c>
      <c r="AY699" s="49">
        <f t="shared" si="1044"/>
        <v>13535.599999999999</v>
      </c>
      <c r="AZ699" s="14">
        <v>76000</v>
      </c>
      <c r="BA699" s="16">
        <f t="shared" si="958"/>
        <v>15.475922675681183</v>
      </c>
      <c r="BB699" t="e">
        <f>IF(BA699&lt;=#REF!,#REF!,IF(BA699&lt;=#REF!,#REF!,IF(BA699&lt;=#REF!,#REF!,IF(BA699&lt;=#REF!,#REF!,#REF!))))</f>
        <v>#REF!</v>
      </c>
      <c r="BC699" s="51">
        <v>5</v>
      </c>
      <c r="BD699" s="21">
        <v>70</v>
      </c>
      <c r="BE699" s="21">
        <v>6.4399999999999999E-2</v>
      </c>
      <c r="BF699" s="26">
        <f t="shared" si="959"/>
        <v>882.87565558624271</v>
      </c>
      <c r="BG699" s="21">
        <v>7</v>
      </c>
      <c r="BH699" s="21">
        <f t="shared" si="960"/>
        <v>28</v>
      </c>
      <c r="BI699" s="28">
        <f t="shared" si="961"/>
        <v>4.0959999999999998E-4</v>
      </c>
      <c r="BJ699" s="27">
        <f t="shared" si="962"/>
        <v>4.0959999999999998E-4</v>
      </c>
      <c r="BK699" s="28">
        <f t="shared" si="963"/>
        <v>6.279685848080814E-3</v>
      </c>
      <c r="BL699" s="35">
        <f t="shared" si="964"/>
        <v>9.7183932612468091E-2</v>
      </c>
      <c r="BM699" s="21" t="str">
        <f t="shared" si="965"/>
        <v>Cr1</v>
      </c>
      <c r="BN699" s="51">
        <v>1</v>
      </c>
      <c r="BO699" s="21">
        <v>2</v>
      </c>
      <c r="BP699" s="50" t="s">
        <v>5497</v>
      </c>
      <c r="BQ699" s="14">
        <v>36200</v>
      </c>
      <c r="BR699">
        <f>IFERROR(VLOOKUP(AO699,'Model Failure data- Lines'!$A$37:$E$41,3,FALSE),'Model Failure data- Lines'!$C$37)</f>
        <v>0.16107000000000002</v>
      </c>
      <c r="BS699" s="14">
        <f t="shared" si="966"/>
        <v>33740.283046928816</v>
      </c>
      <c r="BT699" s="34">
        <f t="shared" si="1043"/>
        <v>12073.084125740939</v>
      </c>
      <c r="BU699" s="34">
        <f t="shared" si="967"/>
        <v>2.7946697542669643</v>
      </c>
      <c r="BV699" s="54">
        <f t="shared" si="968"/>
        <v>21667.198921187875</v>
      </c>
      <c r="BW699">
        <f>IFERROR(VLOOKUP(AO699,'Model Failure data- Lines'!$A$37:$E$41,4,FALSE),'Model Failure data- Lines'!$D$37)</f>
        <v>0.16398000000000001</v>
      </c>
      <c r="BX699" s="14">
        <f t="shared" si="969"/>
        <v>34349.857912928455</v>
      </c>
      <c r="BY699" s="34">
        <f t="shared" si="970"/>
        <v>10768.592475192669</v>
      </c>
      <c r="BZ699" s="71">
        <f t="shared" si="971"/>
        <v>3.1898187244116949</v>
      </c>
      <c r="CA699" s="71">
        <f t="shared" si="972"/>
        <v>23581.265437735787</v>
      </c>
      <c r="CB699" s="57">
        <v>2</v>
      </c>
      <c r="CC699">
        <f>IFERROR(VLOOKUP(AO699,'Model Failure data- Lines'!$A$37:$E$41,5,FALSE),'Model Failure data- Lines'!$E$37)</f>
        <v>0.16322</v>
      </c>
      <c r="CD699" s="14">
        <f t="shared" si="973"/>
        <v>34190.656229712054</v>
      </c>
      <c r="CE699" s="34">
        <f t="shared" si="974"/>
        <v>8567.2289293992253</v>
      </c>
      <c r="CF699" s="34">
        <f t="shared" si="975"/>
        <v>3.9908652507678077</v>
      </c>
      <c r="CG699" s="54">
        <f t="shared" si="976"/>
        <v>25623.427300312829</v>
      </c>
      <c r="CH699" t="e">
        <f>IFERROR(VLOOKUP(AO699,'Model Failure data- Lines'!#REF!,3,FALSE),'Model Failure data- Lines'!#REF!)</f>
        <v>#REF!</v>
      </c>
      <c r="CI699" s="14" t="e">
        <f t="shared" si="977"/>
        <v>#REF!</v>
      </c>
      <c r="CJ699" s="34">
        <f t="shared" si="978"/>
        <v>11580.180986988333</v>
      </c>
      <c r="CK699" s="34" t="e">
        <f t="shared" si="979"/>
        <v>#REF!</v>
      </c>
      <c r="CL699" s="54" t="e">
        <f t="shared" si="980"/>
        <v>#REF!</v>
      </c>
      <c r="CM699" t="e">
        <f>IFERROR(VLOOKUP(AO699,'Model Failure data- Lines'!#REF!,4,FALSE),'Model Failure data- Lines'!#REF!)</f>
        <v>#REF!</v>
      </c>
      <c r="CN699" s="14" t="e">
        <f t="shared" si="981"/>
        <v>#REF!</v>
      </c>
      <c r="CO699" s="34">
        <f t="shared" si="982"/>
        <v>9907.2513735191715</v>
      </c>
      <c r="CP699" s="34" t="e">
        <f t="shared" si="983"/>
        <v>#REF!</v>
      </c>
      <c r="CQ699" s="54" t="e">
        <f t="shared" si="984"/>
        <v>#REF!</v>
      </c>
      <c r="CR699" t="e">
        <f>IFERROR(VLOOKUP(AO699,'Model Failure data- Lines'!#REF!,5,FALSE),'Model Failure data- Lines'!#REF!)</f>
        <v>#REF!</v>
      </c>
      <c r="CS699" s="14" t="e">
        <f t="shared" si="985"/>
        <v>#REF!</v>
      </c>
      <c r="CT699" s="34">
        <f t="shared" si="986"/>
        <v>7251.516724644458</v>
      </c>
      <c r="CU699" s="34" t="e">
        <f t="shared" si="987"/>
        <v>#REF!</v>
      </c>
      <c r="CV699" s="54" t="e">
        <f t="shared" si="988"/>
        <v>#REF!</v>
      </c>
      <c r="CW699" t="s">
        <v>1725</v>
      </c>
      <c r="CZ699">
        <f t="shared" si="989"/>
        <v>23581.265437735787</v>
      </c>
      <c r="DA699" s="34">
        <f t="shared" si="990"/>
        <v>6333.7930920000008</v>
      </c>
      <c r="DB699" s="34">
        <f t="shared" si="991"/>
        <v>96.610402480969071</v>
      </c>
      <c r="DC699" s="34">
        <f t="shared" si="992"/>
        <v>2024.3887384474874</v>
      </c>
      <c r="DD699" s="9">
        <f t="shared" si="993"/>
        <v>25895.06568</v>
      </c>
      <c r="DE699" s="59">
        <f t="shared" si="994"/>
        <v>0.18439066350886169</v>
      </c>
      <c r="DF699" s="59">
        <f t="shared" si="995"/>
        <v>2.8125415460483537E-3</v>
      </c>
      <c r="DG699" s="59">
        <f t="shared" si="996"/>
        <v>5.8934413748639017E-2</v>
      </c>
      <c r="DH699" s="59">
        <f t="shared" si="997"/>
        <v>0.75386238119645099</v>
      </c>
      <c r="DI699" s="14">
        <f t="shared" si="998"/>
        <v>4348.1651804426892</v>
      </c>
      <c r="DJ699" s="14">
        <f t="shared" si="999"/>
        <v>66.323288752026016</v>
      </c>
      <c r="DK699" s="14">
        <f t="shared" si="1000"/>
        <v>1389.7480540240019</v>
      </c>
      <c r="DL699" s="14">
        <f t="shared" si="1001"/>
        <v>17777.028914517072</v>
      </c>
      <c r="DM699">
        <f t="shared" si="1002"/>
        <v>25623.427300312829</v>
      </c>
      <c r="DN699" s="34">
        <f t="shared" si="1003"/>
        <v>6304.4377880000002</v>
      </c>
      <c r="DO699" s="34">
        <f t="shared" si="1004"/>
        <v>96.162641132722115</v>
      </c>
      <c r="DP699" s="34">
        <f t="shared" si="1005"/>
        <v>2015.0062805793323</v>
      </c>
      <c r="DQ699" s="9">
        <f t="shared" si="1006"/>
        <v>25775.04952</v>
      </c>
      <c r="DR699" s="59">
        <f t="shared" si="1007"/>
        <v>0.18439066350886166</v>
      </c>
      <c r="DS699" s="59">
        <f t="shared" si="1008"/>
        <v>2.8125415460483537E-3</v>
      </c>
      <c r="DT699" s="59">
        <f t="shared" si="1009"/>
        <v>5.8934413748639017E-2</v>
      </c>
      <c r="DU699" s="59">
        <f t="shared" si="1010"/>
        <v>0.75386238119645099</v>
      </c>
      <c r="DV699" s="14">
        <f t="shared" si="1011"/>
        <v>4724.720761275762</v>
      </c>
      <c r="DW699" s="14">
        <f t="shared" si="1012"/>
        <v>72.066953834279431</v>
      </c>
      <c r="DX699" s="14">
        <f t="shared" si="1013"/>
        <v>1510.1016661748088</v>
      </c>
      <c r="DY699" s="14">
        <f t="shared" si="1014"/>
        <v>19316.537919027978</v>
      </c>
      <c r="DZ699" s="34" t="e">
        <f t="shared" si="1015"/>
        <v>#REF!</v>
      </c>
      <c r="EA699" s="34" t="e">
        <f t="shared" si="1016"/>
        <v>#REF!</v>
      </c>
      <c r="EB699" s="34" t="e">
        <f t="shared" si="1017"/>
        <v>#REF!</v>
      </c>
      <c r="EC699" s="34" t="e">
        <f t="shared" si="1018"/>
        <v>#REF!</v>
      </c>
      <c r="ED699" s="34" t="e">
        <f t="shared" si="1019"/>
        <v>#REF!</v>
      </c>
      <c r="EE699" s="59" t="e">
        <f t="shared" si="1020"/>
        <v>#REF!</v>
      </c>
      <c r="EF699" s="59" t="e">
        <f t="shared" si="1021"/>
        <v>#REF!</v>
      </c>
      <c r="EG699" s="59" t="e">
        <f t="shared" si="1022"/>
        <v>#REF!</v>
      </c>
      <c r="EH699" s="59" t="e">
        <f t="shared" si="1023"/>
        <v>#REF!</v>
      </c>
      <c r="EI699" s="14" t="e">
        <f t="shared" si="1024"/>
        <v>#REF!</v>
      </c>
      <c r="EJ699" s="14" t="e">
        <f t="shared" si="1025"/>
        <v>#REF!</v>
      </c>
      <c r="EK699" s="14" t="e">
        <f t="shared" si="1026"/>
        <v>#REF!</v>
      </c>
      <c r="EL699" s="14" t="e">
        <f t="shared" si="1027"/>
        <v>#REF!</v>
      </c>
      <c r="EM699" t="e">
        <f t="shared" si="1028"/>
        <v>#REF!</v>
      </c>
      <c r="EN699" s="34" t="e">
        <f t="shared" si="1029"/>
        <v>#REF!</v>
      </c>
      <c r="EO699" s="34" t="e">
        <f t="shared" si="1030"/>
        <v>#REF!</v>
      </c>
      <c r="EP699" s="34" t="e">
        <f t="shared" si="1031"/>
        <v>#REF!</v>
      </c>
      <c r="EQ699" s="34" t="e">
        <f t="shared" si="1032"/>
        <v>#REF!</v>
      </c>
      <c r="ER699" s="59" t="e">
        <f t="shared" si="1033"/>
        <v>#REF!</v>
      </c>
      <c r="ES699" s="59" t="e">
        <f t="shared" si="1034"/>
        <v>#REF!</v>
      </c>
      <c r="ET699" s="59" t="e">
        <f t="shared" si="1035"/>
        <v>#REF!</v>
      </c>
      <c r="EU699" s="59" t="e">
        <f t="shared" si="1036"/>
        <v>#REF!</v>
      </c>
      <c r="EV699" s="14" t="e">
        <f t="shared" si="1037"/>
        <v>#REF!</v>
      </c>
      <c r="EW699" s="14" t="e">
        <f t="shared" si="1038"/>
        <v>#REF!</v>
      </c>
      <c r="EX699" s="14" t="e">
        <f t="shared" si="1039"/>
        <v>#REF!</v>
      </c>
      <c r="EY699" s="14" t="e">
        <f t="shared" si="1040"/>
        <v>#REF!</v>
      </c>
    </row>
    <row r="700" spans="1:155" x14ac:dyDescent="0.2">
      <c r="A700" s="17">
        <v>30101801</v>
      </c>
      <c r="B700" t="s">
        <v>62</v>
      </c>
      <c r="C700" t="s">
        <v>2180</v>
      </c>
      <c r="D700" t="s">
        <v>2181</v>
      </c>
      <c r="E700" t="s">
        <v>493</v>
      </c>
      <c r="F700" t="s">
        <v>66</v>
      </c>
      <c r="G700" t="s">
        <v>42</v>
      </c>
      <c r="H700" t="s">
        <v>2310</v>
      </c>
      <c r="I700" t="s">
        <v>68</v>
      </c>
      <c r="J700" s="19" t="s">
        <v>69</v>
      </c>
      <c r="K700" t="s">
        <v>70</v>
      </c>
      <c r="L700">
        <v>1966</v>
      </c>
      <c r="M700">
        <f t="shared" si="950"/>
        <v>1966</v>
      </c>
      <c r="N700">
        <v>53</v>
      </c>
      <c r="O700" s="19">
        <f t="shared" si="951"/>
        <v>53</v>
      </c>
      <c r="P700" t="s">
        <v>80</v>
      </c>
      <c r="Q700" s="19" t="str">
        <f t="shared" si="952"/>
        <v>50-60</v>
      </c>
      <c r="R700" s="23">
        <v>165.7</v>
      </c>
      <c r="S700" s="15">
        <f t="shared" si="953"/>
        <v>0.16569999999999999</v>
      </c>
      <c r="T700">
        <v>30244788</v>
      </c>
      <c r="U700" t="s">
        <v>45</v>
      </c>
      <c r="V700" t="s">
        <v>46</v>
      </c>
      <c r="W700" s="20" t="s">
        <v>87</v>
      </c>
      <c r="X700" t="s">
        <v>88</v>
      </c>
      <c r="Y700" t="s">
        <v>272</v>
      </c>
      <c r="Z700" t="s">
        <v>2183</v>
      </c>
      <c r="AA700" t="s">
        <v>2184</v>
      </c>
      <c r="AB700" t="s">
        <v>497</v>
      </c>
      <c r="AC700">
        <v>1966</v>
      </c>
      <c r="AD700">
        <v>106</v>
      </c>
      <c r="AE700" t="str">
        <f t="shared" si="954"/>
        <v>&gt;80</v>
      </c>
      <c r="AF700">
        <v>-37.929262940000001</v>
      </c>
      <c r="AG700">
        <v>145.23118145000001</v>
      </c>
      <c r="AH700" t="s">
        <v>75</v>
      </c>
      <c r="AI700" t="s">
        <v>76</v>
      </c>
      <c r="AJ700" s="33" t="s">
        <v>314</v>
      </c>
      <c r="AL700" t="s">
        <v>78</v>
      </c>
      <c r="AM700" t="s">
        <v>79</v>
      </c>
      <c r="AN700">
        <v>220</v>
      </c>
      <c r="AO700" s="69">
        <v>3</v>
      </c>
      <c r="AP700">
        <v>2</v>
      </c>
      <c r="AQ700">
        <v>0</v>
      </c>
      <c r="AR700">
        <v>2</v>
      </c>
      <c r="AS700" s="82" t="str">
        <f t="shared" si="955"/>
        <v>Gw-0-2</v>
      </c>
      <c r="AT700" s="14">
        <f t="shared" si="956"/>
        <v>36200</v>
      </c>
      <c r="AU700" s="81">
        <f>VLOOKUP(C700,Bushfire_Vlookup!$F$2:$H$12575,3,FALSE)</f>
        <v>552.16463799999997</v>
      </c>
      <c r="AV700" s="14">
        <f>VLOOKUP(AS700,Safety_collateral_Vlookup!$J$3:$L$20,2,FALSE)</f>
        <v>93570.139925214826</v>
      </c>
      <c r="AW700" s="14">
        <f>VLOOKUP(AS700,Safety_collateral_Vlookup!$J$3:$L$20,3,FALSE)</f>
        <v>550000</v>
      </c>
      <c r="AX700" s="48">
        <f t="shared" si="957"/>
        <v>725903.89896895015</v>
      </c>
      <c r="AY700" s="49">
        <f t="shared" si="1044"/>
        <v>12593.199999999999</v>
      </c>
      <c r="AZ700" s="14">
        <v>76000</v>
      </c>
      <c r="BA700" s="16">
        <f t="shared" si="958"/>
        <v>57.642529219654271</v>
      </c>
      <c r="BB700" t="e">
        <f>IF(BA700&lt;=#REF!,#REF!,IF(BA700&lt;=#REF!,#REF!,IF(BA700&lt;=#REF!,#REF!,IF(BA700&lt;=#REF!,#REF!,#REF!))))</f>
        <v>#REF!</v>
      </c>
      <c r="BC700" s="51">
        <v>5</v>
      </c>
      <c r="BD700" s="21">
        <v>70</v>
      </c>
      <c r="BE700" s="21">
        <v>6.4399999999999999E-2</v>
      </c>
      <c r="BF700" s="26">
        <f t="shared" si="959"/>
        <v>821.40649146906469</v>
      </c>
      <c r="BG700" s="21">
        <v>7</v>
      </c>
      <c r="BH700" s="21">
        <f t="shared" si="960"/>
        <v>28</v>
      </c>
      <c r="BI700" s="28">
        <f t="shared" si="961"/>
        <v>4.0959999999999998E-4</v>
      </c>
      <c r="BJ700" s="27">
        <f t="shared" si="962"/>
        <v>4.0959999999999998E-4</v>
      </c>
      <c r="BK700" s="28">
        <f t="shared" si="963"/>
        <v>6.2796858480808132E-3</v>
      </c>
      <c r="BL700" s="35">
        <f t="shared" si="964"/>
        <v>0.36197697498824771</v>
      </c>
      <c r="BM700" s="21" t="str">
        <f t="shared" si="965"/>
        <v>Cr2</v>
      </c>
      <c r="BN700" s="51">
        <v>2</v>
      </c>
      <c r="BO700" s="21">
        <v>0</v>
      </c>
      <c r="BP700" s="50" t="s">
        <v>5497</v>
      </c>
      <c r="BQ700" s="14">
        <v>36200</v>
      </c>
      <c r="BR700">
        <f>IFERROR(VLOOKUP(AO700,'Model Failure data- Lines'!$A$37:$E$41,3,FALSE),'Model Failure data- Lines'!$C$37)</f>
        <v>0.16107000000000002</v>
      </c>
      <c r="BS700" s="14">
        <f t="shared" si="966"/>
        <v>116921.34100692881</v>
      </c>
      <c r="BT700" s="34">
        <f t="shared" si="1043"/>
        <v>11232.510048485536</v>
      </c>
      <c r="BU700" s="34">
        <f t="shared" si="967"/>
        <v>10.409190866710434</v>
      </c>
      <c r="BV700" s="54">
        <f t="shared" si="968"/>
        <v>105688.83095844327</v>
      </c>
      <c r="BW700">
        <f>IFERROR(VLOOKUP(AO700,'Model Failure data- Lines'!$A$37:$E$41,4,FALSE),'Model Failure data- Lines'!$D$37)</f>
        <v>0.16398000000000001</v>
      </c>
      <c r="BX700" s="14">
        <f t="shared" si="969"/>
        <v>119033.72135292845</v>
      </c>
      <c r="BY700" s="34">
        <f t="shared" si="970"/>
        <v>10018.842072652584</v>
      </c>
      <c r="BZ700" s="71">
        <f t="shared" si="971"/>
        <v>11.880985895350394</v>
      </c>
      <c r="CA700" s="71">
        <f t="shared" si="972"/>
        <v>109014.87928027587</v>
      </c>
      <c r="CB700" s="57">
        <v>2</v>
      </c>
      <c r="CC700">
        <f>IFERROR(VLOOKUP(AO700,'Model Failure data- Lines'!$A$37:$E$41,5,FALSE),'Model Failure data- Lines'!$E$37)</f>
        <v>0.16322</v>
      </c>
      <c r="CD700" s="14">
        <f t="shared" si="973"/>
        <v>118482.03438971205</v>
      </c>
      <c r="CE700" s="34">
        <f t="shared" si="974"/>
        <v>7970.7458371782805</v>
      </c>
      <c r="CF700" s="34">
        <f t="shared" si="975"/>
        <v>14.864610766670213</v>
      </c>
      <c r="CG700" s="54">
        <f t="shared" si="976"/>
        <v>110511.28855253376</v>
      </c>
      <c r="CH700" t="e">
        <f>IFERROR(VLOOKUP(AO700,'Model Failure data- Lines'!#REF!,3,FALSE),'Model Failure data- Lines'!#REF!)</f>
        <v>#REF!</v>
      </c>
      <c r="CI700" s="14" t="e">
        <f t="shared" si="977"/>
        <v>#REF!</v>
      </c>
      <c r="CJ700" s="34">
        <f t="shared" si="978"/>
        <v>10773.924702661239</v>
      </c>
      <c r="CK700" s="34" t="e">
        <f t="shared" si="979"/>
        <v>#REF!</v>
      </c>
      <c r="CL700" s="54" t="e">
        <f t="shared" si="980"/>
        <v>#REF!</v>
      </c>
      <c r="CM700" t="e">
        <f>IFERROR(VLOOKUP(AO700,'Model Failure data- Lines'!#REF!,4,FALSE),'Model Failure data- Lines'!#REF!)</f>
        <v>#REF!</v>
      </c>
      <c r="CN700" s="14" t="e">
        <f t="shared" si="981"/>
        <v>#REF!</v>
      </c>
      <c r="CO700" s="34">
        <f t="shared" si="982"/>
        <v>9217.4708174740408</v>
      </c>
      <c r="CP700" s="34" t="e">
        <f t="shared" si="983"/>
        <v>#REF!</v>
      </c>
      <c r="CQ700" s="54" t="e">
        <f t="shared" si="984"/>
        <v>#REF!</v>
      </c>
      <c r="CR700" t="e">
        <f>IFERROR(VLOOKUP(AO700,'Model Failure data- Lines'!#REF!,5,FALSE),'Model Failure data- Lines'!#REF!)</f>
        <v>#REF!</v>
      </c>
      <c r="CS700" s="14" t="e">
        <f t="shared" si="985"/>
        <v>#REF!</v>
      </c>
      <c r="CT700" s="34">
        <f t="shared" si="986"/>
        <v>6746.6385248376564</v>
      </c>
      <c r="CU700" s="34" t="e">
        <f t="shared" si="987"/>
        <v>#REF!</v>
      </c>
      <c r="CV700" s="54" t="e">
        <f t="shared" si="988"/>
        <v>#REF!</v>
      </c>
      <c r="CW700" t="s">
        <v>497</v>
      </c>
      <c r="CZ700">
        <f t="shared" si="989"/>
        <v>109014.87928027587</v>
      </c>
      <c r="DA700" s="34">
        <f t="shared" si="990"/>
        <v>6333.7930920000008</v>
      </c>
      <c r="DB700" s="34">
        <f t="shared" si="991"/>
        <v>96.610402480969071</v>
      </c>
      <c r="DC700" s="34">
        <f t="shared" si="992"/>
        <v>16371.654858447488</v>
      </c>
      <c r="DD700" s="9">
        <f t="shared" si="993"/>
        <v>96231.663</v>
      </c>
      <c r="DE700" s="59">
        <f t="shared" si="994"/>
        <v>5.321007375061939E-2</v>
      </c>
      <c r="DF700" s="59">
        <f t="shared" si="995"/>
        <v>8.1162213012331633E-4</v>
      </c>
      <c r="DG700" s="59">
        <f t="shared" si="996"/>
        <v>0.13753795707946012</v>
      </c>
      <c r="DH700" s="59">
        <f t="shared" si="997"/>
        <v>0.80844034703979728</v>
      </c>
      <c r="DI700" s="14">
        <f t="shared" si="998"/>
        <v>5800.689766418348</v>
      </c>
      <c r="DJ700" s="14">
        <f t="shared" si="999"/>
        <v>88.478888536593686</v>
      </c>
      <c r="DK700" s="14">
        <f t="shared" si="1000"/>
        <v>14993.68378747311</v>
      </c>
      <c r="DL700" s="14">
        <f t="shared" si="1001"/>
        <v>88132.026837847821</v>
      </c>
      <c r="DM700">
        <f t="shared" si="1002"/>
        <v>110511.28855253376</v>
      </c>
      <c r="DN700" s="34">
        <f t="shared" si="1003"/>
        <v>6304.4377880000002</v>
      </c>
      <c r="DO700" s="34">
        <f t="shared" si="1004"/>
        <v>96.162641132722115</v>
      </c>
      <c r="DP700" s="34">
        <f t="shared" si="1005"/>
        <v>16295.776960579333</v>
      </c>
      <c r="DQ700" s="9">
        <f t="shared" si="1006"/>
        <v>95785.657000000007</v>
      </c>
      <c r="DR700" s="59">
        <f t="shared" si="1007"/>
        <v>5.3210073750619383E-2</v>
      </c>
      <c r="DS700" s="59">
        <f t="shared" si="1008"/>
        <v>8.1162213012331633E-4</v>
      </c>
      <c r="DT700" s="59">
        <f t="shared" si="1009"/>
        <v>0.13753795707946012</v>
      </c>
      <c r="DU700" s="59">
        <f t="shared" si="1010"/>
        <v>0.80844034703979728</v>
      </c>
      <c r="DV700" s="14">
        <f t="shared" si="1011"/>
        <v>5880.3138141563013</v>
      </c>
      <c r="DW700" s="14">
        <f t="shared" si="1012"/>
        <v>89.693407417679921</v>
      </c>
      <c r="DX700" s="14">
        <f t="shared" si="1013"/>
        <v>15199.496861734222</v>
      </c>
      <c r="DY700" s="14">
        <f t="shared" si="1014"/>
        <v>89341.784469225575</v>
      </c>
      <c r="DZ700" s="34" t="e">
        <f t="shared" si="1015"/>
        <v>#REF!</v>
      </c>
      <c r="EA700" s="34" t="e">
        <f t="shared" si="1016"/>
        <v>#REF!</v>
      </c>
      <c r="EB700" s="34" t="e">
        <f t="shared" si="1017"/>
        <v>#REF!</v>
      </c>
      <c r="EC700" s="34" t="e">
        <f t="shared" si="1018"/>
        <v>#REF!</v>
      </c>
      <c r="ED700" s="34" t="e">
        <f t="shared" si="1019"/>
        <v>#REF!</v>
      </c>
      <c r="EE700" s="59" t="e">
        <f t="shared" si="1020"/>
        <v>#REF!</v>
      </c>
      <c r="EF700" s="59" t="e">
        <f t="shared" si="1021"/>
        <v>#REF!</v>
      </c>
      <c r="EG700" s="59" t="e">
        <f t="shared" si="1022"/>
        <v>#REF!</v>
      </c>
      <c r="EH700" s="59" t="e">
        <f t="shared" si="1023"/>
        <v>#REF!</v>
      </c>
      <c r="EI700" s="14" t="e">
        <f t="shared" si="1024"/>
        <v>#REF!</v>
      </c>
      <c r="EJ700" s="14" t="e">
        <f t="shared" si="1025"/>
        <v>#REF!</v>
      </c>
      <c r="EK700" s="14" t="e">
        <f t="shared" si="1026"/>
        <v>#REF!</v>
      </c>
      <c r="EL700" s="14" t="e">
        <f t="shared" si="1027"/>
        <v>#REF!</v>
      </c>
      <c r="EM700" t="e">
        <f t="shared" si="1028"/>
        <v>#REF!</v>
      </c>
      <c r="EN700" s="34" t="e">
        <f t="shared" si="1029"/>
        <v>#REF!</v>
      </c>
      <c r="EO700" s="34" t="e">
        <f t="shared" si="1030"/>
        <v>#REF!</v>
      </c>
      <c r="EP700" s="34" t="e">
        <f t="shared" si="1031"/>
        <v>#REF!</v>
      </c>
      <c r="EQ700" s="34" t="e">
        <f t="shared" si="1032"/>
        <v>#REF!</v>
      </c>
      <c r="ER700" s="59" t="e">
        <f t="shared" si="1033"/>
        <v>#REF!</v>
      </c>
      <c r="ES700" s="59" t="e">
        <f t="shared" si="1034"/>
        <v>#REF!</v>
      </c>
      <c r="ET700" s="59" t="e">
        <f t="shared" si="1035"/>
        <v>#REF!</v>
      </c>
      <c r="EU700" s="59" t="e">
        <f t="shared" si="1036"/>
        <v>#REF!</v>
      </c>
      <c r="EV700" s="14" t="e">
        <f t="shared" si="1037"/>
        <v>#REF!</v>
      </c>
      <c r="EW700" s="14" t="e">
        <f t="shared" si="1038"/>
        <v>#REF!</v>
      </c>
      <c r="EX700" s="14" t="e">
        <f t="shared" si="1039"/>
        <v>#REF!</v>
      </c>
      <c r="EY700" s="14" t="e">
        <f t="shared" si="1040"/>
        <v>#REF!</v>
      </c>
    </row>
    <row r="701" spans="1:155" x14ac:dyDescent="0.2">
      <c r="A701" s="17">
        <v>30271029</v>
      </c>
      <c r="B701" t="s">
        <v>62</v>
      </c>
      <c r="C701" t="s">
        <v>2509</v>
      </c>
      <c r="D701" t="s">
        <v>2510</v>
      </c>
      <c r="E701" t="s">
        <v>621</v>
      </c>
      <c r="F701" t="s">
        <v>66</v>
      </c>
      <c r="G701" t="s">
        <v>42</v>
      </c>
      <c r="H701" t="s">
        <v>4280</v>
      </c>
      <c r="I701" t="s">
        <v>68</v>
      </c>
      <c r="J701" s="19" t="s">
        <v>69</v>
      </c>
      <c r="K701" t="s">
        <v>70</v>
      </c>
      <c r="L701">
        <v>1966</v>
      </c>
      <c r="M701">
        <f t="shared" si="950"/>
        <v>1966</v>
      </c>
      <c r="N701">
        <v>53</v>
      </c>
      <c r="O701" s="19">
        <f t="shared" si="951"/>
        <v>53</v>
      </c>
      <c r="P701" t="s">
        <v>80</v>
      </c>
      <c r="Q701" s="19" t="str">
        <f t="shared" si="952"/>
        <v>50-60</v>
      </c>
      <c r="R701" s="23">
        <v>180.2</v>
      </c>
      <c r="S701" s="15">
        <f t="shared" si="953"/>
        <v>0.1802</v>
      </c>
      <c r="T701">
        <v>30001302</v>
      </c>
      <c r="U701" t="s">
        <v>45</v>
      </c>
      <c r="V701" t="s">
        <v>46</v>
      </c>
      <c r="W701" s="20" t="s">
        <v>87</v>
      </c>
      <c r="X701" t="s">
        <v>88</v>
      </c>
      <c r="Y701" t="s">
        <v>272</v>
      </c>
      <c r="Z701" t="s">
        <v>2512</v>
      </c>
      <c r="AA701" t="s">
        <v>2513</v>
      </c>
      <c r="AB701" t="s">
        <v>626</v>
      </c>
      <c r="AC701">
        <v>1966</v>
      </c>
      <c r="AD701">
        <v>106</v>
      </c>
      <c r="AE701" t="str">
        <f t="shared" si="954"/>
        <v>&gt;80</v>
      </c>
      <c r="AF701">
        <v>-37.928374689999998</v>
      </c>
      <c r="AG701">
        <v>145.22967324999999</v>
      </c>
      <c r="AH701" t="s">
        <v>75</v>
      </c>
      <c r="AI701" t="s">
        <v>76</v>
      </c>
      <c r="AJ701" s="33" t="s">
        <v>314</v>
      </c>
      <c r="AL701" t="s">
        <v>48</v>
      </c>
      <c r="AM701" t="s">
        <v>86</v>
      </c>
      <c r="AN701">
        <v>220</v>
      </c>
      <c r="AO701" s="69">
        <v>3</v>
      </c>
      <c r="AP701">
        <v>2</v>
      </c>
      <c r="AQ701">
        <v>0</v>
      </c>
      <c r="AR701">
        <v>2</v>
      </c>
      <c r="AS701" s="82" t="str">
        <f t="shared" si="955"/>
        <v>Gw-0-2</v>
      </c>
      <c r="AT701" s="14">
        <f t="shared" si="956"/>
        <v>36200</v>
      </c>
      <c r="AU701" s="81">
        <f>VLOOKUP(C701,Bushfire_Vlookup!$F$2:$H$12575,3,FALSE)</f>
        <v>552.16463799999997</v>
      </c>
      <c r="AV701" s="14">
        <f>VLOOKUP(AS701,Safety_collateral_Vlookup!$J$3:$L$20,2,FALSE)</f>
        <v>93570.139925214826</v>
      </c>
      <c r="AW701" s="14">
        <f>VLOOKUP(AS701,Safety_collateral_Vlookup!$J$3:$L$20,3,FALSE)</f>
        <v>550000</v>
      </c>
      <c r="AX701" s="48">
        <f t="shared" si="957"/>
        <v>725903.89896895015</v>
      </c>
      <c r="AY701" s="49">
        <f t="shared" si="1044"/>
        <v>13695.2</v>
      </c>
      <c r="AZ701" s="14">
        <v>76000</v>
      </c>
      <c r="BA701" s="16">
        <f t="shared" si="958"/>
        <v>53.00425689065878</v>
      </c>
      <c r="BB701" t="e">
        <f>IF(BA701&lt;=#REF!,#REF!,IF(BA701&lt;=#REF!,#REF!,IF(BA701&lt;=#REF!,#REF!,IF(BA701&lt;=#REF!,#REF!,#REF!))))</f>
        <v>#REF!</v>
      </c>
      <c r="BC701" s="51">
        <v>5</v>
      </c>
      <c r="BD701" s="21">
        <v>70</v>
      </c>
      <c r="BE701" s="21">
        <v>6.4399999999999999E-2</v>
      </c>
      <c r="BF701" s="26">
        <f t="shared" si="959"/>
        <v>893.28575596092628</v>
      </c>
      <c r="BG701" s="21">
        <v>7</v>
      </c>
      <c r="BH701" s="21">
        <f t="shared" si="960"/>
        <v>28</v>
      </c>
      <c r="BI701" s="28">
        <f t="shared" si="961"/>
        <v>4.0959999999999998E-4</v>
      </c>
      <c r="BJ701" s="27">
        <f t="shared" si="962"/>
        <v>4.0959999999999998E-4</v>
      </c>
      <c r="BK701" s="28">
        <f t="shared" si="963"/>
        <v>6.2796858480808132E-3</v>
      </c>
      <c r="BL701" s="35">
        <f t="shared" si="964"/>
        <v>0.33285008188430987</v>
      </c>
      <c r="BM701" s="21" t="str">
        <f t="shared" si="965"/>
        <v>Cr2</v>
      </c>
      <c r="BN701" s="51">
        <v>2</v>
      </c>
      <c r="BO701" s="21">
        <v>0</v>
      </c>
      <c r="BP701" s="50" t="s">
        <v>5497</v>
      </c>
      <c r="BQ701" s="14">
        <v>36200</v>
      </c>
      <c r="BR701">
        <f>IFERROR(VLOOKUP(AO701,'Model Failure data- Lines'!$A$37:$E$41,3,FALSE),'Model Failure data- Lines'!$C$37)</f>
        <v>0.16107000000000002</v>
      </c>
      <c r="BS701" s="14">
        <f t="shared" si="966"/>
        <v>116921.34100692881</v>
      </c>
      <c r="BT701" s="34">
        <f t="shared" si="1043"/>
        <v>12215.439413018066</v>
      </c>
      <c r="BU701" s="34">
        <f t="shared" si="967"/>
        <v>9.5716033663369515</v>
      </c>
      <c r="BV701" s="54">
        <f t="shared" si="968"/>
        <v>104705.90159391073</v>
      </c>
      <c r="BW701">
        <f>IFERROR(VLOOKUP(AO701,'Model Failure data- Lines'!$A$37:$E$41,4,FALSE),'Model Failure data- Lines'!$D$37)</f>
        <v>0.16398000000000001</v>
      </c>
      <c r="BX701" s="14">
        <f t="shared" si="969"/>
        <v>119033.72135292845</v>
      </c>
      <c r="BY701" s="34">
        <f t="shared" si="970"/>
        <v>10895.566333687362</v>
      </c>
      <c r="BZ701" s="71">
        <f t="shared" si="971"/>
        <v>10.924968717311653</v>
      </c>
      <c r="CA701" s="71">
        <f t="shared" si="972"/>
        <v>108138.15501924109</v>
      </c>
      <c r="CB701" s="57">
        <v>2</v>
      </c>
      <c r="CC701">
        <f>IFERROR(VLOOKUP(AO701,'Model Failure data- Lines'!$A$37:$E$41,5,FALSE),'Model Failure data- Lines'!$E$37)</f>
        <v>0.16322</v>
      </c>
      <c r="CD701" s="14">
        <f t="shared" si="973"/>
        <v>118482.03438971205</v>
      </c>
      <c r="CE701" s="34">
        <f t="shared" si="974"/>
        <v>8668.2462272753546</v>
      </c>
      <c r="CF701" s="34">
        <f t="shared" si="975"/>
        <v>13.668512786000299</v>
      </c>
      <c r="CG701" s="54">
        <f t="shared" si="976"/>
        <v>109813.78816243669</v>
      </c>
      <c r="CH701" t="e">
        <f>IFERROR(VLOOKUP(AO701,'Model Failure data- Lines'!#REF!,3,FALSE),'Model Failure data- Lines'!#REF!)</f>
        <v>#REF!</v>
      </c>
      <c r="CI701" s="14" t="e">
        <f t="shared" si="977"/>
        <v>#REF!</v>
      </c>
      <c r="CJ701" s="34">
        <f t="shared" si="978"/>
        <v>11716.724389979214</v>
      </c>
      <c r="CK701" s="34" t="e">
        <f t="shared" si="979"/>
        <v>#REF!</v>
      </c>
      <c r="CL701" s="54" t="e">
        <f t="shared" si="980"/>
        <v>#REF!</v>
      </c>
      <c r="CM701" t="e">
        <f>IFERROR(VLOOKUP(AO701,'Model Failure data- Lines'!#REF!,4,FALSE),'Model Failure data- Lines'!#REF!)</f>
        <v>#REF!</v>
      </c>
      <c r="CN701" s="14" t="e">
        <f t="shared" si="981"/>
        <v>#REF!</v>
      </c>
      <c r="CO701" s="34">
        <f t="shared" si="982"/>
        <v>10024.069048333267</v>
      </c>
      <c r="CP701" s="34" t="e">
        <f t="shared" si="983"/>
        <v>#REF!</v>
      </c>
      <c r="CQ701" s="54" t="e">
        <f t="shared" si="984"/>
        <v>#REF!</v>
      </c>
      <c r="CR701" t="e">
        <f>IFERROR(VLOOKUP(AO701,'Model Failure data- Lines'!#REF!,5,FALSE),'Model Failure data- Lines'!#REF!)</f>
        <v>#REF!</v>
      </c>
      <c r="CS701" s="14" t="e">
        <f t="shared" si="985"/>
        <v>#REF!</v>
      </c>
      <c r="CT701" s="34">
        <f t="shared" si="986"/>
        <v>7337.020290740772</v>
      </c>
      <c r="CU701" s="34" t="e">
        <f t="shared" si="987"/>
        <v>#REF!</v>
      </c>
      <c r="CV701" s="54" t="e">
        <f t="shared" si="988"/>
        <v>#REF!</v>
      </c>
      <c r="CW701" t="s">
        <v>626</v>
      </c>
      <c r="CZ701">
        <f t="shared" si="989"/>
        <v>108138.15501924108</v>
      </c>
      <c r="DA701" s="34">
        <f t="shared" si="990"/>
        <v>6333.7930920000008</v>
      </c>
      <c r="DB701" s="34">
        <f t="shared" si="991"/>
        <v>96.610402480969071</v>
      </c>
      <c r="DC701" s="34">
        <f t="shared" si="992"/>
        <v>16371.654858447488</v>
      </c>
      <c r="DD701" s="9">
        <f t="shared" si="993"/>
        <v>96231.663</v>
      </c>
      <c r="DE701" s="59">
        <f t="shared" si="994"/>
        <v>5.321007375061939E-2</v>
      </c>
      <c r="DF701" s="59">
        <f t="shared" si="995"/>
        <v>8.1162213012331633E-4</v>
      </c>
      <c r="DG701" s="59">
        <f t="shared" si="996"/>
        <v>0.13753795707946012</v>
      </c>
      <c r="DH701" s="59">
        <f t="shared" si="997"/>
        <v>0.80844034703979728</v>
      </c>
      <c r="DI701" s="14">
        <f t="shared" si="998"/>
        <v>5754.0392038297305</v>
      </c>
      <c r="DJ701" s="14">
        <f t="shared" si="999"/>
        <v>87.767319724321837</v>
      </c>
      <c r="DK701" s="14">
        <f t="shared" si="1000"/>
        <v>14873.100923688386</v>
      </c>
      <c r="DL701" s="14">
        <f t="shared" si="1001"/>
        <v>87423.247571998654</v>
      </c>
      <c r="DM701">
        <f t="shared" si="1002"/>
        <v>109813.7881624367</v>
      </c>
      <c r="DN701" s="34">
        <f t="shared" si="1003"/>
        <v>6304.4377880000002</v>
      </c>
      <c r="DO701" s="34">
        <f t="shared" si="1004"/>
        <v>96.162641132722115</v>
      </c>
      <c r="DP701" s="34">
        <f t="shared" si="1005"/>
        <v>16295.776960579333</v>
      </c>
      <c r="DQ701" s="9">
        <f t="shared" si="1006"/>
        <v>95785.657000000007</v>
      </c>
      <c r="DR701" s="59">
        <f t="shared" si="1007"/>
        <v>5.3210073750619383E-2</v>
      </c>
      <c r="DS701" s="59">
        <f t="shared" si="1008"/>
        <v>8.1162213012331633E-4</v>
      </c>
      <c r="DT701" s="59">
        <f t="shared" si="1009"/>
        <v>0.13753795707946012</v>
      </c>
      <c r="DU701" s="59">
        <f t="shared" si="1010"/>
        <v>0.80844034703979728</v>
      </c>
      <c r="DV701" s="14">
        <f t="shared" si="1011"/>
        <v>5843.1997669581506</v>
      </c>
      <c r="DW701" s="14">
        <f t="shared" si="1012"/>
        <v>89.127300665307502</v>
      </c>
      <c r="DX701" s="14">
        <f t="shared" si="1013"/>
        <v>15103.564083018144</v>
      </c>
      <c r="DY701" s="14">
        <f t="shared" si="1014"/>
        <v>88777.89701179511</v>
      </c>
      <c r="DZ701" s="34" t="e">
        <f t="shared" si="1015"/>
        <v>#REF!</v>
      </c>
      <c r="EA701" s="34" t="e">
        <f t="shared" si="1016"/>
        <v>#REF!</v>
      </c>
      <c r="EB701" s="34" t="e">
        <f t="shared" si="1017"/>
        <v>#REF!</v>
      </c>
      <c r="EC701" s="34" t="e">
        <f t="shared" si="1018"/>
        <v>#REF!</v>
      </c>
      <c r="ED701" s="34" t="e">
        <f t="shared" si="1019"/>
        <v>#REF!</v>
      </c>
      <c r="EE701" s="59" t="e">
        <f t="shared" si="1020"/>
        <v>#REF!</v>
      </c>
      <c r="EF701" s="59" t="e">
        <f t="shared" si="1021"/>
        <v>#REF!</v>
      </c>
      <c r="EG701" s="59" t="e">
        <f t="shared" si="1022"/>
        <v>#REF!</v>
      </c>
      <c r="EH701" s="59" t="e">
        <f t="shared" si="1023"/>
        <v>#REF!</v>
      </c>
      <c r="EI701" s="14" t="e">
        <f t="shared" si="1024"/>
        <v>#REF!</v>
      </c>
      <c r="EJ701" s="14" t="e">
        <f t="shared" si="1025"/>
        <v>#REF!</v>
      </c>
      <c r="EK701" s="14" t="e">
        <f t="shared" si="1026"/>
        <v>#REF!</v>
      </c>
      <c r="EL701" s="14" t="e">
        <f t="shared" si="1027"/>
        <v>#REF!</v>
      </c>
      <c r="EM701" t="e">
        <f t="shared" si="1028"/>
        <v>#REF!</v>
      </c>
      <c r="EN701" s="34" t="e">
        <f t="shared" si="1029"/>
        <v>#REF!</v>
      </c>
      <c r="EO701" s="34" t="e">
        <f t="shared" si="1030"/>
        <v>#REF!</v>
      </c>
      <c r="EP701" s="34" t="e">
        <f t="shared" si="1031"/>
        <v>#REF!</v>
      </c>
      <c r="EQ701" s="34" t="e">
        <f t="shared" si="1032"/>
        <v>#REF!</v>
      </c>
      <c r="ER701" s="59" t="e">
        <f t="shared" si="1033"/>
        <v>#REF!</v>
      </c>
      <c r="ES701" s="59" t="e">
        <f t="shared" si="1034"/>
        <v>#REF!</v>
      </c>
      <c r="ET701" s="59" t="e">
        <f t="shared" si="1035"/>
        <v>#REF!</v>
      </c>
      <c r="EU701" s="59" t="e">
        <f t="shared" si="1036"/>
        <v>#REF!</v>
      </c>
      <c r="EV701" s="14" t="e">
        <f t="shared" si="1037"/>
        <v>#REF!</v>
      </c>
      <c r="EW701" s="14" t="e">
        <f t="shared" si="1038"/>
        <v>#REF!</v>
      </c>
      <c r="EX701" s="14" t="e">
        <f t="shared" si="1039"/>
        <v>#REF!</v>
      </c>
      <c r="EY701" s="14" t="e">
        <f t="shared" si="1040"/>
        <v>#REF!</v>
      </c>
    </row>
    <row r="702" spans="1:155" x14ac:dyDescent="0.2">
      <c r="A702" s="17">
        <v>30420012</v>
      </c>
      <c r="B702" t="s">
        <v>62</v>
      </c>
      <c r="C702" t="s">
        <v>692</v>
      </c>
      <c r="D702" t="s">
        <v>693</v>
      </c>
      <c r="E702" t="s">
        <v>694</v>
      </c>
      <c r="F702" t="s">
        <v>66</v>
      </c>
      <c r="G702" t="s">
        <v>42</v>
      </c>
      <c r="H702" t="s">
        <v>5323</v>
      </c>
      <c r="I702" t="s">
        <v>68</v>
      </c>
      <c r="J702" s="19" t="s">
        <v>69</v>
      </c>
      <c r="K702" t="s">
        <v>70</v>
      </c>
      <c r="L702">
        <v>1963</v>
      </c>
      <c r="M702">
        <f t="shared" ref="M702:M765" si="1045">L702</f>
        <v>1963</v>
      </c>
      <c r="N702">
        <v>56</v>
      </c>
      <c r="O702" s="19">
        <f t="shared" ref="O702:O765" si="1046">N702</f>
        <v>56</v>
      </c>
      <c r="P702" t="s">
        <v>80</v>
      </c>
      <c r="Q702" s="19" t="str">
        <f t="shared" si="952"/>
        <v>50-60</v>
      </c>
      <c r="R702" s="23">
        <v>120</v>
      </c>
      <c r="S702" s="15">
        <f t="shared" si="953"/>
        <v>0.12</v>
      </c>
      <c r="T702">
        <v>30256062</v>
      </c>
      <c r="U702" t="s">
        <v>45</v>
      </c>
      <c r="V702" t="s">
        <v>46</v>
      </c>
      <c r="W702" s="20" t="s">
        <v>87</v>
      </c>
      <c r="X702" t="s">
        <v>88</v>
      </c>
      <c r="Y702" t="s">
        <v>696</v>
      </c>
      <c r="Z702" t="s">
        <v>697</v>
      </c>
      <c r="AA702" t="s">
        <v>698</v>
      </c>
      <c r="AB702" t="s">
        <v>176</v>
      </c>
      <c r="AC702">
        <v>1963</v>
      </c>
      <c r="AD702">
        <v>112</v>
      </c>
      <c r="AE702" t="str">
        <f t="shared" si="954"/>
        <v>&gt;80</v>
      </c>
      <c r="AF702">
        <v>-37.927964090000003</v>
      </c>
      <c r="AG702">
        <v>145.22781526</v>
      </c>
      <c r="AH702" t="s">
        <v>75</v>
      </c>
      <c r="AI702" t="s">
        <v>76</v>
      </c>
      <c r="AJ702" s="33" t="s">
        <v>314</v>
      </c>
      <c r="AL702" t="s">
        <v>78</v>
      </c>
      <c r="AM702" t="s">
        <v>79</v>
      </c>
      <c r="AN702">
        <v>220</v>
      </c>
      <c r="AO702" s="69">
        <v>3</v>
      </c>
      <c r="AP702">
        <v>2</v>
      </c>
      <c r="AQ702">
        <v>0</v>
      </c>
      <c r="AR702">
        <v>2</v>
      </c>
      <c r="AS702" s="82" t="str">
        <f t="shared" si="955"/>
        <v>Gw-0-2</v>
      </c>
      <c r="AT702" s="14">
        <f t="shared" si="956"/>
        <v>36200</v>
      </c>
      <c r="AU702" s="81">
        <f>VLOOKUP(C702,Bushfire_Vlookup!$F$2:$H$12575,3,FALSE)</f>
        <v>552.16463799999997</v>
      </c>
      <c r="AV702" s="14">
        <f>VLOOKUP(AS702,Safety_collateral_Vlookup!$J$3:$L$20,2,FALSE)</f>
        <v>93570.139925214826</v>
      </c>
      <c r="AW702" s="14">
        <f>VLOOKUP(AS702,Safety_collateral_Vlookup!$J$3:$L$20,3,FALSE)</f>
        <v>550000</v>
      </c>
      <c r="AX702" s="48">
        <f t="shared" si="957"/>
        <v>725903.89896895015</v>
      </c>
      <c r="AY702" s="49">
        <f t="shared" si="1044"/>
        <v>9120</v>
      </c>
      <c r="AZ702" s="14">
        <v>76000</v>
      </c>
      <c r="BA702" s="16">
        <f t="shared" si="958"/>
        <v>79.59472576413927</v>
      </c>
      <c r="BB702" t="e">
        <f>IF(BA702&lt;=#REF!,#REF!,IF(BA702&lt;=#REF!,#REF!,IF(BA702&lt;=#REF!,#REF!,IF(BA702&lt;=#REF!,#REF!,#REF!))))</f>
        <v>#REF!</v>
      </c>
      <c r="BC702" s="51">
        <v>5</v>
      </c>
      <c r="BD702" s="21">
        <v>70</v>
      </c>
      <c r="BE702" s="21">
        <v>6.4399999999999999E-2</v>
      </c>
      <c r="BF702" s="26">
        <f t="shared" si="959"/>
        <v>594.86287855333592</v>
      </c>
      <c r="BG702" s="21">
        <v>7</v>
      </c>
      <c r="BH702" s="21">
        <f t="shared" si="960"/>
        <v>28</v>
      </c>
      <c r="BI702" s="28">
        <f t="shared" si="961"/>
        <v>4.0959999999999998E-4</v>
      </c>
      <c r="BJ702" s="27">
        <f t="shared" si="962"/>
        <v>4.0959999999999998E-4</v>
      </c>
      <c r="BK702" s="28">
        <f t="shared" si="963"/>
        <v>6.279685848080814E-3</v>
      </c>
      <c r="BL702" s="35">
        <f t="shared" si="964"/>
        <v>0.49982987296293874</v>
      </c>
      <c r="BM702" s="21" t="str">
        <f t="shared" si="965"/>
        <v>Cr2</v>
      </c>
      <c r="BN702" s="51">
        <v>2</v>
      </c>
      <c r="BO702" s="21">
        <v>0</v>
      </c>
      <c r="BP702" s="50" t="s">
        <v>5497</v>
      </c>
      <c r="BQ702" s="14">
        <v>36200</v>
      </c>
      <c r="BR702">
        <f>IFERROR(VLOOKUP(AO702,'Model Failure data- Lines'!$A$37:$E$41,3,FALSE),'Model Failure data- Lines'!$C$37)</f>
        <v>0.16107000000000002</v>
      </c>
      <c r="BS702" s="14">
        <f t="shared" si="966"/>
        <v>116921.34100692881</v>
      </c>
      <c r="BT702" s="34">
        <f t="shared" si="1043"/>
        <v>8134.5878444071477</v>
      </c>
      <c r="BU702" s="34">
        <f t="shared" si="967"/>
        <v>14.373357721782655</v>
      </c>
      <c r="BV702" s="54">
        <f t="shared" si="968"/>
        <v>108786.75316252167</v>
      </c>
      <c r="BW702">
        <f>IFERROR(VLOOKUP(AO702,'Model Failure data- Lines'!$A$37:$E$41,4,FALSE),'Model Failure data- Lines'!$D$37)</f>
        <v>0.16398000000000001</v>
      </c>
      <c r="BX702" s="14">
        <f t="shared" si="969"/>
        <v>119033.72135292845</v>
      </c>
      <c r="BY702" s="34">
        <f t="shared" si="970"/>
        <v>7255.6490568395302</v>
      </c>
      <c r="BZ702" s="71">
        <f t="shared" si="971"/>
        <v>16.405661357163002</v>
      </c>
      <c r="CA702" s="71">
        <f t="shared" si="972"/>
        <v>111778.07229608893</v>
      </c>
      <c r="CB702" s="57">
        <v>2</v>
      </c>
      <c r="CC702">
        <f>IFERROR(VLOOKUP(AO702,'Model Failure data- Lines'!$A$37:$E$41,5,FALSE),'Model Failure data- Lines'!$E$37)</f>
        <v>0.16322</v>
      </c>
      <c r="CD702" s="14">
        <f t="shared" si="973"/>
        <v>118482.03438971205</v>
      </c>
      <c r="CE702" s="34">
        <f t="shared" si="974"/>
        <v>5772.4170214930218</v>
      </c>
      <c r="CF702" s="34">
        <f t="shared" si="975"/>
        <v>20.525550033643785</v>
      </c>
      <c r="CG702" s="54">
        <f t="shared" si="976"/>
        <v>112709.61736821903</v>
      </c>
      <c r="CH702" t="e">
        <f>IFERROR(VLOOKUP(AO702,'Model Failure data- Lines'!#REF!,3,FALSE),'Model Failure data- Lines'!#REF!)</f>
        <v>#REF!</v>
      </c>
      <c r="CI702" s="14" t="e">
        <f t="shared" si="977"/>
        <v>#REF!</v>
      </c>
      <c r="CJ702" s="34">
        <f t="shared" si="978"/>
        <v>7802.4801709073563</v>
      </c>
      <c r="CK702" s="34" t="e">
        <f t="shared" si="979"/>
        <v>#REF!</v>
      </c>
      <c r="CL702" s="54" t="e">
        <f t="shared" si="980"/>
        <v>#REF!</v>
      </c>
      <c r="CM702" t="e">
        <f>IFERROR(VLOOKUP(AO702,'Model Failure data- Lines'!#REF!,4,FALSE),'Model Failure data- Lines'!#REF!)</f>
        <v>#REF!</v>
      </c>
      <c r="CN702" s="14" t="e">
        <f t="shared" si="981"/>
        <v>#REF!</v>
      </c>
      <c r="CO702" s="34">
        <f t="shared" si="982"/>
        <v>6675.295703662553</v>
      </c>
      <c r="CP702" s="34" t="e">
        <f t="shared" si="983"/>
        <v>#REF!</v>
      </c>
      <c r="CQ702" s="54" t="e">
        <f t="shared" si="984"/>
        <v>#REF!</v>
      </c>
      <c r="CR702" t="e">
        <f>IFERROR(VLOOKUP(AO702,'Model Failure data- Lines'!#REF!,5,FALSE),'Model Failure data- Lines'!#REF!)</f>
        <v>#REF!</v>
      </c>
      <c r="CS702" s="14" t="e">
        <f t="shared" si="985"/>
        <v>#REF!</v>
      </c>
      <c r="CT702" s="34">
        <f t="shared" si="986"/>
        <v>4885.9180626464631</v>
      </c>
      <c r="CU702" s="34" t="e">
        <f t="shared" si="987"/>
        <v>#REF!</v>
      </c>
      <c r="CV702" s="54" t="e">
        <f t="shared" si="988"/>
        <v>#REF!</v>
      </c>
      <c r="CW702" t="s">
        <v>176</v>
      </c>
      <c r="CZ702">
        <f t="shared" si="989"/>
        <v>111778.07229608891</v>
      </c>
      <c r="DA702" s="34">
        <f t="shared" si="990"/>
        <v>6333.7930920000008</v>
      </c>
      <c r="DB702" s="34">
        <f t="shared" si="991"/>
        <v>96.610402480969071</v>
      </c>
      <c r="DC702" s="34">
        <f t="shared" si="992"/>
        <v>16371.654858447488</v>
      </c>
      <c r="DD702" s="9">
        <f t="shared" si="993"/>
        <v>96231.663</v>
      </c>
      <c r="DE702" s="59">
        <f t="shared" si="994"/>
        <v>5.321007375061939E-2</v>
      </c>
      <c r="DF702" s="59">
        <f t="shared" si="995"/>
        <v>8.1162213012331633E-4</v>
      </c>
      <c r="DG702" s="59">
        <f t="shared" si="996"/>
        <v>0.13753795707946012</v>
      </c>
      <c r="DH702" s="59">
        <f t="shared" si="997"/>
        <v>0.80844034703979728</v>
      </c>
      <c r="DI702" s="14">
        <f t="shared" si="998"/>
        <v>5947.7194705769571</v>
      </c>
      <c r="DJ702" s="14">
        <f t="shared" si="999"/>
        <v>90.721557138029738</v>
      </c>
      <c r="DK702" s="14">
        <f t="shared" si="1000"/>
        <v>15373.72770988427</v>
      </c>
      <c r="DL702" s="14">
        <f t="shared" si="1001"/>
        <v>90365.903558489677</v>
      </c>
      <c r="DM702">
        <f t="shared" si="1002"/>
        <v>112709.61736821901</v>
      </c>
      <c r="DN702" s="34">
        <f t="shared" si="1003"/>
        <v>6304.4377880000002</v>
      </c>
      <c r="DO702" s="34">
        <f t="shared" si="1004"/>
        <v>96.162641132722115</v>
      </c>
      <c r="DP702" s="34">
        <f t="shared" si="1005"/>
        <v>16295.776960579333</v>
      </c>
      <c r="DQ702" s="9">
        <f t="shared" si="1006"/>
        <v>95785.657000000007</v>
      </c>
      <c r="DR702" s="59">
        <f t="shared" si="1007"/>
        <v>5.3210073750619383E-2</v>
      </c>
      <c r="DS702" s="59">
        <f t="shared" si="1008"/>
        <v>8.1162213012331633E-4</v>
      </c>
      <c r="DT702" s="59">
        <f t="shared" si="1009"/>
        <v>0.13753795707946012</v>
      </c>
      <c r="DU702" s="59">
        <f t="shared" si="1010"/>
        <v>0.80844034703979728</v>
      </c>
      <c r="DV702" s="14">
        <f t="shared" si="1011"/>
        <v>5997.287052567026</v>
      </c>
      <c r="DW702" s="14">
        <f t="shared" si="1012"/>
        <v>91.477619733777871</v>
      </c>
      <c r="DX702" s="14">
        <f t="shared" si="1013"/>
        <v>15501.85051603248</v>
      </c>
      <c r="DY702" s="14">
        <f t="shared" si="1014"/>
        <v>91119.002179885749</v>
      </c>
      <c r="DZ702" s="34" t="e">
        <f t="shared" si="1015"/>
        <v>#REF!</v>
      </c>
      <c r="EA702" s="34" t="e">
        <f t="shared" si="1016"/>
        <v>#REF!</v>
      </c>
      <c r="EB702" s="34" t="e">
        <f t="shared" si="1017"/>
        <v>#REF!</v>
      </c>
      <c r="EC702" s="34" t="e">
        <f t="shared" si="1018"/>
        <v>#REF!</v>
      </c>
      <c r="ED702" s="34" t="e">
        <f t="shared" si="1019"/>
        <v>#REF!</v>
      </c>
      <c r="EE702" s="59" t="e">
        <f t="shared" si="1020"/>
        <v>#REF!</v>
      </c>
      <c r="EF702" s="59" t="e">
        <f t="shared" si="1021"/>
        <v>#REF!</v>
      </c>
      <c r="EG702" s="59" t="e">
        <f t="shared" si="1022"/>
        <v>#REF!</v>
      </c>
      <c r="EH702" s="59" t="e">
        <f t="shared" si="1023"/>
        <v>#REF!</v>
      </c>
      <c r="EI702" s="14" t="e">
        <f t="shared" si="1024"/>
        <v>#REF!</v>
      </c>
      <c r="EJ702" s="14" t="e">
        <f t="shared" si="1025"/>
        <v>#REF!</v>
      </c>
      <c r="EK702" s="14" t="e">
        <f t="shared" si="1026"/>
        <v>#REF!</v>
      </c>
      <c r="EL702" s="14" t="e">
        <f t="shared" si="1027"/>
        <v>#REF!</v>
      </c>
      <c r="EM702" t="e">
        <f t="shared" si="1028"/>
        <v>#REF!</v>
      </c>
      <c r="EN702" s="34" t="e">
        <f t="shared" si="1029"/>
        <v>#REF!</v>
      </c>
      <c r="EO702" s="34" t="e">
        <f t="shared" si="1030"/>
        <v>#REF!</v>
      </c>
      <c r="EP702" s="34" t="e">
        <f t="shared" si="1031"/>
        <v>#REF!</v>
      </c>
      <c r="EQ702" s="34" t="e">
        <f t="shared" si="1032"/>
        <v>#REF!</v>
      </c>
      <c r="ER702" s="59" t="e">
        <f t="shared" si="1033"/>
        <v>#REF!</v>
      </c>
      <c r="ES702" s="59" t="e">
        <f t="shared" si="1034"/>
        <v>#REF!</v>
      </c>
      <c r="ET702" s="59" t="e">
        <f t="shared" si="1035"/>
        <v>#REF!</v>
      </c>
      <c r="EU702" s="59" t="e">
        <f t="shared" si="1036"/>
        <v>#REF!</v>
      </c>
      <c r="EV702" s="14" t="e">
        <f t="shared" si="1037"/>
        <v>#REF!</v>
      </c>
      <c r="EW702" s="14" t="e">
        <f t="shared" si="1038"/>
        <v>#REF!</v>
      </c>
      <c r="EX702" s="14" t="e">
        <f t="shared" si="1039"/>
        <v>#REF!</v>
      </c>
      <c r="EY702" s="14" t="e">
        <f t="shared" si="1040"/>
        <v>#REF!</v>
      </c>
    </row>
    <row r="703" spans="1:155" x14ac:dyDescent="0.2">
      <c r="A703" s="17">
        <v>30388455</v>
      </c>
      <c r="B703" t="s">
        <v>62</v>
      </c>
      <c r="C703" t="s">
        <v>2937</v>
      </c>
      <c r="D703" t="s">
        <v>2938</v>
      </c>
      <c r="E703" t="s">
        <v>694</v>
      </c>
      <c r="F703" t="s">
        <v>66</v>
      </c>
      <c r="G703" t="s">
        <v>42</v>
      </c>
      <c r="H703" t="s">
        <v>5154</v>
      </c>
      <c r="I703" t="s">
        <v>68</v>
      </c>
      <c r="J703" s="19" t="s">
        <v>69</v>
      </c>
      <c r="K703" t="s">
        <v>70</v>
      </c>
      <c r="L703">
        <v>1966</v>
      </c>
      <c r="M703">
        <f t="shared" si="1045"/>
        <v>1966</v>
      </c>
      <c r="N703">
        <v>53</v>
      </c>
      <c r="O703" s="19">
        <f t="shared" si="1046"/>
        <v>53</v>
      </c>
      <c r="P703" t="s">
        <v>80</v>
      </c>
      <c r="Q703" s="19" t="str">
        <f t="shared" si="952"/>
        <v>50-60</v>
      </c>
      <c r="R703" s="23">
        <v>120</v>
      </c>
      <c r="S703" s="15">
        <f t="shared" si="953"/>
        <v>0.12</v>
      </c>
      <c r="T703">
        <v>30126367</v>
      </c>
      <c r="U703" t="s">
        <v>45</v>
      </c>
      <c r="V703" t="s">
        <v>55</v>
      </c>
      <c r="W703" s="20" t="s">
        <v>87</v>
      </c>
      <c r="X703" t="s">
        <v>88</v>
      </c>
      <c r="Z703" t="s">
        <v>2940</v>
      </c>
      <c r="AA703" t="s">
        <v>2941</v>
      </c>
      <c r="AB703" t="s">
        <v>176</v>
      </c>
      <c r="AC703">
        <v>1966</v>
      </c>
      <c r="AD703">
        <v>106</v>
      </c>
      <c r="AE703" t="str">
        <f t="shared" si="954"/>
        <v>&gt;80</v>
      </c>
      <c r="AF703">
        <v>-37.927792879999998</v>
      </c>
      <c r="AG703">
        <v>145.22776005</v>
      </c>
      <c r="AH703" t="s">
        <v>75</v>
      </c>
      <c r="AI703" t="s">
        <v>76</v>
      </c>
      <c r="AJ703" s="33" t="s">
        <v>584</v>
      </c>
      <c r="AL703" t="s">
        <v>78</v>
      </c>
      <c r="AM703" t="s">
        <v>79</v>
      </c>
      <c r="AN703">
        <v>220</v>
      </c>
      <c r="AO703" s="69">
        <v>3</v>
      </c>
      <c r="AP703">
        <v>2</v>
      </c>
      <c r="AQ703">
        <v>0</v>
      </c>
      <c r="AR703">
        <v>2</v>
      </c>
      <c r="AS703" s="82" t="str">
        <f t="shared" si="955"/>
        <v>Gw-0-2</v>
      </c>
      <c r="AT703" s="14">
        <f t="shared" si="956"/>
        <v>36200</v>
      </c>
      <c r="AU703" s="81">
        <f>VLOOKUP(C703,Bushfire_Vlookup!$F$2:$H$12575,3,FALSE)</f>
        <v>552.16463799999997</v>
      </c>
      <c r="AV703" s="14">
        <f>VLOOKUP(AS703,Safety_collateral_Vlookup!$J$3:$L$20,2,FALSE)</f>
        <v>93570.139925214826</v>
      </c>
      <c r="AW703" s="14">
        <f>VLOOKUP(AS703,Safety_collateral_Vlookup!$J$3:$L$20,3,FALSE)</f>
        <v>550000</v>
      </c>
      <c r="AX703" s="48">
        <f t="shared" si="957"/>
        <v>725903.89896895015</v>
      </c>
      <c r="AY703" s="49">
        <f t="shared" si="1044"/>
        <v>9120</v>
      </c>
      <c r="AZ703" s="14">
        <v>76000</v>
      </c>
      <c r="BA703" s="16">
        <f t="shared" si="958"/>
        <v>79.59472576413927</v>
      </c>
      <c r="BB703" t="e">
        <f>IF(BA703&lt;=#REF!,#REF!,IF(BA703&lt;=#REF!,#REF!,IF(BA703&lt;=#REF!,#REF!,IF(BA703&lt;=#REF!,#REF!,#REF!))))</f>
        <v>#REF!</v>
      </c>
      <c r="BC703" s="51">
        <v>5</v>
      </c>
      <c r="BD703" s="21">
        <v>70</v>
      </c>
      <c r="BE703" s="21">
        <v>6.4399999999999999E-2</v>
      </c>
      <c r="BF703" s="26">
        <f t="shared" si="959"/>
        <v>594.86287855333592</v>
      </c>
      <c r="BG703" s="21">
        <v>7</v>
      </c>
      <c r="BH703" s="21">
        <f t="shared" si="960"/>
        <v>28</v>
      </c>
      <c r="BI703" s="28">
        <f t="shared" si="961"/>
        <v>4.0959999999999998E-4</v>
      </c>
      <c r="BJ703" s="27">
        <f t="shared" si="962"/>
        <v>4.0959999999999998E-4</v>
      </c>
      <c r="BK703" s="28">
        <f t="shared" si="963"/>
        <v>6.279685848080814E-3</v>
      </c>
      <c r="BL703" s="35">
        <f t="shared" si="964"/>
        <v>0.49982987296293874</v>
      </c>
      <c r="BM703" s="21" t="str">
        <f t="shared" si="965"/>
        <v>Cr2</v>
      </c>
      <c r="BN703" s="51">
        <v>2</v>
      </c>
      <c r="BO703" s="21">
        <v>0</v>
      </c>
      <c r="BP703" s="50" t="s">
        <v>5497</v>
      </c>
      <c r="BQ703" s="14">
        <v>36200</v>
      </c>
      <c r="BR703">
        <f>IFERROR(VLOOKUP(AO703,'Model Failure data- Lines'!$A$37:$E$41,3,FALSE),'Model Failure data- Lines'!$C$37)</f>
        <v>0.16107000000000002</v>
      </c>
      <c r="BS703" s="14">
        <f t="shared" si="966"/>
        <v>116921.34100692881</v>
      </c>
      <c r="BT703" s="34">
        <f t="shared" si="1043"/>
        <v>8134.5878444071477</v>
      </c>
      <c r="BU703" s="34">
        <f t="shared" si="967"/>
        <v>14.373357721782655</v>
      </c>
      <c r="BV703" s="54">
        <f t="shared" si="968"/>
        <v>108786.75316252167</v>
      </c>
      <c r="BW703">
        <f>IFERROR(VLOOKUP(AO703,'Model Failure data- Lines'!$A$37:$E$41,4,FALSE),'Model Failure data- Lines'!$D$37)</f>
        <v>0.16398000000000001</v>
      </c>
      <c r="BX703" s="14">
        <f t="shared" si="969"/>
        <v>119033.72135292845</v>
      </c>
      <c r="BY703" s="34">
        <f t="shared" si="970"/>
        <v>7255.6490568395302</v>
      </c>
      <c r="BZ703" s="71">
        <f t="shared" si="971"/>
        <v>16.405661357163002</v>
      </c>
      <c r="CA703" s="71">
        <f t="shared" si="972"/>
        <v>111778.07229608893</v>
      </c>
      <c r="CB703" s="57">
        <v>2</v>
      </c>
      <c r="CC703">
        <f>IFERROR(VLOOKUP(AO703,'Model Failure data- Lines'!$A$37:$E$41,5,FALSE),'Model Failure data- Lines'!$E$37)</f>
        <v>0.16322</v>
      </c>
      <c r="CD703" s="14">
        <f t="shared" si="973"/>
        <v>118482.03438971205</v>
      </c>
      <c r="CE703" s="34">
        <f t="shared" si="974"/>
        <v>5772.4170214930218</v>
      </c>
      <c r="CF703" s="34">
        <f t="shared" si="975"/>
        <v>20.525550033643785</v>
      </c>
      <c r="CG703" s="54">
        <f t="shared" si="976"/>
        <v>112709.61736821903</v>
      </c>
      <c r="CH703" t="e">
        <f>IFERROR(VLOOKUP(AO703,'Model Failure data- Lines'!#REF!,3,FALSE),'Model Failure data- Lines'!#REF!)</f>
        <v>#REF!</v>
      </c>
      <c r="CI703" s="14" t="e">
        <f t="shared" si="977"/>
        <v>#REF!</v>
      </c>
      <c r="CJ703" s="34">
        <f t="shared" si="978"/>
        <v>7802.4801709073563</v>
      </c>
      <c r="CK703" s="34" t="e">
        <f t="shared" si="979"/>
        <v>#REF!</v>
      </c>
      <c r="CL703" s="54" t="e">
        <f t="shared" si="980"/>
        <v>#REF!</v>
      </c>
      <c r="CM703" t="e">
        <f>IFERROR(VLOOKUP(AO703,'Model Failure data- Lines'!#REF!,4,FALSE),'Model Failure data- Lines'!#REF!)</f>
        <v>#REF!</v>
      </c>
      <c r="CN703" s="14" t="e">
        <f t="shared" si="981"/>
        <v>#REF!</v>
      </c>
      <c r="CO703" s="34">
        <f t="shared" si="982"/>
        <v>6675.295703662553</v>
      </c>
      <c r="CP703" s="34" t="e">
        <f t="shared" si="983"/>
        <v>#REF!</v>
      </c>
      <c r="CQ703" s="54" t="e">
        <f t="shared" si="984"/>
        <v>#REF!</v>
      </c>
      <c r="CR703" t="e">
        <f>IFERROR(VLOOKUP(AO703,'Model Failure data- Lines'!#REF!,5,FALSE),'Model Failure data- Lines'!#REF!)</f>
        <v>#REF!</v>
      </c>
      <c r="CS703" s="14" t="e">
        <f t="shared" si="985"/>
        <v>#REF!</v>
      </c>
      <c r="CT703" s="34">
        <f t="shared" si="986"/>
        <v>4885.9180626464631</v>
      </c>
      <c r="CU703" s="34" t="e">
        <f t="shared" si="987"/>
        <v>#REF!</v>
      </c>
      <c r="CV703" s="54" t="e">
        <f t="shared" si="988"/>
        <v>#REF!</v>
      </c>
      <c r="CW703" t="s">
        <v>176</v>
      </c>
      <c r="CZ703">
        <f t="shared" si="989"/>
        <v>111778.07229608891</v>
      </c>
      <c r="DA703" s="34">
        <f t="shared" si="990"/>
        <v>6333.7930920000008</v>
      </c>
      <c r="DB703" s="34">
        <f t="shared" si="991"/>
        <v>96.610402480969071</v>
      </c>
      <c r="DC703" s="34">
        <f t="shared" si="992"/>
        <v>16371.654858447488</v>
      </c>
      <c r="DD703" s="9">
        <f t="shared" si="993"/>
        <v>96231.663</v>
      </c>
      <c r="DE703" s="59">
        <f t="shared" si="994"/>
        <v>5.321007375061939E-2</v>
      </c>
      <c r="DF703" s="59">
        <f t="shared" si="995"/>
        <v>8.1162213012331633E-4</v>
      </c>
      <c r="DG703" s="59">
        <f t="shared" si="996"/>
        <v>0.13753795707946012</v>
      </c>
      <c r="DH703" s="59">
        <f t="shared" si="997"/>
        <v>0.80844034703979728</v>
      </c>
      <c r="DI703" s="14">
        <f t="shared" si="998"/>
        <v>5947.7194705769571</v>
      </c>
      <c r="DJ703" s="14">
        <f t="shared" si="999"/>
        <v>90.721557138029738</v>
      </c>
      <c r="DK703" s="14">
        <f t="shared" si="1000"/>
        <v>15373.72770988427</v>
      </c>
      <c r="DL703" s="14">
        <f t="shared" si="1001"/>
        <v>90365.903558489677</v>
      </c>
      <c r="DM703">
        <f t="shared" si="1002"/>
        <v>112709.61736821901</v>
      </c>
      <c r="DN703" s="34">
        <f t="shared" si="1003"/>
        <v>6304.4377880000002</v>
      </c>
      <c r="DO703" s="34">
        <f t="shared" si="1004"/>
        <v>96.162641132722115</v>
      </c>
      <c r="DP703" s="34">
        <f t="shared" si="1005"/>
        <v>16295.776960579333</v>
      </c>
      <c r="DQ703" s="9">
        <f t="shared" si="1006"/>
        <v>95785.657000000007</v>
      </c>
      <c r="DR703" s="59">
        <f t="shared" si="1007"/>
        <v>5.3210073750619383E-2</v>
      </c>
      <c r="DS703" s="59">
        <f t="shared" si="1008"/>
        <v>8.1162213012331633E-4</v>
      </c>
      <c r="DT703" s="59">
        <f t="shared" si="1009"/>
        <v>0.13753795707946012</v>
      </c>
      <c r="DU703" s="59">
        <f t="shared" si="1010"/>
        <v>0.80844034703979728</v>
      </c>
      <c r="DV703" s="14">
        <f t="shared" si="1011"/>
        <v>5997.287052567026</v>
      </c>
      <c r="DW703" s="14">
        <f t="shared" si="1012"/>
        <v>91.477619733777871</v>
      </c>
      <c r="DX703" s="14">
        <f t="shared" si="1013"/>
        <v>15501.85051603248</v>
      </c>
      <c r="DY703" s="14">
        <f t="shared" si="1014"/>
        <v>91119.002179885749</v>
      </c>
      <c r="DZ703" s="34" t="e">
        <f t="shared" si="1015"/>
        <v>#REF!</v>
      </c>
      <c r="EA703" s="34" t="e">
        <f t="shared" si="1016"/>
        <v>#REF!</v>
      </c>
      <c r="EB703" s="34" t="e">
        <f t="shared" si="1017"/>
        <v>#REF!</v>
      </c>
      <c r="EC703" s="34" t="e">
        <f t="shared" si="1018"/>
        <v>#REF!</v>
      </c>
      <c r="ED703" s="34" t="e">
        <f t="shared" si="1019"/>
        <v>#REF!</v>
      </c>
      <c r="EE703" s="59" t="e">
        <f t="shared" si="1020"/>
        <v>#REF!</v>
      </c>
      <c r="EF703" s="59" t="e">
        <f t="shared" si="1021"/>
        <v>#REF!</v>
      </c>
      <c r="EG703" s="59" t="e">
        <f t="shared" si="1022"/>
        <v>#REF!</v>
      </c>
      <c r="EH703" s="59" t="e">
        <f t="shared" si="1023"/>
        <v>#REF!</v>
      </c>
      <c r="EI703" s="14" t="e">
        <f t="shared" si="1024"/>
        <v>#REF!</v>
      </c>
      <c r="EJ703" s="14" t="e">
        <f t="shared" si="1025"/>
        <v>#REF!</v>
      </c>
      <c r="EK703" s="14" t="e">
        <f t="shared" si="1026"/>
        <v>#REF!</v>
      </c>
      <c r="EL703" s="14" t="e">
        <f t="shared" si="1027"/>
        <v>#REF!</v>
      </c>
      <c r="EM703" t="e">
        <f t="shared" si="1028"/>
        <v>#REF!</v>
      </c>
      <c r="EN703" s="34" t="e">
        <f t="shared" si="1029"/>
        <v>#REF!</v>
      </c>
      <c r="EO703" s="34" t="e">
        <f t="shared" si="1030"/>
        <v>#REF!</v>
      </c>
      <c r="EP703" s="34" t="e">
        <f t="shared" si="1031"/>
        <v>#REF!</v>
      </c>
      <c r="EQ703" s="34" t="e">
        <f t="shared" si="1032"/>
        <v>#REF!</v>
      </c>
      <c r="ER703" s="59" t="e">
        <f t="shared" si="1033"/>
        <v>#REF!</v>
      </c>
      <c r="ES703" s="59" t="e">
        <f t="shared" si="1034"/>
        <v>#REF!</v>
      </c>
      <c r="ET703" s="59" t="e">
        <f t="shared" si="1035"/>
        <v>#REF!</v>
      </c>
      <c r="EU703" s="59" t="e">
        <f t="shared" si="1036"/>
        <v>#REF!</v>
      </c>
      <c r="EV703" s="14" t="e">
        <f t="shared" si="1037"/>
        <v>#REF!</v>
      </c>
      <c r="EW703" s="14" t="e">
        <f t="shared" si="1038"/>
        <v>#REF!</v>
      </c>
      <c r="EX703" s="14" t="e">
        <f t="shared" si="1039"/>
        <v>#REF!</v>
      </c>
      <c r="EY703" s="14" t="e">
        <f t="shared" si="1040"/>
        <v>#REF!</v>
      </c>
    </row>
    <row r="704" spans="1:155" x14ac:dyDescent="0.2">
      <c r="A704" s="17">
        <v>30054632</v>
      </c>
      <c r="B704" t="s">
        <v>62</v>
      </c>
      <c r="C704" t="s">
        <v>1546</v>
      </c>
      <c r="D704" t="s">
        <v>1547</v>
      </c>
      <c r="E704" t="s">
        <v>1548</v>
      </c>
      <c r="F704" t="s">
        <v>41</v>
      </c>
      <c r="G704" t="s">
        <v>42</v>
      </c>
      <c r="H704" t="s">
        <v>1549</v>
      </c>
      <c r="I704" t="s">
        <v>68</v>
      </c>
      <c r="J704" s="19" t="s">
        <v>69</v>
      </c>
      <c r="K704" t="s">
        <v>70</v>
      </c>
      <c r="L704">
        <v>1971</v>
      </c>
      <c r="M704">
        <f t="shared" si="1045"/>
        <v>1971</v>
      </c>
      <c r="N704">
        <v>48</v>
      </c>
      <c r="O704" s="19">
        <f t="shared" si="1046"/>
        <v>48</v>
      </c>
      <c r="P704" t="s">
        <v>83</v>
      </c>
      <c r="Q704" s="19" t="str">
        <f t="shared" si="952"/>
        <v>40-50</v>
      </c>
      <c r="R704" s="23">
        <v>292.61</v>
      </c>
      <c r="S704" s="15">
        <f t="shared" si="953"/>
        <v>0.29261000000000004</v>
      </c>
      <c r="T704">
        <v>30106699</v>
      </c>
      <c r="U704" t="s">
        <v>45</v>
      </c>
      <c r="V704" t="s">
        <v>46</v>
      </c>
      <c r="W704" s="20" t="s">
        <v>87</v>
      </c>
      <c r="X704" t="s">
        <v>48</v>
      </c>
      <c r="Y704" t="s">
        <v>739</v>
      </c>
      <c r="Z704" t="s">
        <v>1550</v>
      </c>
      <c r="AA704" t="s">
        <v>1551</v>
      </c>
      <c r="AB704" t="s">
        <v>339</v>
      </c>
      <c r="AC704">
        <v>1971</v>
      </c>
      <c r="AD704">
        <v>48</v>
      </c>
      <c r="AE704" t="str">
        <f t="shared" si="954"/>
        <v>&lt;50</v>
      </c>
      <c r="AF704">
        <v>-38.174402700000002</v>
      </c>
      <c r="AG704">
        <v>145.20581516999999</v>
      </c>
      <c r="AH704" t="s">
        <v>75</v>
      </c>
      <c r="AI704" t="s">
        <v>76</v>
      </c>
      <c r="AJ704" s="33" t="s">
        <v>515</v>
      </c>
      <c r="AL704">
        <v>1</v>
      </c>
      <c r="AM704" t="s">
        <v>86</v>
      </c>
      <c r="AN704">
        <v>66</v>
      </c>
      <c r="AO704" s="69">
        <v>2</v>
      </c>
      <c r="AP704">
        <v>2</v>
      </c>
      <c r="AQ704">
        <v>0</v>
      </c>
      <c r="AR704">
        <v>2</v>
      </c>
      <c r="AS704" s="82" t="str">
        <f t="shared" si="955"/>
        <v>Gw-0-2</v>
      </c>
      <c r="AT704" s="14">
        <f t="shared" si="956"/>
        <v>11416</v>
      </c>
      <c r="AU704" s="81">
        <f>VLOOKUP(C704,Bushfire_Vlookup!$F$2:$H$12575,3,FALSE)</f>
        <v>284.17289599999998</v>
      </c>
      <c r="AV704" s="14">
        <f>VLOOKUP(AS704,Safety_collateral_Vlookup!$J$3:$L$20,2,FALSE)</f>
        <v>93570.139925214826</v>
      </c>
      <c r="AW704" s="14">
        <f>VLOOKUP(AS704,Safety_collateral_Vlookup!$J$3:$L$20,3,FALSE)</f>
        <v>550000</v>
      </c>
      <c r="AX704" s="48">
        <f t="shared" si="957"/>
        <v>699173.42378023616</v>
      </c>
      <c r="AY704" s="49">
        <f t="shared" si="1044"/>
        <v>22238.360000000004</v>
      </c>
      <c r="AZ704" s="14">
        <v>76000</v>
      </c>
      <c r="BA704" s="16">
        <f t="shared" si="958"/>
        <v>31.439972362181205</v>
      </c>
      <c r="BB704" t="e">
        <f>IF(BA704&lt;=#REF!,#REF!,IF(BA704&lt;=#REF!,#REF!,IF(BA704&lt;=#REF!,#REF!,IF(BA704&lt;=#REF!,#REF!,#REF!))))</f>
        <v>#REF!</v>
      </c>
      <c r="BC704" s="51">
        <v>5</v>
      </c>
      <c r="BD704" s="21">
        <v>70</v>
      </c>
      <c r="BE704" s="21">
        <v>6.4399999999999999E-2</v>
      </c>
      <c r="BF704" s="26">
        <f t="shared" si="959"/>
        <v>1450.523557445764</v>
      </c>
      <c r="BG704" s="21">
        <v>7</v>
      </c>
      <c r="BH704" s="21">
        <f t="shared" si="960"/>
        <v>10.5</v>
      </c>
      <c r="BI704" s="28">
        <f t="shared" si="961"/>
        <v>1.1390624999999999E-6</v>
      </c>
      <c r="BJ704" s="27">
        <f t="shared" si="962"/>
        <v>1.1390624999999999E-6</v>
      </c>
      <c r="BK704" s="28">
        <f t="shared" si="963"/>
        <v>1.7463268216136603E-5</v>
      </c>
      <c r="BL704" s="35">
        <f t="shared" si="964"/>
        <v>5.4904467006869221E-4</v>
      </c>
      <c r="BM704" s="21" t="str">
        <f t="shared" si="965"/>
        <v>Cr1</v>
      </c>
      <c r="BN704" s="51">
        <v>1</v>
      </c>
      <c r="BO704" s="21">
        <v>0</v>
      </c>
      <c r="BP704" s="50" t="s">
        <v>5497</v>
      </c>
      <c r="BQ704" s="14">
        <v>11416</v>
      </c>
      <c r="BR704">
        <f>IFERROR(VLOOKUP(AO704,'Model Failure data- Lines'!$A$37:$E$41,3,FALSE),'Model Failure data- Lines'!$C$37)</f>
        <v>5.2310000000000009E-2</v>
      </c>
      <c r="BS704" s="14">
        <f t="shared" si="966"/>
        <v>36573.761797944157</v>
      </c>
      <c r="BT704" s="34">
        <f t="shared" si="1043"/>
        <v>19835.514576266465</v>
      </c>
      <c r="BU704" s="34">
        <f t="shared" si="967"/>
        <v>1.8438524323288943</v>
      </c>
      <c r="BV704" s="54">
        <f t="shared" si="968"/>
        <v>16738.247221677691</v>
      </c>
      <c r="BW704">
        <f>IFERROR(VLOOKUP(AO704,'Model Failure data- Lines'!$A$37:$E$41,4,FALSE),'Model Failure data- Lines'!$D$37)</f>
        <v>5.571000000000001E-2</v>
      </c>
      <c r="BX704" s="14">
        <f t="shared" si="969"/>
        <v>38950.951438796961</v>
      </c>
      <c r="BY704" s="34">
        <f t="shared" si="970"/>
        <v>17692.295587681794</v>
      </c>
      <c r="BZ704" s="71">
        <f t="shared" si="971"/>
        <v>2.2015770223687898</v>
      </c>
      <c r="CA704" s="71">
        <f t="shared" si="972"/>
        <v>21258.655851115167</v>
      </c>
      <c r="CB704" s="57">
        <v>2</v>
      </c>
      <c r="CC704">
        <f>IFERROR(VLOOKUP(AO704,'Model Failure data- Lines'!$A$37:$E$41,5,FALSE),'Model Failure data- Lines'!$E$37)</f>
        <v>6.1850000000000002E-2</v>
      </c>
      <c r="CD704" s="14">
        <f t="shared" si="973"/>
        <v>43243.876260807607</v>
      </c>
      <c r="CE704" s="34">
        <f t="shared" si="974"/>
        <v>14075.557872158945</v>
      </c>
      <c r="CF704" s="34">
        <f t="shared" si="975"/>
        <v>3.0722673057486958</v>
      </c>
      <c r="CG704" s="54">
        <f t="shared" si="976"/>
        <v>29168.318388648662</v>
      </c>
      <c r="CH704" t="e">
        <f>IFERROR(VLOOKUP(AO704,'Model Failure data- Lines'!#REF!,3,FALSE),'Model Failure data- Lines'!#REF!)</f>
        <v>#REF!</v>
      </c>
      <c r="CI704" s="14" t="e">
        <f t="shared" si="977"/>
        <v>#REF!</v>
      </c>
      <c r="CJ704" s="34">
        <f t="shared" si="978"/>
        <v>19025.697690076682</v>
      </c>
      <c r="CK704" s="34" t="e">
        <f t="shared" si="979"/>
        <v>#REF!</v>
      </c>
      <c r="CL704" s="54" t="e">
        <f t="shared" si="980"/>
        <v>#REF!</v>
      </c>
      <c r="CM704" t="e">
        <f>IFERROR(VLOOKUP(AO704,'Model Failure data- Lines'!#REF!,4,FALSE),'Model Failure data- Lines'!#REF!)</f>
        <v>#REF!</v>
      </c>
      <c r="CN704" s="14" t="e">
        <f t="shared" si="981"/>
        <v>#REF!</v>
      </c>
      <c r="CO704" s="34">
        <f t="shared" si="982"/>
        <v>16277.152298739167</v>
      </c>
      <c r="CP704" s="34" t="e">
        <f t="shared" si="983"/>
        <v>#REF!</v>
      </c>
      <c r="CQ704" s="54" t="e">
        <f t="shared" si="984"/>
        <v>#REF!</v>
      </c>
      <c r="CR704" t="e">
        <f>IFERROR(VLOOKUP(AO704,'Model Failure data- Lines'!#REF!,5,FALSE),'Model Failure data- Lines'!#REF!)</f>
        <v>#REF!</v>
      </c>
      <c r="CS704" s="14" t="e">
        <f t="shared" si="985"/>
        <v>#REF!</v>
      </c>
      <c r="CT704" s="34">
        <f t="shared" si="986"/>
        <v>11913.904035924848</v>
      </c>
      <c r="CU704" s="34" t="e">
        <f t="shared" si="987"/>
        <v>#REF!</v>
      </c>
      <c r="CV704" s="54" t="e">
        <f t="shared" si="988"/>
        <v>#REF!</v>
      </c>
      <c r="CW704" t="s">
        <v>339</v>
      </c>
      <c r="CZ704">
        <f t="shared" si="989"/>
        <v>21258.655851115167</v>
      </c>
      <c r="DA704" s="34">
        <f t="shared" si="990"/>
        <v>678.59637912000005</v>
      </c>
      <c r="DB704" s="34">
        <f t="shared" si="991"/>
        <v>16.891967262582721</v>
      </c>
      <c r="DC704" s="34">
        <f t="shared" si="992"/>
        <v>5562.0495924143779</v>
      </c>
      <c r="DD704" s="9">
        <f t="shared" si="993"/>
        <v>32693.413500000002</v>
      </c>
      <c r="DE704" s="59">
        <f t="shared" si="994"/>
        <v>1.7421817800426988E-2</v>
      </c>
      <c r="DF704" s="59">
        <f t="shared" si="995"/>
        <v>4.3367277662330822E-4</v>
      </c>
      <c r="DG704" s="59">
        <f t="shared" si="996"/>
        <v>0.14279624468619059</v>
      </c>
      <c r="DH704" s="59">
        <f t="shared" si="997"/>
        <v>0.83934826473675916</v>
      </c>
      <c r="DI704" s="14">
        <f t="shared" si="998"/>
        <v>370.36442892010956</v>
      </c>
      <c r="DJ704" s="14">
        <f t="shared" si="999"/>
        <v>9.2193003102324536</v>
      </c>
      <c r="DK704" s="14">
        <f t="shared" si="1000"/>
        <v>3035.6562226153592</v>
      </c>
      <c r="DL704" s="14">
        <f t="shared" si="1001"/>
        <v>17843.415899269468</v>
      </c>
      <c r="DM704">
        <f t="shared" si="1002"/>
        <v>29168.318388648666</v>
      </c>
      <c r="DN704" s="34">
        <f t="shared" si="1003"/>
        <v>753.38693320000004</v>
      </c>
      <c r="DO704" s="34">
        <f t="shared" si="1004"/>
        <v>18.753691889979198</v>
      </c>
      <c r="DP704" s="34">
        <f t="shared" si="1005"/>
        <v>6175.0631357176308</v>
      </c>
      <c r="DQ704" s="9">
        <f t="shared" si="1006"/>
        <v>36296.672500000001</v>
      </c>
      <c r="DR704" s="59">
        <f t="shared" si="1007"/>
        <v>1.7421817800426988E-2</v>
      </c>
      <c r="DS704" s="59">
        <f t="shared" si="1008"/>
        <v>4.3367277662330822E-4</v>
      </c>
      <c r="DT704" s="59">
        <f t="shared" si="1009"/>
        <v>0.14279624468619057</v>
      </c>
      <c r="DU704" s="59">
        <f t="shared" si="1010"/>
        <v>0.83934826473675928</v>
      </c>
      <c r="DV704" s="14">
        <f t="shared" si="1011"/>
        <v>508.16512851188111</v>
      </c>
      <c r="DW704" s="14">
        <f t="shared" si="1012"/>
        <v>12.649505625037964</v>
      </c>
      <c r="DX704" s="14">
        <f t="shared" si="1013"/>
        <v>4165.1263297101859</v>
      </c>
      <c r="DY704" s="14">
        <f t="shared" si="1014"/>
        <v>24482.377424801562</v>
      </c>
      <c r="DZ704" s="34" t="e">
        <f t="shared" si="1015"/>
        <v>#REF!</v>
      </c>
      <c r="EA704" s="34" t="e">
        <f t="shared" si="1016"/>
        <v>#REF!</v>
      </c>
      <c r="EB704" s="34" t="e">
        <f t="shared" si="1017"/>
        <v>#REF!</v>
      </c>
      <c r="EC704" s="34" t="e">
        <f t="shared" si="1018"/>
        <v>#REF!</v>
      </c>
      <c r="ED704" s="34" t="e">
        <f t="shared" si="1019"/>
        <v>#REF!</v>
      </c>
      <c r="EE704" s="59" t="e">
        <f t="shared" si="1020"/>
        <v>#REF!</v>
      </c>
      <c r="EF704" s="59" t="e">
        <f t="shared" si="1021"/>
        <v>#REF!</v>
      </c>
      <c r="EG704" s="59" t="e">
        <f t="shared" si="1022"/>
        <v>#REF!</v>
      </c>
      <c r="EH704" s="59" t="e">
        <f t="shared" si="1023"/>
        <v>#REF!</v>
      </c>
      <c r="EI704" s="14" t="e">
        <f t="shared" si="1024"/>
        <v>#REF!</v>
      </c>
      <c r="EJ704" s="14" t="e">
        <f t="shared" si="1025"/>
        <v>#REF!</v>
      </c>
      <c r="EK704" s="14" t="e">
        <f t="shared" si="1026"/>
        <v>#REF!</v>
      </c>
      <c r="EL704" s="14" t="e">
        <f t="shared" si="1027"/>
        <v>#REF!</v>
      </c>
      <c r="EM704" t="e">
        <f t="shared" si="1028"/>
        <v>#REF!</v>
      </c>
      <c r="EN704" s="34" t="e">
        <f t="shared" si="1029"/>
        <v>#REF!</v>
      </c>
      <c r="EO704" s="34" t="e">
        <f t="shared" si="1030"/>
        <v>#REF!</v>
      </c>
      <c r="EP704" s="34" t="e">
        <f t="shared" si="1031"/>
        <v>#REF!</v>
      </c>
      <c r="EQ704" s="34" t="e">
        <f t="shared" si="1032"/>
        <v>#REF!</v>
      </c>
      <c r="ER704" s="59" t="e">
        <f t="shared" si="1033"/>
        <v>#REF!</v>
      </c>
      <c r="ES704" s="59" t="e">
        <f t="shared" si="1034"/>
        <v>#REF!</v>
      </c>
      <c r="ET704" s="59" t="e">
        <f t="shared" si="1035"/>
        <v>#REF!</v>
      </c>
      <c r="EU704" s="59" t="e">
        <f t="shared" si="1036"/>
        <v>#REF!</v>
      </c>
      <c r="EV704" s="14" t="e">
        <f t="shared" si="1037"/>
        <v>#REF!</v>
      </c>
      <c r="EW704" s="14" t="e">
        <f t="shared" si="1038"/>
        <v>#REF!</v>
      </c>
      <c r="EX704" s="14" t="e">
        <f t="shared" si="1039"/>
        <v>#REF!</v>
      </c>
      <c r="EY704" s="14" t="e">
        <f t="shared" si="1040"/>
        <v>#REF!</v>
      </c>
    </row>
    <row r="705" spans="1:155" x14ac:dyDescent="0.2">
      <c r="A705" s="17">
        <v>30072795</v>
      </c>
      <c r="B705" t="s">
        <v>62</v>
      </c>
      <c r="C705" t="s">
        <v>1888</v>
      </c>
      <c r="D705" t="s">
        <v>1889</v>
      </c>
      <c r="E705" t="s">
        <v>1890</v>
      </c>
      <c r="F705" t="s">
        <v>41</v>
      </c>
      <c r="G705" t="s">
        <v>42</v>
      </c>
      <c r="H705" t="s">
        <v>1891</v>
      </c>
      <c r="I705" t="s">
        <v>68</v>
      </c>
      <c r="J705" s="19" t="s">
        <v>69</v>
      </c>
      <c r="K705" t="s">
        <v>70</v>
      </c>
      <c r="L705">
        <v>1971</v>
      </c>
      <c r="M705">
        <f t="shared" si="1045"/>
        <v>1971</v>
      </c>
      <c r="N705">
        <v>48</v>
      </c>
      <c r="O705" s="19">
        <f t="shared" si="1046"/>
        <v>48</v>
      </c>
      <c r="P705" t="s">
        <v>83</v>
      </c>
      <c r="Q705" s="19" t="str">
        <f t="shared" si="952"/>
        <v>40-50</v>
      </c>
      <c r="R705" s="23">
        <v>402.34</v>
      </c>
      <c r="S705" s="15">
        <f t="shared" si="953"/>
        <v>0.40233999999999998</v>
      </c>
      <c r="T705">
        <v>30328035</v>
      </c>
      <c r="U705" t="s">
        <v>45</v>
      </c>
      <c r="V705" t="s">
        <v>46</v>
      </c>
      <c r="W705" t="s">
        <v>47</v>
      </c>
      <c r="X705" t="s">
        <v>48</v>
      </c>
      <c r="Y705" t="s">
        <v>514</v>
      </c>
      <c r="Z705" t="s">
        <v>1892</v>
      </c>
      <c r="AA705" t="s">
        <v>1893</v>
      </c>
      <c r="AB705" t="s">
        <v>189</v>
      </c>
      <c r="AC705">
        <v>1971</v>
      </c>
      <c r="AD705">
        <v>48</v>
      </c>
      <c r="AE705" t="str">
        <f t="shared" si="954"/>
        <v>&lt;50</v>
      </c>
      <c r="AF705">
        <v>-38.174046879999999</v>
      </c>
      <c r="AG705">
        <v>145.20248512000001</v>
      </c>
      <c r="AH705" t="s">
        <v>75</v>
      </c>
      <c r="AI705" t="s">
        <v>76</v>
      </c>
      <c r="AJ705" s="33" t="s">
        <v>515</v>
      </c>
      <c r="AL705">
        <v>1</v>
      </c>
      <c r="AM705" t="s">
        <v>86</v>
      </c>
      <c r="AN705">
        <v>66</v>
      </c>
      <c r="AO705" s="69">
        <v>2</v>
      </c>
      <c r="AP705">
        <v>2</v>
      </c>
      <c r="AQ705">
        <v>0</v>
      </c>
      <c r="AR705">
        <v>2</v>
      </c>
      <c r="AS705" s="82" t="str">
        <f t="shared" si="955"/>
        <v>Gw-0-2</v>
      </c>
      <c r="AT705" s="14">
        <f t="shared" si="956"/>
        <v>11416</v>
      </c>
      <c r="AU705" s="81">
        <f>VLOOKUP(C705,Bushfire_Vlookup!$F$2:$H$12575,3,FALSE)</f>
        <v>284.17289599999998</v>
      </c>
      <c r="AV705" s="14">
        <f>VLOOKUP(AS705,Safety_collateral_Vlookup!$J$3:$L$20,2,FALSE)</f>
        <v>93570.139925214826</v>
      </c>
      <c r="AW705" s="14">
        <f>VLOOKUP(AS705,Safety_collateral_Vlookup!$J$3:$L$20,3,FALSE)</f>
        <v>550000</v>
      </c>
      <c r="AX705" s="48">
        <f t="shared" si="957"/>
        <v>699173.42378023616</v>
      </c>
      <c r="AY705" s="49">
        <f t="shared" si="1044"/>
        <v>30577.839999999997</v>
      </c>
      <c r="AZ705" s="14">
        <v>76000</v>
      </c>
      <c r="BA705" s="16">
        <f t="shared" si="958"/>
        <v>22.865363406317655</v>
      </c>
      <c r="BB705" t="e">
        <f>IF(BA705&lt;=#REF!,#REF!,IF(BA705&lt;=#REF!,#REF!,IF(BA705&lt;=#REF!,#REF!,IF(BA705&lt;=#REF!,#REF!,#REF!))))</f>
        <v>#REF!</v>
      </c>
      <c r="BC705" s="51">
        <v>5</v>
      </c>
      <c r="BD705" s="21">
        <v>70</v>
      </c>
      <c r="BE705" s="21">
        <v>6.4399999999999999E-2</v>
      </c>
      <c r="BF705" s="26">
        <f t="shared" si="959"/>
        <v>1994.476087976243</v>
      </c>
      <c r="BG705" s="21">
        <v>7</v>
      </c>
      <c r="BH705" s="21">
        <f t="shared" si="960"/>
        <v>10.5</v>
      </c>
      <c r="BI705" s="28">
        <f t="shared" si="961"/>
        <v>1.1390624999999999E-6</v>
      </c>
      <c r="BJ705" s="27">
        <f t="shared" si="962"/>
        <v>1.1390624999999999E-6</v>
      </c>
      <c r="BK705" s="28">
        <f t="shared" si="963"/>
        <v>1.7463268216136603E-5</v>
      </c>
      <c r="BL705" s="35">
        <f t="shared" si="964"/>
        <v>3.9930397402396006E-4</v>
      </c>
      <c r="BM705" s="21" t="str">
        <f t="shared" si="965"/>
        <v>Cr1</v>
      </c>
      <c r="BN705" s="51">
        <v>1</v>
      </c>
      <c r="BO705" s="21">
        <v>0</v>
      </c>
      <c r="BP705" s="50" t="s">
        <v>5497</v>
      </c>
      <c r="BQ705" s="14">
        <v>11416</v>
      </c>
      <c r="BR705">
        <f>IFERROR(VLOOKUP(AO705,'Model Failure data- Lines'!$A$37:$E$41,3,FALSE),'Model Failure data- Lines'!$C$37)</f>
        <v>5.2310000000000009E-2</v>
      </c>
      <c r="BS705" s="14">
        <f t="shared" si="966"/>
        <v>36573.761797944157</v>
      </c>
      <c r="BT705" s="34">
        <f t="shared" si="1043"/>
        <v>27273.917277656426</v>
      </c>
      <c r="BU705" s="34">
        <f t="shared" si="967"/>
        <v>1.3409794209468557</v>
      </c>
      <c r="BV705" s="54">
        <f t="shared" si="968"/>
        <v>9299.8445202877301</v>
      </c>
      <c r="BW705">
        <f>IFERROR(VLOOKUP(AO705,'Model Failure data- Lines'!$A$37:$E$41,4,FALSE),'Model Failure data- Lines'!$D$37)</f>
        <v>5.571000000000001E-2</v>
      </c>
      <c r="BX705" s="14">
        <f t="shared" si="969"/>
        <v>38950.951438796961</v>
      </c>
      <c r="BY705" s="34">
        <f t="shared" si="970"/>
        <v>24326.982012740136</v>
      </c>
      <c r="BZ705" s="71">
        <f t="shared" si="971"/>
        <v>1.6011419508757063</v>
      </c>
      <c r="CA705" s="71">
        <f t="shared" si="972"/>
        <v>14623.969426056825</v>
      </c>
      <c r="CB705" s="57">
        <v>2</v>
      </c>
      <c r="CC705">
        <f>IFERROR(VLOOKUP(AO705,'Model Failure data- Lines'!$A$37:$E$41,5,FALSE),'Model Failure data- Lines'!$E$37)</f>
        <v>6.1850000000000002E-2</v>
      </c>
      <c r="CD705" s="14">
        <f t="shared" si="973"/>
        <v>43243.876260807607</v>
      </c>
      <c r="CE705" s="34">
        <f t="shared" si="974"/>
        <v>19353.95220356252</v>
      </c>
      <c r="CF705" s="34">
        <f t="shared" si="975"/>
        <v>2.2343692805466175</v>
      </c>
      <c r="CG705" s="54">
        <f t="shared" si="976"/>
        <v>23889.924057245087</v>
      </c>
      <c r="CH705" t="e">
        <f>IFERROR(VLOOKUP(AO705,'Model Failure data- Lines'!#REF!,3,FALSE),'Model Failure data- Lines'!#REF!)</f>
        <v>#REF!</v>
      </c>
      <c r="CI705" s="14" t="e">
        <f t="shared" si="977"/>
        <v>#REF!</v>
      </c>
      <c r="CJ705" s="34">
        <f t="shared" si="978"/>
        <v>26160.415599690543</v>
      </c>
      <c r="CK705" s="34" t="e">
        <f t="shared" si="979"/>
        <v>#REF!</v>
      </c>
      <c r="CL705" s="54" t="e">
        <f t="shared" si="980"/>
        <v>#REF!</v>
      </c>
      <c r="CM705" t="e">
        <f>IFERROR(VLOOKUP(AO705,'Model Failure data- Lines'!#REF!,4,FALSE),'Model Failure data- Lines'!#REF!)</f>
        <v>#REF!</v>
      </c>
      <c r="CN705" s="14" t="e">
        <f t="shared" si="981"/>
        <v>#REF!</v>
      </c>
      <c r="CO705" s="34">
        <f t="shared" si="982"/>
        <v>22381.153945096594</v>
      </c>
      <c r="CP705" s="34" t="e">
        <f t="shared" si="983"/>
        <v>#REF!</v>
      </c>
      <c r="CQ705" s="54" t="e">
        <f t="shared" si="984"/>
        <v>#REF!</v>
      </c>
      <c r="CR705" t="e">
        <f>IFERROR(VLOOKUP(AO705,'Model Failure data- Lines'!#REF!,5,FALSE),'Model Failure data- Lines'!#REF!)</f>
        <v>#REF!</v>
      </c>
      <c r="CS705" s="14" t="e">
        <f t="shared" si="985"/>
        <v>#REF!</v>
      </c>
      <c r="CT705" s="34">
        <f t="shared" si="986"/>
        <v>16381.668944376481</v>
      </c>
      <c r="CU705" s="34" t="e">
        <f t="shared" si="987"/>
        <v>#REF!</v>
      </c>
      <c r="CV705" s="54" t="e">
        <f t="shared" si="988"/>
        <v>#REF!</v>
      </c>
      <c r="CW705" t="s">
        <v>189</v>
      </c>
      <c r="CZ705">
        <f t="shared" si="989"/>
        <v>14623.969426056823</v>
      </c>
      <c r="DA705" s="34">
        <f t="shared" si="990"/>
        <v>678.59637912000005</v>
      </c>
      <c r="DB705" s="34">
        <f t="shared" si="991"/>
        <v>16.891967262582721</v>
      </c>
      <c r="DC705" s="34">
        <f t="shared" si="992"/>
        <v>5562.0495924143779</v>
      </c>
      <c r="DD705" s="9">
        <f t="shared" si="993"/>
        <v>32693.413500000002</v>
      </c>
      <c r="DE705" s="59">
        <f t="shared" si="994"/>
        <v>1.7421817800426988E-2</v>
      </c>
      <c r="DF705" s="59">
        <f t="shared" si="995"/>
        <v>4.3367277662330822E-4</v>
      </c>
      <c r="DG705" s="59">
        <f t="shared" si="996"/>
        <v>0.14279624468619059</v>
      </c>
      <c r="DH705" s="59">
        <f t="shared" si="997"/>
        <v>0.83934826473675916</v>
      </c>
      <c r="DI705" s="14">
        <f t="shared" si="998"/>
        <v>254.7761308597768</v>
      </c>
      <c r="DJ705" s="14">
        <f t="shared" si="999"/>
        <v>6.34201742625243</v>
      </c>
      <c r="DK705" s="14">
        <f t="shared" si="1000"/>
        <v>2088.2479164465808</v>
      </c>
      <c r="DL705" s="14">
        <f t="shared" si="1001"/>
        <v>12274.603361324214</v>
      </c>
      <c r="DM705">
        <f t="shared" si="1002"/>
        <v>23889.924057245091</v>
      </c>
      <c r="DN705" s="34">
        <f t="shared" si="1003"/>
        <v>753.38693320000004</v>
      </c>
      <c r="DO705" s="34">
        <f t="shared" si="1004"/>
        <v>18.753691889979198</v>
      </c>
      <c r="DP705" s="34">
        <f t="shared" si="1005"/>
        <v>6175.0631357176308</v>
      </c>
      <c r="DQ705" s="9">
        <f t="shared" si="1006"/>
        <v>36296.672500000001</v>
      </c>
      <c r="DR705" s="59">
        <f t="shared" si="1007"/>
        <v>1.7421817800426988E-2</v>
      </c>
      <c r="DS705" s="59">
        <f t="shared" si="1008"/>
        <v>4.3367277662330822E-4</v>
      </c>
      <c r="DT705" s="59">
        <f t="shared" si="1009"/>
        <v>0.14279624468619057</v>
      </c>
      <c r="DU705" s="59">
        <f t="shared" si="1010"/>
        <v>0.83934826473675928</v>
      </c>
      <c r="DV705" s="14">
        <f t="shared" si="1011"/>
        <v>416.20590419136147</v>
      </c>
      <c r="DW705" s="14">
        <f t="shared" si="1012"/>
        <v>10.360409699225446</v>
      </c>
      <c r="DX705" s="14">
        <f t="shared" si="1013"/>
        <v>3411.3914412128802</v>
      </c>
      <c r="DY705" s="14">
        <f t="shared" si="1014"/>
        <v>20051.966302141624</v>
      </c>
      <c r="DZ705" s="34" t="e">
        <f t="shared" si="1015"/>
        <v>#REF!</v>
      </c>
      <c r="EA705" s="34" t="e">
        <f t="shared" si="1016"/>
        <v>#REF!</v>
      </c>
      <c r="EB705" s="34" t="e">
        <f t="shared" si="1017"/>
        <v>#REF!</v>
      </c>
      <c r="EC705" s="34" t="e">
        <f t="shared" si="1018"/>
        <v>#REF!</v>
      </c>
      <c r="ED705" s="34" t="e">
        <f t="shared" si="1019"/>
        <v>#REF!</v>
      </c>
      <c r="EE705" s="59" t="e">
        <f t="shared" si="1020"/>
        <v>#REF!</v>
      </c>
      <c r="EF705" s="59" t="e">
        <f t="shared" si="1021"/>
        <v>#REF!</v>
      </c>
      <c r="EG705" s="59" t="e">
        <f t="shared" si="1022"/>
        <v>#REF!</v>
      </c>
      <c r="EH705" s="59" t="e">
        <f t="shared" si="1023"/>
        <v>#REF!</v>
      </c>
      <c r="EI705" s="14" t="e">
        <f t="shared" si="1024"/>
        <v>#REF!</v>
      </c>
      <c r="EJ705" s="14" t="e">
        <f t="shared" si="1025"/>
        <v>#REF!</v>
      </c>
      <c r="EK705" s="14" t="e">
        <f t="shared" si="1026"/>
        <v>#REF!</v>
      </c>
      <c r="EL705" s="14" t="e">
        <f t="shared" si="1027"/>
        <v>#REF!</v>
      </c>
      <c r="EM705" t="e">
        <f t="shared" si="1028"/>
        <v>#REF!</v>
      </c>
      <c r="EN705" s="34" t="e">
        <f t="shared" si="1029"/>
        <v>#REF!</v>
      </c>
      <c r="EO705" s="34" t="e">
        <f t="shared" si="1030"/>
        <v>#REF!</v>
      </c>
      <c r="EP705" s="34" t="e">
        <f t="shared" si="1031"/>
        <v>#REF!</v>
      </c>
      <c r="EQ705" s="34" t="e">
        <f t="shared" si="1032"/>
        <v>#REF!</v>
      </c>
      <c r="ER705" s="59" t="e">
        <f t="shared" si="1033"/>
        <v>#REF!</v>
      </c>
      <c r="ES705" s="59" t="e">
        <f t="shared" si="1034"/>
        <v>#REF!</v>
      </c>
      <c r="ET705" s="59" t="e">
        <f t="shared" si="1035"/>
        <v>#REF!</v>
      </c>
      <c r="EU705" s="59" t="e">
        <f t="shared" si="1036"/>
        <v>#REF!</v>
      </c>
      <c r="EV705" s="14" t="e">
        <f t="shared" si="1037"/>
        <v>#REF!</v>
      </c>
      <c r="EW705" s="14" t="e">
        <f t="shared" si="1038"/>
        <v>#REF!</v>
      </c>
      <c r="EX705" s="14" t="e">
        <f t="shared" si="1039"/>
        <v>#REF!</v>
      </c>
      <c r="EY705" s="14" t="e">
        <f t="shared" si="1040"/>
        <v>#REF!</v>
      </c>
    </row>
    <row r="706" spans="1:155" x14ac:dyDescent="0.2">
      <c r="A706" s="17">
        <v>30085537</v>
      </c>
      <c r="B706" t="s">
        <v>62</v>
      </c>
      <c r="C706" t="s">
        <v>2069</v>
      </c>
      <c r="D706" t="s">
        <v>2070</v>
      </c>
      <c r="E706" t="s">
        <v>2071</v>
      </c>
      <c r="F706" t="s">
        <v>41</v>
      </c>
      <c r="G706" t="s">
        <v>42</v>
      </c>
      <c r="H706" t="s">
        <v>2072</v>
      </c>
      <c r="I706" t="s">
        <v>68</v>
      </c>
      <c r="J706" s="19" t="s">
        <v>69</v>
      </c>
      <c r="K706" t="s">
        <v>70</v>
      </c>
      <c r="L706">
        <v>1971</v>
      </c>
      <c r="M706">
        <f t="shared" si="1045"/>
        <v>1971</v>
      </c>
      <c r="N706">
        <v>48</v>
      </c>
      <c r="O706" s="19">
        <f t="shared" si="1046"/>
        <v>48</v>
      </c>
      <c r="P706" t="s">
        <v>83</v>
      </c>
      <c r="Q706" s="19" t="str">
        <f t="shared" ref="Q706:Q769" si="1047">IF(O706&lt;10,"0-10",IF(O706&lt;20,"10-20",IF(O706&lt;30,"20-30",IF(O706&lt;40,"30-40",IF(O706&lt;50,"40-50",IF(O706&lt;60,"50-60","60-70"))))))</f>
        <v>40-50</v>
      </c>
      <c r="R706" s="23">
        <v>347.47</v>
      </c>
      <c r="S706" s="15">
        <f t="shared" ref="S706:S769" si="1048">R706/1000</f>
        <v>0.34747</v>
      </c>
      <c r="T706">
        <v>30207049</v>
      </c>
      <c r="U706" t="s">
        <v>45</v>
      </c>
      <c r="V706" t="s">
        <v>46</v>
      </c>
      <c r="W706" t="s">
        <v>47</v>
      </c>
      <c r="X706" t="s">
        <v>88</v>
      </c>
      <c r="Y706" t="s">
        <v>680</v>
      </c>
      <c r="Z706" t="s">
        <v>2073</v>
      </c>
      <c r="AA706" t="s">
        <v>2074</v>
      </c>
      <c r="AB706" t="s">
        <v>321</v>
      </c>
      <c r="AC706">
        <v>1971</v>
      </c>
      <c r="AD706">
        <v>48</v>
      </c>
      <c r="AE706" t="str">
        <f t="shared" ref="AE706:AE769" si="1049">IF(AD706&lt;=10,"&lt;10",IF(AD706&lt;=20,"20",IF(AD706&lt;=30,"&lt;30",IF(AD706&lt;=40,"&lt;40",IF(AD706&lt;=50,"&lt;50",IF(AD706&lt;=60,"&lt;60",IF(AD706&lt;=70,"&lt;70",IF(AD706&lt;=80,"&lt;80","&gt;80"))))))))</f>
        <v>&lt;50</v>
      </c>
      <c r="AF706">
        <v>-38.173077769999999</v>
      </c>
      <c r="AG706">
        <v>145.19352678999999</v>
      </c>
      <c r="AH706" t="s">
        <v>75</v>
      </c>
      <c r="AI706" t="s">
        <v>76</v>
      </c>
      <c r="AJ706" s="33" t="s">
        <v>515</v>
      </c>
      <c r="AL706">
        <v>1</v>
      </c>
      <c r="AM706" t="s">
        <v>86</v>
      </c>
      <c r="AN706">
        <v>66</v>
      </c>
      <c r="AO706" s="69">
        <v>2</v>
      </c>
      <c r="AP706">
        <v>2</v>
      </c>
      <c r="AQ706">
        <v>0</v>
      </c>
      <c r="AR706">
        <v>2</v>
      </c>
      <c r="AS706" s="82" t="str">
        <f t="shared" ref="AS706:AS769" si="1050">"Gw"&amp;"-"&amp;AQ706&amp;"-"&amp;AR706</f>
        <v>Gw-0-2</v>
      </c>
      <c r="AT706" s="14">
        <f t="shared" ref="AT706:AT769" si="1051">BQ706</f>
        <v>11416</v>
      </c>
      <c r="AU706" s="81">
        <f>VLOOKUP(C706,Bushfire_Vlookup!$F$2:$H$12575,3,FALSE)</f>
        <v>284.17289599999998</v>
      </c>
      <c r="AV706" s="14">
        <f>VLOOKUP(AS706,Safety_collateral_Vlookup!$J$3:$L$20,2,FALSE)</f>
        <v>93570.139925214826</v>
      </c>
      <c r="AW706" s="14">
        <f>VLOOKUP(AS706,Safety_collateral_Vlookup!$J$3:$L$20,3,FALSE)</f>
        <v>550000</v>
      </c>
      <c r="AX706" s="48">
        <f t="shared" ref="AX706:AX769" si="1052">(AT706+AU706+AV706+AW706)*1.067</f>
        <v>699173.42378023616</v>
      </c>
      <c r="AY706" s="49">
        <f t="shared" si="1044"/>
        <v>26407.72</v>
      </c>
      <c r="AZ706" s="14">
        <v>76000</v>
      </c>
      <c r="BA706" s="16">
        <f t="shared" ref="BA706:BA769" si="1053">AX706/AY706</f>
        <v>26.47609955650227</v>
      </c>
      <c r="BB706" t="e">
        <f>IF(BA706&lt;=#REF!,#REF!,IF(BA706&lt;=#REF!,#REF!,IF(BA706&lt;=#REF!,#REF!,IF(BA706&lt;=#REF!,#REF!,#REF!))))</f>
        <v>#REF!</v>
      </c>
      <c r="BC706" s="51">
        <v>5</v>
      </c>
      <c r="BD706" s="21">
        <v>70</v>
      </c>
      <c r="BE706" s="21">
        <v>6.4399999999999999E-2</v>
      </c>
      <c r="BF706" s="26">
        <f t="shared" ref="BF706:BF769" si="1054">PMT(BE706,BD706,-AY706)</f>
        <v>1722.4750367577305</v>
      </c>
      <c r="BG706" s="21">
        <v>7</v>
      </c>
      <c r="BH706" s="21">
        <f t="shared" ref="BH706:BH769" si="1055">BD706-IF(AO706=1,0.95*BD706,IF(AO706=2,0.85*BD706,IF(AO706=3,0.6*BD706,IF(AO706=4,0.22*BD706,0.08*BD706))))</f>
        <v>10.5</v>
      </c>
      <c r="BI706" s="28">
        <f t="shared" ref="BI706:BI769" si="1056">BG706*(BH706^(BG706-1))/(BD706^BG706)</f>
        <v>1.1390624999999999E-6</v>
      </c>
      <c r="BJ706" s="27">
        <f t="shared" ref="BJ706:BJ769" si="1057">BI706</f>
        <v>1.1390624999999999E-6</v>
      </c>
      <c r="BK706" s="28">
        <f t="shared" ref="BK706:BK769" si="1058">(BI706*AY706)/BF706</f>
        <v>1.7463268216136599E-5</v>
      </c>
      <c r="BL706" s="35">
        <f t="shared" ref="BL706:BL769" si="1059">(BI706*AX706)/BF706</f>
        <v>4.6235922787233447E-4</v>
      </c>
      <c r="BM706" s="21" t="str">
        <f t="shared" ref="BM706:BM769" si="1060">IF(BL706&lt;=0.3,"Cr1",IF(BL706&lt;=1,"Cr2",IF(BL706&lt;=3,"Cr3",IF(BL706&lt;=10,"Cr4","Cr5"))))</f>
        <v>Cr1</v>
      </c>
      <c r="BN706" s="51">
        <v>1</v>
      </c>
      <c r="BO706" s="21">
        <v>0</v>
      </c>
      <c r="BP706" s="50" t="s">
        <v>5497</v>
      </c>
      <c r="BQ706" s="14">
        <v>11416</v>
      </c>
      <c r="BR706">
        <f>IFERROR(VLOOKUP(AO706,'Model Failure data- Lines'!$A$37:$E$41,3,FALSE),'Model Failure data- Lines'!$C$37)</f>
        <v>5.2310000000000009E-2</v>
      </c>
      <c r="BS706" s="14">
        <f t="shared" ref="BS706:BS769" si="1061">($AX706)*BR706</f>
        <v>36573.761797944157</v>
      </c>
      <c r="BT706" s="34">
        <f t="shared" si="1043"/>
        <v>23554.376985801264</v>
      </c>
      <c r="BU706" s="34">
        <f t="shared" ref="BU706:BU769" si="1062">BS706/BT706</f>
        <v>1.552737388044314</v>
      </c>
      <c r="BV706" s="54">
        <f t="shared" ref="BV706:BV769" si="1063">BS706-BT706</f>
        <v>13019.384812142893</v>
      </c>
      <c r="BW706">
        <f>IFERROR(VLOOKUP(AO706,'Model Failure data- Lines'!$A$37:$E$41,4,FALSE),'Model Failure data- Lines'!$D$37)</f>
        <v>5.571000000000001E-2</v>
      </c>
      <c r="BX706" s="14">
        <f t="shared" ref="BX706:BX769" si="1064">($AX706)*BW706</f>
        <v>38950.951438796961</v>
      </c>
      <c r="BY706" s="34">
        <f t="shared" ref="BY706:BY769" si="1065">$AY706/1.0468^5</f>
        <v>21009.336481500264</v>
      </c>
      <c r="BZ706" s="71">
        <f t="shared" ref="BZ706:BZ769" si="1066">BX706/BY706</f>
        <v>1.8539829410174451</v>
      </c>
      <c r="CA706" s="71">
        <f t="shared" ref="CA706:CA769" si="1067">BX706-BY706</f>
        <v>17941.614957296697</v>
      </c>
      <c r="CB706" s="57">
        <v>2</v>
      </c>
      <c r="CC706">
        <f>IFERROR(VLOOKUP(AO706,'Model Failure data- Lines'!$A$37:$E$41,5,FALSE),'Model Failure data- Lines'!$E$37)</f>
        <v>6.1850000000000002E-2</v>
      </c>
      <c r="CD706" s="14">
        <f t="shared" ref="CD706:CD769" si="1068">($AX706)*CC706</f>
        <v>43243.876260807607</v>
      </c>
      <c r="CE706" s="34">
        <f t="shared" ref="CE706:CE769" si="1069">$AY706/1.0468^10</f>
        <v>16714.514520484838</v>
      </c>
      <c r="CF706" s="34">
        <f t="shared" ref="CF706:CF769" si="1070">CD706/CE706</f>
        <v>2.5872050431263878</v>
      </c>
      <c r="CG706" s="54">
        <f t="shared" ref="CG706:CG769" si="1071">CD706-CE706</f>
        <v>26529.361740322769</v>
      </c>
      <c r="CH706" t="e">
        <f>IFERROR(VLOOKUP(AO706,'Model Failure data- Lines'!#REF!,3,FALSE),'Model Failure data- Lines'!#REF!)</f>
        <v>#REF!</v>
      </c>
      <c r="CI706" s="14" t="e">
        <f t="shared" ref="CI706:CI769" si="1072">($AX706)*CH706</f>
        <v>#REF!</v>
      </c>
      <c r="CJ706" s="34">
        <f t="shared" ref="CJ706:CJ769" si="1073">$AY706/1.0644^2.5</f>
        <v>22592.731541543159</v>
      </c>
      <c r="CK706" s="34" t="e">
        <f t="shared" ref="CK706:CK769" si="1074">CI706/CJ706</f>
        <v>#REF!</v>
      </c>
      <c r="CL706" s="54" t="e">
        <f t="shared" ref="CL706:CL769" si="1075">CI706-CJ706</f>
        <v>#REF!</v>
      </c>
      <c r="CM706" t="e">
        <f>IFERROR(VLOOKUP(AO706,'Model Failure data- Lines'!#REF!,4,FALSE),'Model Failure data- Lines'!#REF!)</f>
        <v>#REF!</v>
      </c>
      <c r="CN706" s="14" t="e">
        <f t="shared" ref="CN706:CN769" si="1076">($AX706)*CM706</f>
        <v>#REF!</v>
      </c>
      <c r="CO706" s="34">
        <f t="shared" ref="CO706:CO769" si="1077">$AY706/1.0644^5</f>
        <v>19328.874984596896</v>
      </c>
      <c r="CP706" s="34" t="e">
        <f t="shared" ref="CP706:CP769" si="1078">CN706/CO706</f>
        <v>#REF!</v>
      </c>
      <c r="CQ706" s="54" t="e">
        <f t="shared" ref="CQ706:CQ769" si="1079">CN706-CO706</f>
        <v>#REF!</v>
      </c>
      <c r="CR706" t="e">
        <f>IFERROR(VLOOKUP(AO706,'Model Failure data- Lines'!#REF!,5,FALSE),'Model Failure data- Lines'!#REF!)</f>
        <v>#REF!</v>
      </c>
      <c r="CS706" s="14" t="e">
        <f t="shared" ref="CS706:CS769" si="1080">($AX706)*CR706</f>
        <v>#REF!</v>
      </c>
      <c r="CT706" s="34">
        <f t="shared" ref="CT706:CT769" si="1081">$AY706/1.0644^10</f>
        <v>14147.582910231387</v>
      </c>
      <c r="CU706" s="34" t="e">
        <f t="shared" ref="CU706:CU769" si="1082">CS706/CT706</f>
        <v>#REF!</v>
      </c>
      <c r="CV706" s="54" t="e">
        <f t="shared" ref="CV706:CV769" si="1083">CS706-CT706</f>
        <v>#REF!</v>
      </c>
      <c r="CW706" t="s">
        <v>321</v>
      </c>
      <c r="CZ706">
        <f t="shared" ref="CZ706:CZ769" si="1084">BX706*(BZ706-1)/BZ706</f>
        <v>17941.614957296701</v>
      </c>
      <c r="DA706" s="34">
        <f t="shared" ref="DA706:DA769" si="1085">1.067*$AT706*$BW706</f>
        <v>678.59637912000005</v>
      </c>
      <c r="DB706" s="34">
        <f t="shared" ref="DB706:DB769" si="1086">1.067*$BW706*$AU706</f>
        <v>16.891967262582721</v>
      </c>
      <c r="DC706" s="34">
        <f t="shared" ref="DC706:DC769" si="1087">1.067*$BW706*$AV706</f>
        <v>5562.0495924143779</v>
      </c>
      <c r="DD706" s="9">
        <f t="shared" ref="DD706:DD769" si="1088">1.067*$BW706*$AW706</f>
        <v>32693.413500000002</v>
      </c>
      <c r="DE706" s="59">
        <f t="shared" ref="DE706:DE769" si="1089">DA706/$BX706</f>
        <v>1.7421817800426988E-2</v>
      </c>
      <c r="DF706" s="59">
        <f t="shared" ref="DF706:DF769" si="1090">DB706/$BX706</f>
        <v>4.3367277662330822E-4</v>
      </c>
      <c r="DG706" s="59">
        <f t="shared" ref="DG706:DG769" si="1091">DC706/$BX706</f>
        <v>0.14279624468619059</v>
      </c>
      <c r="DH706" s="59">
        <f t="shared" ref="DH706:DH769" si="1092">DD706/$BX706</f>
        <v>0.83934826473675916</v>
      </c>
      <c r="DI706" s="14">
        <f t="shared" ref="DI706:DI769" si="1093">DE706*$BX706*($BZ706-1)/$BZ706</f>
        <v>312.57554683143871</v>
      </c>
      <c r="DJ706" s="14">
        <f t="shared" ref="DJ706:DJ769" si="1094">DF706*$BX706*($BZ706-1)/$BZ706</f>
        <v>7.7807899756371368</v>
      </c>
      <c r="DK706" s="14">
        <f t="shared" ref="DK706:DK769" si="1095">DG706*$BX706*($BZ706-1)/$BZ706</f>
        <v>2561.9952395075566</v>
      </c>
      <c r="DL706" s="14">
        <f t="shared" ref="DL706:DL769" si="1096">DH706*$BX706*($BZ706-1)/$BZ706</f>
        <v>15059.263380982067</v>
      </c>
      <c r="DM706">
        <f t="shared" ref="DM706:DM769" si="1097">CD706*(CF706-1)/CF706</f>
        <v>26529.361740322769</v>
      </c>
      <c r="DN706" s="34">
        <f t="shared" ref="DN706:DN769" si="1098">1.067*$AT706*$CC706</f>
        <v>753.38693320000004</v>
      </c>
      <c r="DO706" s="34">
        <f t="shared" ref="DO706:DO769" si="1099">1.067*$CC706*$AU706</f>
        <v>18.753691889979198</v>
      </c>
      <c r="DP706" s="34">
        <f t="shared" ref="DP706:DP769" si="1100">1.067*$CC706*$AV706</f>
        <v>6175.0631357176308</v>
      </c>
      <c r="DQ706" s="9">
        <f t="shared" ref="DQ706:DQ769" si="1101">1.067*$CC706*$AW706</f>
        <v>36296.672500000001</v>
      </c>
      <c r="DR706" s="59">
        <f t="shared" ref="DR706:DR769" si="1102">DN706/$CD706</f>
        <v>1.7421817800426988E-2</v>
      </c>
      <c r="DS706" s="59">
        <f t="shared" ref="DS706:DS769" si="1103">DO706/$CD706</f>
        <v>4.3367277662330822E-4</v>
      </c>
      <c r="DT706" s="59">
        <f t="shared" ref="DT706:DT769" si="1104">DP706/$CD706</f>
        <v>0.14279624468619057</v>
      </c>
      <c r="DU706" s="59">
        <f t="shared" ref="DU706:DU769" si="1105">DQ706/$CD706</f>
        <v>0.83934826473675928</v>
      </c>
      <c r="DV706" s="14">
        <f t="shared" ref="DV706:DV769" si="1106">DR706*$CD706*($CF706-1)/$CF706</f>
        <v>462.18970660152195</v>
      </c>
      <c r="DW706" s="14">
        <f t="shared" ref="DW706:DW769" si="1107">DS706*$CD706*($CF706-1)/$CF706</f>
        <v>11.505061967969937</v>
      </c>
      <c r="DX706" s="14">
        <f t="shared" ref="DX706:DX769" si="1108">DT706*$CD706*($CF706-1)/$CF706</f>
        <v>3788.2932304395927</v>
      </c>
      <c r="DY706" s="14">
        <f t="shared" ref="DY706:DY769" si="1109">DU706*$CD706*($CF706-1)/$CF706</f>
        <v>22267.373741313688</v>
      </c>
      <c r="DZ706" s="34" t="e">
        <f t="shared" ref="DZ706:DZ769" si="1110">CN706*(CP706-1)/CP706</f>
        <v>#REF!</v>
      </c>
      <c r="EA706" s="34" t="e">
        <f t="shared" ref="EA706:EA769" si="1111">1.067*$AT706*$CM706</f>
        <v>#REF!</v>
      </c>
      <c r="EB706" s="34" t="e">
        <f t="shared" ref="EB706:EB769" si="1112">1.067*$AU706*$CM706</f>
        <v>#REF!</v>
      </c>
      <c r="EC706" s="34" t="e">
        <f t="shared" ref="EC706:EC769" si="1113">1.067*$AV706*$CM706</f>
        <v>#REF!</v>
      </c>
      <c r="ED706" s="34" t="e">
        <f t="shared" ref="ED706:ED769" si="1114">1.067*$AW706*$CM706</f>
        <v>#REF!</v>
      </c>
      <c r="EE706" s="59" t="e">
        <f t="shared" ref="EE706:EE769" si="1115">EA706/$CN706</f>
        <v>#REF!</v>
      </c>
      <c r="EF706" s="59" t="e">
        <f t="shared" ref="EF706:EF769" si="1116">EB706/$CN706</f>
        <v>#REF!</v>
      </c>
      <c r="EG706" s="59" t="e">
        <f t="shared" ref="EG706:EG769" si="1117">EC706/$CN706</f>
        <v>#REF!</v>
      </c>
      <c r="EH706" s="59" t="e">
        <f t="shared" ref="EH706:EH769" si="1118">ED706/$CN706</f>
        <v>#REF!</v>
      </c>
      <c r="EI706" s="14" t="e">
        <f t="shared" ref="EI706:EI769" si="1119">EE706*$CN706*($CP706-1)/$CP706</f>
        <v>#REF!</v>
      </c>
      <c r="EJ706" s="14" t="e">
        <f t="shared" ref="EJ706:EJ769" si="1120">EF706*$CN706*($CP706-1)/$CP706</f>
        <v>#REF!</v>
      </c>
      <c r="EK706" s="14" t="e">
        <f t="shared" ref="EK706:EK769" si="1121">EG706*$CN706*($CP706-1)/$CP706</f>
        <v>#REF!</v>
      </c>
      <c r="EL706" s="14" t="e">
        <f t="shared" ref="EL706:EL769" si="1122">EH706*$CN706*($CP706-1)/$CP706</f>
        <v>#REF!</v>
      </c>
      <c r="EM706" t="e">
        <f t="shared" ref="EM706:EM769" si="1123">CS706*(CU706-1)/CU706</f>
        <v>#REF!</v>
      </c>
      <c r="EN706" s="34" t="e">
        <f t="shared" ref="EN706:EN769" si="1124">1.067*$AT706*$CR706</f>
        <v>#REF!</v>
      </c>
      <c r="EO706" s="34" t="e">
        <f t="shared" ref="EO706:EO769" si="1125">1.067*$AU706*$CR706</f>
        <v>#REF!</v>
      </c>
      <c r="EP706" s="34" t="e">
        <f t="shared" ref="EP706:EP769" si="1126">1.067*$AV706*$CR706</f>
        <v>#REF!</v>
      </c>
      <c r="EQ706" s="34" t="e">
        <f t="shared" ref="EQ706:EQ769" si="1127">1.067*$AW706*$CR706</f>
        <v>#REF!</v>
      </c>
      <c r="ER706" s="59" t="e">
        <f t="shared" ref="ER706:ER769" si="1128">EN706/$CS706</f>
        <v>#REF!</v>
      </c>
      <c r="ES706" s="59" t="e">
        <f t="shared" ref="ES706:ES769" si="1129">EO706/$CS706</f>
        <v>#REF!</v>
      </c>
      <c r="ET706" s="59" t="e">
        <f t="shared" ref="ET706:ET769" si="1130">EP706/$CS706</f>
        <v>#REF!</v>
      </c>
      <c r="EU706" s="59" t="e">
        <f t="shared" ref="EU706:EU769" si="1131">EQ706/$CS706</f>
        <v>#REF!</v>
      </c>
      <c r="EV706" s="14" t="e">
        <f t="shared" ref="EV706:EV769" si="1132">ER706*$CS706*($CU706-1)/$CU706</f>
        <v>#REF!</v>
      </c>
      <c r="EW706" s="14" t="e">
        <f t="shared" ref="EW706:EW769" si="1133">ES706*$CS706*($CU706-1)/$CU706</f>
        <v>#REF!</v>
      </c>
      <c r="EX706" s="14" t="e">
        <f t="shared" ref="EX706:EX769" si="1134">ET706*$CS706*($CU706-1)/$CU706</f>
        <v>#REF!</v>
      </c>
      <c r="EY706" s="14" t="e">
        <f t="shared" ref="EY706:EY769" si="1135">EU706*$CS706*($CU706-1)/$CU706</f>
        <v>#REF!</v>
      </c>
    </row>
    <row r="707" spans="1:155" x14ac:dyDescent="0.2">
      <c r="A707" s="17">
        <v>30268739</v>
      </c>
      <c r="B707" t="s">
        <v>62</v>
      </c>
      <c r="C707" t="s">
        <v>4237</v>
      </c>
      <c r="D707" t="s">
        <v>4238</v>
      </c>
      <c r="E707" t="s">
        <v>4239</v>
      </c>
      <c r="F707" t="s">
        <v>41</v>
      </c>
      <c r="G707" t="s">
        <v>42</v>
      </c>
      <c r="H707" t="s">
        <v>4240</v>
      </c>
      <c r="I707" t="s">
        <v>68</v>
      </c>
      <c r="J707" s="19" t="s">
        <v>69</v>
      </c>
      <c r="K707" t="s">
        <v>70</v>
      </c>
      <c r="L707">
        <v>1971</v>
      </c>
      <c r="M707">
        <f t="shared" si="1045"/>
        <v>1971</v>
      </c>
      <c r="N707">
        <v>48</v>
      </c>
      <c r="O707" s="19">
        <f t="shared" si="1046"/>
        <v>48</v>
      </c>
      <c r="P707" t="s">
        <v>83</v>
      </c>
      <c r="Q707" s="19" t="str">
        <f t="shared" si="1047"/>
        <v>40-50</v>
      </c>
      <c r="R707" s="23">
        <v>273.10000000000002</v>
      </c>
      <c r="S707" s="15">
        <f t="shared" si="1048"/>
        <v>0.27310000000000001</v>
      </c>
      <c r="T707">
        <v>30313880</v>
      </c>
      <c r="U707" t="s">
        <v>45</v>
      </c>
      <c r="V707" t="s">
        <v>46</v>
      </c>
      <c r="W707" t="s">
        <v>47</v>
      </c>
      <c r="X707" t="s">
        <v>48</v>
      </c>
      <c r="Y707" t="s">
        <v>514</v>
      </c>
      <c r="Z707" t="s">
        <v>4241</v>
      </c>
      <c r="AA707" t="s">
        <v>4242</v>
      </c>
      <c r="AB707" t="s">
        <v>542</v>
      </c>
      <c r="AC707">
        <v>1971</v>
      </c>
      <c r="AD707">
        <v>48</v>
      </c>
      <c r="AE707" t="str">
        <f t="shared" si="1049"/>
        <v>&lt;50</v>
      </c>
      <c r="AF707">
        <v>-38.172401630000003</v>
      </c>
      <c r="AG707">
        <v>145.18967003</v>
      </c>
      <c r="AH707" t="s">
        <v>75</v>
      </c>
      <c r="AI707" t="s">
        <v>76</v>
      </c>
      <c r="AJ707" s="33" t="s">
        <v>515</v>
      </c>
      <c r="AL707">
        <v>1</v>
      </c>
      <c r="AM707" t="s">
        <v>86</v>
      </c>
      <c r="AN707">
        <v>66</v>
      </c>
      <c r="AO707" s="69">
        <v>2</v>
      </c>
      <c r="AP707">
        <v>2</v>
      </c>
      <c r="AQ707">
        <v>2</v>
      </c>
      <c r="AR707">
        <v>2</v>
      </c>
      <c r="AS707" s="82" t="str">
        <f t="shared" si="1050"/>
        <v>Gw-2-2</v>
      </c>
      <c r="AT707" s="14">
        <f t="shared" si="1051"/>
        <v>11416</v>
      </c>
      <c r="AU707" s="81">
        <f>VLOOKUP(C707,Bushfire_Vlookup!$F$2:$H$12575,3,FALSE)</f>
        <v>284.17289599999998</v>
      </c>
      <c r="AV707" s="14">
        <f>VLOOKUP(AS707,Safety_collateral_Vlookup!$J$3:$L$20,2,FALSE)</f>
        <v>1665806.0550856832</v>
      </c>
      <c r="AW707" s="14">
        <f>VLOOKUP(AS707,Safety_collateral_Vlookup!$J$3:$L$20,3,FALSE)</f>
        <v>550000</v>
      </c>
      <c r="AX707" s="48">
        <f t="shared" si="1052"/>
        <v>2376749.145256456</v>
      </c>
      <c r="AY707" s="49">
        <f t="shared" si="1044"/>
        <v>20755.600000000002</v>
      </c>
      <c r="AZ707" s="14">
        <v>76000</v>
      </c>
      <c r="BA707" s="16">
        <f t="shared" si="1053"/>
        <v>114.51122324849466</v>
      </c>
      <c r="BB707" t="e">
        <f>IF(BA707&lt;=#REF!,#REF!,IF(BA707&lt;=#REF!,#REF!,IF(BA707&lt;=#REF!,#REF!,IF(BA707&lt;=#REF!,#REF!,#REF!))))</f>
        <v>#REF!</v>
      </c>
      <c r="BC707" s="51">
        <v>5</v>
      </c>
      <c r="BD707" s="21">
        <v>70</v>
      </c>
      <c r="BE707" s="21">
        <v>6.4399999999999999E-2</v>
      </c>
      <c r="BF707" s="26">
        <f t="shared" si="1054"/>
        <v>1353.8087677743006</v>
      </c>
      <c r="BG707" s="21">
        <v>7</v>
      </c>
      <c r="BH707" s="21">
        <f t="shared" si="1055"/>
        <v>10.5</v>
      </c>
      <c r="BI707" s="28">
        <f t="shared" si="1056"/>
        <v>1.1390624999999999E-6</v>
      </c>
      <c r="BJ707" s="27">
        <f t="shared" si="1057"/>
        <v>1.1390624999999999E-6</v>
      </c>
      <c r="BK707" s="28">
        <f t="shared" si="1058"/>
        <v>1.7463268216136603E-5</v>
      </c>
      <c r="BL707" s="35">
        <f t="shared" si="1059"/>
        <v>1.9997402053463596E-3</v>
      </c>
      <c r="BM707" s="21" t="str">
        <f t="shared" si="1060"/>
        <v>Cr1</v>
      </c>
      <c r="BN707" s="51">
        <v>1</v>
      </c>
      <c r="BO707" s="21">
        <v>0</v>
      </c>
      <c r="BP707" s="50" t="s">
        <v>5497</v>
      </c>
      <c r="BQ707" s="14">
        <v>11416</v>
      </c>
      <c r="BR707">
        <f>IFERROR(VLOOKUP(AO707,'Model Failure data- Lines'!$A$37:$E$41,3,FALSE),'Model Failure data- Lines'!$C$37)</f>
        <v>5.2310000000000009E-2</v>
      </c>
      <c r="BS707" s="14">
        <f t="shared" si="1061"/>
        <v>124327.74778836523</v>
      </c>
      <c r="BT707" s="34">
        <f t="shared" si="1043"/>
        <v>18512.966169229934</v>
      </c>
      <c r="BU707" s="34">
        <f t="shared" si="1062"/>
        <v>6.7157119314034146</v>
      </c>
      <c r="BV707" s="54">
        <f t="shared" si="1063"/>
        <v>105814.78161913529</v>
      </c>
      <c r="BW707">
        <f>IFERROR(VLOOKUP(AO707,'Model Failure data- Lines'!$A$37:$E$41,4,FALSE),'Model Failure data- Lines'!$D$37)</f>
        <v>5.571000000000001E-2</v>
      </c>
      <c r="BX707" s="14">
        <f t="shared" si="1064"/>
        <v>132408.69488223718</v>
      </c>
      <c r="BY707" s="34">
        <f t="shared" si="1065"/>
        <v>16512.647978523968</v>
      </c>
      <c r="BZ707" s="71">
        <f t="shared" si="1066"/>
        <v>8.0186227584119383</v>
      </c>
      <c r="CA707" s="71">
        <f t="shared" si="1067"/>
        <v>115896.04690371321</v>
      </c>
      <c r="CB707" s="57">
        <v>2</v>
      </c>
      <c r="CC707">
        <f>IFERROR(VLOOKUP(AO707,'Model Failure data- Lines'!$A$37:$E$41,5,FALSE),'Model Failure data- Lines'!$E$37)</f>
        <v>6.1850000000000002E-2</v>
      </c>
      <c r="CD707" s="14">
        <f t="shared" si="1068"/>
        <v>147001.93463411182</v>
      </c>
      <c r="CE707" s="34">
        <f t="shared" si="1069"/>
        <v>13137.059071414536</v>
      </c>
      <c r="CF707" s="34">
        <f t="shared" si="1070"/>
        <v>11.189866303789357</v>
      </c>
      <c r="CG707" s="54">
        <f t="shared" si="1071"/>
        <v>133864.8755626973</v>
      </c>
      <c r="CH707" t="e">
        <f>IFERROR(VLOOKUP(AO707,'Model Failure data- Lines'!#REF!,3,FALSE),'Model Failure data- Lines'!#REF!)</f>
        <v>#REF!</v>
      </c>
      <c r="CI707" s="14" t="e">
        <f t="shared" si="1072"/>
        <v>#REF!</v>
      </c>
      <c r="CJ707" s="34">
        <f t="shared" si="1073"/>
        <v>17757.144455623325</v>
      </c>
      <c r="CK707" s="34" t="e">
        <f t="shared" si="1074"/>
        <v>#REF!</v>
      </c>
      <c r="CL707" s="54" t="e">
        <f t="shared" si="1075"/>
        <v>#REF!</v>
      </c>
      <c r="CM707" t="e">
        <f>IFERROR(VLOOKUP(AO707,'Model Failure data- Lines'!#REF!,4,FALSE),'Model Failure data- Lines'!#REF!)</f>
        <v>#REF!</v>
      </c>
      <c r="CN707" s="14" t="e">
        <f t="shared" si="1076"/>
        <v>#REF!</v>
      </c>
      <c r="CO707" s="34">
        <f t="shared" si="1077"/>
        <v>15191.860472252029</v>
      </c>
      <c r="CP707" s="34" t="e">
        <f t="shared" si="1078"/>
        <v>#REF!</v>
      </c>
      <c r="CQ707" s="54" t="e">
        <f t="shared" si="1079"/>
        <v>#REF!</v>
      </c>
      <c r="CR707" t="e">
        <f>IFERROR(VLOOKUP(AO707,'Model Failure data- Lines'!#REF!,5,FALSE),'Model Failure data- Lines'!#REF!)</f>
        <v>#REF!</v>
      </c>
      <c r="CS707" s="14" t="e">
        <f t="shared" si="1080"/>
        <v>#REF!</v>
      </c>
      <c r="CT707" s="34">
        <f t="shared" si="1081"/>
        <v>11119.535190906243</v>
      </c>
      <c r="CU707" s="34" t="e">
        <f t="shared" si="1082"/>
        <v>#REF!</v>
      </c>
      <c r="CV707" s="54" t="e">
        <f t="shared" si="1083"/>
        <v>#REF!</v>
      </c>
      <c r="CW707" t="s">
        <v>542</v>
      </c>
      <c r="CZ707">
        <f t="shared" si="1084"/>
        <v>115896.04690371321</v>
      </c>
      <c r="DA707" s="34">
        <f t="shared" si="1085"/>
        <v>678.59637912000005</v>
      </c>
      <c r="DB707" s="34">
        <f t="shared" si="1086"/>
        <v>16.891967262582721</v>
      </c>
      <c r="DC707" s="34">
        <f t="shared" si="1087"/>
        <v>99019.7930358546</v>
      </c>
      <c r="DD707" s="9">
        <f t="shared" si="1088"/>
        <v>32693.413500000002</v>
      </c>
      <c r="DE707" s="59">
        <f t="shared" si="1089"/>
        <v>5.1250137290722196E-3</v>
      </c>
      <c r="DF707" s="59">
        <f t="shared" si="1090"/>
        <v>1.2757445632710336E-4</v>
      </c>
      <c r="DG707" s="59">
        <f t="shared" si="1091"/>
        <v>0.7478345219241207</v>
      </c>
      <c r="DH707" s="59">
        <f t="shared" si="1092"/>
        <v>0.24691288989048008</v>
      </c>
      <c r="DI707" s="14">
        <f t="shared" si="1093"/>
        <v>593.96883152672808</v>
      </c>
      <c r="DJ707" s="14">
        <f t="shared" si="1094"/>
        <v>14.785375174201684</v>
      </c>
      <c r="DK707" s="14">
        <f t="shared" si="1095"/>
        <v>86671.064829133829</v>
      </c>
      <c r="DL707" s="14">
        <f t="shared" si="1096"/>
        <v>28616.227867878457</v>
      </c>
      <c r="DM707">
        <f t="shared" si="1097"/>
        <v>133864.87556269727</v>
      </c>
      <c r="DN707" s="34">
        <f t="shared" si="1098"/>
        <v>753.38693320000004</v>
      </c>
      <c r="DO707" s="34">
        <f t="shared" si="1099"/>
        <v>18.753691889979198</v>
      </c>
      <c r="DP707" s="34">
        <f t="shared" si="1100"/>
        <v>109933.12150902182</v>
      </c>
      <c r="DQ707" s="9">
        <f t="shared" si="1101"/>
        <v>36296.672500000001</v>
      </c>
      <c r="DR707" s="59">
        <f t="shared" si="1102"/>
        <v>5.1250137290722196E-3</v>
      </c>
      <c r="DS707" s="59">
        <f t="shared" si="1103"/>
        <v>1.2757445632710334E-4</v>
      </c>
      <c r="DT707" s="59">
        <f t="shared" si="1104"/>
        <v>0.74783452192412048</v>
      </c>
      <c r="DU707" s="59">
        <f t="shared" si="1105"/>
        <v>0.24691288989048008</v>
      </c>
      <c r="DV707" s="14">
        <f t="shared" si="1106"/>
        <v>686.05932509936781</v>
      </c>
      <c r="DW707" s="14">
        <f t="shared" si="1107"/>
        <v>17.077738721206448</v>
      </c>
      <c r="DX707" s="14">
        <f t="shared" si="1108"/>
        <v>100108.7752188616</v>
      </c>
      <c r="DY707" s="14">
        <f t="shared" si="1109"/>
        <v>33052.963280015087</v>
      </c>
      <c r="DZ707" s="34" t="e">
        <f t="shared" si="1110"/>
        <v>#REF!</v>
      </c>
      <c r="EA707" s="34" t="e">
        <f t="shared" si="1111"/>
        <v>#REF!</v>
      </c>
      <c r="EB707" s="34" t="e">
        <f t="shared" si="1112"/>
        <v>#REF!</v>
      </c>
      <c r="EC707" s="34" t="e">
        <f t="shared" si="1113"/>
        <v>#REF!</v>
      </c>
      <c r="ED707" s="34" t="e">
        <f t="shared" si="1114"/>
        <v>#REF!</v>
      </c>
      <c r="EE707" s="59" t="e">
        <f t="shared" si="1115"/>
        <v>#REF!</v>
      </c>
      <c r="EF707" s="59" t="e">
        <f t="shared" si="1116"/>
        <v>#REF!</v>
      </c>
      <c r="EG707" s="59" t="e">
        <f t="shared" si="1117"/>
        <v>#REF!</v>
      </c>
      <c r="EH707" s="59" t="e">
        <f t="shared" si="1118"/>
        <v>#REF!</v>
      </c>
      <c r="EI707" s="14" t="e">
        <f t="shared" si="1119"/>
        <v>#REF!</v>
      </c>
      <c r="EJ707" s="14" t="e">
        <f t="shared" si="1120"/>
        <v>#REF!</v>
      </c>
      <c r="EK707" s="14" t="e">
        <f t="shared" si="1121"/>
        <v>#REF!</v>
      </c>
      <c r="EL707" s="14" t="e">
        <f t="shared" si="1122"/>
        <v>#REF!</v>
      </c>
      <c r="EM707" t="e">
        <f t="shared" si="1123"/>
        <v>#REF!</v>
      </c>
      <c r="EN707" s="34" t="e">
        <f t="shared" si="1124"/>
        <v>#REF!</v>
      </c>
      <c r="EO707" s="34" t="e">
        <f t="shared" si="1125"/>
        <v>#REF!</v>
      </c>
      <c r="EP707" s="34" t="e">
        <f t="shared" si="1126"/>
        <v>#REF!</v>
      </c>
      <c r="EQ707" s="34" t="e">
        <f t="shared" si="1127"/>
        <v>#REF!</v>
      </c>
      <c r="ER707" s="59" t="e">
        <f t="shared" si="1128"/>
        <v>#REF!</v>
      </c>
      <c r="ES707" s="59" t="e">
        <f t="shared" si="1129"/>
        <v>#REF!</v>
      </c>
      <c r="ET707" s="59" t="e">
        <f t="shared" si="1130"/>
        <v>#REF!</v>
      </c>
      <c r="EU707" s="59" t="e">
        <f t="shared" si="1131"/>
        <v>#REF!</v>
      </c>
      <c r="EV707" s="14" t="e">
        <f t="shared" si="1132"/>
        <v>#REF!</v>
      </c>
      <c r="EW707" s="14" t="e">
        <f t="shared" si="1133"/>
        <v>#REF!</v>
      </c>
      <c r="EX707" s="14" t="e">
        <f t="shared" si="1134"/>
        <v>#REF!</v>
      </c>
      <c r="EY707" s="14" t="e">
        <f t="shared" si="1135"/>
        <v>#REF!</v>
      </c>
    </row>
    <row r="708" spans="1:155" x14ac:dyDescent="0.2">
      <c r="A708" s="17">
        <v>30398631</v>
      </c>
      <c r="B708" t="s">
        <v>62</v>
      </c>
      <c r="C708" t="s">
        <v>5217</v>
      </c>
      <c r="D708" t="s">
        <v>5218</v>
      </c>
      <c r="E708" t="s">
        <v>2223</v>
      </c>
      <c r="F708" t="s">
        <v>41</v>
      </c>
      <c r="G708" t="s">
        <v>42</v>
      </c>
      <c r="H708" t="s">
        <v>5219</v>
      </c>
      <c r="I708" t="s">
        <v>68</v>
      </c>
      <c r="J708" s="19" t="s">
        <v>69</v>
      </c>
      <c r="K708" t="s">
        <v>70</v>
      </c>
      <c r="L708">
        <v>1971</v>
      </c>
      <c r="M708">
        <f t="shared" si="1045"/>
        <v>1971</v>
      </c>
      <c r="N708">
        <v>48</v>
      </c>
      <c r="O708" s="19">
        <f t="shared" si="1046"/>
        <v>48</v>
      </c>
      <c r="P708" t="s">
        <v>83</v>
      </c>
      <c r="Q708" s="19" t="str">
        <f t="shared" si="1047"/>
        <v>40-50</v>
      </c>
      <c r="R708" s="23">
        <v>353.57</v>
      </c>
      <c r="S708" s="15">
        <f t="shared" si="1048"/>
        <v>0.35357</v>
      </c>
      <c r="T708">
        <v>30193766</v>
      </c>
      <c r="U708" t="s">
        <v>45</v>
      </c>
      <c r="V708" t="s">
        <v>46</v>
      </c>
      <c r="W708" t="s">
        <v>47</v>
      </c>
      <c r="X708" t="s">
        <v>48</v>
      </c>
      <c r="Y708" t="s">
        <v>514</v>
      </c>
      <c r="Z708" t="s">
        <v>5220</v>
      </c>
      <c r="AA708" t="s">
        <v>5221</v>
      </c>
      <c r="AB708" t="s">
        <v>773</v>
      </c>
      <c r="AC708">
        <v>1971</v>
      </c>
      <c r="AD708">
        <v>48</v>
      </c>
      <c r="AE708" t="str">
        <f t="shared" si="1049"/>
        <v>&lt;50</v>
      </c>
      <c r="AF708">
        <v>-38.060154279999999</v>
      </c>
      <c r="AG708">
        <v>145.27364347</v>
      </c>
      <c r="AH708" t="s">
        <v>75</v>
      </c>
      <c r="AI708" t="s">
        <v>76</v>
      </c>
      <c r="AJ708" s="33" t="s">
        <v>681</v>
      </c>
      <c r="AL708">
        <v>1</v>
      </c>
      <c r="AM708" t="s">
        <v>86</v>
      </c>
      <c r="AN708">
        <v>66</v>
      </c>
      <c r="AO708" s="69">
        <v>2</v>
      </c>
      <c r="AP708">
        <v>2</v>
      </c>
      <c r="AQ708">
        <v>0</v>
      </c>
      <c r="AR708">
        <v>1</v>
      </c>
      <c r="AS708" s="82" t="str">
        <f t="shared" si="1050"/>
        <v>Gw-0-1</v>
      </c>
      <c r="AT708" s="14">
        <f t="shared" si="1051"/>
        <v>1</v>
      </c>
      <c r="AU708" s="81">
        <f>VLOOKUP(C708,Bushfire_Vlookup!$F$2:$H$12575,3,FALSE)</f>
        <v>459.98476399999998</v>
      </c>
      <c r="AV708" s="14">
        <f>VLOOKUP(AS708,Safety_collateral_Vlookup!$J$3:$L$20,2,FALSE)</f>
        <v>11570.139925214824</v>
      </c>
      <c r="AW708" s="14">
        <f>VLOOKUP(AS708,Safety_collateral_Vlookup!$J$3:$L$20,3,FALSE)</f>
        <v>148000</v>
      </c>
      <c r="AX708" s="48">
        <f t="shared" si="1052"/>
        <v>170753.21004339223</v>
      </c>
      <c r="AY708" s="49">
        <f t="shared" si="1044"/>
        <v>26871.32</v>
      </c>
      <c r="AZ708" s="14">
        <v>76000</v>
      </c>
      <c r="BA708" s="16">
        <f t="shared" si="1053"/>
        <v>6.3544779357096051</v>
      </c>
      <c r="BB708" t="e">
        <f>IF(BA708&lt;=#REF!,#REF!,IF(BA708&lt;=#REF!,#REF!,IF(BA708&lt;=#REF!,#REF!,IF(BA708&lt;=#REF!,#REF!,#REF!))))</f>
        <v>#REF!</v>
      </c>
      <c r="BC708" s="51">
        <v>4</v>
      </c>
      <c r="BD708" s="21">
        <v>70</v>
      </c>
      <c r="BE708" s="21">
        <v>6.4399999999999999E-2</v>
      </c>
      <c r="BF708" s="26">
        <f t="shared" si="1054"/>
        <v>1752.7138997508584</v>
      </c>
      <c r="BG708" s="21">
        <v>7</v>
      </c>
      <c r="BH708" s="21">
        <f t="shared" si="1055"/>
        <v>10.5</v>
      </c>
      <c r="BI708" s="28">
        <f t="shared" si="1056"/>
        <v>1.1390624999999999E-6</v>
      </c>
      <c r="BJ708" s="27">
        <f t="shared" si="1057"/>
        <v>1.1390624999999999E-6</v>
      </c>
      <c r="BK708" s="28">
        <f t="shared" si="1058"/>
        <v>1.7463268216136599E-5</v>
      </c>
      <c r="BL708" s="35">
        <f t="shared" si="1059"/>
        <v>1.1096995256481887E-4</v>
      </c>
      <c r="BM708" s="21" t="str">
        <f t="shared" si="1060"/>
        <v>Cr1</v>
      </c>
      <c r="BN708" s="51">
        <v>1</v>
      </c>
      <c r="BO708" s="21">
        <v>0</v>
      </c>
      <c r="BP708" s="50" t="s">
        <v>5497</v>
      </c>
      <c r="BQ708" s="14">
        <v>1</v>
      </c>
      <c r="BR708">
        <f>IFERROR(VLOOKUP(AO708,'Model Failure data- Lines'!$A$37:$E$41,3,FALSE),'Model Failure data- Lines'!$C$37)</f>
        <v>5.2310000000000009E-2</v>
      </c>
      <c r="BS708" s="14">
        <f t="shared" si="1061"/>
        <v>8932.1004173698493</v>
      </c>
      <c r="BT708" s="34">
        <f t="shared" si="1043"/>
        <v>23967.885201225294</v>
      </c>
      <c r="BU708" s="34">
        <f t="shared" si="1062"/>
        <v>0.3726695260086284</v>
      </c>
      <c r="BV708" s="54">
        <f t="shared" si="1063"/>
        <v>-15035.784783855444</v>
      </c>
      <c r="BW708">
        <f>IFERROR(VLOOKUP(AO708,'Model Failure data- Lines'!$A$37:$E$41,4,FALSE),'Model Failure data- Lines'!$D$37)</f>
        <v>5.571000000000001E-2</v>
      </c>
      <c r="BX708" s="14">
        <f t="shared" si="1064"/>
        <v>9512.6613315173836</v>
      </c>
      <c r="BY708" s="34">
        <f t="shared" si="1065"/>
        <v>21378.165308556272</v>
      </c>
      <c r="BZ708" s="71">
        <f t="shared" si="1066"/>
        <v>0.44497089409773116</v>
      </c>
      <c r="CA708" s="71">
        <f t="shared" si="1067"/>
        <v>-11865.503977038888</v>
      </c>
      <c r="CB708" s="57">
        <v>2</v>
      </c>
      <c r="CC708">
        <f>IFERROR(VLOOKUP(AO708,'Model Failure data- Lines'!$A$37:$E$41,5,FALSE),'Model Failure data- Lines'!$E$37)</f>
        <v>6.1850000000000002E-2</v>
      </c>
      <c r="CD708" s="14">
        <f t="shared" si="1068"/>
        <v>10561.086041183809</v>
      </c>
      <c r="CE708" s="34">
        <f t="shared" si="1069"/>
        <v>17007.945719077397</v>
      </c>
      <c r="CF708" s="34">
        <f t="shared" si="1070"/>
        <v>0.620950126230571</v>
      </c>
      <c r="CG708" s="54">
        <f t="shared" si="1071"/>
        <v>-6446.859677893588</v>
      </c>
      <c r="CH708" t="e">
        <f>IFERROR(VLOOKUP(AO708,'Model Failure data- Lines'!#REF!,3,FALSE),'Model Failure data- Lines'!#REF!)</f>
        <v>#REF!</v>
      </c>
      <c r="CI708" s="14" t="e">
        <f t="shared" si="1072"/>
        <v>#REF!</v>
      </c>
      <c r="CJ708" s="34">
        <f t="shared" si="1073"/>
        <v>22989.357616897614</v>
      </c>
      <c r="CK708" s="34" t="e">
        <f t="shared" si="1074"/>
        <v>#REF!</v>
      </c>
      <c r="CL708" s="54" t="e">
        <f t="shared" si="1075"/>
        <v>#REF!</v>
      </c>
      <c r="CM708" t="e">
        <f>IFERROR(VLOOKUP(AO708,'Model Failure data- Lines'!#REF!,4,FALSE),'Model Failure data- Lines'!#REF!)</f>
        <v>#REF!</v>
      </c>
      <c r="CN708" s="14" t="e">
        <f t="shared" si="1076"/>
        <v>#REF!</v>
      </c>
      <c r="CO708" s="34">
        <f t="shared" si="1077"/>
        <v>19668.202516199741</v>
      </c>
      <c r="CP708" s="34" t="e">
        <f t="shared" si="1078"/>
        <v>#REF!</v>
      </c>
      <c r="CQ708" s="54" t="e">
        <f t="shared" si="1079"/>
        <v>#REF!</v>
      </c>
      <c r="CR708" t="e">
        <f>IFERROR(VLOOKUP(AO708,'Model Failure data- Lines'!#REF!,5,FALSE),'Model Failure data- Lines'!#REF!)</f>
        <v>#REF!</v>
      </c>
      <c r="CS708" s="14" t="e">
        <f t="shared" si="1080"/>
        <v>#REF!</v>
      </c>
      <c r="CT708" s="34">
        <f t="shared" si="1081"/>
        <v>14395.950411749249</v>
      </c>
      <c r="CU708" s="34" t="e">
        <f t="shared" si="1082"/>
        <v>#REF!</v>
      </c>
      <c r="CV708" s="54" t="e">
        <f t="shared" si="1083"/>
        <v>#REF!</v>
      </c>
      <c r="CW708" t="s">
        <v>773</v>
      </c>
      <c r="CZ708">
        <f t="shared" si="1084"/>
        <v>-11865.503977038888</v>
      </c>
      <c r="DA708" s="34">
        <f t="shared" si="1085"/>
        <v>5.9442570000000007E-2</v>
      </c>
      <c r="DB708" s="34">
        <f t="shared" si="1086"/>
        <v>27.342676533003484</v>
      </c>
      <c r="DC708" s="34">
        <f t="shared" si="1087"/>
        <v>687.75885241437697</v>
      </c>
      <c r="DD708" s="9">
        <f t="shared" si="1088"/>
        <v>8797.5003600000018</v>
      </c>
      <c r="DE708" s="59">
        <f t="shared" si="1089"/>
        <v>6.2487844282918673E-6</v>
      </c>
      <c r="DF708" s="59">
        <f t="shared" si="1090"/>
        <v>2.8743456305347095E-3</v>
      </c>
      <c r="DG708" s="59">
        <f t="shared" si="1091"/>
        <v>7.2299310197840416E-2</v>
      </c>
      <c r="DH708" s="59">
        <f t="shared" si="1092"/>
        <v>0.92482009538719645</v>
      </c>
      <c r="DI708" s="14">
        <f t="shared" si="1093"/>
        <v>-7.4144976485555847E-2</v>
      </c>
      <c r="DJ708" s="14">
        <f t="shared" si="1094"/>
        <v>-34.105559510493954</v>
      </c>
      <c r="DK708" s="14">
        <f t="shared" si="1095"/>
        <v>-857.86775268964379</v>
      </c>
      <c r="DL708" s="14">
        <f t="shared" si="1096"/>
        <v>-10973.456519862264</v>
      </c>
      <c r="DM708">
        <f t="shared" si="1097"/>
        <v>-6446.8596778935871</v>
      </c>
      <c r="DN708" s="34">
        <f t="shared" si="1098"/>
        <v>6.5993949999999996E-2</v>
      </c>
      <c r="DO708" s="34">
        <f t="shared" si="1099"/>
        <v>30.356211516177797</v>
      </c>
      <c r="DP708" s="34">
        <f t="shared" si="1100"/>
        <v>763.55923571763083</v>
      </c>
      <c r="DQ708" s="9">
        <f t="shared" si="1101"/>
        <v>9767.1045999999988</v>
      </c>
      <c r="DR708" s="59">
        <f t="shared" si="1102"/>
        <v>6.2487844282918681E-6</v>
      </c>
      <c r="DS708" s="59">
        <f t="shared" si="1103"/>
        <v>2.8743456305347099E-3</v>
      </c>
      <c r="DT708" s="59">
        <f t="shared" si="1104"/>
        <v>7.229931019784043E-2</v>
      </c>
      <c r="DU708" s="59">
        <f t="shared" si="1105"/>
        <v>0.92482009538719634</v>
      </c>
      <c r="DV708" s="14">
        <f t="shared" si="1106"/>
        <v>-4.0285036366604181E-2</v>
      </c>
      <c r="DW708" s="14">
        <f t="shared" si="1107"/>
        <v>-18.530502945823841</v>
      </c>
      <c r="DX708" s="14">
        <f t="shared" si="1108"/>
        <v>-466.10350765397817</v>
      </c>
      <c r="DY708" s="14">
        <f t="shared" si="1109"/>
        <v>-5962.1853822574176</v>
      </c>
      <c r="DZ708" s="34" t="e">
        <f t="shared" si="1110"/>
        <v>#REF!</v>
      </c>
      <c r="EA708" s="34" t="e">
        <f t="shared" si="1111"/>
        <v>#REF!</v>
      </c>
      <c r="EB708" s="34" t="e">
        <f t="shared" si="1112"/>
        <v>#REF!</v>
      </c>
      <c r="EC708" s="34" t="e">
        <f t="shared" si="1113"/>
        <v>#REF!</v>
      </c>
      <c r="ED708" s="34" t="e">
        <f t="shared" si="1114"/>
        <v>#REF!</v>
      </c>
      <c r="EE708" s="59" t="e">
        <f t="shared" si="1115"/>
        <v>#REF!</v>
      </c>
      <c r="EF708" s="59" t="e">
        <f t="shared" si="1116"/>
        <v>#REF!</v>
      </c>
      <c r="EG708" s="59" t="e">
        <f t="shared" si="1117"/>
        <v>#REF!</v>
      </c>
      <c r="EH708" s="59" t="e">
        <f t="shared" si="1118"/>
        <v>#REF!</v>
      </c>
      <c r="EI708" s="14" t="e">
        <f t="shared" si="1119"/>
        <v>#REF!</v>
      </c>
      <c r="EJ708" s="14" t="e">
        <f t="shared" si="1120"/>
        <v>#REF!</v>
      </c>
      <c r="EK708" s="14" t="e">
        <f t="shared" si="1121"/>
        <v>#REF!</v>
      </c>
      <c r="EL708" s="14" t="e">
        <f t="shared" si="1122"/>
        <v>#REF!</v>
      </c>
      <c r="EM708" t="e">
        <f t="shared" si="1123"/>
        <v>#REF!</v>
      </c>
      <c r="EN708" s="34" t="e">
        <f t="shared" si="1124"/>
        <v>#REF!</v>
      </c>
      <c r="EO708" s="34" t="e">
        <f t="shared" si="1125"/>
        <v>#REF!</v>
      </c>
      <c r="EP708" s="34" t="e">
        <f t="shared" si="1126"/>
        <v>#REF!</v>
      </c>
      <c r="EQ708" s="34" t="e">
        <f t="shared" si="1127"/>
        <v>#REF!</v>
      </c>
      <c r="ER708" s="59" t="e">
        <f t="shared" si="1128"/>
        <v>#REF!</v>
      </c>
      <c r="ES708" s="59" t="e">
        <f t="shared" si="1129"/>
        <v>#REF!</v>
      </c>
      <c r="ET708" s="59" t="e">
        <f t="shared" si="1130"/>
        <v>#REF!</v>
      </c>
      <c r="EU708" s="59" t="e">
        <f t="shared" si="1131"/>
        <v>#REF!</v>
      </c>
      <c r="EV708" s="14" t="e">
        <f t="shared" si="1132"/>
        <v>#REF!</v>
      </c>
      <c r="EW708" s="14" t="e">
        <f t="shared" si="1133"/>
        <v>#REF!</v>
      </c>
      <c r="EX708" s="14" t="e">
        <f t="shared" si="1134"/>
        <v>#REF!</v>
      </c>
      <c r="EY708" s="14" t="e">
        <f t="shared" si="1135"/>
        <v>#REF!</v>
      </c>
    </row>
    <row r="709" spans="1:155" x14ac:dyDescent="0.2">
      <c r="A709" s="17">
        <v>30039823</v>
      </c>
      <c r="B709" t="s">
        <v>62</v>
      </c>
      <c r="C709" t="s">
        <v>1257</v>
      </c>
      <c r="D709" t="s">
        <v>1258</v>
      </c>
      <c r="E709" t="s">
        <v>1259</v>
      </c>
      <c r="F709" t="s">
        <v>41</v>
      </c>
      <c r="G709" t="s">
        <v>42</v>
      </c>
      <c r="H709" t="s">
        <v>1260</v>
      </c>
      <c r="I709" t="s">
        <v>68</v>
      </c>
      <c r="J709" s="19" t="s">
        <v>69</v>
      </c>
      <c r="K709" t="s">
        <v>70</v>
      </c>
      <c r="L709">
        <v>1971</v>
      </c>
      <c r="M709">
        <f t="shared" si="1045"/>
        <v>1971</v>
      </c>
      <c r="N709">
        <v>48</v>
      </c>
      <c r="O709" s="19">
        <f t="shared" si="1046"/>
        <v>48</v>
      </c>
      <c r="P709" t="s">
        <v>83</v>
      </c>
      <c r="Q709" s="19" t="str">
        <f t="shared" si="1047"/>
        <v>40-50</v>
      </c>
      <c r="R709" s="23">
        <v>365.76</v>
      </c>
      <c r="S709" s="15">
        <f t="shared" si="1048"/>
        <v>0.36575999999999997</v>
      </c>
      <c r="T709">
        <v>30040089</v>
      </c>
      <c r="U709" t="s">
        <v>45</v>
      </c>
      <c r="V709" t="s">
        <v>46</v>
      </c>
      <c r="W709" t="s">
        <v>47</v>
      </c>
      <c r="X709" t="s">
        <v>48</v>
      </c>
      <c r="Y709" t="s">
        <v>514</v>
      </c>
      <c r="Z709" t="s">
        <v>1261</v>
      </c>
      <c r="AA709" t="s">
        <v>1262</v>
      </c>
      <c r="AB709" t="s">
        <v>424</v>
      </c>
      <c r="AC709">
        <v>1971</v>
      </c>
      <c r="AD709">
        <v>48</v>
      </c>
      <c r="AE709" t="str">
        <f t="shared" si="1049"/>
        <v>&lt;50</v>
      </c>
      <c r="AF709">
        <v>-38.061778709999999</v>
      </c>
      <c r="AG709">
        <v>145.27017408</v>
      </c>
      <c r="AH709" t="s">
        <v>75</v>
      </c>
      <c r="AI709" t="s">
        <v>76</v>
      </c>
      <c r="AJ709" s="33" t="s">
        <v>681</v>
      </c>
      <c r="AL709">
        <v>1</v>
      </c>
      <c r="AM709" t="s">
        <v>86</v>
      </c>
      <c r="AN709">
        <v>66</v>
      </c>
      <c r="AO709" s="69">
        <v>2</v>
      </c>
      <c r="AP709">
        <v>2</v>
      </c>
      <c r="AQ709">
        <v>0</v>
      </c>
      <c r="AR709">
        <v>1</v>
      </c>
      <c r="AS709" s="82" t="str">
        <f t="shared" si="1050"/>
        <v>Gw-0-1</v>
      </c>
      <c r="AT709" s="14">
        <f t="shared" si="1051"/>
        <v>1</v>
      </c>
      <c r="AU709" s="81">
        <f>VLOOKUP(C709,Bushfire_Vlookup!$F$2:$H$12575,3,FALSE)</f>
        <v>426.66757200000001</v>
      </c>
      <c r="AV709" s="14">
        <f>VLOOKUP(AS709,Safety_collateral_Vlookup!$J$3:$L$20,2,FALSE)</f>
        <v>11570.139925214824</v>
      </c>
      <c r="AW709" s="14">
        <f>VLOOKUP(AS709,Safety_collateral_Vlookup!$J$3:$L$20,3,FALSE)</f>
        <v>148000</v>
      </c>
      <c r="AX709" s="48">
        <f t="shared" si="1052"/>
        <v>170717.6605995282</v>
      </c>
      <c r="AY709" s="49">
        <f t="shared" si="1044"/>
        <v>27797.759999999998</v>
      </c>
      <c r="AZ709" s="14">
        <v>76000</v>
      </c>
      <c r="BA709" s="16">
        <f t="shared" si="1053"/>
        <v>6.1414178912087953</v>
      </c>
      <c r="BB709" t="e">
        <f>IF(BA709&lt;=#REF!,#REF!,IF(BA709&lt;=#REF!,#REF!,IF(BA709&lt;=#REF!,#REF!,IF(BA709&lt;=#REF!,#REF!,#REF!))))</f>
        <v>#REF!</v>
      </c>
      <c r="BC709" s="51">
        <v>4</v>
      </c>
      <c r="BD709" s="21">
        <v>70</v>
      </c>
      <c r="BE709" s="21">
        <v>6.4399999999999999E-2</v>
      </c>
      <c r="BF709" s="26">
        <f t="shared" si="1054"/>
        <v>1813.1420538305679</v>
      </c>
      <c r="BG709" s="21">
        <v>7</v>
      </c>
      <c r="BH709" s="21">
        <f t="shared" si="1055"/>
        <v>10.5</v>
      </c>
      <c r="BI709" s="28">
        <f t="shared" si="1056"/>
        <v>1.1390624999999999E-6</v>
      </c>
      <c r="BJ709" s="27">
        <f t="shared" si="1057"/>
        <v>1.1390624999999999E-6</v>
      </c>
      <c r="BK709" s="28">
        <f t="shared" si="1058"/>
        <v>1.7463268216136603E-5</v>
      </c>
      <c r="BL709" s="35">
        <f t="shared" si="1059"/>
        <v>1.0724922786155924E-4</v>
      </c>
      <c r="BM709" s="21" t="str">
        <f t="shared" si="1060"/>
        <v>Cr1</v>
      </c>
      <c r="BN709" s="51">
        <v>1</v>
      </c>
      <c r="BO709" s="21">
        <v>0</v>
      </c>
      <c r="BP709" s="50" t="s">
        <v>5497</v>
      </c>
      <c r="BQ709" s="14">
        <v>1</v>
      </c>
      <c r="BR709">
        <f>IFERROR(VLOOKUP(AO709,'Model Failure data- Lines'!$A$37:$E$41,3,FALSE),'Model Failure data- Lines'!$C$37)</f>
        <v>5.2310000000000009E-2</v>
      </c>
      <c r="BS709" s="14">
        <f t="shared" si="1061"/>
        <v>8930.2408259613221</v>
      </c>
      <c r="BT709" s="34">
        <f t="shared" si="1043"/>
        <v>24794.223749752982</v>
      </c>
      <c r="BU709" s="34">
        <f t="shared" si="1062"/>
        <v>0.36017424526348768</v>
      </c>
      <c r="BV709" s="54">
        <f t="shared" si="1063"/>
        <v>-15863.98292379166</v>
      </c>
      <c r="BW709">
        <f>IFERROR(VLOOKUP(AO709,'Model Failure data- Lines'!$A$37:$E$41,4,FALSE),'Model Failure data- Lines'!$D$37)</f>
        <v>5.571000000000001E-2</v>
      </c>
      <c r="BX709" s="14">
        <f t="shared" si="1064"/>
        <v>9510.6808719997171</v>
      </c>
      <c r="BY709" s="34">
        <f t="shared" si="1065"/>
        <v>22115.218325246889</v>
      </c>
      <c r="BZ709" s="71">
        <f t="shared" si="1066"/>
        <v>0.43005141220524407</v>
      </c>
      <c r="CA709" s="71">
        <f t="shared" si="1067"/>
        <v>-12604.537453247172</v>
      </c>
      <c r="CB709" s="57">
        <v>2</v>
      </c>
      <c r="CC709">
        <f>IFERROR(VLOOKUP(AO709,'Model Failure data- Lines'!$A$37:$E$41,5,FALSE),'Model Failure data- Lines'!$E$37)</f>
        <v>6.1850000000000002E-2</v>
      </c>
      <c r="CD709" s="14">
        <f t="shared" si="1068"/>
        <v>10558.887308080819</v>
      </c>
      <c r="CE709" s="34">
        <f t="shared" si="1069"/>
        <v>17594.327081510728</v>
      </c>
      <c r="CF709" s="34">
        <f t="shared" si="1070"/>
        <v>0.60013021578851911</v>
      </c>
      <c r="CG709" s="54">
        <f t="shared" si="1071"/>
        <v>-7035.4397734299091</v>
      </c>
      <c r="CH709" t="e">
        <f>IFERROR(VLOOKUP(AO709,'Model Failure data- Lines'!#REF!,3,FALSE),'Model Failure data- Lines'!#REF!)</f>
        <v>#REF!</v>
      </c>
      <c r="CI709" s="14" t="e">
        <f t="shared" si="1072"/>
        <v>#REF!</v>
      </c>
      <c r="CJ709" s="34">
        <f t="shared" si="1073"/>
        <v>23781.959560925621</v>
      </c>
      <c r="CK709" s="34" t="e">
        <f t="shared" si="1074"/>
        <v>#REF!</v>
      </c>
      <c r="CL709" s="54" t="e">
        <f t="shared" si="1075"/>
        <v>#REF!</v>
      </c>
      <c r="CM709" t="e">
        <f>IFERROR(VLOOKUP(AO709,'Model Failure data- Lines'!#REF!,4,FALSE),'Model Failure data- Lines'!#REF!)</f>
        <v>#REF!</v>
      </c>
      <c r="CN709" s="14" t="e">
        <f t="shared" si="1076"/>
        <v>#REF!</v>
      </c>
      <c r="CO709" s="34">
        <f t="shared" si="1077"/>
        <v>20346.301304763459</v>
      </c>
      <c r="CP709" s="34" t="e">
        <f t="shared" si="1078"/>
        <v>#REF!</v>
      </c>
      <c r="CQ709" s="54" t="e">
        <f t="shared" si="1079"/>
        <v>#REF!</v>
      </c>
      <c r="CR709" t="e">
        <f>IFERROR(VLOOKUP(AO709,'Model Failure data- Lines'!#REF!,5,FALSE),'Model Failure data- Lines'!#REF!)</f>
        <v>#REF!</v>
      </c>
      <c r="CS709" s="14" t="e">
        <f t="shared" si="1080"/>
        <v>#REF!</v>
      </c>
      <c r="CT709" s="34">
        <f t="shared" si="1081"/>
        <v>14892.278254946417</v>
      </c>
      <c r="CU709" s="34" t="e">
        <f t="shared" si="1082"/>
        <v>#REF!</v>
      </c>
      <c r="CV709" s="54" t="e">
        <f t="shared" si="1083"/>
        <v>#REF!</v>
      </c>
      <c r="CW709" t="s">
        <v>424</v>
      </c>
      <c r="CZ709">
        <f t="shared" si="1084"/>
        <v>-12604.537453247171</v>
      </c>
      <c r="DA709" s="34">
        <f t="shared" si="1085"/>
        <v>5.9442570000000007E-2</v>
      </c>
      <c r="DB709" s="34">
        <f t="shared" si="1086"/>
        <v>25.362217015340043</v>
      </c>
      <c r="DC709" s="34">
        <f t="shared" si="1087"/>
        <v>687.75885241437697</v>
      </c>
      <c r="DD709" s="9">
        <f t="shared" si="1088"/>
        <v>8797.5003600000018</v>
      </c>
      <c r="DE709" s="59">
        <f t="shared" si="1089"/>
        <v>6.2500856458136632E-6</v>
      </c>
      <c r="DF709" s="59">
        <f t="shared" si="1090"/>
        <v>2.6667088672913679E-3</v>
      </c>
      <c r="DG709" s="59">
        <f t="shared" si="1091"/>
        <v>7.2314365466640745E-2</v>
      </c>
      <c r="DH709" s="59">
        <f t="shared" si="1092"/>
        <v>0.92501267558042222</v>
      </c>
      <c r="DI709" s="14">
        <f t="shared" si="1093"/>
        <v>-7.8779438608660851E-2</v>
      </c>
      <c r="DJ709" s="14">
        <f t="shared" si="1094"/>
        <v>-33.612631794680382</v>
      </c>
      <c r="DK709" s="14">
        <f t="shared" si="1095"/>
        <v>-911.48912793207705</v>
      </c>
      <c r="DL709" s="14">
        <f t="shared" si="1096"/>
        <v>-11659.356914081805</v>
      </c>
      <c r="DM709">
        <f t="shared" si="1097"/>
        <v>-7035.4397734299091</v>
      </c>
      <c r="DN709" s="34">
        <f t="shared" si="1098"/>
        <v>6.5993949999999996E-2</v>
      </c>
      <c r="DO709" s="34">
        <f t="shared" si="1099"/>
        <v>28.157478413189398</v>
      </c>
      <c r="DP709" s="34">
        <f t="shared" si="1100"/>
        <v>763.55923571763083</v>
      </c>
      <c r="DQ709" s="9">
        <f t="shared" si="1101"/>
        <v>9767.1045999999988</v>
      </c>
      <c r="DR709" s="59">
        <f t="shared" si="1102"/>
        <v>6.2500856458136632E-6</v>
      </c>
      <c r="DS709" s="59">
        <f t="shared" si="1103"/>
        <v>2.6667088672913675E-3</v>
      </c>
      <c r="DT709" s="59">
        <f t="shared" si="1104"/>
        <v>7.2314365466640745E-2</v>
      </c>
      <c r="DU709" s="59">
        <f t="shared" si="1105"/>
        <v>0.92501267558042211</v>
      </c>
      <c r="DV709" s="14">
        <f t="shared" si="1106"/>
        <v>-4.3972101139900806E-2</v>
      </c>
      <c r="DW709" s="14">
        <f t="shared" si="1107"/>
        <v>-18.76146962909991</v>
      </c>
      <c r="DX709" s="14">
        <f t="shared" si="1108"/>
        <v>-508.76336299435064</v>
      </c>
      <c r="DY709" s="14">
        <f t="shared" si="1109"/>
        <v>-6507.8709687053188</v>
      </c>
      <c r="DZ709" s="34" t="e">
        <f t="shared" si="1110"/>
        <v>#REF!</v>
      </c>
      <c r="EA709" s="34" t="e">
        <f t="shared" si="1111"/>
        <v>#REF!</v>
      </c>
      <c r="EB709" s="34" t="e">
        <f t="shared" si="1112"/>
        <v>#REF!</v>
      </c>
      <c r="EC709" s="34" t="e">
        <f t="shared" si="1113"/>
        <v>#REF!</v>
      </c>
      <c r="ED709" s="34" t="e">
        <f t="shared" si="1114"/>
        <v>#REF!</v>
      </c>
      <c r="EE709" s="59" t="e">
        <f t="shared" si="1115"/>
        <v>#REF!</v>
      </c>
      <c r="EF709" s="59" t="e">
        <f t="shared" si="1116"/>
        <v>#REF!</v>
      </c>
      <c r="EG709" s="59" t="e">
        <f t="shared" si="1117"/>
        <v>#REF!</v>
      </c>
      <c r="EH709" s="59" t="e">
        <f t="shared" si="1118"/>
        <v>#REF!</v>
      </c>
      <c r="EI709" s="14" t="e">
        <f t="shared" si="1119"/>
        <v>#REF!</v>
      </c>
      <c r="EJ709" s="14" t="e">
        <f t="shared" si="1120"/>
        <v>#REF!</v>
      </c>
      <c r="EK709" s="14" t="e">
        <f t="shared" si="1121"/>
        <v>#REF!</v>
      </c>
      <c r="EL709" s="14" t="e">
        <f t="shared" si="1122"/>
        <v>#REF!</v>
      </c>
      <c r="EM709" t="e">
        <f t="shared" si="1123"/>
        <v>#REF!</v>
      </c>
      <c r="EN709" s="34" t="e">
        <f t="shared" si="1124"/>
        <v>#REF!</v>
      </c>
      <c r="EO709" s="34" t="e">
        <f t="shared" si="1125"/>
        <v>#REF!</v>
      </c>
      <c r="EP709" s="34" t="e">
        <f t="shared" si="1126"/>
        <v>#REF!</v>
      </c>
      <c r="EQ709" s="34" t="e">
        <f t="shared" si="1127"/>
        <v>#REF!</v>
      </c>
      <c r="ER709" s="59" t="e">
        <f t="shared" si="1128"/>
        <v>#REF!</v>
      </c>
      <c r="ES709" s="59" t="e">
        <f t="shared" si="1129"/>
        <v>#REF!</v>
      </c>
      <c r="ET709" s="59" t="e">
        <f t="shared" si="1130"/>
        <v>#REF!</v>
      </c>
      <c r="EU709" s="59" t="e">
        <f t="shared" si="1131"/>
        <v>#REF!</v>
      </c>
      <c r="EV709" s="14" t="e">
        <f t="shared" si="1132"/>
        <v>#REF!</v>
      </c>
      <c r="EW709" s="14" t="e">
        <f t="shared" si="1133"/>
        <v>#REF!</v>
      </c>
      <c r="EX709" s="14" t="e">
        <f t="shared" si="1134"/>
        <v>#REF!</v>
      </c>
      <c r="EY709" s="14" t="e">
        <f t="shared" si="1135"/>
        <v>#REF!</v>
      </c>
    </row>
    <row r="710" spans="1:155" x14ac:dyDescent="0.2">
      <c r="A710" s="17">
        <v>30130411</v>
      </c>
      <c r="B710" t="s">
        <v>117</v>
      </c>
      <c r="C710" t="s">
        <v>2622</v>
      </c>
      <c r="D710" t="s">
        <v>2623</v>
      </c>
      <c r="E710" t="s">
        <v>2378</v>
      </c>
      <c r="F710" t="s">
        <v>41</v>
      </c>
      <c r="G710" t="s">
        <v>42</v>
      </c>
      <c r="H710" t="s">
        <v>2624</v>
      </c>
      <c r="I710" t="s">
        <v>118</v>
      </c>
      <c r="J710" s="19" t="s">
        <v>101</v>
      </c>
      <c r="K710" t="s">
        <v>119</v>
      </c>
      <c r="L710">
        <v>1984</v>
      </c>
      <c r="M710">
        <f t="shared" si="1045"/>
        <v>1984</v>
      </c>
      <c r="N710">
        <v>35</v>
      </c>
      <c r="O710" s="19">
        <f t="shared" si="1046"/>
        <v>35</v>
      </c>
      <c r="P710" t="s">
        <v>44</v>
      </c>
      <c r="Q710" s="19" t="str">
        <f t="shared" si="1047"/>
        <v>30-40</v>
      </c>
      <c r="R710" s="23">
        <v>304.5</v>
      </c>
      <c r="S710" s="15">
        <f t="shared" si="1048"/>
        <v>0.30449999999999999</v>
      </c>
      <c r="T710">
        <v>30425964</v>
      </c>
      <c r="U710" t="s">
        <v>45</v>
      </c>
      <c r="V710" t="s">
        <v>46</v>
      </c>
      <c r="W710" t="s">
        <v>47</v>
      </c>
      <c r="X710" t="s">
        <v>48</v>
      </c>
      <c r="Z710" t="s">
        <v>2625</v>
      </c>
      <c r="AA710" t="s">
        <v>2626</v>
      </c>
      <c r="AB710" t="s">
        <v>131</v>
      </c>
      <c r="AC710">
        <v>1984</v>
      </c>
      <c r="AD710">
        <v>70</v>
      </c>
      <c r="AE710" t="str">
        <f t="shared" si="1049"/>
        <v>&lt;70</v>
      </c>
      <c r="AF710">
        <v>-38.280029020000001</v>
      </c>
      <c r="AG710">
        <v>146.40345350999999</v>
      </c>
      <c r="AH710" t="s">
        <v>92</v>
      </c>
      <c r="AI710" t="s">
        <v>51</v>
      </c>
      <c r="AJ710" s="33" t="s">
        <v>1300</v>
      </c>
      <c r="AL710" t="s">
        <v>78</v>
      </c>
      <c r="AM710" t="s">
        <v>109</v>
      </c>
      <c r="AN710">
        <v>220</v>
      </c>
      <c r="AO710" s="69">
        <v>2</v>
      </c>
      <c r="AP710">
        <v>2</v>
      </c>
      <c r="AQ710">
        <v>0</v>
      </c>
      <c r="AR710">
        <v>0</v>
      </c>
      <c r="AS710" s="82" t="str">
        <f t="shared" si="1050"/>
        <v>Gw-0-0</v>
      </c>
      <c r="AT710" s="14">
        <f t="shared" si="1051"/>
        <v>40000</v>
      </c>
      <c r="AU710" s="81">
        <f>VLOOKUP(C710,Bushfire_Vlookup!$F$2:$H$12575,3,FALSE)</f>
        <v>8544.870868</v>
      </c>
      <c r="AV710" s="14">
        <f>VLOOKUP(AS710,Safety_collateral_Vlookup!$J$3:$L$20,2,FALSE)</f>
        <v>3720.1399252148244</v>
      </c>
      <c r="AW710" s="14">
        <f>VLOOKUP(AS710,Safety_collateral_Vlookup!$J$3:$L$20,3,FALSE)</f>
        <v>25000</v>
      </c>
      <c r="AX710" s="48">
        <f t="shared" si="1052"/>
        <v>82441.766516360207</v>
      </c>
      <c r="AY710" s="49">
        <f t="shared" si="1044"/>
        <v>23142</v>
      </c>
      <c r="AZ710" s="14">
        <v>76000</v>
      </c>
      <c r="BA710" s="16">
        <f t="shared" si="1053"/>
        <v>3.5624304950462453</v>
      </c>
      <c r="BB710" t="e">
        <f>IF(BA710&lt;=#REF!,#REF!,IF(BA710&lt;=#REF!,#REF!,IF(BA710&lt;=#REF!,#REF!,IF(BA710&lt;=#REF!,#REF!,#REF!))))</f>
        <v>#REF!</v>
      </c>
      <c r="BC710" s="51">
        <v>4</v>
      </c>
      <c r="BD710" s="21">
        <v>70</v>
      </c>
      <c r="BE710" s="21">
        <v>6.4399999999999999E-2</v>
      </c>
      <c r="BF710" s="26">
        <f t="shared" si="1054"/>
        <v>1509.4645543290899</v>
      </c>
      <c r="BG710" s="21">
        <v>7</v>
      </c>
      <c r="BH710" s="21">
        <f t="shared" si="1055"/>
        <v>10.5</v>
      </c>
      <c r="BI710" s="28">
        <f t="shared" si="1056"/>
        <v>1.1390624999999999E-6</v>
      </c>
      <c r="BJ710" s="27">
        <f t="shared" si="1057"/>
        <v>1.1390624999999999E-6</v>
      </c>
      <c r="BK710" s="28">
        <f t="shared" si="1058"/>
        <v>1.7463268216136603E-5</v>
      </c>
      <c r="BL710" s="35">
        <f t="shared" si="1059"/>
        <v>6.2211679236336885E-5</v>
      </c>
      <c r="BM710" s="21" t="str">
        <f t="shared" si="1060"/>
        <v>Cr1</v>
      </c>
      <c r="BN710" s="51">
        <v>1</v>
      </c>
      <c r="BO710" s="21">
        <v>0</v>
      </c>
      <c r="BP710" s="50" t="s">
        <v>5497</v>
      </c>
      <c r="BQ710" s="14">
        <v>40000</v>
      </c>
      <c r="BR710">
        <f>IFERROR(VLOOKUP(AO710,'Model Failure data- Lines'!$A$37:$E$41,3,FALSE),'Model Failure data- Lines'!$C$37)</f>
        <v>5.2310000000000009E-2</v>
      </c>
      <c r="BS710" s="14">
        <f t="shared" si="1061"/>
        <v>4312.5288064708029</v>
      </c>
      <c r="BT710" s="34">
        <f t="shared" si="1043"/>
        <v>20641.516655183135</v>
      </c>
      <c r="BU710" s="34">
        <f t="shared" si="1062"/>
        <v>0.20892499705867865</v>
      </c>
      <c r="BV710" s="54">
        <f t="shared" si="1063"/>
        <v>-16328.987848712331</v>
      </c>
      <c r="BW710">
        <f>IFERROR(VLOOKUP(AO710,'Model Failure data- Lines'!$A$37:$E$41,4,FALSE),'Model Failure data- Lines'!$D$37)</f>
        <v>5.571000000000001E-2</v>
      </c>
      <c r="BX710" s="14">
        <f t="shared" si="1064"/>
        <v>4592.8308126264283</v>
      </c>
      <c r="BY710" s="34">
        <f t="shared" si="1065"/>
        <v>18411.209481730308</v>
      </c>
      <c r="BZ710" s="71">
        <f t="shared" si="1066"/>
        <v>0.24945839746074022</v>
      </c>
      <c r="CA710" s="71">
        <f t="shared" si="1067"/>
        <v>-13818.37866910388</v>
      </c>
      <c r="CB710" s="56">
        <v>2</v>
      </c>
      <c r="CC710">
        <f>IFERROR(VLOOKUP(AO710,'Model Failure data- Lines'!$A$37:$E$41,5,FALSE),'Model Failure data- Lines'!$E$37)</f>
        <v>6.1850000000000002E-2</v>
      </c>
      <c r="CD710" s="14">
        <f t="shared" si="1068"/>
        <v>5099.0232590368787</v>
      </c>
      <c r="CE710" s="34">
        <f t="shared" si="1069"/>
        <v>14647.508192038544</v>
      </c>
      <c r="CF710" s="34">
        <f t="shared" si="1070"/>
        <v>0.34811540585506445</v>
      </c>
      <c r="CG710" s="54">
        <f t="shared" si="1071"/>
        <v>-9548.4849330016659</v>
      </c>
      <c r="CH710" t="e">
        <f>IFERROR(VLOOKUP(AO710,'Model Failure data- Lines'!#REF!,3,FALSE),'Model Failure data- Lines'!#REF!)</f>
        <v>#REF!</v>
      </c>
      <c r="CI710" s="14" t="e">
        <f t="shared" si="1072"/>
        <v>#REF!</v>
      </c>
      <c r="CJ710" s="34">
        <f t="shared" si="1073"/>
        <v>19798.793433677416</v>
      </c>
      <c r="CK710" s="34" t="e">
        <f t="shared" si="1074"/>
        <v>#REF!</v>
      </c>
      <c r="CL710" s="54" t="e">
        <f t="shared" si="1075"/>
        <v>#REF!</v>
      </c>
      <c r="CM710" t="e">
        <f>IFERROR(VLOOKUP(AO710,'Model Failure data- Lines'!#REF!,4,FALSE),'Model Failure data- Lines'!#REF!)</f>
        <v>#REF!</v>
      </c>
      <c r="CN710" s="14" t="e">
        <f t="shared" si="1076"/>
        <v>#REF!</v>
      </c>
      <c r="CO710" s="34">
        <f t="shared" si="1077"/>
        <v>16938.56284804373</v>
      </c>
      <c r="CP710" s="34" t="e">
        <f t="shared" si="1078"/>
        <v>#REF!</v>
      </c>
      <c r="CQ710" s="54" t="e">
        <f t="shared" si="1079"/>
        <v>#REF!</v>
      </c>
      <c r="CR710" t="e">
        <f>IFERROR(VLOOKUP(AO710,'Model Failure data- Lines'!#REF!,5,FALSE),'Model Failure data- Lines'!#REF!)</f>
        <v>#REF!</v>
      </c>
      <c r="CS710" s="14" t="e">
        <f t="shared" si="1080"/>
        <v>#REF!</v>
      </c>
      <c r="CT710" s="34">
        <f t="shared" si="1081"/>
        <v>12398.017083965398</v>
      </c>
      <c r="CU710" s="34" t="e">
        <f t="shared" si="1082"/>
        <v>#REF!</v>
      </c>
      <c r="CV710" s="54" t="e">
        <f t="shared" si="1083"/>
        <v>#REF!</v>
      </c>
      <c r="CW710" t="s">
        <v>131</v>
      </c>
      <c r="CZ710">
        <f t="shared" si="1084"/>
        <v>-13818.378669103879</v>
      </c>
      <c r="DA710" s="34">
        <f t="shared" si="1085"/>
        <v>2377.7028000000005</v>
      </c>
      <c r="DB710" s="34">
        <f t="shared" si="1086"/>
        <v>507.92908471205084</v>
      </c>
      <c r="DC710" s="34">
        <f t="shared" si="1087"/>
        <v>221.13467791437699</v>
      </c>
      <c r="DD710" s="9">
        <f t="shared" si="1088"/>
        <v>1486.0642500000001</v>
      </c>
      <c r="DE710" s="59">
        <f t="shared" si="1089"/>
        <v>0.51769875638861207</v>
      </c>
      <c r="DF710" s="59">
        <f t="shared" si="1090"/>
        <v>0.110591725546622</v>
      </c>
      <c r="DG710" s="59">
        <f t="shared" si="1091"/>
        <v>4.8147795321883471E-2</v>
      </c>
      <c r="DH710" s="59">
        <f t="shared" si="1092"/>
        <v>0.32356172274288253</v>
      </c>
      <c r="DI710" s="14">
        <f t="shared" si="1093"/>
        <v>-7153.757452302003</v>
      </c>
      <c r="DJ710" s="14">
        <f t="shared" si="1094"/>
        <v>-1528.1983412728321</v>
      </c>
      <c r="DK710" s="14">
        <f t="shared" si="1095"/>
        <v>-665.32446784029412</v>
      </c>
      <c r="DL710" s="14">
        <f t="shared" si="1096"/>
        <v>-4471.0984076887516</v>
      </c>
      <c r="DM710">
        <f t="shared" si="1097"/>
        <v>-9548.4849330016659</v>
      </c>
      <c r="DN710" s="34">
        <f t="shared" si="1098"/>
        <v>2639.7580000000003</v>
      </c>
      <c r="DO710" s="34">
        <f t="shared" si="1099"/>
        <v>563.90978081924857</v>
      </c>
      <c r="DP710" s="34">
        <f t="shared" si="1100"/>
        <v>245.50672821763084</v>
      </c>
      <c r="DQ710" s="9">
        <f t="shared" si="1101"/>
        <v>1649.8487499999999</v>
      </c>
      <c r="DR710" s="59">
        <f t="shared" si="1102"/>
        <v>0.51769875638861218</v>
      </c>
      <c r="DS710" s="59">
        <f t="shared" si="1103"/>
        <v>0.110591725546622</v>
      </c>
      <c r="DT710" s="59">
        <f t="shared" si="1104"/>
        <v>4.8147795321883471E-2</v>
      </c>
      <c r="DU710" s="59">
        <f t="shared" si="1105"/>
        <v>0.32356172274288253</v>
      </c>
      <c r="DV710" s="14">
        <f t="shared" si="1106"/>
        <v>-4943.2387752103632</v>
      </c>
      <c r="DW710" s="14">
        <f t="shared" si="1107"/>
        <v>-1055.9834250965755</v>
      </c>
      <c r="DX710" s="14">
        <f t="shared" si="1108"/>
        <v>-459.73849818825238</v>
      </c>
      <c r="DY710" s="14">
        <f t="shared" si="1109"/>
        <v>-3089.5242345064762</v>
      </c>
      <c r="DZ710" s="34" t="e">
        <f t="shared" si="1110"/>
        <v>#REF!</v>
      </c>
      <c r="EA710" s="34" t="e">
        <f t="shared" si="1111"/>
        <v>#REF!</v>
      </c>
      <c r="EB710" s="34" t="e">
        <f t="shared" si="1112"/>
        <v>#REF!</v>
      </c>
      <c r="EC710" s="34" t="e">
        <f t="shared" si="1113"/>
        <v>#REF!</v>
      </c>
      <c r="ED710" s="34" t="e">
        <f t="shared" si="1114"/>
        <v>#REF!</v>
      </c>
      <c r="EE710" s="59" t="e">
        <f t="shared" si="1115"/>
        <v>#REF!</v>
      </c>
      <c r="EF710" s="59" t="e">
        <f t="shared" si="1116"/>
        <v>#REF!</v>
      </c>
      <c r="EG710" s="59" t="e">
        <f t="shared" si="1117"/>
        <v>#REF!</v>
      </c>
      <c r="EH710" s="59" t="e">
        <f t="shared" si="1118"/>
        <v>#REF!</v>
      </c>
      <c r="EI710" s="14" t="e">
        <f t="shared" si="1119"/>
        <v>#REF!</v>
      </c>
      <c r="EJ710" s="14" t="e">
        <f t="shared" si="1120"/>
        <v>#REF!</v>
      </c>
      <c r="EK710" s="14" t="e">
        <f t="shared" si="1121"/>
        <v>#REF!</v>
      </c>
      <c r="EL710" s="14" t="e">
        <f t="shared" si="1122"/>
        <v>#REF!</v>
      </c>
      <c r="EM710" t="e">
        <f t="shared" si="1123"/>
        <v>#REF!</v>
      </c>
      <c r="EN710" s="34" t="e">
        <f t="shared" si="1124"/>
        <v>#REF!</v>
      </c>
      <c r="EO710" s="34" t="e">
        <f t="shared" si="1125"/>
        <v>#REF!</v>
      </c>
      <c r="EP710" s="34" t="e">
        <f t="shared" si="1126"/>
        <v>#REF!</v>
      </c>
      <c r="EQ710" s="34" t="e">
        <f t="shared" si="1127"/>
        <v>#REF!</v>
      </c>
      <c r="ER710" s="59" t="e">
        <f t="shared" si="1128"/>
        <v>#REF!</v>
      </c>
      <c r="ES710" s="59" t="e">
        <f t="shared" si="1129"/>
        <v>#REF!</v>
      </c>
      <c r="ET710" s="59" t="e">
        <f t="shared" si="1130"/>
        <v>#REF!</v>
      </c>
      <c r="EU710" s="59" t="e">
        <f t="shared" si="1131"/>
        <v>#REF!</v>
      </c>
      <c r="EV710" s="14" t="e">
        <f t="shared" si="1132"/>
        <v>#REF!</v>
      </c>
      <c r="EW710" s="14" t="e">
        <f t="shared" si="1133"/>
        <v>#REF!</v>
      </c>
      <c r="EX710" s="14" t="e">
        <f t="shared" si="1134"/>
        <v>#REF!</v>
      </c>
      <c r="EY710" s="14" t="e">
        <f t="shared" si="1135"/>
        <v>#REF!</v>
      </c>
    </row>
    <row r="711" spans="1:155" x14ac:dyDescent="0.2">
      <c r="A711" s="17">
        <v>30149857</v>
      </c>
      <c r="B711" t="s">
        <v>117</v>
      </c>
      <c r="C711" t="s">
        <v>2622</v>
      </c>
      <c r="D711" t="s">
        <v>2623</v>
      </c>
      <c r="E711" t="s">
        <v>2378</v>
      </c>
      <c r="F711" t="s">
        <v>41</v>
      </c>
      <c r="G711" t="s">
        <v>42</v>
      </c>
      <c r="H711" t="s">
        <v>2877</v>
      </c>
      <c r="I711" t="s">
        <v>118</v>
      </c>
      <c r="J711" s="19" t="s">
        <v>101</v>
      </c>
      <c r="K711" t="s">
        <v>119</v>
      </c>
      <c r="L711">
        <v>1984</v>
      </c>
      <c r="M711">
        <f t="shared" si="1045"/>
        <v>1984</v>
      </c>
      <c r="N711">
        <v>35</v>
      </c>
      <c r="O711" s="19">
        <f t="shared" si="1046"/>
        <v>35</v>
      </c>
      <c r="P711" t="s">
        <v>44</v>
      </c>
      <c r="Q711" s="19" t="str">
        <f t="shared" si="1047"/>
        <v>30-40</v>
      </c>
      <c r="R711" s="23">
        <v>304.5</v>
      </c>
      <c r="S711" s="15">
        <f t="shared" si="1048"/>
        <v>0.30449999999999999</v>
      </c>
      <c r="T711">
        <v>30425964</v>
      </c>
      <c r="U711" t="s">
        <v>45</v>
      </c>
      <c r="V711" t="s">
        <v>46</v>
      </c>
      <c r="W711" t="s">
        <v>47</v>
      </c>
      <c r="X711" t="s">
        <v>48</v>
      </c>
      <c r="Z711" t="s">
        <v>2625</v>
      </c>
      <c r="AA711" t="s">
        <v>2626</v>
      </c>
      <c r="AB711" t="s">
        <v>131</v>
      </c>
      <c r="AC711">
        <v>1984</v>
      </c>
      <c r="AD711">
        <v>70</v>
      </c>
      <c r="AE711" t="str">
        <f t="shared" si="1049"/>
        <v>&lt;70</v>
      </c>
      <c r="AF711">
        <v>-38.280029020000001</v>
      </c>
      <c r="AG711">
        <v>146.40345350999999</v>
      </c>
      <c r="AH711" t="s">
        <v>92</v>
      </c>
      <c r="AI711" t="s">
        <v>51</v>
      </c>
      <c r="AJ711" s="33" t="s">
        <v>1300</v>
      </c>
      <c r="AL711" t="s">
        <v>48</v>
      </c>
      <c r="AM711" t="s">
        <v>106</v>
      </c>
      <c r="AN711">
        <v>220</v>
      </c>
      <c r="AO711" s="69">
        <v>2</v>
      </c>
      <c r="AP711">
        <v>2</v>
      </c>
      <c r="AQ711">
        <v>0</v>
      </c>
      <c r="AR711">
        <v>0</v>
      </c>
      <c r="AS711" s="82" t="str">
        <f t="shared" si="1050"/>
        <v>Gw-0-0</v>
      </c>
      <c r="AT711" s="14">
        <f t="shared" si="1051"/>
        <v>40000</v>
      </c>
      <c r="AU711" s="81">
        <f>VLOOKUP(C711,Bushfire_Vlookup!$F$2:$H$12575,3,FALSE)</f>
        <v>8544.870868</v>
      </c>
      <c r="AV711" s="14">
        <f>VLOOKUP(AS711,Safety_collateral_Vlookup!$J$3:$L$20,2,FALSE)</f>
        <v>3720.1399252148244</v>
      </c>
      <c r="AW711" s="14">
        <f>VLOOKUP(AS711,Safety_collateral_Vlookup!$J$3:$L$20,3,FALSE)</f>
        <v>25000</v>
      </c>
      <c r="AX711" s="48">
        <f t="shared" si="1052"/>
        <v>82441.766516360207</v>
      </c>
      <c r="AY711" s="49">
        <f t="shared" si="1044"/>
        <v>23142</v>
      </c>
      <c r="AZ711" s="14">
        <v>76000</v>
      </c>
      <c r="BA711" s="16">
        <f t="shared" si="1053"/>
        <v>3.5624304950462453</v>
      </c>
      <c r="BB711" t="e">
        <f>IF(BA711&lt;=#REF!,#REF!,IF(BA711&lt;=#REF!,#REF!,IF(BA711&lt;=#REF!,#REF!,IF(BA711&lt;=#REF!,#REF!,#REF!))))</f>
        <v>#REF!</v>
      </c>
      <c r="BC711" s="51">
        <v>4</v>
      </c>
      <c r="BD711" s="21">
        <v>70</v>
      </c>
      <c r="BE711" s="21">
        <v>6.4399999999999999E-2</v>
      </c>
      <c r="BF711" s="26">
        <f t="shared" si="1054"/>
        <v>1509.4645543290899</v>
      </c>
      <c r="BG711" s="21">
        <v>7</v>
      </c>
      <c r="BH711" s="21">
        <f t="shared" si="1055"/>
        <v>10.5</v>
      </c>
      <c r="BI711" s="28">
        <f t="shared" si="1056"/>
        <v>1.1390624999999999E-6</v>
      </c>
      <c r="BJ711" s="27">
        <f t="shared" si="1057"/>
        <v>1.1390624999999999E-6</v>
      </c>
      <c r="BK711" s="28">
        <f t="shared" si="1058"/>
        <v>1.7463268216136603E-5</v>
      </c>
      <c r="BL711" s="35">
        <f t="shared" si="1059"/>
        <v>6.2211679236336885E-5</v>
      </c>
      <c r="BM711" s="21" t="str">
        <f t="shared" si="1060"/>
        <v>Cr1</v>
      </c>
      <c r="BN711" s="51">
        <v>1</v>
      </c>
      <c r="BO711" s="21">
        <v>0</v>
      </c>
      <c r="BP711" s="50" t="s">
        <v>5497</v>
      </c>
      <c r="BQ711" s="14">
        <v>40000</v>
      </c>
      <c r="BR711">
        <f>IFERROR(VLOOKUP(AO711,'Model Failure data- Lines'!$A$37:$E$41,3,FALSE),'Model Failure data- Lines'!$C$37)</f>
        <v>5.2310000000000009E-2</v>
      </c>
      <c r="BS711" s="14">
        <f t="shared" si="1061"/>
        <v>4312.5288064708029</v>
      </c>
      <c r="BT711" s="34">
        <f t="shared" si="1043"/>
        <v>20641.516655183135</v>
      </c>
      <c r="BU711" s="34">
        <f t="shared" si="1062"/>
        <v>0.20892499705867865</v>
      </c>
      <c r="BV711" s="54">
        <f t="shared" si="1063"/>
        <v>-16328.987848712331</v>
      </c>
      <c r="BW711">
        <f>IFERROR(VLOOKUP(AO711,'Model Failure data- Lines'!$A$37:$E$41,4,FALSE),'Model Failure data- Lines'!$D$37)</f>
        <v>5.571000000000001E-2</v>
      </c>
      <c r="BX711" s="14">
        <f t="shared" si="1064"/>
        <v>4592.8308126264283</v>
      </c>
      <c r="BY711" s="34">
        <f t="shared" si="1065"/>
        <v>18411.209481730308</v>
      </c>
      <c r="BZ711" s="71">
        <f t="shared" si="1066"/>
        <v>0.24945839746074022</v>
      </c>
      <c r="CA711" s="71">
        <f t="shared" si="1067"/>
        <v>-13818.37866910388</v>
      </c>
      <c r="CB711" s="56">
        <v>2</v>
      </c>
      <c r="CC711">
        <f>IFERROR(VLOOKUP(AO711,'Model Failure data- Lines'!$A$37:$E$41,5,FALSE),'Model Failure data- Lines'!$E$37)</f>
        <v>6.1850000000000002E-2</v>
      </c>
      <c r="CD711" s="14">
        <f t="shared" si="1068"/>
        <v>5099.0232590368787</v>
      </c>
      <c r="CE711" s="34">
        <f t="shared" si="1069"/>
        <v>14647.508192038544</v>
      </c>
      <c r="CF711" s="34">
        <f t="shared" si="1070"/>
        <v>0.34811540585506445</v>
      </c>
      <c r="CG711" s="54">
        <f t="shared" si="1071"/>
        <v>-9548.4849330016659</v>
      </c>
      <c r="CH711" t="e">
        <f>IFERROR(VLOOKUP(AO711,'Model Failure data- Lines'!#REF!,3,FALSE),'Model Failure data- Lines'!#REF!)</f>
        <v>#REF!</v>
      </c>
      <c r="CI711" s="14" t="e">
        <f t="shared" si="1072"/>
        <v>#REF!</v>
      </c>
      <c r="CJ711" s="34">
        <f t="shared" si="1073"/>
        <v>19798.793433677416</v>
      </c>
      <c r="CK711" s="34" t="e">
        <f t="shared" si="1074"/>
        <v>#REF!</v>
      </c>
      <c r="CL711" s="54" t="e">
        <f t="shared" si="1075"/>
        <v>#REF!</v>
      </c>
      <c r="CM711" t="e">
        <f>IFERROR(VLOOKUP(AO711,'Model Failure data- Lines'!#REF!,4,FALSE),'Model Failure data- Lines'!#REF!)</f>
        <v>#REF!</v>
      </c>
      <c r="CN711" s="14" t="e">
        <f t="shared" si="1076"/>
        <v>#REF!</v>
      </c>
      <c r="CO711" s="34">
        <f t="shared" si="1077"/>
        <v>16938.56284804373</v>
      </c>
      <c r="CP711" s="34" t="e">
        <f t="shared" si="1078"/>
        <v>#REF!</v>
      </c>
      <c r="CQ711" s="54" t="e">
        <f t="shared" si="1079"/>
        <v>#REF!</v>
      </c>
      <c r="CR711" t="e">
        <f>IFERROR(VLOOKUP(AO711,'Model Failure data- Lines'!#REF!,5,FALSE),'Model Failure data- Lines'!#REF!)</f>
        <v>#REF!</v>
      </c>
      <c r="CS711" s="14" t="e">
        <f t="shared" si="1080"/>
        <v>#REF!</v>
      </c>
      <c r="CT711" s="34">
        <f t="shared" si="1081"/>
        <v>12398.017083965398</v>
      </c>
      <c r="CU711" s="34" t="e">
        <f t="shared" si="1082"/>
        <v>#REF!</v>
      </c>
      <c r="CV711" s="54" t="e">
        <f t="shared" si="1083"/>
        <v>#REF!</v>
      </c>
      <c r="CW711" t="s">
        <v>131</v>
      </c>
      <c r="CZ711">
        <f t="shared" si="1084"/>
        <v>-13818.378669103879</v>
      </c>
      <c r="DA711" s="34">
        <f t="shared" si="1085"/>
        <v>2377.7028000000005</v>
      </c>
      <c r="DB711" s="34">
        <f t="shared" si="1086"/>
        <v>507.92908471205084</v>
      </c>
      <c r="DC711" s="34">
        <f t="shared" si="1087"/>
        <v>221.13467791437699</v>
      </c>
      <c r="DD711" s="9">
        <f t="shared" si="1088"/>
        <v>1486.0642500000001</v>
      </c>
      <c r="DE711" s="59">
        <f t="shared" si="1089"/>
        <v>0.51769875638861207</v>
      </c>
      <c r="DF711" s="59">
        <f t="shared" si="1090"/>
        <v>0.110591725546622</v>
      </c>
      <c r="DG711" s="59">
        <f t="shared" si="1091"/>
        <v>4.8147795321883471E-2</v>
      </c>
      <c r="DH711" s="59">
        <f t="shared" si="1092"/>
        <v>0.32356172274288253</v>
      </c>
      <c r="DI711" s="14">
        <f t="shared" si="1093"/>
        <v>-7153.757452302003</v>
      </c>
      <c r="DJ711" s="14">
        <f t="shared" si="1094"/>
        <v>-1528.1983412728321</v>
      </c>
      <c r="DK711" s="14">
        <f t="shared" si="1095"/>
        <v>-665.32446784029412</v>
      </c>
      <c r="DL711" s="14">
        <f t="shared" si="1096"/>
        <v>-4471.0984076887516</v>
      </c>
      <c r="DM711">
        <f t="shared" si="1097"/>
        <v>-9548.4849330016659</v>
      </c>
      <c r="DN711" s="34">
        <f t="shared" si="1098"/>
        <v>2639.7580000000003</v>
      </c>
      <c r="DO711" s="34">
        <f t="shared" si="1099"/>
        <v>563.90978081924857</v>
      </c>
      <c r="DP711" s="34">
        <f t="shared" si="1100"/>
        <v>245.50672821763084</v>
      </c>
      <c r="DQ711" s="9">
        <f t="shared" si="1101"/>
        <v>1649.8487499999999</v>
      </c>
      <c r="DR711" s="59">
        <f t="shared" si="1102"/>
        <v>0.51769875638861218</v>
      </c>
      <c r="DS711" s="59">
        <f t="shared" si="1103"/>
        <v>0.110591725546622</v>
      </c>
      <c r="DT711" s="59">
        <f t="shared" si="1104"/>
        <v>4.8147795321883471E-2</v>
      </c>
      <c r="DU711" s="59">
        <f t="shared" si="1105"/>
        <v>0.32356172274288253</v>
      </c>
      <c r="DV711" s="14">
        <f t="shared" si="1106"/>
        <v>-4943.2387752103632</v>
      </c>
      <c r="DW711" s="14">
        <f t="shared" si="1107"/>
        <v>-1055.9834250965755</v>
      </c>
      <c r="DX711" s="14">
        <f t="shared" si="1108"/>
        <v>-459.73849818825238</v>
      </c>
      <c r="DY711" s="14">
        <f t="shared" si="1109"/>
        <v>-3089.5242345064762</v>
      </c>
      <c r="DZ711" s="34" t="e">
        <f t="shared" si="1110"/>
        <v>#REF!</v>
      </c>
      <c r="EA711" s="34" t="e">
        <f t="shared" si="1111"/>
        <v>#REF!</v>
      </c>
      <c r="EB711" s="34" t="e">
        <f t="shared" si="1112"/>
        <v>#REF!</v>
      </c>
      <c r="EC711" s="34" t="e">
        <f t="shared" si="1113"/>
        <v>#REF!</v>
      </c>
      <c r="ED711" s="34" t="e">
        <f t="shared" si="1114"/>
        <v>#REF!</v>
      </c>
      <c r="EE711" s="59" t="e">
        <f t="shared" si="1115"/>
        <v>#REF!</v>
      </c>
      <c r="EF711" s="59" t="e">
        <f t="shared" si="1116"/>
        <v>#REF!</v>
      </c>
      <c r="EG711" s="59" t="e">
        <f t="shared" si="1117"/>
        <v>#REF!</v>
      </c>
      <c r="EH711" s="59" t="e">
        <f t="shared" si="1118"/>
        <v>#REF!</v>
      </c>
      <c r="EI711" s="14" t="e">
        <f t="shared" si="1119"/>
        <v>#REF!</v>
      </c>
      <c r="EJ711" s="14" t="e">
        <f t="shared" si="1120"/>
        <v>#REF!</v>
      </c>
      <c r="EK711" s="14" t="e">
        <f t="shared" si="1121"/>
        <v>#REF!</v>
      </c>
      <c r="EL711" s="14" t="e">
        <f t="shared" si="1122"/>
        <v>#REF!</v>
      </c>
      <c r="EM711" t="e">
        <f t="shared" si="1123"/>
        <v>#REF!</v>
      </c>
      <c r="EN711" s="34" t="e">
        <f t="shared" si="1124"/>
        <v>#REF!</v>
      </c>
      <c r="EO711" s="34" t="e">
        <f t="shared" si="1125"/>
        <v>#REF!</v>
      </c>
      <c r="EP711" s="34" t="e">
        <f t="shared" si="1126"/>
        <v>#REF!</v>
      </c>
      <c r="EQ711" s="34" t="e">
        <f t="shared" si="1127"/>
        <v>#REF!</v>
      </c>
      <c r="ER711" s="59" t="e">
        <f t="shared" si="1128"/>
        <v>#REF!</v>
      </c>
      <c r="ES711" s="59" t="e">
        <f t="shared" si="1129"/>
        <v>#REF!</v>
      </c>
      <c r="ET711" s="59" t="e">
        <f t="shared" si="1130"/>
        <v>#REF!</v>
      </c>
      <c r="EU711" s="59" t="e">
        <f t="shared" si="1131"/>
        <v>#REF!</v>
      </c>
      <c r="EV711" s="14" t="e">
        <f t="shared" si="1132"/>
        <v>#REF!</v>
      </c>
      <c r="EW711" s="14" t="e">
        <f t="shared" si="1133"/>
        <v>#REF!</v>
      </c>
      <c r="EX711" s="14" t="e">
        <f t="shared" si="1134"/>
        <v>#REF!</v>
      </c>
      <c r="EY711" s="14" t="e">
        <f t="shared" si="1135"/>
        <v>#REF!</v>
      </c>
    </row>
    <row r="712" spans="1:155" x14ac:dyDescent="0.2">
      <c r="A712" s="17">
        <v>30170046</v>
      </c>
      <c r="B712" t="s">
        <v>117</v>
      </c>
      <c r="C712" t="s">
        <v>3144</v>
      </c>
      <c r="D712" t="s">
        <v>3145</v>
      </c>
      <c r="E712" t="s">
        <v>1659</v>
      </c>
      <c r="F712" t="s">
        <v>41</v>
      </c>
      <c r="G712" t="s">
        <v>42</v>
      </c>
      <c r="H712" t="s">
        <v>3146</v>
      </c>
      <c r="I712" t="s">
        <v>118</v>
      </c>
      <c r="J712" s="19" t="s">
        <v>101</v>
      </c>
      <c r="K712" t="s">
        <v>119</v>
      </c>
      <c r="L712">
        <v>1984</v>
      </c>
      <c r="M712">
        <f t="shared" si="1045"/>
        <v>1984</v>
      </c>
      <c r="N712">
        <v>35</v>
      </c>
      <c r="O712" s="19">
        <f t="shared" si="1046"/>
        <v>35</v>
      </c>
      <c r="P712" t="s">
        <v>44</v>
      </c>
      <c r="Q712" s="19" t="str">
        <f t="shared" si="1047"/>
        <v>30-40</v>
      </c>
      <c r="R712" s="23">
        <v>466.1</v>
      </c>
      <c r="S712" s="15">
        <f t="shared" si="1048"/>
        <v>0.46610000000000001</v>
      </c>
      <c r="T712">
        <v>30374167</v>
      </c>
      <c r="U712" t="s">
        <v>45</v>
      </c>
      <c r="V712" t="s">
        <v>46</v>
      </c>
      <c r="W712" t="s">
        <v>47</v>
      </c>
      <c r="X712" t="s">
        <v>88</v>
      </c>
      <c r="Z712" t="s">
        <v>3147</v>
      </c>
      <c r="AA712" t="s">
        <v>3148</v>
      </c>
      <c r="AB712" t="s">
        <v>220</v>
      </c>
      <c r="AC712">
        <v>1984</v>
      </c>
      <c r="AD712">
        <v>70</v>
      </c>
      <c r="AE712" t="str">
        <f t="shared" si="1049"/>
        <v>&lt;70</v>
      </c>
      <c r="AF712">
        <v>-38.279679029999997</v>
      </c>
      <c r="AG712">
        <v>146.41176246000001</v>
      </c>
      <c r="AH712" t="s">
        <v>92</v>
      </c>
      <c r="AI712" t="s">
        <v>51</v>
      </c>
      <c r="AJ712" s="33" t="s">
        <v>1300</v>
      </c>
      <c r="AL712" t="s">
        <v>78</v>
      </c>
      <c r="AM712" t="s">
        <v>109</v>
      </c>
      <c r="AN712">
        <v>220</v>
      </c>
      <c r="AO712" s="69">
        <v>2</v>
      </c>
      <c r="AP712">
        <v>2</v>
      </c>
      <c r="AQ712">
        <v>3</v>
      </c>
      <c r="AR712">
        <v>0</v>
      </c>
      <c r="AS712" s="82" t="str">
        <f t="shared" si="1050"/>
        <v>Gw-3-0</v>
      </c>
      <c r="AT712" s="14">
        <f t="shared" si="1051"/>
        <v>40000</v>
      </c>
      <c r="AU712" s="81">
        <f>VLOOKUP(C712,Bushfire_Vlookup!$F$2:$H$12575,3,FALSE)</f>
        <v>6862.2540440000002</v>
      </c>
      <c r="AV712" s="14">
        <f>VLOOKUP(AS712,Safety_collateral_Vlookup!$J$3:$L$20,2,FALSE)</f>
        <v>2285140.7140716286</v>
      </c>
      <c r="AW712" s="14">
        <f>VLOOKUP(AS712,Safety_collateral_Vlookup!$J$3:$L$20,3,FALSE)</f>
        <v>25000</v>
      </c>
      <c r="AX712" s="48">
        <f t="shared" si="1052"/>
        <v>2514922.1669793758</v>
      </c>
      <c r="AY712" s="49">
        <f t="shared" si="1044"/>
        <v>35423.599999999999</v>
      </c>
      <c r="AZ712" s="14">
        <v>76000</v>
      </c>
      <c r="BA712" s="16">
        <f t="shared" si="1053"/>
        <v>70.995668621466365</v>
      </c>
      <c r="BB712" t="e">
        <f>IF(BA712&lt;=#REF!,#REF!,IF(BA712&lt;=#REF!,#REF!,IF(BA712&lt;=#REF!,#REF!,IF(BA712&lt;=#REF!,#REF!,#REF!))))</f>
        <v>#REF!</v>
      </c>
      <c r="BC712" s="51">
        <v>5</v>
      </c>
      <c r="BD712" s="21">
        <v>70</v>
      </c>
      <c r="BE712" s="21">
        <v>6.4399999999999999E-2</v>
      </c>
      <c r="BF712" s="26">
        <f t="shared" si="1054"/>
        <v>2310.5465641142487</v>
      </c>
      <c r="BG712" s="21">
        <v>7</v>
      </c>
      <c r="BH712" s="21">
        <f t="shared" si="1055"/>
        <v>10.5</v>
      </c>
      <c r="BI712" s="28">
        <f t="shared" si="1056"/>
        <v>1.1390624999999999E-6</v>
      </c>
      <c r="BJ712" s="27">
        <f t="shared" si="1057"/>
        <v>1.1390624999999999E-6</v>
      </c>
      <c r="BK712" s="28">
        <f t="shared" si="1058"/>
        <v>1.7463268216136603E-5</v>
      </c>
      <c r="BL712" s="35">
        <f t="shared" si="1059"/>
        <v>1.2398164033206203E-3</v>
      </c>
      <c r="BM712" s="21" t="str">
        <f t="shared" si="1060"/>
        <v>Cr1</v>
      </c>
      <c r="BN712" s="51">
        <v>1</v>
      </c>
      <c r="BO712" s="21">
        <v>0</v>
      </c>
      <c r="BP712" s="50" t="s">
        <v>5497</v>
      </c>
      <c r="BQ712" s="14">
        <v>40000</v>
      </c>
      <c r="BR712">
        <f>IFERROR(VLOOKUP(AO712,'Model Failure data- Lines'!$A$37:$E$41,3,FALSE),'Model Failure data- Lines'!$C$37)</f>
        <v>5.2310000000000009E-2</v>
      </c>
      <c r="BS712" s="14">
        <f t="shared" si="1061"/>
        <v>131555.57855469116</v>
      </c>
      <c r="BT712" s="34">
        <f t="shared" si="1043"/>
        <v>31596.094952318093</v>
      </c>
      <c r="BU712" s="34">
        <f t="shared" si="1062"/>
        <v>4.1636657553163667</v>
      </c>
      <c r="BV712" s="54">
        <f t="shared" si="1063"/>
        <v>99959.483602373075</v>
      </c>
      <c r="BW712">
        <f>IFERROR(VLOOKUP(AO712,'Model Failure data- Lines'!$A$37:$E$41,4,FALSE),'Model Failure data- Lines'!$D$37)</f>
        <v>5.571000000000001E-2</v>
      </c>
      <c r="BX712" s="14">
        <f t="shared" si="1064"/>
        <v>140106.31392242105</v>
      </c>
      <c r="BY712" s="34">
        <f t="shared" si="1065"/>
        <v>28182.150211607543</v>
      </c>
      <c r="BZ712" s="71">
        <f t="shared" si="1066"/>
        <v>4.9714557927774674</v>
      </c>
      <c r="CA712" s="71">
        <f t="shared" si="1067"/>
        <v>111924.1637108135</v>
      </c>
      <c r="CB712" s="57">
        <v>2</v>
      </c>
      <c r="CC712">
        <f>IFERROR(VLOOKUP(AO712,'Model Failure data- Lines'!$A$37:$E$41,5,FALSE),'Model Failure data- Lines'!$E$37)</f>
        <v>6.1850000000000002E-2</v>
      </c>
      <c r="CD712" s="14">
        <f t="shared" si="1068"/>
        <v>155547.93602767438</v>
      </c>
      <c r="CE712" s="34">
        <f t="shared" si="1069"/>
        <v>22421.029780982477</v>
      </c>
      <c r="CF712" s="34">
        <f t="shared" si="1070"/>
        <v>6.9375910717361506</v>
      </c>
      <c r="CG712" s="54">
        <f t="shared" si="1071"/>
        <v>133126.90624669191</v>
      </c>
      <c r="CH712" t="e">
        <f>IFERROR(VLOOKUP(AO712,'Model Failure data- Lines'!#REF!,3,FALSE),'Model Failure data- Lines'!#REF!)</f>
        <v>#REF!</v>
      </c>
      <c r="CI712" s="14" t="e">
        <f t="shared" si="1072"/>
        <v>#REF!</v>
      </c>
      <c r="CJ712" s="34">
        <f t="shared" si="1073"/>
        <v>30306.133397165988</v>
      </c>
      <c r="CK712" s="34" t="e">
        <f t="shared" si="1074"/>
        <v>#REF!</v>
      </c>
      <c r="CL712" s="54" t="e">
        <f t="shared" si="1075"/>
        <v>#REF!</v>
      </c>
      <c r="CM712" t="e">
        <f>IFERROR(VLOOKUP(AO712,'Model Failure data- Lines'!#REF!,4,FALSE),'Model Failure data- Lines'!#REF!)</f>
        <v>#REF!</v>
      </c>
      <c r="CN712" s="14" t="e">
        <f t="shared" si="1076"/>
        <v>#REF!</v>
      </c>
      <c r="CO712" s="34">
        <f t="shared" si="1077"/>
        <v>25927.961062309299</v>
      </c>
      <c r="CP712" s="34" t="e">
        <f t="shared" si="1078"/>
        <v>#REF!</v>
      </c>
      <c r="CQ712" s="54" t="e">
        <f t="shared" si="1079"/>
        <v>#REF!</v>
      </c>
      <c r="CR712" t="e">
        <f>IFERROR(VLOOKUP(AO712,'Model Failure data- Lines'!#REF!,5,FALSE),'Model Failure data- Lines'!#REF!)</f>
        <v>#REF!</v>
      </c>
      <c r="CS712" s="14" t="e">
        <f t="shared" si="1080"/>
        <v>#REF!</v>
      </c>
      <c r="CT712" s="34">
        <f t="shared" si="1081"/>
        <v>18977.720074995967</v>
      </c>
      <c r="CU712" s="34" t="e">
        <f t="shared" si="1082"/>
        <v>#REF!</v>
      </c>
      <c r="CV712" s="54" t="e">
        <f t="shared" si="1083"/>
        <v>#REF!</v>
      </c>
      <c r="CW712" t="s">
        <v>220</v>
      </c>
      <c r="CZ712">
        <f t="shared" si="1084"/>
        <v>111924.16371081349</v>
      </c>
      <c r="DA712" s="34">
        <f t="shared" si="1085"/>
        <v>2377.7028000000005</v>
      </c>
      <c r="DB712" s="34">
        <f t="shared" si="1086"/>
        <v>407.91001636825314</v>
      </c>
      <c r="DC712" s="34">
        <f t="shared" si="1087"/>
        <v>135834.63685605279</v>
      </c>
      <c r="DD712" s="9">
        <f t="shared" si="1088"/>
        <v>1486.0642500000001</v>
      </c>
      <c r="DE712" s="59">
        <f t="shared" si="1089"/>
        <v>1.6970704127699555E-2</v>
      </c>
      <c r="DF712" s="59">
        <f t="shared" si="1090"/>
        <v>2.9114320757458439E-3</v>
      </c>
      <c r="DG712" s="59">
        <f t="shared" si="1091"/>
        <v>0.96951117371674234</v>
      </c>
      <c r="DH712" s="59">
        <f t="shared" si="1092"/>
        <v>1.0606690079812221E-2</v>
      </c>
      <c r="DI712" s="14">
        <f t="shared" si="1093"/>
        <v>1899.4318670764233</v>
      </c>
      <c r="DJ712" s="14">
        <f t="shared" si="1094"/>
        <v>325.8596002786914</v>
      </c>
      <c r="DK712" s="14">
        <f t="shared" si="1095"/>
        <v>108511.72732653563</v>
      </c>
      <c r="DL712" s="14">
        <f t="shared" si="1096"/>
        <v>1187.1449169227644</v>
      </c>
      <c r="DM712">
        <f t="shared" si="1097"/>
        <v>133126.90624669191</v>
      </c>
      <c r="DN712" s="34">
        <f t="shared" si="1098"/>
        <v>2639.7580000000003</v>
      </c>
      <c r="DO712" s="34">
        <f t="shared" si="1099"/>
        <v>452.8672502670338</v>
      </c>
      <c r="DP712" s="34">
        <f t="shared" si="1100"/>
        <v>150805.46202740734</v>
      </c>
      <c r="DQ712" s="9">
        <f t="shared" si="1101"/>
        <v>1649.8487499999999</v>
      </c>
      <c r="DR712" s="59">
        <f t="shared" si="1102"/>
        <v>1.6970704127699555E-2</v>
      </c>
      <c r="DS712" s="59">
        <f t="shared" si="1103"/>
        <v>2.9114320757458443E-3</v>
      </c>
      <c r="DT712" s="59">
        <f t="shared" si="1104"/>
        <v>0.96951117371674234</v>
      </c>
      <c r="DU712" s="59">
        <f t="shared" si="1105"/>
        <v>1.0606690079812221E-2</v>
      </c>
      <c r="DV712" s="14">
        <f t="shared" si="1106"/>
        <v>2259.2573373486061</v>
      </c>
      <c r="DW712" s="14">
        <f t="shared" si="1107"/>
        <v>387.58994499142864</v>
      </c>
      <c r="DX712" s="14">
        <f t="shared" si="1108"/>
        <v>129068.02312850898</v>
      </c>
      <c r="DY712" s="14">
        <f t="shared" si="1109"/>
        <v>1412.0358358428787</v>
      </c>
      <c r="DZ712" s="34" t="e">
        <f t="shared" si="1110"/>
        <v>#REF!</v>
      </c>
      <c r="EA712" s="34" t="e">
        <f t="shared" si="1111"/>
        <v>#REF!</v>
      </c>
      <c r="EB712" s="34" t="e">
        <f t="shared" si="1112"/>
        <v>#REF!</v>
      </c>
      <c r="EC712" s="34" t="e">
        <f t="shared" si="1113"/>
        <v>#REF!</v>
      </c>
      <c r="ED712" s="34" t="e">
        <f t="shared" si="1114"/>
        <v>#REF!</v>
      </c>
      <c r="EE712" s="59" t="e">
        <f t="shared" si="1115"/>
        <v>#REF!</v>
      </c>
      <c r="EF712" s="59" t="e">
        <f t="shared" si="1116"/>
        <v>#REF!</v>
      </c>
      <c r="EG712" s="59" t="e">
        <f t="shared" si="1117"/>
        <v>#REF!</v>
      </c>
      <c r="EH712" s="59" t="e">
        <f t="shared" si="1118"/>
        <v>#REF!</v>
      </c>
      <c r="EI712" s="14" t="e">
        <f t="shared" si="1119"/>
        <v>#REF!</v>
      </c>
      <c r="EJ712" s="14" t="e">
        <f t="shared" si="1120"/>
        <v>#REF!</v>
      </c>
      <c r="EK712" s="14" t="e">
        <f t="shared" si="1121"/>
        <v>#REF!</v>
      </c>
      <c r="EL712" s="14" t="e">
        <f t="shared" si="1122"/>
        <v>#REF!</v>
      </c>
      <c r="EM712" t="e">
        <f t="shared" si="1123"/>
        <v>#REF!</v>
      </c>
      <c r="EN712" s="34" t="e">
        <f t="shared" si="1124"/>
        <v>#REF!</v>
      </c>
      <c r="EO712" s="34" t="e">
        <f t="shared" si="1125"/>
        <v>#REF!</v>
      </c>
      <c r="EP712" s="34" t="e">
        <f t="shared" si="1126"/>
        <v>#REF!</v>
      </c>
      <c r="EQ712" s="34" t="e">
        <f t="shared" si="1127"/>
        <v>#REF!</v>
      </c>
      <c r="ER712" s="59" t="e">
        <f t="shared" si="1128"/>
        <v>#REF!</v>
      </c>
      <c r="ES712" s="59" t="e">
        <f t="shared" si="1129"/>
        <v>#REF!</v>
      </c>
      <c r="ET712" s="59" t="e">
        <f t="shared" si="1130"/>
        <v>#REF!</v>
      </c>
      <c r="EU712" s="59" t="e">
        <f t="shared" si="1131"/>
        <v>#REF!</v>
      </c>
      <c r="EV712" s="14" t="e">
        <f t="shared" si="1132"/>
        <v>#REF!</v>
      </c>
      <c r="EW712" s="14" t="e">
        <f t="shared" si="1133"/>
        <v>#REF!</v>
      </c>
      <c r="EX712" s="14" t="e">
        <f t="shared" si="1134"/>
        <v>#REF!</v>
      </c>
      <c r="EY712" s="14" t="e">
        <f t="shared" si="1135"/>
        <v>#REF!</v>
      </c>
    </row>
    <row r="713" spans="1:155" x14ac:dyDescent="0.2">
      <c r="A713" s="17">
        <v>30040811</v>
      </c>
      <c r="B713" t="s">
        <v>117</v>
      </c>
      <c r="C713" t="s">
        <v>1294</v>
      </c>
      <c r="D713" t="s">
        <v>1295</v>
      </c>
      <c r="E713" t="s">
        <v>1296</v>
      </c>
      <c r="F713" t="s">
        <v>41</v>
      </c>
      <c r="G713" t="s">
        <v>42</v>
      </c>
      <c r="H713" t="s">
        <v>1297</v>
      </c>
      <c r="I713" t="s">
        <v>118</v>
      </c>
      <c r="J713" s="19" t="s">
        <v>101</v>
      </c>
      <c r="K713" t="s">
        <v>119</v>
      </c>
      <c r="L713">
        <v>1984</v>
      </c>
      <c r="M713">
        <f t="shared" si="1045"/>
        <v>1984</v>
      </c>
      <c r="N713">
        <v>35</v>
      </c>
      <c r="O713" s="19">
        <f t="shared" si="1046"/>
        <v>35</v>
      </c>
      <c r="P713" t="s">
        <v>44</v>
      </c>
      <c r="Q713" s="19" t="str">
        <f t="shared" si="1047"/>
        <v>30-40</v>
      </c>
      <c r="R713" s="23">
        <v>500</v>
      </c>
      <c r="S713" s="15">
        <f t="shared" si="1048"/>
        <v>0.5</v>
      </c>
      <c r="T713">
        <v>30158892</v>
      </c>
      <c r="U713" t="s">
        <v>45</v>
      </c>
      <c r="V713" t="s">
        <v>46</v>
      </c>
      <c r="W713" t="s">
        <v>47</v>
      </c>
      <c r="X713" t="s">
        <v>88</v>
      </c>
      <c r="Z713" t="s">
        <v>1298</v>
      </c>
      <c r="AA713" t="s">
        <v>1299</v>
      </c>
      <c r="AB713" t="s">
        <v>195</v>
      </c>
      <c r="AC713">
        <v>1984</v>
      </c>
      <c r="AD713">
        <v>70</v>
      </c>
      <c r="AE713" t="str">
        <f t="shared" si="1049"/>
        <v>&lt;70</v>
      </c>
      <c r="AF713">
        <v>-38.279444439999999</v>
      </c>
      <c r="AG713">
        <v>146.41705554999999</v>
      </c>
      <c r="AH713" t="s">
        <v>92</v>
      </c>
      <c r="AI713" t="s">
        <v>51</v>
      </c>
      <c r="AJ713" s="33" t="s">
        <v>1300</v>
      </c>
      <c r="AL713" t="s">
        <v>48</v>
      </c>
      <c r="AM713" t="s">
        <v>106</v>
      </c>
      <c r="AN713">
        <v>220</v>
      </c>
      <c r="AO713" s="69">
        <v>2</v>
      </c>
      <c r="AP713">
        <v>2</v>
      </c>
      <c r="AQ713">
        <v>0</v>
      </c>
      <c r="AR713">
        <v>0</v>
      </c>
      <c r="AS713" s="82" t="str">
        <f t="shared" si="1050"/>
        <v>Gw-0-0</v>
      </c>
      <c r="AT713" s="14">
        <f t="shared" si="1051"/>
        <v>40000</v>
      </c>
      <c r="AU713" s="81">
        <f>VLOOKUP(C713,Bushfire_Vlookup!$F$2:$H$12575,3,FALSE)</f>
        <v>6117.1080250000005</v>
      </c>
      <c r="AV713" s="14">
        <f>VLOOKUP(AS713,Safety_collateral_Vlookup!$J$3:$L$20,2,FALSE)</f>
        <v>3720.1399252148244</v>
      </c>
      <c r="AW713" s="14">
        <f>VLOOKUP(AS713,Safety_collateral_Vlookup!$J$3:$L$20,3,FALSE)</f>
        <v>25000</v>
      </c>
      <c r="AX713" s="48">
        <f t="shared" si="1052"/>
        <v>79851.343562879221</v>
      </c>
      <c r="AY713" s="49">
        <f t="shared" si="1044"/>
        <v>38000</v>
      </c>
      <c r="AZ713" s="14">
        <v>76000</v>
      </c>
      <c r="BA713" s="16">
        <f t="shared" si="1053"/>
        <v>2.1013511463915586</v>
      </c>
      <c r="BB713" t="e">
        <f>IF(BA713&lt;=#REF!,#REF!,IF(BA713&lt;=#REF!,#REF!,IF(BA713&lt;=#REF!,#REF!,IF(BA713&lt;=#REF!,#REF!,#REF!))))</f>
        <v>#REF!</v>
      </c>
      <c r="BC713" s="51">
        <v>3</v>
      </c>
      <c r="BD713" s="21">
        <v>70</v>
      </c>
      <c r="BE713" s="21">
        <v>6.4399999999999999E-2</v>
      </c>
      <c r="BF713" s="26">
        <f t="shared" si="1054"/>
        <v>2478.5953273055666</v>
      </c>
      <c r="BG713" s="21">
        <v>7</v>
      </c>
      <c r="BH713" s="21">
        <f t="shared" si="1055"/>
        <v>10.5</v>
      </c>
      <c r="BI713" s="28">
        <f t="shared" si="1056"/>
        <v>1.1390624999999999E-6</v>
      </c>
      <c r="BJ713" s="27">
        <f t="shared" si="1057"/>
        <v>1.1390624999999999E-6</v>
      </c>
      <c r="BK713" s="28">
        <f t="shared" si="1058"/>
        <v>1.7463268216136603E-5</v>
      </c>
      <c r="BL713" s="35">
        <f t="shared" si="1059"/>
        <v>3.6696458685721914E-5</v>
      </c>
      <c r="BM713" s="21" t="str">
        <f t="shared" si="1060"/>
        <v>Cr1</v>
      </c>
      <c r="BN713" s="51">
        <v>1</v>
      </c>
      <c r="BO713" s="21">
        <v>0</v>
      </c>
      <c r="BP713" s="50" t="s">
        <v>5497</v>
      </c>
      <c r="BQ713" s="14">
        <v>40000</v>
      </c>
      <c r="BR713">
        <f>IFERROR(VLOOKUP(AO713,'Model Failure data- Lines'!$A$37:$E$41,3,FALSE),'Model Failure data- Lines'!$C$37)</f>
        <v>5.2310000000000009E-2</v>
      </c>
      <c r="BS713" s="14">
        <f t="shared" si="1061"/>
        <v>4177.0237817742127</v>
      </c>
      <c r="BT713" s="34">
        <f t="shared" si="1043"/>
        <v>33894.116018363115</v>
      </c>
      <c r="BU713" s="34">
        <f t="shared" si="1062"/>
        <v>0.12323743093081967</v>
      </c>
      <c r="BV713" s="54">
        <f t="shared" si="1063"/>
        <v>-29717.092236588902</v>
      </c>
      <c r="BW713">
        <f>IFERROR(VLOOKUP(AO713,'Model Failure data- Lines'!$A$37:$E$41,4,FALSE),'Model Failure data- Lines'!$D$37)</f>
        <v>5.571000000000001E-2</v>
      </c>
      <c r="BX713" s="14">
        <f t="shared" si="1064"/>
        <v>4448.5183498880024</v>
      </c>
      <c r="BY713" s="34">
        <f t="shared" si="1065"/>
        <v>30231.871070164711</v>
      </c>
      <c r="BZ713" s="71">
        <f t="shared" si="1066"/>
        <v>0.14714664334084718</v>
      </c>
      <c r="CA713" s="71">
        <f t="shared" si="1067"/>
        <v>-25783.352720276707</v>
      </c>
      <c r="CB713" s="57">
        <v>2</v>
      </c>
      <c r="CC713">
        <f>IFERROR(VLOOKUP(AO713,'Model Failure data- Lines'!$A$37:$E$41,5,FALSE),'Model Failure data- Lines'!$E$37)</f>
        <v>6.1850000000000002E-2</v>
      </c>
      <c r="CD713" s="14">
        <f t="shared" si="1068"/>
        <v>4938.8055993640801</v>
      </c>
      <c r="CE713" s="34">
        <f t="shared" si="1069"/>
        <v>24051.737589554257</v>
      </c>
      <c r="CF713" s="34">
        <f t="shared" si="1070"/>
        <v>0.20534090649271919</v>
      </c>
      <c r="CG713" s="54">
        <f t="shared" si="1071"/>
        <v>-19112.931990190176</v>
      </c>
      <c r="CH713" t="e">
        <f>IFERROR(VLOOKUP(AO713,'Model Failure data- Lines'!#REF!,3,FALSE),'Model Failure data- Lines'!#REF!)</f>
        <v>#REF!</v>
      </c>
      <c r="CI713" s="14" t="e">
        <f t="shared" si="1072"/>
        <v>#REF!</v>
      </c>
      <c r="CJ713" s="34">
        <f t="shared" si="1073"/>
        <v>32510.334045447318</v>
      </c>
      <c r="CK713" s="34" t="e">
        <f t="shared" si="1074"/>
        <v>#REF!</v>
      </c>
      <c r="CL713" s="54" t="e">
        <f t="shared" si="1075"/>
        <v>#REF!</v>
      </c>
      <c r="CM713" t="e">
        <f>IFERROR(VLOOKUP(AO713,'Model Failure data- Lines'!#REF!,4,FALSE),'Model Failure data- Lines'!#REF!)</f>
        <v>#REF!</v>
      </c>
      <c r="CN713" s="14" t="e">
        <f t="shared" si="1076"/>
        <v>#REF!</v>
      </c>
      <c r="CO713" s="34">
        <f t="shared" si="1077"/>
        <v>27813.73209859397</v>
      </c>
      <c r="CP713" s="34" t="e">
        <f t="shared" si="1078"/>
        <v>#REF!</v>
      </c>
      <c r="CQ713" s="54" t="e">
        <f t="shared" si="1079"/>
        <v>#REF!</v>
      </c>
      <c r="CR713" t="e">
        <f>IFERROR(VLOOKUP(AO713,'Model Failure data- Lines'!#REF!,5,FALSE),'Model Failure data- Lines'!#REF!)</f>
        <v>#REF!</v>
      </c>
      <c r="CS713" s="14" t="e">
        <f t="shared" si="1080"/>
        <v>#REF!</v>
      </c>
      <c r="CT713" s="34">
        <f t="shared" si="1081"/>
        <v>20357.991927693594</v>
      </c>
      <c r="CU713" s="34" t="e">
        <f t="shared" si="1082"/>
        <v>#REF!</v>
      </c>
      <c r="CV713" s="54" t="e">
        <f t="shared" si="1083"/>
        <v>#REF!</v>
      </c>
      <c r="CW713" t="s">
        <v>195</v>
      </c>
      <c r="CZ713">
        <f t="shared" si="1084"/>
        <v>-25783.352720276707</v>
      </c>
      <c r="DA713" s="34">
        <f t="shared" si="1085"/>
        <v>2377.7028000000005</v>
      </c>
      <c r="DB713" s="34">
        <f t="shared" si="1086"/>
        <v>363.61662197362432</v>
      </c>
      <c r="DC713" s="34">
        <f t="shared" si="1087"/>
        <v>221.13467791437699</v>
      </c>
      <c r="DD713" s="9">
        <f t="shared" si="1088"/>
        <v>1486.0642500000001</v>
      </c>
      <c r="DE713" s="59">
        <f t="shared" si="1089"/>
        <v>0.53449319818133656</v>
      </c>
      <c r="DF713" s="59">
        <f t="shared" si="1090"/>
        <v>8.1738815797574235E-2</v>
      </c>
      <c r="DG713" s="59">
        <f t="shared" si="1091"/>
        <v>4.9709737157753744E-2</v>
      </c>
      <c r="DH713" s="59">
        <f t="shared" si="1092"/>
        <v>0.33405824886333535</v>
      </c>
      <c r="DI713" s="14">
        <f t="shared" si="1093"/>
        <v>-13781.026655298163</v>
      </c>
      <c r="DJ713" s="14">
        <f t="shared" si="1094"/>
        <v>-2107.5007186465823</v>
      </c>
      <c r="DK713" s="14">
        <f t="shared" si="1095"/>
        <v>-1281.6836867706102</v>
      </c>
      <c r="DL713" s="14">
        <f t="shared" si="1096"/>
        <v>-8613.14165956135</v>
      </c>
      <c r="DM713">
        <f t="shared" si="1097"/>
        <v>-19112.931990190176</v>
      </c>
      <c r="DN713" s="34">
        <f t="shared" si="1098"/>
        <v>2639.7580000000003</v>
      </c>
      <c r="DO713" s="34">
        <f t="shared" si="1099"/>
        <v>403.69212114644876</v>
      </c>
      <c r="DP713" s="34">
        <f t="shared" si="1100"/>
        <v>245.50672821763084</v>
      </c>
      <c r="DQ713" s="9">
        <f t="shared" si="1101"/>
        <v>1649.8487499999999</v>
      </c>
      <c r="DR713" s="59">
        <f t="shared" si="1102"/>
        <v>0.53449319818133667</v>
      </c>
      <c r="DS713" s="59">
        <f t="shared" si="1103"/>
        <v>8.1738815797574235E-2</v>
      </c>
      <c r="DT713" s="59">
        <f t="shared" si="1104"/>
        <v>4.9709737157753738E-2</v>
      </c>
      <c r="DU713" s="59">
        <f t="shared" si="1105"/>
        <v>0.33405824886333535</v>
      </c>
      <c r="DV713" s="14">
        <f t="shared" si="1106"/>
        <v>-10215.732146059128</v>
      </c>
      <c r="DW713" s="14">
        <f t="shared" si="1107"/>
        <v>-1562.2684272977187</v>
      </c>
      <c r="DX713" s="14">
        <f t="shared" si="1108"/>
        <v>-950.09882554637682</v>
      </c>
      <c r="DY713" s="14">
        <f t="shared" si="1109"/>
        <v>-6384.8325912869532</v>
      </c>
      <c r="DZ713" s="34" t="e">
        <f t="shared" si="1110"/>
        <v>#REF!</v>
      </c>
      <c r="EA713" s="34" t="e">
        <f t="shared" si="1111"/>
        <v>#REF!</v>
      </c>
      <c r="EB713" s="34" t="e">
        <f t="shared" si="1112"/>
        <v>#REF!</v>
      </c>
      <c r="EC713" s="34" t="e">
        <f t="shared" si="1113"/>
        <v>#REF!</v>
      </c>
      <c r="ED713" s="34" t="e">
        <f t="shared" si="1114"/>
        <v>#REF!</v>
      </c>
      <c r="EE713" s="59" t="e">
        <f t="shared" si="1115"/>
        <v>#REF!</v>
      </c>
      <c r="EF713" s="59" t="e">
        <f t="shared" si="1116"/>
        <v>#REF!</v>
      </c>
      <c r="EG713" s="59" t="e">
        <f t="shared" si="1117"/>
        <v>#REF!</v>
      </c>
      <c r="EH713" s="59" t="e">
        <f t="shared" si="1118"/>
        <v>#REF!</v>
      </c>
      <c r="EI713" s="14" t="e">
        <f t="shared" si="1119"/>
        <v>#REF!</v>
      </c>
      <c r="EJ713" s="14" t="e">
        <f t="shared" si="1120"/>
        <v>#REF!</v>
      </c>
      <c r="EK713" s="14" t="e">
        <f t="shared" si="1121"/>
        <v>#REF!</v>
      </c>
      <c r="EL713" s="14" t="e">
        <f t="shared" si="1122"/>
        <v>#REF!</v>
      </c>
      <c r="EM713" t="e">
        <f t="shared" si="1123"/>
        <v>#REF!</v>
      </c>
      <c r="EN713" s="34" t="e">
        <f t="shared" si="1124"/>
        <v>#REF!</v>
      </c>
      <c r="EO713" s="34" t="e">
        <f t="shared" si="1125"/>
        <v>#REF!</v>
      </c>
      <c r="EP713" s="34" t="e">
        <f t="shared" si="1126"/>
        <v>#REF!</v>
      </c>
      <c r="EQ713" s="34" t="e">
        <f t="shared" si="1127"/>
        <v>#REF!</v>
      </c>
      <c r="ER713" s="59" t="e">
        <f t="shared" si="1128"/>
        <v>#REF!</v>
      </c>
      <c r="ES713" s="59" t="e">
        <f t="shared" si="1129"/>
        <v>#REF!</v>
      </c>
      <c r="ET713" s="59" t="e">
        <f t="shared" si="1130"/>
        <v>#REF!</v>
      </c>
      <c r="EU713" s="59" t="e">
        <f t="shared" si="1131"/>
        <v>#REF!</v>
      </c>
      <c r="EV713" s="14" t="e">
        <f t="shared" si="1132"/>
        <v>#REF!</v>
      </c>
      <c r="EW713" s="14" t="e">
        <f t="shared" si="1133"/>
        <v>#REF!</v>
      </c>
      <c r="EX713" s="14" t="e">
        <f t="shared" si="1134"/>
        <v>#REF!</v>
      </c>
      <c r="EY713" s="14" t="e">
        <f t="shared" si="1135"/>
        <v>#REF!</v>
      </c>
    </row>
    <row r="714" spans="1:155" x14ac:dyDescent="0.2">
      <c r="A714" s="17">
        <v>30395746</v>
      </c>
      <c r="B714" t="s">
        <v>117</v>
      </c>
      <c r="C714" t="s">
        <v>1294</v>
      </c>
      <c r="D714" t="s">
        <v>1295</v>
      </c>
      <c r="E714" t="s">
        <v>1296</v>
      </c>
      <c r="F714" t="s">
        <v>41</v>
      </c>
      <c r="G714" t="s">
        <v>42</v>
      </c>
      <c r="H714" t="s">
        <v>5206</v>
      </c>
      <c r="I714" t="s">
        <v>118</v>
      </c>
      <c r="J714" s="19" t="s">
        <v>101</v>
      </c>
      <c r="K714" t="s">
        <v>119</v>
      </c>
      <c r="L714">
        <v>1984</v>
      </c>
      <c r="M714">
        <f t="shared" si="1045"/>
        <v>1984</v>
      </c>
      <c r="N714">
        <v>35</v>
      </c>
      <c r="O714" s="19">
        <f t="shared" si="1046"/>
        <v>35</v>
      </c>
      <c r="P714" t="s">
        <v>44</v>
      </c>
      <c r="Q714" s="19" t="str">
        <f t="shared" si="1047"/>
        <v>30-40</v>
      </c>
      <c r="R714" s="23">
        <v>500</v>
      </c>
      <c r="S714" s="15">
        <f t="shared" si="1048"/>
        <v>0.5</v>
      </c>
      <c r="T714">
        <v>30158892</v>
      </c>
      <c r="U714" t="s">
        <v>45</v>
      </c>
      <c r="V714" t="s">
        <v>46</v>
      </c>
      <c r="W714" t="s">
        <v>47</v>
      </c>
      <c r="X714" t="s">
        <v>88</v>
      </c>
      <c r="Z714" t="s">
        <v>1298</v>
      </c>
      <c r="AA714" t="s">
        <v>1299</v>
      </c>
      <c r="AB714" t="s">
        <v>195</v>
      </c>
      <c r="AC714">
        <v>1984</v>
      </c>
      <c r="AD714">
        <v>70</v>
      </c>
      <c r="AE714" t="str">
        <f t="shared" si="1049"/>
        <v>&lt;70</v>
      </c>
      <c r="AF714">
        <v>-38.279444439999999</v>
      </c>
      <c r="AG714">
        <v>146.41705554999999</v>
      </c>
      <c r="AH714" t="s">
        <v>92</v>
      </c>
      <c r="AI714" t="s">
        <v>51</v>
      </c>
      <c r="AJ714" s="33" t="s">
        <v>1300</v>
      </c>
      <c r="AL714" t="s">
        <v>78</v>
      </c>
      <c r="AM714" t="s">
        <v>109</v>
      </c>
      <c r="AN714">
        <v>220</v>
      </c>
      <c r="AO714" s="69">
        <v>2</v>
      </c>
      <c r="AP714">
        <v>2</v>
      </c>
      <c r="AQ714">
        <v>0</v>
      </c>
      <c r="AR714">
        <v>0</v>
      </c>
      <c r="AS714" s="82" t="str">
        <f t="shared" si="1050"/>
        <v>Gw-0-0</v>
      </c>
      <c r="AT714" s="14">
        <f t="shared" si="1051"/>
        <v>40000</v>
      </c>
      <c r="AU714" s="81">
        <f>VLOOKUP(C714,Bushfire_Vlookup!$F$2:$H$12575,3,FALSE)</f>
        <v>6117.1080250000005</v>
      </c>
      <c r="AV714" s="14">
        <f>VLOOKUP(AS714,Safety_collateral_Vlookup!$J$3:$L$20,2,FALSE)</f>
        <v>3720.1399252148244</v>
      </c>
      <c r="AW714" s="14">
        <f>VLOOKUP(AS714,Safety_collateral_Vlookup!$J$3:$L$20,3,FALSE)</f>
        <v>25000</v>
      </c>
      <c r="AX714" s="48">
        <f t="shared" si="1052"/>
        <v>79851.343562879221</v>
      </c>
      <c r="AY714" s="49">
        <f t="shared" si="1044"/>
        <v>38000</v>
      </c>
      <c r="AZ714" s="14">
        <v>76000</v>
      </c>
      <c r="BA714" s="16">
        <f t="shared" si="1053"/>
        <v>2.1013511463915586</v>
      </c>
      <c r="BB714" t="e">
        <f>IF(BA714&lt;=#REF!,#REF!,IF(BA714&lt;=#REF!,#REF!,IF(BA714&lt;=#REF!,#REF!,IF(BA714&lt;=#REF!,#REF!,#REF!))))</f>
        <v>#REF!</v>
      </c>
      <c r="BC714" s="51">
        <v>3</v>
      </c>
      <c r="BD714" s="21">
        <v>70</v>
      </c>
      <c r="BE714" s="21">
        <v>6.4399999999999999E-2</v>
      </c>
      <c r="BF714" s="26">
        <f t="shared" si="1054"/>
        <v>2478.5953273055666</v>
      </c>
      <c r="BG714" s="21">
        <v>7</v>
      </c>
      <c r="BH714" s="21">
        <f t="shared" si="1055"/>
        <v>10.5</v>
      </c>
      <c r="BI714" s="28">
        <f t="shared" si="1056"/>
        <v>1.1390624999999999E-6</v>
      </c>
      <c r="BJ714" s="27">
        <f t="shared" si="1057"/>
        <v>1.1390624999999999E-6</v>
      </c>
      <c r="BK714" s="28">
        <f t="shared" si="1058"/>
        <v>1.7463268216136603E-5</v>
      </c>
      <c r="BL714" s="35">
        <f t="shared" si="1059"/>
        <v>3.6696458685721914E-5</v>
      </c>
      <c r="BM714" s="21" t="str">
        <f t="shared" si="1060"/>
        <v>Cr1</v>
      </c>
      <c r="BN714" s="51">
        <v>1</v>
      </c>
      <c r="BO714" s="21">
        <v>0</v>
      </c>
      <c r="BP714" s="50" t="s">
        <v>5497</v>
      </c>
      <c r="BQ714" s="14">
        <v>40000</v>
      </c>
      <c r="BR714">
        <f>IFERROR(VLOOKUP(AO714,'Model Failure data- Lines'!$A$37:$E$41,3,FALSE),'Model Failure data- Lines'!$C$37)</f>
        <v>5.2310000000000009E-2</v>
      </c>
      <c r="BS714" s="14">
        <f t="shared" si="1061"/>
        <v>4177.0237817742127</v>
      </c>
      <c r="BT714" s="34">
        <f t="shared" si="1043"/>
        <v>33894.116018363115</v>
      </c>
      <c r="BU714" s="34">
        <f t="shared" si="1062"/>
        <v>0.12323743093081967</v>
      </c>
      <c r="BV714" s="54">
        <f t="shared" si="1063"/>
        <v>-29717.092236588902</v>
      </c>
      <c r="BW714">
        <f>IFERROR(VLOOKUP(AO714,'Model Failure data- Lines'!$A$37:$E$41,4,FALSE),'Model Failure data- Lines'!$D$37)</f>
        <v>5.571000000000001E-2</v>
      </c>
      <c r="BX714" s="14">
        <f t="shared" si="1064"/>
        <v>4448.5183498880024</v>
      </c>
      <c r="BY714" s="34">
        <f t="shared" si="1065"/>
        <v>30231.871070164711</v>
      </c>
      <c r="BZ714" s="71">
        <f t="shared" si="1066"/>
        <v>0.14714664334084718</v>
      </c>
      <c r="CA714" s="71">
        <f t="shared" si="1067"/>
        <v>-25783.352720276707</v>
      </c>
      <c r="CB714" s="57">
        <v>2</v>
      </c>
      <c r="CC714">
        <f>IFERROR(VLOOKUP(AO714,'Model Failure data- Lines'!$A$37:$E$41,5,FALSE),'Model Failure data- Lines'!$E$37)</f>
        <v>6.1850000000000002E-2</v>
      </c>
      <c r="CD714" s="14">
        <f t="shared" si="1068"/>
        <v>4938.8055993640801</v>
      </c>
      <c r="CE714" s="34">
        <f t="shared" si="1069"/>
        <v>24051.737589554257</v>
      </c>
      <c r="CF714" s="34">
        <f t="shared" si="1070"/>
        <v>0.20534090649271919</v>
      </c>
      <c r="CG714" s="54">
        <f t="shared" si="1071"/>
        <v>-19112.931990190176</v>
      </c>
      <c r="CH714" t="e">
        <f>IFERROR(VLOOKUP(AO714,'Model Failure data- Lines'!#REF!,3,FALSE),'Model Failure data- Lines'!#REF!)</f>
        <v>#REF!</v>
      </c>
      <c r="CI714" s="14" t="e">
        <f t="shared" si="1072"/>
        <v>#REF!</v>
      </c>
      <c r="CJ714" s="34">
        <f t="shared" si="1073"/>
        <v>32510.334045447318</v>
      </c>
      <c r="CK714" s="34" t="e">
        <f t="shared" si="1074"/>
        <v>#REF!</v>
      </c>
      <c r="CL714" s="54" t="e">
        <f t="shared" si="1075"/>
        <v>#REF!</v>
      </c>
      <c r="CM714" t="e">
        <f>IFERROR(VLOOKUP(AO714,'Model Failure data- Lines'!#REF!,4,FALSE),'Model Failure data- Lines'!#REF!)</f>
        <v>#REF!</v>
      </c>
      <c r="CN714" s="14" t="e">
        <f t="shared" si="1076"/>
        <v>#REF!</v>
      </c>
      <c r="CO714" s="34">
        <f t="shared" si="1077"/>
        <v>27813.73209859397</v>
      </c>
      <c r="CP714" s="34" t="e">
        <f t="shared" si="1078"/>
        <v>#REF!</v>
      </c>
      <c r="CQ714" s="54" t="e">
        <f t="shared" si="1079"/>
        <v>#REF!</v>
      </c>
      <c r="CR714" t="e">
        <f>IFERROR(VLOOKUP(AO714,'Model Failure data- Lines'!#REF!,5,FALSE),'Model Failure data- Lines'!#REF!)</f>
        <v>#REF!</v>
      </c>
      <c r="CS714" s="14" t="e">
        <f t="shared" si="1080"/>
        <v>#REF!</v>
      </c>
      <c r="CT714" s="34">
        <f t="shared" si="1081"/>
        <v>20357.991927693594</v>
      </c>
      <c r="CU714" s="34" t="e">
        <f t="shared" si="1082"/>
        <v>#REF!</v>
      </c>
      <c r="CV714" s="54" t="e">
        <f t="shared" si="1083"/>
        <v>#REF!</v>
      </c>
      <c r="CW714" t="s">
        <v>195</v>
      </c>
      <c r="CZ714">
        <f t="shared" si="1084"/>
        <v>-25783.352720276707</v>
      </c>
      <c r="DA714" s="34">
        <f t="shared" si="1085"/>
        <v>2377.7028000000005</v>
      </c>
      <c r="DB714" s="34">
        <f t="shared" si="1086"/>
        <v>363.61662197362432</v>
      </c>
      <c r="DC714" s="34">
        <f t="shared" si="1087"/>
        <v>221.13467791437699</v>
      </c>
      <c r="DD714" s="9">
        <f t="shared" si="1088"/>
        <v>1486.0642500000001</v>
      </c>
      <c r="DE714" s="59">
        <f t="shared" si="1089"/>
        <v>0.53449319818133656</v>
      </c>
      <c r="DF714" s="59">
        <f t="shared" si="1090"/>
        <v>8.1738815797574235E-2</v>
      </c>
      <c r="DG714" s="59">
        <f t="shared" si="1091"/>
        <v>4.9709737157753744E-2</v>
      </c>
      <c r="DH714" s="59">
        <f t="shared" si="1092"/>
        <v>0.33405824886333535</v>
      </c>
      <c r="DI714" s="14">
        <f t="shared" si="1093"/>
        <v>-13781.026655298163</v>
      </c>
      <c r="DJ714" s="14">
        <f t="shared" si="1094"/>
        <v>-2107.5007186465823</v>
      </c>
      <c r="DK714" s="14">
        <f t="shared" si="1095"/>
        <v>-1281.6836867706102</v>
      </c>
      <c r="DL714" s="14">
        <f t="shared" si="1096"/>
        <v>-8613.14165956135</v>
      </c>
      <c r="DM714">
        <f t="shared" si="1097"/>
        <v>-19112.931990190176</v>
      </c>
      <c r="DN714" s="34">
        <f t="shared" si="1098"/>
        <v>2639.7580000000003</v>
      </c>
      <c r="DO714" s="34">
        <f t="shared" si="1099"/>
        <v>403.69212114644876</v>
      </c>
      <c r="DP714" s="34">
        <f t="shared" si="1100"/>
        <v>245.50672821763084</v>
      </c>
      <c r="DQ714" s="9">
        <f t="shared" si="1101"/>
        <v>1649.8487499999999</v>
      </c>
      <c r="DR714" s="59">
        <f t="shared" si="1102"/>
        <v>0.53449319818133667</v>
      </c>
      <c r="DS714" s="59">
        <f t="shared" si="1103"/>
        <v>8.1738815797574235E-2</v>
      </c>
      <c r="DT714" s="59">
        <f t="shared" si="1104"/>
        <v>4.9709737157753738E-2</v>
      </c>
      <c r="DU714" s="59">
        <f t="shared" si="1105"/>
        <v>0.33405824886333535</v>
      </c>
      <c r="DV714" s="14">
        <f t="shared" si="1106"/>
        <v>-10215.732146059128</v>
      </c>
      <c r="DW714" s="14">
        <f t="shared" si="1107"/>
        <v>-1562.2684272977187</v>
      </c>
      <c r="DX714" s="14">
        <f t="shared" si="1108"/>
        <v>-950.09882554637682</v>
      </c>
      <c r="DY714" s="14">
        <f t="shared" si="1109"/>
        <v>-6384.8325912869532</v>
      </c>
      <c r="DZ714" s="34" t="e">
        <f t="shared" si="1110"/>
        <v>#REF!</v>
      </c>
      <c r="EA714" s="34" t="e">
        <f t="shared" si="1111"/>
        <v>#REF!</v>
      </c>
      <c r="EB714" s="34" t="e">
        <f t="shared" si="1112"/>
        <v>#REF!</v>
      </c>
      <c r="EC714" s="34" t="e">
        <f t="shared" si="1113"/>
        <v>#REF!</v>
      </c>
      <c r="ED714" s="34" t="e">
        <f t="shared" si="1114"/>
        <v>#REF!</v>
      </c>
      <c r="EE714" s="59" t="e">
        <f t="shared" si="1115"/>
        <v>#REF!</v>
      </c>
      <c r="EF714" s="59" t="e">
        <f t="shared" si="1116"/>
        <v>#REF!</v>
      </c>
      <c r="EG714" s="59" t="e">
        <f t="shared" si="1117"/>
        <v>#REF!</v>
      </c>
      <c r="EH714" s="59" t="e">
        <f t="shared" si="1118"/>
        <v>#REF!</v>
      </c>
      <c r="EI714" s="14" t="e">
        <f t="shared" si="1119"/>
        <v>#REF!</v>
      </c>
      <c r="EJ714" s="14" t="e">
        <f t="shared" si="1120"/>
        <v>#REF!</v>
      </c>
      <c r="EK714" s="14" t="e">
        <f t="shared" si="1121"/>
        <v>#REF!</v>
      </c>
      <c r="EL714" s="14" t="e">
        <f t="shared" si="1122"/>
        <v>#REF!</v>
      </c>
      <c r="EM714" t="e">
        <f t="shared" si="1123"/>
        <v>#REF!</v>
      </c>
      <c r="EN714" s="34" t="e">
        <f t="shared" si="1124"/>
        <v>#REF!</v>
      </c>
      <c r="EO714" s="34" t="e">
        <f t="shared" si="1125"/>
        <v>#REF!</v>
      </c>
      <c r="EP714" s="34" t="e">
        <f t="shared" si="1126"/>
        <v>#REF!</v>
      </c>
      <c r="EQ714" s="34" t="e">
        <f t="shared" si="1127"/>
        <v>#REF!</v>
      </c>
      <c r="ER714" s="59" t="e">
        <f t="shared" si="1128"/>
        <v>#REF!</v>
      </c>
      <c r="ES714" s="59" t="e">
        <f t="shared" si="1129"/>
        <v>#REF!</v>
      </c>
      <c r="ET714" s="59" t="e">
        <f t="shared" si="1130"/>
        <v>#REF!</v>
      </c>
      <c r="EU714" s="59" t="e">
        <f t="shared" si="1131"/>
        <v>#REF!</v>
      </c>
      <c r="EV714" s="14" t="e">
        <f t="shared" si="1132"/>
        <v>#REF!</v>
      </c>
      <c r="EW714" s="14" t="e">
        <f t="shared" si="1133"/>
        <v>#REF!</v>
      </c>
      <c r="EX714" s="14" t="e">
        <f t="shared" si="1134"/>
        <v>#REF!</v>
      </c>
      <c r="EY714" s="14" t="e">
        <f t="shared" si="1135"/>
        <v>#REF!</v>
      </c>
    </row>
    <row r="715" spans="1:155" x14ac:dyDescent="0.2">
      <c r="A715" s="17">
        <v>30279363</v>
      </c>
      <c r="B715" t="s">
        <v>62</v>
      </c>
      <c r="C715" t="s">
        <v>4331</v>
      </c>
      <c r="D715" t="s">
        <v>4332</v>
      </c>
      <c r="E715" t="s">
        <v>155</v>
      </c>
      <c r="F715" t="s">
        <v>41</v>
      </c>
      <c r="G715" t="s">
        <v>42</v>
      </c>
      <c r="H715" t="s">
        <v>4333</v>
      </c>
      <c r="I715" t="s">
        <v>68</v>
      </c>
      <c r="J715" s="19" t="s">
        <v>69</v>
      </c>
      <c r="K715" t="s">
        <v>70</v>
      </c>
      <c r="L715">
        <v>1966</v>
      </c>
      <c r="M715">
        <f t="shared" si="1045"/>
        <v>1966</v>
      </c>
      <c r="N715">
        <v>53</v>
      </c>
      <c r="O715" s="19">
        <f t="shared" si="1046"/>
        <v>53</v>
      </c>
      <c r="P715" t="s">
        <v>80</v>
      </c>
      <c r="Q715" s="19" t="str">
        <f t="shared" si="1047"/>
        <v>50-60</v>
      </c>
      <c r="R715" s="23">
        <v>649.20000000000005</v>
      </c>
      <c r="S715" s="15">
        <f t="shared" si="1048"/>
        <v>0.6492</v>
      </c>
      <c r="T715">
        <v>30003747</v>
      </c>
      <c r="U715" t="s">
        <v>45</v>
      </c>
      <c r="V715" t="s">
        <v>46</v>
      </c>
      <c r="W715" s="20" t="s">
        <v>87</v>
      </c>
      <c r="X715" t="s">
        <v>48</v>
      </c>
      <c r="Y715" t="s">
        <v>997</v>
      </c>
      <c r="Z715" t="s">
        <v>4334</v>
      </c>
      <c r="AA715" t="s">
        <v>4335</v>
      </c>
      <c r="AB715" t="s">
        <v>209</v>
      </c>
      <c r="AC715">
        <v>1966</v>
      </c>
      <c r="AD715">
        <v>53</v>
      </c>
      <c r="AE715" t="str">
        <f t="shared" si="1049"/>
        <v>&lt;60</v>
      </c>
      <c r="AF715">
        <v>-38.228463900000001</v>
      </c>
      <c r="AG715">
        <v>146.26206514</v>
      </c>
      <c r="AH715" t="s">
        <v>92</v>
      </c>
      <c r="AI715" t="s">
        <v>51</v>
      </c>
      <c r="AJ715" s="33" t="s">
        <v>164</v>
      </c>
      <c r="AL715">
        <v>1</v>
      </c>
      <c r="AM715" t="s">
        <v>86</v>
      </c>
      <c r="AN715">
        <v>220</v>
      </c>
      <c r="AO715" s="69">
        <v>2</v>
      </c>
      <c r="AP715">
        <v>2</v>
      </c>
      <c r="AQ715">
        <v>0</v>
      </c>
      <c r="AR715">
        <v>0</v>
      </c>
      <c r="AS715" s="82" t="str">
        <f t="shared" si="1050"/>
        <v>Gw-0-0</v>
      </c>
      <c r="AT715" s="14">
        <f t="shared" si="1051"/>
        <v>17616</v>
      </c>
      <c r="AU715" s="81">
        <f>VLOOKUP(C715,Bushfire_Vlookup!$F$2:$H$12575,3,FALSE)</f>
        <v>80280.167753000002</v>
      </c>
      <c r="AV715" s="14">
        <f>VLOOKUP(AS715,Safety_collateral_Vlookup!$J$3:$L$20,2,FALSE)</f>
        <v>3720.1399252148244</v>
      </c>
      <c r="AW715" s="14">
        <f>VLOOKUP(AS715,Safety_collateral_Vlookup!$J$3:$L$20,3,FALSE)</f>
        <v>25000</v>
      </c>
      <c r="AX715" s="48">
        <f t="shared" si="1052"/>
        <v>135099.6002926552</v>
      </c>
      <c r="AY715" s="49">
        <f t="shared" si="1044"/>
        <v>49339.199999999997</v>
      </c>
      <c r="AZ715" s="14">
        <v>76000</v>
      </c>
      <c r="BA715" s="16">
        <f t="shared" si="1053"/>
        <v>2.7381797899571785</v>
      </c>
      <c r="BB715" t="e">
        <f>IF(BA715&lt;=#REF!,#REF!,IF(BA715&lt;=#REF!,#REF!,IF(BA715&lt;=#REF!,#REF!,IF(BA715&lt;=#REF!,#REF!,#REF!))))</f>
        <v>#REF!</v>
      </c>
      <c r="BC715" s="51">
        <v>3</v>
      </c>
      <c r="BD715" s="21">
        <v>70</v>
      </c>
      <c r="BE715" s="21">
        <v>6.4399999999999999E-2</v>
      </c>
      <c r="BF715" s="26">
        <f t="shared" si="1054"/>
        <v>3218.2081729735473</v>
      </c>
      <c r="BG715" s="21">
        <v>7</v>
      </c>
      <c r="BH715" s="21">
        <f t="shared" si="1055"/>
        <v>10.5</v>
      </c>
      <c r="BI715" s="28">
        <f t="shared" si="1056"/>
        <v>1.1390624999999999E-6</v>
      </c>
      <c r="BJ715" s="27">
        <f t="shared" si="1057"/>
        <v>1.1390624999999999E-6</v>
      </c>
      <c r="BK715" s="28">
        <f t="shared" si="1058"/>
        <v>1.7463268216136603E-5</v>
      </c>
      <c r="BL715" s="35">
        <f t="shared" si="1059"/>
        <v>4.7817568096026784E-5</v>
      </c>
      <c r="BM715" s="21" t="str">
        <f t="shared" si="1060"/>
        <v>Cr1</v>
      </c>
      <c r="BN715" s="51">
        <v>1</v>
      </c>
      <c r="BO715" s="21">
        <v>2</v>
      </c>
      <c r="BP715" s="50" t="s">
        <v>5497</v>
      </c>
      <c r="BQ715" s="14">
        <v>17616</v>
      </c>
      <c r="BR715">
        <f>IFERROR(VLOOKUP(AO715,'Model Failure data- Lines'!$A$37:$E$41,3,FALSE),'Model Failure data- Lines'!$C$37)</f>
        <v>5.2310000000000009E-2</v>
      </c>
      <c r="BS715" s="14">
        <f t="shared" si="1061"/>
        <v>7067.0600913087947</v>
      </c>
      <c r="BT715" s="34">
        <f t="shared" si="1043"/>
        <v>44008.120238242664</v>
      </c>
      <c r="BU715" s="34">
        <f t="shared" si="1062"/>
        <v>0.16058536590634886</v>
      </c>
      <c r="BV715" s="54">
        <f t="shared" si="1063"/>
        <v>-36941.060146933873</v>
      </c>
      <c r="BW715">
        <f>IFERROR(VLOOKUP(AO715,'Model Failure data- Lines'!$A$37:$E$41,4,FALSE),'Model Failure data- Lines'!$D$37)</f>
        <v>5.571000000000001E-2</v>
      </c>
      <c r="BX715" s="14">
        <f t="shared" si="1064"/>
        <v>7526.3987323038227</v>
      </c>
      <c r="BY715" s="34">
        <f t="shared" si="1065"/>
        <v>39253.061397501857</v>
      </c>
      <c r="BZ715" s="71">
        <f t="shared" si="1066"/>
        <v>0.19174042646219736</v>
      </c>
      <c r="CA715" s="71">
        <f t="shared" si="1067"/>
        <v>-31726.662665198033</v>
      </c>
      <c r="CB715" s="56">
        <v>2</v>
      </c>
      <c r="CC715">
        <f>IFERROR(VLOOKUP(AO715,'Model Failure data- Lines'!$A$37:$E$41,5,FALSE),'Model Failure data- Lines'!$E$37)</f>
        <v>6.1850000000000002E-2</v>
      </c>
      <c r="CD715" s="14">
        <f t="shared" si="1068"/>
        <v>8355.9102781007241</v>
      </c>
      <c r="CE715" s="34">
        <f t="shared" si="1069"/>
        <v>31228.776086277245</v>
      </c>
      <c r="CF715" s="34">
        <f t="shared" si="1070"/>
        <v>0.26757085372207506</v>
      </c>
      <c r="CG715" s="54">
        <f t="shared" si="1071"/>
        <v>-22872.865808176521</v>
      </c>
      <c r="CH715" t="e">
        <f>IFERROR(VLOOKUP(AO715,'Model Failure data- Lines'!#REF!,3,FALSE),'Model Failure data- Lines'!#REF!)</f>
        <v>#REF!</v>
      </c>
      <c r="CI715" s="14" t="e">
        <f t="shared" si="1072"/>
        <v>#REF!</v>
      </c>
      <c r="CJ715" s="34">
        <f t="shared" si="1073"/>
        <v>42211.417724608793</v>
      </c>
      <c r="CK715" s="34" t="e">
        <f t="shared" si="1074"/>
        <v>#REF!</v>
      </c>
      <c r="CL715" s="54" t="e">
        <f t="shared" si="1075"/>
        <v>#REF!</v>
      </c>
      <c r="CM715" t="e">
        <f>IFERROR(VLOOKUP(AO715,'Model Failure data- Lines'!#REF!,4,FALSE),'Model Failure data- Lines'!#REF!)</f>
        <v>#REF!</v>
      </c>
      <c r="CN715" s="14" t="e">
        <f t="shared" si="1076"/>
        <v>#REF!</v>
      </c>
      <c r="CO715" s="34">
        <f t="shared" si="1077"/>
        <v>36113.349756814408</v>
      </c>
      <c r="CP715" s="34" t="e">
        <f t="shared" si="1078"/>
        <v>#REF!</v>
      </c>
      <c r="CQ715" s="54" t="e">
        <f t="shared" si="1079"/>
        <v>#REF!</v>
      </c>
      <c r="CR715" t="e">
        <f>IFERROR(VLOOKUP(AO715,'Model Failure data- Lines'!#REF!,5,FALSE),'Model Failure data- Lines'!#REF!)</f>
        <v>#REF!</v>
      </c>
      <c r="CS715" s="14" t="e">
        <f t="shared" si="1080"/>
        <v>#REF!</v>
      </c>
      <c r="CT715" s="34">
        <f t="shared" si="1081"/>
        <v>26432.816718917362</v>
      </c>
      <c r="CU715" s="34" t="e">
        <f t="shared" si="1082"/>
        <v>#REF!</v>
      </c>
      <c r="CV715" s="54" t="e">
        <f t="shared" si="1083"/>
        <v>#REF!</v>
      </c>
      <c r="CW715" t="s">
        <v>209</v>
      </c>
      <c r="CZ715">
        <f t="shared" si="1084"/>
        <v>-31726.662665198037</v>
      </c>
      <c r="DA715" s="34">
        <f t="shared" si="1085"/>
        <v>1047.1403131200002</v>
      </c>
      <c r="DB715" s="34">
        <f t="shared" si="1086"/>
        <v>4772.059491269446</v>
      </c>
      <c r="DC715" s="34">
        <f t="shared" si="1087"/>
        <v>221.13467791437699</v>
      </c>
      <c r="DD715" s="9">
        <f t="shared" si="1088"/>
        <v>1486.0642500000001</v>
      </c>
      <c r="DE715" s="59">
        <f t="shared" si="1089"/>
        <v>0.13912899785997276</v>
      </c>
      <c r="DF715" s="59">
        <f t="shared" si="1090"/>
        <v>0.63404287508545587</v>
      </c>
      <c r="DG715" s="59">
        <f t="shared" si="1091"/>
        <v>2.9381206840032498E-2</v>
      </c>
      <c r="DH715" s="59">
        <f t="shared" si="1092"/>
        <v>0.19744692021453897</v>
      </c>
      <c r="DI715" s="14">
        <f t="shared" si="1093"/>
        <v>-4414.0987820504151</v>
      </c>
      <c r="DJ715" s="14">
        <f t="shared" si="1094"/>
        <v>-20116.064413108554</v>
      </c>
      <c r="DK715" s="14">
        <f t="shared" si="1095"/>
        <v>-932.16763811012027</v>
      </c>
      <c r="DL715" s="14">
        <f t="shared" si="1096"/>
        <v>-6264.3318319289492</v>
      </c>
      <c r="DM715">
        <f t="shared" si="1097"/>
        <v>-22872.865808176517</v>
      </c>
      <c r="DN715" s="34">
        <f t="shared" si="1098"/>
        <v>1162.5494232000001</v>
      </c>
      <c r="DO715" s="34">
        <f t="shared" si="1099"/>
        <v>5298.0053766830943</v>
      </c>
      <c r="DP715" s="34">
        <f t="shared" si="1100"/>
        <v>245.50672821763084</v>
      </c>
      <c r="DQ715" s="9">
        <f t="shared" si="1101"/>
        <v>1649.8487499999999</v>
      </c>
      <c r="DR715" s="59">
        <f t="shared" si="1102"/>
        <v>0.13912899785997276</v>
      </c>
      <c r="DS715" s="59">
        <f t="shared" si="1103"/>
        <v>0.63404287508545587</v>
      </c>
      <c r="DT715" s="59">
        <f t="shared" si="1104"/>
        <v>2.9381206840032498E-2</v>
      </c>
      <c r="DU715" s="59">
        <f t="shared" si="1105"/>
        <v>0.19744692021453897</v>
      </c>
      <c r="DV715" s="14">
        <f t="shared" si="1106"/>
        <v>-3182.2788980772348</v>
      </c>
      <c r="DW715" s="14">
        <f t="shared" si="1107"/>
        <v>-14502.377598460058</v>
      </c>
      <c r="DX715" s="14">
        <f t="shared" si="1108"/>
        <v>-672.03240133434133</v>
      </c>
      <c r="DY715" s="14">
        <f t="shared" si="1109"/>
        <v>-4516.1769103048855</v>
      </c>
      <c r="DZ715" s="34" t="e">
        <f t="shared" si="1110"/>
        <v>#REF!</v>
      </c>
      <c r="EA715" s="34" t="e">
        <f t="shared" si="1111"/>
        <v>#REF!</v>
      </c>
      <c r="EB715" s="34" t="e">
        <f t="shared" si="1112"/>
        <v>#REF!</v>
      </c>
      <c r="EC715" s="34" t="e">
        <f t="shared" si="1113"/>
        <v>#REF!</v>
      </c>
      <c r="ED715" s="34" t="e">
        <f t="shared" si="1114"/>
        <v>#REF!</v>
      </c>
      <c r="EE715" s="59" t="e">
        <f t="shared" si="1115"/>
        <v>#REF!</v>
      </c>
      <c r="EF715" s="59" t="e">
        <f t="shared" si="1116"/>
        <v>#REF!</v>
      </c>
      <c r="EG715" s="59" t="e">
        <f t="shared" si="1117"/>
        <v>#REF!</v>
      </c>
      <c r="EH715" s="59" t="e">
        <f t="shared" si="1118"/>
        <v>#REF!</v>
      </c>
      <c r="EI715" s="14" t="e">
        <f t="shared" si="1119"/>
        <v>#REF!</v>
      </c>
      <c r="EJ715" s="14" t="e">
        <f t="shared" si="1120"/>
        <v>#REF!</v>
      </c>
      <c r="EK715" s="14" t="e">
        <f t="shared" si="1121"/>
        <v>#REF!</v>
      </c>
      <c r="EL715" s="14" t="e">
        <f t="shared" si="1122"/>
        <v>#REF!</v>
      </c>
      <c r="EM715" t="e">
        <f t="shared" si="1123"/>
        <v>#REF!</v>
      </c>
      <c r="EN715" s="34" t="e">
        <f t="shared" si="1124"/>
        <v>#REF!</v>
      </c>
      <c r="EO715" s="34" t="e">
        <f t="shared" si="1125"/>
        <v>#REF!</v>
      </c>
      <c r="EP715" s="34" t="e">
        <f t="shared" si="1126"/>
        <v>#REF!</v>
      </c>
      <c r="EQ715" s="34" t="e">
        <f t="shared" si="1127"/>
        <v>#REF!</v>
      </c>
      <c r="ER715" s="59" t="e">
        <f t="shared" si="1128"/>
        <v>#REF!</v>
      </c>
      <c r="ES715" s="59" t="e">
        <f t="shared" si="1129"/>
        <v>#REF!</v>
      </c>
      <c r="ET715" s="59" t="e">
        <f t="shared" si="1130"/>
        <v>#REF!</v>
      </c>
      <c r="EU715" s="59" t="e">
        <f t="shared" si="1131"/>
        <v>#REF!</v>
      </c>
      <c r="EV715" s="14" t="e">
        <f t="shared" si="1132"/>
        <v>#REF!</v>
      </c>
      <c r="EW715" s="14" t="e">
        <f t="shared" si="1133"/>
        <v>#REF!</v>
      </c>
      <c r="EX715" s="14" t="e">
        <f t="shared" si="1134"/>
        <v>#REF!</v>
      </c>
      <c r="EY715" s="14" t="e">
        <f t="shared" si="1135"/>
        <v>#REF!</v>
      </c>
    </row>
    <row r="716" spans="1:155" x14ac:dyDescent="0.2">
      <c r="A716" s="17">
        <v>30137003</v>
      </c>
      <c r="B716" t="s">
        <v>62</v>
      </c>
      <c r="C716" t="s">
        <v>2716</v>
      </c>
      <c r="D716" t="s">
        <v>2717</v>
      </c>
      <c r="E716" t="s">
        <v>2718</v>
      </c>
      <c r="F716" t="s">
        <v>41</v>
      </c>
      <c r="G716" t="s">
        <v>42</v>
      </c>
      <c r="H716" t="s">
        <v>2719</v>
      </c>
      <c r="I716" t="s">
        <v>68</v>
      </c>
      <c r="J716" s="19" t="s">
        <v>69</v>
      </c>
      <c r="K716" t="s">
        <v>70</v>
      </c>
      <c r="L716">
        <v>1966</v>
      </c>
      <c r="M716">
        <f t="shared" si="1045"/>
        <v>1966</v>
      </c>
      <c r="N716">
        <v>53</v>
      </c>
      <c r="O716" s="19">
        <f t="shared" si="1046"/>
        <v>53</v>
      </c>
      <c r="P716" t="s">
        <v>80</v>
      </c>
      <c r="Q716" s="19" t="str">
        <f t="shared" si="1047"/>
        <v>50-60</v>
      </c>
      <c r="R716" s="23">
        <v>256</v>
      </c>
      <c r="S716" s="15">
        <f t="shared" si="1048"/>
        <v>0.25600000000000001</v>
      </c>
      <c r="T716">
        <v>30259264</v>
      </c>
      <c r="U716" t="s">
        <v>45</v>
      </c>
      <c r="V716" t="s">
        <v>46</v>
      </c>
      <c r="W716" t="s">
        <v>47</v>
      </c>
      <c r="X716" t="s">
        <v>88</v>
      </c>
      <c r="Y716" t="s">
        <v>235</v>
      </c>
      <c r="Z716" t="s">
        <v>2720</v>
      </c>
      <c r="AA716" t="s">
        <v>2721</v>
      </c>
      <c r="AB716" t="s">
        <v>148</v>
      </c>
      <c r="AC716">
        <v>1966</v>
      </c>
      <c r="AD716">
        <v>53</v>
      </c>
      <c r="AE716" t="str">
        <f t="shared" si="1049"/>
        <v>&lt;60</v>
      </c>
      <c r="AF716">
        <v>-38.227620950000002</v>
      </c>
      <c r="AG716">
        <v>146.25474130000001</v>
      </c>
      <c r="AH716" t="s">
        <v>92</v>
      </c>
      <c r="AI716" t="s">
        <v>51</v>
      </c>
      <c r="AJ716" s="33" t="s">
        <v>164</v>
      </c>
      <c r="AL716">
        <v>1</v>
      </c>
      <c r="AM716" t="s">
        <v>86</v>
      </c>
      <c r="AN716">
        <v>220</v>
      </c>
      <c r="AO716" s="69">
        <v>2</v>
      </c>
      <c r="AP716">
        <v>2</v>
      </c>
      <c r="AQ716">
        <v>0</v>
      </c>
      <c r="AR716">
        <v>0</v>
      </c>
      <c r="AS716" s="82" t="str">
        <f t="shared" si="1050"/>
        <v>Gw-0-0</v>
      </c>
      <c r="AT716" s="14">
        <f t="shared" si="1051"/>
        <v>17616</v>
      </c>
      <c r="AU716" s="81">
        <f>VLOOKUP(C716,Bushfire_Vlookup!$F$2:$H$12575,3,FALSE)</f>
        <v>13893.034502</v>
      </c>
      <c r="AV716" s="14">
        <f>VLOOKUP(AS716,Safety_collateral_Vlookup!$J$3:$L$20,2,FALSE)</f>
        <v>3720.1399252148244</v>
      </c>
      <c r="AW716" s="14">
        <f>VLOOKUP(AS716,Safety_collateral_Vlookup!$J$3:$L$20,3,FALSE)</f>
        <v>25000</v>
      </c>
      <c r="AX716" s="48">
        <f t="shared" si="1052"/>
        <v>64264.529113838216</v>
      </c>
      <c r="AY716" s="49">
        <f t="shared" si="1044"/>
        <v>19456</v>
      </c>
      <c r="AZ716" s="14">
        <v>76000</v>
      </c>
      <c r="BA716" s="16">
        <f t="shared" si="1053"/>
        <v>3.3030699585648753</v>
      </c>
      <c r="BB716" t="e">
        <f>IF(BA716&lt;=#REF!,#REF!,IF(BA716&lt;=#REF!,#REF!,IF(BA716&lt;=#REF!,#REF!,IF(BA716&lt;=#REF!,#REF!,#REF!))))</f>
        <v>#REF!</v>
      </c>
      <c r="BC716" s="51">
        <v>4</v>
      </c>
      <c r="BD716" s="21">
        <v>70</v>
      </c>
      <c r="BE716" s="21">
        <v>6.4399999999999999E-2</v>
      </c>
      <c r="BF716" s="26">
        <f t="shared" si="1054"/>
        <v>1269.0408075804501</v>
      </c>
      <c r="BG716" s="21">
        <v>7</v>
      </c>
      <c r="BH716" s="21">
        <f t="shared" si="1055"/>
        <v>10.5</v>
      </c>
      <c r="BI716" s="28">
        <f t="shared" si="1056"/>
        <v>1.1390624999999999E-6</v>
      </c>
      <c r="BJ716" s="27">
        <f t="shared" si="1057"/>
        <v>1.1390624999999999E-6</v>
      </c>
      <c r="BK716" s="28">
        <f t="shared" si="1058"/>
        <v>1.7463268216136603E-5</v>
      </c>
      <c r="BL716" s="35">
        <f t="shared" si="1059"/>
        <v>5.7682396623081635E-5</v>
      </c>
      <c r="BM716" s="21" t="str">
        <f t="shared" si="1060"/>
        <v>Cr1</v>
      </c>
      <c r="BN716" s="51">
        <v>1</v>
      </c>
      <c r="BO716" s="21">
        <v>2</v>
      </c>
      <c r="BP716" s="50" t="s">
        <v>5497</v>
      </c>
      <c r="BQ716" s="14">
        <v>17616</v>
      </c>
      <c r="BR716">
        <f>IFERROR(VLOOKUP(AO716,'Model Failure data- Lines'!$A$37:$E$41,3,FALSE),'Model Failure data- Lines'!$C$37)</f>
        <v>5.2310000000000009E-2</v>
      </c>
      <c r="BS716" s="14">
        <f t="shared" si="1061"/>
        <v>3361.6775179448778</v>
      </c>
      <c r="BT716" s="34">
        <f t="shared" si="1043"/>
        <v>17353.787401401914</v>
      </c>
      <c r="BU716" s="34">
        <f t="shared" si="1062"/>
        <v>0.19371434259205611</v>
      </c>
      <c r="BV716" s="54">
        <f t="shared" si="1063"/>
        <v>-13992.109883457037</v>
      </c>
      <c r="BW716">
        <f>IFERROR(VLOOKUP(AO716,'Model Failure data- Lines'!$A$37:$E$41,4,FALSE),'Model Failure data- Lines'!$D$37)</f>
        <v>5.571000000000001E-2</v>
      </c>
      <c r="BX716" s="14">
        <f t="shared" si="1064"/>
        <v>3580.1769169319277</v>
      </c>
      <c r="BY716" s="34">
        <f t="shared" si="1065"/>
        <v>15478.717987924332</v>
      </c>
      <c r="BZ716" s="71">
        <f t="shared" si="1066"/>
        <v>0.23129673398824052</v>
      </c>
      <c r="CA716" s="71">
        <f t="shared" si="1067"/>
        <v>-11898.541070992404</v>
      </c>
      <c r="CB716" s="56">
        <v>2</v>
      </c>
      <c r="CC716">
        <f>IFERROR(VLOOKUP(AO716,'Model Failure data- Lines'!$A$37:$E$41,5,FALSE),'Model Failure data- Lines'!$E$37)</f>
        <v>6.1850000000000002E-2</v>
      </c>
      <c r="CD716" s="14">
        <f t="shared" si="1068"/>
        <v>3974.761125690894</v>
      </c>
      <c r="CE716" s="34">
        <f t="shared" si="1069"/>
        <v>12314.48964585178</v>
      </c>
      <c r="CF716" s="34">
        <f t="shared" si="1070"/>
        <v>0.32277108024771611</v>
      </c>
      <c r="CG716" s="54">
        <f t="shared" si="1071"/>
        <v>-8339.7285201608865</v>
      </c>
      <c r="CH716" t="e">
        <f>IFERROR(VLOOKUP(AO716,'Model Failure data- Lines'!#REF!,3,FALSE),'Model Failure data- Lines'!#REF!)</f>
        <v>#REF!</v>
      </c>
      <c r="CI716" s="14" t="e">
        <f t="shared" si="1072"/>
        <v>#REF!</v>
      </c>
      <c r="CJ716" s="34">
        <f t="shared" si="1073"/>
        <v>16645.291031269026</v>
      </c>
      <c r="CK716" s="34" t="e">
        <f t="shared" si="1074"/>
        <v>#REF!</v>
      </c>
      <c r="CL716" s="54" t="e">
        <f t="shared" si="1075"/>
        <v>#REF!</v>
      </c>
      <c r="CM716" t="e">
        <f>IFERROR(VLOOKUP(AO716,'Model Failure data- Lines'!#REF!,4,FALSE),'Model Failure data- Lines'!#REF!)</f>
        <v>#REF!</v>
      </c>
      <c r="CN716" s="14" t="e">
        <f t="shared" si="1076"/>
        <v>#REF!</v>
      </c>
      <c r="CO716" s="34">
        <f t="shared" si="1077"/>
        <v>14240.630834480113</v>
      </c>
      <c r="CP716" s="34" t="e">
        <f t="shared" si="1078"/>
        <v>#REF!</v>
      </c>
      <c r="CQ716" s="54" t="e">
        <f t="shared" si="1079"/>
        <v>#REF!</v>
      </c>
      <c r="CR716" t="e">
        <f>IFERROR(VLOOKUP(AO716,'Model Failure data- Lines'!#REF!,5,FALSE),'Model Failure data- Lines'!#REF!)</f>
        <v>#REF!</v>
      </c>
      <c r="CS716" s="14" t="e">
        <f t="shared" si="1080"/>
        <v>#REF!</v>
      </c>
      <c r="CT716" s="34">
        <f t="shared" si="1081"/>
        <v>10423.29186697912</v>
      </c>
      <c r="CU716" s="34" t="e">
        <f t="shared" si="1082"/>
        <v>#REF!</v>
      </c>
      <c r="CV716" s="54" t="e">
        <f t="shared" si="1083"/>
        <v>#REF!</v>
      </c>
      <c r="CW716" t="s">
        <v>148</v>
      </c>
      <c r="CZ716">
        <f t="shared" si="1084"/>
        <v>-11898.541070992404</v>
      </c>
      <c r="DA716" s="34">
        <f t="shared" si="1085"/>
        <v>1047.1403131200002</v>
      </c>
      <c r="DB716" s="34">
        <f t="shared" si="1086"/>
        <v>825.8376758975503</v>
      </c>
      <c r="DC716" s="34">
        <f t="shared" si="1087"/>
        <v>221.13467791437699</v>
      </c>
      <c r="DD716" s="9">
        <f t="shared" si="1088"/>
        <v>1486.0642500000001</v>
      </c>
      <c r="DE716" s="59">
        <f t="shared" si="1089"/>
        <v>0.29248284021041027</v>
      </c>
      <c r="DF716" s="59">
        <f t="shared" si="1090"/>
        <v>0.23066951579735367</v>
      </c>
      <c r="DG716" s="59">
        <f t="shared" si="1091"/>
        <v>6.1766410723602116E-2</v>
      </c>
      <c r="DH716" s="59">
        <f t="shared" si="1092"/>
        <v>0.41508123326863394</v>
      </c>
      <c r="DI716" s="14">
        <f t="shared" si="1093"/>
        <v>-3480.1190868040749</v>
      </c>
      <c r="DJ716" s="14">
        <f t="shared" si="1094"/>
        <v>-2744.630707540744</v>
      </c>
      <c r="DK716" s="14">
        <f t="shared" si="1095"/>
        <v>-734.93017480256538</v>
      </c>
      <c r="DL716" s="14">
        <f t="shared" si="1096"/>
        <v>-4938.8611018450192</v>
      </c>
      <c r="DM716">
        <f t="shared" si="1097"/>
        <v>-8339.7285201608847</v>
      </c>
      <c r="DN716" s="34">
        <f t="shared" si="1098"/>
        <v>1162.5494232000001</v>
      </c>
      <c r="DO716" s="34">
        <f t="shared" si="1099"/>
        <v>916.85622427326291</v>
      </c>
      <c r="DP716" s="34">
        <f t="shared" si="1100"/>
        <v>245.50672821763084</v>
      </c>
      <c r="DQ716" s="9">
        <f t="shared" si="1101"/>
        <v>1649.8487499999999</v>
      </c>
      <c r="DR716" s="59">
        <f t="shared" si="1102"/>
        <v>0.29248284021041027</v>
      </c>
      <c r="DS716" s="59">
        <f t="shared" si="1103"/>
        <v>0.23066951579735367</v>
      </c>
      <c r="DT716" s="59">
        <f t="shared" si="1104"/>
        <v>6.176641072360211E-2</v>
      </c>
      <c r="DU716" s="59">
        <f t="shared" si="1105"/>
        <v>0.41508123326863389</v>
      </c>
      <c r="DV716" s="14">
        <f t="shared" si="1106"/>
        <v>-2439.2274841604176</v>
      </c>
      <c r="DW716" s="14">
        <f t="shared" si="1107"/>
        <v>-1923.7211396268924</v>
      </c>
      <c r="DX716" s="14">
        <f t="shared" si="1108"/>
        <v>-515.11509709959569</v>
      </c>
      <c r="DY716" s="14">
        <f t="shared" si="1109"/>
        <v>-3461.6647992739795</v>
      </c>
      <c r="DZ716" s="34" t="e">
        <f t="shared" si="1110"/>
        <v>#REF!</v>
      </c>
      <c r="EA716" s="34" t="e">
        <f t="shared" si="1111"/>
        <v>#REF!</v>
      </c>
      <c r="EB716" s="34" t="e">
        <f t="shared" si="1112"/>
        <v>#REF!</v>
      </c>
      <c r="EC716" s="34" t="e">
        <f t="shared" si="1113"/>
        <v>#REF!</v>
      </c>
      <c r="ED716" s="34" t="e">
        <f t="shared" si="1114"/>
        <v>#REF!</v>
      </c>
      <c r="EE716" s="59" t="e">
        <f t="shared" si="1115"/>
        <v>#REF!</v>
      </c>
      <c r="EF716" s="59" t="e">
        <f t="shared" si="1116"/>
        <v>#REF!</v>
      </c>
      <c r="EG716" s="59" t="e">
        <f t="shared" si="1117"/>
        <v>#REF!</v>
      </c>
      <c r="EH716" s="59" t="e">
        <f t="shared" si="1118"/>
        <v>#REF!</v>
      </c>
      <c r="EI716" s="14" t="e">
        <f t="shared" si="1119"/>
        <v>#REF!</v>
      </c>
      <c r="EJ716" s="14" t="e">
        <f t="shared" si="1120"/>
        <v>#REF!</v>
      </c>
      <c r="EK716" s="14" t="e">
        <f t="shared" si="1121"/>
        <v>#REF!</v>
      </c>
      <c r="EL716" s="14" t="e">
        <f t="shared" si="1122"/>
        <v>#REF!</v>
      </c>
      <c r="EM716" t="e">
        <f t="shared" si="1123"/>
        <v>#REF!</v>
      </c>
      <c r="EN716" s="34" t="e">
        <f t="shared" si="1124"/>
        <v>#REF!</v>
      </c>
      <c r="EO716" s="34" t="e">
        <f t="shared" si="1125"/>
        <v>#REF!</v>
      </c>
      <c r="EP716" s="34" t="e">
        <f t="shared" si="1126"/>
        <v>#REF!</v>
      </c>
      <c r="EQ716" s="34" t="e">
        <f t="shared" si="1127"/>
        <v>#REF!</v>
      </c>
      <c r="ER716" s="59" t="e">
        <f t="shared" si="1128"/>
        <v>#REF!</v>
      </c>
      <c r="ES716" s="59" t="e">
        <f t="shared" si="1129"/>
        <v>#REF!</v>
      </c>
      <c r="ET716" s="59" t="e">
        <f t="shared" si="1130"/>
        <v>#REF!</v>
      </c>
      <c r="EU716" s="59" t="e">
        <f t="shared" si="1131"/>
        <v>#REF!</v>
      </c>
      <c r="EV716" s="14" t="e">
        <f t="shared" si="1132"/>
        <v>#REF!</v>
      </c>
      <c r="EW716" s="14" t="e">
        <f t="shared" si="1133"/>
        <v>#REF!</v>
      </c>
      <c r="EX716" s="14" t="e">
        <f t="shared" si="1134"/>
        <v>#REF!</v>
      </c>
      <c r="EY716" s="14" t="e">
        <f t="shared" si="1135"/>
        <v>#REF!</v>
      </c>
    </row>
    <row r="717" spans="1:155" x14ac:dyDescent="0.2">
      <c r="A717" s="17">
        <v>30254482</v>
      </c>
      <c r="B717" t="s">
        <v>62</v>
      </c>
      <c r="C717" t="s">
        <v>4134</v>
      </c>
      <c r="D717" t="s">
        <v>4135</v>
      </c>
      <c r="E717" t="s">
        <v>1469</v>
      </c>
      <c r="F717" t="s">
        <v>41</v>
      </c>
      <c r="G717" t="s">
        <v>42</v>
      </c>
      <c r="H717" t="s">
        <v>4136</v>
      </c>
      <c r="I717" t="s">
        <v>68</v>
      </c>
      <c r="J717" s="19" t="s">
        <v>69</v>
      </c>
      <c r="K717" t="s">
        <v>70</v>
      </c>
      <c r="L717">
        <v>1966</v>
      </c>
      <c r="M717">
        <f t="shared" si="1045"/>
        <v>1966</v>
      </c>
      <c r="N717">
        <v>53</v>
      </c>
      <c r="O717" s="19">
        <f t="shared" si="1046"/>
        <v>53</v>
      </c>
      <c r="P717" t="s">
        <v>80</v>
      </c>
      <c r="Q717" s="19" t="str">
        <f t="shared" si="1047"/>
        <v>50-60</v>
      </c>
      <c r="R717" s="23">
        <v>489.5</v>
      </c>
      <c r="S717" s="15">
        <f t="shared" si="1048"/>
        <v>0.48949999999999999</v>
      </c>
      <c r="T717">
        <v>30068896</v>
      </c>
      <c r="U717" t="s">
        <v>45</v>
      </c>
      <c r="V717" t="s">
        <v>46</v>
      </c>
      <c r="W717" t="s">
        <v>47</v>
      </c>
      <c r="X717" t="s">
        <v>88</v>
      </c>
      <c r="Y717" t="s">
        <v>235</v>
      </c>
      <c r="Z717" t="s">
        <v>4137</v>
      </c>
      <c r="AA717" t="s">
        <v>4138</v>
      </c>
      <c r="AB717" t="s">
        <v>252</v>
      </c>
      <c r="AC717">
        <v>1966</v>
      </c>
      <c r="AD717">
        <v>53</v>
      </c>
      <c r="AE717" t="str">
        <f t="shared" si="1049"/>
        <v>&lt;60</v>
      </c>
      <c r="AF717">
        <v>-38.227278400000003</v>
      </c>
      <c r="AG717">
        <v>146.25183762</v>
      </c>
      <c r="AH717" t="s">
        <v>92</v>
      </c>
      <c r="AI717" t="s">
        <v>51</v>
      </c>
      <c r="AJ717" s="33" t="s">
        <v>164</v>
      </c>
      <c r="AL717">
        <v>1</v>
      </c>
      <c r="AM717" t="s">
        <v>86</v>
      </c>
      <c r="AN717">
        <v>220</v>
      </c>
      <c r="AO717" s="69">
        <v>2</v>
      </c>
      <c r="AP717">
        <v>2</v>
      </c>
      <c r="AQ717">
        <v>0</v>
      </c>
      <c r="AR717">
        <v>0</v>
      </c>
      <c r="AS717" s="82" t="str">
        <f t="shared" si="1050"/>
        <v>Gw-0-0</v>
      </c>
      <c r="AT717" s="14">
        <f t="shared" si="1051"/>
        <v>17616</v>
      </c>
      <c r="AU717" s="81">
        <f>VLOOKUP(C717,Bushfire_Vlookup!$F$2:$H$12575,3,FALSE)</f>
        <v>14175.127643</v>
      </c>
      <c r="AV717" s="14">
        <f>VLOOKUP(AS717,Safety_collateral_Vlookup!$J$3:$L$20,2,FALSE)</f>
        <v>3720.1399252148244</v>
      </c>
      <c r="AW717" s="14">
        <f>VLOOKUP(AS717,Safety_collateral_Vlookup!$J$3:$L$20,3,FALSE)</f>
        <v>25000</v>
      </c>
      <c r="AX717" s="48">
        <f t="shared" si="1052"/>
        <v>64565.522495285215</v>
      </c>
      <c r="AY717" s="49">
        <f t="shared" si="1044"/>
        <v>37202</v>
      </c>
      <c r="AZ717" s="14">
        <v>76000</v>
      </c>
      <c r="BA717" s="16">
        <f t="shared" si="1053"/>
        <v>1.7355390165927964</v>
      </c>
      <c r="BB717" t="e">
        <f>IF(BA717&lt;=#REF!,#REF!,IF(BA717&lt;=#REF!,#REF!,IF(BA717&lt;=#REF!,#REF!,IF(BA717&lt;=#REF!,#REF!,#REF!))))</f>
        <v>#REF!</v>
      </c>
      <c r="BC717" s="51">
        <v>3</v>
      </c>
      <c r="BD717" s="21">
        <v>70</v>
      </c>
      <c r="BE717" s="21">
        <v>6.4399999999999999E-2</v>
      </c>
      <c r="BF717" s="26">
        <f t="shared" si="1054"/>
        <v>2426.54482543215</v>
      </c>
      <c r="BG717" s="21">
        <v>7</v>
      </c>
      <c r="BH717" s="21">
        <f t="shared" si="1055"/>
        <v>10.5</v>
      </c>
      <c r="BI717" s="28">
        <f t="shared" si="1056"/>
        <v>1.1390624999999999E-6</v>
      </c>
      <c r="BJ717" s="27">
        <f t="shared" si="1057"/>
        <v>1.1390624999999999E-6</v>
      </c>
      <c r="BK717" s="28">
        <f t="shared" si="1058"/>
        <v>1.7463268216136599E-5</v>
      </c>
      <c r="BL717" s="35">
        <f t="shared" si="1059"/>
        <v>3.0308183346329955E-5</v>
      </c>
      <c r="BM717" s="21" t="str">
        <f t="shared" si="1060"/>
        <v>Cr1</v>
      </c>
      <c r="BN717" s="51">
        <v>1</v>
      </c>
      <c r="BO717" s="21">
        <v>2</v>
      </c>
      <c r="BP717" s="50" t="s">
        <v>5497</v>
      </c>
      <c r="BQ717" s="14">
        <v>17616</v>
      </c>
      <c r="BR717">
        <f>IFERROR(VLOOKUP(AO717,'Model Failure data- Lines'!$A$37:$E$41,3,FALSE),'Model Failure data- Lines'!$C$37)</f>
        <v>5.2310000000000009E-2</v>
      </c>
      <c r="BS717" s="14">
        <f t="shared" si="1061"/>
        <v>3377.4224817283703</v>
      </c>
      <c r="BT717" s="34">
        <f t="shared" si="1043"/>
        <v>33182.339581977489</v>
      </c>
      <c r="BU717" s="34">
        <f t="shared" si="1062"/>
        <v>0.10178373569423564</v>
      </c>
      <c r="BV717" s="54">
        <f t="shared" si="1063"/>
        <v>-29804.91710024912</v>
      </c>
      <c r="BW717">
        <f>IFERROR(VLOOKUP(AO717,'Model Failure data- Lines'!$A$37:$E$41,4,FALSE),'Model Failure data- Lines'!$D$37)</f>
        <v>5.571000000000001E-2</v>
      </c>
      <c r="BX717" s="14">
        <f t="shared" si="1064"/>
        <v>3596.9452582123399</v>
      </c>
      <c r="BY717" s="34">
        <f t="shared" si="1065"/>
        <v>29597.001777691254</v>
      </c>
      <c r="BZ717" s="71">
        <f t="shared" si="1066"/>
        <v>0.12153073089057076</v>
      </c>
      <c r="CA717" s="71">
        <f t="shared" si="1067"/>
        <v>-26000.056519478912</v>
      </c>
      <c r="CB717" s="56">
        <v>2</v>
      </c>
      <c r="CC717">
        <f>IFERROR(VLOOKUP(AO717,'Model Failure data- Lines'!$A$37:$E$41,5,FALSE),'Model Failure data- Lines'!$E$37)</f>
        <v>6.1850000000000002E-2</v>
      </c>
      <c r="CD717" s="14">
        <f t="shared" si="1068"/>
        <v>3993.3775663333909</v>
      </c>
      <c r="CE717" s="34">
        <f t="shared" si="1069"/>
        <v>23546.651100173618</v>
      </c>
      <c r="CF717" s="34">
        <f t="shared" si="1070"/>
        <v>0.16959428962294967</v>
      </c>
      <c r="CG717" s="54">
        <f t="shared" si="1071"/>
        <v>-19553.273533840227</v>
      </c>
      <c r="CH717" t="e">
        <f>IFERROR(VLOOKUP(AO717,'Model Failure data- Lines'!#REF!,3,FALSE),'Model Failure data- Lines'!#REF!)</f>
        <v>#REF!</v>
      </c>
      <c r="CI717" s="14" t="e">
        <f t="shared" si="1072"/>
        <v>#REF!</v>
      </c>
      <c r="CJ717" s="34">
        <f t="shared" si="1073"/>
        <v>31827.617030492922</v>
      </c>
      <c r="CK717" s="34" t="e">
        <f t="shared" si="1074"/>
        <v>#REF!</v>
      </c>
      <c r="CL717" s="54" t="e">
        <f t="shared" si="1075"/>
        <v>#REF!</v>
      </c>
      <c r="CM717" t="e">
        <f>IFERROR(VLOOKUP(AO717,'Model Failure data- Lines'!#REF!,4,FALSE),'Model Failure data- Lines'!#REF!)</f>
        <v>#REF!</v>
      </c>
      <c r="CN717" s="14" t="e">
        <f t="shared" si="1076"/>
        <v>#REF!</v>
      </c>
      <c r="CO717" s="34">
        <f t="shared" si="1077"/>
        <v>27229.643724523496</v>
      </c>
      <c r="CP717" s="34" t="e">
        <f t="shared" si="1078"/>
        <v>#REF!</v>
      </c>
      <c r="CQ717" s="54" t="e">
        <f t="shared" si="1079"/>
        <v>#REF!</v>
      </c>
      <c r="CR717" t="e">
        <f>IFERROR(VLOOKUP(AO717,'Model Failure data- Lines'!#REF!,5,FALSE),'Model Failure data- Lines'!#REF!)</f>
        <v>#REF!</v>
      </c>
      <c r="CS717" s="14" t="e">
        <f t="shared" si="1080"/>
        <v>#REF!</v>
      </c>
      <c r="CT717" s="34">
        <f t="shared" si="1081"/>
        <v>19930.474097212031</v>
      </c>
      <c r="CU717" s="34" t="e">
        <f t="shared" si="1082"/>
        <v>#REF!</v>
      </c>
      <c r="CV717" s="54" t="e">
        <f t="shared" si="1083"/>
        <v>#REF!</v>
      </c>
      <c r="CW717" t="s">
        <v>252</v>
      </c>
      <c r="CZ717">
        <f t="shared" si="1084"/>
        <v>-26000.056519478912</v>
      </c>
      <c r="DA717" s="34">
        <f t="shared" si="1085"/>
        <v>1047.1403131200002</v>
      </c>
      <c r="DB717" s="34">
        <f t="shared" si="1086"/>
        <v>842.6060171779626</v>
      </c>
      <c r="DC717" s="34">
        <f t="shared" si="1087"/>
        <v>221.13467791437699</v>
      </c>
      <c r="DD717" s="9">
        <f t="shared" si="1088"/>
        <v>1486.0642500000001</v>
      </c>
      <c r="DE717" s="59">
        <f t="shared" si="1089"/>
        <v>0.29111933542197488</v>
      </c>
      <c r="DF717" s="59">
        <f t="shared" si="1090"/>
        <v>0.23425600243822803</v>
      </c>
      <c r="DG717" s="59">
        <f t="shared" si="1091"/>
        <v>6.1478466320691129E-2</v>
      </c>
      <c r="DH717" s="59">
        <f t="shared" si="1092"/>
        <v>0.413146195819106</v>
      </c>
      <c r="DI717" s="14">
        <f t="shared" si="1093"/>
        <v>-7569.1191748844858</v>
      </c>
      <c r="DJ717" s="14">
        <f t="shared" si="1094"/>
        <v>-6090.6693034211185</v>
      </c>
      <c r="DK717" s="14">
        <f t="shared" si="1095"/>
        <v>-1598.4435990688503</v>
      </c>
      <c r="DL717" s="14">
        <f t="shared" si="1096"/>
        <v>-10741.824442104458</v>
      </c>
      <c r="DM717">
        <f t="shared" si="1097"/>
        <v>-19553.273533840227</v>
      </c>
      <c r="DN717" s="34">
        <f t="shared" si="1098"/>
        <v>1162.5494232000001</v>
      </c>
      <c r="DO717" s="34">
        <f t="shared" si="1099"/>
        <v>935.47266491575976</v>
      </c>
      <c r="DP717" s="34">
        <f t="shared" si="1100"/>
        <v>245.50672821763084</v>
      </c>
      <c r="DQ717" s="9">
        <f t="shared" si="1101"/>
        <v>1649.8487499999999</v>
      </c>
      <c r="DR717" s="59">
        <f t="shared" si="1102"/>
        <v>0.29111933542197488</v>
      </c>
      <c r="DS717" s="59">
        <f t="shared" si="1103"/>
        <v>0.234256002438228</v>
      </c>
      <c r="DT717" s="59">
        <f t="shared" si="1104"/>
        <v>6.1478466320691122E-2</v>
      </c>
      <c r="DU717" s="59">
        <f t="shared" si="1105"/>
        <v>0.41314619581910594</v>
      </c>
      <c r="DV717" s="14">
        <f t="shared" si="1106"/>
        <v>-5692.3359964956571</v>
      </c>
      <c r="DW717" s="14">
        <f t="shared" si="1107"/>
        <v>-4580.4716926186147</v>
      </c>
      <c r="DX717" s="14">
        <f t="shared" si="1108"/>
        <v>-1202.1052684094573</v>
      </c>
      <c r="DY717" s="14">
        <f t="shared" si="1109"/>
        <v>-8078.3605763164951</v>
      </c>
      <c r="DZ717" s="34" t="e">
        <f t="shared" si="1110"/>
        <v>#REF!</v>
      </c>
      <c r="EA717" s="34" t="e">
        <f t="shared" si="1111"/>
        <v>#REF!</v>
      </c>
      <c r="EB717" s="34" t="e">
        <f t="shared" si="1112"/>
        <v>#REF!</v>
      </c>
      <c r="EC717" s="34" t="e">
        <f t="shared" si="1113"/>
        <v>#REF!</v>
      </c>
      <c r="ED717" s="34" t="e">
        <f t="shared" si="1114"/>
        <v>#REF!</v>
      </c>
      <c r="EE717" s="59" t="e">
        <f t="shared" si="1115"/>
        <v>#REF!</v>
      </c>
      <c r="EF717" s="59" t="e">
        <f t="shared" si="1116"/>
        <v>#REF!</v>
      </c>
      <c r="EG717" s="59" t="e">
        <f t="shared" si="1117"/>
        <v>#REF!</v>
      </c>
      <c r="EH717" s="59" t="e">
        <f t="shared" si="1118"/>
        <v>#REF!</v>
      </c>
      <c r="EI717" s="14" t="e">
        <f t="shared" si="1119"/>
        <v>#REF!</v>
      </c>
      <c r="EJ717" s="14" t="e">
        <f t="shared" si="1120"/>
        <v>#REF!</v>
      </c>
      <c r="EK717" s="14" t="e">
        <f t="shared" si="1121"/>
        <v>#REF!</v>
      </c>
      <c r="EL717" s="14" t="e">
        <f t="shared" si="1122"/>
        <v>#REF!</v>
      </c>
      <c r="EM717" t="e">
        <f t="shared" si="1123"/>
        <v>#REF!</v>
      </c>
      <c r="EN717" s="34" t="e">
        <f t="shared" si="1124"/>
        <v>#REF!</v>
      </c>
      <c r="EO717" s="34" t="e">
        <f t="shared" si="1125"/>
        <v>#REF!</v>
      </c>
      <c r="EP717" s="34" t="e">
        <f t="shared" si="1126"/>
        <v>#REF!</v>
      </c>
      <c r="EQ717" s="34" t="e">
        <f t="shared" si="1127"/>
        <v>#REF!</v>
      </c>
      <c r="ER717" s="59" t="e">
        <f t="shared" si="1128"/>
        <v>#REF!</v>
      </c>
      <c r="ES717" s="59" t="e">
        <f t="shared" si="1129"/>
        <v>#REF!</v>
      </c>
      <c r="ET717" s="59" t="e">
        <f t="shared" si="1130"/>
        <v>#REF!</v>
      </c>
      <c r="EU717" s="59" t="e">
        <f t="shared" si="1131"/>
        <v>#REF!</v>
      </c>
      <c r="EV717" s="14" t="e">
        <f t="shared" si="1132"/>
        <v>#REF!</v>
      </c>
      <c r="EW717" s="14" t="e">
        <f t="shared" si="1133"/>
        <v>#REF!</v>
      </c>
      <c r="EX717" s="14" t="e">
        <f t="shared" si="1134"/>
        <v>#REF!</v>
      </c>
      <c r="EY717" s="14" t="e">
        <f t="shared" si="1135"/>
        <v>#REF!</v>
      </c>
    </row>
    <row r="718" spans="1:155" x14ac:dyDescent="0.2">
      <c r="A718" s="17">
        <v>30001038</v>
      </c>
      <c r="B718" t="s">
        <v>62</v>
      </c>
      <c r="C718" t="s">
        <v>157</v>
      </c>
      <c r="D718" t="s">
        <v>158</v>
      </c>
      <c r="E718" t="s">
        <v>159</v>
      </c>
      <c r="F718" t="s">
        <v>41</v>
      </c>
      <c r="G718" t="s">
        <v>42</v>
      </c>
      <c r="H718" t="s">
        <v>160</v>
      </c>
      <c r="I718" t="s">
        <v>68</v>
      </c>
      <c r="J718" s="19" t="s">
        <v>69</v>
      </c>
      <c r="K718" t="s">
        <v>70</v>
      </c>
      <c r="L718">
        <v>1966</v>
      </c>
      <c r="M718">
        <f t="shared" si="1045"/>
        <v>1966</v>
      </c>
      <c r="N718">
        <v>53</v>
      </c>
      <c r="O718" s="19">
        <f t="shared" si="1046"/>
        <v>53</v>
      </c>
      <c r="P718" t="s">
        <v>80</v>
      </c>
      <c r="Q718" s="19" t="str">
        <f t="shared" si="1047"/>
        <v>50-60</v>
      </c>
      <c r="R718" s="23">
        <v>223.7</v>
      </c>
      <c r="S718" s="15">
        <f t="shared" si="1048"/>
        <v>0.22369999999999998</v>
      </c>
      <c r="T718">
        <v>30214723</v>
      </c>
      <c r="U718" t="s">
        <v>45</v>
      </c>
      <c r="V718" t="s">
        <v>46</v>
      </c>
      <c r="W718" t="s">
        <v>47</v>
      </c>
      <c r="X718" t="s">
        <v>48</v>
      </c>
      <c r="Y718" t="s">
        <v>161</v>
      </c>
      <c r="Z718" t="s">
        <v>162</v>
      </c>
      <c r="AA718" t="s">
        <v>163</v>
      </c>
      <c r="AB718" t="s">
        <v>57</v>
      </c>
      <c r="AC718">
        <v>1966</v>
      </c>
      <c r="AD718">
        <v>53</v>
      </c>
      <c r="AE718" t="str">
        <f t="shared" si="1049"/>
        <v>&lt;60</v>
      </c>
      <c r="AF718">
        <v>-38.226639890000001</v>
      </c>
      <c r="AG718">
        <v>146.24630572000001</v>
      </c>
      <c r="AH718" t="s">
        <v>92</v>
      </c>
      <c r="AI718" t="s">
        <v>51</v>
      </c>
      <c r="AJ718" s="33" t="s">
        <v>164</v>
      </c>
      <c r="AL718">
        <v>1</v>
      </c>
      <c r="AM718" t="s">
        <v>86</v>
      </c>
      <c r="AN718">
        <v>220</v>
      </c>
      <c r="AO718" s="69">
        <v>2</v>
      </c>
      <c r="AP718">
        <v>2</v>
      </c>
      <c r="AQ718">
        <v>0</v>
      </c>
      <c r="AR718">
        <v>0</v>
      </c>
      <c r="AS718" s="82" t="str">
        <f t="shared" si="1050"/>
        <v>Gw-0-0</v>
      </c>
      <c r="AT718" s="14">
        <f t="shared" si="1051"/>
        <v>17616</v>
      </c>
      <c r="AU718" s="81">
        <f>VLOOKUP(C718,Bushfire_Vlookup!$F$2:$H$12575,3,FALSE)</f>
        <v>15483.003532999999</v>
      </c>
      <c r="AV718" s="14">
        <f>VLOOKUP(AS718,Safety_collateral_Vlookup!$J$3:$L$20,2,FALSE)</f>
        <v>3720.1399252148244</v>
      </c>
      <c r="AW718" s="14">
        <f>VLOOKUP(AS718,Safety_collateral_Vlookup!$J$3:$L$20,3,FALSE)</f>
        <v>25000</v>
      </c>
      <c r="AX718" s="48">
        <f t="shared" si="1052"/>
        <v>65961.026069915213</v>
      </c>
      <c r="AY718" s="49">
        <f t="shared" si="1044"/>
        <v>17001.199999999997</v>
      </c>
      <c r="AZ718" s="14">
        <v>76000</v>
      </c>
      <c r="BA718" s="16">
        <f t="shared" si="1053"/>
        <v>3.8797864897722056</v>
      </c>
      <c r="BB718" t="e">
        <f>IF(BA718&lt;=#REF!,#REF!,IF(BA718&lt;=#REF!,#REF!,IF(BA718&lt;=#REF!,#REF!,IF(BA718&lt;=#REF!,#REF!,#REF!))))</f>
        <v>#REF!</v>
      </c>
      <c r="BC718" s="51">
        <v>4</v>
      </c>
      <c r="BD718" s="21">
        <v>70</v>
      </c>
      <c r="BE718" s="21">
        <v>6.4399999999999999E-2</v>
      </c>
      <c r="BF718" s="26">
        <f t="shared" si="1054"/>
        <v>1108.9235494365103</v>
      </c>
      <c r="BG718" s="21">
        <v>7</v>
      </c>
      <c r="BH718" s="21">
        <f t="shared" si="1055"/>
        <v>10.5</v>
      </c>
      <c r="BI718" s="28">
        <f t="shared" si="1056"/>
        <v>1.1390624999999999E-6</v>
      </c>
      <c r="BJ718" s="27">
        <f t="shared" si="1057"/>
        <v>1.1390624999999999E-6</v>
      </c>
      <c r="BK718" s="28">
        <f t="shared" si="1058"/>
        <v>1.7463268216136603E-5</v>
      </c>
      <c r="BL718" s="35">
        <f t="shared" si="1059"/>
        <v>6.7753752092235156E-5</v>
      </c>
      <c r="BM718" s="21" t="str">
        <f t="shared" si="1060"/>
        <v>Cr1</v>
      </c>
      <c r="BN718" s="51">
        <v>1</v>
      </c>
      <c r="BO718" s="21">
        <v>2</v>
      </c>
      <c r="BP718" s="50" t="s">
        <v>5497</v>
      </c>
      <c r="BQ718" s="14">
        <v>17616</v>
      </c>
      <c r="BR718">
        <f>IFERROR(VLOOKUP(AO718,'Model Failure data- Lines'!$A$37:$E$41,3,FALSE),'Model Failure data- Lines'!$C$37)</f>
        <v>5.2310000000000009E-2</v>
      </c>
      <c r="BS718" s="14">
        <f t="shared" si="1061"/>
        <v>3450.4212737172652</v>
      </c>
      <c r="BT718" s="34">
        <f t="shared" si="1043"/>
        <v>15164.227506615654</v>
      </c>
      <c r="BU718" s="34">
        <f t="shared" si="1062"/>
        <v>0.22753689709627212</v>
      </c>
      <c r="BV718" s="54">
        <f t="shared" si="1063"/>
        <v>-11713.806232898389</v>
      </c>
      <c r="BW718">
        <f>IFERROR(VLOOKUP(AO718,'Model Failure data- Lines'!$A$37:$E$41,4,FALSE),'Model Failure data- Lines'!$D$37)</f>
        <v>5.571000000000001E-2</v>
      </c>
      <c r="BX718" s="14">
        <f t="shared" si="1064"/>
        <v>3674.6887623549774</v>
      </c>
      <c r="BY718" s="34">
        <f t="shared" si="1065"/>
        <v>13525.739116791689</v>
      </c>
      <c r="BZ718" s="71">
        <f t="shared" si="1066"/>
        <v>0.27168117990631591</v>
      </c>
      <c r="CA718" s="71">
        <f t="shared" si="1067"/>
        <v>-9851.0503544367111</v>
      </c>
      <c r="CB718" s="56">
        <v>2</v>
      </c>
      <c r="CC718">
        <f>IFERROR(VLOOKUP(AO718,'Model Failure data- Lines'!$A$37:$E$41,5,FALSE),'Model Failure data- Lines'!$E$37)</f>
        <v>6.1850000000000002E-2</v>
      </c>
      <c r="CD718" s="14">
        <f t="shared" si="1068"/>
        <v>4079.6894624242559</v>
      </c>
      <c r="CE718" s="34">
        <f t="shared" si="1069"/>
        <v>10760.747397566573</v>
      </c>
      <c r="CF718" s="34">
        <f t="shared" si="1070"/>
        <v>0.37912696132490148</v>
      </c>
      <c r="CG718" s="54">
        <f t="shared" si="1071"/>
        <v>-6681.0579351423166</v>
      </c>
      <c r="CH718" t="e">
        <f>IFERROR(VLOOKUP(AO718,'Model Failure data- Lines'!#REF!,3,FALSE),'Model Failure data- Lines'!#REF!)</f>
        <v>#REF!</v>
      </c>
      <c r="CI718" s="14" t="e">
        <f t="shared" si="1072"/>
        <v>#REF!</v>
      </c>
      <c r="CJ718" s="34">
        <f t="shared" si="1073"/>
        <v>14545.123451933126</v>
      </c>
      <c r="CK718" s="34" t="e">
        <f t="shared" si="1074"/>
        <v>#REF!</v>
      </c>
      <c r="CL718" s="54" t="e">
        <f t="shared" si="1075"/>
        <v>#REF!</v>
      </c>
      <c r="CM718" t="e">
        <f>IFERROR(VLOOKUP(AO718,'Model Failure data- Lines'!#REF!,4,FALSE),'Model Failure data- Lines'!#REF!)</f>
        <v>#REF!</v>
      </c>
      <c r="CN718" s="14" t="e">
        <f t="shared" si="1076"/>
        <v>#REF!</v>
      </c>
      <c r="CO718" s="34">
        <f t="shared" si="1077"/>
        <v>12443.86374091094</v>
      </c>
      <c r="CP718" s="34" t="e">
        <f t="shared" si="1078"/>
        <v>#REF!</v>
      </c>
      <c r="CQ718" s="54" t="e">
        <f t="shared" si="1079"/>
        <v>#REF!</v>
      </c>
      <c r="CR718" t="e">
        <f>IFERROR(VLOOKUP(AO718,'Model Failure data- Lines'!#REF!,5,FALSE),'Model Failure data- Lines'!#REF!)</f>
        <v>#REF!</v>
      </c>
      <c r="CS718" s="14" t="e">
        <f t="shared" si="1080"/>
        <v>#REF!</v>
      </c>
      <c r="CT718" s="34">
        <f t="shared" si="1081"/>
        <v>9108.1655884501124</v>
      </c>
      <c r="CU718" s="34" t="e">
        <f t="shared" si="1082"/>
        <v>#REF!</v>
      </c>
      <c r="CV718" s="54" t="e">
        <f t="shared" si="1083"/>
        <v>#REF!</v>
      </c>
      <c r="CW718" t="s">
        <v>57</v>
      </c>
      <c r="CZ718">
        <f t="shared" si="1084"/>
        <v>-9851.050354436713</v>
      </c>
      <c r="DA718" s="34">
        <f t="shared" si="1085"/>
        <v>1047.1403131200002</v>
      </c>
      <c r="DB718" s="34">
        <f t="shared" si="1086"/>
        <v>920.34952132059982</v>
      </c>
      <c r="DC718" s="34">
        <f t="shared" si="1087"/>
        <v>221.13467791437699</v>
      </c>
      <c r="DD718" s="9">
        <f t="shared" si="1088"/>
        <v>1486.0642500000001</v>
      </c>
      <c r="DE718" s="59">
        <f t="shared" si="1089"/>
        <v>0.28496027305695548</v>
      </c>
      <c r="DF718" s="59">
        <f t="shared" si="1090"/>
        <v>0.25045645518309978</v>
      </c>
      <c r="DG718" s="59">
        <f t="shared" si="1091"/>
        <v>6.0177797962040092E-2</v>
      </c>
      <c r="DH718" s="59">
        <f t="shared" si="1092"/>
        <v>0.40440547379790454</v>
      </c>
      <c r="DI718" s="14">
        <f t="shared" si="1093"/>
        <v>-2807.1579988981039</v>
      </c>
      <c r="DJ718" s="14">
        <f t="shared" si="1094"/>
        <v>-2467.2591516024377</v>
      </c>
      <c r="DK718" s="14">
        <f t="shared" si="1095"/>
        <v>-592.81451794317593</v>
      </c>
      <c r="DL718" s="14">
        <f t="shared" si="1096"/>
        <v>-3983.8186859929942</v>
      </c>
      <c r="DM718">
        <f t="shared" si="1097"/>
        <v>-6681.0579351423157</v>
      </c>
      <c r="DN718" s="34">
        <f t="shared" si="1098"/>
        <v>1162.5494232000001</v>
      </c>
      <c r="DO718" s="34">
        <f t="shared" si="1099"/>
        <v>1021.7845610066253</v>
      </c>
      <c r="DP718" s="34">
        <f t="shared" si="1100"/>
        <v>245.50672821763084</v>
      </c>
      <c r="DQ718" s="9">
        <f t="shared" si="1101"/>
        <v>1649.8487499999999</v>
      </c>
      <c r="DR718" s="59">
        <f t="shared" si="1102"/>
        <v>0.28496027305695554</v>
      </c>
      <c r="DS718" s="59">
        <f t="shared" si="1103"/>
        <v>0.25045645518309984</v>
      </c>
      <c r="DT718" s="59">
        <f t="shared" si="1104"/>
        <v>6.0177797962040092E-2</v>
      </c>
      <c r="DU718" s="59">
        <f t="shared" si="1105"/>
        <v>0.40440547379790459</v>
      </c>
      <c r="DV718" s="14">
        <f t="shared" si="1106"/>
        <v>-1903.8360935074936</v>
      </c>
      <c r="DW718" s="14">
        <f t="shared" si="1107"/>
        <v>-1673.3140873086647</v>
      </c>
      <c r="DX718" s="14">
        <f t="shared" si="1108"/>
        <v>-402.05135459367898</v>
      </c>
      <c r="DY718" s="14">
        <f t="shared" si="1109"/>
        <v>-2701.8563997324782</v>
      </c>
      <c r="DZ718" s="34" t="e">
        <f t="shared" si="1110"/>
        <v>#REF!</v>
      </c>
      <c r="EA718" s="34" t="e">
        <f t="shared" si="1111"/>
        <v>#REF!</v>
      </c>
      <c r="EB718" s="34" t="e">
        <f t="shared" si="1112"/>
        <v>#REF!</v>
      </c>
      <c r="EC718" s="34" t="e">
        <f t="shared" si="1113"/>
        <v>#REF!</v>
      </c>
      <c r="ED718" s="34" t="e">
        <f t="shared" si="1114"/>
        <v>#REF!</v>
      </c>
      <c r="EE718" s="59" t="e">
        <f t="shared" si="1115"/>
        <v>#REF!</v>
      </c>
      <c r="EF718" s="59" t="e">
        <f t="shared" si="1116"/>
        <v>#REF!</v>
      </c>
      <c r="EG718" s="59" t="e">
        <f t="shared" si="1117"/>
        <v>#REF!</v>
      </c>
      <c r="EH718" s="59" t="e">
        <f t="shared" si="1118"/>
        <v>#REF!</v>
      </c>
      <c r="EI718" s="14" t="e">
        <f t="shared" si="1119"/>
        <v>#REF!</v>
      </c>
      <c r="EJ718" s="14" t="e">
        <f t="shared" si="1120"/>
        <v>#REF!</v>
      </c>
      <c r="EK718" s="14" t="e">
        <f t="shared" si="1121"/>
        <v>#REF!</v>
      </c>
      <c r="EL718" s="14" t="e">
        <f t="shared" si="1122"/>
        <v>#REF!</v>
      </c>
      <c r="EM718" t="e">
        <f t="shared" si="1123"/>
        <v>#REF!</v>
      </c>
      <c r="EN718" s="34" t="e">
        <f t="shared" si="1124"/>
        <v>#REF!</v>
      </c>
      <c r="EO718" s="34" t="e">
        <f t="shared" si="1125"/>
        <v>#REF!</v>
      </c>
      <c r="EP718" s="34" t="e">
        <f t="shared" si="1126"/>
        <v>#REF!</v>
      </c>
      <c r="EQ718" s="34" t="e">
        <f t="shared" si="1127"/>
        <v>#REF!</v>
      </c>
      <c r="ER718" s="59" t="e">
        <f t="shared" si="1128"/>
        <v>#REF!</v>
      </c>
      <c r="ES718" s="59" t="e">
        <f t="shared" si="1129"/>
        <v>#REF!</v>
      </c>
      <c r="ET718" s="59" t="e">
        <f t="shared" si="1130"/>
        <v>#REF!</v>
      </c>
      <c r="EU718" s="59" t="e">
        <f t="shared" si="1131"/>
        <v>#REF!</v>
      </c>
      <c r="EV718" s="14" t="e">
        <f t="shared" si="1132"/>
        <v>#REF!</v>
      </c>
      <c r="EW718" s="14" t="e">
        <f t="shared" si="1133"/>
        <v>#REF!</v>
      </c>
      <c r="EX718" s="14" t="e">
        <f t="shared" si="1134"/>
        <v>#REF!</v>
      </c>
      <c r="EY718" s="14" t="e">
        <f t="shared" si="1135"/>
        <v>#REF!</v>
      </c>
    </row>
    <row r="719" spans="1:155" x14ac:dyDescent="0.2">
      <c r="A719" s="17">
        <v>30243343</v>
      </c>
      <c r="B719" t="s">
        <v>62</v>
      </c>
      <c r="C719" t="s">
        <v>4032</v>
      </c>
      <c r="D719" t="s">
        <v>4033</v>
      </c>
      <c r="E719" t="s">
        <v>305</v>
      </c>
      <c r="F719" t="s">
        <v>41</v>
      </c>
      <c r="G719" t="s">
        <v>42</v>
      </c>
      <c r="H719" t="s">
        <v>4034</v>
      </c>
      <c r="I719" t="s">
        <v>68</v>
      </c>
      <c r="J719" s="19" t="s">
        <v>69</v>
      </c>
      <c r="K719" t="s">
        <v>70</v>
      </c>
      <c r="L719">
        <v>1966</v>
      </c>
      <c r="M719">
        <f t="shared" si="1045"/>
        <v>1966</v>
      </c>
      <c r="N719">
        <v>53</v>
      </c>
      <c r="O719" s="19">
        <f t="shared" si="1046"/>
        <v>53</v>
      </c>
      <c r="P719" t="s">
        <v>80</v>
      </c>
      <c r="Q719" s="19" t="str">
        <f t="shared" si="1047"/>
        <v>50-60</v>
      </c>
      <c r="R719" s="23">
        <v>400.2</v>
      </c>
      <c r="S719" s="15">
        <f t="shared" si="1048"/>
        <v>0.4002</v>
      </c>
      <c r="T719">
        <v>30109515</v>
      </c>
      <c r="U719" t="s">
        <v>45</v>
      </c>
      <c r="V719" t="s">
        <v>46</v>
      </c>
      <c r="W719" t="s">
        <v>47</v>
      </c>
      <c r="X719" t="s">
        <v>48</v>
      </c>
      <c r="Y719" t="s">
        <v>161</v>
      </c>
      <c r="Z719" t="s">
        <v>4035</v>
      </c>
      <c r="AA719" t="s">
        <v>4036</v>
      </c>
      <c r="AB719" t="s">
        <v>674</v>
      </c>
      <c r="AC719">
        <v>1966</v>
      </c>
      <c r="AD719">
        <v>53</v>
      </c>
      <c r="AE719" t="str">
        <f t="shared" si="1049"/>
        <v>&lt;60</v>
      </c>
      <c r="AF719">
        <v>-38.22635133</v>
      </c>
      <c r="AG719">
        <v>146.24377486</v>
      </c>
      <c r="AH719" t="s">
        <v>92</v>
      </c>
      <c r="AI719" t="s">
        <v>51</v>
      </c>
      <c r="AJ719" s="33" t="s">
        <v>164</v>
      </c>
      <c r="AL719">
        <v>1</v>
      </c>
      <c r="AM719" t="s">
        <v>86</v>
      </c>
      <c r="AN719">
        <v>220</v>
      </c>
      <c r="AO719" s="69">
        <v>2</v>
      </c>
      <c r="AP719">
        <v>2</v>
      </c>
      <c r="AQ719">
        <v>0</v>
      </c>
      <c r="AR719">
        <v>0</v>
      </c>
      <c r="AS719" s="82" t="str">
        <f t="shared" si="1050"/>
        <v>Gw-0-0</v>
      </c>
      <c r="AT719" s="14">
        <f t="shared" si="1051"/>
        <v>17616</v>
      </c>
      <c r="AU719" s="81">
        <f>VLOOKUP(C719,Bushfire_Vlookup!$F$2:$H$12575,3,FALSE)</f>
        <v>4753.8332369999998</v>
      </c>
      <c r="AV719" s="14">
        <f>VLOOKUP(AS719,Safety_collateral_Vlookup!$J$3:$L$20,2,FALSE)</f>
        <v>3720.1399252148244</v>
      </c>
      <c r="AW719" s="14">
        <f>VLOOKUP(AS719,Safety_collateral_Vlookup!$J$3:$L$20,3,FALSE)</f>
        <v>25000</v>
      </c>
      <c r="AX719" s="48">
        <f t="shared" si="1052"/>
        <v>54513.001364083219</v>
      </c>
      <c r="AY719" s="49">
        <f t="shared" si="1044"/>
        <v>30415.200000000001</v>
      </c>
      <c r="AZ719" s="14">
        <v>76000</v>
      </c>
      <c r="BA719" s="16">
        <f t="shared" si="1053"/>
        <v>1.7922946870013421</v>
      </c>
      <c r="BB719" t="e">
        <f>IF(BA719&lt;=#REF!,#REF!,IF(BA719&lt;=#REF!,#REF!,IF(BA719&lt;=#REF!,#REF!,IF(BA719&lt;=#REF!,#REF!,#REF!))))</f>
        <v>#REF!</v>
      </c>
      <c r="BC719" s="51">
        <v>3</v>
      </c>
      <c r="BD719" s="21">
        <v>70</v>
      </c>
      <c r="BE719" s="21">
        <v>6.4399999999999999E-2</v>
      </c>
      <c r="BF719" s="26">
        <f t="shared" si="1054"/>
        <v>1983.8676999753757</v>
      </c>
      <c r="BG719" s="21">
        <v>7</v>
      </c>
      <c r="BH719" s="21">
        <f t="shared" si="1055"/>
        <v>10.5</v>
      </c>
      <c r="BI719" s="28">
        <f t="shared" si="1056"/>
        <v>1.1390624999999999E-6</v>
      </c>
      <c r="BJ719" s="27">
        <f t="shared" si="1057"/>
        <v>1.1390624999999999E-6</v>
      </c>
      <c r="BK719" s="28">
        <f t="shared" si="1058"/>
        <v>1.7463268216136599E-5</v>
      </c>
      <c r="BL719" s="35">
        <f t="shared" si="1059"/>
        <v>3.129932284146103E-5</v>
      </c>
      <c r="BM719" s="21" t="str">
        <f t="shared" si="1060"/>
        <v>Cr1</v>
      </c>
      <c r="BN719" s="51">
        <v>1</v>
      </c>
      <c r="BO719" s="21">
        <v>2</v>
      </c>
      <c r="BP719" s="50" t="s">
        <v>5497</v>
      </c>
      <c r="BQ719" s="14">
        <v>17616</v>
      </c>
      <c r="BR719">
        <f>IFERROR(VLOOKUP(AO719,'Model Failure data- Lines'!$A$37:$E$41,3,FALSE),'Model Failure data- Lines'!$C$37)</f>
        <v>5.2310000000000009E-2</v>
      </c>
      <c r="BS719" s="14">
        <f t="shared" si="1061"/>
        <v>2851.5751013551935</v>
      </c>
      <c r="BT719" s="34">
        <f t="shared" si="1043"/>
        <v>27128.850461097838</v>
      </c>
      <c r="BU719" s="34">
        <f t="shared" si="1062"/>
        <v>0.1051122717287372</v>
      </c>
      <c r="BV719" s="54">
        <f t="shared" si="1063"/>
        <v>-24277.275359742645</v>
      </c>
      <c r="BW719">
        <f>IFERROR(VLOOKUP(AO719,'Model Failure data- Lines'!$A$37:$E$41,4,FALSE),'Model Failure data- Lines'!$D$37)</f>
        <v>5.571000000000001E-2</v>
      </c>
      <c r="BX719" s="14">
        <f t="shared" si="1064"/>
        <v>3036.9193059930767</v>
      </c>
      <c r="BY719" s="34">
        <f t="shared" si="1065"/>
        <v>24197.589604559835</v>
      </c>
      <c r="BZ719" s="71">
        <f t="shared" si="1066"/>
        <v>0.1255050339981299</v>
      </c>
      <c r="CA719" s="71">
        <f t="shared" si="1067"/>
        <v>-21160.670298566758</v>
      </c>
      <c r="CB719" s="56">
        <v>2</v>
      </c>
      <c r="CC719">
        <f>IFERROR(VLOOKUP(AO719,'Model Failure data- Lines'!$A$37:$E$41,5,FALSE),'Model Failure data- Lines'!$E$37)</f>
        <v>6.1850000000000002E-2</v>
      </c>
      <c r="CD719" s="14">
        <f t="shared" si="1068"/>
        <v>3371.6291343685471</v>
      </c>
      <c r="CE719" s="34">
        <f t="shared" si="1069"/>
        <v>19251.010766679228</v>
      </c>
      <c r="CF719" s="34">
        <f t="shared" si="1070"/>
        <v>0.17514036926333029</v>
      </c>
      <c r="CG719" s="54">
        <f t="shared" si="1071"/>
        <v>-15879.38163231068</v>
      </c>
      <c r="CH719" t="e">
        <f>IFERROR(VLOOKUP(AO719,'Model Failure data- Lines'!#REF!,3,FALSE),'Model Failure data- Lines'!#REF!)</f>
        <v>#REF!</v>
      </c>
      <c r="CI719" s="14" t="e">
        <f t="shared" si="1072"/>
        <v>#REF!</v>
      </c>
      <c r="CJ719" s="34">
        <f t="shared" si="1073"/>
        <v>26021.271369976032</v>
      </c>
      <c r="CK719" s="34" t="e">
        <f t="shared" si="1074"/>
        <v>#REF!</v>
      </c>
      <c r="CL719" s="54" t="e">
        <f t="shared" si="1075"/>
        <v>#REF!</v>
      </c>
      <c r="CM719" t="e">
        <f>IFERROR(VLOOKUP(AO719,'Model Failure data- Lines'!#REF!,4,FALSE),'Model Failure data- Lines'!#REF!)</f>
        <v>#REF!</v>
      </c>
      <c r="CN719" s="14" t="e">
        <f t="shared" si="1076"/>
        <v>#REF!</v>
      </c>
      <c r="CO719" s="34">
        <f t="shared" si="1077"/>
        <v>22262.111171714616</v>
      </c>
      <c r="CP719" s="34" t="e">
        <f t="shared" si="1078"/>
        <v>#REF!</v>
      </c>
      <c r="CQ719" s="54" t="e">
        <f t="shared" si="1079"/>
        <v>#REF!</v>
      </c>
      <c r="CR719" t="e">
        <f>IFERROR(VLOOKUP(AO719,'Model Failure data- Lines'!#REF!,5,FALSE),'Model Failure data- Lines'!#REF!)</f>
        <v>#REF!</v>
      </c>
      <c r="CS719" s="14" t="e">
        <f t="shared" si="1080"/>
        <v>#REF!</v>
      </c>
      <c r="CT719" s="34">
        <f t="shared" si="1081"/>
        <v>16294.536738925954</v>
      </c>
      <c r="CU719" s="34" t="e">
        <f t="shared" si="1082"/>
        <v>#REF!</v>
      </c>
      <c r="CV719" s="54" t="e">
        <f t="shared" si="1083"/>
        <v>#REF!</v>
      </c>
      <c r="CW719" t="s">
        <v>674</v>
      </c>
      <c r="CZ719">
        <f t="shared" si="1084"/>
        <v>-21160.670298566758</v>
      </c>
      <c r="DA719" s="34">
        <f t="shared" si="1085"/>
        <v>1047.1403131200002</v>
      </c>
      <c r="DB719" s="34">
        <f t="shared" si="1086"/>
        <v>282.5800649586991</v>
      </c>
      <c r="DC719" s="34">
        <f t="shared" si="1087"/>
        <v>221.13467791437699</v>
      </c>
      <c r="DD719" s="9">
        <f t="shared" si="1088"/>
        <v>1486.0642500000001</v>
      </c>
      <c r="DE719" s="59">
        <f t="shared" si="1089"/>
        <v>0.34480346944140616</v>
      </c>
      <c r="DF719" s="59">
        <f t="shared" si="1090"/>
        <v>9.3048262560369563E-2</v>
      </c>
      <c r="DG719" s="59">
        <f t="shared" si="1091"/>
        <v>7.2815460548453934E-2</v>
      </c>
      <c r="DH719" s="59">
        <f t="shared" si="1092"/>
        <v>0.48933280744977026</v>
      </c>
      <c r="DI719" s="14">
        <f t="shared" si="1093"/>
        <v>-7296.2725346515344</v>
      </c>
      <c r="DJ719" s="14">
        <f t="shared" si="1094"/>
        <v>-1968.9636058944536</v>
      </c>
      <c r="DK719" s="14">
        <f t="shared" si="1095"/>
        <v>-1540.8239533041287</v>
      </c>
      <c r="DL719" s="14">
        <f t="shared" si="1096"/>
        <v>-10354.610204716641</v>
      </c>
      <c r="DM719">
        <f t="shared" si="1097"/>
        <v>-15879.38163231068</v>
      </c>
      <c r="DN719" s="34">
        <f t="shared" si="1098"/>
        <v>1162.5494232000001</v>
      </c>
      <c r="DO719" s="34">
        <f t="shared" si="1099"/>
        <v>313.72423295091613</v>
      </c>
      <c r="DP719" s="34">
        <f t="shared" si="1100"/>
        <v>245.50672821763084</v>
      </c>
      <c r="DQ719" s="9">
        <f t="shared" si="1101"/>
        <v>1649.8487499999999</v>
      </c>
      <c r="DR719" s="59">
        <f t="shared" si="1102"/>
        <v>0.34480346944140616</v>
      </c>
      <c r="DS719" s="59">
        <f t="shared" si="1103"/>
        <v>9.3048262560369563E-2</v>
      </c>
      <c r="DT719" s="59">
        <f t="shared" si="1104"/>
        <v>7.2815460548453934E-2</v>
      </c>
      <c r="DU719" s="59">
        <f t="shared" si="1105"/>
        <v>0.48933280744977026</v>
      </c>
      <c r="DV719" s="14">
        <f t="shared" si="1106"/>
        <v>-5475.2658794048621</v>
      </c>
      <c r="DW719" s="14">
        <f t="shared" si="1107"/>
        <v>-1477.548871419554</v>
      </c>
      <c r="DX719" s="14">
        <f t="shared" si="1108"/>
        <v>-1156.2644867813624</v>
      </c>
      <c r="DY719" s="14">
        <f t="shared" si="1109"/>
        <v>-7770.3023947049014</v>
      </c>
      <c r="DZ719" s="34" t="e">
        <f t="shared" si="1110"/>
        <v>#REF!</v>
      </c>
      <c r="EA719" s="34" t="e">
        <f t="shared" si="1111"/>
        <v>#REF!</v>
      </c>
      <c r="EB719" s="34" t="e">
        <f t="shared" si="1112"/>
        <v>#REF!</v>
      </c>
      <c r="EC719" s="34" t="e">
        <f t="shared" si="1113"/>
        <v>#REF!</v>
      </c>
      <c r="ED719" s="34" t="e">
        <f t="shared" si="1114"/>
        <v>#REF!</v>
      </c>
      <c r="EE719" s="59" t="e">
        <f t="shared" si="1115"/>
        <v>#REF!</v>
      </c>
      <c r="EF719" s="59" t="e">
        <f t="shared" si="1116"/>
        <v>#REF!</v>
      </c>
      <c r="EG719" s="59" t="e">
        <f t="shared" si="1117"/>
        <v>#REF!</v>
      </c>
      <c r="EH719" s="59" t="e">
        <f t="shared" si="1118"/>
        <v>#REF!</v>
      </c>
      <c r="EI719" s="14" t="e">
        <f t="shared" si="1119"/>
        <v>#REF!</v>
      </c>
      <c r="EJ719" s="14" t="e">
        <f t="shared" si="1120"/>
        <v>#REF!</v>
      </c>
      <c r="EK719" s="14" t="e">
        <f t="shared" si="1121"/>
        <v>#REF!</v>
      </c>
      <c r="EL719" s="14" t="e">
        <f t="shared" si="1122"/>
        <v>#REF!</v>
      </c>
      <c r="EM719" t="e">
        <f t="shared" si="1123"/>
        <v>#REF!</v>
      </c>
      <c r="EN719" s="34" t="e">
        <f t="shared" si="1124"/>
        <v>#REF!</v>
      </c>
      <c r="EO719" s="34" t="e">
        <f t="shared" si="1125"/>
        <v>#REF!</v>
      </c>
      <c r="EP719" s="34" t="e">
        <f t="shared" si="1126"/>
        <v>#REF!</v>
      </c>
      <c r="EQ719" s="34" t="e">
        <f t="shared" si="1127"/>
        <v>#REF!</v>
      </c>
      <c r="ER719" s="59" t="e">
        <f t="shared" si="1128"/>
        <v>#REF!</v>
      </c>
      <c r="ES719" s="59" t="e">
        <f t="shared" si="1129"/>
        <v>#REF!</v>
      </c>
      <c r="ET719" s="59" t="e">
        <f t="shared" si="1130"/>
        <v>#REF!</v>
      </c>
      <c r="EU719" s="59" t="e">
        <f t="shared" si="1131"/>
        <v>#REF!</v>
      </c>
      <c r="EV719" s="14" t="e">
        <f t="shared" si="1132"/>
        <v>#REF!</v>
      </c>
      <c r="EW719" s="14" t="e">
        <f t="shared" si="1133"/>
        <v>#REF!</v>
      </c>
      <c r="EX719" s="14" t="e">
        <f t="shared" si="1134"/>
        <v>#REF!</v>
      </c>
      <c r="EY719" s="14" t="e">
        <f t="shared" si="1135"/>
        <v>#REF!</v>
      </c>
    </row>
    <row r="720" spans="1:155" x14ac:dyDescent="0.2">
      <c r="A720" s="17">
        <v>30207920</v>
      </c>
      <c r="B720" t="s">
        <v>62</v>
      </c>
      <c r="C720" t="s">
        <v>3637</v>
      </c>
      <c r="D720" t="s">
        <v>3638</v>
      </c>
      <c r="E720" t="s">
        <v>1983</v>
      </c>
      <c r="F720" t="s">
        <v>41</v>
      </c>
      <c r="G720" t="s">
        <v>42</v>
      </c>
      <c r="H720" t="s">
        <v>3639</v>
      </c>
      <c r="I720" t="s">
        <v>68</v>
      </c>
      <c r="J720" s="19" t="s">
        <v>69</v>
      </c>
      <c r="K720" t="s">
        <v>70</v>
      </c>
      <c r="L720">
        <v>1966</v>
      </c>
      <c r="M720">
        <f t="shared" si="1045"/>
        <v>1966</v>
      </c>
      <c r="N720">
        <v>53</v>
      </c>
      <c r="O720" s="19">
        <f t="shared" si="1046"/>
        <v>53</v>
      </c>
      <c r="P720" t="s">
        <v>80</v>
      </c>
      <c r="Q720" s="19" t="str">
        <f t="shared" si="1047"/>
        <v>50-60</v>
      </c>
      <c r="R720" s="23">
        <v>300.2</v>
      </c>
      <c r="S720" s="15">
        <f t="shared" si="1048"/>
        <v>0.30019999999999997</v>
      </c>
      <c r="T720">
        <v>30325447</v>
      </c>
      <c r="U720" t="s">
        <v>45</v>
      </c>
      <c r="V720" t="s">
        <v>46</v>
      </c>
      <c r="W720" t="s">
        <v>47</v>
      </c>
      <c r="X720" t="s">
        <v>48</v>
      </c>
      <c r="Y720" t="s">
        <v>161</v>
      </c>
      <c r="Z720" t="s">
        <v>3640</v>
      </c>
      <c r="AA720" t="s">
        <v>3641</v>
      </c>
      <c r="AB720" t="s">
        <v>213</v>
      </c>
      <c r="AC720">
        <v>1966</v>
      </c>
      <c r="AD720">
        <v>53</v>
      </c>
      <c r="AE720" t="str">
        <f t="shared" si="1049"/>
        <v>&lt;60</v>
      </c>
      <c r="AF720">
        <v>-38.225280699999999</v>
      </c>
      <c r="AG720">
        <v>146.23459317999999</v>
      </c>
      <c r="AH720" t="s">
        <v>92</v>
      </c>
      <c r="AI720" t="s">
        <v>51</v>
      </c>
      <c r="AJ720" s="33" t="s">
        <v>164</v>
      </c>
      <c r="AL720">
        <v>1</v>
      </c>
      <c r="AM720" t="s">
        <v>86</v>
      </c>
      <c r="AN720">
        <v>220</v>
      </c>
      <c r="AO720" s="69">
        <v>2</v>
      </c>
      <c r="AP720">
        <v>2</v>
      </c>
      <c r="AQ720">
        <v>0</v>
      </c>
      <c r="AR720">
        <v>0</v>
      </c>
      <c r="AS720" s="82" t="str">
        <f t="shared" si="1050"/>
        <v>Gw-0-0</v>
      </c>
      <c r="AT720" s="14">
        <f t="shared" si="1051"/>
        <v>17616</v>
      </c>
      <c r="AU720" s="81">
        <f>VLOOKUP(C720,Bushfire_Vlookup!$F$2:$H$12575,3,FALSE)</f>
        <v>29032.824576999999</v>
      </c>
      <c r="AV720" s="14">
        <f>VLOOKUP(AS720,Safety_collateral_Vlookup!$J$3:$L$20,2,FALSE)</f>
        <v>3720.1399252148244</v>
      </c>
      <c r="AW720" s="14">
        <f>VLOOKUP(AS720,Safety_collateral_Vlookup!$J$3:$L$20,3,FALSE)</f>
        <v>25000</v>
      </c>
      <c r="AX720" s="48">
        <f t="shared" si="1052"/>
        <v>80418.685123863223</v>
      </c>
      <c r="AY720" s="49">
        <f t="shared" si="1044"/>
        <v>22815.199999999997</v>
      </c>
      <c r="AZ720" s="14">
        <v>76000</v>
      </c>
      <c r="BA720" s="16">
        <f t="shared" si="1053"/>
        <v>3.5247854554798219</v>
      </c>
      <c r="BB720" t="e">
        <f>IF(BA720&lt;=#REF!,#REF!,IF(BA720&lt;=#REF!,#REF!,IF(BA720&lt;=#REF!,#REF!,IF(BA720&lt;=#REF!,#REF!,#REF!))))</f>
        <v>#REF!</v>
      </c>
      <c r="BC720" s="51">
        <v>4</v>
      </c>
      <c r="BD720" s="21">
        <v>70</v>
      </c>
      <c r="BE720" s="21">
        <v>6.4399999999999999E-2</v>
      </c>
      <c r="BF720" s="26">
        <f t="shared" si="1054"/>
        <v>1488.1486345142621</v>
      </c>
      <c r="BG720" s="21">
        <v>7</v>
      </c>
      <c r="BH720" s="21">
        <f t="shared" si="1055"/>
        <v>10.5</v>
      </c>
      <c r="BI720" s="28">
        <f t="shared" si="1056"/>
        <v>1.1390624999999999E-6</v>
      </c>
      <c r="BJ720" s="27">
        <f t="shared" si="1057"/>
        <v>1.1390624999999999E-6</v>
      </c>
      <c r="BK720" s="28">
        <f t="shared" si="1058"/>
        <v>1.7463268216136599E-5</v>
      </c>
      <c r="BL720" s="35">
        <f t="shared" si="1059"/>
        <v>6.1554273813381339E-5</v>
      </c>
      <c r="BM720" s="21" t="str">
        <f t="shared" si="1060"/>
        <v>Cr1</v>
      </c>
      <c r="BN720" s="51">
        <v>1</v>
      </c>
      <c r="BO720" s="21">
        <v>2</v>
      </c>
      <c r="BP720" s="50" t="s">
        <v>5497</v>
      </c>
      <c r="BQ720" s="14">
        <v>17616</v>
      </c>
      <c r="BR720">
        <f>IFERROR(VLOOKUP(AO720,'Model Failure data- Lines'!$A$37:$E$41,3,FALSE),'Model Failure data- Lines'!$C$37)</f>
        <v>5.2310000000000009E-2</v>
      </c>
      <c r="BS720" s="14">
        <f t="shared" si="1061"/>
        <v>4206.701418829286</v>
      </c>
      <c r="BT720" s="34">
        <f t="shared" si="1043"/>
        <v>20350.027257425212</v>
      </c>
      <c r="BU720" s="34">
        <f t="shared" si="1062"/>
        <v>0.20671723755526503</v>
      </c>
      <c r="BV720" s="54">
        <f t="shared" si="1063"/>
        <v>-16143.325838595927</v>
      </c>
      <c r="BW720">
        <f>IFERROR(VLOOKUP(AO720,'Model Failure data- Lines'!$A$37:$E$41,4,FALSE),'Model Failure data- Lines'!$D$37)</f>
        <v>5.571000000000001E-2</v>
      </c>
      <c r="BX720" s="14">
        <f t="shared" si="1064"/>
        <v>4480.1249482504209</v>
      </c>
      <c r="BY720" s="34">
        <f t="shared" si="1065"/>
        <v>18151.21539052689</v>
      </c>
      <c r="BZ720" s="71">
        <f t="shared" si="1066"/>
        <v>0.24682231199727792</v>
      </c>
      <c r="CA720" s="71">
        <f t="shared" si="1067"/>
        <v>-13671.090442276469</v>
      </c>
      <c r="CB720" s="56">
        <v>2</v>
      </c>
      <c r="CC720">
        <f>IFERROR(VLOOKUP(AO720,'Model Failure data- Lines'!$A$37:$E$41,5,FALSE),'Model Failure data- Lines'!$E$37)</f>
        <v>6.1850000000000002E-2</v>
      </c>
      <c r="CD720" s="14">
        <f t="shared" si="1068"/>
        <v>4973.8956749109402</v>
      </c>
      <c r="CE720" s="34">
        <f t="shared" si="1069"/>
        <v>14440.663248768375</v>
      </c>
      <c r="CF720" s="34">
        <f t="shared" si="1070"/>
        <v>0.34443678861738969</v>
      </c>
      <c r="CG720" s="54">
        <f t="shared" si="1071"/>
        <v>-9466.7675738574344</v>
      </c>
      <c r="CH720" t="e">
        <f>IFERROR(VLOOKUP(AO720,'Model Failure data- Lines'!#REF!,3,FALSE),'Model Failure data- Lines'!#REF!)</f>
        <v>#REF!</v>
      </c>
      <c r="CI720" s="14" t="e">
        <f t="shared" si="1072"/>
        <v>#REF!</v>
      </c>
      <c r="CJ720" s="34">
        <f t="shared" si="1073"/>
        <v>19519.204560886566</v>
      </c>
      <c r="CK720" s="34" t="e">
        <f t="shared" si="1074"/>
        <v>#REF!</v>
      </c>
      <c r="CL720" s="54" t="e">
        <f t="shared" si="1075"/>
        <v>#REF!</v>
      </c>
      <c r="CM720" t="e">
        <f>IFERROR(VLOOKUP(AO720,'Model Failure data- Lines'!#REF!,4,FALSE),'Model Failure data- Lines'!#REF!)</f>
        <v>#REF!</v>
      </c>
      <c r="CN720" s="14" t="e">
        <f t="shared" si="1076"/>
        <v>#REF!</v>
      </c>
      <c r="CO720" s="34">
        <f t="shared" si="1077"/>
        <v>16699.364751995818</v>
      </c>
      <c r="CP720" s="34" t="e">
        <f t="shared" si="1078"/>
        <v>#REF!</v>
      </c>
      <c r="CQ720" s="54" t="e">
        <f t="shared" si="1079"/>
        <v>#REF!</v>
      </c>
      <c r="CR720" t="e">
        <f>IFERROR(VLOOKUP(AO720,'Model Failure data- Lines'!#REF!,5,FALSE),'Model Failure data- Lines'!#REF!)</f>
        <v>#REF!</v>
      </c>
      <c r="CS720" s="14" t="e">
        <f t="shared" si="1080"/>
        <v>#REF!</v>
      </c>
      <c r="CT720" s="34">
        <f t="shared" si="1081"/>
        <v>12222.938353387233</v>
      </c>
      <c r="CU720" s="34" t="e">
        <f t="shared" si="1082"/>
        <v>#REF!</v>
      </c>
      <c r="CV720" s="54" t="e">
        <f t="shared" si="1083"/>
        <v>#REF!</v>
      </c>
      <c r="CW720" t="s">
        <v>213</v>
      </c>
      <c r="CZ720">
        <f t="shared" si="1084"/>
        <v>-13671.090442276471</v>
      </c>
      <c r="DA720" s="34">
        <f t="shared" si="1085"/>
        <v>1047.1403131200002</v>
      </c>
      <c r="DB720" s="34">
        <f t="shared" si="1086"/>
        <v>1725.785707216043</v>
      </c>
      <c r="DC720" s="34">
        <f t="shared" si="1087"/>
        <v>221.13467791437699</v>
      </c>
      <c r="DD720" s="9">
        <f t="shared" si="1088"/>
        <v>1486.0642500000001</v>
      </c>
      <c r="DE720" s="59">
        <f t="shared" si="1089"/>
        <v>0.23373015824679835</v>
      </c>
      <c r="DF720" s="59">
        <f t="shared" si="1090"/>
        <v>0.38520928035500374</v>
      </c>
      <c r="DG720" s="59">
        <f t="shared" si="1091"/>
        <v>4.9359042542046636E-2</v>
      </c>
      <c r="DH720" s="59">
        <f t="shared" si="1092"/>
        <v>0.33170151885615112</v>
      </c>
      <c r="DI720" s="14">
        <f t="shared" si="1093"/>
        <v>-3195.3461324795717</v>
      </c>
      <c r="DJ720" s="14">
        <f t="shared" si="1094"/>
        <v>-5266.2309109374883</v>
      </c>
      <c r="DK720" s="14">
        <f t="shared" si="1095"/>
        <v>-674.79193473649138</v>
      </c>
      <c r="DL720" s="14">
        <f t="shared" si="1096"/>
        <v>-4534.7214641229166</v>
      </c>
      <c r="DM720">
        <f t="shared" si="1097"/>
        <v>-9466.7675738574344</v>
      </c>
      <c r="DN720" s="34">
        <f t="shared" si="1098"/>
        <v>1162.5494232000001</v>
      </c>
      <c r="DO720" s="34">
        <f t="shared" si="1099"/>
        <v>1915.990773493309</v>
      </c>
      <c r="DP720" s="34">
        <f t="shared" si="1100"/>
        <v>245.50672821763084</v>
      </c>
      <c r="DQ720" s="9">
        <f t="shared" si="1101"/>
        <v>1649.8487499999999</v>
      </c>
      <c r="DR720" s="59">
        <f t="shared" si="1102"/>
        <v>0.23373015824679838</v>
      </c>
      <c r="DS720" s="59">
        <f t="shared" si="1103"/>
        <v>0.38520928035500374</v>
      </c>
      <c r="DT720" s="59">
        <f t="shared" si="1104"/>
        <v>4.9359042542046629E-2</v>
      </c>
      <c r="DU720" s="59">
        <f t="shared" si="1105"/>
        <v>0.33170151885615112</v>
      </c>
      <c r="DV720" s="14">
        <f t="shared" si="1106"/>
        <v>-2212.6690831233577</v>
      </c>
      <c r="DW720" s="14">
        <f t="shared" si="1107"/>
        <v>-3646.6867244137065</v>
      </c>
      <c r="DX720" s="14">
        <f t="shared" si="1108"/>
        <v>-467.27058341369667</v>
      </c>
      <c r="DY720" s="14">
        <f t="shared" si="1109"/>
        <v>-3140.1411829066715</v>
      </c>
      <c r="DZ720" s="34" t="e">
        <f t="shared" si="1110"/>
        <v>#REF!</v>
      </c>
      <c r="EA720" s="34" t="e">
        <f t="shared" si="1111"/>
        <v>#REF!</v>
      </c>
      <c r="EB720" s="34" t="e">
        <f t="shared" si="1112"/>
        <v>#REF!</v>
      </c>
      <c r="EC720" s="34" t="e">
        <f t="shared" si="1113"/>
        <v>#REF!</v>
      </c>
      <c r="ED720" s="34" t="e">
        <f t="shared" si="1114"/>
        <v>#REF!</v>
      </c>
      <c r="EE720" s="59" t="e">
        <f t="shared" si="1115"/>
        <v>#REF!</v>
      </c>
      <c r="EF720" s="59" t="e">
        <f t="shared" si="1116"/>
        <v>#REF!</v>
      </c>
      <c r="EG720" s="59" t="e">
        <f t="shared" si="1117"/>
        <v>#REF!</v>
      </c>
      <c r="EH720" s="59" t="e">
        <f t="shared" si="1118"/>
        <v>#REF!</v>
      </c>
      <c r="EI720" s="14" t="e">
        <f t="shared" si="1119"/>
        <v>#REF!</v>
      </c>
      <c r="EJ720" s="14" t="e">
        <f t="shared" si="1120"/>
        <v>#REF!</v>
      </c>
      <c r="EK720" s="14" t="e">
        <f t="shared" si="1121"/>
        <v>#REF!</v>
      </c>
      <c r="EL720" s="14" t="e">
        <f t="shared" si="1122"/>
        <v>#REF!</v>
      </c>
      <c r="EM720" t="e">
        <f t="shared" si="1123"/>
        <v>#REF!</v>
      </c>
      <c r="EN720" s="34" t="e">
        <f t="shared" si="1124"/>
        <v>#REF!</v>
      </c>
      <c r="EO720" s="34" t="e">
        <f t="shared" si="1125"/>
        <v>#REF!</v>
      </c>
      <c r="EP720" s="34" t="e">
        <f t="shared" si="1126"/>
        <v>#REF!</v>
      </c>
      <c r="EQ720" s="34" t="e">
        <f t="shared" si="1127"/>
        <v>#REF!</v>
      </c>
      <c r="ER720" s="59" t="e">
        <f t="shared" si="1128"/>
        <v>#REF!</v>
      </c>
      <c r="ES720" s="59" t="e">
        <f t="shared" si="1129"/>
        <v>#REF!</v>
      </c>
      <c r="ET720" s="59" t="e">
        <f t="shared" si="1130"/>
        <v>#REF!</v>
      </c>
      <c r="EU720" s="59" t="e">
        <f t="shared" si="1131"/>
        <v>#REF!</v>
      </c>
      <c r="EV720" s="14" t="e">
        <f t="shared" si="1132"/>
        <v>#REF!</v>
      </c>
      <c r="EW720" s="14" t="e">
        <f t="shared" si="1133"/>
        <v>#REF!</v>
      </c>
      <c r="EX720" s="14" t="e">
        <f t="shared" si="1134"/>
        <v>#REF!</v>
      </c>
      <c r="EY720" s="14" t="e">
        <f t="shared" si="1135"/>
        <v>#REF!</v>
      </c>
    </row>
    <row r="721" spans="1:155" x14ac:dyDescent="0.2">
      <c r="A721" s="17">
        <v>30102519</v>
      </c>
      <c r="B721" t="s">
        <v>62</v>
      </c>
      <c r="C721" t="s">
        <v>2320</v>
      </c>
      <c r="D721" t="s">
        <v>2321</v>
      </c>
      <c r="E721" t="s">
        <v>1637</v>
      </c>
      <c r="F721" t="s">
        <v>41</v>
      </c>
      <c r="G721" t="s">
        <v>42</v>
      </c>
      <c r="H721" t="s">
        <v>2322</v>
      </c>
      <c r="I721" t="s">
        <v>68</v>
      </c>
      <c r="J721" s="19" t="s">
        <v>69</v>
      </c>
      <c r="K721" t="s">
        <v>70</v>
      </c>
      <c r="L721">
        <v>1966</v>
      </c>
      <c r="M721">
        <f t="shared" si="1045"/>
        <v>1966</v>
      </c>
      <c r="N721">
        <v>53</v>
      </c>
      <c r="O721" s="19">
        <f t="shared" si="1046"/>
        <v>53</v>
      </c>
      <c r="P721" t="s">
        <v>80</v>
      </c>
      <c r="Q721" s="19" t="str">
        <f t="shared" si="1047"/>
        <v>50-60</v>
      </c>
      <c r="R721" s="23">
        <v>432.8</v>
      </c>
      <c r="S721" s="15">
        <f t="shared" si="1048"/>
        <v>0.43280000000000002</v>
      </c>
      <c r="T721">
        <v>30099884</v>
      </c>
      <c r="U721" t="s">
        <v>45</v>
      </c>
      <c r="V721" t="s">
        <v>46</v>
      </c>
      <c r="W721" t="s">
        <v>47</v>
      </c>
      <c r="X721" t="s">
        <v>48</v>
      </c>
      <c r="Y721" t="s">
        <v>161</v>
      </c>
      <c r="Z721" t="s">
        <v>2323</v>
      </c>
      <c r="AA721" t="s">
        <v>2324</v>
      </c>
      <c r="AB721" t="s">
        <v>666</v>
      </c>
      <c r="AC721">
        <v>1966</v>
      </c>
      <c r="AD721">
        <v>53</v>
      </c>
      <c r="AE721" t="str">
        <f t="shared" si="1049"/>
        <v>&lt;60</v>
      </c>
      <c r="AF721">
        <v>-38.224890039999998</v>
      </c>
      <c r="AG721">
        <v>146.23120517000001</v>
      </c>
      <c r="AH721" t="s">
        <v>92</v>
      </c>
      <c r="AI721" t="s">
        <v>51</v>
      </c>
      <c r="AJ721" s="33" t="s">
        <v>164</v>
      </c>
      <c r="AL721">
        <v>1</v>
      </c>
      <c r="AM721" t="s">
        <v>86</v>
      </c>
      <c r="AN721">
        <v>220</v>
      </c>
      <c r="AO721" s="69">
        <v>2</v>
      </c>
      <c r="AP721">
        <v>2</v>
      </c>
      <c r="AQ721">
        <v>0</v>
      </c>
      <c r="AR721">
        <v>0</v>
      </c>
      <c r="AS721" s="82" t="str">
        <f t="shared" si="1050"/>
        <v>Gw-0-0</v>
      </c>
      <c r="AT721" s="14">
        <f t="shared" si="1051"/>
        <v>17616</v>
      </c>
      <c r="AU721" s="81">
        <f>VLOOKUP(C721,Bushfire_Vlookup!$F$2:$H$12575,3,FALSE)</f>
        <v>31483.434986</v>
      </c>
      <c r="AV721" s="14">
        <f>VLOOKUP(AS721,Safety_collateral_Vlookup!$J$3:$L$20,2,FALSE)</f>
        <v>3720.1399252148244</v>
      </c>
      <c r="AW721" s="14">
        <f>VLOOKUP(AS721,Safety_collateral_Vlookup!$J$3:$L$20,3,FALSE)</f>
        <v>25000</v>
      </c>
      <c r="AX721" s="48">
        <f t="shared" si="1052"/>
        <v>83033.486430266203</v>
      </c>
      <c r="AY721" s="49">
        <f t="shared" si="1044"/>
        <v>32892.800000000003</v>
      </c>
      <c r="AZ721" s="14">
        <v>76000</v>
      </c>
      <c r="BA721" s="16">
        <f t="shared" si="1053"/>
        <v>2.5243666221868066</v>
      </c>
      <c r="BB721" t="e">
        <f>IF(BA721&lt;=#REF!,#REF!,IF(BA721&lt;=#REF!,#REF!,IF(BA721&lt;=#REF!,#REF!,IF(BA721&lt;=#REF!,#REF!,#REF!))))</f>
        <v>#REF!</v>
      </c>
      <c r="BC721" s="51">
        <v>3</v>
      </c>
      <c r="BD721" s="21">
        <v>70</v>
      </c>
      <c r="BE721" s="21">
        <v>6.4399999999999999E-2</v>
      </c>
      <c r="BF721" s="26">
        <f t="shared" si="1054"/>
        <v>2145.4721153156988</v>
      </c>
      <c r="BG721" s="21">
        <v>7</v>
      </c>
      <c r="BH721" s="21">
        <f t="shared" si="1055"/>
        <v>10.5</v>
      </c>
      <c r="BI721" s="28">
        <f t="shared" si="1056"/>
        <v>1.1390624999999999E-6</v>
      </c>
      <c r="BJ721" s="27">
        <f t="shared" si="1057"/>
        <v>1.1390624999999999E-6</v>
      </c>
      <c r="BK721" s="28">
        <f t="shared" si="1058"/>
        <v>1.7463268216136599E-5</v>
      </c>
      <c r="BL721" s="35">
        <f t="shared" si="1059"/>
        <v>4.4083691399110969E-5</v>
      </c>
      <c r="BM721" s="21" t="str">
        <f t="shared" si="1060"/>
        <v>Cr1</v>
      </c>
      <c r="BN721" s="51">
        <v>1</v>
      </c>
      <c r="BO721" s="21">
        <v>2</v>
      </c>
      <c r="BP721" s="50" t="s">
        <v>5497</v>
      </c>
      <c r="BQ721" s="14">
        <v>17616</v>
      </c>
      <c r="BR721">
        <f>IFERROR(VLOOKUP(AO721,'Model Failure data- Lines'!$A$37:$E$41,3,FALSE),'Model Failure data- Lines'!$C$37)</f>
        <v>5.2310000000000009E-2</v>
      </c>
      <c r="BS721" s="14">
        <f t="shared" si="1061"/>
        <v>4343.4816751672261</v>
      </c>
      <c r="BT721" s="34">
        <f t="shared" si="1043"/>
        <v>29338.746825495113</v>
      </c>
      <c r="BU721" s="34">
        <f t="shared" si="1062"/>
        <v>0.14804591692351285</v>
      </c>
      <c r="BV721" s="54">
        <f t="shared" si="1063"/>
        <v>-24995.265150327887</v>
      </c>
      <c r="BW721">
        <f>IFERROR(VLOOKUP(AO721,'Model Failure data- Lines'!$A$37:$E$41,4,FALSE),'Model Failure data- Lines'!$D$37)</f>
        <v>5.571000000000001E-2</v>
      </c>
      <c r="BX721" s="14">
        <f t="shared" si="1064"/>
        <v>4625.7955290301306</v>
      </c>
      <c r="BY721" s="34">
        <f t="shared" si="1065"/>
        <v>26168.707598334575</v>
      </c>
      <c r="BZ721" s="71">
        <f t="shared" si="1066"/>
        <v>0.17676820728145262</v>
      </c>
      <c r="CA721" s="71">
        <f t="shared" si="1067"/>
        <v>-21542.912069304446</v>
      </c>
      <c r="CB721" s="56">
        <v>2</v>
      </c>
      <c r="CC721">
        <f>IFERROR(VLOOKUP(AO721,'Model Failure data- Lines'!$A$37:$E$41,5,FALSE),'Model Failure data- Lines'!$E$37)</f>
        <v>6.1850000000000002E-2</v>
      </c>
      <c r="CD721" s="14">
        <f t="shared" si="1068"/>
        <v>5135.6211357119646</v>
      </c>
      <c r="CE721" s="34">
        <f t="shared" si="1069"/>
        <v>20819.184057518167</v>
      </c>
      <c r="CF721" s="34">
        <f t="shared" si="1070"/>
        <v>0.24667734919502779</v>
      </c>
      <c r="CG721" s="54">
        <f t="shared" si="1071"/>
        <v>-15683.562921806202</v>
      </c>
      <c r="CH721" t="e">
        <f>IFERROR(VLOOKUP(AO721,'Model Failure data- Lines'!#REF!,3,FALSE),'Model Failure data- Lines'!#REF!)</f>
        <v>#REF!</v>
      </c>
      <c r="CI721" s="14" t="e">
        <f t="shared" si="1072"/>
        <v>#REF!</v>
      </c>
      <c r="CJ721" s="34">
        <f t="shared" si="1073"/>
        <v>28140.9451497392</v>
      </c>
      <c r="CK721" s="34" t="e">
        <f t="shared" si="1074"/>
        <v>#REF!</v>
      </c>
      <c r="CL721" s="54" t="e">
        <f t="shared" si="1075"/>
        <v>#REF!</v>
      </c>
      <c r="CM721" t="e">
        <f>IFERROR(VLOOKUP(AO721,'Model Failure data- Lines'!#REF!,4,FALSE),'Model Failure data- Lines'!#REF!)</f>
        <v>#REF!</v>
      </c>
      <c r="CN721" s="14" t="e">
        <f t="shared" si="1076"/>
        <v>#REF!</v>
      </c>
      <c r="CO721" s="34">
        <f t="shared" si="1077"/>
        <v>24075.566504542941</v>
      </c>
      <c r="CP721" s="34" t="e">
        <f t="shared" si="1078"/>
        <v>#REF!</v>
      </c>
      <c r="CQ721" s="54" t="e">
        <f t="shared" si="1079"/>
        <v>#REF!</v>
      </c>
      <c r="CR721" t="e">
        <f>IFERROR(VLOOKUP(AO721,'Model Failure data- Lines'!#REF!,5,FALSE),'Model Failure data- Lines'!#REF!)</f>
        <v>#REF!</v>
      </c>
      <c r="CS721" s="14" t="e">
        <f t="shared" si="1080"/>
        <v>#REF!</v>
      </c>
      <c r="CT721" s="34">
        <f t="shared" si="1081"/>
        <v>17621.877812611576</v>
      </c>
      <c r="CU721" s="34" t="e">
        <f t="shared" si="1082"/>
        <v>#REF!</v>
      </c>
      <c r="CV721" s="54" t="e">
        <f t="shared" si="1083"/>
        <v>#REF!</v>
      </c>
      <c r="CW721" t="s">
        <v>666</v>
      </c>
      <c r="CZ721">
        <f t="shared" si="1084"/>
        <v>-21542.912069304446</v>
      </c>
      <c r="DA721" s="34">
        <f t="shared" si="1085"/>
        <v>1047.1403131200002</v>
      </c>
      <c r="DB721" s="34">
        <f t="shared" si="1086"/>
        <v>1871.4562879957543</v>
      </c>
      <c r="DC721" s="34">
        <f t="shared" si="1087"/>
        <v>221.13467791437699</v>
      </c>
      <c r="DD721" s="9">
        <f t="shared" si="1088"/>
        <v>1486.0642500000001</v>
      </c>
      <c r="DE721" s="59">
        <f t="shared" si="1089"/>
        <v>0.22636977932735158</v>
      </c>
      <c r="DF721" s="59">
        <f t="shared" si="1090"/>
        <v>0.40456960889236149</v>
      </c>
      <c r="DG721" s="59">
        <f t="shared" si="1091"/>
        <v>4.7804680627710601E-2</v>
      </c>
      <c r="DH721" s="59">
        <f t="shared" si="1092"/>
        <v>0.32125593115257656</v>
      </c>
      <c r="DI721" s="14">
        <f t="shared" si="1093"/>
        <v>-4876.6642511969867</v>
      </c>
      <c r="DJ721" s="14">
        <f t="shared" si="1094"/>
        <v>-8715.6075102810337</v>
      </c>
      <c r="DK721" s="14">
        <f t="shared" si="1095"/>
        <v>-1029.8520312639512</v>
      </c>
      <c r="DL721" s="14">
        <f t="shared" si="1096"/>
        <v>-6920.78827656248</v>
      </c>
      <c r="DM721">
        <f t="shared" si="1097"/>
        <v>-15683.562921806202</v>
      </c>
      <c r="DN721" s="34">
        <f t="shared" si="1098"/>
        <v>1162.5494232000001</v>
      </c>
      <c r="DO721" s="34">
        <f t="shared" si="1099"/>
        <v>2077.7162342943348</v>
      </c>
      <c r="DP721" s="34">
        <f t="shared" si="1100"/>
        <v>245.50672821763084</v>
      </c>
      <c r="DQ721" s="9">
        <f t="shared" si="1101"/>
        <v>1649.8487499999999</v>
      </c>
      <c r="DR721" s="59">
        <f t="shared" si="1102"/>
        <v>0.22636977932735158</v>
      </c>
      <c r="DS721" s="59">
        <f t="shared" si="1103"/>
        <v>0.40456960889236149</v>
      </c>
      <c r="DT721" s="59">
        <f t="shared" si="1104"/>
        <v>4.7804680627710594E-2</v>
      </c>
      <c r="DU721" s="59">
        <f t="shared" si="1105"/>
        <v>0.32125593115257656</v>
      </c>
      <c r="DV721" s="14">
        <f t="shared" si="1106"/>
        <v>-3550.2846776759034</v>
      </c>
      <c r="DW721" s="14">
        <f t="shared" si="1107"/>
        <v>-6345.0929173138775</v>
      </c>
      <c r="DX721" s="14">
        <f t="shared" si="1108"/>
        <v>-749.74771658154918</v>
      </c>
      <c r="DY721" s="14">
        <f t="shared" si="1109"/>
        <v>-5038.437610234876</v>
      </c>
      <c r="DZ721" s="34" t="e">
        <f t="shared" si="1110"/>
        <v>#REF!</v>
      </c>
      <c r="EA721" s="34" t="e">
        <f t="shared" si="1111"/>
        <v>#REF!</v>
      </c>
      <c r="EB721" s="34" t="e">
        <f t="shared" si="1112"/>
        <v>#REF!</v>
      </c>
      <c r="EC721" s="34" t="e">
        <f t="shared" si="1113"/>
        <v>#REF!</v>
      </c>
      <c r="ED721" s="34" t="e">
        <f t="shared" si="1114"/>
        <v>#REF!</v>
      </c>
      <c r="EE721" s="59" t="e">
        <f t="shared" si="1115"/>
        <v>#REF!</v>
      </c>
      <c r="EF721" s="59" t="e">
        <f t="shared" si="1116"/>
        <v>#REF!</v>
      </c>
      <c r="EG721" s="59" t="e">
        <f t="shared" si="1117"/>
        <v>#REF!</v>
      </c>
      <c r="EH721" s="59" t="e">
        <f t="shared" si="1118"/>
        <v>#REF!</v>
      </c>
      <c r="EI721" s="14" t="e">
        <f t="shared" si="1119"/>
        <v>#REF!</v>
      </c>
      <c r="EJ721" s="14" t="e">
        <f t="shared" si="1120"/>
        <v>#REF!</v>
      </c>
      <c r="EK721" s="14" t="e">
        <f t="shared" si="1121"/>
        <v>#REF!</v>
      </c>
      <c r="EL721" s="14" t="e">
        <f t="shared" si="1122"/>
        <v>#REF!</v>
      </c>
      <c r="EM721" t="e">
        <f t="shared" si="1123"/>
        <v>#REF!</v>
      </c>
      <c r="EN721" s="34" t="e">
        <f t="shared" si="1124"/>
        <v>#REF!</v>
      </c>
      <c r="EO721" s="34" t="e">
        <f t="shared" si="1125"/>
        <v>#REF!</v>
      </c>
      <c r="EP721" s="34" t="e">
        <f t="shared" si="1126"/>
        <v>#REF!</v>
      </c>
      <c r="EQ721" s="34" t="e">
        <f t="shared" si="1127"/>
        <v>#REF!</v>
      </c>
      <c r="ER721" s="59" t="e">
        <f t="shared" si="1128"/>
        <v>#REF!</v>
      </c>
      <c r="ES721" s="59" t="e">
        <f t="shared" si="1129"/>
        <v>#REF!</v>
      </c>
      <c r="ET721" s="59" t="e">
        <f t="shared" si="1130"/>
        <v>#REF!</v>
      </c>
      <c r="EU721" s="59" t="e">
        <f t="shared" si="1131"/>
        <v>#REF!</v>
      </c>
      <c r="EV721" s="14" t="e">
        <f t="shared" si="1132"/>
        <v>#REF!</v>
      </c>
      <c r="EW721" s="14" t="e">
        <f t="shared" si="1133"/>
        <v>#REF!</v>
      </c>
      <c r="EX721" s="14" t="e">
        <f t="shared" si="1134"/>
        <v>#REF!</v>
      </c>
      <c r="EY721" s="14" t="e">
        <f t="shared" si="1135"/>
        <v>#REF!</v>
      </c>
    </row>
    <row r="722" spans="1:155" x14ac:dyDescent="0.2">
      <c r="A722" s="17">
        <v>30317856</v>
      </c>
      <c r="B722" t="s">
        <v>62</v>
      </c>
      <c r="C722" t="s">
        <v>4622</v>
      </c>
      <c r="D722" t="s">
        <v>4623</v>
      </c>
      <c r="E722" t="s">
        <v>2597</v>
      </c>
      <c r="F722" t="s">
        <v>41</v>
      </c>
      <c r="G722" t="s">
        <v>42</v>
      </c>
      <c r="H722" t="s">
        <v>4624</v>
      </c>
      <c r="I722" t="s">
        <v>68</v>
      </c>
      <c r="J722" s="19" t="s">
        <v>69</v>
      </c>
      <c r="K722" t="s">
        <v>70</v>
      </c>
      <c r="L722">
        <v>1966</v>
      </c>
      <c r="M722">
        <f t="shared" si="1045"/>
        <v>1966</v>
      </c>
      <c r="N722">
        <v>53</v>
      </c>
      <c r="O722" s="19">
        <f t="shared" si="1046"/>
        <v>53</v>
      </c>
      <c r="P722" t="s">
        <v>80</v>
      </c>
      <c r="Q722" s="19" t="str">
        <f t="shared" si="1047"/>
        <v>50-60</v>
      </c>
      <c r="R722" s="23">
        <v>281.89999999999998</v>
      </c>
      <c r="S722" s="15">
        <f t="shared" si="1048"/>
        <v>0.28189999999999998</v>
      </c>
      <c r="T722">
        <v>30052794</v>
      </c>
      <c r="U722" t="s">
        <v>45</v>
      </c>
      <c r="V722" t="s">
        <v>46</v>
      </c>
      <c r="W722" t="s">
        <v>47</v>
      </c>
      <c r="X722" t="s">
        <v>48</v>
      </c>
      <c r="Y722" t="s">
        <v>161</v>
      </c>
      <c r="Z722" t="s">
        <v>4625</v>
      </c>
      <c r="AA722" t="s">
        <v>4626</v>
      </c>
      <c r="AB722" t="s">
        <v>206</v>
      </c>
      <c r="AC722">
        <v>1966</v>
      </c>
      <c r="AD722">
        <v>53</v>
      </c>
      <c r="AE722" t="str">
        <f t="shared" si="1049"/>
        <v>&lt;60</v>
      </c>
      <c r="AF722">
        <v>-38.223890939999997</v>
      </c>
      <c r="AG722">
        <v>146.22263272000001</v>
      </c>
      <c r="AH722" t="s">
        <v>92</v>
      </c>
      <c r="AI722" t="s">
        <v>51</v>
      </c>
      <c r="AJ722" s="33" t="s">
        <v>164</v>
      </c>
      <c r="AL722">
        <v>1</v>
      </c>
      <c r="AM722" t="s">
        <v>86</v>
      </c>
      <c r="AN722">
        <v>220</v>
      </c>
      <c r="AO722" s="69">
        <v>2</v>
      </c>
      <c r="AP722">
        <v>2</v>
      </c>
      <c r="AQ722">
        <v>0</v>
      </c>
      <c r="AR722">
        <v>0</v>
      </c>
      <c r="AS722" s="82" t="str">
        <f t="shared" si="1050"/>
        <v>Gw-0-0</v>
      </c>
      <c r="AT722" s="14">
        <f t="shared" si="1051"/>
        <v>17616</v>
      </c>
      <c r="AU722" s="81">
        <f>VLOOKUP(C722,Bushfire_Vlookup!$F$2:$H$12575,3,FALSE)</f>
        <v>30180.73331</v>
      </c>
      <c r="AV722" s="14">
        <f>VLOOKUP(AS722,Safety_collateral_Vlookup!$J$3:$L$20,2,FALSE)</f>
        <v>3720.1399252148244</v>
      </c>
      <c r="AW722" s="14">
        <f>VLOOKUP(AS722,Safety_collateral_Vlookup!$J$3:$L$20,3,FALSE)</f>
        <v>25000</v>
      </c>
      <c r="AX722" s="48">
        <f t="shared" si="1052"/>
        <v>81643.503741974215</v>
      </c>
      <c r="AY722" s="49">
        <f t="shared" si="1044"/>
        <v>21424.399999999998</v>
      </c>
      <c r="AZ722" s="14">
        <v>76000</v>
      </c>
      <c r="BA722" s="16">
        <f t="shared" si="1053"/>
        <v>3.8107720049090861</v>
      </c>
      <c r="BB722" t="e">
        <f>IF(BA722&lt;=#REF!,#REF!,IF(BA722&lt;=#REF!,#REF!,IF(BA722&lt;=#REF!,#REF!,IF(BA722&lt;=#REF!,#REF!,#REF!))))</f>
        <v>#REF!</v>
      </c>
      <c r="BC722" s="51">
        <v>4</v>
      </c>
      <c r="BD722" s="21">
        <v>70</v>
      </c>
      <c r="BE722" s="21">
        <v>6.4399999999999999E-2</v>
      </c>
      <c r="BF722" s="26">
        <f t="shared" si="1054"/>
        <v>1397.4320455348784</v>
      </c>
      <c r="BG722" s="21">
        <v>7</v>
      </c>
      <c r="BH722" s="21">
        <f t="shared" si="1055"/>
        <v>10.5</v>
      </c>
      <c r="BI722" s="28">
        <f t="shared" si="1056"/>
        <v>1.1390624999999999E-6</v>
      </c>
      <c r="BJ722" s="27">
        <f t="shared" si="1057"/>
        <v>1.1390624999999999E-6</v>
      </c>
      <c r="BK722" s="28">
        <f t="shared" si="1058"/>
        <v>1.7463268216136599E-5</v>
      </c>
      <c r="BL722" s="35">
        <f t="shared" si="1059"/>
        <v>6.6548533632271984E-5</v>
      </c>
      <c r="BM722" s="21" t="str">
        <f t="shared" si="1060"/>
        <v>Cr1</v>
      </c>
      <c r="BN722" s="51">
        <v>1</v>
      </c>
      <c r="BO722" s="21">
        <v>2</v>
      </c>
      <c r="BP722" s="50" t="s">
        <v>5497</v>
      </c>
      <c r="BQ722" s="14">
        <v>17616</v>
      </c>
      <c r="BR722">
        <f>IFERROR(VLOOKUP(AO722,'Model Failure data- Lines'!$A$37:$E$41,3,FALSE),'Model Failure data- Lines'!$C$37)</f>
        <v>5.2310000000000009E-2</v>
      </c>
      <c r="BS722" s="14">
        <f t="shared" si="1061"/>
        <v>4270.7716807426723</v>
      </c>
      <c r="BT722" s="34">
        <f t="shared" si="1043"/>
        <v>19109.502611153122</v>
      </c>
      <c r="BU722" s="34">
        <f t="shared" si="1062"/>
        <v>0.22348942134423044</v>
      </c>
      <c r="BV722" s="54">
        <f t="shared" si="1063"/>
        <v>-14838.730930410449</v>
      </c>
      <c r="BW722">
        <f>IFERROR(VLOOKUP(AO722,'Model Failure data- Lines'!$A$37:$E$41,4,FALSE),'Model Failure data- Lines'!$D$37)</f>
        <v>5.571000000000001E-2</v>
      </c>
      <c r="BX722" s="14">
        <f t="shared" si="1064"/>
        <v>4548.359593465384</v>
      </c>
      <c r="BY722" s="34">
        <f t="shared" si="1065"/>
        <v>17044.728909358862</v>
      </c>
      <c r="BZ722" s="71">
        <f t="shared" si="1066"/>
        <v>0.26684845606244789</v>
      </c>
      <c r="CA722" s="71">
        <f t="shared" si="1067"/>
        <v>-12496.369315893478</v>
      </c>
      <c r="CB722" s="56">
        <v>2</v>
      </c>
      <c r="CC722">
        <f>IFERROR(VLOOKUP(AO722,'Model Failure data- Lines'!$A$37:$E$41,5,FALSE),'Model Failure data- Lines'!$E$37)</f>
        <v>6.1850000000000002E-2</v>
      </c>
      <c r="CD722" s="14">
        <f t="shared" si="1068"/>
        <v>5049.6507064411053</v>
      </c>
      <c r="CE722" s="34">
        <f t="shared" si="1069"/>
        <v>13560.369652990688</v>
      </c>
      <c r="CF722" s="34">
        <f t="shared" si="1070"/>
        <v>0.37238296858134867</v>
      </c>
      <c r="CG722" s="54">
        <f t="shared" si="1071"/>
        <v>-8510.7189465495831</v>
      </c>
      <c r="CH722" t="e">
        <f>IFERROR(VLOOKUP(AO722,'Model Failure data- Lines'!#REF!,3,FALSE),'Model Failure data- Lines'!#REF!)</f>
        <v>#REF!</v>
      </c>
      <c r="CI722" s="14" t="e">
        <f t="shared" si="1072"/>
        <v>#REF!</v>
      </c>
      <c r="CJ722" s="34">
        <f t="shared" si="1073"/>
        <v>18329.326334823196</v>
      </c>
      <c r="CK722" s="34" t="e">
        <f t="shared" si="1074"/>
        <v>#REF!</v>
      </c>
      <c r="CL722" s="54" t="e">
        <f t="shared" si="1075"/>
        <v>#REF!</v>
      </c>
      <c r="CM722" t="e">
        <f>IFERROR(VLOOKUP(AO722,'Model Failure data- Lines'!#REF!,4,FALSE),'Model Failure data- Lines'!#REF!)</f>
        <v>#REF!</v>
      </c>
      <c r="CN722" s="14" t="e">
        <f t="shared" si="1076"/>
        <v>#REF!</v>
      </c>
      <c r="CO722" s="34">
        <f t="shared" si="1077"/>
        <v>15681.38215718728</v>
      </c>
      <c r="CP722" s="34" t="e">
        <f t="shared" si="1078"/>
        <v>#REF!</v>
      </c>
      <c r="CQ722" s="54" t="e">
        <f t="shared" si="1079"/>
        <v>#REF!</v>
      </c>
      <c r="CR722" t="e">
        <f>IFERROR(VLOOKUP(AO722,'Model Failure data- Lines'!#REF!,5,FALSE),'Model Failure data- Lines'!#REF!)</f>
        <v>#REF!</v>
      </c>
      <c r="CS722" s="14" t="e">
        <f t="shared" si="1080"/>
        <v>#REF!</v>
      </c>
      <c r="CT722" s="34">
        <f t="shared" si="1081"/>
        <v>11477.835848833647</v>
      </c>
      <c r="CU722" s="34" t="e">
        <f t="shared" si="1082"/>
        <v>#REF!</v>
      </c>
      <c r="CV722" s="54" t="e">
        <f t="shared" si="1083"/>
        <v>#REF!</v>
      </c>
      <c r="CW722" t="s">
        <v>206</v>
      </c>
      <c r="CZ722">
        <f t="shared" si="1084"/>
        <v>-12496.36931589348</v>
      </c>
      <c r="DA722" s="34">
        <f t="shared" si="1085"/>
        <v>1047.1403131200002</v>
      </c>
      <c r="DB722" s="34">
        <f t="shared" si="1086"/>
        <v>1794.0203524310068</v>
      </c>
      <c r="DC722" s="34">
        <f t="shared" si="1087"/>
        <v>221.13467791437699</v>
      </c>
      <c r="DD722" s="9">
        <f t="shared" si="1088"/>
        <v>1486.0642500000001</v>
      </c>
      <c r="DE722" s="59">
        <f t="shared" si="1089"/>
        <v>0.23022373046854605</v>
      </c>
      <c r="DF722" s="59">
        <f t="shared" si="1090"/>
        <v>0.39443239162718596</v>
      </c>
      <c r="DG722" s="59">
        <f t="shared" si="1091"/>
        <v>4.8618556508170679E-2</v>
      </c>
      <c r="DH722" s="59">
        <f t="shared" si="1092"/>
        <v>0.32672532139609733</v>
      </c>
      <c r="DI722" s="14">
        <f t="shared" si="1093"/>
        <v>-2876.9607612176696</v>
      </c>
      <c r="DJ722" s="14">
        <f t="shared" si="1094"/>
        <v>-4928.9728359244464</v>
      </c>
      <c r="DK722" s="14">
        <f t="shared" si="1095"/>
        <v>-607.55543773173736</v>
      </c>
      <c r="DL722" s="14">
        <f t="shared" si="1096"/>
        <v>-4082.8802810196257</v>
      </c>
      <c r="DM722">
        <f t="shared" si="1097"/>
        <v>-8510.7189465495812</v>
      </c>
      <c r="DN722" s="34">
        <f t="shared" si="1098"/>
        <v>1162.5494232000001</v>
      </c>
      <c r="DO722" s="34">
        <f t="shared" si="1099"/>
        <v>1991.7458050234743</v>
      </c>
      <c r="DP722" s="34">
        <f t="shared" si="1100"/>
        <v>245.50672821763084</v>
      </c>
      <c r="DQ722" s="9">
        <f t="shared" si="1101"/>
        <v>1649.8487499999999</v>
      </c>
      <c r="DR722" s="59">
        <f t="shared" si="1102"/>
        <v>0.23022373046854602</v>
      </c>
      <c r="DS722" s="59">
        <f t="shared" si="1103"/>
        <v>0.39443239162718596</v>
      </c>
      <c r="DT722" s="59">
        <f t="shared" si="1104"/>
        <v>4.8618556508170672E-2</v>
      </c>
      <c r="DU722" s="59">
        <f t="shared" si="1105"/>
        <v>0.32672532139609728</v>
      </c>
      <c r="DV722" s="14">
        <f t="shared" si="1106"/>
        <v>-1959.3694648439791</v>
      </c>
      <c r="DW722" s="14">
        <f t="shared" si="1107"/>
        <v>-3356.9032285543567</v>
      </c>
      <c r="DX722" s="14">
        <f t="shared" si="1108"/>
        <v>-413.77887002797968</v>
      </c>
      <c r="DY722" s="14">
        <f t="shared" si="1109"/>
        <v>-2780.6673831232665</v>
      </c>
      <c r="DZ722" s="34" t="e">
        <f t="shared" si="1110"/>
        <v>#REF!</v>
      </c>
      <c r="EA722" s="34" t="e">
        <f t="shared" si="1111"/>
        <v>#REF!</v>
      </c>
      <c r="EB722" s="34" t="e">
        <f t="shared" si="1112"/>
        <v>#REF!</v>
      </c>
      <c r="EC722" s="34" t="e">
        <f t="shared" si="1113"/>
        <v>#REF!</v>
      </c>
      <c r="ED722" s="34" t="e">
        <f t="shared" si="1114"/>
        <v>#REF!</v>
      </c>
      <c r="EE722" s="59" t="e">
        <f t="shared" si="1115"/>
        <v>#REF!</v>
      </c>
      <c r="EF722" s="59" t="e">
        <f t="shared" si="1116"/>
        <v>#REF!</v>
      </c>
      <c r="EG722" s="59" t="e">
        <f t="shared" si="1117"/>
        <v>#REF!</v>
      </c>
      <c r="EH722" s="59" t="e">
        <f t="shared" si="1118"/>
        <v>#REF!</v>
      </c>
      <c r="EI722" s="14" t="e">
        <f t="shared" si="1119"/>
        <v>#REF!</v>
      </c>
      <c r="EJ722" s="14" t="e">
        <f t="shared" si="1120"/>
        <v>#REF!</v>
      </c>
      <c r="EK722" s="14" t="e">
        <f t="shared" si="1121"/>
        <v>#REF!</v>
      </c>
      <c r="EL722" s="14" t="e">
        <f t="shared" si="1122"/>
        <v>#REF!</v>
      </c>
      <c r="EM722" t="e">
        <f t="shared" si="1123"/>
        <v>#REF!</v>
      </c>
      <c r="EN722" s="34" t="e">
        <f t="shared" si="1124"/>
        <v>#REF!</v>
      </c>
      <c r="EO722" s="34" t="e">
        <f t="shared" si="1125"/>
        <v>#REF!</v>
      </c>
      <c r="EP722" s="34" t="e">
        <f t="shared" si="1126"/>
        <v>#REF!</v>
      </c>
      <c r="EQ722" s="34" t="e">
        <f t="shared" si="1127"/>
        <v>#REF!</v>
      </c>
      <c r="ER722" s="59" t="e">
        <f t="shared" si="1128"/>
        <v>#REF!</v>
      </c>
      <c r="ES722" s="59" t="e">
        <f t="shared" si="1129"/>
        <v>#REF!</v>
      </c>
      <c r="ET722" s="59" t="e">
        <f t="shared" si="1130"/>
        <v>#REF!</v>
      </c>
      <c r="EU722" s="59" t="e">
        <f t="shared" si="1131"/>
        <v>#REF!</v>
      </c>
      <c r="EV722" s="14" t="e">
        <f t="shared" si="1132"/>
        <v>#REF!</v>
      </c>
      <c r="EW722" s="14" t="e">
        <f t="shared" si="1133"/>
        <v>#REF!</v>
      </c>
      <c r="EX722" s="14" t="e">
        <f t="shared" si="1134"/>
        <v>#REF!</v>
      </c>
      <c r="EY722" s="14" t="e">
        <f t="shared" si="1135"/>
        <v>#REF!</v>
      </c>
    </row>
    <row r="723" spans="1:155" x14ac:dyDescent="0.2">
      <c r="A723" s="17">
        <v>30172507</v>
      </c>
      <c r="B723" t="s">
        <v>62</v>
      </c>
      <c r="C723" t="s">
        <v>3177</v>
      </c>
      <c r="D723" t="s">
        <v>3178</v>
      </c>
      <c r="E723" t="s">
        <v>3179</v>
      </c>
      <c r="F723" t="s">
        <v>41</v>
      </c>
      <c r="G723" t="s">
        <v>42</v>
      </c>
      <c r="H723" t="s">
        <v>3180</v>
      </c>
      <c r="I723" t="s">
        <v>68</v>
      </c>
      <c r="J723" s="19" t="s">
        <v>69</v>
      </c>
      <c r="K723" t="s">
        <v>70</v>
      </c>
      <c r="L723">
        <v>1966</v>
      </c>
      <c r="M723">
        <f t="shared" si="1045"/>
        <v>1966</v>
      </c>
      <c r="N723">
        <v>53</v>
      </c>
      <c r="O723" s="19">
        <f t="shared" si="1046"/>
        <v>53</v>
      </c>
      <c r="P723" t="s">
        <v>80</v>
      </c>
      <c r="Q723" s="19" t="str">
        <f t="shared" si="1047"/>
        <v>50-60</v>
      </c>
      <c r="R723" s="23">
        <v>210.3</v>
      </c>
      <c r="S723" s="15">
        <f t="shared" si="1048"/>
        <v>0.21030000000000001</v>
      </c>
      <c r="T723">
        <v>30444107</v>
      </c>
      <c r="U723" t="s">
        <v>45</v>
      </c>
      <c r="V723" t="s">
        <v>46</v>
      </c>
      <c r="W723" s="20" t="s">
        <v>87</v>
      </c>
      <c r="X723" t="s">
        <v>88</v>
      </c>
      <c r="Y723" t="s">
        <v>272</v>
      </c>
      <c r="Z723" t="s">
        <v>3181</v>
      </c>
      <c r="AA723" t="s">
        <v>3182</v>
      </c>
      <c r="AB723" t="s">
        <v>147</v>
      </c>
      <c r="AC723">
        <v>1966</v>
      </c>
      <c r="AD723">
        <v>53</v>
      </c>
      <c r="AE723" t="str">
        <f t="shared" si="1049"/>
        <v>&lt;60</v>
      </c>
      <c r="AF723">
        <v>-38.223522670000001</v>
      </c>
      <c r="AG723">
        <v>146.21943462999999</v>
      </c>
      <c r="AH723" t="s">
        <v>92</v>
      </c>
      <c r="AI723" t="s">
        <v>51</v>
      </c>
      <c r="AJ723" s="33" t="s">
        <v>164</v>
      </c>
      <c r="AL723">
        <v>1</v>
      </c>
      <c r="AM723" t="s">
        <v>86</v>
      </c>
      <c r="AN723">
        <v>220</v>
      </c>
      <c r="AO723" s="69">
        <v>2</v>
      </c>
      <c r="AP723">
        <v>2</v>
      </c>
      <c r="AQ723">
        <v>0</v>
      </c>
      <c r="AR723">
        <v>0</v>
      </c>
      <c r="AS723" s="82" t="str">
        <f t="shared" si="1050"/>
        <v>Gw-0-0</v>
      </c>
      <c r="AT723" s="14">
        <f t="shared" si="1051"/>
        <v>17616</v>
      </c>
      <c r="AU723" s="81">
        <f>VLOOKUP(C723,Bushfire_Vlookup!$F$2:$H$12575,3,FALSE)</f>
        <v>31425.231845999999</v>
      </c>
      <c r="AV723" s="14">
        <f>VLOOKUP(AS723,Safety_collateral_Vlookup!$J$3:$L$20,2,FALSE)</f>
        <v>3720.1399252148244</v>
      </c>
      <c r="AW723" s="14">
        <f>VLOOKUP(AS723,Safety_collateral_Vlookup!$J$3:$L$20,3,FALSE)</f>
        <v>25000</v>
      </c>
      <c r="AX723" s="48">
        <f t="shared" si="1052"/>
        <v>82971.383679886203</v>
      </c>
      <c r="AY723" s="49">
        <f t="shared" si="1044"/>
        <v>15982.800000000001</v>
      </c>
      <c r="AZ723" s="14">
        <v>76000</v>
      </c>
      <c r="BA723" s="16">
        <f t="shared" si="1053"/>
        <v>5.1912921190208348</v>
      </c>
      <c r="BB723" t="e">
        <f>IF(BA723&lt;=#REF!,#REF!,IF(BA723&lt;=#REF!,#REF!,IF(BA723&lt;=#REF!,#REF!,IF(BA723&lt;=#REF!,#REF!,#REF!))))</f>
        <v>#REF!</v>
      </c>
      <c r="BC723" s="51">
        <v>4</v>
      </c>
      <c r="BD723" s="21">
        <v>70</v>
      </c>
      <c r="BE723" s="21">
        <v>6.4399999999999999E-2</v>
      </c>
      <c r="BF723" s="26">
        <f t="shared" si="1054"/>
        <v>1042.4971946647213</v>
      </c>
      <c r="BG723" s="21">
        <v>7</v>
      </c>
      <c r="BH723" s="21">
        <f t="shared" si="1055"/>
        <v>10.5</v>
      </c>
      <c r="BI723" s="28">
        <f t="shared" si="1056"/>
        <v>1.1390624999999999E-6</v>
      </c>
      <c r="BJ723" s="27">
        <f t="shared" si="1057"/>
        <v>1.1390624999999999E-6</v>
      </c>
      <c r="BK723" s="28">
        <f t="shared" si="1058"/>
        <v>1.7463268216136603E-5</v>
      </c>
      <c r="BL723" s="35">
        <f t="shared" si="1059"/>
        <v>9.0656926662776983E-5</v>
      </c>
      <c r="BM723" s="21" t="str">
        <f t="shared" si="1060"/>
        <v>Cr1</v>
      </c>
      <c r="BN723" s="51">
        <v>1</v>
      </c>
      <c r="BO723" s="21">
        <v>2</v>
      </c>
      <c r="BP723" s="50" t="s">
        <v>5497</v>
      </c>
      <c r="BQ723" s="14">
        <v>17616</v>
      </c>
      <c r="BR723">
        <f>IFERROR(VLOOKUP(AO723,'Model Failure data- Lines'!$A$37:$E$41,3,FALSE),'Model Failure data- Lines'!$C$37)</f>
        <v>5.2310000000000009E-2</v>
      </c>
      <c r="BS723" s="14">
        <f t="shared" si="1061"/>
        <v>4340.2330802948482</v>
      </c>
      <c r="BT723" s="34">
        <f t="shared" si="1043"/>
        <v>14255.865197323526</v>
      </c>
      <c r="BU723" s="34">
        <f t="shared" si="1062"/>
        <v>0.30445244958613293</v>
      </c>
      <c r="BV723" s="54">
        <f t="shared" si="1063"/>
        <v>-9915.6321170286792</v>
      </c>
      <c r="BW723">
        <f>IFERROR(VLOOKUP(AO723,'Model Failure data- Lines'!$A$37:$E$41,4,FALSE),'Model Failure data- Lines'!$D$37)</f>
        <v>5.571000000000001E-2</v>
      </c>
      <c r="BX723" s="14">
        <f t="shared" si="1064"/>
        <v>4622.3357848064616</v>
      </c>
      <c r="BY723" s="34">
        <f t="shared" si="1065"/>
        <v>12715.524972111278</v>
      </c>
      <c r="BZ723" s="71">
        <f t="shared" si="1066"/>
        <v>0.36351906782807192</v>
      </c>
      <c r="CA723" s="71">
        <f t="shared" si="1067"/>
        <v>-8093.1891873048162</v>
      </c>
      <c r="CB723" s="56">
        <v>2</v>
      </c>
      <c r="CC723">
        <f>IFERROR(VLOOKUP(AO723,'Model Failure data- Lines'!$A$37:$E$41,5,FALSE),'Model Failure data- Lines'!$E$37)</f>
        <v>6.1850000000000002E-2</v>
      </c>
      <c r="CD723" s="14">
        <f t="shared" si="1068"/>
        <v>5131.7800806009618</v>
      </c>
      <c r="CE723" s="34">
        <f t="shared" si="1069"/>
        <v>10116.160830166522</v>
      </c>
      <c r="CF723" s="34">
        <f t="shared" si="1070"/>
        <v>0.50728533944398424</v>
      </c>
      <c r="CG723" s="54">
        <f t="shared" si="1071"/>
        <v>-4984.3807495655601</v>
      </c>
      <c r="CH723" t="e">
        <f>IFERROR(VLOOKUP(AO723,'Model Failure data- Lines'!#REF!,3,FALSE),'Model Failure data- Lines'!#REF!)</f>
        <v>#REF!</v>
      </c>
      <c r="CI723" s="14" t="e">
        <f t="shared" si="1072"/>
        <v>#REF!</v>
      </c>
      <c r="CJ723" s="34">
        <f t="shared" si="1073"/>
        <v>13673.846499515143</v>
      </c>
      <c r="CK723" s="34" t="e">
        <f t="shared" si="1074"/>
        <v>#REF!</v>
      </c>
      <c r="CL723" s="54" t="e">
        <f t="shared" si="1075"/>
        <v>#REF!</v>
      </c>
      <c r="CM723" t="e">
        <f>IFERROR(VLOOKUP(AO723,'Model Failure data- Lines'!#REF!,4,FALSE),'Model Failure data- Lines'!#REF!)</f>
        <v>#REF!</v>
      </c>
      <c r="CN723" s="14" t="e">
        <f t="shared" si="1076"/>
        <v>#REF!</v>
      </c>
      <c r="CO723" s="34">
        <f t="shared" si="1077"/>
        <v>11698.455720668624</v>
      </c>
      <c r="CP723" s="34" t="e">
        <f t="shared" si="1078"/>
        <v>#REF!</v>
      </c>
      <c r="CQ723" s="54" t="e">
        <f t="shared" si="1079"/>
        <v>#REF!</v>
      </c>
      <c r="CR723" t="e">
        <f>IFERROR(VLOOKUP(AO723,'Model Failure data- Lines'!#REF!,5,FALSE),'Model Failure data- Lines'!#REF!)</f>
        <v>#REF!</v>
      </c>
      <c r="CS723" s="14" t="e">
        <f t="shared" si="1080"/>
        <v>#REF!</v>
      </c>
      <c r="CT723" s="34">
        <f t="shared" si="1081"/>
        <v>8562.5714047879264</v>
      </c>
      <c r="CU723" s="34" t="e">
        <f t="shared" si="1082"/>
        <v>#REF!</v>
      </c>
      <c r="CV723" s="54" t="e">
        <f t="shared" si="1083"/>
        <v>#REF!</v>
      </c>
      <c r="CW723" t="s">
        <v>147</v>
      </c>
      <c r="CZ723">
        <f t="shared" si="1084"/>
        <v>-8093.1891873048144</v>
      </c>
      <c r="DA723" s="34">
        <f t="shared" si="1085"/>
        <v>1047.1403131200002</v>
      </c>
      <c r="DB723" s="34">
        <f t="shared" si="1086"/>
        <v>1867.9965437720844</v>
      </c>
      <c r="DC723" s="34">
        <f t="shared" si="1087"/>
        <v>221.13467791437699</v>
      </c>
      <c r="DD723" s="9">
        <f t="shared" si="1088"/>
        <v>1486.0642500000001</v>
      </c>
      <c r="DE723" s="59">
        <f t="shared" si="1089"/>
        <v>0.22653921347772538</v>
      </c>
      <c r="DF723" s="59">
        <f t="shared" si="1090"/>
        <v>0.40412393879132646</v>
      </c>
      <c r="DG723" s="59">
        <f t="shared" si="1091"/>
        <v>4.7840461664694044E-2</v>
      </c>
      <c r="DH723" s="59">
        <f t="shared" si="1092"/>
        <v>0.32149638606625419</v>
      </c>
      <c r="DI723" s="14">
        <f t="shared" si="1093"/>
        <v>-1833.4247130184642</v>
      </c>
      <c r="DJ723" s="14">
        <f t="shared" si="1094"/>
        <v>-3270.6514917569957</v>
      </c>
      <c r="DK723" s="14">
        <f t="shared" si="1095"/>
        <v>-387.18190706037234</v>
      </c>
      <c r="DL723" s="14">
        <f t="shared" si="1096"/>
        <v>-2601.9310754689827</v>
      </c>
      <c r="DM723">
        <f t="shared" si="1097"/>
        <v>-4984.380749565561</v>
      </c>
      <c r="DN723" s="34">
        <f t="shared" si="1098"/>
        <v>1162.5494232000001</v>
      </c>
      <c r="DO723" s="34">
        <f t="shared" si="1099"/>
        <v>2073.8751791833315</v>
      </c>
      <c r="DP723" s="34">
        <f t="shared" si="1100"/>
        <v>245.50672821763084</v>
      </c>
      <c r="DQ723" s="9">
        <f t="shared" si="1101"/>
        <v>1649.8487499999999</v>
      </c>
      <c r="DR723" s="59">
        <f t="shared" si="1102"/>
        <v>0.22653921347772538</v>
      </c>
      <c r="DS723" s="59">
        <f t="shared" si="1103"/>
        <v>0.40412393879132646</v>
      </c>
      <c r="DT723" s="59">
        <f t="shared" si="1104"/>
        <v>4.7840461664694044E-2</v>
      </c>
      <c r="DU723" s="59">
        <f t="shared" si="1105"/>
        <v>0.32149638606625419</v>
      </c>
      <c r="DV723" s="14">
        <f t="shared" si="1106"/>
        <v>-1129.1576946800974</v>
      </c>
      <c r="DW723" s="14">
        <f t="shared" si="1107"/>
        <v>-2014.3075809500986</v>
      </c>
      <c r="DX723" s="14">
        <f t="shared" si="1108"/>
        <v>-238.4550761718302</v>
      </c>
      <c r="DY723" s="14">
        <f t="shared" si="1109"/>
        <v>-1602.460397763535</v>
      </c>
      <c r="DZ723" s="34" t="e">
        <f t="shared" si="1110"/>
        <v>#REF!</v>
      </c>
      <c r="EA723" s="34" t="e">
        <f t="shared" si="1111"/>
        <v>#REF!</v>
      </c>
      <c r="EB723" s="34" t="e">
        <f t="shared" si="1112"/>
        <v>#REF!</v>
      </c>
      <c r="EC723" s="34" t="e">
        <f t="shared" si="1113"/>
        <v>#REF!</v>
      </c>
      <c r="ED723" s="34" t="e">
        <f t="shared" si="1114"/>
        <v>#REF!</v>
      </c>
      <c r="EE723" s="59" t="e">
        <f t="shared" si="1115"/>
        <v>#REF!</v>
      </c>
      <c r="EF723" s="59" t="e">
        <f t="shared" si="1116"/>
        <v>#REF!</v>
      </c>
      <c r="EG723" s="59" t="e">
        <f t="shared" si="1117"/>
        <v>#REF!</v>
      </c>
      <c r="EH723" s="59" t="e">
        <f t="shared" si="1118"/>
        <v>#REF!</v>
      </c>
      <c r="EI723" s="14" t="e">
        <f t="shared" si="1119"/>
        <v>#REF!</v>
      </c>
      <c r="EJ723" s="14" t="e">
        <f t="shared" si="1120"/>
        <v>#REF!</v>
      </c>
      <c r="EK723" s="14" t="e">
        <f t="shared" si="1121"/>
        <v>#REF!</v>
      </c>
      <c r="EL723" s="14" t="e">
        <f t="shared" si="1122"/>
        <v>#REF!</v>
      </c>
      <c r="EM723" t="e">
        <f t="shared" si="1123"/>
        <v>#REF!</v>
      </c>
      <c r="EN723" s="34" t="e">
        <f t="shared" si="1124"/>
        <v>#REF!</v>
      </c>
      <c r="EO723" s="34" t="e">
        <f t="shared" si="1125"/>
        <v>#REF!</v>
      </c>
      <c r="EP723" s="34" t="e">
        <f t="shared" si="1126"/>
        <v>#REF!</v>
      </c>
      <c r="EQ723" s="34" t="e">
        <f t="shared" si="1127"/>
        <v>#REF!</v>
      </c>
      <c r="ER723" s="59" t="e">
        <f t="shared" si="1128"/>
        <v>#REF!</v>
      </c>
      <c r="ES723" s="59" t="e">
        <f t="shared" si="1129"/>
        <v>#REF!</v>
      </c>
      <c r="ET723" s="59" t="e">
        <f t="shared" si="1130"/>
        <v>#REF!</v>
      </c>
      <c r="EU723" s="59" t="e">
        <f t="shared" si="1131"/>
        <v>#REF!</v>
      </c>
      <c r="EV723" s="14" t="e">
        <f t="shared" si="1132"/>
        <v>#REF!</v>
      </c>
      <c r="EW723" s="14" t="e">
        <f t="shared" si="1133"/>
        <v>#REF!</v>
      </c>
      <c r="EX723" s="14" t="e">
        <f t="shared" si="1134"/>
        <v>#REF!</v>
      </c>
      <c r="EY723" s="14" t="e">
        <f t="shared" si="1135"/>
        <v>#REF!</v>
      </c>
    </row>
    <row r="724" spans="1:155" x14ac:dyDescent="0.2">
      <c r="A724" s="17">
        <v>30032348</v>
      </c>
      <c r="B724" t="s">
        <v>62</v>
      </c>
      <c r="C724" t="s">
        <v>1088</v>
      </c>
      <c r="D724" t="s">
        <v>1089</v>
      </c>
      <c r="E724" t="s">
        <v>1090</v>
      </c>
      <c r="F724" t="s">
        <v>41</v>
      </c>
      <c r="G724" t="s">
        <v>42</v>
      </c>
      <c r="H724" t="s">
        <v>1091</v>
      </c>
      <c r="I724" t="s">
        <v>68</v>
      </c>
      <c r="J724" s="19" t="s">
        <v>69</v>
      </c>
      <c r="K724" t="s">
        <v>70</v>
      </c>
      <c r="L724">
        <v>1966</v>
      </c>
      <c r="M724">
        <f t="shared" si="1045"/>
        <v>1966</v>
      </c>
      <c r="N724">
        <v>53</v>
      </c>
      <c r="O724" s="19">
        <f t="shared" si="1046"/>
        <v>53</v>
      </c>
      <c r="P724" t="s">
        <v>80</v>
      </c>
      <c r="Q724" s="19" t="str">
        <f t="shared" si="1047"/>
        <v>50-60</v>
      </c>
      <c r="R724" s="23">
        <v>265.2</v>
      </c>
      <c r="S724" s="15">
        <f t="shared" si="1048"/>
        <v>0.26519999999999999</v>
      </c>
      <c r="T724">
        <v>30262533</v>
      </c>
      <c r="U724" t="s">
        <v>45</v>
      </c>
      <c r="V724" t="s">
        <v>46</v>
      </c>
      <c r="W724" t="s">
        <v>47</v>
      </c>
      <c r="X724" t="s">
        <v>88</v>
      </c>
      <c r="Y724" t="s">
        <v>235</v>
      </c>
      <c r="Z724" t="s">
        <v>1092</v>
      </c>
      <c r="AA724" t="s">
        <v>1093</v>
      </c>
      <c r="AB724" t="s">
        <v>683</v>
      </c>
      <c r="AC724">
        <v>1966</v>
      </c>
      <c r="AD724">
        <v>53</v>
      </c>
      <c r="AE724" t="str">
        <f t="shared" si="1049"/>
        <v>&lt;60</v>
      </c>
      <c r="AF724">
        <v>-38.206980160000001</v>
      </c>
      <c r="AG724">
        <v>146.19317215000001</v>
      </c>
      <c r="AH724" t="s">
        <v>92</v>
      </c>
      <c r="AI724" t="s">
        <v>51</v>
      </c>
      <c r="AJ724" s="33" t="s">
        <v>164</v>
      </c>
      <c r="AL724">
        <v>1</v>
      </c>
      <c r="AM724" t="s">
        <v>86</v>
      </c>
      <c r="AN724">
        <v>220</v>
      </c>
      <c r="AO724" s="69">
        <v>2</v>
      </c>
      <c r="AP724">
        <v>2</v>
      </c>
      <c r="AQ724">
        <v>0</v>
      </c>
      <c r="AR724">
        <v>0</v>
      </c>
      <c r="AS724" s="82" t="str">
        <f t="shared" si="1050"/>
        <v>Gw-0-0</v>
      </c>
      <c r="AT724" s="14">
        <f t="shared" si="1051"/>
        <v>17616</v>
      </c>
      <c r="AU724" s="81">
        <f>VLOOKUP(C724,Bushfire_Vlookup!$F$2:$H$12575,3,FALSE)</f>
        <v>113879.736</v>
      </c>
      <c r="AV724" s="14">
        <f>VLOOKUP(AS724,Safety_collateral_Vlookup!$J$3:$L$20,2,FALSE)</f>
        <v>3720.1399252148244</v>
      </c>
      <c r="AW724" s="14">
        <f>VLOOKUP(AS724,Safety_collateral_Vlookup!$J$3:$L$20,3,FALSE)</f>
        <v>25000</v>
      </c>
      <c r="AX724" s="48">
        <f t="shared" si="1052"/>
        <v>170950.3396122042</v>
      </c>
      <c r="AY724" s="49">
        <f t="shared" si="1044"/>
        <v>20155.2</v>
      </c>
      <c r="AZ724" s="14">
        <v>76000</v>
      </c>
      <c r="BA724" s="16">
        <f t="shared" si="1053"/>
        <v>8.4816989963981602</v>
      </c>
      <c r="BB724" t="e">
        <f>IF(BA724&lt;=#REF!,#REF!,IF(BA724&lt;=#REF!,#REF!,IF(BA724&lt;=#REF!,#REF!,IF(BA724&lt;=#REF!,#REF!,#REF!))))</f>
        <v>#REF!</v>
      </c>
      <c r="BC724" s="51">
        <v>4</v>
      </c>
      <c r="BD724" s="21">
        <v>70</v>
      </c>
      <c r="BE724" s="21">
        <v>6.4399999999999999E-2</v>
      </c>
      <c r="BF724" s="26">
        <f t="shared" si="1054"/>
        <v>1314.6469616028726</v>
      </c>
      <c r="BG724" s="21">
        <v>7</v>
      </c>
      <c r="BH724" s="21">
        <f t="shared" si="1055"/>
        <v>10.5</v>
      </c>
      <c r="BI724" s="28">
        <f t="shared" si="1056"/>
        <v>1.1390624999999999E-6</v>
      </c>
      <c r="BJ724" s="27">
        <f t="shared" si="1057"/>
        <v>1.1390624999999999E-6</v>
      </c>
      <c r="BK724" s="28">
        <f t="shared" si="1058"/>
        <v>1.7463268216136603E-5</v>
      </c>
      <c r="BL724" s="35">
        <f t="shared" si="1059"/>
        <v>1.481181845026377E-4</v>
      </c>
      <c r="BM724" s="21" t="str">
        <f t="shared" si="1060"/>
        <v>Cr1</v>
      </c>
      <c r="BN724" s="51">
        <v>1</v>
      </c>
      <c r="BO724" s="21">
        <v>2</v>
      </c>
      <c r="BP724" s="50" t="s">
        <v>5497</v>
      </c>
      <c r="BQ724" s="14">
        <v>17616</v>
      </c>
      <c r="BR724">
        <f>IFERROR(VLOOKUP(AO724,'Model Failure data- Lines'!$A$37:$E$41,3,FALSE),'Model Failure data- Lines'!$C$37)</f>
        <v>5.2310000000000009E-2</v>
      </c>
      <c r="BS724" s="14">
        <f t="shared" si="1061"/>
        <v>8942.4122651144025</v>
      </c>
      <c r="BT724" s="34">
        <f t="shared" si="1043"/>
        <v>17977.439136139797</v>
      </c>
      <c r="BU724" s="34">
        <f t="shared" si="1062"/>
        <v>0.4974241435276282</v>
      </c>
      <c r="BV724" s="54">
        <f t="shared" si="1063"/>
        <v>-9035.0268710253949</v>
      </c>
      <c r="BW724">
        <f>IFERROR(VLOOKUP(AO724,'Model Failure data- Lines'!$A$37:$E$41,4,FALSE),'Model Failure data- Lines'!$D$37)</f>
        <v>5.571000000000001E-2</v>
      </c>
      <c r="BX724" s="14">
        <f t="shared" si="1064"/>
        <v>9523.643419795897</v>
      </c>
      <c r="BY724" s="34">
        <f t="shared" si="1065"/>
        <v>16034.984415615363</v>
      </c>
      <c r="BZ724" s="71">
        <f t="shared" si="1066"/>
        <v>0.59392907239257919</v>
      </c>
      <c r="CA724" s="71">
        <f t="shared" si="1067"/>
        <v>-6511.3409958194661</v>
      </c>
      <c r="CB724" s="56">
        <v>2</v>
      </c>
      <c r="CC724">
        <f>IFERROR(VLOOKUP(AO724,'Model Failure data- Lines'!$A$37:$E$41,5,FALSE),'Model Failure data- Lines'!$E$37)</f>
        <v>6.1850000000000002E-2</v>
      </c>
      <c r="CD724" s="14">
        <f t="shared" si="1068"/>
        <v>10573.27850501483</v>
      </c>
      <c r="CE724" s="34">
        <f t="shared" si="1069"/>
        <v>12757.041617499579</v>
      </c>
      <c r="CF724" s="34">
        <f t="shared" si="1070"/>
        <v>0.82881900224506966</v>
      </c>
      <c r="CG724" s="54">
        <f t="shared" si="1071"/>
        <v>-2183.7631124847485</v>
      </c>
      <c r="CH724" t="e">
        <f>IFERROR(VLOOKUP(AO724,'Model Failure data- Lines'!#REF!,3,FALSE),'Model Failure data- Lines'!#REF!)</f>
        <v>#REF!</v>
      </c>
      <c r="CI724" s="14" t="e">
        <f t="shared" si="1072"/>
        <v>#REF!</v>
      </c>
      <c r="CJ724" s="34">
        <f t="shared" si="1073"/>
        <v>17243.481177705256</v>
      </c>
      <c r="CK724" s="34" t="e">
        <f t="shared" si="1074"/>
        <v>#REF!</v>
      </c>
      <c r="CL724" s="54" t="e">
        <f t="shared" si="1075"/>
        <v>#REF!</v>
      </c>
      <c r="CM724" t="e">
        <f>IFERROR(VLOOKUP(AO724,'Model Failure data- Lines'!#REF!,4,FALSE),'Model Failure data- Lines'!#REF!)</f>
        <v>#REF!</v>
      </c>
      <c r="CN724" s="14" t="e">
        <f t="shared" si="1076"/>
        <v>#REF!</v>
      </c>
      <c r="CO724" s="34">
        <f t="shared" si="1077"/>
        <v>14752.403505094242</v>
      </c>
      <c r="CP724" s="34" t="e">
        <f t="shared" si="1078"/>
        <v>#REF!</v>
      </c>
      <c r="CQ724" s="54" t="e">
        <f t="shared" si="1079"/>
        <v>#REF!</v>
      </c>
      <c r="CR724" t="e">
        <f>IFERROR(VLOOKUP(AO724,'Model Failure data- Lines'!#REF!,5,FALSE),'Model Failure data- Lines'!#REF!)</f>
        <v>#REF!</v>
      </c>
      <c r="CS724" s="14" t="e">
        <f t="shared" si="1080"/>
        <v>#REF!</v>
      </c>
      <c r="CT724" s="34">
        <f t="shared" si="1081"/>
        <v>10797.878918448683</v>
      </c>
      <c r="CU724" s="34" t="e">
        <f t="shared" si="1082"/>
        <v>#REF!</v>
      </c>
      <c r="CV724" s="54" t="e">
        <f t="shared" si="1083"/>
        <v>#REF!</v>
      </c>
      <c r="CW724" t="s">
        <v>683</v>
      </c>
      <c r="CZ724">
        <f t="shared" si="1084"/>
        <v>-6511.3409958194679</v>
      </c>
      <c r="DA724" s="34">
        <f t="shared" si="1085"/>
        <v>1047.1403131200002</v>
      </c>
      <c r="DB724" s="34">
        <f t="shared" si="1086"/>
        <v>6769.3041787615211</v>
      </c>
      <c r="DC724" s="34">
        <f t="shared" si="1087"/>
        <v>221.13467791437699</v>
      </c>
      <c r="DD724" s="9">
        <f t="shared" si="1088"/>
        <v>1486.0642500000001</v>
      </c>
      <c r="DE724" s="59">
        <f t="shared" si="1089"/>
        <v>0.10995165053569821</v>
      </c>
      <c r="DF724" s="59">
        <f t="shared" si="1090"/>
        <v>0.71078933559091562</v>
      </c>
      <c r="DG724" s="59">
        <f t="shared" si="1091"/>
        <v>2.3219546151289669E-2</v>
      </c>
      <c r="DH724" s="59">
        <f t="shared" si="1092"/>
        <v>0.15603946772209665</v>
      </c>
      <c r="DI724" s="14">
        <f t="shared" si="1093"/>
        <v>-715.93268969110716</v>
      </c>
      <c r="DJ724" s="14">
        <f t="shared" si="1094"/>
        <v>-4628.1917402244098</v>
      </c>
      <c r="DK724" s="14">
        <f t="shared" si="1095"/>
        <v>-151.19038275921457</v>
      </c>
      <c r="DL724" s="14">
        <f t="shared" si="1096"/>
        <v>-1016.0261831447364</v>
      </c>
      <c r="DM724">
        <f t="shared" si="1097"/>
        <v>-2183.7631124847485</v>
      </c>
      <c r="DN724" s="34">
        <f t="shared" si="1098"/>
        <v>1162.5494232000001</v>
      </c>
      <c r="DO724" s="34">
        <f t="shared" si="1099"/>
        <v>7515.3736035971997</v>
      </c>
      <c r="DP724" s="34">
        <f t="shared" si="1100"/>
        <v>245.50672821763084</v>
      </c>
      <c r="DQ724" s="9">
        <f t="shared" si="1101"/>
        <v>1649.8487499999999</v>
      </c>
      <c r="DR724" s="59">
        <f t="shared" si="1102"/>
        <v>0.10995165053569819</v>
      </c>
      <c r="DS724" s="59">
        <f t="shared" si="1103"/>
        <v>0.71078933559091551</v>
      </c>
      <c r="DT724" s="59">
        <f t="shared" si="1104"/>
        <v>2.3219546151289665E-2</v>
      </c>
      <c r="DU724" s="59">
        <f t="shared" si="1105"/>
        <v>0.15603946772209665</v>
      </c>
      <c r="DV724" s="14">
        <f t="shared" si="1106"/>
        <v>-240.10835859667165</v>
      </c>
      <c r="DW724" s="14">
        <f t="shared" si="1107"/>
        <v>-1552.195531810984</v>
      </c>
      <c r="DX724" s="14">
        <f t="shared" si="1108"/>
        <v>-50.705988373823587</v>
      </c>
      <c r="DY724" s="14">
        <f t="shared" si="1109"/>
        <v>-340.75323370326919</v>
      </c>
      <c r="DZ724" s="34" t="e">
        <f t="shared" si="1110"/>
        <v>#REF!</v>
      </c>
      <c r="EA724" s="34" t="e">
        <f t="shared" si="1111"/>
        <v>#REF!</v>
      </c>
      <c r="EB724" s="34" t="e">
        <f t="shared" si="1112"/>
        <v>#REF!</v>
      </c>
      <c r="EC724" s="34" t="e">
        <f t="shared" si="1113"/>
        <v>#REF!</v>
      </c>
      <c r="ED724" s="34" t="e">
        <f t="shared" si="1114"/>
        <v>#REF!</v>
      </c>
      <c r="EE724" s="59" t="e">
        <f t="shared" si="1115"/>
        <v>#REF!</v>
      </c>
      <c r="EF724" s="59" t="e">
        <f t="shared" si="1116"/>
        <v>#REF!</v>
      </c>
      <c r="EG724" s="59" t="e">
        <f t="shared" si="1117"/>
        <v>#REF!</v>
      </c>
      <c r="EH724" s="59" t="e">
        <f t="shared" si="1118"/>
        <v>#REF!</v>
      </c>
      <c r="EI724" s="14" t="e">
        <f t="shared" si="1119"/>
        <v>#REF!</v>
      </c>
      <c r="EJ724" s="14" t="e">
        <f t="shared" si="1120"/>
        <v>#REF!</v>
      </c>
      <c r="EK724" s="14" t="e">
        <f t="shared" si="1121"/>
        <v>#REF!</v>
      </c>
      <c r="EL724" s="14" t="e">
        <f t="shared" si="1122"/>
        <v>#REF!</v>
      </c>
      <c r="EM724" t="e">
        <f t="shared" si="1123"/>
        <v>#REF!</v>
      </c>
      <c r="EN724" s="34" t="e">
        <f t="shared" si="1124"/>
        <v>#REF!</v>
      </c>
      <c r="EO724" s="34" t="e">
        <f t="shared" si="1125"/>
        <v>#REF!</v>
      </c>
      <c r="EP724" s="34" t="e">
        <f t="shared" si="1126"/>
        <v>#REF!</v>
      </c>
      <c r="EQ724" s="34" t="e">
        <f t="shared" si="1127"/>
        <v>#REF!</v>
      </c>
      <c r="ER724" s="59" t="e">
        <f t="shared" si="1128"/>
        <v>#REF!</v>
      </c>
      <c r="ES724" s="59" t="e">
        <f t="shared" si="1129"/>
        <v>#REF!</v>
      </c>
      <c r="ET724" s="59" t="e">
        <f t="shared" si="1130"/>
        <v>#REF!</v>
      </c>
      <c r="EU724" s="59" t="e">
        <f t="shared" si="1131"/>
        <v>#REF!</v>
      </c>
      <c r="EV724" s="14" t="e">
        <f t="shared" si="1132"/>
        <v>#REF!</v>
      </c>
      <c r="EW724" s="14" t="e">
        <f t="shared" si="1133"/>
        <v>#REF!</v>
      </c>
      <c r="EX724" s="14" t="e">
        <f t="shared" si="1134"/>
        <v>#REF!</v>
      </c>
      <c r="EY724" s="14" t="e">
        <f t="shared" si="1135"/>
        <v>#REF!</v>
      </c>
    </row>
    <row r="725" spans="1:155" x14ac:dyDescent="0.2">
      <c r="A725" s="17">
        <v>30246266</v>
      </c>
      <c r="B725" t="s">
        <v>62</v>
      </c>
      <c r="C725" t="s">
        <v>4067</v>
      </c>
      <c r="D725" t="s">
        <v>4068</v>
      </c>
      <c r="E725" t="s">
        <v>1855</v>
      </c>
      <c r="F725" t="s">
        <v>41</v>
      </c>
      <c r="G725" t="s">
        <v>42</v>
      </c>
      <c r="H725" t="s">
        <v>4069</v>
      </c>
      <c r="I725" t="s">
        <v>68</v>
      </c>
      <c r="J725" s="19" t="s">
        <v>69</v>
      </c>
      <c r="K725" t="s">
        <v>70</v>
      </c>
      <c r="L725">
        <v>1966</v>
      </c>
      <c r="M725">
        <f t="shared" si="1045"/>
        <v>1966</v>
      </c>
      <c r="N725">
        <v>53</v>
      </c>
      <c r="O725" s="19">
        <f t="shared" si="1046"/>
        <v>53</v>
      </c>
      <c r="P725" t="s">
        <v>80</v>
      </c>
      <c r="Q725" s="19" t="str">
        <f t="shared" si="1047"/>
        <v>50-60</v>
      </c>
      <c r="R725" s="23">
        <v>386.2</v>
      </c>
      <c r="S725" s="15">
        <f t="shared" si="1048"/>
        <v>0.38619999999999999</v>
      </c>
      <c r="T725">
        <v>30055653</v>
      </c>
      <c r="U725" t="s">
        <v>45</v>
      </c>
      <c r="V725" t="s">
        <v>46</v>
      </c>
      <c r="W725" t="s">
        <v>47</v>
      </c>
      <c r="X725" t="s">
        <v>48</v>
      </c>
      <c r="Y725" t="s">
        <v>161</v>
      </c>
      <c r="Z725" t="s">
        <v>4070</v>
      </c>
      <c r="AA725" t="s">
        <v>4071</v>
      </c>
      <c r="AB725" t="s">
        <v>610</v>
      </c>
      <c r="AC725">
        <v>1966</v>
      </c>
      <c r="AD725">
        <v>53</v>
      </c>
      <c r="AE725" t="str">
        <f t="shared" si="1049"/>
        <v>&lt;60</v>
      </c>
      <c r="AF725">
        <v>-38.205549920000003</v>
      </c>
      <c r="AG725">
        <v>146.19074943000001</v>
      </c>
      <c r="AH725" t="s">
        <v>92</v>
      </c>
      <c r="AI725" t="s">
        <v>51</v>
      </c>
      <c r="AJ725" s="33" t="s">
        <v>164</v>
      </c>
      <c r="AL725">
        <v>1</v>
      </c>
      <c r="AM725" t="s">
        <v>86</v>
      </c>
      <c r="AN725">
        <v>220</v>
      </c>
      <c r="AO725" s="69">
        <v>2</v>
      </c>
      <c r="AP725">
        <v>2</v>
      </c>
      <c r="AQ725">
        <v>0</v>
      </c>
      <c r="AR725">
        <v>0</v>
      </c>
      <c r="AS725" s="82" t="str">
        <f t="shared" si="1050"/>
        <v>Gw-0-0</v>
      </c>
      <c r="AT725" s="14">
        <f t="shared" si="1051"/>
        <v>17616</v>
      </c>
      <c r="AU725" s="81">
        <f>VLOOKUP(C725,Bushfire_Vlookup!$F$2:$H$12575,3,FALSE)</f>
        <v>103024.605467</v>
      </c>
      <c r="AV725" s="14">
        <f>VLOOKUP(AS725,Safety_collateral_Vlookup!$J$3:$L$20,2,FALSE)</f>
        <v>3720.1399252148244</v>
      </c>
      <c r="AW725" s="14">
        <f>VLOOKUP(AS725,Safety_collateral_Vlookup!$J$3:$L$20,3,FALSE)</f>
        <v>25000</v>
      </c>
      <c r="AX725" s="48">
        <f t="shared" si="1052"/>
        <v>159367.91533349321</v>
      </c>
      <c r="AY725" s="49">
        <f t="shared" si="1044"/>
        <v>29351.200000000001</v>
      </c>
      <c r="AZ725" s="14">
        <v>76000</v>
      </c>
      <c r="BA725" s="16">
        <f t="shared" si="1053"/>
        <v>5.4296899388608715</v>
      </c>
      <c r="BB725" t="e">
        <f>IF(BA725&lt;=#REF!,#REF!,IF(BA725&lt;=#REF!,#REF!,IF(BA725&lt;=#REF!,#REF!,IF(BA725&lt;=#REF!,#REF!,#REF!))))</f>
        <v>#REF!</v>
      </c>
      <c r="BC725" s="51">
        <v>4</v>
      </c>
      <c r="BD725" s="21">
        <v>70</v>
      </c>
      <c r="BE725" s="21">
        <v>6.4399999999999999E-2</v>
      </c>
      <c r="BF725" s="26">
        <f t="shared" si="1054"/>
        <v>1914.4670308108196</v>
      </c>
      <c r="BG725" s="21">
        <v>7</v>
      </c>
      <c r="BH725" s="21">
        <f t="shared" si="1055"/>
        <v>10.5</v>
      </c>
      <c r="BI725" s="28">
        <f t="shared" si="1056"/>
        <v>1.1390624999999999E-6</v>
      </c>
      <c r="BJ725" s="27">
        <f t="shared" si="1057"/>
        <v>1.1390624999999999E-6</v>
      </c>
      <c r="BK725" s="28">
        <f t="shared" si="1058"/>
        <v>1.7463268216136603E-5</v>
      </c>
      <c r="BL725" s="35">
        <f t="shared" si="1059"/>
        <v>9.4820131732785748E-5</v>
      </c>
      <c r="BM725" s="21" t="str">
        <f t="shared" si="1060"/>
        <v>Cr1</v>
      </c>
      <c r="BN725" s="51">
        <v>1</v>
      </c>
      <c r="BO725" s="21">
        <v>2</v>
      </c>
      <c r="BP725" s="50" t="s">
        <v>5497</v>
      </c>
      <c r="BQ725" s="14">
        <v>17616</v>
      </c>
      <c r="BR725">
        <f>IFERROR(VLOOKUP(AO725,'Model Failure data- Lines'!$A$37:$E$41,3,FALSE),'Model Failure data- Lines'!$C$37)</f>
        <v>5.2310000000000009E-2</v>
      </c>
      <c r="BS725" s="14">
        <f t="shared" si="1061"/>
        <v>8336.5356510950314</v>
      </c>
      <c r="BT725" s="34">
        <f t="shared" si="1043"/>
        <v>26179.815212583671</v>
      </c>
      <c r="BU725" s="34">
        <f t="shared" si="1062"/>
        <v>0.3184337086950853</v>
      </c>
      <c r="BV725" s="54">
        <f t="shared" si="1063"/>
        <v>-17843.279561488642</v>
      </c>
      <c r="BW725">
        <f>IFERROR(VLOOKUP(AO725,'Model Failure data- Lines'!$A$37:$E$41,4,FALSE),'Model Failure data- Lines'!$D$37)</f>
        <v>5.571000000000001E-2</v>
      </c>
      <c r="BX725" s="14">
        <f t="shared" si="1064"/>
        <v>8878.3865632289071</v>
      </c>
      <c r="BY725" s="34">
        <f t="shared" si="1065"/>
        <v>23351.097214595222</v>
      </c>
      <c r="BZ725" s="71">
        <f t="shared" si="1066"/>
        <v>0.38021282176323673</v>
      </c>
      <c r="CA725" s="71">
        <f t="shared" si="1067"/>
        <v>-14472.710651366315</v>
      </c>
      <c r="CB725" s="56">
        <v>2</v>
      </c>
      <c r="CC725">
        <f>IFERROR(VLOOKUP(AO725,'Model Failure data- Lines'!$A$37:$E$41,5,FALSE),'Model Failure data- Lines'!$E$37)</f>
        <v>6.1850000000000002E-2</v>
      </c>
      <c r="CD725" s="14">
        <f t="shared" si="1068"/>
        <v>9856.9055633765547</v>
      </c>
      <c r="CE725" s="34">
        <f t="shared" si="1069"/>
        <v>18577.562114171709</v>
      </c>
      <c r="CF725" s="34">
        <f t="shared" si="1070"/>
        <v>0.53058121958086801</v>
      </c>
      <c r="CG725" s="54">
        <f t="shared" si="1071"/>
        <v>-8720.6565507951545</v>
      </c>
      <c r="CH725" t="e">
        <f>IFERROR(VLOOKUP(AO725,'Model Failure data- Lines'!#REF!,3,FALSE),'Model Failure data- Lines'!#REF!)</f>
        <v>#REF!</v>
      </c>
      <c r="CI725" s="14" t="e">
        <f t="shared" si="1072"/>
        <v>#REF!</v>
      </c>
      <c r="CJ725" s="34">
        <f t="shared" si="1073"/>
        <v>25110.982016703507</v>
      </c>
      <c r="CK725" s="34" t="e">
        <f t="shared" si="1074"/>
        <v>#REF!</v>
      </c>
      <c r="CL725" s="54" t="e">
        <f t="shared" si="1075"/>
        <v>#REF!</v>
      </c>
      <c r="CM725" t="e">
        <f>IFERROR(VLOOKUP(AO725,'Model Failure data- Lines'!#REF!,4,FALSE),'Model Failure data- Lines'!#REF!)</f>
        <v>#REF!</v>
      </c>
      <c r="CN725" s="14" t="e">
        <f t="shared" si="1076"/>
        <v>#REF!</v>
      </c>
      <c r="CO725" s="34">
        <f t="shared" si="1077"/>
        <v>21483.326672953983</v>
      </c>
      <c r="CP725" s="34" t="e">
        <f t="shared" si="1078"/>
        <v>#REF!</v>
      </c>
      <c r="CQ725" s="54" t="e">
        <f t="shared" si="1079"/>
        <v>#REF!</v>
      </c>
      <c r="CR725" t="e">
        <f>IFERROR(VLOOKUP(AO725,'Model Failure data- Lines'!#REF!,5,FALSE),'Model Failure data- Lines'!#REF!)</f>
        <v>#REF!</v>
      </c>
      <c r="CS725" s="14" t="e">
        <f t="shared" si="1080"/>
        <v>#REF!</v>
      </c>
      <c r="CT725" s="34">
        <f t="shared" si="1081"/>
        <v>15724.512964950532</v>
      </c>
      <c r="CU725" s="34" t="e">
        <f t="shared" si="1082"/>
        <v>#REF!</v>
      </c>
      <c r="CV725" s="54" t="e">
        <f t="shared" si="1083"/>
        <v>#REF!</v>
      </c>
      <c r="CW725" t="s">
        <v>610</v>
      </c>
      <c r="CZ725">
        <f t="shared" si="1084"/>
        <v>-14472.710651366315</v>
      </c>
      <c r="DA725" s="34">
        <f t="shared" si="1085"/>
        <v>1047.1403131200002</v>
      </c>
      <c r="DB725" s="34">
        <f t="shared" si="1086"/>
        <v>6124.0473221945313</v>
      </c>
      <c r="DC725" s="34">
        <f t="shared" si="1087"/>
        <v>221.13467791437699</v>
      </c>
      <c r="DD725" s="9">
        <f t="shared" si="1088"/>
        <v>1486.0642500000001</v>
      </c>
      <c r="DE725" s="59">
        <f t="shared" si="1089"/>
        <v>0.11794263582269326</v>
      </c>
      <c r="DF725" s="59">
        <f t="shared" si="1090"/>
        <v>0.68977029537755641</v>
      </c>
      <c r="DG725" s="59">
        <f t="shared" si="1091"/>
        <v>2.4907079269361566E-2</v>
      </c>
      <c r="DH725" s="59">
        <f t="shared" si="1092"/>
        <v>0.16737998953038891</v>
      </c>
      <c r="DI725" s="14">
        <f t="shared" si="1093"/>
        <v>-1706.9496417213109</v>
      </c>
      <c r="DJ725" s="14">
        <f t="shared" si="1094"/>
        <v>-9982.8459009068501</v>
      </c>
      <c r="DK725" s="14">
        <f t="shared" si="1095"/>
        <v>-360.47295143611422</v>
      </c>
      <c r="DL725" s="14">
        <f t="shared" si="1096"/>
        <v>-2422.4421573020413</v>
      </c>
      <c r="DM725">
        <f t="shared" si="1097"/>
        <v>-8720.6565507951564</v>
      </c>
      <c r="DN725" s="34">
        <f t="shared" si="1098"/>
        <v>1162.5494232000001</v>
      </c>
      <c r="DO725" s="34">
        <f t="shared" si="1099"/>
        <v>6799.000661958924</v>
      </c>
      <c r="DP725" s="34">
        <f t="shared" si="1100"/>
        <v>245.50672821763084</v>
      </c>
      <c r="DQ725" s="9">
        <f t="shared" si="1101"/>
        <v>1649.8487499999999</v>
      </c>
      <c r="DR725" s="59">
        <f t="shared" si="1102"/>
        <v>0.11794263582269325</v>
      </c>
      <c r="DS725" s="59">
        <f t="shared" si="1103"/>
        <v>0.6897702953775563</v>
      </c>
      <c r="DT725" s="59">
        <f t="shared" si="1104"/>
        <v>2.4907079269361563E-2</v>
      </c>
      <c r="DU725" s="59">
        <f t="shared" si="1105"/>
        <v>0.16737998953038891</v>
      </c>
      <c r="DV725" s="14">
        <f t="shared" si="1106"/>
        <v>-1028.5372197052172</v>
      </c>
      <c r="DW725" s="14">
        <f t="shared" si="1107"/>
        <v>-6015.2498449281957</v>
      </c>
      <c r="DX725" s="14">
        <f t="shared" si="1108"/>
        <v>-217.2060839915321</v>
      </c>
      <c r="DY725" s="14">
        <f t="shared" si="1109"/>
        <v>-1459.6634021702105</v>
      </c>
      <c r="DZ725" s="34" t="e">
        <f t="shared" si="1110"/>
        <v>#REF!</v>
      </c>
      <c r="EA725" s="34" t="e">
        <f t="shared" si="1111"/>
        <v>#REF!</v>
      </c>
      <c r="EB725" s="34" t="e">
        <f t="shared" si="1112"/>
        <v>#REF!</v>
      </c>
      <c r="EC725" s="34" t="e">
        <f t="shared" si="1113"/>
        <v>#REF!</v>
      </c>
      <c r="ED725" s="34" t="e">
        <f t="shared" si="1114"/>
        <v>#REF!</v>
      </c>
      <c r="EE725" s="59" t="e">
        <f t="shared" si="1115"/>
        <v>#REF!</v>
      </c>
      <c r="EF725" s="59" t="e">
        <f t="shared" si="1116"/>
        <v>#REF!</v>
      </c>
      <c r="EG725" s="59" t="e">
        <f t="shared" si="1117"/>
        <v>#REF!</v>
      </c>
      <c r="EH725" s="59" t="e">
        <f t="shared" si="1118"/>
        <v>#REF!</v>
      </c>
      <c r="EI725" s="14" t="e">
        <f t="shared" si="1119"/>
        <v>#REF!</v>
      </c>
      <c r="EJ725" s="14" t="e">
        <f t="shared" si="1120"/>
        <v>#REF!</v>
      </c>
      <c r="EK725" s="14" t="e">
        <f t="shared" si="1121"/>
        <v>#REF!</v>
      </c>
      <c r="EL725" s="14" t="e">
        <f t="shared" si="1122"/>
        <v>#REF!</v>
      </c>
      <c r="EM725" t="e">
        <f t="shared" si="1123"/>
        <v>#REF!</v>
      </c>
      <c r="EN725" s="34" t="e">
        <f t="shared" si="1124"/>
        <v>#REF!</v>
      </c>
      <c r="EO725" s="34" t="e">
        <f t="shared" si="1125"/>
        <v>#REF!</v>
      </c>
      <c r="EP725" s="34" t="e">
        <f t="shared" si="1126"/>
        <v>#REF!</v>
      </c>
      <c r="EQ725" s="34" t="e">
        <f t="shared" si="1127"/>
        <v>#REF!</v>
      </c>
      <c r="ER725" s="59" t="e">
        <f t="shared" si="1128"/>
        <v>#REF!</v>
      </c>
      <c r="ES725" s="59" t="e">
        <f t="shared" si="1129"/>
        <v>#REF!</v>
      </c>
      <c r="ET725" s="59" t="e">
        <f t="shared" si="1130"/>
        <v>#REF!</v>
      </c>
      <c r="EU725" s="59" t="e">
        <f t="shared" si="1131"/>
        <v>#REF!</v>
      </c>
      <c r="EV725" s="14" t="e">
        <f t="shared" si="1132"/>
        <v>#REF!</v>
      </c>
      <c r="EW725" s="14" t="e">
        <f t="shared" si="1133"/>
        <v>#REF!</v>
      </c>
      <c r="EX725" s="14" t="e">
        <f t="shared" si="1134"/>
        <v>#REF!</v>
      </c>
      <c r="EY725" s="14" t="e">
        <f t="shared" si="1135"/>
        <v>#REF!</v>
      </c>
    </row>
    <row r="726" spans="1:155" x14ac:dyDescent="0.2">
      <c r="A726" s="17">
        <v>30028379</v>
      </c>
      <c r="B726" t="s">
        <v>62</v>
      </c>
      <c r="C726" t="s">
        <v>1014</v>
      </c>
      <c r="D726" t="s">
        <v>1015</v>
      </c>
      <c r="E726" t="s">
        <v>1016</v>
      </c>
      <c r="F726" t="s">
        <v>41</v>
      </c>
      <c r="G726" t="s">
        <v>42</v>
      </c>
      <c r="H726" t="s">
        <v>1017</v>
      </c>
      <c r="I726" t="s">
        <v>68</v>
      </c>
      <c r="J726" s="19" t="s">
        <v>69</v>
      </c>
      <c r="K726" t="s">
        <v>70</v>
      </c>
      <c r="L726">
        <v>1966</v>
      </c>
      <c r="M726">
        <f t="shared" si="1045"/>
        <v>1966</v>
      </c>
      <c r="N726">
        <v>53</v>
      </c>
      <c r="O726" s="19">
        <f t="shared" si="1046"/>
        <v>53</v>
      </c>
      <c r="P726" t="s">
        <v>80</v>
      </c>
      <c r="Q726" s="19" t="str">
        <f t="shared" si="1047"/>
        <v>50-60</v>
      </c>
      <c r="R726" s="23">
        <v>210.6</v>
      </c>
      <c r="S726" s="15">
        <f t="shared" si="1048"/>
        <v>0.21059999999999998</v>
      </c>
      <c r="T726">
        <v>30021755</v>
      </c>
      <c r="U726" t="s">
        <v>45</v>
      </c>
      <c r="V726" t="s">
        <v>46</v>
      </c>
      <c r="W726" t="s">
        <v>47</v>
      </c>
      <c r="X726" t="s">
        <v>48</v>
      </c>
      <c r="Y726" t="s">
        <v>161</v>
      </c>
      <c r="Z726" t="s">
        <v>1018</v>
      </c>
      <c r="AA726" t="s">
        <v>1019</v>
      </c>
      <c r="AB726" t="s">
        <v>927</v>
      </c>
      <c r="AC726">
        <v>1966</v>
      </c>
      <c r="AD726">
        <v>53</v>
      </c>
      <c r="AE726" t="str">
        <f t="shared" si="1049"/>
        <v>&lt;60</v>
      </c>
      <c r="AF726">
        <v>-37.969722879999999</v>
      </c>
      <c r="AG726">
        <v>145.28323985</v>
      </c>
      <c r="AH726" t="s">
        <v>75</v>
      </c>
      <c r="AI726" t="s">
        <v>76</v>
      </c>
      <c r="AJ726" s="33" t="s">
        <v>164</v>
      </c>
      <c r="AL726">
        <v>1</v>
      </c>
      <c r="AM726" t="s">
        <v>86</v>
      </c>
      <c r="AN726">
        <v>220</v>
      </c>
      <c r="AO726" s="69">
        <v>2</v>
      </c>
      <c r="AP726">
        <v>2</v>
      </c>
      <c r="AQ726">
        <v>0</v>
      </c>
      <c r="AR726">
        <v>2</v>
      </c>
      <c r="AS726" s="82" t="str">
        <f t="shared" si="1050"/>
        <v>Gw-0-2</v>
      </c>
      <c r="AT726" s="14">
        <f t="shared" si="1051"/>
        <v>17616</v>
      </c>
      <c r="AU726" s="81">
        <f>VLOOKUP(C726,Bushfire_Vlookup!$F$2:$H$12575,3,FALSE)</f>
        <v>1381.4155559999999</v>
      </c>
      <c r="AV726" s="14">
        <f>VLOOKUP(AS726,Safety_collateral_Vlookup!$J$3:$L$20,2,FALSE)</f>
        <v>93570.139925214826</v>
      </c>
      <c r="AW726" s="14">
        <f>VLOOKUP(AS726,Safety_collateral_Vlookup!$J$3:$L$20,3,FALSE)</f>
        <v>550000</v>
      </c>
      <c r="AX726" s="48">
        <f t="shared" si="1052"/>
        <v>706959.58169845608</v>
      </c>
      <c r="AY726" s="49">
        <f t="shared" si="1044"/>
        <v>16005.599999999999</v>
      </c>
      <c r="AZ726" s="14">
        <v>76000</v>
      </c>
      <c r="BA726" s="16">
        <f t="shared" si="1053"/>
        <v>44.169514526069385</v>
      </c>
      <c r="BB726" t="e">
        <f>IF(BA726&lt;=#REF!,#REF!,IF(BA726&lt;=#REF!,#REF!,IF(BA726&lt;=#REF!,#REF!,IF(BA726&lt;=#REF!,#REF!,#REF!))))</f>
        <v>#REF!</v>
      </c>
      <c r="BC726" s="51">
        <v>5</v>
      </c>
      <c r="BD726" s="21">
        <v>70</v>
      </c>
      <c r="BE726" s="21">
        <v>6.4399999999999999E-2</v>
      </c>
      <c r="BF726" s="26">
        <f t="shared" si="1054"/>
        <v>1043.9843518611046</v>
      </c>
      <c r="BG726" s="21">
        <v>7</v>
      </c>
      <c r="BH726" s="21">
        <f t="shared" si="1055"/>
        <v>10.5</v>
      </c>
      <c r="BI726" s="28">
        <f t="shared" si="1056"/>
        <v>1.1390624999999999E-6</v>
      </c>
      <c r="BJ726" s="27">
        <f t="shared" si="1057"/>
        <v>1.1390624999999999E-6</v>
      </c>
      <c r="BK726" s="28">
        <f t="shared" si="1058"/>
        <v>1.7463268216136603E-5</v>
      </c>
      <c r="BL726" s="35">
        <f t="shared" si="1059"/>
        <v>7.7134407914529132E-4</v>
      </c>
      <c r="BM726" s="21" t="str">
        <f t="shared" si="1060"/>
        <v>Cr1</v>
      </c>
      <c r="BN726" s="51">
        <v>1</v>
      </c>
      <c r="BO726" s="21">
        <v>2</v>
      </c>
      <c r="BP726" s="50" t="s">
        <v>5497</v>
      </c>
      <c r="BQ726" s="14">
        <v>17616</v>
      </c>
      <c r="BR726">
        <f>IFERROR(VLOOKUP(AO726,'Model Failure data- Lines'!$A$37:$E$41,3,FALSE),'Model Failure data- Lines'!$C$37)</f>
        <v>5.2310000000000009E-2</v>
      </c>
      <c r="BS726" s="14">
        <f t="shared" si="1061"/>
        <v>36981.055718646247</v>
      </c>
      <c r="BT726" s="34">
        <f t="shared" si="1043"/>
        <v>14276.201666934543</v>
      </c>
      <c r="BU726" s="34">
        <f t="shared" si="1062"/>
        <v>2.5903988036466989</v>
      </c>
      <c r="BV726" s="54">
        <f t="shared" si="1063"/>
        <v>22704.854051711704</v>
      </c>
      <c r="BW726">
        <f>IFERROR(VLOOKUP(AO726,'Model Failure data- Lines'!$A$37:$E$41,4,FALSE),'Model Failure data- Lines'!$D$37)</f>
        <v>5.571000000000001E-2</v>
      </c>
      <c r="BX726" s="14">
        <f t="shared" si="1064"/>
        <v>39384.718296420993</v>
      </c>
      <c r="BY726" s="34">
        <f t="shared" si="1065"/>
        <v>12733.664094753374</v>
      </c>
      <c r="BZ726" s="71">
        <f t="shared" si="1066"/>
        <v>3.0929603610832328</v>
      </c>
      <c r="CA726" s="71">
        <f t="shared" si="1067"/>
        <v>26651.054201667619</v>
      </c>
      <c r="CB726" s="57">
        <v>2</v>
      </c>
      <c r="CC726">
        <f>IFERROR(VLOOKUP(AO726,'Model Failure data- Lines'!$A$37:$E$41,5,FALSE),'Model Failure data- Lines'!$E$37)</f>
        <v>6.1850000000000002E-2</v>
      </c>
      <c r="CD726" s="14">
        <f t="shared" si="1068"/>
        <v>43725.45012804951</v>
      </c>
      <c r="CE726" s="34">
        <f t="shared" si="1069"/>
        <v>10130.591872720252</v>
      </c>
      <c r="CF726" s="34">
        <f t="shared" si="1070"/>
        <v>4.3161792200704276</v>
      </c>
      <c r="CG726" s="54">
        <f t="shared" si="1071"/>
        <v>33594.858255329258</v>
      </c>
      <c r="CH726" t="e">
        <f>IFERROR(VLOOKUP(AO726,'Model Failure data- Lines'!#REF!,3,FALSE),'Model Failure data- Lines'!#REF!)</f>
        <v>#REF!</v>
      </c>
      <c r="CI726" s="14" t="e">
        <f t="shared" si="1072"/>
        <v>#REF!</v>
      </c>
      <c r="CJ726" s="34">
        <f t="shared" si="1073"/>
        <v>13693.352699942408</v>
      </c>
      <c r="CK726" s="34" t="e">
        <f t="shared" si="1074"/>
        <v>#REF!</v>
      </c>
      <c r="CL726" s="54" t="e">
        <f t="shared" si="1075"/>
        <v>#REF!</v>
      </c>
      <c r="CM726" t="e">
        <f>IFERROR(VLOOKUP(AO726,'Model Failure data- Lines'!#REF!,4,FALSE),'Model Failure data- Lines'!#REF!)</f>
        <v>#REF!</v>
      </c>
      <c r="CN726" s="14" t="e">
        <f t="shared" si="1076"/>
        <v>#REF!</v>
      </c>
      <c r="CO726" s="34">
        <f t="shared" si="1077"/>
        <v>11715.14395992778</v>
      </c>
      <c r="CP726" s="34" t="e">
        <f t="shared" si="1078"/>
        <v>#REF!</v>
      </c>
      <c r="CQ726" s="54" t="e">
        <f t="shared" si="1079"/>
        <v>#REF!</v>
      </c>
      <c r="CR726" t="e">
        <f>IFERROR(VLOOKUP(AO726,'Model Failure data- Lines'!#REF!,5,FALSE),'Model Failure data- Lines'!#REF!)</f>
        <v>#REF!</v>
      </c>
      <c r="CS726" s="14" t="e">
        <f t="shared" si="1080"/>
        <v>#REF!</v>
      </c>
      <c r="CT726" s="34">
        <f t="shared" si="1081"/>
        <v>8574.7861999445413</v>
      </c>
      <c r="CU726" s="34" t="e">
        <f t="shared" si="1082"/>
        <v>#REF!</v>
      </c>
      <c r="CV726" s="54" t="e">
        <f t="shared" si="1083"/>
        <v>#REF!</v>
      </c>
      <c r="CW726" t="s">
        <v>927</v>
      </c>
      <c r="CZ726">
        <f t="shared" si="1084"/>
        <v>26651.054201667619</v>
      </c>
      <c r="DA726" s="34">
        <f t="shared" si="1085"/>
        <v>1047.1403131200002</v>
      </c>
      <c r="DB726" s="34">
        <f t="shared" si="1086"/>
        <v>82.114890886618923</v>
      </c>
      <c r="DC726" s="34">
        <f t="shared" si="1087"/>
        <v>5562.0495924143779</v>
      </c>
      <c r="DD726" s="9">
        <f t="shared" si="1088"/>
        <v>32693.413500000002</v>
      </c>
      <c r="DE726" s="59">
        <f t="shared" si="1089"/>
        <v>2.6587477539864922E-2</v>
      </c>
      <c r="DF726" s="59">
        <f t="shared" si="1090"/>
        <v>2.0849429534724119E-3</v>
      </c>
      <c r="DG726" s="59">
        <f t="shared" si="1091"/>
        <v>0.14122354641596657</v>
      </c>
      <c r="DH726" s="59">
        <f t="shared" si="1092"/>
        <v>0.83010403309069625</v>
      </c>
      <c r="DI726" s="14">
        <f t="shared" si="1093"/>
        <v>708.58430500056045</v>
      </c>
      <c r="DJ726" s="14">
        <f t="shared" si="1094"/>
        <v>55.565927660378222</v>
      </c>
      <c r="DK726" s="14">
        <f t="shared" si="1095"/>
        <v>3763.7563900836481</v>
      </c>
      <c r="DL726" s="14">
        <f t="shared" si="1096"/>
        <v>22123.147578923039</v>
      </c>
      <c r="DM726">
        <f t="shared" si="1097"/>
        <v>33594.858255329258</v>
      </c>
      <c r="DN726" s="34">
        <f t="shared" si="1098"/>
        <v>1162.5494232000001</v>
      </c>
      <c r="DO726" s="34">
        <f t="shared" si="1099"/>
        <v>91.165069131886185</v>
      </c>
      <c r="DP726" s="34">
        <f t="shared" si="1100"/>
        <v>6175.0631357176308</v>
      </c>
      <c r="DQ726" s="9">
        <f t="shared" si="1101"/>
        <v>36296.672500000001</v>
      </c>
      <c r="DR726" s="59">
        <f t="shared" si="1102"/>
        <v>2.6587477539864922E-2</v>
      </c>
      <c r="DS726" s="59">
        <f t="shared" si="1103"/>
        <v>2.0849429534724115E-3</v>
      </c>
      <c r="DT726" s="59">
        <f t="shared" si="1104"/>
        <v>0.14122354641596654</v>
      </c>
      <c r="DU726" s="59">
        <f t="shared" si="1105"/>
        <v>0.83010403309069625</v>
      </c>
      <c r="DV726" s="14">
        <f t="shared" si="1106"/>
        <v>893.20253931851232</v>
      </c>
      <c r="DW726" s="14">
        <f t="shared" si="1107"/>
        <v>70.04336299235321</v>
      </c>
      <c r="DX726" s="14">
        <f t="shared" si="1108"/>
        <v>4744.3850241593072</v>
      </c>
      <c r="DY726" s="14">
        <f t="shared" si="1109"/>
        <v>27887.227328859091</v>
      </c>
      <c r="DZ726" s="34" t="e">
        <f t="shared" si="1110"/>
        <v>#REF!</v>
      </c>
      <c r="EA726" s="34" t="e">
        <f t="shared" si="1111"/>
        <v>#REF!</v>
      </c>
      <c r="EB726" s="34" t="e">
        <f t="shared" si="1112"/>
        <v>#REF!</v>
      </c>
      <c r="EC726" s="34" t="e">
        <f t="shared" si="1113"/>
        <v>#REF!</v>
      </c>
      <c r="ED726" s="34" t="e">
        <f t="shared" si="1114"/>
        <v>#REF!</v>
      </c>
      <c r="EE726" s="59" t="e">
        <f t="shared" si="1115"/>
        <v>#REF!</v>
      </c>
      <c r="EF726" s="59" t="e">
        <f t="shared" si="1116"/>
        <v>#REF!</v>
      </c>
      <c r="EG726" s="59" t="e">
        <f t="shared" si="1117"/>
        <v>#REF!</v>
      </c>
      <c r="EH726" s="59" t="e">
        <f t="shared" si="1118"/>
        <v>#REF!</v>
      </c>
      <c r="EI726" s="14" t="e">
        <f t="shared" si="1119"/>
        <v>#REF!</v>
      </c>
      <c r="EJ726" s="14" t="e">
        <f t="shared" si="1120"/>
        <v>#REF!</v>
      </c>
      <c r="EK726" s="14" t="e">
        <f t="shared" si="1121"/>
        <v>#REF!</v>
      </c>
      <c r="EL726" s="14" t="e">
        <f t="shared" si="1122"/>
        <v>#REF!</v>
      </c>
      <c r="EM726" t="e">
        <f t="shared" si="1123"/>
        <v>#REF!</v>
      </c>
      <c r="EN726" s="34" t="e">
        <f t="shared" si="1124"/>
        <v>#REF!</v>
      </c>
      <c r="EO726" s="34" t="e">
        <f t="shared" si="1125"/>
        <v>#REF!</v>
      </c>
      <c r="EP726" s="34" t="e">
        <f t="shared" si="1126"/>
        <v>#REF!</v>
      </c>
      <c r="EQ726" s="34" t="e">
        <f t="shared" si="1127"/>
        <v>#REF!</v>
      </c>
      <c r="ER726" s="59" t="e">
        <f t="shared" si="1128"/>
        <v>#REF!</v>
      </c>
      <c r="ES726" s="59" t="e">
        <f t="shared" si="1129"/>
        <v>#REF!</v>
      </c>
      <c r="ET726" s="59" t="e">
        <f t="shared" si="1130"/>
        <v>#REF!</v>
      </c>
      <c r="EU726" s="59" t="e">
        <f t="shared" si="1131"/>
        <v>#REF!</v>
      </c>
      <c r="EV726" s="14" t="e">
        <f t="shared" si="1132"/>
        <v>#REF!</v>
      </c>
      <c r="EW726" s="14" t="e">
        <f t="shared" si="1133"/>
        <v>#REF!</v>
      </c>
      <c r="EX726" s="14" t="e">
        <f t="shared" si="1134"/>
        <v>#REF!</v>
      </c>
      <c r="EY726" s="14" t="e">
        <f t="shared" si="1135"/>
        <v>#REF!</v>
      </c>
    </row>
    <row r="727" spans="1:155" x14ac:dyDescent="0.2">
      <c r="A727" s="17">
        <v>30350513</v>
      </c>
      <c r="B727" t="s">
        <v>62</v>
      </c>
      <c r="C727" t="s">
        <v>4882</v>
      </c>
      <c r="D727" t="s">
        <v>4883</v>
      </c>
      <c r="E727" t="s">
        <v>1644</v>
      </c>
      <c r="F727" t="s">
        <v>41</v>
      </c>
      <c r="G727" t="s">
        <v>42</v>
      </c>
      <c r="H727" t="s">
        <v>4884</v>
      </c>
      <c r="I727" t="s">
        <v>68</v>
      </c>
      <c r="J727" s="19" t="s">
        <v>69</v>
      </c>
      <c r="K727" t="s">
        <v>70</v>
      </c>
      <c r="L727">
        <v>1966</v>
      </c>
      <c r="M727">
        <f t="shared" si="1045"/>
        <v>1966</v>
      </c>
      <c r="N727">
        <v>53</v>
      </c>
      <c r="O727" s="19">
        <f t="shared" si="1046"/>
        <v>53</v>
      </c>
      <c r="P727" t="s">
        <v>80</v>
      </c>
      <c r="Q727" s="19" t="str">
        <f t="shared" si="1047"/>
        <v>50-60</v>
      </c>
      <c r="R727" s="23">
        <v>343.8</v>
      </c>
      <c r="S727" s="15">
        <f t="shared" si="1048"/>
        <v>0.34379999999999999</v>
      </c>
      <c r="T727">
        <v>30090614</v>
      </c>
      <c r="U727" t="s">
        <v>45</v>
      </c>
      <c r="V727" t="s">
        <v>46</v>
      </c>
      <c r="W727" t="s">
        <v>47</v>
      </c>
      <c r="X727" t="s">
        <v>48</v>
      </c>
      <c r="Y727" t="s">
        <v>161</v>
      </c>
      <c r="Z727" t="s">
        <v>4885</v>
      </c>
      <c r="AA727" t="s">
        <v>4886</v>
      </c>
      <c r="AB727" t="s">
        <v>304</v>
      </c>
      <c r="AC727">
        <v>1966</v>
      </c>
      <c r="AD727">
        <v>53</v>
      </c>
      <c r="AE727" t="str">
        <f t="shared" si="1049"/>
        <v>&lt;60</v>
      </c>
      <c r="AF727">
        <v>-37.966741290000002</v>
      </c>
      <c r="AG727">
        <v>145.27880572999999</v>
      </c>
      <c r="AH727" t="s">
        <v>75</v>
      </c>
      <c r="AI727" t="s">
        <v>76</v>
      </c>
      <c r="AJ727" s="33" t="s">
        <v>164</v>
      </c>
      <c r="AL727">
        <v>1</v>
      </c>
      <c r="AM727" t="s">
        <v>86</v>
      </c>
      <c r="AN727">
        <v>220</v>
      </c>
      <c r="AO727" s="69">
        <v>2</v>
      </c>
      <c r="AP727">
        <v>2</v>
      </c>
      <c r="AQ727">
        <v>0</v>
      </c>
      <c r="AR727">
        <v>2</v>
      </c>
      <c r="AS727" s="82" t="str">
        <f t="shared" si="1050"/>
        <v>Gw-0-2</v>
      </c>
      <c r="AT727" s="14">
        <f t="shared" si="1051"/>
        <v>17616</v>
      </c>
      <c r="AU727" s="81">
        <f>VLOOKUP(C727,Bushfire_Vlookup!$F$2:$H$12575,3,FALSE)</f>
        <v>1385.1475359999999</v>
      </c>
      <c r="AV727" s="14">
        <f>VLOOKUP(AS727,Safety_collateral_Vlookup!$J$3:$L$20,2,FALSE)</f>
        <v>93570.139925214826</v>
      </c>
      <c r="AW727" s="14">
        <f>VLOOKUP(AS727,Safety_collateral_Vlookup!$J$3:$L$20,3,FALSE)</f>
        <v>550000</v>
      </c>
      <c r="AX727" s="48">
        <f t="shared" si="1052"/>
        <v>706963.56372111617</v>
      </c>
      <c r="AY727" s="49">
        <f t="shared" si="1044"/>
        <v>26128.799999999999</v>
      </c>
      <c r="AZ727" s="14">
        <v>76000</v>
      </c>
      <c r="BA727" s="16">
        <f t="shared" si="1053"/>
        <v>27.056870722004692</v>
      </c>
      <c r="BB727" t="e">
        <f>IF(BA727&lt;=#REF!,#REF!,IF(BA727&lt;=#REF!,#REF!,IF(BA727&lt;=#REF!,#REF!,IF(BA727&lt;=#REF!,#REF!,#REF!))))</f>
        <v>#REF!</v>
      </c>
      <c r="BC727" s="51">
        <v>5</v>
      </c>
      <c r="BD727" s="21">
        <v>70</v>
      </c>
      <c r="BE727" s="21">
        <v>6.4399999999999999E-2</v>
      </c>
      <c r="BF727" s="26">
        <f t="shared" si="1054"/>
        <v>1704.2821470553076</v>
      </c>
      <c r="BG727" s="21">
        <v>7</v>
      </c>
      <c r="BH727" s="21">
        <f t="shared" si="1055"/>
        <v>10.5</v>
      </c>
      <c r="BI727" s="28">
        <f t="shared" si="1056"/>
        <v>1.1390624999999999E-6</v>
      </c>
      <c r="BJ727" s="27">
        <f t="shared" si="1057"/>
        <v>1.1390624999999999E-6</v>
      </c>
      <c r="BK727" s="28">
        <f t="shared" si="1058"/>
        <v>1.7463268216136599E-5</v>
      </c>
      <c r="BL727" s="35">
        <f t="shared" si="1059"/>
        <v>4.7250139050770149E-4</v>
      </c>
      <c r="BM727" s="21" t="str">
        <f t="shared" si="1060"/>
        <v>Cr1</v>
      </c>
      <c r="BN727" s="51">
        <v>1</v>
      </c>
      <c r="BO727" s="21">
        <v>2</v>
      </c>
      <c r="BP727" s="50" t="s">
        <v>5497</v>
      </c>
      <c r="BQ727" s="14">
        <v>17616</v>
      </c>
      <c r="BR727">
        <f>IFERROR(VLOOKUP(AO727,'Model Failure data- Lines'!$A$37:$E$41,3,FALSE),'Model Failure data- Lines'!$C$37)</f>
        <v>5.2310000000000009E-2</v>
      </c>
      <c r="BS727" s="14">
        <f t="shared" si="1061"/>
        <v>36981.26401825159</v>
      </c>
      <c r="BT727" s="34">
        <f t="shared" si="1043"/>
        <v>23305.594174226477</v>
      </c>
      <c r="BU727" s="34">
        <f t="shared" si="1062"/>
        <v>1.5867977337024497</v>
      </c>
      <c r="BV727" s="54">
        <f t="shared" si="1063"/>
        <v>13675.669844025113</v>
      </c>
      <c r="BW727">
        <f>IFERROR(VLOOKUP(AO727,'Model Failure data- Lines'!$A$37:$E$41,4,FALSE),'Model Failure data- Lines'!$D$37)</f>
        <v>5.571000000000001E-2</v>
      </c>
      <c r="BX727" s="14">
        <f t="shared" si="1064"/>
        <v>39384.940134903387</v>
      </c>
      <c r="BY727" s="34">
        <f t="shared" si="1065"/>
        <v>20787.434547845256</v>
      </c>
      <c r="BZ727" s="71">
        <f t="shared" si="1066"/>
        <v>1.8946513117938295</v>
      </c>
      <c r="CA727" s="71">
        <f t="shared" si="1067"/>
        <v>18597.505587058131</v>
      </c>
      <c r="CB727" s="57">
        <v>2</v>
      </c>
      <c r="CC727">
        <f>IFERROR(VLOOKUP(AO727,'Model Failure data- Lines'!$A$37:$E$41,5,FALSE),'Model Failure data- Lines'!$E$37)</f>
        <v>6.1850000000000002E-2</v>
      </c>
      <c r="CD727" s="14">
        <f t="shared" si="1068"/>
        <v>43725.696416151033</v>
      </c>
      <c r="CE727" s="34">
        <f t="shared" si="1069"/>
        <v>16537.974766577507</v>
      </c>
      <c r="CF727" s="34">
        <f t="shared" si="1070"/>
        <v>2.6439571370322001</v>
      </c>
      <c r="CG727" s="54">
        <f t="shared" si="1071"/>
        <v>27187.721649573527</v>
      </c>
      <c r="CH727" t="e">
        <f>IFERROR(VLOOKUP(AO727,'Model Failure data- Lines'!#REF!,3,FALSE),'Model Failure data- Lines'!#REF!)</f>
        <v>#REF!</v>
      </c>
      <c r="CI727" s="14" t="e">
        <f t="shared" si="1072"/>
        <v>#REF!</v>
      </c>
      <c r="CJ727" s="34">
        <f t="shared" si="1073"/>
        <v>22354.105689649576</v>
      </c>
      <c r="CK727" s="34" t="e">
        <f t="shared" si="1074"/>
        <v>#REF!</v>
      </c>
      <c r="CL727" s="54" t="e">
        <f t="shared" si="1075"/>
        <v>#REF!</v>
      </c>
      <c r="CM727" t="e">
        <f>IFERROR(VLOOKUP(AO727,'Model Failure data- Lines'!#REF!,4,FALSE),'Model Failure data- Lines'!#REF!)</f>
        <v>#REF!</v>
      </c>
      <c r="CN727" s="14" t="e">
        <f t="shared" si="1076"/>
        <v>#REF!</v>
      </c>
      <c r="CO727" s="34">
        <f t="shared" si="1077"/>
        <v>19124.722190993212</v>
      </c>
      <c r="CP727" s="34" t="e">
        <f t="shared" si="1078"/>
        <v>#REF!</v>
      </c>
      <c r="CQ727" s="54" t="e">
        <f t="shared" si="1079"/>
        <v>#REF!</v>
      </c>
      <c r="CR727" t="e">
        <f>IFERROR(VLOOKUP(AO727,'Model Failure data- Lines'!#REF!,5,FALSE),'Model Failure data- Lines'!#REF!)</f>
        <v>#REF!</v>
      </c>
      <c r="CS727" s="14" t="e">
        <f t="shared" si="1080"/>
        <v>#REF!</v>
      </c>
      <c r="CT727" s="34">
        <f t="shared" si="1081"/>
        <v>13998.155249482115</v>
      </c>
      <c r="CU727" s="34" t="e">
        <f t="shared" si="1082"/>
        <v>#REF!</v>
      </c>
      <c r="CV727" s="54" t="e">
        <f t="shared" si="1083"/>
        <v>#REF!</v>
      </c>
      <c r="CW727" t="s">
        <v>304</v>
      </c>
      <c r="CZ727">
        <f t="shared" si="1084"/>
        <v>18597.505587058127</v>
      </c>
      <c r="DA727" s="34">
        <f t="shared" si="1085"/>
        <v>1047.1403131200002</v>
      </c>
      <c r="DB727" s="34">
        <f t="shared" si="1086"/>
        <v>82.336729369007529</v>
      </c>
      <c r="DC727" s="34">
        <f t="shared" si="1087"/>
        <v>5562.0495924143779</v>
      </c>
      <c r="DD727" s="9">
        <f t="shared" si="1088"/>
        <v>32693.413500000002</v>
      </c>
      <c r="DE727" s="59">
        <f t="shared" si="1089"/>
        <v>2.6587327784002707E-2</v>
      </c>
      <c r="DF727" s="59">
        <f t="shared" si="1090"/>
        <v>2.0905637811555228E-3</v>
      </c>
      <c r="DG727" s="59">
        <f t="shared" si="1091"/>
        <v>0.14122275096427594</v>
      </c>
      <c r="DH727" s="59">
        <f t="shared" si="1092"/>
        <v>0.83009935747056585</v>
      </c>
      <c r="DI727" s="14">
        <f t="shared" si="1093"/>
        <v>494.45797700793622</v>
      </c>
      <c r="DJ727" s="14">
        <f t="shared" si="1094"/>
        <v>38.879271600141209</v>
      </c>
      <c r="DK727" s="14">
        <f t="shared" si="1095"/>
        <v>2626.3909000778408</v>
      </c>
      <c r="DL727" s="14">
        <f t="shared" si="1096"/>
        <v>15437.777438372212</v>
      </c>
      <c r="DM727">
        <f t="shared" si="1097"/>
        <v>27187.721649573527</v>
      </c>
      <c r="DN727" s="34">
        <f t="shared" si="1098"/>
        <v>1162.5494232000001</v>
      </c>
      <c r="DO727" s="34">
        <f t="shared" si="1099"/>
        <v>91.411357233407188</v>
      </c>
      <c r="DP727" s="34">
        <f t="shared" si="1100"/>
        <v>6175.0631357176308</v>
      </c>
      <c r="DQ727" s="9">
        <f t="shared" si="1101"/>
        <v>36296.672500000001</v>
      </c>
      <c r="DR727" s="59">
        <f t="shared" si="1102"/>
        <v>2.6587327784002711E-2</v>
      </c>
      <c r="DS727" s="59">
        <f t="shared" si="1103"/>
        <v>2.0905637811555228E-3</v>
      </c>
      <c r="DT727" s="59">
        <f t="shared" si="1104"/>
        <v>0.14122275096427594</v>
      </c>
      <c r="DU727" s="59">
        <f t="shared" si="1105"/>
        <v>0.83009935747056596</v>
      </c>
      <c r="DV727" s="14">
        <f t="shared" si="1106"/>
        <v>722.84886719743815</v>
      </c>
      <c r="DW727" s="14">
        <f t="shared" si="1107"/>
        <v>56.837666172736306</v>
      </c>
      <c r="DX727" s="14">
        <f t="shared" si="1108"/>
        <v>3839.5248438037756</v>
      </c>
      <c r="DY727" s="14">
        <f t="shared" si="1109"/>
        <v>22568.510272399581</v>
      </c>
      <c r="DZ727" s="34" t="e">
        <f t="shared" si="1110"/>
        <v>#REF!</v>
      </c>
      <c r="EA727" s="34" t="e">
        <f t="shared" si="1111"/>
        <v>#REF!</v>
      </c>
      <c r="EB727" s="34" t="e">
        <f t="shared" si="1112"/>
        <v>#REF!</v>
      </c>
      <c r="EC727" s="34" t="e">
        <f t="shared" si="1113"/>
        <v>#REF!</v>
      </c>
      <c r="ED727" s="34" t="e">
        <f t="shared" si="1114"/>
        <v>#REF!</v>
      </c>
      <c r="EE727" s="59" t="e">
        <f t="shared" si="1115"/>
        <v>#REF!</v>
      </c>
      <c r="EF727" s="59" t="e">
        <f t="shared" si="1116"/>
        <v>#REF!</v>
      </c>
      <c r="EG727" s="59" t="e">
        <f t="shared" si="1117"/>
        <v>#REF!</v>
      </c>
      <c r="EH727" s="59" t="e">
        <f t="shared" si="1118"/>
        <v>#REF!</v>
      </c>
      <c r="EI727" s="14" t="e">
        <f t="shared" si="1119"/>
        <v>#REF!</v>
      </c>
      <c r="EJ727" s="14" t="e">
        <f t="shared" si="1120"/>
        <v>#REF!</v>
      </c>
      <c r="EK727" s="14" t="e">
        <f t="shared" si="1121"/>
        <v>#REF!</v>
      </c>
      <c r="EL727" s="14" t="e">
        <f t="shared" si="1122"/>
        <v>#REF!</v>
      </c>
      <c r="EM727" t="e">
        <f t="shared" si="1123"/>
        <v>#REF!</v>
      </c>
      <c r="EN727" s="34" t="e">
        <f t="shared" si="1124"/>
        <v>#REF!</v>
      </c>
      <c r="EO727" s="34" t="e">
        <f t="shared" si="1125"/>
        <v>#REF!</v>
      </c>
      <c r="EP727" s="34" t="e">
        <f t="shared" si="1126"/>
        <v>#REF!</v>
      </c>
      <c r="EQ727" s="34" t="e">
        <f t="shared" si="1127"/>
        <v>#REF!</v>
      </c>
      <c r="ER727" s="59" t="e">
        <f t="shared" si="1128"/>
        <v>#REF!</v>
      </c>
      <c r="ES727" s="59" t="e">
        <f t="shared" si="1129"/>
        <v>#REF!</v>
      </c>
      <c r="ET727" s="59" t="e">
        <f t="shared" si="1130"/>
        <v>#REF!</v>
      </c>
      <c r="EU727" s="59" t="e">
        <f t="shared" si="1131"/>
        <v>#REF!</v>
      </c>
      <c r="EV727" s="14" t="e">
        <f t="shared" si="1132"/>
        <v>#REF!</v>
      </c>
      <c r="EW727" s="14" t="e">
        <f t="shared" si="1133"/>
        <v>#REF!</v>
      </c>
      <c r="EX727" s="14" t="e">
        <f t="shared" si="1134"/>
        <v>#REF!</v>
      </c>
      <c r="EY727" s="14" t="e">
        <f t="shared" si="1135"/>
        <v>#REF!</v>
      </c>
    </row>
    <row r="728" spans="1:155" x14ac:dyDescent="0.2">
      <c r="A728" s="17">
        <v>30173087</v>
      </c>
      <c r="B728" t="s">
        <v>62</v>
      </c>
      <c r="C728" t="s">
        <v>3199</v>
      </c>
      <c r="D728" t="s">
        <v>3200</v>
      </c>
      <c r="E728" t="s">
        <v>1107</v>
      </c>
      <c r="F728" t="s">
        <v>41</v>
      </c>
      <c r="G728" t="s">
        <v>42</v>
      </c>
      <c r="H728" t="s">
        <v>3201</v>
      </c>
      <c r="I728" t="s">
        <v>68</v>
      </c>
      <c r="J728" s="19" t="s">
        <v>69</v>
      </c>
      <c r="K728" t="s">
        <v>70</v>
      </c>
      <c r="L728">
        <v>1966</v>
      </c>
      <c r="M728">
        <f t="shared" si="1045"/>
        <v>1966</v>
      </c>
      <c r="N728">
        <v>53</v>
      </c>
      <c r="O728" s="19">
        <f t="shared" si="1046"/>
        <v>53</v>
      </c>
      <c r="P728" t="s">
        <v>80</v>
      </c>
      <c r="Q728" s="19" t="str">
        <f t="shared" si="1047"/>
        <v>50-60</v>
      </c>
      <c r="R728" s="23">
        <v>414.2</v>
      </c>
      <c r="S728" s="15">
        <f t="shared" si="1048"/>
        <v>0.41420000000000001</v>
      </c>
      <c r="T728">
        <v>30129357</v>
      </c>
      <c r="U728" t="s">
        <v>45</v>
      </c>
      <c r="V728" t="s">
        <v>46</v>
      </c>
      <c r="W728" t="s">
        <v>47</v>
      </c>
      <c r="X728" t="s">
        <v>48</v>
      </c>
      <c r="Y728" t="s">
        <v>161</v>
      </c>
      <c r="Z728" t="s">
        <v>3202</v>
      </c>
      <c r="AA728" t="s">
        <v>3203</v>
      </c>
      <c r="AB728" t="s">
        <v>636</v>
      </c>
      <c r="AC728">
        <v>1966</v>
      </c>
      <c r="AD728">
        <v>53</v>
      </c>
      <c r="AE728" t="str">
        <f t="shared" si="1049"/>
        <v>&lt;60</v>
      </c>
      <c r="AF728">
        <v>-37.964734610000001</v>
      </c>
      <c r="AG728">
        <v>145.27581954999999</v>
      </c>
      <c r="AH728" t="s">
        <v>75</v>
      </c>
      <c r="AI728" t="s">
        <v>76</v>
      </c>
      <c r="AJ728" s="33" t="s">
        <v>164</v>
      </c>
      <c r="AL728">
        <v>1</v>
      </c>
      <c r="AM728" t="s">
        <v>86</v>
      </c>
      <c r="AN728">
        <v>220</v>
      </c>
      <c r="AO728" s="69">
        <v>2</v>
      </c>
      <c r="AP728">
        <v>2</v>
      </c>
      <c r="AQ728">
        <v>0</v>
      </c>
      <c r="AR728">
        <v>2</v>
      </c>
      <c r="AS728" s="82" t="str">
        <f t="shared" si="1050"/>
        <v>Gw-0-2</v>
      </c>
      <c r="AT728" s="14">
        <f t="shared" si="1051"/>
        <v>17616</v>
      </c>
      <c r="AU728" s="81">
        <f>VLOOKUP(C728,Bushfire_Vlookup!$F$2:$H$12575,3,FALSE)</f>
        <v>1385.1475359999999</v>
      </c>
      <c r="AV728" s="14">
        <f>VLOOKUP(AS728,Safety_collateral_Vlookup!$J$3:$L$20,2,FALSE)</f>
        <v>93570.139925214826</v>
      </c>
      <c r="AW728" s="14">
        <f>VLOOKUP(AS728,Safety_collateral_Vlookup!$J$3:$L$20,3,FALSE)</f>
        <v>550000</v>
      </c>
      <c r="AX728" s="48">
        <f t="shared" si="1052"/>
        <v>706963.56372111617</v>
      </c>
      <c r="AY728" s="49">
        <f t="shared" si="1044"/>
        <v>31479.200000000001</v>
      </c>
      <c r="AZ728" s="14">
        <v>76000</v>
      </c>
      <c r="BA728" s="16">
        <f t="shared" si="1053"/>
        <v>22.458117224107223</v>
      </c>
      <c r="BB728" t="e">
        <f>IF(BA728&lt;=#REF!,#REF!,IF(BA728&lt;=#REF!,#REF!,IF(BA728&lt;=#REF!,#REF!,IF(BA728&lt;=#REF!,#REF!,#REF!))))</f>
        <v>#REF!</v>
      </c>
      <c r="BC728" s="51">
        <v>5</v>
      </c>
      <c r="BD728" s="21">
        <v>70</v>
      </c>
      <c r="BE728" s="21">
        <v>6.4399999999999999E-2</v>
      </c>
      <c r="BF728" s="26">
        <f t="shared" si="1054"/>
        <v>2053.2683691399316</v>
      </c>
      <c r="BG728" s="21">
        <v>7</v>
      </c>
      <c r="BH728" s="21">
        <f t="shared" si="1055"/>
        <v>10.5</v>
      </c>
      <c r="BI728" s="28">
        <f t="shared" si="1056"/>
        <v>1.1390624999999999E-6</v>
      </c>
      <c r="BJ728" s="27">
        <f t="shared" si="1057"/>
        <v>1.1390624999999999E-6</v>
      </c>
      <c r="BK728" s="28">
        <f t="shared" si="1058"/>
        <v>1.7463268216136599E-5</v>
      </c>
      <c r="BL728" s="35">
        <f t="shared" si="1059"/>
        <v>3.9219212471402164E-4</v>
      </c>
      <c r="BM728" s="21" t="str">
        <f t="shared" si="1060"/>
        <v>Cr1</v>
      </c>
      <c r="BN728" s="51">
        <v>1</v>
      </c>
      <c r="BO728" s="21">
        <v>2</v>
      </c>
      <c r="BP728" s="50" t="s">
        <v>5497</v>
      </c>
      <c r="BQ728" s="14">
        <v>17616</v>
      </c>
      <c r="BR728">
        <f>IFERROR(VLOOKUP(AO728,'Model Failure data- Lines'!$A$37:$E$41,3,FALSE),'Model Failure data- Lines'!$C$37)</f>
        <v>5.2310000000000009E-2</v>
      </c>
      <c r="BS728" s="14">
        <f t="shared" si="1061"/>
        <v>36981.26401825159</v>
      </c>
      <c r="BT728" s="34">
        <f t="shared" si="1043"/>
        <v>28077.885709612005</v>
      </c>
      <c r="BU728" s="34">
        <f t="shared" si="1062"/>
        <v>1.3170957528896721</v>
      </c>
      <c r="BV728" s="54">
        <f t="shared" si="1063"/>
        <v>8903.3783086395852</v>
      </c>
      <c r="BW728">
        <f>IFERROR(VLOOKUP(AO728,'Model Failure data- Lines'!$A$37:$E$41,4,FALSE),'Model Failure data- Lines'!$D$37)</f>
        <v>5.571000000000001E-2</v>
      </c>
      <c r="BX728" s="14">
        <f t="shared" si="1064"/>
        <v>39384.940134903387</v>
      </c>
      <c r="BY728" s="34">
        <f t="shared" si="1065"/>
        <v>25044.081994524448</v>
      </c>
      <c r="BZ728" s="71">
        <f t="shared" si="1066"/>
        <v>1.5726246281861869</v>
      </c>
      <c r="CA728" s="71">
        <f t="shared" si="1067"/>
        <v>14340.858140378939</v>
      </c>
      <c r="CB728" s="57">
        <v>2</v>
      </c>
      <c r="CC728">
        <f>IFERROR(VLOOKUP(AO728,'Model Failure data- Lines'!$A$37:$E$41,5,FALSE),'Model Failure data- Lines'!$E$37)</f>
        <v>6.1850000000000002E-2</v>
      </c>
      <c r="CD728" s="14">
        <f t="shared" si="1068"/>
        <v>43725.696416151033</v>
      </c>
      <c r="CE728" s="34">
        <f t="shared" si="1069"/>
        <v>19924.459419186747</v>
      </c>
      <c r="CF728" s="34">
        <f t="shared" si="1070"/>
        <v>2.1945737897432891</v>
      </c>
      <c r="CG728" s="54">
        <f t="shared" si="1071"/>
        <v>23801.236996964286</v>
      </c>
      <c r="CH728" t="e">
        <f>IFERROR(VLOOKUP(AO728,'Model Failure data- Lines'!#REF!,3,FALSE),'Model Failure data- Lines'!#REF!)</f>
        <v>#REF!</v>
      </c>
      <c r="CI728" s="14" t="e">
        <f t="shared" si="1072"/>
        <v>#REF!</v>
      </c>
      <c r="CJ728" s="34">
        <f t="shared" si="1073"/>
        <v>26931.560723248556</v>
      </c>
      <c r="CK728" s="34" t="e">
        <f t="shared" si="1074"/>
        <v>#REF!</v>
      </c>
      <c r="CL728" s="54" t="e">
        <f t="shared" si="1075"/>
        <v>#REF!</v>
      </c>
      <c r="CM728" t="e">
        <f>IFERROR(VLOOKUP(AO728,'Model Failure data- Lines'!#REF!,4,FALSE),'Model Failure data- Lines'!#REF!)</f>
        <v>#REF!</v>
      </c>
      <c r="CN728" s="14" t="e">
        <f t="shared" si="1076"/>
        <v>#REF!</v>
      </c>
      <c r="CO728" s="34">
        <f t="shared" si="1077"/>
        <v>23040.895670475245</v>
      </c>
      <c r="CP728" s="34" t="e">
        <f t="shared" si="1078"/>
        <v>#REF!</v>
      </c>
      <c r="CQ728" s="54" t="e">
        <f t="shared" si="1079"/>
        <v>#REF!</v>
      </c>
      <c r="CR728" t="e">
        <f>IFERROR(VLOOKUP(AO728,'Model Failure data- Lines'!#REF!,5,FALSE),'Model Failure data- Lines'!#REF!)</f>
        <v>#REF!</v>
      </c>
      <c r="CS728" s="14" t="e">
        <f t="shared" si="1080"/>
        <v>#REF!</v>
      </c>
      <c r="CT728" s="34">
        <f t="shared" si="1081"/>
        <v>16864.560512901375</v>
      </c>
      <c r="CU728" s="34" t="e">
        <f t="shared" si="1082"/>
        <v>#REF!</v>
      </c>
      <c r="CV728" s="54" t="e">
        <f t="shared" si="1083"/>
        <v>#REF!</v>
      </c>
      <c r="CW728" t="s">
        <v>636</v>
      </c>
      <c r="CZ728">
        <f t="shared" si="1084"/>
        <v>14340.858140378939</v>
      </c>
      <c r="DA728" s="34">
        <f t="shared" si="1085"/>
        <v>1047.1403131200002</v>
      </c>
      <c r="DB728" s="34">
        <f t="shared" si="1086"/>
        <v>82.336729369007529</v>
      </c>
      <c r="DC728" s="34">
        <f t="shared" si="1087"/>
        <v>5562.0495924143779</v>
      </c>
      <c r="DD728" s="9">
        <f t="shared" si="1088"/>
        <v>32693.413500000002</v>
      </c>
      <c r="DE728" s="59">
        <f t="shared" si="1089"/>
        <v>2.6587327784002707E-2</v>
      </c>
      <c r="DF728" s="59">
        <f t="shared" si="1090"/>
        <v>2.0905637811555228E-3</v>
      </c>
      <c r="DG728" s="59">
        <f t="shared" si="1091"/>
        <v>0.14122275096427594</v>
      </c>
      <c r="DH728" s="59">
        <f t="shared" si="1092"/>
        <v>0.83009935747056585</v>
      </c>
      <c r="DI728" s="14">
        <f t="shared" si="1093"/>
        <v>381.28509608213835</v>
      </c>
      <c r="DJ728" s="14">
        <f t="shared" si="1094"/>
        <v>29.980478618965552</v>
      </c>
      <c r="DK728" s="14">
        <f t="shared" si="1095"/>
        <v>2025.2554377727442</v>
      </c>
      <c r="DL728" s="14">
        <f t="shared" si="1096"/>
        <v>11904.337127905092</v>
      </c>
      <c r="DM728">
        <f t="shared" si="1097"/>
        <v>23801.236996964286</v>
      </c>
      <c r="DN728" s="34">
        <f t="shared" si="1098"/>
        <v>1162.5494232000001</v>
      </c>
      <c r="DO728" s="34">
        <f t="shared" si="1099"/>
        <v>91.411357233407188</v>
      </c>
      <c r="DP728" s="34">
        <f t="shared" si="1100"/>
        <v>6175.0631357176308</v>
      </c>
      <c r="DQ728" s="9">
        <f t="shared" si="1101"/>
        <v>36296.672500000001</v>
      </c>
      <c r="DR728" s="59">
        <f t="shared" si="1102"/>
        <v>2.6587327784002711E-2</v>
      </c>
      <c r="DS728" s="59">
        <f t="shared" si="1103"/>
        <v>2.0905637811555228E-3</v>
      </c>
      <c r="DT728" s="59">
        <f t="shared" si="1104"/>
        <v>0.14122275096427594</v>
      </c>
      <c r="DU728" s="59">
        <f t="shared" si="1105"/>
        <v>0.83009935747056596</v>
      </c>
      <c r="DV728" s="14">
        <f t="shared" si="1106"/>
        <v>632.81128970302177</v>
      </c>
      <c r="DW728" s="14">
        <f t="shared" si="1107"/>
        <v>49.758004012552377</v>
      </c>
      <c r="DX728" s="14">
        <f t="shared" si="1108"/>
        <v>3361.2761650639982</v>
      </c>
      <c r="DY728" s="14">
        <f t="shared" si="1109"/>
        <v>19757.391538184715</v>
      </c>
      <c r="DZ728" s="34" t="e">
        <f t="shared" si="1110"/>
        <v>#REF!</v>
      </c>
      <c r="EA728" s="34" t="e">
        <f t="shared" si="1111"/>
        <v>#REF!</v>
      </c>
      <c r="EB728" s="34" t="e">
        <f t="shared" si="1112"/>
        <v>#REF!</v>
      </c>
      <c r="EC728" s="34" t="e">
        <f t="shared" si="1113"/>
        <v>#REF!</v>
      </c>
      <c r="ED728" s="34" t="e">
        <f t="shared" si="1114"/>
        <v>#REF!</v>
      </c>
      <c r="EE728" s="59" t="e">
        <f t="shared" si="1115"/>
        <v>#REF!</v>
      </c>
      <c r="EF728" s="59" t="e">
        <f t="shared" si="1116"/>
        <v>#REF!</v>
      </c>
      <c r="EG728" s="59" t="e">
        <f t="shared" si="1117"/>
        <v>#REF!</v>
      </c>
      <c r="EH728" s="59" t="e">
        <f t="shared" si="1118"/>
        <v>#REF!</v>
      </c>
      <c r="EI728" s="14" t="e">
        <f t="shared" si="1119"/>
        <v>#REF!</v>
      </c>
      <c r="EJ728" s="14" t="e">
        <f t="shared" si="1120"/>
        <v>#REF!</v>
      </c>
      <c r="EK728" s="14" t="e">
        <f t="shared" si="1121"/>
        <v>#REF!</v>
      </c>
      <c r="EL728" s="14" t="e">
        <f t="shared" si="1122"/>
        <v>#REF!</v>
      </c>
      <c r="EM728" t="e">
        <f t="shared" si="1123"/>
        <v>#REF!</v>
      </c>
      <c r="EN728" s="34" t="e">
        <f t="shared" si="1124"/>
        <v>#REF!</v>
      </c>
      <c r="EO728" s="34" t="e">
        <f t="shared" si="1125"/>
        <v>#REF!</v>
      </c>
      <c r="EP728" s="34" t="e">
        <f t="shared" si="1126"/>
        <v>#REF!</v>
      </c>
      <c r="EQ728" s="34" t="e">
        <f t="shared" si="1127"/>
        <v>#REF!</v>
      </c>
      <c r="ER728" s="59" t="e">
        <f t="shared" si="1128"/>
        <v>#REF!</v>
      </c>
      <c r="ES728" s="59" t="e">
        <f t="shared" si="1129"/>
        <v>#REF!</v>
      </c>
      <c r="ET728" s="59" t="e">
        <f t="shared" si="1130"/>
        <v>#REF!</v>
      </c>
      <c r="EU728" s="59" t="e">
        <f t="shared" si="1131"/>
        <v>#REF!</v>
      </c>
      <c r="EV728" s="14" t="e">
        <f t="shared" si="1132"/>
        <v>#REF!</v>
      </c>
      <c r="EW728" s="14" t="e">
        <f t="shared" si="1133"/>
        <v>#REF!</v>
      </c>
      <c r="EX728" s="14" t="e">
        <f t="shared" si="1134"/>
        <v>#REF!</v>
      </c>
      <c r="EY728" s="14" t="e">
        <f t="shared" si="1135"/>
        <v>#REF!</v>
      </c>
    </row>
    <row r="729" spans="1:155" x14ac:dyDescent="0.2">
      <c r="A729" s="17">
        <v>30300897</v>
      </c>
      <c r="B729" t="s">
        <v>62</v>
      </c>
      <c r="C729" t="s">
        <v>4490</v>
      </c>
      <c r="D729" t="s">
        <v>4491</v>
      </c>
      <c r="E729" t="s">
        <v>704</v>
      </c>
      <c r="F729" t="s">
        <v>41</v>
      </c>
      <c r="G729" t="s">
        <v>42</v>
      </c>
      <c r="H729" t="s">
        <v>4492</v>
      </c>
      <c r="I729" t="s">
        <v>68</v>
      </c>
      <c r="J729" s="19" t="s">
        <v>69</v>
      </c>
      <c r="K729" t="s">
        <v>70</v>
      </c>
      <c r="L729">
        <v>1966</v>
      </c>
      <c r="M729">
        <f t="shared" si="1045"/>
        <v>1966</v>
      </c>
      <c r="N729">
        <v>53</v>
      </c>
      <c r="O729" s="19">
        <f t="shared" si="1046"/>
        <v>53</v>
      </c>
      <c r="P729" t="s">
        <v>80</v>
      </c>
      <c r="Q729" s="19" t="str">
        <f t="shared" si="1047"/>
        <v>50-60</v>
      </c>
      <c r="R729" s="23">
        <v>223.7</v>
      </c>
      <c r="S729" s="15">
        <f t="shared" si="1048"/>
        <v>0.22369999999999998</v>
      </c>
      <c r="T729">
        <v>30384437</v>
      </c>
      <c r="U729" t="s">
        <v>45</v>
      </c>
      <c r="V729" t="s">
        <v>46</v>
      </c>
      <c r="W729" t="s">
        <v>47</v>
      </c>
      <c r="X729" t="s">
        <v>48</v>
      </c>
      <c r="Y729" t="s">
        <v>161</v>
      </c>
      <c r="Z729" t="s">
        <v>4493</v>
      </c>
      <c r="AA729" t="s">
        <v>4494</v>
      </c>
      <c r="AB729" t="s">
        <v>564</v>
      </c>
      <c r="AC729">
        <v>1966</v>
      </c>
      <c r="AD729">
        <v>53</v>
      </c>
      <c r="AE729" t="str">
        <f t="shared" si="1049"/>
        <v>&lt;60</v>
      </c>
      <c r="AF729">
        <v>-37.962325309999997</v>
      </c>
      <c r="AG729">
        <v>145.27222993999999</v>
      </c>
      <c r="AH729" t="s">
        <v>75</v>
      </c>
      <c r="AI729" t="s">
        <v>76</v>
      </c>
      <c r="AJ729" s="33" t="s">
        <v>164</v>
      </c>
      <c r="AL729">
        <v>1</v>
      </c>
      <c r="AM729" t="s">
        <v>86</v>
      </c>
      <c r="AN729">
        <v>220</v>
      </c>
      <c r="AO729" s="69">
        <v>2</v>
      </c>
      <c r="AP729">
        <v>2</v>
      </c>
      <c r="AQ729">
        <v>0</v>
      </c>
      <c r="AR729">
        <v>2</v>
      </c>
      <c r="AS729" s="82" t="str">
        <f t="shared" si="1050"/>
        <v>Gw-0-2</v>
      </c>
      <c r="AT729" s="14">
        <f t="shared" si="1051"/>
        <v>17616</v>
      </c>
      <c r="AU729" s="81">
        <f>VLOOKUP(C729,Bushfire_Vlookup!$F$2:$H$12575,3,FALSE)</f>
        <v>1431.4959690000001</v>
      </c>
      <c r="AV729" s="14">
        <f>VLOOKUP(AS729,Safety_collateral_Vlookup!$J$3:$L$20,2,FALSE)</f>
        <v>93570.139925214826</v>
      </c>
      <c r="AW729" s="14">
        <f>VLOOKUP(AS729,Safety_collateral_Vlookup!$J$3:$L$20,3,FALSE)</f>
        <v>550000</v>
      </c>
      <c r="AX729" s="48">
        <f t="shared" si="1052"/>
        <v>707013.01749912719</v>
      </c>
      <c r="AY729" s="49">
        <f t="shared" si="1044"/>
        <v>17001.199999999997</v>
      </c>
      <c r="AZ729" s="14">
        <v>76000</v>
      </c>
      <c r="BA729" s="16">
        <f t="shared" si="1053"/>
        <v>41.586065542380965</v>
      </c>
      <c r="BB729" t="e">
        <f>IF(BA729&lt;=#REF!,#REF!,IF(BA729&lt;=#REF!,#REF!,IF(BA729&lt;=#REF!,#REF!,IF(BA729&lt;=#REF!,#REF!,#REF!))))</f>
        <v>#REF!</v>
      </c>
      <c r="BC729" s="51">
        <v>5</v>
      </c>
      <c r="BD729" s="21">
        <v>70</v>
      </c>
      <c r="BE729" s="21">
        <v>6.4399999999999999E-2</v>
      </c>
      <c r="BF729" s="26">
        <f t="shared" si="1054"/>
        <v>1108.9235494365103</v>
      </c>
      <c r="BG729" s="21">
        <v>7</v>
      </c>
      <c r="BH729" s="21">
        <f t="shared" si="1055"/>
        <v>10.5</v>
      </c>
      <c r="BI729" s="28">
        <f t="shared" si="1056"/>
        <v>1.1390624999999999E-6</v>
      </c>
      <c r="BJ729" s="27">
        <f t="shared" si="1057"/>
        <v>1.1390624999999999E-6</v>
      </c>
      <c r="BK729" s="28">
        <f t="shared" si="1058"/>
        <v>1.7463268216136603E-5</v>
      </c>
      <c r="BL729" s="35">
        <f t="shared" si="1059"/>
        <v>7.2622861662043515E-4</v>
      </c>
      <c r="BM729" s="21" t="str">
        <f t="shared" si="1060"/>
        <v>Cr1</v>
      </c>
      <c r="BN729" s="51">
        <v>1</v>
      </c>
      <c r="BO729" s="21">
        <v>2</v>
      </c>
      <c r="BP729" s="50" t="s">
        <v>5497</v>
      </c>
      <c r="BQ729" s="14">
        <v>17616</v>
      </c>
      <c r="BR729">
        <f>IFERROR(VLOOKUP(AO729,'Model Failure data- Lines'!$A$37:$E$41,3,FALSE),'Model Failure data- Lines'!$C$37)</f>
        <v>5.2310000000000009E-2</v>
      </c>
      <c r="BS729" s="14">
        <f t="shared" si="1061"/>
        <v>36983.850945379352</v>
      </c>
      <c r="BT729" s="34">
        <f t="shared" si="1043"/>
        <v>15164.227506615654</v>
      </c>
      <c r="BU729" s="34">
        <f t="shared" si="1062"/>
        <v>2.4388878978005648</v>
      </c>
      <c r="BV729" s="54">
        <f t="shared" si="1063"/>
        <v>21819.623438763698</v>
      </c>
      <c r="BW729">
        <f>IFERROR(VLOOKUP(AO729,'Model Failure data- Lines'!$A$37:$E$41,4,FALSE),'Model Failure data- Lines'!$D$37)</f>
        <v>5.571000000000001E-2</v>
      </c>
      <c r="BX729" s="14">
        <f t="shared" si="1064"/>
        <v>39387.695204876385</v>
      </c>
      <c r="BY729" s="34">
        <f t="shared" si="1065"/>
        <v>13525.739116791689</v>
      </c>
      <c r="BZ729" s="71">
        <f t="shared" si="1066"/>
        <v>2.912054924671589</v>
      </c>
      <c r="CA729" s="71">
        <f t="shared" si="1067"/>
        <v>25861.956088084698</v>
      </c>
      <c r="CB729" s="57">
        <v>2</v>
      </c>
      <c r="CC729">
        <f>IFERROR(VLOOKUP(AO729,'Model Failure data- Lines'!$A$37:$E$41,5,FALSE),'Model Failure data- Lines'!$E$37)</f>
        <v>6.1850000000000002E-2</v>
      </c>
      <c r="CD729" s="14">
        <f t="shared" si="1068"/>
        <v>43728.755132321021</v>
      </c>
      <c r="CE729" s="34">
        <f t="shared" si="1069"/>
        <v>10760.747397566573</v>
      </c>
      <c r="CF729" s="34">
        <f t="shared" si="1070"/>
        <v>4.0637284304443213</v>
      </c>
      <c r="CG729" s="54">
        <f t="shared" si="1071"/>
        <v>32968.00773475445</v>
      </c>
      <c r="CH729" t="e">
        <f>IFERROR(VLOOKUP(AO729,'Model Failure data- Lines'!#REF!,3,FALSE),'Model Failure data- Lines'!#REF!)</f>
        <v>#REF!</v>
      </c>
      <c r="CI729" s="14" t="e">
        <f t="shared" si="1072"/>
        <v>#REF!</v>
      </c>
      <c r="CJ729" s="34">
        <f t="shared" si="1073"/>
        <v>14545.123451933126</v>
      </c>
      <c r="CK729" s="34" t="e">
        <f t="shared" si="1074"/>
        <v>#REF!</v>
      </c>
      <c r="CL729" s="54" t="e">
        <f t="shared" si="1075"/>
        <v>#REF!</v>
      </c>
      <c r="CM729" t="e">
        <f>IFERROR(VLOOKUP(AO729,'Model Failure data- Lines'!#REF!,4,FALSE),'Model Failure data- Lines'!#REF!)</f>
        <v>#REF!</v>
      </c>
      <c r="CN729" s="14" t="e">
        <f t="shared" si="1076"/>
        <v>#REF!</v>
      </c>
      <c r="CO729" s="34">
        <f t="shared" si="1077"/>
        <v>12443.86374091094</v>
      </c>
      <c r="CP729" s="34" t="e">
        <f t="shared" si="1078"/>
        <v>#REF!</v>
      </c>
      <c r="CQ729" s="54" t="e">
        <f t="shared" si="1079"/>
        <v>#REF!</v>
      </c>
      <c r="CR729" t="e">
        <f>IFERROR(VLOOKUP(AO729,'Model Failure data- Lines'!#REF!,5,FALSE),'Model Failure data- Lines'!#REF!)</f>
        <v>#REF!</v>
      </c>
      <c r="CS729" s="14" t="e">
        <f t="shared" si="1080"/>
        <v>#REF!</v>
      </c>
      <c r="CT729" s="34">
        <f t="shared" si="1081"/>
        <v>9108.1655884501124</v>
      </c>
      <c r="CU729" s="34" t="e">
        <f t="shared" si="1082"/>
        <v>#REF!</v>
      </c>
      <c r="CV729" s="54" t="e">
        <f t="shared" si="1083"/>
        <v>#REF!</v>
      </c>
      <c r="CW729" t="s">
        <v>564</v>
      </c>
      <c r="CZ729">
        <f t="shared" si="1084"/>
        <v>25861.956088084695</v>
      </c>
      <c r="DA729" s="34">
        <f t="shared" si="1085"/>
        <v>1047.1403131200002</v>
      </c>
      <c r="DB729" s="34">
        <f t="shared" si="1086"/>
        <v>85.091799342000343</v>
      </c>
      <c r="DC729" s="34">
        <f t="shared" si="1087"/>
        <v>5562.0495924143779</v>
      </c>
      <c r="DD729" s="9">
        <f t="shared" si="1088"/>
        <v>32693.413500000002</v>
      </c>
      <c r="DE729" s="59">
        <f t="shared" si="1089"/>
        <v>2.6585468067457759E-2</v>
      </c>
      <c r="DF729" s="59">
        <f t="shared" si="1090"/>
        <v>2.1603650302306995E-3</v>
      </c>
      <c r="DG729" s="59">
        <f t="shared" si="1091"/>
        <v>0.14121287278890515</v>
      </c>
      <c r="DH729" s="59">
        <f t="shared" si="1092"/>
        <v>0.83004129411340632</v>
      </c>
      <c r="DI729" s="14">
        <f t="shared" si="1093"/>
        <v>687.55220774177042</v>
      </c>
      <c r="DJ729" s="14">
        <f t="shared" si="1094"/>
        <v>55.871265546060116</v>
      </c>
      <c r="DK729" s="14">
        <f t="shared" si="1095"/>
        <v>3652.0411151389558</v>
      </c>
      <c r="DL729" s="14">
        <f t="shared" si="1096"/>
        <v>21466.49149965791</v>
      </c>
      <c r="DM729">
        <f t="shared" si="1097"/>
        <v>32968.00773475445</v>
      </c>
      <c r="DN729" s="34">
        <f t="shared" si="1098"/>
        <v>1162.5494232000001</v>
      </c>
      <c r="DO729" s="34">
        <f t="shared" si="1099"/>
        <v>94.470073403387545</v>
      </c>
      <c r="DP729" s="34">
        <f t="shared" si="1100"/>
        <v>6175.0631357176308</v>
      </c>
      <c r="DQ729" s="9">
        <f t="shared" si="1101"/>
        <v>36296.672500000001</v>
      </c>
      <c r="DR729" s="59">
        <f t="shared" si="1102"/>
        <v>2.6585468067457759E-2</v>
      </c>
      <c r="DS729" s="59">
        <f t="shared" si="1103"/>
        <v>2.160365030230699E-3</v>
      </c>
      <c r="DT729" s="59">
        <f t="shared" si="1104"/>
        <v>0.14121287278890512</v>
      </c>
      <c r="DU729" s="59">
        <f t="shared" si="1105"/>
        <v>0.83004129411340632</v>
      </c>
      <c r="DV729" s="14">
        <f t="shared" si="1106"/>
        <v>876.46991688001481</v>
      </c>
      <c r="DW729" s="14">
        <f t="shared" si="1107"/>
        <v>71.222931026538717</v>
      </c>
      <c r="DX729" s="14">
        <f t="shared" si="1108"/>
        <v>4655.5070823515198</v>
      </c>
      <c r="DY729" s="14">
        <f t="shared" si="1109"/>
        <v>27364.807804496373</v>
      </c>
      <c r="DZ729" s="34" t="e">
        <f t="shared" si="1110"/>
        <v>#REF!</v>
      </c>
      <c r="EA729" s="34" t="e">
        <f t="shared" si="1111"/>
        <v>#REF!</v>
      </c>
      <c r="EB729" s="34" t="e">
        <f t="shared" si="1112"/>
        <v>#REF!</v>
      </c>
      <c r="EC729" s="34" t="e">
        <f t="shared" si="1113"/>
        <v>#REF!</v>
      </c>
      <c r="ED729" s="34" t="e">
        <f t="shared" si="1114"/>
        <v>#REF!</v>
      </c>
      <c r="EE729" s="59" t="e">
        <f t="shared" si="1115"/>
        <v>#REF!</v>
      </c>
      <c r="EF729" s="59" t="e">
        <f t="shared" si="1116"/>
        <v>#REF!</v>
      </c>
      <c r="EG729" s="59" t="e">
        <f t="shared" si="1117"/>
        <v>#REF!</v>
      </c>
      <c r="EH729" s="59" t="e">
        <f t="shared" si="1118"/>
        <v>#REF!</v>
      </c>
      <c r="EI729" s="14" t="e">
        <f t="shared" si="1119"/>
        <v>#REF!</v>
      </c>
      <c r="EJ729" s="14" t="e">
        <f t="shared" si="1120"/>
        <v>#REF!</v>
      </c>
      <c r="EK729" s="14" t="e">
        <f t="shared" si="1121"/>
        <v>#REF!</v>
      </c>
      <c r="EL729" s="14" t="e">
        <f t="shared" si="1122"/>
        <v>#REF!</v>
      </c>
      <c r="EM729" t="e">
        <f t="shared" si="1123"/>
        <v>#REF!</v>
      </c>
      <c r="EN729" s="34" t="e">
        <f t="shared" si="1124"/>
        <v>#REF!</v>
      </c>
      <c r="EO729" s="34" t="e">
        <f t="shared" si="1125"/>
        <v>#REF!</v>
      </c>
      <c r="EP729" s="34" t="e">
        <f t="shared" si="1126"/>
        <v>#REF!</v>
      </c>
      <c r="EQ729" s="34" t="e">
        <f t="shared" si="1127"/>
        <v>#REF!</v>
      </c>
      <c r="ER729" s="59" t="e">
        <f t="shared" si="1128"/>
        <v>#REF!</v>
      </c>
      <c r="ES729" s="59" t="e">
        <f t="shared" si="1129"/>
        <v>#REF!</v>
      </c>
      <c r="ET729" s="59" t="e">
        <f t="shared" si="1130"/>
        <v>#REF!</v>
      </c>
      <c r="EU729" s="59" t="e">
        <f t="shared" si="1131"/>
        <v>#REF!</v>
      </c>
      <c r="EV729" s="14" t="e">
        <f t="shared" si="1132"/>
        <v>#REF!</v>
      </c>
      <c r="EW729" s="14" t="e">
        <f t="shared" si="1133"/>
        <v>#REF!</v>
      </c>
      <c r="EX729" s="14" t="e">
        <f t="shared" si="1134"/>
        <v>#REF!</v>
      </c>
      <c r="EY729" s="14" t="e">
        <f t="shared" si="1135"/>
        <v>#REF!</v>
      </c>
    </row>
    <row r="730" spans="1:155" x14ac:dyDescent="0.2">
      <c r="A730" s="17">
        <v>30156270</v>
      </c>
      <c r="B730" t="s">
        <v>62</v>
      </c>
      <c r="C730" t="s">
        <v>2926</v>
      </c>
      <c r="D730" t="s">
        <v>2927</v>
      </c>
      <c r="E730" t="s">
        <v>670</v>
      </c>
      <c r="F730" t="s">
        <v>41</v>
      </c>
      <c r="G730" t="s">
        <v>42</v>
      </c>
      <c r="H730" t="s">
        <v>2928</v>
      </c>
      <c r="I730" t="s">
        <v>68</v>
      </c>
      <c r="J730" s="19" t="s">
        <v>69</v>
      </c>
      <c r="K730" t="s">
        <v>70</v>
      </c>
      <c r="L730">
        <v>1966</v>
      </c>
      <c r="M730">
        <f t="shared" si="1045"/>
        <v>1966</v>
      </c>
      <c r="N730">
        <v>53</v>
      </c>
      <c r="O730" s="19">
        <f t="shared" si="1046"/>
        <v>53</v>
      </c>
      <c r="P730" t="s">
        <v>80</v>
      </c>
      <c r="Q730" s="19" t="str">
        <f t="shared" si="1047"/>
        <v>50-60</v>
      </c>
      <c r="R730" s="23">
        <v>502.3</v>
      </c>
      <c r="S730" s="15">
        <f t="shared" si="1048"/>
        <v>0.50229999999999997</v>
      </c>
      <c r="T730">
        <v>30147128</v>
      </c>
      <c r="U730" t="s">
        <v>45</v>
      </c>
      <c r="V730" t="s">
        <v>46</v>
      </c>
      <c r="W730" t="s">
        <v>47</v>
      </c>
      <c r="X730" t="s">
        <v>48</v>
      </c>
      <c r="Y730" t="s">
        <v>161</v>
      </c>
      <c r="Z730" t="s">
        <v>2929</v>
      </c>
      <c r="AA730" t="s">
        <v>2930</v>
      </c>
      <c r="AB730" t="s">
        <v>1680</v>
      </c>
      <c r="AC730">
        <v>1966</v>
      </c>
      <c r="AD730">
        <v>53</v>
      </c>
      <c r="AE730" t="str">
        <f t="shared" si="1049"/>
        <v>&lt;60</v>
      </c>
      <c r="AF730">
        <v>-37.961018899999999</v>
      </c>
      <c r="AG730">
        <v>145.27029019</v>
      </c>
      <c r="AH730" t="s">
        <v>75</v>
      </c>
      <c r="AI730" t="s">
        <v>76</v>
      </c>
      <c r="AJ730" s="33" t="s">
        <v>164</v>
      </c>
      <c r="AL730">
        <v>1</v>
      </c>
      <c r="AM730" t="s">
        <v>86</v>
      </c>
      <c r="AN730">
        <v>220</v>
      </c>
      <c r="AO730" s="69">
        <v>2</v>
      </c>
      <c r="AP730">
        <v>2</v>
      </c>
      <c r="AQ730">
        <v>1</v>
      </c>
      <c r="AR730">
        <v>2</v>
      </c>
      <c r="AS730" s="82" t="str">
        <f t="shared" si="1050"/>
        <v>Gw-1-2</v>
      </c>
      <c r="AT730" s="14">
        <f t="shared" si="1051"/>
        <v>17616</v>
      </c>
      <c r="AU730" s="81">
        <f>VLOOKUP(C730,Bushfire_Vlookup!$F$2:$H$12575,3,FALSE)</f>
        <v>1405.841919</v>
      </c>
      <c r="AV730" s="14">
        <f>VLOOKUP(AS730,Safety_collateral_Vlookup!$J$3:$L$20,2,FALSE)</f>
        <v>106635.46062946052</v>
      </c>
      <c r="AW730" s="14">
        <f>VLOOKUP(AS730,Safety_collateral_Vlookup!$J$3:$L$20,3,FALSE)</f>
        <v>550000</v>
      </c>
      <c r="AX730" s="48">
        <f t="shared" si="1052"/>
        <v>720926.34181920742</v>
      </c>
      <c r="AY730" s="49">
        <f t="shared" si="1044"/>
        <v>38174.799999999996</v>
      </c>
      <c r="AZ730" s="14">
        <v>76000</v>
      </c>
      <c r="BA730" s="16">
        <f t="shared" si="1053"/>
        <v>18.884875410459454</v>
      </c>
      <c r="BB730" t="e">
        <f>IF(BA730&lt;=#REF!,#REF!,IF(BA730&lt;=#REF!,#REF!,IF(BA730&lt;=#REF!,#REF!,IF(BA730&lt;=#REF!,#REF!,#REF!))))</f>
        <v>#REF!</v>
      </c>
      <c r="BC730" s="51">
        <v>5</v>
      </c>
      <c r="BD730" s="21">
        <v>70</v>
      </c>
      <c r="BE730" s="21">
        <v>6.4399999999999999E-2</v>
      </c>
      <c r="BF730" s="26">
        <f t="shared" si="1054"/>
        <v>2489.996865811172</v>
      </c>
      <c r="BG730" s="21">
        <v>7</v>
      </c>
      <c r="BH730" s="21">
        <f t="shared" si="1055"/>
        <v>10.5</v>
      </c>
      <c r="BI730" s="28">
        <f t="shared" si="1056"/>
        <v>1.1390624999999999E-6</v>
      </c>
      <c r="BJ730" s="27">
        <f t="shared" si="1057"/>
        <v>1.1390624999999999E-6</v>
      </c>
      <c r="BK730" s="28">
        <f t="shared" si="1058"/>
        <v>1.7463268216136599E-5</v>
      </c>
      <c r="BL730" s="35">
        <f t="shared" si="1059"/>
        <v>3.2979164452117619E-4</v>
      </c>
      <c r="BM730" s="21" t="str">
        <f t="shared" si="1060"/>
        <v>Cr1</v>
      </c>
      <c r="BN730" s="51">
        <v>1</v>
      </c>
      <c r="BO730" s="21">
        <v>2</v>
      </c>
      <c r="BP730" s="50" t="s">
        <v>5497</v>
      </c>
      <c r="BQ730" s="14">
        <v>17616</v>
      </c>
      <c r="BR730">
        <f>IFERROR(VLOOKUP(AO730,'Model Failure data- Lines'!$A$37:$E$41,3,FALSE),'Model Failure data- Lines'!$C$37)</f>
        <v>5.2310000000000009E-2</v>
      </c>
      <c r="BS730" s="14">
        <f t="shared" si="1061"/>
        <v>37711.656940562745</v>
      </c>
      <c r="BT730" s="34">
        <f t="shared" si="1043"/>
        <v>34050.028952047578</v>
      </c>
      <c r="BU730" s="34">
        <f t="shared" si="1062"/>
        <v>1.1075367070516096</v>
      </c>
      <c r="BV730" s="54">
        <f t="shared" si="1063"/>
        <v>3661.6279885151671</v>
      </c>
      <c r="BW730">
        <f>IFERROR(VLOOKUP(AO730,'Model Failure data- Lines'!$A$37:$E$41,4,FALSE),'Model Failure data- Lines'!$D$37)</f>
        <v>5.571000000000001E-2</v>
      </c>
      <c r="BX730" s="14">
        <f t="shared" si="1064"/>
        <v>40162.806502748055</v>
      </c>
      <c r="BY730" s="34">
        <f t="shared" si="1065"/>
        <v>30370.937677087466</v>
      </c>
      <c r="BZ730" s="71">
        <f t="shared" si="1066"/>
        <v>1.3224091705620205</v>
      </c>
      <c r="CA730" s="71">
        <f t="shared" si="1067"/>
        <v>9791.8688256605892</v>
      </c>
      <c r="CB730" s="57">
        <v>2</v>
      </c>
      <c r="CC730">
        <f>IFERROR(VLOOKUP(AO730,'Model Failure data- Lines'!$A$37:$E$41,5,FALSE),'Model Failure data- Lines'!$E$37)</f>
        <v>6.1850000000000002E-2</v>
      </c>
      <c r="CD730" s="14">
        <f t="shared" si="1068"/>
        <v>44589.294241517979</v>
      </c>
      <c r="CE730" s="34">
        <f t="shared" si="1069"/>
        <v>24162.375582466204</v>
      </c>
      <c r="CF730" s="34">
        <f t="shared" si="1070"/>
        <v>1.8454019179254411</v>
      </c>
      <c r="CG730" s="54">
        <f t="shared" si="1071"/>
        <v>20426.918659051775</v>
      </c>
      <c r="CH730" t="e">
        <f>IFERROR(VLOOKUP(AO730,'Model Failure data- Lines'!#REF!,3,FALSE),'Model Failure data- Lines'!#REF!)</f>
        <v>#REF!</v>
      </c>
      <c r="CI730" s="14" t="e">
        <f t="shared" si="1072"/>
        <v>#REF!</v>
      </c>
      <c r="CJ730" s="34">
        <f t="shared" si="1073"/>
        <v>32659.881582056372</v>
      </c>
      <c r="CK730" s="34" t="e">
        <f t="shared" si="1074"/>
        <v>#REF!</v>
      </c>
      <c r="CL730" s="54" t="e">
        <f t="shared" si="1075"/>
        <v>#REF!</v>
      </c>
      <c r="CM730" t="e">
        <f>IFERROR(VLOOKUP(AO730,'Model Failure data- Lines'!#REF!,4,FALSE),'Model Failure data- Lines'!#REF!)</f>
        <v>#REF!</v>
      </c>
      <c r="CN730" s="14" t="e">
        <f t="shared" si="1076"/>
        <v>#REF!</v>
      </c>
      <c r="CO730" s="34">
        <f t="shared" si="1077"/>
        <v>27941.675266247501</v>
      </c>
      <c r="CP730" s="34" t="e">
        <f t="shared" si="1078"/>
        <v>#REF!</v>
      </c>
      <c r="CQ730" s="54" t="e">
        <f t="shared" si="1079"/>
        <v>#REF!</v>
      </c>
      <c r="CR730" t="e">
        <f>IFERROR(VLOOKUP(AO730,'Model Failure data- Lines'!#REF!,5,FALSE),'Model Failure data- Lines'!#REF!)</f>
        <v>#REF!</v>
      </c>
      <c r="CS730" s="14" t="e">
        <f t="shared" si="1080"/>
        <v>#REF!</v>
      </c>
      <c r="CT730" s="34">
        <f t="shared" si="1081"/>
        <v>20451.638690560983</v>
      </c>
      <c r="CU730" s="34" t="e">
        <f t="shared" si="1082"/>
        <v>#REF!</v>
      </c>
      <c r="CV730" s="54" t="e">
        <f t="shared" si="1083"/>
        <v>#REF!</v>
      </c>
      <c r="CW730" t="s">
        <v>1680</v>
      </c>
      <c r="CZ730">
        <f t="shared" si="1084"/>
        <v>9791.8688256605874</v>
      </c>
      <c r="DA730" s="34">
        <f t="shared" si="1085"/>
        <v>1047.1403131200002</v>
      </c>
      <c r="DB730" s="34">
        <f t="shared" si="1086"/>
        <v>83.566856679091842</v>
      </c>
      <c r="DC730" s="34">
        <f t="shared" si="1087"/>
        <v>6338.6858329489514</v>
      </c>
      <c r="DD730" s="9">
        <f t="shared" si="1088"/>
        <v>32693.413500000002</v>
      </c>
      <c r="DE730" s="59">
        <f t="shared" si="1089"/>
        <v>2.6072388966352535E-2</v>
      </c>
      <c r="DF730" s="59">
        <f t="shared" si="1090"/>
        <v>2.0807026190605969E-3</v>
      </c>
      <c r="DG730" s="59">
        <f t="shared" si="1091"/>
        <v>0.15782477333886616</v>
      </c>
      <c r="DH730" s="59">
        <f t="shared" si="1092"/>
        <v>0.81402213507572052</v>
      </c>
      <c r="DI730" s="14">
        <f t="shared" si="1093"/>
        <v>255.29741273012442</v>
      </c>
      <c r="DJ730" s="14">
        <f t="shared" si="1094"/>
        <v>20.373967111049794</v>
      </c>
      <c r="DK730" s="14">
        <f t="shared" si="1095"/>
        <v>1545.3994779737916</v>
      </c>
      <c r="DL730" s="14">
        <f t="shared" si="1096"/>
        <v>7970.7979678456186</v>
      </c>
      <c r="DM730">
        <f t="shared" si="1097"/>
        <v>20426.918659051775</v>
      </c>
      <c r="DN730" s="34">
        <f t="shared" si="1098"/>
        <v>1162.5494232000001</v>
      </c>
      <c r="DO730" s="34">
        <f t="shared" si="1099"/>
        <v>92.777061310390039</v>
      </c>
      <c r="DP730" s="34">
        <f t="shared" si="1100"/>
        <v>7037.2952570075859</v>
      </c>
      <c r="DQ730" s="9">
        <f t="shared" si="1101"/>
        <v>36296.672500000001</v>
      </c>
      <c r="DR730" s="59">
        <f t="shared" si="1102"/>
        <v>2.6072388966352538E-2</v>
      </c>
      <c r="DS730" s="59">
        <f t="shared" si="1103"/>
        <v>2.0807026190605969E-3</v>
      </c>
      <c r="DT730" s="59">
        <f t="shared" si="1104"/>
        <v>0.15782477333886619</v>
      </c>
      <c r="DU730" s="59">
        <f t="shared" si="1105"/>
        <v>0.81402213507572063</v>
      </c>
      <c r="DV730" s="14">
        <f t="shared" si="1106"/>
        <v>532.57856866284226</v>
      </c>
      <c r="DW730" s="14">
        <f t="shared" si="1107"/>
        <v>42.502343153226803</v>
      </c>
      <c r="DX730" s="14">
        <f t="shared" si="1108"/>
        <v>3223.8738073763025</v>
      </c>
      <c r="DY730" s="14">
        <f t="shared" si="1109"/>
        <v>16627.963939859404</v>
      </c>
      <c r="DZ730" s="34" t="e">
        <f t="shared" si="1110"/>
        <v>#REF!</v>
      </c>
      <c r="EA730" s="34" t="e">
        <f t="shared" si="1111"/>
        <v>#REF!</v>
      </c>
      <c r="EB730" s="34" t="e">
        <f t="shared" si="1112"/>
        <v>#REF!</v>
      </c>
      <c r="EC730" s="34" t="e">
        <f t="shared" si="1113"/>
        <v>#REF!</v>
      </c>
      <c r="ED730" s="34" t="e">
        <f t="shared" si="1114"/>
        <v>#REF!</v>
      </c>
      <c r="EE730" s="59" t="e">
        <f t="shared" si="1115"/>
        <v>#REF!</v>
      </c>
      <c r="EF730" s="59" t="e">
        <f t="shared" si="1116"/>
        <v>#REF!</v>
      </c>
      <c r="EG730" s="59" t="e">
        <f t="shared" si="1117"/>
        <v>#REF!</v>
      </c>
      <c r="EH730" s="59" t="e">
        <f t="shared" si="1118"/>
        <v>#REF!</v>
      </c>
      <c r="EI730" s="14" t="e">
        <f t="shared" si="1119"/>
        <v>#REF!</v>
      </c>
      <c r="EJ730" s="14" t="e">
        <f t="shared" si="1120"/>
        <v>#REF!</v>
      </c>
      <c r="EK730" s="14" t="e">
        <f t="shared" si="1121"/>
        <v>#REF!</v>
      </c>
      <c r="EL730" s="14" t="e">
        <f t="shared" si="1122"/>
        <v>#REF!</v>
      </c>
      <c r="EM730" t="e">
        <f t="shared" si="1123"/>
        <v>#REF!</v>
      </c>
      <c r="EN730" s="34" t="e">
        <f t="shared" si="1124"/>
        <v>#REF!</v>
      </c>
      <c r="EO730" s="34" t="e">
        <f t="shared" si="1125"/>
        <v>#REF!</v>
      </c>
      <c r="EP730" s="34" t="e">
        <f t="shared" si="1126"/>
        <v>#REF!</v>
      </c>
      <c r="EQ730" s="34" t="e">
        <f t="shared" si="1127"/>
        <v>#REF!</v>
      </c>
      <c r="ER730" s="59" t="e">
        <f t="shared" si="1128"/>
        <v>#REF!</v>
      </c>
      <c r="ES730" s="59" t="e">
        <f t="shared" si="1129"/>
        <v>#REF!</v>
      </c>
      <c r="ET730" s="59" t="e">
        <f t="shared" si="1130"/>
        <v>#REF!</v>
      </c>
      <c r="EU730" s="59" t="e">
        <f t="shared" si="1131"/>
        <v>#REF!</v>
      </c>
      <c r="EV730" s="14" t="e">
        <f t="shared" si="1132"/>
        <v>#REF!</v>
      </c>
      <c r="EW730" s="14" t="e">
        <f t="shared" si="1133"/>
        <v>#REF!</v>
      </c>
      <c r="EX730" s="14" t="e">
        <f t="shared" si="1134"/>
        <v>#REF!</v>
      </c>
      <c r="EY730" s="14" t="e">
        <f t="shared" si="1135"/>
        <v>#REF!</v>
      </c>
    </row>
    <row r="731" spans="1:155" x14ac:dyDescent="0.2">
      <c r="A731" s="17">
        <v>30436979</v>
      </c>
      <c r="B731" t="s">
        <v>62</v>
      </c>
      <c r="C731" t="s">
        <v>5387</v>
      </c>
      <c r="D731" t="s">
        <v>5388</v>
      </c>
      <c r="E731" t="s">
        <v>1566</v>
      </c>
      <c r="F731" t="s">
        <v>41</v>
      </c>
      <c r="G731" t="s">
        <v>42</v>
      </c>
      <c r="H731" t="s">
        <v>5389</v>
      </c>
      <c r="I731" t="s">
        <v>68</v>
      </c>
      <c r="J731" s="19" t="s">
        <v>69</v>
      </c>
      <c r="K731" t="s">
        <v>70</v>
      </c>
      <c r="L731">
        <v>1966</v>
      </c>
      <c r="M731">
        <f t="shared" si="1045"/>
        <v>1966</v>
      </c>
      <c r="N731">
        <v>53</v>
      </c>
      <c r="O731" s="19">
        <f t="shared" si="1046"/>
        <v>53</v>
      </c>
      <c r="P731" t="s">
        <v>80</v>
      </c>
      <c r="Q731" s="19" t="str">
        <f t="shared" si="1047"/>
        <v>50-60</v>
      </c>
      <c r="R731" s="23">
        <v>219.5</v>
      </c>
      <c r="S731" s="15">
        <f t="shared" si="1048"/>
        <v>0.2195</v>
      </c>
      <c r="T731">
        <v>30452254</v>
      </c>
      <c r="U731" t="s">
        <v>45</v>
      </c>
      <c r="V731" t="s">
        <v>46</v>
      </c>
      <c r="W731" t="s">
        <v>47</v>
      </c>
      <c r="X731" t="s">
        <v>48</v>
      </c>
      <c r="Y731" t="s">
        <v>161</v>
      </c>
      <c r="Z731" t="s">
        <v>5390</v>
      </c>
      <c r="AA731" t="s">
        <v>5391</v>
      </c>
      <c r="AB731" t="s">
        <v>916</v>
      </c>
      <c r="AC731">
        <v>1966</v>
      </c>
      <c r="AD731">
        <v>53</v>
      </c>
      <c r="AE731" t="str">
        <f t="shared" si="1049"/>
        <v>&lt;60</v>
      </c>
      <c r="AF731">
        <v>-37.954008000000002</v>
      </c>
      <c r="AG731">
        <v>145.25986283</v>
      </c>
      <c r="AH731" t="s">
        <v>75</v>
      </c>
      <c r="AI731" t="s">
        <v>76</v>
      </c>
      <c r="AJ731" s="33" t="s">
        <v>164</v>
      </c>
      <c r="AL731">
        <v>1</v>
      </c>
      <c r="AM731" t="s">
        <v>86</v>
      </c>
      <c r="AN731">
        <v>220</v>
      </c>
      <c r="AO731" s="69">
        <v>2</v>
      </c>
      <c r="AP731">
        <v>2</v>
      </c>
      <c r="AQ731">
        <v>0</v>
      </c>
      <c r="AR731">
        <v>0</v>
      </c>
      <c r="AS731" s="82" t="str">
        <f t="shared" si="1050"/>
        <v>Gw-0-0</v>
      </c>
      <c r="AT731" s="14">
        <f t="shared" si="1051"/>
        <v>17616</v>
      </c>
      <c r="AU731" s="81">
        <f>VLOOKUP(C731,Bushfire_Vlookup!$F$2:$H$12575,3,FALSE)</f>
        <v>1347.7066279999999</v>
      </c>
      <c r="AV731" s="14">
        <f>VLOOKUP(AS731,Safety_collateral_Vlookup!$J$3:$L$20,2,FALSE)</f>
        <v>3720.1399252148244</v>
      </c>
      <c r="AW731" s="14">
        <f>VLOOKUP(AS731,Safety_collateral_Vlookup!$J$3:$L$20,3,FALSE)</f>
        <v>25000</v>
      </c>
      <c r="AX731" s="48">
        <f t="shared" si="1052"/>
        <v>50878.664272280213</v>
      </c>
      <c r="AY731" s="49">
        <f t="shared" si="1044"/>
        <v>16682</v>
      </c>
      <c r="AZ731" s="14">
        <v>76000</v>
      </c>
      <c r="BA731" s="16">
        <f t="shared" si="1053"/>
        <v>3.049913935516138</v>
      </c>
      <c r="BB731" t="e">
        <f>IF(BA731&lt;=#REF!,#REF!,IF(BA731&lt;=#REF!,#REF!,IF(BA731&lt;=#REF!,#REF!,IF(BA731&lt;=#REF!,#REF!,#REF!))))</f>
        <v>#REF!</v>
      </c>
      <c r="BC731" s="51">
        <v>4</v>
      </c>
      <c r="BD731" s="21">
        <v>70</v>
      </c>
      <c r="BE731" s="21">
        <v>6.4399999999999999E-2</v>
      </c>
      <c r="BF731" s="26">
        <f t="shared" si="1054"/>
        <v>1088.1033486871438</v>
      </c>
      <c r="BG731" s="21">
        <v>7</v>
      </c>
      <c r="BH731" s="21">
        <f t="shared" si="1055"/>
        <v>10.5</v>
      </c>
      <c r="BI731" s="28">
        <f t="shared" si="1056"/>
        <v>1.1390624999999999E-6</v>
      </c>
      <c r="BJ731" s="27">
        <f t="shared" si="1057"/>
        <v>1.1390624999999999E-6</v>
      </c>
      <c r="BK731" s="28">
        <f t="shared" si="1058"/>
        <v>1.7463268216136599E-5</v>
      </c>
      <c r="BL731" s="35">
        <f t="shared" si="1059"/>
        <v>5.3261465092051071E-5</v>
      </c>
      <c r="BM731" s="21" t="str">
        <f t="shared" si="1060"/>
        <v>Cr1</v>
      </c>
      <c r="BN731" s="51">
        <v>1</v>
      </c>
      <c r="BO731" s="21">
        <v>2</v>
      </c>
      <c r="BP731" s="50" t="s">
        <v>5497</v>
      </c>
      <c r="BQ731" s="14">
        <v>17616</v>
      </c>
      <c r="BR731">
        <f>IFERROR(VLOOKUP(AO731,'Model Failure data- Lines'!$A$37:$E$41,3,FALSE),'Model Failure data- Lines'!$C$37)</f>
        <v>5.2310000000000009E-2</v>
      </c>
      <c r="BS731" s="14">
        <f t="shared" si="1061"/>
        <v>2661.4629280829786</v>
      </c>
      <c r="BT731" s="34">
        <f t="shared" si="1043"/>
        <v>14879.516932061408</v>
      </c>
      <c r="BU731" s="34">
        <f t="shared" si="1062"/>
        <v>0.17886756271960905</v>
      </c>
      <c r="BV731" s="54">
        <f t="shared" si="1063"/>
        <v>-12218.054003978428</v>
      </c>
      <c r="BW731">
        <f>IFERROR(VLOOKUP(AO731,'Model Failure data- Lines'!$A$37:$E$41,4,FALSE),'Model Failure data- Lines'!$D$37)</f>
        <v>5.571000000000001E-2</v>
      </c>
      <c r="BX731" s="14">
        <f t="shared" si="1064"/>
        <v>2834.4503866087312</v>
      </c>
      <c r="BY731" s="34">
        <f t="shared" si="1065"/>
        <v>13271.791399802309</v>
      </c>
      <c r="BZ731" s="71">
        <f t="shared" si="1066"/>
        <v>0.21356954017910137</v>
      </c>
      <c r="CA731" s="71">
        <f t="shared" si="1067"/>
        <v>-10437.341013193578</v>
      </c>
      <c r="CB731" s="56">
        <v>2</v>
      </c>
      <c r="CC731">
        <f>IFERROR(VLOOKUP(AO731,'Model Failure data- Lines'!$A$37:$E$41,5,FALSE),'Model Failure data- Lines'!$E$37)</f>
        <v>6.1850000000000002E-2</v>
      </c>
      <c r="CD731" s="14">
        <f t="shared" si="1068"/>
        <v>3146.8453852405314</v>
      </c>
      <c r="CE731" s="34">
        <f t="shared" si="1069"/>
        <v>10558.712801814319</v>
      </c>
      <c r="CF731" s="34">
        <f t="shared" si="1070"/>
        <v>0.29803305045855633</v>
      </c>
      <c r="CG731" s="54">
        <f t="shared" si="1071"/>
        <v>-7411.8674165737884</v>
      </c>
      <c r="CH731" t="e">
        <f>IFERROR(VLOOKUP(AO731,'Model Failure data- Lines'!#REF!,3,FALSE),'Model Failure data- Lines'!#REF!)</f>
        <v>#REF!</v>
      </c>
      <c r="CI731" s="14" t="e">
        <f t="shared" si="1072"/>
        <v>#REF!</v>
      </c>
      <c r="CJ731" s="34">
        <f t="shared" si="1073"/>
        <v>14272.036645951372</v>
      </c>
      <c r="CK731" s="34" t="e">
        <f t="shared" si="1074"/>
        <v>#REF!</v>
      </c>
      <c r="CL731" s="54" t="e">
        <f t="shared" si="1075"/>
        <v>#REF!</v>
      </c>
      <c r="CM731" t="e">
        <f>IFERROR(VLOOKUP(AO731,'Model Failure data- Lines'!#REF!,4,FALSE),'Model Failure data- Lines'!#REF!)</f>
        <v>#REF!</v>
      </c>
      <c r="CN731" s="14" t="e">
        <f t="shared" si="1076"/>
        <v>#REF!</v>
      </c>
      <c r="CO731" s="34">
        <f t="shared" si="1077"/>
        <v>12210.228391282753</v>
      </c>
      <c r="CP731" s="34" t="e">
        <f t="shared" si="1078"/>
        <v>#REF!</v>
      </c>
      <c r="CQ731" s="54" t="e">
        <f t="shared" si="1079"/>
        <v>#REF!</v>
      </c>
      <c r="CR731" t="e">
        <f>IFERROR(VLOOKUP(AO731,'Model Failure data- Lines'!#REF!,5,FALSE),'Model Failure data- Lines'!#REF!)</f>
        <v>#REF!</v>
      </c>
      <c r="CS731" s="14" t="e">
        <f t="shared" si="1080"/>
        <v>#REF!</v>
      </c>
      <c r="CT731" s="34">
        <f t="shared" si="1081"/>
        <v>8937.1584562574881</v>
      </c>
      <c r="CU731" s="34" t="e">
        <f t="shared" si="1082"/>
        <v>#REF!</v>
      </c>
      <c r="CV731" s="54" t="e">
        <f t="shared" si="1083"/>
        <v>#REF!</v>
      </c>
      <c r="CW731" t="s">
        <v>916</v>
      </c>
      <c r="CZ731">
        <f t="shared" si="1084"/>
        <v>-10437.341013193576</v>
      </c>
      <c r="DA731" s="34">
        <f t="shared" si="1085"/>
        <v>1047.1403131200002</v>
      </c>
      <c r="DB731" s="34">
        <f t="shared" si="1086"/>
        <v>80.111145574353969</v>
      </c>
      <c r="DC731" s="34">
        <f t="shared" si="1087"/>
        <v>221.13467791437699</v>
      </c>
      <c r="DD731" s="9">
        <f t="shared" si="1088"/>
        <v>1486.0642500000001</v>
      </c>
      <c r="DE731" s="59">
        <f t="shared" si="1089"/>
        <v>0.36943328345670845</v>
      </c>
      <c r="DF731" s="59">
        <f t="shared" si="1090"/>
        <v>2.8263379014441911E-2</v>
      </c>
      <c r="DG731" s="59">
        <f t="shared" si="1091"/>
        <v>7.8016774948371156E-2</v>
      </c>
      <c r="DH731" s="59">
        <f t="shared" si="1092"/>
        <v>0.52428656258047857</v>
      </c>
      <c r="DI731" s="14">
        <f t="shared" si="1093"/>
        <v>-3855.9011610614712</v>
      </c>
      <c r="DJ731" s="14">
        <f t="shared" si="1094"/>
        <v>-294.99452495886919</v>
      </c>
      <c r="DK731" s="14">
        <f t="shared" si="1095"/>
        <v>-814.28768488572746</v>
      </c>
      <c r="DL731" s="14">
        <f t="shared" si="1096"/>
        <v>-5472.1576422875105</v>
      </c>
      <c r="DM731">
        <f t="shared" si="1097"/>
        <v>-7411.8674165737866</v>
      </c>
      <c r="DN731" s="34">
        <f t="shared" si="1098"/>
        <v>1162.5494232000001</v>
      </c>
      <c r="DO731" s="34">
        <f t="shared" si="1099"/>
        <v>88.940483822900589</v>
      </c>
      <c r="DP731" s="34">
        <f t="shared" si="1100"/>
        <v>245.50672821763084</v>
      </c>
      <c r="DQ731" s="9">
        <f t="shared" si="1101"/>
        <v>1649.8487499999999</v>
      </c>
      <c r="DR731" s="59">
        <f t="shared" si="1102"/>
        <v>0.36943328345670845</v>
      </c>
      <c r="DS731" s="59">
        <f t="shared" si="1103"/>
        <v>2.8263379014441904E-2</v>
      </c>
      <c r="DT731" s="59">
        <f t="shared" si="1104"/>
        <v>7.8016774948371143E-2</v>
      </c>
      <c r="DU731" s="59">
        <f t="shared" si="1105"/>
        <v>0.52428656258047857</v>
      </c>
      <c r="DV731" s="14">
        <f t="shared" si="1106"/>
        <v>-2738.190516250645</v>
      </c>
      <c r="DW731" s="14">
        <f t="shared" si="1107"/>
        <v>-209.4844179994173</v>
      </c>
      <c r="DX731" s="14">
        <f t="shared" si="1108"/>
        <v>-578.24999218600226</v>
      </c>
      <c r="DY731" s="14">
        <f t="shared" si="1109"/>
        <v>-3885.9424901377229</v>
      </c>
      <c r="DZ731" s="34" t="e">
        <f t="shared" si="1110"/>
        <v>#REF!</v>
      </c>
      <c r="EA731" s="34" t="e">
        <f t="shared" si="1111"/>
        <v>#REF!</v>
      </c>
      <c r="EB731" s="34" t="e">
        <f t="shared" si="1112"/>
        <v>#REF!</v>
      </c>
      <c r="EC731" s="34" t="e">
        <f t="shared" si="1113"/>
        <v>#REF!</v>
      </c>
      <c r="ED731" s="34" t="e">
        <f t="shared" si="1114"/>
        <v>#REF!</v>
      </c>
      <c r="EE731" s="59" t="e">
        <f t="shared" si="1115"/>
        <v>#REF!</v>
      </c>
      <c r="EF731" s="59" t="e">
        <f t="shared" si="1116"/>
        <v>#REF!</v>
      </c>
      <c r="EG731" s="59" t="e">
        <f t="shared" si="1117"/>
        <v>#REF!</v>
      </c>
      <c r="EH731" s="59" t="e">
        <f t="shared" si="1118"/>
        <v>#REF!</v>
      </c>
      <c r="EI731" s="14" t="e">
        <f t="shared" si="1119"/>
        <v>#REF!</v>
      </c>
      <c r="EJ731" s="14" t="e">
        <f t="shared" si="1120"/>
        <v>#REF!</v>
      </c>
      <c r="EK731" s="14" t="e">
        <f t="shared" si="1121"/>
        <v>#REF!</v>
      </c>
      <c r="EL731" s="14" t="e">
        <f t="shared" si="1122"/>
        <v>#REF!</v>
      </c>
      <c r="EM731" t="e">
        <f t="shared" si="1123"/>
        <v>#REF!</v>
      </c>
      <c r="EN731" s="34" t="e">
        <f t="shared" si="1124"/>
        <v>#REF!</v>
      </c>
      <c r="EO731" s="34" t="e">
        <f t="shared" si="1125"/>
        <v>#REF!</v>
      </c>
      <c r="EP731" s="34" t="e">
        <f t="shared" si="1126"/>
        <v>#REF!</v>
      </c>
      <c r="EQ731" s="34" t="e">
        <f t="shared" si="1127"/>
        <v>#REF!</v>
      </c>
      <c r="ER731" s="59" t="e">
        <f t="shared" si="1128"/>
        <v>#REF!</v>
      </c>
      <c r="ES731" s="59" t="e">
        <f t="shared" si="1129"/>
        <v>#REF!</v>
      </c>
      <c r="ET731" s="59" t="e">
        <f t="shared" si="1130"/>
        <v>#REF!</v>
      </c>
      <c r="EU731" s="59" t="e">
        <f t="shared" si="1131"/>
        <v>#REF!</v>
      </c>
      <c r="EV731" s="14" t="e">
        <f t="shared" si="1132"/>
        <v>#REF!</v>
      </c>
      <c r="EW731" s="14" t="e">
        <f t="shared" si="1133"/>
        <v>#REF!</v>
      </c>
      <c r="EX731" s="14" t="e">
        <f t="shared" si="1134"/>
        <v>#REF!</v>
      </c>
      <c r="EY731" s="14" t="e">
        <f t="shared" si="1135"/>
        <v>#REF!</v>
      </c>
    </row>
    <row r="732" spans="1:155" x14ac:dyDescent="0.2">
      <c r="A732" s="17">
        <v>30167672</v>
      </c>
      <c r="B732" t="s">
        <v>62</v>
      </c>
      <c r="C732" t="s">
        <v>3116</v>
      </c>
      <c r="D732" t="s">
        <v>3117</v>
      </c>
      <c r="E732" t="s">
        <v>1701</v>
      </c>
      <c r="F732" t="s">
        <v>41</v>
      </c>
      <c r="G732" t="s">
        <v>42</v>
      </c>
      <c r="H732" t="s">
        <v>3118</v>
      </c>
      <c r="I732" t="s">
        <v>68</v>
      </c>
      <c r="J732" s="19" t="s">
        <v>69</v>
      </c>
      <c r="K732" t="s">
        <v>70</v>
      </c>
      <c r="L732">
        <v>1966</v>
      </c>
      <c r="M732">
        <f t="shared" si="1045"/>
        <v>1966</v>
      </c>
      <c r="N732">
        <v>53</v>
      </c>
      <c r="O732" s="19">
        <f t="shared" si="1046"/>
        <v>53</v>
      </c>
      <c r="P732" t="s">
        <v>80</v>
      </c>
      <c r="Q732" s="19" t="str">
        <f t="shared" si="1047"/>
        <v>50-60</v>
      </c>
      <c r="R732" s="23">
        <v>375.2</v>
      </c>
      <c r="S732" s="15">
        <f t="shared" si="1048"/>
        <v>0.37519999999999998</v>
      </c>
      <c r="T732">
        <v>30139545</v>
      </c>
      <c r="U732" t="s">
        <v>45</v>
      </c>
      <c r="V732" t="s">
        <v>46</v>
      </c>
      <c r="W732" t="s">
        <v>47</v>
      </c>
      <c r="X732" t="s">
        <v>88</v>
      </c>
      <c r="Y732" t="s">
        <v>235</v>
      </c>
      <c r="Z732" t="s">
        <v>3119</v>
      </c>
      <c r="AA732" t="s">
        <v>3120</v>
      </c>
      <c r="AB732" t="s">
        <v>1307</v>
      </c>
      <c r="AC732">
        <v>1966</v>
      </c>
      <c r="AD732">
        <v>53</v>
      </c>
      <c r="AE732" t="str">
        <f t="shared" si="1049"/>
        <v>&lt;60</v>
      </c>
      <c r="AF732">
        <v>-37.952729060000003</v>
      </c>
      <c r="AG732">
        <v>145.25795801999999</v>
      </c>
      <c r="AH732" t="s">
        <v>75</v>
      </c>
      <c r="AI732" t="s">
        <v>76</v>
      </c>
      <c r="AJ732" s="33" t="s">
        <v>164</v>
      </c>
      <c r="AL732">
        <v>1</v>
      </c>
      <c r="AM732" t="s">
        <v>86</v>
      </c>
      <c r="AN732">
        <v>220</v>
      </c>
      <c r="AO732" s="69">
        <v>2</v>
      </c>
      <c r="AP732">
        <v>2</v>
      </c>
      <c r="AQ732">
        <v>0</v>
      </c>
      <c r="AR732">
        <v>0</v>
      </c>
      <c r="AS732" s="82" t="str">
        <f t="shared" si="1050"/>
        <v>Gw-0-0</v>
      </c>
      <c r="AT732" s="14">
        <f t="shared" si="1051"/>
        <v>17616</v>
      </c>
      <c r="AU732" s="81">
        <f>VLOOKUP(C732,Bushfire_Vlookup!$F$2:$H$12575,3,FALSE)</f>
        <v>1879.3699160000001</v>
      </c>
      <c r="AV732" s="14">
        <f>VLOOKUP(AS732,Safety_collateral_Vlookup!$J$3:$L$20,2,FALSE)</f>
        <v>3720.1399252148244</v>
      </c>
      <c r="AW732" s="14">
        <f>VLOOKUP(AS732,Safety_collateral_Vlookup!$J$3:$L$20,3,FALSE)</f>
        <v>25000</v>
      </c>
      <c r="AX732" s="48">
        <f t="shared" si="1052"/>
        <v>51445.949000576213</v>
      </c>
      <c r="AY732" s="49">
        <f t="shared" si="1044"/>
        <v>28515.199999999997</v>
      </c>
      <c r="AZ732" s="14">
        <v>76000</v>
      </c>
      <c r="BA732" s="16">
        <f t="shared" si="1053"/>
        <v>1.8041587995376578</v>
      </c>
      <c r="BB732" t="e">
        <f>IF(BA732&lt;=#REF!,#REF!,IF(BA732&lt;=#REF!,#REF!,IF(BA732&lt;=#REF!,#REF!,IF(BA732&lt;=#REF!,#REF!,#REF!))))</f>
        <v>#REF!</v>
      </c>
      <c r="BC732" s="51">
        <v>3</v>
      </c>
      <c r="BD732" s="21">
        <v>70</v>
      </c>
      <c r="BE732" s="21">
        <v>6.4399999999999999E-2</v>
      </c>
      <c r="BF732" s="26">
        <f t="shared" si="1054"/>
        <v>1859.9379336100969</v>
      </c>
      <c r="BG732" s="21">
        <v>7</v>
      </c>
      <c r="BH732" s="21">
        <f t="shared" si="1055"/>
        <v>10.5</v>
      </c>
      <c r="BI732" s="28">
        <f t="shared" si="1056"/>
        <v>1.1390624999999999E-6</v>
      </c>
      <c r="BJ732" s="27">
        <f t="shared" si="1057"/>
        <v>1.1390624999999999E-6</v>
      </c>
      <c r="BK732" s="28">
        <f t="shared" si="1058"/>
        <v>1.7463268216136603E-5</v>
      </c>
      <c r="BL732" s="35">
        <f t="shared" si="1059"/>
        <v>3.1506509020829149E-5</v>
      </c>
      <c r="BM732" s="21" t="str">
        <f t="shared" si="1060"/>
        <v>Cr1</v>
      </c>
      <c r="BN732" s="51">
        <v>1</v>
      </c>
      <c r="BO732" s="21">
        <v>2</v>
      </c>
      <c r="BP732" s="50" t="s">
        <v>5497</v>
      </c>
      <c r="BQ732" s="14">
        <v>17616</v>
      </c>
      <c r="BR732">
        <f>IFERROR(VLOOKUP(AO732,'Model Failure data- Lines'!$A$37:$E$41,3,FALSE),'Model Failure data- Lines'!$C$37)</f>
        <v>5.2310000000000009E-2</v>
      </c>
      <c r="BS732" s="14">
        <f t="shared" si="1061"/>
        <v>2691.1375922201423</v>
      </c>
      <c r="BT732" s="34">
        <f t="shared" si="1043"/>
        <v>25434.144660179678</v>
      </c>
      <c r="BU732" s="34">
        <f t="shared" si="1062"/>
        <v>0.1058080634586251</v>
      </c>
      <c r="BV732" s="54">
        <f t="shared" si="1063"/>
        <v>-22743.007067959537</v>
      </c>
      <c r="BW732">
        <f>IFERROR(VLOOKUP(AO732,'Model Failure data- Lines'!$A$37:$E$41,4,FALSE),'Model Failure data- Lines'!$D$37)</f>
        <v>5.571000000000001E-2</v>
      </c>
      <c r="BX732" s="14">
        <f t="shared" si="1064"/>
        <v>2866.0538188221012</v>
      </c>
      <c r="BY732" s="34">
        <f t="shared" si="1065"/>
        <v>22685.996051051596</v>
      </c>
      <c r="BZ732" s="71">
        <f t="shared" si="1066"/>
        <v>0.12633581582102263</v>
      </c>
      <c r="CA732" s="71">
        <f t="shared" si="1067"/>
        <v>-19819.942232229496</v>
      </c>
      <c r="CB732" s="56">
        <v>2</v>
      </c>
      <c r="CC732">
        <f>IFERROR(VLOOKUP(AO732,'Model Failure data- Lines'!$A$37:$E$41,5,FALSE),'Model Failure data- Lines'!$E$37)</f>
        <v>6.1850000000000002E-2</v>
      </c>
      <c r="CD732" s="14">
        <f t="shared" si="1068"/>
        <v>3181.9319456856388</v>
      </c>
      <c r="CE732" s="34">
        <f t="shared" si="1069"/>
        <v>18048.423887201512</v>
      </c>
      <c r="CF732" s="34">
        <f t="shared" si="1070"/>
        <v>0.17629971268250236</v>
      </c>
      <c r="CG732" s="54">
        <f t="shared" si="1071"/>
        <v>-14866.491941515873</v>
      </c>
      <c r="CH732" t="e">
        <f>IFERROR(VLOOKUP(AO732,'Model Failure data- Lines'!#REF!,3,FALSE),'Model Failure data- Lines'!#REF!)</f>
        <v>#REF!</v>
      </c>
      <c r="CI732" s="14" t="e">
        <f t="shared" si="1072"/>
        <v>#REF!</v>
      </c>
      <c r="CJ732" s="34">
        <f t="shared" si="1073"/>
        <v>24395.754667703663</v>
      </c>
      <c r="CK732" s="34" t="e">
        <f t="shared" si="1074"/>
        <v>#REF!</v>
      </c>
      <c r="CL732" s="54" t="e">
        <f t="shared" si="1075"/>
        <v>#REF!</v>
      </c>
      <c r="CM732" t="e">
        <f>IFERROR(VLOOKUP(AO732,'Model Failure data- Lines'!#REF!,4,FALSE),'Model Failure data- Lines'!#REF!)</f>
        <v>#REF!</v>
      </c>
      <c r="CN732" s="14" t="e">
        <f t="shared" si="1076"/>
        <v>#REF!</v>
      </c>
      <c r="CO732" s="34">
        <f t="shared" si="1077"/>
        <v>20871.424566784914</v>
      </c>
      <c r="CP732" s="34" t="e">
        <f t="shared" si="1078"/>
        <v>#REF!</v>
      </c>
      <c r="CQ732" s="54" t="e">
        <f t="shared" si="1079"/>
        <v>#REF!</v>
      </c>
      <c r="CR732" t="e">
        <f>IFERROR(VLOOKUP(AO732,'Model Failure data- Lines'!#REF!,5,FALSE),'Model Failure data- Lines'!#REF!)</f>
        <v>#REF!</v>
      </c>
      <c r="CS732" s="14" t="e">
        <f t="shared" si="1080"/>
        <v>#REF!</v>
      </c>
      <c r="CT732" s="34">
        <f t="shared" si="1081"/>
        <v>15276.637142541273</v>
      </c>
      <c r="CU732" s="34" t="e">
        <f t="shared" si="1082"/>
        <v>#REF!</v>
      </c>
      <c r="CV732" s="54" t="e">
        <f t="shared" si="1083"/>
        <v>#REF!</v>
      </c>
      <c r="CW732" t="s">
        <v>1307</v>
      </c>
      <c r="CZ732">
        <f t="shared" si="1084"/>
        <v>-19819.942232229496</v>
      </c>
      <c r="DA732" s="34">
        <f t="shared" si="1085"/>
        <v>1047.1403131200002</v>
      </c>
      <c r="DB732" s="34">
        <f t="shared" si="1086"/>
        <v>111.71457778772414</v>
      </c>
      <c r="DC732" s="34">
        <f t="shared" si="1087"/>
        <v>221.13467791437699</v>
      </c>
      <c r="DD732" s="9">
        <f t="shared" si="1088"/>
        <v>1486.0642500000001</v>
      </c>
      <c r="DE732" s="59">
        <f t="shared" si="1089"/>
        <v>0.36535961266434169</v>
      </c>
      <c r="DF732" s="59">
        <f t="shared" si="1090"/>
        <v>3.8978534546024998E-2</v>
      </c>
      <c r="DG732" s="59">
        <f t="shared" si="1091"/>
        <v>7.7156498758721687E-2</v>
      </c>
      <c r="DH732" s="59">
        <f t="shared" si="1092"/>
        <v>0.51850535403091169</v>
      </c>
      <c r="DI732" s="14">
        <f t="shared" si="1093"/>
        <v>-7241.4064169969961</v>
      </c>
      <c r="DJ732" s="14">
        <f t="shared" si="1094"/>
        <v>-772.55230299917719</v>
      </c>
      <c r="DK732" s="14">
        <f t="shared" si="1095"/>
        <v>-1529.2373482389507</v>
      </c>
      <c r="DL732" s="14">
        <f t="shared" si="1096"/>
        <v>-10276.746163994374</v>
      </c>
      <c r="DM732">
        <f t="shared" si="1097"/>
        <v>-14866.491941515873</v>
      </c>
      <c r="DN732" s="34">
        <f t="shared" si="1098"/>
        <v>1162.5494232000001</v>
      </c>
      <c r="DO732" s="34">
        <f t="shared" si="1099"/>
        <v>124.0270442680082</v>
      </c>
      <c r="DP732" s="34">
        <f t="shared" si="1100"/>
        <v>245.50672821763084</v>
      </c>
      <c r="DQ732" s="9">
        <f t="shared" si="1101"/>
        <v>1649.8487499999999</v>
      </c>
      <c r="DR732" s="59">
        <f t="shared" si="1102"/>
        <v>0.36535961266434169</v>
      </c>
      <c r="DS732" s="59">
        <f t="shared" si="1103"/>
        <v>3.8978534546024991E-2</v>
      </c>
      <c r="DT732" s="59">
        <f t="shared" si="1104"/>
        <v>7.7156498758721673E-2</v>
      </c>
      <c r="DU732" s="59">
        <f t="shared" si="1105"/>
        <v>0.51850535403091169</v>
      </c>
      <c r="DV732" s="14">
        <f t="shared" si="1106"/>
        <v>-5431.6157374297964</v>
      </c>
      <c r="DW732" s="14">
        <f t="shared" si="1107"/>
        <v>-579.47406972057854</v>
      </c>
      <c r="DX732" s="14">
        <f t="shared" si="1108"/>
        <v>-1147.0464670321153</v>
      </c>
      <c r="DY732" s="14">
        <f t="shared" si="1109"/>
        <v>-7708.3556673333833</v>
      </c>
      <c r="DZ732" s="34" t="e">
        <f t="shared" si="1110"/>
        <v>#REF!</v>
      </c>
      <c r="EA732" s="34" t="e">
        <f t="shared" si="1111"/>
        <v>#REF!</v>
      </c>
      <c r="EB732" s="34" t="e">
        <f t="shared" si="1112"/>
        <v>#REF!</v>
      </c>
      <c r="EC732" s="34" t="e">
        <f t="shared" si="1113"/>
        <v>#REF!</v>
      </c>
      <c r="ED732" s="34" t="e">
        <f t="shared" si="1114"/>
        <v>#REF!</v>
      </c>
      <c r="EE732" s="59" t="e">
        <f t="shared" si="1115"/>
        <v>#REF!</v>
      </c>
      <c r="EF732" s="59" t="e">
        <f t="shared" si="1116"/>
        <v>#REF!</v>
      </c>
      <c r="EG732" s="59" t="e">
        <f t="shared" si="1117"/>
        <v>#REF!</v>
      </c>
      <c r="EH732" s="59" t="e">
        <f t="shared" si="1118"/>
        <v>#REF!</v>
      </c>
      <c r="EI732" s="14" t="e">
        <f t="shared" si="1119"/>
        <v>#REF!</v>
      </c>
      <c r="EJ732" s="14" t="e">
        <f t="shared" si="1120"/>
        <v>#REF!</v>
      </c>
      <c r="EK732" s="14" t="e">
        <f t="shared" si="1121"/>
        <v>#REF!</v>
      </c>
      <c r="EL732" s="14" t="e">
        <f t="shared" si="1122"/>
        <v>#REF!</v>
      </c>
      <c r="EM732" t="e">
        <f t="shared" si="1123"/>
        <v>#REF!</v>
      </c>
      <c r="EN732" s="34" t="e">
        <f t="shared" si="1124"/>
        <v>#REF!</v>
      </c>
      <c r="EO732" s="34" t="e">
        <f t="shared" si="1125"/>
        <v>#REF!</v>
      </c>
      <c r="EP732" s="34" t="e">
        <f t="shared" si="1126"/>
        <v>#REF!</v>
      </c>
      <c r="EQ732" s="34" t="e">
        <f t="shared" si="1127"/>
        <v>#REF!</v>
      </c>
      <c r="ER732" s="59" t="e">
        <f t="shared" si="1128"/>
        <v>#REF!</v>
      </c>
      <c r="ES732" s="59" t="e">
        <f t="shared" si="1129"/>
        <v>#REF!</v>
      </c>
      <c r="ET732" s="59" t="e">
        <f t="shared" si="1130"/>
        <v>#REF!</v>
      </c>
      <c r="EU732" s="59" t="e">
        <f t="shared" si="1131"/>
        <v>#REF!</v>
      </c>
      <c r="EV732" s="14" t="e">
        <f t="shared" si="1132"/>
        <v>#REF!</v>
      </c>
      <c r="EW732" s="14" t="e">
        <f t="shared" si="1133"/>
        <v>#REF!</v>
      </c>
      <c r="EX732" s="14" t="e">
        <f t="shared" si="1134"/>
        <v>#REF!</v>
      </c>
      <c r="EY732" s="14" t="e">
        <f t="shared" si="1135"/>
        <v>#REF!</v>
      </c>
    </row>
    <row r="733" spans="1:155" x14ac:dyDescent="0.2">
      <c r="A733" s="17">
        <v>30232673</v>
      </c>
      <c r="B733" t="s">
        <v>62</v>
      </c>
      <c r="C733" t="s">
        <v>3953</v>
      </c>
      <c r="D733" t="s">
        <v>3954</v>
      </c>
      <c r="E733" t="s">
        <v>748</v>
      </c>
      <c r="F733" t="s">
        <v>41</v>
      </c>
      <c r="G733" t="s">
        <v>42</v>
      </c>
      <c r="H733" t="s">
        <v>3955</v>
      </c>
      <c r="I733" t="s">
        <v>68</v>
      </c>
      <c r="J733" s="19" t="s">
        <v>69</v>
      </c>
      <c r="K733" t="s">
        <v>70</v>
      </c>
      <c r="L733">
        <v>1966</v>
      </c>
      <c r="M733">
        <f t="shared" si="1045"/>
        <v>1966</v>
      </c>
      <c r="N733">
        <v>53</v>
      </c>
      <c r="O733" s="19">
        <f t="shared" si="1046"/>
        <v>53</v>
      </c>
      <c r="P733" t="s">
        <v>80</v>
      </c>
      <c r="Q733" s="19" t="str">
        <f t="shared" si="1047"/>
        <v>50-60</v>
      </c>
      <c r="R733" s="23">
        <v>581.29999999999995</v>
      </c>
      <c r="S733" s="15">
        <f t="shared" si="1048"/>
        <v>0.58129999999999993</v>
      </c>
      <c r="T733">
        <v>30330815</v>
      </c>
      <c r="U733" t="s">
        <v>45</v>
      </c>
      <c r="V733" t="s">
        <v>46</v>
      </c>
      <c r="W733" s="20" t="s">
        <v>87</v>
      </c>
      <c r="X733" t="s">
        <v>48</v>
      </c>
      <c r="Y733" t="s">
        <v>997</v>
      </c>
      <c r="Z733" t="s">
        <v>3956</v>
      </c>
      <c r="AA733" t="s">
        <v>3957</v>
      </c>
      <c r="AB733" t="s">
        <v>398</v>
      </c>
      <c r="AC733">
        <v>1966</v>
      </c>
      <c r="AD733">
        <v>53</v>
      </c>
      <c r="AE733" t="str">
        <f t="shared" si="1049"/>
        <v>&lt;60</v>
      </c>
      <c r="AF733">
        <v>-37.950528159999998</v>
      </c>
      <c r="AG733">
        <v>145.25469697</v>
      </c>
      <c r="AH733" t="s">
        <v>75</v>
      </c>
      <c r="AI733" t="s">
        <v>76</v>
      </c>
      <c r="AJ733" s="33" t="s">
        <v>164</v>
      </c>
      <c r="AL733">
        <v>1</v>
      </c>
      <c r="AM733" t="s">
        <v>86</v>
      </c>
      <c r="AN733">
        <v>220</v>
      </c>
      <c r="AO733" s="69">
        <v>2</v>
      </c>
      <c r="AP733">
        <v>2</v>
      </c>
      <c r="AQ733">
        <v>0</v>
      </c>
      <c r="AR733">
        <v>0</v>
      </c>
      <c r="AS733" s="82" t="str">
        <f t="shared" si="1050"/>
        <v>Gw-0-0</v>
      </c>
      <c r="AT733" s="14">
        <f t="shared" si="1051"/>
        <v>17616</v>
      </c>
      <c r="AU733" s="81">
        <f>VLOOKUP(C733,Bushfire_Vlookup!$F$2:$H$12575,3,FALSE)</f>
        <v>1879.3699160000001</v>
      </c>
      <c r="AV733" s="14">
        <f>VLOOKUP(AS733,Safety_collateral_Vlookup!$J$3:$L$20,2,FALSE)</f>
        <v>3720.1399252148244</v>
      </c>
      <c r="AW733" s="14">
        <f>VLOOKUP(AS733,Safety_collateral_Vlookup!$J$3:$L$20,3,FALSE)</f>
        <v>25000</v>
      </c>
      <c r="AX733" s="48">
        <f t="shared" si="1052"/>
        <v>51445.949000576213</v>
      </c>
      <c r="AY733" s="49">
        <f t="shared" si="1044"/>
        <v>44178.799999999996</v>
      </c>
      <c r="AZ733" s="14">
        <v>76000</v>
      </c>
      <c r="BA733" s="16">
        <f t="shared" si="1053"/>
        <v>1.1644940333502996</v>
      </c>
      <c r="BB733" t="e">
        <f>IF(BA733&lt;=#REF!,#REF!,IF(BA733&lt;=#REF!,#REF!,IF(BA733&lt;=#REF!,#REF!,IF(BA733&lt;=#REF!,#REF!,#REF!))))</f>
        <v>#REF!</v>
      </c>
      <c r="BC733" s="51">
        <v>3</v>
      </c>
      <c r="BD733" s="21">
        <v>70</v>
      </c>
      <c r="BE733" s="21">
        <v>6.4399999999999999E-2</v>
      </c>
      <c r="BF733" s="26">
        <f t="shared" si="1054"/>
        <v>2881.6149275254511</v>
      </c>
      <c r="BG733" s="21">
        <v>7</v>
      </c>
      <c r="BH733" s="21">
        <f t="shared" si="1055"/>
        <v>10.5</v>
      </c>
      <c r="BI733" s="28">
        <f t="shared" si="1056"/>
        <v>1.1390624999999999E-6</v>
      </c>
      <c r="BJ733" s="27">
        <f t="shared" si="1057"/>
        <v>1.1390624999999999E-6</v>
      </c>
      <c r="BK733" s="28">
        <f t="shared" si="1058"/>
        <v>1.7463268216136603E-5</v>
      </c>
      <c r="BL733" s="35">
        <f t="shared" si="1059"/>
        <v>2.0335871640487006E-5</v>
      </c>
      <c r="BM733" s="21" t="str">
        <f t="shared" si="1060"/>
        <v>Cr1</v>
      </c>
      <c r="BN733" s="51">
        <v>1</v>
      </c>
      <c r="BO733" s="21">
        <v>2</v>
      </c>
      <c r="BP733" s="50" t="s">
        <v>5497</v>
      </c>
      <c r="BQ733" s="14">
        <v>17616</v>
      </c>
      <c r="BR733">
        <f>IFERROR(VLOOKUP(AO733,'Model Failure data- Lines'!$A$37:$E$41,3,FALSE),'Model Failure data- Lines'!$C$37)</f>
        <v>5.2310000000000009E-2</v>
      </c>
      <c r="BS733" s="14">
        <f t="shared" si="1061"/>
        <v>2691.1375922201423</v>
      </c>
      <c r="BT733" s="34">
        <f t="shared" si="1043"/>
        <v>39405.299282948952</v>
      </c>
      <c r="BU733" s="34">
        <f t="shared" si="1062"/>
        <v>6.8293799087693341E-2</v>
      </c>
      <c r="BV733" s="54">
        <f t="shared" si="1063"/>
        <v>-36714.161690728812</v>
      </c>
      <c r="BW733">
        <f>IFERROR(VLOOKUP(AO733,'Model Failure data- Lines'!$A$37:$E$41,4,FALSE),'Model Failure data- Lines'!$D$37)</f>
        <v>5.571000000000001E-2</v>
      </c>
      <c r="BX733" s="14">
        <f t="shared" si="1064"/>
        <v>2866.0538188221012</v>
      </c>
      <c r="BY733" s="34">
        <f t="shared" si="1065"/>
        <v>35147.573306173486</v>
      </c>
      <c r="BZ733" s="71">
        <f t="shared" si="1066"/>
        <v>8.1543433848353164E-2</v>
      </c>
      <c r="CA733" s="71">
        <f t="shared" si="1067"/>
        <v>-32281.519487351386</v>
      </c>
      <c r="CB733" s="56">
        <v>2</v>
      </c>
      <c r="CC733">
        <f>IFERROR(VLOOKUP(AO733,'Model Failure data- Lines'!$A$37:$E$41,5,FALSE),'Model Failure data- Lines'!$E$37)</f>
        <v>6.1850000000000002E-2</v>
      </c>
      <c r="CD733" s="14">
        <f t="shared" si="1068"/>
        <v>3181.9319456856388</v>
      </c>
      <c r="CE733" s="34">
        <f t="shared" si="1069"/>
        <v>27962.550121615779</v>
      </c>
      <c r="CF733" s="34">
        <f t="shared" si="1070"/>
        <v>0.11379262377167533</v>
      </c>
      <c r="CG733" s="54">
        <f t="shared" si="1071"/>
        <v>-24780.61817593014</v>
      </c>
      <c r="CH733" t="e">
        <f>IFERROR(VLOOKUP(AO733,'Model Failure data- Lines'!#REF!,3,FALSE),'Model Failure data- Lines'!#REF!)</f>
        <v>#REF!</v>
      </c>
      <c r="CI733" s="14" t="e">
        <f t="shared" si="1072"/>
        <v>#REF!</v>
      </c>
      <c r="CJ733" s="34">
        <f t="shared" si="1073"/>
        <v>37796.514361237045</v>
      </c>
      <c r="CK733" s="34" t="e">
        <f t="shared" si="1074"/>
        <v>#REF!</v>
      </c>
      <c r="CL733" s="54" t="e">
        <f t="shared" si="1075"/>
        <v>#REF!</v>
      </c>
      <c r="CM733" t="e">
        <f>IFERROR(VLOOKUP(AO733,'Model Failure data- Lines'!#REF!,4,FALSE),'Model Failure data- Lines'!#REF!)</f>
        <v>#REF!</v>
      </c>
      <c r="CN733" s="14" t="e">
        <f t="shared" si="1076"/>
        <v>#REF!</v>
      </c>
      <c r="CO733" s="34">
        <f t="shared" si="1077"/>
        <v>32336.244937825348</v>
      </c>
      <c r="CP733" s="34" t="e">
        <f t="shared" si="1078"/>
        <v>#REF!</v>
      </c>
      <c r="CQ733" s="54" t="e">
        <f t="shared" si="1079"/>
        <v>#REF!</v>
      </c>
      <c r="CR733" t="e">
        <f>IFERROR(VLOOKUP(AO733,'Model Failure data- Lines'!#REF!,5,FALSE),'Model Failure data- Lines'!#REF!)</f>
        <v>#REF!</v>
      </c>
      <c r="CS733" s="14" t="e">
        <f t="shared" si="1080"/>
        <v>#REF!</v>
      </c>
      <c r="CT733" s="34">
        <f t="shared" si="1081"/>
        <v>23668.201415136569</v>
      </c>
      <c r="CU733" s="34" t="e">
        <f t="shared" si="1082"/>
        <v>#REF!</v>
      </c>
      <c r="CV733" s="54" t="e">
        <f t="shared" si="1083"/>
        <v>#REF!</v>
      </c>
      <c r="CW733" t="s">
        <v>398</v>
      </c>
      <c r="CZ733">
        <f t="shared" si="1084"/>
        <v>-32281.519487351386</v>
      </c>
      <c r="DA733" s="34">
        <f t="shared" si="1085"/>
        <v>1047.1403131200002</v>
      </c>
      <c r="DB733" s="34">
        <f t="shared" si="1086"/>
        <v>111.71457778772414</v>
      </c>
      <c r="DC733" s="34">
        <f t="shared" si="1087"/>
        <v>221.13467791437699</v>
      </c>
      <c r="DD733" s="9">
        <f t="shared" si="1088"/>
        <v>1486.0642500000001</v>
      </c>
      <c r="DE733" s="59">
        <f t="shared" si="1089"/>
        <v>0.36535961266434169</v>
      </c>
      <c r="DF733" s="59">
        <f t="shared" si="1090"/>
        <v>3.8978534546024998E-2</v>
      </c>
      <c r="DG733" s="59">
        <f t="shared" si="1091"/>
        <v>7.7156498758721687E-2</v>
      </c>
      <c r="DH733" s="59">
        <f t="shared" si="1092"/>
        <v>0.51850535403091169</v>
      </c>
      <c r="DI733" s="14">
        <f t="shared" si="1093"/>
        <v>-11794.363456115099</v>
      </c>
      <c r="DJ733" s="14">
        <f t="shared" si="1094"/>
        <v>-1258.2863225359051</v>
      </c>
      <c r="DK733" s="14">
        <f t="shared" si="1095"/>
        <v>-2490.7290182554771</v>
      </c>
      <c r="DL733" s="14">
        <f t="shared" si="1096"/>
        <v>-16738.140690444907</v>
      </c>
      <c r="DM733">
        <f t="shared" si="1097"/>
        <v>-24780.618175930143</v>
      </c>
      <c r="DN733" s="34">
        <f t="shared" si="1098"/>
        <v>1162.5494232000001</v>
      </c>
      <c r="DO733" s="34">
        <f t="shared" si="1099"/>
        <v>124.0270442680082</v>
      </c>
      <c r="DP733" s="34">
        <f t="shared" si="1100"/>
        <v>245.50672821763084</v>
      </c>
      <c r="DQ733" s="9">
        <f t="shared" si="1101"/>
        <v>1649.8487499999999</v>
      </c>
      <c r="DR733" s="59">
        <f t="shared" si="1102"/>
        <v>0.36535961266434169</v>
      </c>
      <c r="DS733" s="59">
        <f t="shared" si="1103"/>
        <v>3.8978534546024991E-2</v>
      </c>
      <c r="DT733" s="59">
        <f t="shared" si="1104"/>
        <v>7.7156498758721673E-2</v>
      </c>
      <c r="DU733" s="59">
        <f t="shared" si="1105"/>
        <v>0.51850535403091169</v>
      </c>
      <c r="DV733" s="14">
        <f t="shared" si="1106"/>
        <v>-9053.8370583407814</v>
      </c>
      <c r="DW733" s="14">
        <f t="shared" si="1107"/>
        <v>-965.91218164234772</v>
      </c>
      <c r="DX733" s="14">
        <f t="shared" si="1108"/>
        <v>-1911.9857355315098</v>
      </c>
      <c r="DY733" s="14">
        <f t="shared" si="1109"/>
        <v>-12848.883200415503</v>
      </c>
      <c r="DZ733" s="34" t="e">
        <f t="shared" si="1110"/>
        <v>#REF!</v>
      </c>
      <c r="EA733" s="34" t="e">
        <f t="shared" si="1111"/>
        <v>#REF!</v>
      </c>
      <c r="EB733" s="34" t="e">
        <f t="shared" si="1112"/>
        <v>#REF!</v>
      </c>
      <c r="EC733" s="34" t="e">
        <f t="shared" si="1113"/>
        <v>#REF!</v>
      </c>
      <c r="ED733" s="34" t="e">
        <f t="shared" si="1114"/>
        <v>#REF!</v>
      </c>
      <c r="EE733" s="59" t="e">
        <f t="shared" si="1115"/>
        <v>#REF!</v>
      </c>
      <c r="EF733" s="59" t="e">
        <f t="shared" si="1116"/>
        <v>#REF!</v>
      </c>
      <c r="EG733" s="59" t="e">
        <f t="shared" si="1117"/>
        <v>#REF!</v>
      </c>
      <c r="EH733" s="59" t="e">
        <f t="shared" si="1118"/>
        <v>#REF!</v>
      </c>
      <c r="EI733" s="14" t="e">
        <f t="shared" si="1119"/>
        <v>#REF!</v>
      </c>
      <c r="EJ733" s="14" t="e">
        <f t="shared" si="1120"/>
        <v>#REF!</v>
      </c>
      <c r="EK733" s="14" t="e">
        <f t="shared" si="1121"/>
        <v>#REF!</v>
      </c>
      <c r="EL733" s="14" t="e">
        <f t="shared" si="1122"/>
        <v>#REF!</v>
      </c>
      <c r="EM733" t="e">
        <f t="shared" si="1123"/>
        <v>#REF!</v>
      </c>
      <c r="EN733" s="34" t="e">
        <f t="shared" si="1124"/>
        <v>#REF!</v>
      </c>
      <c r="EO733" s="34" t="e">
        <f t="shared" si="1125"/>
        <v>#REF!</v>
      </c>
      <c r="EP733" s="34" t="e">
        <f t="shared" si="1126"/>
        <v>#REF!</v>
      </c>
      <c r="EQ733" s="34" t="e">
        <f t="shared" si="1127"/>
        <v>#REF!</v>
      </c>
      <c r="ER733" s="59" t="e">
        <f t="shared" si="1128"/>
        <v>#REF!</v>
      </c>
      <c r="ES733" s="59" t="e">
        <f t="shared" si="1129"/>
        <v>#REF!</v>
      </c>
      <c r="ET733" s="59" t="e">
        <f t="shared" si="1130"/>
        <v>#REF!</v>
      </c>
      <c r="EU733" s="59" t="e">
        <f t="shared" si="1131"/>
        <v>#REF!</v>
      </c>
      <c r="EV733" s="14" t="e">
        <f t="shared" si="1132"/>
        <v>#REF!</v>
      </c>
      <c r="EW733" s="14" t="e">
        <f t="shared" si="1133"/>
        <v>#REF!</v>
      </c>
      <c r="EX733" s="14" t="e">
        <f t="shared" si="1134"/>
        <v>#REF!</v>
      </c>
      <c r="EY733" s="14" t="e">
        <f t="shared" si="1135"/>
        <v>#REF!</v>
      </c>
    </row>
    <row r="734" spans="1:155" x14ac:dyDescent="0.2">
      <c r="A734" s="17">
        <v>30050227</v>
      </c>
      <c r="B734" t="s">
        <v>62</v>
      </c>
      <c r="C734" t="s">
        <v>1464</v>
      </c>
      <c r="D734" t="s">
        <v>1465</v>
      </c>
      <c r="E734" t="s">
        <v>282</v>
      </c>
      <c r="F734" t="s">
        <v>41</v>
      </c>
      <c r="G734" t="s">
        <v>42</v>
      </c>
      <c r="H734" t="s">
        <v>1466</v>
      </c>
      <c r="I734" t="s">
        <v>68</v>
      </c>
      <c r="J734" s="19" t="s">
        <v>69</v>
      </c>
      <c r="K734" t="s">
        <v>70</v>
      </c>
      <c r="L734">
        <v>1966</v>
      </c>
      <c r="M734">
        <f t="shared" si="1045"/>
        <v>1966</v>
      </c>
      <c r="N734">
        <v>53</v>
      </c>
      <c r="O734" s="19">
        <f t="shared" si="1046"/>
        <v>53</v>
      </c>
      <c r="P734" t="s">
        <v>80</v>
      </c>
      <c r="Q734" s="19" t="str">
        <f t="shared" si="1047"/>
        <v>50-60</v>
      </c>
      <c r="R734" s="23">
        <v>249.9</v>
      </c>
      <c r="S734" s="15">
        <f t="shared" si="1048"/>
        <v>0.24990000000000001</v>
      </c>
      <c r="T734">
        <v>30017077</v>
      </c>
      <c r="U734" t="s">
        <v>45</v>
      </c>
      <c r="V734" t="s">
        <v>46</v>
      </c>
      <c r="W734" t="s">
        <v>47</v>
      </c>
      <c r="X734" t="s">
        <v>88</v>
      </c>
      <c r="Y734" t="s">
        <v>235</v>
      </c>
      <c r="Z734" t="s">
        <v>1467</v>
      </c>
      <c r="AA734" t="s">
        <v>1468</v>
      </c>
      <c r="AB734" t="s">
        <v>1256</v>
      </c>
      <c r="AC734">
        <v>1966</v>
      </c>
      <c r="AD734">
        <v>106</v>
      </c>
      <c r="AE734" t="str">
        <f t="shared" si="1049"/>
        <v>&gt;80</v>
      </c>
      <c r="AF734">
        <v>-37.943004530000003</v>
      </c>
      <c r="AG734">
        <v>145.24351523000001</v>
      </c>
      <c r="AH734" t="s">
        <v>75</v>
      </c>
      <c r="AI734" t="s">
        <v>76</v>
      </c>
      <c r="AJ734" s="33" t="s">
        <v>164</v>
      </c>
      <c r="AL734" t="s">
        <v>78</v>
      </c>
      <c r="AM734" t="s">
        <v>79</v>
      </c>
      <c r="AN734">
        <v>220</v>
      </c>
      <c r="AO734" s="69">
        <v>2</v>
      </c>
      <c r="AP734">
        <v>2</v>
      </c>
      <c r="AQ734">
        <v>2</v>
      </c>
      <c r="AR734">
        <v>1</v>
      </c>
      <c r="AS734" s="82" t="str">
        <f t="shared" si="1050"/>
        <v>Gw-2-1</v>
      </c>
      <c r="AT734" s="14">
        <f t="shared" si="1051"/>
        <v>17616</v>
      </c>
      <c r="AU734" s="81">
        <f>VLOOKUP(C734,Bushfire_Vlookup!$F$2:$H$12575,3,FALSE)</f>
        <v>1924.6188770000001</v>
      </c>
      <c r="AV734" s="14">
        <f>VLOOKUP(AS734,Safety_collateral_Vlookup!$J$3:$L$20,2,FALSE)</f>
        <v>1583806.0550856832</v>
      </c>
      <c r="AW734" s="14">
        <f>VLOOKUP(AS734,Safety_collateral_Vlookup!$J$3:$L$20,3,FALSE)</f>
        <v>148000</v>
      </c>
      <c r="AX734" s="48">
        <f t="shared" si="1052"/>
        <v>1868686.9011181828</v>
      </c>
      <c r="AY734" s="49">
        <f t="shared" si="1044"/>
        <v>18992.400000000001</v>
      </c>
      <c r="AZ734" s="14">
        <v>76000</v>
      </c>
      <c r="BA734" s="16">
        <f t="shared" si="1053"/>
        <v>98.391298683588317</v>
      </c>
      <c r="BB734" t="e">
        <f>IF(BA734&lt;=#REF!,#REF!,IF(BA734&lt;=#REF!,#REF!,IF(BA734&lt;=#REF!,#REF!,IF(BA734&lt;=#REF!,#REF!,#REF!))))</f>
        <v>#REF!</v>
      </c>
      <c r="BC734" s="51">
        <v>5</v>
      </c>
      <c r="BD734" s="21">
        <v>70</v>
      </c>
      <c r="BE734" s="21">
        <v>6.4399999999999999E-2</v>
      </c>
      <c r="BF734" s="26">
        <f t="shared" si="1054"/>
        <v>1238.8019445873222</v>
      </c>
      <c r="BG734" s="21">
        <v>7</v>
      </c>
      <c r="BH734" s="21">
        <f t="shared" si="1055"/>
        <v>10.5</v>
      </c>
      <c r="BI734" s="28">
        <f t="shared" si="1056"/>
        <v>1.1390624999999999E-6</v>
      </c>
      <c r="BJ734" s="27">
        <f t="shared" si="1057"/>
        <v>1.1390624999999999E-6</v>
      </c>
      <c r="BK734" s="28">
        <f t="shared" si="1058"/>
        <v>1.7463268216136603E-5</v>
      </c>
      <c r="BL734" s="35">
        <f t="shared" si="1059"/>
        <v>1.7182336390455107E-3</v>
      </c>
      <c r="BM734" s="21" t="str">
        <f t="shared" si="1060"/>
        <v>Cr1</v>
      </c>
      <c r="BN734" s="51">
        <v>1</v>
      </c>
      <c r="BO734" s="21">
        <v>2</v>
      </c>
      <c r="BP734" s="50" t="s">
        <v>5497</v>
      </c>
      <c r="BQ734" s="14">
        <v>17616</v>
      </c>
      <c r="BR734">
        <f>IFERROR(VLOOKUP(AO734,'Model Failure data- Lines'!$A$37:$E$41,3,FALSE),'Model Failure data- Lines'!$C$37)</f>
        <v>5.2310000000000009E-2</v>
      </c>
      <c r="BS734" s="14">
        <f t="shared" si="1061"/>
        <v>97751.01179749216</v>
      </c>
      <c r="BT734" s="34">
        <f t="shared" si="1043"/>
        <v>16940.279185977884</v>
      </c>
      <c r="BU734" s="34">
        <f t="shared" si="1062"/>
        <v>5.770330625861491</v>
      </c>
      <c r="BV734" s="54">
        <f t="shared" si="1063"/>
        <v>80810.732611514279</v>
      </c>
      <c r="BW734">
        <f>IFERROR(VLOOKUP(AO734,'Model Failure data- Lines'!$A$37:$E$41,4,FALSE),'Model Failure data- Lines'!$D$37)</f>
        <v>5.571000000000001E-2</v>
      </c>
      <c r="BX734" s="14">
        <f t="shared" si="1064"/>
        <v>104104.54726129398</v>
      </c>
      <c r="BY734" s="34">
        <f t="shared" si="1065"/>
        <v>15109.889160868324</v>
      </c>
      <c r="BZ734" s="71">
        <f t="shared" si="1066"/>
        <v>6.8898286514837261</v>
      </c>
      <c r="CA734" s="71">
        <f t="shared" si="1067"/>
        <v>88994.658100425659</v>
      </c>
      <c r="CB734" s="57">
        <v>2</v>
      </c>
      <c r="CC734">
        <f>IFERROR(VLOOKUP(AO734,'Model Failure data- Lines'!$A$37:$E$41,5,FALSE),'Model Failure data- Lines'!$E$37)</f>
        <v>6.1850000000000002E-2</v>
      </c>
      <c r="CD734" s="14">
        <f t="shared" si="1068"/>
        <v>115578.28483415961</v>
      </c>
      <c r="CE734" s="34">
        <f t="shared" si="1069"/>
        <v>12021.058447259218</v>
      </c>
      <c r="CF734" s="34">
        <f t="shared" si="1070"/>
        <v>9.6146512672942936</v>
      </c>
      <c r="CG734" s="54">
        <f t="shared" si="1071"/>
        <v>103557.22638690039</v>
      </c>
      <c r="CH734" t="e">
        <f>IFERROR(VLOOKUP(AO734,'Model Failure data- Lines'!#REF!,3,FALSE),'Model Failure data- Lines'!#REF!)</f>
        <v>#REF!</v>
      </c>
      <c r="CI734" s="14" t="e">
        <f t="shared" si="1072"/>
        <v>#REF!</v>
      </c>
      <c r="CJ734" s="34">
        <f t="shared" si="1073"/>
        <v>16248.66495591457</v>
      </c>
      <c r="CK734" s="34" t="e">
        <f t="shared" si="1074"/>
        <v>#REF!</v>
      </c>
      <c r="CL734" s="54" t="e">
        <f t="shared" si="1075"/>
        <v>#REF!</v>
      </c>
      <c r="CM734" t="e">
        <f>IFERROR(VLOOKUP(AO734,'Model Failure data- Lines'!#REF!,4,FALSE),'Model Failure data- Lines'!#REF!)</f>
        <v>#REF!</v>
      </c>
      <c r="CN734" s="14" t="e">
        <f t="shared" si="1076"/>
        <v>#REF!</v>
      </c>
      <c r="CO734" s="34">
        <f t="shared" si="1077"/>
        <v>13901.303302877268</v>
      </c>
      <c r="CP734" s="34" t="e">
        <f t="shared" si="1078"/>
        <v>#REF!</v>
      </c>
      <c r="CQ734" s="54" t="e">
        <f t="shared" si="1079"/>
        <v>#REF!</v>
      </c>
      <c r="CR734" t="e">
        <f>IFERROR(VLOOKUP(AO734,'Model Failure data- Lines'!#REF!,5,FALSE),'Model Failure data- Lines'!#REF!)</f>
        <v>#REF!</v>
      </c>
      <c r="CS734" s="14" t="e">
        <f t="shared" si="1080"/>
        <v>#REF!</v>
      </c>
      <c r="CT734" s="34">
        <f t="shared" si="1081"/>
        <v>10174.92436546126</v>
      </c>
      <c r="CU734" s="34" t="e">
        <f t="shared" si="1082"/>
        <v>#REF!</v>
      </c>
      <c r="CV734" s="54" t="e">
        <f t="shared" si="1083"/>
        <v>#REF!</v>
      </c>
      <c r="CW734" t="s">
        <v>1256</v>
      </c>
      <c r="CZ734">
        <f t="shared" si="1084"/>
        <v>88994.658100425659</v>
      </c>
      <c r="DA734" s="34">
        <f t="shared" si="1085"/>
        <v>1047.1403131200002</v>
      </c>
      <c r="DB734" s="34">
        <f t="shared" si="1086"/>
        <v>114.4042923193939</v>
      </c>
      <c r="DC734" s="34">
        <f t="shared" si="1087"/>
        <v>94145.502295854589</v>
      </c>
      <c r="DD734" s="9">
        <f t="shared" si="1088"/>
        <v>8797.5003600000018</v>
      </c>
      <c r="DE734" s="59">
        <f t="shared" si="1089"/>
        <v>1.0058545382189338E-2</v>
      </c>
      <c r="DF734" s="59">
        <f t="shared" si="1090"/>
        <v>1.0989365530042448E-3</v>
      </c>
      <c r="DG734" s="59">
        <f t="shared" si="1091"/>
        <v>0.90433611953142645</v>
      </c>
      <c r="DH734" s="59">
        <f t="shared" si="1092"/>
        <v>8.4506398533379989E-2</v>
      </c>
      <c r="DI734" s="14">
        <f t="shared" si="1093"/>
        <v>895.15680727555548</v>
      </c>
      <c r="DJ734" s="14">
        <f t="shared" si="1094"/>
        <v>97.799482808673062</v>
      </c>
      <c r="DK734" s="14">
        <f t="shared" si="1095"/>
        <v>80481.083765564967</v>
      </c>
      <c r="DL734" s="14">
        <f t="shared" si="1096"/>
        <v>7520.6180447764646</v>
      </c>
      <c r="DM734">
        <f t="shared" si="1097"/>
        <v>103557.22638690039</v>
      </c>
      <c r="DN734" s="34">
        <f t="shared" si="1098"/>
        <v>1162.5494232000001</v>
      </c>
      <c r="DO734" s="34">
        <f t="shared" si="1099"/>
        <v>127.01320193779415</v>
      </c>
      <c r="DP734" s="34">
        <f t="shared" si="1100"/>
        <v>104521.61760902182</v>
      </c>
      <c r="DQ734" s="9">
        <f t="shared" si="1101"/>
        <v>9767.1045999999988</v>
      </c>
      <c r="DR734" s="59">
        <f t="shared" si="1102"/>
        <v>1.0058545382189338E-2</v>
      </c>
      <c r="DS734" s="59">
        <f t="shared" si="1103"/>
        <v>1.0989365530042448E-3</v>
      </c>
      <c r="DT734" s="59">
        <f t="shared" si="1104"/>
        <v>0.90433611953142645</v>
      </c>
      <c r="DU734" s="59">
        <f t="shared" si="1105"/>
        <v>8.4506398533379976E-2</v>
      </c>
      <c r="DV734" s="14">
        <f t="shared" si="1106"/>
        <v>1041.6350612662927</v>
      </c>
      <c r="DW734" s="14">
        <f t="shared" si="1107"/>
        <v>113.80282140430056</v>
      </c>
      <c r="DX734" s="14">
        <f t="shared" si="1108"/>
        <v>93650.540260166934</v>
      </c>
      <c r="DY734" s="14">
        <f t="shared" si="1109"/>
        <v>8751.2482440628573</v>
      </c>
      <c r="DZ734" s="34" t="e">
        <f t="shared" si="1110"/>
        <v>#REF!</v>
      </c>
      <c r="EA734" s="34" t="e">
        <f t="shared" si="1111"/>
        <v>#REF!</v>
      </c>
      <c r="EB734" s="34" t="e">
        <f t="shared" si="1112"/>
        <v>#REF!</v>
      </c>
      <c r="EC734" s="34" t="e">
        <f t="shared" si="1113"/>
        <v>#REF!</v>
      </c>
      <c r="ED734" s="34" t="e">
        <f t="shared" si="1114"/>
        <v>#REF!</v>
      </c>
      <c r="EE734" s="59" t="e">
        <f t="shared" si="1115"/>
        <v>#REF!</v>
      </c>
      <c r="EF734" s="59" t="e">
        <f t="shared" si="1116"/>
        <v>#REF!</v>
      </c>
      <c r="EG734" s="59" t="e">
        <f t="shared" si="1117"/>
        <v>#REF!</v>
      </c>
      <c r="EH734" s="59" t="e">
        <f t="shared" si="1118"/>
        <v>#REF!</v>
      </c>
      <c r="EI734" s="14" t="e">
        <f t="shared" si="1119"/>
        <v>#REF!</v>
      </c>
      <c r="EJ734" s="14" t="e">
        <f t="shared" si="1120"/>
        <v>#REF!</v>
      </c>
      <c r="EK734" s="14" t="e">
        <f t="shared" si="1121"/>
        <v>#REF!</v>
      </c>
      <c r="EL734" s="14" t="e">
        <f t="shared" si="1122"/>
        <v>#REF!</v>
      </c>
      <c r="EM734" t="e">
        <f t="shared" si="1123"/>
        <v>#REF!</v>
      </c>
      <c r="EN734" s="34" t="e">
        <f t="shared" si="1124"/>
        <v>#REF!</v>
      </c>
      <c r="EO734" s="34" t="e">
        <f t="shared" si="1125"/>
        <v>#REF!</v>
      </c>
      <c r="EP734" s="34" t="e">
        <f t="shared" si="1126"/>
        <v>#REF!</v>
      </c>
      <c r="EQ734" s="34" t="e">
        <f t="shared" si="1127"/>
        <v>#REF!</v>
      </c>
      <c r="ER734" s="59" t="e">
        <f t="shared" si="1128"/>
        <v>#REF!</v>
      </c>
      <c r="ES734" s="59" t="e">
        <f t="shared" si="1129"/>
        <v>#REF!</v>
      </c>
      <c r="ET734" s="59" t="e">
        <f t="shared" si="1130"/>
        <v>#REF!</v>
      </c>
      <c r="EU734" s="59" t="e">
        <f t="shared" si="1131"/>
        <v>#REF!</v>
      </c>
      <c r="EV734" s="14" t="e">
        <f t="shared" si="1132"/>
        <v>#REF!</v>
      </c>
      <c r="EW734" s="14" t="e">
        <f t="shared" si="1133"/>
        <v>#REF!</v>
      </c>
      <c r="EX734" s="14" t="e">
        <f t="shared" si="1134"/>
        <v>#REF!</v>
      </c>
      <c r="EY734" s="14" t="e">
        <f t="shared" si="1135"/>
        <v>#REF!</v>
      </c>
    </row>
    <row r="735" spans="1:155" x14ac:dyDescent="0.2">
      <c r="A735" s="17">
        <v>30313336</v>
      </c>
      <c r="B735" t="s">
        <v>62</v>
      </c>
      <c r="C735" t="s">
        <v>4573</v>
      </c>
      <c r="D735" t="s">
        <v>4574</v>
      </c>
      <c r="E735" t="s">
        <v>614</v>
      </c>
      <c r="F735" t="s">
        <v>66</v>
      </c>
      <c r="G735" t="s">
        <v>42</v>
      </c>
      <c r="H735" t="s">
        <v>4575</v>
      </c>
      <c r="I735" t="s">
        <v>68</v>
      </c>
      <c r="J735" s="19" t="s">
        <v>69</v>
      </c>
      <c r="K735" t="s">
        <v>70</v>
      </c>
      <c r="L735">
        <v>1966</v>
      </c>
      <c r="M735">
        <f t="shared" si="1045"/>
        <v>1966</v>
      </c>
      <c r="N735">
        <v>53</v>
      </c>
      <c r="O735" s="19">
        <f t="shared" si="1046"/>
        <v>53</v>
      </c>
      <c r="P735" t="s">
        <v>80</v>
      </c>
      <c r="Q735" s="19" t="str">
        <f t="shared" si="1047"/>
        <v>50-60</v>
      </c>
      <c r="R735" s="23">
        <v>304.8</v>
      </c>
      <c r="S735" s="15">
        <f t="shared" si="1048"/>
        <v>0.30480000000000002</v>
      </c>
      <c r="T735">
        <v>30185904</v>
      </c>
      <c r="U735" t="s">
        <v>45</v>
      </c>
      <c r="V735" t="s">
        <v>46</v>
      </c>
      <c r="W735" t="s">
        <v>47</v>
      </c>
      <c r="X735" t="s">
        <v>48</v>
      </c>
      <c r="Y735" t="s">
        <v>161</v>
      </c>
      <c r="Z735" t="s">
        <v>4576</v>
      </c>
      <c r="AA735" t="s">
        <v>4577</v>
      </c>
      <c r="AB735" t="s">
        <v>709</v>
      </c>
      <c r="AC735">
        <v>1966</v>
      </c>
      <c r="AD735">
        <v>106</v>
      </c>
      <c r="AE735" t="str">
        <f t="shared" si="1049"/>
        <v>&gt;80</v>
      </c>
      <c r="AF735">
        <v>-37.941520189999999</v>
      </c>
      <c r="AG735">
        <v>145.24132467999999</v>
      </c>
      <c r="AH735" t="s">
        <v>75</v>
      </c>
      <c r="AI735" t="s">
        <v>76</v>
      </c>
      <c r="AJ735" s="33" t="s">
        <v>164</v>
      </c>
      <c r="AL735" t="s">
        <v>78</v>
      </c>
      <c r="AM735" t="s">
        <v>79</v>
      </c>
      <c r="AN735">
        <v>220</v>
      </c>
      <c r="AO735" s="69">
        <v>2</v>
      </c>
      <c r="AP735">
        <v>2</v>
      </c>
      <c r="AQ735">
        <v>0</v>
      </c>
      <c r="AR735">
        <v>1</v>
      </c>
      <c r="AS735" s="82" t="str">
        <f t="shared" si="1050"/>
        <v>Gw-0-1</v>
      </c>
      <c r="AT735" s="14">
        <f t="shared" si="1051"/>
        <v>17616</v>
      </c>
      <c r="AU735" s="81">
        <f>VLOOKUP(C735,Bushfire_Vlookup!$F$2:$H$12575,3,FALSE)</f>
        <v>1932.9842329999999</v>
      </c>
      <c r="AV735" s="14">
        <f>VLOOKUP(AS735,Safety_collateral_Vlookup!$J$3:$L$20,2,FALSE)</f>
        <v>11570.139925214824</v>
      </c>
      <c r="AW735" s="14">
        <f>VLOOKUP(AS735,Safety_collateral_Vlookup!$J$3:$L$20,3,FALSE)</f>
        <v>148000</v>
      </c>
      <c r="AX735" s="48">
        <f t="shared" si="1052"/>
        <v>191120.10547681522</v>
      </c>
      <c r="AY735" s="49">
        <f t="shared" si="1044"/>
        <v>23164.800000000003</v>
      </c>
      <c r="AZ735" s="14">
        <v>76000</v>
      </c>
      <c r="BA735" s="16">
        <f t="shared" si="1053"/>
        <v>8.2504535103612024</v>
      </c>
      <c r="BB735" t="e">
        <f>IF(BA735&lt;=#REF!,#REF!,IF(BA735&lt;=#REF!,#REF!,IF(BA735&lt;=#REF!,#REF!,IF(BA735&lt;=#REF!,#REF!,#REF!))))</f>
        <v>#REF!</v>
      </c>
      <c r="BC735" s="51">
        <v>4</v>
      </c>
      <c r="BD735" s="21">
        <v>70</v>
      </c>
      <c r="BE735" s="21">
        <v>6.4399999999999999E-2</v>
      </c>
      <c r="BF735" s="26">
        <f t="shared" si="1054"/>
        <v>1510.9517115254737</v>
      </c>
      <c r="BG735" s="21">
        <v>7</v>
      </c>
      <c r="BH735" s="21">
        <f t="shared" si="1055"/>
        <v>10.5</v>
      </c>
      <c r="BI735" s="28">
        <f t="shared" si="1056"/>
        <v>1.1390624999999999E-6</v>
      </c>
      <c r="BJ735" s="27">
        <f t="shared" si="1057"/>
        <v>1.1390624999999999E-6</v>
      </c>
      <c r="BK735" s="28">
        <f t="shared" si="1058"/>
        <v>1.7463268216136599E-5</v>
      </c>
      <c r="BL735" s="35">
        <f t="shared" si="1059"/>
        <v>1.4407988255620344E-4</v>
      </c>
      <c r="BM735" s="21" t="str">
        <f t="shared" si="1060"/>
        <v>Cr1</v>
      </c>
      <c r="BN735" s="51">
        <v>1</v>
      </c>
      <c r="BO735" s="21">
        <v>2</v>
      </c>
      <c r="BP735" s="50" t="s">
        <v>5497</v>
      </c>
      <c r="BQ735" s="14">
        <v>17616</v>
      </c>
      <c r="BR735">
        <f>IFERROR(VLOOKUP(AO735,'Model Failure data- Lines'!$A$37:$E$41,3,FALSE),'Model Failure data- Lines'!$C$37)</f>
        <v>5.2310000000000009E-2</v>
      </c>
      <c r="BS735" s="14">
        <f t="shared" si="1061"/>
        <v>9997.4927174922068</v>
      </c>
      <c r="BT735" s="34">
        <f t="shared" si="1043"/>
        <v>20661.853124794157</v>
      </c>
      <c r="BU735" s="34">
        <f t="shared" si="1062"/>
        <v>0.48386234560419211</v>
      </c>
      <c r="BV735" s="54">
        <f t="shared" si="1063"/>
        <v>-10664.360407301951</v>
      </c>
      <c r="BW735">
        <f>IFERROR(VLOOKUP(AO735,'Model Failure data- Lines'!$A$37:$E$41,4,FALSE),'Model Failure data- Lines'!$D$37)</f>
        <v>5.571000000000001E-2</v>
      </c>
      <c r="BX735" s="14">
        <f t="shared" si="1064"/>
        <v>10647.301076113377</v>
      </c>
      <c r="BY735" s="34">
        <f t="shared" si="1065"/>
        <v>18429.348604372412</v>
      </c>
      <c r="BZ735" s="71">
        <f t="shared" si="1066"/>
        <v>0.57773615902991149</v>
      </c>
      <c r="CA735" s="71">
        <f t="shared" si="1067"/>
        <v>-7782.0475282590342</v>
      </c>
      <c r="CB735" s="56">
        <v>2</v>
      </c>
      <c r="CC735">
        <f>IFERROR(VLOOKUP(AO735,'Model Failure data- Lines'!$A$37:$E$41,5,FALSE),'Model Failure data- Lines'!$E$37)</f>
        <v>6.1850000000000002E-2</v>
      </c>
      <c r="CD735" s="14">
        <f t="shared" si="1068"/>
        <v>11820.778523741023</v>
      </c>
      <c r="CE735" s="34">
        <f t="shared" si="1069"/>
        <v>14661.939234592277</v>
      </c>
      <c r="CF735" s="34">
        <f t="shared" si="1070"/>
        <v>0.80622203752229216</v>
      </c>
      <c r="CG735" s="54">
        <f t="shared" si="1071"/>
        <v>-2841.1607108512544</v>
      </c>
      <c r="CH735" t="e">
        <f>IFERROR(VLOOKUP(AO735,'Model Failure data- Lines'!#REF!,3,FALSE),'Model Failure data- Lines'!#REF!)</f>
        <v>#REF!</v>
      </c>
      <c r="CI735" s="14" t="e">
        <f t="shared" si="1072"/>
        <v>#REF!</v>
      </c>
      <c r="CJ735" s="34">
        <f t="shared" si="1073"/>
        <v>19818.299634104686</v>
      </c>
      <c r="CK735" s="34" t="e">
        <f t="shared" si="1074"/>
        <v>#REF!</v>
      </c>
      <c r="CL735" s="54" t="e">
        <f t="shared" si="1075"/>
        <v>#REF!</v>
      </c>
      <c r="CM735" t="e">
        <f>IFERROR(VLOOKUP(AO735,'Model Failure data- Lines'!#REF!,4,FALSE),'Model Failure data- Lines'!#REF!)</f>
        <v>#REF!</v>
      </c>
      <c r="CN735" s="14" t="e">
        <f t="shared" si="1076"/>
        <v>#REF!</v>
      </c>
      <c r="CO735" s="34">
        <f t="shared" si="1077"/>
        <v>16955.251087302888</v>
      </c>
      <c r="CP735" s="34" t="e">
        <f t="shared" si="1078"/>
        <v>#REF!</v>
      </c>
      <c r="CQ735" s="54" t="e">
        <f t="shared" si="1079"/>
        <v>#REF!</v>
      </c>
      <c r="CR735" t="e">
        <f>IFERROR(VLOOKUP(AO735,'Model Failure data- Lines'!#REF!,5,FALSE),'Model Failure data- Lines'!#REF!)</f>
        <v>#REF!</v>
      </c>
      <c r="CS735" s="14" t="e">
        <f t="shared" si="1080"/>
        <v>#REF!</v>
      </c>
      <c r="CT735" s="34">
        <f t="shared" si="1081"/>
        <v>12410.231879122017</v>
      </c>
      <c r="CU735" s="34" t="e">
        <f t="shared" si="1082"/>
        <v>#REF!</v>
      </c>
      <c r="CV735" s="54" t="e">
        <f t="shared" si="1083"/>
        <v>#REF!</v>
      </c>
      <c r="CW735" t="s">
        <v>709</v>
      </c>
      <c r="CZ735">
        <f t="shared" si="1084"/>
        <v>-7782.0475282590351</v>
      </c>
      <c r="DA735" s="34">
        <f t="shared" si="1085"/>
        <v>1047.1403131200002</v>
      </c>
      <c r="DB735" s="34">
        <f t="shared" si="1086"/>
        <v>114.90155057899882</v>
      </c>
      <c r="DC735" s="34">
        <f t="shared" si="1087"/>
        <v>687.75885241437697</v>
      </c>
      <c r="DD735" s="9">
        <f t="shared" si="1088"/>
        <v>8797.5003600000018</v>
      </c>
      <c r="DE735" s="59">
        <f t="shared" si="1089"/>
        <v>9.8347957443337519E-2</v>
      </c>
      <c r="DF735" s="59">
        <f t="shared" si="1090"/>
        <v>1.0791612800052589E-2</v>
      </c>
      <c r="DG735" s="59">
        <f t="shared" si="1091"/>
        <v>6.459466558688054E-2</v>
      </c>
      <c r="DH735" s="59">
        <f t="shared" si="1092"/>
        <v>0.82626576416972941</v>
      </c>
      <c r="DI735" s="14">
        <f t="shared" si="1093"/>
        <v>-765.34847913124952</v>
      </c>
      <c r="DJ735" s="14">
        <f t="shared" si="1094"/>
        <v>-83.980843716577823</v>
      </c>
      <c r="DK735" s="14">
        <f t="shared" si="1095"/>
        <v>-502.67875766910259</v>
      </c>
      <c r="DL735" s="14">
        <f t="shared" si="1096"/>
        <v>-6430.039447742105</v>
      </c>
      <c r="DM735">
        <f t="shared" si="1097"/>
        <v>-2841.1607108512549</v>
      </c>
      <c r="DN735" s="34">
        <f t="shared" si="1098"/>
        <v>1162.5494232000001</v>
      </c>
      <c r="DO735" s="34">
        <f t="shared" si="1099"/>
        <v>127.56526482339034</v>
      </c>
      <c r="DP735" s="34">
        <f t="shared" si="1100"/>
        <v>763.55923571763083</v>
      </c>
      <c r="DQ735" s="9">
        <f t="shared" si="1101"/>
        <v>9767.1045999999988</v>
      </c>
      <c r="DR735" s="59">
        <f t="shared" si="1102"/>
        <v>9.8347957443337505E-2</v>
      </c>
      <c r="DS735" s="59">
        <f t="shared" si="1103"/>
        <v>1.0791612800052586E-2</v>
      </c>
      <c r="DT735" s="59">
        <f t="shared" si="1104"/>
        <v>6.459466558688054E-2</v>
      </c>
      <c r="DU735" s="59">
        <f t="shared" si="1105"/>
        <v>0.82626576416972919</v>
      </c>
      <c r="DV735" s="14">
        <f t="shared" si="1106"/>
        <v>-279.42235268048177</v>
      </c>
      <c r="DW735" s="14">
        <f t="shared" si="1107"/>
        <v>-30.660706294228905</v>
      </c>
      <c r="DX735" s="14">
        <f t="shared" si="1108"/>
        <v>-183.52382599602061</v>
      </c>
      <c r="DY735" s="14">
        <f t="shared" si="1109"/>
        <v>-2347.5538258805227</v>
      </c>
      <c r="DZ735" s="34" t="e">
        <f t="shared" si="1110"/>
        <v>#REF!</v>
      </c>
      <c r="EA735" s="34" t="e">
        <f t="shared" si="1111"/>
        <v>#REF!</v>
      </c>
      <c r="EB735" s="34" t="e">
        <f t="shared" si="1112"/>
        <v>#REF!</v>
      </c>
      <c r="EC735" s="34" t="e">
        <f t="shared" si="1113"/>
        <v>#REF!</v>
      </c>
      <c r="ED735" s="34" t="e">
        <f t="shared" si="1114"/>
        <v>#REF!</v>
      </c>
      <c r="EE735" s="59" t="e">
        <f t="shared" si="1115"/>
        <v>#REF!</v>
      </c>
      <c r="EF735" s="59" t="e">
        <f t="shared" si="1116"/>
        <v>#REF!</v>
      </c>
      <c r="EG735" s="59" t="e">
        <f t="shared" si="1117"/>
        <v>#REF!</v>
      </c>
      <c r="EH735" s="59" t="e">
        <f t="shared" si="1118"/>
        <v>#REF!</v>
      </c>
      <c r="EI735" s="14" t="e">
        <f t="shared" si="1119"/>
        <v>#REF!</v>
      </c>
      <c r="EJ735" s="14" t="e">
        <f t="shared" si="1120"/>
        <v>#REF!</v>
      </c>
      <c r="EK735" s="14" t="e">
        <f t="shared" si="1121"/>
        <v>#REF!</v>
      </c>
      <c r="EL735" s="14" t="e">
        <f t="shared" si="1122"/>
        <v>#REF!</v>
      </c>
      <c r="EM735" t="e">
        <f t="shared" si="1123"/>
        <v>#REF!</v>
      </c>
      <c r="EN735" s="34" t="e">
        <f t="shared" si="1124"/>
        <v>#REF!</v>
      </c>
      <c r="EO735" s="34" t="e">
        <f t="shared" si="1125"/>
        <v>#REF!</v>
      </c>
      <c r="EP735" s="34" t="e">
        <f t="shared" si="1126"/>
        <v>#REF!</v>
      </c>
      <c r="EQ735" s="34" t="e">
        <f t="shared" si="1127"/>
        <v>#REF!</v>
      </c>
      <c r="ER735" s="59" t="e">
        <f t="shared" si="1128"/>
        <v>#REF!</v>
      </c>
      <c r="ES735" s="59" t="e">
        <f t="shared" si="1129"/>
        <v>#REF!</v>
      </c>
      <c r="ET735" s="59" t="e">
        <f t="shared" si="1130"/>
        <v>#REF!</v>
      </c>
      <c r="EU735" s="59" t="e">
        <f t="shared" si="1131"/>
        <v>#REF!</v>
      </c>
      <c r="EV735" s="14" t="e">
        <f t="shared" si="1132"/>
        <v>#REF!</v>
      </c>
      <c r="EW735" s="14" t="e">
        <f t="shared" si="1133"/>
        <v>#REF!</v>
      </c>
      <c r="EX735" s="14" t="e">
        <f t="shared" si="1134"/>
        <v>#REF!</v>
      </c>
      <c r="EY735" s="14" t="e">
        <f t="shared" si="1135"/>
        <v>#REF!</v>
      </c>
    </row>
    <row r="736" spans="1:155" x14ac:dyDescent="0.2">
      <c r="A736" s="17">
        <v>30138991</v>
      </c>
      <c r="B736" t="s">
        <v>62</v>
      </c>
      <c r="C736" t="s">
        <v>2735</v>
      </c>
      <c r="D736" t="s">
        <v>2736</v>
      </c>
      <c r="E736" t="s">
        <v>922</v>
      </c>
      <c r="F736" t="s">
        <v>66</v>
      </c>
      <c r="G736" t="s">
        <v>42</v>
      </c>
      <c r="H736" t="s">
        <v>2737</v>
      </c>
      <c r="I736" t="s">
        <v>68</v>
      </c>
      <c r="J736" s="19" t="s">
        <v>69</v>
      </c>
      <c r="K736" t="s">
        <v>70</v>
      </c>
      <c r="L736">
        <v>1966</v>
      </c>
      <c r="M736">
        <f t="shared" si="1045"/>
        <v>1966</v>
      </c>
      <c r="N736">
        <v>53</v>
      </c>
      <c r="O736" s="19">
        <f t="shared" si="1046"/>
        <v>53</v>
      </c>
      <c r="P736" t="s">
        <v>80</v>
      </c>
      <c r="Q736" s="19" t="str">
        <f t="shared" si="1047"/>
        <v>50-60</v>
      </c>
      <c r="R736" s="23">
        <v>451.1</v>
      </c>
      <c r="S736" s="15">
        <f t="shared" si="1048"/>
        <v>0.4511</v>
      </c>
      <c r="T736">
        <v>30021595</v>
      </c>
      <c r="U736" t="s">
        <v>45</v>
      </c>
      <c r="V736" t="s">
        <v>46</v>
      </c>
      <c r="W736" t="s">
        <v>47</v>
      </c>
      <c r="X736" t="s">
        <v>48</v>
      </c>
      <c r="Y736" t="s">
        <v>161</v>
      </c>
      <c r="Z736" t="s">
        <v>2738</v>
      </c>
      <c r="AA736" t="s">
        <v>2739</v>
      </c>
      <c r="AB736" t="s">
        <v>319</v>
      </c>
      <c r="AC736">
        <v>1966</v>
      </c>
      <c r="AD736">
        <v>106</v>
      </c>
      <c r="AE736" t="str">
        <f t="shared" si="1049"/>
        <v>&gt;80</v>
      </c>
      <c r="AF736">
        <v>-37.939735030000001</v>
      </c>
      <c r="AG736">
        <v>145.23867165999999</v>
      </c>
      <c r="AH736" t="s">
        <v>75</v>
      </c>
      <c r="AI736" t="s">
        <v>76</v>
      </c>
      <c r="AJ736" s="33" t="s">
        <v>164</v>
      </c>
      <c r="AL736" t="s">
        <v>78</v>
      </c>
      <c r="AM736" t="s">
        <v>79</v>
      </c>
      <c r="AN736">
        <v>220</v>
      </c>
      <c r="AO736" s="69">
        <v>2</v>
      </c>
      <c r="AP736">
        <v>2</v>
      </c>
      <c r="AQ736">
        <v>0</v>
      </c>
      <c r="AR736">
        <v>0</v>
      </c>
      <c r="AS736" s="82" t="str">
        <f t="shared" si="1050"/>
        <v>Gw-0-0</v>
      </c>
      <c r="AT736" s="14">
        <f t="shared" si="1051"/>
        <v>17616</v>
      </c>
      <c r="AU736" s="81">
        <f>VLOOKUP(C736,Bushfire_Vlookup!$F$2:$H$12575,3,FALSE)</f>
        <v>479.64995599999997</v>
      </c>
      <c r="AV736" s="14">
        <f>VLOOKUP(AS736,Safety_collateral_Vlookup!$J$3:$L$20,2,FALSE)</f>
        <v>3720.1399252148244</v>
      </c>
      <c r="AW736" s="14">
        <f>VLOOKUP(AS736,Safety_collateral_Vlookup!$J$3:$L$20,3,FALSE)</f>
        <v>25000</v>
      </c>
      <c r="AX736" s="48">
        <f t="shared" si="1052"/>
        <v>49952.447803256218</v>
      </c>
      <c r="AY736" s="49">
        <f t="shared" si="1044"/>
        <v>34283.599999999999</v>
      </c>
      <c r="AZ736" s="14">
        <v>76000</v>
      </c>
      <c r="BA736" s="16">
        <f t="shared" si="1053"/>
        <v>1.4570362448300709</v>
      </c>
      <c r="BB736" t="e">
        <f>IF(BA736&lt;=#REF!,#REF!,IF(BA736&lt;=#REF!,#REF!,IF(BA736&lt;=#REF!,#REF!,IF(BA736&lt;=#REF!,#REF!,#REF!))))</f>
        <v>#REF!</v>
      </c>
      <c r="BC736" s="51">
        <v>3</v>
      </c>
      <c r="BD736" s="21">
        <v>70</v>
      </c>
      <c r="BE736" s="21">
        <v>6.4399999999999999E-2</v>
      </c>
      <c r="BF736" s="26">
        <f t="shared" si="1054"/>
        <v>2236.1887042950821</v>
      </c>
      <c r="BG736" s="21">
        <v>7</v>
      </c>
      <c r="BH736" s="21">
        <f t="shared" si="1055"/>
        <v>10.5</v>
      </c>
      <c r="BI736" s="28">
        <f t="shared" si="1056"/>
        <v>1.1390624999999999E-6</v>
      </c>
      <c r="BJ736" s="27">
        <f t="shared" si="1057"/>
        <v>1.1390624999999999E-6</v>
      </c>
      <c r="BK736" s="28">
        <f t="shared" si="1058"/>
        <v>1.7463268216136603E-5</v>
      </c>
      <c r="BL736" s="35">
        <f t="shared" si="1059"/>
        <v>2.5444614744100005E-5</v>
      </c>
      <c r="BM736" s="21" t="str">
        <f t="shared" si="1060"/>
        <v>Cr1</v>
      </c>
      <c r="BN736" s="51">
        <v>1</v>
      </c>
      <c r="BO736" s="21">
        <v>2</v>
      </c>
      <c r="BP736" s="50" t="s">
        <v>5497</v>
      </c>
      <c r="BQ736" s="14">
        <v>17616</v>
      </c>
      <c r="BR736">
        <f>IFERROR(VLOOKUP(AO736,'Model Failure data- Lines'!$A$37:$E$41,3,FALSE),'Model Failure data- Lines'!$C$37)</f>
        <v>5.2310000000000009E-2</v>
      </c>
      <c r="BS736" s="14">
        <f t="shared" si="1061"/>
        <v>2613.0125445883332</v>
      </c>
      <c r="BT736" s="34">
        <f t="shared" si="1043"/>
        <v>30579.271471767199</v>
      </c>
      <c r="BU736" s="34">
        <f t="shared" si="1062"/>
        <v>8.5450451198644112E-2</v>
      </c>
      <c r="BV736" s="54">
        <f t="shared" si="1063"/>
        <v>-27966.258927178867</v>
      </c>
      <c r="BW736">
        <f>IFERROR(VLOOKUP(AO736,'Model Failure data- Lines'!$A$37:$E$41,4,FALSE),'Model Failure data- Lines'!$D$37)</f>
        <v>5.571000000000001E-2</v>
      </c>
      <c r="BX736" s="14">
        <f t="shared" si="1064"/>
        <v>2782.8508671194045</v>
      </c>
      <c r="BY736" s="34">
        <f t="shared" si="1065"/>
        <v>27275.194079502602</v>
      </c>
      <c r="BZ736" s="71">
        <f t="shared" si="1066"/>
        <v>0.10202863668019602</v>
      </c>
      <c r="CA736" s="71">
        <f t="shared" si="1067"/>
        <v>-24492.343212383199</v>
      </c>
      <c r="CB736" s="56">
        <v>2</v>
      </c>
      <c r="CC736">
        <f>IFERROR(VLOOKUP(AO736,'Model Failure data- Lines'!$A$37:$E$41,5,FALSE),'Model Failure data- Lines'!$E$37)</f>
        <v>6.1850000000000002E-2</v>
      </c>
      <c r="CD736" s="14">
        <f t="shared" si="1068"/>
        <v>3089.5588966313971</v>
      </c>
      <c r="CE736" s="34">
        <f t="shared" si="1069"/>
        <v>21699.477653295849</v>
      </c>
      <c r="CF736" s="34">
        <f t="shared" si="1070"/>
        <v>0.14237941327413178</v>
      </c>
      <c r="CG736" s="54">
        <f t="shared" si="1071"/>
        <v>-18609.918756664454</v>
      </c>
      <c r="CH736" t="e">
        <f>IFERROR(VLOOKUP(AO736,'Model Failure data- Lines'!#REF!,3,FALSE),'Model Failure data- Lines'!#REF!)</f>
        <v>#REF!</v>
      </c>
      <c r="CI736" s="14" t="e">
        <f t="shared" si="1072"/>
        <v>#REF!</v>
      </c>
      <c r="CJ736" s="34">
        <f t="shared" si="1073"/>
        <v>29330.823375802567</v>
      </c>
      <c r="CK736" s="34" t="e">
        <f t="shared" si="1074"/>
        <v>#REF!</v>
      </c>
      <c r="CL736" s="54" t="e">
        <f t="shared" si="1075"/>
        <v>#REF!</v>
      </c>
      <c r="CM736" t="e">
        <f>IFERROR(VLOOKUP(AO736,'Model Failure data- Lines'!#REF!,4,FALSE),'Model Failure data- Lines'!#REF!)</f>
        <v>#REF!</v>
      </c>
      <c r="CN736" s="14" t="e">
        <f t="shared" si="1076"/>
        <v>#REF!</v>
      </c>
      <c r="CO736" s="34">
        <f t="shared" si="1077"/>
        <v>25093.54909935148</v>
      </c>
      <c r="CP736" s="34" t="e">
        <f t="shared" si="1078"/>
        <v>#REF!</v>
      </c>
      <c r="CQ736" s="54" t="e">
        <f t="shared" si="1079"/>
        <v>#REF!</v>
      </c>
      <c r="CR736" t="e">
        <f>IFERROR(VLOOKUP(AO736,'Model Failure data- Lines'!#REF!,5,FALSE),'Model Failure data- Lines'!#REF!)</f>
        <v>#REF!</v>
      </c>
      <c r="CS736" s="14" t="e">
        <f t="shared" si="1080"/>
        <v>#REF!</v>
      </c>
      <c r="CT736" s="34">
        <f t="shared" si="1081"/>
        <v>18366.980317165162</v>
      </c>
      <c r="CU736" s="34" t="e">
        <f t="shared" si="1082"/>
        <v>#REF!</v>
      </c>
      <c r="CV736" s="54" t="e">
        <f t="shared" si="1083"/>
        <v>#REF!</v>
      </c>
      <c r="CW736" t="s">
        <v>319</v>
      </c>
      <c r="CZ736">
        <f t="shared" si="1084"/>
        <v>-24492.343212383199</v>
      </c>
      <c r="DA736" s="34">
        <f t="shared" si="1085"/>
        <v>1047.1403131200002</v>
      </c>
      <c r="DB736" s="34">
        <f t="shared" si="1086"/>
        <v>28.511626085026922</v>
      </c>
      <c r="DC736" s="34">
        <f t="shared" si="1087"/>
        <v>221.13467791437699</v>
      </c>
      <c r="DD736" s="9">
        <f t="shared" si="1088"/>
        <v>1486.0642500000001</v>
      </c>
      <c r="DE736" s="59">
        <f t="shared" si="1089"/>
        <v>0.37628330195211651</v>
      </c>
      <c r="DF736" s="59">
        <f t="shared" si="1090"/>
        <v>1.024547395690664E-2</v>
      </c>
      <c r="DG736" s="59">
        <f t="shared" si="1091"/>
        <v>7.9463359149848659E-2</v>
      </c>
      <c r="DH736" s="59">
        <f t="shared" si="1092"/>
        <v>0.53400786494112806</v>
      </c>
      <c r="DI736" s="14">
        <f t="shared" si="1093"/>
        <v>-9216.0597765000584</v>
      </c>
      <c r="DJ736" s="14">
        <f t="shared" si="1094"/>
        <v>-250.93566452609122</v>
      </c>
      <c r="DK736" s="14">
        <f t="shared" si="1095"/>
        <v>-1946.2438651069642</v>
      </c>
      <c r="DL736" s="14">
        <f t="shared" si="1096"/>
        <v>-13079.103906250082</v>
      </c>
      <c r="DM736">
        <f t="shared" si="1097"/>
        <v>-18609.918756664454</v>
      </c>
      <c r="DN736" s="34">
        <f t="shared" si="1098"/>
        <v>1162.5494232000001</v>
      </c>
      <c r="DO736" s="34">
        <f t="shared" si="1099"/>
        <v>31.653995213766198</v>
      </c>
      <c r="DP736" s="34">
        <f t="shared" si="1100"/>
        <v>245.50672821763084</v>
      </c>
      <c r="DQ736" s="9">
        <f t="shared" si="1101"/>
        <v>1649.8487499999999</v>
      </c>
      <c r="DR736" s="59">
        <f t="shared" si="1102"/>
        <v>0.37628330195211657</v>
      </c>
      <c r="DS736" s="59">
        <f t="shared" si="1103"/>
        <v>1.0245473956906642E-2</v>
      </c>
      <c r="DT736" s="59">
        <f t="shared" si="1104"/>
        <v>7.9463359149848645E-2</v>
      </c>
      <c r="DU736" s="59">
        <f t="shared" si="1105"/>
        <v>0.53400786494112806</v>
      </c>
      <c r="DV736" s="14">
        <f t="shared" si="1106"/>
        <v>-7002.6016788183279</v>
      </c>
      <c r="DW736" s="14">
        <f t="shared" si="1107"/>
        <v>-190.66743796155407</v>
      </c>
      <c r="DX736" s="14">
        <f t="shared" si="1108"/>
        <v>-1478.806657910332</v>
      </c>
      <c r="DY736" s="14">
        <f t="shared" si="1109"/>
        <v>-9937.842981974236</v>
      </c>
      <c r="DZ736" s="34" t="e">
        <f t="shared" si="1110"/>
        <v>#REF!</v>
      </c>
      <c r="EA736" s="34" t="e">
        <f t="shared" si="1111"/>
        <v>#REF!</v>
      </c>
      <c r="EB736" s="34" t="e">
        <f t="shared" si="1112"/>
        <v>#REF!</v>
      </c>
      <c r="EC736" s="34" t="e">
        <f t="shared" si="1113"/>
        <v>#REF!</v>
      </c>
      <c r="ED736" s="34" t="e">
        <f t="shared" si="1114"/>
        <v>#REF!</v>
      </c>
      <c r="EE736" s="59" t="e">
        <f t="shared" si="1115"/>
        <v>#REF!</v>
      </c>
      <c r="EF736" s="59" t="e">
        <f t="shared" si="1116"/>
        <v>#REF!</v>
      </c>
      <c r="EG736" s="59" t="e">
        <f t="shared" si="1117"/>
        <v>#REF!</v>
      </c>
      <c r="EH736" s="59" t="e">
        <f t="shared" si="1118"/>
        <v>#REF!</v>
      </c>
      <c r="EI736" s="14" t="e">
        <f t="shared" si="1119"/>
        <v>#REF!</v>
      </c>
      <c r="EJ736" s="14" t="e">
        <f t="shared" si="1120"/>
        <v>#REF!</v>
      </c>
      <c r="EK736" s="14" t="e">
        <f t="shared" si="1121"/>
        <v>#REF!</v>
      </c>
      <c r="EL736" s="14" t="e">
        <f t="shared" si="1122"/>
        <v>#REF!</v>
      </c>
      <c r="EM736" t="e">
        <f t="shared" si="1123"/>
        <v>#REF!</v>
      </c>
      <c r="EN736" s="34" t="e">
        <f t="shared" si="1124"/>
        <v>#REF!</v>
      </c>
      <c r="EO736" s="34" t="e">
        <f t="shared" si="1125"/>
        <v>#REF!</v>
      </c>
      <c r="EP736" s="34" t="e">
        <f t="shared" si="1126"/>
        <v>#REF!</v>
      </c>
      <c r="EQ736" s="34" t="e">
        <f t="shared" si="1127"/>
        <v>#REF!</v>
      </c>
      <c r="ER736" s="59" t="e">
        <f t="shared" si="1128"/>
        <v>#REF!</v>
      </c>
      <c r="ES736" s="59" t="e">
        <f t="shared" si="1129"/>
        <v>#REF!</v>
      </c>
      <c r="ET736" s="59" t="e">
        <f t="shared" si="1130"/>
        <v>#REF!</v>
      </c>
      <c r="EU736" s="59" t="e">
        <f t="shared" si="1131"/>
        <v>#REF!</v>
      </c>
      <c r="EV736" s="14" t="e">
        <f t="shared" si="1132"/>
        <v>#REF!</v>
      </c>
      <c r="EW736" s="14" t="e">
        <f t="shared" si="1133"/>
        <v>#REF!</v>
      </c>
      <c r="EX736" s="14" t="e">
        <f t="shared" si="1134"/>
        <v>#REF!</v>
      </c>
      <c r="EY736" s="14" t="e">
        <f t="shared" si="1135"/>
        <v>#REF!</v>
      </c>
    </row>
    <row r="737" spans="1:155" x14ac:dyDescent="0.2">
      <c r="A737" s="17">
        <v>30235718</v>
      </c>
      <c r="B737" t="s">
        <v>62</v>
      </c>
      <c r="C737" t="s">
        <v>3979</v>
      </c>
      <c r="D737" t="s">
        <v>3980</v>
      </c>
      <c r="E737" t="s">
        <v>795</v>
      </c>
      <c r="F737" t="s">
        <v>66</v>
      </c>
      <c r="G737" t="s">
        <v>42</v>
      </c>
      <c r="H737" t="s">
        <v>3981</v>
      </c>
      <c r="I737" t="s">
        <v>68</v>
      </c>
      <c r="J737" s="19" t="s">
        <v>69</v>
      </c>
      <c r="K737" t="s">
        <v>70</v>
      </c>
      <c r="L737">
        <v>1966</v>
      </c>
      <c r="M737">
        <f t="shared" si="1045"/>
        <v>1966</v>
      </c>
      <c r="N737">
        <v>53</v>
      </c>
      <c r="O737" s="19">
        <f t="shared" si="1046"/>
        <v>53</v>
      </c>
      <c r="P737" t="s">
        <v>80</v>
      </c>
      <c r="Q737" s="19" t="str">
        <f t="shared" si="1047"/>
        <v>50-60</v>
      </c>
      <c r="R737" s="23">
        <v>417.6</v>
      </c>
      <c r="S737" s="15">
        <f t="shared" si="1048"/>
        <v>0.41760000000000003</v>
      </c>
      <c r="T737">
        <v>30359984</v>
      </c>
      <c r="U737" t="s">
        <v>45</v>
      </c>
      <c r="V737" t="s">
        <v>46</v>
      </c>
      <c r="W737" t="s">
        <v>47</v>
      </c>
      <c r="X737" t="s">
        <v>88</v>
      </c>
      <c r="Y737" t="s">
        <v>235</v>
      </c>
      <c r="Z737" t="s">
        <v>3982</v>
      </c>
      <c r="AA737" t="s">
        <v>3983</v>
      </c>
      <c r="AB737" t="s">
        <v>1563</v>
      </c>
      <c r="AC737">
        <v>1966</v>
      </c>
      <c r="AD737">
        <v>106</v>
      </c>
      <c r="AE737" t="str">
        <f t="shared" si="1049"/>
        <v>&gt;80</v>
      </c>
      <c r="AF737">
        <v>-37.937111090000002</v>
      </c>
      <c r="AG737">
        <v>145.23478011</v>
      </c>
      <c r="AH737" t="s">
        <v>75</v>
      </c>
      <c r="AI737" t="s">
        <v>76</v>
      </c>
      <c r="AJ737" s="33" t="s">
        <v>164</v>
      </c>
      <c r="AL737" t="s">
        <v>78</v>
      </c>
      <c r="AM737" t="s">
        <v>79</v>
      </c>
      <c r="AN737">
        <v>220</v>
      </c>
      <c r="AO737" s="69">
        <v>2</v>
      </c>
      <c r="AP737">
        <v>2</v>
      </c>
      <c r="AQ737">
        <v>4</v>
      </c>
      <c r="AR737">
        <v>0</v>
      </c>
      <c r="AS737" s="82" t="str">
        <f t="shared" si="1050"/>
        <v>Gw-4-0</v>
      </c>
      <c r="AT737" s="14">
        <f t="shared" si="1051"/>
        <v>17616</v>
      </c>
      <c r="AU737" s="81">
        <f>VLOOKUP(C737,Bushfire_Vlookup!$F$2:$H$12575,3,FALSE)</f>
        <v>525.05165399999998</v>
      </c>
      <c r="AV737" s="14">
        <f>VLOOKUP(AS737,Safety_collateral_Vlookup!$J$3:$L$20,2,FALSE)</f>
        <v>2460565.8044019579</v>
      </c>
      <c r="AW737" s="14">
        <f>VLOOKUP(AS737,Safety_collateral_Vlookup!$J$3:$L$20,3,FALSE)</f>
        <v>25000</v>
      </c>
      <c r="AX737" s="48">
        <f t="shared" si="1052"/>
        <v>2671455.2154117068</v>
      </c>
      <c r="AY737" s="48">
        <f>AZ737</f>
        <v>110000</v>
      </c>
      <c r="AZ737" s="14">
        <v>110000</v>
      </c>
      <c r="BA737" s="16">
        <f t="shared" si="1053"/>
        <v>24.285956503742788</v>
      </c>
      <c r="BB737" t="e">
        <f>IF(BA737&lt;=#REF!,#REF!,IF(BA737&lt;=#REF!,#REF!,IF(BA737&lt;=#REF!,#REF!,IF(BA737&lt;=#REF!,#REF!,#REF!))))</f>
        <v>#REF!</v>
      </c>
      <c r="BC737" s="51">
        <v>5</v>
      </c>
      <c r="BD737" s="21">
        <v>70</v>
      </c>
      <c r="BE737" s="21">
        <v>6.4399999999999999E-2</v>
      </c>
      <c r="BF737" s="26">
        <f t="shared" si="1054"/>
        <v>7174.8812106213763</v>
      </c>
      <c r="BG737" s="21">
        <v>7</v>
      </c>
      <c r="BH737" s="21">
        <f t="shared" si="1055"/>
        <v>10.5</v>
      </c>
      <c r="BI737" s="28">
        <f t="shared" si="1056"/>
        <v>1.1390624999999999E-6</v>
      </c>
      <c r="BJ737" s="27">
        <f t="shared" si="1057"/>
        <v>1.1390624999999999E-6</v>
      </c>
      <c r="BK737" s="28">
        <f t="shared" si="1058"/>
        <v>1.7463268216136603E-5</v>
      </c>
      <c r="BL737" s="35">
        <f t="shared" si="1059"/>
        <v>4.2411217231028749E-4</v>
      </c>
      <c r="BM737" s="21" t="str">
        <f t="shared" si="1060"/>
        <v>Cr1</v>
      </c>
      <c r="BN737" s="51">
        <v>1</v>
      </c>
      <c r="BO737" s="21">
        <v>2</v>
      </c>
      <c r="BP737" s="50" t="s">
        <v>5497</v>
      </c>
      <c r="BQ737" s="14">
        <v>17616</v>
      </c>
      <c r="BR737">
        <f>IFERROR(VLOOKUP(AO737,'Model Failure data- Lines'!$A$37:$E$41,3,FALSE),'Model Failure data- Lines'!$C$37)</f>
        <v>5.2310000000000009E-2</v>
      </c>
      <c r="BS737" s="14">
        <f t="shared" si="1061"/>
        <v>139743.8223181864</v>
      </c>
      <c r="BT737" s="34">
        <f t="shared" si="1043"/>
        <v>98114.546368945856</v>
      </c>
      <c r="BU737" s="34">
        <f t="shared" si="1062"/>
        <v>1.4242925997201226</v>
      </c>
      <c r="BV737" s="54">
        <f t="shared" si="1063"/>
        <v>41629.275949240546</v>
      </c>
      <c r="BW737">
        <f>IFERROR(VLOOKUP(AO737,'Model Failure data- Lines'!$A$37:$E$41,4,FALSE),'Model Failure data- Lines'!$D$37)</f>
        <v>5.571000000000001E-2</v>
      </c>
      <c r="BX737" s="14">
        <f t="shared" si="1064"/>
        <v>148826.7700505862</v>
      </c>
      <c r="BY737" s="34">
        <f t="shared" si="1065"/>
        <v>87513.310992582061</v>
      </c>
      <c r="BZ737" s="71">
        <f t="shared" si="1066"/>
        <v>1.7006186643218342</v>
      </c>
      <c r="CA737" s="71">
        <f t="shared" si="1067"/>
        <v>61313.45905800414</v>
      </c>
      <c r="CB737" s="57">
        <v>2</v>
      </c>
      <c r="CC737">
        <f>IFERROR(VLOOKUP(AO737,'Model Failure data- Lines'!$A$37:$E$41,5,FALSE),'Model Failure data- Lines'!$E$37)</f>
        <v>6.1850000000000002E-2</v>
      </c>
      <c r="CD737" s="14">
        <f t="shared" si="1068"/>
        <v>165229.50507321407</v>
      </c>
      <c r="CE737" s="34">
        <f t="shared" si="1069"/>
        <v>69623.450917130744</v>
      </c>
      <c r="CF737" s="34">
        <f t="shared" si="1070"/>
        <v>2.3731875236962665</v>
      </c>
      <c r="CG737" s="54">
        <f t="shared" si="1071"/>
        <v>95606.054156083323</v>
      </c>
      <c r="CH737" t="e">
        <f>IFERROR(VLOOKUP(AO737,'Model Failure data- Lines'!#REF!,3,FALSE),'Model Failure data- Lines'!#REF!)</f>
        <v>#REF!</v>
      </c>
      <c r="CI737" s="14" t="e">
        <f t="shared" si="1072"/>
        <v>#REF!</v>
      </c>
      <c r="CJ737" s="34">
        <f t="shared" si="1073"/>
        <v>94108.861710505385</v>
      </c>
      <c r="CK737" s="34" t="e">
        <f t="shared" si="1074"/>
        <v>#REF!</v>
      </c>
      <c r="CL737" s="54" t="e">
        <f t="shared" si="1075"/>
        <v>#REF!</v>
      </c>
      <c r="CM737" t="e">
        <f>IFERROR(VLOOKUP(AO737,'Model Failure data- Lines'!#REF!,4,FALSE),'Model Failure data- Lines'!#REF!)</f>
        <v>#REF!</v>
      </c>
      <c r="CN737" s="14" t="e">
        <f t="shared" si="1076"/>
        <v>#REF!</v>
      </c>
      <c r="CO737" s="34">
        <f t="shared" si="1077"/>
        <v>80513.4350222457</v>
      </c>
      <c r="CP737" s="34" t="e">
        <f t="shared" si="1078"/>
        <v>#REF!</v>
      </c>
      <c r="CQ737" s="54" t="e">
        <f t="shared" si="1079"/>
        <v>#REF!</v>
      </c>
      <c r="CR737" t="e">
        <f>IFERROR(VLOOKUP(AO737,'Model Failure data- Lines'!#REF!,5,FALSE),'Model Failure data- Lines'!#REF!)</f>
        <v>#REF!</v>
      </c>
      <c r="CS737" s="14" t="e">
        <f t="shared" si="1080"/>
        <v>#REF!</v>
      </c>
      <c r="CT737" s="34">
        <f t="shared" si="1081"/>
        <v>58931.029264376193</v>
      </c>
      <c r="CU737" s="34" t="e">
        <f t="shared" si="1082"/>
        <v>#REF!</v>
      </c>
      <c r="CV737" s="54" t="e">
        <f t="shared" si="1083"/>
        <v>#REF!</v>
      </c>
      <c r="CW737" t="s">
        <v>1563</v>
      </c>
      <c r="CZ737">
        <f t="shared" si="1084"/>
        <v>61313.45905800414</v>
      </c>
      <c r="DA737" s="34">
        <f t="shared" si="1085"/>
        <v>1047.1403131200002</v>
      </c>
      <c r="DB737" s="34">
        <f t="shared" si="1086"/>
        <v>31.210419696510783</v>
      </c>
      <c r="DC737" s="34">
        <f t="shared" si="1087"/>
        <v>146262.35506776971</v>
      </c>
      <c r="DD737" s="9">
        <f t="shared" si="1088"/>
        <v>1486.0642500000001</v>
      </c>
      <c r="DE737" s="59">
        <f t="shared" si="1089"/>
        <v>7.0359674725459492E-3</v>
      </c>
      <c r="DF737" s="59">
        <f t="shared" si="1090"/>
        <v>2.0970971610754144E-4</v>
      </c>
      <c r="DG737" s="59">
        <f t="shared" si="1091"/>
        <v>0.98276912828286977</v>
      </c>
      <c r="DH737" s="59">
        <f t="shared" si="1092"/>
        <v>9.9851945284768796E-3</v>
      </c>
      <c r="DI737" s="14">
        <f t="shared" si="1093"/>
        <v>431.39950356139491</v>
      </c>
      <c r="DJ737" s="14">
        <f t="shared" si="1094"/>
        <v>12.858028092625412</v>
      </c>
      <c r="DK737" s="14">
        <f t="shared" si="1095"/>
        <v>60256.974710442148</v>
      </c>
      <c r="DL737" s="14">
        <f t="shared" si="1096"/>
        <v>612.22681590797413</v>
      </c>
      <c r="DM737">
        <f t="shared" si="1097"/>
        <v>95606.054156083323</v>
      </c>
      <c r="DN737" s="34">
        <f t="shared" si="1098"/>
        <v>1162.5494232000001</v>
      </c>
      <c r="DO737" s="34">
        <f t="shared" si="1099"/>
        <v>34.650232601493293</v>
      </c>
      <c r="DP737" s="34">
        <f t="shared" si="1100"/>
        <v>162382.45666741257</v>
      </c>
      <c r="DQ737" s="9">
        <f t="shared" si="1101"/>
        <v>1649.8487499999999</v>
      </c>
      <c r="DR737" s="59">
        <f t="shared" si="1102"/>
        <v>7.0359674725459492E-3</v>
      </c>
      <c r="DS737" s="59">
        <f t="shared" si="1103"/>
        <v>2.0970971610754141E-4</v>
      </c>
      <c r="DT737" s="59">
        <f t="shared" si="1104"/>
        <v>0.98276912828286955</v>
      </c>
      <c r="DU737" s="59">
        <f t="shared" si="1105"/>
        <v>9.9851945284768796E-3</v>
      </c>
      <c r="DV737" s="14">
        <f t="shared" si="1106"/>
        <v>672.6810872206687</v>
      </c>
      <c r="DW737" s="14">
        <f t="shared" si="1107"/>
        <v>20.049518475234464</v>
      </c>
      <c r="DX737" s="14">
        <f t="shared" si="1108"/>
        <v>93958.67850153883</v>
      </c>
      <c r="DY737" s="14">
        <f t="shared" si="1109"/>
        <v>954.64504884858729</v>
      </c>
      <c r="DZ737" s="34" t="e">
        <f t="shared" si="1110"/>
        <v>#REF!</v>
      </c>
      <c r="EA737" s="34" t="e">
        <f t="shared" si="1111"/>
        <v>#REF!</v>
      </c>
      <c r="EB737" s="34" t="e">
        <f t="shared" si="1112"/>
        <v>#REF!</v>
      </c>
      <c r="EC737" s="34" t="e">
        <f t="shared" si="1113"/>
        <v>#REF!</v>
      </c>
      <c r="ED737" s="34" t="e">
        <f t="shared" si="1114"/>
        <v>#REF!</v>
      </c>
      <c r="EE737" s="59" t="e">
        <f t="shared" si="1115"/>
        <v>#REF!</v>
      </c>
      <c r="EF737" s="59" t="e">
        <f t="shared" si="1116"/>
        <v>#REF!</v>
      </c>
      <c r="EG737" s="59" t="e">
        <f t="shared" si="1117"/>
        <v>#REF!</v>
      </c>
      <c r="EH737" s="59" t="e">
        <f t="shared" si="1118"/>
        <v>#REF!</v>
      </c>
      <c r="EI737" s="14" t="e">
        <f t="shared" si="1119"/>
        <v>#REF!</v>
      </c>
      <c r="EJ737" s="14" t="e">
        <f t="shared" si="1120"/>
        <v>#REF!</v>
      </c>
      <c r="EK737" s="14" t="e">
        <f t="shared" si="1121"/>
        <v>#REF!</v>
      </c>
      <c r="EL737" s="14" t="e">
        <f t="shared" si="1122"/>
        <v>#REF!</v>
      </c>
      <c r="EM737" t="e">
        <f t="shared" si="1123"/>
        <v>#REF!</v>
      </c>
      <c r="EN737" s="34" t="e">
        <f t="shared" si="1124"/>
        <v>#REF!</v>
      </c>
      <c r="EO737" s="34" t="e">
        <f t="shared" si="1125"/>
        <v>#REF!</v>
      </c>
      <c r="EP737" s="34" t="e">
        <f t="shared" si="1126"/>
        <v>#REF!</v>
      </c>
      <c r="EQ737" s="34" t="e">
        <f t="shared" si="1127"/>
        <v>#REF!</v>
      </c>
      <c r="ER737" s="59" t="e">
        <f t="shared" si="1128"/>
        <v>#REF!</v>
      </c>
      <c r="ES737" s="59" t="e">
        <f t="shared" si="1129"/>
        <v>#REF!</v>
      </c>
      <c r="ET737" s="59" t="e">
        <f t="shared" si="1130"/>
        <v>#REF!</v>
      </c>
      <c r="EU737" s="59" t="e">
        <f t="shared" si="1131"/>
        <v>#REF!</v>
      </c>
      <c r="EV737" s="14" t="e">
        <f t="shared" si="1132"/>
        <v>#REF!</v>
      </c>
      <c r="EW737" s="14" t="e">
        <f t="shared" si="1133"/>
        <v>#REF!</v>
      </c>
      <c r="EX737" s="14" t="e">
        <f t="shared" si="1134"/>
        <v>#REF!</v>
      </c>
      <c r="EY737" s="14" t="e">
        <f t="shared" si="1135"/>
        <v>#REF!</v>
      </c>
    </row>
    <row r="738" spans="1:155" x14ac:dyDescent="0.2">
      <c r="A738" s="17">
        <v>30066213</v>
      </c>
      <c r="B738" t="s">
        <v>62</v>
      </c>
      <c r="C738" t="s">
        <v>1738</v>
      </c>
      <c r="D738" t="s">
        <v>1739</v>
      </c>
      <c r="E738" t="s">
        <v>565</v>
      </c>
      <c r="F738" t="s">
        <v>66</v>
      </c>
      <c r="G738" t="s">
        <v>42</v>
      </c>
      <c r="H738" t="s">
        <v>1740</v>
      </c>
      <c r="I738" t="s">
        <v>68</v>
      </c>
      <c r="J738" s="19" t="s">
        <v>69</v>
      </c>
      <c r="K738" t="s">
        <v>70</v>
      </c>
      <c r="L738">
        <v>1966</v>
      </c>
      <c r="M738">
        <f t="shared" si="1045"/>
        <v>1966</v>
      </c>
      <c r="N738">
        <v>53</v>
      </c>
      <c r="O738" s="19">
        <f t="shared" si="1046"/>
        <v>53</v>
      </c>
      <c r="P738" t="s">
        <v>80</v>
      </c>
      <c r="Q738" s="19" t="str">
        <f t="shared" si="1047"/>
        <v>50-60</v>
      </c>
      <c r="R738" s="23">
        <v>157.6</v>
      </c>
      <c r="S738" s="15">
        <f t="shared" si="1048"/>
        <v>0.15759999999999999</v>
      </c>
      <c r="T738">
        <v>30062643</v>
      </c>
      <c r="U738" t="s">
        <v>45</v>
      </c>
      <c r="V738" t="s">
        <v>46</v>
      </c>
      <c r="W738" s="20" t="s">
        <v>87</v>
      </c>
      <c r="X738" t="s">
        <v>88</v>
      </c>
      <c r="Y738" t="s">
        <v>272</v>
      </c>
      <c r="Z738" t="s">
        <v>1741</v>
      </c>
      <c r="AA738" t="s">
        <v>1742</v>
      </c>
      <c r="AB738" t="s">
        <v>306</v>
      </c>
      <c r="AC738">
        <v>1966</v>
      </c>
      <c r="AD738">
        <v>106</v>
      </c>
      <c r="AE738" t="str">
        <f t="shared" si="1049"/>
        <v>&gt;80</v>
      </c>
      <c r="AF738">
        <v>-37.934677559999997</v>
      </c>
      <c r="AG738">
        <v>145.23114684999999</v>
      </c>
      <c r="AH738" t="s">
        <v>75</v>
      </c>
      <c r="AI738" t="s">
        <v>76</v>
      </c>
      <c r="AJ738" s="33" t="s">
        <v>164</v>
      </c>
      <c r="AL738" t="s">
        <v>48</v>
      </c>
      <c r="AM738" t="s">
        <v>86</v>
      </c>
      <c r="AN738">
        <v>220</v>
      </c>
      <c r="AO738" s="69">
        <v>2</v>
      </c>
      <c r="AP738">
        <v>2</v>
      </c>
      <c r="AQ738">
        <v>4</v>
      </c>
      <c r="AR738">
        <v>0</v>
      </c>
      <c r="AS738" s="82" t="str">
        <f t="shared" si="1050"/>
        <v>Gw-4-0</v>
      </c>
      <c r="AT738" s="14">
        <f t="shared" si="1051"/>
        <v>17616</v>
      </c>
      <c r="AU738" s="81">
        <f>VLOOKUP(C738,Bushfire_Vlookup!$F$2:$H$12575,3,FALSE)</f>
        <v>550.20848799999999</v>
      </c>
      <c r="AV738" s="14">
        <f>VLOOKUP(AS738,Safety_collateral_Vlookup!$J$3:$L$20,2,FALSE)</f>
        <v>2460565.8044019579</v>
      </c>
      <c r="AW738" s="14">
        <f>VLOOKUP(AS738,Safety_collateral_Vlookup!$J$3:$L$20,3,FALSE)</f>
        <v>25000</v>
      </c>
      <c r="AX738" s="48">
        <f t="shared" si="1052"/>
        <v>2671482.0577535848</v>
      </c>
      <c r="AY738" s="48">
        <f>AZ738</f>
        <v>110000</v>
      </c>
      <c r="AZ738" s="14">
        <v>110000</v>
      </c>
      <c r="BA738" s="16">
        <f t="shared" si="1053"/>
        <v>24.286200525032591</v>
      </c>
      <c r="BB738" t="e">
        <f>IF(BA738&lt;=#REF!,#REF!,IF(BA738&lt;=#REF!,#REF!,IF(BA738&lt;=#REF!,#REF!,IF(BA738&lt;=#REF!,#REF!,#REF!))))</f>
        <v>#REF!</v>
      </c>
      <c r="BC738" s="51">
        <v>5</v>
      </c>
      <c r="BD738" s="21">
        <v>70</v>
      </c>
      <c r="BE738" s="21">
        <v>6.4399999999999999E-2</v>
      </c>
      <c r="BF738" s="26">
        <f t="shared" si="1054"/>
        <v>7174.8812106213763</v>
      </c>
      <c r="BG738" s="21">
        <v>7</v>
      </c>
      <c r="BH738" s="21">
        <f t="shared" si="1055"/>
        <v>10.5</v>
      </c>
      <c r="BI738" s="28">
        <f t="shared" si="1056"/>
        <v>1.1390624999999999E-6</v>
      </c>
      <c r="BJ738" s="27">
        <f t="shared" si="1057"/>
        <v>1.1390624999999999E-6</v>
      </c>
      <c r="BK738" s="28">
        <f t="shared" si="1058"/>
        <v>1.7463268216136603E-5</v>
      </c>
      <c r="BL738" s="35">
        <f t="shared" si="1059"/>
        <v>4.2411643371952171E-4</v>
      </c>
      <c r="BM738" s="21" t="str">
        <f t="shared" si="1060"/>
        <v>Cr1</v>
      </c>
      <c r="BN738" s="51">
        <v>1</v>
      </c>
      <c r="BO738" s="21">
        <v>2</v>
      </c>
      <c r="BP738" s="50" t="s">
        <v>5497</v>
      </c>
      <c r="BQ738" s="14">
        <v>17616</v>
      </c>
      <c r="BR738">
        <f>IFERROR(VLOOKUP(AO738,'Model Failure data- Lines'!$A$37:$E$41,3,FALSE),'Model Failure data- Lines'!$C$37)</f>
        <v>5.2310000000000009E-2</v>
      </c>
      <c r="BS738" s="14">
        <f t="shared" si="1061"/>
        <v>139745.22644109005</v>
      </c>
      <c r="BT738" s="34">
        <f t="shared" si="1043"/>
        <v>98114.546368945856</v>
      </c>
      <c r="BU738" s="34">
        <f t="shared" si="1062"/>
        <v>1.4243069107775101</v>
      </c>
      <c r="BV738" s="54">
        <f t="shared" si="1063"/>
        <v>41630.680072144198</v>
      </c>
      <c r="BW738">
        <f>IFERROR(VLOOKUP(AO738,'Model Failure data- Lines'!$A$37:$E$41,4,FALSE),'Model Failure data- Lines'!$D$37)</f>
        <v>5.571000000000001E-2</v>
      </c>
      <c r="BX738" s="14">
        <f t="shared" si="1064"/>
        <v>148828.26543745224</v>
      </c>
      <c r="BY738" s="34">
        <f t="shared" si="1065"/>
        <v>87513.310992582061</v>
      </c>
      <c r="BZ738" s="71">
        <f t="shared" si="1066"/>
        <v>1.700635751857994</v>
      </c>
      <c r="CA738" s="71">
        <f t="shared" si="1067"/>
        <v>61314.954444870178</v>
      </c>
      <c r="CB738" s="57">
        <v>2</v>
      </c>
      <c r="CC738">
        <f>IFERROR(VLOOKUP(AO738,'Model Failure data- Lines'!$A$37:$E$41,5,FALSE),'Model Failure data- Lines'!$E$37)</f>
        <v>6.1850000000000002E-2</v>
      </c>
      <c r="CD738" s="14">
        <f t="shared" si="1068"/>
        <v>165231.16527205924</v>
      </c>
      <c r="CE738" s="34">
        <f t="shared" si="1069"/>
        <v>69623.450917130744</v>
      </c>
      <c r="CF738" s="34">
        <f t="shared" si="1070"/>
        <v>2.3732113690935184</v>
      </c>
      <c r="CG738" s="54">
        <f t="shared" si="1071"/>
        <v>95607.714354928496</v>
      </c>
      <c r="CH738" t="e">
        <f>IFERROR(VLOOKUP(AO738,'Model Failure data- Lines'!#REF!,3,FALSE),'Model Failure data- Lines'!#REF!)</f>
        <v>#REF!</v>
      </c>
      <c r="CI738" s="14" t="e">
        <f t="shared" si="1072"/>
        <v>#REF!</v>
      </c>
      <c r="CJ738" s="34">
        <f t="shared" si="1073"/>
        <v>94108.861710505385</v>
      </c>
      <c r="CK738" s="34" t="e">
        <f t="shared" si="1074"/>
        <v>#REF!</v>
      </c>
      <c r="CL738" s="54" t="e">
        <f t="shared" si="1075"/>
        <v>#REF!</v>
      </c>
      <c r="CM738" t="e">
        <f>IFERROR(VLOOKUP(AO738,'Model Failure data- Lines'!#REF!,4,FALSE),'Model Failure data- Lines'!#REF!)</f>
        <v>#REF!</v>
      </c>
      <c r="CN738" s="14" t="e">
        <f t="shared" si="1076"/>
        <v>#REF!</v>
      </c>
      <c r="CO738" s="34">
        <f t="shared" si="1077"/>
        <v>80513.4350222457</v>
      </c>
      <c r="CP738" s="34" t="e">
        <f t="shared" si="1078"/>
        <v>#REF!</v>
      </c>
      <c r="CQ738" s="54" t="e">
        <f t="shared" si="1079"/>
        <v>#REF!</v>
      </c>
      <c r="CR738" t="e">
        <f>IFERROR(VLOOKUP(AO738,'Model Failure data- Lines'!#REF!,5,FALSE),'Model Failure data- Lines'!#REF!)</f>
        <v>#REF!</v>
      </c>
      <c r="CS738" s="14" t="e">
        <f t="shared" si="1080"/>
        <v>#REF!</v>
      </c>
      <c r="CT738" s="34">
        <f t="shared" si="1081"/>
        <v>58931.029264376193</v>
      </c>
      <c r="CU738" s="34" t="e">
        <f t="shared" si="1082"/>
        <v>#REF!</v>
      </c>
      <c r="CV738" s="54" t="e">
        <f t="shared" si="1083"/>
        <v>#REF!</v>
      </c>
      <c r="CW738" t="s">
        <v>306</v>
      </c>
      <c r="CZ738">
        <f t="shared" si="1084"/>
        <v>61314.954444870178</v>
      </c>
      <c r="DA738" s="34">
        <f t="shared" si="1085"/>
        <v>1047.1403131200002</v>
      </c>
      <c r="DB738" s="34">
        <f t="shared" si="1086"/>
        <v>32.705806562534164</v>
      </c>
      <c r="DC738" s="34">
        <f t="shared" si="1087"/>
        <v>146262.35506776971</v>
      </c>
      <c r="DD738" s="9">
        <f t="shared" si="1088"/>
        <v>1486.0642500000001</v>
      </c>
      <c r="DE738" s="59">
        <f t="shared" si="1089"/>
        <v>7.0358967770143086E-3</v>
      </c>
      <c r="DF738" s="59">
        <f t="shared" si="1090"/>
        <v>2.1975534329048114E-4</v>
      </c>
      <c r="DG738" s="59">
        <f t="shared" si="1091"/>
        <v>0.98275925367979977</v>
      </c>
      <c r="DH738" s="59">
        <f t="shared" si="1092"/>
        <v>9.9850941998954178E-3</v>
      </c>
      <c r="DI738" s="14">
        <f t="shared" si="1093"/>
        <v>431.4056903614412</v>
      </c>
      <c r="DJ738" s="14">
        <f t="shared" si="1094"/>
        <v>13.474288862872658</v>
      </c>
      <c r="DK738" s="14">
        <f t="shared" si="1095"/>
        <v>60257.838869651539</v>
      </c>
      <c r="DL738" s="14">
        <f t="shared" si="1096"/>
        <v>612.23559599432508</v>
      </c>
      <c r="DM738">
        <f t="shared" si="1097"/>
        <v>95607.714354928496</v>
      </c>
      <c r="DN738" s="34">
        <f t="shared" si="1098"/>
        <v>1162.5494232000001</v>
      </c>
      <c r="DO738" s="34">
        <f t="shared" si="1099"/>
        <v>36.310431446647598</v>
      </c>
      <c r="DP738" s="34">
        <f t="shared" si="1100"/>
        <v>162382.45666741257</v>
      </c>
      <c r="DQ738" s="9">
        <f t="shared" si="1101"/>
        <v>1649.8487499999999</v>
      </c>
      <c r="DR738" s="59">
        <f t="shared" si="1102"/>
        <v>7.0358967770143086E-3</v>
      </c>
      <c r="DS738" s="59">
        <f t="shared" si="1103"/>
        <v>2.1975534329048111E-4</v>
      </c>
      <c r="DT738" s="59">
        <f t="shared" si="1104"/>
        <v>0.98275925367979966</v>
      </c>
      <c r="DU738" s="59">
        <f t="shared" si="1105"/>
        <v>9.9850941998954178E-3</v>
      </c>
      <c r="DV738" s="14">
        <f t="shared" si="1106"/>
        <v>672.68600928754597</v>
      </c>
      <c r="DW738" s="14">
        <f t="shared" si="1107"/>
        <v>21.010306089285571</v>
      </c>
      <c r="DX738" s="14">
        <f t="shared" si="1108"/>
        <v>93959.366005480988</v>
      </c>
      <c r="DY738" s="14">
        <f t="shared" si="1109"/>
        <v>954.65203407065439</v>
      </c>
      <c r="DZ738" s="34" t="e">
        <f t="shared" si="1110"/>
        <v>#REF!</v>
      </c>
      <c r="EA738" s="34" t="e">
        <f t="shared" si="1111"/>
        <v>#REF!</v>
      </c>
      <c r="EB738" s="34" t="e">
        <f t="shared" si="1112"/>
        <v>#REF!</v>
      </c>
      <c r="EC738" s="34" t="e">
        <f t="shared" si="1113"/>
        <v>#REF!</v>
      </c>
      <c r="ED738" s="34" t="e">
        <f t="shared" si="1114"/>
        <v>#REF!</v>
      </c>
      <c r="EE738" s="59" t="e">
        <f t="shared" si="1115"/>
        <v>#REF!</v>
      </c>
      <c r="EF738" s="59" t="e">
        <f t="shared" si="1116"/>
        <v>#REF!</v>
      </c>
      <c r="EG738" s="59" t="e">
        <f t="shared" si="1117"/>
        <v>#REF!</v>
      </c>
      <c r="EH738" s="59" t="e">
        <f t="shared" si="1118"/>
        <v>#REF!</v>
      </c>
      <c r="EI738" s="14" t="e">
        <f t="shared" si="1119"/>
        <v>#REF!</v>
      </c>
      <c r="EJ738" s="14" t="e">
        <f t="shared" si="1120"/>
        <v>#REF!</v>
      </c>
      <c r="EK738" s="14" t="e">
        <f t="shared" si="1121"/>
        <v>#REF!</v>
      </c>
      <c r="EL738" s="14" t="e">
        <f t="shared" si="1122"/>
        <v>#REF!</v>
      </c>
      <c r="EM738" t="e">
        <f t="shared" si="1123"/>
        <v>#REF!</v>
      </c>
      <c r="EN738" s="34" t="e">
        <f t="shared" si="1124"/>
        <v>#REF!</v>
      </c>
      <c r="EO738" s="34" t="e">
        <f t="shared" si="1125"/>
        <v>#REF!</v>
      </c>
      <c r="EP738" s="34" t="e">
        <f t="shared" si="1126"/>
        <v>#REF!</v>
      </c>
      <c r="EQ738" s="34" t="e">
        <f t="shared" si="1127"/>
        <v>#REF!</v>
      </c>
      <c r="ER738" s="59" t="e">
        <f t="shared" si="1128"/>
        <v>#REF!</v>
      </c>
      <c r="ES738" s="59" t="e">
        <f t="shared" si="1129"/>
        <v>#REF!</v>
      </c>
      <c r="ET738" s="59" t="e">
        <f t="shared" si="1130"/>
        <v>#REF!</v>
      </c>
      <c r="EU738" s="59" t="e">
        <f t="shared" si="1131"/>
        <v>#REF!</v>
      </c>
      <c r="EV738" s="14" t="e">
        <f t="shared" si="1132"/>
        <v>#REF!</v>
      </c>
      <c r="EW738" s="14" t="e">
        <f t="shared" si="1133"/>
        <v>#REF!</v>
      </c>
      <c r="EX738" s="14" t="e">
        <f t="shared" si="1134"/>
        <v>#REF!</v>
      </c>
      <c r="EY738" s="14" t="e">
        <f t="shared" si="1135"/>
        <v>#REF!</v>
      </c>
    </row>
    <row r="739" spans="1:155" x14ac:dyDescent="0.2">
      <c r="A739" s="17">
        <v>30169135</v>
      </c>
      <c r="B739" t="s">
        <v>62</v>
      </c>
      <c r="C739" t="s">
        <v>3134</v>
      </c>
      <c r="D739" t="s">
        <v>3135</v>
      </c>
      <c r="E739" t="s">
        <v>1129</v>
      </c>
      <c r="F739" t="s">
        <v>66</v>
      </c>
      <c r="G739" t="s">
        <v>42</v>
      </c>
      <c r="H739" t="s">
        <v>3136</v>
      </c>
      <c r="I739" t="s">
        <v>68</v>
      </c>
      <c r="J739" s="19" t="s">
        <v>69</v>
      </c>
      <c r="K739" t="s">
        <v>70</v>
      </c>
      <c r="L739">
        <v>1963</v>
      </c>
      <c r="M739">
        <f t="shared" si="1045"/>
        <v>1963</v>
      </c>
      <c r="N739">
        <v>56</v>
      </c>
      <c r="O739" s="19">
        <f t="shared" si="1046"/>
        <v>56</v>
      </c>
      <c r="P739" t="s">
        <v>80</v>
      </c>
      <c r="Q739" s="19" t="str">
        <f t="shared" si="1047"/>
        <v>50-60</v>
      </c>
      <c r="R739" s="23">
        <v>151.30000000000001</v>
      </c>
      <c r="S739" s="15">
        <f t="shared" si="1048"/>
        <v>0.15130000000000002</v>
      </c>
      <c r="T739">
        <v>30220621</v>
      </c>
      <c r="U739" t="s">
        <v>45</v>
      </c>
      <c r="V739" t="s">
        <v>46</v>
      </c>
      <c r="W739" s="20" t="s">
        <v>87</v>
      </c>
      <c r="X739" t="s">
        <v>88</v>
      </c>
      <c r="Y739" t="s">
        <v>251</v>
      </c>
      <c r="Z739" t="s">
        <v>3137</v>
      </c>
      <c r="AA739" t="s">
        <v>3138</v>
      </c>
      <c r="AB739" t="s">
        <v>784</v>
      </c>
      <c r="AC739">
        <v>1963</v>
      </c>
      <c r="AD739">
        <v>112</v>
      </c>
      <c r="AE739" t="str">
        <f t="shared" si="1049"/>
        <v>&gt;80</v>
      </c>
      <c r="AF739">
        <v>-37.93362106</v>
      </c>
      <c r="AG739">
        <v>145.22992604999999</v>
      </c>
      <c r="AH739" t="s">
        <v>75</v>
      </c>
      <c r="AI739" t="s">
        <v>76</v>
      </c>
      <c r="AJ739" s="33" t="s">
        <v>164</v>
      </c>
      <c r="AL739" t="s">
        <v>78</v>
      </c>
      <c r="AM739" t="s">
        <v>79</v>
      </c>
      <c r="AN739">
        <v>220</v>
      </c>
      <c r="AO739" s="69">
        <v>2</v>
      </c>
      <c r="AP739">
        <v>2</v>
      </c>
      <c r="AQ739">
        <v>0</v>
      </c>
      <c r="AR739">
        <v>1</v>
      </c>
      <c r="AS739" s="82" t="str">
        <f t="shared" si="1050"/>
        <v>Gw-0-1</v>
      </c>
      <c r="AT739" s="14">
        <f t="shared" si="1051"/>
        <v>17616</v>
      </c>
      <c r="AU739" s="81">
        <f>VLOOKUP(C739,Bushfire_Vlookup!$F$2:$H$12575,3,FALSE)</f>
        <v>550.20848799999999</v>
      </c>
      <c r="AV739" s="14">
        <f>VLOOKUP(AS739,Safety_collateral_Vlookup!$J$3:$L$20,2,FALSE)</f>
        <v>11570.139925214824</v>
      </c>
      <c r="AW739" s="14">
        <f>VLOOKUP(AS739,Safety_collateral_Vlookup!$J$3:$L$20,3,FALSE)</f>
        <v>148000</v>
      </c>
      <c r="AX739" s="48">
        <f t="shared" si="1052"/>
        <v>189644.68375690019</v>
      </c>
      <c r="AY739" s="49">
        <f t="shared" ref="AY739:AY785" si="1136">(R739/1000)*AZ739</f>
        <v>11498.800000000001</v>
      </c>
      <c r="AZ739" s="14">
        <v>76000</v>
      </c>
      <c r="BA739" s="16">
        <f t="shared" si="1053"/>
        <v>16.492563028916077</v>
      </c>
      <c r="BB739" t="e">
        <f>IF(BA739&lt;=#REF!,#REF!,IF(BA739&lt;=#REF!,#REF!,IF(BA739&lt;=#REF!,#REF!,IF(BA739&lt;=#REF!,#REF!,#REF!))))</f>
        <v>#REF!</v>
      </c>
      <c r="BC739" s="51">
        <v>5</v>
      </c>
      <c r="BD739" s="21">
        <v>70</v>
      </c>
      <c r="BE739" s="21">
        <v>6.4399999999999999E-2</v>
      </c>
      <c r="BF739" s="26">
        <f t="shared" si="1054"/>
        <v>750.02294604266456</v>
      </c>
      <c r="BG739" s="21">
        <v>7</v>
      </c>
      <c r="BH739" s="21">
        <f t="shared" si="1055"/>
        <v>10.5</v>
      </c>
      <c r="BI739" s="28">
        <f t="shared" si="1056"/>
        <v>1.1390624999999999E-6</v>
      </c>
      <c r="BJ739" s="27">
        <f t="shared" si="1057"/>
        <v>1.1390624999999999E-6</v>
      </c>
      <c r="BK739" s="28">
        <f t="shared" si="1058"/>
        <v>1.7463268216136599E-5</v>
      </c>
      <c r="BL739" s="35">
        <f t="shared" si="1059"/>
        <v>2.8801405174549971E-4</v>
      </c>
      <c r="BM739" s="21" t="str">
        <f t="shared" si="1060"/>
        <v>Cr1</v>
      </c>
      <c r="BN739" s="51">
        <v>1</v>
      </c>
      <c r="BO739" s="21">
        <v>2</v>
      </c>
      <c r="BP739" s="50" t="s">
        <v>5497</v>
      </c>
      <c r="BQ739" s="14">
        <v>17616</v>
      </c>
      <c r="BR739">
        <f>IFERROR(VLOOKUP(AO739,'Model Failure data- Lines'!$A$37:$E$41,3,FALSE),'Model Failure data- Lines'!$C$37)</f>
        <v>5.2310000000000009E-2</v>
      </c>
      <c r="BS739" s="14">
        <f t="shared" si="1061"/>
        <v>9920.3134073234505</v>
      </c>
      <c r="BT739" s="34">
        <f t="shared" si="1043"/>
        <v>10256.35950715668</v>
      </c>
      <c r="BU739" s="34">
        <f t="shared" si="1062"/>
        <v>0.9672353431450269</v>
      </c>
      <c r="BV739" s="54">
        <f t="shared" si="1063"/>
        <v>-336.04609983322916</v>
      </c>
      <c r="BW739">
        <f>IFERROR(VLOOKUP(AO739,'Model Failure data- Lines'!$A$37:$E$41,4,FALSE),'Model Failure data- Lines'!$D$37)</f>
        <v>5.571000000000001E-2</v>
      </c>
      <c r="BX739" s="14">
        <f t="shared" si="1064"/>
        <v>10565.105332096911</v>
      </c>
      <c r="BY739" s="34">
        <f t="shared" si="1065"/>
        <v>9148.1641858318417</v>
      </c>
      <c r="BZ739" s="71">
        <f t="shared" si="1066"/>
        <v>1.1548880319025698</v>
      </c>
      <c r="CA739" s="71">
        <f t="shared" si="1067"/>
        <v>1416.9411462650696</v>
      </c>
      <c r="CB739" s="57">
        <v>2</v>
      </c>
      <c r="CC739">
        <f>IFERROR(VLOOKUP(AO739,'Model Failure data- Lines'!$A$37:$E$41,5,FALSE),'Model Failure data- Lines'!$E$37)</f>
        <v>6.1850000000000002E-2</v>
      </c>
      <c r="CD739" s="14">
        <f t="shared" si="1068"/>
        <v>11729.523690364278</v>
      </c>
      <c r="CE739" s="34">
        <f t="shared" si="1069"/>
        <v>7278.0557945991195</v>
      </c>
      <c r="CF739" s="34">
        <f t="shared" si="1070"/>
        <v>1.611628712583997</v>
      </c>
      <c r="CG739" s="54">
        <f t="shared" si="1071"/>
        <v>4451.4678957651586</v>
      </c>
      <c r="CH739" t="e">
        <f>IFERROR(VLOOKUP(AO739,'Model Failure data- Lines'!#REF!,3,FALSE),'Model Failure data- Lines'!#REF!)</f>
        <v>#REF!</v>
      </c>
      <c r="CI739" s="14" t="e">
        <f t="shared" si="1072"/>
        <v>#REF!</v>
      </c>
      <c r="CJ739" s="34">
        <f t="shared" si="1073"/>
        <v>9837.6270821523594</v>
      </c>
      <c r="CK739" s="34" t="e">
        <f t="shared" si="1074"/>
        <v>#REF!</v>
      </c>
      <c r="CL739" s="54" t="e">
        <f t="shared" si="1075"/>
        <v>#REF!</v>
      </c>
      <c r="CM739" t="e">
        <f>IFERROR(VLOOKUP(AO739,'Model Failure data- Lines'!#REF!,4,FALSE),'Model Failure data- Lines'!#REF!)</f>
        <v>#REF!</v>
      </c>
      <c r="CN739" s="14" t="e">
        <f t="shared" si="1076"/>
        <v>#REF!</v>
      </c>
      <c r="CO739" s="34">
        <f t="shared" si="1077"/>
        <v>8416.4353330345366</v>
      </c>
      <c r="CP739" s="34" t="e">
        <f t="shared" si="1078"/>
        <v>#REF!</v>
      </c>
      <c r="CQ739" s="54" t="e">
        <f t="shared" si="1079"/>
        <v>#REF!</v>
      </c>
      <c r="CR739" t="e">
        <f>IFERROR(VLOOKUP(AO739,'Model Failure data- Lines'!#REF!,5,FALSE),'Model Failure data- Lines'!#REF!)</f>
        <v>#REF!</v>
      </c>
      <c r="CS739" s="14" t="e">
        <f t="shared" si="1080"/>
        <v>#REF!</v>
      </c>
      <c r="CT739" s="34">
        <f t="shared" si="1081"/>
        <v>6160.3283573200824</v>
      </c>
      <c r="CU739" s="34" t="e">
        <f t="shared" si="1082"/>
        <v>#REF!</v>
      </c>
      <c r="CV739" s="54" t="e">
        <f t="shared" si="1083"/>
        <v>#REF!</v>
      </c>
      <c r="CW739" t="s">
        <v>784</v>
      </c>
      <c r="CZ739">
        <f t="shared" si="1084"/>
        <v>1416.9411462650692</v>
      </c>
      <c r="DA739" s="34">
        <f t="shared" si="1085"/>
        <v>1047.1403131200002</v>
      </c>
      <c r="DB739" s="34">
        <f t="shared" si="1086"/>
        <v>32.705806562534164</v>
      </c>
      <c r="DC739" s="34">
        <f t="shared" si="1087"/>
        <v>687.75885241437697</v>
      </c>
      <c r="DD739" s="9">
        <f t="shared" si="1088"/>
        <v>8797.5003600000018</v>
      </c>
      <c r="DE739" s="59">
        <f t="shared" si="1089"/>
        <v>9.9113097333613509E-2</v>
      </c>
      <c r="DF739" s="59">
        <f t="shared" si="1090"/>
        <v>3.0956441544575564E-3</v>
      </c>
      <c r="DG739" s="59">
        <f t="shared" si="1091"/>
        <v>6.5097207343968233E-2</v>
      </c>
      <c r="DH739" s="59">
        <f t="shared" si="1092"/>
        <v>0.83269405116796091</v>
      </c>
      <c r="DI739" s="14">
        <f t="shared" si="1093"/>
        <v>140.43742574577169</v>
      </c>
      <c r="DJ739" s="14">
        <f t="shared" si="1094"/>
        <v>4.3863455766458506</v>
      </c>
      <c r="DK739" s="14">
        <f t="shared" si="1095"/>
        <v>92.238911592617228</v>
      </c>
      <c r="DL739" s="14">
        <f t="shared" si="1096"/>
        <v>1179.8784633500347</v>
      </c>
      <c r="DM739">
        <f t="shared" si="1097"/>
        <v>4451.4678957651586</v>
      </c>
      <c r="DN739" s="34">
        <f t="shared" si="1098"/>
        <v>1162.5494232000001</v>
      </c>
      <c r="DO739" s="34">
        <f t="shared" si="1099"/>
        <v>36.310431446647598</v>
      </c>
      <c r="DP739" s="34">
        <f t="shared" si="1100"/>
        <v>763.55923571763083</v>
      </c>
      <c r="DQ739" s="9">
        <f t="shared" si="1101"/>
        <v>9767.1045999999988</v>
      </c>
      <c r="DR739" s="59">
        <f t="shared" si="1102"/>
        <v>9.9113097333613495E-2</v>
      </c>
      <c r="DS739" s="59">
        <f t="shared" si="1103"/>
        <v>3.0956441544575559E-3</v>
      </c>
      <c r="DT739" s="59">
        <f t="shared" si="1104"/>
        <v>6.5097207343968233E-2</v>
      </c>
      <c r="DU739" s="59">
        <f t="shared" si="1105"/>
        <v>0.83269405116796069</v>
      </c>
      <c r="DV739" s="14">
        <f t="shared" si="1106"/>
        <v>441.19877083042786</v>
      </c>
      <c r="DW739" s="14">
        <f t="shared" si="1107"/>
        <v>13.780160570280891</v>
      </c>
      <c r="DX739" s="14">
        <f t="shared" si="1108"/>
        <v>289.7781285956425</v>
      </c>
      <c r="DY739" s="14">
        <f t="shared" si="1109"/>
        <v>3706.7108357688071</v>
      </c>
      <c r="DZ739" s="34" t="e">
        <f t="shared" si="1110"/>
        <v>#REF!</v>
      </c>
      <c r="EA739" s="34" t="e">
        <f t="shared" si="1111"/>
        <v>#REF!</v>
      </c>
      <c r="EB739" s="34" t="e">
        <f t="shared" si="1112"/>
        <v>#REF!</v>
      </c>
      <c r="EC739" s="34" t="e">
        <f t="shared" si="1113"/>
        <v>#REF!</v>
      </c>
      <c r="ED739" s="34" t="e">
        <f t="shared" si="1114"/>
        <v>#REF!</v>
      </c>
      <c r="EE739" s="59" t="e">
        <f t="shared" si="1115"/>
        <v>#REF!</v>
      </c>
      <c r="EF739" s="59" t="e">
        <f t="shared" si="1116"/>
        <v>#REF!</v>
      </c>
      <c r="EG739" s="59" t="e">
        <f t="shared" si="1117"/>
        <v>#REF!</v>
      </c>
      <c r="EH739" s="59" t="e">
        <f t="shared" si="1118"/>
        <v>#REF!</v>
      </c>
      <c r="EI739" s="14" t="e">
        <f t="shared" si="1119"/>
        <v>#REF!</v>
      </c>
      <c r="EJ739" s="14" t="e">
        <f t="shared" si="1120"/>
        <v>#REF!</v>
      </c>
      <c r="EK739" s="14" t="e">
        <f t="shared" si="1121"/>
        <v>#REF!</v>
      </c>
      <c r="EL739" s="14" t="e">
        <f t="shared" si="1122"/>
        <v>#REF!</v>
      </c>
      <c r="EM739" t="e">
        <f t="shared" si="1123"/>
        <v>#REF!</v>
      </c>
      <c r="EN739" s="34" t="e">
        <f t="shared" si="1124"/>
        <v>#REF!</v>
      </c>
      <c r="EO739" s="34" t="e">
        <f t="shared" si="1125"/>
        <v>#REF!</v>
      </c>
      <c r="EP739" s="34" t="e">
        <f t="shared" si="1126"/>
        <v>#REF!</v>
      </c>
      <c r="EQ739" s="34" t="e">
        <f t="shared" si="1127"/>
        <v>#REF!</v>
      </c>
      <c r="ER739" s="59" t="e">
        <f t="shared" si="1128"/>
        <v>#REF!</v>
      </c>
      <c r="ES739" s="59" t="e">
        <f t="shared" si="1129"/>
        <v>#REF!</v>
      </c>
      <c r="ET739" s="59" t="e">
        <f t="shared" si="1130"/>
        <v>#REF!</v>
      </c>
      <c r="EU739" s="59" t="e">
        <f t="shared" si="1131"/>
        <v>#REF!</v>
      </c>
      <c r="EV739" s="14" t="e">
        <f t="shared" si="1132"/>
        <v>#REF!</v>
      </c>
      <c r="EW739" s="14" t="e">
        <f t="shared" si="1133"/>
        <v>#REF!</v>
      </c>
      <c r="EX739" s="14" t="e">
        <f t="shared" si="1134"/>
        <v>#REF!</v>
      </c>
      <c r="EY739" s="14" t="e">
        <f t="shared" si="1135"/>
        <v>#REF!</v>
      </c>
    </row>
    <row r="740" spans="1:155" x14ac:dyDescent="0.2">
      <c r="A740" s="17">
        <v>30003625</v>
      </c>
      <c r="B740" t="s">
        <v>62</v>
      </c>
      <c r="C740" t="s">
        <v>366</v>
      </c>
      <c r="D740" t="s">
        <v>367</v>
      </c>
      <c r="E740" t="s">
        <v>368</v>
      </c>
      <c r="F740" t="s">
        <v>66</v>
      </c>
      <c r="G740" t="s">
        <v>42</v>
      </c>
      <c r="H740" t="s">
        <v>369</v>
      </c>
      <c r="I740" t="s">
        <v>68</v>
      </c>
      <c r="J740" s="19" t="s">
        <v>69</v>
      </c>
      <c r="K740" t="s">
        <v>70</v>
      </c>
      <c r="L740">
        <v>1963</v>
      </c>
      <c r="M740">
        <f t="shared" si="1045"/>
        <v>1963</v>
      </c>
      <c r="N740">
        <v>56</v>
      </c>
      <c r="O740" s="19">
        <f t="shared" si="1046"/>
        <v>56</v>
      </c>
      <c r="P740" t="s">
        <v>80</v>
      </c>
      <c r="Q740" s="19" t="str">
        <f t="shared" si="1047"/>
        <v>50-60</v>
      </c>
      <c r="R740" s="23">
        <v>166.2</v>
      </c>
      <c r="S740" s="15">
        <f t="shared" si="1048"/>
        <v>0.16619999999999999</v>
      </c>
      <c r="T740">
        <v>30388305</v>
      </c>
      <c r="U740" t="s">
        <v>45</v>
      </c>
      <c r="V740" t="s">
        <v>46</v>
      </c>
      <c r="W740" t="s">
        <v>47</v>
      </c>
      <c r="X740" t="s">
        <v>48</v>
      </c>
      <c r="Z740" t="s">
        <v>370</v>
      </c>
      <c r="AA740" t="s">
        <v>371</v>
      </c>
      <c r="AB740" t="s">
        <v>372</v>
      </c>
      <c r="AC740">
        <v>1963</v>
      </c>
      <c r="AD740">
        <v>112</v>
      </c>
      <c r="AE740" t="str">
        <f t="shared" si="1049"/>
        <v>&gt;80</v>
      </c>
      <c r="AF740">
        <v>-37.932263730000003</v>
      </c>
      <c r="AG740">
        <v>145.23018952999999</v>
      </c>
      <c r="AH740" t="s">
        <v>75</v>
      </c>
      <c r="AI740" t="s">
        <v>76</v>
      </c>
      <c r="AJ740" s="33" t="s">
        <v>164</v>
      </c>
      <c r="AL740" t="s">
        <v>48</v>
      </c>
      <c r="AM740" t="s">
        <v>86</v>
      </c>
      <c r="AN740">
        <v>220</v>
      </c>
      <c r="AO740" s="69">
        <v>2</v>
      </c>
      <c r="AP740">
        <v>2</v>
      </c>
      <c r="AQ740">
        <v>0</v>
      </c>
      <c r="AR740">
        <v>2</v>
      </c>
      <c r="AS740" s="82" t="str">
        <f t="shared" si="1050"/>
        <v>Gw-0-2</v>
      </c>
      <c r="AT740" s="14">
        <f t="shared" si="1051"/>
        <v>17616</v>
      </c>
      <c r="AU740" s="81">
        <f>VLOOKUP(C740,Bushfire_Vlookup!$F$2:$H$12575,3,FALSE)</f>
        <v>552.16463799999997</v>
      </c>
      <c r="AV740" s="14">
        <f>VLOOKUP(AS740,Safety_collateral_Vlookup!$J$3:$L$20,2,FALSE)</f>
        <v>93570.139925214826</v>
      </c>
      <c r="AW740" s="14">
        <f>VLOOKUP(AS740,Safety_collateral_Vlookup!$J$3:$L$20,3,FALSE)</f>
        <v>550000</v>
      </c>
      <c r="AX740" s="48">
        <f t="shared" si="1052"/>
        <v>706074.77096895012</v>
      </c>
      <c r="AY740" s="49">
        <f t="shared" si="1136"/>
        <v>12631.199999999999</v>
      </c>
      <c r="AZ740" s="14">
        <v>76000</v>
      </c>
      <c r="BA740" s="16">
        <f t="shared" si="1053"/>
        <v>55.899263012932281</v>
      </c>
      <c r="BB740" t="e">
        <f>IF(BA740&lt;=#REF!,#REF!,IF(BA740&lt;=#REF!,#REF!,IF(BA740&lt;=#REF!,#REF!,IF(BA740&lt;=#REF!,#REF!,#REF!))))</f>
        <v>#REF!</v>
      </c>
      <c r="BC740" s="51">
        <v>5</v>
      </c>
      <c r="BD740" s="21">
        <v>70</v>
      </c>
      <c r="BE740" s="21">
        <v>6.4399999999999999E-2</v>
      </c>
      <c r="BF740" s="26">
        <f t="shared" si="1054"/>
        <v>823.88508679637027</v>
      </c>
      <c r="BG740" s="21">
        <v>7</v>
      </c>
      <c r="BH740" s="21">
        <f t="shared" si="1055"/>
        <v>10.5</v>
      </c>
      <c r="BI740" s="28">
        <f t="shared" si="1056"/>
        <v>1.1390624999999999E-6</v>
      </c>
      <c r="BJ740" s="27">
        <f t="shared" si="1057"/>
        <v>1.1390624999999999E-6</v>
      </c>
      <c r="BK740" s="28">
        <f t="shared" si="1058"/>
        <v>1.7463268216136603E-5</v>
      </c>
      <c r="BL740" s="35">
        <f t="shared" si="1059"/>
        <v>9.7618382307920054E-4</v>
      </c>
      <c r="BM740" s="21" t="str">
        <f t="shared" si="1060"/>
        <v>Cr1</v>
      </c>
      <c r="BN740" s="51">
        <v>1</v>
      </c>
      <c r="BO740" s="21">
        <v>2</v>
      </c>
      <c r="BP740" s="50" t="s">
        <v>5497</v>
      </c>
      <c r="BQ740" s="14">
        <v>17616</v>
      </c>
      <c r="BR740">
        <f>IFERROR(VLOOKUP(AO740,'Model Failure data- Lines'!$A$37:$E$41,3,FALSE),'Model Failure data- Lines'!$C$37)</f>
        <v>5.2310000000000009E-2</v>
      </c>
      <c r="BS740" s="14">
        <f t="shared" si="1061"/>
        <v>36934.77126938579</v>
      </c>
      <c r="BT740" s="34">
        <f t="shared" si="1043"/>
        <v>11266.404164503898</v>
      </c>
      <c r="BU740" s="34">
        <f t="shared" si="1062"/>
        <v>3.2783105177207323</v>
      </c>
      <c r="BV740" s="54">
        <f t="shared" si="1063"/>
        <v>25668.367104881894</v>
      </c>
      <c r="BW740">
        <f>IFERROR(VLOOKUP(AO740,'Model Failure data- Lines'!$A$37:$E$41,4,FALSE),'Model Failure data- Lines'!$D$37)</f>
        <v>5.571000000000001E-2</v>
      </c>
      <c r="BX740" s="14">
        <f t="shared" si="1064"/>
        <v>39335.425490680216</v>
      </c>
      <c r="BY740" s="34">
        <f t="shared" si="1065"/>
        <v>10049.073943722749</v>
      </c>
      <c r="BZ740" s="71">
        <f t="shared" si="1066"/>
        <v>3.9143333715094681</v>
      </c>
      <c r="CA740" s="71">
        <f t="shared" si="1067"/>
        <v>29286.351546957467</v>
      </c>
      <c r="CB740" s="57">
        <v>2</v>
      </c>
      <c r="CC740">
        <f>IFERROR(VLOOKUP(AO740,'Model Failure data- Lines'!$A$37:$E$41,5,FALSE),'Model Failure data- Lines'!$E$37)</f>
        <v>6.1850000000000002E-2</v>
      </c>
      <c r="CD740" s="14">
        <f t="shared" si="1068"/>
        <v>43670.724584429568</v>
      </c>
      <c r="CE740" s="34">
        <f t="shared" si="1069"/>
        <v>7994.7975747678347</v>
      </c>
      <c r="CF740" s="34">
        <f t="shared" si="1070"/>
        <v>5.4623927843098325</v>
      </c>
      <c r="CG740" s="54">
        <f t="shared" si="1071"/>
        <v>35675.927009661733</v>
      </c>
      <c r="CH740" t="e">
        <f>IFERROR(VLOOKUP(AO740,'Model Failure data- Lines'!#REF!,3,FALSE),'Model Failure data- Lines'!#REF!)</f>
        <v>#REF!</v>
      </c>
      <c r="CI740" s="14" t="e">
        <f t="shared" si="1072"/>
        <v>#REF!</v>
      </c>
      <c r="CJ740" s="34">
        <f t="shared" si="1073"/>
        <v>10806.435036706687</v>
      </c>
      <c r="CK740" s="34" t="e">
        <f t="shared" si="1074"/>
        <v>#REF!</v>
      </c>
      <c r="CL740" s="54" t="e">
        <f t="shared" si="1075"/>
        <v>#REF!</v>
      </c>
      <c r="CM740" t="e">
        <f>IFERROR(VLOOKUP(AO740,'Model Failure data- Lines'!#REF!,4,FALSE),'Model Failure data- Lines'!#REF!)</f>
        <v>#REF!</v>
      </c>
      <c r="CN740" s="14" t="e">
        <f t="shared" si="1076"/>
        <v>#REF!</v>
      </c>
      <c r="CO740" s="34">
        <f t="shared" si="1077"/>
        <v>9245.2845495726342</v>
      </c>
      <c r="CP740" s="34" t="e">
        <f t="shared" si="1078"/>
        <v>#REF!</v>
      </c>
      <c r="CQ740" s="54" t="e">
        <f t="shared" si="1079"/>
        <v>#REF!</v>
      </c>
      <c r="CR740" t="e">
        <f>IFERROR(VLOOKUP(AO740,'Model Failure data- Lines'!#REF!,5,FALSE),'Model Failure data- Lines'!#REF!)</f>
        <v>#REF!</v>
      </c>
      <c r="CS740" s="14" t="e">
        <f t="shared" si="1080"/>
        <v>#REF!</v>
      </c>
      <c r="CT740" s="34">
        <f t="shared" si="1081"/>
        <v>6766.99651676535</v>
      </c>
      <c r="CU740" s="34" t="e">
        <f t="shared" si="1082"/>
        <v>#REF!</v>
      </c>
      <c r="CV740" s="54" t="e">
        <f t="shared" si="1083"/>
        <v>#REF!</v>
      </c>
      <c r="CW740" t="s">
        <v>372</v>
      </c>
      <c r="CZ740">
        <f t="shared" si="1084"/>
        <v>29286.351546957467</v>
      </c>
      <c r="DA740" s="34">
        <f t="shared" si="1085"/>
        <v>1047.1403131200002</v>
      </c>
      <c r="DB740" s="34">
        <f t="shared" si="1086"/>
        <v>32.822085145839665</v>
      </c>
      <c r="DC740" s="34">
        <f t="shared" si="1087"/>
        <v>5562.0495924143779</v>
      </c>
      <c r="DD740" s="9">
        <f t="shared" si="1088"/>
        <v>32693.413500000002</v>
      </c>
      <c r="DE740" s="59">
        <f t="shared" si="1089"/>
        <v>2.662079537866192E-2</v>
      </c>
      <c r="DF740" s="59">
        <f t="shared" si="1090"/>
        <v>8.34415408919785E-4</v>
      </c>
      <c r="DG740" s="59">
        <f t="shared" si="1091"/>
        <v>0.14140051932912739</v>
      </c>
      <c r="DH740" s="59">
        <f t="shared" si="1092"/>
        <v>0.83114426988329104</v>
      </c>
      <c r="DI740" s="14">
        <f t="shared" si="1093"/>
        <v>779.62597191911368</v>
      </c>
      <c r="DJ740" s="14">
        <f t="shared" si="1094"/>
        <v>24.436983001823094</v>
      </c>
      <c r="DK740" s="14">
        <f t="shared" si="1095"/>
        <v>4141.1053179951787</v>
      </c>
      <c r="DL740" s="14">
        <f t="shared" si="1096"/>
        <v>24341.183274041352</v>
      </c>
      <c r="DM740">
        <f t="shared" si="1097"/>
        <v>35675.927009661733</v>
      </c>
      <c r="DN740" s="34">
        <f t="shared" si="1098"/>
        <v>1162.5494232000001</v>
      </c>
      <c r="DO740" s="34">
        <f t="shared" si="1099"/>
        <v>36.439525511940097</v>
      </c>
      <c r="DP740" s="34">
        <f t="shared" si="1100"/>
        <v>6175.0631357176308</v>
      </c>
      <c r="DQ740" s="9">
        <f t="shared" si="1101"/>
        <v>36296.672500000001</v>
      </c>
      <c r="DR740" s="59">
        <f t="shared" si="1102"/>
        <v>2.6620795378661917E-2</v>
      </c>
      <c r="DS740" s="59">
        <f t="shared" si="1103"/>
        <v>8.3441540891978478E-4</v>
      </c>
      <c r="DT740" s="59">
        <f t="shared" si="1104"/>
        <v>0.14140051932912737</v>
      </c>
      <c r="DU740" s="59">
        <f t="shared" si="1105"/>
        <v>0.83114426988329104</v>
      </c>
      <c r="DV740" s="14">
        <f t="shared" si="1106"/>
        <v>949.72155286828297</v>
      </c>
      <c r="DW740" s="14">
        <f t="shared" si="1107"/>
        <v>29.768543224359288</v>
      </c>
      <c r="DX740" s="14">
        <f t="shared" si="1108"/>
        <v>5044.5946067142113</v>
      </c>
      <c r="DY740" s="14">
        <f t="shared" si="1109"/>
        <v>29651.84230685488</v>
      </c>
      <c r="DZ740" s="34" t="e">
        <f t="shared" si="1110"/>
        <v>#REF!</v>
      </c>
      <c r="EA740" s="34" t="e">
        <f t="shared" si="1111"/>
        <v>#REF!</v>
      </c>
      <c r="EB740" s="34" t="e">
        <f t="shared" si="1112"/>
        <v>#REF!</v>
      </c>
      <c r="EC740" s="34" t="e">
        <f t="shared" si="1113"/>
        <v>#REF!</v>
      </c>
      <c r="ED740" s="34" t="e">
        <f t="shared" si="1114"/>
        <v>#REF!</v>
      </c>
      <c r="EE740" s="59" t="e">
        <f t="shared" si="1115"/>
        <v>#REF!</v>
      </c>
      <c r="EF740" s="59" t="e">
        <f t="shared" si="1116"/>
        <v>#REF!</v>
      </c>
      <c r="EG740" s="59" t="e">
        <f t="shared" si="1117"/>
        <v>#REF!</v>
      </c>
      <c r="EH740" s="59" t="e">
        <f t="shared" si="1118"/>
        <v>#REF!</v>
      </c>
      <c r="EI740" s="14" t="e">
        <f t="shared" si="1119"/>
        <v>#REF!</v>
      </c>
      <c r="EJ740" s="14" t="e">
        <f t="shared" si="1120"/>
        <v>#REF!</v>
      </c>
      <c r="EK740" s="14" t="e">
        <f t="shared" si="1121"/>
        <v>#REF!</v>
      </c>
      <c r="EL740" s="14" t="e">
        <f t="shared" si="1122"/>
        <v>#REF!</v>
      </c>
      <c r="EM740" t="e">
        <f t="shared" si="1123"/>
        <v>#REF!</v>
      </c>
      <c r="EN740" s="34" t="e">
        <f t="shared" si="1124"/>
        <v>#REF!</v>
      </c>
      <c r="EO740" s="34" t="e">
        <f t="shared" si="1125"/>
        <v>#REF!</v>
      </c>
      <c r="EP740" s="34" t="e">
        <f t="shared" si="1126"/>
        <v>#REF!</v>
      </c>
      <c r="EQ740" s="34" t="e">
        <f t="shared" si="1127"/>
        <v>#REF!</v>
      </c>
      <c r="ER740" s="59" t="e">
        <f t="shared" si="1128"/>
        <v>#REF!</v>
      </c>
      <c r="ES740" s="59" t="e">
        <f t="shared" si="1129"/>
        <v>#REF!</v>
      </c>
      <c r="ET740" s="59" t="e">
        <f t="shared" si="1130"/>
        <v>#REF!</v>
      </c>
      <c r="EU740" s="59" t="e">
        <f t="shared" si="1131"/>
        <v>#REF!</v>
      </c>
      <c r="EV740" s="14" t="e">
        <f t="shared" si="1132"/>
        <v>#REF!</v>
      </c>
      <c r="EW740" s="14" t="e">
        <f t="shared" si="1133"/>
        <v>#REF!</v>
      </c>
      <c r="EX740" s="14" t="e">
        <f t="shared" si="1134"/>
        <v>#REF!</v>
      </c>
      <c r="EY740" s="14" t="e">
        <f t="shared" si="1135"/>
        <v>#REF!</v>
      </c>
    </row>
    <row r="741" spans="1:155" x14ac:dyDescent="0.2">
      <c r="A741" s="17">
        <v>30404155</v>
      </c>
      <c r="B741" t="s">
        <v>62</v>
      </c>
      <c r="C741" t="s">
        <v>366</v>
      </c>
      <c r="D741" t="s">
        <v>367</v>
      </c>
      <c r="E741" t="s">
        <v>368</v>
      </c>
      <c r="F741" t="s">
        <v>66</v>
      </c>
      <c r="G741" t="s">
        <v>42</v>
      </c>
      <c r="H741" t="s">
        <v>5266</v>
      </c>
      <c r="I741" t="s">
        <v>68</v>
      </c>
      <c r="J741" s="19" t="s">
        <v>69</v>
      </c>
      <c r="K741" t="s">
        <v>70</v>
      </c>
      <c r="L741">
        <v>1963</v>
      </c>
      <c r="M741">
        <f t="shared" si="1045"/>
        <v>1963</v>
      </c>
      <c r="N741">
        <v>56</v>
      </c>
      <c r="O741" s="19">
        <f t="shared" si="1046"/>
        <v>56</v>
      </c>
      <c r="P741" t="s">
        <v>80</v>
      </c>
      <c r="Q741" s="19" t="str">
        <f t="shared" si="1047"/>
        <v>50-60</v>
      </c>
      <c r="R741" s="23">
        <v>166.2</v>
      </c>
      <c r="S741" s="15">
        <f t="shared" si="1048"/>
        <v>0.16619999999999999</v>
      </c>
      <c r="T741">
        <v>30388305</v>
      </c>
      <c r="U741" t="s">
        <v>45</v>
      </c>
      <c r="V741" t="s">
        <v>46</v>
      </c>
      <c r="W741" t="s">
        <v>47</v>
      </c>
      <c r="X741" t="s">
        <v>48</v>
      </c>
      <c r="Z741" t="s">
        <v>370</v>
      </c>
      <c r="AA741" t="s">
        <v>371</v>
      </c>
      <c r="AB741" t="s">
        <v>372</v>
      </c>
      <c r="AC741">
        <v>1963</v>
      </c>
      <c r="AD741">
        <v>112</v>
      </c>
      <c r="AE741" t="str">
        <f t="shared" si="1049"/>
        <v>&gt;80</v>
      </c>
      <c r="AF741">
        <v>-37.932263730000003</v>
      </c>
      <c r="AG741">
        <v>145.23018952999999</v>
      </c>
      <c r="AH741" t="s">
        <v>75</v>
      </c>
      <c r="AI741" t="s">
        <v>76</v>
      </c>
      <c r="AJ741" s="33" t="s">
        <v>164</v>
      </c>
      <c r="AL741" t="s">
        <v>78</v>
      </c>
      <c r="AM741" t="s">
        <v>79</v>
      </c>
      <c r="AN741">
        <v>220</v>
      </c>
      <c r="AO741" s="69">
        <v>2</v>
      </c>
      <c r="AP741">
        <v>2</v>
      </c>
      <c r="AQ741">
        <v>0</v>
      </c>
      <c r="AR741">
        <v>2</v>
      </c>
      <c r="AS741" s="82" t="str">
        <f t="shared" si="1050"/>
        <v>Gw-0-2</v>
      </c>
      <c r="AT741" s="14">
        <f t="shared" si="1051"/>
        <v>17616</v>
      </c>
      <c r="AU741" s="81">
        <f>VLOOKUP(C741,Bushfire_Vlookup!$F$2:$H$12575,3,FALSE)</f>
        <v>552.16463799999997</v>
      </c>
      <c r="AV741" s="14">
        <f>VLOOKUP(AS741,Safety_collateral_Vlookup!$J$3:$L$20,2,FALSE)</f>
        <v>93570.139925214826</v>
      </c>
      <c r="AW741" s="14">
        <f>VLOOKUP(AS741,Safety_collateral_Vlookup!$J$3:$L$20,3,FALSE)</f>
        <v>550000</v>
      </c>
      <c r="AX741" s="48">
        <f t="shared" si="1052"/>
        <v>706074.77096895012</v>
      </c>
      <c r="AY741" s="49">
        <f t="shared" si="1136"/>
        <v>12631.199999999999</v>
      </c>
      <c r="AZ741" s="14">
        <v>76000</v>
      </c>
      <c r="BA741" s="16">
        <f t="shared" si="1053"/>
        <v>55.899263012932281</v>
      </c>
      <c r="BB741" t="e">
        <f>IF(BA741&lt;=#REF!,#REF!,IF(BA741&lt;=#REF!,#REF!,IF(BA741&lt;=#REF!,#REF!,IF(BA741&lt;=#REF!,#REF!,#REF!))))</f>
        <v>#REF!</v>
      </c>
      <c r="BC741" s="51">
        <v>5</v>
      </c>
      <c r="BD741" s="21">
        <v>70</v>
      </c>
      <c r="BE741" s="21">
        <v>6.4399999999999999E-2</v>
      </c>
      <c r="BF741" s="26">
        <f t="shared" si="1054"/>
        <v>823.88508679637027</v>
      </c>
      <c r="BG741" s="21">
        <v>7</v>
      </c>
      <c r="BH741" s="21">
        <f t="shared" si="1055"/>
        <v>10.5</v>
      </c>
      <c r="BI741" s="28">
        <f t="shared" si="1056"/>
        <v>1.1390624999999999E-6</v>
      </c>
      <c r="BJ741" s="27">
        <f t="shared" si="1057"/>
        <v>1.1390624999999999E-6</v>
      </c>
      <c r="BK741" s="28">
        <f t="shared" si="1058"/>
        <v>1.7463268216136603E-5</v>
      </c>
      <c r="BL741" s="35">
        <f t="shared" si="1059"/>
        <v>9.7618382307920054E-4</v>
      </c>
      <c r="BM741" s="21" t="str">
        <f t="shared" si="1060"/>
        <v>Cr1</v>
      </c>
      <c r="BN741" s="51">
        <v>1</v>
      </c>
      <c r="BO741" s="21">
        <v>2</v>
      </c>
      <c r="BP741" s="50" t="s">
        <v>5497</v>
      </c>
      <c r="BQ741" s="14">
        <v>17616</v>
      </c>
      <c r="BR741">
        <f>IFERROR(VLOOKUP(AO741,'Model Failure data- Lines'!$A$37:$E$41,3,FALSE),'Model Failure data- Lines'!$C$37)</f>
        <v>5.2310000000000009E-2</v>
      </c>
      <c r="BS741" s="14">
        <f t="shared" si="1061"/>
        <v>36934.77126938579</v>
      </c>
      <c r="BT741" s="34">
        <f t="shared" si="1043"/>
        <v>11266.404164503898</v>
      </c>
      <c r="BU741" s="34">
        <f t="shared" si="1062"/>
        <v>3.2783105177207323</v>
      </c>
      <c r="BV741" s="54">
        <f t="shared" si="1063"/>
        <v>25668.367104881894</v>
      </c>
      <c r="BW741">
        <f>IFERROR(VLOOKUP(AO741,'Model Failure data- Lines'!$A$37:$E$41,4,FALSE),'Model Failure data- Lines'!$D$37)</f>
        <v>5.571000000000001E-2</v>
      </c>
      <c r="BX741" s="14">
        <f t="shared" si="1064"/>
        <v>39335.425490680216</v>
      </c>
      <c r="BY741" s="34">
        <f t="shared" si="1065"/>
        <v>10049.073943722749</v>
      </c>
      <c r="BZ741" s="71">
        <f t="shared" si="1066"/>
        <v>3.9143333715094681</v>
      </c>
      <c r="CA741" s="71">
        <f t="shared" si="1067"/>
        <v>29286.351546957467</v>
      </c>
      <c r="CB741" s="57">
        <v>2</v>
      </c>
      <c r="CC741">
        <f>IFERROR(VLOOKUP(AO741,'Model Failure data- Lines'!$A$37:$E$41,5,FALSE),'Model Failure data- Lines'!$E$37)</f>
        <v>6.1850000000000002E-2</v>
      </c>
      <c r="CD741" s="14">
        <f t="shared" si="1068"/>
        <v>43670.724584429568</v>
      </c>
      <c r="CE741" s="34">
        <f t="shared" si="1069"/>
        <v>7994.7975747678347</v>
      </c>
      <c r="CF741" s="34">
        <f t="shared" si="1070"/>
        <v>5.4623927843098325</v>
      </c>
      <c r="CG741" s="54">
        <f t="shared" si="1071"/>
        <v>35675.927009661733</v>
      </c>
      <c r="CH741" t="e">
        <f>IFERROR(VLOOKUP(AO741,'Model Failure data- Lines'!#REF!,3,FALSE),'Model Failure data- Lines'!#REF!)</f>
        <v>#REF!</v>
      </c>
      <c r="CI741" s="14" t="e">
        <f t="shared" si="1072"/>
        <v>#REF!</v>
      </c>
      <c r="CJ741" s="34">
        <f t="shared" si="1073"/>
        <v>10806.435036706687</v>
      </c>
      <c r="CK741" s="34" t="e">
        <f t="shared" si="1074"/>
        <v>#REF!</v>
      </c>
      <c r="CL741" s="54" t="e">
        <f t="shared" si="1075"/>
        <v>#REF!</v>
      </c>
      <c r="CM741" t="e">
        <f>IFERROR(VLOOKUP(AO741,'Model Failure data- Lines'!#REF!,4,FALSE),'Model Failure data- Lines'!#REF!)</f>
        <v>#REF!</v>
      </c>
      <c r="CN741" s="14" t="e">
        <f t="shared" si="1076"/>
        <v>#REF!</v>
      </c>
      <c r="CO741" s="34">
        <f t="shared" si="1077"/>
        <v>9245.2845495726342</v>
      </c>
      <c r="CP741" s="34" t="e">
        <f t="shared" si="1078"/>
        <v>#REF!</v>
      </c>
      <c r="CQ741" s="54" t="e">
        <f t="shared" si="1079"/>
        <v>#REF!</v>
      </c>
      <c r="CR741" t="e">
        <f>IFERROR(VLOOKUP(AO741,'Model Failure data- Lines'!#REF!,5,FALSE),'Model Failure data- Lines'!#REF!)</f>
        <v>#REF!</v>
      </c>
      <c r="CS741" s="14" t="e">
        <f t="shared" si="1080"/>
        <v>#REF!</v>
      </c>
      <c r="CT741" s="34">
        <f t="shared" si="1081"/>
        <v>6766.99651676535</v>
      </c>
      <c r="CU741" s="34" t="e">
        <f t="shared" si="1082"/>
        <v>#REF!</v>
      </c>
      <c r="CV741" s="54" t="e">
        <f t="shared" si="1083"/>
        <v>#REF!</v>
      </c>
      <c r="CW741" t="s">
        <v>372</v>
      </c>
      <c r="CZ741">
        <f t="shared" si="1084"/>
        <v>29286.351546957467</v>
      </c>
      <c r="DA741" s="34">
        <f t="shared" si="1085"/>
        <v>1047.1403131200002</v>
      </c>
      <c r="DB741" s="34">
        <f t="shared" si="1086"/>
        <v>32.822085145839665</v>
      </c>
      <c r="DC741" s="34">
        <f t="shared" si="1087"/>
        <v>5562.0495924143779</v>
      </c>
      <c r="DD741" s="9">
        <f t="shared" si="1088"/>
        <v>32693.413500000002</v>
      </c>
      <c r="DE741" s="59">
        <f t="shared" si="1089"/>
        <v>2.662079537866192E-2</v>
      </c>
      <c r="DF741" s="59">
        <f t="shared" si="1090"/>
        <v>8.34415408919785E-4</v>
      </c>
      <c r="DG741" s="59">
        <f t="shared" si="1091"/>
        <v>0.14140051932912739</v>
      </c>
      <c r="DH741" s="59">
        <f t="shared" si="1092"/>
        <v>0.83114426988329104</v>
      </c>
      <c r="DI741" s="14">
        <f t="shared" si="1093"/>
        <v>779.62597191911368</v>
      </c>
      <c r="DJ741" s="14">
        <f t="shared" si="1094"/>
        <v>24.436983001823094</v>
      </c>
      <c r="DK741" s="14">
        <f t="shared" si="1095"/>
        <v>4141.1053179951787</v>
      </c>
      <c r="DL741" s="14">
        <f t="shared" si="1096"/>
        <v>24341.183274041352</v>
      </c>
      <c r="DM741">
        <f t="shared" si="1097"/>
        <v>35675.927009661733</v>
      </c>
      <c r="DN741" s="34">
        <f t="shared" si="1098"/>
        <v>1162.5494232000001</v>
      </c>
      <c r="DO741" s="34">
        <f t="shared" si="1099"/>
        <v>36.439525511940097</v>
      </c>
      <c r="DP741" s="34">
        <f t="shared" si="1100"/>
        <v>6175.0631357176308</v>
      </c>
      <c r="DQ741" s="9">
        <f t="shared" si="1101"/>
        <v>36296.672500000001</v>
      </c>
      <c r="DR741" s="59">
        <f t="shared" si="1102"/>
        <v>2.6620795378661917E-2</v>
      </c>
      <c r="DS741" s="59">
        <f t="shared" si="1103"/>
        <v>8.3441540891978478E-4</v>
      </c>
      <c r="DT741" s="59">
        <f t="shared" si="1104"/>
        <v>0.14140051932912737</v>
      </c>
      <c r="DU741" s="59">
        <f t="shared" si="1105"/>
        <v>0.83114426988329104</v>
      </c>
      <c r="DV741" s="14">
        <f t="shared" si="1106"/>
        <v>949.72155286828297</v>
      </c>
      <c r="DW741" s="14">
        <f t="shared" si="1107"/>
        <v>29.768543224359288</v>
      </c>
      <c r="DX741" s="14">
        <f t="shared" si="1108"/>
        <v>5044.5946067142113</v>
      </c>
      <c r="DY741" s="14">
        <f t="shared" si="1109"/>
        <v>29651.84230685488</v>
      </c>
      <c r="DZ741" s="34" t="e">
        <f t="shared" si="1110"/>
        <v>#REF!</v>
      </c>
      <c r="EA741" s="34" t="e">
        <f t="shared" si="1111"/>
        <v>#REF!</v>
      </c>
      <c r="EB741" s="34" t="e">
        <f t="shared" si="1112"/>
        <v>#REF!</v>
      </c>
      <c r="EC741" s="34" t="e">
        <f t="shared" si="1113"/>
        <v>#REF!</v>
      </c>
      <c r="ED741" s="34" t="e">
        <f t="shared" si="1114"/>
        <v>#REF!</v>
      </c>
      <c r="EE741" s="59" t="e">
        <f t="shared" si="1115"/>
        <v>#REF!</v>
      </c>
      <c r="EF741" s="59" t="e">
        <f t="shared" si="1116"/>
        <v>#REF!</v>
      </c>
      <c r="EG741" s="59" t="e">
        <f t="shared" si="1117"/>
        <v>#REF!</v>
      </c>
      <c r="EH741" s="59" t="e">
        <f t="shared" si="1118"/>
        <v>#REF!</v>
      </c>
      <c r="EI741" s="14" t="e">
        <f t="shared" si="1119"/>
        <v>#REF!</v>
      </c>
      <c r="EJ741" s="14" t="e">
        <f t="shared" si="1120"/>
        <v>#REF!</v>
      </c>
      <c r="EK741" s="14" t="e">
        <f t="shared" si="1121"/>
        <v>#REF!</v>
      </c>
      <c r="EL741" s="14" t="e">
        <f t="shared" si="1122"/>
        <v>#REF!</v>
      </c>
      <c r="EM741" t="e">
        <f t="shared" si="1123"/>
        <v>#REF!</v>
      </c>
      <c r="EN741" s="34" t="e">
        <f t="shared" si="1124"/>
        <v>#REF!</v>
      </c>
      <c r="EO741" s="34" t="e">
        <f t="shared" si="1125"/>
        <v>#REF!</v>
      </c>
      <c r="EP741" s="34" t="e">
        <f t="shared" si="1126"/>
        <v>#REF!</v>
      </c>
      <c r="EQ741" s="34" t="e">
        <f t="shared" si="1127"/>
        <v>#REF!</v>
      </c>
      <c r="ER741" s="59" t="e">
        <f t="shared" si="1128"/>
        <v>#REF!</v>
      </c>
      <c r="ES741" s="59" t="e">
        <f t="shared" si="1129"/>
        <v>#REF!</v>
      </c>
      <c r="ET741" s="59" t="e">
        <f t="shared" si="1130"/>
        <v>#REF!</v>
      </c>
      <c r="EU741" s="59" t="e">
        <f t="shared" si="1131"/>
        <v>#REF!</v>
      </c>
      <c r="EV741" s="14" t="e">
        <f t="shared" si="1132"/>
        <v>#REF!</v>
      </c>
      <c r="EW741" s="14" t="e">
        <f t="shared" si="1133"/>
        <v>#REF!</v>
      </c>
      <c r="EX741" s="14" t="e">
        <f t="shared" si="1134"/>
        <v>#REF!</v>
      </c>
      <c r="EY741" s="14" t="e">
        <f t="shared" si="1135"/>
        <v>#REF!</v>
      </c>
    </row>
    <row r="742" spans="1:155" x14ac:dyDescent="0.2">
      <c r="A742" s="17">
        <v>30098876</v>
      </c>
      <c r="B742" t="s">
        <v>62</v>
      </c>
      <c r="C742" t="s">
        <v>2245</v>
      </c>
      <c r="D742" t="s">
        <v>2246</v>
      </c>
      <c r="E742" t="s">
        <v>960</v>
      </c>
      <c r="F742" t="s">
        <v>66</v>
      </c>
      <c r="G742" t="s">
        <v>42</v>
      </c>
      <c r="H742" t="s">
        <v>2247</v>
      </c>
      <c r="I742" t="s">
        <v>68</v>
      </c>
      <c r="J742" s="19" t="s">
        <v>69</v>
      </c>
      <c r="K742" t="s">
        <v>70</v>
      </c>
      <c r="L742">
        <v>1963</v>
      </c>
      <c r="M742">
        <f t="shared" si="1045"/>
        <v>1963</v>
      </c>
      <c r="N742">
        <v>56</v>
      </c>
      <c r="O742" s="19">
        <f t="shared" si="1046"/>
        <v>56</v>
      </c>
      <c r="P742" t="s">
        <v>80</v>
      </c>
      <c r="Q742" s="19" t="str">
        <f t="shared" si="1047"/>
        <v>50-60</v>
      </c>
      <c r="R742" s="23">
        <v>153.69999999999999</v>
      </c>
      <c r="S742" s="15">
        <f t="shared" si="1048"/>
        <v>0.15369999999999998</v>
      </c>
      <c r="T742">
        <v>30163266</v>
      </c>
      <c r="U742" t="s">
        <v>45</v>
      </c>
      <c r="V742" t="s">
        <v>46</v>
      </c>
      <c r="W742" t="s">
        <v>47</v>
      </c>
      <c r="X742" t="s">
        <v>48</v>
      </c>
      <c r="Z742" t="s">
        <v>2248</v>
      </c>
      <c r="AA742" t="s">
        <v>2249</v>
      </c>
      <c r="AB742" t="s">
        <v>1725</v>
      </c>
      <c r="AC742">
        <v>1963</v>
      </c>
      <c r="AD742">
        <v>112</v>
      </c>
      <c r="AE742" t="str">
        <f t="shared" si="1049"/>
        <v>&gt;80</v>
      </c>
      <c r="AF742">
        <v>-37.930813180000001</v>
      </c>
      <c r="AG742">
        <v>145.23046894999999</v>
      </c>
      <c r="AH742" t="s">
        <v>75</v>
      </c>
      <c r="AI742" t="s">
        <v>76</v>
      </c>
      <c r="AJ742" s="33" t="s">
        <v>164</v>
      </c>
      <c r="AL742" t="s">
        <v>78</v>
      </c>
      <c r="AM742" t="s">
        <v>79</v>
      </c>
      <c r="AN742">
        <v>220</v>
      </c>
      <c r="AO742" s="69">
        <v>2</v>
      </c>
      <c r="AP742">
        <v>2</v>
      </c>
      <c r="AQ742">
        <v>0</v>
      </c>
      <c r="AR742">
        <v>1</v>
      </c>
      <c r="AS742" s="82" t="str">
        <f t="shared" si="1050"/>
        <v>Gw-0-1</v>
      </c>
      <c r="AT742" s="14">
        <f t="shared" si="1051"/>
        <v>17616</v>
      </c>
      <c r="AU742" s="81">
        <f>VLOOKUP(C742,Bushfire_Vlookup!$F$2:$H$12575,3,FALSE)</f>
        <v>552.16463799999997</v>
      </c>
      <c r="AV742" s="14">
        <f>VLOOKUP(AS742,Safety_collateral_Vlookup!$J$3:$L$20,2,FALSE)</f>
        <v>11570.139925214824</v>
      </c>
      <c r="AW742" s="14">
        <f>VLOOKUP(AS742,Safety_collateral_Vlookup!$J$3:$L$20,3,FALSE)</f>
        <v>148000</v>
      </c>
      <c r="AX742" s="48">
        <f t="shared" si="1052"/>
        <v>189646.77096895021</v>
      </c>
      <c r="AY742" s="49">
        <f t="shared" si="1136"/>
        <v>11681.199999999999</v>
      </c>
      <c r="AZ742" s="14">
        <v>76000</v>
      </c>
      <c r="BA742" s="16">
        <f t="shared" si="1053"/>
        <v>16.235213074765454</v>
      </c>
      <c r="BB742" t="e">
        <f>IF(BA742&lt;=#REF!,#REF!,IF(BA742&lt;=#REF!,#REF!,IF(BA742&lt;=#REF!,#REF!,IF(BA742&lt;=#REF!,#REF!,#REF!))))</f>
        <v>#REF!</v>
      </c>
      <c r="BC742" s="51">
        <v>5</v>
      </c>
      <c r="BD742" s="21">
        <v>70</v>
      </c>
      <c r="BE742" s="21">
        <v>6.4399999999999999E-2</v>
      </c>
      <c r="BF742" s="26">
        <f t="shared" si="1054"/>
        <v>761.92020361373113</v>
      </c>
      <c r="BG742" s="21">
        <v>7</v>
      </c>
      <c r="BH742" s="21">
        <f t="shared" si="1055"/>
        <v>10.5</v>
      </c>
      <c r="BI742" s="28">
        <f t="shared" si="1056"/>
        <v>1.1390624999999999E-6</v>
      </c>
      <c r="BJ742" s="27">
        <f t="shared" si="1057"/>
        <v>1.1390624999999999E-6</v>
      </c>
      <c r="BK742" s="28">
        <f t="shared" si="1058"/>
        <v>1.7463268216136603E-5</v>
      </c>
      <c r="BL742" s="35">
        <f t="shared" si="1059"/>
        <v>2.8351988047075694E-4</v>
      </c>
      <c r="BM742" s="21" t="str">
        <f t="shared" si="1060"/>
        <v>Cr1</v>
      </c>
      <c r="BN742" s="51">
        <v>1</v>
      </c>
      <c r="BO742" s="21">
        <v>2</v>
      </c>
      <c r="BP742" s="50" t="s">
        <v>5497</v>
      </c>
      <c r="BQ742" s="14">
        <v>17616</v>
      </c>
      <c r="BR742">
        <f>IFERROR(VLOOKUP(AO742,'Model Failure data- Lines'!$A$37:$E$41,3,FALSE),'Model Failure data- Lines'!$C$37)</f>
        <v>5.2310000000000009E-2</v>
      </c>
      <c r="BS742" s="14">
        <f t="shared" si="1061"/>
        <v>9920.4225893857874</v>
      </c>
      <c r="BT742" s="34">
        <f t="shared" si="1043"/>
        <v>10419.05126404482</v>
      </c>
      <c r="BU742" s="34">
        <f t="shared" si="1062"/>
        <v>0.95214260281262331</v>
      </c>
      <c r="BV742" s="54">
        <f t="shared" si="1063"/>
        <v>-498.62867465903219</v>
      </c>
      <c r="BW742">
        <f>IFERROR(VLOOKUP(AO742,'Model Failure data- Lines'!$A$37:$E$41,4,FALSE),'Model Failure data- Lines'!$D$37)</f>
        <v>5.571000000000001E-2</v>
      </c>
      <c r="BX742" s="14">
        <f t="shared" si="1064"/>
        <v>10565.221610680217</v>
      </c>
      <c r="BY742" s="34">
        <f t="shared" si="1065"/>
        <v>9293.2771669686317</v>
      </c>
      <c r="BZ742" s="71">
        <f t="shared" si="1066"/>
        <v>1.1368671590074269</v>
      </c>
      <c r="CA742" s="71">
        <f t="shared" si="1067"/>
        <v>1271.9444437115853</v>
      </c>
      <c r="CB742" s="57">
        <v>2</v>
      </c>
      <c r="CC742">
        <f>IFERROR(VLOOKUP(AO742,'Model Failure data- Lines'!$A$37:$E$41,5,FALSE),'Model Failure data- Lines'!$E$37)</f>
        <v>6.1850000000000002E-2</v>
      </c>
      <c r="CD742" s="14">
        <f t="shared" si="1068"/>
        <v>11729.652784429571</v>
      </c>
      <c r="CE742" s="34">
        <f t="shared" si="1069"/>
        <v>7393.5041350289785</v>
      </c>
      <c r="CF742" s="34">
        <f t="shared" si="1070"/>
        <v>1.5864808580895717</v>
      </c>
      <c r="CG742" s="54">
        <f t="shared" si="1071"/>
        <v>4336.1486494005921</v>
      </c>
      <c r="CH742" t="e">
        <f>IFERROR(VLOOKUP(AO742,'Model Failure data- Lines'!#REF!,3,FALSE),'Model Failure data- Lines'!#REF!)</f>
        <v>#REF!</v>
      </c>
      <c r="CI742" s="14" t="e">
        <f t="shared" si="1072"/>
        <v>#REF!</v>
      </c>
      <c r="CJ742" s="34">
        <f t="shared" si="1073"/>
        <v>9993.6766855705046</v>
      </c>
      <c r="CK742" s="34" t="e">
        <f t="shared" si="1074"/>
        <v>#REF!</v>
      </c>
      <c r="CL742" s="54" t="e">
        <f t="shared" si="1075"/>
        <v>#REF!</v>
      </c>
      <c r="CM742" t="e">
        <f>IFERROR(VLOOKUP(AO742,'Model Failure data- Lines'!#REF!,4,FALSE),'Model Failure data- Lines'!#REF!)</f>
        <v>#REF!</v>
      </c>
      <c r="CN742" s="14" t="e">
        <f t="shared" si="1076"/>
        <v>#REF!</v>
      </c>
      <c r="CO742" s="34">
        <f t="shared" si="1077"/>
        <v>8549.9412471077867</v>
      </c>
      <c r="CP742" s="34" t="e">
        <f t="shared" si="1078"/>
        <v>#REF!</v>
      </c>
      <c r="CQ742" s="54" t="e">
        <f t="shared" si="1079"/>
        <v>#REF!</v>
      </c>
      <c r="CR742" t="e">
        <f>IFERROR(VLOOKUP(AO742,'Model Failure data- Lines'!#REF!,5,FALSE),'Model Failure data- Lines'!#REF!)</f>
        <v>#REF!</v>
      </c>
      <c r="CS742" s="14" t="e">
        <f t="shared" si="1080"/>
        <v>#REF!</v>
      </c>
      <c r="CT742" s="34">
        <f t="shared" si="1081"/>
        <v>6258.0467185730104</v>
      </c>
      <c r="CU742" s="34" t="e">
        <f t="shared" si="1082"/>
        <v>#REF!</v>
      </c>
      <c r="CV742" s="54" t="e">
        <f t="shared" si="1083"/>
        <v>#REF!</v>
      </c>
      <c r="CW742" t="s">
        <v>1725</v>
      </c>
      <c r="CZ742">
        <f t="shared" si="1084"/>
        <v>1271.9444437115851</v>
      </c>
      <c r="DA742" s="34">
        <f t="shared" si="1085"/>
        <v>1047.1403131200002</v>
      </c>
      <c r="DB742" s="34">
        <f t="shared" si="1086"/>
        <v>32.822085145839665</v>
      </c>
      <c r="DC742" s="34">
        <f t="shared" si="1087"/>
        <v>687.75885241437697</v>
      </c>
      <c r="DD742" s="9">
        <f t="shared" si="1088"/>
        <v>8797.5003600000018</v>
      </c>
      <c r="DE742" s="59">
        <f t="shared" si="1089"/>
        <v>9.9112006515931717E-2</v>
      </c>
      <c r="DF742" s="59">
        <f t="shared" si="1090"/>
        <v>3.1066158718961782E-3</v>
      </c>
      <c r="DG742" s="59">
        <f t="shared" si="1091"/>
        <v>6.5096490897941256E-2</v>
      </c>
      <c r="DH742" s="59">
        <f t="shared" si="1092"/>
        <v>0.83268488671423102</v>
      </c>
      <c r="DI742" s="14">
        <f t="shared" si="1093"/>
        <v>126.06496599304577</v>
      </c>
      <c r="DJ742" s="14">
        <f t="shared" si="1094"/>
        <v>3.9514427970045651</v>
      </c>
      <c r="DK742" s="14">
        <f t="shared" si="1095"/>
        <v>82.79911990275815</v>
      </c>
      <c r="DL742" s="14">
        <f t="shared" si="1096"/>
        <v>1059.128915018777</v>
      </c>
      <c r="DM742">
        <f t="shared" si="1097"/>
        <v>4336.1486494005921</v>
      </c>
      <c r="DN742" s="34">
        <f t="shared" si="1098"/>
        <v>1162.5494232000001</v>
      </c>
      <c r="DO742" s="34">
        <f t="shared" si="1099"/>
        <v>36.439525511940097</v>
      </c>
      <c r="DP742" s="34">
        <f t="shared" si="1100"/>
        <v>763.55923571763083</v>
      </c>
      <c r="DQ742" s="9">
        <f t="shared" si="1101"/>
        <v>9767.1045999999988</v>
      </c>
      <c r="DR742" s="59">
        <f t="shared" si="1102"/>
        <v>9.9112006515931703E-2</v>
      </c>
      <c r="DS742" s="59">
        <f t="shared" si="1103"/>
        <v>3.1066158718961777E-3</v>
      </c>
      <c r="DT742" s="59">
        <f t="shared" si="1104"/>
        <v>6.5096490897941256E-2</v>
      </c>
      <c r="DU742" s="59">
        <f t="shared" si="1105"/>
        <v>0.8326848867142308</v>
      </c>
      <c r="DV742" s="14">
        <f t="shared" si="1106"/>
        <v>429.76439319343996</v>
      </c>
      <c r="DW742" s="14">
        <f t="shared" si="1107"/>
        <v>13.470748217129055</v>
      </c>
      <c r="DX742" s="14">
        <f t="shared" si="1108"/>
        <v>282.26806108782591</v>
      </c>
      <c r="DY742" s="14">
        <f t="shared" si="1109"/>
        <v>3610.6454469021969</v>
      </c>
      <c r="DZ742" s="34" t="e">
        <f t="shared" si="1110"/>
        <v>#REF!</v>
      </c>
      <c r="EA742" s="34" t="e">
        <f t="shared" si="1111"/>
        <v>#REF!</v>
      </c>
      <c r="EB742" s="34" t="e">
        <f t="shared" si="1112"/>
        <v>#REF!</v>
      </c>
      <c r="EC742" s="34" t="e">
        <f t="shared" si="1113"/>
        <v>#REF!</v>
      </c>
      <c r="ED742" s="34" t="e">
        <f t="shared" si="1114"/>
        <v>#REF!</v>
      </c>
      <c r="EE742" s="59" t="e">
        <f t="shared" si="1115"/>
        <v>#REF!</v>
      </c>
      <c r="EF742" s="59" t="e">
        <f t="shared" si="1116"/>
        <v>#REF!</v>
      </c>
      <c r="EG742" s="59" t="e">
        <f t="shared" si="1117"/>
        <v>#REF!</v>
      </c>
      <c r="EH742" s="59" t="e">
        <f t="shared" si="1118"/>
        <v>#REF!</v>
      </c>
      <c r="EI742" s="14" t="e">
        <f t="shared" si="1119"/>
        <v>#REF!</v>
      </c>
      <c r="EJ742" s="14" t="e">
        <f t="shared" si="1120"/>
        <v>#REF!</v>
      </c>
      <c r="EK742" s="14" t="e">
        <f t="shared" si="1121"/>
        <v>#REF!</v>
      </c>
      <c r="EL742" s="14" t="e">
        <f t="shared" si="1122"/>
        <v>#REF!</v>
      </c>
      <c r="EM742" t="e">
        <f t="shared" si="1123"/>
        <v>#REF!</v>
      </c>
      <c r="EN742" s="34" t="e">
        <f t="shared" si="1124"/>
        <v>#REF!</v>
      </c>
      <c r="EO742" s="34" t="e">
        <f t="shared" si="1125"/>
        <v>#REF!</v>
      </c>
      <c r="EP742" s="34" t="e">
        <f t="shared" si="1126"/>
        <v>#REF!</v>
      </c>
      <c r="EQ742" s="34" t="e">
        <f t="shared" si="1127"/>
        <v>#REF!</v>
      </c>
      <c r="ER742" s="59" t="e">
        <f t="shared" si="1128"/>
        <v>#REF!</v>
      </c>
      <c r="ES742" s="59" t="e">
        <f t="shared" si="1129"/>
        <v>#REF!</v>
      </c>
      <c r="ET742" s="59" t="e">
        <f t="shared" si="1130"/>
        <v>#REF!</v>
      </c>
      <c r="EU742" s="59" t="e">
        <f t="shared" si="1131"/>
        <v>#REF!</v>
      </c>
      <c r="EV742" s="14" t="e">
        <f t="shared" si="1132"/>
        <v>#REF!</v>
      </c>
      <c r="EW742" s="14" t="e">
        <f t="shared" si="1133"/>
        <v>#REF!</v>
      </c>
      <c r="EX742" s="14" t="e">
        <f t="shared" si="1134"/>
        <v>#REF!</v>
      </c>
      <c r="EY742" s="14" t="e">
        <f t="shared" si="1135"/>
        <v>#REF!</v>
      </c>
    </row>
    <row r="743" spans="1:155" x14ac:dyDescent="0.2">
      <c r="A743" s="17">
        <v>30019570</v>
      </c>
      <c r="B743" t="s">
        <v>62</v>
      </c>
      <c r="C743" t="s">
        <v>816</v>
      </c>
      <c r="D743" t="s">
        <v>817</v>
      </c>
      <c r="E743" t="s">
        <v>493</v>
      </c>
      <c r="F743" t="s">
        <v>66</v>
      </c>
      <c r="G743" t="s">
        <v>42</v>
      </c>
      <c r="H743" t="s">
        <v>818</v>
      </c>
      <c r="I743" t="s">
        <v>68</v>
      </c>
      <c r="J743" s="19" t="s">
        <v>69</v>
      </c>
      <c r="K743" t="s">
        <v>70</v>
      </c>
      <c r="L743">
        <v>1963</v>
      </c>
      <c r="M743">
        <f t="shared" si="1045"/>
        <v>1963</v>
      </c>
      <c r="N743">
        <v>56</v>
      </c>
      <c r="O743" s="19">
        <f t="shared" si="1046"/>
        <v>56</v>
      </c>
      <c r="P743" t="s">
        <v>80</v>
      </c>
      <c r="Q743" s="19" t="str">
        <f t="shared" si="1047"/>
        <v>50-60</v>
      </c>
      <c r="R743" s="23">
        <v>157.9</v>
      </c>
      <c r="S743" s="15">
        <f t="shared" si="1048"/>
        <v>0.15790000000000001</v>
      </c>
      <c r="T743">
        <v>30383074</v>
      </c>
      <c r="U743" t="s">
        <v>45</v>
      </c>
      <c r="V743" t="s">
        <v>46</v>
      </c>
      <c r="W743" s="20" t="s">
        <v>87</v>
      </c>
      <c r="X743" t="s">
        <v>88</v>
      </c>
      <c r="Z743" t="s">
        <v>819</v>
      </c>
      <c r="AA743" t="s">
        <v>820</v>
      </c>
      <c r="AB743" t="s">
        <v>497</v>
      </c>
      <c r="AC743">
        <v>1963</v>
      </c>
      <c r="AD743">
        <v>112</v>
      </c>
      <c r="AE743" t="str">
        <f t="shared" si="1049"/>
        <v>&gt;80</v>
      </c>
      <c r="AF743">
        <v>-37.929436420000002</v>
      </c>
      <c r="AG743">
        <v>145.23072519999999</v>
      </c>
      <c r="AH743" t="s">
        <v>75</v>
      </c>
      <c r="AI743" t="s">
        <v>76</v>
      </c>
      <c r="AJ743" s="33" t="s">
        <v>164</v>
      </c>
      <c r="AL743" t="s">
        <v>48</v>
      </c>
      <c r="AM743" t="s">
        <v>86</v>
      </c>
      <c r="AN743">
        <v>220</v>
      </c>
      <c r="AO743" s="69">
        <v>2</v>
      </c>
      <c r="AP743">
        <v>2</v>
      </c>
      <c r="AQ743">
        <v>0</v>
      </c>
      <c r="AR743">
        <v>2</v>
      </c>
      <c r="AS743" s="82" t="str">
        <f t="shared" si="1050"/>
        <v>Gw-0-2</v>
      </c>
      <c r="AT743" s="14">
        <f t="shared" si="1051"/>
        <v>17616</v>
      </c>
      <c r="AU743" s="81">
        <f>VLOOKUP(C743,Bushfire_Vlookup!$F$2:$H$12575,3,FALSE)</f>
        <v>552.16463799999997</v>
      </c>
      <c r="AV743" s="14">
        <f>VLOOKUP(AS743,Safety_collateral_Vlookup!$J$3:$L$20,2,FALSE)</f>
        <v>93570.139925214826</v>
      </c>
      <c r="AW743" s="14">
        <f>VLOOKUP(AS743,Safety_collateral_Vlookup!$J$3:$L$20,3,FALSE)</f>
        <v>550000</v>
      </c>
      <c r="AX743" s="48">
        <f t="shared" si="1052"/>
        <v>706074.77096895012</v>
      </c>
      <c r="AY743" s="49">
        <f t="shared" si="1136"/>
        <v>12000.400000000001</v>
      </c>
      <c r="AZ743" s="14">
        <v>76000</v>
      </c>
      <c r="BA743" s="16">
        <f t="shared" si="1053"/>
        <v>58.837602993979367</v>
      </c>
      <c r="BB743" t="e">
        <f>IF(BA743&lt;=#REF!,#REF!,IF(BA743&lt;=#REF!,#REF!,IF(BA743&lt;=#REF!,#REF!,IF(BA743&lt;=#REF!,#REF!,#REF!))))</f>
        <v>#REF!</v>
      </c>
      <c r="BC743" s="51">
        <v>5</v>
      </c>
      <c r="BD743" s="21">
        <v>70</v>
      </c>
      <c r="BE743" s="21">
        <v>6.4399999999999999E-2</v>
      </c>
      <c r="BF743" s="26">
        <f t="shared" si="1054"/>
        <v>782.74040436309804</v>
      </c>
      <c r="BG743" s="21">
        <v>7</v>
      </c>
      <c r="BH743" s="21">
        <f t="shared" si="1055"/>
        <v>10.5</v>
      </c>
      <c r="BI743" s="28">
        <f t="shared" si="1056"/>
        <v>1.1390624999999999E-6</v>
      </c>
      <c r="BJ743" s="27">
        <f t="shared" si="1057"/>
        <v>1.1390624999999999E-6</v>
      </c>
      <c r="BK743" s="28">
        <f t="shared" si="1058"/>
        <v>1.7463268216136603E-5</v>
      </c>
      <c r="BL743" s="35">
        <f t="shared" si="1059"/>
        <v>1.0274968422784236E-3</v>
      </c>
      <c r="BM743" s="21" t="str">
        <f t="shared" si="1060"/>
        <v>Cr1</v>
      </c>
      <c r="BN743" s="51">
        <v>1</v>
      </c>
      <c r="BO743" s="21">
        <v>0</v>
      </c>
      <c r="BP743" s="50" t="s">
        <v>5497</v>
      </c>
      <c r="BQ743" s="14">
        <v>17616</v>
      </c>
      <c r="BR743">
        <f>IFERROR(VLOOKUP(AO743,'Model Failure data- Lines'!$A$37:$E$41,3,FALSE),'Model Failure data- Lines'!$C$37)</f>
        <v>5.2310000000000009E-2</v>
      </c>
      <c r="BS743" s="14">
        <f t="shared" si="1061"/>
        <v>36934.77126938579</v>
      </c>
      <c r="BT743" s="34">
        <f t="shared" si="1043"/>
        <v>10703.761838599074</v>
      </c>
      <c r="BU743" s="34">
        <f t="shared" si="1062"/>
        <v>3.4506346297985155</v>
      </c>
      <c r="BV743" s="54">
        <f t="shared" si="1063"/>
        <v>26231.009430786718</v>
      </c>
      <c r="BW743">
        <f>IFERROR(VLOOKUP(AO743,'Model Failure data- Lines'!$A$37:$E$41,4,FALSE),'Model Failure data- Lines'!$D$37)</f>
        <v>5.571000000000001E-2</v>
      </c>
      <c r="BX743" s="14">
        <f t="shared" si="1064"/>
        <v>39335.425490680216</v>
      </c>
      <c r="BY743" s="34">
        <f t="shared" si="1065"/>
        <v>9547.224883958017</v>
      </c>
      <c r="BZ743" s="71">
        <f t="shared" si="1066"/>
        <v>4.1200899705185146</v>
      </c>
      <c r="CA743" s="71">
        <f t="shared" si="1067"/>
        <v>29788.200606722199</v>
      </c>
      <c r="CB743" s="57">
        <v>2</v>
      </c>
      <c r="CC743">
        <f>IFERROR(VLOOKUP(AO743,'Model Failure data- Lines'!$A$37:$E$41,5,FALSE),'Model Failure data- Lines'!$E$37)</f>
        <v>6.1850000000000002E-2</v>
      </c>
      <c r="CD743" s="14">
        <f t="shared" si="1068"/>
        <v>43670.724584429568</v>
      </c>
      <c r="CE743" s="34">
        <f t="shared" si="1069"/>
        <v>7595.5387307812352</v>
      </c>
      <c r="CF743" s="34">
        <f t="shared" si="1070"/>
        <v>5.7495229939980623</v>
      </c>
      <c r="CG743" s="54">
        <f t="shared" si="1071"/>
        <v>36075.185853648334</v>
      </c>
      <c r="CH743" t="e">
        <f>IFERROR(VLOOKUP(AO743,'Model Failure data- Lines'!#REF!,3,FALSE),'Model Failure data- Lines'!#REF!)</f>
        <v>#REF!</v>
      </c>
      <c r="CI743" s="14" t="e">
        <f t="shared" si="1072"/>
        <v>#REF!</v>
      </c>
      <c r="CJ743" s="34">
        <f t="shared" si="1073"/>
        <v>10266.763491552263</v>
      </c>
      <c r="CK743" s="34" t="e">
        <f t="shared" si="1074"/>
        <v>#REF!</v>
      </c>
      <c r="CL743" s="54" t="e">
        <f t="shared" si="1075"/>
        <v>#REF!</v>
      </c>
      <c r="CM743" t="e">
        <f>IFERROR(VLOOKUP(AO743,'Model Failure data- Lines'!#REF!,4,FALSE),'Model Failure data- Lines'!#REF!)</f>
        <v>#REF!</v>
      </c>
      <c r="CN743" s="14" t="e">
        <f t="shared" si="1076"/>
        <v>#REF!</v>
      </c>
      <c r="CO743" s="34">
        <f t="shared" si="1077"/>
        <v>8783.5765967359766</v>
      </c>
      <c r="CP743" s="34" t="e">
        <f t="shared" si="1078"/>
        <v>#REF!</v>
      </c>
      <c r="CQ743" s="54" t="e">
        <f t="shared" si="1079"/>
        <v>#REF!</v>
      </c>
      <c r="CR743" t="e">
        <f>IFERROR(VLOOKUP(AO743,'Model Failure data- Lines'!#REF!,5,FALSE),'Model Failure data- Lines'!#REF!)</f>
        <v>#REF!</v>
      </c>
      <c r="CS743" s="14" t="e">
        <f t="shared" si="1080"/>
        <v>#REF!</v>
      </c>
      <c r="CT743" s="34">
        <f t="shared" si="1081"/>
        <v>6429.0538507656383</v>
      </c>
      <c r="CU743" s="34" t="e">
        <f t="shared" si="1082"/>
        <v>#REF!</v>
      </c>
      <c r="CV743" s="54" t="e">
        <f t="shared" si="1083"/>
        <v>#REF!</v>
      </c>
      <c r="CW743" t="s">
        <v>497</v>
      </c>
      <c r="CZ743">
        <f t="shared" si="1084"/>
        <v>29788.200606722199</v>
      </c>
      <c r="DA743" s="34">
        <f t="shared" si="1085"/>
        <v>1047.1403131200002</v>
      </c>
      <c r="DB743" s="34">
        <f t="shared" si="1086"/>
        <v>32.822085145839665</v>
      </c>
      <c r="DC743" s="34">
        <f t="shared" si="1087"/>
        <v>5562.0495924143779</v>
      </c>
      <c r="DD743" s="9">
        <f t="shared" si="1088"/>
        <v>32693.413500000002</v>
      </c>
      <c r="DE743" s="59">
        <f t="shared" si="1089"/>
        <v>2.662079537866192E-2</v>
      </c>
      <c r="DF743" s="59">
        <f t="shared" si="1090"/>
        <v>8.34415408919785E-4</v>
      </c>
      <c r="DG743" s="59">
        <f t="shared" si="1091"/>
        <v>0.14140051932912739</v>
      </c>
      <c r="DH743" s="59">
        <f t="shared" si="1092"/>
        <v>0.83114426988329104</v>
      </c>
      <c r="DI743" s="14">
        <f t="shared" si="1093"/>
        <v>792.98559305008462</v>
      </c>
      <c r="DJ743" s="14">
        <f t="shared" si="1094"/>
        <v>24.855733590242689</v>
      </c>
      <c r="DK743" s="14">
        <f t="shared" si="1095"/>
        <v>4212.067035670746</v>
      </c>
      <c r="DL743" s="14">
        <f t="shared" si="1096"/>
        <v>24758.292244411128</v>
      </c>
      <c r="DM743">
        <f t="shared" si="1097"/>
        <v>36075.185853648334</v>
      </c>
      <c r="DN743" s="34">
        <f t="shared" si="1098"/>
        <v>1162.5494232000001</v>
      </c>
      <c r="DO743" s="34">
        <f t="shared" si="1099"/>
        <v>36.439525511940097</v>
      </c>
      <c r="DP743" s="34">
        <f t="shared" si="1100"/>
        <v>6175.0631357176308</v>
      </c>
      <c r="DQ743" s="9">
        <f t="shared" si="1101"/>
        <v>36296.672500000001</v>
      </c>
      <c r="DR743" s="59">
        <f t="shared" si="1102"/>
        <v>2.6620795378661917E-2</v>
      </c>
      <c r="DS743" s="59">
        <f t="shared" si="1103"/>
        <v>8.3441540891978478E-4</v>
      </c>
      <c r="DT743" s="59">
        <f t="shared" si="1104"/>
        <v>0.14140051932912737</v>
      </c>
      <c r="DU743" s="59">
        <f t="shared" si="1105"/>
        <v>0.83114426988329104</v>
      </c>
      <c r="DV743" s="14">
        <f t="shared" si="1106"/>
        <v>960.35014085717137</v>
      </c>
      <c r="DW743" s="14">
        <f t="shared" si="1107"/>
        <v>30.101690955929211</v>
      </c>
      <c r="DX743" s="14">
        <f t="shared" si="1108"/>
        <v>5101.0500146006634</v>
      </c>
      <c r="DY743" s="14">
        <f t="shared" si="1109"/>
        <v>29983.684007234573</v>
      </c>
      <c r="DZ743" s="34" t="e">
        <f t="shared" si="1110"/>
        <v>#REF!</v>
      </c>
      <c r="EA743" s="34" t="e">
        <f t="shared" si="1111"/>
        <v>#REF!</v>
      </c>
      <c r="EB743" s="34" t="e">
        <f t="shared" si="1112"/>
        <v>#REF!</v>
      </c>
      <c r="EC743" s="34" t="e">
        <f t="shared" si="1113"/>
        <v>#REF!</v>
      </c>
      <c r="ED743" s="34" t="e">
        <f t="shared" si="1114"/>
        <v>#REF!</v>
      </c>
      <c r="EE743" s="59" t="e">
        <f t="shared" si="1115"/>
        <v>#REF!</v>
      </c>
      <c r="EF743" s="59" t="e">
        <f t="shared" si="1116"/>
        <v>#REF!</v>
      </c>
      <c r="EG743" s="59" t="e">
        <f t="shared" si="1117"/>
        <v>#REF!</v>
      </c>
      <c r="EH743" s="59" t="e">
        <f t="shared" si="1118"/>
        <v>#REF!</v>
      </c>
      <c r="EI743" s="14" t="e">
        <f t="shared" si="1119"/>
        <v>#REF!</v>
      </c>
      <c r="EJ743" s="14" t="e">
        <f t="shared" si="1120"/>
        <v>#REF!</v>
      </c>
      <c r="EK743" s="14" t="e">
        <f t="shared" si="1121"/>
        <v>#REF!</v>
      </c>
      <c r="EL743" s="14" t="e">
        <f t="shared" si="1122"/>
        <v>#REF!</v>
      </c>
      <c r="EM743" t="e">
        <f t="shared" si="1123"/>
        <v>#REF!</v>
      </c>
      <c r="EN743" s="34" t="e">
        <f t="shared" si="1124"/>
        <v>#REF!</v>
      </c>
      <c r="EO743" s="34" t="e">
        <f t="shared" si="1125"/>
        <v>#REF!</v>
      </c>
      <c r="EP743" s="34" t="e">
        <f t="shared" si="1126"/>
        <v>#REF!</v>
      </c>
      <c r="EQ743" s="34" t="e">
        <f t="shared" si="1127"/>
        <v>#REF!</v>
      </c>
      <c r="ER743" s="59" t="e">
        <f t="shared" si="1128"/>
        <v>#REF!</v>
      </c>
      <c r="ES743" s="59" t="e">
        <f t="shared" si="1129"/>
        <v>#REF!</v>
      </c>
      <c r="ET743" s="59" t="e">
        <f t="shared" si="1130"/>
        <v>#REF!</v>
      </c>
      <c r="EU743" s="59" t="e">
        <f t="shared" si="1131"/>
        <v>#REF!</v>
      </c>
      <c r="EV743" s="14" t="e">
        <f t="shared" si="1132"/>
        <v>#REF!</v>
      </c>
      <c r="EW743" s="14" t="e">
        <f t="shared" si="1133"/>
        <v>#REF!</v>
      </c>
      <c r="EX743" s="14" t="e">
        <f t="shared" si="1134"/>
        <v>#REF!</v>
      </c>
      <c r="EY743" s="14" t="e">
        <f t="shared" si="1135"/>
        <v>#REF!</v>
      </c>
    </row>
    <row r="744" spans="1:155" x14ac:dyDescent="0.2">
      <c r="A744" s="17">
        <v>30106333</v>
      </c>
      <c r="B744" t="s">
        <v>117</v>
      </c>
      <c r="C744" t="s">
        <v>1664</v>
      </c>
      <c r="D744" t="s">
        <v>1665</v>
      </c>
      <c r="E744" t="s">
        <v>1204</v>
      </c>
      <c r="F744" t="s">
        <v>41</v>
      </c>
      <c r="G744" t="s">
        <v>42</v>
      </c>
      <c r="H744" t="s">
        <v>2390</v>
      </c>
      <c r="I744" t="s">
        <v>118</v>
      </c>
      <c r="J744" s="19" t="s">
        <v>101</v>
      </c>
      <c r="K744" t="s">
        <v>119</v>
      </c>
      <c r="L744">
        <v>1980</v>
      </c>
      <c r="M744">
        <f t="shared" si="1045"/>
        <v>1980</v>
      </c>
      <c r="N744">
        <v>39</v>
      </c>
      <c r="O744" s="19">
        <f t="shared" si="1046"/>
        <v>39</v>
      </c>
      <c r="P744" t="s">
        <v>44</v>
      </c>
      <c r="Q744" s="19" t="str">
        <f t="shared" si="1047"/>
        <v>30-40</v>
      </c>
      <c r="R744" s="23">
        <v>365.8</v>
      </c>
      <c r="S744" s="15">
        <f t="shared" si="1048"/>
        <v>0.36580000000000001</v>
      </c>
      <c r="T744">
        <v>30003681</v>
      </c>
      <c r="U744" t="s">
        <v>45</v>
      </c>
      <c r="V744" t="s">
        <v>55</v>
      </c>
      <c r="W744" t="s">
        <v>47</v>
      </c>
      <c r="X744" t="s">
        <v>88</v>
      </c>
      <c r="Y744" t="s">
        <v>663</v>
      </c>
      <c r="Z744" t="s">
        <v>1666</v>
      </c>
      <c r="AA744" t="s">
        <v>1667</v>
      </c>
      <c r="AB744" t="s">
        <v>576</v>
      </c>
      <c r="AC744">
        <v>1980</v>
      </c>
      <c r="AD744">
        <v>78</v>
      </c>
      <c r="AE744" t="str">
        <f t="shared" si="1049"/>
        <v>&lt;80</v>
      </c>
      <c r="AF744">
        <v>-37.97357487</v>
      </c>
      <c r="AG744">
        <v>145.28825169999999</v>
      </c>
      <c r="AH744" t="s">
        <v>75</v>
      </c>
      <c r="AI744" t="s">
        <v>76</v>
      </c>
      <c r="AJ744" s="33" t="s">
        <v>146</v>
      </c>
      <c r="AL744" t="s">
        <v>48</v>
      </c>
      <c r="AM744" t="s">
        <v>106</v>
      </c>
      <c r="AN744">
        <v>500</v>
      </c>
      <c r="AO744" s="69">
        <v>2</v>
      </c>
      <c r="AP744">
        <v>2</v>
      </c>
      <c r="AQ744">
        <v>0</v>
      </c>
      <c r="AR744">
        <v>2</v>
      </c>
      <c r="AS744" s="82" t="str">
        <f t="shared" si="1050"/>
        <v>Gw-0-2</v>
      </c>
      <c r="AT744" s="14">
        <f t="shared" si="1051"/>
        <v>18720</v>
      </c>
      <c r="AU744" s="81">
        <f>VLOOKUP(C744,Bushfire_Vlookup!$F$2:$H$12575,3,FALSE)</f>
        <v>1005.314313</v>
      </c>
      <c r="AV744" s="14">
        <f>VLOOKUP(AS744,Safety_collateral_Vlookup!$J$3:$L$20,2,FALSE)</f>
        <v>93570.139925214826</v>
      </c>
      <c r="AW744" s="14">
        <f>VLOOKUP(AS744,Safety_collateral_Vlookup!$J$3:$L$20,3,FALSE)</f>
        <v>550000</v>
      </c>
      <c r="AX744" s="48">
        <f t="shared" si="1052"/>
        <v>707736.24967217515</v>
      </c>
      <c r="AY744" s="49">
        <f t="shared" si="1136"/>
        <v>27800.799999999999</v>
      </c>
      <c r="AZ744" s="14">
        <v>76000</v>
      </c>
      <c r="BA744" s="16">
        <f t="shared" si="1053"/>
        <v>25.457405890196512</v>
      </c>
      <c r="BB744" t="e">
        <f>IF(BA744&lt;=#REF!,#REF!,IF(BA744&lt;=#REF!,#REF!,IF(BA744&lt;=#REF!,#REF!,IF(BA744&lt;=#REF!,#REF!,#REF!))))</f>
        <v>#REF!</v>
      </c>
      <c r="BC744" s="51">
        <v>5</v>
      </c>
      <c r="BD744" s="21">
        <v>70</v>
      </c>
      <c r="BE744" s="21">
        <v>6.4399999999999999E-2</v>
      </c>
      <c r="BF744" s="26">
        <f t="shared" si="1054"/>
        <v>1813.3403414567526</v>
      </c>
      <c r="BG744" s="21">
        <v>7</v>
      </c>
      <c r="BH744" s="21">
        <f t="shared" si="1055"/>
        <v>10.5</v>
      </c>
      <c r="BI744" s="28">
        <f t="shared" si="1056"/>
        <v>1.1390624999999999E-6</v>
      </c>
      <c r="BJ744" s="27">
        <f t="shared" si="1057"/>
        <v>1.1390624999999999E-6</v>
      </c>
      <c r="BK744" s="28">
        <f t="shared" si="1058"/>
        <v>1.7463268216136599E-5</v>
      </c>
      <c r="BL744" s="35">
        <f t="shared" si="1059"/>
        <v>4.4456950714755742E-4</v>
      </c>
      <c r="BM744" s="21" t="str">
        <f t="shared" si="1060"/>
        <v>Cr1</v>
      </c>
      <c r="BN744" s="51">
        <v>1</v>
      </c>
      <c r="BO744" s="21">
        <v>0</v>
      </c>
      <c r="BP744" s="50" t="s">
        <v>5497</v>
      </c>
      <c r="BQ744" s="14">
        <v>18720</v>
      </c>
      <c r="BR744">
        <f>IFERROR(VLOOKUP(AO744,'Model Failure data- Lines'!$A$37:$E$41,3,FALSE),'Model Failure data- Lines'!$C$37)</f>
        <v>5.2310000000000009E-2</v>
      </c>
      <c r="BS744" s="14">
        <f t="shared" si="1061"/>
        <v>37021.683220351486</v>
      </c>
      <c r="BT744" s="34">
        <f t="shared" si="1043"/>
        <v>24796.935279034453</v>
      </c>
      <c r="BU744" s="34">
        <f t="shared" si="1062"/>
        <v>1.4929943077140233</v>
      </c>
      <c r="BV744" s="54">
        <f t="shared" si="1063"/>
        <v>12224.747941317033</v>
      </c>
      <c r="BW744">
        <f>IFERROR(VLOOKUP(AO744,'Model Failure data- Lines'!$A$37:$E$41,4,FALSE),'Model Failure data- Lines'!$D$37)</f>
        <v>5.571000000000001E-2</v>
      </c>
      <c r="BX744" s="14">
        <f t="shared" si="1064"/>
        <v>39427.986469236886</v>
      </c>
      <c r="BY744" s="34">
        <f t="shared" si="1065"/>
        <v>22117.636874932501</v>
      </c>
      <c r="BZ744" s="71">
        <f t="shared" si="1066"/>
        <v>1.7826491452133135</v>
      </c>
      <c r="CA744" s="71">
        <f t="shared" si="1067"/>
        <v>17310.349594304385</v>
      </c>
      <c r="CB744" s="56">
        <v>2</v>
      </c>
      <c r="CC744">
        <f>IFERROR(VLOOKUP(AO744,'Model Failure data- Lines'!$A$37:$E$41,5,FALSE),'Model Failure data- Lines'!$E$37)</f>
        <v>6.1850000000000002E-2</v>
      </c>
      <c r="CD744" s="14">
        <f t="shared" si="1068"/>
        <v>43773.487042224035</v>
      </c>
      <c r="CE744" s="34">
        <f t="shared" si="1069"/>
        <v>17596.251220517894</v>
      </c>
      <c r="CF744" s="34">
        <f t="shared" si="1070"/>
        <v>2.4876598142212529</v>
      </c>
      <c r="CG744" s="54">
        <f t="shared" si="1071"/>
        <v>26177.235821706141</v>
      </c>
      <c r="CH744" t="e">
        <f>IFERROR(VLOOKUP(AO744,'Model Failure data- Lines'!#REF!,3,FALSE),'Model Failure data- Lines'!#REF!)</f>
        <v>#REF!</v>
      </c>
      <c r="CI744" s="14" t="e">
        <f t="shared" si="1072"/>
        <v>#REF!</v>
      </c>
      <c r="CJ744" s="34">
        <f t="shared" si="1073"/>
        <v>23784.560387649257</v>
      </c>
      <c r="CK744" s="34" t="e">
        <f t="shared" si="1074"/>
        <v>#REF!</v>
      </c>
      <c r="CL744" s="54" t="e">
        <f t="shared" si="1075"/>
        <v>#REF!</v>
      </c>
      <c r="CM744" t="e">
        <f>IFERROR(VLOOKUP(AO744,'Model Failure data- Lines'!#REF!,4,FALSE),'Model Failure data- Lines'!#REF!)</f>
        <v>#REF!</v>
      </c>
      <c r="CN744" s="14" t="e">
        <f t="shared" si="1076"/>
        <v>#REF!</v>
      </c>
      <c r="CO744" s="34">
        <f t="shared" si="1077"/>
        <v>20348.526403331347</v>
      </c>
      <c r="CP744" s="34" t="e">
        <f t="shared" si="1078"/>
        <v>#REF!</v>
      </c>
      <c r="CQ744" s="54" t="e">
        <f t="shared" si="1079"/>
        <v>#REF!</v>
      </c>
      <c r="CR744" t="e">
        <f>IFERROR(VLOOKUP(AO744,'Model Failure data- Lines'!#REF!,5,FALSE),'Model Failure data- Lines'!#REF!)</f>
        <v>#REF!</v>
      </c>
      <c r="CS744" s="14" t="e">
        <f t="shared" si="1080"/>
        <v>#REF!</v>
      </c>
      <c r="CT744" s="34">
        <f t="shared" si="1081"/>
        <v>14893.906894300633</v>
      </c>
      <c r="CU744" s="34" t="e">
        <f t="shared" si="1082"/>
        <v>#REF!</v>
      </c>
      <c r="CV744" s="54" t="e">
        <f t="shared" si="1083"/>
        <v>#REF!</v>
      </c>
      <c r="CW744" t="s">
        <v>576</v>
      </c>
      <c r="CZ744">
        <f t="shared" si="1084"/>
        <v>17310.349594304385</v>
      </c>
      <c r="DA744" s="34">
        <f t="shared" si="1085"/>
        <v>1112.7649104000002</v>
      </c>
      <c r="DB744" s="34">
        <f t="shared" si="1086"/>
        <v>59.758466422504412</v>
      </c>
      <c r="DC744" s="34">
        <f t="shared" si="1087"/>
        <v>5562.0495924143779</v>
      </c>
      <c r="DD744" s="9">
        <f t="shared" si="1088"/>
        <v>32693.413500000002</v>
      </c>
      <c r="DE744" s="59">
        <f t="shared" si="1089"/>
        <v>2.8222717162293309E-2</v>
      </c>
      <c r="DF744" s="59">
        <f t="shared" si="1090"/>
        <v>1.5156357646903954E-3</v>
      </c>
      <c r="DG744" s="59">
        <f t="shared" si="1091"/>
        <v>0.14106856805264673</v>
      </c>
      <c r="DH744" s="59">
        <f t="shared" si="1092"/>
        <v>0.82919307902036954</v>
      </c>
      <c r="DI744" s="14">
        <f t="shared" si="1093"/>
        <v>488.5451005804714</v>
      </c>
      <c r="DJ744" s="14">
        <f t="shared" si="1094"/>
        <v>26.236184944421602</v>
      </c>
      <c r="DK744" s="14">
        <f t="shared" si="1095"/>
        <v>2441.946229759234</v>
      </c>
      <c r="DL744" s="14">
        <f t="shared" si="1096"/>
        <v>14353.622079020259</v>
      </c>
      <c r="DM744">
        <f t="shared" si="1097"/>
        <v>26177.235821706141</v>
      </c>
      <c r="DN744" s="34">
        <f t="shared" si="1098"/>
        <v>1235.4067439999999</v>
      </c>
      <c r="DO744" s="34">
        <f t="shared" si="1099"/>
        <v>66.344662506406337</v>
      </c>
      <c r="DP744" s="34">
        <f t="shared" si="1100"/>
        <v>6175.0631357176308</v>
      </c>
      <c r="DQ744" s="9">
        <f t="shared" si="1101"/>
        <v>36296.672500000001</v>
      </c>
      <c r="DR744" s="59">
        <f t="shared" si="1102"/>
        <v>2.8222717162293305E-2</v>
      </c>
      <c r="DS744" s="59">
        <f t="shared" si="1103"/>
        <v>1.5156357646903954E-3</v>
      </c>
      <c r="DT744" s="59">
        <f t="shared" si="1104"/>
        <v>0.14106856805264673</v>
      </c>
      <c r="DU744" s="59">
        <f t="shared" si="1105"/>
        <v>0.82919307902036965</v>
      </c>
      <c r="DV744" s="14">
        <f t="shared" si="1106"/>
        <v>738.792722686665</v>
      </c>
      <c r="DW744" s="14">
        <f t="shared" si="1107"/>
        <v>39.675154832112398</v>
      </c>
      <c r="DX744" s="14">
        <f t="shared" si="1108"/>
        <v>3692.7851729445347</v>
      </c>
      <c r="DY744" s="14">
        <f t="shared" si="1109"/>
        <v>21705.982771242834</v>
      </c>
      <c r="DZ744" s="34" t="e">
        <f t="shared" si="1110"/>
        <v>#REF!</v>
      </c>
      <c r="EA744" s="34" t="e">
        <f t="shared" si="1111"/>
        <v>#REF!</v>
      </c>
      <c r="EB744" s="34" t="e">
        <f t="shared" si="1112"/>
        <v>#REF!</v>
      </c>
      <c r="EC744" s="34" t="e">
        <f t="shared" si="1113"/>
        <v>#REF!</v>
      </c>
      <c r="ED744" s="34" t="e">
        <f t="shared" si="1114"/>
        <v>#REF!</v>
      </c>
      <c r="EE744" s="59" t="e">
        <f t="shared" si="1115"/>
        <v>#REF!</v>
      </c>
      <c r="EF744" s="59" t="e">
        <f t="shared" si="1116"/>
        <v>#REF!</v>
      </c>
      <c r="EG744" s="59" t="e">
        <f t="shared" si="1117"/>
        <v>#REF!</v>
      </c>
      <c r="EH744" s="59" t="e">
        <f t="shared" si="1118"/>
        <v>#REF!</v>
      </c>
      <c r="EI744" s="14" t="e">
        <f t="shared" si="1119"/>
        <v>#REF!</v>
      </c>
      <c r="EJ744" s="14" t="e">
        <f t="shared" si="1120"/>
        <v>#REF!</v>
      </c>
      <c r="EK744" s="14" t="e">
        <f t="shared" si="1121"/>
        <v>#REF!</v>
      </c>
      <c r="EL744" s="14" t="e">
        <f t="shared" si="1122"/>
        <v>#REF!</v>
      </c>
      <c r="EM744" t="e">
        <f t="shared" si="1123"/>
        <v>#REF!</v>
      </c>
      <c r="EN744" s="34" t="e">
        <f t="shared" si="1124"/>
        <v>#REF!</v>
      </c>
      <c r="EO744" s="34" t="e">
        <f t="shared" si="1125"/>
        <v>#REF!</v>
      </c>
      <c r="EP744" s="34" t="e">
        <f t="shared" si="1126"/>
        <v>#REF!</v>
      </c>
      <c r="EQ744" s="34" t="e">
        <f t="shared" si="1127"/>
        <v>#REF!</v>
      </c>
      <c r="ER744" s="59" t="e">
        <f t="shared" si="1128"/>
        <v>#REF!</v>
      </c>
      <c r="ES744" s="59" t="e">
        <f t="shared" si="1129"/>
        <v>#REF!</v>
      </c>
      <c r="ET744" s="59" t="e">
        <f t="shared" si="1130"/>
        <v>#REF!</v>
      </c>
      <c r="EU744" s="59" t="e">
        <f t="shared" si="1131"/>
        <v>#REF!</v>
      </c>
      <c r="EV744" s="14" t="e">
        <f t="shared" si="1132"/>
        <v>#REF!</v>
      </c>
      <c r="EW744" s="14" t="e">
        <f t="shared" si="1133"/>
        <v>#REF!</v>
      </c>
      <c r="EX744" s="14" t="e">
        <f t="shared" si="1134"/>
        <v>#REF!</v>
      </c>
      <c r="EY744" s="14" t="e">
        <f t="shared" si="1135"/>
        <v>#REF!</v>
      </c>
    </row>
    <row r="745" spans="1:155" x14ac:dyDescent="0.2">
      <c r="A745" s="17">
        <v>30040815</v>
      </c>
      <c r="B745" t="s">
        <v>117</v>
      </c>
      <c r="C745" t="s">
        <v>1301</v>
      </c>
      <c r="D745" t="s">
        <v>1302</v>
      </c>
      <c r="E745" t="s">
        <v>1107</v>
      </c>
      <c r="F745" t="s">
        <v>41</v>
      </c>
      <c r="G745" t="s">
        <v>42</v>
      </c>
      <c r="H745" t="s">
        <v>1303</v>
      </c>
      <c r="I745" t="s">
        <v>118</v>
      </c>
      <c r="J745" s="19" t="s">
        <v>101</v>
      </c>
      <c r="K745" t="s">
        <v>119</v>
      </c>
      <c r="L745">
        <v>1980</v>
      </c>
      <c r="M745">
        <f t="shared" si="1045"/>
        <v>1980</v>
      </c>
      <c r="N745">
        <v>39</v>
      </c>
      <c r="O745" s="19">
        <f t="shared" si="1046"/>
        <v>39</v>
      </c>
      <c r="P745" t="s">
        <v>44</v>
      </c>
      <c r="Q745" s="19" t="str">
        <f t="shared" si="1047"/>
        <v>30-40</v>
      </c>
      <c r="R745" s="23">
        <v>414.9</v>
      </c>
      <c r="S745" s="15">
        <f t="shared" si="1048"/>
        <v>0.41489999999999999</v>
      </c>
      <c r="T745">
        <v>30057546</v>
      </c>
      <c r="U745" t="s">
        <v>45</v>
      </c>
      <c r="V745" t="s">
        <v>55</v>
      </c>
      <c r="W745" t="s">
        <v>47</v>
      </c>
      <c r="X745" t="s">
        <v>48</v>
      </c>
      <c r="Y745" t="s">
        <v>317</v>
      </c>
      <c r="Z745" t="s">
        <v>1304</v>
      </c>
      <c r="AA745" t="s">
        <v>1305</v>
      </c>
      <c r="AB745" t="s">
        <v>206</v>
      </c>
      <c r="AC745">
        <v>1980</v>
      </c>
      <c r="AD745">
        <v>78</v>
      </c>
      <c r="AE745" t="str">
        <f t="shared" si="1049"/>
        <v>&lt;80</v>
      </c>
      <c r="AF745">
        <v>-37.965021229999998</v>
      </c>
      <c r="AG745">
        <v>145.27554391999999</v>
      </c>
      <c r="AH745" t="s">
        <v>75</v>
      </c>
      <c r="AI745" t="s">
        <v>76</v>
      </c>
      <c r="AJ745" s="33" t="s">
        <v>146</v>
      </c>
      <c r="AL745" t="s">
        <v>48</v>
      </c>
      <c r="AM745" t="s">
        <v>106</v>
      </c>
      <c r="AN745">
        <v>500</v>
      </c>
      <c r="AO745" s="69">
        <v>2</v>
      </c>
      <c r="AP745">
        <v>2</v>
      </c>
      <c r="AQ745">
        <v>0</v>
      </c>
      <c r="AR745">
        <v>2</v>
      </c>
      <c r="AS745" s="82" t="str">
        <f t="shared" si="1050"/>
        <v>Gw-0-2</v>
      </c>
      <c r="AT745" s="14">
        <f t="shared" si="1051"/>
        <v>18720</v>
      </c>
      <c r="AU745" s="81">
        <f>VLOOKUP(C745,Bushfire_Vlookup!$F$2:$H$12575,3,FALSE)</f>
        <v>1385.1475359999999</v>
      </c>
      <c r="AV745" s="14">
        <f>VLOOKUP(AS745,Safety_collateral_Vlookup!$J$3:$L$20,2,FALSE)</f>
        <v>93570.139925214826</v>
      </c>
      <c r="AW745" s="14">
        <f>VLOOKUP(AS745,Safety_collateral_Vlookup!$J$3:$L$20,3,FALSE)</f>
        <v>550000</v>
      </c>
      <c r="AX745" s="48">
        <f t="shared" si="1052"/>
        <v>708141.53172111616</v>
      </c>
      <c r="AY745" s="49">
        <f t="shared" si="1136"/>
        <v>31532.399999999998</v>
      </c>
      <c r="AZ745" s="14">
        <v>76000</v>
      </c>
      <c r="BA745" s="16">
        <f t="shared" si="1053"/>
        <v>22.45758431711878</v>
      </c>
      <c r="BB745" t="e">
        <f>IF(BA745&lt;=#REF!,#REF!,IF(BA745&lt;=#REF!,#REF!,IF(BA745&lt;=#REF!,#REF!,IF(BA745&lt;=#REF!,#REF!,#REF!))))</f>
        <v>#REF!</v>
      </c>
      <c r="BC745" s="51">
        <v>5</v>
      </c>
      <c r="BD745" s="21">
        <v>70</v>
      </c>
      <c r="BE745" s="21">
        <v>6.4399999999999999E-2</v>
      </c>
      <c r="BF745" s="26">
        <f t="shared" si="1054"/>
        <v>2056.7384025981592</v>
      </c>
      <c r="BG745" s="21">
        <v>7</v>
      </c>
      <c r="BH745" s="21">
        <f t="shared" si="1055"/>
        <v>10.5</v>
      </c>
      <c r="BI745" s="28">
        <f t="shared" si="1056"/>
        <v>1.1390624999999999E-6</v>
      </c>
      <c r="BJ745" s="27">
        <f t="shared" si="1057"/>
        <v>1.1390624999999999E-6</v>
      </c>
      <c r="BK745" s="28">
        <f t="shared" si="1058"/>
        <v>1.7463268216136603E-5</v>
      </c>
      <c r="BL745" s="35">
        <f t="shared" si="1059"/>
        <v>3.9218281841634818E-4</v>
      </c>
      <c r="BM745" s="21" t="str">
        <f t="shared" si="1060"/>
        <v>Cr1</v>
      </c>
      <c r="BN745" s="51">
        <v>1</v>
      </c>
      <c r="BO745" s="21">
        <v>0</v>
      </c>
      <c r="BP745" s="50" t="s">
        <v>5497</v>
      </c>
      <c r="BQ745" s="14">
        <v>18720</v>
      </c>
      <c r="BR745">
        <f>IFERROR(VLOOKUP(AO745,'Model Failure data- Lines'!$A$37:$E$41,3,FALSE),'Model Failure data- Lines'!$C$37)</f>
        <v>5.2310000000000009E-2</v>
      </c>
      <c r="BS745" s="14">
        <f t="shared" si="1061"/>
        <v>37042.883524331592</v>
      </c>
      <c r="BT745" s="34">
        <f t="shared" si="1043"/>
        <v>28125.337472037711</v>
      </c>
      <c r="BU745" s="34">
        <f t="shared" si="1062"/>
        <v>1.3170644996227949</v>
      </c>
      <c r="BV745" s="54">
        <f t="shared" si="1063"/>
        <v>8917.5460522938811</v>
      </c>
      <c r="BW745">
        <f>IFERROR(VLOOKUP(AO745,'Model Failure data- Lines'!$A$37:$E$41,4,FALSE),'Model Failure data- Lines'!$D$37)</f>
        <v>5.571000000000001E-2</v>
      </c>
      <c r="BX745" s="14">
        <f t="shared" si="1064"/>
        <v>39450.564732183389</v>
      </c>
      <c r="BY745" s="34">
        <f t="shared" si="1065"/>
        <v>25086.406614022675</v>
      </c>
      <c r="BZ745" s="71">
        <f t="shared" si="1066"/>
        <v>1.5725873114936879</v>
      </c>
      <c r="CA745" s="71">
        <f t="shared" si="1067"/>
        <v>14364.158118160714</v>
      </c>
      <c r="CB745" s="56">
        <v>2</v>
      </c>
      <c r="CC745">
        <f>IFERROR(VLOOKUP(AO745,'Model Failure data- Lines'!$A$37:$E$41,5,FALSE),'Model Failure data- Lines'!$E$37)</f>
        <v>6.1850000000000002E-2</v>
      </c>
      <c r="CD745" s="14">
        <f t="shared" si="1068"/>
        <v>43798.553736951035</v>
      </c>
      <c r="CE745" s="34">
        <f t="shared" si="1069"/>
        <v>19958.131851812122</v>
      </c>
      <c r="CF745" s="34">
        <f t="shared" si="1070"/>
        <v>2.1945217148655272</v>
      </c>
      <c r="CG745" s="54">
        <f t="shared" si="1071"/>
        <v>23840.421885138912</v>
      </c>
      <c r="CH745" t="e">
        <f>IFERROR(VLOOKUP(AO745,'Model Failure data- Lines'!#REF!,3,FALSE),'Model Failure data- Lines'!#REF!)</f>
        <v>#REF!</v>
      </c>
      <c r="CI745" s="14" t="e">
        <f t="shared" si="1072"/>
        <v>#REF!</v>
      </c>
      <c r="CJ745" s="34">
        <f t="shared" si="1073"/>
        <v>26977.075190912183</v>
      </c>
      <c r="CK745" s="34" t="e">
        <f t="shared" si="1074"/>
        <v>#REF!</v>
      </c>
      <c r="CL745" s="54" t="e">
        <f t="shared" si="1075"/>
        <v>#REF!</v>
      </c>
      <c r="CM745" t="e">
        <f>IFERROR(VLOOKUP(AO745,'Model Failure data- Lines'!#REF!,4,FALSE),'Model Failure data- Lines'!#REF!)</f>
        <v>#REF!</v>
      </c>
      <c r="CN745" s="14" t="e">
        <f t="shared" si="1076"/>
        <v>#REF!</v>
      </c>
      <c r="CO745" s="34">
        <f t="shared" si="1077"/>
        <v>23079.834895413274</v>
      </c>
      <c r="CP745" s="34" t="e">
        <f t="shared" si="1078"/>
        <v>#REF!</v>
      </c>
      <c r="CQ745" s="54" t="e">
        <f t="shared" si="1079"/>
        <v>#REF!</v>
      </c>
      <c r="CR745" t="e">
        <f>IFERROR(VLOOKUP(AO745,'Model Failure data- Lines'!#REF!,5,FALSE),'Model Failure data- Lines'!#REF!)</f>
        <v>#REF!</v>
      </c>
      <c r="CS745" s="14" t="e">
        <f t="shared" si="1080"/>
        <v>#REF!</v>
      </c>
      <c r="CT745" s="34">
        <f t="shared" si="1081"/>
        <v>16893.061701600145</v>
      </c>
      <c r="CU745" s="34" t="e">
        <f t="shared" si="1082"/>
        <v>#REF!</v>
      </c>
      <c r="CV745" s="54" t="e">
        <f t="shared" si="1083"/>
        <v>#REF!</v>
      </c>
      <c r="CW745" t="s">
        <v>206</v>
      </c>
      <c r="CZ745">
        <f t="shared" si="1084"/>
        <v>14364.158118160714</v>
      </c>
      <c r="DA745" s="34">
        <f t="shared" si="1085"/>
        <v>1112.7649104000002</v>
      </c>
      <c r="DB745" s="34">
        <f t="shared" si="1086"/>
        <v>82.336729369007529</v>
      </c>
      <c r="DC745" s="34">
        <f t="shared" si="1087"/>
        <v>5562.0495924143779</v>
      </c>
      <c r="DD745" s="9">
        <f t="shared" si="1088"/>
        <v>32693.413500000002</v>
      </c>
      <c r="DE745" s="59">
        <f t="shared" si="1089"/>
        <v>2.8206564797086855E-2</v>
      </c>
      <c r="DF745" s="59">
        <f t="shared" si="1090"/>
        <v>2.0870862034032688E-3</v>
      </c>
      <c r="DG745" s="59">
        <f t="shared" si="1091"/>
        <v>0.14098783199108203</v>
      </c>
      <c r="DH745" s="59">
        <f t="shared" si="1092"/>
        <v>0.8287185170084278</v>
      </c>
      <c r="DI745" s="14">
        <f t="shared" si="1093"/>
        <v>405.16355671550139</v>
      </c>
      <c r="DJ745" s="14">
        <f t="shared" si="1094"/>
        <v>29.979236231916289</v>
      </c>
      <c r="DK745" s="14">
        <f t="shared" si="1095"/>
        <v>2025.1715114565798</v>
      </c>
      <c r="DL745" s="14">
        <f t="shared" si="1096"/>
        <v>11903.843813756715</v>
      </c>
      <c r="DM745">
        <f t="shared" si="1097"/>
        <v>23840.421885138916</v>
      </c>
      <c r="DN745" s="34">
        <f t="shared" si="1098"/>
        <v>1235.4067439999999</v>
      </c>
      <c r="DO745" s="34">
        <f t="shared" si="1099"/>
        <v>91.411357233407188</v>
      </c>
      <c r="DP745" s="34">
        <f t="shared" si="1100"/>
        <v>6175.0631357176308</v>
      </c>
      <c r="DQ745" s="9">
        <f t="shared" si="1101"/>
        <v>36296.672500000001</v>
      </c>
      <c r="DR745" s="59">
        <f t="shared" si="1102"/>
        <v>2.8206564797086851E-2</v>
      </c>
      <c r="DS745" s="59">
        <f t="shared" si="1103"/>
        <v>2.0870862034032688E-3</v>
      </c>
      <c r="DT745" s="59">
        <f t="shared" si="1104"/>
        <v>0.14098783199108203</v>
      </c>
      <c r="DU745" s="59">
        <f t="shared" si="1105"/>
        <v>0.82871851700842791</v>
      </c>
      <c r="DV745" s="14">
        <f t="shared" si="1106"/>
        <v>672.45640469305829</v>
      </c>
      <c r="DW745" s="14">
        <f t="shared" si="1107"/>
        <v>49.757015599786776</v>
      </c>
      <c r="DX745" s="14">
        <f t="shared" si="1108"/>
        <v>3361.2093953384806</v>
      </c>
      <c r="DY745" s="14">
        <f t="shared" si="1109"/>
        <v>19756.99906950759</v>
      </c>
      <c r="DZ745" s="34" t="e">
        <f t="shared" si="1110"/>
        <v>#REF!</v>
      </c>
      <c r="EA745" s="34" t="e">
        <f t="shared" si="1111"/>
        <v>#REF!</v>
      </c>
      <c r="EB745" s="34" t="e">
        <f t="shared" si="1112"/>
        <v>#REF!</v>
      </c>
      <c r="EC745" s="34" t="e">
        <f t="shared" si="1113"/>
        <v>#REF!</v>
      </c>
      <c r="ED745" s="34" t="e">
        <f t="shared" si="1114"/>
        <v>#REF!</v>
      </c>
      <c r="EE745" s="59" t="e">
        <f t="shared" si="1115"/>
        <v>#REF!</v>
      </c>
      <c r="EF745" s="59" t="e">
        <f t="shared" si="1116"/>
        <v>#REF!</v>
      </c>
      <c r="EG745" s="59" t="e">
        <f t="shared" si="1117"/>
        <v>#REF!</v>
      </c>
      <c r="EH745" s="59" t="e">
        <f t="shared" si="1118"/>
        <v>#REF!</v>
      </c>
      <c r="EI745" s="14" t="e">
        <f t="shared" si="1119"/>
        <v>#REF!</v>
      </c>
      <c r="EJ745" s="14" t="e">
        <f t="shared" si="1120"/>
        <v>#REF!</v>
      </c>
      <c r="EK745" s="14" t="e">
        <f t="shared" si="1121"/>
        <v>#REF!</v>
      </c>
      <c r="EL745" s="14" t="e">
        <f t="shared" si="1122"/>
        <v>#REF!</v>
      </c>
      <c r="EM745" t="e">
        <f t="shared" si="1123"/>
        <v>#REF!</v>
      </c>
      <c r="EN745" s="34" t="e">
        <f t="shared" si="1124"/>
        <v>#REF!</v>
      </c>
      <c r="EO745" s="34" t="e">
        <f t="shared" si="1125"/>
        <v>#REF!</v>
      </c>
      <c r="EP745" s="34" t="e">
        <f t="shared" si="1126"/>
        <v>#REF!</v>
      </c>
      <c r="EQ745" s="34" t="e">
        <f t="shared" si="1127"/>
        <v>#REF!</v>
      </c>
      <c r="ER745" s="59" t="e">
        <f t="shared" si="1128"/>
        <v>#REF!</v>
      </c>
      <c r="ES745" s="59" t="e">
        <f t="shared" si="1129"/>
        <v>#REF!</v>
      </c>
      <c r="ET745" s="59" t="e">
        <f t="shared" si="1130"/>
        <v>#REF!</v>
      </c>
      <c r="EU745" s="59" t="e">
        <f t="shared" si="1131"/>
        <v>#REF!</v>
      </c>
      <c r="EV745" s="14" t="e">
        <f t="shared" si="1132"/>
        <v>#REF!</v>
      </c>
      <c r="EW745" s="14" t="e">
        <f t="shared" si="1133"/>
        <v>#REF!</v>
      </c>
      <c r="EX745" s="14" t="e">
        <f t="shared" si="1134"/>
        <v>#REF!</v>
      </c>
      <c r="EY745" s="14" t="e">
        <f t="shared" si="1135"/>
        <v>#REF!</v>
      </c>
    </row>
    <row r="746" spans="1:155" x14ac:dyDescent="0.2">
      <c r="A746" s="17">
        <v>30214713</v>
      </c>
      <c r="B746" t="s">
        <v>117</v>
      </c>
      <c r="C746" t="s">
        <v>2556</v>
      </c>
      <c r="D746" t="s">
        <v>2557</v>
      </c>
      <c r="E746" t="s">
        <v>704</v>
      </c>
      <c r="F746" t="s">
        <v>41</v>
      </c>
      <c r="G746" t="s">
        <v>42</v>
      </c>
      <c r="H746" t="s">
        <v>3757</v>
      </c>
      <c r="I746" t="s">
        <v>118</v>
      </c>
      <c r="J746" s="19" t="s">
        <v>101</v>
      </c>
      <c r="K746" t="s">
        <v>119</v>
      </c>
      <c r="L746">
        <v>1980</v>
      </c>
      <c r="M746">
        <f t="shared" si="1045"/>
        <v>1980</v>
      </c>
      <c r="N746">
        <v>39</v>
      </c>
      <c r="O746" s="19">
        <f t="shared" si="1046"/>
        <v>39</v>
      </c>
      <c r="P746" t="s">
        <v>44</v>
      </c>
      <c r="Q746" s="19" t="str">
        <f t="shared" si="1047"/>
        <v>30-40</v>
      </c>
      <c r="R746" s="23">
        <v>222.4</v>
      </c>
      <c r="S746" s="15">
        <f t="shared" si="1048"/>
        <v>0.22240000000000001</v>
      </c>
      <c r="T746">
        <v>30192221</v>
      </c>
      <c r="U746" t="s">
        <v>45</v>
      </c>
      <c r="V746" t="s">
        <v>55</v>
      </c>
      <c r="W746" t="s">
        <v>47</v>
      </c>
      <c r="X746" t="s">
        <v>48</v>
      </c>
      <c r="Y746" t="s">
        <v>317</v>
      </c>
      <c r="Z746" t="s">
        <v>2558</v>
      </c>
      <c r="AA746" t="s">
        <v>2559</v>
      </c>
      <c r="AB746" t="s">
        <v>147</v>
      </c>
      <c r="AC746">
        <v>1980</v>
      </c>
      <c r="AD746">
        <v>78</v>
      </c>
      <c r="AE746" t="str">
        <f t="shared" si="1049"/>
        <v>&lt;80</v>
      </c>
      <c r="AF746">
        <v>-37.962598890000002</v>
      </c>
      <c r="AG746">
        <v>145.27194403999999</v>
      </c>
      <c r="AH746" t="s">
        <v>75</v>
      </c>
      <c r="AI746" t="s">
        <v>76</v>
      </c>
      <c r="AJ746" s="33" t="s">
        <v>146</v>
      </c>
      <c r="AL746" t="s">
        <v>48</v>
      </c>
      <c r="AM746" t="s">
        <v>106</v>
      </c>
      <c r="AN746">
        <v>500</v>
      </c>
      <c r="AO746" s="70">
        <v>2</v>
      </c>
      <c r="AP746">
        <v>2</v>
      </c>
      <c r="AQ746">
        <v>0</v>
      </c>
      <c r="AR746">
        <v>2</v>
      </c>
      <c r="AS746" s="82" t="str">
        <f t="shared" si="1050"/>
        <v>Gw-0-2</v>
      </c>
      <c r="AT746" s="14">
        <f t="shared" si="1051"/>
        <v>18720</v>
      </c>
      <c r="AU746" s="81">
        <f>VLOOKUP(C746,Bushfire_Vlookup!$F$2:$H$12575,3,FALSE)</f>
        <v>1431.4959690000001</v>
      </c>
      <c r="AV746" s="14">
        <f>VLOOKUP(AS746,Safety_collateral_Vlookup!$J$3:$L$20,2,FALSE)</f>
        <v>93570.139925214826</v>
      </c>
      <c r="AW746" s="14">
        <f>VLOOKUP(AS746,Safety_collateral_Vlookup!$J$3:$L$20,3,FALSE)</f>
        <v>550000</v>
      </c>
      <c r="AX746" s="48">
        <f t="shared" si="1052"/>
        <v>708190.98549912719</v>
      </c>
      <c r="AY746" s="49">
        <f t="shared" si="1136"/>
        <v>16902.400000000001</v>
      </c>
      <c r="AZ746" s="14">
        <v>76000</v>
      </c>
      <c r="BA746" s="16">
        <f t="shared" si="1053"/>
        <v>41.898841909972973</v>
      </c>
      <c r="BB746" t="e">
        <f>IF(BA746&lt;=#REF!,#REF!,IF(BA746&lt;=#REF!,#REF!,IF(BA746&lt;=#REF!,#REF!,IF(BA746&lt;=#REF!,#REF!,#REF!))))</f>
        <v>#REF!</v>
      </c>
      <c r="BC746" s="51">
        <v>5</v>
      </c>
      <c r="BD746" s="21">
        <v>70</v>
      </c>
      <c r="BE746" s="21">
        <v>6.4399999999999999E-2</v>
      </c>
      <c r="BF746" s="26">
        <f t="shared" si="1054"/>
        <v>1102.479201585516</v>
      </c>
      <c r="BG746" s="21">
        <v>7</v>
      </c>
      <c r="BH746" s="21">
        <f t="shared" si="1055"/>
        <v>10.5</v>
      </c>
      <c r="BI746" s="28">
        <f t="shared" si="1056"/>
        <v>1.1390624999999999E-6</v>
      </c>
      <c r="BJ746" s="27">
        <f t="shared" si="1057"/>
        <v>1.1390624999999999E-6</v>
      </c>
      <c r="BK746" s="28">
        <f t="shared" si="1058"/>
        <v>1.7463268216136606E-5</v>
      </c>
      <c r="BL746" s="35">
        <f t="shared" si="1059"/>
        <v>7.3169071421936324E-4</v>
      </c>
      <c r="BM746" s="21" t="str">
        <f t="shared" si="1060"/>
        <v>Cr1</v>
      </c>
      <c r="BN746" s="51">
        <v>1</v>
      </c>
      <c r="BO746" s="21">
        <v>0</v>
      </c>
      <c r="BP746" s="50" t="s">
        <v>5497</v>
      </c>
      <c r="BQ746" s="14">
        <v>18720</v>
      </c>
      <c r="BR746">
        <f>IFERROR(VLOOKUP(AO746,'Model Failure data- Lines'!$A$37:$E$41,3,FALSE),'Model Failure data- Lines'!$C$37)</f>
        <v>5.2310000000000009E-2</v>
      </c>
      <c r="BS746" s="14">
        <f t="shared" si="1061"/>
        <v>37045.470451459347</v>
      </c>
      <c r="BT746" s="34">
        <f t="shared" si="1043"/>
        <v>15076.102804967915</v>
      </c>
      <c r="BU746" s="34">
        <f t="shared" si="1062"/>
        <v>2.4572312175565711</v>
      </c>
      <c r="BV746" s="54">
        <f t="shared" si="1063"/>
        <v>21969.367646491432</v>
      </c>
      <c r="BW746">
        <f>IFERROR(VLOOKUP(AO746,'Model Failure data- Lines'!$A$37:$E$41,4,FALSE),'Model Failure data- Lines'!$D$37)</f>
        <v>5.571000000000001E-2</v>
      </c>
      <c r="BX746" s="14">
        <f t="shared" si="1064"/>
        <v>39453.31980215638</v>
      </c>
      <c r="BY746" s="34">
        <f t="shared" si="1065"/>
        <v>13447.136252009264</v>
      </c>
      <c r="BZ746" s="71">
        <f t="shared" si="1066"/>
        <v>2.9339570197529072</v>
      </c>
      <c r="CA746" s="71">
        <f t="shared" si="1067"/>
        <v>26006.183550147114</v>
      </c>
      <c r="CB746" s="56">
        <v>2</v>
      </c>
      <c r="CC746">
        <f>IFERROR(VLOOKUP(AO746,'Model Failure data- Lines'!$A$37:$E$41,5,FALSE),'Model Failure data- Lines'!$E$37)</f>
        <v>6.1850000000000002E-2</v>
      </c>
      <c r="CD746" s="14">
        <f t="shared" si="1068"/>
        <v>43801.612453121015</v>
      </c>
      <c r="CE746" s="34">
        <f t="shared" si="1069"/>
        <v>10698.212879833734</v>
      </c>
      <c r="CF746" s="34">
        <f t="shared" si="1070"/>
        <v>4.0942924715666864</v>
      </c>
      <c r="CG746" s="54">
        <f t="shared" si="1071"/>
        <v>33103.399573287279</v>
      </c>
      <c r="CH746" t="e">
        <f>IFERROR(VLOOKUP(AO746,'Model Failure data- Lines'!#REF!,3,FALSE),'Model Failure data- Lines'!#REF!)</f>
        <v>#REF!</v>
      </c>
      <c r="CI746" s="14" t="e">
        <f t="shared" si="1072"/>
        <v>#REF!</v>
      </c>
      <c r="CJ746" s="34">
        <f t="shared" si="1073"/>
        <v>14460.596583414968</v>
      </c>
      <c r="CK746" s="34" t="e">
        <f t="shared" si="1074"/>
        <v>#REF!</v>
      </c>
      <c r="CL746" s="54" t="e">
        <f t="shared" si="1075"/>
        <v>#REF!</v>
      </c>
      <c r="CM746" t="e">
        <f>IFERROR(VLOOKUP(AO746,'Model Failure data- Lines'!#REF!,4,FALSE),'Model Failure data- Lines'!#REF!)</f>
        <v>#REF!</v>
      </c>
      <c r="CN746" s="14" t="e">
        <f t="shared" si="1076"/>
        <v>#REF!</v>
      </c>
      <c r="CO746" s="34">
        <f t="shared" si="1077"/>
        <v>12371.548037454599</v>
      </c>
      <c r="CP746" s="34" t="e">
        <f t="shared" si="1078"/>
        <v>#REF!</v>
      </c>
      <c r="CQ746" s="54" t="e">
        <f t="shared" si="1079"/>
        <v>#REF!</v>
      </c>
      <c r="CR746" t="e">
        <f>IFERROR(VLOOKUP(AO746,'Model Failure data- Lines'!#REF!,5,FALSE),'Model Failure data- Lines'!#REF!)</f>
        <v>#REF!</v>
      </c>
      <c r="CS746" s="14" t="e">
        <f t="shared" si="1080"/>
        <v>#REF!</v>
      </c>
      <c r="CT746" s="34">
        <f t="shared" si="1081"/>
        <v>9055.2348094381123</v>
      </c>
      <c r="CU746" s="34" t="e">
        <f t="shared" si="1082"/>
        <v>#REF!</v>
      </c>
      <c r="CV746" s="54" t="e">
        <f t="shared" si="1083"/>
        <v>#REF!</v>
      </c>
      <c r="CW746" t="s">
        <v>147</v>
      </c>
      <c r="CZ746">
        <f t="shared" si="1084"/>
        <v>26006.183550147114</v>
      </c>
      <c r="DA746" s="34">
        <f t="shared" si="1085"/>
        <v>1112.7649104000002</v>
      </c>
      <c r="DB746" s="34">
        <f t="shared" si="1086"/>
        <v>85.091799342000343</v>
      </c>
      <c r="DC746" s="34">
        <f t="shared" si="1087"/>
        <v>5562.0495924143779</v>
      </c>
      <c r="DD746" s="9">
        <f t="shared" si="1088"/>
        <v>32693.413500000002</v>
      </c>
      <c r="DE746" s="59">
        <f t="shared" si="1089"/>
        <v>2.8204595100744356E-2</v>
      </c>
      <c r="DF746" s="59">
        <f t="shared" si="1090"/>
        <v>2.1567715915594391E-3</v>
      </c>
      <c r="DG746" s="59">
        <f t="shared" si="1091"/>
        <v>0.14097798665121145</v>
      </c>
      <c r="DH746" s="59">
        <f t="shared" si="1092"/>
        <v>0.82866064665648476</v>
      </c>
      <c r="DI746" s="14">
        <f t="shared" si="1093"/>
        <v>733.49387714753789</v>
      </c>
      <c r="DJ746" s="14">
        <f t="shared" si="1094"/>
        <v>56.089397885837691</v>
      </c>
      <c r="DK746" s="14">
        <f t="shared" si="1095"/>
        <v>3666.2993973815951</v>
      </c>
      <c r="DL746" s="14">
        <f t="shared" si="1096"/>
        <v>21550.300877732145</v>
      </c>
      <c r="DM746">
        <f t="shared" si="1097"/>
        <v>33103.399573287286</v>
      </c>
      <c r="DN746" s="34">
        <f t="shared" si="1098"/>
        <v>1235.4067439999999</v>
      </c>
      <c r="DO746" s="34">
        <f t="shared" si="1099"/>
        <v>94.470073403387545</v>
      </c>
      <c r="DP746" s="34">
        <f t="shared" si="1100"/>
        <v>6175.0631357176308</v>
      </c>
      <c r="DQ746" s="9">
        <f t="shared" si="1101"/>
        <v>36296.672500000001</v>
      </c>
      <c r="DR746" s="59">
        <f t="shared" si="1102"/>
        <v>2.8204595100744353E-2</v>
      </c>
      <c r="DS746" s="59">
        <f t="shared" si="1103"/>
        <v>2.1567715915594386E-3</v>
      </c>
      <c r="DT746" s="59">
        <f t="shared" si="1104"/>
        <v>0.14097798665121142</v>
      </c>
      <c r="DU746" s="59">
        <f t="shared" si="1105"/>
        <v>0.82866064665648487</v>
      </c>
      <c r="DV746" s="14">
        <f t="shared" si="1106"/>
        <v>933.66798142272114</v>
      </c>
      <c r="DW746" s="14">
        <f t="shared" si="1107"/>
        <v>71.396471783706858</v>
      </c>
      <c r="DX746" s="14">
        <f t="shared" si="1108"/>
        <v>4666.8506231526117</v>
      </c>
      <c r="DY746" s="14">
        <f t="shared" si="1109"/>
        <v>27431.484496928242</v>
      </c>
      <c r="DZ746" s="34" t="e">
        <f t="shared" si="1110"/>
        <v>#REF!</v>
      </c>
      <c r="EA746" s="34" t="e">
        <f t="shared" si="1111"/>
        <v>#REF!</v>
      </c>
      <c r="EB746" s="34" t="e">
        <f t="shared" si="1112"/>
        <v>#REF!</v>
      </c>
      <c r="EC746" s="34" t="e">
        <f t="shared" si="1113"/>
        <v>#REF!</v>
      </c>
      <c r="ED746" s="34" t="e">
        <f t="shared" si="1114"/>
        <v>#REF!</v>
      </c>
      <c r="EE746" s="59" t="e">
        <f t="shared" si="1115"/>
        <v>#REF!</v>
      </c>
      <c r="EF746" s="59" t="e">
        <f t="shared" si="1116"/>
        <v>#REF!</v>
      </c>
      <c r="EG746" s="59" t="e">
        <f t="shared" si="1117"/>
        <v>#REF!</v>
      </c>
      <c r="EH746" s="59" t="e">
        <f t="shared" si="1118"/>
        <v>#REF!</v>
      </c>
      <c r="EI746" s="14" t="e">
        <f t="shared" si="1119"/>
        <v>#REF!</v>
      </c>
      <c r="EJ746" s="14" t="e">
        <f t="shared" si="1120"/>
        <v>#REF!</v>
      </c>
      <c r="EK746" s="14" t="e">
        <f t="shared" si="1121"/>
        <v>#REF!</v>
      </c>
      <c r="EL746" s="14" t="e">
        <f t="shared" si="1122"/>
        <v>#REF!</v>
      </c>
      <c r="EM746" t="e">
        <f t="shared" si="1123"/>
        <v>#REF!</v>
      </c>
      <c r="EN746" s="34" t="e">
        <f t="shared" si="1124"/>
        <v>#REF!</v>
      </c>
      <c r="EO746" s="34" t="e">
        <f t="shared" si="1125"/>
        <v>#REF!</v>
      </c>
      <c r="EP746" s="34" t="e">
        <f t="shared" si="1126"/>
        <v>#REF!</v>
      </c>
      <c r="EQ746" s="34" t="e">
        <f t="shared" si="1127"/>
        <v>#REF!</v>
      </c>
      <c r="ER746" s="59" t="e">
        <f t="shared" si="1128"/>
        <v>#REF!</v>
      </c>
      <c r="ES746" s="59" t="e">
        <f t="shared" si="1129"/>
        <v>#REF!</v>
      </c>
      <c r="ET746" s="59" t="e">
        <f t="shared" si="1130"/>
        <v>#REF!</v>
      </c>
      <c r="EU746" s="59" t="e">
        <f t="shared" si="1131"/>
        <v>#REF!</v>
      </c>
      <c r="EV746" s="14" t="e">
        <f t="shared" si="1132"/>
        <v>#REF!</v>
      </c>
      <c r="EW746" s="14" t="e">
        <f t="shared" si="1133"/>
        <v>#REF!</v>
      </c>
      <c r="EX746" s="14" t="e">
        <f t="shared" si="1134"/>
        <v>#REF!</v>
      </c>
      <c r="EY746" s="14" t="e">
        <f t="shared" si="1135"/>
        <v>#REF!</v>
      </c>
    </row>
    <row r="747" spans="1:155" x14ac:dyDescent="0.2">
      <c r="A747" s="17">
        <v>30012718</v>
      </c>
      <c r="B747" t="s">
        <v>117</v>
      </c>
      <c r="C747" t="s">
        <v>668</v>
      </c>
      <c r="D747" t="s">
        <v>669</v>
      </c>
      <c r="E747" t="s">
        <v>670</v>
      </c>
      <c r="F747" t="s">
        <v>41</v>
      </c>
      <c r="G747" t="s">
        <v>42</v>
      </c>
      <c r="H747" t="s">
        <v>671</v>
      </c>
      <c r="I747" t="s">
        <v>118</v>
      </c>
      <c r="J747" s="19" t="s">
        <v>101</v>
      </c>
      <c r="K747" t="s">
        <v>119</v>
      </c>
      <c r="L747">
        <v>1980</v>
      </c>
      <c r="M747">
        <f t="shared" si="1045"/>
        <v>1980</v>
      </c>
      <c r="N747">
        <v>39</v>
      </c>
      <c r="O747" s="19">
        <f t="shared" si="1046"/>
        <v>39</v>
      </c>
      <c r="P747" t="s">
        <v>44</v>
      </c>
      <c r="Q747" s="19" t="str">
        <f t="shared" si="1047"/>
        <v>30-40</v>
      </c>
      <c r="R747" s="23">
        <v>335.3</v>
      </c>
      <c r="S747" s="15">
        <f t="shared" si="1048"/>
        <v>0.33529999999999999</v>
      </c>
      <c r="T747">
        <v>30404045</v>
      </c>
      <c r="U747" t="s">
        <v>45</v>
      </c>
      <c r="V747" t="s">
        <v>55</v>
      </c>
      <c r="W747" t="s">
        <v>47</v>
      </c>
      <c r="X747" t="s">
        <v>48</v>
      </c>
      <c r="Y747" t="s">
        <v>317</v>
      </c>
      <c r="Z747" t="s">
        <v>672</v>
      </c>
      <c r="AA747" t="s">
        <v>673</v>
      </c>
      <c r="AB747" t="s">
        <v>461</v>
      </c>
      <c r="AC747">
        <v>1980</v>
      </c>
      <c r="AD747">
        <v>78</v>
      </c>
      <c r="AE747" t="str">
        <f t="shared" si="1049"/>
        <v>&lt;80</v>
      </c>
      <c r="AF747">
        <v>-37.961296689999998</v>
      </c>
      <c r="AG747">
        <v>145.26999905</v>
      </c>
      <c r="AH747" t="s">
        <v>75</v>
      </c>
      <c r="AI747" t="s">
        <v>76</v>
      </c>
      <c r="AJ747" s="33" t="s">
        <v>146</v>
      </c>
      <c r="AL747" t="s">
        <v>48</v>
      </c>
      <c r="AM747" t="s">
        <v>106</v>
      </c>
      <c r="AN747">
        <v>500</v>
      </c>
      <c r="AO747" s="69">
        <v>2</v>
      </c>
      <c r="AP747">
        <v>2</v>
      </c>
      <c r="AQ747">
        <v>1</v>
      </c>
      <c r="AR747">
        <v>2</v>
      </c>
      <c r="AS747" s="82" t="str">
        <f t="shared" si="1050"/>
        <v>Gw-1-2</v>
      </c>
      <c r="AT747" s="14">
        <f t="shared" si="1051"/>
        <v>18720</v>
      </c>
      <c r="AU747" s="81">
        <f>VLOOKUP(C747,Bushfire_Vlookup!$F$2:$H$12575,3,FALSE)</f>
        <v>1405.841919</v>
      </c>
      <c r="AV747" s="14">
        <f>VLOOKUP(AS747,Safety_collateral_Vlookup!$J$3:$L$20,2,FALSE)</f>
        <v>106635.46062946052</v>
      </c>
      <c r="AW747" s="14">
        <f>VLOOKUP(AS747,Safety_collateral_Vlookup!$J$3:$L$20,3,FALSE)</f>
        <v>550000</v>
      </c>
      <c r="AX747" s="48">
        <f t="shared" si="1052"/>
        <v>722104.30981920741</v>
      </c>
      <c r="AY747" s="49">
        <f t="shared" si="1136"/>
        <v>25482.799999999999</v>
      </c>
      <c r="AZ747" s="14">
        <v>76000</v>
      </c>
      <c r="BA747" s="16">
        <f t="shared" si="1053"/>
        <v>28.336929608175218</v>
      </c>
      <c r="BB747" t="e">
        <f>IF(BA747&lt;=#REF!,#REF!,IF(BA747&lt;=#REF!,#REF!,IF(BA747&lt;=#REF!,#REF!,IF(BA747&lt;=#REF!,#REF!,#REF!))))</f>
        <v>#REF!</v>
      </c>
      <c r="BC747" s="51">
        <v>5</v>
      </c>
      <c r="BD747" s="21">
        <v>70</v>
      </c>
      <c r="BE747" s="21">
        <v>6.4399999999999999E-2</v>
      </c>
      <c r="BF747" s="26">
        <f t="shared" si="1054"/>
        <v>1662.1460264911129</v>
      </c>
      <c r="BG747" s="21">
        <v>7</v>
      </c>
      <c r="BH747" s="21">
        <f t="shared" si="1055"/>
        <v>10.5</v>
      </c>
      <c r="BI747" s="28">
        <f t="shared" si="1056"/>
        <v>1.1390624999999999E-6</v>
      </c>
      <c r="BJ747" s="27">
        <f t="shared" si="1057"/>
        <v>1.1390624999999999E-6</v>
      </c>
      <c r="BK747" s="28">
        <f t="shared" si="1058"/>
        <v>1.7463268216136603E-5</v>
      </c>
      <c r="BL747" s="35">
        <f t="shared" si="1059"/>
        <v>4.9485540216934654E-4</v>
      </c>
      <c r="BM747" s="21" t="str">
        <f t="shared" si="1060"/>
        <v>Cr1</v>
      </c>
      <c r="BN747" s="51">
        <v>1</v>
      </c>
      <c r="BO747" s="21">
        <v>0</v>
      </c>
      <c r="BP747" s="50" t="s">
        <v>5497</v>
      </c>
      <c r="BQ747" s="14">
        <v>18720</v>
      </c>
      <c r="BR747">
        <f>IFERROR(VLOOKUP(AO747,'Model Failure data- Lines'!$A$37:$E$41,3,FALSE),'Model Failure data- Lines'!$C$37)</f>
        <v>5.2310000000000009E-2</v>
      </c>
      <c r="BS747" s="14">
        <f t="shared" si="1061"/>
        <v>37773.276446642747</v>
      </c>
      <c r="BT747" s="34">
        <f t="shared" si="1043"/>
        <v>22729.394201914303</v>
      </c>
      <c r="BU747" s="34">
        <f t="shared" si="1062"/>
        <v>1.6618690366794477</v>
      </c>
      <c r="BV747" s="54">
        <f t="shared" si="1063"/>
        <v>15043.882244728444</v>
      </c>
      <c r="BW747">
        <f>IFERROR(VLOOKUP(AO747,'Model Failure data- Lines'!$A$37:$E$41,4,FALSE),'Model Failure data- Lines'!$D$37)</f>
        <v>5.571000000000001E-2</v>
      </c>
      <c r="BX747" s="14">
        <f t="shared" si="1064"/>
        <v>40228.43110002805</v>
      </c>
      <c r="BY747" s="34">
        <f t="shared" si="1065"/>
        <v>20273.492739652454</v>
      </c>
      <c r="BZ747" s="71">
        <f t="shared" si="1066"/>
        <v>1.984287148575351</v>
      </c>
      <c r="CA747" s="71">
        <f t="shared" si="1067"/>
        <v>19954.938360375596</v>
      </c>
      <c r="CB747" s="56">
        <v>2</v>
      </c>
      <c r="CC747">
        <f>IFERROR(VLOOKUP(AO747,'Model Failure data- Lines'!$A$37:$E$41,5,FALSE),'Model Failure data- Lines'!$E$37)</f>
        <v>6.1850000000000002E-2</v>
      </c>
      <c r="CD747" s="14">
        <f t="shared" si="1068"/>
        <v>44662.15156231798</v>
      </c>
      <c r="CE747" s="34">
        <f t="shared" si="1069"/>
        <v>16129.095227555084</v>
      </c>
      <c r="CF747" s="34">
        <f t="shared" si="1070"/>
        <v>2.7690425862212518</v>
      </c>
      <c r="CG747" s="54">
        <f t="shared" si="1071"/>
        <v>28533.056334762896</v>
      </c>
      <c r="CH747" t="e">
        <f>IFERROR(VLOOKUP(AO747,'Model Failure data- Lines'!#REF!,3,FALSE),'Model Failure data- Lines'!#REF!)</f>
        <v>#REF!</v>
      </c>
      <c r="CI747" s="14" t="e">
        <f t="shared" si="1072"/>
        <v>#REF!</v>
      </c>
      <c r="CJ747" s="34">
        <f t="shared" si="1073"/>
        <v>21801.430010876971</v>
      </c>
      <c r="CK747" s="34" t="e">
        <f t="shared" si="1074"/>
        <v>#REF!</v>
      </c>
      <c r="CL747" s="54" t="e">
        <f t="shared" si="1075"/>
        <v>#REF!</v>
      </c>
      <c r="CM747" t="e">
        <f>IFERROR(VLOOKUP(AO747,'Model Failure data- Lines'!#REF!,4,FALSE),'Model Failure data- Lines'!#REF!)</f>
        <v>#REF!</v>
      </c>
      <c r="CN747" s="14" t="e">
        <f t="shared" si="1076"/>
        <v>#REF!</v>
      </c>
      <c r="CO747" s="34">
        <f t="shared" si="1077"/>
        <v>18651.888745317116</v>
      </c>
      <c r="CP747" s="34" t="e">
        <f t="shared" si="1078"/>
        <v>#REF!</v>
      </c>
      <c r="CQ747" s="54" t="e">
        <f t="shared" si="1079"/>
        <v>#REF!</v>
      </c>
      <c r="CR747" t="e">
        <f>IFERROR(VLOOKUP(AO747,'Model Failure data- Lines'!#REF!,5,FALSE),'Model Failure data- Lines'!#REF!)</f>
        <v>#REF!</v>
      </c>
      <c r="CS747" s="14" t="e">
        <f t="shared" si="1080"/>
        <v>#REF!</v>
      </c>
      <c r="CT747" s="34">
        <f t="shared" si="1081"/>
        <v>13652.069386711324</v>
      </c>
      <c r="CU747" s="34" t="e">
        <f t="shared" si="1082"/>
        <v>#REF!</v>
      </c>
      <c r="CV747" s="54" t="e">
        <f t="shared" si="1083"/>
        <v>#REF!</v>
      </c>
      <c r="CW747" t="s">
        <v>461</v>
      </c>
      <c r="CZ747">
        <f t="shared" si="1084"/>
        <v>19954.9383603756</v>
      </c>
      <c r="DA747" s="34">
        <f t="shared" si="1085"/>
        <v>1112.7649104000002</v>
      </c>
      <c r="DB747" s="34">
        <f t="shared" si="1086"/>
        <v>83.566856679091842</v>
      </c>
      <c r="DC747" s="34">
        <f t="shared" si="1087"/>
        <v>6338.6858329489514</v>
      </c>
      <c r="DD747" s="9">
        <f t="shared" si="1088"/>
        <v>32693.413500000002</v>
      </c>
      <c r="DE747" s="59">
        <f t="shared" si="1089"/>
        <v>2.7661156052372727E-2</v>
      </c>
      <c r="DF747" s="59">
        <f t="shared" si="1090"/>
        <v>2.0773083710697725E-3</v>
      </c>
      <c r="DG747" s="59">
        <f t="shared" si="1091"/>
        <v>0.15756731395235873</v>
      </c>
      <c r="DH747" s="59">
        <f t="shared" si="1092"/>
        <v>0.81269422162419869</v>
      </c>
      <c r="DI747" s="14">
        <f t="shared" si="1093"/>
        <v>551.97666400182811</v>
      </c>
      <c r="DJ747" s="14">
        <f t="shared" si="1094"/>
        <v>41.452560500189549</v>
      </c>
      <c r="DK747" s="14">
        <f t="shared" si="1095"/>
        <v>3144.2460375292681</v>
      </c>
      <c r="DL747" s="14">
        <f t="shared" si="1096"/>
        <v>16217.263098344309</v>
      </c>
      <c r="DM747">
        <f t="shared" si="1097"/>
        <v>28533.056334762899</v>
      </c>
      <c r="DN747" s="34">
        <f t="shared" si="1098"/>
        <v>1235.4067439999999</v>
      </c>
      <c r="DO747" s="34">
        <f t="shared" si="1099"/>
        <v>92.777061310390039</v>
      </c>
      <c r="DP747" s="34">
        <f t="shared" si="1100"/>
        <v>7037.2952570075859</v>
      </c>
      <c r="DQ747" s="9">
        <f t="shared" si="1101"/>
        <v>36296.672500000001</v>
      </c>
      <c r="DR747" s="59">
        <f t="shared" si="1102"/>
        <v>2.7661156052372723E-2</v>
      </c>
      <c r="DS747" s="59">
        <f t="shared" si="1103"/>
        <v>2.0773083710697721E-3</v>
      </c>
      <c r="DT747" s="59">
        <f t="shared" si="1104"/>
        <v>0.15756731395235873</v>
      </c>
      <c r="DU747" s="59">
        <f t="shared" si="1105"/>
        <v>0.81269422162419869</v>
      </c>
      <c r="DV747" s="14">
        <f t="shared" si="1106"/>
        <v>789.25732392701855</v>
      </c>
      <c r="DW747" s="14">
        <f t="shared" si="1107"/>
        <v>59.271956776408352</v>
      </c>
      <c r="DX747" s="14">
        <f t="shared" si="1108"/>
        <v>4495.8770455199237</v>
      </c>
      <c r="DY747" s="14">
        <f t="shared" si="1109"/>
        <v>23188.650008539542</v>
      </c>
      <c r="DZ747" s="34" t="e">
        <f t="shared" si="1110"/>
        <v>#REF!</v>
      </c>
      <c r="EA747" s="34" t="e">
        <f t="shared" si="1111"/>
        <v>#REF!</v>
      </c>
      <c r="EB747" s="34" t="e">
        <f t="shared" si="1112"/>
        <v>#REF!</v>
      </c>
      <c r="EC747" s="34" t="e">
        <f t="shared" si="1113"/>
        <v>#REF!</v>
      </c>
      <c r="ED747" s="34" t="e">
        <f t="shared" si="1114"/>
        <v>#REF!</v>
      </c>
      <c r="EE747" s="59" t="e">
        <f t="shared" si="1115"/>
        <v>#REF!</v>
      </c>
      <c r="EF747" s="59" t="e">
        <f t="shared" si="1116"/>
        <v>#REF!</v>
      </c>
      <c r="EG747" s="59" t="e">
        <f t="shared" si="1117"/>
        <v>#REF!</v>
      </c>
      <c r="EH747" s="59" t="e">
        <f t="shared" si="1118"/>
        <v>#REF!</v>
      </c>
      <c r="EI747" s="14" t="e">
        <f t="shared" si="1119"/>
        <v>#REF!</v>
      </c>
      <c r="EJ747" s="14" t="e">
        <f t="shared" si="1120"/>
        <v>#REF!</v>
      </c>
      <c r="EK747" s="14" t="e">
        <f t="shared" si="1121"/>
        <v>#REF!</v>
      </c>
      <c r="EL747" s="14" t="e">
        <f t="shared" si="1122"/>
        <v>#REF!</v>
      </c>
      <c r="EM747" t="e">
        <f t="shared" si="1123"/>
        <v>#REF!</v>
      </c>
      <c r="EN747" s="34" t="e">
        <f t="shared" si="1124"/>
        <v>#REF!</v>
      </c>
      <c r="EO747" s="34" t="e">
        <f t="shared" si="1125"/>
        <v>#REF!</v>
      </c>
      <c r="EP747" s="34" t="e">
        <f t="shared" si="1126"/>
        <v>#REF!</v>
      </c>
      <c r="EQ747" s="34" t="e">
        <f t="shared" si="1127"/>
        <v>#REF!</v>
      </c>
      <c r="ER747" s="59" t="e">
        <f t="shared" si="1128"/>
        <v>#REF!</v>
      </c>
      <c r="ES747" s="59" t="e">
        <f t="shared" si="1129"/>
        <v>#REF!</v>
      </c>
      <c r="ET747" s="59" t="e">
        <f t="shared" si="1130"/>
        <v>#REF!</v>
      </c>
      <c r="EU747" s="59" t="e">
        <f t="shared" si="1131"/>
        <v>#REF!</v>
      </c>
      <c r="EV747" s="14" t="e">
        <f t="shared" si="1132"/>
        <v>#REF!</v>
      </c>
      <c r="EW747" s="14" t="e">
        <f t="shared" si="1133"/>
        <v>#REF!</v>
      </c>
      <c r="EX747" s="14" t="e">
        <f t="shared" si="1134"/>
        <v>#REF!</v>
      </c>
      <c r="EY747" s="14" t="e">
        <f t="shared" si="1135"/>
        <v>#REF!</v>
      </c>
    </row>
    <row r="748" spans="1:155" x14ac:dyDescent="0.2">
      <c r="A748" s="17">
        <v>30394241</v>
      </c>
      <c r="B748" t="s">
        <v>117</v>
      </c>
      <c r="C748" t="s">
        <v>1429</v>
      </c>
      <c r="D748" t="s">
        <v>1430</v>
      </c>
      <c r="E748" t="s">
        <v>1431</v>
      </c>
      <c r="F748" t="s">
        <v>66</v>
      </c>
      <c r="G748" t="s">
        <v>42</v>
      </c>
      <c r="H748" t="s">
        <v>5193</v>
      </c>
      <c r="I748" t="s">
        <v>118</v>
      </c>
      <c r="J748" s="19" t="s">
        <v>101</v>
      </c>
      <c r="K748" t="s">
        <v>119</v>
      </c>
      <c r="L748">
        <v>1982</v>
      </c>
      <c r="M748">
        <f t="shared" si="1045"/>
        <v>1982</v>
      </c>
      <c r="N748">
        <v>37</v>
      </c>
      <c r="O748" s="19">
        <f t="shared" si="1046"/>
        <v>37</v>
      </c>
      <c r="P748" t="s">
        <v>44</v>
      </c>
      <c r="Q748" s="19" t="str">
        <f t="shared" si="1047"/>
        <v>30-40</v>
      </c>
      <c r="R748" s="23">
        <v>430</v>
      </c>
      <c r="S748" s="15">
        <f t="shared" si="1048"/>
        <v>0.43</v>
      </c>
      <c r="T748">
        <v>30381605</v>
      </c>
      <c r="U748" t="s">
        <v>45</v>
      </c>
      <c r="V748" t="s">
        <v>55</v>
      </c>
      <c r="W748" s="20" t="s">
        <v>87</v>
      </c>
      <c r="X748" t="s">
        <v>88</v>
      </c>
      <c r="Y748" t="s">
        <v>751</v>
      </c>
      <c r="Z748" t="s">
        <v>1432</v>
      </c>
      <c r="AA748" t="s">
        <v>1433</v>
      </c>
      <c r="AB748" t="s">
        <v>341</v>
      </c>
      <c r="AC748">
        <v>1982</v>
      </c>
      <c r="AD748">
        <v>74</v>
      </c>
      <c r="AE748" t="str">
        <f t="shared" si="1049"/>
        <v>&lt;80</v>
      </c>
      <c r="AF748">
        <v>-38.037291150000001</v>
      </c>
      <c r="AG748">
        <v>144.29221670999999</v>
      </c>
      <c r="AH748" t="s">
        <v>50</v>
      </c>
      <c r="AI748" t="s">
        <v>51</v>
      </c>
      <c r="AJ748" s="33" t="s">
        <v>446</v>
      </c>
      <c r="AL748" t="s">
        <v>78</v>
      </c>
      <c r="AM748" t="s">
        <v>109</v>
      </c>
      <c r="AN748">
        <v>220</v>
      </c>
      <c r="AO748" s="69">
        <v>2</v>
      </c>
      <c r="AP748">
        <v>2</v>
      </c>
      <c r="AQ748">
        <v>2</v>
      </c>
      <c r="AR748">
        <v>0</v>
      </c>
      <c r="AS748" s="82" t="str">
        <f t="shared" si="1050"/>
        <v>Gw-2-0</v>
      </c>
      <c r="AT748" s="14">
        <f t="shared" si="1051"/>
        <v>40000</v>
      </c>
      <c r="AU748" s="81">
        <f>VLOOKUP(C748,Bushfire_Vlookup!$F$2:$H$12575,3,FALSE)</f>
        <v>1</v>
      </c>
      <c r="AV748" s="14">
        <f>VLOOKUP(AS748,Safety_collateral_Vlookup!$J$3:$L$20,2,FALSE)</f>
        <v>1575956.0550856832</v>
      </c>
      <c r="AW748" s="14">
        <f>VLOOKUP(AS748,Safety_collateral_Vlookup!$J$3:$L$20,3,FALSE)</f>
        <v>25000</v>
      </c>
      <c r="AX748" s="48">
        <f t="shared" si="1052"/>
        <v>1750901.177776424</v>
      </c>
      <c r="AY748" s="49">
        <f t="shared" si="1136"/>
        <v>32680</v>
      </c>
      <c r="AZ748" s="14">
        <v>76000</v>
      </c>
      <c r="BA748" s="16">
        <f t="shared" si="1053"/>
        <v>53.577147422779191</v>
      </c>
      <c r="BB748" t="e">
        <f>IF(BA748&lt;=#REF!,#REF!,IF(BA748&lt;=#REF!,#REF!,IF(BA748&lt;=#REF!,#REF!,IF(BA748&lt;=#REF!,#REF!,#REF!))))</f>
        <v>#REF!</v>
      </c>
      <c r="BC748" s="51">
        <v>5</v>
      </c>
      <c r="BD748" s="21">
        <v>70</v>
      </c>
      <c r="BE748" s="21">
        <v>6.4399999999999999E-2</v>
      </c>
      <c r="BF748" s="26">
        <f t="shared" si="1054"/>
        <v>2131.5919814827876</v>
      </c>
      <c r="BG748" s="21">
        <v>7</v>
      </c>
      <c r="BH748" s="21">
        <f t="shared" si="1055"/>
        <v>10.5</v>
      </c>
      <c r="BI748" s="28">
        <f t="shared" si="1056"/>
        <v>1.1390624999999999E-6</v>
      </c>
      <c r="BJ748" s="27">
        <f t="shared" si="1057"/>
        <v>1.1390624999999999E-6</v>
      </c>
      <c r="BK748" s="28">
        <f t="shared" si="1058"/>
        <v>1.7463268216136599E-5</v>
      </c>
      <c r="BL748" s="35">
        <f t="shared" si="1059"/>
        <v>9.3563209569948473E-4</v>
      </c>
      <c r="BM748" s="21" t="str">
        <f t="shared" si="1060"/>
        <v>Cr1</v>
      </c>
      <c r="BN748" s="51">
        <v>1</v>
      </c>
      <c r="BO748" s="21">
        <v>0</v>
      </c>
      <c r="BP748" s="50" t="s">
        <v>5497</v>
      </c>
      <c r="BQ748" s="14">
        <v>40000</v>
      </c>
      <c r="BR748">
        <f>IFERROR(VLOOKUP(AO748,'Model Failure data- Lines'!$A$37:$E$41,3,FALSE),'Model Failure data- Lines'!$C$37)</f>
        <v>5.2310000000000009E-2</v>
      </c>
      <c r="BS748" s="14">
        <f t="shared" si="1061"/>
        <v>91589.640609484748</v>
      </c>
      <c r="BT748" s="34">
        <f t="shared" si="1043"/>
        <v>29148.939775792278</v>
      </c>
      <c r="BU748" s="34">
        <f t="shared" si="1062"/>
        <v>3.1421259680102827</v>
      </c>
      <c r="BV748" s="54">
        <f t="shared" si="1063"/>
        <v>62440.70083369247</v>
      </c>
      <c r="BW748">
        <f>IFERROR(VLOOKUP(AO748,'Model Failure data- Lines'!$A$37:$E$41,4,FALSE),'Model Failure data- Lines'!$D$37)</f>
        <v>5.571000000000001E-2</v>
      </c>
      <c r="BX748" s="14">
        <f t="shared" si="1064"/>
        <v>97542.704613924594</v>
      </c>
      <c r="BY748" s="34">
        <f t="shared" si="1065"/>
        <v>25999.40912034165</v>
      </c>
      <c r="BZ748" s="71">
        <f t="shared" si="1066"/>
        <v>3.7517277474436241</v>
      </c>
      <c r="CA748" s="71">
        <f t="shared" si="1067"/>
        <v>71543.295493582948</v>
      </c>
      <c r="CB748" s="57">
        <v>2</v>
      </c>
      <c r="CC748">
        <f>IFERROR(VLOOKUP(AO748,'Model Failure data- Lines'!$A$37:$E$41,5,FALSE),'Model Failure data- Lines'!$E$37)</f>
        <v>6.1850000000000002E-2</v>
      </c>
      <c r="CD748" s="14">
        <f t="shared" si="1068"/>
        <v>108293.23784547183</v>
      </c>
      <c r="CE748" s="34">
        <f t="shared" si="1069"/>
        <v>20684.494327016662</v>
      </c>
      <c r="CF748" s="34">
        <f t="shared" si="1070"/>
        <v>5.2354791049460978</v>
      </c>
      <c r="CG748" s="54">
        <f t="shared" si="1071"/>
        <v>87608.743518455158</v>
      </c>
      <c r="CH748" t="e">
        <f>IFERROR(VLOOKUP(AO748,'Model Failure data- Lines'!#REF!,3,FALSE),'Model Failure data- Lines'!#REF!)</f>
        <v>#REF!</v>
      </c>
      <c r="CI748" s="14" t="e">
        <f t="shared" si="1072"/>
        <v>#REF!</v>
      </c>
      <c r="CJ748" s="34">
        <f t="shared" si="1073"/>
        <v>27958.887279084691</v>
      </c>
      <c r="CK748" s="34" t="e">
        <f t="shared" si="1074"/>
        <v>#REF!</v>
      </c>
      <c r="CL748" s="54" t="e">
        <f t="shared" si="1075"/>
        <v>#REF!</v>
      </c>
      <c r="CM748" t="e">
        <f>IFERROR(VLOOKUP(AO748,'Model Failure data- Lines'!#REF!,4,FALSE),'Model Failure data- Lines'!#REF!)</f>
        <v>#REF!</v>
      </c>
      <c r="CN748" s="14" t="e">
        <f t="shared" si="1076"/>
        <v>#REF!</v>
      </c>
      <c r="CO748" s="34">
        <f t="shared" si="1077"/>
        <v>23919.809604790815</v>
      </c>
      <c r="CP748" s="34" t="e">
        <f t="shared" si="1078"/>
        <v>#REF!</v>
      </c>
      <c r="CQ748" s="54" t="e">
        <f t="shared" si="1079"/>
        <v>#REF!</v>
      </c>
      <c r="CR748" t="e">
        <f>IFERROR(VLOOKUP(AO748,'Model Failure data- Lines'!#REF!,5,FALSE),'Model Failure data- Lines'!#REF!)</f>
        <v>#REF!</v>
      </c>
      <c r="CS748" s="14" t="e">
        <f t="shared" si="1080"/>
        <v>#REF!</v>
      </c>
      <c r="CT748" s="34">
        <f t="shared" si="1081"/>
        <v>17507.87305781649</v>
      </c>
      <c r="CU748" s="34" t="e">
        <f t="shared" si="1082"/>
        <v>#REF!</v>
      </c>
      <c r="CV748" s="54" t="e">
        <f t="shared" si="1083"/>
        <v>#REF!</v>
      </c>
      <c r="CW748" t="s">
        <v>341</v>
      </c>
      <c r="CZ748">
        <f t="shared" si="1084"/>
        <v>71543.295493582948</v>
      </c>
      <c r="DA748" s="34">
        <f t="shared" si="1085"/>
        <v>2377.7028000000005</v>
      </c>
      <c r="DB748" s="34">
        <f t="shared" si="1086"/>
        <v>5.9442570000000007E-2</v>
      </c>
      <c r="DC748" s="34">
        <f t="shared" si="1087"/>
        <v>93678.878121354588</v>
      </c>
      <c r="DD748" s="9">
        <f t="shared" si="1088"/>
        <v>1486.0642500000001</v>
      </c>
      <c r="DE748" s="59">
        <f t="shared" si="1089"/>
        <v>2.4376018784910483E-2</v>
      </c>
      <c r="DF748" s="59">
        <f t="shared" si="1090"/>
        <v>6.0940046962276207E-7</v>
      </c>
      <c r="DG748" s="59">
        <f t="shared" si="1091"/>
        <v>0.96038836007405082</v>
      </c>
      <c r="DH748" s="59">
        <f t="shared" si="1092"/>
        <v>1.523501174056905E-2</v>
      </c>
      <c r="DI748" s="14">
        <f t="shared" si="1093"/>
        <v>1743.9407148859796</v>
      </c>
      <c r="DJ748" s="14">
        <f t="shared" si="1094"/>
        <v>4.3598517872149488E-2</v>
      </c>
      <c r="DK748" s="14">
        <f t="shared" si="1095"/>
        <v>68709.348233375349</v>
      </c>
      <c r="DL748" s="14">
        <f t="shared" si="1096"/>
        <v>1089.9629468037372</v>
      </c>
      <c r="DM748">
        <f t="shared" si="1097"/>
        <v>87608.743518455172</v>
      </c>
      <c r="DN748" s="34">
        <f t="shared" si="1098"/>
        <v>2639.7580000000003</v>
      </c>
      <c r="DO748" s="34">
        <f t="shared" si="1099"/>
        <v>6.5993949999999996E-2</v>
      </c>
      <c r="DP748" s="34">
        <f t="shared" si="1100"/>
        <v>104003.56510152182</v>
      </c>
      <c r="DQ748" s="9">
        <f t="shared" si="1101"/>
        <v>1649.8487499999999</v>
      </c>
      <c r="DR748" s="59">
        <f t="shared" si="1102"/>
        <v>2.4376018784910483E-2</v>
      </c>
      <c r="DS748" s="59">
        <f t="shared" si="1103"/>
        <v>6.0940046962276197E-7</v>
      </c>
      <c r="DT748" s="59">
        <f t="shared" si="1104"/>
        <v>0.96038836007405071</v>
      </c>
      <c r="DU748" s="59">
        <f t="shared" si="1105"/>
        <v>1.523501174056905E-2</v>
      </c>
      <c r="DV748" s="14">
        <f t="shared" si="1106"/>
        <v>2135.5523777282674</v>
      </c>
      <c r="DW748" s="14">
        <f t="shared" si="1107"/>
        <v>5.3388809443206682E-2</v>
      </c>
      <c r="DX748" s="14">
        <f t="shared" si="1108"/>
        <v>84138.417515837282</v>
      </c>
      <c r="DY748" s="14">
        <f t="shared" si="1109"/>
        <v>1334.7202360801671</v>
      </c>
      <c r="DZ748" s="34" t="e">
        <f t="shared" si="1110"/>
        <v>#REF!</v>
      </c>
      <c r="EA748" s="34" t="e">
        <f t="shared" si="1111"/>
        <v>#REF!</v>
      </c>
      <c r="EB748" s="34" t="e">
        <f t="shared" si="1112"/>
        <v>#REF!</v>
      </c>
      <c r="EC748" s="34" t="e">
        <f t="shared" si="1113"/>
        <v>#REF!</v>
      </c>
      <c r="ED748" s="34" t="e">
        <f t="shared" si="1114"/>
        <v>#REF!</v>
      </c>
      <c r="EE748" s="59" t="e">
        <f t="shared" si="1115"/>
        <v>#REF!</v>
      </c>
      <c r="EF748" s="59" t="e">
        <f t="shared" si="1116"/>
        <v>#REF!</v>
      </c>
      <c r="EG748" s="59" t="e">
        <f t="shared" si="1117"/>
        <v>#REF!</v>
      </c>
      <c r="EH748" s="59" t="e">
        <f t="shared" si="1118"/>
        <v>#REF!</v>
      </c>
      <c r="EI748" s="14" t="e">
        <f t="shared" si="1119"/>
        <v>#REF!</v>
      </c>
      <c r="EJ748" s="14" t="e">
        <f t="shared" si="1120"/>
        <v>#REF!</v>
      </c>
      <c r="EK748" s="14" t="e">
        <f t="shared" si="1121"/>
        <v>#REF!</v>
      </c>
      <c r="EL748" s="14" t="e">
        <f t="shared" si="1122"/>
        <v>#REF!</v>
      </c>
      <c r="EM748" t="e">
        <f t="shared" si="1123"/>
        <v>#REF!</v>
      </c>
      <c r="EN748" s="34" t="e">
        <f t="shared" si="1124"/>
        <v>#REF!</v>
      </c>
      <c r="EO748" s="34" t="e">
        <f t="shared" si="1125"/>
        <v>#REF!</v>
      </c>
      <c r="EP748" s="34" t="e">
        <f t="shared" si="1126"/>
        <v>#REF!</v>
      </c>
      <c r="EQ748" s="34" t="e">
        <f t="shared" si="1127"/>
        <v>#REF!</v>
      </c>
      <c r="ER748" s="59" t="e">
        <f t="shared" si="1128"/>
        <v>#REF!</v>
      </c>
      <c r="ES748" s="59" t="e">
        <f t="shared" si="1129"/>
        <v>#REF!</v>
      </c>
      <c r="ET748" s="59" t="e">
        <f t="shared" si="1130"/>
        <v>#REF!</v>
      </c>
      <c r="EU748" s="59" t="e">
        <f t="shared" si="1131"/>
        <v>#REF!</v>
      </c>
      <c r="EV748" s="14" t="e">
        <f t="shared" si="1132"/>
        <v>#REF!</v>
      </c>
      <c r="EW748" s="14" t="e">
        <f t="shared" si="1133"/>
        <v>#REF!</v>
      </c>
      <c r="EX748" s="14" t="e">
        <f t="shared" si="1134"/>
        <v>#REF!</v>
      </c>
      <c r="EY748" s="14" t="e">
        <f t="shared" si="1135"/>
        <v>#REF!</v>
      </c>
    </row>
    <row r="749" spans="1:155" x14ac:dyDescent="0.2">
      <c r="A749" s="17">
        <v>30125334</v>
      </c>
      <c r="B749" t="s">
        <v>117</v>
      </c>
      <c r="C749" t="s">
        <v>2545</v>
      </c>
      <c r="D749" t="s">
        <v>2546</v>
      </c>
      <c r="E749" t="s">
        <v>1272</v>
      </c>
      <c r="F749" t="s">
        <v>41</v>
      </c>
      <c r="G749" t="s">
        <v>42</v>
      </c>
      <c r="H749" t="s">
        <v>2547</v>
      </c>
      <c r="I749" t="s">
        <v>118</v>
      </c>
      <c r="J749" s="19" t="s">
        <v>101</v>
      </c>
      <c r="K749" t="s">
        <v>119</v>
      </c>
      <c r="L749">
        <v>1982</v>
      </c>
      <c r="M749">
        <f t="shared" si="1045"/>
        <v>1982</v>
      </c>
      <c r="N749">
        <v>37</v>
      </c>
      <c r="O749" s="19">
        <f t="shared" si="1046"/>
        <v>37</v>
      </c>
      <c r="P749" t="s">
        <v>44</v>
      </c>
      <c r="Q749" s="19" t="str">
        <f t="shared" si="1047"/>
        <v>30-40</v>
      </c>
      <c r="R749" s="23">
        <v>430</v>
      </c>
      <c r="S749" s="15">
        <f t="shared" si="1048"/>
        <v>0.43</v>
      </c>
      <c r="T749">
        <v>30302002</v>
      </c>
      <c r="U749" t="s">
        <v>45</v>
      </c>
      <c r="V749" t="s">
        <v>55</v>
      </c>
      <c r="W749" t="s">
        <v>47</v>
      </c>
      <c r="X749" t="s">
        <v>88</v>
      </c>
      <c r="Y749" t="s">
        <v>2548</v>
      </c>
      <c r="Z749" t="s">
        <v>2549</v>
      </c>
      <c r="AA749" t="s">
        <v>2550</v>
      </c>
      <c r="AB749" t="s">
        <v>375</v>
      </c>
      <c r="AC749">
        <v>1982</v>
      </c>
      <c r="AD749">
        <v>74</v>
      </c>
      <c r="AE749" t="str">
        <f t="shared" si="1049"/>
        <v>&lt;80</v>
      </c>
      <c r="AF749">
        <v>-38.036742959999998</v>
      </c>
      <c r="AG749">
        <v>144.28738200000001</v>
      </c>
      <c r="AH749" t="s">
        <v>50</v>
      </c>
      <c r="AI749" t="s">
        <v>51</v>
      </c>
      <c r="AJ749" s="33" t="s">
        <v>446</v>
      </c>
      <c r="AL749" t="s">
        <v>78</v>
      </c>
      <c r="AM749" t="s">
        <v>109</v>
      </c>
      <c r="AN749">
        <v>220</v>
      </c>
      <c r="AO749" s="69">
        <v>2</v>
      </c>
      <c r="AP749">
        <v>2</v>
      </c>
      <c r="AQ749">
        <v>0</v>
      </c>
      <c r="AR749">
        <v>0</v>
      </c>
      <c r="AS749" s="82" t="str">
        <f t="shared" si="1050"/>
        <v>Gw-0-0</v>
      </c>
      <c r="AT749" s="14">
        <f t="shared" si="1051"/>
        <v>40000</v>
      </c>
      <c r="AU749" s="81">
        <f>VLOOKUP(C749,Bushfire_Vlookup!$F$2:$H$12575,3,FALSE)</f>
        <v>1</v>
      </c>
      <c r="AV749" s="14">
        <f>VLOOKUP(AS749,Safety_collateral_Vlookup!$J$3:$L$20,2,FALSE)</f>
        <v>3720.1399252148244</v>
      </c>
      <c r="AW749" s="14">
        <f>VLOOKUP(AS749,Safety_collateral_Vlookup!$J$3:$L$20,3,FALSE)</f>
        <v>25000</v>
      </c>
      <c r="AX749" s="48">
        <f t="shared" si="1052"/>
        <v>73325.456300204212</v>
      </c>
      <c r="AY749" s="49">
        <f t="shared" si="1136"/>
        <v>32680</v>
      </c>
      <c r="AZ749" s="14">
        <v>76000</v>
      </c>
      <c r="BA749" s="16">
        <f t="shared" si="1053"/>
        <v>2.2437410128581461</v>
      </c>
      <c r="BB749" t="e">
        <f>IF(BA749&lt;=#REF!,#REF!,IF(BA749&lt;=#REF!,#REF!,IF(BA749&lt;=#REF!,#REF!,IF(BA749&lt;=#REF!,#REF!,#REF!))))</f>
        <v>#REF!</v>
      </c>
      <c r="BC749" s="51">
        <v>3</v>
      </c>
      <c r="BD749" s="21">
        <v>70</v>
      </c>
      <c r="BE749" s="21">
        <v>6.4399999999999999E-2</v>
      </c>
      <c r="BF749" s="26">
        <f t="shared" si="1054"/>
        <v>2131.5919814827876</v>
      </c>
      <c r="BG749" s="21">
        <v>7</v>
      </c>
      <c r="BH749" s="21">
        <f t="shared" si="1055"/>
        <v>10.5</v>
      </c>
      <c r="BI749" s="28">
        <f t="shared" si="1056"/>
        <v>1.1390624999999999E-6</v>
      </c>
      <c r="BJ749" s="27">
        <f t="shared" si="1057"/>
        <v>1.1390624999999999E-6</v>
      </c>
      <c r="BK749" s="28">
        <f t="shared" si="1058"/>
        <v>1.7463268216136599E-5</v>
      </c>
      <c r="BL749" s="35">
        <f t="shared" si="1059"/>
        <v>3.9183051115087803E-5</v>
      </c>
      <c r="BM749" s="21" t="str">
        <f t="shared" si="1060"/>
        <v>Cr1</v>
      </c>
      <c r="BN749" s="51">
        <v>1</v>
      </c>
      <c r="BO749" s="21">
        <v>0</v>
      </c>
      <c r="BP749" s="50" t="s">
        <v>5497</v>
      </c>
      <c r="BQ749" s="14">
        <v>40000</v>
      </c>
      <c r="BR749">
        <f>IFERROR(VLOOKUP(AO749,'Model Failure data- Lines'!$A$37:$E$41,3,FALSE),'Model Failure data- Lines'!$C$37)</f>
        <v>5.2310000000000009E-2</v>
      </c>
      <c r="BS749" s="14">
        <f t="shared" si="1061"/>
        <v>3835.6546190636832</v>
      </c>
      <c r="BT749" s="34">
        <f t="shared" si="1043"/>
        <v>29148.939775792278</v>
      </c>
      <c r="BU749" s="34">
        <f t="shared" si="1062"/>
        <v>0.13158813488815577</v>
      </c>
      <c r="BV749" s="54">
        <f t="shared" si="1063"/>
        <v>-25313.285156728594</v>
      </c>
      <c r="BW749">
        <f>IFERROR(VLOOKUP(AO749,'Model Failure data- Lines'!$A$37:$E$41,4,FALSE),'Model Failure data- Lines'!$D$37)</f>
        <v>5.571000000000001E-2</v>
      </c>
      <c r="BX749" s="14">
        <f t="shared" si="1064"/>
        <v>4084.9611704843774</v>
      </c>
      <c r="BY749" s="34">
        <f t="shared" si="1065"/>
        <v>25999.40912034165</v>
      </c>
      <c r="BZ749" s="71">
        <f t="shared" si="1066"/>
        <v>0.15711746184602129</v>
      </c>
      <c r="CA749" s="71">
        <f t="shared" si="1067"/>
        <v>-21914.447949857273</v>
      </c>
      <c r="CB749" s="57">
        <v>2</v>
      </c>
      <c r="CC749">
        <f>IFERROR(VLOOKUP(AO749,'Model Failure data- Lines'!$A$37:$E$41,5,FALSE),'Model Failure data- Lines'!$E$37)</f>
        <v>6.1850000000000002E-2</v>
      </c>
      <c r="CD749" s="14">
        <f t="shared" si="1068"/>
        <v>4535.1794721676306</v>
      </c>
      <c r="CE749" s="34">
        <f t="shared" si="1069"/>
        <v>20684.494327016662</v>
      </c>
      <c r="CF749" s="34">
        <f t="shared" si="1070"/>
        <v>0.21925503231877858</v>
      </c>
      <c r="CG749" s="54">
        <f t="shared" si="1071"/>
        <v>-16149.314854849032</v>
      </c>
      <c r="CH749" t="e">
        <f>IFERROR(VLOOKUP(AO749,'Model Failure data- Lines'!#REF!,3,FALSE),'Model Failure data- Lines'!#REF!)</f>
        <v>#REF!</v>
      </c>
      <c r="CI749" s="14" t="e">
        <f t="shared" si="1072"/>
        <v>#REF!</v>
      </c>
      <c r="CJ749" s="34">
        <f t="shared" si="1073"/>
        <v>27958.887279084691</v>
      </c>
      <c r="CK749" s="34" t="e">
        <f t="shared" si="1074"/>
        <v>#REF!</v>
      </c>
      <c r="CL749" s="54" t="e">
        <f t="shared" si="1075"/>
        <v>#REF!</v>
      </c>
      <c r="CM749" t="e">
        <f>IFERROR(VLOOKUP(AO749,'Model Failure data- Lines'!#REF!,4,FALSE),'Model Failure data- Lines'!#REF!)</f>
        <v>#REF!</v>
      </c>
      <c r="CN749" s="14" t="e">
        <f t="shared" si="1076"/>
        <v>#REF!</v>
      </c>
      <c r="CO749" s="34">
        <f t="shared" si="1077"/>
        <v>23919.809604790815</v>
      </c>
      <c r="CP749" s="34" t="e">
        <f t="shared" si="1078"/>
        <v>#REF!</v>
      </c>
      <c r="CQ749" s="54" t="e">
        <f t="shared" si="1079"/>
        <v>#REF!</v>
      </c>
      <c r="CR749" t="e">
        <f>IFERROR(VLOOKUP(AO749,'Model Failure data- Lines'!#REF!,5,FALSE),'Model Failure data- Lines'!#REF!)</f>
        <v>#REF!</v>
      </c>
      <c r="CS749" s="14" t="e">
        <f t="shared" si="1080"/>
        <v>#REF!</v>
      </c>
      <c r="CT749" s="34">
        <f t="shared" si="1081"/>
        <v>17507.87305781649</v>
      </c>
      <c r="CU749" s="34" t="e">
        <f t="shared" si="1082"/>
        <v>#REF!</v>
      </c>
      <c r="CV749" s="54" t="e">
        <f t="shared" si="1083"/>
        <v>#REF!</v>
      </c>
      <c r="CW749" t="s">
        <v>375</v>
      </c>
      <c r="CZ749">
        <f t="shared" si="1084"/>
        <v>-21914.447949857276</v>
      </c>
      <c r="DA749" s="34">
        <f t="shared" si="1085"/>
        <v>2377.7028000000005</v>
      </c>
      <c r="DB749" s="34">
        <f t="shared" si="1086"/>
        <v>5.9442570000000007E-2</v>
      </c>
      <c r="DC749" s="34">
        <f t="shared" si="1087"/>
        <v>221.13467791437699</v>
      </c>
      <c r="DD749" s="9">
        <f t="shared" si="1088"/>
        <v>1486.0642500000001</v>
      </c>
      <c r="DE749" s="59">
        <f t="shared" si="1089"/>
        <v>0.58206252171500139</v>
      </c>
      <c r="DF749" s="59">
        <f t="shared" si="1090"/>
        <v>1.4551563042875034E-5</v>
      </c>
      <c r="DG749" s="59">
        <f t="shared" si="1091"/>
        <v>5.4133850650079932E-2</v>
      </c>
      <c r="DH749" s="59">
        <f t="shared" si="1092"/>
        <v>0.36378907607187583</v>
      </c>
      <c r="DI749" s="14">
        <f t="shared" si="1093"/>
        <v>-12755.578835686067</v>
      </c>
      <c r="DJ749" s="14">
        <f t="shared" si="1094"/>
        <v>-0.31888947089215164</v>
      </c>
      <c r="DK749" s="14">
        <f t="shared" si="1095"/>
        <v>-1186.3134523965241</v>
      </c>
      <c r="DL749" s="14">
        <f t="shared" si="1096"/>
        <v>-7972.2367723037914</v>
      </c>
      <c r="DM749">
        <f t="shared" si="1097"/>
        <v>-16149.314854849034</v>
      </c>
      <c r="DN749" s="34">
        <f t="shared" si="1098"/>
        <v>2639.7580000000003</v>
      </c>
      <c r="DO749" s="34">
        <f t="shared" si="1099"/>
        <v>6.5993949999999996E-2</v>
      </c>
      <c r="DP749" s="34">
        <f t="shared" si="1100"/>
        <v>245.50672821763084</v>
      </c>
      <c r="DQ749" s="9">
        <f t="shared" si="1101"/>
        <v>1649.8487499999999</v>
      </c>
      <c r="DR749" s="59">
        <f t="shared" si="1102"/>
        <v>0.58206252171500139</v>
      </c>
      <c r="DS749" s="59">
        <f t="shared" si="1103"/>
        <v>1.4551563042875034E-5</v>
      </c>
      <c r="DT749" s="59">
        <f t="shared" si="1104"/>
        <v>5.4133850650079932E-2</v>
      </c>
      <c r="DU749" s="59">
        <f t="shared" si="1105"/>
        <v>0.36378907607187583</v>
      </c>
      <c r="DV749" s="14">
        <f t="shared" si="1106"/>
        <v>-9399.9109283829603</v>
      </c>
      <c r="DW749" s="14">
        <f t="shared" si="1107"/>
        <v>-0.23499777320957399</v>
      </c>
      <c r="DX749" s="14">
        <f t="shared" si="1108"/>
        <v>-874.22459845351477</v>
      </c>
      <c r="DY749" s="14">
        <f t="shared" si="1109"/>
        <v>-5874.9443302393502</v>
      </c>
      <c r="DZ749" s="34" t="e">
        <f t="shared" si="1110"/>
        <v>#REF!</v>
      </c>
      <c r="EA749" s="34" t="e">
        <f t="shared" si="1111"/>
        <v>#REF!</v>
      </c>
      <c r="EB749" s="34" t="e">
        <f t="shared" si="1112"/>
        <v>#REF!</v>
      </c>
      <c r="EC749" s="34" t="e">
        <f t="shared" si="1113"/>
        <v>#REF!</v>
      </c>
      <c r="ED749" s="34" t="e">
        <f t="shared" si="1114"/>
        <v>#REF!</v>
      </c>
      <c r="EE749" s="59" t="e">
        <f t="shared" si="1115"/>
        <v>#REF!</v>
      </c>
      <c r="EF749" s="59" t="e">
        <f t="shared" si="1116"/>
        <v>#REF!</v>
      </c>
      <c r="EG749" s="59" t="e">
        <f t="shared" si="1117"/>
        <v>#REF!</v>
      </c>
      <c r="EH749" s="59" t="e">
        <f t="shared" si="1118"/>
        <v>#REF!</v>
      </c>
      <c r="EI749" s="14" t="e">
        <f t="shared" si="1119"/>
        <v>#REF!</v>
      </c>
      <c r="EJ749" s="14" t="e">
        <f t="shared" si="1120"/>
        <v>#REF!</v>
      </c>
      <c r="EK749" s="14" t="e">
        <f t="shared" si="1121"/>
        <v>#REF!</v>
      </c>
      <c r="EL749" s="14" t="e">
        <f t="shared" si="1122"/>
        <v>#REF!</v>
      </c>
      <c r="EM749" t="e">
        <f t="shared" si="1123"/>
        <v>#REF!</v>
      </c>
      <c r="EN749" s="34" t="e">
        <f t="shared" si="1124"/>
        <v>#REF!</v>
      </c>
      <c r="EO749" s="34" t="e">
        <f t="shared" si="1125"/>
        <v>#REF!</v>
      </c>
      <c r="EP749" s="34" t="e">
        <f t="shared" si="1126"/>
        <v>#REF!</v>
      </c>
      <c r="EQ749" s="34" t="e">
        <f t="shared" si="1127"/>
        <v>#REF!</v>
      </c>
      <c r="ER749" s="59" t="e">
        <f t="shared" si="1128"/>
        <v>#REF!</v>
      </c>
      <c r="ES749" s="59" t="e">
        <f t="shared" si="1129"/>
        <v>#REF!</v>
      </c>
      <c r="ET749" s="59" t="e">
        <f t="shared" si="1130"/>
        <v>#REF!</v>
      </c>
      <c r="EU749" s="59" t="e">
        <f t="shared" si="1131"/>
        <v>#REF!</v>
      </c>
      <c r="EV749" s="14" t="e">
        <f t="shared" si="1132"/>
        <v>#REF!</v>
      </c>
      <c r="EW749" s="14" t="e">
        <f t="shared" si="1133"/>
        <v>#REF!</v>
      </c>
      <c r="EX749" s="14" t="e">
        <f t="shared" si="1134"/>
        <v>#REF!</v>
      </c>
      <c r="EY749" s="14" t="e">
        <f t="shared" si="1135"/>
        <v>#REF!</v>
      </c>
    </row>
    <row r="750" spans="1:155" x14ac:dyDescent="0.2">
      <c r="A750" s="17">
        <v>30250634</v>
      </c>
      <c r="B750" t="s">
        <v>117</v>
      </c>
      <c r="C750" t="s">
        <v>2545</v>
      </c>
      <c r="D750" t="s">
        <v>2546</v>
      </c>
      <c r="E750" t="s">
        <v>1272</v>
      </c>
      <c r="F750" t="s">
        <v>41</v>
      </c>
      <c r="G750" t="s">
        <v>42</v>
      </c>
      <c r="H750" t="s">
        <v>4122</v>
      </c>
      <c r="I750" t="s">
        <v>118</v>
      </c>
      <c r="J750" s="19" t="s">
        <v>101</v>
      </c>
      <c r="K750" t="s">
        <v>119</v>
      </c>
      <c r="L750">
        <v>1982</v>
      </c>
      <c r="M750">
        <f t="shared" si="1045"/>
        <v>1982</v>
      </c>
      <c r="N750">
        <v>37</v>
      </c>
      <c r="O750" s="19">
        <f t="shared" si="1046"/>
        <v>37</v>
      </c>
      <c r="P750" t="s">
        <v>44</v>
      </c>
      <c r="Q750" s="19" t="str">
        <f t="shared" si="1047"/>
        <v>30-40</v>
      </c>
      <c r="R750" s="23">
        <v>430</v>
      </c>
      <c r="S750" s="15">
        <f t="shared" si="1048"/>
        <v>0.43</v>
      </c>
      <c r="T750">
        <v>30302002</v>
      </c>
      <c r="U750" t="s">
        <v>45</v>
      </c>
      <c r="V750" t="s">
        <v>55</v>
      </c>
      <c r="W750" t="s">
        <v>47</v>
      </c>
      <c r="X750" t="s">
        <v>88</v>
      </c>
      <c r="Y750" t="s">
        <v>2548</v>
      </c>
      <c r="Z750" t="s">
        <v>2549</v>
      </c>
      <c r="AA750" t="s">
        <v>2550</v>
      </c>
      <c r="AB750" t="s">
        <v>375</v>
      </c>
      <c r="AC750">
        <v>1982</v>
      </c>
      <c r="AD750">
        <v>74</v>
      </c>
      <c r="AE750" t="str">
        <f t="shared" si="1049"/>
        <v>&lt;80</v>
      </c>
      <c r="AF750">
        <v>-38.036742959999998</v>
      </c>
      <c r="AG750">
        <v>144.28738200000001</v>
      </c>
      <c r="AH750" t="s">
        <v>50</v>
      </c>
      <c r="AI750" t="s">
        <v>51</v>
      </c>
      <c r="AJ750" s="33" t="s">
        <v>446</v>
      </c>
      <c r="AL750" t="s">
        <v>48</v>
      </c>
      <c r="AM750" t="s">
        <v>106</v>
      </c>
      <c r="AN750">
        <v>220</v>
      </c>
      <c r="AO750" s="69">
        <v>2</v>
      </c>
      <c r="AP750">
        <v>2</v>
      </c>
      <c r="AQ750">
        <v>0</v>
      </c>
      <c r="AR750">
        <v>0</v>
      </c>
      <c r="AS750" s="82" t="str">
        <f t="shared" si="1050"/>
        <v>Gw-0-0</v>
      </c>
      <c r="AT750" s="14">
        <f t="shared" si="1051"/>
        <v>40000</v>
      </c>
      <c r="AU750" s="81">
        <f>VLOOKUP(C750,Bushfire_Vlookup!$F$2:$H$12575,3,FALSE)</f>
        <v>1</v>
      </c>
      <c r="AV750" s="14">
        <f>VLOOKUP(AS750,Safety_collateral_Vlookup!$J$3:$L$20,2,FALSE)</f>
        <v>3720.1399252148244</v>
      </c>
      <c r="AW750" s="14">
        <f>VLOOKUP(AS750,Safety_collateral_Vlookup!$J$3:$L$20,3,FALSE)</f>
        <v>25000</v>
      </c>
      <c r="AX750" s="48">
        <f t="shared" si="1052"/>
        <v>73325.456300204212</v>
      </c>
      <c r="AY750" s="49">
        <f t="shared" si="1136"/>
        <v>32680</v>
      </c>
      <c r="AZ750" s="14">
        <v>76000</v>
      </c>
      <c r="BA750" s="16">
        <f t="shared" si="1053"/>
        <v>2.2437410128581461</v>
      </c>
      <c r="BB750" t="e">
        <f>IF(BA750&lt;=#REF!,#REF!,IF(BA750&lt;=#REF!,#REF!,IF(BA750&lt;=#REF!,#REF!,IF(BA750&lt;=#REF!,#REF!,#REF!))))</f>
        <v>#REF!</v>
      </c>
      <c r="BC750" s="51">
        <v>3</v>
      </c>
      <c r="BD750" s="21">
        <v>70</v>
      </c>
      <c r="BE750" s="21">
        <v>6.4399999999999999E-2</v>
      </c>
      <c r="BF750" s="26">
        <f t="shared" si="1054"/>
        <v>2131.5919814827876</v>
      </c>
      <c r="BG750" s="21">
        <v>7</v>
      </c>
      <c r="BH750" s="21">
        <f t="shared" si="1055"/>
        <v>10.5</v>
      </c>
      <c r="BI750" s="28">
        <f t="shared" si="1056"/>
        <v>1.1390624999999999E-6</v>
      </c>
      <c r="BJ750" s="27">
        <f t="shared" si="1057"/>
        <v>1.1390624999999999E-6</v>
      </c>
      <c r="BK750" s="28">
        <f t="shared" si="1058"/>
        <v>1.7463268216136599E-5</v>
      </c>
      <c r="BL750" s="35">
        <f t="shared" si="1059"/>
        <v>3.9183051115087803E-5</v>
      </c>
      <c r="BM750" s="21" t="str">
        <f t="shared" si="1060"/>
        <v>Cr1</v>
      </c>
      <c r="BN750" s="51">
        <v>1</v>
      </c>
      <c r="BO750" s="21">
        <v>0</v>
      </c>
      <c r="BP750" s="50" t="s">
        <v>5497</v>
      </c>
      <c r="BQ750" s="14">
        <v>40000</v>
      </c>
      <c r="BR750">
        <f>IFERROR(VLOOKUP(AO750,'Model Failure data- Lines'!$A$37:$E$41,3,FALSE),'Model Failure data- Lines'!$C$37)</f>
        <v>5.2310000000000009E-2</v>
      </c>
      <c r="BS750" s="14">
        <f t="shared" si="1061"/>
        <v>3835.6546190636832</v>
      </c>
      <c r="BT750" s="34">
        <f t="shared" si="1043"/>
        <v>29148.939775792278</v>
      </c>
      <c r="BU750" s="34">
        <f t="shared" si="1062"/>
        <v>0.13158813488815577</v>
      </c>
      <c r="BV750" s="54">
        <f t="shared" si="1063"/>
        <v>-25313.285156728594</v>
      </c>
      <c r="BW750">
        <f>IFERROR(VLOOKUP(AO750,'Model Failure data- Lines'!$A$37:$E$41,4,FALSE),'Model Failure data- Lines'!$D$37)</f>
        <v>5.571000000000001E-2</v>
      </c>
      <c r="BX750" s="14">
        <f t="shared" si="1064"/>
        <v>4084.9611704843774</v>
      </c>
      <c r="BY750" s="34">
        <f t="shared" si="1065"/>
        <v>25999.40912034165</v>
      </c>
      <c r="BZ750" s="71">
        <f t="shared" si="1066"/>
        <v>0.15711746184602129</v>
      </c>
      <c r="CA750" s="71">
        <f t="shared" si="1067"/>
        <v>-21914.447949857273</v>
      </c>
      <c r="CB750" s="57">
        <v>2</v>
      </c>
      <c r="CC750">
        <f>IFERROR(VLOOKUP(AO750,'Model Failure data- Lines'!$A$37:$E$41,5,FALSE),'Model Failure data- Lines'!$E$37)</f>
        <v>6.1850000000000002E-2</v>
      </c>
      <c r="CD750" s="14">
        <f t="shared" si="1068"/>
        <v>4535.1794721676306</v>
      </c>
      <c r="CE750" s="34">
        <f t="shared" si="1069"/>
        <v>20684.494327016662</v>
      </c>
      <c r="CF750" s="34">
        <f t="shared" si="1070"/>
        <v>0.21925503231877858</v>
      </c>
      <c r="CG750" s="54">
        <f t="shared" si="1071"/>
        <v>-16149.314854849032</v>
      </c>
      <c r="CH750" t="e">
        <f>IFERROR(VLOOKUP(AO750,'Model Failure data- Lines'!#REF!,3,FALSE),'Model Failure data- Lines'!#REF!)</f>
        <v>#REF!</v>
      </c>
      <c r="CI750" s="14" t="e">
        <f t="shared" si="1072"/>
        <v>#REF!</v>
      </c>
      <c r="CJ750" s="34">
        <f t="shared" si="1073"/>
        <v>27958.887279084691</v>
      </c>
      <c r="CK750" s="34" t="e">
        <f t="shared" si="1074"/>
        <v>#REF!</v>
      </c>
      <c r="CL750" s="54" t="e">
        <f t="shared" si="1075"/>
        <v>#REF!</v>
      </c>
      <c r="CM750" t="e">
        <f>IFERROR(VLOOKUP(AO750,'Model Failure data- Lines'!#REF!,4,FALSE),'Model Failure data- Lines'!#REF!)</f>
        <v>#REF!</v>
      </c>
      <c r="CN750" s="14" t="e">
        <f t="shared" si="1076"/>
        <v>#REF!</v>
      </c>
      <c r="CO750" s="34">
        <f t="shared" si="1077"/>
        <v>23919.809604790815</v>
      </c>
      <c r="CP750" s="34" t="e">
        <f t="shared" si="1078"/>
        <v>#REF!</v>
      </c>
      <c r="CQ750" s="54" t="e">
        <f t="shared" si="1079"/>
        <v>#REF!</v>
      </c>
      <c r="CR750" t="e">
        <f>IFERROR(VLOOKUP(AO750,'Model Failure data- Lines'!#REF!,5,FALSE),'Model Failure data- Lines'!#REF!)</f>
        <v>#REF!</v>
      </c>
      <c r="CS750" s="14" t="e">
        <f t="shared" si="1080"/>
        <v>#REF!</v>
      </c>
      <c r="CT750" s="34">
        <f t="shared" si="1081"/>
        <v>17507.87305781649</v>
      </c>
      <c r="CU750" s="34" t="e">
        <f t="shared" si="1082"/>
        <v>#REF!</v>
      </c>
      <c r="CV750" s="54" t="e">
        <f t="shared" si="1083"/>
        <v>#REF!</v>
      </c>
      <c r="CW750" t="s">
        <v>375</v>
      </c>
      <c r="CZ750">
        <f t="shared" si="1084"/>
        <v>-21914.447949857276</v>
      </c>
      <c r="DA750" s="34">
        <f t="shared" si="1085"/>
        <v>2377.7028000000005</v>
      </c>
      <c r="DB750" s="34">
        <f t="shared" si="1086"/>
        <v>5.9442570000000007E-2</v>
      </c>
      <c r="DC750" s="34">
        <f t="shared" si="1087"/>
        <v>221.13467791437699</v>
      </c>
      <c r="DD750" s="9">
        <f t="shared" si="1088"/>
        <v>1486.0642500000001</v>
      </c>
      <c r="DE750" s="59">
        <f t="shared" si="1089"/>
        <v>0.58206252171500139</v>
      </c>
      <c r="DF750" s="59">
        <f t="shared" si="1090"/>
        <v>1.4551563042875034E-5</v>
      </c>
      <c r="DG750" s="59">
        <f t="shared" si="1091"/>
        <v>5.4133850650079932E-2</v>
      </c>
      <c r="DH750" s="59">
        <f t="shared" si="1092"/>
        <v>0.36378907607187583</v>
      </c>
      <c r="DI750" s="14">
        <f t="shared" si="1093"/>
        <v>-12755.578835686067</v>
      </c>
      <c r="DJ750" s="14">
        <f t="shared" si="1094"/>
        <v>-0.31888947089215164</v>
      </c>
      <c r="DK750" s="14">
        <f t="shared" si="1095"/>
        <v>-1186.3134523965241</v>
      </c>
      <c r="DL750" s="14">
        <f t="shared" si="1096"/>
        <v>-7972.2367723037914</v>
      </c>
      <c r="DM750">
        <f t="shared" si="1097"/>
        <v>-16149.314854849034</v>
      </c>
      <c r="DN750" s="34">
        <f t="shared" si="1098"/>
        <v>2639.7580000000003</v>
      </c>
      <c r="DO750" s="34">
        <f t="shared" si="1099"/>
        <v>6.5993949999999996E-2</v>
      </c>
      <c r="DP750" s="34">
        <f t="shared" si="1100"/>
        <v>245.50672821763084</v>
      </c>
      <c r="DQ750" s="9">
        <f t="shared" si="1101"/>
        <v>1649.8487499999999</v>
      </c>
      <c r="DR750" s="59">
        <f t="shared" si="1102"/>
        <v>0.58206252171500139</v>
      </c>
      <c r="DS750" s="59">
        <f t="shared" si="1103"/>
        <v>1.4551563042875034E-5</v>
      </c>
      <c r="DT750" s="59">
        <f t="shared" si="1104"/>
        <v>5.4133850650079932E-2</v>
      </c>
      <c r="DU750" s="59">
        <f t="shared" si="1105"/>
        <v>0.36378907607187583</v>
      </c>
      <c r="DV750" s="14">
        <f t="shared" si="1106"/>
        <v>-9399.9109283829603</v>
      </c>
      <c r="DW750" s="14">
        <f t="shared" si="1107"/>
        <v>-0.23499777320957399</v>
      </c>
      <c r="DX750" s="14">
        <f t="shared" si="1108"/>
        <v>-874.22459845351477</v>
      </c>
      <c r="DY750" s="14">
        <f t="shared" si="1109"/>
        <v>-5874.9443302393502</v>
      </c>
      <c r="DZ750" s="34" t="e">
        <f t="shared" si="1110"/>
        <v>#REF!</v>
      </c>
      <c r="EA750" s="34" t="e">
        <f t="shared" si="1111"/>
        <v>#REF!</v>
      </c>
      <c r="EB750" s="34" t="e">
        <f t="shared" si="1112"/>
        <v>#REF!</v>
      </c>
      <c r="EC750" s="34" t="e">
        <f t="shared" si="1113"/>
        <v>#REF!</v>
      </c>
      <c r="ED750" s="34" t="e">
        <f t="shared" si="1114"/>
        <v>#REF!</v>
      </c>
      <c r="EE750" s="59" t="e">
        <f t="shared" si="1115"/>
        <v>#REF!</v>
      </c>
      <c r="EF750" s="59" t="e">
        <f t="shared" si="1116"/>
        <v>#REF!</v>
      </c>
      <c r="EG750" s="59" t="e">
        <f t="shared" si="1117"/>
        <v>#REF!</v>
      </c>
      <c r="EH750" s="59" t="e">
        <f t="shared" si="1118"/>
        <v>#REF!</v>
      </c>
      <c r="EI750" s="14" t="e">
        <f t="shared" si="1119"/>
        <v>#REF!</v>
      </c>
      <c r="EJ750" s="14" t="e">
        <f t="shared" si="1120"/>
        <v>#REF!</v>
      </c>
      <c r="EK750" s="14" t="e">
        <f t="shared" si="1121"/>
        <v>#REF!</v>
      </c>
      <c r="EL750" s="14" t="e">
        <f t="shared" si="1122"/>
        <v>#REF!</v>
      </c>
      <c r="EM750" t="e">
        <f t="shared" si="1123"/>
        <v>#REF!</v>
      </c>
      <c r="EN750" s="34" t="e">
        <f t="shared" si="1124"/>
        <v>#REF!</v>
      </c>
      <c r="EO750" s="34" t="e">
        <f t="shared" si="1125"/>
        <v>#REF!</v>
      </c>
      <c r="EP750" s="34" t="e">
        <f t="shared" si="1126"/>
        <v>#REF!</v>
      </c>
      <c r="EQ750" s="34" t="e">
        <f t="shared" si="1127"/>
        <v>#REF!</v>
      </c>
      <c r="ER750" s="59" t="e">
        <f t="shared" si="1128"/>
        <v>#REF!</v>
      </c>
      <c r="ES750" s="59" t="e">
        <f t="shared" si="1129"/>
        <v>#REF!</v>
      </c>
      <c r="ET750" s="59" t="e">
        <f t="shared" si="1130"/>
        <v>#REF!</v>
      </c>
      <c r="EU750" s="59" t="e">
        <f t="shared" si="1131"/>
        <v>#REF!</v>
      </c>
      <c r="EV750" s="14" t="e">
        <f t="shared" si="1132"/>
        <v>#REF!</v>
      </c>
      <c r="EW750" s="14" t="e">
        <f t="shared" si="1133"/>
        <v>#REF!</v>
      </c>
      <c r="EX750" s="14" t="e">
        <f t="shared" si="1134"/>
        <v>#REF!</v>
      </c>
      <c r="EY750" s="14" t="e">
        <f t="shared" si="1135"/>
        <v>#REF!</v>
      </c>
    </row>
    <row r="751" spans="1:155" x14ac:dyDescent="0.2">
      <c r="A751" s="17">
        <v>30063301</v>
      </c>
      <c r="B751" t="s">
        <v>62</v>
      </c>
      <c r="C751" t="s">
        <v>1674</v>
      </c>
      <c r="D751" t="s">
        <v>1675</v>
      </c>
      <c r="E751" t="s">
        <v>1676</v>
      </c>
      <c r="F751" t="s">
        <v>41</v>
      </c>
      <c r="G751" t="s">
        <v>42</v>
      </c>
      <c r="H751" t="s">
        <v>1677</v>
      </c>
      <c r="I751" t="s">
        <v>68</v>
      </c>
      <c r="J751" s="19" t="s">
        <v>69</v>
      </c>
      <c r="K751" t="s">
        <v>70</v>
      </c>
      <c r="L751">
        <v>1982</v>
      </c>
      <c r="M751">
        <f t="shared" si="1045"/>
        <v>1982</v>
      </c>
      <c r="N751">
        <v>37</v>
      </c>
      <c r="O751" s="19">
        <f t="shared" si="1046"/>
        <v>37</v>
      </c>
      <c r="P751" t="s">
        <v>44</v>
      </c>
      <c r="Q751" s="19" t="str">
        <f t="shared" si="1047"/>
        <v>30-40</v>
      </c>
      <c r="R751" s="23">
        <v>200</v>
      </c>
      <c r="S751" s="15">
        <f t="shared" si="1048"/>
        <v>0.2</v>
      </c>
      <c r="T751">
        <v>30239125</v>
      </c>
      <c r="U751" t="s">
        <v>45</v>
      </c>
      <c r="V751" t="s">
        <v>55</v>
      </c>
      <c r="W751" s="20" t="s">
        <v>87</v>
      </c>
      <c r="X751" t="s">
        <v>88</v>
      </c>
      <c r="Y751" t="s">
        <v>751</v>
      </c>
      <c r="Z751" t="s">
        <v>1678</v>
      </c>
      <c r="AA751" t="s">
        <v>1679</v>
      </c>
      <c r="AB751" t="s">
        <v>344</v>
      </c>
      <c r="AC751">
        <v>1982</v>
      </c>
      <c r="AD751">
        <v>37</v>
      </c>
      <c r="AE751" t="str">
        <f t="shared" si="1049"/>
        <v>&lt;40</v>
      </c>
      <c r="AF751">
        <v>-38.036155800000003</v>
      </c>
      <c r="AG751">
        <v>144.28255343000001</v>
      </c>
      <c r="AH751" t="s">
        <v>50</v>
      </c>
      <c r="AI751" t="s">
        <v>51</v>
      </c>
      <c r="AJ751" s="33" t="s">
        <v>446</v>
      </c>
      <c r="AL751">
        <v>1</v>
      </c>
      <c r="AM751" t="s">
        <v>86</v>
      </c>
      <c r="AN751">
        <v>220</v>
      </c>
      <c r="AO751" s="69">
        <v>2</v>
      </c>
      <c r="AP751">
        <v>2</v>
      </c>
      <c r="AQ751">
        <v>0</v>
      </c>
      <c r="AR751">
        <v>0</v>
      </c>
      <c r="AS751" s="82" t="str">
        <f t="shared" si="1050"/>
        <v>Gw-0-0</v>
      </c>
      <c r="AT751" s="14">
        <f t="shared" si="1051"/>
        <v>40000</v>
      </c>
      <c r="AU751" s="81">
        <f>VLOOKUP(C751,Bushfire_Vlookup!$F$2:$H$12575,3,FALSE)</f>
        <v>1</v>
      </c>
      <c r="AV751" s="14">
        <f>VLOOKUP(AS751,Safety_collateral_Vlookup!$J$3:$L$20,2,FALSE)</f>
        <v>3720.1399252148244</v>
      </c>
      <c r="AW751" s="14">
        <f>VLOOKUP(AS751,Safety_collateral_Vlookup!$J$3:$L$20,3,FALSE)</f>
        <v>25000</v>
      </c>
      <c r="AX751" s="48">
        <f t="shared" si="1052"/>
        <v>73325.456300204212</v>
      </c>
      <c r="AY751" s="49">
        <f t="shared" si="1136"/>
        <v>15200</v>
      </c>
      <c r="AZ751" s="14">
        <v>76000</v>
      </c>
      <c r="BA751" s="16">
        <f t="shared" si="1053"/>
        <v>4.8240431776450139</v>
      </c>
      <c r="BB751" t="e">
        <f>IF(BA751&lt;=#REF!,#REF!,IF(BA751&lt;=#REF!,#REF!,IF(BA751&lt;=#REF!,#REF!,IF(BA751&lt;=#REF!,#REF!,#REF!))))</f>
        <v>#REF!</v>
      </c>
      <c r="BC751" s="51">
        <v>4</v>
      </c>
      <c r="BD751" s="21">
        <v>70</v>
      </c>
      <c r="BE751" s="21">
        <v>6.4399999999999999E-2</v>
      </c>
      <c r="BF751" s="26">
        <f t="shared" si="1054"/>
        <v>991.43813092222661</v>
      </c>
      <c r="BG751" s="21">
        <v>7</v>
      </c>
      <c r="BH751" s="21">
        <f t="shared" si="1055"/>
        <v>10.5</v>
      </c>
      <c r="BI751" s="28">
        <f t="shared" si="1056"/>
        <v>1.1390624999999999E-6</v>
      </c>
      <c r="BJ751" s="27">
        <f t="shared" si="1057"/>
        <v>1.1390624999999999E-6</v>
      </c>
      <c r="BK751" s="28">
        <f t="shared" si="1058"/>
        <v>1.7463268216136603E-5</v>
      </c>
      <c r="BL751" s="35">
        <f t="shared" si="1059"/>
        <v>8.4243559897438782E-5</v>
      </c>
      <c r="BM751" s="21" t="str">
        <f t="shared" si="1060"/>
        <v>Cr1</v>
      </c>
      <c r="BN751" s="51">
        <v>1</v>
      </c>
      <c r="BO751" s="21">
        <v>0</v>
      </c>
      <c r="BP751" s="50" t="s">
        <v>5497</v>
      </c>
      <c r="BQ751" s="14">
        <v>40000</v>
      </c>
      <c r="BR751">
        <f>IFERROR(VLOOKUP(AO751,'Model Failure data- Lines'!$A$37:$E$41,3,FALSE),'Model Failure data- Lines'!$C$37)</f>
        <v>5.2310000000000009E-2</v>
      </c>
      <c r="BS751" s="14">
        <f t="shared" si="1061"/>
        <v>3835.6546190636832</v>
      </c>
      <c r="BT751" s="34">
        <f t="shared" si="1043"/>
        <v>13557.646407345246</v>
      </c>
      <c r="BU751" s="34">
        <f t="shared" si="1062"/>
        <v>0.28291449000953489</v>
      </c>
      <c r="BV751" s="54">
        <f t="shared" si="1063"/>
        <v>-9721.9917882815625</v>
      </c>
      <c r="BW751">
        <f>IFERROR(VLOOKUP(AO751,'Model Failure data- Lines'!$A$37:$E$41,4,FALSE),'Model Failure data- Lines'!$D$37)</f>
        <v>5.571000000000001E-2</v>
      </c>
      <c r="BX751" s="14">
        <f t="shared" si="1064"/>
        <v>4084.9611704843774</v>
      </c>
      <c r="BY751" s="34">
        <f t="shared" si="1065"/>
        <v>12092.748428065885</v>
      </c>
      <c r="BZ751" s="71">
        <f t="shared" si="1066"/>
        <v>0.33780254296894574</v>
      </c>
      <c r="CA751" s="71">
        <f t="shared" si="1067"/>
        <v>-8007.7872575815072</v>
      </c>
      <c r="CB751" s="57">
        <v>2</v>
      </c>
      <c r="CC751">
        <f>IFERROR(VLOOKUP(AO751,'Model Failure data- Lines'!$A$37:$E$41,5,FALSE),'Model Failure data- Lines'!$E$37)</f>
        <v>6.1850000000000002E-2</v>
      </c>
      <c r="CD751" s="14">
        <f t="shared" si="1068"/>
        <v>4535.1794721676306</v>
      </c>
      <c r="CE751" s="34">
        <f t="shared" si="1069"/>
        <v>9620.6950358217036</v>
      </c>
      <c r="CF751" s="34">
        <f t="shared" si="1070"/>
        <v>0.47139831948537397</v>
      </c>
      <c r="CG751" s="54">
        <f t="shared" si="1071"/>
        <v>-5085.515563654073</v>
      </c>
      <c r="CH751" t="e">
        <f>IFERROR(VLOOKUP(AO751,'Model Failure data- Lines'!#REF!,3,FALSE),'Model Failure data- Lines'!#REF!)</f>
        <v>#REF!</v>
      </c>
      <c r="CI751" s="14" t="e">
        <f t="shared" si="1072"/>
        <v>#REF!</v>
      </c>
      <c r="CJ751" s="34">
        <f t="shared" si="1073"/>
        <v>13004.133618178927</v>
      </c>
      <c r="CK751" s="34" t="e">
        <f t="shared" si="1074"/>
        <v>#REF!</v>
      </c>
      <c r="CL751" s="54" t="e">
        <f t="shared" si="1075"/>
        <v>#REF!</v>
      </c>
      <c r="CM751" t="e">
        <f>IFERROR(VLOOKUP(AO751,'Model Failure data- Lines'!#REF!,4,FALSE),'Model Failure data- Lines'!#REF!)</f>
        <v>#REF!</v>
      </c>
      <c r="CN751" s="14" t="e">
        <f t="shared" si="1076"/>
        <v>#REF!</v>
      </c>
      <c r="CO751" s="34">
        <f t="shared" si="1077"/>
        <v>11125.492839437587</v>
      </c>
      <c r="CP751" s="34" t="e">
        <f t="shared" si="1078"/>
        <v>#REF!</v>
      </c>
      <c r="CQ751" s="54" t="e">
        <f t="shared" si="1079"/>
        <v>#REF!</v>
      </c>
      <c r="CR751" t="e">
        <f>IFERROR(VLOOKUP(AO751,'Model Failure data- Lines'!#REF!,5,FALSE),'Model Failure data- Lines'!#REF!)</f>
        <v>#REF!</v>
      </c>
      <c r="CS751" s="14" t="e">
        <f t="shared" si="1080"/>
        <v>#REF!</v>
      </c>
      <c r="CT751" s="34">
        <f t="shared" si="1081"/>
        <v>8143.1967710774379</v>
      </c>
      <c r="CU751" s="34" t="e">
        <f t="shared" si="1082"/>
        <v>#REF!</v>
      </c>
      <c r="CV751" s="54" t="e">
        <f t="shared" si="1083"/>
        <v>#REF!</v>
      </c>
      <c r="CW751" t="s">
        <v>344</v>
      </c>
      <c r="CZ751">
        <f t="shared" si="1084"/>
        <v>-8007.7872575815081</v>
      </c>
      <c r="DA751" s="34">
        <f t="shared" si="1085"/>
        <v>2377.7028000000005</v>
      </c>
      <c r="DB751" s="34">
        <f t="shared" si="1086"/>
        <v>5.9442570000000007E-2</v>
      </c>
      <c r="DC751" s="34">
        <f t="shared" si="1087"/>
        <v>221.13467791437699</v>
      </c>
      <c r="DD751" s="9">
        <f t="shared" si="1088"/>
        <v>1486.0642500000001</v>
      </c>
      <c r="DE751" s="59">
        <f t="shared" si="1089"/>
        <v>0.58206252171500139</v>
      </c>
      <c r="DF751" s="59">
        <f t="shared" si="1090"/>
        <v>1.4551563042875034E-5</v>
      </c>
      <c r="DG751" s="59">
        <f t="shared" si="1091"/>
        <v>5.4133850650079932E-2</v>
      </c>
      <c r="DH751" s="59">
        <f t="shared" si="1092"/>
        <v>0.36378907607187583</v>
      </c>
      <c r="DI751" s="14">
        <f t="shared" si="1093"/>
        <v>-4661.0328445051482</v>
      </c>
      <c r="DJ751" s="14">
        <f t="shared" si="1094"/>
        <v>-0.1165258211126287</v>
      </c>
      <c r="DK751" s="14">
        <f t="shared" si="1095"/>
        <v>-433.49235943953056</v>
      </c>
      <c r="DL751" s="14">
        <f t="shared" si="1096"/>
        <v>-2913.1455278157173</v>
      </c>
      <c r="DM751">
        <f t="shared" si="1097"/>
        <v>-5085.515563654073</v>
      </c>
      <c r="DN751" s="34">
        <f t="shared" si="1098"/>
        <v>2639.7580000000003</v>
      </c>
      <c r="DO751" s="34">
        <f t="shared" si="1099"/>
        <v>6.5993949999999996E-2</v>
      </c>
      <c r="DP751" s="34">
        <f t="shared" si="1100"/>
        <v>245.50672821763084</v>
      </c>
      <c r="DQ751" s="9">
        <f t="shared" si="1101"/>
        <v>1649.8487499999999</v>
      </c>
      <c r="DR751" s="59">
        <f t="shared" si="1102"/>
        <v>0.58206252171500139</v>
      </c>
      <c r="DS751" s="59">
        <f t="shared" si="1103"/>
        <v>1.4551563042875034E-5</v>
      </c>
      <c r="DT751" s="59">
        <f t="shared" si="1104"/>
        <v>5.4133850650079932E-2</v>
      </c>
      <c r="DU751" s="59">
        <f t="shared" si="1105"/>
        <v>0.36378907607187583</v>
      </c>
      <c r="DV751" s="14">
        <f t="shared" si="1106"/>
        <v>-2960.0880132013763</v>
      </c>
      <c r="DW751" s="14">
        <f t="shared" si="1107"/>
        <v>-7.4002200330034407E-2</v>
      </c>
      <c r="DX751" s="14">
        <f t="shared" si="1108"/>
        <v>-275.29854000150664</v>
      </c>
      <c r="DY751" s="14">
        <f t="shared" si="1109"/>
        <v>-1850.0550082508603</v>
      </c>
      <c r="DZ751" s="34" t="e">
        <f t="shared" si="1110"/>
        <v>#REF!</v>
      </c>
      <c r="EA751" s="34" t="e">
        <f t="shared" si="1111"/>
        <v>#REF!</v>
      </c>
      <c r="EB751" s="34" t="e">
        <f t="shared" si="1112"/>
        <v>#REF!</v>
      </c>
      <c r="EC751" s="34" t="e">
        <f t="shared" si="1113"/>
        <v>#REF!</v>
      </c>
      <c r="ED751" s="34" t="e">
        <f t="shared" si="1114"/>
        <v>#REF!</v>
      </c>
      <c r="EE751" s="59" t="e">
        <f t="shared" si="1115"/>
        <v>#REF!</v>
      </c>
      <c r="EF751" s="59" t="e">
        <f t="shared" si="1116"/>
        <v>#REF!</v>
      </c>
      <c r="EG751" s="59" t="e">
        <f t="shared" si="1117"/>
        <v>#REF!</v>
      </c>
      <c r="EH751" s="59" t="e">
        <f t="shared" si="1118"/>
        <v>#REF!</v>
      </c>
      <c r="EI751" s="14" t="e">
        <f t="shared" si="1119"/>
        <v>#REF!</v>
      </c>
      <c r="EJ751" s="14" t="e">
        <f t="shared" si="1120"/>
        <v>#REF!</v>
      </c>
      <c r="EK751" s="14" t="e">
        <f t="shared" si="1121"/>
        <v>#REF!</v>
      </c>
      <c r="EL751" s="14" t="e">
        <f t="shared" si="1122"/>
        <v>#REF!</v>
      </c>
      <c r="EM751" t="e">
        <f t="shared" si="1123"/>
        <v>#REF!</v>
      </c>
      <c r="EN751" s="34" t="e">
        <f t="shared" si="1124"/>
        <v>#REF!</v>
      </c>
      <c r="EO751" s="34" t="e">
        <f t="shared" si="1125"/>
        <v>#REF!</v>
      </c>
      <c r="EP751" s="34" t="e">
        <f t="shared" si="1126"/>
        <v>#REF!</v>
      </c>
      <c r="EQ751" s="34" t="e">
        <f t="shared" si="1127"/>
        <v>#REF!</v>
      </c>
      <c r="ER751" s="59" t="e">
        <f t="shared" si="1128"/>
        <v>#REF!</v>
      </c>
      <c r="ES751" s="59" t="e">
        <f t="shared" si="1129"/>
        <v>#REF!</v>
      </c>
      <c r="ET751" s="59" t="e">
        <f t="shared" si="1130"/>
        <v>#REF!</v>
      </c>
      <c r="EU751" s="59" t="e">
        <f t="shared" si="1131"/>
        <v>#REF!</v>
      </c>
      <c r="EV751" s="14" t="e">
        <f t="shared" si="1132"/>
        <v>#REF!</v>
      </c>
      <c r="EW751" s="14" t="e">
        <f t="shared" si="1133"/>
        <v>#REF!</v>
      </c>
      <c r="EX751" s="14" t="e">
        <f t="shared" si="1134"/>
        <v>#REF!</v>
      </c>
      <c r="EY751" s="14" t="e">
        <f t="shared" si="1135"/>
        <v>#REF!</v>
      </c>
    </row>
    <row r="752" spans="1:155" x14ac:dyDescent="0.2">
      <c r="A752" s="17">
        <v>30250116</v>
      </c>
      <c r="B752" t="s">
        <v>62</v>
      </c>
      <c r="C752" t="s">
        <v>4111</v>
      </c>
      <c r="D752" t="s">
        <v>4112</v>
      </c>
      <c r="E752" t="s">
        <v>2224</v>
      </c>
      <c r="F752" t="s">
        <v>41</v>
      </c>
      <c r="G752" t="s">
        <v>42</v>
      </c>
      <c r="H752" t="s">
        <v>4113</v>
      </c>
      <c r="I752" t="s">
        <v>68</v>
      </c>
      <c r="J752" s="19" t="s">
        <v>69</v>
      </c>
      <c r="K752" t="s">
        <v>70</v>
      </c>
      <c r="L752">
        <v>1962</v>
      </c>
      <c r="M752">
        <f t="shared" si="1045"/>
        <v>1962</v>
      </c>
      <c r="N752">
        <v>57</v>
      </c>
      <c r="O752" s="19">
        <f t="shared" si="1046"/>
        <v>57</v>
      </c>
      <c r="P752" t="s">
        <v>80</v>
      </c>
      <c r="Q752" s="19" t="str">
        <f t="shared" si="1047"/>
        <v>50-60</v>
      </c>
      <c r="R752" s="23">
        <v>463.3</v>
      </c>
      <c r="S752" s="15">
        <f t="shared" si="1048"/>
        <v>0.46329999999999999</v>
      </c>
      <c r="T752">
        <v>30251908</v>
      </c>
      <c r="U752" t="s">
        <v>45</v>
      </c>
      <c r="V752" t="s">
        <v>55</v>
      </c>
      <c r="W752" t="s">
        <v>47</v>
      </c>
      <c r="X752" t="s">
        <v>88</v>
      </c>
      <c r="Y752" t="s">
        <v>408</v>
      </c>
      <c r="Z752" t="s">
        <v>4114</v>
      </c>
      <c r="AA752" t="s">
        <v>4115</v>
      </c>
      <c r="AB752" t="s">
        <v>363</v>
      </c>
      <c r="AC752">
        <v>1962</v>
      </c>
      <c r="AD752">
        <v>57</v>
      </c>
      <c r="AE752" t="str">
        <f t="shared" si="1049"/>
        <v>&lt;60</v>
      </c>
      <c r="AF752">
        <v>-38.034790129999998</v>
      </c>
      <c r="AG752">
        <v>144.28135612</v>
      </c>
      <c r="AH752" t="s">
        <v>50</v>
      </c>
      <c r="AI752" t="s">
        <v>51</v>
      </c>
      <c r="AJ752" s="33" t="s">
        <v>446</v>
      </c>
      <c r="AL752">
        <v>1</v>
      </c>
      <c r="AM752" t="s">
        <v>86</v>
      </c>
      <c r="AN752">
        <v>220</v>
      </c>
      <c r="AO752" s="69">
        <v>2</v>
      </c>
      <c r="AP752">
        <v>2</v>
      </c>
      <c r="AQ752">
        <v>0</v>
      </c>
      <c r="AR752">
        <v>0</v>
      </c>
      <c r="AS752" s="82" t="str">
        <f t="shared" si="1050"/>
        <v>Gw-0-0</v>
      </c>
      <c r="AT752" s="14">
        <f t="shared" si="1051"/>
        <v>40000</v>
      </c>
      <c r="AU752" s="81">
        <f>VLOOKUP(C752,Bushfire_Vlookup!$F$2:$H$12575,3,FALSE)</f>
        <v>1</v>
      </c>
      <c r="AV752" s="14">
        <f>VLOOKUP(AS752,Safety_collateral_Vlookup!$J$3:$L$20,2,FALSE)</f>
        <v>3720.1399252148244</v>
      </c>
      <c r="AW752" s="14">
        <f>VLOOKUP(AS752,Safety_collateral_Vlookup!$J$3:$L$20,3,FALSE)</f>
        <v>25000</v>
      </c>
      <c r="AX752" s="48">
        <f t="shared" si="1052"/>
        <v>73325.456300204212</v>
      </c>
      <c r="AY752" s="49">
        <f t="shared" si="1136"/>
        <v>35210.799999999996</v>
      </c>
      <c r="AZ752" s="14">
        <v>76000</v>
      </c>
      <c r="BA752" s="16">
        <f t="shared" si="1053"/>
        <v>2.0824706141355556</v>
      </c>
      <c r="BB752" t="e">
        <f>IF(BA752&lt;=#REF!,#REF!,IF(BA752&lt;=#REF!,#REF!,IF(BA752&lt;=#REF!,#REF!,IF(BA752&lt;=#REF!,#REF!,#REF!))))</f>
        <v>#REF!</v>
      </c>
      <c r="BC752" s="51">
        <v>3</v>
      </c>
      <c r="BD752" s="21">
        <v>70</v>
      </c>
      <c r="BE752" s="21">
        <v>6.4399999999999999E-2</v>
      </c>
      <c r="BF752" s="26">
        <f t="shared" si="1054"/>
        <v>2296.6664302813379</v>
      </c>
      <c r="BG752" s="21">
        <v>7</v>
      </c>
      <c r="BH752" s="21">
        <f t="shared" si="1055"/>
        <v>10.5</v>
      </c>
      <c r="BI752" s="28">
        <f t="shared" si="1056"/>
        <v>1.1390624999999999E-6</v>
      </c>
      <c r="BJ752" s="27">
        <f t="shared" si="1057"/>
        <v>1.1390624999999999E-6</v>
      </c>
      <c r="BK752" s="28">
        <f t="shared" si="1058"/>
        <v>1.7463268216136599E-5</v>
      </c>
      <c r="BL752" s="35">
        <f t="shared" si="1059"/>
        <v>3.6366742886871916E-5</v>
      </c>
      <c r="BM752" s="21" t="str">
        <f t="shared" si="1060"/>
        <v>Cr1</v>
      </c>
      <c r="BN752" s="51">
        <v>1</v>
      </c>
      <c r="BO752" s="21">
        <v>0</v>
      </c>
      <c r="BP752" s="50" t="s">
        <v>5497</v>
      </c>
      <c r="BQ752" s="14">
        <v>40000</v>
      </c>
      <c r="BR752">
        <f>IFERROR(VLOOKUP(AO752,'Model Failure data- Lines'!$A$37:$E$41,3,FALSE),'Model Failure data- Lines'!$C$37)</f>
        <v>5.2310000000000009E-2</v>
      </c>
      <c r="BS752" s="14">
        <f t="shared" si="1061"/>
        <v>3835.6546190636832</v>
      </c>
      <c r="BT752" s="34">
        <f t="shared" ref="BT752:BT815" si="1137">$AY752/1.0468^2.5</f>
        <v>31406.287902615259</v>
      </c>
      <c r="BU752" s="34">
        <f t="shared" si="1062"/>
        <v>0.12213014893569391</v>
      </c>
      <c r="BV752" s="54">
        <f t="shared" si="1063"/>
        <v>-27570.633283551575</v>
      </c>
      <c r="BW752">
        <f>IFERROR(VLOOKUP(AO752,'Model Failure data- Lines'!$A$37:$E$41,4,FALSE),'Model Failure data- Lines'!$D$37)</f>
        <v>5.571000000000001E-2</v>
      </c>
      <c r="BX752" s="14">
        <f t="shared" si="1064"/>
        <v>4084.9611704843774</v>
      </c>
      <c r="BY752" s="34">
        <f t="shared" si="1065"/>
        <v>28012.851733614618</v>
      </c>
      <c r="BZ752" s="71">
        <f t="shared" si="1066"/>
        <v>0.14582453829870315</v>
      </c>
      <c r="CA752" s="71">
        <f t="shared" si="1067"/>
        <v>-23927.89056313024</v>
      </c>
      <c r="CB752" s="57">
        <v>2</v>
      </c>
      <c r="CC752">
        <f>IFERROR(VLOOKUP(AO752,'Model Failure data- Lines'!$A$37:$E$41,5,FALSE),'Model Failure data- Lines'!$E$37)</f>
        <v>6.1850000000000002E-2</v>
      </c>
      <c r="CD752" s="14">
        <f t="shared" si="1068"/>
        <v>4535.1794721676306</v>
      </c>
      <c r="CE752" s="34">
        <f t="shared" si="1069"/>
        <v>22286.340050480972</v>
      </c>
      <c r="CF752" s="34">
        <f t="shared" si="1070"/>
        <v>0.20349592898138313</v>
      </c>
      <c r="CG752" s="54">
        <f t="shared" si="1071"/>
        <v>-17751.160578313342</v>
      </c>
      <c r="CH752" t="e">
        <f>IFERROR(VLOOKUP(AO752,'Model Failure data- Lines'!#REF!,3,FALSE),'Model Failure data- Lines'!#REF!)</f>
        <v>#REF!</v>
      </c>
      <c r="CI752" s="14" t="e">
        <f t="shared" si="1072"/>
        <v>#REF!</v>
      </c>
      <c r="CJ752" s="34">
        <f t="shared" si="1073"/>
        <v>30124.075526511479</v>
      </c>
      <c r="CK752" s="34" t="e">
        <f t="shared" si="1074"/>
        <v>#REF!</v>
      </c>
      <c r="CL752" s="54" t="e">
        <f t="shared" si="1075"/>
        <v>#REF!</v>
      </c>
      <c r="CM752" t="e">
        <f>IFERROR(VLOOKUP(AO752,'Model Failure data- Lines'!#REF!,4,FALSE),'Model Failure data- Lines'!#REF!)</f>
        <v>#REF!</v>
      </c>
      <c r="CN752" s="14" t="e">
        <f t="shared" si="1076"/>
        <v>#REF!</v>
      </c>
      <c r="CO752" s="34">
        <f t="shared" si="1077"/>
        <v>25772.204162557169</v>
      </c>
      <c r="CP752" s="34" t="e">
        <f t="shared" si="1078"/>
        <v>#REF!</v>
      </c>
      <c r="CQ752" s="54" t="e">
        <f t="shared" si="1079"/>
        <v>#REF!</v>
      </c>
      <c r="CR752" t="e">
        <f>IFERROR(VLOOKUP(AO752,'Model Failure data- Lines'!#REF!,5,FALSE),'Model Failure data- Lines'!#REF!)</f>
        <v>#REF!</v>
      </c>
      <c r="CS752" s="14" t="e">
        <f t="shared" si="1080"/>
        <v>#REF!</v>
      </c>
      <c r="CT752" s="34">
        <f t="shared" si="1081"/>
        <v>18863.715320200881</v>
      </c>
      <c r="CU752" s="34" t="e">
        <f t="shared" si="1082"/>
        <v>#REF!</v>
      </c>
      <c r="CV752" s="54" t="e">
        <f t="shared" si="1083"/>
        <v>#REF!</v>
      </c>
      <c r="CW752" t="s">
        <v>363</v>
      </c>
      <c r="CZ752">
        <f t="shared" si="1084"/>
        <v>-23927.890563130237</v>
      </c>
      <c r="DA752" s="34">
        <f t="shared" si="1085"/>
        <v>2377.7028000000005</v>
      </c>
      <c r="DB752" s="34">
        <f t="shared" si="1086"/>
        <v>5.9442570000000007E-2</v>
      </c>
      <c r="DC752" s="34">
        <f t="shared" si="1087"/>
        <v>221.13467791437699</v>
      </c>
      <c r="DD752" s="9">
        <f t="shared" si="1088"/>
        <v>1486.0642500000001</v>
      </c>
      <c r="DE752" s="59">
        <f t="shared" si="1089"/>
        <v>0.58206252171500139</v>
      </c>
      <c r="DF752" s="59">
        <f t="shared" si="1090"/>
        <v>1.4551563042875034E-5</v>
      </c>
      <c r="DG752" s="59">
        <f t="shared" si="1091"/>
        <v>5.4133850650079932E-2</v>
      </c>
      <c r="DH752" s="59">
        <f t="shared" si="1092"/>
        <v>0.36378907607187583</v>
      </c>
      <c r="DI752" s="14">
        <f t="shared" si="1093"/>
        <v>-13927.528320496172</v>
      </c>
      <c r="DJ752" s="14">
        <f t="shared" si="1094"/>
        <v>-0.3481882080124043</v>
      </c>
      <c r="DK752" s="14">
        <f t="shared" si="1095"/>
        <v>-1295.3088541159493</v>
      </c>
      <c r="DL752" s="14">
        <f t="shared" si="1096"/>
        <v>-8704.7052003101071</v>
      </c>
      <c r="DM752">
        <f t="shared" si="1097"/>
        <v>-17751.160578313342</v>
      </c>
      <c r="DN752" s="34">
        <f t="shared" si="1098"/>
        <v>2639.7580000000003</v>
      </c>
      <c r="DO752" s="34">
        <f t="shared" si="1099"/>
        <v>6.5993949999999996E-2</v>
      </c>
      <c r="DP752" s="34">
        <f t="shared" si="1100"/>
        <v>245.50672821763084</v>
      </c>
      <c r="DQ752" s="9">
        <f t="shared" si="1101"/>
        <v>1649.8487499999999</v>
      </c>
      <c r="DR752" s="59">
        <f t="shared" si="1102"/>
        <v>0.58206252171500139</v>
      </c>
      <c r="DS752" s="59">
        <f t="shared" si="1103"/>
        <v>1.4551563042875034E-5</v>
      </c>
      <c r="DT752" s="59">
        <f t="shared" si="1104"/>
        <v>5.4133850650079932E-2</v>
      </c>
      <c r="DU752" s="59">
        <f t="shared" si="1105"/>
        <v>0.36378907607187583</v>
      </c>
      <c r="DV752" s="14">
        <f t="shared" si="1106"/>
        <v>-10332.285289580985</v>
      </c>
      <c r="DW752" s="14">
        <f t="shared" si="1107"/>
        <v>-0.25830713223952462</v>
      </c>
      <c r="DX752" s="14">
        <f t="shared" si="1108"/>
        <v>-960.93867561200091</v>
      </c>
      <c r="DY752" s="14">
        <f t="shared" si="1109"/>
        <v>-6457.6783059881163</v>
      </c>
      <c r="DZ752" s="34" t="e">
        <f t="shared" si="1110"/>
        <v>#REF!</v>
      </c>
      <c r="EA752" s="34" t="e">
        <f t="shared" si="1111"/>
        <v>#REF!</v>
      </c>
      <c r="EB752" s="34" t="e">
        <f t="shared" si="1112"/>
        <v>#REF!</v>
      </c>
      <c r="EC752" s="34" t="e">
        <f t="shared" si="1113"/>
        <v>#REF!</v>
      </c>
      <c r="ED752" s="34" t="e">
        <f t="shared" si="1114"/>
        <v>#REF!</v>
      </c>
      <c r="EE752" s="59" t="e">
        <f t="shared" si="1115"/>
        <v>#REF!</v>
      </c>
      <c r="EF752" s="59" t="e">
        <f t="shared" si="1116"/>
        <v>#REF!</v>
      </c>
      <c r="EG752" s="59" t="e">
        <f t="shared" si="1117"/>
        <v>#REF!</v>
      </c>
      <c r="EH752" s="59" t="e">
        <f t="shared" si="1118"/>
        <v>#REF!</v>
      </c>
      <c r="EI752" s="14" t="e">
        <f t="shared" si="1119"/>
        <v>#REF!</v>
      </c>
      <c r="EJ752" s="14" t="e">
        <f t="shared" si="1120"/>
        <v>#REF!</v>
      </c>
      <c r="EK752" s="14" t="e">
        <f t="shared" si="1121"/>
        <v>#REF!</v>
      </c>
      <c r="EL752" s="14" t="e">
        <f t="shared" si="1122"/>
        <v>#REF!</v>
      </c>
      <c r="EM752" t="e">
        <f t="shared" si="1123"/>
        <v>#REF!</v>
      </c>
      <c r="EN752" s="34" t="e">
        <f t="shared" si="1124"/>
        <v>#REF!</v>
      </c>
      <c r="EO752" s="34" t="e">
        <f t="shared" si="1125"/>
        <v>#REF!</v>
      </c>
      <c r="EP752" s="34" t="e">
        <f t="shared" si="1126"/>
        <v>#REF!</v>
      </c>
      <c r="EQ752" s="34" t="e">
        <f t="shared" si="1127"/>
        <v>#REF!</v>
      </c>
      <c r="ER752" s="59" t="e">
        <f t="shared" si="1128"/>
        <v>#REF!</v>
      </c>
      <c r="ES752" s="59" t="e">
        <f t="shared" si="1129"/>
        <v>#REF!</v>
      </c>
      <c r="ET752" s="59" t="e">
        <f t="shared" si="1130"/>
        <v>#REF!</v>
      </c>
      <c r="EU752" s="59" t="e">
        <f t="shared" si="1131"/>
        <v>#REF!</v>
      </c>
      <c r="EV752" s="14" t="e">
        <f t="shared" si="1132"/>
        <v>#REF!</v>
      </c>
      <c r="EW752" s="14" t="e">
        <f t="shared" si="1133"/>
        <v>#REF!</v>
      </c>
      <c r="EX752" s="14" t="e">
        <f t="shared" si="1134"/>
        <v>#REF!</v>
      </c>
      <c r="EY752" s="14" t="e">
        <f t="shared" si="1135"/>
        <v>#REF!</v>
      </c>
    </row>
    <row r="753" spans="1:155" x14ac:dyDescent="0.2">
      <c r="A753" s="17">
        <v>30350007</v>
      </c>
      <c r="B753" t="s">
        <v>62</v>
      </c>
      <c r="C753" t="s">
        <v>4872</v>
      </c>
      <c r="D753" t="s">
        <v>4873</v>
      </c>
      <c r="E753" t="s">
        <v>1916</v>
      </c>
      <c r="F753" t="s">
        <v>41</v>
      </c>
      <c r="G753" t="s">
        <v>42</v>
      </c>
      <c r="H753" t="s">
        <v>4874</v>
      </c>
      <c r="I753" t="s">
        <v>68</v>
      </c>
      <c r="J753" s="19" t="s">
        <v>69</v>
      </c>
      <c r="K753" t="s">
        <v>70</v>
      </c>
      <c r="L753">
        <v>1962</v>
      </c>
      <c r="M753">
        <f t="shared" si="1045"/>
        <v>1962</v>
      </c>
      <c r="N753">
        <v>57</v>
      </c>
      <c r="O753" s="19">
        <f t="shared" si="1046"/>
        <v>57</v>
      </c>
      <c r="P753" t="s">
        <v>80</v>
      </c>
      <c r="Q753" s="19" t="str">
        <f t="shared" si="1047"/>
        <v>50-60</v>
      </c>
      <c r="R753" s="23">
        <v>335.28</v>
      </c>
      <c r="S753" s="15">
        <f t="shared" si="1048"/>
        <v>0.33527999999999997</v>
      </c>
      <c r="T753">
        <v>30327092</v>
      </c>
      <c r="U753" t="s">
        <v>45</v>
      </c>
      <c r="V753" t="s">
        <v>55</v>
      </c>
      <c r="W753" t="s">
        <v>47</v>
      </c>
      <c r="X753" t="s">
        <v>48</v>
      </c>
      <c r="Y753" t="s">
        <v>452</v>
      </c>
      <c r="Z753" t="s">
        <v>4875</v>
      </c>
      <c r="AA753" t="s">
        <v>4876</v>
      </c>
      <c r="AB753" t="s">
        <v>973</v>
      </c>
      <c r="AC753">
        <v>1962</v>
      </c>
      <c r="AD753">
        <v>57</v>
      </c>
      <c r="AE753" t="str">
        <f t="shared" si="1049"/>
        <v>&lt;60</v>
      </c>
      <c r="AF753">
        <v>-37.657591240000002</v>
      </c>
      <c r="AG753">
        <v>143.95480907000001</v>
      </c>
      <c r="AH753" t="s">
        <v>50</v>
      </c>
      <c r="AI753" t="s">
        <v>51</v>
      </c>
      <c r="AJ753" s="33" t="s">
        <v>446</v>
      </c>
      <c r="AL753">
        <v>1</v>
      </c>
      <c r="AM753" t="s">
        <v>86</v>
      </c>
      <c r="AN753">
        <v>220</v>
      </c>
      <c r="AO753" s="69">
        <v>2</v>
      </c>
      <c r="AP753">
        <v>2</v>
      </c>
      <c r="AQ753">
        <v>0</v>
      </c>
      <c r="AR753">
        <v>0</v>
      </c>
      <c r="AS753" s="82" t="str">
        <f t="shared" si="1050"/>
        <v>Gw-0-0</v>
      </c>
      <c r="AT753" s="14">
        <f t="shared" si="1051"/>
        <v>40000</v>
      </c>
      <c r="AU753" s="81">
        <f>VLOOKUP(C753,Bushfire_Vlookup!$F$2:$H$12575,3,FALSE)</f>
        <v>848.61595999999997</v>
      </c>
      <c r="AV753" s="14">
        <f>VLOOKUP(AS753,Safety_collateral_Vlookup!$J$3:$L$20,2,FALSE)</f>
        <v>3720.1399252148244</v>
      </c>
      <c r="AW753" s="14">
        <f>VLOOKUP(AS753,Safety_collateral_Vlookup!$J$3:$L$20,3,FALSE)</f>
        <v>25000</v>
      </c>
      <c r="AX753" s="48">
        <f t="shared" si="1052"/>
        <v>74229.862529524224</v>
      </c>
      <c r="AY753" s="49">
        <f t="shared" si="1136"/>
        <v>25481.279999999999</v>
      </c>
      <c r="AZ753" s="14">
        <v>76000</v>
      </c>
      <c r="BA753" s="16">
        <f t="shared" si="1053"/>
        <v>2.9131135692368759</v>
      </c>
      <c r="BB753" t="e">
        <f>IF(BA753&lt;=#REF!,#REF!,IF(BA753&lt;=#REF!,#REF!,IF(BA753&lt;=#REF!,#REF!,IF(BA753&lt;=#REF!,#REF!,#REF!))))</f>
        <v>#REF!</v>
      </c>
      <c r="BC753" s="51">
        <v>3</v>
      </c>
      <c r="BD753" s="21">
        <v>70</v>
      </c>
      <c r="BE753" s="21">
        <v>6.4399999999999999E-2</v>
      </c>
      <c r="BF753" s="26">
        <f t="shared" si="1054"/>
        <v>1662.0468826780207</v>
      </c>
      <c r="BG753" s="21">
        <v>7</v>
      </c>
      <c r="BH753" s="21">
        <f t="shared" si="1055"/>
        <v>10.5</v>
      </c>
      <c r="BI753" s="28">
        <f t="shared" si="1056"/>
        <v>1.1390624999999999E-6</v>
      </c>
      <c r="BJ753" s="27">
        <f t="shared" si="1057"/>
        <v>1.1390624999999999E-6</v>
      </c>
      <c r="BK753" s="28">
        <f t="shared" si="1058"/>
        <v>1.7463268216136603E-5</v>
      </c>
      <c r="BL753" s="35">
        <f t="shared" si="1059"/>
        <v>5.0872483603650584E-5</v>
      </c>
      <c r="BM753" s="21" t="str">
        <f t="shared" si="1060"/>
        <v>Cr1</v>
      </c>
      <c r="BN753" s="51">
        <v>1</v>
      </c>
      <c r="BO753" s="21">
        <v>2</v>
      </c>
      <c r="BP753" s="50" t="s">
        <v>5497</v>
      </c>
      <c r="BQ753" s="14">
        <v>40000</v>
      </c>
      <c r="BR753">
        <f>IFERROR(VLOOKUP(AO753,'Model Failure data- Lines'!$A$37:$E$41,3,FALSE),'Model Failure data- Lines'!$C$37)</f>
        <v>5.2310000000000009E-2</v>
      </c>
      <c r="BS753" s="14">
        <f t="shared" si="1061"/>
        <v>3882.9641089194129</v>
      </c>
      <c r="BT753" s="34">
        <f t="shared" si="1137"/>
        <v>22728.038437273568</v>
      </c>
      <c r="BU753" s="34">
        <f t="shared" si="1062"/>
        <v>0.17084466482384256</v>
      </c>
      <c r="BV753" s="54">
        <f t="shared" si="1063"/>
        <v>-18845.074328354156</v>
      </c>
      <c r="BW753">
        <f>IFERROR(VLOOKUP(AO753,'Model Failure data- Lines'!$A$37:$E$41,4,FALSE),'Model Failure data- Lines'!$D$37)</f>
        <v>5.571000000000001E-2</v>
      </c>
      <c r="BX753" s="14">
        <f t="shared" si="1064"/>
        <v>4135.3456415197952</v>
      </c>
      <c r="BY753" s="34">
        <f t="shared" si="1065"/>
        <v>20272.283464809647</v>
      </c>
      <c r="BZ753" s="71">
        <f t="shared" si="1066"/>
        <v>0.20399012517254309</v>
      </c>
      <c r="CA753" s="71">
        <f t="shared" si="1067"/>
        <v>-16136.937823289853</v>
      </c>
      <c r="CB753" s="56">
        <v>2</v>
      </c>
      <c r="CC753">
        <f>IFERROR(VLOOKUP(AO753,'Model Failure data- Lines'!$A$37:$E$41,5,FALSE),'Model Failure data- Lines'!$E$37)</f>
        <v>6.1850000000000002E-2</v>
      </c>
      <c r="CD753" s="14">
        <f t="shared" si="1068"/>
        <v>4591.1169974510731</v>
      </c>
      <c r="CE753" s="34">
        <f t="shared" si="1069"/>
        <v>16128.133158051502</v>
      </c>
      <c r="CF753" s="34">
        <f t="shared" si="1070"/>
        <v>0.28466512227170515</v>
      </c>
      <c r="CG753" s="54">
        <f t="shared" si="1071"/>
        <v>-11537.016160600429</v>
      </c>
      <c r="CH753" t="e">
        <f>IFERROR(VLOOKUP(AO753,'Model Failure data- Lines'!#REF!,3,FALSE),'Model Failure data- Lines'!#REF!)</f>
        <v>#REF!</v>
      </c>
      <c r="CI753" s="14" t="e">
        <f t="shared" si="1072"/>
        <v>#REF!</v>
      </c>
      <c r="CJ753" s="34">
        <f t="shared" si="1073"/>
        <v>21800.129597515152</v>
      </c>
      <c r="CK753" s="34" t="e">
        <f t="shared" si="1074"/>
        <v>#REF!</v>
      </c>
      <c r="CL753" s="54" t="e">
        <f t="shared" si="1075"/>
        <v>#REF!</v>
      </c>
      <c r="CM753" t="e">
        <f>IFERROR(VLOOKUP(AO753,'Model Failure data- Lines'!#REF!,4,FALSE),'Model Failure data- Lines'!#REF!)</f>
        <v>#REF!</v>
      </c>
      <c r="CN753" s="14" t="e">
        <f t="shared" si="1076"/>
        <v>#REF!</v>
      </c>
      <c r="CO753" s="34">
        <f t="shared" si="1077"/>
        <v>18650.776196033174</v>
      </c>
      <c r="CP753" s="34" t="e">
        <f t="shared" si="1078"/>
        <v>#REF!</v>
      </c>
      <c r="CQ753" s="54" t="e">
        <f t="shared" si="1079"/>
        <v>#REF!</v>
      </c>
      <c r="CR753" t="e">
        <f>IFERROR(VLOOKUP(AO753,'Model Failure data- Lines'!#REF!,5,FALSE),'Model Failure data- Lines'!#REF!)</f>
        <v>#REF!</v>
      </c>
      <c r="CS753" s="14" t="e">
        <f t="shared" si="1080"/>
        <v>#REF!</v>
      </c>
      <c r="CT753" s="34">
        <f t="shared" si="1081"/>
        <v>13651.255067034217</v>
      </c>
      <c r="CU753" s="34" t="e">
        <f t="shared" si="1082"/>
        <v>#REF!</v>
      </c>
      <c r="CV753" s="54" t="e">
        <f t="shared" si="1083"/>
        <v>#REF!</v>
      </c>
      <c r="CW753" t="s">
        <v>973</v>
      </c>
      <c r="CZ753">
        <f t="shared" si="1084"/>
        <v>-16136.937823289851</v>
      </c>
      <c r="DA753" s="34">
        <f t="shared" si="1085"/>
        <v>2377.7028000000005</v>
      </c>
      <c r="DB753" s="34">
        <f t="shared" si="1086"/>
        <v>50.443913605417201</v>
      </c>
      <c r="DC753" s="34">
        <f t="shared" si="1087"/>
        <v>221.13467791437699</v>
      </c>
      <c r="DD753" s="9">
        <f t="shared" si="1088"/>
        <v>1486.0642500000001</v>
      </c>
      <c r="DE753" s="59">
        <f t="shared" si="1089"/>
        <v>0.57497075362391292</v>
      </c>
      <c r="DF753" s="59">
        <f t="shared" si="1090"/>
        <v>1.2198233951462007E-2</v>
      </c>
      <c r="DG753" s="59">
        <f t="shared" si="1091"/>
        <v>5.3474291409679367E-2</v>
      </c>
      <c r="DH753" s="59">
        <f t="shared" si="1092"/>
        <v>0.35935672101494553</v>
      </c>
      <c r="DI753" s="14">
        <f t="shared" si="1093"/>
        <v>-9278.2673014391912</v>
      </c>
      <c r="DJ753" s="14">
        <f t="shared" si="1094"/>
        <v>-196.84214282868567</v>
      </c>
      <c r="DK753" s="14">
        <f t="shared" si="1095"/>
        <v>-862.91131562247847</v>
      </c>
      <c r="DL753" s="14">
        <f t="shared" si="1096"/>
        <v>-5798.9170633994927</v>
      </c>
      <c r="DM753">
        <f t="shared" si="1097"/>
        <v>-11537.016160600429</v>
      </c>
      <c r="DN753" s="34">
        <f t="shared" si="1098"/>
        <v>2639.7580000000003</v>
      </c>
      <c r="DO753" s="34">
        <f t="shared" si="1099"/>
        <v>56.003519233441992</v>
      </c>
      <c r="DP753" s="34">
        <f t="shared" si="1100"/>
        <v>245.50672821763084</v>
      </c>
      <c r="DQ753" s="9">
        <f t="shared" si="1101"/>
        <v>1649.8487499999999</v>
      </c>
      <c r="DR753" s="59">
        <f t="shared" si="1102"/>
        <v>0.57497075362391303</v>
      </c>
      <c r="DS753" s="59">
        <f t="shared" si="1103"/>
        <v>1.2198233951462007E-2</v>
      </c>
      <c r="DT753" s="59">
        <f t="shared" si="1104"/>
        <v>5.3474291409679367E-2</v>
      </c>
      <c r="DU753" s="59">
        <f t="shared" si="1105"/>
        <v>0.35935672101494559</v>
      </c>
      <c r="DV753" s="14">
        <f t="shared" si="1106"/>
        <v>-6633.4468764316925</v>
      </c>
      <c r="DW753" s="14">
        <f t="shared" si="1107"/>
        <v>-140.73122222880201</v>
      </c>
      <c r="DX753" s="14">
        <f t="shared" si="1108"/>
        <v>-616.93376417012757</v>
      </c>
      <c r="DY753" s="14">
        <f t="shared" si="1109"/>
        <v>-4145.9042977698064</v>
      </c>
      <c r="DZ753" s="34" t="e">
        <f t="shared" si="1110"/>
        <v>#REF!</v>
      </c>
      <c r="EA753" s="34" t="e">
        <f t="shared" si="1111"/>
        <v>#REF!</v>
      </c>
      <c r="EB753" s="34" t="e">
        <f t="shared" si="1112"/>
        <v>#REF!</v>
      </c>
      <c r="EC753" s="34" t="e">
        <f t="shared" si="1113"/>
        <v>#REF!</v>
      </c>
      <c r="ED753" s="34" t="e">
        <f t="shared" si="1114"/>
        <v>#REF!</v>
      </c>
      <c r="EE753" s="59" t="e">
        <f t="shared" si="1115"/>
        <v>#REF!</v>
      </c>
      <c r="EF753" s="59" t="e">
        <f t="shared" si="1116"/>
        <v>#REF!</v>
      </c>
      <c r="EG753" s="59" t="e">
        <f t="shared" si="1117"/>
        <v>#REF!</v>
      </c>
      <c r="EH753" s="59" t="e">
        <f t="shared" si="1118"/>
        <v>#REF!</v>
      </c>
      <c r="EI753" s="14" t="e">
        <f t="shared" si="1119"/>
        <v>#REF!</v>
      </c>
      <c r="EJ753" s="14" t="e">
        <f t="shared" si="1120"/>
        <v>#REF!</v>
      </c>
      <c r="EK753" s="14" t="e">
        <f t="shared" si="1121"/>
        <v>#REF!</v>
      </c>
      <c r="EL753" s="14" t="e">
        <f t="shared" si="1122"/>
        <v>#REF!</v>
      </c>
      <c r="EM753" t="e">
        <f t="shared" si="1123"/>
        <v>#REF!</v>
      </c>
      <c r="EN753" s="34" t="e">
        <f t="shared" si="1124"/>
        <v>#REF!</v>
      </c>
      <c r="EO753" s="34" t="e">
        <f t="shared" si="1125"/>
        <v>#REF!</v>
      </c>
      <c r="EP753" s="34" t="e">
        <f t="shared" si="1126"/>
        <v>#REF!</v>
      </c>
      <c r="EQ753" s="34" t="e">
        <f t="shared" si="1127"/>
        <v>#REF!</v>
      </c>
      <c r="ER753" s="59" t="e">
        <f t="shared" si="1128"/>
        <v>#REF!</v>
      </c>
      <c r="ES753" s="59" t="e">
        <f t="shared" si="1129"/>
        <v>#REF!</v>
      </c>
      <c r="ET753" s="59" t="e">
        <f t="shared" si="1130"/>
        <v>#REF!</v>
      </c>
      <c r="EU753" s="59" t="e">
        <f t="shared" si="1131"/>
        <v>#REF!</v>
      </c>
      <c r="EV753" s="14" t="e">
        <f t="shared" si="1132"/>
        <v>#REF!</v>
      </c>
      <c r="EW753" s="14" t="e">
        <f t="shared" si="1133"/>
        <v>#REF!</v>
      </c>
      <c r="EX753" s="14" t="e">
        <f t="shared" si="1134"/>
        <v>#REF!</v>
      </c>
      <c r="EY753" s="14" t="e">
        <f t="shared" si="1135"/>
        <v>#REF!</v>
      </c>
    </row>
    <row r="754" spans="1:155" x14ac:dyDescent="0.2">
      <c r="A754" s="17">
        <v>30068924</v>
      </c>
      <c r="B754" t="s">
        <v>62</v>
      </c>
      <c r="C754" t="s">
        <v>1805</v>
      </c>
      <c r="D754" t="s">
        <v>1806</v>
      </c>
      <c r="E754" t="s">
        <v>1807</v>
      </c>
      <c r="F754" t="s">
        <v>41</v>
      </c>
      <c r="G754" t="s">
        <v>42</v>
      </c>
      <c r="H754" t="s">
        <v>1808</v>
      </c>
      <c r="I754" t="s">
        <v>68</v>
      </c>
      <c r="J754" s="19" t="s">
        <v>69</v>
      </c>
      <c r="K754" t="s">
        <v>70</v>
      </c>
      <c r="L754">
        <v>1962</v>
      </c>
      <c r="M754">
        <f t="shared" si="1045"/>
        <v>1962</v>
      </c>
      <c r="N754">
        <v>57</v>
      </c>
      <c r="O754" s="19">
        <f t="shared" si="1046"/>
        <v>57</v>
      </c>
      <c r="P754" t="s">
        <v>80</v>
      </c>
      <c r="Q754" s="19" t="str">
        <f t="shared" si="1047"/>
        <v>50-60</v>
      </c>
      <c r="R754" s="23">
        <v>356.62</v>
      </c>
      <c r="S754" s="15">
        <f t="shared" si="1048"/>
        <v>0.35661999999999999</v>
      </c>
      <c r="T754">
        <v>30207108</v>
      </c>
      <c r="U754" t="s">
        <v>45</v>
      </c>
      <c r="V754" t="s">
        <v>55</v>
      </c>
      <c r="W754" t="s">
        <v>47</v>
      </c>
      <c r="X754" t="s">
        <v>48</v>
      </c>
      <c r="Y754" t="s">
        <v>452</v>
      </c>
      <c r="Z754" t="s">
        <v>1809</v>
      </c>
      <c r="AA754" t="s">
        <v>1810</v>
      </c>
      <c r="AB754" t="s">
        <v>236</v>
      </c>
      <c r="AC754">
        <v>1962</v>
      </c>
      <c r="AD754">
        <v>57</v>
      </c>
      <c r="AE754" t="str">
        <f t="shared" si="1049"/>
        <v>&lt;60</v>
      </c>
      <c r="AF754">
        <v>-37.655003700000002</v>
      </c>
      <c r="AG754">
        <v>143.95295508999999</v>
      </c>
      <c r="AH754" t="s">
        <v>50</v>
      </c>
      <c r="AI754" t="s">
        <v>51</v>
      </c>
      <c r="AJ754" s="33" t="s">
        <v>446</v>
      </c>
      <c r="AL754">
        <v>1</v>
      </c>
      <c r="AM754" t="s">
        <v>86</v>
      </c>
      <c r="AN754">
        <v>220</v>
      </c>
      <c r="AO754" s="69">
        <v>2</v>
      </c>
      <c r="AP754">
        <v>2</v>
      </c>
      <c r="AQ754">
        <v>0</v>
      </c>
      <c r="AR754">
        <v>0</v>
      </c>
      <c r="AS754" s="82" t="str">
        <f t="shared" si="1050"/>
        <v>Gw-0-0</v>
      </c>
      <c r="AT754" s="14">
        <f t="shared" si="1051"/>
        <v>40000</v>
      </c>
      <c r="AU754" s="81">
        <f>VLOOKUP(C754,Bushfire_Vlookup!$F$2:$H$12575,3,FALSE)</f>
        <v>848.61595999999997</v>
      </c>
      <c r="AV754" s="14">
        <f>VLOOKUP(AS754,Safety_collateral_Vlookup!$J$3:$L$20,2,FALSE)</f>
        <v>3720.1399252148244</v>
      </c>
      <c r="AW754" s="14">
        <f>VLOOKUP(AS754,Safety_collateral_Vlookup!$J$3:$L$20,3,FALSE)</f>
        <v>25000</v>
      </c>
      <c r="AX754" s="48">
        <f t="shared" si="1052"/>
        <v>74229.862529524224</v>
      </c>
      <c r="AY754" s="49">
        <f t="shared" si="1136"/>
        <v>27103.119999999999</v>
      </c>
      <c r="AZ754" s="14">
        <v>76000</v>
      </c>
      <c r="BA754" s="16">
        <f t="shared" si="1053"/>
        <v>2.7387940034034544</v>
      </c>
      <c r="BB754" t="e">
        <f>IF(BA754&lt;=#REF!,#REF!,IF(BA754&lt;=#REF!,#REF!,IF(BA754&lt;=#REF!,#REF!,IF(BA754&lt;=#REF!,#REF!,#REF!))))</f>
        <v>#REF!</v>
      </c>
      <c r="BC754" s="51">
        <v>3</v>
      </c>
      <c r="BD754" s="21">
        <v>70</v>
      </c>
      <c r="BE754" s="21">
        <v>6.4399999999999999E-2</v>
      </c>
      <c r="BF754" s="26">
        <f t="shared" si="1054"/>
        <v>1767.8333312474224</v>
      </c>
      <c r="BG754" s="21">
        <v>7</v>
      </c>
      <c r="BH754" s="21">
        <f t="shared" si="1055"/>
        <v>10.5</v>
      </c>
      <c r="BI754" s="28">
        <f t="shared" si="1056"/>
        <v>1.1390624999999999E-6</v>
      </c>
      <c r="BJ754" s="27">
        <f t="shared" si="1057"/>
        <v>1.1390624999999999E-6</v>
      </c>
      <c r="BK754" s="28">
        <f t="shared" si="1058"/>
        <v>1.7463268216136599E-5</v>
      </c>
      <c r="BL754" s="35">
        <f t="shared" si="1059"/>
        <v>4.7828294270181055E-5</v>
      </c>
      <c r="BM754" s="21" t="str">
        <f t="shared" si="1060"/>
        <v>Cr1</v>
      </c>
      <c r="BN754" s="51">
        <v>1</v>
      </c>
      <c r="BO754" s="21">
        <v>2</v>
      </c>
      <c r="BP754" s="50" t="s">
        <v>5497</v>
      </c>
      <c r="BQ754" s="14">
        <v>40000</v>
      </c>
      <c r="BR754">
        <f>IFERROR(VLOOKUP(AO754,'Model Failure data- Lines'!$A$37:$E$41,3,FALSE),'Model Failure data- Lines'!$C$37)</f>
        <v>5.2310000000000009E-2</v>
      </c>
      <c r="BS754" s="14">
        <f t="shared" si="1061"/>
        <v>3882.9641089194129</v>
      </c>
      <c r="BT754" s="34">
        <f t="shared" si="1137"/>
        <v>24174.639308937305</v>
      </c>
      <c r="BU754" s="34">
        <f t="shared" si="1062"/>
        <v>0.16062138753333502</v>
      </c>
      <c r="BV754" s="54">
        <f t="shared" si="1063"/>
        <v>-20291.675200017893</v>
      </c>
      <c r="BW754">
        <f>IFERROR(VLOOKUP(AO754,'Model Failure data- Lines'!$A$37:$E$41,4,FALSE),'Model Failure data- Lines'!$D$37)</f>
        <v>5.571000000000001E-2</v>
      </c>
      <c r="BX754" s="14">
        <f t="shared" si="1064"/>
        <v>4135.3456415197952</v>
      </c>
      <c r="BY754" s="34">
        <f t="shared" si="1065"/>
        <v>21562.579722084276</v>
      </c>
      <c r="BZ754" s="71">
        <f t="shared" si="1066"/>
        <v>0.19178343662119413</v>
      </c>
      <c r="CA754" s="71">
        <f t="shared" si="1067"/>
        <v>-17427.234080564482</v>
      </c>
      <c r="CB754" s="56">
        <v>2</v>
      </c>
      <c r="CC754">
        <f>IFERROR(VLOOKUP(AO754,'Model Failure data- Lines'!$A$37:$E$41,5,FALSE),'Model Failure data- Lines'!$E$37)</f>
        <v>6.1850000000000002E-2</v>
      </c>
      <c r="CD754" s="14">
        <f t="shared" si="1068"/>
        <v>4591.1169974510731</v>
      </c>
      <c r="CE754" s="34">
        <f t="shared" si="1069"/>
        <v>17154.661318373677</v>
      </c>
      <c r="CF754" s="34">
        <f t="shared" si="1070"/>
        <v>0.26763087374588446</v>
      </c>
      <c r="CG754" s="54">
        <f t="shared" si="1071"/>
        <v>-12563.544320922603</v>
      </c>
      <c r="CH754" t="e">
        <f>IFERROR(VLOOKUP(AO754,'Model Failure data- Lines'!#REF!,3,FALSE),'Model Failure data- Lines'!#REF!)</f>
        <v>#REF!</v>
      </c>
      <c r="CI754" s="14" t="e">
        <f t="shared" si="1072"/>
        <v>#REF!</v>
      </c>
      <c r="CJ754" s="34">
        <f t="shared" si="1073"/>
        <v>23187.670654574842</v>
      </c>
      <c r="CK754" s="34" t="e">
        <f t="shared" si="1074"/>
        <v>#REF!</v>
      </c>
      <c r="CL754" s="54" t="e">
        <f t="shared" si="1075"/>
        <v>#REF!</v>
      </c>
      <c r="CM754" t="e">
        <f>IFERROR(VLOOKUP(AO754,'Model Failure data- Lines'!#REF!,4,FALSE),'Model Failure data- Lines'!#REF!)</f>
        <v>#REF!</v>
      </c>
      <c r="CN754" s="14" t="e">
        <f t="shared" si="1076"/>
        <v>#REF!</v>
      </c>
      <c r="CO754" s="34">
        <f t="shared" si="1077"/>
        <v>19837.866282001163</v>
      </c>
      <c r="CP754" s="34" t="e">
        <f t="shared" si="1078"/>
        <v>#REF!</v>
      </c>
      <c r="CQ754" s="54" t="e">
        <f t="shared" si="1079"/>
        <v>#REF!</v>
      </c>
      <c r="CR754" t="e">
        <f>IFERROR(VLOOKUP(AO754,'Model Failure data- Lines'!#REF!,5,FALSE),'Model Failure data- Lines'!#REF!)</f>
        <v>#REF!</v>
      </c>
      <c r="CS754" s="14" t="e">
        <f t="shared" si="1080"/>
        <v>#REF!</v>
      </c>
      <c r="CT754" s="34">
        <f t="shared" si="1081"/>
        <v>14520.134162508179</v>
      </c>
      <c r="CU754" s="34" t="e">
        <f t="shared" si="1082"/>
        <v>#REF!</v>
      </c>
      <c r="CV754" s="54" t="e">
        <f t="shared" si="1083"/>
        <v>#REF!</v>
      </c>
      <c r="CW754" t="s">
        <v>236</v>
      </c>
      <c r="CZ754">
        <f t="shared" si="1084"/>
        <v>-17427.234080564482</v>
      </c>
      <c r="DA754" s="34">
        <f t="shared" si="1085"/>
        <v>2377.7028000000005</v>
      </c>
      <c r="DB754" s="34">
        <f t="shared" si="1086"/>
        <v>50.443913605417201</v>
      </c>
      <c r="DC754" s="34">
        <f t="shared" si="1087"/>
        <v>221.13467791437699</v>
      </c>
      <c r="DD754" s="9">
        <f t="shared" si="1088"/>
        <v>1486.0642500000001</v>
      </c>
      <c r="DE754" s="59">
        <f t="shared" si="1089"/>
        <v>0.57497075362391292</v>
      </c>
      <c r="DF754" s="59">
        <f t="shared" si="1090"/>
        <v>1.2198233951462007E-2</v>
      </c>
      <c r="DG754" s="59">
        <f t="shared" si="1091"/>
        <v>5.3474291409679367E-2</v>
      </c>
      <c r="DH754" s="59">
        <f t="shared" si="1092"/>
        <v>0.35935672101494553</v>
      </c>
      <c r="DI754" s="14">
        <f t="shared" si="1093"/>
        <v>-10020.1499128825</v>
      </c>
      <c r="DJ754" s="14">
        <f t="shared" si="1094"/>
        <v>-212.58147844161741</v>
      </c>
      <c r="DK754" s="14">
        <f t="shared" si="1095"/>
        <v>-931.90899368880071</v>
      </c>
      <c r="DL754" s="14">
        <f t="shared" si="1096"/>
        <v>-6262.5936955515599</v>
      </c>
      <c r="DM754">
        <f t="shared" si="1097"/>
        <v>-12563.544320922603</v>
      </c>
      <c r="DN754" s="34">
        <f t="shared" si="1098"/>
        <v>2639.7580000000003</v>
      </c>
      <c r="DO754" s="34">
        <f t="shared" si="1099"/>
        <v>56.003519233441992</v>
      </c>
      <c r="DP754" s="34">
        <f t="shared" si="1100"/>
        <v>245.50672821763084</v>
      </c>
      <c r="DQ754" s="9">
        <f t="shared" si="1101"/>
        <v>1649.8487499999999</v>
      </c>
      <c r="DR754" s="59">
        <f t="shared" si="1102"/>
        <v>0.57497075362391303</v>
      </c>
      <c r="DS754" s="59">
        <f t="shared" si="1103"/>
        <v>1.2198233951462007E-2</v>
      </c>
      <c r="DT754" s="59">
        <f t="shared" si="1104"/>
        <v>5.3474291409679367E-2</v>
      </c>
      <c r="DU754" s="59">
        <f t="shared" si="1105"/>
        <v>0.35935672101494559</v>
      </c>
      <c r="DV754" s="14">
        <f t="shared" si="1106"/>
        <v>-7223.6705463883018</v>
      </c>
      <c r="DW754" s="14">
        <f t="shared" si="1107"/>
        <v>-153.25305288617579</v>
      </c>
      <c r="DX754" s="14">
        <f t="shared" si="1108"/>
        <v>-671.82663015543744</v>
      </c>
      <c r="DY754" s="14">
        <f t="shared" si="1109"/>
        <v>-4514.7940914926876</v>
      </c>
      <c r="DZ754" s="34" t="e">
        <f t="shared" si="1110"/>
        <v>#REF!</v>
      </c>
      <c r="EA754" s="34" t="e">
        <f t="shared" si="1111"/>
        <v>#REF!</v>
      </c>
      <c r="EB754" s="34" t="e">
        <f t="shared" si="1112"/>
        <v>#REF!</v>
      </c>
      <c r="EC754" s="34" t="e">
        <f t="shared" si="1113"/>
        <v>#REF!</v>
      </c>
      <c r="ED754" s="34" t="e">
        <f t="shared" si="1114"/>
        <v>#REF!</v>
      </c>
      <c r="EE754" s="59" t="e">
        <f t="shared" si="1115"/>
        <v>#REF!</v>
      </c>
      <c r="EF754" s="59" t="e">
        <f t="shared" si="1116"/>
        <v>#REF!</v>
      </c>
      <c r="EG754" s="59" t="e">
        <f t="shared" si="1117"/>
        <v>#REF!</v>
      </c>
      <c r="EH754" s="59" t="e">
        <f t="shared" si="1118"/>
        <v>#REF!</v>
      </c>
      <c r="EI754" s="14" t="e">
        <f t="shared" si="1119"/>
        <v>#REF!</v>
      </c>
      <c r="EJ754" s="14" t="e">
        <f t="shared" si="1120"/>
        <v>#REF!</v>
      </c>
      <c r="EK754" s="14" t="e">
        <f t="shared" si="1121"/>
        <v>#REF!</v>
      </c>
      <c r="EL754" s="14" t="e">
        <f t="shared" si="1122"/>
        <v>#REF!</v>
      </c>
      <c r="EM754" t="e">
        <f t="shared" si="1123"/>
        <v>#REF!</v>
      </c>
      <c r="EN754" s="34" t="e">
        <f t="shared" si="1124"/>
        <v>#REF!</v>
      </c>
      <c r="EO754" s="34" t="e">
        <f t="shared" si="1125"/>
        <v>#REF!</v>
      </c>
      <c r="EP754" s="34" t="e">
        <f t="shared" si="1126"/>
        <v>#REF!</v>
      </c>
      <c r="EQ754" s="34" t="e">
        <f t="shared" si="1127"/>
        <v>#REF!</v>
      </c>
      <c r="ER754" s="59" t="e">
        <f t="shared" si="1128"/>
        <v>#REF!</v>
      </c>
      <c r="ES754" s="59" t="e">
        <f t="shared" si="1129"/>
        <v>#REF!</v>
      </c>
      <c r="ET754" s="59" t="e">
        <f t="shared" si="1130"/>
        <v>#REF!</v>
      </c>
      <c r="EU754" s="59" t="e">
        <f t="shared" si="1131"/>
        <v>#REF!</v>
      </c>
      <c r="EV754" s="14" t="e">
        <f t="shared" si="1132"/>
        <v>#REF!</v>
      </c>
      <c r="EW754" s="14" t="e">
        <f t="shared" si="1133"/>
        <v>#REF!</v>
      </c>
      <c r="EX754" s="14" t="e">
        <f t="shared" si="1134"/>
        <v>#REF!</v>
      </c>
      <c r="EY754" s="14" t="e">
        <f t="shared" si="1135"/>
        <v>#REF!</v>
      </c>
    </row>
    <row r="755" spans="1:155" x14ac:dyDescent="0.2">
      <c r="A755" s="17">
        <v>30146267</v>
      </c>
      <c r="B755" t="s">
        <v>62</v>
      </c>
      <c r="C755" t="s">
        <v>2842</v>
      </c>
      <c r="D755" t="s">
        <v>2843</v>
      </c>
      <c r="E755" t="s">
        <v>2844</v>
      </c>
      <c r="F755" t="s">
        <v>41</v>
      </c>
      <c r="G755" t="s">
        <v>42</v>
      </c>
      <c r="H755" t="s">
        <v>2845</v>
      </c>
      <c r="I755" t="s">
        <v>68</v>
      </c>
      <c r="J755" s="19" t="s">
        <v>69</v>
      </c>
      <c r="K755" t="s">
        <v>70</v>
      </c>
      <c r="L755">
        <v>1962</v>
      </c>
      <c r="M755">
        <f t="shared" si="1045"/>
        <v>1962</v>
      </c>
      <c r="N755">
        <v>57</v>
      </c>
      <c r="O755" s="19">
        <f t="shared" si="1046"/>
        <v>57</v>
      </c>
      <c r="P755" t="s">
        <v>80</v>
      </c>
      <c r="Q755" s="19" t="str">
        <f t="shared" si="1047"/>
        <v>50-60</v>
      </c>
      <c r="R755" s="23">
        <v>437.39</v>
      </c>
      <c r="S755" s="15">
        <f t="shared" si="1048"/>
        <v>0.43739</v>
      </c>
      <c r="T755">
        <v>30044140</v>
      </c>
      <c r="U755" t="s">
        <v>45</v>
      </c>
      <c r="V755" t="s">
        <v>55</v>
      </c>
      <c r="W755" t="s">
        <v>47</v>
      </c>
      <c r="X755" t="s">
        <v>88</v>
      </c>
      <c r="Y755" t="s">
        <v>408</v>
      </c>
      <c r="Z755" t="s">
        <v>2846</v>
      </c>
      <c r="AA755" t="s">
        <v>2847</v>
      </c>
      <c r="AB755" t="s">
        <v>353</v>
      </c>
      <c r="AC755">
        <v>1962</v>
      </c>
      <c r="AD755">
        <v>57</v>
      </c>
      <c r="AE755" t="str">
        <f t="shared" si="1049"/>
        <v>&lt;60</v>
      </c>
      <c r="AF755">
        <v>-37.637408200000003</v>
      </c>
      <c r="AG755">
        <v>143.94033139999999</v>
      </c>
      <c r="AH755" t="s">
        <v>50</v>
      </c>
      <c r="AI755" t="s">
        <v>51</v>
      </c>
      <c r="AJ755" s="33" t="s">
        <v>446</v>
      </c>
      <c r="AL755">
        <v>1</v>
      </c>
      <c r="AM755" t="s">
        <v>86</v>
      </c>
      <c r="AN755">
        <v>220</v>
      </c>
      <c r="AO755" s="69">
        <v>2</v>
      </c>
      <c r="AP755">
        <v>2</v>
      </c>
      <c r="AQ755">
        <v>0</v>
      </c>
      <c r="AR755">
        <v>0</v>
      </c>
      <c r="AS755" s="82" t="str">
        <f t="shared" si="1050"/>
        <v>Gw-0-0</v>
      </c>
      <c r="AT755" s="14">
        <f t="shared" si="1051"/>
        <v>40000</v>
      </c>
      <c r="AU755" s="81">
        <f>VLOOKUP(C755,Bushfire_Vlookup!$F$2:$H$12575,3,FALSE)</f>
        <v>849.50246500000003</v>
      </c>
      <c r="AV755" s="14">
        <f>VLOOKUP(AS755,Safety_collateral_Vlookup!$J$3:$L$20,2,FALSE)</f>
        <v>3720.1399252148244</v>
      </c>
      <c r="AW755" s="14">
        <f>VLOOKUP(AS755,Safety_collateral_Vlookup!$J$3:$L$20,3,FALSE)</f>
        <v>25000</v>
      </c>
      <c r="AX755" s="48">
        <f t="shared" si="1052"/>
        <v>74230.808430359219</v>
      </c>
      <c r="AY755" s="49">
        <f t="shared" si="1136"/>
        <v>33241.64</v>
      </c>
      <c r="AZ755" s="14">
        <v>76000</v>
      </c>
      <c r="BA755" s="16">
        <f t="shared" si="1053"/>
        <v>2.2330669735415949</v>
      </c>
      <c r="BB755" t="e">
        <f>IF(BA755&lt;=#REF!,#REF!,IF(BA755&lt;=#REF!,#REF!,IF(BA755&lt;=#REF!,#REF!,IF(BA755&lt;=#REF!,#REF!,#REF!))))</f>
        <v>#REF!</v>
      </c>
      <c r="BC755" s="51">
        <v>3</v>
      </c>
      <c r="BD755" s="21">
        <v>70</v>
      </c>
      <c r="BE755" s="21">
        <v>6.4399999999999999E-2</v>
      </c>
      <c r="BF755" s="26">
        <f t="shared" si="1054"/>
        <v>2168.2256204203636</v>
      </c>
      <c r="BG755" s="21">
        <v>7</v>
      </c>
      <c r="BH755" s="21">
        <f t="shared" si="1055"/>
        <v>10.5</v>
      </c>
      <c r="BI755" s="28">
        <f t="shared" si="1056"/>
        <v>1.1390624999999999E-6</v>
      </c>
      <c r="BJ755" s="27">
        <f t="shared" si="1057"/>
        <v>1.1390624999999999E-6</v>
      </c>
      <c r="BK755" s="28">
        <f t="shared" si="1058"/>
        <v>1.7463268216136603E-5</v>
      </c>
      <c r="BL755" s="35">
        <f t="shared" si="1059"/>
        <v>3.8996647503553288E-5</v>
      </c>
      <c r="BM755" s="21" t="str">
        <f t="shared" si="1060"/>
        <v>Cr1</v>
      </c>
      <c r="BN755" s="51">
        <v>1</v>
      </c>
      <c r="BO755" s="21">
        <v>2</v>
      </c>
      <c r="BP755" s="50" t="s">
        <v>5497</v>
      </c>
      <c r="BQ755" s="14">
        <v>40000</v>
      </c>
      <c r="BR755">
        <f>IFERROR(VLOOKUP(AO755,'Model Failure data- Lines'!$A$37:$E$41,3,FALSE),'Model Failure data- Lines'!$C$37)</f>
        <v>5.2310000000000009E-2</v>
      </c>
      <c r="BS755" s="14">
        <f t="shared" si="1061"/>
        <v>3883.0135889920916</v>
      </c>
      <c r="BT755" s="34">
        <f t="shared" si="1137"/>
        <v>29649.894810543683</v>
      </c>
      <c r="BU755" s="34">
        <f t="shared" si="1062"/>
        <v>0.13096213709369614</v>
      </c>
      <c r="BV755" s="54">
        <f t="shared" si="1063"/>
        <v>-25766.88122155159</v>
      </c>
      <c r="BW755">
        <f>IFERROR(VLOOKUP(AO755,'Model Failure data- Lines'!$A$37:$E$41,4,FALSE),'Model Failure data- Lines'!$D$37)</f>
        <v>5.571000000000001E-2</v>
      </c>
      <c r="BX755" s="14">
        <f t="shared" si="1064"/>
        <v>4135.3983376553124</v>
      </c>
      <c r="BY755" s="34">
        <f t="shared" si="1065"/>
        <v>26446.236174758684</v>
      </c>
      <c r="BZ755" s="71">
        <f t="shared" si="1066"/>
        <v>0.15637001463377603</v>
      </c>
      <c r="CA755" s="71">
        <f t="shared" si="1067"/>
        <v>-22310.837837103372</v>
      </c>
      <c r="CB755" s="56">
        <v>2</v>
      </c>
      <c r="CC755">
        <f>IFERROR(VLOOKUP(AO755,'Model Failure data- Lines'!$A$37:$E$41,5,FALSE),'Model Failure data- Lines'!$E$37)</f>
        <v>6.1850000000000002E-2</v>
      </c>
      <c r="CD755" s="14">
        <f t="shared" si="1068"/>
        <v>4591.1755014177179</v>
      </c>
      <c r="CE755" s="34">
        <f t="shared" si="1069"/>
        <v>21039.979008590275</v>
      </c>
      <c r="CF755" s="34">
        <f t="shared" si="1070"/>
        <v>0.21821198108340398</v>
      </c>
      <c r="CG755" s="54">
        <f t="shared" si="1071"/>
        <v>-16448.803507172557</v>
      </c>
      <c r="CH755" t="e">
        <f>IFERROR(VLOOKUP(AO755,'Model Failure data- Lines'!#REF!,3,FALSE),'Model Failure data- Lines'!#REF!)</f>
        <v>#REF!</v>
      </c>
      <c r="CI755" s="14" t="e">
        <f t="shared" si="1072"/>
        <v>#REF!</v>
      </c>
      <c r="CJ755" s="34">
        <f t="shared" si="1073"/>
        <v>28439.390016276404</v>
      </c>
      <c r="CK755" s="34" t="e">
        <f t="shared" si="1074"/>
        <v>#REF!</v>
      </c>
      <c r="CL755" s="54" t="e">
        <f t="shared" si="1075"/>
        <v>#REF!</v>
      </c>
      <c r="CM755" t="e">
        <f>IFERROR(VLOOKUP(AO755,'Model Failure data- Lines'!#REF!,4,FALSE),'Model Failure data- Lines'!#REF!)</f>
        <v>#REF!</v>
      </c>
      <c r="CN755" s="14" t="e">
        <f t="shared" si="1076"/>
        <v>#REF!</v>
      </c>
      <c r="CO755" s="34">
        <f t="shared" si="1077"/>
        <v>24330.896565208033</v>
      </c>
      <c r="CP755" s="34" t="e">
        <f t="shared" si="1078"/>
        <v>#REF!</v>
      </c>
      <c r="CQ755" s="54" t="e">
        <f t="shared" si="1079"/>
        <v>#REF!</v>
      </c>
      <c r="CR755" t="e">
        <f>IFERROR(VLOOKUP(AO755,'Model Failure data- Lines'!#REF!,5,FALSE),'Model Failure data- Lines'!#REF!)</f>
        <v>#REF!</v>
      </c>
      <c r="CS755" s="14" t="e">
        <f t="shared" si="1080"/>
        <v>#REF!</v>
      </c>
      <c r="CT755" s="34">
        <f t="shared" si="1081"/>
        <v>17808.764178507801</v>
      </c>
      <c r="CU755" s="34" t="e">
        <f t="shared" si="1082"/>
        <v>#REF!</v>
      </c>
      <c r="CV755" s="54" t="e">
        <f t="shared" si="1083"/>
        <v>#REF!</v>
      </c>
      <c r="CW755" t="s">
        <v>353</v>
      </c>
      <c r="CZ755">
        <f t="shared" si="1084"/>
        <v>-22310.837837103369</v>
      </c>
      <c r="DA755" s="34">
        <f t="shared" si="1085"/>
        <v>2377.7028000000005</v>
      </c>
      <c r="DB755" s="34">
        <f t="shared" si="1086"/>
        <v>50.496609740935057</v>
      </c>
      <c r="DC755" s="34">
        <f t="shared" si="1087"/>
        <v>221.13467791437699</v>
      </c>
      <c r="DD755" s="9">
        <f t="shared" si="1088"/>
        <v>1486.0642500000001</v>
      </c>
      <c r="DE755" s="59">
        <f t="shared" si="1089"/>
        <v>0.57496342694476932</v>
      </c>
      <c r="DF755" s="59">
        <f t="shared" si="1090"/>
        <v>1.2210821211860722E-2</v>
      </c>
      <c r="DG755" s="59">
        <f t="shared" si="1091"/>
        <v>5.3473610002889325E-2</v>
      </c>
      <c r="DH755" s="59">
        <f t="shared" si="1092"/>
        <v>0.35935214184048075</v>
      </c>
      <c r="DI755" s="14">
        <f t="shared" si="1093"/>
        <v>-12827.915780829977</v>
      </c>
      <c r="DJ755" s="14">
        <f t="shared" si="1094"/>
        <v>-272.4336519156866</v>
      </c>
      <c r="DK755" s="14">
        <f t="shared" si="1095"/>
        <v>-1193.0410413389723</v>
      </c>
      <c r="DL755" s="14">
        <f t="shared" si="1096"/>
        <v>-8017.4473630187349</v>
      </c>
      <c r="DM755">
        <f t="shared" si="1097"/>
        <v>-16448.803507172557</v>
      </c>
      <c r="DN755" s="34">
        <f t="shared" si="1098"/>
        <v>2639.7580000000003</v>
      </c>
      <c r="DO755" s="34">
        <f t="shared" si="1099"/>
        <v>56.062023200086749</v>
      </c>
      <c r="DP755" s="34">
        <f t="shared" si="1100"/>
        <v>245.50672821763084</v>
      </c>
      <c r="DQ755" s="9">
        <f t="shared" si="1101"/>
        <v>1649.8487499999999</v>
      </c>
      <c r="DR755" s="59">
        <f t="shared" si="1102"/>
        <v>0.57496342694476921</v>
      </c>
      <c r="DS755" s="59">
        <f t="shared" si="1103"/>
        <v>1.221082121186072E-2</v>
      </c>
      <c r="DT755" s="59">
        <f t="shared" si="1104"/>
        <v>5.3473610002889312E-2</v>
      </c>
      <c r="DU755" s="59">
        <f t="shared" si="1105"/>
        <v>0.3593521418404807</v>
      </c>
      <c r="DV755" s="14">
        <f t="shared" si="1106"/>
        <v>-9457.4604336250723</v>
      </c>
      <c r="DW755" s="14">
        <f t="shared" si="1107"/>
        <v>-200.85339877511169</v>
      </c>
      <c r="DX755" s="14">
        <f t="shared" si="1108"/>
        <v>-879.57690375670325</v>
      </c>
      <c r="DY755" s="14">
        <f t="shared" si="1109"/>
        <v>-5910.912771015669</v>
      </c>
      <c r="DZ755" s="34" t="e">
        <f t="shared" si="1110"/>
        <v>#REF!</v>
      </c>
      <c r="EA755" s="34" t="e">
        <f t="shared" si="1111"/>
        <v>#REF!</v>
      </c>
      <c r="EB755" s="34" t="e">
        <f t="shared" si="1112"/>
        <v>#REF!</v>
      </c>
      <c r="EC755" s="34" t="e">
        <f t="shared" si="1113"/>
        <v>#REF!</v>
      </c>
      <c r="ED755" s="34" t="e">
        <f t="shared" si="1114"/>
        <v>#REF!</v>
      </c>
      <c r="EE755" s="59" t="e">
        <f t="shared" si="1115"/>
        <v>#REF!</v>
      </c>
      <c r="EF755" s="59" t="e">
        <f t="shared" si="1116"/>
        <v>#REF!</v>
      </c>
      <c r="EG755" s="59" t="e">
        <f t="shared" si="1117"/>
        <v>#REF!</v>
      </c>
      <c r="EH755" s="59" t="e">
        <f t="shared" si="1118"/>
        <v>#REF!</v>
      </c>
      <c r="EI755" s="14" t="e">
        <f t="shared" si="1119"/>
        <v>#REF!</v>
      </c>
      <c r="EJ755" s="14" t="e">
        <f t="shared" si="1120"/>
        <v>#REF!</v>
      </c>
      <c r="EK755" s="14" t="e">
        <f t="shared" si="1121"/>
        <v>#REF!</v>
      </c>
      <c r="EL755" s="14" t="e">
        <f t="shared" si="1122"/>
        <v>#REF!</v>
      </c>
      <c r="EM755" t="e">
        <f t="shared" si="1123"/>
        <v>#REF!</v>
      </c>
      <c r="EN755" s="34" t="e">
        <f t="shared" si="1124"/>
        <v>#REF!</v>
      </c>
      <c r="EO755" s="34" t="e">
        <f t="shared" si="1125"/>
        <v>#REF!</v>
      </c>
      <c r="EP755" s="34" t="e">
        <f t="shared" si="1126"/>
        <v>#REF!</v>
      </c>
      <c r="EQ755" s="34" t="e">
        <f t="shared" si="1127"/>
        <v>#REF!</v>
      </c>
      <c r="ER755" s="59" t="e">
        <f t="shared" si="1128"/>
        <v>#REF!</v>
      </c>
      <c r="ES755" s="59" t="e">
        <f t="shared" si="1129"/>
        <v>#REF!</v>
      </c>
      <c r="ET755" s="59" t="e">
        <f t="shared" si="1130"/>
        <v>#REF!</v>
      </c>
      <c r="EU755" s="59" t="e">
        <f t="shared" si="1131"/>
        <v>#REF!</v>
      </c>
      <c r="EV755" s="14" t="e">
        <f t="shared" si="1132"/>
        <v>#REF!</v>
      </c>
      <c r="EW755" s="14" t="e">
        <f t="shared" si="1133"/>
        <v>#REF!</v>
      </c>
      <c r="EX755" s="14" t="e">
        <f t="shared" si="1134"/>
        <v>#REF!</v>
      </c>
      <c r="EY755" s="14" t="e">
        <f t="shared" si="1135"/>
        <v>#REF!</v>
      </c>
    </row>
    <row r="756" spans="1:155" x14ac:dyDescent="0.2">
      <c r="A756" s="17">
        <v>30310750</v>
      </c>
      <c r="B756" t="s">
        <v>62</v>
      </c>
      <c r="C756" t="s">
        <v>4548</v>
      </c>
      <c r="D756" t="s">
        <v>4549</v>
      </c>
      <c r="E756" t="s">
        <v>4049</v>
      </c>
      <c r="F756" t="s">
        <v>41</v>
      </c>
      <c r="G756" t="s">
        <v>42</v>
      </c>
      <c r="H756" t="s">
        <v>4550</v>
      </c>
      <c r="I756" t="s">
        <v>68</v>
      </c>
      <c r="J756" s="19" t="s">
        <v>69</v>
      </c>
      <c r="K756" t="s">
        <v>70</v>
      </c>
      <c r="L756">
        <v>1962</v>
      </c>
      <c r="M756">
        <f t="shared" si="1045"/>
        <v>1962</v>
      </c>
      <c r="N756">
        <v>57</v>
      </c>
      <c r="O756" s="19">
        <f t="shared" si="1046"/>
        <v>57</v>
      </c>
      <c r="P756" t="s">
        <v>80</v>
      </c>
      <c r="Q756" s="19" t="str">
        <f t="shared" si="1047"/>
        <v>50-60</v>
      </c>
      <c r="R756" s="23">
        <v>431.29</v>
      </c>
      <c r="S756" s="15">
        <f t="shared" si="1048"/>
        <v>0.43129000000000001</v>
      </c>
      <c r="T756">
        <v>30128117</v>
      </c>
      <c r="U756" t="s">
        <v>45</v>
      </c>
      <c r="V756" t="s">
        <v>55</v>
      </c>
      <c r="W756" t="s">
        <v>47</v>
      </c>
      <c r="X756" t="s">
        <v>48</v>
      </c>
      <c r="Y756" t="s">
        <v>452</v>
      </c>
      <c r="Z756" t="s">
        <v>4551</v>
      </c>
      <c r="AA756" t="s">
        <v>4552</v>
      </c>
      <c r="AB756" t="s">
        <v>659</v>
      </c>
      <c r="AC756">
        <v>1962</v>
      </c>
      <c r="AD756">
        <v>57</v>
      </c>
      <c r="AE756" t="str">
        <f t="shared" si="1049"/>
        <v>&lt;60</v>
      </c>
      <c r="AF756">
        <v>-37.633989890000002</v>
      </c>
      <c r="AG756">
        <v>143.93788124</v>
      </c>
      <c r="AH756" t="s">
        <v>50</v>
      </c>
      <c r="AI756" t="s">
        <v>51</v>
      </c>
      <c r="AJ756" s="33" t="s">
        <v>446</v>
      </c>
      <c r="AL756">
        <v>1</v>
      </c>
      <c r="AM756" t="s">
        <v>86</v>
      </c>
      <c r="AN756">
        <v>220</v>
      </c>
      <c r="AO756" s="69">
        <v>2</v>
      </c>
      <c r="AP756">
        <v>2</v>
      </c>
      <c r="AQ756">
        <v>0</v>
      </c>
      <c r="AR756">
        <v>0</v>
      </c>
      <c r="AS756" s="82" t="str">
        <f t="shared" si="1050"/>
        <v>Gw-0-0</v>
      </c>
      <c r="AT756" s="14">
        <f t="shared" si="1051"/>
        <v>40000</v>
      </c>
      <c r="AU756" s="81">
        <f>VLOOKUP(C756,Bushfire_Vlookup!$F$2:$H$12575,3,FALSE)</f>
        <v>849.50246500000003</v>
      </c>
      <c r="AV756" s="14">
        <f>VLOOKUP(AS756,Safety_collateral_Vlookup!$J$3:$L$20,2,FALSE)</f>
        <v>3720.1399252148244</v>
      </c>
      <c r="AW756" s="14">
        <f>VLOOKUP(AS756,Safety_collateral_Vlookup!$J$3:$L$20,3,FALSE)</f>
        <v>25000</v>
      </c>
      <c r="AX756" s="48">
        <f t="shared" si="1052"/>
        <v>74230.808430359219</v>
      </c>
      <c r="AY756" s="49">
        <f t="shared" si="1136"/>
        <v>32778.04</v>
      </c>
      <c r="AZ756" s="14">
        <v>76000</v>
      </c>
      <c r="BA756" s="16">
        <f t="shared" si="1053"/>
        <v>2.2646506145687546</v>
      </c>
      <c r="BB756" t="e">
        <f>IF(BA756&lt;=#REF!,#REF!,IF(BA756&lt;=#REF!,#REF!,IF(BA756&lt;=#REF!,#REF!,IF(BA756&lt;=#REF!,#REF!,#REF!))))</f>
        <v>#REF!</v>
      </c>
      <c r="BC756" s="51">
        <v>3</v>
      </c>
      <c r="BD756" s="21">
        <v>70</v>
      </c>
      <c r="BE756" s="21">
        <v>6.4399999999999999E-2</v>
      </c>
      <c r="BF756" s="26">
        <f t="shared" si="1054"/>
        <v>2137.9867574272357</v>
      </c>
      <c r="BG756" s="21">
        <v>7</v>
      </c>
      <c r="BH756" s="21">
        <f t="shared" si="1055"/>
        <v>10.5</v>
      </c>
      <c r="BI756" s="28">
        <f t="shared" si="1056"/>
        <v>1.1390624999999999E-6</v>
      </c>
      <c r="BJ756" s="27">
        <f t="shared" si="1057"/>
        <v>1.1390624999999999E-6</v>
      </c>
      <c r="BK756" s="28">
        <f t="shared" si="1058"/>
        <v>1.7463268216136599E-5</v>
      </c>
      <c r="BL756" s="35">
        <f t="shared" si="1059"/>
        <v>3.9548201098052756E-5</v>
      </c>
      <c r="BM756" s="21" t="str">
        <f t="shared" si="1060"/>
        <v>Cr1</v>
      </c>
      <c r="BN756" s="51">
        <v>1</v>
      </c>
      <c r="BO756" s="21">
        <v>2</v>
      </c>
      <c r="BP756" s="50" t="s">
        <v>5497</v>
      </c>
      <c r="BQ756" s="14">
        <v>40000</v>
      </c>
      <c r="BR756">
        <f>IFERROR(VLOOKUP(AO756,'Model Failure data- Lines'!$A$37:$E$41,3,FALSE),'Model Failure data- Lines'!$C$37)</f>
        <v>5.2310000000000009E-2</v>
      </c>
      <c r="BS756" s="14">
        <f t="shared" si="1061"/>
        <v>3883.0135889920916</v>
      </c>
      <c r="BT756" s="34">
        <f t="shared" si="1137"/>
        <v>29236.386595119657</v>
      </c>
      <c r="BU756" s="34">
        <f t="shared" si="1062"/>
        <v>0.13281441522736848</v>
      </c>
      <c r="BV756" s="54">
        <f t="shared" si="1063"/>
        <v>-25353.373006127564</v>
      </c>
      <c r="BW756">
        <f>IFERROR(VLOOKUP(AO756,'Model Failure data- Lines'!$A$37:$E$41,4,FALSE),'Model Failure data- Lines'!$D$37)</f>
        <v>5.571000000000001E-2</v>
      </c>
      <c r="BX756" s="14">
        <f t="shared" si="1064"/>
        <v>4135.3983376553124</v>
      </c>
      <c r="BY756" s="34">
        <f t="shared" si="1065"/>
        <v>26077.407347702676</v>
      </c>
      <c r="BZ756" s="71">
        <f t="shared" si="1066"/>
        <v>0.15858165202222935</v>
      </c>
      <c r="CA756" s="71">
        <f t="shared" si="1067"/>
        <v>-21942.009010047364</v>
      </c>
      <c r="CB756" s="56">
        <v>2</v>
      </c>
      <c r="CC756">
        <f>IFERROR(VLOOKUP(AO756,'Model Failure data- Lines'!$A$37:$E$41,5,FALSE),'Model Failure data- Lines'!$E$37)</f>
        <v>6.1850000000000002E-2</v>
      </c>
      <c r="CD756" s="14">
        <f t="shared" si="1068"/>
        <v>4591.1755014177179</v>
      </c>
      <c r="CE756" s="34">
        <f t="shared" si="1069"/>
        <v>20746.547809997712</v>
      </c>
      <c r="CF756" s="34">
        <f t="shared" si="1070"/>
        <v>0.22129828747726604</v>
      </c>
      <c r="CG756" s="54">
        <f t="shared" si="1071"/>
        <v>-16155.372308579994</v>
      </c>
      <c r="CH756" t="e">
        <f>IFERROR(VLOOKUP(AO756,'Model Failure data- Lines'!#REF!,3,FALSE),'Model Failure data- Lines'!#REF!)</f>
        <v>#REF!</v>
      </c>
      <c r="CI756" s="14" t="e">
        <f t="shared" si="1072"/>
        <v>#REF!</v>
      </c>
      <c r="CJ756" s="34">
        <f t="shared" si="1073"/>
        <v>28042.763940921948</v>
      </c>
      <c r="CK756" s="34" t="e">
        <f t="shared" si="1074"/>
        <v>#REF!</v>
      </c>
      <c r="CL756" s="54" t="e">
        <f t="shared" si="1075"/>
        <v>#REF!</v>
      </c>
      <c r="CM756" t="e">
        <f>IFERROR(VLOOKUP(AO756,'Model Failure data- Lines'!#REF!,4,FALSE),'Model Failure data- Lines'!#REF!)</f>
        <v>#REF!</v>
      </c>
      <c r="CN756" s="14" t="e">
        <f t="shared" si="1076"/>
        <v>#REF!</v>
      </c>
      <c r="CO756" s="34">
        <f t="shared" si="1077"/>
        <v>23991.569033605188</v>
      </c>
      <c r="CP756" s="34" t="e">
        <f t="shared" si="1078"/>
        <v>#REF!</v>
      </c>
      <c r="CQ756" s="54" t="e">
        <f t="shared" si="1079"/>
        <v>#REF!</v>
      </c>
      <c r="CR756" t="e">
        <f>IFERROR(VLOOKUP(AO756,'Model Failure data- Lines'!#REF!,5,FALSE),'Model Failure data- Lines'!#REF!)</f>
        <v>#REF!</v>
      </c>
      <c r="CS756" s="14" t="e">
        <f t="shared" si="1080"/>
        <v>#REF!</v>
      </c>
      <c r="CT756" s="34">
        <f t="shared" si="1081"/>
        <v>17560.396676989942</v>
      </c>
      <c r="CU756" s="34" t="e">
        <f t="shared" si="1082"/>
        <v>#REF!</v>
      </c>
      <c r="CV756" s="54" t="e">
        <f t="shared" si="1083"/>
        <v>#REF!</v>
      </c>
      <c r="CW756" t="s">
        <v>659</v>
      </c>
      <c r="CZ756">
        <f t="shared" si="1084"/>
        <v>-21942.009010047361</v>
      </c>
      <c r="DA756" s="34">
        <f t="shared" si="1085"/>
        <v>2377.7028000000005</v>
      </c>
      <c r="DB756" s="34">
        <f t="shared" si="1086"/>
        <v>50.496609740935057</v>
      </c>
      <c r="DC756" s="34">
        <f t="shared" si="1087"/>
        <v>221.13467791437699</v>
      </c>
      <c r="DD756" s="9">
        <f t="shared" si="1088"/>
        <v>1486.0642500000001</v>
      </c>
      <c r="DE756" s="59">
        <f t="shared" si="1089"/>
        <v>0.57496342694476932</v>
      </c>
      <c r="DF756" s="59">
        <f t="shared" si="1090"/>
        <v>1.2210821211860722E-2</v>
      </c>
      <c r="DG756" s="59">
        <f t="shared" si="1091"/>
        <v>5.3473610002889325E-2</v>
      </c>
      <c r="DH756" s="59">
        <f t="shared" si="1092"/>
        <v>0.35935214184048075</v>
      </c>
      <c r="DI756" s="14">
        <f t="shared" si="1093"/>
        <v>-12615.852694469835</v>
      </c>
      <c r="DJ756" s="14">
        <f t="shared" si="1094"/>
        <v>-267.92994905072538</v>
      </c>
      <c r="DK756" s="14">
        <f t="shared" si="1095"/>
        <v>-1173.3184324831561</v>
      </c>
      <c r="DL756" s="14">
        <f t="shared" si="1096"/>
        <v>-7884.9079340436465</v>
      </c>
      <c r="DM756">
        <f t="shared" si="1097"/>
        <v>-16155.372308579994</v>
      </c>
      <c r="DN756" s="34">
        <f t="shared" si="1098"/>
        <v>2639.7580000000003</v>
      </c>
      <c r="DO756" s="34">
        <f t="shared" si="1099"/>
        <v>56.062023200086749</v>
      </c>
      <c r="DP756" s="34">
        <f t="shared" si="1100"/>
        <v>245.50672821763084</v>
      </c>
      <c r="DQ756" s="9">
        <f t="shared" si="1101"/>
        <v>1649.8487499999999</v>
      </c>
      <c r="DR756" s="59">
        <f t="shared" si="1102"/>
        <v>0.57496342694476921</v>
      </c>
      <c r="DS756" s="59">
        <f t="shared" si="1103"/>
        <v>1.221082121186072E-2</v>
      </c>
      <c r="DT756" s="59">
        <f t="shared" si="1104"/>
        <v>5.3473610002889312E-2</v>
      </c>
      <c r="DU756" s="59">
        <f t="shared" si="1105"/>
        <v>0.3593521418404807</v>
      </c>
      <c r="DV756" s="14">
        <f t="shared" si="1106"/>
        <v>-9288.7482261097812</v>
      </c>
      <c r="DW756" s="14">
        <f t="shared" si="1107"/>
        <v>-197.27036287111591</v>
      </c>
      <c r="DX756" s="14">
        <f t="shared" si="1108"/>
        <v>-863.8860782804843</v>
      </c>
      <c r="DY756" s="14">
        <f t="shared" si="1109"/>
        <v>-5805.4676413186126</v>
      </c>
      <c r="DZ756" s="34" t="e">
        <f t="shared" si="1110"/>
        <v>#REF!</v>
      </c>
      <c r="EA756" s="34" t="e">
        <f t="shared" si="1111"/>
        <v>#REF!</v>
      </c>
      <c r="EB756" s="34" t="e">
        <f t="shared" si="1112"/>
        <v>#REF!</v>
      </c>
      <c r="EC756" s="34" t="e">
        <f t="shared" si="1113"/>
        <v>#REF!</v>
      </c>
      <c r="ED756" s="34" t="e">
        <f t="shared" si="1114"/>
        <v>#REF!</v>
      </c>
      <c r="EE756" s="59" t="e">
        <f t="shared" si="1115"/>
        <v>#REF!</v>
      </c>
      <c r="EF756" s="59" t="e">
        <f t="shared" si="1116"/>
        <v>#REF!</v>
      </c>
      <c r="EG756" s="59" t="e">
        <f t="shared" si="1117"/>
        <v>#REF!</v>
      </c>
      <c r="EH756" s="59" t="e">
        <f t="shared" si="1118"/>
        <v>#REF!</v>
      </c>
      <c r="EI756" s="14" t="e">
        <f t="shared" si="1119"/>
        <v>#REF!</v>
      </c>
      <c r="EJ756" s="14" t="e">
        <f t="shared" si="1120"/>
        <v>#REF!</v>
      </c>
      <c r="EK756" s="14" t="e">
        <f t="shared" si="1121"/>
        <v>#REF!</v>
      </c>
      <c r="EL756" s="14" t="e">
        <f t="shared" si="1122"/>
        <v>#REF!</v>
      </c>
      <c r="EM756" t="e">
        <f t="shared" si="1123"/>
        <v>#REF!</v>
      </c>
      <c r="EN756" s="34" t="e">
        <f t="shared" si="1124"/>
        <v>#REF!</v>
      </c>
      <c r="EO756" s="34" t="e">
        <f t="shared" si="1125"/>
        <v>#REF!</v>
      </c>
      <c r="EP756" s="34" t="e">
        <f t="shared" si="1126"/>
        <v>#REF!</v>
      </c>
      <c r="EQ756" s="34" t="e">
        <f t="shared" si="1127"/>
        <v>#REF!</v>
      </c>
      <c r="ER756" s="59" t="e">
        <f t="shared" si="1128"/>
        <v>#REF!</v>
      </c>
      <c r="ES756" s="59" t="e">
        <f t="shared" si="1129"/>
        <v>#REF!</v>
      </c>
      <c r="ET756" s="59" t="e">
        <f t="shared" si="1130"/>
        <v>#REF!</v>
      </c>
      <c r="EU756" s="59" t="e">
        <f t="shared" si="1131"/>
        <v>#REF!</v>
      </c>
      <c r="EV756" s="14" t="e">
        <f t="shared" si="1132"/>
        <v>#REF!</v>
      </c>
      <c r="EW756" s="14" t="e">
        <f t="shared" si="1133"/>
        <v>#REF!</v>
      </c>
      <c r="EX756" s="14" t="e">
        <f t="shared" si="1134"/>
        <v>#REF!</v>
      </c>
      <c r="EY756" s="14" t="e">
        <f t="shared" si="1135"/>
        <v>#REF!</v>
      </c>
    </row>
    <row r="757" spans="1:155" x14ac:dyDescent="0.2">
      <c r="A757" s="17">
        <v>30185683</v>
      </c>
      <c r="B757" t="s">
        <v>62</v>
      </c>
      <c r="C757" t="s">
        <v>3354</v>
      </c>
      <c r="D757" t="s">
        <v>3355</v>
      </c>
      <c r="E757" t="s">
        <v>3356</v>
      </c>
      <c r="F757" t="s">
        <v>41</v>
      </c>
      <c r="G757" t="s">
        <v>42</v>
      </c>
      <c r="H757" t="s">
        <v>3357</v>
      </c>
      <c r="I757" t="s">
        <v>68</v>
      </c>
      <c r="J757" s="19" t="s">
        <v>69</v>
      </c>
      <c r="K757" t="s">
        <v>70</v>
      </c>
      <c r="L757">
        <v>1962</v>
      </c>
      <c r="M757">
        <f t="shared" si="1045"/>
        <v>1962</v>
      </c>
      <c r="N757">
        <v>57</v>
      </c>
      <c r="O757" s="19">
        <f t="shared" si="1046"/>
        <v>57</v>
      </c>
      <c r="P757" t="s">
        <v>80</v>
      </c>
      <c r="Q757" s="19" t="str">
        <f t="shared" si="1047"/>
        <v>50-60</v>
      </c>
      <c r="R757" s="23">
        <v>426.72</v>
      </c>
      <c r="S757" s="15">
        <f t="shared" si="1048"/>
        <v>0.42672000000000004</v>
      </c>
      <c r="T757">
        <v>30042720</v>
      </c>
      <c r="U757" t="s">
        <v>45</v>
      </c>
      <c r="V757" t="s">
        <v>55</v>
      </c>
      <c r="W757" t="s">
        <v>47</v>
      </c>
      <c r="X757" t="s">
        <v>48</v>
      </c>
      <c r="Y757" t="s">
        <v>452</v>
      </c>
      <c r="Z757" t="s">
        <v>3358</v>
      </c>
      <c r="AA757" t="s">
        <v>3359</v>
      </c>
      <c r="AB757" t="s">
        <v>141</v>
      </c>
      <c r="AC757">
        <v>1962</v>
      </c>
      <c r="AD757">
        <v>57</v>
      </c>
      <c r="AE757" t="str">
        <f t="shared" si="1049"/>
        <v>&lt;60</v>
      </c>
      <c r="AF757">
        <v>-37.630607990000001</v>
      </c>
      <c r="AG757">
        <v>143.93545885</v>
      </c>
      <c r="AH757" t="s">
        <v>50</v>
      </c>
      <c r="AI757" t="s">
        <v>51</v>
      </c>
      <c r="AJ757" s="33" t="s">
        <v>446</v>
      </c>
      <c r="AL757">
        <v>1</v>
      </c>
      <c r="AM757" t="s">
        <v>86</v>
      </c>
      <c r="AN757">
        <v>220</v>
      </c>
      <c r="AO757" s="69">
        <v>2</v>
      </c>
      <c r="AP757">
        <v>2</v>
      </c>
      <c r="AQ757">
        <v>0</v>
      </c>
      <c r="AR757">
        <v>0</v>
      </c>
      <c r="AS757" s="82" t="str">
        <f t="shared" si="1050"/>
        <v>Gw-0-0</v>
      </c>
      <c r="AT757" s="14">
        <f t="shared" si="1051"/>
        <v>40000</v>
      </c>
      <c r="AU757" s="81">
        <f>VLOOKUP(C757,Bushfire_Vlookup!$F$2:$H$12575,3,FALSE)</f>
        <v>849.50246500000003</v>
      </c>
      <c r="AV757" s="14">
        <f>VLOOKUP(AS757,Safety_collateral_Vlookup!$J$3:$L$20,2,FALSE)</f>
        <v>3720.1399252148244</v>
      </c>
      <c r="AW757" s="14">
        <f>VLOOKUP(AS757,Safety_collateral_Vlookup!$J$3:$L$20,3,FALSE)</f>
        <v>25000</v>
      </c>
      <c r="AX757" s="48">
        <f t="shared" si="1052"/>
        <v>74230.808430359219</v>
      </c>
      <c r="AY757" s="49">
        <f t="shared" si="1136"/>
        <v>32430.720000000005</v>
      </c>
      <c r="AZ757" s="14">
        <v>76000</v>
      </c>
      <c r="BA757" s="16">
        <f t="shared" si="1053"/>
        <v>2.2889041140732989</v>
      </c>
      <c r="BB757" t="e">
        <f>IF(BA757&lt;=#REF!,#REF!,IF(BA757&lt;=#REF!,#REF!,IF(BA757&lt;=#REF!,#REF!,IF(BA757&lt;=#REF!,#REF!,#REF!))))</f>
        <v>#REF!</v>
      </c>
      <c r="BC757" s="51">
        <v>3</v>
      </c>
      <c r="BD757" s="21">
        <v>70</v>
      </c>
      <c r="BE757" s="21">
        <v>6.4399999999999999E-2</v>
      </c>
      <c r="BF757" s="26">
        <f t="shared" si="1054"/>
        <v>2115.3323961356627</v>
      </c>
      <c r="BG757" s="21">
        <v>7</v>
      </c>
      <c r="BH757" s="21">
        <f t="shared" si="1055"/>
        <v>10.5</v>
      </c>
      <c r="BI757" s="28">
        <f t="shared" si="1056"/>
        <v>1.1390624999999999E-6</v>
      </c>
      <c r="BJ757" s="27">
        <f t="shared" si="1057"/>
        <v>1.1390624999999999E-6</v>
      </c>
      <c r="BK757" s="28">
        <f t="shared" si="1058"/>
        <v>1.7463268216136603E-5</v>
      </c>
      <c r="BL757" s="35">
        <f t="shared" si="1059"/>
        <v>3.9971746465080551E-5</v>
      </c>
      <c r="BM757" s="21" t="str">
        <f t="shared" si="1060"/>
        <v>Cr1</v>
      </c>
      <c r="BN757" s="51">
        <v>1</v>
      </c>
      <c r="BO757" s="21">
        <v>2</v>
      </c>
      <c r="BP757" s="50" t="s">
        <v>5497</v>
      </c>
      <c r="BQ757" s="14">
        <v>40000</v>
      </c>
      <c r="BR757">
        <f>IFERROR(VLOOKUP(AO757,'Model Failure data- Lines'!$A$37:$E$41,3,FALSE),'Model Failure data- Lines'!$C$37)</f>
        <v>5.2310000000000009E-2</v>
      </c>
      <c r="BS757" s="14">
        <f t="shared" si="1061"/>
        <v>3883.0135889920916</v>
      </c>
      <c r="BT757" s="34">
        <f t="shared" si="1137"/>
        <v>28926.594374711822</v>
      </c>
      <c r="BU757" s="34">
        <f t="shared" si="1062"/>
        <v>0.13423680432933011</v>
      </c>
      <c r="BV757" s="54">
        <f t="shared" si="1063"/>
        <v>-25043.580785719729</v>
      </c>
      <c r="BW757">
        <f>IFERROR(VLOOKUP(AO757,'Model Failure data- Lines'!$A$37:$E$41,4,FALSE),'Model Failure data- Lines'!$D$37)</f>
        <v>5.571000000000001E-2</v>
      </c>
      <c r="BX757" s="14">
        <f t="shared" si="1064"/>
        <v>4135.3983376553124</v>
      </c>
      <c r="BY757" s="34">
        <f t="shared" si="1065"/>
        <v>25801.088046121375</v>
      </c>
      <c r="BZ757" s="71">
        <f t="shared" si="1066"/>
        <v>0.1602799978924524</v>
      </c>
      <c r="CA757" s="71">
        <f t="shared" si="1067"/>
        <v>-21665.689708466063</v>
      </c>
      <c r="CB757" s="56">
        <v>2</v>
      </c>
      <c r="CC757">
        <f>IFERROR(VLOOKUP(AO757,'Model Failure data- Lines'!$A$37:$E$41,5,FALSE),'Model Failure data- Lines'!$E$37)</f>
        <v>6.1850000000000002E-2</v>
      </c>
      <c r="CD757" s="14">
        <f t="shared" si="1068"/>
        <v>4591.1755014177179</v>
      </c>
      <c r="CE757" s="34">
        <f t="shared" si="1069"/>
        <v>20526.714928429188</v>
      </c>
      <c r="CF757" s="34">
        <f t="shared" si="1070"/>
        <v>0.2236683033513078</v>
      </c>
      <c r="CG757" s="54">
        <f t="shared" si="1071"/>
        <v>-15935.53942701147</v>
      </c>
      <c r="CH757" t="e">
        <f>IFERROR(VLOOKUP(AO757,'Model Failure data- Lines'!#REF!,3,FALSE),'Model Failure data- Lines'!#REF!)</f>
        <v>#REF!</v>
      </c>
      <c r="CI757" s="14" t="e">
        <f t="shared" si="1072"/>
        <v>#REF!</v>
      </c>
      <c r="CJ757" s="34">
        <f t="shared" si="1073"/>
        <v>27745.61948774656</v>
      </c>
      <c r="CK757" s="34" t="e">
        <f t="shared" si="1074"/>
        <v>#REF!</v>
      </c>
      <c r="CL757" s="54" t="e">
        <f t="shared" si="1075"/>
        <v>#REF!</v>
      </c>
      <c r="CM757" t="e">
        <f>IFERROR(VLOOKUP(AO757,'Model Failure data- Lines'!#REF!,4,FALSE),'Model Failure data- Lines'!#REF!)</f>
        <v>#REF!</v>
      </c>
      <c r="CN757" s="14" t="e">
        <f t="shared" si="1076"/>
        <v>#REF!</v>
      </c>
      <c r="CO757" s="34">
        <f t="shared" si="1077"/>
        <v>23737.351522224042</v>
      </c>
      <c r="CP757" s="34" t="e">
        <f t="shared" si="1078"/>
        <v>#REF!</v>
      </c>
      <c r="CQ757" s="54" t="e">
        <f t="shared" si="1079"/>
        <v>#REF!</v>
      </c>
      <c r="CR757" t="e">
        <f>IFERROR(VLOOKUP(AO757,'Model Failure data- Lines'!#REF!,5,FALSE),'Model Failure data- Lines'!#REF!)</f>
        <v>#REF!</v>
      </c>
      <c r="CS757" s="14" t="e">
        <f t="shared" si="1080"/>
        <v>#REF!</v>
      </c>
      <c r="CT757" s="34">
        <f t="shared" si="1081"/>
        <v>17374.324630770825</v>
      </c>
      <c r="CU757" s="34" t="e">
        <f t="shared" si="1082"/>
        <v>#REF!</v>
      </c>
      <c r="CV757" s="54" t="e">
        <f t="shared" si="1083"/>
        <v>#REF!</v>
      </c>
      <c r="CW757" t="s">
        <v>141</v>
      </c>
      <c r="CZ757">
        <f t="shared" si="1084"/>
        <v>-21665.68970846606</v>
      </c>
      <c r="DA757" s="34">
        <f t="shared" si="1085"/>
        <v>2377.7028000000005</v>
      </c>
      <c r="DB757" s="34">
        <f t="shared" si="1086"/>
        <v>50.496609740935057</v>
      </c>
      <c r="DC757" s="34">
        <f t="shared" si="1087"/>
        <v>221.13467791437699</v>
      </c>
      <c r="DD757" s="9">
        <f t="shared" si="1088"/>
        <v>1486.0642500000001</v>
      </c>
      <c r="DE757" s="59">
        <f t="shared" si="1089"/>
        <v>0.57496342694476932</v>
      </c>
      <c r="DF757" s="59">
        <f t="shared" si="1090"/>
        <v>1.2210821211860722E-2</v>
      </c>
      <c r="DG757" s="59">
        <f t="shared" si="1091"/>
        <v>5.3473610002889325E-2</v>
      </c>
      <c r="DH757" s="59">
        <f t="shared" si="1092"/>
        <v>0.35935214184048075</v>
      </c>
      <c r="DI757" s="14">
        <f t="shared" si="1093"/>
        <v>-12456.979201901666</v>
      </c>
      <c r="DJ757" s="14">
        <f t="shared" si="1094"/>
        <v>-264.55586346172993</v>
      </c>
      <c r="DK757" s="14">
        <f t="shared" si="1095"/>
        <v>-1158.542641914127</v>
      </c>
      <c r="DL757" s="14">
        <f t="shared" si="1096"/>
        <v>-7785.6120011885405</v>
      </c>
      <c r="DM757">
        <f t="shared" si="1097"/>
        <v>-15935.539427011468</v>
      </c>
      <c r="DN757" s="34">
        <f t="shared" si="1098"/>
        <v>2639.7580000000003</v>
      </c>
      <c r="DO757" s="34">
        <f t="shared" si="1099"/>
        <v>56.062023200086749</v>
      </c>
      <c r="DP757" s="34">
        <f t="shared" si="1100"/>
        <v>245.50672821763084</v>
      </c>
      <c r="DQ757" s="9">
        <f t="shared" si="1101"/>
        <v>1649.8487499999999</v>
      </c>
      <c r="DR757" s="59">
        <f t="shared" si="1102"/>
        <v>0.57496342694476921</v>
      </c>
      <c r="DS757" s="59">
        <f t="shared" si="1103"/>
        <v>1.221082121186072E-2</v>
      </c>
      <c r="DT757" s="59">
        <f t="shared" si="1104"/>
        <v>5.3473610002889312E-2</v>
      </c>
      <c r="DU757" s="59">
        <f t="shared" si="1105"/>
        <v>0.3593521418404807</v>
      </c>
      <c r="DV757" s="14">
        <f t="shared" si="1106"/>
        <v>-9162.3523591679987</v>
      </c>
      <c r="DW757" s="14">
        <f t="shared" si="1107"/>
        <v>-194.58602285779449</v>
      </c>
      <c r="DX757" s="14">
        <f t="shared" si="1108"/>
        <v>-852.13082050567755</v>
      </c>
      <c r="DY757" s="14">
        <f t="shared" si="1109"/>
        <v>-5726.4702244799983</v>
      </c>
      <c r="DZ757" s="34" t="e">
        <f t="shared" si="1110"/>
        <v>#REF!</v>
      </c>
      <c r="EA757" s="34" t="e">
        <f t="shared" si="1111"/>
        <v>#REF!</v>
      </c>
      <c r="EB757" s="34" t="e">
        <f t="shared" si="1112"/>
        <v>#REF!</v>
      </c>
      <c r="EC757" s="34" t="e">
        <f t="shared" si="1113"/>
        <v>#REF!</v>
      </c>
      <c r="ED757" s="34" t="e">
        <f t="shared" si="1114"/>
        <v>#REF!</v>
      </c>
      <c r="EE757" s="59" t="e">
        <f t="shared" si="1115"/>
        <v>#REF!</v>
      </c>
      <c r="EF757" s="59" t="e">
        <f t="shared" si="1116"/>
        <v>#REF!</v>
      </c>
      <c r="EG757" s="59" t="e">
        <f t="shared" si="1117"/>
        <v>#REF!</v>
      </c>
      <c r="EH757" s="59" t="e">
        <f t="shared" si="1118"/>
        <v>#REF!</v>
      </c>
      <c r="EI757" s="14" t="e">
        <f t="shared" si="1119"/>
        <v>#REF!</v>
      </c>
      <c r="EJ757" s="14" t="e">
        <f t="shared" si="1120"/>
        <v>#REF!</v>
      </c>
      <c r="EK757" s="14" t="e">
        <f t="shared" si="1121"/>
        <v>#REF!</v>
      </c>
      <c r="EL757" s="14" t="e">
        <f t="shared" si="1122"/>
        <v>#REF!</v>
      </c>
      <c r="EM757" t="e">
        <f t="shared" si="1123"/>
        <v>#REF!</v>
      </c>
      <c r="EN757" s="34" t="e">
        <f t="shared" si="1124"/>
        <v>#REF!</v>
      </c>
      <c r="EO757" s="34" t="e">
        <f t="shared" si="1125"/>
        <v>#REF!</v>
      </c>
      <c r="EP757" s="34" t="e">
        <f t="shared" si="1126"/>
        <v>#REF!</v>
      </c>
      <c r="EQ757" s="34" t="e">
        <f t="shared" si="1127"/>
        <v>#REF!</v>
      </c>
      <c r="ER757" s="59" t="e">
        <f t="shared" si="1128"/>
        <v>#REF!</v>
      </c>
      <c r="ES757" s="59" t="e">
        <f t="shared" si="1129"/>
        <v>#REF!</v>
      </c>
      <c r="ET757" s="59" t="e">
        <f t="shared" si="1130"/>
        <v>#REF!</v>
      </c>
      <c r="EU757" s="59" t="e">
        <f t="shared" si="1131"/>
        <v>#REF!</v>
      </c>
      <c r="EV757" s="14" t="e">
        <f t="shared" si="1132"/>
        <v>#REF!</v>
      </c>
      <c r="EW757" s="14" t="e">
        <f t="shared" si="1133"/>
        <v>#REF!</v>
      </c>
      <c r="EX757" s="14" t="e">
        <f t="shared" si="1134"/>
        <v>#REF!</v>
      </c>
      <c r="EY757" s="14" t="e">
        <f t="shared" si="1135"/>
        <v>#REF!</v>
      </c>
    </row>
    <row r="758" spans="1:155" x14ac:dyDescent="0.2">
      <c r="A758" s="17">
        <v>30436197</v>
      </c>
      <c r="B758" t="s">
        <v>62</v>
      </c>
      <c r="C758" t="s">
        <v>5382</v>
      </c>
      <c r="D758" t="s">
        <v>5383</v>
      </c>
      <c r="E758" t="s">
        <v>2890</v>
      </c>
      <c r="F758" t="s">
        <v>41</v>
      </c>
      <c r="G758" t="s">
        <v>42</v>
      </c>
      <c r="H758" t="s">
        <v>5384</v>
      </c>
      <c r="I758" t="s">
        <v>68</v>
      </c>
      <c r="J758" s="19" t="s">
        <v>69</v>
      </c>
      <c r="K758" t="s">
        <v>70</v>
      </c>
      <c r="L758">
        <v>1962</v>
      </c>
      <c r="M758">
        <f t="shared" si="1045"/>
        <v>1962</v>
      </c>
      <c r="N758">
        <v>57</v>
      </c>
      <c r="O758" s="19">
        <f t="shared" si="1046"/>
        <v>57</v>
      </c>
      <c r="P758" t="s">
        <v>80</v>
      </c>
      <c r="Q758" s="19" t="str">
        <f t="shared" si="1047"/>
        <v>50-60</v>
      </c>
      <c r="R758" s="23">
        <v>373.38</v>
      </c>
      <c r="S758" s="15">
        <f t="shared" si="1048"/>
        <v>0.37337999999999999</v>
      </c>
      <c r="T758">
        <v>30430977</v>
      </c>
      <c r="U758" t="s">
        <v>45</v>
      </c>
      <c r="V758" t="s">
        <v>55</v>
      </c>
      <c r="W758" t="s">
        <v>47</v>
      </c>
      <c r="X758" t="s">
        <v>48</v>
      </c>
      <c r="Y758" t="s">
        <v>452</v>
      </c>
      <c r="Z758" t="s">
        <v>5385</v>
      </c>
      <c r="AA758" t="s">
        <v>5386</v>
      </c>
      <c r="AB758" t="s">
        <v>917</v>
      </c>
      <c r="AC758">
        <v>1962</v>
      </c>
      <c r="AD758">
        <v>57</v>
      </c>
      <c r="AE758" t="str">
        <f t="shared" si="1049"/>
        <v>&lt;60</v>
      </c>
      <c r="AF758">
        <v>-37.627277390000003</v>
      </c>
      <c r="AG758">
        <v>143.93307286999999</v>
      </c>
      <c r="AH758" t="s">
        <v>50</v>
      </c>
      <c r="AI758" t="s">
        <v>51</v>
      </c>
      <c r="AJ758" s="33" t="s">
        <v>446</v>
      </c>
      <c r="AL758">
        <v>1</v>
      </c>
      <c r="AM758" t="s">
        <v>86</v>
      </c>
      <c r="AN758">
        <v>220</v>
      </c>
      <c r="AO758" s="69">
        <v>2</v>
      </c>
      <c r="AP758">
        <v>2</v>
      </c>
      <c r="AQ758">
        <v>0</v>
      </c>
      <c r="AR758">
        <v>0</v>
      </c>
      <c r="AS758" s="82" t="str">
        <f t="shared" si="1050"/>
        <v>Gw-0-0</v>
      </c>
      <c r="AT758" s="14">
        <f t="shared" si="1051"/>
        <v>40000</v>
      </c>
      <c r="AU758" s="81">
        <f>VLOOKUP(C758,Bushfire_Vlookup!$F$2:$H$12575,3,FALSE)</f>
        <v>2114.1202450000001</v>
      </c>
      <c r="AV758" s="14">
        <f>VLOOKUP(AS758,Safety_collateral_Vlookup!$J$3:$L$20,2,FALSE)</f>
        <v>3720.1399252148244</v>
      </c>
      <c r="AW758" s="14">
        <f>VLOOKUP(AS758,Safety_collateral_Vlookup!$J$3:$L$20,3,FALSE)</f>
        <v>25000</v>
      </c>
      <c r="AX758" s="48">
        <f t="shared" si="1052"/>
        <v>75580.155601619219</v>
      </c>
      <c r="AY758" s="49">
        <f t="shared" si="1136"/>
        <v>28376.880000000001</v>
      </c>
      <c r="AZ758" s="14">
        <v>76000</v>
      </c>
      <c r="BA758" s="16">
        <f t="shared" si="1053"/>
        <v>2.6634413509032431</v>
      </c>
      <c r="BB758" t="e">
        <f>IF(BA758&lt;=#REF!,#REF!,IF(BA758&lt;=#REF!,#REF!,IF(BA758&lt;=#REF!,#REF!,IF(BA758&lt;=#REF!,#REF!,#REF!))))</f>
        <v>#REF!</v>
      </c>
      <c r="BC758" s="51">
        <v>3</v>
      </c>
      <c r="BD758" s="21">
        <v>70</v>
      </c>
      <c r="BE758" s="21">
        <v>6.4399999999999999E-2</v>
      </c>
      <c r="BF758" s="26">
        <f t="shared" si="1054"/>
        <v>1850.9158466187048</v>
      </c>
      <c r="BG758" s="21">
        <v>7</v>
      </c>
      <c r="BH758" s="21">
        <f t="shared" si="1055"/>
        <v>10.5</v>
      </c>
      <c r="BI758" s="28">
        <f t="shared" si="1056"/>
        <v>1.1390624999999999E-6</v>
      </c>
      <c r="BJ758" s="27">
        <f t="shared" si="1057"/>
        <v>1.1390624999999999E-6</v>
      </c>
      <c r="BK758" s="28">
        <f t="shared" si="1058"/>
        <v>1.7463268216136603E-5</v>
      </c>
      <c r="BL758" s="35">
        <f t="shared" si="1059"/>
        <v>4.6512390688772537E-5</v>
      </c>
      <c r="BM758" s="21" t="str">
        <f t="shared" si="1060"/>
        <v>Cr1</v>
      </c>
      <c r="BN758" s="51">
        <v>1</v>
      </c>
      <c r="BO758" s="21">
        <v>2</v>
      </c>
      <c r="BP758" s="50" t="s">
        <v>5497</v>
      </c>
      <c r="BQ758" s="14">
        <v>40000</v>
      </c>
      <c r="BR758">
        <f>IFERROR(VLOOKUP(AO758,'Model Failure data- Lines'!$A$37:$E$41,3,FALSE),'Model Failure data- Lines'!$C$37)</f>
        <v>5.2310000000000009E-2</v>
      </c>
      <c r="BS758" s="14">
        <f t="shared" si="1061"/>
        <v>3953.5979395207019</v>
      </c>
      <c r="BT758" s="34">
        <f t="shared" si="1137"/>
        <v>25310.770077872839</v>
      </c>
      <c r="BU758" s="34">
        <f t="shared" si="1062"/>
        <v>0.15620219880141115</v>
      </c>
      <c r="BV758" s="54">
        <f t="shared" si="1063"/>
        <v>-21357.172138352136</v>
      </c>
      <c r="BW758">
        <f>IFERROR(VLOOKUP(AO758,'Model Failure data- Lines'!$A$37:$E$41,4,FALSE),'Model Failure data- Lines'!$D$37)</f>
        <v>5.571000000000001E-2</v>
      </c>
      <c r="BX758" s="14">
        <f t="shared" si="1064"/>
        <v>4210.5704685662076</v>
      </c>
      <c r="BY758" s="34">
        <f t="shared" si="1065"/>
        <v>22575.952040356202</v>
      </c>
      <c r="BZ758" s="71">
        <f t="shared" si="1066"/>
        <v>0.18650688400823576</v>
      </c>
      <c r="CA758" s="71">
        <f t="shared" si="1067"/>
        <v>-18365.381571789992</v>
      </c>
      <c r="CB758" s="56">
        <v>2</v>
      </c>
      <c r="CC758">
        <f>IFERROR(VLOOKUP(AO758,'Model Failure data- Lines'!$A$37:$E$41,5,FALSE),'Model Failure data- Lines'!$E$37)</f>
        <v>6.1850000000000002E-2</v>
      </c>
      <c r="CD758" s="14">
        <f t="shared" si="1068"/>
        <v>4674.6326239601485</v>
      </c>
      <c r="CE758" s="34">
        <f t="shared" si="1069"/>
        <v>17960.875562375539</v>
      </c>
      <c r="CF758" s="34">
        <f t="shared" si="1070"/>
        <v>0.26026752469420666</v>
      </c>
      <c r="CG758" s="54">
        <f t="shared" si="1071"/>
        <v>-13286.242938415391</v>
      </c>
      <c r="CH758" t="e">
        <f>IFERROR(VLOOKUP(AO758,'Model Failure data- Lines'!#REF!,3,FALSE),'Model Failure data- Lines'!#REF!)</f>
        <v>#REF!</v>
      </c>
      <c r="CI758" s="14" t="e">
        <f t="shared" si="1072"/>
        <v>#REF!</v>
      </c>
      <c r="CJ758" s="34">
        <f t="shared" si="1073"/>
        <v>24277.41705177824</v>
      </c>
      <c r="CK758" s="34" t="e">
        <f t="shared" si="1074"/>
        <v>#REF!</v>
      </c>
      <c r="CL758" s="54" t="e">
        <f t="shared" si="1075"/>
        <v>#REF!</v>
      </c>
      <c r="CM758" t="e">
        <f>IFERROR(VLOOKUP(AO758,'Model Failure data- Lines'!#REF!,4,FALSE),'Model Failure data- Lines'!#REF!)</f>
        <v>#REF!</v>
      </c>
      <c r="CN758" s="14" t="e">
        <f t="shared" si="1076"/>
        <v>#REF!</v>
      </c>
      <c r="CO758" s="34">
        <f t="shared" si="1077"/>
        <v>20770.182581946035</v>
      </c>
      <c r="CP758" s="34" t="e">
        <f t="shared" si="1078"/>
        <v>#REF!</v>
      </c>
      <c r="CQ758" s="54" t="e">
        <f t="shared" si="1079"/>
        <v>#REF!</v>
      </c>
      <c r="CR758" t="e">
        <f>IFERROR(VLOOKUP(AO758,'Model Failure data- Lines'!#REF!,5,FALSE),'Model Failure data- Lines'!#REF!)</f>
        <v>#REF!</v>
      </c>
      <c r="CS758" s="14" t="e">
        <f t="shared" si="1080"/>
        <v>#REF!</v>
      </c>
      <c r="CT758" s="34">
        <f t="shared" si="1081"/>
        <v>15202.534051924469</v>
      </c>
      <c r="CU758" s="34" t="e">
        <f t="shared" si="1082"/>
        <v>#REF!</v>
      </c>
      <c r="CV758" s="54" t="e">
        <f t="shared" si="1083"/>
        <v>#REF!</v>
      </c>
      <c r="CW758" t="s">
        <v>917</v>
      </c>
      <c r="CZ758">
        <f t="shared" si="1084"/>
        <v>-18365.381571789996</v>
      </c>
      <c r="DA758" s="34">
        <f t="shared" si="1085"/>
        <v>2377.7028000000005</v>
      </c>
      <c r="DB758" s="34">
        <f t="shared" si="1086"/>
        <v>125.66874065182967</v>
      </c>
      <c r="DC758" s="34">
        <f t="shared" si="1087"/>
        <v>221.13467791437699</v>
      </c>
      <c r="DD758" s="9">
        <f t="shared" si="1088"/>
        <v>1486.0642500000001</v>
      </c>
      <c r="DE758" s="59">
        <f t="shared" si="1089"/>
        <v>0.56469849341095602</v>
      </c>
      <c r="DF758" s="59">
        <f t="shared" si="1090"/>
        <v>2.9846012931027528E-2</v>
      </c>
      <c r="DG758" s="59">
        <f t="shared" si="1091"/>
        <v>5.2518935276168945E-2</v>
      </c>
      <c r="DH758" s="59">
        <f t="shared" si="1092"/>
        <v>0.35293655838184745</v>
      </c>
      <c r="DI758" s="14">
        <f t="shared" si="1093"/>
        <v>-10370.903304507145</v>
      </c>
      <c r="DJ758" s="14">
        <f t="shared" si="1094"/>
        <v>-548.13341587489879</v>
      </c>
      <c r="DK758" s="14">
        <f t="shared" si="1095"/>
        <v>-964.53028609098465</v>
      </c>
      <c r="DL758" s="14">
        <f t="shared" si="1096"/>
        <v>-6481.814565316964</v>
      </c>
      <c r="DM758">
        <f t="shared" si="1097"/>
        <v>-13286.242938415389</v>
      </c>
      <c r="DN758" s="34">
        <f t="shared" si="1098"/>
        <v>2639.7580000000003</v>
      </c>
      <c r="DO758" s="34">
        <f t="shared" si="1099"/>
        <v>139.51914574251774</v>
      </c>
      <c r="DP758" s="34">
        <f t="shared" si="1100"/>
        <v>245.50672821763084</v>
      </c>
      <c r="DQ758" s="9">
        <f t="shared" si="1101"/>
        <v>1649.8487499999999</v>
      </c>
      <c r="DR758" s="59">
        <f t="shared" si="1102"/>
        <v>0.56469849341095613</v>
      </c>
      <c r="DS758" s="59">
        <f t="shared" si="1103"/>
        <v>2.9846012931027528E-2</v>
      </c>
      <c r="DT758" s="59">
        <f t="shared" si="1104"/>
        <v>5.2518935276168945E-2</v>
      </c>
      <c r="DU758" s="59">
        <f t="shared" si="1105"/>
        <v>0.35293655838184751</v>
      </c>
      <c r="DV758" s="14">
        <f t="shared" si="1106"/>
        <v>-7502.7213704151245</v>
      </c>
      <c r="DW758" s="14">
        <f t="shared" si="1107"/>
        <v>-396.5413785447189</v>
      </c>
      <c r="DX758" s="14">
        <f t="shared" si="1108"/>
        <v>-697.77933294609454</v>
      </c>
      <c r="DY758" s="14">
        <f t="shared" si="1109"/>
        <v>-4689.200856509452</v>
      </c>
      <c r="DZ758" s="34" t="e">
        <f t="shared" si="1110"/>
        <v>#REF!</v>
      </c>
      <c r="EA758" s="34" t="e">
        <f t="shared" si="1111"/>
        <v>#REF!</v>
      </c>
      <c r="EB758" s="34" t="e">
        <f t="shared" si="1112"/>
        <v>#REF!</v>
      </c>
      <c r="EC758" s="34" t="e">
        <f t="shared" si="1113"/>
        <v>#REF!</v>
      </c>
      <c r="ED758" s="34" t="e">
        <f t="shared" si="1114"/>
        <v>#REF!</v>
      </c>
      <c r="EE758" s="59" t="e">
        <f t="shared" si="1115"/>
        <v>#REF!</v>
      </c>
      <c r="EF758" s="59" t="e">
        <f t="shared" si="1116"/>
        <v>#REF!</v>
      </c>
      <c r="EG758" s="59" t="e">
        <f t="shared" si="1117"/>
        <v>#REF!</v>
      </c>
      <c r="EH758" s="59" t="e">
        <f t="shared" si="1118"/>
        <v>#REF!</v>
      </c>
      <c r="EI758" s="14" t="e">
        <f t="shared" si="1119"/>
        <v>#REF!</v>
      </c>
      <c r="EJ758" s="14" t="e">
        <f t="shared" si="1120"/>
        <v>#REF!</v>
      </c>
      <c r="EK758" s="14" t="e">
        <f t="shared" si="1121"/>
        <v>#REF!</v>
      </c>
      <c r="EL758" s="14" t="e">
        <f t="shared" si="1122"/>
        <v>#REF!</v>
      </c>
      <c r="EM758" t="e">
        <f t="shared" si="1123"/>
        <v>#REF!</v>
      </c>
      <c r="EN758" s="34" t="e">
        <f t="shared" si="1124"/>
        <v>#REF!</v>
      </c>
      <c r="EO758" s="34" t="e">
        <f t="shared" si="1125"/>
        <v>#REF!</v>
      </c>
      <c r="EP758" s="34" t="e">
        <f t="shared" si="1126"/>
        <v>#REF!</v>
      </c>
      <c r="EQ758" s="34" t="e">
        <f t="shared" si="1127"/>
        <v>#REF!</v>
      </c>
      <c r="ER758" s="59" t="e">
        <f t="shared" si="1128"/>
        <v>#REF!</v>
      </c>
      <c r="ES758" s="59" t="e">
        <f t="shared" si="1129"/>
        <v>#REF!</v>
      </c>
      <c r="ET758" s="59" t="e">
        <f t="shared" si="1130"/>
        <v>#REF!</v>
      </c>
      <c r="EU758" s="59" t="e">
        <f t="shared" si="1131"/>
        <v>#REF!</v>
      </c>
      <c r="EV758" s="14" t="e">
        <f t="shared" si="1132"/>
        <v>#REF!</v>
      </c>
      <c r="EW758" s="14" t="e">
        <f t="shared" si="1133"/>
        <v>#REF!</v>
      </c>
      <c r="EX758" s="14" t="e">
        <f t="shared" si="1134"/>
        <v>#REF!</v>
      </c>
      <c r="EY758" s="14" t="e">
        <f t="shared" si="1135"/>
        <v>#REF!</v>
      </c>
    </row>
    <row r="759" spans="1:155" x14ac:dyDescent="0.2">
      <c r="A759" s="17">
        <v>30136945</v>
      </c>
      <c r="B759" t="s">
        <v>62</v>
      </c>
      <c r="C759" t="s">
        <v>2710</v>
      </c>
      <c r="D759" t="s">
        <v>2711</v>
      </c>
      <c r="E759" t="s">
        <v>2712</v>
      </c>
      <c r="F759" t="s">
        <v>41</v>
      </c>
      <c r="G759" t="s">
        <v>42</v>
      </c>
      <c r="H759" t="s">
        <v>2713</v>
      </c>
      <c r="I759" t="s">
        <v>68</v>
      </c>
      <c r="J759" s="19" t="s">
        <v>69</v>
      </c>
      <c r="K759" t="s">
        <v>70</v>
      </c>
      <c r="L759">
        <v>1962</v>
      </c>
      <c r="M759">
        <f t="shared" si="1045"/>
        <v>1962</v>
      </c>
      <c r="N759">
        <v>57</v>
      </c>
      <c r="O759" s="19">
        <f t="shared" si="1046"/>
        <v>57</v>
      </c>
      <c r="P759" t="s">
        <v>80</v>
      </c>
      <c r="Q759" s="19" t="str">
        <f t="shared" si="1047"/>
        <v>50-60</v>
      </c>
      <c r="R759" s="23">
        <v>423.67</v>
      </c>
      <c r="S759" s="15">
        <f t="shared" si="1048"/>
        <v>0.42366999999999999</v>
      </c>
      <c r="T759">
        <v>30327722</v>
      </c>
      <c r="U759" t="s">
        <v>45</v>
      </c>
      <c r="V759" t="s">
        <v>55</v>
      </c>
      <c r="W759" t="s">
        <v>47</v>
      </c>
      <c r="X759" t="s">
        <v>48</v>
      </c>
      <c r="Y759" t="s">
        <v>452</v>
      </c>
      <c r="Z759" t="s">
        <v>2714</v>
      </c>
      <c r="AA759" t="s">
        <v>2715</v>
      </c>
      <c r="AB759" t="s">
        <v>1153</v>
      </c>
      <c r="AC759">
        <v>1962</v>
      </c>
      <c r="AD759">
        <v>57</v>
      </c>
      <c r="AE759" t="str">
        <f t="shared" si="1049"/>
        <v>&lt;60</v>
      </c>
      <c r="AF759">
        <v>-37.624359220000002</v>
      </c>
      <c r="AG759">
        <v>143.93097388000001</v>
      </c>
      <c r="AH759" t="s">
        <v>50</v>
      </c>
      <c r="AI759" t="s">
        <v>51</v>
      </c>
      <c r="AJ759" s="33" t="s">
        <v>446</v>
      </c>
      <c r="AL759">
        <v>1</v>
      </c>
      <c r="AM759" t="s">
        <v>86</v>
      </c>
      <c r="AN759">
        <v>220</v>
      </c>
      <c r="AO759" s="69">
        <v>2</v>
      </c>
      <c r="AP759">
        <v>2</v>
      </c>
      <c r="AQ759">
        <v>0</v>
      </c>
      <c r="AR759">
        <v>0</v>
      </c>
      <c r="AS759" s="82" t="str">
        <f t="shared" si="1050"/>
        <v>Gw-0-0</v>
      </c>
      <c r="AT759" s="14">
        <f t="shared" si="1051"/>
        <v>40000</v>
      </c>
      <c r="AU759" s="81">
        <f>VLOOKUP(C759,Bushfire_Vlookup!$F$2:$H$12575,3,FALSE)</f>
        <v>2114.1202450000001</v>
      </c>
      <c r="AV759" s="14">
        <f>VLOOKUP(AS759,Safety_collateral_Vlookup!$J$3:$L$20,2,FALSE)</f>
        <v>3720.1399252148244</v>
      </c>
      <c r="AW759" s="14">
        <f>VLOOKUP(AS759,Safety_collateral_Vlookup!$J$3:$L$20,3,FALSE)</f>
        <v>25000</v>
      </c>
      <c r="AX759" s="48">
        <f t="shared" si="1052"/>
        <v>75580.155601619219</v>
      </c>
      <c r="AY759" s="49">
        <f t="shared" si="1136"/>
        <v>32198.92</v>
      </c>
      <c r="AZ759" s="14">
        <v>76000</v>
      </c>
      <c r="BA759" s="16">
        <f t="shared" si="1053"/>
        <v>2.3472885302245921</v>
      </c>
      <c r="BB759" t="e">
        <f>IF(BA759&lt;=#REF!,#REF!,IF(BA759&lt;=#REF!,#REF!,IF(BA759&lt;=#REF!,#REF!,IF(BA759&lt;=#REF!,#REF!,#REF!))))</f>
        <v>#REF!</v>
      </c>
      <c r="BC759" s="51">
        <v>3</v>
      </c>
      <c r="BD759" s="21">
        <v>70</v>
      </c>
      <c r="BE759" s="21">
        <v>6.4399999999999999E-2</v>
      </c>
      <c r="BF759" s="26">
        <f t="shared" si="1054"/>
        <v>2100.2129646390986</v>
      </c>
      <c r="BG759" s="21">
        <v>7</v>
      </c>
      <c r="BH759" s="21">
        <f t="shared" si="1055"/>
        <v>10.5</v>
      </c>
      <c r="BI759" s="28">
        <f t="shared" si="1056"/>
        <v>1.1390624999999999E-6</v>
      </c>
      <c r="BJ759" s="27">
        <f t="shared" si="1057"/>
        <v>1.1390624999999999E-6</v>
      </c>
      <c r="BK759" s="28">
        <f t="shared" si="1058"/>
        <v>1.7463268216136603E-5</v>
      </c>
      <c r="BL759" s="35">
        <f t="shared" si="1059"/>
        <v>4.0991329183973118E-5</v>
      </c>
      <c r="BM759" s="21" t="str">
        <f t="shared" si="1060"/>
        <v>Cr1</v>
      </c>
      <c r="BN759" s="51">
        <v>1</v>
      </c>
      <c r="BO759" s="21">
        <v>2</v>
      </c>
      <c r="BP759" s="50" t="s">
        <v>5497</v>
      </c>
      <c r="BQ759" s="14">
        <v>40000</v>
      </c>
      <c r="BR759">
        <f>IFERROR(VLOOKUP(AO759,'Model Failure data- Lines'!$A$37:$E$41,3,FALSE),'Model Failure data- Lines'!$C$37)</f>
        <v>5.2310000000000009E-2</v>
      </c>
      <c r="BS759" s="14">
        <f t="shared" si="1061"/>
        <v>3953.5979395207019</v>
      </c>
      <c r="BT759" s="34">
        <f t="shared" si="1137"/>
        <v>28719.840266999799</v>
      </c>
      <c r="BU759" s="34">
        <f t="shared" si="1062"/>
        <v>0.13766086102030092</v>
      </c>
      <c r="BV759" s="54">
        <f t="shared" si="1063"/>
        <v>-24766.242327479096</v>
      </c>
      <c r="BW759">
        <f>IFERROR(VLOOKUP(AO759,'Model Failure data- Lines'!$A$37:$E$41,4,FALSE),'Model Failure data- Lines'!$D$37)</f>
        <v>5.571000000000001E-2</v>
      </c>
      <c r="BX759" s="14">
        <f t="shared" si="1064"/>
        <v>4210.5704685662076</v>
      </c>
      <c r="BY759" s="34">
        <f t="shared" si="1065"/>
        <v>25616.673632593363</v>
      </c>
      <c r="BZ759" s="71">
        <f t="shared" si="1066"/>
        <v>0.16436835355582194</v>
      </c>
      <c r="CA759" s="71">
        <f t="shared" si="1067"/>
        <v>-21406.103164027154</v>
      </c>
      <c r="CB759" s="56">
        <v>2</v>
      </c>
      <c r="CC759">
        <f>IFERROR(VLOOKUP(AO759,'Model Failure data- Lines'!$A$37:$E$41,5,FALSE),'Model Failure data- Lines'!$E$37)</f>
        <v>6.1850000000000002E-2</v>
      </c>
      <c r="CD759" s="14">
        <f t="shared" si="1068"/>
        <v>4674.6326239601485</v>
      </c>
      <c r="CE759" s="34">
        <f t="shared" si="1069"/>
        <v>20379.999329132905</v>
      </c>
      <c r="CF759" s="34">
        <f t="shared" si="1070"/>
        <v>0.22937354160153631</v>
      </c>
      <c r="CG759" s="54">
        <f t="shared" si="1071"/>
        <v>-15705.366705172757</v>
      </c>
      <c r="CH759" t="e">
        <f>IFERROR(VLOOKUP(AO759,'Model Failure data- Lines'!#REF!,3,FALSE),'Model Failure data- Lines'!#REF!)</f>
        <v>#REF!</v>
      </c>
      <c r="CI759" s="14" t="e">
        <f t="shared" si="1072"/>
        <v>#REF!</v>
      </c>
      <c r="CJ759" s="34">
        <f t="shared" si="1073"/>
        <v>27547.306450069329</v>
      </c>
      <c r="CK759" s="34" t="e">
        <f t="shared" si="1074"/>
        <v>#REF!</v>
      </c>
      <c r="CL759" s="54" t="e">
        <f t="shared" si="1075"/>
        <v>#REF!</v>
      </c>
      <c r="CM759" t="e">
        <f>IFERROR(VLOOKUP(AO759,'Model Failure data- Lines'!#REF!,4,FALSE),'Model Failure data- Lines'!#REF!)</f>
        <v>#REF!</v>
      </c>
      <c r="CN759" s="14" t="e">
        <f t="shared" si="1076"/>
        <v>#REF!</v>
      </c>
      <c r="CO759" s="34">
        <f t="shared" si="1077"/>
        <v>23567.687756422612</v>
      </c>
      <c r="CP759" s="34" t="e">
        <f t="shared" si="1078"/>
        <v>#REF!</v>
      </c>
      <c r="CQ759" s="54" t="e">
        <f t="shared" si="1079"/>
        <v>#REF!</v>
      </c>
      <c r="CR759" t="e">
        <f>IFERROR(VLOOKUP(AO759,'Model Failure data- Lines'!#REF!,5,FALSE),'Model Failure data- Lines'!#REF!)</f>
        <v>#REF!</v>
      </c>
      <c r="CS759" s="14" t="e">
        <f t="shared" si="1080"/>
        <v>#REF!</v>
      </c>
      <c r="CT759" s="34">
        <f t="shared" si="1081"/>
        <v>17250.140880011888</v>
      </c>
      <c r="CU759" s="34" t="e">
        <f t="shared" si="1082"/>
        <v>#REF!</v>
      </c>
      <c r="CV759" s="54" t="e">
        <f t="shared" si="1083"/>
        <v>#REF!</v>
      </c>
      <c r="CW759" t="s">
        <v>1153</v>
      </c>
      <c r="CZ759">
        <f t="shared" si="1084"/>
        <v>-21406.103164027158</v>
      </c>
      <c r="DA759" s="34">
        <f t="shared" si="1085"/>
        <v>2377.7028000000005</v>
      </c>
      <c r="DB759" s="34">
        <f t="shared" si="1086"/>
        <v>125.66874065182967</v>
      </c>
      <c r="DC759" s="34">
        <f t="shared" si="1087"/>
        <v>221.13467791437699</v>
      </c>
      <c r="DD759" s="9">
        <f t="shared" si="1088"/>
        <v>1486.0642500000001</v>
      </c>
      <c r="DE759" s="59">
        <f t="shared" si="1089"/>
        <v>0.56469849341095602</v>
      </c>
      <c r="DF759" s="59">
        <f t="shared" si="1090"/>
        <v>2.9846012931027528E-2</v>
      </c>
      <c r="DG759" s="59">
        <f t="shared" si="1091"/>
        <v>5.2518935276168945E-2</v>
      </c>
      <c r="DH759" s="59">
        <f t="shared" si="1092"/>
        <v>0.35293655838184745</v>
      </c>
      <c r="DI759" s="14">
        <f t="shared" si="1093"/>
        <v>-12087.994206525633</v>
      </c>
      <c r="DJ759" s="14">
        <f t="shared" si="1094"/>
        <v>-638.88683183646378</v>
      </c>
      <c r="DK759" s="14">
        <f t="shared" si="1095"/>
        <v>-1124.2257465865375</v>
      </c>
      <c r="DL759" s="14">
        <f t="shared" si="1096"/>
        <v>-7554.9963790785205</v>
      </c>
      <c r="DM759">
        <f t="shared" si="1097"/>
        <v>-15705.366705172755</v>
      </c>
      <c r="DN759" s="34">
        <f t="shared" si="1098"/>
        <v>2639.7580000000003</v>
      </c>
      <c r="DO759" s="34">
        <f t="shared" si="1099"/>
        <v>139.51914574251774</v>
      </c>
      <c r="DP759" s="34">
        <f t="shared" si="1100"/>
        <v>245.50672821763084</v>
      </c>
      <c r="DQ759" s="9">
        <f t="shared" si="1101"/>
        <v>1649.8487499999999</v>
      </c>
      <c r="DR759" s="59">
        <f t="shared" si="1102"/>
        <v>0.56469849341095613</v>
      </c>
      <c r="DS759" s="59">
        <f t="shared" si="1103"/>
        <v>2.9846012931027528E-2</v>
      </c>
      <c r="DT759" s="59">
        <f t="shared" si="1104"/>
        <v>5.2518935276168945E-2</v>
      </c>
      <c r="DU759" s="59">
        <f t="shared" si="1105"/>
        <v>0.35293655838184751</v>
      </c>
      <c r="DV759" s="14">
        <f t="shared" si="1106"/>
        <v>-8868.7969168776472</v>
      </c>
      <c r="DW759" s="14">
        <f t="shared" si="1107"/>
        <v>-468.74257776911531</v>
      </c>
      <c r="DX759" s="14">
        <f t="shared" si="1108"/>
        <v>-824.82913747746659</v>
      </c>
      <c r="DY759" s="14">
        <f t="shared" si="1109"/>
        <v>-5542.9980730485277</v>
      </c>
      <c r="DZ759" s="34" t="e">
        <f t="shared" si="1110"/>
        <v>#REF!</v>
      </c>
      <c r="EA759" s="34" t="e">
        <f t="shared" si="1111"/>
        <v>#REF!</v>
      </c>
      <c r="EB759" s="34" t="e">
        <f t="shared" si="1112"/>
        <v>#REF!</v>
      </c>
      <c r="EC759" s="34" t="e">
        <f t="shared" si="1113"/>
        <v>#REF!</v>
      </c>
      <c r="ED759" s="34" t="e">
        <f t="shared" si="1114"/>
        <v>#REF!</v>
      </c>
      <c r="EE759" s="59" t="e">
        <f t="shared" si="1115"/>
        <v>#REF!</v>
      </c>
      <c r="EF759" s="59" t="e">
        <f t="shared" si="1116"/>
        <v>#REF!</v>
      </c>
      <c r="EG759" s="59" t="e">
        <f t="shared" si="1117"/>
        <v>#REF!</v>
      </c>
      <c r="EH759" s="59" t="e">
        <f t="shared" si="1118"/>
        <v>#REF!</v>
      </c>
      <c r="EI759" s="14" t="e">
        <f t="shared" si="1119"/>
        <v>#REF!</v>
      </c>
      <c r="EJ759" s="14" t="e">
        <f t="shared" si="1120"/>
        <v>#REF!</v>
      </c>
      <c r="EK759" s="14" t="e">
        <f t="shared" si="1121"/>
        <v>#REF!</v>
      </c>
      <c r="EL759" s="14" t="e">
        <f t="shared" si="1122"/>
        <v>#REF!</v>
      </c>
      <c r="EM759" t="e">
        <f t="shared" si="1123"/>
        <v>#REF!</v>
      </c>
      <c r="EN759" s="34" t="e">
        <f t="shared" si="1124"/>
        <v>#REF!</v>
      </c>
      <c r="EO759" s="34" t="e">
        <f t="shared" si="1125"/>
        <v>#REF!</v>
      </c>
      <c r="EP759" s="34" t="e">
        <f t="shared" si="1126"/>
        <v>#REF!</v>
      </c>
      <c r="EQ759" s="34" t="e">
        <f t="shared" si="1127"/>
        <v>#REF!</v>
      </c>
      <c r="ER759" s="59" t="e">
        <f t="shared" si="1128"/>
        <v>#REF!</v>
      </c>
      <c r="ES759" s="59" t="e">
        <f t="shared" si="1129"/>
        <v>#REF!</v>
      </c>
      <c r="ET759" s="59" t="e">
        <f t="shared" si="1130"/>
        <v>#REF!</v>
      </c>
      <c r="EU759" s="59" t="e">
        <f t="shared" si="1131"/>
        <v>#REF!</v>
      </c>
      <c r="EV759" s="14" t="e">
        <f t="shared" si="1132"/>
        <v>#REF!</v>
      </c>
      <c r="EW759" s="14" t="e">
        <f t="shared" si="1133"/>
        <v>#REF!</v>
      </c>
      <c r="EX759" s="14" t="e">
        <f t="shared" si="1134"/>
        <v>#REF!</v>
      </c>
      <c r="EY759" s="14" t="e">
        <f t="shared" si="1135"/>
        <v>#REF!</v>
      </c>
    </row>
    <row r="760" spans="1:155" x14ac:dyDescent="0.2">
      <c r="A760" s="17">
        <v>30371510</v>
      </c>
      <c r="B760" t="s">
        <v>62</v>
      </c>
      <c r="C760" t="s">
        <v>5045</v>
      </c>
      <c r="D760" t="s">
        <v>5046</v>
      </c>
      <c r="E760" t="s">
        <v>2179</v>
      </c>
      <c r="F760" t="s">
        <v>41</v>
      </c>
      <c r="G760" t="s">
        <v>42</v>
      </c>
      <c r="H760" t="s">
        <v>5047</v>
      </c>
      <c r="I760" t="s">
        <v>68</v>
      </c>
      <c r="J760" s="19" t="s">
        <v>69</v>
      </c>
      <c r="K760" t="s">
        <v>70</v>
      </c>
      <c r="L760">
        <v>1962</v>
      </c>
      <c r="M760">
        <f t="shared" si="1045"/>
        <v>1962</v>
      </c>
      <c r="N760">
        <v>57</v>
      </c>
      <c r="O760" s="19">
        <f t="shared" si="1046"/>
        <v>57</v>
      </c>
      <c r="P760" t="s">
        <v>80</v>
      </c>
      <c r="Q760" s="19" t="str">
        <f t="shared" si="1047"/>
        <v>50-60</v>
      </c>
      <c r="R760" s="23">
        <v>435.86</v>
      </c>
      <c r="S760" s="15">
        <f t="shared" si="1048"/>
        <v>0.43586000000000003</v>
      </c>
      <c r="T760">
        <v>30178250</v>
      </c>
      <c r="U760" t="s">
        <v>45</v>
      </c>
      <c r="V760" t="s">
        <v>55</v>
      </c>
      <c r="W760" t="s">
        <v>47</v>
      </c>
      <c r="X760" t="s">
        <v>48</v>
      </c>
      <c r="Y760" t="s">
        <v>452</v>
      </c>
      <c r="Z760" t="s">
        <v>5048</v>
      </c>
      <c r="AA760" t="s">
        <v>5049</v>
      </c>
      <c r="AB760" t="s">
        <v>1012</v>
      </c>
      <c r="AC760">
        <v>1962</v>
      </c>
      <c r="AD760">
        <v>57</v>
      </c>
      <c r="AE760" t="str">
        <f t="shared" si="1049"/>
        <v>&lt;60</v>
      </c>
      <c r="AF760">
        <v>-37.621039289999999</v>
      </c>
      <c r="AG760">
        <v>143.92858681000001</v>
      </c>
      <c r="AH760" t="s">
        <v>50</v>
      </c>
      <c r="AI760" t="s">
        <v>51</v>
      </c>
      <c r="AJ760" s="33" t="s">
        <v>446</v>
      </c>
      <c r="AL760">
        <v>1</v>
      </c>
      <c r="AM760" t="s">
        <v>86</v>
      </c>
      <c r="AN760">
        <v>220</v>
      </c>
      <c r="AO760" s="69">
        <v>2</v>
      </c>
      <c r="AP760">
        <v>2</v>
      </c>
      <c r="AQ760">
        <v>0</v>
      </c>
      <c r="AR760">
        <v>0</v>
      </c>
      <c r="AS760" s="82" t="str">
        <f t="shared" si="1050"/>
        <v>Gw-0-0</v>
      </c>
      <c r="AT760" s="14">
        <f t="shared" si="1051"/>
        <v>40000</v>
      </c>
      <c r="AU760" s="81">
        <f>VLOOKUP(C760,Bushfire_Vlookup!$F$2:$H$12575,3,FALSE)</f>
        <v>2114.1202450000001</v>
      </c>
      <c r="AV760" s="14">
        <f>VLOOKUP(AS760,Safety_collateral_Vlookup!$J$3:$L$20,2,FALSE)</f>
        <v>3720.1399252148244</v>
      </c>
      <c r="AW760" s="14">
        <f>VLOOKUP(AS760,Safety_collateral_Vlookup!$J$3:$L$20,3,FALSE)</f>
        <v>25000</v>
      </c>
      <c r="AX760" s="48">
        <f t="shared" si="1052"/>
        <v>75580.155601619219</v>
      </c>
      <c r="AY760" s="49">
        <f t="shared" si="1136"/>
        <v>33125.360000000001</v>
      </c>
      <c r="AZ760" s="14">
        <v>76000</v>
      </c>
      <c r="BA760" s="16">
        <f t="shared" si="1053"/>
        <v>2.2816402780715204</v>
      </c>
      <c r="BB760" t="e">
        <f>IF(BA760&lt;=#REF!,#REF!,IF(BA760&lt;=#REF!,#REF!,IF(BA760&lt;=#REF!,#REF!,IF(BA760&lt;=#REF!,#REF!,#REF!))))</f>
        <v>#REF!</v>
      </c>
      <c r="BC760" s="51">
        <v>3</v>
      </c>
      <c r="BD760" s="21">
        <v>70</v>
      </c>
      <c r="BE760" s="21">
        <v>6.4399999999999999E-2</v>
      </c>
      <c r="BF760" s="26">
        <f t="shared" si="1054"/>
        <v>2160.6411187188082</v>
      </c>
      <c r="BG760" s="21">
        <v>7</v>
      </c>
      <c r="BH760" s="21">
        <f t="shared" si="1055"/>
        <v>10.5</v>
      </c>
      <c r="BI760" s="28">
        <f t="shared" si="1056"/>
        <v>1.1390624999999999E-6</v>
      </c>
      <c r="BJ760" s="27">
        <f t="shared" si="1057"/>
        <v>1.1390624999999999E-6</v>
      </c>
      <c r="BK760" s="28">
        <f t="shared" si="1058"/>
        <v>1.7463268216136603E-5</v>
      </c>
      <c r="BL760" s="35">
        <f t="shared" si="1059"/>
        <v>3.9844896148703462E-5</v>
      </c>
      <c r="BM760" s="21" t="str">
        <f t="shared" si="1060"/>
        <v>Cr1</v>
      </c>
      <c r="BN760" s="51">
        <v>1</v>
      </c>
      <c r="BO760" s="21">
        <v>2</v>
      </c>
      <c r="BP760" s="50" t="s">
        <v>5497</v>
      </c>
      <c r="BQ760" s="14">
        <v>40000</v>
      </c>
      <c r="BR760">
        <f>IFERROR(VLOOKUP(AO760,'Model Failure data- Lines'!$A$37:$E$41,3,FALSE),'Model Failure data- Lines'!$C$37)</f>
        <v>5.2310000000000009E-2</v>
      </c>
      <c r="BS760" s="14">
        <f t="shared" si="1061"/>
        <v>3953.5979395207019</v>
      </c>
      <c r="BT760" s="34">
        <f t="shared" si="1137"/>
        <v>29546.178815527495</v>
      </c>
      <c r="BU760" s="34">
        <f t="shared" si="1062"/>
        <v>0.13381080390141534</v>
      </c>
      <c r="BV760" s="54">
        <f t="shared" si="1063"/>
        <v>-25592.580876006792</v>
      </c>
      <c r="BW760">
        <f>IFERROR(VLOOKUP(AO760,'Model Failure data- Lines'!$A$37:$E$41,4,FALSE),'Model Failure data- Lines'!$D$37)</f>
        <v>5.571000000000001E-2</v>
      </c>
      <c r="BX760" s="14">
        <f t="shared" si="1064"/>
        <v>4210.5704685662076</v>
      </c>
      <c r="BY760" s="34">
        <f t="shared" si="1065"/>
        <v>26353.726649283981</v>
      </c>
      <c r="BZ760" s="71">
        <f t="shared" si="1066"/>
        <v>0.15977134940346688</v>
      </c>
      <c r="CA760" s="71">
        <f t="shared" si="1067"/>
        <v>-22143.156180717771</v>
      </c>
      <c r="CB760" s="56">
        <v>2</v>
      </c>
      <c r="CC760">
        <f>IFERROR(VLOOKUP(AO760,'Model Failure data- Lines'!$A$37:$E$41,5,FALSE),'Model Failure data- Lines'!$E$37)</f>
        <v>6.1850000000000002E-2</v>
      </c>
      <c r="CD760" s="14">
        <f t="shared" si="1068"/>
        <v>4674.6326239601485</v>
      </c>
      <c r="CE760" s="34">
        <f t="shared" si="1069"/>
        <v>20966.380691566239</v>
      </c>
      <c r="CF760" s="34">
        <f t="shared" si="1070"/>
        <v>0.22295849210829827</v>
      </c>
      <c r="CG760" s="54">
        <f t="shared" si="1071"/>
        <v>-16291.748067606091</v>
      </c>
      <c r="CH760" t="e">
        <f>IFERROR(VLOOKUP(AO760,'Model Failure data- Lines'!#REF!,3,FALSE),'Model Failure data- Lines'!#REF!)</f>
        <v>#REF!</v>
      </c>
      <c r="CI760" s="14" t="e">
        <f t="shared" si="1072"/>
        <v>#REF!</v>
      </c>
      <c r="CJ760" s="34">
        <f t="shared" si="1073"/>
        <v>28339.908394097336</v>
      </c>
      <c r="CK760" s="34" t="e">
        <f t="shared" si="1074"/>
        <v>#REF!</v>
      </c>
      <c r="CL760" s="54" t="e">
        <f t="shared" si="1075"/>
        <v>#REF!</v>
      </c>
      <c r="CM760" t="e">
        <f>IFERROR(VLOOKUP(AO760,'Model Failure data- Lines'!#REF!,4,FALSE),'Model Failure data- Lines'!#REF!)</f>
        <v>#REF!</v>
      </c>
      <c r="CN760" s="14" t="e">
        <f t="shared" si="1076"/>
        <v>#REF!</v>
      </c>
      <c r="CO760" s="34">
        <f t="shared" si="1077"/>
        <v>24245.786544986338</v>
      </c>
      <c r="CP760" s="34" t="e">
        <f t="shared" si="1078"/>
        <v>#REF!</v>
      </c>
      <c r="CQ760" s="54" t="e">
        <f t="shared" si="1079"/>
        <v>#REF!</v>
      </c>
      <c r="CR760" t="e">
        <f>IFERROR(VLOOKUP(AO760,'Model Failure data- Lines'!#REF!,5,FALSE),'Model Failure data- Lines'!#REF!)</f>
        <v>#REF!</v>
      </c>
      <c r="CS760" s="14" t="e">
        <f t="shared" si="1080"/>
        <v>#REF!</v>
      </c>
      <c r="CT760" s="34">
        <f t="shared" si="1081"/>
        <v>17746.468723209062</v>
      </c>
      <c r="CU760" s="34" t="e">
        <f t="shared" si="1082"/>
        <v>#REF!</v>
      </c>
      <c r="CV760" s="54" t="e">
        <f t="shared" si="1083"/>
        <v>#REF!</v>
      </c>
      <c r="CW760" t="s">
        <v>1012</v>
      </c>
      <c r="CZ760">
        <f t="shared" si="1084"/>
        <v>-22143.156180717775</v>
      </c>
      <c r="DA760" s="34">
        <f t="shared" si="1085"/>
        <v>2377.7028000000005</v>
      </c>
      <c r="DB760" s="34">
        <f t="shared" si="1086"/>
        <v>125.66874065182967</v>
      </c>
      <c r="DC760" s="34">
        <f t="shared" si="1087"/>
        <v>221.13467791437699</v>
      </c>
      <c r="DD760" s="9">
        <f t="shared" si="1088"/>
        <v>1486.0642500000001</v>
      </c>
      <c r="DE760" s="59">
        <f t="shared" si="1089"/>
        <v>0.56469849341095602</v>
      </c>
      <c r="DF760" s="59">
        <f t="shared" si="1090"/>
        <v>2.9846012931027528E-2</v>
      </c>
      <c r="DG760" s="59">
        <f t="shared" si="1091"/>
        <v>5.2518935276168945E-2</v>
      </c>
      <c r="DH760" s="59">
        <f t="shared" si="1092"/>
        <v>0.35293655838184745</v>
      </c>
      <c r="DI760" s="14">
        <f t="shared" si="1093"/>
        <v>-12504.206934614826</v>
      </c>
      <c r="DJ760" s="14">
        <f t="shared" si="1094"/>
        <v>-660.88492570346477</v>
      </c>
      <c r="DK760" s="14">
        <f t="shared" si="1095"/>
        <v>-1162.934986265217</v>
      </c>
      <c r="DL760" s="14">
        <f t="shared" si="1096"/>
        <v>-7815.1293341342644</v>
      </c>
      <c r="DM760">
        <f t="shared" si="1097"/>
        <v>-16291.74806760609</v>
      </c>
      <c r="DN760" s="34">
        <f t="shared" si="1098"/>
        <v>2639.7580000000003</v>
      </c>
      <c r="DO760" s="34">
        <f t="shared" si="1099"/>
        <v>139.51914574251774</v>
      </c>
      <c r="DP760" s="34">
        <f t="shared" si="1100"/>
        <v>245.50672821763084</v>
      </c>
      <c r="DQ760" s="9">
        <f t="shared" si="1101"/>
        <v>1649.8487499999999</v>
      </c>
      <c r="DR760" s="59">
        <f t="shared" si="1102"/>
        <v>0.56469849341095613</v>
      </c>
      <c r="DS760" s="59">
        <f t="shared" si="1103"/>
        <v>2.9846012931027528E-2</v>
      </c>
      <c r="DT760" s="59">
        <f t="shared" si="1104"/>
        <v>5.2518935276168945E-2</v>
      </c>
      <c r="DU760" s="59">
        <f t="shared" si="1105"/>
        <v>0.35293655838184751</v>
      </c>
      <c r="DV760" s="14">
        <f t="shared" si="1106"/>
        <v>-9199.9255888080133</v>
      </c>
      <c r="DW760" s="14">
        <f t="shared" si="1107"/>
        <v>-486.24372349481411</v>
      </c>
      <c r="DX760" s="14">
        <f t="shared" si="1108"/>
        <v>-855.62526229825471</v>
      </c>
      <c r="DY760" s="14">
        <f t="shared" si="1109"/>
        <v>-5749.9534930050077</v>
      </c>
      <c r="DZ760" s="34" t="e">
        <f t="shared" si="1110"/>
        <v>#REF!</v>
      </c>
      <c r="EA760" s="34" t="e">
        <f t="shared" si="1111"/>
        <v>#REF!</v>
      </c>
      <c r="EB760" s="34" t="e">
        <f t="shared" si="1112"/>
        <v>#REF!</v>
      </c>
      <c r="EC760" s="34" t="e">
        <f t="shared" si="1113"/>
        <v>#REF!</v>
      </c>
      <c r="ED760" s="34" t="e">
        <f t="shared" si="1114"/>
        <v>#REF!</v>
      </c>
      <c r="EE760" s="59" t="e">
        <f t="shared" si="1115"/>
        <v>#REF!</v>
      </c>
      <c r="EF760" s="59" t="e">
        <f t="shared" si="1116"/>
        <v>#REF!</v>
      </c>
      <c r="EG760" s="59" t="e">
        <f t="shared" si="1117"/>
        <v>#REF!</v>
      </c>
      <c r="EH760" s="59" t="e">
        <f t="shared" si="1118"/>
        <v>#REF!</v>
      </c>
      <c r="EI760" s="14" t="e">
        <f t="shared" si="1119"/>
        <v>#REF!</v>
      </c>
      <c r="EJ760" s="14" t="e">
        <f t="shared" si="1120"/>
        <v>#REF!</v>
      </c>
      <c r="EK760" s="14" t="e">
        <f t="shared" si="1121"/>
        <v>#REF!</v>
      </c>
      <c r="EL760" s="14" t="e">
        <f t="shared" si="1122"/>
        <v>#REF!</v>
      </c>
      <c r="EM760" t="e">
        <f t="shared" si="1123"/>
        <v>#REF!</v>
      </c>
      <c r="EN760" s="34" t="e">
        <f t="shared" si="1124"/>
        <v>#REF!</v>
      </c>
      <c r="EO760" s="34" t="e">
        <f t="shared" si="1125"/>
        <v>#REF!</v>
      </c>
      <c r="EP760" s="34" t="e">
        <f t="shared" si="1126"/>
        <v>#REF!</v>
      </c>
      <c r="EQ760" s="34" t="e">
        <f t="shared" si="1127"/>
        <v>#REF!</v>
      </c>
      <c r="ER760" s="59" t="e">
        <f t="shared" si="1128"/>
        <v>#REF!</v>
      </c>
      <c r="ES760" s="59" t="e">
        <f t="shared" si="1129"/>
        <v>#REF!</v>
      </c>
      <c r="ET760" s="59" t="e">
        <f t="shared" si="1130"/>
        <v>#REF!</v>
      </c>
      <c r="EU760" s="59" t="e">
        <f t="shared" si="1131"/>
        <v>#REF!</v>
      </c>
      <c r="EV760" s="14" t="e">
        <f t="shared" si="1132"/>
        <v>#REF!</v>
      </c>
      <c r="EW760" s="14" t="e">
        <f t="shared" si="1133"/>
        <v>#REF!</v>
      </c>
      <c r="EX760" s="14" t="e">
        <f t="shared" si="1134"/>
        <v>#REF!</v>
      </c>
      <c r="EY760" s="14" t="e">
        <f t="shared" si="1135"/>
        <v>#REF!</v>
      </c>
    </row>
    <row r="761" spans="1:155" x14ac:dyDescent="0.2">
      <c r="A761" s="17">
        <v>30067175</v>
      </c>
      <c r="B761" t="s">
        <v>62</v>
      </c>
      <c r="C761" t="s">
        <v>1756</v>
      </c>
      <c r="D761" t="s">
        <v>1757</v>
      </c>
      <c r="E761" t="s">
        <v>1758</v>
      </c>
      <c r="F761" t="s">
        <v>41</v>
      </c>
      <c r="G761" t="s">
        <v>42</v>
      </c>
      <c r="H761" t="s">
        <v>1759</v>
      </c>
      <c r="I761" t="s">
        <v>68</v>
      </c>
      <c r="J761" s="19" t="s">
        <v>69</v>
      </c>
      <c r="K761" t="s">
        <v>70</v>
      </c>
      <c r="L761">
        <v>1962</v>
      </c>
      <c r="M761">
        <f t="shared" si="1045"/>
        <v>1962</v>
      </c>
      <c r="N761">
        <v>57</v>
      </c>
      <c r="O761" s="19">
        <f t="shared" si="1046"/>
        <v>57</v>
      </c>
      <c r="P761" t="s">
        <v>80</v>
      </c>
      <c r="Q761" s="19" t="str">
        <f t="shared" si="1047"/>
        <v>50-60</v>
      </c>
      <c r="R761" s="23">
        <v>330.71</v>
      </c>
      <c r="S761" s="15">
        <f t="shared" si="1048"/>
        <v>0.33071</v>
      </c>
      <c r="T761">
        <v>30187466</v>
      </c>
      <c r="U761" t="s">
        <v>45</v>
      </c>
      <c r="V761" t="s">
        <v>55</v>
      </c>
      <c r="W761" t="s">
        <v>47</v>
      </c>
      <c r="X761" t="s">
        <v>48</v>
      </c>
      <c r="Y761" t="s">
        <v>452</v>
      </c>
      <c r="Z761" t="s">
        <v>1760</v>
      </c>
      <c r="AA761" t="s">
        <v>1761</v>
      </c>
      <c r="AB761" t="s">
        <v>640</v>
      </c>
      <c r="AC761">
        <v>1962</v>
      </c>
      <c r="AD761">
        <v>57</v>
      </c>
      <c r="AE761" t="str">
        <f t="shared" si="1049"/>
        <v>&lt;60</v>
      </c>
      <c r="AF761">
        <v>-37.617623809999998</v>
      </c>
      <c r="AG761">
        <v>143.92615008999999</v>
      </c>
      <c r="AH761" t="s">
        <v>50</v>
      </c>
      <c r="AI761" t="s">
        <v>51</v>
      </c>
      <c r="AJ761" s="33" t="s">
        <v>446</v>
      </c>
      <c r="AL761">
        <v>1</v>
      </c>
      <c r="AM761" t="s">
        <v>86</v>
      </c>
      <c r="AN761">
        <v>220</v>
      </c>
      <c r="AO761" s="69">
        <v>2</v>
      </c>
      <c r="AP761">
        <v>2</v>
      </c>
      <c r="AQ761">
        <v>0</v>
      </c>
      <c r="AR761">
        <v>0</v>
      </c>
      <c r="AS761" s="82" t="str">
        <f t="shared" si="1050"/>
        <v>Gw-0-0</v>
      </c>
      <c r="AT761" s="14">
        <f t="shared" si="1051"/>
        <v>40000</v>
      </c>
      <c r="AU761" s="81">
        <f>VLOOKUP(C761,Bushfire_Vlookup!$F$2:$H$12575,3,FALSE)</f>
        <v>2114.1202450000001</v>
      </c>
      <c r="AV761" s="14">
        <f>VLOOKUP(AS761,Safety_collateral_Vlookup!$J$3:$L$20,2,FALSE)</f>
        <v>3720.1399252148244</v>
      </c>
      <c r="AW761" s="14">
        <f>VLOOKUP(AS761,Safety_collateral_Vlookup!$J$3:$L$20,3,FALSE)</f>
        <v>25000</v>
      </c>
      <c r="AX761" s="48">
        <f t="shared" si="1052"/>
        <v>75580.155601619219</v>
      </c>
      <c r="AY761" s="49">
        <f t="shared" si="1136"/>
        <v>25133.96</v>
      </c>
      <c r="AZ761" s="14">
        <v>76000</v>
      </c>
      <c r="BA761" s="16">
        <f t="shared" si="1053"/>
        <v>3.0070930168433154</v>
      </c>
      <c r="BB761" t="e">
        <f>IF(BA761&lt;=#REF!,#REF!,IF(BA761&lt;=#REF!,#REF!,IF(BA761&lt;=#REF!,#REF!,IF(BA761&lt;=#REF!,#REF!,#REF!))))</f>
        <v>#REF!</v>
      </c>
      <c r="BC761" s="51">
        <v>4</v>
      </c>
      <c r="BD761" s="21">
        <v>70</v>
      </c>
      <c r="BE761" s="21">
        <v>6.4399999999999999E-2</v>
      </c>
      <c r="BF761" s="26">
        <f t="shared" si="1054"/>
        <v>1639.3925213864479</v>
      </c>
      <c r="BG761" s="21">
        <v>7</v>
      </c>
      <c r="BH761" s="21">
        <f t="shared" si="1055"/>
        <v>10.5</v>
      </c>
      <c r="BI761" s="28">
        <f t="shared" si="1056"/>
        <v>1.1390624999999999E-6</v>
      </c>
      <c r="BJ761" s="27">
        <f t="shared" si="1057"/>
        <v>1.1390624999999999E-6</v>
      </c>
      <c r="BK761" s="28">
        <f t="shared" si="1058"/>
        <v>1.7463268216136599E-5</v>
      </c>
      <c r="BL761" s="35">
        <f t="shared" si="1059"/>
        <v>5.2513671904006198E-5</v>
      </c>
      <c r="BM761" s="21" t="str">
        <f t="shared" si="1060"/>
        <v>Cr1</v>
      </c>
      <c r="BN761" s="51">
        <v>1</v>
      </c>
      <c r="BO761" s="21">
        <v>2</v>
      </c>
      <c r="BP761" s="50" t="s">
        <v>5497</v>
      </c>
      <c r="BQ761" s="14">
        <v>40000</v>
      </c>
      <c r="BR761">
        <f>IFERROR(VLOOKUP(AO761,'Model Failure data- Lines'!$A$37:$E$41,3,FALSE),'Model Failure data- Lines'!$C$37)</f>
        <v>5.2310000000000009E-2</v>
      </c>
      <c r="BS761" s="14">
        <f t="shared" si="1061"/>
        <v>3953.5979395207019</v>
      </c>
      <c r="BT761" s="34">
        <f t="shared" si="1137"/>
        <v>22418.246216865729</v>
      </c>
      <c r="BU761" s="34">
        <f t="shared" si="1062"/>
        <v>0.17635625468982158</v>
      </c>
      <c r="BV761" s="54">
        <f t="shared" si="1063"/>
        <v>-18464.648277345026</v>
      </c>
      <c r="BW761">
        <f>IFERROR(VLOOKUP(AO761,'Model Failure data- Lines'!$A$37:$E$41,4,FALSE),'Model Failure data- Lines'!$D$37)</f>
        <v>5.571000000000001E-2</v>
      </c>
      <c r="BX761" s="14">
        <f t="shared" si="1064"/>
        <v>4210.5704685662076</v>
      </c>
      <c r="BY761" s="34">
        <f t="shared" si="1065"/>
        <v>19995.964163228342</v>
      </c>
      <c r="BZ761" s="71">
        <f t="shared" si="1066"/>
        <v>0.21057101494056751</v>
      </c>
      <c r="CA761" s="71">
        <f t="shared" si="1067"/>
        <v>-15785.393694662134</v>
      </c>
      <c r="CB761" s="56">
        <v>2</v>
      </c>
      <c r="CC761">
        <f>IFERROR(VLOOKUP(AO761,'Model Failure data- Lines'!$A$37:$E$41,5,FALSE),'Model Failure data- Lines'!$E$37)</f>
        <v>6.1850000000000002E-2</v>
      </c>
      <c r="CD761" s="14">
        <f t="shared" si="1068"/>
        <v>4674.6326239601485</v>
      </c>
      <c r="CE761" s="34">
        <f t="shared" si="1069"/>
        <v>15908.300276482976</v>
      </c>
      <c r="CF761" s="34">
        <f t="shared" si="1070"/>
        <v>0.29384865401809107</v>
      </c>
      <c r="CG761" s="54">
        <f t="shared" si="1071"/>
        <v>-11233.667652522829</v>
      </c>
      <c r="CH761" t="e">
        <f>IFERROR(VLOOKUP(AO761,'Model Failure data- Lines'!#REF!,3,FALSE),'Model Failure data- Lines'!#REF!)</f>
        <v>#REF!</v>
      </c>
      <c r="CI761" s="14" t="e">
        <f t="shared" si="1072"/>
        <v>#REF!</v>
      </c>
      <c r="CJ761" s="34">
        <f t="shared" si="1073"/>
        <v>21502.985144339764</v>
      </c>
      <c r="CK761" s="34" t="e">
        <f t="shared" si="1074"/>
        <v>#REF!</v>
      </c>
      <c r="CL761" s="54" t="e">
        <f t="shared" si="1075"/>
        <v>#REF!</v>
      </c>
      <c r="CM761" t="e">
        <f>IFERROR(VLOOKUP(AO761,'Model Failure data- Lines'!#REF!,4,FALSE),'Model Failure data- Lines'!#REF!)</f>
        <v>#REF!</v>
      </c>
      <c r="CN761" s="14" t="e">
        <f t="shared" si="1076"/>
        <v>#REF!</v>
      </c>
      <c r="CO761" s="34">
        <f t="shared" si="1077"/>
        <v>18396.558684652024</v>
      </c>
      <c r="CP761" s="34" t="e">
        <f t="shared" si="1078"/>
        <v>#REF!</v>
      </c>
      <c r="CQ761" s="54" t="e">
        <f t="shared" si="1079"/>
        <v>#REF!</v>
      </c>
      <c r="CR761" t="e">
        <f>IFERROR(VLOOKUP(AO761,'Model Failure data- Lines'!#REF!,5,FALSE),'Model Failure data- Lines'!#REF!)</f>
        <v>#REF!</v>
      </c>
      <c r="CS761" s="14" t="e">
        <f t="shared" si="1080"/>
        <v>#REF!</v>
      </c>
      <c r="CT761" s="34">
        <f t="shared" si="1081"/>
        <v>13465.183020815097</v>
      </c>
      <c r="CU761" s="34" t="e">
        <f t="shared" si="1082"/>
        <v>#REF!</v>
      </c>
      <c r="CV761" s="54" t="e">
        <f t="shared" si="1083"/>
        <v>#REF!</v>
      </c>
      <c r="CW761" t="s">
        <v>640</v>
      </c>
      <c r="CZ761">
        <f t="shared" si="1084"/>
        <v>-15785.393694662134</v>
      </c>
      <c r="DA761" s="34">
        <f t="shared" si="1085"/>
        <v>2377.7028000000005</v>
      </c>
      <c r="DB761" s="34">
        <f t="shared" si="1086"/>
        <v>125.66874065182967</v>
      </c>
      <c r="DC761" s="34">
        <f t="shared" si="1087"/>
        <v>221.13467791437699</v>
      </c>
      <c r="DD761" s="9">
        <f t="shared" si="1088"/>
        <v>1486.0642500000001</v>
      </c>
      <c r="DE761" s="59">
        <f t="shared" si="1089"/>
        <v>0.56469849341095602</v>
      </c>
      <c r="DF761" s="59">
        <f t="shared" si="1090"/>
        <v>2.9846012931027528E-2</v>
      </c>
      <c r="DG761" s="59">
        <f t="shared" si="1091"/>
        <v>5.2518935276168945E-2</v>
      </c>
      <c r="DH761" s="59">
        <f t="shared" si="1092"/>
        <v>0.35293655838184745</v>
      </c>
      <c r="DI761" s="14">
        <f t="shared" si="1093"/>
        <v>-8913.988037274512</v>
      </c>
      <c r="DJ761" s="14">
        <f t="shared" si="1094"/>
        <v>-471.13106433224641</v>
      </c>
      <c r="DK761" s="14">
        <f t="shared" si="1095"/>
        <v>-829.03206975880596</v>
      </c>
      <c r="DL761" s="14">
        <f t="shared" si="1096"/>
        <v>-5571.2425232965688</v>
      </c>
      <c r="DM761">
        <f t="shared" si="1097"/>
        <v>-11233.667652522827</v>
      </c>
      <c r="DN761" s="34">
        <f t="shared" si="1098"/>
        <v>2639.7580000000003</v>
      </c>
      <c r="DO761" s="34">
        <f t="shared" si="1099"/>
        <v>139.51914574251774</v>
      </c>
      <c r="DP761" s="34">
        <f t="shared" si="1100"/>
        <v>245.50672821763084</v>
      </c>
      <c r="DQ761" s="9">
        <f t="shared" si="1101"/>
        <v>1649.8487499999999</v>
      </c>
      <c r="DR761" s="59">
        <f t="shared" si="1102"/>
        <v>0.56469849341095613</v>
      </c>
      <c r="DS761" s="59">
        <f t="shared" si="1103"/>
        <v>2.9846012931027528E-2</v>
      </c>
      <c r="DT761" s="59">
        <f t="shared" si="1104"/>
        <v>5.2518935276168945E-2</v>
      </c>
      <c r="DU761" s="59">
        <f t="shared" si="1105"/>
        <v>0.35293655838184751</v>
      </c>
      <c r="DV761" s="14">
        <f t="shared" si="1106"/>
        <v>-6343.6351988590322</v>
      </c>
      <c r="DW761" s="14">
        <f t="shared" si="1107"/>
        <v>-335.28019002006198</v>
      </c>
      <c r="DX761" s="14">
        <f t="shared" si="1108"/>
        <v>-589.98026435683903</v>
      </c>
      <c r="DY761" s="14">
        <f t="shared" si="1109"/>
        <v>-3964.7719992868938</v>
      </c>
      <c r="DZ761" s="34" t="e">
        <f t="shared" si="1110"/>
        <v>#REF!</v>
      </c>
      <c r="EA761" s="34" t="e">
        <f t="shared" si="1111"/>
        <v>#REF!</v>
      </c>
      <c r="EB761" s="34" t="e">
        <f t="shared" si="1112"/>
        <v>#REF!</v>
      </c>
      <c r="EC761" s="34" t="e">
        <f t="shared" si="1113"/>
        <v>#REF!</v>
      </c>
      <c r="ED761" s="34" t="e">
        <f t="shared" si="1114"/>
        <v>#REF!</v>
      </c>
      <c r="EE761" s="59" t="e">
        <f t="shared" si="1115"/>
        <v>#REF!</v>
      </c>
      <c r="EF761" s="59" t="e">
        <f t="shared" si="1116"/>
        <v>#REF!</v>
      </c>
      <c r="EG761" s="59" t="e">
        <f t="shared" si="1117"/>
        <v>#REF!</v>
      </c>
      <c r="EH761" s="59" t="e">
        <f t="shared" si="1118"/>
        <v>#REF!</v>
      </c>
      <c r="EI761" s="14" t="e">
        <f t="shared" si="1119"/>
        <v>#REF!</v>
      </c>
      <c r="EJ761" s="14" t="e">
        <f t="shared" si="1120"/>
        <v>#REF!</v>
      </c>
      <c r="EK761" s="14" t="e">
        <f t="shared" si="1121"/>
        <v>#REF!</v>
      </c>
      <c r="EL761" s="14" t="e">
        <f t="shared" si="1122"/>
        <v>#REF!</v>
      </c>
      <c r="EM761" t="e">
        <f t="shared" si="1123"/>
        <v>#REF!</v>
      </c>
      <c r="EN761" s="34" t="e">
        <f t="shared" si="1124"/>
        <v>#REF!</v>
      </c>
      <c r="EO761" s="34" t="e">
        <f t="shared" si="1125"/>
        <v>#REF!</v>
      </c>
      <c r="EP761" s="34" t="e">
        <f t="shared" si="1126"/>
        <v>#REF!</v>
      </c>
      <c r="EQ761" s="34" t="e">
        <f t="shared" si="1127"/>
        <v>#REF!</v>
      </c>
      <c r="ER761" s="59" t="e">
        <f t="shared" si="1128"/>
        <v>#REF!</v>
      </c>
      <c r="ES761" s="59" t="e">
        <f t="shared" si="1129"/>
        <v>#REF!</v>
      </c>
      <c r="ET761" s="59" t="e">
        <f t="shared" si="1130"/>
        <v>#REF!</v>
      </c>
      <c r="EU761" s="59" t="e">
        <f t="shared" si="1131"/>
        <v>#REF!</v>
      </c>
      <c r="EV761" s="14" t="e">
        <f t="shared" si="1132"/>
        <v>#REF!</v>
      </c>
      <c r="EW761" s="14" t="e">
        <f t="shared" si="1133"/>
        <v>#REF!</v>
      </c>
      <c r="EX761" s="14" t="e">
        <f t="shared" si="1134"/>
        <v>#REF!</v>
      </c>
      <c r="EY761" s="14" t="e">
        <f t="shared" si="1135"/>
        <v>#REF!</v>
      </c>
    </row>
    <row r="762" spans="1:155" x14ac:dyDescent="0.2">
      <c r="A762" s="17">
        <v>30087027</v>
      </c>
      <c r="B762" t="s">
        <v>62</v>
      </c>
      <c r="C762" t="s">
        <v>2077</v>
      </c>
      <c r="D762" t="s">
        <v>2078</v>
      </c>
      <c r="E762" t="s">
        <v>2079</v>
      </c>
      <c r="F762" t="s">
        <v>41</v>
      </c>
      <c r="G762" t="s">
        <v>42</v>
      </c>
      <c r="H762" t="s">
        <v>2080</v>
      </c>
      <c r="I762" t="s">
        <v>68</v>
      </c>
      <c r="J762" s="19" t="s">
        <v>69</v>
      </c>
      <c r="K762" t="s">
        <v>70</v>
      </c>
      <c r="L762">
        <v>1958</v>
      </c>
      <c r="M762">
        <f t="shared" si="1045"/>
        <v>1958</v>
      </c>
      <c r="N762">
        <v>61</v>
      </c>
      <c r="O762" s="19">
        <f t="shared" si="1046"/>
        <v>61</v>
      </c>
      <c r="P762" t="s">
        <v>54</v>
      </c>
      <c r="Q762" s="19" t="str">
        <f t="shared" si="1047"/>
        <v>60-70</v>
      </c>
      <c r="R762" s="23">
        <v>466.3</v>
      </c>
      <c r="S762" s="15">
        <f t="shared" si="1048"/>
        <v>0.46629999999999999</v>
      </c>
      <c r="T762">
        <v>30315283</v>
      </c>
      <c r="U762" t="s">
        <v>45</v>
      </c>
      <c r="V762" t="s">
        <v>55</v>
      </c>
      <c r="W762" t="s">
        <v>47</v>
      </c>
      <c r="X762" t="s">
        <v>48</v>
      </c>
      <c r="Y762" t="s">
        <v>126</v>
      </c>
      <c r="Z762" t="s">
        <v>2081</v>
      </c>
      <c r="AA762" t="s">
        <v>2082</v>
      </c>
      <c r="AB762" t="s">
        <v>153</v>
      </c>
      <c r="AC762">
        <v>1958</v>
      </c>
      <c r="AD762">
        <v>122</v>
      </c>
      <c r="AE762" t="str">
        <f t="shared" si="1049"/>
        <v>&gt;80</v>
      </c>
      <c r="AF762">
        <v>-36.290817279999999</v>
      </c>
      <c r="AG762">
        <v>147.40027236</v>
      </c>
      <c r="AH762" t="s">
        <v>50</v>
      </c>
      <c r="AI762" t="s">
        <v>51</v>
      </c>
      <c r="AJ762" s="33" t="s">
        <v>128</v>
      </c>
      <c r="AL762" t="s">
        <v>78</v>
      </c>
      <c r="AM762" t="s">
        <v>79</v>
      </c>
      <c r="AN762">
        <v>330</v>
      </c>
      <c r="AO762" s="69">
        <v>2</v>
      </c>
      <c r="AP762">
        <v>1</v>
      </c>
      <c r="AQ762">
        <v>0</v>
      </c>
      <c r="AR762">
        <v>0</v>
      </c>
      <c r="AS762" s="82" t="str">
        <f t="shared" si="1050"/>
        <v>Gw-0-0</v>
      </c>
      <c r="AT762" s="14">
        <f t="shared" si="1051"/>
        <v>2760744</v>
      </c>
      <c r="AU762" s="81">
        <f>VLOOKUP(C762,Bushfire_Vlookup!$F$2:$H$12575,3,FALSE)</f>
        <v>562.59745099999998</v>
      </c>
      <c r="AV762" s="14">
        <f>VLOOKUP(AS762,Safety_collateral_Vlookup!$J$3:$L$20,2,FALSE)</f>
        <v>3720.1399252148244</v>
      </c>
      <c r="AW762" s="14">
        <f>VLOOKUP(AS762,Safety_collateral_Vlookup!$J$3:$L$20,3,FALSE)</f>
        <v>25000</v>
      </c>
      <c r="AX762" s="48">
        <f t="shared" si="1052"/>
        <v>2976958.5287804212</v>
      </c>
      <c r="AY762" s="49">
        <f t="shared" si="1136"/>
        <v>35438.800000000003</v>
      </c>
      <c r="AZ762" s="14">
        <v>76000</v>
      </c>
      <c r="BA762" s="16">
        <f t="shared" si="1053"/>
        <v>84.002802825728324</v>
      </c>
      <c r="BB762" t="e">
        <f>IF(BA762&lt;=#REF!,#REF!,IF(BA762&lt;=#REF!,#REF!,IF(BA762&lt;=#REF!,#REF!,IF(BA762&lt;=#REF!,#REF!,#REF!))))</f>
        <v>#REF!</v>
      </c>
      <c r="BC762" s="51">
        <v>5</v>
      </c>
      <c r="BD762" s="21">
        <v>85</v>
      </c>
      <c r="BE762" s="21">
        <v>6.4399999999999999E-2</v>
      </c>
      <c r="BF762" s="26">
        <f t="shared" si="1054"/>
        <v>2293.6510813667483</v>
      </c>
      <c r="BG762" s="21">
        <v>4</v>
      </c>
      <c r="BH762" s="21">
        <f t="shared" si="1055"/>
        <v>12.75</v>
      </c>
      <c r="BI762" s="28">
        <f t="shared" si="1056"/>
        <v>1.5882352941176472E-4</v>
      </c>
      <c r="BJ762" s="27">
        <f t="shared" si="1057"/>
        <v>1.5882352941176472E-4</v>
      </c>
      <c r="BK762" s="28">
        <f t="shared" si="1058"/>
        <v>2.4539544570849501E-3</v>
      </c>
      <c r="BL762" s="35">
        <f t="shared" si="1059"/>
        <v>0.20613905240182429</v>
      </c>
      <c r="BM762" s="21" t="str">
        <f t="shared" si="1060"/>
        <v>Cr1</v>
      </c>
      <c r="BN762" s="51">
        <v>1</v>
      </c>
      <c r="BO762" s="21">
        <v>0</v>
      </c>
      <c r="BP762" s="50" t="s">
        <v>5497</v>
      </c>
      <c r="BQ762" s="14">
        <v>2760744</v>
      </c>
      <c r="BR762">
        <f>IFERROR(VLOOKUP(AO762,'Model Failure data- Lines'!$A$37:$E$41,3,FALSE),'Model Failure data- Lines'!$C$37)</f>
        <v>5.2310000000000009E-2</v>
      </c>
      <c r="BS762" s="14">
        <f t="shared" si="1061"/>
        <v>155724.70064050387</v>
      </c>
      <c r="BT762" s="34">
        <f t="shared" si="1137"/>
        <v>31609.652598725443</v>
      </c>
      <c r="BU762" s="34">
        <f t="shared" si="1062"/>
        <v>4.9264919996869239</v>
      </c>
      <c r="BV762" s="54">
        <f t="shared" si="1063"/>
        <v>124115.04804177843</v>
      </c>
      <c r="BW762">
        <f>IFERROR(VLOOKUP(AO762,'Model Failure data- Lines'!$A$37:$E$41,4,FALSE),'Model Failure data- Lines'!$D$37)</f>
        <v>5.571000000000001E-2</v>
      </c>
      <c r="BX762" s="14">
        <f t="shared" si="1064"/>
        <v>165846.3596383573</v>
      </c>
      <c r="BY762" s="34">
        <f t="shared" si="1065"/>
        <v>28194.242960035612</v>
      </c>
      <c r="BZ762" s="71">
        <f t="shared" si="1066"/>
        <v>5.8822774519407712</v>
      </c>
      <c r="CA762" s="71">
        <f t="shared" si="1067"/>
        <v>137652.11667832168</v>
      </c>
      <c r="CB762" s="57">
        <v>2</v>
      </c>
      <c r="CC762">
        <f>IFERROR(VLOOKUP(AO762,'Model Failure data- Lines'!$A$37:$E$41,5,FALSE),'Model Failure data- Lines'!$E$37)</f>
        <v>6.1850000000000002E-2</v>
      </c>
      <c r="CD762" s="14">
        <f t="shared" si="1068"/>
        <v>184124.88500506905</v>
      </c>
      <c r="CE762" s="34">
        <f t="shared" si="1069"/>
        <v>22430.650476018302</v>
      </c>
      <c r="CF762" s="34">
        <f t="shared" si="1070"/>
        <v>8.2086288670908552</v>
      </c>
      <c r="CG762" s="54">
        <f t="shared" si="1071"/>
        <v>161694.23452905077</v>
      </c>
      <c r="CH762" t="e">
        <f>IFERROR(VLOOKUP(AO762,'Model Failure data- Lines'!#REF!,3,FALSE),'Model Failure data- Lines'!#REF!)</f>
        <v>#REF!</v>
      </c>
      <c r="CI762" s="14" t="e">
        <f t="shared" si="1072"/>
        <v>#REF!</v>
      </c>
      <c r="CJ762" s="34">
        <f t="shared" si="1073"/>
        <v>30319.13753078417</v>
      </c>
      <c r="CK762" s="34" t="e">
        <f t="shared" si="1074"/>
        <v>#REF!</v>
      </c>
      <c r="CL762" s="54" t="e">
        <f t="shared" si="1075"/>
        <v>#REF!</v>
      </c>
      <c r="CM762" t="e">
        <f>IFERROR(VLOOKUP(AO762,'Model Failure data- Lines'!#REF!,4,FALSE),'Model Failure data- Lines'!#REF!)</f>
        <v>#REF!</v>
      </c>
      <c r="CN762" s="14" t="e">
        <f t="shared" si="1076"/>
        <v>#REF!</v>
      </c>
      <c r="CO762" s="34">
        <f t="shared" si="1077"/>
        <v>25939.08655514874</v>
      </c>
      <c r="CP762" s="34" t="e">
        <f t="shared" si="1078"/>
        <v>#REF!</v>
      </c>
      <c r="CQ762" s="54" t="e">
        <f t="shared" si="1079"/>
        <v>#REF!</v>
      </c>
      <c r="CR762" t="e">
        <f>IFERROR(VLOOKUP(AO762,'Model Failure data- Lines'!#REF!,5,FALSE),'Model Failure data- Lines'!#REF!)</f>
        <v>#REF!</v>
      </c>
      <c r="CS762" s="14" t="e">
        <f t="shared" si="1080"/>
        <v>#REF!</v>
      </c>
      <c r="CT762" s="34">
        <f t="shared" si="1081"/>
        <v>18985.863271767048</v>
      </c>
      <c r="CU762" s="34" t="e">
        <f t="shared" si="1082"/>
        <v>#REF!</v>
      </c>
      <c r="CV762" s="54" t="e">
        <f t="shared" si="1083"/>
        <v>#REF!</v>
      </c>
      <c r="CW762" t="s">
        <v>153</v>
      </c>
      <c r="CZ762">
        <f t="shared" si="1084"/>
        <v>137652.1166783217</v>
      </c>
      <c r="DA762" s="34">
        <f t="shared" si="1085"/>
        <v>164105.71847208001</v>
      </c>
      <c r="DB762" s="34">
        <f t="shared" si="1086"/>
        <v>33.442238362889071</v>
      </c>
      <c r="DC762" s="34">
        <f t="shared" si="1087"/>
        <v>221.13467791437699</v>
      </c>
      <c r="DD762" s="9">
        <f t="shared" si="1088"/>
        <v>1486.0642500000001</v>
      </c>
      <c r="DE762" s="59">
        <f t="shared" si="1089"/>
        <v>0.98950449578710731</v>
      </c>
      <c r="DF762" s="59">
        <f t="shared" si="1090"/>
        <v>2.0164589946871815E-4</v>
      </c>
      <c r="DG762" s="59">
        <f t="shared" si="1091"/>
        <v>1.3333707076632901E-3</v>
      </c>
      <c r="DH762" s="59">
        <f t="shared" si="1092"/>
        <v>8.9604876057605073E-3</v>
      </c>
      <c r="DI762" s="14">
        <f t="shared" si="1093"/>
        <v>136207.38830781076</v>
      </c>
      <c r="DJ762" s="14">
        <f t="shared" si="1094"/>
        <v>27.756984881373118</v>
      </c>
      <c r="DK762" s="14">
        <f t="shared" si="1095"/>
        <v>183.54130022672356</v>
      </c>
      <c r="DL762" s="14">
        <f t="shared" si="1096"/>
        <v>1233.4300854028008</v>
      </c>
      <c r="DM762">
        <f t="shared" si="1097"/>
        <v>161694.23452905074</v>
      </c>
      <c r="DN762" s="34">
        <f t="shared" si="1098"/>
        <v>182192.4014988</v>
      </c>
      <c r="DO762" s="34">
        <f t="shared" si="1099"/>
        <v>37.128028051421445</v>
      </c>
      <c r="DP762" s="34">
        <f t="shared" si="1100"/>
        <v>245.50672821763084</v>
      </c>
      <c r="DQ762" s="9">
        <f t="shared" si="1101"/>
        <v>1649.8487499999999</v>
      </c>
      <c r="DR762" s="59">
        <f t="shared" si="1102"/>
        <v>0.98950449578710742</v>
      </c>
      <c r="DS762" s="59">
        <f t="shared" si="1103"/>
        <v>2.0164589946871815E-4</v>
      </c>
      <c r="DT762" s="59">
        <f t="shared" si="1104"/>
        <v>1.3333707076632901E-3</v>
      </c>
      <c r="DU762" s="59">
        <f t="shared" si="1105"/>
        <v>8.9604876057605073E-3</v>
      </c>
      <c r="DV762" s="14">
        <f t="shared" si="1106"/>
        <v>159997.17200935064</v>
      </c>
      <c r="DW762" s="14">
        <f t="shared" si="1107"/>
        <v>32.604979360516303</v>
      </c>
      <c r="DX762" s="14">
        <f t="shared" si="1108"/>
        <v>215.59835591907438</v>
      </c>
      <c r="DY762" s="14">
        <f t="shared" si="1109"/>
        <v>1448.8591844204918</v>
      </c>
      <c r="DZ762" s="34" t="e">
        <f t="shared" si="1110"/>
        <v>#REF!</v>
      </c>
      <c r="EA762" s="34" t="e">
        <f t="shared" si="1111"/>
        <v>#REF!</v>
      </c>
      <c r="EB762" s="34" t="e">
        <f t="shared" si="1112"/>
        <v>#REF!</v>
      </c>
      <c r="EC762" s="34" t="e">
        <f t="shared" si="1113"/>
        <v>#REF!</v>
      </c>
      <c r="ED762" s="34" t="e">
        <f t="shared" si="1114"/>
        <v>#REF!</v>
      </c>
      <c r="EE762" s="59" t="e">
        <f t="shared" si="1115"/>
        <v>#REF!</v>
      </c>
      <c r="EF762" s="59" t="e">
        <f t="shared" si="1116"/>
        <v>#REF!</v>
      </c>
      <c r="EG762" s="59" t="e">
        <f t="shared" si="1117"/>
        <v>#REF!</v>
      </c>
      <c r="EH762" s="59" t="e">
        <f t="shared" si="1118"/>
        <v>#REF!</v>
      </c>
      <c r="EI762" s="14" t="e">
        <f t="shared" si="1119"/>
        <v>#REF!</v>
      </c>
      <c r="EJ762" s="14" t="e">
        <f t="shared" si="1120"/>
        <v>#REF!</v>
      </c>
      <c r="EK762" s="14" t="e">
        <f t="shared" si="1121"/>
        <v>#REF!</v>
      </c>
      <c r="EL762" s="14" t="e">
        <f t="shared" si="1122"/>
        <v>#REF!</v>
      </c>
      <c r="EM762" t="e">
        <f t="shared" si="1123"/>
        <v>#REF!</v>
      </c>
      <c r="EN762" s="34" t="e">
        <f t="shared" si="1124"/>
        <v>#REF!</v>
      </c>
      <c r="EO762" s="34" t="e">
        <f t="shared" si="1125"/>
        <v>#REF!</v>
      </c>
      <c r="EP762" s="34" t="e">
        <f t="shared" si="1126"/>
        <v>#REF!</v>
      </c>
      <c r="EQ762" s="34" t="e">
        <f t="shared" si="1127"/>
        <v>#REF!</v>
      </c>
      <c r="ER762" s="59" t="e">
        <f t="shared" si="1128"/>
        <v>#REF!</v>
      </c>
      <c r="ES762" s="59" t="e">
        <f t="shared" si="1129"/>
        <v>#REF!</v>
      </c>
      <c r="ET762" s="59" t="e">
        <f t="shared" si="1130"/>
        <v>#REF!</v>
      </c>
      <c r="EU762" s="59" t="e">
        <f t="shared" si="1131"/>
        <v>#REF!</v>
      </c>
      <c r="EV762" s="14" t="e">
        <f t="shared" si="1132"/>
        <v>#REF!</v>
      </c>
      <c r="EW762" s="14" t="e">
        <f t="shared" si="1133"/>
        <v>#REF!</v>
      </c>
      <c r="EX762" s="14" t="e">
        <f t="shared" si="1134"/>
        <v>#REF!</v>
      </c>
      <c r="EY762" s="14" t="e">
        <f t="shared" si="1135"/>
        <v>#REF!</v>
      </c>
    </row>
    <row r="763" spans="1:155" x14ac:dyDescent="0.2">
      <c r="A763" s="17">
        <v>30311421</v>
      </c>
      <c r="B763" t="s">
        <v>62</v>
      </c>
      <c r="C763" t="s">
        <v>1137</v>
      </c>
      <c r="D763" t="s">
        <v>1138</v>
      </c>
      <c r="E763" t="s">
        <v>1139</v>
      </c>
      <c r="F763" t="s">
        <v>41</v>
      </c>
      <c r="G763" t="s">
        <v>42</v>
      </c>
      <c r="H763" t="s">
        <v>4553</v>
      </c>
      <c r="I763" t="s">
        <v>68</v>
      </c>
      <c r="J763" s="19" t="s">
        <v>69</v>
      </c>
      <c r="K763" t="s">
        <v>70</v>
      </c>
      <c r="L763">
        <v>1958</v>
      </c>
      <c r="M763">
        <f t="shared" si="1045"/>
        <v>1958</v>
      </c>
      <c r="N763">
        <v>61</v>
      </c>
      <c r="O763" s="19">
        <f t="shared" si="1046"/>
        <v>61</v>
      </c>
      <c r="P763" t="s">
        <v>54</v>
      </c>
      <c r="Q763" s="19" t="str">
        <f t="shared" si="1047"/>
        <v>60-70</v>
      </c>
      <c r="R763" s="23">
        <v>510.5</v>
      </c>
      <c r="S763" s="15">
        <f t="shared" si="1048"/>
        <v>0.51049999999999995</v>
      </c>
      <c r="T763">
        <v>30106725</v>
      </c>
      <c r="U763" t="s">
        <v>45</v>
      </c>
      <c r="V763" t="s">
        <v>55</v>
      </c>
      <c r="W763" t="s">
        <v>47</v>
      </c>
      <c r="X763" t="s">
        <v>88</v>
      </c>
      <c r="Y763" t="s">
        <v>617</v>
      </c>
      <c r="Z763" t="s">
        <v>1140</v>
      </c>
      <c r="AA763" t="s">
        <v>1141</v>
      </c>
      <c r="AB763" t="s">
        <v>173</v>
      </c>
      <c r="AC763">
        <v>1958</v>
      </c>
      <c r="AD763">
        <v>122</v>
      </c>
      <c r="AE763" t="str">
        <f t="shared" si="1049"/>
        <v>&gt;80</v>
      </c>
      <c r="AF763">
        <v>-36.291233720000001</v>
      </c>
      <c r="AG763">
        <v>147.39517079000001</v>
      </c>
      <c r="AH763" t="s">
        <v>50</v>
      </c>
      <c r="AI763" t="s">
        <v>51</v>
      </c>
      <c r="AJ763" s="33" t="s">
        <v>128</v>
      </c>
      <c r="AL763" t="s">
        <v>78</v>
      </c>
      <c r="AM763" t="s">
        <v>79</v>
      </c>
      <c r="AN763">
        <v>330</v>
      </c>
      <c r="AO763" s="69">
        <v>2</v>
      </c>
      <c r="AP763">
        <v>1</v>
      </c>
      <c r="AQ763">
        <v>2</v>
      </c>
      <c r="AR763">
        <v>0</v>
      </c>
      <c r="AS763" s="82" t="str">
        <f t="shared" si="1050"/>
        <v>Gw-2-0</v>
      </c>
      <c r="AT763" s="14">
        <f t="shared" si="1051"/>
        <v>2760744</v>
      </c>
      <c r="AU763" s="81">
        <f>VLOOKUP(C763,Bushfire_Vlookup!$F$2:$H$12575,3,FALSE)</f>
        <v>555.95161099999996</v>
      </c>
      <c r="AV763" s="14">
        <f>VLOOKUP(AS763,Safety_collateral_Vlookup!$J$3:$L$20,2,FALSE)</f>
        <v>1575956.0550856832</v>
      </c>
      <c r="AW763" s="14">
        <f>VLOOKUP(AS763,Safety_collateral_Vlookup!$J$3:$L$20,3,FALSE)</f>
        <v>25000</v>
      </c>
      <c r="AX763" s="48">
        <f t="shared" si="1052"/>
        <v>4654527.1591453608</v>
      </c>
      <c r="AY763" s="49">
        <f t="shared" si="1136"/>
        <v>38798</v>
      </c>
      <c r="AZ763" s="14">
        <v>76000</v>
      </c>
      <c r="BA763" s="16">
        <f t="shared" si="1053"/>
        <v>119.96822411323679</v>
      </c>
      <c r="BB763" t="e">
        <f>IF(BA763&lt;=#REF!,#REF!,IF(BA763&lt;=#REF!,#REF!,IF(BA763&lt;=#REF!,#REF!,IF(BA763&lt;=#REF!,#REF!,#REF!))))</f>
        <v>#REF!</v>
      </c>
      <c r="BC763" s="51">
        <v>5</v>
      </c>
      <c r="BD763" s="21">
        <v>85</v>
      </c>
      <c r="BE763" s="21">
        <v>6.4399999999999999E-2</v>
      </c>
      <c r="BF763" s="26">
        <f t="shared" si="1054"/>
        <v>2511.0634292037853</v>
      </c>
      <c r="BG763" s="21">
        <v>4</v>
      </c>
      <c r="BH763" s="21">
        <f t="shared" si="1055"/>
        <v>12.75</v>
      </c>
      <c r="BI763" s="28">
        <f t="shared" si="1056"/>
        <v>1.5882352941176472E-4</v>
      </c>
      <c r="BJ763" s="27">
        <f t="shared" si="1057"/>
        <v>1.5882352941176472E-4</v>
      </c>
      <c r="BK763" s="28">
        <f t="shared" si="1058"/>
        <v>2.4539544570849501E-3</v>
      </c>
      <c r="BL763" s="35">
        <f t="shared" si="1059"/>
        <v>0.29439655827124356</v>
      </c>
      <c r="BM763" s="21" t="str">
        <f t="shared" si="1060"/>
        <v>Cr1</v>
      </c>
      <c r="BN763" s="51">
        <v>1</v>
      </c>
      <c r="BO763" s="21">
        <v>0</v>
      </c>
      <c r="BP763" s="50" t="s">
        <v>5497</v>
      </c>
      <c r="BQ763" s="14">
        <v>2760744</v>
      </c>
      <c r="BR763">
        <f>IFERROR(VLOOKUP(AO763,'Model Failure data- Lines'!$A$37:$E$41,3,FALSE),'Model Failure data- Lines'!$C$37)</f>
        <v>5.2310000000000009E-2</v>
      </c>
      <c r="BS763" s="14">
        <f t="shared" si="1061"/>
        <v>243478.31569489386</v>
      </c>
      <c r="BT763" s="34">
        <f t="shared" si="1137"/>
        <v>34605.89245474874</v>
      </c>
      <c r="BU763" s="34">
        <f t="shared" si="1062"/>
        <v>7.0357473373434969</v>
      </c>
      <c r="BV763" s="54">
        <f t="shared" si="1063"/>
        <v>208872.42324014512</v>
      </c>
      <c r="BW763">
        <f>IFERROR(VLOOKUP(AO763,'Model Failure data- Lines'!$A$37:$E$41,4,FALSE),'Model Failure data- Lines'!$D$37)</f>
        <v>5.571000000000001E-2</v>
      </c>
      <c r="BX763" s="14">
        <f t="shared" si="1064"/>
        <v>259303.70803598809</v>
      </c>
      <c r="BY763" s="34">
        <f t="shared" si="1065"/>
        <v>30866.740362638171</v>
      </c>
      <c r="BZ763" s="71">
        <f t="shared" si="1066"/>
        <v>8.40074802164259</v>
      </c>
      <c r="CA763" s="71">
        <f t="shared" si="1067"/>
        <v>228436.96767334992</v>
      </c>
      <c r="CB763" s="57">
        <v>2</v>
      </c>
      <c r="CC763">
        <f>IFERROR(VLOOKUP(AO763,'Model Failure data- Lines'!$A$37:$E$41,5,FALSE),'Model Failure data- Lines'!$E$37)</f>
        <v>6.1850000000000002E-2</v>
      </c>
      <c r="CD763" s="14">
        <f t="shared" si="1068"/>
        <v>287882.50479314057</v>
      </c>
      <c r="CE763" s="34">
        <f t="shared" si="1069"/>
        <v>24556.824078934897</v>
      </c>
      <c r="CF763" s="34">
        <f t="shared" si="1070"/>
        <v>11.723116306399296</v>
      </c>
      <c r="CG763" s="54">
        <f t="shared" si="1071"/>
        <v>263325.68071420566</v>
      </c>
      <c r="CH763" t="e">
        <f>IFERROR(VLOOKUP(AO763,'Model Failure data- Lines'!#REF!,3,FALSE),'Model Failure data- Lines'!#REF!)</f>
        <v>#REF!</v>
      </c>
      <c r="CI763" s="14" t="e">
        <f t="shared" si="1072"/>
        <v>#REF!</v>
      </c>
      <c r="CJ763" s="34">
        <f t="shared" si="1073"/>
        <v>33193.051060401711</v>
      </c>
      <c r="CK763" s="34" t="e">
        <f t="shared" si="1074"/>
        <v>#REF!</v>
      </c>
      <c r="CL763" s="54" t="e">
        <f t="shared" si="1075"/>
        <v>#REF!</v>
      </c>
      <c r="CM763" t="e">
        <f>IFERROR(VLOOKUP(AO763,'Model Failure data- Lines'!#REF!,4,FALSE),'Model Failure data- Lines'!#REF!)</f>
        <v>#REF!</v>
      </c>
      <c r="CN763" s="14" t="e">
        <f t="shared" si="1076"/>
        <v>#REF!</v>
      </c>
      <c r="CO763" s="34">
        <f t="shared" si="1077"/>
        <v>28397.820472664444</v>
      </c>
      <c r="CP763" s="34" t="e">
        <f t="shared" si="1078"/>
        <v>#REF!</v>
      </c>
      <c r="CQ763" s="54" t="e">
        <f t="shared" si="1079"/>
        <v>#REF!</v>
      </c>
      <c r="CR763" t="e">
        <f>IFERROR(VLOOKUP(AO763,'Model Failure data- Lines'!#REF!,5,FALSE),'Model Failure data- Lines'!#REF!)</f>
        <v>#REF!</v>
      </c>
      <c r="CS763" s="14" t="e">
        <f t="shared" si="1080"/>
        <v>#REF!</v>
      </c>
      <c r="CT763" s="34">
        <f t="shared" si="1081"/>
        <v>20785.509758175162</v>
      </c>
      <c r="CU763" s="34" t="e">
        <f t="shared" si="1082"/>
        <v>#REF!</v>
      </c>
      <c r="CV763" s="54" t="e">
        <f t="shared" si="1083"/>
        <v>#REF!</v>
      </c>
      <c r="CW763" t="s">
        <v>173</v>
      </c>
      <c r="CZ763">
        <f t="shared" si="1084"/>
        <v>228436.96767334992</v>
      </c>
      <c r="DA763" s="34">
        <f t="shared" si="1085"/>
        <v>164105.71847208001</v>
      </c>
      <c r="DB763" s="34">
        <f t="shared" si="1086"/>
        <v>33.047192553480272</v>
      </c>
      <c r="DC763" s="34">
        <f t="shared" si="1087"/>
        <v>93678.878121354588</v>
      </c>
      <c r="DD763" s="9">
        <f t="shared" si="1088"/>
        <v>1486.0642500000001</v>
      </c>
      <c r="DE763" s="59">
        <f t="shared" si="1089"/>
        <v>0.63287069712595168</v>
      </c>
      <c r="DF763" s="59">
        <f t="shared" si="1090"/>
        <v>1.2744589270930802E-4</v>
      </c>
      <c r="DG763" s="59">
        <f t="shared" si="1091"/>
        <v>0.36127087742360064</v>
      </c>
      <c r="DH763" s="59">
        <f t="shared" si="1092"/>
        <v>5.7309795577383457E-3</v>
      </c>
      <c r="DI763" s="14">
        <f t="shared" si="1093"/>
        <v>144571.06298077144</v>
      </c>
      <c r="DJ763" s="14">
        <f t="shared" si="1094"/>
        <v>29.11335327293742</v>
      </c>
      <c r="DK763" s="14">
        <f t="shared" si="1095"/>
        <v>82527.623747337828</v>
      </c>
      <c r="DL763" s="14">
        <f t="shared" si="1096"/>
        <v>1309.1675919677036</v>
      </c>
      <c r="DM763">
        <f t="shared" si="1097"/>
        <v>263325.68071420566</v>
      </c>
      <c r="DN763" s="34">
        <f t="shared" si="1098"/>
        <v>182192.4014988</v>
      </c>
      <c r="DO763" s="34">
        <f t="shared" si="1099"/>
        <v>36.689442818753442</v>
      </c>
      <c r="DP763" s="34">
        <f t="shared" si="1100"/>
        <v>104003.56510152182</v>
      </c>
      <c r="DQ763" s="9">
        <f t="shared" si="1101"/>
        <v>1649.8487499999999</v>
      </c>
      <c r="DR763" s="59">
        <f t="shared" si="1102"/>
        <v>0.63287069712595168</v>
      </c>
      <c r="DS763" s="59">
        <f t="shared" si="1103"/>
        <v>1.2744589270930802E-4</v>
      </c>
      <c r="DT763" s="59">
        <f t="shared" si="1104"/>
        <v>0.36127087742360064</v>
      </c>
      <c r="DU763" s="59">
        <f t="shared" si="1105"/>
        <v>5.7309795577383457E-3</v>
      </c>
      <c r="DV763" s="14">
        <f t="shared" si="1106"/>
        <v>166651.10712476511</v>
      </c>
      <c r="DW763" s="14">
        <f t="shared" si="1107"/>
        <v>33.559776451908157</v>
      </c>
      <c r="DX763" s="14">
        <f t="shared" si="1108"/>
        <v>95131.899719788009</v>
      </c>
      <c r="DY763" s="14">
        <f t="shared" si="1109"/>
        <v>1509.1140932006472</v>
      </c>
      <c r="DZ763" s="34" t="e">
        <f t="shared" si="1110"/>
        <v>#REF!</v>
      </c>
      <c r="EA763" s="34" t="e">
        <f t="shared" si="1111"/>
        <v>#REF!</v>
      </c>
      <c r="EB763" s="34" t="e">
        <f t="shared" si="1112"/>
        <v>#REF!</v>
      </c>
      <c r="EC763" s="34" t="e">
        <f t="shared" si="1113"/>
        <v>#REF!</v>
      </c>
      <c r="ED763" s="34" t="e">
        <f t="shared" si="1114"/>
        <v>#REF!</v>
      </c>
      <c r="EE763" s="59" t="e">
        <f t="shared" si="1115"/>
        <v>#REF!</v>
      </c>
      <c r="EF763" s="59" t="e">
        <f t="shared" si="1116"/>
        <v>#REF!</v>
      </c>
      <c r="EG763" s="59" t="e">
        <f t="shared" si="1117"/>
        <v>#REF!</v>
      </c>
      <c r="EH763" s="59" t="e">
        <f t="shared" si="1118"/>
        <v>#REF!</v>
      </c>
      <c r="EI763" s="14" t="e">
        <f t="shared" si="1119"/>
        <v>#REF!</v>
      </c>
      <c r="EJ763" s="14" t="e">
        <f t="shared" si="1120"/>
        <v>#REF!</v>
      </c>
      <c r="EK763" s="14" t="e">
        <f t="shared" si="1121"/>
        <v>#REF!</v>
      </c>
      <c r="EL763" s="14" t="e">
        <f t="shared" si="1122"/>
        <v>#REF!</v>
      </c>
      <c r="EM763" t="e">
        <f t="shared" si="1123"/>
        <v>#REF!</v>
      </c>
      <c r="EN763" s="34" t="e">
        <f t="shared" si="1124"/>
        <v>#REF!</v>
      </c>
      <c r="EO763" s="34" t="e">
        <f t="shared" si="1125"/>
        <v>#REF!</v>
      </c>
      <c r="EP763" s="34" t="e">
        <f t="shared" si="1126"/>
        <v>#REF!</v>
      </c>
      <c r="EQ763" s="34" t="e">
        <f t="shared" si="1127"/>
        <v>#REF!</v>
      </c>
      <c r="ER763" s="59" t="e">
        <f t="shared" si="1128"/>
        <v>#REF!</v>
      </c>
      <c r="ES763" s="59" t="e">
        <f t="shared" si="1129"/>
        <v>#REF!</v>
      </c>
      <c r="ET763" s="59" t="e">
        <f t="shared" si="1130"/>
        <v>#REF!</v>
      </c>
      <c r="EU763" s="59" t="e">
        <f t="shared" si="1131"/>
        <v>#REF!</v>
      </c>
      <c r="EV763" s="14" t="e">
        <f t="shared" si="1132"/>
        <v>#REF!</v>
      </c>
      <c r="EW763" s="14" t="e">
        <f t="shared" si="1133"/>
        <v>#REF!</v>
      </c>
      <c r="EX763" s="14" t="e">
        <f t="shared" si="1134"/>
        <v>#REF!</v>
      </c>
      <c r="EY763" s="14" t="e">
        <f t="shared" si="1135"/>
        <v>#REF!</v>
      </c>
    </row>
    <row r="764" spans="1:155" x14ac:dyDescent="0.2">
      <c r="A764" s="17">
        <v>30050903</v>
      </c>
      <c r="B764" t="s">
        <v>62</v>
      </c>
      <c r="C764" t="s">
        <v>1489</v>
      </c>
      <c r="D764" t="s">
        <v>1490</v>
      </c>
      <c r="E764" t="s">
        <v>1491</v>
      </c>
      <c r="F764" t="s">
        <v>41</v>
      </c>
      <c r="G764" t="s">
        <v>42</v>
      </c>
      <c r="H764" t="s">
        <v>1492</v>
      </c>
      <c r="I764" t="s">
        <v>68</v>
      </c>
      <c r="J764" s="19" t="s">
        <v>69</v>
      </c>
      <c r="K764" t="s">
        <v>70</v>
      </c>
      <c r="L764">
        <v>1958</v>
      </c>
      <c r="M764">
        <f t="shared" si="1045"/>
        <v>1958</v>
      </c>
      <c r="N764">
        <v>61</v>
      </c>
      <c r="O764" s="19">
        <f t="shared" si="1046"/>
        <v>61</v>
      </c>
      <c r="P764" t="s">
        <v>54</v>
      </c>
      <c r="Q764" s="19" t="str">
        <f t="shared" si="1047"/>
        <v>60-70</v>
      </c>
      <c r="R764" s="23">
        <v>264.89999999999998</v>
      </c>
      <c r="S764" s="15">
        <f t="shared" si="1048"/>
        <v>0.26489999999999997</v>
      </c>
      <c r="T764">
        <v>30313968</v>
      </c>
      <c r="U764" t="s">
        <v>45</v>
      </c>
      <c r="V764" t="s">
        <v>55</v>
      </c>
      <c r="W764" t="s">
        <v>47</v>
      </c>
      <c r="X764" t="s">
        <v>48</v>
      </c>
      <c r="Y764" t="s">
        <v>126</v>
      </c>
      <c r="Z764" t="s">
        <v>1493</v>
      </c>
      <c r="AA764" t="s">
        <v>1494</v>
      </c>
      <c r="AB764" t="s">
        <v>193</v>
      </c>
      <c r="AC764">
        <v>1958</v>
      </c>
      <c r="AD764">
        <v>122</v>
      </c>
      <c r="AE764" t="str">
        <f t="shared" si="1049"/>
        <v>&gt;80</v>
      </c>
      <c r="AF764">
        <v>-36.29171083</v>
      </c>
      <c r="AG764">
        <v>147.38947332000001</v>
      </c>
      <c r="AH764" t="s">
        <v>50</v>
      </c>
      <c r="AI764" t="s">
        <v>51</v>
      </c>
      <c r="AJ764" s="33" t="s">
        <v>128</v>
      </c>
      <c r="AL764" t="s">
        <v>78</v>
      </c>
      <c r="AM764" t="s">
        <v>79</v>
      </c>
      <c r="AN764">
        <v>330</v>
      </c>
      <c r="AO764" s="69">
        <v>2</v>
      </c>
      <c r="AP764">
        <v>1</v>
      </c>
      <c r="AQ764">
        <v>0</v>
      </c>
      <c r="AR764">
        <v>0</v>
      </c>
      <c r="AS764" s="82" t="str">
        <f t="shared" si="1050"/>
        <v>Gw-0-0</v>
      </c>
      <c r="AT764" s="14">
        <f t="shared" si="1051"/>
        <v>2760744</v>
      </c>
      <c r="AU764" s="81">
        <f>VLOOKUP(C764,Bushfire_Vlookup!$F$2:$H$12575,3,FALSE)</f>
        <v>551.946955</v>
      </c>
      <c r="AV764" s="14">
        <f>VLOOKUP(AS764,Safety_collateral_Vlookup!$J$3:$L$20,2,FALSE)</f>
        <v>3720.1399252148244</v>
      </c>
      <c r="AW764" s="14">
        <f>VLOOKUP(AS764,Safety_collateral_Vlookup!$J$3:$L$20,3,FALSE)</f>
        <v>25000</v>
      </c>
      <c r="AX764" s="48">
        <f t="shared" si="1052"/>
        <v>2976947.1647011894</v>
      </c>
      <c r="AY764" s="49">
        <f t="shared" si="1136"/>
        <v>20132.399999999998</v>
      </c>
      <c r="AZ764" s="14">
        <v>76000</v>
      </c>
      <c r="BA764" s="16">
        <f t="shared" si="1053"/>
        <v>147.86846897047494</v>
      </c>
      <c r="BB764" t="e">
        <f>IF(BA764&lt;=#REF!,#REF!,IF(BA764&lt;=#REF!,#REF!,IF(BA764&lt;=#REF!,#REF!,IF(BA764&lt;=#REF!,#REF!,#REF!))))</f>
        <v>#REF!</v>
      </c>
      <c r="BC764" s="51">
        <v>5</v>
      </c>
      <c r="BD764" s="21">
        <v>85</v>
      </c>
      <c r="BE764" s="21">
        <v>6.4399999999999999E-2</v>
      </c>
      <c r="BF764" s="26">
        <f t="shared" si="1054"/>
        <v>1302.9984376025125</v>
      </c>
      <c r="BG764" s="21">
        <v>4</v>
      </c>
      <c r="BH764" s="21">
        <f t="shared" si="1055"/>
        <v>12.75</v>
      </c>
      <c r="BI764" s="28">
        <f t="shared" si="1056"/>
        <v>1.5882352941176472E-4</v>
      </c>
      <c r="BJ764" s="27">
        <f t="shared" si="1057"/>
        <v>1.5882352941176472E-4</v>
      </c>
      <c r="BK764" s="28">
        <f t="shared" si="1058"/>
        <v>2.4539544570849501E-3</v>
      </c>
      <c r="BL764" s="35">
        <f t="shared" si="1059"/>
        <v>0.36286248849242464</v>
      </c>
      <c r="BM764" s="21" t="str">
        <f t="shared" si="1060"/>
        <v>Cr2</v>
      </c>
      <c r="BN764" s="51">
        <v>2</v>
      </c>
      <c r="BO764" s="21">
        <v>0</v>
      </c>
      <c r="BP764" s="50" t="s">
        <v>5497</v>
      </c>
      <c r="BQ764" s="14">
        <v>2760744</v>
      </c>
      <c r="BR764">
        <f>IFERROR(VLOOKUP(AO764,'Model Failure data- Lines'!$A$37:$E$41,3,FALSE),'Model Failure data- Lines'!$C$37)</f>
        <v>5.2310000000000009E-2</v>
      </c>
      <c r="BS764" s="14">
        <f t="shared" si="1061"/>
        <v>155724.10618551925</v>
      </c>
      <c r="BT764" s="34">
        <f t="shared" si="1137"/>
        <v>17957.102666528775</v>
      </c>
      <c r="BU764" s="34">
        <f t="shared" si="1062"/>
        <v>8.6720062293669411</v>
      </c>
      <c r="BV764" s="54">
        <f t="shared" si="1063"/>
        <v>137767.00351899047</v>
      </c>
      <c r="BW764">
        <f>IFERROR(VLOOKUP(AO764,'Model Failure data- Lines'!$A$37:$E$41,4,FALSE),'Model Failure data- Lines'!$D$37)</f>
        <v>5.571000000000001E-2</v>
      </c>
      <c r="BX764" s="14">
        <f t="shared" si="1064"/>
        <v>165845.72654550328</v>
      </c>
      <c r="BY764" s="34">
        <f t="shared" si="1065"/>
        <v>16016.845292973263</v>
      </c>
      <c r="BZ764" s="71">
        <f t="shared" si="1066"/>
        <v>10.354456418347333</v>
      </c>
      <c r="CA764" s="71">
        <f t="shared" si="1067"/>
        <v>149828.88125253</v>
      </c>
      <c r="CB764" s="57">
        <v>2</v>
      </c>
      <c r="CC764">
        <f>IFERROR(VLOOKUP(AO764,'Model Failure data- Lines'!$A$37:$E$41,5,FALSE),'Model Failure data- Lines'!$E$37)</f>
        <v>6.1850000000000002E-2</v>
      </c>
      <c r="CD764" s="14">
        <f t="shared" si="1068"/>
        <v>184124.18213676856</v>
      </c>
      <c r="CE764" s="34">
        <f t="shared" si="1069"/>
        <v>12742.610574945844</v>
      </c>
      <c r="CF764" s="34">
        <f t="shared" si="1070"/>
        <v>14.449486708695961</v>
      </c>
      <c r="CG764" s="54">
        <f t="shared" si="1071"/>
        <v>171381.57156182273</v>
      </c>
      <c r="CH764" t="e">
        <f>IFERROR(VLOOKUP(AO764,'Model Failure data- Lines'!#REF!,3,FALSE),'Model Failure data- Lines'!#REF!)</f>
        <v>#REF!</v>
      </c>
      <c r="CI764" s="14" t="e">
        <f t="shared" si="1072"/>
        <v>#REF!</v>
      </c>
      <c r="CJ764" s="34">
        <f t="shared" si="1073"/>
        <v>17223.974977277987</v>
      </c>
      <c r="CK764" s="34" t="e">
        <f t="shared" si="1074"/>
        <v>#REF!</v>
      </c>
      <c r="CL764" s="54" t="e">
        <f t="shared" si="1075"/>
        <v>#REF!</v>
      </c>
      <c r="CM764" t="e">
        <f>IFERROR(VLOOKUP(AO764,'Model Failure data- Lines'!#REF!,4,FALSE),'Model Failure data- Lines'!#REF!)</f>
        <v>#REF!</v>
      </c>
      <c r="CN764" s="14" t="e">
        <f t="shared" si="1076"/>
        <v>#REF!</v>
      </c>
      <c r="CO764" s="34">
        <f t="shared" si="1077"/>
        <v>14735.715265835084</v>
      </c>
      <c r="CP764" s="34" t="e">
        <f t="shared" si="1078"/>
        <v>#REF!</v>
      </c>
      <c r="CQ764" s="54" t="e">
        <f t="shared" si="1079"/>
        <v>#REF!</v>
      </c>
      <c r="CR764" t="e">
        <f>IFERROR(VLOOKUP(AO764,'Model Failure data- Lines'!#REF!,5,FALSE),'Model Failure data- Lines'!#REF!)</f>
        <v>#REF!</v>
      </c>
      <c r="CS764" s="14" t="e">
        <f t="shared" si="1080"/>
        <v>#REF!</v>
      </c>
      <c r="CT764" s="34">
        <f t="shared" si="1081"/>
        <v>10785.664123292065</v>
      </c>
      <c r="CU764" s="34" t="e">
        <f t="shared" si="1082"/>
        <v>#REF!</v>
      </c>
      <c r="CV764" s="54" t="e">
        <f t="shared" si="1083"/>
        <v>#REF!</v>
      </c>
      <c r="CW764" t="s">
        <v>193</v>
      </c>
      <c r="CZ764">
        <f t="shared" si="1084"/>
        <v>149828.88125253003</v>
      </c>
      <c r="DA764" s="34">
        <f t="shared" si="1085"/>
        <v>164105.71847208001</v>
      </c>
      <c r="DB764" s="34">
        <f t="shared" si="1086"/>
        <v>32.809145508874352</v>
      </c>
      <c r="DC764" s="34">
        <f t="shared" si="1087"/>
        <v>221.13467791437699</v>
      </c>
      <c r="DD764" s="9">
        <f t="shared" si="1088"/>
        <v>1486.0642500000001</v>
      </c>
      <c r="DE764" s="59">
        <f t="shared" si="1089"/>
        <v>0.98950827308205702</v>
      </c>
      <c r="DF764" s="59">
        <f t="shared" si="1090"/>
        <v>1.978293091554124E-4</v>
      </c>
      <c r="DG764" s="59">
        <f t="shared" si="1091"/>
        <v>1.3333757976193858E-3</v>
      </c>
      <c r="DH764" s="59">
        <f t="shared" si="1092"/>
        <v>8.9605218111680866E-3</v>
      </c>
      <c r="DI764" s="14">
        <f t="shared" si="1093"/>
        <v>148256.91754600755</v>
      </c>
      <c r="DJ764" s="14">
        <f t="shared" si="1094"/>
        <v>29.640544069716331</v>
      </c>
      <c r="DK764" s="14">
        <f t="shared" si="1095"/>
        <v>199.77820404651246</v>
      </c>
      <c r="DL764" s="14">
        <f t="shared" si="1096"/>
        <v>1342.5449584062083</v>
      </c>
      <c r="DM764">
        <f t="shared" si="1097"/>
        <v>171381.57156182273</v>
      </c>
      <c r="DN764" s="34">
        <f t="shared" si="1098"/>
        <v>182192.4014988</v>
      </c>
      <c r="DO764" s="34">
        <f t="shared" si="1099"/>
        <v>36.425159750922248</v>
      </c>
      <c r="DP764" s="34">
        <f t="shared" si="1100"/>
        <v>245.50672821763084</v>
      </c>
      <c r="DQ764" s="9">
        <f t="shared" si="1101"/>
        <v>1649.8487499999999</v>
      </c>
      <c r="DR764" s="59">
        <f t="shared" si="1102"/>
        <v>0.98950827308205702</v>
      </c>
      <c r="DS764" s="59">
        <f t="shared" si="1103"/>
        <v>1.978293091554124E-4</v>
      </c>
      <c r="DT764" s="59">
        <f t="shared" si="1104"/>
        <v>1.3333757976193858E-3</v>
      </c>
      <c r="DU764" s="59">
        <f t="shared" si="1105"/>
        <v>8.9605218111680849E-3</v>
      </c>
      <c r="DV764" s="14">
        <f t="shared" si="1106"/>
        <v>169583.48291422817</v>
      </c>
      <c r="DW764" s="14">
        <f t="shared" si="1107"/>
        <v>33.904297904044256</v>
      </c>
      <c r="DX764" s="14">
        <f t="shared" si="1108"/>
        <v>228.51603967850923</v>
      </c>
      <c r="DY764" s="14">
        <f t="shared" si="1109"/>
        <v>1535.6683100119767</v>
      </c>
      <c r="DZ764" s="34" t="e">
        <f t="shared" si="1110"/>
        <v>#REF!</v>
      </c>
      <c r="EA764" s="34" t="e">
        <f t="shared" si="1111"/>
        <v>#REF!</v>
      </c>
      <c r="EB764" s="34" t="e">
        <f t="shared" si="1112"/>
        <v>#REF!</v>
      </c>
      <c r="EC764" s="34" t="e">
        <f t="shared" si="1113"/>
        <v>#REF!</v>
      </c>
      <c r="ED764" s="34" t="e">
        <f t="shared" si="1114"/>
        <v>#REF!</v>
      </c>
      <c r="EE764" s="59" t="e">
        <f t="shared" si="1115"/>
        <v>#REF!</v>
      </c>
      <c r="EF764" s="59" t="e">
        <f t="shared" si="1116"/>
        <v>#REF!</v>
      </c>
      <c r="EG764" s="59" t="e">
        <f t="shared" si="1117"/>
        <v>#REF!</v>
      </c>
      <c r="EH764" s="59" t="e">
        <f t="shared" si="1118"/>
        <v>#REF!</v>
      </c>
      <c r="EI764" s="14" t="e">
        <f t="shared" si="1119"/>
        <v>#REF!</v>
      </c>
      <c r="EJ764" s="14" t="e">
        <f t="shared" si="1120"/>
        <v>#REF!</v>
      </c>
      <c r="EK764" s="14" t="e">
        <f t="shared" si="1121"/>
        <v>#REF!</v>
      </c>
      <c r="EL764" s="14" t="e">
        <f t="shared" si="1122"/>
        <v>#REF!</v>
      </c>
      <c r="EM764" t="e">
        <f t="shared" si="1123"/>
        <v>#REF!</v>
      </c>
      <c r="EN764" s="34" t="e">
        <f t="shared" si="1124"/>
        <v>#REF!</v>
      </c>
      <c r="EO764" s="34" t="e">
        <f t="shared" si="1125"/>
        <v>#REF!</v>
      </c>
      <c r="EP764" s="34" t="e">
        <f t="shared" si="1126"/>
        <v>#REF!</v>
      </c>
      <c r="EQ764" s="34" t="e">
        <f t="shared" si="1127"/>
        <v>#REF!</v>
      </c>
      <c r="ER764" s="59" t="e">
        <f t="shared" si="1128"/>
        <v>#REF!</v>
      </c>
      <c r="ES764" s="59" t="e">
        <f t="shared" si="1129"/>
        <v>#REF!</v>
      </c>
      <c r="ET764" s="59" t="e">
        <f t="shared" si="1130"/>
        <v>#REF!</v>
      </c>
      <c r="EU764" s="59" t="e">
        <f t="shared" si="1131"/>
        <v>#REF!</v>
      </c>
      <c r="EV764" s="14" t="e">
        <f t="shared" si="1132"/>
        <v>#REF!</v>
      </c>
      <c r="EW764" s="14" t="e">
        <f t="shared" si="1133"/>
        <v>#REF!</v>
      </c>
      <c r="EX764" s="14" t="e">
        <f t="shared" si="1134"/>
        <v>#REF!</v>
      </c>
      <c r="EY764" s="14" t="e">
        <f t="shared" si="1135"/>
        <v>#REF!</v>
      </c>
    </row>
    <row r="765" spans="1:155" x14ac:dyDescent="0.2">
      <c r="A765" s="17">
        <v>30304454</v>
      </c>
      <c r="B765" t="s">
        <v>62</v>
      </c>
      <c r="C765" t="s">
        <v>810</v>
      </c>
      <c r="D765" t="s">
        <v>811</v>
      </c>
      <c r="E765" t="s">
        <v>812</v>
      </c>
      <c r="F765" t="s">
        <v>41</v>
      </c>
      <c r="G765" t="s">
        <v>42</v>
      </c>
      <c r="H765" t="s">
        <v>4502</v>
      </c>
      <c r="I765" t="s">
        <v>68</v>
      </c>
      <c r="J765" s="19" t="s">
        <v>69</v>
      </c>
      <c r="K765" t="s">
        <v>70</v>
      </c>
      <c r="L765">
        <v>1958</v>
      </c>
      <c r="M765">
        <f t="shared" si="1045"/>
        <v>1958</v>
      </c>
      <c r="N765">
        <v>61</v>
      </c>
      <c r="O765" s="19">
        <f t="shared" si="1046"/>
        <v>61</v>
      </c>
      <c r="P765" t="s">
        <v>54</v>
      </c>
      <c r="Q765" s="19" t="str">
        <f t="shared" si="1047"/>
        <v>60-70</v>
      </c>
      <c r="R765" s="23">
        <v>558.4</v>
      </c>
      <c r="S765" s="15">
        <f t="shared" si="1048"/>
        <v>0.55840000000000001</v>
      </c>
      <c r="T765">
        <v>30017791</v>
      </c>
      <c r="U765" t="s">
        <v>45</v>
      </c>
      <c r="V765" t="s">
        <v>55</v>
      </c>
      <c r="W765" t="s">
        <v>47</v>
      </c>
      <c r="X765" t="s">
        <v>48</v>
      </c>
      <c r="Y765" t="s">
        <v>126</v>
      </c>
      <c r="Z765" t="s">
        <v>813</v>
      </c>
      <c r="AA765" t="s">
        <v>814</v>
      </c>
      <c r="AB765" t="s">
        <v>353</v>
      </c>
      <c r="AC765">
        <v>1958</v>
      </c>
      <c r="AD765">
        <v>122</v>
      </c>
      <c r="AE765" t="str">
        <f t="shared" si="1049"/>
        <v>&gt;80</v>
      </c>
      <c r="AF765">
        <v>-36.291929529999997</v>
      </c>
      <c r="AG765">
        <v>147.38658985000001</v>
      </c>
      <c r="AH765" t="s">
        <v>50</v>
      </c>
      <c r="AI765" t="s">
        <v>51</v>
      </c>
      <c r="AJ765" s="33" t="s">
        <v>128</v>
      </c>
      <c r="AL765" t="s">
        <v>78</v>
      </c>
      <c r="AM765" t="s">
        <v>79</v>
      </c>
      <c r="AN765">
        <v>330</v>
      </c>
      <c r="AO765" s="69">
        <v>2</v>
      </c>
      <c r="AP765">
        <v>1</v>
      </c>
      <c r="AQ765">
        <v>0</v>
      </c>
      <c r="AR765">
        <v>0</v>
      </c>
      <c r="AS765" s="82" t="str">
        <f t="shared" si="1050"/>
        <v>Gw-0-0</v>
      </c>
      <c r="AT765" s="14">
        <f t="shared" si="1051"/>
        <v>2760744</v>
      </c>
      <c r="AU765" s="81">
        <f>VLOOKUP(C765,Bushfire_Vlookup!$F$2:$H$12575,3,FALSE)</f>
        <v>550.86637199999996</v>
      </c>
      <c r="AV765" s="14">
        <f>VLOOKUP(AS765,Safety_collateral_Vlookup!$J$3:$L$20,2,FALSE)</f>
        <v>3720.1399252148244</v>
      </c>
      <c r="AW765" s="14">
        <f>VLOOKUP(AS765,Safety_collateral_Vlookup!$J$3:$L$20,3,FALSE)</f>
        <v>25000</v>
      </c>
      <c r="AX765" s="48">
        <f t="shared" si="1052"/>
        <v>2976946.0117191281</v>
      </c>
      <c r="AY765" s="49">
        <f t="shared" si="1136"/>
        <v>42438.400000000001</v>
      </c>
      <c r="AZ765" s="14">
        <v>76000</v>
      </c>
      <c r="BA765" s="16">
        <f t="shared" si="1053"/>
        <v>70.147461066372159</v>
      </c>
      <c r="BB765" t="e">
        <f>IF(BA765&lt;=#REF!,#REF!,IF(BA765&lt;=#REF!,#REF!,IF(BA765&lt;=#REF!,#REF!,IF(BA765&lt;=#REF!,#REF!,#REF!))))</f>
        <v>#REF!</v>
      </c>
      <c r="BC765" s="51">
        <v>5</v>
      </c>
      <c r="BD765" s="21">
        <v>85</v>
      </c>
      <c r="BE765" s="21">
        <v>6.4399999999999999E-2</v>
      </c>
      <c r="BF765" s="26">
        <f t="shared" si="1054"/>
        <v>2746.6754532172258</v>
      </c>
      <c r="BG765" s="21">
        <v>4</v>
      </c>
      <c r="BH765" s="21">
        <f t="shared" si="1055"/>
        <v>12.75</v>
      </c>
      <c r="BI765" s="28">
        <f t="shared" si="1056"/>
        <v>1.5882352941176472E-4</v>
      </c>
      <c r="BJ765" s="27">
        <f t="shared" si="1057"/>
        <v>1.5882352941176472E-4</v>
      </c>
      <c r="BK765" s="28">
        <f t="shared" si="1058"/>
        <v>2.4539544570849501E-3</v>
      </c>
      <c r="BL765" s="35">
        <f t="shared" si="1059"/>
        <v>0.17213867473701694</v>
      </c>
      <c r="BM765" s="21" t="str">
        <f t="shared" si="1060"/>
        <v>Cr1</v>
      </c>
      <c r="BN765" s="51">
        <v>1</v>
      </c>
      <c r="BO765" s="21">
        <v>0</v>
      </c>
      <c r="BP765" s="50" t="s">
        <v>5497</v>
      </c>
      <c r="BQ765" s="14">
        <v>2760744</v>
      </c>
      <c r="BR765">
        <f>IFERROR(VLOOKUP(AO765,'Model Failure data- Lines'!$A$37:$E$41,3,FALSE),'Model Failure data- Lines'!$C$37)</f>
        <v>5.2310000000000009E-2</v>
      </c>
      <c r="BS765" s="14">
        <f t="shared" si="1061"/>
        <v>155724.04587302762</v>
      </c>
      <c r="BT765" s="34">
        <f t="shared" si="1137"/>
        <v>37852.948769307928</v>
      </c>
      <c r="BU765" s="34">
        <f t="shared" si="1062"/>
        <v>4.1139211325933047</v>
      </c>
      <c r="BV765" s="54">
        <f t="shared" si="1063"/>
        <v>117871.09710371969</v>
      </c>
      <c r="BW765">
        <f>IFERROR(VLOOKUP(AO765,'Model Failure data- Lines'!$A$37:$E$41,4,FALSE),'Model Failure data- Lines'!$D$37)</f>
        <v>5.571000000000001E-2</v>
      </c>
      <c r="BX765" s="14">
        <f t="shared" si="1064"/>
        <v>165845.66231287265</v>
      </c>
      <c r="BY765" s="34">
        <f t="shared" si="1065"/>
        <v>33762.953611159952</v>
      </c>
      <c r="BZ765" s="71">
        <f t="shared" si="1066"/>
        <v>4.9120602487234502</v>
      </c>
      <c r="CA765" s="71">
        <f t="shared" si="1067"/>
        <v>132082.70870171269</v>
      </c>
      <c r="CB765" s="57">
        <v>2</v>
      </c>
      <c r="CC765">
        <f>IFERROR(VLOOKUP(AO765,'Model Failure data- Lines'!$A$37:$E$41,5,FALSE),'Model Failure data- Lines'!$E$37)</f>
        <v>6.1850000000000002E-2</v>
      </c>
      <c r="CD765" s="14">
        <f t="shared" si="1068"/>
        <v>184124.11082482809</v>
      </c>
      <c r="CE765" s="34">
        <f t="shared" si="1069"/>
        <v>26860.980540014196</v>
      </c>
      <c r="CF765" s="34">
        <f t="shared" si="1070"/>
        <v>6.8547054918766861</v>
      </c>
      <c r="CG765" s="54">
        <f t="shared" si="1071"/>
        <v>157263.1302848139</v>
      </c>
      <c r="CH765" t="e">
        <f>IFERROR(VLOOKUP(AO765,'Model Failure data- Lines'!#REF!,3,FALSE),'Model Failure data- Lines'!#REF!)</f>
        <v>#REF!</v>
      </c>
      <c r="CI765" s="14" t="e">
        <f t="shared" si="1072"/>
        <v>#REF!</v>
      </c>
      <c r="CJ765" s="34">
        <f t="shared" si="1073"/>
        <v>36307.541061955562</v>
      </c>
      <c r="CK765" s="34" t="e">
        <f t="shared" si="1074"/>
        <v>#REF!</v>
      </c>
      <c r="CL765" s="54" t="e">
        <f t="shared" si="1075"/>
        <v>#REF!</v>
      </c>
      <c r="CM765" t="e">
        <f>IFERROR(VLOOKUP(AO765,'Model Failure data- Lines'!#REF!,4,FALSE),'Model Failure data- Lines'!#REF!)</f>
        <v>#REF!</v>
      </c>
      <c r="CN765" s="14" t="e">
        <f t="shared" si="1076"/>
        <v>#REF!</v>
      </c>
      <c r="CO765" s="34">
        <f t="shared" si="1077"/>
        <v>31062.376007709747</v>
      </c>
      <c r="CP765" s="34" t="e">
        <f t="shared" si="1078"/>
        <v>#REF!</v>
      </c>
      <c r="CQ765" s="54" t="e">
        <f t="shared" si="1079"/>
        <v>#REF!</v>
      </c>
      <c r="CR765" t="e">
        <f>IFERROR(VLOOKUP(AO765,'Model Failure data- Lines'!#REF!,5,FALSE),'Model Failure data- Lines'!#REF!)</f>
        <v>#REF!</v>
      </c>
      <c r="CS765" s="14" t="e">
        <f t="shared" si="1080"/>
        <v>#REF!</v>
      </c>
      <c r="CT765" s="34">
        <f t="shared" si="1081"/>
        <v>22735.805384848209</v>
      </c>
      <c r="CU765" s="34" t="e">
        <f t="shared" si="1082"/>
        <v>#REF!</v>
      </c>
      <c r="CV765" s="54" t="e">
        <f t="shared" si="1083"/>
        <v>#REF!</v>
      </c>
      <c r="CW765" t="s">
        <v>353</v>
      </c>
      <c r="CZ765">
        <f t="shared" si="1084"/>
        <v>132082.70870171269</v>
      </c>
      <c r="DA765" s="34">
        <f t="shared" si="1085"/>
        <v>164105.71847208001</v>
      </c>
      <c r="DB765" s="34">
        <f t="shared" si="1086"/>
        <v>32.744912878256038</v>
      </c>
      <c r="DC765" s="34">
        <f t="shared" si="1087"/>
        <v>221.13467791437699</v>
      </c>
      <c r="DD765" s="9">
        <f t="shared" si="1088"/>
        <v>1486.0642500000001</v>
      </c>
      <c r="DE765" s="59">
        <f t="shared" si="1089"/>
        <v>0.98950865632222462</v>
      </c>
      <c r="DF765" s="59">
        <f t="shared" si="1090"/>
        <v>1.9744208212381105E-4</v>
      </c>
      <c r="DG765" s="59">
        <f t="shared" si="1091"/>
        <v>1.3333763140407013E-3</v>
      </c>
      <c r="DH765" s="59">
        <f t="shared" si="1092"/>
        <v>8.9605252816109034E-3</v>
      </c>
      <c r="DI765" s="14">
        <f t="shared" si="1093"/>
        <v>130696.98361083154</v>
      </c>
      <c r="DJ765" s="14">
        <f t="shared" si="1094"/>
        <v>26.078685018618973</v>
      </c>
      <c r="DK765" s="14">
        <f t="shared" si="1095"/>
        <v>176.11595527720132</v>
      </c>
      <c r="DL765" s="14">
        <f t="shared" si="1096"/>
        <v>1183.5304505853451</v>
      </c>
      <c r="DM765">
        <f t="shared" si="1097"/>
        <v>157263.1302848139</v>
      </c>
      <c r="DN765" s="34">
        <f t="shared" si="1098"/>
        <v>182192.4014988</v>
      </c>
      <c r="DO765" s="34">
        <f t="shared" si="1099"/>
        <v>36.353847810449395</v>
      </c>
      <c r="DP765" s="34">
        <f t="shared" si="1100"/>
        <v>245.50672821763084</v>
      </c>
      <c r="DQ765" s="9">
        <f t="shared" si="1101"/>
        <v>1649.8487499999999</v>
      </c>
      <c r="DR765" s="59">
        <f t="shared" si="1102"/>
        <v>0.98950865632222451</v>
      </c>
      <c r="DS765" s="59">
        <f t="shared" si="1103"/>
        <v>1.9744208212381105E-4</v>
      </c>
      <c r="DT765" s="59">
        <f t="shared" si="1104"/>
        <v>1.333376314040701E-3</v>
      </c>
      <c r="DU765" s="59">
        <f t="shared" si="1105"/>
        <v>8.9605252816109034E-3</v>
      </c>
      <c r="DV765" s="14">
        <f t="shared" si="1106"/>
        <v>155613.22873715314</v>
      </c>
      <c r="DW765" s="14">
        <f t="shared" si="1107"/>
        <v>31.05035988474182</v>
      </c>
      <c r="DX765" s="14">
        <f t="shared" si="1108"/>
        <v>209.69093299366773</v>
      </c>
      <c r="DY765" s="14">
        <f t="shared" si="1109"/>
        <v>1409.1602547823443</v>
      </c>
      <c r="DZ765" s="34" t="e">
        <f t="shared" si="1110"/>
        <v>#REF!</v>
      </c>
      <c r="EA765" s="34" t="e">
        <f t="shared" si="1111"/>
        <v>#REF!</v>
      </c>
      <c r="EB765" s="34" t="e">
        <f t="shared" si="1112"/>
        <v>#REF!</v>
      </c>
      <c r="EC765" s="34" t="e">
        <f t="shared" si="1113"/>
        <v>#REF!</v>
      </c>
      <c r="ED765" s="34" t="e">
        <f t="shared" si="1114"/>
        <v>#REF!</v>
      </c>
      <c r="EE765" s="59" t="e">
        <f t="shared" si="1115"/>
        <v>#REF!</v>
      </c>
      <c r="EF765" s="59" t="e">
        <f t="shared" si="1116"/>
        <v>#REF!</v>
      </c>
      <c r="EG765" s="59" t="e">
        <f t="shared" si="1117"/>
        <v>#REF!</v>
      </c>
      <c r="EH765" s="59" t="e">
        <f t="shared" si="1118"/>
        <v>#REF!</v>
      </c>
      <c r="EI765" s="14" t="e">
        <f t="shared" si="1119"/>
        <v>#REF!</v>
      </c>
      <c r="EJ765" s="14" t="e">
        <f t="shared" si="1120"/>
        <v>#REF!</v>
      </c>
      <c r="EK765" s="14" t="e">
        <f t="shared" si="1121"/>
        <v>#REF!</v>
      </c>
      <c r="EL765" s="14" t="e">
        <f t="shared" si="1122"/>
        <v>#REF!</v>
      </c>
      <c r="EM765" t="e">
        <f t="shared" si="1123"/>
        <v>#REF!</v>
      </c>
      <c r="EN765" s="34" t="e">
        <f t="shared" si="1124"/>
        <v>#REF!</v>
      </c>
      <c r="EO765" s="34" t="e">
        <f t="shared" si="1125"/>
        <v>#REF!</v>
      </c>
      <c r="EP765" s="34" t="e">
        <f t="shared" si="1126"/>
        <v>#REF!</v>
      </c>
      <c r="EQ765" s="34" t="e">
        <f t="shared" si="1127"/>
        <v>#REF!</v>
      </c>
      <c r="ER765" s="59" t="e">
        <f t="shared" si="1128"/>
        <v>#REF!</v>
      </c>
      <c r="ES765" s="59" t="e">
        <f t="shared" si="1129"/>
        <v>#REF!</v>
      </c>
      <c r="ET765" s="59" t="e">
        <f t="shared" si="1130"/>
        <v>#REF!</v>
      </c>
      <c r="EU765" s="59" t="e">
        <f t="shared" si="1131"/>
        <v>#REF!</v>
      </c>
      <c r="EV765" s="14" t="e">
        <f t="shared" si="1132"/>
        <v>#REF!</v>
      </c>
      <c r="EW765" s="14" t="e">
        <f t="shared" si="1133"/>
        <v>#REF!</v>
      </c>
      <c r="EX765" s="14" t="e">
        <f t="shared" si="1134"/>
        <v>#REF!</v>
      </c>
      <c r="EY765" s="14" t="e">
        <f t="shared" si="1135"/>
        <v>#REF!</v>
      </c>
    </row>
    <row r="766" spans="1:155" x14ac:dyDescent="0.2">
      <c r="A766" s="17">
        <v>30097847</v>
      </c>
      <c r="B766" t="s">
        <v>62</v>
      </c>
      <c r="C766" t="s">
        <v>2237</v>
      </c>
      <c r="D766" t="s">
        <v>2238</v>
      </c>
      <c r="E766" t="s">
        <v>2239</v>
      </c>
      <c r="F766" t="s">
        <v>41</v>
      </c>
      <c r="G766" t="s">
        <v>42</v>
      </c>
      <c r="H766" t="s">
        <v>2240</v>
      </c>
      <c r="I766" t="s">
        <v>68</v>
      </c>
      <c r="J766" s="19" t="s">
        <v>69</v>
      </c>
      <c r="K766" t="s">
        <v>70</v>
      </c>
      <c r="L766">
        <v>1958</v>
      </c>
      <c r="M766">
        <f t="shared" ref="M766:M829" si="1138">L766</f>
        <v>1958</v>
      </c>
      <c r="N766">
        <v>61</v>
      </c>
      <c r="O766" s="19">
        <f t="shared" ref="O766:O829" si="1139">N766</f>
        <v>61</v>
      </c>
      <c r="P766" t="s">
        <v>54</v>
      </c>
      <c r="Q766" s="19" t="str">
        <f t="shared" si="1047"/>
        <v>60-70</v>
      </c>
      <c r="R766" s="23">
        <v>486.8</v>
      </c>
      <c r="S766" s="15">
        <f t="shared" si="1048"/>
        <v>0.48680000000000001</v>
      </c>
      <c r="T766">
        <v>30150302</v>
      </c>
      <c r="U766" t="s">
        <v>45</v>
      </c>
      <c r="V766" t="s">
        <v>55</v>
      </c>
      <c r="W766" t="s">
        <v>47</v>
      </c>
      <c r="X766" t="s">
        <v>88</v>
      </c>
      <c r="Y766" t="s">
        <v>617</v>
      </c>
      <c r="Z766" t="s">
        <v>2241</v>
      </c>
      <c r="AA766" t="s">
        <v>2242</v>
      </c>
      <c r="AB766" t="s">
        <v>659</v>
      </c>
      <c r="AC766">
        <v>1958</v>
      </c>
      <c r="AD766">
        <v>122</v>
      </c>
      <c r="AE766" t="str">
        <f t="shared" si="1049"/>
        <v>&gt;80</v>
      </c>
      <c r="AF766">
        <v>-36.292457020000001</v>
      </c>
      <c r="AG766">
        <v>147.38036059000001</v>
      </c>
      <c r="AH766" t="s">
        <v>50</v>
      </c>
      <c r="AI766" t="s">
        <v>51</v>
      </c>
      <c r="AJ766" s="33" t="s">
        <v>128</v>
      </c>
      <c r="AL766" t="s">
        <v>78</v>
      </c>
      <c r="AM766" t="s">
        <v>79</v>
      </c>
      <c r="AN766">
        <v>330</v>
      </c>
      <c r="AO766" s="69">
        <v>2</v>
      </c>
      <c r="AP766">
        <v>1</v>
      </c>
      <c r="AQ766">
        <v>0</v>
      </c>
      <c r="AR766">
        <v>0</v>
      </c>
      <c r="AS766" s="82" t="str">
        <f t="shared" si="1050"/>
        <v>Gw-0-0</v>
      </c>
      <c r="AT766" s="14">
        <f t="shared" si="1051"/>
        <v>2760744</v>
      </c>
      <c r="AU766" s="81">
        <f>VLOOKUP(C766,Bushfire_Vlookup!$F$2:$H$12575,3,FALSE)</f>
        <v>565.99212899999998</v>
      </c>
      <c r="AV766" s="14">
        <f>VLOOKUP(AS766,Safety_collateral_Vlookup!$J$3:$L$20,2,FALSE)</f>
        <v>3720.1399252148244</v>
      </c>
      <c r="AW766" s="14">
        <f>VLOOKUP(AS766,Safety_collateral_Vlookup!$J$3:$L$20,3,FALSE)</f>
        <v>25000</v>
      </c>
      <c r="AX766" s="48">
        <f t="shared" si="1052"/>
        <v>2976962.1509018471</v>
      </c>
      <c r="AY766" s="49">
        <f t="shared" si="1136"/>
        <v>36996.800000000003</v>
      </c>
      <c r="AZ766" s="14">
        <v>76000</v>
      </c>
      <c r="BA766" s="16">
        <f t="shared" si="1053"/>
        <v>80.465395680216858</v>
      </c>
      <c r="BB766" t="e">
        <f>IF(BA766&lt;=#REF!,#REF!,IF(BA766&lt;=#REF!,#REF!,IF(BA766&lt;=#REF!,#REF!,IF(BA766&lt;=#REF!,#REF!,#REF!))))</f>
        <v>#REF!</v>
      </c>
      <c r="BC766" s="51">
        <v>5</v>
      </c>
      <c r="BD766" s="21">
        <v>85</v>
      </c>
      <c r="BE766" s="21">
        <v>6.4399999999999999E-2</v>
      </c>
      <c r="BF766" s="26">
        <f t="shared" si="1054"/>
        <v>2394.4871250468223</v>
      </c>
      <c r="BG766" s="21">
        <v>4</v>
      </c>
      <c r="BH766" s="21">
        <f t="shared" si="1055"/>
        <v>12.75</v>
      </c>
      <c r="BI766" s="28">
        <f t="shared" si="1056"/>
        <v>1.5882352941176472E-4</v>
      </c>
      <c r="BJ766" s="27">
        <f t="shared" si="1057"/>
        <v>1.5882352941176472E-4</v>
      </c>
      <c r="BK766" s="28">
        <f t="shared" si="1058"/>
        <v>2.4539544570849497E-3</v>
      </c>
      <c r="BL766" s="35">
        <f t="shared" si="1059"/>
        <v>0.19745841637057224</v>
      </c>
      <c r="BM766" s="21" t="str">
        <f t="shared" si="1060"/>
        <v>Cr1</v>
      </c>
      <c r="BN766" s="51">
        <v>1</v>
      </c>
      <c r="BO766" s="21">
        <v>0</v>
      </c>
      <c r="BP766" s="50" t="s">
        <v>5497</v>
      </c>
      <c r="BQ766" s="14">
        <v>2760744</v>
      </c>
      <c r="BR766">
        <f>IFERROR(VLOOKUP(AO766,'Model Failure data- Lines'!$A$37:$E$41,3,FALSE),'Model Failure data- Lines'!$C$37)</f>
        <v>5.2310000000000009E-2</v>
      </c>
      <c r="BS766" s="14">
        <f t="shared" si="1061"/>
        <v>155724.89011367565</v>
      </c>
      <c r="BT766" s="34">
        <f t="shared" si="1137"/>
        <v>32999.311355478334</v>
      </c>
      <c r="BU766" s="34">
        <f t="shared" si="1062"/>
        <v>4.7190345409381766</v>
      </c>
      <c r="BV766" s="54">
        <f t="shared" si="1063"/>
        <v>122725.57875819731</v>
      </c>
      <c r="BW766">
        <f>IFERROR(VLOOKUP(AO766,'Model Failure data- Lines'!$A$37:$E$41,4,FALSE),'Model Failure data- Lines'!$D$37)</f>
        <v>5.571000000000001E-2</v>
      </c>
      <c r="BX766" s="14">
        <f t="shared" si="1064"/>
        <v>165846.56142674192</v>
      </c>
      <c r="BY766" s="34">
        <f t="shared" si="1065"/>
        <v>29433.749673912364</v>
      </c>
      <c r="BZ766" s="71">
        <f t="shared" si="1066"/>
        <v>5.63457130892618</v>
      </c>
      <c r="CA766" s="71">
        <f t="shared" si="1067"/>
        <v>136412.81175282956</v>
      </c>
      <c r="CB766" s="57">
        <v>2</v>
      </c>
      <c r="CC766">
        <f>IFERROR(VLOOKUP(AO766,'Model Failure data- Lines'!$A$37:$E$41,5,FALSE),'Model Failure data- Lines'!$E$37)</f>
        <v>6.1850000000000002E-2</v>
      </c>
      <c r="CD766" s="14">
        <f t="shared" si="1068"/>
        <v>184125.10903327924</v>
      </c>
      <c r="CE766" s="34">
        <f t="shared" si="1069"/>
        <v>23416.771717190026</v>
      </c>
      <c r="CF766" s="34">
        <f t="shared" si="1070"/>
        <v>7.8629587057089845</v>
      </c>
      <c r="CG766" s="54">
        <f t="shared" si="1071"/>
        <v>160708.33731608922</v>
      </c>
      <c r="CH766" t="e">
        <f>IFERROR(VLOOKUP(AO766,'Model Failure data- Lines'!#REF!,3,FALSE),'Model Failure data- Lines'!#REF!)</f>
        <v>#REF!</v>
      </c>
      <c r="CI766" s="14" t="e">
        <f t="shared" si="1072"/>
        <v>#REF!</v>
      </c>
      <c r="CJ766" s="34">
        <f t="shared" si="1073"/>
        <v>31652.061226647511</v>
      </c>
      <c r="CK766" s="34" t="e">
        <f t="shared" si="1074"/>
        <v>#REF!</v>
      </c>
      <c r="CL766" s="54" t="e">
        <f t="shared" si="1075"/>
        <v>#REF!</v>
      </c>
      <c r="CM766" t="e">
        <f>IFERROR(VLOOKUP(AO766,'Model Failure data- Lines'!#REF!,4,FALSE),'Model Failure data- Lines'!#REF!)</f>
        <v>#REF!</v>
      </c>
      <c r="CN766" s="14" t="e">
        <f t="shared" si="1076"/>
        <v>#REF!</v>
      </c>
      <c r="CO766" s="34">
        <f t="shared" si="1077"/>
        <v>27079.449571191093</v>
      </c>
      <c r="CP766" s="34" t="e">
        <f t="shared" si="1078"/>
        <v>#REF!</v>
      </c>
      <c r="CQ766" s="54" t="e">
        <f t="shared" si="1079"/>
        <v>#REF!</v>
      </c>
      <c r="CR766" t="e">
        <f>IFERROR(VLOOKUP(AO766,'Model Failure data- Lines'!#REF!,5,FALSE),'Model Failure data- Lines'!#REF!)</f>
        <v>#REF!</v>
      </c>
      <c r="CS766" s="14" t="e">
        <f t="shared" si="1080"/>
        <v>#REF!</v>
      </c>
      <c r="CT766" s="34">
        <f t="shared" si="1081"/>
        <v>19820.540940802486</v>
      </c>
      <c r="CU766" s="34" t="e">
        <f t="shared" si="1082"/>
        <v>#REF!</v>
      </c>
      <c r="CV766" s="54" t="e">
        <f t="shared" si="1083"/>
        <v>#REF!</v>
      </c>
      <c r="CW766" t="s">
        <v>659</v>
      </c>
      <c r="CZ766">
        <f t="shared" si="1084"/>
        <v>136412.81175282956</v>
      </c>
      <c r="DA766" s="34">
        <f t="shared" si="1085"/>
        <v>164105.71847208001</v>
      </c>
      <c r="DB766" s="34">
        <f t="shared" si="1086"/>
        <v>33.644026747531534</v>
      </c>
      <c r="DC766" s="34">
        <f t="shared" si="1087"/>
        <v>221.13467791437699</v>
      </c>
      <c r="DD766" s="9">
        <f t="shared" si="1088"/>
        <v>1486.0642500000001</v>
      </c>
      <c r="DE766" s="59">
        <f t="shared" si="1089"/>
        <v>0.98950329183984398</v>
      </c>
      <c r="DF766" s="59">
        <f t="shared" si="1090"/>
        <v>2.028623714480378E-4</v>
      </c>
      <c r="DG766" s="59">
        <f t="shared" si="1091"/>
        <v>1.3333690853280491E-3</v>
      </c>
      <c r="DH766" s="59">
        <f t="shared" si="1092"/>
        <v>8.9604767033799951E-3</v>
      </c>
      <c r="DI766" s="14">
        <f t="shared" si="1093"/>
        <v>134980.92627855379</v>
      </c>
      <c r="DJ766" s="14">
        <f t="shared" si="1094"/>
        <v>27.673026488073763</v>
      </c>
      <c r="DK766" s="14">
        <f t="shared" si="1095"/>
        <v>181.88862603389768</v>
      </c>
      <c r="DL766" s="14">
        <f t="shared" si="1096"/>
        <v>1222.3238217537901</v>
      </c>
      <c r="DM766">
        <f t="shared" si="1097"/>
        <v>160708.33731608922</v>
      </c>
      <c r="DN766" s="34">
        <f t="shared" si="1098"/>
        <v>182192.4014988</v>
      </c>
      <c r="DO766" s="34">
        <f t="shared" si="1099"/>
        <v>37.352056261619545</v>
      </c>
      <c r="DP766" s="34">
        <f t="shared" si="1100"/>
        <v>245.50672821763084</v>
      </c>
      <c r="DQ766" s="9">
        <f t="shared" si="1101"/>
        <v>1649.8487499999999</v>
      </c>
      <c r="DR766" s="59">
        <f t="shared" si="1102"/>
        <v>0.98950329183984398</v>
      </c>
      <c r="DS766" s="59">
        <f t="shared" si="1103"/>
        <v>2.0286237144803774E-4</v>
      </c>
      <c r="DT766" s="59">
        <f t="shared" si="1104"/>
        <v>1.3333690853280491E-3</v>
      </c>
      <c r="DU766" s="59">
        <f t="shared" si="1105"/>
        <v>8.9604767033799933E-3</v>
      </c>
      <c r="DV766" s="14">
        <f t="shared" si="1106"/>
        <v>159021.42880037829</v>
      </c>
      <c r="DW766" s="14">
        <f t="shared" si="1107"/>
        <v>32.601674419413037</v>
      </c>
      <c r="DX766" s="14">
        <f t="shared" si="1108"/>
        <v>214.28352873174546</v>
      </c>
      <c r="DY766" s="14">
        <f t="shared" si="1109"/>
        <v>1440.023312559751</v>
      </c>
      <c r="DZ766" s="34" t="e">
        <f t="shared" si="1110"/>
        <v>#REF!</v>
      </c>
      <c r="EA766" s="34" t="e">
        <f t="shared" si="1111"/>
        <v>#REF!</v>
      </c>
      <c r="EB766" s="34" t="e">
        <f t="shared" si="1112"/>
        <v>#REF!</v>
      </c>
      <c r="EC766" s="34" t="e">
        <f t="shared" si="1113"/>
        <v>#REF!</v>
      </c>
      <c r="ED766" s="34" t="e">
        <f t="shared" si="1114"/>
        <v>#REF!</v>
      </c>
      <c r="EE766" s="59" t="e">
        <f t="shared" si="1115"/>
        <v>#REF!</v>
      </c>
      <c r="EF766" s="59" t="e">
        <f t="shared" si="1116"/>
        <v>#REF!</v>
      </c>
      <c r="EG766" s="59" t="e">
        <f t="shared" si="1117"/>
        <v>#REF!</v>
      </c>
      <c r="EH766" s="59" t="e">
        <f t="shared" si="1118"/>
        <v>#REF!</v>
      </c>
      <c r="EI766" s="14" t="e">
        <f t="shared" si="1119"/>
        <v>#REF!</v>
      </c>
      <c r="EJ766" s="14" t="e">
        <f t="shared" si="1120"/>
        <v>#REF!</v>
      </c>
      <c r="EK766" s="14" t="e">
        <f t="shared" si="1121"/>
        <v>#REF!</v>
      </c>
      <c r="EL766" s="14" t="e">
        <f t="shared" si="1122"/>
        <v>#REF!</v>
      </c>
      <c r="EM766" t="e">
        <f t="shared" si="1123"/>
        <v>#REF!</v>
      </c>
      <c r="EN766" s="34" t="e">
        <f t="shared" si="1124"/>
        <v>#REF!</v>
      </c>
      <c r="EO766" s="34" t="e">
        <f t="shared" si="1125"/>
        <v>#REF!</v>
      </c>
      <c r="EP766" s="34" t="e">
        <f t="shared" si="1126"/>
        <v>#REF!</v>
      </c>
      <c r="EQ766" s="34" t="e">
        <f t="shared" si="1127"/>
        <v>#REF!</v>
      </c>
      <c r="ER766" s="59" t="e">
        <f t="shared" si="1128"/>
        <v>#REF!</v>
      </c>
      <c r="ES766" s="59" t="e">
        <f t="shared" si="1129"/>
        <v>#REF!</v>
      </c>
      <c r="ET766" s="59" t="e">
        <f t="shared" si="1130"/>
        <v>#REF!</v>
      </c>
      <c r="EU766" s="59" t="e">
        <f t="shared" si="1131"/>
        <v>#REF!</v>
      </c>
      <c r="EV766" s="14" t="e">
        <f t="shared" si="1132"/>
        <v>#REF!</v>
      </c>
      <c r="EW766" s="14" t="e">
        <f t="shared" si="1133"/>
        <v>#REF!</v>
      </c>
      <c r="EX766" s="14" t="e">
        <f t="shared" si="1134"/>
        <v>#REF!</v>
      </c>
      <c r="EY766" s="14" t="e">
        <f t="shared" si="1135"/>
        <v>#REF!</v>
      </c>
    </row>
    <row r="767" spans="1:155" x14ac:dyDescent="0.2">
      <c r="A767" s="17">
        <v>30424023</v>
      </c>
      <c r="B767" t="s">
        <v>62</v>
      </c>
      <c r="C767" t="s">
        <v>3221</v>
      </c>
      <c r="D767" t="s">
        <v>3222</v>
      </c>
      <c r="E767" t="s">
        <v>2641</v>
      </c>
      <c r="F767" t="s">
        <v>41</v>
      </c>
      <c r="G767" t="s">
        <v>42</v>
      </c>
      <c r="H767" t="s">
        <v>5337</v>
      </c>
      <c r="I767" t="s">
        <v>68</v>
      </c>
      <c r="J767" s="19" t="s">
        <v>69</v>
      </c>
      <c r="K767" t="s">
        <v>70</v>
      </c>
      <c r="L767">
        <v>1958</v>
      </c>
      <c r="M767">
        <f t="shared" si="1138"/>
        <v>1958</v>
      </c>
      <c r="N767">
        <v>61</v>
      </c>
      <c r="O767" s="19">
        <f t="shared" si="1139"/>
        <v>61</v>
      </c>
      <c r="P767" t="s">
        <v>54</v>
      </c>
      <c r="Q767" s="19" t="str">
        <f t="shared" si="1047"/>
        <v>60-70</v>
      </c>
      <c r="R767" s="23">
        <v>650.79999999999995</v>
      </c>
      <c r="S767" s="15">
        <f t="shared" si="1048"/>
        <v>0.65079999999999993</v>
      </c>
      <c r="T767">
        <v>30055723</v>
      </c>
      <c r="U767" t="s">
        <v>45</v>
      </c>
      <c r="V767" t="s">
        <v>55</v>
      </c>
      <c r="W767" t="s">
        <v>47</v>
      </c>
      <c r="X767" t="s">
        <v>88</v>
      </c>
      <c r="Y767" t="s">
        <v>617</v>
      </c>
      <c r="Z767" t="s">
        <v>3223</v>
      </c>
      <c r="AA767" t="s">
        <v>3224</v>
      </c>
      <c r="AB767" t="s">
        <v>917</v>
      </c>
      <c r="AC767">
        <v>1958</v>
      </c>
      <c r="AD767">
        <v>122</v>
      </c>
      <c r="AE767" t="str">
        <f t="shared" si="1049"/>
        <v>&gt;80</v>
      </c>
      <c r="AF767">
        <v>-36.293281319999998</v>
      </c>
      <c r="AG767">
        <v>147.37028394000001</v>
      </c>
      <c r="AH767" t="s">
        <v>50</v>
      </c>
      <c r="AI767" t="s">
        <v>51</v>
      </c>
      <c r="AJ767" s="33" t="s">
        <v>128</v>
      </c>
      <c r="AL767" t="s">
        <v>78</v>
      </c>
      <c r="AM767" t="s">
        <v>79</v>
      </c>
      <c r="AN767">
        <v>330</v>
      </c>
      <c r="AO767" s="69">
        <v>2</v>
      </c>
      <c r="AP767">
        <v>1</v>
      </c>
      <c r="AQ767">
        <v>0</v>
      </c>
      <c r="AR767">
        <v>0</v>
      </c>
      <c r="AS767" s="82" t="str">
        <f t="shared" si="1050"/>
        <v>Gw-0-0</v>
      </c>
      <c r="AT767" s="14">
        <f t="shared" si="1051"/>
        <v>2760744</v>
      </c>
      <c r="AU767" s="81">
        <f>VLOOKUP(C767,Bushfire_Vlookup!$F$2:$H$12575,3,FALSE)</f>
        <v>1103.3122699999999</v>
      </c>
      <c r="AV767" s="14">
        <f>VLOOKUP(AS767,Safety_collateral_Vlookup!$J$3:$L$20,2,FALSE)</f>
        <v>3720.1399252148244</v>
      </c>
      <c r="AW767" s="14">
        <f>VLOOKUP(AS767,Safety_collateral_Vlookup!$J$3:$L$20,3,FALSE)</f>
        <v>25000</v>
      </c>
      <c r="AX767" s="48">
        <f t="shared" si="1052"/>
        <v>2977535.4714922942</v>
      </c>
      <c r="AY767" s="49">
        <f t="shared" si="1136"/>
        <v>49460.799999999996</v>
      </c>
      <c r="AZ767" s="14">
        <v>76000</v>
      </c>
      <c r="BA767" s="16">
        <f t="shared" si="1053"/>
        <v>60.199905207604701</v>
      </c>
      <c r="BB767" t="e">
        <f>IF(BA767&lt;=#REF!,#REF!,IF(BA767&lt;=#REF!,#REF!,IF(BA767&lt;=#REF!,#REF!,IF(BA767&lt;=#REF!,#REF!,#REF!))))</f>
        <v>#REF!</v>
      </c>
      <c r="BC767" s="51">
        <v>5</v>
      </c>
      <c r="BD767" s="21">
        <v>85</v>
      </c>
      <c r="BE767" s="21">
        <v>6.4399999999999999E-2</v>
      </c>
      <c r="BF767" s="26">
        <f t="shared" si="1054"/>
        <v>3201.1754744874111</v>
      </c>
      <c r="BG767" s="21">
        <v>4</v>
      </c>
      <c r="BH767" s="21">
        <f t="shared" si="1055"/>
        <v>12.75</v>
      </c>
      <c r="BI767" s="28">
        <f t="shared" si="1056"/>
        <v>1.5882352941176472E-4</v>
      </c>
      <c r="BJ767" s="27">
        <f t="shared" si="1057"/>
        <v>1.5882352941176472E-4</v>
      </c>
      <c r="BK767" s="28">
        <f t="shared" si="1058"/>
        <v>2.4539544570849501E-3</v>
      </c>
      <c r="BL767" s="35">
        <f t="shared" si="1059"/>
        <v>0.14772782570029303</v>
      </c>
      <c r="BM767" s="21" t="str">
        <f t="shared" si="1060"/>
        <v>Cr1</v>
      </c>
      <c r="BN767" s="51">
        <v>1</v>
      </c>
      <c r="BO767" s="21">
        <v>0</v>
      </c>
      <c r="BP767" s="50" t="s">
        <v>5497</v>
      </c>
      <c r="BQ767" s="14">
        <v>2760744</v>
      </c>
      <c r="BR767">
        <f>IFERROR(VLOOKUP(AO767,'Model Failure data- Lines'!$A$37:$E$41,3,FALSE),'Model Failure data- Lines'!$C$37)</f>
        <v>5.2310000000000009E-2</v>
      </c>
      <c r="BS767" s="14">
        <f t="shared" si="1061"/>
        <v>155754.88051376195</v>
      </c>
      <c r="BT767" s="34">
        <f t="shared" si="1137"/>
        <v>44116.581409501428</v>
      </c>
      <c r="BU767" s="34">
        <f t="shared" si="1062"/>
        <v>3.5305292372499397</v>
      </c>
      <c r="BV767" s="54">
        <f t="shared" si="1063"/>
        <v>111638.29910426051</v>
      </c>
      <c r="BW767">
        <f>IFERROR(VLOOKUP(AO767,'Model Failure data- Lines'!$A$37:$E$41,4,FALSE),'Model Failure data- Lines'!$D$37)</f>
        <v>5.571000000000001E-2</v>
      </c>
      <c r="BX767" s="14">
        <f t="shared" si="1064"/>
        <v>165878.50111683575</v>
      </c>
      <c r="BY767" s="34">
        <f t="shared" si="1065"/>
        <v>39349.803384926381</v>
      </c>
      <c r="BZ767" s="71">
        <f t="shared" si="1066"/>
        <v>4.2154848778832363</v>
      </c>
      <c r="CA767" s="71">
        <f t="shared" si="1067"/>
        <v>126528.69773190937</v>
      </c>
      <c r="CB767" s="57">
        <v>2</v>
      </c>
      <c r="CC767">
        <f>IFERROR(VLOOKUP(AO767,'Model Failure data- Lines'!$A$37:$E$41,5,FALSE),'Model Failure data- Lines'!$E$37)</f>
        <v>6.1850000000000002E-2</v>
      </c>
      <c r="CD767" s="14">
        <f t="shared" si="1068"/>
        <v>184160.56891179841</v>
      </c>
      <c r="CE767" s="34">
        <f t="shared" si="1069"/>
        <v>31305.74164656382</v>
      </c>
      <c r="CF767" s="34">
        <f t="shared" si="1070"/>
        <v>5.8826451387396617</v>
      </c>
      <c r="CG767" s="54">
        <f t="shared" si="1071"/>
        <v>152854.82726523461</v>
      </c>
      <c r="CH767" t="e">
        <f>IFERROR(VLOOKUP(AO767,'Model Failure data- Lines'!#REF!,3,FALSE),'Model Failure data- Lines'!#REF!)</f>
        <v>#REF!</v>
      </c>
      <c r="CI767" s="14" t="e">
        <f t="shared" si="1072"/>
        <v>#REF!</v>
      </c>
      <c r="CJ767" s="34">
        <f t="shared" si="1073"/>
        <v>42315.450793554221</v>
      </c>
      <c r="CK767" s="34" t="e">
        <f t="shared" si="1074"/>
        <v>#REF!</v>
      </c>
      <c r="CL767" s="54" t="e">
        <f t="shared" si="1075"/>
        <v>#REF!</v>
      </c>
      <c r="CM767" t="e">
        <f>IFERROR(VLOOKUP(AO767,'Model Failure data- Lines'!#REF!,4,FALSE),'Model Failure data- Lines'!#REF!)</f>
        <v>#REF!</v>
      </c>
      <c r="CN767" s="14" t="e">
        <f t="shared" si="1076"/>
        <v>#REF!</v>
      </c>
      <c r="CO767" s="34">
        <f t="shared" si="1077"/>
        <v>36202.353699529907</v>
      </c>
      <c r="CP767" s="34" t="e">
        <f t="shared" si="1078"/>
        <v>#REF!</v>
      </c>
      <c r="CQ767" s="54" t="e">
        <f t="shared" si="1079"/>
        <v>#REF!</v>
      </c>
      <c r="CR767" t="e">
        <f>IFERROR(VLOOKUP(AO767,'Model Failure data- Lines'!#REF!,5,FALSE),'Model Failure data- Lines'!#REF!)</f>
        <v>#REF!</v>
      </c>
      <c r="CS767" s="14" t="e">
        <f t="shared" si="1080"/>
        <v>#REF!</v>
      </c>
      <c r="CT767" s="34">
        <f t="shared" si="1081"/>
        <v>26497.96229308598</v>
      </c>
      <c r="CU767" s="34" t="e">
        <f t="shared" si="1082"/>
        <v>#REF!</v>
      </c>
      <c r="CV767" s="54" t="e">
        <f t="shared" si="1083"/>
        <v>#REF!</v>
      </c>
      <c r="CW767" t="s">
        <v>917</v>
      </c>
      <c r="CZ767">
        <f t="shared" si="1084"/>
        <v>126528.69773190936</v>
      </c>
      <c r="DA767" s="34">
        <f t="shared" si="1085"/>
        <v>164105.71847208001</v>
      </c>
      <c r="DB767" s="34">
        <f t="shared" si="1086"/>
        <v>65.583716841333896</v>
      </c>
      <c r="DC767" s="34">
        <f t="shared" si="1087"/>
        <v>221.13467791437699</v>
      </c>
      <c r="DD767" s="9">
        <f t="shared" si="1088"/>
        <v>1486.0642500000001</v>
      </c>
      <c r="DE767" s="59">
        <f t="shared" si="1089"/>
        <v>0.98931276426529147</v>
      </c>
      <c r="DF767" s="59">
        <f t="shared" si="1090"/>
        <v>3.9537201264641469E-4</v>
      </c>
      <c r="DG767" s="59">
        <f t="shared" si="1091"/>
        <v>1.3331123468412693E-3</v>
      </c>
      <c r="DH767" s="59">
        <f t="shared" si="1092"/>
        <v>8.9587513752206974E-3</v>
      </c>
      <c r="DI767" s="14">
        <f t="shared" si="1093"/>
        <v>125176.45571204278</v>
      </c>
      <c r="DJ767" s="14">
        <f t="shared" si="1094"/>
        <v>50.025905879794848</v>
      </c>
      <c r="DK767" s="14">
        <f t="shared" si="1095"/>
        <v>168.67696917615527</v>
      </c>
      <c r="DL767" s="14">
        <f t="shared" si="1096"/>
        <v>1133.5391448106268</v>
      </c>
      <c r="DM767">
        <f t="shared" si="1097"/>
        <v>152854.82726523461</v>
      </c>
      <c r="DN767" s="34">
        <f t="shared" si="1098"/>
        <v>182192.4014988</v>
      </c>
      <c r="DO767" s="34">
        <f t="shared" si="1099"/>
        <v>72.811934780766492</v>
      </c>
      <c r="DP767" s="34">
        <f t="shared" si="1100"/>
        <v>245.50672821763084</v>
      </c>
      <c r="DQ767" s="9">
        <f t="shared" si="1101"/>
        <v>1649.8487499999999</v>
      </c>
      <c r="DR767" s="59">
        <f t="shared" si="1102"/>
        <v>0.98931276426529147</v>
      </c>
      <c r="DS767" s="59">
        <f t="shared" si="1103"/>
        <v>3.9537201264641474E-4</v>
      </c>
      <c r="DT767" s="59">
        <f t="shared" si="1104"/>
        <v>1.333112346841269E-3</v>
      </c>
      <c r="DU767" s="59">
        <f t="shared" si="1105"/>
        <v>8.9587513752206957E-3</v>
      </c>
      <c r="DV767" s="14">
        <f t="shared" si="1106"/>
        <v>151221.2316930629</v>
      </c>
      <c r="DW767" s="14">
        <f t="shared" si="1107"/>
        <v>60.434520698575867</v>
      </c>
      <c r="DX767" s="14">
        <f t="shared" si="1108"/>
        <v>203.77265750157366</v>
      </c>
      <c r="DY767" s="14">
        <f t="shared" si="1109"/>
        <v>1369.3883939715422</v>
      </c>
      <c r="DZ767" s="34" t="e">
        <f t="shared" si="1110"/>
        <v>#REF!</v>
      </c>
      <c r="EA767" s="34" t="e">
        <f t="shared" si="1111"/>
        <v>#REF!</v>
      </c>
      <c r="EB767" s="34" t="e">
        <f t="shared" si="1112"/>
        <v>#REF!</v>
      </c>
      <c r="EC767" s="34" t="e">
        <f t="shared" si="1113"/>
        <v>#REF!</v>
      </c>
      <c r="ED767" s="34" t="e">
        <f t="shared" si="1114"/>
        <v>#REF!</v>
      </c>
      <c r="EE767" s="59" t="e">
        <f t="shared" si="1115"/>
        <v>#REF!</v>
      </c>
      <c r="EF767" s="59" t="e">
        <f t="shared" si="1116"/>
        <v>#REF!</v>
      </c>
      <c r="EG767" s="59" t="e">
        <f t="shared" si="1117"/>
        <v>#REF!</v>
      </c>
      <c r="EH767" s="59" t="e">
        <f t="shared" si="1118"/>
        <v>#REF!</v>
      </c>
      <c r="EI767" s="14" t="e">
        <f t="shared" si="1119"/>
        <v>#REF!</v>
      </c>
      <c r="EJ767" s="14" t="e">
        <f t="shared" si="1120"/>
        <v>#REF!</v>
      </c>
      <c r="EK767" s="14" t="e">
        <f t="shared" si="1121"/>
        <v>#REF!</v>
      </c>
      <c r="EL767" s="14" t="e">
        <f t="shared" si="1122"/>
        <v>#REF!</v>
      </c>
      <c r="EM767" t="e">
        <f t="shared" si="1123"/>
        <v>#REF!</v>
      </c>
      <c r="EN767" s="34" t="e">
        <f t="shared" si="1124"/>
        <v>#REF!</v>
      </c>
      <c r="EO767" s="34" t="e">
        <f t="shared" si="1125"/>
        <v>#REF!</v>
      </c>
      <c r="EP767" s="34" t="e">
        <f t="shared" si="1126"/>
        <v>#REF!</v>
      </c>
      <c r="EQ767" s="34" t="e">
        <f t="shared" si="1127"/>
        <v>#REF!</v>
      </c>
      <c r="ER767" s="59" t="e">
        <f t="shared" si="1128"/>
        <v>#REF!</v>
      </c>
      <c r="ES767" s="59" t="e">
        <f t="shared" si="1129"/>
        <v>#REF!</v>
      </c>
      <c r="ET767" s="59" t="e">
        <f t="shared" si="1130"/>
        <v>#REF!</v>
      </c>
      <c r="EU767" s="59" t="e">
        <f t="shared" si="1131"/>
        <v>#REF!</v>
      </c>
      <c r="EV767" s="14" t="e">
        <f t="shared" si="1132"/>
        <v>#REF!</v>
      </c>
      <c r="EW767" s="14" t="e">
        <f t="shared" si="1133"/>
        <v>#REF!</v>
      </c>
      <c r="EX767" s="14" t="e">
        <f t="shared" si="1134"/>
        <v>#REF!</v>
      </c>
      <c r="EY767" s="14" t="e">
        <f t="shared" si="1135"/>
        <v>#REF!</v>
      </c>
    </row>
    <row r="768" spans="1:155" x14ac:dyDescent="0.2">
      <c r="A768" s="17">
        <v>30420150</v>
      </c>
      <c r="B768" t="s">
        <v>62</v>
      </c>
      <c r="C768" t="s">
        <v>3183</v>
      </c>
      <c r="D768" t="s">
        <v>3184</v>
      </c>
      <c r="E768" t="s">
        <v>1927</v>
      </c>
      <c r="F768" t="s">
        <v>41</v>
      </c>
      <c r="G768" t="s">
        <v>42</v>
      </c>
      <c r="H768" t="s">
        <v>5325</v>
      </c>
      <c r="I768" t="s">
        <v>68</v>
      </c>
      <c r="J768" s="19" t="s">
        <v>69</v>
      </c>
      <c r="K768" t="s">
        <v>70</v>
      </c>
      <c r="L768">
        <v>1958</v>
      </c>
      <c r="M768">
        <f t="shared" si="1138"/>
        <v>1958</v>
      </c>
      <c r="N768">
        <v>61</v>
      </c>
      <c r="O768" s="19">
        <f t="shared" si="1139"/>
        <v>61</v>
      </c>
      <c r="P768" t="s">
        <v>54</v>
      </c>
      <c r="Q768" s="19" t="str">
        <f t="shared" si="1047"/>
        <v>60-70</v>
      </c>
      <c r="R768" s="23">
        <v>696.8</v>
      </c>
      <c r="S768" s="15">
        <f t="shared" si="1048"/>
        <v>0.69679999999999997</v>
      </c>
      <c r="T768">
        <v>30081109</v>
      </c>
      <c r="U768" t="s">
        <v>45</v>
      </c>
      <c r="V768" t="s">
        <v>55</v>
      </c>
      <c r="W768" t="s">
        <v>47</v>
      </c>
      <c r="X768" t="s">
        <v>88</v>
      </c>
      <c r="Y768" t="s">
        <v>617</v>
      </c>
      <c r="Z768" t="s">
        <v>3185</v>
      </c>
      <c r="AA768" t="s">
        <v>3186</v>
      </c>
      <c r="AB768" t="s">
        <v>137</v>
      </c>
      <c r="AC768">
        <v>1958</v>
      </c>
      <c r="AD768">
        <v>122</v>
      </c>
      <c r="AE768" t="str">
        <f t="shared" si="1049"/>
        <v>&gt;80</v>
      </c>
      <c r="AF768">
        <v>-36.301012380000003</v>
      </c>
      <c r="AG768">
        <v>147.33731349000001</v>
      </c>
      <c r="AH768" t="s">
        <v>50</v>
      </c>
      <c r="AI768" t="s">
        <v>51</v>
      </c>
      <c r="AJ768" s="33" t="s">
        <v>128</v>
      </c>
      <c r="AL768" t="s">
        <v>78</v>
      </c>
      <c r="AM768" t="s">
        <v>79</v>
      </c>
      <c r="AN768">
        <v>330</v>
      </c>
      <c r="AO768" s="69">
        <v>2</v>
      </c>
      <c r="AP768">
        <v>1</v>
      </c>
      <c r="AQ768">
        <v>0</v>
      </c>
      <c r="AR768">
        <v>0</v>
      </c>
      <c r="AS768" s="82" t="str">
        <f t="shared" si="1050"/>
        <v>Gw-0-0</v>
      </c>
      <c r="AT768" s="14">
        <f t="shared" si="1051"/>
        <v>2760744</v>
      </c>
      <c r="AU768" s="81">
        <f>VLOOKUP(C768,Bushfire_Vlookup!$F$2:$H$12575,3,FALSE)</f>
        <v>552.37303199999997</v>
      </c>
      <c r="AV768" s="14">
        <f>VLOOKUP(AS768,Safety_collateral_Vlookup!$J$3:$L$20,2,FALSE)</f>
        <v>3720.1399252148244</v>
      </c>
      <c r="AW768" s="14">
        <f>VLOOKUP(AS768,Safety_collateral_Vlookup!$J$3:$L$20,3,FALSE)</f>
        <v>25000</v>
      </c>
      <c r="AX768" s="48">
        <f t="shared" si="1052"/>
        <v>2976947.6193253482</v>
      </c>
      <c r="AY768" s="49">
        <f t="shared" si="1136"/>
        <v>52956.799999999996</v>
      </c>
      <c r="AZ768" s="14">
        <v>76000</v>
      </c>
      <c r="BA768" s="16">
        <f t="shared" si="1053"/>
        <v>56.214643243650457</v>
      </c>
      <c r="BB768" t="e">
        <f>IF(BA768&lt;=#REF!,#REF!,IF(BA768&lt;=#REF!,#REF!,IF(BA768&lt;=#REF!,#REF!,IF(BA768&lt;=#REF!,#REF!,#REF!))))</f>
        <v>#REF!</v>
      </c>
      <c r="BC768" s="51">
        <v>5</v>
      </c>
      <c r="BD768" s="21">
        <v>85</v>
      </c>
      <c r="BE768" s="21">
        <v>6.4399999999999999E-2</v>
      </c>
      <c r="BF768" s="26">
        <f t="shared" si="1054"/>
        <v>3427.4417188426983</v>
      </c>
      <c r="BG768" s="21">
        <v>4</v>
      </c>
      <c r="BH768" s="21">
        <f t="shared" si="1055"/>
        <v>12.75</v>
      </c>
      <c r="BI768" s="28">
        <f t="shared" si="1056"/>
        <v>1.5882352941176472E-4</v>
      </c>
      <c r="BJ768" s="27">
        <f t="shared" si="1057"/>
        <v>1.5882352941176472E-4</v>
      </c>
      <c r="BK768" s="28">
        <f t="shared" si="1058"/>
        <v>2.4539544570849501E-3</v>
      </c>
      <c r="BL768" s="35">
        <f t="shared" si="1059"/>
        <v>0.13794817434119641</v>
      </c>
      <c r="BM768" s="21" t="str">
        <f t="shared" si="1060"/>
        <v>Cr1</v>
      </c>
      <c r="BN768" s="51">
        <v>1</v>
      </c>
      <c r="BO768" s="21">
        <v>0</v>
      </c>
      <c r="BP768" s="50" t="s">
        <v>5497</v>
      </c>
      <c r="BQ768" s="14">
        <v>2760744</v>
      </c>
      <c r="BR768">
        <f>IFERROR(VLOOKUP(AO768,'Model Failure data- Lines'!$A$37:$E$41,3,FALSE),'Model Failure data- Lines'!$C$37)</f>
        <v>5.2310000000000009E-2</v>
      </c>
      <c r="BS768" s="14">
        <f t="shared" si="1061"/>
        <v>155724.12996690898</v>
      </c>
      <c r="BT768" s="34">
        <f t="shared" si="1137"/>
        <v>47234.840083190829</v>
      </c>
      <c r="BU768" s="34">
        <f t="shared" si="1062"/>
        <v>3.2968065456058473</v>
      </c>
      <c r="BV768" s="54">
        <f t="shared" si="1063"/>
        <v>108489.28988371816</v>
      </c>
      <c r="BW768">
        <f>IFERROR(VLOOKUP(AO768,'Model Failure data- Lines'!$A$37:$E$41,4,FALSE),'Model Failure data- Lines'!$D$37)</f>
        <v>5.571000000000001E-2</v>
      </c>
      <c r="BX768" s="14">
        <f t="shared" si="1064"/>
        <v>165845.75187261516</v>
      </c>
      <c r="BY768" s="34">
        <f t="shared" si="1065"/>
        <v>42131.135523381541</v>
      </c>
      <c r="BZ768" s="71">
        <f t="shared" si="1066"/>
        <v>3.936417801522953</v>
      </c>
      <c r="CA768" s="71">
        <f t="shared" si="1067"/>
        <v>123714.61634923362</v>
      </c>
      <c r="CB768" s="57">
        <v>2</v>
      </c>
      <c r="CC768">
        <f>IFERROR(VLOOKUP(AO768,'Model Failure data- Lines'!$A$37:$E$41,5,FALSE),'Model Failure data- Lines'!$E$37)</f>
        <v>6.1850000000000002E-2</v>
      </c>
      <c r="CD768" s="14">
        <f t="shared" si="1068"/>
        <v>184124.2102552728</v>
      </c>
      <c r="CE768" s="34">
        <f t="shared" si="1069"/>
        <v>33518.501504802814</v>
      </c>
      <c r="CF768" s="34">
        <f t="shared" si="1070"/>
        <v>5.493211271061444</v>
      </c>
      <c r="CG768" s="54">
        <f t="shared" si="1071"/>
        <v>150605.70875046999</v>
      </c>
      <c r="CH768" t="e">
        <f>IFERROR(VLOOKUP(AO768,'Model Failure data- Lines'!#REF!,3,FALSE),'Model Failure data- Lines'!#REF!)</f>
        <v>#REF!</v>
      </c>
      <c r="CI768" s="14" t="e">
        <f t="shared" si="1072"/>
        <v>#REF!</v>
      </c>
      <c r="CJ768" s="34">
        <f t="shared" si="1073"/>
        <v>45306.401525735375</v>
      </c>
      <c r="CK768" s="34" t="e">
        <f t="shared" si="1074"/>
        <v>#REF!</v>
      </c>
      <c r="CL768" s="54" t="e">
        <f t="shared" si="1075"/>
        <v>#REF!</v>
      </c>
      <c r="CM768" t="e">
        <f>IFERROR(VLOOKUP(AO768,'Model Failure data- Lines'!#REF!,4,FALSE),'Model Failure data- Lines'!#REF!)</f>
        <v>#REF!</v>
      </c>
      <c r="CN768" s="14" t="e">
        <f t="shared" si="1076"/>
        <v>#REF!</v>
      </c>
      <c r="CO768" s="34">
        <f t="shared" si="1077"/>
        <v>38761.217052600558</v>
      </c>
      <c r="CP768" s="34" t="e">
        <f t="shared" si="1078"/>
        <v>#REF!</v>
      </c>
      <c r="CQ768" s="54" t="e">
        <f t="shared" si="1079"/>
        <v>#REF!</v>
      </c>
      <c r="CR768" t="e">
        <f>IFERROR(VLOOKUP(AO768,'Model Failure data- Lines'!#REF!,5,FALSE),'Model Failure data- Lines'!#REF!)</f>
        <v>#REF!</v>
      </c>
      <c r="CS768" s="14" t="e">
        <f t="shared" si="1080"/>
        <v>#REF!</v>
      </c>
      <c r="CT768" s="34">
        <f t="shared" si="1081"/>
        <v>28370.89755043379</v>
      </c>
      <c r="CU768" s="34" t="e">
        <f t="shared" si="1082"/>
        <v>#REF!</v>
      </c>
      <c r="CV768" s="54" t="e">
        <f t="shared" si="1083"/>
        <v>#REF!</v>
      </c>
      <c r="CW768" t="s">
        <v>137</v>
      </c>
      <c r="CZ768">
        <f t="shared" si="1084"/>
        <v>123714.61634923362</v>
      </c>
      <c r="DA768" s="34">
        <f t="shared" si="1085"/>
        <v>164105.71847208001</v>
      </c>
      <c r="DB768" s="34">
        <f t="shared" si="1086"/>
        <v>32.834472620772239</v>
      </c>
      <c r="DC768" s="34">
        <f t="shared" si="1087"/>
        <v>221.13467791437699</v>
      </c>
      <c r="DD768" s="9">
        <f t="shared" si="1088"/>
        <v>1486.0642500000001</v>
      </c>
      <c r="DE768" s="59">
        <f t="shared" si="1089"/>
        <v>0.98950812196943305</v>
      </c>
      <c r="DF768" s="59">
        <f t="shared" si="1090"/>
        <v>1.9798199381068345E-4</v>
      </c>
      <c r="DG768" s="59">
        <f t="shared" si="1091"/>
        <v>1.3333755939930788E-3</v>
      </c>
      <c r="DH768" s="59">
        <f t="shared" si="1092"/>
        <v>8.960520442763192E-3</v>
      </c>
      <c r="DI768" s="14">
        <f t="shared" si="1093"/>
        <v>122416.61768389908</v>
      </c>
      <c r="DJ768" s="14">
        <f t="shared" si="1094"/>
        <v>24.493266408345047</v>
      </c>
      <c r="DK768" s="14">
        <f t="shared" si="1095"/>
        <v>164.95805006028522</v>
      </c>
      <c r="DL768" s="14">
        <f t="shared" si="1096"/>
        <v>1108.5473488659134</v>
      </c>
      <c r="DM768">
        <f t="shared" si="1097"/>
        <v>150605.70875046999</v>
      </c>
      <c r="DN768" s="34">
        <f t="shared" si="1098"/>
        <v>182192.4014988</v>
      </c>
      <c r="DO768" s="34">
        <f t="shared" si="1099"/>
        <v>36.453278255156398</v>
      </c>
      <c r="DP768" s="34">
        <f t="shared" si="1100"/>
        <v>245.50672821763084</v>
      </c>
      <c r="DQ768" s="9">
        <f t="shared" si="1101"/>
        <v>1649.8487499999999</v>
      </c>
      <c r="DR768" s="59">
        <f t="shared" si="1102"/>
        <v>0.98950812196943294</v>
      </c>
      <c r="DS768" s="59">
        <f t="shared" si="1103"/>
        <v>1.9798199381068345E-4</v>
      </c>
      <c r="DT768" s="59">
        <f t="shared" si="1104"/>
        <v>1.3333755939930784E-3</v>
      </c>
      <c r="DU768" s="59">
        <f t="shared" si="1105"/>
        <v>8.9605204427631903E-3</v>
      </c>
      <c r="DV768" s="14">
        <f t="shared" si="1106"/>
        <v>149025.57202355296</v>
      </c>
      <c r="DW768" s="14">
        <f t="shared" si="1107"/>
        <v>29.81721849768914</v>
      </c>
      <c r="DX768" s="14">
        <f t="shared" si="1108"/>
        <v>200.81397636390648</v>
      </c>
      <c r="DY768" s="14">
        <f t="shared" si="1109"/>
        <v>1349.5055320554254</v>
      </c>
      <c r="DZ768" s="34" t="e">
        <f t="shared" si="1110"/>
        <v>#REF!</v>
      </c>
      <c r="EA768" s="34" t="e">
        <f t="shared" si="1111"/>
        <v>#REF!</v>
      </c>
      <c r="EB768" s="34" t="e">
        <f t="shared" si="1112"/>
        <v>#REF!</v>
      </c>
      <c r="EC768" s="34" t="e">
        <f t="shared" si="1113"/>
        <v>#REF!</v>
      </c>
      <c r="ED768" s="34" t="e">
        <f t="shared" si="1114"/>
        <v>#REF!</v>
      </c>
      <c r="EE768" s="59" t="e">
        <f t="shared" si="1115"/>
        <v>#REF!</v>
      </c>
      <c r="EF768" s="59" t="e">
        <f t="shared" si="1116"/>
        <v>#REF!</v>
      </c>
      <c r="EG768" s="59" t="e">
        <f t="shared" si="1117"/>
        <v>#REF!</v>
      </c>
      <c r="EH768" s="59" t="e">
        <f t="shared" si="1118"/>
        <v>#REF!</v>
      </c>
      <c r="EI768" s="14" t="e">
        <f t="shared" si="1119"/>
        <v>#REF!</v>
      </c>
      <c r="EJ768" s="14" t="e">
        <f t="shared" si="1120"/>
        <v>#REF!</v>
      </c>
      <c r="EK768" s="14" t="e">
        <f t="shared" si="1121"/>
        <v>#REF!</v>
      </c>
      <c r="EL768" s="14" t="e">
        <f t="shared" si="1122"/>
        <v>#REF!</v>
      </c>
      <c r="EM768" t="e">
        <f t="shared" si="1123"/>
        <v>#REF!</v>
      </c>
      <c r="EN768" s="34" t="e">
        <f t="shared" si="1124"/>
        <v>#REF!</v>
      </c>
      <c r="EO768" s="34" t="e">
        <f t="shared" si="1125"/>
        <v>#REF!</v>
      </c>
      <c r="EP768" s="34" t="e">
        <f t="shared" si="1126"/>
        <v>#REF!</v>
      </c>
      <c r="EQ768" s="34" t="e">
        <f t="shared" si="1127"/>
        <v>#REF!</v>
      </c>
      <c r="ER768" s="59" t="e">
        <f t="shared" si="1128"/>
        <v>#REF!</v>
      </c>
      <c r="ES768" s="59" t="e">
        <f t="shared" si="1129"/>
        <v>#REF!</v>
      </c>
      <c r="ET768" s="59" t="e">
        <f t="shared" si="1130"/>
        <v>#REF!</v>
      </c>
      <c r="EU768" s="59" t="e">
        <f t="shared" si="1131"/>
        <v>#REF!</v>
      </c>
      <c r="EV768" s="14" t="e">
        <f t="shared" si="1132"/>
        <v>#REF!</v>
      </c>
      <c r="EW768" s="14" t="e">
        <f t="shared" si="1133"/>
        <v>#REF!</v>
      </c>
      <c r="EX768" s="14" t="e">
        <f t="shared" si="1134"/>
        <v>#REF!</v>
      </c>
      <c r="EY768" s="14" t="e">
        <f t="shared" si="1135"/>
        <v>#REF!</v>
      </c>
    </row>
    <row r="769" spans="1:155" x14ac:dyDescent="0.2">
      <c r="A769" s="17">
        <v>30071300</v>
      </c>
      <c r="B769" t="s">
        <v>62</v>
      </c>
      <c r="C769" t="s">
        <v>1849</v>
      </c>
      <c r="D769" t="s">
        <v>1850</v>
      </c>
      <c r="E769" t="s">
        <v>1851</v>
      </c>
      <c r="F769" t="s">
        <v>41</v>
      </c>
      <c r="G769" t="s">
        <v>42</v>
      </c>
      <c r="H769" t="s">
        <v>1852</v>
      </c>
      <c r="I769" t="s">
        <v>68</v>
      </c>
      <c r="J769" s="19" t="s">
        <v>69</v>
      </c>
      <c r="K769" t="s">
        <v>70</v>
      </c>
      <c r="L769">
        <v>1958</v>
      </c>
      <c r="M769">
        <f t="shared" si="1138"/>
        <v>1958</v>
      </c>
      <c r="N769">
        <v>61</v>
      </c>
      <c r="O769" s="19">
        <f t="shared" si="1139"/>
        <v>61</v>
      </c>
      <c r="P769" t="s">
        <v>54</v>
      </c>
      <c r="Q769" s="19" t="str">
        <f t="shared" si="1047"/>
        <v>60-70</v>
      </c>
      <c r="R769" s="23">
        <v>309.39999999999998</v>
      </c>
      <c r="S769" s="15">
        <f t="shared" si="1048"/>
        <v>0.30939999999999995</v>
      </c>
      <c r="T769">
        <v>30303985</v>
      </c>
      <c r="U769" t="s">
        <v>45</v>
      </c>
      <c r="V769" t="s">
        <v>55</v>
      </c>
      <c r="W769" t="s">
        <v>47</v>
      </c>
      <c r="X769" t="s">
        <v>88</v>
      </c>
      <c r="Y769" t="s">
        <v>617</v>
      </c>
      <c r="Z769" t="s">
        <v>1853</v>
      </c>
      <c r="AA769" t="s">
        <v>1854</v>
      </c>
      <c r="AB769" t="s">
        <v>362</v>
      </c>
      <c r="AC769">
        <v>1958</v>
      </c>
      <c r="AD769">
        <v>122</v>
      </c>
      <c r="AE769" t="str">
        <f t="shared" si="1049"/>
        <v>&gt;80</v>
      </c>
      <c r="AF769">
        <v>-36.303057860000003</v>
      </c>
      <c r="AG769">
        <v>147.32996263000001</v>
      </c>
      <c r="AH769" t="s">
        <v>50</v>
      </c>
      <c r="AI769" t="s">
        <v>51</v>
      </c>
      <c r="AJ769" s="33" t="s">
        <v>128</v>
      </c>
      <c r="AL769" t="s">
        <v>78</v>
      </c>
      <c r="AM769" t="s">
        <v>79</v>
      </c>
      <c r="AN769">
        <v>330</v>
      </c>
      <c r="AO769" s="69">
        <v>2</v>
      </c>
      <c r="AP769">
        <v>1</v>
      </c>
      <c r="AQ769">
        <v>0</v>
      </c>
      <c r="AR769">
        <v>0</v>
      </c>
      <c r="AS769" s="82" t="str">
        <f t="shared" si="1050"/>
        <v>Gw-0-0</v>
      </c>
      <c r="AT769" s="14">
        <f t="shared" si="1051"/>
        <v>2760744</v>
      </c>
      <c r="AU769" s="81">
        <f>VLOOKUP(C769,Bushfire_Vlookup!$F$2:$H$12575,3,FALSE)</f>
        <v>529.22927100000004</v>
      </c>
      <c r="AV769" s="14">
        <f>VLOOKUP(AS769,Safety_collateral_Vlookup!$J$3:$L$20,2,FALSE)</f>
        <v>3720.1399252148244</v>
      </c>
      <c r="AW769" s="14">
        <f>VLOOKUP(AS769,Safety_collateral_Vlookup!$J$3:$L$20,3,FALSE)</f>
        <v>25000</v>
      </c>
      <c r="AX769" s="48">
        <f t="shared" si="1052"/>
        <v>2976922.9249323611</v>
      </c>
      <c r="AY769" s="49">
        <f t="shared" si="1136"/>
        <v>23514.399999999998</v>
      </c>
      <c r="AZ769" s="14">
        <v>76000</v>
      </c>
      <c r="BA769" s="16">
        <f t="shared" si="1053"/>
        <v>126.59999510650331</v>
      </c>
      <c r="BB769" t="e">
        <f>IF(BA769&lt;=#REF!,#REF!,IF(BA769&lt;=#REF!,#REF!,IF(BA769&lt;=#REF!,#REF!,IF(BA769&lt;=#REF!,#REF!,#REF!))))</f>
        <v>#REF!</v>
      </c>
      <c r="BC769" s="51">
        <v>5</v>
      </c>
      <c r="BD769" s="21">
        <v>85</v>
      </c>
      <c r="BE769" s="21">
        <v>6.4399999999999999E-2</v>
      </c>
      <c r="BF769" s="26">
        <f t="shared" si="1054"/>
        <v>1521.8864348592579</v>
      </c>
      <c r="BG769" s="21">
        <v>4</v>
      </c>
      <c r="BH769" s="21">
        <f t="shared" si="1055"/>
        <v>12.75</v>
      </c>
      <c r="BI769" s="28">
        <f t="shared" si="1056"/>
        <v>1.5882352941176472E-4</v>
      </c>
      <c r="BJ769" s="27">
        <f t="shared" si="1057"/>
        <v>1.5882352941176472E-4</v>
      </c>
      <c r="BK769" s="28">
        <f t="shared" si="1058"/>
        <v>2.4539544570849501E-3</v>
      </c>
      <c r="BL769" s="35">
        <f t="shared" si="1059"/>
        <v>0.31067062225853664</v>
      </c>
      <c r="BM769" s="21" t="str">
        <f t="shared" si="1060"/>
        <v>Cr2</v>
      </c>
      <c r="BN769" s="51">
        <v>2</v>
      </c>
      <c r="BO769" s="21">
        <v>0</v>
      </c>
      <c r="BP769" s="50" t="s">
        <v>5497</v>
      </c>
      <c r="BQ769" s="14">
        <v>2760744</v>
      </c>
      <c r="BR769">
        <f>IFERROR(VLOOKUP(AO769,'Model Failure data- Lines'!$A$37:$E$41,3,FALSE),'Model Failure data- Lines'!$C$37)</f>
        <v>5.2310000000000009E-2</v>
      </c>
      <c r="BS769" s="14">
        <f t="shared" si="1061"/>
        <v>155722.83820321184</v>
      </c>
      <c r="BT769" s="34">
        <f t="shared" si="1137"/>
        <v>20973.678992163092</v>
      </c>
      <c r="BU769" s="34">
        <f t="shared" si="1062"/>
        <v>7.4246792020321459</v>
      </c>
      <c r="BV769" s="54">
        <f t="shared" si="1063"/>
        <v>134749.15921104874</v>
      </c>
      <c r="BW769">
        <f>IFERROR(VLOOKUP(AO769,'Model Failure data- Lines'!$A$37:$E$41,4,FALSE),'Model Failure data- Lines'!$D$37)</f>
        <v>5.571000000000001E-2</v>
      </c>
      <c r="BX769" s="14">
        <f t="shared" si="1064"/>
        <v>165844.37614798188</v>
      </c>
      <c r="BY769" s="34">
        <f t="shared" si="1065"/>
        <v>18707.481818217922</v>
      </c>
      <c r="BZ769" s="71">
        <f t="shared" si="1066"/>
        <v>8.8651362999843997</v>
      </c>
      <c r="CA769" s="71">
        <f t="shared" si="1067"/>
        <v>147136.89432976395</v>
      </c>
      <c r="CB769" s="57">
        <v>2</v>
      </c>
      <c r="CC769">
        <f>IFERROR(VLOOKUP(AO769,'Model Failure data- Lines'!$A$37:$E$41,5,FALSE),'Model Failure data- Lines'!$E$37)</f>
        <v>6.1850000000000002E-2</v>
      </c>
      <c r="CD769" s="14">
        <f t="shared" si="1068"/>
        <v>184122.68290706654</v>
      </c>
      <c r="CE769" s="34">
        <f t="shared" si="1069"/>
        <v>14883.215220416174</v>
      </c>
      <c r="CF769" s="34">
        <f t="shared" si="1070"/>
        <v>12.371163097506964</v>
      </c>
      <c r="CG769" s="54">
        <f t="shared" si="1071"/>
        <v>169239.46768665037</v>
      </c>
      <c r="CH769" t="e">
        <f>IFERROR(VLOOKUP(AO769,'Model Failure data- Lines'!#REF!,3,FALSE),'Model Failure data- Lines'!#REF!)</f>
        <v>#REF!</v>
      </c>
      <c r="CI769" s="14" t="e">
        <f t="shared" si="1072"/>
        <v>#REF!</v>
      </c>
      <c r="CJ769" s="34">
        <f t="shared" si="1073"/>
        <v>20117.394707322797</v>
      </c>
      <c r="CK769" s="34" t="e">
        <f t="shared" si="1074"/>
        <v>#REF!</v>
      </c>
      <c r="CL769" s="54" t="e">
        <f t="shared" si="1075"/>
        <v>#REF!</v>
      </c>
      <c r="CM769" t="e">
        <f>IFERROR(VLOOKUP(AO769,'Model Failure data- Lines'!#REF!,4,FALSE),'Model Failure data- Lines'!#REF!)</f>
        <v>#REF!</v>
      </c>
      <c r="CN769" s="14" t="e">
        <f t="shared" si="1076"/>
        <v>#REF!</v>
      </c>
      <c r="CO769" s="34">
        <f t="shared" si="1077"/>
        <v>17211.137422609947</v>
      </c>
      <c r="CP769" s="34" t="e">
        <f t="shared" si="1078"/>
        <v>#REF!</v>
      </c>
      <c r="CQ769" s="54" t="e">
        <f t="shared" si="1079"/>
        <v>#REF!</v>
      </c>
      <c r="CR769" t="e">
        <f>IFERROR(VLOOKUP(AO769,'Model Failure data- Lines'!#REF!,5,FALSE),'Model Failure data- Lines'!#REF!)</f>
        <v>#REF!</v>
      </c>
      <c r="CS769" s="14" t="e">
        <f t="shared" si="1080"/>
        <v>#REF!</v>
      </c>
      <c r="CT769" s="34">
        <f t="shared" si="1081"/>
        <v>12597.525404856795</v>
      </c>
      <c r="CU769" s="34" t="e">
        <f t="shared" si="1082"/>
        <v>#REF!</v>
      </c>
      <c r="CV769" s="54" t="e">
        <f t="shared" si="1083"/>
        <v>#REF!</v>
      </c>
      <c r="CW769" t="s">
        <v>362</v>
      </c>
      <c r="CZ769">
        <f t="shared" si="1084"/>
        <v>147136.89432976398</v>
      </c>
      <c r="DA769" s="34">
        <f t="shared" si="1085"/>
        <v>164105.71847208001</v>
      </c>
      <c r="DB769" s="34">
        <f t="shared" si="1086"/>
        <v>31.458747987466477</v>
      </c>
      <c r="DC769" s="34">
        <f t="shared" si="1087"/>
        <v>221.13467791437699</v>
      </c>
      <c r="DD769" s="9">
        <f t="shared" si="1088"/>
        <v>1486.0642500000001</v>
      </c>
      <c r="DE769" s="59">
        <f t="shared" si="1089"/>
        <v>0.98951633021097762</v>
      </c>
      <c r="DF769" s="59">
        <f t="shared" si="1090"/>
        <v>1.8968836157215267E-4</v>
      </c>
      <c r="DG769" s="59">
        <f t="shared" si="1091"/>
        <v>1.3333866547097137E-3</v>
      </c>
      <c r="DH769" s="59">
        <f t="shared" si="1092"/>
        <v>8.9605947727404069E-3</v>
      </c>
      <c r="DI769" s="14">
        <f t="shared" si="1093"/>
        <v>145594.35971582844</v>
      </c>
      <c r="DJ769" s="14">
        <f t="shared" si="1094"/>
        <v>27.910156412227888</v>
      </c>
      <c r="DK769" s="14">
        <f t="shared" si="1095"/>
        <v>196.19037131474059</v>
      </c>
      <c r="DL769" s="14">
        <f t="shared" si="1096"/>
        <v>1318.4340862085407</v>
      </c>
      <c r="DM769">
        <f t="shared" si="1097"/>
        <v>169239.46768665037</v>
      </c>
      <c r="DN769" s="34">
        <f t="shared" si="1098"/>
        <v>182192.4014988</v>
      </c>
      <c r="DO769" s="34">
        <f t="shared" si="1099"/>
        <v>34.925930048910452</v>
      </c>
      <c r="DP769" s="34">
        <f t="shared" si="1100"/>
        <v>245.50672821763084</v>
      </c>
      <c r="DQ769" s="9">
        <f t="shared" si="1101"/>
        <v>1649.8487499999999</v>
      </c>
      <c r="DR769" s="59">
        <f t="shared" si="1102"/>
        <v>0.98951633021097773</v>
      </c>
      <c r="DS769" s="59">
        <f t="shared" si="1103"/>
        <v>1.8968836157215267E-4</v>
      </c>
      <c r="DT769" s="59">
        <f t="shared" si="1104"/>
        <v>1.3333866547097137E-3</v>
      </c>
      <c r="DU769" s="59">
        <f t="shared" si="1105"/>
        <v>8.9605947727404069E-3</v>
      </c>
      <c r="DV769" s="14">
        <f t="shared" si="1106"/>
        <v>167465.21699215361</v>
      </c>
      <c r="DW769" s="14">
        <f t="shared" si="1107"/>
        <v>32.102757338823984</v>
      </c>
      <c r="DX769" s="14">
        <f t="shared" si="1108"/>
        <v>225.66164766355541</v>
      </c>
      <c r="DY769" s="14">
        <f t="shared" si="1109"/>
        <v>1516.4862894943681</v>
      </c>
      <c r="DZ769" s="34" t="e">
        <f t="shared" si="1110"/>
        <v>#REF!</v>
      </c>
      <c r="EA769" s="34" t="e">
        <f t="shared" si="1111"/>
        <v>#REF!</v>
      </c>
      <c r="EB769" s="34" t="e">
        <f t="shared" si="1112"/>
        <v>#REF!</v>
      </c>
      <c r="EC769" s="34" t="e">
        <f t="shared" si="1113"/>
        <v>#REF!</v>
      </c>
      <c r="ED769" s="34" t="e">
        <f t="shared" si="1114"/>
        <v>#REF!</v>
      </c>
      <c r="EE769" s="59" t="e">
        <f t="shared" si="1115"/>
        <v>#REF!</v>
      </c>
      <c r="EF769" s="59" t="e">
        <f t="shared" si="1116"/>
        <v>#REF!</v>
      </c>
      <c r="EG769" s="59" t="e">
        <f t="shared" si="1117"/>
        <v>#REF!</v>
      </c>
      <c r="EH769" s="59" t="e">
        <f t="shared" si="1118"/>
        <v>#REF!</v>
      </c>
      <c r="EI769" s="14" t="e">
        <f t="shared" si="1119"/>
        <v>#REF!</v>
      </c>
      <c r="EJ769" s="14" t="e">
        <f t="shared" si="1120"/>
        <v>#REF!</v>
      </c>
      <c r="EK769" s="14" t="e">
        <f t="shared" si="1121"/>
        <v>#REF!</v>
      </c>
      <c r="EL769" s="14" t="e">
        <f t="shared" si="1122"/>
        <v>#REF!</v>
      </c>
      <c r="EM769" t="e">
        <f t="shared" si="1123"/>
        <v>#REF!</v>
      </c>
      <c r="EN769" s="34" t="e">
        <f t="shared" si="1124"/>
        <v>#REF!</v>
      </c>
      <c r="EO769" s="34" t="e">
        <f t="shared" si="1125"/>
        <v>#REF!</v>
      </c>
      <c r="EP769" s="34" t="e">
        <f t="shared" si="1126"/>
        <v>#REF!</v>
      </c>
      <c r="EQ769" s="34" t="e">
        <f t="shared" si="1127"/>
        <v>#REF!</v>
      </c>
      <c r="ER769" s="59" t="e">
        <f t="shared" si="1128"/>
        <v>#REF!</v>
      </c>
      <c r="ES769" s="59" t="e">
        <f t="shared" si="1129"/>
        <v>#REF!</v>
      </c>
      <c r="ET769" s="59" t="e">
        <f t="shared" si="1130"/>
        <v>#REF!</v>
      </c>
      <c r="EU769" s="59" t="e">
        <f t="shared" si="1131"/>
        <v>#REF!</v>
      </c>
      <c r="EV769" s="14" t="e">
        <f t="shared" si="1132"/>
        <v>#REF!</v>
      </c>
      <c r="EW769" s="14" t="e">
        <f t="shared" si="1133"/>
        <v>#REF!</v>
      </c>
      <c r="EX769" s="14" t="e">
        <f t="shared" si="1134"/>
        <v>#REF!</v>
      </c>
      <c r="EY769" s="14" t="e">
        <f t="shared" si="1135"/>
        <v>#REF!</v>
      </c>
    </row>
    <row r="770" spans="1:155" x14ac:dyDescent="0.2">
      <c r="A770" s="17">
        <v>30163699</v>
      </c>
      <c r="B770" t="s">
        <v>62</v>
      </c>
      <c r="C770" t="s">
        <v>3041</v>
      </c>
      <c r="D770" t="s">
        <v>3042</v>
      </c>
      <c r="E770" t="s">
        <v>1313</v>
      </c>
      <c r="F770" t="s">
        <v>41</v>
      </c>
      <c r="G770" t="s">
        <v>42</v>
      </c>
      <c r="H770" t="s">
        <v>3043</v>
      </c>
      <c r="I770" t="s">
        <v>68</v>
      </c>
      <c r="J770" s="19" t="s">
        <v>69</v>
      </c>
      <c r="K770" t="s">
        <v>70</v>
      </c>
      <c r="L770">
        <v>1958</v>
      </c>
      <c r="M770">
        <f t="shared" si="1138"/>
        <v>1958</v>
      </c>
      <c r="N770">
        <v>61</v>
      </c>
      <c r="O770" s="19">
        <f t="shared" si="1139"/>
        <v>61</v>
      </c>
      <c r="P770" t="s">
        <v>54</v>
      </c>
      <c r="Q770" s="19" t="str">
        <f t="shared" ref="Q770:Q833" si="1140">IF(O770&lt;10,"0-10",IF(O770&lt;20,"10-20",IF(O770&lt;30,"20-30",IF(O770&lt;40,"30-40",IF(O770&lt;50,"40-50",IF(O770&lt;60,"50-60","60-70"))))))</f>
        <v>60-70</v>
      </c>
      <c r="R770" s="23">
        <v>280.5</v>
      </c>
      <c r="S770" s="15">
        <f t="shared" ref="S770:S833" si="1141">R770/1000</f>
        <v>0.28050000000000003</v>
      </c>
      <c r="T770">
        <v>30419522</v>
      </c>
      <c r="U770" t="s">
        <v>45</v>
      </c>
      <c r="V770" t="s">
        <v>55</v>
      </c>
      <c r="W770" t="s">
        <v>47</v>
      </c>
      <c r="X770" t="s">
        <v>88</v>
      </c>
      <c r="Y770" t="s">
        <v>504</v>
      </c>
      <c r="Z770" t="s">
        <v>3044</v>
      </c>
      <c r="AA770" t="s">
        <v>3045</v>
      </c>
      <c r="AB770" t="s">
        <v>320</v>
      </c>
      <c r="AC770">
        <v>1958</v>
      </c>
      <c r="AD770">
        <v>122</v>
      </c>
      <c r="AE770" t="str">
        <f t="shared" ref="AE770:AE833" si="1142">IF(AD770&lt;=10,"&lt;10",IF(AD770&lt;=20,"20",IF(AD770&lt;=30,"&lt;30",IF(AD770&lt;=40,"&lt;40",IF(AD770&lt;=50,"&lt;50",IF(AD770&lt;=60,"&lt;60",IF(AD770&lt;=70,"&lt;70",IF(AD770&lt;=80,"&lt;80","&gt;80"))))))))</f>
        <v>&gt;80</v>
      </c>
      <c r="AF770">
        <v>-36.31825534</v>
      </c>
      <c r="AG770">
        <v>147.27538544000001</v>
      </c>
      <c r="AH770" t="s">
        <v>50</v>
      </c>
      <c r="AI770" t="s">
        <v>51</v>
      </c>
      <c r="AJ770" s="33" t="s">
        <v>128</v>
      </c>
      <c r="AL770" t="s">
        <v>78</v>
      </c>
      <c r="AM770" t="s">
        <v>79</v>
      </c>
      <c r="AN770">
        <v>330</v>
      </c>
      <c r="AO770" s="69">
        <v>2</v>
      </c>
      <c r="AP770">
        <v>1</v>
      </c>
      <c r="AQ770">
        <v>0</v>
      </c>
      <c r="AR770">
        <v>0</v>
      </c>
      <c r="AS770" s="82" t="str">
        <f t="shared" ref="AS770:AS833" si="1143">"Gw"&amp;"-"&amp;AQ770&amp;"-"&amp;AR770</f>
        <v>Gw-0-0</v>
      </c>
      <c r="AT770" s="14">
        <f t="shared" ref="AT770:AT833" si="1144">BQ770</f>
        <v>2760744</v>
      </c>
      <c r="AU770" s="81">
        <f>VLOOKUP(C770,Bushfire_Vlookup!$F$2:$H$12575,3,FALSE)</f>
        <v>106.284712</v>
      </c>
      <c r="AV770" s="14">
        <f>VLOOKUP(AS770,Safety_collateral_Vlookup!$J$3:$L$20,2,FALSE)</f>
        <v>3720.1399252148244</v>
      </c>
      <c r="AW770" s="14">
        <f>VLOOKUP(AS770,Safety_collateral_Vlookup!$J$3:$L$20,3,FALSE)</f>
        <v>25000</v>
      </c>
      <c r="AX770" s="48">
        <f t="shared" ref="AX770:AX833" si="1145">(AT770+AU770+AV770+AW770)*1.067</f>
        <v>2976471.6430879082</v>
      </c>
      <c r="AY770" s="49">
        <f t="shared" si="1136"/>
        <v>21318.000000000004</v>
      </c>
      <c r="AZ770" s="14">
        <v>76000</v>
      </c>
      <c r="BA770" s="16">
        <f t="shared" ref="BA770:BA833" si="1146">AX770/AY770</f>
        <v>139.62246191424654</v>
      </c>
      <c r="BB770" t="e">
        <f>IF(BA770&lt;=#REF!,#REF!,IF(BA770&lt;=#REF!,#REF!,IF(BA770&lt;=#REF!,#REF!,IF(BA770&lt;=#REF!,#REF!,#REF!))))</f>
        <v>#REF!</v>
      </c>
      <c r="BC770" s="51">
        <v>5</v>
      </c>
      <c r="BD770" s="21">
        <v>85</v>
      </c>
      <c r="BE770" s="21">
        <v>6.4399999999999999E-2</v>
      </c>
      <c r="BF770" s="26">
        <f t="shared" ref="BF770:BF833" si="1147">PMT(BE770,BD770,-AY770)</f>
        <v>1379.7322074273493</v>
      </c>
      <c r="BG770" s="21">
        <v>4</v>
      </c>
      <c r="BH770" s="21">
        <f t="shared" ref="BH770:BH833" si="1148">BD770-IF(AO770=1,0.95*BD770,IF(AO770=2,0.85*BD770,IF(AO770=3,0.6*BD770,IF(AO770=4,0.22*BD770,0.08*BD770))))</f>
        <v>12.75</v>
      </c>
      <c r="BI770" s="28">
        <f t="shared" ref="BI770:BI833" si="1149">BG770*(BH770^(BG770-1))/(BD770^BG770)</f>
        <v>1.5882352941176472E-4</v>
      </c>
      <c r="BJ770" s="27">
        <f t="shared" ref="BJ770:BJ833" si="1150">BI770</f>
        <v>1.5882352941176472E-4</v>
      </c>
      <c r="BK770" s="28">
        <f t="shared" ref="BK770:BK833" si="1151">(BI770*AY770)/BF770</f>
        <v>2.4539544570849501E-3</v>
      </c>
      <c r="BL770" s="35">
        <f t="shared" ref="BL770:BL833" si="1152">(BI770*AX770)/BF770</f>
        <v>0.34262716272363902</v>
      </c>
      <c r="BM770" s="21" t="str">
        <f t="shared" ref="BM770:BM833" si="1153">IF(BL770&lt;=0.3,"Cr1",IF(BL770&lt;=1,"Cr2",IF(BL770&lt;=3,"Cr3",IF(BL770&lt;=10,"Cr4","Cr5"))))</f>
        <v>Cr2</v>
      </c>
      <c r="BN770" s="51">
        <v>2</v>
      </c>
      <c r="BO770" s="21">
        <v>0</v>
      </c>
      <c r="BP770" s="50" t="s">
        <v>5497</v>
      </c>
      <c r="BQ770" s="14">
        <v>2760744</v>
      </c>
      <c r="BR770">
        <f>IFERROR(VLOOKUP(AO770,'Model Failure data- Lines'!$A$37:$E$41,3,FALSE),'Model Failure data- Lines'!$C$37)</f>
        <v>5.2310000000000009E-2</v>
      </c>
      <c r="BS770" s="14">
        <f t="shared" ref="BS770:BS833" si="1154">($AX770)*BR770</f>
        <v>155699.23164992849</v>
      </c>
      <c r="BT770" s="34">
        <f t="shared" si="1137"/>
        <v>19014.59908630171</v>
      </c>
      <c r="BU770" s="34">
        <f t="shared" ref="BU770:BU833" si="1155">BS770/BT770</f>
        <v>8.1884046538796404</v>
      </c>
      <c r="BV770" s="54">
        <f t="shared" ref="BV770:BV833" si="1156">BS770-BT770</f>
        <v>136684.63256362677</v>
      </c>
      <c r="BW770">
        <f>IFERROR(VLOOKUP(AO770,'Model Failure data- Lines'!$A$37:$E$41,4,FALSE),'Model Failure data- Lines'!$D$37)</f>
        <v>5.571000000000001E-2</v>
      </c>
      <c r="BX770" s="14">
        <f t="shared" ref="BX770:BX833" si="1157">($AX770)*BW770</f>
        <v>165819.2352364274</v>
      </c>
      <c r="BY770" s="34">
        <f t="shared" ref="BY770:BY833" si="1158">$AY770/1.0468^5</f>
        <v>16960.079670362407</v>
      </c>
      <c r="BZ770" s="71">
        <f t="shared" ref="BZ770:BZ833" si="1159">BX770/BY770</f>
        <v>9.7770316212721031</v>
      </c>
      <c r="CA770" s="71">
        <f t="shared" ref="CA770:CA833" si="1160">BX770-BY770</f>
        <v>148859.15556606499</v>
      </c>
      <c r="CB770" s="57">
        <v>2</v>
      </c>
      <c r="CC770">
        <f>IFERROR(VLOOKUP(AO770,'Model Failure data- Lines'!$A$37:$E$41,5,FALSE),'Model Failure data- Lines'!$E$37)</f>
        <v>6.1850000000000002E-2</v>
      </c>
      <c r="CD770" s="14">
        <f t="shared" ref="CD770:CD833" si="1161">($AX770)*CC770</f>
        <v>184094.77112498714</v>
      </c>
      <c r="CE770" s="34">
        <f t="shared" ref="CE770:CE833" si="1162">$AY770/1.0468^10</f>
        <v>13493.024787739942</v>
      </c>
      <c r="CF770" s="34">
        <f t="shared" ref="CF770:CF833" si="1163">CD770/CE770</f>
        <v>13.643699172053674</v>
      </c>
      <c r="CG770" s="54">
        <f t="shared" ref="CG770:CG833" si="1164">CD770-CE770</f>
        <v>170601.7463372472</v>
      </c>
      <c r="CH770" t="e">
        <f>IFERROR(VLOOKUP(AO770,'Model Failure data- Lines'!#REF!,3,FALSE),'Model Failure data- Lines'!#REF!)</f>
        <v>#REF!</v>
      </c>
      <c r="CI770" s="14" t="e">
        <f t="shared" ref="CI770:CI833" si="1165">($AX770)*CH770</f>
        <v>#REF!</v>
      </c>
      <c r="CJ770" s="34">
        <f t="shared" ref="CJ770:CJ833" si="1166">$AY770/1.0644^2.5</f>
        <v>18238.297399495947</v>
      </c>
      <c r="CK770" s="34" t="e">
        <f t="shared" ref="CK770:CK833" si="1167">CI770/CJ770</f>
        <v>#REF!</v>
      </c>
      <c r="CL770" s="54" t="e">
        <f t="shared" ref="CL770:CL833" si="1168">CI770-CJ770</f>
        <v>#REF!</v>
      </c>
      <c r="CM770" t="e">
        <f>IFERROR(VLOOKUP(AO770,'Model Failure data- Lines'!#REF!,4,FALSE),'Model Failure data- Lines'!#REF!)</f>
        <v>#REF!</v>
      </c>
      <c r="CN770" s="14" t="e">
        <f t="shared" ref="CN770:CN833" si="1169">($AX770)*CM770</f>
        <v>#REF!</v>
      </c>
      <c r="CO770" s="34">
        <f t="shared" ref="CO770:CO833" si="1170">$AY770/1.0644^5</f>
        <v>15603.50370731122</v>
      </c>
      <c r="CP770" s="34" t="e">
        <f t="shared" ref="CP770:CP833" si="1171">CN770/CO770</f>
        <v>#REF!</v>
      </c>
      <c r="CQ770" s="54" t="e">
        <f t="shared" ref="CQ770:CQ833" si="1172">CN770-CO770</f>
        <v>#REF!</v>
      </c>
      <c r="CR770" t="e">
        <f>IFERROR(VLOOKUP(AO770,'Model Failure data- Lines'!#REF!,5,FALSE),'Model Failure data- Lines'!#REF!)</f>
        <v>#REF!</v>
      </c>
      <c r="CS770" s="14" t="e">
        <f t="shared" ref="CS770:CS833" si="1173">($AX770)*CR770</f>
        <v>#REF!</v>
      </c>
      <c r="CT770" s="34">
        <f t="shared" ref="CT770:CT833" si="1174">$AY770/1.0644^10</f>
        <v>11420.833471436108</v>
      </c>
      <c r="CU770" s="34" t="e">
        <f t="shared" ref="CU770:CU833" si="1175">CS770/CT770</f>
        <v>#REF!</v>
      </c>
      <c r="CV770" s="54" t="e">
        <f t="shared" ref="CV770:CV833" si="1176">CS770-CT770</f>
        <v>#REF!</v>
      </c>
      <c r="CW770" t="s">
        <v>320</v>
      </c>
      <c r="CZ770">
        <f t="shared" ref="CZ770:CZ833" si="1177">BX770*(BZ770-1)/BZ770</f>
        <v>148859.15556606499</v>
      </c>
      <c r="DA770" s="34">
        <f t="shared" ref="DA770:DA833" si="1178">1.067*$AT770*$BW770</f>
        <v>164105.71847208001</v>
      </c>
      <c r="DB770" s="34">
        <f t="shared" ref="DB770:DB833" si="1179">1.067*$BW770*$AU770</f>
        <v>6.3178364329898411</v>
      </c>
      <c r="DC770" s="34">
        <f t="shared" ref="DC770:DC833" si="1180">1.067*$BW770*$AV770</f>
        <v>221.13467791437699</v>
      </c>
      <c r="DD770" s="9">
        <f t="shared" ref="DD770:DD833" si="1181">1.067*$BW770*$AW770</f>
        <v>1486.0642500000001</v>
      </c>
      <c r="DE770" s="59">
        <f t="shared" ref="DE770:DE833" si="1182">DA770/$BX770</f>
        <v>0.9896663570911769</v>
      </c>
      <c r="DF770" s="59">
        <f t="shared" ref="DF770:DF833" si="1183">DB770/$BX770</f>
        <v>3.810074521198811E-5</v>
      </c>
      <c r="DG770" s="59">
        <f t="shared" ref="DG770:DG833" si="1184">DC770/$BX770</f>
        <v>1.3335888179624039E-3</v>
      </c>
      <c r="DH770" s="59">
        <f t="shared" ref="DH770:DH833" si="1185">DD770/$BX770</f>
        <v>8.9619533456486451E-3</v>
      </c>
      <c r="DI770" s="14">
        <f t="shared" ref="DI770:DI833" si="1186">DE770*$BX770*($BZ770-1)/$BZ770</f>
        <v>147320.89820873633</v>
      </c>
      <c r="DJ770" s="14">
        <f t="shared" ref="DJ770:DJ833" si="1187">DF770*$BX770*($BZ770-1)/$BZ770</f>
        <v>5.6716447586943435</v>
      </c>
      <c r="DK770" s="14">
        <f t="shared" ref="DK770:DK833" si="1188">DG770*$BX770*($BZ770-1)/$BZ770</f>
        <v>198.5169053142302</v>
      </c>
      <c r="DL770" s="14">
        <f t="shared" ref="DL770:DL833" si="1189">DH770*$BX770*($BZ770-1)/$BZ770</f>
        <v>1334.0688072557282</v>
      </c>
      <c r="DM770">
        <f t="shared" ref="DM770:DM833" si="1190">CD770*(CF770-1)/CF770</f>
        <v>170601.7463372472</v>
      </c>
      <c r="DN770" s="34">
        <f t="shared" ref="DN770:DN833" si="1191">1.067*$AT770*$CC770</f>
        <v>182192.4014988</v>
      </c>
      <c r="DO770" s="34">
        <f t="shared" ref="DO770:DO833" si="1192">1.067*$CC770*$AU770</f>
        <v>7.0141479694923996</v>
      </c>
      <c r="DP770" s="34">
        <f t="shared" ref="DP770:DP833" si="1193">1.067*$CC770*$AV770</f>
        <v>245.50672821763084</v>
      </c>
      <c r="DQ770" s="9">
        <f t="shared" ref="DQ770:DQ833" si="1194">1.067*$CC770*$AW770</f>
        <v>1649.8487499999999</v>
      </c>
      <c r="DR770" s="59">
        <f t="shared" ref="DR770:DR833" si="1195">DN770/$CD770</f>
        <v>0.9896663570911769</v>
      </c>
      <c r="DS770" s="59">
        <f t="shared" ref="DS770:DS833" si="1196">DO770/$CD770</f>
        <v>3.8100745211988104E-5</v>
      </c>
      <c r="DT770" s="59">
        <f t="shared" ref="DT770:DT833" si="1197">DP770/$CD770</f>
        <v>1.3335888179624037E-3</v>
      </c>
      <c r="DU770" s="59">
        <f t="shared" ref="DU770:DU833" si="1198">DQ770/$CD770</f>
        <v>8.9619533456486451E-3</v>
      </c>
      <c r="DV770" s="14">
        <f t="shared" ref="DV770:DV833" si="1199">DR770*$CD770*($CF770-1)/$CF770</f>
        <v>168838.80881097645</v>
      </c>
      <c r="DW770" s="14">
        <f t="shared" ref="DW770:DW833" si="1200">DS770*$CD770*($CF770-1)/$CF770</f>
        <v>6.5000536699156806</v>
      </c>
      <c r="DX770" s="14">
        <f t="shared" ref="DX770:DX833" si="1201">DT770*$CD770*($CF770-1)/$CF770</f>
        <v>227.51258124021132</v>
      </c>
      <c r="DY770" s="14">
        <f t="shared" ref="DY770:DY833" si="1202">DU770*$CD770*($CF770-1)/$CF770</f>
        <v>1528.9248913605941</v>
      </c>
      <c r="DZ770" s="34" t="e">
        <f t="shared" ref="DZ770:DZ833" si="1203">CN770*(CP770-1)/CP770</f>
        <v>#REF!</v>
      </c>
      <c r="EA770" s="34" t="e">
        <f t="shared" ref="EA770:EA833" si="1204">1.067*$AT770*$CM770</f>
        <v>#REF!</v>
      </c>
      <c r="EB770" s="34" t="e">
        <f t="shared" ref="EB770:EB833" si="1205">1.067*$AU770*$CM770</f>
        <v>#REF!</v>
      </c>
      <c r="EC770" s="34" t="e">
        <f t="shared" ref="EC770:EC833" si="1206">1.067*$AV770*$CM770</f>
        <v>#REF!</v>
      </c>
      <c r="ED770" s="34" t="e">
        <f t="shared" ref="ED770:ED833" si="1207">1.067*$AW770*$CM770</f>
        <v>#REF!</v>
      </c>
      <c r="EE770" s="59" t="e">
        <f t="shared" ref="EE770:EE833" si="1208">EA770/$CN770</f>
        <v>#REF!</v>
      </c>
      <c r="EF770" s="59" t="e">
        <f t="shared" ref="EF770:EF833" si="1209">EB770/$CN770</f>
        <v>#REF!</v>
      </c>
      <c r="EG770" s="59" t="e">
        <f t="shared" ref="EG770:EG833" si="1210">EC770/$CN770</f>
        <v>#REF!</v>
      </c>
      <c r="EH770" s="59" t="e">
        <f t="shared" ref="EH770:EH833" si="1211">ED770/$CN770</f>
        <v>#REF!</v>
      </c>
      <c r="EI770" s="14" t="e">
        <f t="shared" ref="EI770:EI833" si="1212">EE770*$CN770*($CP770-1)/$CP770</f>
        <v>#REF!</v>
      </c>
      <c r="EJ770" s="14" t="e">
        <f t="shared" ref="EJ770:EJ833" si="1213">EF770*$CN770*($CP770-1)/$CP770</f>
        <v>#REF!</v>
      </c>
      <c r="EK770" s="14" t="e">
        <f t="shared" ref="EK770:EK833" si="1214">EG770*$CN770*($CP770-1)/$CP770</f>
        <v>#REF!</v>
      </c>
      <c r="EL770" s="14" t="e">
        <f t="shared" ref="EL770:EL833" si="1215">EH770*$CN770*($CP770-1)/$CP770</f>
        <v>#REF!</v>
      </c>
      <c r="EM770" t="e">
        <f t="shared" ref="EM770:EM833" si="1216">CS770*(CU770-1)/CU770</f>
        <v>#REF!</v>
      </c>
      <c r="EN770" s="34" t="e">
        <f t="shared" ref="EN770:EN833" si="1217">1.067*$AT770*$CR770</f>
        <v>#REF!</v>
      </c>
      <c r="EO770" s="34" t="e">
        <f t="shared" ref="EO770:EO833" si="1218">1.067*$AU770*$CR770</f>
        <v>#REF!</v>
      </c>
      <c r="EP770" s="34" t="e">
        <f t="shared" ref="EP770:EP833" si="1219">1.067*$AV770*$CR770</f>
        <v>#REF!</v>
      </c>
      <c r="EQ770" s="34" t="e">
        <f t="shared" ref="EQ770:EQ833" si="1220">1.067*$AW770*$CR770</f>
        <v>#REF!</v>
      </c>
      <c r="ER770" s="59" t="e">
        <f t="shared" ref="ER770:ER833" si="1221">EN770/$CS770</f>
        <v>#REF!</v>
      </c>
      <c r="ES770" s="59" t="e">
        <f t="shared" ref="ES770:ES833" si="1222">EO770/$CS770</f>
        <v>#REF!</v>
      </c>
      <c r="ET770" s="59" t="e">
        <f t="shared" ref="ET770:ET833" si="1223">EP770/$CS770</f>
        <v>#REF!</v>
      </c>
      <c r="EU770" s="59" t="e">
        <f t="shared" ref="EU770:EU833" si="1224">EQ770/$CS770</f>
        <v>#REF!</v>
      </c>
      <c r="EV770" s="14" t="e">
        <f t="shared" ref="EV770:EV833" si="1225">ER770*$CS770*($CU770-1)/$CU770</f>
        <v>#REF!</v>
      </c>
      <c r="EW770" s="14" t="e">
        <f t="shared" ref="EW770:EW833" si="1226">ES770*$CS770*($CU770-1)/$CU770</f>
        <v>#REF!</v>
      </c>
      <c r="EX770" s="14" t="e">
        <f t="shared" ref="EX770:EX833" si="1227">ET770*$CS770*($CU770-1)/$CU770</f>
        <v>#REF!</v>
      </c>
      <c r="EY770" s="14" t="e">
        <f t="shared" ref="EY770:EY833" si="1228">EU770*$CS770*($CU770-1)/$CU770</f>
        <v>#REF!</v>
      </c>
    </row>
    <row r="771" spans="1:155" x14ac:dyDescent="0.2">
      <c r="A771" s="17">
        <v>30203838</v>
      </c>
      <c r="B771" t="s">
        <v>62</v>
      </c>
      <c r="C771" t="s">
        <v>326</v>
      </c>
      <c r="D771" t="s">
        <v>327</v>
      </c>
      <c r="E771" t="s">
        <v>328</v>
      </c>
      <c r="F771" t="s">
        <v>41</v>
      </c>
      <c r="G771" t="s">
        <v>42</v>
      </c>
      <c r="H771" t="s">
        <v>3587</v>
      </c>
      <c r="I771" t="s">
        <v>68</v>
      </c>
      <c r="J771" s="19" t="s">
        <v>69</v>
      </c>
      <c r="K771" t="s">
        <v>70</v>
      </c>
      <c r="L771">
        <v>1965</v>
      </c>
      <c r="M771">
        <f t="shared" si="1138"/>
        <v>1965</v>
      </c>
      <c r="N771">
        <v>54</v>
      </c>
      <c r="O771" s="19">
        <f t="shared" si="1139"/>
        <v>54</v>
      </c>
      <c r="P771" t="s">
        <v>80</v>
      </c>
      <c r="Q771" s="19" t="str">
        <f t="shared" si="1140"/>
        <v>50-60</v>
      </c>
      <c r="R771" s="23">
        <v>586.70000000000005</v>
      </c>
      <c r="S771" s="15">
        <f t="shared" si="1141"/>
        <v>0.5867</v>
      </c>
      <c r="T771">
        <v>30383492</v>
      </c>
      <c r="U771" t="s">
        <v>45</v>
      </c>
      <c r="V771" t="s">
        <v>55</v>
      </c>
      <c r="W771" s="20" t="s">
        <v>87</v>
      </c>
      <c r="X771" t="s">
        <v>48</v>
      </c>
      <c r="Y771" t="s">
        <v>251</v>
      </c>
      <c r="Z771" t="s">
        <v>329</v>
      </c>
      <c r="AA771" t="s">
        <v>330</v>
      </c>
      <c r="AB771" t="s">
        <v>331</v>
      </c>
      <c r="AC771">
        <v>1965</v>
      </c>
      <c r="AD771">
        <v>108</v>
      </c>
      <c r="AE771" t="str">
        <f t="shared" si="1142"/>
        <v>&gt;80</v>
      </c>
      <c r="AF771">
        <v>-36.299611540000001</v>
      </c>
      <c r="AG771">
        <v>147.34362361000001</v>
      </c>
      <c r="AH771" t="s">
        <v>50</v>
      </c>
      <c r="AI771" t="s">
        <v>51</v>
      </c>
      <c r="AJ771" s="33" t="s">
        <v>291</v>
      </c>
      <c r="AL771" t="s">
        <v>48</v>
      </c>
      <c r="AM771" t="s">
        <v>86</v>
      </c>
      <c r="AN771">
        <v>330</v>
      </c>
      <c r="AO771" s="69">
        <v>2</v>
      </c>
      <c r="AP771">
        <v>1</v>
      </c>
      <c r="AQ771">
        <v>0</v>
      </c>
      <c r="AR771">
        <v>0</v>
      </c>
      <c r="AS771" s="82" t="str">
        <f t="shared" si="1143"/>
        <v>Gw-0-0</v>
      </c>
      <c r="AT771" s="14">
        <f t="shared" si="1144"/>
        <v>2760744</v>
      </c>
      <c r="AU771" s="81">
        <f>VLOOKUP(C771,Bushfire_Vlookup!$F$2:$H$12575,3,FALSE)</f>
        <v>552.37303199999997</v>
      </c>
      <c r="AV771" s="14">
        <f>VLOOKUP(AS771,Safety_collateral_Vlookup!$J$3:$L$20,2,FALSE)</f>
        <v>3720.1399252148244</v>
      </c>
      <c r="AW771" s="14">
        <f>VLOOKUP(AS771,Safety_collateral_Vlookup!$J$3:$L$20,3,FALSE)</f>
        <v>25000</v>
      </c>
      <c r="AX771" s="48">
        <f t="shared" si="1145"/>
        <v>2976947.6193253482</v>
      </c>
      <c r="AY771" s="49">
        <f t="shared" si="1136"/>
        <v>44589.2</v>
      </c>
      <c r="AZ771" s="14">
        <v>76000</v>
      </c>
      <c r="BA771" s="16">
        <f t="shared" si="1146"/>
        <v>66.763871505327486</v>
      </c>
      <c r="BB771" t="e">
        <f>IF(BA771&lt;=#REF!,#REF!,IF(BA771&lt;=#REF!,#REF!,IF(BA771&lt;=#REF!,#REF!,IF(BA771&lt;=#REF!,#REF!,#REF!))))</f>
        <v>#REF!</v>
      </c>
      <c r="BC771" s="51">
        <v>5</v>
      </c>
      <c r="BD771" s="21">
        <v>85</v>
      </c>
      <c r="BE771" s="21">
        <v>6.4399999999999999E-2</v>
      </c>
      <c r="BF771" s="26">
        <f t="shared" si="1147"/>
        <v>2885.8783818097172</v>
      </c>
      <c r="BG771" s="21">
        <v>4</v>
      </c>
      <c r="BH771" s="21">
        <f t="shared" si="1148"/>
        <v>12.75</v>
      </c>
      <c r="BI771" s="28">
        <f t="shared" si="1149"/>
        <v>1.5882352941176472E-4</v>
      </c>
      <c r="BJ771" s="27">
        <f t="shared" si="1150"/>
        <v>1.5882352941176472E-4</v>
      </c>
      <c r="BK771" s="28">
        <f t="shared" si="1151"/>
        <v>2.4539544570849501E-3</v>
      </c>
      <c r="BL771" s="35">
        <f t="shared" si="1152"/>
        <v>0.16383550005274528</v>
      </c>
      <c r="BM771" s="21" t="str">
        <f t="shared" si="1153"/>
        <v>Cr1</v>
      </c>
      <c r="BN771" s="51">
        <v>1</v>
      </c>
      <c r="BO771" s="21">
        <v>0</v>
      </c>
      <c r="BP771" s="50" t="s">
        <v>5497</v>
      </c>
      <c r="BQ771" s="14">
        <v>2760744</v>
      </c>
      <c r="BR771">
        <f>IFERROR(VLOOKUP(AO771,'Model Failure data- Lines'!$A$37:$E$41,3,FALSE),'Model Failure data- Lines'!$C$37)</f>
        <v>5.2310000000000009E-2</v>
      </c>
      <c r="BS771" s="14">
        <f t="shared" si="1154"/>
        <v>155724.12996690898</v>
      </c>
      <c r="BT771" s="34">
        <f t="shared" si="1137"/>
        <v>39771.355735947276</v>
      </c>
      <c r="BU771" s="34">
        <f t="shared" si="1155"/>
        <v>3.9154845764072852</v>
      </c>
      <c r="BV771" s="54">
        <f t="shared" si="1156"/>
        <v>115952.7742309617</v>
      </c>
      <c r="BW771">
        <f>IFERROR(VLOOKUP(AO771,'Model Failure data- Lines'!$A$37:$E$41,4,FALSE),'Model Failure data- Lines'!$D$37)</f>
        <v>5.571000000000001E-2</v>
      </c>
      <c r="BX771" s="14">
        <f t="shared" si="1157"/>
        <v>165845.75187261516</v>
      </c>
      <c r="BY771" s="34">
        <f t="shared" si="1158"/>
        <v>35474.077513731267</v>
      </c>
      <c r="BZ771" s="71">
        <f t="shared" si="1159"/>
        <v>4.675125147607285</v>
      </c>
      <c r="CA771" s="71">
        <f t="shared" si="1160"/>
        <v>130371.6743588839</v>
      </c>
      <c r="CB771" s="57">
        <v>2</v>
      </c>
      <c r="CC771">
        <f>IFERROR(VLOOKUP(AO771,'Model Failure data- Lines'!$A$37:$E$41,5,FALSE),'Model Failure data- Lines'!$E$37)</f>
        <v>6.1850000000000002E-2</v>
      </c>
      <c r="CD771" s="14">
        <f t="shared" si="1161"/>
        <v>184124.2102552728</v>
      </c>
      <c r="CE771" s="34">
        <f t="shared" si="1162"/>
        <v>28222.308887582964</v>
      </c>
      <c r="CF771" s="34">
        <f t="shared" si="1163"/>
        <v>6.5240661559154844</v>
      </c>
      <c r="CG771" s="54">
        <f t="shared" si="1164"/>
        <v>155901.90136768983</v>
      </c>
      <c r="CH771" t="e">
        <f>IFERROR(VLOOKUP(AO771,'Model Failure data- Lines'!#REF!,3,FALSE),'Model Failure data- Lines'!#REF!)</f>
        <v>#REF!</v>
      </c>
      <c r="CI771" s="14" t="e">
        <f t="shared" si="1165"/>
        <v>#REF!</v>
      </c>
      <c r="CJ771" s="34">
        <f t="shared" si="1166"/>
        <v>38147.625968927881</v>
      </c>
      <c r="CK771" s="34" t="e">
        <f t="shared" si="1167"/>
        <v>#REF!</v>
      </c>
      <c r="CL771" s="54" t="e">
        <f t="shared" si="1168"/>
        <v>#REF!</v>
      </c>
      <c r="CM771" t="e">
        <f>IFERROR(VLOOKUP(AO771,'Model Failure data- Lines'!#REF!,4,FALSE),'Model Failure data- Lines'!#REF!)</f>
        <v>#REF!</v>
      </c>
      <c r="CN771" s="14" t="e">
        <f t="shared" si="1169"/>
        <v>#REF!</v>
      </c>
      <c r="CO771" s="34">
        <f t="shared" si="1170"/>
        <v>32636.633244490164</v>
      </c>
      <c r="CP771" s="34" t="e">
        <f t="shared" si="1171"/>
        <v>#REF!</v>
      </c>
      <c r="CQ771" s="54" t="e">
        <f t="shared" si="1172"/>
        <v>#REF!</v>
      </c>
      <c r="CR771" t="e">
        <f>IFERROR(VLOOKUP(AO771,'Model Failure data- Lines'!#REF!,5,FALSE),'Model Failure data- Lines'!#REF!)</f>
        <v>#REF!</v>
      </c>
      <c r="CS771" s="14" t="e">
        <f t="shared" si="1173"/>
        <v>#REF!</v>
      </c>
      <c r="CT771" s="34">
        <f t="shared" si="1174"/>
        <v>23888.067727955662</v>
      </c>
      <c r="CU771" s="34" t="e">
        <f t="shared" si="1175"/>
        <v>#REF!</v>
      </c>
      <c r="CV771" s="54" t="e">
        <f t="shared" si="1176"/>
        <v>#REF!</v>
      </c>
      <c r="CW771" t="s">
        <v>331</v>
      </c>
      <c r="CZ771">
        <f t="shared" si="1177"/>
        <v>130371.67435888389</v>
      </c>
      <c r="DA771" s="34">
        <f t="shared" si="1178"/>
        <v>164105.71847208001</v>
      </c>
      <c r="DB771" s="34">
        <f t="shared" si="1179"/>
        <v>32.834472620772239</v>
      </c>
      <c r="DC771" s="34">
        <f t="shared" si="1180"/>
        <v>221.13467791437699</v>
      </c>
      <c r="DD771" s="9">
        <f t="shared" si="1181"/>
        <v>1486.0642500000001</v>
      </c>
      <c r="DE771" s="59">
        <f t="shared" si="1182"/>
        <v>0.98950812196943305</v>
      </c>
      <c r="DF771" s="59">
        <f t="shared" si="1183"/>
        <v>1.9798199381068345E-4</v>
      </c>
      <c r="DG771" s="59">
        <f t="shared" si="1184"/>
        <v>1.3333755939930788E-3</v>
      </c>
      <c r="DH771" s="59">
        <f t="shared" si="1185"/>
        <v>8.960520442763192E-3</v>
      </c>
      <c r="DI771" s="14">
        <f t="shared" si="1186"/>
        <v>129003.8306528697</v>
      </c>
      <c r="DJ771" s="14">
        <f t="shared" si="1187"/>
        <v>25.811244026008993</v>
      </c>
      <c r="DK771" s="14">
        <f t="shared" si="1188"/>
        <v>173.83440873814905</v>
      </c>
      <c r="DL771" s="14">
        <f t="shared" si="1189"/>
        <v>1168.1980532500449</v>
      </c>
      <c r="DM771">
        <f t="shared" si="1190"/>
        <v>155901.90136768983</v>
      </c>
      <c r="DN771" s="34">
        <f t="shared" si="1191"/>
        <v>182192.4014988</v>
      </c>
      <c r="DO771" s="34">
        <f t="shared" si="1192"/>
        <v>36.453278255156398</v>
      </c>
      <c r="DP771" s="34">
        <f t="shared" si="1193"/>
        <v>245.50672821763084</v>
      </c>
      <c r="DQ771" s="9">
        <f t="shared" si="1194"/>
        <v>1649.8487499999999</v>
      </c>
      <c r="DR771" s="59">
        <f t="shared" si="1195"/>
        <v>0.98950812196943294</v>
      </c>
      <c r="DS771" s="59">
        <f t="shared" si="1196"/>
        <v>1.9798199381068345E-4</v>
      </c>
      <c r="DT771" s="59">
        <f t="shared" si="1197"/>
        <v>1.3333755939930784E-3</v>
      </c>
      <c r="DU771" s="59">
        <f t="shared" si="1198"/>
        <v>8.9605204427631903E-3</v>
      </c>
      <c r="DV771" s="14">
        <f t="shared" si="1199"/>
        <v>154266.19763380656</v>
      </c>
      <c r="DW771" s="14">
        <f t="shared" si="1200"/>
        <v>30.86576927165175</v>
      </c>
      <c r="DX771" s="14">
        <f t="shared" si="1201"/>
        <v>207.87579034079377</v>
      </c>
      <c r="DY771" s="14">
        <f t="shared" si="1202"/>
        <v>1396.9621742708355</v>
      </c>
      <c r="DZ771" s="34" t="e">
        <f t="shared" si="1203"/>
        <v>#REF!</v>
      </c>
      <c r="EA771" s="34" t="e">
        <f t="shared" si="1204"/>
        <v>#REF!</v>
      </c>
      <c r="EB771" s="34" t="e">
        <f t="shared" si="1205"/>
        <v>#REF!</v>
      </c>
      <c r="EC771" s="34" t="e">
        <f t="shared" si="1206"/>
        <v>#REF!</v>
      </c>
      <c r="ED771" s="34" t="e">
        <f t="shared" si="1207"/>
        <v>#REF!</v>
      </c>
      <c r="EE771" s="59" t="e">
        <f t="shared" si="1208"/>
        <v>#REF!</v>
      </c>
      <c r="EF771" s="59" t="e">
        <f t="shared" si="1209"/>
        <v>#REF!</v>
      </c>
      <c r="EG771" s="59" t="e">
        <f t="shared" si="1210"/>
        <v>#REF!</v>
      </c>
      <c r="EH771" s="59" t="e">
        <f t="shared" si="1211"/>
        <v>#REF!</v>
      </c>
      <c r="EI771" s="14" t="e">
        <f t="shared" si="1212"/>
        <v>#REF!</v>
      </c>
      <c r="EJ771" s="14" t="e">
        <f t="shared" si="1213"/>
        <v>#REF!</v>
      </c>
      <c r="EK771" s="14" t="e">
        <f t="shared" si="1214"/>
        <v>#REF!</v>
      </c>
      <c r="EL771" s="14" t="e">
        <f t="shared" si="1215"/>
        <v>#REF!</v>
      </c>
      <c r="EM771" t="e">
        <f t="shared" si="1216"/>
        <v>#REF!</v>
      </c>
      <c r="EN771" s="34" t="e">
        <f t="shared" si="1217"/>
        <v>#REF!</v>
      </c>
      <c r="EO771" s="34" t="e">
        <f t="shared" si="1218"/>
        <v>#REF!</v>
      </c>
      <c r="EP771" s="34" t="e">
        <f t="shared" si="1219"/>
        <v>#REF!</v>
      </c>
      <c r="EQ771" s="34" t="e">
        <f t="shared" si="1220"/>
        <v>#REF!</v>
      </c>
      <c r="ER771" s="59" t="e">
        <f t="shared" si="1221"/>
        <v>#REF!</v>
      </c>
      <c r="ES771" s="59" t="e">
        <f t="shared" si="1222"/>
        <v>#REF!</v>
      </c>
      <c r="ET771" s="59" t="e">
        <f t="shared" si="1223"/>
        <v>#REF!</v>
      </c>
      <c r="EU771" s="59" t="e">
        <f t="shared" si="1224"/>
        <v>#REF!</v>
      </c>
      <c r="EV771" s="14" t="e">
        <f t="shared" si="1225"/>
        <v>#REF!</v>
      </c>
      <c r="EW771" s="14" t="e">
        <f t="shared" si="1226"/>
        <v>#REF!</v>
      </c>
      <c r="EX771" s="14" t="e">
        <f t="shared" si="1227"/>
        <v>#REF!</v>
      </c>
      <c r="EY771" s="14" t="e">
        <f t="shared" si="1228"/>
        <v>#REF!</v>
      </c>
    </row>
    <row r="772" spans="1:155" x14ac:dyDescent="0.2">
      <c r="A772" s="17">
        <v>30075677</v>
      </c>
      <c r="B772" t="s">
        <v>62</v>
      </c>
      <c r="C772" t="s">
        <v>1925</v>
      </c>
      <c r="D772" t="s">
        <v>1926</v>
      </c>
      <c r="E772" t="s">
        <v>1927</v>
      </c>
      <c r="F772" t="s">
        <v>41</v>
      </c>
      <c r="G772" t="s">
        <v>42</v>
      </c>
      <c r="H772" t="s">
        <v>1928</v>
      </c>
      <c r="I772" t="s">
        <v>68</v>
      </c>
      <c r="J772" s="19" t="s">
        <v>69</v>
      </c>
      <c r="K772" t="s">
        <v>70</v>
      </c>
      <c r="L772">
        <v>1965</v>
      </c>
      <c r="M772">
        <f t="shared" si="1138"/>
        <v>1965</v>
      </c>
      <c r="N772">
        <v>54</v>
      </c>
      <c r="O772" s="19">
        <f t="shared" si="1139"/>
        <v>54</v>
      </c>
      <c r="P772" t="s">
        <v>80</v>
      </c>
      <c r="Q772" s="19" t="str">
        <f t="shared" si="1140"/>
        <v>50-60</v>
      </c>
      <c r="R772" s="23">
        <v>741</v>
      </c>
      <c r="S772" s="15">
        <f t="shared" si="1141"/>
        <v>0.74099999999999999</v>
      </c>
      <c r="T772">
        <v>30180330</v>
      </c>
      <c r="U772" t="s">
        <v>45</v>
      </c>
      <c r="V772" t="s">
        <v>55</v>
      </c>
      <c r="W772" t="s">
        <v>47</v>
      </c>
      <c r="X772" t="s">
        <v>88</v>
      </c>
      <c r="Y772" t="s">
        <v>374</v>
      </c>
      <c r="Z772" t="s">
        <v>1929</v>
      </c>
      <c r="AA772" t="s">
        <v>1930</v>
      </c>
      <c r="AB772" t="s">
        <v>137</v>
      </c>
      <c r="AC772">
        <v>1965</v>
      </c>
      <c r="AD772">
        <v>108</v>
      </c>
      <c r="AE772" t="str">
        <f t="shared" si="1142"/>
        <v>&gt;80</v>
      </c>
      <c r="AF772">
        <v>-36.301338700000002</v>
      </c>
      <c r="AG772">
        <v>147.33742616999999</v>
      </c>
      <c r="AH772" t="s">
        <v>50</v>
      </c>
      <c r="AI772" t="s">
        <v>51</v>
      </c>
      <c r="AJ772" s="33" t="s">
        <v>291</v>
      </c>
      <c r="AL772" t="s">
        <v>48</v>
      </c>
      <c r="AM772" t="s">
        <v>86</v>
      </c>
      <c r="AN772">
        <v>330</v>
      </c>
      <c r="AO772" s="69">
        <v>2</v>
      </c>
      <c r="AP772">
        <v>1</v>
      </c>
      <c r="AQ772">
        <v>0</v>
      </c>
      <c r="AR772">
        <v>0</v>
      </c>
      <c r="AS772" s="82" t="str">
        <f t="shared" si="1143"/>
        <v>Gw-0-0</v>
      </c>
      <c r="AT772" s="14">
        <f t="shared" si="1144"/>
        <v>2760744</v>
      </c>
      <c r="AU772" s="81">
        <f>VLOOKUP(C772,Bushfire_Vlookup!$F$2:$H$12575,3,FALSE)</f>
        <v>552.37303199999997</v>
      </c>
      <c r="AV772" s="14">
        <f>VLOOKUP(AS772,Safety_collateral_Vlookup!$J$3:$L$20,2,FALSE)</f>
        <v>3720.1399252148244</v>
      </c>
      <c r="AW772" s="14">
        <f>VLOOKUP(AS772,Safety_collateral_Vlookup!$J$3:$L$20,3,FALSE)</f>
        <v>25000</v>
      </c>
      <c r="AX772" s="48">
        <f t="shared" si="1145"/>
        <v>2976947.6193253482</v>
      </c>
      <c r="AY772" s="49">
        <f t="shared" si="1136"/>
        <v>56316</v>
      </c>
      <c r="AZ772" s="14">
        <v>76000</v>
      </c>
      <c r="BA772" s="16">
        <f t="shared" si="1146"/>
        <v>52.861489085257269</v>
      </c>
      <c r="BB772" t="e">
        <f>IF(BA772&lt;=#REF!,#REF!,IF(BA772&lt;=#REF!,#REF!,IF(BA772&lt;=#REF!,#REF!,IF(BA772&lt;=#REF!,#REF!,#REF!))))</f>
        <v>#REF!</v>
      </c>
      <c r="BC772" s="51">
        <v>5</v>
      </c>
      <c r="BD772" s="21">
        <v>85</v>
      </c>
      <c r="BE772" s="21">
        <v>6.4399999999999999E-2</v>
      </c>
      <c r="BF772" s="26">
        <f t="shared" si="1147"/>
        <v>3644.8540666797353</v>
      </c>
      <c r="BG772" s="21">
        <v>4</v>
      </c>
      <c r="BH772" s="21">
        <f t="shared" si="1148"/>
        <v>12.75</v>
      </c>
      <c r="BI772" s="28">
        <f t="shared" si="1149"/>
        <v>1.5882352941176472E-4</v>
      </c>
      <c r="BJ772" s="27">
        <f t="shared" si="1150"/>
        <v>1.5882352941176472E-4</v>
      </c>
      <c r="BK772" s="28">
        <f t="shared" si="1151"/>
        <v>2.4539544570849501E-3</v>
      </c>
      <c r="BL772" s="35">
        <f t="shared" si="1152"/>
        <v>0.12971968674891451</v>
      </c>
      <c r="BM772" s="21" t="str">
        <f t="shared" si="1153"/>
        <v>Cr1</v>
      </c>
      <c r="BN772" s="51">
        <v>1</v>
      </c>
      <c r="BO772" s="21">
        <v>0</v>
      </c>
      <c r="BP772" s="50" t="s">
        <v>5497</v>
      </c>
      <c r="BQ772" s="14">
        <v>2760744</v>
      </c>
      <c r="BR772">
        <f>IFERROR(VLOOKUP(AO772,'Model Failure data- Lines'!$A$37:$E$41,3,FALSE),'Model Failure data- Lines'!$C$37)</f>
        <v>5.2310000000000009E-2</v>
      </c>
      <c r="BS772" s="14">
        <f t="shared" si="1154"/>
        <v>155724.12996690898</v>
      </c>
      <c r="BT772" s="34">
        <f t="shared" si="1137"/>
        <v>50231.079939214134</v>
      </c>
      <c r="BU772" s="34">
        <f t="shared" si="1155"/>
        <v>3.1001549270960247</v>
      </c>
      <c r="BV772" s="54">
        <f t="shared" si="1156"/>
        <v>105493.05002769484</v>
      </c>
      <c r="BW772">
        <f>IFERROR(VLOOKUP(AO772,'Model Failure data- Lines'!$A$37:$E$41,4,FALSE),'Model Failure data- Lines'!$D$37)</f>
        <v>5.571000000000001E-2</v>
      </c>
      <c r="BX772" s="14">
        <f t="shared" si="1157"/>
        <v>165845.75187261516</v>
      </c>
      <c r="BY772" s="34">
        <f t="shared" si="1158"/>
        <v>44803.6329259841</v>
      </c>
      <c r="BZ772" s="71">
        <f t="shared" si="1159"/>
        <v>3.7016139326601807</v>
      </c>
      <c r="CA772" s="71">
        <f t="shared" si="1160"/>
        <v>121042.11894663106</v>
      </c>
      <c r="CB772" s="57">
        <v>2</v>
      </c>
      <c r="CC772">
        <f>IFERROR(VLOOKUP(AO772,'Model Failure data- Lines'!$A$37:$E$41,5,FALSE),'Model Failure data- Lines'!$E$37)</f>
        <v>6.1850000000000002E-2</v>
      </c>
      <c r="CD772" s="14">
        <f t="shared" si="1161"/>
        <v>184124.2102552728</v>
      </c>
      <c r="CE772" s="34">
        <f t="shared" si="1162"/>
        <v>35644.675107719413</v>
      </c>
      <c r="CF772" s="34">
        <f t="shared" si="1163"/>
        <v>5.1655460373490074</v>
      </c>
      <c r="CG772" s="54">
        <f t="shared" si="1164"/>
        <v>148479.5351475534</v>
      </c>
      <c r="CH772" t="e">
        <f>IFERROR(VLOOKUP(AO772,'Model Failure data- Lines'!#REF!,3,FALSE),'Model Failure data- Lines'!#REF!)</f>
        <v>#REF!</v>
      </c>
      <c r="CI772" s="14" t="e">
        <f t="shared" si="1165"/>
        <v>#REF!</v>
      </c>
      <c r="CJ772" s="34">
        <f t="shared" si="1166"/>
        <v>48180.315055352927</v>
      </c>
      <c r="CK772" s="34" t="e">
        <f t="shared" si="1167"/>
        <v>#REF!</v>
      </c>
      <c r="CL772" s="54" t="e">
        <f t="shared" si="1168"/>
        <v>#REF!</v>
      </c>
      <c r="CM772" t="e">
        <f>IFERROR(VLOOKUP(AO772,'Model Failure data- Lines'!#REF!,4,FALSE),'Model Failure data- Lines'!#REF!)</f>
        <v>#REF!</v>
      </c>
      <c r="CN772" s="14" t="e">
        <f t="shared" si="1169"/>
        <v>#REF!</v>
      </c>
      <c r="CO772" s="34">
        <f t="shared" si="1170"/>
        <v>41219.950970116268</v>
      </c>
      <c r="CP772" s="34" t="e">
        <f t="shared" si="1171"/>
        <v>#REF!</v>
      </c>
      <c r="CQ772" s="54" t="e">
        <f t="shared" si="1172"/>
        <v>#REF!</v>
      </c>
      <c r="CR772" t="e">
        <f>IFERROR(VLOOKUP(AO772,'Model Failure data- Lines'!#REF!,5,FALSE),'Model Failure data- Lines'!#REF!)</f>
        <v>#REF!</v>
      </c>
      <c r="CS772" s="14" t="e">
        <f t="shared" si="1173"/>
        <v>#REF!</v>
      </c>
      <c r="CT772" s="34">
        <f t="shared" si="1174"/>
        <v>30170.544036841908</v>
      </c>
      <c r="CU772" s="34" t="e">
        <f t="shared" si="1175"/>
        <v>#REF!</v>
      </c>
      <c r="CV772" s="54" t="e">
        <f t="shared" si="1176"/>
        <v>#REF!</v>
      </c>
      <c r="CW772" t="s">
        <v>137</v>
      </c>
      <c r="CZ772">
        <f t="shared" si="1177"/>
        <v>121042.11894663106</v>
      </c>
      <c r="DA772" s="34">
        <f t="shared" si="1178"/>
        <v>164105.71847208001</v>
      </c>
      <c r="DB772" s="34">
        <f t="shared" si="1179"/>
        <v>32.834472620772239</v>
      </c>
      <c r="DC772" s="34">
        <f t="shared" si="1180"/>
        <v>221.13467791437699</v>
      </c>
      <c r="DD772" s="9">
        <f t="shared" si="1181"/>
        <v>1486.0642500000001</v>
      </c>
      <c r="DE772" s="59">
        <f t="shared" si="1182"/>
        <v>0.98950812196943305</v>
      </c>
      <c r="DF772" s="59">
        <f t="shared" si="1183"/>
        <v>1.9798199381068345E-4</v>
      </c>
      <c r="DG772" s="59">
        <f t="shared" si="1184"/>
        <v>1.3333755939930788E-3</v>
      </c>
      <c r="DH772" s="59">
        <f t="shared" si="1185"/>
        <v>8.960520442763192E-3</v>
      </c>
      <c r="DI772" s="14">
        <f t="shared" si="1186"/>
        <v>119772.15979808164</v>
      </c>
      <c r="DJ772" s="14">
        <f t="shared" si="1187"/>
        <v>23.964160044123918</v>
      </c>
      <c r="DK772" s="14">
        <f t="shared" si="1188"/>
        <v>161.39460724864509</v>
      </c>
      <c r="DL772" s="14">
        <f t="shared" si="1189"/>
        <v>1084.6003812566614</v>
      </c>
      <c r="DM772">
        <f t="shared" si="1190"/>
        <v>148479.5351475534</v>
      </c>
      <c r="DN772" s="34">
        <f t="shared" si="1191"/>
        <v>182192.4014988</v>
      </c>
      <c r="DO772" s="34">
        <f t="shared" si="1192"/>
        <v>36.453278255156398</v>
      </c>
      <c r="DP772" s="34">
        <f t="shared" si="1193"/>
        <v>245.50672821763084</v>
      </c>
      <c r="DQ772" s="9">
        <f t="shared" si="1194"/>
        <v>1649.8487499999999</v>
      </c>
      <c r="DR772" s="59">
        <f t="shared" si="1195"/>
        <v>0.98950812196943294</v>
      </c>
      <c r="DS772" s="59">
        <f t="shared" si="1196"/>
        <v>1.9798199381068345E-4</v>
      </c>
      <c r="DT772" s="59">
        <f t="shared" si="1197"/>
        <v>1.3333755939930784E-3</v>
      </c>
      <c r="DU772" s="59">
        <f t="shared" si="1198"/>
        <v>8.9605204427631903E-3</v>
      </c>
      <c r="DV772" s="14">
        <f t="shared" si="1199"/>
        <v>146921.70597474996</v>
      </c>
      <c r="DW772" s="14">
        <f t="shared" si="1200"/>
        <v>29.396274408596071</v>
      </c>
      <c r="DX772" s="14">
        <f t="shared" si="1201"/>
        <v>197.97898837318516</v>
      </c>
      <c r="DY772" s="14">
        <f t="shared" si="1202"/>
        <v>1330.453910021628</v>
      </c>
      <c r="DZ772" s="34" t="e">
        <f t="shared" si="1203"/>
        <v>#REF!</v>
      </c>
      <c r="EA772" s="34" t="e">
        <f t="shared" si="1204"/>
        <v>#REF!</v>
      </c>
      <c r="EB772" s="34" t="e">
        <f t="shared" si="1205"/>
        <v>#REF!</v>
      </c>
      <c r="EC772" s="34" t="e">
        <f t="shared" si="1206"/>
        <v>#REF!</v>
      </c>
      <c r="ED772" s="34" t="e">
        <f t="shared" si="1207"/>
        <v>#REF!</v>
      </c>
      <c r="EE772" s="59" t="e">
        <f t="shared" si="1208"/>
        <v>#REF!</v>
      </c>
      <c r="EF772" s="59" t="e">
        <f t="shared" si="1209"/>
        <v>#REF!</v>
      </c>
      <c r="EG772" s="59" t="e">
        <f t="shared" si="1210"/>
        <v>#REF!</v>
      </c>
      <c r="EH772" s="59" t="e">
        <f t="shared" si="1211"/>
        <v>#REF!</v>
      </c>
      <c r="EI772" s="14" t="e">
        <f t="shared" si="1212"/>
        <v>#REF!</v>
      </c>
      <c r="EJ772" s="14" t="e">
        <f t="shared" si="1213"/>
        <v>#REF!</v>
      </c>
      <c r="EK772" s="14" t="e">
        <f t="shared" si="1214"/>
        <v>#REF!</v>
      </c>
      <c r="EL772" s="14" t="e">
        <f t="shared" si="1215"/>
        <v>#REF!</v>
      </c>
      <c r="EM772" t="e">
        <f t="shared" si="1216"/>
        <v>#REF!</v>
      </c>
      <c r="EN772" s="34" t="e">
        <f t="shared" si="1217"/>
        <v>#REF!</v>
      </c>
      <c r="EO772" s="34" t="e">
        <f t="shared" si="1218"/>
        <v>#REF!</v>
      </c>
      <c r="EP772" s="34" t="e">
        <f t="shared" si="1219"/>
        <v>#REF!</v>
      </c>
      <c r="EQ772" s="34" t="e">
        <f t="shared" si="1220"/>
        <v>#REF!</v>
      </c>
      <c r="ER772" s="59" t="e">
        <f t="shared" si="1221"/>
        <v>#REF!</v>
      </c>
      <c r="ES772" s="59" t="e">
        <f t="shared" si="1222"/>
        <v>#REF!</v>
      </c>
      <c r="ET772" s="59" t="e">
        <f t="shared" si="1223"/>
        <v>#REF!</v>
      </c>
      <c r="EU772" s="59" t="e">
        <f t="shared" si="1224"/>
        <v>#REF!</v>
      </c>
      <c r="EV772" s="14" t="e">
        <f t="shared" si="1225"/>
        <v>#REF!</v>
      </c>
      <c r="EW772" s="14" t="e">
        <f t="shared" si="1226"/>
        <v>#REF!</v>
      </c>
      <c r="EX772" s="14" t="e">
        <f t="shared" si="1227"/>
        <v>#REF!</v>
      </c>
      <c r="EY772" s="14" t="e">
        <f t="shared" si="1228"/>
        <v>#REF!</v>
      </c>
    </row>
    <row r="773" spans="1:155" x14ac:dyDescent="0.2">
      <c r="A773" s="17">
        <v>30089771</v>
      </c>
      <c r="B773" t="s">
        <v>62</v>
      </c>
      <c r="C773" t="s">
        <v>2089</v>
      </c>
      <c r="D773" t="s">
        <v>2090</v>
      </c>
      <c r="E773" t="s">
        <v>1851</v>
      </c>
      <c r="F773" t="s">
        <v>41</v>
      </c>
      <c r="G773" t="s">
        <v>42</v>
      </c>
      <c r="H773" t="s">
        <v>2091</v>
      </c>
      <c r="I773" t="s">
        <v>68</v>
      </c>
      <c r="J773" s="19" t="s">
        <v>69</v>
      </c>
      <c r="K773" t="s">
        <v>70</v>
      </c>
      <c r="L773">
        <v>1965</v>
      </c>
      <c r="M773">
        <f t="shared" si="1138"/>
        <v>1965</v>
      </c>
      <c r="N773">
        <v>54</v>
      </c>
      <c r="O773" s="19">
        <f t="shared" si="1139"/>
        <v>54</v>
      </c>
      <c r="P773" t="s">
        <v>80</v>
      </c>
      <c r="Q773" s="19" t="str">
        <f t="shared" si="1140"/>
        <v>50-60</v>
      </c>
      <c r="R773" s="23">
        <v>294.10000000000002</v>
      </c>
      <c r="S773" s="15">
        <f t="shared" si="1141"/>
        <v>0.29410000000000003</v>
      </c>
      <c r="T773">
        <v>30218497</v>
      </c>
      <c r="U773" t="s">
        <v>45</v>
      </c>
      <c r="V773" t="s">
        <v>55</v>
      </c>
      <c r="W773" t="s">
        <v>47</v>
      </c>
      <c r="X773" t="s">
        <v>88</v>
      </c>
      <c r="Y773" t="s">
        <v>374</v>
      </c>
      <c r="Z773" t="s">
        <v>2092</v>
      </c>
      <c r="AA773" t="s">
        <v>2093</v>
      </c>
      <c r="AB773" t="s">
        <v>362</v>
      </c>
      <c r="AC773">
        <v>1965</v>
      </c>
      <c r="AD773">
        <v>108</v>
      </c>
      <c r="AE773" t="str">
        <f t="shared" si="1142"/>
        <v>&gt;80</v>
      </c>
      <c r="AF773">
        <v>-36.303513889999998</v>
      </c>
      <c r="AG773">
        <v>147.32964722</v>
      </c>
      <c r="AH773" t="s">
        <v>50</v>
      </c>
      <c r="AI773" t="s">
        <v>51</v>
      </c>
      <c r="AJ773" s="33" t="s">
        <v>291</v>
      </c>
      <c r="AL773" t="s">
        <v>78</v>
      </c>
      <c r="AM773" t="s">
        <v>79</v>
      </c>
      <c r="AN773">
        <v>330</v>
      </c>
      <c r="AO773" s="69">
        <v>2</v>
      </c>
      <c r="AP773">
        <v>1</v>
      </c>
      <c r="AQ773">
        <v>0</v>
      </c>
      <c r="AR773">
        <v>0</v>
      </c>
      <c r="AS773" s="82" t="str">
        <f t="shared" si="1143"/>
        <v>Gw-0-0</v>
      </c>
      <c r="AT773" s="14">
        <f t="shared" si="1144"/>
        <v>2760744</v>
      </c>
      <c r="AU773" s="81">
        <f>VLOOKUP(C773,Bushfire_Vlookup!$F$2:$H$12575,3,FALSE)</f>
        <v>529.22927100000004</v>
      </c>
      <c r="AV773" s="14">
        <f>VLOOKUP(AS773,Safety_collateral_Vlookup!$J$3:$L$20,2,FALSE)</f>
        <v>3720.1399252148244</v>
      </c>
      <c r="AW773" s="14">
        <f>VLOOKUP(AS773,Safety_collateral_Vlookup!$J$3:$L$20,3,FALSE)</f>
        <v>25000</v>
      </c>
      <c r="AX773" s="48">
        <f t="shared" si="1145"/>
        <v>2976922.9249323611</v>
      </c>
      <c r="AY773" s="49">
        <f t="shared" si="1136"/>
        <v>22351.600000000002</v>
      </c>
      <c r="AZ773" s="14">
        <v>76000</v>
      </c>
      <c r="BA773" s="16">
        <f t="shared" si="1146"/>
        <v>133.18612201955835</v>
      </c>
      <c r="BB773" t="e">
        <f>IF(BA773&lt;=#REF!,#REF!,IF(BA773&lt;=#REF!,#REF!,IF(BA773&lt;=#REF!,#REF!,IF(BA773&lt;=#REF!,#REF!,#REF!))))</f>
        <v>#REF!</v>
      </c>
      <c r="BC773" s="51">
        <v>5</v>
      </c>
      <c r="BD773" s="21">
        <v>85</v>
      </c>
      <c r="BE773" s="21">
        <v>6.4399999999999999E-2</v>
      </c>
      <c r="BF773" s="26">
        <f t="shared" si="1147"/>
        <v>1446.6283144541301</v>
      </c>
      <c r="BG773" s="21">
        <v>4</v>
      </c>
      <c r="BH773" s="21">
        <f t="shared" si="1148"/>
        <v>12.75</v>
      </c>
      <c r="BI773" s="28">
        <f t="shared" si="1149"/>
        <v>1.5882352941176472E-4</v>
      </c>
      <c r="BJ773" s="27">
        <f t="shared" si="1150"/>
        <v>1.5882352941176472E-4</v>
      </c>
      <c r="BK773" s="28">
        <f t="shared" si="1151"/>
        <v>2.4539544570849497E-3</v>
      </c>
      <c r="BL773" s="35">
        <f t="shared" si="1152"/>
        <v>0.32683267775175523</v>
      </c>
      <c r="BM773" s="21" t="str">
        <f t="shared" si="1153"/>
        <v>Cr2</v>
      </c>
      <c r="BN773" s="51">
        <v>2</v>
      </c>
      <c r="BO773" s="21">
        <v>0</v>
      </c>
      <c r="BP773" s="50" t="s">
        <v>5497</v>
      </c>
      <c r="BQ773" s="14">
        <v>2760744</v>
      </c>
      <c r="BR773">
        <f>IFERROR(VLOOKUP(AO773,'Model Failure data- Lines'!$A$37:$E$41,3,FALSE),'Model Failure data- Lines'!$C$37)</f>
        <v>5.2310000000000009E-2</v>
      </c>
      <c r="BS773" s="14">
        <f t="shared" si="1154"/>
        <v>155722.83820321184</v>
      </c>
      <c r="BT773" s="34">
        <f t="shared" si="1137"/>
        <v>19936.519042001186</v>
      </c>
      <c r="BU773" s="34">
        <f t="shared" si="1155"/>
        <v>7.8109341894210988</v>
      </c>
      <c r="BV773" s="54">
        <f t="shared" si="1156"/>
        <v>135786.31916121065</v>
      </c>
      <c r="BW773">
        <f>IFERROR(VLOOKUP(AO773,'Model Failure data- Lines'!$A$37:$E$41,4,FALSE),'Model Failure data- Lines'!$D$37)</f>
        <v>5.571000000000001E-2</v>
      </c>
      <c r="BX773" s="14">
        <f t="shared" si="1157"/>
        <v>165844.37614798188</v>
      </c>
      <c r="BY773" s="34">
        <f t="shared" si="1158"/>
        <v>17782.386563470885</v>
      </c>
      <c r="BZ773" s="71">
        <f t="shared" si="1159"/>
        <v>9.3263283618332977</v>
      </c>
      <c r="CA773" s="71">
        <f t="shared" si="1160"/>
        <v>148061.989584511</v>
      </c>
      <c r="CB773" s="57">
        <v>2</v>
      </c>
      <c r="CC773">
        <f>IFERROR(VLOOKUP(AO773,'Model Failure data- Lines'!$A$37:$E$41,5,FALSE),'Model Failure data- Lines'!$E$37)</f>
        <v>6.1850000000000002E-2</v>
      </c>
      <c r="CD773" s="14">
        <f t="shared" si="1161"/>
        <v>184122.68290706654</v>
      </c>
      <c r="CE773" s="34">
        <f t="shared" si="1162"/>
        <v>14147.232050175815</v>
      </c>
      <c r="CF773" s="34">
        <f t="shared" si="1163"/>
        <v>13.014749617030446</v>
      </c>
      <c r="CG773" s="54">
        <f t="shared" si="1164"/>
        <v>169975.45085689073</v>
      </c>
      <c r="CH773" t="e">
        <f>IFERROR(VLOOKUP(AO773,'Model Failure data- Lines'!#REF!,3,FALSE),'Model Failure data- Lines'!#REF!)</f>
        <v>#REF!</v>
      </c>
      <c r="CI773" s="14" t="e">
        <f t="shared" si="1165"/>
        <v>#REF!</v>
      </c>
      <c r="CJ773" s="34">
        <f t="shared" si="1166"/>
        <v>19122.578485532114</v>
      </c>
      <c r="CK773" s="34" t="e">
        <f t="shared" si="1167"/>
        <v>#REF!</v>
      </c>
      <c r="CL773" s="54" t="e">
        <f t="shared" si="1168"/>
        <v>#REF!</v>
      </c>
      <c r="CM773" t="e">
        <f>IFERROR(VLOOKUP(AO773,'Model Failure data- Lines'!#REF!,4,FALSE),'Model Failure data- Lines'!#REF!)</f>
        <v>#REF!</v>
      </c>
      <c r="CN773" s="14" t="e">
        <f t="shared" si="1169"/>
        <v>#REF!</v>
      </c>
      <c r="CO773" s="34">
        <f t="shared" si="1170"/>
        <v>16360.037220392975</v>
      </c>
      <c r="CP773" s="34" t="e">
        <f t="shared" si="1171"/>
        <v>#REF!</v>
      </c>
      <c r="CQ773" s="54" t="e">
        <f t="shared" si="1172"/>
        <v>#REF!</v>
      </c>
      <c r="CR773" t="e">
        <f>IFERROR(VLOOKUP(AO773,'Model Failure data- Lines'!#REF!,5,FALSE),'Model Failure data- Lines'!#REF!)</f>
        <v>#REF!</v>
      </c>
      <c r="CS773" s="14" t="e">
        <f t="shared" si="1173"/>
        <v>#REF!</v>
      </c>
      <c r="CT773" s="34">
        <f t="shared" si="1174"/>
        <v>11974.570851869374</v>
      </c>
      <c r="CU773" s="34" t="e">
        <f t="shared" si="1175"/>
        <v>#REF!</v>
      </c>
      <c r="CV773" s="54" t="e">
        <f t="shared" si="1176"/>
        <v>#REF!</v>
      </c>
      <c r="CW773" t="s">
        <v>362</v>
      </c>
      <c r="CZ773">
        <f t="shared" si="1177"/>
        <v>148061.989584511</v>
      </c>
      <c r="DA773" s="34">
        <f t="shared" si="1178"/>
        <v>164105.71847208001</v>
      </c>
      <c r="DB773" s="34">
        <f t="shared" si="1179"/>
        <v>31.458747987466477</v>
      </c>
      <c r="DC773" s="34">
        <f t="shared" si="1180"/>
        <v>221.13467791437699</v>
      </c>
      <c r="DD773" s="9">
        <f t="shared" si="1181"/>
        <v>1486.0642500000001</v>
      </c>
      <c r="DE773" s="59">
        <f t="shared" si="1182"/>
        <v>0.98951633021097762</v>
      </c>
      <c r="DF773" s="59">
        <f t="shared" si="1183"/>
        <v>1.8968836157215267E-4</v>
      </c>
      <c r="DG773" s="59">
        <f t="shared" si="1184"/>
        <v>1.3333866547097137E-3</v>
      </c>
      <c r="DH773" s="59">
        <f t="shared" si="1185"/>
        <v>8.9605947727404069E-3</v>
      </c>
      <c r="DI773" s="14">
        <f t="shared" si="1186"/>
        <v>146509.75657740131</v>
      </c>
      <c r="DJ773" s="14">
        <f t="shared" si="1187"/>
        <v>28.085636215399024</v>
      </c>
      <c r="DK773" s="14">
        <f t="shared" si="1188"/>
        <v>197.42388098175559</v>
      </c>
      <c r="DL773" s="14">
        <f t="shared" si="1189"/>
        <v>1326.7234899125137</v>
      </c>
      <c r="DM773">
        <f t="shared" si="1190"/>
        <v>169975.45085689073</v>
      </c>
      <c r="DN773" s="34">
        <f t="shared" si="1191"/>
        <v>182192.4014988</v>
      </c>
      <c r="DO773" s="34">
        <f t="shared" si="1192"/>
        <v>34.925930048910452</v>
      </c>
      <c r="DP773" s="34">
        <f t="shared" si="1193"/>
        <v>245.50672821763084</v>
      </c>
      <c r="DQ773" s="9">
        <f t="shared" si="1194"/>
        <v>1649.8487499999999</v>
      </c>
      <c r="DR773" s="59">
        <f t="shared" si="1195"/>
        <v>0.98951633021097773</v>
      </c>
      <c r="DS773" s="59">
        <f t="shared" si="1196"/>
        <v>1.8968836157215267E-4</v>
      </c>
      <c r="DT773" s="59">
        <f t="shared" si="1197"/>
        <v>1.3333866547097137E-3</v>
      </c>
      <c r="DU773" s="59">
        <f t="shared" si="1198"/>
        <v>8.9605947727404069E-3</v>
      </c>
      <c r="DV773" s="14">
        <f t="shared" si="1199"/>
        <v>168193.48435786692</v>
      </c>
      <c r="DW773" s="14">
        <f t="shared" si="1200"/>
        <v>32.242364780531553</v>
      </c>
      <c r="DX773" s="14">
        <f t="shared" si="1201"/>
        <v>226.64299780084485</v>
      </c>
      <c r="DY773" s="14">
        <f t="shared" si="1202"/>
        <v>1523.081136442449</v>
      </c>
      <c r="DZ773" s="34" t="e">
        <f t="shared" si="1203"/>
        <v>#REF!</v>
      </c>
      <c r="EA773" s="34" t="e">
        <f t="shared" si="1204"/>
        <v>#REF!</v>
      </c>
      <c r="EB773" s="34" t="e">
        <f t="shared" si="1205"/>
        <v>#REF!</v>
      </c>
      <c r="EC773" s="34" t="e">
        <f t="shared" si="1206"/>
        <v>#REF!</v>
      </c>
      <c r="ED773" s="34" t="e">
        <f t="shared" si="1207"/>
        <v>#REF!</v>
      </c>
      <c r="EE773" s="59" t="e">
        <f t="shared" si="1208"/>
        <v>#REF!</v>
      </c>
      <c r="EF773" s="59" t="e">
        <f t="shared" si="1209"/>
        <v>#REF!</v>
      </c>
      <c r="EG773" s="59" t="e">
        <f t="shared" si="1210"/>
        <v>#REF!</v>
      </c>
      <c r="EH773" s="59" t="e">
        <f t="shared" si="1211"/>
        <v>#REF!</v>
      </c>
      <c r="EI773" s="14" t="e">
        <f t="shared" si="1212"/>
        <v>#REF!</v>
      </c>
      <c r="EJ773" s="14" t="e">
        <f t="shared" si="1213"/>
        <v>#REF!</v>
      </c>
      <c r="EK773" s="14" t="e">
        <f t="shared" si="1214"/>
        <v>#REF!</v>
      </c>
      <c r="EL773" s="14" t="e">
        <f t="shared" si="1215"/>
        <v>#REF!</v>
      </c>
      <c r="EM773" t="e">
        <f t="shared" si="1216"/>
        <v>#REF!</v>
      </c>
      <c r="EN773" s="34" t="e">
        <f t="shared" si="1217"/>
        <v>#REF!</v>
      </c>
      <c r="EO773" s="34" t="e">
        <f t="shared" si="1218"/>
        <v>#REF!</v>
      </c>
      <c r="EP773" s="34" t="e">
        <f t="shared" si="1219"/>
        <v>#REF!</v>
      </c>
      <c r="EQ773" s="34" t="e">
        <f t="shared" si="1220"/>
        <v>#REF!</v>
      </c>
      <c r="ER773" s="59" t="e">
        <f t="shared" si="1221"/>
        <v>#REF!</v>
      </c>
      <c r="ES773" s="59" t="e">
        <f t="shared" si="1222"/>
        <v>#REF!</v>
      </c>
      <c r="ET773" s="59" t="e">
        <f t="shared" si="1223"/>
        <v>#REF!</v>
      </c>
      <c r="EU773" s="59" t="e">
        <f t="shared" si="1224"/>
        <v>#REF!</v>
      </c>
      <c r="EV773" s="14" t="e">
        <f t="shared" si="1225"/>
        <v>#REF!</v>
      </c>
      <c r="EW773" s="14" t="e">
        <f t="shared" si="1226"/>
        <v>#REF!</v>
      </c>
      <c r="EX773" s="14" t="e">
        <f t="shared" si="1227"/>
        <v>#REF!</v>
      </c>
      <c r="EY773" s="14" t="e">
        <f t="shared" si="1228"/>
        <v>#REF!</v>
      </c>
    </row>
    <row r="774" spans="1:155" x14ac:dyDescent="0.2">
      <c r="A774" s="17">
        <v>30326059</v>
      </c>
      <c r="B774" t="s">
        <v>62</v>
      </c>
      <c r="C774" t="s">
        <v>2089</v>
      </c>
      <c r="D774" t="s">
        <v>2090</v>
      </c>
      <c r="E774" t="s">
        <v>1851</v>
      </c>
      <c r="F774" t="s">
        <v>41</v>
      </c>
      <c r="G774" t="s">
        <v>42</v>
      </c>
      <c r="H774" t="s">
        <v>4667</v>
      </c>
      <c r="I774" t="s">
        <v>68</v>
      </c>
      <c r="J774" s="19" t="s">
        <v>69</v>
      </c>
      <c r="K774" t="s">
        <v>70</v>
      </c>
      <c r="L774">
        <v>1965</v>
      </c>
      <c r="M774">
        <f t="shared" si="1138"/>
        <v>1965</v>
      </c>
      <c r="N774">
        <v>54</v>
      </c>
      <c r="O774" s="19">
        <f t="shared" si="1139"/>
        <v>54</v>
      </c>
      <c r="P774" t="s">
        <v>80</v>
      </c>
      <c r="Q774" s="19" t="str">
        <f t="shared" si="1140"/>
        <v>50-60</v>
      </c>
      <c r="R774" s="23">
        <v>294.10000000000002</v>
      </c>
      <c r="S774" s="15">
        <f t="shared" si="1141"/>
        <v>0.29410000000000003</v>
      </c>
      <c r="T774">
        <v>30218497</v>
      </c>
      <c r="U774" t="s">
        <v>45</v>
      </c>
      <c r="V774" t="s">
        <v>55</v>
      </c>
      <c r="W774" t="s">
        <v>47</v>
      </c>
      <c r="X774" t="s">
        <v>88</v>
      </c>
      <c r="Y774" t="s">
        <v>374</v>
      </c>
      <c r="Z774" t="s">
        <v>2092</v>
      </c>
      <c r="AA774" t="s">
        <v>2093</v>
      </c>
      <c r="AB774" t="s">
        <v>362</v>
      </c>
      <c r="AC774">
        <v>1965</v>
      </c>
      <c r="AD774">
        <v>108</v>
      </c>
      <c r="AE774" t="str">
        <f t="shared" si="1142"/>
        <v>&gt;80</v>
      </c>
      <c r="AF774">
        <v>-36.303513889999998</v>
      </c>
      <c r="AG774">
        <v>147.32964722</v>
      </c>
      <c r="AH774" t="s">
        <v>50</v>
      </c>
      <c r="AI774" t="s">
        <v>51</v>
      </c>
      <c r="AJ774" s="33" t="s">
        <v>291</v>
      </c>
      <c r="AL774" t="s">
        <v>48</v>
      </c>
      <c r="AM774" t="s">
        <v>86</v>
      </c>
      <c r="AN774">
        <v>330</v>
      </c>
      <c r="AO774" s="69">
        <v>2</v>
      </c>
      <c r="AP774">
        <v>1</v>
      </c>
      <c r="AQ774">
        <v>0</v>
      </c>
      <c r="AR774">
        <v>0</v>
      </c>
      <c r="AS774" s="82" t="str">
        <f t="shared" si="1143"/>
        <v>Gw-0-0</v>
      </c>
      <c r="AT774" s="14">
        <f t="shared" si="1144"/>
        <v>2760744</v>
      </c>
      <c r="AU774" s="81">
        <f>VLOOKUP(C774,Bushfire_Vlookup!$F$2:$H$12575,3,FALSE)</f>
        <v>529.22927100000004</v>
      </c>
      <c r="AV774" s="14">
        <f>VLOOKUP(AS774,Safety_collateral_Vlookup!$J$3:$L$20,2,FALSE)</f>
        <v>3720.1399252148244</v>
      </c>
      <c r="AW774" s="14">
        <f>VLOOKUP(AS774,Safety_collateral_Vlookup!$J$3:$L$20,3,FALSE)</f>
        <v>25000</v>
      </c>
      <c r="AX774" s="48">
        <f t="shared" si="1145"/>
        <v>2976922.9249323611</v>
      </c>
      <c r="AY774" s="49">
        <f t="shared" si="1136"/>
        <v>22351.600000000002</v>
      </c>
      <c r="AZ774" s="14">
        <v>76000</v>
      </c>
      <c r="BA774" s="16">
        <f t="shared" si="1146"/>
        <v>133.18612201955835</v>
      </c>
      <c r="BB774" t="e">
        <f>IF(BA774&lt;=#REF!,#REF!,IF(BA774&lt;=#REF!,#REF!,IF(BA774&lt;=#REF!,#REF!,IF(BA774&lt;=#REF!,#REF!,#REF!))))</f>
        <v>#REF!</v>
      </c>
      <c r="BC774" s="51">
        <v>5</v>
      </c>
      <c r="BD774" s="21">
        <v>85</v>
      </c>
      <c r="BE774" s="21">
        <v>6.4399999999999999E-2</v>
      </c>
      <c r="BF774" s="26">
        <f t="shared" si="1147"/>
        <v>1446.6283144541301</v>
      </c>
      <c r="BG774" s="21">
        <v>4</v>
      </c>
      <c r="BH774" s="21">
        <f t="shared" si="1148"/>
        <v>12.75</v>
      </c>
      <c r="BI774" s="28">
        <f t="shared" si="1149"/>
        <v>1.5882352941176472E-4</v>
      </c>
      <c r="BJ774" s="27">
        <f t="shared" si="1150"/>
        <v>1.5882352941176472E-4</v>
      </c>
      <c r="BK774" s="28">
        <f t="shared" si="1151"/>
        <v>2.4539544570849497E-3</v>
      </c>
      <c r="BL774" s="35">
        <f t="shared" si="1152"/>
        <v>0.32683267775175523</v>
      </c>
      <c r="BM774" s="21" t="str">
        <f t="shared" si="1153"/>
        <v>Cr2</v>
      </c>
      <c r="BN774" s="51">
        <v>2</v>
      </c>
      <c r="BO774" s="21">
        <v>0</v>
      </c>
      <c r="BP774" s="50" t="s">
        <v>5497</v>
      </c>
      <c r="BQ774" s="14">
        <v>2760744</v>
      </c>
      <c r="BR774">
        <f>IFERROR(VLOOKUP(AO774,'Model Failure data- Lines'!$A$37:$E$41,3,FALSE),'Model Failure data- Lines'!$C$37)</f>
        <v>5.2310000000000009E-2</v>
      </c>
      <c r="BS774" s="14">
        <f t="shared" si="1154"/>
        <v>155722.83820321184</v>
      </c>
      <c r="BT774" s="34">
        <f t="shared" si="1137"/>
        <v>19936.519042001186</v>
      </c>
      <c r="BU774" s="34">
        <f t="shared" si="1155"/>
        <v>7.8109341894210988</v>
      </c>
      <c r="BV774" s="54">
        <f t="shared" si="1156"/>
        <v>135786.31916121065</v>
      </c>
      <c r="BW774">
        <f>IFERROR(VLOOKUP(AO774,'Model Failure data- Lines'!$A$37:$E$41,4,FALSE),'Model Failure data- Lines'!$D$37)</f>
        <v>5.571000000000001E-2</v>
      </c>
      <c r="BX774" s="14">
        <f t="shared" si="1157"/>
        <v>165844.37614798188</v>
      </c>
      <c r="BY774" s="34">
        <f t="shared" si="1158"/>
        <v>17782.386563470885</v>
      </c>
      <c r="BZ774" s="71">
        <f t="shared" si="1159"/>
        <v>9.3263283618332977</v>
      </c>
      <c r="CA774" s="71">
        <f t="shared" si="1160"/>
        <v>148061.989584511</v>
      </c>
      <c r="CB774" s="57">
        <v>2</v>
      </c>
      <c r="CC774">
        <f>IFERROR(VLOOKUP(AO774,'Model Failure data- Lines'!$A$37:$E$41,5,FALSE),'Model Failure data- Lines'!$E$37)</f>
        <v>6.1850000000000002E-2</v>
      </c>
      <c r="CD774" s="14">
        <f t="shared" si="1161"/>
        <v>184122.68290706654</v>
      </c>
      <c r="CE774" s="34">
        <f t="shared" si="1162"/>
        <v>14147.232050175815</v>
      </c>
      <c r="CF774" s="34">
        <f t="shared" si="1163"/>
        <v>13.014749617030446</v>
      </c>
      <c r="CG774" s="54">
        <f t="shared" si="1164"/>
        <v>169975.45085689073</v>
      </c>
      <c r="CH774" t="e">
        <f>IFERROR(VLOOKUP(AO774,'Model Failure data- Lines'!#REF!,3,FALSE),'Model Failure data- Lines'!#REF!)</f>
        <v>#REF!</v>
      </c>
      <c r="CI774" s="14" t="e">
        <f t="shared" si="1165"/>
        <v>#REF!</v>
      </c>
      <c r="CJ774" s="34">
        <f t="shared" si="1166"/>
        <v>19122.578485532114</v>
      </c>
      <c r="CK774" s="34" t="e">
        <f t="shared" si="1167"/>
        <v>#REF!</v>
      </c>
      <c r="CL774" s="54" t="e">
        <f t="shared" si="1168"/>
        <v>#REF!</v>
      </c>
      <c r="CM774" t="e">
        <f>IFERROR(VLOOKUP(AO774,'Model Failure data- Lines'!#REF!,4,FALSE),'Model Failure data- Lines'!#REF!)</f>
        <v>#REF!</v>
      </c>
      <c r="CN774" s="14" t="e">
        <f t="shared" si="1169"/>
        <v>#REF!</v>
      </c>
      <c r="CO774" s="34">
        <f t="shared" si="1170"/>
        <v>16360.037220392975</v>
      </c>
      <c r="CP774" s="34" t="e">
        <f t="shared" si="1171"/>
        <v>#REF!</v>
      </c>
      <c r="CQ774" s="54" t="e">
        <f t="shared" si="1172"/>
        <v>#REF!</v>
      </c>
      <c r="CR774" t="e">
        <f>IFERROR(VLOOKUP(AO774,'Model Failure data- Lines'!#REF!,5,FALSE),'Model Failure data- Lines'!#REF!)</f>
        <v>#REF!</v>
      </c>
      <c r="CS774" s="14" t="e">
        <f t="shared" si="1173"/>
        <v>#REF!</v>
      </c>
      <c r="CT774" s="34">
        <f t="shared" si="1174"/>
        <v>11974.570851869374</v>
      </c>
      <c r="CU774" s="34" t="e">
        <f t="shared" si="1175"/>
        <v>#REF!</v>
      </c>
      <c r="CV774" s="54" t="e">
        <f t="shared" si="1176"/>
        <v>#REF!</v>
      </c>
      <c r="CW774" t="s">
        <v>362</v>
      </c>
      <c r="CZ774">
        <f t="shared" si="1177"/>
        <v>148061.989584511</v>
      </c>
      <c r="DA774" s="34">
        <f t="shared" si="1178"/>
        <v>164105.71847208001</v>
      </c>
      <c r="DB774" s="34">
        <f t="shared" si="1179"/>
        <v>31.458747987466477</v>
      </c>
      <c r="DC774" s="34">
        <f t="shared" si="1180"/>
        <v>221.13467791437699</v>
      </c>
      <c r="DD774" s="9">
        <f t="shared" si="1181"/>
        <v>1486.0642500000001</v>
      </c>
      <c r="DE774" s="59">
        <f t="shared" si="1182"/>
        <v>0.98951633021097762</v>
      </c>
      <c r="DF774" s="59">
        <f t="shared" si="1183"/>
        <v>1.8968836157215267E-4</v>
      </c>
      <c r="DG774" s="59">
        <f t="shared" si="1184"/>
        <v>1.3333866547097137E-3</v>
      </c>
      <c r="DH774" s="59">
        <f t="shared" si="1185"/>
        <v>8.9605947727404069E-3</v>
      </c>
      <c r="DI774" s="14">
        <f t="shared" si="1186"/>
        <v>146509.75657740131</v>
      </c>
      <c r="DJ774" s="14">
        <f t="shared" si="1187"/>
        <v>28.085636215399024</v>
      </c>
      <c r="DK774" s="14">
        <f t="shared" si="1188"/>
        <v>197.42388098175559</v>
      </c>
      <c r="DL774" s="14">
        <f t="shared" si="1189"/>
        <v>1326.7234899125137</v>
      </c>
      <c r="DM774">
        <f t="shared" si="1190"/>
        <v>169975.45085689073</v>
      </c>
      <c r="DN774" s="34">
        <f t="shared" si="1191"/>
        <v>182192.4014988</v>
      </c>
      <c r="DO774" s="34">
        <f t="shared" si="1192"/>
        <v>34.925930048910452</v>
      </c>
      <c r="DP774" s="34">
        <f t="shared" si="1193"/>
        <v>245.50672821763084</v>
      </c>
      <c r="DQ774" s="9">
        <f t="shared" si="1194"/>
        <v>1649.8487499999999</v>
      </c>
      <c r="DR774" s="59">
        <f t="shared" si="1195"/>
        <v>0.98951633021097773</v>
      </c>
      <c r="DS774" s="59">
        <f t="shared" si="1196"/>
        <v>1.8968836157215267E-4</v>
      </c>
      <c r="DT774" s="59">
        <f t="shared" si="1197"/>
        <v>1.3333866547097137E-3</v>
      </c>
      <c r="DU774" s="59">
        <f t="shared" si="1198"/>
        <v>8.9605947727404069E-3</v>
      </c>
      <c r="DV774" s="14">
        <f t="shared" si="1199"/>
        <v>168193.48435786692</v>
      </c>
      <c r="DW774" s="14">
        <f t="shared" si="1200"/>
        <v>32.242364780531553</v>
      </c>
      <c r="DX774" s="14">
        <f t="shared" si="1201"/>
        <v>226.64299780084485</v>
      </c>
      <c r="DY774" s="14">
        <f t="shared" si="1202"/>
        <v>1523.081136442449</v>
      </c>
      <c r="DZ774" s="34" t="e">
        <f t="shared" si="1203"/>
        <v>#REF!</v>
      </c>
      <c r="EA774" s="34" t="e">
        <f t="shared" si="1204"/>
        <v>#REF!</v>
      </c>
      <c r="EB774" s="34" t="e">
        <f t="shared" si="1205"/>
        <v>#REF!</v>
      </c>
      <c r="EC774" s="34" t="e">
        <f t="shared" si="1206"/>
        <v>#REF!</v>
      </c>
      <c r="ED774" s="34" t="e">
        <f t="shared" si="1207"/>
        <v>#REF!</v>
      </c>
      <c r="EE774" s="59" t="e">
        <f t="shared" si="1208"/>
        <v>#REF!</v>
      </c>
      <c r="EF774" s="59" t="e">
        <f t="shared" si="1209"/>
        <v>#REF!</v>
      </c>
      <c r="EG774" s="59" t="e">
        <f t="shared" si="1210"/>
        <v>#REF!</v>
      </c>
      <c r="EH774" s="59" t="e">
        <f t="shared" si="1211"/>
        <v>#REF!</v>
      </c>
      <c r="EI774" s="14" t="e">
        <f t="shared" si="1212"/>
        <v>#REF!</v>
      </c>
      <c r="EJ774" s="14" t="e">
        <f t="shared" si="1213"/>
        <v>#REF!</v>
      </c>
      <c r="EK774" s="14" t="e">
        <f t="shared" si="1214"/>
        <v>#REF!</v>
      </c>
      <c r="EL774" s="14" t="e">
        <f t="shared" si="1215"/>
        <v>#REF!</v>
      </c>
      <c r="EM774" t="e">
        <f t="shared" si="1216"/>
        <v>#REF!</v>
      </c>
      <c r="EN774" s="34" t="e">
        <f t="shared" si="1217"/>
        <v>#REF!</v>
      </c>
      <c r="EO774" s="34" t="e">
        <f t="shared" si="1218"/>
        <v>#REF!</v>
      </c>
      <c r="EP774" s="34" t="e">
        <f t="shared" si="1219"/>
        <v>#REF!</v>
      </c>
      <c r="EQ774" s="34" t="e">
        <f t="shared" si="1220"/>
        <v>#REF!</v>
      </c>
      <c r="ER774" s="59" t="e">
        <f t="shared" si="1221"/>
        <v>#REF!</v>
      </c>
      <c r="ES774" s="59" t="e">
        <f t="shared" si="1222"/>
        <v>#REF!</v>
      </c>
      <c r="ET774" s="59" t="e">
        <f t="shared" si="1223"/>
        <v>#REF!</v>
      </c>
      <c r="EU774" s="59" t="e">
        <f t="shared" si="1224"/>
        <v>#REF!</v>
      </c>
      <c r="EV774" s="14" t="e">
        <f t="shared" si="1225"/>
        <v>#REF!</v>
      </c>
      <c r="EW774" s="14" t="e">
        <f t="shared" si="1226"/>
        <v>#REF!</v>
      </c>
      <c r="EX774" s="14" t="e">
        <f t="shared" si="1227"/>
        <v>#REF!</v>
      </c>
      <c r="EY774" s="14" t="e">
        <f t="shared" si="1228"/>
        <v>#REF!</v>
      </c>
    </row>
    <row r="775" spans="1:155" x14ac:dyDescent="0.2">
      <c r="A775" s="17">
        <v>30090593</v>
      </c>
      <c r="B775" t="s">
        <v>62</v>
      </c>
      <c r="C775" t="s">
        <v>2106</v>
      </c>
      <c r="D775" t="s">
        <v>2107</v>
      </c>
      <c r="E775" t="s">
        <v>2108</v>
      </c>
      <c r="F775" t="s">
        <v>41</v>
      </c>
      <c r="G775" t="s">
        <v>42</v>
      </c>
      <c r="H775" t="s">
        <v>2109</v>
      </c>
      <c r="I775" t="s">
        <v>68</v>
      </c>
      <c r="J775" s="19" t="s">
        <v>69</v>
      </c>
      <c r="K775" t="s">
        <v>70</v>
      </c>
      <c r="L775">
        <v>1965</v>
      </c>
      <c r="M775">
        <f t="shared" si="1138"/>
        <v>1965</v>
      </c>
      <c r="N775">
        <v>54</v>
      </c>
      <c r="O775" s="19">
        <f t="shared" si="1139"/>
        <v>54</v>
      </c>
      <c r="P775" t="s">
        <v>80</v>
      </c>
      <c r="Q775" s="19" t="str">
        <f t="shared" si="1140"/>
        <v>50-60</v>
      </c>
      <c r="R775" s="23">
        <v>217.3</v>
      </c>
      <c r="S775" s="15">
        <f t="shared" si="1141"/>
        <v>0.21730000000000002</v>
      </c>
      <c r="T775">
        <v>30007413</v>
      </c>
      <c r="U775" t="s">
        <v>45</v>
      </c>
      <c r="V775" t="s">
        <v>55</v>
      </c>
      <c r="W775" t="s">
        <v>47</v>
      </c>
      <c r="X775" t="s">
        <v>48</v>
      </c>
      <c r="Y775" t="s">
        <v>130</v>
      </c>
      <c r="Z775" t="s">
        <v>2110</v>
      </c>
      <c r="AA775" t="s">
        <v>2111</v>
      </c>
      <c r="AB775" t="s">
        <v>1495</v>
      </c>
      <c r="AC775">
        <v>1965</v>
      </c>
      <c r="AD775">
        <v>108</v>
      </c>
      <c r="AE775" t="str">
        <f t="shared" si="1142"/>
        <v>&gt;80</v>
      </c>
      <c r="AF775">
        <v>-36.304380940000001</v>
      </c>
      <c r="AG775">
        <v>147.32655191999999</v>
      </c>
      <c r="AH775" t="s">
        <v>50</v>
      </c>
      <c r="AI775" t="s">
        <v>51</v>
      </c>
      <c r="AJ775" s="33" t="s">
        <v>291</v>
      </c>
      <c r="AL775" t="s">
        <v>48</v>
      </c>
      <c r="AM775" t="s">
        <v>86</v>
      </c>
      <c r="AN775">
        <v>330</v>
      </c>
      <c r="AO775" s="69">
        <v>2</v>
      </c>
      <c r="AP775">
        <v>1</v>
      </c>
      <c r="AQ775">
        <v>0</v>
      </c>
      <c r="AR775">
        <v>0</v>
      </c>
      <c r="AS775" s="82" t="str">
        <f t="shared" si="1143"/>
        <v>Gw-0-0</v>
      </c>
      <c r="AT775" s="14">
        <f t="shared" si="1144"/>
        <v>2760744</v>
      </c>
      <c r="AU775" s="81">
        <f>VLOOKUP(C775,Bushfire_Vlookup!$F$2:$H$12575,3,FALSE)</f>
        <v>529.22927100000004</v>
      </c>
      <c r="AV775" s="14">
        <f>VLOOKUP(AS775,Safety_collateral_Vlookup!$J$3:$L$20,2,FALSE)</f>
        <v>3720.1399252148244</v>
      </c>
      <c r="AW775" s="14">
        <f>VLOOKUP(AS775,Safety_collateral_Vlookup!$J$3:$L$20,3,FALSE)</f>
        <v>25000</v>
      </c>
      <c r="AX775" s="48">
        <f t="shared" si="1145"/>
        <v>2976922.9249323611</v>
      </c>
      <c r="AY775" s="49">
        <f t="shared" si="1136"/>
        <v>16514.800000000003</v>
      </c>
      <c r="AZ775" s="14">
        <v>76000</v>
      </c>
      <c r="BA775" s="16">
        <f t="shared" si="1146"/>
        <v>180.25788534722557</v>
      </c>
      <c r="BB775" t="e">
        <f>IF(BA775&lt;=#REF!,#REF!,IF(BA775&lt;=#REF!,#REF!,IF(BA775&lt;=#REF!,#REF!,IF(BA775&lt;=#REF!,#REF!,#REF!))))</f>
        <v>#REF!</v>
      </c>
      <c r="BC775" s="51">
        <v>5</v>
      </c>
      <c r="BD775" s="21">
        <v>85</v>
      </c>
      <c r="BE775" s="21">
        <v>6.4399999999999999E-2</v>
      </c>
      <c r="BF775" s="26">
        <f t="shared" si="1147"/>
        <v>1068.8620630087808</v>
      </c>
      <c r="BG775" s="21">
        <v>4</v>
      </c>
      <c r="BH775" s="21">
        <f t="shared" si="1148"/>
        <v>12.75</v>
      </c>
      <c r="BI775" s="28">
        <f t="shared" si="1149"/>
        <v>1.5882352941176472E-4</v>
      </c>
      <c r="BJ775" s="27">
        <f t="shared" si="1150"/>
        <v>1.5882352941176472E-4</v>
      </c>
      <c r="BK775" s="28">
        <f t="shared" si="1151"/>
        <v>2.4539544570849506E-3</v>
      </c>
      <c r="BL775" s="35">
        <f t="shared" si="1152"/>
        <v>0.44234464117253208</v>
      </c>
      <c r="BM775" s="21" t="str">
        <f t="shared" si="1153"/>
        <v>Cr2</v>
      </c>
      <c r="BN775" s="51">
        <v>2</v>
      </c>
      <c r="BO775" s="21">
        <v>0</v>
      </c>
      <c r="BP775" s="50" t="s">
        <v>5497</v>
      </c>
      <c r="BQ775" s="14">
        <v>2760744</v>
      </c>
      <c r="BR775">
        <f>IFERROR(VLOOKUP(AO775,'Model Failure data- Lines'!$A$37:$E$41,3,FALSE),'Model Failure data- Lines'!$C$37)</f>
        <v>5.2310000000000009E-2</v>
      </c>
      <c r="BS775" s="14">
        <f t="shared" si="1154"/>
        <v>155722.83820321184</v>
      </c>
      <c r="BT775" s="34">
        <f t="shared" si="1137"/>
        <v>14730.382821580612</v>
      </c>
      <c r="BU775" s="34">
        <f t="shared" si="1155"/>
        <v>10.571540474499518</v>
      </c>
      <c r="BV775" s="54">
        <f t="shared" si="1156"/>
        <v>140992.45538163124</v>
      </c>
      <c r="BW775">
        <f>IFERROR(VLOOKUP(AO775,'Model Failure data- Lines'!$A$37:$E$41,4,FALSE),'Model Failure data- Lines'!$D$37)</f>
        <v>5.571000000000001E-2</v>
      </c>
      <c r="BX775" s="14">
        <f t="shared" si="1157"/>
        <v>165844.37614798188</v>
      </c>
      <c r="BY775" s="34">
        <f t="shared" si="1158"/>
        <v>13138.771167093586</v>
      </c>
      <c r="BZ775" s="71">
        <f t="shared" si="1159"/>
        <v>12.622518045168766</v>
      </c>
      <c r="CA775" s="71">
        <f t="shared" si="1160"/>
        <v>152705.60498088828</v>
      </c>
      <c r="CB775" s="57">
        <v>2</v>
      </c>
      <c r="CC775">
        <f>IFERROR(VLOOKUP(AO775,'Model Failure data- Lines'!$A$37:$E$41,5,FALSE),'Model Failure data- Lines'!$E$37)</f>
        <v>6.1850000000000002E-2</v>
      </c>
      <c r="CD775" s="14">
        <f t="shared" si="1161"/>
        <v>184122.68290706654</v>
      </c>
      <c r="CE775" s="34">
        <f t="shared" si="1162"/>
        <v>10452.885156420281</v>
      </c>
      <c r="CF775" s="34">
        <f t="shared" si="1163"/>
        <v>17.614532270449399</v>
      </c>
      <c r="CG775" s="54">
        <f t="shared" si="1164"/>
        <v>173669.79775064625</v>
      </c>
      <c r="CH775" t="e">
        <f>IFERROR(VLOOKUP(AO775,'Model Failure data- Lines'!#REF!,3,FALSE),'Model Failure data- Lines'!#REF!)</f>
        <v>#REF!</v>
      </c>
      <c r="CI775" s="14" t="e">
        <f t="shared" si="1165"/>
        <v>#REF!</v>
      </c>
      <c r="CJ775" s="34">
        <f t="shared" si="1166"/>
        <v>14128.991176151407</v>
      </c>
      <c r="CK775" s="34" t="e">
        <f t="shared" si="1167"/>
        <v>#REF!</v>
      </c>
      <c r="CL775" s="54" t="e">
        <f t="shared" si="1168"/>
        <v>#REF!</v>
      </c>
      <c r="CM775" t="e">
        <f>IFERROR(VLOOKUP(AO775,'Model Failure data- Lines'!#REF!,4,FALSE),'Model Failure data- Lines'!#REF!)</f>
        <v>#REF!</v>
      </c>
      <c r="CN775" s="14" t="e">
        <f t="shared" si="1169"/>
        <v>#REF!</v>
      </c>
      <c r="CO775" s="34">
        <f t="shared" si="1170"/>
        <v>12087.847970048942</v>
      </c>
      <c r="CP775" s="34" t="e">
        <f t="shared" si="1171"/>
        <v>#REF!</v>
      </c>
      <c r="CQ775" s="54" t="e">
        <f t="shared" si="1172"/>
        <v>#REF!</v>
      </c>
      <c r="CR775" t="e">
        <f>IFERROR(VLOOKUP(AO775,'Model Failure data- Lines'!#REF!,5,FALSE),'Model Failure data- Lines'!#REF!)</f>
        <v>#REF!</v>
      </c>
      <c r="CS775" s="14" t="e">
        <f t="shared" si="1173"/>
        <v>#REF!</v>
      </c>
      <c r="CT775" s="34">
        <f t="shared" si="1174"/>
        <v>8847.5832917756379</v>
      </c>
      <c r="CU775" s="34" t="e">
        <f t="shared" si="1175"/>
        <v>#REF!</v>
      </c>
      <c r="CV775" s="54" t="e">
        <f t="shared" si="1176"/>
        <v>#REF!</v>
      </c>
      <c r="CW775" t="s">
        <v>1495</v>
      </c>
      <c r="CZ775">
        <f t="shared" si="1177"/>
        <v>152705.60498088831</v>
      </c>
      <c r="DA775" s="34">
        <f t="shared" si="1178"/>
        <v>164105.71847208001</v>
      </c>
      <c r="DB775" s="34">
        <f t="shared" si="1179"/>
        <v>31.458747987466477</v>
      </c>
      <c r="DC775" s="34">
        <f t="shared" si="1180"/>
        <v>221.13467791437699</v>
      </c>
      <c r="DD775" s="9">
        <f t="shared" si="1181"/>
        <v>1486.0642500000001</v>
      </c>
      <c r="DE775" s="59">
        <f t="shared" si="1182"/>
        <v>0.98951633021097762</v>
      </c>
      <c r="DF775" s="59">
        <f t="shared" si="1183"/>
        <v>1.8968836157215267E-4</v>
      </c>
      <c r="DG775" s="59">
        <f t="shared" si="1184"/>
        <v>1.3333866547097137E-3</v>
      </c>
      <c r="DH775" s="59">
        <f t="shared" si="1185"/>
        <v>8.9605947727404069E-3</v>
      </c>
      <c r="DI775" s="14">
        <f t="shared" si="1186"/>
        <v>151104.68984333577</v>
      </c>
      <c r="DJ775" s="14">
        <f t="shared" si="1187"/>
        <v>28.966476011709059</v>
      </c>
      <c r="DK775" s="14">
        <f t="shared" si="1188"/>
        <v>203.61561578088964</v>
      </c>
      <c r="DL775" s="14">
        <f t="shared" si="1189"/>
        <v>1368.3330457599093</v>
      </c>
      <c r="DM775">
        <f t="shared" si="1190"/>
        <v>173669.79775064625</v>
      </c>
      <c r="DN775" s="34">
        <f t="shared" si="1191"/>
        <v>182192.4014988</v>
      </c>
      <c r="DO775" s="34">
        <f t="shared" si="1192"/>
        <v>34.925930048910452</v>
      </c>
      <c r="DP775" s="34">
        <f t="shared" si="1193"/>
        <v>245.50672821763084</v>
      </c>
      <c r="DQ775" s="9">
        <f t="shared" si="1194"/>
        <v>1649.8487499999999</v>
      </c>
      <c r="DR775" s="59">
        <f t="shared" si="1195"/>
        <v>0.98951633021097773</v>
      </c>
      <c r="DS775" s="59">
        <f t="shared" si="1196"/>
        <v>1.8968836157215267E-4</v>
      </c>
      <c r="DT775" s="59">
        <f t="shared" si="1197"/>
        <v>1.3333866547097137E-3</v>
      </c>
      <c r="DU775" s="59">
        <f t="shared" si="1198"/>
        <v>8.9605947727404069E-3</v>
      </c>
      <c r="DV775" s="14">
        <f t="shared" si="1199"/>
        <v>171849.10093870218</v>
      </c>
      <c r="DW775" s="14">
        <f t="shared" si="1200"/>
        <v>32.943139389887214</v>
      </c>
      <c r="DX775" s="14">
        <f t="shared" si="1201"/>
        <v>231.56899064684677</v>
      </c>
      <c r="DY775" s="14">
        <f t="shared" si="1202"/>
        <v>1556.1846819073244</v>
      </c>
      <c r="DZ775" s="34" t="e">
        <f t="shared" si="1203"/>
        <v>#REF!</v>
      </c>
      <c r="EA775" s="34" t="e">
        <f t="shared" si="1204"/>
        <v>#REF!</v>
      </c>
      <c r="EB775" s="34" t="e">
        <f t="shared" si="1205"/>
        <v>#REF!</v>
      </c>
      <c r="EC775" s="34" t="e">
        <f t="shared" si="1206"/>
        <v>#REF!</v>
      </c>
      <c r="ED775" s="34" t="e">
        <f t="shared" si="1207"/>
        <v>#REF!</v>
      </c>
      <c r="EE775" s="59" t="e">
        <f t="shared" si="1208"/>
        <v>#REF!</v>
      </c>
      <c r="EF775" s="59" t="e">
        <f t="shared" si="1209"/>
        <v>#REF!</v>
      </c>
      <c r="EG775" s="59" t="e">
        <f t="shared" si="1210"/>
        <v>#REF!</v>
      </c>
      <c r="EH775" s="59" t="e">
        <f t="shared" si="1211"/>
        <v>#REF!</v>
      </c>
      <c r="EI775" s="14" t="e">
        <f t="shared" si="1212"/>
        <v>#REF!</v>
      </c>
      <c r="EJ775" s="14" t="e">
        <f t="shared" si="1213"/>
        <v>#REF!</v>
      </c>
      <c r="EK775" s="14" t="e">
        <f t="shared" si="1214"/>
        <v>#REF!</v>
      </c>
      <c r="EL775" s="14" t="e">
        <f t="shared" si="1215"/>
        <v>#REF!</v>
      </c>
      <c r="EM775" t="e">
        <f t="shared" si="1216"/>
        <v>#REF!</v>
      </c>
      <c r="EN775" s="34" t="e">
        <f t="shared" si="1217"/>
        <v>#REF!</v>
      </c>
      <c r="EO775" s="34" t="e">
        <f t="shared" si="1218"/>
        <v>#REF!</v>
      </c>
      <c r="EP775" s="34" t="e">
        <f t="shared" si="1219"/>
        <v>#REF!</v>
      </c>
      <c r="EQ775" s="34" t="e">
        <f t="shared" si="1220"/>
        <v>#REF!</v>
      </c>
      <c r="ER775" s="59" t="e">
        <f t="shared" si="1221"/>
        <v>#REF!</v>
      </c>
      <c r="ES775" s="59" t="e">
        <f t="shared" si="1222"/>
        <v>#REF!</v>
      </c>
      <c r="ET775" s="59" t="e">
        <f t="shared" si="1223"/>
        <v>#REF!</v>
      </c>
      <c r="EU775" s="59" t="e">
        <f t="shared" si="1224"/>
        <v>#REF!</v>
      </c>
      <c r="EV775" s="14" t="e">
        <f t="shared" si="1225"/>
        <v>#REF!</v>
      </c>
      <c r="EW775" s="14" t="e">
        <f t="shared" si="1226"/>
        <v>#REF!</v>
      </c>
      <c r="EX775" s="14" t="e">
        <f t="shared" si="1227"/>
        <v>#REF!</v>
      </c>
      <c r="EY775" s="14" t="e">
        <f t="shared" si="1228"/>
        <v>#REF!</v>
      </c>
    </row>
    <row r="776" spans="1:155" x14ac:dyDescent="0.2">
      <c r="A776" s="17">
        <v>30318126</v>
      </c>
      <c r="B776" t="s">
        <v>62</v>
      </c>
      <c r="C776" t="s">
        <v>2106</v>
      </c>
      <c r="D776" t="s">
        <v>2107</v>
      </c>
      <c r="E776" t="s">
        <v>2108</v>
      </c>
      <c r="F776" t="s">
        <v>41</v>
      </c>
      <c r="G776" t="s">
        <v>42</v>
      </c>
      <c r="H776" t="s">
        <v>4627</v>
      </c>
      <c r="I776" t="s">
        <v>68</v>
      </c>
      <c r="J776" s="19" t="s">
        <v>69</v>
      </c>
      <c r="K776" t="s">
        <v>70</v>
      </c>
      <c r="L776">
        <v>1965</v>
      </c>
      <c r="M776">
        <f t="shared" si="1138"/>
        <v>1965</v>
      </c>
      <c r="N776">
        <v>54</v>
      </c>
      <c r="O776" s="19">
        <f t="shared" si="1139"/>
        <v>54</v>
      </c>
      <c r="P776" t="s">
        <v>80</v>
      </c>
      <c r="Q776" s="19" t="str">
        <f t="shared" si="1140"/>
        <v>50-60</v>
      </c>
      <c r="R776" s="23">
        <v>217.3</v>
      </c>
      <c r="S776" s="15">
        <f t="shared" si="1141"/>
        <v>0.21730000000000002</v>
      </c>
      <c r="T776">
        <v>30007413</v>
      </c>
      <c r="U776" t="s">
        <v>45</v>
      </c>
      <c r="V776" t="s">
        <v>55</v>
      </c>
      <c r="W776" t="s">
        <v>47</v>
      </c>
      <c r="X776" t="s">
        <v>48</v>
      </c>
      <c r="Y776" t="s">
        <v>130</v>
      </c>
      <c r="Z776" t="s">
        <v>2110</v>
      </c>
      <c r="AA776" t="s">
        <v>2111</v>
      </c>
      <c r="AB776" t="s">
        <v>1495</v>
      </c>
      <c r="AC776">
        <v>1965</v>
      </c>
      <c r="AD776">
        <v>108</v>
      </c>
      <c r="AE776" t="str">
        <f t="shared" si="1142"/>
        <v>&gt;80</v>
      </c>
      <c r="AF776">
        <v>-36.304380940000001</v>
      </c>
      <c r="AG776">
        <v>147.32655191999999</v>
      </c>
      <c r="AH776" t="s">
        <v>50</v>
      </c>
      <c r="AI776" t="s">
        <v>51</v>
      </c>
      <c r="AJ776" s="33" t="s">
        <v>291</v>
      </c>
      <c r="AL776" t="s">
        <v>78</v>
      </c>
      <c r="AM776" t="s">
        <v>79</v>
      </c>
      <c r="AN776">
        <v>330</v>
      </c>
      <c r="AO776" s="69">
        <v>2</v>
      </c>
      <c r="AP776">
        <v>1</v>
      </c>
      <c r="AQ776">
        <v>0</v>
      </c>
      <c r="AR776">
        <v>0</v>
      </c>
      <c r="AS776" s="82" t="str">
        <f t="shared" si="1143"/>
        <v>Gw-0-0</v>
      </c>
      <c r="AT776" s="14">
        <f t="shared" si="1144"/>
        <v>2760744</v>
      </c>
      <c r="AU776" s="81">
        <f>VLOOKUP(C776,Bushfire_Vlookup!$F$2:$H$12575,3,FALSE)</f>
        <v>529.22927100000004</v>
      </c>
      <c r="AV776" s="14">
        <f>VLOOKUP(AS776,Safety_collateral_Vlookup!$J$3:$L$20,2,FALSE)</f>
        <v>3720.1399252148244</v>
      </c>
      <c r="AW776" s="14">
        <f>VLOOKUP(AS776,Safety_collateral_Vlookup!$J$3:$L$20,3,FALSE)</f>
        <v>25000</v>
      </c>
      <c r="AX776" s="48">
        <f t="shared" si="1145"/>
        <v>2976922.9249323611</v>
      </c>
      <c r="AY776" s="49">
        <f t="shared" si="1136"/>
        <v>16514.800000000003</v>
      </c>
      <c r="AZ776" s="14">
        <v>76000</v>
      </c>
      <c r="BA776" s="16">
        <f t="shared" si="1146"/>
        <v>180.25788534722557</v>
      </c>
      <c r="BB776" t="e">
        <f>IF(BA776&lt;=#REF!,#REF!,IF(BA776&lt;=#REF!,#REF!,IF(BA776&lt;=#REF!,#REF!,IF(BA776&lt;=#REF!,#REF!,#REF!))))</f>
        <v>#REF!</v>
      </c>
      <c r="BC776" s="51">
        <v>5</v>
      </c>
      <c r="BD776" s="21">
        <v>85</v>
      </c>
      <c r="BE776" s="21">
        <v>6.4399999999999999E-2</v>
      </c>
      <c r="BF776" s="26">
        <f t="shared" si="1147"/>
        <v>1068.8620630087808</v>
      </c>
      <c r="BG776" s="21">
        <v>4</v>
      </c>
      <c r="BH776" s="21">
        <f t="shared" si="1148"/>
        <v>12.75</v>
      </c>
      <c r="BI776" s="28">
        <f t="shared" si="1149"/>
        <v>1.5882352941176472E-4</v>
      </c>
      <c r="BJ776" s="27">
        <f t="shared" si="1150"/>
        <v>1.5882352941176472E-4</v>
      </c>
      <c r="BK776" s="28">
        <f t="shared" si="1151"/>
        <v>2.4539544570849506E-3</v>
      </c>
      <c r="BL776" s="35">
        <f t="shared" si="1152"/>
        <v>0.44234464117253208</v>
      </c>
      <c r="BM776" s="21" t="str">
        <f t="shared" si="1153"/>
        <v>Cr2</v>
      </c>
      <c r="BN776" s="51">
        <v>2</v>
      </c>
      <c r="BO776" s="21">
        <v>0</v>
      </c>
      <c r="BP776" s="50" t="s">
        <v>5497</v>
      </c>
      <c r="BQ776" s="14">
        <v>2760744</v>
      </c>
      <c r="BR776">
        <f>IFERROR(VLOOKUP(AO776,'Model Failure data- Lines'!$A$37:$E$41,3,FALSE),'Model Failure data- Lines'!$C$37)</f>
        <v>5.2310000000000009E-2</v>
      </c>
      <c r="BS776" s="14">
        <f t="shared" si="1154"/>
        <v>155722.83820321184</v>
      </c>
      <c r="BT776" s="34">
        <f t="shared" si="1137"/>
        <v>14730.382821580612</v>
      </c>
      <c r="BU776" s="34">
        <f t="shared" si="1155"/>
        <v>10.571540474499518</v>
      </c>
      <c r="BV776" s="54">
        <f t="shared" si="1156"/>
        <v>140992.45538163124</v>
      </c>
      <c r="BW776">
        <f>IFERROR(VLOOKUP(AO776,'Model Failure data- Lines'!$A$37:$E$41,4,FALSE),'Model Failure data- Lines'!$D$37)</f>
        <v>5.571000000000001E-2</v>
      </c>
      <c r="BX776" s="14">
        <f t="shared" si="1157"/>
        <v>165844.37614798188</v>
      </c>
      <c r="BY776" s="34">
        <f t="shared" si="1158"/>
        <v>13138.771167093586</v>
      </c>
      <c r="BZ776" s="71">
        <f t="shared" si="1159"/>
        <v>12.622518045168766</v>
      </c>
      <c r="CA776" s="71">
        <f t="shared" si="1160"/>
        <v>152705.60498088828</v>
      </c>
      <c r="CB776" s="57">
        <v>2</v>
      </c>
      <c r="CC776">
        <f>IFERROR(VLOOKUP(AO776,'Model Failure data- Lines'!$A$37:$E$41,5,FALSE),'Model Failure data- Lines'!$E$37)</f>
        <v>6.1850000000000002E-2</v>
      </c>
      <c r="CD776" s="14">
        <f t="shared" si="1161"/>
        <v>184122.68290706654</v>
      </c>
      <c r="CE776" s="34">
        <f t="shared" si="1162"/>
        <v>10452.885156420281</v>
      </c>
      <c r="CF776" s="34">
        <f t="shared" si="1163"/>
        <v>17.614532270449399</v>
      </c>
      <c r="CG776" s="54">
        <f t="shared" si="1164"/>
        <v>173669.79775064625</v>
      </c>
      <c r="CH776" t="e">
        <f>IFERROR(VLOOKUP(AO776,'Model Failure data- Lines'!#REF!,3,FALSE),'Model Failure data- Lines'!#REF!)</f>
        <v>#REF!</v>
      </c>
      <c r="CI776" s="14" t="e">
        <f t="shared" si="1165"/>
        <v>#REF!</v>
      </c>
      <c r="CJ776" s="34">
        <f t="shared" si="1166"/>
        <v>14128.991176151407</v>
      </c>
      <c r="CK776" s="34" t="e">
        <f t="shared" si="1167"/>
        <v>#REF!</v>
      </c>
      <c r="CL776" s="54" t="e">
        <f t="shared" si="1168"/>
        <v>#REF!</v>
      </c>
      <c r="CM776" t="e">
        <f>IFERROR(VLOOKUP(AO776,'Model Failure data- Lines'!#REF!,4,FALSE),'Model Failure data- Lines'!#REF!)</f>
        <v>#REF!</v>
      </c>
      <c r="CN776" s="14" t="e">
        <f t="shared" si="1169"/>
        <v>#REF!</v>
      </c>
      <c r="CO776" s="34">
        <f t="shared" si="1170"/>
        <v>12087.847970048942</v>
      </c>
      <c r="CP776" s="34" t="e">
        <f t="shared" si="1171"/>
        <v>#REF!</v>
      </c>
      <c r="CQ776" s="54" t="e">
        <f t="shared" si="1172"/>
        <v>#REF!</v>
      </c>
      <c r="CR776" t="e">
        <f>IFERROR(VLOOKUP(AO776,'Model Failure data- Lines'!#REF!,5,FALSE),'Model Failure data- Lines'!#REF!)</f>
        <v>#REF!</v>
      </c>
      <c r="CS776" s="14" t="e">
        <f t="shared" si="1173"/>
        <v>#REF!</v>
      </c>
      <c r="CT776" s="34">
        <f t="shared" si="1174"/>
        <v>8847.5832917756379</v>
      </c>
      <c r="CU776" s="34" t="e">
        <f t="shared" si="1175"/>
        <v>#REF!</v>
      </c>
      <c r="CV776" s="54" t="e">
        <f t="shared" si="1176"/>
        <v>#REF!</v>
      </c>
      <c r="CW776" t="s">
        <v>1495</v>
      </c>
      <c r="CZ776">
        <f t="shared" si="1177"/>
        <v>152705.60498088831</v>
      </c>
      <c r="DA776" s="34">
        <f t="shared" si="1178"/>
        <v>164105.71847208001</v>
      </c>
      <c r="DB776" s="34">
        <f t="shared" si="1179"/>
        <v>31.458747987466477</v>
      </c>
      <c r="DC776" s="34">
        <f t="shared" si="1180"/>
        <v>221.13467791437699</v>
      </c>
      <c r="DD776" s="9">
        <f t="shared" si="1181"/>
        <v>1486.0642500000001</v>
      </c>
      <c r="DE776" s="59">
        <f t="shared" si="1182"/>
        <v>0.98951633021097762</v>
      </c>
      <c r="DF776" s="59">
        <f t="shared" si="1183"/>
        <v>1.8968836157215267E-4</v>
      </c>
      <c r="DG776" s="59">
        <f t="shared" si="1184"/>
        <v>1.3333866547097137E-3</v>
      </c>
      <c r="DH776" s="59">
        <f t="shared" si="1185"/>
        <v>8.9605947727404069E-3</v>
      </c>
      <c r="DI776" s="14">
        <f t="shared" si="1186"/>
        <v>151104.68984333577</v>
      </c>
      <c r="DJ776" s="14">
        <f t="shared" si="1187"/>
        <v>28.966476011709059</v>
      </c>
      <c r="DK776" s="14">
        <f t="shared" si="1188"/>
        <v>203.61561578088964</v>
      </c>
      <c r="DL776" s="14">
        <f t="shared" si="1189"/>
        <v>1368.3330457599093</v>
      </c>
      <c r="DM776">
        <f t="shared" si="1190"/>
        <v>173669.79775064625</v>
      </c>
      <c r="DN776" s="34">
        <f t="shared" si="1191"/>
        <v>182192.4014988</v>
      </c>
      <c r="DO776" s="34">
        <f t="shared" si="1192"/>
        <v>34.925930048910452</v>
      </c>
      <c r="DP776" s="34">
        <f t="shared" si="1193"/>
        <v>245.50672821763084</v>
      </c>
      <c r="DQ776" s="9">
        <f t="shared" si="1194"/>
        <v>1649.8487499999999</v>
      </c>
      <c r="DR776" s="59">
        <f t="shared" si="1195"/>
        <v>0.98951633021097773</v>
      </c>
      <c r="DS776" s="59">
        <f t="shared" si="1196"/>
        <v>1.8968836157215267E-4</v>
      </c>
      <c r="DT776" s="59">
        <f t="shared" si="1197"/>
        <v>1.3333866547097137E-3</v>
      </c>
      <c r="DU776" s="59">
        <f t="shared" si="1198"/>
        <v>8.9605947727404069E-3</v>
      </c>
      <c r="DV776" s="14">
        <f t="shared" si="1199"/>
        <v>171849.10093870218</v>
      </c>
      <c r="DW776" s="14">
        <f t="shared" si="1200"/>
        <v>32.943139389887214</v>
      </c>
      <c r="DX776" s="14">
        <f t="shared" si="1201"/>
        <v>231.56899064684677</v>
      </c>
      <c r="DY776" s="14">
        <f t="shared" si="1202"/>
        <v>1556.1846819073244</v>
      </c>
      <c r="DZ776" s="34" t="e">
        <f t="shared" si="1203"/>
        <v>#REF!</v>
      </c>
      <c r="EA776" s="34" t="e">
        <f t="shared" si="1204"/>
        <v>#REF!</v>
      </c>
      <c r="EB776" s="34" t="e">
        <f t="shared" si="1205"/>
        <v>#REF!</v>
      </c>
      <c r="EC776" s="34" t="e">
        <f t="shared" si="1206"/>
        <v>#REF!</v>
      </c>
      <c r="ED776" s="34" t="e">
        <f t="shared" si="1207"/>
        <v>#REF!</v>
      </c>
      <c r="EE776" s="59" t="e">
        <f t="shared" si="1208"/>
        <v>#REF!</v>
      </c>
      <c r="EF776" s="59" t="e">
        <f t="shared" si="1209"/>
        <v>#REF!</v>
      </c>
      <c r="EG776" s="59" t="e">
        <f t="shared" si="1210"/>
        <v>#REF!</v>
      </c>
      <c r="EH776" s="59" t="e">
        <f t="shared" si="1211"/>
        <v>#REF!</v>
      </c>
      <c r="EI776" s="14" t="e">
        <f t="shared" si="1212"/>
        <v>#REF!</v>
      </c>
      <c r="EJ776" s="14" t="e">
        <f t="shared" si="1213"/>
        <v>#REF!</v>
      </c>
      <c r="EK776" s="14" t="e">
        <f t="shared" si="1214"/>
        <v>#REF!</v>
      </c>
      <c r="EL776" s="14" t="e">
        <f t="shared" si="1215"/>
        <v>#REF!</v>
      </c>
      <c r="EM776" t="e">
        <f t="shared" si="1216"/>
        <v>#REF!</v>
      </c>
      <c r="EN776" s="34" t="e">
        <f t="shared" si="1217"/>
        <v>#REF!</v>
      </c>
      <c r="EO776" s="34" t="e">
        <f t="shared" si="1218"/>
        <v>#REF!</v>
      </c>
      <c r="EP776" s="34" t="e">
        <f t="shared" si="1219"/>
        <v>#REF!</v>
      </c>
      <c r="EQ776" s="34" t="e">
        <f t="shared" si="1220"/>
        <v>#REF!</v>
      </c>
      <c r="ER776" s="59" t="e">
        <f t="shared" si="1221"/>
        <v>#REF!</v>
      </c>
      <c r="ES776" s="59" t="e">
        <f t="shared" si="1222"/>
        <v>#REF!</v>
      </c>
      <c r="ET776" s="59" t="e">
        <f t="shared" si="1223"/>
        <v>#REF!</v>
      </c>
      <c r="EU776" s="59" t="e">
        <f t="shared" si="1224"/>
        <v>#REF!</v>
      </c>
      <c r="EV776" s="14" t="e">
        <f t="shared" si="1225"/>
        <v>#REF!</v>
      </c>
      <c r="EW776" s="14" t="e">
        <f t="shared" si="1226"/>
        <v>#REF!</v>
      </c>
      <c r="EX776" s="14" t="e">
        <f t="shared" si="1227"/>
        <v>#REF!</v>
      </c>
      <c r="EY776" s="14" t="e">
        <f t="shared" si="1228"/>
        <v>#REF!</v>
      </c>
    </row>
    <row r="777" spans="1:155" x14ac:dyDescent="0.2">
      <c r="A777" s="17">
        <v>30030428</v>
      </c>
      <c r="B777" t="s">
        <v>62</v>
      </c>
      <c r="C777" t="s">
        <v>1063</v>
      </c>
      <c r="D777" t="s">
        <v>1064</v>
      </c>
      <c r="E777" t="s">
        <v>1065</v>
      </c>
      <c r="F777" t="s">
        <v>41</v>
      </c>
      <c r="G777" t="s">
        <v>42</v>
      </c>
      <c r="H777" t="s">
        <v>1066</v>
      </c>
      <c r="I777" t="s">
        <v>68</v>
      </c>
      <c r="J777" s="19" t="s">
        <v>69</v>
      </c>
      <c r="K777" t="s">
        <v>70</v>
      </c>
      <c r="L777">
        <v>1965</v>
      </c>
      <c r="M777">
        <f t="shared" si="1138"/>
        <v>1965</v>
      </c>
      <c r="N777">
        <v>54</v>
      </c>
      <c r="O777" s="19">
        <f t="shared" si="1139"/>
        <v>54</v>
      </c>
      <c r="P777" t="s">
        <v>80</v>
      </c>
      <c r="Q777" s="19" t="str">
        <f t="shared" si="1140"/>
        <v>50-60</v>
      </c>
      <c r="R777" s="23">
        <v>266.7</v>
      </c>
      <c r="S777" s="15">
        <f t="shared" si="1141"/>
        <v>0.26669999999999999</v>
      </c>
      <c r="T777">
        <v>30265117</v>
      </c>
      <c r="U777" t="s">
        <v>45</v>
      </c>
      <c r="V777" t="s">
        <v>55</v>
      </c>
      <c r="W777" t="s">
        <v>47</v>
      </c>
      <c r="X777" t="s">
        <v>48</v>
      </c>
      <c r="Y777" t="s">
        <v>130</v>
      </c>
      <c r="Z777" t="s">
        <v>1067</v>
      </c>
      <c r="AA777" t="s">
        <v>1068</v>
      </c>
      <c r="AB777" t="s">
        <v>468</v>
      </c>
      <c r="AC777">
        <v>1965</v>
      </c>
      <c r="AD777">
        <v>108</v>
      </c>
      <c r="AE777" t="str">
        <f t="shared" si="1142"/>
        <v>&gt;80</v>
      </c>
      <c r="AF777">
        <v>-36.305009210000001</v>
      </c>
      <c r="AG777">
        <v>147.32423320000001</v>
      </c>
      <c r="AH777" t="s">
        <v>50</v>
      </c>
      <c r="AI777" t="s">
        <v>51</v>
      </c>
      <c r="AJ777" s="33" t="s">
        <v>291</v>
      </c>
      <c r="AL777" t="s">
        <v>78</v>
      </c>
      <c r="AM777" t="s">
        <v>79</v>
      </c>
      <c r="AN777">
        <v>330</v>
      </c>
      <c r="AO777" s="69">
        <v>2</v>
      </c>
      <c r="AP777">
        <v>1</v>
      </c>
      <c r="AQ777">
        <v>0</v>
      </c>
      <c r="AR777">
        <v>0</v>
      </c>
      <c r="AS777" s="82" t="str">
        <f t="shared" si="1143"/>
        <v>Gw-0-0</v>
      </c>
      <c r="AT777" s="14">
        <f t="shared" si="1144"/>
        <v>2760744</v>
      </c>
      <c r="AU777" s="81">
        <f>VLOOKUP(C777,Bushfire_Vlookup!$F$2:$H$12575,3,FALSE)</f>
        <v>529.22927100000004</v>
      </c>
      <c r="AV777" s="14">
        <f>VLOOKUP(AS777,Safety_collateral_Vlookup!$J$3:$L$20,2,FALSE)</f>
        <v>3720.1399252148244</v>
      </c>
      <c r="AW777" s="14">
        <f>VLOOKUP(AS777,Safety_collateral_Vlookup!$J$3:$L$20,3,FALSE)</f>
        <v>25000</v>
      </c>
      <c r="AX777" s="48">
        <f t="shared" si="1145"/>
        <v>2976922.9249323611</v>
      </c>
      <c r="AY777" s="49">
        <f t="shared" si="1136"/>
        <v>20269.2</v>
      </c>
      <c r="AZ777" s="14">
        <v>76000</v>
      </c>
      <c r="BA777" s="16">
        <f t="shared" si="1146"/>
        <v>146.86928566161274</v>
      </c>
      <c r="BB777" t="e">
        <f>IF(BA777&lt;=#REF!,#REF!,IF(BA777&lt;=#REF!,#REF!,IF(BA777&lt;=#REF!,#REF!,IF(BA777&lt;=#REF!,#REF!,#REF!))))</f>
        <v>#REF!</v>
      </c>
      <c r="BC777" s="51">
        <v>5</v>
      </c>
      <c r="BD777" s="21">
        <v>85</v>
      </c>
      <c r="BE777" s="21">
        <v>6.4399999999999999E-2</v>
      </c>
      <c r="BF777" s="26">
        <f t="shared" si="1147"/>
        <v>1311.8523341207631</v>
      </c>
      <c r="BG777" s="21">
        <v>4</v>
      </c>
      <c r="BH777" s="21">
        <f t="shared" si="1148"/>
        <v>12.75</v>
      </c>
      <c r="BI777" s="28">
        <f t="shared" si="1149"/>
        <v>1.5882352941176472E-4</v>
      </c>
      <c r="BJ777" s="27">
        <f t="shared" si="1150"/>
        <v>1.5882352941176472E-4</v>
      </c>
      <c r="BK777" s="28">
        <f t="shared" si="1151"/>
        <v>2.4539544570849501E-3</v>
      </c>
      <c r="BL777" s="35">
        <f t="shared" si="1152"/>
        <v>0.36041053815819735</v>
      </c>
      <c r="BM777" s="21" t="str">
        <f t="shared" si="1153"/>
        <v>Cr2</v>
      </c>
      <c r="BN777" s="51">
        <v>2</v>
      </c>
      <c r="BO777" s="21">
        <v>0</v>
      </c>
      <c r="BP777" s="50" t="s">
        <v>5497</v>
      </c>
      <c r="BQ777" s="14">
        <v>2760744</v>
      </c>
      <c r="BR777">
        <f>IFERROR(VLOOKUP(AO777,'Model Failure data- Lines'!$A$37:$E$41,3,FALSE),'Model Failure data- Lines'!$C$37)</f>
        <v>5.2310000000000009E-2</v>
      </c>
      <c r="BS777" s="14">
        <f t="shared" si="1154"/>
        <v>155722.83820321184</v>
      </c>
      <c r="BT777" s="34">
        <f t="shared" si="1137"/>
        <v>18079.121484194886</v>
      </c>
      <c r="BU777" s="34">
        <f t="shared" si="1155"/>
        <v>8.613407368236766</v>
      </c>
      <c r="BV777" s="54">
        <f t="shared" si="1156"/>
        <v>137643.71671901696</v>
      </c>
      <c r="BW777">
        <f>IFERROR(VLOOKUP(AO777,'Model Failure data- Lines'!$A$37:$E$41,4,FALSE),'Model Failure data- Lines'!$D$37)</f>
        <v>5.571000000000001E-2</v>
      </c>
      <c r="BX777" s="14">
        <f t="shared" si="1157"/>
        <v>165844.37614798188</v>
      </c>
      <c r="BY777" s="34">
        <f t="shared" si="1158"/>
        <v>16125.680028825858</v>
      </c>
      <c r="BZ777" s="71">
        <f t="shared" si="1159"/>
        <v>10.28448883095303</v>
      </c>
      <c r="CA777" s="71">
        <f t="shared" si="1160"/>
        <v>149718.69611915603</v>
      </c>
      <c r="CB777" s="57">
        <v>2</v>
      </c>
      <c r="CC777">
        <f>IFERROR(VLOOKUP(AO777,'Model Failure data- Lines'!$A$37:$E$41,5,FALSE),'Model Failure data- Lines'!$E$37)</f>
        <v>6.1850000000000002E-2</v>
      </c>
      <c r="CD777" s="14">
        <f t="shared" si="1161"/>
        <v>184122.68290706654</v>
      </c>
      <c r="CE777" s="34">
        <f t="shared" si="1162"/>
        <v>12829.196830268242</v>
      </c>
      <c r="CF777" s="34">
        <f t="shared" si="1163"/>
        <v>14.351848002882093</v>
      </c>
      <c r="CG777" s="54">
        <f t="shared" si="1164"/>
        <v>171293.48607679829</v>
      </c>
      <c r="CH777" t="e">
        <f>IFERROR(VLOOKUP(AO777,'Model Failure data- Lines'!#REF!,3,FALSE),'Model Failure data- Lines'!#REF!)</f>
        <v>#REF!</v>
      </c>
      <c r="CI777" s="14" t="e">
        <f t="shared" si="1165"/>
        <v>#REF!</v>
      </c>
      <c r="CJ777" s="34">
        <f t="shared" si="1166"/>
        <v>17341.0121798416</v>
      </c>
      <c r="CK777" s="34" t="e">
        <f t="shared" si="1167"/>
        <v>#REF!</v>
      </c>
      <c r="CL777" s="54" t="e">
        <f t="shared" si="1168"/>
        <v>#REF!</v>
      </c>
      <c r="CM777" t="e">
        <f>IFERROR(VLOOKUP(AO777,'Model Failure data- Lines'!#REF!,4,FALSE),'Model Failure data- Lines'!#REF!)</f>
        <v>#REF!</v>
      </c>
      <c r="CN777" s="14" t="e">
        <f t="shared" si="1169"/>
        <v>#REF!</v>
      </c>
      <c r="CO777" s="34">
        <f t="shared" si="1170"/>
        <v>14835.844701390024</v>
      </c>
      <c r="CP777" s="34" t="e">
        <f t="shared" si="1171"/>
        <v>#REF!</v>
      </c>
      <c r="CQ777" s="54" t="e">
        <f t="shared" si="1172"/>
        <v>#REF!</v>
      </c>
      <c r="CR777" t="e">
        <f>IFERROR(VLOOKUP(AO777,'Model Failure data- Lines'!#REF!,5,FALSE),'Model Failure data- Lines'!#REF!)</f>
        <v>#REF!</v>
      </c>
      <c r="CS777" s="14" t="e">
        <f t="shared" si="1173"/>
        <v>#REF!</v>
      </c>
      <c r="CT777" s="34">
        <f t="shared" si="1174"/>
        <v>10858.952894231765</v>
      </c>
      <c r="CU777" s="34" t="e">
        <f t="shared" si="1175"/>
        <v>#REF!</v>
      </c>
      <c r="CV777" s="54" t="e">
        <f t="shared" si="1176"/>
        <v>#REF!</v>
      </c>
      <c r="CW777" t="s">
        <v>468</v>
      </c>
      <c r="CZ777">
        <f t="shared" si="1177"/>
        <v>149718.69611915603</v>
      </c>
      <c r="DA777" s="34">
        <f t="shared" si="1178"/>
        <v>164105.71847208001</v>
      </c>
      <c r="DB777" s="34">
        <f t="shared" si="1179"/>
        <v>31.458747987466477</v>
      </c>
      <c r="DC777" s="34">
        <f t="shared" si="1180"/>
        <v>221.13467791437699</v>
      </c>
      <c r="DD777" s="9">
        <f t="shared" si="1181"/>
        <v>1486.0642500000001</v>
      </c>
      <c r="DE777" s="59">
        <f t="shared" si="1182"/>
        <v>0.98951633021097762</v>
      </c>
      <c r="DF777" s="59">
        <f t="shared" si="1183"/>
        <v>1.8968836157215267E-4</v>
      </c>
      <c r="DG777" s="59">
        <f t="shared" si="1184"/>
        <v>1.3333866547097137E-3</v>
      </c>
      <c r="DH777" s="59">
        <f t="shared" si="1185"/>
        <v>8.9605947727404069E-3</v>
      </c>
      <c r="DI777" s="14">
        <f t="shared" si="1186"/>
        <v>148149.0947477998</v>
      </c>
      <c r="DJ777" s="14">
        <f t="shared" si="1187"/>
        <v>28.399894163561722</v>
      </c>
      <c r="DK777" s="14">
        <f t="shared" si="1188"/>
        <v>199.63291136582163</v>
      </c>
      <c r="DL777" s="14">
        <f t="shared" si="1189"/>
        <v>1341.5685658268189</v>
      </c>
      <c r="DM777">
        <f t="shared" si="1190"/>
        <v>171293.48607679829</v>
      </c>
      <c r="DN777" s="34">
        <f t="shared" si="1191"/>
        <v>182192.4014988</v>
      </c>
      <c r="DO777" s="34">
        <f t="shared" si="1192"/>
        <v>34.925930048910452</v>
      </c>
      <c r="DP777" s="34">
        <f t="shared" si="1193"/>
        <v>245.50672821763084</v>
      </c>
      <c r="DQ777" s="9">
        <f t="shared" si="1194"/>
        <v>1649.8487499999999</v>
      </c>
      <c r="DR777" s="59">
        <f t="shared" si="1195"/>
        <v>0.98951633021097773</v>
      </c>
      <c r="DS777" s="59">
        <f t="shared" si="1196"/>
        <v>1.8968836157215267E-4</v>
      </c>
      <c r="DT777" s="59">
        <f t="shared" si="1197"/>
        <v>1.3333866547097137E-3</v>
      </c>
      <c r="DU777" s="59">
        <f t="shared" si="1198"/>
        <v>8.9605947727404069E-3</v>
      </c>
      <c r="DV777" s="14">
        <f t="shared" si="1199"/>
        <v>169497.70173175866</v>
      </c>
      <c r="DW777" s="14">
        <f t="shared" si="1200"/>
        <v>32.492380721890214</v>
      </c>
      <c r="DX777" s="14">
        <f t="shared" si="1201"/>
        <v>228.400448373507</v>
      </c>
      <c r="DY777" s="14">
        <f t="shared" si="1202"/>
        <v>1534.8915159442404</v>
      </c>
      <c r="DZ777" s="34" t="e">
        <f t="shared" si="1203"/>
        <v>#REF!</v>
      </c>
      <c r="EA777" s="34" t="e">
        <f t="shared" si="1204"/>
        <v>#REF!</v>
      </c>
      <c r="EB777" s="34" t="e">
        <f t="shared" si="1205"/>
        <v>#REF!</v>
      </c>
      <c r="EC777" s="34" t="e">
        <f t="shared" si="1206"/>
        <v>#REF!</v>
      </c>
      <c r="ED777" s="34" t="e">
        <f t="shared" si="1207"/>
        <v>#REF!</v>
      </c>
      <c r="EE777" s="59" t="e">
        <f t="shared" si="1208"/>
        <v>#REF!</v>
      </c>
      <c r="EF777" s="59" t="e">
        <f t="shared" si="1209"/>
        <v>#REF!</v>
      </c>
      <c r="EG777" s="59" t="e">
        <f t="shared" si="1210"/>
        <v>#REF!</v>
      </c>
      <c r="EH777" s="59" t="e">
        <f t="shared" si="1211"/>
        <v>#REF!</v>
      </c>
      <c r="EI777" s="14" t="e">
        <f t="shared" si="1212"/>
        <v>#REF!</v>
      </c>
      <c r="EJ777" s="14" t="e">
        <f t="shared" si="1213"/>
        <v>#REF!</v>
      </c>
      <c r="EK777" s="14" t="e">
        <f t="shared" si="1214"/>
        <v>#REF!</v>
      </c>
      <c r="EL777" s="14" t="e">
        <f t="shared" si="1215"/>
        <v>#REF!</v>
      </c>
      <c r="EM777" t="e">
        <f t="shared" si="1216"/>
        <v>#REF!</v>
      </c>
      <c r="EN777" s="34" t="e">
        <f t="shared" si="1217"/>
        <v>#REF!</v>
      </c>
      <c r="EO777" s="34" t="e">
        <f t="shared" si="1218"/>
        <v>#REF!</v>
      </c>
      <c r="EP777" s="34" t="e">
        <f t="shared" si="1219"/>
        <v>#REF!</v>
      </c>
      <c r="EQ777" s="34" t="e">
        <f t="shared" si="1220"/>
        <v>#REF!</v>
      </c>
      <c r="ER777" s="59" t="e">
        <f t="shared" si="1221"/>
        <v>#REF!</v>
      </c>
      <c r="ES777" s="59" t="e">
        <f t="shared" si="1222"/>
        <v>#REF!</v>
      </c>
      <c r="ET777" s="59" t="e">
        <f t="shared" si="1223"/>
        <v>#REF!</v>
      </c>
      <c r="EU777" s="59" t="e">
        <f t="shared" si="1224"/>
        <v>#REF!</v>
      </c>
      <c r="EV777" s="14" t="e">
        <f t="shared" si="1225"/>
        <v>#REF!</v>
      </c>
      <c r="EW777" s="14" t="e">
        <f t="shared" si="1226"/>
        <v>#REF!</v>
      </c>
      <c r="EX777" s="14" t="e">
        <f t="shared" si="1227"/>
        <v>#REF!</v>
      </c>
      <c r="EY777" s="14" t="e">
        <f t="shared" si="1228"/>
        <v>#REF!</v>
      </c>
    </row>
    <row r="778" spans="1:155" x14ac:dyDescent="0.2">
      <c r="A778" s="17">
        <v>30126537</v>
      </c>
      <c r="B778" t="s">
        <v>62</v>
      </c>
      <c r="C778" t="s">
        <v>1063</v>
      </c>
      <c r="D778" t="s">
        <v>1064</v>
      </c>
      <c r="E778" t="s">
        <v>1065</v>
      </c>
      <c r="F778" t="s">
        <v>41</v>
      </c>
      <c r="G778" t="s">
        <v>42</v>
      </c>
      <c r="H778" t="s">
        <v>2573</v>
      </c>
      <c r="I778" t="s">
        <v>68</v>
      </c>
      <c r="J778" s="19" t="s">
        <v>69</v>
      </c>
      <c r="K778" t="s">
        <v>70</v>
      </c>
      <c r="L778">
        <v>1965</v>
      </c>
      <c r="M778">
        <f t="shared" si="1138"/>
        <v>1965</v>
      </c>
      <c r="N778">
        <v>54</v>
      </c>
      <c r="O778" s="19">
        <f t="shared" si="1139"/>
        <v>54</v>
      </c>
      <c r="P778" t="s">
        <v>80</v>
      </c>
      <c r="Q778" s="19" t="str">
        <f t="shared" si="1140"/>
        <v>50-60</v>
      </c>
      <c r="R778" s="23">
        <v>266.7</v>
      </c>
      <c r="S778" s="15">
        <f t="shared" si="1141"/>
        <v>0.26669999999999999</v>
      </c>
      <c r="T778">
        <v>30265117</v>
      </c>
      <c r="U778" t="s">
        <v>45</v>
      </c>
      <c r="V778" t="s">
        <v>55</v>
      </c>
      <c r="W778" t="s">
        <v>47</v>
      </c>
      <c r="X778" t="s">
        <v>48</v>
      </c>
      <c r="Y778" t="s">
        <v>130</v>
      </c>
      <c r="Z778" t="s">
        <v>1067</v>
      </c>
      <c r="AA778" t="s">
        <v>1068</v>
      </c>
      <c r="AB778" t="s">
        <v>468</v>
      </c>
      <c r="AC778">
        <v>1965</v>
      </c>
      <c r="AD778">
        <v>108</v>
      </c>
      <c r="AE778" t="str">
        <f t="shared" si="1142"/>
        <v>&gt;80</v>
      </c>
      <c r="AF778">
        <v>-36.305009210000001</v>
      </c>
      <c r="AG778">
        <v>147.32423320000001</v>
      </c>
      <c r="AH778" t="s">
        <v>50</v>
      </c>
      <c r="AI778" t="s">
        <v>51</v>
      </c>
      <c r="AJ778" s="33" t="s">
        <v>291</v>
      </c>
      <c r="AL778" t="s">
        <v>48</v>
      </c>
      <c r="AM778" t="s">
        <v>86</v>
      </c>
      <c r="AN778">
        <v>330</v>
      </c>
      <c r="AO778" s="69">
        <v>2</v>
      </c>
      <c r="AP778">
        <v>1</v>
      </c>
      <c r="AQ778">
        <v>0</v>
      </c>
      <c r="AR778">
        <v>0</v>
      </c>
      <c r="AS778" s="82" t="str">
        <f t="shared" si="1143"/>
        <v>Gw-0-0</v>
      </c>
      <c r="AT778" s="14">
        <f t="shared" si="1144"/>
        <v>2760744</v>
      </c>
      <c r="AU778" s="81">
        <f>VLOOKUP(C778,Bushfire_Vlookup!$F$2:$H$12575,3,FALSE)</f>
        <v>529.22927100000004</v>
      </c>
      <c r="AV778" s="14">
        <f>VLOOKUP(AS778,Safety_collateral_Vlookup!$J$3:$L$20,2,FALSE)</f>
        <v>3720.1399252148244</v>
      </c>
      <c r="AW778" s="14">
        <f>VLOOKUP(AS778,Safety_collateral_Vlookup!$J$3:$L$20,3,FALSE)</f>
        <v>25000</v>
      </c>
      <c r="AX778" s="48">
        <f t="shared" si="1145"/>
        <v>2976922.9249323611</v>
      </c>
      <c r="AY778" s="49">
        <f t="shared" si="1136"/>
        <v>20269.2</v>
      </c>
      <c r="AZ778" s="14">
        <v>76000</v>
      </c>
      <c r="BA778" s="16">
        <f t="shared" si="1146"/>
        <v>146.86928566161274</v>
      </c>
      <c r="BB778" t="e">
        <f>IF(BA778&lt;=#REF!,#REF!,IF(BA778&lt;=#REF!,#REF!,IF(BA778&lt;=#REF!,#REF!,IF(BA778&lt;=#REF!,#REF!,#REF!))))</f>
        <v>#REF!</v>
      </c>
      <c r="BC778" s="51">
        <v>5</v>
      </c>
      <c r="BD778" s="21">
        <v>85</v>
      </c>
      <c r="BE778" s="21">
        <v>6.4399999999999999E-2</v>
      </c>
      <c r="BF778" s="26">
        <f t="shared" si="1147"/>
        <v>1311.8523341207631</v>
      </c>
      <c r="BG778" s="21">
        <v>4</v>
      </c>
      <c r="BH778" s="21">
        <f t="shared" si="1148"/>
        <v>12.75</v>
      </c>
      <c r="BI778" s="28">
        <f t="shared" si="1149"/>
        <v>1.5882352941176472E-4</v>
      </c>
      <c r="BJ778" s="27">
        <f t="shared" si="1150"/>
        <v>1.5882352941176472E-4</v>
      </c>
      <c r="BK778" s="28">
        <f t="shared" si="1151"/>
        <v>2.4539544570849501E-3</v>
      </c>
      <c r="BL778" s="35">
        <f t="shared" si="1152"/>
        <v>0.36041053815819735</v>
      </c>
      <c r="BM778" s="21" t="str">
        <f t="shared" si="1153"/>
        <v>Cr2</v>
      </c>
      <c r="BN778" s="51">
        <v>2</v>
      </c>
      <c r="BO778" s="21">
        <v>0</v>
      </c>
      <c r="BP778" s="50" t="s">
        <v>5497</v>
      </c>
      <c r="BQ778" s="14">
        <v>2760744</v>
      </c>
      <c r="BR778">
        <f>IFERROR(VLOOKUP(AO778,'Model Failure data- Lines'!$A$37:$E$41,3,FALSE),'Model Failure data- Lines'!$C$37)</f>
        <v>5.2310000000000009E-2</v>
      </c>
      <c r="BS778" s="14">
        <f t="shared" si="1154"/>
        <v>155722.83820321184</v>
      </c>
      <c r="BT778" s="34">
        <f t="shared" si="1137"/>
        <v>18079.121484194886</v>
      </c>
      <c r="BU778" s="34">
        <f t="shared" si="1155"/>
        <v>8.613407368236766</v>
      </c>
      <c r="BV778" s="54">
        <f t="shared" si="1156"/>
        <v>137643.71671901696</v>
      </c>
      <c r="BW778">
        <f>IFERROR(VLOOKUP(AO778,'Model Failure data- Lines'!$A$37:$E$41,4,FALSE),'Model Failure data- Lines'!$D$37)</f>
        <v>5.571000000000001E-2</v>
      </c>
      <c r="BX778" s="14">
        <f t="shared" si="1157"/>
        <v>165844.37614798188</v>
      </c>
      <c r="BY778" s="34">
        <f t="shared" si="1158"/>
        <v>16125.680028825858</v>
      </c>
      <c r="BZ778" s="71">
        <f t="shared" si="1159"/>
        <v>10.28448883095303</v>
      </c>
      <c r="CA778" s="71">
        <f t="shared" si="1160"/>
        <v>149718.69611915603</v>
      </c>
      <c r="CB778" s="57">
        <v>2</v>
      </c>
      <c r="CC778">
        <f>IFERROR(VLOOKUP(AO778,'Model Failure data- Lines'!$A$37:$E$41,5,FALSE),'Model Failure data- Lines'!$E$37)</f>
        <v>6.1850000000000002E-2</v>
      </c>
      <c r="CD778" s="14">
        <f t="shared" si="1161"/>
        <v>184122.68290706654</v>
      </c>
      <c r="CE778" s="34">
        <f t="shared" si="1162"/>
        <v>12829.196830268242</v>
      </c>
      <c r="CF778" s="34">
        <f t="shared" si="1163"/>
        <v>14.351848002882093</v>
      </c>
      <c r="CG778" s="54">
        <f t="shared" si="1164"/>
        <v>171293.48607679829</v>
      </c>
      <c r="CH778" t="e">
        <f>IFERROR(VLOOKUP(AO778,'Model Failure data- Lines'!#REF!,3,FALSE),'Model Failure data- Lines'!#REF!)</f>
        <v>#REF!</v>
      </c>
      <c r="CI778" s="14" t="e">
        <f t="shared" si="1165"/>
        <v>#REF!</v>
      </c>
      <c r="CJ778" s="34">
        <f t="shared" si="1166"/>
        <v>17341.0121798416</v>
      </c>
      <c r="CK778" s="34" t="e">
        <f t="shared" si="1167"/>
        <v>#REF!</v>
      </c>
      <c r="CL778" s="54" t="e">
        <f t="shared" si="1168"/>
        <v>#REF!</v>
      </c>
      <c r="CM778" t="e">
        <f>IFERROR(VLOOKUP(AO778,'Model Failure data- Lines'!#REF!,4,FALSE),'Model Failure data- Lines'!#REF!)</f>
        <v>#REF!</v>
      </c>
      <c r="CN778" s="14" t="e">
        <f t="shared" si="1169"/>
        <v>#REF!</v>
      </c>
      <c r="CO778" s="34">
        <f t="shared" si="1170"/>
        <v>14835.844701390024</v>
      </c>
      <c r="CP778" s="34" t="e">
        <f t="shared" si="1171"/>
        <v>#REF!</v>
      </c>
      <c r="CQ778" s="54" t="e">
        <f t="shared" si="1172"/>
        <v>#REF!</v>
      </c>
      <c r="CR778" t="e">
        <f>IFERROR(VLOOKUP(AO778,'Model Failure data- Lines'!#REF!,5,FALSE),'Model Failure data- Lines'!#REF!)</f>
        <v>#REF!</v>
      </c>
      <c r="CS778" s="14" t="e">
        <f t="shared" si="1173"/>
        <v>#REF!</v>
      </c>
      <c r="CT778" s="34">
        <f t="shared" si="1174"/>
        <v>10858.952894231765</v>
      </c>
      <c r="CU778" s="34" t="e">
        <f t="shared" si="1175"/>
        <v>#REF!</v>
      </c>
      <c r="CV778" s="54" t="e">
        <f t="shared" si="1176"/>
        <v>#REF!</v>
      </c>
      <c r="CW778" t="s">
        <v>468</v>
      </c>
      <c r="CZ778">
        <f t="shared" si="1177"/>
        <v>149718.69611915603</v>
      </c>
      <c r="DA778" s="34">
        <f t="shared" si="1178"/>
        <v>164105.71847208001</v>
      </c>
      <c r="DB778" s="34">
        <f t="shared" si="1179"/>
        <v>31.458747987466477</v>
      </c>
      <c r="DC778" s="34">
        <f t="shared" si="1180"/>
        <v>221.13467791437699</v>
      </c>
      <c r="DD778" s="9">
        <f t="shared" si="1181"/>
        <v>1486.0642500000001</v>
      </c>
      <c r="DE778" s="59">
        <f t="shared" si="1182"/>
        <v>0.98951633021097762</v>
      </c>
      <c r="DF778" s="59">
        <f t="shared" si="1183"/>
        <v>1.8968836157215267E-4</v>
      </c>
      <c r="DG778" s="59">
        <f t="shared" si="1184"/>
        <v>1.3333866547097137E-3</v>
      </c>
      <c r="DH778" s="59">
        <f t="shared" si="1185"/>
        <v>8.9605947727404069E-3</v>
      </c>
      <c r="DI778" s="14">
        <f t="shared" si="1186"/>
        <v>148149.0947477998</v>
      </c>
      <c r="DJ778" s="14">
        <f t="shared" si="1187"/>
        <v>28.399894163561722</v>
      </c>
      <c r="DK778" s="14">
        <f t="shared" si="1188"/>
        <v>199.63291136582163</v>
      </c>
      <c r="DL778" s="14">
        <f t="shared" si="1189"/>
        <v>1341.5685658268189</v>
      </c>
      <c r="DM778">
        <f t="shared" si="1190"/>
        <v>171293.48607679829</v>
      </c>
      <c r="DN778" s="34">
        <f t="shared" si="1191"/>
        <v>182192.4014988</v>
      </c>
      <c r="DO778" s="34">
        <f t="shared" si="1192"/>
        <v>34.925930048910452</v>
      </c>
      <c r="DP778" s="34">
        <f t="shared" si="1193"/>
        <v>245.50672821763084</v>
      </c>
      <c r="DQ778" s="9">
        <f t="shared" si="1194"/>
        <v>1649.8487499999999</v>
      </c>
      <c r="DR778" s="59">
        <f t="shared" si="1195"/>
        <v>0.98951633021097773</v>
      </c>
      <c r="DS778" s="59">
        <f t="shared" si="1196"/>
        <v>1.8968836157215267E-4</v>
      </c>
      <c r="DT778" s="59">
        <f t="shared" si="1197"/>
        <v>1.3333866547097137E-3</v>
      </c>
      <c r="DU778" s="59">
        <f t="shared" si="1198"/>
        <v>8.9605947727404069E-3</v>
      </c>
      <c r="DV778" s="14">
        <f t="shared" si="1199"/>
        <v>169497.70173175866</v>
      </c>
      <c r="DW778" s="14">
        <f t="shared" si="1200"/>
        <v>32.492380721890214</v>
      </c>
      <c r="DX778" s="14">
        <f t="shared" si="1201"/>
        <v>228.400448373507</v>
      </c>
      <c r="DY778" s="14">
        <f t="shared" si="1202"/>
        <v>1534.8915159442404</v>
      </c>
      <c r="DZ778" s="34" t="e">
        <f t="shared" si="1203"/>
        <v>#REF!</v>
      </c>
      <c r="EA778" s="34" t="e">
        <f t="shared" si="1204"/>
        <v>#REF!</v>
      </c>
      <c r="EB778" s="34" t="e">
        <f t="shared" si="1205"/>
        <v>#REF!</v>
      </c>
      <c r="EC778" s="34" t="e">
        <f t="shared" si="1206"/>
        <v>#REF!</v>
      </c>
      <c r="ED778" s="34" t="e">
        <f t="shared" si="1207"/>
        <v>#REF!</v>
      </c>
      <c r="EE778" s="59" t="e">
        <f t="shared" si="1208"/>
        <v>#REF!</v>
      </c>
      <c r="EF778" s="59" t="e">
        <f t="shared" si="1209"/>
        <v>#REF!</v>
      </c>
      <c r="EG778" s="59" t="e">
        <f t="shared" si="1210"/>
        <v>#REF!</v>
      </c>
      <c r="EH778" s="59" t="e">
        <f t="shared" si="1211"/>
        <v>#REF!</v>
      </c>
      <c r="EI778" s="14" t="e">
        <f t="shared" si="1212"/>
        <v>#REF!</v>
      </c>
      <c r="EJ778" s="14" t="e">
        <f t="shared" si="1213"/>
        <v>#REF!</v>
      </c>
      <c r="EK778" s="14" t="e">
        <f t="shared" si="1214"/>
        <v>#REF!</v>
      </c>
      <c r="EL778" s="14" t="e">
        <f t="shared" si="1215"/>
        <v>#REF!</v>
      </c>
      <c r="EM778" t="e">
        <f t="shared" si="1216"/>
        <v>#REF!</v>
      </c>
      <c r="EN778" s="34" t="e">
        <f t="shared" si="1217"/>
        <v>#REF!</v>
      </c>
      <c r="EO778" s="34" t="e">
        <f t="shared" si="1218"/>
        <v>#REF!</v>
      </c>
      <c r="EP778" s="34" t="e">
        <f t="shared" si="1219"/>
        <v>#REF!</v>
      </c>
      <c r="EQ778" s="34" t="e">
        <f t="shared" si="1220"/>
        <v>#REF!</v>
      </c>
      <c r="ER778" s="59" t="e">
        <f t="shared" si="1221"/>
        <v>#REF!</v>
      </c>
      <c r="ES778" s="59" t="e">
        <f t="shared" si="1222"/>
        <v>#REF!</v>
      </c>
      <c r="ET778" s="59" t="e">
        <f t="shared" si="1223"/>
        <v>#REF!</v>
      </c>
      <c r="EU778" s="59" t="e">
        <f t="shared" si="1224"/>
        <v>#REF!</v>
      </c>
      <c r="EV778" s="14" t="e">
        <f t="shared" si="1225"/>
        <v>#REF!</v>
      </c>
      <c r="EW778" s="14" t="e">
        <f t="shared" si="1226"/>
        <v>#REF!</v>
      </c>
      <c r="EX778" s="14" t="e">
        <f t="shared" si="1227"/>
        <v>#REF!</v>
      </c>
      <c r="EY778" s="14" t="e">
        <f t="shared" si="1228"/>
        <v>#REF!</v>
      </c>
    </row>
    <row r="779" spans="1:155" x14ac:dyDescent="0.2">
      <c r="A779" s="17">
        <v>30230789</v>
      </c>
      <c r="B779" t="s">
        <v>62</v>
      </c>
      <c r="C779" t="s">
        <v>3914</v>
      </c>
      <c r="D779" t="s">
        <v>3915</v>
      </c>
      <c r="E779" t="s">
        <v>3916</v>
      </c>
      <c r="F779" t="s">
        <v>66</v>
      </c>
      <c r="G779" t="s">
        <v>42</v>
      </c>
      <c r="H779" t="s">
        <v>3917</v>
      </c>
      <c r="I779" t="s">
        <v>68</v>
      </c>
      <c r="J779" s="19" t="s">
        <v>69</v>
      </c>
      <c r="K779" t="s">
        <v>70</v>
      </c>
      <c r="L779">
        <v>1964</v>
      </c>
      <c r="M779">
        <f t="shared" si="1138"/>
        <v>1964</v>
      </c>
      <c r="N779">
        <v>55</v>
      </c>
      <c r="O779" s="19">
        <f t="shared" si="1139"/>
        <v>55</v>
      </c>
      <c r="P779" t="s">
        <v>80</v>
      </c>
      <c r="Q779" s="19" t="str">
        <f t="shared" si="1140"/>
        <v>50-60</v>
      </c>
      <c r="R779" s="23">
        <v>347.4</v>
      </c>
      <c r="S779" s="15">
        <f t="shared" si="1141"/>
        <v>0.34739999999999999</v>
      </c>
      <c r="T779">
        <v>30123661</v>
      </c>
      <c r="U779" t="s">
        <v>45</v>
      </c>
      <c r="V779" t="s">
        <v>46</v>
      </c>
      <c r="W779" s="20" t="s">
        <v>87</v>
      </c>
      <c r="X779" t="s">
        <v>88</v>
      </c>
      <c r="Y779" t="s">
        <v>184</v>
      </c>
      <c r="Z779" t="s">
        <v>3918</v>
      </c>
      <c r="AA779" t="s">
        <v>3919</v>
      </c>
      <c r="AB779" t="s">
        <v>210</v>
      </c>
      <c r="AC779">
        <v>1964</v>
      </c>
      <c r="AD779">
        <v>110</v>
      </c>
      <c r="AE779" t="str">
        <f t="shared" si="1142"/>
        <v>&gt;80</v>
      </c>
      <c r="AF779">
        <v>-37.93026785</v>
      </c>
      <c r="AG779">
        <v>145.22473493999999</v>
      </c>
      <c r="AH779" t="s">
        <v>75</v>
      </c>
      <c r="AI779" t="s">
        <v>76</v>
      </c>
      <c r="AJ779" s="33" t="s">
        <v>188</v>
      </c>
      <c r="AL779" t="s">
        <v>78</v>
      </c>
      <c r="AM779" t="s">
        <v>79</v>
      </c>
      <c r="AN779">
        <v>220</v>
      </c>
      <c r="AO779" s="70">
        <v>2</v>
      </c>
      <c r="AP779">
        <v>2</v>
      </c>
      <c r="AQ779">
        <v>0</v>
      </c>
      <c r="AR779">
        <v>2</v>
      </c>
      <c r="AS779" s="82" t="str">
        <f t="shared" si="1143"/>
        <v>Gw-0-2</v>
      </c>
      <c r="AT779" s="14">
        <f t="shared" si="1144"/>
        <v>40000</v>
      </c>
      <c r="AU779" s="81">
        <f>VLOOKUP(C779,Bushfire_Vlookup!$F$2:$H$12575,3,FALSE)</f>
        <v>552.16463799999997</v>
      </c>
      <c r="AV779" s="14">
        <f>VLOOKUP(AS779,Safety_collateral_Vlookup!$J$3:$L$20,2,FALSE)</f>
        <v>93570.139925214826</v>
      </c>
      <c r="AW779" s="14">
        <f>VLOOKUP(AS779,Safety_collateral_Vlookup!$J$3:$L$20,3,FALSE)</f>
        <v>550000</v>
      </c>
      <c r="AX779" s="48">
        <f t="shared" si="1145"/>
        <v>729958.49896895012</v>
      </c>
      <c r="AY779" s="49">
        <f t="shared" si="1136"/>
        <v>26402.399999999998</v>
      </c>
      <c r="AZ779" s="14">
        <v>76000</v>
      </c>
      <c r="BA779" s="16">
        <f t="shared" si="1146"/>
        <v>27.647429740059621</v>
      </c>
      <c r="BB779" t="e">
        <f>IF(BA779&lt;=#REF!,#REF!,IF(BA779&lt;=#REF!,#REF!,IF(BA779&lt;=#REF!,#REF!,IF(BA779&lt;=#REF!,#REF!,#REF!))))</f>
        <v>#REF!</v>
      </c>
      <c r="BC779" s="51">
        <v>5</v>
      </c>
      <c r="BD779" s="21">
        <v>70</v>
      </c>
      <c r="BE779" s="21">
        <v>6.4399999999999999E-2</v>
      </c>
      <c r="BF779" s="26">
        <f t="shared" si="1147"/>
        <v>1722.1280334119076</v>
      </c>
      <c r="BG779" s="21">
        <v>7</v>
      </c>
      <c r="BH779" s="21">
        <f t="shared" si="1148"/>
        <v>10.5</v>
      </c>
      <c r="BI779" s="28">
        <f t="shared" si="1149"/>
        <v>1.1390624999999999E-6</v>
      </c>
      <c r="BJ779" s="27">
        <f t="shared" si="1150"/>
        <v>1.1390624999999999E-6</v>
      </c>
      <c r="BK779" s="28">
        <f t="shared" si="1151"/>
        <v>1.7463268216136599E-5</v>
      </c>
      <c r="BL779" s="35">
        <f t="shared" si="1152"/>
        <v>4.8281448103745301E-4</v>
      </c>
      <c r="BM779" s="21" t="str">
        <f t="shared" si="1153"/>
        <v>Cr1</v>
      </c>
      <c r="BN779" s="51">
        <v>1</v>
      </c>
      <c r="BO779" s="21">
        <v>0</v>
      </c>
      <c r="BP779" s="50" t="s">
        <v>5497</v>
      </c>
      <c r="BQ779" s="14">
        <v>40000</v>
      </c>
      <c r="BR779">
        <f>IFERROR(VLOOKUP(AO779,'Model Failure data- Lines'!$A$37:$E$41,3,FALSE),'Model Failure data- Lines'!$C$37)</f>
        <v>5.2310000000000009E-2</v>
      </c>
      <c r="BS779" s="14">
        <f t="shared" si="1154"/>
        <v>38184.129081065788</v>
      </c>
      <c r="BT779" s="34">
        <f t="shared" si="1137"/>
        <v>23549.63180955869</v>
      </c>
      <c r="BU779" s="34">
        <f t="shared" si="1155"/>
        <v>1.6214321051748681</v>
      </c>
      <c r="BV779" s="54">
        <f t="shared" si="1156"/>
        <v>14634.497271507098</v>
      </c>
      <c r="BW779">
        <f>IFERROR(VLOOKUP(AO779,'Model Failure data- Lines'!$A$37:$E$41,4,FALSE),'Model Failure data- Lines'!$D$37)</f>
        <v>5.571000000000001E-2</v>
      </c>
      <c r="BX779" s="14">
        <f t="shared" si="1157"/>
        <v>40665.987977560217</v>
      </c>
      <c r="BY779" s="34">
        <f t="shared" si="1158"/>
        <v>21005.104019550439</v>
      </c>
      <c r="BZ779" s="71">
        <f t="shared" si="1159"/>
        <v>1.9360050747528061</v>
      </c>
      <c r="CA779" s="71">
        <f t="shared" si="1160"/>
        <v>19660.883958009777</v>
      </c>
      <c r="CB779" s="56">
        <v>2</v>
      </c>
      <c r="CC779">
        <f>IFERROR(VLOOKUP(AO779,'Model Failure data- Lines'!$A$37:$E$41,5,FALSE),'Model Failure data- Lines'!$E$37)</f>
        <v>6.1850000000000002E-2</v>
      </c>
      <c r="CD779" s="14">
        <f t="shared" si="1161"/>
        <v>45147.933161229565</v>
      </c>
      <c r="CE779" s="34">
        <f t="shared" si="1162"/>
        <v>16711.147277222299</v>
      </c>
      <c r="CF779" s="34">
        <f t="shared" si="1163"/>
        <v>2.7016656853217551</v>
      </c>
      <c r="CG779" s="54">
        <f t="shared" si="1164"/>
        <v>28436.785884007266</v>
      </c>
      <c r="CH779" t="e">
        <f>IFERROR(VLOOKUP(AO779,'Model Failure data- Lines'!#REF!,3,FALSE),'Model Failure data- Lines'!#REF!)</f>
        <v>#REF!</v>
      </c>
      <c r="CI779" s="14" t="e">
        <f t="shared" si="1165"/>
        <v>#REF!</v>
      </c>
      <c r="CJ779" s="34">
        <f t="shared" si="1166"/>
        <v>22588.180094776795</v>
      </c>
      <c r="CK779" s="34" t="e">
        <f t="shared" si="1167"/>
        <v>#REF!</v>
      </c>
      <c r="CL779" s="54" t="e">
        <f t="shared" si="1168"/>
        <v>#REF!</v>
      </c>
      <c r="CM779" t="e">
        <f>IFERROR(VLOOKUP(AO779,'Model Failure data- Lines'!#REF!,4,FALSE),'Model Failure data- Lines'!#REF!)</f>
        <v>#REF!</v>
      </c>
      <c r="CN779" s="14" t="e">
        <f t="shared" si="1169"/>
        <v>#REF!</v>
      </c>
      <c r="CO779" s="34">
        <f t="shared" si="1170"/>
        <v>19324.981062103088</v>
      </c>
      <c r="CP779" s="34" t="e">
        <f t="shared" si="1171"/>
        <v>#REF!</v>
      </c>
      <c r="CQ779" s="54" t="e">
        <f t="shared" si="1172"/>
        <v>#REF!</v>
      </c>
      <c r="CR779" t="e">
        <f>IFERROR(VLOOKUP(AO779,'Model Failure data- Lines'!#REF!,5,FALSE),'Model Failure data- Lines'!#REF!)</f>
        <v>#REF!</v>
      </c>
      <c r="CS779" s="14" t="e">
        <f t="shared" si="1173"/>
        <v>#REF!</v>
      </c>
      <c r="CT779" s="34">
        <f t="shared" si="1174"/>
        <v>14144.732791361508</v>
      </c>
      <c r="CU779" s="34" t="e">
        <f t="shared" si="1175"/>
        <v>#REF!</v>
      </c>
      <c r="CV779" s="54" t="e">
        <f t="shared" si="1176"/>
        <v>#REF!</v>
      </c>
      <c r="CW779" t="s">
        <v>210</v>
      </c>
      <c r="CZ779">
        <f t="shared" si="1177"/>
        <v>19660.883958009777</v>
      </c>
      <c r="DA779" s="34">
        <f t="shared" si="1178"/>
        <v>2377.7028000000005</v>
      </c>
      <c r="DB779" s="34">
        <f t="shared" si="1179"/>
        <v>32.822085145839665</v>
      </c>
      <c r="DC779" s="34">
        <f t="shared" si="1180"/>
        <v>5562.0495924143779</v>
      </c>
      <c r="DD779" s="9">
        <f t="shared" si="1181"/>
        <v>32693.413500000002</v>
      </c>
      <c r="DE779" s="59">
        <f t="shared" si="1182"/>
        <v>5.846907743424392E-2</v>
      </c>
      <c r="DF779" s="59">
        <f t="shared" si="1183"/>
        <v>8.0711392439183145E-4</v>
      </c>
      <c r="DG779" s="59">
        <f t="shared" si="1184"/>
        <v>0.13677399392051059</v>
      </c>
      <c r="DH779" s="59">
        <f t="shared" si="1185"/>
        <v>0.80394981472085381</v>
      </c>
      <c r="DI779" s="14">
        <f t="shared" si="1186"/>
        <v>1149.5537465665577</v>
      </c>
      <c r="DJ779" s="14">
        <f t="shared" si="1187"/>
        <v>15.868573208361676</v>
      </c>
      <c r="DK779" s="14">
        <f t="shared" si="1188"/>
        <v>2689.0976229446937</v>
      </c>
      <c r="DL779" s="14">
        <f t="shared" si="1189"/>
        <v>15806.364015290168</v>
      </c>
      <c r="DM779">
        <f t="shared" si="1190"/>
        <v>28436.785884007262</v>
      </c>
      <c r="DN779" s="34">
        <f t="shared" si="1191"/>
        <v>2639.7580000000003</v>
      </c>
      <c r="DO779" s="34">
        <f t="shared" si="1192"/>
        <v>36.439525511940097</v>
      </c>
      <c r="DP779" s="34">
        <f t="shared" si="1193"/>
        <v>6175.0631357176308</v>
      </c>
      <c r="DQ779" s="9">
        <f t="shared" si="1194"/>
        <v>36296.672500000001</v>
      </c>
      <c r="DR779" s="59">
        <f t="shared" si="1195"/>
        <v>5.846907743424392E-2</v>
      </c>
      <c r="DS779" s="59">
        <f t="shared" si="1196"/>
        <v>8.0711392439183145E-4</v>
      </c>
      <c r="DT779" s="59">
        <f t="shared" si="1197"/>
        <v>0.13677399392051059</v>
      </c>
      <c r="DU779" s="59">
        <f t="shared" si="1198"/>
        <v>0.80394981472085381</v>
      </c>
      <c r="DV779" s="14">
        <f t="shared" si="1199"/>
        <v>1662.672635833035</v>
      </c>
      <c r="DW779" s="14">
        <f t="shared" si="1200"/>
        <v>22.951725851931339</v>
      </c>
      <c r="DX779" s="14">
        <f t="shared" si="1201"/>
        <v>3889.4127796180715</v>
      </c>
      <c r="DY779" s="14">
        <f t="shared" si="1202"/>
        <v>22861.748742704232</v>
      </c>
      <c r="DZ779" s="34" t="e">
        <f t="shared" si="1203"/>
        <v>#REF!</v>
      </c>
      <c r="EA779" s="34" t="e">
        <f t="shared" si="1204"/>
        <v>#REF!</v>
      </c>
      <c r="EB779" s="34" t="e">
        <f t="shared" si="1205"/>
        <v>#REF!</v>
      </c>
      <c r="EC779" s="34" t="e">
        <f t="shared" si="1206"/>
        <v>#REF!</v>
      </c>
      <c r="ED779" s="34" t="e">
        <f t="shared" si="1207"/>
        <v>#REF!</v>
      </c>
      <c r="EE779" s="59" t="e">
        <f t="shared" si="1208"/>
        <v>#REF!</v>
      </c>
      <c r="EF779" s="59" t="e">
        <f t="shared" si="1209"/>
        <v>#REF!</v>
      </c>
      <c r="EG779" s="59" t="e">
        <f t="shared" si="1210"/>
        <v>#REF!</v>
      </c>
      <c r="EH779" s="59" t="e">
        <f t="shared" si="1211"/>
        <v>#REF!</v>
      </c>
      <c r="EI779" s="14" t="e">
        <f t="shared" si="1212"/>
        <v>#REF!</v>
      </c>
      <c r="EJ779" s="14" t="e">
        <f t="shared" si="1213"/>
        <v>#REF!</v>
      </c>
      <c r="EK779" s="14" t="e">
        <f t="shared" si="1214"/>
        <v>#REF!</v>
      </c>
      <c r="EL779" s="14" t="e">
        <f t="shared" si="1215"/>
        <v>#REF!</v>
      </c>
      <c r="EM779" t="e">
        <f t="shared" si="1216"/>
        <v>#REF!</v>
      </c>
      <c r="EN779" s="34" t="e">
        <f t="shared" si="1217"/>
        <v>#REF!</v>
      </c>
      <c r="EO779" s="34" t="e">
        <f t="shared" si="1218"/>
        <v>#REF!</v>
      </c>
      <c r="EP779" s="34" t="e">
        <f t="shared" si="1219"/>
        <v>#REF!</v>
      </c>
      <c r="EQ779" s="34" t="e">
        <f t="shared" si="1220"/>
        <v>#REF!</v>
      </c>
      <c r="ER779" s="59" t="e">
        <f t="shared" si="1221"/>
        <v>#REF!</v>
      </c>
      <c r="ES779" s="59" t="e">
        <f t="shared" si="1222"/>
        <v>#REF!</v>
      </c>
      <c r="ET779" s="59" t="e">
        <f t="shared" si="1223"/>
        <v>#REF!</v>
      </c>
      <c r="EU779" s="59" t="e">
        <f t="shared" si="1224"/>
        <v>#REF!</v>
      </c>
      <c r="EV779" s="14" t="e">
        <f t="shared" si="1225"/>
        <v>#REF!</v>
      </c>
      <c r="EW779" s="14" t="e">
        <f t="shared" si="1226"/>
        <v>#REF!</v>
      </c>
      <c r="EX779" s="14" t="e">
        <f t="shared" si="1227"/>
        <v>#REF!</v>
      </c>
      <c r="EY779" s="14" t="e">
        <f t="shared" si="1228"/>
        <v>#REF!</v>
      </c>
    </row>
    <row r="780" spans="1:155" x14ac:dyDescent="0.2">
      <c r="A780" s="17">
        <v>30349220</v>
      </c>
      <c r="B780" t="s">
        <v>62</v>
      </c>
      <c r="C780" t="s">
        <v>2493</v>
      </c>
      <c r="D780" t="s">
        <v>2494</v>
      </c>
      <c r="E780" t="s">
        <v>2495</v>
      </c>
      <c r="F780" t="s">
        <v>66</v>
      </c>
      <c r="G780" t="s">
        <v>42</v>
      </c>
      <c r="H780" t="s">
        <v>4869</v>
      </c>
      <c r="I780" t="s">
        <v>68</v>
      </c>
      <c r="J780" s="19" t="s">
        <v>69</v>
      </c>
      <c r="K780" t="s">
        <v>70</v>
      </c>
      <c r="L780">
        <v>1964</v>
      </c>
      <c r="M780">
        <f t="shared" si="1138"/>
        <v>1964</v>
      </c>
      <c r="N780">
        <v>55</v>
      </c>
      <c r="O780" s="19">
        <f t="shared" si="1139"/>
        <v>55</v>
      </c>
      <c r="P780" t="s">
        <v>80</v>
      </c>
      <c r="Q780" s="19" t="str">
        <f t="shared" si="1140"/>
        <v>50-60</v>
      </c>
      <c r="R780" s="23">
        <v>408.4</v>
      </c>
      <c r="S780" s="15">
        <f t="shared" si="1141"/>
        <v>0.40839999999999999</v>
      </c>
      <c r="T780">
        <v>30182270</v>
      </c>
      <c r="U780" t="s">
        <v>45</v>
      </c>
      <c r="V780" t="s">
        <v>46</v>
      </c>
      <c r="W780" t="s">
        <v>47</v>
      </c>
      <c r="X780" t="s">
        <v>48</v>
      </c>
      <c r="Y780" t="s">
        <v>572</v>
      </c>
      <c r="Z780" t="s">
        <v>2496</v>
      </c>
      <c r="AA780" t="s">
        <v>2497</v>
      </c>
      <c r="AB780" t="s">
        <v>276</v>
      </c>
      <c r="AC780">
        <v>1964</v>
      </c>
      <c r="AD780">
        <v>110</v>
      </c>
      <c r="AE780" t="str">
        <f t="shared" si="1142"/>
        <v>&gt;80</v>
      </c>
      <c r="AF780">
        <v>-37.930403810000001</v>
      </c>
      <c r="AG780">
        <v>145.22078091</v>
      </c>
      <c r="AH780" t="s">
        <v>75</v>
      </c>
      <c r="AI780" t="s">
        <v>76</v>
      </c>
      <c r="AJ780" s="33" t="s">
        <v>188</v>
      </c>
      <c r="AL780" t="s">
        <v>78</v>
      </c>
      <c r="AM780" t="s">
        <v>79</v>
      </c>
      <c r="AN780">
        <v>220</v>
      </c>
      <c r="AO780" s="69">
        <v>2</v>
      </c>
      <c r="AP780">
        <v>2</v>
      </c>
      <c r="AQ780">
        <v>0</v>
      </c>
      <c r="AR780">
        <v>1</v>
      </c>
      <c r="AS780" s="82" t="str">
        <f t="shared" si="1143"/>
        <v>Gw-0-1</v>
      </c>
      <c r="AT780" s="14">
        <f t="shared" si="1144"/>
        <v>40000</v>
      </c>
      <c r="AU780" s="81">
        <f>VLOOKUP(C780,Bushfire_Vlookup!$F$2:$H$12575,3,FALSE)</f>
        <v>552.16463799999997</v>
      </c>
      <c r="AV780" s="14">
        <f>VLOOKUP(AS780,Safety_collateral_Vlookup!$J$3:$L$20,2,FALSE)</f>
        <v>11570.139925214824</v>
      </c>
      <c r="AW780" s="14">
        <f>VLOOKUP(AS780,Safety_collateral_Vlookup!$J$3:$L$20,3,FALSE)</f>
        <v>148000</v>
      </c>
      <c r="AX780" s="48">
        <f t="shared" si="1145"/>
        <v>213530.49896895021</v>
      </c>
      <c r="AY780" s="49">
        <f t="shared" si="1136"/>
        <v>31038.399999999998</v>
      </c>
      <c r="AZ780" s="14">
        <v>76000</v>
      </c>
      <c r="BA780" s="16">
        <f t="shared" si="1146"/>
        <v>6.8795588357953443</v>
      </c>
      <c r="BB780" t="e">
        <f>IF(BA780&lt;=#REF!,#REF!,IF(BA780&lt;=#REF!,#REF!,IF(BA780&lt;=#REF!,#REF!,IF(BA780&lt;=#REF!,#REF!,#REF!))))</f>
        <v>#REF!</v>
      </c>
      <c r="BC780" s="51">
        <v>4</v>
      </c>
      <c r="BD780" s="21">
        <v>70</v>
      </c>
      <c r="BE780" s="21">
        <v>6.4399999999999999E-2</v>
      </c>
      <c r="BF780" s="26">
        <f t="shared" si="1147"/>
        <v>2024.5166633431868</v>
      </c>
      <c r="BG780" s="21">
        <v>7</v>
      </c>
      <c r="BH780" s="21">
        <f t="shared" si="1148"/>
        <v>10.5</v>
      </c>
      <c r="BI780" s="28">
        <f t="shared" si="1149"/>
        <v>1.1390624999999999E-6</v>
      </c>
      <c r="BJ780" s="27">
        <f t="shared" si="1150"/>
        <v>1.1390624999999999E-6</v>
      </c>
      <c r="BK780" s="28">
        <f t="shared" si="1151"/>
        <v>1.7463268216136599E-5</v>
      </c>
      <c r="BL780" s="35">
        <f t="shared" si="1152"/>
        <v>1.2013958115818655E-4</v>
      </c>
      <c r="BM780" s="21" t="str">
        <f t="shared" si="1153"/>
        <v>Cr1</v>
      </c>
      <c r="BN780" s="51">
        <v>1</v>
      </c>
      <c r="BO780" s="21">
        <v>0</v>
      </c>
      <c r="BP780" s="50" t="s">
        <v>5497</v>
      </c>
      <c r="BQ780" s="14">
        <v>40000</v>
      </c>
      <c r="BR780">
        <f>IFERROR(VLOOKUP(AO780,'Model Failure data- Lines'!$A$37:$E$41,3,FALSE),'Model Failure data- Lines'!$C$37)</f>
        <v>5.2310000000000009E-2</v>
      </c>
      <c r="BS780" s="14">
        <f t="shared" si="1154"/>
        <v>11169.780401065787</v>
      </c>
      <c r="BT780" s="34">
        <f t="shared" si="1137"/>
        <v>27684.713963798989</v>
      </c>
      <c r="BU780" s="34">
        <f t="shared" si="1155"/>
        <v>0.40346381818037153</v>
      </c>
      <c r="BV780" s="54">
        <f t="shared" si="1156"/>
        <v>-16514.933562733204</v>
      </c>
      <c r="BW780">
        <f>IFERROR(VLOOKUP(AO780,'Model Failure data- Lines'!$A$37:$E$41,4,FALSE),'Model Failure data- Lines'!$D$37)</f>
        <v>5.571000000000001E-2</v>
      </c>
      <c r="BX780" s="14">
        <f t="shared" si="1157"/>
        <v>11895.784097560218</v>
      </c>
      <c r="BY780" s="34">
        <f t="shared" si="1158"/>
        <v>24693.392290110532</v>
      </c>
      <c r="BZ780" s="71">
        <f t="shared" si="1159"/>
        <v>0.48173956651247002</v>
      </c>
      <c r="CA780" s="71">
        <f t="shared" si="1160"/>
        <v>-12797.608192550315</v>
      </c>
      <c r="CB780" s="56">
        <v>2</v>
      </c>
      <c r="CC780">
        <f>IFERROR(VLOOKUP(AO780,'Model Failure data- Lines'!$A$37:$E$41,5,FALSE),'Model Failure data- Lines'!$E$37)</f>
        <v>6.1850000000000002E-2</v>
      </c>
      <c r="CD780" s="14">
        <f t="shared" si="1161"/>
        <v>13206.86136122957</v>
      </c>
      <c r="CE780" s="34">
        <f t="shared" si="1162"/>
        <v>19645.459263147917</v>
      </c>
      <c r="CF780" s="34">
        <f t="shared" si="1163"/>
        <v>0.6722602502861188</v>
      </c>
      <c r="CG780" s="54">
        <f t="shared" si="1164"/>
        <v>-6438.5979019183469</v>
      </c>
      <c r="CH780" t="e">
        <f>IFERROR(VLOOKUP(AO780,'Model Failure data- Lines'!#REF!,3,FALSE),'Model Failure data- Lines'!#REF!)</f>
        <v>#REF!</v>
      </c>
      <c r="CI780" s="14" t="e">
        <f t="shared" si="1165"/>
        <v>#REF!</v>
      </c>
      <c r="CJ780" s="34">
        <f t="shared" si="1166"/>
        <v>26554.440848321367</v>
      </c>
      <c r="CK780" s="34" t="e">
        <f t="shared" si="1167"/>
        <v>#REF!</v>
      </c>
      <c r="CL780" s="54" t="e">
        <f t="shared" si="1168"/>
        <v>#REF!</v>
      </c>
      <c r="CM780" t="e">
        <f>IFERROR(VLOOKUP(AO780,'Model Failure data- Lines'!#REF!,4,FALSE),'Model Failure data- Lines'!#REF!)</f>
        <v>#REF!</v>
      </c>
      <c r="CN780" s="14" t="e">
        <f t="shared" si="1169"/>
        <v>#REF!</v>
      </c>
      <c r="CO780" s="34">
        <f t="shared" si="1170"/>
        <v>22718.256378131555</v>
      </c>
      <c r="CP780" s="34" t="e">
        <f t="shared" si="1171"/>
        <v>#REF!</v>
      </c>
      <c r="CQ780" s="54" t="e">
        <f t="shared" si="1172"/>
        <v>#REF!</v>
      </c>
      <c r="CR780" t="e">
        <f>IFERROR(VLOOKUP(AO780,'Model Failure data- Lines'!#REF!,5,FALSE),'Model Failure data- Lines'!#REF!)</f>
        <v>#REF!</v>
      </c>
      <c r="CS780" s="14" t="e">
        <f t="shared" si="1173"/>
        <v>#REF!</v>
      </c>
      <c r="CT780" s="34">
        <f t="shared" si="1174"/>
        <v>16628.407806540126</v>
      </c>
      <c r="CU780" s="34" t="e">
        <f t="shared" si="1175"/>
        <v>#REF!</v>
      </c>
      <c r="CV780" s="54" t="e">
        <f t="shared" si="1176"/>
        <v>#REF!</v>
      </c>
      <c r="CW780" t="s">
        <v>276</v>
      </c>
      <c r="CZ780">
        <f t="shared" si="1177"/>
        <v>-12797.608192550319</v>
      </c>
      <c r="DA780" s="34">
        <f t="shared" si="1178"/>
        <v>2377.7028000000005</v>
      </c>
      <c r="DB780" s="34">
        <f t="shared" si="1179"/>
        <v>32.822085145839665</v>
      </c>
      <c r="DC780" s="34">
        <f t="shared" si="1180"/>
        <v>687.75885241437697</v>
      </c>
      <c r="DD780" s="9">
        <f t="shared" si="1181"/>
        <v>8797.5003600000018</v>
      </c>
      <c r="DE780" s="59">
        <f t="shared" si="1182"/>
        <v>0.19987777018310704</v>
      </c>
      <c r="DF780" s="59">
        <f t="shared" si="1183"/>
        <v>2.7591359154350622E-3</v>
      </c>
      <c r="DG780" s="59">
        <f t="shared" si="1184"/>
        <v>5.7815344223961986E-2</v>
      </c>
      <c r="DH780" s="59">
        <f t="shared" si="1185"/>
        <v>0.73954774967749604</v>
      </c>
      <c r="DI780" s="14">
        <f t="shared" si="1186"/>
        <v>-2557.9573892040203</v>
      </c>
      <c r="DJ780" s="14">
        <f t="shared" si="1187"/>
        <v>-35.310340395731565</v>
      </c>
      <c r="DK780" s="14">
        <f t="shared" si="1188"/>
        <v>-739.89812289569261</v>
      </c>
      <c r="DL780" s="14">
        <f t="shared" si="1189"/>
        <v>-9464.4423400548749</v>
      </c>
      <c r="DM780">
        <f t="shared" si="1190"/>
        <v>-6438.5979019183478</v>
      </c>
      <c r="DN780" s="34">
        <f t="shared" si="1191"/>
        <v>2639.7580000000003</v>
      </c>
      <c r="DO780" s="34">
        <f t="shared" si="1192"/>
        <v>36.439525511940097</v>
      </c>
      <c r="DP780" s="34">
        <f t="shared" si="1193"/>
        <v>763.55923571763083</v>
      </c>
      <c r="DQ780" s="9">
        <f t="shared" si="1194"/>
        <v>9767.1045999999988</v>
      </c>
      <c r="DR780" s="59">
        <f t="shared" si="1195"/>
        <v>0.19987777018310704</v>
      </c>
      <c r="DS780" s="59">
        <f t="shared" si="1196"/>
        <v>2.7591359154350618E-3</v>
      </c>
      <c r="DT780" s="59">
        <f t="shared" si="1197"/>
        <v>5.7815344223961992E-2</v>
      </c>
      <c r="DU780" s="59">
        <f t="shared" si="1198"/>
        <v>0.73954774967749592</v>
      </c>
      <c r="DV780" s="14">
        <f t="shared" si="1199"/>
        <v>-1286.9325917410706</v>
      </c>
      <c r="DW780" s="14">
        <f t="shared" si="1200"/>
        <v>-17.764966716227747</v>
      </c>
      <c r="DX780" s="14">
        <f t="shared" si="1201"/>
        <v>-372.2497540190887</v>
      </c>
      <c r="DY780" s="14">
        <f t="shared" si="1202"/>
        <v>-4761.6505894419606</v>
      </c>
      <c r="DZ780" s="34" t="e">
        <f t="shared" si="1203"/>
        <v>#REF!</v>
      </c>
      <c r="EA780" s="34" t="e">
        <f t="shared" si="1204"/>
        <v>#REF!</v>
      </c>
      <c r="EB780" s="34" t="e">
        <f t="shared" si="1205"/>
        <v>#REF!</v>
      </c>
      <c r="EC780" s="34" t="e">
        <f t="shared" si="1206"/>
        <v>#REF!</v>
      </c>
      <c r="ED780" s="34" t="e">
        <f t="shared" si="1207"/>
        <v>#REF!</v>
      </c>
      <c r="EE780" s="59" t="e">
        <f t="shared" si="1208"/>
        <v>#REF!</v>
      </c>
      <c r="EF780" s="59" t="e">
        <f t="shared" si="1209"/>
        <v>#REF!</v>
      </c>
      <c r="EG780" s="59" t="e">
        <f t="shared" si="1210"/>
        <v>#REF!</v>
      </c>
      <c r="EH780" s="59" t="e">
        <f t="shared" si="1211"/>
        <v>#REF!</v>
      </c>
      <c r="EI780" s="14" t="e">
        <f t="shared" si="1212"/>
        <v>#REF!</v>
      </c>
      <c r="EJ780" s="14" t="e">
        <f t="shared" si="1213"/>
        <v>#REF!</v>
      </c>
      <c r="EK780" s="14" t="e">
        <f t="shared" si="1214"/>
        <v>#REF!</v>
      </c>
      <c r="EL780" s="14" t="e">
        <f t="shared" si="1215"/>
        <v>#REF!</v>
      </c>
      <c r="EM780" t="e">
        <f t="shared" si="1216"/>
        <v>#REF!</v>
      </c>
      <c r="EN780" s="34" t="e">
        <f t="shared" si="1217"/>
        <v>#REF!</v>
      </c>
      <c r="EO780" s="34" t="e">
        <f t="shared" si="1218"/>
        <v>#REF!</v>
      </c>
      <c r="EP780" s="34" t="e">
        <f t="shared" si="1219"/>
        <v>#REF!</v>
      </c>
      <c r="EQ780" s="34" t="e">
        <f t="shared" si="1220"/>
        <v>#REF!</v>
      </c>
      <c r="ER780" s="59" t="e">
        <f t="shared" si="1221"/>
        <v>#REF!</v>
      </c>
      <c r="ES780" s="59" t="e">
        <f t="shared" si="1222"/>
        <v>#REF!</v>
      </c>
      <c r="ET780" s="59" t="e">
        <f t="shared" si="1223"/>
        <v>#REF!</v>
      </c>
      <c r="EU780" s="59" t="e">
        <f t="shared" si="1224"/>
        <v>#REF!</v>
      </c>
      <c r="EV780" s="14" t="e">
        <f t="shared" si="1225"/>
        <v>#REF!</v>
      </c>
      <c r="EW780" s="14" t="e">
        <f t="shared" si="1226"/>
        <v>#REF!</v>
      </c>
      <c r="EX780" s="14" t="e">
        <f t="shared" si="1227"/>
        <v>#REF!</v>
      </c>
      <c r="EY780" s="14" t="e">
        <f t="shared" si="1228"/>
        <v>#REF!</v>
      </c>
    </row>
    <row r="781" spans="1:155" x14ac:dyDescent="0.2">
      <c r="A781" s="17">
        <v>30159118</v>
      </c>
      <c r="B781" t="s">
        <v>62</v>
      </c>
      <c r="C781" t="s">
        <v>2959</v>
      </c>
      <c r="D781" t="s">
        <v>2960</v>
      </c>
      <c r="E781" t="s">
        <v>2961</v>
      </c>
      <c r="F781" t="s">
        <v>66</v>
      </c>
      <c r="G781" t="s">
        <v>42</v>
      </c>
      <c r="H781" t="s">
        <v>2962</v>
      </c>
      <c r="I781" t="s">
        <v>68</v>
      </c>
      <c r="J781" s="19" t="s">
        <v>69</v>
      </c>
      <c r="K781" t="s">
        <v>70</v>
      </c>
      <c r="L781">
        <v>1964</v>
      </c>
      <c r="M781">
        <f t="shared" si="1138"/>
        <v>1964</v>
      </c>
      <c r="N781">
        <v>55</v>
      </c>
      <c r="O781" s="19">
        <f t="shared" si="1139"/>
        <v>55</v>
      </c>
      <c r="P781" t="s">
        <v>80</v>
      </c>
      <c r="Q781" s="19" t="str">
        <f t="shared" si="1140"/>
        <v>50-60</v>
      </c>
      <c r="R781" s="23">
        <v>359.7</v>
      </c>
      <c r="S781" s="15">
        <f t="shared" si="1141"/>
        <v>0.35969999999999996</v>
      </c>
      <c r="T781">
        <v>30378806</v>
      </c>
      <c r="U781" t="s">
        <v>45</v>
      </c>
      <c r="V781" t="s">
        <v>46</v>
      </c>
      <c r="W781" t="s">
        <v>47</v>
      </c>
      <c r="X781" t="s">
        <v>48</v>
      </c>
      <c r="Y781" t="s">
        <v>572</v>
      </c>
      <c r="Z781" t="s">
        <v>2963</v>
      </c>
      <c r="AA781" t="s">
        <v>2964</v>
      </c>
      <c r="AB781" t="s">
        <v>131</v>
      </c>
      <c r="AC781">
        <v>1964</v>
      </c>
      <c r="AD781">
        <v>110</v>
      </c>
      <c r="AE781" t="str">
        <f t="shared" si="1142"/>
        <v>&gt;80</v>
      </c>
      <c r="AF781">
        <v>-37.930560069999999</v>
      </c>
      <c r="AG781">
        <v>145.21614876000001</v>
      </c>
      <c r="AH781" t="s">
        <v>75</v>
      </c>
      <c r="AI781" t="s">
        <v>76</v>
      </c>
      <c r="AJ781" s="33" t="s">
        <v>188</v>
      </c>
      <c r="AL781" t="s">
        <v>78</v>
      </c>
      <c r="AM781" t="s">
        <v>79</v>
      </c>
      <c r="AN781">
        <v>220</v>
      </c>
      <c r="AO781" s="69">
        <v>2</v>
      </c>
      <c r="AP781">
        <v>2</v>
      </c>
      <c r="AQ781">
        <v>0</v>
      </c>
      <c r="AR781">
        <v>1</v>
      </c>
      <c r="AS781" s="82" t="str">
        <f t="shared" si="1143"/>
        <v>Gw-0-1</v>
      </c>
      <c r="AT781" s="14">
        <f t="shared" si="1144"/>
        <v>40000</v>
      </c>
      <c r="AU781" s="81">
        <f>VLOOKUP(C781,Bushfire_Vlookup!$F$2:$H$12575,3,FALSE)</f>
        <v>552.16463799999997</v>
      </c>
      <c r="AV781" s="14">
        <f>VLOOKUP(AS781,Safety_collateral_Vlookup!$J$3:$L$20,2,FALSE)</f>
        <v>11570.139925214824</v>
      </c>
      <c r="AW781" s="14">
        <f>VLOOKUP(AS781,Safety_collateral_Vlookup!$J$3:$L$20,3,FALSE)</f>
        <v>148000</v>
      </c>
      <c r="AX781" s="48">
        <f t="shared" si="1145"/>
        <v>213530.49896895021</v>
      </c>
      <c r="AY781" s="49">
        <f t="shared" si="1136"/>
        <v>27337.199999999997</v>
      </c>
      <c r="AZ781" s="14">
        <v>76000</v>
      </c>
      <c r="BA781" s="16">
        <f t="shared" si="1146"/>
        <v>7.8109864568774503</v>
      </c>
      <c r="BB781" t="e">
        <f>IF(BA781&lt;=#REF!,#REF!,IF(BA781&lt;=#REF!,#REF!,IF(BA781&lt;=#REF!,#REF!,IF(BA781&lt;=#REF!,#REF!,#REF!))))</f>
        <v>#REF!</v>
      </c>
      <c r="BC781" s="51">
        <v>4</v>
      </c>
      <c r="BD781" s="21">
        <v>70</v>
      </c>
      <c r="BE781" s="21">
        <v>6.4399999999999999E-2</v>
      </c>
      <c r="BF781" s="26">
        <f t="shared" si="1147"/>
        <v>1783.1014784636243</v>
      </c>
      <c r="BG781" s="21">
        <v>7</v>
      </c>
      <c r="BH781" s="21">
        <f t="shared" si="1148"/>
        <v>10.5</v>
      </c>
      <c r="BI781" s="28">
        <f t="shared" si="1149"/>
        <v>1.1390624999999999E-6</v>
      </c>
      <c r="BJ781" s="27">
        <f t="shared" si="1150"/>
        <v>1.1390624999999999E-6</v>
      </c>
      <c r="BK781" s="28">
        <f t="shared" si="1151"/>
        <v>1.7463268216136603E-5</v>
      </c>
      <c r="BL781" s="35">
        <f t="shared" si="1152"/>
        <v>1.3640535152906143E-4</v>
      </c>
      <c r="BM781" s="21" t="str">
        <f t="shared" si="1153"/>
        <v>Cr1</v>
      </c>
      <c r="BN781" s="51">
        <v>1</v>
      </c>
      <c r="BO781" s="21">
        <v>0</v>
      </c>
      <c r="BP781" s="50" t="s">
        <v>5497</v>
      </c>
      <c r="BQ781" s="14">
        <v>40000</v>
      </c>
      <c r="BR781">
        <f>IFERROR(VLOOKUP(AO781,'Model Failure data- Lines'!$A$37:$E$41,3,FALSE),'Model Failure data- Lines'!$C$37)</f>
        <v>5.2310000000000009E-2</v>
      </c>
      <c r="BS781" s="14">
        <f t="shared" si="1154"/>
        <v>11169.780401065787</v>
      </c>
      <c r="BT781" s="34">
        <f t="shared" si="1137"/>
        <v>24383.427063610423</v>
      </c>
      <c r="BU781" s="34">
        <f t="shared" si="1155"/>
        <v>0.45808902792567058</v>
      </c>
      <c r="BV781" s="54">
        <f t="shared" si="1156"/>
        <v>-13213.646662544636</v>
      </c>
      <c r="BW781">
        <f>IFERROR(VLOOKUP(AO781,'Model Failure data- Lines'!$A$37:$E$41,4,FALSE),'Model Failure data- Lines'!$D$37)</f>
        <v>5.571000000000001E-2</v>
      </c>
      <c r="BX781" s="14">
        <f t="shared" si="1157"/>
        <v>11895.784097560218</v>
      </c>
      <c r="BY781" s="34">
        <f t="shared" si="1158"/>
        <v>21748.80804787649</v>
      </c>
      <c r="BZ781" s="71">
        <f t="shared" si="1159"/>
        <v>0.54696257704668549</v>
      </c>
      <c r="CA781" s="71">
        <f t="shared" si="1160"/>
        <v>-9853.023950316272</v>
      </c>
      <c r="CB781" s="56">
        <v>2</v>
      </c>
      <c r="CC781">
        <f>IFERROR(VLOOKUP(AO781,'Model Failure data- Lines'!$A$37:$E$41,5,FALSE),'Model Failure data- Lines'!$E$37)</f>
        <v>6.1850000000000002E-2</v>
      </c>
      <c r="CD781" s="14">
        <f t="shared" si="1161"/>
        <v>13206.86136122957</v>
      </c>
      <c r="CE781" s="34">
        <f t="shared" si="1162"/>
        <v>17302.82002192533</v>
      </c>
      <c r="CF781" s="34">
        <f t="shared" si="1163"/>
        <v>0.7632779711338642</v>
      </c>
      <c r="CG781" s="54">
        <f t="shared" si="1164"/>
        <v>-4095.95866069576</v>
      </c>
      <c r="CH781" t="e">
        <f>IFERROR(VLOOKUP(AO781,'Model Failure data- Lines'!#REF!,3,FALSE),'Model Failure data- Lines'!#REF!)</f>
        <v>#REF!</v>
      </c>
      <c r="CI781" s="14" t="e">
        <f t="shared" si="1165"/>
        <v>#REF!</v>
      </c>
      <c r="CJ781" s="34">
        <f t="shared" si="1166"/>
        <v>23387.934312294798</v>
      </c>
      <c r="CK781" s="34" t="e">
        <f t="shared" si="1167"/>
        <v>#REF!</v>
      </c>
      <c r="CL781" s="54" t="e">
        <f t="shared" si="1168"/>
        <v>#REF!</v>
      </c>
      <c r="CM781" t="e">
        <f>IFERROR(VLOOKUP(AO781,'Model Failure data- Lines'!#REF!,4,FALSE),'Model Failure data- Lines'!#REF!)</f>
        <v>#REF!</v>
      </c>
      <c r="CN781" s="14" t="e">
        <f t="shared" si="1169"/>
        <v>#REF!</v>
      </c>
      <c r="CO781" s="34">
        <f t="shared" si="1170"/>
        <v>20009.198871728502</v>
      </c>
      <c r="CP781" s="34" t="e">
        <f t="shared" si="1171"/>
        <v>#REF!</v>
      </c>
      <c r="CQ781" s="54" t="e">
        <f t="shared" si="1172"/>
        <v>#REF!</v>
      </c>
      <c r="CR781" t="e">
        <f>IFERROR(VLOOKUP(AO781,'Model Failure data- Lines'!#REF!,5,FALSE),'Model Failure data- Lines'!#REF!)</f>
        <v>#REF!</v>
      </c>
      <c r="CS781" s="14" t="e">
        <f t="shared" si="1173"/>
        <v>#REF!</v>
      </c>
      <c r="CT781" s="34">
        <f t="shared" si="1174"/>
        <v>14645.53939278277</v>
      </c>
      <c r="CU781" s="34" t="e">
        <f t="shared" si="1175"/>
        <v>#REF!</v>
      </c>
      <c r="CV781" s="54" t="e">
        <f t="shared" si="1176"/>
        <v>#REF!</v>
      </c>
      <c r="CW781" t="s">
        <v>131</v>
      </c>
      <c r="CZ781">
        <f t="shared" si="1177"/>
        <v>-9853.0239503162702</v>
      </c>
      <c r="DA781" s="34">
        <f t="shared" si="1178"/>
        <v>2377.7028000000005</v>
      </c>
      <c r="DB781" s="34">
        <f t="shared" si="1179"/>
        <v>32.822085145839665</v>
      </c>
      <c r="DC781" s="34">
        <f t="shared" si="1180"/>
        <v>687.75885241437697</v>
      </c>
      <c r="DD781" s="9">
        <f t="shared" si="1181"/>
        <v>8797.5003600000018</v>
      </c>
      <c r="DE781" s="59">
        <f t="shared" si="1182"/>
        <v>0.19987777018310704</v>
      </c>
      <c r="DF781" s="59">
        <f t="shared" si="1183"/>
        <v>2.7591359154350622E-3</v>
      </c>
      <c r="DG781" s="59">
        <f t="shared" si="1184"/>
        <v>5.7815344223961986E-2</v>
      </c>
      <c r="DH781" s="59">
        <f t="shared" si="1185"/>
        <v>0.73954774967749604</v>
      </c>
      <c r="DI781" s="14">
        <f t="shared" si="1186"/>
        <v>-1969.4004567499653</v>
      </c>
      <c r="DJ781" s="14">
        <f t="shared" si="1187"/>
        <v>-27.185832256959479</v>
      </c>
      <c r="DK781" s="14">
        <f t="shared" si="1188"/>
        <v>-569.65597133447693</v>
      </c>
      <c r="DL781" s="14">
        <f t="shared" si="1189"/>
        <v>-7286.7816899748705</v>
      </c>
      <c r="DM781">
        <f t="shared" si="1190"/>
        <v>-4095.958660695761</v>
      </c>
      <c r="DN781" s="34">
        <f t="shared" si="1191"/>
        <v>2639.7580000000003</v>
      </c>
      <c r="DO781" s="34">
        <f t="shared" si="1192"/>
        <v>36.439525511940097</v>
      </c>
      <c r="DP781" s="34">
        <f t="shared" si="1193"/>
        <v>763.55923571763083</v>
      </c>
      <c r="DQ781" s="9">
        <f t="shared" si="1194"/>
        <v>9767.1045999999988</v>
      </c>
      <c r="DR781" s="59">
        <f t="shared" si="1195"/>
        <v>0.19987777018310704</v>
      </c>
      <c r="DS781" s="59">
        <f t="shared" si="1196"/>
        <v>2.7591359154350618E-3</v>
      </c>
      <c r="DT781" s="59">
        <f t="shared" si="1197"/>
        <v>5.7815344223961992E-2</v>
      </c>
      <c r="DU781" s="59">
        <f t="shared" si="1198"/>
        <v>0.73954774967749592</v>
      </c>
      <c r="DV781" s="14">
        <f t="shared" si="1199"/>
        <v>-818.69108386205414</v>
      </c>
      <c r="DW781" s="14">
        <f t="shared" si="1200"/>
        <v>-11.301306648862969</v>
      </c>
      <c r="DX781" s="14">
        <f t="shared" si="1201"/>
        <v>-236.80925989524377</v>
      </c>
      <c r="DY781" s="14">
        <f t="shared" si="1202"/>
        <v>-3029.1570102895994</v>
      </c>
      <c r="DZ781" s="34" t="e">
        <f t="shared" si="1203"/>
        <v>#REF!</v>
      </c>
      <c r="EA781" s="34" t="e">
        <f t="shared" si="1204"/>
        <v>#REF!</v>
      </c>
      <c r="EB781" s="34" t="e">
        <f t="shared" si="1205"/>
        <v>#REF!</v>
      </c>
      <c r="EC781" s="34" t="e">
        <f t="shared" si="1206"/>
        <v>#REF!</v>
      </c>
      <c r="ED781" s="34" t="e">
        <f t="shared" si="1207"/>
        <v>#REF!</v>
      </c>
      <c r="EE781" s="59" t="e">
        <f t="shared" si="1208"/>
        <v>#REF!</v>
      </c>
      <c r="EF781" s="59" t="e">
        <f t="shared" si="1209"/>
        <v>#REF!</v>
      </c>
      <c r="EG781" s="59" t="e">
        <f t="shared" si="1210"/>
        <v>#REF!</v>
      </c>
      <c r="EH781" s="59" t="e">
        <f t="shared" si="1211"/>
        <v>#REF!</v>
      </c>
      <c r="EI781" s="14" t="e">
        <f t="shared" si="1212"/>
        <v>#REF!</v>
      </c>
      <c r="EJ781" s="14" t="e">
        <f t="shared" si="1213"/>
        <v>#REF!</v>
      </c>
      <c r="EK781" s="14" t="e">
        <f t="shared" si="1214"/>
        <v>#REF!</v>
      </c>
      <c r="EL781" s="14" t="e">
        <f t="shared" si="1215"/>
        <v>#REF!</v>
      </c>
      <c r="EM781" t="e">
        <f t="shared" si="1216"/>
        <v>#REF!</v>
      </c>
      <c r="EN781" s="34" t="e">
        <f t="shared" si="1217"/>
        <v>#REF!</v>
      </c>
      <c r="EO781" s="34" t="e">
        <f t="shared" si="1218"/>
        <v>#REF!</v>
      </c>
      <c r="EP781" s="34" t="e">
        <f t="shared" si="1219"/>
        <v>#REF!</v>
      </c>
      <c r="EQ781" s="34" t="e">
        <f t="shared" si="1220"/>
        <v>#REF!</v>
      </c>
      <c r="ER781" s="59" t="e">
        <f t="shared" si="1221"/>
        <v>#REF!</v>
      </c>
      <c r="ES781" s="59" t="e">
        <f t="shared" si="1222"/>
        <v>#REF!</v>
      </c>
      <c r="ET781" s="59" t="e">
        <f t="shared" si="1223"/>
        <v>#REF!</v>
      </c>
      <c r="EU781" s="59" t="e">
        <f t="shared" si="1224"/>
        <v>#REF!</v>
      </c>
      <c r="EV781" s="14" t="e">
        <f t="shared" si="1225"/>
        <v>#REF!</v>
      </c>
      <c r="EW781" s="14" t="e">
        <f t="shared" si="1226"/>
        <v>#REF!</v>
      </c>
      <c r="EX781" s="14" t="e">
        <f t="shared" si="1227"/>
        <v>#REF!</v>
      </c>
      <c r="EY781" s="14" t="e">
        <f t="shared" si="1228"/>
        <v>#REF!</v>
      </c>
    </row>
    <row r="782" spans="1:155" x14ac:dyDescent="0.2">
      <c r="A782" s="17">
        <v>30093711</v>
      </c>
      <c r="B782" t="s">
        <v>62</v>
      </c>
      <c r="C782" t="s">
        <v>2150</v>
      </c>
      <c r="D782" t="s">
        <v>2151</v>
      </c>
      <c r="E782" t="s">
        <v>2152</v>
      </c>
      <c r="F782" t="s">
        <v>66</v>
      </c>
      <c r="G782" t="s">
        <v>42</v>
      </c>
      <c r="H782" t="s">
        <v>2153</v>
      </c>
      <c r="I782" t="s">
        <v>68</v>
      </c>
      <c r="J782" s="19" t="s">
        <v>69</v>
      </c>
      <c r="K782" t="s">
        <v>70</v>
      </c>
      <c r="L782">
        <v>1964</v>
      </c>
      <c r="M782">
        <f t="shared" si="1138"/>
        <v>1964</v>
      </c>
      <c r="N782">
        <v>55</v>
      </c>
      <c r="O782" s="19">
        <f t="shared" si="1139"/>
        <v>55</v>
      </c>
      <c r="P782" t="s">
        <v>80</v>
      </c>
      <c r="Q782" s="19" t="str">
        <f t="shared" si="1140"/>
        <v>50-60</v>
      </c>
      <c r="R782" s="23">
        <v>359.2</v>
      </c>
      <c r="S782" s="15">
        <f t="shared" si="1141"/>
        <v>0.35919999999999996</v>
      </c>
      <c r="T782">
        <v>30196305</v>
      </c>
      <c r="U782" t="s">
        <v>45</v>
      </c>
      <c r="V782" t="s">
        <v>46</v>
      </c>
      <c r="W782" t="s">
        <v>47</v>
      </c>
      <c r="X782" t="s">
        <v>48</v>
      </c>
      <c r="Y782" t="s">
        <v>572</v>
      </c>
      <c r="Z782" t="s">
        <v>2154</v>
      </c>
      <c r="AA782" t="s">
        <v>2155</v>
      </c>
      <c r="AB782" t="s">
        <v>355</v>
      </c>
      <c r="AC782">
        <v>1964</v>
      </c>
      <c r="AD782">
        <v>110</v>
      </c>
      <c r="AE782" t="str">
        <f t="shared" si="1142"/>
        <v>&gt;80</v>
      </c>
      <c r="AF782">
        <v>-37.928493899999999</v>
      </c>
      <c r="AG782">
        <v>145.17958261999999</v>
      </c>
      <c r="AH782" t="s">
        <v>75</v>
      </c>
      <c r="AI782" t="s">
        <v>76</v>
      </c>
      <c r="AJ782" s="33" t="s">
        <v>188</v>
      </c>
      <c r="AL782" t="s">
        <v>78</v>
      </c>
      <c r="AM782" t="s">
        <v>79</v>
      </c>
      <c r="AN782">
        <v>220</v>
      </c>
      <c r="AO782" s="69">
        <v>2</v>
      </c>
      <c r="AP782">
        <v>2</v>
      </c>
      <c r="AQ782">
        <v>0</v>
      </c>
      <c r="AR782">
        <v>2</v>
      </c>
      <c r="AS782" s="82" t="str">
        <f t="shared" si="1143"/>
        <v>Gw-0-2</v>
      </c>
      <c r="AT782" s="14">
        <f t="shared" si="1144"/>
        <v>40000</v>
      </c>
      <c r="AU782" s="81">
        <f>VLOOKUP(C782,Bushfire_Vlookup!$F$2:$H$12575,3,FALSE)</f>
        <v>1</v>
      </c>
      <c r="AV782" s="14">
        <f>VLOOKUP(AS782,Safety_collateral_Vlookup!$J$3:$L$20,2,FALSE)</f>
        <v>93570.139925214826</v>
      </c>
      <c r="AW782" s="14">
        <f>VLOOKUP(AS782,Safety_collateral_Vlookup!$J$3:$L$20,3,FALSE)</f>
        <v>550000</v>
      </c>
      <c r="AX782" s="48">
        <f t="shared" si="1145"/>
        <v>729370.40630020422</v>
      </c>
      <c r="AY782" s="49">
        <f t="shared" si="1136"/>
        <v>27299.199999999997</v>
      </c>
      <c r="AZ782" s="14">
        <v>76000</v>
      </c>
      <c r="BA782" s="16">
        <f t="shared" si="1146"/>
        <v>26.717647634370394</v>
      </c>
      <c r="BB782" t="e">
        <f>IF(BA782&lt;=#REF!,#REF!,IF(BA782&lt;=#REF!,#REF!,IF(BA782&lt;=#REF!,#REF!,IF(BA782&lt;=#REF!,#REF!,#REF!))))</f>
        <v>#REF!</v>
      </c>
      <c r="BC782" s="51">
        <v>5</v>
      </c>
      <c r="BD782" s="21">
        <v>70</v>
      </c>
      <c r="BE782" s="21">
        <v>6.4399999999999999E-2</v>
      </c>
      <c r="BF782" s="26">
        <f t="shared" si="1147"/>
        <v>1780.6228831363189</v>
      </c>
      <c r="BG782" s="21">
        <v>7</v>
      </c>
      <c r="BH782" s="21">
        <f t="shared" si="1148"/>
        <v>10.5</v>
      </c>
      <c r="BI782" s="28">
        <f t="shared" si="1149"/>
        <v>1.1390624999999999E-6</v>
      </c>
      <c r="BJ782" s="27">
        <f t="shared" si="1150"/>
        <v>1.1390624999999999E-6</v>
      </c>
      <c r="BK782" s="28">
        <f t="shared" si="1151"/>
        <v>1.7463268216136599E-5</v>
      </c>
      <c r="BL782" s="35">
        <f t="shared" si="1152"/>
        <v>4.6657744674323781E-4</v>
      </c>
      <c r="BM782" s="21" t="str">
        <f t="shared" si="1153"/>
        <v>Cr1</v>
      </c>
      <c r="BN782" s="51">
        <v>1</v>
      </c>
      <c r="BO782" s="21">
        <v>2</v>
      </c>
      <c r="BP782" s="50" t="s">
        <v>5497</v>
      </c>
      <c r="BQ782" s="14">
        <v>40000</v>
      </c>
      <c r="BR782">
        <f>IFERROR(VLOOKUP(AO782,'Model Failure data- Lines'!$A$37:$E$41,3,FALSE),'Model Failure data- Lines'!$C$37)</f>
        <v>5.2310000000000009E-2</v>
      </c>
      <c r="BS782" s="14">
        <f t="shared" si="1154"/>
        <v>38153.365953563691</v>
      </c>
      <c r="BT782" s="34">
        <f t="shared" si="1137"/>
        <v>24349.532947592059</v>
      </c>
      <c r="BU782" s="34">
        <f t="shared" si="1155"/>
        <v>1.5669033995716415</v>
      </c>
      <c r="BV782" s="54">
        <f t="shared" si="1156"/>
        <v>13803.833005971632</v>
      </c>
      <c r="BW782">
        <f>IFERROR(VLOOKUP(AO782,'Model Failure data- Lines'!$A$37:$E$41,4,FALSE),'Model Failure data- Lines'!$D$37)</f>
        <v>5.571000000000001E-2</v>
      </c>
      <c r="BX782" s="14">
        <f t="shared" si="1157"/>
        <v>40633.225334984381</v>
      </c>
      <c r="BY782" s="34">
        <f t="shared" si="1158"/>
        <v>21718.576176806328</v>
      </c>
      <c r="BZ782" s="71">
        <f t="shared" si="1159"/>
        <v>1.8708972910653949</v>
      </c>
      <c r="CA782" s="71">
        <f t="shared" si="1160"/>
        <v>18914.649158178054</v>
      </c>
      <c r="CB782" s="56">
        <v>2</v>
      </c>
      <c r="CC782">
        <f>IFERROR(VLOOKUP(AO782,'Model Failure data- Lines'!$A$37:$E$41,5,FALSE),'Model Failure data- Lines'!$E$37)</f>
        <v>6.1850000000000002E-2</v>
      </c>
      <c r="CD782" s="14">
        <f t="shared" si="1161"/>
        <v>45111.55962966763</v>
      </c>
      <c r="CE782" s="34">
        <f t="shared" si="1162"/>
        <v>17278.768284335776</v>
      </c>
      <c r="CF782" s="34">
        <f t="shared" si="1163"/>
        <v>2.61080876178911</v>
      </c>
      <c r="CG782" s="54">
        <f t="shared" si="1164"/>
        <v>27832.791345331854</v>
      </c>
      <c r="CH782" t="e">
        <f>IFERROR(VLOOKUP(AO782,'Model Failure data- Lines'!#REF!,3,FALSE),'Model Failure data- Lines'!#REF!)</f>
        <v>#REF!</v>
      </c>
      <c r="CI782" s="14" t="e">
        <f t="shared" si="1165"/>
        <v>#REF!</v>
      </c>
      <c r="CJ782" s="34">
        <f t="shared" si="1166"/>
        <v>23355.42397824935</v>
      </c>
      <c r="CK782" s="34" t="e">
        <f t="shared" si="1167"/>
        <v>#REF!</v>
      </c>
      <c r="CL782" s="54" t="e">
        <f t="shared" si="1168"/>
        <v>#REF!</v>
      </c>
      <c r="CM782" t="e">
        <f>IFERROR(VLOOKUP(AO782,'Model Failure data- Lines'!#REF!,4,FALSE),'Model Failure data- Lines'!#REF!)</f>
        <v>#REF!</v>
      </c>
      <c r="CN782" s="14" t="e">
        <f t="shared" si="1169"/>
        <v>#REF!</v>
      </c>
      <c r="CO782" s="34">
        <f t="shared" si="1170"/>
        <v>19981.385139629907</v>
      </c>
      <c r="CP782" s="34" t="e">
        <f t="shared" si="1171"/>
        <v>#REF!</v>
      </c>
      <c r="CQ782" s="54" t="e">
        <f t="shared" si="1172"/>
        <v>#REF!</v>
      </c>
      <c r="CR782" t="e">
        <f>IFERROR(VLOOKUP(AO782,'Model Failure data- Lines'!#REF!,5,FALSE),'Model Failure data- Lines'!#REF!)</f>
        <v>#REF!</v>
      </c>
      <c r="CS782" s="14" t="e">
        <f t="shared" si="1173"/>
        <v>#REF!</v>
      </c>
      <c r="CT782" s="34">
        <f t="shared" si="1174"/>
        <v>14625.181400855077</v>
      </c>
      <c r="CU782" s="34" t="e">
        <f t="shared" si="1175"/>
        <v>#REF!</v>
      </c>
      <c r="CV782" s="54" t="e">
        <f t="shared" si="1176"/>
        <v>#REF!</v>
      </c>
      <c r="CW782" t="s">
        <v>355</v>
      </c>
      <c r="CZ782">
        <f t="shared" si="1177"/>
        <v>18914.649158178054</v>
      </c>
      <c r="DA782" s="34">
        <f t="shared" si="1178"/>
        <v>2377.7028000000005</v>
      </c>
      <c r="DB782" s="34">
        <f t="shared" si="1179"/>
        <v>5.9442570000000007E-2</v>
      </c>
      <c r="DC782" s="34">
        <f t="shared" si="1180"/>
        <v>5562.0495924143779</v>
      </c>
      <c r="DD782" s="9">
        <f t="shared" si="1181"/>
        <v>32693.413500000002</v>
      </c>
      <c r="DE782" s="59">
        <f t="shared" si="1182"/>
        <v>5.8516221156405389E-2</v>
      </c>
      <c r="DF782" s="59">
        <f t="shared" si="1183"/>
        <v>1.4629055289101345E-6</v>
      </c>
      <c r="DG782" s="59">
        <f t="shared" si="1184"/>
        <v>0.1368842750374917</v>
      </c>
      <c r="DH782" s="59">
        <f t="shared" si="1185"/>
        <v>0.80459804090057396</v>
      </c>
      <c r="DI782" s="14">
        <f t="shared" si="1186"/>
        <v>1106.8137932357638</v>
      </c>
      <c r="DJ782" s="14">
        <f t="shared" si="1187"/>
        <v>2.7670344830894096E-2</v>
      </c>
      <c r="DK782" s="14">
        <f t="shared" si="1188"/>
        <v>2589.1180376057055</v>
      </c>
      <c r="DL782" s="14">
        <f t="shared" si="1189"/>
        <v>15218.689656991752</v>
      </c>
      <c r="DM782">
        <f t="shared" si="1190"/>
        <v>27832.791345331858</v>
      </c>
      <c r="DN782" s="34">
        <f t="shared" si="1191"/>
        <v>2639.7580000000003</v>
      </c>
      <c r="DO782" s="34">
        <f t="shared" si="1192"/>
        <v>6.5993949999999996E-2</v>
      </c>
      <c r="DP782" s="34">
        <f t="shared" si="1193"/>
        <v>6175.0631357176308</v>
      </c>
      <c r="DQ782" s="9">
        <f t="shared" si="1194"/>
        <v>36296.672500000001</v>
      </c>
      <c r="DR782" s="59">
        <f t="shared" si="1195"/>
        <v>5.8516221156405389E-2</v>
      </c>
      <c r="DS782" s="59">
        <f t="shared" si="1196"/>
        <v>1.4629055289101345E-6</v>
      </c>
      <c r="DT782" s="59">
        <f t="shared" si="1197"/>
        <v>0.1368842750374917</v>
      </c>
      <c r="DU782" s="59">
        <f t="shared" si="1198"/>
        <v>0.80459804090057407</v>
      </c>
      <c r="DV782" s="14">
        <f t="shared" si="1199"/>
        <v>1628.6697737635247</v>
      </c>
      <c r="DW782" s="14">
        <f t="shared" si="1200"/>
        <v>4.0716744344088111E-2</v>
      </c>
      <c r="DX782" s="14">
        <f t="shared" si="1201"/>
        <v>3809.8714655755243</v>
      </c>
      <c r="DY782" s="14">
        <f t="shared" si="1202"/>
        <v>22394.209389248463</v>
      </c>
      <c r="DZ782" s="34" t="e">
        <f t="shared" si="1203"/>
        <v>#REF!</v>
      </c>
      <c r="EA782" s="34" t="e">
        <f t="shared" si="1204"/>
        <v>#REF!</v>
      </c>
      <c r="EB782" s="34" t="e">
        <f t="shared" si="1205"/>
        <v>#REF!</v>
      </c>
      <c r="EC782" s="34" t="e">
        <f t="shared" si="1206"/>
        <v>#REF!</v>
      </c>
      <c r="ED782" s="34" t="e">
        <f t="shared" si="1207"/>
        <v>#REF!</v>
      </c>
      <c r="EE782" s="59" t="e">
        <f t="shared" si="1208"/>
        <v>#REF!</v>
      </c>
      <c r="EF782" s="59" t="e">
        <f t="shared" si="1209"/>
        <v>#REF!</v>
      </c>
      <c r="EG782" s="59" t="e">
        <f t="shared" si="1210"/>
        <v>#REF!</v>
      </c>
      <c r="EH782" s="59" t="e">
        <f t="shared" si="1211"/>
        <v>#REF!</v>
      </c>
      <c r="EI782" s="14" t="e">
        <f t="shared" si="1212"/>
        <v>#REF!</v>
      </c>
      <c r="EJ782" s="14" t="e">
        <f t="shared" si="1213"/>
        <v>#REF!</v>
      </c>
      <c r="EK782" s="14" t="e">
        <f t="shared" si="1214"/>
        <v>#REF!</v>
      </c>
      <c r="EL782" s="14" t="e">
        <f t="shared" si="1215"/>
        <v>#REF!</v>
      </c>
      <c r="EM782" t="e">
        <f t="shared" si="1216"/>
        <v>#REF!</v>
      </c>
      <c r="EN782" s="34" t="e">
        <f t="shared" si="1217"/>
        <v>#REF!</v>
      </c>
      <c r="EO782" s="34" t="e">
        <f t="shared" si="1218"/>
        <v>#REF!</v>
      </c>
      <c r="EP782" s="34" t="e">
        <f t="shared" si="1219"/>
        <v>#REF!</v>
      </c>
      <c r="EQ782" s="34" t="e">
        <f t="shared" si="1220"/>
        <v>#REF!</v>
      </c>
      <c r="ER782" s="59" t="e">
        <f t="shared" si="1221"/>
        <v>#REF!</v>
      </c>
      <c r="ES782" s="59" t="e">
        <f t="shared" si="1222"/>
        <v>#REF!</v>
      </c>
      <c r="ET782" s="59" t="e">
        <f t="shared" si="1223"/>
        <v>#REF!</v>
      </c>
      <c r="EU782" s="59" t="e">
        <f t="shared" si="1224"/>
        <v>#REF!</v>
      </c>
      <c r="EV782" s="14" t="e">
        <f t="shared" si="1225"/>
        <v>#REF!</v>
      </c>
      <c r="EW782" s="14" t="e">
        <f t="shared" si="1226"/>
        <v>#REF!</v>
      </c>
      <c r="EX782" s="14" t="e">
        <f t="shared" si="1227"/>
        <v>#REF!</v>
      </c>
      <c r="EY782" s="14" t="e">
        <f t="shared" si="1228"/>
        <v>#REF!</v>
      </c>
    </row>
    <row r="783" spans="1:155" x14ac:dyDescent="0.2">
      <c r="A783" s="17">
        <v>30030582</v>
      </c>
      <c r="B783" t="s">
        <v>62</v>
      </c>
      <c r="C783" t="s">
        <v>1069</v>
      </c>
      <c r="D783" t="s">
        <v>1070</v>
      </c>
      <c r="E783" t="s">
        <v>1071</v>
      </c>
      <c r="F783" t="s">
        <v>66</v>
      </c>
      <c r="G783" t="s">
        <v>42</v>
      </c>
      <c r="H783" t="s">
        <v>1072</v>
      </c>
      <c r="I783" t="s">
        <v>68</v>
      </c>
      <c r="J783" s="19" t="s">
        <v>69</v>
      </c>
      <c r="K783" t="s">
        <v>70</v>
      </c>
      <c r="L783">
        <v>1964</v>
      </c>
      <c r="M783">
        <f t="shared" si="1138"/>
        <v>1964</v>
      </c>
      <c r="N783">
        <v>55</v>
      </c>
      <c r="O783" s="19">
        <f t="shared" si="1139"/>
        <v>55</v>
      </c>
      <c r="P783" t="s">
        <v>80</v>
      </c>
      <c r="Q783" s="19" t="str">
        <f t="shared" si="1140"/>
        <v>50-60</v>
      </c>
      <c r="R783" s="23">
        <v>350.7</v>
      </c>
      <c r="S783" s="15">
        <f t="shared" si="1141"/>
        <v>0.35070000000000001</v>
      </c>
      <c r="T783">
        <v>30170104</v>
      </c>
      <c r="U783" t="s">
        <v>45</v>
      </c>
      <c r="V783" t="s">
        <v>46</v>
      </c>
      <c r="W783" t="s">
        <v>47</v>
      </c>
      <c r="X783" t="s">
        <v>48</v>
      </c>
      <c r="Y783" t="s">
        <v>572</v>
      </c>
      <c r="Z783" t="s">
        <v>1073</v>
      </c>
      <c r="AA783" t="s">
        <v>1074</v>
      </c>
      <c r="AB783" t="s">
        <v>375</v>
      </c>
      <c r="AC783">
        <v>1964</v>
      </c>
      <c r="AD783">
        <v>110</v>
      </c>
      <c r="AE783" t="str">
        <f t="shared" si="1142"/>
        <v>&gt;80</v>
      </c>
      <c r="AF783">
        <v>-37.927559789999997</v>
      </c>
      <c r="AG783">
        <v>145.17201553999999</v>
      </c>
      <c r="AH783" t="s">
        <v>75</v>
      </c>
      <c r="AI783" t="s">
        <v>76</v>
      </c>
      <c r="AJ783" s="33" t="s">
        <v>188</v>
      </c>
      <c r="AL783" t="s">
        <v>78</v>
      </c>
      <c r="AM783" t="s">
        <v>79</v>
      </c>
      <c r="AN783">
        <v>220</v>
      </c>
      <c r="AO783" s="69">
        <v>2</v>
      </c>
      <c r="AP783">
        <v>2</v>
      </c>
      <c r="AQ783">
        <v>0</v>
      </c>
      <c r="AR783">
        <v>2</v>
      </c>
      <c r="AS783" s="82" t="str">
        <f t="shared" si="1143"/>
        <v>Gw-0-2</v>
      </c>
      <c r="AT783" s="14">
        <f t="shared" si="1144"/>
        <v>40000</v>
      </c>
      <c r="AU783" s="81">
        <f>VLOOKUP(C783,Bushfire_Vlookup!$F$2:$H$12575,3,FALSE)</f>
        <v>1</v>
      </c>
      <c r="AV783" s="14">
        <f>VLOOKUP(AS783,Safety_collateral_Vlookup!$J$3:$L$20,2,FALSE)</f>
        <v>93570.139925214826</v>
      </c>
      <c r="AW783" s="14">
        <f>VLOOKUP(AS783,Safety_collateral_Vlookup!$J$3:$L$20,3,FALSE)</f>
        <v>550000</v>
      </c>
      <c r="AX783" s="48">
        <f t="shared" si="1145"/>
        <v>729370.40630020422</v>
      </c>
      <c r="AY783" s="49">
        <f t="shared" si="1136"/>
        <v>26653.200000000001</v>
      </c>
      <c r="AZ783" s="14">
        <v>76000</v>
      </c>
      <c r="BA783" s="16">
        <f t="shared" si="1146"/>
        <v>27.365209667139563</v>
      </c>
      <c r="BB783" t="e">
        <f>IF(BA783&lt;=#REF!,#REF!,IF(BA783&lt;=#REF!,#REF!,IF(BA783&lt;=#REF!,#REF!,IF(BA783&lt;=#REF!,#REF!,#REF!))))</f>
        <v>#REF!</v>
      </c>
      <c r="BC783" s="51">
        <v>5</v>
      </c>
      <c r="BD783" s="21">
        <v>70</v>
      </c>
      <c r="BE783" s="21">
        <v>6.4399999999999999E-2</v>
      </c>
      <c r="BF783" s="26">
        <f t="shared" si="1147"/>
        <v>1738.4867625721245</v>
      </c>
      <c r="BG783" s="21">
        <v>7</v>
      </c>
      <c r="BH783" s="21">
        <f t="shared" si="1148"/>
        <v>10.5</v>
      </c>
      <c r="BI783" s="28">
        <f t="shared" si="1149"/>
        <v>1.1390624999999999E-6</v>
      </c>
      <c r="BJ783" s="27">
        <f t="shared" si="1150"/>
        <v>1.1390624999999999E-6</v>
      </c>
      <c r="BK783" s="28">
        <f t="shared" si="1151"/>
        <v>1.7463268216136603E-5</v>
      </c>
      <c r="BL783" s="35">
        <f t="shared" si="1152"/>
        <v>4.7788599620807241E-4</v>
      </c>
      <c r="BM783" s="21" t="str">
        <f t="shared" si="1153"/>
        <v>Cr1</v>
      </c>
      <c r="BN783" s="51">
        <v>1</v>
      </c>
      <c r="BO783" s="21">
        <v>2</v>
      </c>
      <c r="BP783" s="50" t="s">
        <v>5497</v>
      </c>
      <c r="BQ783" s="14">
        <v>40000</v>
      </c>
      <c r="BR783">
        <f>IFERROR(VLOOKUP(AO783,'Model Failure data- Lines'!$A$37:$E$41,3,FALSE),'Model Failure data- Lines'!$C$37)</f>
        <v>5.2310000000000009E-2</v>
      </c>
      <c r="BS783" s="14">
        <f t="shared" si="1154"/>
        <v>38153.365953563691</v>
      </c>
      <c r="BT783" s="34">
        <f t="shared" si="1137"/>
        <v>23773.332975279889</v>
      </c>
      <c r="BU783" s="34">
        <f t="shared" si="1155"/>
        <v>1.6048808130200558</v>
      </c>
      <c r="BV783" s="54">
        <f t="shared" si="1156"/>
        <v>14380.032978283802</v>
      </c>
      <c r="BW783">
        <f>IFERROR(VLOOKUP(AO783,'Model Failure data- Lines'!$A$37:$E$41,4,FALSE),'Model Failure data- Lines'!$D$37)</f>
        <v>5.571000000000001E-2</v>
      </c>
      <c r="BX783" s="14">
        <f t="shared" si="1157"/>
        <v>40633.225334984381</v>
      </c>
      <c r="BY783" s="34">
        <f t="shared" si="1158"/>
        <v>21204.63436861353</v>
      </c>
      <c r="BZ783" s="71">
        <f t="shared" si="1159"/>
        <v>1.9162426773615335</v>
      </c>
      <c r="CA783" s="71">
        <f t="shared" si="1160"/>
        <v>19428.590966370852</v>
      </c>
      <c r="CB783" s="56">
        <v>2</v>
      </c>
      <c r="CC783">
        <f>IFERROR(VLOOKUP(AO783,'Model Failure data- Lines'!$A$37:$E$41,5,FALSE),'Model Failure data- Lines'!$E$37)</f>
        <v>6.1850000000000002E-2</v>
      </c>
      <c r="CD783" s="14">
        <f t="shared" si="1161"/>
        <v>45111.55962966763</v>
      </c>
      <c r="CE783" s="34">
        <f t="shared" si="1162"/>
        <v>16869.888745313358</v>
      </c>
      <c r="CF783" s="34">
        <f t="shared" si="1163"/>
        <v>2.6740875598364644</v>
      </c>
      <c r="CG783" s="54">
        <f t="shared" si="1164"/>
        <v>28241.670884354273</v>
      </c>
      <c r="CH783" t="e">
        <f>IFERROR(VLOOKUP(AO783,'Model Failure data- Lines'!#REF!,3,FALSE),'Model Failure data- Lines'!#REF!)</f>
        <v>#REF!</v>
      </c>
      <c r="CI783" s="14" t="e">
        <f t="shared" si="1165"/>
        <v>#REF!</v>
      </c>
      <c r="CJ783" s="34">
        <f t="shared" si="1166"/>
        <v>22802.748299476749</v>
      </c>
      <c r="CK783" s="34" t="e">
        <f t="shared" si="1167"/>
        <v>#REF!</v>
      </c>
      <c r="CL783" s="54" t="e">
        <f t="shared" si="1168"/>
        <v>#REF!</v>
      </c>
      <c r="CM783" t="e">
        <f>IFERROR(VLOOKUP(AO783,'Model Failure data- Lines'!#REF!,4,FALSE),'Model Failure data- Lines'!#REF!)</f>
        <v>#REF!</v>
      </c>
      <c r="CN783" s="14" t="e">
        <f t="shared" si="1169"/>
        <v>#REF!</v>
      </c>
      <c r="CO783" s="34">
        <f t="shared" si="1170"/>
        <v>19508.55169395381</v>
      </c>
      <c r="CP783" s="34" t="e">
        <f t="shared" si="1171"/>
        <v>#REF!</v>
      </c>
      <c r="CQ783" s="54" t="e">
        <f t="shared" si="1172"/>
        <v>#REF!</v>
      </c>
      <c r="CR783" t="e">
        <f>IFERROR(VLOOKUP(AO783,'Model Failure data- Lines'!#REF!,5,FALSE),'Model Failure data- Lines'!#REF!)</f>
        <v>#REF!</v>
      </c>
      <c r="CS783" s="14" t="e">
        <f t="shared" si="1173"/>
        <v>#REF!</v>
      </c>
      <c r="CT783" s="34">
        <f t="shared" si="1174"/>
        <v>14279.095538084288</v>
      </c>
      <c r="CU783" s="34" t="e">
        <f t="shared" si="1175"/>
        <v>#REF!</v>
      </c>
      <c r="CV783" s="54" t="e">
        <f t="shared" si="1176"/>
        <v>#REF!</v>
      </c>
      <c r="CW783" t="s">
        <v>375</v>
      </c>
      <c r="CZ783">
        <f t="shared" si="1177"/>
        <v>19428.590966370848</v>
      </c>
      <c r="DA783" s="34">
        <f t="shared" si="1178"/>
        <v>2377.7028000000005</v>
      </c>
      <c r="DB783" s="34">
        <f t="shared" si="1179"/>
        <v>5.9442570000000007E-2</v>
      </c>
      <c r="DC783" s="34">
        <f t="shared" si="1180"/>
        <v>5562.0495924143779</v>
      </c>
      <c r="DD783" s="9">
        <f t="shared" si="1181"/>
        <v>32693.413500000002</v>
      </c>
      <c r="DE783" s="59">
        <f t="shared" si="1182"/>
        <v>5.8516221156405389E-2</v>
      </c>
      <c r="DF783" s="59">
        <f t="shared" si="1183"/>
        <v>1.4629055289101345E-6</v>
      </c>
      <c r="DG783" s="59">
        <f t="shared" si="1184"/>
        <v>0.1368842750374917</v>
      </c>
      <c r="DH783" s="59">
        <f t="shared" si="1185"/>
        <v>0.80459804090057396</v>
      </c>
      <c r="DI783" s="14">
        <f t="shared" si="1186"/>
        <v>1136.8877257454967</v>
      </c>
      <c r="DJ783" s="14">
        <f t="shared" si="1187"/>
        <v>2.8422193143637413E-2</v>
      </c>
      <c r="DK783" s="14">
        <f t="shared" si="1188"/>
        <v>2659.4685894316344</v>
      </c>
      <c r="DL783" s="14">
        <f t="shared" si="1189"/>
        <v>15632.206229000576</v>
      </c>
      <c r="DM783">
        <f t="shared" si="1190"/>
        <v>28241.670884354273</v>
      </c>
      <c r="DN783" s="34">
        <f t="shared" si="1191"/>
        <v>2639.7580000000003</v>
      </c>
      <c r="DO783" s="34">
        <f t="shared" si="1192"/>
        <v>6.5993949999999996E-2</v>
      </c>
      <c r="DP783" s="34">
        <f t="shared" si="1193"/>
        <v>6175.0631357176308</v>
      </c>
      <c r="DQ783" s="9">
        <f t="shared" si="1194"/>
        <v>36296.672500000001</v>
      </c>
      <c r="DR783" s="59">
        <f t="shared" si="1195"/>
        <v>5.8516221156405389E-2</v>
      </c>
      <c r="DS783" s="59">
        <f t="shared" si="1196"/>
        <v>1.4629055289101345E-6</v>
      </c>
      <c r="DT783" s="59">
        <f t="shared" si="1197"/>
        <v>0.1368842750374917</v>
      </c>
      <c r="DU783" s="59">
        <f t="shared" si="1198"/>
        <v>0.80459804090057407</v>
      </c>
      <c r="DV783" s="14">
        <f t="shared" si="1199"/>
        <v>1652.5958592952895</v>
      </c>
      <c r="DW783" s="14">
        <f t="shared" si="1200"/>
        <v>4.1314896482382235E-2</v>
      </c>
      <c r="DX783" s="14">
        <f t="shared" si="1201"/>
        <v>3865.8406448522724</v>
      </c>
      <c r="DY783" s="14">
        <f t="shared" si="1202"/>
        <v>22723.193065310232</v>
      </c>
      <c r="DZ783" s="34" t="e">
        <f t="shared" si="1203"/>
        <v>#REF!</v>
      </c>
      <c r="EA783" s="34" t="e">
        <f t="shared" si="1204"/>
        <v>#REF!</v>
      </c>
      <c r="EB783" s="34" t="e">
        <f t="shared" si="1205"/>
        <v>#REF!</v>
      </c>
      <c r="EC783" s="34" t="e">
        <f t="shared" si="1206"/>
        <v>#REF!</v>
      </c>
      <c r="ED783" s="34" t="e">
        <f t="shared" si="1207"/>
        <v>#REF!</v>
      </c>
      <c r="EE783" s="59" t="e">
        <f t="shared" si="1208"/>
        <v>#REF!</v>
      </c>
      <c r="EF783" s="59" t="e">
        <f t="shared" si="1209"/>
        <v>#REF!</v>
      </c>
      <c r="EG783" s="59" t="e">
        <f t="shared" si="1210"/>
        <v>#REF!</v>
      </c>
      <c r="EH783" s="59" t="e">
        <f t="shared" si="1211"/>
        <v>#REF!</v>
      </c>
      <c r="EI783" s="14" t="e">
        <f t="shared" si="1212"/>
        <v>#REF!</v>
      </c>
      <c r="EJ783" s="14" t="e">
        <f t="shared" si="1213"/>
        <v>#REF!</v>
      </c>
      <c r="EK783" s="14" t="e">
        <f t="shared" si="1214"/>
        <v>#REF!</v>
      </c>
      <c r="EL783" s="14" t="e">
        <f t="shared" si="1215"/>
        <v>#REF!</v>
      </c>
      <c r="EM783" t="e">
        <f t="shared" si="1216"/>
        <v>#REF!</v>
      </c>
      <c r="EN783" s="34" t="e">
        <f t="shared" si="1217"/>
        <v>#REF!</v>
      </c>
      <c r="EO783" s="34" t="e">
        <f t="shared" si="1218"/>
        <v>#REF!</v>
      </c>
      <c r="EP783" s="34" t="e">
        <f t="shared" si="1219"/>
        <v>#REF!</v>
      </c>
      <c r="EQ783" s="34" t="e">
        <f t="shared" si="1220"/>
        <v>#REF!</v>
      </c>
      <c r="ER783" s="59" t="e">
        <f t="shared" si="1221"/>
        <v>#REF!</v>
      </c>
      <c r="ES783" s="59" t="e">
        <f t="shared" si="1222"/>
        <v>#REF!</v>
      </c>
      <c r="ET783" s="59" t="e">
        <f t="shared" si="1223"/>
        <v>#REF!</v>
      </c>
      <c r="EU783" s="59" t="e">
        <f t="shared" si="1224"/>
        <v>#REF!</v>
      </c>
      <c r="EV783" s="14" t="e">
        <f t="shared" si="1225"/>
        <v>#REF!</v>
      </c>
      <c r="EW783" s="14" t="e">
        <f t="shared" si="1226"/>
        <v>#REF!</v>
      </c>
      <c r="EX783" s="14" t="e">
        <f t="shared" si="1227"/>
        <v>#REF!</v>
      </c>
      <c r="EY783" s="14" t="e">
        <f t="shared" si="1228"/>
        <v>#REF!</v>
      </c>
    </row>
    <row r="784" spans="1:155" x14ac:dyDescent="0.2">
      <c r="A784" s="17">
        <v>30181951</v>
      </c>
      <c r="B784" t="s">
        <v>62</v>
      </c>
      <c r="C784" t="s">
        <v>3312</v>
      </c>
      <c r="D784" t="s">
        <v>3313</v>
      </c>
      <c r="E784" t="s">
        <v>3314</v>
      </c>
      <c r="F784" t="s">
        <v>66</v>
      </c>
      <c r="G784" t="s">
        <v>42</v>
      </c>
      <c r="H784" t="s">
        <v>3315</v>
      </c>
      <c r="I784" t="s">
        <v>68</v>
      </c>
      <c r="J784" s="19" t="s">
        <v>69</v>
      </c>
      <c r="K784" t="s">
        <v>70</v>
      </c>
      <c r="L784">
        <v>1964</v>
      </c>
      <c r="M784">
        <f t="shared" si="1138"/>
        <v>1964</v>
      </c>
      <c r="N784">
        <v>55</v>
      </c>
      <c r="O784" s="19">
        <f t="shared" si="1139"/>
        <v>55</v>
      </c>
      <c r="P784" t="s">
        <v>80</v>
      </c>
      <c r="Q784" s="19" t="str">
        <f t="shared" si="1140"/>
        <v>50-60</v>
      </c>
      <c r="R784" s="23">
        <v>162.9</v>
      </c>
      <c r="S784" s="15">
        <f t="shared" si="1141"/>
        <v>0.16290000000000002</v>
      </c>
      <c r="T784">
        <v>30362760</v>
      </c>
      <c r="U784" t="s">
        <v>45</v>
      </c>
      <c r="V784" t="s">
        <v>46</v>
      </c>
      <c r="W784" t="s">
        <v>47</v>
      </c>
      <c r="X784" t="s">
        <v>88</v>
      </c>
      <c r="Y784" t="s">
        <v>1629</v>
      </c>
      <c r="Z784" t="s">
        <v>3316</v>
      </c>
      <c r="AA784" t="s">
        <v>3317</v>
      </c>
      <c r="AB784" t="s">
        <v>231</v>
      </c>
      <c r="AC784">
        <v>1964</v>
      </c>
      <c r="AD784">
        <v>110</v>
      </c>
      <c r="AE784" t="str">
        <f t="shared" si="1142"/>
        <v>&gt;80</v>
      </c>
      <c r="AF784">
        <v>-37.926378100000001</v>
      </c>
      <c r="AG784">
        <v>145.16168296999999</v>
      </c>
      <c r="AH784" t="s">
        <v>75</v>
      </c>
      <c r="AI784" t="s">
        <v>76</v>
      </c>
      <c r="AJ784" s="33" t="s">
        <v>188</v>
      </c>
      <c r="AL784" t="s">
        <v>78</v>
      </c>
      <c r="AM784" t="s">
        <v>79</v>
      </c>
      <c r="AN784">
        <v>220</v>
      </c>
      <c r="AO784" s="69">
        <v>2</v>
      </c>
      <c r="AP784">
        <v>2</v>
      </c>
      <c r="AQ784">
        <v>0</v>
      </c>
      <c r="AR784">
        <v>2</v>
      </c>
      <c r="AS784" s="82" t="str">
        <f t="shared" si="1143"/>
        <v>Gw-0-2</v>
      </c>
      <c r="AT784" s="14">
        <f t="shared" si="1144"/>
        <v>40000</v>
      </c>
      <c r="AU784" s="81">
        <f>VLOOKUP(C784,Bushfire_Vlookup!$F$2:$H$12575,3,FALSE)</f>
        <v>1</v>
      </c>
      <c r="AV784" s="14">
        <f>VLOOKUP(AS784,Safety_collateral_Vlookup!$J$3:$L$20,2,FALSE)</f>
        <v>93570.139925214826</v>
      </c>
      <c r="AW784" s="14">
        <f>VLOOKUP(AS784,Safety_collateral_Vlookup!$J$3:$L$20,3,FALSE)</f>
        <v>550000</v>
      </c>
      <c r="AX784" s="48">
        <f t="shared" si="1145"/>
        <v>729370.40630020422</v>
      </c>
      <c r="AY784" s="49">
        <f t="shared" si="1136"/>
        <v>12380.400000000001</v>
      </c>
      <c r="AZ784" s="14">
        <v>76000</v>
      </c>
      <c r="BA784" s="16">
        <f t="shared" si="1146"/>
        <v>58.913315102921082</v>
      </c>
      <c r="BB784" t="e">
        <f>IF(BA784&lt;=#REF!,#REF!,IF(BA784&lt;=#REF!,#REF!,IF(BA784&lt;=#REF!,#REF!,IF(BA784&lt;=#REF!,#REF!,#REF!))))</f>
        <v>#REF!</v>
      </c>
      <c r="BC784" s="51">
        <v>5</v>
      </c>
      <c r="BD784" s="21">
        <v>70</v>
      </c>
      <c r="BE784" s="21">
        <v>6.4399999999999999E-2</v>
      </c>
      <c r="BF784" s="26">
        <f t="shared" si="1147"/>
        <v>807.52635763615365</v>
      </c>
      <c r="BG784" s="21">
        <v>7</v>
      </c>
      <c r="BH784" s="21">
        <f t="shared" si="1148"/>
        <v>10.5</v>
      </c>
      <c r="BI784" s="28">
        <f t="shared" si="1149"/>
        <v>1.1390624999999999E-6</v>
      </c>
      <c r="BJ784" s="27">
        <f t="shared" si="1150"/>
        <v>1.1390624999999999E-6</v>
      </c>
      <c r="BK784" s="28">
        <f t="shared" si="1151"/>
        <v>1.7463268216136603E-5</v>
      </c>
      <c r="BL784" s="35">
        <f t="shared" si="1152"/>
        <v>1.0288190231440822E-3</v>
      </c>
      <c r="BM784" s="21" t="str">
        <f t="shared" si="1153"/>
        <v>Cr1</v>
      </c>
      <c r="BN784" s="51">
        <v>1</v>
      </c>
      <c r="BO784" s="21">
        <v>2</v>
      </c>
      <c r="BP784" s="50" t="s">
        <v>5497</v>
      </c>
      <c r="BQ784" s="14">
        <v>40000</v>
      </c>
      <c r="BR784">
        <f>IFERROR(VLOOKUP(AO784,'Model Failure data- Lines'!$A$37:$E$41,3,FALSE),'Model Failure data- Lines'!$C$37)</f>
        <v>5.2310000000000009E-2</v>
      </c>
      <c r="BS784" s="14">
        <f t="shared" si="1154"/>
        <v>38153.365953563691</v>
      </c>
      <c r="BT784" s="34">
        <f t="shared" si="1137"/>
        <v>11042.702998782705</v>
      </c>
      <c r="BU784" s="34">
        <f t="shared" si="1155"/>
        <v>3.4550748994851657</v>
      </c>
      <c r="BV784" s="54">
        <f t="shared" si="1156"/>
        <v>27110.662954780986</v>
      </c>
      <c r="BW784">
        <f>IFERROR(VLOOKUP(AO784,'Model Failure data- Lines'!$A$37:$E$41,4,FALSE),'Model Failure data- Lines'!$D$37)</f>
        <v>5.571000000000001E-2</v>
      </c>
      <c r="BX784" s="14">
        <f t="shared" si="1157"/>
        <v>40633.225334984381</v>
      </c>
      <c r="BY784" s="34">
        <f t="shared" si="1158"/>
        <v>9849.5435946596644</v>
      </c>
      <c r="BZ784" s="71">
        <f t="shared" si="1159"/>
        <v>4.1253916939882735</v>
      </c>
      <c r="CA784" s="71">
        <f t="shared" si="1160"/>
        <v>30783.681740324719</v>
      </c>
      <c r="CB784" s="56">
        <v>2</v>
      </c>
      <c r="CC784">
        <f>IFERROR(VLOOKUP(AO784,'Model Failure data- Lines'!$A$37:$E$41,5,FALSE),'Model Failure data- Lines'!$E$37)</f>
        <v>6.1850000000000002E-2</v>
      </c>
      <c r="CD784" s="14">
        <f t="shared" si="1161"/>
        <v>45111.55962966763</v>
      </c>
      <c r="CE784" s="34">
        <f t="shared" si="1162"/>
        <v>7836.0561066767777</v>
      </c>
      <c r="CF784" s="34">
        <f t="shared" si="1163"/>
        <v>5.7569214685982075</v>
      </c>
      <c r="CG784" s="54">
        <f t="shared" si="1164"/>
        <v>37275.503522990854</v>
      </c>
      <c r="CH784" t="e">
        <f>IFERROR(VLOOKUP(AO784,'Model Failure data- Lines'!#REF!,3,FALSE),'Model Failure data- Lines'!#REF!)</f>
        <v>#REF!</v>
      </c>
      <c r="CI784" s="14" t="e">
        <f t="shared" si="1165"/>
        <v>#REF!</v>
      </c>
      <c r="CJ784" s="34">
        <f t="shared" si="1166"/>
        <v>10591.866832006737</v>
      </c>
      <c r="CK784" s="34" t="e">
        <f t="shared" si="1167"/>
        <v>#REF!</v>
      </c>
      <c r="CL784" s="54" t="e">
        <f t="shared" si="1168"/>
        <v>#REF!</v>
      </c>
      <c r="CM784" t="e">
        <f>IFERROR(VLOOKUP(AO784,'Model Failure data- Lines'!#REF!,4,FALSE),'Model Failure data- Lines'!#REF!)</f>
        <v>#REF!</v>
      </c>
      <c r="CN784" s="14" t="e">
        <f t="shared" si="1169"/>
        <v>#REF!</v>
      </c>
      <c r="CO784" s="34">
        <f t="shared" si="1170"/>
        <v>9061.713917721916</v>
      </c>
      <c r="CP784" s="34" t="e">
        <f t="shared" si="1171"/>
        <v>#REF!</v>
      </c>
      <c r="CQ784" s="54" t="e">
        <f t="shared" si="1172"/>
        <v>#REF!</v>
      </c>
      <c r="CR784" t="e">
        <f>IFERROR(VLOOKUP(AO784,'Model Failure data- Lines'!#REF!,5,FALSE),'Model Failure data- Lines'!#REF!)</f>
        <v>#REF!</v>
      </c>
      <c r="CS784" s="14" t="e">
        <f t="shared" si="1173"/>
        <v>#REF!</v>
      </c>
      <c r="CT784" s="34">
        <f t="shared" si="1174"/>
        <v>6632.6337700425738</v>
      </c>
      <c r="CU784" s="34" t="e">
        <f t="shared" si="1175"/>
        <v>#REF!</v>
      </c>
      <c r="CV784" s="54" t="e">
        <f t="shared" si="1176"/>
        <v>#REF!</v>
      </c>
      <c r="CW784" t="s">
        <v>231</v>
      </c>
      <c r="CZ784">
        <f t="shared" si="1177"/>
        <v>30783.681740324715</v>
      </c>
      <c r="DA784" s="34">
        <f t="shared" si="1178"/>
        <v>2377.7028000000005</v>
      </c>
      <c r="DB784" s="34">
        <f t="shared" si="1179"/>
        <v>5.9442570000000007E-2</v>
      </c>
      <c r="DC784" s="34">
        <f t="shared" si="1180"/>
        <v>5562.0495924143779</v>
      </c>
      <c r="DD784" s="9">
        <f t="shared" si="1181"/>
        <v>32693.413500000002</v>
      </c>
      <c r="DE784" s="59">
        <f t="shared" si="1182"/>
        <v>5.8516221156405389E-2</v>
      </c>
      <c r="DF784" s="59">
        <f t="shared" si="1183"/>
        <v>1.4629055289101345E-6</v>
      </c>
      <c r="DG784" s="59">
        <f t="shared" si="1184"/>
        <v>0.1368842750374917</v>
      </c>
      <c r="DH784" s="59">
        <f t="shared" si="1185"/>
        <v>0.80459804090057396</v>
      </c>
      <c r="DI784" s="14">
        <f t="shared" si="1186"/>
        <v>1801.3447287252393</v>
      </c>
      <c r="DJ784" s="14">
        <f t="shared" si="1187"/>
        <v>4.5033618218130983E-2</v>
      </c>
      <c r="DK784" s="14">
        <f t="shared" si="1188"/>
        <v>4213.8019580092196</v>
      </c>
      <c r="DL784" s="14">
        <f t="shared" si="1189"/>
        <v>24768.49001997204</v>
      </c>
      <c r="DM784">
        <f t="shared" si="1190"/>
        <v>37275.503522990854</v>
      </c>
      <c r="DN784" s="34">
        <f t="shared" si="1191"/>
        <v>2639.7580000000003</v>
      </c>
      <c r="DO784" s="34">
        <f t="shared" si="1192"/>
        <v>6.5993949999999996E-2</v>
      </c>
      <c r="DP784" s="34">
        <f t="shared" si="1193"/>
        <v>6175.0631357176308</v>
      </c>
      <c r="DQ784" s="9">
        <f t="shared" si="1194"/>
        <v>36296.672500000001</v>
      </c>
      <c r="DR784" s="59">
        <f t="shared" si="1195"/>
        <v>5.8516221156405389E-2</v>
      </c>
      <c r="DS784" s="59">
        <f t="shared" si="1196"/>
        <v>1.4629055289101345E-6</v>
      </c>
      <c r="DT784" s="59">
        <f t="shared" si="1197"/>
        <v>0.1368842750374917</v>
      </c>
      <c r="DU784" s="59">
        <f t="shared" si="1198"/>
        <v>0.80459804090057407</v>
      </c>
      <c r="DV784" s="14">
        <f t="shared" si="1199"/>
        <v>2181.2216078677006</v>
      </c>
      <c r="DW784" s="14">
        <f t="shared" si="1200"/>
        <v>5.4530540196692519E-2</v>
      </c>
      <c r="DX784" s="14">
        <f t="shared" si="1201"/>
        <v>5102.4302764020713</v>
      </c>
      <c r="DY784" s="14">
        <f t="shared" si="1202"/>
        <v>29991.797108180886</v>
      </c>
      <c r="DZ784" s="34" t="e">
        <f t="shared" si="1203"/>
        <v>#REF!</v>
      </c>
      <c r="EA784" s="34" t="e">
        <f t="shared" si="1204"/>
        <v>#REF!</v>
      </c>
      <c r="EB784" s="34" t="e">
        <f t="shared" si="1205"/>
        <v>#REF!</v>
      </c>
      <c r="EC784" s="34" t="e">
        <f t="shared" si="1206"/>
        <v>#REF!</v>
      </c>
      <c r="ED784" s="34" t="e">
        <f t="shared" si="1207"/>
        <v>#REF!</v>
      </c>
      <c r="EE784" s="59" t="e">
        <f t="shared" si="1208"/>
        <v>#REF!</v>
      </c>
      <c r="EF784" s="59" t="e">
        <f t="shared" si="1209"/>
        <v>#REF!</v>
      </c>
      <c r="EG784" s="59" t="e">
        <f t="shared" si="1210"/>
        <v>#REF!</v>
      </c>
      <c r="EH784" s="59" t="e">
        <f t="shared" si="1211"/>
        <v>#REF!</v>
      </c>
      <c r="EI784" s="14" t="e">
        <f t="shared" si="1212"/>
        <v>#REF!</v>
      </c>
      <c r="EJ784" s="14" t="e">
        <f t="shared" si="1213"/>
        <v>#REF!</v>
      </c>
      <c r="EK784" s="14" t="e">
        <f t="shared" si="1214"/>
        <v>#REF!</v>
      </c>
      <c r="EL784" s="14" t="e">
        <f t="shared" si="1215"/>
        <v>#REF!</v>
      </c>
      <c r="EM784" t="e">
        <f t="shared" si="1216"/>
        <v>#REF!</v>
      </c>
      <c r="EN784" s="34" t="e">
        <f t="shared" si="1217"/>
        <v>#REF!</v>
      </c>
      <c r="EO784" s="34" t="e">
        <f t="shared" si="1218"/>
        <v>#REF!</v>
      </c>
      <c r="EP784" s="34" t="e">
        <f t="shared" si="1219"/>
        <v>#REF!</v>
      </c>
      <c r="EQ784" s="34" t="e">
        <f t="shared" si="1220"/>
        <v>#REF!</v>
      </c>
      <c r="ER784" s="59" t="e">
        <f t="shared" si="1221"/>
        <v>#REF!</v>
      </c>
      <c r="ES784" s="59" t="e">
        <f t="shared" si="1222"/>
        <v>#REF!</v>
      </c>
      <c r="ET784" s="59" t="e">
        <f t="shared" si="1223"/>
        <v>#REF!</v>
      </c>
      <c r="EU784" s="59" t="e">
        <f t="shared" si="1224"/>
        <v>#REF!</v>
      </c>
      <c r="EV784" s="14" t="e">
        <f t="shared" si="1225"/>
        <v>#REF!</v>
      </c>
      <c r="EW784" s="14" t="e">
        <f t="shared" si="1226"/>
        <v>#REF!</v>
      </c>
      <c r="EX784" s="14" t="e">
        <f t="shared" si="1227"/>
        <v>#REF!</v>
      </c>
      <c r="EY784" s="14" t="e">
        <f t="shared" si="1228"/>
        <v>#REF!</v>
      </c>
    </row>
    <row r="785" spans="1:155" x14ac:dyDescent="0.2">
      <c r="A785" s="17">
        <v>30054437</v>
      </c>
      <c r="B785" t="s">
        <v>62</v>
      </c>
      <c r="C785" t="s">
        <v>1538</v>
      </c>
      <c r="D785" t="s">
        <v>1539</v>
      </c>
      <c r="E785" t="s">
        <v>1540</v>
      </c>
      <c r="F785" t="s">
        <v>66</v>
      </c>
      <c r="G785" t="s">
        <v>42</v>
      </c>
      <c r="H785" t="s">
        <v>1541</v>
      </c>
      <c r="I785" t="s">
        <v>68</v>
      </c>
      <c r="J785" s="19" t="s">
        <v>69</v>
      </c>
      <c r="K785" t="s">
        <v>70</v>
      </c>
      <c r="L785">
        <v>1964</v>
      </c>
      <c r="M785">
        <f t="shared" si="1138"/>
        <v>1964</v>
      </c>
      <c r="N785">
        <v>55</v>
      </c>
      <c r="O785" s="19">
        <f t="shared" si="1139"/>
        <v>55</v>
      </c>
      <c r="P785" t="s">
        <v>80</v>
      </c>
      <c r="Q785" s="19" t="str">
        <f t="shared" si="1140"/>
        <v>50-60</v>
      </c>
      <c r="R785" s="23">
        <v>337.5</v>
      </c>
      <c r="S785" s="15">
        <f t="shared" si="1141"/>
        <v>0.33750000000000002</v>
      </c>
      <c r="T785">
        <v>30162730</v>
      </c>
      <c r="U785" t="s">
        <v>45</v>
      </c>
      <c r="V785" t="s">
        <v>46</v>
      </c>
      <c r="W785" t="s">
        <v>47</v>
      </c>
      <c r="X785" t="s">
        <v>48</v>
      </c>
      <c r="Y785" t="s">
        <v>572</v>
      </c>
      <c r="Z785" t="s">
        <v>1542</v>
      </c>
      <c r="AA785" t="s">
        <v>1543</v>
      </c>
      <c r="AB785" t="s">
        <v>196</v>
      </c>
      <c r="AC785">
        <v>1964</v>
      </c>
      <c r="AD785">
        <v>110</v>
      </c>
      <c r="AE785" t="str">
        <f t="shared" si="1142"/>
        <v>&gt;80</v>
      </c>
      <c r="AF785">
        <v>-37.925055870000001</v>
      </c>
      <c r="AG785">
        <v>145.15174576000001</v>
      </c>
      <c r="AH785" t="s">
        <v>75</v>
      </c>
      <c r="AI785" t="s">
        <v>76</v>
      </c>
      <c r="AJ785" s="33" t="s">
        <v>188</v>
      </c>
      <c r="AL785" t="s">
        <v>78</v>
      </c>
      <c r="AM785" t="s">
        <v>79</v>
      </c>
      <c r="AN785">
        <v>220</v>
      </c>
      <c r="AO785" s="69">
        <v>2</v>
      </c>
      <c r="AP785">
        <v>2</v>
      </c>
      <c r="AQ785">
        <v>0</v>
      </c>
      <c r="AR785">
        <v>2</v>
      </c>
      <c r="AS785" s="82" t="str">
        <f t="shared" si="1143"/>
        <v>Gw-0-2</v>
      </c>
      <c r="AT785" s="14">
        <f t="shared" si="1144"/>
        <v>40000</v>
      </c>
      <c r="AU785" s="81">
        <f>VLOOKUP(C785,Bushfire_Vlookup!$F$2:$H$12575,3,FALSE)</f>
        <v>1</v>
      </c>
      <c r="AV785" s="14">
        <f>VLOOKUP(AS785,Safety_collateral_Vlookup!$J$3:$L$20,2,FALSE)</f>
        <v>93570.139925214826</v>
      </c>
      <c r="AW785" s="14">
        <f>VLOOKUP(AS785,Safety_collateral_Vlookup!$J$3:$L$20,3,FALSE)</f>
        <v>550000</v>
      </c>
      <c r="AX785" s="48">
        <f t="shared" si="1145"/>
        <v>729370.40630020422</v>
      </c>
      <c r="AY785" s="49">
        <f t="shared" si="1136"/>
        <v>25650</v>
      </c>
      <c r="AZ785" s="14">
        <v>76000</v>
      </c>
      <c r="BA785" s="16">
        <f t="shared" si="1146"/>
        <v>28.435493423009913</v>
      </c>
      <c r="BB785" t="e">
        <f>IF(BA785&lt;=#REF!,#REF!,IF(BA785&lt;=#REF!,#REF!,IF(BA785&lt;=#REF!,#REF!,IF(BA785&lt;=#REF!,#REF!,#REF!))))</f>
        <v>#REF!</v>
      </c>
      <c r="BC785" s="51">
        <v>5</v>
      </c>
      <c r="BD785" s="21">
        <v>70</v>
      </c>
      <c r="BE785" s="21">
        <v>6.4399999999999999E-2</v>
      </c>
      <c r="BF785" s="26">
        <f t="shared" si="1147"/>
        <v>1673.0518459312575</v>
      </c>
      <c r="BG785" s="21">
        <v>7</v>
      </c>
      <c r="BH785" s="21">
        <f t="shared" si="1148"/>
        <v>10.5</v>
      </c>
      <c r="BI785" s="28">
        <f t="shared" si="1149"/>
        <v>1.1390624999999999E-6</v>
      </c>
      <c r="BJ785" s="27">
        <f t="shared" si="1150"/>
        <v>1.1390624999999999E-6</v>
      </c>
      <c r="BK785" s="28">
        <f t="shared" si="1151"/>
        <v>1.7463268216136603E-5</v>
      </c>
      <c r="BL785" s="35">
        <f t="shared" si="1152"/>
        <v>4.9657664850421039E-4</v>
      </c>
      <c r="BM785" s="21" t="str">
        <f t="shared" si="1153"/>
        <v>Cr1</v>
      </c>
      <c r="BN785" s="51">
        <v>1</v>
      </c>
      <c r="BO785" s="21">
        <v>2</v>
      </c>
      <c r="BP785" s="50" t="s">
        <v>5497</v>
      </c>
      <c r="BQ785" s="14">
        <v>40000</v>
      </c>
      <c r="BR785">
        <f>IFERROR(VLOOKUP(AO785,'Model Failure data- Lines'!$A$37:$E$41,3,FALSE),'Model Failure data- Lines'!$C$37)</f>
        <v>5.2310000000000009E-2</v>
      </c>
      <c r="BS785" s="14">
        <f t="shared" si="1154"/>
        <v>38153.365953563691</v>
      </c>
      <c r="BT785" s="34">
        <f t="shared" si="1137"/>
        <v>22878.528312395101</v>
      </c>
      <c r="BU785" s="34">
        <f t="shared" si="1155"/>
        <v>1.6676494848181738</v>
      </c>
      <c r="BV785" s="54">
        <f t="shared" si="1156"/>
        <v>15274.837641168589</v>
      </c>
      <c r="BW785">
        <f>IFERROR(VLOOKUP(AO785,'Model Failure data- Lines'!$A$37:$E$41,4,FALSE),'Model Failure data- Lines'!$D$37)</f>
        <v>5.571000000000001E-2</v>
      </c>
      <c r="BX785" s="14">
        <f t="shared" si="1157"/>
        <v>40633.225334984381</v>
      </c>
      <c r="BY785" s="34">
        <f t="shared" si="1158"/>
        <v>20406.512972361179</v>
      </c>
      <c r="BZ785" s="71">
        <f t="shared" si="1159"/>
        <v>1.9911890576316738</v>
      </c>
      <c r="CA785" s="71">
        <f t="shared" si="1160"/>
        <v>20226.712362623202</v>
      </c>
      <c r="CB785" s="56">
        <v>2</v>
      </c>
      <c r="CC785">
        <f>IFERROR(VLOOKUP(AO785,'Model Failure data- Lines'!$A$37:$E$41,5,FALSE),'Model Failure data- Lines'!$E$37)</f>
        <v>6.1850000000000002E-2</v>
      </c>
      <c r="CD785" s="14">
        <f t="shared" si="1161"/>
        <v>45111.55962966763</v>
      </c>
      <c r="CE785" s="34">
        <f t="shared" si="1162"/>
        <v>16234.922872949124</v>
      </c>
      <c r="CF785" s="34">
        <f t="shared" si="1163"/>
        <v>2.7786740955100684</v>
      </c>
      <c r="CG785" s="54">
        <f t="shared" si="1164"/>
        <v>28876.636756718508</v>
      </c>
      <c r="CH785" t="e">
        <f>IFERROR(VLOOKUP(AO785,'Model Failure data- Lines'!#REF!,3,FALSE),'Model Failure data- Lines'!#REF!)</f>
        <v>#REF!</v>
      </c>
      <c r="CI785" s="14" t="e">
        <f t="shared" si="1165"/>
        <v>#REF!</v>
      </c>
      <c r="CJ785" s="34">
        <f t="shared" si="1166"/>
        <v>21944.475480676938</v>
      </c>
      <c r="CK785" s="34" t="e">
        <f t="shared" si="1167"/>
        <v>#REF!</v>
      </c>
      <c r="CL785" s="54" t="e">
        <f t="shared" si="1168"/>
        <v>#REF!</v>
      </c>
      <c r="CM785" t="e">
        <f>IFERROR(VLOOKUP(AO785,'Model Failure data- Lines'!#REF!,4,FALSE),'Model Failure data- Lines'!#REF!)</f>
        <v>#REF!</v>
      </c>
      <c r="CN785" s="14" t="e">
        <f t="shared" si="1169"/>
        <v>#REF!</v>
      </c>
      <c r="CO785" s="34">
        <f t="shared" si="1170"/>
        <v>18774.26916655093</v>
      </c>
      <c r="CP785" s="34" t="e">
        <f t="shared" si="1171"/>
        <v>#REF!</v>
      </c>
      <c r="CQ785" s="54" t="e">
        <f t="shared" si="1172"/>
        <v>#REF!</v>
      </c>
      <c r="CR785" t="e">
        <f>IFERROR(VLOOKUP(AO785,'Model Failure data- Lines'!#REF!,5,FALSE),'Model Failure data- Lines'!#REF!)</f>
        <v>#REF!</v>
      </c>
      <c r="CS785" s="14" t="e">
        <f t="shared" si="1173"/>
        <v>#REF!</v>
      </c>
      <c r="CT785" s="34">
        <f t="shared" si="1174"/>
        <v>13741.644551193176</v>
      </c>
      <c r="CU785" s="34" t="e">
        <f t="shared" si="1175"/>
        <v>#REF!</v>
      </c>
      <c r="CV785" s="54" t="e">
        <f t="shared" si="1176"/>
        <v>#REF!</v>
      </c>
      <c r="CW785" t="s">
        <v>196</v>
      </c>
      <c r="CZ785">
        <f t="shared" si="1177"/>
        <v>20226.712362623202</v>
      </c>
      <c r="DA785" s="34">
        <f t="shared" si="1178"/>
        <v>2377.7028000000005</v>
      </c>
      <c r="DB785" s="34">
        <f t="shared" si="1179"/>
        <v>5.9442570000000007E-2</v>
      </c>
      <c r="DC785" s="34">
        <f t="shared" si="1180"/>
        <v>5562.0495924143779</v>
      </c>
      <c r="DD785" s="9">
        <f t="shared" si="1181"/>
        <v>32693.413500000002</v>
      </c>
      <c r="DE785" s="59">
        <f t="shared" si="1182"/>
        <v>5.8516221156405389E-2</v>
      </c>
      <c r="DF785" s="59">
        <f t="shared" si="1183"/>
        <v>1.4629055289101345E-6</v>
      </c>
      <c r="DG785" s="59">
        <f t="shared" si="1184"/>
        <v>0.1368842750374917</v>
      </c>
      <c r="DH785" s="59">
        <f t="shared" si="1185"/>
        <v>0.80459804090057396</v>
      </c>
      <c r="DI785" s="14">
        <f t="shared" si="1186"/>
        <v>1183.5907738782585</v>
      </c>
      <c r="DJ785" s="14">
        <f t="shared" si="1187"/>
        <v>2.9589769346956452E-2</v>
      </c>
      <c r="DK785" s="14">
        <f t="shared" si="1188"/>
        <v>2768.7188581495479</v>
      </c>
      <c r="DL785" s="14">
        <f t="shared" si="1189"/>
        <v>16274.373140826048</v>
      </c>
      <c r="DM785">
        <f t="shared" si="1190"/>
        <v>28876.636756718504</v>
      </c>
      <c r="DN785" s="34">
        <f t="shared" si="1191"/>
        <v>2639.7580000000003</v>
      </c>
      <c r="DO785" s="34">
        <f t="shared" si="1192"/>
        <v>6.5993949999999996E-2</v>
      </c>
      <c r="DP785" s="34">
        <f t="shared" si="1193"/>
        <v>6175.0631357176308</v>
      </c>
      <c r="DQ785" s="9">
        <f t="shared" si="1194"/>
        <v>36296.672500000001</v>
      </c>
      <c r="DR785" s="59">
        <f t="shared" si="1195"/>
        <v>5.8516221156405389E-2</v>
      </c>
      <c r="DS785" s="59">
        <f t="shared" si="1196"/>
        <v>1.4629055289101345E-6</v>
      </c>
      <c r="DT785" s="59">
        <f t="shared" si="1197"/>
        <v>0.1368842750374917</v>
      </c>
      <c r="DU785" s="59">
        <f t="shared" si="1198"/>
        <v>0.80459804090057407</v>
      </c>
      <c r="DV785" s="14">
        <f t="shared" si="1199"/>
        <v>1689.7516627093248</v>
      </c>
      <c r="DW785" s="14">
        <f t="shared" si="1200"/>
        <v>4.2243791567733113E-2</v>
      </c>
      <c r="DX785" s="14">
        <f t="shared" si="1201"/>
        <v>3952.7574879643985</v>
      </c>
      <c r="DY785" s="14">
        <f t="shared" si="1202"/>
        <v>23234.085362253216</v>
      </c>
      <c r="DZ785" s="34" t="e">
        <f t="shared" si="1203"/>
        <v>#REF!</v>
      </c>
      <c r="EA785" s="34" t="e">
        <f t="shared" si="1204"/>
        <v>#REF!</v>
      </c>
      <c r="EB785" s="34" t="e">
        <f t="shared" si="1205"/>
        <v>#REF!</v>
      </c>
      <c r="EC785" s="34" t="e">
        <f t="shared" si="1206"/>
        <v>#REF!</v>
      </c>
      <c r="ED785" s="34" t="e">
        <f t="shared" si="1207"/>
        <v>#REF!</v>
      </c>
      <c r="EE785" s="59" t="e">
        <f t="shared" si="1208"/>
        <v>#REF!</v>
      </c>
      <c r="EF785" s="59" t="e">
        <f t="shared" si="1209"/>
        <v>#REF!</v>
      </c>
      <c r="EG785" s="59" t="e">
        <f t="shared" si="1210"/>
        <v>#REF!</v>
      </c>
      <c r="EH785" s="59" t="e">
        <f t="shared" si="1211"/>
        <v>#REF!</v>
      </c>
      <c r="EI785" s="14" t="e">
        <f t="shared" si="1212"/>
        <v>#REF!</v>
      </c>
      <c r="EJ785" s="14" t="e">
        <f t="shared" si="1213"/>
        <v>#REF!</v>
      </c>
      <c r="EK785" s="14" t="e">
        <f t="shared" si="1214"/>
        <v>#REF!</v>
      </c>
      <c r="EL785" s="14" t="e">
        <f t="shared" si="1215"/>
        <v>#REF!</v>
      </c>
      <c r="EM785" t="e">
        <f t="shared" si="1216"/>
        <v>#REF!</v>
      </c>
      <c r="EN785" s="34" t="e">
        <f t="shared" si="1217"/>
        <v>#REF!</v>
      </c>
      <c r="EO785" s="34" t="e">
        <f t="shared" si="1218"/>
        <v>#REF!</v>
      </c>
      <c r="EP785" s="34" t="e">
        <f t="shared" si="1219"/>
        <v>#REF!</v>
      </c>
      <c r="EQ785" s="34" t="e">
        <f t="shared" si="1220"/>
        <v>#REF!</v>
      </c>
      <c r="ER785" s="59" t="e">
        <f t="shared" si="1221"/>
        <v>#REF!</v>
      </c>
      <c r="ES785" s="59" t="e">
        <f t="shared" si="1222"/>
        <v>#REF!</v>
      </c>
      <c r="ET785" s="59" t="e">
        <f t="shared" si="1223"/>
        <v>#REF!</v>
      </c>
      <c r="EU785" s="59" t="e">
        <f t="shared" si="1224"/>
        <v>#REF!</v>
      </c>
      <c r="EV785" s="14" t="e">
        <f t="shared" si="1225"/>
        <v>#REF!</v>
      </c>
      <c r="EW785" s="14" t="e">
        <f t="shared" si="1226"/>
        <v>#REF!</v>
      </c>
      <c r="EX785" s="14" t="e">
        <f t="shared" si="1227"/>
        <v>#REF!</v>
      </c>
      <c r="EY785" s="14" t="e">
        <f t="shared" si="1228"/>
        <v>#REF!</v>
      </c>
    </row>
    <row r="786" spans="1:155" x14ac:dyDescent="0.2">
      <c r="A786" s="17">
        <v>30096335</v>
      </c>
      <c r="B786" t="s">
        <v>62</v>
      </c>
      <c r="C786" t="s">
        <v>2191</v>
      </c>
      <c r="D786" t="s">
        <v>2192</v>
      </c>
      <c r="E786" t="s">
        <v>2193</v>
      </c>
      <c r="F786" t="s">
        <v>66</v>
      </c>
      <c r="G786" t="s">
        <v>42</v>
      </c>
      <c r="H786" t="s">
        <v>2194</v>
      </c>
      <c r="I786" t="s">
        <v>68</v>
      </c>
      <c r="J786" s="19" t="s">
        <v>69</v>
      </c>
      <c r="K786" t="s">
        <v>70</v>
      </c>
      <c r="L786">
        <v>1964</v>
      </c>
      <c r="M786">
        <f t="shared" si="1138"/>
        <v>1964</v>
      </c>
      <c r="N786">
        <v>55</v>
      </c>
      <c r="O786" s="19">
        <f t="shared" si="1139"/>
        <v>55</v>
      </c>
      <c r="P786" t="s">
        <v>80</v>
      </c>
      <c r="Q786" s="19" t="str">
        <f t="shared" si="1140"/>
        <v>50-60</v>
      </c>
      <c r="R786" s="23">
        <v>146.4</v>
      </c>
      <c r="S786" s="15">
        <f t="shared" si="1141"/>
        <v>0.1464</v>
      </c>
      <c r="T786">
        <v>30350999</v>
      </c>
      <c r="U786" t="s">
        <v>45</v>
      </c>
      <c r="V786" t="s">
        <v>46</v>
      </c>
      <c r="W786" s="20" t="s">
        <v>87</v>
      </c>
      <c r="X786" t="s">
        <v>48</v>
      </c>
      <c r="Y786" t="s">
        <v>608</v>
      </c>
      <c r="Z786" t="s">
        <v>2195</v>
      </c>
      <c r="AA786" t="s">
        <v>2196</v>
      </c>
      <c r="AB786" t="s">
        <v>490</v>
      </c>
      <c r="AC786">
        <v>1964</v>
      </c>
      <c r="AD786">
        <v>110</v>
      </c>
      <c r="AE786" t="str">
        <f t="shared" si="1142"/>
        <v>&gt;80</v>
      </c>
      <c r="AF786">
        <v>-37.926118090000003</v>
      </c>
      <c r="AG786">
        <v>145.14764885</v>
      </c>
      <c r="AH786" t="s">
        <v>75</v>
      </c>
      <c r="AI786" t="s">
        <v>76</v>
      </c>
      <c r="AJ786" s="33" t="s">
        <v>188</v>
      </c>
      <c r="AL786" t="s">
        <v>78</v>
      </c>
      <c r="AM786" t="s">
        <v>79</v>
      </c>
      <c r="AN786">
        <v>220</v>
      </c>
      <c r="AO786" s="69">
        <v>2</v>
      </c>
      <c r="AP786">
        <v>2</v>
      </c>
      <c r="AQ786">
        <v>4</v>
      </c>
      <c r="AR786">
        <v>2</v>
      </c>
      <c r="AS786" s="82" t="str">
        <f t="shared" si="1143"/>
        <v>Gw-4-2</v>
      </c>
      <c r="AT786" s="14">
        <f t="shared" si="1144"/>
        <v>40000</v>
      </c>
      <c r="AU786" s="81">
        <f>VLOOKUP(C786,Bushfire_Vlookup!$F$2:$H$12575,3,FALSE)</f>
        <v>1</v>
      </c>
      <c r="AV786" s="14">
        <f>VLOOKUP(AS786,Safety_collateral_Vlookup!$J$3:$L$20,2,FALSE)</f>
        <v>2550415.8044019579</v>
      </c>
      <c r="AW786" s="14">
        <f>VLOOKUP(AS786,Safety_collateral_Vlookup!$J$3:$L$20,3,FALSE)</f>
        <v>550000</v>
      </c>
      <c r="AX786" s="48">
        <f t="shared" si="1145"/>
        <v>3350824.7302968889</v>
      </c>
      <c r="AY786" s="48">
        <f>AZ786</f>
        <v>110000</v>
      </c>
      <c r="AZ786" s="14">
        <v>110000</v>
      </c>
      <c r="BA786" s="16">
        <f t="shared" si="1146"/>
        <v>30.462043002698991</v>
      </c>
      <c r="BB786" t="e">
        <f>IF(BA786&lt;=#REF!,#REF!,IF(BA786&lt;=#REF!,#REF!,IF(BA786&lt;=#REF!,#REF!,IF(BA786&lt;=#REF!,#REF!,#REF!))))</f>
        <v>#REF!</v>
      </c>
      <c r="BC786" s="51">
        <v>5</v>
      </c>
      <c r="BD786" s="21">
        <v>70</v>
      </c>
      <c r="BE786" s="21">
        <v>6.4399999999999999E-2</v>
      </c>
      <c r="BF786" s="26">
        <f t="shared" si="1147"/>
        <v>7174.8812106213763</v>
      </c>
      <c r="BG786" s="21">
        <v>7</v>
      </c>
      <c r="BH786" s="21">
        <f t="shared" si="1148"/>
        <v>10.5</v>
      </c>
      <c r="BI786" s="28">
        <f t="shared" si="1149"/>
        <v>1.1390624999999999E-6</v>
      </c>
      <c r="BJ786" s="27">
        <f t="shared" si="1150"/>
        <v>1.1390624999999999E-6</v>
      </c>
      <c r="BK786" s="28">
        <f t="shared" si="1151"/>
        <v>1.7463268216136603E-5</v>
      </c>
      <c r="BL786" s="35">
        <f t="shared" si="1152"/>
        <v>5.3196682736761966E-4</v>
      </c>
      <c r="BM786" s="21" t="str">
        <f t="shared" si="1153"/>
        <v>Cr1</v>
      </c>
      <c r="BN786" s="51">
        <v>1</v>
      </c>
      <c r="BO786" s="21">
        <v>0</v>
      </c>
      <c r="BP786" s="50" t="s">
        <v>5497</v>
      </c>
      <c r="BQ786" s="14">
        <v>40000</v>
      </c>
      <c r="BR786">
        <f>IFERROR(VLOOKUP(AO786,'Model Failure data- Lines'!$A$37:$E$41,3,FALSE),'Model Failure data- Lines'!$C$37)</f>
        <v>5.2310000000000009E-2</v>
      </c>
      <c r="BS786" s="14">
        <f t="shared" si="1154"/>
        <v>175281.6416418303</v>
      </c>
      <c r="BT786" s="34">
        <f t="shared" si="1137"/>
        <v>98114.546368945856</v>
      </c>
      <c r="BU786" s="34">
        <f t="shared" si="1155"/>
        <v>1.7865000464121652</v>
      </c>
      <c r="BV786" s="54">
        <f t="shared" si="1156"/>
        <v>77167.095272884442</v>
      </c>
      <c r="BW786">
        <f>IFERROR(VLOOKUP(AO786,'Model Failure data- Lines'!$A$37:$E$41,4,FALSE),'Model Failure data- Lines'!$D$37)</f>
        <v>5.571000000000001E-2</v>
      </c>
      <c r="BX786" s="14">
        <f t="shared" si="1157"/>
        <v>186674.44572483972</v>
      </c>
      <c r="BY786" s="34">
        <f t="shared" si="1158"/>
        <v>87513.310992582061</v>
      </c>
      <c r="BZ786" s="71">
        <f t="shared" si="1159"/>
        <v>2.1330977380191101</v>
      </c>
      <c r="CA786" s="71">
        <f t="shared" si="1160"/>
        <v>99161.134732257662</v>
      </c>
      <c r="CB786" s="56">
        <v>2</v>
      </c>
      <c r="CC786">
        <f>IFERROR(VLOOKUP(AO786,'Model Failure data- Lines'!$A$37:$E$41,5,FALSE),'Model Failure data- Lines'!$E$37)</f>
        <v>6.1850000000000002E-2</v>
      </c>
      <c r="CD786" s="14">
        <f t="shared" si="1161"/>
        <v>207248.50956886259</v>
      </c>
      <c r="CE786" s="34">
        <f t="shared" si="1162"/>
        <v>69623.450917130744</v>
      </c>
      <c r="CF786" s="34">
        <f t="shared" si="1163"/>
        <v>2.9767055042350594</v>
      </c>
      <c r="CG786" s="54">
        <f t="shared" si="1164"/>
        <v>137625.05865173184</v>
      </c>
      <c r="CH786" t="e">
        <f>IFERROR(VLOOKUP(AO786,'Model Failure data- Lines'!#REF!,3,FALSE),'Model Failure data- Lines'!#REF!)</f>
        <v>#REF!</v>
      </c>
      <c r="CI786" s="14" t="e">
        <f t="shared" si="1165"/>
        <v>#REF!</v>
      </c>
      <c r="CJ786" s="34">
        <f t="shared" si="1166"/>
        <v>94108.861710505385</v>
      </c>
      <c r="CK786" s="34" t="e">
        <f t="shared" si="1167"/>
        <v>#REF!</v>
      </c>
      <c r="CL786" s="54" t="e">
        <f t="shared" si="1168"/>
        <v>#REF!</v>
      </c>
      <c r="CM786" t="e">
        <f>IFERROR(VLOOKUP(AO786,'Model Failure data- Lines'!#REF!,4,FALSE),'Model Failure data- Lines'!#REF!)</f>
        <v>#REF!</v>
      </c>
      <c r="CN786" s="14" t="e">
        <f t="shared" si="1169"/>
        <v>#REF!</v>
      </c>
      <c r="CO786" s="34">
        <f t="shared" si="1170"/>
        <v>80513.4350222457</v>
      </c>
      <c r="CP786" s="34" t="e">
        <f t="shared" si="1171"/>
        <v>#REF!</v>
      </c>
      <c r="CQ786" s="54" t="e">
        <f t="shared" si="1172"/>
        <v>#REF!</v>
      </c>
      <c r="CR786" t="e">
        <f>IFERROR(VLOOKUP(AO786,'Model Failure data- Lines'!#REF!,5,FALSE),'Model Failure data- Lines'!#REF!)</f>
        <v>#REF!</v>
      </c>
      <c r="CS786" s="14" t="e">
        <f t="shared" si="1173"/>
        <v>#REF!</v>
      </c>
      <c r="CT786" s="34">
        <f t="shared" si="1174"/>
        <v>58931.029264376193</v>
      </c>
      <c r="CU786" s="34" t="e">
        <f t="shared" si="1175"/>
        <v>#REF!</v>
      </c>
      <c r="CV786" s="54" t="e">
        <f t="shared" si="1176"/>
        <v>#REF!</v>
      </c>
      <c r="CW786" t="s">
        <v>490</v>
      </c>
      <c r="CZ786">
        <f t="shared" si="1177"/>
        <v>99161.134732257662</v>
      </c>
      <c r="DA786" s="34">
        <f t="shared" si="1178"/>
        <v>2377.7028000000005</v>
      </c>
      <c r="DB786" s="34">
        <f t="shared" si="1179"/>
        <v>5.9442570000000007E-2</v>
      </c>
      <c r="DC786" s="34">
        <f t="shared" si="1180"/>
        <v>151603.2699822697</v>
      </c>
      <c r="DD786" s="9">
        <f t="shared" si="1181"/>
        <v>32693.413500000002</v>
      </c>
      <c r="DE786" s="59">
        <f t="shared" si="1182"/>
        <v>1.2737162768945685E-2</v>
      </c>
      <c r="DF786" s="59">
        <f t="shared" si="1183"/>
        <v>3.1842906922364209E-7</v>
      </c>
      <c r="DG786" s="59">
        <f t="shared" si="1184"/>
        <v>0.81212653072898189</v>
      </c>
      <c r="DH786" s="59">
        <f t="shared" si="1185"/>
        <v>0.17513598807300315</v>
      </c>
      <c r="DI786" s="14">
        <f t="shared" si="1186"/>
        <v>1263.0315134381192</v>
      </c>
      <c r="DJ786" s="14">
        <f t="shared" si="1187"/>
        <v>3.1575787835952975E-2</v>
      </c>
      <c r="DK786" s="14">
        <f t="shared" si="1188"/>
        <v>80531.388333257564</v>
      </c>
      <c r="DL786" s="14">
        <f t="shared" si="1189"/>
        <v>17366.683309774136</v>
      </c>
      <c r="DM786">
        <f t="shared" si="1190"/>
        <v>137625.05865173184</v>
      </c>
      <c r="DN786" s="34">
        <f t="shared" si="1191"/>
        <v>2639.7580000000003</v>
      </c>
      <c r="DO786" s="34">
        <f t="shared" si="1192"/>
        <v>6.5993949999999996E-2</v>
      </c>
      <c r="DP786" s="34">
        <f t="shared" si="1193"/>
        <v>168312.01307491257</v>
      </c>
      <c r="DQ786" s="9">
        <f t="shared" si="1194"/>
        <v>36296.672500000001</v>
      </c>
      <c r="DR786" s="59">
        <f t="shared" si="1195"/>
        <v>1.2737162768945686E-2</v>
      </c>
      <c r="DS786" s="59">
        <f t="shared" si="1196"/>
        <v>3.1842906922364209E-7</v>
      </c>
      <c r="DT786" s="59">
        <f t="shared" si="1197"/>
        <v>0.81212653072898178</v>
      </c>
      <c r="DU786" s="59">
        <f t="shared" si="1198"/>
        <v>0.17513598807300315</v>
      </c>
      <c r="DV786" s="14">
        <f t="shared" si="1199"/>
        <v>1752.9527731328053</v>
      </c>
      <c r="DW786" s="14">
        <f t="shared" si="1200"/>
        <v>4.3823819328320121E-2</v>
      </c>
      <c r="DX786" s="14">
        <f t="shared" si="1201"/>
        <v>111768.96142420362</v>
      </c>
      <c r="DY786" s="14">
        <f t="shared" si="1202"/>
        <v>24103.100630576071</v>
      </c>
      <c r="DZ786" s="34" t="e">
        <f t="shared" si="1203"/>
        <v>#REF!</v>
      </c>
      <c r="EA786" s="34" t="e">
        <f t="shared" si="1204"/>
        <v>#REF!</v>
      </c>
      <c r="EB786" s="34" t="e">
        <f t="shared" si="1205"/>
        <v>#REF!</v>
      </c>
      <c r="EC786" s="34" t="e">
        <f t="shared" si="1206"/>
        <v>#REF!</v>
      </c>
      <c r="ED786" s="34" t="e">
        <f t="shared" si="1207"/>
        <v>#REF!</v>
      </c>
      <c r="EE786" s="59" t="e">
        <f t="shared" si="1208"/>
        <v>#REF!</v>
      </c>
      <c r="EF786" s="59" t="e">
        <f t="shared" si="1209"/>
        <v>#REF!</v>
      </c>
      <c r="EG786" s="59" t="e">
        <f t="shared" si="1210"/>
        <v>#REF!</v>
      </c>
      <c r="EH786" s="59" t="e">
        <f t="shared" si="1211"/>
        <v>#REF!</v>
      </c>
      <c r="EI786" s="14" t="e">
        <f t="shared" si="1212"/>
        <v>#REF!</v>
      </c>
      <c r="EJ786" s="14" t="e">
        <f t="shared" si="1213"/>
        <v>#REF!</v>
      </c>
      <c r="EK786" s="14" t="e">
        <f t="shared" si="1214"/>
        <v>#REF!</v>
      </c>
      <c r="EL786" s="14" t="e">
        <f t="shared" si="1215"/>
        <v>#REF!</v>
      </c>
      <c r="EM786" t="e">
        <f t="shared" si="1216"/>
        <v>#REF!</v>
      </c>
      <c r="EN786" s="34" t="e">
        <f t="shared" si="1217"/>
        <v>#REF!</v>
      </c>
      <c r="EO786" s="34" t="e">
        <f t="shared" si="1218"/>
        <v>#REF!</v>
      </c>
      <c r="EP786" s="34" t="e">
        <f t="shared" si="1219"/>
        <v>#REF!</v>
      </c>
      <c r="EQ786" s="34" t="e">
        <f t="shared" si="1220"/>
        <v>#REF!</v>
      </c>
      <c r="ER786" s="59" t="e">
        <f t="shared" si="1221"/>
        <v>#REF!</v>
      </c>
      <c r="ES786" s="59" t="e">
        <f t="shared" si="1222"/>
        <v>#REF!</v>
      </c>
      <c r="ET786" s="59" t="e">
        <f t="shared" si="1223"/>
        <v>#REF!</v>
      </c>
      <c r="EU786" s="59" t="e">
        <f t="shared" si="1224"/>
        <v>#REF!</v>
      </c>
      <c r="EV786" s="14" t="e">
        <f t="shared" si="1225"/>
        <v>#REF!</v>
      </c>
      <c r="EW786" s="14" t="e">
        <f t="shared" si="1226"/>
        <v>#REF!</v>
      </c>
      <c r="EX786" s="14" t="e">
        <f t="shared" si="1227"/>
        <v>#REF!</v>
      </c>
      <c r="EY786" s="14" t="e">
        <f t="shared" si="1228"/>
        <v>#REF!</v>
      </c>
    </row>
    <row r="787" spans="1:155" x14ac:dyDescent="0.2">
      <c r="A787" s="17">
        <v>30033471</v>
      </c>
      <c r="B787" t="s">
        <v>62</v>
      </c>
      <c r="C787" t="s">
        <v>1109</v>
      </c>
      <c r="D787" t="s">
        <v>1110</v>
      </c>
      <c r="E787" t="s">
        <v>1111</v>
      </c>
      <c r="F787" t="s">
        <v>66</v>
      </c>
      <c r="G787" t="s">
        <v>42</v>
      </c>
      <c r="H787" t="s">
        <v>1112</v>
      </c>
      <c r="I787" t="s">
        <v>68</v>
      </c>
      <c r="J787" s="19" t="s">
        <v>69</v>
      </c>
      <c r="K787" t="s">
        <v>70</v>
      </c>
      <c r="L787">
        <v>1956</v>
      </c>
      <c r="M787">
        <f t="shared" si="1138"/>
        <v>1956</v>
      </c>
      <c r="N787">
        <v>63</v>
      </c>
      <c r="O787" s="19">
        <f t="shared" si="1139"/>
        <v>63</v>
      </c>
      <c r="P787" t="s">
        <v>54</v>
      </c>
      <c r="Q787" s="19" t="str">
        <f t="shared" si="1140"/>
        <v>60-70</v>
      </c>
      <c r="R787" s="23">
        <v>117.96</v>
      </c>
      <c r="S787" s="15">
        <f t="shared" si="1141"/>
        <v>0.11796</v>
      </c>
      <c r="T787">
        <v>30087915</v>
      </c>
      <c r="U787" t="s">
        <v>45</v>
      </c>
      <c r="V787" t="s">
        <v>46</v>
      </c>
      <c r="W787" s="20" t="s">
        <v>87</v>
      </c>
      <c r="X787" t="s">
        <v>48</v>
      </c>
      <c r="Y787" t="s">
        <v>756</v>
      </c>
      <c r="Z787" t="s">
        <v>1113</v>
      </c>
      <c r="AA787" t="s">
        <v>1114</v>
      </c>
      <c r="AB787" t="s">
        <v>1115</v>
      </c>
      <c r="AC787">
        <v>1956</v>
      </c>
      <c r="AD787">
        <v>126</v>
      </c>
      <c r="AE787" t="str">
        <f t="shared" si="1142"/>
        <v>&gt;80</v>
      </c>
      <c r="AF787">
        <v>-37.711398330000002</v>
      </c>
      <c r="AG787">
        <v>145.08431013000001</v>
      </c>
      <c r="AH787" t="s">
        <v>75</v>
      </c>
      <c r="AI787" t="s">
        <v>76</v>
      </c>
      <c r="AJ787" s="33" t="s">
        <v>77</v>
      </c>
      <c r="AL787" t="s">
        <v>78</v>
      </c>
      <c r="AM787" t="s">
        <v>79</v>
      </c>
      <c r="AN787">
        <v>220</v>
      </c>
      <c r="AO787" s="70">
        <v>2</v>
      </c>
      <c r="AP787">
        <v>2</v>
      </c>
      <c r="AQ787">
        <v>4</v>
      </c>
      <c r="AR787">
        <v>2</v>
      </c>
      <c r="AS787" s="82" t="str">
        <f t="shared" si="1143"/>
        <v>Gw-4-2</v>
      </c>
      <c r="AT787" s="14">
        <f t="shared" si="1144"/>
        <v>78824</v>
      </c>
      <c r="AU787" s="81">
        <f>VLOOKUP(C787,Bushfire_Vlookup!$F$2:$H$12575,3,FALSE)</f>
        <v>3909.737318</v>
      </c>
      <c r="AV787" s="14">
        <f>VLOOKUP(AS787,Safety_collateral_Vlookup!$J$3:$L$20,2,FALSE)</f>
        <v>2550415.8044019579</v>
      </c>
      <c r="AW787" s="14">
        <f>VLOOKUP(AS787,Safety_collateral_Vlookup!$J$3:$L$20,3,FALSE)</f>
        <v>550000</v>
      </c>
      <c r="AX787" s="48">
        <f t="shared" si="1145"/>
        <v>3396420.5610151947</v>
      </c>
      <c r="AY787" s="48">
        <f>AZ787</f>
        <v>110000</v>
      </c>
      <c r="AZ787" s="14">
        <v>110000</v>
      </c>
      <c r="BA787" s="16">
        <f t="shared" si="1146"/>
        <v>30.87655055468359</v>
      </c>
      <c r="BB787" t="e">
        <f>IF(BA787&lt;=#REF!,#REF!,IF(BA787&lt;=#REF!,#REF!,IF(BA787&lt;=#REF!,#REF!,IF(BA787&lt;=#REF!,#REF!,#REF!))))</f>
        <v>#REF!</v>
      </c>
      <c r="BC787" s="51">
        <v>5</v>
      </c>
      <c r="BD787" s="21">
        <v>70</v>
      </c>
      <c r="BE787" s="21">
        <v>6.4399999999999999E-2</v>
      </c>
      <c r="BF787" s="26">
        <f t="shared" si="1147"/>
        <v>7174.8812106213763</v>
      </c>
      <c r="BG787" s="21">
        <v>7</v>
      </c>
      <c r="BH787" s="21">
        <f t="shared" si="1148"/>
        <v>10.5</v>
      </c>
      <c r="BI787" s="28">
        <f t="shared" si="1149"/>
        <v>1.1390624999999999E-6</v>
      </c>
      <c r="BJ787" s="27">
        <f t="shared" si="1150"/>
        <v>1.1390624999999999E-6</v>
      </c>
      <c r="BK787" s="28">
        <f t="shared" si="1151"/>
        <v>1.7463268216136603E-5</v>
      </c>
      <c r="BL787" s="35">
        <f t="shared" si="1152"/>
        <v>5.3920548392554087E-4</v>
      </c>
      <c r="BM787" s="21" t="str">
        <f t="shared" si="1153"/>
        <v>Cr1</v>
      </c>
      <c r="BN787" s="51">
        <v>1</v>
      </c>
      <c r="BO787" s="21">
        <v>0</v>
      </c>
      <c r="BP787" s="50" t="s">
        <v>5497</v>
      </c>
      <c r="BQ787" s="14">
        <v>78824</v>
      </c>
      <c r="BR787">
        <f>IFERROR(VLOOKUP(AO787,'Model Failure data- Lines'!$A$37:$E$41,3,FALSE),'Model Failure data- Lines'!$C$37)</f>
        <v>5.2310000000000009E-2</v>
      </c>
      <c r="BS787" s="14">
        <f t="shared" si="1154"/>
        <v>177666.75954670488</v>
      </c>
      <c r="BT787" s="34">
        <f t="shared" si="1137"/>
        <v>98114.546368945856</v>
      </c>
      <c r="BU787" s="34">
        <f t="shared" si="1155"/>
        <v>1.810809570261011</v>
      </c>
      <c r="BV787" s="54">
        <f t="shared" si="1156"/>
        <v>79552.213177759026</v>
      </c>
      <c r="BW787">
        <f>IFERROR(VLOOKUP(AO787,'Model Failure data- Lines'!$A$37:$E$41,4,FALSE),'Model Failure data- Lines'!$D$37)</f>
        <v>5.571000000000001E-2</v>
      </c>
      <c r="BX787" s="14">
        <f t="shared" si="1157"/>
        <v>189214.58945415652</v>
      </c>
      <c r="BY787" s="34">
        <f t="shared" si="1158"/>
        <v>87513.310992582061</v>
      </c>
      <c r="BZ787" s="71">
        <f t="shared" si="1159"/>
        <v>2.1621235365005789</v>
      </c>
      <c r="CA787" s="71">
        <f t="shared" si="1160"/>
        <v>101701.27846157446</v>
      </c>
      <c r="CB787" s="57">
        <v>2</v>
      </c>
      <c r="CC787">
        <f>IFERROR(VLOOKUP(AO787,'Model Failure data- Lines'!$A$37:$E$41,5,FALSE),'Model Failure data- Lines'!$E$37)</f>
        <v>6.1850000000000002E-2</v>
      </c>
      <c r="CD787" s="14">
        <f t="shared" si="1161"/>
        <v>210068.61169878981</v>
      </c>
      <c r="CE787" s="34">
        <f t="shared" si="1162"/>
        <v>69623.450917130744</v>
      </c>
      <c r="CF787" s="34">
        <f t="shared" si="1163"/>
        <v>3.0172105652853061</v>
      </c>
      <c r="CG787" s="54">
        <f t="shared" si="1164"/>
        <v>140445.16078165907</v>
      </c>
      <c r="CH787" t="e">
        <f>IFERROR(VLOOKUP(AO787,'Model Failure data- Lines'!#REF!,3,FALSE),'Model Failure data- Lines'!#REF!)</f>
        <v>#REF!</v>
      </c>
      <c r="CI787" s="14" t="e">
        <f t="shared" si="1165"/>
        <v>#REF!</v>
      </c>
      <c r="CJ787" s="34">
        <f t="shared" si="1166"/>
        <v>94108.861710505385</v>
      </c>
      <c r="CK787" s="34" t="e">
        <f t="shared" si="1167"/>
        <v>#REF!</v>
      </c>
      <c r="CL787" s="54" t="e">
        <f t="shared" si="1168"/>
        <v>#REF!</v>
      </c>
      <c r="CM787" t="e">
        <f>IFERROR(VLOOKUP(AO787,'Model Failure data- Lines'!#REF!,4,FALSE),'Model Failure data- Lines'!#REF!)</f>
        <v>#REF!</v>
      </c>
      <c r="CN787" s="14" t="e">
        <f t="shared" si="1169"/>
        <v>#REF!</v>
      </c>
      <c r="CO787" s="34">
        <f t="shared" si="1170"/>
        <v>80513.4350222457</v>
      </c>
      <c r="CP787" s="34" t="e">
        <f t="shared" si="1171"/>
        <v>#REF!</v>
      </c>
      <c r="CQ787" s="54" t="e">
        <f t="shared" si="1172"/>
        <v>#REF!</v>
      </c>
      <c r="CR787" t="e">
        <f>IFERROR(VLOOKUP(AO787,'Model Failure data- Lines'!#REF!,5,FALSE),'Model Failure data- Lines'!#REF!)</f>
        <v>#REF!</v>
      </c>
      <c r="CS787" s="14" t="e">
        <f t="shared" si="1173"/>
        <v>#REF!</v>
      </c>
      <c r="CT787" s="34">
        <f t="shared" si="1174"/>
        <v>58931.029264376193</v>
      </c>
      <c r="CU787" s="34" t="e">
        <f t="shared" si="1175"/>
        <v>#REF!</v>
      </c>
      <c r="CV787" s="54" t="e">
        <f t="shared" si="1176"/>
        <v>#REF!</v>
      </c>
      <c r="CW787" t="s">
        <v>1115</v>
      </c>
      <c r="CZ787">
        <f t="shared" si="1177"/>
        <v>101701.27846157446</v>
      </c>
      <c r="DA787" s="34">
        <f t="shared" si="1178"/>
        <v>4685.5011376800003</v>
      </c>
      <c r="DB787" s="34">
        <f t="shared" si="1179"/>
        <v>232.40483420682727</v>
      </c>
      <c r="DC787" s="34">
        <f t="shared" si="1180"/>
        <v>151603.2699822697</v>
      </c>
      <c r="DD787" s="9">
        <f t="shared" si="1181"/>
        <v>32693.413500000002</v>
      </c>
      <c r="DE787" s="59">
        <f t="shared" si="1182"/>
        <v>2.4762895668862878E-2</v>
      </c>
      <c r="DF787" s="59">
        <f t="shared" si="1183"/>
        <v>1.2282606477506061E-3</v>
      </c>
      <c r="DG787" s="59">
        <f t="shared" si="1184"/>
        <v>0.80122399873927586</v>
      </c>
      <c r="DH787" s="59">
        <f t="shared" si="1185"/>
        <v>0.17278484494411073</v>
      </c>
      <c r="DI787" s="14">
        <f t="shared" si="1186"/>
        <v>2518.4181479339395</v>
      </c>
      <c r="DJ787" s="14">
        <f t="shared" si="1187"/>
        <v>124.91567816027822</v>
      </c>
      <c r="DK787" s="14">
        <f t="shared" si="1188"/>
        <v>81485.505005879284</v>
      </c>
      <c r="DL787" s="14">
        <f t="shared" si="1189"/>
        <v>17572.439629600973</v>
      </c>
      <c r="DM787">
        <f t="shared" si="1190"/>
        <v>140445.16078165907</v>
      </c>
      <c r="DN787" s="34">
        <f t="shared" si="1191"/>
        <v>5201.9071148000003</v>
      </c>
      <c r="DO787" s="34">
        <f t="shared" si="1192"/>
        <v>258.01900907722609</v>
      </c>
      <c r="DP787" s="34">
        <f t="shared" si="1193"/>
        <v>168312.01307491257</v>
      </c>
      <c r="DQ787" s="9">
        <f t="shared" si="1194"/>
        <v>36296.672500000001</v>
      </c>
      <c r="DR787" s="59">
        <f t="shared" si="1195"/>
        <v>2.4762895668862878E-2</v>
      </c>
      <c r="DS787" s="59">
        <f t="shared" si="1196"/>
        <v>1.2282606477506059E-3</v>
      </c>
      <c r="DT787" s="59">
        <f t="shared" si="1197"/>
        <v>0.80122399873927574</v>
      </c>
      <c r="DU787" s="59">
        <f t="shared" si="1198"/>
        <v>0.17278484494411073</v>
      </c>
      <c r="DV787" s="14">
        <f t="shared" si="1199"/>
        <v>3477.8288636328957</v>
      </c>
      <c r="DW787" s="14">
        <f t="shared" si="1200"/>
        <v>172.50326415511856</v>
      </c>
      <c r="DX787" s="14">
        <f t="shared" si="1201"/>
        <v>112528.03332506139</v>
      </c>
      <c r="DY787" s="14">
        <f t="shared" si="1202"/>
        <v>24266.795328809661</v>
      </c>
      <c r="DZ787" s="34" t="e">
        <f t="shared" si="1203"/>
        <v>#REF!</v>
      </c>
      <c r="EA787" s="34" t="e">
        <f t="shared" si="1204"/>
        <v>#REF!</v>
      </c>
      <c r="EB787" s="34" t="e">
        <f t="shared" si="1205"/>
        <v>#REF!</v>
      </c>
      <c r="EC787" s="34" t="e">
        <f t="shared" si="1206"/>
        <v>#REF!</v>
      </c>
      <c r="ED787" s="34" t="e">
        <f t="shared" si="1207"/>
        <v>#REF!</v>
      </c>
      <c r="EE787" s="59" t="e">
        <f t="shared" si="1208"/>
        <v>#REF!</v>
      </c>
      <c r="EF787" s="59" t="e">
        <f t="shared" si="1209"/>
        <v>#REF!</v>
      </c>
      <c r="EG787" s="59" t="e">
        <f t="shared" si="1210"/>
        <v>#REF!</v>
      </c>
      <c r="EH787" s="59" t="e">
        <f t="shared" si="1211"/>
        <v>#REF!</v>
      </c>
      <c r="EI787" s="14" t="e">
        <f t="shared" si="1212"/>
        <v>#REF!</v>
      </c>
      <c r="EJ787" s="14" t="e">
        <f t="shared" si="1213"/>
        <v>#REF!</v>
      </c>
      <c r="EK787" s="14" t="e">
        <f t="shared" si="1214"/>
        <v>#REF!</v>
      </c>
      <c r="EL787" s="14" t="e">
        <f t="shared" si="1215"/>
        <v>#REF!</v>
      </c>
      <c r="EM787" t="e">
        <f t="shared" si="1216"/>
        <v>#REF!</v>
      </c>
      <c r="EN787" s="34" t="e">
        <f t="shared" si="1217"/>
        <v>#REF!</v>
      </c>
      <c r="EO787" s="34" t="e">
        <f t="shared" si="1218"/>
        <v>#REF!</v>
      </c>
      <c r="EP787" s="34" t="e">
        <f t="shared" si="1219"/>
        <v>#REF!</v>
      </c>
      <c r="EQ787" s="34" t="e">
        <f t="shared" si="1220"/>
        <v>#REF!</v>
      </c>
      <c r="ER787" s="59" t="e">
        <f t="shared" si="1221"/>
        <v>#REF!</v>
      </c>
      <c r="ES787" s="59" t="e">
        <f t="shared" si="1222"/>
        <v>#REF!</v>
      </c>
      <c r="ET787" s="59" t="e">
        <f t="shared" si="1223"/>
        <v>#REF!</v>
      </c>
      <c r="EU787" s="59" t="e">
        <f t="shared" si="1224"/>
        <v>#REF!</v>
      </c>
      <c r="EV787" s="14" t="e">
        <f t="shared" si="1225"/>
        <v>#REF!</v>
      </c>
      <c r="EW787" s="14" t="e">
        <f t="shared" si="1226"/>
        <v>#REF!</v>
      </c>
      <c r="EX787" s="14" t="e">
        <f t="shared" si="1227"/>
        <v>#REF!</v>
      </c>
      <c r="EY787" s="14" t="e">
        <f t="shared" si="1228"/>
        <v>#REF!</v>
      </c>
    </row>
    <row r="788" spans="1:155" x14ac:dyDescent="0.2">
      <c r="A788" s="17">
        <v>30212141</v>
      </c>
      <c r="B788" t="s">
        <v>62</v>
      </c>
      <c r="C788" t="s">
        <v>1109</v>
      </c>
      <c r="D788" t="s">
        <v>1110</v>
      </c>
      <c r="E788" t="s">
        <v>1111</v>
      </c>
      <c r="F788" t="s">
        <v>66</v>
      </c>
      <c r="G788" t="s">
        <v>42</v>
      </c>
      <c r="H788" t="s">
        <v>3728</v>
      </c>
      <c r="I788" t="s">
        <v>68</v>
      </c>
      <c r="J788" s="19" t="s">
        <v>69</v>
      </c>
      <c r="K788" t="s">
        <v>70</v>
      </c>
      <c r="L788">
        <v>1956</v>
      </c>
      <c r="M788">
        <f t="shared" si="1138"/>
        <v>1956</v>
      </c>
      <c r="N788">
        <v>63</v>
      </c>
      <c r="O788" s="19">
        <f t="shared" si="1139"/>
        <v>63</v>
      </c>
      <c r="P788" t="s">
        <v>54</v>
      </c>
      <c r="Q788" s="19" t="str">
        <f t="shared" si="1140"/>
        <v>60-70</v>
      </c>
      <c r="R788" s="23">
        <v>117.96</v>
      </c>
      <c r="S788" s="15">
        <f t="shared" si="1141"/>
        <v>0.11796</v>
      </c>
      <c r="T788">
        <v>30087915</v>
      </c>
      <c r="U788" t="s">
        <v>45</v>
      </c>
      <c r="V788" t="s">
        <v>46</v>
      </c>
      <c r="W788" s="20" t="s">
        <v>87</v>
      </c>
      <c r="X788" t="s">
        <v>48</v>
      </c>
      <c r="Y788" t="s">
        <v>756</v>
      </c>
      <c r="Z788" t="s">
        <v>1113</v>
      </c>
      <c r="AA788" t="s">
        <v>1114</v>
      </c>
      <c r="AB788" t="s">
        <v>1115</v>
      </c>
      <c r="AC788">
        <v>1956</v>
      </c>
      <c r="AD788">
        <v>126</v>
      </c>
      <c r="AE788" t="str">
        <f t="shared" si="1142"/>
        <v>&gt;80</v>
      </c>
      <c r="AF788">
        <v>-37.711398330000002</v>
      </c>
      <c r="AG788">
        <v>145.08431013000001</v>
      </c>
      <c r="AH788" t="s">
        <v>75</v>
      </c>
      <c r="AI788" t="s">
        <v>76</v>
      </c>
      <c r="AJ788" s="33" t="s">
        <v>77</v>
      </c>
      <c r="AL788" t="s">
        <v>48</v>
      </c>
      <c r="AM788" t="s">
        <v>86</v>
      </c>
      <c r="AN788">
        <v>220</v>
      </c>
      <c r="AO788" s="69">
        <v>2</v>
      </c>
      <c r="AP788">
        <v>2</v>
      </c>
      <c r="AQ788">
        <v>4</v>
      </c>
      <c r="AR788">
        <v>2</v>
      </c>
      <c r="AS788" s="82" t="str">
        <f t="shared" si="1143"/>
        <v>Gw-4-2</v>
      </c>
      <c r="AT788" s="14">
        <f t="shared" si="1144"/>
        <v>78824</v>
      </c>
      <c r="AU788" s="81">
        <f>VLOOKUP(C788,Bushfire_Vlookup!$F$2:$H$12575,3,FALSE)</f>
        <v>3909.737318</v>
      </c>
      <c r="AV788" s="14">
        <f>VLOOKUP(AS788,Safety_collateral_Vlookup!$J$3:$L$20,2,FALSE)</f>
        <v>2550415.8044019579</v>
      </c>
      <c r="AW788" s="14">
        <f>VLOOKUP(AS788,Safety_collateral_Vlookup!$J$3:$L$20,3,FALSE)</f>
        <v>550000</v>
      </c>
      <c r="AX788" s="48">
        <f t="shared" si="1145"/>
        <v>3396420.5610151947</v>
      </c>
      <c r="AY788" s="48">
        <f>AZ788</f>
        <v>110000</v>
      </c>
      <c r="AZ788" s="14">
        <v>110000</v>
      </c>
      <c r="BA788" s="16">
        <f t="shared" si="1146"/>
        <v>30.87655055468359</v>
      </c>
      <c r="BB788" t="e">
        <f>IF(BA788&lt;=#REF!,#REF!,IF(BA788&lt;=#REF!,#REF!,IF(BA788&lt;=#REF!,#REF!,IF(BA788&lt;=#REF!,#REF!,#REF!))))</f>
        <v>#REF!</v>
      </c>
      <c r="BC788" s="51">
        <v>5</v>
      </c>
      <c r="BD788" s="21">
        <v>70</v>
      </c>
      <c r="BE788" s="21">
        <v>6.4399999999999999E-2</v>
      </c>
      <c r="BF788" s="26">
        <f t="shared" si="1147"/>
        <v>7174.8812106213763</v>
      </c>
      <c r="BG788" s="21">
        <v>7</v>
      </c>
      <c r="BH788" s="21">
        <f t="shared" si="1148"/>
        <v>10.5</v>
      </c>
      <c r="BI788" s="28">
        <f t="shared" si="1149"/>
        <v>1.1390624999999999E-6</v>
      </c>
      <c r="BJ788" s="27">
        <f t="shared" si="1150"/>
        <v>1.1390624999999999E-6</v>
      </c>
      <c r="BK788" s="28">
        <f t="shared" si="1151"/>
        <v>1.7463268216136603E-5</v>
      </c>
      <c r="BL788" s="35">
        <f t="shared" si="1152"/>
        <v>5.3920548392554087E-4</v>
      </c>
      <c r="BM788" s="21" t="str">
        <f t="shared" si="1153"/>
        <v>Cr1</v>
      </c>
      <c r="BN788" s="51">
        <v>1</v>
      </c>
      <c r="BO788" s="21">
        <v>0</v>
      </c>
      <c r="BP788" s="50" t="s">
        <v>5497</v>
      </c>
      <c r="BQ788" s="14">
        <v>78824</v>
      </c>
      <c r="BR788">
        <f>IFERROR(VLOOKUP(AO788,'Model Failure data- Lines'!$A$37:$E$41,3,FALSE),'Model Failure data- Lines'!$C$37)</f>
        <v>5.2310000000000009E-2</v>
      </c>
      <c r="BS788" s="14">
        <f t="shared" si="1154"/>
        <v>177666.75954670488</v>
      </c>
      <c r="BT788" s="34">
        <f t="shared" si="1137"/>
        <v>98114.546368945856</v>
      </c>
      <c r="BU788" s="34">
        <f t="shared" si="1155"/>
        <v>1.810809570261011</v>
      </c>
      <c r="BV788" s="54">
        <f t="shared" si="1156"/>
        <v>79552.213177759026</v>
      </c>
      <c r="BW788">
        <f>IFERROR(VLOOKUP(AO788,'Model Failure data- Lines'!$A$37:$E$41,4,FALSE),'Model Failure data- Lines'!$D$37)</f>
        <v>5.571000000000001E-2</v>
      </c>
      <c r="BX788" s="14">
        <f t="shared" si="1157"/>
        <v>189214.58945415652</v>
      </c>
      <c r="BY788" s="34">
        <f t="shared" si="1158"/>
        <v>87513.310992582061</v>
      </c>
      <c r="BZ788" s="71">
        <f t="shared" si="1159"/>
        <v>2.1621235365005789</v>
      </c>
      <c r="CA788" s="71">
        <f t="shared" si="1160"/>
        <v>101701.27846157446</v>
      </c>
      <c r="CB788" s="57">
        <v>2</v>
      </c>
      <c r="CC788">
        <f>IFERROR(VLOOKUP(AO788,'Model Failure data- Lines'!$A$37:$E$41,5,FALSE),'Model Failure data- Lines'!$E$37)</f>
        <v>6.1850000000000002E-2</v>
      </c>
      <c r="CD788" s="14">
        <f t="shared" si="1161"/>
        <v>210068.61169878981</v>
      </c>
      <c r="CE788" s="34">
        <f t="shared" si="1162"/>
        <v>69623.450917130744</v>
      </c>
      <c r="CF788" s="34">
        <f t="shared" si="1163"/>
        <v>3.0172105652853061</v>
      </c>
      <c r="CG788" s="54">
        <f t="shared" si="1164"/>
        <v>140445.16078165907</v>
      </c>
      <c r="CH788" t="e">
        <f>IFERROR(VLOOKUP(AO788,'Model Failure data- Lines'!#REF!,3,FALSE),'Model Failure data- Lines'!#REF!)</f>
        <v>#REF!</v>
      </c>
      <c r="CI788" s="14" t="e">
        <f t="shared" si="1165"/>
        <v>#REF!</v>
      </c>
      <c r="CJ788" s="34">
        <f t="shared" si="1166"/>
        <v>94108.861710505385</v>
      </c>
      <c r="CK788" s="34" t="e">
        <f t="shared" si="1167"/>
        <v>#REF!</v>
      </c>
      <c r="CL788" s="54" t="e">
        <f t="shared" si="1168"/>
        <v>#REF!</v>
      </c>
      <c r="CM788" t="e">
        <f>IFERROR(VLOOKUP(AO788,'Model Failure data- Lines'!#REF!,4,FALSE),'Model Failure data- Lines'!#REF!)</f>
        <v>#REF!</v>
      </c>
      <c r="CN788" s="14" t="e">
        <f t="shared" si="1169"/>
        <v>#REF!</v>
      </c>
      <c r="CO788" s="34">
        <f t="shared" si="1170"/>
        <v>80513.4350222457</v>
      </c>
      <c r="CP788" s="34" t="e">
        <f t="shared" si="1171"/>
        <v>#REF!</v>
      </c>
      <c r="CQ788" s="54" t="e">
        <f t="shared" si="1172"/>
        <v>#REF!</v>
      </c>
      <c r="CR788" t="e">
        <f>IFERROR(VLOOKUP(AO788,'Model Failure data- Lines'!#REF!,5,FALSE),'Model Failure data- Lines'!#REF!)</f>
        <v>#REF!</v>
      </c>
      <c r="CS788" s="14" t="e">
        <f t="shared" si="1173"/>
        <v>#REF!</v>
      </c>
      <c r="CT788" s="34">
        <f t="shared" si="1174"/>
        <v>58931.029264376193</v>
      </c>
      <c r="CU788" s="34" t="e">
        <f t="shared" si="1175"/>
        <v>#REF!</v>
      </c>
      <c r="CV788" s="54" t="e">
        <f t="shared" si="1176"/>
        <v>#REF!</v>
      </c>
      <c r="CW788" t="s">
        <v>1115</v>
      </c>
      <c r="CZ788">
        <f t="shared" si="1177"/>
        <v>101701.27846157446</v>
      </c>
      <c r="DA788" s="34">
        <f t="shared" si="1178"/>
        <v>4685.5011376800003</v>
      </c>
      <c r="DB788" s="34">
        <f t="shared" si="1179"/>
        <v>232.40483420682727</v>
      </c>
      <c r="DC788" s="34">
        <f t="shared" si="1180"/>
        <v>151603.2699822697</v>
      </c>
      <c r="DD788" s="9">
        <f t="shared" si="1181"/>
        <v>32693.413500000002</v>
      </c>
      <c r="DE788" s="59">
        <f t="shared" si="1182"/>
        <v>2.4762895668862878E-2</v>
      </c>
      <c r="DF788" s="59">
        <f t="shared" si="1183"/>
        <v>1.2282606477506061E-3</v>
      </c>
      <c r="DG788" s="59">
        <f t="shared" si="1184"/>
        <v>0.80122399873927586</v>
      </c>
      <c r="DH788" s="59">
        <f t="shared" si="1185"/>
        <v>0.17278484494411073</v>
      </c>
      <c r="DI788" s="14">
        <f t="shared" si="1186"/>
        <v>2518.4181479339395</v>
      </c>
      <c r="DJ788" s="14">
        <f t="shared" si="1187"/>
        <v>124.91567816027822</v>
      </c>
      <c r="DK788" s="14">
        <f t="shared" si="1188"/>
        <v>81485.505005879284</v>
      </c>
      <c r="DL788" s="14">
        <f t="shared" si="1189"/>
        <v>17572.439629600973</v>
      </c>
      <c r="DM788">
        <f t="shared" si="1190"/>
        <v>140445.16078165907</v>
      </c>
      <c r="DN788" s="34">
        <f t="shared" si="1191"/>
        <v>5201.9071148000003</v>
      </c>
      <c r="DO788" s="34">
        <f t="shared" si="1192"/>
        <v>258.01900907722609</v>
      </c>
      <c r="DP788" s="34">
        <f t="shared" si="1193"/>
        <v>168312.01307491257</v>
      </c>
      <c r="DQ788" s="9">
        <f t="shared" si="1194"/>
        <v>36296.672500000001</v>
      </c>
      <c r="DR788" s="59">
        <f t="shared" si="1195"/>
        <v>2.4762895668862878E-2</v>
      </c>
      <c r="DS788" s="59">
        <f t="shared" si="1196"/>
        <v>1.2282606477506059E-3</v>
      </c>
      <c r="DT788" s="59">
        <f t="shared" si="1197"/>
        <v>0.80122399873927574</v>
      </c>
      <c r="DU788" s="59">
        <f t="shared" si="1198"/>
        <v>0.17278484494411073</v>
      </c>
      <c r="DV788" s="14">
        <f t="shared" si="1199"/>
        <v>3477.8288636328957</v>
      </c>
      <c r="DW788" s="14">
        <f t="shared" si="1200"/>
        <v>172.50326415511856</v>
      </c>
      <c r="DX788" s="14">
        <f t="shared" si="1201"/>
        <v>112528.03332506139</v>
      </c>
      <c r="DY788" s="14">
        <f t="shared" si="1202"/>
        <v>24266.795328809661</v>
      </c>
      <c r="DZ788" s="34" t="e">
        <f t="shared" si="1203"/>
        <v>#REF!</v>
      </c>
      <c r="EA788" s="34" t="e">
        <f t="shared" si="1204"/>
        <v>#REF!</v>
      </c>
      <c r="EB788" s="34" t="e">
        <f t="shared" si="1205"/>
        <v>#REF!</v>
      </c>
      <c r="EC788" s="34" t="e">
        <f t="shared" si="1206"/>
        <v>#REF!</v>
      </c>
      <c r="ED788" s="34" t="e">
        <f t="shared" si="1207"/>
        <v>#REF!</v>
      </c>
      <c r="EE788" s="59" t="e">
        <f t="shared" si="1208"/>
        <v>#REF!</v>
      </c>
      <c r="EF788" s="59" t="e">
        <f t="shared" si="1209"/>
        <v>#REF!</v>
      </c>
      <c r="EG788" s="59" t="e">
        <f t="shared" si="1210"/>
        <v>#REF!</v>
      </c>
      <c r="EH788" s="59" t="e">
        <f t="shared" si="1211"/>
        <v>#REF!</v>
      </c>
      <c r="EI788" s="14" t="e">
        <f t="shared" si="1212"/>
        <v>#REF!</v>
      </c>
      <c r="EJ788" s="14" t="e">
        <f t="shared" si="1213"/>
        <v>#REF!</v>
      </c>
      <c r="EK788" s="14" t="e">
        <f t="shared" si="1214"/>
        <v>#REF!</v>
      </c>
      <c r="EL788" s="14" t="e">
        <f t="shared" si="1215"/>
        <v>#REF!</v>
      </c>
      <c r="EM788" t="e">
        <f t="shared" si="1216"/>
        <v>#REF!</v>
      </c>
      <c r="EN788" s="34" t="e">
        <f t="shared" si="1217"/>
        <v>#REF!</v>
      </c>
      <c r="EO788" s="34" t="e">
        <f t="shared" si="1218"/>
        <v>#REF!</v>
      </c>
      <c r="EP788" s="34" t="e">
        <f t="shared" si="1219"/>
        <v>#REF!</v>
      </c>
      <c r="EQ788" s="34" t="e">
        <f t="shared" si="1220"/>
        <v>#REF!</v>
      </c>
      <c r="ER788" s="59" t="e">
        <f t="shared" si="1221"/>
        <v>#REF!</v>
      </c>
      <c r="ES788" s="59" t="e">
        <f t="shared" si="1222"/>
        <v>#REF!</v>
      </c>
      <c r="ET788" s="59" t="e">
        <f t="shared" si="1223"/>
        <v>#REF!</v>
      </c>
      <c r="EU788" s="59" t="e">
        <f t="shared" si="1224"/>
        <v>#REF!</v>
      </c>
      <c r="EV788" s="14" t="e">
        <f t="shared" si="1225"/>
        <v>#REF!</v>
      </c>
      <c r="EW788" s="14" t="e">
        <f t="shared" si="1226"/>
        <v>#REF!</v>
      </c>
      <c r="EX788" s="14" t="e">
        <f t="shared" si="1227"/>
        <v>#REF!</v>
      </c>
      <c r="EY788" s="14" t="e">
        <f t="shared" si="1228"/>
        <v>#REF!</v>
      </c>
    </row>
    <row r="789" spans="1:155" x14ac:dyDescent="0.2">
      <c r="A789" s="17">
        <v>30056424</v>
      </c>
      <c r="B789" t="s">
        <v>62</v>
      </c>
      <c r="C789" t="s">
        <v>1579</v>
      </c>
      <c r="D789" t="s">
        <v>1580</v>
      </c>
      <c r="E789" t="s">
        <v>1581</v>
      </c>
      <c r="F789" t="s">
        <v>66</v>
      </c>
      <c r="G789" t="s">
        <v>42</v>
      </c>
      <c r="H789" t="s">
        <v>1582</v>
      </c>
      <c r="I789" t="s">
        <v>68</v>
      </c>
      <c r="J789" s="19" t="s">
        <v>69</v>
      </c>
      <c r="K789" t="s">
        <v>70</v>
      </c>
      <c r="L789">
        <v>1956</v>
      </c>
      <c r="M789">
        <f t="shared" si="1138"/>
        <v>1956</v>
      </c>
      <c r="N789">
        <v>63</v>
      </c>
      <c r="O789" s="19">
        <f t="shared" si="1139"/>
        <v>63</v>
      </c>
      <c r="P789" t="s">
        <v>54</v>
      </c>
      <c r="Q789" s="19" t="str">
        <f t="shared" si="1140"/>
        <v>60-70</v>
      </c>
      <c r="R789" s="23">
        <v>290.17</v>
      </c>
      <c r="S789" s="15">
        <f t="shared" si="1141"/>
        <v>0.29017000000000004</v>
      </c>
      <c r="T789">
        <v>30203458</v>
      </c>
      <c r="U789" t="s">
        <v>45</v>
      </c>
      <c r="V789" t="s">
        <v>46</v>
      </c>
      <c r="W789" t="s">
        <v>47</v>
      </c>
      <c r="X789" t="s">
        <v>48</v>
      </c>
      <c r="Y789" t="s">
        <v>71</v>
      </c>
      <c r="Z789" t="s">
        <v>1583</v>
      </c>
      <c r="AA789" t="s">
        <v>1584</v>
      </c>
      <c r="AB789" t="s">
        <v>1585</v>
      </c>
      <c r="AC789">
        <v>1956</v>
      </c>
      <c r="AD789">
        <v>126</v>
      </c>
      <c r="AE789" t="str">
        <f t="shared" si="1142"/>
        <v>&gt;80</v>
      </c>
      <c r="AF789">
        <v>-37.696105289999998</v>
      </c>
      <c r="AG789">
        <v>145.02816394999999</v>
      </c>
      <c r="AH789" t="s">
        <v>75</v>
      </c>
      <c r="AI789" t="s">
        <v>76</v>
      </c>
      <c r="AJ789" s="33" t="s">
        <v>77</v>
      </c>
      <c r="AL789" t="s">
        <v>78</v>
      </c>
      <c r="AM789" t="s">
        <v>79</v>
      </c>
      <c r="AN789">
        <v>220</v>
      </c>
      <c r="AO789" s="69">
        <v>2</v>
      </c>
      <c r="AP789">
        <v>2</v>
      </c>
      <c r="AQ789">
        <v>0</v>
      </c>
      <c r="AR789">
        <v>2</v>
      </c>
      <c r="AS789" s="82" t="str">
        <f t="shared" si="1143"/>
        <v>Gw-0-2</v>
      </c>
      <c r="AT789" s="14">
        <f t="shared" si="1144"/>
        <v>78824</v>
      </c>
      <c r="AU789" s="81">
        <f>VLOOKUP(C789,Bushfire_Vlookup!$F$2:$H$12575,3,FALSE)</f>
        <v>623.33154300000001</v>
      </c>
      <c r="AV789" s="14">
        <f>VLOOKUP(AS789,Safety_collateral_Vlookup!$J$3:$L$20,2,FALSE)</f>
        <v>93570.139925214826</v>
      </c>
      <c r="AW789" s="14">
        <f>VLOOKUP(AS789,Safety_collateral_Vlookup!$J$3:$L$20,3,FALSE)</f>
        <v>550000</v>
      </c>
      <c r="AX789" s="48">
        <f t="shared" si="1145"/>
        <v>771459.64205658529</v>
      </c>
      <c r="AY789" s="49">
        <f>(R789/1000)*AZ789</f>
        <v>22052.920000000002</v>
      </c>
      <c r="AZ789" s="14">
        <v>76000</v>
      </c>
      <c r="BA789" s="16">
        <f t="shared" si="1146"/>
        <v>34.982199275950087</v>
      </c>
      <c r="BB789" t="e">
        <f>IF(BA789&lt;=#REF!,#REF!,IF(BA789&lt;=#REF!,#REF!,IF(BA789&lt;=#REF!,#REF!,IF(BA789&lt;=#REF!,#REF!,#REF!))))</f>
        <v>#REF!</v>
      </c>
      <c r="BC789" s="51">
        <v>5</v>
      </c>
      <c r="BD789" s="21">
        <v>70</v>
      </c>
      <c r="BE789" s="21">
        <v>6.4399999999999999E-2</v>
      </c>
      <c r="BF789" s="26">
        <f t="shared" si="1147"/>
        <v>1438.4280122485127</v>
      </c>
      <c r="BG789" s="21">
        <v>7</v>
      </c>
      <c r="BH789" s="21">
        <f t="shared" si="1148"/>
        <v>10.5</v>
      </c>
      <c r="BI789" s="28">
        <f t="shared" si="1149"/>
        <v>1.1390624999999999E-6</v>
      </c>
      <c r="BJ789" s="27">
        <f t="shared" si="1150"/>
        <v>1.1390624999999999E-6</v>
      </c>
      <c r="BK789" s="28">
        <f t="shared" si="1151"/>
        <v>1.7463268216136599E-5</v>
      </c>
      <c r="BL789" s="35">
        <f t="shared" si="1152"/>
        <v>6.1090352874625597E-4</v>
      </c>
      <c r="BM789" s="21" t="str">
        <f t="shared" si="1153"/>
        <v>Cr1</v>
      </c>
      <c r="BN789" s="51">
        <v>1</v>
      </c>
      <c r="BO789" s="21">
        <v>2</v>
      </c>
      <c r="BP789" s="50" t="s">
        <v>5497</v>
      </c>
      <c r="BQ789" s="14">
        <v>78824</v>
      </c>
      <c r="BR789">
        <f>IFERROR(VLOOKUP(AO789,'Model Failure data- Lines'!$A$37:$E$41,3,FALSE),'Model Failure data- Lines'!$C$37)</f>
        <v>5.2310000000000009E-2</v>
      </c>
      <c r="BS789" s="14">
        <f t="shared" si="1154"/>
        <v>40355.053875979982</v>
      </c>
      <c r="BT789" s="34">
        <f t="shared" si="1137"/>
        <v>19670.111290096851</v>
      </c>
      <c r="BU789" s="34">
        <f t="shared" si="1155"/>
        <v>2.0515925548574403</v>
      </c>
      <c r="BV789" s="54">
        <f t="shared" si="1156"/>
        <v>20684.942585883131</v>
      </c>
      <c r="BW789">
        <f>IFERROR(VLOOKUP(AO789,'Model Failure data- Lines'!$A$37:$E$41,4,FALSE),'Model Failure data- Lines'!$D$37)</f>
        <v>5.571000000000001E-2</v>
      </c>
      <c r="BX789" s="14">
        <f t="shared" si="1157"/>
        <v>42978.016658972374</v>
      </c>
      <c r="BY789" s="34">
        <f t="shared" si="1158"/>
        <v>17544.764056859389</v>
      </c>
      <c r="BZ789" s="71">
        <f t="shared" si="1159"/>
        <v>2.4496206685760171</v>
      </c>
      <c r="CA789" s="71">
        <f t="shared" si="1160"/>
        <v>25433.252602112985</v>
      </c>
      <c r="CB789" s="57">
        <v>2</v>
      </c>
      <c r="CC789">
        <f>IFERROR(VLOOKUP(AO789,'Model Failure data- Lines'!$A$37:$E$41,5,FALSE),'Model Failure data- Lines'!$E$37)</f>
        <v>6.1850000000000002E-2</v>
      </c>
      <c r="CD789" s="14">
        <f t="shared" si="1161"/>
        <v>47714.778861199804</v>
      </c>
      <c r="CE789" s="34">
        <f t="shared" si="1162"/>
        <v>13958.18539272192</v>
      </c>
      <c r="CF789" s="34">
        <f t="shared" si="1163"/>
        <v>3.4184084477112084</v>
      </c>
      <c r="CG789" s="54">
        <f t="shared" si="1164"/>
        <v>33756.593468477884</v>
      </c>
      <c r="CH789" t="e">
        <f>IFERROR(VLOOKUP(AO789,'Model Failure data- Lines'!#REF!,3,FALSE),'Model Failure data- Lines'!#REF!)</f>
        <v>#REF!</v>
      </c>
      <c r="CI789" s="14" t="e">
        <f t="shared" si="1165"/>
        <v>#REF!</v>
      </c>
      <c r="CJ789" s="34">
        <f t="shared" si="1166"/>
        <v>18867.047259934898</v>
      </c>
      <c r="CK789" s="34" t="e">
        <f t="shared" si="1167"/>
        <v>#REF!</v>
      </c>
      <c r="CL789" s="54" t="e">
        <f t="shared" si="1168"/>
        <v>#REF!</v>
      </c>
      <c r="CM789" t="e">
        <f>IFERROR(VLOOKUP(AO789,'Model Failure data- Lines'!#REF!,4,FALSE),'Model Failure data- Lines'!#REF!)</f>
        <v>#REF!</v>
      </c>
      <c r="CN789" s="14" t="e">
        <f t="shared" si="1169"/>
        <v>#REF!</v>
      </c>
      <c r="CO789" s="34">
        <f t="shared" si="1170"/>
        <v>16141.421286098026</v>
      </c>
      <c r="CP789" s="34" t="e">
        <f t="shared" si="1171"/>
        <v>#REF!</v>
      </c>
      <c r="CQ789" s="54" t="e">
        <f t="shared" si="1172"/>
        <v>#REF!</v>
      </c>
      <c r="CR789" t="e">
        <f>IFERROR(VLOOKUP(AO789,'Model Failure data- Lines'!#REF!,5,FALSE),'Model Failure data- Lines'!#REF!)</f>
        <v>#REF!</v>
      </c>
      <c r="CS789" s="14" t="e">
        <f t="shared" si="1173"/>
        <v>#REF!</v>
      </c>
      <c r="CT789" s="34">
        <f t="shared" si="1174"/>
        <v>11814.557035317703</v>
      </c>
      <c r="CU789" s="34" t="e">
        <f t="shared" si="1175"/>
        <v>#REF!</v>
      </c>
      <c r="CV789" s="54" t="e">
        <f t="shared" si="1176"/>
        <v>#REF!</v>
      </c>
      <c r="CW789" t="s">
        <v>1585</v>
      </c>
      <c r="CZ789">
        <f t="shared" si="1177"/>
        <v>25433.252602112985</v>
      </c>
      <c r="DA789" s="34">
        <f t="shared" si="1178"/>
        <v>4685.5011376800003</v>
      </c>
      <c r="DB789" s="34">
        <f t="shared" si="1179"/>
        <v>37.052428877985513</v>
      </c>
      <c r="DC789" s="34">
        <f t="shared" si="1180"/>
        <v>5562.0495924143779</v>
      </c>
      <c r="DD789" s="9">
        <f t="shared" si="1181"/>
        <v>32693.413500000002</v>
      </c>
      <c r="DE789" s="59">
        <f t="shared" si="1182"/>
        <v>0.10902087862404475</v>
      </c>
      <c r="DF789" s="59">
        <f t="shared" si="1183"/>
        <v>8.6212514579241768E-4</v>
      </c>
      <c r="DG789" s="59">
        <f t="shared" si="1184"/>
        <v>0.12941615329876344</v>
      </c>
      <c r="DH789" s="59">
        <f t="shared" si="1185"/>
        <v>0.76070084293139917</v>
      </c>
      <c r="DI789" s="14">
        <f t="shared" si="1186"/>
        <v>2772.7555449496299</v>
      </c>
      <c r="DJ789" s="14">
        <f t="shared" si="1187"/>
        <v>21.926646607572042</v>
      </c>
      <c r="DK789" s="14">
        <f t="shared" si="1188"/>
        <v>3291.4737176412282</v>
      </c>
      <c r="DL789" s="14">
        <f t="shared" si="1189"/>
        <v>19347.096692914547</v>
      </c>
      <c r="DM789">
        <f t="shared" si="1190"/>
        <v>33756.593468477884</v>
      </c>
      <c r="DN789" s="34">
        <f t="shared" si="1191"/>
        <v>5201.9071148000003</v>
      </c>
      <c r="DO789" s="34">
        <f t="shared" si="1192"/>
        <v>41.136110682164848</v>
      </c>
      <c r="DP789" s="34">
        <f t="shared" si="1193"/>
        <v>6175.0631357176308</v>
      </c>
      <c r="DQ789" s="9">
        <f t="shared" si="1194"/>
        <v>36296.672500000001</v>
      </c>
      <c r="DR789" s="59">
        <f t="shared" si="1195"/>
        <v>0.10902087862404476</v>
      </c>
      <c r="DS789" s="59">
        <f t="shared" si="1196"/>
        <v>8.6212514579241768E-4</v>
      </c>
      <c r="DT789" s="59">
        <f t="shared" si="1197"/>
        <v>0.12941615329876344</v>
      </c>
      <c r="DU789" s="59">
        <f t="shared" si="1198"/>
        <v>0.76070084293139928</v>
      </c>
      <c r="DV789" s="14">
        <f t="shared" si="1199"/>
        <v>3680.1734792881493</v>
      </c>
      <c r="DW789" s="14">
        <f t="shared" si="1200"/>
        <v>29.102408065466868</v>
      </c>
      <c r="DX789" s="14">
        <f t="shared" si="1201"/>
        <v>4368.6484751605703</v>
      </c>
      <c r="DY789" s="14">
        <f t="shared" si="1202"/>
        <v>25678.669105963691</v>
      </c>
      <c r="DZ789" s="34" t="e">
        <f t="shared" si="1203"/>
        <v>#REF!</v>
      </c>
      <c r="EA789" s="34" t="e">
        <f t="shared" si="1204"/>
        <v>#REF!</v>
      </c>
      <c r="EB789" s="34" t="e">
        <f t="shared" si="1205"/>
        <v>#REF!</v>
      </c>
      <c r="EC789" s="34" t="e">
        <f t="shared" si="1206"/>
        <v>#REF!</v>
      </c>
      <c r="ED789" s="34" t="e">
        <f t="shared" si="1207"/>
        <v>#REF!</v>
      </c>
      <c r="EE789" s="59" t="e">
        <f t="shared" si="1208"/>
        <v>#REF!</v>
      </c>
      <c r="EF789" s="59" t="e">
        <f t="shared" si="1209"/>
        <v>#REF!</v>
      </c>
      <c r="EG789" s="59" t="e">
        <f t="shared" si="1210"/>
        <v>#REF!</v>
      </c>
      <c r="EH789" s="59" t="e">
        <f t="shared" si="1211"/>
        <v>#REF!</v>
      </c>
      <c r="EI789" s="14" t="e">
        <f t="shared" si="1212"/>
        <v>#REF!</v>
      </c>
      <c r="EJ789" s="14" t="e">
        <f t="shared" si="1213"/>
        <v>#REF!</v>
      </c>
      <c r="EK789" s="14" t="e">
        <f t="shared" si="1214"/>
        <v>#REF!</v>
      </c>
      <c r="EL789" s="14" t="e">
        <f t="shared" si="1215"/>
        <v>#REF!</v>
      </c>
      <c r="EM789" t="e">
        <f t="shared" si="1216"/>
        <v>#REF!</v>
      </c>
      <c r="EN789" s="34" t="e">
        <f t="shared" si="1217"/>
        <v>#REF!</v>
      </c>
      <c r="EO789" s="34" t="e">
        <f t="shared" si="1218"/>
        <v>#REF!</v>
      </c>
      <c r="EP789" s="34" t="e">
        <f t="shared" si="1219"/>
        <v>#REF!</v>
      </c>
      <c r="EQ789" s="34" t="e">
        <f t="shared" si="1220"/>
        <v>#REF!</v>
      </c>
      <c r="ER789" s="59" t="e">
        <f t="shared" si="1221"/>
        <v>#REF!</v>
      </c>
      <c r="ES789" s="59" t="e">
        <f t="shared" si="1222"/>
        <v>#REF!</v>
      </c>
      <c r="ET789" s="59" t="e">
        <f t="shared" si="1223"/>
        <v>#REF!</v>
      </c>
      <c r="EU789" s="59" t="e">
        <f t="shared" si="1224"/>
        <v>#REF!</v>
      </c>
      <c r="EV789" s="14" t="e">
        <f t="shared" si="1225"/>
        <v>#REF!</v>
      </c>
      <c r="EW789" s="14" t="e">
        <f t="shared" si="1226"/>
        <v>#REF!</v>
      </c>
      <c r="EX789" s="14" t="e">
        <f t="shared" si="1227"/>
        <v>#REF!</v>
      </c>
      <c r="EY789" s="14" t="e">
        <f t="shared" si="1228"/>
        <v>#REF!</v>
      </c>
    </row>
    <row r="790" spans="1:155" x14ac:dyDescent="0.2">
      <c r="A790" s="17">
        <v>30083282</v>
      </c>
      <c r="B790" t="s">
        <v>62</v>
      </c>
      <c r="C790" t="s">
        <v>1579</v>
      </c>
      <c r="D790" t="s">
        <v>1580</v>
      </c>
      <c r="E790" t="s">
        <v>1581</v>
      </c>
      <c r="F790" t="s">
        <v>66</v>
      </c>
      <c r="G790" t="s">
        <v>42</v>
      </c>
      <c r="H790" t="s">
        <v>2051</v>
      </c>
      <c r="I790" t="s">
        <v>68</v>
      </c>
      <c r="J790" s="19" t="s">
        <v>69</v>
      </c>
      <c r="K790" t="s">
        <v>70</v>
      </c>
      <c r="L790">
        <v>1956</v>
      </c>
      <c r="M790">
        <f t="shared" si="1138"/>
        <v>1956</v>
      </c>
      <c r="N790">
        <v>63</v>
      </c>
      <c r="O790" s="19">
        <f t="shared" si="1139"/>
        <v>63</v>
      </c>
      <c r="P790" t="s">
        <v>54</v>
      </c>
      <c r="Q790" s="19" t="str">
        <f t="shared" si="1140"/>
        <v>60-70</v>
      </c>
      <c r="R790" s="23">
        <v>290.17</v>
      </c>
      <c r="S790" s="15">
        <f t="shared" si="1141"/>
        <v>0.29017000000000004</v>
      </c>
      <c r="T790">
        <v>30203458</v>
      </c>
      <c r="U790" t="s">
        <v>45</v>
      </c>
      <c r="V790" t="s">
        <v>46</v>
      </c>
      <c r="W790" t="s">
        <v>47</v>
      </c>
      <c r="X790" t="s">
        <v>48</v>
      </c>
      <c r="Y790" t="s">
        <v>71</v>
      </c>
      <c r="Z790" t="s">
        <v>1583</v>
      </c>
      <c r="AA790" t="s">
        <v>1584</v>
      </c>
      <c r="AB790" t="s">
        <v>1585</v>
      </c>
      <c r="AC790">
        <v>1956</v>
      </c>
      <c r="AD790">
        <v>126</v>
      </c>
      <c r="AE790" t="str">
        <f t="shared" si="1142"/>
        <v>&gt;80</v>
      </c>
      <c r="AF790">
        <v>-37.696105289999998</v>
      </c>
      <c r="AG790">
        <v>145.02816394999999</v>
      </c>
      <c r="AH790" t="s">
        <v>75</v>
      </c>
      <c r="AI790" t="s">
        <v>76</v>
      </c>
      <c r="AJ790" s="33" t="s">
        <v>77</v>
      </c>
      <c r="AL790" t="s">
        <v>48</v>
      </c>
      <c r="AM790" t="s">
        <v>86</v>
      </c>
      <c r="AN790">
        <v>220</v>
      </c>
      <c r="AO790" s="69">
        <v>2</v>
      </c>
      <c r="AP790">
        <v>2</v>
      </c>
      <c r="AQ790">
        <v>0</v>
      </c>
      <c r="AR790">
        <v>2</v>
      </c>
      <c r="AS790" s="82" t="str">
        <f t="shared" si="1143"/>
        <v>Gw-0-2</v>
      </c>
      <c r="AT790" s="14">
        <f t="shared" si="1144"/>
        <v>78824</v>
      </c>
      <c r="AU790" s="81">
        <f>VLOOKUP(C790,Bushfire_Vlookup!$F$2:$H$12575,3,FALSE)</f>
        <v>623.33154300000001</v>
      </c>
      <c r="AV790" s="14">
        <f>VLOOKUP(AS790,Safety_collateral_Vlookup!$J$3:$L$20,2,FALSE)</f>
        <v>93570.139925214826</v>
      </c>
      <c r="AW790" s="14">
        <f>VLOOKUP(AS790,Safety_collateral_Vlookup!$J$3:$L$20,3,FALSE)</f>
        <v>550000</v>
      </c>
      <c r="AX790" s="48">
        <f t="shared" si="1145"/>
        <v>771459.64205658529</v>
      </c>
      <c r="AY790" s="49">
        <f>(R790/1000)*AZ790</f>
        <v>22052.920000000002</v>
      </c>
      <c r="AZ790" s="14">
        <v>76000</v>
      </c>
      <c r="BA790" s="16">
        <f t="shared" si="1146"/>
        <v>34.982199275950087</v>
      </c>
      <c r="BB790" t="e">
        <f>IF(BA790&lt;=#REF!,#REF!,IF(BA790&lt;=#REF!,#REF!,IF(BA790&lt;=#REF!,#REF!,IF(BA790&lt;=#REF!,#REF!,#REF!))))</f>
        <v>#REF!</v>
      </c>
      <c r="BC790" s="51">
        <v>5</v>
      </c>
      <c r="BD790" s="21">
        <v>70</v>
      </c>
      <c r="BE790" s="21">
        <v>6.4399999999999999E-2</v>
      </c>
      <c r="BF790" s="26">
        <f t="shared" si="1147"/>
        <v>1438.4280122485127</v>
      </c>
      <c r="BG790" s="21">
        <v>7</v>
      </c>
      <c r="BH790" s="21">
        <f t="shared" si="1148"/>
        <v>10.5</v>
      </c>
      <c r="BI790" s="28">
        <f t="shared" si="1149"/>
        <v>1.1390624999999999E-6</v>
      </c>
      <c r="BJ790" s="27">
        <f t="shared" si="1150"/>
        <v>1.1390624999999999E-6</v>
      </c>
      <c r="BK790" s="28">
        <f t="shared" si="1151"/>
        <v>1.7463268216136599E-5</v>
      </c>
      <c r="BL790" s="35">
        <f t="shared" si="1152"/>
        <v>6.1090352874625597E-4</v>
      </c>
      <c r="BM790" s="21" t="str">
        <f t="shared" si="1153"/>
        <v>Cr1</v>
      </c>
      <c r="BN790" s="51">
        <v>1</v>
      </c>
      <c r="BO790" s="21">
        <v>2</v>
      </c>
      <c r="BP790" s="50" t="s">
        <v>5497</v>
      </c>
      <c r="BQ790" s="14">
        <v>78824</v>
      </c>
      <c r="BR790">
        <f>IFERROR(VLOOKUP(AO790,'Model Failure data- Lines'!$A$37:$E$41,3,FALSE),'Model Failure data- Lines'!$C$37)</f>
        <v>5.2310000000000009E-2</v>
      </c>
      <c r="BS790" s="14">
        <f t="shared" si="1154"/>
        <v>40355.053875979982</v>
      </c>
      <c r="BT790" s="34">
        <f t="shared" si="1137"/>
        <v>19670.111290096851</v>
      </c>
      <c r="BU790" s="34">
        <f t="shared" si="1155"/>
        <v>2.0515925548574403</v>
      </c>
      <c r="BV790" s="54">
        <f t="shared" si="1156"/>
        <v>20684.942585883131</v>
      </c>
      <c r="BW790">
        <f>IFERROR(VLOOKUP(AO790,'Model Failure data- Lines'!$A$37:$E$41,4,FALSE),'Model Failure data- Lines'!$D$37)</f>
        <v>5.571000000000001E-2</v>
      </c>
      <c r="BX790" s="14">
        <f t="shared" si="1157"/>
        <v>42978.016658972374</v>
      </c>
      <c r="BY790" s="34">
        <f t="shared" si="1158"/>
        <v>17544.764056859389</v>
      </c>
      <c r="BZ790" s="71">
        <f t="shared" si="1159"/>
        <v>2.4496206685760171</v>
      </c>
      <c r="CA790" s="71">
        <f t="shared" si="1160"/>
        <v>25433.252602112985</v>
      </c>
      <c r="CB790" s="57">
        <v>2</v>
      </c>
      <c r="CC790">
        <f>IFERROR(VLOOKUP(AO790,'Model Failure data- Lines'!$A$37:$E$41,5,FALSE),'Model Failure data- Lines'!$E$37)</f>
        <v>6.1850000000000002E-2</v>
      </c>
      <c r="CD790" s="14">
        <f t="shared" si="1161"/>
        <v>47714.778861199804</v>
      </c>
      <c r="CE790" s="34">
        <f t="shared" si="1162"/>
        <v>13958.18539272192</v>
      </c>
      <c r="CF790" s="34">
        <f t="shared" si="1163"/>
        <v>3.4184084477112084</v>
      </c>
      <c r="CG790" s="54">
        <f t="shared" si="1164"/>
        <v>33756.593468477884</v>
      </c>
      <c r="CH790" t="e">
        <f>IFERROR(VLOOKUP(AO790,'Model Failure data- Lines'!#REF!,3,FALSE),'Model Failure data- Lines'!#REF!)</f>
        <v>#REF!</v>
      </c>
      <c r="CI790" s="14" t="e">
        <f t="shared" si="1165"/>
        <v>#REF!</v>
      </c>
      <c r="CJ790" s="34">
        <f t="shared" si="1166"/>
        <v>18867.047259934898</v>
      </c>
      <c r="CK790" s="34" t="e">
        <f t="shared" si="1167"/>
        <v>#REF!</v>
      </c>
      <c r="CL790" s="54" t="e">
        <f t="shared" si="1168"/>
        <v>#REF!</v>
      </c>
      <c r="CM790" t="e">
        <f>IFERROR(VLOOKUP(AO790,'Model Failure data- Lines'!#REF!,4,FALSE),'Model Failure data- Lines'!#REF!)</f>
        <v>#REF!</v>
      </c>
      <c r="CN790" s="14" t="e">
        <f t="shared" si="1169"/>
        <v>#REF!</v>
      </c>
      <c r="CO790" s="34">
        <f t="shared" si="1170"/>
        <v>16141.421286098026</v>
      </c>
      <c r="CP790" s="34" t="e">
        <f t="shared" si="1171"/>
        <v>#REF!</v>
      </c>
      <c r="CQ790" s="54" t="e">
        <f t="shared" si="1172"/>
        <v>#REF!</v>
      </c>
      <c r="CR790" t="e">
        <f>IFERROR(VLOOKUP(AO790,'Model Failure data- Lines'!#REF!,5,FALSE),'Model Failure data- Lines'!#REF!)</f>
        <v>#REF!</v>
      </c>
      <c r="CS790" s="14" t="e">
        <f t="shared" si="1173"/>
        <v>#REF!</v>
      </c>
      <c r="CT790" s="34">
        <f t="shared" si="1174"/>
        <v>11814.557035317703</v>
      </c>
      <c r="CU790" s="34" t="e">
        <f t="shared" si="1175"/>
        <v>#REF!</v>
      </c>
      <c r="CV790" s="54" t="e">
        <f t="shared" si="1176"/>
        <v>#REF!</v>
      </c>
      <c r="CW790" t="s">
        <v>1585</v>
      </c>
      <c r="CZ790">
        <f t="shared" si="1177"/>
        <v>25433.252602112985</v>
      </c>
      <c r="DA790" s="34">
        <f t="shared" si="1178"/>
        <v>4685.5011376800003</v>
      </c>
      <c r="DB790" s="34">
        <f t="shared" si="1179"/>
        <v>37.052428877985513</v>
      </c>
      <c r="DC790" s="34">
        <f t="shared" si="1180"/>
        <v>5562.0495924143779</v>
      </c>
      <c r="DD790" s="9">
        <f t="shared" si="1181"/>
        <v>32693.413500000002</v>
      </c>
      <c r="DE790" s="59">
        <f t="shared" si="1182"/>
        <v>0.10902087862404475</v>
      </c>
      <c r="DF790" s="59">
        <f t="shared" si="1183"/>
        <v>8.6212514579241768E-4</v>
      </c>
      <c r="DG790" s="59">
        <f t="shared" si="1184"/>
        <v>0.12941615329876344</v>
      </c>
      <c r="DH790" s="59">
        <f t="shared" si="1185"/>
        <v>0.76070084293139917</v>
      </c>
      <c r="DI790" s="14">
        <f t="shared" si="1186"/>
        <v>2772.7555449496299</v>
      </c>
      <c r="DJ790" s="14">
        <f t="shared" si="1187"/>
        <v>21.926646607572042</v>
      </c>
      <c r="DK790" s="14">
        <f t="shared" si="1188"/>
        <v>3291.4737176412282</v>
      </c>
      <c r="DL790" s="14">
        <f t="shared" si="1189"/>
        <v>19347.096692914547</v>
      </c>
      <c r="DM790">
        <f t="shared" si="1190"/>
        <v>33756.593468477884</v>
      </c>
      <c r="DN790" s="34">
        <f t="shared" si="1191"/>
        <v>5201.9071148000003</v>
      </c>
      <c r="DO790" s="34">
        <f t="shared" si="1192"/>
        <v>41.136110682164848</v>
      </c>
      <c r="DP790" s="34">
        <f t="shared" si="1193"/>
        <v>6175.0631357176308</v>
      </c>
      <c r="DQ790" s="9">
        <f t="shared" si="1194"/>
        <v>36296.672500000001</v>
      </c>
      <c r="DR790" s="59">
        <f t="shared" si="1195"/>
        <v>0.10902087862404476</v>
      </c>
      <c r="DS790" s="59">
        <f t="shared" si="1196"/>
        <v>8.6212514579241768E-4</v>
      </c>
      <c r="DT790" s="59">
        <f t="shared" si="1197"/>
        <v>0.12941615329876344</v>
      </c>
      <c r="DU790" s="59">
        <f t="shared" si="1198"/>
        <v>0.76070084293139928</v>
      </c>
      <c r="DV790" s="14">
        <f t="shared" si="1199"/>
        <v>3680.1734792881493</v>
      </c>
      <c r="DW790" s="14">
        <f t="shared" si="1200"/>
        <v>29.102408065466868</v>
      </c>
      <c r="DX790" s="14">
        <f t="shared" si="1201"/>
        <v>4368.6484751605703</v>
      </c>
      <c r="DY790" s="14">
        <f t="shared" si="1202"/>
        <v>25678.669105963691</v>
      </c>
      <c r="DZ790" s="34" t="e">
        <f t="shared" si="1203"/>
        <v>#REF!</v>
      </c>
      <c r="EA790" s="34" t="e">
        <f t="shared" si="1204"/>
        <v>#REF!</v>
      </c>
      <c r="EB790" s="34" t="e">
        <f t="shared" si="1205"/>
        <v>#REF!</v>
      </c>
      <c r="EC790" s="34" t="e">
        <f t="shared" si="1206"/>
        <v>#REF!</v>
      </c>
      <c r="ED790" s="34" t="e">
        <f t="shared" si="1207"/>
        <v>#REF!</v>
      </c>
      <c r="EE790" s="59" t="e">
        <f t="shared" si="1208"/>
        <v>#REF!</v>
      </c>
      <c r="EF790" s="59" t="e">
        <f t="shared" si="1209"/>
        <v>#REF!</v>
      </c>
      <c r="EG790" s="59" t="e">
        <f t="shared" si="1210"/>
        <v>#REF!</v>
      </c>
      <c r="EH790" s="59" t="e">
        <f t="shared" si="1211"/>
        <v>#REF!</v>
      </c>
      <c r="EI790" s="14" t="e">
        <f t="shared" si="1212"/>
        <v>#REF!</v>
      </c>
      <c r="EJ790" s="14" t="e">
        <f t="shared" si="1213"/>
        <v>#REF!</v>
      </c>
      <c r="EK790" s="14" t="e">
        <f t="shared" si="1214"/>
        <v>#REF!</v>
      </c>
      <c r="EL790" s="14" t="e">
        <f t="shared" si="1215"/>
        <v>#REF!</v>
      </c>
      <c r="EM790" t="e">
        <f t="shared" si="1216"/>
        <v>#REF!</v>
      </c>
      <c r="EN790" s="34" t="e">
        <f t="shared" si="1217"/>
        <v>#REF!</v>
      </c>
      <c r="EO790" s="34" t="e">
        <f t="shared" si="1218"/>
        <v>#REF!</v>
      </c>
      <c r="EP790" s="34" t="e">
        <f t="shared" si="1219"/>
        <v>#REF!</v>
      </c>
      <c r="EQ790" s="34" t="e">
        <f t="shared" si="1220"/>
        <v>#REF!</v>
      </c>
      <c r="ER790" s="59" t="e">
        <f t="shared" si="1221"/>
        <v>#REF!</v>
      </c>
      <c r="ES790" s="59" t="e">
        <f t="shared" si="1222"/>
        <v>#REF!</v>
      </c>
      <c r="ET790" s="59" t="e">
        <f t="shared" si="1223"/>
        <v>#REF!</v>
      </c>
      <c r="EU790" s="59" t="e">
        <f t="shared" si="1224"/>
        <v>#REF!</v>
      </c>
      <c r="EV790" s="14" t="e">
        <f t="shared" si="1225"/>
        <v>#REF!</v>
      </c>
      <c r="EW790" s="14" t="e">
        <f t="shared" si="1226"/>
        <v>#REF!</v>
      </c>
      <c r="EX790" s="14" t="e">
        <f t="shared" si="1227"/>
        <v>#REF!</v>
      </c>
      <c r="EY790" s="14" t="e">
        <f t="shared" si="1228"/>
        <v>#REF!</v>
      </c>
    </row>
    <row r="791" spans="1:155" x14ac:dyDescent="0.2">
      <c r="A791" s="17">
        <v>30161276</v>
      </c>
      <c r="B791" t="s">
        <v>62</v>
      </c>
      <c r="C791" t="s">
        <v>2982</v>
      </c>
      <c r="D791" t="s">
        <v>2983</v>
      </c>
      <c r="E791" t="s">
        <v>1917</v>
      </c>
      <c r="F791" t="s">
        <v>66</v>
      </c>
      <c r="G791" t="s">
        <v>42</v>
      </c>
      <c r="H791" t="s">
        <v>2984</v>
      </c>
      <c r="I791" t="s">
        <v>68</v>
      </c>
      <c r="J791" s="19" t="s">
        <v>69</v>
      </c>
      <c r="K791" t="s">
        <v>70</v>
      </c>
      <c r="L791">
        <v>1956</v>
      </c>
      <c r="M791">
        <f t="shared" si="1138"/>
        <v>1956</v>
      </c>
      <c r="N791">
        <v>63</v>
      </c>
      <c r="O791" s="19">
        <f t="shared" si="1139"/>
        <v>63</v>
      </c>
      <c r="P791" t="s">
        <v>54</v>
      </c>
      <c r="Q791" s="19" t="str">
        <f t="shared" si="1140"/>
        <v>60-70</v>
      </c>
      <c r="R791" s="23">
        <v>267.2</v>
      </c>
      <c r="S791" s="15">
        <f t="shared" si="1141"/>
        <v>0.26719999999999999</v>
      </c>
      <c r="T791">
        <v>30264652</v>
      </c>
      <c r="U791" t="s">
        <v>45</v>
      </c>
      <c r="V791" t="s">
        <v>46</v>
      </c>
      <c r="W791" t="s">
        <v>47</v>
      </c>
      <c r="X791" t="s">
        <v>48</v>
      </c>
      <c r="Y791" t="s">
        <v>71</v>
      </c>
      <c r="Z791" t="s">
        <v>2985</v>
      </c>
      <c r="AA791" t="s">
        <v>2986</v>
      </c>
      <c r="AB791" t="s">
        <v>1875</v>
      </c>
      <c r="AC791">
        <v>1956</v>
      </c>
      <c r="AD791">
        <v>126</v>
      </c>
      <c r="AE791" t="str">
        <f t="shared" si="1142"/>
        <v>&gt;80</v>
      </c>
      <c r="AF791">
        <v>-37.695441649999999</v>
      </c>
      <c r="AG791">
        <v>145.02496439999999</v>
      </c>
      <c r="AH791" t="s">
        <v>75</v>
      </c>
      <c r="AI791" t="s">
        <v>76</v>
      </c>
      <c r="AJ791" s="33" t="s">
        <v>77</v>
      </c>
      <c r="AL791" t="s">
        <v>78</v>
      </c>
      <c r="AM791" t="s">
        <v>79</v>
      </c>
      <c r="AN791">
        <v>220</v>
      </c>
      <c r="AO791" s="69">
        <v>2</v>
      </c>
      <c r="AP791">
        <v>2</v>
      </c>
      <c r="AQ791">
        <v>3</v>
      </c>
      <c r="AR791">
        <v>2</v>
      </c>
      <c r="AS791" s="82" t="str">
        <f t="shared" si="1143"/>
        <v>Gw-3-2</v>
      </c>
      <c r="AT791" s="14">
        <f t="shared" si="1144"/>
        <v>78824</v>
      </c>
      <c r="AU791" s="81">
        <f>VLOOKUP(C791,Bushfire_Vlookup!$F$2:$H$12575,3,FALSE)</f>
        <v>594.23726999999997</v>
      </c>
      <c r="AV791" s="14">
        <f>VLOOKUP(AS791,Safety_collateral_Vlookup!$J$3:$L$20,2,FALSE)</f>
        <v>2374990.7140716286</v>
      </c>
      <c r="AW791" s="14">
        <f>VLOOKUP(AS791,Safety_collateral_Vlookup!$J$3:$L$20,3,FALSE)</f>
        <v>550000</v>
      </c>
      <c r="AX791" s="48">
        <f t="shared" si="1145"/>
        <v>3205704.3510815175</v>
      </c>
      <c r="AY791" s="49">
        <f>(R791/1000)*AZ791</f>
        <v>20307.2</v>
      </c>
      <c r="AZ791" s="14">
        <v>76000</v>
      </c>
      <c r="BA791" s="16">
        <f t="shared" si="1146"/>
        <v>157.86048057248254</v>
      </c>
      <c r="BB791" t="e">
        <f>IF(BA791&lt;=#REF!,#REF!,IF(BA791&lt;=#REF!,#REF!,IF(BA791&lt;=#REF!,#REF!,IF(BA791&lt;=#REF!,#REF!,#REF!))))</f>
        <v>#REF!</v>
      </c>
      <c r="BC791" s="51">
        <v>5</v>
      </c>
      <c r="BD791" s="21">
        <v>70</v>
      </c>
      <c r="BE791" s="21">
        <v>6.4399999999999999E-2</v>
      </c>
      <c r="BF791" s="26">
        <f t="shared" si="1147"/>
        <v>1324.5613429120949</v>
      </c>
      <c r="BG791" s="21">
        <v>7</v>
      </c>
      <c r="BH791" s="21">
        <f t="shared" si="1148"/>
        <v>10.5</v>
      </c>
      <c r="BI791" s="28">
        <f t="shared" si="1149"/>
        <v>1.1390624999999999E-6</v>
      </c>
      <c r="BJ791" s="27">
        <f t="shared" si="1150"/>
        <v>1.1390624999999999E-6</v>
      </c>
      <c r="BK791" s="28">
        <f t="shared" si="1151"/>
        <v>1.7463268216136599E-5</v>
      </c>
      <c r="BL791" s="35">
        <f t="shared" si="1152"/>
        <v>2.7567599129654837E-3</v>
      </c>
      <c r="BM791" s="21" t="str">
        <f t="shared" si="1153"/>
        <v>Cr1</v>
      </c>
      <c r="BN791" s="51">
        <v>1</v>
      </c>
      <c r="BO791" s="21">
        <v>2</v>
      </c>
      <c r="BP791" s="50" t="s">
        <v>5497</v>
      </c>
      <c r="BQ791" s="14">
        <v>78824</v>
      </c>
      <c r="BR791">
        <f>IFERROR(VLOOKUP(AO791,'Model Failure data- Lines'!$A$37:$E$41,3,FALSE),'Model Failure data- Lines'!$C$37)</f>
        <v>5.2310000000000009E-2</v>
      </c>
      <c r="BS791" s="14">
        <f t="shared" si="1154"/>
        <v>167690.39460507422</v>
      </c>
      <c r="BT791" s="34">
        <f t="shared" si="1137"/>
        <v>18113.01560021325</v>
      </c>
      <c r="BU791" s="34">
        <f t="shared" si="1155"/>
        <v>9.2580053098999127</v>
      </c>
      <c r="BV791" s="54">
        <f t="shared" si="1156"/>
        <v>149577.37900486097</v>
      </c>
      <c r="BW791">
        <f>IFERROR(VLOOKUP(AO791,'Model Failure data- Lines'!$A$37:$E$41,4,FALSE),'Model Failure data- Lines'!$D$37)</f>
        <v>5.571000000000001E-2</v>
      </c>
      <c r="BX791" s="14">
        <f t="shared" si="1157"/>
        <v>178589.78939875137</v>
      </c>
      <c r="BY791" s="34">
        <f t="shared" si="1158"/>
        <v>16155.911899896022</v>
      </c>
      <c r="BZ791" s="71">
        <f t="shared" si="1159"/>
        <v>11.054144792650222</v>
      </c>
      <c r="CA791" s="71">
        <f t="shared" si="1160"/>
        <v>162433.87749885535</v>
      </c>
      <c r="CB791" s="57">
        <v>2</v>
      </c>
      <c r="CC791">
        <f>IFERROR(VLOOKUP(AO791,'Model Failure data- Lines'!$A$37:$E$41,5,FALSE),'Model Failure data- Lines'!$E$37)</f>
        <v>6.1850000000000002E-2</v>
      </c>
      <c r="CD791" s="14">
        <f t="shared" si="1161"/>
        <v>198272.81411439186</v>
      </c>
      <c r="CE791" s="34">
        <f t="shared" si="1162"/>
        <v>12853.248567857796</v>
      </c>
      <c r="CF791" s="34">
        <f t="shared" si="1163"/>
        <v>15.425891210896987</v>
      </c>
      <c r="CG791" s="54">
        <f t="shared" si="1164"/>
        <v>185419.56554653405</v>
      </c>
      <c r="CH791" t="e">
        <f>IFERROR(VLOOKUP(AO791,'Model Failure data- Lines'!#REF!,3,FALSE),'Model Failure data- Lines'!#REF!)</f>
        <v>#REF!</v>
      </c>
      <c r="CI791" s="14" t="e">
        <f t="shared" si="1165"/>
        <v>#REF!</v>
      </c>
      <c r="CJ791" s="34">
        <f t="shared" si="1166"/>
        <v>17373.522513887048</v>
      </c>
      <c r="CK791" s="34" t="e">
        <f t="shared" si="1167"/>
        <v>#REF!</v>
      </c>
      <c r="CL791" s="54" t="e">
        <f t="shared" si="1168"/>
        <v>#REF!</v>
      </c>
      <c r="CM791" t="e">
        <f>IFERROR(VLOOKUP(AO791,'Model Failure data- Lines'!#REF!,4,FALSE),'Model Failure data- Lines'!#REF!)</f>
        <v>#REF!</v>
      </c>
      <c r="CN791" s="14" t="e">
        <f t="shared" si="1169"/>
        <v>#REF!</v>
      </c>
      <c r="CO791" s="34">
        <f t="shared" si="1170"/>
        <v>14863.658433488619</v>
      </c>
      <c r="CP791" s="34" t="e">
        <f t="shared" si="1171"/>
        <v>#REF!</v>
      </c>
      <c r="CQ791" s="54" t="e">
        <f t="shared" si="1172"/>
        <v>#REF!</v>
      </c>
      <c r="CR791" t="e">
        <f>IFERROR(VLOOKUP(AO791,'Model Failure data- Lines'!#REF!,5,FALSE),'Model Failure data- Lines'!#REF!)</f>
        <v>#REF!</v>
      </c>
      <c r="CS791" s="14" t="e">
        <f t="shared" si="1173"/>
        <v>#REF!</v>
      </c>
      <c r="CT791" s="34">
        <f t="shared" si="1174"/>
        <v>10879.310886159457</v>
      </c>
      <c r="CU791" s="34" t="e">
        <f t="shared" si="1175"/>
        <v>#REF!</v>
      </c>
      <c r="CV791" s="54" t="e">
        <f t="shared" si="1176"/>
        <v>#REF!</v>
      </c>
      <c r="CW791" t="s">
        <v>1875</v>
      </c>
      <c r="CZ791">
        <f t="shared" si="1177"/>
        <v>162433.87749885535</v>
      </c>
      <c r="DA791" s="34">
        <f t="shared" si="1178"/>
        <v>4685.5011376800003</v>
      </c>
      <c r="DB791" s="34">
        <f t="shared" si="1179"/>
        <v>35.3229905185839</v>
      </c>
      <c r="DC791" s="34">
        <f t="shared" si="1180"/>
        <v>141175.55177055279</v>
      </c>
      <c r="DD791" s="9">
        <f t="shared" si="1181"/>
        <v>32693.413500000002</v>
      </c>
      <c r="DE791" s="59">
        <f t="shared" si="1182"/>
        <v>2.6236108757697878E-2</v>
      </c>
      <c r="DF791" s="59">
        <f t="shared" si="1183"/>
        <v>1.9778841017453411E-4</v>
      </c>
      <c r="DG791" s="59">
        <f t="shared" si="1184"/>
        <v>0.79050181001859576</v>
      </c>
      <c r="DH791" s="59">
        <f t="shared" si="1185"/>
        <v>0.18306429281353181</v>
      </c>
      <c r="DI791" s="14">
        <f t="shared" si="1186"/>
        <v>4261.6328759945427</v>
      </c>
      <c r="DJ791" s="14">
        <f t="shared" si="1187"/>
        <v>32.127538388983631</v>
      </c>
      <c r="DK791" s="14">
        <f t="shared" si="1188"/>
        <v>128404.27417118401</v>
      </c>
      <c r="DL791" s="14">
        <f t="shared" si="1189"/>
        <v>29735.842913287808</v>
      </c>
      <c r="DM791">
        <f t="shared" si="1190"/>
        <v>185419.56554653405</v>
      </c>
      <c r="DN791" s="34">
        <f t="shared" si="1191"/>
        <v>5201.9071148000003</v>
      </c>
      <c r="DO791" s="34">
        <f t="shared" si="1192"/>
        <v>39.216064684516496</v>
      </c>
      <c r="DP791" s="34">
        <f t="shared" si="1193"/>
        <v>156735.01843490734</v>
      </c>
      <c r="DQ791" s="9">
        <f t="shared" si="1194"/>
        <v>36296.672500000001</v>
      </c>
      <c r="DR791" s="59">
        <f t="shared" si="1195"/>
        <v>2.6236108757697881E-2</v>
      </c>
      <c r="DS791" s="59">
        <f t="shared" si="1196"/>
        <v>1.9778841017453413E-4</v>
      </c>
      <c r="DT791" s="59">
        <f t="shared" si="1197"/>
        <v>0.79050181001859576</v>
      </c>
      <c r="DU791" s="59">
        <f t="shared" si="1198"/>
        <v>0.18306429281353184</v>
      </c>
      <c r="DV791" s="14">
        <f t="shared" si="1199"/>
        <v>4864.6878874839585</v>
      </c>
      <c r="DW791" s="14">
        <f t="shared" si="1200"/>
        <v>36.673841084701792</v>
      </c>
      <c r="DX791" s="14">
        <f t="shared" si="1201"/>
        <v>146574.50217739682</v>
      </c>
      <c r="DY791" s="14">
        <f t="shared" si="1202"/>
        <v>33943.701640568572</v>
      </c>
      <c r="DZ791" s="34" t="e">
        <f t="shared" si="1203"/>
        <v>#REF!</v>
      </c>
      <c r="EA791" s="34" t="e">
        <f t="shared" si="1204"/>
        <v>#REF!</v>
      </c>
      <c r="EB791" s="34" t="e">
        <f t="shared" si="1205"/>
        <v>#REF!</v>
      </c>
      <c r="EC791" s="34" t="e">
        <f t="shared" si="1206"/>
        <v>#REF!</v>
      </c>
      <c r="ED791" s="34" t="e">
        <f t="shared" si="1207"/>
        <v>#REF!</v>
      </c>
      <c r="EE791" s="59" t="e">
        <f t="shared" si="1208"/>
        <v>#REF!</v>
      </c>
      <c r="EF791" s="59" t="e">
        <f t="shared" si="1209"/>
        <v>#REF!</v>
      </c>
      <c r="EG791" s="59" t="e">
        <f t="shared" si="1210"/>
        <v>#REF!</v>
      </c>
      <c r="EH791" s="59" t="e">
        <f t="shared" si="1211"/>
        <v>#REF!</v>
      </c>
      <c r="EI791" s="14" t="e">
        <f t="shared" si="1212"/>
        <v>#REF!</v>
      </c>
      <c r="EJ791" s="14" t="e">
        <f t="shared" si="1213"/>
        <v>#REF!</v>
      </c>
      <c r="EK791" s="14" t="e">
        <f t="shared" si="1214"/>
        <v>#REF!</v>
      </c>
      <c r="EL791" s="14" t="e">
        <f t="shared" si="1215"/>
        <v>#REF!</v>
      </c>
      <c r="EM791" t="e">
        <f t="shared" si="1216"/>
        <v>#REF!</v>
      </c>
      <c r="EN791" s="34" t="e">
        <f t="shared" si="1217"/>
        <v>#REF!</v>
      </c>
      <c r="EO791" s="34" t="e">
        <f t="shared" si="1218"/>
        <v>#REF!</v>
      </c>
      <c r="EP791" s="34" t="e">
        <f t="shared" si="1219"/>
        <v>#REF!</v>
      </c>
      <c r="EQ791" s="34" t="e">
        <f t="shared" si="1220"/>
        <v>#REF!</v>
      </c>
      <c r="ER791" s="59" t="e">
        <f t="shared" si="1221"/>
        <v>#REF!</v>
      </c>
      <c r="ES791" s="59" t="e">
        <f t="shared" si="1222"/>
        <v>#REF!</v>
      </c>
      <c r="ET791" s="59" t="e">
        <f t="shared" si="1223"/>
        <v>#REF!</v>
      </c>
      <c r="EU791" s="59" t="e">
        <f t="shared" si="1224"/>
        <v>#REF!</v>
      </c>
      <c r="EV791" s="14" t="e">
        <f t="shared" si="1225"/>
        <v>#REF!</v>
      </c>
      <c r="EW791" s="14" t="e">
        <f t="shared" si="1226"/>
        <v>#REF!</v>
      </c>
      <c r="EX791" s="14" t="e">
        <f t="shared" si="1227"/>
        <v>#REF!</v>
      </c>
      <c r="EY791" s="14" t="e">
        <f t="shared" si="1228"/>
        <v>#REF!</v>
      </c>
    </row>
    <row r="792" spans="1:155" x14ac:dyDescent="0.2">
      <c r="A792" s="17">
        <v>30256388</v>
      </c>
      <c r="B792" t="s">
        <v>62</v>
      </c>
      <c r="C792" t="s">
        <v>2982</v>
      </c>
      <c r="D792" t="s">
        <v>2983</v>
      </c>
      <c r="E792" t="s">
        <v>1917</v>
      </c>
      <c r="F792" t="s">
        <v>66</v>
      </c>
      <c r="G792" t="s">
        <v>42</v>
      </c>
      <c r="H792" t="s">
        <v>4155</v>
      </c>
      <c r="I792" t="s">
        <v>68</v>
      </c>
      <c r="J792" s="19" t="s">
        <v>69</v>
      </c>
      <c r="K792" t="s">
        <v>70</v>
      </c>
      <c r="L792">
        <v>1956</v>
      </c>
      <c r="M792">
        <f t="shared" si="1138"/>
        <v>1956</v>
      </c>
      <c r="N792">
        <v>63</v>
      </c>
      <c r="O792" s="19">
        <f t="shared" si="1139"/>
        <v>63</v>
      </c>
      <c r="P792" t="s">
        <v>54</v>
      </c>
      <c r="Q792" s="19" t="str">
        <f t="shared" si="1140"/>
        <v>60-70</v>
      </c>
      <c r="R792" s="23">
        <v>267.2</v>
      </c>
      <c r="S792" s="15">
        <f t="shared" si="1141"/>
        <v>0.26719999999999999</v>
      </c>
      <c r="T792">
        <v>30264652</v>
      </c>
      <c r="U792" t="s">
        <v>45</v>
      </c>
      <c r="V792" t="s">
        <v>46</v>
      </c>
      <c r="W792" t="s">
        <v>47</v>
      </c>
      <c r="X792" t="s">
        <v>48</v>
      </c>
      <c r="Y792" t="s">
        <v>71</v>
      </c>
      <c r="Z792" t="s">
        <v>2985</v>
      </c>
      <c r="AA792" t="s">
        <v>2986</v>
      </c>
      <c r="AB792" t="s">
        <v>1875</v>
      </c>
      <c r="AC792">
        <v>1956</v>
      </c>
      <c r="AD792">
        <v>126</v>
      </c>
      <c r="AE792" t="str">
        <f t="shared" si="1142"/>
        <v>&gt;80</v>
      </c>
      <c r="AF792">
        <v>-37.695441649999999</v>
      </c>
      <c r="AG792">
        <v>145.02496439999999</v>
      </c>
      <c r="AH792" t="s">
        <v>75</v>
      </c>
      <c r="AI792" t="s">
        <v>76</v>
      </c>
      <c r="AJ792" s="33" t="s">
        <v>77</v>
      </c>
      <c r="AL792" t="s">
        <v>48</v>
      </c>
      <c r="AM792" t="s">
        <v>86</v>
      </c>
      <c r="AN792">
        <v>220</v>
      </c>
      <c r="AO792" s="69">
        <v>2</v>
      </c>
      <c r="AP792">
        <v>2</v>
      </c>
      <c r="AQ792">
        <v>3</v>
      </c>
      <c r="AR792">
        <v>2</v>
      </c>
      <c r="AS792" s="82" t="str">
        <f t="shared" si="1143"/>
        <v>Gw-3-2</v>
      </c>
      <c r="AT792" s="14">
        <f t="shared" si="1144"/>
        <v>78824</v>
      </c>
      <c r="AU792" s="81">
        <f>VLOOKUP(C792,Bushfire_Vlookup!$F$2:$H$12575,3,FALSE)</f>
        <v>594.23726999999997</v>
      </c>
      <c r="AV792" s="14">
        <f>VLOOKUP(AS792,Safety_collateral_Vlookup!$J$3:$L$20,2,FALSE)</f>
        <v>2374990.7140716286</v>
      </c>
      <c r="AW792" s="14">
        <f>VLOOKUP(AS792,Safety_collateral_Vlookup!$J$3:$L$20,3,FALSE)</f>
        <v>550000</v>
      </c>
      <c r="AX792" s="48">
        <f t="shared" si="1145"/>
        <v>3205704.3510815175</v>
      </c>
      <c r="AY792" s="49">
        <f>(R792/1000)*AZ792</f>
        <v>20307.2</v>
      </c>
      <c r="AZ792" s="14">
        <v>76000</v>
      </c>
      <c r="BA792" s="16">
        <f t="shared" si="1146"/>
        <v>157.86048057248254</v>
      </c>
      <c r="BB792" t="e">
        <f>IF(BA792&lt;=#REF!,#REF!,IF(BA792&lt;=#REF!,#REF!,IF(BA792&lt;=#REF!,#REF!,IF(BA792&lt;=#REF!,#REF!,#REF!))))</f>
        <v>#REF!</v>
      </c>
      <c r="BC792" s="51">
        <v>5</v>
      </c>
      <c r="BD792" s="21">
        <v>70</v>
      </c>
      <c r="BE792" s="21">
        <v>6.4399999999999999E-2</v>
      </c>
      <c r="BF792" s="26">
        <f t="shared" si="1147"/>
        <v>1324.5613429120949</v>
      </c>
      <c r="BG792" s="21">
        <v>7</v>
      </c>
      <c r="BH792" s="21">
        <f t="shared" si="1148"/>
        <v>10.5</v>
      </c>
      <c r="BI792" s="28">
        <f t="shared" si="1149"/>
        <v>1.1390624999999999E-6</v>
      </c>
      <c r="BJ792" s="27">
        <f t="shared" si="1150"/>
        <v>1.1390624999999999E-6</v>
      </c>
      <c r="BK792" s="28">
        <f t="shared" si="1151"/>
        <v>1.7463268216136599E-5</v>
      </c>
      <c r="BL792" s="35">
        <f t="shared" si="1152"/>
        <v>2.7567599129654837E-3</v>
      </c>
      <c r="BM792" s="21" t="str">
        <f t="shared" si="1153"/>
        <v>Cr1</v>
      </c>
      <c r="BN792" s="51">
        <v>1</v>
      </c>
      <c r="BO792" s="21">
        <v>2</v>
      </c>
      <c r="BP792" s="50" t="s">
        <v>5497</v>
      </c>
      <c r="BQ792" s="14">
        <v>78824</v>
      </c>
      <c r="BR792">
        <f>IFERROR(VLOOKUP(AO792,'Model Failure data- Lines'!$A$37:$E$41,3,FALSE),'Model Failure data- Lines'!$C$37)</f>
        <v>5.2310000000000009E-2</v>
      </c>
      <c r="BS792" s="14">
        <f t="shared" si="1154"/>
        <v>167690.39460507422</v>
      </c>
      <c r="BT792" s="34">
        <f t="shared" si="1137"/>
        <v>18113.01560021325</v>
      </c>
      <c r="BU792" s="34">
        <f t="shared" si="1155"/>
        <v>9.2580053098999127</v>
      </c>
      <c r="BV792" s="54">
        <f t="shared" si="1156"/>
        <v>149577.37900486097</v>
      </c>
      <c r="BW792">
        <f>IFERROR(VLOOKUP(AO792,'Model Failure data- Lines'!$A$37:$E$41,4,FALSE),'Model Failure data- Lines'!$D$37)</f>
        <v>5.571000000000001E-2</v>
      </c>
      <c r="BX792" s="14">
        <f t="shared" si="1157"/>
        <v>178589.78939875137</v>
      </c>
      <c r="BY792" s="34">
        <f t="shared" si="1158"/>
        <v>16155.911899896022</v>
      </c>
      <c r="BZ792" s="71">
        <f t="shared" si="1159"/>
        <v>11.054144792650222</v>
      </c>
      <c r="CA792" s="71">
        <f t="shared" si="1160"/>
        <v>162433.87749885535</v>
      </c>
      <c r="CB792" s="57">
        <v>2</v>
      </c>
      <c r="CC792">
        <f>IFERROR(VLOOKUP(AO792,'Model Failure data- Lines'!$A$37:$E$41,5,FALSE),'Model Failure data- Lines'!$E$37)</f>
        <v>6.1850000000000002E-2</v>
      </c>
      <c r="CD792" s="14">
        <f t="shared" si="1161"/>
        <v>198272.81411439186</v>
      </c>
      <c r="CE792" s="34">
        <f t="shared" si="1162"/>
        <v>12853.248567857796</v>
      </c>
      <c r="CF792" s="34">
        <f t="shared" si="1163"/>
        <v>15.425891210896987</v>
      </c>
      <c r="CG792" s="54">
        <f t="shared" si="1164"/>
        <v>185419.56554653405</v>
      </c>
      <c r="CH792" t="e">
        <f>IFERROR(VLOOKUP(AO792,'Model Failure data- Lines'!#REF!,3,FALSE),'Model Failure data- Lines'!#REF!)</f>
        <v>#REF!</v>
      </c>
      <c r="CI792" s="14" t="e">
        <f t="shared" si="1165"/>
        <v>#REF!</v>
      </c>
      <c r="CJ792" s="34">
        <f t="shared" si="1166"/>
        <v>17373.522513887048</v>
      </c>
      <c r="CK792" s="34" t="e">
        <f t="shared" si="1167"/>
        <v>#REF!</v>
      </c>
      <c r="CL792" s="54" t="e">
        <f t="shared" si="1168"/>
        <v>#REF!</v>
      </c>
      <c r="CM792" t="e">
        <f>IFERROR(VLOOKUP(AO792,'Model Failure data- Lines'!#REF!,4,FALSE),'Model Failure data- Lines'!#REF!)</f>
        <v>#REF!</v>
      </c>
      <c r="CN792" s="14" t="e">
        <f t="shared" si="1169"/>
        <v>#REF!</v>
      </c>
      <c r="CO792" s="34">
        <f t="shared" si="1170"/>
        <v>14863.658433488619</v>
      </c>
      <c r="CP792" s="34" t="e">
        <f t="shared" si="1171"/>
        <v>#REF!</v>
      </c>
      <c r="CQ792" s="54" t="e">
        <f t="shared" si="1172"/>
        <v>#REF!</v>
      </c>
      <c r="CR792" t="e">
        <f>IFERROR(VLOOKUP(AO792,'Model Failure data- Lines'!#REF!,5,FALSE),'Model Failure data- Lines'!#REF!)</f>
        <v>#REF!</v>
      </c>
      <c r="CS792" s="14" t="e">
        <f t="shared" si="1173"/>
        <v>#REF!</v>
      </c>
      <c r="CT792" s="34">
        <f t="shared" si="1174"/>
        <v>10879.310886159457</v>
      </c>
      <c r="CU792" s="34" t="e">
        <f t="shared" si="1175"/>
        <v>#REF!</v>
      </c>
      <c r="CV792" s="54" t="e">
        <f t="shared" si="1176"/>
        <v>#REF!</v>
      </c>
      <c r="CW792" t="s">
        <v>1875</v>
      </c>
      <c r="CZ792">
        <f t="shared" si="1177"/>
        <v>162433.87749885535</v>
      </c>
      <c r="DA792" s="34">
        <f t="shared" si="1178"/>
        <v>4685.5011376800003</v>
      </c>
      <c r="DB792" s="34">
        <f t="shared" si="1179"/>
        <v>35.3229905185839</v>
      </c>
      <c r="DC792" s="34">
        <f t="shared" si="1180"/>
        <v>141175.55177055279</v>
      </c>
      <c r="DD792" s="9">
        <f t="shared" si="1181"/>
        <v>32693.413500000002</v>
      </c>
      <c r="DE792" s="59">
        <f t="shared" si="1182"/>
        <v>2.6236108757697878E-2</v>
      </c>
      <c r="DF792" s="59">
        <f t="shared" si="1183"/>
        <v>1.9778841017453411E-4</v>
      </c>
      <c r="DG792" s="59">
        <f t="shared" si="1184"/>
        <v>0.79050181001859576</v>
      </c>
      <c r="DH792" s="59">
        <f t="shared" si="1185"/>
        <v>0.18306429281353181</v>
      </c>
      <c r="DI792" s="14">
        <f t="shared" si="1186"/>
        <v>4261.6328759945427</v>
      </c>
      <c r="DJ792" s="14">
        <f t="shared" si="1187"/>
        <v>32.127538388983631</v>
      </c>
      <c r="DK792" s="14">
        <f t="shared" si="1188"/>
        <v>128404.27417118401</v>
      </c>
      <c r="DL792" s="14">
        <f t="shared" si="1189"/>
        <v>29735.842913287808</v>
      </c>
      <c r="DM792">
        <f t="shared" si="1190"/>
        <v>185419.56554653405</v>
      </c>
      <c r="DN792" s="34">
        <f t="shared" si="1191"/>
        <v>5201.9071148000003</v>
      </c>
      <c r="DO792" s="34">
        <f t="shared" si="1192"/>
        <v>39.216064684516496</v>
      </c>
      <c r="DP792" s="34">
        <f t="shared" si="1193"/>
        <v>156735.01843490734</v>
      </c>
      <c r="DQ792" s="9">
        <f t="shared" si="1194"/>
        <v>36296.672500000001</v>
      </c>
      <c r="DR792" s="59">
        <f t="shared" si="1195"/>
        <v>2.6236108757697881E-2</v>
      </c>
      <c r="DS792" s="59">
        <f t="shared" si="1196"/>
        <v>1.9778841017453413E-4</v>
      </c>
      <c r="DT792" s="59">
        <f t="shared" si="1197"/>
        <v>0.79050181001859576</v>
      </c>
      <c r="DU792" s="59">
        <f t="shared" si="1198"/>
        <v>0.18306429281353184</v>
      </c>
      <c r="DV792" s="14">
        <f t="shared" si="1199"/>
        <v>4864.6878874839585</v>
      </c>
      <c r="DW792" s="14">
        <f t="shared" si="1200"/>
        <v>36.673841084701792</v>
      </c>
      <c r="DX792" s="14">
        <f t="shared" si="1201"/>
        <v>146574.50217739682</v>
      </c>
      <c r="DY792" s="14">
        <f t="shared" si="1202"/>
        <v>33943.701640568572</v>
      </c>
      <c r="DZ792" s="34" t="e">
        <f t="shared" si="1203"/>
        <v>#REF!</v>
      </c>
      <c r="EA792" s="34" t="e">
        <f t="shared" si="1204"/>
        <v>#REF!</v>
      </c>
      <c r="EB792" s="34" t="e">
        <f t="shared" si="1205"/>
        <v>#REF!</v>
      </c>
      <c r="EC792" s="34" t="e">
        <f t="shared" si="1206"/>
        <v>#REF!</v>
      </c>
      <c r="ED792" s="34" t="e">
        <f t="shared" si="1207"/>
        <v>#REF!</v>
      </c>
      <c r="EE792" s="59" t="e">
        <f t="shared" si="1208"/>
        <v>#REF!</v>
      </c>
      <c r="EF792" s="59" t="e">
        <f t="shared" si="1209"/>
        <v>#REF!</v>
      </c>
      <c r="EG792" s="59" t="e">
        <f t="shared" si="1210"/>
        <v>#REF!</v>
      </c>
      <c r="EH792" s="59" t="e">
        <f t="shared" si="1211"/>
        <v>#REF!</v>
      </c>
      <c r="EI792" s="14" t="e">
        <f t="shared" si="1212"/>
        <v>#REF!</v>
      </c>
      <c r="EJ792" s="14" t="e">
        <f t="shared" si="1213"/>
        <v>#REF!</v>
      </c>
      <c r="EK792" s="14" t="e">
        <f t="shared" si="1214"/>
        <v>#REF!</v>
      </c>
      <c r="EL792" s="14" t="e">
        <f t="shared" si="1215"/>
        <v>#REF!</v>
      </c>
      <c r="EM792" t="e">
        <f t="shared" si="1216"/>
        <v>#REF!</v>
      </c>
      <c r="EN792" s="34" t="e">
        <f t="shared" si="1217"/>
        <v>#REF!</v>
      </c>
      <c r="EO792" s="34" t="e">
        <f t="shared" si="1218"/>
        <v>#REF!</v>
      </c>
      <c r="EP792" s="34" t="e">
        <f t="shared" si="1219"/>
        <v>#REF!</v>
      </c>
      <c r="EQ792" s="34" t="e">
        <f t="shared" si="1220"/>
        <v>#REF!</v>
      </c>
      <c r="ER792" s="59" t="e">
        <f t="shared" si="1221"/>
        <v>#REF!</v>
      </c>
      <c r="ES792" s="59" t="e">
        <f t="shared" si="1222"/>
        <v>#REF!</v>
      </c>
      <c r="ET792" s="59" t="e">
        <f t="shared" si="1223"/>
        <v>#REF!</v>
      </c>
      <c r="EU792" s="59" t="e">
        <f t="shared" si="1224"/>
        <v>#REF!</v>
      </c>
      <c r="EV792" s="14" t="e">
        <f t="shared" si="1225"/>
        <v>#REF!</v>
      </c>
      <c r="EW792" s="14" t="e">
        <f t="shared" si="1226"/>
        <v>#REF!</v>
      </c>
      <c r="EX792" s="14" t="e">
        <f t="shared" si="1227"/>
        <v>#REF!</v>
      </c>
      <c r="EY792" s="14" t="e">
        <f t="shared" si="1228"/>
        <v>#REF!</v>
      </c>
    </row>
    <row r="793" spans="1:155" x14ac:dyDescent="0.2">
      <c r="A793" s="17">
        <v>30065639</v>
      </c>
      <c r="B793" t="s">
        <v>62</v>
      </c>
      <c r="C793" t="s">
        <v>1708</v>
      </c>
      <c r="D793" t="s">
        <v>1709</v>
      </c>
      <c r="E793" t="s">
        <v>1710</v>
      </c>
      <c r="F793" t="s">
        <v>66</v>
      </c>
      <c r="G793" t="s">
        <v>42</v>
      </c>
      <c r="H793" t="s">
        <v>1711</v>
      </c>
      <c r="I793" t="s">
        <v>68</v>
      </c>
      <c r="J793" s="19" t="s">
        <v>69</v>
      </c>
      <c r="K793" t="s">
        <v>70</v>
      </c>
      <c r="L793">
        <v>1956</v>
      </c>
      <c r="M793">
        <f t="shared" si="1138"/>
        <v>1956</v>
      </c>
      <c r="N793">
        <v>63</v>
      </c>
      <c r="O793" s="19">
        <f t="shared" si="1139"/>
        <v>63</v>
      </c>
      <c r="P793" t="s">
        <v>54</v>
      </c>
      <c r="Q793" s="19" t="str">
        <f t="shared" si="1140"/>
        <v>60-70</v>
      </c>
      <c r="R793" s="23">
        <v>291.08</v>
      </c>
      <c r="S793" s="15">
        <f t="shared" si="1141"/>
        <v>0.29108000000000001</v>
      </c>
      <c r="T793">
        <v>30319872</v>
      </c>
      <c r="U793" t="s">
        <v>45</v>
      </c>
      <c r="V793" t="s">
        <v>46</v>
      </c>
      <c r="W793" t="s">
        <v>47</v>
      </c>
      <c r="X793" t="s">
        <v>48</v>
      </c>
      <c r="Y793" t="s">
        <v>71</v>
      </c>
      <c r="Z793" t="s">
        <v>1712</v>
      </c>
      <c r="AA793" t="s">
        <v>1713</v>
      </c>
      <c r="AB793" t="s">
        <v>787</v>
      </c>
      <c r="AC793">
        <v>1956</v>
      </c>
      <c r="AD793">
        <v>126</v>
      </c>
      <c r="AE793" t="str">
        <f t="shared" si="1142"/>
        <v>&gt;80</v>
      </c>
      <c r="AF793">
        <v>-37.693497129999997</v>
      </c>
      <c r="AG793">
        <v>145.01571834999999</v>
      </c>
      <c r="AH793" t="s">
        <v>75</v>
      </c>
      <c r="AI793" t="s">
        <v>76</v>
      </c>
      <c r="AJ793" s="33" t="s">
        <v>77</v>
      </c>
      <c r="AL793" t="s">
        <v>78</v>
      </c>
      <c r="AM793" t="s">
        <v>79</v>
      </c>
      <c r="AN793">
        <v>220</v>
      </c>
      <c r="AO793" s="69">
        <v>2</v>
      </c>
      <c r="AP793">
        <v>2</v>
      </c>
      <c r="AQ793">
        <v>0</v>
      </c>
      <c r="AR793">
        <v>1</v>
      </c>
      <c r="AS793" s="82" t="str">
        <f t="shared" si="1143"/>
        <v>Gw-0-1</v>
      </c>
      <c r="AT793" s="14">
        <f t="shared" si="1144"/>
        <v>78824</v>
      </c>
      <c r="AU793" s="81">
        <f>VLOOKUP(C793,Bushfire_Vlookup!$F$2:$H$12575,3,FALSE)</f>
        <v>325.92290800000001</v>
      </c>
      <c r="AV793" s="14">
        <f>VLOOKUP(AS793,Safety_collateral_Vlookup!$J$3:$L$20,2,FALSE)</f>
        <v>11570.139925214824</v>
      </c>
      <c r="AW793" s="14">
        <f>VLOOKUP(AS793,Safety_collateral_Vlookup!$J$3:$L$20,3,FALSE)</f>
        <v>148000</v>
      </c>
      <c r="AX793" s="48">
        <f t="shared" si="1145"/>
        <v>254714.3070430402</v>
      </c>
      <c r="AY793" s="49">
        <f>(R793/1000)*AZ793</f>
        <v>22122.080000000002</v>
      </c>
      <c r="AZ793" s="14">
        <v>76000</v>
      </c>
      <c r="BA793" s="16">
        <f t="shared" si="1146"/>
        <v>11.514030644633786</v>
      </c>
      <c r="BB793" t="e">
        <f>IF(BA793&lt;=#REF!,#REF!,IF(BA793&lt;=#REF!,#REF!,IF(BA793&lt;=#REF!,#REF!,IF(BA793&lt;=#REF!,#REF!,#REF!))))</f>
        <v>#REF!</v>
      </c>
      <c r="BC793" s="51">
        <v>5</v>
      </c>
      <c r="BD793" s="21">
        <v>70</v>
      </c>
      <c r="BE793" s="21">
        <v>6.4399999999999999E-2</v>
      </c>
      <c r="BF793" s="26">
        <f t="shared" si="1147"/>
        <v>1442.9390557442086</v>
      </c>
      <c r="BG793" s="21">
        <v>7</v>
      </c>
      <c r="BH793" s="21">
        <f t="shared" si="1148"/>
        <v>10.5</v>
      </c>
      <c r="BI793" s="28">
        <f t="shared" si="1149"/>
        <v>1.1390624999999999E-6</v>
      </c>
      <c r="BJ793" s="27">
        <f t="shared" si="1150"/>
        <v>1.1390624999999999E-6</v>
      </c>
      <c r="BK793" s="28">
        <f t="shared" si="1151"/>
        <v>1.7463268216136603E-5</v>
      </c>
      <c r="BL793" s="35">
        <f t="shared" si="1152"/>
        <v>2.0107260539605604E-4</v>
      </c>
      <c r="BM793" s="21" t="str">
        <f t="shared" si="1153"/>
        <v>Cr1</v>
      </c>
      <c r="BN793" s="51">
        <v>1</v>
      </c>
      <c r="BO793" s="21">
        <v>2</v>
      </c>
      <c r="BP793" s="50" t="s">
        <v>5497</v>
      </c>
      <c r="BQ793" s="14">
        <v>78824</v>
      </c>
      <c r="BR793">
        <f>IFERROR(VLOOKUP(AO793,'Model Failure data- Lines'!$A$37:$E$41,3,FALSE),'Model Failure data- Lines'!$C$37)</f>
        <v>5.2310000000000009E-2</v>
      </c>
      <c r="BS793" s="14">
        <f t="shared" si="1154"/>
        <v>13324.105401421435</v>
      </c>
      <c r="BT793" s="34">
        <f t="shared" si="1137"/>
        <v>19731.798581250274</v>
      </c>
      <c r="BU793" s="34">
        <f t="shared" si="1155"/>
        <v>0.6752605621102572</v>
      </c>
      <c r="BV793" s="54">
        <f t="shared" si="1156"/>
        <v>-6407.6931798288388</v>
      </c>
      <c r="BW793">
        <f>IFERROR(VLOOKUP(AO793,'Model Failure data- Lines'!$A$37:$E$41,4,FALSE),'Model Failure data- Lines'!$D$37)</f>
        <v>5.571000000000001E-2</v>
      </c>
      <c r="BX793" s="14">
        <f t="shared" si="1157"/>
        <v>14190.134045367771</v>
      </c>
      <c r="BY793" s="34">
        <f t="shared" si="1158"/>
        <v>17599.786062207091</v>
      </c>
      <c r="BZ793" s="71">
        <f t="shared" si="1159"/>
        <v>0.80626741684314918</v>
      </c>
      <c r="CA793" s="71">
        <f t="shared" si="1160"/>
        <v>-3409.6520168393199</v>
      </c>
      <c r="CB793" s="56">
        <v>2</v>
      </c>
      <c r="CC793">
        <f>IFERROR(VLOOKUP(AO793,'Model Failure data- Lines'!$A$37:$E$41,5,FALSE),'Model Failure data- Lines'!$E$37)</f>
        <v>6.1850000000000002E-2</v>
      </c>
      <c r="CD793" s="14">
        <f t="shared" si="1161"/>
        <v>15754.079890612036</v>
      </c>
      <c r="CE793" s="34">
        <f t="shared" si="1162"/>
        <v>14001.959555134908</v>
      </c>
      <c r="CF793" s="34">
        <f t="shared" si="1163"/>
        <v>1.1251339377590601</v>
      </c>
      <c r="CG793" s="54">
        <f t="shared" si="1164"/>
        <v>1752.1203354771278</v>
      </c>
      <c r="CH793" t="e">
        <f>IFERROR(VLOOKUP(AO793,'Model Failure data- Lines'!#REF!,3,FALSE),'Model Failure data- Lines'!#REF!)</f>
        <v>#REF!</v>
      </c>
      <c r="CI793" s="14" t="e">
        <f t="shared" si="1165"/>
        <v>#REF!</v>
      </c>
      <c r="CJ793" s="34">
        <f t="shared" si="1166"/>
        <v>18926.216067897611</v>
      </c>
      <c r="CK793" s="34" t="e">
        <f t="shared" si="1167"/>
        <v>#REF!</v>
      </c>
      <c r="CL793" s="54" t="e">
        <f t="shared" si="1168"/>
        <v>#REF!</v>
      </c>
      <c r="CM793" t="e">
        <f>IFERROR(VLOOKUP(AO793,'Model Failure data- Lines'!#REF!,4,FALSE),'Model Failure data- Lines'!#REF!)</f>
        <v>#REF!</v>
      </c>
      <c r="CN793" s="14" t="e">
        <f t="shared" si="1169"/>
        <v>#REF!</v>
      </c>
      <c r="CO793" s="34">
        <f t="shared" si="1170"/>
        <v>16192.042278517467</v>
      </c>
      <c r="CP793" s="34" t="e">
        <f t="shared" si="1171"/>
        <v>#REF!</v>
      </c>
      <c r="CQ793" s="54" t="e">
        <f t="shared" si="1172"/>
        <v>#REF!</v>
      </c>
      <c r="CR793" t="e">
        <f>IFERROR(VLOOKUP(AO793,'Model Failure data- Lines'!#REF!,5,FALSE),'Model Failure data- Lines'!#REF!)</f>
        <v>#REF!</v>
      </c>
      <c r="CS793" s="14" t="e">
        <f t="shared" si="1173"/>
        <v>#REF!</v>
      </c>
      <c r="CT793" s="34">
        <f t="shared" si="1174"/>
        <v>11851.608580626104</v>
      </c>
      <c r="CU793" s="34" t="e">
        <f t="shared" si="1175"/>
        <v>#REF!</v>
      </c>
      <c r="CV793" s="54" t="e">
        <f t="shared" si="1176"/>
        <v>#REF!</v>
      </c>
      <c r="CW793" t="s">
        <v>787</v>
      </c>
      <c r="CZ793">
        <f t="shared" si="1177"/>
        <v>-3409.6520168393195</v>
      </c>
      <c r="DA793" s="34">
        <f t="shared" si="1178"/>
        <v>4685.5011376800003</v>
      </c>
      <c r="DB793" s="34">
        <f t="shared" si="1179"/>
        <v>19.373695273393562</v>
      </c>
      <c r="DC793" s="34">
        <f t="shared" si="1180"/>
        <v>687.75885241437697</v>
      </c>
      <c r="DD793" s="9">
        <f t="shared" si="1181"/>
        <v>8797.5003600000018</v>
      </c>
      <c r="DE793" s="59">
        <f t="shared" si="1182"/>
        <v>0.33019428306313536</v>
      </c>
      <c r="DF793" s="59">
        <f t="shared" si="1183"/>
        <v>1.3652933236185964E-3</v>
      </c>
      <c r="DG793" s="59">
        <f t="shared" si="1184"/>
        <v>4.846739644710326E-2</v>
      </c>
      <c r="DH793" s="59">
        <f t="shared" si="1185"/>
        <v>0.61997302716614289</v>
      </c>
      <c r="DI793" s="14">
        <f t="shared" si="1186"/>
        <v>-1125.8476031950327</v>
      </c>
      <c r="DJ793" s="14">
        <f t="shared" si="1187"/>
        <v>-4.6551751344534047</v>
      </c>
      <c r="DK793" s="14">
        <f t="shared" si="1188"/>
        <v>-165.25695604681647</v>
      </c>
      <c r="DL793" s="14">
        <f t="shared" si="1189"/>
        <v>-2113.8922824630172</v>
      </c>
      <c r="DM793">
        <f t="shared" si="1190"/>
        <v>1752.1203354771287</v>
      </c>
      <c r="DN793" s="34">
        <f t="shared" si="1191"/>
        <v>5201.9071148000003</v>
      </c>
      <c r="DO793" s="34">
        <f t="shared" si="1192"/>
        <v>21.508940094406601</v>
      </c>
      <c r="DP793" s="34">
        <f t="shared" si="1193"/>
        <v>763.55923571763083</v>
      </c>
      <c r="DQ793" s="9">
        <f t="shared" si="1194"/>
        <v>9767.1045999999988</v>
      </c>
      <c r="DR793" s="59">
        <f t="shared" si="1195"/>
        <v>0.33019428306313542</v>
      </c>
      <c r="DS793" s="59">
        <f t="shared" si="1196"/>
        <v>1.3652933236185964E-3</v>
      </c>
      <c r="DT793" s="59">
        <f t="shared" si="1197"/>
        <v>4.8467396447103267E-2</v>
      </c>
      <c r="DU793" s="59">
        <f t="shared" si="1198"/>
        <v>0.61997302716614278</v>
      </c>
      <c r="DV793" s="14">
        <f t="shared" si="1199"/>
        <v>578.54011801321076</v>
      </c>
      <c r="DW793" s="14">
        <f t="shared" si="1200"/>
        <v>2.3921581962032992</v>
      </c>
      <c r="DX793" s="14">
        <f t="shared" si="1201"/>
        <v>84.920710922601572</v>
      </c>
      <c r="DY793" s="14">
        <f t="shared" si="1202"/>
        <v>1086.2673483451131</v>
      </c>
      <c r="DZ793" s="34" t="e">
        <f t="shared" si="1203"/>
        <v>#REF!</v>
      </c>
      <c r="EA793" s="34" t="e">
        <f t="shared" si="1204"/>
        <v>#REF!</v>
      </c>
      <c r="EB793" s="34" t="e">
        <f t="shared" si="1205"/>
        <v>#REF!</v>
      </c>
      <c r="EC793" s="34" t="e">
        <f t="shared" si="1206"/>
        <v>#REF!</v>
      </c>
      <c r="ED793" s="34" t="e">
        <f t="shared" si="1207"/>
        <v>#REF!</v>
      </c>
      <c r="EE793" s="59" t="e">
        <f t="shared" si="1208"/>
        <v>#REF!</v>
      </c>
      <c r="EF793" s="59" t="e">
        <f t="shared" si="1209"/>
        <v>#REF!</v>
      </c>
      <c r="EG793" s="59" t="e">
        <f t="shared" si="1210"/>
        <v>#REF!</v>
      </c>
      <c r="EH793" s="59" t="e">
        <f t="shared" si="1211"/>
        <v>#REF!</v>
      </c>
      <c r="EI793" s="14" t="e">
        <f t="shared" si="1212"/>
        <v>#REF!</v>
      </c>
      <c r="EJ793" s="14" t="e">
        <f t="shared" si="1213"/>
        <v>#REF!</v>
      </c>
      <c r="EK793" s="14" t="e">
        <f t="shared" si="1214"/>
        <v>#REF!</v>
      </c>
      <c r="EL793" s="14" t="e">
        <f t="shared" si="1215"/>
        <v>#REF!</v>
      </c>
      <c r="EM793" t="e">
        <f t="shared" si="1216"/>
        <v>#REF!</v>
      </c>
      <c r="EN793" s="34" t="e">
        <f t="shared" si="1217"/>
        <v>#REF!</v>
      </c>
      <c r="EO793" s="34" t="e">
        <f t="shared" si="1218"/>
        <v>#REF!</v>
      </c>
      <c r="EP793" s="34" t="e">
        <f t="shared" si="1219"/>
        <v>#REF!</v>
      </c>
      <c r="EQ793" s="34" t="e">
        <f t="shared" si="1220"/>
        <v>#REF!</v>
      </c>
      <c r="ER793" s="59" t="e">
        <f t="shared" si="1221"/>
        <v>#REF!</v>
      </c>
      <c r="ES793" s="59" t="e">
        <f t="shared" si="1222"/>
        <v>#REF!</v>
      </c>
      <c r="ET793" s="59" t="e">
        <f t="shared" si="1223"/>
        <v>#REF!</v>
      </c>
      <c r="EU793" s="59" t="e">
        <f t="shared" si="1224"/>
        <v>#REF!</v>
      </c>
      <c r="EV793" s="14" t="e">
        <f t="shared" si="1225"/>
        <v>#REF!</v>
      </c>
      <c r="EW793" s="14" t="e">
        <f t="shared" si="1226"/>
        <v>#REF!</v>
      </c>
      <c r="EX793" s="14" t="e">
        <f t="shared" si="1227"/>
        <v>#REF!</v>
      </c>
      <c r="EY793" s="14" t="e">
        <f t="shared" si="1228"/>
        <v>#REF!</v>
      </c>
    </row>
    <row r="794" spans="1:155" x14ac:dyDescent="0.2">
      <c r="A794" s="17">
        <v>30016201</v>
      </c>
      <c r="B794" t="s">
        <v>62</v>
      </c>
      <c r="C794" t="s">
        <v>752</v>
      </c>
      <c r="D794" t="s">
        <v>753</v>
      </c>
      <c r="E794" t="s">
        <v>754</v>
      </c>
      <c r="F794" t="s">
        <v>66</v>
      </c>
      <c r="G794" t="s">
        <v>42</v>
      </c>
      <c r="H794" t="s">
        <v>755</v>
      </c>
      <c r="I794" t="s">
        <v>68</v>
      </c>
      <c r="J794" s="19" t="s">
        <v>69</v>
      </c>
      <c r="K794" t="s">
        <v>70</v>
      </c>
      <c r="L794">
        <v>1956</v>
      </c>
      <c r="M794">
        <f t="shared" si="1138"/>
        <v>1956</v>
      </c>
      <c r="N794">
        <v>63</v>
      </c>
      <c r="O794" s="19">
        <f t="shared" si="1139"/>
        <v>63</v>
      </c>
      <c r="P794" t="s">
        <v>54</v>
      </c>
      <c r="Q794" s="19" t="str">
        <f t="shared" si="1140"/>
        <v>60-70</v>
      </c>
      <c r="R794" s="23">
        <v>145.69</v>
      </c>
      <c r="S794" s="15">
        <f t="shared" si="1141"/>
        <v>0.14568999999999999</v>
      </c>
      <c r="T794">
        <v>30386104</v>
      </c>
      <c r="U794" t="s">
        <v>45</v>
      </c>
      <c r="V794" t="s">
        <v>46</v>
      </c>
      <c r="W794" s="20" t="s">
        <v>87</v>
      </c>
      <c r="X794" t="s">
        <v>88</v>
      </c>
      <c r="Y794" t="s">
        <v>756</v>
      </c>
      <c r="Z794" t="s">
        <v>757</v>
      </c>
      <c r="AA794" t="s">
        <v>758</v>
      </c>
      <c r="AB794" t="s">
        <v>679</v>
      </c>
      <c r="AC794">
        <v>1956</v>
      </c>
      <c r="AD794">
        <v>126</v>
      </c>
      <c r="AE794" t="str">
        <f t="shared" si="1142"/>
        <v>&gt;80</v>
      </c>
      <c r="AF794">
        <v>-37.692835809999998</v>
      </c>
      <c r="AG794">
        <v>145.01254187000001</v>
      </c>
      <c r="AH794" t="s">
        <v>75</v>
      </c>
      <c r="AI794" t="s">
        <v>76</v>
      </c>
      <c r="AJ794" s="33" t="s">
        <v>77</v>
      </c>
      <c r="AL794" t="s">
        <v>48</v>
      </c>
      <c r="AM794" t="s">
        <v>86</v>
      </c>
      <c r="AN794">
        <v>220</v>
      </c>
      <c r="AO794" s="69">
        <v>2</v>
      </c>
      <c r="AP794">
        <v>2</v>
      </c>
      <c r="AQ794">
        <v>4</v>
      </c>
      <c r="AR794">
        <v>2</v>
      </c>
      <c r="AS794" s="82" t="str">
        <f t="shared" si="1143"/>
        <v>Gw-4-2</v>
      </c>
      <c r="AT794" s="14">
        <f t="shared" si="1144"/>
        <v>78824</v>
      </c>
      <c r="AU794" s="81">
        <f>VLOOKUP(C794,Bushfire_Vlookup!$F$2:$H$12575,3,FALSE)</f>
        <v>204.53747200000001</v>
      </c>
      <c r="AV794" s="14">
        <f>VLOOKUP(AS794,Safety_collateral_Vlookup!$J$3:$L$20,2,FALSE)</f>
        <v>2550415.8044019579</v>
      </c>
      <c r="AW794" s="14">
        <f>VLOOKUP(AS794,Safety_collateral_Vlookup!$J$3:$L$20,3,FALSE)</f>
        <v>550000</v>
      </c>
      <c r="AX794" s="48">
        <f t="shared" si="1145"/>
        <v>3392467.112779513</v>
      </c>
      <c r="AY794" s="48">
        <f>AZ794</f>
        <v>110000</v>
      </c>
      <c r="AZ794" s="14">
        <v>110000</v>
      </c>
      <c r="BA794" s="16">
        <f t="shared" si="1146"/>
        <v>30.840610116177391</v>
      </c>
      <c r="BB794" t="e">
        <f>IF(BA794&lt;=#REF!,#REF!,IF(BA794&lt;=#REF!,#REF!,IF(BA794&lt;=#REF!,#REF!,IF(BA794&lt;=#REF!,#REF!,#REF!))))</f>
        <v>#REF!</v>
      </c>
      <c r="BC794" s="51">
        <v>5</v>
      </c>
      <c r="BD794" s="21">
        <v>70</v>
      </c>
      <c r="BE794" s="21">
        <v>6.4399999999999999E-2</v>
      </c>
      <c r="BF794" s="26">
        <f t="shared" si="1147"/>
        <v>7174.8812106213763</v>
      </c>
      <c r="BG794" s="21">
        <v>7</v>
      </c>
      <c r="BH794" s="21">
        <f t="shared" si="1148"/>
        <v>10.5</v>
      </c>
      <c r="BI794" s="28">
        <f t="shared" si="1149"/>
        <v>1.1390624999999999E-6</v>
      </c>
      <c r="BJ794" s="27">
        <f t="shared" si="1150"/>
        <v>1.1390624999999999E-6</v>
      </c>
      <c r="BK794" s="28">
        <f t="shared" si="1151"/>
        <v>1.7463268216136603E-5</v>
      </c>
      <c r="BL794" s="35">
        <f t="shared" si="1152"/>
        <v>5.3857784640810164E-4</v>
      </c>
      <c r="BM794" s="21" t="str">
        <f t="shared" si="1153"/>
        <v>Cr1</v>
      </c>
      <c r="BN794" s="51">
        <v>1</v>
      </c>
      <c r="BO794" s="21">
        <v>0</v>
      </c>
      <c r="BP794" s="50" t="s">
        <v>5497</v>
      </c>
      <c r="BQ794" s="14">
        <v>78824</v>
      </c>
      <c r="BR794">
        <f>IFERROR(VLOOKUP(AO794,'Model Failure data- Lines'!$A$37:$E$41,3,FALSE),'Model Failure data- Lines'!$C$37)</f>
        <v>5.2310000000000009E-2</v>
      </c>
      <c r="BS794" s="14">
        <f t="shared" si="1154"/>
        <v>177459.95466949636</v>
      </c>
      <c r="BT794" s="34">
        <f t="shared" si="1137"/>
        <v>98114.546368945856</v>
      </c>
      <c r="BU794" s="34">
        <f t="shared" si="1155"/>
        <v>1.8087017800824696</v>
      </c>
      <c r="BV794" s="54">
        <f t="shared" si="1156"/>
        <v>79345.408300550509</v>
      </c>
      <c r="BW794">
        <f>IFERROR(VLOOKUP(AO794,'Model Failure data- Lines'!$A$37:$E$41,4,FALSE),'Model Failure data- Lines'!$D$37)</f>
        <v>5.571000000000001E-2</v>
      </c>
      <c r="BX794" s="14">
        <f t="shared" si="1157"/>
        <v>188994.34285294669</v>
      </c>
      <c r="BY794" s="34">
        <f t="shared" si="1158"/>
        <v>87513.310992582061</v>
      </c>
      <c r="BZ794" s="71">
        <f t="shared" si="1159"/>
        <v>2.1596068153445427</v>
      </c>
      <c r="CA794" s="71">
        <f t="shared" si="1160"/>
        <v>101481.03186036463</v>
      </c>
      <c r="CB794" s="57">
        <v>2</v>
      </c>
      <c r="CC794">
        <f>IFERROR(VLOOKUP(AO794,'Model Failure data- Lines'!$A$37:$E$41,5,FALSE),'Model Failure data- Lines'!$E$37)</f>
        <v>6.1850000000000002E-2</v>
      </c>
      <c r="CD794" s="14">
        <f t="shared" si="1161"/>
        <v>209824.09092541289</v>
      </c>
      <c r="CE794" s="34">
        <f t="shared" si="1162"/>
        <v>69623.450917130744</v>
      </c>
      <c r="CF794" s="34">
        <f t="shared" si="1163"/>
        <v>3.0136985191262045</v>
      </c>
      <c r="CG794" s="54">
        <f t="shared" si="1164"/>
        <v>140200.64000828215</v>
      </c>
      <c r="CH794" t="e">
        <f>IFERROR(VLOOKUP(AO794,'Model Failure data- Lines'!#REF!,3,FALSE),'Model Failure data- Lines'!#REF!)</f>
        <v>#REF!</v>
      </c>
      <c r="CI794" s="14" t="e">
        <f t="shared" si="1165"/>
        <v>#REF!</v>
      </c>
      <c r="CJ794" s="34">
        <f t="shared" si="1166"/>
        <v>94108.861710505385</v>
      </c>
      <c r="CK794" s="34" t="e">
        <f t="shared" si="1167"/>
        <v>#REF!</v>
      </c>
      <c r="CL794" s="54" t="e">
        <f t="shared" si="1168"/>
        <v>#REF!</v>
      </c>
      <c r="CM794" t="e">
        <f>IFERROR(VLOOKUP(AO794,'Model Failure data- Lines'!#REF!,4,FALSE),'Model Failure data- Lines'!#REF!)</f>
        <v>#REF!</v>
      </c>
      <c r="CN794" s="14" t="e">
        <f t="shared" si="1169"/>
        <v>#REF!</v>
      </c>
      <c r="CO794" s="34">
        <f t="shared" si="1170"/>
        <v>80513.4350222457</v>
      </c>
      <c r="CP794" s="34" t="e">
        <f t="shared" si="1171"/>
        <v>#REF!</v>
      </c>
      <c r="CQ794" s="54" t="e">
        <f t="shared" si="1172"/>
        <v>#REF!</v>
      </c>
      <c r="CR794" t="e">
        <f>IFERROR(VLOOKUP(AO794,'Model Failure data- Lines'!#REF!,5,FALSE),'Model Failure data- Lines'!#REF!)</f>
        <v>#REF!</v>
      </c>
      <c r="CS794" s="14" t="e">
        <f t="shared" si="1173"/>
        <v>#REF!</v>
      </c>
      <c r="CT794" s="34">
        <f t="shared" si="1174"/>
        <v>58931.029264376193</v>
      </c>
      <c r="CU794" s="34" t="e">
        <f t="shared" si="1175"/>
        <v>#REF!</v>
      </c>
      <c r="CV794" s="54" t="e">
        <f t="shared" si="1176"/>
        <v>#REF!</v>
      </c>
      <c r="CW794" t="s">
        <v>679</v>
      </c>
      <c r="CZ794">
        <f t="shared" si="1177"/>
        <v>101481.03186036464</v>
      </c>
      <c r="DA794" s="34">
        <f t="shared" si="1178"/>
        <v>4685.5011376800003</v>
      </c>
      <c r="DB794" s="34">
        <f t="shared" si="1179"/>
        <v>12.158232996983042</v>
      </c>
      <c r="DC794" s="34">
        <f t="shared" si="1180"/>
        <v>151603.2699822697</v>
      </c>
      <c r="DD794" s="9">
        <f t="shared" si="1181"/>
        <v>32693.413500000002</v>
      </c>
      <c r="DE794" s="59">
        <f t="shared" si="1182"/>
        <v>2.4791753377114097E-2</v>
      </c>
      <c r="DF794" s="59">
        <f t="shared" si="1183"/>
        <v>6.4331200677488832E-5</v>
      </c>
      <c r="DG794" s="59">
        <f t="shared" si="1184"/>
        <v>0.80215771379056378</v>
      </c>
      <c r="DH794" s="59">
        <f t="shared" si="1185"/>
        <v>0.17298620163164458</v>
      </c>
      <c r="DI794" s="14">
        <f t="shared" si="1186"/>
        <v>2515.892714337218</v>
      </c>
      <c r="DJ794" s="14">
        <f t="shared" si="1187"/>
        <v>6.5283966255677548</v>
      </c>
      <c r="DK794" s="14">
        <f t="shared" si="1188"/>
        <v>81403.792510217463</v>
      </c>
      <c r="DL794" s="14">
        <f t="shared" si="1189"/>
        <v>17554.818239184384</v>
      </c>
      <c r="DM794">
        <f t="shared" si="1190"/>
        <v>140200.64000828215</v>
      </c>
      <c r="DN794" s="34">
        <f t="shared" si="1191"/>
        <v>5201.9071148000003</v>
      </c>
      <c r="DO794" s="34">
        <f t="shared" si="1192"/>
        <v>13.4982357002944</v>
      </c>
      <c r="DP794" s="34">
        <f t="shared" si="1193"/>
        <v>168312.01307491257</v>
      </c>
      <c r="DQ794" s="9">
        <f t="shared" si="1194"/>
        <v>36296.672500000001</v>
      </c>
      <c r="DR794" s="59">
        <f t="shared" si="1195"/>
        <v>2.4791753377114097E-2</v>
      </c>
      <c r="DS794" s="59">
        <f t="shared" si="1196"/>
        <v>6.4331200677488832E-5</v>
      </c>
      <c r="DT794" s="59">
        <f t="shared" si="1197"/>
        <v>0.80215771379056366</v>
      </c>
      <c r="DU794" s="59">
        <f t="shared" si="1198"/>
        <v>0.17298620163164458</v>
      </c>
      <c r="DV794" s="14">
        <f t="shared" si="1199"/>
        <v>3475.8196903988865</v>
      </c>
      <c r="DW794" s="14">
        <f t="shared" si="1200"/>
        <v>9.0192755074851689</v>
      </c>
      <c r="DX794" s="14">
        <f t="shared" si="1201"/>
        <v>112463.02486101745</v>
      </c>
      <c r="DY794" s="14">
        <f t="shared" si="1202"/>
        <v>24252.776181358313</v>
      </c>
      <c r="DZ794" s="34" t="e">
        <f t="shared" si="1203"/>
        <v>#REF!</v>
      </c>
      <c r="EA794" s="34" t="e">
        <f t="shared" si="1204"/>
        <v>#REF!</v>
      </c>
      <c r="EB794" s="34" t="e">
        <f t="shared" si="1205"/>
        <v>#REF!</v>
      </c>
      <c r="EC794" s="34" t="e">
        <f t="shared" si="1206"/>
        <v>#REF!</v>
      </c>
      <c r="ED794" s="34" t="e">
        <f t="shared" si="1207"/>
        <v>#REF!</v>
      </c>
      <c r="EE794" s="59" t="e">
        <f t="shared" si="1208"/>
        <v>#REF!</v>
      </c>
      <c r="EF794" s="59" t="e">
        <f t="shared" si="1209"/>
        <v>#REF!</v>
      </c>
      <c r="EG794" s="59" t="e">
        <f t="shared" si="1210"/>
        <v>#REF!</v>
      </c>
      <c r="EH794" s="59" t="e">
        <f t="shared" si="1211"/>
        <v>#REF!</v>
      </c>
      <c r="EI794" s="14" t="e">
        <f t="shared" si="1212"/>
        <v>#REF!</v>
      </c>
      <c r="EJ794" s="14" t="e">
        <f t="shared" si="1213"/>
        <v>#REF!</v>
      </c>
      <c r="EK794" s="14" t="e">
        <f t="shared" si="1214"/>
        <v>#REF!</v>
      </c>
      <c r="EL794" s="14" t="e">
        <f t="shared" si="1215"/>
        <v>#REF!</v>
      </c>
      <c r="EM794" t="e">
        <f t="shared" si="1216"/>
        <v>#REF!</v>
      </c>
      <c r="EN794" s="34" t="e">
        <f t="shared" si="1217"/>
        <v>#REF!</v>
      </c>
      <c r="EO794" s="34" t="e">
        <f t="shared" si="1218"/>
        <v>#REF!</v>
      </c>
      <c r="EP794" s="34" t="e">
        <f t="shared" si="1219"/>
        <v>#REF!</v>
      </c>
      <c r="EQ794" s="34" t="e">
        <f t="shared" si="1220"/>
        <v>#REF!</v>
      </c>
      <c r="ER794" s="59" t="e">
        <f t="shared" si="1221"/>
        <v>#REF!</v>
      </c>
      <c r="ES794" s="59" t="e">
        <f t="shared" si="1222"/>
        <v>#REF!</v>
      </c>
      <c r="ET794" s="59" t="e">
        <f t="shared" si="1223"/>
        <v>#REF!</v>
      </c>
      <c r="EU794" s="59" t="e">
        <f t="shared" si="1224"/>
        <v>#REF!</v>
      </c>
      <c r="EV794" s="14" t="e">
        <f t="shared" si="1225"/>
        <v>#REF!</v>
      </c>
      <c r="EW794" s="14" t="e">
        <f t="shared" si="1226"/>
        <v>#REF!</v>
      </c>
      <c r="EX794" s="14" t="e">
        <f t="shared" si="1227"/>
        <v>#REF!</v>
      </c>
      <c r="EY794" s="14" t="e">
        <f t="shared" si="1228"/>
        <v>#REF!</v>
      </c>
    </row>
    <row r="795" spans="1:155" x14ac:dyDescent="0.2">
      <c r="A795" s="17">
        <v>30126827</v>
      </c>
      <c r="B795" t="s">
        <v>62</v>
      </c>
      <c r="C795" t="s">
        <v>2012</v>
      </c>
      <c r="D795" t="s">
        <v>2013</v>
      </c>
      <c r="E795" t="s">
        <v>1896</v>
      </c>
      <c r="F795" t="s">
        <v>66</v>
      </c>
      <c r="G795" t="s">
        <v>42</v>
      </c>
      <c r="H795" t="s">
        <v>2580</v>
      </c>
      <c r="I795" t="s">
        <v>68</v>
      </c>
      <c r="J795" s="19" t="s">
        <v>69</v>
      </c>
      <c r="K795" t="s">
        <v>70</v>
      </c>
      <c r="L795">
        <v>1967</v>
      </c>
      <c r="M795">
        <f t="shared" si="1138"/>
        <v>1967</v>
      </c>
      <c r="N795">
        <v>52</v>
      </c>
      <c r="O795" s="19">
        <f t="shared" si="1139"/>
        <v>52</v>
      </c>
      <c r="P795" t="s">
        <v>80</v>
      </c>
      <c r="Q795" s="19" t="str">
        <f t="shared" si="1140"/>
        <v>50-60</v>
      </c>
      <c r="R795" s="23">
        <v>304.8</v>
      </c>
      <c r="S795" s="15">
        <f t="shared" si="1141"/>
        <v>0.30480000000000002</v>
      </c>
      <c r="T795">
        <v>30378641</v>
      </c>
      <c r="U795" t="s">
        <v>45</v>
      </c>
      <c r="V795" t="s">
        <v>46</v>
      </c>
      <c r="W795" t="s">
        <v>47</v>
      </c>
      <c r="X795" t="s">
        <v>48</v>
      </c>
      <c r="Z795" t="s">
        <v>2014</v>
      </c>
      <c r="AA795" t="s">
        <v>2015</v>
      </c>
      <c r="AB795" t="s">
        <v>131</v>
      </c>
      <c r="AC795">
        <v>1967</v>
      </c>
      <c r="AD795">
        <v>104</v>
      </c>
      <c r="AE795" t="str">
        <f t="shared" si="1142"/>
        <v>&gt;80</v>
      </c>
      <c r="AF795">
        <v>-37.651058890000002</v>
      </c>
      <c r="AG795">
        <v>145.06657247999999</v>
      </c>
      <c r="AH795" t="s">
        <v>75</v>
      </c>
      <c r="AI795" t="s">
        <v>76</v>
      </c>
      <c r="AJ795" s="33" t="s">
        <v>232</v>
      </c>
      <c r="AL795" t="s">
        <v>78</v>
      </c>
      <c r="AM795" t="s">
        <v>79</v>
      </c>
      <c r="AN795">
        <v>220</v>
      </c>
      <c r="AO795" s="69">
        <v>2</v>
      </c>
      <c r="AP795">
        <v>2</v>
      </c>
      <c r="AQ795">
        <v>2</v>
      </c>
      <c r="AR795">
        <v>2</v>
      </c>
      <c r="AS795" s="82" t="str">
        <f t="shared" si="1143"/>
        <v>Gw-2-2</v>
      </c>
      <c r="AT795" s="14">
        <f t="shared" si="1144"/>
        <v>40000</v>
      </c>
      <c r="AU795" s="81">
        <f>VLOOKUP(C795,Bushfire_Vlookup!$F$2:$H$12575,3,FALSE)</f>
        <v>4631.2274399999997</v>
      </c>
      <c r="AV795" s="14">
        <f>VLOOKUP(AS795,Safety_collateral_Vlookup!$J$3:$L$20,2,FALSE)</f>
        <v>1665806.0550856832</v>
      </c>
      <c r="AW795" s="14">
        <f>VLOOKUP(AS795,Safety_collateral_Vlookup!$J$3:$L$20,3,FALSE)</f>
        <v>550000</v>
      </c>
      <c r="AX795" s="48">
        <f t="shared" si="1145"/>
        <v>2411886.5804549041</v>
      </c>
      <c r="AY795" s="49">
        <f t="shared" ref="AY795:AY814" si="1229">(R795/1000)*AZ795</f>
        <v>23164.800000000003</v>
      </c>
      <c r="AZ795" s="14">
        <v>76000</v>
      </c>
      <c r="BA795" s="16">
        <f t="shared" si="1146"/>
        <v>104.11860151846352</v>
      </c>
      <c r="BB795" t="e">
        <f>IF(BA795&lt;=#REF!,#REF!,IF(BA795&lt;=#REF!,#REF!,IF(BA795&lt;=#REF!,#REF!,IF(BA795&lt;=#REF!,#REF!,#REF!))))</f>
        <v>#REF!</v>
      </c>
      <c r="BC795" s="51">
        <v>5</v>
      </c>
      <c r="BD795" s="21">
        <v>70</v>
      </c>
      <c r="BE795" s="21">
        <v>6.4399999999999999E-2</v>
      </c>
      <c r="BF795" s="26">
        <f t="shared" si="1147"/>
        <v>1510.9517115254737</v>
      </c>
      <c r="BG795" s="21">
        <v>7</v>
      </c>
      <c r="BH795" s="21">
        <f t="shared" si="1148"/>
        <v>10.5</v>
      </c>
      <c r="BI795" s="28">
        <f t="shared" si="1149"/>
        <v>1.1390624999999999E-6</v>
      </c>
      <c r="BJ795" s="27">
        <f t="shared" si="1150"/>
        <v>1.1390624999999999E-6</v>
      </c>
      <c r="BK795" s="28">
        <f t="shared" si="1151"/>
        <v>1.7463268216136599E-5</v>
      </c>
      <c r="BL795" s="35">
        <f t="shared" si="1152"/>
        <v>1.8182510646059761E-3</v>
      </c>
      <c r="BM795" s="21" t="str">
        <f t="shared" si="1153"/>
        <v>Cr1</v>
      </c>
      <c r="BN795" s="51">
        <v>1</v>
      </c>
      <c r="BO795" s="21">
        <v>0</v>
      </c>
      <c r="BP795" s="50" t="s">
        <v>5497</v>
      </c>
      <c r="BQ795" s="14">
        <v>40000</v>
      </c>
      <c r="BR795">
        <f>IFERROR(VLOOKUP(AO795,'Model Failure data- Lines'!$A$37:$E$41,3,FALSE),'Model Failure data- Lines'!$C$37)</f>
        <v>5.2310000000000009E-2</v>
      </c>
      <c r="BS795" s="14">
        <f t="shared" si="1154"/>
        <v>126165.78702359606</v>
      </c>
      <c r="BT795" s="34">
        <f t="shared" si="1137"/>
        <v>20661.853124794157</v>
      </c>
      <c r="BU795" s="34">
        <f t="shared" si="1155"/>
        <v>6.1062183658733646</v>
      </c>
      <c r="BV795" s="54">
        <f t="shared" si="1156"/>
        <v>105503.9338988019</v>
      </c>
      <c r="BW795">
        <f>IFERROR(VLOOKUP(AO795,'Model Failure data- Lines'!$A$37:$E$41,4,FALSE),'Model Failure data- Lines'!$D$37)</f>
        <v>5.571000000000001E-2</v>
      </c>
      <c r="BX795" s="14">
        <f t="shared" si="1157"/>
        <v>134366.20139714272</v>
      </c>
      <c r="BY795" s="34">
        <f t="shared" si="1158"/>
        <v>18429.348604372412</v>
      </c>
      <c r="BZ795" s="71">
        <f t="shared" si="1159"/>
        <v>7.2908817496275473</v>
      </c>
      <c r="CA795" s="71">
        <f t="shared" si="1160"/>
        <v>115936.85279277031</v>
      </c>
      <c r="CB795" s="56">
        <v>2</v>
      </c>
      <c r="CC795">
        <f>IFERROR(VLOOKUP(AO795,'Model Failure data- Lines'!$A$37:$E$41,5,FALSE),'Model Failure data- Lines'!$E$37)</f>
        <v>6.1850000000000002E-2</v>
      </c>
      <c r="CD795" s="14">
        <f t="shared" si="1161"/>
        <v>149175.18500113583</v>
      </c>
      <c r="CE795" s="34">
        <f t="shared" si="1162"/>
        <v>14661.939234592277</v>
      </c>
      <c r="CF795" s="34">
        <f t="shared" si="1163"/>
        <v>10.174314776123415</v>
      </c>
      <c r="CG795" s="54">
        <f t="shared" si="1164"/>
        <v>134513.24576654355</v>
      </c>
      <c r="CH795" t="e">
        <f>IFERROR(VLOOKUP(AO795,'Model Failure data- Lines'!#REF!,3,FALSE),'Model Failure data- Lines'!#REF!)</f>
        <v>#REF!</v>
      </c>
      <c r="CI795" s="14" t="e">
        <f t="shared" si="1165"/>
        <v>#REF!</v>
      </c>
      <c r="CJ795" s="34">
        <f t="shared" si="1166"/>
        <v>19818.299634104686</v>
      </c>
      <c r="CK795" s="34" t="e">
        <f t="shared" si="1167"/>
        <v>#REF!</v>
      </c>
      <c r="CL795" s="54" t="e">
        <f t="shared" si="1168"/>
        <v>#REF!</v>
      </c>
      <c r="CM795" t="e">
        <f>IFERROR(VLOOKUP(AO795,'Model Failure data- Lines'!#REF!,4,FALSE),'Model Failure data- Lines'!#REF!)</f>
        <v>#REF!</v>
      </c>
      <c r="CN795" s="14" t="e">
        <f t="shared" si="1169"/>
        <v>#REF!</v>
      </c>
      <c r="CO795" s="34">
        <f t="shared" si="1170"/>
        <v>16955.251087302888</v>
      </c>
      <c r="CP795" s="34" t="e">
        <f t="shared" si="1171"/>
        <v>#REF!</v>
      </c>
      <c r="CQ795" s="54" t="e">
        <f t="shared" si="1172"/>
        <v>#REF!</v>
      </c>
      <c r="CR795" t="e">
        <f>IFERROR(VLOOKUP(AO795,'Model Failure data- Lines'!#REF!,5,FALSE),'Model Failure data- Lines'!#REF!)</f>
        <v>#REF!</v>
      </c>
      <c r="CS795" s="14" t="e">
        <f t="shared" si="1173"/>
        <v>#REF!</v>
      </c>
      <c r="CT795" s="34">
        <f t="shared" si="1174"/>
        <v>12410.231879122017</v>
      </c>
      <c r="CU795" s="34" t="e">
        <f t="shared" si="1175"/>
        <v>#REF!</v>
      </c>
      <c r="CV795" s="54" t="e">
        <f t="shared" si="1176"/>
        <v>#REF!</v>
      </c>
      <c r="CW795" t="s">
        <v>131</v>
      </c>
      <c r="CZ795">
        <f t="shared" si="1177"/>
        <v>115936.85279277031</v>
      </c>
      <c r="DA795" s="34">
        <f t="shared" si="1178"/>
        <v>2377.7028000000005</v>
      </c>
      <c r="DB795" s="34">
        <f t="shared" si="1179"/>
        <v>275.29206128812081</v>
      </c>
      <c r="DC795" s="34">
        <f t="shared" si="1180"/>
        <v>99019.7930358546</v>
      </c>
      <c r="DD795" s="9">
        <f t="shared" si="1181"/>
        <v>32693.413500000002</v>
      </c>
      <c r="DE795" s="59">
        <f t="shared" si="1182"/>
        <v>1.7695691143134171E-2</v>
      </c>
      <c r="DF795" s="59">
        <f t="shared" si="1183"/>
        <v>2.0488192597961979E-3</v>
      </c>
      <c r="DG795" s="59">
        <f t="shared" si="1184"/>
        <v>0.73693973637897481</v>
      </c>
      <c r="DH795" s="59">
        <f t="shared" si="1185"/>
        <v>0.24331575321809479</v>
      </c>
      <c r="DI795" s="14">
        <f t="shared" si="1186"/>
        <v>2051.5827391278758</v>
      </c>
      <c r="DJ795" s="14">
        <f t="shared" si="1187"/>
        <v>237.53365692198443</v>
      </c>
      <c r="DK795" s="14">
        <f t="shared" si="1188"/>
        <v>85438.473733712162</v>
      </c>
      <c r="DL795" s="14">
        <f t="shared" si="1189"/>
        <v>28209.262663008285</v>
      </c>
      <c r="DM795">
        <f t="shared" si="1190"/>
        <v>134513.24576654355</v>
      </c>
      <c r="DN795" s="34">
        <f t="shared" si="1191"/>
        <v>2639.7580000000003</v>
      </c>
      <c r="DO795" s="34">
        <f t="shared" si="1192"/>
        <v>305.63299211398794</v>
      </c>
      <c r="DP795" s="34">
        <f t="shared" si="1193"/>
        <v>109933.12150902182</v>
      </c>
      <c r="DQ795" s="9">
        <f t="shared" si="1194"/>
        <v>36296.672500000001</v>
      </c>
      <c r="DR795" s="59">
        <f t="shared" si="1195"/>
        <v>1.7695691143134167E-2</v>
      </c>
      <c r="DS795" s="59">
        <f t="shared" si="1196"/>
        <v>2.0488192597961975E-3</v>
      </c>
      <c r="DT795" s="59">
        <f t="shared" si="1197"/>
        <v>0.7369397363789747</v>
      </c>
      <c r="DU795" s="59">
        <f t="shared" si="1198"/>
        <v>0.24331575321809479</v>
      </c>
      <c r="DV795" s="14">
        <f t="shared" si="1199"/>
        <v>2380.3048517452544</v>
      </c>
      <c r="DW795" s="14">
        <f t="shared" si="1200"/>
        <v>275.59332862419376</v>
      </c>
      <c r="DX795" s="14">
        <f t="shared" si="1201"/>
        <v>99128.155874676842</v>
      </c>
      <c r="DY795" s="14">
        <f t="shared" si="1202"/>
        <v>32729.191711497249</v>
      </c>
      <c r="DZ795" s="34" t="e">
        <f t="shared" si="1203"/>
        <v>#REF!</v>
      </c>
      <c r="EA795" s="34" t="e">
        <f t="shared" si="1204"/>
        <v>#REF!</v>
      </c>
      <c r="EB795" s="34" t="e">
        <f t="shared" si="1205"/>
        <v>#REF!</v>
      </c>
      <c r="EC795" s="34" t="e">
        <f t="shared" si="1206"/>
        <v>#REF!</v>
      </c>
      <c r="ED795" s="34" t="e">
        <f t="shared" si="1207"/>
        <v>#REF!</v>
      </c>
      <c r="EE795" s="59" t="e">
        <f t="shared" si="1208"/>
        <v>#REF!</v>
      </c>
      <c r="EF795" s="59" t="e">
        <f t="shared" si="1209"/>
        <v>#REF!</v>
      </c>
      <c r="EG795" s="59" t="e">
        <f t="shared" si="1210"/>
        <v>#REF!</v>
      </c>
      <c r="EH795" s="59" t="e">
        <f t="shared" si="1211"/>
        <v>#REF!</v>
      </c>
      <c r="EI795" s="14" t="e">
        <f t="shared" si="1212"/>
        <v>#REF!</v>
      </c>
      <c r="EJ795" s="14" t="e">
        <f t="shared" si="1213"/>
        <v>#REF!</v>
      </c>
      <c r="EK795" s="14" t="e">
        <f t="shared" si="1214"/>
        <v>#REF!</v>
      </c>
      <c r="EL795" s="14" t="e">
        <f t="shared" si="1215"/>
        <v>#REF!</v>
      </c>
      <c r="EM795" t="e">
        <f t="shared" si="1216"/>
        <v>#REF!</v>
      </c>
      <c r="EN795" s="34" t="e">
        <f t="shared" si="1217"/>
        <v>#REF!</v>
      </c>
      <c r="EO795" s="34" t="e">
        <f t="shared" si="1218"/>
        <v>#REF!</v>
      </c>
      <c r="EP795" s="34" t="e">
        <f t="shared" si="1219"/>
        <v>#REF!</v>
      </c>
      <c r="EQ795" s="34" t="e">
        <f t="shared" si="1220"/>
        <v>#REF!</v>
      </c>
      <c r="ER795" s="59" t="e">
        <f t="shared" si="1221"/>
        <v>#REF!</v>
      </c>
      <c r="ES795" s="59" t="e">
        <f t="shared" si="1222"/>
        <v>#REF!</v>
      </c>
      <c r="ET795" s="59" t="e">
        <f t="shared" si="1223"/>
        <v>#REF!</v>
      </c>
      <c r="EU795" s="59" t="e">
        <f t="shared" si="1224"/>
        <v>#REF!</v>
      </c>
      <c r="EV795" s="14" t="e">
        <f t="shared" si="1225"/>
        <v>#REF!</v>
      </c>
      <c r="EW795" s="14" t="e">
        <f t="shared" si="1226"/>
        <v>#REF!</v>
      </c>
      <c r="EX795" s="14" t="e">
        <f t="shared" si="1227"/>
        <v>#REF!</v>
      </c>
      <c r="EY795" s="14" t="e">
        <f t="shared" si="1228"/>
        <v>#REF!</v>
      </c>
    </row>
    <row r="796" spans="1:155" x14ac:dyDescent="0.2">
      <c r="A796" s="17">
        <v>30291118</v>
      </c>
      <c r="B796" t="s">
        <v>62</v>
      </c>
      <c r="C796" t="s">
        <v>3268</v>
      </c>
      <c r="D796" t="s">
        <v>3269</v>
      </c>
      <c r="E796" t="s">
        <v>2306</v>
      </c>
      <c r="F796" t="s">
        <v>66</v>
      </c>
      <c r="G796" t="s">
        <v>42</v>
      </c>
      <c r="H796" t="s">
        <v>4391</v>
      </c>
      <c r="I796" t="s">
        <v>68</v>
      </c>
      <c r="J796" s="19" t="s">
        <v>69</v>
      </c>
      <c r="K796" t="s">
        <v>70</v>
      </c>
      <c r="L796">
        <v>1967</v>
      </c>
      <c r="M796">
        <f t="shared" si="1138"/>
        <v>1967</v>
      </c>
      <c r="N796">
        <v>52</v>
      </c>
      <c r="O796" s="19">
        <f t="shared" si="1139"/>
        <v>52</v>
      </c>
      <c r="P796" t="s">
        <v>80</v>
      </c>
      <c r="Q796" s="19" t="str">
        <f t="shared" si="1140"/>
        <v>50-60</v>
      </c>
      <c r="R796" s="23">
        <v>335.3</v>
      </c>
      <c r="S796" s="15">
        <f t="shared" si="1141"/>
        <v>0.33529999999999999</v>
      </c>
      <c r="T796">
        <v>30030193</v>
      </c>
      <c r="U796" t="s">
        <v>45</v>
      </c>
      <c r="V796" t="s">
        <v>46</v>
      </c>
      <c r="W796" t="s">
        <v>47</v>
      </c>
      <c r="X796" t="s">
        <v>48</v>
      </c>
      <c r="Z796" t="s">
        <v>3270</v>
      </c>
      <c r="AA796" t="s">
        <v>3271</v>
      </c>
      <c r="AB796" t="s">
        <v>459</v>
      </c>
      <c r="AC796">
        <v>1967</v>
      </c>
      <c r="AD796">
        <v>104</v>
      </c>
      <c r="AE796" t="str">
        <f t="shared" si="1142"/>
        <v>&gt;80</v>
      </c>
      <c r="AF796">
        <v>-37.652946030000003</v>
      </c>
      <c r="AG796">
        <v>145.06405272999999</v>
      </c>
      <c r="AH796" t="s">
        <v>75</v>
      </c>
      <c r="AI796" t="s">
        <v>76</v>
      </c>
      <c r="AJ796" s="33" t="s">
        <v>232</v>
      </c>
      <c r="AL796" t="s">
        <v>78</v>
      </c>
      <c r="AM796" t="s">
        <v>79</v>
      </c>
      <c r="AN796">
        <v>220</v>
      </c>
      <c r="AO796" s="69">
        <v>2</v>
      </c>
      <c r="AP796">
        <v>2</v>
      </c>
      <c r="AQ796">
        <v>1</v>
      </c>
      <c r="AR796">
        <v>1</v>
      </c>
      <c r="AS796" s="82" t="str">
        <f t="shared" si="1143"/>
        <v>Gw-1-1</v>
      </c>
      <c r="AT796" s="14">
        <f t="shared" si="1144"/>
        <v>40000</v>
      </c>
      <c r="AU796" s="81">
        <f>VLOOKUP(C796,Bushfire_Vlookup!$F$2:$H$12575,3,FALSE)</f>
        <v>4003.913599</v>
      </c>
      <c r="AV796" s="14">
        <f>VLOOKUP(AS796,Safety_collateral_Vlookup!$J$3:$L$20,2,FALSE)</f>
        <v>24635.460629460515</v>
      </c>
      <c r="AW796" s="14">
        <f>VLOOKUP(AS796,Safety_collateral_Vlookup!$J$3:$L$20,3,FALSE)</f>
        <v>148000</v>
      </c>
      <c r="AX796" s="48">
        <f t="shared" si="1145"/>
        <v>231154.21230176734</v>
      </c>
      <c r="AY796" s="49">
        <f t="shared" si="1229"/>
        <v>25482.799999999999</v>
      </c>
      <c r="AZ796" s="14">
        <v>76000</v>
      </c>
      <c r="BA796" s="16">
        <f t="shared" si="1146"/>
        <v>9.0709895420349156</v>
      </c>
      <c r="BB796" t="e">
        <f>IF(BA796&lt;=#REF!,#REF!,IF(BA796&lt;=#REF!,#REF!,IF(BA796&lt;=#REF!,#REF!,IF(BA796&lt;=#REF!,#REF!,#REF!))))</f>
        <v>#REF!</v>
      </c>
      <c r="BC796" s="51">
        <v>4</v>
      </c>
      <c r="BD796" s="21">
        <v>70</v>
      </c>
      <c r="BE796" s="21">
        <v>6.4399999999999999E-2</v>
      </c>
      <c r="BF796" s="26">
        <f t="shared" si="1147"/>
        <v>1662.1460264911129</v>
      </c>
      <c r="BG796" s="21">
        <v>7</v>
      </c>
      <c r="BH796" s="21">
        <f t="shared" si="1148"/>
        <v>10.5</v>
      </c>
      <c r="BI796" s="28">
        <f t="shared" si="1149"/>
        <v>1.1390624999999999E-6</v>
      </c>
      <c r="BJ796" s="27">
        <f t="shared" si="1150"/>
        <v>1.1390624999999999E-6</v>
      </c>
      <c r="BK796" s="28">
        <f t="shared" si="1151"/>
        <v>1.7463268216136603E-5</v>
      </c>
      <c r="BL796" s="35">
        <f t="shared" si="1152"/>
        <v>1.5840912335832584E-4</v>
      </c>
      <c r="BM796" s="21" t="str">
        <f t="shared" si="1153"/>
        <v>Cr1</v>
      </c>
      <c r="BN796" s="51">
        <v>1</v>
      </c>
      <c r="BO796" s="21">
        <v>0</v>
      </c>
      <c r="BP796" s="50" t="s">
        <v>5497</v>
      </c>
      <c r="BQ796" s="14">
        <v>40000</v>
      </c>
      <c r="BR796">
        <f>IFERROR(VLOOKUP(AO796,'Model Failure data- Lines'!$A$37:$E$41,3,FALSE),'Model Failure data- Lines'!$C$37)</f>
        <v>5.2310000000000009E-2</v>
      </c>
      <c r="BS796" s="14">
        <f t="shared" si="1154"/>
        <v>12091.676845505452</v>
      </c>
      <c r="BT796" s="34">
        <f t="shared" si="1137"/>
        <v>22729.394201914303</v>
      </c>
      <c r="BU796" s="34">
        <f t="shared" si="1155"/>
        <v>0.53198412320584743</v>
      </c>
      <c r="BV796" s="54">
        <f t="shared" si="1156"/>
        <v>-10637.717356408852</v>
      </c>
      <c r="BW796">
        <f>IFERROR(VLOOKUP(AO796,'Model Failure data- Lines'!$A$37:$E$41,4,FALSE),'Model Failure data- Lines'!$D$37)</f>
        <v>5.571000000000001E-2</v>
      </c>
      <c r="BX796" s="14">
        <f t="shared" si="1157"/>
        <v>12877.601167331461</v>
      </c>
      <c r="BY796" s="34">
        <f t="shared" si="1158"/>
        <v>20273.492739652454</v>
      </c>
      <c r="BZ796" s="71">
        <f t="shared" si="1159"/>
        <v>0.63519401085460026</v>
      </c>
      <c r="CA796" s="71">
        <f t="shared" si="1160"/>
        <v>-7395.8915723209939</v>
      </c>
      <c r="CB796" s="56">
        <v>2</v>
      </c>
      <c r="CC796">
        <f>IFERROR(VLOOKUP(AO796,'Model Failure data- Lines'!$A$37:$E$41,5,FALSE),'Model Failure data- Lines'!$E$37)</f>
        <v>6.1850000000000002E-2</v>
      </c>
      <c r="CD796" s="14">
        <f t="shared" si="1161"/>
        <v>14296.888030864311</v>
      </c>
      <c r="CE796" s="34">
        <f t="shared" si="1162"/>
        <v>16129.095227555084</v>
      </c>
      <c r="CF796" s="34">
        <f t="shared" si="1163"/>
        <v>0.88640359729784379</v>
      </c>
      <c r="CG796" s="54">
        <f t="shared" si="1164"/>
        <v>-1832.2071966907733</v>
      </c>
      <c r="CH796" t="e">
        <f>IFERROR(VLOOKUP(AO796,'Model Failure data- Lines'!#REF!,3,FALSE),'Model Failure data- Lines'!#REF!)</f>
        <v>#REF!</v>
      </c>
      <c r="CI796" s="14" t="e">
        <f t="shared" si="1165"/>
        <v>#REF!</v>
      </c>
      <c r="CJ796" s="34">
        <f t="shared" si="1166"/>
        <v>21801.430010876971</v>
      </c>
      <c r="CK796" s="34" t="e">
        <f t="shared" si="1167"/>
        <v>#REF!</v>
      </c>
      <c r="CL796" s="54" t="e">
        <f t="shared" si="1168"/>
        <v>#REF!</v>
      </c>
      <c r="CM796" t="e">
        <f>IFERROR(VLOOKUP(AO796,'Model Failure data- Lines'!#REF!,4,FALSE),'Model Failure data- Lines'!#REF!)</f>
        <v>#REF!</v>
      </c>
      <c r="CN796" s="14" t="e">
        <f t="shared" si="1169"/>
        <v>#REF!</v>
      </c>
      <c r="CO796" s="34">
        <f t="shared" si="1170"/>
        <v>18651.888745317116</v>
      </c>
      <c r="CP796" s="34" t="e">
        <f t="shared" si="1171"/>
        <v>#REF!</v>
      </c>
      <c r="CQ796" s="54" t="e">
        <f t="shared" si="1172"/>
        <v>#REF!</v>
      </c>
      <c r="CR796" t="e">
        <f>IFERROR(VLOOKUP(AO796,'Model Failure data- Lines'!#REF!,5,FALSE),'Model Failure data- Lines'!#REF!)</f>
        <v>#REF!</v>
      </c>
      <c r="CS796" s="14" t="e">
        <f t="shared" si="1173"/>
        <v>#REF!</v>
      </c>
      <c r="CT796" s="34">
        <f t="shared" si="1174"/>
        <v>13652.069386711324</v>
      </c>
      <c r="CU796" s="34" t="e">
        <f t="shared" si="1175"/>
        <v>#REF!</v>
      </c>
      <c r="CV796" s="54" t="e">
        <f t="shared" si="1176"/>
        <v>#REF!</v>
      </c>
      <c r="CW796" t="s">
        <v>459</v>
      </c>
      <c r="CZ796">
        <f t="shared" si="1177"/>
        <v>-7395.8915723209939</v>
      </c>
      <c r="DA796" s="34">
        <f t="shared" si="1178"/>
        <v>2377.7028000000005</v>
      </c>
      <c r="DB796" s="34">
        <f t="shared" si="1179"/>
        <v>238.00291438250946</v>
      </c>
      <c r="DC796" s="34">
        <f t="shared" si="1180"/>
        <v>1464.3950929489508</v>
      </c>
      <c r="DD796" s="9">
        <f t="shared" si="1181"/>
        <v>8797.5003600000018</v>
      </c>
      <c r="DE796" s="59">
        <f t="shared" si="1182"/>
        <v>0.18463864264036031</v>
      </c>
      <c r="DF796" s="59">
        <f t="shared" si="1183"/>
        <v>1.8481929304215997E-2</v>
      </c>
      <c r="DG796" s="59">
        <f t="shared" si="1184"/>
        <v>0.11371645028609063</v>
      </c>
      <c r="DH796" s="59">
        <f t="shared" si="1185"/>
        <v>0.68316297776933321</v>
      </c>
      <c r="DI796" s="14">
        <f t="shared" si="1186"/>
        <v>-1365.5673810286285</v>
      </c>
      <c r="DJ796" s="14">
        <f t="shared" si="1187"/>
        <v>-136.6903451812835</v>
      </c>
      <c r="DK796" s="14">
        <f t="shared" si="1188"/>
        <v>-841.03453630515696</v>
      </c>
      <c r="DL796" s="14">
        <f t="shared" si="1189"/>
        <v>-5052.5993098059253</v>
      </c>
      <c r="DM796">
        <f t="shared" si="1190"/>
        <v>-1832.2071966907731</v>
      </c>
      <c r="DN796" s="34">
        <f t="shared" si="1191"/>
        <v>2639.7580000000003</v>
      </c>
      <c r="DO796" s="34">
        <f t="shared" si="1192"/>
        <v>264.23407385672601</v>
      </c>
      <c r="DP796" s="34">
        <f t="shared" si="1193"/>
        <v>1625.7913570075857</v>
      </c>
      <c r="DQ796" s="9">
        <f t="shared" si="1194"/>
        <v>9767.1045999999988</v>
      </c>
      <c r="DR796" s="59">
        <f t="shared" si="1195"/>
        <v>0.18463864264036031</v>
      </c>
      <c r="DS796" s="59">
        <f t="shared" si="1196"/>
        <v>1.8481929304215994E-2</v>
      </c>
      <c r="DT796" s="59">
        <f t="shared" si="1197"/>
        <v>0.11371645028609063</v>
      </c>
      <c r="DU796" s="59">
        <f t="shared" si="1198"/>
        <v>0.68316297776933299</v>
      </c>
      <c r="DV796" s="14">
        <f t="shared" si="1199"/>
        <v>-338.29624983288403</v>
      </c>
      <c r="DW796" s="14">
        <f t="shared" si="1200"/>
        <v>-33.86272387991464</v>
      </c>
      <c r="DX796" s="14">
        <f t="shared" si="1201"/>
        <v>-208.35209859630382</v>
      </c>
      <c r="DY796" s="14">
        <f t="shared" si="1202"/>
        <v>-1251.6961243816704</v>
      </c>
      <c r="DZ796" s="34" t="e">
        <f t="shared" si="1203"/>
        <v>#REF!</v>
      </c>
      <c r="EA796" s="34" t="e">
        <f t="shared" si="1204"/>
        <v>#REF!</v>
      </c>
      <c r="EB796" s="34" t="e">
        <f t="shared" si="1205"/>
        <v>#REF!</v>
      </c>
      <c r="EC796" s="34" t="e">
        <f t="shared" si="1206"/>
        <v>#REF!</v>
      </c>
      <c r="ED796" s="34" t="e">
        <f t="shared" si="1207"/>
        <v>#REF!</v>
      </c>
      <c r="EE796" s="59" t="e">
        <f t="shared" si="1208"/>
        <v>#REF!</v>
      </c>
      <c r="EF796" s="59" t="e">
        <f t="shared" si="1209"/>
        <v>#REF!</v>
      </c>
      <c r="EG796" s="59" t="e">
        <f t="shared" si="1210"/>
        <v>#REF!</v>
      </c>
      <c r="EH796" s="59" t="e">
        <f t="shared" si="1211"/>
        <v>#REF!</v>
      </c>
      <c r="EI796" s="14" t="e">
        <f t="shared" si="1212"/>
        <v>#REF!</v>
      </c>
      <c r="EJ796" s="14" t="e">
        <f t="shared" si="1213"/>
        <v>#REF!</v>
      </c>
      <c r="EK796" s="14" t="e">
        <f t="shared" si="1214"/>
        <v>#REF!</v>
      </c>
      <c r="EL796" s="14" t="e">
        <f t="shared" si="1215"/>
        <v>#REF!</v>
      </c>
      <c r="EM796" t="e">
        <f t="shared" si="1216"/>
        <v>#REF!</v>
      </c>
      <c r="EN796" s="34" t="e">
        <f t="shared" si="1217"/>
        <v>#REF!</v>
      </c>
      <c r="EO796" s="34" t="e">
        <f t="shared" si="1218"/>
        <v>#REF!</v>
      </c>
      <c r="EP796" s="34" t="e">
        <f t="shared" si="1219"/>
        <v>#REF!</v>
      </c>
      <c r="EQ796" s="34" t="e">
        <f t="shared" si="1220"/>
        <v>#REF!</v>
      </c>
      <c r="ER796" s="59" t="e">
        <f t="shared" si="1221"/>
        <v>#REF!</v>
      </c>
      <c r="ES796" s="59" t="e">
        <f t="shared" si="1222"/>
        <v>#REF!</v>
      </c>
      <c r="ET796" s="59" t="e">
        <f t="shared" si="1223"/>
        <v>#REF!</v>
      </c>
      <c r="EU796" s="59" t="e">
        <f t="shared" si="1224"/>
        <v>#REF!</v>
      </c>
      <c r="EV796" s="14" t="e">
        <f t="shared" si="1225"/>
        <v>#REF!</v>
      </c>
      <c r="EW796" s="14" t="e">
        <f t="shared" si="1226"/>
        <v>#REF!</v>
      </c>
      <c r="EX796" s="14" t="e">
        <f t="shared" si="1227"/>
        <v>#REF!</v>
      </c>
      <c r="EY796" s="14" t="e">
        <f t="shared" si="1228"/>
        <v>#REF!</v>
      </c>
    </row>
    <row r="797" spans="1:155" x14ac:dyDescent="0.2">
      <c r="A797" s="17">
        <v>30043227</v>
      </c>
      <c r="B797" t="s">
        <v>62</v>
      </c>
      <c r="C797" t="s">
        <v>1342</v>
      </c>
      <c r="D797" t="s">
        <v>1343</v>
      </c>
      <c r="E797" t="s">
        <v>1172</v>
      </c>
      <c r="F797" t="s">
        <v>66</v>
      </c>
      <c r="G797" t="s">
        <v>42</v>
      </c>
      <c r="H797" t="s">
        <v>1344</v>
      </c>
      <c r="I797" t="s">
        <v>68</v>
      </c>
      <c r="J797" s="19" t="s">
        <v>69</v>
      </c>
      <c r="K797" t="s">
        <v>70</v>
      </c>
      <c r="L797">
        <v>1967</v>
      </c>
      <c r="M797">
        <f t="shared" si="1138"/>
        <v>1967</v>
      </c>
      <c r="N797">
        <v>52</v>
      </c>
      <c r="O797" s="19">
        <f t="shared" si="1139"/>
        <v>52</v>
      </c>
      <c r="P797" t="s">
        <v>80</v>
      </c>
      <c r="Q797" s="19" t="str">
        <f t="shared" si="1140"/>
        <v>50-60</v>
      </c>
      <c r="R797" s="23">
        <v>329.5</v>
      </c>
      <c r="S797" s="15">
        <f t="shared" si="1141"/>
        <v>0.32950000000000002</v>
      </c>
      <c r="T797">
        <v>30295153</v>
      </c>
      <c r="U797" t="s">
        <v>45</v>
      </c>
      <c r="V797" t="s">
        <v>46</v>
      </c>
      <c r="W797" t="s">
        <v>47</v>
      </c>
      <c r="X797" t="s">
        <v>48</v>
      </c>
      <c r="Z797" t="s">
        <v>1345</v>
      </c>
      <c r="AA797" t="s">
        <v>1346</v>
      </c>
      <c r="AB797" t="s">
        <v>220</v>
      </c>
      <c r="AC797">
        <v>1967</v>
      </c>
      <c r="AD797">
        <v>104</v>
      </c>
      <c r="AE797" t="str">
        <f t="shared" si="1142"/>
        <v>&gt;80</v>
      </c>
      <c r="AF797">
        <v>-37.655005250000002</v>
      </c>
      <c r="AG797">
        <v>145.06130439</v>
      </c>
      <c r="AH797" t="s">
        <v>75</v>
      </c>
      <c r="AI797" t="s">
        <v>76</v>
      </c>
      <c r="AJ797" s="33" t="s">
        <v>232</v>
      </c>
      <c r="AL797" t="s">
        <v>78</v>
      </c>
      <c r="AM797" t="s">
        <v>79</v>
      </c>
      <c r="AN797">
        <v>220</v>
      </c>
      <c r="AO797" s="69">
        <v>2</v>
      </c>
      <c r="AP797">
        <v>2</v>
      </c>
      <c r="AQ797">
        <v>0</v>
      </c>
      <c r="AR797">
        <v>1</v>
      </c>
      <c r="AS797" s="82" t="str">
        <f t="shared" si="1143"/>
        <v>Gw-0-1</v>
      </c>
      <c r="AT797" s="14">
        <f t="shared" si="1144"/>
        <v>40000</v>
      </c>
      <c r="AU797" s="81">
        <f>VLOOKUP(C797,Bushfire_Vlookup!$F$2:$H$12575,3,FALSE)</f>
        <v>3240.1902420000001</v>
      </c>
      <c r="AV797" s="14">
        <f>VLOOKUP(AS797,Safety_collateral_Vlookup!$J$3:$L$20,2,FALSE)</f>
        <v>11570.139925214824</v>
      </c>
      <c r="AW797" s="14">
        <f>VLOOKUP(AS797,Safety_collateral_Vlookup!$J$3:$L$20,3,FALSE)</f>
        <v>148000</v>
      </c>
      <c r="AX797" s="48">
        <f t="shared" si="1145"/>
        <v>216398.62228841821</v>
      </c>
      <c r="AY797" s="49">
        <f t="shared" si="1229"/>
        <v>25042</v>
      </c>
      <c r="AZ797" s="14">
        <v>76000</v>
      </c>
      <c r="BA797" s="16">
        <f t="shared" si="1146"/>
        <v>8.6414272936833409</v>
      </c>
      <c r="BB797" t="e">
        <f>IF(BA797&lt;=#REF!,#REF!,IF(BA797&lt;=#REF!,#REF!,IF(BA797&lt;=#REF!,#REF!,IF(BA797&lt;=#REF!,#REF!,#REF!))))</f>
        <v>#REF!</v>
      </c>
      <c r="BC797" s="51">
        <v>4</v>
      </c>
      <c r="BD797" s="21">
        <v>70</v>
      </c>
      <c r="BE797" s="21">
        <v>6.4399999999999999E-2</v>
      </c>
      <c r="BF797" s="26">
        <f t="shared" si="1147"/>
        <v>1633.3943206943684</v>
      </c>
      <c r="BG797" s="21">
        <v>7</v>
      </c>
      <c r="BH797" s="21">
        <f t="shared" si="1148"/>
        <v>10.5</v>
      </c>
      <c r="BI797" s="28">
        <f t="shared" si="1149"/>
        <v>1.1390624999999999E-6</v>
      </c>
      <c r="BJ797" s="27">
        <f t="shared" si="1150"/>
        <v>1.1390624999999999E-6</v>
      </c>
      <c r="BK797" s="28">
        <f t="shared" si="1151"/>
        <v>1.7463268216136603E-5</v>
      </c>
      <c r="BL797" s="35">
        <f t="shared" si="1152"/>
        <v>1.509075625998356E-4</v>
      </c>
      <c r="BM797" s="21" t="str">
        <f t="shared" si="1153"/>
        <v>Cr1</v>
      </c>
      <c r="BN797" s="51">
        <v>1</v>
      </c>
      <c r="BO797" s="21">
        <v>0</v>
      </c>
      <c r="BP797" s="50" t="s">
        <v>5497</v>
      </c>
      <c r="BQ797" s="14">
        <v>40000</v>
      </c>
      <c r="BR797">
        <f>IFERROR(VLOOKUP(AO797,'Model Failure data- Lines'!$A$37:$E$41,3,FALSE),'Model Failure data- Lines'!$C$37)</f>
        <v>5.2310000000000009E-2</v>
      </c>
      <c r="BS797" s="14">
        <f t="shared" si="1154"/>
        <v>11319.811931907157</v>
      </c>
      <c r="BT797" s="34">
        <f t="shared" si="1137"/>
        <v>22336.222456101292</v>
      </c>
      <c r="BU797" s="34">
        <f t="shared" si="1155"/>
        <v>0.50679169023117754</v>
      </c>
      <c r="BV797" s="54">
        <f t="shared" si="1156"/>
        <v>-11016.410524194134</v>
      </c>
      <c r="BW797">
        <f>IFERROR(VLOOKUP(AO797,'Model Failure data- Lines'!$A$37:$E$41,4,FALSE),'Model Failure data- Lines'!$D$37)</f>
        <v>5.571000000000001E-2</v>
      </c>
      <c r="BX797" s="14">
        <f t="shared" si="1157"/>
        <v>12055.567247687781</v>
      </c>
      <c r="BY797" s="34">
        <f t="shared" si="1158"/>
        <v>19922.803035238543</v>
      </c>
      <c r="BZ797" s="71">
        <f t="shared" si="1159"/>
        <v>0.60511401063216075</v>
      </c>
      <c r="CA797" s="71">
        <f t="shared" si="1160"/>
        <v>-7867.2357875507623</v>
      </c>
      <c r="CB797" s="56">
        <v>2</v>
      </c>
      <c r="CC797">
        <f>IFERROR(VLOOKUP(AO797,'Model Failure data- Lines'!$A$37:$E$41,5,FALSE),'Model Failure data- Lines'!$E$37)</f>
        <v>6.1850000000000002E-2</v>
      </c>
      <c r="CD797" s="14">
        <f t="shared" si="1161"/>
        <v>13384.254788538667</v>
      </c>
      <c r="CE797" s="34">
        <f t="shared" si="1162"/>
        <v>15850.095071516256</v>
      </c>
      <c r="CF797" s="34">
        <f t="shared" si="1163"/>
        <v>0.84442741372517827</v>
      </c>
      <c r="CG797" s="54">
        <f t="shared" si="1164"/>
        <v>-2465.8402829775896</v>
      </c>
      <c r="CH797" t="e">
        <f>IFERROR(VLOOKUP(AO797,'Model Failure data- Lines'!#REF!,3,FALSE),'Model Failure data- Lines'!#REF!)</f>
        <v>#REF!</v>
      </c>
      <c r="CI797" s="14" t="e">
        <f t="shared" si="1165"/>
        <v>#REF!</v>
      </c>
      <c r="CJ797" s="34">
        <f t="shared" si="1166"/>
        <v>21424.310135949781</v>
      </c>
      <c r="CK797" s="34" t="e">
        <f t="shared" si="1167"/>
        <v>#REF!</v>
      </c>
      <c r="CL797" s="54" t="e">
        <f t="shared" si="1168"/>
        <v>#REF!</v>
      </c>
      <c r="CM797" t="e">
        <f>IFERROR(VLOOKUP(AO797,'Model Failure data- Lines'!#REF!,4,FALSE),'Model Failure data- Lines'!#REF!)</f>
        <v>#REF!</v>
      </c>
      <c r="CN797" s="14" t="e">
        <f t="shared" si="1169"/>
        <v>#REF!</v>
      </c>
      <c r="CO797" s="34">
        <f t="shared" si="1170"/>
        <v>18329.249452973425</v>
      </c>
      <c r="CP797" s="34" t="e">
        <f t="shared" si="1171"/>
        <v>#REF!</v>
      </c>
      <c r="CQ797" s="54" t="e">
        <f t="shared" si="1172"/>
        <v>#REF!</v>
      </c>
      <c r="CR797" t="e">
        <f>IFERROR(VLOOKUP(AO797,'Model Failure data- Lines'!#REF!,5,FALSE),'Model Failure data- Lines'!#REF!)</f>
        <v>#REF!</v>
      </c>
      <c r="CS797" s="14" t="e">
        <f t="shared" si="1173"/>
        <v>#REF!</v>
      </c>
      <c r="CT797" s="34">
        <f t="shared" si="1174"/>
        <v>13415.916680350079</v>
      </c>
      <c r="CU797" s="34" t="e">
        <f t="shared" si="1175"/>
        <v>#REF!</v>
      </c>
      <c r="CV797" s="54" t="e">
        <f t="shared" si="1176"/>
        <v>#REF!</v>
      </c>
      <c r="CW797" t="s">
        <v>220</v>
      </c>
      <c r="CZ797">
        <f t="shared" si="1177"/>
        <v>-7867.2357875507632</v>
      </c>
      <c r="DA797" s="34">
        <f t="shared" si="1178"/>
        <v>2377.7028000000005</v>
      </c>
      <c r="DB797" s="34">
        <f t="shared" si="1179"/>
        <v>192.60523527340197</v>
      </c>
      <c r="DC797" s="34">
        <f t="shared" si="1180"/>
        <v>687.75885241437697</v>
      </c>
      <c r="DD797" s="9">
        <f t="shared" si="1181"/>
        <v>8797.5003600000018</v>
      </c>
      <c r="DE797" s="59">
        <f t="shared" si="1182"/>
        <v>0.19722861240362094</v>
      </c>
      <c r="DF797" s="59">
        <f t="shared" si="1183"/>
        <v>1.5976455633835318E-2</v>
      </c>
      <c r="DG797" s="59">
        <f t="shared" si="1184"/>
        <v>5.7049066069146344E-2</v>
      </c>
      <c r="DH797" s="59">
        <f t="shared" si="1185"/>
        <v>0.72974586589339741</v>
      </c>
      <c r="DI797" s="14">
        <f t="shared" si="1186"/>
        <v>-1551.6439978307449</v>
      </c>
      <c r="DJ797" s="14">
        <f t="shared" si="1187"/>
        <v>-125.69054352072622</v>
      </c>
      <c r="DK797" s="14">
        <f t="shared" si="1188"/>
        <v>-448.81845422553607</v>
      </c>
      <c r="DL797" s="14">
        <f t="shared" si="1189"/>
        <v>-5741.0827919737567</v>
      </c>
      <c r="DM797">
        <f t="shared" si="1190"/>
        <v>-2465.8402829775891</v>
      </c>
      <c r="DN797" s="34">
        <f t="shared" si="1191"/>
        <v>2639.7580000000003</v>
      </c>
      <c r="DO797" s="34">
        <f t="shared" si="1192"/>
        <v>213.83295282103589</v>
      </c>
      <c r="DP797" s="34">
        <f t="shared" si="1193"/>
        <v>763.55923571763083</v>
      </c>
      <c r="DQ797" s="9">
        <f t="shared" si="1194"/>
        <v>9767.1045999999988</v>
      </c>
      <c r="DR797" s="59">
        <f t="shared" si="1195"/>
        <v>0.19722861240362094</v>
      </c>
      <c r="DS797" s="59">
        <f t="shared" si="1196"/>
        <v>1.5976455633835315E-2</v>
      </c>
      <c r="DT797" s="59">
        <f t="shared" si="1197"/>
        <v>5.7049066069146351E-2</v>
      </c>
      <c r="DU797" s="59">
        <f t="shared" si="1198"/>
        <v>0.72974586589339729</v>
      </c>
      <c r="DV797" s="14">
        <f t="shared" si="1199"/>
        <v>-486.33425742062195</v>
      </c>
      <c r="DW797" s="14">
        <f t="shared" si="1200"/>
        <v>-39.395387881115376</v>
      </c>
      <c r="DX797" s="14">
        <f t="shared" si="1201"/>
        <v>-140.67388521955104</v>
      </c>
      <c r="DY797" s="14">
        <f t="shared" si="1202"/>
        <v>-1799.4367524563008</v>
      </c>
      <c r="DZ797" s="34" t="e">
        <f t="shared" si="1203"/>
        <v>#REF!</v>
      </c>
      <c r="EA797" s="34" t="e">
        <f t="shared" si="1204"/>
        <v>#REF!</v>
      </c>
      <c r="EB797" s="34" t="e">
        <f t="shared" si="1205"/>
        <v>#REF!</v>
      </c>
      <c r="EC797" s="34" t="e">
        <f t="shared" si="1206"/>
        <v>#REF!</v>
      </c>
      <c r="ED797" s="34" t="e">
        <f t="shared" si="1207"/>
        <v>#REF!</v>
      </c>
      <c r="EE797" s="59" t="e">
        <f t="shared" si="1208"/>
        <v>#REF!</v>
      </c>
      <c r="EF797" s="59" t="e">
        <f t="shared" si="1209"/>
        <v>#REF!</v>
      </c>
      <c r="EG797" s="59" t="e">
        <f t="shared" si="1210"/>
        <v>#REF!</v>
      </c>
      <c r="EH797" s="59" t="e">
        <f t="shared" si="1211"/>
        <v>#REF!</v>
      </c>
      <c r="EI797" s="14" t="e">
        <f t="shared" si="1212"/>
        <v>#REF!</v>
      </c>
      <c r="EJ797" s="14" t="e">
        <f t="shared" si="1213"/>
        <v>#REF!</v>
      </c>
      <c r="EK797" s="14" t="e">
        <f t="shared" si="1214"/>
        <v>#REF!</v>
      </c>
      <c r="EL797" s="14" t="e">
        <f t="shared" si="1215"/>
        <v>#REF!</v>
      </c>
      <c r="EM797" t="e">
        <f t="shared" si="1216"/>
        <v>#REF!</v>
      </c>
      <c r="EN797" s="34" t="e">
        <f t="shared" si="1217"/>
        <v>#REF!</v>
      </c>
      <c r="EO797" s="34" t="e">
        <f t="shared" si="1218"/>
        <v>#REF!</v>
      </c>
      <c r="EP797" s="34" t="e">
        <f t="shared" si="1219"/>
        <v>#REF!</v>
      </c>
      <c r="EQ797" s="34" t="e">
        <f t="shared" si="1220"/>
        <v>#REF!</v>
      </c>
      <c r="ER797" s="59" t="e">
        <f t="shared" si="1221"/>
        <v>#REF!</v>
      </c>
      <c r="ES797" s="59" t="e">
        <f t="shared" si="1222"/>
        <v>#REF!</v>
      </c>
      <c r="ET797" s="59" t="e">
        <f t="shared" si="1223"/>
        <v>#REF!</v>
      </c>
      <c r="EU797" s="59" t="e">
        <f t="shared" si="1224"/>
        <v>#REF!</v>
      </c>
      <c r="EV797" s="14" t="e">
        <f t="shared" si="1225"/>
        <v>#REF!</v>
      </c>
      <c r="EW797" s="14" t="e">
        <f t="shared" si="1226"/>
        <v>#REF!</v>
      </c>
      <c r="EX797" s="14" t="e">
        <f t="shared" si="1227"/>
        <v>#REF!</v>
      </c>
      <c r="EY797" s="14" t="e">
        <f t="shared" si="1228"/>
        <v>#REF!</v>
      </c>
    </row>
    <row r="798" spans="1:155" x14ac:dyDescent="0.2">
      <c r="A798" s="17">
        <v>30266999</v>
      </c>
      <c r="B798" t="s">
        <v>62</v>
      </c>
      <c r="C798" t="s">
        <v>4216</v>
      </c>
      <c r="D798" t="s">
        <v>4217</v>
      </c>
      <c r="E798" t="s">
        <v>3264</v>
      </c>
      <c r="F798" t="s">
        <v>66</v>
      </c>
      <c r="G798" t="s">
        <v>42</v>
      </c>
      <c r="H798" t="s">
        <v>4218</v>
      </c>
      <c r="I798" t="s">
        <v>68</v>
      </c>
      <c r="J798" s="19" t="s">
        <v>69</v>
      </c>
      <c r="K798" t="s">
        <v>70</v>
      </c>
      <c r="L798">
        <v>1967</v>
      </c>
      <c r="M798">
        <f t="shared" si="1138"/>
        <v>1967</v>
      </c>
      <c r="N798">
        <v>52</v>
      </c>
      <c r="O798" s="19">
        <f t="shared" si="1139"/>
        <v>52</v>
      </c>
      <c r="P798" t="s">
        <v>80</v>
      </c>
      <c r="Q798" s="19" t="str">
        <f t="shared" si="1140"/>
        <v>50-60</v>
      </c>
      <c r="R798" s="23">
        <v>353.6</v>
      </c>
      <c r="S798" s="15">
        <f t="shared" si="1141"/>
        <v>0.35360000000000003</v>
      </c>
      <c r="T798">
        <v>30079066</v>
      </c>
      <c r="U798" t="s">
        <v>45</v>
      </c>
      <c r="V798" t="s">
        <v>46</v>
      </c>
      <c r="W798" t="s">
        <v>47</v>
      </c>
      <c r="X798" t="s">
        <v>48</v>
      </c>
      <c r="Z798" t="s">
        <v>4219</v>
      </c>
      <c r="AA798" t="s">
        <v>4220</v>
      </c>
      <c r="AB798" t="s">
        <v>195</v>
      </c>
      <c r="AC798">
        <v>1967</v>
      </c>
      <c r="AD798">
        <v>104</v>
      </c>
      <c r="AE798" t="str">
        <f t="shared" si="1142"/>
        <v>&gt;80</v>
      </c>
      <c r="AF798">
        <v>-37.657060960000003</v>
      </c>
      <c r="AG798">
        <v>145.05859505999999</v>
      </c>
      <c r="AH798" t="s">
        <v>75</v>
      </c>
      <c r="AI798" t="s">
        <v>76</v>
      </c>
      <c r="AJ798" s="33" t="s">
        <v>232</v>
      </c>
      <c r="AL798" t="s">
        <v>78</v>
      </c>
      <c r="AM798" t="s">
        <v>79</v>
      </c>
      <c r="AN798">
        <v>220</v>
      </c>
      <c r="AO798" s="69">
        <v>2</v>
      </c>
      <c r="AP798">
        <v>2</v>
      </c>
      <c r="AQ798">
        <v>0</v>
      </c>
      <c r="AR798">
        <v>1</v>
      </c>
      <c r="AS798" s="82" t="str">
        <f t="shared" si="1143"/>
        <v>Gw-0-1</v>
      </c>
      <c r="AT798" s="14">
        <f t="shared" si="1144"/>
        <v>40000</v>
      </c>
      <c r="AU798" s="81">
        <f>VLOOKUP(C798,Bushfire_Vlookup!$F$2:$H$12575,3,FALSE)</f>
        <v>2991.9354360000002</v>
      </c>
      <c r="AV798" s="14">
        <f>VLOOKUP(AS798,Safety_collateral_Vlookup!$J$3:$L$20,2,FALSE)</f>
        <v>11570.139925214824</v>
      </c>
      <c r="AW798" s="14">
        <f>VLOOKUP(AS798,Safety_collateral_Vlookup!$J$3:$L$20,3,FALSE)</f>
        <v>148000</v>
      </c>
      <c r="AX798" s="48">
        <f t="shared" si="1145"/>
        <v>216133.73441041619</v>
      </c>
      <c r="AY798" s="49">
        <f t="shared" si="1229"/>
        <v>26873.600000000002</v>
      </c>
      <c r="AZ798" s="14">
        <v>76000</v>
      </c>
      <c r="BA798" s="16">
        <f t="shared" si="1146"/>
        <v>8.0426044300137001</v>
      </c>
      <c r="BB798" t="e">
        <f>IF(BA798&lt;=#REF!,#REF!,IF(BA798&lt;=#REF!,#REF!,IF(BA798&lt;=#REF!,#REF!,IF(BA798&lt;=#REF!,#REF!,#REF!))))</f>
        <v>#REF!</v>
      </c>
      <c r="BC798" s="51">
        <v>4</v>
      </c>
      <c r="BD798" s="21">
        <v>70</v>
      </c>
      <c r="BE798" s="21">
        <v>6.4399999999999999E-2</v>
      </c>
      <c r="BF798" s="26">
        <f t="shared" si="1147"/>
        <v>1752.8626154704968</v>
      </c>
      <c r="BG798" s="21">
        <v>7</v>
      </c>
      <c r="BH798" s="21">
        <f t="shared" si="1148"/>
        <v>10.5</v>
      </c>
      <c r="BI798" s="28">
        <f t="shared" si="1149"/>
        <v>1.1390624999999999E-6</v>
      </c>
      <c r="BJ798" s="27">
        <f t="shared" si="1150"/>
        <v>1.1390624999999999E-6</v>
      </c>
      <c r="BK798" s="28">
        <f t="shared" si="1151"/>
        <v>1.7463268216136603E-5</v>
      </c>
      <c r="BL798" s="35">
        <f t="shared" si="1152"/>
        <v>1.4045015831761769E-4</v>
      </c>
      <c r="BM798" s="21" t="str">
        <f t="shared" si="1153"/>
        <v>Cr1</v>
      </c>
      <c r="BN798" s="51">
        <v>1</v>
      </c>
      <c r="BO798" s="21">
        <v>0</v>
      </c>
      <c r="BP798" s="50" t="s">
        <v>5497</v>
      </c>
      <c r="BQ798" s="14">
        <v>40000</v>
      </c>
      <c r="BR798">
        <f>IFERROR(VLOOKUP(AO798,'Model Failure data- Lines'!$A$37:$E$41,3,FALSE),'Model Failure data- Lines'!$C$37)</f>
        <v>5.2310000000000009E-2</v>
      </c>
      <c r="BS798" s="14">
        <f t="shared" si="1154"/>
        <v>11305.955647008874</v>
      </c>
      <c r="BT798" s="34">
        <f t="shared" si="1137"/>
        <v>23969.918848186397</v>
      </c>
      <c r="BU798" s="34">
        <f t="shared" si="1155"/>
        <v>0.47167267100966015</v>
      </c>
      <c r="BV798" s="54">
        <f t="shared" si="1156"/>
        <v>-12663.963201177523</v>
      </c>
      <c r="BW798">
        <f>IFERROR(VLOOKUP(AO798,'Model Failure data- Lines'!$A$37:$E$41,4,FALSE),'Model Failure data- Lines'!$D$37)</f>
        <v>5.571000000000001E-2</v>
      </c>
      <c r="BX798" s="14">
        <f t="shared" si="1157"/>
        <v>12040.810344004289</v>
      </c>
      <c r="BY798" s="34">
        <f t="shared" si="1158"/>
        <v>21379.979220820485</v>
      </c>
      <c r="BZ798" s="71">
        <f t="shared" si="1159"/>
        <v>0.56318157373504718</v>
      </c>
      <c r="CA798" s="71">
        <f t="shared" si="1160"/>
        <v>-9339.1688768161966</v>
      </c>
      <c r="CB798" s="56">
        <v>2</v>
      </c>
      <c r="CC798">
        <f>IFERROR(VLOOKUP(AO798,'Model Failure data- Lines'!$A$37:$E$41,5,FALSE),'Model Failure data- Lines'!$E$37)</f>
        <v>6.1850000000000002E-2</v>
      </c>
      <c r="CD798" s="14">
        <f t="shared" si="1161"/>
        <v>13367.871473284242</v>
      </c>
      <c r="CE798" s="34">
        <f t="shared" si="1162"/>
        <v>17009.388823332771</v>
      </c>
      <c r="CF798" s="34">
        <f t="shared" si="1163"/>
        <v>0.78591133474159591</v>
      </c>
      <c r="CG798" s="54">
        <f t="shared" si="1164"/>
        <v>-3641.5173500485289</v>
      </c>
      <c r="CH798" t="e">
        <f>IFERROR(VLOOKUP(AO798,'Model Failure data- Lines'!#REF!,3,FALSE),'Model Failure data- Lines'!#REF!)</f>
        <v>#REF!</v>
      </c>
      <c r="CI798" s="14" t="e">
        <f t="shared" si="1165"/>
        <v>#REF!</v>
      </c>
      <c r="CJ798" s="34">
        <f t="shared" si="1166"/>
        <v>22991.308236940346</v>
      </c>
      <c r="CK798" s="34" t="e">
        <f t="shared" si="1167"/>
        <v>#REF!</v>
      </c>
      <c r="CL798" s="54" t="e">
        <f t="shared" si="1168"/>
        <v>#REF!</v>
      </c>
      <c r="CM798" t="e">
        <f>IFERROR(VLOOKUP(AO798,'Model Failure data- Lines'!#REF!,4,FALSE),'Model Failure data- Lines'!#REF!)</f>
        <v>#REF!</v>
      </c>
      <c r="CN798" s="14" t="e">
        <f t="shared" si="1169"/>
        <v>#REF!</v>
      </c>
      <c r="CO798" s="34">
        <f t="shared" si="1170"/>
        <v>19669.871340125657</v>
      </c>
      <c r="CP798" s="34" t="e">
        <f t="shared" si="1171"/>
        <v>#REF!</v>
      </c>
      <c r="CQ798" s="54" t="e">
        <f t="shared" si="1172"/>
        <v>#REF!</v>
      </c>
      <c r="CR798" t="e">
        <f>IFERROR(VLOOKUP(AO798,'Model Failure data- Lines'!#REF!,5,FALSE),'Model Failure data- Lines'!#REF!)</f>
        <v>#REF!</v>
      </c>
      <c r="CS798" s="14" t="e">
        <f t="shared" si="1173"/>
        <v>#REF!</v>
      </c>
      <c r="CT798" s="34">
        <f t="shared" si="1174"/>
        <v>14397.171891264912</v>
      </c>
      <c r="CU798" s="34" t="e">
        <f t="shared" si="1175"/>
        <v>#REF!</v>
      </c>
      <c r="CV798" s="54" t="e">
        <f t="shared" si="1176"/>
        <v>#REF!</v>
      </c>
      <c r="CW798" t="s">
        <v>195</v>
      </c>
      <c r="CZ798">
        <f t="shared" si="1177"/>
        <v>-9339.1688768161966</v>
      </c>
      <c r="DA798" s="34">
        <f t="shared" si="1178"/>
        <v>2377.7028000000005</v>
      </c>
      <c r="DB798" s="34">
        <f t="shared" si="1179"/>
        <v>177.84833158991054</v>
      </c>
      <c r="DC798" s="34">
        <f t="shared" si="1180"/>
        <v>687.75885241437697</v>
      </c>
      <c r="DD798" s="9">
        <f t="shared" si="1181"/>
        <v>8797.5003600000018</v>
      </c>
      <c r="DE798" s="59">
        <f t="shared" si="1182"/>
        <v>0.19747033065627312</v>
      </c>
      <c r="DF798" s="59">
        <f t="shared" si="1183"/>
        <v>1.4770461996228515E-2</v>
      </c>
      <c r="DG798" s="59">
        <f t="shared" si="1184"/>
        <v>5.7118983919287949E-2</v>
      </c>
      <c r="DH798" s="59">
        <f t="shared" si="1185"/>
        <v>0.73064022342821056</v>
      </c>
      <c r="DI798" s="14">
        <f t="shared" si="1186"/>
        <v>-1844.2087661596693</v>
      </c>
      <c r="DJ798" s="14">
        <f t="shared" si="1187"/>
        <v>-137.94383897137376</v>
      </c>
      <c r="DK798" s="14">
        <f t="shared" si="1188"/>
        <v>-533.44383689437882</v>
      </c>
      <c r="DL798" s="14">
        <f t="shared" si="1189"/>
        <v>-6823.5724347907762</v>
      </c>
      <c r="DM798">
        <f t="shared" si="1190"/>
        <v>-3641.5173500485294</v>
      </c>
      <c r="DN798" s="34">
        <f t="shared" si="1191"/>
        <v>2639.7580000000003</v>
      </c>
      <c r="DO798" s="34">
        <f t="shared" si="1192"/>
        <v>197.44963756661221</v>
      </c>
      <c r="DP798" s="34">
        <f t="shared" si="1193"/>
        <v>763.55923571763083</v>
      </c>
      <c r="DQ798" s="9">
        <f t="shared" si="1194"/>
        <v>9767.1045999999988</v>
      </c>
      <c r="DR798" s="59">
        <f t="shared" si="1195"/>
        <v>0.19747033065627312</v>
      </c>
      <c r="DS798" s="59">
        <f t="shared" si="1196"/>
        <v>1.4770461996228517E-2</v>
      </c>
      <c r="DT798" s="59">
        <f t="shared" si="1197"/>
        <v>5.7118983919287956E-2</v>
      </c>
      <c r="DU798" s="59">
        <f t="shared" si="1198"/>
        <v>0.73064022342821044</v>
      </c>
      <c r="DV798" s="14">
        <f t="shared" si="1199"/>
        <v>-719.09163520463858</v>
      </c>
      <c r="DW798" s="14">
        <f t="shared" si="1200"/>
        <v>-53.786893627498586</v>
      </c>
      <c r="DX798" s="14">
        <f t="shared" si="1201"/>
        <v>-207.99977095923006</v>
      </c>
      <c r="DY798" s="14">
        <f t="shared" si="1202"/>
        <v>-2660.6390502571626</v>
      </c>
      <c r="DZ798" s="34" t="e">
        <f t="shared" si="1203"/>
        <v>#REF!</v>
      </c>
      <c r="EA798" s="34" t="e">
        <f t="shared" si="1204"/>
        <v>#REF!</v>
      </c>
      <c r="EB798" s="34" t="e">
        <f t="shared" si="1205"/>
        <v>#REF!</v>
      </c>
      <c r="EC798" s="34" t="e">
        <f t="shared" si="1206"/>
        <v>#REF!</v>
      </c>
      <c r="ED798" s="34" t="e">
        <f t="shared" si="1207"/>
        <v>#REF!</v>
      </c>
      <c r="EE798" s="59" t="e">
        <f t="shared" si="1208"/>
        <v>#REF!</v>
      </c>
      <c r="EF798" s="59" t="e">
        <f t="shared" si="1209"/>
        <v>#REF!</v>
      </c>
      <c r="EG798" s="59" t="e">
        <f t="shared" si="1210"/>
        <v>#REF!</v>
      </c>
      <c r="EH798" s="59" t="e">
        <f t="shared" si="1211"/>
        <v>#REF!</v>
      </c>
      <c r="EI798" s="14" t="e">
        <f t="shared" si="1212"/>
        <v>#REF!</v>
      </c>
      <c r="EJ798" s="14" t="e">
        <f t="shared" si="1213"/>
        <v>#REF!</v>
      </c>
      <c r="EK798" s="14" t="e">
        <f t="shared" si="1214"/>
        <v>#REF!</v>
      </c>
      <c r="EL798" s="14" t="e">
        <f t="shared" si="1215"/>
        <v>#REF!</v>
      </c>
      <c r="EM798" t="e">
        <f t="shared" si="1216"/>
        <v>#REF!</v>
      </c>
      <c r="EN798" s="34" t="e">
        <f t="shared" si="1217"/>
        <v>#REF!</v>
      </c>
      <c r="EO798" s="34" t="e">
        <f t="shared" si="1218"/>
        <v>#REF!</v>
      </c>
      <c r="EP798" s="34" t="e">
        <f t="shared" si="1219"/>
        <v>#REF!</v>
      </c>
      <c r="EQ798" s="34" t="e">
        <f t="shared" si="1220"/>
        <v>#REF!</v>
      </c>
      <c r="ER798" s="59" t="e">
        <f t="shared" si="1221"/>
        <v>#REF!</v>
      </c>
      <c r="ES798" s="59" t="e">
        <f t="shared" si="1222"/>
        <v>#REF!</v>
      </c>
      <c r="ET798" s="59" t="e">
        <f t="shared" si="1223"/>
        <v>#REF!</v>
      </c>
      <c r="EU798" s="59" t="e">
        <f t="shared" si="1224"/>
        <v>#REF!</v>
      </c>
      <c r="EV798" s="14" t="e">
        <f t="shared" si="1225"/>
        <v>#REF!</v>
      </c>
      <c r="EW798" s="14" t="e">
        <f t="shared" si="1226"/>
        <v>#REF!</v>
      </c>
      <c r="EX798" s="14" t="e">
        <f t="shared" si="1227"/>
        <v>#REF!</v>
      </c>
      <c r="EY798" s="14" t="e">
        <f t="shared" si="1228"/>
        <v>#REF!</v>
      </c>
    </row>
    <row r="799" spans="1:155" x14ac:dyDescent="0.2">
      <c r="A799" s="17">
        <v>30040049</v>
      </c>
      <c r="B799" t="s">
        <v>62</v>
      </c>
      <c r="C799" t="s">
        <v>1263</v>
      </c>
      <c r="D799" t="s">
        <v>1264</v>
      </c>
      <c r="E799" t="s">
        <v>1265</v>
      </c>
      <c r="F799" t="s">
        <v>66</v>
      </c>
      <c r="G799" t="s">
        <v>42</v>
      </c>
      <c r="H799" t="s">
        <v>1266</v>
      </c>
      <c r="I799" t="s">
        <v>68</v>
      </c>
      <c r="J799" s="19" t="s">
        <v>69</v>
      </c>
      <c r="K799" t="s">
        <v>70</v>
      </c>
      <c r="L799">
        <v>1967</v>
      </c>
      <c r="M799">
        <f t="shared" si="1138"/>
        <v>1967</v>
      </c>
      <c r="N799">
        <v>52</v>
      </c>
      <c r="O799" s="19">
        <f t="shared" si="1139"/>
        <v>52</v>
      </c>
      <c r="P799" t="s">
        <v>80</v>
      </c>
      <c r="Q799" s="19" t="str">
        <f t="shared" si="1140"/>
        <v>50-60</v>
      </c>
      <c r="R799" s="23">
        <v>399.6</v>
      </c>
      <c r="S799" s="15">
        <f t="shared" si="1141"/>
        <v>0.39960000000000001</v>
      </c>
      <c r="T799">
        <v>30269209</v>
      </c>
      <c r="U799" t="s">
        <v>45</v>
      </c>
      <c r="V799" t="s">
        <v>46</v>
      </c>
      <c r="W799" t="s">
        <v>47</v>
      </c>
      <c r="X799" t="s">
        <v>48</v>
      </c>
      <c r="Z799" t="s">
        <v>1267</v>
      </c>
      <c r="AA799" t="s">
        <v>1268</v>
      </c>
      <c r="AB799" t="s">
        <v>240</v>
      </c>
      <c r="AC799">
        <v>1967</v>
      </c>
      <c r="AD799">
        <v>104</v>
      </c>
      <c r="AE799" t="str">
        <f t="shared" si="1142"/>
        <v>&gt;80</v>
      </c>
      <c r="AF799">
        <v>-37.659250929999999</v>
      </c>
      <c r="AG799">
        <v>145.05567812000001</v>
      </c>
      <c r="AH799" t="s">
        <v>75</v>
      </c>
      <c r="AI799" t="s">
        <v>76</v>
      </c>
      <c r="AJ799" s="33" t="s">
        <v>232</v>
      </c>
      <c r="AL799" t="s">
        <v>78</v>
      </c>
      <c r="AM799" t="s">
        <v>79</v>
      </c>
      <c r="AN799">
        <v>220</v>
      </c>
      <c r="AO799" s="69">
        <v>2</v>
      </c>
      <c r="AP799">
        <v>2</v>
      </c>
      <c r="AQ799">
        <v>2</v>
      </c>
      <c r="AR799">
        <v>2</v>
      </c>
      <c r="AS799" s="82" t="str">
        <f t="shared" si="1143"/>
        <v>Gw-2-2</v>
      </c>
      <c r="AT799" s="14">
        <f t="shared" si="1144"/>
        <v>40000</v>
      </c>
      <c r="AU799" s="81">
        <f>VLOOKUP(C799,Bushfire_Vlookup!$F$2:$H$12575,3,FALSE)</f>
        <v>3561.1009789999998</v>
      </c>
      <c r="AV799" s="14">
        <f>VLOOKUP(AS799,Safety_collateral_Vlookup!$J$3:$L$20,2,FALSE)</f>
        <v>1665806.0550856832</v>
      </c>
      <c r="AW799" s="14">
        <f>VLOOKUP(AS799,Safety_collateral_Vlookup!$J$3:$L$20,3,FALSE)</f>
        <v>550000</v>
      </c>
      <c r="AX799" s="48">
        <f t="shared" si="1145"/>
        <v>2410744.7555210171</v>
      </c>
      <c r="AY799" s="49">
        <f t="shared" si="1229"/>
        <v>30369.600000000002</v>
      </c>
      <c r="AZ799" s="14">
        <v>76000</v>
      </c>
      <c r="BA799" s="16">
        <f t="shared" si="1146"/>
        <v>79.380194520870106</v>
      </c>
      <c r="BB799" t="e">
        <f>IF(BA799&lt;=#REF!,#REF!,IF(BA799&lt;=#REF!,#REF!,IF(BA799&lt;=#REF!,#REF!,IF(BA799&lt;=#REF!,#REF!,#REF!))))</f>
        <v>#REF!</v>
      </c>
      <c r="BC799" s="51">
        <v>5</v>
      </c>
      <c r="BD799" s="21">
        <v>70</v>
      </c>
      <c r="BE799" s="21">
        <v>6.4399999999999999E-2</v>
      </c>
      <c r="BF799" s="26">
        <f t="shared" si="1147"/>
        <v>1980.893385582609</v>
      </c>
      <c r="BG799" s="21">
        <v>7</v>
      </c>
      <c r="BH799" s="21">
        <f t="shared" si="1148"/>
        <v>10.5</v>
      </c>
      <c r="BI799" s="28">
        <f t="shared" si="1149"/>
        <v>1.1390624999999999E-6</v>
      </c>
      <c r="BJ799" s="27">
        <f t="shared" si="1150"/>
        <v>1.1390624999999999E-6</v>
      </c>
      <c r="BK799" s="28">
        <f t="shared" si="1151"/>
        <v>1.7463268216136603E-5</v>
      </c>
      <c r="BL799" s="35">
        <f t="shared" si="1152"/>
        <v>1.3862376279670519E-3</v>
      </c>
      <c r="BM799" s="21" t="str">
        <f t="shared" si="1153"/>
        <v>Cr1</v>
      </c>
      <c r="BN799" s="51">
        <v>1</v>
      </c>
      <c r="BO799" s="21">
        <v>0</v>
      </c>
      <c r="BP799" s="50" t="s">
        <v>5497</v>
      </c>
      <c r="BQ799" s="14">
        <v>40000</v>
      </c>
      <c r="BR799">
        <f>IFERROR(VLOOKUP(AO799,'Model Failure data- Lines'!$A$37:$E$41,3,FALSE),'Model Failure data- Lines'!$C$37)</f>
        <v>5.2310000000000009E-2</v>
      </c>
      <c r="BS799" s="14">
        <f t="shared" si="1154"/>
        <v>126106.05816130443</v>
      </c>
      <c r="BT799" s="34">
        <f t="shared" si="1137"/>
        <v>27088.177521875805</v>
      </c>
      <c r="BU799" s="34">
        <f t="shared" si="1155"/>
        <v>4.655391011797084</v>
      </c>
      <c r="BV799" s="54">
        <f t="shared" si="1156"/>
        <v>99017.880639428622</v>
      </c>
      <c r="BW799">
        <f>IFERROR(VLOOKUP(AO799,'Model Failure data- Lines'!$A$37:$E$41,4,FALSE),'Model Failure data- Lines'!$D$37)</f>
        <v>5.571000000000001E-2</v>
      </c>
      <c r="BX799" s="14">
        <f t="shared" si="1157"/>
        <v>134302.59033007588</v>
      </c>
      <c r="BY799" s="34">
        <f t="shared" si="1158"/>
        <v>24161.311359275638</v>
      </c>
      <c r="BZ799" s="71">
        <f t="shared" si="1159"/>
        <v>5.5585803408189802</v>
      </c>
      <c r="CA799" s="71">
        <f t="shared" si="1160"/>
        <v>110141.27897080024</v>
      </c>
      <c r="CB799" s="56">
        <v>2</v>
      </c>
      <c r="CC799">
        <f>IFERROR(VLOOKUP(AO799,'Model Failure data- Lines'!$A$37:$E$41,5,FALSE),'Model Failure data- Lines'!$E$37)</f>
        <v>6.1850000000000002E-2</v>
      </c>
      <c r="CD799" s="14">
        <f t="shared" si="1161"/>
        <v>149104.56312897493</v>
      </c>
      <c r="CE799" s="34">
        <f t="shared" si="1162"/>
        <v>19222.148681571765</v>
      </c>
      <c r="CF799" s="34">
        <f t="shared" si="1163"/>
        <v>7.7569144635698901</v>
      </c>
      <c r="CG799" s="54">
        <f t="shared" si="1164"/>
        <v>129882.41444740316</v>
      </c>
      <c r="CH799" t="e">
        <f>IFERROR(VLOOKUP(AO799,'Model Failure data- Lines'!#REF!,3,FALSE),'Model Failure data- Lines'!#REF!)</f>
        <v>#REF!</v>
      </c>
      <c r="CI799" s="14" t="e">
        <f t="shared" si="1165"/>
        <v>#REF!</v>
      </c>
      <c r="CJ799" s="34">
        <f t="shared" si="1166"/>
        <v>25982.258969121496</v>
      </c>
      <c r="CK799" s="34" t="e">
        <f t="shared" si="1167"/>
        <v>#REF!</v>
      </c>
      <c r="CL799" s="54" t="e">
        <f t="shared" si="1168"/>
        <v>#REF!</v>
      </c>
      <c r="CM799" t="e">
        <f>IFERROR(VLOOKUP(AO799,'Model Failure data- Lines'!#REF!,4,FALSE),'Model Failure data- Lines'!#REF!)</f>
        <v>#REF!</v>
      </c>
      <c r="CN799" s="14" t="e">
        <f t="shared" si="1169"/>
        <v>#REF!</v>
      </c>
      <c r="CO799" s="34">
        <f t="shared" si="1170"/>
        <v>22228.734693196304</v>
      </c>
      <c r="CP799" s="34" t="e">
        <f t="shared" si="1171"/>
        <v>#REF!</v>
      </c>
      <c r="CQ799" s="54" t="e">
        <f t="shared" si="1172"/>
        <v>#REF!</v>
      </c>
      <c r="CR799" t="e">
        <f>IFERROR(VLOOKUP(AO799,'Model Failure data- Lines'!#REF!,5,FALSE),'Model Failure data- Lines'!#REF!)</f>
        <v>#REF!</v>
      </c>
      <c r="CS799" s="14" t="e">
        <f t="shared" si="1173"/>
        <v>#REF!</v>
      </c>
      <c r="CT799" s="34">
        <f t="shared" si="1174"/>
        <v>16270.107148612722</v>
      </c>
      <c r="CU799" s="34" t="e">
        <f t="shared" si="1175"/>
        <v>#REF!</v>
      </c>
      <c r="CV799" s="54" t="e">
        <f t="shared" si="1176"/>
        <v>#REF!</v>
      </c>
      <c r="CW799" t="s">
        <v>240</v>
      </c>
      <c r="CZ799">
        <f t="shared" si="1177"/>
        <v>110141.27897080024</v>
      </c>
      <c r="DA799" s="34">
        <f t="shared" si="1178"/>
        <v>2377.7028000000005</v>
      </c>
      <c r="DB799" s="34">
        <f t="shared" si="1179"/>
        <v>211.68099422127605</v>
      </c>
      <c r="DC799" s="34">
        <f t="shared" si="1180"/>
        <v>99019.7930358546</v>
      </c>
      <c r="DD799" s="9">
        <f t="shared" si="1181"/>
        <v>32693.413500000002</v>
      </c>
      <c r="DE799" s="59">
        <f t="shared" si="1182"/>
        <v>1.7704072528730186E-2</v>
      </c>
      <c r="DF799" s="59">
        <f t="shared" si="1183"/>
        <v>1.5761497503587014E-3</v>
      </c>
      <c r="DG799" s="59">
        <f t="shared" si="1184"/>
        <v>0.7372887804508711</v>
      </c>
      <c r="DH799" s="59">
        <f t="shared" si="1185"/>
        <v>0.24343099727004</v>
      </c>
      <c r="DI799" s="14">
        <f t="shared" si="1186"/>
        <v>1949.9491913061522</v>
      </c>
      <c r="DJ799" s="14">
        <f t="shared" si="1187"/>
        <v>173.59914935401488</v>
      </c>
      <c r="DK799" s="14">
        <f t="shared" si="1188"/>
        <v>81205.929249680485</v>
      </c>
      <c r="DL799" s="14">
        <f t="shared" si="1189"/>
        <v>26811.80138045959</v>
      </c>
      <c r="DM799">
        <f t="shared" si="1190"/>
        <v>129882.41444740316</v>
      </c>
      <c r="DN799" s="34">
        <f t="shared" si="1191"/>
        <v>2639.7580000000003</v>
      </c>
      <c r="DO799" s="34">
        <f t="shared" si="1192"/>
        <v>235.01111995307701</v>
      </c>
      <c r="DP799" s="34">
        <f t="shared" si="1193"/>
        <v>109933.12150902182</v>
      </c>
      <c r="DQ799" s="9">
        <f t="shared" si="1194"/>
        <v>36296.672500000001</v>
      </c>
      <c r="DR799" s="59">
        <f t="shared" si="1195"/>
        <v>1.7704072528730182E-2</v>
      </c>
      <c r="DS799" s="59">
        <f t="shared" si="1196"/>
        <v>1.576149750358701E-3</v>
      </c>
      <c r="DT799" s="59">
        <f t="shared" si="1197"/>
        <v>0.73728878045087087</v>
      </c>
      <c r="DU799" s="59">
        <f t="shared" si="1198"/>
        <v>0.24343099727003997</v>
      </c>
      <c r="DV799" s="14">
        <f t="shared" si="1199"/>
        <v>2299.4476855834187</v>
      </c>
      <c r="DW799" s="14">
        <f t="shared" si="1200"/>
        <v>204.71413510725984</v>
      </c>
      <c r="DX799" s="14">
        <f t="shared" si="1201"/>
        <v>95760.846949940445</v>
      </c>
      <c r="DY799" s="14">
        <f t="shared" si="1202"/>
        <v>31617.405676772003</v>
      </c>
      <c r="DZ799" s="34" t="e">
        <f t="shared" si="1203"/>
        <v>#REF!</v>
      </c>
      <c r="EA799" s="34" t="e">
        <f t="shared" si="1204"/>
        <v>#REF!</v>
      </c>
      <c r="EB799" s="34" t="e">
        <f t="shared" si="1205"/>
        <v>#REF!</v>
      </c>
      <c r="EC799" s="34" t="e">
        <f t="shared" si="1206"/>
        <v>#REF!</v>
      </c>
      <c r="ED799" s="34" t="e">
        <f t="shared" si="1207"/>
        <v>#REF!</v>
      </c>
      <c r="EE799" s="59" t="e">
        <f t="shared" si="1208"/>
        <v>#REF!</v>
      </c>
      <c r="EF799" s="59" t="e">
        <f t="shared" si="1209"/>
        <v>#REF!</v>
      </c>
      <c r="EG799" s="59" t="e">
        <f t="shared" si="1210"/>
        <v>#REF!</v>
      </c>
      <c r="EH799" s="59" t="e">
        <f t="shared" si="1211"/>
        <v>#REF!</v>
      </c>
      <c r="EI799" s="14" t="e">
        <f t="shared" si="1212"/>
        <v>#REF!</v>
      </c>
      <c r="EJ799" s="14" t="e">
        <f t="shared" si="1213"/>
        <v>#REF!</v>
      </c>
      <c r="EK799" s="14" t="e">
        <f t="shared" si="1214"/>
        <v>#REF!</v>
      </c>
      <c r="EL799" s="14" t="e">
        <f t="shared" si="1215"/>
        <v>#REF!</v>
      </c>
      <c r="EM799" t="e">
        <f t="shared" si="1216"/>
        <v>#REF!</v>
      </c>
      <c r="EN799" s="34" t="e">
        <f t="shared" si="1217"/>
        <v>#REF!</v>
      </c>
      <c r="EO799" s="34" t="e">
        <f t="shared" si="1218"/>
        <v>#REF!</v>
      </c>
      <c r="EP799" s="34" t="e">
        <f t="shared" si="1219"/>
        <v>#REF!</v>
      </c>
      <c r="EQ799" s="34" t="e">
        <f t="shared" si="1220"/>
        <v>#REF!</v>
      </c>
      <c r="ER799" s="59" t="e">
        <f t="shared" si="1221"/>
        <v>#REF!</v>
      </c>
      <c r="ES799" s="59" t="e">
        <f t="shared" si="1222"/>
        <v>#REF!</v>
      </c>
      <c r="ET799" s="59" t="e">
        <f t="shared" si="1223"/>
        <v>#REF!</v>
      </c>
      <c r="EU799" s="59" t="e">
        <f t="shared" si="1224"/>
        <v>#REF!</v>
      </c>
      <c r="EV799" s="14" t="e">
        <f t="shared" si="1225"/>
        <v>#REF!</v>
      </c>
      <c r="EW799" s="14" t="e">
        <f t="shared" si="1226"/>
        <v>#REF!</v>
      </c>
      <c r="EX799" s="14" t="e">
        <f t="shared" si="1227"/>
        <v>#REF!</v>
      </c>
      <c r="EY799" s="14" t="e">
        <f t="shared" si="1228"/>
        <v>#REF!</v>
      </c>
    </row>
    <row r="800" spans="1:155" x14ac:dyDescent="0.2">
      <c r="A800" s="17">
        <v>30300679</v>
      </c>
      <c r="B800" t="s">
        <v>62</v>
      </c>
      <c r="C800" t="s">
        <v>2949</v>
      </c>
      <c r="D800" t="s">
        <v>2950</v>
      </c>
      <c r="E800" t="s">
        <v>2944</v>
      </c>
      <c r="F800" t="s">
        <v>66</v>
      </c>
      <c r="G800" t="s">
        <v>42</v>
      </c>
      <c r="H800" t="s">
        <v>4489</v>
      </c>
      <c r="I800" t="s">
        <v>68</v>
      </c>
      <c r="J800" s="19" t="s">
        <v>69</v>
      </c>
      <c r="K800" t="s">
        <v>70</v>
      </c>
      <c r="L800">
        <v>1967</v>
      </c>
      <c r="M800">
        <f t="shared" si="1138"/>
        <v>1967</v>
      </c>
      <c r="N800">
        <v>52</v>
      </c>
      <c r="O800" s="19">
        <f t="shared" si="1139"/>
        <v>52</v>
      </c>
      <c r="P800" t="s">
        <v>80</v>
      </c>
      <c r="Q800" s="19" t="str">
        <f t="shared" si="1140"/>
        <v>50-60</v>
      </c>
      <c r="R800" s="23">
        <v>311.2</v>
      </c>
      <c r="S800" s="15">
        <f t="shared" si="1141"/>
        <v>0.31119999999999998</v>
      </c>
      <c r="T800">
        <v>30054090</v>
      </c>
      <c r="U800" t="s">
        <v>45</v>
      </c>
      <c r="V800" t="s">
        <v>46</v>
      </c>
      <c r="W800" t="s">
        <v>47</v>
      </c>
      <c r="X800" t="s">
        <v>48</v>
      </c>
      <c r="Z800" t="s">
        <v>2951</v>
      </c>
      <c r="AA800" t="s">
        <v>2952</v>
      </c>
      <c r="AB800" t="s">
        <v>133</v>
      </c>
      <c r="AC800">
        <v>1967</v>
      </c>
      <c r="AD800">
        <v>104</v>
      </c>
      <c r="AE800" t="str">
        <f t="shared" si="1142"/>
        <v>&gt;80</v>
      </c>
      <c r="AF800">
        <v>-37.661736820000002</v>
      </c>
      <c r="AG800">
        <v>145.05239216000001</v>
      </c>
      <c r="AH800" t="s">
        <v>75</v>
      </c>
      <c r="AI800" t="s">
        <v>76</v>
      </c>
      <c r="AJ800" s="33" t="s">
        <v>232</v>
      </c>
      <c r="AL800" t="s">
        <v>78</v>
      </c>
      <c r="AM800" t="s">
        <v>79</v>
      </c>
      <c r="AN800">
        <v>220</v>
      </c>
      <c r="AO800" s="69">
        <v>2</v>
      </c>
      <c r="AP800">
        <v>2</v>
      </c>
      <c r="AQ800">
        <v>2</v>
      </c>
      <c r="AR800">
        <v>1</v>
      </c>
      <c r="AS800" s="82" t="str">
        <f t="shared" si="1143"/>
        <v>Gw-2-1</v>
      </c>
      <c r="AT800" s="14">
        <f t="shared" si="1144"/>
        <v>40000</v>
      </c>
      <c r="AU800" s="81">
        <f>VLOOKUP(C800,Bushfire_Vlookup!$F$2:$H$12575,3,FALSE)</f>
        <v>4430.9246890000004</v>
      </c>
      <c r="AV800" s="14">
        <f>VLOOKUP(AS800,Safety_collateral_Vlookup!$J$3:$L$20,2,FALSE)</f>
        <v>1583806.0550856832</v>
      </c>
      <c r="AW800" s="14">
        <f>VLOOKUP(AS800,Safety_collateral_Vlookup!$J$3:$L$20,3,FALSE)</f>
        <v>148000</v>
      </c>
      <c r="AX800" s="48">
        <f t="shared" si="1145"/>
        <v>1895244.857419587</v>
      </c>
      <c r="AY800" s="49">
        <f t="shared" si="1229"/>
        <v>23651.199999999997</v>
      </c>
      <c r="AZ800" s="14">
        <v>76000</v>
      </c>
      <c r="BA800" s="16">
        <f t="shared" si="1146"/>
        <v>80.133137321556077</v>
      </c>
      <c r="BB800" t="e">
        <f>IF(BA800&lt;=#REF!,#REF!,IF(BA800&lt;=#REF!,#REF!,IF(BA800&lt;=#REF!,#REF!,IF(BA800&lt;=#REF!,#REF!,#REF!))))</f>
        <v>#REF!</v>
      </c>
      <c r="BC800" s="51">
        <v>5</v>
      </c>
      <c r="BD800" s="21">
        <v>70</v>
      </c>
      <c r="BE800" s="21">
        <v>6.4399999999999999E-2</v>
      </c>
      <c r="BF800" s="26">
        <f t="shared" si="1147"/>
        <v>1542.6777317149845</v>
      </c>
      <c r="BG800" s="21">
        <v>7</v>
      </c>
      <c r="BH800" s="21">
        <f t="shared" si="1148"/>
        <v>10.5</v>
      </c>
      <c r="BI800" s="28">
        <f t="shared" si="1149"/>
        <v>1.1390624999999999E-6</v>
      </c>
      <c r="BJ800" s="27">
        <f t="shared" si="1150"/>
        <v>1.1390624999999999E-6</v>
      </c>
      <c r="BK800" s="28">
        <f t="shared" si="1151"/>
        <v>1.7463268216136603E-5</v>
      </c>
      <c r="BL800" s="35">
        <f t="shared" si="1152"/>
        <v>1.3993864700468399E-3</v>
      </c>
      <c r="BM800" s="21" t="str">
        <f t="shared" si="1153"/>
        <v>Cr1</v>
      </c>
      <c r="BN800" s="51">
        <v>1</v>
      </c>
      <c r="BO800" s="21">
        <v>0</v>
      </c>
      <c r="BP800" s="50" t="s">
        <v>5497</v>
      </c>
      <c r="BQ800" s="14">
        <v>40000</v>
      </c>
      <c r="BR800">
        <f>IFERROR(VLOOKUP(AO800,'Model Failure data- Lines'!$A$37:$E$41,3,FALSE),'Model Failure data- Lines'!$C$37)</f>
        <v>5.2310000000000009E-2</v>
      </c>
      <c r="BS800" s="14">
        <f t="shared" si="1154"/>
        <v>99140.258491618617</v>
      </c>
      <c r="BT800" s="34">
        <f t="shared" si="1137"/>
        <v>21095.697809829198</v>
      </c>
      <c r="BU800" s="34">
        <f t="shared" si="1155"/>
        <v>4.6995486655779564</v>
      </c>
      <c r="BV800" s="54">
        <f t="shared" si="1156"/>
        <v>78044.560681789415</v>
      </c>
      <c r="BW800">
        <f>IFERROR(VLOOKUP(AO800,'Model Failure data- Lines'!$A$37:$E$41,4,FALSE),'Model Failure data- Lines'!$D$37)</f>
        <v>5.571000000000001E-2</v>
      </c>
      <c r="BX800" s="14">
        <f t="shared" si="1157"/>
        <v>105584.09100684521</v>
      </c>
      <c r="BY800" s="34">
        <f t="shared" si="1158"/>
        <v>18816.316554070512</v>
      </c>
      <c r="BZ800" s="71">
        <f t="shared" si="1159"/>
        <v>5.6113049917840758</v>
      </c>
      <c r="CA800" s="71">
        <f t="shared" si="1160"/>
        <v>86767.774452774698</v>
      </c>
      <c r="CB800" s="56">
        <v>2</v>
      </c>
      <c r="CC800">
        <f>IFERROR(VLOOKUP(AO800,'Model Failure data- Lines'!$A$37:$E$41,5,FALSE),'Model Failure data- Lines'!$E$37)</f>
        <v>6.1850000000000002E-2</v>
      </c>
      <c r="CD800" s="14">
        <f t="shared" si="1161"/>
        <v>117220.89443140145</v>
      </c>
      <c r="CE800" s="34">
        <f t="shared" si="1162"/>
        <v>14969.801475738568</v>
      </c>
      <c r="CF800" s="34">
        <f t="shared" si="1163"/>
        <v>7.830490913415276</v>
      </c>
      <c r="CG800" s="54">
        <f t="shared" si="1164"/>
        <v>102251.09295566288</v>
      </c>
      <c r="CH800" t="e">
        <f>IFERROR(VLOOKUP(AO800,'Model Failure data- Lines'!#REF!,3,FALSE),'Model Failure data- Lines'!#REF!)</f>
        <v>#REF!</v>
      </c>
      <c r="CI800" s="14" t="e">
        <f t="shared" si="1165"/>
        <v>#REF!</v>
      </c>
      <c r="CJ800" s="34">
        <f t="shared" si="1166"/>
        <v>20234.431909886407</v>
      </c>
      <c r="CK800" s="34" t="e">
        <f t="shared" si="1167"/>
        <v>#REF!</v>
      </c>
      <c r="CL800" s="54" t="e">
        <f t="shared" si="1168"/>
        <v>#REF!</v>
      </c>
      <c r="CM800" t="e">
        <f>IFERROR(VLOOKUP(AO800,'Model Failure data- Lines'!#REF!,4,FALSE),'Model Failure data- Lines'!#REF!)</f>
        <v>#REF!</v>
      </c>
      <c r="CN800" s="14" t="e">
        <f t="shared" si="1169"/>
        <v>#REF!</v>
      </c>
      <c r="CO800" s="34">
        <f t="shared" si="1170"/>
        <v>17311.266858164887</v>
      </c>
      <c r="CP800" s="34" t="e">
        <f t="shared" si="1171"/>
        <v>#REF!</v>
      </c>
      <c r="CQ800" s="54" t="e">
        <f t="shared" si="1172"/>
        <v>#REF!</v>
      </c>
      <c r="CR800" t="e">
        <f>IFERROR(VLOOKUP(AO800,'Model Failure data- Lines'!#REF!,5,FALSE),'Model Failure data- Lines'!#REF!)</f>
        <v>#REF!</v>
      </c>
      <c r="CS800" s="14" t="e">
        <f t="shared" si="1173"/>
        <v>#REF!</v>
      </c>
      <c r="CT800" s="34">
        <f t="shared" si="1174"/>
        <v>12670.814175796491</v>
      </c>
      <c r="CU800" s="34" t="e">
        <f t="shared" si="1175"/>
        <v>#REF!</v>
      </c>
      <c r="CV800" s="54" t="e">
        <f t="shared" si="1176"/>
        <v>#REF!</v>
      </c>
      <c r="CW800" t="s">
        <v>133</v>
      </c>
      <c r="CZ800">
        <f t="shared" si="1177"/>
        <v>86767.774452774698</v>
      </c>
      <c r="DA800" s="34">
        <f t="shared" si="1178"/>
        <v>2377.7028000000005</v>
      </c>
      <c r="DB800" s="34">
        <f t="shared" si="1179"/>
        <v>263.3855509906108</v>
      </c>
      <c r="DC800" s="34">
        <f t="shared" si="1180"/>
        <v>94145.502295854589</v>
      </c>
      <c r="DD800" s="9">
        <f t="shared" si="1181"/>
        <v>8797.5003600000018</v>
      </c>
      <c r="DE800" s="59">
        <f t="shared" si="1182"/>
        <v>2.2519517640643888E-2</v>
      </c>
      <c r="DF800" s="59">
        <f t="shared" si="1183"/>
        <v>2.4945571674575011E-3</v>
      </c>
      <c r="DG800" s="59">
        <f t="shared" si="1184"/>
        <v>0.89166370992151622</v>
      </c>
      <c r="DH800" s="59">
        <f t="shared" si="1185"/>
        <v>8.3322215270382388E-2</v>
      </c>
      <c r="DI800" s="14">
        <f t="shared" si="1186"/>
        <v>1953.9684274286699</v>
      </c>
      <c r="DJ800" s="14">
        <f t="shared" si="1187"/>
        <v>216.44717366550495</v>
      </c>
      <c r="DK800" s="14">
        <f t="shared" si="1188"/>
        <v>77367.67567019444</v>
      </c>
      <c r="DL800" s="14">
        <f t="shared" si="1189"/>
        <v>7229.6831814860789</v>
      </c>
      <c r="DM800">
        <f t="shared" si="1190"/>
        <v>102251.09295566288</v>
      </c>
      <c r="DN800" s="34">
        <f t="shared" si="1191"/>
        <v>2639.7580000000003</v>
      </c>
      <c r="DO800" s="34">
        <f t="shared" si="1192"/>
        <v>292.41422237963155</v>
      </c>
      <c r="DP800" s="34">
        <f t="shared" si="1193"/>
        <v>104521.61760902182</v>
      </c>
      <c r="DQ800" s="9">
        <f t="shared" si="1194"/>
        <v>9767.1045999999988</v>
      </c>
      <c r="DR800" s="59">
        <f t="shared" si="1195"/>
        <v>2.2519517640643891E-2</v>
      </c>
      <c r="DS800" s="59">
        <f t="shared" si="1196"/>
        <v>2.4945571674575011E-3</v>
      </c>
      <c r="DT800" s="59">
        <f t="shared" si="1197"/>
        <v>0.89166370992151622</v>
      </c>
      <c r="DU800" s="59">
        <f t="shared" si="1198"/>
        <v>8.3322215270382374E-2</v>
      </c>
      <c r="DV800" s="14">
        <f t="shared" si="1199"/>
        <v>2302.6452915901687</v>
      </c>
      <c r="DW800" s="14">
        <f t="shared" si="1200"/>
        <v>255.07119681291201</v>
      </c>
      <c r="DX800" s="14">
        <f t="shared" si="1201"/>
        <v>91173.58888837618</v>
      </c>
      <c r="DY800" s="14">
        <f t="shared" si="1202"/>
        <v>8519.7875788836227</v>
      </c>
      <c r="DZ800" s="34" t="e">
        <f t="shared" si="1203"/>
        <v>#REF!</v>
      </c>
      <c r="EA800" s="34" t="e">
        <f t="shared" si="1204"/>
        <v>#REF!</v>
      </c>
      <c r="EB800" s="34" t="e">
        <f t="shared" si="1205"/>
        <v>#REF!</v>
      </c>
      <c r="EC800" s="34" t="e">
        <f t="shared" si="1206"/>
        <v>#REF!</v>
      </c>
      <c r="ED800" s="34" t="e">
        <f t="shared" si="1207"/>
        <v>#REF!</v>
      </c>
      <c r="EE800" s="59" t="e">
        <f t="shared" si="1208"/>
        <v>#REF!</v>
      </c>
      <c r="EF800" s="59" t="e">
        <f t="shared" si="1209"/>
        <v>#REF!</v>
      </c>
      <c r="EG800" s="59" t="e">
        <f t="shared" si="1210"/>
        <v>#REF!</v>
      </c>
      <c r="EH800" s="59" t="e">
        <f t="shared" si="1211"/>
        <v>#REF!</v>
      </c>
      <c r="EI800" s="14" t="e">
        <f t="shared" si="1212"/>
        <v>#REF!</v>
      </c>
      <c r="EJ800" s="14" t="e">
        <f t="shared" si="1213"/>
        <v>#REF!</v>
      </c>
      <c r="EK800" s="14" t="e">
        <f t="shared" si="1214"/>
        <v>#REF!</v>
      </c>
      <c r="EL800" s="14" t="e">
        <f t="shared" si="1215"/>
        <v>#REF!</v>
      </c>
      <c r="EM800" t="e">
        <f t="shared" si="1216"/>
        <v>#REF!</v>
      </c>
      <c r="EN800" s="34" t="e">
        <f t="shared" si="1217"/>
        <v>#REF!</v>
      </c>
      <c r="EO800" s="34" t="e">
        <f t="shared" si="1218"/>
        <v>#REF!</v>
      </c>
      <c r="EP800" s="34" t="e">
        <f t="shared" si="1219"/>
        <v>#REF!</v>
      </c>
      <c r="EQ800" s="34" t="e">
        <f t="shared" si="1220"/>
        <v>#REF!</v>
      </c>
      <c r="ER800" s="59" t="e">
        <f t="shared" si="1221"/>
        <v>#REF!</v>
      </c>
      <c r="ES800" s="59" t="e">
        <f t="shared" si="1222"/>
        <v>#REF!</v>
      </c>
      <c r="ET800" s="59" t="e">
        <f t="shared" si="1223"/>
        <v>#REF!</v>
      </c>
      <c r="EU800" s="59" t="e">
        <f t="shared" si="1224"/>
        <v>#REF!</v>
      </c>
      <c r="EV800" s="14" t="e">
        <f t="shared" si="1225"/>
        <v>#REF!</v>
      </c>
      <c r="EW800" s="14" t="e">
        <f t="shared" si="1226"/>
        <v>#REF!</v>
      </c>
      <c r="EX800" s="14" t="e">
        <f t="shared" si="1227"/>
        <v>#REF!</v>
      </c>
      <c r="EY800" s="14" t="e">
        <f t="shared" si="1228"/>
        <v>#REF!</v>
      </c>
    </row>
    <row r="801" spans="1:155" x14ac:dyDescent="0.2">
      <c r="A801" s="17">
        <v>30137970</v>
      </c>
      <c r="B801" t="s">
        <v>62</v>
      </c>
      <c r="C801" t="s">
        <v>2724</v>
      </c>
      <c r="D801" t="s">
        <v>2725</v>
      </c>
      <c r="E801" t="s">
        <v>2726</v>
      </c>
      <c r="F801" t="s">
        <v>66</v>
      </c>
      <c r="G801" t="s">
        <v>42</v>
      </c>
      <c r="H801" t="s">
        <v>2727</v>
      </c>
      <c r="I801" t="s">
        <v>68</v>
      </c>
      <c r="J801" s="19" t="s">
        <v>69</v>
      </c>
      <c r="K801" t="s">
        <v>70</v>
      </c>
      <c r="L801">
        <v>1967</v>
      </c>
      <c r="M801">
        <f t="shared" si="1138"/>
        <v>1967</v>
      </c>
      <c r="N801">
        <v>52</v>
      </c>
      <c r="O801" s="19">
        <f t="shared" si="1139"/>
        <v>52</v>
      </c>
      <c r="P801" t="s">
        <v>80</v>
      </c>
      <c r="Q801" s="19" t="str">
        <f t="shared" si="1140"/>
        <v>50-60</v>
      </c>
      <c r="R801" s="23">
        <v>295.7</v>
      </c>
      <c r="S801" s="15">
        <f t="shared" si="1141"/>
        <v>0.29569999999999996</v>
      </c>
      <c r="T801">
        <v>30256833</v>
      </c>
      <c r="U801" t="s">
        <v>45</v>
      </c>
      <c r="V801" t="s">
        <v>46</v>
      </c>
      <c r="W801" t="s">
        <v>47</v>
      </c>
      <c r="X801" t="s">
        <v>48</v>
      </c>
      <c r="Z801" t="s">
        <v>2728</v>
      </c>
      <c r="AA801" t="s">
        <v>2729</v>
      </c>
      <c r="AB801" t="s">
        <v>315</v>
      </c>
      <c r="AC801">
        <v>1967</v>
      </c>
      <c r="AD801">
        <v>104</v>
      </c>
      <c r="AE801" t="str">
        <f t="shared" si="1142"/>
        <v>&gt;80</v>
      </c>
      <c r="AF801">
        <v>-37.663671020000002</v>
      </c>
      <c r="AG801">
        <v>145.04984010000001</v>
      </c>
      <c r="AH801" t="s">
        <v>75</v>
      </c>
      <c r="AI801" t="s">
        <v>76</v>
      </c>
      <c r="AJ801" s="33" t="s">
        <v>232</v>
      </c>
      <c r="AL801" t="s">
        <v>78</v>
      </c>
      <c r="AM801" t="s">
        <v>79</v>
      </c>
      <c r="AN801">
        <v>220</v>
      </c>
      <c r="AO801" s="69">
        <v>2</v>
      </c>
      <c r="AP801">
        <v>2</v>
      </c>
      <c r="AQ801">
        <v>0</v>
      </c>
      <c r="AR801">
        <v>1</v>
      </c>
      <c r="AS801" s="82" t="str">
        <f t="shared" si="1143"/>
        <v>Gw-0-1</v>
      </c>
      <c r="AT801" s="14">
        <f t="shared" si="1144"/>
        <v>40000</v>
      </c>
      <c r="AU801" s="81">
        <f>VLOOKUP(C801,Bushfire_Vlookup!$F$2:$H$12575,3,FALSE)</f>
        <v>4546.1174469999996</v>
      </c>
      <c r="AV801" s="14">
        <f>VLOOKUP(AS801,Safety_collateral_Vlookup!$J$3:$L$20,2,FALSE)</f>
        <v>11570.139925214824</v>
      </c>
      <c r="AW801" s="14">
        <f>VLOOKUP(AS801,Safety_collateral_Vlookup!$J$3:$L$20,3,FALSE)</f>
        <v>148000</v>
      </c>
      <c r="AX801" s="48">
        <f t="shared" si="1145"/>
        <v>217792.04661615318</v>
      </c>
      <c r="AY801" s="49">
        <f t="shared" si="1229"/>
        <v>22473.199999999997</v>
      </c>
      <c r="AZ801" s="14">
        <v>76000</v>
      </c>
      <c r="BA801" s="16">
        <f t="shared" si="1146"/>
        <v>9.69118980012429</v>
      </c>
      <c r="BB801" t="e">
        <f>IF(BA801&lt;=#REF!,#REF!,IF(BA801&lt;=#REF!,#REF!,IF(BA801&lt;=#REF!,#REF!,IF(BA801&lt;=#REF!,#REF!,#REF!))))</f>
        <v>#REF!</v>
      </c>
      <c r="BC801" s="51">
        <v>4</v>
      </c>
      <c r="BD801" s="21">
        <v>70</v>
      </c>
      <c r="BE801" s="21">
        <v>6.4399999999999999E-2</v>
      </c>
      <c r="BF801" s="26">
        <f t="shared" si="1147"/>
        <v>1465.8412765685118</v>
      </c>
      <c r="BG801" s="21">
        <v>7</v>
      </c>
      <c r="BH801" s="21">
        <f t="shared" si="1148"/>
        <v>10.5</v>
      </c>
      <c r="BI801" s="28">
        <f t="shared" si="1149"/>
        <v>1.1390624999999999E-6</v>
      </c>
      <c r="BJ801" s="27">
        <f t="shared" si="1150"/>
        <v>1.1390624999999999E-6</v>
      </c>
      <c r="BK801" s="28">
        <f t="shared" si="1151"/>
        <v>1.7463268216136603E-5</v>
      </c>
      <c r="BL801" s="35">
        <f t="shared" si="1152"/>
        <v>1.6923984681305776E-4</v>
      </c>
      <c r="BM801" s="21" t="str">
        <f t="shared" si="1153"/>
        <v>Cr1</v>
      </c>
      <c r="BN801" s="51">
        <v>1</v>
      </c>
      <c r="BO801" s="21">
        <v>0</v>
      </c>
      <c r="BP801" s="50" t="s">
        <v>5497</v>
      </c>
      <c r="BQ801" s="14">
        <v>40000</v>
      </c>
      <c r="BR801">
        <f>IFERROR(VLOOKUP(AO801,'Model Failure data- Lines'!$A$37:$E$41,3,FALSE),'Model Failure data- Lines'!$C$37)</f>
        <v>5.2310000000000009E-2</v>
      </c>
      <c r="BS801" s="14">
        <f t="shared" si="1154"/>
        <v>11392.701958490974</v>
      </c>
      <c r="BT801" s="34">
        <f t="shared" si="1137"/>
        <v>20044.980213259943</v>
      </c>
      <c r="BU801" s="34">
        <f t="shared" si="1155"/>
        <v>0.56835685729211116</v>
      </c>
      <c r="BV801" s="54">
        <f t="shared" si="1156"/>
        <v>-8652.2782547689694</v>
      </c>
      <c r="BW801">
        <f>IFERROR(VLOOKUP(AO801,'Model Failure data- Lines'!$A$37:$E$41,4,FALSE),'Model Failure data- Lines'!$D$37)</f>
        <v>5.571000000000001E-2</v>
      </c>
      <c r="BX801" s="14">
        <f t="shared" si="1157"/>
        <v>12133.194916985896</v>
      </c>
      <c r="BY801" s="34">
        <f t="shared" si="1158"/>
        <v>17879.128550895406</v>
      </c>
      <c r="BZ801" s="71">
        <f t="shared" si="1159"/>
        <v>0.67862339500759683</v>
      </c>
      <c r="CA801" s="71">
        <f t="shared" si="1160"/>
        <v>-5745.9336339095098</v>
      </c>
      <c r="CB801" s="56">
        <v>2</v>
      </c>
      <c r="CC801">
        <f>IFERROR(VLOOKUP(AO801,'Model Failure data- Lines'!$A$37:$E$41,5,FALSE),'Model Failure data- Lines'!$E$37)</f>
        <v>6.1850000000000002E-2</v>
      </c>
      <c r="CD801" s="14">
        <f t="shared" si="1161"/>
        <v>13470.438083209076</v>
      </c>
      <c r="CE801" s="34">
        <f t="shared" si="1162"/>
        <v>14224.197610462386</v>
      </c>
      <c r="CF801" s="34">
        <f t="shared" si="1163"/>
        <v>0.94700864344721314</v>
      </c>
      <c r="CG801" s="54">
        <f t="shared" si="1164"/>
        <v>-753.75952725331081</v>
      </c>
      <c r="CH801" t="e">
        <f>IFERROR(VLOOKUP(AO801,'Model Failure data- Lines'!#REF!,3,FALSE),'Model Failure data- Lines'!#REF!)</f>
        <v>#REF!</v>
      </c>
      <c r="CI801" s="14" t="e">
        <f t="shared" si="1165"/>
        <v>#REF!</v>
      </c>
      <c r="CJ801" s="34">
        <f t="shared" si="1166"/>
        <v>19226.611554477542</v>
      </c>
      <c r="CK801" s="34" t="e">
        <f t="shared" si="1167"/>
        <v>#REF!</v>
      </c>
      <c r="CL801" s="54" t="e">
        <f t="shared" si="1168"/>
        <v>#REF!</v>
      </c>
      <c r="CM801" t="e">
        <f>IFERROR(VLOOKUP(AO801,'Model Failure data- Lines'!#REF!,4,FALSE),'Model Failure data- Lines'!#REF!)</f>
        <v>#REF!</v>
      </c>
      <c r="CN801" s="14" t="e">
        <f t="shared" si="1169"/>
        <v>#REF!</v>
      </c>
      <c r="CO801" s="34">
        <f t="shared" si="1170"/>
        <v>16449.041163108472</v>
      </c>
      <c r="CP801" s="34" t="e">
        <f t="shared" si="1171"/>
        <v>#REF!</v>
      </c>
      <c r="CQ801" s="54" t="e">
        <f t="shared" si="1172"/>
        <v>#REF!</v>
      </c>
      <c r="CR801" t="e">
        <f>IFERROR(VLOOKUP(AO801,'Model Failure data- Lines'!#REF!,5,FALSE),'Model Failure data- Lines'!#REF!)</f>
        <v>#REF!</v>
      </c>
      <c r="CS801" s="14" t="e">
        <f t="shared" si="1173"/>
        <v>#REF!</v>
      </c>
      <c r="CT801" s="34">
        <f t="shared" si="1174"/>
        <v>12039.71642603799</v>
      </c>
      <c r="CU801" s="34" t="e">
        <f t="shared" si="1175"/>
        <v>#REF!</v>
      </c>
      <c r="CV801" s="54" t="e">
        <f t="shared" si="1176"/>
        <v>#REF!</v>
      </c>
      <c r="CW801" t="s">
        <v>315</v>
      </c>
      <c r="CZ801">
        <f t="shared" si="1177"/>
        <v>-5745.9336339095116</v>
      </c>
      <c r="DA801" s="34">
        <f t="shared" si="1178"/>
        <v>2377.7028000000005</v>
      </c>
      <c r="DB801" s="34">
        <f t="shared" si="1179"/>
        <v>270.23290457151882</v>
      </c>
      <c r="DC801" s="34">
        <f t="shared" si="1180"/>
        <v>687.75885241437697</v>
      </c>
      <c r="DD801" s="9">
        <f t="shared" si="1181"/>
        <v>8797.5003600000018</v>
      </c>
      <c r="DE801" s="59">
        <f t="shared" si="1182"/>
        <v>0.19596675206060768</v>
      </c>
      <c r="DF801" s="59">
        <f t="shared" si="1183"/>
        <v>2.227219676436629E-2</v>
      </c>
      <c r="DG801" s="59">
        <f t="shared" si="1184"/>
        <v>5.6684068550777775E-2</v>
      </c>
      <c r="DH801" s="59">
        <f t="shared" si="1185"/>
        <v>0.72507698262424836</v>
      </c>
      <c r="DI801" s="14">
        <f t="shared" si="1186"/>
        <v>-1126.0119517930516</v>
      </c>
      <c r="DJ801" s="14">
        <f t="shared" si="1187"/>
        <v>-127.97456448942286</v>
      </c>
      <c r="DK801" s="14">
        <f t="shared" si="1188"/>
        <v>-325.70289599274639</v>
      </c>
      <c r="DL801" s="14">
        <f t="shared" si="1189"/>
        <v>-4166.2442216342906</v>
      </c>
      <c r="DM801">
        <f t="shared" si="1190"/>
        <v>-753.75952725331115</v>
      </c>
      <c r="DN801" s="34">
        <f t="shared" si="1191"/>
        <v>2639.7580000000003</v>
      </c>
      <c r="DO801" s="34">
        <f t="shared" si="1192"/>
        <v>300.0162474914456</v>
      </c>
      <c r="DP801" s="34">
        <f t="shared" si="1193"/>
        <v>763.55923571763083</v>
      </c>
      <c r="DQ801" s="9">
        <f t="shared" si="1194"/>
        <v>9767.1045999999988</v>
      </c>
      <c r="DR801" s="59">
        <f t="shared" si="1195"/>
        <v>0.19596675206060768</v>
      </c>
      <c r="DS801" s="59">
        <f t="shared" si="1196"/>
        <v>2.2272196764366287E-2</v>
      </c>
      <c r="DT801" s="59">
        <f t="shared" si="1197"/>
        <v>5.6684068550777775E-2</v>
      </c>
      <c r="DU801" s="59">
        <f t="shared" si="1198"/>
        <v>0.72507698262424825</v>
      </c>
      <c r="DV801" s="14">
        <f t="shared" si="1199"/>
        <v>-147.7118063905705</v>
      </c>
      <c r="DW801" s="14">
        <f t="shared" si="1200"/>
        <v>-16.78788050400146</v>
      </c>
      <c r="DX801" s="14">
        <f t="shared" si="1201"/>
        <v>-42.726156713628541</v>
      </c>
      <c r="DY801" s="14">
        <f t="shared" si="1202"/>
        <v>-546.53368364511073</v>
      </c>
      <c r="DZ801" s="34" t="e">
        <f t="shared" si="1203"/>
        <v>#REF!</v>
      </c>
      <c r="EA801" s="34" t="e">
        <f t="shared" si="1204"/>
        <v>#REF!</v>
      </c>
      <c r="EB801" s="34" t="e">
        <f t="shared" si="1205"/>
        <v>#REF!</v>
      </c>
      <c r="EC801" s="34" t="e">
        <f t="shared" si="1206"/>
        <v>#REF!</v>
      </c>
      <c r="ED801" s="34" t="e">
        <f t="shared" si="1207"/>
        <v>#REF!</v>
      </c>
      <c r="EE801" s="59" t="e">
        <f t="shared" si="1208"/>
        <v>#REF!</v>
      </c>
      <c r="EF801" s="59" t="e">
        <f t="shared" si="1209"/>
        <v>#REF!</v>
      </c>
      <c r="EG801" s="59" t="e">
        <f t="shared" si="1210"/>
        <v>#REF!</v>
      </c>
      <c r="EH801" s="59" t="e">
        <f t="shared" si="1211"/>
        <v>#REF!</v>
      </c>
      <c r="EI801" s="14" t="e">
        <f t="shared" si="1212"/>
        <v>#REF!</v>
      </c>
      <c r="EJ801" s="14" t="e">
        <f t="shared" si="1213"/>
        <v>#REF!</v>
      </c>
      <c r="EK801" s="14" t="e">
        <f t="shared" si="1214"/>
        <v>#REF!</v>
      </c>
      <c r="EL801" s="14" t="e">
        <f t="shared" si="1215"/>
        <v>#REF!</v>
      </c>
      <c r="EM801" t="e">
        <f t="shared" si="1216"/>
        <v>#REF!</v>
      </c>
      <c r="EN801" s="34" t="e">
        <f t="shared" si="1217"/>
        <v>#REF!</v>
      </c>
      <c r="EO801" s="34" t="e">
        <f t="shared" si="1218"/>
        <v>#REF!</v>
      </c>
      <c r="EP801" s="34" t="e">
        <f t="shared" si="1219"/>
        <v>#REF!</v>
      </c>
      <c r="EQ801" s="34" t="e">
        <f t="shared" si="1220"/>
        <v>#REF!</v>
      </c>
      <c r="ER801" s="59" t="e">
        <f t="shared" si="1221"/>
        <v>#REF!</v>
      </c>
      <c r="ES801" s="59" t="e">
        <f t="shared" si="1222"/>
        <v>#REF!</v>
      </c>
      <c r="ET801" s="59" t="e">
        <f t="shared" si="1223"/>
        <v>#REF!</v>
      </c>
      <c r="EU801" s="59" t="e">
        <f t="shared" si="1224"/>
        <v>#REF!</v>
      </c>
      <c r="EV801" s="14" t="e">
        <f t="shared" si="1225"/>
        <v>#REF!</v>
      </c>
      <c r="EW801" s="14" t="e">
        <f t="shared" si="1226"/>
        <v>#REF!</v>
      </c>
      <c r="EX801" s="14" t="e">
        <f t="shared" si="1227"/>
        <v>#REF!</v>
      </c>
      <c r="EY801" s="14" t="e">
        <f t="shared" si="1228"/>
        <v>#REF!</v>
      </c>
    </row>
    <row r="802" spans="1:155" x14ac:dyDescent="0.2">
      <c r="A802" s="17">
        <v>30328154</v>
      </c>
      <c r="B802" t="s">
        <v>62</v>
      </c>
      <c r="C802" t="s">
        <v>2821</v>
      </c>
      <c r="D802" t="s">
        <v>2822</v>
      </c>
      <c r="E802" t="s">
        <v>1370</v>
      </c>
      <c r="F802" t="s">
        <v>66</v>
      </c>
      <c r="G802" t="s">
        <v>42</v>
      </c>
      <c r="H802" t="s">
        <v>4670</v>
      </c>
      <c r="I802" t="s">
        <v>68</v>
      </c>
      <c r="J802" s="19" t="s">
        <v>69</v>
      </c>
      <c r="K802" t="s">
        <v>70</v>
      </c>
      <c r="L802">
        <v>1967</v>
      </c>
      <c r="M802">
        <f t="shared" si="1138"/>
        <v>1967</v>
      </c>
      <c r="N802">
        <v>52</v>
      </c>
      <c r="O802" s="19">
        <f t="shared" si="1139"/>
        <v>52</v>
      </c>
      <c r="P802" t="s">
        <v>80</v>
      </c>
      <c r="Q802" s="19" t="str">
        <f t="shared" si="1140"/>
        <v>50-60</v>
      </c>
      <c r="R802" s="23">
        <v>310.89999999999998</v>
      </c>
      <c r="S802" s="15">
        <f t="shared" si="1141"/>
        <v>0.31089999999999995</v>
      </c>
      <c r="T802">
        <v>30086659</v>
      </c>
      <c r="U802" t="s">
        <v>45</v>
      </c>
      <c r="V802" t="s">
        <v>46</v>
      </c>
      <c r="W802" t="s">
        <v>47</v>
      </c>
      <c r="X802" t="s">
        <v>48</v>
      </c>
      <c r="Z802" t="s">
        <v>2823</v>
      </c>
      <c r="AA802" t="s">
        <v>2824</v>
      </c>
      <c r="AB802" t="s">
        <v>168</v>
      </c>
      <c r="AC802">
        <v>1967</v>
      </c>
      <c r="AD802">
        <v>104</v>
      </c>
      <c r="AE802" t="str">
        <f t="shared" si="1142"/>
        <v>&gt;80</v>
      </c>
      <c r="AF802">
        <v>-37.665518859999999</v>
      </c>
      <c r="AG802">
        <v>145.04742422999999</v>
      </c>
      <c r="AH802" t="s">
        <v>75</v>
      </c>
      <c r="AI802" t="s">
        <v>76</v>
      </c>
      <c r="AJ802" s="33" t="s">
        <v>232</v>
      </c>
      <c r="AL802" t="s">
        <v>78</v>
      </c>
      <c r="AM802" t="s">
        <v>79</v>
      </c>
      <c r="AN802">
        <v>220</v>
      </c>
      <c r="AO802" s="69">
        <v>2</v>
      </c>
      <c r="AP802">
        <v>2</v>
      </c>
      <c r="AQ802">
        <v>0</v>
      </c>
      <c r="AR802">
        <v>1</v>
      </c>
      <c r="AS802" s="82" t="str">
        <f t="shared" si="1143"/>
        <v>Gw-0-1</v>
      </c>
      <c r="AT802" s="14">
        <f t="shared" si="1144"/>
        <v>40000</v>
      </c>
      <c r="AU802" s="81">
        <f>VLOOKUP(C802,Bushfire_Vlookup!$F$2:$H$12575,3,FALSE)</f>
        <v>4531.9900699999998</v>
      </c>
      <c r="AV802" s="14">
        <f>VLOOKUP(AS802,Safety_collateral_Vlookup!$J$3:$L$20,2,FALSE)</f>
        <v>11570.139925214824</v>
      </c>
      <c r="AW802" s="14">
        <f>VLOOKUP(AS802,Safety_collateral_Vlookup!$J$3:$L$20,3,FALSE)</f>
        <v>148000</v>
      </c>
      <c r="AX802" s="48">
        <f t="shared" si="1145"/>
        <v>217776.9727048942</v>
      </c>
      <c r="AY802" s="49">
        <f t="shared" si="1229"/>
        <v>23628.399999999998</v>
      </c>
      <c r="AZ802" s="14">
        <v>76000</v>
      </c>
      <c r="BA802" s="16">
        <f t="shared" si="1146"/>
        <v>9.216746487485155</v>
      </c>
      <c r="BB802" t="e">
        <f>IF(BA802&lt;=#REF!,#REF!,IF(BA802&lt;=#REF!,#REF!,IF(BA802&lt;=#REF!,#REF!,IF(BA802&lt;=#REF!,#REF!,#REF!))))</f>
        <v>#REF!</v>
      </c>
      <c r="BC802" s="51">
        <v>4</v>
      </c>
      <c r="BD802" s="21">
        <v>70</v>
      </c>
      <c r="BE802" s="21">
        <v>6.4399999999999999E-2</v>
      </c>
      <c r="BF802" s="26">
        <f t="shared" si="1147"/>
        <v>1541.1905745186011</v>
      </c>
      <c r="BG802" s="21">
        <v>7</v>
      </c>
      <c r="BH802" s="21">
        <f t="shared" si="1148"/>
        <v>10.5</v>
      </c>
      <c r="BI802" s="28">
        <f t="shared" si="1149"/>
        <v>1.1390624999999999E-6</v>
      </c>
      <c r="BJ802" s="27">
        <f t="shared" si="1150"/>
        <v>1.1390624999999999E-6</v>
      </c>
      <c r="BK802" s="28">
        <f t="shared" si="1151"/>
        <v>1.7463268216136603E-5</v>
      </c>
      <c r="BL802" s="35">
        <f t="shared" si="1152"/>
        <v>1.6095451599108815E-4</v>
      </c>
      <c r="BM802" s="21" t="str">
        <f t="shared" si="1153"/>
        <v>Cr1</v>
      </c>
      <c r="BN802" s="51">
        <v>1</v>
      </c>
      <c r="BO802" s="21">
        <v>0</v>
      </c>
      <c r="BP802" s="50" t="s">
        <v>5497</v>
      </c>
      <c r="BQ802" s="14">
        <v>40000</v>
      </c>
      <c r="BR802">
        <f>IFERROR(VLOOKUP(AO802,'Model Failure data- Lines'!$A$37:$E$41,3,FALSE),'Model Failure data- Lines'!$C$37)</f>
        <v>5.2310000000000009E-2</v>
      </c>
      <c r="BS802" s="14">
        <f t="shared" si="1154"/>
        <v>11391.913442193018</v>
      </c>
      <c r="BT802" s="34">
        <f t="shared" si="1137"/>
        <v>21075.361340218184</v>
      </c>
      <c r="BU802" s="34">
        <f t="shared" si="1155"/>
        <v>0.54053229542754222</v>
      </c>
      <c r="BV802" s="54">
        <f t="shared" si="1156"/>
        <v>-9683.4478980251661</v>
      </c>
      <c r="BW802">
        <f>IFERROR(VLOOKUP(AO802,'Model Failure data- Lines'!$A$37:$E$41,4,FALSE),'Model Failure data- Lines'!$D$37)</f>
        <v>5.571000000000001E-2</v>
      </c>
      <c r="BX802" s="14">
        <f t="shared" si="1157"/>
        <v>12132.355149389658</v>
      </c>
      <c r="BY802" s="34">
        <f t="shared" si="1158"/>
        <v>18798.177431428416</v>
      </c>
      <c r="BZ802" s="71">
        <f t="shared" si="1159"/>
        <v>0.64540060831140678</v>
      </c>
      <c r="CA802" s="71">
        <f t="shared" si="1160"/>
        <v>-6665.8222820387582</v>
      </c>
      <c r="CB802" s="56">
        <v>2</v>
      </c>
      <c r="CC802">
        <f>IFERROR(VLOOKUP(AO802,'Model Failure data- Lines'!$A$37:$E$41,5,FALSE),'Model Failure data- Lines'!$E$37)</f>
        <v>6.1850000000000002E-2</v>
      </c>
      <c r="CD802" s="14">
        <f t="shared" si="1161"/>
        <v>13469.505761797707</v>
      </c>
      <c r="CE802" s="34">
        <f t="shared" si="1162"/>
        <v>14955.370433184837</v>
      </c>
      <c r="CF802" s="34">
        <f t="shared" si="1163"/>
        <v>0.90064674907081488</v>
      </c>
      <c r="CG802" s="54">
        <f t="shared" si="1164"/>
        <v>-1485.8646713871294</v>
      </c>
      <c r="CH802" t="e">
        <f>IFERROR(VLOOKUP(AO802,'Model Failure data- Lines'!#REF!,3,FALSE),'Model Failure data- Lines'!#REF!)</f>
        <v>#REF!</v>
      </c>
      <c r="CI802" s="14" t="e">
        <f t="shared" si="1165"/>
        <v>#REF!</v>
      </c>
      <c r="CJ802" s="34">
        <f t="shared" si="1166"/>
        <v>20214.925709459141</v>
      </c>
      <c r="CK802" s="34" t="e">
        <f t="shared" si="1167"/>
        <v>#REF!</v>
      </c>
      <c r="CL802" s="54" t="e">
        <f t="shared" si="1168"/>
        <v>#REF!</v>
      </c>
      <c r="CM802" t="e">
        <f>IFERROR(VLOOKUP(AO802,'Model Failure data- Lines'!#REF!,4,FALSE),'Model Failure data- Lines'!#REF!)</f>
        <v>#REF!</v>
      </c>
      <c r="CN802" s="14" t="e">
        <f t="shared" si="1169"/>
        <v>#REF!</v>
      </c>
      <c r="CO802" s="34">
        <f t="shared" si="1170"/>
        <v>17294.578618905729</v>
      </c>
      <c r="CP802" s="34" t="e">
        <f t="shared" si="1171"/>
        <v>#REF!</v>
      </c>
      <c r="CQ802" s="54" t="e">
        <f t="shared" si="1172"/>
        <v>#REF!</v>
      </c>
      <c r="CR802" t="e">
        <f>IFERROR(VLOOKUP(AO802,'Model Failure data- Lines'!#REF!,5,FALSE),'Model Failure data- Lines'!#REF!)</f>
        <v>#REF!</v>
      </c>
      <c r="CS802" s="14" t="e">
        <f t="shared" si="1173"/>
        <v>#REF!</v>
      </c>
      <c r="CT802" s="34">
        <f t="shared" si="1174"/>
        <v>12658.599380639876</v>
      </c>
      <c r="CU802" s="34" t="e">
        <f t="shared" si="1175"/>
        <v>#REF!</v>
      </c>
      <c r="CV802" s="54" t="e">
        <f t="shared" si="1176"/>
        <v>#REF!</v>
      </c>
      <c r="CW802" t="s">
        <v>168</v>
      </c>
      <c r="CZ802">
        <f t="shared" si="1177"/>
        <v>-6665.8222820387582</v>
      </c>
      <c r="DA802" s="34">
        <f t="shared" si="1178"/>
        <v>2377.7028000000005</v>
      </c>
      <c r="DB802" s="34">
        <f t="shared" si="1179"/>
        <v>269.3931369752799</v>
      </c>
      <c r="DC802" s="34">
        <f t="shared" si="1180"/>
        <v>687.75885241437697</v>
      </c>
      <c r="DD802" s="9">
        <f t="shared" si="1181"/>
        <v>8797.5003600000018</v>
      </c>
      <c r="DE802" s="59">
        <f t="shared" si="1182"/>
        <v>0.19598031632956406</v>
      </c>
      <c r="DF802" s="59">
        <f t="shared" si="1183"/>
        <v>2.2204521188026075E-2</v>
      </c>
      <c r="DG802" s="59">
        <f t="shared" si="1184"/>
        <v>5.6687992063022989E-2</v>
      </c>
      <c r="DH802" s="59">
        <f t="shared" si="1185"/>
        <v>0.72512717041938701</v>
      </c>
      <c r="DI802" s="14">
        <f t="shared" si="1186"/>
        <v>-1306.3699594306124</v>
      </c>
      <c r="DJ802" s="14">
        <f t="shared" si="1187"/>
        <v>-148.01139209714592</v>
      </c>
      <c r="DK802" s="14">
        <f t="shared" si="1188"/>
        <v>-377.87208061773487</v>
      </c>
      <c r="DL802" s="14">
        <f t="shared" si="1189"/>
        <v>-4833.5688498932659</v>
      </c>
      <c r="DM802">
        <f t="shared" si="1190"/>
        <v>-1485.864671387129</v>
      </c>
      <c r="DN802" s="34">
        <f t="shared" si="1191"/>
        <v>2639.7580000000003</v>
      </c>
      <c r="DO802" s="34">
        <f t="shared" si="1192"/>
        <v>299.08392608007648</v>
      </c>
      <c r="DP802" s="34">
        <f t="shared" si="1193"/>
        <v>763.55923571763083</v>
      </c>
      <c r="DQ802" s="9">
        <f t="shared" si="1194"/>
        <v>9767.1045999999988</v>
      </c>
      <c r="DR802" s="59">
        <f t="shared" si="1195"/>
        <v>0.19598031632956406</v>
      </c>
      <c r="DS802" s="59">
        <f t="shared" si="1196"/>
        <v>2.2204521188026075E-2</v>
      </c>
      <c r="DT802" s="59">
        <f t="shared" si="1197"/>
        <v>5.6687992063022989E-2</v>
      </c>
      <c r="DU802" s="59">
        <f t="shared" si="1198"/>
        <v>0.72512717041938679</v>
      </c>
      <c r="DV802" s="14">
        <f t="shared" si="1199"/>
        <v>-291.20022832137329</v>
      </c>
      <c r="DW802" s="14">
        <f t="shared" si="1200"/>
        <v>-32.992913578354909</v>
      </c>
      <c r="DX802" s="14">
        <f t="shared" si="1201"/>
        <v>-84.230684698319834</v>
      </c>
      <c r="DY802" s="14">
        <f t="shared" si="1202"/>
        <v>-1077.4408447890808</v>
      </c>
      <c r="DZ802" s="34" t="e">
        <f t="shared" si="1203"/>
        <v>#REF!</v>
      </c>
      <c r="EA802" s="34" t="e">
        <f t="shared" si="1204"/>
        <v>#REF!</v>
      </c>
      <c r="EB802" s="34" t="e">
        <f t="shared" si="1205"/>
        <v>#REF!</v>
      </c>
      <c r="EC802" s="34" t="e">
        <f t="shared" si="1206"/>
        <v>#REF!</v>
      </c>
      <c r="ED802" s="34" t="e">
        <f t="shared" si="1207"/>
        <v>#REF!</v>
      </c>
      <c r="EE802" s="59" t="e">
        <f t="shared" si="1208"/>
        <v>#REF!</v>
      </c>
      <c r="EF802" s="59" t="e">
        <f t="shared" si="1209"/>
        <v>#REF!</v>
      </c>
      <c r="EG802" s="59" t="e">
        <f t="shared" si="1210"/>
        <v>#REF!</v>
      </c>
      <c r="EH802" s="59" t="e">
        <f t="shared" si="1211"/>
        <v>#REF!</v>
      </c>
      <c r="EI802" s="14" t="e">
        <f t="shared" si="1212"/>
        <v>#REF!</v>
      </c>
      <c r="EJ802" s="14" t="e">
        <f t="shared" si="1213"/>
        <v>#REF!</v>
      </c>
      <c r="EK802" s="14" t="e">
        <f t="shared" si="1214"/>
        <v>#REF!</v>
      </c>
      <c r="EL802" s="14" t="e">
        <f t="shared" si="1215"/>
        <v>#REF!</v>
      </c>
      <c r="EM802" t="e">
        <f t="shared" si="1216"/>
        <v>#REF!</v>
      </c>
      <c r="EN802" s="34" t="e">
        <f t="shared" si="1217"/>
        <v>#REF!</v>
      </c>
      <c r="EO802" s="34" t="e">
        <f t="shared" si="1218"/>
        <v>#REF!</v>
      </c>
      <c r="EP802" s="34" t="e">
        <f t="shared" si="1219"/>
        <v>#REF!</v>
      </c>
      <c r="EQ802" s="34" t="e">
        <f t="shared" si="1220"/>
        <v>#REF!</v>
      </c>
      <c r="ER802" s="59" t="e">
        <f t="shared" si="1221"/>
        <v>#REF!</v>
      </c>
      <c r="ES802" s="59" t="e">
        <f t="shared" si="1222"/>
        <v>#REF!</v>
      </c>
      <c r="ET802" s="59" t="e">
        <f t="shared" si="1223"/>
        <v>#REF!</v>
      </c>
      <c r="EU802" s="59" t="e">
        <f t="shared" si="1224"/>
        <v>#REF!</v>
      </c>
      <c r="EV802" s="14" t="e">
        <f t="shared" si="1225"/>
        <v>#REF!</v>
      </c>
      <c r="EW802" s="14" t="e">
        <f t="shared" si="1226"/>
        <v>#REF!</v>
      </c>
      <c r="EX802" s="14" t="e">
        <f t="shared" si="1227"/>
        <v>#REF!</v>
      </c>
      <c r="EY802" s="14" t="e">
        <f t="shared" si="1228"/>
        <v>#REF!</v>
      </c>
    </row>
    <row r="803" spans="1:155" x14ac:dyDescent="0.2">
      <c r="A803" s="17">
        <v>30120830</v>
      </c>
      <c r="B803" t="s">
        <v>62</v>
      </c>
      <c r="C803" t="s">
        <v>2498</v>
      </c>
      <c r="D803" t="s">
        <v>2499</v>
      </c>
      <c r="E803" t="s">
        <v>1957</v>
      </c>
      <c r="F803" t="s">
        <v>66</v>
      </c>
      <c r="G803" t="s">
        <v>42</v>
      </c>
      <c r="H803" t="s">
        <v>2500</v>
      </c>
      <c r="I803" t="s">
        <v>68</v>
      </c>
      <c r="J803" s="19" t="s">
        <v>69</v>
      </c>
      <c r="K803" t="s">
        <v>70</v>
      </c>
      <c r="L803">
        <v>1967</v>
      </c>
      <c r="M803">
        <f t="shared" si="1138"/>
        <v>1967</v>
      </c>
      <c r="N803">
        <v>52</v>
      </c>
      <c r="O803" s="19">
        <f t="shared" si="1139"/>
        <v>52</v>
      </c>
      <c r="P803" t="s">
        <v>80</v>
      </c>
      <c r="Q803" s="19" t="str">
        <f t="shared" si="1140"/>
        <v>50-60</v>
      </c>
      <c r="R803" s="23">
        <v>341.7</v>
      </c>
      <c r="S803" s="15">
        <f t="shared" si="1141"/>
        <v>0.3417</v>
      </c>
      <c r="T803">
        <v>30000996</v>
      </c>
      <c r="U803" t="s">
        <v>45</v>
      </c>
      <c r="V803" t="s">
        <v>46</v>
      </c>
      <c r="W803" t="s">
        <v>47</v>
      </c>
      <c r="X803" t="s">
        <v>48</v>
      </c>
      <c r="Z803" t="s">
        <v>2501</v>
      </c>
      <c r="AA803" t="s">
        <v>2502</v>
      </c>
      <c r="AB803" t="s">
        <v>110</v>
      </c>
      <c r="AC803">
        <v>1967</v>
      </c>
      <c r="AD803">
        <v>104</v>
      </c>
      <c r="AE803" t="str">
        <f t="shared" si="1142"/>
        <v>&gt;80</v>
      </c>
      <c r="AF803">
        <v>-37.66933599</v>
      </c>
      <c r="AG803">
        <v>145.04237169000001</v>
      </c>
      <c r="AH803" t="s">
        <v>75</v>
      </c>
      <c r="AI803" t="s">
        <v>76</v>
      </c>
      <c r="AJ803" s="33" t="s">
        <v>232</v>
      </c>
      <c r="AL803" t="s">
        <v>78</v>
      </c>
      <c r="AM803" t="s">
        <v>79</v>
      </c>
      <c r="AN803">
        <v>220</v>
      </c>
      <c r="AO803" s="69">
        <v>2</v>
      </c>
      <c r="AP803">
        <v>2</v>
      </c>
      <c r="AQ803">
        <v>0</v>
      </c>
      <c r="AR803">
        <v>2</v>
      </c>
      <c r="AS803" s="82" t="str">
        <f t="shared" si="1143"/>
        <v>Gw-0-2</v>
      </c>
      <c r="AT803" s="14">
        <f t="shared" si="1144"/>
        <v>40000</v>
      </c>
      <c r="AU803" s="81">
        <f>VLOOKUP(C803,Bushfire_Vlookup!$F$2:$H$12575,3,FALSE)</f>
        <v>869.15007800000001</v>
      </c>
      <c r="AV803" s="14">
        <f>VLOOKUP(AS803,Safety_collateral_Vlookup!$J$3:$L$20,2,FALSE)</f>
        <v>93570.139925214826</v>
      </c>
      <c r="AW803" s="14">
        <f>VLOOKUP(AS803,Safety_collateral_Vlookup!$J$3:$L$20,3,FALSE)</f>
        <v>550000</v>
      </c>
      <c r="AX803" s="48">
        <f t="shared" si="1145"/>
        <v>730296.72243343026</v>
      </c>
      <c r="AY803" s="49">
        <f t="shared" si="1229"/>
        <v>25969.200000000001</v>
      </c>
      <c r="AZ803" s="14">
        <v>76000</v>
      </c>
      <c r="BA803" s="16">
        <f t="shared" si="1146"/>
        <v>28.121648816037084</v>
      </c>
      <c r="BB803" t="e">
        <f>IF(BA803&lt;=#REF!,#REF!,IF(BA803&lt;=#REF!,#REF!,IF(BA803&lt;=#REF!,#REF!,IF(BA803&lt;=#REF!,#REF!,#REF!))))</f>
        <v>#REF!</v>
      </c>
      <c r="BC803" s="51">
        <v>5</v>
      </c>
      <c r="BD803" s="21">
        <v>70</v>
      </c>
      <c r="BE803" s="21">
        <v>6.4399999999999999E-2</v>
      </c>
      <c r="BF803" s="26">
        <f t="shared" si="1147"/>
        <v>1693.8720466806244</v>
      </c>
      <c r="BG803" s="21">
        <v>7</v>
      </c>
      <c r="BH803" s="21">
        <f t="shared" si="1148"/>
        <v>10.5</v>
      </c>
      <c r="BI803" s="28">
        <f t="shared" si="1149"/>
        <v>1.1390624999999999E-6</v>
      </c>
      <c r="BJ803" s="27">
        <f t="shared" si="1150"/>
        <v>1.1390624999999999E-6</v>
      </c>
      <c r="BK803" s="28">
        <f t="shared" si="1151"/>
        <v>1.7463268216136599E-5</v>
      </c>
      <c r="BL803" s="35">
        <f t="shared" si="1152"/>
        <v>4.910958959544559E-4</v>
      </c>
      <c r="BM803" s="21" t="str">
        <f t="shared" si="1153"/>
        <v>Cr1</v>
      </c>
      <c r="BN803" s="51">
        <v>1</v>
      </c>
      <c r="BO803" s="21">
        <v>0</v>
      </c>
      <c r="BP803" s="50" t="s">
        <v>5497</v>
      </c>
      <c r="BQ803" s="14">
        <v>40000</v>
      </c>
      <c r="BR803">
        <f>IFERROR(VLOOKUP(AO803,'Model Failure data- Lines'!$A$37:$E$41,3,FALSE),'Model Failure data- Lines'!$C$37)</f>
        <v>5.2310000000000009E-2</v>
      </c>
      <c r="BS803" s="14">
        <f t="shared" si="1154"/>
        <v>38201.821550492743</v>
      </c>
      <c r="BT803" s="34">
        <f t="shared" si="1137"/>
        <v>23163.238886949352</v>
      </c>
      <c r="BU803" s="34">
        <f t="shared" si="1155"/>
        <v>1.6492435162863359</v>
      </c>
      <c r="BV803" s="54">
        <f t="shared" si="1156"/>
        <v>15038.582663543391</v>
      </c>
      <c r="BW803">
        <f>IFERROR(VLOOKUP(AO803,'Model Failure data- Lines'!$A$37:$E$41,4,FALSE),'Model Failure data- Lines'!$D$37)</f>
        <v>5.571000000000001E-2</v>
      </c>
      <c r="BX803" s="14">
        <f t="shared" si="1157"/>
        <v>40684.830406766407</v>
      </c>
      <c r="BY803" s="34">
        <f t="shared" si="1158"/>
        <v>20660.460689350562</v>
      </c>
      <c r="BZ803" s="71">
        <f t="shared" si="1159"/>
        <v>1.9692121593269896</v>
      </c>
      <c r="CA803" s="71">
        <f t="shared" si="1160"/>
        <v>20024.369717415844</v>
      </c>
      <c r="CB803" s="56">
        <v>2</v>
      </c>
      <c r="CC803">
        <f>IFERROR(VLOOKUP(AO803,'Model Failure data- Lines'!$A$37:$E$41,5,FALSE),'Model Failure data- Lines'!$E$37)</f>
        <v>6.1850000000000002E-2</v>
      </c>
      <c r="CD803" s="14">
        <f t="shared" si="1161"/>
        <v>45168.852282507665</v>
      </c>
      <c r="CE803" s="34">
        <f t="shared" si="1162"/>
        <v>16436.957468701381</v>
      </c>
      <c r="CF803" s="34">
        <f t="shared" si="1163"/>
        <v>2.748005667625316</v>
      </c>
      <c r="CG803" s="54">
        <f t="shared" si="1164"/>
        <v>28731.894813806284</v>
      </c>
      <c r="CH803" t="e">
        <f>IFERROR(VLOOKUP(AO803,'Model Failure data- Lines'!#REF!,3,FALSE),'Model Failure data- Lines'!#REF!)</f>
        <v>#REF!</v>
      </c>
      <c r="CI803" s="14" t="e">
        <f t="shared" si="1165"/>
        <v>#REF!</v>
      </c>
      <c r="CJ803" s="34">
        <f t="shared" si="1166"/>
        <v>22217.562286658696</v>
      </c>
      <c r="CK803" s="34" t="e">
        <f t="shared" si="1167"/>
        <v>#REF!</v>
      </c>
      <c r="CL803" s="54" t="e">
        <f t="shared" si="1168"/>
        <v>#REF!</v>
      </c>
      <c r="CM803" t="e">
        <f>IFERROR(VLOOKUP(AO803,'Model Failure data- Lines'!#REF!,4,FALSE),'Model Failure data- Lines'!#REF!)</f>
        <v>#REF!</v>
      </c>
      <c r="CN803" s="14" t="e">
        <f t="shared" si="1169"/>
        <v>#REF!</v>
      </c>
      <c r="CO803" s="34">
        <f t="shared" si="1170"/>
        <v>19007.904516179122</v>
      </c>
      <c r="CP803" s="34" t="e">
        <f t="shared" si="1171"/>
        <v>#REF!</v>
      </c>
      <c r="CQ803" s="54" t="e">
        <f t="shared" si="1172"/>
        <v>#REF!</v>
      </c>
      <c r="CR803" t="e">
        <f>IFERROR(VLOOKUP(AO803,'Model Failure data- Lines'!#REF!,5,FALSE),'Model Failure data- Lines'!#REF!)</f>
        <v>#REF!</v>
      </c>
      <c r="CS803" s="14" t="e">
        <f t="shared" si="1173"/>
        <v>#REF!</v>
      </c>
      <c r="CT803" s="34">
        <f t="shared" si="1174"/>
        <v>13912.651683385802</v>
      </c>
      <c r="CU803" s="34" t="e">
        <f t="shared" si="1175"/>
        <v>#REF!</v>
      </c>
      <c r="CV803" s="54" t="e">
        <f t="shared" si="1176"/>
        <v>#REF!</v>
      </c>
      <c r="CW803" t="s">
        <v>110</v>
      </c>
      <c r="CZ803">
        <f t="shared" si="1177"/>
        <v>20024.369717415841</v>
      </c>
      <c r="DA803" s="34">
        <f t="shared" si="1178"/>
        <v>2377.7028000000005</v>
      </c>
      <c r="DB803" s="34">
        <f t="shared" si="1179"/>
        <v>51.664514352020468</v>
      </c>
      <c r="DC803" s="34">
        <f t="shared" si="1180"/>
        <v>5562.0495924143779</v>
      </c>
      <c r="DD803" s="9">
        <f t="shared" si="1181"/>
        <v>32693.413500000002</v>
      </c>
      <c r="DE803" s="59">
        <f t="shared" si="1182"/>
        <v>5.8441998558867239E-2</v>
      </c>
      <c r="DF803" s="59">
        <f t="shared" si="1183"/>
        <v>1.2698716901478838E-3</v>
      </c>
      <c r="DG803" s="59">
        <f t="shared" si="1184"/>
        <v>0.13671064956656026</v>
      </c>
      <c r="DH803" s="59">
        <f t="shared" si="1185"/>
        <v>0.80357748018442443</v>
      </c>
      <c r="DI803" s="14">
        <f t="shared" si="1186"/>
        <v>1170.2641861674415</v>
      </c>
      <c r="DJ803" s="14">
        <f t="shared" si="1187"/>
        <v>25.42838021720096</v>
      </c>
      <c r="DK803" s="14">
        <f t="shared" si="1188"/>
        <v>2737.5445912288787</v>
      </c>
      <c r="DL803" s="14">
        <f t="shared" si="1189"/>
        <v>16091.13255980232</v>
      </c>
      <c r="DM803">
        <f t="shared" si="1190"/>
        <v>28731.894813806284</v>
      </c>
      <c r="DN803" s="34">
        <f t="shared" si="1191"/>
        <v>2639.7580000000003</v>
      </c>
      <c r="DO803" s="34">
        <f t="shared" si="1192"/>
        <v>57.358646790028097</v>
      </c>
      <c r="DP803" s="34">
        <f t="shared" si="1193"/>
        <v>6175.0631357176308</v>
      </c>
      <c r="DQ803" s="9">
        <f t="shared" si="1194"/>
        <v>36296.672500000001</v>
      </c>
      <c r="DR803" s="59">
        <f t="shared" si="1195"/>
        <v>5.8441998558867239E-2</v>
      </c>
      <c r="DS803" s="59">
        <f t="shared" si="1196"/>
        <v>1.2698716901478836E-3</v>
      </c>
      <c r="DT803" s="59">
        <f t="shared" si="1197"/>
        <v>0.13671064956656026</v>
      </c>
      <c r="DU803" s="59">
        <f t="shared" si="1198"/>
        <v>0.80357748018442454</v>
      </c>
      <c r="DV803" s="14">
        <f t="shared" si="1199"/>
        <v>1679.149355301992</v>
      </c>
      <c r="DW803" s="14">
        <f t="shared" si="1200"/>
        <v>36.485819828359396</v>
      </c>
      <c r="DX803" s="14">
        <f t="shared" si="1201"/>
        <v>3927.9560032735408</v>
      </c>
      <c r="DY803" s="14">
        <f t="shared" si="1202"/>
        <v>23088.303635402386</v>
      </c>
      <c r="DZ803" s="34" t="e">
        <f t="shared" si="1203"/>
        <v>#REF!</v>
      </c>
      <c r="EA803" s="34" t="e">
        <f t="shared" si="1204"/>
        <v>#REF!</v>
      </c>
      <c r="EB803" s="34" t="e">
        <f t="shared" si="1205"/>
        <v>#REF!</v>
      </c>
      <c r="EC803" s="34" t="e">
        <f t="shared" si="1206"/>
        <v>#REF!</v>
      </c>
      <c r="ED803" s="34" t="e">
        <f t="shared" si="1207"/>
        <v>#REF!</v>
      </c>
      <c r="EE803" s="59" t="e">
        <f t="shared" si="1208"/>
        <v>#REF!</v>
      </c>
      <c r="EF803" s="59" t="e">
        <f t="shared" si="1209"/>
        <v>#REF!</v>
      </c>
      <c r="EG803" s="59" t="e">
        <f t="shared" si="1210"/>
        <v>#REF!</v>
      </c>
      <c r="EH803" s="59" t="e">
        <f t="shared" si="1211"/>
        <v>#REF!</v>
      </c>
      <c r="EI803" s="14" t="e">
        <f t="shared" si="1212"/>
        <v>#REF!</v>
      </c>
      <c r="EJ803" s="14" t="e">
        <f t="shared" si="1213"/>
        <v>#REF!</v>
      </c>
      <c r="EK803" s="14" t="e">
        <f t="shared" si="1214"/>
        <v>#REF!</v>
      </c>
      <c r="EL803" s="14" t="e">
        <f t="shared" si="1215"/>
        <v>#REF!</v>
      </c>
      <c r="EM803" t="e">
        <f t="shared" si="1216"/>
        <v>#REF!</v>
      </c>
      <c r="EN803" s="34" t="e">
        <f t="shared" si="1217"/>
        <v>#REF!</v>
      </c>
      <c r="EO803" s="34" t="e">
        <f t="shared" si="1218"/>
        <v>#REF!</v>
      </c>
      <c r="EP803" s="34" t="e">
        <f t="shared" si="1219"/>
        <v>#REF!</v>
      </c>
      <c r="EQ803" s="34" t="e">
        <f t="shared" si="1220"/>
        <v>#REF!</v>
      </c>
      <c r="ER803" s="59" t="e">
        <f t="shared" si="1221"/>
        <v>#REF!</v>
      </c>
      <c r="ES803" s="59" t="e">
        <f t="shared" si="1222"/>
        <v>#REF!</v>
      </c>
      <c r="ET803" s="59" t="e">
        <f t="shared" si="1223"/>
        <v>#REF!</v>
      </c>
      <c r="EU803" s="59" t="e">
        <f t="shared" si="1224"/>
        <v>#REF!</v>
      </c>
      <c r="EV803" s="14" t="e">
        <f t="shared" si="1225"/>
        <v>#REF!</v>
      </c>
      <c r="EW803" s="14" t="e">
        <f t="shared" si="1226"/>
        <v>#REF!</v>
      </c>
      <c r="EX803" s="14" t="e">
        <f t="shared" si="1227"/>
        <v>#REF!</v>
      </c>
      <c r="EY803" s="14" t="e">
        <f t="shared" si="1228"/>
        <v>#REF!</v>
      </c>
    </row>
    <row r="804" spans="1:155" x14ac:dyDescent="0.2">
      <c r="A804" s="17">
        <v>30365614</v>
      </c>
      <c r="B804" t="s">
        <v>62</v>
      </c>
      <c r="C804" t="s">
        <v>4990</v>
      </c>
      <c r="D804" t="s">
        <v>4991</v>
      </c>
      <c r="E804" t="s">
        <v>4992</v>
      </c>
      <c r="F804" t="s">
        <v>66</v>
      </c>
      <c r="G804" t="s">
        <v>42</v>
      </c>
      <c r="H804" t="s">
        <v>4993</v>
      </c>
      <c r="I804" t="s">
        <v>68</v>
      </c>
      <c r="J804" s="19" t="s">
        <v>69</v>
      </c>
      <c r="K804" t="s">
        <v>70</v>
      </c>
      <c r="L804">
        <v>1967</v>
      </c>
      <c r="M804">
        <f t="shared" si="1138"/>
        <v>1967</v>
      </c>
      <c r="N804">
        <v>52</v>
      </c>
      <c r="O804" s="19">
        <f t="shared" si="1139"/>
        <v>52</v>
      </c>
      <c r="P804" t="s">
        <v>80</v>
      </c>
      <c r="Q804" s="19" t="str">
        <f t="shared" si="1140"/>
        <v>50-60</v>
      </c>
      <c r="R804" s="23">
        <v>292.61</v>
      </c>
      <c r="S804" s="15">
        <f t="shared" si="1141"/>
        <v>0.29261000000000004</v>
      </c>
      <c r="T804">
        <v>30218352</v>
      </c>
      <c r="U804" t="s">
        <v>45</v>
      </c>
      <c r="V804" t="s">
        <v>46</v>
      </c>
      <c r="W804" t="s">
        <v>47</v>
      </c>
      <c r="X804" t="s">
        <v>48</v>
      </c>
      <c r="Z804" t="s">
        <v>4994</v>
      </c>
      <c r="AA804" t="s">
        <v>4995</v>
      </c>
      <c r="AB804" t="s">
        <v>355</v>
      </c>
      <c r="AC804">
        <v>1967</v>
      </c>
      <c r="AD804">
        <v>104</v>
      </c>
      <c r="AE804" t="str">
        <f t="shared" si="1142"/>
        <v>&gt;80</v>
      </c>
      <c r="AF804">
        <v>-37.671462920000003</v>
      </c>
      <c r="AG804">
        <v>145.03956033</v>
      </c>
      <c r="AH804" t="s">
        <v>75</v>
      </c>
      <c r="AI804" t="s">
        <v>76</v>
      </c>
      <c r="AJ804" s="33" t="s">
        <v>232</v>
      </c>
      <c r="AL804" t="s">
        <v>78</v>
      </c>
      <c r="AM804" t="s">
        <v>79</v>
      </c>
      <c r="AN804">
        <v>220</v>
      </c>
      <c r="AO804" s="69">
        <v>2</v>
      </c>
      <c r="AP804">
        <v>2</v>
      </c>
      <c r="AQ804">
        <v>0</v>
      </c>
      <c r="AR804">
        <v>2</v>
      </c>
      <c r="AS804" s="82" t="str">
        <f t="shared" si="1143"/>
        <v>Gw-0-2</v>
      </c>
      <c r="AT804" s="14">
        <f t="shared" si="1144"/>
        <v>40000</v>
      </c>
      <c r="AU804" s="81">
        <f>VLOOKUP(C804,Bushfire_Vlookup!$F$2:$H$12575,3,FALSE)</f>
        <v>896.08768299999997</v>
      </c>
      <c r="AV804" s="14">
        <f>VLOOKUP(AS804,Safety_collateral_Vlookup!$J$3:$L$20,2,FALSE)</f>
        <v>93570.139925214826</v>
      </c>
      <c r="AW804" s="14">
        <f>VLOOKUP(AS804,Safety_collateral_Vlookup!$J$3:$L$20,3,FALSE)</f>
        <v>550000</v>
      </c>
      <c r="AX804" s="48">
        <f t="shared" si="1145"/>
        <v>730325.46485796524</v>
      </c>
      <c r="AY804" s="49">
        <f t="shared" si="1229"/>
        <v>22238.360000000004</v>
      </c>
      <c r="AZ804" s="14">
        <v>76000</v>
      </c>
      <c r="BA804" s="16">
        <f t="shared" si="1146"/>
        <v>32.840796931876504</v>
      </c>
      <c r="BB804" t="e">
        <f>IF(BA804&lt;=#REF!,#REF!,IF(BA804&lt;=#REF!,#REF!,IF(BA804&lt;=#REF!,#REF!,IF(BA804&lt;=#REF!,#REF!,#REF!))))</f>
        <v>#REF!</v>
      </c>
      <c r="BC804" s="51">
        <v>5</v>
      </c>
      <c r="BD804" s="21">
        <v>70</v>
      </c>
      <c r="BE804" s="21">
        <v>6.4399999999999999E-2</v>
      </c>
      <c r="BF804" s="26">
        <f t="shared" si="1147"/>
        <v>1450.523557445764</v>
      </c>
      <c r="BG804" s="21">
        <v>7</v>
      </c>
      <c r="BH804" s="21">
        <f t="shared" si="1148"/>
        <v>10.5</v>
      </c>
      <c r="BI804" s="28">
        <f t="shared" si="1149"/>
        <v>1.1390624999999999E-6</v>
      </c>
      <c r="BJ804" s="27">
        <f t="shared" si="1150"/>
        <v>1.1390624999999999E-6</v>
      </c>
      <c r="BK804" s="28">
        <f t="shared" si="1151"/>
        <v>1.7463268216136603E-5</v>
      </c>
      <c r="BL804" s="35">
        <f t="shared" si="1152"/>
        <v>5.7350764525303537E-4</v>
      </c>
      <c r="BM804" s="21" t="str">
        <f t="shared" si="1153"/>
        <v>Cr1</v>
      </c>
      <c r="BN804" s="51">
        <v>1</v>
      </c>
      <c r="BO804" s="21">
        <v>0</v>
      </c>
      <c r="BP804" s="50" t="s">
        <v>5497</v>
      </c>
      <c r="BQ804" s="14">
        <v>40000</v>
      </c>
      <c r="BR804">
        <f>IFERROR(VLOOKUP(AO804,'Model Failure data- Lines'!$A$37:$E$41,3,FALSE),'Model Failure data- Lines'!$C$37)</f>
        <v>5.2310000000000009E-2</v>
      </c>
      <c r="BS804" s="14">
        <f t="shared" si="1154"/>
        <v>38203.325066720172</v>
      </c>
      <c r="BT804" s="34">
        <f t="shared" si="1137"/>
        <v>19835.514576266465</v>
      </c>
      <c r="BU804" s="34">
        <f t="shared" si="1155"/>
        <v>1.926006251051894</v>
      </c>
      <c r="BV804" s="54">
        <f t="shared" si="1156"/>
        <v>18367.810490453707</v>
      </c>
      <c r="BW804">
        <f>IFERROR(VLOOKUP(AO804,'Model Failure data- Lines'!$A$37:$E$41,4,FALSE),'Model Failure data- Lines'!$D$37)</f>
        <v>5.571000000000001E-2</v>
      </c>
      <c r="BX804" s="14">
        <f t="shared" si="1157"/>
        <v>40686.431647237252</v>
      </c>
      <c r="BY804" s="34">
        <f t="shared" si="1158"/>
        <v>17692.295587681794</v>
      </c>
      <c r="BZ804" s="71">
        <f t="shared" si="1159"/>
        <v>2.299669449088622</v>
      </c>
      <c r="CA804" s="71">
        <f t="shared" si="1160"/>
        <v>22994.136059555458</v>
      </c>
      <c r="CB804" s="56">
        <v>2</v>
      </c>
      <c r="CC804">
        <f>IFERROR(VLOOKUP(AO804,'Model Failure data- Lines'!$A$37:$E$41,5,FALSE),'Model Failure data- Lines'!$E$37)</f>
        <v>6.1850000000000002E-2</v>
      </c>
      <c r="CD804" s="14">
        <f t="shared" si="1161"/>
        <v>45170.63000146515</v>
      </c>
      <c r="CE804" s="34">
        <f t="shared" si="1162"/>
        <v>14075.557872158945</v>
      </c>
      <c r="CF804" s="34">
        <f t="shared" si="1163"/>
        <v>3.2091537977909477</v>
      </c>
      <c r="CG804" s="54">
        <f t="shared" si="1164"/>
        <v>31095.072129306205</v>
      </c>
      <c r="CH804" t="e">
        <f>IFERROR(VLOOKUP(AO804,'Model Failure data- Lines'!#REF!,3,FALSE),'Model Failure data- Lines'!#REF!)</f>
        <v>#REF!</v>
      </c>
      <c r="CI804" s="14" t="e">
        <f t="shared" si="1165"/>
        <v>#REF!</v>
      </c>
      <c r="CJ804" s="34">
        <f t="shared" si="1166"/>
        <v>19025.697690076682</v>
      </c>
      <c r="CK804" s="34" t="e">
        <f t="shared" si="1167"/>
        <v>#REF!</v>
      </c>
      <c r="CL804" s="54" t="e">
        <f t="shared" si="1168"/>
        <v>#REF!</v>
      </c>
      <c r="CM804" t="e">
        <f>IFERROR(VLOOKUP(AO804,'Model Failure data- Lines'!#REF!,4,FALSE),'Model Failure data- Lines'!#REF!)</f>
        <v>#REF!</v>
      </c>
      <c r="CN804" s="14" t="e">
        <f t="shared" si="1169"/>
        <v>#REF!</v>
      </c>
      <c r="CO804" s="34">
        <f t="shared" si="1170"/>
        <v>16277.152298739167</v>
      </c>
      <c r="CP804" s="34" t="e">
        <f t="shared" si="1171"/>
        <v>#REF!</v>
      </c>
      <c r="CQ804" s="54" t="e">
        <f t="shared" si="1172"/>
        <v>#REF!</v>
      </c>
      <c r="CR804" t="e">
        <f>IFERROR(VLOOKUP(AO804,'Model Failure data- Lines'!#REF!,5,FALSE),'Model Failure data- Lines'!#REF!)</f>
        <v>#REF!</v>
      </c>
      <c r="CS804" s="14" t="e">
        <f t="shared" si="1173"/>
        <v>#REF!</v>
      </c>
      <c r="CT804" s="34">
        <f t="shared" si="1174"/>
        <v>11913.904035924848</v>
      </c>
      <c r="CU804" s="34" t="e">
        <f t="shared" si="1175"/>
        <v>#REF!</v>
      </c>
      <c r="CV804" s="54" t="e">
        <f t="shared" si="1176"/>
        <v>#REF!</v>
      </c>
      <c r="CW804" t="s">
        <v>355</v>
      </c>
      <c r="CZ804">
        <f t="shared" si="1177"/>
        <v>22994.136059555458</v>
      </c>
      <c r="DA804" s="34">
        <f t="shared" si="1178"/>
        <v>2377.7028000000005</v>
      </c>
      <c r="DB804" s="34">
        <f t="shared" si="1179"/>
        <v>53.265754822865311</v>
      </c>
      <c r="DC804" s="34">
        <f t="shared" si="1180"/>
        <v>5562.0495924143779</v>
      </c>
      <c r="DD804" s="9">
        <f t="shared" si="1181"/>
        <v>32693.413500000002</v>
      </c>
      <c r="DE804" s="59">
        <f t="shared" si="1182"/>
        <v>5.8439698536734537E-2</v>
      </c>
      <c r="DF804" s="59">
        <f t="shared" si="1183"/>
        <v>1.3091773514250233E-3</v>
      </c>
      <c r="DG804" s="59">
        <f t="shared" si="1184"/>
        <v>0.13670526923174056</v>
      </c>
      <c r="DH804" s="59">
        <f t="shared" si="1185"/>
        <v>0.80354585488009977</v>
      </c>
      <c r="DI804" s="14">
        <f t="shared" si="1186"/>
        <v>1343.7703794330778</v>
      </c>
      <c r="DJ804" s="14">
        <f t="shared" si="1187"/>
        <v>30.103402144755435</v>
      </c>
      <c r="DK804" s="14">
        <f t="shared" si="1188"/>
        <v>3143.4195607728025</v>
      </c>
      <c r="DL804" s="14">
        <f t="shared" si="1189"/>
        <v>18476.842717204818</v>
      </c>
      <c r="DM804">
        <f t="shared" si="1190"/>
        <v>31095.072129306205</v>
      </c>
      <c r="DN804" s="34">
        <f t="shared" si="1191"/>
        <v>2639.7580000000003</v>
      </c>
      <c r="DO804" s="34">
        <f t="shared" si="1192"/>
        <v>59.136365747517843</v>
      </c>
      <c r="DP804" s="34">
        <f t="shared" si="1193"/>
        <v>6175.0631357176308</v>
      </c>
      <c r="DQ804" s="9">
        <f t="shared" si="1194"/>
        <v>36296.672500000001</v>
      </c>
      <c r="DR804" s="59">
        <f t="shared" si="1195"/>
        <v>5.8439698536734544E-2</v>
      </c>
      <c r="DS804" s="59">
        <f t="shared" si="1196"/>
        <v>1.3091773514250233E-3</v>
      </c>
      <c r="DT804" s="59">
        <f t="shared" si="1197"/>
        <v>0.13670526923174056</v>
      </c>
      <c r="DU804" s="59">
        <f t="shared" si="1198"/>
        <v>0.80354585488009989</v>
      </c>
      <c r="DV804" s="14">
        <f t="shared" si="1199"/>
        <v>1817.1866412146708</v>
      </c>
      <c r="DW804" s="14">
        <f t="shared" si="1200"/>
        <v>40.708964172615161</v>
      </c>
      <c r="DX804" s="14">
        <f t="shared" si="1201"/>
        <v>4250.8602072171971</v>
      </c>
      <c r="DY804" s="14">
        <f t="shared" si="1202"/>
        <v>24986.316316701723</v>
      </c>
      <c r="DZ804" s="34" t="e">
        <f t="shared" si="1203"/>
        <v>#REF!</v>
      </c>
      <c r="EA804" s="34" t="e">
        <f t="shared" si="1204"/>
        <v>#REF!</v>
      </c>
      <c r="EB804" s="34" t="e">
        <f t="shared" si="1205"/>
        <v>#REF!</v>
      </c>
      <c r="EC804" s="34" t="e">
        <f t="shared" si="1206"/>
        <v>#REF!</v>
      </c>
      <c r="ED804" s="34" t="e">
        <f t="shared" si="1207"/>
        <v>#REF!</v>
      </c>
      <c r="EE804" s="59" t="e">
        <f t="shared" si="1208"/>
        <v>#REF!</v>
      </c>
      <c r="EF804" s="59" t="e">
        <f t="shared" si="1209"/>
        <v>#REF!</v>
      </c>
      <c r="EG804" s="59" t="e">
        <f t="shared" si="1210"/>
        <v>#REF!</v>
      </c>
      <c r="EH804" s="59" t="e">
        <f t="shared" si="1211"/>
        <v>#REF!</v>
      </c>
      <c r="EI804" s="14" t="e">
        <f t="shared" si="1212"/>
        <v>#REF!</v>
      </c>
      <c r="EJ804" s="14" t="e">
        <f t="shared" si="1213"/>
        <v>#REF!</v>
      </c>
      <c r="EK804" s="14" t="e">
        <f t="shared" si="1214"/>
        <v>#REF!</v>
      </c>
      <c r="EL804" s="14" t="e">
        <f t="shared" si="1215"/>
        <v>#REF!</v>
      </c>
      <c r="EM804" t="e">
        <f t="shared" si="1216"/>
        <v>#REF!</v>
      </c>
      <c r="EN804" s="34" t="e">
        <f t="shared" si="1217"/>
        <v>#REF!</v>
      </c>
      <c r="EO804" s="34" t="e">
        <f t="shared" si="1218"/>
        <v>#REF!</v>
      </c>
      <c r="EP804" s="34" t="e">
        <f t="shared" si="1219"/>
        <v>#REF!</v>
      </c>
      <c r="EQ804" s="34" t="e">
        <f t="shared" si="1220"/>
        <v>#REF!</v>
      </c>
      <c r="ER804" s="59" t="e">
        <f t="shared" si="1221"/>
        <v>#REF!</v>
      </c>
      <c r="ES804" s="59" t="e">
        <f t="shared" si="1222"/>
        <v>#REF!</v>
      </c>
      <c r="ET804" s="59" t="e">
        <f t="shared" si="1223"/>
        <v>#REF!</v>
      </c>
      <c r="EU804" s="59" t="e">
        <f t="shared" si="1224"/>
        <v>#REF!</v>
      </c>
      <c r="EV804" s="14" t="e">
        <f t="shared" si="1225"/>
        <v>#REF!</v>
      </c>
      <c r="EW804" s="14" t="e">
        <f t="shared" si="1226"/>
        <v>#REF!</v>
      </c>
      <c r="EX804" s="14" t="e">
        <f t="shared" si="1227"/>
        <v>#REF!</v>
      </c>
      <c r="EY804" s="14" t="e">
        <f t="shared" si="1228"/>
        <v>#REF!</v>
      </c>
    </row>
    <row r="805" spans="1:155" x14ac:dyDescent="0.2">
      <c r="A805" s="17">
        <v>30122210</v>
      </c>
      <c r="B805" t="s">
        <v>62</v>
      </c>
      <c r="C805" t="s">
        <v>2520</v>
      </c>
      <c r="D805" t="s">
        <v>2521</v>
      </c>
      <c r="E805" t="s">
        <v>2522</v>
      </c>
      <c r="F805" t="s">
        <v>66</v>
      </c>
      <c r="G805" t="s">
        <v>42</v>
      </c>
      <c r="H805" t="s">
        <v>2523</v>
      </c>
      <c r="I805" t="s">
        <v>68</v>
      </c>
      <c r="J805" s="19" t="s">
        <v>69</v>
      </c>
      <c r="K805" t="s">
        <v>70</v>
      </c>
      <c r="L805">
        <v>1967</v>
      </c>
      <c r="M805">
        <f t="shared" si="1138"/>
        <v>1967</v>
      </c>
      <c r="N805">
        <v>52</v>
      </c>
      <c r="O805" s="19">
        <f t="shared" si="1139"/>
        <v>52</v>
      </c>
      <c r="P805" t="s">
        <v>80</v>
      </c>
      <c r="Q805" s="19" t="str">
        <f t="shared" si="1140"/>
        <v>50-60</v>
      </c>
      <c r="R805" s="23">
        <v>414.53</v>
      </c>
      <c r="S805" s="15">
        <f t="shared" si="1141"/>
        <v>0.41452999999999995</v>
      </c>
      <c r="T805">
        <v>30023234</v>
      </c>
      <c r="U805" t="s">
        <v>45</v>
      </c>
      <c r="V805" t="s">
        <v>46</v>
      </c>
      <c r="W805" t="s">
        <v>47</v>
      </c>
      <c r="X805" t="s">
        <v>48</v>
      </c>
      <c r="Z805" t="s">
        <v>2524</v>
      </c>
      <c r="AA805" t="s">
        <v>2525</v>
      </c>
      <c r="AB805" t="s">
        <v>341</v>
      </c>
      <c r="AC805">
        <v>1967</v>
      </c>
      <c r="AD805">
        <v>104</v>
      </c>
      <c r="AE805" t="str">
        <f t="shared" si="1142"/>
        <v>&gt;80</v>
      </c>
      <c r="AF805">
        <v>-37.673268659999998</v>
      </c>
      <c r="AG805">
        <v>145.03715109000001</v>
      </c>
      <c r="AH805" t="s">
        <v>75</v>
      </c>
      <c r="AI805" t="s">
        <v>76</v>
      </c>
      <c r="AJ805" s="33" t="s">
        <v>232</v>
      </c>
      <c r="AL805" t="s">
        <v>78</v>
      </c>
      <c r="AM805" t="s">
        <v>79</v>
      </c>
      <c r="AN805">
        <v>220</v>
      </c>
      <c r="AO805" s="69">
        <v>2</v>
      </c>
      <c r="AP805">
        <v>2</v>
      </c>
      <c r="AQ805">
        <v>2</v>
      </c>
      <c r="AR805">
        <v>2</v>
      </c>
      <c r="AS805" s="82" t="str">
        <f t="shared" si="1143"/>
        <v>Gw-2-2</v>
      </c>
      <c r="AT805" s="14">
        <f t="shared" si="1144"/>
        <v>40000</v>
      </c>
      <c r="AU805" s="81">
        <f>VLOOKUP(C805,Bushfire_Vlookup!$F$2:$H$12575,3,FALSE)</f>
        <v>923.05764599999998</v>
      </c>
      <c r="AV805" s="14">
        <f>VLOOKUP(AS805,Safety_collateral_Vlookup!$J$3:$L$20,2,FALSE)</f>
        <v>1665806.0550856832</v>
      </c>
      <c r="AW805" s="14">
        <f>VLOOKUP(AS805,Safety_collateral_Vlookup!$J$3:$L$20,3,FALSE)</f>
        <v>550000</v>
      </c>
      <c r="AX805" s="48">
        <f t="shared" si="1145"/>
        <v>2407929.9632847058</v>
      </c>
      <c r="AY805" s="49">
        <f t="shared" si="1229"/>
        <v>31504.279999999995</v>
      </c>
      <c r="AZ805" s="14">
        <v>76000</v>
      </c>
      <c r="BA805" s="16">
        <f t="shared" si="1146"/>
        <v>76.431836032586872</v>
      </c>
      <c r="BB805" t="e">
        <f>IF(BA805&lt;=#REF!,#REF!,IF(BA805&lt;=#REF!,#REF!,IF(BA805&lt;=#REF!,#REF!,IF(BA805&lt;=#REF!,#REF!,#REF!))))</f>
        <v>#REF!</v>
      </c>
      <c r="BC805" s="51">
        <v>5</v>
      </c>
      <c r="BD805" s="21">
        <v>70</v>
      </c>
      <c r="BE805" s="21">
        <v>6.4399999999999999E-2</v>
      </c>
      <c r="BF805" s="26">
        <f t="shared" si="1147"/>
        <v>2054.9042420559526</v>
      </c>
      <c r="BG805" s="21">
        <v>7</v>
      </c>
      <c r="BH805" s="21">
        <f t="shared" si="1148"/>
        <v>10.5</v>
      </c>
      <c r="BI805" s="28">
        <f t="shared" si="1149"/>
        <v>1.1390624999999999E-6</v>
      </c>
      <c r="BJ805" s="27">
        <f t="shared" si="1150"/>
        <v>1.1390624999999999E-6</v>
      </c>
      <c r="BK805" s="28">
        <f t="shared" si="1151"/>
        <v>1.7463268216136603E-5</v>
      </c>
      <c r="BL805" s="35">
        <f t="shared" si="1152"/>
        <v>1.3347496528888388E-3</v>
      </c>
      <c r="BM805" s="21" t="str">
        <f t="shared" si="1153"/>
        <v>Cr1</v>
      </c>
      <c r="BN805" s="51">
        <v>1</v>
      </c>
      <c r="BO805" s="21">
        <v>0</v>
      </c>
      <c r="BP805" s="50" t="s">
        <v>5497</v>
      </c>
      <c r="BQ805" s="14">
        <v>40000</v>
      </c>
      <c r="BR805">
        <f>IFERROR(VLOOKUP(AO805,'Model Failure data- Lines'!$A$37:$E$41,3,FALSE),'Model Failure data- Lines'!$C$37)</f>
        <v>5.2310000000000009E-2</v>
      </c>
      <c r="BS805" s="14">
        <f t="shared" si="1154"/>
        <v>125958.81637942298</v>
      </c>
      <c r="BT805" s="34">
        <f t="shared" si="1137"/>
        <v>28100.255826184119</v>
      </c>
      <c r="BU805" s="34">
        <f t="shared" si="1155"/>
        <v>4.4824793467557402</v>
      </c>
      <c r="BV805" s="54">
        <f t="shared" si="1156"/>
        <v>97858.560553238858</v>
      </c>
      <c r="BW805">
        <f>IFERROR(VLOOKUP(AO805,'Model Failure data- Lines'!$A$37:$E$41,4,FALSE),'Model Failure data- Lines'!$D$37)</f>
        <v>5.571000000000001E-2</v>
      </c>
      <c r="BX805" s="14">
        <f t="shared" si="1157"/>
        <v>134145.77825459099</v>
      </c>
      <c r="BY805" s="34">
        <f t="shared" si="1158"/>
        <v>25064.03502943075</v>
      </c>
      <c r="BZ805" s="71">
        <f t="shared" si="1159"/>
        <v>5.3521221980847864</v>
      </c>
      <c r="CA805" s="71">
        <f t="shared" si="1160"/>
        <v>109081.74322516023</v>
      </c>
      <c r="CB805" s="56">
        <v>2</v>
      </c>
      <c r="CC805">
        <f>IFERROR(VLOOKUP(AO805,'Model Failure data- Lines'!$A$37:$E$41,5,FALSE),'Model Failure data- Lines'!$E$37)</f>
        <v>6.1850000000000002E-2</v>
      </c>
      <c r="CD805" s="14">
        <f t="shared" si="1161"/>
        <v>148930.46822915904</v>
      </c>
      <c r="CE805" s="34">
        <f t="shared" si="1162"/>
        <v>19940.33356599585</v>
      </c>
      <c r="CF805" s="34">
        <f t="shared" si="1163"/>
        <v>7.4688052602655262</v>
      </c>
      <c r="CG805" s="54">
        <f t="shared" si="1164"/>
        <v>128990.13466316319</v>
      </c>
      <c r="CH805" t="e">
        <f>IFERROR(VLOOKUP(AO805,'Model Failure data- Lines'!#REF!,3,FALSE),'Model Failure data- Lines'!#REF!)</f>
        <v>#REF!</v>
      </c>
      <c r="CI805" s="14" t="e">
        <f t="shared" si="1165"/>
        <v>#REF!</v>
      </c>
      <c r="CJ805" s="34">
        <f t="shared" si="1166"/>
        <v>26953.01754371855</v>
      </c>
      <c r="CK805" s="34" t="e">
        <f t="shared" si="1167"/>
        <v>#REF!</v>
      </c>
      <c r="CL805" s="54" t="e">
        <f t="shared" si="1168"/>
        <v>#REF!</v>
      </c>
      <c r="CM805" t="e">
        <f>IFERROR(VLOOKUP(AO805,'Model Failure data- Lines'!#REF!,4,FALSE),'Model Failure data- Lines'!#REF!)</f>
        <v>#REF!</v>
      </c>
      <c r="CN805" s="14" t="e">
        <f t="shared" si="1169"/>
        <v>#REF!</v>
      </c>
      <c r="CO805" s="34">
        <f t="shared" si="1170"/>
        <v>23059.252733660313</v>
      </c>
      <c r="CP805" s="34" t="e">
        <f t="shared" si="1171"/>
        <v>#REF!</v>
      </c>
      <c r="CQ805" s="54" t="e">
        <f t="shared" si="1172"/>
        <v>#REF!</v>
      </c>
      <c r="CR805" t="e">
        <f>IFERROR(VLOOKUP(AO805,'Model Failure data- Lines'!#REF!,5,FALSE),'Model Failure data- Lines'!#REF!)</f>
        <v>#REF!</v>
      </c>
      <c r="CS805" s="14" t="e">
        <f t="shared" si="1173"/>
        <v>#REF!</v>
      </c>
      <c r="CT805" s="34">
        <f t="shared" si="1174"/>
        <v>16877.996787573647</v>
      </c>
      <c r="CU805" s="34" t="e">
        <f t="shared" si="1175"/>
        <v>#REF!</v>
      </c>
      <c r="CV805" s="54" t="e">
        <f t="shared" si="1176"/>
        <v>#REF!</v>
      </c>
      <c r="CW805" t="s">
        <v>341</v>
      </c>
      <c r="CZ805">
        <f t="shared" si="1177"/>
        <v>109081.74322516023</v>
      </c>
      <c r="DA805" s="34">
        <f t="shared" si="1178"/>
        <v>2377.7028000000005</v>
      </c>
      <c r="DB805" s="34">
        <f t="shared" si="1179"/>
        <v>54.868918736390228</v>
      </c>
      <c r="DC805" s="34">
        <f t="shared" si="1180"/>
        <v>99019.7930358546</v>
      </c>
      <c r="DD805" s="9">
        <f t="shared" si="1181"/>
        <v>32693.413500000002</v>
      </c>
      <c r="DE805" s="59">
        <f t="shared" si="1182"/>
        <v>1.7724768016831916E-2</v>
      </c>
      <c r="DF805" s="59">
        <f t="shared" si="1183"/>
        <v>4.0902456603782389E-4</v>
      </c>
      <c r="DG805" s="59">
        <f t="shared" si="1184"/>
        <v>0.73815064718569157</v>
      </c>
      <c r="DH805" s="59">
        <f t="shared" si="1185"/>
        <v>0.24371556023143881</v>
      </c>
      <c r="DI805" s="14">
        <f t="shared" si="1186"/>
        <v>1933.4485935375917</v>
      </c>
      <c r="DJ805" s="14">
        <f t="shared" si="1187"/>
        <v>44.6171126853205</v>
      </c>
      <c r="DK805" s="14">
        <f t="shared" si="1188"/>
        <v>80518.759357795454</v>
      </c>
      <c r="DL805" s="14">
        <f t="shared" si="1189"/>
        <v>26584.918161141886</v>
      </c>
      <c r="DM805">
        <f t="shared" si="1190"/>
        <v>128990.1346631632</v>
      </c>
      <c r="DN805" s="34">
        <f t="shared" si="1191"/>
        <v>2639.7580000000003</v>
      </c>
      <c r="DO805" s="34">
        <f t="shared" si="1192"/>
        <v>60.916220137241694</v>
      </c>
      <c r="DP805" s="34">
        <f t="shared" si="1193"/>
        <v>109933.12150902182</v>
      </c>
      <c r="DQ805" s="9">
        <f t="shared" si="1194"/>
        <v>36296.672500000001</v>
      </c>
      <c r="DR805" s="59">
        <f t="shared" si="1195"/>
        <v>1.7724768016831916E-2</v>
      </c>
      <c r="DS805" s="59">
        <f t="shared" si="1196"/>
        <v>4.0902456603782389E-4</v>
      </c>
      <c r="DT805" s="59">
        <f t="shared" si="1197"/>
        <v>0.73815064718569157</v>
      </c>
      <c r="DU805" s="59">
        <f t="shared" si="1198"/>
        <v>0.24371556023143884</v>
      </c>
      <c r="DV805" s="14">
        <f t="shared" si="1199"/>
        <v>2286.3202133644772</v>
      </c>
      <c r="DW805" s="14">
        <f t="shared" si="1200"/>
        <v>52.760133853760792</v>
      </c>
      <c r="DX805" s="14">
        <f t="shared" si="1201"/>
        <v>95214.151382183409</v>
      </c>
      <c r="DY805" s="14">
        <f t="shared" si="1202"/>
        <v>31436.902933761554</v>
      </c>
      <c r="DZ805" s="34" t="e">
        <f t="shared" si="1203"/>
        <v>#REF!</v>
      </c>
      <c r="EA805" s="34" t="e">
        <f t="shared" si="1204"/>
        <v>#REF!</v>
      </c>
      <c r="EB805" s="34" t="e">
        <f t="shared" si="1205"/>
        <v>#REF!</v>
      </c>
      <c r="EC805" s="34" t="e">
        <f t="shared" si="1206"/>
        <v>#REF!</v>
      </c>
      <c r="ED805" s="34" t="e">
        <f t="shared" si="1207"/>
        <v>#REF!</v>
      </c>
      <c r="EE805" s="59" t="e">
        <f t="shared" si="1208"/>
        <v>#REF!</v>
      </c>
      <c r="EF805" s="59" t="e">
        <f t="shared" si="1209"/>
        <v>#REF!</v>
      </c>
      <c r="EG805" s="59" t="e">
        <f t="shared" si="1210"/>
        <v>#REF!</v>
      </c>
      <c r="EH805" s="59" t="e">
        <f t="shared" si="1211"/>
        <v>#REF!</v>
      </c>
      <c r="EI805" s="14" t="e">
        <f t="shared" si="1212"/>
        <v>#REF!</v>
      </c>
      <c r="EJ805" s="14" t="e">
        <f t="shared" si="1213"/>
        <v>#REF!</v>
      </c>
      <c r="EK805" s="14" t="e">
        <f t="shared" si="1214"/>
        <v>#REF!</v>
      </c>
      <c r="EL805" s="14" t="e">
        <f t="shared" si="1215"/>
        <v>#REF!</v>
      </c>
      <c r="EM805" t="e">
        <f t="shared" si="1216"/>
        <v>#REF!</v>
      </c>
      <c r="EN805" s="34" t="e">
        <f t="shared" si="1217"/>
        <v>#REF!</v>
      </c>
      <c r="EO805" s="34" t="e">
        <f t="shared" si="1218"/>
        <v>#REF!</v>
      </c>
      <c r="EP805" s="34" t="e">
        <f t="shared" si="1219"/>
        <v>#REF!</v>
      </c>
      <c r="EQ805" s="34" t="e">
        <f t="shared" si="1220"/>
        <v>#REF!</v>
      </c>
      <c r="ER805" s="59" t="e">
        <f t="shared" si="1221"/>
        <v>#REF!</v>
      </c>
      <c r="ES805" s="59" t="e">
        <f t="shared" si="1222"/>
        <v>#REF!</v>
      </c>
      <c r="ET805" s="59" t="e">
        <f t="shared" si="1223"/>
        <v>#REF!</v>
      </c>
      <c r="EU805" s="59" t="e">
        <f t="shared" si="1224"/>
        <v>#REF!</v>
      </c>
      <c r="EV805" s="14" t="e">
        <f t="shared" si="1225"/>
        <v>#REF!</v>
      </c>
      <c r="EW805" s="14" t="e">
        <f t="shared" si="1226"/>
        <v>#REF!</v>
      </c>
      <c r="EX805" s="14" t="e">
        <f t="shared" si="1227"/>
        <v>#REF!</v>
      </c>
      <c r="EY805" s="14" t="e">
        <f t="shared" si="1228"/>
        <v>#REF!</v>
      </c>
    </row>
    <row r="806" spans="1:155" x14ac:dyDescent="0.2">
      <c r="A806" s="17">
        <v>30316829</v>
      </c>
      <c r="B806" t="s">
        <v>62</v>
      </c>
      <c r="C806" t="s">
        <v>4610</v>
      </c>
      <c r="D806" t="s">
        <v>4611</v>
      </c>
      <c r="E806" t="s">
        <v>4612</v>
      </c>
      <c r="F806" t="s">
        <v>66</v>
      </c>
      <c r="G806" t="s">
        <v>42</v>
      </c>
      <c r="H806" t="s">
        <v>4613</v>
      </c>
      <c r="I806" t="s">
        <v>68</v>
      </c>
      <c r="J806" s="19" t="s">
        <v>69</v>
      </c>
      <c r="K806" t="s">
        <v>70</v>
      </c>
      <c r="L806">
        <v>1967</v>
      </c>
      <c r="M806">
        <f t="shared" si="1138"/>
        <v>1967</v>
      </c>
      <c r="N806">
        <v>52</v>
      </c>
      <c r="O806" s="19">
        <f t="shared" si="1139"/>
        <v>52</v>
      </c>
      <c r="P806" t="s">
        <v>80</v>
      </c>
      <c r="Q806" s="19" t="str">
        <f t="shared" si="1140"/>
        <v>50-60</v>
      </c>
      <c r="R806" s="23">
        <v>363.02</v>
      </c>
      <c r="S806" s="15">
        <f t="shared" si="1141"/>
        <v>0.36302000000000001</v>
      </c>
      <c r="T806">
        <v>30318084</v>
      </c>
      <c r="U806" t="s">
        <v>45</v>
      </c>
      <c r="V806" t="s">
        <v>46</v>
      </c>
      <c r="W806" t="s">
        <v>47</v>
      </c>
      <c r="X806" t="s">
        <v>48</v>
      </c>
      <c r="Z806" t="s">
        <v>4614</v>
      </c>
      <c r="AA806" t="s">
        <v>4615</v>
      </c>
      <c r="AB806" t="s">
        <v>375</v>
      </c>
      <c r="AC806">
        <v>1967</v>
      </c>
      <c r="AD806">
        <v>104</v>
      </c>
      <c r="AE806" t="str">
        <f t="shared" si="1142"/>
        <v>&gt;80</v>
      </c>
      <c r="AF806">
        <v>-37.675847339999997</v>
      </c>
      <c r="AG806">
        <v>145.03374384</v>
      </c>
      <c r="AH806" t="s">
        <v>75</v>
      </c>
      <c r="AI806" t="s">
        <v>76</v>
      </c>
      <c r="AJ806" s="33" t="s">
        <v>232</v>
      </c>
      <c r="AL806" t="s">
        <v>78</v>
      </c>
      <c r="AM806" t="s">
        <v>79</v>
      </c>
      <c r="AN806">
        <v>220</v>
      </c>
      <c r="AO806" s="69">
        <v>2</v>
      </c>
      <c r="AP806">
        <v>2</v>
      </c>
      <c r="AQ806">
        <v>0</v>
      </c>
      <c r="AR806">
        <v>2</v>
      </c>
      <c r="AS806" s="82" t="str">
        <f t="shared" si="1143"/>
        <v>Gw-0-2</v>
      </c>
      <c r="AT806" s="14">
        <f t="shared" si="1144"/>
        <v>40000</v>
      </c>
      <c r="AU806" s="81">
        <f>VLOOKUP(C806,Bushfire_Vlookup!$F$2:$H$12575,3,FALSE)</f>
        <v>883.47055499999999</v>
      </c>
      <c r="AV806" s="14">
        <f>VLOOKUP(AS806,Safety_collateral_Vlookup!$J$3:$L$20,2,FALSE)</f>
        <v>93570.139925214826</v>
      </c>
      <c r="AW806" s="14">
        <f>VLOOKUP(AS806,Safety_collateral_Vlookup!$J$3:$L$20,3,FALSE)</f>
        <v>550000</v>
      </c>
      <c r="AX806" s="48">
        <f t="shared" si="1145"/>
        <v>730312.00238238915</v>
      </c>
      <c r="AY806" s="49">
        <f t="shared" si="1229"/>
        <v>27589.52</v>
      </c>
      <c r="AZ806" s="14">
        <v>76000</v>
      </c>
      <c r="BA806" s="16">
        <f t="shared" si="1146"/>
        <v>26.470630963582881</v>
      </c>
      <c r="BB806" t="e">
        <f>IF(BA806&lt;=#REF!,#REF!,IF(BA806&lt;=#REF!,#REF!,IF(BA806&lt;=#REF!,#REF!,IF(BA806&lt;=#REF!,#REF!,#REF!))))</f>
        <v>#REF!</v>
      </c>
      <c r="BC806" s="51">
        <v>5</v>
      </c>
      <c r="BD806" s="21">
        <v>70</v>
      </c>
      <c r="BE806" s="21">
        <v>6.4399999999999999E-2</v>
      </c>
      <c r="BF806" s="26">
        <f t="shared" si="1147"/>
        <v>1799.5593514369336</v>
      </c>
      <c r="BG806" s="21">
        <v>7</v>
      </c>
      <c r="BH806" s="21">
        <f t="shared" si="1148"/>
        <v>10.5</v>
      </c>
      <c r="BI806" s="28">
        <f t="shared" si="1149"/>
        <v>1.1390624999999999E-6</v>
      </c>
      <c r="BJ806" s="27">
        <f t="shared" si="1150"/>
        <v>1.1390624999999999E-6</v>
      </c>
      <c r="BK806" s="28">
        <f t="shared" si="1151"/>
        <v>1.7463268216136599E-5</v>
      </c>
      <c r="BL806" s="35">
        <f t="shared" si="1152"/>
        <v>4.6226372836741827E-4</v>
      </c>
      <c r="BM806" s="21" t="str">
        <f t="shared" si="1153"/>
        <v>Cr1</v>
      </c>
      <c r="BN806" s="51">
        <v>1</v>
      </c>
      <c r="BO806" s="21">
        <v>0</v>
      </c>
      <c r="BP806" s="50" t="s">
        <v>5497</v>
      </c>
      <c r="BQ806" s="14">
        <v>40000</v>
      </c>
      <c r="BR806">
        <f>IFERROR(VLOOKUP(AO806,'Model Failure data- Lines'!$A$37:$E$41,3,FALSE),'Model Failure data- Lines'!$C$37)</f>
        <v>5.2310000000000009E-2</v>
      </c>
      <c r="BS806" s="14">
        <f t="shared" si="1154"/>
        <v>38202.620844622783</v>
      </c>
      <c r="BT806" s="34">
        <f t="shared" si="1137"/>
        <v>24608.483993972357</v>
      </c>
      <c r="BU806" s="34">
        <f t="shared" si="1155"/>
        <v>1.5524166728019571</v>
      </c>
      <c r="BV806" s="54">
        <f t="shared" si="1156"/>
        <v>13594.136850650426</v>
      </c>
      <c r="BW806">
        <f>IFERROR(VLOOKUP(AO806,'Model Failure data- Lines'!$A$37:$E$41,4,FALSE),'Model Failure data- Lines'!$D$37)</f>
        <v>5.571000000000001E-2</v>
      </c>
      <c r="BX806" s="14">
        <f t="shared" si="1157"/>
        <v>40685.681652722909</v>
      </c>
      <c r="BY806" s="34">
        <f t="shared" si="1158"/>
        <v>21949.547671782388</v>
      </c>
      <c r="BZ806" s="71">
        <f t="shared" si="1159"/>
        <v>1.8536000040231844</v>
      </c>
      <c r="CA806" s="71">
        <f t="shared" si="1160"/>
        <v>18736.133980940522</v>
      </c>
      <c r="CB806" s="56">
        <v>2</v>
      </c>
      <c r="CC806">
        <f>IFERROR(VLOOKUP(AO806,'Model Failure data- Lines'!$A$37:$E$41,5,FALSE),'Model Failure data- Lines'!$E$37)</f>
        <v>6.1850000000000002E-2</v>
      </c>
      <c r="CD806" s="14">
        <f t="shared" si="1161"/>
        <v>45169.797347350774</v>
      </c>
      <c r="CE806" s="34">
        <f t="shared" si="1162"/>
        <v>17462.523559519974</v>
      </c>
      <c r="CF806" s="34">
        <f t="shared" si="1163"/>
        <v>2.586670660365451</v>
      </c>
      <c r="CG806" s="54">
        <f t="shared" si="1164"/>
        <v>27707.2737878308</v>
      </c>
      <c r="CH806" t="e">
        <f>IFERROR(VLOOKUP(AO806,'Model Failure data- Lines'!#REF!,3,FALSE),'Model Failure data- Lines'!#REF!)</f>
        <v>#REF!</v>
      </c>
      <c r="CI806" s="14" t="e">
        <f t="shared" si="1165"/>
        <v>#REF!</v>
      </c>
      <c r="CJ806" s="34">
        <f t="shared" si="1166"/>
        <v>23603.802930356571</v>
      </c>
      <c r="CK806" s="34" t="e">
        <f t="shared" si="1167"/>
        <v>#REF!</v>
      </c>
      <c r="CL806" s="54" t="e">
        <f t="shared" si="1168"/>
        <v>#REF!</v>
      </c>
      <c r="CM806" t="e">
        <f>IFERROR(VLOOKUP(AO806,'Model Failure data- Lines'!#REF!,4,FALSE),'Model Failure data- Lines'!#REF!)</f>
        <v>#REF!</v>
      </c>
      <c r="CN806" s="14" t="e">
        <f t="shared" si="1169"/>
        <v>#REF!</v>
      </c>
      <c r="CO806" s="34">
        <f t="shared" si="1170"/>
        <v>20193.882052863166</v>
      </c>
      <c r="CP806" s="34" t="e">
        <f t="shared" si="1171"/>
        <v>#REF!</v>
      </c>
      <c r="CQ806" s="54" t="e">
        <f t="shared" si="1172"/>
        <v>#REF!</v>
      </c>
      <c r="CR806" t="e">
        <f>IFERROR(VLOOKUP(AO806,'Model Failure data- Lines'!#REF!,5,FALSE),'Model Failure data- Lines'!#REF!)</f>
        <v>#REF!</v>
      </c>
      <c r="CS806" s="14" t="e">
        <f t="shared" si="1173"/>
        <v>#REF!</v>
      </c>
      <c r="CT806" s="34">
        <f t="shared" si="1174"/>
        <v>14780.716459182659</v>
      </c>
      <c r="CU806" s="34" t="e">
        <f t="shared" si="1175"/>
        <v>#REF!</v>
      </c>
      <c r="CV806" s="54" t="e">
        <f t="shared" si="1176"/>
        <v>#REF!</v>
      </c>
      <c r="CW806" t="s">
        <v>375</v>
      </c>
      <c r="CZ806">
        <f t="shared" si="1177"/>
        <v>18736.133980940522</v>
      </c>
      <c r="DA806" s="34">
        <f t="shared" si="1178"/>
        <v>2377.7028000000005</v>
      </c>
      <c r="DB806" s="34">
        <f t="shared" si="1179"/>
        <v>52.515760308526353</v>
      </c>
      <c r="DC806" s="34">
        <f t="shared" si="1180"/>
        <v>5562.0495924143779</v>
      </c>
      <c r="DD806" s="9">
        <f t="shared" si="1181"/>
        <v>32693.413500000002</v>
      </c>
      <c r="DE806" s="59">
        <f t="shared" si="1182"/>
        <v>5.844077580646536E-2</v>
      </c>
      <c r="DF806" s="59">
        <f t="shared" si="1183"/>
        <v>1.2907676159092129E-3</v>
      </c>
      <c r="DG806" s="59">
        <f t="shared" si="1184"/>
        <v>0.13670778923872681</v>
      </c>
      <c r="DH806" s="59">
        <f t="shared" si="1185"/>
        <v>0.80356066733889853</v>
      </c>
      <c r="DI806" s="14">
        <f t="shared" si="1186"/>
        <v>1094.9542054600424</v>
      </c>
      <c r="DJ806" s="14">
        <f t="shared" si="1187"/>
        <v>24.183994989934188</v>
      </c>
      <c r="DK806" s="14">
        <f t="shared" si="1188"/>
        <v>2561.3754554149646</v>
      </c>
      <c r="DL806" s="14">
        <f t="shared" si="1189"/>
        <v>15055.620325075581</v>
      </c>
      <c r="DM806">
        <f t="shared" si="1190"/>
        <v>27707.273787830803</v>
      </c>
      <c r="DN806" s="34">
        <f t="shared" si="1191"/>
        <v>2639.7580000000003</v>
      </c>
      <c r="DO806" s="34">
        <f t="shared" si="1192"/>
        <v>58.303711633142242</v>
      </c>
      <c r="DP806" s="34">
        <f t="shared" si="1193"/>
        <v>6175.0631357176308</v>
      </c>
      <c r="DQ806" s="9">
        <f t="shared" si="1194"/>
        <v>36296.672500000001</v>
      </c>
      <c r="DR806" s="59">
        <f t="shared" si="1195"/>
        <v>5.844077580646536E-2</v>
      </c>
      <c r="DS806" s="59">
        <f t="shared" si="1196"/>
        <v>1.2907676159092127E-3</v>
      </c>
      <c r="DT806" s="59">
        <f t="shared" si="1197"/>
        <v>0.13670778923872681</v>
      </c>
      <c r="DU806" s="59">
        <f t="shared" si="1198"/>
        <v>0.80356066733889864</v>
      </c>
      <c r="DV806" s="14">
        <f t="shared" si="1199"/>
        <v>1619.2345756429741</v>
      </c>
      <c r="DW806" s="14">
        <f t="shared" si="1200"/>
        <v>35.763651730462186</v>
      </c>
      <c r="DX806" s="14">
        <f t="shared" si="1201"/>
        <v>3787.8001453664729</v>
      </c>
      <c r="DY806" s="14">
        <f t="shared" si="1202"/>
        <v>22264.475415090892</v>
      </c>
      <c r="DZ806" s="34" t="e">
        <f t="shared" si="1203"/>
        <v>#REF!</v>
      </c>
      <c r="EA806" s="34" t="e">
        <f t="shared" si="1204"/>
        <v>#REF!</v>
      </c>
      <c r="EB806" s="34" t="e">
        <f t="shared" si="1205"/>
        <v>#REF!</v>
      </c>
      <c r="EC806" s="34" t="e">
        <f t="shared" si="1206"/>
        <v>#REF!</v>
      </c>
      <c r="ED806" s="34" t="e">
        <f t="shared" si="1207"/>
        <v>#REF!</v>
      </c>
      <c r="EE806" s="59" t="e">
        <f t="shared" si="1208"/>
        <v>#REF!</v>
      </c>
      <c r="EF806" s="59" t="e">
        <f t="shared" si="1209"/>
        <v>#REF!</v>
      </c>
      <c r="EG806" s="59" t="e">
        <f t="shared" si="1210"/>
        <v>#REF!</v>
      </c>
      <c r="EH806" s="59" t="e">
        <f t="shared" si="1211"/>
        <v>#REF!</v>
      </c>
      <c r="EI806" s="14" t="e">
        <f t="shared" si="1212"/>
        <v>#REF!</v>
      </c>
      <c r="EJ806" s="14" t="e">
        <f t="shared" si="1213"/>
        <v>#REF!</v>
      </c>
      <c r="EK806" s="14" t="e">
        <f t="shared" si="1214"/>
        <v>#REF!</v>
      </c>
      <c r="EL806" s="14" t="e">
        <f t="shared" si="1215"/>
        <v>#REF!</v>
      </c>
      <c r="EM806" t="e">
        <f t="shared" si="1216"/>
        <v>#REF!</v>
      </c>
      <c r="EN806" s="34" t="e">
        <f t="shared" si="1217"/>
        <v>#REF!</v>
      </c>
      <c r="EO806" s="34" t="e">
        <f t="shared" si="1218"/>
        <v>#REF!</v>
      </c>
      <c r="EP806" s="34" t="e">
        <f t="shared" si="1219"/>
        <v>#REF!</v>
      </c>
      <c r="EQ806" s="34" t="e">
        <f t="shared" si="1220"/>
        <v>#REF!</v>
      </c>
      <c r="ER806" s="59" t="e">
        <f t="shared" si="1221"/>
        <v>#REF!</v>
      </c>
      <c r="ES806" s="59" t="e">
        <f t="shared" si="1222"/>
        <v>#REF!</v>
      </c>
      <c r="ET806" s="59" t="e">
        <f t="shared" si="1223"/>
        <v>#REF!</v>
      </c>
      <c r="EU806" s="59" t="e">
        <f t="shared" si="1224"/>
        <v>#REF!</v>
      </c>
      <c r="EV806" s="14" t="e">
        <f t="shared" si="1225"/>
        <v>#REF!</v>
      </c>
      <c r="EW806" s="14" t="e">
        <f t="shared" si="1226"/>
        <v>#REF!</v>
      </c>
      <c r="EX806" s="14" t="e">
        <f t="shared" si="1227"/>
        <v>#REF!</v>
      </c>
      <c r="EY806" s="14" t="e">
        <f t="shared" si="1228"/>
        <v>#REF!</v>
      </c>
    </row>
    <row r="807" spans="1:155" x14ac:dyDescent="0.2">
      <c r="A807" s="17">
        <v>30166636</v>
      </c>
      <c r="B807" t="s">
        <v>62</v>
      </c>
      <c r="C807" t="s">
        <v>2437</v>
      </c>
      <c r="D807" t="s">
        <v>2438</v>
      </c>
      <c r="E807" t="s">
        <v>2439</v>
      </c>
      <c r="F807" t="s">
        <v>66</v>
      </c>
      <c r="G807" t="s">
        <v>42</v>
      </c>
      <c r="H807" t="s">
        <v>3091</v>
      </c>
      <c r="I807" t="s">
        <v>68</v>
      </c>
      <c r="J807" s="19" t="s">
        <v>69</v>
      </c>
      <c r="K807" t="s">
        <v>70</v>
      </c>
      <c r="L807">
        <v>1967</v>
      </c>
      <c r="M807">
        <f t="shared" si="1138"/>
        <v>1967</v>
      </c>
      <c r="N807">
        <v>52</v>
      </c>
      <c r="O807" s="19">
        <f t="shared" si="1139"/>
        <v>52</v>
      </c>
      <c r="P807" t="s">
        <v>80</v>
      </c>
      <c r="Q807" s="19" t="str">
        <f t="shared" si="1140"/>
        <v>50-60</v>
      </c>
      <c r="R807" s="23">
        <v>356.62</v>
      </c>
      <c r="S807" s="15">
        <f t="shared" si="1141"/>
        <v>0.35661999999999999</v>
      </c>
      <c r="T807">
        <v>30098418</v>
      </c>
      <c r="U807" t="s">
        <v>45</v>
      </c>
      <c r="V807" t="s">
        <v>46</v>
      </c>
      <c r="W807" t="s">
        <v>47</v>
      </c>
      <c r="X807" t="s">
        <v>48</v>
      </c>
      <c r="Z807" t="s">
        <v>2440</v>
      </c>
      <c r="AA807" t="s">
        <v>2441</v>
      </c>
      <c r="AB807" t="s">
        <v>344</v>
      </c>
      <c r="AC807">
        <v>1967</v>
      </c>
      <c r="AD807">
        <v>104</v>
      </c>
      <c r="AE807" t="str">
        <f t="shared" si="1142"/>
        <v>&gt;80</v>
      </c>
      <c r="AF807">
        <v>-37.678100409999999</v>
      </c>
      <c r="AG807">
        <v>145.03075652000001</v>
      </c>
      <c r="AH807" t="s">
        <v>75</v>
      </c>
      <c r="AI807" t="s">
        <v>76</v>
      </c>
      <c r="AJ807" s="33" t="s">
        <v>232</v>
      </c>
      <c r="AL807" t="s">
        <v>78</v>
      </c>
      <c r="AM807" t="s">
        <v>79</v>
      </c>
      <c r="AN807">
        <v>220</v>
      </c>
      <c r="AO807" s="69">
        <v>2</v>
      </c>
      <c r="AP807">
        <v>2</v>
      </c>
      <c r="AQ807">
        <v>2</v>
      </c>
      <c r="AR807">
        <v>2</v>
      </c>
      <c r="AS807" s="82" t="str">
        <f t="shared" si="1143"/>
        <v>Gw-2-2</v>
      </c>
      <c r="AT807" s="14">
        <f t="shared" si="1144"/>
        <v>40000</v>
      </c>
      <c r="AU807" s="81">
        <f>VLOOKUP(C807,Bushfire_Vlookup!$F$2:$H$12575,3,FALSE)</f>
        <v>854.15758800000003</v>
      </c>
      <c r="AV807" s="14">
        <f>VLOOKUP(AS807,Safety_collateral_Vlookup!$J$3:$L$20,2,FALSE)</f>
        <v>1665806.0550856832</v>
      </c>
      <c r="AW807" s="14">
        <f>VLOOKUP(AS807,Safety_collateral_Vlookup!$J$3:$L$20,3,FALSE)</f>
        <v>550000</v>
      </c>
      <c r="AX807" s="48">
        <f t="shared" si="1145"/>
        <v>2407856.4469228201</v>
      </c>
      <c r="AY807" s="49">
        <f t="shared" si="1229"/>
        <v>27103.119999999999</v>
      </c>
      <c r="AZ807" s="14">
        <v>76000</v>
      </c>
      <c r="BA807" s="16">
        <f t="shared" si="1146"/>
        <v>88.840563260717587</v>
      </c>
      <c r="BB807" t="e">
        <f>IF(BA807&lt;=#REF!,#REF!,IF(BA807&lt;=#REF!,#REF!,IF(BA807&lt;=#REF!,#REF!,IF(BA807&lt;=#REF!,#REF!,#REF!))))</f>
        <v>#REF!</v>
      </c>
      <c r="BC807" s="51">
        <v>5</v>
      </c>
      <c r="BD807" s="21">
        <v>70</v>
      </c>
      <c r="BE807" s="21">
        <v>6.4399999999999999E-2</v>
      </c>
      <c r="BF807" s="26">
        <f t="shared" si="1147"/>
        <v>1767.8333312474224</v>
      </c>
      <c r="BG807" s="21">
        <v>7</v>
      </c>
      <c r="BH807" s="21">
        <f t="shared" si="1148"/>
        <v>10.5</v>
      </c>
      <c r="BI807" s="28">
        <f t="shared" si="1149"/>
        <v>1.1390624999999999E-6</v>
      </c>
      <c r="BJ807" s="27">
        <f t="shared" si="1150"/>
        <v>1.1390624999999999E-6</v>
      </c>
      <c r="BK807" s="28">
        <f t="shared" si="1151"/>
        <v>1.7463268216136599E-5</v>
      </c>
      <c r="BL807" s="35">
        <f t="shared" si="1152"/>
        <v>1.5514465846945625E-3</v>
      </c>
      <c r="BM807" s="21" t="str">
        <f t="shared" si="1153"/>
        <v>Cr1</v>
      </c>
      <c r="BN807" s="51">
        <v>1</v>
      </c>
      <c r="BO807" s="21">
        <v>0</v>
      </c>
      <c r="BP807" s="50" t="s">
        <v>5497</v>
      </c>
      <c r="BQ807" s="14">
        <v>40000</v>
      </c>
      <c r="BR807">
        <f>IFERROR(VLOOKUP(AO807,'Model Failure data- Lines'!$A$37:$E$41,3,FALSE),'Model Failure data- Lines'!$C$37)</f>
        <v>5.2310000000000009E-2</v>
      </c>
      <c r="BS807" s="14">
        <f t="shared" si="1154"/>
        <v>125954.97073853273</v>
      </c>
      <c r="BT807" s="34">
        <f t="shared" si="1137"/>
        <v>24174.639308937305</v>
      </c>
      <c r="BU807" s="34">
        <f t="shared" si="1155"/>
        <v>5.2102109623603559</v>
      </c>
      <c r="BV807" s="54">
        <f t="shared" si="1156"/>
        <v>101780.33142959543</v>
      </c>
      <c r="BW807">
        <f>IFERROR(VLOOKUP(AO807,'Model Failure data- Lines'!$A$37:$E$41,4,FALSE),'Model Failure data- Lines'!$D$37)</f>
        <v>5.571000000000001E-2</v>
      </c>
      <c r="BX807" s="14">
        <f t="shared" si="1157"/>
        <v>134141.68265807032</v>
      </c>
      <c r="BY807" s="34">
        <f t="shared" si="1158"/>
        <v>21562.579722084276</v>
      </c>
      <c r="BZ807" s="71">
        <f t="shared" si="1159"/>
        <v>6.2210405427826965</v>
      </c>
      <c r="CA807" s="71">
        <f t="shared" si="1160"/>
        <v>112579.10293598604</v>
      </c>
      <c r="CB807" s="56">
        <v>2</v>
      </c>
      <c r="CC807">
        <f>IFERROR(VLOOKUP(AO807,'Model Failure data- Lines'!$A$37:$E$41,5,FALSE),'Model Failure data- Lines'!$E$37)</f>
        <v>6.1850000000000002E-2</v>
      </c>
      <c r="CD807" s="14">
        <f t="shared" si="1161"/>
        <v>148925.92124217644</v>
      </c>
      <c r="CE807" s="34">
        <f t="shared" si="1162"/>
        <v>17154.661318373677</v>
      </c>
      <c r="CF807" s="34">
        <f t="shared" si="1163"/>
        <v>8.6813676165479166</v>
      </c>
      <c r="CG807" s="54">
        <f t="shared" si="1164"/>
        <v>131771.25992380275</v>
      </c>
      <c r="CH807" t="e">
        <f>IFERROR(VLOOKUP(AO807,'Model Failure data- Lines'!#REF!,3,FALSE),'Model Failure data- Lines'!#REF!)</f>
        <v>#REF!</v>
      </c>
      <c r="CI807" s="14" t="e">
        <f t="shared" si="1165"/>
        <v>#REF!</v>
      </c>
      <c r="CJ807" s="34">
        <f t="shared" si="1166"/>
        <v>23187.670654574842</v>
      </c>
      <c r="CK807" s="34" t="e">
        <f t="shared" si="1167"/>
        <v>#REF!</v>
      </c>
      <c r="CL807" s="54" t="e">
        <f t="shared" si="1168"/>
        <v>#REF!</v>
      </c>
      <c r="CM807" t="e">
        <f>IFERROR(VLOOKUP(AO807,'Model Failure data- Lines'!#REF!,4,FALSE),'Model Failure data- Lines'!#REF!)</f>
        <v>#REF!</v>
      </c>
      <c r="CN807" s="14" t="e">
        <f t="shared" si="1169"/>
        <v>#REF!</v>
      </c>
      <c r="CO807" s="34">
        <f t="shared" si="1170"/>
        <v>19837.866282001163</v>
      </c>
      <c r="CP807" s="34" t="e">
        <f t="shared" si="1171"/>
        <v>#REF!</v>
      </c>
      <c r="CQ807" s="54" t="e">
        <f t="shared" si="1172"/>
        <v>#REF!</v>
      </c>
      <c r="CR807" t="e">
        <f>IFERROR(VLOOKUP(AO807,'Model Failure data- Lines'!#REF!,5,FALSE),'Model Failure data- Lines'!#REF!)</f>
        <v>#REF!</v>
      </c>
      <c r="CS807" s="14" t="e">
        <f t="shared" si="1173"/>
        <v>#REF!</v>
      </c>
      <c r="CT807" s="34">
        <f t="shared" si="1174"/>
        <v>14520.134162508179</v>
      </c>
      <c r="CU807" s="34" t="e">
        <f t="shared" si="1175"/>
        <v>#REF!</v>
      </c>
      <c r="CV807" s="54" t="e">
        <f t="shared" si="1176"/>
        <v>#REF!</v>
      </c>
      <c r="CW807" t="s">
        <v>344</v>
      </c>
      <c r="CZ807">
        <f t="shared" si="1177"/>
        <v>112579.10293598604</v>
      </c>
      <c r="DA807" s="34">
        <f t="shared" si="1178"/>
        <v>2377.7028000000005</v>
      </c>
      <c r="DB807" s="34">
        <f t="shared" si="1179"/>
        <v>50.773322215721166</v>
      </c>
      <c r="DC807" s="34">
        <f t="shared" si="1180"/>
        <v>99019.7930358546</v>
      </c>
      <c r="DD807" s="9">
        <f t="shared" si="1181"/>
        <v>32693.413500000002</v>
      </c>
      <c r="DE807" s="59">
        <f t="shared" si="1182"/>
        <v>1.7725309187158551E-2</v>
      </c>
      <c r="DF807" s="59">
        <f t="shared" si="1183"/>
        <v>3.7850518354643967E-4</v>
      </c>
      <c r="DG807" s="59">
        <f t="shared" si="1184"/>
        <v>0.73817318430586498</v>
      </c>
      <c r="DH807" s="59">
        <f t="shared" si="1185"/>
        <v>0.24372300132343003</v>
      </c>
      <c r="DI807" s="14">
        <f t="shared" si="1186"/>
        <v>1995.4994075533014</v>
      </c>
      <c r="DJ807" s="14">
        <f t="shared" si="1187"/>
        <v>42.611774020278922</v>
      </c>
      <c r="DK807" s="14">
        <f t="shared" si="1188"/>
        <v>83102.874900554569</v>
      </c>
      <c r="DL807" s="14">
        <f t="shared" si="1189"/>
        <v>27438.11685385789</v>
      </c>
      <c r="DM807">
        <f t="shared" si="1190"/>
        <v>131771.25992380278</v>
      </c>
      <c r="DN807" s="34">
        <f t="shared" si="1191"/>
        <v>2639.7580000000003</v>
      </c>
      <c r="DO807" s="34">
        <f t="shared" si="1192"/>
        <v>56.3692331545926</v>
      </c>
      <c r="DP807" s="34">
        <f t="shared" si="1193"/>
        <v>109933.12150902182</v>
      </c>
      <c r="DQ807" s="9">
        <f t="shared" si="1194"/>
        <v>36296.672500000001</v>
      </c>
      <c r="DR807" s="59">
        <f t="shared" si="1195"/>
        <v>1.7725309187158547E-2</v>
      </c>
      <c r="DS807" s="59">
        <f t="shared" si="1196"/>
        <v>3.7850518354643961E-4</v>
      </c>
      <c r="DT807" s="59">
        <f t="shared" si="1197"/>
        <v>0.73817318430586487</v>
      </c>
      <c r="DU807" s="59">
        <f t="shared" si="1198"/>
        <v>0.24372300132343</v>
      </c>
      <c r="DV807" s="14">
        <f t="shared" si="1199"/>
        <v>2335.6863241308379</v>
      </c>
      <c r="DW807" s="14">
        <f t="shared" si="1200"/>
        <v>49.876104923604558</v>
      </c>
      <c r="DX807" s="14">
        <f t="shared" si="1201"/>
        <v>97270.010537949274</v>
      </c>
      <c r="DY807" s="14">
        <f t="shared" si="1202"/>
        <v>32115.686956799018</v>
      </c>
      <c r="DZ807" s="34" t="e">
        <f t="shared" si="1203"/>
        <v>#REF!</v>
      </c>
      <c r="EA807" s="34" t="e">
        <f t="shared" si="1204"/>
        <v>#REF!</v>
      </c>
      <c r="EB807" s="34" t="e">
        <f t="shared" si="1205"/>
        <v>#REF!</v>
      </c>
      <c r="EC807" s="34" t="e">
        <f t="shared" si="1206"/>
        <v>#REF!</v>
      </c>
      <c r="ED807" s="34" t="e">
        <f t="shared" si="1207"/>
        <v>#REF!</v>
      </c>
      <c r="EE807" s="59" t="e">
        <f t="shared" si="1208"/>
        <v>#REF!</v>
      </c>
      <c r="EF807" s="59" t="e">
        <f t="shared" si="1209"/>
        <v>#REF!</v>
      </c>
      <c r="EG807" s="59" t="e">
        <f t="shared" si="1210"/>
        <v>#REF!</v>
      </c>
      <c r="EH807" s="59" t="e">
        <f t="shared" si="1211"/>
        <v>#REF!</v>
      </c>
      <c r="EI807" s="14" t="e">
        <f t="shared" si="1212"/>
        <v>#REF!</v>
      </c>
      <c r="EJ807" s="14" t="e">
        <f t="shared" si="1213"/>
        <v>#REF!</v>
      </c>
      <c r="EK807" s="14" t="e">
        <f t="shared" si="1214"/>
        <v>#REF!</v>
      </c>
      <c r="EL807" s="14" t="e">
        <f t="shared" si="1215"/>
        <v>#REF!</v>
      </c>
      <c r="EM807" t="e">
        <f t="shared" si="1216"/>
        <v>#REF!</v>
      </c>
      <c r="EN807" s="34" t="e">
        <f t="shared" si="1217"/>
        <v>#REF!</v>
      </c>
      <c r="EO807" s="34" t="e">
        <f t="shared" si="1218"/>
        <v>#REF!</v>
      </c>
      <c r="EP807" s="34" t="e">
        <f t="shared" si="1219"/>
        <v>#REF!</v>
      </c>
      <c r="EQ807" s="34" t="e">
        <f t="shared" si="1220"/>
        <v>#REF!</v>
      </c>
      <c r="ER807" s="59" t="e">
        <f t="shared" si="1221"/>
        <v>#REF!</v>
      </c>
      <c r="ES807" s="59" t="e">
        <f t="shared" si="1222"/>
        <v>#REF!</v>
      </c>
      <c r="ET807" s="59" t="e">
        <f t="shared" si="1223"/>
        <v>#REF!</v>
      </c>
      <c r="EU807" s="59" t="e">
        <f t="shared" si="1224"/>
        <v>#REF!</v>
      </c>
      <c r="EV807" s="14" t="e">
        <f t="shared" si="1225"/>
        <v>#REF!</v>
      </c>
      <c r="EW807" s="14" t="e">
        <f t="shared" si="1226"/>
        <v>#REF!</v>
      </c>
      <c r="EX807" s="14" t="e">
        <f t="shared" si="1227"/>
        <v>#REF!</v>
      </c>
      <c r="EY807" s="14" t="e">
        <f t="shared" si="1228"/>
        <v>#REF!</v>
      </c>
    </row>
    <row r="808" spans="1:155" x14ac:dyDescent="0.2">
      <c r="A808" s="17">
        <v>30445251</v>
      </c>
      <c r="B808" t="s">
        <v>62</v>
      </c>
      <c r="C808" t="s">
        <v>4062</v>
      </c>
      <c r="D808" t="s">
        <v>4063</v>
      </c>
      <c r="E808" t="s">
        <v>4064</v>
      </c>
      <c r="F808" t="s">
        <v>66</v>
      </c>
      <c r="G808" t="s">
        <v>42</v>
      </c>
      <c r="H808" t="s">
        <v>5407</v>
      </c>
      <c r="I808" t="s">
        <v>68</v>
      </c>
      <c r="J808" s="19" t="s">
        <v>69</v>
      </c>
      <c r="K808" t="s">
        <v>70</v>
      </c>
      <c r="L808">
        <v>1967</v>
      </c>
      <c r="M808">
        <f t="shared" si="1138"/>
        <v>1967</v>
      </c>
      <c r="N808">
        <v>52</v>
      </c>
      <c r="O808" s="19">
        <f t="shared" si="1139"/>
        <v>52</v>
      </c>
      <c r="P808" t="s">
        <v>80</v>
      </c>
      <c r="Q808" s="19" t="str">
        <f t="shared" si="1140"/>
        <v>50-60</v>
      </c>
      <c r="R808" s="23">
        <v>335.3</v>
      </c>
      <c r="S808" s="15">
        <f t="shared" si="1141"/>
        <v>0.33529999999999999</v>
      </c>
      <c r="T808">
        <v>30297423</v>
      </c>
      <c r="U808" t="s">
        <v>45</v>
      </c>
      <c r="V808" t="s">
        <v>46</v>
      </c>
      <c r="W808" t="s">
        <v>47</v>
      </c>
      <c r="X808" t="s">
        <v>48</v>
      </c>
      <c r="Z808" t="s">
        <v>4065</v>
      </c>
      <c r="AA808" t="s">
        <v>4066</v>
      </c>
      <c r="AB808" t="s">
        <v>363</v>
      </c>
      <c r="AC808">
        <v>1967</v>
      </c>
      <c r="AD808">
        <v>104</v>
      </c>
      <c r="AE808" t="str">
        <f t="shared" si="1142"/>
        <v>&gt;80</v>
      </c>
      <c r="AF808">
        <v>-37.680321200000002</v>
      </c>
      <c r="AG808">
        <v>145.02781418999999</v>
      </c>
      <c r="AH808" t="s">
        <v>75</v>
      </c>
      <c r="AI808" t="s">
        <v>76</v>
      </c>
      <c r="AJ808" s="33" t="s">
        <v>232</v>
      </c>
      <c r="AL808" t="s">
        <v>78</v>
      </c>
      <c r="AM808" t="s">
        <v>79</v>
      </c>
      <c r="AN808">
        <v>220</v>
      </c>
      <c r="AO808" s="69">
        <v>2</v>
      </c>
      <c r="AP808">
        <v>2</v>
      </c>
      <c r="AQ808">
        <v>0</v>
      </c>
      <c r="AR808">
        <v>2</v>
      </c>
      <c r="AS808" s="82" t="str">
        <f t="shared" si="1143"/>
        <v>Gw-0-2</v>
      </c>
      <c r="AT808" s="14">
        <f t="shared" si="1144"/>
        <v>40000</v>
      </c>
      <c r="AU808" s="81">
        <f>VLOOKUP(C808,Bushfire_Vlookup!$F$2:$H$12575,3,FALSE)</f>
        <v>753.23193000000003</v>
      </c>
      <c r="AV808" s="14">
        <f>VLOOKUP(AS808,Safety_collateral_Vlookup!$J$3:$L$20,2,FALSE)</f>
        <v>93570.139925214826</v>
      </c>
      <c r="AW808" s="14">
        <f>VLOOKUP(AS808,Safety_collateral_Vlookup!$J$3:$L$20,3,FALSE)</f>
        <v>550000</v>
      </c>
      <c r="AX808" s="48">
        <f t="shared" si="1145"/>
        <v>730173.03776951414</v>
      </c>
      <c r="AY808" s="49">
        <f t="shared" si="1229"/>
        <v>25482.799999999999</v>
      </c>
      <c r="AZ808" s="14">
        <v>76000</v>
      </c>
      <c r="BA808" s="16">
        <f t="shared" si="1146"/>
        <v>28.653563885032813</v>
      </c>
      <c r="BB808" t="e">
        <f>IF(BA808&lt;=#REF!,#REF!,IF(BA808&lt;=#REF!,#REF!,IF(BA808&lt;=#REF!,#REF!,IF(BA808&lt;=#REF!,#REF!,#REF!))))</f>
        <v>#REF!</v>
      </c>
      <c r="BC808" s="51">
        <v>5</v>
      </c>
      <c r="BD808" s="21">
        <v>70</v>
      </c>
      <c r="BE808" s="21">
        <v>6.4399999999999999E-2</v>
      </c>
      <c r="BF808" s="26">
        <f t="shared" si="1147"/>
        <v>1662.1460264911129</v>
      </c>
      <c r="BG808" s="21">
        <v>7</v>
      </c>
      <c r="BH808" s="21">
        <f t="shared" si="1148"/>
        <v>10.5</v>
      </c>
      <c r="BI808" s="28">
        <f t="shared" si="1149"/>
        <v>1.1390624999999999E-6</v>
      </c>
      <c r="BJ808" s="27">
        <f t="shared" si="1150"/>
        <v>1.1390624999999999E-6</v>
      </c>
      <c r="BK808" s="28">
        <f t="shared" si="1151"/>
        <v>1.7463268216136603E-5</v>
      </c>
      <c r="BL808" s="35">
        <f t="shared" si="1152"/>
        <v>5.0038487147253312E-4</v>
      </c>
      <c r="BM808" s="21" t="str">
        <f t="shared" si="1153"/>
        <v>Cr1</v>
      </c>
      <c r="BN808" s="51">
        <v>1</v>
      </c>
      <c r="BO808" s="21">
        <v>0</v>
      </c>
      <c r="BP808" s="50" t="s">
        <v>5497</v>
      </c>
      <c r="BQ808" s="14">
        <v>40000</v>
      </c>
      <c r="BR808">
        <f>IFERROR(VLOOKUP(AO808,'Model Failure data- Lines'!$A$37:$E$41,3,FALSE),'Model Failure data- Lines'!$C$37)</f>
        <v>5.2310000000000009E-2</v>
      </c>
      <c r="BS808" s="14">
        <f t="shared" si="1154"/>
        <v>38195.351605723292</v>
      </c>
      <c r="BT808" s="34">
        <f t="shared" si="1137"/>
        <v>22729.394201914303</v>
      </c>
      <c r="BU808" s="34">
        <f t="shared" si="1155"/>
        <v>1.6804386103042914</v>
      </c>
      <c r="BV808" s="54">
        <f t="shared" si="1156"/>
        <v>15465.957403808989</v>
      </c>
      <c r="BW808">
        <f>IFERROR(VLOOKUP(AO808,'Model Failure data- Lines'!$A$37:$E$41,4,FALSE),'Model Failure data- Lines'!$D$37)</f>
        <v>5.571000000000001E-2</v>
      </c>
      <c r="BX808" s="14">
        <f t="shared" si="1157"/>
        <v>40677.939934139642</v>
      </c>
      <c r="BY808" s="34">
        <f t="shared" si="1158"/>
        <v>20273.492739652454</v>
      </c>
      <c r="BZ808" s="71">
        <f t="shared" si="1159"/>
        <v>2.0064593928888534</v>
      </c>
      <c r="CA808" s="71">
        <f t="shared" si="1160"/>
        <v>20404.447194487188</v>
      </c>
      <c r="CB808" s="56">
        <v>2</v>
      </c>
      <c r="CC808">
        <f>IFERROR(VLOOKUP(AO808,'Model Failure data- Lines'!$A$37:$E$41,5,FALSE),'Model Failure data- Lines'!$E$37)</f>
        <v>6.1850000000000002E-2</v>
      </c>
      <c r="CD808" s="14">
        <f t="shared" si="1161"/>
        <v>45161.202386044453</v>
      </c>
      <c r="CE808" s="34">
        <f t="shared" si="1162"/>
        <v>16129.095227555084</v>
      </c>
      <c r="CF808" s="34">
        <f t="shared" si="1163"/>
        <v>2.7999836164951564</v>
      </c>
      <c r="CG808" s="54">
        <f t="shared" si="1164"/>
        <v>29032.107158489369</v>
      </c>
      <c r="CH808" t="e">
        <f>IFERROR(VLOOKUP(AO808,'Model Failure data- Lines'!#REF!,3,FALSE),'Model Failure data- Lines'!#REF!)</f>
        <v>#REF!</v>
      </c>
      <c r="CI808" s="14" t="e">
        <f t="shared" si="1165"/>
        <v>#REF!</v>
      </c>
      <c r="CJ808" s="34">
        <f t="shared" si="1166"/>
        <v>21801.430010876971</v>
      </c>
      <c r="CK808" s="34" t="e">
        <f t="shared" si="1167"/>
        <v>#REF!</v>
      </c>
      <c r="CL808" s="54" t="e">
        <f t="shared" si="1168"/>
        <v>#REF!</v>
      </c>
      <c r="CM808" t="e">
        <f>IFERROR(VLOOKUP(AO808,'Model Failure data- Lines'!#REF!,4,FALSE),'Model Failure data- Lines'!#REF!)</f>
        <v>#REF!</v>
      </c>
      <c r="CN808" s="14" t="e">
        <f t="shared" si="1169"/>
        <v>#REF!</v>
      </c>
      <c r="CO808" s="34">
        <f t="shared" si="1170"/>
        <v>18651.888745317116</v>
      </c>
      <c r="CP808" s="34" t="e">
        <f t="shared" si="1171"/>
        <v>#REF!</v>
      </c>
      <c r="CQ808" s="54" t="e">
        <f t="shared" si="1172"/>
        <v>#REF!</v>
      </c>
      <c r="CR808" t="e">
        <f>IFERROR(VLOOKUP(AO808,'Model Failure data- Lines'!#REF!,5,FALSE),'Model Failure data- Lines'!#REF!)</f>
        <v>#REF!</v>
      </c>
      <c r="CS808" s="14" t="e">
        <f t="shared" si="1173"/>
        <v>#REF!</v>
      </c>
      <c r="CT808" s="34">
        <f t="shared" si="1174"/>
        <v>13652.069386711324</v>
      </c>
      <c r="CU808" s="34" t="e">
        <f t="shared" si="1175"/>
        <v>#REF!</v>
      </c>
      <c r="CV808" s="54" t="e">
        <f t="shared" si="1176"/>
        <v>#REF!</v>
      </c>
      <c r="CW808" t="s">
        <v>363</v>
      </c>
      <c r="CZ808">
        <f t="shared" si="1177"/>
        <v>20404.447194487188</v>
      </c>
      <c r="DA808" s="34">
        <f t="shared" si="1178"/>
        <v>2377.7028000000005</v>
      </c>
      <c r="DB808" s="34">
        <f t="shared" si="1179"/>
        <v>44.774041725260105</v>
      </c>
      <c r="DC808" s="34">
        <f t="shared" si="1180"/>
        <v>5562.0495924143779</v>
      </c>
      <c r="DD808" s="9">
        <f t="shared" si="1181"/>
        <v>32693.413500000002</v>
      </c>
      <c r="DE808" s="59">
        <f t="shared" si="1182"/>
        <v>5.8451898101272173E-2</v>
      </c>
      <c r="DF808" s="59">
        <f t="shared" si="1183"/>
        <v>1.1006959004746142E-3</v>
      </c>
      <c r="DG808" s="59">
        <f t="shared" si="1184"/>
        <v>0.13673380710576089</v>
      </c>
      <c r="DH808" s="59">
        <f t="shared" si="1185"/>
        <v>0.80371359889249228</v>
      </c>
      <c r="DI808" s="14">
        <f t="shared" si="1186"/>
        <v>1192.678668224954</v>
      </c>
      <c r="DJ808" s="14">
        <f t="shared" si="1187"/>
        <v>22.459091378422791</v>
      </c>
      <c r="DK808" s="14">
        <f t="shared" si="1188"/>
        <v>2789.9777467906947</v>
      </c>
      <c r="DL808" s="14">
        <f t="shared" si="1189"/>
        <v>16399.331688093116</v>
      </c>
      <c r="DM808">
        <f t="shared" si="1190"/>
        <v>29032.107158489369</v>
      </c>
      <c r="DN808" s="34">
        <f t="shared" si="1191"/>
        <v>2639.7580000000003</v>
      </c>
      <c r="DO808" s="34">
        <f t="shared" si="1192"/>
        <v>49.708750326823498</v>
      </c>
      <c r="DP808" s="34">
        <f t="shared" si="1193"/>
        <v>6175.0631357176308</v>
      </c>
      <c r="DQ808" s="9">
        <f t="shared" si="1194"/>
        <v>36296.672500000001</v>
      </c>
      <c r="DR808" s="59">
        <f t="shared" si="1195"/>
        <v>5.8451898101272173E-2</v>
      </c>
      <c r="DS808" s="59">
        <f t="shared" si="1196"/>
        <v>1.1006959004746142E-3</v>
      </c>
      <c r="DT808" s="59">
        <f t="shared" si="1197"/>
        <v>0.13673380710576089</v>
      </c>
      <c r="DU808" s="59">
        <f t="shared" si="1198"/>
        <v>0.80371359889249239</v>
      </c>
      <c r="DV808" s="14">
        <f t="shared" si="1199"/>
        <v>1696.9817692932352</v>
      </c>
      <c r="DW808" s="14">
        <f t="shared" si="1200"/>
        <v>31.955521331488953</v>
      </c>
      <c r="DX808" s="14">
        <f t="shared" si="1201"/>
        <v>3969.6705400826654</v>
      </c>
      <c r="DY808" s="14">
        <f t="shared" si="1202"/>
        <v>23333.499327781981</v>
      </c>
      <c r="DZ808" s="34" t="e">
        <f t="shared" si="1203"/>
        <v>#REF!</v>
      </c>
      <c r="EA808" s="34" t="e">
        <f t="shared" si="1204"/>
        <v>#REF!</v>
      </c>
      <c r="EB808" s="34" t="e">
        <f t="shared" si="1205"/>
        <v>#REF!</v>
      </c>
      <c r="EC808" s="34" t="e">
        <f t="shared" si="1206"/>
        <v>#REF!</v>
      </c>
      <c r="ED808" s="34" t="e">
        <f t="shared" si="1207"/>
        <v>#REF!</v>
      </c>
      <c r="EE808" s="59" t="e">
        <f t="shared" si="1208"/>
        <v>#REF!</v>
      </c>
      <c r="EF808" s="59" t="e">
        <f t="shared" si="1209"/>
        <v>#REF!</v>
      </c>
      <c r="EG808" s="59" t="e">
        <f t="shared" si="1210"/>
        <v>#REF!</v>
      </c>
      <c r="EH808" s="59" t="e">
        <f t="shared" si="1211"/>
        <v>#REF!</v>
      </c>
      <c r="EI808" s="14" t="e">
        <f t="shared" si="1212"/>
        <v>#REF!</v>
      </c>
      <c r="EJ808" s="14" t="e">
        <f t="shared" si="1213"/>
        <v>#REF!</v>
      </c>
      <c r="EK808" s="14" t="e">
        <f t="shared" si="1214"/>
        <v>#REF!</v>
      </c>
      <c r="EL808" s="14" t="e">
        <f t="shared" si="1215"/>
        <v>#REF!</v>
      </c>
      <c r="EM808" t="e">
        <f t="shared" si="1216"/>
        <v>#REF!</v>
      </c>
      <c r="EN808" s="34" t="e">
        <f t="shared" si="1217"/>
        <v>#REF!</v>
      </c>
      <c r="EO808" s="34" t="e">
        <f t="shared" si="1218"/>
        <v>#REF!</v>
      </c>
      <c r="EP808" s="34" t="e">
        <f t="shared" si="1219"/>
        <v>#REF!</v>
      </c>
      <c r="EQ808" s="34" t="e">
        <f t="shared" si="1220"/>
        <v>#REF!</v>
      </c>
      <c r="ER808" s="59" t="e">
        <f t="shared" si="1221"/>
        <v>#REF!</v>
      </c>
      <c r="ES808" s="59" t="e">
        <f t="shared" si="1222"/>
        <v>#REF!</v>
      </c>
      <c r="ET808" s="59" t="e">
        <f t="shared" si="1223"/>
        <v>#REF!</v>
      </c>
      <c r="EU808" s="59" t="e">
        <f t="shared" si="1224"/>
        <v>#REF!</v>
      </c>
      <c r="EV808" s="14" t="e">
        <f t="shared" si="1225"/>
        <v>#REF!</v>
      </c>
      <c r="EW808" s="14" t="e">
        <f t="shared" si="1226"/>
        <v>#REF!</v>
      </c>
      <c r="EX808" s="14" t="e">
        <f t="shared" si="1227"/>
        <v>#REF!</v>
      </c>
      <c r="EY808" s="14" t="e">
        <f t="shared" si="1228"/>
        <v>#REF!</v>
      </c>
    </row>
    <row r="809" spans="1:155" x14ac:dyDescent="0.2">
      <c r="A809" s="17">
        <v>30058285</v>
      </c>
      <c r="B809" t="s">
        <v>62</v>
      </c>
      <c r="C809" t="s">
        <v>1614</v>
      </c>
      <c r="D809" t="s">
        <v>1615</v>
      </c>
      <c r="E809" t="s">
        <v>1616</v>
      </c>
      <c r="F809" t="s">
        <v>66</v>
      </c>
      <c r="G809" t="s">
        <v>42</v>
      </c>
      <c r="H809" t="s">
        <v>1617</v>
      </c>
      <c r="I809" t="s">
        <v>68</v>
      </c>
      <c r="J809" s="19" t="s">
        <v>69</v>
      </c>
      <c r="K809" t="s">
        <v>70</v>
      </c>
      <c r="L809">
        <v>1967</v>
      </c>
      <c r="M809">
        <f t="shared" si="1138"/>
        <v>1967</v>
      </c>
      <c r="N809">
        <v>52</v>
      </c>
      <c r="O809" s="19">
        <f t="shared" si="1139"/>
        <v>52</v>
      </c>
      <c r="P809" t="s">
        <v>80</v>
      </c>
      <c r="Q809" s="19" t="str">
        <f t="shared" si="1140"/>
        <v>50-60</v>
      </c>
      <c r="R809" s="23">
        <v>365.5</v>
      </c>
      <c r="S809" s="15">
        <f t="shared" si="1141"/>
        <v>0.36549999999999999</v>
      </c>
      <c r="T809">
        <v>30327535</v>
      </c>
      <c r="U809" t="s">
        <v>45</v>
      </c>
      <c r="V809" t="s">
        <v>46</v>
      </c>
      <c r="W809" t="s">
        <v>47</v>
      </c>
      <c r="X809" t="s">
        <v>48</v>
      </c>
      <c r="Z809" t="s">
        <v>1618</v>
      </c>
      <c r="AA809" t="s">
        <v>1619</v>
      </c>
      <c r="AB809" t="s">
        <v>211</v>
      </c>
      <c r="AC809">
        <v>1967</v>
      </c>
      <c r="AD809">
        <v>104</v>
      </c>
      <c r="AE809" t="str">
        <f t="shared" si="1142"/>
        <v>&gt;80</v>
      </c>
      <c r="AF809">
        <v>-37.68643273</v>
      </c>
      <c r="AG809">
        <v>145.01973991</v>
      </c>
      <c r="AH809" t="s">
        <v>75</v>
      </c>
      <c r="AI809" t="s">
        <v>76</v>
      </c>
      <c r="AJ809" s="33" t="s">
        <v>232</v>
      </c>
      <c r="AL809" t="s">
        <v>78</v>
      </c>
      <c r="AM809" t="s">
        <v>79</v>
      </c>
      <c r="AN809">
        <v>220</v>
      </c>
      <c r="AO809" s="69">
        <v>2</v>
      </c>
      <c r="AP809">
        <v>2</v>
      </c>
      <c r="AQ809">
        <v>2</v>
      </c>
      <c r="AR809">
        <v>2</v>
      </c>
      <c r="AS809" s="82" t="str">
        <f t="shared" si="1143"/>
        <v>Gw-2-2</v>
      </c>
      <c r="AT809" s="14">
        <f t="shared" si="1144"/>
        <v>40000</v>
      </c>
      <c r="AU809" s="81">
        <f>VLOOKUP(C809,Bushfire_Vlookup!$F$2:$H$12575,3,FALSE)</f>
        <v>388.98345</v>
      </c>
      <c r="AV809" s="14">
        <f>VLOOKUP(AS809,Safety_collateral_Vlookup!$J$3:$L$20,2,FALSE)</f>
        <v>1665806.0550856832</v>
      </c>
      <c r="AW809" s="14">
        <f>VLOOKUP(AS809,Safety_collateral_Vlookup!$J$3:$L$20,3,FALSE)</f>
        <v>550000</v>
      </c>
      <c r="AX809" s="48">
        <f t="shared" si="1145"/>
        <v>2407360.106117574</v>
      </c>
      <c r="AY809" s="49">
        <f t="shared" si="1229"/>
        <v>27778</v>
      </c>
      <c r="AZ809" s="14">
        <v>76000</v>
      </c>
      <c r="BA809" s="16">
        <f t="shared" si="1146"/>
        <v>86.664270506068618</v>
      </c>
      <c r="BB809" t="e">
        <f>IF(BA809&lt;=#REF!,#REF!,IF(BA809&lt;=#REF!,#REF!,IF(BA809&lt;=#REF!,#REF!,IF(BA809&lt;=#REF!,#REF!,#REF!))))</f>
        <v>#REF!</v>
      </c>
      <c r="BC809" s="51">
        <v>5</v>
      </c>
      <c r="BD809" s="21">
        <v>70</v>
      </c>
      <c r="BE809" s="21">
        <v>6.4399999999999999E-2</v>
      </c>
      <c r="BF809" s="26">
        <f t="shared" si="1147"/>
        <v>1811.8531842603691</v>
      </c>
      <c r="BG809" s="21">
        <v>7</v>
      </c>
      <c r="BH809" s="21">
        <f t="shared" si="1148"/>
        <v>10.5</v>
      </c>
      <c r="BI809" s="28">
        <f t="shared" si="1149"/>
        <v>1.1390624999999999E-6</v>
      </c>
      <c r="BJ809" s="27">
        <f t="shared" si="1150"/>
        <v>1.1390624999999999E-6</v>
      </c>
      <c r="BK809" s="28">
        <f t="shared" si="1151"/>
        <v>1.7463268216136603E-5</v>
      </c>
      <c r="BL809" s="35">
        <f t="shared" si="1152"/>
        <v>1.5134414006032929E-3</v>
      </c>
      <c r="BM809" s="21" t="str">
        <f t="shared" si="1153"/>
        <v>Cr1</v>
      </c>
      <c r="BN809" s="51">
        <v>1</v>
      </c>
      <c r="BO809" s="21">
        <v>0</v>
      </c>
      <c r="BP809" s="50" t="s">
        <v>5497</v>
      </c>
      <c r="BQ809" s="14">
        <v>40000</v>
      </c>
      <c r="BR809">
        <f>IFERROR(VLOOKUP(AO809,'Model Failure data- Lines'!$A$37:$E$41,3,FALSE),'Model Failure data- Lines'!$C$37)</f>
        <v>5.2310000000000009E-2</v>
      </c>
      <c r="BS809" s="14">
        <f t="shared" si="1154"/>
        <v>125929.00715101032</v>
      </c>
      <c r="BT809" s="34">
        <f t="shared" si="1137"/>
        <v>24776.598809423438</v>
      </c>
      <c r="BU809" s="34">
        <f t="shared" si="1155"/>
        <v>5.0825784491096071</v>
      </c>
      <c r="BV809" s="54">
        <f t="shared" si="1156"/>
        <v>101152.40834158688</v>
      </c>
      <c r="BW809">
        <f>IFERROR(VLOOKUP(AO809,'Model Failure data- Lines'!$A$37:$E$41,4,FALSE),'Model Failure data- Lines'!$D$37)</f>
        <v>5.571000000000001E-2</v>
      </c>
      <c r="BX809" s="14">
        <f t="shared" si="1157"/>
        <v>134114.03151181008</v>
      </c>
      <c r="BY809" s="34">
        <f t="shared" si="1158"/>
        <v>22099.497752290405</v>
      </c>
      <c r="BZ809" s="71">
        <f t="shared" si="1159"/>
        <v>6.0686461301099222</v>
      </c>
      <c r="CA809" s="71">
        <f t="shared" si="1160"/>
        <v>112014.53375951968</v>
      </c>
      <c r="CB809" s="57">
        <v>2</v>
      </c>
      <c r="CC809">
        <f>IFERROR(VLOOKUP(AO809,'Model Failure data- Lines'!$A$37:$E$41,5,FALSE),'Model Failure data- Lines'!$E$37)</f>
        <v>6.1850000000000002E-2</v>
      </c>
      <c r="CD809" s="14">
        <f t="shared" si="1161"/>
        <v>148895.22256337196</v>
      </c>
      <c r="CE809" s="34">
        <f t="shared" si="1162"/>
        <v>17581.820177964164</v>
      </c>
      <c r="CF809" s="34">
        <f t="shared" si="1163"/>
        <v>8.4687035276351494</v>
      </c>
      <c r="CG809" s="54">
        <f t="shared" si="1164"/>
        <v>131313.4023854078</v>
      </c>
      <c r="CH809" t="e">
        <f>IFERROR(VLOOKUP(AO809,'Model Failure data- Lines'!#REF!,3,FALSE),'Model Failure data- Lines'!#REF!)</f>
        <v>#REF!</v>
      </c>
      <c r="CI809" s="14" t="e">
        <f t="shared" si="1165"/>
        <v>#REF!</v>
      </c>
      <c r="CJ809" s="34">
        <f t="shared" si="1166"/>
        <v>23765.054187221987</v>
      </c>
      <c r="CK809" s="34" t="e">
        <f t="shared" si="1167"/>
        <v>#REF!</v>
      </c>
      <c r="CL809" s="54" t="e">
        <f t="shared" si="1168"/>
        <v>#REF!</v>
      </c>
      <c r="CM809" t="e">
        <f>IFERROR(VLOOKUP(AO809,'Model Failure data- Lines'!#REF!,4,FALSE),'Model Failure data- Lines'!#REF!)</f>
        <v>#REF!</v>
      </c>
      <c r="CN809" s="14" t="e">
        <f t="shared" si="1169"/>
        <v>#REF!</v>
      </c>
      <c r="CO809" s="34">
        <f t="shared" si="1170"/>
        <v>20331.838164072193</v>
      </c>
      <c r="CP809" s="34" t="e">
        <f t="shared" si="1171"/>
        <v>#REF!</v>
      </c>
      <c r="CQ809" s="54" t="e">
        <f t="shared" si="1172"/>
        <v>#REF!</v>
      </c>
      <c r="CR809" t="e">
        <f>IFERROR(VLOOKUP(AO809,'Model Failure data- Lines'!#REF!,5,FALSE),'Model Failure data- Lines'!#REF!)</f>
        <v>#REF!</v>
      </c>
      <c r="CS809" s="14" t="e">
        <f t="shared" si="1173"/>
        <v>#REF!</v>
      </c>
      <c r="CT809" s="34">
        <f t="shared" si="1174"/>
        <v>14881.692099144018</v>
      </c>
      <c r="CU809" s="34" t="e">
        <f t="shared" si="1175"/>
        <v>#REF!</v>
      </c>
      <c r="CV809" s="54" t="e">
        <f t="shared" si="1176"/>
        <v>#REF!</v>
      </c>
      <c r="CW809" t="s">
        <v>211</v>
      </c>
      <c r="CZ809">
        <f t="shared" si="1177"/>
        <v>112014.53375951968</v>
      </c>
      <c r="DA809" s="34">
        <f t="shared" si="1178"/>
        <v>2377.7028000000005</v>
      </c>
      <c r="DB809" s="34">
        <f t="shared" si="1179"/>
        <v>23.122175955466503</v>
      </c>
      <c r="DC809" s="34">
        <f t="shared" si="1180"/>
        <v>99019.7930358546</v>
      </c>
      <c r="DD809" s="9">
        <f t="shared" si="1181"/>
        <v>32693.413500000002</v>
      </c>
      <c r="DE809" s="59">
        <f t="shared" si="1182"/>
        <v>1.7728963727338402E-2</v>
      </c>
      <c r="DF809" s="59">
        <f t="shared" si="1183"/>
        <v>1.7240683688962377E-4</v>
      </c>
      <c r="DG809" s="59">
        <f t="shared" si="1184"/>
        <v>0.73832537818486887</v>
      </c>
      <c r="DH809" s="59">
        <f t="shared" si="1185"/>
        <v>0.24377325125090299</v>
      </c>
      <c r="DI809" s="14">
        <f t="shared" si="1186"/>
        <v>1985.9016059572473</v>
      </c>
      <c r="DJ809" s="14">
        <f t="shared" si="1187"/>
        <v>19.312071451144764</v>
      </c>
      <c r="DK809" s="14">
        <f t="shared" si="1188"/>
        <v>82703.173000199124</v>
      </c>
      <c r="DL809" s="14">
        <f t="shared" si="1189"/>
        <v>27306.147081912146</v>
      </c>
      <c r="DM809">
        <f t="shared" si="1190"/>
        <v>131313.4023854078</v>
      </c>
      <c r="DN809" s="34">
        <f t="shared" si="1191"/>
        <v>2639.7580000000003</v>
      </c>
      <c r="DO809" s="34">
        <f t="shared" si="1192"/>
        <v>25.6705543501275</v>
      </c>
      <c r="DP809" s="34">
        <f t="shared" si="1193"/>
        <v>109933.12150902182</v>
      </c>
      <c r="DQ809" s="9">
        <f t="shared" si="1194"/>
        <v>36296.672500000001</v>
      </c>
      <c r="DR809" s="59">
        <f t="shared" si="1195"/>
        <v>1.7728963727338405E-2</v>
      </c>
      <c r="DS809" s="59">
        <f t="shared" si="1196"/>
        <v>1.7240683688962377E-4</v>
      </c>
      <c r="DT809" s="59">
        <f t="shared" si="1197"/>
        <v>0.73832537818486876</v>
      </c>
      <c r="DU809" s="59">
        <f t="shared" si="1198"/>
        <v>0.24377325125090304</v>
      </c>
      <c r="DV809" s="14">
        <f t="shared" si="1199"/>
        <v>2328.0505478042874</v>
      </c>
      <c r="DW809" s="14">
        <f t="shared" si="1200"/>
        <v>22.639328346482536</v>
      </c>
      <c r="DX809" s="14">
        <f t="shared" si="1201"/>
        <v>96952.017476948065</v>
      </c>
      <c r="DY809" s="14">
        <f t="shared" si="1202"/>
        <v>32010.695032308948</v>
      </c>
      <c r="DZ809" s="34" t="e">
        <f t="shared" si="1203"/>
        <v>#REF!</v>
      </c>
      <c r="EA809" s="34" t="e">
        <f t="shared" si="1204"/>
        <v>#REF!</v>
      </c>
      <c r="EB809" s="34" t="e">
        <f t="shared" si="1205"/>
        <v>#REF!</v>
      </c>
      <c r="EC809" s="34" t="e">
        <f t="shared" si="1206"/>
        <v>#REF!</v>
      </c>
      <c r="ED809" s="34" t="e">
        <f t="shared" si="1207"/>
        <v>#REF!</v>
      </c>
      <c r="EE809" s="59" t="e">
        <f t="shared" si="1208"/>
        <v>#REF!</v>
      </c>
      <c r="EF809" s="59" t="e">
        <f t="shared" si="1209"/>
        <v>#REF!</v>
      </c>
      <c r="EG809" s="59" t="e">
        <f t="shared" si="1210"/>
        <v>#REF!</v>
      </c>
      <c r="EH809" s="59" t="e">
        <f t="shared" si="1211"/>
        <v>#REF!</v>
      </c>
      <c r="EI809" s="14" t="e">
        <f t="shared" si="1212"/>
        <v>#REF!</v>
      </c>
      <c r="EJ809" s="14" t="e">
        <f t="shared" si="1213"/>
        <v>#REF!</v>
      </c>
      <c r="EK809" s="14" t="e">
        <f t="shared" si="1214"/>
        <v>#REF!</v>
      </c>
      <c r="EL809" s="14" t="e">
        <f t="shared" si="1215"/>
        <v>#REF!</v>
      </c>
      <c r="EM809" t="e">
        <f t="shared" si="1216"/>
        <v>#REF!</v>
      </c>
      <c r="EN809" s="34" t="e">
        <f t="shared" si="1217"/>
        <v>#REF!</v>
      </c>
      <c r="EO809" s="34" t="e">
        <f t="shared" si="1218"/>
        <v>#REF!</v>
      </c>
      <c r="EP809" s="34" t="e">
        <f t="shared" si="1219"/>
        <v>#REF!</v>
      </c>
      <c r="EQ809" s="34" t="e">
        <f t="shared" si="1220"/>
        <v>#REF!</v>
      </c>
      <c r="ER809" s="59" t="e">
        <f t="shared" si="1221"/>
        <v>#REF!</v>
      </c>
      <c r="ES809" s="59" t="e">
        <f t="shared" si="1222"/>
        <v>#REF!</v>
      </c>
      <c r="ET809" s="59" t="e">
        <f t="shared" si="1223"/>
        <v>#REF!</v>
      </c>
      <c r="EU809" s="59" t="e">
        <f t="shared" si="1224"/>
        <v>#REF!</v>
      </c>
      <c r="EV809" s="14" t="e">
        <f t="shared" si="1225"/>
        <v>#REF!</v>
      </c>
      <c r="EW809" s="14" t="e">
        <f t="shared" si="1226"/>
        <v>#REF!</v>
      </c>
      <c r="EX809" s="14" t="e">
        <f t="shared" si="1227"/>
        <v>#REF!</v>
      </c>
      <c r="EY809" s="14" t="e">
        <f t="shared" si="1228"/>
        <v>#REF!</v>
      </c>
    </row>
    <row r="810" spans="1:155" x14ac:dyDescent="0.2">
      <c r="A810" s="17">
        <v>30071841</v>
      </c>
      <c r="B810" t="s">
        <v>62</v>
      </c>
      <c r="C810" t="s">
        <v>1868</v>
      </c>
      <c r="D810" t="s">
        <v>1869</v>
      </c>
      <c r="E810" t="s">
        <v>1870</v>
      </c>
      <c r="F810" t="s">
        <v>66</v>
      </c>
      <c r="G810" t="s">
        <v>42</v>
      </c>
      <c r="H810" t="s">
        <v>1871</v>
      </c>
      <c r="I810" t="s">
        <v>68</v>
      </c>
      <c r="J810" s="19" t="s">
        <v>69</v>
      </c>
      <c r="K810" t="s">
        <v>70</v>
      </c>
      <c r="L810">
        <v>1967</v>
      </c>
      <c r="M810">
        <f t="shared" si="1138"/>
        <v>1967</v>
      </c>
      <c r="N810">
        <v>52</v>
      </c>
      <c r="O810" s="19">
        <f t="shared" si="1139"/>
        <v>52</v>
      </c>
      <c r="P810" t="s">
        <v>80</v>
      </c>
      <c r="Q810" s="19" t="str">
        <f t="shared" si="1140"/>
        <v>50-60</v>
      </c>
      <c r="R810" s="23">
        <v>274.3</v>
      </c>
      <c r="S810" s="15">
        <f t="shared" si="1141"/>
        <v>0.27429999999999999</v>
      </c>
      <c r="T810">
        <v>30200603</v>
      </c>
      <c r="U810" t="s">
        <v>45</v>
      </c>
      <c r="V810" t="s">
        <v>46</v>
      </c>
      <c r="W810" s="20" t="s">
        <v>87</v>
      </c>
      <c r="X810" t="s">
        <v>48</v>
      </c>
      <c r="Z810" t="s">
        <v>1872</v>
      </c>
      <c r="AA810" t="s">
        <v>1873</v>
      </c>
      <c r="AB810" t="s">
        <v>276</v>
      </c>
      <c r="AC810">
        <v>1967</v>
      </c>
      <c r="AD810">
        <v>104</v>
      </c>
      <c r="AE810" t="str">
        <f t="shared" si="1142"/>
        <v>&gt;80</v>
      </c>
      <c r="AF810">
        <v>-37.649222260000002</v>
      </c>
      <c r="AG810">
        <v>145.06870312999999</v>
      </c>
      <c r="AH810" t="s">
        <v>75</v>
      </c>
      <c r="AI810" t="s">
        <v>76</v>
      </c>
      <c r="AJ810" s="33" t="s">
        <v>731</v>
      </c>
      <c r="AL810" t="s">
        <v>48</v>
      </c>
      <c r="AM810" t="s">
        <v>86</v>
      </c>
      <c r="AN810">
        <v>220</v>
      </c>
      <c r="AO810" s="69">
        <v>2</v>
      </c>
      <c r="AP810">
        <v>2</v>
      </c>
      <c r="AQ810">
        <v>0</v>
      </c>
      <c r="AR810">
        <v>2</v>
      </c>
      <c r="AS810" s="82" t="str">
        <f t="shared" si="1143"/>
        <v>Gw-0-2</v>
      </c>
      <c r="AT810" s="14">
        <f t="shared" si="1144"/>
        <v>40000</v>
      </c>
      <c r="AU810" s="81">
        <f>VLOOKUP(C810,Bushfire_Vlookup!$F$2:$H$12575,3,FALSE)</f>
        <v>5002.6719009999997</v>
      </c>
      <c r="AV810" s="14">
        <f>VLOOKUP(AS810,Safety_collateral_Vlookup!$J$3:$L$20,2,FALSE)</f>
        <v>93570.139925214826</v>
      </c>
      <c r="AW810" s="14">
        <f>VLOOKUP(AS810,Safety_collateral_Vlookup!$J$3:$L$20,3,FALSE)</f>
        <v>550000</v>
      </c>
      <c r="AX810" s="48">
        <f t="shared" si="1145"/>
        <v>734707.19021857122</v>
      </c>
      <c r="AY810" s="49">
        <f t="shared" si="1229"/>
        <v>20846.8</v>
      </c>
      <c r="AZ810" s="14">
        <v>76000</v>
      </c>
      <c r="BA810" s="16">
        <f t="shared" si="1146"/>
        <v>35.243163949314585</v>
      </c>
      <c r="BB810" t="e">
        <f>IF(BA810&lt;=#REF!,#REF!,IF(BA810&lt;=#REF!,#REF!,IF(BA810&lt;=#REF!,#REF!,IF(BA810&lt;=#REF!,#REF!,#REF!))))</f>
        <v>#REF!</v>
      </c>
      <c r="BC810" s="51">
        <v>5</v>
      </c>
      <c r="BD810" s="21">
        <v>70</v>
      </c>
      <c r="BE810" s="21">
        <v>6.4399999999999999E-2</v>
      </c>
      <c r="BF810" s="26">
        <f t="shared" si="1147"/>
        <v>1359.7573965598338</v>
      </c>
      <c r="BG810" s="21">
        <v>7</v>
      </c>
      <c r="BH810" s="21">
        <f t="shared" si="1148"/>
        <v>10.5</v>
      </c>
      <c r="BI810" s="28">
        <f t="shared" si="1149"/>
        <v>1.1390624999999999E-6</v>
      </c>
      <c r="BJ810" s="27">
        <f t="shared" si="1150"/>
        <v>1.1390624999999999E-6</v>
      </c>
      <c r="BK810" s="28">
        <f t="shared" si="1151"/>
        <v>1.7463268216136599E-5</v>
      </c>
      <c r="BL810" s="35">
        <f t="shared" si="1152"/>
        <v>6.1546082483215675E-4</v>
      </c>
      <c r="BM810" s="21" t="str">
        <f t="shared" si="1153"/>
        <v>Cr1</v>
      </c>
      <c r="BN810" s="51">
        <v>1</v>
      </c>
      <c r="BO810" s="21">
        <v>0</v>
      </c>
      <c r="BP810" s="50" t="s">
        <v>5497</v>
      </c>
      <c r="BQ810" s="14">
        <v>40000</v>
      </c>
      <c r="BR810">
        <f>IFERROR(VLOOKUP(AO810,'Model Failure data- Lines'!$A$37:$E$41,3,FALSE),'Model Failure data- Lines'!$C$37)</f>
        <v>5.2310000000000009E-2</v>
      </c>
      <c r="BS810" s="14">
        <f t="shared" si="1154"/>
        <v>38432.533120333464</v>
      </c>
      <c r="BT810" s="34">
        <f t="shared" si="1137"/>
        <v>18594.312047674004</v>
      </c>
      <c r="BU810" s="34">
        <f t="shared" si="1155"/>
        <v>2.0668972867507116</v>
      </c>
      <c r="BV810" s="54">
        <f t="shared" si="1156"/>
        <v>19838.22107265946</v>
      </c>
      <c r="BW810">
        <f>IFERROR(VLOOKUP(AO810,'Model Failure data- Lines'!$A$37:$E$41,4,FALSE),'Model Failure data- Lines'!$D$37)</f>
        <v>5.571000000000001E-2</v>
      </c>
      <c r="BX810" s="14">
        <f t="shared" si="1157"/>
        <v>40930.537567076608</v>
      </c>
      <c r="BY810" s="34">
        <f t="shared" si="1158"/>
        <v>16585.204469092361</v>
      </c>
      <c r="BZ810" s="71">
        <f t="shared" si="1159"/>
        <v>2.4678946613744439</v>
      </c>
      <c r="CA810" s="71">
        <f t="shared" si="1160"/>
        <v>24345.333097984247</v>
      </c>
      <c r="CB810" s="57">
        <v>2</v>
      </c>
      <c r="CC810">
        <f>IFERROR(VLOOKUP(AO810,'Model Failure data- Lines'!$A$37:$E$41,5,FALSE),'Model Failure data- Lines'!$E$37)</f>
        <v>6.1850000000000002E-2</v>
      </c>
      <c r="CD810" s="14">
        <f t="shared" si="1161"/>
        <v>45441.639715018631</v>
      </c>
      <c r="CE810" s="34">
        <f t="shared" si="1162"/>
        <v>13194.783241629466</v>
      </c>
      <c r="CF810" s="34">
        <f t="shared" si="1163"/>
        <v>3.4439095271872686</v>
      </c>
      <c r="CG810" s="54">
        <f t="shared" si="1164"/>
        <v>32246.856473389165</v>
      </c>
      <c r="CH810" t="e">
        <f>IFERROR(VLOOKUP(AO810,'Model Failure data- Lines'!#REF!,3,FALSE),'Model Failure data- Lines'!#REF!)</f>
        <v>#REF!</v>
      </c>
      <c r="CI810" s="14" t="e">
        <f t="shared" si="1165"/>
        <v>#REF!</v>
      </c>
      <c r="CJ810" s="34">
        <f t="shared" si="1166"/>
        <v>17835.169257332396</v>
      </c>
      <c r="CK810" s="34" t="e">
        <f t="shared" si="1167"/>
        <v>#REF!</v>
      </c>
      <c r="CL810" s="54" t="e">
        <f t="shared" si="1168"/>
        <v>#REF!</v>
      </c>
      <c r="CM810" t="e">
        <f>IFERROR(VLOOKUP(AO810,'Model Failure data- Lines'!#REF!,4,FALSE),'Model Failure data- Lines'!#REF!)</f>
        <v>#REF!</v>
      </c>
      <c r="CN810" s="14" t="e">
        <f t="shared" si="1169"/>
        <v>#REF!</v>
      </c>
      <c r="CO810" s="34">
        <f t="shared" si="1170"/>
        <v>15258.613429288653</v>
      </c>
      <c r="CP810" s="34" t="e">
        <f t="shared" si="1171"/>
        <v>#REF!</v>
      </c>
      <c r="CQ810" s="54" t="e">
        <f t="shared" si="1172"/>
        <v>#REF!</v>
      </c>
      <c r="CR810" t="e">
        <f>IFERROR(VLOOKUP(AO810,'Model Failure data- Lines'!#REF!,5,FALSE),'Model Failure data- Lines'!#REF!)</f>
        <v>#REF!</v>
      </c>
      <c r="CS810" s="14" t="e">
        <f t="shared" si="1173"/>
        <v>#REF!</v>
      </c>
      <c r="CT810" s="34">
        <f t="shared" si="1174"/>
        <v>11168.394371532706</v>
      </c>
      <c r="CU810" s="34" t="e">
        <f t="shared" si="1175"/>
        <v>#REF!</v>
      </c>
      <c r="CV810" s="54" t="e">
        <f t="shared" si="1176"/>
        <v>#REF!</v>
      </c>
      <c r="CW810" t="s">
        <v>276</v>
      </c>
      <c r="CZ810">
        <f t="shared" si="1177"/>
        <v>24345.333097984247</v>
      </c>
      <c r="DA810" s="34">
        <f t="shared" si="1178"/>
        <v>2377.7028000000005</v>
      </c>
      <c r="DB810" s="34">
        <f t="shared" si="1179"/>
        <v>297.37167466222559</v>
      </c>
      <c r="DC810" s="34">
        <f t="shared" si="1180"/>
        <v>5562.0495924143779</v>
      </c>
      <c r="DD810" s="9">
        <f t="shared" si="1181"/>
        <v>32693.413500000002</v>
      </c>
      <c r="DE810" s="59">
        <f t="shared" si="1182"/>
        <v>5.809116960908324E-2</v>
      </c>
      <c r="DF810" s="59">
        <f t="shared" si="1183"/>
        <v>7.2652765474896458E-3</v>
      </c>
      <c r="DG810" s="59">
        <f t="shared" si="1184"/>
        <v>0.13588997171853265</v>
      </c>
      <c r="DH810" s="59">
        <f t="shared" si="1185"/>
        <v>0.79875358212489445</v>
      </c>
      <c r="DI810" s="14">
        <f t="shared" si="1186"/>
        <v>1414.2488741846307</v>
      </c>
      <c r="DJ810" s="14">
        <f t="shared" si="1187"/>
        <v>176.87557759760838</v>
      </c>
      <c r="DK810" s="14">
        <f t="shared" si="1188"/>
        <v>3308.2866261633358</v>
      </c>
      <c r="DL810" s="14">
        <f t="shared" si="1189"/>
        <v>19445.92202003867</v>
      </c>
      <c r="DM810">
        <f t="shared" si="1190"/>
        <v>32246.856473389165</v>
      </c>
      <c r="DN810" s="34">
        <f t="shared" si="1191"/>
        <v>2639.7580000000003</v>
      </c>
      <c r="DO810" s="34">
        <f t="shared" si="1192"/>
        <v>330.14607930099891</v>
      </c>
      <c r="DP810" s="34">
        <f t="shared" si="1193"/>
        <v>6175.0631357176308</v>
      </c>
      <c r="DQ810" s="9">
        <f t="shared" si="1194"/>
        <v>36296.672500000001</v>
      </c>
      <c r="DR810" s="59">
        <f t="shared" si="1195"/>
        <v>5.809116960908324E-2</v>
      </c>
      <c r="DS810" s="59">
        <f t="shared" si="1196"/>
        <v>7.265276547489645E-3</v>
      </c>
      <c r="DT810" s="59">
        <f t="shared" si="1197"/>
        <v>0.13588997171853262</v>
      </c>
      <c r="DU810" s="59">
        <f t="shared" si="1198"/>
        <v>0.79875358212489445</v>
      </c>
      <c r="DV810" s="14">
        <f t="shared" si="1199"/>
        <v>1873.2576087554137</v>
      </c>
      <c r="DW810" s="14">
        <f t="shared" si="1200"/>
        <v>234.28233006637896</v>
      </c>
      <c r="DX810" s="14">
        <f t="shared" si="1201"/>
        <v>4382.0244141804342</v>
      </c>
      <c r="DY810" s="14">
        <f t="shared" si="1202"/>
        <v>25757.292120386937</v>
      </c>
      <c r="DZ810" s="34" t="e">
        <f t="shared" si="1203"/>
        <v>#REF!</v>
      </c>
      <c r="EA810" s="34" t="e">
        <f t="shared" si="1204"/>
        <v>#REF!</v>
      </c>
      <c r="EB810" s="34" t="e">
        <f t="shared" si="1205"/>
        <v>#REF!</v>
      </c>
      <c r="EC810" s="34" t="e">
        <f t="shared" si="1206"/>
        <v>#REF!</v>
      </c>
      <c r="ED810" s="34" t="e">
        <f t="shared" si="1207"/>
        <v>#REF!</v>
      </c>
      <c r="EE810" s="59" t="e">
        <f t="shared" si="1208"/>
        <v>#REF!</v>
      </c>
      <c r="EF810" s="59" t="e">
        <f t="shared" si="1209"/>
        <v>#REF!</v>
      </c>
      <c r="EG810" s="59" t="e">
        <f t="shared" si="1210"/>
        <v>#REF!</v>
      </c>
      <c r="EH810" s="59" t="e">
        <f t="shared" si="1211"/>
        <v>#REF!</v>
      </c>
      <c r="EI810" s="14" t="e">
        <f t="shared" si="1212"/>
        <v>#REF!</v>
      </c>
      <c r="EJ810" s="14" t="e">
        <f t="shared" si="1213"/>
        <v>#REF!</v>
      </c>
      <c r="EK810" s="14" t="e">
        <f t="shared" si="1214"/>
        <v>#REF!</v>
      </c>
      <c r="EL810" s="14" t="e">
        <f t="shared" si="1215"/>
        <v>#REF!</v>
      </c>
      <c r="EM810" t="e">
        <f t="shared" si="1216"/>
        <v>#REF!</v>
      </c>
      <c r="EN810" s="34" t="e">
        <f t="shared" si="1217"/>
        <v>#REF!</v>
      </c>
      <c r="EO810" s="34" t="e">
        <f t="shared" si="1218"/>
        <v>#REF!</v>
      </c>
      <c r="EP810" s="34" t="e">
        <f t="shared" si="1219"/>
        <v>#REF!</v>
      </c>
      <c r="EQ810" s="34" t="e">
        <f t="shared" si="1220"/>
        <v>#REF!</v>
      </c>
      <c r="ER810" s="59" t="e">
        <f t="shared" si="1221"/>
        <v>#REF!</v>
      </c>
      <c r="ES810" s="59" t="e">
        <f t="shared" si="1222"/>
        <v>#REF!</v>
      </c>
      <c r="ET810" s="59" t="e">
        <f t="shared" si="1223"/>
        <v>#REF!</v>
      </c>
      <c r="EU810" s="59" t="e">
        <f t="shared" si="1224"/>
        <v>#REF!</v>
      </c>
      <c r="EV810" s="14" t="e">
        <f t="shared" si="1225"/>
        <v>#REF!</v>
      </c>
      <c r="EW810" s="14" t="e">
        <f t="shared" si="1226"/>
        <v>#REF!</v>
      </c>
      <c r="EX810" s="14" t="e">
        <f t="shared" si="1227"/>
        <v>#REF!</v>
      </c>
      <c r="EY810" s="14" t="e">
        <f t="shared" si="1228"/>
        <v>#REF!</v>
      </c>
    </row>
    <row r="811" spans="1:155" x14ac:dyDescent="0.2">
      <c r="A811" s="17">
        <v>30072891</v>
      </c>
      <c r="B811" t="s">
        <v>62</v>
      </c>
      <c r="C811" t="s">
        <v>1894</v>
      </c>
      <c r="D811" t="s">
        <v>1895</v>
      </c>
      <c r="E811" t="s">
        <v>1896</v>
      </c>
      <c r="F811" t="s">
        <v>66</v>
      </c>
      <c r="G811" t="s">
        <v>42</v>
      </c>
      <c r="H811" t="s">
        <v>1897</v>
      </c>
      <c r="I811" t="s">
        <v>68</v>
      </c>
      <c r="J811" s="19" t="s">
        <v>69</v>
      </c>
      <c r="K811" t="s">
        <v>70</v>
      </c>
      <c r="L811">
        <v>1950</v>
      </c>
      <c r="M811">
        <f t="shared" si="1138"/>
        <v>1950</v>
      </c>
      <c r="N811">
        <v>69</v>
      </c>
      <c r="O811" s="19">
        <f t="shared" si="1139"/>
        <v>69</v>
      </c>
      <c r="P811" t="s">
        <v>54</v>
      </c>
      <c r="Q811" s="19" t="str">
        <f t="shared" si="1140"/>
        <v>60-70</v>
      </c>
      <c r="R811" s="23">
        <v>292.7</v>
      </c>
      <c r="S811" s="15">
        <f t="shared" si="1141"/>
        <v>0.29270000000000002</v>
      </c>
      <c r="T811">
        <v>30422210</v>
      </c>
      <c r="U811" t="s">
        <v>45</v>
      </c>
      <c r="V811" t="s">
        <v>46</v>
      </c>
      <c r="W811" t="s">
        <v>47</v>
      </c>
      <c r="X811" t="s">
        <v>48</v>
      </c>
      <c r="Z811" t="s">
        <v>1898</v>
      </c>
      <c r="AA811" t="s">
        <v>1899</v>
      </c>
      <c r="AB811" t="s">
        <v>131</v>
      </c>
      <c r="AC811">
        <v>1950</v>
      </c>
      <c r="AD811">
        <v>138</v>
      </c>
      <c r="AE811" t="str">
        <f t="shared" si="1142"/>
        <v>&gt;80</v>
      </c>
      <c r="AF811">
        <v>-37.650942270000002</v>
      </c>
      <c r="AG811">
        <v>145.06643181999999</v>
      </c>
      <c r="AH811" t="s">
        <v>75</v>
      </c>
      <c r="AI811" t="s">
        <v>76</v>
      </c>
      <c r="AJ811" s="33" t="s">
        <v>731</v>
      </c>
      <c r="AL811" t="s">
        <v>78</v>
      </c>
      <c r="AM811" t="s">
        <v>79</v>
      </c>
      <c r="AN811">
        <v>220</v>
      </c>
      <c r="AO811" s="69">
        <v>2</v>
      </c>
      <c r="AP811">
        <v>2</v>
      </c>
      <c r="AQ811">
        <v>2</v>
      </c>
      <c r="AR811">
        <v>2</v>
      </c>
      <c r="AS811" s="82" t="str">
        <f t="shared" si="1143"/>
        <v>Gw-2-2</v>
      </c>
      <c r="AT811" s="14">
        <f t="shared" si="1144"/>
        <v>40000</v>
      </c>
      <c r="AU811" s="81">
        <f>VLOOKUP(C811,Bushfire_Vlookup!$F$2:$H$12575,3,FALSE)</f>
        <v>4631.2274399999997</v>
      </c>
      <c r="AV811" s="14">
        <f>VLOOKUP(AS811,Safety_collateral_Vlookup!$J$3:$L$20,2,FALSE)</f>
        <v>1665806.0550856832</v>
      </c>
      <c r="AW811" s="14">
        <f>VLOOKUP(AS811,Safety_collateral_Vlookup!$J$3:$L$20,3,FALSE)</f>
        <v>550000</v>
      </c>
      <c r="AX811" s="48">
        <f t="shared" si="1145"/>
        <v>2411886.5804549041</v>
      </c>
      <c r="AY811" s="49">
        <f t="shared" si="1229"/>
        <v>22245.200000000001</v>
      </c>
      <c r="AZ811" s="14">
        <v>76000</v>
      </c>
      <c r="BA811" s="16">
        <f t="shared" si="1146"/>
        <v>108.42278695875532</v>
      </c>
      <c r="BB811" t="e">
        <f>IF(BA811&lt;=#REF!,#REF!,IF(BA811&lt;=#REF!,#REF!,IF(BA811&lt;=#REF!,#REF!,IF(BA811&lt;=#REF!,#REF!,#REF!))))</f>
        <v>#REF!</v>
      </c>
      <c r="BC811" s="51">
        <v>5</v>
      </c>
      <c r="BD811" s="21">
        <v>70</v>
      </c>
      <c r="BE811" s="21">
        <v>6.4399999999999999E-2</v>
      </c>
      <c r="BF811" s="26">
        <f t="shared" si="1147"/>
        <v>1450.9697046046788</v>
      </c>
      <c r="BG811" s="21">
        <v>7</v>
      </c>
      <c r="BH811" s="21">
        <f t="shared" si="1148"/>
        <v>10.5</v>
      </c>
      <c r="BI811" s="28">
        <f t="shared" si="1149"/>
        <v>1.1390624999999999E-6</v>
      </c>
      <c r="BJ811" s="27">
        <f t="shared" si="1150"/>
        <v>1.1390624999999999E-6</v>
      </c>
      <c r="BK811" s="28">
        <f t="shared" si="1151"/>
        <v>1.7463268216136599E-5</v>
      </c>
      <c r="BL811" s="35">
        <f t="shared" si="1152"/>
        <v>1.8934162094017819E-3</v>
      </c>
      <c r="BM811" s="21" t="str">
        <f t="shared" si="1153"/>
        <v>Cr1</v>
      </c>
      <c r="BN811" s="51">
        <v>1</v>
      </c>
      <c r="BO811" s="21">
        <v>2</v>
      </c>
      <c r="BP811" s="50" t="s">
        <v>5497</v>
      </c>
      <c r="BQ811" s="14">
        <v>40000</v>
      </c>
      <c r="BR811">
        <f>IFERROR(VLOOKUP(AO811,'Model Failure data- Lines'!$A$37:$E$41,3,FALSE),'Model Failure data- Lines'!$C$37)</f>
        <v>5.2310000000000009E-2</v>
      </c>
      <c r="BS811" s="14">
        <f t="shared" si="1154"/>
        <v>126165.78702359606</v>
      </c>
      <c r="BT811" s="34">
        <f t="shared" si="1137"/>
        <v>19841.615517149767</v>
      </c>
      <c r="BU811" s="34">
        <f t="shared" si="1155"/>
        <v>6.3586448852688822</v>
      </c>
      <c r="BV811" s="54">
        <f t="shared" si="1156"/>
        <v>106324.17150644629</v>
      </c>
      <c r="BW811">
        <f>IFERROR(VLOOKUP(AO811,'Model Failure data- Lines'!$A$37:$E$41,4,FALSE),'Model Failure data- Lines'!$D$37)</f>
        <v>5.571000000000001E-2</v>
      </c>
      <c r="BX811" s="14">
        <f t="shared" si="1157"/>
        <v>134366.20139714272</v>
      </c>
      <c r="BY811" s="34">
        <f t="shared" si="1158"/>
        <v>17697.737324474423</v>
      </c>
      <c r="BZ811" s="71">
        <f t="shared" si="1159"/>
        <v>7.5922813709821551</v>
      </c>
      <c r="CA811" s="71">
        <f t="shared" si="1160"/>
        <v>116668.4640726683</v>
      </c>
      <c r="CB811" s="57">
        <v>2</v>
      </c>
      <c r="CC811">
        <f>IFERROR(VLOOKUP(AO811,'Model Failure data- Lines'!$A$37:$E$41,5,FALSE),'Model Failure data- Lines'!$E$37)</f>
        <v>6.1850000000000002E-2</v>
      </c>
      <c r="CD811" s="14">
        <f t="shared" si="1161"/>
        <v>149175.18500113583</v>
      </c>
      <c r="CE811" s="34">
        <f t="shared" si="1162"/>
        <v>14079.887184925063</v>
      </c>
      <c r="CF811" s="34">
        <f t="shared" si="1163"/>
        <v>10.594913371241603</v>
      </c>
      <c r="CG811" s="54">
        <f t="shared" si="1164"/>
        <v>135095.29781621078</v>
      </c>
      <c r="CH811" t="e">
        <f>IFERROR(VLOOKUP(AO811,'Model Failure data- Lines'!#REF!,3,FALSE),'Model Failure data- Lines'!#REF!)</f>
        <v>#REF!</v>
      </c>
      <c r="CI811" s="14" t="e">
        <f t="shared" si="1165"/>
        <v>#REF!</v>
      </c>
      <c r="CJ811" s="34">
        <f t="shared" si="1166"/>
        <v>19031.549550204862</v>
      </c>
      <c r="CK811" s="34" t="e">
        <f t="shared" si="1167"/>
        <v>#REF!</v>
      </c>
      <c r="CL811" s="54" t="e">
        <f t="shared" si="1168"/>
        <v>#REF!</v>
      </c>
      <c r="CM811" t="e">
        <f>IFERROR(VLOOKUP(AO811,'Model Failure data- Lines'!#REF!,4,FALSE),'Model Failure data- Lines'!#REF!)</f>
        <v>#REF!</v>
      </c>
      <c r="CN811" s="14" t="e">
        <f t="shared" si="1169"/>
        <v>#REF!</v>
      </c>
      <c r="CO811" s="34">
        <f t="shared" si="1170"/>
        <v>16282.158770516911</v>
      </c>
      <c r="CP811" s="34" t="e">
        <f t="shared" si="1171"/>
        <v>#REF!</v>
      </c>
      <c r="CQ811" s="54" t="e">
        <f t="shared" si="1172"/>
        <v>#REF!</v>
      </c>
      <c r="CR811" t="e">
        <f>IFERROR(VLOOKUP(AO811,'Model Failure data- Lines'!#REF!,5,FALSE),'Model Failure data- Lines'!#REF!)</f>
        <v>#REF!</v>
      </c>
      <c r="CS811" s="14" t="e">
        <f t="shared" si="1173"/>
        <v>#REF!</v>
      </c>
      <c r="CT811" s="34">
        <f t="shared" si="1174"/>
        <v>11917.568474471831</v>
      </c>
      <c r="CU811" s="34" t="e">
        <f t="shared" si="1175"/>
        <v>#REF!</v>
      </c>
      <c r="CV811" s="54" t="e">
        <f t="shared" si="1176"/>
        <v>#REF!</v>
      </c>
      <c r="CW811" t="s">
        <v>131</v>
      </c>
      <c r="CZ811">
        <f t="shared" si="1177"/>
        <v>116668.4640726683</v>
      </c>
      <c r="DA811" s="34">
        <f t="shared" si="1178"/>
        <v>2377.7028000000005</v>
      </c>
      <c r="DB811" s="34">
        <f t="shared" si="1179"/>
        <v>275.29206128812081</v>
      </c>
      <c r="DC811" s="34">
        <f t="shared" si="1180"/>
        <v>99019.7930358546</v>
      </c>
      <c r="DD811" s="9">
        <f t="shared" si="1181"/>
        <v>32693.413500000002</v>
      </c>
      <c r="DE811" s="59">
        <f t="shared" si="1182"/>
        <v>1.7695691143134171E-2</v>
      </c>
      <c r="DF811" s="59">
        <f t="shared" si="1183"/>
        <v>2.0488192597961979E-3</v>
      </c>
      <c r="DG811" s="59">
        <f t="shared" si="1184"/>
        <v>0.73693973637897481</v>
      </c>
      <c r="DH811" s="59">
        <f t="shared" si="1185"/>
        <v>0.24331575321809479</v>
      </c>
      <c r="DI811" s="14">
        <f t="shared" si="1186"/>
        <v>2064.5291063737836</v>
      </c>
      <c r="DJ811" s="14">
        <f t="shared" si="1187"/>
        <v>239.03259620292357</v>
      </c>
      <c r="DK811" s="14">
        <f t="shared" si="1188"/>
        <v>85977.62715745208</v>
      </c>
      <c r="DL811" s="14">
        <f t="shared" si="1189"/>
        <v>28387.275212639517</v>
      </c>
      <c r="DM811">
        <f t="shared" si="1190"/>
        <v>135095.29781621078</v>
      </c>
      <c r="DN811" s="34">
        <f t="shared" si="1191"/>
        <v>2639.7580000000003</v>
      </c>
      <c r="DO811" s="34">
        <f t="shared" si="1192"/>
        <v>305.63299211398794</v>
      </c>
      <c r="DP811" s="34">
        <f t="shared" si="1193"/>
        <v>109933.12150902182</v>
      </c>
      <c r="DQ811" s="9">
        <f t="shared" si="1194"/>
        <v>36296.672500000001</v>
      </c>
      <c r="DR811" s="59">
        <f t="shared" si="1195"/>
        <v>1.7695691143134167E-2</v>
      </c>
      <c r="DS811" s="59">
        <f t="shared" si="1196"/>
        <v>2.0488192597961975E-3</v>
      </c>
      <c r="DT811" s="59">
        <f t="shared" si="1197"/>
        <v>0.7369397363789747</v>
      </c>
      <c r="DU811" s="59">
        <f t="shared" si="1198"/>
        <v>0.24331575321809479</v>
      </c>
      <c r="DV811" s="14">
        <f t="shared" si="1199"/>
        <v>2390.6046650453936</v>
      </c>
      <c r="DW811" s="14">
        <f t="shared" si="1200"/>
        <v>276.7858480737558</v>
      </c>
      <c r="DX811" s="14">
        <f t="shared" si="1201"/>
        <v>99557.093158717442</v>
      </c>
      <c r="DY811" s="14">
        <f t="shared" si="1202"/>
        <v>32870.814144374162</v>
      </c>
      <c r="DZ811" s="34" t="e">
        <f t="shared" si="1203"/>
        <v>#REF!</v>
      </c>
      <c r="EA811" s="34" t="e">
        <f t="shared" si="1204"/>
        <v>#REF!</v>
      </c>
      <c r="EB811" s="34" t="e">
        <f t="shared" si="1205"/>
        <v>#REF!</v>
      </c>
      <c r="EC811" s="34" t="e">
        <f t="shared" si="1206"/>
        <v>#REF!</v>
      </c>
      <c r="ED811" s="34" t="e">
        <f t="shared" si="1207"/>
        <v>#REF!</v>
      </c>
      <c r="EE811" s="59" t="e">
        <f t="shared" si="1208"/>
        <v>#REF!</v>
      </c>
      <c r="EF811" s="59" t="e">
        <f t="shared" si="1209"/>
        <v>#REF!</v>
      </c>
      <c r="EG811" s="59" t="e">
        <f t="shared" si="1210"/>
        <v>#REF!</v>
      </c>
      <c r="EH811" s="59" t="e">
        <f t="shared" si="1211"/>
        <v>#REF!</v>
      </c>
      <c r="EI811" s="14" t="e">
        <f t="shared" si="1212"/>
        <v>#REF!</v>
      </c>
      <c r="EJ811" s="14" t="e">
        <f t="shared" si="1213"/>
        <v>#REF!</v>
      </c>
      <c r="EK811" s="14" t="e">
        <f t="shared" si="1214"/>
        <v>#REF!</v>
      </c>
      <c r="EL811" s="14" t="e">
        <f t="shared" si="1215"/>
        <v>#REF!</v>
      </c>
      <c r="EM811" t="e">
        <f t="shared" si="1216"/>
        <v>#REF!</v>
      </c>
      <c r="EN811" s="34" t="e">
        <f t="shared" si="1217"/>
        <v>#REF!</v>
      </c>
      <c r="EO811" s="34" t="e">
        <f t="shared" si="1218"/>
        <v>#REF!</v>
      </c>
      <c r="EP811" s="34" t="e">
        <f t="shared" si="1219"/>
        <v>#REF!</v>
      </c>
      <c r="EQ811" s="34" t="e">
        <f t="shared" si="1220"/>
        <v>#REF!</v>
      </c>
      <c r="ER811" s="59" t="e">
        <f t="shared" si="1221"/>
        <v>#REF!</v>
      </c>
      <c r="ES811" s="59" t="e">
        <f t="shared" si="1222"/>
        <v>#REF!</v>
      </c>
      <c r="ET811" s="59" t="e">
        <f t="shared" si="1223"/>
        <v>#REF!</v>
      </c>
      <c r="EU811" s="59" t="e">
        <f t="shared" si="1224"/>
        <v>#REF!</v>
      </c>
      <c r="EV811" s="14" t="e">
        <f t="shared" si="1225"/>
        <v>#REF!</v>
      </c>
      <c r="EW811" s="14" t="e">
        <f t="shared" si="1226"/>
        <v>#REF!</v>
      </c>
      <c r="EX811" s="14" t="e">
        <f t="shared" si="1227"/>
        <v>#REF!</v>
      </c>
      <c r="EY811" s="14" t="e">
        <f t="shared" si="1228"/>
        <v>#REF!</v>
      </c>
    </row>
    <row r="812" spans="1:155" x14ac:dyDescent="0.2">
      <c r="A812" s="17">
        <v>30101596</v>
      </c>
      <c r="B812" t="s">
        <v>62</v>
      </c>
      <c r="C812" t="s">
        <v>2304</v>
      </c>
      <c r="D812" t="s">
        <v>2305</v>
      </c>
      <c r="E812" t="s">
        <v>2306</v>
      </c>
      <c r="F812" t="s">
        <v>66</v>
      </c>
      <c r="G812" t="s">
        <v>42</v>
      </c>
      <c r="H812" t="s">
        <v>2307</v>
      </c>
      <c r="I812" t="s">
        <v>68</v>
      </c>
      <c r="J812" s="19" t="s">
        <v>69</v>
      </c>
      <c r="K812" t="s">
        <v>70</v>
      </c>
      <c r="L812">
        <v>1983</v>
      </c>
      <c r="M812">
        <f t="shared" si="1138"/>
        <v>1983</v>
      </c>
      <c r="N812">
        <v>36</v>
      </c>
      <c r="O812" s="19">
        <f t="shared" si="1139"/>
        <v>36</v>
      </c>
      <c r="P812" t="s">
        <v>44</v>
      </c>
      <c r="Q812" s="19" t="str">
        <f t="shared" si="1140"/>
        <v>30-40</v>
      </c>
      <c r="R812" s="23">
        <v>347.5</v>
      </c>
      <c r="S812" s="15">
        <f t="shared" si="1141"/>
        <v>0.34749999999999998</v>
      </c>
      <c r="T812">
        <v>30195382</v>
      </c>
      <c r="U812" t="s">
        <v>45</v>
      </c>
      <c r="V812" t="s">
        <v>46</v>
      </c>
      <c r="W812" t="s">
        <v>47</v>
      </c>
      <c r="X812" t="s">
        <v>48</v>
      </c>
      <c r="Z812" t="s">
        <v>2308</v>
      </c>
      <c r="AA812" t="s">
        <v>2309</v>
      </c>
      <c r="AB812" t="s">
        <v>459</v>
      </c>
      <c r="AC812">
        <v>1983</v>
      </c>
      <c r="AD812">
        <v>72</v>
      </c>
      <c r="AE812" t="str">
        <f t="shared" si="1142"/>
        <v>&lt;80</v>
      </c>
      <c r="AF812">
        <v>-37.65273672</v>
      </c>
      <c r="AG812">
        <v>145.06400665999999</v>
      </c>
      <c r="AH812" t="s">
        <v>75</v>
      </c>
      <c r="AI812" t="s">
        <v>76</v>
      </c>
      <c r="AJ812" s="33" t="s">
        <v>731</v>
      </c>
      <c r="AL812" t="s">
        <v>48</v>
      </c>
      <c r="AM812" t="s">
        <v>86</v>
      </c>
      <c r="AN812">
        <v>220</v>
      </c>
      <c r="AO812" s="69">
        <v>2</v>
      </c>
      <c r="AP812">
        <v>2</v>
      </c>
      <c r="AQ812">
        <v>1</v>
      </c>
      <c r="AR812">
        <v>1</v>
      </c>
      <c r="AS812" s="82" t="str">
        <f t="shared" si="1143"/>
        <v>Gw-1-1</v>
      </c>
      <c r="AT812" s="14">
        <f t="shared" si="1144"/>
        <v>40000</v>
      </c>
      <c r="AU812" s="81">
        <f>VLOOKUP(C812,Bushfire_Vlookup!$F$2:$H$12575,3,FALSE)</f>
        <v>4031.2551589999998</v>
      </c>
      <c r="AV812" s="14">
        <f>VLOOKUP(AS812,Safety_collateral_Vlookup!$J$3:$L$20,2,FALSE)</f>
        <v>24635.460629460515</v>
      </c>
      <c r="AW812" s="14">
        <f>VLOOKUP(AS812,Safety_collateral_Vlookup!$J$3:$L$20,3,FALSE)</f>
        <v>148000</v>
      </c>
      <c r="AX812" s="48">
        <f t="shared" si="1145"/>
        <v>231183.38574628736</v>
      </c>
      <c r="AY812" s="49">
        <f t="shared" si="1229"/>
        <v>26409.999999999996</v>
      </c>
      <c r="AZ812" s="14">
        <v>76000</v>
      </c>
      <c r="BA812" s="16">
        <f t="shared" si="1146"/>
        <v>8.7536306605939949</v>
      </c>
      <c r="BB812" t="e">
        <f>IF(BA812&lt;=#REF!,#REF!,IF(BA812&lt;=#REF!,#REF!,IF(BA812&lt;=#REF!,#REF!,IF(BA812&lt;=#REF!,#REF!,#REF!))))</f>
        <v>#REF!</v>
      </c>
      <c r="BC812" s="51">
        <v>4</v>
      </c>
      <c r="BD812" s="21">
        <v>70</v>
      </c>
      <c r="BE812" s="21">
        <v>6.4399999999999999E-2</v>
      </c>
      <c r="BF812" s="26">
        <f t="shared" si="1147"/>
        <v>1722.6237524773685</v>
      </c>
      <c r="BG812" s="21">
        <v>7</v>
      </c>
      <c r="BH812" s="21">
        <f t="shared" si="1148"/>
        <v>10.5</v>
      </c>
      <c r="BI812" s="28">
        <f t="shared" si="1149"/>
        <v>1.1390624999999999E-6</v>
      </c>
      <c r="BJ812" s="27">
        <f t="shared" si="1150"/>
        <v>1.1390624999999999E-6</v>
      </c>
      <c r="BK812" s="28">
        <f t="shared" si="1151"/>
        <v>1.7463268216136603E-5</v>
      </c>
      <c r="BL812" s="35">
        <f t="shared" si="1152"/>
        <v>1.5286700009094995E-4</v>
      </c>
      <c r="BM812" s="21" t="str">
        <f t="shared" si="1153"/>
        <v>Cr1</v>
      </c>
      <c r="BN812" s="51">
        <v>1</v>
      </c>
      <c r="BO812" s="21">
        <v>2</v>
      </c>
      <c r="BP812" s="50" t="s">
        <v>5497</v>
      </c>
      <c r="BQ812" s="14">
        <v>40000</v>
      </c>
      <c r="BR812">
        <f>IFERROR(VLOOKUP(AO812,'Model Failure data- Lines'!$A$37:$E$41,3,FALSE),'Model Failure data- Lines'!$C$37)</f>
        <v>5.2310000000000009E-2</v>
      </c>
      <c r="BS812" s="14">
        <f t="shared" si="1154"/>
        <v>12093.202908388294</v>
      </c>
      <c r="BT812" s="34">
        <f t="shared" si="1137"/>
        <v>23556.410632762363</v>
      </c>
      <c r="BU812" s="34">
        <f t="shared" si="1155"/>
        <v>0.51337205387178175</v>
      </c>
      <c r="BV812" s="54">
        <f t="shared" si="1156"/>
        <v>-11463.20772437407</v>
      </c>
      <c r="BW812">
        <f>IFERROR(VLOOKUP(AO812,'Model Failure data- Lines'!$A$37:$E$41,4,FALSE),'Model Failure data- Lines'!$D$37)</f>
        <v>5.571000000000001E-2</v>
      </c>
      <c r="BX812" s="14">
        <f t="shared" si="1157"/>
        <v>12879.226419925672</v>
      </c>
      <c r="BY812" s="34">
        <f t="shared" si="1158"/>
        <v>21011.15039376447</v>
      </c>
      <c r="BZ812" s="71">
        <f t="shared" si="1159"/>
        <v>0.61297102626745614</v>
      </c>
      <c r="CA812" s="71">
        <f t="shared" si="1160"/>
        <v>-8131.9239738387987</v>
      </c>
      <c r="CB812" s="57">
        <v>2</v>
      </c>
      <c r="CC812">
        <f>IFERROR(VLOOKUP(AO812,'Model Failure data- Lines'!$A$37:$E$41,5,FALSE),'Model Failure data- Lines'!$E$37)</f>
        <v>6.1850000000000002E-2</v>
      </c>
      <c r="CD812" s="14">
        <f t="shared" si="1161"/>
        <v>14298.692408407873</v>
      </c>
      <c r="CE812" s="34">
        <f t="shared" si="1162"/>
        <v>16715.957624740207</v>
      </c>
      <c r="CF812" s="34">
        <f t="shared" si="1163"/>
        <v>0.85539175974251713</v>
      </c>
      <c r="CG812" s="54">
        <f t="shared" si="1164"/>
        <v>-2417.2652163323346</v>
      </c>
      <c r="CH812" t="e">
        <f>IFERROR(VLOOKUP(AO812,'Model Failure data- Lines'!#REF!,3,FALSE),'Model Failure data- Lines'!#REF!)</f>
        <v>#REF!</v>
      </c>
      <c r="CI812" s="14" t="e">
        <f t="shared" si="1165"/>
        <v>#REF!</v>
      </c>
      <c r="CJ812" s="34">
        <f t="shared" si="1166"/>
        <v>22594.682161585883</v>
      </c>
      <c r="CK812" s="34" t="e">
        <f t="shared" si="1167"/>
        <v>#REF!</v>
      </c>
      <c r="CL812" s="54" t="e">
        <f t="shared" si="1168"/>
        <v>#REF!</v>
      </c>
      <c r="CM812" t="e">
        <f>IFERROR(VLOOKUP(AO812,'Model Failure data- Lines'!#REF!,4,FALSE),'Model Failure data- Lines'!#REF!)</f>
        <v>#REF!</v>
      </c>
      <c r="CN812" s="14" t="e">
        <f t="shared" si="1169"/>
        <v>#REF!</v>
      </c>
      <c r="CO812" s="34">
        <f t="shared" si="1170"/>
        <v>19330.543808522805</v>
      </c>
      <c r="CP812" s="34" t="e">
        <f t="shared" si="1171"/>
        <v>#REF!</v>
      </c>
      <c r="CQ812" s="54" t="e">
        <f t="shared" si="1172"/>
        <v>#REF!</v>
      </c>
      <c r="CR812" t="e">
        <f>IFERROR(VLOOKUP(AO812,'Model Failure data- Lines'!#REF!,5,FALSE),'Model Failure data- Lines'!#REF!)</f>
        <v>#REF!</v>
      </c>
      <c r="CS812" s="14" t="e">
        <f t="shared" si="1173"/>
        <v>#REF!</v>
      </c>
      <c r="CT812" s="34">
        <f t="shared" si="1174"/>
        <v>14148.804389747047</v>
      </c>
      <c r="CU812" s="34" t="e">
        <f t="shared" si="1175"/>
        <v>#REF!</v>
      </c>
      <c r="CV812" s="54" t="e">
        <f t="shared" si="1176"/>
        <v>#REF!</v>
      </c>
      <c r="CW812" t="s">
        <v>459</v>
      </c>
      <c r="CZ812">
        <f t="shared" si="1177"/>
        <v>-8131.9239738387978</v>
      </c>
      <c r="DA812" s="34">
        <f t="shared" si="1178"/>
        <v>2377.7028000000005</v>
      </c>
      <c r="DB812" s="34">
        <f t="shared" si="1179"/>
        <v>239.62816697671866</v>
      </c>
      <c r="DC812" s="34">
        <f t="shared" si="1180"/>
        <v>1464.3950929489508</v>
      </c>
      <c r="DD812" s="9">
        <f t="shared" si="1181"/>
        <v>8797.5003600000018</v>
      </c>
      <c r="DE812" s="59">
        <f t="shared" si="1182"/>
        <v>0.1846153427601378</v>
      </c>
      <c r="DF812" s="59">
        <f t="shared" si="1183"/>
        <v>1.8605788823308971E-2</v>
      </c>
      <c r="DG812" s="59">
        <f t="shared" si="1184"/>
        <v>0.11370210020404332</v>
      </c>
      <c r="DH812" s="59">
        <f t="shared" si="1185"/>
        <v>0.68307676821250995</v>
      </c>
      <c r="DI812" s="14">
        <f t="shared" si="1186"/>
        <v>-1501.2779317296315</v>
      </c>
      <c r="DJ812" s="14">
        <f t="shared" si="1187"/>
        <v>-151.30086018444814</v>
      </c>
      <c r="DK812" s="14">
        <f t="shared" si="1188"/>
        <v>-924.61683452508112</v>
      </c>
      <c r="DL812" s="14">
        <f t="shared" si="1189"/>
        <v>-5554.7283473996367</v>
      </c>
      <c r="DM812">
        <f t="shared" si="1190"/>
        <v>-2417.2652163323346</v>
      </c>
      <c r="DN812" s="34">
        <f t="shared" si="1191"/>
        <v>2639.7580000000003</v>
      </c>
      <c r="DO812" s="34">
        <f t="shared" si="1192"/>
        <v>266.03845140028801</v>
      </c>
      <c r="DP812" s="34">
        <f t="shared" si="1193"/>
        <v>1625.7913570075857</v>
      </c>
      <c r="DQ812" s="9">
        <f t="shared" si="1194"/>
        <v>9767.1045999999988</v>
      </c>
      <c r="DR812" s="59">
        <f t="shared" si="1195"/>
        <v>0.18461534276013783</v>
      </c>
      <c r="DS812" s="59">
        <f t="shared" si="1196"/>
        <v>1.8605788823308971E-2</v>
      </c>
      <c r="DT812" s="59">
        <f t="shared" si="1197"/>
        <v>0.11370210020404334</v>
      </c>
      <c r="DU812" s="59">
        <f t="shared" si="1198"/>
        <v>0.68307676821250984</v>
      </c>
      <c r="DV812" s="14">
        <f t="shared" si="1199"/>
        <v>-446.26424645535263</v>
      </c>
      <c r="DW812" s="14">
        <f t="shared" si="1200"/>
        <v>-44.975126145009682</v>
      </c>
      <c r="DX812" s="14">
        <f t="shared" si="1201"/>
        <v>-274.84813184716756</v>
      </c>
      <c r="DY812" s="14">
        <f t="shared" si="1202"/>
        <v>-1651.1777118848045</v>
      </c>
      <c r="DZ812" s="34" t="e">
        <f t="shared" si="1203"/>
        <v>#REF!</v>
      </c>
      <c r="EA812" s="34" t="e">
        <f t="shared" si="1204"/>
        <v>#REF!</v>
      </c>
      <c r="EB812" s="34" t="e">
        <f t="shared" si="1205"/>
        <v>#REF!</v>
      </c>
      <c r="EC812" s="34" t="e">
        <f t="shared" si="1206"/>
        <v>#REF!</v>
      </c>
      <c r="ED812" s="34" t="e">
        <f t="shared" si="1207"/>
        <v>#REF!</v>
      </c>
      <c r="EE812" s="59" t="e">
        <f t="shared" si="1208"/>
        <v>#REF!</v>
      </c>
      <c r="EF812" s="59" t="e">
        <f t="shared" si="1209"/>
        <v>#REF!</v>
      </c>
      <c r="EG812" s="59" t="e">
        <f t="shared" si="1210"/>
        <v>#REF!</v>
      </c>
      <c r="EH812" s="59" t="e">
        <f t="shared" si="1211"/>
        <v>#REF!</v>
      </c>
      <c r="EI812" s="14" t="e">
        <f t="shared" si="1212"/>
        <v>#REF!</v>
      </c>
      <c r="EJ812" s="14" t="e">
        <f t="shared" si="1213"/>
        <v>#REF!</v>
      </c>
      <c r="EK812" s="14" t="e">
        <f t="shared" si="1214"/>
        <v>#REF!</v>
      </c>
      <c r="EL812" s="14" t="e">
        <f t="shared" si="1215"/>
        <v>#REF!</v>
      </c>
      <c r="EM812" t="e">
        <f t="shared" si="1216"/>
        <v>#REF!</v>
      </c>
      <c r="EN812" s="34" t="e">
        <f t="shared" si="1217"/>
        <v>#REF!</v>
      </c>
      <c r="EO812" s="34" t="e">
        <f t="shared" si="1218"/>
        <v>#REF!</v>
      </c>
      <c r="EP812" s="34" t="e">
        <f t="shared" si="1219"/>
        <v>#REF!</v>
      </c>
      <c r="EQ812" s="34" t="e">
        <f t="shared" si="1220"/>
        <v>#REF!</v>
      </c>
      <c r="ER812" s="59" t="e">
        <f t="shared" si="1221"/>
        <v>#REF!</v>
      </c>
      <c r="ES812" s="59" t="e">
        <f t="shared" si="1222"/>
        <v>#REF!</v>
      </c>
      <c r="ET812" s="59" t="e">
        <f t="shared" si="1223"/>
        <v>#REF!</v>
      </c>
      <c r="EU812" s="59" t="e">
        <f t="shared" si="1224"/>
        <v>#REF!</v>
      </c>
      <c r="EV812" s="14" t="e">
        <f t="shared" si="1225"/>
        <v>#REF!</v>
      </c>
      <c r="EW812" s="14" t="e">
        <f t="shared" si="1226"/>
        <v>#REF!</v>
      </c>
      <c r="EX812" s="14" t="e">
        <f t="shared" si="1227"/>
        <v>#REF!</v>
      </c>
      <c r="EY812" s="14" t="e">
        <f t="shared" si="1228"/>
        <v>#REF!</v>
      </c>
    </row>
    <row r="813" spans="1:155" x14ac:dyDescent="0.2">
      <c r="A813" s="17">
        <v>30177988</v>
      </c>
      <c r="B813" t="s">
        <v>62</v>
      </c>
      <c r="C813" t="s">
        <v>3262</v>
      </c>
      <c r="D813" t="s">
        <v>3263</v>
      </c>
      <c r="E813" t="s">
        <v>3264</v>
      </c>
      <c r="F813" t="s">
        <v>66</v>
      </c>
      <c r="G813" t="s">
        <v>42</v>
      </c>
      <c r="H813" t="s">
        <v>3265</v>
      </c>
      <c r="I813" t="s">
        <v>68</v>
      </c>
      <c r="J813" s="19" t="s">
        <v>69</v>
      </c>
      <c r="K813" t="s">
        <v>70</v>
      </c>
      <c r="L813">
        <v>1983</v>
      </c>
      <c r="M813">
        <f t="shared" si="1138"/>
        <v>1983</v>
      </c>
      <c r="N813">
        <v>36</v>
      </c>
      <c r="O813" s="19">
        <f t="shared" si="1139"/>
        <v>36</v>
      </c>
      <c r="P813" t="s">
        <v>44</v>
      </c>
      <c r="Q813" s="19" t="str">
        <f t="shared" si="1140"/>
        <v>30-40</v>
      </c>
      <c r="R813" s="23">
        <v>365.7</v>
      </c>
      <c r="S813" s="15">
        <f t="shared" si="1141"/>
        <v>0.36569999999999997</v>
      </c>
      <c r="T813">
        <v>30117090</v>
      </c>
      <c r="U813" t="s">
        <v>45</v>
      </c>
      <c r="V813" t="s">
        <v>46</v>
      </c>
      <c r="W813" t="s">
        <v>47</v>
      </c>
      <c r="X813" t="s">
        <v>48</v>
      </c>
      <c r="Z813" t="s">
        <v>3266</v>
      </c>
      <c r="AA813" t="s">
        <v>3267</v>
      </c>
      <c r="AB813" t="s">
        <v>195</v>
      </c>
      <c r="AC813">
        <v>1983</v>
      </c>
      <c r="AD813">
        <v>72</v>
      </c>
      <c r="AE813" t="str">
        <f t="shared" si="1142"/>
        <v>&lt;80</v>
      </c>
      <c r="AF813">
        <v>-37.656861380000002</v>
      </c>
      <c r="AG813">
        <v>145.05853313</v>
      </c>
      <c r="AH813" t="s">
        <v>75</v>
      </c>
      <c r="AI813" t="s">
        <v>76</v>
      </c>
      <c r="AJ813" s="33" t="s">
        <v>731</v>
      </c>
      <c r="AL813" t="s">
        <v>78</v>
      </c>
      <c r="AM813" t="s">
        <v>79</v>
      </c>
      <c r="AN813">
        <v>220</v>
      </c>
      <c r="AO813" s="69">
        <v>2</v>
      </c>
      <c r="AP813">
        <v>2</v>
      </c>
      <c r="AQ813">
        <v>0</v>
      </c>
      <c r="AR813">
        <v>1</v>
      </c>
      <c r="AS813" s="82" t="str">
        <f t="shared" si="1143"/>
        <v>Gw-0-1</v>
      </c>
      <c r="AT813" s="14">
        <f t="shared" si="1144"/>
        <v>40000</v>
      </c>
      <c r="AU813" s="81">
        <f>VLOOKUP(C813,Bushfire_Vlookup!$F$2:$H$12575,3,FALSE)</f>
        <v>2584.8547899999999</v>
      </c>
      <c r="AV813" s="14">
        <f>VLOOKUP(AS813,Safety_collateral_Vlookup!$J$3:$L$20,2,FALSE)</f>
        <v>11570.139925214824</v>
      </c>
      <c r="AW813" s="14">
        <f>VLOOKUP(AS813,Safety_collateral_Vlookup!$J$3:$L$20,3,FALSE)</f>
        <v>148000</v>
      </c>
      <c r="AX813" s="48">
        <f t="shared" si="1145"/>
        <v>215699.3793611342</v>
      </c>
      <c r="AY813" s="49">
        <f t="shared" si="1229"/>
        <v>27793.199999999997</v>
      </c>
      <c r="AZ813" s="14">
        <v>76000</v>
      </c>
      <c r="BA813" s="16">
        <f t="shared" si="1146"/>
        <v>7.7608688226305071</v>
      </c>
      <c r="BB813" t="e">
        <f>IF(BA813&lt;=#REF!,#REF!,IF(BA813&lt;=#REF!,#REF!,IF(BA813&lt;=#REF!,#REF!,IF(BA813&lt;=#REF!,#REF!,#REF!))))</f>
        <v>#REF!</v>
      </c>
      <c r="BC813" s="51">
        <v>4</v>
      </c>
      <c r="BD813" s="21">
        <v>70</v>
      </c>
      <c r="BE813" s="21">
        <v>6.4399999999999999E-2</v>
      </c>
      <c r="BF813" s="26">
        <f t="shared" si="1147"/>
        <v>1812.8446223912913</v>
      </c>
      <c r="BG813" s="21">
        <v>7</v>
      </c>
      <c r="BH813" s="21">
        <f t="shared" si="1148"/>
        <v>10.5</v>
      </c>
      <c r="BI813" s="28">
        <f t="shared" si="1149"/>
        <v>1.1390624999999999E-6</v>
      </c>
      <c r="BJ813" s="27">
        <f t="shared" si="1150"/>
        <v>1.1390624999999999E-6</v>
      </c>
      <c r="BK813" s="28">
        <f t="shared" si="1151"/>
        <v>1.7463268216136603E-5</v>
      </c>
      <c r="BL813" s="35">
        <f t="shared" si="1152"/>
        <v>1.3553013383984882E-4</v>
      </c>
      <c r="BM813" s="21" t="str">
        <f t="shared" si="1153"/>
        <v>Cr1</v>
      </c>
      <c r="BN813" s="51">
        <v>1</v>
      </c>
      <c r="BO813" s="21">
        <v>2</v>
      </c>
      <c r="BP813" s="50" t="s">
        <v>5497</v>
      </c>
      <c r="BQ813" s="14">
        <v>40000</v>
      </c>
      <c r="BR813">
        <f>IFERROR(VLOOKUP(AO813,'Model Failure data- Lines'!$A$37:$E$41,3,FALSE),'Model Failure data- Lines'!$C$37)</f>
        <v>5.2310000000000009E-2</v>
      </c>
      <c r="BS813" s="14">
        <f t="shared" si="1154"/>
        <v>11283.234534380932</v>
      </c>
      <c r="BT813" s="34">
        <f t="shared" si="1137"/>
        <v>24790.15645583078</v>
      </c>
      <c r="BU813" s="34">
        <f t="shared" si="1155"/>
        <v>0.4551497911876653</v>
      </c>
      <c r="BV813" s="54">
        <f t="shared" si="1156"/>
        <v>-13506.921921449848</v>
      </c>
      <c r="BW813">
        <f>IFERROR(VLOOKUP(AO813,'Model Failure data- Lines'!$A$37:$E$41,4,FALSE),'Model Failure data- Lines'!$D$37)</f>
        <v>5.571000000000001E-2</v>
      </c>
      <c r="BX813" s="14">
        <f t="shared" si="1157"/>
        <v>12016.612424208788</v>
      </c>
      <c r="BY813" s="34">
        <f t="shared" si="1158"/>
        <v>22111.590500718467</v>
      </c>
      <c r="BZ813" s="71">
        <f t="shared" si="1159"/>
        <v>0.54345310093447752</v>
      </c>
      <c r="CA813" s="71">
        <f t="shared" si="1160"/>
        <v>-10094.978076509678</v>
      </c>
      <c r="CB813" s="57">
        <v>2</v>
      </c>
      <c r="CC813">
        <f>IFERROR(VLOOKUP(AO813,'Model Failure data- Lines'!$A$37:$E$41,5,FALSE),'Model Failure data- Lines'!$E$37)</f>
        <v>6.1850000000000002E-2</v>
      </c>
      <c r="CD813" s="14">
        <f t="shared" si="1161"/>
        <v>13341.00661348615</v>
      </c>
      <c r="CE813" s="34">
        <f t="shared" si="1162"/>
        <v>17591.440872999981</v>
      </c>
      <c r="CF813" s="34">
        <f t="shared" si="1163"/>
        <v>0.7583805505075164</v>
      </c>
      <c r="CG813" s="54">
        <f t="shared" si="1164"/>
        <v>-4250.4342595138314</v>
      </c>
      <c r="CH813" t="e">
        <f>IFERROR(VLOOKUP(AO813,'Model Failure data- Lines'!#REF!,3,FALSE),'Model Failure data- Lines'!#REF!)</f>
        <v>#REF!</v>
      </c>
      <c r="CI813" s="14" t="e">
        <f t="shared" si="1165"/>
        <v>#REF!</v>
      </c>
      <c r="CJ813" s="34">
        <f t="shared" si="1166"/>
        <v>23778.058320840166</v>
      </c>
      <c r="CK813" s="34" t="e">
        <f t="shared" si="1167"/>
        <v>#REF!</v>
      </c>
      <c r="CL813" s="54" t="e">
        <f t="shared" si="1168"/>
        <v>#REF!</v>
      </c>
      <c r="CM813" t="e">
        <f>IFERROR(VLOOKUP(AO813,'Model Failure data- Lines'!#REF!,4,FALSE),'Model Failure data- Lines'!#REF!)</f>
        <v>#REF!</v>
      </c>
      <c r="CN813" s="14" t="e">
        <f t="shared" si="1169"/>
        <v>#REF!</v>
      </c>
      <c r="CO813" s="34">
        <f t="shared" si="1170"/>
        <v>20342.963656911626</v>
      </c>
      <c r="CP813" s="34" t="e">
        <f t="shared" si="1171"/>
        <v>#REF!</v>
      </c>
      <c r="CQ813" s="54" t="e">
        <f t="shared" si="1172"/>
        <v>#REF!</v>
      </c>
      <c r="CR813" t="e">
        <f>IFERROR(VLOOKUP(AO813,'Model Failure data- Lines'!#REF!,5,FALSE),'Model Failure data- Lines'!#REF!)</f>
        <v>#REF!</v>
      </c>
      <c r="CS813" s="14" t="e">
        <f t="shared" si="1173"/>
        <v>#REF!</v>
      </c>
      <c r="CT813" s="34">
        <f t="shared" si="1174"/>
        <v>14889.835295915094</v>
      </c>
      <c r="CU813" s="34" t="e">
        <f t="shared" si="1175"/>
        <v>#REF!</v>
      </c>
      <c r="CV813" s="54" t="e">
        <f t="shared" si="1176"/>
        <v>#REF!</v>
      </c>
      <c r="CW813" t="s">
        <v>195</v>
      </c>
      <c r="CZ813">
        <f t="shared" si="1177"/>
        <v>-10094.97807650968</v>
      </c>
      <c r="DA813" s="34">
        <f t="shared" si="1178"/>
        <v>2377.7028000000005</v>
      </c>
      <c r="DB813" s="34">
        <f t="shared" si="1179"/>
        <v>153.6504117944103</v>
      </c>
      <c r="DC813" s="34">
        <f t="shared" si="1180"/>
        <v>687.75885241437697</v>
      </c>
      <c r="DD813" s="9">
        <f t="shared" si="1181"/>
        <v>8797.5003600000018</v>
      </c>
      <c r="DE813" s="59">
        <f t="shared" si="1182"/>
        <v>0.19786797776799861</v>
      </c>
      <c r="DF813" s="59">
        <f t="shared" si="1183"/>
        <v>1.2786499753030617E-2</v>
      </c>
      <c r="DG813" s="59">
        <f t="shared" si="1184"/>
        <v>5.7234004737375992E-2</v>
      </c>
      <c r="DH813" s="59">
        <f t="shared" si="1185"/>
        <v>0.73211151774159489</v>
      </c>
      <c r="DI813" s="14">
        <f t="shared" si="1186"/>
        <v>-1997.472897611251</v>
      </c>
      <c r="DJ813" s="14">
        <f t="shared" si="1187"/>
        <v>-129.07943468214052</v>
      </c>
      <c r="DK813" s="14">
        <f t="shared" si="1188"/>
        <v>-577.77602305466189</v>
      </c>
      <c r="DL813" s="14">
        <f t="shared" si="1189"/>
        <v>-7390.6497211616279</v>
      </c>
      <c r="DM813">
        <f t="shared" si="1190"/>
        <v>-4250.4342595138305</v>
      </c>
      <c r="DN813" s="34">
        <f t="shared" si="1191"/>
        <v>2639.7580000000003</v>
      </c>
      <c r="DO813" s="34">
        <f t="shared" si="1192"/>
        <v>170.58477776852047</v>
      </c>
      <c r="DP813" s="34">
        <f t="shared" si="1193"/>
        <v>763.55923571763083</v>
      </c>
      <c r="DQ813" s="9">
        <f t="shared" si="1194"/>
        <v>9767.1045999999988</v>
      </c>
      <c r="DR813" s="59">
        <f t="shared" si="1195"/>
        <v>0.19786797776799864</v>
      </c>
      <c r="DS813" s="59">
        <f t="shared" si="1196"/>
        <v>1.2786499753030615E-2</v>
      </c>
      <c r="DT813" s="59">
        <f t="shared" si="1197"/>
        <v>5.7234004737375999E-2</v>
      </c>
      <c r="DU813" s="59">
        <f t="shared" si="1198"/>
        <v>0.73211151774159478</v>
      </c>
      <c r="DV813" s="14">
        <f t="shared" si="1199"/>
        <v>-841.0248315658223</v>
      </c>
      <c r="DW813" s="14">
        <f t="shared" si="1200"/>
        <v>-54.348176609546464</v>
      </c>
      <c r="DX813" s="14">
        <f t="shared" si="1201"/>
        <v>-243.26937454491983</v>
      </c>
      <c r="DY813" s="14">
        <f t="shared" si="1202"/>
        <v>-3111.7918767935416</v>
      </c>
      <c r="DZ813" s="34" t="e">
        <f t="shared" si="1203"/>
        <v>#REF!</v>
      </c>
      <c r="EA813" s="34" t="e">
        <f t="shared" si="1204"/>
        <v>#REF!</v>
      </c>
      <c r="EB813" s="34" t="e">
        <f t="shared" si="1205"/>
        <v>#REF!</v>
      </c>
      <c r="EC813" s="34" t="e">
        <f t="shared" si="1206"/>
        <v>#REF!</v>
      </c>
      <c r="ED813" s="34" t="e">
        <f t="shared" si="1207"/>
        <v>#REF!</v>
      </c>
      <c r="EE813" s="59" t="e">
        <f t="shared" si="1208"/>
        <v>#REF!</v>
      </c>
      <c r="EF813" s="59" t="e">
        <f t="shared" si="1209"/>
        <v>#REF!</v>
      </c>
      <c r="EG813" s="59" t="e">
        <f t="shared" si="1210"/>
        <v>#REF!</v>
      </c>
      <c r="EH813" s="59" t="e">
        <f t="shared" si="1211"/>
        <v>#REF!</v>
      </c>
      <c r="EI813" s="14" t="e">
        <f t="shared" si="1212"/>
        <v>#REF!</v>
      </c>
      <c r="EJ813" s="14" t="e">
        <f t="shared" si="1213"/>
        <v>#REF!</v>
      </c>
      <c r="EK813" s="14" t="e">
        <f t="shared" si="1214"/>
        <v>#REF!</v>
      </c>
      <c r="EL813" s="14" t="e">
        <f t="shared" si="1215"/>
        <v>#REF!</v>
      </c>
      <c r="EM813" t="e">
        <f t="shared" si="1216"/>
        <v>#REF!</v>
      </c>
      <c r="EN813" s="34" t="e">
        <f t="shared" si="1217"/>
        <v>#REF!</v>
      </c>
      <c r="EO813" s="34" t="e">
        <f t="shared" si="1218"/>
        <v>#REF!</v>
      </c>
      <c r="EP813" s="34" t="e">
        <f t="shared" si="1219"/>
        <v>#REF!</v>
      </c>
      <c r="EQ813" s="34" t="e">
        <f t="shared" si="1220"/>
        <v>#REF!</v>
      </c>
      <c r="ER813" s="59" t="e">
        <f t="shared" si="1221"/>
        <v>#REF!</v>
      </c>
      <c r="ES813" s="59" t="e">
        <f t="shared" si="1222"/>
        <v>#REF!</v>
      </c>
      <c r="ET813" s="59" t="e">
        <f t="shared" si="1223"/>
        <v>#REF!</v>
      </c>
      <c r="EU813" s="59" t="e">
        <f t="shared" si="1224"/>
        <v>#REF!</v>
      </c>
      <c r="EV813" s="14" t="e">
        <f t="shared" si="1225"/>
        <v>#REF!</v>
      </c>
      <c r="EW813" s="14" t="e">
        <f t="shared" si="1226"/>
        <v>#REF!</v>
      </c>
      <c r="EX813" s="14" t="e">
        <f t="shared" si="1227"/>
        <v>#REF!</v>
      </c>
      <c r="EY813" s="14" t="e">
        <f t="shared" si="1228"/>
        <v>#REF!</v>
      </c>
    </row>
    <row r="814" spans="1:155" x14ac:dyDescent="0.2">
      <c r="A814" s="17">
        <v>30044812</v>
      </c>
      <c r="B814" t="s">
        <v>62</v>
      </c>
      <c r="C814" t="s">
        <v>1368</v>
      </c>
      <c r="D814" t="s">
        <v>1369</v>
      </c>
      <c r="E814" t="s">
        <v>1370</v>
      </c>
      <c r="F814" t="s">
        <v>66</v>
      </c>
      <c r="G814" t="s">
        <v>42</v>
      </c>
      <c r="H814" t="s">
        <v>1371</v>
      </c>
      <c r="I814" t="s">
        <v>68</v>
      </c>
      <c r="J814" s="19" t="s">
        <v>69</v>
      </c>
      <c r="K814" t="s">
        <v>70</v>
      </c>
      <c r="L814">
        <v>1950</v>
      </c>
      <c r="M814">
        <f t="shared" si="1138"/>
        <v>1950</v>
      </c>
      <c r="N814">
        <v>69</v>
      </c>
      <c r="O814" s="19">
        <f t="shared" si="1139"/>
        <v>69</v>
      </c>
      <c r="P814" t="s">
        <v>54</v>
      </c>
      <c r="Q814" s="19" t="str">
        <f t="shared" si="1140"/>
        <v>60-70</v>
      </c>
      <c r="R814" s="23">
        <v>310.8</v>
      </c>
      <c r="S814" s="15">
        <f t="shared" si="1141"/>
        <v>0.31080000000000002</v>
      </c>
      <c r="T814">
        <v>30120305</v>
      </c>
      <c r="U814" t="s">
        <v>45</v>
      </c>
      <c r="V814" t="s">
        <v>46</v>
      </c>
      <c r="W814" t="s">
        <v>47</v>
      </c>
      <c r="X814" t="s">
        <v>48</v>
      </c>
      <c r="Z814" t="s">
        <v>1372</v>
      </c>
      <c r="AA814" t="s">
        <v>1373</v>
      </c>
      <c r="AB814" t="s">
        <v>168</v>
      </c>
      <c r="AC814">
        <v>1950</v>
      </c>
      <c r="AD814">
        <v>69</v>
      </c>
      <c r="AE814" t="str">
        <f t="shared" si="1142"/>
        <v>&lt;70</v>
      </c>
      <c r="AF814">
        <v>-37.665392060000002</v>
      </c>
      <c r="AG814">
        <v>145.04728359000001</v>
      </c>
      <c r="AH814" t="s">
        <v>75</v>
      </c>
      <c r="AI814" t="s">
        <v>76</v>
      </c>
      <c r="AJ814" s="33" t="s">
        <v>731</v>
      </c>
      <c r="AL814">
        <v>1</v>
      </c>
      <c r="AM814" t="s">
        <v>86</v>
      </c>
      <c r="AN814">
        <v>220</v>
      </c>
      <c r="AO814" s="69">
        <v>2</v>
      </c>
      <c r="AP814">
        <v>2</v>
      </c>
      <c r="AQ814">
        <v>0</v>
      </c>
      <c r="AR814">
        <v>1</v>
      </c>
      <c r="AS814" s="82" t="str">
        <f t="shared" si="1143"/>
        <v>Gw-0-1</v>
      </c>
      <c r="AT814" s="14">
        <f t="shared" si="1144"/>
        <v>40000</v>
      </c>
      <c r="AU814" s="81">
        <f>VLOOKUP(C814,Bushfire_Vlookup!$F$2:$H$12575,3,FALSE)</f>
        <v>4531.9900699999998</v>
      </c>
      <c r="AV814" s="14">
        <f>VLOOKUP(AS814,Safety_collateral_Vlookup!$J$3:$L$20,2,FALSE)</f>
        <v>11570.139925214824</v>
      </c>
      <c r="AW814" s="14">
        <f>VLOOKUP(AS814,Safety_collateral_Vlookup!$J$3:$L$20,3,FALSE)</f>
        <v>148000</v>
      </c>
      <c r="AX814" s="48">
        <f t="shared" si="1145"/>
        <v>217776.9727048942</v>
      </c>
      <c r="AY814" s="49">
        <f t="shared" si="1229"/>
        <v>23620.800000000003</v>
      </c>
      <c r="AZ814" s="14">
        <v>76000</v>
      </c>
      <c r="BA814" s="16">
        <f t="shared" si="1146"/>
        <v>9.2197119786329917</v>
      </c>
      <c r="BB814" t="e">
        <f>IF(BA814&lt;=#REF!,#REF!,IF(BA814&lt;=#REF!,#REF!,IF(BA814&lt;=#REF!,#REF!,IF(BA814&lt;=#REF!,#REF!,#REF!))))</f>
        <v>#REF!</v>
      </c>
      <c r="BC814" s="51">
        <v>4</v>
      </c>
      <c r="BD814" s="21">
        <v>70</v>
      </c>
      <c r="BE814" s="21">
        <v>6.4399999999999999E-2</v>
      </c>
      <c r="BF814" s="26">
        <f t="shared" si="1147"/>
        <v>1540.6948554531405</v>
      </c>
      <c r="BG814" s="21">
        <v>7</v>
      </c>
      <c r="BH814" s="21">
        <f t="shared" si="1148"/>
        <v>10.5</v>
      </c>
      <c r="BI814" s="28">
        <f t="shared" si="1149"/>
        <v>1.1390624999999999E-6</v>
      </c>
      <c r="BJ814" s="27">
        <f t="shared" si="1150"/>
        <v>1.1390624999999999E-6</v>
      </c>
      <c r="BK814" s="28">
        <f t="shared" si="1151"/>
        <v>1.7463268216136599E-5</v>
      </c>
      <c r="BL814" s="35">
        <f t="shared" si="1152"/>
        <v>1.6100630315839541E-4</v>
      </c>
      <c r="BM814" s="21" t="str">
        <f t="shared" si="1153"/>
        <v>Cr1</v>
      </c>
      <c r="BN814" s="51">
        <v>1</v>
      </c>
      <c r="BO814" s="21">
        <v>2</v>
      </c>
      <c r="BP814" s="50" t="s">
        <v>5497</v>
      </c>
      <c r="BQ814" s="14">
        <v>40000</v>
      </c>
      <c r="BR814">
        <f>IFERROR(VLOOKUP(AO814,'Model Failure data- Lines'!$A$37:$E$41,3,FALSE),'Model Failure data- Lines'!$C$37)</f>
        <v>5.2310000000000009E-2</v>
      </c>
      <c r="BS814" s="14">
        <f t="shared" si="1154"/>
        <v>11391.913442193018</v>
      </c>
      <c r="BT814" s="34">
        <f t="shared" si="1137"/>
        <v>21068.582517014514</v>
      </c>
      <c r="BU814" s="34">
        <f t="shared" si="1155"/>
        <v>0.54070621186751244</v>
      </c>
      <c r="BV814" s="54">
        <f t="shared" si="1156"/>
        <v>-9676.6690748214969</v>
      </c>
      <c r="BW814">
        <f>IFERROR(VLOOKUP(AO814,'Model Failure data- Lines'!$A$37:$E$41,4,FALSE),'Model Failure data- Lines'!$D$37)</f>
        <v>5.571000000000001E-2</v>
      </c>
      <c r="BX814" s="14">
        <f t="shared" si="1157"/>
        <v>12132.355149389658</v>
      </c>
      <c r="BY814" s="34">
        <f t="shared" si="1158"/>
        <v>18792.131057214388</v>
      </c>
      <c r="BZ814" s="71">
        <f t="shared" si="1159"/>
        <v>0.64560826616478861</v>
      </c>
      <c r="CA814" s="71">
        <f t="shared" si="1160"/>
        <v>-6659.7759078247309</v>
      </c>
      <c r="CB814" s="57">
        <v>2</v>
      </c>
      <c r="CC814">
        <f>IFERROR(VLOOKUP(AO814,'Model Failure data- Lines'!$A$37:$E$41,5,FALSE),'Model Failure data- Lines'!$E$37)</f>
        <v>6.1850000000000002E-2</v>
      </c>
      <c r="CD814" s="14">
        <f t="shared" si="1161"/>
        <v>13469.505761797707</v>
      </c>
      <c r="CE814" s="34">
        <f t="shared" si="1162"/>
        <v>14950.560085666928</v>
      </c>
      <c r="CF814" s="34">
        <f t="shared" si="1163"/>
        <v>0.90093653245211169</v>
      </c>
      <c r="CG814" s="54">
        <f t="shared" si="1164"/>
        <v>-1481.0543238692208</v>
      </c>
      <c r="CH814" t="e">
        <f>IFERROR(VLOOKUP(AO814,'Model Failure data- Lines'!#REF!,3,FALSE),'Model Failure data- Lines'!#REF!)</f>
        <v>#REF!</v>
      </c>
      <c r="CI814" s="14" t="e">
        <f t="shared" si="1165"/>
        <v>#REF!</v>
      </c>
      <c r="CJ814" s="34">
        <f t="shared" si="1166"/>
        <v>20208.423642650054</v>
      </c>
      <c r="CK814" s="34" t="e">
        <f t="shared" si="1167"/>
        <v>#REF!</v>
      </c>
      <c r="CL814" s="54" t="e">
        <f t="shared" si="1168"/>
        <v>#REF!</v>
      </c>
      <c r="CM814" t="e">
        <f>IFERROR(VLOOKUP(AO814,'Model Failure data- Lines'!#REF!,4,FALSE),'Model Failure data- Lines'!#REF!)</f>
        <v>#REF!</v>
      </c>
      <c r="CN814" s="14" t="e">
        <f t="shared" si="1169"/>
        <v>#REF!</v>
      </c>
      <c r="CO814" s="34">
        <f t="shared" si="1170"/>
        <v>17289.015872486016</v>
      </c>
      <c r="CP814" s="34" t="e">
        <f t="shared" si="1171"/>
        <v>#REF!</v>
      </c>
      <c r="CQ814" s="54" t="e">
        <f t="shared" si="1172"/>
        <v>#REF!</v>
      </c>
      <c r="CR814" t="e">
        <f>IFERROR(VLOOKUP(AO814,'Model Failure data- Lines'!#REF!,5,FALSE),'Model Failure data- Lines'!#REF!)</f>
        <v>#REF!</v>
      </c>
      <c r="CS814" s="14" t="e">
        <f t="shared" si="1173"/>
        <v>#REF!</v>
      </c>
      <c r="CT814" s="34">
        <f t="shared" si="1174"/>
        <v>12654.527782254339</v>
      </c>
      <c r="CU814" s="34" t="e">
        <f t="shared" si="1175"/>
        <v>#REF!</v>
      </c>
      <c r="CV814" s="54" t="e">
        <f t="shared" si="1176"/>
        <v>#REF!</v>
      </c>
      <c r="CW814" t="s">
        <v>168</v>
      </c>
      <c r="CZ814">
        <f t="shared" si="1177"/>
        <v>-6659.7759078247318</v>
      </c>
      <c r="DA814" s="34">
        <f t="shared" si="1178"/>
        <v>2377.7028000000005</v>
      </c>
      <c r="DB814" s="34">
        <f t="shared" si="1179"/>
        <v>269.3931369752799</v>
      </c>
      <c r="DC814" s="34">
        <f t="shared" si="1180"/>
        <v>687.75885241437697</v>
      </c>
      <c r="DD814" s="9">
        <f t="shared" si="1181"/>
        <v>8797.5003600000018</v>
      </c>
      <c r="DE814" s="59">
        <f t="shared" si="1182"/>
        <v>0.19598031632956406</v>
      </c>
      <c r="DF814" s="59">
        <f t="shared" si="1183"/>
        <v>2.2204521188026075E-2</v>
      </c>
      <c r="DG814" s="59">
        <f t="shared" si="1184"/>
        <v>5.6687992063022989E-2</v>
      </c>
      <c r="DH814" s="59">
        <f t="shared" si="1185"/>
        <v>0.72512717041938701</v>
      </c>
      <c r="DI814" s="14">
        <f t="shared" si="1186"/>
        <v>-1305.1849890995004</v>
      </c>
      <c r="DJ814" s="14">
        <f t="shared" si="1187"/>
        <v>-147.87713525279983</v>
      </c>
      <c r="DK814" s="14">
        <f t="shared" si="1188"/>
        <v>-377.52932380428007</v>
      </c>
      <c r="DL814" s="14">
        <f t="shared" si="1189"/>
        <v>-4829.1844596681522</v>
      </c>
      <c r="DM814">
        <f t="shared" si="1190"/>
        <v>-1481.0543238692198</v>
      </c>
      <c r="DN814" s="34">
        <f t="shared" si="1191"/>
        <v>2639.7580000000003</v>
      </c>
      <c r="DO814" s="34">
        <f t="shared" si="1192"/>
        <v>299.08392608007648</v>
      </c>
      <c r="DP814" s="34">
        <f t="shared" si="1193"/>
        <v>763.55923571763083</v>
      </c>
      <c r="DQ814" s="9">
        <f t="shared" si="1194"/>
        <v>9767.1045999999988</v>
      </c>
      <c r="DR814" s="59">
        <f t="shared" si="1195"/>
        <v>0.19598031632956406</v>
      </c>
      <c r="DS814" s="59">
        <f t="shared" si="1196"/>
        <v>2.2204521188026075E-2</v>
      </c>
      <c r="DT814" s="59">
        <f t="shared" si="1197"/>
        <v>5.6687992063022989E-2</v>
      </c>
      <c r="DU814" s="59">
        <f t="shared" si="1198"/>
        <v>0.72512717041938679</v>
      </c>
      <c r="DV814" s="14">
        <f t="shared" si="1199"/>
        <v>-290.25749489315837</v>
      </c>
      <c r="DW814" s="14">
        <f t="shared" si="1200"/>
        <v>-32.886102114971727</v>
      </c>
      <c r="DX814" s="14">
        <f t="shared" si="1201"/>
        <v>-83.957995756404216</v>
      </c>
      <c r="DY814" s="14">
        <f t="shared" si="1202"/>
        <v>-1073.9527311046854</v>
      </c>
      <c r="DZ814" s="34" t="e">
        <f t="shared" si="1203"/>
        <v>#REF!</v>
      </c>
      <c r="EA814" s="34" t="e">
        <f t="shared" si="1204"/>
        <v>#REF!</v>
      </c>
      <c r="EB814" s="34" t="e">
        <f t="shared" si="1205"/>
        <v>#REF!</v>
      </c>
      <c r="EC814" s="34" t="e">
        <f t="shared" si="1206"/>
        <v>#REF!</v>
      </c>
      <c r="ED814" s="34" t="e">
        <f t="shared" si="1207"/>
        <v>#REF!</v>
      </c>
      <c r="EE814" s="59" t="e">
        <f t="shared" si="1208"/>
        <v>#REF!</v>
      </c>
      <c r="EF814" s="59" t="e">
        <f t="shared" si="1209"/>
        <v>#REF!</v>
      </c>
      <c r="EG814" s="59" t="e">
        <f t="shared" si="1210"/>
        <v>#REF!</v>
      </c>
      <c r="EH814" s="59" t="e">
        <f t="shared" si="1211"/>
        <v>#REF!</v>
      </c>
      <c r="EI814" s="14" t="e">
        <f t="shared" si="1212"/>
        <v>#REF!</v>
      </c>
      <c r="EJ814" s="14" t="e">
        <f t="shared" si="1213"/>
        <v>#REF!</v>
      </c>
      <c r="EK814" s="14" t="e">
        <f t="shared" si="1214"/>
        <v>#REF!</v>
      </c>
      <c r="EL814" s="14" t="e">
        <f t="shared" si="1215"/>
        <v>#REF!</v>
      </c>
      <c r="EM814" t="e">
        <f t="shared" si="1216"/>
        <v>#REF!</v>
      </c>
      <c r="EN814" s="34" t="e">
        <f t="shared" si="1217"/>
        <v>#REF!</v>
      </c>
      <c r="EO814" s="34" t="e">
        <f t="shared" si="1218"/>
        <v>#REF!</v>
      </c>
      <c r="EP814" s="34" t="e">
        <f t="shared" si="1219"/>
        <v>#REF!</v>
      </c>
      <c r="EQ814" s="34" t="e">
        <f t="shared" si="1220"/>
        <v>#REF!</v>
      </c>
      <c r="ER814" s="59" t="e">
        <f t="shared" si="1221"/>
        <v>#REF!</v>
      </c>
      <c r="ES814" s="59" t="e">
        <f t="shared" si="1222"/>
        <v>#REF!</v>
      </c>
      <c r="ET814" s="59" t="e">
        <f t="shared" si="1223"/>
        <v>#REF!</v>
      </c>
      <c r="EU814" s="59" t="e">
        <f t="shared" si="1224"/>
        <v>#REF!</v>
      </c>
      <c r="EV814" s="14" t="e">
        <f t="shared" si="1225"/>
        <v>#REF!</v>
      </c>
      <c r="EW814" s="14" t="e">
        <f t="shared" si="1226"/>
        <v>#REF!</v>
      </c>
      <c r="EX814" s="14" t="e">
        <f t="shared" si="1227"/>
        <v>#REF!</v>
      </c>
      <c r="EY814" s="14" t="e">
        <f t="shared" si="1228"/>
        <v>#REF!</v>
      </c>
    </row>
    <row r="815" spans="1:155" x14ac:dyDescent="0.2">
      <c r="A815" s="17">
        <v>30052629</v>
      </c>
      <c r="B815" t="s">
        <v>62</v>
      </c>
      <c r="C815" t="s">
        <v>1523</v>
      </c>
      <c r="D815" t="s">
        <v>1524</v>
      </c>
      <c r="E815" t="s">
        <v>1525</v>
      </c>
      <c r="F815" t="s">
        <v>66</v>
      </c>
      <c r="G815" t="s">
        <v>42</v>
      </c>
      <c r="H815" t="s">
        <v>1526</v>
      </c>
      <c r="I815" t="s">
        <v>68</v>
      </c>
      <c r="J815" s="19" t="s">
        <v>69</v>
      </c>
      <c r="K815" t="s">
        <v>70</v>
      </c>
      <c r="L815">
        <v>1983</v>
      </c>
      <c r="M815">
        <f t="shared" si="1138"/>
        <v>1983</v>
      </c>
      <c r="N815">
        <v>36</v>
      </c>
      <c r="O815" s="19">
        <f t="shared" si="1139"/>
        <v>36</v>
      </c>
      <c r="P815" t="s">
        <v>44</v>
      </c>
      <c r="Q815" s="19" t="str">
        <f t="shared" si="1140"/>
        <v>30-40</v>
      </c>
      <c r="R815" s="23">
        <v>340.2</v>
      </c>
      <c r="S815" s="15">
        <f t="shared" si="1141"/>
        <v>0.3402</v>
      </c>
      <c r="T815">
        <v>30162247</v>
      </c>
      <c r="U815" t="s">
        <v>45</v>
      </c>
      <c r="V815" t="s">
        <v>46</v>
      </c>
      <c r="W815" t="s">
        <v>47</v>
      </c>
      <c r="X815" t="s">
        <v>48</v>
      </c>
      <c r="Y815" t="s">
        <v>132</v>
      </c>
      <c r="Z815" t="s">
        <v>1527</v>
      </c>
      <c r="AA815" t="s">
        <v>1528</v>
      </c>
      <c r="AB815" t="s">
        <v>525</v>
      </c>
      <c r="AC815">
        <v>1983</v>
      </c>
      <c r="AD815">
        <v>72</v>
      </c>
      <c r="AE815" t="str">
        <f t="shared" si="1142"/>
        <v>&lt;80</v>
      </c>
      <c r="AF815">
        <v>-37.684264890000001</v>
      </c>
      <c r="AG815">
        <v>145.02226788999999</v>
      </c>
      <c r="AH815" t="s">
        <v>75</v>
      </c>
      <c r="AI815" t="s">
        <v>76</v>
      </c>
      <c r="AJ815" s="33" t="s">
        <v>731</v>
      </c>
      <c r="AL815" t="s">
        <v>78</v>
      </c>
      <c r="AM815" t="s">
        <v>79</v>
      </c>
      <c r="AN815">
        <v>220</v>
      </c>
      <c r="AO815" s="69">
        <v>2</v>
      </c>
      <c r="AP815">
        <v>2</v>
      </c>
      <c r="AQ815">
        <v>5</v>
      </c>
      <c r="AR815">
        <v>2</v>
      </c>
      <c r="AS815" s="82" t="str">
        <f t="shared" si="1143"/>
        <v>Gw-5-2</v>
      </c>
      <c r="AT815" s="14">
        <f t="shared" si="1144"/>
        <v>40000</v>
      </c>
      <c r="AU815" s="81">
        <f>VLOOKUP(C815,Bushfire_Vlookup!$F$2:$H$12575,3,FALSE)</f>
        <v>548.29215599999998</v>
      </c>
      <c r="AV815" s="14">
        <f>VLOOKUP(AS815,Safety_collateral_Vlookup!$J$3:$L$20,2,FALSE)</f>
        <v>9288290.8655511159</v>
      </c>
      <c r="AW815" s="14">
        <f>VLOOKUP(AS815,Safety_collateral_Vlookup!$J$3:$L$20,3,FALSE)</f>
        <v>550000</v>
      </c>
      <c r="AX815" s="48">
        <f t="shared" si="1145"/>
        <v>10540721.381273491</v>
      </c>
      <c r="AY815" s="48">
        <f>AZ815</f>
        <v>110000</v>
      </c>
      <c r="AZ815" s="14">
        <v>110000</v>
      </c>
      <c r="BA815" s="16">
        <f t="shared" si="1146"/>
        <v>95.824739829759011</v>
      </c>
      <c r="BB815" t="e">
        <f>IF(BA815&lt;=#REF!,#REF!,IF(BA815&lt;=#REF!,#REF!,IF(BA815&lt;=#REF!,#REF!,IF(BA815&lt;=#REF!,#REF!,#REF!))))</f>
        <v>#REF!</v>
      </c>
      <c r="BC815" s="51">
        <v>5</v>
      </c>
      <c r="BD815" s="21">
        <v>70</v>
      </c>
      <c r="BE815" s="21">
        <v>6.4399999999999999E-2</v>
      </c>
      <c r="BF815" s="26">
        <f t="shared" si="1147"/>
        <v>7174.8812106213763</v>
      </c>
      <c r="BG815" s="21">
        <v>7</v>
      </c>
      <c r="BH815" s="21">
        <f t="shared" si="1148"/>
        <v>10.5</v>
      </c>
      <c r="BI815" s="28">
        <f t="shared" si="1149"/>
        <v>1.1390624999999999E-6</v>
      </c>
      <c r="BJ815" s="27">
        <f t="shared" si="1150"/>
        <v>1.1390624999999999E-6</v>
      </c>
      <c r="BK815" s="28">
        <f t="shared" si="1151"/>
        <v>1.7463268216136603E-5</v>
      </c>
      <c r="BL815" s="35">
        <f t="shared" si="1152"/>
        <v>1.6734131333885898E-3</v>
      </c>
      <c r="BM815" s="21" t="str">
        <f t="shared" si="1153"/>
        <v>Cr1</v>
      </c>
      <c r="BN815" s="51">
        <v>1</v>
      </c>
      <c r="BO815" s="21">
        <v>2</v>
      </c>
      <c r="BP815" s="50" t="s">
        <v>5497</v>
      </c>
      <c r="BQ815" s="14">
        <v>40000</v>
      </c>
      <c r="BR815">
        <f>IFERROR(VLOOKUP(AO815,'Model Failure data- Lines'!$A$37:$E$41,3,FALSE),'Model Failure data- Lines'!$C$37)</f>
        <v>5.2310000000000009E-2</v>
      </c>
      <c r="BS815" s="14">
        <f t="shared" si="1154"/>
        <v>551385.13545441639</v>
      </c>
      <c r="BT815" s="34">
        <f t="shared" si="1137"/>
        <v>98114.546368945856</v>
      </c>
      <c r="BU815" s="34">
        <f t="shared" si="1155"/>
        <v>5.6198102713639493</v>
      </c>
      <c r="BV815" s="54">
        <f t="shared" si="1156"/>
        <v>453270.58908547054</v>
      </c>
      <c r="BW815">
        <f>IFERROR(VLOOKUP(AO815,'Model Failure data- Lines'!$A$37:$E$41,4,FALSE),'Model Failure data- Lines'!$D$37)</f>
        <v>5.571000000000001E-2</v>
      </c>
      <c r="BX815" s="14">
        <f t="shared" si="1157"/>
        <v>587223.58815074631</v>
      </c>
      <c r="BY815" s="34">
        <f t="shared" si="1158"/>
        <v>87513.310992582061</v>
      </c>
      <c r="BZ815" s="71">
        <f t="shared" si="1159"/>
        <v>6.710105942632218</v>
      </c>
      <c r="CA815" s="71">
        <f t="shared" si="1160"/>
        <v>499710.27715816424</v>
      </c>
      <c r="CB815" s="57">
        <v>2</v>
      </c>
      <c r="CC815">
        <f>IFERROR(VLOOKUP(AO815,'Model Failure data- Lines'!$A$37:$E$41,5,FALSE),'Model Failure data- Lines'!$E$37)</f>
        <v>6.1850000000000002E-2</v>
      </c>
      <c r="CD815" s="14">
        <f t="shared" si="1161"/>
        <v>651943.61743176542</v>
      </c>
      <c r="CE815" s="34">
        <f t="shared" si="1162"/>
        <v>69623.450917130744</v>
      </c>
      <c r="CF815" s="34">
        <f t="shared" si="1163"/>
        <v>9.3638509560197001</v>
      </c>
      <c r="CG815" s="54">
        <f t="shared" si="1164"/>
        <v>582320.16651463462</v>
      </c>
      <c r="CH815" t="e">
        <f>IFERROR(VLOOKUP(AO815,'Model Failure data- Lines'!#REF!,3,FALSE),'Model Failure data- Lines'!#REF!)</f>
        <v>#REF!</v>
      </c>
      <c r="CI815" s="14" t="e">
        <f t="shared" si="1165"/>
        <v>#REF!</v>
      </c>
      <c r="CJ815" s="34">
        <f t="shared" si="1166"/>
        <v>94108.861710505385</v>
      </c>
      <c r="CK815" s="34" t="e">
        <f t="shared" si="1167"/>
        <v>#REF!</v>
      </c>
      <c r="CL815" s="54" t="e">
        <f t="shared" si="1168"/>
        <v>#REF!</v>
      </c>
      <c r="CM815" t="e">
        <f>IFERROR(VLOOKUP(AO815,'Model Failure data- Lines'!#REF!,4,FALSE),'Model Failure data- Lines'!#REF!)</f>
        <v>#REF!</v>
      </c>
      <c r="CN815" s="14" t="e">
        <f t="shared" si="1169"/>
        <v>#REF!</v>
      </c>
      <c r="CO815" s="34">
        <f t="shared" si="1170"/>
        <v>80513.4350222457</v>
      </c>
      <c r="CP815" s="34" t="e">
        <f t="shared" si="1171"/>
        <v>#REF!</v>
      </c>
      <c r="CQ815" s="54" t="e">
        <f t="shared" si="1172"/>
        <v>#REF!</v>
      </c>
      <c r="CR815" t="e">
        <f>IFERROR(VLOOKUP(AO815,'Model Failure data- Lines'!#REF!,5,FALSE),'Model Failure data- Lines'!#REF!)</f>
        <v>#REF!</v>
      </c>
      <c r="CS815" s="14" t="e">
        <f t="shared" si="1173"/>
        <v>#REF!</v>
      </c>
      <c r="CT815" s="34">
        <f t="shared" si="1174"/>
        <v>58931.029264376193</v>
      </c>
      <c r="CU815" s="34" t="e">
        <f t="shared" si="1175"/>
        <v>#REF!</v>
      </c>
      <c r="CV815" s="54" t="e">
        <f t="shared" si="1176"/>
        <v>#REF!</v>
      </c>
      <c r="CW815" t="s">
        <v>525</v>
      </c>
      <c r="CZ815">
        <f t="shared" si="1177"/>
        <v>499710.27715816424</v>
      </c>
      <c r="DA815" s="34">
        <f t="shared" si="1178"/>
        <v>2377.7028000000005</v>
      </c>
      <c r="DB815" s="34">
        <f t="shared" si="1179"/>
        <v>32.591894863480924</v>
      </c>
      <c r="DC815" s="34">
        <f t="shared" si="1180"/>
        <v>552119.87995588291</v>
      </c>
      <c r="DD815" s="9">
        <f t="shared" si="1181"/>
        <v>32693.413500000002</v>
      </c>
      <c r="DE815" s="59">
        <f t="shared" si="1182"/>
        <v>4.0490587367032335E-3</v>
      </c>
      <c r="DF815" s="59">
        <f t="shared" si="1183"/>
        <v>5.5501678612941295E-5</v>
      </c>
      <c r="DG815" s="59">
        <f t="shared" si="1184"/>
        <v>0.94022088195501452</v>
      </c>
      <c r="DH815" s="59">
        <f t="shared" si="1185"/>
        <v>5.5674557629669448E-2</v>
      </c>
      <c r="DI815" s="14">
        <f t="shared" si="1186"/>
        <v>2023.356263547659</v>
      </c>
      <c r="DJ815" s="14">
        <f t="shared" si="1187"/>
        <v>27.734759202416249</v>
      </c>
      <c r="DK815" s="14">
        <f t="shared" si="1188"/>
        <v>469838.03751163394</v>
      </c>
      <c r="DL815" s="14">
        <f t="shared" si="1189"/>
        <v>27821.148623780307</v>
      </c>
      <c r="DM815">
        <f t="shared" si="1190"/>
        <v>582320.16651463462</v>
      </c>
      <c r="DN815" s="34">
        <f t="shared" si="1191"/>
        <v>2639.7580000000003</v>
      </c>
      <c r="DO815" s="34">
        <f t="shared" si="1192"/>
        <v>36.183965128456194</v>
      </c>
      <c r="DP815" s="34">
        <f t="shared" si="1193"/>
        <v>612971.00296663702</v>
      </c>
      <c r="DQ815" s="9">
        <f t="shared" si="1194"/>
        <v>36296.672500000001</v>
      </c>
      <c r="DR815" s="59">
        <f t="shared" si="1195"/>
        <v>4.0490587367032335E-3</v>
      </c>
      <c r="DS815" s="59">
        <f t="shared" si="1196"/>
        <v>5.5501678612941288E-5</v>
      </c>
      <c r="DT815" s="59">
        <f t="shared" si="1197"/>
        <v>0.94022088195501441</v>
      </c>
      <c r="DU815" s="59">
        <f t="shared" si="1198"/>
        <v>5.5674557629669455E-2</v>
      </c>
      <c r="DV815" s="14">
        <f t="shared" si="1199"/>
        <v>2357.8485577845631</v>
      </c>
      <c r="DW815" s="14">
        <f t="shared" si="1200"/>
        <v>32.319746731729708</v>
      </c>
      <c r="DX815" s="14">
        <f t="shared" si="1201"/>
        <v>547509.58054058068</v>
      </c>
      <c r="DY815" s="14">
        <f t="shared" si="1202"/>
        <v>32420.417669537743</v>
      </c>
      <c r="DZ815" s="34" t="e">
        <f t="shared" si="1203"/>
        <v>#REF!</v>
      </c>
      <c r="EA815" s="34" t="e">
        <f t="shared" si="1204"/>
        <v>#REF!</v>
      </c>
      <c r="EB815" s="34" t="e">
        <f t="shared" si="1205"/>
        <v>#REF!</v>
      </c>
      <c r="EC815" s="34" t="e">
        <f t="shared" si="1206"/>
        <v>#REF!</v>
      </c>
      <c r="ED815" s="34" t="e">
        <f t="shared" si="1207"/>
        <v>#REF!</v>
      </c>
      <c r="EE815" s="59" t="e">
        <f t="shared" si="1208"/>
        <v>#REF!</v>
      </c>
      <c r="EF815" s="59" t="e">
        <f t="shared" si="1209"/>
        <v>#REF!</v>
      </c>
      <c r="EG815" s="59" t="e">
        <f t="shared" si="1210"/>
        <v>#REF!</v>
      </c>
      <c r="EH815" s="59" t="e">
        <f t="shared" si="1211"/>
        <v>#REF!</v>
      </c>
      <c r="EI815" s="14" t="e">
        <f t="shared" si="1212"/>
        <v>#REF!</v>
      </c>
      <c r="EJ815" s="14" t="e">
        <f t="shared" si="1213"/>
        <v>#REF!</v>
      </c>
      <c r="EK815" s="14" t="e">
        <f t="shared" si="1214"/>
        <v>#REF!</v>
      </c>
      <c r="EL815" s="14" t="e">
        <f t="shared" si="1215"/>
        <v>#REF!</v>
      </c>
      <c r="EM815" t="e">
        <f t="shared" si="1216"/>
        <v>#REF!</v>
      </c>
      <c r="EN815" s="34" t="e">
        <f t="shared" si="1217"/>
        <v>#REF!</v>
      </c>
      <c r="EO815" s="34" t="e">
        <f t="shared" si="1218"/>
        <v>#REF!</v>
      </c>
      <c r="EP815" s="34" t="e">
        <f t="shared" si="1219"/>
        <v>#REF!</v>
      </c>
      <c r="EQ815" s="34" t="e">
        <f t="shared" si="1220"/>
        <v>#REF!</v>
      </c>
      <c r="ER815" s="59" t="e">
        <f t="shared" si="1221"/>
        <v>#REF!</v>
      </c>
      <c r="ES815" s="59" t="e">
        <f t="shared" si="1222"/>
        <v>#REF!</v>
      </c>
      <c r="ET815" s="59" t="e">
        <f t="shared" si="1223"/>
        <v>#REF!</v>
      </c>
      <c r="EU815" s="59" t="e">
        <f t="shared" si="1224"/>
        <v>#REF!</v>
      </c>
      <c r="EV815" s="14" t="e">
        <f t="shared" si="1225"/>
        <v>#REF!</v>
      </c>
      <c r="EW815" s="14" t="e">
        <f t="shared" si="1226"/>
        <v>#REF!</v>
      </c>
      <c r="EX815" s="14" t="e">
        <f t="shared" si="1227"/>
        <v>#REF!</v>
      </c>
      <c r="EY815" s="14" t="e">
        <f t="shared" si="1228"/>
        <v>#REF!</v>
      </c>
    </row>
    <row r="816" spans="1:155" x14ac:dyDescent="0.2">
      <c r="A816" s="17">
        <v>30077914</v>
      </c>
      <c r="B816" t="s">
        <v>62</v>
      </c>
      <c r="C816" t="s">
        <v>1962</v>
      </c>
      <c r="D816" t="s">
        <v>1963</v>
      </c>
      <c r="E816" t="s">
        <v>1616</v>
      </c>
      <c r="F816" t="s">
        <v>66</v>
      </c>
      <c r="G816" t="s">
        <v>42</v>
      </c>
      <c r="H816" t="s">
        <v>1964</v>
      </c>
      <c r="I816" t="s">
        <v>68</v>
      </c>
      <c r="J816" s="19" t="s">
        <v>69</v>
      </c>
      <c r="K816" t="s">
        <v>70</v>
      </c>
      <c r="L816">
        <v>1950</v>
      </c>
      <c r="M816">
        <f t="shared" si="1138"/>
        <v>1950</v>
      </c>
      <c r="N816">
        <v>69</v>
      </c>
      <c r="O816" s="19">
        <f t="shared" si="1139"/>
        <v>69</v>
      </c>
      <c r="P816" t="s">
        <v>54</v>
      </c>
      <c r="Q816" s="19" t="str">
        <f t="shared" si="1140"/>
        <v>60-70</v>
      </c>
      <c r="R816" s="23">
        <v>357.6</v>
      </c>
      <c r="S816" s="15">
        <f t="shared" si="1141"/>
        <v>0.35760000000000003</v>
      </c>
      <c r="T816">
        <v>30378860</v>
      </c>
      <c r="U816" t="s">
        <v>45</v>
      </c>
      <c r="V816" t="s">
        <v>46</v>
      </c>
      <c r="W816" t="s">
        <v>47</v>
      </c>
      <c r="X816" t="s">
        <v>48</v>
      </c>
      <c r="Z816" t="s">
        <v>1965</v>
      </c>
      <c r="AA816" t="s">
        <v>1966</v>
      </c>
      <c r="AB816" t="s">
        <v>211</v>
      </c>
      <c r="AC816">
        <v>1950</v>
      </c>
      <c r="AD816">
        <v>138</v>
      </c>
      <c r="AE816" t="str">
        <f t="shared" si="1142"/>
        <v>&gt;80</v>
      </c>
      <c r="AF816">
        <v>-37.686369679999999</v>
      </c>
      <c r="AG816">
        <v>145.01947501000001</v>
      </c>
      <c r="AH816" t="s">
        <v>75</v>
      </c>
      <c r="AI816" t="s">
        <v>76</v>
      </c>
      <c r="AJ816" s="33" t="s">
        <v>731</v>
      </c>
      <c r="AL816" t="s">
        <v>48</v>
      </c>
      <c r="AM816" t="s">
        <v>86</v>
      </c>
      <c r="AN816">
        <v>220</v>
      </c>
      <c r="AO816" s="69">
        <v>2</v>
      </c>
      <c r="AP816">
        <v>2</v>
      </c>
      <c r="AQ816">
        <v>2</v>
      </c>
      <c r="AR816">
        <v>2</v>
      </c>
      <c r="AS816" s="82" t="str">
        <f t="shared" si="1143"/>
        <v>Gw-2-2</v>
      </c>
      <c r="AT816" s="14">
        <f t="shared" si="1144"/>
        <v>40000</v>
      </c>
      <c r="AU816" s="81">
        <f>VLOOKUP(C816,Bushfire_Vlookup!$F$2:$H$12575,3,FALSE)</f>
        <v>388.98345</v>
      </c>
      <c r="AV816" s="14">
        <f>VLOOKUP(AS816,Safety_collateral_Vlookup!$J$3:$L$20,2,FALSE)</f>
        <v>1665806.0550856832</v>
      </c>
      <c r="AW816" s="14">
        <f>VLOOKUP(AS816,Safety_collateral_Vlookup!$J$3:$L$20,3,FALSE)</f>
        <v>550000</v>
      </c>
      <c r="AX816" s="48">
        <f t="shared" si="1145"/>
        <v>2407360.106117574</v>
      </c>
      <c r="AY816" s="49">
        <f t="shared" ref="AY816:AY821" si="1230">(R816/1000)*AZ816</f>
        <v>27177.600000000002</v>
      </c>
      <c r="AZ816" s="14">
        <v>76000</v>
      </c>
      <c r="BA816" s="16">
        <f t="shared" si="1146"/>
        <v>88.578833528993499</v>
      </c>
      <c r="BB816" t="e">
        <f>IF(BA816&lt;=#REF!,#REF!,IF(BA816&lt;=#REF!,#REF!,IF(BA816&lt;=#REF!,#REF!,IF(BA816&lt;=#REF!,#REF!,#REF!))))</f>
        <v>#REF!</v>
      </c>
      <c r="BC816" s="51">
        <v>5</v>
      </c>
      <c r="BD816" s="21">
        <v>70</v>
      </c>
      <c r="BE816" s="21">
        <v>6.4399999999999999E-2</v>
      </c>
      <c r="BF816" s="26">
        <f t="shared" si="1147"/>
        <v>1772.6913780889415</v>
      </c>
      <c r="BG816" s="21">
        <v>7</v>
      </c>
      <c r="BH816" s="21">
        <f t="shared" si="1148"/>
        <v>10.5</v>
      </c>
      <c r="BI816" s="28">
        <f t="shared" si="1149"/>
        <v>1.1390624999999999E-6</v>
      </c>
      <c r="BJ816" s="27">
        <f t="shared" si="1150"/>
        <v>1.1390624999999999E-6</v>
      </c>
      <c r="BK816" s="28">
        <f t="shared" si="1151"/>
        <v>1.7463268216136599E-5</v>
      </c>
      <c r="BL816" s="35">
        <f t="shared" si="1152"/>
        <v>1.5468759281893273E-3</v>
      </c>
      <c r="BM816" s="21" t="str">
        <f t="shared" si="1153"/>
        <v>Cr1</v>
      </c>
      <c r="BN816" s="51">
        <v>1</v>
      </c>
      <c r="BO816" s="21">
        <v>2</v>
      </c>
      <c r="BP816" s="50" t="s">
        <v>5497</v>
      </c>
      <c r="BQ816" s="14">
        <v>40000</v>
      </c>
      <c r="BR816">
        <f>IFERROR(VLOOKUP(AO816,'Model Failure data- Lines'!$A$37:$E$41,3,FALSE),'Model Failure data- Lines'!$C$37)</f>
        <v>5.2310000000000009E-2</v>
      </c>
      <c r="BS816" s="14">
        <f t="shared" si="1154"/>
        <v>125929.00715101032</v>
      </c>
      <c r="BT816" s="34">
        <f t="shared" ref="BT816:BT879" si="1231">$AY816/1.0468^2.5</f>
        <v>24241.071776333301</v>
      </c>
      <c r="BU816" s="34">
        <f t="shared" si="1155"/>
        <v>5.1948613622750601</v>
      </c>
      <c r="BV816" s="54">
        <f t="shared" si="1156"/>
        <v>101687.93537467701</v>
      </c>
      <c r="BW816">
        <f>IFERROR(VLOOKUP(AO816,'Model Failure data- Lines'!$A$37:$E$41,4,FALSE),'Model Failure data- Lines'!$D$37)</f>
        <v>5.571000000000001E-2</v>
      </c>
      <c r="BX816" s="14">
        <f t="shared" si="1157"/>
        <v>134114.03151181008</v>
      </c>
      <c r="BY816" s="34">
        <f t="shared" si="1158"/>
        <v>21621.834189381803</v>
      </c>
      <c r="BZ816" s="71">
        <f t="shared" si="1159"/>
        <v>6.2027129769440057</v>
      </c>
      <c r="CA816" s="71">
        <f t="shared" si="1160"/>
        <v>112492.19732242828</v>
      </c>
      <c r="CB816" s="57">
        <v>2</v>
      </c>
      <c r="CC816">
        <f>IFERROR(VLOOKUP(AO816,'Model Failure data- Lines'!$A$37:$E$41,5,FALSE),'Model Failure data- Lines'!$E$37)</f>
        <v>6.1850000000000002E-2</v>
      </c>
      <c r="CD816" s="14">
        <f t="shared" si="1161"/>
        <v>148895.22256337196</v>
      </c>
      <c r="CE816" s="34">
        <f t="shared" si="1162"/>
        <v>17201.802724049208</v>
      </c>
      <c r="CF816" s="34">
        <f t="shared" si="1163"/>
        <v>8.6557917767076251</v>
      </c>
      <c r="CG816" s="54">
        <f t="shared" si="1164"/>
        <v>131693.41983932274</v>
      </c>
      <c r="CH816" t="e">
        <f>IFERROR(VLOOKUP(AO816,'Model Failure data- Lines'!#REF!,3,FALSE),'Model Failure data- Lines'!#REF!)</f>
        <v>#REF!</v>
      </c>
      <c r="CI816" s="14" t="e">
        <f t="shared" si="1165"/>
        <v>#REF!</v>
      </c>
      <c r="CJ816" s="34">
        <f t="shared" si="1166"/>
        <v>23251.390909303922</v>
      </c>
      <c r="CK816" s="34" t="e">
        <f t="shared" si="1167"/>
        <v>#REF!</v>
      </c>
      <c r="CL816" s="54" t="e">
        <f t="shared" si="1168"/>
        <v>#REF!</v>
      </c>
      <c r="CM816" t="e">
        <f>IFERROR(VLOOKUP(AO816,'Model Failure data- Lines'!#REF!,4,FALSE),'Model Failure data- Lines'!#REF!)</f>
        <v>#REF!</v>
      </c>
      <c r="CN816" s="14" t="e">
        <f t="shared" si="1169"/>
        <v>#REF!</v>
      </c>
      <c r="CO816" s="34">
        <f t="shared" si="1170"/>
        <v>19892.381196914408</v>
      </c>
      <c r="CP816" s="34" t="e">
        <f t="shared" si="1171"/>
        <v>#REF!</v>
      </c>
      <c r="CQ816" s="54" t="e">
        <f t="shared" si="1172"/>
        <v>#REF!</v>
      </c>
      <c r="CR816" t="e">
        <f>IFERROR(VLOOKUP(AO816,'Model Failure data- Lines'!#REF!,5,FALSE),'Model Failure data- Lines'!#REF!)</f>
        <v>#REF!</v>
      </c>
      <c r="CS816" s="14" t="e">
        <f t="shared" si="1173"/>
        <v>#REF!</v>
      </c>
      <c r="CT816" s="34">
        <f t="shared" si="1174"/>
        <v>14560.03582668646</v>
      </c>
      <c r="CU816" s="34" t="e">
        <f t="shared" si="1175"/>
        <v>#REF!</v>
      </c>
      <c r="CV816" s="54" t="e">
        <f t="shared" si="1176"/>
        <v>#REF!</v>
      </c>
      <c r="CW816" t="s">
        <v>211</v>
      </c>
      <c r="CZ816">
        <f t="shared" si="1177"/>
        <v>112492.19732242828</v>
      </c>
      <c r="DA816" s="34">
        <f t="shared" si="1178"/>
        <v>2377.7028000000005</v>
      </c>
      <c r="DB816" s="34">
        <f t="shared" si="1179"/>
        <v>23.122175955466503</v>
      </c>
      <c r="DC816" s="34">
        <f t="shared" si="1180"/>
        <v>99019.7930358546</v>
      </c>
      <c r="DD816" s="9">
        <f t="shared" si="1181"/>
        <v>32693.413500000002</v>
      </c>
      <c r="DE816" s="59">
        <f t="shared" si="1182"/>
        <v>1.7728963727338402E-2</v>
      </c>
      <c r="DF816" s="59">
        <f t="shared" si="1183"/>
        <v>1.7240683688962377E-4</v>
      </c>
      <c r="DG816" s="59">
        <f t="shared" si="1184"/>
        <v>0.73832537818486887</v>
      </c>
      <c r="DH816" s="59">
        <f t="shared" si="1185"/>
        <v>0.24377325125090299</v>
      </c>
      <c r="DI816" s="14">
        <f t="shared" si="1186"/>
        <v>1994.3700859379251</v>
      </c>
      <c r="DJ816" s="14">
        <f t="shared" si="1187"/>
        <v>19.394423915123262</v>
      </c>
      <c r="DK816" s="14">
        <f t="shared" si="1188"/>
        <v>83055.844130928759</v>
      </c>
      <c r="DL816" s="14">
        <f t="shared" si="1189"/>
        <v>27422.588681646463</v>
      </c>
      <c r="DM816">
        <f t="shared" si="1190"/>
        <v>131693.41983932274</v>
      </c>
      <c r="DN816" s="34">
        <f t="shared" si="1191"/>
        <v>2639.7580000000003</v>
      </c>
      <c r="DO816" s="34">
        <f t="shared" si="1192"/>
        <v>25.6705543501275</v>
      </c>
      <c r="DP816" s="34">
        <f t="shared" si="1193"/>
        <v>109933.12150902182</v>
      </c>
      <c r="DQ816" s="9">
        <f t="shared" si="1194"/>
        <v>36296.672500000001</v>
      </c>
      <c r="DR816" s="59">
        <f t="shared" si="1195"/>
        <v>1.7728963727338405E-2</v>
      </c>
      <c r="DS816" s="59">
        <f t="shared" si="1196"/>
        <v>1.7240683688962377E-4</v>
      </c>
      <c r="DT816" s="59">
        <f t="shared" si="1197"/>
        <v>0.73832537818486876</v>
      </c>
      <c r="DU816" s="59">
        <f t="shared" si="1198"/>
        <v>0.24377325125090304</v>
      </c>
      <c r="DV816" s="14">
        <f t="shared" si="1199"/>
        <v>2334.7878634605008</v>
      </c>
      <c r="DW816" s="14">
        <f t="shared" si="1200"/>
        <v>22.704845953674862</v>
      </c>
      <c r="DX816" s="14">
        <f t="shared" si="1201"/>
        <v>97232.594007326683</v>
      </c>
      <c r="DY816" s="14">
        <f t="shared" si="1202"/>
        <v>32103.333122581887</v>
      </c>
      <c r="DZ816" s="34" t="e">
        <f t="shared" si="1203"/>
        <v>#REF!</v>
      </c>
      <c r="EA816" s="34" t="e">
        <f t="shared" si="1204"/>
        <v>#REF!</v>
      </c>
      <c r="EB816" s="34" t="e">
        <f t="shared" si="1205"/>
        <v>#REF!</v>
      </c>
      <c r="EC816" s="34" t="e">
        <f t="shared" si="1206"/>
        <v>#REF!</v>
      </c>
      <c r="ED816" s="34" t="e">
        <f t="shared" si="1207"/>
        <v>#REF!</v>
      </c>
      <c r="EE816" s="59" t="e">
        <f t="shared" si="1208"/>
        <v>#REF!</v>
      </c>
      <c r="EF816" s="59" t="e">
        <f t="shared" si="1209"/>
        <v>#REF!</v>
      </c>
      <c r="EG816" s="59" t="e">
        <f t="shared" si="1210"/>
        <v>#REF!</v>
      </c>
      <c r="EH816" s="59" t="e">
        <f t="shared" si="1211"/>
        <v>#REF!</v>
      </c>
      <c r="EI816" s="14" t="e">
        <f t="shared" si="1212"/>
        <v>#REF!</v>
      </c>
      <c r="EJ816" s="14" t="e">
        <f t="shared" si="1213"/>
        <v>#REF!</v>
      </c>
      <c r="EK816" s="14" t="e">
        <f t="shared" si="1214"/>
        <v>#REF!</v>
      </c>
      <c r="EL816" s="14" t="e">
        <f t="shared" si="1215"/>
        <v>#REF!</v>
      </c>
      <c r="EM816" t="e">
        <f t="shared" si="1216"/>
        <v>#REF!</v>
      </c>
      <c r="EN816" s="34" t="e">
        <f t="shared" si="1217"/>
        <v>#REF!</v>
      </c>
      <c r="EO816" s="34" t="e">
        <f t="shared" si="1218"/>
        <v>#REF!</v>
      </c>
      <c r="EP816" s="34" t="e">
        <f t="shared" si="1219"/>
        <v>#REF!</v>
      </c>
      <c r="EQ816" s="34" t="e">
        <f t="shared" si="1220"/>
        <v>#REF!</v>
      </c>
      <c r="ER816" s="59" t="e">
        <f t="shared" si="1221"/>
        <v>#REF!</v>
      </c>
      <c r="ES816" s="59" t="e">
        <f t="shared" si="1222"/>
        <v>#REF!</v>
      </c>
      <c r="ET816" s="59" t="e">
        <f t="shared" si="1223"/>
        <v>#REF!</v>
      </c>
      <c r="EU816" s="59" t="e">
        <f t="shared" si="1224"/>
        <v>#REF!</v>
      </c>
      <c r="EV816" s="14" t="e">
        <f t="shared" si="1225"/>
        <v>#REF!</v>
      </c>
      <c r="EW816" s="14" t="e">
        <f t="shared" si="1226"/>
        <v>#REF!</v>
      </c>
      <c r="EX816" s="14" t="e">
        <f t="shared" si="1227"/>
        <v>#REF!</v>
      </c>
      <c r="EY816" s="14" t="e">
        <f t="shared" si="1228"/>
        <v>#REF!</v>
      </c>
    </row>
    <row r="817" spans="1:155" x14ac:dyDescent="0.2">
      <c r="A817" s="17">
        <v>30186744</v>
      </c>
      <c r="B817" t="s">
        <v>62</v>
      </c>
      <c r="C817" t="s">
        <v>3382</v>
      </c>
      <c r="D817" t="s">
        <v>3383</v>
      </c>
      <c r="E817" t="s">
        <v>3384</v>
      </c>
      <c r="F817" t="s">
        <v>66</v>
      </c>
      <c r="G817" t="s">
        <v>42</v>
      </c>
      <c r="H817" t="s">
        <v>3385</v>
      </c>
      <c r="I817" t="s">
        <v>68</v>
      </c>
      <c r="J817" s="19" t="s">
        <v>69</v>
      </c>
      <c r="K817" t="s">
        <v>70</v>
      </c>
      <c r="L817">
        <v>1967</v>
      </c>
      <c r="M817">
        <f t="shared" si="1138"/>
        <v>1967</v>
      </c>
      <c r="N817">
        <v>52</v>
      </c>
      <c r="O817" s="19">
        <f t="shared" si="1139"/>
        <v>52</v>
      </c>
      <c r="P817" t="s">
        <v>80</v>
      </c>
      <c r="Q817" s="19" t="str">
        <f t="shared" si="1140"/>
        <v>50-60</v>
      </c>
      <c r="R817" s="23">
        <v>239.27</v>
      </c>
      <c r="S817" s="15">
        <f t="shared" si="1141"/>
        <v>0.23927000000000001</v>
      </c>
      <c r="T817">
        <v>30055109</v>
      </c>
      <c r="U817" t="s">
        <v>45</v>
      </c>
      <c r="V817" t="s">
        <v>46</v>
      </c>
      <c r="W817" s="20" t="s">
        <v>87</v>
      </c>
      <c r="X817" t="s">
        <v>48</v>
      </c>
      <c r="Z817" t="s">
        <v>3386</v>
      </c>
      <c r="AA817" t="s">
        <v>3387</v>
      </c>
      <c r="AB817" t="s">
        <v>150</v>
      </c>
      <c r="AC817">
        <v>1967</v>
      </c>
      <c r="AD817">
        <v>104</v>
      </c>
      <c r="AE817" t="str">
        <f t="shared" si="1142"/>
        <v>&gt;80</v>
      </c>
      <c r="AF817">
        <v>-37.688602899999999</v>
      </c>
      <c r="AG817">
        <v>145.01656224000001</v>
      </c>
      <c r="AH817" t="s">
        <v>75</v>
      </c>
      <c r="AI817" t="s">
        <v>76</v>
      </c>
      <c r="AJ817" s="33" t="s">
        <v>731</v>
      </c>
      <c r="AL817" t="s">
        <v>78</v>
      </c>
      <c r="AM817" t="s">
        <v>79</v>
      </c>
      <c r="AN817">
        <v>220</v>
      </c>
      <c r="AO817" s="69">
        <v>2</v>
      </c>
      <c r="AP817">
        <v>2</v>
      </c>
      <c r="AQ817">
        <v>0</v>
      </c>
      <c r="AR817">
        <v>2</v>
      </c>
      <c r="AS817" s="82" t="str">
        <f t="shared" si="1143"/>
        <v>Gw-0-2</v>
      </c>
      <c r="AT817" s="14">
        <f t="shared" si="1144"/>
        <v>40000</v>
      </c>
      <c r="AU817" s="81">
        <f>VLOOKUP(C817,Bushfire_Vlookup!$F$2:$H$12575,3,FALSE)</f>
        <v>284.09114499999998</v>
      </c>
      <c r="AV817" s="14">
        <f>VLOOKUP(AS817,Safety_collateral_Vlookup!$J$3:$L$20,2,FALSE)</f>
        <v>93570.139925214826</v>
      </c>
      <c r="AW817" s="14">
        <f>VLOOKUP(AS817,Safety_collateral_Vlookup!$J$3:$L$20,3,FALSE)</f>
        <v>550000</v>
      </c>
      <c r="AX817" s="48">
        <f t="shared" si="1145"/>
        <v>729672.46455191926</v>
      </c>
      <c r="AY817" s="49">
        <f t="shared" si="1230"/>
        <v>18184.52</v>
      </c>
      <c r="AZ817" s="14">
        <v>76000</v>
      </c>
      <c r="BA817" s="16">
        <f t="shared" si="1146"/>
        <v>40.126022823364004</v>
      </c>
      <c r="BB817" t="e">
        <f>IF(BA817&lt;=#REF!,#REF!,IF(BA817&lt;=#REF!,#REF!,IF(BA817&lt;=#REF!,#REF!,IF(BA817&lt;=#REF!,#REF!,#REF!))))</f>
        <v>#REF!</v>
      </c>
      <c r="BC817" s="51">
        <v>5</v>
      </c>
      <c r="BD817" s="21">
        <v>70</v>
      </c>
      <c r="BE817" s="21">
        <v>6.4399999999999999E-2</v>
      </c>
      <c r="BF817" s="26">
        <f t="shared" si="1147"/>
        <v>1186.1070079288058</v>
      </c>
      <c r="BG817" s="21">
        <v>7</v>
      </c>
      <c r="BH817" s="21">
        <f t="shared" si="1148"/>
        <v>10.5</v>
      </c>
      <c r="BI817" s="28">
        <f t="shared" si="1149"/>
        <v>1.1390624999999999E-6</v>
      </c>
      <c r="BJ817" s="27">
        <f t="shared" si="1150"/>
        <v>1.1390624999999999E-6</v>
      </c>
      <c r="BK817" s="28">
        <f t="shared" si="1151"/>
        <v>1.7463268216136603E-5</v>
      </c>
      <c r="BL817" s="35">
        <f t="shared" si="1152"/>
        <v>7.007314990112245E-4</v>
      </c>
      <c r="BM817" s="21" t="str">
        <f t="shared" si="1153"/>
        <v>Cr1</v>
      </c>
      <c r="BN817" s="51">
        <v>1</v>
      </c>
      <c r="BO817" s="21">
        <v>0</v>
      </c>
      <c r="BP817" s="50" t="s">
        <v>5497</v>
      </c>
      <c r="BQ817" s="14">
        <v>40000</v>
      </c>
      <c r="BR817">
        <f>IFERROR(VLOOKUP(AO817,'Model Failure data- Lines'!$A$37:$E$41,3,FALSE),'Model Failure data- Lines'!$C$37)</f>
        <v>5.2310000000000009E-2</v>
      </c>
      <c r="BS817" s="14">
        <f t="shared" si="1154"/>
        <v>38169.166620710901</v>
      </c>
      <c r="BT817" s="34">
        <f t="shared" si="1231"/>
        <v>16219.690279427485</v>
      </c>
      <c r="BU817" s="34">
        <f t="shared" si="1155"/>
        <v>2.3532611266396004</v>
      </c>
      <c r="BV817" s="54">
        <f t="shared" si="1156"/>
        <v>21949.476341283415</v>
      </c>
      <c r="BW817">
        <f>IFERROR(VLOOKUP(AO817,'Model Failure data- Lines'!$A$37:$E$41,4,FALSE),'Model Failure data- Lines'!$D$37)</f>
        <v>5.571000000000001E-2</v>
      </c>
      <c r="BX817" s="14">
        <f t="shared" si="1157"/>
        <v>40650.053000187429</v>
      </c>
      <c r="BY817" s="34">
        <f t="shared" si="1158"/>
        <v>14467.159581916621</v>
      </c>
      <c r="BZ817" s="71">
        <f t="shared" si="1159"/>
        <v>2.8098157603098808</v>
      </c>
      <c r="CA817" s="71">
        <f t="shared" si="1160"/>
        <v>26182.893418270807</v>
      </c>
      <c r="CB817" s="57">
        <v>2</v>
      </c>
      <c r="CC817">
        <f>IFERROR(VLOOKUP(AO817,'Model Failure data- Lines'!$A$37:$E$41,5,FALSE),'Model Failure data- Lines'!$E$37)</f>
        <v>6.1850000000000002E-2</v>
      </c>
      <c r="CD817" s="14">
        <f t="shared" si="1161"/>
        <v>45130.241932536206</v>
      </c>
      <c r="CE817" s="34">
        <f t="shared" si="1162"/>
        <v>11509.718506105295</v>
      </c>
      <c r="CF817" s="34">
        <f t="shared" si="1163"/>
        <v>3.9210552289873126</v>
      </c>
      <c r="CG817" s="54">
        <f t="shared" si="1164"/>
        <v>33620.523426430911</v>
      </c>
      <c r="CH817" t="e">
        <f>IFERROR(VLOOKUP(AO817,'Model Failure data- Lines'!#REF!,3,FALSE),'Model Failure data- Lines'!#REF!)</f>
        <v>#REF!</v>
      </c>
      <c r="CI817" s="14" t="e">
        <f t="shared" si="1165"/>
        <v>#REF!</v>
      </c>
      <c r="CJ817" s="34">
        <f t="shared" si="1166"/>
        <v>15557.495254108358</v>
      </c>
      <c r="CK817" s="34" t="e">
        <f t="shared" si="1167"/>
        <v>#REF!</v>
      </c>
      <c r="CL817" s="54" t="e">
        <f t="shared" si="1168"/>
        <v>#REF!</v>
      </c>
      <c r="CM817" t="e">
        <f>IFERROR(VLOOKUP(AO817,'Model Failure data- Lines'!#REF!,4,FALSE),'Model Failure data- Lines'!#REF!)</f>
        <v>#REF!</v>
      </c>
      <c r="CN817" s="14" t="e">
        <f t="shared" si="1169"/>
        <v>#REF!</v>
      </c>
      <c r="CO817" s="34">
        <f t="shared" si="1170"/>
        <v>13309.983358461159</v>
      </c>
      <c r="CP817" s="34" t="e">
        <f t="shared" si="1171"/>
        <v>#REF!</v>
      </c>
      <c r="CQ817" s="54" t="e">
        <f t="shared" si="1172"/>
        <v>#REF!</v>
      </c>
      <c r="CR817" t="e">
        <f>IFERROR(VLOOKUP(AO817,'Model Failure data- Lines'!#REF!,5,FALSE),'Model Failure data- Lines'!#REF!)</f>
        <v>#REF!</v>
      </c>
      <c r="CS817" s="14" t="e">
        <f t="shared" si="1173"/>
        <v>#REF!</v>
      </c>
      <c r="CT817" s="34">
        <f t="shared" si="1174"/>
        <v>9742.1134570784925</v>
      </c>
      <c r="CU817" s="34" t="e">
        <f t="shared" si="1175"/>
        <v>#REF!</v>
      </c>
      <c r="CV817" s="54" t="e">
        <f t="shared" si="1176"/>
        <v>#REF!</v>
      </c>
      <c r="CW817" t="s">
        <v>150</v>
      </c>
      <c r="CZ817">
        <f t="shared" si="1177"/>
        <v>26182.893418270807</v>
      </c>
      <c r="DA817" s="34">
        <f t="shared" si="1178"/>
        <v>2377.7028000000005</v>
      </c>
      <c r="DB817" s="34">
        <f t="shared" si="1179"/>
        <v>16.887107773042651</v>
      </c>
      <c r="DC817" s="34">
        <f t="shared" si="1180"/>
        <v>5562.0495924143779</v>
      </c>
      <c r="DD817" s="9">
        <f t="shared" si="1181"/>
        <v>32693.413500000002</v>
      </c>
      <c r="DE817" s="59">
        <f t="shared" si="1182"/>
        <v>5.8491997537839312E-2</v>
      </c>
      <c r="DF817" s="59">
        <f t="shared" si="1183"/>
        <v>4.1542646384654867E-4</v>
      </c>
      <c r="DG817" s="59">
        <f t="shared" si="1184"/>
        <v>0.13682760985302361</v>
      </c>
      <c r="DH817" s="59">
        <f t="shared" si="1185"/>
        <v>0.80426496614529042</v>
      </c>
      <c r="DI817" s="14">
        <f t="shared" si="1186"/>
        <v>1531.489737355005</v>
      </c>
      <c r="DJ817" s="14">
        <f t="shared" si="1187"/>
        <v>10.877066826023315</v>
      </c>
      <c r="DK817" s="14">
        <f t="shared" si="1188"/>
        <v>3582.5427254584579</v>
      </c>
      <c r="DL817" s="14">
        <f t="shared" si="1189"/>
        <v>21057.983888631315</v>
      </c>
      <c r="DM817">
        <f t="shared" si="1190"/>
        <v>33620.523426430911</v>
      </c>
      <c r="DN817" s="34">
        <f t="shared" si="1191"/>
        <v>2639.7580000000003</v>
      </c>
      <c r="DO817" s="34">
        <f t="shared" si="1192"/>
        <v>18.748296818572747</v>
      </c>
      <c r="DP817" s="34">
        <f t="shared" si="1193"/>
        <v>6175.0631357176308</v>
      </c>
      <c r="DQ817" s="9">
        <f t="shared" si="1194"/>
        <v>36296.672500000001</v>
      </c>
      <c r="DR817" s="59">
        <f t="shared" si="1195"/>
        <v>5.8491997537839312E-2</v>
      </c>
      <c r="DS817" s="59">
        <f t="shared" si="1196"/>
        <v>4.1542646384654867E-4</v>
      </c>
      <c r="DT817" s="59">
        <f t="shared" si="1197"/>
        <v>0.13682760985302361</v>
      </c>
      <c r="DU817" s="59">
        <f t="shared" si="1198"/>
        <v>0.80426496614529053</v>
      </c>
      <c r="DV817" s="14">
        <f t="shared" si="1199"/>
        <v>1966.5315734796659</v>
      </c>
      <c r="DW817" s="14">
        <f t="shared" si="1200"/>
        <v>13.966855159712242</v>
      </c>
      <c r="DX817" s="14">
        <f t="shared" si="1201"/>
        <v>4600.2158624461299</v>
      </c>
      <c r="DY817" s="14">
        <f t="shared" si="1202"/>
        <v>27039.8091353454</v>
      </c>
      <c r="DZ817" s="34" t="e">
        <f t="shared" si="1203"/>
        <v>#REF!</v>
      </c>
      <c r="EA817" s="34" t="e">
        <f t="shared" si="1204"/>
        <v>#REF!</v>
      </c>
      <c r="EB817" s="34" t="e">
        <f t="shared" si="1205"/>
        <v>#REF!</v>
      </c>
      <c r="EC817" s="34" t="e">
        <f t="shared" si="1206"/>
        <v>#REF!</v>
      </c>
      <c r="ED817" s="34" t="e">
        <f t="shared" si="1207"/>
        <v>#REF!</v>
      </c>
      <c r="EE817" s="59" t="e">
        <f t="shared" si="1208"/>
        <v>#REF!</v>
      </c>
      <c r="EF817" s="59" t="e">
        <f t="shared" si="1209"/>
        <v>#REF!</v>
      </c>
      <c r="EG817" s="59" t="e">
        <f t="shared" si="1210"/>
        <v>#REF!</v>
      </c>
      <c r="EH817" s="59" t="e">
        <f t="shared" si="1211"/>
        <v>#REF!</v>
      </c>
      <c r="EI817" s="14" t="e">
        <f t="shared" si="1212"/>
        <v>#REF!</v>
      </c>
      <c r="EJ817" s="14" t="e">
        <f t="shared" si="1213"/>
        <v>#REF!</v>
      </c>
      <c r="EK817" s="14" t="e">
        <f t="shared" si="1214"/>
        <v>#REF!</v>
      </c>
      <c r="EL817" s="14" t="e">
        <f t="shared" si="1215"/>
        <v>#REF!</v>
      </c>
      <c r="EM817" t="e">
        <f t="shared" si="1216"/>
        <v>#REF!</v>
      </c>
      <c r="EN817" s="34" t="e">
        <f t="shared" si="1217"/>
        <v>#REF!</v>
      </c>
      <c r="EO817" s="34" t="e">
        <f t="shared" si="1218"/>
        <v>#REF!</v>
      </c>
      <c r="EP817" s="34" t="e">
        <f t="shared" si="1219"/>
        <v>#REF!</v>
      </c>
      <c r="EQ817" s="34" t="e">
        <f t="shared" si="1220"/>
        <v>#REF!</v>
      </c>
      <c r="ER817" s="59" t="e">
        <f t="shared" si="1221"/>
        <v>#REF!</v>
      </c>
      <c r="ES817" s="59" t="e">
        <f t="shared" si="1222"/>
        <v>#REF!</v>
      </c>
      <c r="ET817" s="59" t="e">
        <f t="shared" si="1223"/>
        <v>#REF!</v>
      </c>
      <c r="EU817" s="59" t="e">
        <f t="shared" si="1224"/>
        <v>#REF!</v>
      </c>
      <c r="EV817" s="14" t="e">
        <f t="shared" si="1225"/>
        <v>#REF!</v>
      </c>
      <c r="EW817" s="14" t="e">
        <f t="shared" si="1226"/>
        <v>#REF!</v>
      </c>
      <c r="EX817" s="14" t="e">
        <f t="shared" si="1227"/>
        <v>#REF!</v>
      </c>
      <c r="EY817" s="14" t="e">
        <f t="shared" si="1228"/>
        <v>#REF!</v>
      </c>
    </row>
    <row r="818" spans="1:155" x14ac:dyDescent="0.2">
      <c r="A818" s="17">
        <v>30231181</v>
      </c>
      <c r="B818" t="s">
        <v>62</v>
      </c>
      <c r="C818" t="s">
        <v>3920</v>
      </c>
      <c r="D818" t="s">
        <v>3921</v>
      </c>
      <c r="E818" t="s">
        <v>388</v>
      </c>
      <c r="F818" t="s">
        <v>66</v>
      </c>
      <c r="G818" t="s">
        <v>42</v>
      </c>
      <c r="H818" t="s">
        <v>3922</v>
      </c>
      <c r="I818" t="s">
        <v>68</v>
      </c>
      <c r="J818" s="19" t="s">
        <v>69</v>
      </c>
      <c r="K818" t="s">
        <v>70</v>
      </c>
      <c r="L818">
        <v>1967</v>
      </c>
      <c r="M818">
        <f t="shared" si="1138"/>
        <v>1967</v>
      </c>
      <c r="N818">
        <v>52</v>
      </c>
      <c r="O818" s="19">
        <f t="shared" si="1139"/>
        <v>52</v>
      </c>
      <c r="P818" t="s">
        <v>80</v>
      </c>
      <c r="Q818" s="19" t="str">
        <f t="shared" si="1140"/>
        <v>50-60</v>
      </c>
      <c r="R818" s="23">
        <v>237.8</v>
      </c>
      <c r="S818" s="15">
        <f t="shared" si="1141"/>
        <v>0.23780000000000001</v>
      </c>
      <c r="T818">
        <v>30209796</v>
      </c>
      <c r="U818" t="s">
        <v>45</v>
      </c>
      <c r="V818" t="s">
        <v>46</v>
      </c>
      <c r="W818" s="20" t="s">
        <v>87</v>
      </c>
      <c r="X818" t="s">
        <v>88</v>
      </c>
      <c r="Z818" t="s">
        <v>3923</v>
      </c>
      <c r="AA818" t="s">
        <v>3924</v>
      </c>
      <c r="AB818" t="s">
        <v>196</v>
      </c>
      <c r="AC818">
        <v>1967</v>
      </c>
      <c r="AD818">
        <v>104</v>
      </c>
      <c r="AE818" t="str">
        <f t="shared" si="1142"/>
        <v>&gt;80</v>
      </c>
      <c r="AF818">
        <v>-37.690259859999998</v>
      </c>
      <c r="AG818">
        <v>145.01478924</v>
      </c>
      <c r="AH818" t="s">
        <v>75</v>
      </c>
      <c r="AI818" t="s">
        <v>76</v>
      </c>
      <c r="AJ818" s="33" t="s">
        <v>731</v>
      </c>
      <c r="AL818" t="s">
        <v>48</v>
      </c>
      <c r="AM818" t="s">
        <v>86</v>
      </c>
      <c r="AN818">
        <v>220</v>
      </c>
      <c r="AO818" s="69">
        <v>2</v>
      </c>
      <c r="AP818">
        <v>2</v>
      </c>
      <c r="AQ818">
        <v>0</v>
      </c>
      <c r="AR818">
        <v>2</v>
      </c>
      <c r="AS818" s="82" t="str">
        <f t="shared" si="1143"/>
        <v>Gw-0-2</v>
      </c>
      <c r="AT818" s="14">
        <f t="shared" si="1144"/>
        <v>40000</v>
      </c>
      <c r="AU818" s="81">
        <f>VLOOKUP(C818,Bushfire_Vlookup!$F$2:$H$12575,3,FALSE)</f>
        <v>165.26172399999999</v>
      </c>
      <c r="AV818" s="14">
        <f>VLOOKUP(AS818,Safety_collateral_Vlookup!$J$3:$L$20,2,FALSE)</f>
        <v>93570.139925214826</v>
      </c>
      <c r="AW818" s="14">
        <f>VLOOKUP(AS818,Safety_collateral_Vlookup!$J$3:$L$20,3,FALSE)</f>
        <v>550000</v>
      </c>
      <c r="AX818" s="48">
        <f t="shared" si="1145"/>
        <v>729545.67355971213</v>
      </c>
      <c r="AY818" s="49">
        <f t="shared" si="1230"/>
        <v>18072.8</v>
      </c>
      <c r="AZ818" s="14">
        <v>76000</v>
      </c>
      <c r="BA818" s="16">
        <f t="shared" si="1146"/>
        <v>40.36705289494224</v>
      </c>
      <c r="BB818" t="e">
        <f>IF(BA818&lt;=#REF!,#REF!,IF(BA818&lt;=#REF!,#REF!,IF(BA818&lt;=#REF!,#REF!,IF(BA818&lt;=#REF!,#REF!,#REF!))))</f>
        <v>#REF!</v>
      </c>
      <c r="BC818" s="51">
        <v>5</v>
      </c>
      <c r="BD818" s="21">
        <v>70</v>
      </c>
      <c r="BE818" s="21">
        <v>6.4399999999999999E-2</v>
      </c>
      <c r="BF818" s="26">
        <f t="shared" si="1147"/>
        <v>1178.8199376665275</v>
      </c>
      <c r="BG818" s="21">
        <v>7</v>
      </c>
      <c r="BH818" s="21">
        <f t="shared" si="1148"/>
        <v>10.5</v>
      </c>
      <c r="BI818" s="28">
        <f t="shared" si="1149"/>
        <v>1.1390624999999999E-6</v>
      </c>
      <c r="BJ818" s="27">
        <f t="shared" si="1150"/>
        <v>1.1390624999999999E-6</v>
      </c>
      <c r="BK818" s="28">
        <f t="shared" si="1151"/>
        <v>1.7463268216136599E-5</v>
      </c>
      <c r="BL818" s="35">
        <f t="shared" si="1152"/>
        <v>7.049406717993498E-4</v>
      </c>
      <c r="BM818" s="21" t="str">
        <f t="shared" si="1153"/>
        <v>Cr1</v>
      </c>
      <c r="BN818" s="51">
        <v>1</v>
      </c>
      <c r="BO818" s="21">
        <v>0</v>
      </c>
      <c r="BP818" s="50" t="s">
        <v>5497</v>
      </c>
      <c r="BQ818" s="14">
        <v>40000</v>
      </c>
      <c r="BR818">
        <f>IFERROR(VLOOKUP(AO818,'Model Failure data- Lines'!$A$37:$E$41,3,FALSE),'Model Failure data- Lines'!$C$37)</f>
        <v>5.2310000000000009E-2</v>
      </c>
      <c r="BS818" s="14">
        <f t="shared" si="1154"/>
        <v>38162.534183908545</v>
      </c>
      <c r="BT818" s="34">
        <f t="shared" si="1231"/>
        <v>16120.041578333497</v>
      </c>
      <c r="BU818" s="34">
        <f t="shared" si="1155"/>
        <v>2.3673967587777041</v>
      </c>
      <c r="BV818" s="54">
        <f t="shared" si="1156"/>
        <v>22042.492605575047</v>
      </c>
      <c r="BW818">
        <f>IFERROR(VLOOKUP(AO818,'Model Failure data- Lines'!$A$37:$E$41,4,FALSE),'Model Failure data- Lines'!$D$37)</f>
        <v>5.571000000000001E-2</v>
      </c>
      <c r="BX818" s="14">
        <f t="shared" si="1157"/>
        <v>40642.989474011571</v>
      </c>
      <c r="BY818" s="34">
        <f t="shared" si="1158"/>
        <v>14378.277880970336</v>
      </c>
      <c r="BZ818" s="71">
        <f t="shared" si="1159"/>
        <v>2.8266938370834107</v>
      </c>
      <c r="CA818" s="71">
        <f t="shared" si="1160"/>
        <v>26264.711593041233</v>
      </c>
      <c r="CB818" s="57">
        <v>2</v>
      </c>
      <c r="CC818">
        <f>IFERROR(VLOOKUP(AO818,'Model Failure data- Lines'!$A$37:$E$41,5,FALSE),'Model Failure data- Lines'!$E$37)</f>
        <v>6.1850000000000002E-2</v>
      </c>
      <c r="CD818" s="14">
        <f t="shared" si="1161"/>
        <v>45122.399909668195</v>
      </c>
      <c r="CE818" s="34">
        <f t="shared" si="1162"/>
        <v>11439.006397592004</v>
      </c>
      <c r="CF818" s="34">
        <f t="shared" si="1163"/>
        <v>3.9446083288463583</v>
      </c>
      <c r="CG818" s="54">
        <f t="shared" si="1164"/>
        <v>33683.393512076189</v>
      </c>
      <c r="CH818" t="e">
        <f>IFERROR(VLOOKUP(AO818,'Model Failure data- Lines'!#REF!,3,FALSE),'Model Failure data- Lines'!#REF!)</f>
        <v>#REF!</v>
      </c>
      <c r="CI818" s="14" t="e">
        <f t="shared" si="1165"/>
        <v>#REF!</v>
      </c>
      <c r="CJ818" s="34">
        <f t="shared" si="1166"/>
        <v>15461.914872014744</v>
      </c>
      <c r="CK818" s="34" t="e">
        <f t="shared" si="1167"/>
        <v>#REF!</v>
      </c>
      <c r="CL818" s="54" t="e">
        <f t="shared" si="1168"/>
        <v>#REF!</v>
      </c>
      <c r="CM818" t="e">
        <f>IFERROR(VLOOKUP(AO818,'Model Failure data- Lines'!#REF!,4,FALSE),'Model Failure data- Lines'!#REF!)</f>
        <v>#REF!</v>
      </c>
      <c r="CN818" s="14" t="e">
        <f t="shared" si="1169"/>
        <v>#REF!</v>
      </c>
      <c r="CO818" s="34">
        <f t="shared" si="1170"/>
        <v>13228.210986091291</v>
      </c>
      <c r="CP818" s="34" t="e">
        <f t="shared" si="1171"/>
        <v>#REF!</v>
      </c>
      <c r="CQ818" s="54" t="e">
        <f t="shared" si="1172"/>
        <v>#REF!</v>
      </c>
      <c r="CR818" t="e">
        <f>IFERROR(VLOOKUP(AO818,'Model Failure data- Lines'!#REF!,5,FALSE),'Model Failure data- Lines'!#REF!)</f>
        <v>#REF!</v>
      </c>
      <c r="CS818" s="14" t="e">
        <f t="shared" si="1173"/>
        <v>#REF!</v>
      </c>
      <c r="CT818" s="34">
        <f t="shared" si="1174"/>
        <v>9682.2609608110724</v>
      </c>
      <c r="CU818" s="34" t="e">
        <f t="shared" si="1175"/>
        <v>#REF!</v>
      </c>
      <c r="CV818" s="54" t="e">
        <f t="shared" si="1176"/>
        <v>#REF!</v>
      </c>
      <c r="CW818" t="s">
        <v>196</v>
      </c>
      <c r="CZ818">
        <f t="shared" si="1177"/>
        <v>26264.711593041233</v>
      </c>
      <c r="DA818" s="34">
        <f t="shared" si="1178"/>
        <v>2377.7028000000005</v>
      </c>
      <c r="DB818" s="34">
        <f t="shared" si="1179"/>
        <v>9.8235815971906799</v>
      </c>
      <c r="DC818" s="34">
        <f t="shared" si="1180"/>
        <v>5562.0495924143779</v>
      </c>
      <c r="DD818" s="9">
        <f t="shared" si="1181"/>
        <v>32693.413500000002</v>
      </c>
      <c r="DE818" s="59">
        <f t="shared" si="1182"/>
        <v>5.8502163122631019E-2</v>
      </c>
      <c r="DF818" s="59">
        <f t="shared" si="1183"/>
        <v>2.4170420838438061E-4</v>
      </c>
      <c r="DG818" s="59">
        <f t="shared" si="1184"/>
        <v>0.13685138973280817</v>
      </c>
      <c r="DH818" s="59">
        <f t="shared" si="1185"/>
        <v>0.80440474293617648</v>
      </c>
      <c r="DI818" s="14">
        <f t="shared" si="1186"/>
        <v>1536.5424419849562</v>
      </c>
      <c r="DJ818" s="14">
        <f t="shared" si="1187"/>
        <v>6.3482913240400958</v>
      </c>
      <c r="DK818" s="14">
        <f t="shared" si="1188"/>
        <v>3594.3622824390904</v>
      </c>
      <c r="DL818" s="14">
        <f t="shared" si="1189"/>
        <v>21127.45857729315</v>
      </c>
      <c r="DM818">
        <f t="shared" si="1190"/>
        <v>33683.393512076189</v>
      </c>
      <c r="DN818" s="34">
        <f t="shared" si="1191"/>
        <v>2639.7580000000003</v>
      </c>
      <c r="DO818" s="34">
        <f t="shared" si="1192"/>
        <v>10.906273950569798</v>
      </c>
      <c r="DP818" s="34">
        <f t="shared" si="1193"/>
        <v>6175.0631357176308</v>
      </c>
      <c r="DQ818" s="9">
        <f t="shared" si="1194"/>
        <v>36296.672500000001</v>
      </c>
      <c r="DR818" s="59">
        <f t="shared" si="1195"/>
        <v>5.8502163122631026E-2</v>
      </c>
      <c r="DS818" s="59">
        <f t="shared" si="1196"/>
        <v>2.4170420838438061E-4</v>
      </c>
      <c r="DT818" s="59">
        <f t="shared" si="1197"/>
        <v>0.13685138973280819</v>
      </c>
      <c r="DU818" s="59">
        <f t="shared" si="1198"/>
        <v>0.80440474293617659</v>
      </c>
      <c r="DV818" s="14">
        <f t="shared" si="1199"/>
        <v>1970.5513817672529</v>
      </c>
      <c r="DW818" s="14">
        <f t="shared" si="1200"/>
        <v>8.1414179645359575</v>
      </c>
      <c r="DX818" s="14">
        <f t="shared" si="1201"/>
        <v>4609.6192130446816</v>
      </c>
      <c r="DY818" s="14">
        <f t="shared" si="1202"/>
        <v>27095.081499299726</v>
      </c>
      <c r="DZ818" s="34" t="e">
        <f t="shared" si="1203"/>
        <v>#REF!</v>
      </c>
      <c r="EA818" s="34" t="e">
        <f t="shared" si="1204"/>
        <v>#REF!</v>
      </c>
      <c r="EB818" s="34" t="e">
        <f t="shared" si="1205"/>
        <v>#REF!</v>
      </c>
      <c r="EC818" s="34" t="e">
        <f t="shared" si="1206"/>
        <v>#REF!</v>
      </c>
      <c r="ED818" s="34" t="e">
        <f t="shared" si="1207"/>
        <v>#REF!</v>
      </c>
      <c r="EE818" s="59" t="e">
        <f t="shared" si="1208"/>
        <v>#REF!</v>
      </c>
      <c r="EF818" s="59" t="e">
        <f t="shared" si="1209"/>
        <v>#REF!</v>
      </c>
      <c r="EG818" s="59" t="e">
        <f t="shared" si="1210"/>
        <v>#REF!</v>
      </c>
      <c r="EH818" s="59" t="e">
        <f t="shared" si="1211"/>
        <v>#REF!</v>
      </c>
      <c r="EI818" s="14" t="e">
        <f t="shared" si="1212"/>
        <v>#REF!</v>
      </c>
      <c r="EJ818" s="14" t="e">
        <f t="shared" si="1213"/>
        <v>#REF!</v>
      </c>
      <c r="EK818" s="14" t="e">
        <f t="shared" si="1214"/>
        <v>#REF!</v>
      </c>
      <c r="EL818" s="14" t="e">
        <f t="shared" si="1215"/>
        <v>#REF!</v>
      </c>
      <c r="EM818" t="e">
        <f t="shared" si="1216"/>
        <v>#REF!</v>
      </c>
      <c r="EN818" s="34" t="e">
        <f t="shared" si="1217"/>
        <v>#REF!</v>
      </c>
      <c r="EO818" s="34" t="e">
        <f t="shared" si="1218"/>
        <v>#REF!</v>
      </c>
      <c r="EP818" s="34" t="e">
        <f t="shared" si="1219"/>
        <v>#REF!</v>
      </c>
      <c r="EQ818" s="34" t="e">
        <f t="shared" si="1220"/>
        <v>#REF!</v>
      </c>
      <c r="ER818" s="59" t="e">
        <f t="shared" si="1221"/>
        <v>#REF!</v>
      </c>
      <c r="ES818" s="59" t="e">
        <f t="shared" si="1222"/>
        <v>#REF!</v>
      </c>
      <c r="ET818" s="59" t="e">
        <f t="shared" si="1223"/>
        <v>#REF!</v>
      </c>
      <c r="EU818" s="59" t="e">
        <f t="shared" si="1224"/>
        <v>#REF!</v>
      </c>
      <c r="EV818" s="14" t="e">
        <f t="shared" si="1225"/>
        <v>#REF!</v>
      </c>
      <c r="EW818" s="14" t="e">
        <f t="shared" si="1226"/>
        <v>#REF!</v>
      </c>
      <c r="EX818" s="14" t="e">
        <f t="shared" si="1227"/>
        <v>#REF!</v>
      </c>
      <c r="EY818" s="14" t="e">
        <f t="shared" si="1228"/>
        <v>#REF!</v>
      </c>
    </row>
    <row r="819" spans="1:155" x14ac:dyDescent="0.2">
      <c r="A819" s="17">
        <v>30177436</v>
      </c>
      <c r="B819" t="s">
        <v>62</v>
      </c>
      <c r="C819" t="s">
        <v>3239</v>
      </c>
      <c r="D819" t="s">
        <v>3240</v>
      </c>
      <c r="E819" t="s">
        <v>3241</v>
      </c>
      <c r="F819" t="s">
        <v>66</v>
      </c>
      <c r="G819" t="s">
        <v>42</v>
      </c>
      <c r="H819" t="s">
        <v>3242</v>
      </c>
      <c r="I819" t="s">
        <v>68</v>
      </c>
      <c r="J819" s="19" t="s">
        <v>69</v>
      </c>
      <c r="K819" t="s">
        <v>70</v>
      </c>
      <c r="L819">
        <v>1967</v>
      </c>
      <c r="M819">
        <f t="shared" si="1138"/>
        <v>1967</v>
      </c>
      <c r="N819">
        <v>52</v>
      </c>
      <c r="O819" s="19">
        <f t="shared" si="1139"/>
        <v>52</v>
      </c>
      <c r="P819" t="s">
        <v>80</v>
      </c>
      <c r="Q819" s="19" t="str">
        <f t="shared" si="1140"/>
        <v>50-60</v>
      </c>
      <c r="R819" s="23">
        <v>271.27</v>
      </c>
      <c r="S819" s="15">
        <f t="shared" si="1141"/>
        <v>0.27126999999999996</v>
      </c>
      <c r="T819">
        <v>30002199</v>
      </c>
      <c r="U819" t="s">
        <v>45</v>
      </c>
      <c r="V819" t="s">
        <v>46</v>
      </c>
      <c r="W819" s="20" t="s">
        <v>87</v>
      </c>
      <c r="X819" t="s">
        <v>88</v>
      </c>
      <c r="Z819" t="s">
        <v>3243</v>
      </c>
      <c r="AA819" t="s">
        <v>3244</v>
      </c>
      <c r="AB819" t="s">
        <v>425</v>
      </c>
      <c r="AC819">
        <v>1967</v>
      </c>
      <c r="AD819">
        <v>104</v>
      </c>
      <c r="AE819" t="str">
        <f t="shared" si="1142"/>
        <v>&gt;80</v>
      </c>
      <c r="AF819">
        <v>-37.691507610000002</v>
      </c>
      <c r="AG819">
        <v>145.01260310999999</v>
      </c>
      <c r="AH819" t="s">
        <v>75</v>
      </c>
      <c r="AI819" t="s">
        <v>76</v>
      </c>
      <c r="AJ819" s="33" t="s">
        <v>731</v>
      </c>
      <c r="AL819" t="s">
        <v>78</v>
      </c>
      <c r="AM819" t="s">
        <v>79</v>
      </c>
      <c r="AN819">
        <v>220</v>
      </c>
      <c r="AO819" s="69">
        <v>2</v>
      </c>
      <c r="AP819">
        <v>2</v>
      </c>
      <c r="AQ819">
        <v>3</v>
      </c>
      <c r="AR819">
        <v>2</v>
      </c>
      <c r="AS819" s="82" t="str">
        <f t="shared" si="1143"/>
        <v>Gw-3-2</v>
      </c>
      <c r="AT819" s="14">
        <f t="shared" si="1144"/>
        <v>40000</v>
      </c>
      <c r="AU819" s="81">
        <f>VLOOKUP(C819,Bushfire_Vlookup!$F$2:$H$12575,3,FALSE)</f>
        <v>170.95386099999999</v>
      </c>
      <c r="AV819" s="14">
        <f>VLOOKUP(AS819,Safety_collateral_Vlookup!$J$3:$L$20,2,FALSE)</f>
        <v>2374990.7140716286</v>
      </c>
      <c r="AW819" s="14">
        <f>VLOOKUP(AS819,Safety_collateral_Vlookup!$J$3:$L$20,3,FALSE)</f>
        <v>550000</v>
      </c>
      <c r="AX819" s="48">
        <f t="shared" si="1145"/>
        <v>3163827.4996841145</v>
      </c>
      <c r="AY819" s="49">
        <f t="shared" si="1230"/>
        <v>20616.519999999997</v>
      </c>
      <c r="AZ819" s="14">
        <v>76000</v>
      </c>
      <c r="BA819" s="16">
        <f t="shared" si="1146"/>
        <v>153.46079259177179</v>
      </c>
      <c r="BB819" t="e">
        <f>IF(BA819&lt;=#REF!,#REF!,IF(BA819&lt;=#REF!,#REF!,IF(BA819&lt;=#REF!,#REF!,IF(BA819&lt;=#REF!,#REF!,#REF!))))</f>
        <v>#REF!</v>
      </c>
      <c r="BC819" s="51">
        <v>5</v>
      </c>
      <c r="BD819" s="21">
        <v>70</v>
      </c>
      <c r="BE819" s="21">
        <v>6.4399999999999999E-2</v>
      </c>
      <c r="BF819" s="26">
        <f t="shared" si="1147"/>
        <v>1344.7371088763618</v>
      </c>
      <c r="BG819" s="21">
        <v>7</v>
      </c>
      <c r="BH819" s="21">
        <f t="shared" si="1148"/>
        <v>10.5</v>
      </c>
      <c r="BI819" s="28">
        <f t="shared" si="1149"/>
        <v>1.1390624999999999E-6</v>
      </c>
      <c r="BJ819" s="27">
        <f t="shared" si="1150"/>
        <v>1.1390624999999999E-6</v>
      </c>
      <c r="BK819" s="28">
        <f t="shared" si="1151"/>
        <v>1.7463268216136603E-5</v>
      </c>
      <c r="BL819" s="35">
        <f t="shared" si="1152"/>
        <v>2.6799269816910197E-3</v>
      </c>
      <c r="BM819" s="21" t="str">
        <f t="shared" si="1153"/>
        <v>Cr1</v>
      </c>
      <c r="BN819" s="51">
        <v>1</v>
      </c>
      <c r="BO819" s="21">
        <v>0</v>
      </c>
      <c r="BP819" s="50" t="s">
        <v>5497</v>
      </c>
      <c r="BQ819" s="14">
        <v>40000</v>
      </c>
      <c r="BR819">
        <f>IFERROR(VLOOKUP(AO819,'Model Failure data- Lines'!$A$37:$E$41,3,FALSE),'Model Failure data- Lines'!$C$37)</f>
        <v>5.2310000000000009E-2</v>
      </c>
      <c r="BS819" s="14">
        <f t="shared" si="1154"/>
        <v>165499.81650847607</v>
      </c>
      <c r="BT819" s="34">
        <f t="shared" si="1231"/>
        <v>18388.913704602721</v>
      </c>
      <c r="BU819" s="34">
        <f t="shared" si="1155"/>
        <v>8.9999778761837188</v>
      </c>
      <c r="BV819" s="54">
        <f t="shared" si="1156"/>
        <v>147110.90280387335</v>
      </c>
      <c r="BW819">
        <f>IFERROR(VLOOKUP(AO819,'Model Failure data- Lines'!$A$37:$E$41,4,FALSE),'Model Failure data- Lines'!$D$37)</f>
        <v>5.571000000000001E-2</v>
      </c>
      <c r="BX819" s="14">
        <f t="shared" si="1157"/>
        <v>176256.83000740205</v>
      </c>
      <c r="BY819" s="34">
        <f t="shared" si="1158"/>
        <v>16401.999330407161</v>
      </c>
      <c r="BZ819" s="71">
        <f t="shared" si="1159"/>
        <v>10.746057627294554</v>
      </c>
      <c r="CA819" s="71">
        <f t="shared" si="1160"/>
        <v>159854.8306769949</v>
      </c>
      <c r="CB819" s="57">
        <v>2</v>
      </c>
      <c r="CC819">
        <f>IFERROR(VLOOKUP(AO819,'Model Failure data- Lines'!$A$37:$E$41,5,FALSE),'Model Failure data- Lines'!$E$37)</f>
        <v>6.1850000000000002E-2</v>
      </c>
      <c r="CD819" s="14">
        <f t="shared" si="1161"/>
        <v>195682.73085546249</v>
      </c>
      <c r="CE819" s="34">
        <f t="shared" si="1162"/>
        <v>13049.029711836765</v>
      </c>
      <c r="CF819" s="34">
        <f t="shared" si="1163"/>
        <v>14.995960249669661</v>
      </c>
      <c r="CG819" s="54">
        <f t="shared" si="1164"/>
        <v>182633.70114362572</v>
      </c>
      <c r="CH819" t="e">
        <f>IFERROR(VLOOKUP(AO819,'Model Failure data- Lines'!#REF!,3,FALSE),'Model Failure data- Lines'!#REF!)</f>
        <v>#REF!</v>
      </c>
      <c r="CI819" s="14" t="e">
        <f t="shared" si="1165"/>
        <v>#REF!</v>
      </c>
      <c r="CJ819" s="34">
        <f t="shared" si="1166"/>
        <v>17638.156633016984</v>
      </c>
      <c r="CK819" s="34" t="e">
        <f t="shared" si="1167"/>
        <v>#REF!</v>
      </c>
      <c r="CL819" s="54" t="e">
        <f t="shared" si="1168"/>
        <v>#REF!</v>
      </c>
      <c r="CM819" t="e">
        <f>IFERROR(VLOOKUP(AO819,'Model Failure data- Lines'!#REF!,4,FALSE),'Model Failure data- Lines'!#REF!)</f>
        <v>#REF!</v>
      </c>
      <c r="CN819" s="14" t="e">
        <f t="shared" si="1169"/>
        <v>#REF!</v>
      </c>
      <c r="CO819" s="34">
        <f t="shared" si="1170"/>
        <v>15090.06221277117</v>
      </c>
      <c r="CP819" s="34" t="e">
        <f t="shared" si="1171"/>
        <v>#REF!</v>
      </c>
      <c r="CQ819" s="54" t="e">
        <f t="shared" si="1172"/>
        <v>#REF!</v>
      </c>
      <c r="CR819" t="e">
        <f>IFERROR(VLOOKUP(AO819,'Model Failure data- Lines'!#REF!,5,FALSE),'Model Failure data- Lines'!#REF!)</f>
        <v>#REF!</v>
      </c>
      <c r="CS819" s="14" t="e">
        <f t="shared" si="1173"/>
        <v>#REF!</v>
      </c>
      <c r="CT819" s="34">
        <f t="shared" si="1174"/>
        <v>11045.024940450881</v>
      </c>
      <c r="CU819" s="34" t="e">
        <f t="shared" si="1175"/>
        <v>#REF!</v>
      </c>
      <c r="CV819" s="54" t="e">
        <f t="shared" si="1176"/>
        <v>#REF!</v>
      </c>
      <c r="CW819" t="s">
        <v>425</v>
      </c>
      <c r="CZ819">
        <f t="shared" si="1177"/>
        <v>159854.8306769949</v>
      </c>
      <c r="DA819" s="34">
        <f t="shared" si="1178"/>
        <v>2377.7028000000005</v>
      </c>
      <c r="DB819" s="34">
        <f t="shared" si="1179"/>
        <v>10.161936849262771</v>
      </c>
      <c r="DC819" s="34">
        <f t="shared" si="1180"/>
        <v>141175.55177055279</v>
      </c>
      <c r="DD819" s="9">
        <f t="shared" si="1181"/>
        <v>32693.413500000002</v>
      </c>
      <c r="DE819" s="59">
        <f t="shared" si="1182"/>
        <v>1.3489989578844388E-2</v>
      </c>
      <c r="DF819" s="59">
        <f t="shared" si="1183"/>
        <v>5.7654145083830292E-5</v>
      </c>
      <c r="DG819" s="59">
        <f t="shared" si="1184"/>
        <v>0.80096499956696154</v>
      </c>
      <c r="DH819" s="59">
        <f t="shared" si="1185"/>
        <v>0.18548735670911032</v>
      </c>
      <c r="DI819" s="14">
        <f t="shared" si="1186"/>
        <v>2156.4399999605953</v>
      </c>
      <c r="DJ819" s="14">
        <f t="shared" si="1187"/>
        <v>9.2162936002025901</v>
      </c>
      <c r="DK819" s="14">
        <f t="shared" si="1188"/>
        <v>128038.12438397591</v>
      </c>
      <c r="DL819" s="14">
        <f t="shared" si="1189"/>
        <v>29651.049999458177</v>
      </c>
      <c r="DM819">
        <f t="shared" si="1190"/>
        <v>182633.70114362572</v>
      </c>
      <c r="DN819" s="34">
        <f t="shared" si="1191"/>
        <v>2639.7580000000003</v>
      </c>
      <c r="DO819" s="34">
        <f t="shared" si="1192"/>
        <v>11.281920555140948</v>
      </c>
      <c r="DP819" s="34">
        <f t="shared" si="1193"/>
        <v>156735.01843490734</v>
      </c>
      <c r="DQ819" s="9">
        <f t="shared" si="1194"/>
        <v>36296.672500000001</v>
      </c>
      <c r="DR819" s="59">
        <f t="shared" si="1195"/>
        <v>1.3489989578844388E-2</v>
      </c>
      <c r="DS819" s="59">
        <f t="shared" si="1196"/>
        <v>5.7654145083830286E-5</v>
      </c>
      <c r="DT819" s="59">
        <f t="shared" si="1197"/>
        <v>0.80096499956696143</v>
      </c>
      <c r="DU819" s="59">
        <f t="shared" si="1198"/>
        <v>0.18548735670911032</v>
      </c>
      <c r="DV819" s="14">
        <f t="shared" si="1199"/>
        <v>2463.7267251732915</v>
      </c>
      <c r="DW819" s="14">
        <f t="shared" si="1200"/>
        <v>10.5295899029315</v>
      </c>
      <c r="DX819" s="14">
        <f t="shared" si="1201"/>
        <v>146283.20235741674</v>
      </c>
      <c r="DY819" s="14">
        <f t="shared" si="1202"/>
        <v>33876.242471132755</v>
      </c>
      <c r="DZ819" s="34" t="e">
        <f t="shared" si="1203"/>
        <v>#REF!</v>
      </c>
      <c r="EA819" s="34" t="e">
        <f t="shared" si="1204"/>
        <v>#REF!</v>
      </c>
      <c r="EB819" s="34" t="e">
        <f t="shared" si="1205"/>
        <v>#REF!</v>
      </c>
      <c r="EC819" s="34" t="e">
        <f t="shared" si="1206"/>
        <v>#REF!</v>
      </c>
      <c r="ED819" s="34" t="e">
        <f t="shared" si="1207"/>
        <v>#REF!</v>
      </c>
      <c r="EE819" s="59" t="e">
        <f t="shared" si="1208"/>
        <v>#REF!</v>
      </c>
      <c r="EF819" s="59" t="e">
        <f t="shared" si="1209"/>
        <v>#REF!</v>
      </c>
      <c r="EG819" s="59" t="e">
        <f t="shared" si="1210"/>
        <v>#REF!</v>
      </c>
      <c r="EH819" s="59" t="e">
        <f t="shared" si="1211"/>
        <v>#REF!</v>
      </c>
      <c r="EI819" s="14" t="e">
        <f t="shared" si="1212"/>
        <v>#REF!</v>
      </c>
      <c r="EJ819" s="14" t="e">
        <f t="shared" si="1213"/>
        <v>#REF!</v>
      </c>
      <c r="EK819" s="14" t="e">
        <f t="shared" si="1214"/>
        <v>#REF!</v>
      </c>
      <c r="EL819" s="14" t="e">
        <f t="shared" si="1215"/>
        <v>#REF!</v>
      </c>
      <c r="EM819" t="e">
        <f t="shared" si="1216"/>
        <v>#REF!</v>
      </c>
      <c r="EN819" s="34" t="e">
        <f t="shared" si="1217"/>
        <v>#REF!</v>
      </c>
      <c r="EO819" s="34" t="e">
        <f t="shared" si="1218"/>
        <v>#REF!</v>
      </c>
      <c r="EP819" s="34" t="e">
        <f t="shared" si="1219"/>
        <v>#REF!</v>
      </c>
      <c r="EQ819" s="34" t="e">
        <f t="shared" si="1220"/>
        <v>#REF!</v>
      </c>
      <c r="ER819" s="59" t="e">
        <f t="shared" si="1221"/>
        <v>#REF!</v>
      </c>
      <c r="ES819" s="59" t="e">
        <f t="shared" si="1222"/>
        <v>#REF!</v>
      </c>
      <c r="ET819" s="59" t="e">
        <f t="shared" si="1223"/>
        <v>#REF!</v>
      </c>
      <c r="EU819" s="59" t="e">
        <f t="shared" si="1224"/>
        <v>#REF!</v>
      </c>
      <c r="EV819" s="14" t="e">
        <f t="shared" si="1225"/>
        <v>#REF!</v>
      </c>
      <c r="EW819" s="14" t="e">
        <f t="shared" si="1226"/>
        <v>#REF!</v>
      </c>
      <c r="EX819" s="14" t="e">
        <f t="shared" si="1227"/>
        <v>#REF!</v>
      </c>
      <c r="EY819" s="14" t="e">
        <f t="shared" si="1228"/>
        <v>#REF!</v>
      </c>
    </row>
    <row r="820" spans="1:155" x14ac:dyDescent="0.2">
      <c r="A820" s="17">
        <v>30163506</v>
      </c>
      <c r="B820" t="s">
        <v>62</v>
      </c>
      <c r="C820" t="s">
        <v>3036</v>
      </c>
      <c r="D820" t="s">
        <v>3037</v>
      </c>
      <c r="E820" t="s">
        <v>1057</v>
      </c>
      <c r="F820" t="s">
        <v>66</v>
      </c>
      <c r="G820" t="s">
        <v>42</v>
      </c>
      <c r="H820" t="s">
        <v>3038</v>
      </c>
      <c r="I820" t="s">
        <v>68</v>
      </c>
      <c r="J820" s="19" t="s">
        <v>69</v>
      </c>
      <c r="K820" t="s">
        <v>70</v>
      </c>
      <c r="L820">
        <v>1967</v>
      </c>
      <c r="M820">
        <f t="shared" si="1138"/>
        <v>1967</v>
      </c>
      <c r="N820">
        <v>52</v>
      </c>
      <c r="O820" s="19">
        <f t="shared" si="1139"/>
        <v>52</v>
      </c>
      <c r="P820" t="s">
        <v>80</v>
      </c>
      <c r="Q820" s="19" t="str">
        <f t="shared" si="1140"/>
        <v>50-60</v>
      </c>
      <c r="R820" s="23">
        <v>185.2</v>
      </c>
      <c r="S820" s="15">
        <f t="shared" si="1141"/>
        <v>0.18519999999999998</v>
      </c>
      <c r="T820">
        <v>30000605</v>
      </c>
      <c r="U820" t="s">
        <v>45</v>
      </c>
      <c r="V820" t="s">
        <v>46</v>
      </c>
      <c r="W820" s="20" t="s">
        <v>87</v>
      </c>
      <c r="X820" t="s">
        <v>88</v>
      </c>
      <c r="Z820" t="s">
        <v>3039</v>
      </c>
      <c r="AA820" t="s">
        <v>3040</v>
      </c>
      <c r="AB820" t="s">
        <v>490</v>
      </c>
      <c r="AC820">
        <v>1967</v>
      </c>
      <c r="AD820">
        <v>104</v>
      </c>
      <c r="AE820" t="str">
        <f t="shared" si="1142"/>
        <v>&gt;80</v>
      </c>
      <c r="AF820">
        <v>-37.691177619999998</v>
      </c>
      <c r="AG820">
        <v>145.00956027999999</v>
      </c>
      <c r="AH820" t="s">
        <v>75</v>
      </c>
      <c r="AI820" t="s">
        <v>76</v>
      </c>
      <c r="AJ820" s="33" t="s">
        <v>731</v>
      </c>
      <c r="AL820" t="s">
        <v>48</v>
      </c>
      <c r="AM820" t="s">
        <v>86</v>
      </c>
      <c r="AN820">
        <v>220</v>
      </c>
      <c r="AO820" s="69">
        <v>2</v>
      </c>
      <c r="AP820">
        <v>2</v>
      </c>
      <c r="AQ820">
        <v>0</v>
      </c>
      <c r="AR820">
        <v>2</v>
      </c>
      <c r="AS820" s="82" t="str">
        <f t="shared" si="1143"/>
        <v>Gw-0-2</v>
      </c>
      <c r="AT820" s="14">
        <f t="shared" si="1144"/>
        <v>40000</v>
      </c>
      <c r="AU820" s="81">
        <f>VLOOKUP(C820,Bushfire_Vlookup!$F$2:$H$12575,3,FALSE)</f>
        <v>151.03138000000001</v>
      </c>
      <c r="AV820" s="14">
        <f>VLOOKUP(AS820,Safety_collateral_Vlookup!$J$3:$L$20,2,FALSE)</f>
        <v>93570.139925214826</v>
      </c>
      <c r="AW820" s="14">
        <f>VLOOKUP(AS820,Safety_collateral_Vlookup!$J$3:$L$20,3,FALSE)</f>
        <v>550000</v>
      </c>
      <c r="AX820" s="48">
        <f t="shared" si="1145"/>
        <v>729530.48978266411</v>
      </c>
      <c r="AY820" s="49">
        <f t="shared" si="1230"/>
        <v>14075.199999999999</v>
      </c>
      <c r="AZ820" s="14">
        <v>76000</v>
      </c>
      <c r="BA820" s="16">
        <f t="shared" si="1146"/>
        <v>51.830914642965226</v>
      </c>
      <c r="BB820" t="e">
        <f>IF(BA820&lt;=#REF!,#REF!,IF(BA820&lt;=#REF!,#REF!,IF(BA820&lt;=#REF!,#REF!,IF(BA820&lt;=#REF!,#REF!,#REF!))))</f>
        <v>#REF!</v>
      </c>
      <c r="BC820" s="51">
        <v>5</v>
      </c>
      <c r="BD820" s="21">
        <v>70</v>
      </c>
      <c r="BE820" s="21">
        <v>6.4399999999999999E-2</v>
      </c>
      <c r="BF820" s="26">
        <f t="shared" si="1147"/>
        <v>918.07170923398178</v>
      </c>
      <c r="BG820" s="21">
        <v>7</v>
      </c>
      <c r="BH820" s="21">
        <f t="shared" si="1148"/>
        <v>10.5</v>
      </c>
      <c r="BI820" s="28">
        <f t="shared" si="1149"/>
        <v>1.1390624999999999E-6</v>
      </c>
      <c r="BJ820" s="27">
        <f t="shared" si="1150"/>
        <v>1.1390624999999999E-6</v>
      </c>
      <c r="BK820" s="28">
        <f t="shared" si="1151"/>
        <v>1.7463268216136603E-5</v>
      </c>
      <c r="BL820" s="35">
        <f t="shared" si="1152"/>
        <v>9.051371642977838E-4</v>
      </c>
      <c r="BM820" s="21" t="str">
        <f t="shared" si="1153"/>
        <v>Cr1</v>
      </c>
      <c r="BN820" s="51">
        <v>1</v>
      </c>
      <c r="BO820" s="21">
        <v>0</v>
      </c>
      <c r="BP820" s="50" t="s">
        <v>5497</v>
      </c>
      <c r="BQ820" s="14">
        <v>40000</v>
      </c>
      <c r="BR820">
        <f>IFERROR(VLOOKUP(AO820,'Model Failure data- Lines'!$A$37:$E$41,3,FALSE),'Model Failure data- Lines'!$C$37)</f>
        <v>5.2310000000000009E-2</v>
      </c>
      <c r="BS820" s="14">
        <f t="shared" si="1154"/>
        <v>38161.739920531167</v>
      </c>
      <c r="BT820" s="34">
        <f t="shared" si="1231"/>
        <v>12554.380573201697</v>
      </c>
      <c r="BU820" s="34">
        <f t="shared" si="1155"/>
        <v>3.0397150777785384</v>
      </c>
      <c r="BV820" s="54">
        <f t="shared" si="1156"/>
        <v>25607.359347329468</v>
      </c>
      <c r="BW820">
        <f>IFERROR(VLOOKUP(AO820,'Model Failure data- Lines'!$A$37:$E$41,4,FALSE),'Model Failure data- Lines'!$D$37)</f>
        <v>5.571000000000001E-2</v>
      </c>
      <c r="BX820" s="14">
        <f t="shared" si="1157"/>
        <v>40642.143585792226</v>
      </c>
      <c r="BY820" s="34">
        <f t="shared" si="1158"/>
        <v>11197.885044389008</v>
      </c>
      <c r="BZ820" s="71">
        <f t="shared" si="1159"/>
        <v>3.6294481881788054</v>
      </c>
      <c r="CA820" s="71">
        <f t="shared" si="1160"/>
        <v>29444.258541403218</v>
      </c>
      <c r="CB820" s="57">
        <v>2</v>
      </c>
      <c r="CC820">
        <f>IFERROR(VLOOKUP(AO820,'Model Failure data- Lines'!$A$37:$E$41,5,FALSE),'Model Failure data- Lines'!$E$37)</f>
        <v>6.1850000000000002E-2</v>
      </c>
      <c r="CD820" s="14">
        <f t="shared" si="1161"/>
        <v>45121.460793057777</v>
      </c>
      <c r="CE820" s="34">
        <f t="shared" si="1162"/>
        <v>8908.7636031708971</v>
      </c>
      <c r="CF820" s="34">
        <f t="shared" si="1163"/>
        <v>5.0648398366971694</v>
      </c>
      <c r="CG820" s="54">
        <f t="shared" si="1164"/>
        <v>36212.69718988688</v>
      </c>
      <c r="CH820" t="e">
        <f>IFERROR(VLOOKUP(AO820,'Model Failure data- Lines'!#REF!,3,FALSE),'Model Failure data- Lines'!#REF!)</f>
        <v>#REF!</v>
      </c>
      <c r="CI820" s="14" t="e">
        <f t="shared" si="1165"/>
        <v>#REF!</v>
      </c>
      <c r="CJ820" s="34">
        <f t="shared" si="1166"/>
        <v>12041.827730433684</v>
      </c>
      <c r="CK820" s="34" t="e">
        <f t="shared" si="1167"/>
        <v>#REF!</v>
      </c>
      <c r="CL820" s="54" t="e">
        <f t="shared" si="1168"/>
        <v>#REF!</v>
      </c>
      <c r="CM820" t="e">
        <f>IFERROR(VLOOKUP(AO820,'Model Failure data- Lines'!#REF!,4,FALSE),'Model Failure data- Lines'!#REF!)</f>
        <v>#REF!</v>
      </c>
      <c r="CN820" s="14" t="e">
        <f t="shared" si="1169"/>
        <v>#REF!</v>
      </c>
      <c r="CO820" s="34">
        <f t="shared" si="1170"/>
        <v>10302.206369319207</v>
      </c>
      <c r="CP820" s="34" t="e">
        <f t="shared" si="1171"/>
        <v>#REF!</v>
      </c>
      <c r="CQ820" s="54" t="e">
        <f t="shared" si="1172"/>
        <v>#REF!</v>
      </c>
      <c r="CR820" t="e">
        <f>IFERROR(VLOOKUP(AO820,'Model Failure data- Lines'!#REF!,5,FALSE),'Model Failure data- Lines'!#REF!)</f>
        <v>#REF!</v>
      </c>
      <c r="CS820" s="14" t="e">
        <f t="shared" si="1173"/>
        <v>#REF!</v>
      </c>
      <c r="CT820" s="34">
        <f t="shared" si="1174"/>
        <v>7540.6002100177066</v>
      </c>
      <c r="CU820" s="34" t="e">
        <f t="shared" si="1175"/>
        <v>#REF!</v>
      </c>
      <c r="CV820" s="54" t="e">
        <f t="shared" si="1176"/>
        <v>#REF!</v>
      </c>
      <c r="CW820" t="s">
        <v>490</v>
      </c>
      <c r="CZ820">
        <f t="shared" si="1177"/>
        <v>29444.258541403218</v>
      </c>
      <c r="DA820" s="34">
        <f t="shared" si="1178"/>
        <v>2377.7028000000005</v>
      </c>
      <c r="DB820" s="34">
        <f t="shared" si="1179"/>
        <v>8.9776933778466024</v>
      </c>
      <c r="DC820" s="34">
        <f t="shared" si="1180"/>
        <v>5562.0495924143779</v>
      </c>
      <c r="DD820" s="9">
        <f t="shared" si="1181"/>
        <v>32693.413500000002</v>
      </c>
      <c r="DE820" s="59">
        <f t="shared" si="1182"/>
        <v>5.8503380732880521E-2</v>
      </c>
      <c r="DF820" s="59">
        <f t="shared" si="1183"/>
        <v>2.2089615816880891E-4</v>
      </c>
      <c r="DG820" s="59">
        <f t="shared" si="1184"/>
        <v>0.13685423803184368</v>
      </c>
      <c r="DH820" s="59">
        <f t="shared" si="1185"/>
        <v>0.80442148507710698</v>
      </c>
      <c r="DI820" s="14">
        <f t="shared" si="1186"/>
        <v>1722.5886678450818</v>
      </c>
      <c r="DJ820" s="14">
        <f t="shared" si="1187"/>
        <v>6.5041235919251088</v>
      </c>
      <c r="DK820" s="14">
        <f t="shared" si="1188"/>
        <v>4029.5715670963423</v>
      </c>
      <c r="DL820" s="14">
        <f t="shared" si="1189"/>
        <v>23685.594182869867</v>
      </c>
      <c r="DM820">
        <f t="shared" si="1190"/>
        <v>36212.69718988688</v>
      </c>
      <c r="DN820" s="34">
        <f t="shared" si="1191"/>
        <v>2639.7580000000003</v>
      </c>
      <c r="DO820" s="34">
        <f t="shared" si="1192"/>
        <v>9.967157340151001</v>
      </c>
      <c r="DP820" s="34">
        <f t="shared" si="1193"/>
        <v>6175.0631357176308</v>
      </c>
      <c r="DQ820" s="9">
        <f t="shared" si="1194"/>
        <v>36296.672500000001</v>
      </c>
      <c r="DR820" s="59">
        <f t="shared" si="1195"/>
        <v>5.8503380732880521E-2</v>
      </c>
      <c r="DS820" s="59">
        <f t="shared" si="1196"/>
        <v>2.2089615816880891E-4</v>
      </c>
      <c r="DT820" s="59">
        <f t="shared" si="1197"/>
        <v>0.13685423803184368</v>
      </c>
      <c r="DU820" s="59">
        <f t="shared" si="1198"/>
        <v>0.80442148507710709</v>
      </c>
      <c r="DV820" s="14">
        <f t="shared" si="1199"/>
        <v>2118.5652110644651</v>
      </c>
      <c r="DW820" s="14">
        <f t="shared" si="1200"/>
        <v>7.9992456861764341</v>
      </c>
      <c r="DX820" s="14">
        <f t="shared" si="1201"/>
        <v>4955.8610809998554</v>
      </c>
      <c r="DY820" s="14">
        <f t="shared" si="1202"/>
        <v>29130.271652136387</v>
      </c>
      <c r="DZ820" s="34" t="e">
        <f t="shared" si="1203"/>
        <v>#REF!</v>
      </c>
      <c r="EA820" s="34" t="e">
        <f t="shared" si="1204"/>
        <v>#REF!</v>
      </c>
      <c r="EB820" s="34" t="e">
        <f t="shared" si="1205"/>
        <v>#REF!</v>
      </c>
      <c r="EC820" s="34" t="e">
        <f t="shared" si="1206"/>
        <v>#REF!</v>
      </c>
      <c r="ED820" s="34" t="e">
        <f t="shared" si="1207"/>
        <v>#REF!</v>
      </c>
      <c r="EE820" s="59" t="e">
        <f t="shared" si="1208"/>
        <v>#REF!</v>
      </c>
      <c r="EF820" s="59" t="e">
        <f t="shared" si="1209"/>
        <v>#REF!</v>
      </c>
      <c r="EG820" s="59" t="e">
        <f t="shared" si="1210"/>
        <v>#REF!</v>
      </c>
      <c r="EH820" s="59" t="e">
        <f t="shared" si="1211"/>
        <v>#REF!</v>
      </c>
      <c r="EI820" s="14" t="e">
        <f t="shared" si="1212"/>
        <v>#REF!</v>
      </c>
      <c r="EJ820" s="14" t="e">
        <f t="shared" si="1213"/>
        <v>#REF!</v>
      </c>
      <c r="EK820" s="14" t="e">
        <f t="shared" si="1214"/>
        <v>#REF!</v>
      </c>
      <c r="EL820" s="14" t="e">
        <f t="shared" si="1215"/>
        <v>#REF!</v>
      </c>
      <c r="EM820" t="e">
        <f t="shared" si="1216"/>
        <v>#REF!</v>
      </c>
      <c r="EN820" s="34" t="e">
        <f t="shared" si="1217"/>
        <v>#REF!</v>
      </c>
      <c r="EO820" s="34" t="e">
        <f t="shared" si="1218"/>
        <v>#REF!</v>
      </c>
      <c r="EP820" s="34" t="e">
        <f t="shared" si="1219"/>
        <v>#REF!</v>
      </c>
      <c r="EQ820" s="34" t="e">
        <f t="shared" si="1220"/>
        <v>#REF!</v>
      </c>
      <c r="ER820" s="59" t="e">
        <f t="shared" si="1221"/>
        <v>#REF!</v>
      </c>
      <c r="ES820" s="59" t="e">
        <f t="shared" si="1222"/>
        <v>#REF!</v>
      </c>
      <c r="ET820" s="59" t="e">
        <f t="shared" si="1223"/>
        <v>#REF!</v>
      </c>
      <c r="EU820" s="59" t="e">
        <f t="shared" si="1224"/>
        <v>#REF!</v>
      </c>
      <c r="EV820" s="14" t="e">
        <f t="shared" si="1225"/>
        <v>#REF!</v>
      </c>
      <c r="EW820" s="14" t="e">
        <f t="shared" si="1226"/>
        <v>#REF!</v>
      </c>
      <c r="EX820" s="14" t="e">
        <f t="shared" si="1227"/>
        <v>#REF!</v>
      </c>
      <c r="EY820" s="14" t="e">
        <f t="shared" si="1228"/>
        <v>#REF!</v>
      </c>
    </row>
    <row r="821" spans="1:155" x14ac:dyDescent="0.2">
      <c r="A821" s="17">
        <v>30097304</v>
      </c>
      <c r="B821" t="s">
        <v>62</v>
      </c>
      <c r="C821" t="s">
        <v>2217</v>
      </c>
      <c r="D821" t="s">
        <v>2218</v>
      </c>
      <c r="E821" t="s">
        <v>2219</v>
      </c>
      <c r="F821" t="s">
        <v>66</v>
      </c>
      <c r="G821" t="s">
        <v>42</v>
      </c>
      <c r="H821" t="s">
        <v>2220</v>
      </c>
      <c r="I821" t="s">
        <v>68</v>
      </c>
      <c r="J821" s="19" t="s">
        <v>69</v>
      </c>
      <c r="K821" t="s">
        <v>70</v>
      </c>
      <c r="L821">
        <v>1961</v>
      </c>
      <c r="M821">
        <f t="shared" si="1138"/>
        <v>1961</v>
      </c>
      <c r="N821">
        <v>58</v>
      </c>
      <c r="O821" s="19">
        <f t="shared" si="1139"/>
        <v>58</v>
      </c>
      <c r="P821" t="s">
        <v>80</v>
      </c>
      <c r="Q821" s="19" t="str">
        <f t="shared" si="1140"/>
        <v>50-60</v>
      </c>
      <c r="R821" s="23">
        <v>69.19</v>
      </c>
      <c r="S821" s="15">
        <f t="shared" si="1141"/>
        <v>6.9190000000000002E-2</v>
      </c>
      <c r="T821">
        <v>30267137</v>
      </c>
      <c r="U821" t="s">
        <v>45</v>
      </c>
      <c r="V821" t="s">
        <v>46</v>
      </c>
      <c r="W821" s="20" t="s">
        <v>87</v>
      </c>
      <c r="X821" t="s">
        <v>88</v>
      </c>
      <c r="Y821" t="s">
        <v>2127</v>
      </c>
      <c r="Z821" t="s">
        <v>2221</v>
      </c>
      <c r="AA821" t="s">
        <v>2222</v>
      </c>
      <c r="AB821" t="s">
        <v>187</v>
      </c>
      <c r="AC821">
        <v>1961</v>
      </c>
      <c r="AD821">
        <v>116</v>
      </c>
      <c r="AE821" t="str">
        <f t="shared" si="1142"/>
        <v>&gt;80</v>
      </c>
      <c r="AF821">
        <v>-37.692841809999997</v>
      </c>
      <c r="AG821">
        <v>145.00929264999999</v>
      </c>
      <c r="AH821" t="s">
        <v>75</v>
      </c>
      <c r="AI821" t="s">
        <v>76</v>
      </c>
      <c r="AJ821" s="33" t="s">
        <v>731</v>
      </c>
      <c r="AL821" t="s">
        <v>78</v>
      </c>
      <c r="AM821" t="s">
        <v>79</v>
      </c>
      <c r="AN821">
        <v>220</v>
      </c>
      <c r="AO821" s="69">
        <v>2</v>
      </c>
      <c r="AP821">
        <v>2</v>
      </c>
      <c r="AQ821">
        <v>0</v>
      </c>
      <c r="AR821">
        <v>2</v>
      </c>
      <c r="AS821" s="82" t="str">
        <f t="shared" si="1143"/>
        <v>Gw-0-2</v>
      </c>
      <c r="AT821" s="14">
        <f t="shared" si="1144"/>
        <v>40000</v>
      </c>
      <c r="AU821" s="81">
        <f>VLOOKUP(C821,Bushfire_Vlookup!$F$2:$H$12575,3,FALSE)</f>
        <v>175.887047</v>
      </c>
      <c r="AV821" s="14">
        <f>VLOOKUP(AS821,Safety_collateral_Vlookup!$J$3:$L$20,2,FALSE)</f>
        <v>93570.139925214826</v>
      </c>
      <c r="AW821" s="14">
        <f>VLOOKUP(AS821,Safety_collateral_Vlookup!$J$3:$L$20,3,FALSE)</f>
        <v>550000</v>
      </c>
      <c r="AX821" s="48">
        <f t="shared" si="1145"/>
        <v>729557.01077935321</v>
      </c>
      <c r="AY821" s="49">
        <f t="shared" si="1230"/>
        <v>5258.4400000000005</v>
      </c>
      <c r="AZ821" s="14">
        <v>76000</v>
      </c>
      <c r="BA821" s="16">
        <f t="shared" si="1146"/>
        <v>138.74019876224759</v>
      </c>
      <c r="BB821" t="e">
        <f>IF(BA821&lt;=#REF!,#REF!,IF(BA821&lt;=#REF!,#REF!,IF(BA821&lt;=#REF!,#REF!,IF(BA821&lt;=#REF!,#REF!,#REF!))))</f>
        <v>#REF!</v>
      </c>
      <c r="BC821" s="51">
        <v>5</v>
      </c>
      <c r="BD821" s="21">
        <v>70</v>
      </c>
      <c r="BE821" s="21">
        <v>6.4399999999999999E-2</v>
      </c>
      <c r="BF821" s="26">
        <f t="shared" si="1147"/>
        <v>342.98802139254434</v>
      </c>
      <c r="BG821" s="21">
        <v>7</v>
      </c>
      <c r="BH821" s="21">
        <f t="shared" si="1148"/>
        <v>10.5</v>
      </c>
      <c r="BI821" s="28">
        <f t="shared" si="1149"/>
        <v>1.1390624999999999E-6</v>
      </c>
      <c r="BJ821" s="27">
        <f t="shared" si="1150"/>
        <v>1.1390624999999999E-6</v>
      </c>
      <c r="BK821" s="28">
        <f t="shared" si="1151"/>
        <v>1.7463268216136603E-5</v>
      </c>
      <c r="BL821" s="35">
        <f t="shared" si="1152"/>
        <v>2.4228573033452327E-3</v>
      </c>
      <c r="BM821" s="21" t="str">
        <f t="shared" si="1153"/>
        <v>Cr1</v>
      </c>
      <c r="BN821" s="51">
        <v>1</v>
      </c>
      <c r="BO821" s="21">
        <v>0</v>
      </c>
      <c r="BP821" s="50" t="s">
        <v>5497</v>
      </c>
      <c r="BQ821" s="14">
        <v>40000</v>
      </c>
      <c r="BR821">
        <f>IFERROR(VLOOKUP(AO821,'Model Failure data- Lines'!$A$37:$E$41,3,FALSE),'Model Failure data- Lines'!$C$37)</f>
        <v>5.2310000000000009E-2</v>
      </c>
      <c r="BS821" s="14">
        <f t="shared" si="1154"/>
        <v>38163.12723386797</v>
      </c>
      <c r="BT821" s="34">
        <f t="shared" si="1231"/>
        <v>4690.2677746210884</v>
      </c>
      <c r="BU821" s="34">
        <f t="shared" si="1155"/>
        <v>8.1366627808262066</v>
      </c>
      <c r="BV821" s="54">
        <f t="shared" si="1156"/>
        <v>33472.85945924688</v>
      </c>
      <c r="BW821">
        <f>IFERROR(VLOOKUP(AO821,'Model Failure data- Lines'!$A$37:$E$41,4,FALSE),'Model Failure data- Lines'!$D$37)</f>
        <v>5.571000000000001E-2</v>
      </c>
      <c r="BX821" s="14">
        <f t="shared" si="1157"/>
        <v>40643.621070517773</v>
      </c>
      <c r="BY821" s="34">
        <f t="shared" si="1158"/>
        <v>4183.4863186893936</v>
      </c>
      <c r="BZ821" s="71">
        <f t="shared" si="1159"/>
        <v>9.7152513416730013</v>
      </c>
      <c r="CA821" s="71">
        <f t="shared" si="1160"/>
        <v>36460.13475182838</v>
      </c>
      <c r="CB821" s="57">
        <v>2</v>
      </c>
      <c r="CC821">
        <f>IFERROR(VLOOKUP(AO821,'Model Failure data- Lines'!$A$37:$E$41,5,FALSE),'Model Failure data- Lines'!$E$37)</f>
        <v>6.1850000000000002E-2</v>
      </c>
      <c r="CD821" s="14">
        <f t="shared" si="1161"/>
        <v>45123.101116703001</v>
      </c>
      <c r="CE821" s="34">
        <f t="shared" si="1162"/>
        <v>3328.2794476425183</v>
      </c>
      <c r="CF821" s="34">
        <f t="shared" si="1163"/>
        <v>13.557485729951109</v>
      </c>
      <c r="CG821" s="54">
        <f t="shared" si="1164"/>
        <v>41794.821669060482</v>
      </c>
      <c r="CH821" t="e">
        <f>IFERROR(VLOOKUP(AO821,'Model Failure data- Lines'!#REF!,3,FALSE),'Model Failure data- Lines'!#REF!)</f>
        <v>#REF!</v>
      </c>
      <c r="CI821" s="14" t="e">
        <f t="shared" si="1165"/>
        <v>#REF!</v>
      </c>
      <c r="CJ821" s="34">
        <f t="shared" si="1166"/>
        <v>4498.7800252090001</v>
      </c>
      <c r="CK821" s="34" t="e">
        <f t="shared" si="1167"/>
        <v>#REF!</v>
      </c>
      <c r="CL821" s="54" t="e">
        <f t="shared" si="1168"/>
        <v>#REF!</v>
      </c>
      <c r="CM821" t="e">
        <f>IFERROR(VLOOKUP(AO821,'Model Failure data- Lines'!#REF!,4,FALSE),'Model Failure data- Lines'!#REF!)</f>
        <v>#REF!</v>
      </c>
      <c r="CN821" s="14" t="e">
        <f t="shared" si="1169"/>
        <v>#REF!</v>
      </c>
      <c r="CO821" s="34">
        <f t="shared" si="1170"/>
        <v>3848.864247803434</v>
      </c>
      <c r="CP821" s="34" t="e">
        <f t="shared" si="1171"/>
        <v>#REF!</v>
      </c>
      <c r="CQ821" s="54" t="e">
        <f t="shared" si="1172"/>
        <v>#REF!</v>
      </c>
      <c r="CR821" t="e">
        <f>IFERROR(VLOOKUP(AO821,'Model Failure data- Lines'!#REF!,5,FALSE),'Model Failure data- Lines'!#REF!)</f>
        <v>#REF!</v>
      </c>
      <c r="CS821" s="14" t="e">
        <f t="shared" si="1173"/>
        <v>#REF!</v>
      </c>
      <c r="CT821" s="34">
        <f t="shared" si="1174"/>
        <v>2817.1389229542401</v>
      </c>
      <c r="CU821" s="34" t="e">
        <f t="shared" si="1175"/>
        <v>#REF!</v>
      </c>
      <c r="CV821" s="54" t="e">
        <f t="shared" si="1176"/>
        <v>#REF!</v>
      </c>
      <c r="CW821" t="s">
        <v>187</v>
      </c>
      <c r="CZ821">
        <f t="shared" si="1177"/>
        <v>36460.13475182838</v>
      </c>
      <c r="DA821" s="34">
        <f t="shared" si="1178"/>
        <v>2377.7028000000005</v>
      </c>
      <c r="DB821" s="34">
        <f t="shared" si="1179"/>
        <v>10.455178103390791</v>
      </c>
      <c r="DC821" s="34">
        <f t="shared" si="1180"/>
        <v>5562.0495924143779</v>
      </c>
      <c r="DD821" s="9">
        <f t="shared" si="1181"/>
        <v>32693.413500000002</v>
      </c>
      <c r="DE821" s="59">
        <f t="shared" si="1182"/>
        <v>5.8501254006738779E-2</v>
      </c>
      <c r="DF821" s="59">
        <f t="shared" si="1183"/>
        <v>2.5724032032605501E-4</v>
      </c>
      <c r="DG821" s="59">
        <f t="shared" si="1184"/>
        <v>0.13684926308027703</v>
      </c>
      <c r="DH821" s="59">
        <f t="shared" si="1185"/>
        <v>0.80439224259265807</v>
      </c>
      <c r="DI821" s="14">
        <f t="shared" si="1186"/>
        <v>2132.9636042366355</v>
      </c>
      <c r="DJ821" s="14">
        <f t="shared" si="1187"/>
        <v>9.3790167426914621</v>
      </c>
      <c r="DK821" s="14">
        <f t="shared" si="1188"/>
        <v>4989.5425725953137</v>
      </c>
      <c r="DL821" s="14">
        <f t="shared" si="1189"/>
        <v>29328.249558253738</v>
      </c>
      <c r="DM821">
        <f t="shared" si="1190"/>
        <v>41794.821669060482</v>
      </c>
      <c r="DN821" s="34">
        <f t="shared" si="1191"/>
        <v>2639.7580000000003</v>
      </c>
      <c r="DO821" s="34">
        <f t="shared" si="1192"/>
        <v>11.607480985365649</v>
      </c>
      <c r="DP821" s="34">
        <f t="shared" si="1193"/>
        <v>6175.0631357176308</v>
      </c>
      <c r="DQ821" s="9">
        <f t="shared" si="1194"/>
        <v>36296.672500000001</v>
      </c>
      <c r="DR821" s="59">
        <f t="shared" si="1195"/>
        <v>5.8501254006738772E-2</v>
      </c>
      <c r="DS821" s="59">
        <f t="shared" si="1196"/>
        <v>2.5724032032605496E-4</v>
      </c>
      <c r="DT821" s="59">
        <f t="shared" si="1197"/>
        <v>0.13684926308027701</v>
      </c>
      <c r="DU821" s="59">
        <f t="shared" si="1198"/>
        <v>0.80439224259265807</v>
      </c>
      <c r="DV821" s="14">
        <f t="shared" si="1199"/>
        <v>2445.0494786280569</v>
      </c>
      <c r="DW821" s="14">
        <f t="shared" si="1200"/>
        <v>10.751313314119461</v>
      </c>
      <c r="DX821" s="14">
        <f t="shared" si="1201"/>
        <v>5719.5905459825199</v>
      </c>
      <c r="DY821" s="14">
        <f t="shared" si="1202"/>
        <v>33619.43033113578</v>
      </c>
      <c r="DZ821" s="34" t="e">
        <f t="shared" si="1203"/>
        <v>#REF!</v>
      </c>
      <c r="EA821" s="34" t="e">
        <f t="shared" si="1204"/>
        <v>#REF!</v>
      </c>
      <c r="EB821" s="34" t="e">
        <f t="shared" si="1205"/>
        <v>#REF!</v>
      </c>
      <c r="EC821" s="34" t="e">
        <f t="shared" si="1206"/>
        <v>#REF!</v>
      </c>
      <c r="ED821" s="34" t="e">
        <f t="shared" si="1207"/>
        <v>#REF!</v>
      </c>
      <c r="EE821" s="59" t="e">
        <f t="shared" si="1208"/>
        <v>#REF!</v>
      </c>
      <c r="EF821" s="59" t="e">
        <f t="shared" si="1209"/>
        <v>#REF!</v>
      </c>
      <c r="EG821" s="59" t="e">
        <f t="shared" si="1210"/>
        <v>#REF!</v>
      </c>
      <c r="EH821" s="59" t="e">
        <f t="shared" si="1211"/>
        <v>#REF!</v>
      </c>
      <c r="EI821" s="14" t="e">
        <f t="shared" si="1212"/>
        <v>#REF!</v>
      </c>
      <c r="EJ821" s="14" t="e">
        <f t="shared" si="1213"/>
        <v>#REF!</v>
      </c>
      <c r="EK821" s="14" t="e">
        <f t="shared" si="1214"/>
        <v>#REF!</v>
      </c>
      <c r="EL821" s="14" t="e">
        <f t="shared" si="1215"/>
        <v>#REF!</v>
      </c>
      <c r="EM821" t="e">
        <f t="shared" si="1216"/>
        <v>#REF!</v>
      </c>
      <c r="EN821" s="34" t="e">
        <f t="shared" si="1217"/>
        <v>#REF!</v>
      </c>
      <c r="EO821" s="34" t="e">
        <f t="shared" si="1218"/>
        <v>#REF!</v>
      </c>
      <c r="EP821" s="34" t="e">
        <f t="shared" si="1219"/>
        <v>#REF!</v>
      </c>
      <c r="EQ821" s="34" t="e">
        <f t="shared" si="1220"/>
        <v>#REF!</v>
      </c>
      <c r="ER821" s="59" t="e">
        <f t="shared" si="1221"/>
        <v>#REF!</v>
      </c>
      <c r="ES821" s="59" t="e">
        <f t="shared" si="1222"/>
        <v>#REF!</v>
      </c>
      <c r="ET821" s="59" t="e">
        <f t="shared" si="1223"/>
        <v>#REF!</v>
      </c>
      <c r="EU821" s="59" t="e">
        <f t="shared" si="1224"/>
        <v>#REF!</v>
      </c>
      <c r="EV821" s="14" t="e">
        <f t="shared" si="1225"/>
        <v>#REF!</v>
      </c>
      <c r="EW821" s="14" t="e">
        <f t="shared" si="1226"/>
        <v>#REF!</v>
      </c>
      <c r="EX821" s="14" t="e">
        <f t="shared" si="1227"/>
        <v>#REF!</v>
      </c>
      <c r="EY821" s="14" t="e">
        <f t="shared" si="1228"/>
        <v>#REF!</v>
      </c>
    </row>
    <row r="822" spans="1:155" x14ac:dyDescent="0.2">
      <c r="A822" s="17">
        <v>30384584</v>
      </c>
      <c r="B822" t="s">
        <v>40</v>
      </c>
      <c r="C822" t="s">
        <v>546</v>
      </c>
      <c r="D822" t="s">
        <v>547</v>
      </c>
      <c r="E822" t="s">
        <v>548</v>
      </c>
      <c r="F822" t="s">
        <v>66</v>
      </c>
      <c r="G822" t="s">
        <v>42</v>
      </c>
      <c r="H822" t="s">
        <v>5130</v>
      </c>
      <c r="I822" t="s">
        <v>228</v>
      </c>
      <c r="J822" s="19" t="s">
        <v>43</v>
      </c>
      <c r="K822" t="s">
        <v>43</v>
      </c>
      <c r="L822">
        <v>1968</v>
      </c>
      <c r="M822">
        <f t="shared" si="1138"/>
        <v>1968</v>
      </c>
      <c r="N822">
        <v>51</v>
      </c>
      <c r="O822" s="19">
        <f t="shared" si="1139"/>
        <v>51</v>
      </c>
      <c r="P822" t="s">
        <v>80</v>
      </c>
      <c r="Q822" s="19" t="str">
        <f t="shared" si="1140"/>
        <v>50-60</v>
      </c>
      <c r="R822" s="23">
        <v>407.3</v>
      </c>
      <c r="S822" s="15">
        <f t="shared" si="1141"/>
        <v>0.4073</v>
      </c>
      <c r="T822">
        <v>30152971</v>
      </c>
      <c r="U822" t="s">
        <v>45</v>
      </c>
      <c r="V822" t="s">
        <v>46</v>
      </c>
      <c r="W822" s="20" t="s">
        <v>87</v>
      </c>
      <c r="X822" t="s">
        <v>88</v>
      </c>
      <c r="Y822" t="s">
        <v>154</v>
      </c>
      <c r="Z822" t="s">
        <v>550</v>
      </c>
      <c r="AA822" t="s">
        <v>551</v>
      </c>
      <c r="AB822" t="s">
        <v>355</v>
      </c>
      <c r="AC822">
        <v>1968</v>
      </c>
      <c r="AD822">
        <v>102</v>
      </c>
      <c r="AE822" t="str">
        <f t="shared" si="1142"/>
        <v>&gt;80</v>
      </c>
      <c r="AF822">
        <v>-37.723118110000001</v>
      </c>
      <c r="AG822">
        <v>144.98246341999999</v>
      </c>
      <c r="AH822" t="s">
        <v>75</v>
      </c>
      <c r="AI822" t="s">
        <v>76</v>
      </c>
      <c r="AJ822" s="33" t="s">
        <v>526</v>
      </c>
      <c r="AL822" t="s">
        <v>78</v>
      </c>
      <c r="AM822" t="s">
        <v>58</v>
      </c>
      <c r="AN822">
        <v>220</v>
      </c>
      <c r="AO822" s="69">
        <v>2</v>
      </c>
      <c r="AP822">
        <v>2</v>
      </c>
      <c r="AQ822">
        <v>0</v>
      </c>
      <c r="AR822">
        <v>2</v>
      </c>
      <c r="AS822" s="82" t="str">
        <f t="shared" si="1143"/>
        <v>Gw-0-2</v>
      </c>
      <c r="AT822" s="14">
        <f t="shared" si="1144"/>
        <v>40008</v>
      </c>
      <c r="AU822" s="81">
        <f>VLOOKUP(C822,Bushfire_Vlookup!$F$2:$H$12575,3,FALSE)</f>
        <v>1</v>
      </c>
      <c r="AV822" s="14">
        <f>VLOOKUP(AS822,Safety_collateral_Vlookup!$J$3:$L$20,2,FALSE)</f>
        <v>93570.139925214826</v>
      </c>
      <c r="AW822" s="14">
        <f>VLOOKUP(AS822,Safety_collateral_Vlookup!$J$3:$L$20,3,FALSE)</f>
        <v>550000</v>
      </c>
      <c r="AX822" s="48">
        <f t="shared" si="1145"/>
        <v>729378.94230020419</v>
      </c>
      <c r="AY822" s="48">
        <f>AZ822</f>
        <v>122000</v>
      </c>
      <c r="AZ822" s="14">
        <v>122000</v>
      </c>
      <c r="BA822" s="16">
        <f t="shared" si="1146"/>
        <v>5.9785159204934768</v>
      </c>
      <c r="BB822" t="e">
        <f>IF(BA822&lt;=#REF!,#REF!,IF(BA822&lt;=#REF!,#REF!,IF(BA822&lt;=#REF!,#REF!,IF(BA822&lt;=#REF!,#REF!,#REF!))))</f>
        <v>#REF!</v>
      </c>
      <c r="BC822" s="51">
        <v>4</v>
      </c>
      <c r="BD822" s="21">
        <v>70</v>
      </c>
      <c r="BE822" s="21">
        <v>6.4399999999999999E-2</v>
      </c>
      <c r="BF822" s="26">
        <f t="shared" si="1147"/>
        <v>7957.5955245073455</v>
      </c>
      <c r="BG822" s="21">
        <v>7</v>
      </c>
      <c r="BH822" s="21">
        <f t="shared" si="1148"/>
        <v>10.5</v>
      </c>
      <c r="BI822" s="28">
        <f t="shared" si="1149"/>
        <v>1.1390624999999999E-6</v>
      </c>
      <c r="BJ822" s="27">
        <f t="shared" si="1150"/>
        <v>1.1390624999999999E-6</v>
      </c>
      <c r="BK822" s="28">
        <f t="shared" si="1151"/>
        <v>1.7463268216136599E-5</v>
      </c>
      <c r="BL822" s="35">
        <f t="shared" si="1152"/>
        <v>1.0440442705402039E-4</v>
      </c>
      <c r="BM822" s="21" t="str">
        <f t="shared" si="1153"/>
        <v>Cr1</v>
      </c>
      <c r="BN822" s="51">
        <v>1</v>
      </c>
      <c r="BO822" s="21">
        <v>0</v>
      </c>
      <c r="BP822" s="50" t="s">
        <v>5497</v>
      </c>
      <c r="BQ822" s="14">
        <v>40008</v>
      </c>
      <c r="BR822">
        <f>IFERROR(VLOOKUP(AO822,'Model Failure data- Lines'!$A$37:$E$41,3,FALSE),'Model Failure data- Lines'!$C$37)</f>
        <v>5.2310000000000009E-2</v>
      </c>
      <c r="BS822" s="14">
        <f t="shared" si="1154"/>
        <v>38153.812471723686</v>
      </c>
      <c r="BT822" s="34">
        <f t="shared" si="1231"/>
        <v>108817.95142737632</v>
      </c>
      <c r="BU822" s="34">
        <f t="shared" si="1155"/>
        <v>0.35062057290415949</v>
      </c>
      <c r="BV822" s="54">
        <f t="shared" si="1156"/>
        <v>-70664.138955652626</v>
      </c>
      <c r="BW822">
        <f>IFERROR(VLOOKUP(AO822,'Model Failure data- Lines'!$A$37:$E$41,4,FALSE),'Model Failure data- Lines'!$D$37)</f>
        <v>5.571000000000001E-2</v>
      </c>
      <c r="BX822" s="14">
        <f t="shared" si="1157"/>
        <v>40633.700875544382</v>
      </c>
      <c r="BY822" s="34">
        <f t="shared" si="1158"/>
        <v>97060.217646318284</v>
      </c>
      <c r="BZ822" s="71">
        <f t="shared" si="1159"/>
        <v>0.41864423819459373</v>
      </c>
      <c r="CA822" s="71">
        <f t="shared" si="1160"/>
        <v>-56426.516770773902</v>
      </c>
      <c r="CB822" s="56">
        <v>2</v>
      </c>
      <c r="CC822">
        <f>IFERROR(VLOOKUP(AO822,'Model Failure data- Lines'!$A$37:$E$41,5,FALSE),'Model Failure data- Lines'!$E$37)</f>
        <v>6.1850000000000002E-2</v>
      </c>
      <c r="CD822" s="14">
        <f t="shared" si="1161"/>
        <v>45112.087581267631</v>
      </c>
      <c r="CE822" s="34">
        <f t="shared" si="1162"/>
        <v>77218.736471726821</v>
      </c>
      <c r="CF822" s="34">
        <f t="shared" si="1163"/>
        <v>0.58421167766433413</v>
      </c>
      <c r="CG822" s="54">
        <f t="shared" si="1164"/>
        <v>-32106.64889045919</v>
      </c>
      <c r="CH822" t="e">
        <f>IFERROR(VLOOKUP(AO822,'Model Failure data- Lines'!#REF!,3,FALSE),'Model Failure data- Lines'!#REF!)</f>
        <v>#REF!</v>
      </c>
      <c r="CI822" s="14" t="e">
        <f t="shared" si="1165"/>
        <v>#REF!</v>
      </c>
      <c r="CJ822" s="34">
        <f t="shared" si="1166"/>
        <v>104375.28298801507</v>
      </c>
      <c r="CK822" s="34" t="e">
        <f t="shared" si="1167"/>
        <v>#REF!</v>
      </c>
      <c r="CL822" s="54" t="e">
        <f t="shared" si="1168"/>
        <v>#REF!</v>
      </c>
      <c r="CM822" t="e">
        <f>IFERROR(VLOOKUP(AO822,'Model Failure data- Lines'!#REF!,4,FALSE),'Model Failure data- Lines'!#REF!)</f>
        <v>#REF!</v>
      </c>
      <c r="CN822" s="14" t="e">
        <f t="shared" si="1169"/>
        <v>#REF!</v>
      </c>
      <c r="CO822" s="34">
        <f t="shared" si="1170"/>
        <v>89296.71884285433</v>
      </c>
      <c r="CP822" s="34" t="e">
        <f t="shared" si="1171"/>
        <v>#REF!</v>
      </c>
      <c r="CQ822" s="54" t="e">
        <f t="shared" si="1172"/>
        <v>#REF!</v>
      </c>
      <c r="CR822" t="e">
        <f>IFERROR(VLOOKUP(AO822,'Model Failure data- Lines'!#REF!,5,FALSE),'Model Failure data- Lines'!#REF!)</f>
        <v>#REF!</v>
      </c>
      <c r="CS822" s="14" t="e">
        <f t="shared" si="1173"/>
        <v>#REF!</v>
      </c>
      <c r="CT822" s="34">
        <f t="shared" si="1174"/>
        <v>65359.868820489959</v>
      </c>
      <c r="CU822" s="34" t="e">
        <f t="shared" si="1175"/>
        <v>#REF!</v>
      </c>
      <c r="CV822" s="54" t="e">
        <f t="shared" si="1176"/>
        <v>#REF!</v>
      </c>
      <c r="CW822" t="s">
        <v>355</v>
      </c>
      <c r="CZ822">
        <f t="shared" si="1177"/>
        <v>-56426.516770773902</v>
      </c>
      <c r="DA822" s="34">
        <f t="shared" si="1178"/>
        <v>2378.1783405600004</v>
      </c>
      <c r="DB822" s="34">
        <f t="shared" si="1179"/>
        <v>5.9442570000000007E-2</v>
      </c>
      <c r="DC822" s="34">
        <f t="shared" si="1180"/>
        <v>5562.0495924143779</v>
      </c>
      <c r="DD822" s="9">
        <f t="shared" si="1181"/>
        <v>32693.413500000002</v>
      </c>
      <c r="DE822" s="59">
        <f t="shared" si="1182"/>
        <v>5.8527239442059294E-2</v>
      </c>
      <c r="DF822" s="59">
        <f t="shared" si="1183"/>
        <v>1.4628884083698083E-6</v>
      </c>
      <c r="DG822" s="59">
        <f t="shared" si="1184"/>
        <v>0.13688267306613777</v>
      </c>
      <c r="DH822" s="59">
        <f t="shared" si="1185"/>
        <v>0.80458862460339453</v>
      </c>
      <c r="DI822" s="14">
        <f t="shared" si="1186"/>
        <v>-3302.4882579244586</v>
      </c>
      <c r="DJ822" s="14">
        <f t="shared" si="1187"/>
        <v>-8.2545697308649732E-2</v>
      </c>
      <c r="DK822" s="14">
        <f t="shared" si="1188"/>
        <v>-7723.8124473947837</v>
      </c>
      <c r="DL822" s="14">
        <f t="shared" si="1189"/>
        <v>-45400.13351975735</v>
      </c>
      <c r="DM822">
        <f t="shared" si="1190"/>
        <v>-32106.64889045919</v>
      </c>
      <c r="DN822" s="34">
        <f t="shared" si="1191"/>
        <v>2640.2859516000003</v>
      </c>
      <c r="DO822" s="34">
        <f t="shared" si="1192"/>
        <v>6.5993949999999996E-2</v>
      </c>
      <c r="DP822" s="34">
        <f t="shared" si="1193"/>
        <v>6175.0631357176308</v>
      </c>
      <c r="DQ822" s="9">
        <f t="shared" si="1194"/>
        <v>36296.672500000001</v>
      </c>
      <c r="DR822" s="59">
        <f t="shared" si="1195"/>
        <v>5.8527239442059301E-2</v>
      </c>
      <c r="DS822" s="59">
        <f t="shared" si="1196"/>
        <v>1.4628884083698081E-6</v>
      </c>
      <c r="DT822" s="59">
        <f t="shared" si="1197"/>
        <v>0.13688267306613777</v>
      </c>
      <c r="DU822" s="59">
        <f t="shared" si="1198"/>
        <v>0.80458862460339453</v>
      </c>
      <c r="DV822" s="14">
        <f t="shared" si="1199"/>
        <v>-1879.1135272940326</v>
      </c>
      <c r="DW822" s="14">
        <f t="shared" si="1200"/>
        <v>-4.6968444493452111E-2</v>
      </c>
      <c r="DX822" s="14">
        <f t="shared" si="1201"/>
        <v>-4394.8439233219997</v>
      </c>
      <c r="DY822" s="14">
        <f t="shared" si="1202"/>
        <v>-25832.644471398664</v>
      </c>
      <c r="DZ822" s="34" t="e">
        <f t="shared" si="1203"/>
        <v>#REF!</v>
      </c>
      <c r="EA822" s="34" t="e">
        <f t="shared" si="1204"/>
        <v>#REF!</v>
      </c>
      <c r="EB822" s="34" t="e">
        <f t="shared" si="1205"/>
        <v>#REF!</v>
      </c>
      <c r="EC822" s="34" t="e">
        <f t="shared" si="1206"/>
        <v>#REF!</v>
      </c>
      <c r="ED822" s="34" t="e">
        <f t="shared" si="1207"/>
        <v>#REF!</v>
      </c>
      <c r="EE822" s="59" t="e">
        <f t="shared" si="1208"/>
        <v>#REF!</v>
      </c>
      <c r="EF822" s="59" t="e">
        <f t="shared" si="1209"/>
        <v>#REF!</v>
      </c>
      <c r="EG822" s="59" t="e">
        <f t="shared" si="1210"/>
        <v>#REF!</v>
      </c>
      <c r="EH822" s="59" t="e">
        <f t="shared" si="1211"/>
        <v>#REF!</v>
      </c>
      <c r="EI822" s="14" t="e">
        <f t="shared" si="1212"/>
        <v>#REF!</v>
      </c>
      <c r="EJ822" s="14" t="e">
        <f t="shared" si="1213"/>
        <v>#REF!</v>
      </c>
      <c r="EK822" s="14" t="e">
        <f t="shared" si="1214"/>
        <v>#REF!</v>
      </c>
      <c r="EL822" s="14" t="e">
        <f t="shared" si="1215"/>
        <v>#REF!</v>
      </c>
      <c r="EM822" t="e">
        <f t="shared" si="1216"/>
        <v>#REF!</v>
      </c>
      <c r="EN822" s="34" t="e">
        <f t="shared" si="1217"/>
        <v>#REF!</v>
      </c>
      <c r="EO822" s="34" t="e">
        <f t="shared" si="1218"/>
        <v>#REF!</v>
      </c>
      <c r="EP822" s="34" t="e">
        <f t="shared" si="1219"/>
        <v>#REF!</v>
      </c>
      <c r="EQ822" s="34" t="e">
        <f t="shared" si="1220"/>
        <v>#REF!</v>
      </c>
      <c r="ER822" s="59" t="e">
        <f t="shared" si="1221"/>
        <v>#REF!</v>
      </c>
      <c r="ES822" s="59" t="e">
        <f t="shared" si="1222"/>
        <v>#REF!</v>
      </c>
      <c r="ET822" s="59" t="e">
        <f t="shared" si="1223"/>
        <v>#REF!</v>
      </c>
      <c r="EU822" s="59" t="e">
        <f t="shared" si="1224"/>
        <v>#REF!</v>
      </c>
      <c r="EV822" s="14" t="e">
        <f t="shared" si="1225"/>
        <v>#REF!</v>
      </c>
      <c r="EW822" s="14" t="e">
        <f t="shared" si="1226"/>
        <v>#REF!</v>
      </c>
      <c r="EX822" s="14" t="e">
        <f t="shared" si="1227"/>
        <v>#REF!</v>
      </c>
      <c r="EY822" s="14" t="e">
        <f t="shared" si="1228"/>
        <v>#REF!</v>
      </c>
    </row>
    <row r="823" spans="1:155" x14ac:dyDescent="0.2">
      <c r="A823" s="17">
        <v>30270442</v>
      </c>
      <c r="B823" t="s">
        <v>40</v>
      </c>
      <c r="C823" t="s">
        <v>1779</v>
      </c>
      <c r="D823" t="s">
        <v>1780</v>
      </c>
      <c r="E823" t="s">
        <v>1781</v>
      </c>
      <c r="F823" t="s">
        <v>66</v>
      </c>
      <c r="G823" t="s">
        <v>42</v>
      </c>
      <c r="H823" t="s">
        <v>4268</v>
      </c>
      <c r="I823" t="s">
        <v>228</v>
      </c>
      <c r="J823" s="19" t="s">
        <v>43</v>
      </c>
      <c r="K823" t="s">
        <v>43</v>
      </c>
      <c r="L823">
        <v>1968</v>
      </c>
      <c r="M823">
        <f t="shared" si="1138"/>
        <v>1968</v>
      </c>
      <c r="N823">
        <v>51</v>
      </c>
      <c r="O823" s="19">
        <f t="shared" si="1139"/>
        <v>51</v>
      </c>
      <c r="P823" t="s">
        <v>80</v>
      </c>
      <c r="Q823" s="19" t="str">
        <f t="shared" si="1140"/>
        <v>50-60</v>
      </c>
      <c r="R823" s="23">
        <v>294.10000000000002</v>
      </c>
      <c r="S823" s="15">
        <f t="shared" si="1141"/>
        <v>0.29410000000000003</v>
      </c>
      <c r="T823">
        <v>30369458</v>
      </c>
      <c r="U823" t="s">
        <v>45</v>
      </c>
      <c r="V823" t="s">
        <v>46</v>
      </c>
      <c r="W823" t="s">
        <v>47</v>
      </c>
      <c r="X823" t="s">
        <v>88</v>
      </c>
      <c r="Y823" t="s">
        <v>216</v>
      </c>
      <c r="Z823" t="s">
        <v>1783</v>
      </c>
      <c r="AA823" t="s">
        <v>1784</v>
      </c>
      <c r="AB823" t="s">
        <v>375</v>
      </c>
      <c r="AC823">
        <v>1968</v>
      </c>
      <c r="AD823">
        <v>102</v>
      </c>
      <c r="AE823" t="str">
        <f t="shared" si="1142"/>
        <v>&gt;80</v>
      </c>
      <c r="AF823">
        <v>-37.728818769999997</v>
      </c>
      <c r="AG823">
        <v>144.97765906000001</v>
      </c>
      <c r="AH823" t="s">
        <v>75</v>
      </c>
      <c r="AI823" t="s">
        <v>76</v>
      </c>
      <c r="AJ823" s="33" t="s">
        <v>526</v>
      </c>
      <c r="AL823" t="s">
        <v>78</v>
      </c>
      <c r="AM823" t="s">
        <v>58</v>
      </c>
      <c r="AN823">
        <v>220</v>
      </c>
      <c r="AO823" s="69">
        <v>2</v>
      </c>
      <c r="AP823">
        <v>2</v>
      </c>
      <c r="AQ823">
        <v>0</v>
      </c>
      <c r="AR823">
        <v>2</v>
      </c>
      <c r="AS823" s="82" t="str">
        <f t="shared" si="1143"/>
        <v>Gw-0-2</v>
      </c>
      <c r="AT823" s="14">
        <f t="shared" si="1144"/>
        <v>40008</v>
      </c>
      <c r="AU823" s="81">
        <f>VLOOKUP(C823,Bushfire_Vlookup!$F$2:$H$12575,3,FALSE)</f>
        <v>1</v>
      </c>
      <c r="AV823" s="14">
        <f>VLOOKUP(AS823,Safety_collateral_Vlookup!$J$3:$L$20,2,FALSE)</f>
        <v>93570.139925214826</v>
      </c>
      <c r="AW823" s="14">
        <f>VLOOKUP(AS823,Safety_collateral_Vlookup!$J$3:$L$20,3,FALSE)</f>
        <v>550000</v>
      </c>
      <c r="AX823" s="48">
        <f t="shared" si="1145"/>
        <v>729378.94230020419</v>
      </c>
      <c r="AY823" s="48">
        <f>AZ823</f>
        <v>122000</v>
      </c>
      <c r="AZ823" s="14">
        <v>122000</v>
      </c>
      <c r="BA823" s="16">
        <f t="shared" si="1146"/>
        <v>5.9785159204934768</v>
      </c>
      <c r="BB823" t="e">
        <f>IF(BA823&lt;=#REF!,#REF!,IF(BA823&lt;=#REF!,#REF!,IF(BA823&lt;=#REF!,#REF!,IF(BA823&lt;=#REF!,#REF!,#REF!))))</f>
        <v>#REF!</v>
      </c>
      <c r="BC823" s="51">
        <v>4</v>
      </c>
      <c r="BD823" s="21">
        <v>70</v>
      </c>
      <c r="BE823" s="21">
        <v>6.4399999999999999E-2</v>
      </c>
      <c r="BF823" s="26">
        <f t="shared" si="1147"/>
        <v>7957.5955245073455</v>
      </c>
      <c r="BG823" s="21">
        <v>7</v>
      </c>
      <c r="BH823" s="21">
        <f t="shared" si="1148"/>
        <v>10.5</v>
      </c>
      <c r="BI823" s="28">
        <f t="shared" si="1149"/>
        <v>1.1390624999999999E-6</v>
      </c>
      <c r="BJ823" s="27">
        <f t="shared" si="1150"/>
        <v>1.1390624999999999E-6</v>
      </c>
      <c r="BK823" s="28">
        <f t="shared" si="1151"/>
        <v>1.7463268216136599E-5</v>
      </c>
      <c r="BL823" s="35">
        <f t="shared" si="1152"/>
        <v>1.0440442705402039E-4</v>
      </c>
      <c r="BM823" s="21" t="str">
        <f t="shared" si="1153"/>
        <v>Cr1</v>
      </c>
      <c r="BN823" s="51">
        <v>1</v>
      </c>
      <c r="BO823" s="21">
        <v>2</v>
      </c>
      <c r="BP823" s="50" t="s">
        <v>5497</v>
      </c>
      <c r="BQ823" s="14">
        <v>40008</v>
      </c>
      <c r="BR823">
        <f>IFERROR(VLOOKUP(AO823,'Model Failure data- Lines'!$A$37:$E$41,3,FALSE),'Model Failure data- Lines'!$C$37)</f>
        <v>5.2310000000000009E-2</v>
      </c>
      <c r="BS823" s="14">
        <f t="shared" si="1154"/>
        <v>38153.812471723686</v>
      </c>
      <c r="BT823" s="34">
        <f t="shared" si="1231"/>
        <v>108817.95142737632</v>
      </c>
      <c r="BU823" s="34">
        <f t="shared" si="1155"/>
        <v>0.35062057290415949</v>
      </c>
      <c r="BV823" s="54">
        <f t="shared" si="1156"/>
        <v>-70664.138955652626</v>
      </c>
      <c r="BW823">
        <f>IFERROR(VLOOKUP(AO823,'Model Failure data- Lines'!$A$37:$E$41,4,FALSE),'Model Failure data- Lines'!$D$37)</f>
        <v>5.571000000000001E-2</v>
      </c>
      <c r="BX823" s="14">
        <f t="shared" si="1157"/>
        <v>40633.700875544382</v>
      </c>
      <c r="BY823" s="34">
        <f t="shared" si="1158"/>
        <v>97060.217646318284</v>
      </c>
      <c r="BZ823" s="71">
        <f t="shared" si="1159"/>
        <v>0.41864423819459373</v>
      </c>
      <c r="CA823" s="71">
        <f t="shared" si="1160"/>
        <v>-56426.516770773902</v>
      </c>
      <c r="CB823" s="56">
        <v>2</v>
      </c>
      <c r="CC823">
        <f>IFERROR(VLOOKUP(AO823,'Model Failure data- Lines'!$A$37:$E$41,5,FALSE),'Model Failure data- Lines'!$E$37)</f>
        <v>6.1850000000000002E-2</v>
      </c>
      <c r="CD823" s="14">
        <f t="shared" si="1161"/>
        <v>45112.087581267631</v>
      </c>
      <c r="CE823" s="34">
        <f t="shared" si="1162"/>
        <v>77218.736471726821</v>
      </c>
      <c r="CF823" s="34">
        <f t="shared" si="1163"/>
        <v>0.58421167766433413</v>
      </c>
      <c r="CG823" s="54">
        <f t="shared" si="1164"/>
        <v>-32106.64889045919</v>
      </c>
      <c r="CH823" t="e">
        <f>IFERROR(VLOOKUP(AO823,'Model Failure data- Lines'!#REF!,3,FALSE),'Model Failure data- Lines'!#REF!)</f>
        <v>#REF!</v>
      </c>
      <c r="CI823" s="14" t="e">
        <f t="shared" si="1165"/>
        <v>#REF!</v>
      </c>
      <c r="CJ823" s="34">
        <f t="shared" si="1166"/>
        <v>104375.28298801507</v>
      </c>
      <c r="CK823" s="34" t="e">
        <f t="shared" si="1167"/>
        <v>#REF!</v>
      </c>
      <c r="CL823" s="54" t="e">
        <f t="shared" si="1168"/>
        <v>#REF!</v>
      </c>
      <c r="CM823" t="e">
        <f>IFERROR(VLOOKUP(AO823,'Model Failure data- Lines'!#REF!,4,FALSE),'Model Failure data- Lines'!#REF!)</f>
        <v>#REF!</v>
      </c>
      <c r="CN823" s="14" t="e">
        <f t="shared" si="1169"/>
        <v>#REF!</v>
      </c>
      <c r="CO823" s="34">
        <f t="shared" si="1170"/>
        <v>89296.71884285433</v>
      </c>
      <c r="CP823" s="34" t="e">
        <f t="shared" si="1171"/>
        <v>#REF!</v>
      </c>
      <c r="CQ823" s="54" t="e">
        <f t="shared" si="1172"/>
        <v>#REF!</v>
      </c>
      <c r="CR823" t="e">
        <f>IFERROR(VLOOKUP(AO823,'Model Failure data- Lines'!#REF!,5,FALSE),'Model Failure data- Lines'!#REF!)</f>
        <v>#REF!</v>
      </c>
      <c r="CS823" s="14" t="e">
        <f t="shared" si="1173"/>
        <v>#REF!</v>
      </c>
      <c r="CT823" s="34">
        <f t="shared" si="1174"/>
        <v>65359.868820489959</v>
      </c>
      <c r="CU823" s="34" t="e">
        <f t="shared" si="1175"/>
        <v>#REF!</v>
      </c>
      <c r="CV823" s="54" t="e">
        <f t="shared" si="1176"/>
        <v>#REF!</v>
      </c>
      <c r="CW823" t="s">
        <v>375</v>
      </c>
      <c r="CZ823">
        <f t="shared" si="1177"/>
        <v>-56426.516770773902</v>
      </c>
      <c r="DA823" s="34">
        <f t="shared" si="1178"/>
        <v>2378.1783405600004</v>
      </c>
      <c r="DB823" s="34">
        <f t="shared" si="1179"/>
        <v>5.9442570000000007E-2</v>
      </c>
      <c r="DC823" s="34">
        <f t="shared" si="1180"/>
        <v>5562.0495924143779</v>
      </c>
      <c r="DD823" s="9">
        <f t="shared" si="1181"/>
        <v>32693.413500000002</v>
      </c>
      <c r="DE823" s="59">
        <f t="shared" si="1182"/>
        <v>5.8527239442059294E-2</v>
      </c>
      <c r="DF823" s="59">
        <f t="shared" si="1183"/>
        <v>1.4628884083698083E-6</v>
      </c>
      <c r="DG823" s="59">
        <f t="shared" si="1184"/>
        <v>0.13688267306613777</v>
      </c>
      <c r="DH823" s="59">
        <f t="shared" si="1185"/>
        <v>0.80458862460339453</v>
      </c>
      <c r="DI823" s="14">
        <f t="shared" si="1186"/>
        <v>-3302.4882579244586</v>
      </c>
      <c r="DJ823" s="14">
        <f t="shared" si="1187"/>
        <v>-8.2545697308649732E-2</v>
      </c>
      <c r="DK823" s="14">
        <f t="shared" si="1188"/>
        <v>-7723.8124473947837</v>
      </c>
      <c r="DL823" s="14">
        <f t="shared" si="1189"/>
        <v>-45400.13351975735</v>
      </c>
      <c r="DM823">
        <f t="shared" si="1190"/>
        <v>-32106.64889045919</v>
      </c>
      <c r="DN823" s="34">
        <f t="shared" si="1191"/>
        <v>2640.2859516000003</v>
      </c>
      <c r="DO823" s="34">
        <f t="shared" si="1192"/>
        <v>6.5993949999999996E-2</v>
      </c>
      <c r="DP823" s="34">
        <f t="shared" si="1193"/>
        <v>6175.0631357176308</v>
      </c>
      <c r="DQ823" s="9">
        <f t="shared" si="1194"/>
        <v>36296.672500000001</v>
      </c>
      <c r="DR823" s="59">
        <f t="shared" si="1195"/>
        <v>5.8527239442059301E-2</v>
      </c>
      <c r="DS823" s="59">
        <f t="shared" si="1196"/>
        <v>1.4628884083698081E-6</v>
      </c>
      <c r="DT823" s="59">
        <f t="shared" si="1197"/>
        <v>0.13688267306613777</v>
      </c>
      <c r="DU823" s="59">
        <f t="shared" si="1198"/>
        <v>0.80458862460339453</v>
      </c>
      <c r="DV823" s="14">
        <f t="shared" si="1199"/>
        <v>-1879.1135272940326</v>
      </c>
      <c r="DW823" s="14">
        <f t="shared" si="1200"/>
        <v>-4.6968444493452111E-2</v>
      </c>
      <c r="DX823" s="14">
        <f t="shared" si="1201"/>
        <v>-4394.8439233219997</v>
      </c>
      <c r="DY823" s="14">
        <f t="shared" si="1202"/>
        <v>-25832.644471398664</v>
      </c>
      <c r="DZ823" s="34" t="e">
        <f t="shared" si="1203"/>
        <v>#REF!</v>
      </c>
      <c r="EA823" s="34" t="e">
        <f t="shared" si="1204"/>
        <v>#REF!</v>
      </c>
      <c r="EB823" s="34" t="e">
        <f t="shared" si="1205"/>
        <v>#REF!</v>
      </c>
      <c r="EC823" s="34" t="e">
        <f t="shared" si="1206"/>
        <v>#REF!</v>
      </c>
      <c r="ED823" s="34" t="e">
        <f t="shared" si="1207"/>
        <v>#REF!</v>
      </c>
      <c r="EE823" s="59" t="e">
        <f t="shared" si="1208"/>
        <v>#REF!</v>
      </c>
      <c r="EF823" s="59" t="e">
        <f t="shared" si="1209"/>
        <v>#REF!</v>
      </c>
      <c r="EG823" s="59" t="e">
        <f t="shared" si="1210"/>
        <v>#REF!</v>
      </c>
      <c r="EH823" s="59" t="e">
        <f t="shared" si="1211"/>
        <v>#REF!</v>
      </c>
      <c r="EI823" s="14" t="e">
        <f t="shared" si="1212"/>
        <v>#REF!</v>
      </c>
      <c r="EJ823" s="14" t="e">
        <f t="shared" si="1213"/>
        <v>#REF!</v>
      </c>
      <c r="EK823" s="14" t="e">
        <f t="shared" si="1214"/>
        <v>#REF!</v>
      </c>
      <c r="EL823" s="14" t="e">
        <f t="shared" si="1215"/>
        <v>#REF!</v>
      </c>
      <c r="EM823" t="e">
        <f t="shared" si="1216"/>
        <v>#REF!</v>
      </c>
      <c r="EN823" s="34" t="e">
        <f t="shared" si="1217"/>
        <v>#REF!</v>
      </c>
      <c r="EO823" s="34" t="e">
        <f t="shared" si="1218"/>
        <v>#REF!</v>
      </c>
      <c r="EP823" s="34" t="e">
        <f t="shared" si="1219"/>
        <v>#REF!</v>
      </c>
      <c r="EQ823" s="34" t="e">
        <f t="shared" si="1220"/>
        <v>#REF!</v>
      </c>
      <c r="ER823" s="59" t="e">
        <f t="shared" si="1221"/>
        <v>#REF!</v>
      </c>
      <c r="ES823" s="59" t="e">
        <f t="shared" si="1222"/>
        <v>#REF!</v>
      </c>
      <c r="ET823" s="59" t="e">
        <f t="shared" si="1223"/>
        <v>#REF!</v>
      </c>
      <c r="EU823" s="59" t="e">
        <f t="shared" si="1224"/>
        <v>#REF!</v>
      </c>
      <c r="EV823" s="14" t="e">
        <f t="shared" si="1225"/>
        <v>#REF!</v>
      </c>
      <c r="EW823" s="14" t="e">
        <f t="shared" si="1226"/>
        <v>#REF!</v>
      </c>
      <c r="EX823" s="14" t="e">
        <f t="shared" si="1227"/>
        <v>#REF!</v>
      </c>
      <c r="EY823" s="14" t="e">
        <f t="shared" si="1228"/>
        <v>#REF!</v>
      </c>
    </row>
    <row r="824" spans="1:155" x14ac:dyDescent="0.2">
      <c r="A824" s="17">
        <v>30047903</v>
      </c>
      <c r="B824" t="s">
        <v>40</v>
      </c>
      <c r="C824" t="s">
        <v>1434</v>
      </c>
      <c r="D824" t="s">
        <v>1435</v>
      </c>
      <c r="E824" t="s">
        <v>1436</v>
      </c>
      <c r="F824" t="s">
        <v>66</v>
      </c>
      <c r="G824" t="s">
        <v>42</v>
      </c>
      <c r="H824" t="s">
        <v>1437</v>
      </c>
      <c r="I824" t="s">
        <v>228</v>
      </c>
      <c r="J824" s="19" t="s">
        <v>43</v>
      </c>
      <c r="K824" t="s">
        <v>43</v>
      </c>
      <c r="L824">
        <v>1968</v>
      </c>
      <c r="M824">
        <f t="shared" si="1138"/>
        <v>1968</v>
      </c>
      <c r="N824">
        <v>51</v>
      </c>
      <c r="O824" s="19">
        <f t="shared" si="1139"/>
        <v>51</v>
      </c>
      <c r="P824" t="s">
        <v>80</v>
      </c>
      <c r="Q824" s="19" t="str">
        <f t="shared" si="1140"/>
        <v>50-60</v>
      </c>
      <c r="R824" s="23">
        <v>410.4</v>
      </c>
      <c r="S824" s="15">
        <f t="shared" si="1141"/>
        <v>0.41039999999999999</v>
      </c>
      <c r="T824">
        <v>30279719</v>
      </c>
      <c r="U824" t="s">
        <v>45</v>
      </c>
      <c r="V824" t="s">
        <v>46</v>
      </c>
      <c r="W824" s="20" t="s">
        <v>87</v>
      </c>
      <c r="X824" t="s">
        <v>88</v>
      </c>
      <c r="Y824" t="s">
        <v>154</v>
      </c>
      <c r="Z824" t="s">
        <v>1438</v>
      </c>
      <c r="AA824" t="s">
        <v>1439</v>
      </c>
      <c r="AB824" t="s">
        <v>344</v>
      </c>
      <c r="AC824">
        <v>1968</v>
      </c>
      <c r="AD824">
        <v>102</v>
      </c>
      <c r="AE824" t="str">
        <f t="shared" si="1142"/>
        <v>&gt;80</v>
      </c>
      <c r="AF824">
        <v>-37.730994119999998</v>
      </c>
      <c r="AG824">
        <v>144.97575426</v>
      </c>
      <c r="AH824" t="s">
        <v>75</v>
      </c>
      <c r="AI824" t="s">
        <v>76</v>
      </c>
      <c r="AJ824" s="33" t="s">
        <v>526</v>
      </c>
      <c r="AL824" t="s">
        <v>78</v>
      </c>
      <c r="AM824" t="s">
        <v>58</v>
      </c>
      <c r="AN824">
        <v>220</v>
      </c>
      <c r="AO824" s="69">
        <v>2</v>
      </c>
      <c r="AP824">
        <v>2</v>
      </c>
      <c r="AQ824">
        <v>0</v>
      </c>
      <c r="AR824">
        <v>2</v>
      </c>
      <c r="AS824" s="82" t="str">
        <f t="shared" si="1143"/>
        <v>Gw-0-2</v>
      </c>
      <c r="AT824" s="14">
        <f t="shared" si="1144"/>
        <v>40008</v>
      </c>
      <c r="AU824" s="81">
        <f>VLOOKUP(C824,Bushfire_Vlookup!$F$2:$H$12575,3,FALSE)</f>
        <v>1</v>
      </c>
      <c r="AV824" s="14">
        <f>VLOOKUP(AS824,Safety_collateral_Vlookup!$J$3:$L$20,2,FALSE)</f>
        <v>93570.139925214826</v>
      </c>
      <c r="AW824" s="14">
        <f>VLOOKUP(AS824,Safety_collateral_Vlookup!$J$3:$L$20,3,FALSE)</f>
        <v>550000</v>
      </c>
      <c r="AX824" s="48">
        <f t="shared" si="1145"/>
        <v>729378.94230020419</v>
      </c>
      <c r="AY824" s="48">
        <f>AZ824</f>
        <v>122000</v>
      </c>
      <c r="AZ824" s="14">
        <v>122000</v>
      </c>
      <c r="BA824" s="16">
        <f t="shared" si="1146"/>
        <v>5.9785159204934768</v>
      </c>
      <c r="BB824" t="e">
        <f>IF(BA824&lt;=#REF!,#REF!,IF(BA824&lt;=#REF!,#REF!,IF(BA824&lt;=#REF!,#REF!,IF(BA824&lt;=#REF!,#REF!,#REF!))))</f>
        <v>#REF!</v>
      </c>
      <c r="BC824" s="51">
        <v>4</v>
      </c>
      <c r="BD824" s="21">
        <v>70</v>
      </c>
      <c r="BE824" s="21">
        <v>6.4399999999999999E-2</v>
      </c>
      <c r="BF824" s="26">
        <f t="shared" si="1147"/>
        <v>7957.5955245073455</v>
      </c>
      <c r="BG824" s="21">
        <v>7</v>
      </c>
      <c r="BH824" s="21">
        <f t="shared" si="1148"/>
        <v>10.5</v>
      </c>
      <c r="BI824" s="28">
        <f t="shared" si="1149"/>
        <v>1.1390624999999999E-6</v>
      </c>
      <c r="BJ824" s="27">
        <f t="shared" si="1150"/>
        <v>1.1390624999999999E-6</v>
      </c>
      <c r="BK824" s="28">
        <f t="shared" si="1151"/>
        <v>1.7463268216136599E-5</v>
      </c>
      <c r="BL824" s="35">
        <f t="shared" si="1152"/>
        <v>1.0440442705402039E-4</v>
      </c>
      <c r="BM824" s="21" t="str">
        <f t="shared" si="1153"/>
        <v>Cr1</v>
      </c>
      <c r="BN824" s="51">
        <v>1</v>
      </c>
      <c r="BO824" s="21">
        <v>0</v>
      </c>
      <c r="BP824" s="50" t="s">
        <v>5497</v>
      </c>
      <c r="BQ824" s="14">
        <v>40008</v>
      </c>
      <c r="BR824">
        <f>IFERROR(VLOOKUP(AO824,'Model Failure data- Lines'!$A$37:$E$41,3,FALSE),'Model Failure data- Lines'!$C$37)</f>
        <v>5.2310000000000009E-2</v>
      </c>
      <c r="BS824" s="14">
        <f t="shared" si="1154"/>
        <v>38153.812471723686</v>
      </c>
      <c r="BT824" s="34">
        <f t="shared" si="1231"/>
        <v>108817.95142737632</v>
      </c>
      <c r="BU824" s="34">
        <f t="shared" si="1155"/>
        <v>0.35062057290415949</v>
      </c>
      <c r="BV824" s="54">
        <f t="shared" si="1156"/>
        <v>-70664.138955652626</v>
      </c>
      <c r="BW824">
        <f>IFERROR(VLOOKUP(AO824,'Model Failure data- Lines'!$A$37:$E$41,4,FALSE),'Model Failure data- Lines'!$D$37)</f>
        <v>5.571000000000001E-2</v>
      </c>
      <c r="BX824" s="14">
        <f t="shared" si="1157"/>
        <v>40633.700875544382</v>
      </c>
      <c r="BY824" s="34">
        <f t="shared" si="1158"/>
        <v>97060.217646318284</v>
      </c>
      <c r="BZ824" s="71">
        <f t="shared" si="1159"/>
        <v>0.41864423819459373</v>
      </c>
      <c r="CA824" s="71">
        <f t="shared" si="1160"/>
        <v>-56426.516770773902</v>
      </c>
      <c r="CB824" s="56">
        <v>2</v>
      </c>
      <c r="CC824">
        <f>IFERROR(VLOOKUP(AO824,'Model Failure data- Lines'!$A$37:$E$41,5,FALSE),'Model Failure data- Lines'!$E$37)</f>
        <v>6.1850000000000002E-2</v>
      </c>
      <c r="CD824" s="14">
        <f t="shared" si="1161"/>
        <v>45112.087581267631</v>
      </c>
      <c r="CE824" s="34">
        <f t="shared" si="1162"/>
        <v>77218.736471726821</v>
      </c>
      <c r="CF824" s="34">
        <f t="shared" si="1163"/>
        <v>0.58421167766433413</v>
      </c>
      <c r="CG824" s="54">
        <f t="shared" si="1164"/>
        <v>-32106.64889045919</v>
      </c>
      <c r="CH824" t="e">
        <f>IFERROR(VLOOKUP(AO824,'Model Failure data- Lines'!#REF!,3,FALSE),'Model Failure data- Lines'!#REF!)</f>
        <v>#REF!</v>
      </c>
      <c r="CI824" s="14" t="e">
        <f t="shared" si="1165"/>
        <v>#REF!</v>
      </c>
      <c r="CJ824" s="34">
        <f t="shared" si="1166"/>
        <v>104375.28298801507</v>
      </c>
      <c r="CK824" s="34" t="e">
        <f t="shared" si="1167"/>
        <v>#REF!</v>
      </c>
      <c r="CL824" s="54" t="e">
        <f t="shared" si="1168"/>
        <v>#REF!</v>
      </c>
      <c r="CM824" t="e">
        <f>IFERROR(VLOOKUP(AO824,'Model Failure data- Lines'!#REF!,4,FALSE),'Model Failure data- Lines'!#REF!)</f>
        <v>#REF!</v>
      </c>
      <c r="CN824" s="14" t="e">
        <f t="shared" si="1169"/>
        <v>#REF!</v>
      </c>
      <c r="CO824" s="34">
        <f t="shared" si="1170"/>
        <v>89296.71884285433</v>
      </c>
      <c r="CP824" s="34" t="e">
        <f t="shared" si="1171"/>
        <v>#REF!</v>
      </c>
      <c r="CQ824" s="54" t="e">
        <f t="shared" si="1172"/>
        <v>#REF!</v>
      </c>
      <c r="CR824" t="e">
        <f>IFERROR(VLOOKUP(AO824,'Model Failure data- Lines'!#REF!,5,FALSE),'Model Failure data- Lines'!#REF!)</f>
        <v>#REF!</v>
      </c>
      <c r="CS824" s="14" t="e">
        <f t="shared" si="1173"/>
        <v>#REF!</v>
      </c>
      <c r="CT824" s="34">
        <f t="shared" si="1174"/>
        <v>65359.868820489959</v>
      </c>
      <c r="CU824" s="34" t="e">
        <f t="shared" si="1175"/>
        <v>#REF!</v>
      </c>
      <c r="CV824" s="54" t="e">
        <f t="shared" si="1176"/>
        <v>#REF!</v>
      </c>
      <c r="CW824" t="s">
        <v>344</v>
      </c>
      <c r="CZ824">
        <f t="shared" si="1177"/>
        <v>-56426.516770773902</v>
      </c>
      <c r="DA824" s="34">
        <f t="shared" si="1178"/>
        <v>2378.1783405600004</v>
      </c>
      <c r="DB824" s="34">
        <f t="shared" si="1179"/>
        <v>5.9442570000000007E-2</v>
      </c>
      <c r="DC824" s="34">
        <f t="shared" si="1180"/>
        <v>5562.0495924143779</v>
      </c>
      <c r="DD824" s="9">
        <f t="shared" si="1181"/>
        <v>32693.413500000002</v>
      </c>
      <c r="DE824" s="59">
        <f t="shared" si="1182"/>
        <v>5.8527239442059294E-2</v>
      </c>
      <c r="DF824" s="59">
        <f t="shared" si="1183"/>
        <v>1.4628884083698083E-6</v>
      </c>
      <c r="DG824" s="59">
        <f t="shared" si="1184"/>
        <v>0.13688267306613777</v>
      </c>
      <c r="DH824" s="59">
        <f t="shared" si="1185"/>
        <v>0.80458862460339453</v>
      </c>
      <c r="DI824" s="14">
        <f t="shared" si="1186"/>
        <v>-3302.4882579244586</v>
      </c>
      <c r="DJ824" s="14">
        <f t="shared" si="1187"/>
        <v>-8.2545697308649732E-2</v>
      </c>
      <c r="DK824" s="14">
        <f t="shared" si="1188"/>
        <v>-7723.8124473947837</v>
      </c>
      <c r="DL824" s="14">
        <f t="shared" si="1189"/>
        <v>-45400.13351975735</v>
      </c>
      <c r="DM824">
        <f t="shared" si="1190"/>
        <v>-32106.64889045919</v>
      </c>
      <c r="DN824" s="34">
        <f t="shared" si="1191"/>
        <v>2640.2859516000003</v>
      </c>
      <c r="DO824" s="34">
        <f t="shared" si="1192"/>
        <v>6.5993949999999996E-2</v>
      </c>
      <c r="DP824" s="34">
        <f t="shared" si="1193"/>
        <v>6175.0631357176308</v>
      </c>
      <c r="DQ824" s="9">
        <f t="shared" si="1194"/>
        <v>36296.672500000001</v>
      </c>
      <c r="DR824" s="59">
        <f t="shared" si="1195"/>
        <v>5.8527239442059301E-2</v>
      </c>
      <c r="DS824" s="59">
        <f t="shared" si="1196"/>
        <v>1.4628884083698081E-6</v>
      </c>
      <c r="DT824" s="59">
        <f t="shared" si="1197"/>
        <v>0.13688267306613777</v>
      </c>
      <c r="DU824" s="59">
        <f t="shared" si="1198"/>
        <v>0.80458862460339453</v>
      </c>
      <c r="DV824" s="14">
        <f t="shared" si="1199"/>
        <v>-1879.1135272940326</v>
      </c>
      <c r="DW824" s="14">
        <f t="shared" si="1200"/>
        <v>-4.6968444493452111E-2</v>
      </c>
      <c r="DX824" s="14">
        <f t="shared" si="1201"/>
        <v>-4394.8439233219997</v>
      </c>
      <c r="DY824" s="14">
        <f t="shared" si="1202"/>
        <v>-25832.644471398664</v>
      </c>
      <c r="DZ824" s="34" t="e">
        <f t="shared" si="1203"/>
        <v>#REF!</v>
      </c>
      <c r="EA824" s="34" t="e">
        <f t="shared" si="1204"/>
        <v>#REF!</v>
      </c>
      <c r="EB824" s="34" t="e">
        <f t="shared" si="1205"/>
        <v>#REF!</v>
      </c>
      <c r="EC824" s="34" t="e">
        <f t="shared" si="1206"/>
        <v>#REF!</v>
      </c>
      <c r="ED824" s="34" t="e">
        <f t="shared" si="1207"/>
        <v>#REF!</v>
      </c>
      <c r="EE824" s="59" t="e">
        <f t="shared" si="1208"/>
        <v>#REF!</v>
      </c>
      <c r="EF824" s="59" t="e">
        <f t="shared" si="1209"/>
        <v>#REF!</v>
      </c>
      <c r="EG824" s="59" t="e">
        <f t="shared" si="1210"/>
        <v>#REF!</v>
      </c>
      <c r="EH824" s="59" t="e">
        <f t="shared" si="1211"/>
        <v>#REF!</v>
      </c>
      <c r="EI824" s="14" t="e">
        <f t="shared" si="1212"/>
        <v>#REF!</v>
      </c>
      <c r="EJ824" s="14" t="e">
        <f t="shared" si="1213"/>
        <v>#REF!</v>
      </c>
      <c r="EK824" s="14" t="e">
        <f t="shared" si="1214"/>
        <v>#REF!</v>
      </c>
      <c r="EL824" s="14" t="e">
        <f t="shared" si="1215"/>
        <v>#REF!</v>
      </c>
      <c r="EM824" t="e">
        <f t="shared" si="1216"/>
        <v>#REF!</v>
      </c>
      <c r="EN824" s="34" t="e">
        <f t="shared" si="1217"/>
        <v>#REF!</v>
      </c>
      <c r="EO824" s="34" t="e">
        <f t="shared" si="1218"/>
        <v>#REF!</v>
      </c>
      <c r="EP824" s="34" t="e">
        <f t="shared" si="1219"/>
        <v>#REF!</v>
      </c>
      <c r="EQ824" s="34" t="e">
        <f t="shared" si="1220"/>
        <v>#REF!</v>
      </c>
      <c r="ER824" s="59" t="e">
        <f t="shared" si="1221"/>
        <v>#REF!</v>
      </c>
      <c r="ES824" s="59" t="e">
        <f t="shared" si="1222"/>
        <v>#REF!</v>
      </c>
      <c r="ET824" s="59" t="e">
        <f t="shared" si="1223"/>
        <v>#REF!</v>
      </c>
      <c r="EU824" s="59" t="e">
        <f t="shared" si="1224"/>
        <v>#REF!</v>
      </c>
      <c r="EV824" s="14" t="e">
        <f t="shared" si="1225"/>
        <v>#REF!</v>
      </c>
      <c r="EW824" s="14" t="e">
        <f t="shared" si="1226"/>
        <v>#REF!</v>
      </c>
      <c r="EX824" s="14" t="e">
        <f t="shared" si="1227"/>
        <v>#REF!</v>
      </c>
      <c r="EY824" s="14" t="e">
        <f t="shared" si="1228"/>
        <v>#REF!</v>
      </c>
    </row>
    <row r="825" spans="1:155" x14ac:dyDescent="0.2">
      <c r="A825" s="17">
        <v>30291982</v>
      </c>
      <c r="B825" t="s">
        <v>40</v>
      </c>
      <c r="C825" t="s">
        <v>2976</v>
      </c>
      <c r="D825" t="s">
        <v>2977</v>
      </c>
      <c r="E825" t="s">
        <v>2978</v>
      </c>
      <c r="F825" t="s">
        <v>66</v>
      </c>
      <c r="G825" t="s">
        <v>42</v>
      </c>
      <c r="H825" t="s">
        <v>4400</v>
      </c>
      <c r="I825" t="s">
        <v>228</v>
      </c>
      <c r="J825" s="19" t="s">
        <v>43</v>
      </c>
      <c r="K825" t="s">
        <v>43</v>
      </c>
      <c r="L825">
        <v>1968</v>
      </c>
      <c r="M825">
        <f t="shared" si="1138"/>
        <v>1968</v>
      </c>
      <c r="N825">
        <v>51</v>
      </c>
      <c r="O825" s="19">
        <f t="shared" si="1139"/>
        <v>51</v>
      </c>
      <c r="P825" t="s">
        <v>80</v>
      </c>
      <c r="Q825" s="19" t="str">
        <f t="shared" si="1140"/>
        <v>50-60</v>
      </c>
      <c r="R825" s="23">
        <v>166.5</v>
      </c>
      <c r="S825" s="15">
        <f t="shared" si="1141"/>
        <v>0.16650000000000001</v>
      </c>
      <c r="T825">
        <v>30450242</v>
      </c>
      <c r="U825" t="s">
        <v>45</v>
      </c>
      <c r="V825" t="s">
        <v>46</v>
      </c>
      <c r="W825" t="s">
        <v>47</v>
      </c>
      <c r="X825" t="s">
        <v>48</v>
      </c>
      <c r="Y825" t="s">
        <v>84</v>
      </c>
      <c r="Z825" t="s">
        <v>2980</v>
      </c>
      <c r="AA825" t="s">
        <v>2981</v>
      </c>
      <c r="AB825" t="s">
        <v>363</v>
      </c>
      <c r="AC825">
        <v>1968</v>
      </c>
      <c r="AD825">
        <v>102</v>
      </c>
      <c r="AE825" t="str">
        <f t="shared" si="1142"/>
        <v>&gt;80</v>
      </c>
      <c r="AF825">
        <v>-37.73460773</v>
      </c>
      <c r="AG825">
        <v>144.97669134</v>
      </c>
      <c r="AH825" t="s">
        <v>75</v>
      </c>
      <c r="AI825" t="s">
        <v>76</v>
      </c>
      <c r="AJ825" s="33" t="s">
        <v>526</v>
      </c>
      <c r="AL825" t="s">
        <v>78</v>
      </c>
      <c r="AM825" t="s">
        <v>58</v>
      </c>
      <c r="AN825">
        <v>220</v>
      </c>
      <c r="AO825" s="69">
        <v>2</v>
      </c>
      <c r="AP825">
        <v>2</v>
      </c>
      <c r="AQ825">
        <v>2</v>
      </c>
      <c r="AR825">
        <v>1</v>
      </c>
      <c r="AS825" s="82" t="str">
        <f t="shared" si="1143"/>
        <v>Gw-2-1</v>
      </c>
      <c r="AT825" s="14">
        <f t="shared" si="1144"/>
        <v>40008</v>
      </c>
      <c r="AU825" s="81">
        <f>VLOOKUP(C825,Bushfire_Vlookup!$F$2:$H$12575,3,FALSE)</f>
        <v>1</v>
      </c>
      <c r="AV825" s="14">
        <f>VLOOKUP(AS825,Safety_collateral_Vlookup!$J$3:$L$20,2,FALSE)</f>
        <v>1583806.0550856832</v>
      </c>
      <c r="AW825" s="14">
        <f>VLOOKUP(AS825,Safety_collateral_Vlookup!$J$3:$L$20,3,FALSE)</f>
        <v>148000</v>
      </c>
      <c r="AX825" s="48">
        <f t="shared" si="1145"/>
        <v>1890526.663776424</v>
      </c>
      <c r="AY825" s="48">
        <f>AZ825</f>
        <v>122000</v>
      </c>
      <c r="AZ825" s="14">
        <v>122000</v>
      </c>
      <c r="BA825" s="16">
        <f t="shared" si="1146"/>
        <v>15.496120194888721</v>
      </c>
      <c r="BB825" t="e">
        <f>IF(BA825&lt;=#REF!,#REF!,IF(BA825&lt;=#REF!,#REF!,IF(BA825&lt;=#REF!,#REF!,IF(BA825&lt;=#REF!,#REF!,#REF!))))</f>
        <v>#REF!</v>
      </c>
      <c r="BC825" s="51">
        <v>5</v>
      </c>
      <c r="BD825" s="21">
        <v>70</v>
      </c>
      <c r="BE825" s="21">
        <v>6.4399999999999999E-2</v>
      </c>
      <c r="BF825" s="26">
        <f t="shared" si="1147"/>
        <v>7957.5955245073455</v>
      </c>
      <c r="BG825" s="21">
        <v>7</v>
      </c>
      <c r="BH825" s="21">
        <f t="shared" si="1148"/>
        <v>10.5</v>
      </c>
      <c r="BI825" s="28">
        <f t="shared" si="1149"/>
        <v>1.1390624999999999E-6</v>
      </c>
      <c r="BJ825" s="27">
        <f t="shared" si="1150"/>
        <v>1.1390624999999999E-6</v>
      </c>
      <c r="BK825" s="28">
        <f t="shared" si="1151"/>
        <v>1.7463268216136599E-5</v>
      </c>
      <c r="BL825" s="35">
        <f t="shared" si="1152"/>
        <v>2.7061290327283271E-4</v>
      </c>
      <c r="BM825" s="21" t="str">
        <f t="shared" si="1153"/>
        <v>Cr1</v>
      </c>
      <c r="BN825" s="51">
        <v>1</v>
      </c>
      <c r="BO825" s="21">
        <v>2</v>
      </c>
      <c r="BP825" s="50" t="s">
        <v>5497</v>
      </c>
      <c r="BQ825" s="14">
        <v>40008</v>
      </c>
      <c r="BR825">
        <f>IFERROR(VLOOKUP(AO825,'Model Failure data- Lines'!$A$37:$E$41,3,FALSE),'Model Failure data- Lines'!$C$37)</f>
        <v>5.2310000000000009E-2</v>
      </c>
      <c r="BS825" s="14">
        <f t="shared" si="1154"/>
        <v>98893.449782144759</v>
      </c>
      <c r="BT825" s="34">
        <f t="shared" si="1231"/>
        <v>108817.95142737632</v>
      </c>
      <c r="BU825" s="34">
        <f t="shared" si="1155"/>
        <v>0.90879720197769898</v>
      </c>
      <c r="BV825" s="54">
        <f t="shared" si="1156"/>
        <v>-9924.5016452315613</v>
      </c>
      <c r="BW825">
        <f>IFERROR(VLOOKUP(AO825,'Model Failure data- Lines'!$A$37:$E$41,4,FALSE),'Model Failure data- Lines'!$D$37)</f>
        <v>5.571000000000001E-2</v>
      </c>
      <c r="BX825" s="14">
        <f t="shared" si="1157"/>
        <v>105321.24043898461</v>
      </c>
      <c r="BY825" s="34">
        <f t="shared" si="1158"/>
        <v>97060.217646318284</v>
      </c>
      <c r="BZ825" s="71">
        <f t="shared" si="1159"/>
        <v>1.0851123456447316</v>
      </c>
      <c r="CA825" s="71">
        <f t="shared" si="1160"/>
        <v>8261.022792666321</v>
      </c>
      <c r="CB825" s="57">
        <v>2</v>
      </c>
      <c r="CC825">
        <f>IFERROR(VLOOKUP(AO825,'Model Failure data- Lines'!$A$37:$E$41,5,FALSE),'Model Failure data- Lines'!$E$37)</f>
        <v>6.1850000000000002E-2</v>
      </c>
      <c r="CD825" s="14">
        <f t="shared" si="1161"/>
        <v>116929.07415457183</v>
      </c>
      <c r="CE825" s="34">
        <f t="shared" si="1162"/>
        <v>77218.736471726821</v>
      </c>
      <c r="CF825" s="34">
        <f t="shared" si="1163"/>
        <v>1.5142578018922224</v>
      </c>
      <c r="CG825" s="54">
        <f t="shared" si="1164"/>
        <v>39710.337682845013</v>
      </c>
      <c r="CH825" t="e">
        <f>IFERROR(VLOOKUP(AO825,'Model Failure data- Lines'!#REF!,3,FALSE),'Model Failure data- Lines'!#REF!)</f>
        <v>#REF!</v>
      </c>
      <c r="CI825" s="14" t="e">
        <f t="shared" si="1165"/>
        <v>#REF!</v>
      </c>
      <c r="CJ825" s="34">
        <f t="shared" si="1166"/>
        <v>104375.28298801507</v>
      </c>
      <c r="CK825" s="34" t="e">
        <f t="shared" si="1167"/>
        <v>#REF!</v>
      </c>
      <c r="CL825" s="54" t="e">
        <f t="shared" si="1168"/>
        <v>#REF!</v>
      </c>
      <c r="CM825" t="e">
        <f>IFERROR(VLOOKUP(AO825,'Model Failure data- Lines'!#REF!,4,FALSE),'Model Failure data- Lines'!#REF!)</f>
        <v>#REF!</v>
      </c>
      <c r="CN825" s="14" t="e">
        <f t="shared" si="1169"/>
        <v>#REF!</v>
      </c>
      <c r="CO825" s="34">
        <f t="shared" si="1170"/>
        <v>89296.71884285433</v>
      </c>
      <c r="CP825" s="34" t="e">
        <f t="shared" si="1171"/>
        <v>#REF!</v>
      </c>
      <c r="CQ825" s="54" t="e">
        <f t="shared" si="1172"/>
        <v>#REF!</v>
      </c>
      <c r="CR825" t="e">
        <f>IFERROR(VLOOKUP(AO825,'Model Failure data- Lines'!#REF!,5,FALSE),'Model Failure data- Lines'!#REF!)</f>
        <v>#REF!</v>
      </c>
      <c r="CS825" s="14" t="e">
        <f t="shared" si="1173"/>
        <v>#REF!</v>
      </c>
      <c r="CT825" s="34">
        <f t="shared" si="1174"/>
        <v>65359.868820489959</v>
      </c>
      <c r="CU825" s="34" t="e">
        <f t="shared" si="1175"/>
        <v>#REF!</v>
      </c>
      <c r="CV825" s="54" t="e">
        <f t="shared" si="1176"/>
        <v>#REF!</v>
      </c>
      <c r="CW825" t="s">
        <v>363</v>
      </c>
      <c r="CZ825">
        <f t="shared" si="1177"/>
        <v>8261.0227926663174</v>
      </c>
      <c r="DA825" s="34">
        <f t="shared" si="1178"/>
        <v>2378.1783405600004</v>
      </c>
      <c r="DB825" s="34">
        <f t="shared" si="1179"/>
        <v>5.9442570000000007E-2</v>
      </c>
      <c r="DC825" s="34">
        <f t="shared" si="1180"/>
        <v>94145.502295854589</v>
      </c>
      <c r="DD825" s="9">
        <f t="shared" si="1181"/>
        <v>8797.5003600000018</v>
      </c>
      <c r="DE825" s="59">
        <f t="shared" si="1182"/>
        <v>2.2580234819183906E-2</v>
      </c>
      <c r="DF825" s="59">
        <f t="shared" si="1183"/>
        <v>5.6439299188122146E-7</v>
      </c>
      <c r="DG825" s="59">
        <f t="shared" si="1184"/>
        <v>0.89388903798940333</v>
      </c>
      <c r="DH825" s="59">
        <f t="shared" si="1185"/>
        <v>8.3530162798420779E-2</v>
      </c>
      <c r="DI825" s="14">
        <f t="shared" si="1186"/>
        <v>186.53583450503587</v>
      </c>
      <c r="DJ825" s="14">
        <f t="shared" si="1187"/>
        <v>4.6624633699519063E-3</v>
      </c>
      <c r="DK825" s="14">
        <f t="shared" si="1188"/>
        <v>7384.4377169450281</v>
      </c>
      <c r="DL825" s="14">
        <f t="shared" si="1189"/>
        <v>690.04457875288222</v>
      </c>
      <c r="DM825">
        <f t="shared" si="1190"/>
        <v>39710.337682845013</v>
      </c>
      <c r="DN825" s="34">
        <f t="shared" si="1191"/>
        <v>2640.2859516000003</v>
      </c>
      <c r="DO825" s="34">
        <f t="shared" si="1192"/>
        <v>6.5993949999999996E-2</v>
      </c>
      <c r="DP825" s="34">
        <f t="shared" si="1193"/>
        <v>104521.61760902182</v>
      </c>
      <c r="DQ825" s="9">
        <f t="shared" si="1194"/>
        <v>9767.1045999999988</v>
      </c>
      <c r="DR825" s="59">
        <f t="shared" si="1195"/>
        <v>2.2580234819183909E-2</v>
      </c>
      <c r="DS825" s="59">
        <f t="shared" si="1196"/>
        <v>5.6439299188122135E-7</v>
      </c>
      <c r="DT825" s="59">
        <f t="shared" si="1197"/>
        <v>0.89388903798940333</v>
      </c>
      <c r="DU825" s="59">
        <f t="shared" si="1198"/>
        <v>8.3530162798420765E-2</v>
      </c>
      <c r="DV825" s="14">
        <f t="shared" si="1199"/>
        <v>896.66874962772783</v>
      </c>
      <c r="DW825" s="14">
        <f t="shared" si="1200"/>
        <v>2.2412236293434508E-2</v>
      </c>
      <c r="DX825" s="14">
        <f t="shared" si="1201"/>
        <v>35496.635549552688</v>
      </c>
      <c r="DY825" s="14">
        <f t="shared" si="1202"/>
        <v>3317.0109714283071</v>
      </c>
      <c r="DZ825" s="34" t="e">
        <f t="shared" si="1203"/>
        <v>#REF!</v>
      </c>
      <c r="EA825" s="34" t="e">
        <f t="shared" si="1204"/>
        <v>#REF!</v>
      </c>
      <c r="EB825" s="34" t="e">
        <f t="shared" si="1205"/>
        <v>#REF!</v>
      </c>
      <c r="EC825" s="34" t="e">
        <f t="shared" si="1206"/>
        <v>#REF!</v>
      </c>
      <c r="ED825" s="34" t="e">
        <f t="shared" si="1207"/>
        <v>#REF!</v>
      </c>
      <c r="EE825" s="59" t="e">
        <f t="shared" si="1208"/>
        <v>#REF!</v>
      </c>
      <c r="EF825" s="59" t="e">
        <f t="shared" si="1209"/>
        <v>#REF!</v>
      </c>
      <c r="EG825" s="59" t="e">
        <f t="shared" si="1210"/>
        <v>#REF!</v>
      </c>
      <c r="EH825" s="59" t="e">
        <f t="shared" si="1211"/>
        <v>#REF!</v>
      </c>
      <c r="EI825" s="14" t="e">
        <f t="shared" si="1212"/>
        <v>#REF!</v>
      </c>
      <c r="EJ825" s="14" t="e">
        <f t="shared" si="1213"/>
        <v>#REF!</v>
      </c>
      <c r="EK825" s="14" t="e">
        <f t="shared" si="1214"/>
        <v>#REF!</v>
      </c>
      <c r="EL825" s="14" t="e">
        <f t="shared" si="1215"/>
        <v>#REF!</v>
      </c>
      <c r="EM825" t="e">
        <f t="shared" si="1216"/>
        <v>#REF!</v>
      </c>
      <c r="EN825" s="34" t="e">
        <f t="shared" si="1217"/>
        <v>#REF!</v>
      </c>
      <c r="EO825" s="34" t="e">
        <f t="shared" si="1218"/>
        <v>#REF!</v>
      </c>
      <c r="EP825" s="34" t="e">
        <f t="shared" si="1219"/>
        <v>#REF!</v>
      </c>
      <c r="EQ825" s="34" t="e">
        <f t="shared" si="1220"/>
        <v>#REF!</v>
      </c>
      <c r="ER825" s="59" t="e">
        <f t="shared" si="1221"/>
        <v>#REF!</v>
      </c>
      <c r="ES825" s="59" t="e">
        <f t="shared" si="1222"/>
        <v>#REF!</v>
      </c>
      <c r="ET825" s="59" t="e">
        <f t="shared" si="1223"/>
        <v>#REF!</v>
      </c>
      <c r="EU825" s="59" t="e">
        <f t="shared" si="1224"/>
        <v>#REF!</v>
      </c>
      <c r="EV825" s="14" t="e">
        <f t="shared" si="1225"/>
        <v>#REF!</v>
      </c>
      <c r="EW825" s="14" t="e">
        <f t="shared" si="1226"/>
        <v>#REF!</v>
      </c>
      <c r="EX825" s="14" t="e">
        <f t="shared" si="1227"/>
        <v>#REF!</v>
      </c>
      <c r="EY825" s="14" t="e">
        <f t="shared" si="1228"/>
        <v>#REF!</v>
      </c>
    </row>
    <row r="826" spans="1:155" x14ac:dyDescent="0.2">
      <c r="A826" s="17">
        <v>30239584</v>
      </c>
      <c r="B826" t="s">
        <v>62</v>
      </c>
      <c r="C826" t="s">
        <v>1423</v>
      </c>
      <c r="D826" t="s">
        <v>1424</v>
      </c>
      <c r="E826" t="s">
        <v>1425</v>
      </c>
      <c r="F826" t="s">
        <v>66</v>
      </c>
      <c r="G826" t="s">
        <v>42</v>
      </c>
      <c r="H826" t="s">
        <v>4007</v>
      </c>
      <c r="I826" t="s">
        <v>68</v>
      </c>
      <c r="J826" s="19" t="s">
        <v>69</v>
      </c>
      <c r="K826" t="s">
        <v>70</v>
      </c>
      <c r="L826">
        <v>1968</v>
      </c>
      <c r="M826">
        <f t="shared" si="1138"/>
        <v>1968</v>
      </c>
      <c r="N826">
        <v>51</v>
      </c>
      <c r="O826" s="19">
        <f t="shared" si="1139"/>
        <v>51</v>
      </c>
      <c r="P826" t="s">
        <v>80</v>
      </c>
      <c r="Q826" s="19" t="str">
        <f t="shared" si="1140"/>
        <v>50-60</v>
      </c>
      <c r="R826" s="23">
        <v>287.60000000000002</v>
      </c>
      <c r="S826" s="15">
        <f t="shared" si="1141"/>
        <v>0.28760000000000002</v>
      </c>
      <c r="T826">
        <v>30440119</v>
      </c>
      <c r="U826" t="s">
        <v>45</v>
      </c>
      <c r="V826" t="s">
        <v>46</v>
      </c>
      <c r="W826" s="20" t="s">
        <v>87</v>
      </c>
      <c r="X826" t="s">
        <v>88</v>
      </c>
      <c r="Y826" t="s">
        <v>154</v>
      </c>
      <c r="Z826" t="s">
        <v>1427</v>
      </c>
      <c r="AA826" t="s">
        <v>1428</v>
      </c>
      <c r="AB826" t="s">
        <v>231</v>
      </c>
      <c r="AC826">
        <v>1968</v>
      </c>
      <c r="AD826">
        <v>102</v>
      </c>
      <c r="AE826" t="str">
        <f t="shared" si="1142"/>
        <v>&gt;80</v>
      </c>
      <c r="AF826">
        <v>-37.736081579999997</v>
      </c>
      <c r="AG826">
        <v>144.97707510999999</v>
      </c>
      <c r="AH826" t="s">
        <v>75</v>
      </c>
      <c r="AI826" t="s">
        <v>76</v>
      </c>
      <c r="AJ826" s="33" t="s">
        <v>526</v>
      </c>
      <c r="AL826" t="s">
        <v>48</v>
      </c>
      <c r="AM826" t="s">
        <v>86</v>
      </c>
      <c r="AN826">
        <v>220</v>
      </c>
      <c r="AO826" s="70">
        <v>2</v>
      </c>
      <c r="AP826">
        <v>2</v>
      </c>
      <c r="AQ826">
        <v>0</v>
      </c>
      <c r="AR826">
        <v>1</v>
      </c>
      <c r="AS826" s="82" t="str">
        <f t="shared" si="1143"/>
        <v>Gw-0-1</v>
      </c>
      <c r="AT826" s="14">
        <f t="shared" si="1144"/>
        <v>40008</v>
      </c>
      <c r="AU826" s="81">
        <f>VLOOKUP(C826,Bushfire_Vlookup!$F$2:$H$12575,3,FALSE)</f>
        <v>1</v>
      </c>
      <c r="AV826" s="14">
        <f>VLOOKUP(AS826,Safety_collateral_Vlookup!$J$3:$L$20,2,FALSE)</f>
        <v>11570.139925214824</v>
      </c>
      <c r="AW826" s="14">
        <f>VLOOKUP(AS826,Safety_collateral_Vlookup!$J$3:$L$20,3,FALSE)</f>
        <v>148000</v>
      </c>
      <c r="AX826" s="48">
        <f t="shared" si="1145"/>
        <v>212950.94230020419</v>
      </c>
      <c r="AY826" s="49">
        <f>(R826/1000)*AZ826</f>
        <v>21857.600000000002</v>
      </c>
      <c r="AZ826" s="14">
        <v>76000</v>
      </c>
      <c r="BA826" s="16">
        <f t="shared" si="1146"/>
        <v>9.7426498014514014</v>
      </c>
      <c r="BB826" t="e">
        <f>IF(BA826&lt;=#REF!,#REF!,IF(BA826&lt;=#REF!,#REF!,IF(BA826&lt;=#REF!,#REF!,IF(BA826&lt;=#REF!,#REF!,#REF!))))</f>
        <v>#REF!</v>
      </c>
      <c r="BC826" s="51">
        <v>4</v>
      </c>
      <c r="BD826" s="21">
        <v>70</v>
      </c>
      <c r="BE826" s="21">
        <v>6.4399999999999999E-2</v>
      </c>
      <c r="BF826" s="26">
        <f t="shared" si="1147"/>
        <v>1425.6880322661621</v>
      </c>
      <c r="BG826" s="21">
        <v>7</v>
      </c>
      <c r="BH826" s="21">
        <f t="shared" si="1148"/>
        <v>10.5</v>
      </c>
      <c r="BI826" s="28">
        <f t="shared" si="1149"/>
        <v>1.1390624999999999E-6</v>
      </c>
      <c r="BJ826" s="27">
        <f t="shared" si="1150"/>
        <v>1.1390624999999999E-6</v>
      </c>
      <c r="BK826" s="28">
        <f t="shared" si="1151"/>
        <v>1.7463268216136603E-5</v>
      </c>
      <c r="BL826" s="35">
        <f t="shared" si="1152"/>
        <v>1.7013850661863584E-4</v>
      </c>
      <c r="BM826" s="21" t="str">
        <f t="shared" si="1153"/>
        <v>Cr1</v>
      </c>
      <c r="BN826" s="51">
        <v>1</v>
      </c>
      <c r="BO826" s="21">
        <v>0</v>
      </c>
      <c r="BP826" s="50" t="s">
        <v>5497</v>
      </c>
      <c r="BQ826" s="14">
        <v>40008</v>
      </c>
      <c r="BR826">
        <f>IFERROR(VLOOKUP(AO826,'Model Failure data- Lines'!$A$37:$E$41,3,FALSE),'Model Failure data- Lines'!$C$37)</f>
        <v>5.2310000000000009E-2</v>
      </c>
      <c r="BS826" s="14">
        <f t="shared" si="1154"/>
        <v>11139.463791723683</v>
      </c>
      <c r="BT826" s="34">
        <f t="shared" si="1231"/>
        <v>19495.895533762465</v>
      </c>
      <c r="BU826" s="34">
        <f t="shared" si="1155"/>
        <v>0.57137481950663205</v>
      </c>
      <c r="BV826" s="54">
        <f t="shared" si="1156"/>
        <v>-8356.4317420387815</v>
      </c>
      <c r="BW826">
        <f>IFERROR(VLOOKUP(AO826,'Model Failure data- Lines'!$A$37:$E$41,4,FALSE),'Model Failure data- Lines'!$D$37)</f>
        <v>5.571000000000001E-2</v>
      </c>
      <c r="BX826" s="14">
        <f t="shared" si="1157"/>
        <v>11863.496995544378</v>
      </c>
      <c r="BY826" s="34">
        <f t="shared" si="1158"/>
        <v>17389.372239558743</v>
      </c>
      <c r="BZ826" s="71">
        <f t="shared" si="1159"/>
        <v>0.68222687007391447</v>
      </c>
      <c r="CA826" s="71">
        <f t="shared" si="1160"/>
        <v>-5525.8752440143653</v>
      </c>
      <c r="CB826" s="57">
        <v>2</v>
      </c>
      <c r="CC826">
        <f>IFERROR(VLOOKUP(AO826,'Model Failure data- Lines'!$A$37:$E$41,5,FALSE),'Model Failure data- Lines'!$E$37)</f>
        <v>6.1850000000000002E-2</v>
      </c>
      <c r="CD826" s="14">
        <f t="shared" si="1161"/>
        <v>13171.01578126763</v>
      </c>
      <c r="CE826" s="34">
        <f t="shared" si="1162"/>
        <v>13834.55946151161</v>
      </c>
      <c r="CF826" s="34">
        <f t="shared" si="1163"/>
        <v>0.95203723818673158</v>
      </c>
      <c r="CG826" s="54">
        <f t="shared" si="1164"/>
        <v>-663.54368024397991</v>
      </c>
      <c r="CH826" t="e">
        <f>IFERROR(VLOOKUP(AO826,'Model Failure data- Lines'!#REF!,3,FALSE),'Model Failure data- Lines'!#REF!)</f>
        <v>#REF!</v>
      </c>
      <c r="CI826" s="14" t="e">
        <f t="shared" si="1165"/>
        <v>#REF!</v>
      </c>
      <c r="CJ826" s="34">
        <f t="shared" si="1166"/>
        <v>18699.944142941298</v>
      </c>
      <c r="CK826" s="34" t="e">
        <f t="shared" si="1167"/>
        <v>#REF!</v>
      </c>
      <c r="CL826" s="54" t="e">
        <f t="shared" si="1168"/>
        <v>#REF!</v>
      </c>
      <c r="CM826" t="e">
        <f>IFERROR(VLOOKUP(AO826,'Model Failure data- Lines'!#REF!,4,FALSE),'Model Failure data- Lines'!#REF!)</f>
        <v>#REF!</v>
      </c>
      <c r="CN826" s="14" t="e">
        <f t="shared" si="1169"/>
        <v>#REF!</v>
      </c>
      <c r="CO826" s="34">
        <f t="shared" si="1170"/>
        <v>15998.458703111253</v>
      </c>
      <c r="CP826" s="34" t="e">
        <f t="shared" si="1171"/>
        <v>#REF!</v>
      </c>
      <c r="CQ826" s="54" t="e">
        <f t="shared" si="1172"/>
        <v>#REF!</v>
      </c>
      <c r="CR826" t="e">
        <f>IFERROR(VLOOKUP(AO826,'Model Failure data- Lines'!#REF!,5,FALSE),'Model Failure data- Lines'!#REF!)</f>
        <v>#REF!</v>
      </c>
      <c r="CS826" s="14" t="e">
        <f t="shared" si="1173"/>
        <v>#REF!</v>
      </c>
      <c r="CT826" s="34">
        <f t="shared" si="1174"/>
        <v>11709.916956809357</v>
      </c>
      <c r="CU826" s="34" t="e">
        <f t="shared" si="1175"/>
        <v>#REF!</v>
      </c>
      <c r="CV826" s="54" t="e">
        <f t="shared" si="1176"/>
        <v>#REF!</v>
      </c>
      <c r="CW826" t="s">
        <v>231</v>
      </c>
      <c r="CZ826">
        <f t="shared" si="1177"/>
        <v>-5525.8752440143653</v>
      </c>
      <c r="DA826" s="34">
        <f t="shared" si="1178"/>
        <v>2378.1783405600004</v>
      </c>
      <c r="DB826" s="34">
        <f t="shared" si="1179"/>
        <v>5.9442570000000007E-2</v>
      </c>
      <c r="DC826" s="34">
        <f t="shared" si="1180"/>
        <v>687.75885241437697</v>
      </c>
      <c r="DD826" s="9">
        <f t="shared" si="1181"/>
        <v>8797.5003600000018</v>
      </c>
      <c r="DE826" s="59">
        <f t="shared" si="1182"/>
        <v>0.20046183190784156</v>
      </c>
      <c r="DF826" s="59">
        <f t="shared" si="1183"/>
        <v>5.0105436889582473E-6</v>
      </c>
      <c r="DG826" s="59">
        <f t="shared" si="1184"/>
        <v>5.7972691582648977E-2</v>
      </c>
      <c r="DH826" s="59">
        <f t="shared" si="1185"/>
        <v>0.74156046596582059</v>
      </c>
      <c r="DI826" s="14">
        <f t="shared" si="1186"/>
        <v>-1107.7270743093106</v>
      </c>
      <c r="DJ826" s="14">
        <f t="shared" si="1187"/>
        <v>-2.7687639329866794E-2</v>
      </c>
      <c r="DK826" s="14">
        <f t="shared" si="1188"/>
        <v>-320.34986124543997</v>
      </c>
      <c r="DL826" s="14">
        <f t="shared" si="1189"/>
        <v>-4097.7706208202853</v>
      </c>
      <c r="DM826">
        <f t="shared" si="1190"/>
        <v>-663.54368024398025</v>
      </c>
      <c r="DN826" s="34">
        <f t="shared" si="1191"/>
        <v>2640.2859516000003</v>
      </c>
      <c r="DO826" s="34">
        <f t="shared" si="1192"/>
        <v>6.5993949999999996E-2</v>
      </c>
      <c r="DP826" s="34">
        <f t="shared" si="1193"/>
        <v>763.55923571763083</v>
      </c>
      <c r="DQ826" s="9">
        <f t="shared" si="1194"/>
        <v>9767.1045999999988</v>
      </c>
      <c r="DR826" s="59">
        <f t="shared" si="1195"/>
        <v>0.20046183190784159</v>
      </c>
      <c r="DS826" s="59">
        <f t="shared" si="1196"/>
        <v>5.0105436889582465E-6</v>
      </c>
      <c r="DT826" s="59">
        <f t="shared" si="1197"/>
        <v>5.7972691582648984E-2</v>
      </c>
      <c r="DU826" s="59">
        <f t="shared" si="1198"/>
        <v>0.74156046596582048</v>
      </c>
      <c r="DV826" s="14">
        <f t="shared" si="1199"/>
        <v>-133.01518169257938</v>
      </c>
      <c r="DW826" s="14">
        <f t="shared" si="1200"/>
        <v>-3.324714599394605E-3</v>
      </c>
      <c r="DX826" s="14">
        <f t="shared" si="1201"/>
        <v>-38.467413126400125</v>
      </c>
      <c r="DY826" s="14">
        <f t="shared" si="1202"/>
        <v>-492.05776071040145</v>
      </c>
      <c r="DZ826" s="34" t="e">
        <f t="shared" si="1203"/>
        <v>#REF!</v>
      </c>
      <c r="EA826" s="34" t="e">
        <f t="shared" si="1204"/>
        <v>#REF!</v>
      </c>
      <c r="EB826" s="34" t="e">
        <f t="shared" si="1205"/>
        <v>#REF!</v>
      </c>
      <c r="EC826" s="34" t="e">
        <f t="shared" si="1206"/>
        <v>#REF!</v>
      </c>
      <c r="ED826" s="34" t="e">
        <f t="shared" si="1207"/>
        <v>#REF!</v>
      </c>
      <c r="EE826" s="59" t="e">
        <f t="shared" si="1208"/>
        <v>#REF!</v>
      </c>
      <c r="EF826" s="59" t="e">
        <f t="shared" si="1209"/>
        <v>#REF!</v>
      </c>
      <c r="EG826" s="59" t="e">
        <f t="shared" si="1210"/>
        <v>#REF!</v>
      </c>
      <c r="EH826" s="59" t="e">
        <f t="shared" si="1211"/>
        <v>#REF!</v>
      </c>
      <c r="EI826" s="14" t="e">
        <f t="shared" si="1212"/>
        <v>#REF!</v>
      </c>
      <c r="EJ826" s="14" t="e">
        <f t="shared" si="1213"/>
        <v>#REF!</v>
      </c>
      <c r="EK826" s="14" t="e">
        <f t="shared" si="1214"/>
        <v>#REF!</v>
      </c>
      <c r="EL826" s="14" t="e">
        <f t="shared" si="1215"/>
        <v>#REF!</v>
      </c>
      <c r="EM826" t="e">
        <f t="shared" si="1216"/>
        <v>#REF!</v>
      </c>
      <c r="EN826" s="34" t="e">
        <f t="shared" si="1217"/>
        <v>#REF!</v>
      </c>
      <c r="EO826" s="34" t="e">
        <f t="shared" si="1218"/>
        <v>#REF!</v>
      </c>
      <c r="EP826" s="34" t="e">
        <f t="shared" si="1219"/>
        <v>#REF!</v>
      </c>
      <c r="EQ826" s="34" t="e">
        <f t="shared" si="1220"/>
        <v>#REF!</v>
      </c>
      <c r="ER826" s="59" t="e">
        <f t="shared" si="1221"/>
        <v>#REF!</v>
      </c>
      <c r="ES826" s="59" t="e">
        <f t="shared" si="1222"/>
        <v>#REF!</v>
      </c>
      <c r="ET826" s="59" t="e">
        <f t="shared" si="1223"/>
        <v>#REF!</v>
      </c>
      <c r="EU826" s="59" t="e">
        <f t="shared" si="1224"/>
        <v>#REF!</v>
      </c>
      <c r="EV826" s="14" t="e">
        <f t="shared" si="1225"/>
        <v>#REF!</v>
      </c>
      <c r="EW826" s="14" t="e">
        <f t="shared" si="1226"/>
        <v>#REF!</v>
      </c>
      <c r="EX826" s="14" t="e">
        <f t="shared" si="1227"/>
        <v>#REF!</v>
      </c>
      <c r="EY826" s="14" t="e">
        <f t="shared" si="1228"/>
        <v>#REF!</v>
      </c>
    </row>
    <row r="827" spans="1:155" x14ac:dyDescent="0.2">
      <c r="A827" s="17">
        <v>30007574</v>
      </c>
      <c r="B827" t="s">
        <v>62</v>
      </c>
      <c r="C827" t="s">
        <v>519</v>
      </c>
      <c r="D827" t="s">
        <v>520</v>
      </c>
      <c r="E827" t="s">
        <v>521</v>
      </c>
      <c r="F827" t="s">
        <v>66</v>
      </c>
      <c r="G827" t="s">
        <v>42</v>
      </c>
      <c r="H827" t="s">
        <v>522</v>
      </c>
      <c r="I827" t="s">
        <v>68</v>
      </c>
      <c r="J827" s="19" t="s">
        <v>69</v>
      </c>
      <c r="K827" t="s">
        <v>70</v>
      </c>
      <c r="L827">
        <v>1968</v>
      </c>
      <c r="M827">
        <f t="shared" si="1138"/>
        <v>1968</v>
      </c>
      <c r="N827">
        <v>51</v>
      </c>
      <c r="O827" s="19">
        <f t="shared" si="1139"/>
        <v>51</v>
      </c>
      <c r="P827" t="s">
        <v>80</v>
      </c>
      <c r="Q827" s="19" t="str">
        <f t="shared" si="1140"/>
        <v>50-60</v>
      </c>
      <c r="R827" s="23">
        <v>207.4</v>
      </c>
      <c r="S827" s="15">
        <f t="shared" si="1141"/>
        <v>0.2074</v>
      </c>
      <c r="T827">
        <v>30270464</v>
      </c>
      <c r="U827" t="s">
        <v>45</v>
      </c>
      <c r="V827" t="s">
        <v>46</v>
      </c>
      <c r="W827" t="s">
        <v>47</v>
      </c>
      <c r="X827" t="s">
        <v>48</v>
      </c>
      <c r="Y827" t="s">
        <v>84</v>
      </c>
      <c r="Z827" t="s">
        <v>523</v>
      </c>
      <c r="AA827" t="s">
        <v>524</v>
      </c>
      <c r="AB827" t="s">
        <v>525</v>
      </c>
      <c r="AC827">
        <v>1968</v>
      </c>
      <c r="AD827">
        <v>102</v>
      </c>
      <c r="AE827" t="str">
        <f t="shared" si="1142"/>
        <v>&gt;80</v>
      </c>
      <c r="AF827">
        <v>-37.738676669999997</v>
      </c>
      <c r="AG827">
        <v>144.97721763000001</v>
      </c>
      <c r="AH827" t="s">
        <v>75</v>
      </c>
      <c r="AI827" t="s">
        <v>76</v>
      </c>
      <c r="AJ827" s="33" t="s">
        <v>526</v>
      </c>
      <c r="AL827" t="s">
        <v>48</v>
      </c>
      <c r="AM827" t="s">
        <v>86</v>
      </c>
      <c r="AN827">
        <v>220</v>
      </c>
      <c r="AO827" s="69">
        <v>2</v>
      </c>
      <c r="AP827">
        <v>2</v>
      </c>
      <c r="AQ827">
        <v>0</v>
      </c>
      <c r="AR827">
        <v>1</v>
      </c>
      <c r="AS827" s="82" t="str">
        <f t="shared" si="1143"/>
        <v>Gw-0-1</v>
      </c>
      <c r="AT827" s="14">
        <f t="shared" si="1144"/>
        <v>40008</v>
      </c>
      <c r="AU827" s="81">
        <f>VLOOKUP(C827,Bushfire_Vlookup!$F$2:$H$12575,3,FALSE)</f>
        <v>1</v>
      </c>
      <c r="AV827" s="14">
        <f>VLOOKUP(AS827,Safety_collateral_Vlookup!$J$3:$L$20,2,FALSE)</f>
        <v>11570.139925214824</v>
      </c>
      <c r="AW827" s="14">
        <f>VLOOKUP(AS827,Safety_collateral_Vlookup!$J$3:$L$20,3,FALSE)</f>
        <v>148000</v>
      </c>
      <c r="AX827" s="48">
        <f t="shared" si="1145"/>
        <v>212950.94230020419</v>
      </c>
      <c r="AY827" s="49">
        <f>(R827/1000)*AZ827</f>
        <v>15762.4</v>
      </c>
      <c r="AZ827" s="14">
        <v>76000</v>
      </c>
      <c r="BA827" s="16">
        <f t="shared" si="1146"/>
        <v>13.51005825890754</v>
      </c>
      <c r="BB827" t="e">
        <f>IF(BA827&lt;=#REF!,#REF!,IF(BA827&lt;=#REF!,#REF!,IF(BA827&lt;=#REF!,#REF!,IF(BA827&lt;=#REF!,#REF!,#REF!))))</f>
        <v>#REF!</v>
      </c>
      <c r="BC827" s="51">
        <v>5</v>
      </c>
      <c r="BD827" s="21">
        <v>70</v>
      </c>
      <c r="BE827" s="21">
        <v>6.4399999999999999E-2</v>
      </c>
      <c r="BF827" s="26">
        <f t="shared" si="1147"/>
        <v>1028.1213417663489</v>
      </c>
      <c r="BG827" s="21">
        <v>7</v>
      </c>
      <c r="BH827" s="21">
        <f t="shared" si="1148"/>
        <v>10.5</v>
      </c>
      <c r="BI827" s="28">
        <f t="shared" si="1149"/>
        <v>1.1390624999999999E-6</v>
      </c>
      <c r="BJ827" s="27">
        <f t="shared" si="1150"/>
        <v>1.1390624999999999E-6</v>
      </c>
      <c r="BK827" s="28">
        <f t="shared" si="1151"/>
        <v>1.7463268216136603E-5</v>
      </c>
      <c r="BL827" s="35">
        <f t="shared" si="1152"/>
        <v>2.3592977099093384E-4</v>
      </c>
      <c r="BM827" s="21" t="str">
        <f t="shared" si="1153"/>
        <v>Cr1</v>
      </c>
      <c r="BN827" s="51">
        <v>1</v>
      </c>
      <c r="BO827" s="21">
        <v>2</v>
      </c>
      <c r="BP827" s="50" t="s">
        <v>5497</v>
      </c>
      <c r="BQ827" s="14">
        <v>40008</v>
      </c>
      <c r="BR827">
        <f>IFERROR(VLOOKUP(AO827,'Model Failure data- Lines'!$A$37:$E$41,3,FALSE),'Model Failure data- Lines'!$C$37)</f>
        <v>5.2310000000000009E-2</v>
      </c>
      <c r="BS827" s="14">
        <f t="shared" si="1154"/>
        <v>11139.463791723683</v>
      </c>
      <c r="BT827" s="34">
        <f t="shared" si="1231"/>
        <v>14059.279324417019</v>
      </c>
      <c r="BU827" s="34">
        <f t="shared" si="1155"/>
        <v>0.79232110940263945</v>
      </c>
      <c r="BV827" s="54">
        <f t="shared" si="1156"/>
        <v>-2919.8155326933356</v>
      </c>
      <c r="BW827">
        <f>IFERROR(VLOOKUP(AO827,'Model Failure data- Lines'!$A$37:$E$41,4,FALSE),'Model Failure data- Lines'!$D$37)</f>
        <v>5.571000000000001E-2</v>
      </c>
      <c r="BX827" s="14">
        <f t="shared" si="1157"/>
        <v>11863.496995544378</v>
      </c>
      <c r="BY827" s="34">
        <f t="shared" si="1158"/>
        <v>12540.180119904322</v>
      </c>
      <c r="BZ827" s="71">
        <f t="shared" si="1159"/>
        <v>0.94603880343904445</v>
      </c>
      <c r="CA827" s="71">
        <f t="shared" si="1160"/>
        <v>-676.68312435994449</v>
      </c>
      <c r="CB827" s="57">
        <v>2</v>
      </c>
      <c r="CC827">
        <f>IFERROR(VLOOKUP(AO827,'Model Failure data- Lines'!$A$37:$E$41,5,FALSE),'Model Failure data- Lines'!$E$37)</f>
        <v>6.1850000000000002E-2</v>
      </c>
      <c r="CD827" s="14">
        <f t="shared" si="1161"/>
        <v>13171.01578126763</v>
      </c>
      <c r="CE827" s="34">
        <f t="shared" si="1162"/>
        <v>9976.6607521471051</v>
      </c>
      <c r="CF827" s="34">
        <f t="shared" si="1163"/>
        <v>1.3201827854508392</v>
      </c>
      <c r="CG827" s="54">
        <f t="shared" si="1164"/>
        <v>3194.3550291205247</v>
      </c>
      <c r="CH827" t="e">
        <f>IFERROR(VLOOKUP(AO827,'Model Failure data- Lines'!#REF!,3,FALSE),'Model Failure data- Lines'!#REF!)</f>
        <v>#REF!</v>
      </c>
      <c r="CI827" s="14" t="e">
        <f t="shared" si="1165"/>
        <v>#REF!</v>
      </c>
      <c r="CJ827" s="34">
        <f t="shared" si="1166"/>
        <v>13485.286562051546</v>
      </c>
      <c r="CK827" s="34" t="e">
        <f t="shared" si="1167"/>
        <v>#REF!</v>
      </c>
      <c r="CL827" s="54" t="e">
        <f t="shared" si="1168"/>
        <v>#REF!</v>
      </c>
      <c r="CM827" t="e">
        <f>IFERROR(VLOOKUP(AO827,'Model Failure data- Lines'!#REF!,4,FALSE),'Model Failure data- Lines'!#REF!)</f>
        <v>#REF!</v>
      </c>
      <c r="CN827" s="14" t="e">
        <f t="shared" si="1169"/>
        <v>#REF!</v>
      </c>
      <c r="CO827" s="34">
        <f t="shared" si="1170"/>
        <v>11537.136074496779</v>
      </c>
      <c r="CP827" s="34" t="e">
        <f t="shared" si="1171"/>
        <v>#REF!</v>
      </c>
      <c r="CQ827" s="54" t="e">
        <f t="shared" si="1172"/>
        <v>#REF!</v>
      </c>
      <c r="CR827" t="e">
        <f>IFERROR(VLOOKUP(AO827,'Model Failure data- Lines'!#REF!,5,FALSE),'Model Failure data- Lines'!#REF!)</f>
        <v>#REF!</v>
      </c>
      <c r="CS827" s="14" t="e">
        <f t="shared" si="1173"/>
        <v>#REF!</v>
      </c>
      <c r="CT827" s="34">
        <f t="shared" si="1174"/>
        <v>8444.4950516073022</v>
      </c>
      <c r="CU827" s="34" t="e">
        <f t="shared" si="1175"/>
        <v>#REF!</v>
      </c>
      <c r="CV827" s="54" t="e">
        <f t="shared" si="1176"/>
        <v>#REF!</v>
      </c>
      <c r="CW827" t="s">
        <v>525</v>
      </c>
      <c r="CZ827">
        <f t="shared" si="1177"/>
        <v>-676.68312435994426</v>
      </c>
      <c r="DA827" s="34">
        <f t="shared" si="1178"/>
        <v>2378.1783405600004</v>
      </c>
      <c r="DB827" s="34">
        <f t="shared" si="1179"/>
        <v>5.9442570000000007E-2</v>
      </c>
      <c r="DC827" s="34">
        <f t="shared" si="1180"/>
        <v>687.75885241437697</v>
      </c>
      <c r="DD827" s="9">
        <f t="shared" si="1181"/>
        <v>8797.5003600000018</v>
      </c>
      <c r="DE827" s="59">
        <f t="shared" si="1182"/>
        <v>0.20046183190784156</v>
      </c>
      <c r="DF827" s="59">
        <f t="shared" si="1183"/>
        <v>5.0105436889582473E-6</v>
      </c>
      <c r="DG827" s="59">
        <f t="shared" si="1184"/>
        <v>5.7972691582648977E-2</v>
      </c>
      <c r="DH827" s="59">
        <f t="shared" si="1185"/>
        <v>0.74156046596582059</v>
      </c>
      <c r="DI827" s="14">
        <f t="shared" si="1186"/>
        <v>-135.64913873031617</v>
      </c>
      <c r="DJ827" s="14">
        <f t="shared" si="1187"/>
        <v>-3.3905503581862671E-3</v>
      </c>
      <c r="DK827" s="14">
        <f t="shared" si="1188"/>
        <v>-39.229142067702355</v>
      </c>
      <c r="DL827" s="14">
        <f t="shared" si="1189"/>
        <v>-501.80145301156756</v>
      </c>
      <c r="DM827">
        <f t="shared" si="1190"/>
        <v>3194.3550291205247</v>
      </c>
      <c r="DN827" s="34">
        <f t="shared" si="1191"/>
        <v>2640.2859516000003</v>
      </c>
      <c r="DO827" s="34">
        <f t="shared" si="1192"/>
        <v>6.5993949999999996E-2</v>
      </c>
      <c r="DP827" s="34">
        <f t="shared" si="1193"/>
        <v>763.55923571763083</v>
      </c>
      <c r="DQ827" s="9">
        <f t="shared" si="1194"/>
        <v>9767.1045999999988</v>
      </c>
      <c r="DR827" s="59">
        <f t="shared" si="1195"/>
        <v>0.20046183190784159</v>
      </c>
      <c r="DS827" s="59">
        <f t="shared" si="1196"/>
        <v>5.0105436889582465E-6</v>
      </c>
      <c r="DT827" s="59">
        <f t="shared" si="1197"/>
        <v>5.7972691582648984E-2</v>
      </c>
      <c r="DU827" s="59">
        <f t="shared" si="1198"/>
        <v>0.74156046596582048</v>
      </c>
      <c r="DV827" s="14">
        <f t="shared" si="1199"/>
        <v>640.34626090152699</v>
      </c>
      <c r="DW827" s="14">
        <f t="shared" si="1200"/>
        <v>1.6005455431451883E-2</v>
      </c>
      <c r="DX827" s="14">
        <f t="shared" si="1201"/>
        <v>185.18535890868787</v>
      </c>
      <c r="DY827" s="14">
        <f t="shared" si="1202"/>
        <v>2368.8074038548784</v>
      </c>
      <c r="DZ827" s="34" t="e">
        <f t="shared" si="1203"/>
        <v>#REF!</v>
      </c>
      <c r="EA827" s="34" t="e">
        <f t="shared" si="1204"/>
        <v>#REF!</v>
      </c>
      <c r="EB827" s="34" t="e">
        <f t="shared" si="1205"/>
        <v>#REF!</v>
      </c>
      <c r="EC827" s="34" t="e">
        <f t="shared" si="1206"/>
        <v>#REF!</v>
      </c>
      <c r="ED827" s="34" t="e">
        <f t="shared" si="1207"/>
        <v>#REF!</v>
      </c>
      <c r="EE827" s="59" t="e">
        <f t="shared" si="1208"/>
        <v>#REF!</v>
      </c>
      <c r="EF827" s="59" t="e">
        <f t="shared" si="1209"/>
        <v>#REF!</v>
      </c>
      <c r="EG827" s="59" t="e">
        <f t="shared" si="1210"/>
        <v>#REF!</v>
      </c>
      <c r="EH827" s="59" t="e">
        <f t="shared" si="1211"/>
        <v>#REF!</v>
      </c>
      <c r="EI827" s="14" t="e">
        <f t="shared" si="1212"/>
        <v>#REF!</v>
      </c>
      <c r="EJ827" s="14" t="e">
        <f t="shared" si="1213"/>
        <v>#REF!</v>
      </c>
      <c r="EK827" s="14" t="e">
        <f t="shared" si="1214"/>
        <v>#REF!</v>
      </c>
      <c r="EL827" s="14" t="e">
        <f t="shared" si="1215"/>
        <v>#REF!</v>
      </c>
      <c r="EM827" t="e">
        <f t="shared" si="1216"/>
        <v>#REF!</v>
      </c>
      <c r="EN827" s="34" t="e">
        <f t="shared" si="1217"/>
        <v>#REF!</v>
      </c>
      <c r="EO827" s="34" t="e">
        <f t="shared" si="1218"/>
        <v>#REF!</v>
      </c>
      <c r="EP827" s="34" t="e">
        <f t="shared" si="1219"/>
        <v>#REF!</v>
      </c>
      <c r="EQ827" s="34" t="e">
        <f t="shared" si="1220"/>
        <v>#REF!</v>
      </c>
      <c r="ER827" s="59" t="e">
        <f t="shared" si="1221"/>
        <v>#REF!</v>
      </c>
      <c r="ES827" s="59" t="e">
        <f t="shared" si="1222"/>
        <v>#REF!</v>
      </c>
      <c r="ET827" s="59" t="e">
        <f t="shared" si="1223"/>
        <v>#REF!</v>
      </c>
      <c r="EU827" s="59" t="e">
        <f t="shared" si="1224"/>
        <v>#REF!</v>
      </c>
      <c r="EV827" s="14" t="e">
        <f t="shared" si="1225"/>
        <v>#REF!</v>
      </c>
      <c r="EW827" s="14" t="e">
        <f t="shared" si="1226"/>
        <v>#REF!</v>
      </c>
      <c r="EX827" s="14" t="e">
        <f t="shared" si="1227"/>
        <v>#REF!</v>
      </c>
      <c r="EY827" s="14" t="e">
        <f t="shared" si="1228"/>
        <v>#REF!</v>
      </c>
    </row>
    <row r="828" spans="1:155" x14ac:dyDescent="0.2">
      <c r="A828" s="17">
        <v>30164423</v>
      </c>
      <c r="B828" t="s">
        <v>40</v>
      </c>
      <c r="C828" t="s">
        <v>3068</v>
      </c>
      <c r="D828" t="s">
        <v>3069</v>
      </c>
      <c r="E828" t="s">
        <v>3070</v>
      </c>
      <c r="F828" t="s">
        <v>66</v>
      </c>
      <c r="G828" t="s">
        <v>42</v>
      </c>
      <c r="H828" t="s">
        <v>3071</v>
      </c>
      <c r="I828" t="s">
        <v>228</v>
      </c>
      <c r="J828" s="19" t="s">
        <v>43</v>
      </c>
      <c r="K828" t="s">
        <v>43</v>
      </c>
      <c r="L828">
        <v>1968</v>
      </c>
      <c r="M828">
        <f t="shared" si="1138"/>
        <v>1968</v>
      </c>
      <c r="N828">
        <v>51</v>
      </c>
      <c r="O828" s="19">
        <f t="shared" si="1139"/>
        <v>51</v>
      </c>
      <c r="P828" t="s">
        <v>80</v>
      </c>
      <c r="Q828" s="19" t="str">
        <f t="shared" si="1140"/>
        <v>50-60</v>
      </c>
      <c r="R828" s="23">
        <v>298.39999999999998</v>
      </c>
      <c r="S828" s="15">
        <f t="shared" si="1141"/>
        <v>0.2984</v>
      </c>
      <c r="T828">
        <v>30235936</v>
      </c>
      <c r="U828" t="s">
        <v>45</v>
      </c>
      <c r="V828" t="s">
        <v>46</v>
      </c>
      <c r="W828" t="s">
        <v>47</v>
      </c>
      <c r="X828" t="s">
        <v>48</v>
      </c>
      <c r="Y828" t="s">
        <v>84</v>
      </c>
      <c r="Z828" t="s">
        <v>3072</v>
      </c>
      <c r="AA828" t="s">
        <v>3073</v>
      </c>
      <c r="AB828" t="s">
        <v>150</v>
      </c>
      <c r="AC828">
        <v>1968</v>
      </c>
      <c r="AD828">
        <v>102</v>
      </c>
      <c r="AE828" t="str">
        <f t="shared" si="1142"/>
        <v>&gt;80</v>
      </c>
      <c r="AF828">
        <v>-37.743048360000003</v>
      </c>
      <c r="AG828">
        <v>144.97955747</v>
      </c>
      <c r="AH828" t="s">
        <v>75</v>
      </c>
      <c r="AI828" t="s">
        <v>76</v>
      </c>
      <c r="AJ828" s="33" t="s">
        <v>526</v>
      </c>
      <c r="AL828" t="s">
        <v>78</v>
      </c>
      <c r="AM828" t="s">
        <v>58</v>
      </c>
      <c r="AN828">
        <v>220</v>
      </c>
      <c r="AO828" s="69">
        <v>2</v>
      </c>
      <c r="AP828">
        <v>2</v>
      </c>
      <c r="AQ828">
        <v>0</v>
      </c>
      <c r="AR828">
        <v>1</v>
      </c>
      <c r="AS828" s="82" t="str">
        <f t="shared" si="1143"/>
        <v>Gw-0-1</v>
      </c>
      <c r="AT828" s="14">
        <f t="shared" si="1144"/>
        <v>40008</v>
      </c>
      <c r="AU828" s="81">
        <f>VLOOKUP(C828,Bushfire_Vlookup!$F$2:$H$12575,3,FALSE)</f>
        <v>1</v>
      </c>
      <c r="AV828" s="14">
        <f>VLOOKUP(AS828,Safety_collateral_Vlookup!$J$3:$L$20,2,FALSE)</f>
        <v>11570.139925214824</v>
      </c>
      <c r="AW828" s="14">
        <f>VLOOKUP(AS828,Safety_collateral_Vlookup!$J$3:$L$20,3,FALSE)</f>
        <v>148000</v>
      </c>
      <c r="AX828" s="48">
        <f t="shared" si="1145"/>
        <v>212950.94230020419</v>
      </c>
      <c r="AY828" s="48">
        <f>AZ828</f>
        <v>122000</v>
      </c>
      <c r="AZ828" s="14">
        <v>122000</v>
      </c>
      <c r="BA828" s="16">
        <f t="shared" si="1146"/>
        <v>1.745499527050854</v>
      </c>
      <c r="BB828" t="e">
        <f>IF(BA828&lt;=#REF!,#REF!,IF(BA828&lt;=#REF!,#REF!,IF(BA828&lt;=#REF!,#REF!,IF(BA828&lt;=#REF!,#REF!,#REF!))))</f>
        <v>#REF!</v>
      </c>
      <c r="BC828" s="51">
        <v>3</v>
      </c>
      <c r="BD828" s="21">
        <v>70</v>
      </c>
      <c r="BE828" s="21">
        <v>6.4399999999999999E-2</v>
      </c>
      <c r="BF828" s="26">
        <f t="shared" si="1147"/>
        <v>7957.5955245073455</v>
      </c>
      <c r="BG828" s="21">
        <v>7</v>
      </c>
      <c r="BH828" s="21">
        <f t="shared" si="1148"/>
        <v>10.5</v>
      </c>
      <c r="BI828" s="28">
        <f t="shared" si="1149"/>
        <v>1.1390624999999999E-6</v>
      </c>
      <c r="BJ828" s="27">
        <f t="shared" si="1150"/>
        <v>1.1390624999999999E-6</v>
      </c>
      <c r="BK828" s="28">
        <f t="shared" si="1151"/>
        <v>1.7463268216136599E-5</v>
      </c>
      <c r="BL828" s="35">
        <f t="shared" si="1152"/>
        <v>3.0482126412028649E-5</v>
      </c>
      <c r="BM828" s="21" t="str">
        <f t="shared" si="1153"/>
        <v>Cr1</v>
      </c>
      <c r="BN828" s="51">
        <v>1</v>
      </c>
      <c r="BO828" s="21">
        <v>2</v>
      </c>
      <c r="BP828" s="50" t="s">
        <v>5497</v>
      </c>
      <c r="BQ828" s="14">
        <v>40008</v>
      </c>
      <c r="BR828">
        <f>IFERROR(VLOOKUP(AO828,'Model Failure data- Lines'!$A$37:$E$41,3,FALSE),'Model Failure data- Lines'!$C$37)</f>
        <v>5.2310000000000009E-2</v>
      </c>
      <c r="BS828" s="14">
        <f t="shared" si="1154"/>
        <v>11139.463791723683</v>
      </c>
      <c r="BT828" s="34">
        <f t="shared" si="1231"/>
        <v>108817.95142737632</v>
      </c>
      <c r="BU828" s="34">
        <f t="shared" si="1155"/>
        <v>0.102367887334821</v>
      </c>
      <c r="BV828" s="54">
        <f t="shared" si="1156"/>
        <v>-97678.487635652637</v>
      </c>
      <c r="BW828">
        <f>IFERROR(VLOOKUP(AO828,'Model Failure data- Lines'!$A$37:$E$41,4,FALSE),'Model Failure data- Lines'!$D$37)</f>
        <v>5.571000000000001E-2</v>
      </c>
      <c r="BX828" s="14">
        <f t="shared" si="1157"/>
        <v>11863.496995544378</v>
      </c>
      <c r="BY828" s="34">
        <f t="shared" si="1158"/>
        <v>97060.217646318284</v>
      </c>
      <c r="BZ828" s="71">
        <f t="shared" si="1159"/>
        <v>0.12222821340432453</v>
      </c>
      <c r="CA828" s="71">
        <f t="shared" si="1160"/>
        <v>-85196.720650773903</v>
      </c>
      <c r="CB828" s="56">
        <v>2</v>
      </c>
      <c r="CC828">
        <f>IFERROR(VLOOKUP(AO828,'Model Failure data- Lines'!$A$37:$E$41,5,FALSE),'Model Failure data- Lines'!$E$37)</f>
        <v>6.1850000000000002E-2</v>
      </c>
      <c r="CD828" s="14">
        <f t="shared" si="1161"/>
        <v>13171.01578126763</v>
      </c>
      <c r="CE828" s="34">
        <f t="shared" si="1162"/>
        <v>77218.736471726821</v>
      </c>
      <c r="CF828" s="34">
        <f t="shared" si="1163"/>
        <v>0.17056761588024844</v>
      </c>
      <c r="CG828" s="54">
        <f t="shared" si="1164"/>
        <v>-64047.720690459188</v>
      </c>
      <c r="CH828" t="e">
        <f>IFERROR(VLOOKUP(AO828,'Model Failure data- Lines'!#REF!,3,FALSE),'Model Failure data- Lines'!#REF!)</f>
        <v>#REF!</v>
      </c>
      <c r="CI828" s="14" t="e">
        <f t="shared" si="1165"/>
        <v>#REF!</v>
      </c>
      <c r="CJ828" s="34">
        <f t="shared" si="1166"/>
        <v>104375.28298801507</v>
      </c>
      <c r="CK828" s="34" t="e">
        <f t="shared" si="1167"/>
        <v>#REF!</v>
      </c>
      <c r="CL828" s="54" t="e">
        <f t="shared" si="1168"/>
        <v>#REF!</v>
      </c>
      <c r="CM828" t="e">
        <f>IFERROR(VLOOKUP(AO828,'Model Failure data- Lines'!#REF!,4,FALSE),'Model Failure data- Lines'!#REF!)</f>
        <v>#REF!</v>
      </c>
      <c r="CN828" s="14" t="e">
        <f t="shared" si="1169"/>
        <v>#REF!</v>
      </c>
      <c r="CO828" s="34">
        <f t="shared" si="1170"/>
        <v>89296.71884285433</v>
      </c>
      <c r="CP828" s="34" t="e">
        <f t="shared" si="1171"/>
        <v>#REF!</v>
      </c>
      <c r="CQ828" s="54" t="e">
        <f t="shared" si="1172"/>
        <v>#REF!</v>
      </c>
      <c r="CR828" t="e">
        <f>IFERROR(VLOOKUP(AO828,'Model Failure data- Lines'!#REF!,5,FALSE),'Model Failure data- Lines'!#REF!)</f>
        <v>#REF!</v>
      </c>
      <c r="CS828" s="14" t="e">
        <f t="shared" si="1173"/>
        <v>#REF!</v>
      </c>
      <c r="CT828" s="34">
        <f t="shared" si="1174"/>
        <v>65359.868820489959</v>
      </c>
      <c r="CU828" s="34" t="e">
        <f t="shared" si="1175"/>
        <v>#REF!</v>
      </c>
      <c r="CV828" s="54" t="e">
        <f t="shared" si="1176"/>
        <v>#REF!</v>
      </c>
      <c r="CW828" t="s">
        <v>150</v>
      </c>
      <c r="CZ828">
        <f t="shared" si="1177"/>
        <v>-85196.720650773917</v>
      </c>
      <c r="DA828" s="34">
        <f t="shared" si="1178"/>
        <v>2378.1783405600004</v>
      </c>
      <c r="DB828" s="34">
        <f t="shared" si="1179"/>
        <v>5.9442570000000007E-2</v>
      </c>
      <c r="DC828" s="34">
        <f t="shared" si="1180"/>
        <v>687.75885241437697</v>
      </c>
      <c r="DD828" s="9">
        <f t="shared" si="1181"/>
        <v>8797.5003600000018</v>
      </c>
      <c r="DE828" s="59">
        <f t="shared" si="1182"/>
        <v>0.20046183190784156</v>
      </c>
      <c r="DF828" s="59">
        <f t="shared" si="1183"/>
        <v>5.0105436889582473E-6</v>
      </c>
      <c r="DG828" s="59">
        <f t="shared" si="1184"/>
        <v>5.7972691582648977E-2</v>
      </c>
      <c r="DH828" s="59">
        <f t="shared" si="1185"/>
        <v>0.74156046596582059</v>
      </c>
      <c r="DI828" s="14">
        <f t="shared" si="1186"/>
        <v>-17078.690694194775</v>
      </c>
      <c r="DJ828" s="14">
        <f t="shared" si="1187"/>
        <v>-0.42688189097667401</v>
      </c>
      <c r="DK828" s="14">
        <f t="shared" si="1188"/>
        <v>-4939.0832101404167</v>
      </c>
      <c r="DL828" s="14">
        <f t="shared" si="1189"/>
        <v>-63178.51986454775</v>
      </c>
      <c r="DM828">
        <f t="shared" si="1190"/>
        <v>-64047.72069045918</v>
      </c>
      <c r="DN828" s="34">
        <f t="shared" si="1191"/>
        <v>2640.2859516000003</v>
      </c>
      <c r="DO828" s="34">
        <f t="shared" si="1192"/>
        <v>6.5993949999999996E-2</v>
      </c>
      <c r="DP828" s="34">
        <f t="shared" si="1193"/>
        <v>763.55923571763083</v>
      </c>
      <c r="DQ828" s="9">
        <f t="shared" si="1194"/>
        <v>9767.1045999999988</v>
      </c>
      <c r="DR828" s="59">
        <f t="shared" si="1195"/>
        <v>0.20046183190784159</v>
      </c>
      <c r="DS828" s="59">
        <f t="shared" si="1196"/>
        <v>5.0105436889582465E-6</v>
      </c>
      <c r="DT828" s="59">
        <f t="shared" si="1197"/>
        <v>5.7972691582648984E-2</v>
      </c>
      <c r="DU828" s="59">
        <f t="shared" si="1198"/>
        <v>0.74156046596582048</v>
      </c>
      <c r="DV828" s="14">
        <f t="shared" si="1199"/>
        <v>-12839.123419131216</v>
      </c>
      <c r="DW828" s="14">
        <f t="shared" si="1200"/>
        <v>-0.32091390269774078</v>
      </c>
      <c r="DX828" s="14">
        <f t="shared" si="1201"/>
        <v>-3713.018758159636</v>
      </c>
      <c r="DY828" s="14">
        <f t="shared" si="1202"/>
        <v>-47495.257599265628</v>
      </c>
      <c r="DZ828" s="34" t="e">
        <f t="shared" si="1203"/>
        <v>#REF!</v>
      </c>
      <c r="EA828" s="34" t="e">
        <f t="shared" si="1204"/>
        <v>#REF!</v>
      </c>
      <c r="EB828" s="34" t="e">
        <f t="shared" si="1205"/>
        <v>#REF!</v>
      </c>
      <c r="EC828" s="34" t="e">
        <f t="shared" si="1206"/>
        <v>#REF!</v>
      </c>
      <c r="ED828" s="34" t="e">
        <f t="shared" si="1207"/>
        <v>#REF!</v>
      </c>
      <c r="EE828" s="59" t="e">
        <f t="shared" si="1208"/>
        <v>#REF!</v>
      </c>
      <c r="EF828" s="59" t="e">
        <f t="shared" si="1209"/>
        <v>#REF!</v>
      </c>
      <c r="EG828" s="59" t="e">
        <f t="shared" si="1210"/>
        <v>#REF!</v>
      </c>
      <c r="EH828" s="59" t="e">
        <f t="shared" si="1211"/>
        <v>#REF!</v>
      </c>
      <c r="EI828" s="14" t="e">
        <f t="shared" si="1212"/>
        <v>#REF!</v>
      </c>
      <c r="EJ828" s="14" t="e">
        <f t="shared" si="1213"/>
        <v>#REF!</v>
      </c>
      <c r="EK828" s="14" t="e">
        <f t="shared" si="1214"/>
        <v>#REF!</v>
      </c>
      <c r="EL828" s="14" t="e">
        <f t="shared" si="1215"/>
        <v>#REF!</v>
      </c>
      <c r="EM828" t="e">
        <f t="shared" si="1216"/>
        <v>#REF!</v>
      </c>
      <c r="EN828" s="34" t="e">
        <f t="shared" si="1217"/>
        <v>#REF!</v>
      </c>
      <c r="EO828" s="34" t="e">
        <f t="shared" si="1218"/>
        <v>#REF!</v>
      </c>
      <c r="EP828" s="34" t="e">
        <f t="shared" si="1219"/>
        <v>#REF!</v>
      </c>
      <c r="EQ828" s="34" t="e">
        <f t="shared" si="1220"/>
        <v>#REF!</v>
      </c>
      <c r="ER828" s="59" t="e">
        <f t="shared" si="1221"/>
        <v>#REF!</v>
      </c>
      <c r="ES828" s="59" t="e">
        <f t="shared" si="1222"/>
        <v>#REF!</v>
      </c>
      <c r="ET828" s="59" t="e">
        <f t="shared" si="1223"/>
        <v>#REF!</v>
      </c>
      <c r="EU828" s="59" t="e">
        <f t="shared" si="1224"/>
        <v>#REF!</v>
      </c>
      <c r="EV828" s="14" t="e">
        <f t="shared" si="1225"/>
        <v>#REF!</v>
      </c>
      <c r="EW828" s="14" t="e">
        <f t="shared" si="1226"/>
        <v>#REF!</v>
      </c>
      <c r="EX828" s="14" t="e">
        <f t="shared" si="1227"/>
        <v>#REF!</v>
      </c>
      <c r="EY828" s="14" t="e">
        <f t="shared" si="1228"/>
        <v>#REF!</v>
      </c>
    </row>
    <row r="829" spans="1:155" x14ac:dyDescent="0.2">
      <c r="A829" s="17">
        <v>30056906</v>
      </c>
      <c r="B829" t="s">
        <v>62</v>
      </c>
      <c r="C829" t="s">
        <v>1598</v>
      </c>
      <c r="D829" t="s">
        <v>1599</v>
      </c>
      <c r="E829" t="s">
        <v>1600</v>
      </c>
      <c r="F829" t="s">
        <v>66</v>
      </c>
      <c r="G829" t="s">
        <v>42</v>
      </c>
      <c r="H829" t="s">
        <v>1601</v>
      </c>
      <c r="I829" t="s">
        <v>68</v>
      </c>
      <c r="J829" s="19" t="s">
        <v>69</v>
      </c>
      <c r="K829" t="s">
        <v>70</v>
      </c>
      <c r="L829">
        <v>1968</v>
      </c>
      <c r="M829">
        <f t="shared" si="1138"/>
        <v>1968</v>
      </c>
      <c r="N829">
        <v>51</v>
      </c>
      <c r="O829" s="19">
        <f t="shared" si="1139"/>
        <v>51</v>
      </c>
      <c r="P829" t="s">
        <v>80</v>
      </c>
      <c r="Q829" s="19" t="str">
        <f t="shared" si="1140"/>
        <v>50-60</v>
      </c>
      <c r="R829" s="23">
        <v>191.4</v>
      </c>
      <c r="S829" s="15">
        <f t="shared" si="1141"/>
        <v>0.19140000000000001</v>
      </c>
      <c r="T829">
        <v>30234661</v>
      </c>
      <c r="U829" t="s">
        <v>45</v>
      </c>
      <c r="V829" t="s">
        <v>46</v>
      </c>
      <c r="W829" s="20" t="s">
        <v>87</v>
      </c>
      <c r="X829" t="s">
        <v>88</v>
      </c>
      <c r="Y829" t="s">
        <v>154</v>
      </c>
      <c r="Z829" t="s">
        <v>1602</v>
      </c>
      <c r="AA829" t="s">
        <v>1603</v>
      </c>
      <c r="AB829" t="s">
        <v>196</v>
      </c>
      <c r="AC829">
        <v>1968</v>
      </c>
      <c r="AD829">
        <v>102</v>
      </c>
      <c r="AE829" t="str">
        <f t="shared" si="1142"/>
        <v>&gt;80</v>
      </c>
      <c r="AF829">
        <v>-37.74524941</v>
      </c>
      <c r="AG829">
        <v>144.98151103999999</v>
      </c>
      <c r="AH829" t="s">
        <v>75</v>
      </c>
      <c r="AI829" t="s">
        <v>76</v>
      </c>
      <c r="AJ829" s="33" t="s">
        <v>526</v>
      </c>
      <c r="AL829" t="s">
        <v>48</v>
      </c>
      <c r="AM829" t="s">
        <v>86</v>
      </c>
      <c r="AN829">
        <v>220</v>
      </c>
      <c r="AO829" s="69">
        <v>2</v>
      </c>
      <c r="AP829">
        <v>2</v>
      </c>
      <c r="AQ829">
        <v>0</v>
      </c>
      <c r="AR829">
        <v>1</v>
      </c>
      <c r="AS829" s="82" t="str">
        <f t="shared" si="1143"/>
        <v>Gw-0-1</v>
      </c>
      <c r="AT829" s="14">
        <f t="shared" si="1144"/>
        <v>40008</v>
      </c>
      <c r="AU829" s="81">
        <f>VLOOKUP(C829,Bushfire_Vlookup!$F$2:$H$12575,3,FALSE)</f>
        <v>1</v>
      </c>
      <c r="AV829" s="14">
        <f>VLOOKUP(AS829,Safety_collateral_Vlookup!$J$3:$L$20,2,FALSE)</f>
        <v>11570.139925214824</v>
      </c>
      <c r="AW829" s="14">
        <f>VLOOKUP(AS829,Safety_collateral_Vlookup!$J$3:$L$20,3,FALSE)</f>
        <v>148000</v>
      </c>
      <c r="AX829" s="48">
        <f t="shared" si="1145"/>
        <v>212950.94230020419</v>
      </c>
      <c r="AY829" s="49">
        <f>(R829/1000)*AZ829</f>
        <v>14546.400000000001</v>
      </c>
      <c r="AZ829" s="14">
        <v>76000</v>
      </c>
      <c r="BA829" s="16">
        <f t="shared" si="1146"/>
        <v>14.639425720467207</v>
      </c>
      <c r="BB829" t="e">
        <f>IF(BA829&lt;=#REF!,#REF!,IF(BA829&lt;=#REF!,#REF!,IF(BA829&lt;=#REF!,#REF!,IF(BA829&lt;=#REF!,#REF!,#REF!))))</f>
        <v>#REF!</v>
      </c>
      <c r="BC829" s="51">
        <v>5</v>
      </c>
      <c r="BD829" s="21">
        <v>70</v>
      </c>
      <c r="BE829" s="21">
        <v>6.4399999999999999E-2</v>
      </c>
      <c r="BF829" s="26">
        <f t="shared" si="1147"/>
        <v>948.8062912925709</v>
      </c>
      <c r="BG829" s="21">
        <v>7</v>
      </c>
      <c r="BH829" s="21">
        <f t="shared" si="1148"/>
        <v>10.5</v>
      </c>
      <c r="BI829" s="28">
        <f t="shared" si="1149"/>
        <v>1.1390624999999999E-6</v>
      </c>
      <c r="BJ829" s="27">
        <f t="shared" si="1150"/>
        <v>1.1390624999999999E-6</v>
      </c>
      <c r="BK829" s="28">
        <f t="shared" si="1151"/>
        <v>1.7463268216136603E-5</v>
      </c>
      <c r="BL829" s="35">
        <f t="shared" si="1152"/>
        <v>2.5565221788672763E-4</v>
      </c>
      <c r="BM829" s="21" t="str">
        <f t="shared" si="1153"/>
        <v>Cr1</v>
      </c>
      <c r="BN829" s="51">
        <v>1</v>
      </c>
      <c r="BO829" s="21">
        <v>0</v>
      </c>
      <c r="BP829" s="50" t="s">
        <v>5497</v>
      </c>
      <c r="BQ829" s="14">
        <v>40008</v>
      </c>
      <c r="BR829">
        <f>IFERROR(VLOOKUP(AO829,'Model Failure data- Lines'!$A$37:$E$41,3,FALSE),'Model Failure data- Lines'!$C$37)</f>
        <v>5.2310000000000009E-2</v>
      </c>
      <c r="BS829" s="14">
        <f t="shared" si="1154"/>
        <v>11139.463791723683</v>
      </c>
      <c r="BT829" s="34">
        <f t="shared" si="1231"/>
        <v>12974.667611829402</v>
      </c>
      <c r="BU829" s="34">
        <f t="shared" si="1155"/>
        <v>0.85855484895562895</v>
      </c>
      <c r="BV829" s="54">
        <f t="shared" si="1156"/>
        <v>-1835.2038201057185</v>
      </c>
      <c r="BW829">
        <f>IFERROR(VLOOKUP(AO829,'Model Failure data- Lines'!$A$37:$E$41,4,FALSE),'Model Failure data- Lines'!$D$37)</f>
        <v>5.571000000000001E-2</v>
      </c>
      <c r="BX829" s="14">
        <f t="shared" si="1157"/>
        <v>11863.496995544378</v>
      </c>
      <c r="BY829" s="34">
        <f t="shared" si="1158"/>
        <v>11572.760245659052</v>
      </c>
      <c r="BZ829" s="71">
        <f t="shared" si="1159"/>
        <v>1.0251225069658192</v>
      </c>
      <c r="CA829" s="71">
        <f t="shared" si="1160"/>
        <v>290.73674988532548</v>
      </c>
      <c r="CB829" s="57">
        <v>2</v>
      </c>
      <c r="CC829">
        <f>IFERROR(VLOOKUP(AO829,'Model Failure data- Lines'!$A$37:$E$41,5,FALSE),'Model Failure data- Lines'!$E$37)</f>
        <v>6.1850000000000002E-2</v>
      </c>
      <c r="CD829" s="14">
        <f t="shared" si="1161"/>
        <v>13171.01578126763</v>
      </c>
      <c r="CE829" s="34">
        <f t="shared" si="1162"/>
        <v>9207.0051492813709</v>
      </c>
      <c r="CF829" s="34">
        <f t="shared" si="1163"/>
        <v>1.4305428929075443</v>
      </c>
      <c r="CG829" s="54">
        <f t="shared" si="1164"/>
        <v>3964.0106319862589</v>
      </c>
      <c r="CH829" t="e">
        <f>IFERROR(VLOOKUP(AO829,'Model Failure data- Lines'!#REF!,3,FALSE),'Model Failure data- Lines'!#REF!)</f>
        <v>#REF!</v>
      </c>
      <c r="CI829" s="14" t="e">
        <f t="shared" si="1165"/>
        <v>#REF!</v>
      </c>
      <c r="CJ829" s="34">
        <f t="shared" si="1166"/>
        <v>12444.955872597235</v>
      </c>
      <c r="CK829" s="34" t="e">
        <f t="shared" si="1167"/>
        <v>#REF!</v>
      </c>
      <c r="CL829" s="54" t="e">
        <f t="shared" si="1168"/>
        <v>#REF!</v>
      </c>
      <c r="CM829" t="e">
        <f>IFERROR(VLOOKUP(AO829,'Model Failure data- Lines'!#REF!,4,FALSE),'Model Failure data- Lines'!#REF!)</f>
        <v>#REF!</v>
      </c>
      <c r="CN829" s="14" t="e">
        <f t="shared" si="1169"/>
        <v>#REF!</v>
      </c>
      <c r="CO829" s="34">
        <f t="shared" si="1170"/>
        <v>10647.096647341774</v>
      </c>
      <c r="CP829" s="34" t="e">
        <f t="shared" si="1171"/>
        <v>#REF!</v>
      </c>
      <c r="CQ829" s="54" t="e">
        <f t="shared" si="1172"/>
        <v>#REF!</v>
      </c>
      <c r="CR829" t="e">
        <f>IFERROR(VLOOKUP(AO829,'Model Failure data- Lines'!#REF!,5,FALSE),'Model Failure data- Lines'!#REF!)</f>
        <v>#REF!</v>
      </c>
      <c r="CS829" s="14" t="e">
        <f t="shared" si="1173"/>
        <v>#REF!</v>
      </c>
      <c r="CT829" s="34">
        <f t="shared" si="1174"/>
        <v>7793.0393099211087</v>
      </c>
      <c r="CU829" s="34" t="e">
        <f t="shared" si="1175"/>
        <v>#REF!</v>
      </c>
      <c r="CV829" s="54" t="e">
        <f t="shared" si="1176"/>
        <v>#REF!</v>
      </c>
      <c r="CW829" t="s">
        <v>196</v>
      </c>
      <c r="CZ829">
        <f t="shared" si="1177"/>
        <v>290.73674988532497</v>
      </c>
      <c r="DA829" s="34">
        <f t="shared" si="1178"/>
        <v>2378.1783405600004</v>
      </c>
      <c r="DB829" s="34">
        <f t="shared" si="1179"/>
        <v>5.9442570000000007E-2</v>
      </c>
      <c r="DC829" s="34">
        <f t="shared" si="1180"/>
        <v>687.75885241437697</v>
      </c>
      <c r="DD829" s="9">
        <f t="shared" si="1181"/>
        <v>8797.5003600000018</v>
      </c>
      <c r="DE829" s="59">
        <f t="shared" si="1182"/>
        <v>0.20046183190784156</v>
      </c>
      <c r="DF829" s="59">
        <f t="shared" si="1183"/>
        <v>5.0105436889582473E-6</v>
      </c>
      <c r="DG829" s="59">
        <f t="shared" si="1184"/>
        <v>5.7972691582648977E-2</v>
      </c>
      <c r="DH829" s="59">
        <f t="shared" si="1185"/>
        <v>0.74156046596582059</v>
      </c>
      <c r="DI829" s="14">
        <f t="shared" si="1186"/>
        <v>58.281621484944189</v>
      </c>
      <c r="DJ829" s="14">
        <f t="shared" si="1187"/>
        <v>1.4567491872861473E-3</v>
      </c>
      <c r="DK829" s="14">
        <f t="shared" si="1188"/>
        <v>16.8547919328437</v>
      </c>
      <c r="DL829" s="14">
        <f t="shared" si="1189"/>
        <v>215.59887971834982</v>
      </c>
      <c r="DM829">
        <f t="shared" si="1190"/>
        <v>3964.0106319862584</v>
      </c>
      <c r="DN829" s="34">
        <f t="shared" si="1191"/>
        <v>2640.2859516000003</v>
      </c>
      <c r="DO829" s="34">
        <f t="shared" si="1192"/>
        <v>6.5993949999999996E-2</v>
      </c>
      <c r="DP829" s="34">
        <f t="shared" si="1193"/>
        <v>763.55923571763083</v>
      </c>
      <c r="DQ829" s="9">
        <f t="shared" si="1194"/>
        <v>9767.1045999999988</v>
      </c>
      <c r="DR829" s="59">
        <f t="shared" si="1195"/>
        <v>0.20046183190784159</v>
      </c>
      <c r="DS829" s="59">
        <f t="shared" si="1196"/>
        <v>5.0105436889582465E-6</v>
      </c>
      <c r="DT829" s="59">
        <f t="shared" si="1197"/>
        <v>5.7972691582648984E-2</v>
      </c>
      <c r="DU829" s="59">
        <f t="shared" si="1198"/>
        <v>0.74156046596582048</v>
      </c>
      <c r="DV829" s="14">
        <f t="shared" si="1199"/>
        <v>794.6328329901263</v>
      </c>
      <c r="DW829" s="14">
        <f t="shared" si="1200"/>
        <v>1.9861848455062139E-2</v>
      </c>
      <c r="DX829" s="14">
        <f t="shared" si="1201"/>
        <v>229.80436579848086</v>
      </c>
      <c r="DY829" s="14">
        <f t="shared" si="1202"/>
        <v>2939.5535713491968</v>
      </c>
      <c r="DZ829" s="34" t="e">
        <f t="shared" si="1203"/>
        <v>#REF!</v>
      </c>
      <c r="EA829" s="34" t="e">
        <f t="shared" si="1204"/>
        <v>#REF!</v>
      </c>
      <c r="EB829" s="34" t="e">
        <f t="shared" si="1205"/>
        <v>#REF!</v>
      </c>
      <c r="EC829" s="34" t="e">
        <f t="shared" si="1206"/>
        <v>#REF!</v>
      </c>
      <c r="ED829" s="34" t="e">
        <f t="shared" si="1207"/>
        <v>#REF!</v>
      </c>
      <c r="EE829" s="59" t="e">
        <f t="shared" si="1208"/>
        <v>#REF!</v>
      </c>
      <c r="EF829" s="59" t="e">
        <f t="shared" si="1209"/>
        <v>#REF!</v>
      </c>
      <c r="EG829" s="59" t="e">
        <f t="shared" si="1210"/>
        <v>#REF!</v>
      </c>
      <c r="EH829" s="59" t="e">
        <f t="shared" si="1211"/>
        <v>#REF!</v>
      </c>
      <c r="EI829" s="14" t="e">
        <f t="shared" si="1212"/>
        <v>#REF!</v>
      </c>
      <c r="EJ829" s="14" t="e">
        <f t="shared" si="1213"/>
        <v>#REF!</v>
      </c>
      <c r="EK829" s="14" t="e">
        <f t="shared" si="1214"/>
        <v>#REF!</v>
      </c>
      <c r="EL829" s="14" t="e">
        <f t="shared" si="1215"/>
        <v>#REF!</v>
      </c>
      <c r="EM829" t="e">
        <f t="shared" si="1216"/>
        <v>#REF!</v>
      </c>
      <c r="EN829" s="34" t="e">
        <f t="shared" si="1217"/>
        <v>#REF!</v>
      </c>
      <c r="EO829" s="34" t="e">
        <f t="shared" si="1218"/>
        <v>#REF!</v>
      </c>
      <c r="EP829" s="34" t="e">
        <f t="shared" si="1219"/>
        <v>#REF!</v>
      </c>
      <c r="EQ829" s="34" t="e">
        <f t="shared" si="1220"/>
        <v>#REF!</v>
      </c>
      <c r="ER829" s="59" t="e">
        <f t="shared" si="1221"/>
        <v>#REF!</v>
      </c>
      <c r="ES829" s="59" t="e">
        <f t="shared" si="1222"/>
        <v>#REF!</v>
      </c>
      <c r="ET829" s="59" t="e">
        <f t="shared" si="1223"/>
        <v>#REF!</v>
      </c>
      <c r="EU829" s="59" t="e">
        <f t="shared" si="1224"/>
        <v>#REF!</v>
      </c>
      <c r="EV829" s="14" t="e">
        <f t="shared" si="1225"/>
        <v>#REF!</v>
      </c>
      <c r="EW829" s="14" t="e">
        <f t="shared" si="1226"/>
        <v>#REF!</v>
      </c>
      <c r="EX829" s="14" t="e">
        <f t="shared" si="1227"/>
        <v>#REF!</v>
      </c>
      <c r="EY829" s="14" t="e">
        <f t="shared" si="1228"/>
        <v>#REF!</v>
      </c>
    </row>
    <row r="830" spans="1:155" x14ac:dyDescent="0.2">
      <c r="A830" s="17">
        <v>30167073</v>
      </c>
      <c r="B830" t="s">
        <v>40</v>
      </c>
      <c r="C830" t="s">
        <v>3098</v>
      </c>
      <c r="D830" t="s">
        <v>3099</v>
      </c>
      <c r="E830" t="s">
        <v>3100</v>
      </c>
      <c r="F830" t="s">
        <v>66</v>
      </c>
      <c r="G830" t="s">
        <v>42</v>
      </c>
      <c r="H830" t="s">
        <v>3101</v>
      </c>
      <c r="I830" t="s">
        <v>228</v>
      </c>
      <c r="J830" s="19" t="s">
        <v>43</v>
      </c>
      <c r="K830" t="s">
        <v>43</v>
      </c>
      <c r="L830">
        <v>1968</v>
      </c>
      <c r="M830">
        <f t="shared" ref="M830:M893" si="1232">L830</f>
        <v>1968</v>
      </c>
      <c r="N830">
        <v>51</v>
      </c>
      <c r="O830" s="19">
        <f t="shared" ref="O830:O893" si="1233">N830</f>
        <v>51</v>
      </c>
      <c r="P830" t="s">
        <v>80</v>
      </c>
      <c r="Q830" s="19" t="str">
        <f t="shared" si="1140"/>
        <v>50-60</v>
      </c>
      <c r="R830" s="23">
        <v>332.8</v>
      </c>
      <c r="S830" s="15">
        <f t="shared" si="1141"/>
        <v>0.33279999999999998</v>
      </c>
      <c r="T830">
        <v>30156629</v>
      </c>
      <c r="U830" t="s">
        <v>45</v>
      </c>
      <c r="V830" t="s">
        <v>46</v>
      </c>
      <c r="W830" s="20" t="s">
        <v>87</v>
      </c>
      <c r="X830" t="s">
        <v>88</v>
      </c>
      <c r="Y830" t="s">
        <v>154</v>
      </c>
      <c r="Z830" t="s">
        <v>3102</v>
      </c>
      <c r="AA830" t="s">
        <v>3103</v>
      </c>
      <c r="AB830" t="s">
        <v>425</v>
      </c>
      <c r="AC830">
        <v>1968</v>
      </c>
      <c r="AD830">
        <v>102</v>
      </c>
      <c r="AE830" t="str">
        <f t="shared" si="1142"/>
        <v>&gt;80</v>
      </c>
      <c r="AF830">
        <v>-37.746972210000003</v>
      </c>
      <c r="AG830">
        <v>144.98157551</v>
      </c>
      <c r="AH830" t="s">
        <v>75</v>
      </c>
      <c r="AI830" t="s">
        <v>76</v>
      </c>
      <c r="AJ830" s="33" t="s">
        <v>526</v>
      </c>
      <c r="AL830" t="s">
        <v>78</v>
      </c>
      <c r="AM830" t="s">
        <v>58</v>
      </c>
      <c r="AN830">
        <v>220</v>
      </c>
      <c r="AO830" s="69">
        <v>2</v>
      </c>
      <c r="AP830">
        <v>2</v>
      </c>
      <c r="AQ830">
        <v>0</v>
      </c>
      <c r="AR830">
        <v>1</v>
      </c>
      <c r="AS830" s="82" t="str">
        <f t="shared" si="1143"/>
        <v>Gw-0-1</v>
      </c>
      <c r="AT830" s="14">
        <f t="shared" si="1144"/>
        <v>40008</v>
      </c>
      <c r="AU830" s="81">
        <f>VLOOKUP(C830,Bushfire_Vlookup!$F$2:$H$12575,3,FALSE)</f>
        <v>1</v>
      </c>
      <c r="AV830" s="14">
        <f>VLOOKUP(AS830,Safety_collateral_Vlookup!$J$3:$L$20,2,FALSE)</f>
        <v>11570.139925214824</v>
      </c>
      <c r="AW830" s="14">
        <f>VLOOKUP(AS830,Safety_collateral_Vlookup!$J$3:$L$20,3,FALSE)</f>
        <v>148000</v>
      </c>
      <c r="AX830" s="48">
        <f t="shared" si="1145"/>
        <v>212950.94230020419</v>
      </c>
      <c r="AY830" s="48">
        <f>AZ830</f>
        <v>122000</v>
      </c>
      <c r="AZ830" s="14">
        <v>122000</v>
      </c>
      <c r="BA830" s="16">
        <f t="shared" si="1146"/>
        <v>1.745499527050854</v>
      </c>
      <c r="BB830" t="e">
        <f>IF(BA830&lt;=#REF!,#REF!,IF(BA830&lt;=#REF!,#REF!,IF(BA830&lt;=#REF!,#REF!,IF(BA830&lt;=#REF!,#REF!,#REF!))))</f>
        <v>#REF!</v>
      </c>
      <c r="BC830" s="51">
        <v>3</v>
      </c>
      <c r="BD830" s="21">
        <v>70</v>
      </c>
      <c r="BE830" s="21">
        <v>6.4399999999999999E-2</v>
      </c>
      <c r="BF830" s="26">
        <f t="shared" si="1147"/>
        <v>7957.5955245073455</v>
      </c>
      <c r="BG830" s="21">
        <v>7</v>
      </c>
      <c r="BH830" s="21">
        <f t="shared" si="1148"/>
        <v>10.5</v>
      </c>
      <c r="BI830" s="28">
        <f t="shared" si="1149"/>
        <v>1.1390624999999999E-6</v>
      </c>
      <c r="BJ830" s="27">
        <f t="shared" si="1150"/>
        <v>1.1390624999999999E-6</v>
      </c>
      <c r="BK830" s="28">
        <f t="shared" si="1151"/>
        <v>1.7463268216136599E-5</v>
      </c>
      <c r="BL830" s="35">
        <f t="shared" si="1152"/>
        <v>3.0482126412028649E-5</v>
      </c>
      <c r="BM830" s="21" t="str">
        <f t="shared" si="1153"/>
        <v>Cr1</v>
      </c>
      <c r="BN830" s="51">
        <v>1</v>
      </c>
      <c r="BO830" s="21">
        <v>0</v>
      </c>
      <c r="BP830" s="50" t="s">
        <v>5497</v>
      </c>
      <c r="BQ830" s="14">
        <v>40008</v>
      </c>
      <c r="BR830">
        <f>IFERROR(VLOOKUP(AO830,'Model Failure data- Lines'!$A$37:$E$41,3,FALSE),'Model Failure data- Lines'!$C$37)</f>
        <v>5.2310000000000009E-2</v>
      </c>
      <c r="BS830" s="14">
        <f t="shared" si="1154"/>
        <v>11139.463791723683</v>
      </c>
      <c r="BT830" s="34">
        <f t="shared" si="1231"/>
        <v>108817.95142737632</v>
      </c>
      <c r="BU830" s="34">
        <f t="shared" si="1155"/>
        <v>0.102367887334821</v>
      </c>
      <c r="BV830" s="54">
        <f t="shared" si="1156"/>
        <v>-97678.487635652637</v>
      </c>
      <c r="BW830">
        <f>IFERROR(VLOOKUP(AO830,'Model Failure data- Lines'!$A$37:$E$41,4,FALSE),'Model Failure data- Lines'!$D$37)</f>
        <v>5.571000000000001E-2</v>
      </c>
      <c r="BX830" s="14">
        <f t="shared" si="1157"/>
        <v>11863.496995544378</v>
      </c>
      <c r="BY830" s="34">
        <f t="shared" si="1158"/>
        <v>97060.217646318284</v>
      </c>
      <c r="BZ830" s="71">
        <f t="shared" si="1159"/>
        <v>0.12222821340432453</v>
      </c>
      <c r="CA830" s="71">
        <f t="shared" si="1160"/>
        <v>-85196.720650773903</v>
      </c>
      <c r="CB830" s="57">
        <v>2</v>
      </c>
      <c r="CC830">
        <f>IFERROR(VLOOKUP(AO830,'Model Failure data- Lines'!$A$37:$E$41,5,FALSE),'Model Failure data- Lines'!$E$37)</f>
        <v>6.1850000000000002E-2</v>
      </c>
      <c r="CD830" s="14">
        <f t="shared" si="1161"/>
        <v>13171.01578126763</v>
      </c>
      <c r="CE830" s="34">
        <f t="shared" si="1162"/>
        <v>77218.736471726821</v>
      </c>
      <c r="CF830" s="34">
        <f t="shared" si="1163"/>
        <v>0.17056761588024844</v>
      </c>
      <c r="CG830" s="54">
        <f t="shared" si="1164"/>
        <v>-64047.720690459188</v>
      </c>
      <c r="CH830" t="e">
        <f>IFERROR(VLOOKUP(AO830,'Model Failure data- Lines'!#REF!,3,FALSE),'Model Failure data- Lines'!#REF!)</f>
        <v>#REF!</v>
      </c>
      <c r="CI830" s="14" t="e">
        <f t="shared" si="1165"/>
        <v>#REF!</v>
      </c>
      <c r="CJ830" s="34">
        <f t="shared" si="1166"/>
        <v>104375.28298801507</v>
      </c>
      <c r="CK830" s="34" t="e">
        <f t="shared" si="1167"/>
        <v>#REF!</v>
      </c>
      <c r="CL830" s="54" t="e">
        <f t="shared" si="1168"/>
        <v>#REF!</v>
      </c>
      <c r="CM830" t="e">
        <f>IFERROR(VLOOKUP(AO830,'Model Failure data- Lines'!#REF!,4,FALSE),'Model Failure data- Lines'!#REF!)</f>
        <v>#REF!</v>
      </c>
      <c r="CN830" s="14" t="e">
        <f t="shared" si="1169"/>
        <v>#REF!</v>
      </c>
      <c r="CO830" s="34">
        <f t="shared" si="1170"/>
        <v>89296.71884285433</v>
      </c>
      <c r="CP830" s="34" t="e">
        <f t="shared" si="1171"/>
        <v>#REF!</v>
      </c>
      <c r="CQ830" s="54" t="e">
        <f t="shared" si="1172"/>
        <v>#REF!</v>
      </c>
      <c r="CR830" t="e">
        <f>IFERROR(VLOOKUP(AO830,'Model Failure data- Lines'!#REF!,5,FALSE),'Model Failure data- Lines'!#REF!)</f>
        <v>#REF!</v>
      </c>
      <c r="CS830" s="14" t="e">
        <f t="shared" si="1173"/>
        <v>#REF!</v>
      </c>
      <c r="CT830" s="34">
        <f t="shared" si="1174"/>
        <v>65359.868820489959</v>
      </c>
      <c r="CU830" s="34" t="e">
        <f t="shared" si="1175"/>
        <v>#REF!</v>
      </c>
      <c r="CV830" s="54" t="e">
        <f t="shared" si="1176"/>
        <v>#REF!</v>
      </c>
      <c r="CW830" t="s">
        <v>425</v>
      </c>
      <c r="CZ830">
        <f t="shared" si="1177"/>
        <v>-85196.720650773917</v>
      </c>
      <c r="DA830" s="34">
        <f t="shared" si="1178"/>
        <v>2378.1783405600004</v>
      </c>
      <c r="DB830" s="34">
        <f t="shared" si="1179"/>
        <v>5.9442570000000007E-2</v>
      </c>
      <c r="DC830" s="34">
        <f t="shared" si="1180"/>
        <v>687.75885241437697</v>
      </c>
      <c r="DD830" s="9">
        <f t="shared" si="1181"/>
        <v>8797.5003600000018</v>
      </c>
      <c r="DE830" s="59">
        <f t="shared" si="1182"/>
        <v>0.20046183190784156</v>
      </c>
      <c r="DF830" s="59">
        <f t="shared" si="1183"/>
        <v>5.0105436889582473E-6</v>
      </c>
      <c r="DG830" s="59">
        <f t="shared" si="1184"/>
        <v>5.7972691582648977E-2</v>
      </c>
      <c r="DH830" s="59">
        <f t="shared" si="1185"/>
        <v>0.74156046596582059</v>
      </c>
      <c r="DI830" s="14">
        <f t="shared" si="1186"/>
        <v>-17078.690694194775</v>
      </c>
      <c r="DJ830" s="14">
        <f t="shared" si="1187"/>
        <v>-0.42688189097667401</v>
      </c>
      <c r="DK830" s="14">
        <f t="shared" si="1188"/>
        <v>-4939.0832101404167</v>
      </c>
      <c r="DL830" s="14">
        <f t="shared" si="1189"/>
        <v>-63178.51986454775</v>
      </c>
      <c r="DM830">
        <f t="shared" si="1190"/>
        <v>-64047.72069045918</v>
      </c>
      <c r="DN830" s="34">
        <f t="shared" si="1191"/>
        <v>2640.2859516000003</v>
      </c>
      <c r="DO830" s="34">
        <f t="shared" si="1192"/>
        <v>6.5993949999999996E-2</v>
      </c>
      <c r="DP830" s="34">
        <f t="shared" si="1193"/>
        <v>763.55923571763083</v>
      </c>
      <c r="DQ830" s="9">
        <f t="shared" si="1194"/>
        <v>9767.1045999999988</v>
      </c>
      <c r="DR830" s="59">
        <f t="shared" si="1195"/>
        <v>0.20046183190784159</v>
      </c>
      <c r="DS830" s="59">
        <f t="shared" si="1196"/>
        <v>5.0105436889582465E-6</v>
      </c>
      <c r="DT830" s="59">
        <f t="shared" si="1197"/>
        <v>5.7972691582648984E-2</v>
      </c>
      <c r="DU830" s="59">
        <f t="shared" si="1198"/>
        <v>0.74156046596582048</v>
      </c>
      <c r="DV830" s="14">
        <f t="shared" si="1199"/>
        <v>-12839.123419131216</v>
      </c>
      <c r="DW830" s="14">
        <f t="shared" si="1200"/>
        <v>-0.32091390269774078</v>
      </c>
      <c r="DX830" s="14">
        <f t="shared" si="1201"/>
        <v>-3713.018758159636</v>
      </c>
      <c r="DY830" s="14">
        <f t="shared" si="1202"/>
        <v>-47495.257599265628</v>
      </c>
      <c r="DZ830" s="34" t="e">
        <f t="shared" si="1203"/>
        <v>#REF!</v>
      </c>
      <c r="EA830" s="34" t="e">
        <f t="shared" si="1204"/>
        <v>#REF!</v>
      </c>
      <c r="EB830" s="34" t="e">
        <f t="shared" si="1205"/>
        <v>#REF!</v>
      </c>
      <c r="EC830" s="34" t="e">
        <f t="shared" si="1206"/>
        <v>#REF!</v>
      </c>
      <c r="ED830" s="34" t="e">
        <f t="shared" si="1207"/>
        <v>#REF!</v>
      </c>
      <c r="EE830" s="59" t="e">
        <f t="shared" si="1208"/>
        <v>#REF!</v>
      </c>
      <c r="EF830" s="59" t="e">
        <f t="shared" si="1209"/>
        <v>#REF!</v>
      </c>
      <c r="EG830" s="59" t="e">
        <f t="shared" si="1210"/>
        <v>#REF!</v>
      </c>
      <c r="EH830" s="59" t="e">
        <f t="shared" si="1211"/>
        <v>#REF!</v>
      </c>
      <c r="EI830" s="14" t="e">
        <f t="shared" si="1212"/>
        <v>#REF!</v>
      </c>
      <c r="EJ830" s="14" t="e">
        <f t="shared" si="1213"/>
        <v>#REF!</v>
      </c>
      <c r="EK830" s="14" t="e">
        <f t="shared" si="1214"/>
        <v>#REF!</v>
      </c>
      <c r="EL830" s="14" t="e">
        <f t="shared" si="1215"/>
        <v>#REF!</v>
      </c>
      <c r="EM830" t="e">
        <f t="shared" si="1216"/>
        <v>#REF!</v>
      </c>
      <c r="EN830" s="34" t="e">
        <f t="shared" si="1217"/>
        <v>#REF!</v>
      </c>
      <c r="EO830" s="34" t="e">
        <f t="shared" si="1218"/>
        <v>#REF!</v>
      </c>
      <c r="EP830" s="34" t="e">
        <f t="shared" si="1219"/>
        <v>#REF!</v>
      </c>
      <c r="EQ830" s="34" t="e">
        <f t="shared" si="1220"/>
        <v>#REF!</v>
      </c>
      <c r="ER830" s="59" t="e">
        <f t="shared" si="1221"/>
        <v>#REF!</v>
      </c>
      <c r="ES830" s="59" t="e">
        <f t="shared" si="1222"/>
        <v>#REF!</v>
      </c>
      <c r="ET830" s="59" t="e">
        <f t="shared" si="1223"/>
        <v>#REF!</v>
      </c>
      <c r="EU830" s="59" t="e">
        <f t="shared" si="1224"/>
        <v>#REF!</v>
      </c>
      <c r="EV830" s="14" t="e">
        <f t="shared" si="1225"/>
        <v>#REF!</v>
      </c>
      <c r="EW830" s="14" t="e">
        <f t="shared" si="1226"/>
        <v>#REF!</v>
      </c>
      <c r="EX830" s="14" t="e">
        <f t="shared" si="1227"/>
        <v>#REF!</v>
      </c>
      <c r="EY830" s="14" t="e">
        <f t="shared" si="1228"/>
        <v>#REF!</v>
      </c>
    </row>
    <row r="831" spans="1:155" x14ac:dyDescent="0.2">
      <c r="A831" s="17">
        <v>30133707</v>
      </c>
      <c r="B831" t="s">
        <v>62</v>
      </c>
      <c r="C831" t="s">
        <v>2655</v>
      </c>
      <c r="D831" t="s">
        <v>2656</v>
      </c>
      <c r="E831" t="s">
        <v>2657</v>
      </c>
      <c r="F831" t="s">
        <v>66</v>
      </c>
      <c r="G831" t="s">
        <v>42</v>
      </c>
      <c r="H831" t="s">
        <v>2658</v>
      </c>
      <c r="I831" t="s">
        <v>68</v>
      </c>
      <c r="J831" s="19" t="s">
        <v>69</v>
      </c>
      <c r="K831" t="s">
        <v>70</v>
      </c>
      <c r="L831">
        <v>1968</v>
      </c>
      <c r="M831">
        <f t="shared" si="1232"/>
        <v>1968</v>
      </c>
      <c r="N831">
        <v>51</v>
      </c>
      <c r="O831" s="19">
        <f t="shared" si="1233"/>
        <v>51</v>
      </c>
      <c r="P831" t="s">
        <v>80</v>
      </c>
      <c r="Q831" s="19" t="str">
        <f t="shared" si="1140"/>
        <v>50-60</v>
      </c>
      <c r="R831" s="23">
        <v>262.2</v>
      </c>
      <c r="S831" s="15">
        <f t="shared" si="1141"/>
        <v>0.26219999999999999</v>
      </c>
      <c r="T831">
        <v>30051376</v>
      </c>
      <c r="U831" t="s">
        <v>45</v>
      </c>
      <c r="V831" t="s">
        <v>46</v>
      </c>
      <c r="W831" t="s">
        <v>47</v>
      </c>
      <c r="X831" t="s">
        <v>88</v>
      </c>
      <c r="Y831" t="s">
        <v>216</v>
      </c>
      <c r="Z831" t="s">
        <v>2659</v>
      </c>
      <c r="AA831" t="s">
        <v>2660</v>
      </c>
      <c r="AB831" t="s">
        <v>490</v>
      </c>
      <c r="AC831">
        <v>1968</v>
      </c>
      <c r="AD831">
        <v>102</v>
      </c>
      <c r="AE831" t="str">
        <f t="shared" si="1142"/>
        <v>&gt;80</v>
      </c>
      <c r="AF831">
        <v>-37.74991833</v>
      </c>
      <c r="AG831">
        <v>144.98092231999999</v>
      </c>
      <c r="AH831" t="s">
        <v>75</v>
      </c>
      <c r="AI831" t="s">
        <v>76</v>
      </c>
      <c r="AJ831" s="33" t="s">
        <v>526</v>
      </c>
      <c r="AL831" t="s">
        <v>48</v>
      </c>
      <c r="AM831" t="s">
        <v>86</v>
      </c>
      <c r="AN831">
        <v>220</v>
      </c>
      <c r="AO831" s="69">
        <v>2</v>
      </c>
      <c r="AP831">
        <v>2</v>
      </c>
      <c r="AQ831">
        <v>0</v>
      </c>
      <c r="AR831">
        <v>1</v>
      </c>
      <c r="AS831" s="82" t="str">
        <f t="shared" si="1143"/>
        <v>Gw-0-1</v>
      </c>
      <c r="AT831" s="14">
        <f t="shared" si="1144"/>
        <v>40008</v>
      </c>
      <c r="AU831" s="81">
        <f>VLOOKUP(C831,Bushfire_Vlookup!$F$2:$H$12575,3,FALSE)</f>
        <v>1</v>
      </c>
      <c r="AV831" s="14">
        <f>VLOOKUP(AS831,Safety_collateral_Vlookup!$J$3:$L$20,2,FALSE)</f>
        <v>11570.139925214824</v>
      </c>
      <c r="AW831" s="14">
        <f>VLOOKUP(AS831,Safety_collateral_Vlookup!$J$3:$L$20,3,FALSE)</f>
        <v>148000</v>
      </c>
      <c r="AX831" s="48">
        <f t="shared" si="1145"/>
        <v>212950.94230020419</v>
      </c>
      <c r="AY831" s="49">
        <f>(R831/1000)*AZ831</f>
        <v>19927.2</v>
      </c>
      <c r="AZ831" s="14">
        <v>76000</v>
      </c>
      <c r="BA831" s="16">
        <f t="shared" si="1146"/>
        <v>10.686445777640822</v>
      </c>
      <c r="BB831" t="e">
        <f>IF(BA831&lt;=#REF!,#REF!,IF(BA831&lt;=#REF!,#REF!,IF(BA831&lt;=#REF!,#REF!,IF(BA831&lt;=#REF!,#REF!,#REF!))))</f>
        <v>#REF!</v>
      </c>
      <c r="BC831" s="51">
        <v>5</v>
      </c>
      <c r="BD831" s="21">
        <v>70</v>
      </c>
      <c r="BE831" s="21">
        <v>6.4399999999999999E-2</v>
      </c>
      <c r="BF831" s="26">
        <f t="shared" si="1147"/>
        <v>1299.7753896390393</v>
      </c>
      <c r="BG831" s="21">
        <v>7</v>
      </c>
      <c r="BH831" s="21">
        <f t="shared" si="1148"/>
        <v>10.5</v>
      </c>
      <c r="BI831" s="28">
        <f t="shared" si="1149"/>
        <v>1.1390624999999999E-6</v>
      </c>
      <c r="BJ831" s="27">
        <f t="shared" si="1150"/>
        <v>1.1390624999999999E-6</v>
      </c>
      <c r="BK831" s="28">
        <f t="shared" si="1151"/>
        <v>1.7463268216136599E-5</v>
      </c>
      <c r="BL831" s="35">
        <f t="shared" si="1152"/>
        <v>1.8662026889214214E-4</v>
      </c>
      <c r="BM831" s="21" t="str">
        <f t="shared" si="1153"/>
        <v>Cr1</v>
      </c>
      <c r="BN831" s="51">
        <v>1</v>
      </c>
      <c r="BO831" s="21">
        <v>0</v>
      </c>
      <c r="BP831" s="50" t="s">
        <v>5497</v>
      </c>
      <c r="BQ831" s="14">
        <v>40008</v>
      </c>
      <c r="BR831">
        <f>IFERROR(VLOOKUP(AO831,'Model Failure data- Lines'!$A$37:$E$41,3,FALSE),'Model Failure data- Lines'!$C$37)</f>
        <v>5.2310000000000009E-2</v>
      </c>
      <c r="BS831" s="14">
        <f t="shared" si="1154"/>
        <v>11139.463791723683</v>
      </c>
      <c r="BT831" s="34">
        <f t="shared" si="1231"/>
        <v>17774.074440029617</v>
      </c>
      <c r="BU831" s="34">
        <f t="shared" si="1155"/>
        <v>0.62672539317355991</v>
      </c>
      <c r="BV831" s="54">
        <f t="shared" si="1156"/>
        <v>-6634.6106483059339</v>
      </c>
      <c r="BW831">
        <f>IFERROR(VLOOKUP(AO831,'Model Failure data- Lines'!$A$37:$E$41,4,FALSE),'Model Failure data- Lines'!$D$37)</f>
        <v>5.571000000000001E-2</v>
      </c>
      <c r="BX831" s="14">
        <f t="shared" si="1157"/>
        <v>11863.496995544378</v>
      </c>
      <c r="BY831" s="34">
        <f t="shared" si="1158"/>
        <v>15853.593189194375</v>
      </c>
      <c r="BZ831" s="71">
        <f t="shared" si="1159"/>
        <v>0.7483159719041107</v>
      </c>
      <c r="CA831" s="71">
        <f t="shared" si="1160"/>
        <v>-3990.0961936499971</v>
      </c>
      <c r="CB831" s="57">
        <v>2</v>
      </c>
      <c r="CC831">
        <f>IFERROR(VLOOKUP(AO831,'Model Failure data- Lines'!$A$37:$E$41,5,FALSE),'Model Failure data- Lines'!$E$37)</f>
        <v>6.1850000000000002E-2</v>
      </c>
      <c r="CD831" s="14">
        <f t="shared" si="1161"/>
        <v>13171.01578126763</v>
      </c>
      <c r="CE831" s="34">
        <f t="shared" si="1162"/>
        <v>12612.731191962253</v>
      </c>
      <c r="CF831" s="34">
        <f t="shared" si="1163"/>
        <v>1.0442635762872006</v>
      </c>
      <c r="CG831" s="54">
        <f t="shared" si="1164"/>
        <v>558.28458930537636</v>
      </c>
      <c r="CH831" t="e">
        <f>IFERROR(VLOOKUP(AO831,'Model Failure data- Lines'!#REF!,3,FALSE),'Model Failure data- Lines'!#REF!)</f>
        <v>#REF!</v>
      </c>
      <c r="CI831" s="14" t="e">
        <f t="shared" si="1165"/>
        <v>#REF!</v>
      </c>
      <c r="CJ831" s="34">
        <f t="shared" si="1166"/>
        <v>17048.419173432572</v>
      </c>
      <c r="CK831" s="34" t="e">
        <f t="shared" si="1167"/>
        <v>#REF!</v>
      </c>
      <c r="CL831" s="54" t="e">
        <f t="shared" si="1168"/>
        <v>#REF!</v>
      </c>
      <c r="CM831" t="e">
        <f>IFERROR(VLOOKUP(AO831,'Model Failure data- Lines'!#REF!,4,FALSE),'Model Failure data- Lines'!#REF!)</f>
        <v>#REF!</v>
      </c>
      <c r="CN831" s="14" t="e">
        <f t="shared" si="1169"/>
        <v>#REF!</v>
      </c>
      <c r="CO831" s="34">
        <f t="shared" si="1170"/>
        <v>14585.521112502678</v>
      </c>
      <c r="CP831" s="34" t="e">
        <f t="shared" si="1171"/>
        <v>#REF!</v>
      </c>
      <c r="CQ831" s="54" t="e">
        <f t="shared" si="1172"/>
        <v>#REF!</v>
      </c>
      <c r="CR831" t="e">
        <f>IFERROR(VLOOKUP(AO831,'Model Failure data- Lines'!#REF!,5,FALSE),'Model Failure data- Lines'!#REF!)</f>
        <v>#REF!</v>
      </c>
      <c r="CS831" s="14" t="e">
        <f t="shared" si="1173"/>
        <v>#REF!</v>
      </c>
      <c r="CT831" s="34">
        <f t="shared" si="1174"/>
        <v>10675.730966882522</v>
      </c>
      <c r="CU831" s="34" t="e">
        <f t="shared" si="1175"/>
        <v>#REF!</v>
      </c>
      <c r="CV831" s="54" t="e">
        <f t="shared" si="1176"/>
        <v>#REF!</v>
      </c>
      <c r="CW831" t="s">
        <v>490</v>
      </c>
      <c r="CZ831">
        <f t="shared" si="1177"/>
        <v>-3990.0961936499962</v>
      </c>
      <c r="DA831" s="34">
        <f t="shared" si="1178"/>
        <v>2378.1783405600004</v>
      </c>
      <c r="DB831" s="34">
        <f t="shared" si="1179"/>
        <v>5.9442570000000007E-2</v>
      </c>
      <c r="DC831" s="34">
        <f t="shared" si="1180"/>
        <v>687.75885241437697</v>
      </c>
      <c r="DD831" s="9">
        <f t="shared" si="1181"/>
        <v>8797.5003600000018</v>
      </c>
      <c r="DE831" s="59">
        <f t="shared" si="1182"/>
        <v>0.20046183190784156</v>
      </c>
      <c r="DF831" s="59">
        <f t="shared" si="1183"/>
        <v>5.0105436889582473E-6</v>
      </c>
      <c r="DG831" s="59">
        <f t="shared" si="1184"/>
        <v>5.7972691582648977E-2</v>
      </c>
      <c r="DH831" s="59">
        <f t="shared" si="1185"/>
        <v>0.74156046596582059</v>
      </c>
      <c r="DI831" s="14">
        <f t="shared" si="1186"/>
        <v>-799.86199246758395</v>
      </c>
      <c r="DJ831" s="14">
        <f t="shared" si="1187"/>
        <v>-1.9992551301429309E-2</v>
      </c>
      <c r="DK831" s="14">
        <f t="shared" si="1188"/>
        <v>-231.31661601957285</v>
      </c>
      <c r="DL831" s="14">
        <f t="shared" si="1189"/>
        <v>-2958.8975926115381</v>
      </c>
      <c r="DM831">
        <f t="shared" si="1190"/>
        <v>558.28458930537545</v>
      </c>
      <c r="DN831" s="34">
        <f t="shared" si="1191"/>
        <v>2640.2859516000003</v>
      </c>
      <c r="DO831" s="34">
        <f t="shared" si="1192"/>
        <v>6.5993949999999996E-2</v>
      </c>
      <c r="DP831" s="34">
        <f t="shared" si="1193"/>
        <v>763.55923571763083</v>
      </c>
      <c r="DQ831" s="9">
        <f t="shared" si="1194"/>
        <v>9767.1045999999988</v>
      </c>
      <c r="DR831" s="59">
        <f t="shared" si="1195"/>
        <v>0.20046183190784159</v>
      </c>
      <c r="DS831" s="59">
        <f t="shared" si="1196"/>
        <v>5.0105436889582465E-6</v>
      </c>
      <c r="DT831" s="59">
        <f t="shared" si="1197"/>
        <v>5.7972691582648984E-2</v>
      </c>
      <c r="DU831" s="59">
        <f t="shared" si="1198"/>
        <v>0.74156046596582048</v>
      </c>
      <c r="DV831" s="14">
        <f t="shared" si="1199"/>
        <v>111.91475149807253</v>
      </c>
      <c r="DW831" s="14">
        <f t="shared" si="1200"/>
        <v>2.7973093255866956E-3</v>
      </c>
      <c r="DX831" s="14">
        <f t="shared" si="1201"/>
        <v>32.365260311146379</v>
      </c>
      <c r="DY831" s="14">
        <f t="shared" si="1202"/>
        <v>414.0017801868309</v>
      </c>
      <c r="DZ831" s="34" t="e">
        <f t="shared" si="1203"/>
        <v>#REF!</v>
      </c>
      <c r="EA831" s="34" t="e">
        <f t="shared" si="1204"/>
        <v>#REF!</v>
      </c>
      <c r="EB831" s="34" t="e">
        <f t="shared" si="1205"/>
        <v>#REF!</v>
      </c>
      <c r="EC831" s="34" t="e">
        <f t="shared" si="1206"/>
        <v>#REF!</v>
      </c>
      <c r="ED831" s="34" t="e">
        <f t="shared" si="1207"/>
        <v>#REF!</v>
      </c>
      <c r="EE831" s="59" t="e">
        <f t="shared" si="1208"/>
        <v>#REF!</v>
      </c>
      <c r="EF831" s="59" t="e">
        <f t="shared" si="1209"/>
        <v>#REF!</v>
      </c>
      <c r="EG831" s="59" t="e">
        <f t="shared" si="1210"/>
        <v>#REF!</v>
      </c>
      <c r="EH831" s="59" t="e">
        <f t="shared" si="1211"/>
        <v>#REF!</v>
      </c>
      <c r="EI831" s="14" t="e">
        <f t="shared" si="1212"/>
        <v>#REF!</v>
      </c>
      <c r="EJ831" s="14" t="e">
        <f t="shared" si="1213"/>
        <v>#REF!</v>
      </c>
      <c r="EK831" s="14" t="e">
        <f t="shared" si="1214"/>
        <v>#REF!</v>
      </c>
      <c r="EL831" s="14" t="e">
        <f t="shared" si="1215"/>
        <v>#REF!</v>
      </c>
      <c r="EM831" t="e">
        <f t="shared" si="1216"/>
        <v>#REF!</v>
      </c>
      <c r="EN831" s="34" t="e">
        <f t="shared" si="1217"/>
        <v>#REF!</v>
      </c>
      <c r="EO831" s="34" t="e">
        <f t="shared" si="1218"/>
        <v>#REF!</v>
      </c>
      <c r="EP831" s="34" t="e">
        <f t="shared" si="1219"/>
        <v>#REF!</v>
      </c>
      <c r="EQ831" s="34" t="e">
        <f t="shared" si="1220"/>
        <v>#REF!</v>
      </c>
      <c r="ER831" s="59" t="e">
        <f t="shared" si="1221"/>
        <v>#REF!</v>
      </c>
      <c r="ES831" s="59" t="e">
        <f t="shared" si="1222"/>
        <v>#REF!</v>
      </c>
      <c r="ET831" s="59" t="e">
        <f t="shared" si="1223"/>
        <v>#REF!</v>
      </c>
      <c r="EU831" s="59" t="e">
        <f t="shared" si="1224"/>
        <v>#REF!</v>
      </c>
      <c r="EV831" s="14" t="e">
        <f t="shared" si="1225"/>
        <v>#REF!</v>
      </c>
      <c r="EW831" s="14" t="e">
        <f t="shared" si="1226"/>
        <v>#REF!</v>
      </c>
      <c r="EX831" s="14" t="e">
        <f t="shared" si="1227"/>
        <v>#REF!</v>
      </c>
      <c r="EY831" s="14" t="e">
        <f t="shared" si="1228"/>
        <v>#REF!</v>
      </c>
    </row>
    <row r="832" spans="1:155" x14ac:dyDescent="0.2">
      <c r="A832" s="17">
        <v>30164228</v>
      </c>
      <c r="B832" t="s">
        <v>40</v>
      </c>
      <c r="C832" t="s">
        <v>3062</v>
      </c>
      <c r="D832" t="s">
        <v>3063</v>
      </c>
      <c r="E832" t="s">
        <v>3064</v>
      </c>
      <c r="F832" t="s">
        <v>66</v>
      </c>
      <c r="G832" t="s">
        <v>42</v>
      </c>
      <c r="H832" t="s">
        <v>3065</v>
      </c>
      <c r="I832" t="s">
        <v>228</v>
      </c>
      <c r="J832" s="19" t="s">
        <v>43</v>
      </c>
      <c r="K832" t="s">
        <v>43</v>
      </c>
      <c r="L832">
        <v>1968</v>
      </c>
      <c r="M832">
        <f t="shared" si="1232"/>
        <v>1968</v>
      </c>
      <c r="N832">
        <v>51</v>
      </c>
      <c r="O832" s="19">
        <f t="shared" si="1233"/>
        <v>51</v>
      </c>
      <c r="P832" t="s">
        <v>80</v>
      </c>
      <c r="Q832" s="19" t="str">
        <f t="shared" si="1140"/>
        <v>50-60</v>
      </c>
      <c r="R832" s="23">
        <v>191.1</v>
      </c>
      <c r="S832" s="15">
        <f t="shared" si="1141"/>
        <v>0.19109999999999999</v>
      </c>
      <c r="T832">
        <v>30165910</v>
      </c>
      <c r="U832" t="s">
        <v>45</v>
      </c>
      <c r="V832" t="s">
        <v>46</v>
      </c>
      <c r="W832" t="s">
        <v>47</v>
      </c>
      <c r="X832" t="s">
        <v>88</v>
      </c>
      <c r="Y832" t="s">
        <v>216</v>
      </c>
      <c r="Z832" t="s">
        <v>3066</v>
      </c>
      <c r="AA832" t="s">
        <v>3067</v>
      </c>
      <c r="AB832" t="s">
        <v>187</v>
      </c>
      <c r="AC832">
        <v>1968</v>
      </c>
      <c r="AD832">
        <v>102</v>
      </c>
      <c r="AE832" t="str">
        <f t="shared" si="1142"/>
        <v>&gt;80</v>
      </c>
      <c r="AF832">
        <v>-37.752234569999999</v>
      </c>
      <c r="AG832">
        <v>144.98049377999999</v>
      </c>
      <c r="AH832" t="s">
        <v>75</v>
      </c>
      <c r="AI832" t="s">
        <v>76</v>
      </c>
      <c r="AJ832" s="33" t="s">
        <v>526</v>
      </c>
      <c r="AL832" t="s">
        <v>78</v>
      </c>
      <c r="AM832" t="s">
        <v>58</v>
      </c>
      <c r="AN832">
        <v>220</v>
      </c>
      <c r="AO832" s="69">
        <v>2</v>
      </c>
      <c r="AP832">
        <v>2</v>
      </c>
      <c r="AQ832">
        <v>0</v>
      </c>
      <c r="AR832">
        <v>2</v>
      </c>
      <c r="AS832" s="82" t="str">
        <f t="shared" si="1143"/>
        <v>Gw-0-2</v>
      </c>
      <c r="AT832" s="14">
        <f t="shared" si="1144"/>
        <v>40008</v>
      </c>
      <c r="AU832" s="81">
        <f>VLOOKUP(C832,Bushfire_Vlookup!$F$2:$H$12575,3,FALSE)</f>
        <v>1</v>
      </c>
      <c r="AV832" s="14">
        <f>VLOOKUP(AS832,Safety_collateral_Vlookup!$J$3:$L$20,2,FALSE)</f>
        <v>93570.139925214826</v>
      </c>
      <c r="AW832" s="14">
        <f>VLOOKUP(AS832,Safety_collateral_Vlookup!$J$3:$L$20,3,FALSE)</f>
        <v>550000</v>
      </c>
      <c r="AX832" s="48">
        <f t="shared" si="1145"/>
        <v>729378.94230020419</v>
      </c>
      <c r="AY832" s="48">
        <f>AZ832</f>
        <v>122000</v>
      </c>
      <c r="AZ832" s="14">
        <v>122000</v>
      </c>
      <c r="BA832" s="16">
        <f t="shared" si="1146"/>
        <v>5.9785159204934768</v>
      </c>
      <c r="BB832" t="e">
        <f>IF(BA832&lt;=#REF!,#REF!,IF(BA832&lt;=#REF!,#REF!,IF(BA832&lt;=#REF!,#REF!,IF(BA832&lt;=#REF!,#REF!,#REF!))))</f>
        <v>#REF!</v>
      </c>
      <c r="BC832" s="51">
        <v>4</v>
      </c>
      <c r="BD832" s="21">
        <v>70</v>
      </c>
      <c r="BE832" s="21">
        <v>6.4399999999999999E-2</v>
      </c>
      <c r="BF832" s="26">
        <f t="shared" si="1147"/>
        <v>7957.5955245073455</v>
      </c>
      <c r="BG832" s="21">
        <v>7</v>
      </c>
      <c r="BH832" s="21">
        <f t="shared" si="1148"/>
        <v>10.5</v>
      </c>
      <c r="BI832" s="28">
        <f t="shared" si="1149"/>
        <v>1.1390624999999999E-6</v>
      </c>
      <c r="BJ832" s="27">
        <f t="shared" si="1150"/>
        <v>1.1390624999999999E-6</v>
      </c>
      <c r="BK832" s="28">
        <f t="shared" si="1151"/>
        <v>1.7463268216136599E-5</v>
      </c>
      <c r="BL832" s="35">
        <f t="shared" si="1152"/>
        <v>1.0440442705402039E-4</v>
      </c>
      <c r="BM832" s="21" t="str">
        <f t="shared" si="1153"/>
        <v>Cr1</v>
      </c>
      <c r="BN832" s="51">
        <v>1</v>
      </c>
      <c r="BO832" s="21">
        <v>0</v>
      </c>
      <c r="BP832" s="50" t="s">
        <v>5497</v>
      </c>
      <c r="BQ832" s="14">
        <v>40008</v>
      </c>
      <c r="BR832">
        <f>IFERROR(VLOOKUP(AO832,'Model Failure data- Lines'!$A$37:$E$41,3,FALSE),'Model Failure data- Lines'!$C$37)</f>
        <v>5.2310000000000009E-2</v>
      </c>
      <c r="BS832" s="14">
        <f t="shared" si="1154"/>
        <v>38153.812471723686</v>
      </c>
      <c r="BT832" s="34">
        <f t="shared" si="1231"/>
        <v>108817.95142737632</v>
      </c>
      <c r="BU832" s="34">
        <f t="shared" si="1155"/>
        <v>0.35062057290415949</v>
      </c>
      <c r="BV832" s="54">
        <f t="shared" si="1156"/>
        <v>-70664.138955652626</v>
      </c>
      <c r="BW832">
        <f>IFERROR(VLOOKUP(AO832,'Model Failure data- Lines'!$A$37:$E$41,4,FALSE),'Model Failure data- Lines'!$D$37)</f>
        <v>5.571000000000001E-2</v>
      </c>
      <c r="BX832" s="14">
        <f t="shared" si="1157"/>
        <v>40633.700875544382</v>
      </c>
      <c r="BY832" s="34">
        <f t="shared" si="1158"/>
        <v>97060.217646318284</v>
      </c>
      <c r="BZ832" s="71">
        <f t="shared" si="1159"/>
        <v>0.41864423819459373</v>
      </c>
      <c r="CA832" s="71">
        <f t="shared" si="1160"/>
        <v>-56426.516770773902</v>
      </c>
      <c r="CB832" s="57">
        <v>2</v>
      </c>
      <c r="CC832">
        <f>IFERROR(VLOOKUP(AO832,'Model Failure data- Lines'!$A$37:$E$41,5,FALSE),'Model Failure data- Lines'!$E$37)</f>
        <v>6.1850000000000002E-2</v>
      </c>
      <c r="CD832" s="14">
        <f t="shared" si="1161"/>
        <v>45112.087581267631</v>
      </c>
      <c r="CE832" s="34">
        <f t="shared" si="1162"/>
        <v>77218.736471726821</v>
      </c>
      <c r="CF832" s="34">
        <f t="shared" si="1163"/>
        <v>0.58421167766433413</v>
      </c>
      <c r="CG832" s="54">
        <f t="shared" si="1164"/>
        <v>-32106.64889045919</v>
      </c>
      <c r="CH832" t="e">
        <f>IFERROR(VLOOKUP(AO832,'Model Failure data- Lines'!#REF!,3,FALSE),'Model Failure data- Lines'!#REF!)</f>
        <v>#REF!</v>
      </c>
      <c r="CI832" s="14" t="e">
        <f t="shared" si="1165"/>
        <v>#REF!</v>
      </c>
      <c r="CJ832" s="34">
        <f t="shared" si="1166"/>
        <v>104375.28298801507</v>
      </c>
      <c r="CK832" s="34" t="e">
        <f t="shared" si="1167"/>
        <v>#REF!</v>
      </c>
      <c r="CL832" s="54" t="e">
        <f t="shared" si="1168"/>
        <v>#REF!</v>
      </c>
      <c r="CM832" t="e">
        <f>IFERROR(VLOOKUP(AO832,'Model Failure data- Lines'!#REF!,4,FALSE),'Model Failure data- Lines'!#REF!)</f>
        <v>#REF!</v>
      </c>
      <c r="CN832" s="14" t="e">
        <f t="shared" si="1169"/>
        <v>#REF!</v>
      </c>
      <c r="CO832" s="34">
        <f t="shared" si="1170"/>
        <v>89296.71884285433</v>
      </c>
      <c r="CP832" s="34" t="e">
        <f t="shared" si="1171"/>
        <v>#REF!</v>
      </c>
      <c r="CQ832" s="54" t="e">
        <f t="shared" si="1172"/>
        <v>#REF!</v>
      </c>
      <c r="CR832" t="e">
        <f>IFERROR(VLOOKUP(AO832,'Model Failure data- Lines'!#REF!,5,FALSE),'Model Failure data- Lines'!#REF!)</f>
        <v>#REF!</v>
      </c>
      <c r="CS832" s="14" t="e">
        <f t="shared" si="1173"/>
        <v>#REF!</v>
      </c>
      <c r="CT832" s="34">
        <f t="shared" si="1174"/>
        <v>65359.868820489959</v>
      </c>
      <c r="CU832" s="34" t="e">
        <f t="shared" si="1175"/>
        <v>#REF!</v>
      </c>
      <c r="CV832" s="54" t="e">
        <f t="shared" si="1176"/>
        <v>#REF!</v>
      </c>
      <c r="CW832" t="s">
        <v>187</v>
      </c>
      <c r="CZ832">
        <f t="shared" si="1177"/>
        <v>-56426.516770773902</v>
      </c>
      <c r="DA832" s="34">
        <f t="shared" si="1178"/>
        <v>2378.1783405600004</v>
      </c>
      <c r="DB832" s="34">
        <f t="shared" si="1179"/>
        <v>5.9442570000000007E-2</v>
      </c>
      <c r="DC832" s="34">
        <f t="shared" si="1180"/>
        <v>5562.0495924143779</v>
      </c>
      <c r="DD832" s="9">
        <f t="shared" si="1181"/>
        <v>32693.413500000002</v>
      </c>
      <c r="DE832" s="59">
        <f t="shared" si="1182"/>
        <v>5.8527239442059294E-2</v>
      </c>
      <c r="DF832" s="59">
        <f t="shared" si="1183"/>
        <v>1.4628884083698083E-6</v>
      </c>
      <c r="DG832" s="59">
        <f t="shared" si="1184"/>
        <v>0.13688267306613777</v>
      </c>
      <c r="DH832" s="59">
        <f t="shared" si="1185"/>
        <v>0.80458862460339453</v>
      </c>
      <c r="DI832" s="14">
        <f t="shared" si="1186"/>
        <v>-3302.4882579244586</v>
      </c>
      <c r="DJ832" s="14">
        <f t="shared" si="1187"/>
        <v>-8.2545697308649732E-2</v>
      </c>
      <c r="DK832" s="14">
        <f t="shared" si="1188"/>
        <v>-7723.8124473947837</v>
      </c>
      <c r="DL832" s="14">
        <f t="shared" si="1189"/>
        <v>-45400.13351975735</v>
      </c>
      <c r="DM832">
        <f t="shared" si="1190"/>
        <v>-32106.64889045919</v>
      </c>
      <c r="DN832" s="34">
        <f t="shared" si="1191"/>
        <v>2640.2859516000003</v>
      </c>
      <c r="DO832" s="34">
        <f t="shared" si="1192"/>
        <v>6.5993949999999996E-2</v>
      </c>
      <c r="DP832" s="34">
        <f t="shared" si="1193"/>
        <v>6175.0631357176308</v>
      </c>
      <c r="DQ832" s="9">
        <f t="shared" si="1194"/>
        <v>36296.672500000001</v>
      </c>
      <c r="DR832" s="59">
        <f t="shared" si="1195"/>
        <v>5.8527239442059301E-2</v>
      </c>
      <c r="DS832" s="59">
        <f t="shared" si="1196"/>
        <v>1.4628884083698081E-6</v>
      </c>
      <c r="DT832" s="59">
        <f t="shared" si="1197"/>
        <v>0.13688267306613777</v>
      </c>
      <c r="DU832" s="59">
        <f t="shared" si="1198"/>
        <v>0.80458862460339453</v>
      </c>
      <c r="DV832" s="14">
        <f t="shared" si="1199"/>
        <v>-1879.1135272940326</v>
      </c>
      <c r="DW832" s="14">
        <f t="shared" si="1200"/>
        <v>-4.6968444493452111E-2</v>
      </c>
      <c r="DX832" s="14">
        <f t="shared" si="1201"/>
        <v>-4394.8439233219997</v>
      </c>
      <c r="DY832" s="14">
        <f t="shared" si="1202"/>
        <v>-25832.644471398664</v>
      </c>
      <c r="DZ832" s="34" t="e">
        <f t="shared" si="1203"/>
        <v>#REF!</v>
      </c>
      <c r="EA832" s="34" t="e">
        <f t="shared" si="1204"/>
        <v>#REF!</v>
      </c>
      <c r="EB832" s="34" t="e">
        <f t="shared" si="1205"/>
        <v>#REF!</v>
      </c>
      <c r="EC832" s="34" t="e">
        <f t="shared" si="1206"/>
        <v>#REF!</v>
      </c>
      <c r="ED832" s="34" t="e">
        <f t="shared" si="1207"/>
        <v>#REF!</v>
      </c>
      <c r="EE832" s="59" t="e">
        <f t="shared" si="1208"/>
        <v>#REF!</v>
      </c>
      <c r="EF832" s="59" t="e">
        <f t="shared" si="1209"/>
        <v>#REF!</v>
      </c>
      <c r="EG832" s="59" t="e">
        <f t="shared" si="1210"/>
        <v>#REF!</v>
      </c>
      <c r="EH832" s="59" t="e">
        <f t="shared" si="1211"/>
        <v>#REF!</v>
      </c>
      <c r="EI832" s="14" t="e">
        <f t="shared" si="1212"/>
        <v>#REF!</v>
      </c>
      <c r="EJ832" s="14" t="e">
        <f t="shared" si="1213"/>
        <v>#REF!</v>
      </c>
      <c r="EK832" s="14" t="e">
        <f t="shared" si="1214"/>
        <v>#REF!</v>
      </c>
      <c r="EL832" s="14" t="e">
        <f t="shared" si="1215"/>
        <v>#REF!</v>
      </c>
      <c r="EM832" t="e">
        <f t="shared" si="1216"/>
        <v>#REF!</v>
      </c>
      <c r="EN832" s="34" t="e">
        <f t="shared" si="1217"/>
        <v>#REF!</v>
      </c>
      <c r="EO832" s="34" t="e">
        <f t="shared" si="1218"/>
        <v>#REF!</v>
      </c>
      <c r="EP832" s="34" t="e">
        <f t="shared" si="1219"/>
        <v>#REF!</v>
      </c>
      <c r="EQ832" s="34" t="e">
        <f t="shared" si="1220"/>
        <v>#REF!</v>
      </c>
      <c r="ER832" s="59" t="e">
        <f t="shared" si="1221"/>
        <v>#REF!</v>
      </c>
      <c r="ES832" s="59" t="e">
        <f t="shared" si="1222"/>
        <v>#REF!</v>
      </c>
      <c r="ET832" s="59" t="e">
        <f t="shared" si="1223"/>
        <v>#REF!</v>
      </c>
      <c r="EU832" s="59" t="e">
        <f t="shared" si="1224"/>
        <v>#REF!</v>
      </c>
      <c r="EV832" s="14" t="e">
        <f t="shared" si="1225"/>
        <v>#REF!</v>
      </c>
      <c r="EW832" s="14" t="e">
        <f t="shared" si="1226"/>
        <v>#REF!</v>
      </c>
      <c r="EX832" s="14" t="e">
        <f t="shared" si="1227"/>
        <v>#REF!</v>
      </c>
      <c r="EY832" s="14" t="e">
        <f t="shared" si="1228"/>
        <v>#REF!</v>
      </c>
    </row>
    <row r="833" spans="1:155" x14ac:dyDescent="0.2">
      <c r="A833" s="17">
        <v>30197509</v>
      </c>
      <c r="B833" t="s">
        <v>62</v>
      </c>
      <c r="C833" t="s">
        <v>3532</v>
      </c>
      <c r="D833" t="s">
        <v>3533</v>
      </c>
      <c r="E833" t="s">
        <v>3534</v>
      </c>
      <c r="F833" t="s">
        <v>66</v>
      </c>
      <c r="G833" t="s">
        <v>42</v>
      </c>
      <c r="H833" t="s">
        <v>3535</v>
      </c>
      <c r="I833" t="s">
        <v>68</v>
      </c>
      <c r="J833" s="19" t="s">
        <v>69</v>
      </c>
      <c r="K833" t="s">
        <v>70</v>
      </c>
      <c r="L833">
        <v>1968</v>
      </c>
      <c r="M833">
        <f t="shared" si="1232"/>
        <v>1968</v>
      </c>
      <c r="N833">
        <v>51</v>
      </c>
      <c r="O833" s="19">
        <f t="shared" si="1233"/>
        <v>51</v>
      </c>
      <c r="P833" t="s">
        <v>80</v>
      </c>
      <c r="Q833" s="19" t="str">
        <f t="shared" si="1140"/>
        <v>50-60</v>
      </c>
      <c r="R833" s="23">
        <v>311.89999999999998</v>
      </c>
      <c r="S833" s="15">
        <f t="shared" si="1141"/>
        <v>0.31189999999999996</v>
      </c>
      <c r="T833">
        <v>30197616</v>
      </c>
      <c r="U833" t="s">
        <v>45</v>
      </c>
      <c r="V833" t="s">
        <v>46</v>
      </c>
      <c r="W833" t="s">
        <v>47</v>
      </c>
      <c r="X833" t="s">
        <v>48</v>
      </c>
      <c r="Y833" t="s">
        <v>84</v>
      </c>
      <c r="Z833" t="s">
        <v>3536</v>
      </c>
      <c r="AA833" t="s">
        <v>3537</v>
      </c>
      <c r="AB833" t="s">
        <v>174</v>
      </c>
      <c r="AC833">
        <v>1968</v>
      </c>
      <c r="AD833">
        <v>102</v>
      </c>
      <c r="AE833" t="str">
        <f t="shared" si="1142"/>
        <v>&gt;80</v>
      </c>
      <c r="AF833">
        <v>-37.753936299999999</v>
      </c>
      <c r="AG833">
        <v>144.98018421</v>
      </c>
      <c r="AH833" t="s">
        <v>75</v>
      </c>
      <c r="AI833" t="s">
        <v>76</v>
      </c>
      <c r="AJ833" s="33" t="s">
        <v>526</v>
      </c>
      <c r="AL833" t="s">
        <v>48</v>
      </c>
      <c r="AM833" t="s">
        <v>86</v>
      </c>
      <c r="AN833">
        <v>220</v>
      </c>
      <c r="AO833" s="69">
        <v>2</v>
      </c>
      <c r="AP833">
        <v>2</v>
      </c>
      <c r="AQ833">
        <v>0</v>
      </c>
      <c r="AR833">
        <v>2</v>
      </c>
      <c r="AS833" s="82" t="str">
        <f t="shared" si="1143"/>
        <v>Gw-0-2</v>
      </c>
      <c r="AT833" s="14">
        <f t="shared" si="1144"/>
        <v>40008</v>
      </c>
      <c r="AU833" s="81">
        <f>VLOOKUP(C833,Bushfire_Vlookup!$F$2:$H$12575,3,FALSE)</f>
        <v>1</v>
      </c>
      <c r="AV833" s="14">
        <f>VLOOKUP(AS833,Safety_collateral_Vlookup!$J$3:$L$20,2,FALSE)</f>
        <v>93570.139925214826</v>
      </c>
      <c r="AW833" s="14">
        <f>VLOOKUP(AS833,Safety_collateral_Vlookup!$J$3:$L$20,3,FALSE)</f>
        <v>550000</v>
      </c>
      <c r="AX833" s="48">
        <f t="shared" si="1145"/>
        <v>729378.94230020419</v>
      </c>
      <c r="AY833" s="49">
        <f>(R833/1000)*AZ833</f>
        <v>23704.399999999998</v>
      </c>
      <c r="AZ833" s="14">
        <v>76000</v>
      </c>
      <c r="BA833" s="16">
        <f t="shared" si="1146"/>
        <v>30.769770266288294</v>
      </c>
      <c r="BB833" t="e">
        <f>IF(BA833&lt;=#REF!,#REF!,IF(BA833&lt;=#REF!,#REF!,IF(BA833&lt;=#REF!,#REF!,IF(BA833&lt;=#REF!,#REF!,#REF!))))</f>
        <v>#REF!</v>
      </c>
      <c r="BC833" s="51">
        <v>5</v>
      </c>
      <c r="BD833" s="21">
        <v>70</v>
      </c>
      <c r="BE833" s="21">
        <v>6.4399999999999999E-2</v>
      </c>
      <c r="BF833" s="26">
        <f t="shared" si="1147"/>
        <v>1546.1477651732123</v>
      </c>
      <c r="BG833" s="21">
        <v>7</v>
      </c>
      <c r="BH833" s="21">
        <f t="shared" si="1148"/>
        <v>10.5</v>
      </c>
      <c r="BI833" s="28">
        <f t="shared" si="1149"/>
        <v>1.1390624999999999E-6</v>
      </c>
      <c r="BJ833" s="27">
        <f t="shared" si="1150"/>
        <v>1.1390624999999999E-6</v>
      </c>
      <c r="BK833" s="28">
        <f t="shared" si="1151"/>
        <v>1.7463268216136599E-5</v>
      </c>
      <c r="BL833" s="35">
        <f t="shared" si="1152"/>
        <v>5.3734075110909742E-4</v>
      </c>
      <c r="BM833" s="21" t="str">
        <f t="shared" si="1153"/>
        <v>Cr1</v>
      </c>
      <c r="BN833" s="51">
        <v>1</v>
      </c>
      <c r="BO833" s="21">
        <v>0</v>
      </c>
      <c r="BP833" s="50" t="s">
        <v>5497</v>
      </c>
      <c r="BQ833" s="14">
        <v>40008</v>
      </c>
      <c r="BR833">
        <f>IFERROR(VLOOKUP(AO833,'Model Failure data- Lines'!$A$37:$E$41,3,FALSE),'Model Failure data- Lines'!$C$37)</f>
        <v>5.2310000000000009E-2</v>
      </c>
      <c r="BS833" s="14">
        <f t="shared" si="1154"/>
        <v>38153.812471723686</v>
      </c>
      <c r="BT833" s="34">
        <f t="shared" si="1231"/>
        <v>21143.149572254908</v>
      </c>
      <c r="BU833" s="34">
        <f t="shared" si="1155"/>
        <v>1.8045472525905515</v>
      </c>
      <c r="BV833" s="54">
        <f t="shared" si="1156"/>
        <v>17010.662899468778</v>
      </c>
      <c r="BW833">
        <f>IFERROR(VLOOKUP(AO833,'Model Failure data- Lines'!$A$37:$E$41,4,FALSE),'Model Failure data- Lines'!$D$37)</f>
        <v>5.571000000000001E-2</v>
      </c>
      <c r="BX833" s="14">
        <f t="shared" si="1157"/>
        <v>40633.700875544382</v>
      </c>
      <c r="BY833" s="34">
        <f t="shared" si="1158"/>
        <v>18858.641173568743</v>
      </c>
      <c r="BZ833" s="71">
        <f t="shared" si="1159"/>
        <v>2.1546462707235974</v>
      </c>
      <c r="CA833" s="71">
        <f t="shared" si="1160"/>
        <v>21775.059701975639</v>
      </c>
      <c r="CB833" s="57">
        <v>2</v>
      </c>
      <c r="CC833">
        <f>IFERROR(VLOOKUP(AO833,'Model Failure data- Lines'!$A$37:$E$41,5,FALSE),'Model Failure data- Lines'!$E$37)</f>
        <v>6.1850000000000002E-2</v>
      </c>
      <c r="CD833" s="14">
        <f t="shared" si="1161"/>
        <v>45112.087581267631</v>
      </c>
      <c r="CE833" s="34">
        <f t="shared" si="1162"/>
        <v>15003.473908363945</v>
      </c>
      <c r="CF833" s="34">
        <f t="shared" si="1163"/>
        <v>3.0067761544290832</v>
      </c>
      <c r="CG833" s="54">
        <f t="shared" si="1164"/>
        <v>30108.613672903688</v>
      </c>
      <c r="CH833" t="e">
        <f>IFERROR(VLOOKUP(AO833,'Model Failure data- Lines'!#REF!,3,FALSE),'Model Failure data- Lines'!#REF!)</f>
        <v>#REF!</v>
      </c>
      <c r="CI833" s="14" t="e">
        <f t="shared" si="1165"/>
        <v>#REF!</v>
      </c>
      <c r="CJ833" s="34">
        <f t="shared" si="1166"/>
        <v>20279.946377550034</v>
      </c>
      <c r="CK833" s="34" t="e">
        <f t="shared" si="1167"/>
        <v>#REF!</v>
      </c>
      <c r="CL833" s="54" t="e">
        <f t="shared" si="1168"/>
        <v>#REF!</v>
      </c>
      <c r="CM833" t="e">
        <f>IFERROR(VLOOKUP(AO833,'Model Failure data- Lines'!#REF!,4,FALSE),'Model Failure data- Lines'!#REF!)</f>
        <v>#REF!</v>
      </c>
      <c r="CN833" s="14" t="e">
        <f t="shared" si="1169"/>
        <v>#REF!</v>
      </c>
      <c r="CO833" s="34">
        <f t="shared" si="1170"/>
        <v>17350.206083102916</v>
      </c>
      <c r="CP833" s="34" t="e">
        <f t="shared" si="1171"/>
        <v>#REF!</v>
      </c>
      <c r="CQ833" s="54" t="e">
        <f t="shared" si="1172"/>
        <v>#REF!</v>
      </c>
      <c r="CR833" t="e">
        <f>IFERROR(VLOOKUP(AO833,'Model Failure data- Lines'!#REF!,5,FALSE),'Model Failure data- Lines'!#REF!)</f>
        <v>#REF!</v>
      </c>
      <c r="CS833" s="14" t="e">
        <f t="shared" si="1173"/>
        <v>#REF!</v>
      </c>
      <c r="CT833" s="34">
        <f t="shared" si="1174"/>
        <v>12699.315364495264</v>
      </c>
      <c r="CU833" s="34" t="e">
        <f t="shared" si="1175"/>
        <v>#REF!</v>
      </c>
      <c r="CV833" s="54" t="e">
        <f t="shared" si="1176"/>
        <v>#REF!</v>
      </c>
      <c r="CW833" t="s">
        <v>174</v>
      </c>
      <c r="CZ833">
        <f t="shared" si="1177"/>
        <v>21775.059701975639</v>
      </c>
      <c r="DA833" s="34">
        <f t="shared" si="1178"/>
        <v>2378.1783405600004</v>
      </c>
      <c r="DB833" s="34">
        <f t="shared" si="1179"/>
        <v>5.9442570000000007E-2</v>
      </c>
      <c r="DC833" s="34">
        <f t="shared" si="1180"/>
        <v>5562.0495924143779</v>
      </c>
      <c r="DD833" s="9">
        <f t="shared" si="1181"/>
        <v>32693.413500000002</v>
      </c>
      <c r="DE833" s="59">
        <f t="shared" si="1182"/>
        <v>5.8527239442059294E-2</v>
      </c>
      <c r="DF833" s="59">
        <f t="shared" si="1183"/>
        <v>1.4628884083698083E-6</v>
      </c>
      <c r="DG833" s="59">
        <f t="shared" si="1184"/>
        <v>0.13688267306613777</v>
      </c>
      <c r="DH833" s="59">
        <f t="shared" si="1185"/>
        <v>0.80458862460339453</v>
      </c>
      <c r="DI833" s="14">
        <f t="shared" si="1186"/>
        <v>1274.4341330426644</v>
      </c>
      <c r="DJ833" s="14">
        <f t="shared" si="1187"/>
        <v>3.1854482429580694E-2</v>
      </c>
      <c r="DK833" s="14">
        <f t="shared" si="1188"/>
        <v>2980.6283781811626</v>
      </c>
      <c r="DL833" s="14">
        <f t="shared" si="1189"/>
        <v>17519.965336269379</v>
      </c>
      <c r="DM833">
        <f t="shared" si="1190"/>
        <v>30108.613672903684</v>
      </c>
      <c r="DN833" s="34">
        <f t="shared" si="1191"/>
        <v>2640.2859516000003</v>
      </c>
      <c r="DO833" s="34">
        <f t="shared" si="1192"/>
        <v>6.5993949999999996E-2</v>
      </c>
      <c r="DP833" s="34">
        <f t="shared" si="1193"/>
        <v>6175.0631357176308</v>
      </c>
      <c r="DQ833" s="9">
        <f t="shared" si="1194"/>
        <v>36296.672500000001</v>
      </c>
      <c r="DR833" s="59">
        <f t="shared" si="1195"/>
        <v>5.8527239442059301E-2</v>
      </c>
      <c r="DS833" s="59">
        <f t="shared" si="1196"/>
        <v>1.4628884083698081E-6</v>
      </c>
      <c r="DT833" s="59">
        <f t="shared" si="1197"/>
        <v>0.13688267306613777</v>
      </c>
      <c r="DU833" s="59">
        <f t="shared" si="1198"/>
        <v>0.80458862460339453</v>
      </c>
      <c r="DV833" s="14">
        <f t="shared" si="1199"/>
        <v>1762.1740417024944</v>
      </c>
      <c r="DW833" s="14">
        <f t="shared" si="1200"/>
        <v>4.4045541934175515E-2</v>
      </c>
      <c r="DX833" s="14">
        <f t="shared" si="1201"/>
        <v>4121.3475218627209</v>
      </c>
      <c r="DY833" s="14">
        <f t="shared" si="1202"/>
        <v>24225.048063796537</v>
      </c>
      <c r="DZ833" s="34" t="e">
        <f t="shared" si="1203"/>
        <v>#REF!</v>
      </c>
      <c r="EA833" s="34" t="e">
        <f t="shared" si="1204"/>
        <v>#REF!</v>
      </c>
      <c r="EB833" s="34" t="e">
        <f t="shared" si="1205"/>
        <v>#REF!</v>
      </c>
      <c r="EC833" s="34" t="e">
        <f t="shared" si="1206"/>
        <v>#REF!</v>
      </c>
      <c r="ED833" s="34" t="e">
        <f t="shared" si="1207"/>
        <v>#REF!</v>
      </c>
      <c r="EE833" s="59" t="e">
        <f t="shared" si="1208"/>
        <v>#REF!</v>
      </c>
      <c r="EF833" s="59" t="e">
        <f t="shared" si="1209"/>
        <v>#REF!</v>
      </c>
      <c r="EG833" s="59" t="e">
        <f t="shared" si="1210"/>
        <v>#REF!</v>
      </c>
      <c r="EH833" s="59" t="e">
        <f t="shared" si="1211"/>
        <v>#REF!</v>
      </c>
      <c r="EI833" s="14" t="e">
        <f t="shared" si="1212"/>
        <v>#REF!</v>
      </c>
      <c r="EJ833" s="14" t="e">
        <f t="shared" si="1213"/>
        <v>#REF!</v>
      </c>
      <c r="EK833" s="14" t="e">
        <f t="shared" si="1214"/>
        <v>#REF!</v>
      </c>
      <c r="EL833" s="14" t="e">
        <f t="shared" si="1215"/>
        <v>#REF!</v>
      </c>
      <c r="EM833" t="e">
        <f t="shared" si="1216"/>
        <v>#REF!</v>
      </c>
      <c r="EN833" s="34" t="e">
        <f t="shared" si="1217"/>
        <v>#REF!</v>
      </c>
      <c r="EO833" s="34" t="e">
        <f t="shared" si="1218"/>
        <v>#REF!</v>
      </c>
      <c r="EP833" s="34" t="e">
        <f t="shared" si="1219"/>
        <v>#REF!</v>
      </c>
      <c r="EQ833" s="34" t="e">
        <f t="shared" si="1220"/>
        <v>#REF!</v>
      </c>
      <c r="ER833" s="59" t="e">
        <f t="shared" si="1221"/>
        <v>#REF!</v>
      </c>
      <c r="ES833" s="59" t="e">
        <f t="shared" si="1222"/>
        <v>#REF!</v>
      </c>
      <c r="ET833" s="59" t="e">
        <f t="shared" si="1223"/>
        <v>#REF!</v>
      </c>
      <c r="EU833" s="59" t="e">
        <f t="shared" si="1224"/>
        <v>#REF!</v>
      </c>
      <c r="EV833" s="14" t="e">
        <f t="shared" si="1225"/>
        <v>#REF!</v>
      </c>
      <c r="EW833" s="14" t="e">
        <f t="shared" si="1226"/>
        <v>#REF!</v>
      </c>
      <c r="EX833" s="14" t="e">
        <f t="shared" si="1227"/>
        <v>#REF!</v>
      </c>
      <c r="EY833" s="14" t="e">
        <f t="shared" si="1228"/>
        <v>#REF!</v>
      </c>
    </row>
    <row r="834" spans="1:155" x14ac:dyDescent="0.2">
      <c r="A834" s="17">
        <v>30115855</v>
      </c>
      <c r="B834" t="s">
        <v>40</v>
      </c>
      <c r="C834" t="s">
        <v>2468</v>
      </c>
      <c r="D834" t="s">
        <v>2469</v>
      </c>
      <c r="E834" t="s">
        <v>2470</v>
      </c>
      <c r="F834" t="s">
        <v>66</v>
      </c>
      <c r="G834" t="s">
        <v>42</v>
      </c>
      <c r="H834" t="s">
        <v>2471</v>
      </c>
      <c r="I834" t="s">
        <v>228</v>
      </c>
      <c r="J834" s="19" t="s">
        <v>43</v>
      </c>
      <c r="K834" t="s">
        <v>43</v>
      </c>
      <c r="L834">
        <v>1968</v>
      </c>
      <c r="M834">
        <f t="shared" si="1232"/>
        <v>1968</v>
      </c>
      <c r="N834">
        <v>51</v>
      </c>
      <c r="O834" s="19">
        <f t="shared" si="1233"/>
        <v>51</v>
      </c>
      <c r="P834" t="s">
        <v>80</v>
      </c>
      <c r="Q834" s="19" t="str">
        <f t="shared" ref="Q834:Q897" si="1234">IF(O834&lt;10,"0-10",IF(O834&lt;20,"10-20",IF(O834&lt;30,"20-30",IF(O834&lt;40,"30-40",IF(O834&lt;50,"40-50",IF(O834&lt;60,"50-60","60-70"))))))</f>
        <v>50-60</v>
      </c>
      <c r="R834" s="23">
        <v>291.8</v>
      </c>
      <c r="S834" s="15">
        <f t="shared" ref="S834:S897" si="1235">R834/1000</f>
        <v>0.2918</v>
      </c>
      <c r="T834">
        <v>30045431</v>
      </c>
      <c r="U834" t="s">
        <v>45</v>
      </c>
      <c r="V834" t="s">
        <v>46</v>
      </c>
      <c r="W834" s="20" t="s">
        <v>87</v>
      </c>
      <c r="X834" t="s">
        <v>88</v>
      </c>
      <c r="Y834" t="s">
        <v>154</v>
      </c>
      <c r="Z834" t="s">
        <v>2472</v>
      </c>
      <c r="AA834" t="s">
        <v>2473</v>
      </c>
      <c r="AB834" t="s">
        <v>281</v>
      </c>
      <c r="AC834">
        <v>1968</v>
      </c>
      <c r="AD834">
        <v>102</v>
      </c>
      <c r="AE834" t="str">
        <f t="shared" ref="AE834:AE897" si="1236">IF(AD834&lt;=10,"&lt;10",IF(AD834&lt;=20,"20",IF(AD834&lt;=30,"&lt;30",IF(AD834&lt;=40,"&lt;40",IF(AD834&lt;=50,"&lt;50",IF(AD834&lt;=60,"&lt;60",IF(AD834&lt;=70,"&lt;70",IF(AD834&lt;=80,"&lt;80","&gt;80"))))))))</f>
        <v>&gt;80</v>
      </c>
      <c r="AF834">
        <v>-37.75672556</v>
      </c>
      <c r="AG834">
        <v>144.97967041999999</v>
      </c>
      <c r="AH834" t="s">
        <v>75</v>
      </c>
      <c r="AI834" t="s">
        <v>76</v>
      </c>
      <c r="AJ834" s="33" t="s">
        <v>526</v>
      </c>
      <c r="AL834" t="s">
        <v>78</v>
      </c>
      <c r="AM834" t="s">
        <v>58</v>
      </c>
      <c r="AN834">
        <v>220</v>
      </c>
      <c r="AO834" s="69">
        <v>2</v>
      </c>
      <c r="AP834">
        <v>2</v>
      </c>
      <c r="AQ834">
        <v>2</v>
      </c>
      <c r="AR834">
        <v>1</v>
      </c>
      <c r="AS834" s="82" t="str">
        <f t="shared" ref="AS834:AS897" si="1237">"Gw"&amp;"-"&amp;AQ834&amp;"-"&amp;AR834</f>
        <v>Gw-2-1</v>
      </c>
      <c r="AT834" s="14">
        <f t="shared" ref="AT834:AT897" si="1238">BQ834</f>
        <v>40008</v>
      </c>
      <c r="AU834" s="81">
        <f>VLOOKUP(C834,Bushfire_Vlookup!$F$2:$H$12575,3,FALSE)</f>
        <v>1</v>
      </c>
      <c r="AV834" s="14">
        <f>VLOOKUP(AS834,Safety_collateral_Vlookup!$J$3:$L$20,2,FALSE)</f>
        <v>1583806.0550856832</v>
      </c>
      <c r="AW834" s="14">
        <f>VLOOKUP(AS834,Safety_collateral_Vlookup!$J$3:$L$20,3,FALSE)</f>
        <v>148000</v>
      </c>
      <c r="AX834" s="48">
        <f t="shared" ref="AX834:AX897" si="1239">(AT834+AU834+AV834+AW834)*1.067</f>
        <v>1890526.663776424</v>
      </c>
      <c r="AY834" s="48">
        <f t="shared" ref="AY834:AY840" si="1240">AZ834</f>
        <v>122000</v>
      </c>
      <c r="AZ834" s="14">
        <v>122000</v>
      </c>
      <c r="BA834" s="16">
        <f t="shared" ref="BA834:BA897" si="1241">AX834/AY834</f>
        <v>15.496120194888721</v>
      </c>
      <c r="BB834" t="e">
        <f>IF(BA834&lt;=#REF!,#REF!,IF(BA834&lt;=#REF!,#REF!,IF(BA834&lt;=#REF!,#REF!,IF(BA834&lt;=#REF!,#REF!,#REF!))))</f>
        <v>#REF!</v>
      </c>
      <c r="BC834" s="51">
        <v>5</v>
      </c>
      <c r="BD834" s="21">
        <v>70</v>
      </c>
      <c r="BE834" s="21">
        <v>6.4399999999999999E-2</v>
      </c>
      <c r="BF834" s="26">
        <f t="shared" ref="BF834:BF897" si="1242">PMT(BE834,BD834,-AY834)</f>
        <v>7957.5955245073455</v>
      </c>
      <c r="BG834" s="21">
        <v>7</v>
      </c>
      <c r="BH834" s="21">
        <f t="shared" ref="BH834:BH897" si="1243">BD834-IF(AO834=1,0.95*BD834,IF(AO834=2,0.85*BD834,IF(AO834=3,0.6*BD834,IF(AO834=4,0.22*BD834,0.08*BD834))))</f>
        <v>10.5</v>
      </c>
      <c r="BI834" s="28">
        <f t="shared" ref="BI834:BI897" si="1244">BG834*(BH834^(BG834-1))/(BD834^BG834)</f>
        <v>1.1390624999999999E-6</v>
      </c>
      <c r="BJ834" s="27">
        <f t="shared" ref="BJ834:BJ897" si="1245">BI834</f>
        <v>1.1390624999999999E-6</v>
      </c>
      <c r="BK834" s="28">
        <f t="shared" ref="BK834:BK897" si="1246">(BI834*AY834)/BF834</f>
        <v>1.7463268216136599E-5</v>
      </c>
      <c r="BL834" s="35">
        <f t="shared" ref="BL834:BL897" si="1247">(BI834*AX834)/BF834</f>
        <v>2.7061290327283271E-4</v>
      </c>
      <c r="BM834" s="21" t="str">
        <f t="shared" ref="BM834:BM897" si="1248">IF(BL834&lt;=0.3,"Cr1",IF(BL834&lt;=1,"Cr2",IF(BL834&lt;=3,"Cr3",IF(BL834&lt;=10,"Cr4","Cr5"))))</f>
        <v>Cr1</v>
      </c>
      <c r="BN834" s="51">
        <v>1</v>
      </c>
      <c r="BO834" s="21">
        <v>0</v>
      </c>
      <c r="BP834" s="50" t="s">
        <v>5497</v>
      </c>
      <c r="BQ834" s="14">
        <v>40008</v>
      </c>
      <c r="BR834">
        <f>IFERROR(VLOOKUP(AO834,'Model Failure data- Lines'!$A$37:$E$41,3,FALSE),'Model Failure data- Lines'!$C$37)</f>
        <v>5.2310000000000009E-2</v>
      </c>
      <c r="BS834" s="14">
        <f t="shared" ref="BS834:BS897" si="1249">($AX834)*BR834</f>
        <v>98893.449782144759</v>
      </c>
      <c r="BT834" s="34">
        <f t="shared" si="1231"/>
        <v>108817.95142737632</v>
      </c>
      <c r="BU834" s="34">
        <f t="shared" ref="BU834:BU897" si="1250">BS834/BT834</f>
        <v>0.90879720197769898</v>
      </c>
      <c r="BV834" s="54">
        <f t="shared" ref="BV834:BV897" si="1251">BS834-BT834</f>
        <v>-9924.5016452315613</v>
      </c>
      <c r="BW834">
        <f>IFERROR(VLOOKUP(AO834,'Model Failure data- Lines'!$A$37:$E$41,4,FALSE),'Model Failure data- Lines'!$D$37)</f>
        <v>5.571000000000001E-2</v>
      </c>
      <c r="BX834" s="14">
        <f t="shared" ref="BX834:BX897" si="1252">($AX834)*BW834</f>
        <v>105321.24043898461</v>
      </c>
      <c r="BY834" s="34">
        <f t="shared" ref="BY834:BY897" si="1253">$AY834/1.0468^5</f>
        <v>97060.217646318284</v>
      </c>
      <c r="BZ834" s="71">
        <f t="shared" ref="BZ834:BZ897" si="1254">BX834/BY834</f>
        <v>1.0851123456447316</v>
      </c>
      <c r="CA834" s="71">
        <f t="shared" ref="CA834:CA897" si="1255">BX834-BY834</f>
        <v>8261.022792666321</v>
      </c>
      <c r="CB834" s="57">
        <v>2</v>
      </c>
      <c r="CC834">
        <f>IFERROR(VLOOKUP(AO834,'Model Failure data- Lines'!$A$37:$E$41,5,FALSE),'Model Failure data- Lines'!$E$37)</f>
        <v>6.1850000000000002E-2</v>
      </c>
      <c r="CD834" s="14">
        <f t="shared" ref="CD834:CD897" si="1256">($AX834)*CC834</f>
        <v>116929.07415457183</v>
      </c>
      <c r="CE834" s="34">
        <f t="shared" ref="CE834:CE897" si="1257">$AY834/1.0468^10</f>
        <v>77218.736471726821</v>
      </c>
      <c r="CF834" s="34">
        <f t="shared" ref="CF834:CF897" si="1258">CD834/CE834</f>
        <v>1.5142578018922224</v>
      </c>
      <c r="CG834" s="54">
        <f t="shared" ref="CG834:CG897" si="1259">CD834-CE834</f>
        <v>39710.337682845013</v>
      </c>
      <c r="CH834" t="e">
        <f>IFERROR(VLOOKUP(AO834,'Model Failure data- Lines'!#REF!,3,FALSE),'Model Failure data- Lines'!#REF!)</f>
        <v>#REF!</v>
      </c>
      <c r="CI834" s="14" t="e">
        <f t="shared" ref="CI834:CI897" si="1260">($AX834)*CH834</f>
        <v>#REF!</v>
      </c>
      <c r="CJ834" s="34">
        <f t="shared" ref="CJ834:CJ897" si="1261">$AY834/1.0644^2.5</f>
        <v>104375.28298801507</v>
      </c>
      <c r="CK834" s="34" t="e">
        <f t="shared" ref="CK834:CK897" si="1262">CI834/CJ834</f>
        <v>#REF!</v>
      </c>
      <c r="CL834" s="54" t="e">
        <f t="shared" ref="CL834:CL897" si="1263">CI834-CJ834</f>
        <v>#REF!</v>
      </c>
      <c r="CM834" t="e">
        <f>IFERROR(VLOOKUP(AO834,'Model Failure data- Lines'!#REF!,4,FALSE),'Model Failure data- Lines'!#REF!)</f>
        <v>#REF!</v>
      </c>
      <c r="CN834" s="14" t="e">
        <f t="shared" ref="CN834:CN897" si="1264">($AX834)*CM834</f>
        <v>#REF!</v>
      </c>
      <c r="CO834" s="34">
        <f t="shared" ref="CO834:CO897" si="1265">$AY834/1.0644^5</f>
        <v>89296.71884285433</v>
      </c>
      <c r="CP834" s="34" t="e">
        <f t="shared" ref="CP834:CP897" si="1266">CN834/CO834</f>
        <v>#REF!</v>
      </c>
      <c r="CQ834" s="54" t="e">
        <f t="shared" ref="CQ834:CQ897" si="1267">CN834-CO834</f>
        <v>#REF!</v>
      </c>
      <c r="CR834" t="e">
        <f>IFERROR(VLOOKUP(AO834,'Model Failure data- Lines'!#REF!,5,FALSE),'Model Failure data- Lines'!#REF!)</f>
        <v>#REF!</v>
      </c>
      <c r="CS834" s="14" t="e">
        <f t="shared" ref="CS834:CS897" si="1268">($AX834)*CR834</f>
        <v>#REF!</v>
      </c>
      <c r="CT834" s="34">
        <f t="shared" ref="CT834:CT897" si="1269">$AY834/1.0644^10</f>
        <v>65359.868820489959</v>
      </c>
      <c r="CU834" s="34" t="e">
        <f t="shared" ref="CU834:CU897" si="1270">CS834/CT834</f>
        <v>#REF!</v>
      </c>
      <c r="CV834" s="54" t="e">
        <f t="shared" ref="CV834:CV897" si="1271">CS834-CT834</f>
        <v>#REF!</v>
      </c>
      <c r="CW834" t="s">
        <v>281</v>
      </c>
      <c r="CZ834">
        <f t="shared" ref="CZ834:CZ897" si="1272">BX834*(BZ834-1)/BZ834</f>
        <v>8261.0227926663174</v>
      </c>
      <c r="DA834" s="34">
        <f t="shared" ref="DA834:DA897" si="1273">1.067*$AT834*$BW834</f>
        <v>2378.1783405600004</v>
      </c>
      <c r="DB834" s="34">
        <f t="shared" ref="DB834:DB897" si="1274">1.067*$BW834*$AU834</f>
        <v>5.9442570000000007E-2</v>
      </c>
      <c r="DC834" s="34">
        <f t="shared" ref="DC834:DC897" si="1275">1.067*$BW834*$AV834</f>
        <v>94145.502295854589</v>
      </c>
      <c r="DD834" s="9">
        <f t="shared" ref="DD834:DD897" si="1276">1.067*$BW834*$AW834</f>
        <v>8797.5003600000018</v>
      </c>
      <c r="DE834" s="59">
        <f t="shared" ref="DE834:DE897" si="1277">DA834/$BX834</f>
        <v>2.2580234819183906E-2</v>
      </c>
      <c r="DF834" s="59">
        <f t="shared" ref="DF834:DF897" si="1278">DB834/$BX834</f>
        <v>5.6439299188122146E-7</v>
      </c>
      <c r="DG834" s="59">
        <f t="shared" ref="DG834:DG897" si="1279">DC834/$BX834</f>
        <v>0.89388903798940333</v>
      </c>
      <c r="DH834" s="59">
        <f t="shared" ref="DH834:DH897" si="1280">DD834/$BX834</f>
        <v>8.3530162798420779E-2</v>
      </c>
      <c r="DI834" s="14">
        <f t="shared" ref="DI834:DI897" si="1281">DE834*$BX834*($BZ834-1)/$BZ834</f>
        <v>186.53583450503587</v>
      </c>
      <c r="DJ834" s="14">
        <f t="shared" ref="DJ834:DJ897" si="1282">DF834*$BX834*($BZ834-1)/$BZ834</f>
        <v>4.6624633699519063E-3</v>
      </c>
      <c r="DK834" s="14">
        <f t="shared" ref="DK834:DK897" si="1283">DG834*$BX834*($BZ834-1)/$BZ834</f>
        <v>7384.4377169450281</v>
      </c>
      <c r="DL834" s="14">
        <f t="shared" ref="DL834:DL897" si="1284">DH834*$BX834*($BZ834-1)/$BZ834</f>
        <v>690.04457875288222</v>
      </c>
      <c r="DM834">
        <f t="shared" ref="DM834:DM897" si="1285">CD834*(CF834-1)/CF834</f>
        <v>39710.337682845013</v>
      </c>
      <c r="DN834" s="34">
        <f t="shared" ref="DN834:DN897" si="1286">1.067*$AT834*$CC834</f>
        <v>2640.2859516000003</v>
      </c>
      <c r="DO834" s="34">
        <f t="shared" ref="DO834:DO897" si="1287">1.067*$CC834*$AU834</f>
        <v>6.5993949999999996E-2</v>
      </c>
      <c r="DP834" s="34">
        <f t="shared" ref="DP834:DP897" si="1288">1.067*$CC834*$AV834</f>
        <v>104521.61760902182</v>
      </c>
      <c r="DQ834" s="9">
        <f t="shared" ref="DQ834:DQ897" si="1289">1.067*$CC834*$AW834</f>
        <v>9767.1045999999988</v>
      </c>
      <c r="DR834" s="59">
        <f t="shared" ref="DR834:DR897" si="1290">DN834/$CD834</f>
        <v>2.2580234819183909E-2</v>
      </c>
      <c r="DS834" s="59">
        <f t="shared" ref="DS834:DS897" si="1291">DO834/$CD834</f>
        <v>5.6439299188122135E-7</v>
      </c>
      <c r="DT834" s="59">
        <f t="shared" ref="DT834:DT897" si="1292">DP834/$CD834</f>
        <v>0.89388903798940333</v>
      </c>
      <c r="DU834" s="59">
        <f t="shared" ref="DU834:DU897" si="1293">DQ834/$CD834</f>
        <v>8.3530162798420765E-2</v>
      </c>
      <c r="DV834" s="14">
        <f t="shared" ref="DV834:DV897" si="1294">DR834*$CD834*($CF834-1)/$CF834</f>
        <v>896.66874962772783</v>
      </c>
      <c r="DW834" s="14">
        <f t="shared" ref="DW834:DW897" si="1295">DS834*$CD834*($CF834-1)/$CF834</f>
        <v>2.2412236293434508E-2</v>
      </c>
      <c r="DX834" s="14">
        <f t="shared" ref="DX834:DX897" si="1296">DT834*$CD834*($CF834-1)/$CF834</f>
        <v>35496.635549552688</v>
      </c>
      <c r="DY834" s="14">
        <f t="shared" ref="DY834:DY897" si="1297">DU834*$CD834*($CF834-1)/$CF834</f>
        <v>3317.0109714283071</v>
      </c>
      <c r="DZ834" s="34" t="e">
        <f t="shared" ref="DZ834:DZ897" si="1298">CN834*(CP834-1)/CP834</f>
        <v>#REF!</v>
      </c>
      <c r="EA834" s="34" t="e">
        <f t="shared" ref="EA834:EA897" si="1299">1.067*$AT834*$CM834</f>
        <v>#REF!</v>
      </c>
      <c r="EB834" s="34" t="e">
        <f t="shared" ref="EB834:EB897" si="1300">1.067*$AU834*$CM834</f>
        <v>#REF!</v>
      </c>
      <c r="EC834" s="34" t="e">
        <f t="shared" ref="EC834:EC897" si="1301">1.067*$AV834*$CM834</f>
        <v>#REF!</v>
      </c>
      <c r="ED834" s="34" t="e">
        <f t="shared" ref="ED834:ED897" si="1302">1.067*$AW834*$CM834</f>
        <v>#REF!</v>
      </c>
      <c r="EE834" s="59" t="e">
        <f t="shared" ref="EE834:EE897" si="1303">EA834/$CN834</f>
        <v>#REF!</v>
      </c>
      <c r="EF834" s="59" t="e">
        <f t="shared" ref="EF834:EF897" si="1304">EB834/$CN834</f>
        <v>#REF!</v>
      </c>
      <c r="EG834" s="59" t="e">
        <f t="shared" ref="EG834:EG897" si="1305">EC834/$CN834</f>
        <v>#REF!</v>
      </c>
      <c r="EH834" s="59" t="e">
        <f t="shared" ref="EH834:EH897" si="1306">ED834/$CN834</f>
        <v>#REF!</v>
      </c>
      <c r="EI834" s="14" t="e">
        <f t="shared" ref="EI834:EI897" si="1307">EE834*$CN834*($CP834-1)/$CP834</f>
        <v>#REF!</v>
      </c>
      <c r="EJ834" s="14" t="e">
        <f t="shared" ref="EJ834:EJ897" si="1308">EF834*$CN834*($CP834-1)/$CP834</f>
        <v>#REF!</v>
      </c>
      <c r="EK834" s="14" t="e">
        <f t="shared" ref="EK834:EK897" si="1309">EG834*$CN834*($CP834-1)/$CP834</f>
        <v>#REF!</v>
      </c>
      <c r="EL834" s="14" t="e">
        <f t="shared" ref="EL834:EL897" si="1310">EH834*$CN834*($CP834-1)/$CP834</f>
        <v>#REF!</v>
      </c>
      <c r="EM834" t="e">
        <f t="shared" ref="EM834:EM897" si="1311">CS834*(CU834-1)/CU834</f>
        <v>#REF!</v>
      </c>
      <c r="EN834" s="34" t="e">
        <f t="shared" ref="EN834:EN897" si="1312">1.067*$AT834*$CR834</f>
        <v>#REF!</v>
      </c>
      <c r="EO834" s="34" t="e">
        <f t="shared" ref="EO834:EO897" si="1313">1.067*$AU834*$CR834</f>
        <v>#REF!</v>
      </c>
      <c r="EP834" s="34" t="e">
        <f t="shared" ref="EP834:EP897" si="1314">1.067*$AV834*$CR834</f>
        <v>#REF!</v>
      </c>
      <c r="EQ834" s="34" t="e">
        <f t="shared" ref="EQ834:EQ897" si="1315">1.067*$AW834*$CR834</f>
        <v>#REF!</v>
      </c>
      <c r="ER834" s="59" t="e">
        <f t="shared" ref="ER834:ER897" si="1316">EN834/$CS834</f>
        <v>#REF!</v>
      </c>
      <c r="ES834" s="59" t="e">
        <f t="shared" ref="ES834:ES897" si="1317">EO834/$CS834</f>
        <v>#REF!</v>
      </c>
      <c r="ET834" s="59" t="e">
        <f t="shared" ref="ET834:ET897" si="1318">EP834/$CS834</f>
        <v>#REF!</v>
      </c>
      <c r="EU834" s="59" t="e">
        <f t="shared" ref="EU834:EU897" si="1319">EQ834/$CS834</f>
        <v>#REF!</v>
      </c>
      <c r="EV834" s="14" t="e">
        <f t="shared" ref="EV834:EV897" si="1320">ER834*$CS834*($CU834-1)/$CU834</f>
        <v>#REF!</v>
      </c>
      <c r="EW834" s="14" t="e">
        <f t="shared" ref="EW834:EW897" si="1321">ES834*$CS834*($CU834-1)/$CU834</f>
        <v>#REF!</v>
      </c>
      <c r="EX834" s="14" t="e">
        <f t="shared" ref="EX834:EX897" si="1322">ET834*$CS834*($CU834-1)/$CU834</f>
        <v>#REF!</v>
      </c>
      <c r="EY834" s="14" t="e">
        <f t="shared" ref="EY834:EY897" si="1323">EU834*$CS834*($CU834-1)/$CU834</f>
        <v>#REF!</v>
      </c>
    </row>
    <row r="835" spans="1:155" x14ac:dyDescent="0.2">
      <c r="A835" s="17">
        <v>30358760</v>
      </c>
      <c r="B835" t="s">
        <v>40</v>
      </c>
      <c r="C835" t="s">
        <v>651</v>
      </c>
      <c r="D835" t="s">
        <v>652</v>
      </c>
      <c r="E835" t="s">
        <v>653</v>
      </c>
      <c r="F835" t="s">
        <v>66</v>
      </c>
      <c r="G835" t="s">
        <v>42</v>
      </c>
      <c r="H835" t="s">
        <v>4944</v>
      </c>
      <c r="I835" t="s">
        <v>228</v>
      </c>
      <c r="J835" s="19" t="s">
        <v>43</v>
      </c>
      <c r="K835" t="s">
        <v>43</v>
      </c>
      <c r="L835">
        <v>1968</v>
      </c>
      <c r="M835">
        <f t="shared" si="1232"/>
        <v>1968</v>
      </c>
      <c r="N835">
        <v>51</v>
      </c>
      <c r="O835" s="19">
        <f t="shared" si="1233"/>
        <v>51</v>
      </c>
      <c r="P835" t="s">
        <v>80</v>
      </c>
      <c r="Q835" s="19" t="str">
        <f t="shared" si="1234"/>
        <v>50-60</v>
      </c>
      <c r="R835" s="23">
        <v>307.5</v>
      </c>
      <c r="S835" s="15">
        <f t="shared" si="1235"/>
        <v>0.3075</v>
      </c>
      <c r="T835">
        <v>30008925</v>
      </c>
      <c r="U835" t="s">
        <v>45</v>
      </c>
      <c r="V835" t="s">
        <v>46</v>
      </c>
      <c r="W835" t="s">
        <v>47</v>
      </c>
      <c r="X835" t="s">
        <v>88</v>
      </c>
      <c r="Y835" t="s">
        <v>216</v>
      </c>
      <c r="Z835" t="s">
        <v>655</v>
      </c>
      <c r="AA835" t="s">
        <v>656</v>
      </c>
      <c r="AB835" t="s">
        <v>261</v>
      </c>
      <c r="AC835">
        <v>1968</v>
      </c>
      <c r="AD835">
        <v>102</v>
      </c>
      <c r="AE835" t="str">
        <f t="shared" si="1236"/>
        <v>&gt;80</v>
      </c>
      <c r="AF835">
        <v>-37.759190910000001</v>
      </c>
      <c r="AG835">
        <v>144.98086953000001</v>
      </c>
      <c r="AH835" t="s">
        <v>75</v>
      </c>
      <c r="AI835" t="s">
        <v>76</v>
      </c>
      <c r="AJ835" s="33" t="s">
        <v>526</v>
      </c>
      <c r="AL835" t="s">
        <v>78</v>
      </c>
      <c r="AM835" t="s">
        <v>58</v>
      </c>
      <c r="AN835">
        <v>220</v>
      </c>
      <c r="AO835" s="69">
        <v>2</v>
      </c>
      <c r="AP835">
        <v>2</v>
      </c>
      <c r="AQ835">
        <v>0</v>
      </c>
      <c r="AR835">
        <v>1</v>
      </c>
      <c r="AS835" s="82" t="str">
        <f t="shared" si="1237"/>
        <v>Gw-0-1</v>
      </c>
      <c r="AT835" s="14">
        <f t="shared" si="1238"/>
        <v>40008</v>
      </c>
      <c r="AU835" s="81">
        <f>VLOOKUP(C835,Bushfire_Vlookup!$F$2:$H$12575,3,FALSE)</f>
        <v>1</v>
      </c>
      <c r="AV835" s="14">
        <f>VLOOKUP(AS835,Safety_collateral_Vlookup!$J$3:$L$20,2,FALSE)</f>
        <v>11570.139925214824</v>
      </c>
      <c r="AW835" s="14">
        <f>VLOOKUP(AS835,Safety_collateral_Vlookup!$J$3:$L$20,3,FALSE)</f>
        <v>148000</v>
      </c>
      <c r="AX835" s="48">
        <f t="shared" si="1239"/>
        <v>212950.94230020419</v>
      </c>
      <c r="AY835" s="48">
        <f t="shared" si="1240"/>
        <v>122000</v>
      </c>
      <c r="AZ835" s="14">
        <v>122000</v>
      </c>
      <c r="BA835" s="16">
        <f t="shared" si="1241"/>
        <v>1.745499527050854</v>
      </c>
      <c r="BB835" t="e">
        <f>IF(BA835&lt;=#REF!,#REF!,IF(BA835&lt;=#REF!,#REF!,IF(BA835&lt;=#REF!,#REF!,IF(BA835&lt;=#REF!,#REF!,#REF!))))</f>
        <v>#REF!</v>
      </c>
      <c r="BC835" s="51">
        <v>3</v>
      </c>
      <c r="BD835" s="21">
        <v>70</v>
      </c>
      <c r="BE835" s="21">
        <v>6.4399999999999999E-2</v>
      </c>
      <c r="BF835" s="26">
        <f t="shared" si="1242"/>
        <v>7957.5955245073455</v>
      </c>
      <c r="BG835" s="21">
        <v>7</v>
      </c>
      <c r="BH835" s="21">
        <f t="shared" si="1243"/>
        <v>10.5</v>
      </c>
      <c r="BI835" s="28">
        <f t="shared" si="1244"/>
        <v>1.1390624999999999E-6</v>
      </c>
      <c r="BJ835" s="27">
        <f t="shared" si="1245"/>
        <v>1.1390624999999999E-6</v>
      </c>
      <c r="BK835" s="28">
        <f t="shared" si="1246"/>
        <v>1.7463268216136599E-5</v>
      </c>
      <c r="BL835" s="35">
        <f t="shared" si="1247"/>
        <v>3.0482126412028649E-5</v>
      </c>
      <c r="BM835" s="21" t="str">
        <f t="shared" si="1248"/>
        <v>Cr1</v>
      </c>
      <c r="BN835" s="51">
        <v>1</v>
      </c>
      <c r="BO835" s="21">
        <v>2</v>
      </c>
      <c r="BP835" s="50" t="s">
        <v>5497</v>
      </c>
      <c r="BQ835" s="14">
        <v>40008</v>
      </c>
      <c r="BR835">
        <f>IFERROR(VLOOKUP(AO835,'Model Failure data- Lines'!$A$37:$E$41,3,FALSE),'Model Failure data- Lines'!$C$37)</f>
        <v>5.2310000000000009E-2</v>
      </c>
      <c r="BS835" s="14">
        <f t="shared" si="1249"/>
        <v>11139.463791723683</v>
      </c>
      <c r="BT835" s="34">
        <f t="shared" si="1231"/>
        <v>108817.95142737632</v>
      </c>
      <c r="BU835" s="34">
        <f t="shared" si="1250"/>
        <v>0.102367887334821</v>
      </c>
      <c r="BV835" s="54">
        <f t="shared" si="1251"/>
        <v>-97678.487635652637</v>
      </c>
      <c r="BW835">
        <f>IFERROR(VLOOKUP(AO835,'Model Failure data- Lines'!$A$37:$E$41,4,FALSE),'Model Failure data- Lines'!$D$37)</f>
        <v>5.571000000000001E-2</v>
      </c>
      <c r="BX835" s="14">
        <f t="shared" si="1252"/>
        <v>11863.496995544378</v>
      </c>
      <c r="BY835" s="34">
        <f t="shared" si="1253"/>
        <v>97060.217646318284</v>
      </c>
      <c r="BZ835" s="71">
        <f t="shared" si="1254"/>
        <v>0.12222821340432453</v>
      </c>
      <c r="CA835" s="71">
        <f t="shared" si="1255"/>
        <v>-85196.720650773903</v>
      </c>
      <c r="CB835" s="56">
        <v>2</v>
      </c>
      <c r="CC835">
        <f>IFERROR(VLOOKUP(AO835,'Model Failure data- Lines'!$A$37:$E$41,5,FALSE),'Model Failure data- Lines'!$E$37)</f>
        <v>6.1850000000000002E-2</v>
      </c>
      <c r="CD835" s="14">
        <f t="shared" si="1256"/>
        <v>13171.01578126763</v>
      </c>
      <c r="CE835" s="34">
        <f t="shared" si="1257"/>
        <v>77218.736471726821</v>
      </c>
      <c r="CF835" s="34">
        <f t="shared" si="1258"/>
        <v>0.17056761588024844</v>
      </c>
      <c r="CG835" s="54">
        <f t="shared" si="1259"/>
        <v>-64047.720690459188</v>
      </c>
      <c r="CH835" t="e">
        <f>IFERROR(VLOOKUP(AO835,'Model Failure data- Lines'!#REF!,3,FALSE),'Model Failure data- Lines'!#REF!)</f>
        <v>#REF!</v>
      </c>
      <c r="CI835" s="14" t="e">
        <f t="shared" si="1260"/>
        <v>#REF!</v>
      </c>
      <c r="CJ835" s="34">
        <f t="shared" si="1261"/>
        <v>104375.28298801507</v>
      </c>
      <c r="CK835" s="34" t="e">
        <f t="shared" si="1262"/>
        <v>#REF!</v>
      </c>
      <c r="CL835" s="54" t="e">
        <f t="shared" si="1263"/>
        <v>#REF!</v>
      </c>
      <c r="CM835" t="e">
        <f>IFERROR(VLOOKUP(AO835,'Model Failure data- Lines'!#REF!,4,FALSE),'Model Failure data- Lines'!#REF!)</f>
        <v>#REF!</v>
      </c>
      <c r="CN835" s="14" t="e">
        <f t="shared" si="1264"/>
        <v>#REF!</v>
      </c>
      <c r="CO835" s="34">
        <f t="shared" si="1265"/>
        <v>89296.71884285433</v>
      </c>
      <c r="CP835" s="34" t="e">
        <f t="shared" si="1266"/>
        <v>#REF!</v>
      </c>
      <c r="CQ835" s="54" t="e">
        <f t="shared" si="1267"/>
        <v>#REF!</v>
      </c>
      <c r="CR835" t="e">
        <f>IFERROR(VLOOKUP(AO835,'Model Failure data- Lines'!#REF!,5,FALSE),'Model Failure data- Lines'!#REF!)</f>
        <v>#REF!</v>
      </c>
      <c r="CS835" s="14" t="e">
        <f t="shared" si="1268"/>
        <v>#REF!</v>
      </c>
      <c r="CT835" s="34">
        <f t="shared" si="1269"/>
        <v>65359.868820489959</v>
      </c>
      <c r="CU835" s="34" t="e">
        <f t="shared" si="1270"/>
        <v>#REF!</v>
      </c>
      <c r="CV835" s="54" t="e">
        <f t="shared" si="1271"/>
        <v>#REF!</v>
      </c>
      <c r="CW835" t="s">
        <v>261</v>
      </c>
      <c r="CZ835">
        <f t="shared" si="1272"/>
        <v>-85196.720650773917</v>
      </c>
      <c r="DA835" s="34">
        <f t="shared" si="1273"/>
        <v>2378.1783405600004</v>
      </c>
      <c r="DB835" s="34">
        <f t="shared" si="1274"/>
        <v>5.9442570000000007E-2</v>
      </c>
      <c r="DC835" s="34">
        <f t="shared" si="1275"/>
        <v>687.75885241437697</v>
      </c>
      <c r="DD835" s="9">
        <f t="shared" si="1276"/>
        <v>8797.5003600000018</v>
      </c>
      <c r="DE835" s="59">
        <f t="shared" si="1277"/>
        <v>0.20046183190784156</v>
      </c>
      <c r="DF835" s="59">
        <f t="shared" si="1278"/>
        <v>5.0105436889582473E-6</v>
      </c>
      <c r="DG835" s="59">
        <f t="shared" si="1279"/>
        <v>5.7972691582648977E-2</v>
      </c>
      <c r="DH835" s="59">
        <f t="shared" si="1280"/>
        <v>0.74156046596582059</v>
      </c>
      <c r="DI835" s="14">
        <f t="shared" si="1281"/>
        <v>-17078.690694194775</v>
      </c>
      <c r="DJ835" s="14">
        <f t="shared" si="1282"/>
        <v>-0.42688189097667401</v>
      </c>
      <c r="DK835" s="14">
        <f t="shared" si="1283"/>
        <v>-4939.0832101404167</v>
      </c>
      <c r="DL835" s="14">
        <f t="shared" si="1284"/>
        <v>-63178.51986454775</v>
      </c>
      <c r="DM835">
        <f t="shared" si="1285"/>
        <v>-64047.72069045918</v>
      </c>
      <c r="DN835" s="34">
        <f t="shared" si="1286"/>
        <v>2640.2859516000003</v>
      </c>
      <c r="DO835" s="34">
        <f t="shared" si="1287"/>
        <v>6.5993949999999996E-2</v>
      </c>
      <c r="DP835" s="34">
        <f t="shared" si="1288"/>
        <v>763.55923571763083</v>
      </c>
      <c r="DQ835" s="9">
        <f t="shared" si="1289"/>
        <v>9767.1045999999988</v>
      </c>
      <c r="DR835" s="59">
        <f t="shared" si="1290"/>
        <v>0.20046183190784159</v>
      </c>
      <c r="DS835" s="59">
        <f t="shared" si="1291"/>
        <v>5.0105436889582465E-6</v>
      </c>
      <c r="DT835" s="59">
        <f t="shared" si="1292"/>
        <v>5.7972691582648984E-2</v>
      </c>
      <c r="DU835" s="59">
        <f t="shared" si="1293"/>
        <v>0.74156046596582048</v>
      </c>
      <c r="DV835" s="14">
        <f t="shared" si="1294"/>
        <v>-12839.123419131216</v>
      </c>
      <c r="DW835" s="14">
        <f t="shared" si="1295"/>
        <v>-0.32091390269774078</v>
      </c>
      <c r="DX835" s="14">
        <f t="shared" si="1296"/>
        <v>-3713.018758159636</v>
      </c>
      <c r="DY835" s="14">
        <f t="shared" si="1297"/>
        <v>-47495.257599265628</v>
      </c>
      <c r="DZ835" s="34" t="e">
        <f t="shared" si="1298"/>
        <v>#REF!</v>
      </c>
      <c r="EA835" s="34" t="e">
        <f t="shared" si="1299"/>
        <v>#REF!</v>
      </c>
      <c r="EB835" s="34" t="e">
        <f t="shared" si="1300"/>
        <v>#REF!</v>
      </c>
      <c r="EC835" s="34" t="e">
        <f t="shared" si="1301"/>
        <v>#REF!</v>
      </c>
      <c r="ED835" s="34" t="e">
        <f t="shared" si="1302"/>
        <v>#REF!</v>
      </c>
      <c r="EE835" s="59" t="e">
        <f t="shared" si="1303"/>
        <v>#REF!</v>
      </c>
      <c r="EF835" s="59" t="e">
        <f t="shared" si="1304"/>
        <v>#REF!</v>
      </c>
      <c r="EG835" s="59" t="e">
        <f t="shared" si="1305"/>
        <v>#REF!</v>
      </c>
      <c r="EH835" s="59" t="e">
        <f t="shared" si="1306"/>
        <v>#REF!</v>
      </c>
      <c r="EI835" s="14" t="e">
        <f t="shared" si="1307"/>
        <v>#REF!</v>
      </c>
      <c r="EJ835" s="14" t="e">
        <f t="shared" si="1308"/>
        <v>#REF!</v>
      </c>
      <c r="EK835" s="14" t="e">
        <f t="shared" si="1309"/>
        <v>#REF!</v>
      </c>
      <c r="EL835" s="14" t="e">
        <f t="shared" si="1310"/>
        <v>#REF!</v>
      </c>
      <c r="EM835" t="e">
        <f t="shared" si="1311"/>
        <v>#REF!</v>
      </c>
      <c r="EN835" s="34" t="e">
        <f t="shared" si="1312"/>
        <v>#REF!</v>
      </c>
      <c r="EO835" s="34" t="e">
        <f t="shared" si="1313"/>
        <v>#REF!</v>
      </c>
      <c r="EP835" s="34" t="e">
        <f t="shared" si="1314"/>
        <v>#REF!</v>
      </c>
      <c r="EQ835" s="34" t="e">
        <f t="shared" si="1315"/>
        <v>#REF!</v>
      </c>
      <c r="ER835" s="59" t="e">
        <f t="shared" si="1316"/>
        <v>#REF!</v>
      </c>
      <c r="ES835" s="59" t="e">
        <f t="shared" si="1317"/>
        <v>#REF!</v>
      </c>
      <c r="ET835" s="59" t="e">
        <f t="shared" si="1318"/>
        <v>#REF!</v>
      </c>
      <c r="EU835" s="59" t="e">
        <f t="shared" si="1319"/>
        <v>#REF!</v>
      </c>
      <c r="EV835" s="14" t="e">
        <f t="shared" si="1320"/>
        <v>#REF!</v>
      </c>
      <c r="EW835" s="14" t="e">
        <f t="shared" si="1321"/>
        <v>#REF!</v>
      </c>
      <c r="EX835" s="14" t="e">
        <f t="shared" si="1322"/>
        <v>#REF!</v>
      </c>
      <c r="EY835" s="14" t="e">
        <f t="shared" si="1323"/>
        <v>#REF!</v>
      </c>
    </row>
    <row r="836" spans="1:155" x14ac:dyDescent="0.2">
      <c r="A836" s="17">
        <v>30222120</v>
      </c>
      <c r="B836" t="s">
        <v>40</v>
      </c>
      <c r="C836" t="s">
        <v>3843</v>
      </c>
      <c r="D836" t="s">
        <v>3844</v>
      </c>
      <c r="E836" t="s">
        <v>3845</v>
      </c>
      <c r="F836" t="s">
        <v>66</v>
      </c>
      <c r="G836" t="s">
        <v>42</v>
      </c>
      <c r="H836" t="s">
        <v>3846</v>
      </c>
      <c r="I836" t="s">
        <v>228</v>
      </c>
      <c r="J836" s="19" t="s">
        <v>43</v>
      </c>
      <c r="K836" t="s">
        <v>43</v>
      </c>
      <c r="L836">
        <v>1968</v>
      </c>
      <c r="M836">
        <f t="shared" si="1232"/>
        <v>1968</v>
      </c>
      <c r="N836">
        <v>51</v>
      </c>
      <c r="O836" s="19">
        <f t="shared" si="1233"/>
        <v>51</v>
      </c>
      <c r="P836" t="s">
        <v>80</v>
      </c>
      <c r="Q836" s="19" t="str">
        <f t="shared" si="1234"/>
        <v>50-60</v>
      </c>
      <c r="R836" s="23">
        <v>323.5</v>
      </c>
      <c r="S836" s="15">
        <f t="shared" si="1235"/>
        <v>0.32350000000000001</v>
      </c>
      <c r="T836">
        <v>30041773</v>
      </c>
      <c r="U836" t="s">
        <v>45</v>
      </c>
      <c r="V836" t="s">
        <v>46</v>
      </c>
      <c r="W836" t="s">
        <v>47</v>
      </c>
      <c r="X836" t="s">
        <v>48</v>
      </c>
      <c r="Y836" t="s">
        <v>84</v>
      </c>
      <c r="Z836" t="s">
        <v>3847</v>
      </c>
      <c r="AA836" t="s">
        <v>3848</v>
      </c>
      <c r="AB836" t="s">
        <v>111</v>
      </c>
      <c r="AC836">
        <v>1968</v>
      </c>
      <c r="AD836">
        <v>102</v>
      </c>
      <c r="AE836" t="str">
        <f t="shared" si="1236"/>
        <v>&gt;80</v>
      </c>
      <c r="AF836">
        <v>-37.761760240000001</v>
      </c>
      <c r="AG836">
        <v>144.98219159999999</v>
      </c>
      <c r="AH836" t="s">
        <v>75</v>
      </c>
      <c r="AI836" t="s">
        <v>76</v>
      </c>
      <c r="AJ836" s="33" t="s">
        <v>526</v>
      </c>
      <c r="AL836" t="s">
        <v>78</v>
      </c>
      <c r="AM836" t="s">
        <v>58</v>
      </c>
      <c r="AN836">
        <v>220</v>
      </c>
      <c r="AO836" s="69">
        <v>2</v>
      </c>
      <c r="AP836">
        <v>2</v>
      </c>
      <c r="AQ836">
        <v>0</v>
      </c>
      <c r="AR836">
        <v>1</v>
      </c>
      <c r="AS836" s="82" t="str">
        <f t="shared" si="1237"/>
        <v>Gw-0-1</v>
      </c>
      <c r="AT836" s="14">
        <f t="shared" si="1238"/>
        <v>40008</v>
      </c>
      <c r="AU836" s="81">
        <f>VLOOKUP(C836,Bushfire_Vlookup!$F$2:$H$12575,3,FALSE)</f>
        <v>1</v>
      </c>
      <c r="AV836" s="14">
        <f>VLOOKUP(AS836,Safety_collateral_Vlookup!$J$3:$L$20,2,FALSE)</f>
        <v>11570.139925214824</v>
      </c>
      <c r="AW836" s="14">
        <f>VLOOKUP(AS836,Safety_collateral_Vlookup!$J$3:$L$20,3,FALSE)</f>
        <v>148000</v>
      </c>
      <c r="AX836" s="48">
        <f t="shared" si="1239"/>
        <v>212950.94230020419</v>
      </c>
      <c r="AY836" s="48">
        <f t="shared" si="1240"/>
        <v>122000</v>
      </c>
      <c r="AZ836" s="14">
        <v>122000</v>
      </c>
      <c r="BA836" s="16">
        <f t="shared" si="1241"/>
        <v>1.745499527050854</v>
      </c>
      <c r="BB836" t="e">
        <f>IF(BA836&lt;=#REF!,#REF!,IF(BA836&lt;=#REF!,#REF!,IF(BA836&lt;=#REF!,#REF!,IF(BA836&lt;=#REF!,#REF!,#REF!))))</f>
        <v>#REF!</v>
      </c>
      <c r="BC836" s="51">
        <v>3</v>
      </c>
      <c r="BD836" s="21">
        <v>70</v>
      </c>
      <c r="BE836" s="21">
        <v>6.4399999999999999E-2</v>
      </c>
      <c r="BF836" s="26">
        <f t="shared" si="1242"/>
        <v>7957.5955245073455</v>
      </c>
      <c r="BG836" s="21">
        <v>7</v>
      </c>
      <c r="BH836" s="21">
        <f t="shared" si="1243"/>
        <v>10.5</v>
      </c>
      <c r="BI836" s="28">
        <f t="shared" si="1244"/>
        <v>1.1390624999999999E-6</v>
      </c>
      <c r="BJ836" s="27">
        <f t="shared" si="1245"/>
        <v>1.1390624999999999E-6</v>
      </c>
      <c r="BK836" s="28">
        <f t="shared" si="1246"/>
        <v>1.7463268216136599E-5</v>
      </c>
      <c r="BL836" s="35">
        <f t="shared" si="1247"/>
        <v>3.0482126412028649E-5</v>
      </c>
      <c r="BM836" s="21" t="str">
        <f t="shared" si="1248"/>
        <v>Cr1</v>
      </c>
      <c r="BN836" s="51">
        <v>1</v>
      </c>
      <c r="BO836" s="21">
        <v>2</v>
      </c>
      <c r="BP836" s="50" t="s">
        <v>5497</v>
      </c>
      <c r="BQ836" s="14">
        <v>40008</v>
      </c>
      <c r="BR836">
        <f>IFERROR(VLOOKUP(AO836,'Model Failure data- Lines'!$A$37:$E$41,3,FALSE),'Model Failure data- Lines'!$C$37)</f>
        <v>5.2310000000000009E-2</v>
      </c>
      <c r="BS836" s="14">
        <f t="shared" si="1249"/>
        <v>11139.463791723683</v>
      </c>
      <c r="BT836" s="34">
        <f t="shared" si="1231"/>
        <v>108817.95142737632</v>
      </c>
      <c r="BU836" s="34">
        <f t="shared" si="1250"/>
        <v>0.102367887334821</v>
      </c>
      <c r="BV836" s="54">
        <f t="shared" si="1251"/>
        <v>-97678.487635652637</v>
      </c>
      <c r="BW836">
        <f>IFERROR(VLOOKUP(AO836,'Model Failure data- Lines'!$A$37:$E$41,4,FALSE),'Model Failure data- Lines'!$D$37)</f>
        <v>5.571000000000001E-2</v>
      </c>
      <c r="BX836" s="14">
        <f t="shared" si="1252"/>
        <v>11863.496995544378</v>
      </c>
      <c r="BY836" s="34">
        <f t="shared" si="1253"/>
        <v>97060.217646318284</v>
      </c>
      <c r="BZ836" s="71">
        <f t="shared" si="1254"/>
        <v>0.12222821340432453</v>
      </c>
      <c r="CA836" s="71">
        <f t="shared" si="1255"/>
        <v>-85196.720650773903</v>
      </c>
      <c r="CB836" s="56">
        <v>2</v>
      </c>
      <c r="CC836">
        <f>IFERROR(VLOOKUP(AO836,'Model Failure data- Lines'!$A$37:$E$41,5,FALSE),'Model Failure data- Lines'!$E$37)</f>
        <v>6.1850000000000002E-2</v>
      </c>
      <c r="CD836" s="14">
        <f t="shared" si="1256"/>
        <v>13171.01578126763</v>
      </c>
      <c r="CE836" s="34">
        <f t="shared" si="1257"/>
        <v>77218.736471726821</v>
      </c>
      <c r="CF836" s="34">
        <f t="shared" si="1258"/>
        <v>0.17056761588024844</v>
      </c>
      <c r="CG836" s="54">
        <f t="shared" si="1259"/>
        <v>-64047.720690459188</v>
      </c>
      <c r="CH836" t="e">
        <f>IFERROR(VLOOKUP(AO836,'Model Failure data- Lines'!#REF!,3,FALSE),'Model Failure data- Lines'!#REF!)</f>
        <v>#REF!</v>
      </c>
      <c r="CI836" s="14" t="e">
        <f t="shared" si="1260"/>
        <v>#REF!</v>
      </c>
      <c r="CJ836" s="34">
        <f t="shared" si="1261"/>
        <v>104375.28298801507</v>
      </c>
      <c r="CK836" s="34" t="e">
        <f t="shared" si="1262"/>
        <v>#REF!</v>
      </c>
      <c r="CL836" s="54" t="e">
        <f t="shared" si="1263"/>
        <v>#REF!</v>
      </c>
      <c r="CM836" t="e">
        <f>IFERROR(VLOOKUP(AO836,'Model Failure data- Lines'!#REF!,4,FALSE),'Model Failure data- Lines'!#REF!)</f>
        <v>#REF!</v>
      </c>
      <c r="CN836" s="14" t="e">
        <f t="shared" si="1264"/>
        <v>#REF!</v>
      </c>
      <c r="CO836" s="34">
        <f t="shared" si="1265"/>
        <v>89296.71884285433</v>
      </c>
      <c r="CP836" s="34" t="e">
        <f t="shared" si="1266"/>
        <v>#REF!</v>
      </c>
      <c r="CQ836" s="54" t="e">
        <f t="shared" si="1267"/>
        <v>#REF!</v>
      </c>
      <c r="CR836" t="e">
        <f>IFERROR(VLOOKUP(AO836,'Model Failure data- Lines'!#REF!,5,FALSE),'Model Failure data- Lines'!#REF!)</f>
        <v>#REF!</v>
      </c>
      <c r="CS836" s="14" t="e">
        <f t="shared" si="1268"/>
        <v>#REF!</v>
      </c>
      <c r="CT836" s="34">
        <f t="shared" si="1269"/>
        <v>65359.868820489959</v>
      </c>
      <c r="CU836" s="34" t="e">
        <f t="shared" si="1270"/>
        <v>#REF!</v>
      </c>
      <c r="CV836" s="54" t="e">
        <f t="shared" si="1271"/>
        <v>#REF!</v>
      </c>
      <c r="CW836" t="s">
        <v>111</v>
      </c>
      <c r="CZ836">
        <f t="shared" si="1272"/>
        <v>-85196.720650773917</v>
      </c>
      <c r="DA836" s="34">
        <f t="shared" si="1273"/>
        <v>2378.1783405600004</v>
      </c>
      <c r="DB836" s="34">
        <f t="shared" si="1274"/>
        <v>5.9442570000000007E-2</v>
      </c>
      <c r="DC836" s="34">
        <f t="shared" si="1275"/>
        <v>687.75885241437697</v>
      </c>
      <c r="DD836" s="9">
        <f t="shared" si="1276"/>
        <v>8797.5003600000018</v>
      </c>
      <c r="DE836" s="59">
        <f t="shared" si="1277"/>
        <v>0.20046183190784156</v>
      </c>
      <c r="DF836" s="59">
        <f t="shared" si="1278"/>
        <v>5.0105436889582473E-6</v>
      </c>
      <c r="DG836" s="59">
        <f t="shared" si="1279"/>
        <v>5.7972691582648977E-2</v>
      </c>
      <c r="DH836" s="59">
        <f t="shared" si="1280"/>
        <v>0.74156046596582059</v>
      </c>
      <c r="DI836" s="14">
        <f t="shared" si="1281"/>
        <v>-17078.690694194775</v>
      </c>
      <c r="DJ836" s="14">
        <f t="shared" si="1282"/>
        <v>-0.42688189097667401</v>
      </c>
      <c r="DK836" s="14">
        <f t="shared" si="1283"/>
        <v>-4939.0832101404167</v>
      </c>
      <c r="DL836" s="14">
        <f t="shared" si="1284"/>
        <v>-63178.51986454775</v>
      </c>
      <c r="DM836">
        <f t="shared" si="1285"/>
        <v>-64047.72069045918</v>
      </c>
      <c r="DN836" s="34">
        <f t="shared" si="1286"/>
        <v>2640.2859516000003</v>
      </c>
      <c r="DO836" s="34">
        <f t="shared" si="1287"/>
        <v>6.5993949999999996E-2</v>
      </c>
      <c r="DP836" s="34">
        <f t="shared" si="1288"/>
        <v>763.55923571763083</v>
      </c>
      <c r="DQ836" s="9">
        <f t="shared" si="1289"/>
        <v>9767.1045999999988</v>
      </c>
      <c r="DR836" s="59">
        <f t="shared" si="1290"/>
        <v>0.20046183190784159</v>
      </c>
      <c r="DS836" s="59">
        <f t="shared" si="1291"/>
        <v>5.0105436889582465E-6</v>
      </c>
      <c r="DT836" s="59">
        <f t="shared" si="1292"/>
        <v>5.7972691582648984E-2</v>
      </c>
      <c r="DU836" s="59">
        <f t="shared" si="1293"/>
        <v>0.74156046596582048</v>
      </c>
      <c r="DV836" s="14">
        <f t="shared" si="1294"/>
        <v>-12839.123419131216</v>
      </c>
      <c r="DW836" s="14">
        <f t="shared" si="1295"/>
        <v>-0.32091390269774078</v>
      </c>
      <c r="DX836" s="14">
        <f t="shared" si="1296"/>
        <v>-3713.018758159636</v>
      </c>
      <c r="DY836" s="14">
        <f t="shared" si="1297"/>
        <v>-47495.257599265628</v>
      </c>
      <c r="DZ836" s="34" t="e">
        <f t="shared" si="1298"/>
        <v>#REF!</v>
      </c>
      <c r="EA836" s="34" t="e">
        <f t="shared" si="1299"/>
        <v>#REF!</v>
      </c>
      <c r="EB836" s="34" t="e">
        <f t="shared" si="1300"/>
        <v>#REF!</v>
      </c>
      <c r="EC836" s="34" t="e">
        <f t="shared" si="1301"/>
        <v>#REF!</v>
      </c>
      <c r="ED836" s="34" t="e">
        <f t="shared" si="1302"/>
        <v>#REF!</v>
      </c>
      <c r="EE836" s="59" t="e">
        <f t="shared" si="1303"/>
        <v>#REF!</v>
      </c>
      <c r="EF836" s="59" t="e">
        <f t="shared" si="1304"/>
        <v>#REF!</v>
      </c>
      <c r="EG836" s="59" t="e">
        <f t="shared" si="1305"/>
        <v>#REF!</v>
      </c>
      <c r="EH836" s="59" t="e">
        <f t="shared" si="1306"/>
        <v>#REF!</v>
      </c>
      <c r="EI836" s="14" t="e">
        <f t="shared" si="1307"/>
        <v>#REF!</v>
      </c>
      <c r="EJ836" s="14" t="e">
        <f t="shared" si="1308"/>
        <v>#REF!</v>
      </c>
      <c r="EK836" s="14" t="e">
        <f t="shared" si="1309"/>
        <v>#REF!</v>
      </c>
      <c r="EL836" s="14" t="e">
        <f t="shared" si="1310"/>
        <v>#REF!</v>
      </c>
      <c r="EM836" t="e">
        <f t="shared" si="1311"/>
        <v>#REF!</v>
      </c>
      <c r="EN836" s="34" t="e">
        <f t="shared" si="1312"/>
        <v>#REF!</v>
      </c>
      <c r="EO836" s="34" t="e">
        <f t="shared" si="1313"/>
        <v>#REF!</v>
      </c>
      <c r="EP836" s="34" t="e">
        <f t="shared" si="1314"/>
        <v>#REF!</v>
      </c>
      <c r="EQ836" s="34" t="e">
        <f t="shared" si="1315"/>
        <v>#REF!</v>
      </c>
      <c r="ER836" s="59" t="e">
        <f t="shared" si="1316"/>
        <v>#REF!</v>
      </c>
      <c r="ES836" s="59" t="e">
        <f t="shared" si="1317"/>
        <v>#REF!</v>
      </c>
      <c r="ET836" s="59" t="e">
        <f t="shared" si="1318"/>
        <v>#REF!</v>
      </c>
      <c r="EU836" s="59" t="e">
        <f t="shared" si="1319"/>
        <v>#REF!</v>
      </c>
      <c r="EV836" s="14" t="e">
        <f t="shared" si="1320"/>
        <v>#REF!</v>
      </c>
      <c r="EW836" s="14" t="e">
        <f t="shared" si="1321"/>
        <v>#REF!</v>
      </c>
      <c r="EX836" s="14" t="e">
        <f t="shared" si="1322"/>
        <v>#REF!</v>
      </c>
      <c r="EY836" s="14" t="e">
        <f t="shared" si="1323"/>
        <v>#REF!</v>
      </c>
    </row>
    <row r="837" spans="1:155" x14ac:dyDescent="0.2">
      <c r="A837" s="17">
        <v>30290084</v>
      </c>
      <c r="B837" t="s">
        <v>40</v>
      </c>
      <c r="C837" t="s">
        <v>901</v>
      </c>
      <c r="D837" t="s">
        <v>902</v>
      </c>
      <c r="E837" t="s">
        <v>903</v>
      </c>
      <c r="F837" t="s">
        <v>66</v>
      </c>
      <c r="G837" t="s">
        <v>42</v>
      </c>
      <c r="H837" t="s">
        <v>4383</v>
      </c>
      <c r="I837" t="s">
        <v>228</v>
      </c>
      <c r="J837" s="19" t="s">
        <v>43</v>
      </c>
      <c r="K837" t="s">
        <v>43</v>
      </c>
      <c r="L837">
        <v>1968</v>
      </c>
      <c r="M837">
        <f t="shared" si="1232"/>
        <v>1968</v>
      </c>
      <c r="N837">
        <v>51</v>
      </c>
      <c r="O837" s="19">
        <f t="shared" si="1233"/>
        <v>51</v>
      </c>
      <c r="P837" t="s">
        <v>80</v>
      </c>
      <c r="Q837" s="19" t="str">
        <f t="shared" si="1234"/>
        <v>50-60</v>
      </c>
      <c r="R837" s="23">
        <v>265.5</v>
      </c>
      <c r="S837" s="15">
        <f t="shared" si="1235"/>
        <v>0.26550000000000001</v>
      </c>
      <c r="T837">
        <v>30074587</v>
      </c>
      <c r="U837" t="s">
        <v>45</v>
      </c>
      <c r="V837" t="s">
        <v>46</v>
      </c>
      <c r="W837" s="20" t="s">
        <v>87</v>
      </c>
      <c r="X837" t="s">
        <v>88</v>
      </c>
      <c r="Y837" t="s">
        <v>154</v>
      </c>
      <c r="Z837" t="s">
        <v>905</v>
      </c>
      <c r="AA837" t="s">
        <v>906</v>
      </c>
      <c r="AB837" t="s">
        <v>506</v>
      </c>
      <c r="AC837">
        <v>1968</v>
      </c>
      <c r="AD837">
        <v>102</v>
      </c>
      <c r="AE837" t="str">
        <f t="shared" si="1236"/>
        <v>&gt;80</v>
      </c>
      <c r="AF837">
        <v>-37.764459350000003</v>
      </c>
      <c r="AG837">
        <v>144.98357025000001</v>
      </c>
      <c r="AH837" t="s">
        <v>75</v>
      </c>
      <c r="AI837" t="s">
        <v>76</v>
      </c>
      <c r="AJ837" s="33" t="s">
        <v>526</v>
      </c>
      <c r="AL837" t="s">
        <v>78</v>
      </c>
      <c r="AM837" t="s">
        <v>58</v>
      </c>
      <c r="AN837">
        <v>220</v>
      </c>
      <c r="AO837" s="69">
        <v>2</v>
      </c>
      <c r="AP837">
        <v>2</v>
      </c>
      <c r="AQ837">
        <v>0</v>
      </c>
      <c r="AR837">
        <v>2</v>
      </c>
      <c r="AS837" s="82" t="str">
        <f t="shared" si="1237"/>
        <v>Gw-0-2</v>
      </c>
      <c r="AT837" s="14">
        <f t="shared" si="1238"/>
        <v>40008</v>
      </c>
      <c r="AU837" s="81">
        <f>VLOOKUP(C837,Bushfire_Vlookup!$F$2:$H$12575,3,FALSE)</f>
        <v>1</v>
      </c>
      <c r="AV837" s="14">
        <f>VLOOKUP(AS837,Safety_collateral_Vlookup!$J$3:$L$20,2,FALSE)</f>
        <v>93570.139925214826</v>
      </c>
      <c r="AW837" s="14">
        <f>VLOOKUP(AS837,Safety_collateral_Vlookup!$J$3:$L$20,3,FALSE)</f>
        <v>550000</v>
      </c>
      <c r="AX837" s="48">
        <f t="shared" si="1239"/>
        <v>729378.94230020419</v>
      </c>
      <c r="AY837" s="48">
        <f t="shared" si="1240"/>
        <v>122000</v>
      </c>
      <c r="AZ837" s="14">
        <v>122000</v>
      </c>
      <c r="BA837" s="16">
        <f t="shared" si="1241"/>
        <v>5.9785159204934768</v>
      </c>
      <c r="BB837" t="e">
        <f>IF(BA837&lt;=#REF!,#REF!,IF(BA837&lt;=#REF!,#REF!,IF(BA837&lt;=#REF!,#REF!,IF(BA837&lt;=#REF!,#REF!,#REF!))))</f>
        <v>#REF!</v>
      </c>
      <c r="BC837" s="51">
        <v>4</v>
      </c>
      <c r="BD837" s="21">
        <v>70</v>
      </c>
      <c r="BE837" s="21">
        <v>6.4399999999999999E-2</v>
      </c>
      <c r="BF837" s="26">
        <f t="shared" si="1242"/>
        <v>7957.5955245073455</v>
      </c>
      <c r="BG837" s="21">
        <v>7</v>
      </c>
      <c r="BH837" s="21">
        <f t="shared" si="1243"/>
        <v>10.5</v>
      </c>
      <c r="BI837" s="28">
        <f t="shared" si="1244"/>
        <v>1.1390624999999999E-6</v>
      </c>
      <c r="BJ837" s="27">
        <f t="shared" si="1245"/>
        <v>1.1390624999999999E-6</v>
      </c>
      <c r="BK837" s="28">
        <f t="shared" si="1246"/>
        <v>1.7463268216136599E-5</v>
      </c>
      <c r="BL837" s="35">
        <f t="shared" si="1247"/>
        <v>1.0440442705402039E-4</v>
      </c>
      <c r="BM837" s="21" t="str">
        <f t="shared" si="1248"/>
        <v>Cr1</v>
      </c>
      <c r="BN837" s="51">
        <v>1</v>
      </c>
      <c r="BO837" s="21">
        <v>0</v>
      </c>
      <c r="BP837" s="50" t="s">
        <v>5497</v>
      </c>
      <c r="BQ837" s="14">
        <v>40008</v>
      </c>
      <c r="BR837">
        <f>IFERROR(VLOOKUP(AO837,'Model Failure data- Lines'!$A$37:$E$41,3,FALSE),'Model Failure data- Lines'!$C$37)</f>
        <v>5.2310000000000009E-2</v>
      </c>
      <c r="BS837" s="14">
        <f t="shared" si="1249"/>
        <v>38153.812471723686</v>
      </c>
      <c r="BT837" s="34">
        <f t="shared" si="1231"/>
        <v>108817.95142737632</v>
      </c>
      <c r="BU837" s="34">
        <f t="shared" si="1250"/>
        <v>0.35062057290415949</v>
      </c>
      <c r="BV837" s="54">
        <f t="shared" si="1251"/>
        <v>-70664.138955652626</v>
      </c>
      <c r="BW837">
        <f>IFERROR(VLOOKUP(AO837,'Model Failure data- Lines'!$A$37:$E$41,4,FALSE),'Model Failure data- Lines'!$D$37)</f>
        <v>5.571000000000001E-2</v>
      </c>
      <c r="BX837" s="14">
        <f t="shared" si="1252"/>
        <v>40633.700875544382</v>
      </c>
      <c r="BY837" s="34">
        <f t="shared" si="1253"/>
        <v>97060.217646318284</v>
      </c>
      <c r="BZ837" s="71">
        <f t="shared" si="1254"/>
        <v>0.41864423819459373</v>
      </c>
      <c r="CA837" s="71">
        <f t="shared" si="1255"/>
        <v>-56426.516770773902</v>
      </c>
      <c r="CB837" s="56">
        <v>2</v>
      </c>
      <c r="CC837">
        <f>IFERROR(VLOOKUP(AO837,'Model Failure data- Lines'!$A$37:$E$41,5,FALSE),'Model Failure data- Lines'!$E$37)</f>
        <v>6.1850000000000002E-2</v>
      </c>
      <c r="CD837" s="14">
        <f t="shared" si="1256"/>
        <v>45112.087581267631</v>
      </c>
      <c r="CE837" s="34">
        <f t="shared" si="1257"/>
        <v>77218.736471726821</v>
      </c>
      <c r="CF837" s="34">
        <f t="shared" si="1258"/>
        <v>0.58421167766433413</v>
      </c>
      <c r="CG837" s="54">
        <f t="shared" si="1259"/>
        <v>-32106.64889045919</v>
      </c>
      <c r="CH837" t="e">
        <f>IFERROR(VLOOKUP(AO837,'Model Failure data- Lines'!#REF!,3,FALSE),'Model Failure data- Lines'!#REF!)</f>
        <v>#REF!</v>
      </c>
      <c r="CI837" s="14" t="e">
        <f t="shared" si="1260"/>
        <v>#REF!</v>
      </c>
      <c r="CJ837" s="34">
        <f t="shared" si="1261"/>
        <v>104375.28298801507</v>
      </c>
      <c r="CK837" s="34" t="e">
        <f t="shared" si="1262"/>
        <v>#REF!</v>
      </c>
      <c r="CL837" s="54" t="e">
        <f t="shared" si="1263"/>
        <v>#REF!</v>
      </c>
      <c r="CM837" t="e">
        <f>IFERROR(VLOOKUP(AO837,'Model Failure data- Lines'!#REF!,4,FALSE),'Model Failure data- Lines'!#REF!)</f>
        <v>#REF!</v>
      </c>
      <c r="CN837" s="14" t="e">
        <f t="shared" si="1264"/>
        <v>#REF!</v>
      </c>
      <c r="CO837" s="34">
        <f t="shared" si="1265"/>
        <v>89296.71884285433</v>
      </c>
      <c r="CP837" s="34" t="e">
        <f t="shared" si="1266"/>
        <v>#REF!</v>
      </c>
      <c r="CQ837" s="54" t="e">
        <f t="shared" si="1267"/>
        <v>#REF!</v>
      </c>
      <c r="CR837" t="e">
        <f>IFERROR(VLOOKUP(AO837,'Model Failure data- Lines'!#REF!,5,FALSE),'Model Failure data- Lines'!#REF!)</f>
        <v>#REF!</v>
      </c>
      <c r="CS837" s="14" t="e">
        <f t="shared" si="1268"/>
        <v>#REF!</v>
      </c>
      <c r="CT837" s="34">
        <f t="shared" si="1269"/>
        <v>65359.868820489959</v>
      </c>
      <c r="CU837" s="34" t="e">
        <f t="shared" si="1270"/>
        <v>#REF!</v>
      </c>
      <c r="CV837" s="54" t="e">
        <f t="shared" si="1271"/>
        <v>#REF!</v>
      </c>
      <c r="CW837" t="s">
        <v>506</v>
      </c>
      <c r="CZ837">
        <f t="shared" si="1272"/>
        <v>-56426.516770773902</v>
      </c>
      <c r="DA837" s="34">
        <f t="shared" si="1273"/>
        <v>2378.1783405600004</v>
      </c>
      <c r="DB837" s="34">
        <f t="shared" si="1274"/>
        <v>5.9442570000000007E-2</v>
      </c>
      <c r="DC837" s="34">
        <f t="shared" si="1275"/>
        <v>5562.0495924143779</v>
      </c>
      <c r="DD837" s="9">
        <f t="shared" si="1276"/>
        <v>32693.413500000002</v>
      </c>
      <c r="DE837" s="59">
        <f t="shared" si="1277"/>
        <v>5.8527239442059294E-2</v>
      </c>
      <c r="DF837" s="59">
        <f t="shared" si="1278"/>
        <v>1.4628884083698083E-6</v>
      </c>
      <c r="DG837" s="59">
        <f t="shared" si="1279"/>
        <v>0.13688267306613777</v>
      </c>
      <c r="DH837" s="59">
        <f t="shared" si="1280"/>
        <v>0.80458862460339453</v>
      </c>
      <c r="DI837" s="14">
        <f t="shared" si="1281"/>
        <v>-3302.4882579244586</v>
      </c>
      <c r="DJ837" s="14">
        <f t="shared" si="1282"/>
        <v>-8.2545697308649732E-2</v>
      </c>
      <c r="DK837" s="14">
        <f t="shared" si="1283"/>
        <v>-7723.8124473947837</v>
      </c>
      <c r="DL837" s="14">
        <f t="shared" si="1284"/>
        <v>-45400.13351975735</v>
      </c>
      <c r="DM837">
        <f t="shared" si="1285"/>
        <v>-32106.64889045919</v>
      </c>
      <c r="DN837" s="34">
        <f t="shared" si="1286"/>
        <v>2640.2859516000003</v>
      </c>
      <c r="DO837" s="34">
        <f t="shared" si="1287"/>
        <v>6.5993949999999996E-2</v>
      </c>
      <c r="DP837" s="34">
        <f t="shared" si="1288"/>
        <v>6175.0631357176308</v>
      </c>
      <c r="DQ837" s="9">
        <f t="shared" si="1289"/>
        <v>36296.672500000001</v>
      </c>
      <c r="DR837" s="59">
        <f t="shared" si="1290"/>
        <v>5.8527239442059301E-2</v>
      </c>
      <c r="DS837" s="59">
        <f t="shared" si="1291"/>
        <v>1.4628884083698081E-6</v>
      </c>
      <c r="DT837" s="59">
        <f t="shared" si="1292"/>
        <v>0.13688267306613777</v>
      </c>
      <c r="DU837" s="59">
        <f t="shared" si="1293"/>
        <v>0.80458862460339453</v>
      </c>
      <c r="DV837" s="14">
        <f t="shared" si="1294"/>
        <v>-1879.1135272940326</v>
      </c>
      <c r="DW837" s="14">
        <f t="shared" si="1295"/>
        <v>-4.6968444493452111E-2</v>
      </c>
      <c r="DX837" s="14">
        <f t="shared" si="1296"/>
        <v>-4394.8439233219997</v>
      </c>
      <c r="DY837" s="14">
        <f t="shared" si="1297"/>
        <v>-25832.644471398664</v>
      </c>
      <c r="DZ837" s="34" t="e">
        <f t="shared" si="1298"/>
        <v>#REF!</v>
      </c>
      <c r="EA837" s="34" t="e">
        <f t="shared" si="1299"/>
        <v>#REF!</v>
      </c>
      <c r="EB837" s="34" t="e">
        <f t="shared" si="1300"/>
        <v>#REF!</v>
      </c>
      <c r="EC837" s="34" t="e">
        <f t="shared" si="1301"/>
        <v>#REF!</v>
      </c>
      <c r="ED837" s="34" t="e">
        <f t="shared" si="1302"/>
        <v>#REF!</v>
      </c>
      <c r="EE837" s="59" t="e">
        <f t="shared" si="1303"/>
        <v>#REF!</v>
      </c>
      <c r="EF837" s="59" t="e">
        <f t="shared" si="1304"/>
        <v>#REF!</v>
      </c>
      <c r="EG837" s="59" t="e">
        <f t="shared" si="1305"/>
        <v>#REF!</v>
      </c>
      <c r="EH837" s="59" t="e">
        <f t="shared" si="1306"/>
        <v>#REF!</v>
      </c>
      <c r="EI837" s="14" t="e">
        <f t="shared" si="1307"/>
        <v>#REF!</v>
      </c>
      <c r="EJ837" s="14" t="e">
        <f t="shared" si="1308"/>
        <v>#REF!</v>
      </c>
      <c r="EK837" s="14" t="e">
        <f t="shared" si="1309"/>
        <v>#REF!</v>
      </c>
      <c r="EL837" s="14" t="e">
        <f t="shared" si="1310"/>
        <v>#REF!</v>
      </c>
      <c r="EM837" t="e">
        <f t="shared" si="1311"/>
        <v>#REF!</v>
      </c>
      <c r="EN837" s="34" t="e">
        <f t="shared" si="1312"/>
        <v>#REF!</v>
      </c>
      <c r="EO837" s="34" t="e">
        <f t="shared" si="1313"/>
        <v>#REF!</v>
      </c>
      <c r="EP837" s="34" t="e">
        <f t="shared" si="1314"/>
        <v>#REF!</v>
      </c>
      <c r="EQ837" s="34" t="e">
        <f t="shared" si="1315"/>
        <v>#REF!</v>
      </c>
      <c r="ER837" s="59" t="e">
        <f t="shared" si="1316"/>
        <v>#REF!</v>
      </c>
      <c r="ES837" s="59" t="e">
        <f t="shared" si="1317"/>
        <v>#REF!</v>
      </c>
      <c r="ET837" s="59" t="e">
        <f t="shared" si="1318"/>
        <v>#REF!</v>
      </c>
      <c r="EU837" s="59" t="e">
        <f t="shared" si="1319"/>
        <v>#REF!</v>
      </c>
      <c r="EV837" s="14" t="e">
        <f t="shared" si="1320"/>
        <v>#REF!</v>
      </c>
      <c r="EW837" s="14" t="e">
        <f t="shared" si="1321"/>
        <v>#REF!</v>
      </c>
      <c r="EX837" s="14" t="e">
        <f t="shared" si="1322"/>
        <v>#REF!</v>
      </c>
      <c r="EY837" s="14" t="e">
        <f t="shared" si="1323"/>
        <v>#REF!</v>
      </c>
    </row>
    <row r="838" spans="1:155" x14ac:dyDescent="0.2">
      <c r="A838" s="17">
        <v>30099418</v>
      </c>
      <c r="B838" t="s">
        <v>40</v>
      </c>
      <c r="C838" t="s">
        <v>2255</v>
      </c>
      <c r="D838" t="s">
        <v>2256</v>
      </c>
      <c r="E838" t="s">
        <v>2257</v>
      </c>
      <c r="F838" t="s">
        <v>66</v>
      </c>
      <c r="G838" t="s">
        <v>42</v>
      </c>
      <c r="H838" t="s">
        <v>2258</v>
      </c>
      <c r="I838" t="s">
        <v>228</v>
      </c>
      <c r="J838" s="19" t="s">
        <v>43</v>
      </c>
      <c r="K838" t="s">
        <v>43</v>
      </c>
      <c r="L838">
        <v>1968</v>
      </c>
      <c r="M838">
        <f t="shared" si="1232"/>
        <v>1968</v>
      </c>
      <c r="N838">
        <v>51</v>
      </c>
      <c r="O838" s="19">
        <f t="shared" si="1233"/>
        <v>51</v>
      </c>
      <c r="P838" t="s">
        <v>80</v>
      </c>
      <c r="Q838" s="19" t="str">
        <f t="shared" si="1234"/>
        <v>50-60</v>
      </c>
      <c r="R838" s="23">
        <v>256.3</v>
      </c>
      <c r="S838" s="15">
        <f t="shared" si="1235"/>
        <v>0.25630000000000003</v>
      </c>
      <c r="T838">
        <v>30360531</v>
      </c>
      <c r="U838" t="s">
        <v>45</v>
      </c>
      <c r="V838" t="s">
        <v>46</v>
      </c>
      <c r="W838" s="20" t="s">
        <v>87</v>
      </c>
      <c r="X838" t="s">
        <v>88</v>
      </c>
      <c r="Y838" t="s">
        <v>154</v>
      </c>
      <c r="Z838" t="s">
        <v>2259</v>
      </c>
      <c r="AA838" t="s">
        <v>2260</v>
      </c>
      <c r="AB838" t="s">
        <v>142</v>
      </c>
      <c r="AC838">
        <v>1968</v>
      </c>
      <c r="AD838">
        <v>102</v>
      </c>
      <c r="AE838" t="str">
        <f t="shared" si="1236"/>
        <v>&gt;80</v>
      </c>
      <c r="AF838">
        <v>-37.766798610000002</v>
      </c>
      <c r="AG838">
        <v>144.98426850999999</v>
      </c>
      <c r="AH838" t="s">
        <v>75</v>
      </c>
      <c r="AI838" t="s">
        <v>76</v>
      </c>
      <c r="AJ838" s="33" t="s">
        <v>526</v>
      </c>
      <c r="AL838" t="s">
        <v>78</v>
      </c>
      <c r="AM838" t="s">
        <v>58</v>
      </c>
      <c r="AN838">
        <v>220</v>
      </c>
      <c r="AO838" s="69">
        <v>2</v>
      </c>
      <c r="AP838">
        <v>2</v>
      </c>
      <c r="AQ838">
        <v>2</v>
      </c>
      <c r="AR838">
        <v>1</v>
      </c>
      <c r="AS838" s="82" t="str">
        <f t="shared" si="1237"/>
        <v>Gw-2-1</v>
      </c>
      <c r="AT838" s="14">
        <f t="shared" si="1238"/>
        <v>40008</v>
      </c>
      <c r="AU838" s="81">
        <f>VLOOKUP(C838,Bushfire_Vlookup!$F$2:$H$12575,3,FALSE)</f>
        <v>1</v>
      </c>
      <c r="AV838" s="14">
        <f>VLOOKUP(AS838,Safety_collateral_Vlookup!$J$3:$L$20,2,FALSE)</f>
        <v>1583806.0550856832</v>
      </c>
      <c r="AW838" s="14">
        <f>VLOOKUP(AS838,Safety_collateral_Vlookup!$J$3:$L$20,3,FALSE)</f>
        <v>148000</v>
      </c>
      <c r="AX838" s="48">
        <f t="shared" si="1239"/>
        <v>1890526.663776424</v>
      </c>
      <c r="AY838" s="48">
        <f t="shared" si="1240"/>
        <v>122000</v>
      </c>
      <c r="AZ838" s="14">
        <v>122000</v>
      </c>
      <c r="BA838" s="16">
        <f t="shared" si="1241"/>
        <v>15.496120194888721</v>
      </c>
      <c r="BB838" t="e">
        <f>IF(BA838&lt;=#REF!,#REF!,IF(BA838&lt;=#REF!,#REF!,IF(BA838&lt;=#REF!,#REF!,IF(BA838&lt;=#REF!,#REF!,#REF!))))</f>
        <v>#REF!</v>
      </c>
      <c r="BC838" s="51">
        <v>5</v>
      </c>
      <c r="BD838" s="21">
        <v>70</v>
      </c>
      <c r="BE838" s="21">
        <v>6.4399999999999999E-2</v>
      </c>
      <c r="BF838" s="26">
        <f t="shared" si="1242"/>
        <v>7957.5955245073455</v>
      </c>
      <c r="BG838" s="21">
        <v>7</v>
      </c>
      <c r="BH838" s="21">
        <f t="shared" si="1243"/>
        <v>10.5</v>
      </c>
      <c r="BI838" s="28">
        <f t="shared" si="1244"/>
        <v>1.1390624999999999E-6</v>
      </c>
      <c r="BJ838" s="27">
        <f t="shared" si="1245"/>
        <v>1.1390624999999999E-6</v>
      </c>
      <c r="BK838" s="28">
        <f t="shared" si="1246"/>
        <v>1.7463268216136599E-5</v>
      </c>
      <c r="BL838" s="35">
        <f t="shared" si="1247"/>
        <v>2.7061290327283271E-4</v>
      </c>
      <c r="BM838" s="21" t="str">
        <f t="shared" si="1248"/>
        <v>Cr1</v>
      </c>
      <c r="BN838" s="51">
        <v>1</v>
      </c>
      <c r="BO838" s="21">
        <v>0</v>
      </c>
      <c r="BP838" s="50" t="s">
        <v>5497</v>
      </c>
      <c r="BQ838" s="14">
        <v>40008</v>
      </c>
      <c r="BR838">
        <f>IFERROR(VLOOKUP(AO838,'Model Failure data- Lines'!$A$37:$E$41,3,FALSE),'Model Failure data- Lines'!$C$37)</f>
        <v>5.2310000000000009E-2</v>
      </c>
      <c r="BS838" s="14">
        <f t="shared" si="1249"/>
        <v>98893.449782144759</v>
      </c>
      <c r="BT838" s="34">
        <f t="shared" si="1231"/>
        <v>108817.95142737632</v>
      </c>
      <c r="BU838" s="34">
        <f t="shared" si="1250"/>
        <v>0.90879720197769898</v>
      </c>
      <c r="BV838" s="54">
        <f t="shared" si="1251"/>
        <v>-9924.5016452315613</v>
      </c>
      <c r="BW838">
        <f>IFERROR(VLOOKUP(AO838,'Model Failure data- Lines'!$A$37:$E$41,4,FALSE),'Model Failure data- Lines'!$D$37)</f>
        <v>5.571000000000001E-2</v>
      </c>
      <c r="BX838" s="14">
        <f t="shared" si="1252"/>
        <v>105321.24043898461</v>
      </c>
      <c r="BY838" s="34">
        <f t="shared" si="1253"/>
        <v>97060.217646318284</v>
      </c>
      <c r="BZ838" s="71">
        <f t="shared" si="1254"/>
        <v>1.0851123456447316</v>
      </c>
      <c r="CA838" s="71">
        <f t="shared" si="1255"/>
        <v>8261.022792666321</v>
      </c>
      <c r="CB838" s="57">
        <v>2</v>
      </c>
      <c r="CC838">
        <f>IFERROR(VLOOKUP(AO838,'Model Failure data- Lines'!$A$37:$E$41,5,FALSE),'Model Failure data- Lines'!$E$37)</f>
        <v>6.1850000000000002E-2</v>
      </c>
      <c r="CD838" s="14">
        <f t="shared" si="1256"/>
        <v>116929.07415457183</v>
      </c>
      <c r="CE838" s="34">
        <f t="shared" si="1257"/>
        <v>77218.736471726821</v>
      </c>
      <c r="CF838" s="34">
        <f t="shared" si="1258"/>
        <v>1.5142578018922224</v>
      </c>
      <c r="CG838" s="54">
        <f t="shared" si="1259"/>
        <v>39710.337682845013</v>
      </c>
      <c r="CH838" t="e">
        <f>IFERROR(VLOOKUP(AO838,'Model Failure data- Lines'!#REF!,3,FALSE),'Model Failure data- Lines'!#REF!)</f>
        <v>#REF!</v>
      </c>
      <c r="CI838" s="14" t="e">
        <f t="shared" si="1260"/>
        <v>#REF!</v>
      </c>
      <c r="CJ838" s="34">
        <f t="shared" si="1261"/>
        <v>104375.28298801507</v>
      </c>
      <c r="CK838" s="34" t="e">
        <f t="shared" si="1262"/>
        <v>#REF!</v>
      </c>
      <c r="CL838" s="54" t="e">
        <f t="shared" si="1263"/>
        <v>#REF!</v>
      </c>
      <c r="CM838" t="e">
        <f>IFERROR(VLOOKUP(AO838,'Model Failure data- Lines'!#REF!,4,FALSE),'Model Failure data- Lines'!#REF!)</f>
        <v>#REF!</v>
      </c>
      <c r="CN838" s="14" t="e">
        <f t="shared" si="1264"/>
        <v>#REF!</v>
      </c>
      <c r="CO838" s="34">
        <f t="shared" si="1265"/>
        <v>89296.71884285433</v>
      </c>
      <c r="CP838" s="34" t="e">
        <f t="shared" si="1266"/>
        <v>#REF!</v>
      </c>
      <c r="CQ838" s="54" t="e">
        <f t="shared" si="1267"/>
        <v>#REF!</v>
      </c>
      <c r="CR838" t="e">
        <f>IFERROR(VLOOKUP(AO838,'Model Failure data- Lines'!#REF!,5,FALSE),'Model Failure data- Lines'!#REF!)</f>
        <v>#REF!</v>
      </c>
      <c r="CS838" s="14" t="e">
        <f t="shared" si="1268"/>
        <v>#REF!</v>
      </c>
      <c r="CT838" s="34">
        <f t="shared" si="1269"/>
        <v>65359.868820489959</v>
      </c>
      <c r="CU838" s="34" t="e">
        <f t="shared" si="1270"/>
        <v>#REF!</v>
      </c>
      <c r="CV838" s="54" t="e">
        <f t="shared" si="1271"/>
        <v>#REF!</v>
      </c>
      <c r="CW838" t="s">
        <v>142</v>
      </c>
      <c r="CZ838">
        <f t="shared" si="1272"/>
        <v>8261.0227926663174</v>
      </c>
      <c r="DA838" s="34">
        <f t="shared" si="1273"/>
        <v>2378.1783405600004</v>
      </c>
      <c r="DB838" s="34">
        <f t="shared" si="1274"/>
        <v>5.9442570000000007E-2</v>
      </c>
      <c r="DC838" s="34">
        <f t="shared" si="1275"/>
        <v>94145.502295854589</v>
      </c>
      <c r="DD838" s="9">
        <f t="shared" si="1276"/>
        <v>8797.5003600000018</v>
      </c>
      <c r="DE838" s="59">
        <f t="shared" si="1277"/>
        <v>2.2580234819183906E-2</v>
      </c>
      <c r="DF838" s="59">
        <f t="shared" si="1278"/>
        <v>5.6439299188122146E-7</v>
      </c>
      <c r="DG838" s="59">
        <f t="shared" si="1279"/>
        <v>0.89388903798940333</v>
      </c>
      <c r="DH838" s="59">
        <f t="shared" si="1280"/>
        <v>8.3530162798420779E-2</v>
      </c>
      <c r="DI838" s="14">
        <f t="shared" si="1281"/>
        <v>186.53583450503587</v>
      </c>
      <c r="DJ838" s="14">
        <f t="shared" si="1282"/>
        <v>4.6624633699519063E-3</v>
      </c>
      <c r="DK838" s="14">
        <f t="shared" si="1283"/>
        <v>7384.4377169450281</v>
      </c>
      <c r="DL838" s="14">
        <f t="shared" si="1284"/>
        <v>690.04457875288222</v>
      </c>
      <c r="DM838">
        <f t="shared" si="1285"/>
        <v>39710.337682845013</v>
      </c>
      <c r="DN838" s="34">
        <f t="shared" si="1286"/>
        <v>2640.2859516000003</v>
      </c>
      <c r="DO838" s="34">
        <f t="shared" si="1287"/>
        <v>6.5993949999999996E-2</v>
      </c>
      <c r="DP838" s="34">
        <f t="shared" si="1288"/>
        <v>104521.61760902182</v>
      </c>
      <c r="DQ838" s="9">
        <f t="shared" si="1289"/>
        <v>9767.1045999999988</v>
      </c>
      <c r="DR838" s="59">
        <f t="shared" si="1290"/>
        <v>2.2580234819183909E-2</v>
      </c>
      <c r="DS838" s="59">
        <f t="shared" si="1291"/>
        <v>5.6439299188122135E-7</v>
      </c>
      <c r="DT838" s="59">
        <f t="shared" si="1292"/>
        <v>0.89388903798940333</v>
      </c>
      <c r="DU838" s="59">
        <f t="shared" si="1293"/>
        <v>8.3530162798420765E-2</v>
      </c>
      <c r="DV838" s="14">
        <f t="shared" si="1294"/>
        <v>896.66874962772783</v>
      </c>
      <c r="DW838" s="14">
        <f t="shared" si="1295"/>
        <v>2.2412236293434508E-2</v>
      </c>
      <c r="DX838" s="14">
        <f t="shared" si="1296"/>
        <v>35496.635549552688</v>
      </c>
      <c r="DY838" s="14">
        <f t="shared" si="1297"/>
        <v>3317.0109714283071</v>
      </c>
      <c r="DZ838" s="34" t="e">
        <f t="shared" si="1298"/>
        <v>#REF!</v>
      </c>
      <c r="EA838" s="34" t="e">
        <f t="shared" si="1299"/>
        <v>#REF!</v>
      </c>
      <c r="EB838" s="34" t="e">
        <f t="shared" si="1300"/>
        <v>#REF!</v>
      </c>
      <c r="EC838" s="34" t="e">
        <f t="shared" si="1301"/>
        <v>#REF!</v>
      </c>
      <c r="ED838" s="34" t="e">
        <f t="shared" si="1302"/>
        <v>#REF!</v>
      </c>
      <c r="EE838" s="59" t="e">
        <f t="shared" si="1303"/>
        <v>#REF!</v>
      </c>
      <c r="EF838" s="59" t="e">
        <f t="shared" si="1304"/>
        <v>#REF!</v>
      </c>
      <c r="EG838" s="59" t="e">
        <f t="shared" si="1305"/>
        <v>#REF!</v>
      </c>
      <c r="EH838" s="59" t="e">
        <f t="shared" si="1306"/>
        <v>#REF!</v>
      </c>
      <c r="EI838" s="14" t="e">
        <f t="shared" si="1307"/>
        <v>#REF!</v>
      </c>
      <c r="EJ838" s="14" t="e">
        <f t="shared" si="1308"/>
        <v>#REF!</v>
      </c>
      <c r="EK838" s="14" t="e">
        <f t="shared" si="1309"/>
        <v>#REF!</v>
      </c>
      <c r="EL838" s="14" t="e">
        <f t="shared" si="1310"/>
        <v>#REF!</v>
      </c>
      <c r="EM838" t="e">
        <f t="shared" si="1311"/>
        <v>#REF!</v>
      </c>
      <c r="EN838" s="34" t="e">
        <f t="shared" si="1312"/>
        <v>#REF!</v>
      </c>
      <c r="EO838" s="34" t="e">
        <f t="shared" si="1313"/>
        <v>#REF!</v>
      </c>
      <c r="EP838" s="34" t="e">
        <f t="shared" si="1314"/>
        <v>#REF!</v>
      </c>
      <c r="EQ838" s="34" t="e">
        <f t="shared" si="1315"/>
        <v>#REF!</v>
      </c>
      <c r="ER838" s="59" t="e">
        <f t="shared" si="1316"/>
        <v>#REF!</v>
      </c>
      <c r="ES838" s="59" t="e">
        <f t="shared" si="1317"/>
        <v>#REF!</v>
      </c>
      <c r="ET838" s="59" t="e">
        <f t="shared" si="1318"/>
        <v>#REF!</v>
      </c>
      <c r="EU838" s="59" t="e">
        <f t="shared" si="1319"/>
        <v>#REF!</v>
      </c>
      <c r="EV838" s="14" t="e">
        <f t="shared" si="1320"/>
        <v>#REF!</v>
      </c>
      <c r="EW838" s="14" t="e">
        <f t="shared" si="1321"/>
        <v>#REF!</v>
      </c>
      <c r="EX838" s="14" t="e">
        <f t="shared" si="1322"/>
        <v>#REF!</v>
      </c>
      <c r="EY838" s="14" t="e">
        <f t="shared" si="1323"/>
        <v>#REF!</v>
      </c>
    </row>
    <row r="839" spans="1:155" x14ac:dyDescent="0.2">
      <c r="A839" s="17">
        <v>30188930</v>
      </c>
      <c r="B839" t="s">
        <v>40</v>
      </c>
      <c r="C839" t="s">
        <v>2037</v>
      </c>
      <c r="D839" t="s">
        <v>2038</v>
      </c>
      <c r="E839" t="s">
        <v>2039</v>
      </c>
      <c r="F839" t="s">
        <v>66</v>
      </c>
      <c r="G839" t="s">
        <v>42</v>
      </c>
      <c r="H839" t="s">
        <v>3415</v>
      </c>
      <c r="I839" t="s">
        <v>228</v>
      </c>
      <c r="J839" s="19" t="s">
        <v>43</v>
      </c>
      <c r="K839" t="s">
        <v>43</v>
      </c>
      <c r="L839">
        <v>1968</v>
      </c>
      <c r="M839">
        <f t="shared" si="1232"/>
        <v>1968</v>
      </c>
      <c r="N839">
        <v>51</v>
      </c>
      <c r="O839" s="19">
        <f t="shared" si="1233"/>
        <v>51</v>
      </c>
      <c r="P839" t="s">
        <v>80</v>
      </c>
      <c r="Q839" s="19" t="str">
        <f t="shared" si="1234"/>
        <v>50-60</v>
      </c>
      <c r="R839" s="23">
        <v>281.3</v>
      </c>
      <c r="S839" s="15">
        <f t="shared" si="1235"/>
        <v>0.28129999999999999</v>
      </c>
      <c r="T839">
        <v>30381218</v>
      </c>
      <c r="U839" t="s">
        <v>45</v>
      </c>
      <c r="V839" t="s">
        <v>46</v>
      </c>
      <c r="W839" s="20" t="s">
        <v>87</v>
      </c>
      <c r="X839" t="s">
        <v>88</v>
      </c>
      <c r="Y839" t="s">
        <v>154</v>
      </c>
      <c r="Z839" t="s">
        <v>2041</v>
      </c>
      <c r="AA839" t="s">
        <v>2042</v>
      </c>
      <c r="AB839" t="s">
        <v>209</v>
      </c>
      <c r="AC839">
        <v>1968</v>
      </c>
      <c r="AD839">
        <v>102</v>
      </c>
      <c r="AE839" t="str">
        <f t="shared" si="1236"/>
        <v>&gt;80</v>
      </c>
      <c r="AF839">
        <v>-37.769085140000001</v>
      </c>
      <c r="AG839">
        <v>144.98388503999999</v>
      </c>
      <c r="AH839" t="s">
        <v>75</v>
      </c>
      <c r="AI839" t="s">
        <v>76</v>
      </c>
      <c r="AJ839" s="33" t="s">
        <v>526</v>
      </c>
      <c r="AL839" t="s">
        <v>78</v>
      </c>
      <c r="AM839" t="s">
        <v>58</v>
      </c>
      <c r="AN839">
        <v>220</v>
      </c>
      <c r="AO839" s="70">
        <v>2</v>
      </c>
      <c r="AP839">
        <v>2</v>
      </c>
      <c r="AQ839">
        <v>0</v>
      </c>
      <c r="AR839">
        <v>1</v>
      </c>
      <c r="AS839" s="82" t="str">
        <f t="shared" si="1237"/>
        <v>Gw-0-1</v>
      </c>
      <c r="AT839" s="14">
        <f t="shared" si="1238"/>
        <v>40008</v>
      </c>
      <c r="AU839" s="81">
        <f>VLOOKUP(C839,Bushfire_Vlookup!$F$2:$H$12575,3,FALSE)</f>
        <v>1</v>
      </c>
      <c r="AV839" s="14">
        <f>VLOOKUP(AS839,Safety_collateral_Vlookup!$J$3:$L$20,2,FALSE)</f>
        <v>11570.139925214824</v>
      </c>
      <c r="AW839" s="14">
        <f>VLOOKUP(AS839,Safety_collateral_Vlookup!$J$3:$L$20,3,FALSE)</f>
        <v>148000</v>
      </c>
      <c r="AX839" s="48">
        <f t="shared" si="1239"/>
        <v>212950.94230020419</v>
      </c>
      <c r="AY839" s="48">
        <f t="shared" si="1240"/>
        <v>122000</v>
      </c>
      <c r="AZ839" s="14">
        <v>122000</v>
      </c>
      <c r="BA839" s="16">
        <f t="shared" si="1241"/>
        <v>1.745499527050854</v>
      </c>
      <c r="BB839" t="e">
        <f>IF(BA839&lt;=#REF!,#REF!,IF(BA839&lt;=#REF!,#REF!,IF(BA839&lt;=#REF!,#REF!,IF(BA839&lt;=#REF!,#REF!,#REF!))))</f>
        <v>#REF!</v>
      </c>
      <c r="BC839" s="51">
        <v>3</v>
      </c>
      <c r="BD839" s="21">
        <v>70</v>
      </c>
      <c r="BE839" s="21">
        <v>6.4399999999999999E-2</v>
      </c>
      <c r="BF839" s="26">
        <f t="shared" si="1242"/>
        <v>7957.5955245073455</v>
      </c>
      <c r="BG839" s="21">
        <v>7</v>
      </c>
      <c r="BH839" s="21">
        <f t="shared" si="1243"/>
        <v>10.5</v>
      </c>
      <c r="BI839" s="28">
        <f t="shared" si="1244"/>
        <v>1.1390624999999999E-6</v>
      </c>
      <c r="BJ839" s="27">
        <f t="shared" si="1245"/>
        <v>1.1390624999999999E-6</v>
      </c>
      <c r="BK839" s="28">
        <f t="shared" si="1246"/>
        <v>1.7463268216136599E-5</v>
      </c>
      <c r="BL839" s="35">
        <f t="shared" si="1247"/>
        <v>3.0482126412028649E-5</v>
      </c>
      <c r="BM839" s="21" t="str">
        <f t="shared" si="1248"/>
        <v>Cr1</v>
      </c>
      <c r="BN839" s="51">
        <v>1</v>
      </c>
      <c r="BO839" s="21">
        <v>0</v>
      </c>
      <c r="BP839" s="50" t="s">
        <v>5497</v>
      </c>
      <c r="BQ839" s="14">
        <v>40008</v>
      </c>
      <c r="BR839">
        <f>IFERROR(VLOOKUP(AO839,'Model Failure data- Lines'!$A$37:$E$41,3,FALSE),'Model Failure data- Lines'!$C$37)</f>
        <v>5.2310000000000009E-2</v>
      </c>
      <c r="BS839" s="14">
        <f t="shared" si="1249"/>
        <v>11139.463791723683</v>
      </c>
      <c r="BT839" s="34">
        <f t="shared" si="1231"/>
        <v>108817.95142737632</v>
      </c>
      <c r="BU839" s="34">
        <f t="shared" si="1250"/>
        <v>0.102367887334821</v>
      </c>
      <c r="BV839" s="54">
        <f t="shared" si="1251"/>
        <v>-97678.487635652637</v>
      </c>
      <c r="BW839">
        <f>IFERROR(VLOOKUP(AO839,'Model Failure data- Lines'!$A$37:$E$41,4,FALSE),'Model Failure data- Lines'!$D$37)</f>
        <v>5.571000000000001E-2</v>
      </c>
      <c r="BX839" s="14">
        <f t="shared" si="1252"/>
        <v>11863.496995544378</v>
      </c>
      <c r="BY839" s="34">
        <f t="shared" si="1253"/>
        <v>97060.217646318284</v>
      </c>
      <c r="BZ839" s="71">
        <f t="shared" si="1254"/>
        <v>0.12222821340432453</v>
      </c>
      <c r="CA839" s="71">
        <f t="shared" si="1255"/>
        <v>-85196.720650773903</v>
      </c>
      <c r="CB839" s="56">
        <v>2</v>
      </c>
      <c r="CC839">
        <f>IFERROR(VLOOKUP(AO839,'Model Failure data- Lines'!$A$37:$E$41,5,FALSE),'Model Failure data- Lines'!$E$37)</f>
        <v>6.1850000000000002E-2</v>
      </c>
      <c r="CD839" s="14">
        <f t="shared" si="1256"/>
        <v>13171.01578126763</v>
      </c>
      <c r="CE839" s="34">
        <f t="shared" si="1257"/>
        <v>77218.736471726821</v>
      </c>
      <c r="CF839" s="34">
        <f t="shared" si="1258"/>
        <v>0.17056761588024844</v>
      </c>
      <c r="CG839" s="54">
        <f t="shared" si="1259"/>
        <v>-64047.720690459188</v>
      </c>
      <c r="CH839" t="e">
        <f>IFERROR(VLOOKUP(AO839,'Model Failure data- Lines'!#REF!,3,FALSE),'Model Failure data- Lines'!#REF!)</f>
        <v>#REF!</v>
      </c>
      <c r="CI839" s="14" t="e">
        <f t="shared" si="1260"/>
        <v>#REF!</v>
      </c>
      <c r="CJ839" s="34">
        <f t="shared" si="1261"/>
        <v>104375.28298801507</v>
      </c>
      <c r="CK839" s="34" t="e">
        <f t="shared" si="1262"/>
        <v>#REF!</v>
      </c>
      <c r="CL839" s="54" t="e">
        <f t="shared" si="1263"/>
        <v>#REF!</v>
      </c>
      <c r="CM839" t="e">
        <f>IFERROR(VLOOKUP(AO839,'Model Failure data- Lines'!#REF!,4,FALSE),'Model Failure data- Lines'!#REF!)</f>
        <v>#REF!</v>
      </c>
      <c r="CN839" s="14" t="e">
        <f t="shared" si="1264"/>
        <v>#REF!</v>
      </c>
      <c r="CO839" s="34">
        <f t="shared" si="1265"/>
        <v>89296.71884285433</v>
      </c>
      <c r="CP839" s="34" t="e">
        <f t="shared" si="1266"/>
        <v>#REF!</v>
      </c>
      <c r="CQ839" s="54" t="e">
        <f t="shared" si="1267"/>
        <v>#REF!</v>
      </c>
      <c r="CR839" t="e">
        <f>IFERROR(VLOOKUP(AO839,'Model Failure data- Lines'!#REF!,5,FALSE),'Model Failure data- Lines'!#REF!)</f>
        <v>#REF!</v>
      </c>
      <c r="CS839" s="14" t="e">
        <f t="shared" si="1268"/>
        <v>#REF!</v>
      </c>
      <c r="CT839" s="34">
        <f t="shared" si="1269"/>
        <v>65359.868820489959</v>
      </c>
      <c r="CU839" s="34" t="e">
        <f t="shared" si="1270"/>
        <v>#REF!</v>
      </c>
      <c r="CV839" s="54" t="e">
        <f t="shared" si="1271"/>
        <v>#REF!</v>
      </c>
      <c r="CW839" t="s">
        <v>209</v>
      </c>
      <c r="CZ839">
        <f t="shared" si="1272"/>
        <v>-85196.720650773917</v>
      </c>
      <c r="DA839" s="34">
        <f t="shared" si="1273"/>
        <v>2378.1783405600004</v>
      </c>
      <c r="DB839" s="34">
        <f t="shared" si="1274"/>
        <v>5.9442570000000007E-2</v>
      </c>
      <c r="DC839" s="34">
        <f t="shared" si="1275"/>
        <v>687.75885241437697</v>
      </c>
      <c r="DD839" s="9">
        <f t="shared" si="1276"/>
        <v>8797.5003600000018</v>
      </c>
      <c r="DE839" s="59">
        <f t="shared" si="1277"/>
        <v>0.20046183190784156</v>
      </c>
      <c r="DF839" s="59">
        <f t="shared" si="1278"/>
        <v>5.0105436889582473E-6</v>
      </c>
      <c r="DG839" s="59">
        <f t="shared" si="1279"/>
        <v>5.7972691582648977E-2</v>
      </c>
      <c r="DH839" s="59">
        <f t="shared" si="1280"/>
        <v>0.74156046596582059</v>
      </c>
      <c r="DI839" s="14">
        <f t="shared" si="1281"/>
        <v>-17078.690694194775</v>
      </c>
      <c r="DJ839" s="14">
        <f t="shared" si="1282"/>
        <v>-0.42688189097667401</v>
      </c>
      <c r="DK839" s="14">
        <f t="shared" si="1283"/>
        <v>-4939.0832101404167</v>
      </c>
      <c r="DL839" s="14">
        <f t="shared" si="1284"/>
        <v>-63178.51986454775</v>
      </c>
      <c r="DM839">
        <f t="shared" si="1285"/>
        <v>-64047.72069045918</v>
      </c>
      <c r="DN839" s="34">
        <f t="shared" si="1286"/>
        <v>2640.2859516000003</v>
      </c>
      <c r="DO839" s="34">
        <f t="shared" si="1287"/>
        <v>6.5993949999999996E-2</v>
      </c>
      <c r="DP839" s="34">
        <f t="shared" si="1288"/>
        <v>763.55923571763083</v>
      </c>
      <c r="DQ839" s="9">
        <f t="shared" si="1289"/>
        <v>9767.1045999999988</v>
      </c>
      <c r="DR839" s="59">
        <f t="shared" si="1290"/>
        <v>0.20046183190784159</v>
      </c>
      <c r="DS839" s="59">
        <f t="shared" si="1291"/>
        <v>5.0105436889582465E-6</v>
      </c>
      <c r="DT839" s="59">
        <f t="shared" si="1292"/>
        <v>5.7972691582648984E-2</v>
      </c>
      <c r="DU839" s="59">
        <f t="shared" si="1293"/>
        <v>0.74156046596582048</v>
      </c>
      <c r="DV839" s="14">
        <f t="shared" si="1294"/>
        <v>-12839.123419131216</v>
      </c>
      <c r="DW839" s="14">
        <f t="shared" si="1295"/>
        <v>-0.32091390269774078</v>
      </c>
      <c r="DX839" s="14">
        <f t="shared" si="1296"/>
        <v>-3713.018758159636</v>
      </c>
      <c r="DY839" s="14">
        <f t="shared" si="1297"/>
        <v>-47495.257599265628</v>
      </c>
      <c r="DZ839" s="34" t="e">
        <f t="shared" si="1298"/>
        <v>#REF!</v>
      </c>
      <c r="EA839" s="34" t="e">
        <f t="shared" si="1299"/>
        <v>#REF!</v>
      </c>
      <c r="EB839" s="34" t="e">
        <f t="shared" si="1300"/>
        <v>#REF!</v>
      </c>
      <c r="EC839" s="34" t="e">
        <f t="shared" si="1301"/>
        <v>#REF!</v>
      </c>
      <c r="ED839" s="34" t="e">
        <f t="shared" si="1302"/>
        <v>#REF!</v>
      </c>
      <c r="EE839" s="59" t="e">
        <f t="shared" si="1303"/>
        <v>#REF!</v>
      </c>
      <c r="EF839" s="59" t="e">
        <f t="shared" si="1304"/>
        <v>#REF!</v>
      </c>
      <c r="EG839" s="59" t="e">
        <f t="shared" si="1305"/>
        <v>#REF!</v>
      </c>
      <c r="EH839" s="59" t="e">
        <f t="shared" si="1306"/>
        <v>#REF!</v>
      </c>
      <c r="EI839" s="14" t="e">
        <f t="shared" si="1307"/>
        <v>#REF!</v>
      </c>
      <c r="EJ839" s="14" t="e">
        <f t="shared" si="1308"/>
        <v>#REF!</v>
      </c>
      <c r="EK839" s="14" t="e">
        <f t="shared" si="1309"/>
        <v>#REF!</v>
      </c>
      <c r="EL839" s="14" t="e">
        <f t="shared" si="1310"/>
        <v>#REF!</v>
      </c>
      <c r="EM839" t="e">
        <f t="shared" si="1311"/>
        <v>#REF!</v>
      </c>
      <c r="EN839" s="34" t="e">
        <f t="shared" si="1312"/>
        <v>#REF!</v>
      </c>
      <c r="EO839" s="34" t="e">
        <f t="shared" si="1313"/>
        <v>#REF!</v>
      </c>
      <c r="EP839" s="34" t="e">
        <f t="shared" si="1314"/>
        <v>#REF!</v>
      </c>
      <c r="EQ839" s="34" t="e">
        <f t="shared" si="1315"/>
        <v>#REF!</v>
      </c>
      <c r="ER839" s="59" t="e">
        <f t="shared" si="1316"/>
        <v>#REF!</v>
      </c>
      <c r="ES839" s="59" t="e">
        <f t="shared" si="1317"/>
        <v>#REF!</v>
      </c>
      <c r="ET839" s="59" t="e">
        <f t="shared" si="1318"/>
        <v>#REF!</v>
      </c>
      <c r="EU839" s="59" t="e">
        <f t="shared" si="1319"/>
        <v>#REF!</v>
      </c>
      <c r="EV839" s="14" t="e">
        <f t="shared" si="1320"/>
        <v>#REF!</v>
      </c>
      <c r="EW839" s="14" t="e">
        <f t="shared" si="1321"/>
        <v>#REF!</v>
      </c>
      <c r="EX839" s="14" t="e">
        <f t="shared" si="1322"/>
        <v>#REF!</v>
      </c>
      <c r="EY839" s="14" t="e">
        <f t="shared" si="1323"/>
        <v>#REF!</v>
      </c>
    </row>
    <row r="840" spans="1:155" x14ac:dyDescent="0.2">
      <c r="A840" s="17">
        <v>30044157</v>
      </c>
      <c r="B840" t="s">
        <v>40</v>
      </c>
      <c r="C840" t="s">
        <v>1357</v>
      </c>
      <c r="D840" t="s">
        <v>1358</v>
      </c>
      <c r="E840" t="s">
        <v>1359</v>
      </c>
      <c r="F840" t="s">
        <v>66</v>
      </c>
      <c r="G840" t="s">
        <v>42</v>
      </c>
      <c r="H840" t="s">
        <v>1360</v>
      </c>
      <c r="I840" t="s">
        <v>228</v>
      </c>
      <c r="J840" s="19" t="s">
        <v>43</v>
      </c>
      <c r="K840" t="s">
        <v>43</v>
      </c>
      <c r="L840">
        <v>1968</v>
      </c>
      <c r="M840">
        <f t="shared" si="1232"/>
        <v>1968</v>
      </c>
      <c r="N840">
        <v>51</v>
      </c>
      <c r="O840" s="19">
        <f t="shared" si="1233"/>
        <v>51</v>
      </c>
      <c r="P840" t="s">
        <v>80</v>
      </c>
      <c r="Q840" s="19" t="str">
        <f t="shared" si="1234"/>
        <v>50-60</v>
      </c>
      <c r="R840" s="23">
        <v>145.83000000000001</v>
      </c>
      <c r="S840" s="15">
        <f t="shared" si="1235"/>
        <v>0.14583000000000002</v>
      </c>
      <c r="T840">
        <v>30428479</v>
      </c>
      <c r="U840" t="s">
        <v>45</v>
      </c>
      <c r="V840" t="s">
        <v>46</v>
      </c>
      <c r="W840" s="20" t="s">
        <v>87</v>
      </c>
      <c r="X840" t="s">
        <v>88</v>
      </c>
      <c r="Y840" t="s">
        <v>154</v>
      </c>
      <c r="Z840" t="s">
        <v>1361</v>
      </c>
      <c r="AA840" t="s">
        <v>1362</v>
      </c>
      <c r="AB840" t="s">
        <v>148</v>
      </c>
      <c r="AC840">
        <v>1968</v>
      </c>
      <c r="AD840">
        <v>102</v>
      </c>
      <c r="AE840" t="str">
        <f t="shared" si="1236"/>
        <v>&gt;80</v>
      </c>
      <c r="AF840">
        <v>-37.771605340000001</v>
      </c>
      <c r="AG840">
        <v>144.98437425</v>
      </c>
      <c r="AH840" t="s">
        <v>75</v>
      </c>
      <c r="AI840" t="s">
        <v>76</v>
      </c>
      <c r="AJ840" s="33" t="s">
        <v>526</v>
      </c>
      <c r="AL840" t="s">
        <v>78</v>
      </c>
      <c r="AM840" t="s">
        <v>58</v>
      </c>
      <c r="AN840">
        <v>220</v>
      </c>
      <c r="AO840" s="69">
        <v>2</v>
      </c>
      <c r="AP840">
        <v>2</v>
      </c>
      <c r="AQ840">
        <v>0</v>
      </c>
      <c r="AR840">
        <v>0</v>
      </c>
      <c r="AS840" s="82" t="str">
        <f t="shared" si="1237"/>
        <v>Gw-0-0</v>
      </c>
      <c r="AT840" s="14">
        <f t="shared" si="1238"/>
        <v>40008</v>
      </c>
      <c r="AU840" s="81">
        <f>VLOOKUP(C840,Bushfire_Vlookup!$F$2:$H$12575,3,FALSE)</f>
        <v>1</v>
      </c>
      <c r="AV840" s="14">
        <f>VLOOKUP(AS840,Safety_collateral_Vlookup!$J$3:$L$20,2,FALSE)</f>
        <v>3720.1399252148244</v>
      </c>
      <c r="AW840" s="14">
        <f>VLOOKUP(AS840,Safety_collateral_Vlookup!$J$3:$L$20,3,FALSE)</f>
        <v>25000</v>
      </c>
      <c r="AX840" s="48">
        <f t="shared" si="1239"/>
        <v>73333.99230020422</v>
      </c>
      <c r="AY840" s="48">
        <f t="shared" si="1240"/>
        <v>122000</v>
      </c>
      <c r="AZ840" s="14">
        <v>122000</v>
      </c>
      <c r="BA840" s="16">
        <f t="shared" si="1241"/>
        <v>0.60109829754265753</v>
      </c>
      <c r="BB840" t="e">
        <f>IF(BA840&lt;=#REF!,#REF!,IF(BA840&lt;=#REF!,#REF!,IF(BA840&lt;=#REF!,#REF!,IF(BA840&lt;=#REF!,#REF!,#REF!))))</f>
        <v>#REF!</v>
      </c>
      <c r="BC840" s="51">
        <v>2</v>
      </c>
      <c r="BD840" s="21">
        <v>70</v>
      </c>
      <c r="BE840" s="21">
        <v>6.4399999999999999E-2</v>
      </c>
      <c r="BF840" s="26">
        <f t="shared" si="1242"/>
        <v>7957.5955245073455</v>
      </c>
      <c r="BG840" s="21">
        <v>7</v>
      </c>
      <c r="BH840" s="21">
        <f t="shared" si="1243"/>
        <v>10.5</v>
      </c>
      <c r="BI840" s="28">
        <f t="shared" si="1244"/>
        <v>1.1390624999999999E-6</v>
      </c>
      <c r="BJ840" s="27">
        <f t="shared" si="1245"/>
        <v>1.1390624999999999E-6</v>
      </c>
      <c r="BK840" s="28">
        <f t="shared" si="1246"/>
        <v>1.7463268216136599E-5</v>
      </c>
      <c r="BL840" s="35">
        <f t="shared" si="1247"/>
        <v>1.0497140794250512E-5</v>
      </c>
      <c r="BM840" s="21" t="str">
        <f t="shared" si="1248"/>
        <v>Cr1</v>
      </c>
      <c r="BN840" s="51">
        <v>1</v>
      </c>
      <c r="BO840" s="21">
        <v>0</v>
      </c>
      <c r="BP840" s="50" t="s">
        <v>5497</v>
      </c>
      <c r="BQ840" s="14">
        <v>40008</v>
      </c>
      <c r="BR840">
        <f>IFERROR(VLOOKUP(AO840,'Model Failure data- Lines'!$A$37:$E$41,3,FALSE),'Model Failure data- Lines'!$C$37)</f>
        <v>5.2310000000000009E-2</v>
      </c>
      <c r="BS840" s="14">
        <f t="shared" si="1249"/>
        <v>3836.1011372236835</v>
      </c>
      <c r="BT840" s="34">
        <f t="shared" si="1231"/>
        <v>108817.95142737632</v>
      </c>
      <c r="BU840" s="34">
        <f t="shared" si="1250"/>
        <v>3.5252466039887242E-2</v>
      </c>
      <c r="BV840" s="54">
        <f t="shared" si="1251"/>
        <v>-104981.85029015264</v>
      </c>
      <c r="BW840">
        <f>IFERROR(VLOOKUP(AO840,'Model Failure data- Lines'!$A$37:$E$41,4,FALSE),'Model Failure data- Lines'!$D$37)</f>
        <v>5.571000000000001E-2</v>
      </c>
      <c r="BX840" s="14">
        <f t="shared" si="1252"/>
        <v>4085.4367110443777</v>
      </c>
      <c r="BY840" s="34">
        <f t="shared" si="1253"/>
        <v>97060.217646318284</v>
      </c>
      <c r="BZ840" s="71">
        <f t="shared" si="1254"/>
        <v>4.2091773644393302E-2</v>
      </c>
      <c r="CA840" s="71">
        <f t="shared" si="1255"/>
        <v>-92974.780935273913</v>
      </c>
      <c r="CB840" s="56">
        <v>2</v>
      </c>
      <c r="CC840">
        <f>IFERROR(VLOOKUP(AO840,'Model Failure data- Lines'!$A$37:$E$41,5,FALSE),'Model Failure data- Lines'!$E$37)</f>
        <v>6.1850000000000002E-2</v>
      </c>
      <c r="CD840" s="14">
        <f t="shared" si="1256"/>
        <v>4535.7074237676316</v>
      </c>
      <c r="CE840" s="34">
        <f t="shared" si="1257"/>
        <v>77218.736471726821</v>
      </c>
      <c r="CF840" s="34">
        <f t="shared" si="1258"/>
        <v>5.8738430995026104E-2</v>
      </c>
      <c r="CG840" s="54">
        <f t="shared" si="1259"/>
        <v>-72683.029047959193</v>
      </c>
      <c r="CH840" t="e">
        <f>IFERROR(VLOOKUP(AO840,'Model Failure data- Lines'!#REF!,3,FALSE),'Model Failure data- Lines'!#REF!)</f>
        <v>#REF!</v>
      </c>
      <c r="CI840" s="14" t="e">
        <f t="shared" si="1260"/>
        <v>#REF!</v>
      </c>
      <c r="CJ840" s="34">
        <f t="shared" si="1261"/>
        <v>104375.28298801507</v>
      </c>
      <c r="CK840" s="34" t="e">
        <f t="shared" si="1262"/>
        <v>#REF!</v>
      </c>
      <c r="CL840" s="54" t="e">
        <f t="shared" si="1263"/>
        <v>#REF!</v>
      </c>
      <c r="CM840" t="e">
        <f>IFERROR(VLOOKUP(AO840,'Model Failure data- Lines'!#REF!,4,FALSE),'Model Failure data- Lines'!#REF!)</f>
        <v>#REF!</v>
      </c>
      <c r="CN840" s="14" t="e">
        <f t="shared" si="1264"/>
        <v>#REF!</v>
      </c>
      <c r="CO840" s="34">
        <f t="shared" si="1265"/>
        <v>89296.71884285433</v>
      </c>
      <c r="CP840" s="34" t="e">
        <f t="shared" si="1266"/>
        <v>#REF!</v>
      </c>
      <c r="CQ840" s="54" t="e">
        <f t="shared" si="1267"/>
        <v>#REF!</v>
      </c>
      <c r="CR840" t="e">
        <f>IFERROR(VLOOKUP(AO840,'Model Failure data- Lines'!#REF!,5,FALSE),'Model Failure data- Lines'!#REF!)</f>
        <v>#REF!</v>
      </c>
      <c r="CS840" s="14" t="e">
        <f t="shared" si="1268"/>
        <v>#REF!</v>
      </c>
      <c r="CT840" s="34">
        <f t="shared" si="1269"/>
        <v>65359.868820489959</v>
      </c>
      <c r="CU840" s="34" t="e">
        <f t="shared" si="1270"/>
        <v>#REF!</v>
      </c>
      <c r="CV840" s="54" t="e">
        <f t="shared" si="1271"/>
        <v>#REF!</v>
      </c>
      <c r="CW840" t="s">
        <v>148</v>
      </c>
      <c r="CZ840">
        <f t="shared" si="1272"/>
        <v>-92974.780935273913</v>
      </c>
      <c r="DA840" s="34">
        <f t="shared" si="1273"/>
        <v>2378.1783405600004</v>
      </c>
      <c r="DB840" s="34">
        <f t="shared" si="1274"/>
        <v>5.9442570000000007E-2</v>
      </c>
      <c r="DC840" s="34">
        <f t="shared" si="1275"/>
        <v>221.13467791437699</v>
      </c>
      <c r="DD840" s="9">
        <f t="shared" si="1276"/>
        <v>1486.0642500000001</v>
      </c>
      <c r="DE840" s="59">
        <f t="shared" si="1277"/>
        <v>0.58211116920033168</v>
      </c>
      <c r="DF840" s="59">
        <f t="shared" si="1278"/>
        <v>1.4549869256157061E-5</v>
      </c>
      <c r="DG840" s="59">
        <f t="shared" si="1279"/>
        <v>5.4127549526485602E-2</v>
      </c>
      <c r="DH840" s="59">
        <f t="shared" si="1280"/>
        <v>0.36374673140392649</v>
      </c>
      <c r="DI840" s="14">
        <f t="shared" si="1281"/>
        <v>-54121.658436377009</v>
      </c>
      <c r="DJ840" s="14">
        <f t="shared" si="1282"/>
        <v>-1.3527709067280793</v>
      </c>
      <c r="DK840" s="14">
        <f t="shared" si="1283"/>
        <v>-5032.4970597881875</v>
      </c>
      <c r="DL840" s="14">
        <f t="shared" si="1284"/>
        <v>-33819.272668201986</v>
      </c>
      <c r="DM840">
        <f t="shared" si="1285"/>
        <v>-72683.029047959193</v>
      </c>
      <c r="DN840" s="34">
        <f t="shared" si="1286"/>
        <v>2640.2859516000003</v>
      </c>
      <c r="DO840" s="34">
        <f t="shared" si="1287"/>
        <v>6.5993949999999996E-2</v>
      </c>
      <c r="DP840" s="34">
        <f t="shared" si="1288"/>
        <v>245.50672821763084</v>
      </c>
      <c r="DQ840" s="9">
        <f t="shared" si="1289"/>
        <v>1649.8487499999999</v>
      </c>
      <c r="DR840" s="59">
        <f t="shared" si="1290"/>
        <v>0.58211116920033168</v>
      </c>
      <c r="DS840" s="59">
        <f t="shared" si="1291"/>
        <v>1.4549869256157057E-5</v>
      </c>
      <c r="DT840" s="59">
        <f t="shared" si="1292"/>
        <v>5.4127549526485588E-2</v>
      </c>
      <c r="DU840" s="59">
        <f t="shared" si="1293"/>
        <v>0.36374673140392644</v>
      </c>
      <c r="DV840" s="14">
        <f t="shared" si="1294"/>
        <v>-42309.603020129194</v>
      </c>
      <c r="DW840" s="14">
        <f t="shared" si="1295"/>
        <v>-1.0575285697892718</v>
      </c>
      <c r="DX840" s="14">
        <f t="shared" si="1296"/>
        <v>-3934.1542545284024</v>
      </c>
      <c r="DY840" s="14">
        <f t="shared" si="1297"/>
        <v>-26438.214244731796</v>
      </c>
      <c r="DZ840" s="34" t="e">
        <f t="shared" si="1298"/>
        <v>#REF!</v>
      </c>
      <c r="EA840" s="34" t="e">
        <f t="shared" si="1299"/>
        <v>#REF!</v>
      </c>
      <c r="EB840" s="34" t="e">
        <f t="shared" si="1300"/>
        <v>#REF!</v>
      </c>
      <c r="EC840" s="34" t="e">
        <f t="shared" si="1301"/>
        <v>#REF!</v>
      </c>
      <c r="ED840" s="34" t="e">
        <f t="shared" si="1302"/>
        <v>#REF!</v>
      </c>
      <c r="EE840" s="59" t="e">
        <f t="shared" si="1303"/>
        <v>#REF!</v>
      </c>
      <c r="EF840" s="59" t="e">
        <f t="shared" si="1304"/>
        <v>#REF!</v>
      </c>
      <c r="EG840" s="59" t="e">
        <f t="shared" si="1305"/>
        <v>#REF!</v>
      </c>
      <c r="EH840" s="59" t="e">
        <f t="shared" si="1306"/>
        <v>#REF!</v>
      </c>
      <c r="EI840" s="14" t="e">
        <f t="shared" si="1307"/>
        <v>#REF!</v>
      </c>
      <c r="EJ840" s="14" t="e">
        <f t="shared" si="1308"/>
        <v>#REF!</v>
      </c>
      <c r="EK840" s="14" t="e">
        <f t="shared" si="1309"/>
        <v>#REF!</v>
      </c>
      <c r="EL840" s="14" t="e">
        <f t="shared" si="1310"/>
        <v>#REF!</v>
      </c>
      <c r="EM840" t="e">
        <f t="shared" si="1311"/>
        <v>#REF!</v>
      </c>
      <c r="EN840" s="34" t="e">
        <f t="shared" si="1312"/>
        <v>#REF!</v>
      </c>
      <c r="EO840" s="34" t="e">
        <f t="shared" si="1313"/>
        <v>#REF!</v>
      </c>
      <c r="EP840" s="34" t="e">
        <f t="shared" si="1314"/>
        <v>#REF!</v>
      </c>
      <c r="EQ840" s="34" t="e">
        <f t="shared" si="1315"/>
        <v>#REF!</v>
      </c>
      <c r="ER840" s="59" t="e">
        <f t="shared" si="1316"/>
        <v>#REF!</v>
      </c>
      <c r="ES840" s="59" t="e">
        <f t="shared" si="1317"/>
        <v>#REF!</v>
      </c>
      <c r="ET840" s="59" t="e">
        <f t="shared" si="1318"/>
        <v>#REF!</v>
      </c>
      <c r="EU840" s="59" t="e">
        <f t="shared" si="1319"/>
        <v>#REF!</v>
      </c>
      <c r="EV840" s="14" t="e">
        <f t="shared" si="1320"/>
        <v>#REF!</v>
      </c>
      <c r="EW840" s="14" t="e">
        <f t="shared" si="1321"/>
        <v>#REF!</v>
      </c>
      <c r="EX840" s="14" t="e">
        <f t="shared" si="1322"/>
        <v>#REF!</v>
      </c>
      <c r="EY840" s="14" t="e">
        <f t="shared" si="1323"/>
        <v>#REF!</v>
      </c>
    </row>
    <row r="841" spans="1:155" x14ac:dyDescent="0.2">
      <c r="A841" s="17">
        <v>30280875</v>
      </c>
      <c r="B841" t="s">
        <v>62</v>
      </c>
      <c r="C841" t="s">
        <v>1357</v>
      </c>
      <c r="D841" t="s">
        <v>1358</v>
      </c>
      <c r="E841" t="s">
        <v>1359</v>
      </c>
      <c r="F841" t="s">
        <v>66</v>
      </c>
      <c r="G841" t="s">
        <v>42</v>
      </c>
      <c r="H841" t="s">
        <v>4337</v>
      </c>
      <c r="I841" t="s">
        <v>68</v>
      </c>
      <c r="J841" s="19" t="s">
        <v>69</v>
      </c>
      <c r="K841" t="s">
        <v>70</v>
      </c>
      <c r="L841">
        <v>1968</v>
      </c>
      <c r="M841">
        <f t="shared" si="1232"/>
        <v>1968</v>
      </c>
      <c r="N841">
        <v>51</v>
      </c>
      <c r="O841" s="19">
        <f t="shared" si="1233"/>
        <v>51</v>
      </c>
      <c r="P841" t="s">
        <v>80</v>
      </c>
      <c r="Q841" s="19" t="str">
        <f t="shared" si="1234"/>
        <v>50-60</v>
      </c>
      <c r="R841" s="23">
        <v>145.83000000000001</v>
      </c>
      <c r="S841" s="15">
        <f t="shared" si="1235"/>
        <v>0.14583000000000002</v>
      </c>
      <c r="T841">
        <v>30428479</v>
      </c>
      <c r="U841" t="s">
        <v>45</v>
      </c>
      <c r="V841" t="s">
        <v>46</v>
      </c>
      <c r="W841" s="20" t="s">
        <v>87</v>
      </c>
      <c r="X841" t="s">
        <v>88</v>
      </c>
      <c r="Y841" t="s">
        <v>154</v>
      </c>
      <c r="Z841" t="s">
        <v>1361</v>
      </c>
      <c r="AA841" t="s">
        <v>1362</v>
      </c>
      <c r="AB841" t="s">
        <v>148</v>
      </c>
      <c r="AC841">
        <v>1968</v>
      </c>
      <c r="AD841">
        <v>102</v>
      </c>
      <c r="AE841" t="str">
        <f t="shared" si="1236"/>
        <v>&gt;80</v>
      </c>
      <c r="AF841">
        <v>-37.771605340000001</v>
      </c>
      <c r="AG841">
        <v>144.98437425</v>
      </c>
      <c r="AH841" t="s">
        <v>75</v>
      </c>
      <c r="AI841" t="s">
        <v>76</v>
      </c>
      <c r="AJ841" s="33" t="s">
        <v>526</v>
      </c>
      <c r="AL841" t="s">
        <v>48</v>
      </c>
      <c r="AM841" t="s">
        <v>86</v>
      </c>
      <c r="AN841">
        <v>220</v>
      </c>
      <c r="AO841" s="70">
        <v>2</v>
      </c>
      <c r="AP841">
        <v>2</v>
      </c>
      <c r="AQ841">
        <v>0</v>
      </c>
      <c r="AR841">
        <v>0</v>
      </c>
      <c r="AS841" s="82" t="str">
        <f t="shared" si="1237"/>
        <v>Gw-0-0</v>
      </c>
      <c r="AT841" s="14">
        <f t="shared" si="1238"/>
        <v>40008</v>
      </c>
      <c r="AU841" s="81">
        <f>VLOOKUP(C841,Bushfire_Vlookup!$F$2:$H$12575,3,FALSE)</f>
        <v>1</v>
      </c>
      <c r="AV841" s="14">
        <f>VLOOKUP(AS841,Safety_collateral_Vlookup!$J$3:$L$20,2,FALSE)</f>
        <v>3720.1399252148244</v>
      </c>
      <c r="AW841" s="14">
        <f>VLOOKUP(AS841,Safety_collateral_Vlookup!$J$3:$L$20,3,FALSE)</f>
        <v>25000</v>
      </c>
      <c r="AX841" s="48">
        <f t="shared" si="1239"/>
        <v>73333.99230020422</v>
      </c>
      <c r="AY841" s="49">
        <f>(R841/1000)*AZ841</f>
        <v>11083.080000000002</v>
      </c>
      <c r="AZ841" s="14">
        <v>76000</v>
      </c>
      <c r="BA841" s="16">
        <f t="shared" si="1241"/>
        <v>6.6167520490878173</v>
      </c>
      <c r="BB841" t="e">
        <f>IF(BA841&lt;=#REF!,#REF!,IF(BA841&lt;=#REF!,#REF!,IF(BA841&lt;=#REF!,#REF!,IF(BA841&lt;=#REF!,#REF!,#REF!))))</f>
        <v>#REF!</v>
      </c>
      <c r="BC841" s="51">
        <v>4</v>
      </c>
      <c r="BD841" s="21">
        <v>70</v>
      </c>
      <c r="BE841" s="21">
        <v>6.4399999999999999E-2</v>
      </c>
      <c r="BF841" s="26">
        <f t="shared" si="1242"/>
        <v>722.90711316194165</v>
      </c>
      <c r="BG841" s="21">
        <v>7</v>
      </c>
      <c r="BH841" s="21">
        <f t="shared" si="1243"/>
        <v>10.5</v>
      </c>
      <c r="BI841" s="28">
        <f t="shared" si="1244"/>
        <v>1.1390624999999999E-6</v>
      </c>
      <c r="BJ841" s="27">
        <f t="shared" si="1245"/>
        <v>1.1390624999999999E-6</v>
      </c>
      <c r="BK841" s="28">
        <f t="shared" si="1246"/>
        <v>1.7463268216136603E-5</v>
      </c>
      <c r="BL841" s="35">
        <f t="shared" si="1247"/>
        <v>1.15550115752892E-4</v>
      </c>
      <c r="BM841" s="21" t="str">
        <f t="shared" si="1248"/>
        <v>Cr1</v>
      </c>
      <c r="BN841" s="51">
        <v>1</v>
      </c>
      <c r="BO841" s="21">
        <v>0</v>
      </c>
      <c r="BP841" s="50" t="s">
        <v>5497</v>
      </c>
      <c r="BQ841" s="14">
        <v>40008</v>
      </c>
      <c r="BR841">
        <f>IFERROR(VLOOKUP(AO841,'Model Failure data- Lines'!$A$37:$E$41,3,FALSE),'Model Failure data- Lines'!$C$37)</f>
        <v>5.2310000000000009E-2</v>
      </c>
      <c r="BS841" s="14">
        <f t="shared" si="1249"/>
        <v>3836.1011372236835</v>
      </c>
      <c r="BT841" s="34">
        <f t="shared" si="1231"/>
        <v>9885.5578779157877</v>
      </c>
      <c r="BU841" s="34">
        <f t="shared" si="1250"/>
        <v>0.38805105231273646</v>
      </c>
      <c r="BV841" s="54">
        <f t="shared" si="1251"/>
        <v>-6049.4567406921042</v>
      </c>
      <c r="BW841">
        <f>IFERROR(VLOOKUP(AO841,'Model Failure data- Lines'!$A$37:$E$41,4,FALSE),'Model Failure data- Lines'!$D$37)</f>
        <v>5.571000000000001E-2</v>
      </c>
      <c r="BX841" s="14">
        <f t="shared" si="1252"/>
        <v>4085.4367110443777</v>
      </c>
      <c r="BY841" s="34">
        <f t="shared" si="1253"/>
        <v>8817.4275163242419</v>
      </c>
      <c r="BZ841" s="71">
        <f t="shared" si="1254"/>
        <v>0.4633365801398151</v>
      </c>
      <c r="CA841" s="71">
        <f t="shared" si="1255"/>
        <v>-4731.9908052798637</v>
      </c>
      <c r="CB841" s="56">
        <v>2</v>
      </c>
      <c r="CC841">
        <f>IFERROR(VLOOKUP(AO841,'Model Failure data- Lines'!$A$37:$E$41,5,FALSE),'Model Failure data- Lines'!$E$37)</f>
        <v>6.1850000000000002E-2</v>
      </c>
      <c r="CD841" s="14">
        <f t="shared" si="1256"/>
        <v>4535.7074237676316</v>
      </c>
      <c r="CE841" s="34">
        <f t="shared" si="1257"/>
        <v>7014.9297853693961</v>
      </c>
      <c r="CF841" s="34">
        <f t="shared" si="1258"/>
        <v>0.64657916223587519</v>
      </c>
      <c r="CG841" s="54">
        <f t="shared" si="1259"/>
        <v>-2479.2223616017645</v>
      </c>
      <c r="CH841" t="e">
        <f>IFERROR(VLOOKUP(AO841,'Model Failure data- Lines'!#REF!,3,FALSE),'Model Failure data- Lines'!#REF!)</f>
        <v>#REF!</v>
      </c>
      <c r="CI841" s="14" t="e">
        <f t="shared" si="1260"/>
        <v>#REF!</v>
      </c>
      <c r="CJ841" s="34">
        <f t="shared" si="1261"/>
        <v>9481.9640276951668</v>
      </c>
      <c r="CK841" s="34" t="e">
        <f t="shared" si="1262"/>
        <v>#REF!</v>
      </c>
      <c r="CL841" s="54" t="e">
        <f t="shared" si="1263"/>
        <v>#REF!</v>
      </c>
      <c r="CM841" t="e">
        <f>IFERROR(VLOOKUP(AO841,'Model Failure data- Lines'!#REF!,4,FALSE),'Model Failure data- Lines'!#REF!)</f>
        <v>#REF!</v>
      </c>
      <c r="CN841" s="14" t="e">
        <f t="shared" si="1264"/>
        <v>#REF!</v>
      </c>
      <c r="CO841" s="34">
        <f t="shared" si="1265"/>
        <v>8112.1531038759185</v>
      </c>
      <c r="CP841" s="34" t="e">
        <f t="shared" si="1266"/>
        <v>#REF!</v>
      </c>
      <c r="CQ841" s="54" t="e">
        <f t="shared" si="1267"/>
        <v>#REF!</v>
      </c>
      <c r="CR841" t="e">
        <f>IFERROR(VLOOKUP(AO841,'Model Failure data- Lines'!#REF!,5,FALSE),'Model Failure data- Lines'!#REF!)</f>
        <v>#REF!</v>
      </c>
      <c r="CS841" s="14" t="e">
        <f t="shared" si="1268"/>
        <v>#REF!</v>
      </c>
      <c r="CT841" s="34">
        <f t="shared" si="1269"/>
        <v>5937.6119256311149</v>
      </c>
      <c r="CU841" s="34" t="e">
        <f t="shared" si="1270"/>
        <v>#REF!</v>
      </c>
      <c r="CV841" s="54" t="e">
        <f t="shared" si="1271"/>
        <v>#REF!</v>
      </c>
      <c r="CW841" t="s">
        <v>148</v>
      </c>
      <c r="CZ841">
        <f t="shared" si="1272"/>
        <v>-4731.9908052798637</v>
      </c>
      <c r="DA841" s="34">
        <f t="shared" si="1273"/>
        <v>2378.1783405600004</v>
      </c>
      <c r="DB841" s="34">
        <f t="shared" si="1274"/>
        <v>5.9442570000000007E-2</v>
      </c>
      <c r="DC841" s="34">
        <f t="shared" si="1275"/>
        <v>221.13467791437699</v>
      </c>
      <c r="DD841" s="9">
        <f t="shared" si="1276"/>
        <v>1486.0642500000001</v>
      </c>
      <c r="DE841" s="59">
        <f t="shared" si="1277"/>
        <v>0.58211116920033168</v>
      </c>
      <c r="DF841" s="59">
        <f t="shared" si="1278"/>
        <v>1.4549869256157061E-5</v>
      </c>
      <c r="DG841" s="59">
        <f t="shared" si="1279"/>
        <v>5.4127549526485602E-2</v>
      </c>
      <c r="DH841" s="59">
        <f t="shared" si="1280"/>
        <v>0.36374673140392649</v>
      </c>
      <c r="DI841" s="14">
        <f t="shared" si="1281"/>
        <v>-2754.5447003066806</v>
      </c>
      <c r="DJ841" s="14">
        <f t="shared" si="1282"/>
        <v>-6.8849847538159384E-2</v>
      </c>
      <c r="DK841" s="14">
        <f t="shared" si="1283"/>
        <v>-256.13106667166034</v>
      </c>
      <c r="DL841" s="14">
        <f t="shared" si="1284"/>
        <v>-1721.2461884539846</v>
      </c>
      <c r="DM841">
        <f t="shared" si="1285"/>
        <v>-2479.2223616017641</v>
      </c>
      <c r="DN841" s="34">
        <f t="shared" si="1286"/>
        <v>2640.2859516000003</v>
      </c>
      <c r="DO841" s="34">
        <f t="shared" si="1287"/>
        <v>6.5993949999999996E-2</v>
      </c>
      <c r="DP841" s="34">
        <f t="shared" si="1288"/>
        <v>245.50672821763084</v>
      </c>
      <c r="DQ841" s="9">
        <f t="shared" si="1289"/>
        <v>1649.8487499999999</v>
      </c>
      <c r="DR841" s="59">
        <f t="shared" si="1290"/>
        <v>0.58211116920033168</v>
      </c>
      <c r="DS841" s="59">
        <f t="shared" si="1291"/>
        <v>1.4549869256157057E-5</v>
      </c>
      <c r="DT841" s="59">
        <f t="shared" si="1292"/>
        <v>5.4127549526485588E-2</v>
      </c>
      <c r="DU841" s="59">
        <f t="shared" si="1293"/>
        <v>0.36374673140392644</v>
      </c>
      <c r="DV841" s="14">
        <f t="shared" si="1294"/>
        <v>-1443.1830276196104</v>
      </c>
      <c r="DW841" s="14">
        <f t="shared" si="1295"/>
        <v>-3.6072361218246599E-2</v>
      </c>
      <c r="DX841" s="14">
        <f t="shared" si="1296"/>
        <v>-134.19423116477006</v>
      </c>
      <c r="DY841" s="14">
        <f t="shared" si="1297"/>
        <v>-901.80903045616515</v>
      </c>
      <c r="DZ841" s="34" t="e">
        <f t="shared" si="1298"/>
        <v>#REF!</v>
      </c>
      <c r="EA841" s="34" t="e">
        <f t="shared" si="1299"/>
        <v>#REF!</v>
      </c>
      <c r="EB841" s="34" t="e">
        <f t="shared" si="1300"/>
        <v>#REF!</v>
      </c>
      <c r="EC841" s="34" t="e">
        <f t="shared" si="1301"/>
        <v>#REF!</v>
      </c>
      <c r="ED841" s="34" t="e">
        <f t="shared" si="1302"/>
        <v>#REF!</v>
      </c>
      <c r="EE841" s="59" t="e">
        <f t="shared" si="1303"/>
        <v>#REF!</v>
      </c>
      <c r="EF841" s="59" t="e">
        <f t="shared" si="1304"/>
        <v>#REF!</v>
      </c>
      <c r="EG841" s="59" t="e">
        <f t="shared" si="1305"/>
        <v>#REF!</v>
      </c>
      <c r="EH841" s="59" t="e">
        <f t="shared" si="1306"/>
        <v>#REF!</v>
      </c>
      <c r="EI841" s="14" t="e">
        <f t="shared" si="1307"/>
        <v>#REF!</v>
      </c>
      <c r="EJ841" s="14" t="e">
        <f t="shared" si="1308"/>
        <v>#REF!</v>
      </c>
      <c r="EK841" s="14" t="e">
        <f t="shared" si="1309"/>
        <v>#REF!</v>
      </c>
      <c r="EL841" s="14" t="e">
        <f t="shared" si="1310"/>
        <v>#REF!</v>
      </c>
      <c r="EM841" t="e">
        <f t="shared" si="1311"/>
        <v>#REF!</v>
      </c>
      <c r="EN841" s="34" t="e">
        <f t="shared" si="1312"/>
        <v>#REF!</v>
      </c>
      <c r="EO841" s="34" t="e">
        <f t="shared" si="1313"/>
        <v>#REF!</v>
      </c>
      <c r="EP841" s="34" t="e">
        <f t="shared" si="1314"/>
        <v>#REF!</v>
      </c>
      <c r="EQ841" s="34" t="e">
        <f t="shared" si="1315"/>
        <v>#REF!</v>
      </c>
      <c r="ER841" s="59" t="e">
        <f t="shared" si="1316"/>
        <v>#REF!</v>
      </c>
      <c r="ES841" s="59" t="e">
        <f t="shared" si="1317"/>
        <v>#REF!</v>
      </c>
      <c r="ET841" s="59" t="e">
        <f t="shared" si="1318"/>
        <v>#REF!</v>
      </c>
      <c r="EU841" s="59" t="e">
        <f t="shared" si="1319"/>
        <v>#REF!</v>
      </c>
      <c r="EV841" s="14" t="e">
        <f t="shared" si="1320"/>
        <v>#REF!</v>
      </c>
      <c r="EW841" s="14" t="e">
        <f t="shared" si="1321"/>
        <v>#REF!</v>
      </c>
      <c r="EX841" s="14" t="e">
        <f t="shared" si="1322"/>
        <v>#REF!</v>
      </c>
      <c r="EY841" s="14" t="e">
        <f t="shared" si="1323"/>
        <v>#REF!</v>
      </c>
    </row>
    <row r="842" spans="1:155" x14ac:dyDescent="0.2">
      <c r="A842" s="17">
        <v>30014948</v>
      </c>
      <c r="B842" t="s">
        <v>62</v>
      </c>
      <c r="C842" t="s">
        <v>733</v>
      </c>
      <c r="D842" t="s">
        <v>734</v>
      </c>
      <c r="E842" t="s">
        <v>735</v>
      </c>
      <c r="F842" t="s">
        <v>66</v>
      </c>
      <c r="G842" t="s">
        <v>42</v>
      </c>
      <c r="H842" t="s">
        <v>736</v>
      </c>
      <c r="I842" t="s">
        <v>68</v>
      </c>
      <c r="J842" s="19" t="s">
        <v>69</v>
      </c>
      <c r="K842" t="s">
        <v>70</v>
      </c>
      <c r="L842">
        <v>1966</v>
      </c>
      <c r="M842">
        <f t="shared" si="1232"/>
        <v>1966</v>
      </c>
      <c r="N842">
        <v>53</v>
      </c>
      <c r="O842" s="19">
        <f t="shared" si="1233"/>
        <v>53</v>
      </c>
      <c r="P842" t="s">
        <v>80</v>
      </c>
      <c r="Q842" s="19" t="str">
        <f t="shared" si="1234"/>
        <v>50-60</v>
      </c>
      <c r="R842" s="23">
        <v>201.3</v>
      </c>
      <c r="S842" s="15">
        <f t="shared" si="1235"/>
        <v>0.20130000000000001</v>
      </c>
      <c r="T842">
        <v>30285834</v>
      </c>
      <c r="U842" t="s">
        <v>45</v>
      </c>
      <c r="V842" t="s">
        <v>46</v>
      </c>
      <c r="W842" t="s">
        <v>47</v>
      </c>
      <c r="X842" t="s">
        <v>48</v>
      </c>
      <c r="Y842" t="s">
        <v>175</v>
      </c>
      <c r="Z842" t="s">
        <v>737</v>
      </c>
      <c r="AA842" t="s">
        <v>738</v>
      </c>
      <c r="AB842" t="s">
        <v>252</v>
      </c>
      <c r="AC842">
        <v>1966</v>
      </c>
      <c r="AD842">
        <v>106</v>
      </c>
      <c r="AE842" t="str">
        <f t="shared" si="1236"/>
        <v>&gt;80</v>
      </c>
      <c r="AF842">
        <v>-37.699450659999997</v>
      </c>
      <c r="AG842">
        <v>144.89806075999999</v>
      </c>
      <c r="AH842" t="s">
        <v>75</v>
      </c>
      <c r="AI842" t="s">
        <v>76</v>
      </c>
      <c r="AJ842" s="33" t="s">
        <v>356</v>
      </c>
      <c r="AL842" t="s">
        <v>78</v>
      </c>
      <c r="AM842" t="s">
        <v>79</v>
      </c>
      <c r="AN842">
        <v>220</v>
      </c>
      <c r="AO842" s="69">
        <v>2</v>
      </c>
      <c r="AP842">
        <v>2</v>
      </c>
      <c r="AQ842">
        <v>0</v>
      </c>
      <c r="AR842">
        <v>1</v>
      </c>
      <c r="AS842" s="82" t="str">
        <f t="shared" si="1237"/>
        <v>Gw-0-1</v>
      </c>
      <c r="AT842" s="14">
        <f t="shared" si="1238"/>
        <v>11552</v>
      </c>
      <c r="AU842" s="81">
        <f>VLOOKUP(C842,Bushfire_Vlookup!$F$2:$H$12575,3,FALSE)</f>
        <v>1</v>
      </c>
      <c r="AV842" s="14">
        <f>VLOOKUP(AS842,Safety_collateral_Vlookup!$J$3:$L$20,2,FALSE)</f>
        <v>11570.139925214824</v>
      </c>
      <c r="AW842" s="14">
        <f>VLOOKUP(AS842,Safety_collateral_Vlookup!$J$3:$L$20,3,FALSE)</f>
        <v>148000</v>
      </c>
      <c r="AX842" s="48">
        <f t="shared" si="1239"/>
        <v>182588.39030020419</v>
      </c>
      <c r="AY842" s="49">
        <f>(R842/1000)*AZ842</f>
        <v>15298.800000000001</v>
      </c>
      <c r="AZ842" s="14">
        <v>76000</v>
      </c>
      <c r="BA842" s="16">
        <f t="shared" si="1241"/>
        <v>11.934817783107444</v>
      </c>
      <c r="BB842" t="e">
        <f>IF(BA842&lt;=#REF!,#REF!,IF(BA842&lt;=#REF!,#REF!,IF(BA842&lt;=#REF!,#REF!,IF(BA842&lt;=#REF!,#REF!,#REF!))))</f>
        <v>#REF!</v>
      </c>
      <c r="BC842" s="51">
        <v>5</v>
      </c>
      <c r="BD842" s="21">
        <v>70</v>
      </c>
      <c r="BE842" s="21">
        <v>6.4399999999999999E-2</v>
      </c>
      <c r="BF842" s="26">
        <f t="shared" si="1242"/>
        <v>997.88247877322124</v>
      </c>
      <c r="BG842" s="21">
        <v>7</v>
      </c>
      <c r="BH842" s="21">
        <f t="shared" si="1243"/>
        <v>10.5</v>
      </c>
      <c r="BI842" s="28">
        <f t="shared" si="1244"/>
        <v>1.1390624999999999E-6</v>
      </c>
      <c r="BJ842" s="27">
        <f t="shared" si="1245"/>
        <v>1.1390624999999999E-6</v>
      </c>
      <c r="BK842" s="28">
        <f t="shared" si="1246"/>
        <v>1.7463268216136599E-5</v>
      </c>
      <c r="BL842" s="35">
        <f t="shared" si="1247"/>
        <v>2.0842092405712212E-4</v>
      </c>
      <c r="BM842" s="21" t="str">
        <f t="shared" si="1248"/>
        <v>Cr1</v>
      </c>
      <c r="BN842" s="51">
        <v>1</v>
      </c>
      <c r="BO842" s="21">
        <v>2</v>
      </c>
      <c r="BP842" s="50" t="s">
        <v>5497</v>
      </c>
      <c r="BQ842" s="14">
        <v>11552</v>
      </c>
      <c r="BR842">
        <f>IFERROR(VLOOKUP(AO842,'Model Failure data- Lines'!$A$37:$E$41,3,FALSE),'Model Failure data- Lines'!$C$37)</f>
        <v>5.2310000000000009E-2</v>
      </c>
      <c r="BS842" s="14">
        <f t="shared" si="1249"/>
        <v>9551.1986966036839</v>
      </c>
      <c r="BT842" s="34">
        <f t="shared" si="1231"/>
        <v>13645.771108992991</v>
      </c>
      <c r="BU842" s="34">
        <f t="shared" si="1250"/>
        <v>0.69993836334460757</v>
      </c>
      <c r="BV842" s="54">
        <f t="shared" si="1251"/>
        <v>-4094.5724123893069</v>
      </c>
      <c r="BW842">
        <f>IFERROR(VLOOKUP(AO842,'Model Failure data- Lines'!$A$37:$E$41,4,FALSE),'Model Failure data- Lines'!$D$37)</f>
        <v>5.571000000000001E-2</v>
      </c>
      <c r="BX842" s="14">
        <f t="shared" si="1252"/>
        <v>10171.999223624378</v>
      </c>
      <c r="BY842" s="34">
        <f t="shared" si="1253"/>
        <v>12171.351292848314</v>
      </c>
      <c r="BZ842" s="71">
        <f t="shared" si="1254"/>
        <v>0.83573294196193959</v>
      </c>
      <c r="CA842" s="71">
        <f t="shared" si="1255"/>
        <v>-1999.3520692239363</v>
      </c>
      <c r="CB842" s="56">
        <v>2</v>
      </c>
      <c r="CC842">
        <f>IFERROR(VLOOKUP(AO842,'Model Failure data- Lines'!$A$37:$E$41,5,FALSE),'Model Failure data- Lines'!$E$37)</f>
        <v>6.1850000000000002E-2</v>
      </c>
      <c r="CD842" s="14">
        <f t="shared" si="1256"/>
        <v>11293.09194006763</v>
      </c>
      <c r="CE842" s="34">
        <f t="shared" si="1257"/>
        <v>9683.2295535545454</v>
      </c>
      <c r="CF842" s="34">
        <f t="shared" si="1258"/>
        <v>1.1662526306548349</v>
      </c>
      <c r="CG842" s="54">
        <f t="shared" si="1259"/>
        <v>1609.8623865130849</v>
      </c>
      <c r="CH842" t="e">
        <f>IFERROR(VLOOKUP(AO842,'Model Failure data- Lines'!#REF!,3,FALSE),'Model Failure data- Lines'!#REF!)</f>
        <v>#REF!</v>
      </c>
      <c r="CI842" s="14" t="e">
        <f t="shared" si="1260"/>
        <v>#REF!</v>
      </c>
      <c r="CJ842" s="34">
        <f t="shared" si="1261"/>
        <v>13088.66048669709</v>
      </c>
      <c r="CK842" s="34" t="e">
        <f t="shared" si="1262"/>
        <v>#REF!</v>
      </c>
      <c r="CL842" s="54" t="e">
        <f t="shared" si="1263"/>
        <v>#REF!</v>
      </c>
      <c r="CM842" t="e">
        <f>IFERROR(VLOOKUP(AO842,'Model Failure data- Lines'!#REF!,4,FALSE),'Model Failure data- Lines'!#REF!)</f>
        <v>#REF!</v>
      </c>
      <c r="CN842" s="14" t="e">
        <f t="shared" si="1264"/>
        <v>#REF!</v>
      </c>
      <c r="CO842" s="34">
        <f t="shared" si="1265"/>
        <v>11197.808542893934</v>
      </c>
      <c r="CP842" s="34" t="e">
        <f t="shared" si="1266"/>
        <v>#REF!</v>
      </c>
      <c r="CQ842" s="54" t="e">
        <f t="shared" si="1267"/>
        <v>#REF!</v>
      </c>
      <c r="CR842" t="e">
        <f>IFERROR(VLOOKUP(AO842,'Model Failure data- Lines'!#REF!,5,FALSE),'Model Failure data- Lines'!#REF!)</f>
        <v>#REF!</v>
      </c>
      <c r="CS842" s="14" t="e">
        <f t="shared" si="1268"/>
        <v>#REF!</v>
      </c>
      <c r="CT842" s="34">
        <f t="shared" si="1269"/>
        <v>8196.1275500894426</v>
      </c>
      <c r="CU842" s="34" t="e">
        <f t="shared" si="1270"/>
        <v>#REF!</v>
      </c>
      <c r="CV842" s="54" t="e">
        <f t="shared" si="1271"/>
        <v>#REF!</v>
      </c>
      <c r="CW842" t="s">
        <v>252</v>
      </c>
      <c r="CZ842">
        <f t="shared" si="1272"/>
        <v>-1999.3520692239354</v>
      </c>
      <c r="DA842" s="34">
        <f t="shared" si="1273"/>
        <v>686.68056864000005</v>
      </c>
      <c r="DB842" s="34">
        <f t="shared" si="1274"/>
        <v>5.9442570000000007E-2</v>
      </c>
      <c r="DC842" s="34">
        <f t="shared" si="1275"/>
        <v>687.75885241437697</v>
      </c>
      <c r="DD842" s="9">
        <f t="shared" si="1276"/>
        <v>8797.5003600000018</v>
      </c>
      <c r="DE842" s="59">
        <f t="shared" si="1277"/>
        <v>6.7506942690792826E-2</v>
      </c>
      <c r="DF842" s="59">
        <f t="shared" si="1278"/>
        <v>5.843745039022925E-6</v>
      </c>
      <c r="DG842" s="59">
        <f t="shared" si="1279"/>
        <v>6.7612947788775205E-2</v>
      </c>
      <c r="DH842" s="59">
        <f t="shared" si="1280"/>
        <v>0.86487426577539306</v>
      </c>
      <c r="DI842" s="14">
        <f t="shared" si="1281"/>
        <v>-134.97014555581828</v>
      </c>
      <c r="DJ842" s="14">
        <f t="shared" si="1282"/>
        <v>-1.1683703735787591E-2</v>
      </c>
      <c r="DK842" s="14">
        <f t="shared" si="1283"/>
        <v>-135.18208706781763</v>
      </c>
      <c r="DL842" s="14">
        <f t="shared" si="1284"/>
        <v>-1729.1881528965639</v>
      </c>
      <c r="DM842">
        <f t="shared" si="1285"/>
        <v>1609.8623865130853</v>
      </c>
      <c r="DN842" s="34">
        <f t="shared" si="1286"/>
        <v>762.36211039999989</v>
      </c>
      <c r="DO842" s="34">
        <f t="shared" si="1287"/>
        <v>6.5993949999999996E-2</v>
      </c>
      <c r="DP842" s="34">
        <f t="shared" si="1288"/>
        <v>763.55923571763083</v>
      </c>
      <c r="DQ842" s="9">
        <f t="shared" si="1289"/>
        <v>9767.1045999999988</v>
      </c>
      <c r="DR842" s="59">
        <f t="shared" si="1290"/>
        <v>6.7506942690792826E-2</v>
      </c>
      <c r="DS842" s="59">
        <f t="shared" si="1291"/>
        <v>5.843745039022925E-6</v>
      </c>
      <c r="DT842" s="59">
        <f t="shared" si="1292"/>
        <v>6.7612947788775205E-2</v>
      </c>
      <c r="DU842" s="59">
        <f t="shared" si="1293"/>
        <v>0.86487426577539284</v>
      </c>
      <c r="DV842" s="14">
        <f t="shared" si="1294"/>
        <v>108.67688786640183</v>
      </c>
      <c r="DW842" s="14">
        <f t="shared" si="1295"/>
        <v>9.4076253346954495E-3</v>
      </c>
      <c r="DX842" s="14">
        <f t="shared" si="1296"/>
        <v>108.84754148642227</v>
      </c>
      <c r="DY842" s="14">
        <f t="shared" si="1297"/>
        <v>1392.3285495349264</v>
      </c>
      <c r="DZ842" s="34" t="e">
        <f t="shared" si="1298"/>
        <v>#REF!</v>
      </c>
      <c r="EA842" s="34" t="e">
        <f t="shared" si="1299"/>
        <v>#REF!</v>
      </c>
      <c r="EB842" s="34" t="e">
        <f t="shared" si="1300"/>
        <v>#REF!</v>
      </c>
      <c r="EC842" s="34" t="e">
        <f t="shared" si="1301"/>
        <v>#REF!</v>
      </c>
      <c r="ED842" s="34" t="e">
        <f t="shared" si="1302"/>
        <v>#REF!</v>
      </c>
      <c r="EE842" s="59" t="e">
        <f t="shared" si="1303"/>
        <v>#REF!</v>
      </c>
      <c r="EF842" s="59" t="e">
        <f t="shared" si="1304"/>
        <v>#REF!</v>
      </c>
      <c r="EG842" s="59" t="e">
        <f t="shared" si="1305"/>
        <v>#REF!</v>
      </c>
      <c r="EH842" s="59" t="e">
        <f t="shared" si="1306"/>
        <v>#REF!</v>
      </c>
      <c r="EI842" s="14" t="e">
        <f t="shared" si="1307"/>
        <v>#REF!</v>
      </c>
      <c r="EJ842" s="14" t="e">
        <f t="shared" si="1308"/>
        <v>#REF!</v>
      </c>
      <c r="EK842" s="14" t="e">
        <f t="shared" si="1309"/>
        <v>#REF!</v>
      </c>
      <c r="EL842" s="14" t="e">
        <f t="shared" si="1310"/>
        <v>#REF!</v>
      </c>
      <c r="EM842" t="e">
        <f t="shared" si="1311"/>
        <v>#REF!</v>
      </c>
      <c r="EN842" s="34" t="e">
        <f t="shared" si="1312"/>
        <v>#REF!</v>
      </c>
      <c r="EO842" s="34" t="e">
        <f t="shared" si="1313"/>
        <v>#REF!</v>
      </c>
      <c r="EP842" s="34" t="e">
        <f t="shared" si="1314"/>
        <v>#REF!</v>
      </c>
      <c r="EQ842" s="34" t="e">
        <f t="shared" si="1315"/>
        <v>#REF!</v>
      </c>
      <c r="ER842" s="59" t="e">
        <f t="shared" si="1316"/>
        <v>#REF!</v>
      </c>
      <c r="ES842" s="59" t="e">
        <f t="shared" si="1317"/>
        <v>#REF!</v>
      </c>
      <c r="ET842" s="59" t="e">
        <f t="shared" si="1318"/>
        <v>#REF!</v>
      </c>
      <c r="EU842" s="59" t="e">
        <f t="shared" si="1319"/>
        <v>#REF!</v>
      </c>
      <c r="EV842" s="14" t="e">
        <f t="shared" si="1320"/>
        <v>#REF!</v>
      </c>
      <c r="EW842" s="14" t="e">
        <f t="shared" si="1321"/>
        <v>#REF!</v>
      </c>
      <c r="EX842" s="14" t="e">
        <f t="shared" si="1322"/>
        <v>#REF!</v>
      </c>
      <c r="EY842" s="14" t="e">
        <f t="shared" si="1323"/>
        <v>#REF!</v>
      </c>
    </row>
    <row r="843" spans="1:155" x14ac:dyDescent="0.2">
      <c r="A843" s="17">
        <v>30024706</v>
      </c>
      <c r="B843" t="s">
        <v>62</v>
      </c>
      <c r="C843" t="s">
        <v>930</v>
      </c>
      <c r="D843" t="s">
        <v>931</v>
      </c>
      <c r="E843" t="s">
        <v>932</v>
      </c>
      <c r="F843" t="s">
        <v>66</v>
      </c>
      <c r="G843" t="s">
        <v>42</v>
      </c>
      <c r="H843" t="s">
        <v>933</v>
      </c>
      <c r="I843" t="s">
        <v>68</v>
      </c>
      <c r="J843" s="19" t="s">
        <v>69</v>
      </c>
      <c r="K843" t="s">
        <v>70</v>
      </c>
      <c r="L843">
        <v>1966</v>
      </c>
      <c r="M843">
        <f t="shared" si="1232"/>
        <v>1966</v>
      </c>
      <c r="N843">
        <v>53</v>
      </c>
      <c r="O843" s="19">
        <f t="shared" si="1233"/>
        <v>53</v>
      </c>
      <c r="P843" t="s">
        <v>80</v>
      </c>
      <c r="Q843" s="19" t="str">
        <f t="shared" si="1234"/>
        <v>50-60</v>
      </c>
      <c r="R843" s="23">
        <v>195.2</v>
      </c>
      <c r="S843" s="15">
        <f t="shared" si="1235"/>
        <v>0.19519999999999998</v>
      </c>
      <c r="T843">
        <v>30186899</v>
      </c>
      <c r="U843" t="s">
        <v>45</v>
      </c>
      <c r="V843" t="s">
        <v>46</v>
      </c>
      <c r="W843" t="s">
        <v>47</v>
      </c>
      <c r="X843" t="s">
        <v>48</v>
      </c>
      <c r="Y843" t="s">
        <v>175</v>
      </c>
      <c r="Z843" t="s">
        <v>934</v>
      </c>
      <c r="AA843" t="s">
        <v>935</v>
      </c>
      <c r="AB843" t="s">
        <v>674</v>
      </c>
      <c r="AC843">
        <v>1966</v>
      </c>
      <c r="AD843">
        <v>106</v>
      </c>
      <c r="AE843" t="str">
        <f t="shared" si="1236"/>
        <v>&gt;80</v>
      </c>
      <c r="AF843">
        <v>-37.701960489999998</v>
      </c>
      <c r="AG843">
        <v>144.89477309</v>
      </c>
      <c r="AH843" t="s">
        <v>75</v>
      </c>
      <c r="AI843" t="s">
        <v>76</v>
      </c>
      <c r="AJ843" s="33" t="s">
        <v>356</v>
      </c>
      <c r="AL843" t="s">
        <v>78</v>
      </c>
      <c r="AM843" t="s">
        <v>79</v>
      </c>
      <c r="AN843">
        <v>220</v>
      </c>
      <c r="AO843" s="69">
        <v>2</v>
      </c>
      <c r="AP843">
        <v>2</v>
      </c>
      <c r="AQ843">
        <v>0</v>
      </c>
      <c r="AR843">
        <v>1</v>
      </c>
      <c r="AS843" s="82" t="str">
        <f t="shared" si="1237"/>
        <v>Gw-0-1</v>
      </c>
      <c r="AT843" s="14">
        <f t="shared" si="1238"/>
        <v>11552</v>
      </c>
      <c r="AU843" s="81">
        <f>VLOOKUP(C843,Bushfire_Vlookup!$F$2:$H$12575,3,FALSE)</f>
        <v>1</v>
      </c>
      <c r="AV843" s="14">
        <f>VLOOKUP(AS843,Safety_collateral_Vlookup!$J$3:$L$20,2,FALSE)</f>
        <v>11570.139925214824</v>
      </c>
      <c r="AW843" s="14">
        <f>VLOOKUP(AS843,Safety_collateral_Vlookup!$J$3:$L$20,3,FALSE)</f>
        <v>148000</v>
      </c>
      <c r="AX843" s="48">
        <f t="shared" si="1239"/>
        <v>182588.39030020419</v>
      </c>
      <c r="AY843" s="49">
        <f>(R843/1000)*AZ843</f>
        <v>14835.199999999999</v>
      </c>
      <c r="AZ843" s="14">
        <v>76000</v>
      </c>
      <c r="BA843" s="16">
        <f t="shared" si="1241"/>
        <v>12.307780838829554</v>
      </c>
      <c r="BB843" t="e">
        <f>IF(BA843&lt;=#REF!,#REF!,IF(BA843&lt;=#REF!,#REF!,IF(BA843&lt;=#REF!,#REF!,IF(BA843&lt;=#REF!,#REF!,#REF!))))</f>
        <v>#REF!</v>
      </c>
      <c r="BC843" s="51">
        <v>5</v>
      </c>
      <c r="BD843" s="21">
        <v>70</v>
      </c>
      <c r="BE843" s="21">
        <v>6.4399999999999999E-2</v>
      </c>
      <c r="BF843" s="26">
        <f t="shared" si="1242"/>
        <v>967.64361578009311</v>
      </c>
      <c r="BG843" s="21">
        <v>7</v>
      </c>
      <c r="BH843" s="21">
        <f t="shared" si="1243"/>
        <v>10.5</v>
      </c>
      <c r="BI843" s="28">
        <f t="shared" si="1244"/>
        <v>1.1390624999999999E-6</v>
      </c>
      <c r="BJ843" s="27">
        <f t="shared" si="1245"/>
        <v>1.1390624999999999E-6</v>
      </c>
      <c r="BK843" s="28">
        <f t="shared" si="1246"/>
        <v>1.7463268216136603E-5</v>
      </c>
      <c r="BL843" s="35">
        <f t="shared" si="1247"/>
        <v>2.1493407793390722E-4</v>
      </c>
      <c r="BM843" s="21" t="str">
        <f t="shared" si="1248"/>
        <v>Cr1</v>
      </c>
      <c r="BN843" s="51">
        <v>1</v>
      </c>
      <c r="BO843" s="21">
        <v>2</v>
      </c>
      <c r="BP843" s="50" t="s">
        <v>5497</v>
      </c>
      <c r="BQ843" s="14">
        <v>11552</v>
      </c>
      <c r="BR843">
        <f>IFERROR(VLOOKUP(AO843,'Model Failure data- Lines'!$A$37:$E$41,3,FALSE),'Model Failure data- Lines'!$C$37)</f>
        <v>5.2310000000000009E-2</v>
      </c>
      <c r="BS843" s="14">
        <f t="shared" si="1249"/>
        <v>9551.1986966036839</v>
      </c>
      <c r="BT843" s="34">
        <f t="shared" si="1231"/>
        <v>13232.262893568959</v>
      </c>
      <c r="BU843" s="34">
        <f t="shared" si="1250"/>
        <v>0.72181143719912655</v>
      </c>
      <c r="BV843" s="54">
        <f t="shared" si="1251"/>
        <v>-3681.0641969652752</v>
      </c>
      <c r="BW843">
        <f>IFERROR(VLOOKUP(AO843,'Model Failure data- Lines'!$A$37:$E$41,4,FALSE),'Model Failure data- Lines'!$D$37)</f>
        <v>5.571000000000001E-2</v>
      </c>
      <c r="BX843" s="14">
        <f t="shared" si="1252"/>
        <v>10171.999223624378</v>
      </c>
      <c r="BY843" s="34">
        <f t="shared" si="1253"/>
        <v>11802.522465792303</v>
      </c>
      <c r="BZ843" s="71">
        <f t="shared" si="1254"/>
        <v>0.86184959639825032</v>
      </c>
      <c r="CA843" s="71">
        <f t="shared" si="1255"/>
        <v>-1630.5232421679248</v>
      </c>
      <c r="CB843" s="56">
        <v>2</v>
      </c>
      <c r="CC843">
        <f>IFERROR(VLOOKUP(AO843,'Model Failure data- Lines'!$A$37:$E$41,5,FALSE),'Model Failure data- Lines'!$E$37)</f>
        <v>6.1850000000000002E-2</v>
      </c>
      <c r="CD843" s="14">
        <f t="shared" si="1256"/>
        <v>11293.09194006763</v>
      </c>
      <c r="CE843" s="34">
        <f t="shared" si="1257"/>
        <v>9389.7983549619821</v>
      </c>
      <c r="CF843" s="34">
        <f t="shared" si="1258"/>
        <v>1.2026980253627986</v>
      </c>
      <c r="CG843" s="54">
        <f t="shared" si="1259"/>
        <v>1903.2935851056482</v>
      </c>
      <c r="CH843" t="e">
        <f>IFERROR(VLOOKUP(AO843,'Model Failure data- Lines'!#REF!,3,FALSE),'Model Failure data- Lines'!#REF!)</f>
        <v>#REF!</v>
      </c>
      <c r="CI843" s="14" t="e">
        <f t="shared" si="1260"/>
        <v>#REF!</v>
      </c>
      <c r="CJ843" s="34">
        <f t="shared" si="1261"/>
        <v>12692.034411342631</v>
      </c>
      <c r="CK843" s="34" t="e">
        <f t="shared" si="1262"/>
        <v>#REF!</v>
      </c>
      <c r="CL843" s="54" t="e">
        <f t="shared" si="1263"/>
        <v>#REF!</v>
      </c>
      <c r="CM843" t="e">
        <f>IFERROR(VLOOKUP(AO843,'Model Failure data- Lines'!#REF!,4,FALSE),'Model Failure data- Lines'!#REF!)</f>
        <v>#REF!</v>
      </c>
      <c r="CN843" s="14" t="e">
        <f t="shared" si="1264"/>
        <v>#REF!</v>
      </c>
      <c r="CO843" s="34">
        <f t="shared" si="1265"/>
        <v>10858.481011291085</v>
      </c>
      <c r="CP843" s="34" t="e">
        <f t="shared" si="1266"/>
        <v>#REF!</v>
      </c>
      <c r="CQ843" s="54" t="e">
        <f t="shared" si="1267"/>
        <v>#REF!</v>
      </c>
      <c r="CR843" t="e">
        <f>IFERROR(VLOOKUP(AO843,'Model Failure data- Lines'!#REF!,5,FALSE),'Model Failure data- Lines'!#REF!)</f>
        <v>#REF!</v>
      </c>
      <c r="CS843" s="14" t="e">
        <f t="shared" si="1268"/>
        <v>#REF!</v>
      </c>
      <c r="CT843" s="34">
        <f t="shared" si="1269"/>
        <v>7947.7600485715784</v>
      </c>
      <c r="CU843" s="34" t="e">
        <f t="shared" si="1270"/>
        <v>#REF!</v>
      </c>
      <c r="CV843" s="54" t="e">
        <f t="shared" si="1271"/>
        <v>#REF!</v>
      </c>
      <c r="CW843" t="s">
        <v>674</v>
      </c>
      <c r="CZ843">
        <f t="shared" si="1272"/>
        <v>-1630.5232421679245</v>
      </c>
      <c r="DA843" s="34">
        <f t="shared" si="1273"/>
        <v>686.68056864000005</v>
      </c>
      <c r="DB843" s="34">
        <f t="shared" si="1274"/>
        <v>5.9442570000000007E-2</v>
      </c>
      <c r="DC843" s="34">
        <f t="shared" si="1275"/>
        <v>687.75885241437697</v>
      </c>
      <c r="DD843" s="9">
        <f t="shared" si="1276"/>
        <v>8797.5003600000018</v>
      </c>
      <c r="DE843" s="59">
        <f t="shared" si="1277"/>
        <v>6.7506942690792826E-2</v>
      </c>
      <c r="DF843" s="59">
        <f t="shared" si="1278"/>
        <v>5.843745039022925E-6</v>
      </c>
      <c r="DG843" s="59">
        <f t="shared" si="1279"/>
        <v>6.7612947788775205E-2</v>
      </c>
      <c r="DH843" s="59">
        <f t="shared" si="1280"/>
        <v>0.86487426577539306</v>
      </c>
      <c r="DI843" s="14">
        <f t="shared" si="1281"/>
        <v>-110.07163906503578</v>
      </c>
      <c r="DJ843" s="14">
        <f t="shared" si="1282"/>
        <v>-9.5283621074303843E-3</v>
      </c>
      <c r="DK843" s="14">
        <f t="shared" si="1283"/>
        <v>-110.24448284108433</v>
      </c>
      <c r="DL843" s="14">
        <f t="shared" si="1284"/>
        <v>-1410.197591899697</v>
      </c>
      <c r="DM843">
        <f t="shared" si="1285"/>
        <v>1903.2935851056482</v>
      </c>
      <c r="DN843" s="34">
        <f t="shared" si="1286"/>
        <v>762.36211039999989</v>
      </c>
      <c r="DO843" s="34">
        <f t="shared" si="1287"/>
        <v>6.5993949999999996E-2</v>
      </c>
      <c r="DP843" s="34">
        <f t="shared" si="1288"/>
        <v>763.55923571763083</v>
      </c>
      <c r="DQ843" s="9">
        <f t="shared" si="1289"/>
        <v>9767.1045999999988</v>
      </c>
      <c r="DR843" s="59">
        <f t="shared" si="1290"/>
        <v>6.7506942690792826E-2</v>
      </c>
      <c r="DS843" s="59">
        <f t="shared" si="1291"/>
        <v>5.843745039022925E-6</v>
      </c>
      <c r="DT843" s="59">
        <f t="shared" si="1292"/>
        <v>6.7612947788775205E-2</v>
      </c>
      <c r="DU843" s="59">
        <f t="shared" si="1293"/>
        <v>0.86487426577539284</v>
      </c>
      <c r="DV843" s="14">
        <f t="shared" si="1294"/>
        <v>128.48553097348059</v>
      </c>
      <c r="DW843" s="14">
        <f t="shared" si="1295"/>
        <v>1.1122362445765289E-2</v>
      </c>
      <c r="DX843" s="14">
        <f t="shared" si="1296"/>
        <v>128.68728979645894</v>
      </c>
      <c r="DY843" s="14">
        <f t="shared" si="1297"/>
        <v>1646.1096419732626</v>
      </c>
      <c r="DZ843" s="34" t="e">
        <f t="shared" si="1298"/>
        <v>#REF!</v>
      </c>
      <c r="EA843" s="34" t="e">
        <f t="shared" si="1299"/>
        <v>#REF!</v>
      </c>
      <c r="EB843" s="34" t="e">
        <f t="shared" si="1300"/>
        <v>#REF!</v>
      </c>
      <c r="EC843" s="34" t="e">
        <f t="shared" si="1301"/>
        <v>#REF!</v>
      </c>
      <c r="ED843" s="34" t="e">
        <f t="shared" si="1302"/>
        <v>#REF!</v>
      </c>
      <c r="EE843" s="59" t="e">
        <f t="shared" si="1303"/>
        <v>#REF!</v>
      </c>
      <c r="EF843" s="59" t="e">
        <f t="shared" si="1304"/>
        <v>#REF!</v>
      </c>
      <c r="EG843" s="59" t="e">
        <f t="shared" si="1305"/>
        <v>#REF!</v>
      </c>
      <c r="EH843" s="59" t="e">
        <f t="shared" si="1306"/>
        <v>#REF!</v>
      </c>
      <c r="EI843" s="14" t="e">
        <f t="shared" si="1307"/>
        <v>#REF!</v>
      </c>
      <c r="EJ843" s="14" t="e">
        <f t="shared" si="1308"/>
        <v>#REF!</v>
      </c>
      <c r="EK843" s="14" t="e">
        <f t="shared" si="1309"/>
        <v>#REF!</v>
      </c>
      <c r="EL843" s="14" t="e">
        <f t="shared" si="1310"/>
        <v>#REF!</v>
      </c>
      <c r="EM843" t="e">
        <f t="shared" si="1311"/>
        <v>#REF!</v>
      </c>
      <c r="EN843" s="34" t="e">
        <f t="shared" si="1312"/>
        <v>#REF!</v>
      </c>
      <c r="EO843" s="34" t="e">
        <f t="shared" si="1313"/>
        <v>#REF!</v>
      </c>
      <c r="EP843" s="34" t="e">
        <f t="shared" si="1314"/>
        <v>#REF!</v>
      </c>
      <c r="EQ843" s="34" t="e">
        <f t="shared" si="1315"/>
        <v>#REF!</v>
      </c>
      <c r="ER843" s="59" t="e">
        <f t="shared" si="1316"/>
        <v>#REF!</v>
      </c>
      <c r="ES843" s="59" t="e">
        <f t="shared" si="1317"/>
        <v>#REF!</v>
      </c>
      <c r="ET843" s="59" t="e">
        <f t="shared" si="1318"/>
        <v>#REF!</v>
      </c>
      <c r="EU843" s="59" t="e">
        <f t="shared" si="1319"/>
        <v>#REF!</v>
      </c>
      <c r="EV843" s="14" t="e">
        <f t="shared" si="1320"/>
        <v>#REF!</v>
      </c>
      <c r="EW843" s="14" t="e">
        <f t="shared" si="1321"/>
        <v>#REF!</v>
      </c>
      <c r="EX843" s="14" t="e">
        <f t="shared" si="1322"/>
        <v>#REF!</v>
      </c>
      <c r="EY843" s="14" t="e">
        <f t="shared" si="1323"/>
        <v>#REF!</v>
      </c>
    </row>
    <row r="844" spans="1:155" x14ac:dyDescent="0.2">
      <c r="A844" s="17">
        <v>30351051</v>
      </c>
      <c r="B844" t="s">
        <v>62</v>
      </c>
      <c r="C844" t="s">
        <v>4887</v>
      </c>
      <c r="D844" t="s">
        <v>4888</v>
      </c>
      <c r="E844" t="s">
        <v>2417</v>
      </c>
      <c r="F844" t="s">
        <v>66</v>
      </c>
      <c r="G844" t="s">
        <v>42</v>
      </c>
      <c r="H844" t="s">
        <v>4889</v>
      </c>
      <c r="I844" t="s">
        <v>68</v>
      </c>
      <c r="J844" s="19" t="s">
        <v>69</v>
      </c>
      <c r="K844" t="s">
        <v>70</v>
      </c>
      <c r="L844">
        <v>1966</v>
      </c>
      <c r="M844">
        <f t="shared" si="1232"/>
        <v>1966</v>
      </c>
      <c r="N844">
        <v>53</v>
      </c>
      <c r="O844" s="19">
        <f t="shared" si="1233"/>
        <v>53</v>
      </c>
      <c r="P844" t="s">
        <v>80</v>
      </c>
      <c r="Q844" s="19" t="str">
        <f t="shared" si="1234"/>
        <v>50-60</v>
      </c>
      <c r="R844" s="23">
        <v>231.6</v>
      </c>
      <c r="S844" s="15">
        <f t="shared" si="1235"/>
        <v>0.2316</v>
      </c>
      <c r="T844">
        <v>30345123</v>
      </c>
      <c r="U844" t="s">
        <v>45</v>
      </c>
      <c r="V844" t="s">
        <v>46</v>
      </c>
      <c r="W844" t="s">
        <v>47</v>
      </c>
      <c r="X844" t="s">
        <v>48</v>
      </c>
      <c r="Y844" t="s">
        <v>175</v>
      </c>
      <c r="Z844" t="s">
        <v>4890</v>
      </c>
      <c r="AA844" t="s">
        <v>4891</v>
      </c>
      <c r="AB844" t="s">
        <v>576</v>
      </c>
      <c r="AC844">
        <v>1966</v>
      </c>
      <c r="AD844">
        <v>106</v>
      </c>
      <c r="AE844" t="str">
        <f t="shared" si="1236"/>
        <v>&gt;80</v>
      </c>
      <c r="AF844">
        <v>-37.703161100000003</v>
      </c>
      <c r="AG844">
        <v>144.89318058999999</v>
      </c>
      <c r="AH844" t="s">
        <v>75</v>
      </c>
      <c r="AI844" t="s">
        <v>76</v>
      </c>
      <c r="AJ844" s="33" t="s">
        <v>356</v>
      </c>
      <c r="AL844" t="s">
        <v>78</v>
      </c>
      <c r="AM844" t="s">
        <v>79</v>
      </c>
      <c r="AN844">
        <v>220</v>
      </c>
      <c r="AO844" s="69">
        <v>2</v>
      </c>
      <c r="AP844">
        <v>2</v>
      </c>
      <c r="AQ844">
        <v>5</v>
      </c>
      <c r="AR844">
        <v>1</v>
      </c>
      <c r="AS844" s="82" t="str">
        <f t="shared" si="1237"/>
        <v>Gw-5-1</v>
      </c>
      <c r="AT844" s="14">
        <f t="shared" si="1238"/>
        <v>11552</v>
      </c>
      <c r="AU844" s="81">
        <f>VLOOKUP(C844,Bushfire_Vlookup!$F$2:$H$12575,3,FALSE)</f>
        <v>1</v>
      </c>
      <c r="AV844" s="14">
        <f>VLOOKUP(AS844,Safety_collateral_Vlookup!$J$3:$L$20,2,FALSE)</f>
        <v>9206290.8655511159</v>
      </c>
      <c r="AW844" s="14">
        <f>VLOOKUP(AS844,Safety_collateral_Vlookup!$J$3:$L$20,3,FALSE)</f>
        <v>148000</v>
      </c>
      <c r="AX844" s="48">
        <f t="shared" si="1239"/>
        <v>9993355.4045430403</v>
      </c>
      <c r="AY844" s="48">
        <f>AZ844</f>
        <v>110000</v>
      </c>
      <c r="AZ844" s="14">
        <v>110000</v>
      </c>
      <c r="BA844" s="16">
        <f t="shared" si="1241"/>
        <v>90.848685495845828</v>
      </c>
      <c r="BB844" t="e">
        <f>IF(BA844&lt;=#REF!,#REF!,IF(BA844&lt;=#REF!,#REF!,IF(BA844&lt;=#REF!,#REF!,IF(BA844&lt;=#REF!,#REF!,#REF!))))</f>
        <v>#REF!</v>
      </c>
      <c r="BC844" s="51">
        <v>5</v>
      </c>
      <c r="BD844" s="21">
        <v>70</v>
      </c>
      <c r="BE844" s="21">
        <v>6.4399999999999999E-2</v>
      </c>
      <c r="BF844" s="26">
        <f t="shared" si="1242"/>
        <v>7174.8812106213763</v>
      </c>
      <c r="BG844" s="21">
        <v>7</v>
      </c>
      <c r="BH844" s="21">
        <f t="shared" si="1243"/>
        <v>10.5</v>
      </c>
      <c r="BI844" s="28">
        <f t="shared" si="1244"/>
        <v>1.1390624999999999E-6</v>
      </c>
      <c r="BJ844" s="27">
        <f t="shared" si="1245"/>
        <v>1.1390624999999999E-6</v>
      </c>
      <c r="BK844" s="28">
        <f t="shared" si="1246"/>
        <v>1.7463268216136603E-5</v>
      </c>
      <c r="BL844" s="35">
        <f t="shared" si="1247"/>
        <v>1.5865149618973947E-3</v>
      </c>
      <c r="BM844" s="21" t="str">
        <f t="shared" si="1248"/>
        <v>Cr1</v>
      </c>
      <c r="BN844" s="51">
        <v>1</v>
      </c>
      <c r="BO844" s="21">
        <v>2</v>
      </c>
      <c r="BP844" s="50" t="s">
        <v>5497</v>
      </c>
      <c r="BQ844" s="14">
        <v>11552</v>
      </c>
      <c r="BR844">
        <f>IFERROR(VLOOKUP(AO844,'Model Failure data- Lines'!$A$37:$E$41,3,FALSE),'Model Failure data- Lines'!$C$37)</f>
        <v>5.2310000000000009E-2</v>
      </c>
      <c r="BS844" s="14">
        <f t="shared" si="1249"/>
        <v>522752.42121164652</v>
      </c>
      <c r="BT844" s="34">
        <f t="shared" si="1231"/>
        <v>98114.546368945856</v>
      </c>
      <c r="BU844" s="34">
        <f t="shared" si="1250"/>
        <v>5.3279808199480438</v>
      </c>
      <c r="BV844" s="54">
        <f t="shared" si="1251"/>
        <v>424637.87484270066</v>
      </c>
      <c r="BW844">
        <f>IFERROR(VLOOKUP(AO844,'Model Failure data- Lines'!$A$37:$E$41,4,FALSE),'Model Failure data- Lines'!$D$37)</f>
        <v>5.571000000000001E-2</v>
      </c>
      <c r="BX844" s="14">
        <f t="shared" si="1252"/>
        <v>556729.82958709286</v>
      </c>
      <c r="BY844" s="34">
        <f t="shared" si="1253"/>
        <v>87513.310992582061</v>
      </c>
      <c r="BZ844" s="71">
        <f t="shared" si="1254"/>
        <v>6.3616588524948305</v>
      </c>
      <c r="CA844" s="71">
        <f t="shared" si="1255"/>
        <v>469216.5185945108</v>
      </c>
      <c r="CB844" s="57">
        <v>2</v>
      </c>
      <c r="CC844">
        <f>IFERROR(VLOOKUP(AO844,'Model Failure data- Lines'!$A$37:$E$41,5,FALSE),'Model Failure data- Lines'!$E$37)</f>
        <v>6.1850000000000002E-2</v>
      </c>
      <c r="CD844" s="14">
        <f t="shared" si="1256"/>
        <v>618089.03177098709</v>
      </c>
      <c r="CE844" s="34">
        <f t="shared" si="1257"/>
        <v>69623.450917130744</v>
      </c>
      <c r="CF844" s="34">
        <f t="shared" si="1258"/>
        <v>8.8775983325886418</v>
      </c>
      <c r="CG844" s="54">
        <f t="shared" si="1259"/>
        <v>548465.5808538564</v>
      </c>
      <c r="CH844" t="e">
        <f>IFERROR(VLOOKUP(AO844,'Model Failure data- Lines'!#REF!,3,FALSE),'Model Failure data- Lines'!#REF!)</f>
        <v>#REF!</v>
      </c>
      <c r="CI844" s="14" t="e">
        <f t="shared" si="1260"/>
        <v>#REF!</v>
      </c>
      <c r="CJ844" s="34">
        <f t="shared" si="1261"/>
        <v>94108.861710505385</v>
      </c>
      <c r="CK844" s="34" t="e">
        <f t="shared" si="1262"/>
        <v>#REF!</v>
      </c>
      <c r="CL844" s="54" t="e">
        <f t="shared" si="1263"/>
        <v>#REF!</v>
      </c>
      <c r="CM844" t="e">
        <f>IFERROR(VLOOKUP(AO844,'Model Failure data- Lines'!#REF!,4,FALSE),'Model Failure data- Lines'!#REF!)</f>
        <v>#REF!</v>
      </c>
      <c r="CN844" s="14" t="e">
        <f t="shared" si="1264"/>
        <v>#REF!</v>
      </c>
      <c r="CO844" s="34">
        <f t="shared" si="1265"/>
        <v>80513.4350222457</v>
      </c>
      <c r="CP844" s="34" t="e">
        <f t="shared" si="1266"/>
        <v>#REF!</v>
      </c>
      <c r="CQ844" s="54" t="e">
        <f t="shared" si="1267"/>
        <v>#REF!</v>
      </c>
      <c r="CR844" t="e">
        <f>IFERROR(VLOOKUP(AO844,'Model Failure data- Lines'!#REF!,5,FALSE),'Model Failure data- Lines'!#REF!)</f>
        <v>#REF!</v>
      </c>
      <c r="CS844" s="14" t="e">
        <f t="shared" si="1268"/>
        <v>#REF!</v>
      </c>
      <c r="CT844" s="34">
        <f t="shared" si="1269"/>
        <v>58931.029264376193</v>
      </c>
      <c r="CU844" s="34" t="e">
        <f t="shared" si="1270"/>
        <v>#REF!</v>
      </c>
      <c r="CV844" s="54" t="e">
        <f t="shared" si="1271"/>
        <v>#REF!</v>
      </c>
      <c r="CW844" t="s">
        <v>576</v>
      </c>
      <c r="CZ844">
        <f t="shared" si="1272"/>
        <v>469216.5185945108</v>
      </c>
      <c r="DA844" s="34">
        <f t="shared" si="1273"/>
        <v>686.68056864000005</v>
      </c>
      <c r="DB844" s="34">
        <f t="shared" si="1274"/>
        <v>5.9442570000000007E-2</v>
      </c>
      <c r="DC844" s="34">
        <f t="shared" si="1275"/>
        <v>547245.58921588282</v>
      </c>
      <c r="DD844" s="9">
        <f t="shared" si="1276"/>
        <v>8797.5003600000018</v>
      </c>
      <c r="DE844" s="59">
        <f t="shared" si="1277"/>
        <v>1.2334179563349196E-3</v>
      </c>
      <c r="DF844" s="59">
        <f t="shared" si="1278"/>
        <v>1.0677094497359067E-7</v>
      </c>
      <c r="DG844" s="59">
        <f t="shared" si="1279"/>
        <v>0.98296437541662862</v>
      </c>
      <c r="DH844" s="59">
        <f t="shared" si="1280"/>
        <v>1.5802099856091423E-2</v>
      </c>
      <c r="DI844" s="14">
        <f t="shared" si="1281"/>
        <v>578.74007944342736</v>
      </c>
      <c r="DJ844" s="14">
        <f t="shared" si="1282"/>
        <v>5.0098691087554298E-2</v>
      </c>
      <c r="DK844" s="14">
        <f t="shared" si="1283"/>
        <v>461223.12213541818</v>
      </c>
      <c r="DL844" s="14">
        <f t="shared" si="1284"/>
        <v>7414.6062809580362</v>
      </c>
      <c r="DM844">
        <f t="shared" si="1285"/>
        <v>548465.58085385629</v>
      </c>
      <c r="DN844" s="34">
        <f t="shared" si="1286"/>
        <v>762.36211039999989</v>
      </c>
      <c r="DO844" s="34">
        <f t="shared" si="1287"/>
        <v>6.5993949999999996E-2</v>
      </c>
      <c r="DP844" s="34">
        <f t="shared" si="1288"/>
        <v>607559.49906663701</v>
      </c>
      <c r="DQ844" s="9">
        <f t="shared" si="1289"/>
        <v>9767.1045999999988</v>
      </c>
      <c r="DR844" s="59">
        <f t="shared" si="1290"/>
        <v>1.2334179563349193E-3</v>
      </c>
      <c r="DS844" s="59">
        <f t="shared" si="1291"/>
        <v>1.0677094497359067E-7</v>
      </c>
      <c r="DT844" s="59">
        <f t="shared" si="1292"/>
        <v>0.98296437541662862</v>
      </c>
      <c r="DU844" s="59">
        <f t="shared" si="1293"/>
        <v>1.5802099856091417E-2</v>
      </c>
      <c r="DV844" s="14">
        <f t="shared" si="1294"/>
        <v>676.48729585680792</v>
      </c>
      <c r="DW844" s="14">
        <f t="shared" si="1295"/>
        <v>5.8560188353255535E-2</v>
      </c>
      <c r="DX844" s="14">
        <f t="shared" si="1296"/>
        <v>539122.12712152931</v>
      </c>
      <c r="DY844" s="14">
        <f t="shared" si="1297"/>
        <v>8666.907876281819</v>
      </c>
      <c r="DZ844" s="34" t="e">
        <f t="shared" si="1298"/>
        <v>#REF!</v>
      </c>
      <c r="EA844" s="34" t="e">
        <f t="shared" si="1299"/>
        <v>#REF!</v>
      </c>
      <c r="EB844" s="34" t="e">
        <f t="shared" si="1300"/>
        <v>#REF!</v>
      </c>
      <c r="EC844" s="34" t="e">
        <f t="shared" si="1301"/>
        <v>#REF!</v>
      </c>
      <c r="ED844" s="34" t="e">
        <f t="shared" si="1302"/>
        <v>#REF!</v>
      </c>
      <c r="EE844" s="59" t="e">
        <f t="shared" si="1303"/>
        <v>#REF!</v>
      </c>
      <c r="EF844" s="59" t="e">
        <f t="shared" si="1304"/>
        <v>#REF!</v>
      </c>
      <c r="EG844" s="59" t="e">
        <f t="shared" si="1305"/>
        <v>#REF!</v>
      </c>
      <c r="EH844" s="59" t="e">
        <f t="shared" si="1306"/>
        <v>#REF!</v>
      </c>
      <c r="EI844" s="14" t="e">
        <f t="shared" si="1307"/>
        <v>#REF!</v>
      </c>
      <c r="EJ844" s="14" t="e">
        <f t="shared" si="1308"/>
        <v>#REF!</v>
      </c>
      <c r="EK844" s="14" t="e">
        <f t="shared" si="1309"/>
        <v>#REF!</v>
      </c>
      <c r="EL844" s="14" t="e">
        <f t="shared" si="1310"/>
        <v>#REF!</v>
      </c>
      <c r="EM844" t="e">
        <f t="shared" si="1311"/>
        <v>#REF!</v>
      </c>
      <c r="EN844" s="34" t="e">
        <f t="shared" si="1312"/>
        <v>#REF!</v>
      </c>
      <c r="EO844" s="34" t="e">
        <f t="shared" si="1313"/>
        <v>#REF!</v>
      </c>
      <c r="EP844" s="34" t="e">
        <f t="shared" si="1314"/>
        <v>#REF!</v>
      </c>
      <c r="EQ844" s="34" t="e">
        <f t="shared" si="1315"/>
        <v>#REF!</v>
      </c>
      <c r="ER844" s="59" t="e">
        <f t="shared" si="1316"/>
        <v>#REF!</v>
      </c>
      <c r="ES844" s="59" t="e">
        <f t="shared" si="1317"/>
        <v>#REF!</v>
      </c>
      <c r="ET844" s="59" t="e">
        <f t="shared" si="1318"/>
        <v>#REF!</v>
      </c>
      <c r="EU844" s="59" t="e">
        <f t="shared" si="1319"/>
        <v>#REF!</v>
      </c>
      <c r="EV844" s="14" t="e">
        <f t="shared" si="1320"/>
        <v>#REF!</v>
      </c>
      <c r="EW844" s="14" t="e">
        <f t="shared" si="1321"/>
        <v>#REF!</v>
      </c>
      <c r="EX844" s="14" t="e">
        <f t="shared" si="1322"/>
        <v>#REF!</v>
      </c>
      <c r="EY844" s="14" t="e">
        <f t="shared" si="1323"/>
        <v>#REF!</v>
      </c>
    </row>
    <row r="845" spans="1:155" x14ac:dyDescent="0.2">
      <c r="A845" s="17">
        <v>30203483</v>
      </c>
      <c r="B845" t="s">
        <v>62</v>
      </c>
      <c r="C845" t="s">
        <v>3581</v>
      </c>
      <c r="D845" t="s">
        <v>3582</v>
      </c>
      <c r="E845" t="s">
        <v>3583</v>
      </c>
      <c r="F845" t="s">
        <v>66</v>
      </c>
      <c r="G845" t="s">
        <v>42</v>
      </c>
      <c r="H845" t="s">
        <v>3584</v>
      </c>
      <c r="I845" t="s">
        <v>68</v>
      </c>
      <c r="J845" s="19" t="s">
        <v>69</v>
      </c>
      <c r="K845" t="s">
        <v>70</v>
      </c>
      <c r="L845">
        <v>1966</v>
      </c>
      <c r="M845">
        <f t="shared" si="1232"/>
        <v>1966</v>
      </c>
      <c r="N845">
        <v>53</v>
      </c>
      <c r="O845" s="19">
        <f t="shared" si="1233"/>
        <v>53</v>
      </c>
      <c r="P845" t="s">
        <v>80</v>
      </c>
      <c r="Q845" s="19" t="str">
        <f t="shared" si="1234"/>
        <v>50-60</v>
      </c>
      <c r="R845" s="23">
        <v>399.6</v>
      </c>
      <c r="S845" s="15">
        <f t="shared" si="1235"/>
        <v>0.39960000000000001</v>
      </c>
      <c r="T845">
        <v>30033997</v>
      </c>
      <c r="U845" t="s">
        <v>45</v>
      </c>
      <c r="V845" t="s">
        <v>46</v>
      </c>
      <c r="W845" t="s">
        <v>47</v>
      </c>
      <c r="X845" t="s">
        <v>48</v>
      </c>
      <c r="Y845" t="s">
        <v>175</v>
      </c>
      <c r="Z845" t="s">
        <v>3585</v>
      </c>
      <c r="AA845" t="s">
        <v>3586</v>
      </c>
      <c r="AB845" t="s">
        <v>210</v>
      </c>
      <c r="AC845">
        <v>1966</v>
      </c>
      <c r="AD845">
        <v>106</v>
      </c>
      <c r="AE845" t="str">
        <f t="shared" si="1236"/>
        <v>&gt;80</v>
      </c>
      <c r="AF845">
        <v>-37.692276800000002</v>
      </c>
      <c r="AG845">
        <v>145.00534024000001</v>
      </c>
      <c r="AH845" t="s">
        <v>75</v>
      </c>
      <c r="AI845" t="s">
        <v>76</v>
      </c>
      <c r="AJ845" s="33" t="s">
        <v>722</v>
      </c>
      <c r="AL845" t="s">
        <v>48</v>
      </c>
      <c r="AM845" t="s">
        <v>86</v>
      </c>
      <c r="AN845">
        <v>220</v>
      </c>
      <c r="AO845" s="69">
        <v>2</v>
      </c>
      <c r="AP845">
        <v>2</v>
      </c>
      <c r="AQ845">
        <v>2</v>
      </c>
      <c r="AR845">
        <v>2</v>
      </c>
      <c r="AS845" s="82" t="str">
        <f t="shared" si="1237"/>
        <v>Gw-2-2</v>
      </c>
      <c r="AT845" s="14">
        <f t="shared" si="1238"/>
        <v>51448</v>
      </c>
      <c r="AU845" s="81">
        <f>VLOOKUP(C845,Bushfire_Vlookup!$F$2:$H$12575,3,FALSE)</f>
        <v>293.51537300000001</v>
      </c>
      <c r="AV845" s="14">
        <f>VLOOKUP(AS845,Safety_collateral_Vlookup!$J$3:$L$20,2,FALSE)</f>
        <v>1665806.0550856832</v>
      </c>
      <c r="AW845" s="14">
        <f>VLOOKUP(AS845,Safety_collateral_Vlookup!$J$3:$L$20,3,FALSE)</f>
        <v>550000</v>
      </c>
      <c r="AX845" s="48">
        <f t="shared" si="1239"/>
        <v>2419473.2576794149</v>
      </c>
      <c r="AY845" s="49">
        <f t="shared" ref="AY845:AY853" si="1324">(R845/1000)*AZ845</f>
        <v>30369.600000000002</v>
      </c>
      <c r="AZ845" s="14">
        <v>76000</v>
      </c>
      <c r="BA845" s="16">
        <f t="shared" si="1241"/>
        <v>79.667603711587077</v>
      </c>
      <c r="BB845" t="e">
        <f>IF(BA845&lt;=#REF!,#REF!,IF(BA845&lt;=#REF!,#REF!,IF(BA845&lt;=#REF!,#REF!,IF(BA845&lt;=#REF!,#REF!,#REF!))))</f>
        <v>#REF!</v>
      </c>
      <c r="BC845" s="51">
        <v>5</v>
      </c>
      <c r="BD845" s="21">
        <v>70</v>
      </c>
      <c r="BE845" s="21">
        <v>6.4399999999999999E-2</v>
      </c>
      <c r="BF845" s="26">
        <f t="shared" si="1242"/>
        <v>1980.893385582609</v>
      </c>
      <c r="BG845" s="21">
        <v>7</v>
      </c>
      <c r="BH845" s="21">
        <f t="shared" si="1243"/>
        <v>10.5</v>
      </c>
      <c r="BI845" s="28">
        <f t="shared" si="1244"/>
        <v>1.1390624999999999E-6</v>
      </c>
      <c r="BJ845" s="27">
        <f t="shared" si="1245"/>
        <v>1.1390624999999999E-6</v>
      </c>
      <c r="BK845" s="28">
        <f t="shared" si="1246"/>
        <v>1.7463268216136603E-5</v>
      </c>
      <c r="BL845" s="35">
        <f t="shared" si="1247"/>
        <v>1.391256731752325E-3</v>
      </c>
      <c r="BM845" s="21" t="str">
        <f t="shared" si="1248"/>
        <v>Cr1</v>
      </c>
      <c r="BN845" s="51">
        <v>1</v>
      </c>
      <c r="BO845" s="21">
        <v>2</v>
      </c>
      <c r="BP845" s="50" t="s">
        <v>5497</v>
      </c>
      <c r="BQ845" s="14">
        <v>51448</v>
      </c>
      <c r="BR845">
        <f>IFERROR(VLOOKUP(AO845,'Model Failure data- Lines'!$A$37:$E$41,3,FALSE),'Model Failure data- Lines'!$C$37)</f>
        <v>5.2310000000000009E-2</v>
      </c>
      <c r="BS845" s="14">
        <f t="shared" si="1249"/>
        <v>126562.64610921021</v>
      </c>
      <c r="BT845" s="34">
        <f t="shared" si="1231"/>
        <v>27088.177521875805</v>
      </c>
      <c r="BU845" s="34">
        <f t="shared" si="1250"/>
        <v>4.6722466288845403</v>
      </c>
      <c r="BV845" s="54">
        <f t="shared" si="1251"/>
        <v>99474.468587334413</v>
      </c>
      <c r="BW845">
        <f>IFERROR(VLOOKUP(AO845,'Model Failure data- Lines'!$A$37:$E$41,4,FALSE),'Model Failure data- Lines'!$D$37)</f>
        <v>5.571000000000001E-2</v>
      </c>
      <c r="BX845" s="14">
        <f t="shared" si="1252"/>
        <v>134788.85518532022</v>
      </c>
      <c r="BY845" s="34">
        <f t="shared" si="1253"/>
        <v>24161.311359275638</v>
      </c>
      <c r="BZ845" s="71">
        <f t="shared" si="1254"/>
        <v>5.578706105021662</v>
      </c>
      <c r="CA845" s="71">
        <f t="shared" si="1255"/>
        <v>110627.54382604458</v>
      </c>
      <c r="CB845" s="57">
        <v>2</v>
      </c>
      <c r="CC845">
        <f>IFERROR(VLOOKUP(AO845,'Model Failure data- Lines'!$A$37:$E$41,5,FALSE),'Model Failure data- Lines'!$E$37)</f>
        <v>6.1850000000000002E-2</v>
      </c>
      <c r="CD845" s="14">
        <f t="shared" si="1256"/>
        <v>149644.42098747182</v>
      </c>
      <c r="CE845" s="34">
        <f t="shared" si="1257"/>
        <v>19222.148681571765</v>
      </c>
      <c r="CF845" s="34">
        <f t="shared" si="1258"/>
        <v>7.7849996619231039</v>
      </c>
      <c r="CG845" s="54">
        <f t="shared" si="1259"/>
        <v>130422.27230590006</v>
      </c>
      <c r="CH845" t="e">
        <f>IFERROR(VLOOKUP(AO845,'Model Failure data- Lines'!#REF!,3,FALSE),'Model Failure data- Lines'!#REF!)</f>
        <v>#REF!</v>
      </c>
      <c r="CI845" s="14" t="e">
        <f t="shared" si="1260"/>
        <v>#REF!</v>
      </c>
      <c r="CJ845" s="34">
        <f t="shared" si="1261"/>
        <v>25982.258969121496</v>
      </c>
      <c r="CK845" s="34" t="e">
        <f t="shared" si="1262"/>
        <v>#REF!</v>
      </c>
      <c r="CL845" s="54" t="e">
        <f t="shared" si="1263"/>
        <v>#REF!</v>
      </c>
      <c r="CM845" t="e">
        <f>IFERROR(VLOOKUP(AO845,'Model Failure data- Lines'!#REF!,4,FALSE),'Model Failure data- Lines'!#REF!)</f>
        <v>#REF!</v>
      </c>
      <c r="CN845" s="14" t="e">
        <f t="shared" si="1264"/>
        <v>#REF!</v>
      </c>
      <c r="CO845" s="34">
        <f t="shared" si="1265"/>
        <v>22228.734693196304</v>
      </c>
      <c r="CP845" s="34" t="e">
        <f t="shared" si="1266"/>
        <v>#REF!</v>
      </c>
      <c r="CQ845" s="54" t="e">
        <f t="shared" si="1267"/>
        <v>#REF!</v>
      </c>
      <c r="CR845" t="e">
        <f>IFERROR(VLOOKUP(AO845,'Model Failure data- Lines'!#REF!,5,FALSE),'Model Failure data- Lines'!#REF!)</f>
        <v>#REF!</v>
      </c>
      <c r="CS845" s="14" t="e">
        <f t="shared" si="1268"/>
        <v>#REF!</v>
      </c>
      <c r="CT845" s="34">
        <f t="shared" si="1269"/>
        <v>16270.107148612722</v>
      </c>
      <c r="CU845" s="34" t="e">
        <f t="shared" si="1270"/>
        <v>#REF!</v>
      </c>
      <c r="CV845" s="54" t="e">
        <f t="shared" si="1271"/>
        <v>#REF!</v>
      </c>
      <c r="CW845" t="s">
        <v>210</v>
      </c>
      <c r="CZ845">
        <f t="shared" si="1272"/>
        <v>110627.5438260446</v>
      </c>
      <c r="DA845" s="34">
        <f t="shared" si="1273"/>
        <v>3058.2013413600002</v>
      </c>
      <c r="DB845" s="34">
        <f t="shared" si="1274"/>
        <v>17.447308105628611</v>
      </c>
      <c r="DC845" s="34">
        <f t="shared" si="1275"/>
        <v>99019.7930358546</v>
      </c>
      <c r="DD845" s="9">
        <f t="shared" si="1276"/>
        <v>32693.413500000002</v>
      </c>
      <c r="DE845" s="59">
        <f t="shared" si="1277"/>
        <v>2.2688829407708087E-2</v>
      </c>
      <c r="DF845" s="59">
        <f t="shared" si="1278"/>
        <v>1.2944177084700685E-4</v>
      </c>
      <c r="DG845" s="59">
        <f t="shared" si="1279"/>
        <v>0.73462893426695408</v>
      </c>
      <c r="DH845" s="59">
        <f t="shared" si="1280"/>
        <v>0.24255279455449091</v>
      </c>
      <c r="DI845" s="14">
        <f t="shared" si="1281"/>
        <v>2510.0094696628757</v>
      </c>
      <c r="DJ845" s="14">
        <f t="shared" si="1282"/>
        <v>14.319825177298071</v>
      </c>
      <c r="DK845" s="14">
        <f t="shared" si="1283"/>
        <v>81270.194621497882</v>
      </c>
      <c r="DL845" s="14">
        <f t="shared" si="1284"/>
        <v>26833.019909706531</v>
      </c>
      <c r="DM845">
        <f t="shared" si="1285"/>
        <v>130422.27230590006</v>
      </c>
      <c r="DN845" s="34">
        <f t="shared" si="1286"/>
        <v>3395.2567395999999</v>
      </c>
      <c r="DO845" s="34">
        <f t="shared" si="1287"/>
        <v>19.370238849993349</v>
      </c>
      <c r="DP845" s="34">
        <f t="shared" si="1288"/>
        <v>109933.12150902182</v>
      </c>
      <c r="DQ845" s="9">
        <f t="shared" si="1289"/>
        <v>36296.672500000001</v>
      </c>
      <c r="DR845" s="59">
        <f t="shared" si="1290"/>
        <v>2.2688829407708087E-2</v>
      </c>
      <c r="DS845" s="59">
        <f t="shared" si="1291"/>
        <v>1.2944177084700685E-4</v>
      </c>
      <c r="DT845" s="59">
        <f t="shared" si="1292"/>
        <v>0.73462893426695397</v>
      </c>
      <c r="DU845" s="59">
        <f t="shared" si="1293"/>
        <v>0.24255279455449091</v>
      </c>
      <c r="DV845" s="14">
        <f t="shared" si="1294"/>
        <v>2959.1286873142171</v>
      </c>
      <c r="DW845" s="14">
        <f t="shared" si="1295"/>
        <v>16.882089885166241</v>
      </c>
      <c r="DX845" s="14">
        <f t="shared" si="1296"/>
        <v>95811.974908757824</v>
      </c>
      <c r="DY845" s="14">
        <f t="shared" si="1297"/>
        <v>31634.286619942843</v>
      </c>
      <c r="DZ845" s="34" t="e">
        <f t="shared" si="1298"/>
        <v>#REF!</v>
      </c>
      <c r="EA845" s="34" t="e">
        <f t="shared" si="1299"/>
        <v>#REF!</v>
      </c>
      <c r="EB845" s="34" t="e">
        <f t="shared" si="1300"/>
        <v>#REF!</v>
      </c>
      <c r="EC845" s="34" t="e">
        <f t="shared" si="1301"/>
        <v>#REF!</v>
      </c>
      <c r="ED845" s="34" t="e">
        <f t="shared" si="1302"/>
        <v>#REF!</v>
      </c>
      <c r="EE845" s="59" t="e">
        <f t="shared" si="1303"/>
        <v>#REF!</v>
      </c>
      <c r="EF845" s="59" t="e">
        <f t="shared" si="1304"/>
        <v>#REF!</v>
      </c>
      <c r="EG845" s="59" t="e">
        <f t="shared" si="1305"/>
        <v>#REF!</v>
      </c>
      <c r="EH845" s="59" t="e">
        <f t="shared" si="1306"/>
        <v>#REF!</v>
      </c>
      <c r="EI845" s="14" t="e">
        <f t="shared" si="1307"/>
        <v>#REF!</v>
      </c>
      <c r="EJ845" s="14" t="e">
        <f t="shared" si="1308"/>
        <v>#REF!</v>
      </c>
      <c r="EK845" s="14" t="e">
        <f t="shared" si="1309"/>
        <v>#REF!</v>
      </c>
      <c r="EL845" s="14" t="e">
        <f t="shared" si="1310"/>
        <v>#REF!</v>
      </c>
      <c r="EM845" t="e">
        <f t="shared" si="1311"/>
        <v>#REF!</v>
      </c>
      <c r="EN845" s="34" t="e">
        <f t="shared" si="1312"/>
        <v>#REF!</v>
      </c>
      <c r="EO845" s="34" t="e">
        <f t="shared" si="1313"/>
        <v>#REF!</v>
      </c>
      <c r="EP845" s="34" t="e">
        <f t="shared" si="1314"/>
        <v>#REF!</v>
      </c>
      <c r="EQ845" s="34" t="e">
        <f t="shared" si="1315"/>
        <v>#REF!</v>
      </c>
      <c r="ER845" s="59" t="e">
        <f t="shared" si="1316"/>
        <v>#REF!</v>
      </c>
      <c r="ES845" s="59" t="e">
        <f t="shared" si="1317"/>
        <v>#REF!</v>
      </c>
      <c r="ET845" s="59" t="e">
        <f t="shared" si="1318"/>
        <v>#REF!</v>
      </c>
      <c r="EU845" s="59" t="e">
        <f t="shared" si="1319"/>
        <v>#REF!</v>
      </c>
      <c r="EV845" s="14" t="e">
        <f t="shared" si="1320"/>
        <v>#REF!</v>
      </c>
      <c r="EW845" s="14" t="e">
        <f t="shared" si="1321"/>
        <v>#REF!</v>
      </c>
      <c r="EX845" s="14" t="e">
        <f t="shared" si="1322"/>
        <v>#REF!</v>
      </c>
      <c r="EY845" s="14" t="e">
        <f t="shared" si="1323"/>
        <v>#REF!</v>
      </c>
    </row>
    <row r="846" spans="1:155" x14ac:dyDescent="0.2">
      <c r="A846" s="17">
        <v>30051383</v>
      </c>
      <c r="B846" t="s">
        <v>62</v>
      </c>
      <c r="C846" t="s">
        <v>1501</v>
      </c>
      <c r="D846" t="s">
        <v>1502</v>
      </c>
      <c r="E846" t="s">
        <v>1503</v>
      </c>
      <c r="F846" t="s">
        <v>66</v>
      </c>
      <c r="G846" t="s">
        <v>42</v>
      </c>
      <c r="H846" t="s">
        <v>1504</v>
      </c>
      <c r="I846" t="s">
        <v>68</v>
      </c>
      <c r="J846" s="19" t="s">
        <v>69</v>
      </c>
      <c r="K846" t="s">
        <v>70</v>
      </c>
      <c r="L846">
        <v>1966</v>
      </c>
      <c r="M846">
        <f t="shared" si="1232"/>
        <v>1966</v>
      </c>
      <c r="N846">
        <v>53</v>
      </c>
      <c r="O846" s="19">
        <f t="shared" si="1233"/>
        <v>53</v>
      </c>
      <c r="P846" t="s">
        <v>80</v>
      </c>
      <c r="Q846" s="19" t="str">
        <f t="shared" si="1234"/>
        <v>50-60</v>
      </c>
      <c r="R846" s="23">
        <v>310.39999999999998</v>
      </c>
      <c r="S846" s="15">
        <f t="shared" si="1235"/>
        <v>0.31039999999999995</v>
      </c>
      <c r="T846">
        <v>30070371</v>
      </c>
      <c r="U846" t="s">
        <v>45</v>
      </c>
      <c r="V846" t="s">
        <v>46</v>
      </c>
      <c r="W846" t="s">
        <v>47</v>
      </c>
      <c r="X846" t="s">
        <v>48</v>
      </c>
      <c r="Y846" t="s">
        <v>175</v>
      </c>
      <c r="Z846" t="s">
        <v>1505</v>
      </c>
      <c r="AA846" t="s">
        <v>1506</v>
      </c>
      <c r="AB846" t="s">
        <v>276</v>
      </c>
      <c r="AC846">
        <v>1966</v>
      </c>
      <c r="AD846">
        <v>106</v>
      </c>
      <c r="AE846" t="str">
        <f t="shared" si="1236"/>
        <v>&gt;80</v>
      </c>
      <c r="AF846">
        <v>-37.691822129999998</v>
      </c>
      <c r="AG846">
        <v>145.000855</v>
      </c>
      <c r="AH846" t="s">
        <v>75</v>
      </c>
      <c r="AI846" t="s">
        <v>76</v>
      </c>
      <c r="AJ846" s="33" t="s">
        <v>722</v>
      </c>
      <c r="AL846" t="s">
        <v>78</v>
      </c>
      <c r="AM846" t="s">
        <v>79</v>
      </c>
      <c r="AN846">
        <v>220</v>
      </c>
      <c r="AO846" s="69">
        <v>2</v>
      </c>
      <c r="AP846">
        <v>2</v>
      </c>
      <c r="AQ846">
        <v>0</v>
      </c>
      <c r="AR846">
        <v>2</v>
      </c>
      <c r="AS846" s="82" t="str">
        <f t="shared" si="1237"/>
        <v>Gw-0-2</v>
      </c>
      <c r="AT846" s="14">
        <f t="shared" si="1238"/>
        <v>51448</v>
      </c>
      <c r="AU846" s="81">
        <f>VLOOKUP(C846,Bushfire_Vlookup!$F$2:$H$12575,3,FALSE)</f>
        <v>343.361223</v>
      </c>
      <c r="AV846" s="14">
        <f>VLOOKUP(AS846,Safety_collateral_Vlookup!$J$3:$L$20,2,FALSE)</f>
        <v>93570.139925214826</v>
      </c>
      <c r="AW846" s="14">
        <f>VLOOKUP(AS846,Safety_collateral_Vlookup!$J$3:$L$20,3,FALSE)</f>
        <v>550000</v>
      </c>
      <c r="AX846" s="48">
        <f t="shared" si="1239"/>
        <v>741950.72172514512</v>
      </c>
      <c r="AY846" s="49">
        <f t="shared" si="1324"/>
        <v>23590.399999999998</v>
      </c>
      <c r="AZ846" s="14">
        <v>76000</v>
      </c>
      <c r="BA846" s="16">
        <f t="shared" si="1241"/>
        <v>31.45138368680248</v>
      </c>
      <c r="BB846" t="e">
        <f>IF(BA846&lt;=#REF!,#REF!,IF(BA846&lt;=#REF!,#REF!,IF(BA846&lt;=#REF!,#REF!,IF(BA846&lt;=#REF!,#REF!,#REF!))))</f>
        <v>#REF!</v>
      </c>
      <c r="BC846" s="51">
        <v>5</v>
      </c>
      <c r="BD846" s="21">
        <v>70</v>
      </c>
      <c r="BE846" s="21">
        <v>6.4399999999999999E-2</v>
      </c>
      <c r="BF846" s="26">
        <f t="shared" si="1242"/>
        <v>1538.7119791912958</v>
      </c>
      <c r="BG846" s="21">
        <v>7</v>
      </c>
      <c r="BH846" s="21">
        <f t="shared" si="1243"/>
        <v>10.5</v>
      </c>
      <c r="BI846" s="28">
        <f t="shared" si="1244"/>
        <v>1.1390624999999999E-6</v>
      </c>
      <c r="BJ846" s="27">
        <f t="shared" si="1245"/>
        <v>1.1390624999999999E-6</v>
      </c>
      <c r="BK846" s="28">
        <f t="shared" si="1246"/>
        <v>1.7463268216136599E-5</v>
      </c>
      <c r="BL846" s="35">
        <f t="shared" si="1247"/>
        <v>5.4924394909125485E-4</v>
      </c>
      <c r="BM846" s="21" t="str">
        <f t="shared" si="1248"/>
        <v>Cr1</v>
      </c>
      <c r="BN846" s="51">
        <v>1</v>
      </c>
      <c r="BO846" s="21">
        <v>2</v>
      </c>
      <c r="BP846" s="50" t="s">
        <v>5497</v>
      </c>
      <c r="BQ846" s="14">
        <v>51448</v>
      </c>
      <c r="BR846">
        <f>IFERROR(VLOOKUP(AO846,'Model Failure data- Lines'!$A$37:$E$41,3,FALSE),'Model Failure data- Lines'!$C$37)</f>
        <v>5.2310000000000009E-2</v>
      </c>
      <c r="BS846" s="14">
        <f t="shared" si="1249"/>
        <v>38811.44225344235</v>
      </c>
      <c r="BT846" s="34">
        <f t="shared" si="1231"/>
        <v>21041.46722419982</v>
      </c>
      <c r="BU846" s="34">
        <f t="shared" si="1250"/>
        <v>1.8445216695157673</v>
      </c>
      <c r="BV846" s="54">
        <f t="shared" si="1251"/>
        <v>17769.975029242531</v>
      </c>
      <c r="BW846">
        <f>IFERROR(VLOOKUP(AO846,'Model Failure data- Lines'!$A$37:$E$41,4,FALSE),'Model Failure data- Lines'!$D$37)</f>
        <v>5.571000000000001E-2</v>
      </c>
      <c r="BX846" s="14">
        <f t="shared" si="1252"/>
        <v>41334.074707307838</v>
      </c>
      <c r="BY846" s="34">
        <f t="shared" si="1253"/>
        <v>18767.94556035825</v>
      </c>
      <c r="BZ846" s="71">
        <f t="shared" si="1254"/>
        <v>2.2023760978193523</v>
      </c>
      <c r="CA846" s="71">
        <f t="shared" si="1255"/>
        <v>22566.129146949588</v>
      </c>
      <c r="CB846" s="57">
        <v>2</v>
      </c>
      <c r="CC846">
        <f>IFERROR(VLOOKUP(AO846,'Model Failure data- Lines'!$A$37:$E$41,5,FALSE),'Model Failure data- Lines'!$E$37)</f>
        <v>6.1850000000000002E-2</v>
      </c>
      <c r="CD846" s="14">
        <f t="shared" si="1256"/>
        <v>45889.652138700229</v>
      </c>
      <c r="CE846" s="34">
        <f t="shared" si="1257"/>
        <v>14931.318695595282</v>
      </c>
      <c r="CF846" s="34">
        <f t="shared" si="1258"/>
        <v>3.0733824034067139</v>
      </c>
      <c r="CG846" s="54">
        <f t="shared" si="1259"/>
        <v>30958.333443104944</v>
      </c>
      <c r="CH846" t="e">
        <f>IFERROR(VLOOKUP(AO846,'Model Failure data- Lines'!#REF!,3,FALSE),'Model Failure data- Lines'!#REF!)</f>
        <v>#REF!</v>
      </c>
      <c r="CI846" s="14" t="e">
        <f t="shared" si="1260"/>
        <v>#REF!</v>
      </c>
      <c r="CJ846" s="34">
        <f t="shared" si="1261"/>
        <v>20182.415375413693</v>
      </c>
      <c r="CK846" s="34" t="e">
        <f t="shared" si="1262"/>
        <v>#REF!</v>
      </c>
      <c r="CL846" s="54" t="e">
        <f t="shared" si="1263"/>
        <v>#REF!</v>
      </c>
      <c r="CM846" t="e">
        <f>IFERROR(VLOOKUP(AO846,'Model Failure data- Lines'!#REF!,4,FALSE),'Model Failure data- Lines'!#REF!)</f>
        <v>#REF!</v>
      </c>
      <c r="CN846" s="14" t="e">
        <f t="shared" si="1264"/>
        <v>#REF!</v>
      </c>
      <c r="CO846" s="34">
        <f t="shared" si="1265"/>
        <v>17266.764886807134</v>
      </c>
      <c r="CP846" s="34" t="e">
        <f t="shared" si="1266"/>
        <v>#REF!</v>
      </c>
      <c r="CQ846" s="54" t="e">
        <f t="shared" si="1267"/>
        <v>#REF!</v>
      </c>
      <c r="CR846" t="e">
        <f>IFERROR(VLOOKUP(AO846,'Model Failure data- Lines'!#REF!,5,FALSE),'Model Failure data- Lines'!#REF!)</f>
        <v>#REF!</v>
      </c>
      <c r="CS846" s="14" t="e">
        <f t="shared" si="1268"/>
        <v>#REF!</v>
      </c>
      <c r="CT846" s="34">
        <f t="shared" si="1269"/>
        <v>12638.241388712182</v>
      </c>
      <c r="CU846" s="34" t="e">
        <f t="shared" si="1270"/>
        <v>#REF!</v>
      </c>
      <c r="CV846" s="54" t="e">
        <f t="shared" si="1271"/>
        <v>#REF!</v>
      </c>
      <c r="CW846" t="s">
        <v>276</v>
      </c>
      <c r="CZ846">
        <f t="shared" si="1272"/>
        <v>22566.129146949588</v>
      </c>
      <c r="DA846" s="34">
        <f t="shared" si="1273"/>
        <v>3058.2013413600002</v>
      </c>
      <c r="DB846" s="34">
        <f t="shared" si="1274"/>
        <v>20.410273533463112</v>
      </c>
      <c r="DC846" s="34">
        <f t="shared" si="1275"/>
        <v>5562.0495924143779</v>
      </c>
      <c r="DD846" s="9">
        <f t="shared" si="1276"/>
        <v>32693.413500000002</v>
      </c>
      <c r="DE846" s="59">
        <f t="shared" si="1277"/>
        <v>7.3987415056839589E-2</v>
      </c>
      <c r="DF846" s="59">
        <f t="shared" si="1278"/>
        <v>4.9378808351199376E-4</v>
      </c>
      <c r="DG846" s="59">
        <f t="shared" si="1279"/>
        <v>0.13456330235526021</v>
      </c>
      <c r="DH846" s="59">
        <f t="shared" si="1280"/>
        <v>0.7909554945043884</v>
      </c>
      <c r="DI846" s="14">
        <f t="shared" si="1281"/>
        <v>1669.6095634216047</v>
      </c>
      <c r="DJ846" s="14">
        <f t="shared" si="1282"/>
        <v>11.142885663756379</v>
      </c>
      <c r="DK846" s="14">
        <f t="shared" si="1283"/>
        <v>3036.5728593888275</v>
      </c>
      <c r="DL846" s="14">
        <f t="shared" si="1284"/>
        <v>17848.803838475404</v>
      </c>
      <c r="DM846">
        <f t="shared" si="1285"/>
        <v>30958.333443104948</v>
      </c>
      <c r="DN846" s="34">
        <f t="shared" si="1286"/>
        <v>3395.2567395999999</v>
      </c>
      <c r="DO846" s="34">
        <f t="shared" si="1287"/>
        <v>22.659763382600847</v>
      </c>
      <c r="DP846" s="34">
        <f t="shared" si="1288"/>
        <v>6175.0631357176308</v>
      </c>
      <c r="DQ846" s="9">
        <f t="shared" si="1289"/>
        <v>36296.672500000001</v>
      </c>
      <c r="DR846" s="59">
        <f t="shared" si="1290"/>
        <v>7.3987415056839576E-2</v>
      </c>
      <c r="DS846" s="59">
        <f t="shared" si="1291"/>
        <v>4.9378808351199365E-4</v>
      </c>
      <c r="DT846" s="59">
        <f t="shared" si="1292"/>
        <v>0.13456330235526018</v>
      </c>
      <c r="DU846" s="59">
        <f t="shared" si="1293"/>
        <v>0.79095549450438829</v>
      </c>
      <c r="DV846" s="14">
        <f t="shared" si="1294"/>
        <v>2290.5270659230432</v>
      </c>
      <c r="DW846" s="14">
        <f t="shared" si="1295"/>
        <v>15.286856139596052</v>
      </c>
      <c r="DX846" s="14">
        <f t="shared" si="1296"/>
        <v>4165.8555835194938</v>
      </c>
      <c r="DY846" s="14">
        <f t="shared" si="1297"/>
        <v>24486.663937522815</v>
      </c>
      <c r="DZ846" s="34" t="e">
        <f t="shared" si="1298"/>
        <v>#REF!</v>
      </c>
      <c r="EA846" s="34" t="e">
        <f t="shared" si="1299"/>
        <v>#REF!</v>
      </c>
      <c r="EB846" s="34" t="e">
        <f t="shared" si="1300"/>
        <v>#REF!</v>
      </c>
      <c r="EC846" s="34" t="e">
        <f t="shared" si="1301"/>
        <v>#REF!</v>
      </c>
      <c r="ED846" s="34" t="e">
        <f t="shared" si="1302"/>
        <v>#REF!</v>
      </c>
      <c r="EE846" s="59" t="e">
        <f t="shared" si="1303"/>
        <v>#REF!</v>
      </c>
      <c r="EF846" s="59" t="e">
        <f t="shared" si="1304"/>
        <v>#REF!</v>
      </c>
      <c r="EG846" s="59" t="e">
        <f t="shared" si="1305"/>
        <v>#REF!</v>
      </c>
      <c r="EH846" s="59" t="e">
        <f t="shared" si="1306"/>
        <v>#REF!</v>
      </c>
      <c r="EI846" s="14" t="e">
        <f t="shared" si="1307"/>
        <v>#REF!</v>
      </c>
      <c r="EJ846" s="14" t="e">
        <f t="shared" si="1308"/>
        <v>#REF!</v>
      </c>
      <c r="EK846" s="14" t="e">
        <f t="shared" si="1309"/>
        <v>#REF!</v>
      </c>
      <c r="EL846" s="14" t="e">
        <f t="shared" si="1310"/>
        <v>#REF!</v>
      </c>
      <c r="EM846" t="e">
        <f t="shared" si="1311"/>
        <v>#REF!</v>
      </c>
      <c r="EN846" s="34" t="e">
        <f t="shared" si="1312"/>
        <v>#REF!</v>
      </c>
      <c r="EO846" s="34" t="e">
        <f t="shared" si="1313"/>
        <v>#REF!</v>
      </c>
      <c r="EP846" s="34" t="e">
        <f t="shared" si="1314"/>
        <v>#REF!</v>
      </c>
      <c r="EQ846" s="34" t="e">
        <f t="shared" si="1315"/>
        <v>#REF!</v>
      </c>
      <c r="ER846" s="59" t="e">
        <f t="shared" si="1316"/>
        <v>#REF!</v>
      </c>
      <c r="ES846" s="59" t="e">
        <f t="shared" si="1317"/>
        <v>#REF!</v>
      </c>
      <c r="ET846" s="59" t="e">
        <f t="shared" si="1318"/>
        <v>#REF!</v>
      </c>
      <c r="EU846" s="59" t="e">
        <f t="shared" si="1319"/>
        <v>#REF!</v>
      </c>
      <c r="EV846" s="14" t="e">
        <f t="shared" si="1320"/>
        <v>#REF!</v>
      </c>
      <c r="EW846" s="14" t="e">
        <f t="shared" si="1321"/>
        <v>#REF!</v>
      </c>
      <c r="EX846" s="14" t="e">
        <f t="shared" si="1322"/>
        <v>#REF!</v>
      </c>
      <c r="EY846" s="14" t="e">
        <f t="shared" si="1323"/>
        <v>#REF!</v>
      </c>
    </row>
    <row r="847" spans="1:155" x14ac:dyDescent="0.2">
      <c r="A847" s="17">
        <v>30310484</v>
      </c>
      <c r="B847" t="s">
        <v>62</v>
      </c>
      <c r="C847" t="s">
        <v>4543</v>
      </c>
      <c r="D847" t="s">
        <v>4544</v>
      </c>
      <c r="E847" t="s">
        <v>926</v>
      </c>
      <c r="F847" t="s">
        <v>66</v>
      </c>
      <c r="G847" t="s">
        <v>42</v>
      </c>
      <c r="H847" t="s">
        <v>4545</v>
      </c>
      <c r="I847" t="s">
        <v>68</v>
      </c>
      <c r="J847" s="19" t="s">
        <v>69</v>
      </c>
      <c r="K847" t="s">
        <v>70</v>
      </c>
      <c r="L847">
        <v>1966</v>
      </c>
      <c r="M847">
        <f t="shared" si="1232"/>
        <v>1966</v>
      </c>
      <c r="N847">
        <v>53</v>
      </c>
      <c r="O847" s="19">
        <f t="shared" si="1233"/>
        <v>53</v>
      </c>
      <c r="P847" t="s">
        <v>80</v>
      </c>
      <c r="Q847" s="19" t="str">
        <f t="shared" si="1234"/>
        <v>50-60</v>
      </c>
      <c r="R847" s="23">
        <v>286.89999999999998</v>
      </c>
      <c r="S847" s="15">
        <f t="shared" si="1235"/>
        <v>0.28689999999999999</v>
      </c>
      <c r="T847">
        <v>30336794</v>
      </c>
      <c r="U847" t="s">
        <v>45</v>
      </c>
      <c r="V847" t="s">
        <v>46</v>
      </c>
      <c r="W847" t="s">
        <v>47</v>
      </c>
      <c r="X847" t="s">
        <v>48</v>
      </c>
      <c r="Y847" t="s">
        <v>175</v>
      </c>
      <c r="Z847" t="s">
        <v>4546</v>
      </c>
      <c r="AA847" t="s">
        <v>4547</v>
      </c>
      <c r="AB847" t="s">
        <v>131</v>
      </c>
      <c r="AC847">
        <v>1966</v>
      </c>
      <c r="AD847">
        <v>106</v>
      </c>
      <c r="AE847" t="str">
        <f t="shared" si="1236"/>
        <v>&gt;80</v>
      </c>
      <c r="AF847">
        <v>-37.691495310000001</v>
      </c>
      <c r="AG847">
        <v>144.99736347000001</v>
      </c>
      <c r="AH847" t="s">
        <v>75</v>
      </c>
      <c r="AI847" t="s">
        <v>76</v>
      </c>
      <c r="AJ847" s="33" t="s">
        <v>722</v>
      </c>
      <c r="AL847" t="s">
        <v>48</v>
      </c>
      <c r="AM847" t="s">
        <v>86</v>
      </c>
      <c r="AN847">
        <v>220</v>
      </c>
      <c r="AO847" s="69">
        <v>2</v>
      </c>
      <c r="AP847">
        <v>2</v>
      </c>
      <c r="AQ847">
        <v>0</v>
      </c>
      <c r="AR847">
        <v>2</v>
      </c>
      <c r="AS847" s="82" t="str">
        <f t="shared" si="1237"/>
        <v>Gw-0-2</v>
      </c>
      <c r="AT847" s="14">
        <f t="shared" si="1238"/>
        <v>51448</v>
      </c>
      <c r="AU847" s="81">
        <f>VLOOKUP(C847,Bushfire_Vlookup!$F$2:$H$12575,3,FALSE)</f>
        <v>329.74947100000003</v>
      </c>
      <c r="AV847" s="14">
        <f>VLOOKUP(AS847,Safety_collateral_Vlookup!$J$3:$L$20,2,FALSE)</f>
        <v>93570.139925214826</v>
      </c>
      <c r="AW847" s="14">
        <f>VLOOKUP(AS847,Safety_collateral_Vlookup!$J$3:$L$20,3,FALSE)</f>
        <v>550000</v>
      </c>
      <c r="AX847" s="48">
        <f t="shared" si="1239"/>
        <v>741936.19798576122</v>
      </c>
      <c r="AY847" s="49">
        <f t="shared" si="1324"/>
        <v>21804.399999999998</v>
      </c>
      <c r="AZ847" s="14">
        <v>76000</v>
      </c>
      <c r="BA847" s="16">
        <f t="shared" si="1241"/>
        <v>34.026902734574733</v>
      </c>
      <c r="BB847" t="e">
        <f>IF(BA847&lt;=#REF!,#REF!,IF(BA847&lt;=#REF!,#REF!,IF(BA847&lt;=#REF!,#REF!,IF(BA847&lt;=#REF!,#REF!,#REF!))))</f>
        <v>#REF!</v>
      </c>
      <c r="BC847" s="51">
        <v>5</v>
      </c>
      <c r="BD847" s="21">
        <v>70</v>
      </c>
      <c r="BE847" s="21">
        <v>6.4399999999999999E-2</v>
      </c>
      <c r="BF847" s="26">
        <f t="shared" si="1242"/>
        <v>1422.217998807934</v>
      </c>
      <c r="BG847" s="21">
        <v>7</v>
      </c>
      <c r="BH847" s="21">
        <f t="shared" si="1243"/>
        <v>10.5</v>
      </c>
      <c r="BI847" s="28">
        <f t="shared" si="1244"/>
        <v>1.1390624999999999E-6</v>
      </c>
      <c r="BJ847" s="27">
        <f t="shared" si="1245"/>
        <v>1.1390624999999999E-6</v>
      </c>
      <c r="BK847" s="28">
        <f t="shared" si="1246"/>
        <v>1.7463268216136603E-5</v>
      </c>
      <c r="BL847" s="35">
        <f t="shared" si="1247"/>
        <v>5.9422092901827053E-4</v>
      </c>
      <c r="BM847" s="21" t="str">
        <f t="shared" si="1248"/>
        <v>Cr1</v>
      </c>
      <c r="BN847" s="51">
        <v>1</v>
      </c>
      <c r="BO847" s="21">
        <v>2</v>
      </c>
      <c r="BP847" s="50" t="s">
        <v>5497</v>
      </c>
      <c r="BQ847" s="14">
        <v>51448</v>
      </c>
      <c r="BR847">
        <f>IFERROR(VLOOKUP(AO847,'Model Failure data- Lines'!$A$37:$E$41,3,FALSE),'Model Failure data- Lines'!$C$37)</f>
        <v>5.2310000000000009E-2</v>
      </c>
      <c r="BS847" s="14">
        <f t="shared" si="1249"/>
        <v>38810.682516635177</v>
      </c>
      <c r="BT847" s="34">
        <f t="shared" si="1231"/>
        <v>19448.443771336752</v>
      </c>
      <c r="BU847" s="34">
        <f t="shared" si="1250"/>
        <v>1.9955675103338923</v>
      </c>
      <c r="BV847" s="54">
        <f t="shared" si="1251"/>
        <v>19362.238745298426</v>
      </c>
      <c r="BW847">
        <f>IFERROR(VLOOKUP(AO847,'Model Failure data- Lines'!$A$37:$E$41,4,FALSE),'Model Failure data- Lines'!$D$37)</f>
        <v>5.571000000000001E-2</v>
      </c>
      <c r="BX847" s="14">
        <f t="shared" si="1252"/>
        <v>41333.265589786766</v>
      </c>
      <c r="BY847" s="34">
        <f t="shared" si="1253"/>
        <v>17347.047620060508</v>
      </c>
      <c r="BZ847" s="71">
        <f t="shared" si="1254"/>
        <v>2.3827262422447073</v>
      </c>
      <c r="CA847" s="71">
        <f t="shared" si="1255"/>
        <v>23986.217969726258</v>
      </c>
      <c r="CB847" s="57">
        <v>2</v>
      </c>
      <c r="CC847">
        <f>IFERROR(VLOOKUP(AO847,'Model Failure data- Lines'!$A$37:$E$41,5,FALSE),'Model Failure data- Lines'!$E$37)</f>
        <v>6.1850000000000002E-2</v>
      </c>
      <c r="CD847" s="14">
        <f t="shared" si="1256"/>
        <v>45888.753845419335</v>
      </c>
      <c r="CE847" s="34">
        <f t="shared" si="1257"/>
        <v>13800.887028886231</v>
      </c>
      <c r="CF847" s="34">
        <f t="shared" si="1258"/>
        <v>3.3250582914975633</v>
      </c>
      <c r="CG847" s="54">
        <f t="shared" si="1259"/>
        <v>32087.866816533104</v>
      </c>
      <c r="CH847" t="e">
        <f>IFERROR(VLOOKUP(AO847,'Model Failure data- Lines'!#REF!,3,FALSE),'Model Failure data- Lines'!#REF!)</f>
        <v>#REF!</v>
      </c>
      <c r="CI847" s="14" t="e">
        <f t="shared" si="1260"/>
        <v>#REF!</v>
      </c>
      <c r="CJ847" s="34">
        <f t="shared" si="1261"/>
        <v>18654.429675277668</v>
      </c>
      <c r="CK847" s="34" t="e">
        <f t="shared" si="1262"/>
        <v>#REF!</v>
      </c>
      <c r="CL847" s="54" t="e">
        <f t="shared" si="1263"/>
        <v>#REF!</v>
      </c>
      <c r="CM847" t="e">
        <f>IFERROR(VLOOKUP(AO847,'Model Failure data- Lines'!#REF!,4,FALSE),'Model Failure data- Lines'!#REF!)</f>
        <v>#REF!</v>
      </c>
      <c r="CN847" s="14" t="e">
        <f t="shared" si="1264"/>
        <v>#REF!</v>
      </c>
      <c r="CO847" s="34">
        <f t="shared" si="1265"/>
        <v>15959.519478173219</v>
      </c>
      <c r="CP847" s="34" t="e">
        <f t="shared" si="1266"/>
        <v>#REF!</v>
      </c>
      <c r="CQ847" s="54" t="e">
        <f t="shared" si="1267"/>
        <v>#REF!</v>
      </c>
      <c r="CR847" t="e">
        <f>IFERROR(VLOOKUP(AO847,'Model Failure data- Lines'!#REF!,5,FALSE),'Model Failure data- Lines'!#REF!)</f>
        <v>#REF!</v>
      </c>
      <c r="CS847" s="14" t="e">
        <f t="shared" si="1268"/>
        <v>#REF!</v>
      </c>
      <c r="CT847" s="34">
        <f t="shared" si="1269"/>
        <v>11681.415768110584</v>
      </c>
      <c r="CU847" s="34" t="e">
        <f t="shared" si="1270"/>
        <v>#REF!</v>
      </c>
      <c r="CV847" s="54" t="e">
        <f t="shared" si="1271"/>
        <v>#REF!</v>
      </c>
      <c r="CW847" t="s">
        <v>131</v>
      </c>
      <c r="CZ847">
        <f t="shared" si="1272"/>
        <v>23986.217969726258</v>
      </c>
      <c r="DA847" s="34">
        <f t="shared" si="1273"/>
        <v>3058.2013413600002</v>
      </c>
      <c r="DB847" s="34">
        <f t="shared" si="1274"/>
        <v>19.601156012380475</v>
      </c>
      <c r="DC847" s="34">
        <f t="shared" si="1275"/>
        <v>5562.0495924143779</v>
      </c>
      <c r="DD847" s="9">
        <f t="shared" si="1276"/>
        <v>32693.413500000002</v>
      </c>
      <c r="DE847" s="59">
        <f t="shared" si="1277"/>
        <v>7.3988863394226126E-2</v>
      </c>
      <c r="DF847" s="59">
        <f t="shared" si="1278"/>
        <v>4.7422229365839941E-4</v>
      </c>
      <c r="DG847" s="59">
        <f t="shared" si="1279"/>
        <v>0.13456593649326201</v>
      </c>
      <c r="DH847" s="59">
        <f t="shared" si="1280"/>
        <v>0.79097097781885339</v>
      </c>
      <c r="DI847" s="14">
        <f t="shared" si="1281"/>
        <v>1774.713004706208</v>
      </c>
      <c r="DJ847" s="14">
        <f t="shared" si="1282"/>
        <v>11.374799301793903</v>
      </c>
      <c r="DK847" s="14">
        <f t="shared" si="1283"/>
        <v>3227.727884027724</v>
      </c>
      <c r="DL847" s="14">
        <f t="shared" si="1284"/>
        <v>18972.402281690531</v>
      </c>
      <c r="DM847">
        <f t="shared" si="1285"/>
        <v>32087.866816533104</v>
      </c>
      <c r="DN847" s="34">
        <f t="shared" si="1286"/>
        <v>3395.2567395999999</v>
      </c>
      <c r="DO847" s="34">
        <f t="shared" si="1287"/>
        <v>21.76147010170045</v>
      </c>
      <c r="DP847" s="34">
        <f t="shared" si="1288"/>
        <v>6175.0631357176308</v>
      </c>
      <c r="DQ847" s="9">
        <f t="shared" si="1289"/>
        <v>36296.672500000001</v>
      </c>
      <c r="DR847" s="59">
        <f t="shared" si="1290"/>
        <v>7.3988863394226126E-2</v>
      </c>
      <c r="DS847" s="59">
        <f t="shared" si="1291"/>
        <v>4.7422229365839936E-4</v>
      </c>
      <c r="DT847" s="59">
        <f t="shared" si="1292"/>
        <v>0.13456593649326201</v>
      </c>
      <c r="DU847" s="59">
        <f t="shared" si="1293"/>
        <v>0.79097097781885339</v>
      </c>
      <c r="DV847" s="14">
        <f t="shared" si="1294"/>
        <v>2374.1447945005893</v>
      </c>
      <c r="DW847" s="14">
        <f t="shared" si="1295"/>
        <v>15.21678180034157</v>
      </c>
      <c r="DX847" s="14">
        <f t="shared" si="1296"/>
        <v>4317.9338482378425</v>
      </c>
      <c r="DY847" s="14">
        <f t="shared" si="1297"/>
        <v>25380.57139199433</v>
      </c>
      <c r="DZ847" s="34" t="e">
        <f t="shared" si="1298"/>
        <v>#REF!</v>
      </c>
      <c r="EA847" s="34" t="e">
        <f t="shared" si="1299"/>
        <v>#REF!</v>
      </c>
      <c r="EB847" s="34" t="e">
        <f t="shared" si="1300"/>
        <v>#REF!</v>
      </c>
      <c r="EC847" s="34" t="e">
        <f t="shared" si="1301"/>
        <v>#REF!</v>
      </c>
      <c r="ED847" s="34" t="e">
        <f t="shared" si="1302"/>
        <v>#REF!</v>
      </c>
      <c r="EE847" s="59" t="e">
        <f t="shared" si="1303"/>
        <v>#REF!</v>
      </c>
      <c r="EF847" s="59" t="e">
        <f t="shared" si="1304"/>
        <v>#REF!</v>
      </c>
      <c r="EG847" s="59" t="e">
        <f t="shared" si="1305"/>
        <v>#REF!</v>
      </c>
      <c r="EH847" s="59" t="e">
        <f t="shared" si="1306"/>
        <v>#REF!</v>
      </c>
      <c r="EI847" s="14" t="e">
        <f t="shared" si="1307"/>
        <v>#REF!</v>
      </c>
      <c r="EJ847" s="14" t="e">
        <f t="shared" si="1308"/>
        <v>#REF!</v>
      </c>
      <c r="EK847" s="14" t="e">
        <f t="shared" si="1309"/>
        <v>#REF!</v>
      </c>
      <c r="EL847" s="14" t="e">
        <f t="shared" si="1310"/>
        <v>#REF!</v>
      </c>
      <c r="EM847" t="e">
        <f t="shared" si="1311"/>
        <v>#REF!</v>
      </c>
      <c r="EN847" s="34" t="e">
        <f t="shared" si="1312"/>
        <v>#REF!</v>
      </c>
      <c r="EO847" s="34" t="e">
        <f t="shared" si="1313"/>
        <v>#REF!</v>
      </c>
      <c r="EP847" s="34" t="e">
        <f t="shared" si="1314"/>
        <v>#REF!</v>
      </c>
      <c r="EQ847" s="34" t="e">
        <f t="shared" si="1315"/>
        <v>#REF!</v>
      </c>
      <c r="ER847" s="59" t="e">
        <f t="shared" si="1316"/>
        <v>#REF!</v>
      </c>
      <c r="ES847" s="59" t="e">
        <f t="shared" si="1317"/>
        <v>#REF!</v>
      </c>
      <c r="ET847" s="59" t="e">
        <f t="shared" si="1318"/>
        <v>#REF!</v>
      </c>
      <c r="EU847" s="59" t="e">
        <f t="shared" si="1319"/>
        <v>#REF!</v>
      </c>
      <c r="EV847" s="14" t="e">
        <f t="shared" si="1320"/>
        <v>#REF!</v>
      </c>
      <c r="EW847" s="14" t="e">
        <f t="shared" si="1321"/>
        <v>#REF!</v>
      </c>
      <c r="EX847" s="14" t="e">
        <f t="shared" si="1322"/>
        <v>#REF!</v>
      </c>
      <c r="EY847" s="14" t="e">
        <f t="shared" si="1323"/>
        <v>#REF!</v>
      </c>
    </row>
    <row r="848" spans="1:155" x14ac:dyDescent="0.2">
      <c r="A848" s="17">
        <v>30019788</v>
      </c>
      <c r="B848" t="s">
        <v>62</v>
      </c>
      <c r="C848" t="s">
        <v>822</v>
      </c>
      <c r="D848" t="s">
        <v>823</v>
      </c>
      <c r="E848" t="s">
        <v>824</v>
      </c>
      <c r="F848" t="s">
        <v>66</v>
      </c>
      <c r="G848" t="s">
        <v>42</v>
      </c>
      <c r="H848" t="s">
        <v>825</v>
      </c>
      <c r="I848" t="s">
        <v>68</v>
      </c>
      <c r="J848" s="19" t="s">
        <v>69</v>
      </c>
      <c r="K848" t="s">
        <v>70</v>
      </c>
      <c r="L848">
        <v>1966</v>
      </c>
      <c r="M848">
        <f t="shared" si="1232"/>
        <v>1966</v>
      </c>
      <c r="N848">
        <v>53</v>
      </c>
      <c r="O848" s="19">
        <f t="shared" si="1233"/>
        <v>53</v>
      </c>
      <c r="P848" t="s">
        <v>80</v>
      </c>
      <c r="Q848" s="19" t="str">
        <f t="shared" si="1234"/>
        <v>50-60</v>
      </c>
      <c r="R848" s="23">
        <v>289.8</v>
      </c>
      <c r="S848" s="15">
        <f t="shared" si="1235"/>
        <v>0.2898</v>
      </c>
      <c r="T848">
        <v>30281819</v>
      </c>
      <c r="U848" t="s">
        <v>45</v>
      </c>
      <c r="V848" t="s">
        <v>46</v>
      </c>
      <c r="W848" t="s">
        <v>47</v>
      </c>
      <c r="X848" t="s">
        <v>48</v>
      </c>
      <c r="Y848" t="s">
        <v>175</v>
      </c>
      <c r="Z848" t="s">
        <v>826</v>
      </c>
      <c r="AA848" t="s">
        <v>827</v>
      </c>
      <c r="AB848" t="s">
        <v>459</v>
      </c>
      <c r="AC848">
        <v>1966</v>
      </c>
      <c r="AD848">
        <v>106</v>
      </c>
      <c r="AE848" t="str">
        <f t="shared" si="1236"/>
        <v>&gt;80</v>
      </c>
      <c r="AF848">
        <v>-37.691154330000003</v>
      </c>
      <c r="AG848">
        <v>144.99411406999999</v>
      </c>
      <c r="AH848" t="s">
        <v>75</v>
      </c>
      <c r="AI848" t="s">
        <v>76</v>
      </c>
      <c r="AJ848" s="33" t="s">
        <v>722</v>
      </c>
      <c r="AL848" t="s">
        <v>48</v>
      </c>
      <c r="AM848" t="s">
        <v>86</v>
      </c>
      <c r="AN848">
        <v>220</v>
      </c>
      <c r="AO848" s="69">
        <v>2</v>
      </c>
      <c r="AP848">
        <v>2</v>
      </c>
      <c r="AQ848">
        <v>0</v>
      </c>
      <c r="AR848">
        <v>2</v>
      </c>
      <c r="AS848" s="82" t="str">
        <f t="shared" si="1237"/>
        <v>Gw-0-2</v>
      </c>
      <c r="AT848" s="14">
        <f t="shared" si="1238"/>
        <v>51448</v>
      </c>
      <c r="AU848" s="81">
        <f>VLOOKUP(C848,Bushfire_Vlookup!$F$2:$H$12575,3,FALSE)</f>
        <v>330.13293199999998</v>
      </c>
      <c r="AV848" s="14">
        <f>VLOOKUP(AS848,Safety_collateral_Vlookup!$J$3:$L$20,2,FALSE)</f>
        <v>93570.139925214826</v>
      </c>
      <c r="AW848" s="14">
        <f>VLOOKUP(AS848,Safety_collateral_Vlookup!$J$3:$L$20,3,FALSE)</f>
        <v>550000</v>
      </c>
      <c r="AX848" s="48">
        <f t="shared" si="1239"/>
        <v>741936.60713864816</v>
      </c>
      <c r="AY848" s="49">
        <f t="shared" si="1324"/>
        <v>22024.799999999999</v>
      </c>
      <c r="AZ848" s="14">
        <v>76000</v>
      </c>
      <c r="BA848" s="16">
        <f t="shared" si="1241"/>
        <v>33.686417453899615</v>
      </c>
      <c r="BB848" t="e">
        <f>IF(BA848&lt;=#REF!,#REF!,IF(BA848&lt;=#REF!,#REF!,IF(BA848&lt;=#REF!,#REF!,IF(BA848&lt;=#REF!,#REF!,#REF!))))</f>
        <v>#REF!</v>
      </c>
      <c r="BC848" s="51">
        <v>5</v>
      </c>
      <c r="BD848" s="21">
        <v>70</v>
      </c>
      <c r="BE848" s="21">
        <v>6.4399999999999999E-2</v>
      </c>
      <c r="BF848" s="26">
        <f t="shared" si="1242"/>
        <v>1436.5938517063064</v>
      </c>
      <c r="BG848" s="21">
        <v>7</v>
      </c>
      <c r="BH848" s="21">
        <f t="shared" si="1243"/>
        <v>10.5</v>
      </c>
      <c r="BI848" s="28">
        <f t="shared" si="1244"/>
        <v>1.1390624999999999E-6</v>
      </c>
      <c r="BJ848" s="27">
        <f t="shared" si="1245"/>
        <v>1.1390624999999999E-6</v>
      </c>
      <c r="BK848" s="28">
        <f t="shared" si="1246"/>
        <v>1.7463268216136603E-5</v>
      </c>
      <c r="BL848" s="35">
        <f t="shared" si="1247"/>
        <v>5.8827494323819432E-4</v>
      </c>
      <c r="BM848" s="21" t="str">
        <f t="shared" si="1248"/>
        <v>Cr1</v>
      </c>
      <c r="BN848" s="51">
        <v>1</v>
      </c>
      <c r="BO848" s="21">
        <v>2</v>
      </c>
      <c r="BP848" s="50" t="s">
        <v>5497</v>
      </c>
      <c r="BQ848" s="14">
        <v>51448</v>
      </c>
      <c r="BR848">
        <f>IFERROR(VLOOKUP(AO848,'Model Failure data- Lines'!$A$37:$E$41,3,FALSE),'Model Failure data- Lines'!$C$37)</f>
        <v>5.2310000000000009E-2</v>
      </c>
      <c r="BS848" s="14">
        <f t="shared" si="1249"/>
        <v>38810.703919422689</v>
      </c>
      <c r="BT848" s="34">
        <f t="shared" si="1231"/>
        <v>19645.029644243259</v>
      </c>
      <c r="BU848" s="34">
        <f t="shared" si="1250"/>
        <v>1.9755991526740049</v>
      </c>
      <c r="BV848" s="54">
        <f t="shared" si="1251"/>
        <v>19165.67427517943</v>
      </c>
      <c r="BW848">
        <f>IFERROR(VLOOKUP(AO848,'Model Failure data- Lines'!$A$37:$E$41,4,FALSE),'Model Failure data- Lines'!$D$37)</f>
        <v>5.571000000000001E-2</v>
      </c>
      <c r="BX848" s="14">
        <f t="shared" si="1252"/>
        <v>41333.288383694096</v>
      </c>
      <c r="BY848" s="34">
        <f t="shared" si="1253"/>
        <v>17522.392472267467</v>
      </c>
      <c r="BZ848" s="71">
        <f t="shared" si="1254"/>
        <v>2.3588838367313092</v>
      </c>
      <c r="CA848" s="71">
        <f t="shared" si="1255"/>
        <v>23810.895911426629</v>
      </c>
      <c r="CB848" s="57">
        <v>2</v>
      </c>
      <c r="CC848">
        <f>IFERROR(VLOOKUP(AO848,'Model Failure data- Lines'!$A$37:$E$41,5,FALSE),'Model Failure data- Lines'!$E$37)</f>
        <v>6.1850000000000002E-2</v>
      </c>
      <c r="CD848" s="14">
        <f t="shared" si="1256"/>
        <v>45888.779151525392</v>
      </c>
      <c r="CE848" s="34">
        <f t="shared" si="1257"/>
        <v>13940.387106905648</v>
      </c>
      <c r="CF848" s="34">
        <f t="shared" si="1258"/>
        <v>3.2917865766291006</v>
      </c>
      <c r="CG848" s="54">
        <f t="shared" si="1259"/>
        <v>31948.392044619744</v>
      </c>
      <c r="CH848" t="e">
        <f>IFERROR(VLOOKUP(AO848,'Model Failure data- Lines'!#REF!,3,FALSE),'Model Failure data- Lines'!#REF!)</f>
        <v>#REF!</v>
      </c>
      <c r="CI848" s="14" t="e">
        <f t="shared" si="1260"/>
        <v>#REF!</v>
      </c>
      <c r="CJ848" s="34">
        <f t="shared" si="1261"/>
        <v>18842.989612741265</v>
      </c>
      <c r="CK848" s="34" t="e">
        <f t="shared" si="1262"/>
        <v>#REF!</v>
      </c>
      <c r="CL848" s="54" t="e">
        <f t="shared" si="1263"/>
        <v>#REF!</v>
      </c>
      <c r="CM848" t="e">
        <f>IFERROR(VLOOKUP(AO848,'Model Failure data- Lines'!#REF!,4,FALSE),'Model Failure data- Lines'!#REF!)</f>
        <v>#REF!</v>
      </c>
      <c r="CN848" s="14" t="e">
        <f t="shared" si="1264"/>
        <v>#REF!</v>
      </c>
      <c r="CO848" s="34">
        <f t="shared" si="1265"/>
        <v>16120.839124345064</v>
      </c>
      <c r="CP848" s="34" t="e">
        <f t="shared" si="1266"/>
        <v>#REF!</v>
      </c>
      <c r="CQ848" s="54" t="e">
        <f t="shared" si="1267"/>
        <v>#REF!</v>
      </c>
      <c r="CR848" t="e">
        <f>IFERROR(VLOOKUP(AO848,'Model Failure data- Lines'!#REF!,5,FALSE),'Model Failure data- Lines'!#REF!)</f>
        <v>#REF!</v>
      </c>
      <c r="CS848" s="14" t="e">
        <f t="shared" si="1268"/>
        <v>#REF!</v>
      </c>
      <c r="CT848" s="34">
        <f t="shared" si="1269"/>
        <v>11799.492121291207</v>
      </c>
      <c r="CU848" s="34" t="e">
        <f t="shared" si="1270"/>
        <v>#REF!</v>
      </c>
      <c r="CV848" s="54" t="e">
        <f t="shared" si="1271"/>
        <v>#REF!</v>
      </c>
      <c r="CW848" t="s">
        <v>459</v>
      </c>
      <c r="CZ848">
        <f t="shared" si="1272"/>
        <v>23810.895911426629</v>
      </c>
      <c r="DA848" s="34">
        <f t="shared" si="1273"/>
        <v>3058.2013413600002</v>
      </c>
      <c r="DB848" s="34">
        <f t="shared" si="1274"/>
        <v>19.62394991971524</v>
      </c>
      <c r="DC848" s="34">
        <f t="shared" si="1275"/>
        <v>5562.0495924143779</v>
      </c>
      <c r="DD848" s="9">
        <f t="shared" si="1276"/>
        <v>32693.413500000002</v>
      </c>
      <c r="DE848" s="59">
        <f t="shared" si="1277"/>
        <v>7.398882259187621E-2</v>
      </c>
      <c r="DF848" s="59">
        <f t="shared" si="1278"/>
        <v>4.7477349824062996E-4</v>
      </c>
      <c r="DG848" s="59">
        <f t="shared" si="1279"/>
        <v>0.13456586228470988</v>
      </c>
      <c r="DH848" s="59">
        <f t="shared" si="1280"/>
        <v>0.79097054162517333</v>
      </c>
      <c r="DI848" s="14">
        <f t="shared" si="1281"/>
        <v>1761.7401533441753</v>
      </c>
      <c r="DJ848" s="14">
        <f t="shared" si="1282"/>
        <v>11.304782348111534</v>
      </c>
      <c r="DK848" s="14">
        <f t="shared" si="1283"/>
        <v>3204.1337400925968</v>
      </c>
      <c r="DL848" s="14">
        <f t="shared" si="1284"/>
        <v>18833.717235641747</v>
      </c>
      <c r="DM848">
        <f t="shared" si="1285"/>
        <v>31948.392044619744</v>
      </c>
      <c r="DN848" s="34">
        <f t="shared" si="1286"/>
        <v>3395.2567395999999</v>
      </c>
      <c r="DO848" s="34">
        <f t="shared" si="1287"/>
        <v>21.786776207761399</v>
      </c>
      <c r="DP848" s="34">
        <f t="shared" si="1288"/>
        <v>6175.0631357176308</v>
      </c>
      <c r="DQ848" s="9">
        <f t="shared" si="1289"/>
        <v>36296.672500000001</v>
      </c>
      <c r="DR848" s="59">
        <f t="shared" si="1290"/>
        <v>7.398882259187621E-2</v>
      </c>
      <c r="DS848" s="59">
        <f t="shared" si="1291"/>
        <v>4.7477349824062996E-4</v>
      </c>
      <c r="DT848" s="59">
        <f t="shared" si="1292"/>
        <v>0.13456586228470985</v>
      </c>
      <c r="DU848" s="59">
        <f t="shared" si="1293"/>
        <v>0.79097054162517333</v>
      </c>
      <c r="DV848" s="14">
        <f t="shared" si="1294"/>
        <v>2363.8239110850795</v>
      </c>
      <c r="DW848" s="14">
        <f t="shared" si="1295"/>
        <v>15.168249854187231</v>
      </c>
      <c r="DX848" s="14">
        <f t="shared" si="1296"/>
        <v>4299.1629240942202</v>
      </c>
      <c r="DY848" s="14">
        <f t="shared" si="1297"/>
        <v>25270.236959586258</v>
      </c>
      <c r="DZ848" s="34" t="e">
        <f t="shared" si="1298"/>
        <v>#REF!</v>
      </c>
      <c r="EA848" s="34" t="e">
        <f t="shared" si="1299"/>
        <v>#REF!</v>
      </c>
      <c r="EB848" s="34" t="e">
        <f t="shared" si="1300"/>
        <v>#REF!</v>
      </c>
      <c r="EC848" s="34" t="e">
        <f t="shared" si="1301"/>
        <v>#REF!</v>
      </c>
      <c r="ED848" s="34" t="e">
        <f t="shared" si="1302"/>
        <v>#REF!</v>
      </c>
      <c r="EE848" s="59" t="e">
        <f t="shared" si="1303"/>
        <v>#REF!</v>
      </c>
      <c r="EF848" s="59" t="e">
        <f t="shared" si="1304"/>
        <v>#REF!</v>
      </c>
      <c r="EG848" s="59" t="e">
        <f t="shared" si="1305"/>
        <v>#REF!</v>
      </c>
      <c r="EH848" s="59" t="e">
        <f t="shared" si="1306"/>
        <v>#REF!</v>
      </c>
      <c r="EI848" s="14" t="e">
        <f t="shared" si="1307"/>
        <v>#REF!</v>
      </c>
      <c r="EJ848" s="14" t="e">
        <f t="shared" si="1308"/>
        <v>#REF!</v>
      </c>
      <c r="EK848" s="14" t="e">
        <f t="shared" si="1309"/>
        <v>#REF!</v>
      </c>
      <c r="EL848" s="14" t="e">
        <f t="shared" si="1310"/>
        <v>#REF!</v>
      </c>
      <c r="EM848" t="e">
        <f t="shared" si="1311"/>
        <v>#REF!</v>
      </c>
      <c r="EN848" s="34" t="e">
        <f t="shared" si="1312"/>
        <v>#REF!</v>
      </c>
      <c r="EO848" s="34" t="e">
        <f t="shared" si="1313"/>
        <v>#REF!</v>
      </c>
      <c r="EP848" s="34" t="e">
        <f t="shared" si="1314"/>
        <v>#REF!</v>
      </c>
      <c r="EQ848" s="34" t="e">
        <f t="shared" si="1315"/>
        <v>#REF!</v>
      </c>
      <c r="ER848" s="59" t="e">
        <f t="shared" si="1316"/>
        <v>#REF!</v>
      </c>
      <c r="ES848" s="59" t="e">
        <f t="shared" si="1317"/>
        <v>#REF!</v>
      </c>
      <c r="ET848" s="59" t="e">
        <f t="shared" si="1318"/>
        <v>#REF!</v>
      </c>
      <c r="EU848" s="59" t="e">
        <f t="shared" si="1319"/>
        <v>#REF!</v>
      </c>
      <c r="EV848" s="14" t="e">
        <f t="shared" si="1320"/>
        <v>#REF!</v>
      </c>
      <c r="EW848" s="14" t="e">
        <f t="shared" si="1321"/>
        <v>#REF!</v>
      </c>
      <c r="EX848" s="14" t="e">
        <f t="shared" si="1322"/>
        <v>#REF!</v>
      </c>
      <c r="EY848" s="14" t="e">
        <f t="shared" si="1323"/>
        <v>#REF!</v>
      </c>
    </row>
    <row r="849" spans="1:155" x14ac:dyDescent="0.2">
      <c r="A849" s="17">
        <v>30073453</v>
      </c>
      <c r="B849" t="s">
        <v>62</v>
      </c>
      <c r="C849" t="s">
        <v>1911</v>
      </c>
      <c r="D849" t="s">
        <v>1912</v>
      </c>
      <c r="E849" t="s">
        <v>472</v>
      </c>
      <c r="F849" t="s">
        <v>66</v>
      </c>
      <c r="G849" t="s">
        <v>42</v>
      </c>
      <c r="H849" t="s">
        <v>1913</v>
      </c>
      <c r="I849" t="s">
        <v>68</v>
      </c>
      <c r="J849" s="19" t="s">
        <v>69</v>
      </c>
      <c r="K849" t="s">
        <v>70</v>
      </c>
      <c r="L849">
        <v>1966</v>
      </c>
      <c r="M849">
        <f t="shared" si="1232"/>
        <v>1966</v>
      </c>
      <c r="N849">
        <v>53</v>
      </c>
      <c r="O849" s="19">
        <f t="shared" si="1233"/>
        <v>53</v>
      </c>
      <c r="P849" t="s">
        <v>80</v>
      </c>
      <c r="Q849" s="19" t="str">
        <f t="shared" si="1234"/>
        <v>50-60</v>
      </c>
      <c r="R849" s="23">
        <v>275.8</v>
      </c>
      <c r="S849" s="15">
        <f t="shared" si="1235"/>
        <v>0.27579999999999999</v>
      </c>
      <c r="T849">
        <v>30253177</v>
      </c>
      <c r="U849" t="s">
        <v>45</v>
      </c>
      <c r="V849" t="s">
        <v>46</v>
      </c>
      <c r="W849" t="s">
        <v>47</v>
      </c>
      <c r="X849" t="s">
        <v>48</v>
      </c>
      <c r="Y849" t="s">
        <v>175</v>
      </c>
      <c r="Z849" t="s">
        <v>1914</v>
      </c>
      <c r="AA849" t="s">
        <v>1915</v>
      </c>
      <c r="AB849" t="s">
        <v>133</v>
      </c>
      <c r="AC849">
        <v>1966</v>
      </c>
      <c r="AD849">
        <v>106</v>
      </c>
      <c r="AE849" t="str">
        <f t="shared" si="1236"/>
        <v>&gt;80</v>
      </c>
      <c r="AF849">
        <v>-37.690922739999998</v>
      </c>
      <c r="AG849">
        <v>144.98114803000001</v>
      </c>
      <c r="AH849" t="s">
        <v>75</v>
      </c>
      <c r="AI849" t="s">
        <v>76</v>
      </c>
      <c r="AJ849" s="33" t="s">
        <v>722</v>
      </c>
      <c r="AL849" t="s">
        <v>78</v>
      </c>
      <c r="AM849" t="s">
        <v>79</v>
      </c>
      <c r="AN849">
        <v>220</v>
      </c>
      <c r="AO849" s="69">
        <v>2</v>
      </c>
      <c r="AP849">
        <v>2</v>
      </c>
      <c r="AQ849">
        <v>0</v>
      </c>
      <c r="AR849">
        <v>2</v>
      </c>
      <c r="AS849" s="82" t="str">
        <f t="shared" si="1237"/>
        <v>Gw-0-2</v>
      </c>
      <c r="AT849" s="14">
        <f t="shared" si="1238"/>
        <v>51448</v>
      </c>
      <c r="AU849" s="81">
        <f>VLOOKUP(C849,Bushfire_Vlookup!$F$2:$H$12575,3,FALSE)</f>
        <v>375.060228</v>
      </c>
      <c r="AV849" s="14">
        <f>VLOOKUP(AS849,Safety_collateral_Vlookup!$J$3:$L$20,2,FALSE)</f>
        <v>93570.139925214826</v>
      </c>
      <c r="AW849" s="14">
        <f>VLOOKUP(AS849,Safety_collateral_Vlookup!$J$3:$L$20,3,FALSE)</f>
        <v>550000</v>
      </c>
      <c r="AX849" s="48">
        <f t="shared" si="1239"/>
        <v>741984.54456348019</v>
      </c>
      <c r="AY849" s="49">
        <f t="shared" si="1324"/>
        <v>20960.8</v>
      </c>
      <c r="AZ849" s="14">
        <v>76000</v>
      </c>
      <c r="BA849" s="16">
        <f t="shared" si="1241"/>
        <v>35.398674886620746</v>
      </c>
      <c r="BB849" t="e">
        <f>IF(BA849&lt;=#REF!,#REF!,IF(BA849&lt;=#REF!,#REF!,IF(BA849&lt;=#REF!,#REF!,IF(BA849&lt;=#REF!,#REF!,#REF!))))</f>
        <v>#REF!</v>
      </c>
      <c r="BC849" s="51">
        <v>5</v>
      </c>
      <c r="BD849" s="21">
        <v>70</v>
      </c>
      <c r="BE849" s="21">
        <v>6.4399999999999999E-2</v>
      </c>
      <c r="BF849" s="26">
        <f t="shared" si="1242"/>
        <v>1367.1931825417505</v>
      </c>
      <c r="BG849" s="21">
        <v>7</v>
      </c>
      <c r="BH849" s="21">
        <f t="shared" si="1243"/>
        <v>10.5</v>
      </c>
      <c r="BI849" s="28">
        <f t="shared" si="1244"/>
        <v>1.1390624999999999E-6</v>
      </c>
      <c r="BJ849" s="27">
        <f t="shared" si="1245"/>
        <v>1.1390624999999999E-6</v>
      </c>
      <c r="BK849" s="28">
        <f t="shared" si="1246"/>
        <v>1.7463268216136603E-5</v>
      </c>
      <c r="BL849" s="35">
        <f t="shared" si="1247"/>
        <v>6.1817655404087699E-4</v>
      </c>
      <c r="BM849" s="21" t="str">
        <f t="shared" si="1248"/>
        <v>Cr1</v>
      </c>
      <c r="BN849" s="51">
        <v>1</v>
      </c>
      <c r="BO849" s="21">
        <v>2</v>
      </c>
      <c r="BP849" s="50" t="s">
        <v>5497</v>
      </c>
      <c r="BQ849" s="14">
        <v>51448</v>
      </c>
      <c r="BR849">
        <f>IFERROR(VLOOKUP(AO849,'Model Failure data- Lines'!$A$37:$E$41,3,FALSE),'Model Failure data- Lines'!$C$37)</f>
        <v>5.2310000000000009E-2</v>
      </c>
      <c r="BS849" s="14">
        <f t="shared" si="1249"/>
        <v>38813.211526115658</v>
      </c>
      <c r="BT849" s="34">
        <f t="shared" si="1231"/>
        <v>18695.994395729093</v>
      </c>
      <c r="BU849" s="34">
        <f t="shared" si="1250"/>
        <v>2.0760174989666309</v>
      </c>
      <c r="BV849" s="54">
        <f t="shared" si="1251"/>
        <v>20117.217130386565</v>
      </c>
      <c r="BW849">
        <f>IFERROR(VLOOKUP(AO849,'Model Failure data- Lines'!$A$37:$E$41,4,FALSE),'Model Failure data- Lines'!$D$37)</f>
        <v>5.571000000000001E-2</v>
      </c>
      <c r="BX849" s="14">
        <f t="shared" si="1252"/>
        <v>41335.95897763149</v>
      </c>
      <c r="BY849" s="34">
        <f t="shared" si="1253"/>
        <v>16675.900082302855</v>
      </c>
      <c r="BZ849" s="71">
        <f t="shared" si="1254"/>
        <v>2.478784279926149</v>
      </c>
      <c r="CA849" s="71">
        <f t="shared" si="1255"/>
        <v>24660.058895328635</v>
      </c>
      <c r="CB849" s="57">
        <v>2</v>
      </c>
      <c r="CC849">
        <f>IFERROR(VLOOKUP(AO849,'Model Failure data- Lines'!$A$37:$E$41,5,FALSE),'Model Failure data- Lines'!$E$37)</f>
        <v>6.1850000000000002E-2</v>
      </c>
      <c r="CD849" s="14">
        <f t="shared" si="1256"/>
        <v>45891.74408125125</v>
      </c>
      <c r="CE849" s="34">
        <f t="shared" si="1257"/>
        <v>13266.938454398129</v>
      </c>
      <c r="CF849" s="34">
        <f t="shared" si="1258"/>
        <v>3.4591058245271094</v>
      </c>
      <c r="CG849" s="54">
        <f t="shared" si="1259"/>
        <v>32624.805626853122</v>
      </c>
      <c r="CH849" t="e">
        <f>IFERROR(VLOOKUP(AO849,'Model Failure data- Lines'!#REF!,3,FALSE),'Model Failure data- Lines'!#REF!)</f>
        <v>#REF!</v>
      </c>
      <c r="CI849" s="14" t="e">
        <f t="shared" si="1260"/>
        <v>#REF!</v>
      </c>
      <c r="CJ849" s="34">
        <f t="shared" si="1261"/>
        <v>17932.70025946874</v>
      </c>
      <c r="CK849" s="34" t="e">
        <f t="shared" si="1262"/>
        <v>#REF!</v>
      </c>
      <c r="CL849" s="54" t="e">
        <f t="shared" si="1263"/>
        <v>#REF!</v>
      </c>
      <c r="CM849" t="e">
        <f>IFERROR(VLOOKUP(AO849,'Model Failure data- Lines'!#REF!,4,FALSE),'Model Failure data- Lines'!#REF!)</f>
        <v>#REF!</v>
      </c>
      <c r="CN849" s="14" t="e">
        <f t="shared" si="1264"/>
        <v>#REF!</v>
      </c>
      <c r="CO849" s="34">
        <f t="shared" si="1265"/>
        <v>15342.054625584433</v>
      </c>
      <c r="CP849" s="34" t="e">
        <f t="shared" si="1266"/>
        <v>#REF!</v>
      </c>
      <c r="CQ849" s="54" t="e">
        <f t="shared" si="1267"/>
        <v>#REF!</v>
      </c>
      <c r="CR849" t="e">
        <f>IFERROR(VLOOKUP(AO849,'Model Failure data- Lines'!#REF!,5,FALSE),'Model Failure data- Lines'!#REF!)</f>
        <v>#REF!</v>
      </c>
      <c r="CS849" s="14" t="e">
        <f t="shared" si="1268"/>
        <v>#REF!</v>
      </c>
      <c r="CT849" s="34">
        <f t="shared" si="1269"/>
        <v>11229.468347315786</v>
      </c>
      <c r="CU849" s="34" t="e">
        <f t="shared" si="1270"/>
        <v>#REF!</v>
      </c>
      <c r="CV849" s="54" t="e">
        <f t="shared" si="1271"/>
        <v>#REF!</v>
      </c>
      <c r="CW849" t="s">
        <v>133</v>
      </c>
      <c r="CZ849">
        <f t="shared" si="1272"/>
        <v>24660.058895328635</v>
      </c>
      <c r="DA849" s="34">
        <f t="shared" si="1273"/>
        <v>3058.2013413600002</v>
      </c>
      <c r="DB849" s="34">
        <f t="shared" si="1274"/>
        <v>22.294543857105964</v>
      </c>
      <c r="DC849" s="34">
        <f t="shared" si="1275"/>
        <v>5562.0495924143779</v>
      </c>
      <c r="DD849" s="9">
        <f t="shared" si="1276"/>
        <v>32693.413500000002</v>
      </c>
      <c r="DE849" s="59">
        <f t="shared" si="1277"/>
        <v>7.3984042393087174E-2</v>
      </c>
      <c r="DF849" s="59">
        <f t="shared" si="1278"/>
        <v>5.3934986410186867E-4</v>
      </c>
      <c r="DG849" s="59">
        <f t="shared" si="1279"/>
        <v>0.13455716838272028</v>
      </c>
      <c r="DH849" s="59">
        <f t="shared" si="1280"/>
        <v>0.79091943936009057</v>
      </c>
      <c r="DI849" s="14">
        <f t="shared" si="1281"/>
        <v>1824.4508427280205</v>
      </c>
      <c r="DJ849" s="14">
        <f t="shared" si="1282"/>
        <v>13.300399413939576</v>
      </c>
      <c r="DK849" s="14">
        <f t="shared" si="1283"/>
        <v>3318.187697106534</v>
      </c>
      <c r="DL849" s="14">
        <f t="shared" si="1284"/>
        <v>19504.119956080136</v>
      </c>
      <c r="DM849">
        <f t="shared" si="1285"/>
        <v>32624.805626853125</v>
      </c>
      <c r="DN849" s="34">
        <f t="shared" si="1286"/>
        <v>3395.2567395999999</v>
      </c>
      <c r="DO849" s="34">
        <f t="shared" si="1287"/>
        <v>24.751705933620599</v>
      </c>
      <c r="DP849" s="34">
        <f t="shared" si="1288"/>
        <v>6175.0631357176308</v>
      </c>
      <c r="DQ849" s="9">
        <f t="shared" si="1289"/>
        <v>36296.672500000001</v>
      </c>
      <c r="DR849" s="59">
        <f t="shared" si="1290"/>
        <v>7.3984042393087174E-2</v>
      </c>
      <c r="DS849" s="59">
        <f t="shared" si="1291"/>
        <v>5.3934986410186867E-4</v>
      </c>
      <c r="DT849" s="59">
        <f t="shared" si="1292"/>
        <v>0.13455716838272028</v>
      </c>
      <c r="DU849" s="59">
        <f t="shared" si="1293"/>
        <v>0.79091943936009068</v>
      </c>
      <c r="DV849" s="14">
        <f t="shared" si="1294"/>
        <v>2413.7150025633305</v>
      </c>
      <c r="DW849" s="14">
        <f t="shared" si="1295"/>
        <v>17.596184481193113</v>
      </c>
      <c r="DX849" s="14">
        <f t="shared" si="1296"/>
        <v>4389.9014641859949</v>
      </c>
      <c r="DY849" s="14">
        <f t="shared" si="1297"/>
        <v>25803.592975622603</v>
      </c>
      <c r="DZ849" s="34" t="e">
        <f t="shared" si="1298"/>
        <v>#REF!</v>
      </c>
      <c r="EA849" s="34" t="e">
        <f t="shared" si="1299"/>
        <v>#REF!</v>
      </c>
      <c r="EB849" s="34" t="e">
        <f t="shared" si="1300"/>
        <v>#REF!</v>
      </c>
      <c r="EC849" s="34" t="e">
        <f t="shared" si="1301"/>
        <v>#REF!</v>
      </c>
      <c r="ED849" s="34" t="e">
        <f t="shared" si="1302"/>
        <v>#REF!</v>
      </c>
      <c r="EE849" s="59" t="e">
        <f t="shared" si="1303"/>
        <v>#REF!</v>
      </c>
      <c r="EF849" s="59" t="e">
        <f t="shared" si="1304"/>
        <v>#REF!</v>
      </c>
      <c r="EG849" s="59" t="e">
        <f t="shared" si="1305"/>
        <v>#REF!</v>
      </c>
      <c r="EH849" s="59" t="e">
        <f t="shared" si="1306"/>
        <v>#REF!</v>
      </c>
      <c r="EI849" s="14" t="e">
        <f t="shared" si="1307"/>
        <v>#REF!</v>
      </c>
      <c r="EJ849" s="14" t="e">
        <f t="shared" si="1308"/>
        <v>#REF!</v>
      </c>
      <c r="EK849" s="14" t="e">
        <f t="shared" si="1309"/>
        <v>#REF!</v>
      </c>
      <c r="EL849" s="14" t="e">
        <f t="shared" si="1310"/>
        <v>#REF!</v>
      </c>
      <c r="EM849" t="e">
        <f t="shared" si="1311"/>
        <v>#REF!</v>
      </c>
      <c r="EN849" s="34" t="e">
        <f t="shared" si="1312"/>
        <v>#REF!</v>
      </c>
      <c r="EO849" s="34" t="e">
        <f t="shared" si="1313"/>
        <v>#REF!</v>
      </c>
      <c r="EP849" s="34" t="e">
        <f t="shared" si="1314"/>
        <v>#REF!</v>
      </c>
      <c r="EQ849" s="34" t="e">
        <f t="shared" si="1315"/>
        <v>#REF!</v>
      </c>
      <c r="ER849" s="59" t="e">
        <f t="shared" si="1316"/>
        <v>#REF!</v>
      </c>
      <c r="ES849" s="59" t="e">
        <f t="shared" si="1317"/>
        <v>#REF!</v>
      </c>
      <c r="ET849" s="59" t="e">
        <f t="shared" si="1318"/>
        <v>#REF!</v>
      </c>
      <c r="EU849" s="59" t="e">
        <f t="shared" si="1319"/>
        <v>#REF!</v>
      </c>
      <c r="EV849" s="14" t="e">
        <f t="shared" si="1320"/>
        <v>#REF!</v>
      </c>
      <c r="EW849" s="14" t="e">
        <f t="shared" si="1321"/>
        <v>#REF!</v>
      </c>
      <c r="EX849" s="14" t="e">
        <f t="shared" si="1322"/>
        <v>#REF!</v>
      </c>
      <c r="EY849" s="14" t="e">
        <f t="shared" si="1323"/>
        <v>#REF!</v>
      </c>
    </row>
    <row r="850" spans="1:155" x14ac:dyDescent="0.2">
      <c r="A850" s="17">
        <v>30080030</v>
      </c>
      <c r="B850" t="s">
        <v>62</v>
      </c>
      <c r="C850" t="s">
        <v>2001</v>
      </c>
      <c r="D850" t="s">
        <v>2002</v>
      </c>
      <c r="E850" t="s">
        <v>1105</v>
      </c>
      <c r="F850" t="s">
        <v>66</v>
      </c>
      <c r="G850" t="s">
        <v>42</v>
      </c>
      <c r="H850" t="s">
        <v>2003</v>
      </c>
      <c r="I850" t="s">
        <v>68</v>
      </c>
      <c r="J850" s="19" t="s">
        <v>69</v>
      </c>
      <c r="K850" t="s">
        <v>70</v>
      </c>
      <c r="L850">
        <v>1966</v>
      </c>
      <c r="M850">
        <f t="shared" si="1232"/>
        <v>1966</v>
      </c>
      <c r="N850">
        <v>53</v>
      </c>
      <c r="O850" s="19">
        <f t="shared" si="1233"/>
        <v>53</v>
      </c>
      <c r="P850" t="s">
        <v>80</v>
      </c>
      <c r="Q850" s="19" t="str">
        <f t="shared" si="1234"/>
        <v>50-60</v>
      </c>
      <c r="R850" s="23">
        <v>408.6</v>
      </c>
      <c r="S850" s="15">
        <f t="shared" si="1235"/>
        <v>0.40860000000000002</v>
      </c>
      <c r="T850">
        <v>30254754</v>
      </c>
      <c r="U850" t="s">
        <v>45</v>
      </c>
      <c r="V850" t="s">
        <v>46</v>
      </c>
      <c r="W850" t="s">
        <v>47</v>
      </c>
      <c r="X850" t="s">
        <v>48</v>
      </c>
      <c r="Y850" t="s">
        <v>175</v>
      </c>
      <c r="Z850" t="s">
        <v>2004</v>
      </c>
      <c r="AA850" t="s">
        <v>2005</v>
      </c>
      <c r="AB850" t="s">
        <v>168</v>
      </c>
      <c r="AC850">
        <v>1966</v>
      </c>
      <c r="AD850">
        <v>106</v>
      </c>
      <c r="AE850" t="str">
        <f t="shared" si="1236"/>
        <v>&gt;80</v>
      </c>
      <c r="AF850">
        <v>-37.691396900000001</v>
      </c>
      <c r="AG850">
        <v>144.97373385</v>
      </c>
      <c r="AH850" t="s">
        <v>75</v>
      </c>
      <c r="AI850" t="s">
        <v>76</v>
      </c>
      <c r="AJ850" s="33" t="s">
        <v>722</v>
      </c>
      <c r="AL850" t="s">
        <v>78</v>
      </c>
      <c r="AM850" t="s">
        <v>79</v>
      </c>
      <c r="AN850">
        <v>220</v>
      </c>
      <c r="AO850" s="69">
        <v>2</v>
      </c>
      <c r="AP850">
        <v>2</v>
      </c>
      <c r="AQ850">
        <v>3</v>
      </c>
      <c r="AR850">
        <v>1</v>
      </c>
      <c r="AS850" s="82" t="str">
        <f t="shared" si="1237"/>
        <v>Gw-3-1</v>
      </c>
      <c r="AT850" s="14">
        <f t="shared" si="1238"/>
        <v>51448</v>
      </c>
      <c r="AU850" s="81">
        <f>VLOOKUP(C850,Bushfire_Vlookup!$F$2:$H$12575,3,FALSE)</f>
        <v>383.14971400000002</v>
      </c>
      <c r="AV850" s="14">
        <f>VLOOKUP(AS850,Safety_collateral_Vlookup!$J$3:$L$20,2,FALSE)</f>
        <v>2292990.7140716286</v>
      </c>
      <c r="AW850" s="14">
        <f>VLOOKUP(AS850,Safety_collateral_Vlookup!$J$3:$L$20,3,FALSE)</f>
        <v>148000</v>
      </c>
      <c r="AX850" s="48">
        <f t="shared" si="1239"/>
        <v>2659840.9286592659</v>
      </c>
      <c r="AY850" s="49">
        <f t="shared" si="1324"/>
        <v>31053.600000000002</v>
      </c>
      <c r="AZ850" s="14">
        <v>76000</v>
      </c>
      <c r="BA850" s="16">
        <f t="shared" si="1241"/>
        <v>85.65322309359513</v>
      </c>
      <c r="BB850" t="e">
        <f>IF(BA850&lt;=#REF!,#REF!,IF(BA850&lt;=#REF!,#REF!,IF(BA850&lt;=#REF!,#REF!,IF(BA850&lt;=#REF!,#REF!,#REF!))))</f>
        <v>#REF!</v>
      </c>
      <c r="BC850" s="51">
        <v>5</v>
      </c>
      <c r="BD850" s="21">
        <v>70</v>
      </c>
      <c r="BE850" s="21">
        <v>6.4399999999999999E-2</v>
      </c>
      <c r="BF850" s="26">
        <f t="shared" si="1242"/>
        <v>2025.5081014741093</v>
      </c>
      <c r="BG850" s="21">
        <v>7</v>
      </c>
      <c r="BH850" s="21">
        <f t="shared" si="1243"/>
        <v>10.5</v>
      </c>
      <c r="BI850" s="28">
        <f t="shared" si="1244"/>
        <v>1.1390624999999999E-6</v>
      </c>
      <c r="BJ850" s="27">
        <f t="shared" si="1245"/>
        <v>1.1390624999999999E-6</v>
      </c>
      <c r="BK850" s="28">
        <f t="shared" si="1246"/>
        <v>1.7463268216136599E-5</v>
      </c>
      <c r="BL850" s="35">
        <f t="shared" si="1247"/>
        <v>1.4957852084600373E-3</v>
      </c>
      <c r="BM850" s="21" t="str">
        <f t="shared" si="1248"/>
        <v>Cr1</v>
      </c>
      <c r="BN850" s="51">
        <v>1</v>
      </c>
      <c r="BO850" s="21">
        <v>2</v>
      </c>
      <c r="BP850" s="50" t="s">
        <v>5497</v>
      </c>
      <c r="BQ850" s="14">
        <v>51448</v>
      </c>
      <c r="BR850">
        <f>IFERROR(VLOOKUP(AO850,'Model Failure data- Lines'!$A$37:$E$41,3,FALSE),'Model Failure data- Lines'!$C$37)</f>
        <v>5.2310000000000009E-2</v>
      </c>
      <c r="BS850" s="14">
        <f t="shared" si="1249"/>
        <v>139136.27897816623</v>
      </c>
      <c r="BT850" s="34">
        <f t="shared" si="1231"/>
        <v>27698.271610206339</v>
      </c>
      <c r="BU850" s="34">
        <f t="shared" si="1250"/>
        <v>5.0232837967729687</v>
      </c>
      <c r="BV850" s="54">
        <f t="shared" si="1251"/>
        <v>111438.00736795989</v>
      </c>
      <c r="BW850">
        <f>IFERROR(VLOOKUP(AO850,'Model Failure data- Lines'!$A$37:$E$41,4,FALSE),'Model Failure data- Lines'!$D$37)</f>
        <v>5.571000000000001E-2</v>
      </c>
      <c r="BX850" s="14">
        <f t="shared" si="1252"/>
        <v>148179.73813560774</v>
      </c>
      <c r="BY850" s="34">
        <f t="shared" si="1253"/>
        <v>24705.485038538605</v>
      </c>
      <c r="BZ850" s="71">
        <f t="shared" si="1254"/>
        <v>5.9978477615176971</v>
      </c>
      <c r="CA850" s="71">
        <f t="shared" si="1255"/>
        <v>123474.25309706913</v>
      </c>
      <c r="CB850" s="57">
        <v>2</v>
      </c>
      <c r="CC850">
        <f>IFERROR(VLOOKUP(AO850,'Model Failure data- Lines'!$A$37:$E$41,5,FALSE),'Model Failure data- Lines'!$E$37)</f>
        <v>6.1850000000000002E-2</v>
      </c>
      <c r="CD850" s="14">
        <f t="shared" si="1256"/>
        <v>164511.16143757559</v>
      </c>
      <c r="CE850" s="34">
        <f t="shared" si="1257"/>
        <v>19655.079958183742</v>
      </c>
      <c r="CF850" s="34">
        <f t="shared" si="1258"/>
        <v>8.3699054792742498</v>
      </c>
      <c r="CG850" s="54">
        <f t="shared" si="1259"/>
        <v>144856.08147939184</v>
      </c>
      <c r="CH850" t="e">
        <f>IFERROR(VLOOKUP(AO850,'Model Failure data- Lines'!#REF!,3,FALSE),'Model Failure data- Lines'!#REF!)</f>
        <v>#REF!</v>
      </c>
      <c r="CI850" s="14" t="e">
        <f t="shared" si="1260"/>
        <v>#REF!</v>
      </c>
      <c r="CJ850" s="34">
        <f t="shared" si="1261"/>
        <v>26567.444981939549</v>
      </c>
      <c r="CK850" s="34" t="e">
        <f t="shared" si="1262"/>
        <v>#REF!</v>
      </c>
      <c r="CL850" s="54" t="e">
        <f t="shared" si="1263"/>
        <v>#REF!</v>
      </c>
      <c r="CM850" t="e">
        <f>IFERROR(VLOOKUP(AO850,'Model Failure data- Lines'!#REF!,4,FALSE),'Model Failure data- Lines'!#REF!)</f>
        <v>#REF!</v>
      </c>
      <c r="CN850" s="14" t="e">
        <f t="shared" si="1264"/>
        <v>#REF!</v>
      </c>
      <c r="CO850" s="34">
        <f t="shared" si="1265"/>
        <v>22729.381870970996</v>
      </c>
      <c r="CP850" s="34" t="e">
        <f t="shared" si="1266"/>
        <v>#REF!</v>
      </c>
      <c r="CQ850" s="54" t="e">
        <f t="shared" si="1267"/>
        <v>#REF!</v>
      </c>
      <c r="CR850" t="e">
        <f>IFERROR(VLOOKUP(AO850,'Model Failure data- Lines'!#REF!,5,FALSE),'Model Failure data- Lines'!#REF!)</f>
        <v>#REF!</v>
      </c>
      <c r="CS850" s="14" t="e">
        <f t="shared" si="1268"/>
        <v>#REF!</v>
      </c>
      <c r="CT850" s="34">
        <f t="shared" si="1269"/>
        <v>16636.551003311208</v>
      </c>
      <c r="CU850" s="34" t="e">
        <f t="shared" si="1270"/>
        <v>#REF!</v>
      </c>
      <c r="CV850" s="54" t="e">
        <f t="shared" si="1271"/>
        <v>#REF!</v>
      </c>
      <c r="CW850" t="s">
        <v>168</v>
      </c>
      <c r="CZ850">
        <f t="shared" si="1272"/>
        <v>123474.25309706913</v>
      </c>
      <c r="DA850" s="34">
        <f t="shared" si="1273"/>
        <v>3058.2013413600002</v>
      </c>
      <c r="DB850" s="34">
        <f t="shared" si="1274"/>
        <v>22.775403694924982</v>
      </c>
      <c r="DC850" s="34">
        <f t="shared" si="1275"/>
        <v>136301.26103055279</v>
      </c>
      <c r="DD850" s="9">
        <f t="shared" si="1276"/>
        <v>8797.5003600000018</v>
      </c>
      <c r="DE850" s="59">
        <f t="shared" si="1277"/>
        <v>2.0638458265874824E-2</v>
      </c>
      <c r="DF850" s="59">
        <f t="shared" si="1278"/>
        <v>1.5370120086244119E-4</v>
      </c>
      <c r="DG850" s="59">
        <f t="shared" si="1279"/>
        <v>0.91983737281149547</v>
      </c>
      <c r="DH850" s="59">
        <f t="shared" si="1280"/>
        <v>5.9370467721767108E-2</v>
      </c>
      <c r="DI850" s="14">
        <f t="shared" si="1281"/>
        <v>2548.3182194539263</v>
      </c>
      <c r="DJ850" s="14">
        <f t="shared" si="1282"/>
        <v>18.978140976612522</v>
      </c>
      <c r="DK850" s="14">
        <f t="shared" si="1283"/>
        <v>113576.23257866973</v>
      </c>
      <c r="DL850" s="14">
        <f t="shared" si="1284"/>
        <v>7330.7241579688462</v>
      </c>
      <c r="DM850">
        <f t="shared" si="1285"/>
        <v>144856.08147939184</v>
      </c>
      <c r="DN850" s="34">
        <f t="shared" si="1286"/>
        <v>3395.2567395999999</v>
      </c>
      <c r="DO850" s="34">
        <f t="shared" si="1287"/>
        <v>25.285563068230299</v>
      </c>
      <c r="DP850" s="34">
        <f t="shared" si="1288"/>
        <v>151323.51453490736</v>
      </c>
      <c r="DQ850" s="9">
        <f t="shared" si="1289"/>
        <v>9767.1045999999988</v>
      </c>
      <c r="DR850" s="59">
        <f t="shared" si="1290"/>
        <v>2.0638458265874828E-2</v>
      </c>
      <c r="DS850" s="59">
        <f t="shared" si="1291"/>
        <v>1.5370120086244122E-4</v>
      </c>
      <c r="DT850" s="59">
        <f t="shared" si="1292"/>
        <v>0.91983737281149558</v>
      </c>
      <c r="DU850" s="59">
        <f t="shared" si="1293"/>
        <v>5.9370467721767108E-2</v>
      </c>
      <c r="DV850" s="14">
        <f t="shared" si="1294"/>
        <v>2989.6061921705918</v>
      </c>
      <c r="DW850" s="14">
        <f t="shared" si="1295"/>
        <v>22.264553675610156</v>
      </c>
      <c r="DX850" s="14">
        <f t="shared" si="1296"/>
        <v>133244.03742377175</v>
      </c>
      <c r="DY850" s="14">
        <f t="shared" si="1297"/>
        <v>8600.1733097738997</v>
      </c>
      <c r="DZ850" s="34" t="e">
        <f t="shared" si="1298"/>
        <v>#REF!</v>
      </c>
      <c r="EA850" s="34" t="e">
        <f t="shared" si="1299"/>
        <v>#REF!</v>
      </c>
      <c r="EB850" s="34" t="e">
        <f t="shared" si="1300"/>
        <v>#REF!</v>
      </c>
      <c r="EC850" s="34" t="e">
        <f t="shared" si="1301"/>
        <v>#REF!</v>
      </c>
      <c r="ED850" s="34" t="e">
        <f t="shared" si="1302"/>
        <v>#REF!</v>
      </c>
      <c r="EE850" s="59" t="e">
        <f t="shared" si="1303"/>
        <v>#REF!</v>
      </c>
      <c r="EF850" s="59" t="e">
        <f t="shared" si="1304"/>
        <v>#REF!</v>
      </c>
      <c r="EG850" s="59" t="e">
        <f t="shared" si="1305"/>
        <v>#REF!</v>
      </c>
      <c r="EH850" s="59" t="e">
        <f t="shared" si="1306"/>
        <v>#REF!</v>
      </c>
      <c r="EI850" s="14" t="e">
        <f t="shared" si="1307"/>
        <v>#REF!</v>
      </c>
      <c r="EJ850" s="14" t="e">
        <f t="shared" si="1308"/>
        <v>#REF!</v>
      </c>
      <c r="EK850" s="14" t="e">
        <f t="shared" si="1309"/>
        <v>#REF!</v>
      </c>
      <c r="EL850" s="14" t="e">
        <f t="shared" si="1310"/>
        <v>#REF!</v>
      </c>
      <c r="EM850" t="e">
        <f t="shared" si="1311"/>
        <v>#REF!</v>
      </c>
      <c r="EN850" s="34" t="e">
        <f t="shared" si="1312"/>
        <v>#REF!</v>
      </c>
      <c r="EO850" s="34" t="e">
        <f t="shared" si="1313"/>
        <v>#REF!</v>
      </c>
      <c r="EP850" s="34" t="e">
        <f t="shared" si="1314"/>
        <v>#REF!</v>
      </c>
      <c r="EQ850" s="34" t="e">
        <f t="shared" si="1315"/>
        <v>#REF!</v>
      </c>
      <c r="ER850" s="59" t="e">
        <f t="shared" si="1316"/>
        <v>#REF!</v>
      </c>
      <c r="ES850" s="59" t="e">
        <f t="shared" si="1317"/>
        <v>#REF!</v>
      </c>
      <c r="ET850" s="59" t="e">
        <f t="shared" si="1318"/>
        <v>#REF!</v>
      </c>
      <c r="EU850" s="59" t="e">
        <f t="shared" si="1319"/>
        <v>#REF!</v>
      </c>
      <c r="EV850" s="14" t="e">
        <f t="shared" si="1320"/>
        <v>#REF!</v>
      </c>
      <c r="EW850" s="14" t="e">
        <f t="shared" si="1321"/>
        <v>#REF!</v>
      </c>
      <c r="EX850" s="14" t="e">
        <f t="shared" si="1322"/>
        <v>#REF!</v>
      </c>
      <c r="EY850" s="14" t="e">
        <f t="shared" si="1323"/>
        <v>#REF!</v>
      </c>
    </row>
    <row r="851" spans="1:155" x14ac:dyDescent="0.2">
      <c r="A851" s="17">
        <v>30190714</v>
      </c>
      <c r="B851" t="s">
        <v>62</v>
      </c>
      <c r="C851" t="s">
        <v>3446</v>
      </c>
      <c r="D851" t="s">
        <v>3447</v>
      </c>
      <c r="E851" t="s">
        <v>2052</v>
      </c>
      <c r="F851" t="s">
        <v>66</v>
      </c>
      <c r="G851" t="s">
        <v>42</v>
      </c>
      <c r="H851" t="s">
        <v>3448</v>
      </c>
      <c r="I851" t="s">
        <v>68</v>
      </c>
      <c r="J851" s="19" t="s">
        <v>69</v>
      </c>
      <c r="K851" t="s">
        <v>70</v>
      </c>
      <c r="L851">
        <v>1966</v>
      </c>
      <c r="M851">
        <f t="shared" si="1232"/>
        <v>1966</v>
      </c>
      <c r="N851">
        <v>53</v>
      </c>
      <c r="O851" s="19">
        <f t="shared" si="1233"/>
        <v>53</v>
      </c>
      <c r="P851" t="s">
        <v>80</v>
      </c>
      <c r="Q851" s="19" t="str">
        <f t="shared" si="1234"/>
        <v>50-60</v>
      </c>
      <c r="R851" s="23">
        <v>335.4</v>
      </c>
      <c r="S851" s="15">
        <f t="shared" si="1235"/>
        <v>0.33539999999999998</v>
      </c>
      <c r="T851">
        <v>30149271</v>
      </c>
      <c r="U851" t="s">
        <v>45</v>
      </c>
      <c r="V851" t="s">
        <v>46</v>
      </c>
      <c r="W851" t="s">
        <v>47</v>
      </c>
      <c r="X851" t="s">
        <v>48</v>
      </c>
      <c r="Y851" t="s">
        <v>175</v>
      </c>
      <c r="Z851" t="s">
        <v>3449</v>
      </c>
      <c r="AA851" t="s">
        <v>3450</v>
      </c>
      <c r="AB851" t="s">
        <v>501</v>
      </c>
      <c r="AC851">
        <v>1966</v>
      </c>
      <c r="AD851">
        <v>106</v>
      </c>
      <c r="AE851" t="str">
        <f t="shared" si="1236"/>
        <v>&gt;80</v>
      </c>
      <c r="AF851">
        <v>-37.691695180000004</v>
      </c>
      <c r="AG851">
        <v>144.96896296</v>
      </c>
      <c r="AH851" t="s">
        <v>75</v>
      </c>
      <c r="AI851" t="s">
        <v>76</v>
      </c>
      <c r="AJ851" s="33" t="s">
        <v>722</v>
      </c>
      <c r="AL851" t="s">
        <v>48</v>
      </c>
      <c r="AM851" t="s">
        <v>86</v>
      </c>
      <c r="AN851">
        <v>220</v>
      </c>
      <c r="AO851" s="69">
        <v>2</v>
      </c>
      <c r="AP851">
        <v>2</v>
      </c>
      <c r="AQ851">
        <v>3</v>
      </c>
      <c r="AR851">
        <v>2</v>
      </c>
      <c r="AS851" s="82" t="str">
        <f t="shared" si="1237"/>
        <v>Gw-3-2</v>
      </c>
      <c r="AT851" s="14">
        <f t="shared" si="1238"/>
        <v>51448</v>
      </c>
      <c r="AU851" s="81">
        <f>VLOOKUP(C851,Bushfire_Vlookup!$F$2:$H$12575,3,FALSE)</f>
        <v>409.995856</v>
      </c>
      <c r="AV851" s="14">
        <f>VLOOKUP(AS851,Safety_collateral_Vlookup!$J$3:$L$20,2,FALSE)</f>
        <v>2374990.7140716286</v>
      </c>
      <c r="AW851" s="14">
        <f>VLOOKUP(AS851,Safety_collateral_Vlookup!$J$3:$L$20,3,FALSE)</f>
        <v>550000</v>
      </c>
      <c r="AX851" s="48">
        <f t="shared" si="1239"/>
        <v>3176297.5734927799</v>
      </c>
      <c r="AY851" s="49">
        <f t="shared" si="1324"/>
        <v>25490.399999999998</v>
      </c>
      <c r="AZ851" s="14">
        <v>76000</v>
      </c>
      <c r="BA851" s="16">
        <f t="shared" si="1241"/>
        <v>124.60760025314551</v>
      </c>
      <c r="BB851" t="e">
        <f>IF(BA851&lt;=#REF!,#REF!,IF(BA851&lt;=#REF!,#REF!,IF(BA851&lt;=#REF!,#REF!,IF(BA851&lt;=#REF!,#REF!,#REF!))))</f>
        <v>#REF!</v>
      </c>
      <c r="BC851" s="51">
        <v>5</v>
      </c>
      <c r="BD851" s="21">
        <v>70</v>
      </c>
      <c r="BE851" s="21">
        <v>6.4399999999999999E-2</v>
      </c>
      <c r="BF851" s="26">
        <f t="shared" si="1242"/>
        <v>1662.6417455565738</v>
      </c>
      <c r="BG851" s="21">
        <v>7</v>
      </c>
      <c r="BH851" s="21">
        <f t="shared" si="1243"/>
        <v>10.5</v>
      </c>
      <c r="BI851" s="28">
        <f t="shared" si="1244"/>
        <v>1.1390624999999999E-6</v>
      </c>
      <c r="BJ851" s="27">
        <f t="shared" si="1245"/>
        <v>1.1390624999999999E-6</v>
      </c>
      <c r="BK851" s="28">
        <f t="shared" si="1246"/>
        <v>1.7463268216136603E-5</v>
      </c>
      <c r="BL851" s="35">
        <f t="shared" si="1247"/>
        <v>2.1760559449898113E-3</v>
      </c>
      <c r="BM851" s="21" t="str">
        <f t="shared" si="1248"/>
        <v>Cr1</v>
      </c>
      <c r="BN851" s="51">
        <v>1</v>
      </c>
      <c r="BO851" s="21">
        <v>2</v>
      </c>
      <c r="BP851" s="50" t="s">
        <v>5497</v>
      </c>
      <c r="BQ851" s="14">
        <v>51448</v>
      </c>
      <c r="BR851">
        <f>IFERROR(VLOOKUP(AO851,'Model Failure data- Lines'!$A$37:$E$41,3,FALSE),'Model Failure data- Lines'!$C$37)</f>
        <v>5.2310000000000009E-2</v>
      </c>
      <c r="BS851" s="14">
        <f t="shared" si="1249"/>
        <v>166152.12606940736</v>
      </c>
      <c r="BT851" s="34">
        <f t="shared" si="1231"/>
        <v>22736.173025117976</v>
      </c>
      <c r="BU851" s="34">
        <f t="shared" si="1250"/>
        <v>7.3078317043879553</v>
      </c>
      <c r="BV851" s="54">
        <f t="shared" si="1251"/>
        <v>143415.95304428937</v>
      </c>
      <c r="BW851">
        <f>IFERROR(VLOOKUP(AO851,'Model Failure data- Lines'!$A$37:$E$41,4,FALSE),'Model Failure data- Lines'!$D$37)</f>
        <v>5.571000000000001E-2</v>
      </c>
      <c r="BX851" s="14">
        <f t="shared" si="1252"/>
        <v>176951.53781928279</v>
      </c>
      <c r="BY851" s="34">
        <f t="shared" si="1253"/>
        <v>20279.539113866485</v>
      </c>
      <c r="BZ851" s="71">
        <f t="shared" si="1254"/>
        <v>8.7256192966579356</v>
      </c>
      <c r="CA851" s="71">
        <f t="shared" si="1255"/>
        <v>156671.99870541631</v>
      </c>
      <c r="CB851" s="57">
        <v>2</v>
      </c>
      <c r="CC851">
        <f>IFERROR(VLOOKUP(AO851,'Model Failure data- Lines'!$A$37:$E$41,5,FALSE),'Model Failure data- Lines'!$E$37)</f>
        <v>6.1850000000000002E-2</v>
      </c>
      <c r="CD851" s="14">
        <f t="shared" si="1256"/>
        <v>196454.00492052844</v>
      </c>
      <c r="CE851" s="34">
        <f t="shared" si="1257"/>
        <v>16133.905575072995</v>
      </c>
      <c r="CF851" s="34">
        <f t="shared" si="1258"/>
        <v>12.176469237805096</v>
      </c>
      <c r="CG851" s="54">
        <f t="shared" si="1259"/>
        <v>180320.09934545544</v>
      </c>
      <c r="CH851" t="e">
        <f>IFERROR(VLOOKUP(AO851,'Model Failure data- Lines'!#REF!,3,FALSE),'Model Failure data- Lines'!#REF!)</f>
        <v>#REF!</v>
      </c>
      <c r="CI851" s="14" t="e">
        <f t="shared" si="1260"/>
        <v>#REF!</v>
      </c>
      <c r="CJ851" s="34">
        <f t="shared" si="1261"/>
        <v>21807.932077686059</v>
      </c>
      <c r="CK851" s="34" t="e">
        <f t="shared" si="1262"/>
        <v>#REF!</v>
      </c>
      <c r="CL851" s="54" t="e">
        <f t="shared" si="1263"/>
        <v>#REF!</v>
      </c>
      <c r="CM851" t="e">
        <f>IFERROR(VLOOKUP(AO851,'Model Failure data- Lines'!#REF!,4,FALSE),'Model Failure data- Lines'!#REF!)</f>
        <v>#REF!</v>
      </c>
      <c r="CN851" s="14" t="e">
        <f t="shared" si="1264"/>
        <v>#REF!</v>
      </c>
      <c r="CO851" s="34">
        <f t="shared" si="1265"/>
        <v>18657.451491736832</v>
      </c>
      <c r="CP851" s="34" t="e">
        <f t="shared" si="1266"/>
        <v>#REF!</v>
      </c>
      <c r="CQ851" s="54" t="e">
        <f t="shared" si="1267"/>
        <v>#REF!</v>
      </c>
      <c r="CR851" t="e">
        <f>IFERROR(VLOOKUP(AO851,'Model Failure data- Lines'!#REF!,5,FALSE),'Model Failure data- Lines'!#REF!)</f>
        <v>#REF!</v>
      </c>
      <c r="CS851" s="14" t="e">
        <f t="shared" si="1268"/>
        <v>#REF!</v>
      </c>
      <c r="CT851" s="34">
        <f t="shared" si="1269"/>
        <v>13656.140985096863</v>
      </c>
      <c r="CU851" s="34" t="e">
        <f t="shared" si="1270"/>
        <v>#REF!</v>
      </c>
      <c r="CV851" s="54" t="e">
        <f t="shared" si="1271"/>
        <v>#REF!</v>
      </c>
      <c r="CW851" t="s">
        <v>501</v>
      </c>
      <c r="CZ851">
        <f t="shared" si="1272"/>
        <v>156671.99870541631</v>
      </c>
      <c r="DA851" s="34">
        <f t="shared" si="1273"/>
        <v>3058.2013413600002</v>
      </c>
      <c r="DB851" s="34">
        <f t="shared" si="1274"/>
        <v>24.371207369989921</v>
      </c>
      <c r="DC851" s="34">
        <f t="shared" si="1275"/>
        <v>141175.55177055279</v>
      </c>
      <c r="DD851" s="9">
        <f t="shared" si="1276"/>
        <v>32693.413500000002</v>
      </c>
      <c r="DE851" s="59">
        <f t="shared" si="1277"/>
        <v>1.7282705643865512E-2</v>
      </c>
      <c r="DF851" s="59">
        <f t="shared" si="1278"/>
        <v>1.3772814675891523E-4</v>
      </c>
      <c r="DG851" s="59">
        <f t="shared" si="1279"/>
        <v>0.79782042874774373</v>
      </c>
      <c r="DH851" s="59">
        <f t="shared" si="1280"/>
        <v>0.18475913746163178</v>
      </c>
      <c r="DI851" s="14">
        <f t="shared" si="1281"/>
        <v>2707.7160362617888</v>
      </c>
      <c r="DJ851" s="14">
        <f t="shared" si="1282"/>
        <v>21.578144030712156</v>
      </c>
      <c r="DK851" s="14">
        <f t="shared" si="1283"/>
        <v>124996.12117992117</v>
      </c>
      <c r="DL851" s="14">
        <f t="shared" si="1284"/>
        <v>28946.583345202605</v>
      </c>
      <c r="DM851">
        <f t="shared" si="1285"/>
        <v>180320.09934545547</v>
      </c>
      <c r="DN851" s="34">
        <f t="shared" si="1286"/>
        <v>3395.2567395999999</v>
      </c>
      <c r="DO851" s="34">
        <f t="shared" si="1287"/>
        <v>27.057246021071197</v>
      </c>
      <c r="DP851" s="34">
        <f t="shared" si="1288"/>
        <v>156735.01843490734</v>
      </c>
      <c r="DQ851" s="9">
        <f t="shared" si="1289"/>
        <v>36296.672500000001</v>
      </c>
      <c r="DR851" s="59">
        <f t="shared" si="1290"/>
        <v>1.7282705643865512E-2</v>
      </c>
      <c r="DS851" s="59">
        <f t="shared" si="1291"/>
        <v>1.3772814675891523E-4</v>
      </c>
      <c r="DT851" s="59">
        <f t="shared" si="1292"/>
        <v>0.79782042874774362</v>
      </c>
      <c r="DU851" s="59">
        <f t="shared" si="1293"/>
        <v>0.18475913746163178</v>
      </c>
      <c r="DV851" s="14">
        <f t="shared" si="1294"/>
        <v>3116.4191986600927</v>
      </c>
      <c r="DW851" s="14">
        <f t="shared" si="1295"/>
        <v>24.835153106233061</v>
      </c>
      <c r="DX851" s="14">
        <f t="shared" si="1296"/>
        <v>143863.05897162698</v>
      </c>
      <c r="DY851" s="14">
        <f t="shared" si="1297"/>
        <v>33315.786022062101</v>
      </c>
      <c r="DZ851" s="34" t="e">
        <f t="shared" si="1298"/>
        <v>#REF!</v>
      </c>
      <c r="EA851" s="34" t="e">
        <f t="shared" si="1299"/>
        <v>#REF!</v>
      </c>
      <c r="EB851" s="34" t="e">
        <f t="shared" si="1300"/>
        <v>#REF!</v>
      </c>
      <c r="EC851" s="34" t="e">
        <f t="shared" si="1301"/>
        <v>#REF!</v>
      </c>
      <c r="ED851" s="34" t="e">
        <f t="shared" si="1302"/>
        <v>#REF!</v>
      </c>
      <c r="EE851" s="59" t="e">
        <f t="shared" si="1303"/>
        <v>#REF!</v>
      </c>
      <c r="EF851" s="59" t="e">
        <f t="shared" si="1304"/>
        <v>#REF!</v>
      </c>
      <c r="EG851" s="59" t="e">
        <f t="shared" si="1305"/>
        <v>#REF!</v>
      </c>
      <c r="EH851" s="59" t="e">
        <f t="shared" si="1306"/>
        <v>#REF!</v>
      </c>
      <c r="EI851" s="14" t="e">
        <f t="shared" si="1307"/>
        <v>#REF!</v>
      </c>
      <c r="EJ851" s="14" t="e">
        <f t="shared" si="1308"/>
        <v>#REF!</v>
      </c>
      <c r="EK851" s="14" t="e">
        <f t="shared" si="1309"/>
        <v>#REF!</v>
      </c>
      <c r="EL851" s="14" t="e">
        <f t="shared" si="1310"/>
        <v>#REF!</v>
      </c>
      <c r="EM851" t="e">
        <f t="shared" si="1311"/>
        <v>#REF!</v>
      </c>
      <c r="EN851" s="34" t="e">
        <f t="shared" si="1312"/>
        <v>#REF!</v>
      </c>
      <c r="EO851" s="34" t="e">
        <f t="shared" si="1313"/>
        <v>#REF!</v>
      </c>
      <c r="EP851" s="34" t="e">
        <f t="shared" si="1314"/>
        <v>#REF!</v>
      </c>
      <c r="EQ851" s="34" t="e">
        <f t="shared" si="1315"/>
        <v>#REF!</v>
      </c>
      <c r="ER851" s="59" t="e">
        <f t="shared" si="1316"/>
        <v>#REF!</v>
      </c>
      <c r="ES851" s="59" t="e">
        <f t="shared" si="1317"/>
        <v>#REF!</v>
      </c>
      <c r="ET851" s="59" t="e">
        <f t="shared" si="1318"/>
        <v>#REF!</v>
      </c>
      <c r="EU851" s="59" t="e">
        <f t="shared" si="1319"/>
        <v>#REF!</v>
      </c>
      <c r="EV851" s="14" t="e">
        <f t="shared" si="1320"/>
        <v>#REF!</v>
      </c>
      <c r="EW851" s="14" t="e">
        <f t="shared" si="1321"/>
        <v>#REF!</v>
      </c>
      <c r="EX851" s="14" t="e">
        <f t="shared" si="1322"/>
        <v>#REF!</v>
      </c>
      <c r="EY851" s="14" t="e">
        <f t="shared" si="1323"/>
        <v>#REF!</v>
      </c>
    </row>
    <row r="852" spans="1:155" x14ac:dyDescent="0.2">
      <c r="A852" s="17">
        <v>30099725</v>
      </c>
      <c r="B852" t="s">
        <v>62</v>
      </c>
      <c r="C852" t="s">
        <v>2262</v>
      </c>
      <c r="D852" t="s">
        <v>2263</v>
      </c>
      <c r="E852" t="s">
        <v>1578</v>
      </c>
      <c r="F852" t="s">
        <v>66</v>
      </c>
      <c r="G852" t="s">
        <v>42</v>
      </c>
      <c r="H852" t="s">
        <v>2264</v>
      </c>
      <c r="I852" t="s">
        <v>68</v>
      </c>
      <c r="J852" s="19" t="s">
        <v>69</v>
      </c>
      <c r="K852" t="s">
        <v>70</v>
      </c>
      <c r="L852">
        <v>1966</v>
      </c>
      <c r="M852">
        <f t="shared" si="1232"/>
        <v>1966</v>
      </c>
      <c r="N852">
        <v>53</v>
      </c>
      <c r="O852" s="19">
        <f t="shared" si="1233"/>
        <v>53</v>
      </c>
      <c r="P852" t="s">
        <v>80</v>
      </c>
      <c r="Q852" s="19" t="str">
        <f t="shared" si="1234"/>
        <v>50-60</v>
      </c>
      <c r="R852" s="23">
        <v>274.2</v>
      </c>
      <c r="S852" s="15">
        <f t="shared" si="1235"/>
        <v>0.2742</v>
      </c>
      <c r="T852">
        <v>30174117</v>
      </c>
      <c r="U852" t="s">
        <v>45</v>
      </c>
      <c r="V852" t="s">
        <v>46</v>
      </c>
      <c r="W852" t="s">
        <v>47</v>
      </c>
      <c r="X852" t="s">
        <v>48</v>
      </c>
      <c r="Y852" t="s">
        <v>175</v>
      </c>
      <c r="Z852" t="s">
        <v>2265</v>
      </c>
      <c r="AA852" t="s">
        <v>2266</v>
      </c>
      <c r="AB852" t="s">
        <v>110</v>
      </c>
      <c r="AC852">
        <v>1966</v>
      </c>
      <c r="AD852">
        <v>106</v>
      </c>
      <c r="AE852" t="str">
        <f t="shared" si="1236"/>
        <v>&gt;80</v>
      </c>
      <c r="AF852">
        <v>-37.691928650000001</v>
      </c>
      <c r="AG852">
        <v>144.96533022</v>
      </c>
      <c r="AH852" t="s">
        <v>75</v>
      </c>
      <c r="AI852" t="s">
        <v>76</v>
      </c>
      <c r="AJ852" s="33" t="s">
        <v>722</v>
      </c>
      <c r="AL852" t="s">
        <v>78</v>
      </c>
      <c r="AM852" t="s">
        <v>79</v>
      </c>
      <c r="AN852">
        <v>220</v>
      </c>
      <c r="AO852" s="69">
        <v>2</v>
      </c>
      <c r="AP852">
        <v>2</v>
      </c>
      <c r="AQ852">
        <v>0</v>
      </c>
      <c r="AR852">
        <v>2</v>
      </c>
      <c r="AS852" s="82" t="str">
        <f t="shared" si="1237"/>
        <v>Gw-0-2</v>
      </c>
      <c r="AT852" s="14">
        <f t="shared" si="1238"/>
        <v>51448</v>
      </c>
      <c r="AU852" s="81">
        <f>VLOOKUP(C852,Bushfire_Vlookup!$F$2:$H$12575,3,FALSE)</f>
        <v>413.76698800000003</v>
      </c>
      <c r="AV852" s="14">
        <f>VLOOKUP(AS852,Safety_collateral_Vlookup!$J$3:$L$20,2,FALSE)</f>
        <v>93570.139925214826</v>
      </c>
      <c r="AW852" s="14">
        <f>VLOOKUP(AS852,Safety_collateral_Vlookup!$J$3:$L$20,3,FALSE)</f>
        <v>550000</v>
      </c>
      <c r="AX852" s="48">
        <f t="shared" si="1239"/>
        <v>742025.84467640019</v>
      </c>
      <c r="AY852" s="49">
        <f t="shared" si="1324"/>
        <v>20839.2</v>
      </c>
      <c r="AZ852" s="14">
        <v>76000</v>
      </c>
      <c r="BA852" s="16">
        <f t="shared" si="1241"/>
        <v>35.607213553130649</v>
      </c>
      <c r="BB852" t="e">
        <f>IF(BA852&lt;=#REF!,#REF!,IF(BA852&lt;=#REF!,#REF!,IF(BA852&lt;=#REF!,#REF!,IF(BA852&lt;=#REF!,#REF!,#REF!))))</f>
        <v>#REF!</v>
      </c>
      <c r="BC852" s="51">
        <v>5</v>
      </c>
      <c r="BD852" s="21">
        <v>70</v>
      </c>
      <c r="BE852" s="21">
        <v>6.4399999999999999E-2</v>
      </c>
      <c r="BF852" s="26">
        <f t="shared" si="1242"/>
        <v>1359.2616774943726</v>
      </c>
      <c r="BG852" s="21">
        <v>7</v>
      </c>
      <c r="BH852" s="21">
        <f t="shared" si="1243"/>
        <v>10.5</v>
      </c>
      <c r="BI852" s="28">
        <f t="shared" si="1244"/>
        <v>1.1390624999999999E-6</v>
      </c>
      <c r="BJ852" s="27">
        <f t="shared" si="1245"/>
        <v>1.1390624999999999E-6</v>
      </c>
      <c r="BK852" s="28">
        <f t="shared" si="1246"/>
        <v>1.7463268216136606E-5</v>
      </c>
      <c r="BL852" s="35">
        <f t="shared" si="1247"/>
        <v>6.2181832070757486E-4</v>
      </c>
      <c r="BM852" s="21" t="str">
        <f t="shared" si="1248"/>
        <v>Cr1</v>
      </c>
      <c r="BN852" s="51">
        <v>1</v>
      </c>
      <c r="BO852" s="21">
        <v>2</v>
      </c>
      <c r="BP852" s="50" t="s">
        <v>5497</v>
      </c>
      <c r="BQ852" s="14">
        <v>51448</v>
      </c>
      <c r="BR852">
        <f>IFERROR(VLOOKUP(AO852,'Model Failure data- Lines'!$A$37:$E$41,3,FALSE),'Model Failure data- Lines'!$C$37)</f>
        <v>5.2310000000000009E-2</v>
      </c>
      <c r="BS852" s="14">
        <f t="shared" si="1249"/>
        <v>38815.3719350225</v>
      </c>
      <c r="BT852" s="34">
        <f t="shared" si="1231"/>
        <v>18587.533224470331</v>
      </c>
      <c r="BU852" s="34">
        <f t="shared" si="1250"/>
        <v>2.0882476155535468</v>
      </c>
      <c r="BV852" s="54">
        <f t="shared" si="1251"/>
        <v>20227.838710552169</v>
      </c>
      <c r="BW852">
        <f>IFERROR(VLOOKUP(AO852,'Model Failure data- Lines'!$A$37:$E$41,4,FALSE),'Model Failure data- Lines'!$D$37)</f>
        <v>5.571000000000001E-2</v>
      </c>
      <c r="BX852" s="14">
        <f t="shared" si="1252"/>
        <v>41338.259806922259</v>
      </c>
      <c r="BY852" s="34">
        <f t="shared" si="1253"/>
        <v>16579.158094878327</v>
      </c>
      <c r="BZ852" s="71">
        <f t="shared" si="1254"/>
        <v>2.4933871533375735</v>
      </c>
      <c r="CA852" s="71">
        <f t="shared" si="1255"/>
        <v>24759.101712043932</v>
      </c>
      <c r="CB852" s="57">
        <v>2</v>
      </c>
      <c r="CC852">
        <f>IFERROR(VLOOKUP(AO852,'Model Failure data- Lines'!$A$37:$E$41,5,FALSE),'Model Failure data- Lines'!$E$37)</f>
        <v>6.1850000000000002E-2</v>
      </c>
      <c r="CD852" s="14">
        <f t="shared" si="1256"/>
        <v>45894.29849323535</v>
      </c>
      <c r="CE852" s="34">
        <f t="shared" si="1257"/>
        <v>13189.972894111555</v>
      </c>
      <c r="CF852" s="34">
        <f t="shared" si="1258"/>
        <v>3.4794839126412533</v>
      </c>
      <c r="CG852" s="54">
        <f t="shared" si="1259"/>
        <v>32704.325599123797</v>
      </c>
      <c r="CH852" t="e">
        <f>IFERROR(VLOOKUP(AO852,'Model Failure data- Lines'!#REF!,3,FALSE),'Model Failure data- Lines'!#REF!)</f>
        <v>#REF!</v>
      </c>
      <c r="CI852" s="14" t="e">
        <f t="shared" si="1260"/>
        <v>#REF!</v>
      </c>
      <c r="CJ852" s="34">
        <f t="shared" si="1261"/>
        <v>17828.667190523309</v>
      </c>
      <c r="CK852" s="34" t="e">
        <f t="shared" si="1262"/>
        <v>#REF!</v>
      </c>
      <c r="CL852" s="54" t="e">
        <f t="shared" si="1263"/>
        <v>#REF!</v>
      </c>
      <c r="CM852" t="e">
        <f>IFERROR(VLOOKUP(AO852,'Model Failure data- Lines'!#REF!,4,FALSE),'Model Failure data- Lines'!#REF!)</f>
        <v>#REF!</v>
      </c>
      <c r="CN852" s="14" t="e">
        <f t="shared" si="1264"/>
        <v>#REF!</v>
      </c>
      <c r="CO852" s="34">
        <f t="shared" si="1265"/>
        <v>15253.050682868934</v>
      </c>
      <c r="CP852" s="34" t="e">
        <f t="shared" si="1266"/>
        <v>#REF!</v>
      </c>
      <c r="CQ852" s="54" t="e">
        <f t="shared" si="1267"/>
        <v>#REF!</v>
      </c>
      <c r="CR852" t="e">
        <f>IFERROR(VLOOKUP(AO852,'Model Failure data- Lines'!#REF!,5,FALSE),'Model Failure data- Lines'!#REF!)</f>
        <v>#REF!</v>
      </c>
      <c r="CS852" s="14" t="e">
        <f t="shared" si="1268"/>
        <v>#REF!</v>
      </c>
      <c r="CT852" s="34">
        <f t="shared" si="1269"/>
        <v>11164.322773147167</v>
      </c>
      <c r="CU852" s="34" t="e">
        <f t="shared" si="1270"/>
        <v>#REF!</v>
      </c>
      <c r="CV852" s="54" t="e">
        <f t="shared" si="1271"/>
        <v>#REF!</v>
      </c>
      <c r="CW852" t="s">
        <v>110</v>
      </c>
      <c r="CZ852">
        <f t="shared" si="1272"/>
        <v>24759.101712043932</v>
      </c>
      <c r="DA852" s="34">
        <f t="shared" si="1273"/>
        <v>3058.2013413600002</v>
      </c>
      <c r="DB852" s="34">
        <f t="shared" si="1274"/>
        <v>24.595373147879165</v>
      </c>
      <c r="DC852" s="34">
        <f t="shared" si="1275"/>
        <v>5562.0495924143779</v>
      </c>
      <c r="DD852" s="9">
        <f t="shared" si="1276"/>
        <v>32693.413500000002</v>
      </c>
      <c r="DE852" s="59">
        <f t="shared" si="1277"/>
        <v>7.3979924545539102E-2</v>
      </c>
      <c r="DF852" s="59">
        <f t="shared" si="1278"/>
        <v>5.9497843554025395E-4</v>
      </c>
      <c r="DG852" s="59">
        <f t="shared" si="1279"/>
        <v>0.13454967912033372</v>
      </c>
      <c r="DH852" s="59">
        <f t="shared" si="1280"/>
        <v>0.79087541789858695</v>
      </c>
      <c r="DI852" s="14">
        <f t="shared" si="1281"/>
        <v>1831.6764764723382</v>
      </c>
      <c r="DJ852" s="14">
        <f t="shared" si="1282"/>
        <v>14.731131602013923</v>
      </c>
      <c r="DK852" s="14">
        <f t="shared" si="1283"/>
        <v>3331.3291906632162</v>
      </c>
      <c r="DL852" s="14">
        <f t="shared" si="1284"/>
        <v>19581.364913306363</v>
      </c>
      <c r="DM852">
        <f t="shared" si="1285"/>
        <v>32704.325599123793</v>
      </c>
      <c r="DN852" s="34">
        <f t="shared" si="1286"/>
        <v>3395.2567395999999</v>
      </c>
      <c r="DO852" s="34">
        <f t="shared" si="1287"/>
        <v>27.306117917722599</v>
      </c>
      <c r="DP852" s="34">
        <f t="shared" si="1288"/>
        <v>6175.0631357176308</v>
      </c>
      <c r="DQ852" s="9">
        <f t="shared" si="1289"/>
        <v>36296.672500000001</v>
      </c>
      <c r="DR852" s="59">
        <f t="shared" si="1290"/>
        <v>7.3979924545539102E-2</v>
      </c>
      <c r="DS852" s="59">
        <f t="shared" si="1291"/>
        <v>5.9497843554025384E-4</v>
      </c>
      <c r="DT852" s="59">
        <f t="shared" si="1292"/>
        <v>0.13454967912033369</v>
      </c>
      <c r="DU852" s="59">
        <f t="shared" si="1293"/>
        <v>0.79087541789858706</v>
      </c>
      <c r="DV852" s="14">
        <f t="shared" si="1294"/>
        <v>2419.463540135921</v>
      </c>
      <c r="DW852" s="14">
        <f t="shared" si="1295"/>
        <v>19.458368480365753</v>
      </c>
      <c r="DX852" s="14">
        <f t="shared" si="1296"/>
        <v>4400.3565152090223</v>
      </c>
      <c r="DY852" s="14">
        <f t="shared" si="1297"/>
        <v>25865.047175298489</v>
      </c>
      <c r="DZ852" s="34" t="e">
        <f t="shared" si="1298"/>
        <v>#REF!</v>
      </c>
      <c r="EA852" s="34" t="e">
        <f t="shared" si="1299"/>
        <v>#REF!</v>
      </c>
      <c r="EB852" s="34" t="e">
        <f t="shared" si="1300"/>
        <v>#REF!</v>
      </c>
      <c r="EC852" s="34" t="e">
        <f t="shared" si="1301"/>
        <v>#REF!</v>
      </c>
      <c r="ED852" s="34" t="e">
        <f t="shared" si="1302"/>
        <v>#REF!</v>
      </c>
      <c r="EE852" s="59" t="e">
        <f t="shared" si="1303"/>
        <v>#REF!</v>
      </c>
      <c r="EF852" s="59" t="e">
        <f t="shared" si="1304"/>
        <v>#REF!</v>
      </c>
      <c r="EG852" s="59" t="e">
        <f t="shared" si="1305"/>
        <v>#REF!</v>
      </c>
      <c r="EH852" s="59" t="e">
        <f t="shared" si="1306"/>
        <v>#REF!</v>
      </c>
      <c r="EI852" s="14" t="e">
        <f t="shared" si="1307"/>
        <v>#REF!</v>
      </c>
      <c r="EJ852" s="14" t="e">
        <f t="shared" si="1308"/>
        <v>#REF!</v>
      </c>
      <c r="EK852" s="14" t="e">
        <f t="shared" si="1309"/>
        <v>#REF!</v>
      </c>
      <c r="EL852" s="14" t="e">
        <f t="shared" si="1310"/>
        <v>#REF!</v>
      </c>
      <c r="EM852" t="e">
        <f t="shared" si="1311"/>
        <v>#REF!</v>
      </c>
      <c r="EN852" s="34" t="e">
        <f t="shared" si="1312"/>
        <v>#REF!</v>
      </c>
      <c r="EO852" s="34" t="e">
        <f t="shared" si="1313"/>
        <v>#REF!</v>
      </c>
      <c r="EP852" s="34" t="e">
        <f t="shared" si="1314"/>
        <v>#REF!</v>
      </c>
      <c r="EQ852" s="34" t="e">
        <f t="shared" si="1315"/>
        <v>#REF!</v>
      </c>
      <c r="ER852" s="59" t="e">
        <f t="shared" si="1316"/>
        <v>#REF!</v>
      </c>
      <c r="ES852" s="59" t="e">
        <f t="shared" si="1317"/>
        <v>#REF!</v>
      </c>
      <c r="ET852" s="59" t="e">
        <f t="shared" si="1318"/>
        <v>#REF!</v>
      </c>
      <c r="EU852" s="59" t="e">
        <f t="shared" si="1319"/>
        <v>#REF!</v>
      </c>
      <c r="EV852" s="14" t="e">
        <f t="shared" si="1320"/>
        <v>#REF!</v>
      </c>
      <c r="EW852" s="14" t="e">
        <f t="shared" si="1321"/>
        <v>#REF!</v>
      </c>
      <c r="EX852" s="14" t="e">
        <f t="shared" si="1322"/>
        <v>#REF!</v>
      </c>
      <c r="EY852" s="14" t="e">
        <f t="shared" si="1323"/>
        <v>#REF!</v>
      </c>
    </row>
    <row r="853" spans="1:155" x14ac:dyDescent="0.2">
      <c r="A853" s="17">
        <v>30181511</v>
      </c>
      <c r="B853" t="s">
        <v>62</v>
      </c>
      <c r="C853" t="s">
        <v>3297</v>
      </c>
      <c r="D853" t="s">
        <v>3298</v>
      </c>
      <c r="E853" t="s">
        <v>354</v>
      </c>
      <c r="F853" t="s">
        <v>66</v>
      </c>
      <c r="G853" t="s">
        <v>42</v>
      </c>
      <c r="H853" t="s">
        <v>3299</v>
      </c>
      <c r="I853" t="s">
        <v>68</v>
      </c>
      <c r="J853" s="19" t="s">
        <v>69</v>
      </c>
      <c r="K853" t="s">
        <v>70</v>
      </c>
      <c r="L853">
        <v>1966</v>
      </c>
      <c r="M853">
        <f t="shared" si="1232"/>
        <v>1966</v>
      </c>
      <c r="N853">
        <v>53</v>
      </c>
      <c r="O853" s="19">
        <f t="shared" si="1233"/>
        <v>53</v>
      </c>
      <c r="P853" t="s">
        <v>80</v>
      </c>
      <c r="Q853" s="19" t="str">
        <f t="shared" si="1234"/>
        <v>50-60</v>
      </c>
      <c r="R853" s="23">
        <v>277.3</v>
      </c>
      <c r="S853" s="15">
        <f t="shared" si="1235"/>
        <v>0.27729999999999999</v>
      </c>
      <c r="T853">
        <v>30236041</v>
      </c>
      <c r="U853" t="s">
        <v>45</v>
      </c>
      <c r="V853" t="s">
        <v>46</v>
      </c>
      <c r="W853" t="s">
        <v>47</v>
      </c>
      <c r="X853" t="s">
        <v>48</v>
      </c>
      <c r="Y853" t="s">
        <v>175</v>
      </c>
      <c r="Z853" t="s">
        <v>3300</v>
      </c>
      <c r="AA853" t="s">
        <v>3301</v>
      </c>
      <c r="AB853" t="s">
        <v>355</v>
      </c>
      <c r="AC853">
        <v>1966</v>
      </c>
      <c r="AD853">
        <v>106</v>
      </c>
      <c r="AE853" t="str">
        <f t="shared" si="1236"/>
        <v>&gt;80</v>
      </c>
      <c r="AF853">
        <v>-37.692125019999999</v>
      </c>
      <c r="AG853">
        <v>144.96220364999999</v>
      </c>
      <c r="AH853" t="s">
        <v>75</v>
      </c>
      <c r="AI853" t="s">
        <v>76</v>
      </c>
      <c r="AJ853" s="33" t="s">
        <v>722</v>
      </c>
      <c r="AL853" t="s">
        <v>48</v>
      </c>
      <c r="AM853" t="s">
        <v>86</v>
      </c>
      <c r="AN853">
        <v>220</v>
      </c>
      <c r="AO853" s="69">
        <v>2</v>
      </c>
      <c r="AP853">
        <v>2</v>
      </c>
      <c r="AQ853">
        <v>0</v>
      </c>
      <c r="AR853">
        <v>2</v>
      </c>
      <c r="AS853" s="82" t="str">
        <f t="shared" si="1237"/>
        <v>Gw-0-2</v>
      </c>
      <c r="AT853" s="14">
        <f t="shared" si="1238"/>
        <v>51448</v>
      </c>
      <c r="AU853" s="81">
        <f>VLOOKUP(C853,Bushfire_Vlookup!$F$2:$H$12575,3,FALSE)</f>
        <v>413.76698800000003</v>
      </c>
      <c r="AV853" s="14">
        <f>VLOOKUP(AS853,Safety_collateral_Vlookup!$J$3:$L$20,2,FALSE)</f>
        <v>93570.139925214826</v>
      </c>
      <c r="AW853" s="14">
        <f>VLOOKUP(AS853,Safety_collateral_Vlookup!$J$3:$L$20,3,FALSE)</f>
        <v>550000</v>
      </c>
      <c r="AX853" s="48">
        <f t="shared" si="1239"/>
        <v>742025.84467640019</v>
      </c>
      <c r="AY853" s="49">
        <f t="shared" si="1324"/>
        <v>21074.799999999999</v>
      </c>
      <c r="AZ853" s="14">
        <v>76000</v>
      </c>
      <c r="BA853" s="16">
        <f t="shared" si="1241"/>
        <v>35.209152384667952</v>
      </c>
      <c r="BB853" t="e">
        <f>IF(BA853&lt;=#REF!,#REF!,IF(BA853&lt;=#REF!,#REF!,IF(BA853&lt;=#REF!,#REF!,IF(BA853&lt;=#REF!,#REF!,#REF!))))</f>
        <v>#REF!</v>
      </c>
      <c r="BC853" s="51">
        <v>5</v>
      </c>
      <c r="BD853" s="21">
        <v>70</v>
      </c>
      <c r="BE853" s="21">
        <v>6.4399999999999999E-2</v>
      </c>
      <c r="BF853" s="26">
        <f t="shared" si="1242"/>
        <v>1374.6289685236673</v>
      </c>
      <c r="BG853" s="21">
        <v>7</v>
      </c>
      <c r="BH853" s="21">
        <f t="shared" si="1243"/>
        <v>10.5</v>
      </c>
      <c r="BI853" s="28">
        <f t="shared" si="1244"/>
        <v>1.1390624999999999E-6</v>
      </c>
      <c r="BJ853" s="27">
        <f t="shared" si="1245"/>
        <v>1.1390624999999999E-6</v>
      </c>
      <c r="BK853" s="28">
        <f t="shared" si="1246"/>
        <v>1.7463268216136599E-5</v>
      </c>
      <c r="BL853" s="35">
        <f t="shared" si="1247"/>
        <v>6.1486687175628201E-4</v>
      </c>
      <c r="BM853" s="21" t="str">
        <f t="shared" si="1248"/>
        <v>Cr1</v>
      </c>
      <c r="BN853" s="51">
        <v>1</v>
      </c>
      <c r="BO853" s="21">
        <v>2</v>
      </c>
      <c r="BP853" s="50" t="s">
        <v>5497</v>
      </c>
      <c r="BQ853" s="14">
        <v>51448</v>
      </c>
      <c r="BR853">
        <f>IFERROR(VLOOKUP(AO853,'Model Failure data- Lines'!$A$37:$E$41,3,FALSE),'Model Failure data- Lines'!$C$37)</f>
        <v>5.2310000000000009E-2</v>
      </c>
      <c r="BS853" s="14">
        <f t="shared" si="1249"/>
        <v>38815.3719350225</v>
      </c>
      <c r="BT853" s="34">
        <f t="shared" si="1231"/>
        <v>18797.676743784181</v>
      </c>
      <c r="BU853" s="34">
        <f t="shared" si="1250"/>
        <v>2.064902618769501</v>
      </c>
      <c r="BV853" s="54">
        <f t="shared" si="1251"/>
        <v>20017.695191238319</v>
      </c>
      <c r="BW853">
        <f>IFERROR(VLOOKUP(AO853,'Model Failure data- Lines'!$A$37:$E$41,4,FALSE),'Model Failure data- Lines'!$D$37)</f>
        <v>5.571000000000001E-2</v>
      </c>
      <c r="BX853" s="14">
        <f t="shared" si="1252"/>
        <v>41338.259806922259</v>
      </c>
      <c r="BY853" s="34">
        <f t="shared" si="1253"/>
        <v>16766.595695513348</v>
      </c>
      <c r="BZ853" s="71">
        <f t="shared" si="1254"/>
        <v>2.4655130091783724</v>
      </c>
      <c r="CA853" s="71">
        <f t="shared" si="1255"/>
        <v>24571.664111408911</v>
      </c>
      <c r="CB853" s="57">
        <v>2</v>
      </c>
      <c r="CC853">
        <f>IFERROR(VLOOKUP(AO853,'Model Failure data- Lines'!$A$37:$E$41,5,FALSE),'Model Failure data- Lines'!$E$37)</f>
        <v>6.1850000000000002E-2</v>
      </c>
      <c r="CD853" s="14">
        <f t="shared" si="1256"/>
        <v>45894.29849323535</v>
      </c>
      <c r="CE853" s="34">
        <f t="shared" si="1257"/>
        <v>13339.093667166791</v>
      </c>
      <c r="CF853" s="34">
        <f t="shared" si="1258"/>
        <v>3.4405859677108968</v>
      </c>
      <c r="CG853" s="54">
        <f t="shared" si="1259"/>
        <v>32555.204826068559</v>
      </c>
      <c r="CH853" t="e">
        <f>IFERROR(VLOOKUP(AO853,'Model Failure data- Lines'!#REF!,3,FALSE),'Model Failure data- Lines'!#REF!)</f>
        <v>#REF!</v>
      </c>
      <c r="CI853" s="14" t="e">
        <f t="shared" si="1260"/>
        <v>#REF!</v>
      </c>
      <c r="CJ853" s="34">
        <f t="shared" si="1261"/>
        <v>18030.23126160508</v>
      </c>
      <c r="CK853" s="34" t="e">
        <f t="shared" si="1262"/>
        <v>#REF!</v>
      </c>
      <c r="CL853" s="54" t="e">
        <f t="shared" si="1263"/>
        <v>#REF!</v>
      </c>
      <c r="CM853" t="e">
        <f>IFERROR(VLOOKUP(AO853,'Model Failure data- Lines'!#REF!,4,FALSE),'Model Failure data- Lines'!#REF!)</f>
        <v>#REF!</v>
      </c>
      <c r="CN853" s="14" t="e">
        <f t="shared" si="1264"/>
        <v>#REF!</v>
      </c>
      <c r="CO853" s="34">
        <f t="shared" si="1265"/>
        <v>15425.495821880215</v>
      </c>
      <c r="CP853" s="34" t="e">
        <f t="shared" si="1266"/>
        <v>#REF!</v>
      </c>
      <c r="CQ853" s="54" t="e">
        <f t="shared" si="1267"/>
        <v>#REF!</v>
      </c>
      <c r="CR853" t="e">
        <f>IFERROR(VLOOKUP(AO853,'Model Failure data- Lines'!#REF!,5,FALSE),'Model Failure data- Lines'!#REF!)</f>
        <v>#REF!</v>
      </c>
      <c r="CS853" s="14" t="e">
        <f t="shared" si="1268"/>
        <v>#REF!</v>
      </c>
      <c r="CT853" s="34">
        <f t="shared" si="1269"/>
        <v>11290.542323098867</v>
      </c>
      <c r="CU853" s="34" t="e">
        <f t="shared" si="1270"/>
        <v>#REF!</v>
      </c>
      <c r="CV853" s="54" t="e">
        <f t="shared" si="1271"/>
        <v>#REF!</v>
      </c>
      <c r="CW853" t="s">
        <v>355</v>
      </c>
      <c r="CZ853">
        <f t="shared" si="1272"/>
        <v>24571.664111408911</v>
      </c>
      <c r="DA853" s="34">
        <f t="shared" si="1273"/>
        <v>3058.2013413600002</v>
      </c>
      <c r="DB853" s="34">
        <f t="shared" si="1274"/>
        <v>24.595373147879165</v>
      </c>
      <c r="DC853" s="34">
        <f t="shared" si="1275"/>
        <v>5562.0495924143779</v>
      </c>
      <c r="DD853" s="9">
        <f t="shared" si="1276"/>
        <v>32693.413500000002</v>
      </c>
      <c r="DE853" s="59">
        <f t="shared" si="1277"/>
        <v>7.3979924545539102E-2</v>
      </c>
      <c r="DF853" s="59">
        <f t="shared" si="1278"/>
        <v>5.9497843554025395E-4</v>
      </c>
      <c r="DG853" s="59">
        <f t="shared" si="1279"/>
        <v>0.13454967912033372</v>
      </c>
      <c r="DH853" s="59">
        <f t="shared" si="1280"/>
        <v>0.79087541789858695</v>
      </c>
      <c r="DI853" s="14">
        <f t="shared" si="1281"/>
        <v>1817.8098569203626</v>
      </c>
      <c r="DJ853" s="14">
        <f t="shared" si="1282"/>
        <v>14.619610271626678</v>
      </c>
      <c r="DK853" s="14">
        <f t="shared" si="1283"/>
        <v>3306.1095216426893</v>
      </c>
      <c r="DL853" s="14">
        <f t="shared" si="1284"/>
        <v>19433.125122574234</v>
      </c>
      <c r="DM853">
        <f t="shared" si="1285"/>
        <v>32555.204826068559</v>
      </c>
      <c r="DN853" s="34">
        <f t="shared" si="1286"/>
        <v>3395.2567395999999</v>
      </c>
      <c r="DO853" s="34">
        <f t="shared" si="1287"/>
        <v>27.306117917722599</v>
      </c>
      <c r="DP853" s="34">
        <f t="shared" si="1288"/>
        <v>6175.0631357176308</v>
      </c>
      <c r="DQ853" s="9">
        <f t="shared" si="1289"/>
        <v>36296.672500000001</v>
      </c>
      <c r="DR853" s="59">
        <f t="shared" si="1290"/>
        <v>7.3979924545539102E-2</v>
      </c>
      <c r="DS853" s="59">
        <f t="shared" si="1291"/>
        <v>5.9497843554025384E-4</v>
      </c>
      <c r="DT853" s="59">
        <f t="shared" si="1292"/>
        <v>0.13454967912033369</v>
      </c>
      <c r="DU853" s="59">
        <f t="shared" si="1293"/>
        <v>0.79087541789858706</v>
      </c>
      <c r="DV853" s="14">
        <f t="shared" si="1294"/>
        <v>2408.4315965971223</v>
      </c>
      <c r="DW853" s="14">
        <f t="shared" si="1295"/>
        <v>19.369644836106794</v>
      </c>
      <c r="DX853" s="14">
        <f t="shared" si="1296"/>
        <v>4380.2923630442638</v>
      </c>
      <c r="DY853" s="14">
        <f t="shared" si="1297"/>
        <v>25747.111221591065</v>
      </c>
      <c r="DZ853" s="34" t="e">
        <f t="shared" si="1298"/>
        <v>#REF!</v>
      </c>
      <c r="EA853" s="34" t="e">
        <f t="shared" si="1299"/>
        <v>#REF!</v>
      </c>
      <c r="EB853" s="34" t="e">
        <f t="shared" si="1300"/>
        <v>#REF!</v>
      </c>
      <c r="EC853" s="34" t="e">
        <f t="shared" si="1301"/>
        <v>#REF!</v>
      </c>
      <c r="ED853" s="34" t="e">
        <f t="shared" si="1302"/>
        <v>#REF!</v>
      </c>
      <c r="EE853" s="59" t="e">
        <f t="shared" si="1303"/>
        <v>#REF!</v>
      </c>
      <c r="EF853" s="59" t="e">
        <f t="shared" si="1304"/>
        <v>#REF!</v>
      </c>
      <c r="EG853" s="59" t="e">
        <f t="shared" si="1305"/>
        <v>#REF!</v>
      </c>
      <c r="EH853" s="59" t="e">
        <f t="shared" si="1306"/>
        <v>#REF!</v>
      </c>
      <c r="EI853" s="14" t="e">
        <f t="shared" si="1307"/>
        <v>#REF!</v>
      </c>
      <c r="EJ853" s="14" t="e">
        <f t="shared" si="1308"/>
        <v>#REF!</v>
      </c>
      <c r="EK853" s="14" t="e">
        <f t="shared" si="1309"/>
        <v>#REF!</v>
      </c>
      <c r="EL853" s="14" t="e">
        <f t="shared" si="1310"/>
        <v>#REF!</v>
      </c>
      <c r="EM853" t="e">
        <f t="shared" si="1311"/>
        <v>#REF!</v>
      </c>
      <c r="EN853" s="34" t="e">
        <f t="shared" si="1312"/>
        <v>#REF!</v>
      </c>
      <c r="EO853" s="34" t="e">
        <f t="shared" si="1313"/>
        <v>#REF!</v>
      </c>
      <c r="EP853" s="34" t="e">
        <f t="shared" si="1314"/>
        <v>#REF!</v>
      </c>
      <c r="EQ853" s="34" t="e">
        <f t="shared" si="1315"/>
        <v>#REF!</v>
      </c>
      <c r="ER853" s="59" t="e">
        <f t="shared" si="1316"/>
        <v>#REF!</v>
      </c>
      <c r="ES853" s="59" t="e">
        <f t="shared" si="1317"/>
        <v>#REF!</v>
      </c>
      <c r="ET853" s="59" t="e">
        <f t="shared" si="1318"/>
        <v>#REF!</v>
      </c>
      <c r="EU853" s="59" t="e">
        <f t="shared" si="1319"/>
        <v>#REF!</v>
      </c>
      <c r="EV853" s="14" t="e">
        <f t="shared" si="1320"/>
        <v>#REF!</v>
      </c>
      <c r="EW853" s="14" t="e">
        <f t="shared" si="1321"/>
        <v>#REF!</v>
      </c>
      <c r="EX853" s="14" t="e">
        <f t="shared" si="1322"/>
        <v>#REF!</v>
      </c>
      <c r="EY853" s="14" t="e">
        <f t="shared" si="1323"/>
        <v>#REF!</v>
      </c>
    </row>
    <row r="854" spans="1:155" x14ac:dyDescent="0.2">
      <c r="A854" s="17">
        <v>30107657</v>
      </c>
      <c r="B854" t="s">
        <v>62</v>
      </c>
      <c r="C854" t="s">
        <v>2405</v>
      </c>
      <c r="D854" t="s">
        <v>2406</v>
      </c>
      <c r="E854" t="s">
        <v>2407</v>
      </c>
      <c r="F854" t="s">
        <v>66</v>
      </c>
      <c r="G854" t="s">
        <v>42</v>
      </c>
      <c r="H854" t="s">
        <v>2408</v>
      </c>
      <c r="I854" t="s">
        <v>68</v>
      </c>
      <c r="J854" s="19" t="s">
        <v>69</v>
      </c>
      <c r="K854" t="s">
        <v>70</v>
      </c>
      <c r="L854">
        <v>1966</v>
      </c>
      <c r="M854">
        <f t="shared" si="1232"/>
        <v>1966</v>
      </c>
      <c r="N854">
        <v>53</v>
      </c>
      <c r="O854" s="19">
        <f t="shared" si="1233"/>
        <v>53</v>
      </c>
      <c r="P854" t="s">
        <v>80</v>
      </c>
      <c r="Q854" s="19" t="str">
        <f t="shared" si="1234"/>
        <v>50-60</v>
      </c>
      <c r="R854" s="23">
        <v>201</v>
      </c>
      <c r="S854" s="15">
        <f t="shared" si="1235"/>
        <v>0.20100000000000001</v>
      </c>
      <c r="T854">
        <v>30213129</v>
      </c>
      <c r="U854" t="s">
        <v>45</v>
      </c>
      <c r="V854" t="s">
        <v>46</v>
      </c>
      <c r="W854" s="20" t="s">
        <v>87</v>
      </c>
      <c r="X854" t="s">
        <v>48</v>
      </c>
      <c r="Y854" t="s">
        <v>273</v>
      </c>
      <c r="Z854" t="s">
        <v>2409</v>
      </c>
      <c r="AA854" t="s">
        <v>2410</v>
      </c>
      <c r="AB854" t="s">
        <v>341</v>
      </c>
      <c r="AC854">
        <v>1966</v>
      </c>
      <c r="AD854">
        <v>106</v>
      </c>
      <c r="AE854" t="str">
        <f t="shared" si="1236"/>
        <v>&gt;80</v>
      </c>
      <c r="AF854">
        <v>-37.692327460000001</v>
      </c>
      <c r="AG854">
        <v>144.95905880999999</v>
      </c>
      <c r="AH854" t="s">
        <v>75</v>
      </c>
      <c r="AI854" t="s">
        <v>76</v>
      </c>
      <c r="AJ854" s="33" t="s">
        <v>722</v>
      </c>
      <c r="AL854" t="s">
        <v>78</v>
      </c>
      <c r="AM854" t="s">
        <v>79</v>
      </c>
      <c r="AN854">
        <v>220</v>
      </c>
      <c r="AO854" s="69">
        <v>2</v>
      </c>
      <c r="AP854">
        <v>2</v>
      </c>
      <c r="AQ854">
        <v>4</v>
      </c>
      <c r="AR854">
        <v>2</v>
      </c>
      <c r="AS854" s="82" t="str">
        <f t="shared" si="1237"/>
        <v>Gw-4-2</v>
      </c>
      <c r="AT854" s="14">
        <f t="shared" si="1238"/>
        <v>51448</v>
      </c>
      <c r="AU854" s="81">
        <f>VLOOKUP(C854,Bushfire_Vlookup!$F$2:$H$12575,3,FALSE)</f>
        <v>413.76698800000003</v>
      </c>
      <c r="AV854" s="14">
        <f>VLOOKUP(AS854,Safety_collateral_Vlookup!$J$3:$L$20,2,FALSE)</f>
        <v>2550415.8044019579</v>
      </c>
      <c r="AW854" s="14">
        <f>VLOOKUP(AS854,Safety_collateral_Vlookup!$J$3:$L$20,3,FALSE)</f>
        <v>550000</v>
      </c>
      <c r="AX854" s="48">
        <f t="shared" si="1239"/>
        <v>3363480.1686730846</v>
      </c>
      <c r="AY854" s="48">
        <f>AZ854</f>
        <v>110000</v>
      </c>
      <c r="AZ854" s="14">
        <v>110000</v>
      </c>
      <c r="BA854" s="16">
        <f t="shared" si="1241"/>
        <v>30.577092442482588</v>
      </c>
      <c r="BB854" t="e">
        <f>IF(BA854&lt;=#REF!,#REF!,IF(BA854&lt;=#REF!,#REF!,IF(BA854&lt;=#REF!,#REF!,IF(BA854&lt;=#REF!,#REF!,#REF!))))</f>
        <v>#REF!</v>
      </c>
      <c r="BC854" s="51">
        <v>5</v>
      </c>
      <c r="BD854" s="21">
        <v>70</v>
      </c>
      <c r="BE854" s="21">
        <v>6.4399999999999999E-2</v>
      </c>
      <c r="BF854" s="26">
        <f t="shared" si="1242"/>
        <v>7174.8812106213763</v>
      </c>
      <c r="BG854" s="21">
        <v>7</v>
      </c>
      <c r="BH854" s="21">
        <f t="shared" si="1243"/>
        <v>10.5</v>
      </c>
      <c r="BI854" s="28">
        <f t="shared" si="1244"/>
        <v>1.1390624999999999E-6</v>
      </c>
      <c r="BJ854" s="27">
        <f t="shared" si="1245"/>
        <v>1.1390624999999999E-6</v>
      </c>
      <c r="BK854" s="28">
        <f t="shared" si="1246"/>
        <v>1.7463268216136603E-5</v>
      </c>
      <c r="BL854" s="35">
        <f t="shared" si="1247"/>
        <v>5.3397596659267689E-4</v>
      </c>
      <c r="BM854" s="21" t="str">
        <f t="shared" si="1248"/>
        <v>Cr1</v>
      </c>
      <c r="BN854" s="51">
        <v>1</v>
      </c>
      <c r="BO854" s="21">
        <v>2</v>
      </c>
      <c r="BP854" s="50" t="s">
        <v>5497</v>
      </c>
      <c r="BQ854" s="14">
        <v>51448</v>
      </c>
      <c r="BR854">
        <f>IFERROR(VLOOKUP(AO854,'Model Failure data- Lines'!$A$37:$E$41,3,FALSE),'Model Failure data- Lines'!$C$37)</f>
        <v>5.2310000000000009E-2</v>
      </c>
      <c r="BS854" s="14">
        <f t="shared" si="1249"/>
        <v>175943.64762328909</v>
      </c>
      <c r="BT854" s="34">
        <f t="shared" si="1231"/>
        <v>98114.546368945856</v>
      </c>
      <c r="BU854" s="34">
        <f t="shared" si="1250"/>
        <v>1.7932473229981405</v>
      </c>
      <c r="BV854" s="54">
        <f t="shared" si="1251"/>
        <v>77829.10125434323</v>
      </c>
      <c r="BW854">
        <f>IFERROR(VLOOKUP(AO854,'Model Failure data- Lines'!$A$37:$E$41,4,FALSE),'Model Failure data- Lines'!$D$37)</f>
        <v>5.571000000000001E-2</v>
      </c>
      <c r="BX854" s="14">
        <f t="shared" si="1252"/>
        <v>187379.48019677759</v>
      </c>
      <c r="BY854" s="34">
        <f t="shared" si="1253"/>
        <v>87513.310992582061</v>
      </c>
      <c r="BZ854" s="71">
        <f t="shared" si="1254"/>
        <v>2.1411540492698364</v>
      </c>
      <c r="CA854" s="71">
        <f t="shared" si="1255"/>
        <v>99866.169204195525</v>
      </c>
      <c r="CB854" s="57">
        <v>2</v>
      </c>
      <c r="CC854">
        <f>IFERROR(VLOOKUP(AO854,'Model Failure data- Lines'!$A$37:$E$41,5,FALSE),'Model Failure data- Lines'!$E$37)</f>
        <v>6.1850000000000002E-2</v>
      </c>
      <c r="CD854" s="14">
        <f t="shared" si="1256"/>
        <v>208031.24843243029</v>
      </c>
      <c r="CE854" s="34">
        <f t="shared" si="1257"/>
        <v>69623.450917130744</v>
      </c>
      <c r="CF854" s="34">
        <f t="shared" si="1258"/>
        <v>2.9879479642576081</v>
      </c>
      <c r="CG854" s="54">
        <f t="shared" si="1259"/>
        <v>138407.79751529955</v>
      </c>
      <c r="CH854" t="e">
        <f>IFERROR(VLOOKUP(AO854,'Model Failure data- Lines'!#REF!,3,FALSE),'Model Failure data- Lines'!#REF!)</f>
        <v>#REF!</v>
      </c>
      <c r="CI854" s="14" t="e">
        <f t="shared" si="1260"/>
        <v>#REF!</v>
      </c>
      <c r="CJ854" s="34">
        <f t="shared" si="1261"/>
        <v>94108.861710505385</v>
      </c>
      <c r="CK854" s="34" t="e">
        <f t="shared" si="1262"/>
        <v>#REF!</v>
      </c>
      <c r="CL854" s="54" t="e">
        <f t="shared" si="1263"/>
        <v>#REF!</v>
      </c>
      <c r="CM854" t="e">
        <f>IFERROR(VLOOKUP(AO854,'Model Failure data- Lines'!#REF!,4,FALSE),'Model Failure data- Lines'!#REF!)</f>
        <v>#REF!</v>
      </c>
      <c r="CN854" s="14" t="e">
        <f t="shared" si="1264"/>
        <v>#REF!</v>
      </c>
      <c r="CO854" s="34">
        <f t="shared" si="1265"/>
        <v>80513.4350222457</v>
      </c>
      <c r="CP854" s="34" t="e">
        <f t="shared" si="1266"/>
        <v>#REF!</v>
      </c>
      <c r="CQ854" s="54" t="e">
        <f t="shared" si="1267"/>
        <v>#REF!</v>
      </c>
      <c r="CR854" t="e">
        <f>IFERROR(VLOOKUP(AO854,'Model Failure data- Lines'!#REF!,5,FALSE),'Model Failure data- Lines'!#REF!)</f>
        <v>#REF!</v>
      </c>
      <c r="CS854" s="14" t="e">
        <f t="shared" si="1268"/>
        <v>#REF!</v>
      </c>
      <c r="CT854" s="34">
        <f t="shared" si="1269"/>
        <v>58931.029264376193</v>
      </c>
      <c r="CU854" s="34" t="e">
        <f t="shared" si="1270"/>
        <v>#REF!</v>
      </c>
      <c r="CV854" s="54" t="e">
        <f t="shared" si="1271"/>
        <v>#REF!</v>
      </c>
      <c r="CW854" t="s">
        <v>341</v>
      </c>
      <c r="CZ854">
        <f t="shared" si="1272"/>
        <v>99866.16920419551</v>
      </c>
      <c r="DA854" s="34">
        <f t="shared" si="1273"/>
        <v>3058.2013413600002</v>
      </c>
      <c r="DB854" s="34">
        <f t="shared" si="1274"/>
        <v>24.595373147879165</v>
      </c>
      <c r="DC854" s="34">
        <f t="shared" si="1275"/>
        <v>151603.2699822697</v>
      </c>
      <c r="DD854" s="9">
        <f t="shared" si="1276"/>
        <v>32693.413500000002</v>
      </c>
      <c r="DE854" s="59">
        <f t="shared" si="1277"/>
        <v>1.6320897774657148E-2</v>
      </c>
      <c r="DF854" s="59">
        <f t="shared" si="1278"/>
        <v>1.3125969354835546E-4</v>
      </c>
      <c r="DG854" s="59">
        <f t="shared" si="1279"/>
        <v>0.80907082153853083</v>
      </c>
      <c r="DH854" s="59">
        <f t="shared" si="1280"/>
        <v>0.1744770209932637</v>
      </c>
      <c r="DI854" s="14">
        <f t="shared" si="1281"/>
        <v>1629.905538728289</v>
      </c>
      <c r="DJ854" s="14">
        <f t="shared" si="1282"/>
        <v>13.108402765590919</v>
      </c>
      <c r="DK854" s="14">
        <f t="shared" si="1283"/>
        <v>80798.803561944398</v>
      </c>
      <c r="DL854" s="14">
        <f t="shared" si="1284"/>
        <v>17424.351700757245</v>
      </c>
      <c r="DM854">
        <f t="shared" si="1285"/>
        <v>138407.79751529955</v>
      </c>
      <c r="DN854" s="34">
        <f t="shared" si="1286"/>
        <v>3395.2567395999999</v>
      </c>
      <c r="DO854" s="34">
        <f t="shared" si="1287"/>
        <v>27.306117917722599</v>
      </c>
      <c r="DP854" s="34">
        <f t="shared" si="1288"/>
        <v>168312.01307491257</v>
      </c>
      <c r="DQ854" s="9">
        <f t="shared" si="1289"/>
        <v>36296.672500000001</v>
      </c>
      <c r="DR854" s="59">
        <f t="shared" si="1290"/>
        <v>1.6320897774657148E-2</v>
      </c>
      <c r="DS854" s="59">
        <f t="shared" si="1291"/>
        <v>1.3125969354835544E-4</v>
      </c>
      <c r="DT854" s="59">
        <f t="shared" si="1292"/>
        <v>0.80907082153853072</v>
      </c>
      <c r="DU854" s="59">
        <f t="shared" si="1293"/>
        <v>0.17447702099326373</v>
      </c>
      <c r="DV854" s="14">
        <f t="shared" si="1294"/>
        <v>2258.9395144626496</v>
      </c>
      <c r="DW854" s="14">
        <f t="shared" si="1295"/>
        <v>18.167365086561052</v>
      </c>
      <c r="DX854" s="14">
        <f t="shared" si="1296"/>
        <v>111981.71044304203</v>
      </c>
      <c r="DY854" s="14">
        <f t="shared" si="1297"/>
        <v>24148.980192708314</v>
      </c>
      <c r="DZ854" s="34" t="e">
        <f t="shared" si="1298"/>
        <v>#REF!</v>
      </c>
      <c r="EA854" s="34" t="e">
        <f t="shared" si="1299"/>
        <v>#REF!</v>
      </c>
      <c r="EB854" s="34" t="e">
        <f t="shared" si="1300"/>
        <v>#REF!</v>
      </c>
      <c r="EC854" s="34" t="e">
        <f t="shared" si="1301"/>
        <v>#REF!</v>
      </c>
      <c r="ED854" s="34" t="e">
        <f t="shared" si="1302"/>
        <v>#REF!</v>
      </c>
      <c r="EE854" s="59" t="e">
        <f t="shared" si="1303"/>
        <v>#REF!</v>
      </c>
      <c r="EF854" s="59" t="e">
        <f t="shared" si="1304"/>
        <v>#REF!</v>
      </c>
      <c r="EG854" s="59" t="e">
        <f t="shared" si="1305"/>
        <v>#REF!</v>
      </c>
      <c r="EH854" s="59" t="e">
        <f t="shared" si="1306"/>
        <v>#REF!</v>
      </c>
      <c r="EI854" s="14" t="e">
        <f t="shared" si="1307"/>
        <v>#REF!</v>
      </c>
      <c r="EJ854" s="14" t="e">
        <f t="shared" si="1308"/>
        <v>#REF!</v>
      </c>
      <c r="EK854" s="14" t="e">
        <f t="shared" si="1309"/>
        <v>#REF!</v>
      </c>
      <c r="EL854" s="14" t="e">
        <f t="shared" si="1310"/>
        <v>#REF!</v>
      </c>
      <c r="EM854" t="e">
        <f t="shared" si="1311"/>
        <v>#REF!</v>
      </c>
      <c r="EN854" s="34" t="e">
        <f t="shared" si="1312"/>
        <v>#REF!</v>
      </c>
      <c r="EO854" s="34" t="e">
        <f t="shared" si="1313"/>
        <v>#REF!</v>
      </c>
      <c r="EP854" s="34" t="e">
        <f t="shared" si="1314"/>
        <v>#REF!</v>
      </c>
      <c r="EQ854" s="34" t="e">
        <f t="shared" si="1315"/>
        <v>#REF!</v>
      </c>
      <c r="ER854" s="59" t="e">
        <f t="shared" si="1316"/>
        <v>#REF!</v>
      </c>
      <c r="ES854" s="59" t="e">
        <f t="shared" si="1317"/>
        <v>#REF!</v>
      </c>
      <c r="ET854" s="59" t="e">
        <f t="shared" si="1318"/>
        <v>#REF!</v>
      </c>
      <c r="EU854" s="59" t="e">
        <f t="shared" si="1319"/>
        <v>#REF!</v>
      </c>
      <c r="EV854" s="14" t="e">
        <f t="shared" si="1320"/>
        <v>#REF!</v>
      </c>
      <c r="EW854" s="14" t="e">
        <f t="shared" si="1321"/>
        <v>#REF!</v>
      </c>
      <c r="EX854" s="14" t="e">
        <f t="shared" si="1322"/>
        <v>#REF!</v>
      </c>
      <c r="EY854" s="14" t="e">
        <f t="shared" si="1323"/>
        <v>#REF!</v>
      </c>
    </row>
    <row r="855" spans="1:155" x14ac:dyDescent="0.2">
      <c r="A855" s="17">
        <v>30056130</v>
      </c>
      <c r="B855" t="s">
        <v>62</v>
      </c>
      <c r="C855" t="s">
        <v>1568</v>
      </c>
      <c r="D855" t="s">
        <v>1569</v>
      </c>
      <c r="E855" t="s">
        <v>1083</v>
      </c>
      <c r="F855" t="s">
        <v>66</v>
      </c>
      <c r="G855" t="s">
        <v>42</v>
      </c>
      <c r="H855" t="s">
        <v>1570</v>
      </c>
      <c r="I855" t="s">
        <v>68</v>
      </c>
      <c r="J855" s="19" t="s">
        <v>69</v>
      </c>
      <c r="K855" t="s">
        <v>70</v>
      </c>
      <c r="L855">
        <v>1966</v>
      </c>
      <c r="M855">
        <f t="shared" si="1232"/>
        <v>1966</v>
      </c>
      <c r="N855">
        <v>53</v>
      </c>
      <c r="O855" s="19">
        <f t="shared" si="1233"/>
        <v>53</v>
      </c>
      <c r="P855" t="s">
        <v>80</v>
      </c>
      <c r="Q855" s="19" t="str">
        <f t="shared" si="1234"/>
        <v>50-60</v>
      </c>
      <c r="R855" s="23">
        <v>310.7</v>
      </c>
      <c r="S855" s="15">
        <f t="shared" si="1235"/>
        <v>0.31069999999999998</v>
      </c>
      <c r="T855">
        <v>30078244</v>
      </c>
      <c r="U855" t="s">
        <v>45</v>
      </c>
      <c r="V855" t="s">
        <v>46</v>
      </c>
      <c r="W855" s="20" t="s">
        <v>87</v>
      </c>
      <c r="X855" t="s">
        <v>48</v>
      </c>
      <c r="Y855" t="s">
        <v>273</v>
      </c>
      <c r="Z855" t="s">
        <v>1571</v>
      </c>
      <c r="AA855" t="s">
        <v>1572</v>
      </c>
      <c r="AB855" t="s">
        <v>375</v>
      </c>
      <c r="AC855">
        <v>1966</v>
      </c>
      <c r="AD855">
        <v>106</v>
      </c>
      <c r="AE855" t="str">
        <f t="shared" si="1236"/>
        <v>&gt;80</v>
      </c>
      <c r="AF855">
        <v>-37.692467139999998</v>
      </c>
      <c r="AG855">
        <v>144.95681399</v>
      </c>
      <c r="AH855" t="s">
        <v>75</v>
      </c>
      <c r="AI855" t="s">
        <v>76</v>
      </c>
      <c r="AJ855" s="33" t="s">
        <v>722</v>
      </c>
      <c r="AL855" t="s">
        <v>48</v>
      </c>
      <c r="AM855" t="s">
        <v>86</v>
      </c>
      <c r="AN855">
        <v>220</v>
      </c>
      <c r="AO855" s="69">
        <v>2</v>
      </c>
      <c r="AP855">
        <v>2</v>
      </c>
      <c r="AQ855">
        <v>0</v>
      </c>
      <c r="AR855">
        <v>1</v>
      </c>
      <c r="AS855" s="82" t="str">
        <f t="shared" si="1237"/>
        <v>Gw-0-1</v>
      </c>
      <c r="AT855" s="14">
        <f t="shared" si="1238"/>
        <v>51448</v>
      </c>
      <c r="AU855" s="81">
        <f>VLOOKUP(C855,Bushfire_Vlookup!$F$2:$H$12575,3,FALSE)</f>
        <v>413.76698800000003</v>
      </c>
      <c r="AV855" s="14">
        <f>VLOOKUP(AS855,Safety_collateral_Vlookup!$J$3:$L$20,2,FALSE)</f>
        <v>11570.139925214824</v>
      </c>
      <c r="AW855" s="14">
        <f>VLOOKUP(AS855,Safety_collateral_Vlookup!$J$3:$L$20,3,FALSE)</f>
        <v>148000</v>
      </c>
      <c r="AX855" s="48">
        <f t="shared" si="1239"/>
        <v>225597.84467640021</v>
      </c>
      <c r="AY855" s="49">
        <f t="shared" ref="AY855:AY875" si="1325">(R855/1000)*AZ855</f>
        <v>23613.199999999997</v>
      </c>
      <c r="AZ855" s="14">
        <v>76000</v>
      </c>
      <c r="BA855" s="16">
        <f t="shared" si="1241"/>
        <v>9.5538870071146746</v>
      </c>
      <c r="BB855" t="e">
        <f>IF(BA855&lt;=#REF!,#REF!,IF(BA855&lt;=#REF!,#REF!,IF(BA855&lt;=#REF!,#REF!,IF(BA855&lt;=#REF!,#REF!,#REF!))))</f>
        <v>#REF!</v>
      </c>
      <c r="BC855" s="51">
        <v>4</v>
      </c>
      <c r="BD855" s="21">
        <v>70</v>
      </c>
      <c r="BE855" s="21">
        <v>6.4399999999999999E-2</v>
      </c>
      <c r="BF855" s="26">
        <f t="shared" si="1242"/>
        <v>1540.1991363876789</v>
      </c>
      <c r="BG855" s="21">
        <v>7</v>
      </c>
      <c r="BH855" s="21">
        <f t="shared" si="1243"/>
        <v>10.5</v>
      </c>
      <c r="BI855" s="28">
        <f t="shared" si="1244"/>
        <v>1.1390624999999999E-6</v>
      </c>
      <c r="BJ855" s="27">
        <f t="shared" si="1245"/>
        <v>1.1390624999999999E-6</v>
      </c>
      <c r="BK855" s="28">
        <f t="shared" si="1246"/>
        <v>1.7463268216136603E-5</v>
      </c>
      <c r="BL855" s="35">
        <f t="shared" si="1247"/>
        <v>1.6684209131190614E-4</v>
      </c>
      <c r="BM855" s="21" t="str">
        <f t="shared" si="1248"/>
        <v>Cr1</v>
      </c>
      <c r="BN855" s="51">
        <v>1</v>
      </c>
      <c r="BO855" s="21">
        <v>2</v>
      </c>
      <c r="BP855" s="50" t="s">
        <v>5497</v>
      </c>
      <c r="BQ855" s="14">
        <v>51448</v>
      </c>
      <c r="BR855">
        <f>IFERROR(VLOOKUP(AO855,'Model Failure data- Lines'!$A$37:$E$41,3,FALSE),'Model Failure data- Lines'!$C$37)</f>
        <v>5.2310000000000009E-2</v>
      </c>
      <c r="BS855" s="14">
        <f t="shared" si="1249"/>
        <v>11801.023255022497</v>
      </c>
      <c r="BT855" s="34">
        <f t="shared" si="1231"/>
        <v>21061.803693810838</v>
      </c>
      <c r="BU855" s="34">
        <f t="shared" si="1250"/>
        <v>0.56030449369776969</v>
      </c>
      <c r="BV855" s="54">
        <f t="shared" si="1251"/>
        <v>-9260.7804387883407</v>
      </c>
      <c r="BW855">
        <f>IFERROR(VLOOKUP(AO855,'Model Failure data- Lines'!$A$37:$E$41,4,FALSE),'Model Failure data- Lines'!$D$37)</f>
        <v>5.571000000000001E-2</v>
      </c>
      <c r="BX855" s="14">
        <f t="shared" si="1252"/>
        <v>12568.055926922258</v>
      </c>
      <c r="BY855" s="34">
        <f t="shared" si="1253"/>
        <v>18786.08468300035</v>
      </c>
      <c r="BZ855" s="71">
        <f t="shared" si="1254"/>
        <v>0.66900879768178478</v>
      </c>
      <c r="CA855" s="71">
        <f t="shared" si="1255"/>
        <v>-6218.0287560780926</v>
      </c>
      <c r="CB855" s="56">
        <v>2</v>
      </c>
      <c r="CC855">
        <f>IFERROR(VLOOKUP(AO855,'Model Failure data- Lines'!$A$37:$E$41,5,FALSE),'Model Failure data- Lines'!$E$37)</f>
        <v>6.1850000000000002E-2</v>
      </c>
      <c r="CD855" s="14">
        <f t="shared" si="1256"/>
        <v>13953.226693235354</v>
      </c>
      <c r="CE855" s="34">
        <f t="shared" si="1257"/>
        <v>14945.749738149014</v>
      </c>
      <c r="CF855" s="34">
        <f t="shared" si="1258"/>
        <v>0.93359161886805553</v>
      </c>
      <c r="CG855" s="54">
        <f t="shared" si="1259"/>
        <v>-992.52304491365976</v>
      </c>
      <c r="CH855" t="e">
        <f>IFERROR(VLOOKUP(AO855,'Model Failure data- Lines'!#REF!,3,FALSE),'Model Failure data- Lines'!#REF!)</f>
        <v>#REF!</v>
      </c>
      <c r="CI855" s="14" t="e">
        <f t="shared" si="1260"/>
        <v>#REF!</v>
      </c>
      <c r="CJ855" s="34">
        <f t="shared" si="1261"/>
        <v>20201.921575840959</v>
      </c>
      <c r="CK855" s="34" t="e">
        <f t="shared" si="1262"/>
        <v>#REF!</v>
      </c>
      <c r="CL855" s="54" t="e">
        <f t="shared" si="1263"/>
        <v>#REF!</v>
      </c>
      <c r="CM855" t="e">
        <f>IFERROR(VLOOKUP(AO855,'Model Failure data- Lines'!#REF!,4,FALSE),'Model Failure data- Lines'!#REF!)</f>
        <v>#REF!</v>
      </c>
      <c r="CN855" s="14" t="e">
        <f t="shared" si="1264"/>
        <v>#REF!</v>
      </c>
      <c r="CO855" s="34">
        <f t="shared" si="1265"/>
        <v>17283.453126066292</v>
      </c>
      <c r="CP855" s="34" t="e">
        <f t="shared" si="1266"/>
        <v>#REF!</v>
      </c>
      <c r="CQ855" s="54" t="e">
        <f t="shared" si="1267"/>
        <v>#REF!</v>
      </c>
      <c r="CR855" t="e">
        <f>IFERROR(VLOOKUP(AO855,'Model Failure data- Lines'!#REF!,5,FALSE),'Model Failure data- Lines'!#REF!)</f>
        <v>#REF!</v>
      </c>
      <c r="CS855" s="14" t="e">
        <f t="shared" si="1268"/>
        <v>#REF!</v>
      </c>
      <c r="CT855" s="34">
        <f t="shared" si="1269"/>
        <v>12650.456183868799</v>
      </c>
      <c r="CU855" s="34" t="e">
        <f t="shared" si="1270"/>
        <v>#REF!</v>
      </c>
      <c r="CV855" s="54" t="e">
        <f t="shared" si="1271"/>
        <v>#REF!</v>
      </c>
      <c r="CW855" t="s">
        <v>375</v>
      </c>
      <c r="CZ855">
        <f t="shared" si="1272"/>
        <v>-6218.0287560780926</v>
      </c>
      <c r="DA855" s="34">
        <f t="shared" si="1273"/>
        <v>3058.2013413600002</v>
      </c>
      <c r="DB855" s="34">
        <f t="shared" si="1274"/>
        <v>24.595373147879165</v>
      </c>
      <c r="DC855" s="34">
        <f t="shared" si="1275"/>
        <v>687.75885241437697</v>
      </c>
      <c r="DD855" s="9">
        <f t="shared" si="1276"/>
        <v>8797.5003600000018</v>
      </c>
      <c r="DE855" s="59">
        <f t="shared" si="1277"/>
        <v>0.24333129635498935</v>
      </c>
      <c r="DF855" s="59">
        <f t="shared" si="1278"/>
        <v>1.956975151200034E-3</v>
      </c>
      <c r="DG855" s="59">
        <f t="shared" si="1279"/>
        <v>5.4722771478213778E-2</v>
      </c>
      <c r="DH855" s="59">
        <f t="shared" si="1280"/>
        <v>0.69998895701559694</v>
      </c>
      <c r="DI855" s="14">
        <f t="shared" si="1281"/>
        <v>-1513.0409979890842</v>
      </c>
      <c r="DJ855" s="14">
        <f t="shared" si="1282"/>
        <v>-12.168527765092087</v>
      </c>
      <c r="DK855" s="14">
        <f t="shared" si="1283"/>
        <v>-340.26776666382341</v>
      </c>
      <c r="DL855" s="14">
        <f t="shared" si="1284"/>
        <v>-4352.5514636600938</v>
      </c>
      <c r="DM855">
        <f t="shared" si="1285"/>
        <v>-992.52304491365896</v>
      </c>
      <c r="DN855" s="34">
        <f t="shared" si="1286"/>
        <v>3395.2567395999999</v>
      </c>
      <c r="DO855" s="34">
        <f t="shared" si="1287"/>
        <v>27.306117917722599</v>
      </c>
      <c r="DP855" s="34">
        <f t="shared" si="1288"/>
        <v>763.55923571763083</v>
      </c>
      <c r="DQ855" s="9">
        <f t="shared" si="1289"/>
        <v>9767.1045999999988</v>
      </c>
      <c r="DR855" s="59">
        <f t="shared" si="1290"/>
        <v>0.24333129635498935</v>
      </c>
      <c r="DS855" s="59">
        <f t="shared" si="1291"/>
        <v>1.9569751512000335E-3</v>
      </c>
      <c r="DT855" s="59">
        <f t="shared" si="1292"/>
        <v>5.4722771478213784E-2</v>
      </c>
      <c r="DU855" s="59">
        <f t="shared" si="1293"/>
        <v>0.69998895701559671</v>
      </c>
      <c r="DV855" s="14">
        <f t="shared" si="1294"/>
        <v>-241.51191918104195</v>
      </c>
      <c r="DW855" s="14">
        <f t="shared" si="1295"/>
        <v>-1.9423429358894253</v>
      </c>
      <c r="DX855" s="14">
        <f t="shared" si="1296"/>
        <v>-54.31361177367107</v>
      </c>
      <c r="DY855" s="14">
        <f t="shared" si="1297"/>
        <v>-694.75517102305639</v>
      </c>
      <c r="DZ855" s="34" t="e">
        <f t="shared" si="1298"/>
        <v>#REF!</v>
      </c>
      <c r="EA855" s="34" t="e">
        <f t="shared" si="1299"/>
        <v>#REF!</v>
      </c>
      <c r="EB855" s="34" t="e">
        <f t="shared" si="1300"/>
        <v>#REF!</v>
      </c>
      <c r="EC855" s="34" t="e">
        <f t="shared" si="1301"/>
        <v>#REF!</v>
      </c>
      <c r="ED855" s="34" t="e">
        <f t="shared" si="1302"/>
        <v>#REF!</v>
      </c>
      <c r="EE855" s="59" t="e">
        <f t="shared" si="1303"/>
        <v>#REF!</v>
      </c>
      <c r="EF855" s="59" t="e">
        <f t="shared" si="1304"/>
        <v>#REF!</v>
      </c>
      <c r="EG855" s="59" t="e">
        <f t="shared" si="1305"/>
        <v>#REF!</v>
      </c>
      <c r="EH855" s="59" t="e">
        <f t="shared" si="1306"/>
        <v>#REF!</v>
      </c>
      <c r="EI855" s="14" t="e">
        <f t="shared" si="1307"/>
        <v>#REF!</v>
      </c>
      <c r="EJ855" s="14" t="e">
        <f t="shared" si="1308"/>
        <v>#REF!</v>
      </c>
      <c r="EK855" s="14" t="e">
        <f t="shared" si="1309"/>
        <v>#REF!</v>
      </c>
      <c r="EL855" s="14" t="e">
        <f t="shared" si="1310"/>
        <v>#REF!</v>
      </c>
      <c r="EM855" t="e">
        <f t="shared" si="1311"/>
        <v>#REF!</v>
      </c>
      <c r="EN855" s="34" t="e">
        <f t="shared" si="1312"/>
        <v>#REF!</v>
      </c>
      <c r="EO855" s="34" t="e">
        <f t="shared" si="1313"/>
        <v>#REF!</v>
      </c>
      <c r="EP855" s="34" t="e">
        <f t="shared" si="1314"/>
        <v>#REF!</v>
      </c>
      <c r="EQ855" s="34" t="e">
        <f t="shared" si="1315"/>
        <v>#REF!</v>
      </c>
      <c r="ER855" s="59" t="e">
        <f t="shared" si="1316"/>
        <v>#REF!</v>
      </c>
      <c r="ES855" s="59" t="e">
        <f t="shared" si="1317"/>
        <v>#REF!</v>
      </c>
      <c r="ET855" s="59" t="e">
        <f t="shared" si="1318"/>
        <v>#REF!</v>
      </c>
      <c r="EU855" s="59" t="e">
        <f t="shared" si="1319"/>
        <v>#REF!</v>
      </c>
      <c r="EV855" s="14" t="e">
        <f t="shared" si="1320"/>
        <v>#REF!</v>
      </c>
      <c r="EW855" s="14" t="e">
        <f t="shared" si="1321"/>
        <v>#REF!</v>
      </c>
      <c r="EX855" s="14" t="e">
        <f t="shared" si="1322"/>
        <v>#REF!</v>
      </c>
      <c r="EY855" s="14" t="e">
        <f t="shared" si="1323"/>
        <v>#REF!</v>
      </c>
    </row>
    <row r="856" spans="1:155" x14ac:dyDescent="0.2">
      <c r="A856" s="17">
        <v>30271359</v>
      </c>
      <c r="B856" t="s">
        <v>62</v>
      </c>
      <c r="C856" t="s">
        <v>4282</v>
      </c>
      <c r="D856" t="s">
        <v>4283</v>
      </c>
      <c r="E856" t="s">
        <v>4284</v>
      </c>
      <c r="F856" t="s">
        <v>66</v>
      </c>
      <c r="G856" t="s">
        <v>42</v>
      </c>
      <c r="H856" t="s">
        <v>4285</v>
      </c>
      <c r="I856" t="s">
        <v>68</v>
      </c>
      <c r="J856" s="19" t="s">
        <v>69</v>
      </c>
      <c r="K856" t="s">
        <v>70</v>
      </c>
      <c r="L856">
        <v>1966</v>
      </c>
      <c r="M856">
        <f t="shared" si="1232"/>
        <v>1966</v>
      </c>
      <c r="N856">
        <v>53</v>
      </c>
      <c r="O856" s="19">
        <f t="shared" si="1233"/>
        <v>53</v>
      </c>
      <c r="P856" t="s">
        <v>80</v>
      </c>
      <c r="Q856" s="19" t="str">
        <f t="shared" si="1234"/>
        <v>50-60</v>
      </c>
      <c r="R856" s="23">
        <v>313.7</v>
      </c>
      <c r="S856" s="15">
        <f t="shared" si="1235"/>
        <v>0.31369999999999998</v>
      </c>
      <c r="T856">
        <v>30036944</v>
      </c>
      <c r="U856" t="s">
        <v>45</v>
      </c>
      <c r="V856" t="s">
        <v>46</v>
      </c>
      <c r="W856" t="s">
        <v>47</v>
      </c>
      <c r="X856" t="s">
        <v>48</v>
      </c>
      <c r="Y856" t="s">
        <v>175</v>
      </c>
      <c r="Z856" t="s">
        <v>4286</v>
      </c>
      <c r="AA856" t="s">
        <v>4287</v>
      </c>
      <c r="AB856" t="s">
        <v>344</v>
      </c>
      <c r="AC856">
        <v>1966</v>
      </c>
      <c r="AD856">
        <v>106</v>
      </c>
      <c r="AE856" t="str">
        <f t="shared" si="1236"/>
        <v>&gt;80</v>
      </c>
      <c r="AF856">
        <v>-37.692687659999997</v>
      </c>
      <c r="AG856">
        <v>144.95330512000001</v>
      </c>
      <c r="AH856" t="s">
        <v>75</v>
      </c>
      <c r="AI856" t="s">
        <v>76</v>
      </c>
      <c r="AJ856" s="33" t="s">
        <v>722</v>
      </c>
      <c r="AL856" t="s">
        <v>48</v>
      </c>
      <c r="AM856" t="s">
        <v>86</v>
      </c>
      <c r="AN856">
        <v>220</v>
      </c>
      <c r="AO856" s="69">
        <v>2</v>
      </c>
      <c r="AP856">
        <v>2</v>
      </c>
      <c r="AQ856">
        <v>0</v>
      </c>
      <c r="AR856">
        <v>1</v>
      </c>
      <c r="AS856" s="82" t="str">
        <f t="shared" si="1237"/>
        <v>Gw-0-1</v>
      </c>
      <c r="AT856" s="14">
        <f t="shared" si="1238"/>
        <v>51448</v>
      </c>
      <c r="AU856" s="81">
        <f>VLOOKUP(C856,Bushfire_Vlookup!$F$2:$H$12575,3,FALSE)</f>
        <v>435.43202400000001</v>
      </c>
      <c r="AV856" s="14">
        <f>VLOOKUP(AS856,Safety_collateral_Vlookup!$J$3:$L$20,2,FALSE)</f>
        <v>11570.139925214824</v>
      </c>
      <c r="AW856" s="14">
        <f>VLOOKUP(AS856,Safety_collateral_Vlookup!$J$3:$L$20,3,FALSE)</f>
        <v>148000</v>
      </c>
      <c r="AX856" s="48">
        <f t="shared" si="1239"/>
        <v>225620.96126981219</v>
      </c>
      <c r="AY856" s="49">
        <f t="shared" si="1325"/>
        <v>23841.199999999997</v>
      </c>
      <c r="AZ856" s="14">
        <v>76000</v>
      </c>
      <c r="BA856" s="16">
        <f t="shared" si="1241"/>
        <v>9.4634901460418188</v>
      </c>
      <c r="BB856" t="e">
        <f>IF(BA856&lt;=#REF!,#REF!,IF(BA856&lt;=#REF!,#REF!,IF(BA856&lt;=#REF!,#REF!,IF(BA856&lt;=#REF!,#REF!,#REF!))))</f>
        <v>#REF!</v>
      </c>
      <c r="BC856" s="51">
        <v>4</v>
      </c>
      <c r="BD856" s="21">
        <v>70</v>
      </c>
      <c r="BE856" s="21">
        <v>6.4399999999999999E-2</v>
      </c>
      <c r="BF856" s="26">
        <f t="shared" si="1242"/>
        <v>1555.0707083515122</v>
      </c>
      <c r="BG856" s="21">
        <v>7</v>
      </c>
      <c r="BH856" s="21">
        <f t="shared" si="1243"/>
        <v>10.5</v>
      </c>
      <c r="BI856" s="28">
        <f t="shared" si="1244"/>
        <v>1.1390624999999999E-6</v>
      </c>
      <c r="BJ856" s="27">
        <f t="shared" si="1245"/>
        <v>1.1390624999999999E-6</v>
      </c>
      <c r="BK856" s="28">
        <f t="shared" si="1246"/>
        <v>1.7463268216136603E-5</v>
      </c>
      <c r="BL856" s="35">
        <f t="shared" si="1247"/>
        <v>1.6526346668109404E-4</v>
      </c>
      <c r="BM856" s="21" t="str">
        <f t="shared" si="1248"/>
        <v>Cr1</v>
      </c>
      <c r="BN856" s="51">
        <v>1</v>
      </c>
      <c r="BO856" s="21">
        <v>2</v>
      </c>
      <c r="BP856" s="50" t="s">
        <v>5497</v>
      </c>
      <c r="BQ856" s="14">
        <v>51448</v>
      </c>
      <c r="BR856">
        <f>IFERROR(VLOOKUP(AO856,'Model Failure data- Lines'!$A$37:$E$41,3,FALSE),'Model Failure data- Lines'!$C$37)</f>
        <v>5.2310000000000009E-2</v>
      </c>
      <c r="BS856" s="14">
        <f t="shared" si="1249"/>
        <v>11802.232484023878</v>
      </c>
      <c r="BT856" s="34">
        <f t="shared" si="1231"/>
        <v>21265.168389921015</v>
      </c>
      <c r="BU856" s="34">
        <f t="shared" si="1250"/>
        <v>0.55500301091515203</v>
      </c>
      <c r="BV856" s="54">
        <f t="shared" si="1251"/>
        <v>-9462.9359058971368</v>
      </c>
      <c r="BW856">
        <f>IFERROR(VLOOKUP(AO856,'Model Failure data- Lines'!$A$37:$E$41,4,FALSE),'Model Failure data- Lines'!$D$37)</f>
        <v>5.571000000000001E-2</v>
      </c>
      <c r="BX856" s="14">
        <f t="shared" si="1252"/>
        <v>12569.343752341239</v>
      </c>
      <c r="BY856" s="34">
        <f t="shared" si="1253"/>
        <v>18967.475909421337</v>
      </c>
      <c r="BZ856" s="71">
        <f t="shared" si="1254"/>
        <v>0.66267877773330497</v>
      </c>
      <c r="CA856" s="71">
        <f t="shared" si="1255"/>
        <v>-6398.1321570800974</v>
      </c>
      <c r="CB856" s="56">
        <v>2</v>
      </c>
      <c r="CC856">
        <f>IFERROR(VLOOKUP(AO856,'Model Failure data- Lines'!$A$37:$E$41,5,FALSE),'Model Failure data- Lines'!$E$37)</f>
        <v>6.1850000000000002E-2</v>
      </c>
      <c r="CD856" s="14">
        <f t="shared" si="1256"/>
        <v>13954.656454537884</v>
      </c>
      <c r="CE856" s="34">
        <f t="shared" si="1257"/>
        <v>15090.060163686339</v>
      </c>
      <c r="CF856" s="34">
        <f t="shared" si="1258"/>
        <v>0.9247581721456114</v>
      </c>
      <c r="CG856" s="54">
        <f t="shared" si="1259"/>
        <v>-1135.4037091484552</v>
      </c>
      <c r="CH856" t="e">
        <f>IFERROR(VLOOKUP(AO856,'Model Failure data- Lines'!#REF!,3,FALSE),'Model Failure data- Lines'!#REF!)</f>
        <v>#REF!</v>
      </c>
      <c r="CI856" s="14" t="e">
        <f t="shared" si="1260"/>
        <v>#REF!</v>
      </c>
      <c r="CJ856" s="34">
        <f t="shared" si="1261"/>
        <v>20396.983580113643</v>
      </c>
      <c r="CK856" s="34" t="e">
        <f t="shared" si="1262"/>
        <v>#REF!</v>
      </c>
      <c r="CL856" s="54" t="e">
        <f t="shared" si="1263"/>
        <v>#REF!</v>
      </c>
      <c r="CM856" t="e">
        <f>IFERROR(VLOOKUP(AO856,'Model Failure data- Lines'!#REF!,4,FALSE),'Model Failure data- Lines'!#REF!)</f>
        <v>#REF!</v>
      </c>
      <c r="CN856" s="14" t="e">
        <f t="shared" si="1264"/>
        <v>#REF!</v>
      </c>
      <c r="CO856" s="34">
        <f t="shared" si="1265"/>
        <v>17450.335518657856</v>
      </c>
      <c r="CP856" s="34" t="e">
        <f t="shared" si="1266"/>
        <v>#REF!</v>
      </c>
      <c r="CQ856" s="54" t="e">
        <f t="shared" si="1267"/>
        <v>#REF!</v>
      </c>
      <c r="CR856" t="e">
        <f>IFERROR(VLOOKUP(AO856,'Model Failure data- Lines'!#REF!,5,FALSE),'Model Failure data- Lines'!#REF!)</f>
        <v>#REF!</v>
      </c>
      <c r="CS856" s="14" t="e">
        <f t="shared" si="1268"/>
        <v>#REF!</v>
      </c>
      <c r="CT856" s="34">
        <f t="shared" si="1269"/>
        <v>12772.60413543496</v>
      </c>
      <c r="CU856" s="34" t="e">
        <f t="shared" si="1270"/>
        <v>#REF!</v>
      </c>
      <c r="CV856" s="54" t="e">
        <f t="shared" si="1271"/>
        <v>#REF!</v>
      </c>
      <c r="CW856" t="s">
        <v>344</v>
      </c>
      <c r="CZ856">
        <f t="shared" si="1272"/>
        <v>-6398.1321570800992</v>
      </c>
      <c r="DA856" s="34">
        <f t="shared" si="1273"/>
        <v>3058.2013413600002</v>
      </c>
      <c r="DB856" s="34">
        <f t="shared" si="1274"/>
        <v>25.883198566861683</v>
      </c>
      <c r="DC856" s="34">
        <f t="shared" si="1275"/>
        <v>687.75885241437697</v>
      </c>
      <c r="DD856" s="9">
        <f t="shared" si="1276"/>
        <v>8797.5003600000018</v>
      </c>
      <c r="DE856" s="59">
        <f t="shared" si="1277"/>
        <v>0.24330636520226936</v>
      </c>
      <c r="DF856" s="59">
        <f t="shared" si="1278"/>
        <v>2.0592322938133129E-3</v>
      </c>
      <c r="DG856" s="59">
        <f t="shared" si="1279"/>
        <v>5.4717164711663727E-2</v>
      </c>
      <c r="DH856" s="59">
        <f t="shared" si="1280"/>
        <v>0.69991723779225368</v>
      </c>
      <c r="DI856" s="14">
        <f t="shared" si="1281"/>
        <v>-1556.706279222914</v>
      </c>
      <c r="DJ856" s="14">
        <f t="shared" si="1282"/>
        <v>-13.175240357944771</v>
      </c>
      <c r="DK856" s="14">
        <f t="shared" si="1283"/>
        <v>-350.08765108594406</v>
      </c>
      <c r="DL856" s="14">
        <f t="shared" si="1284"/>
        <v>-4478.1629864132965</v>
      </c>
      <c r="DM856">
        <f t="shared" si="1285"/>
        <v>-1135.4037091484545</v>
      </c>
      <c r="DN856" s="34">
        <f t="shared" si="1286"/>
        <v>3395.2567395999999</v>
      </c>
      <c r="DO856" s="34">
        <f t="shared" si="1287"/>
        <v>28.735879220254798</v>
      </c>
      <c r="DP856" s="34">
        <f t="shared" si="1288"/>
        <v>763.55923571763083</v>
      </c>
      <c r="DQ856" s="9">
        <f t="shared" si="1289"/>
        <v>9767.1045999999988</v>
      </c>
      <c r="DR856" s="59">
        <f t="shared" si="1290"/>
        <v>0.24330636520226936</v>
      </c>
      <c r="DS856" s="59">
        <f t="shared" si="1291"/>
        <v>2.0592322938133129E-3</v>
      </c>
      <c r="DT856" s="59">
        <f t="shared" si="1292"/>
        <v>5.4717164711663734E-2</v>
      </c>
      <c r="DU856" s="59">
        <f t="shared" si="1293"/>
        <v>0.69991723779225357</v>
      </c>
      <c r="DV856" s="14">
        <f t="shared" si="1294"/>
        <v>-276.25094951008515</v>
      </c>
      <c r="DW856" s="14">
        <f t="shared" si="1295"/>
        <v>-2.3380599843939156</v>
      </c>
      <c r="DX856" s="14">
        <f t="shared" si="1296"/>
        <v>-62.126071767709924</v>
      </c>
      <c r="DY856" s="14">
        <f t="shared" si="1297"/>
        <v>-794.68862788626564</v>
      </c>
      <c r="DZ856" s="34" t="e">
        <f t="shared" si="1298"/>
        <v>#REF!</v>
      </c>
      <c r="EA856" s="34" t="e">
        <f t="shared" si="1299"/>
        <v>#REF!</v>
      </c>
      <c r="EB856" s="34" t="e">
        <f t="shared" si="1300"/>
        <v>#REF!</v>
      </c>
      <c r="EC856" s="34" t="e">
        <f t="shared" si="1301"/>
        <v>#REF!</v>
      </c>
      <c r="ED856" s="34" t="e">
        <f t="shared" si="1302"/>
        <v>#REF!</v>
      </c>
      <c r="EE856" s="59" t="e">
        <f t="shared" si="1303"/>
        <v>#REF!</v>
      </c>
      <c r="EF856" s="59" t="e">
        <f t="shared" si="1304"/>
        <v>#REF!</v>
      </c>
      <c r="EG856" s="59" t="e">
        <f t="shared" si="1305"/>
        <v>#REF!</v>
      </c>
      <c r="EH856" s="59" t="e">
        <f t="shared" si="1306"/>
        <v>#REF!</v>
      </c>
      <c r="EI856" s="14" t="e">
        <f t="shared" si="1307"/>
        <v>#REF!</v>
      </c>
      <c r="EJ856" s="14" t="e">
        <f t="shared" si="1308"/>
        <v>#REF!</v>
      </c>
      <c r="EK856" s="14" t="e">
        <f t="shared" si="1309"/>
        <v>#REF!</v>
      </c>
      <c r="EL856" s="14" t="e">
        <f t="shared" si="1310"/>
        <v>#REF!</v>
      </c>
      <c r="EM856" t="e">
        <f t="shared" si="1311"/>
        <v>#REF!</v>
      </c>
      <c r="EN856" s="34" t="e">
        <f t="shared" si="1312"/>
        <v>#REF!</v>
      </c>
      <c r="EO856" s="34" t="e">
        <f t="shared" si="1313"/>
        <v>#REF!</v>
      </c>
      <c r="EP856" s="34" t="e">
        <f t="shared" si="1314"/>
        <v>#REF!</v>
      </c>
      <c r="EQ856" s="34" t="e">
        <f t="shared" si="1315"/>
        <v>#REF!</v>
      </c>
      <c r="ER856" s="59" t="e">
        <f t="shared" si="1316"/>
        <v>#REF!</v>
      </c>
      <c r="ES856" s="59" t="e">
        <f t="shared" si="1317"/>
        <v>#REF!</v>
      </c>
      <c r="ET856" s="59" t="e">
        <f t="shared" si="1318"/>
        <v>#REF!</v>
      </c>
      <c r="EU856" s="59" t="e">
        <f t="shared" si="1319"/>
        <v>#REF!</v>
      </c>
      <c r="EV856" s="14" t="e">
        <f t="shared" si="1320"/>
        <v>#REF!</v>
      </c>
      <c r="EW856" s="14" t="e">
        <f t="shared" si="1321"/>
        <v>#REF!</v>
      </c>
      <c r="EX856" s="14" t="e">
        <f t="shared" si="1322"/>
        <v>#REF!</v>
      </c>
      <c r="EY856" s="14" t="e">
        <f t="shared" si="1323"/>
        <v>#REF!</v>
      </c>
    </row>
    <row r="857" spans="1:155" x14ac:dyDescent="0.2">
      <c r="A857" s="17">
        <v>30020841</v>
      </c>
      <c r="B857" t="s">
        <v>62</v>
      </c>
      <c r="C857" t="s">
        <v>849</v>
      </c>
      <c r="D857" t="s">
        <v>850</v>
      </c>
      <c r="E857" t="s">
        <v>851</v>
      </c>
      <c r="F857" t="s">
        <v>66</v>
      </c>
      <c r="G857" t="s">
        <v>42</v>
      </c>
      <c r="H857" t="s">
        <v>852</v>
      </c>
      <c r="I857" t="s">
        <v>68</v>
      </c>
      <c r="J857" s="19" t="s">
        <v>69</v>
      </c>
      <c r="K857" t="s">
        <v>70</v>
      </c>
      <c r="L857">
        <v>1966</v>
      </c>
      <c r="M857">
        <f t="shared" si="1232"/>
        <v>1966</v>
      </c>
      <c r="N857">
        <v>53</v>
      </c>
      <c r="O857" s="19">
        <f t="shared" si="1233"/>
        <v>53</v>
      </c>
      <c r="P857" t="s">
        <v>80</v>
      </c>
      <c r="Q857" s="19" t="str">
        <f t="shared" si="1234"/>
        <v>50-60</v>
      </c>
      <c r="R857" s="23">
        <v>268.3</v>
      </c>
      <c r="S857" s="15">
        <f t="shared" si="1235"/>
        <v>0.26830000000000004</v>
      </c>
      <c r="T857">
        <v>30049198</v>
      </c>
      <c r="U857" t="s">
        <v>45</v>
      </c>
      <c r="V857" t="s">
        <v>46</v>
      </c>
      <c r="W857" t="s">
        <v>47</v>
      </c>
      <c r="X857" t="s">
        <v>48</v>
      </c>
      <c r="Y857" t="s">
        <v>175</v>
      </c>
      <c r="Z857" t="s">
        <v>853</v>
      </c>
      <c r="AA857" t="s">
        <v>854</v>
      </c>
      <c r="AB857" t="s">
        <v>363</v>
      </c>
      <c r="AC857">
        <v>1966</v>
      </c>
      <c r="AD857">
        <v>106</v>
      </c>
      <c r="AE857" t="str">
        <f t="shared" si="1236"/>
        <v>&gt;80</v>
      </c>
      <c r="AF857">
        <v>-37.692912399999997</v>
      </c>
      <c r="AG857">
        <v>144.94976374000001</v>
      </c>
      <c r="AH857" t="s">
        <v>75</v>
      </c>
      <c r="AI857" t="s">
        <v>76</v>
      </c>
      <c r="AJ857" s="33" t="s">
        <v>722</v>
      </c>
      <c r="AL857" t="s">
        <v>48</v>
      </c>
      <c r="AM857" t="s">
        <v>86</v>
      </c>
      <c r="AN857">
        <v>220</v>
      </c>
      <c r="AO857" s="69">
        <v>2</v>
      </c>
      <c r="AP857">
        <v>2</v>
      </c>
      <c r="AQ857">
        <v>0</v>
      </c>
      <c r="AR857">
        <v>1</v>
      </c>
      <c r="AS857" s="82" t="str">
        <f t="shared" si="1237"/>
        <v>Gw-0-1</v>
      </c>
      <c r="AT857" s="14">
        <f t="shared" si="1238"/>
        <v>51448</v>
      </c>
      <c r="AU857" s="81">
        <f>VLOOKUP(C857,Bushfire_Vlookup!$F$2:$H$12575,3,FALSE)</f>
        <v>435.43202400000001</v>
      </c>
      <c r="AV857" s="14">
        <f>VLOOKUP(AS857,Safety_collateral_Vlookup!$J$3:$L$20,2,FALSE)</f>
        <v>11570.139925214824</v>
      </c>
      <c r="AW857" s="14">
        <f>VLOOKUP(AS857,Safety_collateral_Vlookup!$J$3:$L$20,3,FALSE)</f>
        <v>148000</v>
      </c>
      <c r="AX857" s="48">
        <f t="shared" si="1239"/>
        <v>225620.96126981219</v>
      </c>
      <c r="AY857" s="49">
        <f t="shared" si="1325"/>
        <v>20390.800000000003</v>
      </c>
      <c r="AZ857" s="14">
        <v>76000</v>
      </c>
      <c r="BA857" s="16">
        <f t="shared" si="1241"/>
        <v>11.064841069002304</v>
      </c>
      <c r="BB857" t="e">
        <f>IF(BA857&lt;=#REF!,#REF!,IF(BA857&lt;=#REF!,#REF!,IF(BA857&lt;=#REF!,#REF!,IF(BA857&lt;=#REF!,#REF!,#REF!))))</f>
        <v>#REF!</v>
      </c>
      <c r="BC857" s="51">
        <v>5</v>
      </c>
      <c r="BD857" s="21">
        <v>70</v>
      </c>
      <c r="BE857" s="21">
        <v>6.4399999999999999E-2</v>
      </c>
      <c r="BF857" s="26">
        <f t="shared" si="1242"/>
        <v>1330.0142526321672</v>
      </c>
      <c r="BG857" s="21">
        <v>7</v>
      </c>
      <c r="BH857" s="21">
        <f t="shared" si="1243"/>
        <v>10.5</v>
      </c>
      <c r="BI857" s="28">
        <f t="shared" si="1244"/>
        <v>1.1390624999999999E-6</v>
      </c>
      <c r="BJ857" s="27">
        <f t="shared" si="1245"/>
        <v>1.1390624999999999E-6</v>
      </c>
      <c r="BK857" s="28">
        <f t="shared" si="1246"/>
        <v>1.7463268216136603E-5</v>
      </c>
      <c r="BL857" s="35">
        <f t="shared" si="1247"/>
        <v>1.9322828735691085E-4</v>
      </c>
      <c r="BM857" s="21" t="str">
        <f t="shared" si="1248"/>
        <v>Cr1</v>
      </c>
      <c r="BN857" s="51">
        <v>1</v>
      </c>
      <c r="BO857" s="21">
        <v>2</v>
      </c>
      <c r="BP857" s="50" t="s">
        <v>5497</v>
      </c>
      <c r="BQ857" s="14">
        <v>51448</v>
      </c>
      <c r="BR857">
        <f>IFERROR(VLOOKUP(AO857,'Model Failure data- Lines'!$A$37:$E$41,3,FALSE),'Model Failure data- Lines'!$C$37)</f>
        <v>5.2310000000000009E-2</v>
      </c>
      <c r="BS857" s="14">
        <f t="shared" si="1249"/>
        <v>11802.232484023878</v>
      </c>
      <c r="BT857" s="34">
        <f t="shared" si="1231"/>
        <v>18187.582655453651</v>
      </c>
      <c r="BU857" s="34">
        <f t="shared" si="1250"/>
        <v>0.64891705003385436</v>
      </c>
      <c r="BV857" s="54">
        <f t="shared" si="1251"/>
        <v>-6385.3501714297727</v>
      </c>
      <c r="BW857">
        <f>IFERROR(VLOOKUP(AO857,'Model Failure data- Lines'!$A$37:$E$41,4,FALSE),'Model Failure data- Lines'!$D$37)</f>
        <v>5.571000000000001E-2</v>
      </c>
      <c r="BX857" s="14">
        <f t="shared" si="1252"/>
        <v>12569.343752341239</v>
      </c>
      <c r="BY857" s="34">
        <f t="shared" si="1253"/>
        <v>16222.422016250386</v>
      </c>
      <c r="BZ857" s="71">
        <f t="shared" si="1254"/>
        <v>0.77481301742429265</v>
      </c>
      <c r="CA857" s="71">
        <f t="shared" si="1255"/>
        <v>-3653.0782639091467</v>
      </c>
      <c r="CB857" s="56">
        <v>2</v>
      </c>
      <c r="CC857">
        <f>IFERROR(VLOOKUP(AO857,'Model Failure data- Lines'!$A$37:$E$41,5,FALSE),'Model Failure data- Lines'!$E$37)</f>
        <v>6.1850000000000002E-2</v>
      </c>
      <c r="CD857" s="14">
        <f t="shared" si="1256"/>
        <v>13954.656454537884</v>
      </c>
      <c r="CE857" s="34">
        <f t="shared" si="1257"/>
        <v>12906.162390554817</v>
      </c>
      <c r="CF857" s="34">
        <f t="shared" si="1258"/>
        <v>1.0812398009768103</v>
      </c>
      <c r="CG857" s="54">
        <f t="shared" si="1259"/>
        <v>1048.4940639830675</v>
      </c>
      <c r="CH857" t="e">
        <f>IFERROR(VLOOKUP(AO857,'Model Failure data- Lines'!#REF!,3,FALSE),'Model Failure data- Lines'!#REF!)</f>
        <v>#REF!</v>
      </c>
      <c r="CI857" s="14" t="e">
        <f t="shared" si="1260"/>
        <v>#REF!</v>
      </c>
      <c r="CJ857" s="34">
        <f t="shared" si="1261"/>
        <v>17445.045248787032</v>
      </c>
      <c r="CK857" s="34" t="e">
        <f t="shared" si="1262"/>
        <v>#REF!</v>
      </c>
      <c r="CL857" s="54" t="e">
        <f t="shared" si="1263"/>
        <v>#REF!</v>
      </c>
      <c r="CM857" t="e">
        <f>IFERROR(VLOOKUP(AO857,'Model Failure data- Lines'!#REF!,4,FALSE),'Model Failure data- Lines'!#REF!)</f>
        <v>#REF!</v>
      </c>
      <c r="CN857" s="14" t="e">
        <f t="shared" si="1264"/>
        <v>#REF!</v>
      </c>
      <c r="CO857" s="34">
        <f t="shared" si="1265"/>
        <v>14924.848644105527</v>
      </c>
      <c r="CP857" s="34" t="e">
        <f t="shared" si="1266"/>
        <v>#REF!</v>
      </c>
      <c r="CQ857" s="54" t="e">
        <f t="shared" si="1267"/>
        <v>#REF!</v>
      </c>
      <c r="CR857" t="e">
        <f>IFERROR(VLOOKUP(AO857,'Model Failure data- Lines'!#REF!,5,FALSE),'Model Failure data- Lines'!#REF!)</f>
        <v>#REF!</v>
      </c>
      <c r="CS857" s="14" t="e">
        <f t="shared" si="1268"/>
        <v>#REF!</v>
      </c>
      <c r="CT857" s="34">
        <f t="shared" si="1269"/>
        <v>10924.098468400385</v>
      </c>
      <c r="CU857" s="34" t="e">
        <f t="shared" si="1270"/>
        <v>#REF!</v>
      </c>
      <c r="CV857" s="54" t="e">
        <f t="shared" si="1271"/>
        <v>#REF!</v>
      </c>
      <c r="CW857" t="s">
        <v>363</v>
      </c>
      <c r="CZ857">
        <f t="shared" si="1272"/>
        <v>-3653.0782639091472</v>
      </c>
      <c r="DA857" s="34">
        <f t="shared" si="1273"/>
        <v>3058.2013413600002</v>
      </c>
      <c r="DB857" s="34">
        <f t="shared" si="1274"/>
        <v>25.883198566861683</v>
      </c>
      <c r="DC857" s="34">
        <f t="shared" si="1275"/>
        <v>687.75885241437697</v>
      </c>
      <c r="DD857" s="9">
        <f t="shared" si="1276"/>
        <v>8797.5003600000018</v>
      </c>
      <c r="DE857" s="59">
        <f t="shared" si="1277"/>
        <v>0.24330636520226936</v>
      </c>
      <c r="DF857" s="59">
        <f t="shared" si="1278"/>
        <v>2.0592322938133129E-3</v>
      </c>
      <c r="DG857" s="59">
        <f t="shared" si="1279"/>
        <v>5.4717164711663727E-2</v>
      </c>
      <c r="DH857" s="59">
        <f t="shared" si="1280"/>
        <v>0.69991723779225368</v>
      </c>
      <c r="DI857" s="14">
        <f t="shared" si="1281"/>
        <v>-888.81719419115097</v>
      </c>
      <c r="DJ857" s="14">
        <f t="shared" si="1282"/>
        <v>-7.5225367328691881</v>
      </c>
      <c r="DK857" s="14">
        <f t="shared" si="1283"/>
        <v>-199.88608507091536</v>
      </c>
      <c r="DL857" s="14">
        <f t="shared" si="1284"/>
        <v>-2556.8524479142116</v>
      </c>
      <c r="DM857">
        <f t="shared" si="1285"/>
        <v>1048.4940639830672</v>
      </c>
      <c r="DN857" s="34">
        <f t="shared" si="1286"/>
        <v>3395.2567395999999</v>
      </c>
      <c r="DO857" s="34">
        <f t="shared" si="1287"/>
        <v>28.735879220254798</v>
      </c>
      <c r="DP857" s="34">
        <f t="shared" si="1288"/>
        <v>763.55923571763083</v>
      </c>
      <c r="DQ857" s="9">
        <f t="shared" si="1289"/>
        <v>9767.1045999999988</v>
      </c>
      <c r="DR857" s="59">
        <f t="shared" si="1290"/>
        <v>0.24330636520226936</v>
      </c>
      <c r="DS857" s="59">
        <f t="shared" si="1291"/>
        <v>2.0592322938133129E-3</v>
      </c>
      <c r="DT857" s="59">
        <f t="shared" si="1292"/>
        <v>5.4717164711663734E-2</v>
      </c>
      <c r="DU857" s="59">
        <f t="shared" si="1293"/>
        <v>0.69991723779225357</v>
      </c>
      <c r="DV857" s="14">
        <f t="shared" si="1294"/>
        <v>255.10527964387572</v>
      </c>
      <c r="DW857" s="14">
        <f t="shared" si="1295"/>
        <v>2.159092836425494</v>
      </c>
      <c r="DX857" s="14">
        <f t="shared" si="1296"/>
        <v>57.370622398163178</v>
      </c>
      <c r="DY857" s="14">
        <f t="shared" si="1297"/>
        <v>733.8590691046029</v>
      </c>
      <c r="DZ857" s="34" t="e">
        <f t="shared" si="1298"/>
        <v>#REF!</v>
      </c>
      <c r="EA857" s="34" t="e">
        <f t="shared" si="1299"/>
        <v>#REF!</v>
      </c>
      <c r="EB857" s="34" t="e">
        <f t="shared" si="1300"/>
        <v>#REF!</v>
      </c>
      <c r="EC857" s="34" t="e">
        <f t="shared" si="1301"/>
        <v>#REF!</v>
      </c>
      <c r="ED857" s="34" t="e">
        <f t="shared" si="1302"/>
        <v>#REF!</v>
      </c>
      <c r="EE857" s="59" t="e">
        <f t="shared" si="1303"/>
        <v>#REF!</v>
      </c>
      <c r="EF857" s="59" t="e">
        <f t="shared" si="1304"/>
        <v>#REF!</v>
      </c>
      <c r="EG857" s="59" t="e">
        <f t="shared" si="1305"/>
        <v>#REF!</v>
      </c>
      <c r="EH857" s="59" t="e">
        <f t="shared" si="1306"/>
        <v>#REF!</v>
      </c>
      <c r="EI857" s="14" t="e">
        <f t="shared" si="1307"/>
        <v>#REF!</v>
      </c>
      <c r="EJ857" s="14" t="e">
        <f t="shared" si="1308"/>
        <v>#REF!</v>
      </c>
      <c r="EK857" s="14" t="e">
        <f t="shared" si="1309"/>
        <v>#REF!</v>
      </c>
      <c r="EL857" s="14" t="e">
        <f t="shared" si="1310"/>
        <v>#REF!</v>
      </c>
      <c r="EM857" t="e">
        <f t="shared" si="1311"/>
        <v>#REF!</v>
      </c>
      <c r="EN857" s="34" t="e">
        <f t="shared" si="1312"/>
        <v>#REF!</v>
      </c>
      <c r="EO857" s="34" t="e">
        <f t="shared" si="1313"/>
        <v>#REF!</v>
      </c>
      <c r="EP857" s="34" t="e">
        <f t="shared" si="1314"/>
        <v>#REF!</v>
      </c>
      <c r="EQ857" s="34" t="e">
        <f t="shared" si="1315"/>
        <v>#REF!</v>
      </c>
      <c r="ER857" s="59" t="e">
        <f t="shared" si="1316"/>
        <v>#REF!</v>
      </c>
      <c r="ES857" s="59" t="e">
        <f t="shared" si="1317"/>
        <v>#REF!</v>
      </c>
      <c r="ET857" s="59" t="e">
        <f t="shared" si="1318"/>
        <v>#REF!</v>
      </c>
      <c r="EU857" s="59" t="e">
        <f t="shared" si="1319"/>
        <v>#REF!</v>
      </c>
      <c r="EV857" s="14" t="e">
        <f t="shared" si="1320"/>
        <v>#REF!</v>
      </c>
      <c r="EW857" s="14" t="e">
        <f t="shared" si="1321"/>
        <v>#REF!</v>
      </c>
      <c r="EX857" s="14" t="e">
        <f t="shared" si="1322"/>
        <v>#REF!</v>
      </c>
      <c r="EY857" s="14" t="e">
        <f t="shared" si="1323"/>
        <v>#REF!</v>
      </c>
    </row>
    <row r="858" spans="1:155" x14ac:dyDescent="0.2">
      <c r="A858" s="17">
        <v>30289992</v>
      </c>
      <c r="B858" t="s">
        <v>62</v>
      </c>
      <c r="C858" t="s">
        <v>4378</v>
      </c>
      <c r="D858" t="s">
        <v>4379</v>
      </c>
      <c r="E858" t="s">
        <v>2697</v>
      </c>
      <c r="F858" t="s">
        <v>66</v>
      </c>
      <c r="G858" t="s">
        <v>42</v>
      </c>
      <c r="H858" t="s">
        <v>4380</v>
      </c>
      <c r="I858" t="s">
        <v>68</v>
      </c>
      <c r="J858" s="19" t="s">
        <v>69</v>
      </c>
      <c r="K858" t="s">
        <v>70</v>
      </c>
      <c r="L858">
        <v>1966</v>
      </c>
      <c r="M858">
        <f t="shared" si="1232"/>
        <v>1966</v>
      </c>
      <c r="N858">
        <v>53</v>
      </c>
      <c r="O858" s="19">
        <f t="shared" si="1233"/>
        <v>53</v>
      </c>
      <c r="P858" t="s">
        <v>80</v>
      </c>
      <c r="Q858" s="19" t="str">
        <f t="shared" si="1234"/>
        <v>50-60</v>
      </c>
      <c r="R858" s="23">
        <v>274.39999999999998</v>
      </c>
      <c r="S858" s="15">
        <f t="shared" si="1235"/>
        <v>0.27439999999999998</v>
      </c>
      <c r="T858">
        <v>30134051</v>
      </c>
      <c r="U858" t="s">
        <v>45</v>
      </c>
      <c r="V858" t="s">
        <v>46</v>
      </c>
      <c r="W858" t="s">
        <v>47</v>
      </c>
      <c r="X858" t="s">
        <v>48</v>
      </c>
      <c r="Y858" t="s">
        <v>175</v>
      </c>
      <c r="Z858" t="s">
        <v>4381</v>
      </c>
      <c r="AA858" t="s">
        <v>4382</v>
      </c>
      <c r="AB858" t="s">
        <v>231</v>
      </c>
      <c r="AC858">
        <v>1966</v>
      </c>
      <c r="AD858">
        <v>106</v>
      </c>
      <c r="AE858" t="str">
        <f t="shared" si="1236"/>
        <v>&gt;80</v>
      </c>
      <c r="AF858">
        <v>-37.693104179999999</v>
      </c>
      <c r="AG858">
        <v>144.94671775</v>
      </c>
      <c r="AH858" t="s">
        <v>75</v>
      </c>
      <c r="AI858" t="s">
        <v>76</v>
      </c>
      <c r="AJ858" s="33" t="s">
        <v>722</v>
      </c>
      <c r="AL858" t="s">
        <v>48</v>
      </c>
      <c r="AM858" t="s">
        <v>86</v>
      </c>
      <c r="AN858">
        <v>220</v>
      </c>
      <c r="AO858" s="69">
        <v>2</v>
      </c>
      <c r="AP858">
        <v>2</v>
      </c>
      <c r="AQ858">
        <v>0</v>
      </c>
      <c r="AR858">
        <v>1</v>
      </c>
      <c r="AS858" s="82" t="str">
        <f t="shared" si="1237"/>
        <v>Gw-0-1</v>
      </c>
      <c r="AT858" s="14">
        <f t="shared" si="1238"/>
        <v>51448</v>
      </c>
      <c r="AU858" s="81">
        <f>VLOOKUP(C858,Bushfire_Vlookup!$F$2:$H$12575,3,FALSE)</f>
        <v>435.43202400000001</v>
      </c>
      <c r="AV858" s="14">
        <f>VLOOKUP(AS858,Safety_collateral_Vlookup!$J$3:$L$20,2,FALSE)</f>
        <v>11570.139925214824</v>
      </c>
      <c r="AW858" s="14">
        <f>VLOOKUP(AS858,Safety_collateral_Vlookup!$J$3:$L$20,3,FALSE)</f>
        <v>148000</v>
      </c>
      <c r="AX858" s="48">
        <f t="shared" si="1239"/>
        <v>225620.96126981219</v>
      </c>
      <c r="AY858" s="49">
        <f t="shared" si="1325"/>
        <v>20854.399999999998</v>
      </c>
      <c r="AZ858" s="14">
        <v>76000</v>
      </c>
      <c r="BA858" s="16">
        <f t="shared" si="1241"/>
        <v>10.81886610354708</v>
      </c>
      <c r="BB858" t="e">
        <f>IF(BA858&lt;=#REF!,#REF!,IF(BA858&lt;=#REF!,#REF!,IF(BA858&lt;=#REF!,#REF!,IF(BA858&lt;=#REF!,#REF!,#REF!))))</f>
        <v>#REF!</v>
      </c>
      <c r="BC858" s="51">
        <v>5</v>
      </c>
      <c r="BD858" s="21">
        <v>70</v>
      </c>
      <c r="BE858" s="21">
        <v>6.4399999999999999E-2</v>
      </c>
      <c r="BF858" s="26">
        <f t="shared" si="1242"/>
        <v>1360.2531156252946</v>
      </c>
      <c r="BG858" s="21">
        <v>7</v>
      </c>
      <c r="BH858" s="21">
        <f t="shared" si="1243"/>
        <v>10.5</v>
      </c>
      <c r="BI858" s="28">
        <f t="shared" si="1244"/>
        <v>1.1390624999999999E-6</v>
      </c>
      <c r="BJ858" s="27">
        <f t="shared" si="1245"/>
        <v>1.1390624999999999E-6</v>
      </c>
      <c r="BK858" s="28">
        <f t="shared" si="1246"/>
        <v>1.7463268216136603E-5</v>
      </c>
      <c r="BL858" s="35">
        <f t="shared" si="1247"/>
        <v>1.8893276056071136E-4</v>
      </c>
      <c r="BM858" s="21" t="str">
        <f t="shared" si="1248"/>
        <v>Cr1</v>
      </c>
      <c r="BN858" s="51">
        <v>1</v>
      </c>
      <c r="BO858" s="21">
        <v>2</v>
      </c>
      <c r="BP858" s="50" t="s">
        <v>5497</v>
      </c>
      <c r="BQ858" s="14">
        <v>51448</v>
      </c>
      <c r="BR858">
        <f>IFERROR(VLOOKUP(AO858,'Model Failure data- Lines'!$A$37:$E$41,3,FALSE),'Model Failure data- Lines'!$C$37)</f>
        <v>5.2310000000000009E-2</v>
      </c>
      <c r="BS858" s="14">
        <f t="shared" si="1249"/>
        <v>11802.232484023878</v>
      </c>
      <c r="BT858" s="34">
        <f t="shared" si="1231"/>
        <v>18601.090870877677</v>
      </c>
      <c r="BU858" s="34">
        <f t="shared" si="1250"/>
        <v>0.63449141590409308</v>
      </c>
      <c r="BV858" s="54">
        <f t="shared" si="1251"/>
        <v>-6798.8583868537989</v>
      </c>
      <c r="BW858">
        <f>IFERROR(VLOOKUP(AO858,'Model Failure data- Lines'!$A$37:$E$41,4,FALSE),'Model Failure data- Lines'!$D$37)</f>
        <v>5.571000000000001E-2</v>
      </c>
      <c r="BX858" s="14">
        <f t="shared" si="1252"/>
        <v>12569.343752341239</v>
      </c>
      <c r="BY858" s="34">
        <f t="shared" si="1253"/>
        <v>16591.250843306392</v>
      </c>
      <c r="BZ858" s="71">
        <f t="shared" si="1254"/>
        <v>0.75758867556464204</v>
      </c>
      <c r="CA858" s="71">
        <f t="shared" si="1255"/>
        <v>-4021.9070909651527</v>
      </c>
      <c r="CB858" s="56">
        <v>2</v>
      </c>
      <c r="CC858">
        <f>IFERROR(VLOOKUP(AO858,'Model Failure data- Lines'!$A$37:$E$41,5,FALSE),'Model Failure data- Lines'!$E$37)</f>
        <v>6.1850000000000002E-2</v>
      </c>
      <c r="CD858" s="14">
        <f t="shared" si="1256"/>
        <v>13954.656454537884</v>
      </c>
      <c r="CE858" s="34">
        <f t="shared" si="1257"/>
        <v>13199.593589147375</v>
      </c>
      <c r="CF858" s="34">
        <f t="shared" si="1258"/>
        <v>1.0572034934478072</v>
      </c>
      <c r="CG858" s="54">
        <f t="shared" si="1259"/>
        <v>755.06286539050961</v>
      </c>
      <c r="CH858" t="e">
        <f>IFERROR(VLOOKUP(AO858,'Model Failure data- Lines'!#REF!,3,FALSE),'Model Failure data- Lines'!#REF!)</f>
        <v>#REF!</v>
      </c>
      <c r="CI858" s="14" t="e">
        <f t="shared" si="1260"/>
        <v>#REF!</v>
      </c>
      <c r="CJ858" s="34">
        <f t="shared" si="1261"/>
        <v>17841.671324141487</v>
      </c>
      <c r="CK858" s="34" t="e">
        <f t="shared" si="1262"/>
        <v>#REF!</v>
      </c>
      <c r="CL858" s="54" t="e">
        <f t="shared" si="1263"/>
        <v>#REF!</v>
      </c>
      <c r="CM858" t="e">
        <f>IFERROR(VLOOKUP(AO858,'Model Failure data- Lines'!#REF!,4,FALSE),'Model Failure data- Lines'!#REF!)</f>
        <v>#REF!</v>
      </c>
      <c r="CN858" s="14" t="e">
        <f t="shared" si="1264"/>
        <v>#REF!</v>
      </c>
      <c r="CO858" s="34">
        <f t="shared" si="1265"/>
        <v>15264.17617570837</v>
      </c>
      <c r="CP858" s="34" t="e">
        <f t="shared" si="1266"/>
        <v>#REF!</v>
      </c>
      <c r="CQ858" s="54" t="e">
        <f t="shared" si="1267"/>
        <v>#REF!</v>
      </c>
      <c r="CR858" t="e">
        <f>IFERROR(VLOOKUP(AO858,'Model Failure data- Lines'!#REF!,5,FALSE),'Model Failure data- Lines'!#REF!)</f>
        <v>#REF!</v>
      </c>
      <c r="CS858" s="14" t="e">
        <f t="shared" si="1268"/>
        <v>#REF!</v>
      </c>
      <c r="CT858" s="34">
        <f t="shared" si="1269"/>
        <v>11172.465969918243</v>
      </c>
      <c r="CU858" s="34" t="e">
        <f t="shared" si="1270"/>
        <v>#REF!</v>
      </c>
      <c r="CV858" s="54" t="e">
        <f t="shared" si="1271"/>
        <v>#REF!</v>
      </c>
      <c r="CW858" t="s">
        <v>231</v>
      </c>
      <c r="CZ858">
        <f t="shared" si="1272"/>
        <v>-4021.9070909651518</v>
      </c>
      <c r="DA858" s="34">
        <f t="shared" si="1273"/>
        <v>3058.2013413600002</v>
      </c>
      <c r="DB858" s="34">
        <f t="shared" si="1274"/>
        <v>25.883198566861683</v>
      </c>
      <c r="DC858" s="34">
        <f t="shared" si="1275"/>
        <v>687.75885241437697</v>
      </c>
      <c r="DD858" s="9">
        <f t="shared" si="1276"/>
        <v>8797.5003600000018</v>
      </c>
      <c r="DE858" s="59">
        <f t="shared" si="1277"/>
        <v>0.24330636520226936</v>
      </c>
      <c r="DF858" s="59">
        <f t="shared" si="1278"/>
        <v>2.0592322938133129E-3</v>
      </c>
      <c r="DG858" s="59">
        <f t="shared" si="1279"/>
        <v>5.4717164711663727E-2</v>
      </c>
      <c r="DH858" s="59">
        <f t="shared" si="1280"/>
        <v>0.69991723779225368</v>
      </c>
      <c r="DI858" s="14">
        <f t="shared" si="1281"/>
        <v>-978.555595483964</v>
      </c>
      <c r="DJ858" s="14">
        <f t="shared" si="1282"/>
        <v>-8.2820409644321984</v>
      </c>
      <c r="DK858" s="14">
        <f t="shared" si="1283"/>
        <v>-220.06735275134852</v>
      </c>
      <c r="DL858" s="14">
        <f t="shared" si="1284"/>
        <v>-2815.0021017654076</v>
      </c>
      <c r="DM858">
        <f t="shared" si="1285"/>
        <v>755.0628653905095</v>
      </c>
      <c r="DN858" s="34">
        <f t="shared" si="1286"/>
        <v>3395.2567395999999</v>
      </c>
      <c r="DO858" s="34">
        <f t="shared" si="1287"/>
        <v>28.735879220254798</v>
      </c>
      <c r="DP858" s="34">
        <f t="shared" si="1288"/>
        <v>763.55923571763083</v>
      </c>
      <c r="DQ858" s="9">
        <f t="shared" si="1289"/>
        <v>9767.1045999999988</v>
      </c>
      <c r="DR858" s="59">
        <f t="shared" si="1290"/>
        <v>0.24330636520226936</v>
      </c>
      <c r="DS858" s="59">
        <f t="shared" si="1291"/>
        <v>2.0592322938133129E-3</v>
      </c>
      <c r="DT858" s="59">
        <f t="shared" si="1292"/>
        <v>5.4717164711663734E-2</v>
      </c>
      <c r="DU858" s="59">
        <f t="shared" si="1293"/>
        <v>0.69991723779225357</v>
      </c>
      <c r="DV858" s="14">
        <f t="shared" si="1294"/>
        <v>183.71160127737525</v>
      </c>
      <c r="DW858" s="14">
        <f t="shared" si="1295"/>
        <v>1.5548498362713514</v>
      </c>
      <c r="DX858" s="14">
        <f t="shared" si="1296"/>
        <v>41.314899173233286</v>
      </c>
      <c r="DY858" s="14">
        <f t="shared" si="1297"/>
        <v>528.48151510362959</v>
      </c>
      <c r="DZ858" s="34" t="e">
        <f t="shared" si="1298"/>
        <v>#REF!</v>
      </c>
      <c r="EA858" s="34" t="e">
        <f t="shared" si="1299"/>
        <v>#REF!</v>
      </c>
      <c r="EB858" s="34" t="e">
        <f t="shared" si="1300"/>
        <v>#REF!</v>
      </c>
      <c r="EC858" s="34" t="e">
        <f t="shared" si="1301"/>
        <v>#REF!</v>
      </c>
      <c r="ED858" s="34" t="e">
        <f t="shared" si="1302"/>
        <v>#REF!</v>
      </c>
      <c r="EE858" s="59" t="e">
        <f t="shared" si="1303"/>
        <v>#REF!</v>
      </c>
      <c r="EF858" s="59" t="e">
        <f t="shared" si="1304"/>
        <v>#REF!</v>
      </c>
      <c r="EG858" s="59" t="e">
        <f t="shared" si="1305"/>
        <v>#REF!</v>
      </c>
      <c r="EH858" s="59" t="e">
        <f t="shared" si="1306"/>
        <v>#REF!</v>
      </c>
      <c r="EI858" s="14" t="e">
        <f t="shared" si="1307"/>
        <v>#REF!</v>
      </c>
      <c r="EJ858" s="14" t="e">
        <f t="shared" si="1308"/>
        <v>#REF!</v>
      </c>
      <c r="EK858" s="14" t="e">
        <f t="shared" si="1309"/>
        <v>#REF!</v>
      </c>
      <c r="EL858" s="14" t="e">
        <f t="shared" si="1310"/>
        <v>#REF!</v>
      </c>
      <c r="EM858" t="e">
        <f t="shared" si="1311"/>
        <v>#REF!</v>
      </c>
      <c r="EN858" s="34" t="e">
        <f t="shared" si="1312"/>
        <v>#REF!</v>
      </c>
      <c r="EO858" s="34" t="e">
        <f t="shared" si="1313"/>
        <v>#REF!</v>
      </c>
      <c r="EP858" s="34" t="e">
        <f t="shared" si="1314"/>
        <v>#REF!</v>
      </c>
      <c r="EQ858" s="34" t="e">
        <f t="shared" si="1315"/>
        <v>#REF!</v>
      </c>
      <c r="ER858" s="59" t="e">
        <f t="shared" si="1316"/>
        <v>#REF!</v>
      </c>
      <c r="ES858" s="59" t="e">
        <f t="shared" si="1317"/>
        <v>#REF!</v>
      </c>
      <c r="ET858" s="59" t="e">
        <f t="shared" si="1318"/>
        <v>#REF!</v>
      </c>
      <c r="EU858" s="59" t="e">
        <f t="shared" si="1319"/>
        <v>#REF!</v>
      </c>
      <c r="EV858" s="14" t="e">
        <f t="shared" si="1320"/>
        <v>#REF!</v>
      </c>
      <c r="EW858" s="14" t="e">
        <f t="shared" si="1321"/>
        <v>#REF!</v>
      </c>
      <c r="EX858" s="14" t="e">
        <f t="shared" si="1322"/>
        <v>#REF!</v>
      </c>
      <c r="EY858" s="14" t="e">
        <f t="shared" si="1323"/>
        <v>#REF!</v>
      </c>
    </row>
    <row r="859" spans="1:155" x14ac:dyDescent="0.2">
      <c r="A859" s="17">
        <v>30043783</v>
      </c>
      <c r="B859" t="s">
        <v>62</v>
      </c>
      <c r="C859" t="s">
        <v>1349</v>
      </c>
      <c r="D859" t="s">
        <v>1350</v>
      </c>
      <c r="E859" t="s">
        <v>1351</v>
      </c>
      <c r="F859" t="s">
        <v>66</v>
      </c>
      <c r="G859" t="s">
        <v>42</v>
      </c>
      <c r="H859" t="s">
        <v>1352</v>
      </c>
      <c r="I859" t="s">
        <v>68</v>
      </c>
      <c r="J859" s="19" t="s">
        <v>69</v>
      </c>
      <c r="K859" t="s">
        <v>70</v>
      </c>
      <c r="L859">
        <v>1966</v>
      </c>
      <c r="M859">
        <f t="shared" si="1232"/>
        <v>1966</v>
      </c>
      <c r="N859">
        <v>53</v>
      </c>
      <c r="O859" s="19">
        <f t="shared" si="1233"/>
        <v>53</v>
      </c>
      <c r="P859" t="s">
        <v>80</v>
      </c>
      <c r="Q859" s="19" t="str">
        <f t="shared" si="1234"/>
        <v>50-60</v>
      </c>
      <c r="R859" s="23">
        <v>283.7</v>
      </c>
      <c r="S859" s="15">
        <f t="shared" si="1235"/>
        <v>0.28370000000000001</v>
      </c>
      <c r="T859">
        <v>30290923</v>
      </c>
      <c r="U859" t="s">
        <v>45</v>
      </c>
      <c r="V859" t="s">
        <v>46</v>
      </c>
      <c r="W859" t="s">
        <v>47</v>
      </c>
      <c r="X859" t="s">
        <v>48</v>
      </c>
      <c r="Y859" t="s">
        <v>175</v>
      </c>
      <c r="Z859" t="s">
        <v>1353</v>
      </c>
      <c r="AA859" t="s">
        <v>1354</v>
      </c>
      <c r="AB859" t="s">
        <v>525</v>
      </c>
      <c r="AC859">
        <v>1966</v>
      </c>
      <c r="AD859">
        <v>106</v>
      </c>
      <c r="AE859" t="str">
        <f t="shared" si="1236"/>
        <v>&gt;80</v>
      </c>
      <c r="AF859">
        <v>-37.693307189999999</v>
      </c>
      <c r="AG859">
        <v>144.94362348999999</v>
      </c>
      <c r="AH859" t="s">
        <v>75</v>
      </c>
      <c r="AI859" t="s">
        <v>76</v>
      </c>
      <c r="AJ859" s="33" t="s">
        <v>722</v>
      </c>
      <c r="AL859" t="s">
        <v>48</v>
      </c>
      <c r="AM859" t="s">
        <v>86</v>
      </c>
      <c r="AN859">
        <v>220</v>
      </c>
      <c r="AO859" s="69">
        <v>2</v>
      </c>
      <c r="AP859">
        <v>2</v>
      </c>
      <c r="AQ859">
        <v>0</v>
      </c>
      <c r="AR859">
        <v>1</v>
      </c>
      <c r="AS859" s="82" t="str">
        <f t="shared" si="1237"/>
        <v>Gw-0-1</v>
      </c>
      <c r="AT859" s="14">
        <f t="shared" si="1238"/>
        <v>51448</v>
      </c>
      <c r="AU859" s="81">
        <f>VLOOKUP(C859,Bushfire_Vlookup!$F$2:$H$12575,3,FALSE)</f>
        <v>438.91801299999997</v>
      </c>
      <c r="AV859" s="14">
        <f>VLOOKUP(AS859,Safety_collateral_Vlookup!$J$3:$L$20,2,FALSE)</f>
        <v>11570.139925214824</v>
      </c>
      <c r="AW859" s="14">
        <f>VLOOKUP(AS859,Safety_collateral_Vlookup!$J$3:$L$20,3,FALSE)</f>
        <v>148000</v>
      </c>
      <c r="AX859" s="48">
        <f t="shared" si="1239"/>
        <v>225624.68082007521</v>
      </c>
      <c r="AY859" s="49">
        <f t="shared" si="1325"/>
        <v>21561.200000000001</v>
      </c>
      <c r="AZ859" s="14">
        <v>76000</v>
      </c>
      <c r="BA859" s="16">
        <f t="shared" si="1241"/>
        <v>10.464384209602212</v>
      </c>
      <c r="BB859" t="e">
        <f>IF(BA859&lt;=#REF!,#REF!,IF(BA859&lt;=#REF!,#REF!,IF(BA859&lt;=#REF!,#REF!,IF(BA859&lt;=#REF!,#REF!,#REF!))))</f>
        <v>#REF!</v>
      </c>
      <c r="BC859" s="51">
        <v>5</v>
      </c>
      <c r="BD859" s="21">
        <v>70</v>
      </c>
      <c r="BE859" s="21">
        <v>6.4399999999999999E-2</v>
      </c>
      <c r="BF859" s="26">
        <f t="shared" si="1242"/>
        <v>1406.3549887131785</v>
      </c>
      <c r="BG859" s="21">
        <v>7</v>
      </c>
      <c r="BH859" s="21">
        <f t="shared" si="1243"/>
        <v>10.5</v>
      </c>
      <c r="BI859" s="28">
        <f t="shared" si="1244"/>
        <v>1.1390624999999999E-6</v>
      </c>
      <c r="BJ859" s="27">
        <f t="shared" si="1245"/>
        <v>1.1390624999999999E-6</v>
      </c>
      <c r="BK859" s="28">
        <f t="shared" si="1246"/>
        <v>1.7463268216136603E-5</v>
      </c>
      <c r="BL859" s="35">
        <f t="shared" si="1247"/>
        <v>1.8274234816898803E-4</v>
      </c>
      <c r="BM859" s="21" t="str">
        <f t="shared" si="1248"/>
        <v>Cr1</v>
      </c>
      <c r="BN859" s="51">
        <v>1</v>
      </c>
      <c r="BO859" s="21">
        <v>2</v>
      </c>
      <c r="BP859" s="50" t="s">
        <v>5497</v>
      </c>
      <c r="BQ859" s="14">
        <v>51448</v>
      </c>
      <c r="BR859">
        <f>IFERROR(VLOOKUP(AO859,'Model Failure data- Lines'!$A$37:$E$41,3,FALSE),'Model Failure data- Lines'!$C$37)</f>
        <v>5.2310000000000009E-2</v>
      </c>
      <c r="BS859" s="14">
        <f t="shared" si="1249"/>
        <v>11802.427053698137</v>
      </c>
      <c r="BT859" s="34">
        <f t="shared" si="1231"/>
        <v>19231.521428819233</v>
      </c>
      <c r="BU859" s="34">
        <f t="shared" si="1250"/>
        <v>0.61370220226111227</v>
      </c>
      <c r="BV859" s="54">
        <f t="shared" si="1251"/>
        <v>-7429.0943751210962</v>
      </c>
      <c r="BW859">
        <f>IFERROR(VLOOKUP(AO859,'Model Failure data- Lines'!$A$37:$E$41,4,FALSE),'Model Failure data- Lines'!$D$37)</f>
        <v>5.571000000000001E-2</v>
      </c>
      <c r="BX859" s="14">
        <f t="shared" si="1252"/>
        <v>12569.550968486392</v>
      </c>
      <c r="BY859" s="34">
        <f t="shared" si="1253"/>
        <v>17153.563645211456</v>
      </c>
      <c r="BZ859" s="71">
        <f t="shared" si="1254"/>
        <v>0.7327661603421558</v>
      </c>
      <c r="CA859" s="71">
        <f t="shared" si="1255"/>
        <v>-4584.012676725064</v>
      </c>
      <c r="CB859" s="56">
        <v>2</v>
      </c>
      <c r="CC859">
        <f>IFERROR(VLOOKUP(AO859,'Model Failure data- Lines'!$A$37:$E$41,5,FALSE),'Model Failure data- Lines'!$E$37)</f>
        <v>6.1850000000000002E-2</v>
      </c>
      <c r="CD859" s="14">
        <f t="shared" si="1256"/>
        <v>13954.886508721653</v>
      </c>
      <c r="CE859" s="34">
        <f t="shared" si="1257"/>
        <v>13646.955908313086</v>
      </c>
      <c r="CF859" s="34">
        <f t="shared" si="1258"/>
        <v>1.0225640503623954</v>
      </c>
      <c r="CG859" s="54">
        <f t="shared" si="1259"/>
        <v>307.93060040856653</v>
      </c>
      <c r="CH859" t="e">
        <f>IFERROR(VLOOKUP(AO859,'Model Failure data- Lines'!#REF!,3,FALSE),'Model Failure data- Lines'!#REF!)</f>
        <v>#REF!</v>
      </c>
      <c r="CI859" s="14" t="e">
        <f t="shared" si="1260"/>
        <v>#REF!</v>
      </c>
      <c r="CJ859" s="34">
        <f t="shared" si="1261"/>
        <v>18446.363537386809</v>
      </c>
      <c r="CK859" s="34" t="e">
        <f t="shared" si="1262"/>
        <v>#REF!</v>
      </c>
      <c r="CL859" s="54" t="e">
        <f t="shared" si="1263"/>
        <v>#REF!</v>
      </c>
      <c r="CM859" t="e">
        <f>IFERROR(VLOOKUP(AO859,'Model Failure data- Lines'!#REF!,4,FALSE),'Model Failure data- Lines'!#REF!)</f>
        <v>#REF!</v>
      </c>
      <c r="CN859" s="14" t="e">
        <f t="shared" si="1264"/>
        <v>#REF!</v>
      </c>
      <c r="CO859" s="34">
        <f t="shared" si="1265"/>
        <v>15781.511592742219</v>
      </c>
      <c r="CP859" s="34" t="e">
        <f t="shared" si="1266"/>
        <v>#REF!</v>
      </c>
      <c r="CQ859" s="54" t="e">
        <f t="shared" si="1267"/>
        <v>#REF!</v>
      </c>
      <c r="CR859" t="e">
        <f>IFERROR(VLOOKUP(AO859,'Model Failure data- Lines'!#REF!,5,FALSE),'Model Failure data- Lines'!#REF!)</f>
        <v>#REF!</v>
      </c>
      <c r="CS859" s="14" t="e">
        <f t="shared" si="1268"/>
        <v>#REF!</v>
      </c>
      <c r="CT859" s="34">
        <f t="shared" si="1269"/>
        <v>11551.124619773345</v>
      </c>
      <c r="CU859" s="34" t="e">
        <f t="shared" si="1270"/>
        <v>#REF!</v>
      </c>
      <c r="CV859" s="54" t="e">
        <f t="shared" si="1271"/>
        <v>#REF!</v>
      </c>
      <c r="CW859" t="s">
        <v>525</v>
      </c>
      <c r="CZ859">
        <f t="shared" si="1272"/>
        <v>-4584.0126767250631</v>
      </c>
      <c r="DA859" s="34">
        <f t="shared" si="1273"/>
        <v>3058.2013413600002</v>
      </c>
      <c r="DB859" s="34">
        <f t="shared" si="1274"/>
        <v>26.090414712013413</v>
      </c>
      <c r="DC859" s="34">
        <f t="shared" si="1275"/>
        <v>687.75885241437697</v>
      </c>
      <c r="DD859" s="9">
        <f t="shared" si="1276"/>
        <v>8797.5003600000018</v>
      </c>
      <c r="DE859" s="59">
        <f t="shared" si="1277"/>
        <v>0.24330235415945528</v>
      </c>
      <c r="DF859" s="59">
        <f t="shared" si="1278"/>
        <v>2.075683910859322E-3</v>
      </c>
      <c r="DG859" s="59">
        <f t="shared" si="1279"/>
        <v>5.4716262668307231E-2</v>
      </c>
      <c r="DH859" s="59">
        <f t="shared" si="1280"/>
        <v>0.69990569926137824</v>
      </c>
      <c r="DI859" s="14">
        <f t="shared" si="1281"/>
        <v>-1115.301075743994</v>
      </c>
      <c r="DJ859" s="14">
        <f t="shared" si="1282"/>
        <v>-9.5149613602533876</v>
      </c>
      <c r="DK859" s="14">
        <f t="shared" si="1283"/>
        <v>-250.82004169453867</v>
      </c>
      <c r="DL859" s="14">
        <f t="shared" si="1284"/>
        <v>-3208.376597926278</v>
      </c>
      <c r="DM859">
        <f t="shared" si="1285"/>
        <v>307.93060040856585</v>
      </c>
      <c r="DN859" s="34">
        <f t="shared" si="1286"/>
        <v>3395.2567395999999</v>
      </c>
      <c r="DO859" s="34">
        <f t="shared" si="1287"/>
        <v>28.965933404021346</v>
      </c>
      <c r="DP859" s="34">
        <f t="shared" si="1288"/>
        <v>763.55923571763083</v>
      </c>
      <c r="DQ859" s="9">
        <f t="shared" si="1289"/>
        <v>9767.1045999999988</v>
      </c>
      <c r="DR859" s="59">
        <f t="shared" si="1290"/>
        <v>0.24330235415945528</v>
      </c>
      <c r="DS859" s="59">
        <f t="shared" si="1291"/>
        <v>2.0756839108593216E-3</v>
      </c>
      <c r="DT859" s="59">
        <f t="shared" si="1292"/>
        <v>5.4716262668307231E-2</v>
      </c>
      <c r="DU859" s="59">
        <f t="shared" si="1293"/>
        <v>0.69990569926137802</v>
      </c>
      <c r="DV859" s="14">
        <f t="shared" si="1294"/>
        <v>74.920239997138594</v>
      </c>
      <c r="DW859" s="14">
        <f t="shared" si="1295"/>
        <v>0.63916659292931111</v>
      </c>
      <c r="DX859" s="14">
        <f t="shared" si="1296"/>
        <v>16.848811615564642</v>
      </c>
      <c r="DY859" s="14">
        <f t="shared" si="1297"/>
        <v>215.52238220293327</v>
      </c>
      <c r="DZ859" s="34" t="e">
        <f t="shared" si="1298"/>
        <v>#REF!</v>
      </c>
      <c r="EA859" s="34" t="e">
        <f t="shared" si="1299"/>
        <v>#REF!</v>
      </c>
      <c r="EB859" s="34" t="e">
        <f t="shared" si="1300"/>
        <v>#REF!</v>
      </c>
      <c r="EC859" s="34" t="e">
        <f t="shared" si="1301"/>
        <v>#REF!</v>
      </c>
      <c r="ED859" s="34" t="e">
        <f t="shared" si="1302"/>
        <v>#REF!</v>
      </c>
      <c r="EE859" s="59" t="e">
        <f t="shared" si="1303"/>
        <v>#REF!</v>
      </c>
      <c r="EF859" s="59" t="e">
        <f t="shared" si="1304"/>
        <v>#REF!</v>
      </c>
      <c r="EG859" s="59" t="e">
        <f t="shared" si="1305"/>
        <v>#REF!</v>
      </c>
      <c r="EH859" s="59" t="e">
        <f t="shared" si="1306"/>
        <v>#REF!</v>
      </c>
      <c r="EI859" s="14" t="e">
        <f t="shared" si="1307"/>
        <v>#REF!</v>
      </c>
      <c r="EJ859" s="14" t="e">
        <f t="shared" si="1308"/>
        <v>#REF!</v>
      </c>
      <c r="EK859" s="14" t="e">
        <f t="shared" si="1309"/>
        <v>#REF!</v>
      </c>
      <c r="EL859" s="14" t="e">
        <f t="shared" si="1310"/>
        <v>#REF!</v>
      </c>
      <c r="EM859" t="e">
        <f t="shared" si="1311"/>
        <v>#REF!</v>
      </c>
      <c r="EN859" s="34" t="e">
        <f t="shared" si="1312"/>
        <v>#REF!</v>
      </c>
      <c r="EO859" s="34" t="e">
        <f t="shared" si="1313"/>
        <v>#REF!</v>
      </c>
      <c r="EP859" s="34" t="e">
        <f t="shared" si="1314"/>
        <v>#REF!</v>
      </c>
      <c r="EQ859" s="34" t="e">
        <f t="shared" si="1315"/>
        <v>#REF!</v>
      </c>
      <c r="ER859" s="59" t="e">
        <f t="shared" si="1316"/>
        <v>#REF!</v>
      </c>
      <c r="ES859" s="59" t="e">
        <f t="shared" si="1317"/>
        <v>#REF!</v>
      </c>
      <c r="ET859" s="59" t="e">
        <f t="shared" si="1318"/>
        <v>#REF!</v>
      </c>
      <c r="EU859" s="59" t="e">
        <f t="shared" si="1319"/>
        <v>#REF!</v>
      </c>
      <c r="EV859" s="14" t="e">
        <f t="shared" si="1320"/>
        <v>#REF!</v>
      </c>
      <c r="EW859" s="14" t="e">
        <f t="shared" si="1321"/>
        <v>#REF!</v>
      </c>
      <c r="EX859" s="14" t="e">
        <f t="shared" si="1322"/>
        <v>#REF!</v>
      </c>
      <c r="EY859" s="14" t="e">
        <f t="shared" si="1323"/>
        <v>#REF!</v>
      </c>
    </row>
    <row r="860" spans="1:155" x14ac:dyDescent="0.2">
      <c r="A860" s="17">
        <v>30348213</v>
      </c>
      <c r="B860" t="s">
        <v>62</v>
      </c>
      <c r="C860" t="s">
        <v>4853</v>
      </c>
      <c r="D860" t="s">
        <v>4854</v>
      </c>
      <c r="E860" t="s">
        <v>2302</v>
      </c>
      <c r="F860" t="s">
        <v>66</v>
      </c>
      <c r="G860" t="s">
        <v>42</v>
      </c>
      <c r="H860" t="s">
        <v>4855</v>
      </c>
      <c r="I860" t="s">
        <v>68</v>
      </c>
      <c r="J860" s="19" t="s">
        <v>69</v>
      </c>
      <c r="K860" t="s">
        <v>70</v>
      </c>
      <c r="L860">
        <v>1966</v>
      </c>
      <c r="M860">
        <f t="shared" si="1232"/>
        <v>1966</v>
      </c>
      <c r="N860">
        <v>53</v>
      </c>
      <c r="O860" s="19">
        <f t="shared" si="1233"/>
        <v>53</v>
      </c>
      <c r="P860" t="s">
        <v>80</v>
      </c>
      <c r="Q860" s="19" t="str">
        <f t="shared" si="1234"/>
        <v>50-60</v>
      </c>
      <c r="R860" s="23">
        <v>384.3</v>
      </c>
      <c r="S860" s="15">
        <f t="shared" si="1235"/>
        <v>0.38430000000000003</v>
      </c>
      <c r="T860">
        <v>30407062</v>
      </c>
      <c r="U860" t="s">
        <v>45</v>
      </c>
      <c r="V860" t="s">
        <v>46</v>
      </c>
      <c r="W860" t="s">
        <v>47</v>
      </c>
      <c r="X860" t="s">
        <v>48</v>
      </c>
      <c r="Y860" t="s">
        <v>175</v>
      </c>
      <c r="Z860" t="s">
        <v>4856</v>
      </c>
      <c r="AA860" t="s">
        <v>4857</v>
      </c>
      <c r="AB860" t="s">
        <v>211</v>
      </c>
      <c r="AC860">
        <v>1966</v>
      </c>
      <c r="AD860">
        <v>106</v>
      </c>
      <c r="AE860" t="str">
        <f t="shared" si="1236"/>
        <v>&gt;80</v>
      </c>
      <c r="AF860">
        <v>-37.693506990000003</v>
      </c>
      <c r="AG860">
        <v>144.94044385999999</v>
      </c>
      <c r="AH860" t="s">
        <v>75</v>
      </c>
      <c r="AI860" t="s">
        <v>76</v>
      </c>
      <c r="AJ860" s="33" t="s">
        <v>722</v>
      </c>
      <c r="AL860" t="s">
        <v>48</v>
      </c>
      <c r="AM860" t="s">
        <v>86</v>
      </c>
      <c r="AN860">
        <v>220</v>
      </c>
      <c r="AO860" s="69">
        <v>2</v>
      </c>
      <c r="AP860">
        <v>2</v>
      </c>
      <c r="AQ860">
        <v>0</v>
      </c>
      <c r="AR860">
        <v>1</v>
      </c>
      <c r="AS860" s="82" t="str">
        <f t="shared" si="1237"/>
        <v>Gw-0-1</v>
      </c>
      <c r="AT860" s="14">
        <f t="shared" si="1238"/>
        <v>51448</v>
      </c>
      <c r="AU860" s="81">
        <f>VLOOKUP(C860,Bushfire_Vlookup!$F$2:$H$12575,3,FALSE)</f>
        <v>439.31177000000002</v>
      </c>
      <c r="AV860" s="14">
        <f>VLOOKUP(AS860,Safety_collateral_Vlookup!$J$3:$L$20,2,FALSE)</f>
        <v>11570.139925214824</v>
      </c>
      <c r="AW860" s="14">
        <f>VLOOKUP(AS860,Safety_collateral_Vlookup!$J$3:$L$20,3,FALSE)</f>
        <v>148000</v>
      </c>
      <c r="AX860" s="48">
        <f t="shared" si="1239"/>
        <v>225625.10095879421</v>
      </c>
      <c r="AY860" s="49">
        <f t="shared" si="1325"/>
        <v>29206.800000000003</v>
      </c>
      <c r="AZ860" s="14">
        <v>76000</v>
      </c>
      <c r="BA860" s="16">
        <f t="shared" si="1241"/>
        <v>7.7250880260348342</v>
      </c>
      <c r="BB860" t="e">
        <f>IF(BA860&lt;=#REF!,#REF!,IF(BA860&lt;=#REF!,#REF!,IF(BA860&lt;=#REF!,#REF!,IF(BA860&lt;=#REF!,#REF!,#REF!))))</f>
        <v>#REF!</v>
      </c>
      <c r="BC860" s="51">
        <v>4</v>
      </c>
      <c r="BD860" s="21">
        <v>70</v>
      </c>
      <c r="BE860" s="21">
        <v>6.4399999999999999E-2</v>
      </c>
      <c r="BF860" s="26">
        <f t="shared" si="1242"/>
        <v>1905.0483685670588</v>
      </c>
      <c r="BG860" s="21">
        <v>7</v>
      </c>
      <c r="BH860" s="21">
        <f t="shared" si="1243"/>
        <v>10.5</v>
      </c>
      <c r="BI860" s="28">
        <f t="shared" si="1244"/>
        <v>1.1390624999999999E-6</v>
      </c>
      <c r="BJ860" s="27">
        <f t="shared" si="1245"/>
        <v>1.1390624999999999E-6</v>
      </c>
      <c r="BK860" s="28">
        <f t="shared" si="1246"/>
        <v>1.7463268216136599E-5</v>
      </c>
      <c r="BL860" s="35">
        <f t="shared" si="1247"/>
        <v>1.3490528419191156E-4</v>
      </c>
      <c r="BM860" s="21" t="str">
        <f t="shared" si="1248"/>
        <v>Cr1</v>
      </c>
      <c r="BN860" s="51">
        <v>1</v>
      </c>
      <c r="BO860" s="21">
        <v>2</v>
      </c>
      <c r="BP860" s="50" t="s">
        <v>5497</v>
      </c>
      <c r="BQ860" s="14">
        <v>51448</v>
      </c>
      <c r="BR860">
        <f>IFERROR(VLOOKUP(AO860,'Model Failure data- Lines'!$A$37:$E$41,3,FALSE),'Model Failure data- Lines'!$C$37)</f>
        <v>5.2310000000000009E-2</v>
      </c>
      <c r="BS860" s="14">
        <f t="shared" si="1249"/>
        <v>11802.449031154527</v>
      </c>
      <c r="BT860" s="34">
        <f t="shared" si="1231"/>
        <v>26051.017571713892</v>
      </c>
      <c r="BU860" s="34">
        <f t="shared" si="1250"/>
        <v>0.45305136348952396</v>
      </c>
      <c r="BV860" s="54">
        <f t="shared" si="1251"/>
        <v>-14248.568540559365</v>
      </c>
      <c r="BW860">
        <f>IFERROR(VLOOKUP(AO860,'Model Failure data- Lines'!$A$37:$E$41,4,FALSE),'Model Failure data- Lines'!$D$37)</f>
        <v>5.571000000000001E-2</v>
      </c>
      <c r="BX860" s="14">
        <f t="shared" si="1252"/>
        <v>12569.574374414427</v>
      </c>
      <c r="BY860" s="34">
        <f t="shared" si="1253"/>
        <v>23236.216104528597</v>
      </c>
      <c r="BZ860" s="71">
        <f t="shared" si="1254"/>
        <v>0.54094755866746713</v>
      </c>
      <c r="CA860" s="71">
        <f t="shared" si="1255"/>
        <v>-10666.64173011417</v>
      </c>
      <c r="CB860" s="56">
        <v>2</v>
      </c>
      <c r="CC860">
        <f>IFERROR(VLOOKUP(AO860,'Model Failure data- Lines'!$A$37:$E$41,5,FALSE),'Model Failure data- Lines'!$E$37)</f>
        <v>6.1850000000000002E-2</v>
      </c>
      <c r="CD860" s="14">
        <f t="shared" si="1256"/>
        <v>13954.912494301423</v>
      </c>
      <c r="CE860" s="34">
        <f t="shared" si="1257"/>
        <v>18486.165511331405</v>
      </c>
      <c r="CF860" s="34">
        <f t="shared" si="1258"/>
        <v>0.7548841043183091</v>
      </c>
      <c r="CG860" s="54">
        <f t="shared" si="1259"/>
        <v>-4531.2530170299815</v>
      </c>
      <c r="CH860" t="e">
        <f>IFERROR(VLOOKUP(AO860,'Model Failure data- Lines'!#REF!,3,FALSE),'Model Failure data- Lines'!#REF!)</f>
        <v>#REF!</v>
      </c>
      <c r="CI860" s="14" t="e">
        <f t="shared" si="1260"/>
        <v>#REF!</v>
      </c>
      <c r="CJ860" s="34">
        <f t="shared" si="1261"/>
        <v>24987.44274733081</v>
      </c>
      <c r="CK860" s="34" t="e">
        <f t="shared" si="1262"/>
        <v>#REF!</v>
      </c>
      <c r="CL860" s="54" t="e">
        <f t="shared" si="1263"/>
        <v>#REF!</v>
      </c>
      <c r="CM860" t="e">
        <f>IFERROR(VLOOKUP(AO860,'Model Failure data- Lines'!#REF!,4,FALSE),'Model Failure data- Lines'!#REF!)</f>
        <v>#REF!</v>
      </c>
      <c r="CN860" s="14" t="e">
        <f t="shared" si="1264"/>
        <v>#REF!</v>
      </c>
      <c r="CO860" s="34">
        <f t="shared" si="1265"/>
        <v>21377.63449097933</v>
      </c>
      <c r="CP860" s="34" t="e">
        <f t="shared" si="1266"/>
        <v>#REF!</v>
      </c>
      <c r="CQ860" s="54" t="e">
        <f t="shared" si="1267"/>
        <v>#REF!</v>
      </c>
      <c r="CR860" t="e">
        <f>IFERROR(VLOOKUP(AO860,'Model Failure data- Lines'!#REF!,5,FALSE),'Model Failure data- Lines'!#REF!)</f>
        <v>#REF!</v>
      </c>
      <c r="CS860" s="14" t="e">
        <f t="shared" si="1268"/>
        <v>#REF!</v>
      </c>
      <c r="CT860" s="34">
        <f t="shared" si="1269"/>
        <v>15647.152595625299</v>
      </c>
      <c r="CU860" s="34" t="e">
        <f t="shared" si="1270"/>
        <v>#REF!</v>
      </c>
      <c r="CV860" s="54" t="e">
        <f t="shared" si="1271"/>
        <v>#REF!</v>
      </c>
      <c r="CW860" t="s">
        <v>211</v>
      </c>
      <c r="CZ860">
        <f t="shared" si="1272"/>
        <v>-10666.64173011417</v>
      </c>
      <c r="DA860" s="34">
        <f t="shared" si="1273"/>
        <v>3058.2013413600002</v>
      </c>
      <c r="DB860" s="34">
        <f t="shared" si="1274"/>
        <v>26.113820640048903</v>
      </c>
      <c r="DC860" s="34">
        <f t="shared" si="1275"/>
        <v>687.75885241437697</v>
      </c>
      <c r="DD860" s="9">
        <f t="shared" si="1276"/>
        <v>8797.5003600000018</v>
      </c>
      <c r="DE860" s="59">
        <f t="shared" si="1277"/>
        <v>0.24330190110374927</v>
      </c>
      <c r="DF860" s="59">
        <f t="shared" si="1278"/>
        <v>2.0775421555406051E-3</v>
      </c>
      <c r="DG860" s="59">
        <f t="shared" si="1279"/>
        <v>5.4716160780616509E-2</v>
      </c>
      <c r="DH860" s="59">
        <f t="shared" si="1280"/>
        <v>0.69990439596009368</v>
      </c>
      <c r="DI860" s="14">
        <f t="shared" si="1281"/>
        <v>-2595.2142113293626</v>
      </c>
      <c r="DJ860" s="14">
        <f t="shared" si="1282"/>
        <v>-22.160397852360763</v>
      </c>
      <c r="DK860" s="14">
        <f t="shared" si="1283"/>
        <v>-583.63768389416032</v>
      </c>
      <c r="DL860" s="14">
        <f t="shared" si="1284"/>
        <v>-7465.6294370382857</v>
      </c>
      <c r="DM860">
        <f t="shared" si="1285"/>
        <v>-4531.2530170299806</v>
      </c>
      <c r="DN860" s="34">
        <f t="shared" si="1286"/>
        <v>3395.2567395999999</v>
      </c>
      <c r="DO860" s="34">
        <f t="shared" si="1287"/>
        <v>28.9919189837915</v>
      </c>
      <c r="DP860" s="34">
        <f t="shared" si="1288"/>
        <v>763.55923571763083</v>
      </c>
      <c r="DQ860" s="9">
        <f t="shared" si="1289"/>
        <v>9767.1045999999988</v>
      </c>
      <c r="DR860" s="59">
        <f t="shared" si="1290"/>
        <v>0.24330190110374927</v>
      </c>
      <c r="DS860" s="59">
        <f t="shared" si="1291"/>
        <v>2.0775421555406051E-3</v>
      </c>
      <c r="DT860" s="59">
        <f t="shared" si="1292"/>
        <v>5.4716160780616509E-2</v>
      </c>
      <c r="DU860" s="59">
        <f t="shared" si="1293"/>
        <v>0.69990439596009346</v>
      </c>
      <c r="DV860" s="14">
        <f t="shared" si="1294"/>
        <v>-1102.4624734254937</v>
      </c>
      <c r="DW860" s="14">
        <f t="shared" si="1295"/>
        <v>-9.4138691603003366</v>
      </c>
      <c r="DX860" s="14">
        <f t="shared" si="1296"/>
        <v>-247.93276861746602</v>
      </c>
      <c r="DY860" s="14">
        <f t="shared" si="1297"/>
        <v>-3171.4439058267199</v>
      </c>
      <c r="DZ860" s="34" t="e">
        <f t="shared" si="1298"/>
        <v>#REF!</v>
      </c>
      <c r="EA860" s="34" t="e">
        <f t="shared" si="1299"/>
        <v>#REF!</v>
      </c>
      <c r="EB860" s="34" t="e">
        <f t="shared" si="1300"/>
        <v>#REF!</v>
      </c>
      <c r="EC860" s="34" t="e">
        <f t="shared" si="1301"/>
        <v>#REF!</v>
      </c>
      <c r="ED860" s="34" t="e">
        <f t="shared" si="1302"/>
        <v>#REF!</v>
      </c>
      <c r="EE860" s="59" t="e">
        <f t="shared" si="1303"/>
        <v>#REF!</v>
      </c>
      <c r="EF860" s="59" t="e">
        <f t="shared" si="1304"/>
        <v>#REF!</v>
      </c>
      <c r="EG860" s="59" t="e">
        <f t="shared" si="1305"/>
        <v>#REF!</v>
      </c>
      <c r="EH860" s="59" t="e">
        <f t="shared" si="1306"/>
        <v>#REF!</v>
      </c>
      <c r="EI860" s="14" t="e">
        <f t="shared" si="1307"/>
        <v>#REF!</v>
      </c>
      <c r="EJ860" s="14" t="e">
        <f t="shared" si="1308"/>
        <v>#REF!</v>
      </c>
      <c r="EK860" s="14" t="e">
        <f t="shared" si="1309"/>
        <v>#REF!</v>
      </c>
      <c r="EL860" s="14" t="e">
        <f t="shared" si="1310"/>
        <v>#REF!</v>
      </c>
      <c r="EM860" t="e">
        <f t="shared" si="1311"/>
        <v>#REF!</v>
      </c>
      <c r="EN860" s="34" t="e">
        <f t="shared" si="1312"/>
        <v>#REF!</v>
      </c>
      <c r="EO860" s="34" t="e">
        <f t="shared" si="1313"/>
        <v>#REF!</v>
      </c>
      <c r="EP860" s="34" t="e">
        <f t="shared" si="1314"/>
        <v>#REF!</v>
      </c>
      <c r="EQ860" s="34" t="e">
        <f t="shared" si="1315"/>
        <v>#REF!</v>
      </c>
      <c r="ER860" s="59" t="e">
        <f t="shared" si="1316"/>
        <v>#REF!</v>
      </c>
      <c r="ES860" s="59" t="e">
        <f t="shared" si="1317"/>
        <v>#REF!</v>
      </c>
      <c r="ET860" s="59" t="e">
        <f t="shared" si="1318"/>
        <v>#REF!</v>
      </c>
      <c r="EU860" s="59" t="e">
        <f t="shared" si="1319"/>
        <v>#REF!</v>
      </c>
      <c r="EV860" s="14" t="e">
        <f t="shared" si="1320"/>
        <v>#REF!</v>
      </c>
      <c r="EW860" s="14" t="e">
        <f t="shared" si="1321"/>
        <v>#REF!</v>
      </c>
      <c r="EX860" s="14" t="e">
        <f t="shared" si="1322"/>
        <v>#REF!</v>
      </c>
      <c r="EY860" s="14" t="e">
        <f t="shared" si="1323"/>
        <v>#REF!</v>
      </c>
    </row>
    <row r="861" spans="1:155" x14ac:dyDescent="0.2">
      <c r="A861" s="17">
        <v>30022466</v>
      </c>
      <c r="B861" t="s">
        <v>62</v>
      </c>
      <c r="C861" t="s">
        <v>908</v>
      </c>
      <c r="D861" t="s">
        <v>909</v>
      </c>
      <c r="E861" t="s">
        <v>910</v>
      </c>
      <c r="F861" t="s">
        <v>66</v>
      </c>
      <c r="G861" t="s">
        <v>42</v>
      </c>
      <c r="H861" t="s">
        <v>911</v>
      </c>
      <c r="I861" t="s">
        <v>68</v>
      </c>
      <c r="J861" s="19" t="s">
        <v>69</v>
      </c>
      <c r="K861" t="s">
        <v>70</v>
      </c>
      <c r="L861">
        <v>1966</v>
      </c>
      <c r="M861">
        <f t="shared" si="1232"/>
        <v>1966</v>
      </c>
      <c r="N861">
        <v>53</v>
      </c>
      <c r="O861" s="19">
        <f t="shared" si="1233"/>
        <v>53</v>
      </c>
      <c r="P861" t="s">
        <v>80</v>
      </c>
      <c r="Q861" s="19" t="str">
        <f t="shared" si="1234"/>
        <v>50-60</v>
      </c>
      <c r="R861" s="23">
        <v>296.5</v>
      </c>
      <c r="S861" s="15">
        <f t="shared" si="1235"/>
        <v>0.29649999999999999</v>
      </c>
      <c r="T861">
        <v>30154201</v>
      </c>
      <c r="U861" t="s">
        <v>45</v>
      </c>
      <c r="V861" t="s">
        <v>46</v>
      </c>
      <c r="W861" t="s">
        <v>47</v>
      </c>
      <c r="X861" t="s">
        <v>48</v>
      </c>
      <c r="Y861" t="s">
        <v>175</v>
      </c>
      <c r="Z861" t="s">
        <v>912</v>
      </c>
      <c r="AA861" t="s">
        <v>913</v>
      </c>
      <c r="AB861" t="s">
        <v>150</v>
      </c>
      <c r="AC861">
        <v>1966</v>
      </c>
      <c r="AD861">
        <v>106</v>
      </c>
      <c r="AE861" t="str">
        <f t="shared" si="1236"/>
        <v>&gt;80</v>
      </c>
      <c r="AF861">
        <v>-37.693777509999997</v>
      </c>
      <c r="AG861">
        <v>144.93609182</v>
      </c>
      <c r="AH861" t="s">
        <v>75</v>
      </c>
      <c r="AI861" t="s">
        <v>76</v>
      </c>
      <c r="AJ861" s="33" t="s">
        <v>722</v>
      </c>
      <c r="AL861" t="s">
        <v>48</v>
      </c>
      <c r="AM861" t="s">
        <v>86</v>
      </c>
      <c r="AN861">
        <v>220</v>
      </c>
      <c r="AO861" s="69">
        <v>2</v>
      </c>
      <c r="AP861">
        <v>2</v>
      </c>
      <c r="AQ861">
        <v>0</v>
      </c>
      <c r="AR861">
        <v>1</v>
      </c>
      <c r="AS861" s="82" t="str">
        <f t="shared" si="1237"/>
        <v>Gw-0-1</v>
      </c>
      <c r="AT861" s="14">
        <f t="shared" si="1238"/>
        <v>51448</v>
      </c>
      <c r="AU861" s="81">
        <f>VLOOKUP(C861,Bushfire_Vlookup!$F$2:$H$12575,3,FALSE)</f>
        <v>442.39583699999997</v>
      </c>
      <c r="AV861" s="14">
        <f>VLOOKUP(AS861,Safety_collateral_Vlookup!$J$3:$L$20,2,FALSE)</f>
        <v>11570.139925214824</v>
      </c>
      <c r="AW861" s="14">
        <f>VLOOKUP(AS861,Safety_collateral_Vlookup!$J$3:$L$20,3,FALSE)</f>
        <v>148000</v>
      </c>
      <c r="AX861" s="48">
        <f t="shared" si="1239"/>
        <v>225628.39165828322</v>
      </c>
      <c r="AY861" s="49">
        <f t="shared" si="1325"/>
        <v>22534</v>
      </c>
      <c r="AZ861" s="14">
        <v>76000</v>
      </c>
      <c r="BA861" s="16">
        <f t="shared" si="1241"/>
        <v>10.012798067732458</v>
      </c>
      <c r="BB861" t="e">
        <f>IF(BA861&lt;=#REF!,#REF!,IF(BA861&lt;=#REF!,#REF!,IF(BA861&lt;=#REF!,#REF!,IF(BA861&lt;=#REF!,#REF!,#REF!))))</f>
        <v>#REF!</v>
      </c>
      <c r="BC861" s="51">
        <v>5</v>
      </c>
      <c r="BD861" s="21">
        <v>70</v>
      </c>
      <c r="BE861" s="21">
        <v>6.4399999999999999E-2</v>
      </c>
      <c r="BF861" s="26">
        <f t="shared" si="1242"/>
        <v>1469.8070290922008</v>
      </c>
      <c r="BG861" s="21">
        <v>7</v>
      </c>
      <c r="BH861" s="21">
        <f t="shared" si="1243"/>
        <v>10.5</v>
      </c>
      <c r="BI861" s="28">
        <f t="shared" si="1244"/>
        <v>1.1390624999999999E-6</v>
      </c>
      <c r="BJ861" s="27">
        <f t="shared" si="1245"/>
        <v>1.1390624999999999E-6</v>
      </c>
      <c r="BK861" s="28">
        <f t="shared" si="1246"/>
        <v>1.7463268216136603E-5</v>
      </c>
      <c r="BL861" s="35">
        <f t="shared" si="1247"/>
        <v>1.7485617825082624E-4</v>
      </c>
      <c r="BM861" s="21" t="str">
        <f t="shared" si="1248"/>
        <v>Cr1</v>
      </c>
      <c r="BN861" s="51">
        <v>1</v>
      </c>
      <c r="BO861" s="21">
        <v>2</v>
      </c>
      <c r="BP861" s="50" t="s">
        <v>5497</v>
      </c>
      <c r="BQ861" s="14">
        <v>51448</v>
      </c>
      <c r="BR861">
        <f>IFERROR(VLOOKUP(AO861,'Model Failure data- Lines'!$A$37:$E$41,3,FALSE),'Model Failure data- Lines'!$C$37)</f>
        <v>5.2310000000000009E-2</v>
      </c>
      <c r="BS861" s="14">
        <f t="shared" si="1249"/>
        <v>11802.621167644797</v>
      </c>
      <c r="BT861" s="34">
        <f t="shared" si="1231"/>
        <v>20099.210798889326</v>
      </c>
      <c r="BU861" s="34">
        <f t="shared" si="1250"/>
        <v>0.58721813934589928</v>
      </c>
      <c r="BV861" s="54">
        <f t="shared" si="1251"/>
        <v>-8296.5896312445293</v>
      </c>
      <c r="BW861">
        <f>IFERROR(VLOOKUP(AO861,'Model Failure data- Lines'!$A$37:$E$41,4,FALSE),'Model Failure data- Lines'!$D$37)</f>
        <v>5.571000000000001E-2</v>
      </c>
      <c r="BX861" s="14">
        <f t="shared" si="1252"/>
        <v>12569.75769928296</v>
      </c>
      <c r="BY861" s="34">
        <f t="shared" si="1253"/>
        <v>17927.499544607672</v>
      </c>
      <c r="BZ861" s="71">
        <f t="shared" si="1254"/>
        <v>0.7011439419092752</v>
      </c>
      <c r="CA861" s="71">
        <f t="shared" si="1255"/>
        <v>-5357.7418453247119</v>
      </c>
      <c r="CB861" s="56">
        <v>2</v>
      </c>
      <c r="CC861">
        <f>IFERROR(VLOOKUP(AO861,'Model Failure data- Lines'!$A$37:$E$41,5,FALSE),'Model Failure data- Lines'!$E$37)</f>
        <v>6.1850000000000002E-2</v>
      </c>
      <c r="CD861" s="14">
        <f t="shared" si="1256"/>
        <v>13955.116024064817</v>
      </c>
      <c r="CE861" s="34">
        <f t="shared" si="1257"/>
        <v>14262.680390605676</v>
      </c>
      <c r="CF861" s="34">
        <f t="shared" si="1258"/>
        <v>0.97843572469425588</v>
      </c>
      <c r="CG861" s="54">
        <f t="shared" si="1259"/>
        <v>-307.56436654085883</v>
      </c>
      <c r="CH861" t="e">
        <f>IFERROR(VLOOKUP(AO861,'Model Failure data- Lines'!#REF!,3,FALSE),'Model Failure data- Lines'!#REF!)</f>
        <v>#REF!</v>
      </c>
      <c r="CI861" s="14" t="e">
        <f t="shared" si="1260"/>
        <v>#REF!</v>
      </c>
      <c r="CJ861" s="34">
        <f t="shared" si="1261"/>
        <v>19278.62808895026</v>
      </c>
      <c r="CK861" s="34" t="e">
        <f t="shared" si="1262"/>
        <v>#REF!</v>
      </c>
      <c r="CL861" s="54" t="e">
        <f t="shared" si="1263"/>
        <v>#REF!</v>
      </c>
      <c r="CM861" t="e">
        <f>IFERROR(VLOOKUP(AO861,'Model Failure data- Lines'!#REF!,4,FALSE),'Model Failure data- Lines'!#REF!)</f>
        <v>#REF!</v>
      </c>
      <c r="CN861" s="14" t="e">
        <f t="shared" si="1264"/>
        <v>#REF!</v>
      </c>
      <c r="CO861" s="34">
        <f t="shared" si="1265"/>
        <v>16493.543134466225</v>
      </c>
      <c r="CP861" s="34" t="e">
        <f t="shared" si="1266"/>
        <v>#REF!</v>
      </c>
      <c r="CQ861" s="54" t="e">
        <f t="shared" si="1267"/>
        <v>#REF!</v>
      </c>
      <c r="CR861" t="e">
        <f>IFERROR(VLOOKUP(AO861,'Model Failure data- Lines'!#REF!,5,FALSE),'Model Failure data- Lines'!#REF!)</f>
        <v>#REF!</v>
      </c>
      <c r="CS861" s="14" t="e">
        <f t="shared" si="1268"/>
        <v>#REF!</v>
      </c>
      <c r="CT861" s="34">
        <f t="shared" si="1269"/>
        <v>12072.289213122302</v>
      </c>
      <c r="CU861" s="34" t="e">
        <f t="shared" si="1270"/>
        <v>#REF!</v>
      </c>
      <c r="CV861" s="54" t="e">
        <f t="shared" si="1271"/>
        <v>#REF!</v>
      </c>
      <c r="CW861" t="s">
        <v>150</v>
      </c>
      <c r="CZ861">
        <f t="shared" si="1272"/>
        <v>-5357.7418453247128</v>
      </c>
      <c r="DA861" s="34">
        <f t="shared" si="1273"/>
        <v>3058.2013413600002</v>
      </c>
      <c r="DB861" s="34">
        <f t="shared" si="1274"/>
        <v>26.297145508581092</v>
      </c>
      <c r="DC861" s="34">
        <f t="shared" si="1275"/>
        <v>687.75885241437697</v>
      </c>
      <c r="DD861" s="9">
        <f t="shared" si="1276"/>
        <v>8797.5003600000018</v>
      </c>
      <c r="DE861" s="59">
        <f t="shared" si="1277"/>
        <v>0.243298352643222</v>
      </c>
      <c r="DF861" s="59">
        <f t="shared" si="1278"/>
        <v>2.0920964538625282E-3</v>
      </c>
      <c r="DG861" s="59">
        <f t="shared" si="1279"/>
        <v>5.4715362767383341E-2</v>
      </c>
      <c r="DH861" s="59">
        <f t="shared" si="1280"/>
        <v>0.69989418813553217</v>
      </c>
      <c r="DI861" s="14">
        <f t="shared" si="1281"/>
        <v>-1303.5297648551589</v>
      </c>
      <c r="DJ861" s="14">
        <f t="shared" si="1282"/>
        <v>-11.20891271531471</v>
      </c>
      <c r="DK861" s="14">
        <f t="shared" si="1283"/>
        <v>-293.1507886809315</v>
      </c>
      <c r="DL861" s="14">
        <f t="shared" si="1284"/>
        <v>-3749.8523790733084</v>
      </c>
      <c r="DM861">
        <f t="shared" si="1285"/>
        <v>-307.56436654085888</v>
      </c>
      <c r="DN861" s="34">
        <f t="shared" si="1286"/>
        <v>3395.2567395999999</v>
      </c>
      <c r="DO861" s="34">
        <f t="shared" si="1287"/>
        <v>29.195448747186145</v>
      </c>
      <c r="DP861" s="34">
        <f t="shared" si="1288"/>
        <v>763.55923571763083</v>
      </c>
      <c r="DQ861" s="9">
        <f t="shared" si="1289"/>
        <v>9767.1045999999988</v>
      </c>
      <c r="DR861" s="59">
        <f t="shared" si="1290"/>
        <v>0.243298352643222</v>
      </c>
      <c r="DS861" s="59">
        <f t="shared" si="1291"/>
        <v>2.0920964538625282E-3</v>
      </c>
      <c r="DT861" s="59">
        <f t="shared" si="1292"/>
        <v>5.4715362767383348E-2</v>
      </c>
      <c r="DU861" s="59">
        <f t="shared" si="1293"/>
        <v>0.69989418813553206</v>
      </c>
      <c r="DV861" s="14">
        <f t="shared" si="1294"/>
        <v>-74.829903711147068</v>
      </c>
      <c r="DW861" s="14">
        <f t="shared" si="1295"/>
        <v>-0.64345432057460561</v>
      </c>
      <c r="DX861" s="14">
        <f t="shared" si="1296"/>
        <v>-16.828495889603555</v>
      </c>
      <c r="DY861" s="14">
        <f t="shared" si="1297"/>
        <v>-215.2625126195336</v>
      </c>
      <c r="DZ861" s="34" t="e">
        <f t="shared" si="1298"/>
        <v>#REF!</v>
      </c>
      <c r="EA861" s="34" t="e">
        <f t="shared" si="1299"/>
        <v>#REF!</v>
      </c>
      <c r="EB861" s="34" t="e">
        <f t="shared" si="1300"/>
        <v>#REF!</v>
      </c>
      <c r="EC861" s="34" t="e">
        <f t="shared" si="1301"/>
        <v>#REF!</v>
      </c>
      <c r="ED861" s="34" t="e">
        <f t="shared" si="1302"/>
        <v>#REF!</v>
      </c>
      <c r="EE861" s="59" t="e">
        <f t="shared" si="1303"/>
        <v>#REF!</v>
      </c>
      <c r="EF861" s="59" t="e">
        <f t="shared" si="1304"/>
        <v>#REF!</v>
      </c>
      <c r="EG861" s="59" t="e">
        <f t="shared" si="1305"/>
        <v>#REF!</v>
      </c>
      <c r="EH861" s="59" t="e">
        <f t="shared" si="1306"/>
        <v>#REF!</v>
      </c>
      <c r="EI861" s="14" t="e">
        <f t="shared" si="1307"/>
        <v>#REF!</v>
      </c>
      <c r="EJ861" s="14" t="e">
        <f t="shared" si="1308"/>
        <v>#REF!</v>
      </c>
      <c r="EK861" s="14" t="e">
        <f t="shared" si="1309"/>
        <v>#REF!</v>
      </c>
      <c r="EL861" s="14" t="e">
        <f t="shared" si="1310"/>
        <v>#REF!</v>
      </c>
      <c r="EM861" t="e">
        <f t="shared" si="1311"/>
        <v>#REF!</v>
      </c>
      <c r="EN861" s="34" t="e">
        <f t="shared" si="1312"/>
        <v>#REF!</v>
      </c>
      <c r="EO861" s="34" t="e">
        <f t="shared" si="1313"/>
        <v>#REF!</v>
      </c>
      <c r="EP861" s="34" t="e">
        <f t="shared" si="1314"/>
        <v>#REF!</v>
      </c>
      <c r="EQ861" s="34" t="e">
        <f t="shared" si="1315"/>
        <v>#REF!</v>
      </c>
      <c r="ER861" s="59" t="e">
        <f t="shared" si="1316"/>
        <v>#REF!</v>
      </c>
      <c r="ES861" s="59" t="e">
        <f t="shared" si="1317"/>
        <v>#REF!</v>
      </c>
      <c r="ET861" s="59" t="e">
        <f t="shared" si="1318"/>
        <v>#REF!</v>
      </c>
      <c r="EU861" s="59" t="e">
        <f t="shared" si="1319"/>
        <v>#REF!</v>
      </c>
      <c r="EV861" s="14" t="e">
        <f t="shared" si="1320"/>
        <v>#REF!</v>
      </c>
      <c r="EW861" s="14" t="e">
        <f t="shared" si="1321"/>
        <v>#REF!</v>
      </c>
      <c r="EX861" s="14" t="e">
        <f t="shared" si="1322"/>
        <v>#REF!</v>
      </c>
      <c r="EY861" s="14" t="e">
        <f t="shared" si="1323"/>
        <v>#REF!</v>
      </c>
    </row>
    <row r="862" spans="1:155" x14ac:dyDescent="0.2">
      <c r="A862" s="17">
        <v>30156814</v>
      </c>
      <c r="B862" t="s">
        <v>62</v>
      </c>
      <c r="C862" t="s">
        <v>908</v>
      </c>
      <c r="D862" t="s">
        <v>909</v>
      </c>
      <c r="E862" t="s">
        <v>910</v>
      </c>
      <c r="F862" t="s">
        <v>66</v>
      </c>
      <c r="G862" t="s">
        <v>42</v>
      </c>
      <c r="H862" t="s">
        <v>2931</v>
      </c>
      <c r="I862" t="s">
        <v>68</v>
      </c>
      <c r="J862" s="19" t="s">
        <v>69</v>
      </c>
      <c r="K862" t="s">
        <v>70</v>
      </c>
      <c r="L862">
        <v>1966</v>
      </c>
      <c r="M862">
        <f t="shared" si="1232"/>
        <v>1966</v>
      </c>
      <c r="N862">
        <v>53</v>
      </c>
      <c r="O862" s="19">
        <f t="shared" si="1233"/>
        <v>53</v>
      </c>
      <c r="P862" t="s">
        <v>80</v>
      </c>
      <c r="Q862" s="19" t="str">
        <f t="shared" si="1234"/>
        <v>50-60</v>
      </c>
      <c r="R862" s="23">
        <v>296.5</v>
      </c>
      <c r="S862" s="15">
        <f t="shared" si="1235"/>
        <v>0.29649999999999999</v>
      </c>
      <c r="T862">
        <v>30154201</v>
      </c>
      <c r="U862" t="s">
        <v>45</v>
      </c>
      <c r="V862" t="s">
        <v>46</v>
      </c>
      <c r="W862" t="s">
        <v>47</v>
      </c>
      <c r="X862" t="s">
        <v>48</v>
      </c>
      <c r="Y862" t="s">
        <v>175</v>
      </c>
      <c r="Z862" t="s">
        <v>912</v>
      </c>
      <c r="AA862" t="s">
        <v>913</v>
      </c>
      <c r="AB862" t="s">
        <v>150</v>
      </c>
      <c r="AC862">
        <v>1966</v>
      </c>
      <c r="AD862">
        <v>106</v>
      </c>
      <c r="AE862" t="str">
        <f t="shared" si="1236"/>
        <v>&gt;80</v>
      </c>
      <c r="AF862">
        <v>-37.693777509999997</v>
      </c>
      <c r="AG862">
        <v>144.93609182</v>
      </c>
      <c r="AH862" t="s">
        <v>75</v>
      </c>
      <c r="AI862" t="s">
        <v>76</v>
      </c>
      <c r="AJ862" s="33" t="s">
        <v>722</v>
      </c>
      <c r="AL862" t="s">
        <v>78</v>
      </c>
      <c r="AM862" t="s">
        <v>79</v>
      </c>
      <c r="AN862">
        <v>220</v>
      </c>
      <c r="AO862" s="69">
        <v>2</v>
      </c>
      <c r="AP862">
        <v>2</v>
      </c>
      <c r="AQ862">
        <v>0</v>
      </c>
      <c r="AR862">
        <v>1</v>
      </c>
      <c r="AS862" s="82" t="str">
        <f t="shared" si="1237"/>
        <v>Gw-0-1</v>
      </c>
      <c r="AT862" s="14">
        <f t="shared" si="1238"/>
        <v>51448</v>
      </c>
      <c r="AU862" s="81">
        <f>VLOOKUP(C862,Bushfire_Vlookup!$F$2:$H$12575,3,FALSE)</f>
        <v>442.39583699999997</v>
      </c>
      <c r="AV862" s="14">
        <f>VLOOKUP(AS862,Safety_collateral_Vlookup!$J$3:$L$20,2,FALSE)</f>
        <v>11570.139925214824</v>
      </c>
      <c r="AW862" s="14">
        <f>VLOOKUP(AS862,Safety_collateral_Vlookup!$J$3:$L$20,3,FALSE)</f>
        <v>148000</v>
      </c>
      <c r="AX862" s="48">
        <f t="shared" si="1239"/>
        <v>225628.39165828322</v>
      </c>
      <c r="AY862" s="49">
        <f t="shared" si="1325"/>
        <v>22534</v>
      </c>
      <c r="AZ862" s="14">
        <v>76000</v>
      </c>
      <c r="BA862" s="16">
        <f t="shared" si="1241"/>
        <v>10.012798067732458</v>
      </c>
      <c r="BB862" t="e">
        <f>IF(BA862&lt;=#REF!,#REF!,IF(BA862&lt;=#REF!,#REF!,IF(BA862&lt;=#REF!,#REF!,IF(BA862&lt;=#REF!,#REF!,#REF!))))</f>
        <v>#REF!</v>
      </c>
      <c r="BC862" s="51">
        <v>5</v>
      </c>
      <c r="BD862" s="21">
        <v>70</v>
      </c>
      <c r="BE862" s="21">
        <v>6.4399999999999999E-2</v>
      </c>
      <c r="BF862" s="26">
        <f t="shared" si="1242"/>
        <v>1469.8070290922008</v>
      </c>
      <c r="BG862" s="21">
        <v>7</v>
      </c>
      <c r="BH862" s="21">
        <f t="shared" si="1243"/>
        <v>10.5</v>
      </c>
      <c r="BI862" s="28">
        <f t="shared" si="1244"/>
        <v>1.1390624999999999E-6</v>
      </c>
      <c r="BJ862" s="27">
        <f t="shared" si="1245"/>
        <v>1.1390624999999999E-6</v>
      </c>
      <c r="BK862" s="28">
        <f t="shared" si="1246"/>
        <v>1.7463268216136603E-5</v>
      </c>
      <c r="BL862" s="35">
        <f t="shared" si="1247"/>
        <v>1.7485617825082624E-4</v>
      </c>
      <c r="BM862" s="21" t="str">
        <f t="shared" si="1248"/>
        <v>Cr1</v>
      </c>
      <c r="BN862" s="51">
        <v>1</v>
      </c>
      <c r="BO862" s="21">
        <v>2</v>
      </c>
      <c r="BP862" s="50" t="s">
        <v>5497</v>
      </c>
      <c r="BQ862" s="14">
        <v>51448</v>
      </c>
      <c r="BR862">
        <f>IFERROR(VLOOKUP(AO862,'Model Failure data- Lines'!$A$37:$E$41,3,FALSE),'Model Failure data- Lines'!$C$37)</f>
        <v>5.2310000000000009E-2</v>
      </c>
      <c r="BS862" s="14">
        <f t="shared" si="1249"/>
        <v>11802.621167644797</v>
      </c>
      <c r="BT862" s="34">
        <f t="shared" si="1231"/>
        <v>20099.210798889326</v>
      </c>
      <c r="BU862" s="34">
        <f t="shared" si="1250"/>
        <v>0.58721813934589928</v>
      </c>
      <c r="BV862" s="54">
        <f t="shared" si="1251"/>
        <v>-8296.5896312445293</v>
      </c>
      <c r="BW862">
        <f>IFERROR(VLOOKUP(AO862,'Model Failure data- Lines'!$A$37:$E$41,4,FALSE),'Model Failure data- Lines'!$D$37)</f>
        <v>5.571000000000001E-2</v>
      </c>
      <c r="BX862" s="14">
        <f t="shared" si="1252"/>
        <v>12569.75769928296</v>
      </c>
      <c r="BY862" s="34">
        <f t="shared" si="1253"/>
        <v>17927.499544607672</v>
      </c>
      <c r="BZ862" s="71">
        <f t="shared" si="1254"/>
        <v>0.7011439419092752</v>
      </c>
      <c r="CA862" s="71">
        <f t="shared" si="1255"/>
        <v>-5357.7418453247119</v>
      </c>
      <c r="CB862" s="56">
        <v>2</v>
      </c>
      <c r="CC862">
        <f>IFERROR(VLOOKUP(AO862,'Model Failure data- Lines'!$A$37:$E$41,5,FALSE),'Model Failure data- Lines'!$E$37)</f>
        <v>6.1850000000000002E-2</v>
      </c>
      <c r="CD862" s="14">
        <f t="shared" si="1256"/>
        <v>13955.116024064817</v>
      </c>
      <c r="CE862" s="34">
        <f t="shared" si="1257"/>
        <v>14262.680390605676</v>
      </c>
      <c r="CF862" s="34">
        <f t="shared" si="1258"/>
        <v>0.97843572469425588</v>
      </c>
      <c r="CG862" s="54">
        <f t="shared" si="1259"/>
        <v>-307.56436654085883</v>
      </c>
      <c r="CH862" t="e">
        <f>IFERROR(VLOOKUP(AO862,'Model Failure data- Lines'!#REF!,3,FALSE),'Model Failure data- Lines'!#REF!)</f>
        <v>#REF!</v>
      </c>
      <c r="CI862" s="14" t="e">
        <f t="shared" si="1260"/>
        <v>#REF!</v>
      </c>
      <c r="CJ862" s="34">
        <f t="shared" si="1261"/>
        <v>19278.62808895026</v>
      </c>
      <c r="CK862" s="34" t="e">
        <f t="shared" si="1262"/>
        <v>#REF!</v>
      </c>
      <c r="CL862" s="54" t="e">
        <f t="shared" si="1263"/>
        <v>#REF!</v>
      </c>
      <c r="CM862" t="e">
        <f>IFERROR(VLOOKUP(AO862,'Model Failure data- Lines'!#REF!,4,FALSE),'Model Failure data- Lines'!#REF!)</f>
        <v>#REF!</v>
      </c>
      <c r="CN862" s="14" t="e">
        <f t="shared" si="1264"/>
        <v>#REF!</v>
      </c>
      <c r="CO862" s="34">
        <f t="shared" si="1265"/>
        <v>16493.543134466225</v>
      </c>
      <c r="CP862" s="34" t="e">
        <f t="shared" si="1266"/>
        <v>#REF!</v>
      </c>
      <c r="CQ862" s="54" t="e">
        <f t="shared" si="1267"/>
        <v>#REF!</v>
      </c>
      <c r="CR862" t="e">
        <f>IFERROR(VLOOKUP(AO862,'Model Failure data- Lines'!#REF!,5,FALSE),'Model Failure data- Lines'!#REF!)</f>
        <v>#REF!</v>
      </c>
      <c r="CS862" s="14" t="e">
        <f t="shared" si="1268"/>
        <v>#REF!</v>
      </c>
      <c r="CT862" s="34">
        <f t="shared" si="1269"/>
        <v>12072.289213122302</v>
      </c>
      <c r="CU862" s="34" t="e">
        <f t="shared" si="1270"/>
        <v>#REF!</v>
      </c>
      <c r="CV862" s="54" t="e">
        <f t="shared" si="1271"/>
        <v>#REF!</v>
      </c>
      <c r="CW862" t="s">
        <v>150</v>
      </c>
      <c r="CZ862">
        <f t="shared" si="1272"/>
        <v>-5357.7418453247128</v>
      </c>
      <c r="DA862" s="34">
        <f t="shared" si="1273"/>
        <v>3058.2013413600002</v>
      </c>
      <c r="DB862" s="34">
        <f t="shared" si="1274"/>
        <v>26.297145508581092</v>
      </c>
      <c r="DC862" s="34">
        <f t="shared" si="1275"/>
        <v>687.75885241437697</v>
      </c>
      <c r="DD862" s="9">
        <f t="shared" si="1276"/>
        <v>8797.5003600000018</v>
      </c>
      <c r="DE862" s="59">
        <f t="shared" si="1277"/>
        <v>0.243298352643222</v>
      </c>
      <c r="DF862" s="59">
        <f t="shared" si="1278"/>
        <v>2.0920964538625282E-3</v>
      </c>
      <c r="DG862" s="59">
        <f t="shared" si="1279"/>
        <v>5.4715362767383341E-2</v>
      </c>
      <c r="DH862" s="59">
        <f t="shared" si="1280"/>
        <v>0.69989418813553217</v>
      </c>
      <c r="DI862" s="14">
        <f t="shared" si="1281"/>
        <v>-1303.5297648551589</v>
      </c>
      <c r="DJ862" s="14">
        <f t="shared" si="1282"/>
        <v>-11.20891271531471</v>
      </c>
      <c r="DK862" s="14">
        <f t="shared" si="1283"/>
        <v>-293.1507886809315</v>
      </c>
      <c r="DL862" s="14">
        <f t="shared" si="1284"/>
        <v>-3749.8523790733084</v>
      </c>
      <c r="DM862">
        <f t="shared" si="1285"/>
        <v>-307.56436654085888</v>
      </c>
      <c r="DN862" s="34">
        <f t="shared" si="1286"/>
        <v>3395.2567395999999</v>
      </c>
      <c r="DO862" s="34">
        <f t="shared" si="1287"/>
        <v>29.195448747186145</v>
      </c>
      <c r="DP862" s="34">
        <f t="shared" si="1288"/>
        <v>763.55923571763083</v>
      </c>
      <c r="DQ862" s="9">
        <f t="shared" si="1289"/>
        <v>9767.1045999999988</v>
      </c>
      <c r="DR862" s="59">
        <f t="shared" si="1290"/>
        <v>0.243298352643222</v>
      </c>
      <c r="DS862" s="59">
        <f t="shared" si="1291"/>
        <v>2.0920964538625282E-3</v>
      </c>
      <c r="DT862" s="59">
        <f t="shared" si="1292"/>
        <v>5.4715362767383348E-2</v>
      </c>
      <c r="DU862" s="59">
        <f t="shared" si="1293"/>
        <v>0.69989418813553206</v>
      </c>
      <c r="DV862" s="14">
        <f t="shared" si="1294"/>
        <v>-74.829903711147068</v>
      </c>
      <c r="DW862" s="14">
        <f t="shared" si="1295"/>
        <v>-0.64345432057460561</v>
      </c>
      <c r="DX862" s="14">
        <f t="shared" si="1296"/>
        <v>-16.828495889603555</v>
      </c>
      <c r="DY862" s="14">
        <f t="shared" si="1297"/>
        <v>-215.2625126195336</v>
      </c>
      <c r="DZ862" s="34" t="e">
        <f t="shared" si="1298"/>
        <v>#REF!</v>
      </c>
      <c r="EA862" s="34" t="e">
        <f t="shared" si="1299"/>
        <v>#REF!</v>
      </c>
      <c r="EB862" s="34" t="e">
        <f t="shared" si="1300"/>
        <v>#REF!</v>
      </c>
      <c r="EC862" s="34" t="e">
        <f t="shared" si="1301"/>
        <v>#REF!</v>
      </c>
      <c r="ED862" s="34" t="e">
        <f t="shared" si="1302"/>
        <v>#REF!</v>
      </c>
      <c r="EE862" s="59" t="e">
        <f t="shared" si="1303"/>
        <v>#REF!</v>
      </c>
      <c r="EF862" s="59" t="e">
        <f t="shared" si="1304"/>
        <v>#REF!</v>
      </c>
      <c r="EG862" s="59" t="e">
        <f t="shared" si="1305"/>
        <v>#REF!</v>
      </c>
      <c r="EH862" s="59" t="e">
        <f t="shared" si="1306"/>
        <v>#REF!</v>
      </c>
      <c r="EI862" s="14" t="e">
        <f t="shared" si="1307"/>
        <v>#REF!</v>
      </c>
      <c r="EJ862" s="14" t="e">
        <f t="shared" si="1308"/>
        <v>#REF!</v>
      </c>
      <c r="EK862" s="14" t="e">
        <f t="shared" si="1309"/>
        <v>#REF!</v>
      </c>
      <c r="EL862" s="14" t="e">
        <f t="shared" si="1310"/>
        <v>#REF!</v>
      </c>
      <c r="EM862" t="e">
        <f t="shared" si="1311"/>
        <v>#REF!</v>
      </c>
      <c r="EN862" s="34" t="e">
        <f t="shared" si="1312"/>
        <v>#REF!</v>
      </c>
      <c r="EO862" s="34" t="e">
        <f t="shared" si="1313"/>
        <v>#REF!</v>
      </c>
      <c r="EP862" s="34" t="e">
        <f t="shared" si="1314"/>
        <v>#REF!</v>
      </c>
      <c r="EQ862" s="34" t="e">
        <f t="shared" si="1315"/>
        <v>#REF!</v>
      </c>
      <c r="ER862" s="59" t="e">
        <f t="shared" si="1316"/>
        <v>#REF!</v>
      </c>
      <c r="ES862" s="59" t="e">
        <f t="shared" si="1317"/>
        <v>#REF!</v>
      </c>
      <c r="ET862" s="59" t="e">
        <f t="shared" si="1318"/>
        <v>#REF!</v>
      </c>
      <c r="EU862" s="59" t="e">
        <f t="shared" si="1319"/>
        <v>#REF!</v>
      </c>
      <c r="EV862" s="14" t="e">
        <f t="shared" si="1320"/>
        <v>#REF!</v>
      </c>
      <c r="EW862" s="14" t="e">
        <f t="shared" si="1321"/>
        <v>#REF!</v>
      </c>
      <c r="EX862" s="14" t="e">
        <f t="shared" si="1322"/>
        <v>#REF!</v>
      </c>
      <c r="EY862" s="14" t="e">
        <f t="shared" si="1323"/>
        <v>#REF!</v>
      </c>
    </row>
    <row r="863" spans="1:155" x14ac:dyDescent="0.2">
      <c r="A863" s="17">
        <v>30249396</v>
      </c>
      <c r="B863" t="s">
        <v>62</v>
      </c>
      <c r="C863" t="s">
        <v>4100</v>
      </c>
      <c r="D863" t="s">
        <v>4101</v>
      </c>
      <c r="E863" t="s">
        <v>2538</v>
      </c>
      <c r="F863" t="s">
        <v>66</v>
      </c>
      <c r="G863" t="s">
        <v>42</v>
      </c>
      <c r="H863" t="s">
        <v>4102</v>
      </c>
      <c r="I863" t="s">
        <v>68</v>
      </c>
      <c r="J863" s="19" t="s">
        <v>69</v>
      </c>
      <c r="K863" t="s">
        <v>70</v>
      </c>
      <c r="L863">
        <v>1966</v>
      </c>
      <c r="M863">
        <f t="shared" si="1232"/>
        <v>1966</v>
      </c>
      <c r="N863">
        <v>53</v>
      </c>
      <c r="O863" s="19">
        <f t="shared" si="1233"/>
        <v>53</v>
      </c>
      <c r="P863" t="s">
        <v>80</v>
      </c>
      <c r="Q863" s="19" t="str">
        <f t="shared" si="1234"/>
        <v>50-60</v>
      </c>
      <c r="R863" s="23">
        <v>257.8</v>
      </c>
      <c r="S863" s="15">
        <f t="shared" si="1235"/>
        <v>0.25780000000000003</v>
      </c>
      <c r="T863">
        <v>30235199</v>
      </c>
      <c r="U863" t="s">
        <v>45</v>
      </c>
      <c r="V863" t="s">
        <v>46</v>
      </c>
      <c r="W863" t="s">
        <v>47</v>
      </c>
      <c r="X863" t="s">
        <v>48</v>
      </c>
      <c r="Y863" t="s">
        <v>175</v>
      </c>
      <c r="Z863" t="s">
        <v>4103</v>
      </c>
      <c r="AA863" t="s">
        <v>4104</v>
      </c>
      <c r="AB863" t="s">
        <v>196</v>
      </c>
      <c r="AC863">
        <v>1966</v>
      </c>
      <c r="AD863">
        <v>106</v>
      </c>
      <c r="AE863" t="str">
        <f t="shared" si="1236"/>
        <v>&gt;80</v>
      </c>
      <c r="AF863">
        <v>-37.693991709999999</v>
      </c>
      <c r="AG863">
        <v>144.93274836000001</v>
      </c>
      <c r="AH863" t="s">
        <v>75</v>
      </c>
      <c r="AI863" t="s">
        <v>76</v>
      </c>
      <c r="AJ863" s="33" t="s">
        <v>722</v>
      </c>
      <c r="AL863" t="s">
        <v>48</v>
      </c>
      <c r="AM863" t="s">
        <v>86</v>
      </c>
      <c r="AN863">
        <v>220</v>
      </c>
      <c r="AO863" s="69">
        <v>2</v>
      </c>
      <c r="AP863">
        <v>2</v>
      </c>
      <c r="AQ863">
        <v>0</v>
      </c>
      <c r="AR863">
        <v>1</v>
      </c>
      <c r="AS863" s="82" t="str">
        <f t="shared" si="1237"/>
        <v>Gw-0-1</v>
      </c>
      <c r="AT863" s="14">
        <f t="shared" si="1238"/>
        <v>51448</v>
      </c>
      <c r="AU863" s="81">
        <f>VLOOKUP(C863,Bushfire_Vlookup!$F$2:$H$12575,3,FALSE)</f>
        <v>442.39583699999997</v>
      </c>
      <c r="AV863" s="14">
        <f>VLOOKUP(AS863,Safety_collateral_Vlookup!$J$3:$L$20,2,FALSE)</f>
        <v>11570.139925214824</v>
      </c>
      <c r="AW863" s="14">
        <f>VLOOKUP(AS863,Safety_collateral_Vlookup!$J$3:$L$20,3,FALSE)</f>
        <v>148000</v>
      </c>
      <c r="AX863" s="48">
        <f t="shared" si="1239"/>
        <v>225628.39165828322</v>
      </c>
      <c r="AY863" s="49">
        <f t="shared" si="1325"/>
        <v>19592.800000000003</v>
      </c>
      <c r="AZ863" s="14">
        <v>76000</v>
      </c>
      <c r="BA863" s="16">
        <f t="shared" si="1241"/>
        <v>11.515882959979338</v>
      </c>
      <c r="BB863" t="e">
        <f>IF(BA863&lt;=#REF!,#REF!,IF(BA863&lt;=#REF!,#REF!,IF(BA863&lt;=#REF!,#REF!,IF(BA863&lt;=#REF!,#REF!,#REF!))))</f>
        <v>#REF!</v>
      </c>
      <c r="BC863" s="51">
        <v>5</v>
      </c>
      <c r="BD863" s="21">
        <v>70</v>
      </c>
      <c r="BE863" s="21">
        <v>6.4399999999999999E-2</v>
      </c>
      <c r="BF863" s="26">
        <f t="shared" si="1242"/>
        <v>1277.9637507587504</v>
      </c>
      <c r="BG863" s="21">
        <v>7</v>
      </c>
      <c r="BH863" s="21">
        <f t="shared" si="1243"/>
        <v>10.5</v>
      </c>
      <c r="BI863" s="28">
        <f t="shared" si="1244"/>
        <v>1.1390624999999999E-6</v>
      </c>
      <c r="BJ863" s="27">
        <f t="shared" si="1245"/>
        <v>1.1390624999999999E-6</v>
      </c>
      <c r="BK863" s="28">
        <f t="shared" si="1246"/>
        <v>1.7463268216136599E-5</v>
      </c>
      <c r="BL863" s="35">
        <f t="shared" si="1247"/>
        <v>2.0110495287575626E-4</v>
      </c>
      <c r="BM863" s="21" t="str">
        <f t="shared" si="1248"/>
        <v>Cr1</v>
      </c>
      <c r="BN863" s="51">
        <v>1</v>
      </c>
      <c r="BO863" s="21">
        <v>2</v>
      </c>
      <c r="BP863" s="50" t="s">
        <v>5497</v>
      </c>
      <c r="BQ863" s="14">
        <v>51448</v>
      </c>
      <c r="BR863">
        <f>IFERROR(VLOOKUP(AO863,'Model Failure data- Lines'!$A$37:$E$41,3,FALSE),'Model Failure data- Lines'!$C$37)</f>
        <v>5.2310000000000009E-2</v>
      </c>
      <c r="BS863" s="14">
        <f t="shared" si="1249"/>
        <v>11802.621167644797</v>
      </c>
      <c r="BT863" s="34">
        <f t="shared" si="1231"/>
        <v>17475.806219068025</v>
      </c>
      <c r="BU863" s="34">
        <f t="shared" si="1250"/>
        <v>0.67536919439898802</v>
      </c>
      <c r="BV863" s="54">
        <f t="shared" si="1251"/>
        <v>-5673.1850514232283</v>
      </c>
      <c r="BW863">
        <f>IFERROR(VLOOKUP(AO863,'Model Failure data- Lines'!$A$37:$E$41,4,FALSE),'Model Failure data- Lines'!$D$37)</f>
        <v>5.571000000000001E-2</v>
      </c>
      <c r="BX863" s="14">
        <f t="shared" si="1252"/>
        <v>12569.75769928296</v>
      </c>
      <c r="BY863" s="34">
        <f t="shared" si="1253"/>
        <v>15587.552723776927</v>
      </c>
      <c r="BZ863" s="71">
        <f t="shared" si="1254"/>
        <v>0.80639712481031833</v>
      </c>
      <c r="CA863" s="71">
        <f t="shared" si="1255"/>
        <v>-3017.7950244939675</v>
      </c>
      <c r="CB863" s="56">
        <v>2</v>
      </c>
      <c r="CC863">
        <f>IFERROR(VLOOKUP(AO863,'Model Failure data- Lines'!$A$37:$E$41,5,FALSE),'Model Failure data- Lines'!$E$37)</f>
        <v>6.1850000000000002E-2</v>
      </c>
      <c r="CD863" s="14">
        <f t="shared" si="1256"/>
        <v>13955.116024064817</v>
      </c>
      <c r="CE863" s="34">
        <f t="shared" si="1257"/>
        <v>12401.075901174177</v>
      </c>
      <c r="CF863" s="34">
        <f t="shared" si="1258"/>
        <v>1.1253149432577456</v>
      </c>
      <c r="CG863" s="54">
        <f t="shared" si="1259"/>
        <v>1554.0401228906394</v>
      </c>
      <c r="CH863" t="e">
        <f>IFERROR(VLOOKUP(AO863,'Model Failure data- Lines'!#REF!,3,FALSE),'Model Failure data- Lines'!#REF!)</f>
        <v>#REF!</v>
      </c>
      <c r="CI863" s="14" t="e">
        <f t="shared" si="1260"/>
        <v>#REF!</v>
      </c>
      <c r="CJ863" s="34">
        <f t="shared" si="1261"/>
        <v>16762.328233832639</v>
      </c>
      <c r="CK863" s="34" t="e">
        <f t="shared" si="1262"/>
        <v>#REF!</v>
      </c>
      <c r="CL863" s="54" t="e">
        <f t="shared" si="1263"/>
        <v>#REF!</v>
      </c>
      <c r="CM863" t="e">
        <f>IFERROR(VLOOKUP(AO863,'Model Failure data- Lines'!#REF!,4,FALSE),'Model Failure data- Lines'!#REF!)</f>
        <v>#REF!</v>
      </c>
      <c r="CN863" s="14" t="e">
        <f t="shared" si="1264"/>
        <v>#REF!</v>
      </c>
      <c r="CO863" s="34">
        <f t="shared" si="1265"/>
        <v>14340.760270035053</v>
      </c>
      <c r="CP863" s="34" t="e">
        <f t="shared" si="1266"/>
        <v>#REF!</v>
      </c>
      <c r="CQ863" s="54" t="e">
        <f t="shared" si="1267"/>
        <v>#REF!</v>
      </c>
      <c r="CR863" t="e">
        <f>IFERROR(VLOOKUP(AO863,'Model Failure data- Lines'!#REF!,5,FALSE),'Model Failure data- Lines'!#REF!)</f>
        <v>#REF!</v>
      </c>
      <c r="CS863" s="14" t="e">
        <f t="shared" si="1268"/>
        <v>#REF!</v>
      </c>
      <c r="CT863" s="34">
        <f t="shared" si="1269"/>
        <v>10496.58063791882</v>
      </c>
      <c r="CU863" s="34" t="e">
        <f t="shared" si="1270"/>
        <v>#REF!</v>
      </c>
      <c r="CV863" s="54" t="e">
        <f t="shared" si="1271"/>
        <v>#REF!</v>
      </c>
      <c r="CW863" t="s">
        <v>196</v>
      </c>
      <c r="CZ863">
        <f t="shared" si="1272"/>
        <v>-3017.7950244939666</v>
      </c>
      <c r="DA863" s="34">
        <f t="shared" si="1273"/>
        <v>3058.2013413600002</v>
      </c>
      <c r="DB863" s="34">
        <f t="shared" si="1274"/>
        <v>26.297145508581092</v>
      </c>
      <c r="DC863" s="34">
        <f t="shared" si="1275"/>
        <v>687.75885241437697</v>
      </c>
      <c r="DD863" s="9">
        <f t="shared" si="1276"/>
        <v>8797.5003600000018</v>
      </c>
      <c r="DE863" s="59">
        <f t="shared" si="1277"/>
        <v>0.243298352643222</v>
      </c>
      <c r="DF863" s="59">
        <f t="shared" si="1278"/>
        <v>2.0920964538625282E-3</v>
      </c>
      <c r="DG863" s="59">
        <f t="shared" si="1279"/>
        <v>5.4715362767383341E-2</v>
      </c>
      <c r="DH863" s="59">
        <f t="shared" si="1280"/>
        <v>0.69989418813553217</v>
      </c>
      <c r="DI863" s="14">
        <f t="shared" si="1281"/>
        <v>-734.2245580742939</v>
      </c>
      <c r="DJ863" s="14">
        <f t="shared" si="1282"/>
        <v>-6.31351826922781</v>
      </c>
      <c r="DK863" s="14">
        <f t="shared" si="1283"/>
        <v>-165.11974952279192</v>
      </c>
      <c r="DL863" s="14">
        <f t="shared" si="1284"/>
        <v>-2112.1371986276531</v>
      </c>
      <c r="DM863">
        <f t="shared" si="1285"/>
        <v>1554.0401228906387</v>
      </c>
      <c r="DN863" s="34">
        <f t="shared" si="1286"/>
        <v>3395.2567395999999</v>
      </c>
      <c r="DO863" s="34">
        <f t="shared" si="1287"/>
        <v>29.195448747186145</v>
      </c>
      <c r="DP863" s="34">
        <f t="shared" si="1288"/>
        <v>763.55923571763083</v>
      </c>
      <c r="DQ863" s="9">
        <f t="shared" si="1289"/>
        <v>9767.1045999999988</v>
      </c>
      <c r="DR863" s="59">
        <f t="shared" si="1290"/>
        <v>0.243298352643222</v>
      </c>
      <c r="DS863" s="59">
        <f t="shared" si="1291"/>
        <v>2.0920964538625282E-3</v>
      </c>
      <c r="DT863" s="59">
        <f t="shared" si="1292"/>
        <v>5.4715362767383348E-2</v>
      </c>
      <c r="DU863" s="59">
        <f t="shared" si="1293"/>
        <v>0.69989418813553206</v>
      </c>
      <c r="DV863" s="14">
        <f t="shared" si="1294"/>
        <v>378.09540184076263</v>
      </c>
      <c r="DW863" s="14">
        <f t="shared" si="1295"/>
        <v>3.2512018302595926</v>
      </c>
      <c r="DX863" s="14">
        <f t="shared" si="1296"/>
        <v>85.029869079030291</v>
      </c>
      <c r="DY863" s="14">
        <f t="shared" si="1297"/>
        <v>1087.663650140586</v>
      </c>
      <c r="DZ863" s="34" t="e">
        <f t="shared" si="1298"/>
        <v>#REF!</v>
      </c>
      <c r="EA863" s="34" t="e">
        <f t="shared" si="1299"/>
        <v>#REF!</v>
      </c>
      <c r="EB863" s="34" t="e">
        <f t="shared" si="1300"/>
        <v>#REF!</v>
      </c>
      <c r="EC863" s="34" t="e">
        <f t="shared" si="1301"/>
        <v>#REF!</v>
      </c>
      <c r="ED863" s="34" t="e">
        <f t="shared" si="1302"/>
        <v>#REF!</v>
      </c>
      <c r="EE863" s="59" t="e">
        <f t="shared" si="1303"/>
        <v>#REF!</v>
      </c>
      <c r="EF863" s="59" t="e">
        <f t="shared" si="1304"/>
        <v>#REF!</v>
      </c>
      <c r="EG863" s="59" t="e">
        <f t="shared" si="1305"/>
        <v>#REF!</v>
      </c>
      <c r="EH863" s="59" t="e">
        <f t="shared" si="1306"/>
        <v>#REF!</v>
      </c>
      <c r="EI863" s="14" t="e">
        <f t="shared" si="1307"/>
        <v>#REF!</v>
      </c>
      <c r="EJ863" s="14" t="e">
        <f t="shared" si="1308"/>
        <v>#REF!</v>
      </c>
      <c r="EK863" s="14" t="e">
        <f t="shared" si="1309"/>
        <v>#REF!</v>
      </c>
      <c r="EL863" s="14" t="e">
        <f t="shared" si="1310"/>
        <v>#REF!</v>
      </c>
      <c r="EM863" t="e">
        <f t="shared" si="1311"/>
        <v>#REF!</v>
      </c>
      <c r="EN863" s="34" t="e">
        <f t="shared" si="1312"/>
        <v>#REF!</v>
      </c>
      <c r="EO863" s="34" t="e">
        <f t="shared" si="1313"/>
        <v>#REF!</v>
      </c>
      <c r="EP863" s="34" t="e">
        <f t="shared" si="1314"/>
        <v>#REF!</v>
      </c>
      <c r="EQ863" s="34" t="e">
        <f t="shared" si="1315"/>
        <v>#REF!</v>
      </c>
      <c r="ER863" s="59" t="e">
        <f t="shared" si="1316"/>
        <v>#REF!</v>
      </c>
      <c r="ES863" s="59" t="e">
        <f t="shared" si="1317"/>
        <v>#REF!</v>
      </c>
      <c r="ET863" s="59" t="e">
        <f t="shared" si="1318"/>
        <v>#REF!</v>
      </c>
      <c r="EU863" s="59" t="e">
        <f t="shared" si="1319"/>
        <v>#REF!</v>
      </c>
      <c r="EV863" s="14" t="e">
        <f t="shared" si="1320"/>
        <v>#REF!</v>
      </c>
      <c r="EW863" s="14" t="e">
        <f t="shared" si="1321"/>
        <v>#REF!</v>
      </c>
      <c r="EX863" s="14" t="e">
        <f t="shared" si="1322"/>
        <v>#REF!</v>
      </c>
      <c r="EY863" s="14" t="e">
        <f t="shared" si="1323"/>
        <v>#REF!</v>
      </c>
    </row>
    <row r="864" spans="1:155" x14ac:dyDescent="0.2">
      <c r="A864" s="17">
        <v>30073278</v>
      </c>
      <c r="B864" t="s">
        <v>62</v>
      </c>
      <c r="C864" t="s">
        <v>1900</v>
      </c>
      <c r="D864" t="s">
        <v>1901</v>
      </c>
      <c r="E864" t="s">
        <v>1477</v>
      </c>
      <c r="F864" t="s">
        <v>66</v>
      </c>
      <c r="G864" t="s">
        <v>42</v>
      </c>
      <c r="H864" t="s">
        <v>1902</v>
      </c>
      <c r="I864" t="s">
        <v>68</v>
      </c>
      <c r="J864" s="19" t="s">
        <v>69</v>
      </c>
      <c r="K864" t="s">
        <v>70</v>
      </c>
      <c r="L864">
        <v>1966</v>
      </c>
      <c r="M864">
        <f t="shared" si="1232"/>
        <v>1966</v>
      </c>
      <c r="N864">
        <v>53</v>
      </c>
      <c r="O864" s="19">
        <f t="shared" si="1233"/>
        <v>53</v>
      </c>
      <c r="P864" t="s">
        <v>80</v>
      </c>
      <c r="Q864" s="19" t="str">
        <f t="shared" si="1234"/>
        <v>50-60</v>
      </c>
      <c r="R864" s="23">
        <v>253.3</v>
      </c>
      <c r="S864" s="15">
        <f t="shared" si="1235"/>
        <v>0.25330000000000003</v>
      </c>
      <c r="T864">
        <v>30148873</v>
      </c>
      <c r="U864" t="s">
        <v>45</v>
      </c>
      <c r="V864" t="s">
        <v>46</v>
      </c>
      <c r="W864" t="s">
        <v>47</v>
      </c>
      <c r="X864" t="s">
        <v>48</v>
      </c>
      <c r="Y864" t="s">
        <v>175</v>
      </c>
      <c r="Z864" t="s">
        <v>1903</v>
      </c>
      <c r="AA864" t="s">
        <v>1904</v>
      </c>
      <c r="AB864" t="s">
        <v>425</v>
      </c>
      <c r="AC864">
        <v>1966</v>
      </c>
      <c r="AD864">
        <v>106</v>
      </c>
      <c r="AE864" t="str">
        <f t="shared" si="1236"/>
        <v>&gt;80</v>
      </c>
      <c r="AF864">
        <v>-37.694177850000003</v>
      </c>
      <c r="AG864">
        <v>144.92981248000001</v>
      </c>
      <c r="AH864" t="s">
        <v>75</v>
      </c>
      <c r="AI864" t="s">
        <v>76</v>
      </c>
      <c r="AJ864" s="33" t="s">
        <v>722</v>
      </c>
      <c r="AL864" t="s">
        <v>78</v>
      </c>
      <c r="AM864" t="s">
        <v>79</v>
      </c>
      <c r="AN864">
        <v>220</v>
      </c>
      <c r="AO864" s="70">
        <v>2</v>
      </c>
      <c r="AP864">
        <v>2</v>
      </c>
      <c r="AQ864">
        <v>0</v>
      </c>
      <c r="AR864">
        <v>2</v>
      </c>
      <c r="AS864" s="82" t="str">
        <f t="shared" si="1237"/>
        <v>Gw-0-2</v>
      </c>
      <c r="AT864" s="14">
        <f t="shared" si="1238"/>
        <v>51448</v>
      </c>
      <c r="AU864" s="81">
        <f>VLOOKUP(C864,Bushfire_Vlookup!$F$2:$H$12575,3,FALSE)</f>
        <v>442.39583699999997</v>
      </c>
      <c r="AV864" s="14">
        <f>VLOOKUP(AS864,Safety_collateral_Vlookup!$J$3:$L$20,2,FALSE)</f>
        <v>93570.139925214826</v>
      </c>
      <c r="AW864" s="14">
        <f>VLOOKUP(AS864,Safety_collateral_Vlookup!$J$3:$L$20,3,FALSE)</f>
        <v>550000</v>
      </c>
      <c r="AX864" s="48">
        <f t="shared" si="1239"/>
        <v>742056.39165828319</v>
      </c>
      <c r="AY864" s="49">
        <f t="shared" si="1325"/>
        <v>19250.800000000003</v>
      </c>
      <c r="AZ864" s="14">
        <v>76000</v>
      </c>
      <c r="BA864" s="16">
        <f t="shared" si="1241"/>
        <v>38.546782038059874</v>
      </c>
      <c r="BB864" t="e">
        <f>IF(BA864&lt;=#REF!,#REF!,IF(BA864&lt;=#REF!,#REF!,IF(BA864&lt;=#REF!,#REF!,IF(BA864&lt;=#REF!,#REF!,#REF!))))</f>
        <v>#REF!</v>
      </c>
      <c r="BC864" s="51">
        <v>5</v>
      </c>
      <c r="BD864" s="21">
        <v>70</v>
      </c>
      <c r="BE864" s="21">
        <v>6.4399999999999999E-2</v>
      </c>
      <c r="BF864" s="26">
        <f t="shared" si="1242"/>
        <v>1255.6563928130001</v>
      </c>
      <c r="BG864" s="21">
        <v>7</v>
      </c>
      <c r="BH864" s="21">
        <f t="shared" si="1243"/>
        <v>10.5</v>
      </c>
      <c r="BI864" s="28">
        <f t="shared" si="1244"/>
        <v>1.1390624999999999E-6</v>
      </c>
      <c r="BJ864" s="27">
        <f t="shared" si="1245"/>
        <v>1.1390624999999999E-6</v>
      </c>
      <c r="BK864" s="28">
        <f t="shared" si="1246"/>
        <v>1.7463268216136603E-5</v>
      </c>
      <c r="BL864" s="35">
        <f t="shared" si="1247"/>
        <v>6.731527935995963E-4</v>
      </c>
      <c r="BM864" s="21" t="str">
        <f t="shared" si="1248"/>
        <v>Cr1</v>
      </c>
      <c r="BN864" s="51">
        <v>1</v>
      </c>
      <c r="BO864" s="21">
        <v>2</v>
      </c>
      <c r="BP864" s="50" t="s">
        <v>5497</v>
      </c>
      <c r="BQ864" s="14">
        <v>51448</v>
      </c>
      <c r="BR864">
        <f>IFERROR(VLOOKUP(AO864,'Model Failure data- Lines'!$A$37:$E$41,3,FALSE),'Model Failure data- Lines'!$C$37)</f>
        <v>5.2310000000000009E-2</v>
      </c>
      <c r="BS864" s="14">
        <f t="shared" si="1249"/>
        <v>38816.969847644803</v>
      </c>
      <c r="BT864" s="34">
        <f t="shared" si="1231"/>
        <v>17170.759174902756</v>
      </c>
      <c r="BU864" s="34">
        <f t="shared" si="1250"/>
        <v>2.2606437754004918</v>
      </c>
      <c r="BV864" s="54">
        <f t="shared" si="1251"/>
        <v>21646.210672742047</v>
      </c>
      <c r="BW864">
        <f>IFERROR(VLOOKUP(AO864,'Model Failure data- Lines'!$A$37:$E$41,4,FALSE),'Model Failure data- Lines'!$D$37)</f>
        <v>5.571000000000001E-2</v>
      </c>
      <c r="BX864" s="14">
        <f t="shared" si="1252"/>
        <v>41339.961579282965</v>
      </c>
      <c r="BY864" s="34">
        <f t="shared" si="1253"/>
        <v>15315.465884145446</v>
      </c>
      <c r="BZ864" s="71">
        <f t="shared" si="1254"/>
        <v>2.6992297780557921</v>
      </c>
      <c r="CA864" s="71">
        <f t="shared" si="1255"/>
        <v>26024.495695137521</v>
      </c>
      <c r="CB864" s="56">
        <v>2</v>
      </c>
      <c r="CC864">
        <f>IFERROR(VLOOKUP(AO864,'Model Failure data- Lines'!$A$37:$E$41,5,FALSE),'Model Failure data- Lines'!$E$37)</f>
        <v>6.1850000000000002E-2</v>
      </c>
      <c r="CD864" s="14">
        <f t="shared" si="1256"/>
        <v>45896.187824064815</v>
      </c>
      <c r="CE864" s="34">
        <f t="shared" si="1257"/>
        <v>12184.610262868189</v>
      </c>
      <c r="CF864" s="34">
        <f t="shared" si="1258"/>
        <v>3.7667341699004093</v>
      </c>
      <c r="CG864" s="54">
        <f t="shared" si="1259"/>
        <v>33711.577561196624</v>
      </c>
      <c r="CH864" t="e">
        <f>IFERROR(VLOOKUP(AO864,'Model Failure data- Lines'!#REF!,3,FALSE),'Model Failure data- Lines'!#REF!)</f>
        <v>#REF!</v>
      </c>
      <c r="CI864" s="14" t="e">
        <f t="shared" si="1260"/>
        <v>#REF!</v>
      </c>
      <c r="CJ864" s="34">
        <f t="shared" si="1261"/>
        <v>16469.735227423615</v>
      </c>
      <c r="CK864" s="34" t="e">
        <f t="shared" si="1262"/>
        <v>#REF!</v>
      </c>
      <c r="CL864" s="54" t="e">
        <f t="shared" si="1263"/>
        <v>#REF!</v>
      </c>
      <c r="CM864" t="e">
        <f>IFERROR(VLOOKUP(AO864,'Model Failure data- Lines'!#REF!,4,FALSE),'Model Failure data- Lines'!#REF!)</f>
        <v>#REF!</v>
      </c>
      <c r="CN864" s="14" t="e">
        <f t="shared" si="1264"/>
        <v>#REF!</v>
      </c>
      <c r="CO864" s="34">
        <f t="shared" si="1265"/>
        <v>14090.436681147708</v>
      </c>
      <c r="CP864" s="34" t="e">
        <f t="shared" si="1266"/>
        <v>#REF!</v>
      </c>
      <c r="CQ864" s="54" t="e">
        <f t="shared" si="1267"/>
        <v>#REF!</v>
      </c>
      <c r="CR864" t="e">
        <f>IFERROR(VLOOKUP(AO864,'Model Failure data- Lines'!#REF!,5,FALSE),'Model Failure data- Lines'!#REF!)</f>
        <v>#REF!</v>
      </c>
      <c r="CS864" s="14" t="e">
        <f t="shared" si="1268"/>
        <v>#REF!</v>
      </c>
      <c r="CT864" s="34">
        <f t="shared" si="1269"/>
        <v>10313.358710569577</v>
      </c>
      <c r="CU864" s="34" t="e">
        <f t="shared" si="1270"/>
        <v>#REF!</v>
      </c>
      <c r="CV864" s="54" t="e">
        <f t="shared" si="1271"/>
        <v>#REF!</v>
      </c>
      <c r="CW864" t="s">
        <v>425</v>
      </c>
      <c r="CZ864">
        <f t="shared" si="1272"/>
        <v>26024.495695137517</v>
      </c>
      <c r="DA864" s="34">
        <f t="shared" si="1273"/>
        <v>3058.2013413600002</v>
      </c>
      <c r="DB864" s="34">
        <f t="shared" si="1274"/>
        <v>26.297145508581092</v>
      </c>
      <c r="DC864" s="34">
        <f t="shared" si="1275"/>
        <v>5562.0495924143779</v>
      </c>
      <c r="DD864" s="9">
        <f t="shared" si="1276"/>
        <v>32693.413500000002</v>
      </c>
      <c r="DE864" s="59">
        <f t="shared" si="1277"/>
        <v>7.3976879138963253E-2</v>
      </c>
      <c r="DF864" s="59">
        <f t="shared" si="1278"/>
        <v>6.3611925371889072E-4</v>
      </c>
      <c r="DG864" s="59">
        <f t="shared" si="1279"/>
        <v>0.13454414034099474</v>
      </c>
      <c r="DH864" s="59">
        <f t="shared" si="1280"/>
        <v>0.79084286126632308</v>
      </c>
      <c r="DI864" s="14">
        <f t="shared" si="1281"/>
        <v>1925.2109726916578</v>
      </c>
      <c r="DJ864" s="14">
        <f t="shared" si="1282"/>
        <v>16.554682780001365</v>
      </c>
      <c r="DK864" s="14">
        <f t="shared" si="1283"/>
        <v>3501.4434011101962</v>
      </c>
      <c r="DL864" s="14">
        <f t="shared" si="1284"/>
        <v>20581.286638555663</v>
      </c>
      <c r="DM864">
        <f t="shared" si="1285"/>
        <v>33711.577561196631</v>
      </c>
      <c r="DN864" s="34">
        <f t="shared" si="1286"/>
        <v>3395.2567395999999</v>
      </c>
      <c r="DO864" s="34">
        <f t="shared" si="1287"/>
        <v>29.195448747186145</v>
      </c>
      <c r="DP864" s="34">
        <f t="shared" si="1288"/>
        <v>6175.0631357176308</v>
      </c>
      <c r="DQ864" s="9">
        <f t="shared" si="1289"/>
        <v>36296.672500000001</v>
      </c>
      <c r="DR864" s="59">
        <f t="shared" si="1290"/>
        <v>7.3976879138963253E-2</v>
      </c>
      <c r="DS864" s="59">
        <f t="shared" si="1291"/>
        <v>6.3611925371889061E-4</v>
      </c>
      <c r="DT864" s="59">
        <f t="shared" si="1292"/>
        <v>0.13454414034099474</v>
      </c>
      <c r="DU864" s="59">
        <f t="shared" si="1293"/>
        <v>0.79084286126632319</v>
      </c>
      <c r="DV864" s="14">
        <f t="shared" si="1294"/>
        <v>2493.8772988284281</v>
      </c>
      <c r="DW864" s="14">
        <f t="shared" si="1295"/>
        <v>21.4445835599149</v>
      </c>
      <c r="DX864" s="14">
        <f t="shared" si="1296"/>
        <v>4535.6952225099685</v>
      </c>
      <c r="DY864" s="14">
        <f t="shared" si="1297"/>
        <v>26660.560456298314</v>
      </c>
      <c r="DZ864" s="34" t="e">
        <f t="shared" si="1298"/>
        <v>#REF!</v>
      </c>
      <c r="EA864" s="34" t="e">
        <f t="shared" si="1299"/>
        <v>#REF!</v>
      </c>
      <c r="EB864" s="34" t="e">
        <f t="shared" si="1300"/>
        <v>#REF!</v>
      </c>
      <c r="EC864" s="34" t="e">
        <f t="shared" si="1301"/>
        <v>#REF!</v>
      </c>
      <c r="ED864" s="34" t="e">
        <f t="shared" si="1302"/>
        <v>#REF!</v>
      </c>
      <c r="EE864" s="59" t="e">
        <f t="shared" si="1303"/>
        <v>#REF!</v>
      </c>
      <c r="EF864" s="59" t="e">
        <f t="shared" si="1304"/>
        <v>#REF!</v>
      </c>
      <c r="EG864" s="59" t="e">
        <f t="shared" si="1305"/>
        <v>#REF!</v>
      </c>
      <c r="EH864" s="59" t="e">
        <f t="shared" si="1306"/>
        <v>#REF!</v>
      </c>
      <c r="EI864" s="14" t="e">
        <f t="shared" si="1307"/>
        <v>#REF!</v>
      </c>
      <c r="EJ864" s="14" t="e">
        <f t="shared" si="1308"/>
        <v>#REF!</v>
      </c>
      <c r="EK864" s="14" t="e">
        <f t="shared" si="1309"/>
        <v>#REF!</v>
      </c>
      <c r="EL864" s="14" t="e">
        <f t="shared" si="1310"/>
        <v>#REF!</v>
      </c>
      <c r="EM864" t="e">
        <f t="shared" si="1311"/>
        <v>#REF!</v>
      </c>
      <c r="EN864" s="34" t="e">
        <f t="shared" si="1312"/>
        <v>#REF!</v>
      </c>
      <c r="EO864" s="34" t="e">
        <f t="shared" si="1313"/>
        <v>#REF!</v>
      </c>
      <c r="EP864" s="34" t="e">
        <f t="shared" si="1314"/>
        <v>#REF!</v>
      </c>
      <c r="EQ864" s="34" t="e">
        <f t="shared" si="1315"/>
        <v>#REF!</v>
      </c>
      <c r="ER864" s="59" t="e">
        <f t="shared" si="1316"/>
        <v>#REF!</v>
      </c>
      <c r="ES864" s="59" t="e">
        <f t="shared" si="1317"/>
        <v>#REF!</v>
      </c>
      <c r="ET864" s="59" t="e">
        <f t="shared" si="1318"/>
        <v>#REF!</v>
      </c>
      <c r="EU864" s="59" t="e">
        <f t="shared" si="1319"/>
        <v>#REF!</v>
      </c>
      <c r="EV864" s="14" t="e">
        <f t="shared" si="1320"/>
        <v>#REF!</v>
      </c>
      <c r="EW864" s="14" t="e">
        <f t="shared" si="1321"/>
        <v>#REF!</v>
      </c>
      <c r="EX864" s="14" t="e">
        <f t="shared" si="1322"/>
        <v>#REF!</v>
      </c>
      <c r="EY864" s="14" t="e">
        <f t="shared" si="1323"/>
        <v>#REF!</v>
      </c>
    </row>
    <row r="865" spans="1:155" x14ac:dyDescent="0.2">
      <c r="A865" s="17">
        <v>30092450</v>
      </c>
      <c r="B865" t="s">
        <v>62</v>
      </c>
      <c r="C865" t="s">
        <v>1900</v>
      </c>
      <c r="D865" t="s">
        <v>1901</v>
      </c>
      <c r="E865" t="s">
        <v>1477</v>
      </c>
      <c r="F865" t="s">
        <v>66</v>
      </c>
      <c r="G865" t="s">
        <v>42</v>
      </c>
      <c r="H865" t="s">
        <v>2135</v>
      </c>
      <c r="I865" t="s">
        <v>68</v>
      </c>
      <c r="J865" s="19" t="s">
        <v>69</v>
      </c>
      <c r="K865" t="s">
        <v>70</v>
      </c>
      <c r="L865">
        <v>1966</v>
      </c>
      <c r="M865">
        <f t="shared" si="1232"/>
        <v>1966</v>
      </c>
      <c r="N865">
        <v>53</v>
      </c>
      <c r="O865" s="19">
        <f t="shared" si="1233"/>
        <v>53</v>
      </c>
      <c r="P865" t="s">
        <v>80</v>
      </c>
      <c r="Q865" s="19" t="str">
        <f t="shared" si="1234"/>
        <v>50-60</v>
      </c>
      <c r="R865" s="23">
        <v>253.3</v>
      </c>
      <c r="S865" s="15">
        <f t="shared" si="1235"/>
        <v>0.25330000000000003</v>
      </c>
      <c r="T865">
        <v>30148873</v>
      </c>
      <c r="U865" t="s">
        <v>45</v>
      </c>
      <c r="V865" t="s">
        <v>46</v>
      </c>
      <c r="W865" t="s">
        <v>47</v>
      </c>
      <c r="X865" t="s">
        <v>48</v>
      </c>
      <c r="Y865" t="s">
        <v>175</v>
      </c>
      <c r="Z865" t="s">
        <v>1903</v>
      </c>
      <c r="AA865" t="s">
        <v>1904</v>
      </c>
      <c r="AB865" t="s">
        <v>425</v>
      </c>
      <c r="AC865">
        <v>1966</v>
      </c>
      <c r="AD865">
        <v>106</v>
      </c>
      <c r="AE865" t="str">
        <f t="shared" si="1236"/>
        <v>&gt;80</v>
      </c>
      <c r="AF865">
        <v>-37.694177850000003</v>
      </c>
      <c r="AG865">
        <v>144.92981248000001</v>
      </c>
      <c r="AH865" t="s">
        <v>75</v>
      </c>
      <c r="AI865" t="s">
        <v>76</v>
      </c>
      <c r="AJ865" s="33" t="s">
        <v>722</v>
      </c>
      <c r="AL865" t="s">
        <v>48</v>
      </c>
      <c r="AM865" t="s">
        <v>86</v>
      </c>
      <c r="AN865">
        <v>220</v>
      </c>
      <c r="AO865" s="69">
        <v>2</v>
      </c>
      <c r="AP865">
        <v>2</v>
      </c>
      <c r="AQ865">
        <v>0</v>
      </c>
      <c r="AR865">
        <v>2</v>
      </c>
      <c r="AS865" s="82" t="str">
        <f t="shared" si="1237"/>
        <v>Gw-0-2</v>
      </c>
      <c r="AT865" s="14">
        <f t="shared" si="1238"/>
        <v>51448</v>
      </c>
      <c r="AU865" s="81">
        <f>VLOOKUP(C865,Bushfire_Vlookup!$F$2:$H$12575,3,FALSE)</f>
        <v>442.39583699999997</v>
      </c>
      <c r="AV865" s="14">
        <f>VLOOKUP(AS865,Safety_collateral_Vlookup!$J$3:$L$20,2,FALSE)</f>
        <v>93570.139925214826</v>
      </c>
      <c r="AW865" s="14">
        <f>VLOOKUP(AS865,Safety_collateral_Vlookup!$J$3:$L$20,3,FALSE)</f>
        <v>550000</v>
      </c>
      <c r="AX865" s="48">
        <f t="shared" si="1239"/>
        <v>742056.39165828319</v>
      </c>
      <c r="AY865" s="49">
        <f t="shared" si="1325"/>
        <v>19250.800000000003</v>
      </c>
      <c r="AZ865" s="14">
        <v>76000</v>
      </c>
      <c r="BA865" s="16">
        <f t="shared" si="1241"/>
        <v>38.546782038059874</v>
      </c>
      <c r="BB865" t="e">
        <f>IF(BA865&lt;=#REF!,#REF!,IF(BA865&lt;=#REF!,#REF!,IF(BA865&lt;=#REF!,#REF!,IF(BA865&lt;=#REF!,#REF!,#REF!))))</f>
        <v>#REF!</v>
      </c>
      <c r="BC865" s="51">
        <v>5</v>
      </c>
      <c r="BD865" s="21">
        <v>70</v>
      </c>
      <c r="BE865" s="21">
        <v>6.4399999999999999E-2</v>
      </c>
      <c r="BF865" s="26">
        <f t="shared" si="1242"/>
        <v>1255.6563928130001</v>
      </c>
      <c r="BG865" s="21">
        <v>7</v>
      </c>
      <c r="BH865" s="21">
        <f t="shared" si="1243"/>
        <v>10.5</v>
      </c>
      <c r="BI865" s="28">
        <f t="shared" si="1244"/>
        <v>1.1390624999999999E-6</v>
      </c>
      <c r="BJ865" s="27">
        <f t="shared" si="1245"/>
        <v>1.1390624999999999E-6</v>
      </c>
      <c r="BK865" s="28">
        <f t="shared" si="1246"/>
        <v>1.7463268216136603E-5</v>
      </c>
      <c r="BL865" s="35">
        <f t="shared" si="1247"/>
        <v>6.731527935995963E-4</v>
      </c>
      <c r="BM865" s="21" t="str">
        <f t="shared" si="1248"/>
        <v>Cr1</v>
      </c>
      <c r="BN865" s="51">
        <v>1</v>
      </c>
      <c r="BO865" s="21">
        <v>2</v>
      </c>
      <c r="BP865" s="50" t="s">
        <v>5497</v>
      </c>
      <c r="BQ865" s="14">
        <v>51448</v>
      </c>
      <c r="BR865">
        <f>IFERROR(VLOOKUP(AO865,'Model Failure data- Lines'!$A$37:$E$41,3,FALSE),'Model Failure data- Lines'!$C$37)</f>
        <v>5.2310000000000009E-2</v>
      </c>
      <c r="BS865" s="14">
        <f t="shared" si="1249"/>
        <v>38816.969847644803</v>
      </c>
      <c r="BT865" s="34">
        <f t="shared" si="1231"/>
        <v>17170.759174902756</v>
      </c>
      <c r="BU865" s="34">
        <f t="shared" si="1250"/>
        <v>2.2606437754004918</v>
      </c>
      <c r="BV865" s="54">
        <f t="shared" si="1251"/>
        <v>21646.210672742047</v>
      </c>
      <c r="BW865">
        <f>IFERROR(VLOOKUP(AO865,'Model Failure data- Lines'!$A$37:$E$41,4,FALSE),'Model Failure data- Lines'!$D$37)</f>
        <v>5.571000000000001E-2</v>
      </c>
      <c r="BX865" s="14">
        <f t="shared" si="1252"/>
        <v>41339.961579282965</v>
      </c>
      <c r="BY865" s="34">
        <f t="shared" si="1253"/>
        <v>15315.465884145446</v>
      </c>
      <c r="BZ865" s="71">
        <f t="shared" si="1254"/>
        <v>2.6992297780557921</v>
      </c>
      <c r="CA865" s="71">
        <f t="shared" si="1255"/>
        <v>26024.495695137521</v>
      </c>
      <c r="CB865" s="56">
        <v>2</v>
      </c>
      <c r="CC865">
        <f>IFERROR(VLOOKUP(AO865,'Model Failure data- Lines'!$A$37:$E$41,5,FALSE),'Model Failure data- Lines'!$E$37)</f>
        <v>6.1850000000000002E-2</v>
      </c>
      <c r="CD865" s="14">
        <f t="shared" si="1256"/>
        <v>45896.187824064815</v>
      </c>
      <c r="CE865" s="34">
        <f t="shared" si="1257"/>
        <v>12184.610262868189</v>
      </c>
      <c r="CF865" s="34">
        <f t="shared" si="1258"/>
        <v>3.7667341699004093</v>
      </c>
      <c r="CG865" s="54">
        <f t="shared" si="1259"/>
        <v>33711.577561196624</v>
      </c>
      <c r="CH865" t="e">
        <f>IFERROR(VLOOKUP(AO865,'Model Failure data- Lines'!#REF!,3,FALSE),'Model Failure data- Lines'!#REF!)</f>
        <v>#REF!</v>
      </c>
      <c r="CI865" s="14" t="e">
        <f t="shared" si="1260"/>
        <v>#REF!</v>
      </c>
      <c r="CJ865" s="34">
        <f t="shared" si="1261"/>
        <v>16469.735227423615</v>
      </c>
      <c r="CK865" s="34" t="e">
        <f t="shared" si="1262"/>
        <v>#REF!</v>
      </c>
      <c r="CL865" s="54" t="e">
        <f t="shared" si="1263"/>
        <v>#REF!</v>
      </c>
      <c r="CM865" t="e">
        <f>IFERROR(VLOOKUP(AO865,'Model Failure data- Lines'!#REF!,4,FALSE),'Model Failure data- Lines'!#REF!)</f>
        <v>#REF!</v>
      </c>
      <c r="CN865" s="14" t="e">
        <f t="shared" si="1264"/>
        <v>#REF!</v>
      </c>
      <c r="CO865" s="34">
        <f t="shared" si="1265"/>
        <v>14090.436681147708</v>
      </c>
      <c r="CP865" s="34" t="e">
        <f t="shared" si="1266"/>
        <v>#REF!</v>
      </c>
      <c r="CQ865" s="54" t="e">
        <f t="shared" si="1267"/>
        <v>#REF!</v>
      </c>
      <c r="CR865" t="e">
        <f>IFERROR(VLOOKUP(AO865,'Model Failure data- Lines'!#REF!,5,FALSE),'Model Failure data- Lines'!#REF!)</f>
        <v>#REF!</v>
      </c>
      <c r="CS865" s="14" t="e">
        <f t="shared" si="1268"/>
        <v>#REF!</v>
      </c>
      <c r="CT865" s="34">
        <f t="shared" si="1269"/>
        <v>10313.358710569577</v>
      </c>
      <c r="CU865" s="34" t="e">
        <f t="shared" si="1270"/>
        <v>#REF!</v>
      </c>
      <c r="CV865" s="54" t="e">
        <f t="shared" si="1271"/>
        <v>#REF!</v>
      </c>
      <c r="CW865" t="s">
        <v>425</v>
      </c>
      <c r="CZ865">
        <f t="shared" si="1272"/>
        <v>26024.495695137517</v>
      </c>
      <c r="DA865" s="34">
        <f t="shared" si="1273"/>
        <v>3058.2013413600002</v>
      </c>
      <c r="DB865" s="34">
        <f t="shared" si="1274"/>
        <v>26.297145508581092</v>
      </c>
      <c r="DC865" s="34">
        <f t="shared" si="1275"/>
        <v>5562.0495924143779</v>
      </c>
      <c r="DD865" s="9">
        <f t="shared" si="1276"/>
        <v>32693.413500000002</v>
      </c>
      <c r="DE865" s="59">
        <f t="shared" si="1277"/>
        <v>7.3976879138963253E-2</v>
      </c>
      <c r="DF865" s="59">
        <f t="shared" si="1278"/>
        <v>6.3611925371889072E-4</v>
      </c>
      <c r="DG865" s="59">
        <f t="shared" si="1279"/>
        <v>0.13454414034099474</v>
      </c>
      <c r="DH865" s="59">
        <f t="shared" si="1280"/>
        <v>0.79084286126632308</v>
      </c>
      <c r="DI865" s="14">
        <f t="shared" si="1281"/>
        <v>1925.2109726916578</v>
      </c>
      <c r="DJ865" s="14">
        <f t="shared" si="1282"/>
        <v>16.554682780001365</v>
      </c>
      <c r="DK865" s="14">
        <f t="shared" si="1283"/>
        <v>3501.4434011101962</v>
      </c>
      <c r="DL865" s="14">
        <f t="shared" si="1284"/>
        <v>20581.286638555663</v>
      </c>
      <c r="DM865">
        <f t="shared" si="1285"/>
        <v>33711.577561196631</v>
      </c>
      <c r="DN865" s="34">
        <f t="shared" si="1286"/>
        <v>3395.2567395999999</v>
      </c>
      <c r="DO865" s="34">
        <f t="shared" si="1287"/>
        <v>29.195448747186145</v>
      </c>
      <c r="DP865" s="34">
        <f t="shared" si="1288"/>
        <v>6175.0631357176308</v>
      </c>
      <c r="DQ865" s="9">
        <f t="shared" si="1289"/>
        <v>36296.672500000001</v>
      </c>
      <c r="DR865" s="59">
        <f t="shared" si="1290"/>
        <v>7.3976879138963253E-2</v>
      </c>
      <c r="DS865" s="59">
        <f t="shared" si="1291"/>
        <v>6.3611925371889061E-4</v>
      </c>
      <c r="DT865" s="59">
        <f t="shared" si="1292"/>
        <v>0.13454414034099474</v>
      </c>
      <c r="DU865" s="59">
        <f t="shared" si="1293"/>
        <v>0.79084286126632319</v>
      </c>
      <c r="DV865" s="14">
        <f t="shared" si="1294"/>
        <v>2493.8772988284281</v>
      </c>
      <c r="DW865" s="14">
        <f t="shared" si="1295"/>
        <v>21.4445835599149</v>
      </c>
      <c r="DX865" s="14">
        <f t="shared" si="1296"/>
        <v>4535.6952225099685</v>
      </c>
      <c r="DY865" s="14">
        <f t="shared" si="1297"/>
        <v>26660.560456298314</v>
      </c>
      <c r="DZ865" s="34" t="e">
        <f t="shared" si="1298"/>
        <v>#REF!</v>
      </c>
      <c r="EA865" s="34" t="e">
        <f t="shared" si="1299"/>
        <v>#REF!</v>
      </c>
      <c r="EB865" s="34" t="e">
        <f t="shared" si="1300"/>
        <v>#REF!</v>
      </c>
      <c r="EC865" s="34" t="e">
        <f t="shared" si="1301"/>
        <v>#REF!</v>
      </c>
      <c r="ED865" s="34" t="e">
        <f t="shared" si="1302"/>
        <v>#REF!</v>
      </c>
      <c r="EE865" s="59" t="e">
        <f t="shared" si="1303"/>
        <v>#REF!</v>
      </c>
      <c r="EF865" s="59" t="e">
        <f t="shared" si="1304"/>
        <v>#REF!</v>
      </c>
      <c r="EG865" s="59" t="e">
        <f t="shared" si="1305"/>
        <v>#REF!</v>
      </c>
      <c r="EH865" s="59" t="e">
        <f t="shared" si="1306"/>
        <v>#REF!</v>
      </c>
      <c r="EI865" s="14" t="e">
        <f t="shared" si="1307"/>
        <v>#REF!</v>
      </c>
      <c r="EJ865" s="14" t="e">
        <f t="shared" si="1308"/>
        <v>#REF!</v>
      </c>
      <c r="EK865" s="14" t="e">
        <f t="shared" si="1309"/>
        <v>#REF!</v>
      </c>
      <c r="EL865" s="14" t="e">
        <f t="shared" si="1310"/>
        <v>#REF!</v>
      </c>
      <c r="EM865" t="e">
        <f t="shared" si="1311"/>
        <v>#REF!</v>
      </c>
      <c r="EN865" s="34" t="e">
        <f t="shared" si="1312"/>
        <v>#REF!</v>
      </c>
      <c r="EO865" s="34" t="e">
        <f t="shared" si="1313"/>
        <v>#REF!</v>
      </c>
      <c r="EP865" s="34" t="e">
        <f t="shared" si="1314"/>
        <v>#REF!</v>
      </c>
      <c r="EQ865" s="34" t="e">
        <f t="shared" si="1315"/>
        <v>#REF!</v>
      </c>
      <c r="ER865" s="59" t="e">
        <f t="shared" si="1316"/>
        <v>#REF!</v>
      </c>
      <c r="ES865" s="59" t="e">
        <f t="shared" si="1317"/>
        <v>#REF!</v>
      </c>
      <c r="ET865" s="59" t="e">
        <f t="shared" si="1318"/>
        <v>#REF!</v>
      </c>
      <c r="EU865" s="59" t="e">
        <f t="shared" si="1319"/>
        <v>#REF!</v>
      </c>
      <c r="EV865" s="14" t="e">
        <f t="shared" si="1320"/>
        <v>#REF!</v>
      </c>
      <c r="EW865" s="14" t="e">
        <f t="shared" si="1321"/>
        <v>#REF!</v>
      </c>
      <c r="EX865" s="14" t="e">
        <f t="shared" si="1322"/>
        <v>#REF!</v>
      </c>
      <c r="EY865" s="14" t="e">
        <f t="shared" si="1323"/>
        <v>#REF!</v>
      </c>
    </row>
    <row r="866" spans="1:155" x14ac:dyDescent="0.2">
      <c r="A866" s="17">
        <v>30261003</v>
      </c>
      <c r="B866" t="s">
        <v>62</v>
      </c>
      <c r="C866" t="s">
        <v>4181</v>
      </c>
      <c r="D866" t="s">
        <v>4182</v>
      </c>
      <c r="E866" t="s">
        <v>2888</v>
      </c>
      <c r="F866" t="s">
        <v>66</v>
      </c>
      <c r="G866" t="s">
        <v>42</v>
      </c>
      <c r="H866" t="s">
        <v>4183</v>
      </c>
      <c r="I866" t="s">
        <v>68</v>
      </c>
      <c r="J866" s="19" t="s">
        <v>69</v>
      </c>
      <c r="K866" t="s">
        <v>70</v>
      </c>
      <c r="L866">
        <v>1966</v>
      </c>
      <c r="M866">
        <f t="shared" si="1232"/>
        <v>1966</v>
      </c>
      <c r="N866">
        <v>53</v>
      </c>
      <c r="O866" s="19">
        <f t="shared" si="1233"/>
        <v>53</v>
      </c>
      <c r="P866" t="s">
        <v>80</v>
      </c>
      <c r="Q866" s="19" t="str">
        <f t="shared" si="1234"/>
        <v>50-60</v>
      </c>
      <c r="R866" s="23">
        <v>225.4</v>
      </c>
      <c r="S866" s="15">
        <f t="shared" si="1235"/>
        <v>0.22540000000000002</v>
      </c>
      <c r="T866">
        <v>30011047</v>
      </c>
      <c r="U866" t="s">
        <v>45</v>
      </c>
      <c r="V866" t="s">
        <v>46</v>
      </c>
      <c r="W866" t="s">
        <v>47</v>
      </c>
      <c r="X866" t="s">
        <v>48</v>
      </c>
      <c r="Y866" t="s">
        <v>175</v>
      </c>
      <c r="Z866" t="s">
        <v>4184</v>
      </c>
      <c r="AA866" t="s">
        <v>4185</v>
      </c>
      <c r="AB866" t="s">
        <v>490</v>
      </c>
      <c r="AC866">
        <v>1966</v>
      </c>
      <c r="AD866">
        <v>106</v>
      </c>
      <c r="AE866" t="str">
        <f t="shared" si="1236"/>
        <v>&gt;80</v>
      </c>
      <c r="AF866">
        <v>-37.694359380000002</v>
      </c>
      <c r="AG866">
        <v>144.92694585999999</v>
      </c>
      <c r="AH866" t="s">
        <v>75</v>
      </c>
      <c r="AI866" t="s">
        <v>76</v>
      </c>
      <c r="AJ866" s="33" t="s">
        <v>722</v>
      </c>
      <c r="AL866" t="s">
        <v>48</v>
      </c>
      <c r="AM866" t="s">
        <v>86</v>
      </c>
      <c r="AN866">
        <v>220</v>
      </c>
      <c r="AO866" s="69">
        <v>2</v>
      </c>
      <c r="AP866">
        <v>2</v>
      </c>
      <c r="AQ866">
        <v>2</v>
      </c>
      <c r="AR866">
        <v>2</v>
      </c>
      <c r="AS866" s="82" t="str">
        <f t="shared" si="1237"/>
        <v>Gw-2-2</v>
      </c>
      <c r="AT866" s="14">
        <f t="shared" si="1238"/>
        <v>51448</v>
      </c>
      <c r="AU866" s="81">
        <f>VLOOKUP(C866,Bushfire_Vlookup!$F$2:$H$12575,3,FALSE)</f>
        <v>442.39583699999997</v>
      </c>
      <c r="AV866" s="14">
        <f>VLOOKUP(AS866,Safety_collateral_Vlookup!$J$3:$L$20,2,FALSE)</f>
        <v>1665806.0550856832</v>
      </c>
      <c r="AW866" s="14">
        <f>VLOOKUP(AS866,Safety_collateral_Vlookup!$J$3:$L$20,3,FALSE)</f>
        <v>550000</v>
      </c>
      <c r="AX866" s="48">
        <f t="shared" si="1239"/>
        <v>2419632.1131345029</v>
      </c>
      <c r="AY866" s="49">
        <f t="shared" si="1325"/>
        <v>17130.400000000001</v>
      </c>
      <c r="AZ866" s="14">
        <v>76000</v>
      </c>
      <c r="BA866" s="16">
        <f t="shared" si="1241"/>
        <v>141.24784670144905</v>
      </c>
      <c r="BB866" t="e">
        <f>IF(BA866&lt;=#REF!,#REF!,IF(BA866&lt;=#REF!,#REF!,IF(BA866&lt;=#REF!,#REF!,IF(BA866&lt;=#REF!,#REF!,#REF!))))</f>
        <v>#REF!</v>
      </c>
      <c r="BC866" s="51">
        <v>5</v>
      </c>
      <c r="BD866" s="21">
        <v>70</v>
      </c>
      <c r="BE866" s="21">
        <v>6.4399999999999999E-2</v>
      </c>
      <c r="BF866" s="26">
        <f t="shared" si="1242"/>
        <v>1117.3507735493495</v>
      </c>
      <c r="BG866" s="21">
        <v>7</v>
      </c>
      <c r="BH866" s="21">
        <f t="shared" si="1243"/>
        <v>10.5</v>
      </c>
      <c r="BI866" s="28">
        <f t="shared" si="1244"/>
        <v>1.1390624999999999E-6</v>
      </c>
      <c r="BJ866" s="27">
        <f t="shared" si="1245"/>
        <v>1.1390624999999999E-6</v>
      </c>
      <c r="BK866" s="28">
        <f t="shared" si="1246"/>
        <v>1.7463268216136603E-5</v>
      </c>
      <c r="BL866" s="35">
        <f t="shared" si="1247"/>
        <v>2.4666490318991504E-3</v>
      </c>
      <c r="BM866" s="21" t="str">
        <f t="shared" si="1248"/>
        <v>Cr1</v>
      </c>
      <c r="BN866" s="51">
        <v>1</v>
      </c>
      <c r="BO866" s="21">
        <v>2</v>
      </c>
      <c r="BP866" s="50" t="s">
        <v>5497</v>
      </c>
      <c r="BQ866" s="14">
        <v>51448</v>
      </c>
      <c r="BR866">
        <f>IFERROR(VLOOKUP(AO866,'Model Failure data- Lines'!$A$37:$E$41,3,FALSE),'Model Failure data- Lines'!$C$37)</f>
        <v>5.2310000000000009E-2</v>
      </c>
      <c r="BS866" s="14">
        <f t="shared" si="1249"/>
        <v>126570.95583806587</v>
      </c>
      <c r="BT866" s="34">
        <f t="shared" si="1231"/>
        <v>15279.467501078094</v>
      </c>
      <c r="BU866" s="34">
        <f t="shared" si="1250"/>
        <v>8.2837282012043438</v>
      </c>
      <c r="BV866" s="54">
        <f t="shared" si="1251"/>
        <v>111291.48833698778</v>
      </c>
      <c r="BW866">
        <f>IFERROR(VLOOKUP(AO866,'Model Failure data- Lines'!$A$37:$E$41,4,FALSE),'Model Failure data- Lines'!$D$37)</f>
        <v>5.571000000000001E-2</v>
      </c>
      <c r="BX866" s="14">
        <f t="shared" si="1252"/>
        <v>134797.70502272318</v>
      </c>
      <c r="BY866" s="34">
        <f t="shared" si="1253"/>
        <v>13628.527478430253</v>
      </c>
      <c r="BZ866" s="71">
        <f t="shared" si="1254"/>
        <v>9.8908488269232535</v>
      </c>
      <c r="CA866" s="71">
        <f t="shared" si="1255"/>
        <v>121169.17754429294</v>
      </c>
      <c r="CB866" s="56">
        <v>2</v>
      </c>
      <c r="CC866">
        <f>IFERROR(VLOOKUP(AO866,'Model Failure data- Lines'!$A$37:$E$41,5,FALSE),'Model Failure data- Lines'!$E$37)</f>
        <v>6.1850000000000002E-2</v>
      </c>
      <c r="CD866" s="14">
        <f t="shared" si="1256"/>
        <v>149654.24619736901</v>
      </c>
      <c r="CE866" s="34">
        <f t="shared" si="1257"/>
        <v>10842.52330537106</v>
      </c>
      <c r="CF866" s="34">
        <f t="shared" si="1258"/>
        <v>13.802529354327953</v>
      </c>
      <c r="CG866" s="54">
        <f t="shared" si="1259"/>
        <v>138811.72289199795</v>
      </c>
      <c r="CH866" t="e">
        <f>IFERROR(VLOOKUP(AO866,'Model Failure data- Lines'!#REF!,3,FALSE),'Model Failure data- Lines'!#REF!)</f>
        <v>#REF!</v>
      </c>
      <c r="CI866" s="14" t="e">
        <f t="shared" si="1260"/>
        <v>#REF!</v>
      </c>
      <c r="CJ866" s="34">
        <f t="shared" si="1261"/>
        <v>14655.658587687652</v>
      </c>
      <c r="CK866" s="34" t="e">
        <f t="shared" si="1262"/>
        <v>#REF!</v>
      </c>
      <c r="CL866" s="54" t="e">
        <f t="shared" si="1263"/>
        <v>#REF!</v>
      </c>
      <c r="CM866" t="e">
        <f>IFERROR(VLOOKUP(AO866,'Model Failure data- Lines'!#REF!,4,FALSE),'Model Failure data- Lines'!#REF!)</f>
        <v>#REF!</v>
      </c>
      <c r="CN866" s="14" t="e">
        <f t="shared" si="1264"/>
        <v>#REF!</v>
      </c>
      <c r="CO866" s="34">
        <f t="shared" si="1265"/>
        <v>12538.430430046163</v>
      </c>
      <c r="CP866" s="34" t="e">
        <f t="shared" si="1266"/>
        <v>#REF!</v>
      </c>
      <c r="CQ866" s="54" t="e">
        <f t="shared" si="1267"/>
        <v>#REF!</v>
      </c>
      <c r="CR866" t="e">
        <f>IFERROR(VLOOKUP(AO866,'Model Failure data- Lines'!#REF!,5,FALSE),'Model Failure data- Lines'!#REF!)</f>
        <v>#REF!</v>
      </c>
      <c r="CS866" s="14" t="e">
        <f t="shared" si="1268"/>
        <v>#REF!</v>
      </c>
      <c r="CT866" s="34">
        <f t="shared" si="1269"/>
        <v>9177.3827610042736</v>
      </c>
      <c r="CU866" s="34" t="e">
        <f t="shared" si="1270"/>
        <v>#REF!</v>
      </c>
      <c r="CV866" s="54" t="e">
        <f t="shared" si="1271"/>
        <v>#REF!</v>
      </c>
      <c r="CW866" t="s">
        <v>490</v>
      </c>
      <c r="CZ866">
        <f t="shared" si="1272"/>
        <v>121169.17754429292</v>
      </c>
      <c r="DA866" s="34">
        <f t="shared" si="1273"/>
        <v>3058.2013413600002</v>
      </c>
      <c r="DB866" s="34">
        <f t="shared" si="1274"/>
        <v>26.297145508581092</v>
      </c>
      <c r="DC866" s="34">
        <f t="shared" si="1275"/>
        <v>99019.7930358546</v>
      </c>
      <c r="DD866" s="9">
        <f t="shared" si="1276"/>
        <v>32693.413500000002</v>
      </c>
      <c r="DE866" s="59">
        <f t="shared" si="1277"/>
        <v>2.2687339824105104E-2</v>
      </c>
      <c r="DF866" s="59">
        <f t="shared" si="1278"/>
        <v>1.9508600316413486E-4</v>
      </c>
      <c r="DG866" s="59">
        <f t="shared" si="1279"/>
        <v>0.73458070387149832</v>
      </c>
      <c r="DH866" s="59">
        <f t="shared" si="1280"/>
        <v>0.24253687030123244</v>
      </c>
      <c r="DI866" s="14">
        <f t="shared" si="1281"/>
        <v>2749.0063071546988</v>
      </c>
      <c r="DJ866" s="14">
        <f t="shared" si="1282"/>
        <v>23.638410553801549</v>
      </c>
      <c r="DK866" s="14">
        <f t="shared" si="1283"/>
        <v>89008.539728017247</v>
      </c>
      <c r="DL866" s="14">
        <f t="shared" si="1284"/>
        <v>29387.993098567182</v>
      </c>
      <c r="DM866">
        <f t="shared" si="1285"/>
        <v>138811.72289199795</v>
      </c>
      <c r="DN866" s="34">
        <f t="shared" si="1286"/>
        <v>3395.2567395999999</v>
      </c>
      <c r="DO866" s="34">
        <f t="shared" si="1287"/>
        <v>29.195448747186145</v>
      </c>
      <c r="DP866" s="34">
        <f t="shared" si="1288"/>
        <v>109933.12150902182</v>
      </c>
      <c r="DQ866" s="9">
        <f t="shared" si="1289"/>
        <v>36296.672500000001</v>
      </c>
      <c r="DR866" s="59">
        <f t="shared" si="1290"/>
        <v>2.2687339824105104E-2</v>
      </c>
      <c r="DS866" s="59">
        <f t="shared" si="1291"/>
        <v>1.9508600316413483E-4</v>
      </c>
      <c r="DT866" s="59">
        <f t="shared" si="1292"/>
        <v>0.73458070387149821</v>
      </c>
      <c r="DU866" s="59">
        <f t="shared" si="1293"/>
        <v>0.24253687030123247</v>
      </c>
      <c r="DV866" s="14">
        <f t="shared" si="1294"/>
        <v>3149.2687288202674</v>
      </c>
      <c r="DW866" s="14">
        <f t="shared" si="1295"/>
        <v>27.080224211327319</v>
      </c>
      <c r="DX866" s="14">
        <f t="shared" si="1296"/>
        <v>101968.41310761921</v>
      </c>
      <c r="DY866" s="14">
        <f t="shared" si="1297"/>
        <v>33666.960831347133</v>
      </c>
      <c r="DZ866" s="34" t="e">
        <f t="shared" si="1298"/>
        <v>#REF!</v>
      </c>
      <c r="EA866" s="34" t="e">
        <f t="shared" si="1299"/>
        <v>#REF!</v>
      </c>
      <c r="EB866" s="34" t="e">
        <f t="shared" si="1300"/>
        <v>#REF!</v>
      </c>
      <c r="EC866" s="34" t="e">
        <f t="shared" si="1301"/>
        <v>#REF!</v>
      </c>
      <c r="ED866" s="34" t="e">
        <f t="shared" si="1302"/>
        <v>#REF!</v>
      </c>
      <c r="EE866" s="59" t="e">
        <f t="shared" si="1303"/>
        <v>#REF!</v>
      </c>
      <c r="EF866" s="59" t="e">
        <f t="shared" si="1304"/>
        <v>#REF!</v>
      </c>
      <c r="EG866" s="59" t="e">
        <f t="shared" si="1305"/>
        <v>#REF!</v>
      </c>
      <c r="EH866" s="59" t="e">
        <f t="shared" si="1306"/>
        <v>#REF!</v>
      </c>
      <c r="EI866" s="14" t="e">
        <f t="shared" si="1307"/>
        <v>#REF!</v>
      </c>
      <c r="EJ866" s="14" t="e">
        <f t="shared" si="1308"/>
        <v>#REF!</v>
      </c>
      <c r="EK866" s="14" t="e">
        <f t="shared" si="1309"/>
        <v>#REF!</v>
      </c>
      <c r="EL866" s="14" t="e">
        <f t="shared" si="1310"/>
        <v>#REF!</v>
      </c>
      <c r="EM866" t="e">
        <f t="shared" si="1311"/>
        <v>#REF!</v>
      </c>
      <c r="EN866" s="34" t="e">
        <f t="shared" si="1312"/>
        <v>#REF!</v>
      </c>
      <c r="EO866" s="34" t="e">
        <f t="shared" si="1313"/>
        <v>#REF!</v>
      </c>
      <c r="EP866" s="34" t="e">
        <f t="shared" si="1314"/>
        <v>#REF!</v>
      </c>
      <c r="EQ866" s="34" t="e">
        <f t="shared" si="1315"/>
        <v>#REF!</v>
      </c>
      <c r="ER866" s="59" t="e">
        <f t="shared" si="1316"/>
        <v>#REF!</v>
      </c>
      <c r="ES866" s="59" t="e">
        <f t="shared" si="1317"/>
        <v>#REF!</v>
      </c>
      <c r="ET866" s="59" t="e">
        <f t="shared" si="1318"/>
        <v>#REF!</v>
      </c>
      <c r="EU866" s="59" t="e">
        <f t="shared" si="1319"/>
        <v>#REF!</v>
      </c>
      <c r="EV866" s="14" t="e">
        <f t="shared" si="1320"/>
        <v>#REF!</v>
      </c>
      <c r="EW866" s="14" t="e">
        <f t="shared" si="1321"/>
        <v>#REF!</v>
      </c>
      <c r="EX866" s="14" t="e">
        <f t="shared" si="1322"/>
        <v>#REF!</v>
      </c>
      <c r="EY866" s="14" t="e">
        <f t="shared" si="1323"/>
        <v>#REF!</v>
      </c>
    </row>
    <row r="867" spans="1:155" x14ac:dyDescent="0.2">
      <c r="A867" s="17">
        <v>30025867</v>
      </c>
      <c r="B867" t="s">
        <v>62</v>
      </c>
      <c r="C867" t="s">
        <v>951</v>
      </c>
      <c r="D867" t="s">
        <v>952</v>
      </c>
      <c r="E867" t="s">
        <v>953</v>
      </c>
      <c r="F867" t="s">
        <v>66</v>
      </c>
      <c r="G867" t="s">
        <v>42</v>
      </c>
      <c r="H867" t="s">
        <v>954</v>
      </c>
      <c r="I867" t="s">
        <v>68</v>
      </c>
      <c r="J867" s="19" t="s">
        <v>69</v>
      </c>
      <c r="K867" t="s">
        <v>70</v>
      </c>
      <c r="L867">
        <v>1966</v>
      </c>
      <c r="M867">
        <f t="shared" si="1232"/>
        <v>1966</v>
      </c>
      <c r="N867">
        <v>53</v>
      </c>
      <c r="O867" s="19">
        <f t="shared" si="1233"/>
        <v>53</v>
      </c>
      <c r="P867" t="s">
        <v>80</v>
      </c>
      <c r="Q867" s="19" t="str">
        <f t="shared" si="1234"/>
        <v>50-60</v>
      </c>
      <c r="R867" s="23">
        <v>225.6</v>
      </c>
      <c r="S867" s="15">
        <f t="shared" si="1235"/>
        <v>0.22559999999999999</v>
      </c>
      <c r="T867">
        <v>30043938</v>
      </c>
      <c r="U867" t="s">
        <v>45</v>
      </c>
      <c r="V867" t="s">
        <v>46</v>
      </c>
      <c r="W867" t="s">
        <v>47</v>
      </c>
      <c r="X867" t="s">
        <v>48</v>
      </c>
      <c r="Y867" t="s">
        <v>175</v>
      </c>
      <c r="Z867" t="s">
        <v>955</v>
      </c>
      <c r="AA867" t="s">
        <v>956</v>
      </c>
      <c r="AB867" t="s">
        <v>187</v>
      </c>
      <c r="AC867">
        <v>1966</v>
      </c>
      <c r="AD867">
        <v>106</v>
      </c>
      <c r="AE867" t="str">
        <f t="shared" si="1236"/>
        <v>&gt;80</v>
      </c>
      <c r="AF867">
        <v>-37.694523789999998</v>
      </c>
      <c r="AG867">
        <v>144.92439336999999</v>
      </c>
      <c r="AH867" t="s">
        <v>75</v>
      </c>
      <c r="AI867" t="s">
        <v>76</v>
      </c>
      <c r="AJ867" s="33" t="s">
        <v>722</v>
      </c>
      <c r="AL867" t="s">
        <v>78</v>
      </c>
      <c r="AM867" t="s">
        <v>79</v>
      </c>
      <c r="AN867">
        <v>220</v>
      </c>
      <c r="AO867" s="69">
        <v>2</v>
      </c>
      <c r="AP867">
        <v>2</v>
      </c>
      <c r="AQ867">
        <v>0</v>
      </c>
      <c r="AR867">
        <v>2</v>
      </c>
      <c r="AS867" s="82" t="str">
        <f t="shared" si="1237"/>
        <v>Gw-0-2</v>
      </c>
      <c r="AT867" s="14">
        <f t="shared" si="1238"/>
        <v>51448</v>
      </c>
      <c r="AU867" s="81">
        <f>VLOOKUP(C867,Bushfire_Vlookup!$F$2:$H$12575,3,FALSE)</f>
        <v>442.39583699999997</v>
      </c>
      <c r="AV867" s="14">
        <f>VLOOKUP(AS867,Safety_collateral_Vlookup!$J$3:$L$20,2,FALSE)</f>
        <v>93570.139925214826</v>
      </c>
      <c r="AW867" s="14">
        <f>VLOOKUP(AS867,Safety_collateral_Vlookup!$J$3:$L$20,3,FALSE)</f>
        <v>550000</v>
      </c>
      <c r="AX867" s="48">
        <f t="shared" si="1239"/>
        <v>742056.39165828319</v>
      </c>
      <c r="AY867" s="49">
        <f t="shared" si="1325"/>
        <v>17145.599999999999</v>
      </c>
      <c r="AZ867" s="14">
        <v>76000</v>
      </c>
      <c r="BA867" s="16">
        <f t="shared" si="1241"/>
        <v>43.279698095037986</v>
      </c>
      <c r="BB867" t="e">
        <f>IF(BA867&lt;=#REF!,#REF!,IF(BA867&lt;=#REF!,#REF!,IF(BA867&lt;=#REF!,#REF!,IF(BA867&lt;=#REF!,#REF!,#REF!))))</f>
        <v>#REF!</v>
      </c>
      <c r="BC867" s="51">
        <v>5</v>
      </c>
      <c r="BD867" s="21">
        <v>70</v>
      </c>
      <c r="BE867" s="21">
        <v>6.4399999999999999E-2</v>
      </c>
      <c r="BF867" s="26">
        <f t="shared" si="1242"/>
        <v>1118.3422116802715</v>
      </c>
      <c r="BG867" s="21">
        <v>7</v>
      </c>
      <c r="BH867" s="21">
        <f t="shared" si="1243"/>
        <v>10.5</v>
      </c>
      <c r="BI867" s="28">
        <f t="shared" si="1244"/>
        <v>1.1390624999999999E-6</v>
      </c>
      <c r="BJ867" s="27">
        <f t="shared" si="1245"/>
        <v>1.1390624999999999E-6</v>
      </c>
      <c r="BK867" s="28">
        <f t="shared" si="1246"/>
        <v>1.7463268216136603E-5</v>
      </c>
      <c r="BL867" s="35">
        <f t="shared" si="1247"/>
        <v>7.5580497614706466E-4</v>
      </c>
      <c r="BM867" s="21" t="str">
        <f t="shared" si="1248"/>
        <v>Cr1</v>
      </c>
      <c r="BN867" s="51">
        <v>1</v>
      </c>
      <c r="BO867" s="21">
        <v>2</v>
      </c>
      <c r="BP867" s="50" t="s">
        <v>5497</v>
      </c>
      <c r="BQ867" s="14">
        <v>51448</v>
      </c>
      <c r="BR867">
        <f>IFERROR(VLOOKUP(AO867,'Model Failure data- Lines'!$A$37:$E$41,3,FALSE),'Model Failure data- Lines'!$C$37)</f>
        <v>5.2310000000000009E-2</v>
      </c>
      <c r="BS867" s="14">
        <f t="shared" si="1249"/>
        <v>38816.969847644803</v>
      </c>
      <c r="BT867" s="34">
        <f t="shared" si="1231"/>
        <v>15293.025147485436</v>
      </c>
      <c r="BU867" s="34">
        <f t="shared" si="1250"/>
        <v>2.538213955270145</v>
      </c>
      <c r="BV867" s="54">
        <f t="shared" si="1251"/>
        <v>23523.944700159365</v>
      </c>
      <c r="BW867">
        <f>IFERROR(VLOOKUP(AO867,'Model Failure data- Lines'!$A$37:$E$41,4,FALSE),'Model Failure data- Lines'!$D$37)</f>
        <v>5.571000000000001E-2</v>
      </c>
      <c r="BX867" s="14">
        <f t="shared" si="1252"/>
        <v>41339.961579282965</v>
      </c>
      <c r="BY867" s="34">
        <f t="shared" si="1253"/>
        <v>13640.620226858317</v>
      </c>
      <c r="BZ867" s="71">
        <f t="shared" si="1254"/>
        <v>3.0306511648117564</v>
      </c>
      <c r="CA867" s="71">
        <f t="shared" si="1255"/>
        <v>27699.34135242465</v>
      </c>
      <c r="CB867" s="56">
        <v>2</v>
      </c>
      <c r="CC867">
        <f>IFERROR(VLOOKUP(AO867,'Model Failure data- Lines'!$A$37:$E$41,5,FALSE),'Model Failure data- Lines'!$E$37)</f>
        <v>6.1850000000000002E-2</v>
      </c>
      <c r="CD867" s="14">
        <f t="shared" si="1256"/>
        <v>45896.187824064815</v>
      </c>
      <c r="CE867" s="34">
        <f t="shared" si="1257"/>
        <v>10852.144000406881</v>
      </c>
      <c r="CF867" s="34">
        <f t="shared" si="1258"/>
        <v>4.2292276827826853</v>
      </c>
      <c r="CG867" s="54">
        <f t="shared" si="1259"/>
        <v>35044.043823657936</v>
      </c>
      <c r="CH867" t="e">
        <f>IFERROR(VLOOKUP(AO867,'Model Failure data- Lines'!#REF!,3,FALSE),'Model Failure data- Lines'!#REF!)</f>
        <v>#REF!</v>
      </c>
      <c r="CI867" s="14" t="e">
        <f t="shared" si="1260"/>
        <v>#REF!</v>
      </c>
      <c r="CJ867" s="34">
        <f t="shared" si="1261"/>
        <v>14668.662721305827</v>
      </c>
      <c r="CK867" s="34" t="e">
        <f t="shared" si="1262"/>
        <v>#REF!</v>
      </c>
      <c r="CL867" s="54" t="e">
        <f t="shared" si="1263"/>
        <v>#REF!</v>
      </c>
      <c r="CM867" t="e">
        <f>IFERROR(VLOOKUP(AO867,'Model Failure data- Lines'!#REF!,4,FALSE),'Model Failure data- Lines'!#REF!)</f>
        <v>#REF!</v>
      </c>
      <c r="CN867" s="14" t="e">
        <f t="shared" si="1264"/>
        <v>#REF!</v>
      </c>
      <c r="CO867" s="34">
        <f t="shared" si="1265"/>
        <v>12549.555922885598</v>
      </c>
      <c r="CP867" s="34" t="e">
        <f t="shared" si="1266"/>
        <v>#REF!</v>
      </c>
      <c r="CQ867" s="54" t="e">
        <f t="shared" si="1267"/>
        <v>#REF!</v>
      </c>
      <c r="CR867" t="e">
        <f>IFERROR(VLOOKUP(AO867,'Model Failure data- Lines'!#REF!,5,FALSE),'Model Failure data- Lines'!#REF!)</f>
        <v>#REF!</v>
      </c>
      <c r="CS867" s="14" t="e">
        <f t="shared" si="1268"/>
        <v>#REF!</v>
      </c>
      <c r="CT867" s="34">
        <f t="shared" si="1269"/>
        <v>9185.5259577753495</v>
      </c>
      <c r="CU867" s="34" t="e">
        <f t="shared" si="1270"/>
        <v>#REF!</v>
      </c>
      <c r="CV867" s="54" t="e">
        <f t="shared" si="1271"/>
        <v>#REF!</v>
      </c>
      <c r="CW867" t="s">
        <v>187</v>
      </c>
      <c r="CZ867">
        <f t="shared" si="1272"/>
        <v>27699.341352424646</v>
      </c>
      <c r="DA867" s="34">
        <f t="shared" si="1273"/>
        <v>3058.2013413600002</v>
      </c>
      <c r="DB867" s="34">
        <f t="shared" si="1274"/>
        <v>26.297145508581092</v>
      </c>
      <c r="DC867" s="34">
        <f t="shared" si="1275"/>
        <v>5562.0495924143779</v>
      </c>
      <c r="DD867" s="9">
        <f t="shared" si="1276"/>
        <v>32693.413500000002</v>
      </c>
      <c r="DE867" s="59">
        <f t="shared" si="1277"/>
        <v>7.3976879138963253E-2</v>
      </c>
      <c r="DF867" s="59">
        <f t="shared" si="1278"/>
        <v>6.3611925371889072E-4</v>
      </c>
      <c r="DG867" s="59">
        <f t="shared" si="1279"/>
        <v>0.13454414034099474</v>
      </c>
      <c r="DH867" s="59">
        <f t="shared" si="1280"/>
        <v>0.79084286126632308</v>
      </c>
      <c r="DI867" s="14">
        <f t="shared" si="1281"/>
        <v>2049.1108274572052</v>
      </c>
      <c r="DJ867" s="14">
        <f t="shared" si="1282"/>
        <v>17.620084349609176</v>
      </c>
      <c r="DK867" s="14">
        <f t="shared" si="1283"/>
        <v>3726.7840702737408</v>
      </c>
      <c r="DL867" s="14">
        <f t="shared" si="1284"/>
        <v>21905.82637034409</v>
      </c>
      <c r="DM867">
        <f t="shared" si="1285"/>
        <v>35044.043823657936</v>
      </c>
      <c r="DN867" s="34">
        <f t="shared" si="1286"/>
        <v>3395.2567395999999</v>
      </c>
      <c r="DO867" s="34">
        <f t="shared" si="1287"/>
        <v>29.195448747186145</v>
      </c>
      <c r="DP867" s="34">
        <f t="shared" si="1288"/>
        <v>6175.0631357176308</v>
      </c>
      <c r="DQ867" s="9">
        <f t="shared" si="1289"/>
        <v>36296.672500000001</v>
      </c>
      <c r="DR867" s="59">
        <f t="shared" si="1290"/>
        <v>7.3976879138963253E-2</v>
      </c>
      <c r="DS867" s="59">
        <f t="shared" si="1291"/>
        <v>6.3611925371889061E-4</v>
      </c>
      <c r="DT867" s="59">
        <f t="shared" si="1292"/>
        <v>0.13454414034099474</v>
      </c>
      <c r="DU867" s="59">
        <f t="shared" si="1293"/>
        <v>0.79084286126632319</v>
      </c>
      <c r="DV867" s="14">
        <f t="shared" si="1294"/>
        <v>2592.4489944832744</v>
      </c>
      <c r="DW867" s="14">
        <f t="shared" si="1295"/>
        <v>22.292191004397381</v>
      </c>
      <c r="DX867" s="14">
        <f t="shared" si="1296"/>
        <v>4714.9707503262034</v>
      </c>
      <c r="DY867" s="14">
        <f t="shared" si="1297"/>
        <v>27714.331887844062</v>
      </c>
      <c r="DZ867" s="34" t="e">
        <f t="shared" si="1298"/>
        <v>#REF!</v>
      </c>
      <c r="EA867" s="34" t="e">
        <f t="shared" si="1299"/>
        <v>#REF!</v>
      </c>
      <c r="EB867" s="34" t="e">
        <f t="shared" si="1300"/>
        <v>#REF!</v>
      </c>
      <c r="EC867" s="34" t="e">
        <f t="shared" si="1301"/>
        <v>#REF!</v>
      </c>
      <c r="ED867" s="34" t="e">
        <f t="shared" si="1302"/>
        <v>#REF!</v>
      </c>
      <c r="EE867" s="59" t="e">
        <f t="shared" si="1303"/>
        <v>#REF!</v>
      </c>
      <c r="EF867" s="59" t="e">
        <f t="shared" si="1304"/>
        <v>#REF!</v>
      </c>
      <c r="EG867" s="59" t="e">
        <f t="shared" si="1305"/>
        <v>#REF!</v>
      </c>
      <c r="EH867" s="59" t="e">
        <f t="shared" si="1306"/>
        <v>#REF!</v>
      </c>
      <c r="EI867" s="14" t="e">
        <f t="shared" si="1307"/>
        <v>#REF!</v>
      </c>
      <c r="EJ867" s="14" t="e">
        <f t="shared" si="1308"/>
        <v>#REF!</v>
      </c>
      <c r="EK867" s="14" t="e">
        <f t="shared" si="1309"/>
        <v>#REF!</v>
      </c>
      <c r="EL867" s="14" t="e">
        <f t="shared" si="1310"/>
        <v>#REF!</v>
      </c>
      <c r="EM867" t="e">
        <f t="shared" si="1311"/>
        <v>#REF!</v>
      </c>
      <c r="EN867" s="34" t="e">
        <f t="shared" si="1312"/>
        <v>#REF!</v>
      </c>
      <c r="EO867" s="34" t="e">
        <f t="shared" si="1313"/>
        <v>#REF!</v>
      </c>
      <c r="EP867" s="34" t="e">
        <f t="shared" si="1314"/>
        <v>#REF!</v>
      </c>
      <c r="EQ867" s="34" t="e">
        <f t="shared" si="1315"/>
        <v>#REF!</v>
      </c>
      <c r="ER867" s="59" t="e">
        <f t="shared" si="1316"/>
        <v>#REF!</v>
      </c>
      <c r="ES867" s="59" t="e">
        <f t="shared" si="1317"/>
        <v>#REF!</v>
      </c>
      <c r="ET867" s="59" t="e">
        <f t="shared" si="1318"/>
        <v>#REF!</v>
      </c>
      <c r="EU867" s="59" t="e">
        <f t="shared" si="1319"/>
        <v>#REF!</v>
      </c>
      <c r="EV867" s="14" t="e">
        <f t="shared" si="1320"/>
        <v>#REF!</v>
      </c>
      <c r="EW867" s="14" t="e">
        <f t="shared" si="1321"/>
        <v>#REF!</v>
      </c>
      <c r="EX867" s="14" t="e">
        <f t="shared" si="1322"/>
        <v>#REF!</v>
      </c>
      <c r="EY867" s="14" t="e">
        <f t="shared" si="1323"/>
        <v>#REF!</v>
      </c>
    </row>
    <row r="868" spans="1:155" x14ac:dyDescent="0.2">
      <c r="A868" s="17">
        <v>30222734</v>
      </c>
      <c r="B868" t="s">
        <v>62</v>
      </c>
      <c r="C868" t="s">
        <v>3855</v>
      </c>
      <c r="D868" t="s">
        <v>3856</v>
      </c>
      <c r="E868" t="s">
        <v>3565</v>
      </c>
      <c r="F868" t="s">
        <v>66</v>
      </c>
      <c r="G868" t="s">
        <v>42</v>
      </c>
      <c r="H868" t="s">
        <v>3857</v>
      </c>
      <c r="I868" t="s">
        <v>68</v>
      </c>
      <c r="J868" s="19" t="s">
        <v>69</v>
      </c>
      <c r="K868" t="s">
        <v>70</v>
      </c>
      <c r="L868">
        <v>1966</v>
      </c>
      <c r="M868">
        <f t="shared" si="1232"/>
        <v>1966</v>
      </c>
      <c r="N868">
        <v>53</v>
      </c>
      <c r="O868" s="19">
        <f t="shared" si="1233"/>
        <v>53</v>
      </c>
      <c r="P868" t="s">
        <v>80</v>
      </c>
      <c r="Q868" s="19" t="str">
        <f t="shared" si="1234"/>
        <v>50-60</v>
      </c>
      <c r="R868" s="23">
        <v>256.10000000000002</v>
      </c>
      <c r="S868" s="15">
        <f t="shared" si="1235"/>
        <v>0.25610000000000005</v>
      </c>
      <c r="T868">
        <v>30110697</v>
      </c>
      <c r="U868" t="s">
        <v>45</v>
      </c>
      <c r="V868" t="s">
        <v>46</v>
      </c>
      <c r="W868" t="s">
        <v>47</v>
      </c>
      <c r="X868" t="s">
        <v>48</v>
      </c>
      <c r="Y868" t="s">
        <v>175</v>
      </c>
      <c r="Z868" t="s">
        <v>3858</v>
      </c>
      <c r="AA868" t="s">
        <v>3859</v>
      </c>
      <c r="AB868" t="s">
        <v>174</v>
      </c>
      <c r="AC868">
        <v>1966</v>
      </c>
      <c r="AD868">
        <v>106</v>
      </c>
      <c r="AE868" t="str">
        <f t="shared" si="1236"/>
        <v>&gt;80</v>
      </c>
      <c r="AF868">
        <v>-37.694685900000003</v>
      </c>
      <c r="AG868">
        <v>144.92184574000001</v>
      </c>
      <c r="AH868" t="s">
        <v>75</v>
      </c>
      <c r="AI868" t="s">
        <v>76</v>
      </c>
      <c r="AJ868" s="33" t="s">
        <v>722</v>
      </c>
      <c r="AL868" t="s">
        <v>78</v>
      </c>
      <c r="AM868" t="s">
        <v>79</v>
      </c>
      <c r="AN868">
        <v>220</v>
      </c>
      <c r="AO868" s="69">
        <v>2</v>
      </c>
      <c r="AP868">
        <v>2</v>
      </c>
      <c r="AQ868">
        <v>0</v>
      </c>
      <c r="AR868">
        <v>2</v>
      </c>
      <c r="AS868" s="82" t="str">
        <f t="shared" si="1237"/>
        <v>Gw-0-2</v>
      </c>
      <c r="AT868" s="14">
        <f t="shared" si="1238"/>
        <v>51448</v>
      </c>
      <c r="AU868" s="81">
        <f>VLOOKUP(C868,Bushfire_Vlookup!$F$2:$H$12575,3,FALSE)</f>
        <v>442.39583699999997</v>
      </c>
      <c r="AV868" s="14">
        <f>VLOOKUP(AS868,Safety_collateral_Vlookup!$J$3:$L$20,2,FALSE)</f>
        <v>93570.139925214826</v>
      </c>
      <c r="AW868" s="14">
        <f>VLOOKUP(AS868,Safety_collateral_Vlookup!$J$3:$L$20,3,FALSE)</f>
        <v>550000</v>
      </c>
      <c r="AX868" s="48">
        <f t="shared" si="1239"/>
        <v>742056.39165828319</v>
      </c>
      <c r="AY868" s="49">
        <f t="shared" si="1325"/>
        <v>19463.600000000002</v>
      </c>
      <c r="AZ868" s="14">
        <v>76000</v>
      </c>
      <c r="BA868" s="16">
        <f t="shared" si="1241"/>
        <v>38.125341234832362</v>
      </c>
      <c r="BB868" t="e">
        <f>IF(BA868&lt;=#REF!,#REF!,IF(BA868&lt;=#REF!,#REF!,IF(BA868&lt;=#REF!,#REF!,IF(BA868&lt;=#REF!,#REF!,#REF!))))</f>
        <v>#REF!</v>
      </c>
      <c r="BC868" s="51">
        <v>5</v>
      </c>
      <c r="BD868" s="21">
        <v>70</v>
      </c>
      <c r="BE868" s="21">
        <v>6.4399999999999999E-2</v>
      </c>
      <c r="BF868" s="26">
        <f t="shared" si="1242"/>
        <v>1269.5365266459112</v>
      </c>
      <c r="BG868" s="21">
        <v>7</v>
      </c>
      <c r="BH868" s="21">
        <f t="shared" si="1243"/>
        <v>10.5</v>
      </c>
      <c r="BI868" s="28">
        <f t="shared" si="1244"/>
        <v>1.1390624999999999E-6</v>
      </c>
      <c r="BJ868" s="27">
        <f t="shared" si="1245"/>
        <v>1.1390624999999999E-6</v>
      </c>
      <c r="BK868" s="28">
        <f t="shared" si="1246"/>
        <v>1.7463268216136606E-5</v>
      </c>
      <c r="BL868" s="35">
        <f t="shared" si="1247"/>
        <v>6.6579305981561017E-4</v>
      </c>
      <c r="BM868" s="21" t="str">
        <f t="shared" si="1248"/>
        <v>Cr1</v>
      </c>
      <c r="BN868" s="51">
        <v>1</v>
      </c>
      <c r="BO868" s="21">
        <v>2</v>
      </c>
      <c r="BP868" s="50" t="s">
        <v>5497</v>
      </c>
      <c r="BQ868" s="14">
        <v>51448</v>
      </c>
      <c r="BR868">
        <f>IFERROR(VLOOKUP(AO868,'Model Failure data- Lines'!$A$37:$E$41,3,FALSE),'Model Failure data- Lines'!$C$37)</f>
        <v>5.2310000000000009E-2</v>
      </c>
      <c r="BS868" s="14">
        <f t="shared" si="1249"/>
        <v>38816.969847644803</v>
      </c>
      <c r="BT868" s="34">
        <f t="shared" si="1231"/>
        <v>17360.566224605591</v>
      </c>
      <c r="BU868" s="34">
        <f t="shared" si="1250"/>
        <v>2.2359276388478899</v>
      </c>
      <c r="BV868" s="54">
        <f t="shared" si="1251"/>
        <v>21456.403623039212</v>
      </c>
      <c r="BW868">
        <f>IFERROR(VLOOKUP(AO868,'Model Failure data- Lines'!$A$37:$E$41,4,FALSE),'Model Failure data- Lines'!$D$37)</f>
        <v>5.571000000000001E-2</v>
      </c>
      <c r="BX868" s="14">
        <f t="shared" si="1252"/>
        <v>41339.961579282965</v>
      </c>
      <c r="BY868" s="34">
        <f t="shared" si="1253"/>
        <v>15484.764362138367</v>
      </c>
      <c r="BZ868" s="71">
        <f t="shared" si="1254"/>
        <v>2.6697184802090281</v>
      </c>
      <c r="CA868" s="71">
        <f t="shared" si="1255"/>
        <v>25855.197217144596</v>
      </c>
      <c r="CB868" s="57">
        <v>2</v>
      </c>
      <c r="CC868">
        <f>IFERROR(VLOOKUP(AO868,'Model Failure data- Lines'!$A$37:$E$41,5,FALSE),'Model Failure data- Lines'!$E$37)</f>
        <v>6.1850000000000002E-2</v>
      </c>
      <c r="CD868" s="14">
        <f t="shared" si="1256"/>
        <v>45896.187824064815</v>
      </c>
      <c r="CE868" s="34">
        <f t="shared" si="1257"/>
        <v>12319.299993369692</v>
      </c>
      <c r="CF868" s="34">
        <f t="shared" si="1258"/>
        <v>3.7255516018577652</v>
      </c>
      <c r="CG868" s="54">
        <f t="shared" si="1259"/>
        <v>33576.887830695123</v>
      </c>
      <c r="CH868" t="e">
        <f>IFERROR(VLOOKUP(AO868,'Model Failure data- Lines'!#REF!,3,FALSE),'Model Failure data- Lines'!#REF!)</f>
        <v>#REF!</v>
      </c>
      <c r="CI868" s="14" t="e">
        <f t="shared" si="1260"/>
        <v>#REF!</v>
      </c>
      <c r="CJ868" s="34">
        <f t="shared" si="1261"/>
        <v>16651.793098078117</v>
      </c>
      <c r="CK868" s="34" t="e">
        <f t="shared" si="1262"/>
        <v>#REF!</v>
      </c>
      <c r="CL868" s="54" t="e">
        <f t="shared" si="1263"/>
        <v>#REF!</v>
      </c>
      <c r="CM868" t="e">
        <f>IFERROR(VLOOKUP(AO868,'Model Failure data- Lines'!#REF!,4,FALSE),'Model Failure data- Lines'!#REF!)</f>
        <v>#REF!</v>
      </c>
      <c r="CN868" s="14" t="e">
        <f t="shared" si="1264"/>
        <v>#REF!</v>
      </c>
      <c r="CO868" s="34">
        <f t="shared" si="1265"/>
        <v>14246.193580899833</v>
      </c>
      <c r="CP868" s="34" t="e">
        <f t="shared" si="1266"/>
        <v>#REF!</v>
      </c>
      <c r="CQ868" s="54" t="e">
        <f t="shared" si="1267"/>
        <v>#REF!</v>
      </c>
      <c r="CR868" t="e">
        <f>IFERROR(VLOOKUP(AO868,'Model Failure data- Lines'!#REF!,5,FALSE),'Model Failure data- Lines'!#REF!)</f>
        <v>#REF!</v>
      </c>
      <c r="CS868" s="14" t="e">
        <f t="shared" si="1268"/>
        <v>#REF!</v>
      </c>
      <c r="CT868" s="34">
        <f t="shared" si="1269"/>
        <v>10427.36346536466</v>
      </c>
      <c r="CU868" s="34" t="e">
        <f t="shared" si="1270"/>
        <v>#REF!</v>
      </c>
      <c r="CV868" s="54" t="e">
        <f t="shared" si="1271"/>
        <v>#REF!</v>
      </c>
      <c r="CW868" t="s">
        <v>174</v>
      </c>
      <c r="CZ868">
        <f t="shared" si="1272"/>
        <v>25855.197217144596</v>
      </c>
      <c r="DA868" s="34">
        <f t="shared" si="1273"/>
        <v>3058.2013413600002</v>
      </c>
      <c r="DB868" s="34">
        <f t="shared" si="1274"/>
        <v>26.297145508581092</v>
      </c>
      <c r="DC868" s="34">
        <f t="shared" si="1275"/>
        <v>5562.0495924143779</v>
      </c>
      <c r="DD868" s="9">
        <f t="shared" si="1276"/>
        <v>32693.413500000002</v>
      </c>
      <c r="DE868" s="59">
        <f t="shared" si="1277"/>
        <v>7.3976879138963253E-2</v>
      </c>
      <c r="DF868" s="59">
        <f t="shared" si="1278"/>
        <v>6.3611925371889072E-4</v>
      </c>
      <c r="DG868" s="59">
        <f t="shared" si="1279"/>
        <v>0.13454414034099474</v>
      </c>
      <c r="DH868" s="59">
        <f t="shared" si="1280"/>
        <v>0.79084286126632308</v>
      </c>
      <c r="DI868" s="14">
        <f t="shared" si="1281"/>
        <v>1912.6867996467649</v>
      </c>
      <c r="DJ868" s="14">
        <f t="shared" si="1282"/>
        <v>16.446988758524764</v>
      </c>
      <c r="DK868" s="14">
        <f t="shared" si="1283"/>
        <v>3478.665282927599</v>
      </c>
      <c r="DL868" s="14">
        <f t="shared" si="1284"/>
        <v>20447.398145811709</v>
      </c>
      <c r="DM868">
        <f t="shared" si="1285"/>
        <v>33576.887830695123</v>
      </c>
      <c r="DN868" s="34">
        <f t="shared" si="1286"/>
        <v>3395.2567395999999</v>
      </c>
      <c r="DO868" s="34">
        <f t="shared" si="1287"/>
        <v>29.195448747186145</v>
      </c>
      <c r="DP868" s="34">
        <f t="shared" si="1288"/>
        <v>6175.0631357176308</v>
      </c>
      <c r="DQ868" s="9">
        <f t="shared" si="1289"/>
        <v>36296.672500000001</v>
      </c>
      <c r="DR868" s="59">
        <f t="shared" si="1290"/>
        <v>7.3976879138963253E-2</v>
      </c>
      <c r="DS868" s="59">
        <f t="shared" si="1291"/>
        <v>6.3611925371889061E-4</v>
      </c>
      <c r="DT868" s="59">
        <f t="shared" si="1292"/>
        <v>0.13454414034099474</v>
      </c>
      <c r="DU868" s="59">
        <f t="shared" si="1293"/>
        <v>0.79084286126632319</v>
      </c>
      <c r="DV868" s="14">
        <f t="shared" si="1294"/>
        <v>2483.9133729138589</v>
      </c>
      <c r="DW868" s="14">
        <f t="shared" si="1295"/>
        <v>21.358904829064681</v>
      </c>
      <c r="DX868" s="14">
        <f t="shared" si="1296"/>
        <v>4517.5735085068836</v>
      </c>
      <c r="DY868" s="14">
        <f t="shared" si="1297"/>
        <v>26554.042044445316</v>
      </c>
      <c r="DZ868" s="34" t="e">
        <f t="shared" si="1298"/>
        <v>#REF!</v>
      </c>
      <c r="EA868" s="34" t="e">
        <f t="shared" si="1299"/>
        <v>#REF!</v>
      </c>
      <c r="EB868" s="34" t="e">
        <f t="shared" si="1300"/>
        <v>#REF!</v>
      </c>
      <c r="EC868" s="34" t="e">
        <f t="shared" si="1301"/>
        <v>#REF!</v>
      </c>
      <c r="ED868" s="34" t="e">
        <f t="shared" si="1302"/>
        <v>#REF!</v>
      </c>
      <c r="EE868" s="59" t="e">
        <f t="shared" si="1303"/>
        <v>#REF!</v>
      </c>
      <c r="EF868" s="59" t="e">
        <f t="shared" si="1304"/>
        <v>#REF!</v>
      </c>
      <c r="EG868" s="59" t="e">
        <f t="shared" si="1305"/>
        <v>#REF!</v>
      </c>
      <c r="EH868" s="59" t="e">
        <f t="shared" si="1306"/>
        <v>#REF!</v>
      </c>
      <c r="EI868" s="14" t="e">
        <f t="shared" si="1307"/>
        <v>#REF!</v>
      </c>
      <c r="EJ868" s="14" t="e">
        <f t="shared" si="1308"/>
        <v>#REF!</v>
      </c>
      <c r="EK868" s="14" t="e">
        <f t="shared" si="1309"/>
        <v>#REF!</v>
      </c>
      <c r="EL868" s="14" t="e">
        <f t="shared" si="1310"/>
        <v>#REF!</v>
      </c>
      <c r="EM868" t="e">
        <f t="shared" si="1311"/>
        <v>#REF!</v>
      </c>
      <c r="EN868" s="34" t="e">
        <f t="shared" si="1312"/>
        <v>#REF!</v>
      </c>
      <c r="EO868" s="34" t="e">
        <f t="shared" si="1313"/>
        <v>#REF!</v>
      </c>
      <c r="EP868" s="34" t="e">
        <f t="shared" si="1314"/>
        <v>#REF!</v>
      </c>
      <c r="EQ868" s="34" t="e">
        <f t="shared" si="1315"/>
        <v>#REF!</v>
      </c>
      <c r="ER868" s="59" t="e">
        <f t="shared" si="1316"/>
        <v>#REF!</v>
      </c>
      <c r="ES868" s="59" t="e">
        <f t="shared" si="1317"/>
        <v>#REF!</v>
      </c>
      <c r="ET868" s="59" t="e">
        <f t="shared" si="1318"/>
        <v>#REF!</v>
      </c>
      <c r="EU868" s="59" t="e">
        <f t="shared" si="1319"/>
        <v>#REF!</v>
      </c>
      <c r="EV868" s="14" t="e">
        <f t="shared" si="1320"/>
        <v>#REF!</v>
      </c>
      <c r="EW868" s="14" t="e">
        <f t="shared" si="1321"/>
        <v>#REF!</v>
      </c>
      <c r="EX868" s="14" t="e">
        <f t="shared" si="1322"/>
        <v>#REF!</v>
      </c>
      <c r="EY868" s="14" t="e">
        <f t="shared" si="1323"/>
        <v>#REF!</v>
      </c>
    </row>
    <row r="869" spans="1:155" x14ac:dyDescent="0.2">
      <c r="A869" s="17">
        <v>30021739</v>
      </c>
      <c r="B869" t="s">
        <v>62</v>
      </c>
      <c r="C869" t="s">
        <v>895</v>
      </c>
      <c r="D869" t="s">
        <v>896</v>
      </c>
      <c r="E869" t="s">
        <v>897</v>
      </c>
      <c r="F869" t="s">
        <v>66</v>
      </c>
      <c r="G869" t="s">
        <v>42</v>
      </c>
      <c r="H869" t="s">
        <v>898</v>
      </c>
      <c r="I869" t="s">
        <v>68</v>
      </c>
      <c r="J869" s="19" t="s">
        <v>69</v>
      </c>
      <c r="K869" t="s">
        <v>70</v>
      </c>
      <c r="L869">
        <v>1966</v>
      </c>
      <c r="M869">
        <f t="shared" si="1232"/>
        <v>1966</v>
      </c>
      <c r="N869">
        <v>53</v>
      </c>
      <c r="O869" s="19">
        <f t="shared" si="1233"/>
        <v>53</v>
      </c>
      <c r="P869" t="s">
        <v>80</v>
      </c>
      <c r="Q869" s="19" t="str">
        <f t="shared" si="1234"/>
        <v>50-60</v>
      </c>
      <c r="R869" s="23">
        <v>252.4</v>
      </c>
      <c r="S869" s="15">
        <f t="shared" si="1235"/>
        <v>0.25240000000000001</v>
      </c>
      <c r="T869">
        <v>30029509</v>
      </c>
      <c r="U869" t="s">
        <v>45</v>
      </c>
      <c r="V869" t="s">
        <v>46</v>
      </c>
      <c r="W869" t="s">
        <v>47</v>
      </c>
      <c r="X869" t="s">
        <v>48</v>
      </c>
      <c r="Y869" t="s">
        <v>175</v>
      </c>
      <c r="Z869" t="s">
        <v>899</v>
      </c>
      <c r="AA869" t="s">
        <v>900</v>
      </c>
      <c r="AB869" t="s">
        <v>281</v>
      </c>
      <c r="AC869">
        <v>1966</v>
      </c>
      <c r="AD869">
        <v>106</v>
      </c>
      <c r="AE869" t="str">
        <f t="shared" si="1236"/>
        <v>&gt;80</v>
      </c>
      <c r="AF869">
        <v>-37.694867469999998</v>
      </c>
      <c r="AG869">
        <v>144.91894636000001</v>
      </c>
      <c r="AH869" t="s">
        <v>75</v>
      </c>
      <c r="AI869" t="s">
        <v>76</v>
      </c>
      <c r="AJ869" s="33" t="s">
        <v>722</v>
      </c>
      <c r="AL869" t="s">
        <v>48</v>
      </c>
      <c r="AM869" t="s">
        <v>86</v>
      </c>
      <c r="AN869">
        <v>220</v>
      </c>
      <c r="AO869" s="69">
        <v>2</v>
      </c>
      <c r="AP869">
        <v>2</v>
      </c>
      <c r="AQ869">
        <v>1</v>
      </c>
      <c r="AR869">
        <v>2</v>
      </c>
      <c r="AS869" s="82" t="str">
        <f t="shared" si="1237"/>
        <v>Gw-1-2</v>
      </c>
      <c r="AT869" s="14">
        <f t="shared" si="1238"/>
        <v>51448</v>
      </c>
      <c r="AU869" s="81">
        <f>VLOOKUP(C869,Bushfire_Vlookup!$F$2:$H$12575,3,FALSE)</f>
        <v>442.39583699999997</v>
      </c>
      <c r="AV869" s="14">
        <f>VLOOKUP(AS869,Safety_collateral_Vlookup!$J$3:$L$20,2,FALSE)</f>
        <v>106635.46062946052</v>
      </c>
      <c r="AW869" s="14">
        <f>VLOOKUP(AS869,Safety_collateral_Vlookup!$J$3:$L$20,3,FALSE)</f>
        <v>550000</v>
      </c>
      <c r="AX869" s="48">
        <f t="shared" si="1239"/>
        <v>755997.08884971333</v>
      </c>
      <c r="AY869" s="49">
        <f t="shared" si="1325"/>
        <v>19182.400000000001</v>
      </c>
      <c r="AZ869" s="14">
        <v>76000</v>
      </c>
      <c r="BA869" s="16">
        <f t="shared" si="1241"/>
        <v>39.410975104768603</v>
      </c>
      <c r="BB869" t="e">
        <f>IF(BA869&lt;=#REF!,#REF!,IF(BA869&lt;=#REF!,#REF!,IF(BA869&lt;=#REF!,#REF!,IF(BA869&lt;=#REF!,#REF!,#REF!))))</f>
        <v>#REF!</v>
      </c>
      <c r="BC869" s="51">
        <v>5</v>
      </c>
      <c r="BD869" s="21">
        <v>70</v>
      </c>
      <c r="BE869" s="21">
        <v>6.4399999999999999E-2</v>
      </c>
      <c r="BF869" s="26">
        <f t="shared" si="1242"/>
        <v>1251.1949212238501</v>
      </c>
      <c r="BG869" s="21">
        <v>7</v>
      </c>
      <c r="BH869" s="21">
        <f t="shared" si="1243"/>
        <v>10.5</v>
      </c>
      <c r="BI869" s="28">
        <f t="shared" si="1244"/>
        <v>1.1390624999999999E-6</v>
      </c>
      <c r="BJ869" s="27">
        <f t="shared" si="1245"/>
        <v>1.1390624999999999E-6</v>
      </c>
      <c r="BK869" s="28">
        <f t="shared" si="1246"/>
        <v>1.7463268216136603E-5</v>
      </c>
      <c r="BL869" s="35">
        <f t="shared" si="1247"/>
        <v>6.8824442891405647E-4</v>
      </c>
      <c r="BM869" s="21" t="str">
        <f t="shared" si="1248"/>
        <v>Cr1</v>
      </c>
      <c r="BN869" s="51">
        <v>1</v>
      </c>
      <c r="BO869" s="21">
        <v>2</v>
      </c>
      <c r="BP869" s="50" t="s">
        <v>5497</v>
      </c>
      <c r="BQ869" s="14">
        <v>51448</v>
      </c>
      <c r="BR869">
        <f>IFERROR(VLOOKUP(AO869,'Model Failure data- Lines'!$A$37:$E$41,3,FALSE),'Model Failure data- Lines'!$C$37)</f>
        <v>5.2310000000000009E-2</v>
      </c>
      <c r="BS869" s="14">
        <f t="shared" si="1249"/>
        <v>39546.20771772851</v>
      </c>
      <c r="BT869" s="34">
        <f t="shared" si="1231"/>
        <v>17109.749766069701</v>
      </c>
      <c r="BU869" s="34">
        <f t="shared" si="1250"/>
        <v>2.3113258965454007</v>
      </c>
      <c r="BV869" s="54">
        <f t="shared" si="1251"/>
        <v>22436.457951658809</v>
      </c>
      <c r="BW869">
        <f>IFERROR(VLOOKUP(AO869,'Model Failure data- Lines'!$A$37:$E$41,4,FALSE),'Model Failure data- Lines'!$D$37)</f>
        <v>5.571000000000001E-2</v>
      </c>
      <c r="BX869" s="14">
        <f t="shared" si="1252"/>
        <v>42116.597819817536</v>
      </c>
      <c r="BY869" s="34">
        <f t="shared" si="1253"/>
        <v>15261.048516219147</v>
      </c>
      <c r="BZ869" s="71">
        <f t="shared" si="1254"/>
        <v>2.7597447039799938</v>
      </c>
      <c r="CA869" s="71">
        <f t="shared" si="1255"/>
        <v>26855.549303598389</v>
      </c>
      <c r="CB869" s="57">
        <v>2</v>
      </c>
      <c r="CC869">
        <f>IFERROR(VLOOKUP(AO869,'Model Failure data- Lines'!$A$37:$E$41,5,FALSE),'Model Failure data- Lines'!$E$37)</f>
        <v>6.1850000000000002E-2</v>
      </c>
      <c r="CD869" s="14">
        <f t="shared" si="1256"/>
        <v>46758.41994535477</v>
      </c>
      <c r="CE869" s="34">
        <f t="shared" si="1257"/>
        <v>12141.317135206989</v>
      </c>
      <c r="CF869" s="34">
        <f t="shared" si="1258"/>
        <v>3.8511818301629113</v>
      </c>
      <c r="CG869" s="54">
        <f t="shared" si="1259"/>
        <v>34617.102810147779</v>
      </c>
      <c r="CH869" t="e">
        <f>IFERROR(VLOOKUP(AO869,'Model Failure data- Lines'!#REF!,3,FALSE),'Model Failure data- Lines'!#REF!)</f>
        <v>#REF!</v>
      </c>
      <c r="CI869" s="14" t="e">
        <f t="shared" si="1260"/>
        <v>#REF!</v>
      </c>
      <c r="CJ869" s="34">
        <f t="shared" si="1261"/>
        <v>16411.216626141806</v>
      </c>
      <c r="CK869" s="34" t="e">
        <f t="shared" si="1262"/>
        <v>#REF!</v>
      </c>
      <c r="CL869" s="54" t="e">
        <f t="shared" si="1263"/>
        <v>#REF!</v>
      </c>
      <c r="CM869" t="e">
        <f>IFERROR(VLOOKUP(AO869,'Model Failure data- Lines'!#REF!,4,FALSE),'Model Failure data- Lines'!#REF!)</f>
        <v>#REF!</v>
      </c>
      <c r="CN869" s="14" t="e">
        <f t="shared" si="1264"/>
        <v>#REF!</v>
      </c>
      <c r="CO869" s="34">
        <f t="shared" si="1265"/>
        <v>14040.371963370237</v>
      </c>
      <c r="CP869" s="34" t="e">
        <f t="shared" si="1266"/>
        <v>#REF!</v>
      </c>
      <c r="CQ869" s="54" t="e">
        <f t="shared" si="1267"/>
        <v>#REF!</v>
      </c>
      <c r="CR869" t="e">
        <f>IFERROR(VLOOKUP(AO869,'Model Failure data- Lines'!#REF!,5,FALSE),'Model Failure data- Lines'!#REF!)</f>
        <v>#REF!</v>
      </c>
      <c r="CS869" s="14" t="e">
        <f t="shared" si="1268"/>
        <v>#REF!</v>
      </c>
      <c r="CT869" s="34">
        <f t="shared" si="1269"/>
        <v>10276.714325099727</v>
      </c>
      <c r="CU869" s="34" t="e">
        <f t="shared" si="1270"/>
        <v>#REF!</v>
      </c>
      <c r="CV869" s="54" t="e">
        <f t="shared" si="1271"/>
        <v>#REF!</v>
      </c>
      <c r="CW869" t="s">
        <v>281</v>
      </c>
      <c r="CZ869">
        <f t="shared" si="1272"/>
        <v>26855.549303598389</v>
      </c>
      <c r="DA869" s="34">
        <f t="shared" si="1273"/>
        <v>3058.2013413600002</v>
      </c>
      <c r="DB869" s="34">
        <f t="shared" si="1274"/>
        <v>26.297145508581092</v>
      </c>
      <c r="DC869" s="34">
        <f t="shared" si="1275"/>
        <v>6338.6858329489514</v>
      </c>
      <c r="DD869" s="9">
        <f t="shared" si="1276"/>
        <v>32693.413500000002</v>
      </c>
      <c r="DE869" s="59">
        <f t="shared" si="1277"/>
        <v>7.2612734638337631E-2</v>
      </c>
      <c r="DF869" s="59">
        <f t="shared" si="1278"/>
        <v>6.2438912138831969E-4</v>
      </c>
      <c r="DG869" s="59">
        <f t="shared" si="1279"/>
        <v>0.15050327331915561</v>
      </c>
      <c r="DH869" s="59">
        <f t="shared" si="1280"/>
        <v>0.7762596029211184</v>
      </c>
      <c r="DI869" s="14">
        <f t="shared" si="1281"/>
        <v>1950.0548751489828</v>
      </c>
      <c r="DJ869" s="14">
        <f t="shared" si="1282"/>
        <v>16.7683128340745</v>
      </c>
      <c r="DK869" s="14">
        <f t="shared" si="1283"/>
        <v>4041.8480769755274</v>
      </c>
      <c r="DL869" s="14">
        <f t="shared" si="1284"/>
        <v>20846.878038639803</v>
      </c>
      <c r="DM869">
        <f t="shared" si="1285"/>
        <v>34617.102810147786</v>
      </c>
      <c r="DN869" s="34">
        <f t="shared" si="1286"/>
        <v>3395.2567395999999</v>
      </c>
      <c r="DO869" s="34">
        <f t="shared" si="1287"/>
        <v>29.195448747186145</v>
      </c>
      <c r="DP869" s="34">
        <f t="shared" si="1288"/>
        <v>7037.2952570075859</v>
      </c>
      <c r="DQ869" s="9">
        <f t="shared" si="1289"/>
        <v>36296.672500000001</v>
      </c>
      <c r="DR869" s="59">
        <f t="shared" si="1290"/>
        <v>7.2612734638337645E-2</v>
      </c>
      <c r="DS869" s="59">
        <f t="shared" si="1291"/>
        <v>6.2438912138831958E-4</v>
      </c>
      <c r="DT869" s="59">
        <f t="shared" si="1292"/>
        <v>0.15050327331915561</v>
      </c>
      <c r="DU869" s="59">
        <f t="shared" si="1293"/>
        <v>0.77625960292111851</v>
      </c>
      <c r="DV869" s="14">
        <f t="shared" si="1294"/>
        <v>2513.6425003013132</v>
      </c>
      <c r="DW869" s="14">
        <f t="shared" si="1295"/>
        <v>21.614542408637298</v>
      </c>
      <c r="DX869" s="14">
        <f t="shared" si="1296"/>
        <v>5209.9872857529808</v>
      </c>
      <c r="DY869" s="14">
        <f t="shared" si="1297"/>
        <v>26871.858481684852</v>
      </c>
      <c r="DZ869" s="34" t="e">
        <f t="shared" si="1298"/>
        <v>#REF!</v>
      </c>
      <c r="EA869" s="34" t="e">
        <f t="shared" si="1299"/>
        <v>#REF!</v>
      </c>
      <c r="EB869" s="34" t="e">
        <f t="shared" si="1300"/>
        <v>#REF!</v>
      </c>
      <c r="EC869" s="34" t="e">
        <f t="shared" si="1301"/>
        <v>#REF!</v>
      </c>
      <c r="ED869" s="34" t="e">
        <f t="shared" si="1302"/>
        <v>#REF!</v>
      </c>
      <c r="EE869" s="59" t="e">
        <f t="shared" si="1303"/>
        <v>#REF!</v>
      </c>
      <c r="EF869" s="59" t="e">
        <f t="shared" si="1304"/>
        <v>#REF!</v>
      </c>
      <c r="EG869" s="59" t="e">
        <f t="shared" si="1305"/>
        <v>#REF!</v>
      </c>
      <c r="EH869" s="59" t="e">
        <f t="shared" si="1306"/>
        <v>#REF!</v>
      </c>
      <c r="EI869" s="14" t="e">
        <f t="shared" si="1307"/>
        <v>#REF!</v>
      </c>
      <c r="EJ869" s="14" t="e">
        <f t="shared" si="1308"/>
        <v>#REF!</v>
      </c>
      <c r="EK869" s="14" t="e">
        <f t="shared" si="1309"/>
        <v>#REF!</v>
      </c>
      <c r="EL869" s="14" t="e">
        <f t="shared" si="1310"/>
        <v>#REF!</v>
      </c>
      <c r="EM869" t="e">
        <f t="shared" si="1311"/>
        <v>#REF!</v>
      </c>
      <c r="EN869" s="34" t="e">
        <f t="shared" si="1312"/>
        <v>#REF!</v>
      </c>
      <c r="EO869" s="34" t="e">
        <f t="shared" si="1313"/>
        <v>#REF!</v>
      </c>
      <c r="EP869" s="34" t="e">
        <f t="shared" si="1314"/>
        <v>#REF!</v>
      </c>
      <c r="EQ869" s="34" t="e">
        <f t="shared" si="1315"/>
        <v>#REF!</v>
      </c>
      <c r="ER869" s="59" t="e">
        <f t="shared" si="1316"/>
        <v>#REF!</v>
      </c>
      <c r="ES869" s="59" t="e">
        <f t="shared" si="1317"/>
        <v>#REF!</v>
      </c>
      <c r="ET869" s="59" t="e">
        <f t="shared" si="1318"/>
        <v>#REF!</v>
      </c>
      <c r="EU869" s="59" t="e">
        <f t="shared" si="1319"/>
        <v>#REF!</v>
      </c>
      <c r="EV869" s="14" t="e">
        <f t="shared" si="1320"/>
        <v>#REF!</v>
      </c>
      <c r="EW869" s="14" t="e">
        <f t="shared" si="1321"/>
        <v>#REF!</v>
      </c>
      <c r="EX869" s="14" t="e">
        <f t="shared" si="1322"/>
        <v>#REF!</v>
      </c>
      <c r="EY869" s="14" t="e">
        <f t="shared" si="1323"/>
        <v>#REF!</v>
      </c>
    </row>
    <row r="870" spans="1:155" x14ac:dyDescent="0.2">
      <c r="A870" s="17">
        <v>30268793</v>
      </c>
      <c r="B870" t="s">
        <v>62</v>
      </c>
      <c r="C870" t="s">
        <v>4243</v>
      </c>
      <c r="D870" t="s">
        <v>4244</v>
      </c>
      <c r="E870" t="s">
        <v>1310</v>
      </c>
      <c r="F870" t="s">
        <v>66</v>
      </c>
      <c r="G870" t="s">
        <v>42</v>
      </c>
      <c r="H870" t="s">
        <v>4245</v>
      </c>
      <c r="I870" t="s">
        <v>68</v>
      </c>
      <c r="J870" s="19" t="s">
        <v>69</v>
      </c>
      <c r="K870" t="s">
        <v>70</v>
      </c>
      <c r="L870">
        <v>1966</v>
      </c>
      <c r="M870">
        <f t="shared" si="1232"/>
        <v>1966</v>
      </c>
      <c r="N870">
        <v>53</v>
      </c>
      <c r="O870" s="19">
        <f t="shared" si="1233"/>
        <v>53</v>
      </c>
      <c r="P870" t="s">
        <v>80</v>
      </c>
      <c r="Q870" s="19" t="str">
        <f t="shared" si="1234"/>
        <v>50-60</v>
      </c>
      <c r="R870" s="23">
        <v>129.69999999999999</v>
      </c>
      <c r="S870" s="15">
        <f t="shared" si="1235"/>
        <v>0.12969999999999998</v>
      </c>
      <c r="T870">
        <v>30381562</v>
      </c>
      <c r="U870" t="s">
        <v>45</v>
      </c>
      <c r="V870" t="s">
        <v>46</v>
      </c>
      <c r="W870" s="20" t="s">
        <v>87</v>
      </c>
      <c r="X870" t="s">
        <v>48</v>
      </c>
      <c r="Y870" t="s">
        <v>273</v>
      </c>
      <c r="Z870" t="s">
        <v>4246</v>
      </c>
      <c r="AA870" t="s">
        <v>4247</v>
      </c>
      <c r="AB870" t="s">
        <v>261</v>
      </c>
      <c r="AC870">
        <v>1966</v>
      </c>
      <c r="AD870">
        <v>106</v>
      </c>
      <c r="AE870" t="str">
        <f t="shared" si="1236"/>
        <v>&gt;80</v>
      </c>
      <c r="AF870">
        <v>-37.695048530000001</v>
      </c>
      <c r="AG870">
        <v>144.91608933000001</v>
      </c>
      <c r="AH870" t="s">
        <v>75</v>
      </c>
      <c r="AI870" t="s">
        <v>76</v>
      </c>
      <c r="AJ870" s="33" t="s">
        <v>722</v>
      </c>
      <c r="AL870" t="s">
        <v>48</v>
      </c>
      <c r="AM870" t="s">
        <v>86</v>
      </c>
      <c r="AN870">
        <v>220</v>
      </c>
      <c r="AO870" s="69">
        <v>2</v>
      </c>
      <c r="AP870">
        <v>2</v>
      </c>
      <c r="AQ870">
        <v>3</v>
      </c>
      <c r="AR870">
        <v>2</v>
      </c>
      <c r="AS870" s="82" t="str">
        <f t="shared" si="1237"/>
        <v>Gw-3-2</v>
      </c>
      <c r="AT870" s="14">
        <f t="shared" si="1238"/>
        <v>51448</v>
      </c>
      <c r="AU870" s="81">
        <f>VLOOKUP(C870,Bushfire_Vlookup!$F$2:$H$12575,3,FALSE)</f>
        <v>442.39583699999997</v>
      </c>
      <c r="AV870" s="14">
        <f>VLOOKUP(AS870,Safety_collateral_Vlookup!$J$3:$L$20,2,FALSE)</f>
        <v>2374990.7140716286</v>
      </c>
      <c r="AW870" s="14">
        <f>VLOOKUP(AS870,Safety_collateral_Vlookup!$J$3:$L$20,3,FALSE)</f>
        <v>550000</v>
      </c>
      <c r="AX870" s="48">
        <f t="shared" si="1239"/>
        <v>3176332.1442725067</v>
      </c>
      <c r="AY870" s="49">
        <f t="shared" si="1325"/>
        <v>9857.1999999999989</v>
      </c>
      <c r="AZ870" s="14">
        <v>76000</v>
      </c>
      <c r="BA870" s="16">
        <f t="shared" si="1241"/>
        <v>322.23472631908726</v>
      </c>
      <c r="BB870" t="e">
        <f>IF(BA870&lt;=#REF!,#REF!,IF(BA870&lt;=#REF!,#REF!,IF(BA870&lt;=#REF!,#REF!,IF(BA870&lt;=#REF!,#REF!,#REF!))))</f>
        <v>#REF!</v>
      </c>
      <c r="BC870" s="51">
        <v>5</v>
      </c>
      <c r="BD870" s="21">
        <v>70</v>
      </c>
      <c r="BE870" s="21">
        <v>6.4399999999999999E-2</v>
      </c>
      <c r="BF870" s="26">
        <f t="shared" si="1242"/>
        <v>642.9476279030639</v>
      </c>
      <c r="BG870" s="21">
        <v>7</v>
      </c>
      <c r="BH870" s="21">
        <f t="shared" si="1243"/>
        <v>10.5</v>
      </c>
      <c r="BI870" s="28">
        <f t="shared" si="1244"/>
        <v>1.1390624999999999E-6</v>
      </c>
      <c r="BJ870" s="27">
        <f t="shared" si="1245"/>
        <v>1.1390624999999999E-6</v>
      </c>
      <c r="BK870" s="28">
        <f t="shared" si="1246"/>
        <v>1.7463268216136603E-5</v>
      </c>
      <c r="BL870" s="35">
        <f t="shared" si="1247"/>
        <v>5.6272714542635934E-3</v>
      </c>
      <c r="BM870" s="21" t="str">
        <f t="shared" si="1248"/>
        <v>Cr1</v>
      </c>
      <c r="BN870" s="51">
        <v>1</v>
      </c>
      <c r="BO870" s="21">
        <v>0</v>
      </c>
      <c r="BP870" s="50" t="s">
        <v>5497</v>
      </c>
      <c r="BQ870" s="14">
        <v>51448</v>
      </c>
      <c r="BR870">
        <f>IFERROR(VLOOKUP(AO870,'Model Failure data- Lines'!$A$37:$E$41,3,FALSE),'Model Failure data- Lines'!$C$37)</f>
        <v>5.2310000000000009E-2</v>
      </c>
      <c r="BS870" s="14">
        <f t="shared" si="1249"/>
        <v>166153.93446689486</v>
      </c>
      <c r="BT870" s="34">
        <f t="shared" si="1231"/>
        <v>8792.1336951633912</v>
      </c>
      <c r="BU870" s="34">
        <f t="shared" si="1250"/>
        <v>18.898021825839294</v>
      </c>
      <c r="BV870" s="54">
        <f t="shared" si="1251"/>
        <v>157361.80077173148</v>
      </c>
      <c r="BW870">
        <f>IFERROR(VLOOKUP(AO870,'Model Failure data- Lines'!$A$37:$E$41,4,FALSE),'Model Failure data- Lines'!$D$37)</f>
        <v>5.571000000000001E-2</v>
      </c>
      <c r="BX870" s="14">
        <f t="shared" si="1252"/>
        <v>176953.46375742138</v>
      </c>
      <c r="BY870" s="34">
        <f t="shared" si="1253"/>
        <v>7842.1473556007249</v>
      </c>
      <c r="BZ870" s="71">
        <f t="shared" si="1254"/>
        <v>22.564414532588998</v>
      </c>
      <c r="CA870" s="71">
        <f t="shared" si="1255"/>
        <v>169111.31640182066</v>
      </c>
      <c r="CB870" s="57">
        <v>2</v>
      </c>
      <c r="CC870">
        <f>IFERROR(VLOOKUP(AO870,'Model Failure data- Lines'!$A$37:$E$41,5,FALSE),'Model Failure data- Lines'!$E$37)</f>
        <v>6.1850000000000002E-2</v>
      </c>
      <c r="CD870" s="14">
        <f t="shared" si="1256"/>
        <v>196456.14312325456</v>
      </c>
      <c r="CE870" s="34">
        <f t="shared" si="1257"/>
        <v>6239.0207307303735</v>
      </c>
      <c r="CF870" s="34">
        <f t="shared" si="1258"/>
        <v>31.488297859888075</v>
      </c>
      <c r="CG870" s="54">
        <f t="shared" si="1259"/>
        <v>190217.12239252418</v>
      </c>
      <c r="CH870" t="e">
        <f>IFERROR(VLOOKUP(AO870,'Model Failure data- Lines'!#REF!,3,FALSE),'Model Failure data- Lines'!#REF!)</f>
        <v>#REF!</v>
      </c>
      <c r="CI870" s="14" t="e">
        <f t="shared" si="1260"/>
        <v>#REF!</v>
      </c>
      <c r="CJ870" s="34">
        <f t="shared" si="1261"/>
        <v>8433.1806513890333</v>
      </c>
      <c r="CK870" s="34" t="e">
        <f t="shared" si="1262"/>
        <v>#REF!</v>
      </c>
      <c r="CL870" s="54" t="e">
        <f t="shared" si="1263"/>
        <v>#REF!</v>
      </c>
      <c r="CM870" t="e">
        <f>IFERROR(VLOOKUP(AO870,'Model Failure data- Lines'!#REF!,4,FALSE),'Model Failure data- Lines'!#REF!)</f>
        <v>#REF!</v>
      </c>
      <c r="CN870" s="14" t="e">
        <f t="shared" si="1264"/>
        <v>#REF!</v>
      </c>
      <c r="CO870" s="34">
        <f t="shared" si="1265"/>
        <v>7214.8821063752748</v>
      </c>
      <c r="CP870" s="34" t="e">
        <f t="shared" si="1266"/>
        <v>#REF!</v>
      </c>
      <c r="CQ870" s="54" t="e">
        <f t="shared" si="1267"/>
        <v>#REF!</v>
      </c>
      <c r="CR870" t="e">
        <f>IFERROR(VLOOKUP(AO870,'Model Failure data- Lines'!#REF!,5,FALSE),'Model Failure data- Lines'!#REF!)</f>
        <v>#REF!</v>
      </c>
      <c r="CS870" s="14" t="e">
        <f t="shared" si="1268"/>
        <v>#REF!</v>
      </c>
      <c r="CT870" s="34">
        <f t="shared" si="1269"/>
        <v>5280.8631060437183</v>
      </c>
      <c r="CU870" s="34" t="e">
        <f t="shared" si="1270"/>
        <v>#REF!</v>
      </c>
      <c r="CV870" s="54" t="e">
        <f t="shared" si="1271"/>
        <v>#REF!</v>
      </c>
      <c r="CW870" t="s">
        <v>261</v>
      </c>
      <c r="CZ870">
        <f t="shared" si="1272"/>
        <v>169111.31640182066</v>
      </c>
      <c r="DA870" s="34">
        <f t="shared" si="1273"/>
        <v>3058.2013413600002</v>
      </c>
      <c r="DB870" s="34">
        <f t="shared" si="1274"/>
        <v>26.297145508581092</v>
      </c>
      <c r="DC870" s="34">
        <f t="shared" si="1275"/>
        <v>141175.55177055279</v>
      </c>
      <c r="DD870" s="9">
        <f t="shared" si="1276"/>
        <v>32693.413500000002</v>
      </c>
      <c r="DE870" s="59">
        <f t="shared" si="1277"/>
        <v>1.7282517541178901E-2</v>
      </c>
      <c r="DF870" s="59">
        <f t="shared" si="1278"/>
        <v>1.4861051572650098E-4</v>
      </c>
      <c r="DG870" s="59">
        <f t="shared" si="1279"/>
        <v>0.79781174537552346</v>
      </c>
      <c r="DH870" s="59">
        <f t="shared" si="1280"/>
        <v>0.18475712656757107</v>
      </c>
      <c r="DI870" s="14">
        <f t="shared" si="1281"/>
        <v>2922.6692921263207</v>
      </c>
      <c r="DJ870" s="14">
        <f t="shared" si="1282"/>
        <v>25.131719945662052</v>
      </c>
      <c r="DK870" s="14">
        <f t="shared" si="1283"/>
        <v>134918.99450128892</v>
      </c>
      <c r="DL870" s="14">
        <f t="shared" si="1284"/>
        <v>31244.520888459738</v>
      </c>
      <c r="DM870">
        <f t="shared" si="1285"/>
        <v>190217.12239252418</v>
      </c>
      <c r="DN870" s="34">
        <f t="shared" si="1286"/>
        <v>3395.2567395999999</v>
      </c>
      <c r="DO870" s="34">
        <f t="shared" si="1287"/>
        <v>29.195448747186145</v>
      </c>
      <c r="DP870" s="34">
        <f t="shared" si="1288"/>
        <v>156735.01843490734</v>
      </c>
      <c r="DQ870" s="9">
        <f t="shared" si="1289"/>
        <v>36296.672500000001</v>
      </c>
      <c r="DR870" s="59">
        <f t="shared" si="1290"/>
        <v>1.7282517541178901E-2</v>
      </c>
      <c r="DS870" s="59">
        <f t="shared" si="1291"/>
        <v>1.4861051572650095E-4</v>
      </c>
      <c r="DT870" s="59">
        <f t="shared" si="1292"/>
        <v>0.79781174537552335</v>
      </c>
      <c r="DU870" s="59">
        <f t="shared" si="1293"/>
        <v>0.18475712656757107</v>
      </c>
      <c r="DV870" s="14">
        <f t="shared" si="1294"/>
        <v>3287.4307543813729</v>
      </c>
      <c r="DW870" s="14">
        <f t="shared" si="1295"/>
        <v>28.268264658763972</v>
      </c>
      <c r="DX870" s="14">
        <f t="shared" si="1296"/>
        <v>151757.45441628926</v>
      </c>
      <c r="DY870" s="14">
        <f t="shared" si="1297"/>
        <v>35143.968957194753</v>
      </c>
      <c r="DZ870" s="34" t="e">
        <f t="shared" si="1298"/>
        <v>#REF!</v>
      </c>
      <c r="EA870" s="34" t="e">
        <f t="shared" si="1299"/>
        <v>#REF!</v>
      </c>
      <c r="EB870" s="34" t="e">
        <f t="shared" si="1300"/>
        <v>#REF!</v>
      </c>
      <c r="EC870" s="34" t="e">
        <f t="shared" si="1301"/>
        <v>#REF!</v>
      </c>
      <c r="ED870" s="34" t="e">
        <f t="shared" si="1302"/>
        <v>#REF!</v>
      </c>
      <c r="EE870" s="59" t="e">
        <f t="shared" si="1303"/>
        <v>#REF!</v>
      </c>
      <c r="EF870" s="59" t="e">
        <f t="shared" si="1304"/>
        <v>#REF!</v>
      </c>
      <c r="EG870" s="59" t="e">
        <f t="shared" si="1305"/>
        <v>#REF!</v>
      </c>
      <c r="EH870" s="59" t="e">
        <f t="shared" si="1306"/>
        <v>#REF!</v>
      </c>
      <c r="EI870" s="14" t="e">
        <f t="shared" si="1307"/>
        <v>#REF!</v>
      </c>
      <c r="EJ870" s="14" t="e">
        <f t="shared" si="1308"/>
        <v>#REF!</v>
      </c>
      <c r="EK870" s="14" t="e">
        <f t="shared" si="1309"/>
        <v>#REF!</v>
      </c>
      <c r="EL870" s="14" t="e">
        <f t="shared" si="1310"/>
        <v>#REF!</v>
      </c>
      <c r="EM870" t="e">
        <f t="shared" si="1311"/>
        <v>#REF!</v>
      </c>
      <c r="EN870" s="34" t="e">
        <f t="shared" si="1312"/>
        <v>#REF!</v>
      </c>
      <c r="EO870" s="34" t="e">
        <f t="shared" si="1313"/>
        <v>#REF!</v>
      </c>
      <c r="EP870" s="34" t="e">
        <f t="shared" si="1314"/>
        <v>#REF!</v>
      </c>
      <c r="EQ870" s="34" t="e">
        <f t="shared" si="1315"/>
        <v>#REF!</v>
      </c>
      <c r="ER870" s="59" t="e">
        <f t="shared" si="1316"/>
        <v>#REF!</v>
      </c>
      <c r="ES870" s="59" t="e">
        <f t="shared" si="1317"/>
        <v>#REF!</v>
      </c>
      <c r="ET870" s="59" t="e">
        <f t="shared" si="1318"/>
        <v>#REF!</v>
      </c>
      <c r="EU870" s="59" t="e">
        <f t="shared" si="1319"/>
        <v>#REF!</v>
      </c>
      <c r="EV870" s="14" t="e">
        <f t="shared" si="1320"/>
        <v>#REF!</v>
      </c>
      <c r="EW870" s="14" t="e">
        <f t="shared" si="1321"/>
        <v>#REF!</v>
      </c>
      <c r="EX870" s="14" t="e">
        <f t="shared" si="1322"/>
        <v>#REF!</v>
      </c>
      <c r="EY870" s="14" t="e">
        <f t="shared" si="1323"/>
        <v>#REF!</v>
      </c>
    </row>
    <row r="871" spans="1:155" x14ac:dyDescent="0.2">
      <c r="A871" s="17">
        <v>30027794</v>
      </c>
      <c r="B871" t="s">
        <v>62</v>
      </c>
      <c r="C871" t="s">
        <v>989</v>
      </c>
      <c r="D871" t="s">
        <v>990</v>
      </c>
      <c r="E871" t="s">
        <v>884</v>
      </c>
      <c r="F871" t="s">
        <v>66</v>
      </c>
      <c r="G871" t="s">
        <v>42</v>
      </c>
      <c r="H871" t="s">
        <v>991</v>
      </c>
      <c r="I871" t="s">
        <v>68</v>
      </c>
      <c r="J871" s="19" t="s">
        <v>69</v>
      </c>
      <c r="K871" t="s">
        <v>70</v>
      </c>
      <c r="L871">
        <v>1974</v>
      </c>
      <c r="M871">
        <f t="shared" si="1232"/>
        <v>1974</v>
      </c>
      <c r="N871">
        <v>45</v>
      </c>
      <c r="O871" s="19">
        <f t="shared" si="1233"/>
        <v>45</v>
      </c>
      <c r="P871" t="s">
        <v>83</v>
      </c>
      <c r="Q871" s="19" t="str">
        <f t="shared" si="1234"/>
        <v>40-50</v>
      </c>
      <c r="R871" s="23">
        <v>217.4</v>
      </c>
      <c r="S871" s="15">
        <f t="shared" si="1235"/>
        <v>0.21740000000000001</v>
      </c>
      <c r="T871">
        <v>30357183</v>
      </c>
      <c r="U871" t="s">
        <v>45</v>
      </c>
      <c r="V871" t="s">
        <v>46</v>
      </c>
      <c r="W871" s="20" t="s">
        <v>87</v>
      </c>
      <c r="X871" t="s">
        <v>48</v>
      </c>
      <c r="Y871" t="s">
        <v>558</v>
      </c>
      <c r="Z871" t="s">
        <v>992</v>
      </c>
      <c r="AA871" t="s">
        <v>993</v>
      </c>
      <c r="AB871" t="s">
        <v>111</v>
      </c>
      <c r="AC871">
        <v>1974</v>
      </c>
      <c r="AD871">
        <v>90</v>
      </c>
      <c r="AE871" t="str">
        <f t="shared" si="1236"/>
        <v>&gt;80</v>
      </c>
      <c r="AF871">
        <v>-37.695144919999997</v>
      </c>
      <c r="AG871">
        <v>144.91461247000001</v>
      </c>
      <c r="AH871" t="s">
        <v>75</v>
      </c>
      <c r="AI871" t="s">
        <v>76</v>
      </c>
      <c r="AJ871" s="33" t="s">
        <v>722</v>
      </c>
      <c r="AL871" t="s">
        <v>48</v>
      </c>
      <c r="AM871" t="s">
        <v>86</v>
      </c>
      <c r="AN871">
        <v>220</v>
      </c>
      <c r="AO871" s="69">
        <v>2</v>
      </c>
      <c r="AP871">
        <v>2</v>
      </c>
      <c r="AQ871">
        <v>0</v>
      </c>
      <c r="AR871">
        <v>2</v>
      </c>
      <c r="AS871" s="82" t="str">
        <f t="shared" si="1237"/>
        <v>Gw-0-2</v>
      </c>
      <c r="AT871" s="14">
        <f t="shared" si="1238"/>
        <v>51448</v>
      </c>
      <c r="AU871" s="81">
        <f>VLOOKUP(C871,Bushfire_Vlookup!$F$2:$H$12575,3,FALSE)</f>
        <v>442.39583699999997</v>
      </c>
      <c r="AV871" s="14">
        <f>VLOOKUP(AS871,Safety_collateral_Vlookup!$J$3:$L$20,2,FALSE)</f>
        <v>93570.139925214826</v>
      </c>
      <c r="AW871" s="14">
        <f>VLOOKUP(AS871,Safety_collateral_Vlookup!$J$3:$L$20,3,FALSE)</f>
        <v>550000</v>
      </c>
      <c r="AX871" s="48">
        <f t="shared" si="1239"/>
        <v>742056.39165828319</v>
      </c>
      <c r="AY871" s="49">
        <f t="shared" si="1325"/>
        <v>16522.400000000001</v>
      </c>
      <c r="AZ871" s="14">
        <v>76000</v>
      </c>
      <c r="BA871" s="16">
        <f t="shared" si="1241"/>
        <v>44.912143009386234</v>
      </c>
      <c r="BB871" t="e">
        <f>IF(BA871&lt;=#REF!,#REF!,IF(BA871&lt;=#REF!,#REF!,IF(BA871&lt;=#REF!,#REF!,IF(BA871&lt;=#REF!,#REF!,#REF!))))</f>
        <v>#REF!</v>
      </c>
      <c r="BC871" s="51">
        <v>5</v>
      </c>
      <c r="BD871" s="21">
        <v>70</v>
      </c>
      <c r="BE871" s="21">
        <v>6.4399999999999999E-2</v>
      </c>
      <c r="BF871" s="26">
        <f t="shared" si="1242"/>
        <v>1077.6932483124606</v>
      </c>
      <c r="BG871" s="21">
        <v>7</v>
      </c>
      <c r="BH871" s="21">
        <f t="shared" si="1243"/>
        <v>10.5</v>
      </c>
      <c r="BI871" s="28">
        <f t="shared" si="1244"/>
        <v>1.1390624999999999E-6</v>
      </c>
      <c r="BJ871" s="27">
        <f t="shared" si="1245"/>
        <v>1.1390624999999999E-6</v>
      </c>
      <c r="BK871" s="28">
        <f t="shared" si="1246"/>
        <v>1.7463268216136599E-5</v>
      </c>
      <c r="BL871" s="35">
        <f t="shared" si="1247"/>
        <v>7.8431279953439616E-4</v>
      </c>
      <c r="BM871" s="21" t="str">
        <f t="shared" si="1248"/>
        <v>Cr1</v>
      </c>
      <c r="BN871" s="51">
        <v>1</v>
      </c>
      <c r="BO871" s="21">
        <v>0</v>
      </c>
      <c r="BP871" s="50" t="s">
        <v>5497</v>
      </c>
      <c r="BQ871" s="14">
        <v>51448</v>
      </c>
      <c r="BR871">
        <f>IFERROR(VLOOKUP(AO871,'Model Failure data- Lines'!$A$37:$E$41,3,FALSE),'Model Failure data- Lines'!$C$37)</f>
        <v>5.2310000000000009E-2</v>
      </c>
      <c r="BS871" s="14">
        <f t="shared" si="1249"/>
        <v>38816.969847644803</v>
      </c>
      <c r="BT871" s="34">
        <f t="shared" si="1231"/>
        <v>14737.161644784284</v>
      </c>
      <c r="BU871" s="34">
        <f t="shared" si="1250"/>
        <v>2.6339515561588986</v>
      </c>
      <c r="BV871" s="54">
        <f t="shared" si="1251"/>
        <v>24079.80820286052</v>
      </c>
      <c r="BW871">
        <f>IFERROR(VLOOKUP(AO871,'Model Failure data- Lines'!$A$37:$E$41,4,FALSE),'Model Failure data- Lines'!$D$37)</f>
        <v>5.571000000000001E-2</v>
      </c>
      <c r="BX871" s="14">
        <f t="shared" si="1252"/>
        <v>41339.961579282965</v>
      </c>
      <c r="BY871" s="34">
        <f t="shared" si="1253"/>
        <v>13144.817541307617</v>
      </c>
      <c r="BZ871" s="71">
        <f t="shared" si="1254"/>
        <v>3.1449627542848768</v>
      </c>
      <c r="CA871" s="71">
        <f t="shared" si="1255"/>
        <v>28195.144037975348</v>
      </c>
      <c r="CB871" s="57">
        <v>2</v>
      </c>
      <c r="CC871">
        <f>IFERROR(VLOOKUP(AO871,'Model Failure data- Lines'!$A$37:$E$41,5,FALSE),'Model Failure data- Lines'!$E$37)</f>
        <v>6.1850000000000002E-2</v>
      </c>
      <c r="CD871" s="14">
        <f t="shared" si="1256"/>
        <v>45896.187824064815</v>
      </c>
      <c r="CE871" s="34">
        <f t="shared" si="1257"/>
        <v>10457.695503938192</v>
      </c>
      <c r="CF871" s="34">
        <f t="shared" si="1258"/>
        <v>4.3887477701737527</v>
      </c>
      <c r="CG871" s="54">
        <f t="shared" si="1259"/>
        <v>35438.492320126621</v>
      </c>
      <c r="CH871" t="e">
        <f>IFERROR(VLOOKUP(AO871,'Model Failure data- Lines'!#REF!,3,FALSE),'Model Failure data- Lines'!#REF!)</f>
        <v>#REF!</v>
      </c>
      <c r="CI871" s="14" t="e">
        <f t="shared" si="1260"/>
        <v>#REF!</v>
      </c>
      <c r="CJ871" s="34">
        <f t="shared" si="1261"/>
        <v>14135.493242960494</v>
      </c>
      <c r="CK871" s="34" t="e">
        <f t="shared" si="1262"/>
        <v>#REF!</v>
      </c>
      <c r="CL871" s="54" t="e">
        <f t="shared" si="1263"/>
        <v>#REF!</v>
      </c>
      <c r="CM871" t="e">
        <f>IFERROR(VLOOKUP(AO871,'Model Failure data- Lines'!#REF!,4,FALSE),'Model Failure data- Lines'!#REF!)</f>
        <v>#REF!</v>
      </c>
      <c r="CN871" s="14" t="e">
        <f t="shared" si="1264"/>
        <v>#REF!</v>
      </c>
      <c r="CO871" s="34">
        <f t="shared" si="1265"/>
        <v>12093.410716468659</v>
      </c>
      <c r="CP871" s="34" t="e">
        <f t="shared" si="1266"/>
        <v>#REF!</v>
      </c>
      <c r="CQ871" s="54" t="e">
        <f t="shared" si="1267"/>
        <v>#REF!</v>
      </c>
      <c r="CR871" t="e">
        <f>IFERROR(VLOOKUP(AO871,'Model Failure data- Lines'!#REF!,5,FALSE),'Model Failure data- Lines'!#REF!)</f>
        <v>#REF!</v>
      </c>
      <c r="CS871" s="14" t="e">
        <f t="shared" si="1268"/>
        <v>#REF!</v>
      </c>
      <c r="CT871" s="34">
        <f t="shared" si="1269"/>
        <v>8851.654890161175</v>
      </c>
      <c r="CU871" s="34" t="e">
        <f t="shared" si="1270"/>
        <v>#REF!</v>
      </c>
      <c r="CV871" s="54" t="e">
        <f t="shared" si="1271"/>
        <v>#REF!</v>
      </c>
      <c r="CW871" t="s">
        <v>111</v>
      </c>
      <c r="CZ871">
        <f t="shared" si="1272"/>
        <v>28195.144037975348</v>
      </c>
      <c r="DA871" s="34">
        <f t="shared" si="1273"/>
        <v>3058.2013413600002</v>
      </c>
      <c r="DB871" s="34">
        <f t="shared" si="1274"/>
        <v>26.297145508581092</v>
      </c>
      <c r="DC871" s="34">
        <f t="shared" si="1275"/>
        <v>5562.0495924143779</v>
      </c>
      <c r="DD871" s="9">
        <f t="shared" si="1276"/>
        <v>32693.413500000002</v>
      </c>
      <c r="DE871" s="59">
        <f t="shared" si="1277"/>
        <v>7.3976879138963253E-2</v>
      </c>
      <c r="DF871" s="59">
        <f t="shared" si="1278"/>
        <v>6.3611925371889072E-4</v>
      </c>
      <c r="DG871" s="59">
        <f t="shared" si="1279"/>
        <v>0.13454414034099474</v>
      </c>
      <c r="DH871" s="59">
        <f t="shared" si="1280"/>
        <v>0.79084286126632308</v>
      </c>
      <c r="DI871" s="14">
        <f t="shared" si="1281"/>
        <v>2085.7887628029625</v>
      </c>
      <c r="DJ871" s="14">
        <f t="shared" si="1282"/>
        <v>17.935473983933512</v>
      </c>
      <c r="DK871" s="14">
        <f t="shared" si="1283"/>
        <v>3793.4914163799167</v>
      </c>
      <c r="DL871" s="14">
        <f t="shared" si="1284"/>
        <v>22297.928384808536</v>
      </c>
      <c r="DM871">
        <f t="shared" si="1285"/>
        <v>35438.492320126628</v>
      </c>
      <c r="DN871" s="34">
        <f t="shared" si="1286"/>
        <v>3395.2567395999999</v>
      </c>
      <c r="DO871" s="34">
        <f t="shared" si="1287"/>
        <v>29.195448747186145</v>
      </c>
      <c r="DP871" s="34">
        <f t="shared" si="1288"/>
        <v>6175.0631357176308</v>
      </c>
      <c r="DQ871" s="9">
        <f t="shared" si="1289"/>
        <v>36296.672500000001</v>
      </c>
      <c r="DR871" s="59">
        <f t="shared" si="1290"/>
        <v>7.3976879138963253E-2</v>
      </c>
      <c r="DS871" s="59">
        <f t="shared" si="1291"/>
        <v>6.3611925371889061E-4</v>
      </c>
      <c r="DT871" s="59">
        <f t="shared" si="1292"/>
        <v>0.13454414034099474</v>
      </c>
      <c r="DU871" s="59">
        <f t="shared" si="1293"/>
        <v>0.79084286126632319</v>
      </c>
      <c r="DV871" s="14">
        <f t="shared" si="1294"/>
        <v>2621.6290632330843</v>
      </c>
      <c r="DW871" s="14">
        <f t="shared" si="1295"/>
        <v>22.543107287601583</v>
      </c>
      <c r="DX871" s="14">
        <f t="shared" si="1296"/>
        <v>4768.0414841923812</v>
      </c>
      <c r="DY871" s="14">
        <f t="shared" si="1297"/>
        <v>28026.278665413556</v>
      </c>
      <c r="DZ871" s="34" t="e">
        <f t="shared" si="1298"/>
        <v>#REF!</v>
      </c>
      <c r="EA871" s="34" t="e">
        <f t="shared" si="1299"/>
        <v>#REF!</v>
      </c>
      <c r="EB871" s="34" t="e">
        <f t="shared" si="1300"/>
        <v>#REF!</v>
      </c>
      <c r="EC871" s="34" t="e">
        <f t="shared" si="1301"/>
        <v>#REF!</v>
      </c>
      <c r="ED871" s="34" t="e">
        <f t="shared" si="1302"/>
        <v>#REF!</v>
      </c>
      <c r="EE871" s="59" t="e">
        <f t="shared" si="1303"/>
        <v>#REF!</v>
      </c>
      <c r="EF871" s="59" t="e">
        <f t="shared" si="1304"/>
        <v>#REF!</v>
      </c>
      <c r="EG871" s="59" t="e">
        <f t="shared" si="1305"/>
        <v>#REF!</v>
      </c>
      <c r="EH871" s="59" t="e">
        <f t="shared" si="1306"/>
        <v>#REF!</v>
      </c>
      <c r="EI871" s="14" t="e">
        <f t="shared" si="1307"/>
        <v>#REF!</v>
      </c>
      <c r="EJ871" s="14" t="e">
        <f t="shared" si="1308"/>
        <v>#REF!</v>
      </c>
      <c r="EK871" s="14" t="e">
        <f t="shared" si="1309"/>
        <v>#REF!</v>
      </c>
      <c r="EL871" s="14" t="e">
        <f t="shared" si="1310"/>
        <v>#REF!</v>
      </c>
      <c r="EM871" t="e">
        <f t="shared" si="1311"/>
        <v>#REF!</v>
      </c>
      <c r="EN871" s="34" t="e">
        <f t="shared" si="1312"/>
        <v>#REF!</v>
      </c>
      <c r="EO871" s="34" t="e">
        <f t="shared" si="1313"/>
        <v>#REF!</v>
      </c>
      <c r="EP871" s="34" t="e">
        <f t="shared" si="1314"/>
        <v>#REF!</v>
      </c>
      <c r="EQ871" s="34" t="e">
        <f t="shared" si="1315"/>
        <v>#REF!</v>
      </c>
      <c r="ER871" s="59" t="e">
        <f t="shared" si="1316"/>
        <v>#REF!</v>
      </c>
      <c r="ES871" s="59" t="e">
        <f t="shared" si="1317"/>
        <v>#REF!</v>
      </c>
      <c r="ET871" s="59" t="e">
        <f t="shared" si="1318"/>
        <v>#REF!</v>
      </c>
      <c r="EU871" s="59" t="e">
        <f t="shared" si="1319"/>
        <v>#REF!</v>
      </c>
      <c r="EV871" s="14" t="e">
        <f t="shared" si="1320"/>
        <v>#REF!</v>
      </c>
      <c r="EW871" s="14" t="e">
        <f t="shared" si="1321"/>
        <v>#REF!</v>
      </c>
      <c r="EX871" s="14" t="e">
        <f t="shared" si="1322"/>
        <v>#REF!</v>
      </c>
      <c r="EY871" s="14" t="e">
        <f t="shared" si="1323"/>
        <v>#REF!</v>
      </c>
    </row>
    <row r="872" spans="1:155" x14ac:dyDescent="0.2">
      <c r="A872" s="17">
        <v>30053605</v>
      </c>
      <c r="B872" t="s">
        <v>62</v>
      </c>
      <c r="C872" t="s">
        <v>989</v>
      </c>
      <c r="D872" t="s">
        <v>990</v>
      </c>
      <c r="E872" t="s">
        <v>884</v>
      </c>
      <c r="F872" t="s">
        <v>66</v>
      </c>
      <c r="G872" t="s">
        <v>42</v>
      </c>
      <c r="H872" t="s">
        <v>1535</v>
      </c>
      <c r="I872" t="s">
        <v>68</v>
      </c>
      <c r="J872" s="19" t="s">
        <v>69</v>
      </c>
      <c r="K872" t="s">
        <v>70</v>
      </c>
      <c r="L872">
        <v>1974</v>
      </c>
      <c r="M872">
        <f t="shared" si="1232"/>
        <v>1974</v>
      </c>
      <c r="N872">
        <v>45</v>
      </c>
      <c r="O872" s="19">
        <f t="shared" si="1233"/>
        <v>45</v>
      </c>
      <c r="P872" t="s">
        <v>83</v>
      </c>
      <c r="Q872" s="19" t="str">
        <f t="shared" si="1234"/>
        <v>40-50</v>
      </c>
      <c r="R872" s="23">
        <v>217.4</v>
      </c>
      <c r="S872" s="15">
        <f t="shared" si="1235"/>
        <v>0.21740000000000001</v>
      </c>
      <c r="T872">
        <v>30357183</v>
      </c>
      <c r="U872" t="s">
        <v>45</v>
      </c>
      <c r="V872" t="s">
        <v>46</v>
      </c>
      <c r="W872" s="20" t="s">
        <v>87</v>
      </c>
      <c r="X872" t="s">
        <v>48</v>
      </c>
      <c r="Y872" t="s">
        <v>558</v>
      </c>
      <c r="Z872" t="s">
        <v>992</v>
      </c>
      <c r="AA872" t="s">
        <v>993</v>
      </c>
      <c r="AB872" t="s">
        <v>111</v>
      </c>
      <c r="AC872">
        <v>1974</v>
      </c>
      <c r="AD872">
        <v>90</v>
      </c>
      <c r="AE872" t="str">
        <f t="shared" si="1236"/>
        <v>&gt;80</v>
      </c>
      <c r="AF872">
        <v>-37.695144919999997</v>
      </c>
      <c r="AG872">
        <v>144.91461247000001</v>
      </c>
      <c r="AH872" t="s">
        <v>75</v>
      </c>
      <c r="AI872" t="s">
        <v>76</v>
      </c>
      <c r="AJ872" s="33" t="s">
        <v>722</v>
      </c>
      <c r="AL872" t="s">
        <v>78</v>
      </c>
      <c r="AM872" t="s">
        <v>79</v>
      </c>
      <c r="AN872">
        <v>220</v>
      </c>
      <c r="AO872" s="69">
        <v>2</v>
      </c>
      <c r="AP872">
        <v>2</v>
      </c>
      <c r="AQ872">
        <v>0</v>
      </c>
      <c r="AR872">
        <v>2</v>
      </c>
      <c r="AS872" s="82" t="str">
        <f t="shared" si="1237"/>
        <v>Gw-0-2</v>
      </c>
      <c r="AT872" s="14">
        <f t="shared" si="1238"/>
        <v>51448</v>
      </c>
      <c r="AU872" s="81">
        <f>VLOOKUP(C872,Bushfire_Vlookup!$F$2:$H$12575,3,FALSE)</f>
        <v>442.39583699999997</v>
      </c>
      <c r="AV872" s="14">
        <f>VLOOKUP(AS872,Safety_collateral_Vlookup!$J$3:$L$20,2,FALSE)</f>
        <v>93570.139925214826</v>
      </c>
      <c r="AW872" s="14">
        <f>VLOOKUP(AS872,Safety_collateral_Vlookup!$J$3:$L$20,3,FALSE)</f>
        <v>550000</v>
      </c>
      <c r="AX872" s="48">
        <f t="shared" si="1239"/>
        <v>742056.39165828319</v>
      </c>
      <c r="AY872" s="49">
        <f t="shared" si="1325"/>
        <v>16522.400000000001</v>
      </c>
      <c r="AZ872" s="14">
        <v>76000</v>
      </c>
      <c r="BA872" s="16">
        <f t="shared" si="1241"/>
        <v>44.912143009386234</v>
      </c>
      <c r="BB872" t="e">
        <f>IF(BA872&lt;=#REF!,#REF!,IF(BA872&lt;=#REF!,#REF!,IF(BA872&lt;=#REF!,#REF!,IF(BA872&lt;=#REF!,#REF!,#REF!))))</f>
        <v>#REF!</v>
      </c>
      <c r="BC872" s="51">
        <v>5</v>
      </c>
      <c r="BD872" s="21">
        <v>70</v>
      </c>
      <c r="BE872" s="21">
        <v>6.4399999999999999E-2</v>
      </c>
      <c r="BF872" s="26">
        <f t="shared" si="1242"/>
        <v>1077.6932483124606</v>
      </c>
      <c r="BG872" s="21">
        <v>7</v>
      </c>
      <c r="BH872" s="21">
        <f t="shared" si="1243"/>
        <v>10.5</v>
      </c>
      <c r="BI872" s="28">
        <f t="shared" si="1244"/>
        <v>1.1390624999999999E-6</v>
      </c>
      <c r="BJ872" s="27">
        <f t="shared" si="1245"/>
        <v>1.1390624999999999E-6</v>
      </c>
      <c r="BK872" s="28">
        <f t="shared" si="1246"/>
        <v>1.7463268216136599E-5</v>
      </c>
      <c r="BL872" s="35">
        <f t="shared" si="1247"/>
        <v>7.8431279953439616E-4</v>
      </c>
      <c r="BM872" s="21" t="str">
        <f t="shared" si="1248"/>
        <v>Cr1</v>
      </c>
      <c r="BN872" s="51">
        <v>1</v>
      </c>
      <c r="BO872" s="21">
        <v>0</v>
      </c>
      <c r="BP872" s="50" t="s">
        <v>5497</v>
      </c>
      <c r="BQ872" s="14">
        <v>51448</v>
      </c>
      <c r="BR872">
        <f>IFERROR(VLOOKUP(AO872,'Model Failure data- Lines'!$A$37:$E$41,3,FALSE),'Model Failure data- Lines'!$C$37)</f>
        <v>5.2310000000000009E-2</v>
      </c>
      <c r="BS872" s="14">
        <f t="shared" si="1249"/>
        <v>38816.969847644803</v>
      </c>
      <c r="BT872" s="34">
        <f t="shared" si="1231"/>
        <v>14737.161644784284</v>
      </c>
      <c r="BU872" s="34">
        <f t="shared" si="1250"/>
        <v>2.6339515561588986</v>
      </c>
      <c r="BV872" s="54">
        <f t="shared" si="1251"/>
        <v>24079.80820286052</v>
      </c>
      <c r="BW872">
        <f>IFERROR(VLOOKUP(AO872,'Model Failure data- Lines'!$A$37:$E$41,4,FALSE),'Model Failure data- Lines'!$D$37)</f>
        <v>5.571000000000001E-2</v>
      </c>
      <c r="BX872" s="14">
        <f t="shared" si="1252"/>
        <v>41339.961579282965</v>
      </c>
      <c r="BY872" s="34">
        <f t="shared" si="1253"/>
        <v>13144.817541307617</v>
      </c>
      <c r="BZ872" s="71">
        <f t="shared" si="1254"/>
        <v>3.1449627542848768</v>
      </c>
      <c r="CA872" s="71">
        <f t="shared" si="1255"/>
        <v>28195.144037975348</v>
      </c>
      <c r="CB872" s="57">
        <v>2</v>
      </c>
      <c r="CC872">
        <f>IFERROR(VLOOKUP(AO872,'Model Failure data- Lines'!$A$37:$E$41,5,FALSE),'Model Failure data- Lines'!$E$37)</f>
        <v>6.1850000000000002E-2</v>
      </c>
      <c r="CD872" s="14">
        <f t="shared" si="1256"/>
        <v>45896.187824064815</v>
      </c>
      <c r="CE872" s="34">
        <f t="shared" si="1257"/>
        <v>10457.695503938192</v>
      </c>
      <c r="CF872" s="34">
        <f t="shared" si="1258"/>
        <v>4.3887477701737527</v>
      </c>
      <c r="CG872" s="54">
        <f t="shared" si="1259"/>
        <v>35438.492320126621</v>
      </c>
      <c r="CH872" t="e">
        <f>IFERROR(VLOOKUP(AO872,'Model Failure data- Lines'!#REF!,3,FALSE),'Model Failure data- Lines'!#REF!)</f>
        <v>#REF!</v>
      </c>
      <c r="CI872" s="14" t="e">
        <f t="shared" si="1260"/>
        <v>#REF!</v>
      </c>
      <c r="CJ872" s="34">
        <f t="shared" si="1261"/>
        <v>14135.493242960494</v>
      </c>
      <c r="CK872" s="34" t="e">
        <f t="shared" si="1262"/>
        <v>#REF!</v>
      </c>
      <c r="CL872" s="54" t="e">
        <f t="shared" si="1263"/>
        <v>#REF!</v>
      </c>
      <c r="CM872" t="e">
        <f>IFERROR(VLOOKUP(AO872,'Model Failure data- Lines'!#REF!,4,FALSE),'Model Failure data- Lines'!#REF!)</f>
        <v>#REF!</v>
      </c>
      <c r="CN872" s="14" t="e">
        <f t="shared" si="1264"/>
        <v>#REF!</v>
      </c>
      <c r="CO872" s="34">
        <f t="shared" si="1265"/>
        <v>12093.410716468659</v>
      </c>
      <c r="CP872" s="34" t="e">
        <f t="shared" si="1266"/>
        <v>#REF!</v>
      </c>
      <c r="CQ872" s="54" t="e">
        <f t="shared" si="1267"/>
        <v>#REF!</v>
      </c>
      <c r="CR872" t="e">
        <f>IFERROR(VLOOKUP(AO872,'Model Failure data- Lines'!#REF!,5,FALSE),'Model Failure data- Lines'!#REF!)</f>
        <v>#REF!</v>
      </c>
      <c r="CS872" s="14" t="e">
        <f t="shared" si="1268"/>
        <v>#REF!</v>
      </c>
      <c r="CT872" s="34">
        <f t="shared" si="1269"/>
        <v>8851.654890161175</v>
      </c>
      <c r="CU872" s="34" t="e">
        <f t="shared" si="1270"/>
        <v>#REF!</v>
      </c>
      <c r="CV872" s="54" t="e">
        <f t="shared" si="1271"/>
        <v>#REF!</v>
      </c>
      <c r="CW872" t="s">
        <v>111</v>
      </c>
      <c r="CZ872">
        <f t="shared" si="1272"/>
        <v>28195.144037975348</v>
      </c>
      <c r="DA872" s="34">
        <f t="shared" si="1273"/>
        <v>3058.2013413600002</v>
      </c>
      <c r="DB872" s="34">
        <f t="shared" si="1274"/>
        <v>26.297145508581092</v>
      </c>
      <c r="DC872" s="34">
        <f t="shared" si="1275"/>
        <v>5562.0495924143779</v>
      </c>
      <c r="DD872" s="9">
        <f t="shared" si="1276"/>
        <v>32693.413500000002</v>
      </c>
      <c r="DE872" s="59">
        <f t="shared" si="1277"/>
        <v>7.3976879138963253E-2</v>
      </c>
      <c r="DF872" s="59">
        <f t="shared" si="1278"/>
        <v>6.3611925371889072E-4</v>
      </c>
      <c r="DG872" s="59">
        <f t="shared" si="1279"/>
        <v>0.13454414034099474</v>
      </c>
      <c r="DH872" s="59">
        <f t="shared" si="1280"/>
        <v>0.79084286126632308</v>
      </c>
      <c r="DI872" s="14">
        <f t="shared" si="1281"/>
        <v>2085.7887628029625</v>
      </c>
      <c r="DJ872" s="14">
        <f t="shared" si="1282"/>
        <v>17.935473983933512</v>
      </c>
      <c r="DK872" s="14">
        <f t="shared" si="1283"/>
        <v>3793.4914163799167</v>
      </c>
      <c r="DL872" s="14">
        <f t="shared" si="1284"/>
        <v>22297.928384808536</v>
      </c>
      <c r="DM872">
        <f t="shared" si="1285"/>
        <v>35438.492320126628</v>
      </c>
      <c r="DN872" s="34">
        <f t="shared" si="1286"/>
        <v>3395.2567395999999</v>
      </c>
      <c r="DO872" s="34">
        <f t="shared" si="1287"/>
        <v>29.195448747186145</v>
      </c>
      <c r="DP872" s="34">
        <f t="shared" si="1288"/>
        <v>6175.0631357176308</v>
      </c>
      <c r="DQ872" s="9">
        <f t="shared" si="1289"/>
        <v>36296.672500000001</v>
      </c>
      <c r="DR872" s="59">
        <f t="shared" si="1290"/>
        <v>7.3976879138963253E-2</v>
      </c>
      <c r="DS872" s="59">
        <f t="shared" si="1291"/>
        <v>6.3611925371889061E-4</v>
      </c>
      <c r="DT872" s="59">
        <f t="shared" si="1292"/>
        <v>0.13454414034099474</v>
      </c>
      <c r="DU872" s="59">
        <f t="shared" si="1293"/>
        <v>0.79084286126632319</v>
      </c>
      <c r="DV872" s="14">
        <f t="shared" si="1294"/>
        <v>2621.6290632330843</v>
      </c>
      <c r="DW872" s="14">
        <f t="shared" si="1295"/>
        <v>22.543107287601583</v>
      </c>
      <c r="DX872" s="14">
        <f t="shared" si="1296"/>
        <v>4768.0414841923812</v>
      </c>
      <c r="DY872" s="14">
        <f t="shared" si="1297"/>
        <v>28026.278665413556</v>
      </c>
      <c r="DZ872" s="34" t="e">
        <f t="shared" si="1298"/>
        <v>#REF!</v>
      </c>
      <c r="EA872" s="34" t="e">
        <f t="shared" si="1299"/>
        <v>#REF!</v>
      </c>
      <c r="EB872" s="34" t="e">
        <f t="shared" si="1300"/>
        <v>#REF!</v>
      </c>
      <c r="EC872" s="34" t="e">
        <f t="shared" si="1301"/>
        <v>#REF!</v>
      </c>
      <c r="ED872" s="34" t="e">
        <f t="shared" si="1302"/>
        <v>#REF!</v>
      </c>
      <c r="EE872" s="59" t="e">
        <f t="shared" si="1303"/>
        <v>#REF!</v>
      </c>
      <c r="EF872" s="59" t="e">
        <f t="shared" si="1304"/>
        <v>#REF!</v>
      </c>
      <c r="EG872" s="59" t="e">
        <f t="shared" si="1305"/>
        <v>#REF!</v>
      </c>
      <c r="EH872" s="59" t="e">
        <f t="shared" si="1306"/>
        <v>#REF!</v>
      </c>
      <c r="EI872" s="14" t="e">
        <f t="shared" si="1307"/>
        <v>#REF!</v>
      </c>
      <c r="EJ872" s="14" t="e">
        <f t="shared" si="1308"/>
        <v>#REF!</v>
      </c>
      <c r="EK872" s="14" t="e">
        <f t="shared" si="1309"/>
        <v>#REF!</v>
      </c>
      <c r="EL872" s="14" t="e">
        <f t="shared" si="1310"/>
        <v>#REF!</v>
      </c>
      <c r="EM872" t="e">
        <f t="shared" si="1311"/>
        <v>#REF!</v>
      </c>
      <c r="EN872" s="34" t="e">
        <f t="shared" si="1312"/>
        <v>#REF!</v>
      </c>
      <c r="EO872" s="34" t="e">
        <f t="shared" si="1313"/>
        <v>#REF!</v>
      </c>
      <c r="EP872" s="34" t="e">
        <f t="shared" si="1314"/>
        <v>#REF!</v>
      </c>
      <c r="EQ872" s="34" t="e">
        <f t="shared" si="1315"/>
        <v>#REF!</v>
      </c>
      <c r="ER872" s="59" t="e">
        <f t="shared" si="1316"/>
        <v>#REF!</v>
      </c>
      <c r="ES872" s="59" t="e">
        <f t="shared" si="1317"/>
        <v>#REF!</v>
      </c>
      <c r="ET872" s="59" t="e">
        <f t="shared" si="1318"/>
        <v>#REF!</v>
      </c>
      <c r="EU872" s="59" t="e">
        <f t="shared" si="1319"/>
        <v>#REF!</v>
      </c>
      <c r="EV872" s="14" t="e">
        <f t="shared" si="1320"/>
        <v>#REF!</v>
      </c>
      <c r="EW872" s="14" t="e">
        <f t="shared" si="1321"/>
        <v>#REF!</v>
      </c>
      <c r="EX872" s="14" t="e">
        <f t="shared" si="1322"/>
        <v>#REF!</v>
      </c>
      <c r="EY872" s="14" t="e">
        <f t="shared" si="1323"/>
        <v>#REF!</v>
      </c>
    </row>
    <row r="873" spans="1:155" x14ac:dyDescent="0.2">
      <c r="A873" s="17">
        <v>30196355</v>
      </c>
      <c r="B873" t="s">
        <v>62</v>
      </c>
      <c r="C873" t="s">
        <v>3503</v>
      </c>
      <c r="D873" t="s">
        <v>3504</v>
      </c>
      <c r="E873" t="s">
        <v>1654</v>
      </c>
      <c r="F873" t="s">
        <v>66</v>
      </c>
      <c r="G873" t="s">
        <v>42</v>
      </c>
      <c r="H873" t="s">
        <v>3505</v>
      </c>
      <c r="I873" t="s">
        <v>68</v>
      </c>
      <c r="J873" s="19" t="s">
        <v>69</v>
      </c>
      <c r="K873" t="s">
        <v>70</v>
      </c>
      <c r="L873">
        <v>1966</v>
      </c>
      <c r="M873">
        <f t="shared" si="1232"/>
        <v>1966</v>
      </c>
      <c r="N873">
        <v>53</v>
      </c>
      <c r="O873" s="19">
        <f t="shared" si="1233"/>
        <v>53</v>
      </c>
      <c r="P873" t="s">
        <v>80</v>
      </c>
      <c r="Q873" s="19" t="str">
        <f t="shared" si="1234"/>
        <v>50-60</v>
      </c>
      <c r="R873" s="23">
        <v>189.8</v>
      </c>
      <c r="S873" s="15">
        <f t="shared" si="1235"/>
        <v>0.18980000000000002</v>
      </c>
      <c r="T873">
        <v>30369866</v>
      </c>
      <c r="U873" t="s">
        <v>45</v>
      </c>
      <c r="V873" t="s">
        <v>46</v>
      </c>
      <c r="W873" t="s">
        <v>47</v>
      </c>
      <c r="X873" t="s">
        <v>48</v>
      </c>
      <c r="Y873" t="s">
        <v>175</v>
      </c>
      <c r="Z873" t="s">
        <v>3506</v>
      </c>
      <c r="AA873" t="s">
        <v>3507</v>
      </c>
      <c r="AB873" t="s">
        <v>506</v>
      </c>
      <c r="AC873">
        <v>1966</v>
      </c>
      <c r="AD873">
        <v>106</v>
      </c>
      <c r="AE873" t="str">
        <f t="shared" si="1236"/>
        <v>&gt;80</v>
      </c>
      <c r="AF873">
        <v>-37.695295989999998</v>
      </c>
      <c r="AG873">
        <v>144.91218852</v>
      </c>
      <c r="AH873" t="s">
        <v>75</v>
      </c>
      <c r="AI873" t="s">
        <v>76</v>
      </c>
      <c r="AJ873" s="33" t="s">
        <v>722</v>
      </c>
      <c r="AL873" t="s">
        <v>48</v>
      </c>
      <c r="AM873" t="s">
        <v>86</v>
      </c>
      <c r="AN873">
        <v>220</v>
      </c>
      <c r="AO873" s="69">
        <v>2</v>
      </c>
      <c r="AP873">
        <v>2</v>
      </c>
      <c r="AQ873">
        <v>0</v>
      </c>
      <c r="AR873">
        <v>2</v>
      </c>
      <c r="AS873" s="82" t="str">
        <f t="shared" si="1237"/>
        <v>Gw-0-2</v>
      </c>
      <c r="AT873" s="14">
        <f t="shared" si="1238"/>
        <v>51448</v>
      </c>
      <c r="AU873" s="81">
        <f>VLOOKUP(C873,Bushfire_Vlookup!$F$2:$H$12575,3,FALSE)</f>
        <v>442.39583699999997</v>
      </c>
      <c r="AV873" s="14">
        <f>VLOOKUP(AS873,Safety_collateral_Vlookup!$J$3:$L$20,2,FALSE)</f>
        <v>93570.139925214826</v>
      </c>
      <c r="AW873" s="14">
        <f>VLOOKUP(AS873,Safety_collateral_Vlookup!$J$3:$L$20,3,FALSE)</f>
        <v>550000</v>
      </c>
      <c r="AX873" s="48">
        <f t="shared" si="1239"/>
        <v>742056.39165828319</v>
      </c>
      <c r="AY873" s="49">
        <f t="shared" si="1325"/>
        <v>14424.800000000001</v>
      </c>
      <c r="AZ873" s="14">
        <v>76000</v>
      </c>
      <c r="BA873" s="16">
        <f t="shared" si="1241"/>
        <v>51.443097419602566</v>
      </c>
      <c r="BB873" t="e">
        <f>IF(BA873&lt;=#REF!,#REF!,IF(BA873&lt;=#REF!,#REF!,IF(BA873&lt;=#REF!,#REF!,IF(BA873&lt;=#REF!,#REF!,#REF!))))</f>
        <v>#REF!</v>
      </c>
      <c r="BC873" s="51">
        <v>5</v>
      </c>
      <c r="BD873" s="21">
        <v>70</v>
      </c>
      <c r="BE873" s="21">
        <v>6.4399999999999999E-2</v>
      </c>
      <c r="BF873" s="26">
        <f t="shared" si="1242"/>
        <v>940.87478624519315</v>
      </c>
      <c r="BG873" s="21">
        <v>7</v>
      </c>
      <c r="BH873" s="21">
        <f t="shared" si="1243"/>
        <v>10.5</v>
      </c>
      <c r="BI873" s="28">
        <f t="shared" si="1244"/>
        <v>1.1390624999999999E-6</v>
      </c>
      <c r="BJ873" s="27">
        <f t="shared" si="1245"/>
        <v>1.1390624999999999E-6</v>
      </c>
      <c r="BK873" s="28">
        <f t="shared" si="1246"/>
        <v>1.7463268216136603E-5</v>
      </c>
      <c r="BL873" s="35">
        <f t="shared" si="1247"/>
        <v>8.9836460810736429E-4</v>
      </c>
      <c r="BM873" s="21" t="str">
        <f t="shared" si="1248"/>
        <v>Cr1</v>
      </c>
      <c r="BN873" s="51">
        <v>1</v>
      </c>
      <c r="BO873" s="21">
        <v>0</v>
      </c>
      <c r="BP873" s="50" t="s">
        <v>5497</v>
      </c>
      <c r="BQ873" s="14">
        <v>51448</v>
      </c>
      <c r="BR873">
        <f>IFERROR(VLOOKUP(AO873,'Model Failure data- Lines'!$A$37:$E$41,3,FALSE),'Model Failure data- Lines'!$C$37)</f>
        <v>5.2310000000000009E-2</v>
      </c>
      <c r="BS873" s="14">
        <f t="shared" si="1249"/>
        <v>38816.969847644803</v>
      </c>
      <c r="BT873" s="34">
        <f t="shared" si="1231"/>
        <v>12866.206440570639</v>
      </c>
      <c r="BU873" s="34">
        <f t="shared" si="1250"/>
        <v>3.0169708551577696</v>
      </c>
      <c r="BV873" s="54">
        <f t="shared" si="1251"/>
        <v>25950.763407074162</v>
      </c>
      <c r="BW873">
        <f>IFERROR(VLOOKUP(AO873,'Model Failure data- Lines'!$A$37:$E$41,4,FALSE),'Model Failure data- Lines'!$D$37)</f>
        <v>5.571000000000001E-2</v>
      </c>
      <c r="BX873" s="14">
        <f t="shared" si="1252"/>
        <v>41339.961579282965</v>
      </c>
      <c r="BY873" s="34">
        <f t="shared" si="1253"/>
        <v>11476.018258234526</v>
      </c>
      <c r="BZ873" s="71">
        <f t="shared" si="1254"/>
        <v>3.602291373980675</v>
      </c>
      <c r="CA873" s="71">
        <f t="shared" si="1255"/>
        <v>29863.943321048439</v>
      </c>
      <c r="CB873" s="57">
        <v>2</v>
      </c>
      <c r="CC873">
        <f>IFERROR(VLOOKUP(AO873,'Model Failure data- Lines'!$A$37:$E$41,5,FALSE),'Model Failure data- Lines'!$E$37)</f>
        <v>6.1850000000000002E-2</v>
      </c>
      <c r="CD873" s="14">
        <f t="shared" si="1256"/>
        <v>45896.187824064815</v>
      </c>
      <c r="CE873" s="34">
        <f t="shared" si="1257"/>
        <v>9130.0395889947977</v>
      </c>
      <c r="CF873" s="34">
        <f t="shared" si="1258"/>
        <v>5.0269429148354776</v>
      </c>
      <c r="CG873" s="54">
        <f t="shared" si="1259"/>
        <v>36766.148235070017</v>
      </c>
      <c r="CH873" t="e">
        <f>IFERROR(VLOOKUP(AO873,'Model Failure data- Lines'!#REF!,3,FALSE),'Model Failure data- Lines'!#REF!)</f>
        <v>#REF!</v>
      </c>
      <c r="CI873" s="14" t="e">
        <f t="shared" si="1260"/>
        <v>#REF!</v>
      </c>
      <c r="CJ873" s="34">
        <f t="shared" si="1261"/>
        <v>12340.922803651802</v>
      </c>
      <c r="CK873" s="34" t="e">
        <f t="shared" si="1262"/>
        <v>#REF!</v>
      </c>
      <c r="CL873" s="54" t="e">
        <f t="shared" si="1263"/>
        <v>#REF!</v>
      </c>
      <c r="CM873" t="e">
        <f>IFERROR(VLOOKUP(AO873,'Model Failure data- Lines'!#REF!,4,FALSE),'Model Failure data- Lines'!#REF!)</f>
        <v>#REF!</v>
      </c>
      <c r="CN873" s="14" t="e">
        <f t="shared" si="1264"/>
        <v>#REF!</v>
      </c>
      <c r="CO873" s="34">
        <f t="shared" si="1265"/>
        <v>10558.092704626271</v>
      </c>
      <c r="CP873" s="34" t="e">
        <f t="shared" si="1266"/>
        <v>#REF!</v>
      </c>
      <c r="CQ873" s="54" t="e">
        <f t="shared" si="1267"/>
        <v>#REF!</v>
      </c>
      <c r="CR873" t="e">
        <f>IFERROR(VLOOKUP(AO873,'Model Failure data- Lines'!#REF!,5,FALSE),'Model Failure data- Lines'!#REF!)</f>
        <v>#REF!</v>
      </c>
      <c r="CS873" s="14" t="e">
        <f t="shared" si="1268"/>
        <v>#REF!</v>
      </c>
      <c r="CT873" s="34">
        <f t="shared" si="1269"/>
        <v>7727.8937357524892</v>
      </c>
      <c r="CU873" s="34" t="e">
        <f t="shared" si="1270"/>
        <v>#REF!</v>
      </c>
      <c r="CV873" s="54" t="e">
        <f t="shared" si="1271"/>
        <v>#REF!</v>
      </c>
      <c r="CW873" t="s">
        <v>506</v>
      </c>
      <c r="CZ873">
        <f t="shared" si="1272"/>
        <v>29863.943321048439</v>
      </c>
      <c r="DA873" s="34">
        <f t="shared" si="1273"/>
        <v>3058.2013413600002</v>
      </c>
      <c r="DB873" s="34">
        <f t="shared" si="1274"/>
        <v>26.297145508581092</v>
      </c>
      <c r="DC873" s="34">
        <f t="shared" si="1275"/>
        <v>5562.0495924143779</v>
      </c>
      <c r="DD873" s="9">
        <f t="shared" si="1276"/>
        <v>32693.413500000002</v>
      </c>
      <c r="DE873" s="59">
        <f t="shared" si="1277"/>
        <v>7.3976879138963253E-2</v>
      </c>
      <c r="DF873" s="59">
        <f t="shared" si="1278"/>
        <v>6.3611925371889072E-4</v>
      </c>
      <c r="DG873" s="59">
        <f t="shared" si="1279"/>
        <v>0.13454414034099474</v>
      </c>
      <c r="DH873" s="59">
        <f t="shared" si="1280"/>
        <v>0.79084286126632308</v>
      </c>
      <c r="DI873" s="14">
        <f t="shared" si="1281"/>
        <v>2209.2413256740492</v>
      </c>
      <c r="DJ873" s="14">
        <f t="shared" si="1282"/>
        <v>18.997029338488584</v>
      </c>
      <c r="DK873" s="14">
        <f t="shared" si="1283"/>
        <v>4018.0185813226535</v>
      </c>
      <c r="DL873" s="14">
        <f t="shared" si="1284"/>
        <v>23617.686384713244</v>
      </c>
      <c r="DM873">
        <f t="shared" si="1285"/>
        <v>36766.148235070017</v>
      </c>
      <c r="DN873" s="34">
        <f t="shared" si="1286"/>
        <v>3395.2567395999999</v>
      </c>
      <c r="DO873" s="34">
        <f t="shared" si="1287"/>
        <v>29.195448747186145</v>
      </c>
      <c r="DP873" s="34">
        <f t="shared" si="1288"/>
        <v>6175.0631357176308</v>
      </c>
      <c r="DQ873" s="9">
        <f t="shared" si="1289"/>
        <v>36296.672500000001</v>
      </c>
      <c r="DR873" s="59">
        <f t="shared" si="1290"/>
        <v>7.3976879138963253E-2</v>
      </c>
      <c r="DS873" s="59">
        <f t="shared" si="1291"/>
        <v>6.3611925371889061E-4</v>
      </c>
      <c r="DT873" s="59">
        <f t="shared" si="1292"/>
        <v>0.13454414034099474</v>
      </c>
      <c r="DU873" s="59">
        <f t="shared" si="1293"/>
        <v>0.79084286126632319</v>
      </c>
      <c r="DV873" s="14">
        <f t="shared" si="1294"/>
        <v>2719.8449043909818</v>
      </c>
      <c r="DW873" s="14">
        <f t="shared" si="1295"/>
        <v>23.387654777410845</v>
      </c>
      <c r="DX873" s="14">
        <f t="shared" si="1296"/>
        <v>4946.6698079370772</v>
      </c>
      <c r="DY873" s="14">
        <f t="shared" si="1297"/>
        <v>29076.24586796455</v>
      </c>
      <c r="DZ873" s="34" t="e">
        <f t="shared" si="1298"/>
        <v>#REF!</v>
      </c>
      <c r="EA873" s="34" t="e">
        <f t="shared" si="1299"/>
        <v>#REF!</v>
      </c>
      <c r="EB873" s="34" t="e">
        <f t="shared" si="1300"/>
        <v>#REF!</v>
      </c>
      <c r="EC873" s="34" t="e">
        <f t="shared" si="1301"/>
        <v>#REF!</v>
      </c>
      <c r="ED873" s="34" t="e">
        <f t="shared" si="1302"/>
        <v>#REF!</v>
      </c>
      <c r="EE873" s="59" t="e">
        <f t="shared" si="1303"/>
        <v>#REF!</v>
      </c>
      <c r="EF873" s="59" t="e">
        <f t="shared" si="1304"/>
        <v>#REF!</v>
      </c>
      <c r="EG873" s="59" t="e">
        <f t="shared" si="1305"/>
        <v>#REF!</v>
      </c>
      <c r="EH873" s="59" t="e">
        <f t="shared" si="1306"/>
        <v>#REF!</v>
      </c>
      <c r="EI873" s="14" t="e">
        <f t="shared" si="1307"/>
        <v>#REF!</v>
      </c>
      <c r="EJ873" s="14" t="e">
        <f t="shared" si="1308"/>
        <v>#REF!</v>
      </c>
      <c r="EK873" s="14" t="e">
        <f t="shared" si="1309"/>
        <v>#REF!</v>
      </c>
      <c r="EL873" s="14" t="e">
        <f t="shared" si="1310"/>
        <v>#REF!</v>
      </c>
      <c r="EM873" t="e">
        <f t="shared" si="1311"/>
        <v>#REF!</v>
      </c>
      <c r="EN873" s="34" t="e">
        <f t="shared" si="1312"/>
        <v>#REF!</v>
      </c>
      <c r="EO873" s="34" t="e">
        <f t="shared" si="1313"/>
        <v>#REF!</v>
      </c>
      <c r="EP873" s="34" t="e">
        <f t="shared" si="1314"/>
        <v>#REF!</v>
      </c>
      <c r="EQ873" s="34" t="e">
        <f t="shared" si="1315"/>
        <v>#REF!</v>
      </c>
      <c r="ER873" s="59" t="e">
        <f t="shared" si="1316"/>
        <v>#REF!</v>
      </c>
      <c r="ES873" s="59" t="e">
        <f t="shared" si="1317"/>
        <v>#REF!</v>
      </c>
      <c r="ET873" s="59" t="e">
        <f t="shared" si="1318"/>
        <v>#REF!</v>
      </c>
      <c r="EU873" s="59" t="e">
        <f t="shared" si="1319"/>
        <v>#REF!</v>
      </c>
      <c r="EV873" s="14" t="e">
        <f t="shared" si="1320"/>
        <v>#REF!</v>
      </c>
      <c r="EW873" s="14" t="e">
        <f t="shared" si="1321"/>
        <v>#REF!</v>
      </c>
      <c r="EX873" s="14" t="e">
        <f t="shared" si="1322"/>
        <v>#REF!</v>
      </c>
      <c r="EY873" s="14" t="e">
        <f t="shared" si="1323"/>
        <v>#REF!</v>
      </c>
    </row>
    <row r="874" spans="1:155" x14ac:dyDescent="0.2">
      <c r="A874" s="17">
        <v>30220604</v>
      </c>
      <c r="B874" t="s">
        <v>62</v>
      </c>
      <c r="C874" t="s">
        <v>3503</v>
      </c>
      <c r="D874" t="s">
        <v>3504</v>
      </c>
      <c r="E874" t="s">
        <v>1654</v>
      </c>
      <c r="F874" t="s">
        <v>66</v>
      </c>
      <c r="G874" t="s">
        <v>42</v>
      </c>
      <c r="H874" t="s">
        <v>3819</v>
      </c>
      <c r="I874" t="s">
        <v>68</v>
      </c>
      <c r="J874" s="19" t="s">
        <v>69</v>
      </c>
      <c r="K874" t="s">
        <v>70</v>
      </c>
      <c r="L874">
        <v>1966</v>
      </c>
      <c r="M874">
        <f t="shared" si="1232"/>
        <v>1966</v>
      </c>
      <c r="N874">
        <v>53</v>
      </c>
      <c r="O874" s="19">
        <f t="shared" si="1233"/>
        <v>53</v>
      </c>
      <c r="P874" t="s">
        <v>80</v>
      </c>
      <c r="Q874" s="19" t="str">
        <f t="shared" si="1234"/>
        <v>50-60</v>
      </c>
      <c r="R874" s="23">
        <v>189.8</v>
      </c>
      <c r="S874" s="15">
        <f t="shared" si="1235"/>
        <v>0.18980000000000002</v>
      </c>
      <c r="T874">
        <v>30369866</v>
      </c>
      <c r="U874" t="s">
        <v>45</v>
      </c>
      <c r="V874" t="s">
        <v>46</v>
      </c>
      <c r="W874" t="s">
        <v>47</v>
      </c>
      <c r="X874" t="s">
        <v>48</v>
      </c>
      <c r="Y874" t="s">
        <v>175</v>
      </c>
      <c r="Z874" t="s">
        <v>3506</v>
      </c>
      <c r="AA874" t="s">
        <v>3507</v>
      </c>
      <c r="AB874" t="s">
        <v>506</v>
      </c>
      <c r="AC874">
        <v>1966</v>
      </c>
      <c r="AD874">
        <v>106</v>
      </c>
      <c r="AE874" t="str">
        <f t="shared" si="1236"/>
        <v>&gt;80</v>
      </c>
      <c r="AF874">
        <v>-37.695295989999998</v>
      </c>
      <c r="AG874">
        <v>144.91218852</v>
      </c>
      <c r="AH874" t="s">
        <v>75</v>
      </c>
      <c r="AI874" t="s">
        <v>76</v>
      </c>
      <c r="AJ874" s="33" t="s">
        <v>722</v>
      </c>
      <c r="AL874" t="s">
        <v>78</v>
      </c>
      <c r="AM874" t="s">
        <v>79</v>
      </c>
      <c r="AN874">
        <v>220</v>
      </c>
      <c r="AO874" s="69">
        <v>2</v>
      </c>
      <c r="AP874">
        <v>2</v>
      </c>
      <c r="AQ874">
        <v>0</v>
      </c>
      <c r="AR874">
        <v>2</v>
      </c>
      <c r="AS874" s="82" t="str">
        <f t="shared" si="1237"/>
        <v>Gw-0-2</v>
      </c>
      <c r="AT874" s="14">
        <f t="shared" si="1238"/>
        <v>51448</v>
      </c>
      <c r="AU874" s="81">
        <f>VLOOKUP(C874,Bushfire_Vlookup!$F$2:$H$12575,3,FALSE)</f>
        <v>442.39583699999997</v>
      </c>
      <c r="AV874" s="14">
        <f>VLOOKUP(AS874,Safety_collateral_Vlookup!$J$3:$L$20,2,FALSE)</f>
        <v>93570.139925214826</v>
      </c>
      <c r="AW874" s="14">
        <f>VLOOKUP(AS874,Safety_collateral_Vlookup!$J$3:$L$20,3,FALSE)</f>
        <v>550000</v>
      </c>
      <c r="AX874" s="48">
        <f t="shared" si="1239"/>
        <v>742056.39165828319</v>
      </c>
      <c r="AY874" s="49">
        <f t="shared" si="1325"/>
        <v>14424.800000000001</v>
      </c>
      <c r="AZ874" s="14">
        <v>76000</v>
      </c>
      <c r="BA874" s="16">
        <f t="shared" si="1241"/>
        <v>51.443097419602566</v>
      </c>
      <c r="BB874" t="e">
        <f>IF(BA874&lt;=#REF!,#REF!,IF(BA874&lt;=#REF!,#REF!,IF(BA874&lt;=#REF!,#REF!,IF(BA874&lt;=#REF!,#REF!,#REF!))))</f>
        <v>#REF!</v>
      </c>
      <c r="BC874" s="51">
        <v>5</v>
      </c>
      <c r="BD874" s="21">
        <v>70</v>
      </c>
      <c r="BE874" s="21">
        <v>6.4399999999999999E-2</v>
      </c>
      <c r="BF874" s="26">
        <f t="shared" si="1242"/>
        <v>940.87478624519315</v>
      </c>
      <c r="BG874" s="21">
        <v>7</v>
      </c>
      <c r="BH874" s="21">
        <f t="shared" si="1243"/>
        <v>10.5</v>
      </c>
      <c r="BI874" s="28">
        <f t="shared" si="1244"/>
        <v>1.1390624999999999E-6</v>
      </c>
      <c r="BJ874" s="27">
        <f t="shared" si="1245"/>
        <v>1.1390624999999999E-6</v>
      </c>
      <c r="BK874" s="28">
        <f t="shared" si="1246"/>
        <v>1.7463268216136603E-5</v>
      </c>
      <c r="BL874" s="35">
        <f t="shared" si="1247"/>
        <v>8.9836460810736429E-4</v>
      </c>
      <c r="BM874" s="21" t="str">
        <f t="shared" si="1248"/>
        <v>Cr1</v>
      </c>
      <c r="BN874" s="51">
        <v>1</v>
      </c>
      <c r="BO874" s="21">
        <v>0</v>
      </c>
      <c r="BP874" s="50" t="s">
        <v>5497</v>
      </c>
      <c r="BQ874" s="14">
        <v>51448</v>
      </c>
      <c r="BR874">
        <f>IFERROR(VLOOKUP(AO874,'Model Failure data- Lines'!$A$37:$E$41,3,FALSE),'Model Failure data- Lines'!$C$37)</f>
        <v>5.2310000000000009E-2</v>
      </c>
      <c r="BS874" s="14">
        <f t="shared" si="1249"/>
        <v>38816.969847644803</v>
      </c>
      <c r="BT874" s="34">
        <f t="shared" si="1231"/>
        <v>12866.206440570639</v>
      </c>
      <c r="BU874" s="34">
        <f t="shared" si="1250"/>
        <v>3.0169708551577696</v>
      </c>
      <c r="BV874" s="54">
        <f t="shared" si="1251"/>
        <v>25950.763407074162</v>
      </c>
      <c r="BW874">
        <f>IFERROR(VLOOKUP(AO874,'Model Failure data- Lines'!$A$37:$E$41,4,FALSE),'Model Failure data- Lines'!$D$37)</f>
        <v>5.571000000000001E-2</v>
      </c>
      <c r="BX874" s="14">
        <f t="shared" si="1252"/>
        <v>41339.961579282965</v>
      </c>
      <c r="BY874" s="34">
        <f t="shared" si="1253"/>
        <v>11476.018258234526</v>
      </c>
      <c r="BZ874" s="71">
        <f t="shared" si="1254"/>
        <v>3.602291373980675</v>
      </c>
      <c r="CA874" s="71">
        <f t="shared" si="1255"/>
        <v>29863.943321048439</v>
      </c>
      <c r="CB874" s="57">
        <v>2</v>
      </c>
      <c r="CC874">
        <f>IFERROR(VLOOKUP(AO874,'Model Failure data- Lines'!$A$37:$E$41,5,FALSE),'Model Failure data- Lines'!$E$37)</f>
        <v>6.1850000000000002E-2</v>
      </c>
      <c r="CD874" s="14">
        <f t="shared" si="1256"/>
        <v>45896.187824064815</v>
      </c>
      <c r="CE874" s="34">
        <f t="shared" si="1257"/>
        <v>9130.0395889947977</v>
      </c>
      <c r="CF874" s="34">
        <f t="shared" si="1258"/>
        <v>5.0269429148354776</v>
      </c>
      <c r="CG874" s="54">
        <f t="shared" si="1259"/>
        <v>36766.148235070017</v>
      </c>
      <c r="CH874" t="e">
        <f>IFERROR(VLOOKUP(AO874,'Model Failure data- Lines'!#REF!,3,FALSE),'Model Failure data- Lines'!#REF!)</f>
        <v>#REF!</v>
      </c>
      <c r="CI874" s="14" t="e">
        <f t="shared" si="1260"/>
        <v>#REF!</v>
      </c>
      <c r="CJ874" s="34">
        <f t="shared" si="1261"/>
        <v>12340.922803651802</v>
      </c>
      <c r="CK874" s="34" t="e">
        <f t="shared" si="1262"/>
        <v>#REF!</v>
      </c>
      <c r="CL874" s="54" t="e">
        <f t="shared" si="1263"/>
        <v>#REF!</v>
      </c>
      <c r="CM874" t="e">
        <f>IFERROR(VLOOKUP(AO874,'Model Failure data- Lines'!#REF!,4,FALSE),'Model Failure data- Lines'!#REF!)</f>
        <v>#REF!</v>
      </c>
      <c r="CN874" s="14" t="e">
        <f t="shared" si="1264"/>
        <v>#REF!</v>
      </c>
      <c r="CO874" s="34">
        <f t="shared" si="1265"/>
        <v>10558.092704626271</v>
      </c>
      <c r="CP874" s="34" t="e">
        <f t="shared" si="1266"/>
        <v>#REF!</v>
      </c>
      <c r="CQ874" s="54" t="e">
        <f t="shared" si="1267"/>
        <v>#REF!</v>
      </c>
      <c r="CR874" t="e">
        <f>IFERROR(VLOOKUP(AO874,'Model Failure data- Lines'!#REF!,5,FALSE),'Model Failure data- Lines'!#REF!)</f>
        <v>#REF!</v>
      </c>
      <c r="CS874" s="14" t="e">
        <f t="shared" si="1268"/>
        <v>#REF!</v>
      </c>
      <c r="CT874" s="34">
        <f t="shared" si="1269"/>
        <v>7727.8937357524892</v>
      </c>
      <c r="CU874" s="34" t="e">
        <f t="shared" si="1270"/>
        <v>#REF!</v>
      </c>
      <c r="CV874" s="54" t="e">
        <f t="shared" si="1271"/>
        <v>#REF!</v>
      </c>
      <c r="CW874" t="s">
        <v>506</v>
      </c>
      <c r="CZ874">
        <f t="shared" si="1272"/>
        <v>29863.943321048439</v>
      </c>
      <c r="DA874" s="34">
        <f t="shared" si="1273"/>
        <v>3058.2013413600002</v>
      </c>
      <c r="DB874" s="34">
        <f t="shared" si="1274"/>
        <v>26.297145508581092</v>
      </c>
      <c r="DC874" s="34">
        <f t="shared" si="1275"/>
        <v>5562.0495924143779</v>
      </c>
      <c r="DD874" s="9">
        <f t="shared" si="1276"/>
        <v>32693.413500000002</v>
      </c>
      <c r="DE874" s="59">
        <f t="shared" si="1277"/>
        <v>7.3976879138963253E-2</v>
      </c>
      <c r="DF874" s="59">
        <f t="shared" si="1278"/>
        <v>6.3611925371889072E-4</v>
      </c>
      <c r="DG874" s="59">
        <f t="shared" si="1279"/>
        <v>0.13454414034099474</v>
      </c>
      <c r="DH874" s="59">
        <f t="shared" si="1280"/>
        <v>0.79084286126632308</v>
      </c>
      <c r="DI874" s="14">
        <f t="shared" si="1281"/>
        <v>2209.2413256740492</v>
      </c>
      <c r="DJ874" s="14">
        <f t="shared" si="1282"/>
        <v>18.997029338488584</v>
      </c>
      <c r="DK874" s="14">
        <f t="shared" si="1283"/>
        <v>4018.0185813226535</v>
      </c>
      <c r="DL874" s="14">
        <f t="shared" si="1284"/>
        <v>23617.686384713244</v>
      </c>
      <c r="DM874">
        <f t="shared" si="1285"/>
        <v>36766.148235070017</v>
      </c>
      <c r="DN874" s="34">
        <f t="shared" si="1286"/>
        <v>3395.2567395999999</v>
      </c>
      <c r="DO874" s="34">
        <f t="shared" si="1287"/>
        <v>29.195448747186145</v>
      </c>
      <c r="DP874" s="34">
        <f t="shared" si="1288"/>
        <v>6175.0631357176308</v>
      </c>
      <c r="DQ874" s="9">
        <f t="shared" si="1289"/>
        <v>36296.672500000001</v>
      </c>
      <c r="DR874" s="59">
        <f t="shared" si="1290"/>
        <v>7.3976879138963253E-2</v>
      </c>
      <c r="DS874" s="59">
        <f t="shared" si="1291"/>
        <v>6.3611925371889061E-4</v>
      </c>
      <c r="DT874" s="59">
        <f t="shared" si="1292"/>
        <v>0.13454414034099474</v>
      </c>
      <c r="DU874" s="59">
        <f t="shared" si="1293"/>
        <v>0.79084286126632319</v>
      </c>
      <c r="DV874" s="14">
        <f t="shared" si="1294"/>
        <v>2719.8449043909818</v>
      </c>
      <c r="DW874" s="14">
        <f t="shared" si="1295"/>
        <v>23.387654777410845</v>
      </c>
      <c r="DX874" s="14">
        <f t="shared" si="1296"/>
        <v>4946.6698079370772</v>
      </c>
      <c r="DY874" s="14">
        <f t="shared" si="1297"/>
        <v>29076.24586796455</v>
      </c>
      <c r="DZ874" s="34" t="e">
        <f t="shared" si="1298"/>
        <v>#REF!</v>
      </c>
      <c r="EA874" s="34" t="e">
        <f t="shared" si="1299"/>
        <v>#REF!</v>
      </c>
      <c r="EB874" s="34" t="e">
        <f t="shared" si="1300"/>
        <v>#REF!</v>
      </c>
      <c r="EC874" s="34" t="e">
        <f t="shared" si="1301"/>
        <v>#REF!</v>
      </c>
      <c r="ED874" s="34" t="e">
        <f t="shared" si="1302"/>
        <v>#REF!</v>
      </c>
      <c r="EE874" s="59" t="e">
        <f t="shared" si="1303"/>
        <v>#REF!</v>
      </c>
      <c r="EF874" s="59" t="e">
        <f t="shared" si="1304"/>
        <v>#REF!</v>
      </c>
      <c r="EG874" s="59" t="e">
        <f t="shared" si="1305"/>
        <v>#REF!</v>
      </c>
      <c r="EH874" s="59" t="e">
        <f t="shared" si="1306"/>
        <v>#REF!</v>
      </c>
      <c r="EI874" s="14" t="e">
        <f t="shared" si="1307"/>
        <v>#REF!</v>
      </c>
      <c r="EJ874" s="14" t="e">
        <f t="shared" si="1308"/>
        <v>#REF!</v>
      </c>
      <c r="EK874" s="14" t="e">
        <f t="shared" si="1309"/>
        <v>#REF!</v>
      </c>
      <c r="EL874" s="14" t="e">
        <f t="shared" si="1310"/>
        <v>#REF!</v>
      </c>
      <c r="EM874" t="e">
        <f t="shared" si="1311"/>
        <v>#REF!</v>
      </c>
      <c r="EN874" s="34" t="e">
        <f t="shared" si="1312"/>
        <v>#REF!</v>
      </c>
      <c r="EO874" s="34" t="e">
        <f t="shared" si="1313"/>
        <v>#REF!</v>
      </c>
      <c r="EP874" s="34" t="e">
        <f t="shared" si="1314"/>
        <v>#REF!</v>
      </c>
      <c r="EQ874" s="34" t="e">
        <f t="shared" si="1315"/>
        <v>#REF!</v>
      </c>
      <c r="ER874" s="59" t="e">
        <f t="shared" si="1316"/>
        <v>#REF!</v>
      </c>
      <c r="ES874" s="59" t="e">
        <f t="shared" si="1317"/>
        <v>#REF!</v>
      </c>
      <c r="ET874" s="59" t="e">
        <f t="shared" si="1318"/>
        <v>#REF!</v>
      </c>
      <c r="EU874" s="59" t="e">
        <f t="shared" si="1319"/>
        <v>#REF!</v>
      </c>
      <c r="EV874" s="14" t="e">
        <f t="shared" si="1320"/>
        <v>#REF!</v>
      </c>
      <c r="EW874" s="14" t="e">
        <f t="shared" si="1321"/>
        <v>#REF!</v>
      </c>
      <c r="EX874" s="14" t="e">
        <f t="shared" si="1322"/>
        <v>#REF!</v>
      </c>
      <c r="EY874" s="14" t="e">
        <f t="shared" si="1323"/>
        <v>#REF!</v>
      </c>
    </row>
    <row r="875" spans="1:155" x14ac:dyDescent="0.2">
      <c r="A875" s="17">
        <v>30372571</v>
      </c>
      <c r="B875" t="s">
        <v>62</v>
      </c>
      <c r="C875" t="s">
        <v>5061</v>
      </c>
      <c r="D875" t="s">
        <v>5062</v>
      </c>
      <c r="E875" t="s">
        <v>1165</v>
      </c>
      <c r="F875" t="s">
        <v>66</v>
      </c>
      <c r="G875" t="s">
        <v>42</v>
      </c>
      <c r="H875" t="s">
        <v>5063</v>
      </c>
      <c r="I875" t="s">
        <v>68</v>
      </c>
      <c r="J875" s="19" t="s">
        <v>69</v>
      </c>
      <c r="K875" t="s">
        <v>70</v>
      </c>
      <c r="L875">
        <v>1961</v>
      </c>
      <c r="M875">
        <f t="shared" si="1232"/>
        <v>1961</v>
      </c>
      <c r="N875">
        <v>58</v>
      </c>
      <c r="O875" s="19">
        <f t="shared" si="1233"/>
        <v>58</v>
      </c>
      <c r="P875" t="s">
        <v>80</v>
      </c>
      <c r="Q875" s="19" t="str">
        <f t="shared" si="1234"/>
        <v>50-60</v>
      </c>
      <c r="R875" s="23">
        <v>231.4</v>
      </c>
      <c r="S875" s="15">
        <f t="shared" si="1235"/>
        <v>0.23139999999999999</v>
      </c>
      <c r="T875">
        <v>30224312</v>
      </c>
      <c r="U875" t="s">
        <v>45</v>
      </c>
      <c r="V875" t="s">
        <v>46</v>
      </c>
      <c r="W875" s="20" t="s">
        <v>87</v>
      </c>
      <c r="X875" t="s">
        <v>88</v>
      </c>
      <c r="Y875" t="s">
        <v>88</v>
      </c>
      <c r="Z875" t="s">
        <v>5064</v>
      </c>
      <c r="AA875" t="s">
        <v>5065</v>
      </c>
      <c r="AB875" t="s">
        <v>209</v>
      </c>
      <c r="AC875">
        <v>1961</v>
      </c>
      <c r="AD875">
        <v>58</v>
      </c>
      <c r="AE875" t="str">
        <f t="shared" si="1236"/>
        <v>&lt;60</v>
      </c>
      <c r="AF875">
        <v>-37.696167129999999</v>
      </c>
      <c r="AG875">
        <v>144.90202629999999</v>
      </c>
      <c r="AH875" t="s">
        <v>75</v>
      </c>
      <c r="AI875" t="s">
        <v>76</v>
      </c>
      <c r="AJ875" s="33" t="s">
        <v>722</v>
      </c>
      <c r="AL875">
        <v>1</v>
      </c>
      <c r="AM875" t="s">
        <v>86</v>
      </c>
      <c r="AN875">
        <v>220</v>
      </c>
      <c r="AO875" s="69">
        <v>2</v>
      </c>
      <c r="AP875">
        <v>2</v>
      </c>
      <c r="AQ875">
        <v>0</v>
      </c>
      <c r="AR875">
        <v>1</v>
      </c>
      <c r="AS875" s="82" t="str">
        <f t="shared" si="1237"/>
        <v>Gw-0-1</v>
      </c>
      <c r="AT875" s="14">
        <f t="shared" si="1238"/>
        <v>51448</v>
      </c>
      <c r="AU875" s="81">
        <f>VLOOKUP(C875,Bushfire_Vlookup!$F$2:$H$12575,3,FALSE)</f>
        <v>1</v>
      </c>
      <c r="AV875" s="14">
        <f>VLOOKUP(AS875,Safety_collateral_Vlookup!$J$3:$L$20,2,FALSE)</f>
        <v>11570.139925214824</v>
      </c>
      <c r="AW875" s="14">
        <f>VLOOKUP(AS875,Safety_collateral_Vlookup!$J$3:$L$20,3,FALSE)</f>
        <v>148000</v>
      </c>
      <c r="AX875" s="48">
        <f t="shared" si="1239"/>
        <v>225157.4223002042</v>
      </c>
      <c r="AY875" s="49">
        <f t="shared" si="1325"/>
        <v>17586.399999999998</v>
      </c>
      <c r="AZ875" s="14">
        <v>76000</v>
      </c>
      <c r="BA875" s="16">
        <f t="shared" si="1241"/>
        <v>12.802928530012068</v>
      </c>
      <c r="BB875" t="e">
        <f>IF(BA875&lt;=#REF!,#REF!,IF(BA875&lt;=#REF!,#REF!,IF(BA875&lt;=#REF!,#REF!,IF(BA875&lt;=#REF!,#REF!,#REF!))))</f>
        <v>#REF!</v>
      </c>
      <c r="BC875" s="51">
        <v>5</v>
      </c>
      <c r="BD875" s="21">
        <v>70</v>
      </c>
      <c r="BE875" s="21">
        <v>6.4399999999999999E-2</v>
      </c>
      <c r="BF875" s="26">
        <f t="shared" si="1242"/>
        <v>1147.093917477016</v>
      </c>
      <c r="BG875" s="21">
        <v>7</v>
      </c>
      <c r="BH875" s="21">
        <f t="shared" si="1243"/>
        <v>10.5</v>
      </c>
      <c r="BI875" s="28">
        <f t="shared" si="1244"/>
        <v>1.1390624999999999E-6</v>
      </c>
      <c r="BJ875" s="27">
        <f t="shared" si="1245"/>
        <v>1.1390624999999999E-6</v>
      </c>
      <c r="BK875" s="28">
        <f t="shared" si="1246"/>
        <v>1.7463268216136603E-5</v>
      </c>
      <c r="BL875" s="35">
        <f t="shared" si="1247"/>
        <v>2.2358097487162827E-4</v>
      </c>
      <c r="BM875" s="21" t="str">
        <f t="shared" si="1248"/>
        <v>Cr1</v>
      </c>
      <c r="BN875" s="51">
        <v>1</v>
      </c>
      <c r="BO875" s="21">
        <v>2</v>
      </c>
      <c r="BP875" s="50" t="s">
        <v>5497</v>
      </c>
      <c r="BQ875" s="14">
        <v>51448</v>
      </c>
      <c r="BR875">
        <f>IFERROR(VLOOKUP(AO875,'Model Failure data- Lines'!$A$37:$E$41,3,FALSE),'Model Failure data- Lines'!$C$37)</f>
        <v>5.2310000000000009E-2</v>
      </c>
      <c r="BS875" s="14">
        <f t="shared" si="1249"/>
        <v>11777.984760523683</v>
      </c>
      <c r="BT875" s="34">
        <f t="shared" si="1231"/>
        <v>15686.196893298447</v>
      </c>
      <c r="BU875" s="34">
        <f t="shared" si="1250"/>
        <v>0.75085024372960318</v>
      </c>
      <c r="BV875" s="54">
        <f t="shared" si="1251"/>
        <v>-3908.2121327747645</v>
      </c>
      <c r="BW875">
        <f>IFERROR(VLOOKUP(AO875,'Model Failure data- Lines'!$A$37:$E$41,4,FALSE),'Model Failure data- Lines'!$D$37)</f>
        <v>5.571000000000001E-2</v>
      </c>
      <c r="BX875" s="14">
        <f t="shared" si="1252"/>
        <v>12543.519996344377</v>
      </c>
      <c r="BY875" s="34">
        <f t="shared" si="1253"/>
        <v>13991.309931272226</v>
      </c>
      <c r="BZ875" s="71">
        <f t="shared" si="1254"/>
        <v>0.89652220256433124</v>
      </c>
      <c r="CA875" s="71">
        <f t="shared" si="1255"/>
        <v>-1447.7899349278487</v>
      </c>
      <c r="CB875" s="57">
        <v>2</v>
      </c>
      <c r="CC875">
        <f>IFERROR(VLOOKUP(AO875,'Model Failure data- Lines'!$A$37:$E$41,5,FALSE),'Model Failure data- Lines'!$E$37)</f>
        <v>6.1850000000000002E-2</v>
      </c>
      <c r="CD875" s="14">
        <f t="shared" si="1256"/>
        <v>13925.98656926763</v>
      </c>
      <c r="CE875" s="34">
        <f t="shared" si="1257"/>
        <v>11131.144156445709</v>
      </c>
      <c r="CF875" s="34">
        <f t="shared" si="1258"/>
        <v>1.2510831207952251</v>
      </c>
      <c r="CG875" s="54">
        <f t="shared" si="1259"/>
        <v>2794.8424128219212</v>
      </c>
      <c r="CH875" t="e">
        <f>IFERROR(VLOOKUP(AO875,'Model Failure data- Lines'!#REF!,3,FALSE),'Model Failure data- Lines'!#REF!)</f>
        <v>#REF!</v>
      </c>
      <c r="CI875" s="14" t="e">
        <f t="shared" si="1260"/>
        <v>#REF!</v>
      </c>
      <c r="CJ875" s="34">
        <f t="shared" si="1261"/>
        <v>15045.782596233017</v>
      </c>
      <c r="CK875" s="34" t="e">
        <f t="shared" si="1262"/>
        <v>#REF!</v>
      </c>
      <c r="CL875" s="54" t="e">
        <f t="shared" si="1263"/>
        <v>#REF!</v>
      </c>
      <c r="CM875" t="e">
        <f>IFERROR(VLOOKUP(AO875,'Model Failure data- Lines'!#REF!,4,FALSE),'Model Failure data- Lines'!#REF!)</f>
        <v>#REF!</v>
      </c>
      <c r="CN875" s="14" t="e">
        <f t="shared" si="1264"/>
        <v>#REF!</v>
      </c>
      <c r="CO875" s="34">
        <f t="shared" si="1265"/>
        <v>12872.195215229289</v>
      </c>
      <c r="CP875" s="34" t="e">
        <f t="shared" si="1266"/>
        <v>#REF!</v>
      </c>
      <c r="CQ875" s="54" t="e">
        <f t="shared" si="1267"/>
        <v>#REF!</v>
      </c>
      <c r="CR875" t="e">
        <f>IFERROR(VLOOKUP(AO875,'Model Failure data- Lines'!#REF!,5,FALSE),'Model Failure data- Lines'!#REF!)</f>
        <v>#REF!</v>
      </c>
      <c r="CS875" s="14" t="e">
        <f t="shared" si="1268"/>
        <v>#REF!</v>
      </c>
      <c r="CT875" s="34">
        <f t="shared" si="1269"/>
        <v>9421.6786641365943</v>
      </c>
      <c r="CU875" s="34" t="e">
        <f t="shared" si="1270"/>
        <v>#REF!</v>
      </c>
      <c r="CV875" s="54" t="e">
        <f t="shared" si="1271"/>
        <v>#REF!</v>
      </c>
      <c r="CW875" t="s">
        <v>209</v>
      </c>
      <c r="CZ875">
        <f t="shared" si="1272"/>
        <v>-1447.7899349278478</v>
      </c>
      <c r="DA875" s="34">
        <f t="shared" si="1273"/>
        <v>3058.2013413600002</v>
      </c>
      <c r="DB875" s="34">
        <f t="shared" si="1274"/>
        <v>5.9442570000000007E-2</v>
      </c>
      <c r="DC875" s="34">
        <f t="shared" si="1275"/>
        <v>687.75885241437697</v>
      </c>
      <c r="DD875" s="9">
        <f t="shared" si="1276"/>
        <v>8797.5003600000018</v>
      </c>
      <c r="DE875" s="59">
        <f t="shared" si="1277"/>
        <v>0.24380726799584707</v>
      </c>
      <c r="DF875" s="59">
        <f t="shared" si="1278"/>
        <v>4.7389066240834835E-6</v>
      </c>
      <c r="DG875" s="59">
        <f t="shared" si="1279"/>
        <v>5.4829812733173312E-2</v>
      </c>
      <c r="DH875" s="59">
        <f t="shared" si="1280"/>
        <v>0.70135818036435571</v>
      </c>
      <c r="DI875" s="14">
        <f t="shared" si="1281"/>
        <v>-352.98170866664378</v>
      </c>
      <c r="DJ875" s="14">
        <f t="shared" si="1282"/>
        <v>-6.8609413129109738E-3</v>
      </c>
      <c r="DK875" s="14">
        <f t="shared" si="1283"/>
        <v>-79.382051009067069</v>
      </c>
      <c r="DL875" s="14">
        <f t="shared" si="1284"/>
        <v>-1015.4193143108243</v>
      </c>
      <c r="DM875">
        <f t="shared" si="1285"/>
        <v>2794.8424128219217</v>
      </c>
      <c r="DN875" s="34">
        <f t="shared" si="1286"/>
        <v>3395.2567395999999</v>
      </c>
      <c r="DO875" s="34">
        <f t="shared" si="1287"/>
        <v>6.5993949999999996E-2</v>
      </c>
      <c r="DP875" s="34">
        <f t="shared" si="1288"/>
        <v>763.55923571763083</v>
      </c>
      <c r="DQ875" s="9">
        <f t="shared" si="1289"/>
        <v>9767.1045999999988</v>
      </c>
      <c r="DR875" s="59">
        <f t="shared" si="1290"/>
        <v>0.24380726799584707</v>
      </c>
      <c r="DS875" s="59">
        <f t="shared" si="1291"/>
        <v>4.7389066240834835E-6</v>
      </c>
      <c r="DT875" s="59">
        <f t="shared" si="1292"/>
        <v>5.4829812733173312E-2</v>
      </c>
      <c r="DU875" s="59">
        <f t="shared" si="1293"/>
        <v>0.70135818036435549</v>
      </c>
      <c r="DV875" s="14">
        <f t="shared" si="1294"/>
        <v>681.40289314903418</v>
      </c>
      <c r="DW875" s="14">
        <f t="shared" si="1295"/>
        <v>1.324449722339127E-2</v>
      </c>
      <c r="DX875" s="14">
        <f t="shared" si="1296"/>
        <v>153.24068611375623</v>
      </c>
      <c r="DY875" s="14">
        <f t="shared" si="1297"/>
        <v>1960.1855890619079</v>
      </c>
      <c r="DZ875" s="34" t="e">
        <f t="shared" si="1298"/>
        <v>#REF!</v>
      </c>
      <c r="EA875" s="34" t="e">
        <f t="shared" si="1299"/>
        <v>#REF!</v>
      </c>
      <c r="EB875" s="34" t="e">
        <f t="shared" si="1300"/>
        <v>#REF!</v>
      </c>
      <c r="EC875" s="34" t="e">
        <f t="shared" si="1301"/>
        <v>#REF!</v>
      </c>
      <c r="ED875" s="34" t="e">
        <f t="shared" si="1302"/>
        <v>#REF!</v>
      </c>
      <c r="EE875" s="59" t="e">
        <f t="shared" si="1303"/>
        <v>#REF!</v>
      </c>
      <c r="EF875" s="59" t="e">
        <f t="shared" si="1304"/>
        <v>#REF!</v>
      </c>
      <c r="EG875" s="59" t="e">
        <f t="shared" si="1305"/>
        <v>#REF!</v>
      </c>
      <c r="EH875" s="59" t="e">
        <f t="shared" si="1306"/>
        <v>#REF!</v>
      </c>
      <c r="EI875" s="14" t="e">
        <f t="shared" si="1307"/>
        <v>#REF!</v>
      </c>
      <c r="EJ875" s="14" t="e">
        <f t="shared" si="1308"/>
        <v>#REF!</v>
      </c>
      <c r="EK875" s="14" t="e">
        <f t="shared" si="1309"/>
        <v>#REF!</v>
      </c>
      <c r="EL875" s="14" t="e">
        <f t="shared" si="1310"/>
        <v>#REF!</v>
      </c>
      <c r="EM875" t="e">
        <f t="shared" si="1311"/>
        <v>#REF!</v>
      </c>
      <c r="EN875" s="34" t="e">
        <f t="shared" si="1312"/>
        <v>#REF!</v>
      </c>
      <c r="EO875" s="34" t="e">
        <f t="shared" si="1313"/>
        <v>#REF!</v>
      </c>
      <c r="EP875" s="34" t="e">
        <f t="shared" si="1314"/>
        <v>#REF!</v>
      </c>
      <c r="EQ875" s="34" t="e">
        <f t="shared" si="1315"/>
        <v>#REF!</v>
      </c>
      <c r="ER875" s="59" t="e">
        <f t="shared" si="1316"/>
        <v>#REF!</v>
      </c>
      <c r="ES875" s="59" t="e">
        <f t="shared" si="1317"/>
        <v>#REF!</v>
      </c>
      <c r="ET875" s="59" t="e">
        <f t="shared" si="1318"/>
        <v>#REF!</v>
      </c>
      <c r="EU875" s="59" t="e">
        <f t="shared" si="1319"/>
        <v>#REF!</v>
      </c>
      <c r="EV875" s="14" t="e">
        <f t="shared" si="1320"/>
        <v>#REF!</v>
      </c>
      <c r="EW875" s="14" t="e">
        <f t="shared" si="1321"/>
        <v>#REF!</v>
      </c>
      <c r="EX875" s="14" t="e">
        <f t="shared" si="1322"/>
        <v>#REF!</v>
      </c>
      <c r="EY875" s="14" t="e">
        <f t="shared" si="1323"/>
        <v>#REF!</v>
      </c>
    </row>
    <row r="876" spans="1:155" x14ac:dyDescent="0.2">
      <c r="A876" s="17">
        <v>30100706</v>
      </c>
      <c r="B876" t="s">
        <v>62</v>
      </c>
      <c r="C876" t="s">
        <v>2295</v>
      </c>
      <c r="D876" t="s">
        <v>2296</v>
      </c>
      <c r="E876" t="s">
        <v>2297</v>
      </c>
      <c r="F876" t="s">
        <v>66</v>
      </c>
      <c r="G876" t="s">
        <v>42</v>
      </c>
      <c r="H876" t="s">
        <v>2298</v>
      </c>
      <c r="I876" t="s">
        <v>68</v>
      </c>
      <c r="J876" s="19" t="s">
        <v>69</v>
      </c>
      <c r="K876" t="s">
        <v>70</v>
      </c>
      <c r="L876">
        <v>1961</v>
      </c>
      <c r="M876">
        <f t="shared" si="1232"/>
        <v>1961</v>
      </c>
      <c r="N876">
        <v>58</v>
      </c>
      <c r="O876" s="19">
        <f t="shared" si="1233"/>
        <v>58</v>
      </c>
      <c r="P876" t="s">
        <v>80</v>
      </c>
      <c r="Q876" s="19" t="str">
        <f t="shared" si="1234"/>
        <v>50-60</v>
      </c>
      <c r="R876" s="23">
        <v>253</v>
      </c>
      <c r="S876" s="15">
        <f t="shared" si="1235"/>
        <v>0.253</v>
      </c>
      <c r="T876">
        <v>30067128</v>
      </c>
      <c r="U876" t="s">
        <v>45</v>
      </c>
      <c r="V876" t="s">
        <v>46</v>
      </c>
      <c r="W876" t="s">
        <v>47</v>
      </c>
      <c r="X876" t="s">
        <v>48</v>
      </c>
      <c r="Y876" t="s">
        <v>52</v>
      </c>
      <c r="Z876" t="s">
        <v>2299</v>
      </c>
      <c r="AA876" t="s">
        <v>2300</v>
      </c>
      <c r="AB876" t="s">
        <v>683</v>
      </c>
      <c r="AC876">
        <v>1961</v>
      </c>
      <c r="AD876">
        <v>116</v>
      </c>
      <c r="AE876" t="str">
        <f t="shared" si="1236"/>
        <v>&gt;80</v>
      </c>
      <c r="AF876">
        <v>-37.726926419999998</v>
      </c>
      <c r="AG876">
        <v>144.86198641999999</v>
      </c>
      <c r="AH876" t="s">
        <v>75</v>
      </c>
      <c r="AI876" t="s">
        <v>76</v>
      </c>
      <c r="AJ876" s="33" t="s">
        <v>722</v>
      </c>
      <c r="AL876" t="s">
        <v>78</v>
      </c>
      <c r="AM876" t="s">
        <v>79</v>
      </c>
      <c r="AN876">
        <v>220</v>
      </c>
      <c r="AO876" s="69">
        <v>2</v>
      </c>
      <c r="AP876">
        <v>2</v>
      </c>
      <c r="AQ876">
        <v>5</v>
      </c>
      <c r="AR876">
        <v>1</v>
      </c>
      <c r="AS876" s="82" t="str">
        <f t="shared" si="1237"/>
        <v>Gw-5-1</v>
      </c>
      <c r="AT876" s="14">
        <f t="shared" si="1238"/>
        <v>51448</v>
      </c>
      <c r="AU876" s="81">
        <f>VLOOKUP(C876,Bushfire_Vlookup!$F$2:$H$12575,3,FALSE)</f>
        <v>1</v>
      </c>
      <c r="AV876" s="14">
        <f>VLOOKUP(AS876,Safety_collateral_Vlookup!$J$3:$L$20,2,FALSE)</f>
        <v>9206290.8655511159</v>
      </c>
      <c r="AW876" s="14">
        <f>VLOOKUP(AS876,Safety_collateral_Vlookup!$J$3:$L$20,3,FALSE)</f>
        <v>148000</v>
      </c>
      <c r="AX876" s="48">
        <f t="shared" si="1239"/>
        <v>10035924.43654304</v>
      </c>
      <c r="AY876" s="48">
        <f>AZ876</f>
        <v>110000</v>
      </c>
      <c r="AZ876" s="14">
        <v>110000</v>
      </c>
      <c r="BA876" s="16">
        <f t="shared" si="1241"/>
        <v>91.235676695845811</v>
      </c>
      <c r="BB876" t="e">
        <f>IF(BA876&lt;=#REF!,#REF!,IF(BA876&lt;=#REF!,#REF!,IF(BA876&lt;=#REF!,#REF!,IF(BA876&lt;=#REF!,#REF!,#REF!))))</f>
        <v>#REF!</v>
      </c>
      <c r="BC876" s="51">
        <v>5</v>
      </c>
      <c r="BD876" s="21">
        <v>70</v>
      </c>
      <c r="BE876" s="21">
        <v>6.4399999999999999E-2</v>
      </c>
      <c r="BF876" s="26">
        <f t="shared" si="1242"/>
        <v>7174.8812106213763</v>
      </c>
      <c r="BG876" s="21">
        <v>7</v>
      </c>
      <c r="BH876" s="21">
        <f t="shared" si="1243"/>
        <v>10.5</v>
      </c>
      <c r="BI876" s="28">
        <f t="shared" si="1244"/>
        <v>1.1390624999999999E-6</v>
      </c>
      <c r="BJ876" s="27">
        <f t="shared" si="1245"/>
        <v>1.1390624999999999E-6</v>
      </c>
      <c r="BK876" s="28">
        <f t="shared" si="1246"/>
        <v>1.7463268216136603E-5</v>
      </c>
      <c r="BL876" s="35">
        <f t="shared" si="1247"/>
        <v>1.5932730930202793E-3</v>
      </c>
      <c r="BM876" s="21" t="str">
        <f t="shared" si="1248"/>
        <v>Cr1</v>
      </c>
      <c r="BN876" s="51">
        <v>1</v>
      </c>
      <c r="BO876" s="21">
        <v>2</v>
      </c>
      <c r="BP876" s="50" t="s">
        <v>5497</v>
      </c>
      <c r="BQ876" s="14">
        <v>51448</v>
      </c>
      <c r="BR876">
        <f>IFERROR(VLOOKUP(AO876,'Model Failure data- Lines'!$A$37:$E$41,3,FALSE),'Model Failure data- Lines'!$C$37)</f>
        <v>5.2310000000000009E-2</v>
      </c>
      <c r="BS876" s="14">
        <f t="shared" si="1249"/>
        <v>524979.20727556653</v>
      </c>
      <c r="BT876" s="34">
        <f t="shared" si="1231"/>
        <v>98114.546368945856</v>
      </c>
      <c r="BU876" s="34">
        <f t="shared" si="1250"/>
        <v>5.3506765989770422</v>
      </c>
      <c r="BV876" s="54">
        <f t="shared" si="1251"/>
        <v>426864.66090662067</v>
      </c>
      <c r="BW876">
        <f>IFERROR(VLOOKUP(AO876,'Model Failure data- Lines'!$A$37:$E$41,4,FALSE),'Model Failure data- Lines'!$D$37)</f>
        <v>5.571000000000001E-2</v>
      </c>
      <c r="BX876" s="14">
        <f t="shared" si="1252"/>
        <v>559101.35035981284</v>
      </c>
      <c r="BY876" s="34">
        <f t="shared" si="1253"/>
        <v>87513.310992582061</v>
      </c>
      <c r="BZ876" s="71">
        <f t="shared" si="1254"/>
        <v>6.3887578245920125</v>
      </c>
      <c r="CA876" s="71">
        <f t="shared" si="1255"/>
        <v>471588.03936723078</v>
      </c>
      <c r="CB876" s="57">
        <v>2</v>
      </c>
      <c r="CC876">
        <f>IFERROR(VLOOKUP(AO876,'Model Failure data- Lines'!$A$37:$E$41,5,FALSE),'Model Failure data- Lines'!$E$37)</f>
        <v>6.1850000000000002E-2</v>
      </c>
      <c r="CD876" s="14">
        <f t="shared" si="1256"/>
        <v>620721.92640018708</v>
      </c>
      <c r="CE876" s="34">
        <f t="shared" si="1257"/>
        <v>69623.450917130744</v>
      </c>
      <c r="CF876" s="34">
        <f t="shared" si="1258"/>
        <v>8.9154145366767423</v>
      </c>
      <c r="CG876" s="54">
        <f t="shared" si="1259"/>
        <v>551098.47548305639</v>
      </c>
      <c r="CH876" t="e">
        <f>IFERROR(VLOOKUP(AO876,'Model Failure data- Lines'!#REF!,3,FALSE),'Model Failure data- Lines'!#REF!)</f>
        <v>#REF!</v>
      </c>
      <c r="CI876" s="14" t="e">
        <f t="shared" si="1260"/>
        <v>#REF!</v>
      </c>
      <c r="CJ876" s="34">
        <f t="shared" si="1261"/>
        <v>94108.861710505385</v>
      </c>
      <c r="CK876" s="34" t="e">
        <f t="shared" si="1262"/>
        <v>#REF!</v>
      </c>
      <c r="CL876" s="54" t="e">
        <f t="shared" si="1263"/>
        <v>#REF!</v>
      </c>
      <c r="CM876" t="e">
        <f>IFERROR(VLOOKUP(AO876,'Model Failure data- Lines'!#REF!,4,FALSE),'Model Failure data- Lines'!#REF!)</f>
        <v>#REF!</v>
      </c>
      <c r="CN876" s="14" t="e">
        <f t="shared" si="1264"/>
        <v>#REF!</v>
      </c>
      <c r="CO876" s="34">
        <f t="shared" si="1265"/>
        <v>80513.4350222457</v>
      </c>
      <c r="CP876" s="34" t="e">
        <f t="shared" si="1266"/>
        <v>#REF!</v>
      </c>
      <c r="CQ876" s="54" t="e">
        <f t="shared" si="1267"/>
        <v>#REF!</v>
      </c>
      <c r="CR876" t="e">
        <f>IFERROR(VLOOKUP(AO876,'Model Failure data- Lines'!#REF!,5,FALSE),'Model Failure data- Lines'!#REF!)</f>
        <v>#REF!</v>
      </c>
      <c r="CS876" s="14" t="e">
        <f t="shared" si="1268"/>
        <v>#REF!</v>
      </c>
      <c r="CT876" s="34">
        <f t="shared" si="1269"/>
        <v>58931.029264376193</v>
      </c>
      <c r="CU876" s="34" t="e">
        <f t="shared" si="1270"/>
        <v>#REF!</v>
      </c>
      <c r="CV876" s="54" t="e">
        <f t="shared" si="1271"/>
        <v>#REF!</v>
      </c>
      <c r="CW876" t="s">
        <v>683</v>
      </c>
      <c r="CZ876">
        <f t="shared" si="1272"/>
        <v>471588.03936723078</v>
      </c>
      <c r="DA876" s="34">
        <f t="shared" si="1273"/>
        <v>3058.2013413600002</v>
      </c>
      <c r="DB876" s="34">
        <f t="shared" si="1274"/>
        <v>5.9442570000000007E-2</v>
      </c>
      <c r="DC876" s="34">
        <f t="shared" si="1275"/>
        <v>547245.58921588282</v>
      </c>
      <c r="DD876" s="9">
        <f t="shared" si="1276"/>
        <v>8797.5003600000018</v>
      </c>
      <c r="DE876" s="59">
        <f t="shared" si="1277"/>
        <v>5.4698514668080796E-3</v>
      </c>
      <c r="DF876" s="59">
        <f t="shared" si="1278"/>
        <v>1.0631805836588555E-7</v>
      </c>
      <c r="DG876" s="59">
        <f t="shared" si="1279"/>
        <v>0.97879496957698242</v>
      </c>
      <c r="DH876" s="59">
        <f t="shared" si="1280"/>
        <v>1.5735072638151062E-2</v>
      </c>
      <c r="DI876" s="14">
        <f t="shared" si="1281"/>
        <v>2579.5165288619933</v>
      </c>
      <c r="DJ876" s="14">
        <f t="shared" si="1282"/>
        <v>5.0138324694098776E-2</v>
      </c>
      <c r="DK876" s="14">
        <f t="shared" si="1283"/>
        <v>461588.00064531749</v>
      </c>
      <c r="DL876" s="14">
        <f t="shared" si="1284"/>
        <v>7420.4720547266197</v>
      </c>
      <c r="DM876">
        <f t="shared" si="1285"/>
        <v>551098.47548305639</v>
      </c>
      <c r="DN876" s="34">
        <f t="shared" si="1286"/>
        <v>3395.2567395999999</v>
      </c>
      <c r="DO876" s="34">
        <f t="shared" si="1287"/>
        <v>6.5993949999999996E-2</v>
      </c>
      <c r="DP876" s="34">
        <f t="shared" si="1288"/>
        <v>607559.49906663701</v>
      </c>
      <c r="DQ876" s="9">
        <f t="shared" si="1289"/>
        <v>9767.1045999999988</v>
      </c>
      <c r="DR876" s="59">
        <f t="shared" si="1290"/>
        <v>5.4698514668080796E-3</v>
      </c>
      <c r="DS876" s="59">
        <f t="shared" si="1291"/>
        <v>1.0631805836588554E-7</v>
      </c>
      <c r="DT876" s="59">
        <f t="shared" si="1292"/>
        <v>0.97879496957698242</v>
      </c>
      <c r="DU876" s="59">
        <f t="shared" si="1293"/>
        <v>1.5735072638151059E-2</v>
      </c>
      <c r="DV876" s="14">
        <f t="shared" si="1294"/>
        <v>3014.4268044766923</v>
      </c>
      <c r="DW876" s="14">
        <f t="shared" si="1295"/>
        <v>5.8591719881758118E-2</v>
      </c>
      <c r="DX876" s="14">
        <f t="shared" si="1296"/>
        <v>539412.41554435948</v>
      </c>
      <c r="DY876" s="14">
        <f t="shared" si="1297"/>
        <v>8671.5745425002024</v>
      </c>
      <c r="DZ876" s="34" t="e">
        <f t="shared" si="1298"/>
        <v>#REF!</v>
      </c>
      <c r="EA876" s="34" t="e">
        <f t="shared" si="1299"/>
        <v>#REF!</v>
      </c>
      <c r="EB876" s="34" t="e">
        <f t="shared" si="1300"/>
        <v>#REF!</v>
      </c>
      <c r="EC876" s="34" t="e">
        <f t="shared" si="1301"/>
        <v>#REF!</v>
      </c>
      <c r="ED876" s="34" t="e">
        <f t="shared" si="1302"/>
        <v>#REF!</v>
      </c>
      <c r="EE876" s="59" t="e">
        <f t="shared" si="1303"/>
        <v>#REF!</v>
      </c>
      <c r="EF876" s="59" t="e">
        <f t="shared" si="1304"/>
        <v>#REF!</v>
      </c>
      <c r="EG876" s="59" t="e">
        <f t="shared" si="1305"/>
        <v>#REF!</v>
      </c>
      <c r="EH876" s="59" t="e">
        <f t="shared" si="1306"/>
        <v>#REF!</v>
      </c>
      <c r="EI876" s="14" t="e">
        <f t="shared" si="1307"/>
        <v>#REF!</v>
      </c>
      <c r="EJ876" s="14" t="e">
        <f t="shared" si="1308"/>
        <v>#REF!</v>
      </c>
      <c r="EK876" s="14" t="e">
        <f t="shared" si="1309"/>
        <v>#REF!</v>
      </c>
      <c r="EL876" s="14" t="e">
        <f t="shared" si="1310"/>
        <v>#REF!</v>
      </c>
      <c r="EM876" t="e">
        <f t="shared" si="1311"/>
        <v>#REF!</v>
      </c>
      <c r="EN876" s="34" t="e">
        <f t="shared" si="1312"/>
        <v>#REF!</v>
      </c>
      <c r="EO876" s="34" t="e">
        <f t="shared" si="1313"/>
        <v>#REF!</v>
      </c>
      <c r="EP876" s="34" t="e">
        <f t="shared" si="1314"/>
        <v>#REF!</v>
      </c>
      <c r="EQ876" s="34" t="e">
        <f t="shared" si="1315"/>
        <v>#REF!</v>
      </c>
      <c r="ER876" s="59" t="e">
        <f t="shared" si="1316"/>
        <v>#REF!</v>
      </c>
      <c r="ES876" s="59" t="e">
        <f t="shared" si="1317"/>
        <v>#REF!</v>
      </c>
      <c r="ET876" s="59" t="e">
        <f t="shared" si="1318"/>
        <v>#REF!</v>
      </c>
      <c r="EU876" s="59" t="e">
        <f t="shared" si="1319"/>
        <v>#REF!</v>
      </c>
      <c r="EV876" s="14" t="e">
        <f t="shared" si="1320"/>
        <v>#REF!</v>
      </c>
      <c r="EW876" s="14" t="e">
        <f t="shared" si="1321"/>
        <v>#REF!</v>
      </c>
      <c r="EX876" s="14" t="e">
        <f t="shared" si="1322"/>
        <v>#REF!</v>
      </c>
      <c r="EY876" s="14" t="e">
        <f t="shared" si="1323"/>
        <v>#REF!</v>
      </c>
    </row>
    <row r="877" spans="1:155" x14ac:dyDescent="0.2">
      <c r="A877" s="17">
        <v>30008553</v>
      </c>
      <c r="B877" t="s">
        <v>62</v>
      </c>
      <c r="C877" t="s">
        <v>554</v>
      </c>
      <c r="D877" t="s">
        <v>555</v>
      </c>
      <c r="E877" t="s">
        <v>556</v>
      </c>
      <c r="F877" t="s">
        <v>41</v>
      </c>
      <c r="G877" t="s">
        <v>42</v>
      </c>
      <c r="H877" t="s">
        <v>557</v>
      </c>
      <c r="I877" t="s">
        <v>68</v>
      </c>
      <c r="J877" s="19" t="s">
        <v>69</v>
      </c>
      <c r="K877" t="s">
        <v>70</v>
      </c>
      <c r="L877">
        <v>1953</v>
      </c>
      <c r="M877">
        <f t="shared" si="1232"/>
        <v>1953</v>
      </c>
      <c r="N877">
        <v>66</v>
      </c>
      <c r="O877" s="19">
        <f t="shared" si="1233"/>
        <v>66</v>
      </c>
      <c r="P877" t="s">
        <v>54</v>
      </c>
      <c r="Q877" s="19" t="str">
        <f t="shared" si="1234"/>
        <v>60-70</v>
      </c>
      <c r="R877" s="23">
        <v>312.39999999999998</v>
      </c>
      <c r="S877" s="15">
        <f t="shared" si="1235"/>
        <v>0.31239999999999996</v>
      </c>
      <c r="T877">
        <v>30371328</v>
      </c>
      <c r="U877" t="s">
        <v>45</v>
      </c>
      <c r="V877" t="s">
        <v>46</v>
      </c>
      <c r="W877" t="s">
        <v>47</v>
      </c>
      <c r="X877" t="s">
        <v>558</v>
      </c>
      <c r="Y877" t="s">
        <v>59</v>
      </c>
      <c r="Z877" t="s">
        <v>559</v>
      </c>
      <c r="AA877" t="s">
        <v>560</v>
      </c>
      <c r="AB877" t="s">
        <v>561</v>
      </c>
      <c r="AC877">
        <v>1953</v>
      </c>
      <c r="AD877">
        <v>132</v>
      </c>
      <c r="AE877" t="str">
        <f t="shared" si="1236"/>
        <v>&gt;80</v>
      </c>
      <c r="AF877">
        <v>-38.05880981</v>
      </c>
      <c r="AG877">
        <v>145.57356257999999</v>
      </c>
      <c r="AH877" t="s">
        <v>75</v>
      </c>
      <c r="AI877" t="s">
        <v>76</v>
      </c>
      <c r="AJ877" s="33" t="s">
        <v>82</v>
      </c>
      <c r="AL877" t="s">
        <v>48</v>
      </c>
      <c r="AM877" t="s">
        <v>86</v>
      </c>
      <c r="AN877">
        <v>220</v>
      </c>
      <c r="AO877" s="69">
        <v>2</v>
      </c>
      <c r="AP877">
        <v>2</v>
      </c>
      <c r="AQ877">
        <v>2</v>
      </c>
      <c r="AR877">
        <v>0</v>
      </c>
      <c r="AS877" s="82" t="str">
        <f t="shared" si="1237"/>
        <v>Gw-2-0</v>
      </c>
      <c r="AT877" s="14">
        <f t="shared" si="1238"/>
        <v>26000</v>
      </c>
      <c r="AU877" s="81">
        <f>VLOOKUP(C877,Bushfire_Vlookup!$F$2:$H$12575,3,FALSE)</f>
        <v>1689.4462000000001</v>
      </c>
      <c r="AV877" s="14">
        <f>VLOOKUP(AS877,Safety_collateral_Vlookup!$J$3:$L$20,2,FALSE)</f>
        <v>1575956.0550856832</v>
      </c>
      <c r="AW877" s="14">
        <f>VLOOKUP(AS877,Safety_collateral_Vlookup!$J$3:$L$20,3,FALSE)</f>
        <v>25000</v>
      </c>
      <c r="AX877" s="48">
        <f t="shared" si="1239"/>
        <v>1737764.7498718237</v>
      </c>
      <c r="AY877" s="49">
        <f t="shared" ref="AY877:AY894" si="1326">(R877/1000)*AZ877</f>
        <v>23742.399999999998</v>
      </c>
      <c r="AZ877" s="14">
        <v>76000</v>
      </c>
      <c r="BA877" s="16">
        <f t="shared" si="1241"/>
        <v>73.192463688246505</v>
      </c>
      <c r="BB877" t="e">
        <f>IF(BA877&lt;=#REF!,#REF!,IF(BA877&lt;=#REF!,#REF!,IF(BA877&lt;=#REF!,#REF!,IF(BA877&lt;=#REF!,#REF!,#REF!))))</f>
        <v>#REF!</v>
      </c>
      <c r="BC877" s="51">
        <v>5</v>
      </c>
      <c r="BD877" s="21">
        <v>70</v>
      </c>
      <c r="BE877" s="21">
        <v>6.4399999999999999E-2</v>
      </c>
      <c r="BF877" s="26">
        <f t="shared" si="1242"/>
        <v>1548.6263605005179</v>
      </c>
      <c r="BG877" s="21">
        <v>7</v>
      </c>
      <c r="BH877" s="21">
        <f t="shared" si="1243"/>
        <v>10.5</v>
      </c>
      <c r="BI877" s="28">
        <f t="shared" si="1244"/>
        <v>1.1390624999999999E-6</v>
      </c>
      <c r="BJ877" s="27">
        <f t="shared" si="1245"/>
        <v>1.1390624999999999E-6</v>
      </c>
      <c r="BK877" s="28">
        <f t="shared" si="1246"/>
        <v>1.7463268216136603E-5</v>
      </c>
      <c r="BL877" s="35">
        <f t="shared" si="1247"/>
        <v>1.2781796247876875E-3</v>
      </c>
      <c r="BM877" s="21" t="str">
        <f t="shared" si="1248"/>
        <v>Cr1</v>
      </c>
      <c r="BN877" s="51">
        <v>1</v>
      </c>
      <c r="BO877" s="21">
        <v>0</v>
      </c>
      <c r="BP877" s="50" t="s">
        <v>5497</v>
      </c>
      <c r="BQ877" s="14">
        <v>26000</v>
      </c>
      <c r="BR877">
        <f>IFERROR(VLOOKUP(AO877,'Model Failure data- Lines'!$A$37:$E$41,3,FALSE),'Model Failure data- Lines'!$C$37)</f>
        <v>5.2310000000000009E-2</v>
      </c>
      <c r="BS877" s="14">
        <f t="shared" si="1249"/>
        <v>90902.474065795119</v>
      </c>
      <c r="BT877" s="34">
        <f t="shared" si="1231"/>
        <v>21177.043688273272</v>
      </c>
      <c r="BU877" s="34">
        <f t="shared" si="1250"/>
        <v>4.2925006626931648</v>
      </c>
      <c r="BV877" s="54">
        <f t="shared" si="1251"/>
        <v>69725.430377521843</v>
      </c>
      <c r="BW877">
        <f>IFERROR(VLOOKUP(AO877,'Model Failure data- Lines'!$A$37:$E$41,4,FALSE),'Model Failure data- Lines'!$D$37)</f>
        <v>5.571000000000001E-2</v>
      </c>
      <c r="BX877" s="14">
        <f t="shared" si="1252"/>
        <v>96810.874215359319</v>
      </c>
      <c r="BY877" s="34">
        <f t="shared" si="1253"/>
        <v>18888.873044638909</v>
      </c>
      <c r="BZ877" s="71">
        <f t="shared" si="1254"/>
        <v>5.1252858752648791</v>
      </c>
      <c r="CA877" s="71">
        <f t="shared" si="1255"/>
        <v>77922.00117072041</v>
      </c>
      <c r="CB877" s="56">
        <v>2</v>
      </c>
      <c r="CC877">
        <f>IFERROR(VLOOKUP(AO877,'Model Failure data- Lines'!$A$37:$E$41,5,FALSE),'Model Failure data- Lines'!$E$37)</f>
        <v>6.1850000000000002E-2</v>
      </c>
      <c r="CD877" s="14">
        <f t="shared" si="1256"/>
        <v>107480.7497795723</v>
      </c>
      <c r="CE877" s="34">
        <f t="shared" si="1257"/>
        <v>15027.525645953499</v>
      </c>
      <c r="CF877" s="34">
        <f t="shared" si="1258"/>
        <v>7.1522586160758888</v>
      </c>
      <c r="CG877" s="54">
        <f t="shared" si="1259"/>
        <v>92453.224133618802</v>
      </c>
      <c r="CH877" t="e">
        <f>IFERROR(VLOOKUP(AO877,'Model Failure data- Lines'!#REF!,3,FALSE),'Model Failure data- Lines'!#REF!)</f>
        <v>#REF!</v>
      </c>
      <c r="CI877" s="14" t="e">
        <f t="shared" si="1260"/>
        <v>#REF!</v>
      </c>
      <c r="CJ877" s="34">
        <f t="shared" si="1261"/>
        <v>20312.456711595481</v>
      </c>
      <c r="CK877" s="34" t="e">
        <f t="shared" si="1262"/>
        <v>#REF!</v>
      </c>
      <c r="CL877" s="54" t="e">
        <f t="shared" si="1263"/>
        <v>#REF!</v>
      </c>
      <c r="CM877" t="e">
        <f>IFERROR(VLOOKUP(AO877,'Model Failure data- Lines'!#REF!,4,FALSE),'Model Failure data- Lines'!#REF!)</f>
        <v>#REF!</v>
      </c>
      <c r="CN877" s="14" t="e">
        <f t="shared" si="1264"/>
        <v>#REF!</v>
      </c>
      <c r="CO877" s="34">
        <f t="shared" si="1265"/>
        <v>17378.019815201511</v>
      </c>
      <c r="CP877" s="34" t="e">
        <f t="shared" si="1266"/>
        <v>#REF!</v>
      </c>
      <c r="CQ877" s="54" t="e">
        <f t="shared" si="1267"/>
        <v>#REF!</v>
      </c>
      <c r="CR877" t="e">
        <f>IFERROR(VLOOKUP(AO877,'Model Failure data- Lines'!#REF!,5,FALSE),'Model Failure data- Lines'!#REF!)</f>
        <v>#REF!</v>
      </c>
      <c r="CS877" s="14" t="e">
        <f t="shared" si="1268"/>
        <v>#REF!</v>
      </c>
      <c r="CT877" s="34">
        <f t="shared" si="1269"/>
        <v>12719.673356422956</v>
      </c>
      <c r="CU877" s="34" t="e">
        <f t="shared" si="1270"/>
        <v>#REF!</v>
      </c>
      <c r="CV877" s="54" t="e">
        <f t="shared" si="1271"/>
        <v>#REF!</v>
      </c>
      <c r="CW877" t="s">
        <v>561</v>
      </c>
      <c r="CZ877">
        <f t="shared" si="1272"/>
        <v>77922.00117072041</v>
      </c>
      <c r="DA877" s="34">
        <f t="shared" si="1273"/>
        <v>1545.5068200000003</v>
      </c>
      <c r="DB877" s="34">
        <f t="shared" si="1274"/>
        <v>100.42502400473401</v>
      </c>
      <c r="DC877" s="34">
        <f t="shared" si="1275"/>
        <v>93678.878121354588</v>
      </c>
      <c r="DD877" s="9">
        <f t="shared" si="1276"/>
        <v>1486.0642500000001</v>
      </c>
      <c r="DE877" s="59">
        <f t="shared" si="1277"/>
        <v>1.5964186177701113E-2</v>
      </c>
      <c r="DF877" s="59">
        <f t="shared" si="1278"/>
        <v>1.0373320643849873E-3</v>
      </c>
      <c r="DG877" s="59">
        <f t="shared" si="1279"/>
        <v>0.96764830274089364</v>
      </c>
      <c r="DH877" s="59">
        <f t="shared" si="1280"/>
        <v>1.5350179017020299E-2</v>
      </c>
      <c r="DI877" s="14">
        <f t="shared" si="1281"/>
        <v>1243.9613340284247</v>
      </c>
      <c r="DJ877" s="14">
        <f t="shared" si="1282"/>
        <v>80.830990335432801</v>
      </c>
      <c r="DK877" s="14">
        <f t="shared" si="1283"/>
        <v>75401.092179021536</v>
      </c>
      <c r="DL877" s="14">
        <f t="shared" si="1284"/>
        <v>1196.1166673350235</v>
      </c>
      <c r="DM877">
        <f t="shared" si="1285"/>
        <v>92453.224133618802</v>
      </c>
      <c r="DN877" s="34">
        <f t="shared" si="1286"/>
        <v>1715.8427000000001</v>
      </c>
      <c r="DO877" s="34">
        <f t="shared" si="1287"/>
        <v>111.49322805049</v>
      </c>
      <c r="DP877" s="34">
        <f t="shared" si="1288"/>
        <v>104003.56510152182</v>
      </c>
      <c r="DQ877" s="9">
        <f t="shared" si="1289"/>
        <v>1649.8487499999999</v>
      </c>
      <c r="DR877" s="59">
        <f t="shared" si="1290"/>
        <v>1.5964186177701113E-2</v>
      </c>
      <c r="DS877" s="59">
        <f t="shared" si="1291"/>
        <v>1.0373320643849873E-3</v>
      </c>
      <c r="DT877" s="59">
        <f t="shared" si="1292"/>
        <v>0.96764830274089364</v>
      </c>
      <c r="DU877" s="59">
        <f t="shared" si="1293"/>
        <v>1.5350179017020299E-2</v>
      </c>
      <c r="DV877" s="14">
        <f t="shared" si="1294"/>
        <v>1475.9404827978201</v>
      </c>
      <c r="DW877" s="14">
        <f t="shared" si="1295"/>
        <v>95.904693849574713</v>
      </c>
      <c r="DX877" s="14">
        <f t="shared" si="1296"/>
        <v>89462.20541581967</v>
      </c>
      <c r="DY877" s="14">
        <f t="shared" si="1297"/>
        <v>1419.17354115175</v>
      </c>
      <c r="DZ877" s="34" t="e">
        <f t="shared" si="1298"/>
        <v>#REF!</v>
      </c>
      <c r="EA877" s="34" t="e">
        <f t="shared" si="1299"/>
        <v>#REF!</v>
      </c>
      <c r="EB877" s="34" t="e">
        <f t="shared" si="1300"/>
        <v>#REF!</v>
      </c>
      <c r="EC877" s="34" t="e">
        <f t="shared" si="1301"/>
        <v>#REF!</v>
      </c>
      <c r="ED877" s="34" t="e">
        <f t="shared" si="1302"/>
        <v>#REF!</v>
      </c>
      <c r="EE877" s="59" t="e">
        <f t="shared" si="1303"/>
        <v>#REF!</v>
      </c>
      <c r="EF877" s="59" t="e">
        <f t="shared" si="1304"/>
        <v>#REF!</v>
      </c>
      <c r="EG877" s="59" t="e">
        <f t="shared" si="1305"/>
        <v>#REF!</v>
      </c>
      <c r="EH877" s="59" t="e">
        <f t="shared" si="1306"/>
        <v>#REF!</v>
      </c>
      <c r="EI877" s="14" t="e">
        <f t="shared" si="1307"/>
        <v>#REF!</v>
      </c>
      <c r="EJ877" s="14" t="e">
        <f t="shared" si="1308"/>
        <v>#REF!</v>
      </c>
      <c r="EK877" s="14" t="e">
        <f t="shared" si="1309"/>
        <v>#REF!</v>
      </c>
      <c r="EL877" s="14" t="e">
        <f t="shared" si="1310"/>
        <v>#REF!</v>
      </c>
      <c r="EM877" t="e">
        <f t="shared" si="1311"/>
        <v>#REF!</v>
      </c>
      <c r="EN877" s="34" t="e">
        <f t="shared" si="1312"/>
        <v>#REF!</v>
      </c>
      <c r="EO877" s="34" t="e">
        <f t="shared" si="1313"/>
        <v>#REF!</v>
      </c>
      <c r="EP877" s="34" t="e">
        <f t="shared" si="1314"/>
        <v>#REF!</v>
      </c>
      <c r="EQ877" s="34" t="e">
        <f t="shared" si="1315"/>
        <v>#REF!</v>
      </c>
      <c r="ER877" s="59" t="e">
        <f t="shared" si="1316"/>
        <v>#REF!</v>
      </c>
      <c r="ES877" s="59" t="e">
        <f t="shared" si="1317"/>
        <v>#REF!</v>
      </c>
      <c r="ET877" s="59" t="e">
        <f t="shared" si="1318"/>
        <v>#REF!</v>
      </c>
      <c r="EU877" s="59" t="e">
        <f t="shared" si="1319"/>
        <v>#REF!</v>
      </c>
      <c r="EV877" s="14" t="e">
        <f t="shared" si="1320"/>
        <v>#REF!</v>
      </c>
      <c r="EW877" s="14" t="e">
        <f t="shared" si="1321"/>
        <v>#REF!</v>
      </c>
      <c r="EX877" s="14" t="e">
        <f t="shared" si="1322"/>
        <v>#REF!</v>
      </c>
      <c r="EY877" s="14" t="e">
        <f t="shared" si="1323"/>
        <v>#REF!</v>
      </c>
    </row>
    <row r="878" spans="1:155" x14ac:dyDescent="0.2">
      <c r="A878" s="17">
        <v>30040664</v>
      </c>
      <c r="B878" t="s">
        <v>62</v>
      </c>
      <c r="C878" t="s">
        <v>1282</v>
      </c>
      <c r="D878" t="s">
        <v>1283</v>
      </c>
      <c r="E878" t="s">
        <v>1284</v>
      </c>
      <c r="F878" t="s">
        <v>41</v>
      </c>
      <c r="G878" t="s">
        <v>42</v>
      </c>
      <c r="H878" t="s">
        <v>1285</v>
      </c>
      <c r="I878" t="s">
        <v>68</v>
      </c>
      <c r="J878" s="19" t="s">
        <v>69</v>
      </c>
      <c r="K878" t="s">
        <v>70</v>
      </c>
      <c r="L878">
        <v>1953</v>
      </c>
      <c r="M878">
        <f t="shared" si="1232"/>
        <v>1953</v>
      </c>
      <c r="N878">
        <v>66</v>
      </c>
      <c r="O878" s="19">
        <f t="shared" si="1233"/>
        <v>66</v>
      </c>
      <c r="P878" t="s">
        <v>54</v>
      </c>
      <c r="Q878" s="19" t="str">
        <f t="shared" si="1234"/>
        <v>60-70</v>
      </c>
      <c r="R878" s="23">
        <v>303.60000000000002</v>
      </c>
      <c r="S878" s="15">
        <f t="shared" si="1235"/>
        <v>0.30360000000000004</v>
      </c>
      <c r="T878">
        <v>30136817</v>
      </c>
      <c r="U878" t="s">
        <v>45</v>
      </c>
      <c r="V878" t="s">
        <v>46</v>
      </c>
      <c r="W878" t="s">
        <v>47</v>
      </c>
      <c r="X878" t="s">
        <v>558</v>
      </c>
      <c r="Y878" t="s">
        <v>59</v>
      </c>
      <c r="Z878" t="s">
        <v>1286</v>
      </c>
      <c r="AA878" t="s">
        <v>1287</v>
      </c>
      <c r="AB878" t="s">
        <v>1104</v>
      </c>
      <c r="AC878">
        <v>1953</v>
      </c>
      <c r="AD878">
        <v>132</v>
      </c>
      <c r="AE878" t="str">
        <f t="shared" si="1236"/>
        <v>&gt;80</v>
      </c>
      <c r="AF878">
        <v>-38.058452850000002</v>
      </c>
      <c r="AG878">
        <v>145.57005554</v>
      </c>
      <c r="AH878" t="s">
        <v>75</v>
      </c>
      <c r="AI878" t="s">
        <v>76</v>
      </c>
      <c r="AJ878" s="33" t="s">
        <v>82</v>
      </c>
      <c r="AL878" t="s">
        <v>78</v>
      </c>
      <c r="AM878" t="s">
        <v>79</v>
      </c>
      <c r="AN878">
        <v>220</v>
      </c>
      <c r="AO878" s="69">
        <v>2</v>
      </c>
      <c r="AP878">
        <v>2</v>
      </c>
      <c r="AQ878">
        <v>0</v>
      </c>
      <c r="AR878">
        <v>0</v>
      </c>
      <c r="AS878" s="82" t="str">
        <f t="shared" si="1237"/>
        <v>Gw-0-0</v>
      </c>
      <c r="AT878" s="14">
        <f t="shared" si="1238"/>
        <v>26000</v>
      </c>
      <c r="AU878" s="81">
        <f>VLOOKUP(C878,Bushfire_Vlookup!$F$2:$H$12575,3,FALSE)</f>
        <v>1561.079637</v>
      </c>
      <c r="AV878" s="14">
        <f>VLOOKUP(AS878,Safety_collateral_Vlookup!$J$3:$L$20,2,FALSE)</f>
        <v>3720.1399252148244</v>
      </c>
      <c r="AW878" s="14">
        <f>VLOOKUP(AS878,Safety_collateral_Vlookup!$J$3:$L$20,3,FALSE)</f>
        <v>25000</v>
      </c>
      <c r="AX878" s="48">
        <f t="shared" si="1239"/>
        <v>60052.06127288322</v>
      </c>
      <c r="AY878" s="49">
        <f t="shared" si="1326"/>
        <v>23073.600000000002</v>
      </c>
      <c r="AZ878" s="14">
        <v>76000</v>
      </c>
      <c r="BA878" s="16">
        <f t="shared" si="1241"/>
        <v>2.6026307673221005</v>
      </c>
      <c r="BB878" t="e">
        <f>IF(BA878&lt;=#REF!,#REF!,IF(BA878&lt;=#REF!,#REF!,IF(BA878&lt;=#REF!,#REF!,IF(BA878&lt;=#REF!,#REF!,#REF!))))</f>
        <v>#REF!</v>
      </c>
      <c r="BC878" s="51">
        <v>3</v>
      </c>
      <c r="BD878" s="21">
        <v>70</v>
      </c>
      <c r="BE878" s="21">
        <v>6.4399999999999999E-2</v>
      </c>
      <c r="BF878" s="26">
        <f t="shared" si="1242"/>
        <v>1505.0030827399403</v>
      </c>
      <c r="BG878" s="21">
        <v>7</v>
      </c>
      <c r="BH878" s="21">
        <f t="shared" si="1243"/>
        <v>10.5</v>
      </c>
      <c r="BI878" s="28">
        <f t="shared" si="1244"/>
        <v>1.1390624999999999E-6</v>
      </c>
      <c r="BJ878" s="27">
        <f t="shared" si="1245"/>
        <v>1.1390624999999999E-6</v>
      </c>
      <c r="BK878" s="28">
        <f t="shared" si="1246"/>
        <v>1.7463268216136599E-5</v>
      </c>
      <c r="BL878" s="35">
        <f t="shared" si="1247"/>
        <v>4.5450439157315249E-5</v>
      </c>
      <c r="BM878" s="21" t="str">
        <f t="shared" si="1248"/>
        <v>Cr1</v>
      </c>
      <c r="BN878" s="51">
        <v>1</v>
      </c>
      <c r="BO878" s="21">
        <v>0</v>
      </c>
      <c r="BP878" s="50" t="s">
        <v>5497</v>
      </c>
      <c r="BQ878" s="14">
        <v>26000</v>
      </c>
      <c r="BR878">
        <f>IFERROR(VLOOKUP(AO878,'Model Failure data- Lines'!$A$37:$E$41,3,FALSE),'Model Failure data- Lines'!$C$37)</f>
        <v>5.2310000000000009E-2</v>
      </c>
      <c r="BS878" s="14">
        <f t="shared" si="1249"/>
        <v>3141.3233251845218</v>
      </c>
      <c r="BT878" s="34">
        <f t="shared" si="1231"/>
        <v>20580.507246350084</v>
      </c>
      <c r="BU878" s="34">
        <f t="shared" si="1250"/>
        <v>0.15263585525772841</v>
      </c>
      <c r="BV878" s="54">
        <f t="shared" si="1251"/>
        <v>-17439.183921165561</v>
      </c>
      <c r="BW878">
        <f>IFERROR(VLOOKUP(AO878,'Model Failure data- Lines'!$A$37:$E$41,4,FALSE),'Model Failure data- Lines'!$D$37)</f>
        <v>5.571000000000001E-2</v>
      </c>
      <c r="BX878" s="14">
        <f t="shared" si="1252"/>
        <v>3345.5003335123247</v>
      </c>
      <c r="BY878" s="34">
        <f t="shared" si="1253"/>
        <v>18356.792113804015</v>
      </c>
      <c r="BZ878" s="71">
        <f t="shared" si="1254"/>
        <v>0.18224863651403242</v>
      </c>
      <c r="CA878" s="71">
        <f t="shared" si="1255"/>
        <v>-15011.291780291689</v>
      </c>
      <c r="CB878" s="56">
        <v>2</v>
      </c>
      <c r="CC878">
        <f>IFERROR(VLOOKUP(AO878,'Model Failure data- Lines'!$A$37:$E$41,5,FALSE),'Model Failure data- Lines'!$E$37)</f>
        <v>6.1850000000000002E-2</v>
      </c>
      <c r="CD878" s="14">
        <f t="shared" si="1256"/>
        <v>3714.2199897278274</v>
      </c>
      <c r="CE878" s="34">
        <f t="shared" si="1257"/>
        <v>14604.215064377348</v>
      </c>
      <c r="CF878" s="34">
        <f t="shared" si="1258"/>
        <v>0.2543252049737042</v>
      </c>
      <c r="CG878" s="54">
        <f t="shared" si="1259"/>
        <v>-10889.99507464952</v>
      </c>
      <c r="CH878" t="e">
        <f>IFERROR(VLOOKUP(AO878,'Model Failure data- Lines'!#REF!,3,FALSE),'Model Failure data- Lines'!#REF!)</f>
        <v>#REF!</v>
      </c>
      <c r="CI878" s="14" t="e">
        <f t="shared" si="1260"/>
        <v>#REF!</v>
      </c>
      <c r="CJ878" s="34">
        <f t="shared" si="1261"/>
        <v>19740.274832395611</v>
      </c>
      <c r="CK878" s="34" t="e">
        <f t="shared" si="1262"/>
        <v>#REF!</v>
      </c>
      <c r="CL878" s="54" t="e">
        <f t="shared" si="1263"/>
        <v>#REF!</v>
      </c>
      <c r="CM878" t="e">
        <f>IFERROR(VLOOKUP(AO878,'Model Failure data- Lines'!#REF!,4,FALSE),'Model Failure data- Lines'!#REF!)</f>
        <v>#REF!</v>
      </c>
      <c r="CN878" s="14" t="e">
        <f t="shared" si="1264"/>
        <v>#REF!</v>
      </c>
      <c r="CO878" s="34">
        <f t="shared" si="1265"/>
        <v>16888.49813026626</v>
      </c>
      <c r="CP878" s="34" t="e">
        <f t="shared" si="1266"/>
        <v>#REF!</v>
      </c>
      <c r="CQ878" s="54" t="e">
        <f t="shared" si="1267"/>
        <v>#REF!</v>
      </c>
      <c r="CR878" t="e">
        <f>IFERROR(VLOOKUP(AO878,'Model Failure data- Lines'!#REF!,5,FALSE),'Model Failure data- Lines'!#REF!)</f>
        <v>#REF!</v>
      </c>
      <c r="CS878" s="14" t="e">
        <f t="shared" si="1268"/>
        <v>#REF!</v>
      </c>
      <c r="CT878" s="34">
        <f t="shared" si="1269"/>
        <v>12361.372698495552</v>
      </c>
      <c r="CU878" s="34" t="e">
        <f t="shared" si="1270"/>
        <v>#REF!</v>
      </c>
      <c r="CV878" s="54" t="e">
        <f t="shared" si="1271"/>
        <v>#REF!</v>
      </c>
      <c r="CW878" t="s">
        <v>1104</v>
      </c>
      <c r="CZ878">
        <f t="shared" si="1272"/>
        <v>-15011.291780291691</v>
      </c>
      <c r="DA878" s="34">
        <f t="shared" si="1273"/>
        <v>1545.5068200000003</v>
      </c>
      <c r="DB878" s="34">
        <f t="shared" si="1274"/>
        <v>92.794585597947105</v>
      </c>
      <c r="DC878" s="34">
        <f t="shared" si="1275"/>
        <v>221.13467791437699</v>
      </c>
      <c r="DD878" s="9">
        <f t="shared" si="1276"/>
        <v>1486.0642500000001</v>
      </c>
      <c r="DE878" s="59">
        <f t="shared" si="1277"/>
        <v>0.4619658245191165</v>
      </c>
      <c r="DF878" s="59">
        <f t="shared" si="1278"/>
        <v>2.7737132371027234E-2</v>
      </c>
      <c r="DG878" s="59">
        <f t="shared" si="1279"/>
        <v>6.6099134918398098E-2</v>
      </c>
      <c r="DH878" s="59">
        <f t="shared" si="1280"/>
        <v>0.4441979081914581</v>
      </c>
      <c r="DI878" s="14">
        <f t="shared" si="1281"/>
        <v>-6934.703784379486</v>
      </c>
      <c r="DJ878" s="14">
        <f t="shared" si="1282"/>
        <v>-416.37018717006367</v>
      </c>
      <c r="DK878" s="14">
        <f t="shared" si="1283"/>
        <v>-992.23340068494088</v>
      </c>
      <c r="DL878" s="14">
        <f t="shared" si="1284"/>
        <v>-6667.9844080571975</v>
      </c>
      <c r="DM878">
        <f t="shared" si="1285"/>
        <v>-10889.99507464952</v>
      </c>
      <c r="DN878" s="34">
        <f t="shared" si="1286"/>
        <v>1715.8427000000001</v>
      </c>
      <c r="DO878" s="34">
        <f t="shared" si="1287"/>
        <v>103.02181151019614</v>
      </c>
      <c r="DP878" s="34">
        <f t="shared" si="1288"/>
        <v>245.50672821763084</v>
      </c>
      <c r="DQ878" s="9">
        <f t="shared" si="1289"/>
        <v>1649.8487499999999</v>
      </c>
      <c r="DR878" s="59">
        <f t="shared" si="1290"/>
        <v>0.4619658245191165</v>
      </c>
      <c r="DS878" s="59">
        <f t="shared" si="1291"/>
        <v>2.7737132371027231E-2</v>
      </c>
      <c r="DT878" s="59">
        <f t="shared" si="1292"/>
        <v>6.6099134918398098E-2</v>
      </c>
      <c r="DU878" s="59">
        <f t="shared" si="1293"/>
        <v>0.4441979081914581</v>
      </c>
      <c r="DV878" s="14">
        <f t="shared" si="1294"/>
        <v>-5030.8055536695829</v>
      </c>
      <c r="DW878" s="14">
        <f t="shared" si="1295"/>
        <v>-302.05723490538827</v>
      </c>
      <c r="DX878" s="14">
        <f t="shared" si="1296"/>
        <v>-719.81925369994951</v>
      </c>
      <c r="DY878" s="14">
        <f t="shared" si="1297"/>
        <v>-4837.3130323745991</v>
      </c>
      <c r="DZ878" s="34" t="e">
        <f t="shared" si="1298"/>
        <v>#REF!</v>
      </c>
      <c r="EA878" s="34" t="e">
        <f t="shared" si="1299"/>
        <v>#REF!</v>
      </c>
      <c r="EB878" s="34" t="e">
        <f t="shared" si="1300"/>
        <v>#REF!</v>
      </c>
      <c r="EC878" s="34" t="e">
        <f t="shared" si="1301"/>
        <v>#REF!</v>
      </c>
      <c r="ED878" s="34" t="e">
        <f t="shared" si="1302"/>
        <v>#REF!</v>
      </c>
      <c r="EE878" s="59" t="e">
        <f t="shared" si="1303"/>
        <v>#REF!</v>
      </c>
      <c r="EF878" s="59" t="e">
        <f t="shared" si="1304"/>
        <v>#REF!</v>
      </c>
      <c r="EG878" s="59" t="e">
        <f t="shared" si="1305"/>
        <v>#REF!</v>
      </c>
      <c r="EH878" s="59" t="e">
        <f t="shared" si="1306"/>
        <v>#REF!</v>
      </c>
      <c r="EI878" s="14" t="e">
        <f t="shared" si="1307"/>
        <v>#REF!</v>
      </c>
      <c r="EJ878" s="14" t="e">
        <f t="shared" si="1308"/>
        <v>#REF!</v>
      </c>
      <c r="EK878" s="14" t="e">
        <f t="shared" si="1309"/>
        <v>#REF!</v>
      </c>
      <c r="EL878" s="14" t="e">
        <f t="shared" si="1310"/>
        <v>#REF!</v>
      </c>
      <c r="EM878" t="e">
        <f t="shared" si="1311"/>
        <v>#REF!</v>
      </c>
      <c r="EN878" s="34" t="e">
        <f t="shared" si="1312"/>
        <v>#REF!</v>
      </c>
      <c r="EO878" s="34" t="e">
        <f t="shared" si="1313"/>
        <v>#REF!</v>
      </c>
      <c r="EP878" s="34" t="e">
        <f t="shared" si="1314"/>
        <v>#REF!</v>
      </c>
      <c r="EQ878" s="34" t="e">
        <f t="shared" si="1315"/>
        <v>#REF!</v>
      </c>
      <c r="ER878" s="59" t="e">
        <f t="shared" si="1316"/>
        <v>#REF!</v>
      </c>
      <c r="ES878" s="59" t="e">
        <f t="shared" si="1317"/>
        <v>#REF!</v>
      </c>
      <c r="ET878" s="59" t="e">
        <f t="shared" si="1318"/>
        <v>#REF!</v>
      </c>
      <c r="EU878" s="59" t="e">
        <f t="shared" si="1319"/>
        <v>#REF!</v>
      </c>
      <c r="EV878" s="14" t="e">
        <f t="shared" si="1320"/>
        <v>#REF!</v>
      </c>
      <c r="EW878" s="14" t="e">
        <f t="shared" si="1321"/>
        <v>#REF!</v>
      </c>
      <c r="EX878" s="14" t="e">
        <f t="shared" si="1322"/>
        <v>#REF!</v>
      </c>
      <c r="EY878" s="14" t="e">
        <f t="shared" si="1323"/>
        <v>#REF!</v>
      </c>
    </row>
    <row r="879" spans="1:155" x14ac:dyDescent="0.2">
      <c r="A879" s="17">
        <v>30347549</v>
      </c>
      <c r="B879" t="s">
        <v>62</v>
      </c>
      <c r="C879" t="s">
        <v>4840</v>
      </c>
      <c r="D879" t="s">
        <v>4841</v>
      </c>
      <c r="E879" t="s">
        <v>1604</v>
      </c>
      <c r="F879" t="s">
        <v>41</v>
      </c>
      <c r="G879" t="s">
        <v>42</v>
      </c>
      <c r="H879" t="s">
        <v>4842</v>
      </c>
      <c r="I879" t="s">
        <v>68</v>
      </c>
      <c r="J879" s="19" t="s">
        <v>69</v>
      </c>
      <c r="K879" t="s">
        <v>70</v>
      </c>
      <c r="L879">
        <v>1953</v>
      </c>
      <c r="M879">
        <f t="shared" si="1232"/>
        <v>1953</v>
      </c>
      <c r="N879">
        <v>66</v>
      </c>
      <c r="O879" s="19">
        <f t="shared" si="1233"/>
        <v>66</v>
      </c>
      <c r="P879" t="s">
        <v>54</v>
      </c>
      <c r="Q879" s="19" t="str">
        <f t="shared" si="1234"/>
        <v>60-70</v>
      </c>
      <c r="R879" s="23">
        <v>328.3</v>
      </c>
      <c r="S879" s="15">
        <f t="shared" si="1235"/>
        <v>0.32830000000000004</v>
      </c>
      <c r="T879">
        <v>30342271</v>
      </c>
      <c r="U879" t="s">
        <v>45</v>
      </c>
      <c r="V879" t="s">
        <v>46</v>
      </c>
      <c r="W879" t="s">
        <v>47</v>
      </c>
      <c r="X879" t="s">
        <v>558</v>
      </c>
      <c r="Y879" t="s">
        <v>59</v>
      </c>
      <c r="Z879" t="s">
        <v>4843</v>
      </c>
      <c r="AA879" t="s">
        <v>4844</v>
      </c>
      <c r="AB879" t="s">
        <v>85</v>
      </c>
      <c r="AC879">
        <v>1953</v>
      </c>
      <c r="AD879">
        <v>132</v>
      </c>
      <c r="AE879" t="str">
        <f t="shared" si="1236"/>
        <v>&gt;80</v>
      </c>
      <c r="AF879">
        <v>-38.058106080000002</v>
      </c>
      <c r="AG879">
        <v>145.56661084999999</v>
      </c>
      <c r="AH879" t="s">
        <v>75</v>
      </c>
      <c r="AI879" t="s">
        <v>76</v>
      </c>
      <c r="AJ879" s="33" t="s">
        <v>82</v>
      </c>
      <c r="AL879" t="s">
        <v>48</v>
      </c>
      <c r="AM879" t="s">
        <v>86</v>
      </c>
      <c r="AN879">
        <v>220</v>
      </c>
      <c r="AO879" s="69">
        <v>2</v>
      </c>
      <c r="AP879">
        <v>2</v>
      </c>
      <c r="AQ879">
        <v>0</v>
      </c>
      <c r="AR879">
        <v>0</v>
      </c>
      <c r="AS879" s="82" t="str">
        <f t="shared" si="1237"/>
        <v>Gw-0-0</v>
      </c>
      <c r="AT879" s="14">
        <f t="shared" si="1238"/>
        <v>26000</v>
      </c>
      <c r="AU879" s="81">
        <f>VLOOKUP(C879,Bushfire_Vlookup!$F$2:$H$12575,3,FALSE)</f>
        <v>1513.117336</v>
      </c>
      <c r="AV879" s="14">
        <f>VLOOKUP(AS879,Safety_collateral_Vlookup!$J$3:$L$20,2,FALSE)</f>
        <v>3720.1399252148244</v>
      </c>
      <c r="AW879" s="14">
        <f>VLOOKUP(AS879,Safety_collateral_Vlookup!$J$3:$L$20,3,FALSE)</f>
        <v>25000</v>
      </c>
      <c r="AX879" s="48">
        <f t="shared" si="1239"/>
        <v>60000.885497716212</v>
      </c>
      <c r="AY879" s="49">
        <f t="shared" si="1326"/>
        <v>24950.800000000003</v>
      </c>
      <c r="AZ879" s="14">
        <v>76000</v>
      </c>
      <c r="BA879" s="16">
        <f t="shared" si="1241"/>
        <v>2.4047680033392198</v>
      </c>
      <c r="BB879" t="e">
        <f>IF(BA879&lt;=#REF!,#REF!,IF(BA879&lt;=#REF!,#REF!,IF(BA879&lt;=#REF!,#REF!,IF(BA879&lt;=#REF!,#REF!,#REF!))))</f>
        <v>#REF!</v>
      </c>
      <c r="BC879" s="51">
        <v>3</v>
      </c>
      <c r="BD879" s="21">
        <v>70</v>
      </c>
      <c r="BE879" s="21">
        <v>6.4399999999999999E-2</v>
      </c>
      <c r="BF879" s="26">
        <f t="shared" si="1242"/>
        <v>1627.4456919088352</v>
      </c>
      <c r="BG879" s="21">
        <v>7</v>
      </c>
      <c r="BH879" s="21">
        <f t="shared" si="1243"/>
        <v>10.5</v>
      </c>
      <c r="BI879" s="28">
        <f t="shared" si="1244"/>
        <v>1.1390624999999999E-6</v>
      </c>
      <c r="BJ879" s="27">
        <f t="shared" si="1245"/>
        <v>1.1390624999999999E-6</v>
      </c>
      <c r="BK879" s="28">
        <f t="shared" si="1246"/>
        <v>1.7463268216136599E-5</v>
      </c>
      <c r="BL879" s="35">
        <f t="shared" si="1247"/>
        <v>4.1995108639896077E-5</v>
      </c>
      <c r="BM879" s="21" t="str">
        <f t="shared" si="1248"/>
        <v>Cr1</v>
      </c>
      <c r="BN879" s="51">
        <v>1</v>
      </c>
      <c r="BO879" s="21">
        <v>0</v>
      </c>
      <c r="BP879" s="50" t="s">
        <v>5497</v>
      </c>
      <c r="BQ879" s="14">
        <v>26000</v>
      </c>
      <c r="BR879">
        <f>IFERROR(VLOOKUP(AO879,'Model Failure data- Lines'!$A$37:$E$41,3,FALSE),'Model Failure data- Lines'!$C$37)</f>
        <v>5.2310000000000009E-2</v>
      </c>
      <c r="BS879" s="14">
        <f t="shared" si="1249"/>
        <v>3138.6463203855355</v>
      </c>
      <c r="BT879" s="34">
        <f t="shared" si="1231"/>
        <v>22254.876577657222</v>
      </c>
      <c r="BU879" s="34">
        <f t="shared" si="1250"/>
        <v>0.14103184573652405</v>
      </c>
      <c r="BV879" s="54">
        <f t="shared" si="1251"/>
        <v>-19116.230257271687</v>
      </c>
      <c r="BW879">
        <f>IFERROR(VLOOKUP(AO879,'Model Failure data- Lines'!$A$37:$E$41,4,FALSE),'Model Failure data- Lines'!$D$37)</f>
        <v>5.571000000000001E-2</v>
      </c>
      <c r="BX879" s="14">
        <f t="shared" si="1252"/>
        <v>3342.6493310777705</v>
      </c>
      <c r="BY879" s="34">
        <f t="shared" si="1253"/>
        <v>19850.24654467015</v>
      </c>
      <c r="BZ879" s="71">
        <f t="shared" si="1254"/>
        <v>0.16839334078574866</v>
      </c>
      <c r="CA879" s="71">
        <f t="shared" si="1255"/>
        <v>-16507.59721359238</v>
      </c>
      <c r="CB879" s="56">
        <v>2</v>
      </c>
      <c r="CC879">
        <f>IFERROR(VLOOKUP(AO879,'Model Failure data- Lines'!$A$37:$E$41,5,FALSE),'Model Failure data- Lines'!$E$37)</f>
        <v>6.1850000000000002E-2</v>
      </c>
      <c r="CD879" s="14">
        <f t="shared" si="1256"/>
        <v>3711.0547680337477</v>
      </c>
      <c r="CE879" s="34">
        <f t="shared" si="1257"/>
        <v>15792.370901301327</v>
      </c>
      <c r="CF879" s="34">
        <f t="shared" si="1258"/>
        <v>0.23499035016508815</v>
      </c>
      <c r="CG879" s="54">
        <f t="shared" si="1259"/>
        <v>-12081.316133267579</v>
      </c>
      <c r="CH879" t="e">
        <f>IFERROR(VLOOKUP(AO879,'Model Failure data- Lines'!#REF!,3,FALSE),'Model Failure data- Lines'!#REF!)</f>
        <v>#REF!</v>
      </c>
      <c r="CI879" s="14" t="e">
        <f t="shared" si="1260"/>
        <v>#REF!</v>
      </c>
      <c r="CJ879" s="34">
        <f t="shared" si="1261"/>
        <v>21346.285334240711</v>
      </c>
      <c r="CK879" s="34" t="e">
        <f t="shared" si="1262"/>
        <v>#REF!</v>
      </c>
      <c r="CL879" s="54" t="e">
        <f t="shared" si="1263"/>
        <v>#REF!</v>
      </c>
      <c r="CM879" t="e">
        <f>IFERROR(VLOOKUP(AO879,'Model Failure data- Lines'!#REF!,4,FALSE),'Model Failure data- Lines'!#REF!)</f>
        <v>#REF!</v>
      </c>
      <c r="CN879" s="14" t="e">
        <f t="shared" si="1264"/>
        <v>#REF!</v>
      </c>
      <c r="CO879" s="34">
        <f t="shared" si="1265"/>
        <v>18262.496495936804</v>
      </c>
      <c r="CP879" s="34" t="e">
        <f t="shared" si="1266"/>
        <v>#REF!</v>
      </c>
      <c r="CQ879" s="54" t="e">
        <f t="shared" si="1267"/>
        <v>#REF!</v>
      </c>
      <c r="CR879" t="e">
        <f>IFERROR(VLOOKUP(AO879,'Model Failure data- Lines'!#REF!,5,FALSE),'Model Failure data- Lines'!#REF!)</f>
        <v>#REF!</v>
      </c>
      <c r="CS879" s="14" t="e">
        <f t="shared" si="1268"/>
        <v>#REF!</v>
      </c>
      <c r="CT879" s="34">
        <f t="shared" si="1269"/>
        <v>13367.057499723616</v>
      </c>
      <c r="CU879" s="34" t="e">
        <f t="shared" si="1270"/>
        <v>#REF!</v>
      </c>
      <c r="CV879" s="54" t="e">
        <f t="shared" si="1271"/>
        <v>#REF!</v>
      </c>
      <c r="CW879" t="s">
        <v>85</v>
      </c>
      <c r="CZ879">
        <f t="shared" si="1272"/>
        <v>-16507.59721359238</v>
      </c>
      <c r="DA879" s="34">
        <f t="shared" si="1273"/>
        <v>1545.5068200000003</v>
      </c>
      <c r="DB879" s="34">
        <f t="shared" si="1274"/>
        <v>89.943583163393527</v>
      </c>
      <c r="DC879" s="34">
        <f t="shared" si="1275"/>
        <v>221.13467791437699</v>
      </c>
      <c r="DD879" s="9">
        <f t="shared" si="1276"/>
        <v>1486.0642500000001</v>
      </c>
      <c r="DE879" s="59">
        <f t="shared" si="1277"/>
        <v>0.4623598430235823</v>
      </c>
      <c r="DF879" s="59">
        <f t="shared" si="1278"/>
        <v>2.6907872844200806E-2</v>
      </c>
      <c r="DG879" s="59">
        <f t="shared" si="1279"/>
        <v>6.6155511994157201E-2</v>
      </c>
      <c r="DH879" s="59">
        <f t="shared" si="1280"/>
        <v>0.44457677213805985</v>
      </c>
      <c r="DI879" s="14">
        <f t="shared" si="1281"/>
        <v>-7632.4500563730971</v>
      </c>
      <c r="DJ879" s="14">
        <f t="shared" si="1282"/>
        <v>-444.18432678662731</v>
      </c>
      <c r="DK879" s="14">
        <f t="shared" si="1283"/>
        <v>-1092.0685454585266</v>
      </c>
      <c r="DL879" s="14">
        <f t="shared" si="1284"/>
        <v>-7338.8942849741306</v>
      </c>
      <c r="DM879">
        <f t="shared" si="1285"/>
        <v>-12081.316133267579</v>
      </c>
      <c r="DN879" s="34">
        <f t="shared" si="1286"/>
        <v>1715.8427000000001</v>
      </c>
      <c r="DO879" s="34">
        <f t="shared" si="1287"/>
        <v>99.856589816117193</v>
      </c>
      <c r="DP879" s="34">
        <f t="shared" si="1288"/>
        <v>245.50672821763084</v>
      </c>
      <c r="DQ879" s="9">
        <f t="shared" si="1289"/>
        <v>1649.8487499999999</v>
      </c>
      <c r="DR879" s="59">
        <f t="shared" si="1290"/>
        <v>0.4623598430235823</v>
      </c>
      <c r="DS879" s="59">
        <f t="shared" si="1291"/>
        <v>2.6907872844200802E-2</v>
      </c>
      <c r="DT879" s="59">
        <f t="shared" si="1292"/>
        <v>6.6155511994157187E-2</v>
      </c>
      <c r="DU879" s="59">
        <f t="shared" si="1293"/>
        <v>0.44457677213805979</v>
      </c>
      <c r="DV879" s="14">
        <f t="shared" si="1294"/>
        <v>-5585.9154308958696</v>
      </c>
      <c r="DW879" s="14">
        <f t="shared" si="1295"/>
        <v>-325.08251830455578</v>
      </c>
      <c r="DX879" s="14">
        <f t="shared" si="1296"/>
        <v>-799.24565435958812</v>
      </c>
      <c r="DY879" s="14">
        <f t="shared" si="1297"/>
        <v>-5371.072529707566</v>
      </c>
      <c r="DZ879" s="34" t="e">
        <f t="shared" si="1298"/>
        <v>#REF!</v>
      </c>
      <c r="EA879" s="34" t="e">
        <f t="shared" si="1299"/>
        <v>#REF!</v>
      </c>
      <c r="EB879" s="34" t="e">
        <f t="shared" si="1300"/>
        <v>#REF!</v>
      </c>
      <c r="EC879" s="34" t="e">
        <f t="shared" si="1301"/>
        <v>#REF!</v>
      </c>
      <c r="ED879" s="34" t="e">
        <f t="shared" si="1302"/>
        <v>#REF!</v>
      </c>
      <c r="EE879" s="59" t="e">
        <f t="shared" si="1303"/>
        <v>#REF!</v>
      </c>
      <c r="EF879" s="59" t="e">
        <f t="shared" si="1304"/>
        <v>#REF!</v>
      </c>
      <c r="EG879" s="59" t="e">
        <f t="shared" si="1305"/>
        <v>#REF!</v>
      </c>
      <c r="EH879" s="59" t="e">
        <f t="shared" si="1306"/>
        <v>#REF!</v>
      </c>
      <c r="EI879" s="14" t="e">
        <f t="shared" si="1307"/>
        <v>#REF!</v>
      </c>
      <c r="EJ879" s="14" t="e">
        <f t="shared" si="1308"/>
        <v>#REF!</v>
      </c>
      <c r="EK879" s="14" t="e">
        <f t="shared" si="1309"/>
        <v>#REF!</v>
      </c>
      <c r="EL879" s="14" t="e">
        <f t="shared" si="1310"/>
        <v>#REF!</v>
      </c>
      <c r="EM879" t="e">
        <f t="shared" si="1311"/>
        <v>#REF!</v>
      </c>
      <c r="EN879" s="34" t="e">
        <f t="shared" si="1312"/>
        <v>#REF!</v>
      </c>
      <c r="EO879" s="34" t="e">
        <f t="shared" si="1313"/>
        <v>#REF!</v>
      </c>
      <c r="EP879" s="34" t="e">
        <f t="shared" si="1314"/>
        <v>#REF!</v>
      </c>
      <c r="EQ879" s="34" t="e">
        <f t="shared" si="1315"/>
        <v>#REF!</v>
      </c>
      <c r="ER879" s="59" t="e">
        <f t="shared" si="1316"/>
        <v>#REF!</v>
      </c>
      <c r="ES879" s="59" t="e">
        <f t="shared" si="1317"/>
        <v>#REF!</v>
      </c>
      <c r="ET879" s="59" t="e">
        <f t="shared" si="1318"/>
        <v>#REF!</v>
      </c>
      <c r="EU879" s="59" t="e">
        <f t="shared" si="1319"/>
        <v>#REF!</v>
      </c>
      <c r="EV879" s="14" t="e">
        <f t="shared" si="1320"/>
        <v>#REF!</v>
      </c>
      <c r="EW879" s="14" t="e">
        <f t="shared" si="1321"/>
        <v>#REF!</v>
      </c>
      <c r="EX879" s="14" t="e">
        <f t="shared" si="1322"/>
        <v>#REF!</v>
      </c>
      <c r="EY879" s="14" t="e">
        <f t="shared" si="1323"/>
        <v>#REF!</v>
      </c>
    </row>
    <row r="880" spans="1:155" x14ac:dyDescent="0.2">
      <c r="A880" s="17">
        <v>30193323</v>
      </c>
      <c r="B880" t="s">
        <v>62</v>
      </c>
      <c r="C880" t="s">
        <v>3473</v>
      </c>
      <c r="D880" t="s">
        <v>3474</v>
      </c>
      <c r="E880" t="s">
        <v>499</v>
      </c>
      <c r="F880" t="s">
        <v>41</v>
      </c>
      <c r="G880" t="s">
        <v>42</v>
      </c>
      <c r="H880" t="s">
        <v>3475</v>
      </c>
      <c r="I880" t="s">
        <v>68</v>
      </c>
      <c r="J880" s="19" t="s">
        <v>69</v>
      </c>
      <c r="K880" t="s">
        <v>70</v>
      </c>
      <c r="L880">
        <v>1953</v>
      </c>
      <c r="M880">
        <f t="shared" si="1232"/>
        <v>1953</v>
      </c>
      <c r="N880">
        <v>66</v>
      </c>
      <c r="O880" s="19">
        <f t="shared" si="1233"/>
        <v>66</v>
      </c>
      <c r="P880" t="s">
        <v>54</v>
      </c>
      <c r="Q880" s="19" t="str">
        <f t="shared" si="1234"/>
        <v>60-70</v>
      </c>
      <c r="R880" s="23">
        <v>335.3</v>
      </c>
      <c r="S880" s="15">
        <f t="shared" si="1235"/>
        <v>0.33529999999999999</v>
      </c>
      <c r="T880">
        <v>30187614</v>
      </c>
      <c r="U880" t="s">
        <v>45</v>
      </c>
      <c r="V880" t="s">
        <v>46</v>
      </c>
      <c r="W880" t="s">
        <v>47</v>
      </c>
      <c r="X880" t="s">
        <v>48</v>
      </c>
      <c r="Y880" t="s">
        <v>208</v>
      </c>
      <c r="Z880" t="s">
        <v>3476</v>
      </c>
      <c r="AA880" t="s">
        <v>3477</v>
      </c>
      <c r="AB880" t="s">
        <v>500</v>
      </c>
      <c r="AC880">
        <v>1953</v>
      </c>
      <c r="AD880">
        <v>66</v>
      </c>
      <c r="AE880" t="str">
        <f t="shared" si="1236"/>
        <v>&lt;70</v>
      </c>
      <c r="AF880">
        <v>-38.056644499999997</v>
      </c>
      <c r="AG880">
        <v>145.54994640999999</v>
      </c>
      <c r="AH880" t="s">
        <v>75</v>
      </c>
      <c r="AI880" t="s">
        <v>76</v>
      </c>
      <c r="AJ880" s="33" t="s">
        <v>82</v>
      </c>
      <c r="AL880">
        <v>1</v>
      </c>
      <c r="AM880" t="s">
        <v>86</v>
      </c>
      <c r="AN880">
        <v>220</v>
      </c>
      <c r="AO880" s="69">
        <v>2</v>
      </c>
      <c r="AP880">
        <v>2</v>
      </c>
      <c r="AQ880">
        <v>0</v>
      </c>
      <c r="AR880">
        <v>0</v>
      </c>
      <c r="AS880" s="82" t="str">
        <f t="shared" si="1237"/>
        <v>Gw-0-0</v>
      </c>
      <c r="AT880" s="14">
        <f t="shared" si="1238"/>
        <v>26000</v>
      </c>
      <c r="AU880" s="81">
        <f>VLOOKUP(C880,Bushfire_Vlookup!$F$2:$H$12575,3,FALSE)</f>
        <v>1409.1419800000001</v>
      </c>
      <c r="AV880" s="14">
        <f>VLOOKUP(AS880,Safety_collateral_Vlookup!$J$3:$L$20,2,FALSE)</f>
        <v>3720.1399252148244</v>
      </c>
      <c r="AW880" s="14">
        <f>VLOOKUP(AS880,Safety_collateral_Vlookup!$J$3:$L$20,3,FALSE)</f>
        <v>25000</v>
      </c>
      <c r="AX880" s="48">
        <f t="shared" si="1239"/>
        <v>59889.943792864215</v>
      </c>
      <c r="AY880" s="49">
        <f t="shared" si="1326"/>
        <v>25482.799999999999</v>
      </c>
      <c r="AZ880" s="14">
        <v>76000</v>
      </c>
      <c r="BA880" s="16">
        <f t="shared" si="1241"/>
        <v>2.3502104867936104</v>
      </c>
      <c r="BB880" t="e">
        <f>IF(BA880&lt;=#REF!,#REF!,IF(BA880&lt;=#REF!,#REF!,IF(BA880&lt;=#REF!,#REF!,IF(BA880&lt;=#REF!,#REF!,#REF!))))</f>
        <v>#REF!</v>
      </c>
      <c r="BC880" s="51">
        <v>3</v>
      </c>
      <c r="BD880" s="21">
        <v>70</v>
      </c>
      <c r="BE880" s="21">
        <v>6.4399999999999999E-2</v>
      </c>
      <c r="BF880" s="26">
        <f t="shared" si="1242"/>
        <v>1662.1460264911129</v>
      </c>
      <c r="BG880" s="21">
        <v>7</v>
      </c>
      <c r="BH880" s="21">
        <f t="shared" si="1243"/>
        <v>10.5</v>
      </c>
      <c r="BI880" s="28">
        <f t="shared" si="1244"/>
        <v>1.1390624999999999E-6</v>
      </c>
      <c r="BJ880" s="27">
        <f t="shared" si="1245"/>
        <v>1.1390624999999999E-6</v>
      </c>
      <c r="BK880" s="28">
        <f t="shared" si="1246"/>
        <v>1.7463268216136603E-5</v>
      </c>
      <c r="BL880" s="35">
        <f t="shared" si="1247"/>
        <v>4.1042356095253786E-5</v>
      </c>
      <c r="BM880" s="21" t="str">
        <f t="shared" si="1248"/>
        <v>Cr1</v>
      </c>
      <c r="BN880" s="51">
        <v>1</v>
      </c>
      <c r="BO880" s="21">
        <v>0</v>
      </c>
      <c r="BP880" s="50" t="s">
        <v>5497</v>
      </c>
      <c r="BQ880" s="14">
        <v>26000</v>
      </c>
      <c r="BR880">
        <f>IFERROR(VLOOKUP(AO880,'Model Failure data- Lines'!$A$37:$E$41,3,FALSE),'Model Failure data- Lines'!$C$37)</f>
        <v>5.2310000000000009E-2</v>
      </c>
      <c r="BS880" s="14">
        <f t="shared" si="1249"/>
        <v>3132.8429598047278</v>
      </c>
      <c r="BT880" s="34">
        <f t="shared" ref="BT880:BT943" si="1327">$AY880/1.0468^2.5</f>
        <v>22729.394201914303</v>
      </c>
      <c r="BU880" s="34">
        <f t="shared" si="1250"/>
        <v>0.13783222429838782</v>
      </c>
      <c r="BV880" s="54">
        <f t="shared" si="1251"/>
        <v>-19596.551242109577</v>
      </c>
      <c r="BW880">
        <f>IFERROR(VLOOKUP(AO880,'Model Failure data- Lines'!$A$37:$E$41,4,FALSE),'Model Failure data- Lines'!$D$37)</f>
        <v>5.571000000000001E-2</v>
      </c>
      <c r="BX880" s="14">
        <f t="shared" si="1252"/>
        <v>3336.4687687004662</v>
      </c>
      <c r="BY880" s="34">
        <f t="shared" si="1253"/>
        <v>20273.492739652454</v>
      </c>
      <c r="BZ880" s="71">
        <f t="shared" si="1254"/>
        <v>0.16457296291007342</v>
      </c>
      <c r="CA880" s="71">
        <f t="shared" si="1255"/>
        <v>-16937.023970951988</v>
      </c>
      <c r="CB880" s="56">
        <v>2</v>
      </c>
      <c r="CC880">
        <f>IFERROR(VLOOKUP(AO880,'Model Failure data- Lines'!$A$37:$E$41,5,FALSE),'Model Failure data- Lines'!$E$37)</f>
        <v>6.1850000000000002E-2</v>
      </c>
      <c r="CD880" s="14">
        <f t="shared" si="1256"/>
        <v>3704.1930235886516</v>
      </c>
      <c r="CE880" s="34">
        <f t="shared" si="1257"/>
        <v>16129.095227555084</v>
      </c>
      <c r="CF880" s="34">
        <f t="shared" si="1258"/>
        <v>0.22965907084858528</v>
      </c>
      <c r="CG880" s="54">
        <f t="shared" si="1259"/>
        <v>-12424.902203966432</v>
      </c>
      <c r="CH880" t="e">
        <f>IFERROR(VLOOKUP(AO880,'Model Failure data- Lines'!#REF!,3,FALSE),'Model Failure data- Lines'!#REF!)</f>
        <v>#REF!</v>
      </c>
      <c r="CI880" s="14" t="e">
        <f t="shared" si="1260"/>
        <v>#REF!</v>
      </c>
      <c r="CJ880" s="34">
        <f t="shared" si="1261"/>
        <v>21801.430010876971</v>
      </c>
      <c r="CK880" s="34" t="e">
        <f t="shared" si="1262"/>
        <v>#REF!</v>
      </c>
      <c r="CL880" s="54" t="e">
        <f t="shared" si="1263"/>
        <v>#REF!</v>
      </c>
      <c r="CM880" t="e">
        <f>IFERROR(VLOOKUP(AO880,'Model Failure data- Lines'!#REF!,4,FALSE),'Model Failure data- Lines'!#REF!)</f>
        <v>#REF!</v>
      </c>
      <c r="CN880" s="14" t="e">
        <f t="shared" si="1264"/>
        <v>#REF!</v>
      </c>
      <c r="CO880" s="34">
        <f t="shared" si="1265"/>
        <v>18651.888745317116</v>
      </c>
      <c r="CP880" s="34" t="e">
        <f t="shared" si="1266"/>
        <v>#REF!</v>
      </c>
      <c r="CQ880" s="54" t="e">
        <f t="shared" si="1267"/>
        <v>#REF!</v>
      </c>
      <c r="CR880" t="e">
        <f>IFERROR(VLOOKUP(AO880,'Model Failure data- Lines'!#REF!,5,FALSE),'Model Failure data- Lines'!#REF!)</f>
        <v>#REF!</v>
      </c>
      <c r="CS880" s="14" t="e">
        <f t="shared" si="1268"/>
        <v>#REF!</v>
      </c>
      <c r="CT880" s="34">
        <f t="shared" si="1269"/>
        <v>13652.069386711324</v>
      </c>
      <c r="CU880" s="34" t="e">
        <f t="shared" si="1270"/>
        <v>#REF!</v>
      </c>
      <c r="CV880" s="54" t="e">
        <f t="shared" si="1271"/>
        <v>#REF!</v>
      </c>
      <c r="CW880" t="s">
        <v>500</v>
      </c>
      <c r="CZ880">
        <f t="shared" si="1272"/>
        <v>-16937.023970951988</v>
      </c>
      <c r="DA880" s="34">
        <f t="shared" si="1273"/>
        <v>1545.5068200000003</v>
      </c>
      <c r="DB880" s="34">
        <f t="shared" si="1274"/>
        <v>83.763020786088617</v>
      </c>
      <c r="DC880" s="34">
        <f t="shared" si="1275"/>
        <v>221.13467791437699</v>
      </c>
      <c r="DD880" s="9">
        <f t="shared" si="1276"/>
        <v>1486.0642500000001</v>
      </c>
      <c r="DE880" s="59">
        <f t="shared" si="1277"/>
        <v>0.46321633054037714</v>
      </c>
      <c r="DF880" s="59">
        <f t="shared" si="1278"/>
        <v>2.5105291430230828E-2</v>
      </c>
      <c r="DG880" s="59">
        <f t="shared" si="1279"/>
        <v>6.6278060202106304E-2</v>
      </c>
      <c r="DH880" s="59">
        <f t="shared" si="1280"/>
        <v>0.44540031782728567</v>
      </c>
      <c r="DI880" s="14">
        <f t="shared" si="1281"/>
        <v>-7845.5060940987869</v>
      </c>
      <c r="DJ880" s="14">
        <f t="shared" si="1282"/>
        <v>-425.20892275155512</v>
      </c>
      <c r="DK880" s="14">
        <f t="shared" si="1283"/>
        <v>-1122.5530943912734</v>
      </c>
      <c r="DL880" s="14">
        <f t="shared" si="1284"/>
        <v>-7543.7558597103725</v>
      </c>
      <c r="DM880">
        <f t="shared" si="1285"/>
        <v>-12424.902203966432</v>
      </c>
      <c r="DN880" s="34">
        <f t="shared" si="1286"/>
        <v>1715.8427000000001</v>
      </c>
      <c r="DO880" s="34">
        <f t="shared" si="1287"/>
        <v>92.994845371021</v>
      </c>
      <c r="DP880" s="34">
        <f t="shared" si="1288"/>
        <v>245.50672821763084</v>
      </c>
      <c r="DQ880" s="9">
        <f t="shared" si="1289"/>
        <v>1649.8487499999999</v>
      </c>
      <c r="DR880" s="59">
        <f t="shared" si="1290"/>
        <v>0.4632163305403772</v>
      </c>
      <c r="DS880" s="59">
        <f t="shared" si="1291"/>
        <v>2.5105291430230828E-2</v>
      </c>
      <c r="DT880" s="59">
        <f t="shared" si="1292"/>
        <v>6.6278060202106304E-2</v>
      </c>
      <c r="DU880" s="59">
        <f t="shared" si="1293"/>
        <v>0.44540031782728573</v>
      </c>
      <c r="DV880" s="14">
        <f t="shared" si="1294"/>
        <v>-5755.4176062443757</v>
      </c>
      <c r="DW880" s="14">
        <f t="shared" si="1295"/>
        <v>-311.93079082269463</v>
      </c>
      <c r="DX880" s="14">
        <f t="shared" si="1296"/>
        <v>-823.49841627977048</v>
      </c>
      <c r="DY880" s="14">
        <f t="shared" si="1297"/>
        <v>-5534.055390619591</v>
      </c>
      <c r="DZ880" s="34" t="e">
        <f t="shared" si="1298"/>
        <v>#REF!</v>
      </c>
      <c r="EA880" s="34" t="e">
        <f t="shared" si="1299"/>
        <v>#REF!</v>
      </c>
      <c r="EB880" s="34" t="e">
        <f t="shared" si="1300"/>
        <v>#REF!</v>
      </c>
      <c r="EC880" s="34" t="e">
        <f t="shared" si="1301"/>
        <v>#REF!</v>
      </c>
      <c r="ED880" s="34" t="e">
        <f t="shared" si="1302"/>
        <v>#REF!</v>
      </c>
      <c r="EE880" s="59" t="e">
        <f t="shared" si="1303"/>
        <v>#REF!</v>
      </c>
      <c r="EF880" s="59" t="e">
        <f t="shared" si="1304"/>
        <v>#REF!</v>
      </c>
      <c r="EG880" s="59" t="e">
        <f t="shared" si="1305"/>
        <v>#REF!</v>
      </c>
      <c r="EH880" s="59" t="e">
        <f t="shared" si="1306"/>
        <v>#REF!</v>
      </c>
      <c r="EI880" s="14" t="e">
        <f t="shared" si="1307"/>
        <v>#REF!</v>
      </c>
      <c r="EJ880" s="14" t="e">
        <f t="shared" si="1308"/>
        <v>#REF!</v>
      </c>
      <c r="EK880" s="14" t="e">
        <f t="shared" si="1309"/>
        <v>#REF!</v>
      </c>
      <c r="EL880" s="14" t="e">
        <f t="shared" si="1310"/>
        <v>#REF!</v>
      </c>
      <c r="EM880" t="e">
        <f t="shared" si="1311"/>
        <v>#REF!</v>
      </c>
      <c r="EN880" s="34" t="e">
        <f t="shared" si="1312"/>
        <v>#REF!</v>
      </c>
      <c r="EO880" s="34" t="e">
        <f t="shared" si="1313"/>
        <v>#REF!</v>
      </c>
      <c r="EP880" s="34" t="e">
        <f t="shared" si="1314"/>
        <v>#REF!</v>
      </c>
      <c r="EQ880" s="34" t="e">
        <f t="shared" si="1315"/>
        <v>#REF!</v>
      </c>
      <c r="ER880" s="59" t="e">
        <f t="shared" si="1316"/>
        <v>#REF!</v>
      </c>
      <c r="ES880" s="59" t="e">
        <f t="shared" si="1317"/>
        <v>#REF!</v>
      </c>
      <c r="ET880" s="59" t="e">
        <f t="shared" si="1318"/>
        <v>#REF!</v>
      </c>
      <c r="EU880" s="59" t="e">
        <f t="shared" si="1319"/>
        <v>#REF!</v>
      </c>
      <c r="EV880" s="14" t="e">
        <f t="shared" si="1320"/>
        <v>#REF!</v>
      </c>
      <c r="EW880" s="14" t="e">
        <f t="shared" si="1321"/>
        <v>#REF!</v>
      </c>
      <c r="EX880" s="14" t="e">
        <f t="shared" si="1322"/>
        <v>#REF!</v>
      </c>
      <c r="EY880" s="14" t="e">
        <f t="shared" si="1323"/>
        <v>#REF!</v>
      </c>
    </row>
    <row r="881" spans="1:155" x14ac:dyDescent="0.2">
      <c r="A881" s="17">
        <v>30257358</v>
      </c>
      <c r="B881" t="s">
        <v>62</v>
      </c>
      <c r="C881" t="s">
        <v>4156</v>
      </c>
      <c r="D881" t="s">
        <v>4157</v>
      </c>
      <c r="E881" t="s">
        <v>2879</v>
      </c>
      <c r="F881" t="s">
        <v>41</v>
      </c>
      <c r="G881" t="s">
        <v>42</v>
      </c>
      <c r="H881" t="s">
        <v>4158</v>
      </c>
      <c r="I881" t="s">
        <v>68</v>
      </c>
      <c r="J881" s="19" t="s">
        <v>69</v>
      </c>
      <c r="K881" t="s">
        <v>70</v>
      </c>
      <c r="L881">
        <v>1953</v>
      </c>
      <c r="M881">
        <f t="shared" si="1232"/>
        <v>1953</v>
      </c>
      <c r="N881">
        <v>66</v>
      </c>
      <c r="O881" s="19">
        <f t="shared" si="1233"/>
        <v>66</v>
      </c>
      <c r="P881" t="s">
        <v>54</v>
      </c>
      <c r="Q881" s="19" t="str">
        <f t="shared" si="1234"/>
        <v>60-70</v>
      </c>
      <c r="R881" s="23">
        <v>345.9</v>
      </c>
      <c r="S881" s="15">
        <f t="shared" si="1235"/>
        <v>0.34589999999999999</v>
      </c>
      <c r="T881">
        <v>30443045</v>
      </c>
      <c r="U881" t="s">
        <v>45</v>
      </c>
      <c r="V881" t="s">
        <v>46</v>
      </c>
      <c r="W881" t="s">
        <v>47</v>
      </c>
      <c r="X881" t="s">
        <v>48</v>
      </c>
      <c r="Y881" t="s">
        <v>208</v>
      </c>
      <c r="Z881" t="s">
        <v>4159</v>
      </c>
      <c r="AA881" t="s">
        <v>4160</v>
      </c>
      <c r="AB881" t="s">
        <v>401</v>
      </c>
      <c r="AC881">
        <v>1953</v>
      </c>
      <c r="AD881">
        <v>66</v>
      </c>
      <c r="AE881" t="str">
        <f t="shared" si="1236"/>
        <v>&lt;70</v>
      </c>
      <c r="AF881">
        <v>-38.056410399999997</v>
      </c>
      <c r="AG881">
        <v>145.54615544999999</v>
      </c>
      <c r="AH881" t="s">
        <v>75</v>
      </c>
      <c r="AI881" t="s">
        <v>76</v>
      </c>
      <c r="AJ881" s="33" t="s">
        <v>82</v>
      </c>
      <c r="AL881">
        <v>1</v>
      </c>
      <c r="AM881" t="s">
        <v>86</v>
      </c>
      <c r="AN881">
        <v>220</v>
      </c>
      <c r="AO881" s="69">
        <v>2</v>
      </c>
      <c r="AP881">
        <v>2</v>
      </c>
      <c r="AQ881">
        <v>0</v>
      </c>
      <c r="AR881">
        <v>0</v>
      </c>
      <c r="AS881" s="82" t="str">
        <f t="shared" si="1237"/>
        <v>Gw-0-0</v>
      </c>
      <c r="AT881" s="14">
        <f t="shared" si="1238"/>
        <v>26000</v>
      </c>
      <c r="AU881" s="81">
        <f>VLOOKUP(C881,Bushfire_Vlookup!$F$2:$H$12575,3,FALSE)</f>
        <v>1808.203422</v>
      </c>
      <c r="AV881" s="14">
        <f>VLOOKUP(AS881,Safety_collateral_Vlookup!$J$3:$L$20,2,FALSE)</f>
        <v>3720.1399252148244</v>
      </c>
      <c r="AW881" s="14">
        <f>VLOOKUP(AS881,Safety_collateral_Vlookup!$J$3:$L$20,3,FALSE)</f>
        <v>25000</v>
      </c>
      <c r="AX881" s="48">
        <f t="shared" si="1239"/>
        <v>60315.742351478213</v>
      </c>
      <c r="AY881" s="49">
        <f t="shared" si="1326"/>
        <v>26288.399999999998</v>
      </c>
      <c r="AZ881" s="14">
        <v>76000</v>
      </c>
      <c r="BA881" s="16">
        <f t="shared" si="1241"/>
        <v>2.2943862065199183</v>
      </c>
      <c r="BB881" t="e">
        <f>IF(BA881&lt;=#REF!,#REF!,IF(BA881&lt;=#REF!,#REF!,IF(BA881&lt;=#REF!,#REF!,IF(BA881&lt;=#REF!,#REF!,#REF!))))</f>
        <v>#REF!</v>
      </c>
      <c r="BC881" s="51">
        <v>3</v>
      </c>
      <c r="BD881" s="21">
        <v>70</v>
      </c>
      <c r="BE881" s="21">
        <v>6.4399999999999999E-2</v>
      </c>
      <c r="BF881" s="26">
        <f t="shared" si="1242"/>
        <v>1714.6922474299906</v>
      </c>
      <c r="BG881" s="21">
        <v>7</v>
      </c>
      <c r="BH881" s="21">
        <f t="shared" si="1243"/>
        <v>10.5</v>
      </c>
      <c r="BI881" s="28">
        <f t="shared" si="1244"/>
        <v>1.1390624999999999E-6</v>
      </c>
      <c r="BJ881" s="27">
        <f t="shared" si="1245"/>
        <v>1.1390624999999999E-6</v>
      </c>
      <c r="BK881" s="28">
        <f t="shared" si="1246"/>
        <v>1.7463268216136603E-5</v>
      </c>
      <c r="BL881" s="35">
        <f t="shared" si="1247"/>
        <v>4.0067481715861523E-5</v>
      </c>
      <c r="BM881" s="21" t="str">
        <f t="shared" si="1248"/>
        <v>Cr1</v>
      </c>
      <c r="BN881" s="51">
        <v>1</v>
      </c>
      <c r="BO881" s="21">
        <v>0</v>
      </c>
      <c r="BP881" s="50" t="s">
        <v>5497</v>
      </c>
      <c r="BQ881" s="14">
        <v>26000</v>
      </c>
      <c r="BR881">
        <f>IFERROR(VLOOKUP(AO881,'Model Failure data- Lines'!$A$37:$E$41,3,FALSE),'Model Failure data- Lines'!$C$37)</f>
        <v>5.2310000000000009E-2</v>
      </c>
      <c r="BS881" s="14">
        <f t="shared" si="1249"/>
        <v>3155.116482405826</v>
      </c>
      <c r="BT881" s="34">
        <f t="shared" si="1327"/>
        <v>23447.949461503602</v>
      </c>
      <c r="BU881" s="34">
        <f t="shared" si="1250"/>
        <v>0.13455831127518575</v>
      </c>
      <c r="BV881" s="54">
        <f t="shared" si="1251"/>
        <v>-20292.832979097777</v>
      </c>
      <c r="BW881">
        <f>IFERROR(VLOOKUP(AO881,'Model Failure data- Lines'!$A$37:$E$41,4,FALSE),'Model Failure data- Lines'!$D$37)</f>
        <v>5.571000000000001E-2</v>
      </c>
      <c r="BX881" s="14">
        <f t="shared" si="1252"/>
        <v>3360.1900064008519</v>
      </c>
      <c r="BY881" s="34">
        <f t="shared" si="1253"/>
        <v>20914.408406339946</v>
      </c>
      <c r="BZ881" s="71">
        <f t="shared" si="1254"/>
        <v>0.16066388018808372</v>
      </c>
      <c r="CA881" s="71">
        <f t="shared" si="1255"/>
        <v>-17554.218399939095</v>
      </c>
      <c r="CB881" s="56">
        <v>2</v>
      </c>
      <c r="CC881">
        <f>IFERROR(VLOOKUP(AO881,'Model Failure data- Lines'!$A$37:$E$41,5,FALSE),'Model Failure data- Lines'!$E$37)</f>
        <v>6.1850000000000002E-2</v>
      </c>
      <c r="CD881" s="14">
        <f t="shared" si="1256"/>
        <v>3730.5286644389275</v>
      </c>
      <c r="CE881" s="34">
        <f t="shared" si="1257"/>
        <v>16638.992064453632</v>
      </c>
      <c r="CF881" s="34">
        <f t="shared" si="1258"/>
        <v>0.22420400526595391</v>
      </c>
      <c r="CG881" s="54">
        <f t="shared" si="1259"/>
        <v>-12908.463400014705</v>
      </c>
      <c r="CH881" t="e">
        <f>IFERROR(VLOOKUP(AO881,'Model Failure data- Lines'!#REF!,3,FALSE),'Model Failure data- Lines'!#REF!)</f>
        <v>#REF!</v>
      </c>
      <c r="CI881" s="14" t="e">
        <f t="shared" si="1260"/>
        <v>#REF!</v>
      </c>
      <c r="CJ881" s="34">
        <f t="shared" si="1261"/>
        <v>22490.649092640451</v>
      </c>
      <c r="CK881" s="34" t="e">
        <f t="shared" si="1262"/>
        <v>#REF!</v>
      </c>
      <c r="CL881" s="54" t="e">
        <f t="shared" si="1263"/>
        <v>#REF!</v>
      </c>
      <c r="CM881" t="e">
        <f>IFERROR(VLOOKUP(AO881,'Model Failure data- Lines'!#REF!,4,FALSE),'Model Failure data- Lines'!#REF!)</f>
        <v>#REF!</v>
      </c>
      <c r="CN881" s="14" t="e">
        <f t="shared" si="1264"/>
        <v>#REF!</v>
      </c>
      <c r="CO881" s="34">
        <f t="shared" si="1265"/>
        <v>19241.539865807306</v>
      </c>
      <c r="CP881" s="34" t="e">
        <f t="shared" si="1266"/>
        <v>#REF!</v>
      </c>
      <c r="CQ881" s="54" t="e">
        <f t="shared" si="1267"/>
        <v>#REF!</v>
      </c>
      <c r="CR881" t="e">
        <f>IFERROR(VLOOKUP(AO881,'Model Failure data- Lines'!#REF!,5,FALSE),'Model Failure data- Lines'!#REF!)</f>
        <v>#REF!</v>
      </c>
      <c r="CS881" s="14" t="e">
        <f t="shared" si="1268"/>
        <v>#REF!</v>
      </c>
      <c r="CT881" s="34">
        <f t="shared" si="1269"/>
        <v>14083.658815578428</v>
      </c>
      <c r="CU881" s="34" t="e">
        <f t="shared" si="1270"/>
        <v>#REF!</v>
      </c>
      <c r="CV881" s="54" t="e">
        <f t="shared" si="1271"/>
        <v>#REF!</v>
      </c>
      <c r="CW881" t="s">
        <v>401</v>
      </c>
      <c r="CZ881">
        <f t="shared" si="1272"/>
        <v>-17554.218399939091</v>
      </c>
      <c r="DA881" s="34">
        <f t="shared" si="1273"/>
        <v>1545.5068200000003</v>
      </c>
      <c r="DB881" s="34">
        <f t="shared" si="1274"/>
        <v>107.48425848647456</v>
      </c>
      <c r="DC881" s="34">
        <f t="shared" si="1275"/>
        <v>221.13467791437699</v>
      </c>
      <c r="DD881" s="9">
        <f t="shared" si="1276"/>
        <v>1486.0642500000001</v>
      </c>
      <c r="DE881" s="59">
        <f t="shared" si="1277"/>
        <v>0.45994625811515194</v>
      </c>
      <c r="DF881" s="59">
        <f t="shared" si="1278"/>
        <v>3.198755376384281E-2</v>
      </c>
      <c r="DG881" s="59">
        <f t="shared" si="1279"/>
        <v>6.5810170702589987E-2</v>
      </c>
      <c r="DH881" s="59">
        <f t="shared" si="1280"/>
        <v>0.4422560174184153</v>
      </c>
      <c r="DI881" s="14">
        <f t="shared" si="1281"/>
        <v>-8073.9970671881347</v>
      </c>
      <c r="DJ881" s="14">
        <f t="shared" si="1282"/>
        <v>-561.5165048502904</v>
      </c>
      <c r="DK881" s="14">
        <f t="shared" si="1283"/>
        <v>-1155.2461094505377</v>
      </c>
      <c r="DL881" s="14">
        <f t="shared" si="1284"/>
        <v>-7763.4587184501297</v>
      </c>
      <c r="DM881">
        <f t="shared" si="1285"/>
        <v>-12908.463400014705</v>
      </c>
      <c r="DN881" s="34">
        <f t="shared" si="1286"/>
        <v>1715.8427000000001</v>
      </c>
      <c r="DO881" s="34">
        <f t="shared" si="1287"/>
        <v>119.33048622129689</v>
      </c>
      <c r="DP881" s="34">
        <f t="shared" si="1288"/>
        <v>245.50672821763084</v>
      </c>
      <c r="DQ881" s="9">
        <f t="shared" si="1289"/>
        <v>1649.8487499999999</v>
      </c>
      <c r="DR881" s="59">
        <f t="shared" si="1290"/>
        <v>0.459946258115152</v>
      </c>
      <c r="DS881" s="59">
        <f t="shared" si="1291"/>
        <v>3.1987553763842803E-2</v>
      </c>
      <c r="DT881" s="59">
        <f t="shared" si="1292"/>
        <v>6.5810170702589973E-2</v>
      </c>
      <c r="DU881" s="59">
        <f t="shared" si="1293"/>
        <v>0.4422560174184153</v>
      </c>
      <c r="DV881" s="14">
        <f t="shared" si="1294"/>
        <v>-5937.1994388531557</v>
      </c>
      <c r="DW881" s="14">
        <f t="shared" si="1295"/>
        <v>-412.91016701656741</v>
      </c>
      <c r="DX881" s="14">
        <f t="shared" si="1296"/>
        <v>-849.50817986310267</v>
      </c>
      <c r="DY881" s="14">
        <f t="shared" si="1297"/>
        <v>-5708.8456142818795</v>
      </c>
      <c r="DZ881" s="34" t="e">
        <f t="shared" si="1298"/>
        <v>#REF!</v>
      </c>
      <c r="EA881" s="34" t="e">
        <f t="shared" si="1299"/>
        <v>#REF!</v>
      </c>
      <c r="EB881" s="34" t="e">
        <f t="shared" si="1300"/>
        <v>#REF!</v>
      </c>
      <c r="EC881" s="34" t="e">
        <f t="shared" si="1301"/>
        <v>#REF!</v>
      </c>
      <c r="ED881" s="34" t="e">
        <f t="shared" si="1302"/>
        <v>#REF!</v>
      </c>
      <c r="EE881" s="59" t="e">
        <f t="shared" si="1303"/>
        <v>#REF!</v>
      </c>
      <c r="EF881" s="59" t="e">
        <f t="shared" si="1304"/>
        <v>#REF!</v>
      </c>
      <c r="EG881" s="59" t="e">
        <f t="shared" si="1305"/>
        <v>#REF!</v>
      </c>
      <c r="EH881" s="59" t="e">
        <f t="shared" si="1306"/>
        <v>#REF!</v>
      </c>
      <c r="EI881" s="14" t="e">
        <f t="shared" si="1307"/>
        <v>#REF!</v>
      </c>
      <c r="EJ881" s="14" t="e">
        <f t="shared" si="1308"/>
        <v>#REF!</v>
      </c>
      <c r="EK881" s="14" t="e">
        <f t="shared" si="1309"/>
        <v>#REF!</v>
      </c>
      <c r="EL881" s="14" t="e">
        <f t="shared" si="1310"/>
        <v>#REF!</v>
      </c>
      <c r="EM881" t="e">
        <f t="shared" si="1311"/>
        <v>#REF!</v>
      </c>
      <c r="EN881" s="34" t="e">
        <f t="shared" si="1312"/>
        <v>#REF!</v>
      </c>
      <c r="EO881" s="34" t="e">
        <f t="shared" si="1313"/>
        <v>#REF!</v>
      </c>
      <c r="EP881" s="34" t="e">
        <f t="shared" si="1314"/>
        <v>#REF!</v>
      </c>
      <c r="EQ881" s="34" t="e">
        <f t="shared" si="1315"/>
        <v>#REF!</v>
      </c>
      <c r="ER881" s="59" t="e">
        <f t="shared" si="1316"/>
        <v>#REF!</v>
      </c>
      <c r="ES881" s="59" t="e">
        <f t="shared" si="1317"/>
        <v>#REF!</v>
      </c>
      <c r="ET881" s="59" t="e">
        <f t="shared" si="1318"/>
        <v>#REF!</v>
      </c>
      <c r="EU881" s="59" t="e">
        <f t="shared" si="1319"/>
        <v>#REF!</v>
      </c>
      <c r="EV881" s="14" t="e">
        <f t="shared" si="1320"/>
        <v>#REF!</v>
      </c>
      <c r="EW881" s="14" t="e">
        <f t="shared" si="1321"/>
        <v>#REF!</v>
      </c>
      <c r="EX881" s="14" t="e">
        <f t="shared" si="1322"/>
        <v>#REF!</v>
      </c>
      <c r="EY881" s="14" t="e">
        <f t="shared" si="1323"/>
        <v>#REF!</v>
      </c>
    </row>
    <row r="882" spans="1:155" x14ac:dyDescent="0.2">
      <c r="A882" s="17">
        <v>30027545</v>
      </c>
      <c r="B882" t="s">
        <v>62</v>
      </c>
      <c r="C882" t="s">
        <v>982</v>
      </c>
      <c r="D882" t="s">
        <v>983</v>
      </c>
      <c r="E882" t="s">
        <v>984</v>
      </c>
      <c r="F882" t="s">
        <v>41</v>
      </c>
      <c r="G882" t="s">
        <v>42</v>
      </c>
      <c r="H882" t="s">
        <v>985</v>
      </c>
      <c r="I882" t="s">
        <v>68</v>
      </c>
      <c r="J882" s="19" t="s">
        <v>69</v>
      </c>
      <c r="K882" t="s">
        <v>70</v>
      </c>
      <c r="L882">
        <v>1953</v>
      </c>
      <c r="M882">
        <f t="shared" si="1232"/>
        <v>1953</v>
      </c>
      <c r="N882">
        <v>66</v>
      </c>
      <c r="O882" s="19">
        <f t="shared" si="1233"/>
        <v>66</v>
      </c>
      <c r="P882" t="s">
        <v>54</v>
      </c>
      <c r="Q882" s="19" t="str">
        <f t="shared" si="1234"/>
        <v>60-70</v>
      </c>
      <c r="R882" s="23">
        <v>446.5</v>
      </c>
      <c r="S882" s="15">
        <f t="shared" si="1235"/>
        <v>0.44650000000000001</v>
      </c>
      <c r="T882">
        <v>30045349</v>
      </c>
      <c r="U882" t="s">
        <v>45</v>
      </c>
      <c r="V882" t="s">
        <v>46</v>
      </c>
      <c r="W882" t="s">
        <v>47</v>
      </c>
      <c r="X882" t="s">
        <v>88</v>
      </c>
      <c r="Y882" t="s">
        <v>208</v>
      </c>
      <c r="Z882" t="s">
        <v>986</v>
      </c>
      <c r="AA882" t="s">
        <v>987</v>
      </c>
      <c r="AB882" t="s">
        <v>215</v>
      </c>
      <c r="AC882">
        <v>1953</v>
      </c>
      <c r="AD882">
        <v>66</v>
      </c>
      <c r="AE882" t="str">
        <f t="shared" si="1236"/>
        <v>&lt;70</v>
      </c>
      <c r="AF882">
        <v>-38.056157419999998</v>
      </c>
      <c r="AG882">
        <v>145.54222229999999</v>
      </c>
      <c r="AH882" t="s">
        <v>75</v>
      </c>
      <c r="AI882" t="s">
        <v>76</v>
      </c>
      <c r="AJ882" s="33" t="s">
        <v>82</v>
      </c>
      <c r="AL882">
        <v>1</v>
      </c>
      <c r="AM882" t="s">
        <v>86</v>
      </c>
      <c r="AN882">
        <v>220</v>
      </c>
      <c r="AO882" s="69">
        <v>2</v>
      </c>
      <c r="AP882">
        <v>2</v>
      </c>
      <c r="AQ882">
        <v>0</v>
      </c>
      <c r="AR882">
        <v>0</v>
      </c>
      <c r="AS882" s="82" t="str">
        <f t="shared" si="1237"/>
        <v>Gw-0-0</v>
      </c>
      <c r="AT882" s="14">
        <f t="shared" si="1238"/>
        <v>26000</v>
      </c>
      <c r="AU882" s="81">
        <f>VLOOKUP(C882,Bushfire_Vlookup!$F$2:$H$12575,3,FALSE)</f>
        <v>1573.722434</v>
      </c>
      <c r="AV882" s="14">
        <f>VLOOKUP(AS882,Safety_collateral_Vlookup!$J$3:$L$20,2,FALSE)</f>
        <v>3720.1399252148244</v>
      </c>
      <c r="AW882" s="14">
        <f>VLOOKUP(AS882,Safety_collateral_Vlookup!$J$3:$L$20,3,FALSE)</f>
        <v>25000</v>
      </c>
      <c r="AX882" s="48">
        <f t="shared" si="1239"/>
        <v>60065.551137282215</v>
      </c>
      <c r="AY882" s="49">
        <f t="shared" si="1326"/>
        <v>33934</v>
      </c>
      <c r="AZ882" s="14">
        <v>76000</v>
      </c>
      <c r="BA882" s="16">
        <f t="shared" si="1241"/>
        <v>1.7700698749714803</v>
      </c>
      <c r="BB882" t="e">
        <f>IF(BA882&lt;=#REF!,#REF!,IF(BA882&lt;=#REF!,#REF!,IF(BA882&lt;=#REF!,#REF!,IF(BA882&lt;=#REF!,#REF!,#REF!))))</f>
        <v>#REF!</v>
      </c>
      <c r="BC882" s="51">
        <v>3</v>
      </c>
      <c r="BD882" s="21">
        <v>70</v>
      </c>
      <c r="BE882" s="21">
        <v>6.4399999999999999E-2</v>
      </c>
      <c r="BF882" s="26">
        <f t="shared" si="1242"/>
        <v>2213.3856272838711</v>
      </c>
      <c r="BG882" s="21">
        <v>7</v>
      </c>
      <c r="BH882" s="21">
        <f t="shared" si="1243"/>
        <v>10.5</v>
      </c>
      <c r="BI882" s="28">
        <f t="shared" si="1244"/>
        <v>1.1390624999999999E-6</v>
      </c>
      <c r="BJ882" s="27">
        <f t="shared" si="1245"/>
        <v>1.1390624999999999E-6</v>
      </c>
      <c r="BK882" s="28">
        <f t="shared" si="1246"/>
        <v>1.7463268216136599E-5</v>
      </c>
      <c r="BL882" s="35">
        <f t="shared" si="1247"/>
        <v>3.091120498793034E-5</v>
      </c>
      <c r="BM882" s="21" t="str">
        <f t="shared" si="1248"/>
        <v>Cr1</v>
      </c>
      <c r="BN882" s="51">
        <v>1</v>
      </c>
      <c r="BO882" s="21">
        <v>0</v>
      </c>
      <c r="BP882" s="50" t="s">
        <v>5497</v>
      </c>
      <c r="BQ882" s="14">
        <v>26000</v>
      </c>
      <c r="BR882">
        <f>IFERROR(VLOOKUP(AO882,'Model Failure data- Lines'!$A$37:$E$41,3,FALSE),'Model Failure data- Lines'!$C$37)</f>
        <v>5.2310000000000009E-2</v>
      </c>
      <c r="BS882" s="14">
        <f t="shared" si="1249"/>
        <v>3142.0289799912334</v>
      </c>
      <c r="BT882" s="34">
        <f t="shared" si="1327"/>
        <v>30267.445604398261</v>
      </c>
      <c r="BU882" s="34">
        <f t="shared" si="1250"/>
        <v>0.10380885856897865</v>
      </c>
      <c r="BV882" s="54">
        <f t="shared" si="1251"/>
        <v>-27125.416624407029</v>
      </c>
      <c r="BW882">
        <f>IFERROR(VLOOKUP(AO882,'Model Failure data- Lines'!$A$37:$E$41,4,FALSE),'Model Failure data- Lines'!$D$37)</f>
        <v>5.571000000000001E-2</v>
      </c>
      <c r="BX882" s="14">
        <f t="shared" si="1252"/>
        <v>3346.251853857993</v>
      </c>
      <c r="BY882" s="34">
        <f t="shared" si="1253"/>
        <v>26997.060865657088</v>
      </c>
      <c r="BZ882" s="71">
        <f t="shared" si="1254"/>
        <v>0.12394874651391233</v>
      </c>
      <c r="CA882" s="71">
        <f t="shared" si="1255"/>
        <v>-23650.809011799094</v>
      </c>
      <c r="CB882" s="56">
        <v>2</v>
      </c>
      <c r="CC882">
        <f>IFERROR(VLOOKUP(AO882,'Model Failure data- Lines'!$A$37:$E$41,5,FALSE),'Model Failure data- Lines'!$E$37)</f>
        <v>6.1850000000000002E-2</v>
      </c>
      <c r="CD882" s="14">
        <f t="shared" si="1256"/>
        <v>3715.0543378409052</v>
      </c>
      <c r="CE882" s="34">
        <f t="shared" si="1257"/>
        <v>21478.201667471953</v>
      </c>
      <c r="CF882" s="34">
        <f t="shared" si="1258"/>
        <v>0.17296859370993037</v>
      </c>
      <c r="CG882" s="54">
        <f t="shared" si="1259"/>
        <v>-17763.147329631047</v>
      </c>
      <c r="CH882" t="e">
        <f>IFERROR(VLOOKUP(AO882,'Model Failure data- Lines'!#REF!,3,FALSE),'Model Failure data- Lines'!#REF!)</f>
        <v>#REF!</v>
      </c>
      <c r="CI882" s="14" t="e">
        <f t="shared" si="1260"/>
        <v>#REF!</v>
      </c>
      <c r="CJ882" s="34">
        <f t="shared" si="1261"/>
        <v>29031.728302584455</v>
      </c>
      <c r="CK882" s="34" t="e">
        <f t="shared" si="1262"/>
        <v>#REF!</v>
      </c>
      <c r="CL882" s="54" t="e">
        <f t="shared" si="1263"/>
        <v>#REF!</v>
      </c>
      <c r="CM882" t="e">
        <f>IFERROR(VLOOKUP(AO882,'Model Failure data- Lines'!#REF!,4,FALSE),'Model Failure data- Lines'!#REF!)</f>
        <v>#REF!</v>
      </c>
      <c r="CN882" s="14" t="e">
        <f t="shared" si="1264"/>
        <v>#REF!</v>
      </c>
      <c r="CO882" s="34">
        <f t="shared" si="1265"/>
        <v>24837.662764044417</v>
      </c>
      <c r="CP882" s="34" t="e">
        <f t="shared" si="1266"/>
        <v>#REF!</v>
      </c>
      <c r="CQ882" s="54" t="e">
        <f t="shared" si="1267"/>
        <v>#REF!</v>
      </c>
      <c r="CR882" t="e">
        <f>IFERROR(VLOOKUP(AO882,'Model Failure data- Lines'!#REF!,5,FALSE),'Model Failure data- Lines'!#REF!)</f>
        <v>#REF!</v>
      </c>
      <c r="CS882" s="14" t="e">
        <f t="shared" si="1268"/>
        <v>#REF!</v>
      </c>
      <c r="CT882" s="34">
        <f t="shared" si="1269"/>
        <v>18179.68679143038</v>
      </c>
      <c r="CU882" s="34" t="e">
        <f t="shared" si="1270"/>
        <v>#REF!</v>
      </c>
      <c r="CV882" s="54" t="e">
        <f t="shared" si="1271"/>
        <v>#REF!</v>
      </c>
      <c r="CW882" t="s">
        <v>215</v>
      </c>
      <c r="CZ882">
        <f t="shared" si="1272"/>
        <v>-23650.809011799094</v>
      </c>
      <c r="DA882" s="34">
        <f t="shared" si="1273"/>
        <v>1545.5068200000003</v>
      </c>
      <c r="DB882" s="34">
        <f t="shared" si="1274"/>
        <v>93.546105943615387</v>
      </c>
      <c r="DC882" s="34">
        <f t="shared" si="1275"/>
        <v>221.13467791437699</v>
      </c>
      <c r="DD882" s="9">
        <f t="shared" si="1276"/>
        <v>1486.0642500000001</v>
      </c>
      <c r="DE882" s="59">
        <f t="shared" si="1277"/>
        <v>0.46186207359680342</v>
      </c>
      <c r="DF882" s="59">
        <f t="shared" si="1278"/>
        <v>2.7955488716655714E-2</v>
      </c>
      <c r="DG882" s="59">
        <f t="shared" si="1279"/>
        <v>6.6084289997306769E-2</v>
      </c>
      <c r="DH882" s="59">
        <f t="shared" si="1280"/>
        <v>0.44409814768923406</v>
      </c>
      <c r="DI882" s="14">
        <f t="shared" si="1281"/>
        <v>-10923.411692431495</v>
      </c>
      <c r="DJ882" s="14">
        <f t="shared" si="1282"/>
        <v>-661.16992446912889</v>
      </c>
      <c r="DK882" s="14">
        <f t="shared" si="1283"/>
        <v>-1562.9469214066478</v>
      </c>
      <c r="DL882" s="14">
        <f t="shared" si="1284"/>
        <v>-10503.280473491823</v>
      </c>
      <c r="DM882">
        <f t="shared" si="1285"/>
        <v>-17763.147329631047</v>
      </c>
      <c r="DN882" s="34">
        <f t="shared" si="1286"/>
        <v>1715.8427000000001</v>
      </c>
      <c r="DO882" s="34">
        <f t="shared" si="1287"/>
        <v>103.85615962327429</v>
      </c>
      <c r="DP882" s="34">
        <f t="shared" si="1288"/>
        <v>245.50672821763084</v>
      </c>
      <c r="DQ882" s="9">
        <f t="shared" si="1289"/>
        <v>1649.8487499999999</v>
      </c>
      <c r="DR882" s="59">
        <f t="shared" si="1290"/>
        <v>0.46186207359680348</v>
      </c>
      <c r="DS882" s="59">
        <f t="shared" si="1291"/>
        <v>2.7955488716655714E-2</v>
      </c>
      <c r="DT882" s="59">
        <f t="shared" si="1292"/>
        <v>6.6084289997306769E-2</v>
      </c>
      <c r="DU882" s="59">
        <f t="shared" si="1293"/>
        <v>0.44409814768923406</v>
      </c>
      <c r="DV882" s="14">
        <f t="shared" si="1294"/>
        <v>-8204.1240592689173</v>
      </c>
      <c r="DW882" s="14">
        <f t="shared" si="1295"/>
        <v>-496.57746474579386</v>
      </c>
      <c r="DX882" s="14">
        <f t="shared" si="1296"/>
        <v>-1173.8649793962236</v>
      </c>
      <c r="DY882" s="14">
        <f t="shared" si="1297"/>
        <v>-7888.5808262201117</v>
      </c>
      <c r="DZ882" s="34" t="e">
        <f t="shared" si="1298"/>
        <v>#REF!</v>
      </c>
      <c r="EA882" s="34" t="e">
        <f t="shared" si="1299"/>
        <v>#REF!</v>
      </c>
      <c r="EB882" s="34" t="e">
        <f t="shared" si="1300"/>
        <v>#REF!</v>
      </c>
      <c r="EC882" s="34" t="e">
        <f t="shared" si="1301"/>
        <v>#REF!</v>
      </c>
      <c r="ED882" s="34" t="e">
        <f t="shared" si="1302"/>
        <v>#REF!</v>
      </c>
      <c r="EE882" s="59" t="e">
        <f t="shared" si="1303"/>
        <v>#REF!</v>
      </c>
      <c r="EF882" s="59" t="e">
        <f t="shared" si="1304"/>
        <v>#REF!</v>
      </c>
      <c r="EG882" s="59" t="e">
        <f t="shared" si="1305"/>
        <v>#REF!</v>
      </c>
      <c r="EH882" s="59" t="e">
        <f t="shared" si="1306"/>
        <v>#REF!</v>
      </c>
      <c r="EI882" s="14" t="e">
        <f t="shared" si="1307"/>
        <v>#REF!</v>
      </c>
      <c r="EJ882" s="14" t="e">
        <f t="shared" si="1308"/>
        <v>#REF!</v>
      </c>
      <c r="EK882" s="14" t="e">
        <f t="shared" si="1309"/>
        <v>#REF!</v>
      </c>
      <c r="EL882" s="14" t="e">
        <f t="shared" si="1310"/>
        <v>#REF!</v>
      </c>
      <c r="EM882" t="e">
        <f t="shared" si="1311"/>
        <v>#REF!</v>
      </c>
      <c r="EN882" s="34" t="e">
        <f t="shared" si="1312"/>
        <v>#REF!</v>
      </c>
      <c r="EO882" s="34" t="e">
        <f t="shared" si="1313"/>
        <v>#REF!</v>
      </c>
      <c r="EP882" s="34" t="e">
        <f t="shared" si="1314"/>
        <v>#REF!</v>
      </c>
      <c r="EQ882" s="34" t="e">
        <f t="shared" si="1315"/>
        <v>#REF!</v>
      </c>
      <c r="ER882" s="59" t="e">
        <f t="shared" si="1316"/>
        <v>#REF!</v>
      </c>
      <c r="ES882" s="59" t="e">
        <f t="shared" si="1317"/>
        <v>#REF!</v>
      </c>
      <c r="ET882" s="59" t="e">
        <f t="shared" si="1318"/>
        <v>#REF!</v>
      </c>
      <c r="EU882" s="59" t="e">
        <f t="shared" si="1319"/>
        <v>#REF!</v>
      </c>
      <c r="EV882" s="14" t="e">
        <f t="shared" si="1320"/>
        <v>#REF!</v>
      </c>
      <c r="EW882" s="14" t="e">
        <f t="shared" si="1321"/>
        <v>#REF!</v>
      </c>
      <c r="EX882" s="14" t="e">
        <f t="shared" si="1322"/>
        <v>#REF!</v>
      </c>
      <c r="EY882" s="14" t="e">
        <f t="shared" si="1323"/>
        <v>#REF!</v>
      </c>
    </row>
    <row r="883" spans="1:155" x14ac:dyDescent="0.2">
      <c r="A883" s="17">
        <v>30254683</v>
      </c>
      <c r="B883" t="s">
        <v>62</v>
      </c>
      <c r="C883" t="s">
        <v>4143</v>
      </c>
      <c r="D883" t="s">
        <v>4144</v>
      </c>
      <c r="E883" t="s">
        <v>2780</v>
      </c>
      <c r="F883" t="s">
        <v>41</v>
      </c>
      <c r="G883" t="s">
        <v>42</v>
      </c>
      <c r="H883" t="s">
        <v>4145</v>
      </c>
      <c r="I883" t="s">
        <v>68</v>
      </c>
      <c r="J883" s="19" t="s">
        <v>69</v>
      </c>
      <c r="K883" t="s">
        <v>70</v>
      </c>
      <c r="L883">
        <v>1953</v>
      </c>
      <c r="M883">
        <f t="shared" si="1232"/>
        <v>1953</v>
      </c>
      <c r="N883">
        <v>66</v>
      </c>
      <c r="O883" s="19">
        <f t="shared" si="1233"/>
        <v>66</v>
      </c>
      <c r="P883" t="s">
        <v>54</v>
      </c>
      <c r="Q883" s="19" t="str">
        <f t="shared" si="1234"/>
        <v>60-70</v>
      </c>
      <c r="R883" s="23">
        <v>287.7</v>
      </c>
      <c r="S883" s="15">
        <f t="shared" si="1235"/>
        <v>0.28770000000000001</v>
      </c>
      <c r="T883">
        <v>30275353</v>
      </c>
      <c r="U883" t="s">
        <v>45</v>
      </c>
      <c r="V883" t="s">
        <v>46</v>
      </c>
      <c r="W883" t="s">
        <v>47</v>
      </c>
      <c r="X883" t="s">
        <v>48</v>
      </c>
      <c r="Y883" t="s">
        <v>208</v>
      </c>
      <c r="Z883" t="s">
        <v>4146</v>
      </c>
      <c r="AA883" t="s">
        <v>4147</v>
      </c>
      <c r="AB883" t="s">
        <v>2016</v>
      </c>
      <c r="AC883">
        <v>1953</v>
      </c>
      <c r="AD883">
        <v>66</v>
      </c>
      <c r="AE883" t="str">
        <f t="shared" si="1236"/>
        <v>&lt;70</v>
      </c>
      <c r="AF883">
        <v>-38.05515621</v>
      </c>
      <c r="AG883">
        <v>145.52543904000001</v>
      </c>
      <c r="AH883" t="s">
        <v>75</v>
      </c>
      <c r="AI883" t="s">
        <v>76</v>
      </c>
      <c r="AJ883" s="33" t="s">
        <v>82</v>
      </c>
      <c r="AL883">
        <v>1</v>
      </c>
      <c r="AM883" t="s">
        <v>86</v>
      </c>
      <c r="AN883">
        <v>220</v>
      </c>
      <c r="AO883" s="69">
        <v>2</v>
      </c>
      <c r="AP883">
        <v>2</v>
      </c>
      <c r="AQ883">
        <v>0</v>
      </c>
      <c r="AR883">
        <v>0</v>
      </c>
      <c r="AS883" s="82" t="str">
        <f t="shared" si="1237"/>
        <v>Gw-0-0</v>
      </c>
      <c r="AT883" s="14">
        <f t="shared" si="1238"/>
        <v>26000</v>
      </c>
      <c r="AU883" s="81">
        <f>VLOOKUP(C883,Bushfire_Vlookup!$F$2:$H$12575,3,FALSE)</f>
        <v>1045.1481020000001</v>
      </c>
      <c r="AV883" s="14">
        <f>VLOOKUP(AS883,Safety_collateral_Vlookup!$J$3:$L$20,2,FALSE)</f>
        <v>3720.1399252148244</v>
      </c>
      <c r="AW883" s="14">
        <f>VLOOKUP(AS883,Safety_collateral_Vlookup!$J$3:$L$20,3,FALSE)</f>
        <v>25000</v>
      </c>
      <c r="AX883" s="48">
        <f t="shared" si="1239"/>
        <v>59501.562325038212</v>
      </c>
      <c r="AY883" s="49">
        <f t="shared" si="1326"/>
        <v>21865.200000000001</v>
      </c>
      <c r="AZ883" s="14">
        <v>76000</v>
      </c>
      <c r="BA883" s="16">
        <f t="shared" si="1241"/>
        <v>2.7212905587434926</v>
      </c>
      <c r="BB883" t="e">
        <f>IF(BA883&lt;=#REF!,#REF!,IF(BA883&lt;=#REF!,#REF!,IF(BA883&lt;=#REF!,#REF!,IF(BA883&lt;=#REF!,#REF!,#REF!))))</f>
        <v>#REF!</v>
      </c>
      <c r="BC883" s="51">
        <v>3</v>
      </c>
      <c r="BD883" s="21">
        <v>70</v>
      </c>
      <c r="BE883" s="21">
        <v>6.4399999999999999E-2</v>
      </c>
      <c r="BF883" s="26">
        <f t="shared" si="1242"/>
        <v>1426.1837513316232</v>
      </c>
      <c r="BG883" s="21">
        <v>7</v>
      </c>
      <c r="BH883" s="21">
        <f t="shared" si="1243"/>
        <v>10.5</v>
      </c>
      <c r="BI883" s="28">
        <f t="shared" si="1244"/>
        <v>1.1390624999999999E-6</v>
      </c>
      <c r="BJ883" s="27">
        <f t="shared" si="1245"/>
        <v>1.1390624999999999E-6</v>
      </c>
      <c r="BK883" s="28">
        <f t="shared" si="1246"/>
        <v>1.7463268216136599E-5</v>
      </c>
      <c r="BL883" s="35">
        <f t="shared" si="1247"/>
        <v>4.7522626921377845E-5</v>
      </c>
      <c r="BM883" s="21" t="str">
        <f t="shared" si="1248"/>
        <v>Cr1</v>
      </c>
      <c r="BN883" s="51">
        <v>1</v>
      </c>
      <c r="BO883" s="21">
        <v>0</v>
      </c>
      <c r="BP883" s="50" t="s">
        <v>5497</v>
      </c>
      <c r="BQ883" s="14">
        <v>26000</v>
      </c>
      <c r="BR883">
        <f>IFERROR(VLOOKUP(AO883,'Model Failure data- Lines'!$A$37:$E$41,3,FALSE),'Model Failure data- Lines'!$C$37)</f>
        <v>5.2310000000000009E-2</v>
      </c>
      <c r="BS883" s="14">
        <f t="shared" si="1249"/>
        <v>3112.5267252227495</v>
      </c>
      <c r="BT883" s="34">
        <f t="shared" si="1327"/>
        <v>19502.674356966138</v>
      </c>
      <c r="BU883" s="34">
        <f t="shared" si="1250"/>
        <v>0.15959486726039651</v>
      </c>
      <c r="BV883" s="54">
        <f t="shared" si="1251"/>
        <v>-16390.147631743388</v>
      </c>
      <c r="BW883">
        <f>IFERROR(VLOOKUP(AO883,'Model Failure data- Lines'!$A$37:$E$41,4,FALSE),'Model Failure data- Lines'!$D$37)</f>
        <v>5.571000000000001E-2</v>
      </c>
      <c r="BX883" s="14">
        <f t="shared" si="1252"/>
        <v>3314.8320371278792</v>
      </c>
      <c r="BY883" s="34">
        <f t="shared" si="1253"/>
        <v>17395.418613772774</v>
      </c>
      <c r="BZ883" s="71">
        <f t="shared" si="1254"/>
        <v>0.19055776182950665</v>
      </c>
      <c r="CA883" s="71">
        <f t="shared" si="1255"/>
        <v>-14080.586576644895</v>
      </c>
      <c r="CB883" s="56">
        <v>2</v>
      </c>
      <c r="CC883">
        <f>IFERROR(VLOOKUP(AO883,'Model Failure data- Lines'!$A$37:$E$41,5,FALSE),'Model Failure data- Lines'!$E$37)</f>
        <v>6.1850000000000002E-2</v>
      </c>
      <c r="CD883" s="14">
        <f t="shared" si="1256"/>
        <v>3680.1716298036135</v>
      </c>
      <c r="CE883" s="34">
        <f t="shared" si="1257"/>
        <v>13839.36980902952</v>
      </c>
      <c r="CF883" s="34">
        <f t="shared" si="1258"/>
        <v>0.26592046318485396</v>
      </c>
      <c r="CG883" s="54">
        <f t="shared" si="1259"/>
        <v>-10159.198179225907</v>
      </c>
      <c r="CH883" t="e">
        <f>IFERROR(VLOOKUP(AO883,'Model Failure data- Lines'!#REF!,3,FALSE),'Model Failure data- Lines'!#REF!)</f>
        <v>#REF!</v>
      </c>
      <c r="CI883" s="14" t="e">
        <f t="shared" si="1260"/>
        <v>#REF!</v>
      </c>
      <c r="CJ883" s="34">
        <f t="shared" si="1261"/>
        <v>18706.446209750386</v>
      </c>
      <c r="CK883" s="34" t="e">
        <f t="shared" si="1262"/>
        <v>#REF!</v>
      </c>
      <c r="CL883" s="54" t="e">
        <f t="shared" si="1263"/>
        <v>#REF!</v>
      </c>
      <c r="CM883" t="e">
        <f>IFERROR(VLOOKUP(AO883,'Model Failure data- Lines'!#REF!,4,FALSE),'Model Failure data- Lines'!#REF!)</f>
        <v>#REF!</v>
      </c>
      <c r="CN883" s="14" t="e">
        <f t="shared" si="1264"/>
        <v>#REF!</v>
      </c>
      <c r="CO883" s="34">
        <f t="shared" si="1265"/>
        <v>16004.021449530972</v>
      </c>
      <c r="CP883" s="34" t="e">
        <f t="shared" si="1266"/>
        <v>#REF!</v>
      </c>
      <c r="CQ883" s="54" t="e">
        <f t="shared" si="1267"/>
        <v>#REF!</v>
      </c>
      <c r="CR883" t="e">
        <f>IFERROR(VLOOKUP(AO883,'Model Failure data- Lines'!#REF!,5,FALSE),'Model Failure data- Lines'!#REF!)</f>
        <v>#REF!</v>
      </c>
      <c r="CS883" s="14" t="e">
        <f t="shared" si="1268"/>
        <v>#REF!</v>
      </c>
      <c r="CT883" s="34">
        <f t="shared" si="1269"/>
        <v>11713.988555194896</v>
      </c>
      <c r="CU883" s="34" t="e">
        <f t="shared" si="1270"/>
        <v>#REF!</v>
      </c>
      <c r="CV883" s="54" t="e">
        <f t="shared" si="1271"/>
        <v>#REF!</v>
      </c>
      <c r="CW883" t="s">
        <v>2016</v>
      </c>
      <c r="CZ883">
        <f t="shared" si="1272"/>
        <v>-14080.586576644895</v>
      </c>
      <c r="DA883" s="34">
        <f t="shared" si="1273"/>
        <v>1545.5068200000003</v>
      </c>
      <c r="DB883" s="34">
        <f t="shared" si="1274"/>
        <v>62.126289213502154</v>
      </c>
      <c r="DC883" s="34">
        <f t="shared" si="1275"/>
        <v>221.13467791437699</v>
      </c>
      <c r="DD883" s="9">
        <f t="shared" si="1276"/>
        <v>1486.0642500000001</v>
      </c>
      <c r="DE883" s="59">
        <f t="shared" si="1277"/>
        <v>0.46623985851756683</v>
      </c>
      <c r="DF883" s="59">
        <f t="shared" si="1278"/>
        <v>1.8741911661783982E-2</v>
      </c>
      <c r="DG883" s="59">
        <f t="shared" si="1279"/>
        <v>6.6710673553758135E-2</v>
      </c>
      <c r="DH883" s="59">
        <f t="shared" si="1280"/>
        <v>0.44830755626689117</v>
      </c>
      <c r="DI883" s="14">
        <f t="shared" si="1281"/>
        <v>-6564.9306933392663</v>
      </c>
      <c r="DJ883" s="14">
        <f t="shared" si="1282"/>
        <v>-263.89710976557996</v>
      </c>
      <c r="DK883" s="14">
        <f t="shared" si="1283"/>
        <v>-939.32541455998637</v>
      </c>
      <c r="DL883" s="14">
        <f t="shared" si="1284"/>
        <v>-6312.4333589800635</v>
      </c>
      <c r="DM883">
        <f t="shared" si="1285"/>
        <v>-10159.198179225905</v>
      </c>
      <c r="DN883" s="34">
        <f t="shared" si="1286"/>
        <v>1715.8427000000001</v>
      </c>
      <c r="DO883" s="34">
        <f t="shared" si="1287"/>
        <v>68.9734515859829</v>
      </c>
      <c r="DP883" s="34">
        <f t="shared" si="1288"/>
        <v>245.50672821763084</v>
      </c>
      <c r="DQ883" s="9">
        <f t="shared" si="1289"/>
        <v>1649.8487499999999</v>
      </c>
      <c r="DR883" s="59">
        <f t="shared" si="1290"/>
        <v>0.46623985851756683</v>
      </c>
      <c r="DS883" s="59">
        <f t="shared" si="1291"/>
        <v>1.8741911661783978E-2</v>
      </c>
      <c r="DT883" s="59">
        <f t="shared" si="1292"/>
        <v>6.6710673553758121E-2</v>
      </c>
      <c r="DU883" s="59">
        <f t="shared" si="1293"/>
        <v>0.44830755626689112</v>
      </c>
      <c r="DV883" s="14">
        <f t="shared" si="1294"/>
        <v>-4736.6231217342092</v>
      </c>
      <c r="DW883" s="14">
        <f t="shared" si="1295"/>
        <v>-190.40279482960858</v>
      </c>
      <c r="DX883" s="14">
        <f t="shared" si="1296"/>
        <v>-677.72695330227327</v>
      </c>
      <c r="DY883" s="14">
        <f t="shared" si="1297"/>
        <v>-4554.4453093598149</v>
      </c>
      <c r="DZ883" s="34" t="e">
        <f t="shared" si="1298"/>
        <v>#REF!</v>
      </c>
      <c r="EA883" s="34" t="e">
        <f t="shared" si="1299"/>
        <v>#REF!</v>
      </c>
      <c r="EB883" s="34" t="e">
        <f t="shared" si="1300"/>
        <v>#REF!</v>
      </c>
      <c r="EC883" s="34" t="e">
        <f t="shared" si="1301"/>
        <v>#REF!</v>
      </c>
      <c r="ED883" s="34" t="e">
        <f t="shared" si="1302"/>
        <v>#REF!</v>
      </c>
      <c r="EE883" s="59" t="e">
        <f t="shared" si="1303"/>
        <v>#REF!</v>
      </c>
      <c r="EF883" s="59" t="e">
        <f t="shared" si="1304"/>
        <v>#REF!</v>
      </c>
      <c r="EG883" s="59" t="e">
        <f t="shared" si="1305"/>
        <v>#REF!</v>
      </c>
      <c r="EH883" s="59" t="e">
        <f t="shared" si="1306"/>
        <v>#REF!</v>
      </c>
      <c r="EI883" s="14" t="e">
        <f t="shared" si="1307"/>
        <v>#REF!</v>
      </c>
      <c r="EJ883" s="14" t="e">
        <f t="shared" si="1308"/>
        <v>#REF!</v>
      </c>
      <c r="EK883" s="14" t="e">
        <f t="shared" si="1309"/>
        <v>#REF!</v>
      </c>
      <c r="EL883" s="14" t="e">
        <f t="shared" si="1310"/>
        <v>#REF!</v>
      </c>
      <c r="EM883" t="e">
        <f t="shared" si="1311"/>
        <v>#REF!</v>
      </c>
      <c r="EN883" s="34" t="e">
        <f t="shared" si="1312"/>
        <v>#REF!</v>
      </c>
      <c r="EO883" s="34" t="e">
        <f t="shared" si="1313"/>
        <v>#REF!</v>
      </c>
      <c r="EP883" s="34" t="e">
        <f t="shared" si="1314"/>
        <v>#REF!</v>
      </c>
      <c r="EQ883" s="34" t="e">
        <f t="shared" si="1315"/>
        <v>#REF!</v>
      </c>
      <c r="ER883" s="59" t="e">
        <f t="shared" si="1316"/>
        <v>#REF!</v>
      </c>
      <c r="ES883" s="59" t="e">
        <f t="shared" si="1317"/>
        <v>#REF!</v>
      </c>
      <c r="ET883" s="59" t="e">
        <f t="shared" si="1318"/>
        <v>#REF!</v>
      </c>
      <c r="EU883" s="59" t="e">
        <f t="shared" si="1319"/>
        <v>#REF!</v>
      </c>
      <c r="EV883" s="14" t="e">
        <f t="shared" si="1320"/>
        <v>#REF!</v>
      </c>
      <c r="EW883" s="14" t="e">
        <f t="shared" si="1321"/>
        <v>#REF!</v>
      </c>
      <c r="EX883" s="14" t="e">
        <f t="shared" si="1322"/>
        <v>#REF!</v>
      </c>
      <c r="EY883" s="14" t="e">
        <f t="shared" si="1323"/>
        <v>#REF!</v>
      </c>
    </row>
    <row r="884" spans="1:155" x14ac:dyDescent="0.2">
      <c r="A884" s="17">
        <v>30050834</v>
      </c>
      <c r="B884" t="s">
        <v>62</v>
      </c>
      <c r="C884" t="s">
        <v>1478</v>
      </c>
      <c r="D884" t="s">
        <v>1479</v>
      </c>
      <c r="E884" t="s">
        <v>1480</v>
      </c>
      <c r="F884" t="s">
        <v>41</v>
      </c>
      <c r="G884" t="s">
        <v>42</v>
      </c>
      <c r="H884" t="s">
        <v>1481</v>
      </c>
      <c r="I884" t="s">
        <v>68</v>
      </c>
      <c r="J884" s="19" t="s">
        <v>69</v>
      </c>
      <c r="K884" t="s">
        <v>70</v>
      </c>
      <c r="L884">
        <v>1953</v>
      </c>
      <c r="M884">
        <f t="shared" si="1232"/>
        <v>1953</v>
      </c>
      <c r="N884">
        <v>66</v>
      </c>
      <c r="O884" s="19">
        <f t="shared" si="1233"/>
        <v>66</v>
      </c>
      <c r="P884" t="s">
        <v>54</v>
      </c>
      <c r="Q884" s="19" t="str">
        <f t="shared" si="1234"/>
        <v>60-70</v>
      </c>
      <c r="R884" s="23">
        <v>442.3</v>
      </c>
      <c r="S884" s="15">
        <f t="shared" si="1235"/>
        <v>0.44230000000000003</v>
      </c>
      <c r="T884">
        <v>30065315</v>
      </c>
      <c r="U884" t="s">
        <v>45</v>
      </c>
      <c r="V884" t="s">
        <v>46</v>
      </c>
      <c r="W884" t="s">
        <v>47</v>
      </c>
      <c r="X884" t="s">
        <v>48</v>
      </c>
      <c r="Y884" t="s">
        <v>208</v>
      </c>
      <c r="Z884" t="s">
        <v>1482</v>
      </c>
      <c r="AA884" t="s">
        <v>1483</v>
      </c>
      <c r="AB884" t="s">
        <v>881</v>
      </c>
      <c r="AC884">
        <v>1953</v>
      </c>
      <c r="AD884">
        <v>66</v>
      </c>
      <c r="AE884" t="str">
        <f t="shared" si="1236"/>
        <v>&lt;70</v>
      </c>
      <c r="AF884">
        <v>-38.05495122</v>
      </c>
      <c r="AG884">
        <v>145.52216837</v>
      </c>
      <c r="AH884" t="s">
        <v>75</v>
      </c>
      <c r="AI884" t="s">
        <v>76</v>
      </c>
      <c r="AJ884" s="33" t="s">
        <v>82</v>
      </c>
      <c r="AL884">
        <v>1</v>
      </c>
      <c r="AM884" t="s">
        <v>86</v>
      </c>
      <c r="AN884">
        <v>220</v>
      </c>
      <c r="AO884" s="69">
        <v>2</v>
      </c>
      <c r="AP884">
        <v>2</v>
      </c>
      <c r="AQ884">
        <v>0</v>
      </c>
      <c r="AR884">
        <v>0</v>
      </c>
      <c r="AS884" s="82" t="str">
        <f t="shared" si="1237"/>
        <v>Gw-0-0</v>
      </c>
      <c r="AT884" s="14">
        <f t="shared" si="1238"/>
        <v>26000</v>
      </c>
      <c r="AU884" s="81">
        <f>VLOOKUP(C884,Bushfire_Vlookup!$F$2:$H$12575,3,FALSE)</f>
        <v>1074.685894</v>
      </c>
      <c r="AV884" s="14">
        <f>VLOOKUP(AS884,Safety_collateral_Vlookup!$J$3:$L$20,2,FALSE)</f>
        <v>3720.1399252148244</v>
      </c>
      <c r="AW884" s="14">
        <f>VLOOKUP(AS884,Safety_collateral_Vlookup!$J$3:$L$20,3,FALSE)</f>
        <v>25000</v>
      </c>
      <c r="AX884" s="48">
        <f t="shared" si="1239"/>
        <v>59533.07914910221</v>
      </c>
      <c r="AY884" s="49">
        <f t="shared" si="1326"/>
        <v>33614.800000000003</v>
      </c>
      <c r="AZ884" s="14">
        <v>76000</v>
      </c>
      <c r="BA884" s="16">
        <f t="shared" si="1241"/>
        <v>1.7710377318651964</v>
      </c>
      <c r="BB884" t="e">
        <f>IF(BA884&lt;=#REF!,#REF!,IF(BA884&lt;=#REF!,#REF!,IF(BA884&lt;=#REF!,#REF!,IF(BA884&lt;=#REF!,#REF!,#REF!))))</f>
        <v>#REF!</v>
      </c>
      <c r="BC884" s="51">
        <v>3</v>
      </c>
      <c r="BD884" s="21">
        <v>70</v>
      </c>
      <c r="BE884" s="21">
        <v>6.4399999999999999E-2</v>
      </c>
      <c r="BF884" s="26">
        <f t="shared" si="1242"/>
        <v>2192.5654265345042</v>
      </c>
      <c r="BG884" s="21">
        <v>7</v>
      </c>
      <c r="BH884" s="21">
        <f t="shared" si="1243"/>
        <v>10.5</v>
      </c>
      <c r="BI884" s="28">
        <f t="shared" si="1244"/>
        <v>1.1390624999999999E-6</v>
      </c>
      <c r="BJ884" s="27">
        <f t="shared" si="1245"/>
        <v>1.1390624999999999E-6</v>
      </c>
      <c r="BK884" s="28">
        <f t="shared" si="1246"/>
        <v>1.7463268216136603E-5</v>
      </c>
      <c r="BL884" s="35">
        <f t="shared" si="1247"/>
        <v>3.0928106932460146E-5</v>
      </c>
      <c r="BM884" s="21" t="str">
        <f t="shared" si="1248"/>
        <v>Cr1</v>
      </c>
      <c r="BN884" s="51">
        <v>1</v>
      </c>
      <c r="BO884" s="21">
        <v>0</v>
      </c>
      <c r="BP884" s="50" t="s">
        <v>5497</v>
      </c>
      <c r="BQ884" s="14">
        <v>26000</v>
      </c>
      <c r="BR884">
        <f>IFERROR(VLOOKUP(AO884,'Model Failure data- Lines'!$A$37:$E$41,3,FALSE),'Model Failure data- Lines'!$C$37)</f>
        <v>5.2310000000000009E-2</v>
      </c>
      <c r="BS884" s="14">
        <f t="shared" si="1249"/>
        <v>3114.1753702895371</v>
      </c>
      <c r="BT884" s="34">
        <f t="shared" si="1327"/>
        <v>29982.735029844014</v>
      </c>
      <c r="BU884" s="34">
        <f t="shared" si="1250"/>
        <v>0.10386562023743898</v>
      </c>
      <c r="BV884" s="54">
        <f t="shared" si="1251"/>
        <v>-26868.559659554478</v>
      </c>
      <c r="BW884">
        <f>IFERROR(VLOOKUP(AO884,'Model Failure data- Lines'!$A$37:$E$41,4,FALSE),'Model Failure data- Lines'!$D$37)</f>
        <v>5.571000000000001E-2</v>
      </c>
      <c r="BX884" s="14">
        <f t="shared" si="1252"/>
        <v>3316.5878393964845</v>
      </c>
      <c r="BY884" s="34">
        <f t="shared" si="1253"/>
        <v>26743.113148667704</v>
      </c>
      <c r="BZ884" s="71">
        <f t="shared" si="1254"/>
        <v>0.12401652047610288</v>
      </c>
      <c r="CA884" s="71">
        <f t="shared" si="1255"/>
        <v>-23426.525309271219</v>
      </c>
      <c r="CB884" s="56">
        <v>2</v>
      </c>
      <c r="CC884">
        <f>IFERROR(VLOOKUP(AO884,'Model Failure data- Lines'!$A$37:$E$41,5,FALSE),'Model Failure data- Lines'!$E$37)</f>
        <v>6.1850000000000002E-2</v>
      </c>
      <c r="CD884" s="14">
        <f t="shared" si="1256"/>
        <v>3682.1209453719716</v>
      </c>
      <c r="CE884" s="34">
        <f t="shared" si="1257"/>
        <v>21276.167071719698</v>
      </c>
      <c r="CF884" s="34">
        <f t="shared" si="1258"/>
        <v>0.17306317124508064</v>
      </c>
      <c r="CG884" s="54">
        <f t="shared" si="1259"/>
        <v>-17594.046126347726</v>
      </c>
      <c r="CH884" t="e">
        <f>IFERROR(VLOOKUP(AO884,'Model Failure data- Lines'!#REF!,3,FALSE),'Model Failure data- Lines'!#REF!)</f>
        <v>#REF!</v>
      </c>
      <c r="CI884" s="14" t="e">
        <f t="shared" si="1260"/>
        <v>#REF!</v>
      </c>
      <c r="CJ884" s="34">
        <f t="shared" si="1261"/>
        <v>28758.6414966027</v>
      </c>
      <c r="CK884" s="34" t="e">
        <f t="shared" si="1262"/>
        <v>#REF!</v>
      </c>
      <c r="CL884" s="54" t="e">
        <f t="shared" si="1263"/>
        <v>#REF!</v>
      </c>
      <c r="CM884" t="e">
        <f>IFERROR(VLOOKUP(AO884,'Model Failure data- Lines'!#REF!,4,FALSE),'Model Failure data- Lines'!#REF!)</f>
        <v>#REF!</v>
      </c>
      <c r="CN884" s="14" t="e">
        <f t="shared" si="1264"/>
        <v>#REF!</v>
      </c>
      <c r="CO884" s="34">
        <f t="shared" si="1265"/>
        <v>24604.027414416229</v>
      </c>
      <c r="CP884" s="34" t="e">
        <f t="shared" si="1266"/>
        <v>#REF!</v>
      </c>
      <c r="CQ884" s="54" t="e">
        <f t="shared" si="1267"/>
        <v>#REF!</v>
      </c>
      <c r="CR884" t="e">
        <f>IFERROR(VLOOKUP(AO884,'Model Failure data- Lines'!#REF!,5,FALSE),'Model Failure data- Lines'!#REF!)</f>
        <v>#REF!</v>
      </c>
      <c r="CS884" s="14" t="e">
        <f t="shared" si="1268"/>
        <v>#REF!</v>
      </c>
      <c r="CT884" s="34">
        <f t="shared" si="1269"/>
        <v>18008.679659237754</v>
      </c>
      <c r="CU884" s="34" t="e">
        <f t="shared" si="1270"/>
        <v>#REF!</v>
      </c>
      <c r="CV884" s="54" t="e">
        <f t="shared" si="1271"/>
        <v>#REF!</v>
      </c>
      <c r="CW884" t="s">
        <v>881</v>
      </c>
      <c r="CZ884">
        <f t="shared" si="1272"/>
        <v>-23426.525309271216</v>
      </c>
      <c r="DA884" s="34">
        <f t="shared" si="1273"/>
        <v>1545.5068200000003</v>
      </c>
      <c r="DB884" s="34">
        <f t="shared" si="1274"/>
        <v>63.882091482107583</v>
      </c>
      <c r="DC884" s="34">
        <f t="shared" si="1275"/>
        <v>221.13467791437699</v>
      </c>
      <c r="DD884" s="9">
        <f t="shared" si="1276"/>
        <v>1486.0642500000001</v>
      </c>
      <c r="DE884" s="59">
        <f t="shared" si="1277"/>
        <v>0.46599303104278228</v>
      </c>
      <c r="DF884" s="59">
        <f t="shared" si="1278"/>
        <v>1.9261389890922392E-2</v>
      </c>
      <c r="DG884" s="59">
        <f t="shared" si="1279"/>
        <v>6.6675356909774053E-2</v>
      </c>
      <c r="DH884" s="59">
        <f t="shared" si="1280"/>
        <v>0.44807022215652142</v>
      </c>
      <c r="DI884" s="14">
        <f t="shared" si="1281"/>
        <v>-10916.597535667748</v>
      </c>
      <c r="DJ884" s="14">
        <f t="shared" si="1282"/>
        <v>-451.22743777143415</v>
      </c>
      <c r="DK884" s="14">
        <f t="shared" si="1283"/>
        <v>-1561.9719361515133</v>
      </c>
      <c r="DL884" s="14">
        <f t="shared" si="1284"/>
        <v>-10496.728399680525</v>
      </c>
      <c r="DM884">
        <f t="shared" si="1285"/>
        <v>-17594.046126347726</v>
      </c>
      <c r="DN884" s="34">
        <f t="shared" si="1286"/>
        <v>1715.8427000000001</v>
      </c>
      <c r="DO884" s="34">
        <f t="shared" si="1287"/>
        <v>70.922767154341287</v>
      </c>
      <c r="DP884" s="34">
        <f t="shared" si="1288"/>
        <v>245.50672821763084</v>
      </c>
      <c r="DQ884" s="9">
        <f t="shared" si="1289"/>
        <v>1649.8487499999999</v>
      </c>
      <c r="DR884" s="59">
        <f t="shared" si="1290"/>
        <v>0.46599303104278234</v>
      </c>
      <c r="DS884" s="59">
        <f t="shared" si="1291"/>
        <v>1.9261389890922388E-2</v>
      </c>
      <c r="DT884" s="59">
        <f t="shared" si="1292"/>
        <v>6.6675356909774053E-2</v>
      </c>
      <c r="DU884" s="59">
        <f t="shared" si="1293"/>
        <v>0.44807022215652137</v>
      </c>
      <c r="DV884" s="14">
        <f t="shared" si="1294"/>
        <v>-8198.7028827232989</v>
      </c>
      <c r="DW884" s="14">
        <f t="shared" si="1295"/>
        <v>-338.8857821984563</v>
      </c>
      <c r="DX884" s="14">
        <f t="shared" si="1296"/>
        <v>-1173.0893049612621</v>
      </c>
      <c r="DY884" s="14">
        <f t="shared" si="1297"/>
        <v>-7883.3681564647095</v>
      </c>
      <c r="DZ884" s="34" t="e">
        <f t="shared" si="1298"/>
        <v>#REF!</v>
      </c>
      <c r="EA884" s="34" t="e">
        <f t="shared" si="1299"/>
        <v>#REF!</v>
      </c>
      <c r="EB884" s="34" t="e">
        <f t="shared" si="1300"/>
        <v>#REF!</v>
      </c>
      <c r="EC884" s="34" t="e">
        <f t="shared" si="1301"/>
        <v>#REF!</v>
      </c>
      <c r="ED884" s="34" t="e">
        <f t="shared" si="1302"/>
        <v>#REF!</v>
      </c>
      <c r="EE884" s="59" t="e">
        <f t="shared" si="1303"/>
        <v>#REF!</v>
      </c>
      <c r="EF884" s="59" t="e">
        <f t="shared" si="1304"/>
        <v>#REF!</v>
      </c>
      <c r="EG884" s="59" t="e">
        <f t="shared" si="1305"/>
        <v>#REF!</v>
      </c>
      <c r="EH884" s="59" t="e">
        <f t="shared" si="1306"/>
        <v>#REF!</v>
      </c>
      <c r="EI884" s="14" t="e">
        <f t="shared" si="1307"/>
        <v>#REF!</v>
      </c>
      <c r="EJ884" s="14" t="e">
        <f t="shared" si="1308"/>
        <v>#REF!</v>
      </c>
      <c r="EK884" s="14" t="e">
        <f t="shared" si="1309"/>
        <v>#REF!</v>
      </c>
      <c r="EL884" s="14" t="e">
        <f t="shared" si="1310"/>
        <v>#REF!</v>
      </c>
      <c r="EM884" t="e">
        <f t="shared" si="1311"/>
        <v>#REF!</v>
      </c>
      <c r="EN884" s="34" t="e">
        <f t="shared" si="1312"/>
        <v>#REF!</v>
      </c>
      <c r="EO884" s="34" t="e">
        <f t="shared" si="1313"/>
        <v>#REF!</v>
      </c>
      <c r="EP884" s="34" t="e">
        <f t="shared" si="1314"/>
        <v>#REF!</v>
      </c>
      <c r="EQ884" s="34" t="e">
        <f t="shared" si="1315"/>
        <v>#REF!</v>
      </c>
      <c r="ER884" s="59" t="e">
        <f t="shared" si="1316"/>
        <v>#REF!</v>
      </c>
      <c r="ES884" s="59" t="e">
        <f t="shared" si="1317"/>
        <v>#REF!</v>
      </c>
      <c r="ET884" s="59" t="e">
        <f t="shared" si="1318"/>
        <v>#REF!</v>
      </c>
      <c r="EU884" s="59" t="e">
        <f t="shared" si="1319"/>
        <v>#REF!</v>
      </c>
      <c r="EV884" s="14" t="e">
        <f t="shared" si="1320"/>
        <v>#REF!</v>
      </c>
      <c r="EW884" s="14" t="e">
        <f t="shared" si="1321"/>
        <v>#REF!</v>
      </c>
      <c r="EX884" s="14" t="e">
        <f t="shared" si="1322"/>
        <v>#REF!</v>
      </c>
      <c r="EY884" s="14" t="e">
        <f t="shared" si="1323"/>
        <v>#REF!</v>
      </c>
    </row>
    <row r="885" spans="1:155" x14ac:dyDescent="0.2">
      <c r="A885" s="17">
        <v>30134537</v>
      </c>
      <c r="B885" t="s">
        <v>62</v>
      </c>
      <c r="C885" t="s">
        <v>2661</v>
      </c>
      <c r="D885" t="s">
        <v>2662</v>
      </c>
      <c r="E885" t="s">
        <v>1567</v>
      </c>
      <c r="F885" t="s">
        <v>41</v>
      </c>
      <c r="G885" t="s">
        <v>42</v>
      </c>
      <c r="H885" t="s">
        <v>2663</v>
      </c>
      <c r="I885" t="s">
        <v>68</v>
      </c>
      <c r="J885" s="19" t="s">
        <v>69</v>
      </c>
      <c r="K885" t="s">
        <v>70</v>
      </c>
      <c r="L885">
        <v>1953</v>
      </c>
      <c r="M885">
        <f t="shared" si="1232"/>
        <v>1953</v>
      </c>
      <c r="N885">
        <v>66</v>
      </c>
      <c r="O885" s="19">
        <f t="shared" si="1233"/>
        <v>66</v>
      </c>
      <c r="P885" t="s">
        <v>54</v>
      </c>
      <c r="Q885" s="19" t="str">
        <f t="shared" si="1234"/>
        <v>60-70</v>
      </c>
      <c r="R885" s="23">
        <v>381.3</v>
      </c>
      <c r="S885" s="15">
        <f t="shared" si="1235"/>
        <v>0.38130000000000003</v>
      </c>
      <c r="T885">
        <v>30128535</v>
      </c>
      <c r="U885" t="s">
        <v>45</v>
      </c>
      <c r="V885" t="s">
        <v>46</v>
      </c>
      <c r="W885" t="s">
        <v>47</v>
      </c>
      <c r="X885" t="s">
        <v>88</v>
      </c>
      <c r="Y885" t="s">
        <v>208</v>
      </c>
      <c r="Z885" t="s">
        <v>2664</v>
      </c>
      <c r="AA885" t="s">
        <v>2665</v>
      </c>
      <c r="AB885" t="s">
        <v>1441</v>
      </c>
      <c r="AC885">
        <v>1953</v>
      </c>
      <c r="AD885">
        <v>66</v>
      </c>
      <c r="AE885" t="str">
        <f t="shared" si="1236"/>
        <v>&lt;70</v>
      </c>
      <c r="AF885">
        <v>-38.054637380000003</v>
      </c>
      <c r="AG885">
        <v>145.51714702999999</v>
      </c>
      <c r="AH885" t="s">
        <v>75</v>
      </c>
      <c r="AI885" t="s">
        <v>76</v>
      </c>
      <c r="AJ885" s="33" t="s">
        <v>82</v>
      </c>
      <c r="AL885">
        <v>1</v>
      </c>
      <c r="AM885" t="s">
        <v>86</v>
      </c>
      <c r="AN885">
        <v>220</v>
      </c>
      <c r="AO885" s="69">
        <v>2</v>
      </c>
      <c r="AP885">
        <v>2</v>
      </c>
      <c r="AQ885">
        <v>0</v>
      </c>
      <c r="AR885">
        <v>0</v>
      </c>
      <c r="AS885" s="82" t="str">
        <f t="shared" si="1237"/>
        <v>Gw-0-0</v>
      </c>
      <c r="AT885" s="14">
        <f t="shared" si="1238"/>
        <v>26000</v>
      </c>
      <c r="AU885" s="81">
        <f>VLOOKUP(C885,Bushfire_Vlookup!$F$2:$H$12575,3,FALSE)</f>
        <v>910.34702500000003</v>
      </c>
      <c r="AV885" s="14">
        <f>VLOOKUP(AS885,Safety_collateral_Vlookup!$J$3:$L$20,2,FALSE)</f>
        <v>3720.1399252148244</v>
      </c>
      <c r="AW885" s="14">
        <f>VLOOKUP(AS885,Safety_collateral_Vlookup!$J$3:$L$20,3,FALSE)</f>
        <v>25000</v>
      </c>
      <c r="AX885" s="48">
        <f t="shared" si="1239"/>
        <v>59357.72957587921</v>
      </c>
      <c r="AY885" s="49">
        <f t="shared" si="1326"/>
        <v>28978.800000000003</v>
      </c>
      <c r="AZ885" s="14">
        <v>76000</v>
      </c>
      <c r="BA885" s="16">
        <f t="shared" si="1241"/>
        <v>2.0483156506093834</v>
      </c>
      <c r="BB885" t="e">
        <f>IF(BA885&lt;=#REF!,#REF!,IF(BA885&lt;=#REF!,#REF!,IF(BA885&lt;=#REF!,#REF!,IF(BA885&lt;=#REF!,#REF!,#REF!))))</f>
        <v>#REF!</v>
      </c>
      <c r="BC885" s="51">
        <v>3</v>
      </c>
      <c r="BD885" s="21">
        <v>70</v>
      </c>
      <c r="BE885" s="21">
        <v>6.4399999999999999E-2</v>
      </c>
      <c r="BF885" s="26">
        <f t="shared" si="1242"/>
        <v>1890.1767966032253</v>
      </c>
      <c r="BG885" s="21">
        <v>7</v>
      </c>
      <c r="BH885" s="21">
        <f t="shared" si="1243"/>
        <v>10.5</v>
      </c>
      <c r="BI885" s="28">
        <f t="shared" si="1244"/>
        <v>1.1390624999999999E-6</v>
      </c>
      <c r="BJ885" s="27">
        <f t="shared" si="1245"/>
        <v>1.1390624999999999E-6</v>
      </c>
      <c r="BK885" s="28">
        <f t="shared" si="1246"/>
        <v>1.7463268216136603E-5</v>
      </c>
      <c r="BL885" s="35">
        <f t="shared" si="1247"/>
        <v>3.5770285597902015E-5</v>
      </c>
      <c r="BM885" s="21" t="str">
        <f t="shared" si="1248"/>
        <v>Cr1</v>
      </c>
      <c r="BN885" s="51">
        <v>1</v>
      </c>
      <c r="BO885" s="21">
        <v>0</v>
      </c>
      <c r="BP885" s="50" t="s">
        <v>5497</v>
      </c>
      <c r="BQ885" s="14">
        <v>26000</v>
      </c>
      <c r="BR885">
        <f>IFERROR(VLOOKUP(AO885,'Model Failure data- Lines'!$A$37:$E$41,3,FALSE),'Model Failure data- Lines'!$C$37)</f>
        <v>5.2310000000000009E-2</v>
      </c>
      <c r="BS885" s="14">
        <f t="shared" si="1249"/>
        <v>3105.002834114242</v>
      </c>
      <c r="BT885" s="34">
        <f t="shared" si="1327"/>
        <v>25847.652875603715</v>
      </c>
      <c r="BU885" s="34">
        <f t="shared" si="1250"/>
        <v>0.12012707107518053</v>
      </c>
      <c r="BV885" s="54">
        <f t="shared" si="1251"/>
        <v>-22742.650041489473</v>
      </c>
      <c r="BW885">
        <f>IFERROR(VLOOKUP(AO885,'Model Failure data- Lines'!$A$37:$E$41,4,FALSE),'Model Failure data- Lines'!$D$37)</f>
        <v>5.571000000000001E-2</v>
      </c>
      <c r="BX885" s="14">
        <f t="shared" si="1252"/>
        <v>3306.8191146722315</v>
      </c>
      <c r="BY885" s="34">
        <f t="shared" si="1253"/>
        <v>23054.824878107611</v>
      </c>
      <c r="BZ885" s="71">
        <f t="shared" si="1254"/>
        <v>0.1434328446282114</v>
      </c>
      <c r="CA885" s="71">
        <f t="shared" si="1255"/>
        <v>-19748.00576343538</v>
      </c>
      <c r="CB885" s="56">
        <v>2</v>
      </c>
      <c r="CC885">
        <f>IFERROR(VLOOKUP(AO885,'Model Failure data- Lines'!$A$37:$E$41,5,FALSE),'Model Failure data- Lines'!$E$37)</f>
        <v>6.1850000000000002E-2</v>
      </c>
      <c r="CD885" s="14">
        <f t="shared" si="1256"/>
        <v>3671.2755742681293</v>
      </c>
      <c r="CE885" s="34">
        <f t="shared" si="1257"/>
        <v>18341.855085794079</v>
      </c>
      <c r="CF885" s="34">
        <f t="shared" si="1258"/>
        <v>0.20015835677992916</v>
      </c>
      <c r="CG885" s="54">
        <f t="shared" si="1259"/>
        <v>-14670.57951152595</v>
      </c>
      <c r="CH885" t="e">
        <f>IFERROR(VLOOKUP(AO885,'Model Failure data- Lines'!#REF!,3,FALSE),'Model Failure data- Lines'!#REF!)</f>
        <v>#REF!</v>
      </c>
      <c r="CI885" s="14" t="e">
        <f t="shared" si="1260"/>
        <v>#REF!</v>
      </c>
      <c r="CJ885" s="34">
        <f t="shared" si="1261"/>
        <v>24792.380743058126</v>
      </c>
      <c r="CK885" s="34" t="e">
        <f t="shared" si="1262"/>
        <v>#REF!</v>
      </c>
      <c r="CL885" s="54" t="e">
        <f t="shared" si="1263"/>
        <v>#REF!</v>
      </c>
      <c r="CM885" t="e">
        <f>IFERROR(VLOOKUP(AO885,'Model Failure data- Lines'!#REF!,4,FALSE),'Model Failure data- Lines'!#REF!)</f>
        <v>#REF!</v>
      </c>
      <c r="CN885" s="14" t="e">
        <f t="shared" si="1264"/>
        <v>#REF!</v>
      </c>
      <c r="CO885" s="34">
        <f t="shared" si="1265"/>
        <v>21210.752098387766</v>
      </c>
      <c r="CP885" s="34" t="e">
        <f t="shared" si="1266"/>
        <v>#REF!</v>
      </c>
      <c r="CQ885" s="54" t="e">
        <f t="shared" si="1267"/>
        <v>#REF!</v>
      </c>
      <c r="CR885" t="e">
        <f>IFERROR(VLOOKUP(AO885,'Model Failure data- Lines'!#REF!,5,FALSE),'Model Failure data- Lines'!#REF!)</f>
        <v>#REF!</v>
      </c>
      <c r="CS885" s="14" t="e">
        <f t="shared" si="1268"/>
        <v>#REF!</v>
      </c>
      <c r="CT885" s="34">
        <f t="shared" si="1269"/>
        <v>15525.004644059138</v>
      </c>
      <c r="CU885" s="34" t="e">
        <f t="shared" si="1270"/>
        <v>#REF!</v>
      </c>
      <c r="CV885" s="54" t="e">
        <f t="shared" si="1271"/>
        <v>#REF!</v>
      </c>
      <c r="CW885" t="s">
        <v>1441</v>
      </c>
      <c r="CZ885">
        <f t="shared" si="1272"/>
        <v>-19748.005763435376</v>
      </c>
      <c r="DA885" s="34">
        <f t="shared" si="1273"/>
        <v>1545.5068200000003</v>
      </c>
      <c r="DB885" s="34">
        <f t="shared" si="1274"/>
        <v>54.113366757854259</v>
      </c>
      <c r="DC885" s="34">
        <f t="shared" si="1275"/>
        <v>221.13467791437699</v>
      </c>
      <c r="DD885" s="9">
        <f t="shared" si="1276"/>
        <v>1486.0642500000001</v>
      </c>
      <c r="DE885" s="59">
        <f t="shared" si="1277"/>
        <v>0.46736962815493743</v>
      </c>
      <c r="DF885" s="59">
        <f t="shared" si="1278"/>
        <v>1.6364175021777057E-2</v>
      </c>
      <c r="DG885" s="59">
        <f t="shared" si="1279"/>
        <v>6.6872323597384195E-2</v>
      </c>
      <c r="DH885" s="59">
        <f t="shared" si="1280"/>
        <v>0.44939387322590135</v>
      </c>
      <c r="DI885" s="14">
        <f t="shared" si="1281"/>
        <v>-9229.6181104583538</v>
      </c>
      <c r="DJ885" s="14">
        <f t="shared" si="1282"/>
        <v>-323.15982264391852</v>
      </c>
      <c r="DK885" s="14">
        <f t="shared" si="1283"/>
        <v>-1320.5950318154587</v>
      </c>
      <c r="DL885" s="14">
        <f t="shared" si="1284"/>
        <v>-8874.6327985176467</v>
      </c>
      <c r="DM885">
        <f t="shared" si="1285"/>
        <v>-14670.579511525948</v>
      </c>
      <c r="DN885" s="34">
        <f t="shared" si="1286"/>
        <v>1715.8427000000001</v>
      </c>
      <c r="DO885" s="34">
        <f t="shared" si="1287"/>
        <v>60.077396050498749</v>
      </c>
      <c r="DP885" s="34">
        <f t="shared" si="1288"/>
        <v>245.50672821763084</v>
      </c>
      <c r="DQ885" s="9">
        <f t="shared" si="1289"/>
        <v>1649.8487499999999</v>
      </c>
      <c r="DR885" s="59">
        <f t="shared" si="1290"/>
        <v>0.46736962815493749</v>
      </c>
      <c r="DS885" s="59">
        <f t="shared" si="1291"/>
        <v>1.6364175021777057E-2</v>
      </c>
      <c r="DT885" s="59">
        <f t="shared" si="1292"/>
        <v>6.6872323597384195E-2</v>
      </c>
      <c r="DU885" s="59">
        <f t="shared" si="1293"/>
        <v>0.44939387322590135</v>
      </c>
      <c r="DV885" s="14">
        <f t="shared" si="1294"/>
        <v>-6856.5832911193265</v>
      </c>
      <c r="DW885" s="14">
        <f t="shared" si="1295"/>
        <v>-240.07193079750718</v>
      </c>
      <c r="DX885" s="14">
        <f t="shared" si="1296"/>
        <v>-981.05574045591777</v>
      </c>
      <c r="DY885" s="14">
        <f t="shared" si="1297"/>
        <v>-6592.8685491531978</v>
      </c>
      <c r="DZ885" s="34" t="e">
        <f t="shared" si="1298"/>
        <v>#REF!</v>
      </c>
      <c r="EA885" s="34" t="e">
        <f t="shared" si="1299"/>
        <v>#REF!</v>
      </c>
      <c r="EB885" s="34" t="e">
        <f t="shared" si="1300"/>
        <v>#REF!</v>
      </c>
      <c r="EC885" s="34" t="e">
        <f t="shared" si="1301"/>
        <v>#REF!</v>
      </c>
      <c r="ED885" s="34" t="e">
        <f t="shared" si="1302"/>
        <v>#REF!</v>
      </c>
      <c r="EE885" s="59" t="e">
        <f t="shared" si="1303"/>
        <v>#REF!</v>
      </c>
      <c r="EF885" s="59" t="e">
        <f t="shared" si="1304"/>
        <v>#REF!</v>
      </c>
      <c r="EG885" s="59" t="e">
        <f t="shared" si="1305"/>
        <v>#REF!</v>
      </c>
      <c r="EH885" s="59" t="e">
        <f t="shared" si="1306"/>
        <v>#REF!</v>
      </c>
      <c r="EI885" s="14" t="e">
        <f t="shared" si="1307"/>
        <v>#REF!</v>
      </c>
      <c r="EJ885" s="14" t="e">
        <f t="shared" si="1308"/>
        <v>#REF!</v>
      </c>
      <c r="EK885" s="14" t="e">
        <f t="shared" si="1309"/>
        <v>#REF!</v>
      </c>
      <c r="EL885" s="14" t="e">
        <f t="shared" si="1310"/>
        <v>#REF!</v>
      </c>
      <c r="EM885" t="e">
        <f t="shared" si="1311"/>
        <v>#REF!</v>
      </c>
      <c r="EN885" s="34" t="e">
        <f t="shared" si="1312"/>
        <v>#REF!</v>
      </c>
      <c r="EO885" s="34" t="e">
        <f t="shared" si="1313"/>
        <v>#REF!</v>
      </c>
      <c r="EP885" s="34" t="e">
        <f t="shared" si="1314"/>
        <v>#REF!</v>
      </c>
      <c r="EQ885" s="34" t="e">
        <f t="shared" si="1315"/>
        <v>#REF!</v>
      </c>
      <c r="ER885" s="59" t="e">
        <f t="shared" si="1316"/>
        <v>#REF!</v>
      </c>
      <c r="ES885" s="59" t="e">
        <f t="shared" si="1317"/>
        <v>#REF!</v>
      </c>
      <c r="ET885" s="59" t="e">
        <f t="shared" si="1318"/>
        <v>#REF!</v>
      </c>
      <c r="EU885" s="59" t="e">
        <f t="shared" si="1319"/>
        <v>#REF!</v>
      </c>
      <c r="EV885" s="14" t="e">
        <f t="shared" si="1320"/>
        <v>#REF!</v>
      </c>
      <c r="EW885" s="14" t="e">
        <f t="shared" si="1321"/>
        <v>#REF!</v>
      </c>
      <c r="EX885" s="14" t="e">
        <f t="shared" si="1322"/>
        <v>#REF!</v>
      </c>
      <c r="EY885" s="14" t="e">
        <f t="shared" si="1323"/>
        <v>#REF!</v>
      </c>
    </row>
    <row r="886" spans="1:155" x14ac:dyDescent="0.2">
      <c r="A886" s="17">
        <v>30301934</v>
      </c>
      <c r="B886" t="s">
        <v>62</v>
      </c>
      <c r="C886" t="s">
        <v>4496</v>
      </c>
      <c r="D886" t="s">
        <v>4497</v>
      </c>
      <c r="E886" t="s">
        <v>4014</v>
      </c>
      <c r="F886" t="s">
        <v>41</v>
      </c>
      <c r="G886" t="s">
        <v>42</v>
      </c>
      <c r="H886" t="s">
        <v>4498</v>
      </c>
      <c r="I886" t="s">
        <v>68</v>
      </c>
      <c r="J886" s="19" t="s">
        <v>69</v>
      </c>
      <c r="K886" t="s">
        <v>70</v>
      </c>
      <c r="L886">
        <v>1953</v>
      </c>
      <c r="M886">
        <f t="shared" si="1232"/>
        <v>1953</v>
      </c>
      <c r="N886">
        <v>66</v>
      </c>
      <c r="O886" s="19">
        <f t="shared" si="1233"/>
        <v>66</v>
      </c>
      <c r="P886" t="s">
        <v>54</v>
      </c>
      <c r="Q886" s="19" t="str">
        <f t="shared" si="1234"/>
        <v>60-70</v>
      </c>
      <c r="R886" s="23">
        <v>307.2</v>
      </c>
      <c r="S886" s="15">
        <f t="shared" si="1235"/>
        <v>0.30719999999999997</v>
      </c>
      <c r="T886">
        <v>30355529</v>
      </c>
      <c r="U886" t="s">
        <v>45</v>
      </c>
      <c r="V886" t="s">
        <v>46</v>
      </c>
      <c r="W886" t="s">
        <v>47</v>
      </c>
      <c r="X886" t="s">
        <v>48</v>
      </c>
      <c r="Y886" t="s">
        <v>208</v>
      </c>
      <c r="Z886" t="s">
        <v>4499</v>
      </c>
      <c r="AA886" t="s">
        <v>4500</v>
      </c>
      <c r="AB886" t="s">
        <v>269</v>
      </c>
      <c r="AC886">
        <v>1953</v>
      </c>
      <c r="AD886">
        <v>66</v>
      </c>
      <c r="AE886" t="str">
        <f t="shared" si="1236"/>
        <v>&lt;70</v>
      </c>
      <c r="AF886">
        <v>-38.054369800000003</v>
      </c>
      <c r="AG886">
        <v>145.51282011000001</v>
      </c>
      <c r="AH886" t="s">
        <v>75</v>
      </c>
      <c r="AI886" t="s">
        <v>76</v>
      </c>
      <c r="AJ886" s="33" t="s">
        <v>82</v>
      </c>
      <c r="AL886">
        <v>1</v>
      </c>
      <c r="AM886" t="s">
        <v>86</v>
      </c>
      <c r="AN886">
        <v>220</v>
      </c>
      <c r="AO886" s="69">
        <v>2</v>
      </c>
      <c r="AP886">
        <v>2</v>
      </c>
      <c r="AQ886">
        <v>0</v>
      </c>
      <c r="AR886">
        <v>0</v>
      </c>
      <c r="AS886" s="82" t="str">
        <f t="shared" si="1237"/>
        <v>Gw-0-0</v>
      </c>
      <c r="AT886" s="14">
        <f t="shared" si="1238"/>
        <v>26000</v>
      </c>
      <c r="AU886" s="81">
        <f>VLOOKUP(C886,Bushfire_Vlookup!$F$2:$H$12575,3,FALSE)</f>
        <v>820.32964200000004</v>
      </c>
      <c r="AV886" s="14">
        <f>VLOOKUP(AS886,Safety_collateral_Vlookup!$J$3:$L$20,2,FALSE)</f>
        <v>3720.1399252148244</v>
      </c>
      <c r="AW886" s="14">
        <f>VLOOKUP(AS886,Safety_collateral_Vlookup!$J$3:$L$20,3,FALSE)</f>
        <v>25000</v>
      </c>
      <c r="AX886" s="48">
        <f t="shared" si="1239"/>
        <v>59261.681028218212</v>
      </c>
      <c r="AY886" s="49">
        <f t="shared" si="1326"/>
        <v>23347.199999999997</v>
      </c>
      <c r="AZ886" s="14">
        <v>76000</v>
      </c>
      <c r="BA886" s="16">
        <f t="shared" si="1241"/>
        <v>2.5382778675052351</v>
      </c>
      <c r="BB886" t="e">
        <f>IF(BA886&lt;=#REF!,#REF!,IF(BA886&lt;=#REF!,#REF!,IF(BA886&lt;=#REF!,#REF!,IF(BA886&lt;=#REF!,#REF!,#REF!))))</f>
        <v>#REF!</v>
      </c>
      <c r="BC886" s="51">
        <v>3</v>
      </c>
      <c r="BD886" s="21">
        <v>70</v>
      </c>
      <c r="BE886" s="21">
        <v>6.4399999999999999E-2</v>
      </c>
      <c r="BF886" s="26">
        <f t="shared" si="1242"/>
        <v>1522.84896909654</v>
      </c>
      <c r="BG886" s="21">
        <v>7</v>
      </c>
      <c r="BH886" s="21">
        <f t="shared" si="1243"/>
        <v>10.5</v>
      </c>
      <c r="BI886" s="28">
        <f t="shared" si="1244"/>
        <v>1.1390624999999999E-6</v>
      </c>
      <c r="BJ886" s="27">
        <f t="shared" si="1245"/>
        <v>1.1390624999999999E-6</v>
      </c>
      <c r="BK886" s="28">
        <f t="shared" si="1246"/>
        <v>1.7463268216136603E-5</v>
      </c>
      <c r="BL886" s="35">
        <f t="shared" si="1247"/>
        <v>4.4326627207327154E-5</v>
      </c>
      <c r="BM886" s="21" t="str">
        <f t="shared" si="1248"/>
        <v>Cr1</v>
      </c>
      <c r="BN886" s="51">
        <v>1</v>
      </c>
      <c r="BO886" s="21">
        <v>0</v>
      </c>
      <c r="BP886" s="50" t="s">
        <v>5497</v>
      </c>
      <c r="BQ886" s="14">
        <v>26000</v>
      </c>
      <c r="BR886">
        <f>IFERROR(VLOOKUP(AO886,'Model Failure data- Lines'!$A$37:$E$41,3,FALSE),'Model Failure data- Lines'!$C$37)</f>
        <v>5.2310000000000009E-2</v>
      </c>
      <c r="BS886" s="14">
        <f t="shared" si="1249"/>
        <v>3099.9785345860951</v>
      </c>
      <c r="BT886" s="34">
        <f t="shared" si="1327"/>
        <v>20824.544881682294</v>
      </c>
      <c r="BU886" s="34">
        <f t="shared" si="1250"/>
        <v>0.1488617663530741</v>
      </c>
      <c r="BV886" s="54">
        <f t="shared" si="1251"/>
        <v>-17724.566347096199</v>
      </c>
      <c r="BW886">
        <f>IFERROR(VLOOKUP(AO886,'Model Failure data- Lines'!$A$37:$E$41,4,FALSE),'Model Failure data- Lines'!$D$37)</f>
        <v>5.571000000000001E-2</v>
      </c>
      <c r="BX886" s="14">
        <f t="shared" si="1252"/>
        <v>3301.4682500820372</v>
      </c>
      <c r="BY886" s="34">
        <f t="shared" si="1253"/>
        <v>18574.461585509194</v>
      </c>
      <c r="BZ886" s="71">
        <f t="shared" si="1254"/>
        <v>0.17774233911887205</v>
      </c>
      <c r="CA886" s="71">
        <f t="shared" si="1255"/>
        <v>-15272.993335427156</v>
      </c>
      <c r="CB886" s="56">
        <v>2</v>
      </c>
      <c r="CC886">
        <f>IFERROR(VLOOKUP(AO886,'Model Failure data- Lines'!$A$37:$E$41,5,FALSE),'Model Failure data- Lines'!$E$37)</f>
        <v>6.1850000000000002E-2</v>
      </c>
      <c r="CD886" s="14">
        <f t="shared" si="1256"/>
        <v>3665.3349715952963</v>
      </c>
      <c r="CE886" s="34">
        <f t="shared" si="1257"/>
        <v>14777.387575022134</v>
      </c>
      <c r="CF886" s="34">
        <f t="shared" si="1258"/>
        <v>0.24803673538283078</v>
      </c>
      <c r="CG886" s="54">
        <f t="shared" si="1259"/>
        <v>-11112.052603426837</v>
      </c>
      <c r="CH886" t="e">
        <f>IFERROR(VLOOKUP(AO886,'Model Failure data- Lines'!#REF!,3,FALSE),'Model Failure data- Lines'!#REF!)</f>
        <v>#REF!</v>
      </c>
      <c r="CI886" s="14" t="e">
        <f t="shared" si="1260"/>
        <v>#REF!</v>
      </c>
      <c r="CJ886" s="34">
        <f t="shared" si="1261"/>
        <v>19974.349237522831</v>
      </c>
      <c r="CK886" s="34" t="e">
        <f t="shared" si="1262"/>
        <v>#REF!</v>
      </c>
      <c r="CL886" s="54" t="e">
        <f t="shared" si="1263"/>
        <v>#REF!</v>
      </c>
      <c r="CM886" t="e">
        <f>IFERROR(VLOOKUP(AO886,'Model Failure data- Lines'!#REF!,4,FALSE),'Model Failure data- Lines'!#REF!)</f>
        <v>#REF!</v>
      </c>
      <c r="CN886" s="14" t="e">
        <f t="shared" si="1264"/>
        <v>#REF!</v>
      </c>
      <c r="CO886" s="34">
        <f t="shared" si="1265"/>
        <v>17088.757001376132</v>
      </c>
      <c r="CP886" s="34" t="e">
        <f t="shared" si="1266"/>
        <v>#REF!</v>
      </c>
      <c r="CQ886" s="54" t="e">
        <f t="shared" si="1267"/>
        <v>#REF!</v>
      </c>
      <c r="CR886" t="e">
        <f>IFERROR(VLOOKUP(AO886,'Model Failure data- Lines'!#REF!,5,FALSE),'Model Failure data- Lines'!#REF!)</f>
        <v>#REF!</v>
      </c>
      <c r="CS886" s="14" t="e">
        <f t="shared" si="1268"/>
        <v>#REF!</v>
      </c>
      <c r="CT886" s="34">
        <f t="shared" si="1269"/>
        <v>12507.950240374943</v>
      </c>
      <c r="CU886" s="34" t="e">
        <f t="shared" si="1270"/>
        <v>#REF!</v>
      </c>
      <c r="CV886" s="54" t="e">
        <f t="shared" si="1271"/>
        <v>#REF!</v>
      </c>
      <c r="CW886" t="s">
        <v>269</v>
      </c>
      <c r="CZ886">
        <f t="shared" si="1272"/>
        <v>-15272.993335427158</v>
      </c>
      <c r="DA886" s="34">
        <f t="shared" si="1273"/>
        <v>1545.5068200000003</v>
      </c>
      <c r="DB886" s="34">
        <f t="shared" si="1274"/>
        <v>48.762502167659946</v>
      </c>
      <c r="DC886" s="34">
        <f t="shared" si="1275"/>
        <v>221.13467791437699</v>
      </c>
      <c r="DD886" s="9">
        <f t="shared" si="1276"/>
        <v>1486.0642500000001</v>
      </c>
      <c r="DE886" s="59">
        <f t="shared" si="1277"/>
        <v>0.46812711888463454</v>
      </c>
      <c r="DF886" s="59">
        <f t="shared" si="1278"/>
        <v>1.4769944301735527E-2</v>
      </c>
      <c r="DG886" s="59">
        <f t="shared" si="1279"/>
        <v>6.698070711686599E-2</v>
      </c>
      <c r="DH886" s="59">
        <f t="shared" si="1280"/>
        <v>0.45012222969676396</v>
      </c>
      <c r="DI886" s="14">
        <f t="shared" si="1281"/>
        <v>-7149.7023668577413</v>
      </c>
      <c r="DJ886" s="14">
        <f t="shared" si="1282"/>
        <v>-225.58126088503704</v>
      </c>
      <c r="DK886" s="14">
        <f t="shared" si="1283"/>
        <v>-1022.9958933980928</v>
      </c>
      <c r="DL886" s="14">
        <f t="shared" si="1284"/>
        <v>-6874.7138142862887</v>
      </c>
      <c r="DM886">
        <f t="shared" si="1285"/>
        <v>-11112.052603426837</v>
      </c>
      <c r="DN886" s="34">
        <f t="shared" si="1286"/>
        <v>1715.8427000000001</v>
      </c>
      <c r="DO886" s="34">
        <f t="shared" si="1287"/>
        <v>54.136793377665896</v>
      </c>
      <c r="DP886" s="34">
        <f t="shared" si="1288"/>
        <v>245.50672821763084</v>
      </c>
      <c r="DQ886" s="9">
        <f t="shared" si="1289"/>
        <v>1649.8487499999999</v>
      </c>
      <c r="DR886" s="59">
        <f t="shared" si="1290"/>
        <v>0.4681271188846346</v>
      </c>
      <c r="DS886" s="59">
        <f t="shared" si="1291"/>
        <v>1.4769944301735527E-2</v>
      </c>
      <c r="DT886" s="59">
        <f t="shared" si="1292"/>
        <v>6.6980707116865976E-2</v>
      </c>
      <c r="DU886" s="59">
        <f t="shared" si="1293"/>
        <v>0.45012222969676396</v>
      </c>
      <c r="DV886" s="14">
        <f t="shared" si="1294"/>
        <v>-5201.8531701367092</v>
      </c>
      <c r="DW886" s="14">
        <f t="shared" si="1295"/>
        <v>-164.12439803056964</v>
      </c>
      <c r="DX886" s="14">
        <f t="shared" si="1296"/>
        <v>-744.293140897341</v>
      </c>
      <c r="DY886" s="14">
        <f t="shared" si="1297"/>
        <v>-5001.7818943622196</v>
      </c>
      <c r="DZ886" s="34" t="e">
        <f t="shared" si="1298"/>
        <v>#REF!</v>
      </c>
      <c r="EA886" s="34" t="e">
        <f t="shared" si="1299"/>
        <v>#REF!</v>
      </c>
      <c r="EB886" s="34" t="e">
        <f t="shared" si="1300"/>
        <v>#REF!</v>
      </c>
      <c r="EC886" s="34" t="e">
        <f t="shared" si="1301"/>
        <v>#REF!</v>
      </c>
      <c r="ED886" s="34" t="e">
        <f t="shared" si="1302"/>
        <v>#REF!</v>
      </c>
      <c r="EE886" s="59" t="e">
        <f t="shared" si="1303"/>
        <v>#REF!</v>
      </c>
      <c r="EF886" s="59" t="e">
        <f t="shared" si="1304"/>
        <v>#REF!</v>
      </c>
      <c r="EG886" s="59" t="e">
        <f t="shared" si="1305"/>
        <v>#REF!</v>
      </c>
      <c r="EH886" s="59" t="e">
        <f t="shared" si="1306"/>
        <v>#REF!</v>
      </c>
      <c r="EI886" s="14" t="e">
        <f t="shared" si="1307"/>
        <v>#REF!</v>
      </c>
      <c r="EJ886" s="14" t="e">
        <f t="shared" si="1308"/>
        <v>#REF!</v>
      </c>
      <c r="EK886" s="14" t="e">
        <f t="shared" si="1309"/>
        <v>#REF!</v>
      </c>
      <c r="EL886" s="14" t="e">
        <f t="shared" si="1310"/>
        <v>#REF!</v>
      </c>
      <c r="EM886" t="e">
        <f t="shared" si="1311"/>
        <v>#REF!</v>
      </c>
      <c r="EN886" s="34" t="e">
        <f t="shared" si="1312"/>
        <v>#REF!</v>
      </c>
      <c r="EO886" s="34" t="e">
        <f t="shared" si="1313"/>
        <v>#REF!</v>
      </c>
      <c r="EP886" s="34" t="e">
        <f t="shared" si="1314"/>
        <v>#REF!</v>
      </c>
      <c r="EQ886" s="34" t="e">
        <f t="shared" si="1315"/>
        <v>#REF!</v>
      </c>
      <c r="ER886" s="59" t="e">
        <f t="shared" si="1316"/>
        <v>#REF!</v>
      </c>
      <c r="ES886" s="59" t="e">
        <f t="shared" si="1317"/>
        <v>#REF!</v>
      </c>
      <c r="ET886" s="59" t="e">
        <f t="shared" si="1318"/>
        <v>#REF!</v>
      </c>
      <c r="EU886" s="59" t="e">
        <f t="shared" si="1319"/>
        <v>#REF!</v>
      </c>
      <c r="EV886" s="14" t="e">
        <f t="shared" si="1320"/>
        <v>#REF!</v>
      </c>
      <c r="EW886" s="14" t="e">
        <f t="shared" si="1321"/>
        <v>#REF!</v>
      </c>
      <c r="EX886" s="14" t="e">
        <f t="shared" si="1322"/>
        <v>#REF!</v>
      </c>
      <c r="EY886" s="14" t="e">
        <f t="shared" si="1323"/>
        <v>#REF!</v>
      </c>
    </row>
    <row r="887" spans="1:155" x14ac:dyDescent="0.2">
      <c r="A887" s="17">
        <v>30163077</v>
      </c>
      <c r="B887" t="s">
        <v>62</v>
      </c>
      <c r="C887" t="s">
        <v>3009</v>
      </c>
      <c r="D887" t="s">
        <v>3010</v>
      </c>
      <c r="E887" t="s">
        <v>292</v>
      </c>
      <c r="F887" t="s">
        <v>41</v>
      </c>
      <c r="G887" t="s">
        <v>42</v>
      </c>
      <c r="H887" t="s">
        <v>3011</v>
      </c>
      <c r="I887" t="s">
        <v>68</v>
      </c>
      <c r="J887" s="19" t="s">
        <v>69</v>
      </c>
      <c r="K887" t="s">
        <v>70</v>
      </c>
      <c r="L887">
        <v>1953</v>
      </c>
      <c r="M887">
        <f t="shared" si="1232"/>
        <v>1953</v>
      </c>
      <c r="N887">
        <v>66</v>
      </c>
      <c r="O887" s="19">
        <f t="shared" si="1233"/>
        <v>66</v>
      </c>
      <c r="P887" t="s">
        <v>54</v>
      </c>
      <c r="Q887" s="19" t="str">
        <f t="shared" si="1234"/>
        <v>60-70</v>
      </c>
      <c r="R887" s="23">
        <v>408.7</v>
      </c>
      <c r="S887" s="15">
        <f t="shared" si="1235"/>
        <v>0.40870000000000001</v>
      </c>
      <c r="T887">
        <v>30159054</v>
      </c>
      <c r="U887" t="s">
        <v>45</v>
      </c>
      <c r="V887" t="s">
        <v>46</v>
      </c>
      <c r="W887" t="s">
        <v>47</v>
      </c>
      <c r="X887" t="s">
        <v>48</v>
      </c>
      <c r="Y887" t="s">
        <v>208</v>
      </c>
      <c r="Z887" t="s">
        <v>3012</v>
      </c>
      <c r="AA887" t="s">
        <v>3013</v>
      </c>
      <c r="AB887" t="s">
        <v>293</v>
      </c>
      <c r="AC887">
        <v>1953</v>
      </c>
      <c r="AD887">
        <v>66</v>
      </c>
      <c r="AE887" t="str">
        <f t="shared" si="1236"/>
        <v>&lt;70</v>
      </c>
      <c r="AF887">
        <v>-38.054169899999998</v>
      </c>
      <c r="AG887">
        <v>145.50931552</v>
      </c>
      <c r="AH887" t="s">
        <v>75</v>
      </c>
      <c r="AI887" t="s">
        <v>76</v>
      </c>
      <c r="AJ887" s="33" t="s">
        <v>82</v>
      </c>
      <c r="AL887">
        <v>1</v>
      </c>
      <c r="AM887" t="s">
        <v>86</v>
      </c>
      <c r="AN887">
        <v>220</v>
      </c>
      <c r="AO887" s="69">
        <v>2</v>
      </c>
      <c r="AP887">
        <v>2</v>
      </c>
      <c r="AQ887">
        <v>0</v>
      </c>
      <c r="AR887">
        <v>2</v>
      </c>
      <c r="AS887" s="82" t="str">
        <f t="shared" si="1237"/>
        <v>Gw-0-2</v>
      </c>
      <c r="AT887" s="14">
        <f t="shared" si="1238"/>
        <v>26000</v>
      </c>
      <c r="AU887" s="81">
        <f>VLOOKUP(C887,Bushfire_Vlookup!$F$2:$H$12575,3,FALSE)</f>
        <v>882.29366200000004</v>
      </c>
      <c r="AV887" s="14">
        <f>VLOOKUP(AS887,Safety_collateral_Vlookup!$J$3:$L$20,2,FALSE)</f>
        <v>93570.139925214826</v>
      </c>
      <c r="AW887" s="14">
        <f>VLOOKUP(AS887,Safety_collateral_Vlookup!$J$3:$L$20,3,FALSE)</f>
        <v>550000</v>
      </c>
      <c r="AX887" s="48">
        <f t="shared" si="1239"/>
        <v>715372.7466375581</v>
      </c>
      <c r="AY887" s="49">
        <f t="shared" si="1326"/>
        <v>31061.200000000001</v>
      </c>
      <c r="AZ887" s="14">
        <v>76000</v>
      </c>
      <c r="BA887" s="16">
        <f t="shared" si="1241"/>
        <v>23.0310724195317</v>
      </c>
      <c r="BB887" t="e">
        <f>IF(BA887&lt;=#REF!,#REF!,IF(BA887&lt;=#REF!,#REF!,IF(BA887&lt;=#REF!,#REF!,IF(BA887&lt;=#REF!,#REF!,#REF!))))</f>
        <v>#REF!</v>
      </c>
      <c r="BC887" s="51">
        <v>5</v>
      </c>
      <c r="BD887" s="21">
        <v>70</v>
      </c>
      <c r="BE887" s="21">
        <v>6.4399999999999999E-2</v>
      </c>
      <c r="BF887" s="26">
        <f t="shared" si="1242"/>
        <v>2026.0038205395701</v>
      </c>
      <c r="BG887" s="21">
        <v>7</v>
      </c>
      <c r="BH887" s="21">
        <f t="shared" si="1243"/>
        <v>10.5</v>
      </c>
      <c r="BI887" s="28">
        <f t="shared" si="1244"/>
        <v>1.1390624999999999E-6</v>
      </c>
      <c r="BJ887" s="27">
        <f t="shared" si="1245"/>
        <v>1.1390624999999999E-6</v>
      </c>
      <c r="BK887" s="28">
        <f t="shared" si="1246"/>
        <v>1.7463268216136599E-5</v>
      </c>
      <c r="BL887" s="35">
        <f t="shared" si="1247"/>
        <v>4.0219779496754825E-4</v>
      </c>
      <c r="BM887" s="21" t="str">
        <f t="shared" si="1248"/>
        <v>Cr1</v>
      </c>
      <c r="BN887" s="51">
        <v>1</v>
      </c>
      <c r="BO887" s="21">
        <v>0</v>
      </c>
      <c r="BP887" s="50" t="s">
        <v>5497</v>
      </c>
      <c r="BQ887" s="14">
        <v>26000</v>
      </c>
      <c r="BR887">
        <f>IFERROR(VLOOKUP(AO887,'Model Failure data- Lines'!$A$37:$E$41,3,FALSE),'Model Failure data- Lines'!$C$37)</f>
        <v>5.2310000000000009E-2</v>
      </c>
      <c r="BS887" s="14">
        <f t="shared" si="1249"/>
        <v>37421.148376610668</v>
      </c>
      <c r="BT887" s="34">
        <f t="shared" si="1327"/>
        <v>27705.050433410011</v>
      </c>
      <c r="BU887" s="34">
        <f t="shared" si="1250"/>
        <v>1.3506977172466663</v>
      </c>
      <c r="BV887" s="54">
        <f t="shared" si="1251"/>
        <v>9716.097943200657</v>
      </c>
      <c r="BW887">
        <f>IFERROR(VLOOKUP(AO887,'Model Failure data- Lines'!$A$37:$E$41,4,FALSE),'Model Failure data- Lines'!$D$37)</f>
        <v>5.571000000000001E-2</v>
      </c>
      <c r="BX887" s="14">
        <f t="shared" si="1252"/>
        <v>39853.415715178366</v>
      </c>
      <c r="BY887" s="34">
        <f t="shared" si="1253"/>
        <v>24711.531412752636</v>
      </c>
      <c r="BZ887" s="71">
        <f t="shared" si="1254"/>
        <v>1.6127456874085759</v>
      </c>
      <c r="CA887" s="71">
        <f t="shared" si="1255"/>
        <v>15141.884302425729</v>
      </c>
      <c r="CB887" s="56">
        <v>2</v>
      </c>
      <c r="CC887">
        <f>IFERROR(VLOOKUP(AO887,'Model Failure data- Lines'!$A$37:$E$41,5,FALSE),'Model Failure data- Lines'!$E$37)</f>
        <v>6.1850000000000002E-2</v>
      </c>
      <c r="CD887" s="14">
        <f t="shared" si="1256"/>
        <v>44245.804379532972</v>
      </c>
      <c r="CE887" s="34">
        <f t="shared" si="1257"/>
        <v>19659.890305701651</v>
      </c>
      <c r="CF887" s="34">
        <f t="shared" si="1258"/>
        <v>2.2505621186859344</v>
      </c>
      <c r="CG887" s="54">
        <f t="shared" si="1259"/>
        <v>24585.914073831322</v>
      </c>
      <c r="CH887" t="e">
        <f>IFERROR(VLOOKUP(AO887,'Model Failure data- Lines'!#REF!,3,FALSE),'Model Failure data- Lines'!#REF!)</f>
        <v>#REF!</v>
      </c>
      <c r="CI887" s="14" t="e">
        <f t="shared" si="1260"/>
        <v>#REF!</v>
      </c>
      <c r="CJ887" s="34">
        <f t="shared" si="1261"/>
        <v>26573.947048748636</v>
      </c>
      <c r="CK887" s="34" t="e">
        <f t="shared" si="1262"/>
        <v>#REF!</v>
      </c>
      <c r="CL887" s="54" t="e">
        <f t="shared" si="1263"/>
        <v>#REF!</v>
      </c>
      <c r="CM887" t="e">
        <f>IFERROR(VLOOKUP(AO887,'Model Failure data- Lines'!#REF!,4,FALSE),'Model Failure data- Lines'!#REF!)</f>
        <v>#REF!</v>
      </c>
      <c r="CN887" s="14" t="e">
        <f t="shared" si="1264"/>
        <v>#REF!</v>
      </c>
      <c r="CO887" s="34">
        <f t="shared" si="1265"/>
        <v>22734.944617390713</v>
      </c>
      <c r="CP887" s="34" t="e">
        <f t="shared" si="1266"/>
        <v>#REF!</v>
      </c>
      <c r="CQ887" s="54" t="e">
        <f t="shared" si="1267"/>
        <v>#REF!</v>
      </c>
      <c r="CR887" t="e">
        <f>IFERROR(VLOOKUP(AO887,'Model Failure data- Lines'!#REF!,5,FALSE),'Model Failure data- Lines'!#REF!)</f>
        <v>#REF!</v>
      </c>
      <c r="CS887" s="14" t="e">
        <f t="shared" si="1268"/>
        <v>#REF!</v>
      </c>
      <c r="CT887" s="34">
        <f t="shared" si="1269"/>
        <v>16640.622601696745</v>
      </c>
      <c r="CU887" s="34" t="e">
        <f t="shared" si="1270"/>
        <v>#REF!</v>
      </c>
      <c r="CV887" s="54" t="e">
        <f t="shared" si="1271"/>
        <v>#REF!</v>
      </c>
      <c r="CW887" t="s">
        <v>293</v>
      </c>
      <c r="CZ887">
        <f t="shared" si="1272"/>
        <v>15141.884302425731</v>
      </c>
      <c r="DA887" s="34">
        <f t="shared" si="1273"/>
        <v>1545.5068200000003</v>
      </c>
      <c r="DB887" s="34">
        <f t="shared" si="1274"/>
        <v>52.445802763991345</v>
      </c>
      <c r="DC887" s="34">
        <f t="shared" si="1275"/>
        <v>5562.0495924143779</v>
      </c>
      <c r="DD887" s="9">
        <f t="shared" si="1276"/>
        <v>32693.413500000002</v>
      </c>
      <c r="DE887" s="59">
        <f t="shared" si="1277"/>
        <v>3.8779783169536119E-2</v>
      </c>
      <c r="DF887" s="59">
        <f t="shared" si="1278"/>
        <v>1.3159675732390764E-3</v>
      </c>
      <c r="DG887" s="59">
        <f t="shared" si="1279"/>
        <v>0.13956268220934559</v>
      </c>
      <c r="DH887" s="59">
        <f t="shared" si="1280"/>
        <v>0.82034156704787942</v>
      </c>
      <c r="DI887" s="14">
        <f t="shared" si="1281"/>
        <v>587.19899002627244</v>
      </c>
      <c r="DJ887" s="14">
        <f t="shared" si="1282"/>
        <v>19.926228739730057</v>
      </c>
      <c r="DK887" s="14">
        <f t="shared" si="1283"/>
        <v>2113.2419869501209</v>
      </c>
      <c r="DL887" s="14">
        <f t="shared" si="1284"/>
        <v>12421.517096709611</v>
      </c>
      <c r="DM887">
        <f t="shared" si="1285"/>
        <v>24585.914073831322</v>
      </c>
      <c r="DN887" s="34">
        <f t="shared" si="1286"/>
        <v>1715.8427000000001</v>
      </c>
      <c r="DO887" s="34">
        <f t="shared" si="1287"/>
        <v>58.226043815344902</v>
      </c>
      <c r="DP887" s="34">
        <f t="shared" si="1288"/>
        <v>6175.0631357176308</v>
      </c>
      <c r="DQ887" s="9">
        <f t="shared" si="1289"/>
        <v>36296.672500000001</v>
      </c>
      <c r="DR887" s="59">
        <f t="shared" si="1290"/>
        <v>3.8779783169536119E-2</v>
      </c>
      <c r="DS887" s="59">
        <f t="shared" si="1291"/>
        <v>1.3159675732390764E-3</v>
      </c>
      <c r="DT887" s="59">
        <f t="shared" si="1292"/>
        <v>0.13956268220934556</v>
      </c>
      <c r="DU887" s="59">
        <f t="shared" si="1293"/>
        <v>0.82034156704787931</v>
      </c>
      <c r="DV887" s="14">
        <f t="shared" si="1294"/>
        <v>953.43641680802511</v>
      </c>
      <c r="DW887" s="14">
        <f t="shared" si="1295"/>
        <v>32.354265679604254</v>
      </c>
      <c r="DX887" s="14">
        <f t="shared" si="1296"/>
        <v>3431.2761127123968</v>
      </c>
      <c r="DY887" s="14">
        <f t="shared" si="1297"/>
        <v>20168.847278631296</v>
      </c>
      <c r="DZ887" s="34" t="e">
        <f t="shared" si="1298"/>
        <v>#REF!</v>
      </c>
      <c r="EA887" s="34" t="e">
        <f t="shared" si="1299"/>
        <v>#REF!</v>
      </c>
      <c r="EB887" s="34" t="e">
        <f t="shared" si="1300"/>
        <v>#REF!</v>
      </c>
      <c r="EC887" s="34" t="e">
        <f t="shared" si="1301"/>
        <v>#REF!</v>
      </c>
      <c r="ED887" s="34" t="e">
        <f t="shared" si="1302"/>
        <v>#REF!</v>
      </c>
      <c r="EE887" s="59" t="e">
        <f t="shared" si="1303"/>
        <v>#REF!</v>
      </c>
      <c r="EF887" s="59" t="e">
        <f t="shared" si="1304"/>
        <v>#REF!</v>
      </c>
      <c r="EG887" s="59" t="e">
        <f t="shared" si="1305"/>
        <v>#REF!</v>
      </c>
      <c r="EH887" s="59" t="e">
        <f t="shared" si="1306"/>
        <v>#REF!</v>
      </c>
      <c r="EI887" s="14" t="e">
        <f t="shared" si="1307"/>
        <v>#REF!</v>
      </c>
      <c r="EJ887" s="14" t="e">
        <f t="shared" si="1308"/>
        <v>#REF!</v>
      </c>
      <c r="EK887" s="14" t="e">
        <f t="shared" si="1309"/>
        <v>#REF!</v>
      </c>
      <c r="EL887" s="14" t="e">
        <f t="shared" si="1310"/>
        <v>#REF!</v>
      </c>
      <c r="EM887" t="e">
        <f t="shared" si="1311"/>
        <v>#REF!</v>
      </c>
      <c r="EN887" s="34" t="e">
        <f t="shared" si="1312"/>
        <v>#REF!</v>
      </c>
      <c r="EO887" s="34" t="e">
        <f t="shared" si="1313"/>
        <v>#REF!</v>
      </c>
      <c r="EP887" s="34" t="e">
        <f t="shared" si="1314"/>
        <v>#REF!</v>
      </c>
      <c r="EQ887" s="34" t="e">
        <f t="shared" si="1315"/>
        <v>#REF!</v>
      </c>
      <c r="ER887" s="59" t="e">
        <f t="shared" si="1316"/>
        <v>#REF!</v>
      </c>
      <c r="ES887" s="59" t="e">
        <f t="shared" si="1317"/>
        <v>#REF!</v>
      </c>
      <c r="ET887" s="59" t="e">
        <f t="shared" si="1318"/>
        <v>#REF!</v>
      </c>
      <c r="EU887" s="59" t="e">
        <f t="shared" si="1319"/>
        <v>#REF!</v>
      </c>
      <c r="EV887" s="14" t="e">
        <f t="shared" si="1320"/>
        <v>#REF!</v>
      </c>
      <c r="EW887" s="14" t="e">
        <f t="shared" si="1321"/>
        <v>#REF!</v>
      </c>
      <c r="EX887" s="14" t="e">
        <f t="shared" si="1322"/>
        <v>#REF!</v>
      </c>
      <c r="EY887" s="14" t="e">
        <f t="shared" si="1323"/>
        <v>#REF!</v>
      </c>
    </row>
    <row r="888" spans="1:155" x14ac:dyDescent="0.2">
      <c r="A888" s="17">
        <v>30332382</v>
      </c>
      <c r="B888" t="s">
        <v>62</v>
      </c>
      <c r="C888" t="s">
        <v>4704</v>
      </c>
      <c r="D888" t="s">
        <v>4705</v>
      </c>
      <c r="E888" t="s">
        <v>4309</v>
      </c>
      <c r="F888" t="s">
        <v>41</v>
      </c>
      <c r="G888" t="s">
        <v>42</v>
      </c>
      <c r="H888" t="s">
        <v>4706</v>
      </c>
      <c r="I888" t="s">
        <v>68</v>
      </c>
      <c r="J888" s="19" t="s">
        <v>69</v>
      </c>
      <c r="K888" t="s">
        <v>70</v>
      </c>
      <c r="L888">
        <v>1953</v>
      </c>
      <c r="M888">
        <f t="shared" si="1232"/>
        <v>1953</v>
      </c>
      <c r="N888">
        <v>66</v>
      </c>
      <c r="O888" s="19">
        <f t="shared" si="1233"/>
        <v>66</v>
      </c>
      <c r="P888" t="s">
        <v>54</v>
      </c>
      <c r="Q888" s="19" t="str">
        <f t="shared" si="1234"/>
        <v>60-70</v>
      </c>
      <c r="R888" s="23">
        <v>307.8</v>
      </c>
      <c r="S888" s="15">
        <f t="shared" si="1235"/>
        <v>0.30780000000000002</v>
      </c>
      <c r="T888">
        <v>30298775</v>
      </c>
      <c r="U888" t="s">
        <v>45</v>
      </c>
      <c r="V888" t="s">
        <v>46</v>
      </c>
      <c r="W888" t="s">
        <v>47</v>
      </c>
      <c r="X888" t="s">
        <v>48</v>
      </c>
      <c r="Y888" t="s">
        <v>208</v>
      </c>
      <c r="Z888" t="s">
        <v>4707</v>
      </c>
      <c r="AA888" t="s">
        <v>4708</v>
      </c>
      <c r="AB888" t="s">
        <v>1230</v>
      </c>
      <c r="AC888">
        <v>1953</v>
      </c>
      <c r="AD888">
        <v>66</v>
      </c>
      <c r="AE888" t="str">
        <f t="shared" si="1236"/>
        <v>&lt;70</v>
      </c>
      <c r="AF888">
        <v>-38.053875840000003</v>
      </c>
      <c r="AG888">
        <v>145.50465715000001</v>
      </c>
      <c r="AH888" t="s">
        <v>75</v>
      </c>
      <c r="AI888" t="s">
        <v>76</v>
      </c>
      <c r="AJ888" s="33" t="s">
        <v>82</v>
      </c>
      <c r="AL888">
        <v>1</v>
      </c>
      <c r="AM888" t="s">
        <v>86</v>
      </c>
      <c r="AN888">
        <v>220</v>
      </c>
      <c r="AO888" s="69">
        <v>2</v>
      </c>
      <c r="AP888">
        <v>2</v>
      </c>
      <c r="AQ888">
        <v>0</v>
      </c>
      <c r="AR888">
        <v>2</v>
      </c>
      <c r="AS888" s="82" t="str">
        <f t="shared" si="1237"/>
        <v>Gw-0-2</v>
      </c>
      <c r="AT888" s="14">
        <f t="shared" si="1238"/>
        <v>26000</v>
      </c>
      <c r="AU888" s="81">
        <f>VLOOKUP(C888,Bushfire_Vlookup!$F$2:$H$12575,3,FALSE)</f>
        <v>751.67324399999995</v>
      </c>
      <c r="AV888" s="14">
        <f>VLOOKUP(AS888,Safety_collateral_Vlookup!$J$3:$L$20,2,FALSE)</f>
        <v>93570.139925214826</v>
      </c>
      <c r="AW888" s="14">
        <f>VLOOKUP(AS888,Safety_collateral_Vlookup!$J$3:$L$20,3,FALSE)</f>
        <v>550000</v>
      </c>
      <c r="AX888" s="48">
        <f t="shared" si="1239"/>
        <v>715233.37465155229</v>
      </c>
      <c r="AY888" s="49">
        <f t="shared" si="1326"/>
        <v>23392.800000000003</v>
      </c>
      <c r="AZ888" s="14">
        <v>76000</v>
      </c>
      <c r="BA888" s="16">
        <f t="shared" si="1241"/>
        <v>30.574936504033385</v>
      </c>
      <c r="BB888" t="e">
        <f>IF(BA888&lt;=#REF!,#REF!,IF(BA888&lt;=#REF!,#REF!,IF(BA888&lt;=#REF!,#REF!,IF(BA888&lt;=#REF!,#REF!,#REF!))))</f>
        <v>#REF!</v>
      </c>
      <c r="BC888" s="51">
        <v>5</v>
      </c>
      <c r="BD888" s="21">
        <v>70</v>
      </c>
      <c r="BE888" s="21">
        <v>6.4399999999999999E-2</v>
      </c>
      <c r="BF888" s="26">
        <f t="shared" si="1242"/>
        <v>1525.823283489307</v>
      </c>
      <c r="BG888" s="21">
        <v>7</v>
      </c>
      <c r="BH888" s="21">
        <f t="shared" si="1243"/>
        <v>10.5</v>
      </c>
      <c r="BI888" s="28">
        <f t="shared" si="1244"/>
        <v>1.1390624999999999E-6</v>
      </c>
      <c r="BJ888" s="27">
        <f t="shared" si="1245"/>
        <v>1.1390624999999999E-6</v>
      </c>
      <c r="BK888" s="28">
        <f t="shared" si="1246"/>
        <v>1.7463268216136603E-5</v>
      </c>
      <c r="BL888" s="35">
        <f t="shared" si="1247"/>
        <v>5.33938316861281E-4</v>
      </c>
      <c r="BM888" s="21" t="str">
        <f t="shared" si="1248"/>
        <v>Cr1</v>
      </c>
      <c r="BN888" s="51">
        <v>1</v>
      </c>
      <c r="BO888" s="21">
        <v>0</v>
      </c>
      <c r="BP888" s="50" t="s">
        <v>5497</v>
      </c>
      <c r="BQ888" s="14">
        <v>26000</v>
      </c>
      <c r="BR888">
        <f>IFERROR(VLOOKUP(AO888,'Model Failure data- Lines'!$A$37:$E$41,3,FALSE),'Model Failure data- Lines'!$C$37)</f>
        <v>5.2310000000000009E-2</v>
      </c>
      <c r="BS888" s="14">
        <f t="shared" si="1249"/>
        <v>37413.857828022708</v>
      </c>
      <c r="BT888" s="34">
        <f t="shared" si="1327"/>
        <v>20865.217820904334</v>
      </c>
      <c r="BU888" s="34">
        <f t="shared" si="1250"/>
        <v>1.7931208841989039</v>
      </c>
      <c r="BV888" s="54">
        <f t="shared" si="1251"/>
        <v>16548.640007118374</v>
      </c>
      <c r="BW888">
        <f>IFERROR(VLOOKUP(AO888,'Model Failure data- Lines'!$A$37:$E$41,4,FALSE),'Model Failure data- Lines'!$D$37)</f>
        <v>5.571000000000001E-2</v>
      </c>
      <c r="BX888" s="14">
        <f t="shared" si="1252"/>
        <v>39845.651301837985</v>
      </c>
      <c r="BY888" s="34">
        <f t="shared" si="1253"/>
        <v>18610.739830793398</v>
      </c>
      <c r="BZ888" s="71">
        <f t="shared" si="1254"/>
        <v>2.1410030801628435</v>
      </c>
      <c r="CA888" s="71">
        <f t="shared" si="1255"/>
        <v>21234.911471044587</v>
      </c>
      <c r="CB888" s="56">
        <v>2</v>
      </c>
      <c r="CC888">
        <f>IFERROR(VLOOKUP(AO888,'Model Failure data- Lines'!$A$37:$E$41,5,FALSE),'Model Failure data- Lines'!$E$37)</f>
        <v>6.1850000000000002E-2</v>
      </c>
      <c r="CD888" s="14">
        <f t="shared" si="1256"/>
        <v>44237.184222198513</v>
      </c>
      <c r="CE888" s="34">
        <f t="shared" si="1257"/>
        <v>14806.249660129602</v>
      </c>
      <c r="CF888" s="34">
        <f t="shared" si="1258"/>
        <v>2.9877372891611294</v>
      </c>
      <c r="CG888" s="54">
        <f t="shared" si="1259"/>
        <v>29430.934562068913</v>
      </c>
      <c r="CH888" t="e">
        <f>IFERROR(VLOOKUP(AO888,'Model Failure data- Lines'!#REF!,3,FALSE),'Model Failure data- Lines'!#REF!)</f>
        <v>#REF!</v>
      </c>
      <c r="CI888" s="14" t="e">
        <f t="shared" si="1260"/>
        <v>#REF!</v>
      </c>
      <c r="CJ888" s="34">
        <f t="shared" si="1261"/>
        <v>20013.36163837737</v>
      </c>
      <c r="CK888" s="34" t="e">
        <f t="shared" si="1262"/>
        <v>#REF!</v>
      </c>
      <c r="CL888" s="54" t="e">
        <f t="shared" si="1263"/>
        <v>#REF!</v>
      </c>
      <c r="CM888" t="e">
        <f>IFERROR(VLOOKUP(AO888,'Model Failure data- Lines'!#REF!,4,FALSE),'Model Failure data- Lines'!#REF!)</f>
        <v>#REF!</v>
      </c>
      <c r="CN888" s="14" t="e">
        <f t="shared" si="1264"/>
        <v>#REF!</v>
      </c>
      <c r="CO888" s="34">
        <f t="shared" si="1265"/>
        <v>17122.133479894452</v>
      </c>
      <c r="CP888" s="34" t="e">
        <f t="shared" si="1266"/>
        <v>#REF!</v>
      </c>
      <c r="CQ888" s="54" t="e">
        <f t="shared" si="1267"/>
        <v>#REF!</v>
      </c>
      <c r="CR888" t="e">
        <f>IFERROR(VLOOKUP(AO888,'Model Failure data- Lines'!#REF!,5,FALSE),'Model Failure data- Lines'!#REF!)</f>
        <v>#REF!</v>
      </c>
      <c r="CS888" s="14" t="e">
        <f t="shared" si="1268"/>
        <v>#REF!</v>
      </c>
      <c r="CT888" s="34">
        <f t="shared" si="1269"/>
        <v>12532.379830688178</v>
      </c>
      <c r="CU888" s="34" t="e">
        <f t="shared" si="1270"/>
        <v>#REF!</v>
      </c>
      <c r="CV888" s="54" t="e">
        <f t="shared" si="1271"/>
        <v>#REF!</v>
      </c>
      <c r="CW888" t="s">
        <v>1230</v>
      </c>
      <c r="CZ888">
        <f t="shared" si="1272"/>
        <v>21234.911471044587</v>
      </c>
      <c r="DA888" s="34">
        <f t="shared" si="1273"/>
        <v>1545.5068200000003</v>
      </c>
      <c r="DB888" s="34">
        <f t="shared" si="1274"/>
        <v>44.681389423597082</v>
      </c>
      <c r="DC888" s="34">
        <f t="shared" si="1275"/>
        <v>5562.0495924143779</v>
      </c>
      <c r="DD888" s="9">
        <f t="shared" si="1276"/>
        <v>32693.413500000002</v>
      </c>
      <c r="DE888" s="59">
        <f t="shared" si="1277"/>
        <v>3.8787339885412032E-2</v>
      </c>
      <c r="DF888" s="59">
        <f t="shared" si="1278"/>
        <v>1.121361753761471E-3</v>
      </c>
      <c r="DG888" s="59">
        <f t="shared" si="1279"/>
        <v>0.13958987770787959</v>
      </c>
      <c r="DH888" s="59">
        <f t="shared" si="1280"/>
        <v>0.82050142065294673</v>
      </c>
      <c r="DI888" s="14">
        <f t="shared" si="1281"/>
        <v>823.64572866404103</v>
      </c>
      <c r="DJ888" s="14">
        <f t="shared" si="1282"/>
        <v>23.812017568140131</v>
      </c>
      <c r="DK888" s="14">
        <f t="shared" si="1283"/>
        <v>2964.1786953807627</v>
      </c>
      <c r="DL888" s="14">
        <f t="shared" si="1284"/>
        <v>17423.275029431636</v>
      </c>
      <c r="DM888">
        <f t="shared" si="1285"/>
        <v>29430.934562068913</v>
      </c>
      <c r="DN888" s="34">
        <f t="shared" si="1286"/>
        <v>1715.8427000000001</v>
      </c>
      <c r="DO888" s="34">
        <f t="shared" si="1287"/>
        <v>49.605886480873792</v>
      </c>
      <c r="DP888" s="34">
        <f t="shared" si="1288"/>
        <v>6175.0631357176308</v>
      </c>
      <c r="DQ888" s="9">
        <f t="shared" si="1289"/>
        <v>36296.672500000001</v>
      </c>
      <c r="DR888" s="59">
        <f t="shared" si="1290"/>
        <v>3.8787339885412032E-2</v>
      </c>
      <c r="DS888" s="59">
        <f t="shared" si="1291"/>
        <v>1.1213617537614707E-3</v>
      </c>
      <c r="DT888" s="59">
        <f t="shared" si="1292"/>
        <v>0.13958987770787959</v>
      </c>
      <c r="DU888" s="59">
        <f t="shared" si="1293"/>
        <v>0.82050142065294673</v>
      </c>
      <c r="DV888" s="14">
        <f t="shared" si="1294"/>
        <v>1141.5476620042868</v>
      </c>
      <c r="DW888" s="14">
        <f t="shared" si="1295"/>
        <v>33.002724395360673</v>
      </c>
      <c r="DX888" s="14">
        <f t="shared" si="1296"/>
        <v>4108.2605563478064</v>
      </c>
      <c r="DY888" s="14">
        <f t="shared" si="1297"/>
        <v>24148.123619321454</v>
      </c>
      <c r="DZ888" s="34" t="e">
        <f t="shared" si="1298"/>
        <v>#REF!</v>
      </c>
      <c r="EA888" s="34" t="e">
        <f t="shared" si="1299"/>
        <v>#REF!</v>
      </c>
      <c r="EB888" s="34" t="e">
        <f t="shared" si="1300"/>
        <v>#REF!</v>
      </c>
      <c r="EC888" s="34" t="e">
        <f t="shared" si="1301"/>
        <v>#REF!</v>
      </c>
      <c r="ED888" s="34" t="e">
        <f t="shared" si="1302"/>
        <v>#REF!</v>
      </c>
      <c r="EE888" s="59" t="e">
        <f t="shared" si="1303"/>
        <v>#REF!</v>
      </c>
      <c r="EF888" s="59" t="e">
        <f t="shared" si="1304"/>
        <v>#REF!</v>
      </c>
      <c r="EG888" s="59" t="e">
        <f t="shared" si="1305"/>
        <v>#REF!</v>
      </c>
      <c r="EH888" s="59" t="e">
        <f t="shared" si="1306"/>
        <v>#REF!</v>
      </c>
      <c r="EI888" s="14" t="e">
        <f t="shared" si="1307"/>
        <v>#REF!</v>
      </c>
      <c r="EJ888" s="14" t="e">
        <f t="shared" si="1308"/>
        <v>#REF!</v>
      </c>
      <c r="EK888" s="14" t="e">
        <f t="shared" si="1309"/>
        <v>#REF!</v>
      </c>
      <c r="EL888" s="14" t="e">
        <f t="shared" si="1310"/>
        <v>#REF!</v>
      </c>
      <c r="EM888" t="e">
        <f t="shared" si="1311"/>
        <v>#REF!</v>
      </c>
      <c r="EN888" s="34" t="e">
        <f t="shared" si="1312"/>
        <v>#REF!</v>
      </c>
      <c r="EO888" s="34" t="e">
        <f t="shared" si="1313"/>
        <v>#REF!</v>
      </c>
      <c r="EP888" s="34" t="e">
        <f t="shared" si="1314"/>
        <v>#REF!</v>
      </c>
      <c r="EQ888" s="34" t="e">
        <f t="shared" si="1315"/>
        <v>#REF!</v>
      </c>
      <c r="ER888" s="59" t="e">
        <f t="shared" si="1316"/>
        <v>#REF!</v>
      </c>
      <c r="ES888" s="59" t="e">
        <f t="shared" si="1317"/>
        <v>#REF!</v>
      </c>
      <c r="ET888" s="59" t="e">
        <f t="shared" si="1318"/>
        <v>#REF!</v>
      </c>
      <c r="EU888" s="59" t="e">
        <f t="shared" si="1319"/>
        <v>#REF!</v>
      </c>
      <c r="EV888" s="14" t="e">
        <f t="shared" si="1320"/>
        <v>#REF!</v>
      </c>
      <c r="EW888" s="14" t="e">
        <f t="shared" si="1321"/>
        <v>#REF!</v>
      </c>
      <c r="EX888" s="14" t="e">
        <f t="shared" si="1322"/>
        <v>#REF!</v>
      </c>
      <c r="EY888" s="14" t="e">
        <f t="shared" si="1323"/>
        <v>#REF!</v>
      </c>
    </row>
    <row r="889" spans="1:155" x14ac:dyDescent="0.2">
      <c r="A889" s="17">
        <v>30395597</v>
      </c>
      <c r="B889" t="s">
        <v>62</v>
      </c>
      <c r="C889" t="s">
        <v>5196</v>
      </c>
      <c r="D889" t="s">
        <v>5197</v>
      </c>
      <c r="E889" t="s">
        <v>2560</v>
      </c>
      <c r="F889" t="s">
        <v>41</v>
      </c>
      <c r="G889" t="s">
        <v>42</v>
      </c>
      <c r="H889" t="s">
        <v>5198</v>
      </c>
      <c r="I889" t="s">
        <v>68</v>
      </c>
      <c r="J889" s="19" t="s">
        <v>69</v>
      </c>
      <c r="K889" t="s">
        <v>70</v>
      </c>
      <c r="L889">
        <v>1953</v>
      </c>
      <c r="M889">
        <f t="shared" si="1232"/>
        <v>1953</v>
      </c>
      <c r="N889">
        <v>66</v>
      </c>
      <c r="O889" s="19">
        <f t="shared" si="1233"/>
        <v>66</v>
      </c>
      <c r="P889" t="s">
        <v>54</v>
      </c>
      <c r="Q889" s="19" t="str">
        <f t="shared" si="1234"/>
        <v>60-70</v>
      </c>
      <c r="R889" s="23">
        <v>367.6</v>
      </c>
      <c r="S889" s="15">
        <f t="shared" si="1235"/>
        <v>0.36760000000000004</v>
      </c>
      <c r="T889">
        <v>30058384</v>
      </c>
      <c r="U889" t="s">
        <v>45</v>
      </c>
      <c r="V889" t="s">
        <v>46</v>
      </c>
      <c r="W889" t="s">
        <v>47</v>
      </c>
      <c r="X889" t="s">
        <v>48</v>
      </c>
      <c r="Y889" t="s">
        <v>208</v>
      </c>
      <c r="Z889" t="s">
        <v>5199</v>
      </c>
      <c r="AA889" t="s">
        <v>5200</v>
      </c>
      <c r="AB889" t="s">
        <v>167</v>
      </c>
      <c r="AC889">
        <v>1953</v>
      </c>
      <c r="AD889">
        <v>66</v>
      </c>
      <c r="AE889" t="str">
        <f t="shared" si="1236"/>
        <v>&lt;70</v>
      </c>
      <c r="AF889">
        <v>-38.053651989999999</v>
      </c>
      <c r="AG889">
        <v>145.50116156999999</v>
      </c>
      <c r="AH889" t="s">
        <v>75</v>
      </c>
      <c r="AI889" t="s">
        <v>76</v>
      </c>
      <c r="AJ889" s="33" t="s">
        <v>82</v>
      </c>
      <c r="AL889">
        <v>1</v>
      </c>
      <c r="AM889" t="s">
        <v>86</v>
      </c>
      <c r="AN889">
        <v>220</v>
      </c>
      <c r="AO889" s="69">
        <v>2</v>
      </c>
      <c r="AP889">
        <v>2</v>
      </c>
      <c r="AQ889">
        <v>2</v>
      </c>
      <c r="AR889">
        <v>2</v>
      </c>
      <c r="AS889" s="82" t="str">
        <f t="shared" si="1237"/>
        <v>Gw-2-2</v>
      </c>
      <c r="AT889" s="14">
        <f t="shared" si="1238"/>
        <v>26000</v>
      </c>
      <c r="AU889" s="81">
        <f>VLOOKUP(C889,Bushfire_Vlookup!$F$2:$H$12575,3,FALSE)</f>
        <v>871.65095799999995</v>
      </c>
      <c r="AV889" s="14">
        <f>VLOOKUP(AS889,Safety_collateral_Vlookup!$J$3:$L$20,2,FALSE)</f>
        <v>1665806.0550856832</v>
      </c>
      <c r="AW889" s="14">
        <f>VLOOKUP(AS889,Safety_collateral_Vlookup!$J$3:$L$20,3,FALSE)</f>
        <v>550000</v>
      </c>
      <c r="AX889" s="48">
        <f t="shared" si="1239"/>
        <v>2392937.1123486096</v>
      </c>
      <c r="AY889" s="49">
        <f t="shared" si="1326"/>
        <v>27937.600000000002</v>
      </c>
      <c r="AZ889" s="14">
        <v>76000</v>
      </c>
      <c r="BA889" s="16">
        <f t="shared" si="1241"/>
        <v>85.652923384564502</v>
      </c>
      <c r="BB889" t="e">
        <f>IF(BA889&lt;=#REF!,#REF!,IF(BA889&lt;=#REF!,#REF!,IF(BA889&lt;=#REF!,#REF!,IF(BA889&lt;=#REF!,#REF!,#REF!))))</f>
        <v>#REF!</v>
      </c>
      <c r="BC889" s="51">
        <v>5</v>
      </c>
      <c r="BD889" s="21">
        <v>70</v>
      </c>
      <c r="BE889" s="21">
        <v>6.4399999999999999E-2</v>
      </c>
      <c r="BF889" s="26">
        <f t="shared" si="1242"/>
        <v>1822.2632846350527</v>
      </c>
      <c r="BG889" s="21">
        <v>7</v>
      </c>
      <c r="BH889" s="21">
        <f t="shared" si="1243"/>
        <v>10.5</v>
      </c>
      <c r="BI889" s="28">
        <f t="shared" si="1244"/>
        <v>1.1390624999999999E-6</v>
      </c>
      <c r="BJ889" s="27">
        <f t="shared" si="1245"/>
        <v>1.1390624999999999E-6</v>
      </c>
      <c r="BK889" s="28">
        <f t="shared" si="1246"/>
        <v>1.7463268216136603E-5</v>
      </c>
      <c r="BL889" s="35">
        <f t="shared" si="1247"/>
        <v>1.4957799745608487E-3</v>
      </c>
      <c r="BM889" s="21" t="str">
        <f t="shared" si="1248"/>
        <v>Cr1</v>
      </c>
      <c r="BN889" s="51">
        <v>1</v>
      </c>
      <c r="BO889" s="21">
        <v>0</v>
      </c>
      <c r="BP889" s="50" t="s">
        <v>5497</v>
      </c>
      <c r="BQ889" s="14">
        <v>26000</v>
      </c>
      <c r="BR889">
        <f>IFERROR(VLOOKUP(AO889,'Model Failure data- Lines'!$A$37:$E$41,3,FALSE),'Model Failure data- Lines'!$C$37)</f>
        <v>5.2310000000000009E-2</v>
      </c>
      <c r="BS889" s="14">
        <f t="shared" si="1249"/>
        <v>125174.54034695579</v>
      </c>
      <c r="BT889" s="34">
        <f t="shared" si="1327"/>
        <v>24918.954096700563</v>
      </c>
      <c r="BU889" s="34">
        <f t="shared" si="1250"/>
        <v>5.0232662198101545</v>
      </c>
      <c r="BV889" s="54">
        <f t="shared" si="1251"/>
        <v>100255.58625025523</v>
      </c>
      <c r="BW889">
        <f>IFERROR(VLOOKUP(AO889,'Model Failure data- Lines'!$A$37:$E$41,4,FALSE),'Model Failure data- Lines'!$D$37)</f>
        <v>5.571000000000001E-2</v>
      </c>
      <c r="BX889" s="14">
        <f t="shared" si="1252"/>
        <v>133310.52652894106</v>
      </c>
      <c r="BY889" s="34">
        <f t="shared" si="1253"/>
        <v>22226.471610785098</v>
      </c>
      <c r="BZ889" s="71">
        <f t="shared" si="1254"/>
        <v>5.99782677445996</v>
      </c>
      <c r="CA889" s="71">
        <f t="shared" si="1255"/>
        <v>111084.05491815596</v>
      </c>
      <c r="CB889" s="56">
        <v>2</v>
      </c>
      <c r="CC889">
        <f>IFERROR(VLOOKUP(AO889,'Model Failure data- Lines'!$A$37:$E$41,5,FALSE),'Model Failure data- Lines'!$E$37)</f>
        <v>6.1850000000000002E-2</v>
      </c>
      <c r="CD889" s="14">
        <f t="shared" si="1256"/>
        <v>148003.16039876151</v>
      </c>
      <c r="CE889" s="34">
        <f t="shared" si="1257"/>
        <v>17682.837475840293</v>
      </c>
      <c r="CF889" s="34">
        <f t="shared" si="1258"/>
        <v>8.369876192153848</v>
      </c>
      <c r="CG889" s="54">
        <f t="shared" si="1259"/>
        <v>130320.32292292122</v>
      </c>
      <c r="CH889" t="e">
        <f>IFERROR(VLOOKUP(AO889,'Model Failure data- Lines'!#REF!,3,FALSE),'Model Failure data- Lines'!#REF!)</f>
        <v>#REF!</v>
      </c>
      <c r="CI889" s="14" t="e">
        <f t="shared" si="1260"/>
        <v>#REF!</v>
      </c>
      <c r="CJ889" s="34">
        <f t="shared" si="1261"/>
        <v>23901.59759021287</v>
      </c>
      <c r="CK889" s="34" t="e">
        <f t="shared" si="1262"/>
        <v>#REF!</v>
      </c>
      <c r="CL889" s="54" t="e">
        <f t="shared" si="1263"/>
        <v>#REF!</v>
      </c>
      <c r="CM889" t="e">
        <f>IFERROR(VLOOKUP(AO889,'Model Failure data- Lines'!#REF!,4,FALSE),'Model Failure data- Lines'!#REF!)</f>
        <v>#REF!</v>
      </c>
      <c r="CN889" s="14" t="e">
        <f t="shared" si="1264"/>
        <v>#REF!</v>
      </c>
      <c r="CO889" s="34">
        <f t="shared" si="1265"/>
        <v>20448.65583888629</v>
      </c>
      <c r="CP889" s="34" t="e">
        <f t="shared" si="1266"/>
        <v>#REF!</v>
      </c>
      <c r="CQ889" s="54" t="e">
        <f t="shared" si="1267"/>
        <v>#REF!</v>
      </c>
      <c r="CR889" t="e">
        <f>IFERROR(VLOOKUP(AO889,'Model Failure data- Lines'!#REF!,5,FALSE),'Model Failure data- Lines'!#REF!)</f>
        <v>#REF!</v>
      </c>
      <c r="CS889" s="14" t="e">
        <f t="shared" si="1268"/>
        <v>#REF!</v>
      </c>
      <c r="CT889" s="34">
        <f t="shared" si="1269"/>
        <v>14967.195665240331</v>
      </c>
      <c r="CU889" s="34" t="e">
        <f t="shared" si="1270"/>
        <v>#REF!</v>
      </c>
      <c r="CV889" s="54" t="e">
        <f t="shared" si="1271"/>
        <v>#REF!</v>
      </c>
      <c r="CW889" t="s">
        <v>167</v>
      </c>
      <c r="CZ889">
        <f t="shared" si="1272"/>
        <v>111084.05491815596</v>
      </c>
      <c r="DA889" s="34">
        <f t="shared" si="1273"/>
        <v>1545.5068200000003</v>
      </c>
      <c r="DB889" s="34">
        <f t="shared" si="1274"/>
        <v>51.81317308648206</v>
      </c>
      <c r="DC889" s="34">
        <f t="shared" si="1275"/>
        <v>99019.7930358546</v>
      </c>
      <c r="DD889" s="9">
        <f t="shared" si="1276"/>
        <v>32693.413500000002</v>
      </c>
      <c r="DE889" s="59">
        <f t="shared" si="1277"/>
        <v>1.1593284193236447E-2</v>
      </c>
      <c r="DF889" s="59">
        <f t="shared" si="1278"/>
        <v>3.8866527974618472E-4</v>
      </c>
      <c r="DG889" s="59">
        <f t="shared" si="1279"/>
        <v>0.74277550028547734</v>
      </c>
      <c r="DH889" s="59">
        <f t="shared" si="1280"/>
        <v>0.24524255024154018</v>
      </c>
      <c r="DI889" s="14">
        <f t="shared" si="1281"/>
        <v>1287.8290180032668</v>
      </c>
      <c r="DJ889" s="14">
        <f t="shared" si="1282"/>
        <v>43.174515280105638</v>
      </c>
      <c r="DK889" s="14">
        <f t="shared" si="1283"/>
        <v>82510.514465572734</v>
      </c>
      <c r="DL889" s="14">
        <f t="shared" si="1284"/>
        <v>27242.536919299873</v>
      </c>
      <c r="DM889">
        <f t="shared" si="1285"/>
        <v>130320.32292292122</v>
      </c>
      <c r="DN889" s="34">
        <f t="shared" si="1286"/>
        <v>1715.8427000000001</v>
      </c>
      <c r="DO889" s="34">
        <f t="shared" si="1287"/>
        <v>57.523689739704089</v>
      </c>
      <c r="DP889" s="34">
        <f t="shared" si="1288"/>
        <v>109933.12150902182</v>
      </c>
      <c r="DQ889" s="9">
        <f t="shared" si="1289"/>
        <v>36296.672500000001</v>
      </c>
      <c r="DR889" s="59">
        <f t="shared" si="1290"/>
        <v>1.1593284193236447E-2</v>
      </c>
      <c r="DS889" s="59">
        <f t="shared" si="1291"/>
        <v>3.8866527974618472E-4</v>
      </c>
      <c r="DT889" s="59">
        <f t="shared" si="1292"/>
        <v>0.74277550028547723</v>
      </c>
      <c r="DU889" s="59">
        <f t="shared" si="1293"/>
        <v>0.24524255024154018</v>
      </c>
      <c r="DV889" s="14">
        <f t="shared" si="1294"/>
        <v>1510.8405397997717</v>
      </c>
      <c r="DW889" s="14">
        <f t="shared" si="1295"/>
        <v>50.650984765450303</v>
      </c>
      <c r="DX889" s="14">
        <f t="shared" si="1296"/>
        <v>96798.743056437757</v>
      </c>
      <c r="DY889" s="14">
        <f t="shared" si="1297"/>
        <v>31960.08834191825</v>
      </c>
      <c r="DZ889" s="34" t="e">
        <f t="shared" si="1298"/>
        <v>#REF!</v>
      </c>
      <c r="EA889" s="34" t="e">
        <f t="shared" si="1299"/>
        <v>#REF!</v>
      </c>
      <c r="EB889" s="34" t="e">
        <f t="shared" si="1300"/>
        <v>#REF!</v>
      </c>
      <c r="EC889" s="34" t="e">
        <f t="shared" si="1301"/>
        <v>#REF!</v>
      </c>
      <c r="ED889" s="34" t="e">
        <f t="shared" si="1302"/>
        <v>#REF!</v>
      </c>
      <c r="EE889" s="59" t="e">
        <f t="shared" si="1303"/>
        <v>#REF!</v>
      </c>
      <c r="EF889" s="59" t="e">
        <f t="shared" si="1304"/>
        <v>#REF!</v>
      </c>
      <c r="EG889" s="59" t="e">
        <f t="shared" si="1305"/>
        <v>#REF!</v>
      </c>
      <c r="EH889" s="59" t="e">
        <f t="shared" si="1306"/>
        <v>#REF!</v>
      </c>
      <c r="EI889" s="14" t="e">
        <f t="shared" si="1307"/>
        <v>#REF!</v>
      </c>
      <c r="EJ889" s="14" t="e">
        <f t="shared" si="1308"/>
        <v>#REF!</v>
      </c>
      <c r="EK889" s="14" t="e">
        <f t="shared" si="1309"/>
        <v>#REF!</v>
      </c>
      <c r="EL889" s="14" t="e">
        <f t="shared" si="1310"/>
        <v>#REF!</v>
      </c>
      <c r="EM889" t="e">
        <f t="shared" si="1311"/>
        <v>#REF!</v>
      </c>
      <c r="EN889" s="34" t="e">
        <f t="shared" si="1312"/>
        <v>#REF!</v>
      </c>
      <c r="EO889" s="34" t="e">
        <f t="shared" si="1313"/>
        <v>#REF!</v>
      </c>
      <c r="EP889" s="34" t="e">
        <f t="shared" si="1314"/>
        <v>#REF!</v>
      </c>
      <c r="EQ889" s="34" t="e">
        <f t="shared" si="1315"/>
        <v>#REF!</v>
      </c>
      <c r="ER889" s="59" t="e">
        <f t="shared" si="1316"/>
        <v>#REF!</v>
      </c>
      <c r="ES889" s="59" t="e">
        <f t="shared" si="1317"/>
        <v>#REF!</v>
      </c>
      <c r="ET889" s="59" t="e">
        <f t="shared" si="1318"/>
        <v>#REF!</v>
      </c>
      <c r="EU889" s="59" t="e">
        <f t="shared" si="1319"/>
        <v>#REF!</v>
      </c>
      <c r="EV889" s="14" t="e">
        <f t="shared" si="1320"/>
        <v>#REF!</v>
      </c>
      <c r="EW889" s="14" t="e">
        <f t="shared" si="1321"/>
        <v>#REF!</v>
      </c>
      <c r="EX889" s="14" t="e">
        <f t="shared" si="1322"/>
        <v>#REF!</v>
      </c>
      <c r="EY889" s="14" t="e">
        <f t="shared" si="1323"/>
        <v>#REF!</v>
      </c>
    </row>
    <row r="890" spans="1:155" x14ac:dyDescent="0.2">
      <c r="A890" s="17">
        <v>30037278</v>
      </c>
      <c r="B890" t="s">
        <v>62</v>
      </c>
      <c r="C890" t="s">
        <v>1198</v>
      </c>
      <c r="D890" t="s">
        <v>1199</v>
      </c>
      <c r="E890" t="s">
        <v>1200</v>
      </c>
      <c r="F890" t="s">
        <v>41</v>
      </c>
      <c r="G890" t="s">
        <v>42</v>
      </c>
      <c r="H890" t="s">
        <v>1201</v>
      </c>
      <c r="I890" t="s">
        <v>68</v>
      </c>
      <c r="J890" s="19" t="s">
        <v>69</v>
      </c>
      <c r="K890" t="s">
        <v>70</v>
      </c>
      <c r="L890">
        <v>1953</v>
      </c>
      <c r="M890">
        <f t="shared" si="1232"/>
        <v>1953</v>
      </c>
      <c r="N890">
        <v>66</v>
      </c>
      <c r="O890" s="19">
        <f t="shared" si="1233"/>
        <v>66</v>
      </c>
      <c r="P890" t="s">
        <v>54</v>
      </c>
      <c r="Q890" s="19" t="str">
        <f t="shared" si="1234"/>
        <v>60-70</v>
      </c>
      <c r="R890" s="23">
        <v>573</v>
      </c>
      <c r="S890" s="15">
        <f t="shared" si="1235"/>
        <v>0.57299999999999995</v>
      </c>
      <c r="T890">
        <v>30347984</v>
      </c>
      <c r="U890" t="s">
        <v>45</v>
      </c>
      <c r="V890" t="s">
        <v>46</v>
      </c>
      <c r="W890" t="s">
        <v>47</v>
      </c>
      <c r="X890" t="s">
        <v>88</v>
      </c>
      <c r="Y890" t="s">
        <v>208</v>
      </c>
      <c r="Z890" t="s">
        <v>1202</v>
      </c>
      <c r="AA890" t="s">
        <v>1203</v>
      </c>
      <c r="AB890" t="s">
        <v>847</v>
      </c>
      <c r="AC890">
        <v>1953</v>
      </c>
      <c r="AD890">
        <v>66</v>
      </c>
      <c r="AE890" t="str">
        <f t="shared" si="1236"/>
        <v>&lt;70</v>
      </c>
      <c r="AF890">
        <v>-38.053409119999998</v>
      </c>
      <c r="AG890">
        <v>145.49699602999999</v>
      </c>
      <c r="AH890" t="s">
        <v>75</v>
      </c>
      <c r="AI890" t="s">
        <v>76</v>
      </c>
      <c r="AJ890" s="33" t="s">
        <v>82</v>
      </c>
      <c r="AL890">
        <v>1</v>
      </c>
      <c r="AM890" t="s">
        <v>86</v>
      </c>
      <c r="AN890">
        <v>220</v>
      </c>
      <c r="AO890" s="69">
        <v>2</v>
      </c>
      <c r="AP890">
        <v>2</v>
      </c>
      <c r="AQ890">
        <v>0</v>
      </c>
      <c r="AR890">
        <v>2</v>
      </c>
      <c r="AS890" s="82" t="str">
        <f t="shared" si="1237"/>
        <v>Gw-0-2</v>
      </c>
      <c r="AT890" s="14">
        <f t="shared" si="1238"/>
        <v>26000</v>
      </c>
      <c r="AU890" s="81">
        <f>VLOOKUP(C890,Bushfire_Vlookup!$F$2:$H$12575,3,FALSE)</f>
        <v>813.18228699999997</v>
      </c>
      <c r="AV890" s="14">
        <f>VLOOKUP(AS890,Safety_collateral_Vlookup!$J$3:$L$20,2,FALSE)</f>
        <v>93570.139925214826</v>
      </c>
      <c r="AW890" s="14">
        <f>VLOOKUP(AS890,Safety_collateral_Vlookup!$J$3:$L$20,3,FALSE)</f>
        <v>550000</v>
      </c>
      <c r="AX890" s="48">
        <f t="shared" si="1239"/>
        <v>715299.00480043318</v>
      </c>
      <c r="AY890" s="49">
        <f t="shared" si="1326"/>
        <v>43548</v>
      </c>
      <c r="AZ890" s="14">
        <v>76000</v>
      </c>
      <c r="BA890" s="16">
        <f t="shared" si="1241"/>
        <v>16.425530559392698</v>
      </c>
      <c r="BB890" t="e">
        <f>IF(BA890&lt;=#REF!,#REF!,IF(BA890&lt;=#REF!,#REF!,IF(BA890&lt;=#REF!,#REF!,IF(BA890&lt;=#REF!,#REF!,#REF!))))</f>
        <v>#REF!</v>
      </c>
      <c r="BC890" s="51">
        <v>5</v>
      </c>
      <c r="BD890" s="21">
        <v>70</v>
      </c>
      <c r="BE890" s="21">
        <v>6.4399999999999999E-2</v>
      </c>
      <c r="BF890" s="26">
        <f t="shared" si="1242"/>
        <v>2840.4702450921795</v>
      </c>
      <c r="BG890" s="21">
        <v>7</v>
      </c>
      <c r="BH890" s="21">
        <f t="shared" si="1243"/>
        <v>10.5</v>
      </c>
      <c r="BI890" s="28">
        <f t="shared" si="1244"/>
        <v>1.1390624999999999E-6</v>
      </c>
      <c r="BJ890" s="27">
        <f t="shared" si="1245"/>
        <v>1.1390624999999999E-6</v>
      </c>
      <c r="BK890" s="28">
        <f t="shared" si="1246"/>
        <v>1.7463268216136599E-5</v>
      </c>
      <c r="BL890" s="35">
        <f t="shared" si="1247"/>
        <v>2.868434457510229E-4</v>
      </c>
      <c r="BM890" s="21" t="str">
        <f t="shared" si="1248"/>
        <v>Cr1</v>
      </c>
      <c r="BN890" s="51">
        <v>1</v>
      </c>
      <c r="BO890" s="21">
        <v>0</v>
      </c>
      <c r="BP890" s="50" t="s">
        <v>5497</v>
      </c>
      <c r="BQ890" s="14">
        <v>26000</v>
      </c>
      <c r="BR890">
        <f>IFERROR(VLOOKUP(AO890,'Model Failure data- Lines'!$A$37:$E$41,3,FALSE),'Model Failure data- Lines'!$C$37)</f>
        <v>5.2310000000000009E-2</v>
      </c>
      <c r="BS890" s="14">
        <f t="shared" si="1249"/>
        <v>37417.290941110667</v>
      </c>
      <c r="BT890" s="34">
        <f t="shared" si="1327"/>
        <v>38842.656957044128</v>
      </c>
      <c r="BU890" s="34">
        <f t="shared" si="1250"/>
        <v>0.96330410616581241</v>
      </c>
      <c r="BV890" s="54">
        <f t="shared" si="1251"/>
        <v>-1425.3660159334613</v>
      </c>
      <c r="BW890">
        <f>IFERROR(VLOOKUP(AO890,'Model Failure data- Lines'!$A$37:$E$41,4,FALSE),'Model Failure data- Lines'!$D$37)</f>
        <v>5.571000000000001E-2</v>
      </c>
      <c r="BX890" s="14">
        <f t="shared" si="1252"/>
        <v>39849.307557432141</v>
      </c>
      <c r="BY890" s="34">
        <f t="shared" si="1253"/>
        <v>34645.724246408761</v>
      </c>
      <c r="BZ890" s="71">
        <f t="shared" si="1254"/>
        <v>1.1501940982389123</v>
      </c>
      <c r="CA890" s="71">
        <f t="shared" si="1255"/>
        <v>5203.5833110233798</v>
      </c>
      <c r="CB890" s="56">
        <v>2</v>
      </c>
      <c r="CC890">
        <f>IFERROR(VLOOKUP(AO890,'Model Failure data- Lines'!$A$37:$E$41,5,FALSE),'Model Failure data- Lines'!$E$37)</f>
        <v>6.1850000000000002E-2</v>
      </c>
      <c r="CD890" s="14">
        <f t="shared" si="1256"/>
        <v>44241.243446906796</v>
      </c>
      <c r="CE890" s="34">
        <f t="shared" si="1257"/>
        <v>27563.291277629178</v>
      </c>
      <c r="CF890" s="34">
        <f t="shared" si="1258"/>
        <v>1.6050783994295239</v>
      </c>
      <c r="CG890" s="54">
        <f t="shared" si="1259"/>
        <v>16677.952169277618</v>
      </c>
      <c r="CH890" t="e">
        <f>IFERROR(VLOOKUP(AO890,'Model Failure data- Lines'!#REF!,3,FALSE),'Model Failure data- Lines'!#REF!)</f>
        <v>#REF!</v>
      </c>
      <c r="CI890" s="14" t="e">
        <f t="shared" si="1260"/>
        <v>#REF!</v>
      </c>
      <c r="CJ890" s="34">
        <f t="shared" si="1261"/>
        <v>37256.842816082622</v>
      </c>
      <c r="CK890" s="34" t="e">
        <f t="shared" si="1262"/>
        <v>#REF!</v>
      </c>
      <c r="CL890" s="54" t="e">
        <f t="shared" si="1263"/>
        <v>#REF!</v>
      </c>
      <c r="CM890" t="e">
        <f>IFERROR(VLOOKUP(AO890,'Model Failure data- Lines'!#REF!,4,FALSE),'Model Failure data- Lines'!#REF!)</f>
        <v>#REF!</v>
      </c>
      <c r="CN890" s="14" t="e">
        <f t="shared" si="1264"/>
        <v>#REF!</v>
      </c>
      <c r="CO890" s="34">
        <f t="shared" si="1265"/>
        <v>31874.536984988692</v>
      </c>
      <c r="CP890" s="34" t="e">
        <f t="shared" si="1266"/>
        <v>#REF!</v>
      </c>
      <c r="CQ890" s="54" t="e">
        <f t="shared" si="1267"/>
        <v>#REF!</v>
      </c>
      <c r="CR890" t="e">
        <f>IFERROR(VLOOKUP(AO890,'Model Failure data- Lines'!#REF!,5,FALSE),'Model Failure data- Lines'!#REF!)</f>
        <v>#REF!</v>
      </c>
      <c r="CS890" s="14" t="e">
        <f t="shared" si="1268"/>
        <v>#REF!</v>
      </c>
      <c r="CT890" s="34">
        <f t="shared" si="1269"/>
        <v>23330.258749136861</v>
      </c>
      <c r="CU890" s="34" t="e">
        <f t="shared" si="1270"/>
        <v>#REF!</v>
      </c>
      <c r="CV890" s="54" t="e">
        <f t="shared" si="1271"/>
        <v>#REF!</v>
      </c>
      <c r="CW890" t="s">
        <v>847</v>
      </c>
      <c r="CZ890">
        <f t="shared" si="1272"/>
        <v>5203.5833110233816</v>
      </c>
      <c r="DA890" s="34">
        <f t="shared" si="1273"/>
        <v>1545.5068200000003</v>
      </c>
      <c r="DB890" s="34">
        <f t="shared" si="1274"/>
        <v>48.337645017757595</v>
      </c>
      <c r="DC890" s="34">
        <f t="shared" si="1275"/>
        <v>5562.0495924143779</v>
      </c>
      <c r="DD890" s="9">
        <f t="shared" si="1276"/>
        <v>32693.413500000002</v>
      </c>
      <c r="DE890" s="59">
        <f t="shared" si="1277"/>
        <v>3.8783781067527077E-2</v>
      </c>
      <c r="DF890" s="59">
        <f t="shared" si="1278"/>
        <v>1.2130109148845757E-3</v>
      </c>
      <c r="DG890" s="59">
        <f t="shared" si="1279"/>
        <v>0.13957707005066947</v>
      </c>
      <c r="DH890" s="59">
        <f t="shared" si="1280"/>
        <v>0.82042613796691877</v>
      </c>
      <c r="DI890" s="14">
        <f t="shared" si="1281"/>
        <v>201.81463590136849</v>
      </c>
      <c r="DJ890" s="14">
        <f t="shared" si="1282"/>
        <v>6.3120033527825816</v>
      </c>
      <c r="DK890" s="14">
        <f t="shared" si="1283"/>
        <v>726.30091231720519</v>
      </c>
      <c r="DL890" s="14">
        <f t="shared" si="1284"/>
        <v>4269.1557594520254</v>
      </c>
      <c r="DM890">
        <f t="shared" si="1285"/>
        <v>16677.952169277618</v>
      </c>
      <c r="DN890" s="34">
        <f t="shared" si="1286"/>
        <v>1715.8427000000001</v>
      </c>
      <c r="DO890" s="34">
        <f t="shared" si="1287"/>
        <v>53.665111189163646</v>
      </c>
      <c r="DP890" s="34">
        <f t="shared" si="1288"/>
        <v>6175.0631357176308</v>
      </c>
      <c r="DQ890" s="9">
        <f t="shared" si="1289"/>
        <v>36296.672500000001</v>
      </c>
      <c r="DR890" s="59">
        <f t="shared" si="1290"/>
        <v>3.8783781067527077E-2</v>
      </c>
      <c r="DS890" s="59">
        <f t="shared" si="1291"/>
        <v>1.2130109148845755E-3</v>
      </c>
      <c r="DT890" s="59">
        <f t="shared" si="1292"/>
        <v>0.13957707005066947</v>
      </c>
      <c r="DU890" s="59">
        <f t="shared" si="1293"/>
        <v>0.82042613796691888</v>
      </c>
      <c r="DV890" s="14">
        <f t="shared" si="1294"/>
        <v>646.83404558795144</v>
      </c>
      <c r="DW890" s="14">
        <f t="shared" si="1295"/>
        <v>20.230538019256635</v>
      </c>
      <c r="DX890" s="14">
        <f t="shared" si="1296"/>
        <v>2327.8596982329773</v>
      </c>
      <c r="DY890" s="14">
        <f t="shared" si="1297"/>
        <v>13683.027887437433</v>
      </c>
      <c r="DZ890" s="34" t="e">
        <f t="shared" si="1298"/>
        <v>#REF!</v>
      </c>
      <c r="EA890" s="34" t="e">
        <f t="shared" si="1299"/>
        <v>#REF!</v>
      </c>
      <c r="EB890" s="34" t="e">
        <f t="shared" si="1300"/>
        <v>#REF!</v>
      </c>
      <c r="EC890" s="34" t="e">
        <f t="shared" si="1301"/>
        <v>#REF!</v>
      </c>
      <c r="ED890" s="34" t="e">
        <f t="shared" si="1302"/>
        <v>#REF!</v>
      </c>
      <c r="EE890" s="59" t="e">
        <f t="shared" si="1303"/>
        <v>#REF!</v>
      </c>
      <c r="EF890" s="59" t="e">
        <f t="shared" si="1304"/>
        <v>#REF!</v>
      </c>
      <c r="EG890" s="59" t="e">
        <f t="shared" si="1305"/>
        <v>#REF!</v>
      </c>
      <c r="EH890" s="59" t="e">
        <f t="shared" si="1306"/>
        <v>#REF!</v>
      </c>
      <c r="EI890" s="14" t="e">
        <f t="shared" si="1307"/>
        <v>#REF!</v>
      </c>
      <c r="EJ890" s="14" t="e">
        <f t="shared" si="1308"/>
        <v>#REF!</v>
      </c>
      <c r="EK890" s="14" t="e">
        <f t="shared" si="1309"/>
        <v>#REF!</v>
      </c>
      <c r="EL890" s="14" t="e">
        <f t="shared" si="1310"/>
        <v>#REF!</v>
      </c>
      <c r="EM890" t="e">
        <f t="shared" si="1311"/>
        <v>#REF!</v>
      </c>
      <c r="EN890" s="34" t="e">
        <f t="shared" si="1312"/>
        <v>#REF!</v>
      </c>
      <c r="EO890" s="34" t="e">
        <f t="shared" si="1313"/>
        <v>#REF!</v>
      </c>
      <c r="EP890" s="34" t="e">
        <f t="shared" si="1314"/>
        <v>#REF!</v>
      </c>
      <c r="EQ890" s="34" t="e">
        <f t="shared" si="1315"/>
        <v>#REF!</v>
      </c>
      <c r="ER890" s="59" t="e">
        <f t="shared" si="1316"/>
        <v>#REF!</v>
      </c>
      <c r="ES890" s="59" t="e">
        <f t="shared" si="1317"/>
        <v>#REF!</v>
      </c>
      <c r="ET890" s="59" t="e">
        <f t="shared" si="1318"/>
        <v>#REF!</v>
      </c>
      <c r="EU890" s="59" t="e">
        <f t="shared" si="1319"/>
        <v>#REF!</v>
      </c>
      <c r="EV890" s="14" t="e">
        <f t="shared" si="1320"/>
        <v>#REF!</v>
      </c>
      <c r="EW890" s="14" t="e">
        <f t="shared" si="1321"/>
        <v>#REF!</v>
      </c>
      <c r="EX890" s="14" t="e">
        <f t="shared" si="1322"/>
        <v>#REF!</v>
      </c>
      <c r="EY890" s="14" t="e">
        <f t="shared" si="1323"/>
        <v>#REF!</v>
      </c>
    </row>
    <row r="891" spans="1:155" x14ac:dyDescent="0.2">
      <c r="A891" s="17">
        <v>30096083</v>
      </c>
      <c r="B891" t="s">
        <v>62</v>
      </c>
      <c r="C891" t="s">
        <v>2185</v>
      </c>
      <c r="D891" t="s">
        <v>2186</v>
      </c>
      <c r="E891" t="s">
        <v>2187</v>
      </c>
      <c r="F891" t="s">
        <v>41</v>
      </c>
      <c r="G891" t="s">
        <v>42</v>
      </c>
      <c r="H891" t="s">
        <v>2188</v>
      </c>
      <c r="I891" t="s">
        <v>68</v>
      </c>
      <c r="J891" s="19" t="s">
        <v>69</v>
      </c>
      <c r="K891" t="s">
        <v>70</v>
      </c>
      <c r="L891">
        <v>1953</v>
      </c>
      <c r="M891">
        <f t="shared" si="1232"/>
        <v>1953</v>
      </c>
      <c r="N891">
        <v>66</v>
      </c>
      <c r="O891" s="19">
        <f t="shared" si="1233"/>
        <v>66</v>
      </c>
      <c r="P891" t="s">
        <v>54</v>
      </c>
      <c r="Q891" s="19" t="str">
        <f t="shared" si="1234"/>
        <v>60-70</v>
      </c>
      <c r="R891" s="23">
        <v>317.60000000000002</v>
      </c>
      <c r="S891" s="15">
        <f t="shared" si="1235"/>
        <v>0.31760000000000005</v>
      </c>
      <c r="T891">
        <v>30201078</v>
      </c>
      <c r="U891" t="s">
        <v>45</v>
      </c>
      <c r="V891" t="s">
        <v>46</v>
      </c>
      <c r="W891" t="s">
        <v>47</v>
      </c>
      <c r="X891" t="s">
        <v>88</v>
      </c>
      <c r="Y891" t="s">
        <v>208</v>
      </c>
      <c r="Z891" t="s">
        <v>2189</v>
      </c>
      <c r="AA891" t="s">
        <v>2190</v>
      </c>
      <c r="AB891" t="s">
        <v>938</v>
      </c>
      <c r="AC891">
        <v>1953</v>
      </c>
      <c r="AD891">
        <v>66</v>
      </c>
      <c r="AE891" t="str">
        <f t="shared" si="1236"/>
        <v>&lt;70</v>
      </c>
      <c r="AF891">
        <v>-38.052632430000003</v>
      </c>
      <c r="AG891">
        <v>145.48433014</v>
      </c>
      <c r="AH891" t="s">
        <v>75</v>
      </c>
      <c r="AI891" t="s">
        <v>76</v>
      </c>
      <c r="AJ891" s="33" t="s">
        <v>82</v>
      </c>
      <c r="AL891">
        <v>1</v>
      </c>
      <c r="AM891" t="s">
        <v>86</v>
      </c>
      <c r="AN891">
        <v>220</v>
      </c>
      <c r="AO891" s="69">
        <v>2</v>
      </c>
      <c r="AP891">
        <v>2</v>
      </c>
      <c r="AQ891">
        <v>0</v>
      </c>
      <c r="AR891">
        <v>2</v>
      </c>
      <c r="AS891" s="82" t="str">
        <f t="shared" si="1237"/>
        <v>Gw-0-2</v>
      </c>
      <c r="AT891" s="14">
        <f t="shared" si="1238"/>
        <v>26000</v>
      </c>
      <c r="AU891" s="81">
        <f>VLOOKUP(C891,Bushfire_Vlookup!$F$2:$H$12575,3,FALSE)</f>
        <v>1198.611439</v>
      </c>
      <c r="AV891" s="14">
        <f>VLOOKUP(AS891,Safety_collateral_Vlookup!$J$3:$L$20,2,FALSE)</f>
        <v>93570.139925214826</v>
      </c>
      <c r="AW891" s="14">
        <f>VLOOKUP(AS891,Safety_collateral_Vlookup!$J$3:$L$20,3,FALSE)</f>
        <v>550000</v>
      </c>
      <c r="AX891" s="48">
        <f t="shared" si="1239"/>
        <v>715710.25770561711</v>
      </c>
      <c r="AY891" s="49">
        <f t="shared" si="1326"/>
        <v>24137.600000000002</v>
      </c>
      <c r="AZ891" s="14">
        <v>76000</v>
      </c>
      <c r="BA891" s="16">
        <f t="shared" si="1241"/>
        <v>29.651260179372308</v>
      </c>
      <c r="BB891" t="e">
        <f>IF(BA891&lt;=#REF!,#REF!,IF(BA891&lt;=#REF!,#REF!,IF(BA891&lt;=#REF!,#REF!,IF(BA891&lt;=#REF!,#REF!,#REF!))))</f>
        <v>#REF!</v>
      </c>
      <c r="BC891" s="51">
        <v>5</v>
      </c>
      <c r="BD891" s="21">
        <v>70</v>
      </c>
      <c r="BE891" s="21">
        <v>6.4399999999999999E-2</v>
      </c>
      <c r="BF891" s="26">
        <f t="shared" si="1242"/>
        <v>1574.4037519044962</v>
      </c>
      <c r="BG891" s="21">
        <v>7</v>
      </c>
      <c r="BH891" s="21">
        <f t="shared" si="1243"/>
        <v>10.5</v>
      </c>
      <c r="BI891" s="28">
        <f t="shared" si="1244"/>
        <v>1.1390624999999999E-6</v>
      </c>
      <c r="BJ891" s="27">
        <f t="shared" si="1245"/>
        <v>1.1390624999999999E-6</v>
      </c>
      <c r="BK891" s="28">
        <f t="shared" si="1246"/>
        <v>1.7463268216136599E-5</v>
      </c>
      <c r="BL891" s="35">
        <f t="shared" si="1247"/>
        <v>5.1780790945882922E-4</v>
      </c>
      <c r="BM891" s="21" t="str">
        <f t="shared" si="1248"/>
        <v>Cr1</v>
      </c>
      <c r="BN891" s="51">
        <v>1</v>
      </c>
      <c r="BO891" s="21">
        <v>0</v>
      </c>
      <c r="BP891" s="50" t="s">
        <v>5497</v>
      </c>
      <c r="BQ891" s="14">
        <v>26000</v>
      </c>
      <c r="BR891">
        <f>IFERROR(VLOOKUP(AO891,'Model Failure data- Lines'!$A$37:$E$41,3,FALSE),'Model Failure data- Lines'!$C$37)</f>
        <v>5.2310000000000009E-2</v>
      </c>
      <c r="BS891" s="14">
        <f t="shared" si="1249"/>
        <v>37438.803580580839</v>
      </c>
      <c r="BT891" s="34">
        <f t="shared" si="1327"/>
        <v>21529.542494864254</v>
      </c>
      <c r="BU891" s="34">
        <f t="shared" si="1250"/>
        <v>1.7389502628544775</v>
      </c>
      <c r="BV891" s="54">
        <f t="shared" si="1251"/>
        <v>15909.261085716586</v>
      </c>
      <c r="BW891">
        <f>IFERROR(VLOOKUP(AO891,'Model Failure data- Lines'!$A$37:$E$41,4,FALSE),'Model Failure data- Lines'!$D$37)</f>
        <v>5.571000000000001E-2</v>
      </c>
      <c r="BX891" s="14">
        <f t="shared" si="1252"/>
        <v>39872.218456779934</v>
      </c>
      <c r="BY891" s="34">
        <f t="shared" si="1253"/>
        <v>19203.284503768627</v>
      </c>
      <c r="BZ891" s="71">
        <f t="shared" si="1254"/>
        <v>2.0763228524242843</v>
      </c>
      <c r="CA891" s="71">
        <f t="shared" si="1255"/>
        <v>20668.933953011307</v>
      </c>
      <c r="CB891" s="56">
        <v>2</v>
      </c>
      <c r="CC891">
        <f>IFERROR(VLOOKUP(AO891,'Model Failure data- Lines'!$A$37:$E$41,5,FALSE),'Model Failure data- Lines'!$E$37)</f>
        <v>6.1850000000000002E-2</v>
      </c>
      <c r="CD891" s="14">
        <f t="shared" si="1256"/>
        <v>44266.679439092419</v>
      </c>
      <c r="CE891" s="34">
        <f t="shared" si="1257"/>
        <v>15277.663716884867</v>
      </c>
      <c r="CF891" s="34">
        <f t="shared" si="1258"/>
        <v>2.8974770134630536</v>
      </c>
      <c r="CG891" s="54">
        <f t="shared" si="1259"/>
        <v>28989.01572220755</v>
      </c>
      <c r="CH891" t="e">
        <f>IFERROR(VLOOKUP(AO891,'Model Failure data- Lines'!#REF!,3,FALSE),'Model Failure data- Lines'!#REF!)</f>
        <v>#REF!</v>
      </c>
      <c r="CI891" s="14" t="e">
        <f t="shared" si="1260"/>
        <v>#REF!</v>
      </c>
      <c r="CJ891" s="34">
        <f t="shared" si="1261"/>
        <v>20650.564185668136</v>
      </c>
      <c r="CK891" s="34" t="e">
        <f t="shared" si="1262"/>
        <v>#REF!</v>
      </c>
      <c r="CL891" s="54" t="e">
        <f t="shared" si="1263"/>
        <v>#REF!</v>
      </c>
      <c r="CM891" t="e">
        <f>IFERROR(VLOOKUP(AO891,'Model Failure data- Lines'!#REF!,4,FALSE),'Model Failure data- Lines'!#REF!)</f>
        <v>#REF!</v>
      </c>
      <c r="CN891" s="14" t="e">
        <f t="shared" si="1264"/>
        <v>#REF!</v>
      </c>
      <c r="CO891" s="34">
        <f t="shared" si="1265"/>
        <v>17667.282629026893</v>
      </c>
      <c r="CP891" s="34" t="e">
        <f t="shared" si="1266"/>
        <v>#REF!</v>
      </c>
      <c r="CQ891" s="54" t="e">
        <f t="shared" si="1267"/>
        <v>#REF!</v>
      </c>
      <c r="CR891" t="e">
        <f>IFERROR(VLOOKUP(AO891,'Model Failure data- Lines'!#REF!,5,FALSE),'Model Failure data- Lines'!#REF!)</f>
        <v>#REF!</v>
      </c>
      <c r="CS891" s="14" t="e">
        <f t="shared" si="1268"/>
        <v>#REF!</v>
      </c>
      <c r="CT891" s="34">
        <f t="shared" si="1269"/>
        <v>12931.396472470973</v>
      </c>
      <c r="CU891" s="34" t="e">
        <f t="shared" si="1270"/>
        <v>#REF!</v>
      </c>
      <c r="CV891" s="54" t="e">
        <f t="shared" si="1271"/>
        <v>#REF!</v>
      </c>
      <c r="CW891" t="s">
        <v>938</v>
      </c>
      <c r="CZ891">
        <f t="shared" si="1272"/>
        <v>20668.933953011307</v>
      </c>
      <c r="DA891" s="34">
        <f t="shared" si="1273"/>
        <v>1545.5068200000003</v>
      </c>
      <c r="DB891" s="34">
        <f t="shared" si="1274"/>
        <v>71.248544365558246</v>
      </c>
      <c r="DC891" s="34">
        <f t="shared" si="1275"/>
        <v>5562.0495924143779</v>
      </c>
      <c r="DD891" s="9">
        <f t="shared" si="1276"/>
        <v>32693.413500000002</v>
      </c>
      <c r="DE891" s="59">
        <f t="shared" si="1277"/>
        <v>3.8761495593110144E-2</v>
      </c>
      <c r="DF891" s="59">
        <f t="shared" si="1278"/>
        <v>1.7869220004096118E-3</v>
      </c>
      <c r="DG891" s="59">
        <f t="shared" si="1279"/>
        <v>0.13949686793684282</v>
      </c>
      <c r="DH891" s="59">
        <f t="shared" si="1280"/>
        <v>0.81995471446963752</v>
      </c>
      <c r="DI891" s="14">
        <f t="shared" si="1281"/>
        <v>801.1587923339323</v>
      </c>
      <c r="DJ891" s="14">
        <f t="shared" si="1282"/>
        <v>36.933772805649113</v>
      </c>
      <c r="DK891" s="14">
        <f t="shared" si="1283"/>
        <v>2883.2515500385448</v>
      </c>
      <c r="DL891" s="14">
        <f t="shared" si="1284"/>
        <v>16947.589837833184</v>
      </c>
      <c r="DM891">
        <f t="shared" si="1285"/>
        <v>28989.015722207554</v>
      </c>
      <c r="DN891" s="34">
        <f t="shared" si="1286"/>
        <v>1715.8427000000001</v>
      </c>
      <c r="DO891" s="34">
        <f t="shared" si="1287"/>
        <v>79.10110337479405</v>
      </c>
      <c r="DP891" s="34">
        <f t="shared" si="1288"/>
        <v>6175.0631357176308</v>
      </c>
      <c r="DQ891" s="9">
        <f t="shared" si="1289"/>
        <v>36296.672500000001</v>
      </c>
      <c r="DR891" s="59">
        <f t="shared" si="1290"/>
        <v>3.8761495593110144E-2</v>
      </c>
      <c r="DS891" s="59">
        <f t="shared" si="1291"/>
        <v>1.7869220004096116E-3</v>
      </c>
      <c r="DT891" s="59">
        <f t="shared" si="1292"/>
        <v>0.13949686793684282</v>
      </c>
      <c r="DU891" s="59">
        <f t="shared" si="1293"/>
        <v>0.81995471446963752</v>
      </c>
      <c r="DV891" s="14">
        <f t="shared" si="1294"/>
        <v>1123.6576051649488</v>
      </c>
      <c r="DW891" s="14">
        <f t="shared" si="1295"/>
        <v>51.801109964232801</v>
      </c>
      <c r="DX891" s="14">
        <f t="shared" si="1296"/>
        <v>4043.8768978198477</v>
      </c>
      <c r="DY891" s="14">
        <f t="shared" si="1297"/>
        <v>23769.680109258526</v>
      </c>
      <c r="DZ891" s="34" t="e">
        <f t="shared" si="1298"/>
        <v>#REF!</v>
      </c>
      <c r="EA891" s="34" t="e">
        <f t="shared" si="1299"/>
        <v>#REF!</v>
      </c>
      <c r="EB891" s="34" t="e">
        <f t="shared" si="1300"/>
        <v>#REF!</v>
      </c>
      <c r="EC891" s="34" t="e">
        <f t="shared" si="1301"/>
        <v>#REF!</v>
      </c>
      <c r="ED891" s="34" t="e">
        <f t="shared" si="1302"/>
        <v>#REF!</v>
      </c>
      <c r="EE891" s="59" t="e">
        <f t="shared" si="1303"/>
        <v>#REF!</v>
      </c>
      <c r="EF891" s="59" t="e">
        <f t="shared" si="1304"/>
        <v>#REF!</v>
      </c>
      <c r="EG891" s="59" t="e">
        <f t="shared" si="1305"/>
        <v>#REF!</v>
      </c>
      <c r="EH891" s="59" t="e">
        <f t="shared" si="1306"/>
        <v>#REF!</v>
      </c>
      <c r="EI891" s="14" t="e">
        <f t="shared" si="1307"/>
        <v>#REF!</v>
      </c>
      <c r="EJ891" s="14" t="e">
        <f t="shared" si="1308"/>
        <v>#REF!</v>
      </c>
      <c r="EK891" s="14" t="e">
        <f t="shared" si="1309"/>
        <v>#REF!</v>
      </c>
      <c r="EL891" s="14" t="e">
        <f t="shared" si="1310"/>
        <v>#REF!</v>
      </c>
      <c r="EM891" t="e">
        <f t="shared" si="1311"/>
        <v>#REF!</v>
      </c>
      <c r="EN891" s="34" t="e">
        <f t="shared" si="1312"/>
        <v>#REF!</v>
      </c>
      <c r="EO891" s="34" t="e">
        <f t="shared" si="1313"/>
        <v>#REF!</v>
      </c>
      <c r="EP891" s="34" t="e">
        <f t="shared" si="1314"/>
        <v>#REF!</v>
      </c>
      <c r="EQ891" s="34" t="e">
        <f t="shared" si="1315"/>
        <v>#REF!</v>
      </c>
      <c r="ER891" s="59" t="e">
        <f t="shared" si="1316"/>
        <v>#REF!</v>
      </c>
      <c r="ES891" s="59" t="e">
        <f t="shared" si="1317"/>
        <v>#REF!</v>
      </c>
      <c r="ET891" s="59" t="e">
        <f t="shared" si="1318"/>
        <v>#REF!</v>
      </c>
      <c r="EU891" s="59" t="e">
        <f t="shared" si="1319"/>
        <v>#REF!</v>
      </c>
      <c r="EV891" s="14" t="e">
        <f t="shared" si="1320"/>
        <v>#REF!</v>
      </c>
      <c r="EW891" s="14" t="e">
        <f t="shared" si="1321"/>
        <v>#REF!</v>
      </c>
      <c r="EX891" s="14" t="e">
        <f t="shared" si="1322"/>
        <v>#REF!</v>
      </c>
      <c r="EY891" s="14" t="e">
        <f t="shared" si="1323"/>
        <v>#REF!</v>
      </c>
    </row>
    <row r="892" spans="1:155" x14ac:dyDescent="0.2">
      <c r="A892" s="17">
        <v>30089804</v>
      </c>
      <c r="B892" t="s">
        <v>62</v>
      </c>
      <c r="C892" t="s">
        <v>2094</v>
      </c>
      <c r="D892" t="s">
        <v>2095</v>
      </c>
      <c r="E892" t="s">
        <v>1613</v>
      </c>
      <c r="F892" t="s">
        <v>41</v>
      </c>
      <c r="G892" t="s">
        <v>42</v>
      </c>
      <c r="H892" t="s">
        <v>2096</v>
      </c>
      <c r="I892" t="s">
        <v>68</v>
      </c>
      <c r="J892" s="19" t="s">
        <v>69</v>
      </c>
      <c r="K892" t="s">
        <v>70</v>
      </c>
      <c r="L892">
        <v>1953</v>
      </c>
      <c r="M892">
        <f t="shared" si="1232"/>
        <v>1953</v>
      </c>
      <c r="N892">
        <v>66</v>
      </c>
      <c r="O892" s="19">
        <f t="shared" si="1233"/>
        <v>66</v>
      </c>
      <c r="P892" t="s">
        <v>54</v>
      </c>
      <c r="Q892" s="19" t="str">
        <f t="shared" si="1234"/>
        <v>60-70</v>
      </c>
      <c r="R892" s="23">
        <v>371.9</v>
      </c>
      <c r="S892" s="15">
        <f t="shared" si="1235"/>
        <v>0.37189999999999995</v>
      </c>
      <c r="T892">
        <v>30167824</v>
      </c>
      <c r="U892" t="s">
        <v>45</v>
      </c>
      <c r="V892" t="s">
        <v>46</v>
      </c>
      <c r="W892" t="s">
        <v>47</v>
      </c>
      <c r="X892" t="s">
        <v>88</v>
      </c>
      <c r="Y892" t="s">
        <v>208</v>
      </c>
      <c r="Z892" t="s">
        <v>2097</v>
      </c>
      <c r="AA892" t="s">
        <v>2098</v>
      </c>
      <c r="AB892" t="s">
        <v>1288</v>
      </c>
      <c r="AC892">
        <v>1953</v>
      </c>
      <c r="AD892">
        <v>66</v>
      </c>
      <c r="AE892" t="str">
        <f t="shared" si="1236"/>
        <v>&lt;70</v>
      </c>
      <c r="AF892">
        <v>-38.052086430000003</v>
      </c>
      <c r="AG892">
        <v>145.47550502999999</v>
      </c>
      <c r="AH892" t="s">
        <v>75</v>
      </c>
      <c r="AI892" t="s">
        <v>76</v>
      </c>
      <c r="AJ892" s="33" t="s">
        <v>82</v>
      </c>
      <c r="AL892">
        <v>1</v>
      </c>
      <c r="AM892" t="s">
        <v>86</v>
      </c>
      <c r="AN892">
        <v>220</v>
      </c>
      <c r="AO892" s="69">
        <v>2</v>
      </c>
      <c r="AP892">
        <v>2</v>
      </c>
      <c r="AQ892">
        <v>0</v>
      </c>
      <c r="AR892">
        <v>2</v>
      </c>
      <c r="AS892" s="82" t="str">
        <f t="shared" si="1237"/>
        <v>Gw-0-2</v>
      </c>
      <c r="AT892" s="14">
        <f t="shared" si="1238"/>
        <v>26000</v>
      </c>
      <c r="AU892" s="81">
        <f>VLOOKUP(C892,Bushfire_Vlookup!$F$2:$H$12575,3,FALSE)</f>
        <v>1299.962916</v>
      </c>
      <c r="AV892" s="14">
        <f>VLOOKUP(AS892,Safety_collateral_Vlookup!$J$3:$L$20,2,FALSE)</f>
        <v>93570.139925214826</v>
      </c>
      <c r="AW892" s="14">
        <f>VLOOKUP(AS892,Safety_collateral_Vlookup!$J$3:$L$20,3,FALSE)</f>
        <v>550000</v>
      </c>
      <c r="AX892" s="48">
        <f t="shared" si="1239"/>
        <v>715818.39973157621</v>
      </c>
      <c r="AY892" s="49">
        <f t="shared" si="1326"/>
        <v>28264.399999999998</v>
      </c>
      <c r="AZ892" s="14">
        <v>76000</v>
      </c>
      <c r="BA892" s="16">
        <f t="shared" si="1241"/>
        <v>25.325794983497836</v>
      </c>
      <c r="BB892" t="e">
        <f>IF(BA892&lt;=#REF!,#REF!,IF(BA892&lt;=#REF!,#REF!,IF(BA892&lt;=#REF!,#REF!,IF(BA892&lt;=#REF!,#REF!,#REF!))))</f>
        <v>#REF!</v>
      </c>
      <c r="BC892" s="51">
        <v>5</v>
      </c>
      <c r="BD892" s="21">
        <v>70</v>
      </c>
      <c r="BE892" s="21">
        <v>6.4399999999999999E-2</v>
      </c>
      <c r="BF892" s="26">
        <f t="shared" si="1242"/>
        <v>1843.5792044498803</v>
      </c>
      <c r="BG892" s="21">
        <v>7</v>
      </c>
      <c r="BH892" s="21">
        <f t="shared" si="1243"/>
        <v>10.5</v>
      </c>
      <c r="BI892" s="28">
        <f t="shared" si="1244"/>
        <v>1.1390624999999999E-6</v>
      </c>
      <c r="BJ892" s="27">
        <f t="shared" si="1245"/>
        <v>1.1390624999999999E-6</v>
      </c>
      <c r="BK892" s="28">
        <f t="shared" si="1246"/>
        <v>1.7463268216136603E-5</v>
      </c>
      <c r="BL892" s="35">
        <f t="shared" si="1247"/>
        <v>4.4227115058370956E-4</v>
      </c>
      <c r="BM892" s="21" t="str">
        <f t="shared" si="1248"/>
        <v>Cr1</v>
      </c>
      <c r="BN892" s="51">
        <v>1</v>
      </c>
      <c r="BO892" s="21">
        <v>0</v>
      </c>
      <c r="BP892" s="50" t="s">
        <v>5497</v>
      </c>
      <c r="BQ892" s="14">
        <v>26000</v>
      </c>
      <c r="BR892">
        <f>IFERROR(VLOOKUP(AO892,'Model Failure data- Lines'!$A$37:$E$41,3,FALSE),'Model Failure data- Lines'!$C$37)</f>
        <v>5.2310000000000009E-2</v>
      </c>
      <c r="BS892" s="14">
        <f t="shared" si="1249"/>
        <v>37444.460489958758</v>
      </c>
      <c r="BT892" s="34">
        <f t="shared" si="1327"/>
        <v>25210.443494458483</v>
      </c>
      <c r="BU892" s="34">
        <f t="shared" si="1250"/>
        <v>1.4852757547954061</v>
      </c>
      <c r="BV892" s="54">
        <f t="shared" si="1251"/>
        <v>12234.016995500275</v>
      </c>
      <c r="BW892">
        <f>IFERROR(VLOOKUP(AO892,'Model Failure data- Lines'!$A$37:$E$41,4,FALSE),'Model Failure data- Lines'!$D$37)</f>
        <v>5.571000000000001E-2</v>
      </c>
      <c r="BX892" s="14">
        <f t="shared" si="1252"/>
        <v>39878.243049046119</v>
      </c>
      <c r="BY892" s="34">
        <f t="shared" si="1253"/>
        <v>22486.465701988509</v>
      </c>
      <c r="BZ892" s="71">
        <f t="shared" si="1254"/>
        <v>1.77343312095149</v>
      </c>
      <c r="CA892" s="71">
        <f t="shared" si="1255"/>
        <v>17391.77734705761</v>
      </c>
      <c r="CB892" s="56">
        <v>2</v>
      </c>
      <c r="CC892">
        <f>IFERROR(VLOOKUP(AO892,'Model Failure data- Lines'!$A$37:$E$41,5,FALSE),'Model Failure data- Lines'!$E$37)</f>
        <v>6.1850000000000002E-2</v>
      </c>
      <c r="CD892" s="14">
        <f t="shared" si="1256"/>
        <v>44273.36802339799</v>
      </c>
      <c r="CE892" s="34">
        <f t="shared" si="1257"/>
        <v>17889.682419110457</v>
      </c>
      <c r="CF892" s="34">
        <f t="shared" si="1258"/>
        <v>2.4747989923009168</v>
      </c>
      <c r="CG892" s="54">
        <f t="shared" si="1259"/>
        <v>26383.685604287533</v>
      </c>
      <c r="CH892" t="e">
        <f>IFERROR(VLOOKUP(AO892,'Model Failure data- Lines'!#REF!,3,FALSE),'Model Failure data- Lines'!#REF!)</f>
        <v>#REF!</v>
      </c>
      <c r="CI892" s="14" t="e">
        <f t="shared" si="1260"/>
        <v>#REF!</v>
      </c>
      <c r="CJ892" s="34">
        <f t="shared" si="1261"/>
        <v>24181.186463003713</v>
      </c>
      <c r="CK892" s="34" t="e">
        <f t="shared" si="1262"/>
        <v>#REF!</v>
      </c>
      <c r="CL892" s="54" t="e">
        <f t="shared" si="1263"/>
        <v>#REF!</v>
      </c>
      <c r="CM892" t="e">
        <f>IFERROR(VLOOKUP(AO892,'Model Failure data- Lines'!#REF!,4,FALSE),'Model Failure data- Lines'!#REF!)</f>
        <v>#REF!</v>
      </c>
      <c r="CN892" s="14" t="e">
        <f t="shared" si="1264"/>
        <v>#REF!</v>
      </c>
      <c r="CO892" s="34">
        <f t="shared" si="1265"/>
        <v>20687.853934934195</v>
      </c>
      <c r="CP892" s="34" t="e">
        <f t="shared" si="1266"/>
        <v>#REF!</v>
      </c>
      <c r="CQ892" s="54" t="e">
        <f t="shared" si="1267"/>
        <v>#REF!</v>
      </c>
      <c r="CR892" t="e">
        <f>IFERROR(VLOOKUP(AO892,'Model Failure data- Lines'!#REF!,5,FALSE),'Model Failure data- Lines'!#REF!)</f>
        <v>#REF!</v>
      </c>
      <c r="CS892" s="14" t="e">
        <f t="shared" si="1268"/>
        <v>#REF!</v>
      </c>
      <c r="CT892" s="34">
        <f t="shared" si="1269"/>
        <v>15142.274395818495</v>
      </c>
      <c r="CU892" s="34" t="e">
        <f t="shared" si="1270"/>
        <v>#REF!</v>
      </c>
      <c r="CV892" s="54" t="e">
        <f t="shared" si="1271"/>
        <v>#REF!</v>
      </c>
      <c r="CW892" t="s">
        <v>1288</v>
      </c>
      <c r="CZ892">
        <f t="shared" si="1272"/>
        <v>17391.77734705761</v>
      </c>
      <c r="DA892" s="34">
        <f t="shared" si="1273"/>
        <v>1545.5068200000003</v>
      </c>
      <c r="DB892" s="34">
        <f t="shared" si="1274"/>
        <v>77.273136631734133</v>
      </c>
      <c r="DC892" s="34">
        <f t="shared" si="1275"/>
        <v>5562.0495924143779</v>
      </c>
      <c r="DD892" s="9">
        <f t="shared" si="1276"/>
        <v>32693.413500000002</v>
      </c>
      <c r="DE892" s="59">
        <f t="shared" si="1277"/>
        <v>3.8755639713093343E-2</v>
      </c>
      <c r="DF892" s="59">
        <f t="shared" si="1278"/>
        <v>1.9377267081876239E-3</v>
      </c>
      <c r="DG892" s="59">
        <f t="shared" si="1279"/>
        <v>0.13947579349405217</v>
      </c>
      <c r="DH892" s="59">
        <f t="shared" si="1280"/>
        <v>0.81983084008466678</v>
      </c>
      <c r="DI892" s="14">
        <f t="shared" si="1281"/>
        <v>674.02945683290295</v>
      </c>
      <c r="DJ892" s="14">
        <f t="shared" si="1282"/>
        <v>33.700511468246027</v>
      </c>
      <c r="DK892" s="14">
        <f t="shared" si="1283"/>
        <v>2425.7319457527415</v>
      </c>
      <c r="DL892" s="14">
        <f t="shared" si="1284"/>
        <v>14258.315433003718</v>
      </c>
      <c r="DM892">
        <f t="shared" si="1285"/>
        <v>26383.685604287533</v>
      </c>
      <c r="DN892" s="34">
        <f t="shared" si="1286"/>
        <v>1715.8427000000001</v>
      </c>
      <c r="DO892" s="34">
        <f t="shared" si="1287"/>
        <v>85.789687680358185</v>
      </c>
      <c r="DP892" s="34">
        <f t="shared" si="1288"/>
        <v>6175.0631357176308</v>
      </c>
      <c r="DQ892" s="9">
        <f t="shared" si="1289"/>
        <v>36296.672500000001</v>
      </c>
      <c r="DR892" s="59">
        <f t="shared" si="1290"/>
        <v>3.8755639713093343E-2</v>
      </c>
      <c r="DS892" s="59">
        <f t="shared" si="1291"/>
        <v>1.9377267081876236E-3</v>
      </c>
      <c r="DT892" s="59">
        <f t="shared" si="1292"/>
        <v>0.13947579349405217</v>
      </c>
      <c r="DU892" s="59">
        <f t="shared" si="1293"/>
        <v>0.81983084008466689</v>
      </c>
      <c r="DV892" s="14">
        <f t="shared" si="1294"/>
        <v>1022.516613583295</v>
      </c>
      <c r="DW892" s="14">
        <f t="shared" si="1295"/>
        <v>51.124372255853274</v>
      </c>
      <c r="DX892" s="14">
        <f t="shared" si="1296"/>
        <v>3679.8854849556051</v>
      </c>
      <c r="DY892" s="14">
        <f t="shared" si="1297"/>
        <v>21630.15913349278</v>
      </c>
      <c r="DZ892" s="34" t="e">
        <f t="shared" si="1298"/>
        <v>#REF!</v>
      </c>
      <c r="EA892" s="34" t="e">
        <f t="shared" si="1299"/>
        <v>#REF!</v>
      </c>
      <c r="EB892" s="34" t="e">
        <f t="shared" si="1300"/>
        <v>#REF!</v>
      </c>
      <c r="EC892" s="34" t="e">
        <f t="shared" si="1301"/>
        <v>#REF!</v>
      </c>
      <c r="ED892" s="34" t="e">
        <f t="shared" si="1302"/>
        <v>#REF!</v>
      </c>
      <c r="EE892" s="59" t="e">
        <f t="shared" si="1303"/>
        <v>#REF!</v>
      </c>
      <c r="EF892" s="59" t="e">
        <f t="shared" si="1304"/>
        <v>#REF!</v>
      </c>
      <c r="EG892" s="59" t="e">
        <f t="shared" si="1305"/>
        <v>#REF!</v>
      </c>
      <c r="EH892" s="59" t="e">
        <f t="shared" si="1306"/>
        <v>#REF!</v>
      </c>
      <c r="EI892" s="14" t="e">
        <f t="shared" si="1307"/>
        <v>#REF!</v>
      </c>
      <c r="EJ892" s="14" t="e">
        <f t="shared" si="1308"/>
        <v>#REF!</v>
      </c>
      <c r="EK892" s="14" t="e">
        <f t="shared" si="1309"/>
        <v>#REF!</v>
      </c>
      <c r="EL892" s="14" t="e">
        <f t="shared" si="1310"/>
        <v>#REF!</v>
      </c>
      <c r="EM892" t="e">
        <f t="shared" si="1311"/>
        <v>#REF!</v>
      </c>
      <c r="EN892" s="34" t="e">
        <f t="shared" si="1312"/>
        <v>#REF!</v>
      </c>
      <c r="EO892" s="34" t="e">
        <f t="shared" si="1313"/>
        <v>#REF!</v>
      </c>
      <c r="EP892" s="34" t="e">
        <f t="shared" si="1314"/>
        <v>#REF!</v>
      </c>
      <c r="EQ892" s="34" t="e">
        <f t="shared" si="1315"/>
        <v>#REF!</v>
      </c>
      <c r="ER892" s="59" t="e">
        <f t="shared" si="1316"/>
        <v>#REF!</v>
      </c>
      <c r="ES892" s="59" t="e">
        <f t="shared" si="1317"/>
        <v>#REF!</v>
      </c>
      <c r="ET892" s="59" t="e">
        <f t="shared" si="1318"/>
        <v>#REF!</v>
      </c>
      <c r="EU892" s="59" t="e">
        <f t="shared" si="1319"/>
        <v>#REF!</v>
      </c>
      <c r="EV892" s="14" t="e">
        <f t="shared" si="1320"/>
        <v>#REF!</v>
      </c>
      <c r="EW892" s="14" t="e">
        <f t="shared" si="1321"/>
        <v>#REF!</v>
      </c>
      <c r="EX892" s="14" t="e">
        <f t="shared" si="1322"/>
        <v>#REF!</v>
      </c>
      <c r="EY892" s="14" t="e">
        <f t="shared" si="1323"/>
        <v>#REF!</v>
      </c>
    </row>
    <row r="893" spans="1:155" x14ac:dyDescent="0.2">
      <c r="A893" s="17">
        <v>30349047</v>
      </c>
      <c r="B893" t="s">
        <v>62</v>
      </c>
      <c r="C893" t="s">
        <v>4864</v>
      </c>
      <c r="D893" t="s">
        <v>4865</v>
      </c>
      <c r="E893" t="s">
        <v>4281</v>
      </c>
      <c r="F893" t="s">
        <v>41</v>
      </c>
      <c r="G893" t="s">
        <v>42</v>
      </c>
      <c r="H893" t="s">
        <v>4866</v>
      </c>
      <c r="I893" t="s">
        <v>68</v>
      </c>
      <c r="J893" s="19" t="s">
        <v>69</v>
      </c>
      <c r="K893" t="s">
        <v>70</v>
      </c>
      <c r="L893">
        <v>1953</v>
      </c>
      <c r="M893">
        <f t="shared" si="1232"/>
        <v>1953</v>
      </c>
      <c r="N893">
        <v>66</v>
      </c>
      <c r="O893" s="19">
        <f t="shared" si="1233"/>
        <v>66</v>
      </c>
      <c r="P893" t="s">
        <v>54</v>
      </c>
      <c r="Q893" s="19" t="str">
        <f t="shared" si="1234"/>
        <v>60-70</v>
      </c>
      <c r="R893" s="23">
        <v>469.4</v>
      </c>
      <c r="S893" s="15">
        <f t="shared" si="1235"/>
        <v>0.46939999999999998</v>
      </c>
      <c r="T893">
        <v>30438279</v>
      </c>
      <c r="U893" t="s">
        <v>45</v>
      </c>
      <c r="V893" t="s">
        <v>46</v>
      </c>
      <c r="W893" t="s">
        <v>47</v>
      </c>
      <c r="X893" t="s">
        <v>88</v>
      </c>
      <c r="Y893" t="s">
        <v>208</v>
      </c>
      <c r="Z893" t="s">
        <v>4867</v>
      </c>
      <c r="AA893" t="s">
        <v>4868</v>
      </c>
      <c r="AB893" t="s">
        <v>1154</v>
      </c>
      <c r="AC893">
        <v>1953</v>
      </c>
      <c r="AD893">
        <v>66</v>
      </c>
      <c r="AE893" t="str">
        <f t="shared" si="1236"/>
        <v>&lt;70</v>
      </c>
      <c r="AF893">
        <v>-38.051833700000003</v>
      </c>
      <c r="AG893">
        <v>145.47127372</v>
      </c>
      <c r="AH893" t="s">
        <v>75</v>
      </c>
      <c r="AI893" t="s">
        <v>76</v>
      </c>
      <c r="AJ893" s="33" t="s">
        <v>82</v>
      </c>
      <c r="AL893">
        <v>1</v>
      </c>
      <c r="AM893" t="s">
        <v>86</v>
      </c>
      <c r="AN893">
        <v>220</v>
      </c>
      <c r="AO893" s="69">
        <v>2</v>
      </c>
      <c r="AP893">
        <v>2</v>
      </c>
      <c r="AQ893">
        <v>2</v>
      </c>
      <c r="AR893">
        <v>0</v>
      </c>
      <c r="AS893" s="82" t="str">
        <f t="shared" si="1237"/>
        <v>Gw-2-0</v>
      </c>
      <c r="AT893" s="14">
        <f t="shared" si="1238"/>
        <v>26000</v>
      </c>
      <c r="AU893" s="81">
        <f>VLOOKUP(C893,Bushfire_Vlookup!$F$2:$H$12575,3,FALSE)</f>
        <v>1500.7642089999999</v>
      </c>
      <c r="AV893" s="14">
        <f>VLOOKUP(AS893,Safety_collateral_Vlookup!$J$3:$L$20,2,FALSE)</f>
        <v>1575956.0550856832</v>
      </c>
      <c r="AW893" s="14">
        <f>VLOOKUP(AS893,Safety_collateral_Vlookup!$J$3:$L$20,3,FALSE)</f>
        <v>25000</v>
      </c>
      <c r="AX893" s="48">
        <f t="shared" si="1239"/>
        <v>1737563.4261874268</v>
      </c>
      <c r="AY893" s="49">
        <f t="shared" si="1326"/>
        <v>35674.400000000001</v>
      </c>
      <c r="AZ893" s="14">
        <v>76000</v>
      </c>
      <c r="BA893" s="16">
        <f t="shared" si="1241"/>
        <v>48.706170985004</v>
      </c>
      <c r="BB893" t="e">
        <f>IF(BA893&lt;=#REF!,#REF!,IF(BA893&lt;=#REF!,#REF!,IF(BA893&lt;=#REF!,#REF!,IF(BA893&lt;=#REF!,#REF!,#REF!))))</f>
        <v>#REF!</v>
      </c>
      <c r="BC893" s="51">
        <v>5</v>
      </c>
      <c r="BD893" s="21">
        <v>70</v>
      </c>
      <c r="BE893" s="21">
        <v>6.4399999999999999E-2</v>
      </c>
      <c r="BF893" s="26">
        <f t="shared" si="1242"/>
        <v>2326.9052932744662</v>
      </c>
      <c r="BG893" s="21">
        <v>7</v>
      </c>
      <c r="BH893" s="21">
        <f t="shared" si="1243"/>
        <v>10.5</v>
      </c>
      <c r="BI893" s="28">
        <f t="shared" si="1244"/>
        <v>1.1390624999999999E-6</v>
      </c>
      <c r="BJ893" s="27">
        <f t="shared" si="1245"/>
        <v>1.1390624999999999E-6</v>
      </c>
      <c r="BK893" s="28">
        <f t="shared" si="1246"/>
        <v>1.7463268216136599E-5</v>
      </c>
      <c r="BL893" s="35">
        <f t="shared" si="1247"/>
        <v>8.5056892769213503E-4</v>
      </c>
      <c r="BM893" s="21" t="str">
        <f t="shared" si="1248"/>
        <v>Cr1</v>
      </c>
      <c r="BN893" s="51">
        <v>1</v>
      </c>
      <c r="BO893" s="21">
        <v>0</v>
      </c>
      <c r="BP893" s="50" t="s">
        <v>5497</v>
      </c>
      <c r="BQ893" s="14">
        <v>26000</v>
      </c>
      <c r="BR893">
        <f>IFERROR(VLOOKUP(AO893,'Model Failure data- Lines'!$A$37:$E$41,3,FALSE),'Model Failure data- Lines'!$C$37)</f>
        <v>5.2310000000000009E-2</v>
      </c>
      <c r="BS893" s="14">
        <f t="shared" si="1249"/>
        <v>90891.942823864316</v>
      </c>
      <c r="BT893" s="34">
        <f t="shared" si="1327"/>
        <v>31819.796118039292</v>
      </c>
      <c r="BU893" s="34">
        <f t="shared" si="1250"/>
        <v>2.8564589944790946</v>
      </c>
      <c r="BV893" s="54">
        <f t="shared" si="1251"/>
        <v>59072.146705825027</v>
      </c>
      <c r="BW893">
        <f>IFERROR(VLOOKUP(AO893,'Model Failure data- Lines'!$A$37:$E$41,4,FALSE),'Model Failure data- Lines'!$D$37)</f>
        <v>5.571000000000001E-2</v>
      </c>
      <c r="BX893" s="14">
        <f t="shared" si="1252"/>
        <v>96799.658472901559</v>
      </c>
      <c r="BY893" s="34">
        <f t="shared" si="1253"/>
        <v>28381.680560670633</v>
      </c>
      <c r="BZ893" s="71">
        <f t="shared" si="1254"/>
        <v>3.4106387134467231</v>
      </c>
      <c r="CA893" s="71">
        <f t="shared" si="1255"/>
        <v>68417.977912230926</v>
      </c>
      <c r="CB893" s="56">
        <v>2</v>
      </c>
      <c r="CC893">
        <f>IFERROR(VLOOKUP(AO893,'Model Failure data- Lines'!$A$37:$E$41,5,FALSE),'Model Failure data- Lines'!$E$37)</f>
        <v>6.1850000000000002E-2</v>
      </c>
      <c r="CD893" s="14">
        <f t="shared" si="1256"/>
        <v>107468.29790969235</v>
      </c>
      <c r="CE893" s="34">
        <f t="shared" si="1257"/>
        <v>22579.771249073539</v>
      </c>
      <c r="CF893" s="34">
        <f t="shared" si="1258"/>
        <v>4.759494537133623</v>
      </c>
      <c r="CG893" s="54">
        <f t="shared" si="1259"/>
        <v>84888.526660618809</v>
      </c>
      <c r="CH893" t="e">
        <f>IFERROR(VLOOKUP(AO893,'Model Failure data- Lines'!#REF!,3,FALSE),'Model Failure data- Lines'!#REF!)</f>
        <v>#REF!</v>
      </c>
      <c r="CI893" s="14" t="e">
        <f t="shared" si="1260"/>
        <v>#REF!</v>
      </c>
      <c r="CJ893" s="34">
        <f t="shared" si="1261"/>
        <v>30520.701601865941</v>
      </c>
      <c r="CK893" s="34" t="e">
        <f t="shared" si="1262"/>
        <v>#REF!</v>
      </c>
      <c r="CL893" s="54" t="e">
        <f t="shared" si="1263"/>
        <v>#REF!</v>
      </c>
      <c r="CM893" t="e">
        <f>IFERROR(VLOOKUP(AO893,'Model Failure data- Lines'!#REF!,4,FALSE),'Model Failure data- Lines'!#REF!)</f>
        <v>#REF!</v>
      </c>
      <c r="CN893" s="14" t="e">
        <f t="shared" si="1264"/>
        <v>#REF!</v>
      </c>
      <c r="CO893" s="34">
        <f t="shared" si="1265"/>
        <v>26111.531694160021</v>
      </c>
      <c r="CP893" s="34" t="e">
        <f t="shared" si="1266"/>
        <v>#REF!</v>
      </c>
      <c r="CQ893" s="54" t="e">
        <f t="shared" si="1267"/>
        <v>#REF!</v>
      </c>
      <c r="CR893" t="e">
        <f>IFERROR(VLOOKUP(AO893,'Model Failure data- Lines'!#REF!,5,FALSE),'Model Failure data- Lines'!#REF!)</f>
        <v>#REF!</v>
      </c>
      <c r="CS893" s="14" t="e">
        <f t="shared" si="1268"/>
        <v>#REF!</v>
      </c>
      <c r="CT893" s="34">
        <f t="shared" si="1269"/>
        <v>19112.082821718748</v>
      </c>
      <c r="CU893" s="34" t="e">
        <f t="shared" si="1270"/>
        <v>#REF!</v>
      </c>
      <c r="CV893" s="54" t="e">
        <f t="shared" si="1271"/>
        <v>#REF!</v>
      </c>
      <c r="CW893" t="s">
        <v>1154</v>
      </c>
      <c r="CZ893">
        <f t="shared" si="1272"/>
        <v>68417.977912230926</v>
      </c>
      <c r="DA893" s="34">
        <f t="shared" si="1273"/>
        <v>1545.5068200000003</v>
      </c>
      <c r="DB893" s="34">
        <f t="shared" si="1274"/>
        <v>89.209281546977138</v>
      </c>
      <c r="DC893" s="34">
        <f t="shared" si="1275"/>
        <v>93678.878121354588</v>
      </c>
      <c r="DD893" s="9">
        <f t="shared" si="1276"/>
        <v>1486.0642500000001</v>
      </c>
      <c r="DE893" s="59">
        <f t="shared" si="1277"/>
        <v>1.5966035876383334E-2</v>
      </c>
      <c r="DF893" s="59">
        <f t="shared" si="1278"/>
        <v>9.2158673857254054E-4</v>
      </c>
      <c r="DG893" s="59">
        <f t="shared" si="1279"/>
        <v>0.96776041981159866</v>
      </c>
      <c r="DH893" s="59">
        <f t="shared" si="1280"/>
        <v>1.5351957573445513E-2</v>
      </c>
      <c r="DI893" s="14">
        <f t="shared" si="1281"/>
        <v>1092.3638899362816</v>
      </c>
      <c r="DJ893" s="14">
        <f t="shared" si="1282"/>
        <v>63.053101123861012</v>
      </c>
      <c r="DK893" s="14">
        <f t="shared" si="1283"/>
        <v>66212.211027001293</v>
      </c>
      <c r="DL893" s="14">
        <f t="shared" si="1284"/>
        <v>1050.3498941695013</v>
      </c>
      <c r="DM893">
        <f t="shared" si="1285"/>
        <v>84888.526660618823</v>
      </c>
      <c r="DN893" s="34">
        <f t="shared" si="1286"/>
        <v>1715.8427000000001</v>
      </c>
      <c r="DO893" s="34">
        <f t="shared" si="1287"/>
        <v>99.041358170535545</v>
      </c>
      <c r="DP893" s="34">
        <f t="shared" si="1288"/>
        <v>104003.56510152182</v>
      </c>
      <c r="DQ893" s="9">
        <f t="shared" si="1289"/>
        <v>1649.8487499999999</v>
      </c>
      <c r="DR893" s="59">
        <f t="shared" si="1290"/>
        <v>1.5966035876383334E-2</v>
      </c>
      <c r="DS893" s="59">
        <f t="shared" si="1291"/>
        <v>9.2158673857254054E-4</v>
      </c>
      <c r="DT893" s="59">
        <f t="shared" si="1292"/>
        <v>0.96776041981159866</v>
      </c>
      <c r="DU893" s="59">
        <f t="shared" si="1293"/>
        <v>1.5351957573445511E-2</v>
      </c>
      <c r="DV893" s="14">
        <f t="shared" si="1294"/>
        <v>1355.3332621567631</v>
      </c>
      <c r="DW893" s="14">
        <f t="shared" si="1295"/>
        <v>78.232140427387847</v>
      </c>
      <c r="DX893" s="14">
        <f t="shared" si="1296"/>
        <v>82151.756198268544</v>
      </c>
      <c r="DY893" s="14">
        <f t="shared" si="1297"/>
        <v>1303.2050597661182</v>
      </c>
      <c r="DZ893" s="34" t="e">
        <f t="shared" si="1298"/>
        <v>#REF!</v>
      </c>
      <c r="EA893" s="34" t="e">
        <f t="shared" si="1299"/>
        <v>#REF!</v>
      </c>
      <c r="EB893" s="34" t="e">
        <f t="shared" si="1300"/>
        <v>#REF!</v>
      </c>
      <c r="EC893" s="34" t="e">
        <f t="shared" si="1301"/>
        <v>#REF!</v>
      </c>
      <c r="ED893" s="34" t="e">
        <f t="shared" si="1302"/>
        <v>#REF!</v>
      </c>
      <c r="EE893" s="59" t="e">
        <f t="shared" si="1303"/>
        <v>#REF!</v>
      </c>
      <c r="EF893" s="59" t="e">
        <f t="shared" si="1304"/>
        <v>#REF!</v>
      </c>
      <c r="EG893" s="59" t="e">
        <f t="shared" si="1305"/>
        <v>#REF!</v>
      </c>
      <c r="EH893" s="59" t="e">
        <f t="shared" si="1306"/>
        <v>#REF!</v>
      </c>
      <c r="EI893" s="14" t="e">
        <f t="shared" si="1307"/>
        <v>#REF!</v>
      </c>
      <c r="EJ893" s="14" t="e">
        <f t="shared" si="1308"/>
        <v>#REF!</v>
      </c>
      <c r="EK893" s="14" t="e">
        <f t="shared" si="1309"/>
        <v>#REF!</v>
      </c>
      <c r="EL893" s="14" t="e">
        <f t="shared" si="1310"/>
        <v>#REF!</v>
      </c>
      <c r="EM893" t="e">
        <f t="shared" si="1311"/>
        <v>#REF!</v>
      </c>
      <c r="EN893" s="34" t="e">
        <f t="shared" si="1312"/>
        <v>#REF!</v>
      </c>
      <c r="EO893" s="34" t="e">
        <f t="shared" si="1313"/>
        <v>#REF!</v>
      </c>
      <c r="EP893" s="34" t="e">
        <f t="shared" si="1314"/>
        <v>#REF!</v>
      </c>
      <c r="EQ893" s="34" t="e">
        <f t="shared" si="1315"/>
        <v>#REF!</v>
      </c>
      <c r="ER893" s="59" t="e">
        <f t="shared" si="1316"/>
        <v>#REF!</v>
      </c>
      <c r="ES893" s="59" t="e">
        <f t="shared" si="1317"/>
        <v>#REF!</v>
      </c>
      <c r="ET893" s="59" t="e">
        <f t="shared" si="1318"/>
        <v>#REF!</v>
      </c>
      <c r="EU893" s="59" t="e">
        <f t="shared" si="1319"/>
        <v>#REF!</v>
      </c>
      <c r="EV893" s="14" t="e">
        <f t="shared" si="1320"/>
        <v>#REF!</v>
      </c>
      <c r="EW893" s="14" t="e">
        <f t="shared" si="1321"/>
        <v>#REF!</v>
      </c>
      <c r="EX893" s="14" t="e">
        <f t="shared" si="1322"/>
        <v>#REF!</v>
      </c>
      <c r="EY893" s="14" t="e">
        <f t="shared" si="1323"/>
        <v>#REF!</v>
      </c>
    </row>
    <row r="894" spans="1:155" x14ac:dyDescent="0.2">
      <c r="A894" s="17">
        <v>30215345</v>
      </c>
      <c r="B894" t="s">
        <v>62</v>
      </c>
      <c r="C894" t="s">
        <v>3760</v>
      </c>
      <c r="D894" t="s">
        <v>3761</v>
      </c>
      <c r="E894" t="s">
        <v>282</v>
      </c>
      <c r="F894" t="s">
        <v>41</v>
      </c>
      <c r="G894" t="s">
        <v>42</v>
      </c>
      <c r="H894" t="s">
        <v>3762</v>
      </c>
      <c r="I894" t="s">
        <v>68</v>
      </c>
      <c r="J894" s="19" t="s">
        <v>69</v>
      </c>
      <c r="K894" t="s">
        <v>70</v>
      </c>
      <c r="L894">
        <v>1953</v>
      </c>
      <c r="M894">
        <f t="shared" ref="M894:M957" si="1328">L894</f>
        <v>1953</v>
      </c>
      <c r="N894">
        <v>66</v>
      </c>
      <c r="O894" s="19">
        <f t="shared" ref="O894:O957" si="1329">N894</f>
        <v>66</v>
      </c>
      <c r="P894" t="s">
        <v>54</v>
      </c>
      <c r="Q894" s="19" t="str">
        <f t="shared" si="1234"/>
        <v>60-70</v>
      </c>
      <c r="R894" s="23">
        <v>265.2</v>
      </c>
      <c r="S894" s="15">
        <f t="shared" si="1235"/>
        <v>0.26519999999999999</v>
      </c>
      <c r="T894">
        <v>30112158</v>
      </c>
      <c r="U894" t="s">
        <v>45</v>
      </c>
      <c r="V894" t="s">
        <v>46</v>
      </c>
      <c r="W894" t="s">
        <v>47</v>
      </c>
      <c r="X894" t="s">
        <v>48</v>
      </c>
      <c r="Y894" t="s">
        <v>59</v>
      </c>
      <c r="Z894" t="s">
        <v>3763</v>
      </c>
      <c r="AA894" t="s">
        <v>3764</v>
      </c>
      <c r="AB894" t="s">
        <v>1256</v>
      </c>
      <c r="AC894">
        <v>1953</v>
      </c>
      <c r="AD894">
        <v>66</v>
      </c>
      <c r="AE894" t="str">
        <f t="shared" si="1236"/>
        <v>&lt;70</v>
      </c>
      <c r="AF894">
        <v>-37.94293141</v>
      </c>
      <c r="AG894">
        <v>145.24375541000001</v>
      </c>
      <c r="AH894" t="s">
        <v>75</v>
      </c>
      <c r="AI894" t="s">
        <v>76</v>
      </c>
      <c r="AJ894" s="33" t="s">
        <v>82</v>
      </c>
      <c r="AL894">
        <v>1</v>
      </c>
      <c r="AM894" t="s">
        <v>86</v>
      </c>
      <c r="AN894">
        <v>220</v>
      </c>
      <c r="AO894" s="69">
        <v>2</v>
      </c>
      <c r="AP894">
        <v>2</v>
      </c>
      <c r="AQ894">
        <v>2</v>
      </c>
      <c r="AR894">
        <v>1</v>
      </c>
      <c r="AS894" s="82" t="str">
        <f t="shared" si="1237"/>
        <v>Gw-2-1</v>
      </c>
      <c r="AT894" s="14">
        <f t="shared" si="1238"/>
        <v>26000</v>
      </c>
      <c r="AU894" s="81">
        <f>VLOOKUP(C894,Bushfire_Vlookup!$F$2:$H$12575,3,FALSE)</f>
        <v>1924.6188770000001</v>
      </c>
      <c r="AV894" s="14">
        <f>VLOOKUP(AS894,Safety_collateral_Vlookup!$J$3:$L$20,2,FALSE)</f>
        <v>1583806.0550856832</v>
      </c>
      <c r="AW894" s="14">
        <f>VLOOKUP(AS894,Safety_collateral_Vlookup!$J$3:$L$20,3,FALSE)</f>
        <v>148000</v>
      </c>
      <c r="AX894" s="48">
        <f t="shared" si="1239"/>
        <v>1877632.6291181829</v>
      </c>
      <c r="AY894" s="49">
        <f t="shared" si="1326"/>
        <v>20155.2</v>
      </c>
      <c r="AZ894" s="14">
        <v>76000</v>
      </c>
      <c r="BA894" s="16">
        <f t="shared" si="1241"/>
        <v>93.158719790336136</v>
      </c>
      <c r="BB894" t="e">
        <f>IF(BA894&lt;=#REF!,#REF!,IF(BA894&lt;=#REF!,#REF!,IF(BA894&lt;=#REF!,#REF!,IF(BA894&lt;=#REF!,#REF!,#REF!))))</f>
        <v>#REF!</v>
      </c>
      <c r="BC894" s="51">
        <v>5</v>
      </c>
      <c r="BD894" s="21">
        <v>70</v>
      </c>
      <c r="BE894" s="21">
        <v>6.4399999999999999E-2</v>
      </c>
      <c r="BF894" s="26">
        <f t="shared" si="1242"/>
        <v>1314.6469616028726</v>
      </c>
      <c r="BG894" s="21">
        <v>7</v>
      </c>
      <c r="BH894" s="21">
        <f t="shared" si="1243"/>
        <v>10.5</v>
      </c>
      <c r="BI894" s="28">
        <f t="shared" si="1244"/>
        <v>1.1390624999999999E-6</v>
      </c>
      <c r="BJ894" s="27">
        <f t="shared" si="1245"/>
        <v>1.1390624999999999E-6</v>
      </c>
      <c r="BK894" s="28">
        <f t="shared" si="1246"/>
        <v>1.7463268216136603E-5</v>
      </c>
      <c r="BL894" s="35">
        <f t="shared" si="1247"/>
        <v>1.6268557103705527E-3</v>
      </c>
      <c r="BM894" s="21" t="str">
        <f t="shared" si="1248"/>
        <v>Cr1</v>
      </c>
      <c r="BN894" s="51">
        <v>1</v>
      </c>
      <c r="BO894" s="21">
        <v>0</v>
      </c>
      <c r="BP894" s="50" t="s">
        <v>5497</v>
      </c>
      <c r="BQ894" s="14">
        <v>26000</v>
      </c>
      <c r="BR894">
        <f>IFERROR(VLOOKUP(AO894,'Model Failure data- Lines'!$A$37:$E$41,3,FALSE),'Model Failure data- Lines'!$C$37)</f>
        <v>5.2310000000000009E-2</v>
      </c>
      <c r="BS894" s="14">
        <f t="shared" si="1249"/>
        <v>98218.96282917216</v>
      </c>
      <c r="BT894" s="34">
        <f t="shared" si="1327"/>
        <v>17977.439136139797</v>
      </c>
      <c r="BU894" s="34">
        <f t="shared" si="1250"/>
        <v>5.463456840842472</v>
      </c>
      <c r="BV894" s="54">
        <f t="shared" si="1251"/>
        <v>80241.523693032359</v>
      </c>
      <c r="BW894">
        <f>IFERROR(VLOOKUP(AO894,'Model Failure data- Lines'!$A$37:$E$41,4,FALSE),'Model Failure data- Lines'!$D$37)</f>
        <v>5.571000000000001E-2</v>
      </c>
      <c r="BX894" s="14">
        <f t="shared" si="1252"/>
        <v>104602.913768174</v>
      </c>
      <c r="BY894" s="34">
        <f t="shared" si="1253"/>
        <v>16034.984415615363</v>
      </c>
      <c r="BZ894" s="71">
        <f t="shared" si="1254"/>
        <v>6.5234184865380005</v>
      </c>
      <c r="CA894" s="71">
        <f t="shared" si="1255"/>
        <v>88567.929352558625</v>
      </c>
      <c r="CB894" s="56">
        <v>2</v>
      </c>
      <c r="CC894">
        <f>IFERROR(VLOOKUP(AO894,'Model Failure data- Lines'!$A$37:$E$41,5,FALSE),'Model Failure data- Lines'!$E$37)</f>
        <v>6.1850000000000002E-2</v>
      </c>
      <c r="CD894" s="14">
        <f t="shared" si="1256"/>
        <v>116131.57811095961</v>
      </c>
      <c r="CE894" s="34">
        <f t="shared" si="1257"/>
        <v>12757.041617499579</v>
      </c>
      <c r="CF894" s="34">
        <f t="shared" si="1258"/>
        <v>9.103331445721329</v>
      </c>
      <c r="CG894" s="54">
        <f t="shared" si="1259"/>
        <v>103374.53649346004</v>
      </c>
      <c r="CH894" t="e">
        <f>IFERROR(VLOOKUP(AO894,'Model Failure data- Lines'!#REF!,3,FALSE),'Model Failure data- Lines'!#REF!)</f>
        <v>#REF!</v>
      </c>
      <c r="CI894" s="14" t="e">
        <f t="shared" si="1260"/>
        <v>#REF!</v>
      </c>
      <c r="CJ894" s="34">
        <f t="shared" si="1261"/>
        <v>17243.481177705256</v>
      </c>
      <c r="CK894" s="34" t="e">
        <f t="shared" si="1262"/>
        <v>#REF!</v>
      </c>
      <c r="CL894" s="54" t="e">
        <f t="shared" si="1263"/>
        <v>#REF!</v>
      </c>
      <c r="CM894" t="e">
        <f>IFERROR(VLOOKUP(AO894,'Model Failure data- Lines'!#REF!,4,FALSE),'Model Failure data- Lines'!#REF!)</f>
        <v>#REF!</v>
      </c>
      <c r="CN894" s="14" t="e">
        <f t="shared" si="1264"/>
        <v>#REF!</v>
      </c>
      <c r="CO894" s="34">
        <f t="shared" si="1265"/>
        <v>14752.403505094242</v>
      </c>
      <c r="CP894" s="34" t="e">
        <f t="shared" si="1266"/>
        <v>#REF!</v>
      </c>
      <c r="CQ894" s="54" t="e">
        <f t="shared" si="1267"/>
        <v>#REF!</v>
      </c>
      <c r="CR894" t="e">
        <f>IFERROR(VLOOKUP(AO894,'Model Failure data- Lines'!#REF!,5,FALSE),'Model Failure data- Lines'!#REF!)</f>
        <v>#REF!</v>
      </c>
      <c r="CS894" s="14" t="e">
        <f t="shared" si="1268"/>
        <v>#REF!</v>
      </c>
      <c r="CT894" s="34">
        <f t="shared" si="1269"/>
        <v>10797.878918448683</v>
      </c>
      <c r="CU894" s="34" t="e">
        <f t="shared" si="1270"/>
        <v>#REF!</v>
      </c>
      <c r="CV894" s="54" t="e">
        <f t="shared" si="1271"/>
        <v>#REF!</v>
      </c>
      <c r="CW894" t="s">
        <v>1256</v>
      </c>
      <c r="CZ894">
        <f t="shared" si="1272"/>
        <v>88567.92935255864</v>
      </c>
      <c r="DA894" s="34">
        <f t="shared" si="1273"/>
        <v>1545.5068200000003</v>
      </c>
      <c r="DB894" s="34">
        <f t="shared" si="1274"/>
        <v>114.4042923193939</v>
      </c>
      <c r="DC894" s="34">
        <f t="shared" si="1275"/>
        <v>94145.502295854589</v>
      </c>
      <c r="DD894" s="9">
        <f t="shared" si="1276"/>
        <v>8797.5003600000018</v>
      </c>
      <c r="DE894" s="59">
        <f t="shared" si="1277"/>
        <v>1.4774988232404565E-2</v>
      </c>
      <c r="DF894" s="59">
        <f t="shared" si="1278"/>
        <v>1.093700817674565E-3</v>
      </c>
      <c r="DG894" s="59">
        <f t="shared" si="1279"/>
        <v>0.9000275317808486</v>
      </c>
      <c r="DH894" s="59">
        <f t="shared" si="1280"/>
        <v>8.4103779169072149E-2</v>
      </c>
      <c r="DI894" s="14">
        <f t="shared" si="1281"/>
        <v>1308.5901139524926</v>
      </c>
      <c r="DJ894" s="14">
        <f t="shared" si="1282"/>
        <v>96.866816752636467</v>
      </c>
      <c r="DK894" s="14">
        <f t="shared" si="1283"/>
        <v>79713.574850123914</v>
      </c>
      <c r="DL894" s="14">
        <f t="shared" si="1284"/>
        <v>7448.8975717295734</v>
      </c>
      <c r="DM894">
        <f t="shared" si="1285"/>
        <v>103374.53649346004</v>
      </c>
      <c r="DN894" s="34">
        <f t="shared" si="1286"/>
        <v>1715.8427000000001</v>
      </c>
      <c r="DO894" s="34">
        <f t="shared" si="1287"/>
        <v>127.01320193779415</v>
      </c>
      <c r="DP894" s="34">
        <f t="shared" si="1288"/>
        <v>104521.61760902182</v>
      </c>
      <c r="DQ894" s="9">
        <f t="shared" si="1289"/>
        <v>9767.1045999999988</v>
      </c>
      <c r="DR894" s="59">
        <f t="shared" si="1290"/>
        <v>1.4774988232404567E-2</v>
      </c>
      <c r="DS894" s="59">
        <f t="shared" si="1291"/>
        <v>1.093700817674565E-3</v>
      </c>
      <c r="DT894" s="59">
        <f t="shared" si="1292"/>
        <v>0.90002753178084871</v>
      </c>
      <c r="DU894" s="59">
        <f t="shared" si="1293"/>
        <v>8.4103779169072135E-2</v>
      </c>
      <c r="DV894" s="14">
        <f t="shared" si="1294"/>
        <v>1527.3575602211483</v>
      </c>
      <c r="DW894" s="14">
        <f t="shared" si="1295"/>
        <v>113.06081508962639</v>
      </c>
      <c r="DX894" s="14">
        <f t="shared" si="1296"/>
        <v>93039.928929198111</v>
      </c>
      <c r="DY894" s="14">
        <f t="shared" si="1297"/>
        <v>8694.1891889511517</v>
      </c>
      <c r="DZ894" s="34" t="e">
        <f t="shared" si="1298"/>
        <v>#REF!</v>
      </c>
      <c r="EA894" s="34" t="e">
        <f t="shared" si="1299"/>
        <v>#REF!</v>
      </c>
      <c r="EB894" s="34" t="e">
        <f t="shared" si="1300"/>
        <v>#REF!</v>
      </c>
      <c r="EC894" s="34" t="e">
        <f t="shared" si="1301"/>
        <v>#REF!</v>
      </c>
      <c r="ED894" s="34" t="e">
        <f t="shared" si="1302"/>
        <v>#REF!</v>
      </c>
      <c r="EE894" s="59" t="e">
        <f t="shared" si="1303"/>
        <v>#REF!</v>
      </c>
      <c r="EF894" s="59" t="e">
        <f t="shared" si="1304"/>
        <v>#REF!</v>
      </c>
      <c r="EG894" s="59" t="e">
        <f t="shared" si="1305"/>
        <v>#REF!</v>
      </c>
      <c r="EH894" s="59" t="e">
        <f t="shared" si="1306"/>
        <v>#REF!</v>
      </c>
      <c r="EI894" s="14" t="e">
        <f t="shared" si="1307"/>
        <v>#REF!</v>
      </c>
      <c r="EJ894" s="14" t="e">
        <f t="shared" si="1308"/>
        <v>#REF!</v>
      </c>
      <c r="EK894" s="14" t="e">
        <f t="shared" si="1309"/>
        <v>#REF!</v>
      </c>
      <c r="EL894" s="14" t="e">
        <f t="shared" si="1310"/>
        <v>#REF!</v>
      </c>
      <c r="EM894" t="e">
        <f t="shared" si="1311"/>
        <v>#REF!</v>
      </c>
      <c r="EN894" s="34" t="e">
        <f t="shared" si="1312"/>
        <v>#REF!</v>
      </c>
      <c r="EO894" s="34" t="e">
        <f t="shared" si="1313"/>
        <v>#REF!</v>
      </c>
      <c r="EP894" s="34" t="e">
        <f t="shared" si="1314"/>
        <v>#REF!</v>
      </c>
      <c r="EQ894" s="34" t="e">
        <f t="shared" si="1315"/>
        <v>#REF!</v>
      </c>
      <c r="ER894" s="59" t="e">
        <f t="shared" si="1316"/>
        <v>#REF!</v>
      </c>
      <c r="ES894" s="59" t="e">
        <f t="shared" si="1317"/>
        <v>#REF!</v>
      </c>
      <c r="ET894" s="59" t="e">
        <f t="shared" si="1318"/>
        <v>#REF!</v>
      </c>
      <c r="EU894" s="59" t="e">
        <f t="shared" si="1319"/>
        <v>#REF!</v>
      </c>
      <c r="EV894" s="14" t="e">
        <f t="shared" si="1320"/>
        <v>#REF!</v>
      </c>
      <c r="EW894" s="14" t="e">
        <f t="shared" si="1321"/>
        <v>#REF!</v>
      </c>
      <c r="EX894" s="14" t="e">
        <f t="shared" si="1322"/>
        <v>#REF!</v>
      </c>
      <c r="EY894" s="14" t="e">
        <f t="shared" si="1323"/>
        <v>#REF!</v>
      </c>
    </row>
    <row r="895" spans="1:155" x14ac:dyDescent="0.2">
      <c r="A895" s="17">
        <v>30055222</v>
      </c>
      <c r="B895" t="s">
        <v>62</v>
      </c>
      <c r="C895" t="s">
        <v>1558</v>
      </c>
      <c r="D895" t="s">
        <v>1559</v>
      </c>
      <c r="E895" t="s">
        <v>795</v>
      </c>
      <c r="F895" t="s">
        <v>66</v>
      </c>
      <c r="G895" t="s">
        <v>42</v>
      </c>
      <c r="H895" t="s">
        <v>1560</v>
      </c>
      <c r="I895" t="s">
        <v>68</v>
      </c>
      <c r="J895" s="19" t="s">
        <v>69</v>
      </c>
      <c r="K895" t="s">
        <v>70</v>
      </c>
      <c r="L895">
        <v>1953</v>
      </c>
      <c r="M895">
        <f t="shared" si="1328"/>
        <v>1953</v>
      </c>
      <c r="N895">
        <v>66</v>
      </c>
      <c r="O895" s="19">
        <f t="shared" si="1329"/>
        <v>66</v>
      </c>
      <c r="P895" t="s">
        <v>54</v>
      </c>
      <c r="Q895" s="19" t="str">
        <f t="shared" si="1234"/>
        <v>60-70</v>
      </c>
      <c r="R895" s="23">
        <v>425.8</v>
      </c>
      <c r="S895" s="15">
        <f t="shared" si="1235"/>
        <v>0.42580000000000001</v>
      </c>
      <c r="T895">
        <v>30302623</v>
      </c>
      <c r="U895" t="s">
        <v>45</v>
      </c>
      <c r="V895" t="s">
        <v>46</v>
      </c>
      <c r="W895" t="s">
        <v>47</v>
      </c>
      <c r="X895" t="s">
        <v>88</v>
      </c>
      <c r="Y895" t="s">
        <v>59</v>
      </c>
      <c r="Z895" t="s">
        <v>1561</v>
      </c>
      <c r="AA895" t="s">
        <v>1562</v>
      </c>
      <c r="AB895" t="s">
        <v>1563</v>
      </c>
      <c r="AC895">
        <v>1953</v>
      </c>
      <c r="AD895">
        <v>132</v>
      </c>
      <c r="AE895" t="str">
        <f t="shared" si="1236"/>
        <v>&gt;80</v>
      </c>
      <c r="AF895">
        <v>-37.93698569</v>
      </c>
      <c r="AG895">
        <v>145.23491189999999</v>
      </c>
      <c r="AH895" t="s">
        <v>75</v>
      </c>
      <c r="AI895" t="s">
        <v>76</v>
      </c>
      <c r="AJ895" s="33" t="s">
        <v>82</v>
      </c>
      <c r="AL895" t="s">
        <v>48</v>
      </c>
      <c r="AM895" t="s">
        <v>86</v>
      </c>
      <c r="AN895">
        <v>220</v>
      </c>
      <c r="AO895" s="69">
        <v>2</v>
      </c>
      <c r="AP895">
        <v>2</v>
      </c>
      <c r="AQ895">
        <v>4</v>
      </c>
      <c r="AR895">
        <v>0</v>
      </c>
      <c r="AS895" s="82" t="str">
        <f t="shared" si="1237"/>
        <v>Gw-4-0</v>
      </c>
      <c r="AT895" s="14">
        <f t="shared" si="1238"/>
        <v>26000</v>
      </c>
      <c r="AU895" s="81">
        <f>VLOOKUP(C895,Bushfire_Vlookup!$F$2:$H$12575,3,FALSE)</f>
        <v>525.05165399999998</v>
      </c>
      <c r="AV895" s="14">
        <f>VLOOKUP(AS895,Safety_collateral_Vlookup!$J$3:$L$20,2,FALSE)</f>
        <v>2460565.8044019579</v>
      </c>
      <c r="AW895" s="14">
        <f>VLOOKUP(AS895,Safety_collateral_Vlookup!$J$3:$L$20,3,FALSE)</f>
        <v>25000</v>
      </c>
      <c r="AX895" s="48">
        <f t="shared" si="1239"/>
        <v>2680400.9434117069</v>
      </c>
      <c r="AY895" s="48">
        <f>AZ895</f>
        <v>110000</v>
      </c>
      <c r="AZ895" s="14">
        <v>110000</v>
      </c>
      <c r="BA895" s="16">
        <f t="shared" si="1241"/>
        <v>24.367281303742789</v>
      </c>
      <c r="BB895" t="e">
        <f>IF(BA895&lt;=#REF!,#REF!,IF(BA895&lt;=#REF!,#REF!,IF(BA895&lt;=#REF!,#REF!,IF(BA895&lt;=#REF!,#REF!,#REF!))))</f>
        <v>#REF!</v>
      </c>
      <c r="BC895" s="51">
        <v>5</v>
      </c>
      <c r="BD895" s="21">
        <v>70</v>
      </c>
      <c r="BE895" s="21">
        <v>6.4399999999999999E-2</v>
      </c>
      <c r="BF895" s="26">
        <f t="shared" si="1242"/>
        <v>7174.8812106213763</v>
      </c>
      <c r="BG895" s="21">
        <v>7</v>
      </c>
      <c r="BH895" s="21">
        <f t="shared" si="1243"/>
        <v>10.5</v>
      </c>
      <c r="BI895" s="28">
        <f t="shared" si="1244"/>
        <v>1.1390624999999999E-6</v>
      </c>
      <c r="BJ895" s="27">
        <f t="shared" si="1245"/>
        <v>1.1390624999999999E-6</v>
      </c>
      <c r="BK895" s="28">
        <f t="shared" si="1246"/>
        <v>1.7463268216136603E-5</v>
      </c>
      <c r="BL895" s="35">
        <f t="shared" si="1247"/>
        <v>4.2553236910531115E-4</v>
      </c>
      <c r="BM895" s="21" t="str">
        <f t="shared" si="1248"/>
        <v>Cr1</v>
      </c>
      <c r="BN895" s="51">
        <v>1</v>
      </c>
      <c r="BO895" s="21">
        <v>0</v>
      </c>
      <c r="BP895" s="50" t="s">
        <v>5497</v>
      </c>
      <c r="BQ895" s="14">
        <v>26000</v>
      </c>
      <c r="BR895">
        <f>IFERROR(VLOOKUP(AO895,'Model Failure data- Lines'!$A$37:$E$41,3,FALSE),'Model Failure data- Lines'!$C$37)</f>
        <v>5.2310000000000009E-2</v>
      </c>
      <c r="BS895" s="14">
        <f t="shared" si="1249"/>
        <v>140211.77334986642</v>
      </c>
      <c r="BT895" s="34">
        <f t="shared" si="1327"/>
        <v>98114.546368945856</v>
      </c>
      <c r="BU895" s="34">
        <f t="shared" si="1250"/>
        <v>1.4290620355377266</v>
      </c>
      <c r="BV895" s="54">
        <f t="shared" si="1251"/>
        <v>42097.226980920561</v>
      </c>
      <c r="BW895">
        <f>IFERROR(VLOOKUP(AO895,'Model Failure data- Lines'!$A$37:$E$41,4,FALSE),'Model Failure data- Lines'!$D$37)</f>
        <v>5.571000000000001E-2</v>
      </c>
      <c r="BX895" s="14">
        <f t="shared" si="1252"/>
        <v>149325.1365574662</v>
      </c>
      <c r="BY895" s="34">
        <f t="shared" si="1253"/>
        <v>87513.310992582061</v>
      </c>
      <c r="BZ895" s="71">
        <f t="shared" si="1254"/>
        <v>1.706313415225754</v>
      </c>
      <c r="CA895" s="71">
        <f t="shared" si="1255"/>
        <v>61811.825564884144</v>
      </c>
      <c r="CB895" s="56">
        <v>2</v>
      </c>
      <c r="CC895">
        <f>IFERROR(VLOOKUP(AO895,'Model Failure data- Lines'!$A$37:$E$41,5,FALSE),'Model Failure data- Lines'!$E$37)</f>
        <v>6.1850000000000002E-2</v>
      </c>
      <c r="CD895" s="14">
        <f t="shared" si="1256"/>
        <v>165782.79835001408</v>
      </c>
      <c r="CE895" s="34">
        <f t="shared" si="1257"/>
        <v>69623.450917130744</v>
      </c>
      <c r="CF895" s="34">
        <f t="shared" si="1258"/>
        <v>2.3811344621130162</v>
      </c>
      <c r="CG895" s="54">
        <f t="shared" si="1259"/>
        <v>96159.34743288334</v>
      </c>
      <c r="CH895" t="e">
        <f>IFERROR(VLOOKUP(AO895,'Model Failure data- Lines'!#REF!,3,FALSE),'Model Failure data- Lines'!#REF!)</f>
        <v>#REF!</v>
      </c>
      <c r="CI895" s="14" t="e">
        <f t="shared" si="1260"/>
        <v>#REF!</v>
      </c>
      <c r="CJ895" s="34">
        <f t="shared" si="1261"/>
        <v>94108.861710505385</v>
      </c>
      <c r="CK895" s="34" t="e">
        <f t="shared" si="1262"/>
        <v>#REF!</v>
      </c>
      <c r="CL895" s="54" t="e">
        <f t="shared" si="1263"/>
        <v>#REF!</v>
      </c>
      <c r="CM895" t="e">
        <f>IFERROR(VLOOKUP(AO895,'Model Failure data- Lines'!#REF!,4,FALSE),'Model Failure data- Lines'!#REF!)</f>
        <v>#REF!</v>
      </c>
      <c r="CN895" s="14" t="e">
        <f t="shared" si="1264"/>
        <v>#REF!</v>
      </c>
      <c r="CO895" s="34">
        <f t="shared" si="1265"/>
        <v>80513.4350222457</v>
      </c>
      <c r="CP895" s="34" t="e">
        <f t="shared" si="1266"/>
        <v>#REF!</v>
      </c>
      <c r="CQ895" s="54" t="e">
        <f t="shared" si="1267"/>
        <v>#REF!</v>
      </c>
      <c r="CR895" t="e">
        <f>IFERROR(VLOOKUP(AO895,'Model Failure data- Lines'!#REF!,5,FALSE),'Model Failure data- Lines'!#REF!)</f>
        <v>#REF!</v>
      </c>
      <c r="CS895" s="14" t="e">
        <f t="shared" si="1268"/>
        <v>#REF!</v>
      </c>
      <c r="CT895" s="34">
        <f t="shared" si="1269"/>
        <v>58931.029264376193</v>
      </c>
      <c r="CU895" s="34" t="e">
        <f t="shared" si="1270"/>
        <v>#REF!</v>
      </c>
      <c r="CV895" s="54" t="e">
        <f t="shared" si="1271"/>
        <v>#REF!</v>
      </c>
      <c r="CW895" t="s">
        <v>1563</v>
      </c>
      <c r="CZ895">
        <f t="shared" si="1272"/>
        <v>61811.825564884151</v>
      </c>
      <c r="DA895" s="34">
        <f t="shared" si="1273"/>
        <v>1545.5068200000003</v>
      </c>
      <c r="DB895" s="34">
        <f t="shared" si="1274"/>
        <v>31.210419696510783</v>
      </c>
      <c r="DC895" s="34">
        <f t="shared" si="1275"/>
        <v>146262.35506776971</v>
      </c>
      <c r="DD895" s="9">
        <f t="shared" si="1276"/>
        <v>1486.0642500000001</v>
      </c>
      <c r="DE895" s="59">
        <f t="shared" si="1277"/>
        <v>1.0349944126153391E-2</v>
      </c>
      <c r="DF895" s="59">
        <f t="shared" si="1278"/>
        <v>2.0900981854786238E-4</v>
      </c>
      <c r="DG895" s="59">
        <f t="shared" si="1279"/>
        <v>0.97948917670322821</v>
      </c>
      <c r="DH895" s="59">
        <f t="shared" si="1280"/>
        <v>9.9518693520705675E-3</v>
      </c>
      <c r="DI895" s="14">
        <f t="shared" si="1281"/>
        <v>639.7489409320907</v>
      </c>
      <c r="DJ895" s="14">
        <f t="shared" si="1282"/>
        <v>12.919278445428558</v>
      </c>
      <c r="DK895" s="14">
        <f t="shared" si="1283"/>
        <v>60544.014133071927</v>
      </c>
      <c r="DL895" s="14">
        <f t="shared" si="1284"/>
        <v>615.14321243470249</v>
      </c>
      <c r="DM895">
        <f t="shared" si="1285"/>
        <v>96159.34743288334</v>
      </c>
      <c r="DN895" s="34">
        <f t="shared" si="1286"/>
        <v>1715.8427000000001</v>
      </c>
      <c r="DO895" s="34">
        <f t="shared" si="1287"/>
        <v>34.650232601493293</v>
      </c>
      <c r="DP895" s="34">
        <f t="shared" si="1288"/>
        <v>162382.45666741257</v>
      </c>
      <c r="DQ895" s="9">
        <f t="shared" si="1289"/>
        <v>1649.8487499999999</v>
      </c>
      <c r="DR895" s="59">
        <f t="shared" si="1290"/>
        <v>1.034994412615339E-2</v>
      </c>
      <c r="DS895" s="59">
        <f t="shared" si="1291"/>
        <v>2.0900981854786232E-4</v>
      </c>
      <c r="DT895" s="59">
        <f t="shared" si="1292"/>
        <v>0.97948917670322799</v>
      </c>
      <c r="DU895" s="59">
        <f t="shared" si="1293"/>
        <v>9.9518693520705657E-3</v>
      </c>
      <c r="DV895" s="14">
        <f t="shared" si="1294"/>
        <v>995.24387313771399</v>
      </c>
      <c r="DW895" s="14">
        <f t="shared" si="1295"/>
        <v>20.098247758627799</v>
      </c>
      <c r="DX895" s="14">
        <f t="shared" si="1296"/>
        <v>94187.04004935456</v>
      </c>
      <c r="DY895" s="14">
        <f t="shared" si="1297"/>
        <v>956.96526263241719</v>
      </c>
      <c r="DZ895" s="34" t="e">
        <f t="shared" si="1298"/>
        <v>#REF!</v>
      </c>
      <c r="EA895" s="34" t="e">
        <f t="shared" si="1299"/>
        <v>#REF!</v>
      </c>
      <c r="EB895" s="34" t="e">
        <f t="shared" si="1300"/>
        <v>#REF!</v>
      </c>
      <c r="EC895" s="34" t="e">
        <f t="shared" si="1301"/>
        <v>#REF!</v>
      </c>
      <c r="ED895" s="34" t="e">
        <f t="shared" si="1302"/>
        <v>#REF!</v>
      </c>
      <c r="EE895" s="59" t="e">
        <f t="shared" si="1303"/>
        <v>#REF!</v>
      </c>
      <c r="EF895" s="59" t="e">
        <f t="shared" si="1304"/>
        <v>#REF!</v>
      </c>
      <c r="EG895" s="59" t="e">
        <f t="shared" si="1305"/>
        <v>#REF!</v>
      </c>
      <c r="EH895" s="59" t="e">
        <f t="shared" si="1306"/>
        <v>#REF!</v>
      </c>
      <c r="EI895" s="14" t="e">
        <f t="shared" si="1307"/>
        <v>#REF!</v>
      </c>
      <c r="EJ895" s="14" t="e">
        <f t="shared" si="1308"/>
        <v>#REF!</v>
      </c>
      <c r="EK895" s="14" t="e">
        <f t="shared" si="1309"/>
        <v>#REF!</v>
      </c>
      <c r="EL895" s="14" t="e">
        <f t="shared" si="1310"/>
        <v>#REF!</v>
      </c>
      <c r="EM895" t="e">
        <f t="shared" si="1311"/>
        <v>#REF!</v>
      </c>
      <c r="EN895" s="34" t="e">
        <f t="shared" si="1312"/>
        <v>#REF!</v>
      </c>
      <c r="EO895" s="34" t="e">
        <f t="shared" si="1313"/>
        <v>#REF!</v>
      </c>
      <c r="EP895" s="34" t="e">
        <f t="shared" si="1314"/>
        <v>#REF!</v>
      </c>
      <c r="EQ895" s="34" t="e">
        <f t="shared" si="1315"/>
        <v>#REF!</v>
      </c>
      <c r="ER895" s="59" t="e">
        <f t="shared" si="1316"/>
        <v>#REF!</v>
      </c>
      <c r="ES895" s="59" t="e">
        <f t="shared" si="1317"/>
        <v>#REF!</v>
      </c>
      <c r="ET895" s="59" t="e">
        <f t="shared" si="1318"/>
        <v>#REF!</v>
      </c>
      <c r="EU895" s="59" t="e">
        <f t="shared" si="1319"/>
        <v>#REF!</v>
      </c>
      <c r="EV895" s="14" t="e">
        <f t="shared" si="1320"/>
        <v>#REF!</v>
      </c>
      <c r="EW895" s="14" t="e">
        <f t="shared" si="1321"/>
        <v>#REF!</v>
      </c>
      <c r="EX895" s="14" t="e">
        <f t="shared" si="1322"/>
        <v>#REF!</v>
      </c>
      <c r="EY895" s="14" t="e">
        <f t="shared" si="1323"/>
        <v>#REF!</v>
      </c>
    </row>
    <row r="896" spans="1:155" x14ac:dyDescent="0.2">
      <c r="A896" s="17">
        <v>30105002</v>
      </c>
      <c r="B896" t="s">
        <v>62</v>
      </c>
      <c r="C896" t="s">
        <v>2360</v>
      </c>
      <c r="D896" t="s">
        <v>2361</v>
      </c>
      <c r="E896" t="s">
        <v>1129</v>
      </c>
      <c r="F896" t="s">
        <v>66</v>
      </c>
      <c r="G896" t="s">
        <v>42</v>
      </c>
      <c r="H896" t="s">
        <v>2362</v>
      </c>
      <c r="I896" t="s">
        <v>68</v>
      </c>
      <c r="J896" s="19" t="s">
        <v>69</v>
      </c>
      <c r="K896" t="s">
        <v>70</v>
      </c>
      <c r="L896">
        <v>1962</v>
      </c>
      <c r="M896">
        <f t="shared" si="1328"/>
        <v>1962</v>
      </c>
      <c r="N896">
        <v>57</v>
      </c>
      <c r="O896" s="19">
        <f t="shared" si="1329"/>
        <v>57</v>
      </c>
      <c r="P896" t="s">
        <v>80</v>
      </c>
      <c r="Q896" s="19" t="str">
        <f t="shared" si="1234"/>
        <v>50-60</v>
      </c>
      <c r="R896" s="23">
        <v>134</v>
      </c>
      <c r="S896" s="15">
        <f t="shared" si="1235"/>
        <v>0.13400000000000001</v>
      </c>
      <c r="T896">
        <v>30368857</v>
      </c>
      <c r="U896" t="s">
        <v>45</v>
      </c>
      <c r="V896" t="s">
        <v>46</v>
      </c>
      <c r="W896" s="20" t="s">
        <v>87</v>
      </c>
      <c r="X896" t="s">
        <v>88</v>
      </c>
      <c r="Y896" t="s">
        <v>2363</v>
      </c>
      <c r="Z896" t="s">
        <v>2364</v>
      </c>
      <c r="AA896" t="s">
        <v>2365</v>
      </c>
      <c r="AB896" t="s">
        <v>784</v>
      </c>
      <c r="AC896">
        <v>1962</v>
      </c>
      <c r="AD896">
        <v>114</v>
      </c>
      <c r="AE896" t="str">
        <f t="shared" si="1236"/>
        <v>&gt;80</v>
      </c>
      <c r="AF896">
        <v>-37.933494340000003</v>
      </c>
      <c r="AG896">
        <v>145.23017290000001</v>
      </c>
      <c r="AH896" t="s">
        <v>75</v>
      </c>
      <c r="AI896" t="s">
        <v>76</v>
      </c>
      <c r="AJ896" s="33" t="s">
        <v>82</v>
      </c>
      <c r="AL896" t="s">
        <v>48</v>
      </c>
      <c r="AM896" t="s">
        <v>86</v>
      </c>
      <c r="AN896">
        <v>220</v>
      </c>
      <c r="AO896" s="69">
        <v>2</v>
      </c>
      <c r="AP896">
        <v>2</v>
      </c>
      <c r="AQ896">
        <v>0</v>
      </c>
      <c r="AR896">
        <v>1</v>
      </c>
      <c r="AS896" s="82" t="str">
        <f t="shared" si="1237"/>
        <v>Gw-0-1</v>
      </c>
      <c r="AT896" s="14">
        <f t="shared" si="1238"/>
        <v>26000</v>
      </c>
      <c r="AU896" s="81">
        <f>VLOOKUP(C896,Bushfire_Vlookup!$F$2:$H$12575,3,FALSE)</f>
        <v>550.20848799999999</v>
      </c>
      <c r="AV896" s="14">
        <f>VLOOKUP(AS896,Safety_collateral_Vlookup!$J$3:$L$20,2,FALSE)</f>
        <v>11570.139925214824</v>
      </c>
      <c r="AW896" s="14">
        <f>VLOOKUP(AS896,Safety_collateral_Vlookup!$J$3:$L$20,3,FALSE)</f>
        <v>148000</v>
      </c>
      <c r="AX896" s="48">
        <f t="shared" si="1239"/>
        <v>198590.4117569002</v>
      </c>
      <c r="AY896" s="49">
        <f t="shared" ref="AY896:AY921" si="1330">(R896/1000)*AZ896</f>
        <v>10184</v>
      </c>
      <c r="AZ896" s="14">
        <v>76000</v>
      </c>
      <c r="BA896" s="16">
        <f t="shared" si="1241"/>
        <v>19.500236818234505</v>
      </c>
      <c r="BB896" t="e">
        <f>IF(BA896&lt;=#REF!,#REF!,IF(BA896&lt;=#REF!,#REF!,IF(BA896&lt;=#REF!,#REF!,IF(BA896&lt;=#REF!,#REF!,#REF!))))</f>
        <v>#REF!</v>
      </c>
      <c r="BC896" s="51">
        <v>5</v>
      </c>
      <c r="BD896" s="21">
        <v>70</v>
      </c>
      <c r="BE896" s="21">
        <v>6.4399999999999999E-2</v>
      </c>
      <c r="BF896" s="26">
        <f t="shared" si="1242"/>
        <v>664.26354771789192</v>
      </c>
      <c r="BG896" s="21">
        <v>7</v>
      </c>
      <c r="BH896" s="21">
        <f t="shared" si="1243"/>
        <v>10.5</v>
      </c>
      <c r="BI896" s="28">
        <f t="shared" si="1244"/>
        <v>1.1390624999999999E-6</v>
      </c>
      <c r="BJ896" s="27">
        <f t="shared" si="1245"/>
        <v>1.1390624999999999E-6</v>
      </c>
      <c r="BK896" s="28">
        <f t="shared" si="1246"/>
        <v>1.7463268216136599E-5</v>
      </c>
      <c r="BL896" s="35">
        <f t="shared" si="1247"/>
        <v>3.405378658350113E-4</v>
      </c>
      <c r="BM896" s="21" t="str">
        <f t="shared" si="1248"/>
        <v>Cr1</v>
      </c>
      <c r="BN896" s="51">
        <v>1</v>
      </c>
      <c r="BO896" s="21">
        <v>0</v>
      </c>
      <c r="BP896" s="50" t="s">
        <v>5497</v>
      </c>
      <c r="BQ896" s="14">
        <v>26000</v>
      </c>
      <c r="BR896">
        <f>IFERROR(VLOOKUP(AO896,'Model Failure data- Lines'!$A$37:$E$41,3,FALSE),'Model Failure data- Lines'!$C$37)</f>
        <v>5.2310000000000009E-2</v>
      </c>
      <c r="BS896" s="14">
        <f t="shared" si="1249"/>
        <v>10388.264439003451</v>
      </c>
      <c r="BT896" s="34">
        <f t="shared" si="1327"/>
        <v>9083.6230929213143</v>
      </c>
      <c r="BU896" s="34">
        <f t="shared" si="1250"/>
        <v>1.1436256582573112</v>
      </c>
      <c r="BV896" s="54">
        <f t="shared" si="1251"/>
        <v>1304.6413460821368</v>
      </c>
      <c r="BW896">
        <f>IFERROR(VLOOKUP(AO896,'Model Failure data- Lines'!$A$37:$E$41,4,FALSE),'Model Failure data- Lines'!$D$37)</f>
        <v>5.571000000000001E-2</v>
      </c>
      <c r="BX896" s="14">
        <f t="shared" si="1252"/>
        <v>11063.471838976911</v>
      </c>
      <c r="BY896" s="34">
        <f t="shared" si="1253"/>
        <v>8102.1414468041421</v>
      </c>
      <c r="BZ896" s="71">
        <f t="shared" si="1254"/>
        <v>1.365499715305619</v>
      </c>
      <c r="CA896" s="71">
        <f t="shared" si="1255"/>
        <v>2961.3303921727693</v>
      </c>
      <c r="CB896" s="57">
        <v>2</v>
      </c>
      <c r="CC896">
        <f>IFERROR(VLOOKUP(AO896,'Model Failure data- Lines'!$A$37:$E$41,5,FALSE),'Model Failure data- Lines'!$E$37)</f>
        <v>6.1850000000000002E-2</v>
      </c>
      <c r="CD896" s="14">
        <f t="shared" si="1256"/>
        <v>12282.816967164277</v>
      </c>
      <c r="CE896" s="34">
        <f t="shared" si="1257"/>
        <v>6445.8656740005408</v>
      </c>
      <c r="CF896" s="34">
        <f t="shared" si="1258"/>
        <v>1.9055341188239672</v>
      </c>
      <c r="CG896" s="54">
        <f t="shared" si="1259"/>
        <v>5836.9512931637364</v>
      </c>
      <c r="CH896" t="e">
        <f>IFERROR(VLOOKUP(AO896,'Model Failure data- Lines'!#REF!,3,FALSE),'Model Failure data- Lines'!#REF!)</f>
        <v>#REF!</v>
      </c>
      <c r="CI896" s="14" t="e">
        <f t="shared" si="1260"/>
        <v>#REF!</v>
      </c>
      <c r="CJ896" s="34">
        <f t="shared" si="1261"/>
        <v>8712.769524179881</v>
      </c>
      <c r="CK896" s="34" t="e">
        <f t="shared" si="1262"/>
        <v>#REF!</v>
      </c>
      <c r="CL896" s="54" t="e">
        <f t="shared" si="1263"/>
        <v>#REF!</v>
      </c>
      <c r="CM896" t="e">
        <f>IFERROR(VLOOKUP(AO896,'Model Failure data- Lines'!#REF!,4,FALSE),'Model Failure data- Lines'!#REF!)</f>
        <v>#REF!</v>
      </c>
      <c r="CN896" s="14" t="e">
        <f t="shared" si="1264"/>
        <v>#REF!</v>
      </c>
      <c r="CO896" s="34">
        <f t="shared" si="1265"/>
        <v>7454.0802024231843</v>
      </c>
      <c r="CP896" s="34" t="e">
        <f t="shared" si="1266"/>
        <v>#REF!</v>
      </c>
      <c r="CQ896" s="54" t="e">
        <f t="shared" si="1267"/>
        <v>#REF!</v>
      </c>
      <c r="CR896" t="e">
        <f>IFERROR(VLOOKUP(AO896,'Model Failure data- Lines'!#REF!,5,FALSE),'Model Failure data- Lines'!#REF!)</f>
        <v>#REF!</v>
      </c>
      <c r="CS896" s="14" t="e">
        <f t="shared" si="1268"/>
        <v>#REF!</v>
      </c>
      <c r="CT896" s="34">
        <f t="shared" si="1269"/>
        <v>5455.9418366218833</v>
      </c>
      <c r="CU896" s="34" t="e">
        <f t="shared" si="1270"/>
        <v>#REF!</v>
      </c>
      <c r="CV896" s="54" t="e">
        <f t="shared" si="1271"/>
        <v>#REF!</v>
      </c>
      <c r="CW896" t="s">
        <v>784</v>
      </c>
      <c r="CZ896">
        <f t="shared" si="1272"/>
        <v>2961.3303921727697</v>
      </c>
      <c r="DA896" s="34">
        <f t="shared" si="1273"/>
        <v>1545.5068200000003</v>
      </c>
      <c r="DB896" s="34">
        <f t="shared" si="1274"/>
        <v>32.705806562534164</v>
      </c>
      <c r="DC896" s="34">
        <f t="shared" si="1275"/>
        <v>687.75885241437697</v>
      </c>
      <c r="DD896" s="9">
        <f t="shared" si="1276"/>
        <v>8797.5003600000018</v>
      </c>
      <c r="DE896" s="59">
        <f t="shared" si="1277"/>
        <v>0.13969455904024067</v>
      </c>
      <c r="DF896" s="59">
        <f t="shared" si="1278"/>
        <v>2.9561973888983673E-3</v>
      </c>
      <c r="DG896" s="59">
        <f t="shared" si="1279"/>
        <v>6.2164830572567997E-2</v>
      </c>
      <c r="DH896" s="59">
        <f t="shared" si="1280"/>
        <v>0.79518441299829312</v>
      </c>
      <c r="DI896" s="14">
        <f t="shared" si="1281"/>
        <v>413.681743307038</v>
      </c>
      <c r="DJ896" s="14">
        <f t="shared" si="1282"/>
        <v>8.7542771730065194</v>
      </c>
      <c r="DK896" s="14">
        <f t="shared" si="1283"/>
        <v>184.09060209881656</v>
      </c>
      <c r="DL896" s="14">
        <f t="shared" si="1284"/>
        <v>2354.8037695939092</v>
      </c>
      <c r="DM896">
        <f t="shared" si="1285"/>
        <v>5836.9512931637364</v>
      </c>
      <c r="DN896" s="34">
        <f t="shared" si="1286"/>
        <v>1715.8427000000001</v>
      </c>
      <c r="DO896" s="34">
        <f t="shared" si="1287"/>
        <v>36.310431446647598</v>
      </c>
      <c r="DP896" s="34">
        <f t="shared" si="1288"/>
        <v>763.55923571763083</v>
      </c>
      <c r="DQ896" s="9">
        <f t="shared" si="1289"/>
        <v>9767.1045999999988</v>
      </c>
      <c r="DR896" s="59">
        <f t="shared" si="1290"/>
        <v>0.1396945590402407</v>
      </c>
      <c r="DS896" s="59">
        <f t="shared" si="1291"/>
        <v>2.9561973888983673E-3</v>
      </c>
      <c r="DT896" s="59">
        <f t="shared" si="1292"/>
        <v>6.2164830572567997E-2</v>
      </c>
      <c r="DU896" s="59">
        <f t="shared" si="1293"/>
        <v>0.79518441299829301</v>
      </c>
      <c r="DV896" s="14">
        <f t="shared" si="1294"/>
        <v>815.39033703787095</v>
      </c>
      <c r="DW896" s="14">
        <f t="shared" si="1295"/>
        <v>17.255180171977589</v>
      </c>
      <c r="DX896" s="14">
        <f t="shared" si="1296"/>
        <v>362.85308819985534</v>
      </c>
      <c r="DY896" s="14">
        <f t="shared" si="1297"/>
        <v>4641.4526877540329</v>
      </c>
      <c r="DZ896" s="34" t="e">
        <f t="shared" si="1298"/>
        <v>#REF!</v>
      </c>
      <c r="EA896" s="34" t="e">
        <f t="shared" si="1299"/>
        <v>#REF!</v>
      </c>
      <c r="EB896" s="34" t="e">
        <f t="shared" si="1300"/>
        <v>#REF!</v>
      </c>
      <c r="EC896" s="34" t="e">
        <f t="shared" si="1301"/>
        <v>#REF!</v>
      </c>
      <c r="ED896" s="34" t="e">
        <f t="shared" si="1302"/>
        <v>#REF!</v>
      </c>
      <c r="EE896" s="59" t="e">
        <f t="shared" si="1303"/>
        <v>#REF!</v>
      </c>
      <c r="EF896" s="59" t="e">
        <f t="shared" si="1304"/>
        <v>#REF!</v>
      </c>
      <c r="EG896" s="59" t="e">
        <f t="shared" si="1305"/>
        <v>#REF!</v>
      </c>
      <c r="EH896" s="59" t="e">
        <f t="shared" si="1306"/>
        <v>#REF!</v>
      </c>
      <c r="EI896" s="14" t="e">
        <f t="shared" si="1307"/>
        <v>#REF!</v>
      </c>
      <c r="EJ896" s="14" t="e">
        <f t="shared" si="1308"/>
        <v>#REF!</v>
      </c>
      <c r="EK896" s="14" t="e">
        <f t="shared" si="1309"/>
        <v>#REF!</v>
      </c>
      <c r="EL896" s="14" t="e">
        <f t="shared" si="1310"/>
        <v>#REF!</v>
      </c>
      <c r="EM896" t="e">
        <f t="shared" si="1311"/>
        <v>#REF!</v>
      </c>
      <c r="EN896" s="34" t="e">
        <f t="shared" si="1312"/>
        <v>#REF!</v>
      </c>
      <c r="EO896" s="34" t="e">
        <f t="shared" si="1313"/>
        <v>#REF!</v>
      </c>
      <c r="EP896" s="34" t="e">
        <f t="shared" si="1314"/>
        <v>#REF!</v>
      </c>
      <c r="EQ896" s="34" t="e">
        <f t="shared" si="1315"/>
        <v>#REF!</v>
      </c>
      <c r="ER896" s="59" t="e">
        <f t="shared" si="1316"/>
        <v>#REF!</v>
      </c>
      <c r="ES896" s="59" t="e">
        <f t="shared" si="1317"/>
        <v>#REF!</v>
      </c>
      <c r="ET896" s="59" t="e">
        <f t="shared" si="1318"/>
        <v>#REF!</v>
      </c>
      <c r="EU896" s="59" t="e">
        <f t="shared" si="1319"/>
        <v>#REF!</v>
      </c>
      <c r="EV896" s="14" t="e">
        <f t="shared" si="1320"/>
        <v>#REF!</v>
      </c>
      <c r="EW896" s="14" t="e">
        <f t="shared" si="1321"/>
        <v>#REF!</v>
      </c>
      <c r="EX896" s="14" t="e">
        <f t="shared" si="1322"/>
        <v>#REF!</v>
      </c>
      <c r="EY896" s="14" t="e">
        <f t="shared" si="1323"/>
        <v>#REF!</v>
      </c>
    </row>
    <row r="897" spans="1:155" x14ac:dyDescent="0.2">
      <c r="A897" s="17">
        <v>30030236</v>
      </c>
      <c r="B897" t="s">
        <v>62</v>
      </c>
      <c r="C897" t="s">
        <v>1052</v>
      </c>
      <c r="D897" t="s">
        <v>1053</v>
      </c>
      <c r="E897" t="s">
        <v>368</v>
      </c>
      <c r="F897" t="s">
        <v>66</v>
      </c>
      <c r="G897" t="s">
        <v>42</v>
      </c>
      <c r="H897" t="s">
        <v>1054</v>
      </c>
      <c r="I897" t="s">
        <v>68</v>
      </c>
      <c r="J897" s="19" t="s">
        <v>69</v>
      </c>
      <c r="K897" t="s">
        <v>70</v>
      </c>
      <c r="L897">
        <v>1962</v>
      </c>
      <c r="M897">
        <f t="shared" si="1328"/>
        <v>1962</v>
      </c>
      <c r="N897">
        <v>57</v>
      </c>
      <c r="O897" s="19">
        <f t="shared" si="1329"/>
        <v>57</v>
      </c>
      <c r="P897" t="s">
        <v>80</v>
      </c>
      <c r="Q897" s="19" t="str">
        <f t="shared" si="1234"/>
        <v>50-60</v>
      </c>
      <c r="R897" s="23">
        <v>166.1</v>
      </c>
      <c r="S897" s="15">
        <f t="shared" si="1235"/>
        <v>0.1661</v>
      </c>
      <c r="T897">
        <v>30447049</v>
      </c>
      <c r="U897" t="s">
        <v>45</v>
      </c>
      <c r="V897" t="s">
        <v>46</v>
      </c>
      <c r="W897" t="s">
        <v>47</v>
      </c>
      <c r="X897" t="s">
        <v>48</v>
      </c>
      <c r="Y897" t="s">
        <v>350</v>
      </c>
      <c r="Z897" t="s">
        <v>1055</v>
      </c>
      <c r="AA897" t="s">
        <v>1056</v>
      </c>
      <c r="AB897" t="s">
        <v>372</v>
      </c>
      <c r="AC897">
        <v>1962</v>
      </c>
      <c r="AD897">
        <v>114</v>
      </c>
      <c r="AE897" t="str">
        <f t="shared" si="1236"/>
        <v>&gt;80</v>
      </c>
      <c r="AF897">
        <v>-37.932303879999999</v>
      </c>
      <c r="AG897">
        <v>145.23039732000001</v>
      </c>
      <c r="AH897" t="s">
        <v>75</v>
      </c>
      <c r="AI897" t="s">
        <v>76</v>
      </c>
      <c r="AJ897" s="33" t="s">
        <v>82</v>
      </c>
      <c r="AL897" t="s">
        <v>78</v>
      </c>
      <c r="AM897" t="s">
        <v>79</v>
      </c>
      <c r="AN897">
        <v>220</v>
      </c>
      <c r="AO897" s="69">
        <v>2</v>
      </c>
      <c r="AP897">
        <v>2</v>
      </c>
      <c r="AQ897">
        <v>0</v>
      </c>
      <c r="AR897">
        <v>2</v>
      </c>
      <c r="AS897" s="82" t="str">
        <f t="shared" si="1237"/>
        <v>Gw-0-2</v>
      </c>
      <c r="AT897" s="14">
        <f t="shared" si="1238"/>
        <v>26000</v>
      </c>
      <c r="AU897" s="81">
        <f>VLOOKUP(C897,Bushfire_Vlookup!$F$2:$H$12575,3,FALSE)</f>
        <v>552.16463799999997</v>
      </c>
      <c r="AV897" s="14">
        <f>VLOOKUP(AS897,Safety_collateral_Vlookup!$J$3:$L$20,2,FALSE)</f>
        <v>93570.139925214826</v>
      </c>
      <c r="AW897" s="14">
        <f>VLOOKUP(AS897,Safety_collateral_Vlookup!$J$3:$L$20,3,FALSE)</f>
        <v>550000</v>
      </c>
      <c r="AX897" s="48">
        <f t="shared" si="1239"/>
        <v>715020.49896895012</v>
      </c>
      <c r="AY897" s="49">
        <f t="shared" si="1330"/>
        <v>12623.6</v>
      </c>
      <c r="AZ897" s="14">
        <v>76000</v>
      </c>
      <c r="BA897" s="16">
        <f t="shared" si="1241"/>
        <v>56.641568092220133</v>
      </c>
      <c r="BB897" t="e">
        <f>IF(BA897&lt;=#REF!,#REF!,IF(BA897&lt;=#REF!,#REF!,IF(BA897&lt;=#REF!,#REF!,IF(BA897&lt;=#REF!,#REF!,#REF!))))</f>
        <v>#REF!</v>
      </c>
      <c r="BC897" s="51">
        <v>5</v>
      </c>
      <c r="BD897" s="21">
        <v>70</v>
      </c>
      <c r="BE897" s="21">
        <v>6.4399999999999999E-2</v>
      </c>
      <c r="BF897" s="26">
        <f t="shared" si="1242"/>
        <v>823.38936773090927</v>
      </c>
      <c r="BG897" s="21">
        <v>7</v>
      </c>
      <c r="BH897" s="21">
        <f t="shared" si="1243"/>
        <v>10.5</v>
      </c>
      <c r="BI897" s="28">
        <f t="shared" si="1244"/>
        <v>1.1390624999999999E-6</v>
      </c>
      <c r="BJ897" s="27">
        <f t="shared" si="1245"/>
        <v>1.1390624999999999E-6</v>
      </c>
      <c r="BK897" s="28">
        <f t="shared" si="1246"/>
        <v>1.7463268216136599E-5</v>
      </c>
      <c r="BL897" s="35">
        <f t="shared" si="1247"/>
        <v>9.8914689577700486E-4</v>
      </c>
      <c r="BM897" s="21" t="str">
        <f t="shared" si="1248"/>
        <v>Cr1</v>
      </c>
      <c r="BN897" s="51">
        <v>1</v>
      </c>
      <c r="BO897" s="21">
        <v>0</v>
      </c>
      <c r="BP897" s="50" t="s">
        <v>5497</v>
      </c>
      <c r="BQ897" s="14">
        <v>26000</v>
      </c>
      <c r="BR897">
        <f>IFERROR(VLOOKUP(AO897,'Model Failure data- Lines'!$A$37:$E$41,3,FALSE),'Model Failure data- Lines'!$C$37)</f>
        <v>5.2310000000000009E-2</v>
      </c>
      <c r="BS897" s="14">
        <f t="shared" si="1249"/>
        <v>37402.722301065791</v>
      </c>
      <c r="BT897" s="34">
        <f t="shared" si="1327"/>
        <v>11259.625341300227</v>
      </c>
      <c r="BU897" s="34">
        <f t="shared" si="1250"/>
        <v>3.3218443036352965</v>
      </c>
      <c r="BV897" s="54">
        <f t="shared" si="1251"/>
        <v>26143.096959765564</v>
      </c>
      <c r="BW897">
        <f>IFERROR(VLOOKUP(AO897,'Model Failure data- Lines'!$A$37:$E$41,4,FALSE),'Model Failure data- Lines'!$D$37)</f>
        <v>5.571000000000001E-2</v>
      </c>
      <c r="BX897" s="14">
        <f t="shared" si="1252"/>
        <v>39833.79199756022</v>
      </c>
      <c r="BY897" s="34">
        <f t="shared" si="1253"/>
        <v>10043.027569508717</v>
      </c>
      <c r="BZ897" s="71">
        <f t="shared" si="1254"/>
        <v>3.9663131184164224</v>
      </c>
      <c r="CA897" s="71">
        <f t="shared" si="1255"/>
        <v>29790.764428051501</v>
      </c>
      <c r="CB897" s="57">
        <v>2</v>
      </c>
      <c r="CC897">
        <f>IFERROR(VLOOKUP(AO897,'Model Failure data- Lines'!$A$37:$E$41,5,FALSE),'Model Failure data- Lines'!$E$37)</f>
        <v>6.1850000000000002E-2</v>
      </c>
      <c r="CD897" s="14">
        <f t="shared" si="1256"/>
        <v>44224.017861229564</v>
      </c>
      <c r="CE897" s="34">
        <f t="shared" si="1257"/>
        <v>7989.9872272499242</v>
      </c>
      <c r="CF897" s="34">
        <f t="shared" si="1258"/>
        <v>5.5349297318527801</v>
      </c>
      <c r="CG897" s="54">
        <f t="shared" si="1259"/>
        <v>36234.030633979637</v>
      </c>
      <c r="CH897" t="e">
        <f>IFERROR(VLOOKUP(AO897,'Model Failure data- Lines'!#REF!,3,FALSE),'Model Failure data- Lines'!#REF!)</f>
        <v>#REF!</v>
      </c>
      <c r="CI897" s="14" t="e">
        <f t="shared" si="1260"/>
        <v>#REF!</v>
      </c>
      <c r="CJ897" s="34">
        <f t="shared" si="1261"/>
        <v>10799.9329698976</v>
      </c>
      <c r="CK897" s="34" t="e">
        <f t="shared" si="1262"/>
        <v>#REF!</v>
      </c>
      <c r="CL897" s="54" t="e">
        <f t="shared" si="1263"/>
        <v>#REF!</v>
      </c>
      <c r="CM897" t="e">
        <f>IFERROR(VLOOKUP(AO897,'Model Failure data- Lines'!#REF!,4,FALSE),'Model Failure data- Lines'!#REF!)</f>
        <v>#REF!</v>
      </c>
      <c r="CN897" s="14" t="e">
        <f t="shared" si="1264"/>
        <v>#REF!</v>
      </c>
      <c r="CO897" s="34">
        <f t="shared" si="1265"/>
        <v>9239.7218031529173</v>
      </c>
      <c r="CP897" s="34" t="e">
        <f t="shared" si="1266"/>
        <v>#REF!</v>
      </c>
      <c r="CQ897" s="54" t="e">
        <f t="shared" si="1267"/>
        <v>#REF!</v>
      </c>
      <c r="CR897" t="e">
        <f>IFERROR(VLOOKUP(AO897,'Model Failure data- Lines'!#REF!,5,FALSE),'Model Failure data- Lines'!#REF!)</f>
        <v>#REF!</v>
      </c>
      <c r="CS897" s="14" t="e">
        <f t="shared" si="1268"/>
        <v>#REF!</v>
      </c>
      <c r="CT897" s="34">
        <f t="shared" si="1269"/>
        <v>6762.924918379812</v>
      </c>
      <c r="CU897" s="34" t="e">
        <f t="shared" si="1270"/>
        <v>#REF!</v>
      </c>
      <c r="CV897" s="54" t="e">
        <f t="shared" si="1271"/>
        <v>#REF!</v>
      </c>
      <c r="CW897" t="s">
        <v>372</v>
      </c>
      <c r="CZ897">
        <f t="shared" si="1272"/>
        <v>29790.764428051505</v>
      </c>
      <c r="DA897" s="34">
        <f t="shared" si="1273"/>
        <v>1545.5068200000003</v>
      </c>
      <c r="DB897" s="34">
        <f t="shared" si="1274"/>
        <v>32.822085145839665</v>
      </c>
      <c r="DC897" s="34">
        <f t="shared" si="1275"/>
        <v>5562.0495924143779</v>
      </c>
      <c r="DD897" s="9">
        <f t="shared" si="1276"/>
        <v>32693.413500000002</v>
      </c>
      <c r="DE897" s="59">
        <f t="shared" si="1277"/>
        <v>3.8798887640289458E-2</v>
      </c>
      <c r="DF897" s="59">
        <f t="shared" si="1278"/>
        <v>8.2397591341165774E-4</v>
      </c>
      <c r="DG897" s="59">
        <f t="shared" si="1279"/>
        <v>0.13963143636325279</v>
      </c>
      <c r="DH897" s="59">
        <f t="shared" si="1280"/>
        <v>0.82074570008304615</v>
      </c>
      <c r="DI897" s="14">
        <f t="shared" si="1281"/>
        <v>1155.8485217623022</v>
      </c>
      <c r="DJ897" s="14">
        <f t="shared" si="1282"/>
        <v>24.54687233083526</v>
      </c>
      <c r="DK897" s="14">
        <f t="shared" si="1283"/>
        <v>4159.7272274481284</v>
      </c>
      <c r="DL897" s="14">
        <f t="shared" si="1284"/>
        <v>24450.641806510237</v>
      </c>
      <c r="DM897">
        <f t="shared" si="1285"/>
        <v>36234.030633979644</v>
      </c>
      <c r="DN897" s="34">
        <f t="shared" si="1286"/>
        <v>1715.8427000000001</v>
      </c>
      <c r="DO897" s="34">
        <f t="shared" si="1287"/>
        <v>36.439525511940097</v>
      </c>
      <c r="DP897" s="34">
        <f t="shared" si="1288"/>
        <v>6175.0631357176308</v>
      </c>
      <c r="DQ897" s="9">
        <f t="shared" si="1289"/>
        <v>36296.672500000001</v>
      </c>
      <c r="DR897" s="59">
        <f t="shared" si="1290"/>
        <v>3.8798887640289464E-2</v>
      </c>
      <c r="DS897" s="59">
        <f t="shared" si="1291"/>
        <v>8.2397591341165774E-4</v>
      </c>
      <c r="DT897" s="59">
        <f t="shared" si="1292"/>
        <v>0.13963143636325279</v>
      </c>
      <c r="DU897" s="59">
        <f t="shared" si="1293"/>
        <v>0.82074570008304626</v>
      </c>
      <c r="DV897" s="14">
        <f t="shared" si="1294"/>
        <v>1405.8400833225824</v>
      </c>
      <c r="DW897" s="14">
        <f t="shared" si="1295"/>
        <v>29.855968488219361</v>
      </c>
      <c r="DX897" s="14">
        <f t="shared" si="1296"/>
        <v>5059.4097426526805</v>
      </c>
      <c r="DY897" s="14">
        <f t="shared" si="1297"/>
        <v>29738.924839516163</v>
      </c>
      <c r="DZ897" s="34" t="e">
        <f t="shared" si="1298"/>
        <v>#REF!</v>
      </c>
      <c r="EA897" s="34" t="e">
        <f t="shared" si="1299"/>
        <v>#REF!</v>
      </c>
      <c r="EB897" s="34" t="e">
        <f t="shared" si="1300"/>
        <v>#REF!</v>
      </c>
      <c r="EC897" s="34" t="e">
        <f t="shared" si="1301"/>
        <v>#REF!</v>
      </c>
      <c r="ED897" s="34" t="e">
        <f t="shared" si="1302"/>
        <v>#REF!</v>
      </c>
      <c r="EE897" s="59" t="e">
        <f t="shared" si="1303"/>
        <v>#REF!</v>
      </c>
      <c r="EF897" s="59" t="e">
        <f t="shared" si="1304"/>
        <v>#REF!</v>
      </c>
      <c r="EG897" s="59" t="e">
        <f t="shared" si="1305"/>
        <v>#REF!</v>
      </c>
      <c r="EH897" s="59" t="e">
        <f t="shared" si="1306"/>
        <v>#REF!</v>
      </c>
      <c r="EI897" s="14" t="e">
        <f t="shared" si="1307"/>
        <v>#REF!</v>
      </c>
      <c r="EJ897" s="14" t="e">
        <f t="shared" si="1308"/>
        <v>#REF!</v>
      </c>
      <c r="EK897" s="14" t="e">
        <f t="shared" si="1309"/>
        <v>#REF!</v>
      </c>
      <c r="EL897" s="14" t="e">
        <f t="shared" si="1310"/>
        <v>#REF!</v>
      </c>
      <c r="EM897" t="e">
        <f t="shared" si="1311"/>
        <v>#REF!</v>
      </c>
      <c r="EN897" s="34" t="e">
        <f t="shared" si="1312"/>
        <v>#REF!</v>
      </c>
      <c r="EO897" s="34" t="e">
        <f t="shared" si="1313"/>
        <v>#REF!</v>
      </c>
      <c r="EP897" s="34" t="e">
        <f t="shared" si="1314"/>
        <v>#REF!</v>
      </c>
      <c r="EQ897" s="34" t="e">
        <f t="shared" si="1315"/>
        <v>#REF!</v>
      </c>
      <c r="ER897" s="59" t="e">
        <f t="shared" si="1316"/>
        <v>#REF!</v>
      </c>
      <c r="ES897" s="59" t="e">
        <f t="shared" si="1317"/>
        <v>#REF!</v>
      </c>
      <c r="ET897" s="59" t="e">
        <f t="shared" si="1318"/>
        <v>#REF!</v>
      </c>
      <c r="EU897" s="59" t="e">
        <f t="shared" si="1319"/>
        <v>#REF!</v>
      </c>
      <c r="EV897" s="14" t="e">
        <f t="shared" si="1320"/>
        <v>#REF!</v>
      </c>
      <c r="EW897" s="14" t="e">
        <f t="shared" si="1321"/>
        <v>#REF!</v>
      </c>
      <c r="EX897" s="14" t="e">
        <f t="shared" si="1322"/>
        <v>#REF!</v>
      </c>
      <c r="EY897" s="14" t="e">
        <f t="shared" si="1323"/>
        <v>#REF!</v>
      </c>
    </row>
    <row r="898" spans="1:155" x14ac:dyDescent="0.2">
      <c r="A898" s="17">
        <v>30126066</v>
      </c>
      <c r="B898" t="s">
        <v>62</v>
      </c>
      <c r="C898" t="s">
        <v>2567</v>
      </c>
      <c r="D898" t="s">
        <v>2568</v>
      </c>
      <c r="E898" t="s">
        <v>960</v>
      </c>
      <c r="F898" t="s">
        <v>66</v>
      </c>
      <c r="G898" t="s">
        <v>42</v>
      </c>
      <c r="H898" t="s">
        <v>2569</v>
      </c>
      <c r="I898" t="s">
        <v>68</v>
      </c>
      <c r="J898" s="19" t="s">
        <v>69</v>
      </c>
      <c r="K898" t="s">
        <v>70</v>
      </c>
      <c r="L898">
        <v>1962</v>
      </c>
      <c r="M898">
        <f t="shared" si="1328"/>
        <v>1962</v>
      </c>
      <c r="N898">
        <v>57</v>
      </c>
      <c r="O898" s="19">
        <f t="shared" si="1329"/>
        <v>57</v>
      </c>
      <c r="P898" t="s">
        <v>80</v>
      </c>
      <c r="Q898" s="19" t="str">
        <f t="shared" ref="Q898:Q961" si="1331">IF(O898&lt;10,"0-10",IF(O898&lt;20,"10-20",IF(O898&lt;30,"20-30",IF(O898&lt;40,"30-40",IF(O898&lt;50,"40-50",IF(O898&lt;60,"50-60","60-70"))))))</f>
        <v>50-60</v>
      </c>
      <c r="R898" s="23">
        <v>165.9</v>
      </c>
      <c r="S898" s="15">
        <f t="shared" ref="S898:S961" si="1332">R898/1000</f>
        <v>0.16589999999999999</v>
      </c>
      <c r="T898">
        <v>30284256</v>
      </c>
      <c r="U898" t="s">
        <v>45</v>
      </c>
      <c r="V898" t="s">
        <v>46</v>
      </c>
      <c r="W898" t="s">
        <v>47</v>
      </c>
      <c r="X898" t="s">
        <v>48</v>
      </c>
      <c r="Y898" t="s">
        <v>340</v>
      </c>
      <c r="Z898" t="s">
        <v>2570</v>
      </c>
      <c r="AA898" t="s">
        <v>2571</v>
      </c>
      <c r="AB898" t="s">
        <v>1725</v>
      </c>
      <c r="AC898">
        <v>1962</v>
      </c>
      <c r="AD898">
        <v>114</v>
      </c>
      <c r="AE898" t="str">
        <f t="shared" ref="AE898:AE961" si="1333">IF(AD898&lt;=10,"&lt;10",IF(AD898&lt;=20,"20",IF(AD898&lt;=30,"&lt;30",IF(AD898&lt;=40,"&lt;40",IF(AD898&lt;=50,"&lt;50",IF(AD898&lt;=60,"&lt;60",IF(AD898&lt;=70,"&lt;70",IF(AD898&lt;=80,"&lt;80","&gt;80"))))))))</f>
        <v>&gt;80</v>
      </c>
      <c r="AF898">
        <v>-37.930836229999997</v>
      </c>
      <c r="AG898">
        <v>145.23067062999999</v>
      </c>
      <c r="AH898" t="s">
        <v>75</v>
      </c>
      <c r="AI898" t="s">
        <v>76</v>
      </c>
      <c r="AJ898" s="33" t="s">
        <v>82</v>
      </c>
      <c r="AL898" t="s">
        <v>48</v>
      </c>
      <c r="AM898" t="s">
        <v>86</v>
      </c>
      <c r="AN898">
        <v>220</v>
      </c>
      <c r="AO898" s="69">
        <v>2</v>
      </c>
      <c r="AP898">
        <v>2</v>
      </c>
      <c r="AQ898">
        <v>0</v>
      </c>
      <c r="AR898">
        <v>1</v>
      </c>
      <c r="AS898" s="82" t="str">
        <f t="shared" ref="AS898:AS961" si="1334">"Gw"&amp;"-"&amp;AQ898&amp;"-"&amp;AR898</f>
        <v>Gw-0-1</v>
      </c>
      <c r="AT898" s="14">
        <f t="shared" ref="AT898:AT961" si="1335">BQ898</f>
        <v>26000</v>
      </c>
      <c r="AU898" s="81">
        <f>VLOOKUP(C898,Bushfire_Vlookup!$F$2:$H$12575,3,FALSE)</f>
        <v>552.16463799999997</v>
      </c>
      <c r="AV898" s="14">
        <f>VLOOKUP(AS898,Safety_collateral_Vlookup!$J$3:$L$20,2,FALSE)</f>
        <v>11570.139925214824</v>
      </c>
      <c r="AW898" s="14">
        <f>VLOOKUP(AS898,Safety_collateral_Vlookup!$J$3:$L$20,3,FALSE)</f>
        <v>148000</v>
      </c>
      <c r="AX898" s="48">
        <f t="shared" ref="AX898:AX961" si="1336">(AT898+AU898+AV898+AW898)*1.067</f>
        <v>198592.49896895021</v>
      </c>
      <c r="AY898" s="49">
        <f t="shared" si="1330"/>
        <v>12608.4</v>
      </c>
      <c r="AZ898" s="14">
        <v>76000</v>
      </c>
      <c r="BA898" s="16">
        <f t="shared" ref="BA898:BA961" si="1337">AX898/AY898</f>
        <v>15.750808902711702</v>
      </c>
      <c r="BB898" t="e">
        <f>IF(BA898&lt;=#REF!,#REF!,IF(BA898&lt;=#REF!,#REF!,IF(BA898&lt;=#REF!,#REF!,IF(BA898&lt;=#REF!,#REF!,#REF!))))</f>
        <v>#REF!</v>
      </c>
      <c r="BC898" s="51">
        <v>5</v>
      </c>
      <c r="BD898" s="21">
        <v>70</v>
      </c>
      <c r="BE898" s="21">
        <v>6.4399999999999999E-2</v>
      </c>
      <c r="BF898" s="26">
        <f t="shared" ref="BF898:BF961" si="1338">PMT(BE898,BD898,-AY898)</f>
        <v>822.39792959998692</v>
      </c>
      <c r="BG898" s="21">
        <v>7</v>
      </c>
      <c r="BH898" s="21">
        <f t="shared" ref="BH898:BH961" si="1339">BD898-IF(AO898=1,0.95*BD898,IF(AO898=2,0.85*BD898,IF(AO898=3,0.6*BD898,IF(AO898=4,0.22*BD898,0.08*BD898))))</f>
        <v>10.5</v>
      </c>
      <c r="BI898" s="28">
        <f t="shared" ref="BI898:BI961" si="1340">BG898*(BH898^(BG898-1))/(BD898^BG898)</f>
        <v>1.1390624999999999E-6</v>
      </c>
      <c r="BJ898" s="27">
        <f t="shared" ref="BJ898:BJ961" si="1341">BI898</f>
        <v>1.1390624999999999E-6</v>
      </c>
      <c r="BK898" s="28">
        <f t="shared" ref="BK898:BK961" si="1342">(BI898*AY898)/BF898</f>
        <v>1.7463268216136603E-5</v>
      </c>
      <c r="BL898" s="35">
        <f t="shared" ref="BL898:BL961" si="1343">(BI898*AX898)/BF898</f>
        <v>2.7506060048916668E-4</v>
      </c>
      <c r="BM898" s="21" t="str">
        <f t="shared" ref="BM898:BM961" si="1344">IF(BL898&lt;=0.3,"Cr1",IF(BL898&lt;=1,"Cr2",IF(BL898&lt;=3,"Cr3",IF(BL898&lt;=10,"Cr4","Cr5"))))</f>
        <v>Cr1</v>
      </c>
      <c r="BN898" s="51">
        <v>1</v>
      </c>
      <c r="BO898" s="21">
        <v>0</v>
      </c>
      <c r="BP898" s="50" t="s">
        <v>5497</v>
      </c>
      <c r="BQ898" s="14">
        <v>26000</v>
      </c>
      <c r="BR898">
        <f>IFERROR(VLOOKUP(AO898,'Model Failure data- Lines'!$A$37:$E$41,3,FALSE),'Model Failure data- Lines'!$C$37)</f>
        <v>5.2310000000000009E-2</v>
      </c>
      <c r="BS898" s="14">
        <f t="shared" ref="BS898:BS961" si="1345">($AX898)*BR898</f>
        <v>10388.373621065788</v>
      </c>
      <c r="BT898" s="34">
        <f t="shared" si="1327"/>
        <v>11246.067694892881</v>
      </c>
      <c r="BU898" s="34">
        <f t="shared" ref="BU898:BU961" si="1346">BS898/BT898</f>
        <v>0.92373386884229824</v>
      </c>
      <c r="BV898" s="54">
        <f t="shared" ref="BV898:BV961" si="1347">BS898-BT898</f>
        <v>-857.69407382709323</v>
      </c>
      <c r="BW898">
        <f>IFERROR(VLOOKUP(AO898,'Model Failure data- Lines'!$A$37:$E$41,4,FALSE),'Model Failure data- Lines'!$D$37)</f>
        <v>5.571000000000001E-2</v>
      </c>
      <c r="BX898" s="14">
        <f t="shared" ref="BX898:BX961" si="1348">($AX898)*BW898</f>
        <v>11063.588117560219</v>
      </c>
      <c r="BY898" s="34">
        <f t="shared" ref="BY898:BY961" si="1349">$AY898/1.0468^5</f>
        <v>10030.934821080651</v>
      </c>
      <c r="BZ898" s="71">
        <f t="shared" ref="BZ898:BZ961" si="1350">BX898/BY898</f>
        <v>1.1029468653618784</v>
      </c>
      <c r="CA898" s="71">
        <f t="shared" ref="CA898:CA961" si="1351">BX898-BY898</f>
        <v>1032.6532964795679</v>
      </c>
      <c r="CB898" s="57">
        <v>2</v>
      </c>
      <c r="CC898">
        <f>IFERROR(VLOOKUP(AO898,'Model Failure data- Lines'!$A$37:$E$41,5,FALSE),'Model Failure data- Lines'!$E$37)</f>
        <v>6.1850000000000002E-2</v>
      </c>
      <c r="CD898" s="14">
        <f t="shared" ref="CD898:CD961" si="1352">($AX898)*CC898</f>
        <v>12282.946061229572</v>
      </c>
      <c r="CE898" s="34">
        <f t="shared" ref="CE898:CE961" si="1353">$AY898/1.0468^10</f>
        <v>7980.3665322141023</v>
      </c>
      <c r="CF898" s="34">
        <f t="shared" ref="CF898:CF961" si="1354">CD898/CE898</f>
        <v>1.5391456033563593</v>
      </c>
      <c r="CG898" s="54">
        <f t="shared" ref="CG898:CG961" si="1355">CD898-CE898</f>
        <v>4302.5795290154692</v>
      </c>
      <c r="CH898" t="e">
        <f>IFERROR(VLOOKUP(AO898,'Model Failure data- Lines'!#REF!,3,FALSE),'Model Failure data- Lines'!#REF!)</f>
        <v>#REF!</v>
      </c>
      <c r="CI898" s="14" t="e">
        <f t="shared" ref="CI898:CI961" si="1356">($AX898)*CH898</f>
        <v>#REF!</v>
      </c>
      <c r="CJ898" s="34">
        <f t="shared" ref="CJ898:CJ961" si="1357">$AY898/1.0644^2.5</f>
        <v>10786.92883627942</v>
      </c>
      <c r="CK898" s="34" t="e">
        <f t="shared" ref="CK898:CK961" si="1358">CI898/CJ898</f>
        <v>#REF!</v>
      </c>
      <c r="CL898" s="54" t="e">
        <f t="shared" ref="CL898:CL961" si="1359">CI898-CJ898</f>
        <v>#REF!</v>
      </c>
      <c r="CM898" t="e">
        <f>IFERROR(VLOOKUP(AO898,'Model Failure data- Lines'!#REF!,4,FALSE),'Model Failure data- Lines'!#REF!)</f>
        <v>#REF!</v>
      </c>
      <c r="CN898" s="14" t="e">
        <f t="shared" ref="CN898:CN961" si="1360">($AX898)*CM898</f>
        <v>#REF!</v>
      </c>
      <c r="CO898" s="34">
        <f t="shared" ref="CO898:CO961" si="1361">$AY898/1.0644^5</f>
        <v>9228.59631031348</v>
      </c>
      <c r="CP898" s="34" t="e">
        <f t="shared" ref="CP898:CP961" si="1362">CN898/CO898</f>
        <v>#REF!</v>
      </c>
      <c r="CQ898" s="54" t="e">
        <f t="shared" ref="CQ898:CQ961" si="1363">CN898-CO898</f>
        <v>#REF!</v>
      </c>
      <c r="CR898" t="e">
        <f>IFERROR(VLOOKUP(AO898,'Model Failure data- Lines'!#REF!,5,FALSE),'Model Failure data- Lines'!#REF!)</f>
        <v>#REF!</v>
      </c>
      <c r="CS898" s="14" t="e">
        <f t="shared" ref="CS898:CS961" si="1364">($AX898)*CR898</f>
        <v>#REF!</v>
      </c>
      <c r="CT898" s="34">
        <f t="shared" ref="CT898:CT961" si="1365">$AY898/1.0644^10</f>
        <v>6754.7817216087342</v>
      </c>
      <c r="CU898" s="34" t="e">
        <f t="shared" ref="CU898:CU961" si="1366">CS898/CT898</f>
        <v>#REF!</v>
      </c>
      <c r="CV898" s="54" t="e">
        <f t="shared" ref="CV898:CV961" si="1367">CS898-CT898</f>
        <v>#REF!</v>
      </c>
      <c r="CW898" t="s">
        <v>1725</v>
      </c>
      <c r="CZ898">
        <f t="shared" ref="CZ898:CZ961" si="1368">BX898*(BZ898-1)/BZ898</f>
        <v>1032.6532964795672</v>
      </c>
      <c r="DA898" s="34">
        <f t="shared" ref="DA898:DA961" si="1369">1.067*$AT898*$BW898</f>
        <v>1545.5068200000003</v>
      </c>
      <c r="DB898" s="34">
        <f t="shared" ref="DB898:DB961" si="1370">1.067*$BW898*$AU898</f>
        <v>32.822085145839665</v>
      </c>
      <c r="DC898" s="34">
        <f t="shared" ref="DC898:DC961" si="1371">1.067*$BW898*$AV898</f>
        <v>687.75885241437697</v>
      </c>
      <c r="DD898" s="9">
        <f t="shared" ref="DD898:DD961" si="1372">1.067*$BW898*$AW898</f>
        <v>8797.5003600000018</v>
      </c>
      <c r="DE898" s="59">
        <f t="shared" ref="DE898:DE961" si="1373">DA898/$BX898</f>
        <v>0.13969309084698833</v>
      </c>
      <c r="DF898" s="59">
        <f t="shared" ref="DF898:DF961" si="1374">DB898/$BX898</f>
        <v>2.966676343793401E-3</v>
      </c>
      <c r="DG898" s="59">
        <f t="shared" ref="DG898:DG961" si="1375">DC898/$BX898</f>
        <v>6.2164177218669271E-2</v>
      </c>
      <c r="DH898" s="59">
        <f t="shared" ref="DH898:DH961" si="1376">DD898/$BX898</f>
        <v>0.79517605559054894</v>
      </c>
      <c r="DI898" s="14">
        <f t="shared" ref="DI898:DI961" si="1377">DE898*$BX898*($BZ898-1)/$BZ898</f>
        <v>144.25453075856217</v>
      </c>
      <c r="DJ898" s="14">
        <f t="shared" ref="DJ898:DJ961" si="1378">DF898*$BX898*($BZ898-1)/$BZ898</f>
        <v>3.0635481060062055</v>
      </c>
      <c r="DK898" s="14">
        <f t="shared" ref="DK898:DK961" si="1379">DG898*$BX898*($BZ898-1)/$BZ898</f>
        <v>64.194042527798842</v>
      </c>
      <c r="DL898" s="14">
        <f t="shared" ref="DL898:DL961" si="1380">DH898*$BX898*($BZ898-1)/$BZ898</f>
        <v>821.14117508720005</v>
      </c>
      <c r="DM898">
        <f t="shared" ref="DM898:DM961" si="1381">CD898*(CF898-1)/CF898</f>
        <v>4302.5795290154692</v>
      </c>
      <c r="DN898" s="34">
        <f t="shared" ref="DN898:DN961" si="1382">1.067*$AT898*$CC898</f>
        <v>1715.8427000000001</v>
      </c>
      <c r="DO898" s="34">
        <f t="shared" ref="DO898:DO961" si="1383">1.067*$CC898*$AU898</f>
        <v>36.439525511940097</v>
      </c>
      <c r="DP898" s="34">
        <f t="shared" ref="DP898:DP961" si="1384">1.067*$CC898*$AV898</f>
        <v>763.55923571763083</v>
      </c>
      <c r="DQ898" s="9">
        <f t="shared" ref="DQ898:DQ961" si="1385">1.067*$CC898*$AW898</f>
        <v>9767.1045999999988</v>
      </c>
      <c r="DR898" s="59">
        <f t="shared" ref="DR898:DR961" si="1386">DN898/$CD898</f>
        <v>0.13969309084698833</v>
      </c>
      <c r="DS898" s="59">
        <f t="shared" ref="DS898:DS961" si="1387">DO898/$CD898</f>
        <v>2.9666763437934006E-3</v>
      </c>
      <c r="DT898" s="59">
        <f t="shared" ref="DT898:DT961" si="1388">DP898/$CD898</f>
        <v>6.2164177218669271E-2</v>
      </c>
      <c r="DU898" s="59">
        <f t="shared" ref="DU898:DU961" si="1389">DQ898/$CD898</f>
        <v>0.79517605559054882</v>
      </c>
      <c r="DV898" s="14">
        <f t="shared" ref="DV898:DV961" si="1390">DR898*$CD898*($CF898-1)/$CF898</f>
        <v>601.04063302315024</v>
      </c>
      <c r="DW898" s="14">
        <f t="shared" ref="DW898:DW961" si="1391">DS898*$CD898*($CF898-1)/$CF898</f>
        <v>12.764360906019943</v>
      </c>
      <c r="DX898" s="14">
        <f t="shared" ref="DX898:DX961" si="1392">DT898*$CD898*($CF898-1)/$CF898</f>
        <v>267.4663163391362</v>
      </c>
      <c r="DY898" s="14">
        <f t="shared" ref="DY898:DY961" si="1393">DU898*$CD898*($CF898-1)/$CF898</f>
        <v>3421.3082187471623</v>
      </c>
      <c r="DZ898" s="34" t="e">
        <f t="shared" ref="DZ898:DZ961" si="1394">CN898*(CP898-1)/CP898</f>
        <v>#REF!</v>
      </c>
      <c r="EA898" s="34" t="e">
        <f t="shared" ref="EA898:EA961" si="1395">1.067*$AT898*$CM898</f>
        <v>#REF!</v>
      </c>
      <c r="EB898" s="34" t="e">
        <f t="shared" ref="EB898:EB961" si="1396">1.067*$AU898*$CM898</f>
        <v>#REF!</v>
      </c>
      <c r="EC898" s="34" t="e">
        <f t="shared" ref="EC898:EC961" si="1397">1.067*$AV898*$CM898</f>
        <v>#REF!</v>
      </c>
      <c r="ED898" s="34" t="e">
        <f t="shared" ref="ED898:ED961" si="1398">1.067*$AW898*$CM898</f>
        <v>#REF!</v>
      </c>
      <c r="EE898" s="59" t="e">
        <f t="shared" ref="EE898:EE961" si="1399">EA898/$CN898</f>
        <v>#REF!</v>
      </c>
      <c r="EF898" s="59" t="e">
        <f t="shared" ref="EF898:EF961" si="1400">EB898/$CN898</f>
        <v>#REF!</v>
      </c>
      <c r="EG898" s="59" t="e">
        <f t="shared" ref="EG898:EG961" si="1401">EC898/$CN898</f>
        <v>#REF!</v>
      </c>
      <c r="EH898" s="59" t="e">
        <f t="shared" ref="EH898:EH961" si="1402">ED898/$CN898</f>
        <v>#REF!</v>
      </c>
      <c r="EI898" s="14" t="e">
        <f t="shared" ref="EI898:EI961" si="1403">EE898*$CN898*($CP898-1)/$CP898</f>
        <v>#REF!</v>
      </c>
      <c r="EJ898" s="14" t="e">
        <f t="shared" ref="EJ898:EJ961" si="1404">EF898*$CN898*($CP898-1)/$CP898</f>
        <v>#REF!</v>
      </c>
      <c r="EK898" s="14" t="e">
        <f t="shared" ref="EK898:EK961" si="1405">EG898*$CN898*($CP898-1)/$CP898</f>
        <v>#REF!</v>
      </c>
      <c r="EL898" s="14" t="e">
        <f t="shared" ref="EL898:EL961" si="1406">EH898*$CN898*($CP898-1)/$CP898</f>
        <v>#REF!</v>
      </c>
      <c r="EM898" t="e">
        <f t="shared" ref="EM898:EM961" si="1407">CS898*(CU898-1)/CU898</f>
        <v>#REF!</v>
      </c>
      <c r="EN898" s="34" t="e">
        <f t="shared" ref="EN898:EN961" si="1408">1.067*$AT898*$CR898</f>
        <v>#REF!</v>
      </c>
      <c r="EO898" s="34" t="e">
        <f t="shared" ref="EO898:EO961" si="1409">1.067*$AU898*$CR898</f>
        <v>#REF!</v>
      </c>
      <c r="EP898" s="34" t="e">
        <f t="shared" ref="EP898:EP961" si="1410">1.067*$AV898*$CR898</f>
        <v>#REF!</v>
      </c>
      <c r="EQ898" s="34" t="e">
        <f t="shared" ref="EQ898:EQ961" si="1411">1.067*$AW898*$CR898</f>
        <v>#REF!</v>
      </c>
      <c r="ER898" s="59" t="e">
        <f t="shared" ref="ER898:ER961" si="1412">EN898/$CS898</f>
        <v>#REF!</v>
      </c>
      <c r="ES898" s="59" t="e">
        <f t="shared" ref="ES898:ES961" si="1413">EO898/$CS898</f>
        <v>#REF!</v>
      </c>
      <c r="ET898" s="59" t="e">
        <f t="shared" ref="ET898:ET961" si="1414">EP898/$CS898</f>
        <v>#REF!</v>
      </c>
      <c r="EU898" s="59" t="e">
        <f t="shared" ref="EU898:EU961" si="1415">EQ898/$CS898</f>
        <v>#REF!</v>
      </c>
      <c r="EV898" s="14" t="e">
        <f t="shared" ref="EV898:EV961" si="1416">ER898*$CS898*($CU898-1)/$CU898</f>
        <v>#REF!</v>
      </c>
      <c r="EW898" s="14" t="e">
        <f t="shared" ref="EW898:EW961" si="1417">ES898*$CS898*($CU898-1)/$CU898</f>
        <v>#REF!</v>
      </c>
      <c r="EX898" s="14" t="e">
        <f t="shared" ref="EX898:EX961" si="1418">ET898*$CS898*($CU898-1)/$CU898</f>
        <v>#REF!</v>
      </c>
      <c r="EY898" s="14" t="e">
        <f t="shared" ref="EY898:EY961" si="1419">EU898*$CS898*($CU898-1)/$CU898</f>
        <v>#REF!</v>
      </c>
    </row>
    <row r="899" spans="1:155" x14ac:dyDescent="0.2">
      <c r="A899" s="17">
        <v>30006826</v>
      </c>
      <c r="B899" t="s">
        <v>62</v>
      </c>
      <c r="C899" t="s">
        <v>491</v>
      </c>
      <c r="D899" t="s">
        <v>492</v>
      </c>
      <c r="E899" t="s">
        <v>493</v>
      </c>
      <c r="F899" t="s">
        <v>66</v>
      </c>
      <c r="G899" t="s">
        <v>42</v>
      </c>
      <c r="H899" t="s">
        <v>494</v>
      </c>
      <c r="I899" t="s">
        <v>68</v>
      </c>
      <c r="J899" s="19" t="s">
        <v>69</v>
      </c>
      <c r="K899" t="s">
        <v>70</v>
      </c>
      <c r="L899">
        <v>1962</v>
      </c>
      <c r="M899">
        <f t="shared" si="1328"/>
        <v>1962</v>
      </c>
      <c r="N899">
        <v>57</v>
      </c>
      <c r="O899" s="19">
        <f t="shared" si="1329"/>
        <v>57</v>
      </c>
      <c r="P899" t="s">
        <v>80</v>
      </c>
      <c r="Q899" s="19" t="str">
        <f t="shared" si="1331"/>
        <v>50-60</v>
      </c>
      <c r="R899" s="23">
        <v>153.30000000000001</v>
      </c>
      <c r="S899" s="15">
        <f t="shared" si="1332"/>
        <v>0.15330000000000002</v>
      </c>
      <c r="T899">
        <v>30265129</v>
      </c>
      <c r="U899" t="s">
        <v>45</v>
      </c>
      <c r="V899" t="s">
        <v>46</v>
      </c>
      <c r="W899" s="20" t="s">
        <v>87</v>
      </c>
      <c r="X899" t="s">
        <v>88</v>
      </c>
      <c r="Z899" t="s">
        <v>495</v>
      </c>
      <c r="AA899" t="s">
        <v>496</v>
      </c>
      <c r="AB899" t="s">
        <v>497</v>
      </c>
      <c r="AC899">
        <v>1962</v>
      </c>
      <c r="AD899">
        <v>114</v>
      </c>
      <c r="AE899" t="str">
        <f t="shared" si="1333"/>
        <v>&gt;80</v>
      </c>
      <c r="AF899">
        <v>-37.929349680000001</v>
      </c>
      <c r="AG899">
        <v>145.23096161000001</v>
      </c>
      <c r="AH899" t="s">
        <v>75</v>
      </c>
      <c r="AI899" t="s">
        <v>76</v>
      </c>
      <c r="AJ899" s="33" t="s">
        <v>82</v>
      </c>
      <c r="AL899" t="s">
        <v>78</v>
      </c>
      <c r="AM899" t="s">
        <v>79</v>
      </c>
      <c r="AN899">
        <v>220</v>
      </c>
      <c r="AO899" s="69">
        <v>2</v>
      </c>
      <c r="AP899">
        <v>2</v>
      </c>
      <c r="AQ899">
        <v>0</v>
      </c>
      <c r="AR899">
        <v>2</v>
      </c>
      <c r="AS899" s="82" t="str">
        <f t="shared" si="1334"/>
        <v>Gw-0-2</v>
      </c>
      <c r="AT899" s="14">
        <f t="shared" si="1335"/>
        <v>26000</v>
      </c>
      <c r="AU899" s="81">
        <f>VLOOKUP(C899,Bushfire_Vlookup!$F$2:$H$12575,3,FALSE)</f>
        <v>552.16463799999997</v>
      </c>
      <c r="AV899" s="14">
        <f>VLOOKUP(AS899,Safety_collateral_Vlookup!$J$3:$L$20,2,FALSE)</f>
        <v>93570.139925214826</v>
      </c>
      <c r="AW899" s="14">
        <f>VLOOKUP(AS899,Safety_collateral_Vlookup!$J$3:$L$20,3,FALSE)</f>
        <v>550000</v>
      </c>
      <c r="AX899" s="48">
        <f t="shared" si="1336"/>
        <v>715020.49896895012</v>
      </c>
      <c r="AY899" s="49">
        <f t="shared" si="1330"/>
        <v>11650.800000000001</v>
      </c>
      <c r="AZ899" s="14">
        <v>76000</v>
      </c>
      <c r="BA899" s="16">
        <f t="shared" si="1337"/>
        <v>61.370935812901266</v>
      </c>
      <c r="BB899" t="e">
        <f>IF(BA899&lt;=#REF!,#REF!,IF(BA899&lt;=#REF!,#REF!,IF(BA899&lt;=#REF!,#REF!,IF(BA899&lt;=#REF!,#REF!,#REF!))))</f>
        <v>#REF!</v>
      </c>
      <c r="BC899" s="51">
        <v>5</v>
      </c>
      <c r="BD899" s="21">
        <v>70</v>
      </c>
      <c r="BE899" s="21">
        <v>6.4399999999999999E-2</v>
      </c>
      <c r="BF899" s="26">
        <f t="shared" si="1338"/>
        <v>759.93732735188678</v>
      </c>
      <c r="BG899" s="21">
        <v>7</v>
      </c>
      <c r="BH899" s="21">
        <f t="shared" si="1339"/>
        <v>10.5</v>
      </c>
      <c r="BI899" s="28">
        <f t="shared" si="1340"/>
        <v>1.1390624999999999E-6</v>
      </c>
      <c r="BJ899" s="27">
        <f t="shared" si="1341"/>
        <v>1.1390624999999999E-6</v>
      </c>
      <c r="BK899" s="28">
        <f t="shared" si="1342"/>
        <v>1.7463268216136603E-5</v>
      </c>
      <c r="BL899" s="35">
        <f t="shared" si="1343"/>
        <v>1.0717371127759981E-3</v>
      </c>
      <c r="BM899" s="21" t="str">
        <f t="shared" si="1344"/>
        <v>Cr1</v>
      </c>
      <c r="BN899" s="51">
        <v>1</v>
      </c>
      <c r="BO899" s="21">
        <v>0</v>
      </c>
      <c r="BP899" s="50" t="s">
        <v>5497</v>
      </c>
      <c r="BQ899" s="14">
        <v>26000</v>
      </c>
      <c r="BR899">
        <f>IFERROR(VLOOKUP(AO899,'Model Failure data- Lines'!$A$37:$E$41,3,FALSE),'Model Failure data- Lines'!$C$37)</f>
        <v>5.2310000000000009E-2</v>
      </c>
      <c r="BS899" s="14">
        <f t="shared" si="1345"/>
        <v>37402.722301065791</v>
      </c>
      <c r="BT899" s="34">
        <f t="shared" si="1327"/>
        <v>10391.935971230132</v>
      </c>
      <c r="BU899" s="34">
        <f t="shared" si="1346"/>
        <v>3.599206385086906</v>
      </c>
      <c r="BV899" s="54">
        <f t="shared" si="1347"/>
        <v>27010.786329835661</v>
      </c>
      <c r="BW899">
        <f>IFERROR(VLOOKUP(AO899,'Model Failure data- Lines'!$A$37:$E$41,4,FALSE),'Model Failure data- Lines'!$D$37)</f>
        <v>5.571000000000001E-2</v>
      </c>
      <c r="BX899" s="14">
        <f t="shared" si="1348"/>
        <v>39833.79199756022</v>
      </c>
      <c r="BY899" s="34">
        <f t="shared" si="1349"/>
        <v>9269.0916701125007</v>
      </c>
      <c r="BZ899" s="71">
        <f t="shared" si="1350"/>
        <v>4.2974860337179885</v>
      </c>
      <c r="CA899" s="71">
        <f t="shared" si="1351"/>
        <v>30564.700327447717</v>
      </c>
      <c r="CB899" s="57">
        <v>2</v>
      </c>
      <c r="CC899">
        <f>IFERROR(VLOOKUP(AO899,'Model Failure data- Lines'!$A$37:$E$41,5,FALSE),'Model Failure data- Lines'!$E$37)</f>
        <v>6.1850000000000002E-2</v>
      </c>
      <c r="CD899" s="14">
        <f t="shared" si="1352"/>
        <v>44224.017861229564</v>
      </c>
      <c r="CE899" s="34">
        <f t="shared" si="1353"/>
        <v>7374.2627449573365</v>
      </c>
      <c r="CF899" s="34">
        <f t="shared" si="1354"/>
        <v>5.9970765065932596</v>
      </c>
      <c r="CG899" s="54">
        <f t="shared" si="1355"/>
        <v>36849.75511627223</v>
      </c>
      <c r="CH899" t="e">
        <f>IFERROR(VLOOKUP(AO899,'Model Failure data- Lines'!#REF!,3,FALSE),'Model Failure data- Lines'!#REF!)</f>
        <v>#REF!</v>
      </c>
      <c r="CI899" s="14" t="e">
        <f t="shared" si="1356"/>
        <v>#REF!</v>
      </c>
      <c r="CJ899" s="34">
        <f t="shared" si="1357"/>
        <v>9967.6684183341476</v>
      </c>
      <c r="CK899" s="34" t="e">
        <f t="shared" si="1358"/>
        <v>#REF!</v>
      </c>
      <c r="CL899" s="54" t="e">
        <f t="shared" si="1359"/>
        <v>#REF!</v>
      </c>
      <c r="CM899" t="e">
        <f>IFERROR(VLOOKUP(AO899,'Model Failure data- Lines'!#REF!,4,FALSE),'Model Failure data- Lines'!#REF!)</f>
        <v>#REF!</v>
      </c>
      <c r="CN899" s="14" t="e">
        <f t="shared" si="1360"/>
        <v>#REF!</v>
      </c>
      <c r="CO899" s="34">
        <f t="shared" si="1361"/>
        <v>8527.690261428912</v>
      </c>
      <c r="CP899" s="34" t="e">
        <f t="shared" si="1362"/>
        <v>#REF!</v>
      </c>
      <c r="CQ899" s="54" t="e">
        <f t="shared" si="1363"/>
        <v>#REF!</v>
      </c>
      <c r="CR899" t="e">
        <f>IFERROR(VLOOKUP(AO899,'Model Failure data- Lines'!#REF!,5,FALSE),'Model Failure data- Lines'!#REF!)</f>
        <v>#REF!</v>
      </c>
      <c r="CS899" s="14" t="e">
        <f t="shared" si="1364"/>
        <v>#REF!</v>
      </c>
      <c r="CT899" s="34">
        <f t="shared" si="1365"/>
        <v>6241.7603250308566</v>
      </c>
      <c r="CU899" s="34" t="e">
        <f t="shared" si="1366"/>
        <v>#REF!</v>
      </c>
      <c r="CV899" s="54" t="e">
        <f t="shared" si="1367"/>
        <v>#REF!</v>
      </c>
      <c r="CW899" t="s">
        <v>497</v>
      </c>
      <c r="CZ899">
        <f t="shared" si="1368"/>
        <v>30564.700327447721</v>
      </c>
      <c r="DA899" s="34">
        <f t="shared" si="1369"/>
        <v>1545.5068200000003</v>
      </c>
      <c r="DB899" s="34">
        <f t="shared" si="1370"/>
        <v>32.822085145839665</v>
      </c>
      <c r="DC899" s="34">
        <f t="shared" si="1371"/>
        <v>5562.0495924143779</v>
      </c>
      <c r="DD899" s="9">
        <f t="shared" si="1372"/>
        <v>32693.413500000002</v>
      </c>
      <c r="DE899" s="59">
        <f t="shared" si="1373"/>
        <v>3.8798887640289458E-2</v>
      </c>
      <c r="DF899" s="59">
        <f t="shared" si="1374"/>
        <v>8.2397591341165774E-4</v>
      </c>
      <c r="DG899" s="59">
        <f t="shared" si="1375"/>
        <v>0.13963143636325279</v>
      </c>
      <c r="DH899" s="59">
        <f t="shared" si="1376"/>
        <v>0.82074570008304615</v>
      </c>
      <c r="DI899" s="14">
        <f t="shared" si="1377"/>
        <v>1185.8763737637623</v>
      </c>
      <c r="DJ899" s="14">
        <f t="shared" si="1378"/>
        <v>25.18457687046233</v>
      </c>
      <c r="DK899" s="14">
        <f t="shared" si="1379"/>
        <v>4267.7930087339073</v>
      </c>
      <c r="DL899" s="14">
        <f t="shared" si="1380"/>
        <v>25085.846368079587</v>
      </c>
      <c r="DM899">
        <f t="shared" si="1381"/>
        <v>36849.755116272223</v>
      </c>
      <c r="DN899" s="34">
        <f t="shared" si="1382"/>
        <v>1715.8427000000001</v>
      </c>
      <c r="DO899" s="34">
        <f t="shared" si="1383"/>
        <v>36.439525511940097</v>
      </c>
      <c r="DP899" s="34">
        <f t="shared" si="1384"/>
        <v>6175.0631357176308</v>
      </c>
      <c r="DQ899" s="9">
        <f t="shared" si="1385"/>
        <v>36296.672500000001</v>
      </c>
      <c r="DR899" s="59">
        <f t="shared" si="1386"/>
        <v>3.8798887640289464E-2</v>
      </c>
      <c r="DS899" s="59">
        <f t="shared" si="1387"/>
        <v>8.2397591341165774E-4</v>
      </c>
      <c r="DT899" s="59">
        <f t="shared" si="1388"/>
        <v>0.13963143636325279</v>
      </c>
      <c r="DU899" s="59">
        <f t="shared" si="1389"/>
        <v>0.82074570008304626</v>
      </c>
      <c r="DV899" s="14">
        <f t="shared" si="1390"/>
        <v>1429.7295083284278</v>
      </c>
      <c r="DW899" s="14">
        <f t="shared" si="1391"/>
        <v>30.363310630926318</v>
      </c>
      <c r="DX899" s="14">
        <f t="shared" si="1392"/>
        <v>5145.384236519214</v>
      </c>
      <c r="DY899" s="14">
        <f t="shared" si="1393"/>
        <v>30244.278060793666</v>
      </c>
      <c r="DZ899" s="34" t="e">
        <f t="shared" si="1394"/>
        <v>#REF!</v>
      </c>
      <c r="EA899" s="34" t="e">
        <f t="shared" si="1395"/>
        <v>#REF!</v>
      </c>
      <c r="EB899" s="34" t="e">
        <f t="shared" si="1396"/>
        <v>#REF!</v>
      </c>
      <c r="EC899" s="34" t="e">
        <f t="shared" si="1397"/>
        <v>#REF!</v>
      </c>
      <c r="ED899" s="34" t="e">
        <f t="shared" si="1398"/>
        <v>#REF!</v>
      </c>
      <c r="EE899" s="59" t="e">
        <f t="shared" si="1399"/>
        <v>#REF!</v>
      </c>
      <c r="EF899" s="59" t="e">
        <f t="shared" si="1400"/>
        <v>#REF!</v>
      </c>
      <c r="EG899" s="59" t="e">
        <f t="shared" si="1401"/>
        <v>#REF!</v>
      </c>
      <c r="EH899" s="59" t="e">
        <f t="shared" si="1402"/>
        <v>#REF!</v>
      </c>
      <c r="EI899" s="14" t="e">
        <f t="shared" si="1403"/>
        <v>#REF!</v>
      </c>
      <c r="EJ899" s="14" t="e">
        <f t="shared" si="1404"/>
        <v>#REF!</v>
      </c>
      <c r="EK899" s="14" t="e">
        <f t="shared" si="1405"/>
        <v>#REF!</v>
      </c>
      <c r="EL899" s="14" t="e">
        <f t="shared" si="1406"/>
        <v>#REF!</v>
      </c>
      <c r="EM899" t="e">
        <f t="shared" si="1407"/>
        <v>#REF!</v>
      </c>
      <c r="EN899" s="34" t="e">
        <f t="shared" si="1408"/>
        <v>#REF!</v>
      </c>
      <c r="EO899" s="34" t="e">
        <f t="shared" si="1409"/>
        <v>#REF!</v>
      </c>
      <c r="EP899" s="34" t="e">
        <f t="shared" si="1410"/>
        <v>#REF!</v>
      </c>
      <c r="EQ899" s="34" t="e">
        <f t="shared" si="1411"/>
        <v>#REF!</v>
      </c>
      <c r="ER899" s="59" t="e">
        <f t="shared" si="1412"/>
        <v>#REF!</v>
      </c>
      <c r="ES899" s="59" t="e">
        <f t="shared" si="1413"/>
        <v>#REF!</v>
      </c>
      <c r="ET899" s="59" t="e">
        <f t="shared" si="1414"/>
        <v>#REF!</v>
      </c>
      <c r="EU899" s="59" t="e">
        <f t="shared" si="1415"/>
        <v>#REF!</v>
      </c>
      <c r="EV899" s="14" t="e">
        <f t="shared" si="1416"/>
        <v>#REF!</v>
      </c>
      <c r="EW899" s="14" t="e">
        <f t="shared" si="1417"/>
        <v>#REF!</v>
      </c>
      <c r="EX899" s="14" t="e">
        <f t="shared" si="1418"/>
        <v>#REF!</v>
      </c>
      <c r="EY899" s="14" t="e">
        <f t="shared" si="1419"/>
        <v>#REF!</v>
      </c>
    </row>
    <row r="900" spans="1:155" x14ac:dyDescent="0.2">
      <c r="A900" s="17">
        <v>30334095</v>
      </c>
      <c r="B900" t="s">
        <v>62</v>
      </c>
      <c r="C900" t="s">
        <v>491</v>
      </c>
      <c r="D900" t="s">
        <v>492</v>
      </c>
      <c r="E900" t="s">
        <v>493</v>
      </c>
      <c r="F900" t="s">
        <v>66</v>
      </c>
      <c r="G900" t="s">
        <v>42</v>
      </c>
      <c r="H900" t="s">
        <v>4730</v>
      </c>
      <c r="I900" t="s">
        <v>68</v>
      </c>
      <c r="J900" s="19" t="s">
        <v>69</v>
      </c>
      <c r="K900" t="s">
        <v>70</v>
      </c>
      <c r="L900">
        <v>1962</v>
      </c>
      <c r="M900">
        <f t="shared" si="1328"/>
        <v>1962</v>
      </c>
      <c r="N900">
        <v>57</v>
      </c>
      <c r="O900" s="19">
        <f t="shared" si="1329"/>
        <v>57</v>
      </c>
      <c r="P900" t="s">
        <v>80</v>
      </c>
      <c r="Q900" s="19" t="str">
        <f t="shared" si="1331"/>
        <v>50-60</v>
      </c>
      <c r="R900" s="23">
        <v>153.30000000000001</v>
      </c>
      <c r="S900" s="15">
        <f t="shared" si="1332"/>
        <v>0.15330000000000002</v>
      </c>
      <c r="T900">
        <v>30265129</v>
      </c>
      <c r="U900" t="s">
        <v>45</v>
      </c>
      <c r="V900" t="s">
        <v>46</v>
      </c>
      <c r="W900" s="20" t="s">
        <v>87</v>
      </c>
      <c r="X900" t="s">
        <v>88</v>
      </c>
      <c r="Z900" t="s">
        <v>495</v>
      </c>
      <c r="AA900" t="s">
        <v>496</v>
      </c>
      <c r="AB900" t="s">
        <v>497</v>
      </c>
      <c r="AC900">
        <v>1962</v>
      </c>
      <c r="AD900">
        <v>114</v>
      </c>
      <c r="AE900" t="str">
        <f t="shared" si="1333"/>
        <v>&gt;80</v>
      </c>
      <c r="AF900">
        <v>-37.929349680000001</v>
      </c>
      <c r="AG900">
        <v>145.23096161000001</v>
      </c>
      <c r="AH900" t="s">
        <v>75</v>
      </c>
      <c r="AI900" t="s">
        <v>76</v>
      </c>
      <c r="AJ900" s="33" t="s">
        <v>82</v>
      </c>
      <c r="AL900" t="s">
        <v>48</v>
      </c>
      <c r="AM900" t="s">
        <v>86</v>
      </c>
      <c r="AN900">
        <v>220</v>
      </c>
      <c r="AO900" s="69">
        <v>2</v>
      </c>
      <c r="AP900">
        <v>2</v>
      </c>
      <c r="AQ900">
        <v>0</v>
      </c>
      <c r="AR900">
        <v>2</v>
      </c>
      <c r="AS900" s="82" t="str">
        <f t="shared" si="1334"/>
        <v>Gw-0-2</v>
      </c>
      <c r="AT900" s="14">
        <f t="shared" si="1335"/>
        <v>26000</v>
      </c>
      <c r="AU900" s="81">
        <f>VLOOKUP(C900,Bushfire_Vlookup!$F$2:$H$12575,3,FALSE)</f>
        <v>552.16463799999997</v>
      </c>
      <c r="AV900" s="14">
        <f>VLOOKUP(AS900,Safety_collateral_Vlookup!$J$3:$L$20,2,FALSE)</f>
        <v>93570.139925214826</v>
      </c>
      <c r="AW900" s="14">
        <f>VLOOKUP(AS900,Safety_collateral_Vlookup!$J$3:$L$20,3,FALSE)</f>
        <v>550000</v>
      </c>
      <c r="AX900" s="48">
        <f t="shared" si="1336"/>
        <v>715020.49896895012</v>
      </c>
      <c r="AY900" s="49">
        <f t="shared" si="1330"/>
        <v>11650.800000000001</v>
      </c>
      <c r="AZ900" s="14">
        <v>76000</v>
      </c>
      <c r="BA900" s="16">
        <f t="shared" si="1337"/>
        <v>61.370935812901266</v>
      </c>
      <c r="BB900" t="e">
        <f>IF(BA900&lt;=#REF!,#REF!,IF(BA900&lt;=#REF!,#REF!,IF(BA900&lt;=#REF!,#REF!,IF(BA900&lt;=#REF!,#REF!,#REF!))))</f>
        <v>#REF!</v>
      </c>
      <c r="BC900" s="51">
        <v>5</v>
      </c>
      <c r="BD900" s="21">
        <v>70</v>
      </c>
      <c r="BE900" s="21">
        <v>6.4399999999999999E-2</v>
      </c>
      <c r="BF900" s="26">
        <f t="shared" si="1338"/>
        <v>759.93732735188678</v>
      </c>
      <c r="BG900" s="21">
        <v>7</v>
      </c>
      <c r="BH900" s="21">
        <f t="shared" si="1339"/>
        <v>10.5</v>
      </c>
      <c r="BI900" s="28">
        <f t="shared" si="1340"/>
        <v>1.1390624999999999E-6</v>
      </c>
      <c r="BJ900" s="27">
        <f t="shared" si="1341"/>
        <v>1.1390624999999999E-6</v>
      </c>
      <c r="BK900" s="28">
        <f t="shared" si="1342"/>
        <v>1.7463268216136603E-5</v>
      </c>
      <c r="BL900" s="35">
        <f t="shared" si="1343"/>
        <v>1.0717371127759981E-3</v>
      </c>
      <c r="BM900" s="21" t="str">
        <f t="shared" si="1344"/>
        <v>Cr1</v>
      </c>
      <c r="BN900" s="51">
        <v>1</v>
      </c>
      <c r="BO900" s="21">
        <v>0</v>
      </c>
      <c r="BP900" s="50" t="s">
        <v>5497</v>
      </c>
      <c r="BQ900" s="14">
        <v>26000</v>
      </c>
      <c r="BR900">
        <f>IFERROR(VLOOKUP(AO900,'Model Failure data- Lines'!$A$37:$E$41,3,FALSE),'Model Failure data- Lines'!$C$37)</f>
        <v>5.2310000000000009E-2</v>
      </c>
      <c r="BS900" s="14">
        <f t="shared" si="1345"/>
        <v>37402.722301065791</v>
      </c>
      <c r="BT900" s="34">
        <f t="shared" si="1327"/>
        <v>10391.935971230132</v>
      </c>
      <c r="BU900" s="34">
        <f t="shared" si="1346"/>
        <v>3.599206385086906</v>
      </c>
      <c r="BV900" s="54">
        <f t="shared" si="1347"/>
        <v>27010.786329835661</v>
      </c>
      <c r="BW900">
        <f>IFERROR(VLOOKUP(AO900,'Model Failure data- Lines'!$A$37:$E$41,4,FALSE),'Model Failure data- Lines'!$D$37)</f>
        <v>5.571000000000001E-2</v>
      </c>
      <c r="BX900" s="14">
        <f t="shared" si="1348"/>
        <v>39833.79199756022</v>
      </c>
      <c r="BY900" s="34">
        <f t="shared" si="1349"/>
        <v>9269.0916701125007</v>
      </c>
      <c r="BZ900" s="71">
        <f t="shared" si="1350"/>
        <v>4.2974860337179885</v>
      </c>
      <c r="CA900" s="71">
        <f t="shared" si="1351"/>
        <v>30564.700327447717</v>
      </c>
      <c r="CB900" s="57">
        <v>2</v>
      </c>
      <c r="CC900">
        <f>IFERROR(VLOOKUP(AO900,'Model Failure data- Lines'!$A$37:$E$41,5,FALSE),'Model Failure data- Lines'!$E$37)</f>
        <v>6.1850000000000002E-2</v>
      </c>
      <c r="CD900" s="14">
        <f t="shared" si="1352"/>
        <v>44224.017861229564</v>
      </c>
      <c r="CE900" s="34">
        <f t="shared" si="1353"/>
        <v>7374.2627449573365</v>
      </c>
      <c r="CF900" s="34">
        <f t="shared" si="1354"/>
        <v>5.9970765065932596</v>
      </c>
      <c r="CG900" s="54">
        <f t="shared" si="1355"/>
        <v>36849.75511627223</v>
      </c>
      <c r="CH900" t="e">
        <f>IFERROR(VLOOKUP(AO900,'Model Failure data- Lines'!#REF!,3,FALSE),'Model Failure data- Lines'!#REF!)</f>
        <v>#REF!</v>
      </c>
      <c r="CI900" s="14" t="e">
        <f t="shared" si="1356"/>
        <v>#REF!</v>
      </c>
      <c r="CJ900" s="34">
        <f t="shared" si="1357"/>
        <v>9967.6684183341476</v>
      </c>
      <c r="CK900" s="34" t="e">
        <f t="shared" si="1358"/>
        <v>#REF!</v>
      </c>
      <c r="CL900" s="54" t="e">
        <f t="shared" si="1359"/>
        <v>#REF!</v>
      </c>
      <c r="CM900" t="e">
        <f>IFERROR(VLOOKUP(AO900,'Model Failure data- Lines'!#REF!,4,FALSE),'Model Failure data- Lines'!#REF!)</f>
        <v>#REF!</v>
      </c>
      <c r="CN900" s="14" t="e">
        <f t="shared" si="1360"/>
        <v>#REF!</v>
      </c>
      <c r="CO900" s="34">
        <f t="shared" si="1361"/>
        <v>8527.690261428912</v>
      </c>
      <c r="CP900" s="34" t="e">
        <f t="shared" si="1362"/>
        <v>#REF!</v>
      </c>
      <c r="CQ900" s="54" t="e">
        <f t="shared" si="1363"/>
        <v>#REF!</v>
      </c>
      <c r="CR900" t="e">
        <f>IFERROR(VLOOKUP(AO900,'Model Failure data- Lines'!#REF!,5,FALSE),'Model Failure data- Lines'!#REF!)</f>
        <v>#REF!</v>
      </c>
      <c r="CS900" s="14" t="e">
        <f t="shared" si="1364"/>
        <v>#REF!</v>
      </c>
      <c r="CT900" s="34">
        <f t="shared" si="1365"/>
        <v>6241.7603250308566</v>
      </c>
      <c r="CU900" s="34" t="e">
        <f t="shared" si="1366"/>
        <v>#REF!</v>
      </c>
      <c r="CV900" s="54" t="e">
        <f t="shared" si="1367"/>
        <v>#REF!</v>
      </c>
      <c r="CW900" t="s">
        <v>497</v>
      </c>
      <c r="CZ900">
        <f t="shared" si="1368"/>
        <v>30564.700327447721</v>
      </c>
      <c r="DA900" s="34">
        <f t="shared" si="1369"/>
        <v>1545.5068200000003</v>
      </c>
      <c r="DB900" s="34">
        <f t="shared" si="1370"/>
        <v>32.822085145839665</v>
      </c>
      <c r="DC900" s="34">
        <f t="shared" si="1371"/>
        <v>5562.0495924143779</v>
      </c>
      <c r="DD900" s="9">
        <f t="shared" si="1372"/>
        <v>32693.413500000002</v>
      </c>
      <c r="DE900" s="59">
        <f t="shared" si="1373"/>
        <v>3.8798887640289458E-2</v>
      </c>
      <c r="DF900" s="59">
        <f t="shared" si="1374"/>
        <v>8.2397591341165774E-4</v>
      </c>
      <c r="DG900" s="59">
        <f t="shared" si="1375"/>
        <v>0.13963143636325279</v>
      </c>
      <c r="DH900" s="59">
        <f t="shared" si="1376"/>
        <v>0.82074570008304615</v>
      </c>
      <c r="DI900" s="14">
        <f t="shared" si="1377"/>
        <v>1185.8763737637623</v>
      </c>
      <c r="DJ900" s="14">
        <f t="shared" si="1378"/>
        <v>25.18457687046233</v>
      </c>
      <c r="DK900" s="14">
        <f t="shared" si="1379"/>
        <v>4267.7930087339073</v>
      </c>
      <c r="DL900" s="14">
        <f t="shared" si="1380"/>
        <v>25085.846368079587</v>
      </c>
      <c r="DM900">
        <f t="shared" si="1381"/>
        <v>36849.755116272223</v>
      </c>
      <c r="DN900" s="34">
        <f t="shared" si="1382"/>
        <v>1715.8427000000001</v>
      </c>
      <c r="DO900" s="34">
        <f t="shared" si="1383"/>
        <v>36.439525511940097</v>
      </c>
      <c r="DP900" s="34">
        <f t="shared" si="1384"/>
        <v>6175.0631357176308</v>
      </c>
      <c r="DQ900" s="9">
        <f t="shared" si="1385"/>
        <v>36296.672500000001</v>
      </c>
      <c r="DR900" s="59">
        <f t="shared" si="1386"/>
        <v>3.8798887640289464E-2</v>
      </c>
      <c r="DS900" s="59">
        <f t="shared" si="1387"/>
        <v>8.2397591341165774E-4</v>
      </c>
      <c r="DT900" s="59">
        <f t="shared" si="1388"/>
        <v>0.13963143636325279</v>
      </c>
      <c r="DU900" s="59">
        <f t="shared" si="1389"/>
        <v>0.82074570008304626</v>
      </c>
      <c r="DV900" s="14">
        <f t="shared" si="1390"/>
        <v>1429.7295083284278</v>
      </c>
      <c r="DW900" s="14">
        <f t="shared" si="1391"/>
        <v>30.363310630926318</v>
      </c>
      <c r="DX900" s="14">
        <f t="shared" si="1392"/>
        <v>5145.384236519214</v>
      </c>
      <c r="DY900" s="14">
        <f t="shared" si="1393"/>
        <v>30244.278060793666</v>
      </c>
      <c r="DZ900" s="34" t="e">
        <f t="shared" si="1394"/>
        <v>#REF!</v>
      </c>
      <c r="EA900" s="34" t="e">
        <f t="shared" si="1395"/>
        <v>#REF!</v>
      </c>
      <c r="EB900" s="34" t="e">
        <f t="shared" si="1396"/>
        <v>#REF!</v>
      </c>
      <c r="EC900" s="34" t="e">
        <f t="shared" si="1397"/>
        <v>#REF!</v>
      </c>
      <c r="ED900" s="34" t="e">
        <f t="shared" si="1398"/>
        <v>#REF!</v>
      </c>
      <c r="EE900" s="59" t="e">
        <f t="shared" si="1399"/>
        <v>#REF!</v>
      </c>
      <c r="EF900" s="59" t="e">
        <f t="shared" si="1400"/>
        <v>#REF!</v>
      </c>
      <c r="EG900" s="59" t="e">
        <f t="shared" si="1401"/>
        <v>#REF!</v>
      </c>
      <c r="EH900" s="59" t="e">
        <f t="shared" si="1402"/>
        <v>#REF!</v>
      </c>
      <c r="EI900" s="14" t="e">
        <f t="shared" si="1403"/>
        <v>#REF!</v>
      </c>
      <c r="EJ900" s="14" t="e">
        <f t="shared" si="1404"/>
        <v>#REF!</v>
      </c>
      <c r="EK900" s="14" t="e">
        <f t="shared" si="1405"/>
        <v>#REF!</v>
      </c>
      <c r="EL900" s="14" t="e">
        <f t="shared" si="1406"/>
        <v>#REF!</v>
      </c>
      <c r="EM900" t="e">
        <f t="shared" si="1407"/>
        <v>#REF!</v>
      </c>
      <c r="EN900" s="34" t="e">
        <f t="shared" si="1408"/>
        <v>#REF!</v>
      </c>
      <c r="EO900" s="34" t="e">
        <f t="shared" si="1409"/>
        <v>#REF!</v>
      </c>
      <c r="EP900" s="34" t="e">
        <f t="shared" si="1410"/>
        <v>#REF!</v>
      </c>
      <c r="EQ900" s="34" t="e">
        <f t="shared" si="1411"/>
        <v>#REF!</v>
      </c>
      <c r="ER900" s="59" t="e">
        <f t="shared" si="1412"/>
        <v>#REF!</v>
      </c>
      <c r="ES900" s="59" t="e">
        <f t="shared" si="1413"/>
        <v>#REF!</v>
      </c>
      <c r="ET900" s="59" t="e">
        <f t="shared" si="1414"/>
        <v>#REF!</v>
      </c>
      <c r="EU900" s="59" t="e">
        <f t="shared" si="1415"/>
        <v>#REF!</v>
      </c>
      <c r="EV900" s="14" t="e">
        <f t="shared" si="1416"/>
        <v>#REF!</v>
      </c>
      <c r="EW900" s="14" t="e">
        <f t="shared" si="1417"/>
        <v>#REF!</v>
      </c>
      <c r="EX900" s="14" t="e">
        <f t="shared" si="1418"/>
        <v>#REF!</v>
      </c>
      <c r="EY900" s="14" t="e">
        <f t="shared" si="1419"/>
        <v>#REF!</v>
      </c>
    </row>
    <row r="901" spans="1:155" x14ac:dyDescent="0.2">
      <c r="A901" s="17">
        <v>30011150</v>
      </c>
      <c r="B901" t="s">
        <v>62</v>
      </c>
      <c r="C901" t="s">
        <v>619</v>
      </c>
      <c r="D901" t="s">
        <v>620</v>
      </c>
      <c r="E901" t="s">
        <v>621</v>
      </c>
      <c r="F901" t="s">
        <v>66</v>
      </c>
      <c r="G901" t="s">
        <v>42</v>
      </c>
      <c r="H901" t="s">
        <v>622</v>
      </c>
      <c r="I901" t="s">
        <v>68</v>
      </c>
      <c r="J901" s="19" t="s">
        <v>69</v>
      </c>
      <c r="K901" t="s">
        <v>70</v>
      </c>
      <c r="L901">
        <v>1963</v>
      </c>
      <c r="M901">
        <f t="shared" si="1328"/>
        <v>1963</v>
      </c>
      <c r="N901">
        <v>56</v>
      </c>
      <c r="O901" s="19">
        <f t="shared" si="1329"/>
        <v>56</v>
      </c>
      <c r="P901" t="s">
        <v>80</v>
      </c>
      <c r="Q901" s="19" t="str">
        <f t="shared" si="1331"/>
        <v>50-60</v>
      </c>
      <c r="R901" s="23">
        <v>88</v>
      </c>
      <c r="S901" s="15">
        <f t="shared" si="1332"/>
        <v>8.7999999999999995E-2</v>
      </c>
      <c r="T901">
        <v>30068973</v>
      </c>
      <c r="U901" t="s">
        <v>45</v>
      </c>
      <c r="V901" t="s">
        <v>46</v>
      </c>
      <c r="W901" s="20" t="s">
        <v>87</v>
      </c>
      <c r="X901" t="s">
        <v>88</v>
      </c>
      <c r="Y901" t="s">
        <v>623</v>
      </c>
      <c r="Z901" t="s">
        <v>624</v>
      </c>
      <c r="AA901" t="s">
        <v>625</v>
      </c>
      <c r="AB901" t="s">
        <v>626</v>
      </c>
      <c r="AC901">
        <v>1963</v>
      </c>
      <c r="AD901">
        <v>112</v>
      </c>
      <c r="AE901" t="str">
        <f t="shared" si="1333"/>
        <v>&gt;80</v>
      </c>
      <c r="AF901">
        <v>-37.928517069999998</v>
      </c>
      <c r="AG901">
        <v>145.22955302</v>
      </c>
      <c r="AH901" t="s">
        <v>75</v>
      </c>
      <c r="AI901" t="s">
        <v>76</v>
      </c>
      <c r="AJ901" s="33" t="s">
        <v>82</v>
      </c>
      <c r="AL901" t="s">
        <v>78</v>
      </c>
      <c r="AM901" t="s">
        <v>79</v>
      </c>
      <c r="AN901">
        <v>220</v>
      </c>
      <c r="AO901" s="69">
        <v>2</v>
      </c>
      <c r="AP901">
        <v>2</v>
      </c>
      <c r="AQ901">
        <v>0</v>
      </c>
      <c r="AR901">
        <v>2</v>
      </c>
      <c r="AS901" s="82" t="str">
        <f t="shared" si="1334"/>
        <v>Gw-0-2</v>
      </c>
      <c r="AT901" s="14">
        <f t="shared" si="1335"/>
        <v>26000</v>
      </c>
      <c r="AU901" s="81">
        <f>VLOOKUP(C901,Bushfire_Vlookup!$F$2:$H$12575,3,FALSE)</f>
        <v>552.16463799999997</v>
      </c>
      <c r="AV901" s="14">
        <f>VLOOKUP(AS901,Safety_collateral_Vlookup!$J$3:$L$20,2,FALSE)</f>
        <v>93570.139925214826</v>
      </c>
      <c r="AW901" s="14">
        <f>VLOOKUP(AS901,Safety_collateral_Vlookup!$J$3:$L$20,3,FALSE)</f>
        <v>550000</v>
      </c>
      <c r="AX901" s="48">
        <f t="shared" si="1336"/>
        <v>715020.49896895012</v>
      </c>
      <c r="AY901" s="49">
        <f t="shared" si="1330"/>
        <v>6688</v>
      </c>
      <c r="AZ901" s="14">
        <v>76000</v>
      </c>
      <c r="BA901" s="16">
        <f t="shared" si="1337"/>
        <v>106.9109597740655</v>
      </c>
      <c r="BB901" t="e">
        <f>IF(BA901&lt;=#REF!,#REF!,IF(BA901&lt;=#REF!,#REF!,IF(BA901&lt;=#REF!,#REF!,IF(BA901&lt;=#REF!,#REF!,#REF!))))</f>
        <v>#REF!</v>
      </c>
      <c r="BC901" s="51">
        <v>5</v>
      </c>
      <c r="BD901" s="21">
        <v>70</v>
      </c>
      <c r="BE901" s="21">
        <v>6.4399999999999999E-2</v>
      </c>
      <c r="BF901" s="26">
        <f t="shared" si="1338"/>
        <v>436.23277760577975</v>
      </c>
      <c r="BG901" s="21">
        <v>7</v>
      </c>
      <c r="BH901" s="21">
        <f t="shared" si="1339"/>
        <v>10.5</v>
      </c>
      <c r="BI901" s="28">
        <f t="shared" si="1340"/>
        <v>1.1390624999999999E-6</v>
      </c>
      <c r="BJ901" s="27">
        <f t="shared" si="1341"/>
        <v>1.1390624999999999E-6</v>
      </c>
      <c r="BK901" s="28">
        <f t="shared" si="1342"/>
        <v>1.7463268216136599E-5</v>
      </c>
      <c r="BL901" s="35">
        <f t="shared" si="1343"/>
        <v>1.8670147657790968E-3</v>
      </c>
      <c r="BM901" s="21" t="str">
        <f t="shared" si="1344"/>
        <v>Cr1</v>
      </c>
      <c r="BN901" s="51">
        <v>1</v>
      </c>
      <c r="BO901" s="21">
        <v>0</v>
      </c>
      <c r="BP901" s="50" t="s">
        <v>5497</v>
      </c>
      <c r="BQ901" s="14">
        <v>26000</v>
      </c>
      <c r="BR901">
        <f>IFERROR(VLOOKUP(AO901,'Model Failure data- Lines'!$A$37:$E$41,3,FALSE),'Model Failure data- Lines'!$C$37)</f>
        <v>5.2310000000000009E-2</v>
      </c>
      <c r="BS901" s="14">
        <f t="shared" si="1345"/>
        <v>37402.722301065791</v>
      </c>
      <c r="BT901" s="34">
        <f t="shared" si="1327"/>
        <v>5965.364419231908</v>
      </c>
      <c r="BU901" s="34">
        <f t="shared" si="1346"/>
        <v>6.2699811231116227</v>
      </c>
      <c r="BV901" s="54">
        <f t="shared" si="1347"/>
        <v>31437.357881833883</v>
      </c>
      <c r="BW901">
        <f>IFERROR(VLOOKUP(AO901,'Model Failure data- Lines'!$A$37:$E$41,4,FALSE),'Model Failure data- Lines'!$D$37)</f>
        <v>5.571000000000001E-2</v>
      </c>
      <c r="BX901" s="14">
        <f t="shared" si="1348"/>
        <v>39833.79199756022</v>
      </c>
      <c r="BY901" s="34">
        <f t="shared" si="1349"/>
        <v>5320.8093083489894</v>
      </c>
      <c r="BZ901" s="71">
        <f t="shared" si="1350"/>
        <v>7.4864160110109967</v>
      </c>
      <c r="CA901" s="71">
        <f t="shared" si="1351"/>
        <v>34512.982689211232</v>
      </c>
      <c r="CB901" s="57">
        <v>2</v>
      </c>
      <c r="CC901">
        <f>IFERROR(VLOOKUP(AO901,'Model Failure data- Lines'!$A$37:$E$41,5,FALSE),'Model Failure data- Lines'!$E$37)</f>
        <v>6.1850000000000002E-2</v>
      </c>
      <c r="CD901" s="14">
        <f t="shared" si="1352"/>
        <v>44224.017861229564</v>
      </c>
      <c r="CE901" s="34">
        <f t="shared" si="1353"/>
        <v>4233.1058157615498</v>
      </c>
      <c r="CF901" s="34">
        <f t="shared" si="1354"/>
        <v>10.447179868872121</v>
      </c>
      <c r="CG901" s="54">
        <f t="shared" si="1355"/>
        <v>39990.912045468016</v>
      </c>
      <c r="CH901" t="e">
        <f>IFERROR(VLOOKUP(AO901,'Model Failure data- Lines'!#REF!,3,FALSE),'Model Failure data- Lines'!#REF!)</f>
        <v>#REF!</v>
      </c>
      <c r="CI901" s="14" t="e">
        <f t="shared" si="1356"/>
        <v>#REF!</v>
      </c>
      <c r="CJ901" s="34">
        <f t="shared" si="1357"/>
        <v>5721.8187919987276</v>
      </c>
      <c r="CK901" s="34" t="e">
        <f t="shared" si="1358"/>
        <v>#REF!</v>
      </c>
      <c r="CL901" s="54" t="e">
        <f t="shared" si="1359"/>
        <v>#REF!</v>
      </c>
      <c r="CM901" t="e">
        <f>IFERROR(VLOOKUP(AO901,'Model Failure data- Lines'!#REF!,4,FALSE),'Model Failure data- Lines'!#REF!)</f>
        <v>#REF!</v>
      </c>
      <c r="CN901" s="14" t="e">
        <f t="shared" si="1360"/>
        <v>#REF!</v>
      </c>
      <c r="CO901" s="34">
        <f t="shared" si="1361"/>
        <v>4895.2168493525387</v>
      </c>
      <c r="CP901" s="34" t="e">
        <f t="shared" si="1362"/>
        <v>#REF!</v>
      </c>
      <c r="CQ901" s="54" t="e">
        <f t="shared" si="1363"/>
        <v>#REF!</v>
      </c>
      <c r="CR901" t="e">
        <f>IFERROR(VLOOKUP(AO901,'Model Failure data- Lines'!#REF!,5,FALSE),'Model Failure data- Lines'!#REF!)</f>
        <v>#REF!</v>
      </c>
      <c r="CS901" s="14" t="e">
        <f t="shared" si="1364"/>
        <v>#REF!</v>
      </c>
      <c r="CT901" s="34">
        <f t="shared" si="1365"/>
        <v>3583.0065792740725</v>
      </c>
      <c r="CU901" s="34" t="e">
        <f t="shared" si="1366"/>
        <v>#REF!</v>
      </c>
      <c r="CV901" s="54" t="e">
        <f t="shared" si="1367"/>
        <v>#REF!</v>
      </c>
      <c r="CW901" t="s">
        <v>626</v>
      </c>
      <c r="CZ901">
        <f t="shared" si="1368"/>
        <v>34512.982689211232</v>
      </c>
      <c r="DA901" s="34">
        <f t="shared" si="1369"/>
        <v>1545.5068200000003</v>
      </c>
      <c r="DB901" s="34">
        <f t="shared" si="1370"/>
        <v>32.822085145839665</v>
      </c>
      <c r="DC901" s="34">
        <f t="shared" si="1371"/>
        <v>5562.0495924143779</v>
      </c>
      <c r="DD901" s="9">
        <f t="shared" si="1372"/>
        <v>32693.413500000002</v>
      </c>
      <c r="DE901" s="59">
        <f t="shared" si="1373"/>
        <v>3.8798887640289458E-2</v>
      </c>
      <c r="DF901" s="59">
        <f t="shared" si="1374"/>
        <v>8.2397591341165774E-4</v>
      </c>
      <c r="DG901" s="59">
        <f t="shared" si="1375"/>
        <v>0.13963143636325279</v>
      </c>
      <c r="DH901" s="59">
        <f t="shared" si="1376"/>
        <v>0.82074570008304615</v>
      </c>
      <c r="DI901" s="14">
        <f t="shared" si="1377"/>
        <v>1339.0653374899616</v>
      </c>
      <c r="DJ901" s="14">
        <f t="shared" si="1378"/>
        <v>28.437866435903555</v>
      </c>
      <c r="DK901" s="14">
        <f t="shared" si="1379"/>
        <v>4819.0973460746427</v>
      </c>
      <c r="DL901" s="14">
        <f t="shared" si="1380"/>
        <v>28326.382139210724</v>
      </c>
      <c r="DM901">
        <f t="shared" si="1381"/>
        <v>39990.912045468016</v>
      </c>
      <c r="DN901" s="34">
        <f t="shared" si="1382"/>
        <v>1715.8427000000001</v>
      </c>
      <c r="DO901" s="34">
        <f t="shared" si="1383"/>
        <v>36.439525511940097</v>
      </c>
      <c r="DP901" s="34">
        <f t="shared" si="1384"/>
        <v>6175.0631357176308</v>
      </c>
      <c r="DQ901" s="9">
        <f t="shared" si="1385"/>
        <v>36296.672500000001</v>
      </c>
      <c r="DR901" s="59">
        <f t="shared" si="1386"/>
        <v>3.8798887640289464E-2</v>
      </c>
      <c r="DS901" s="59">
        <f t="shared" si="1387"/>
        <v>8.2397591341165774E-4</v>
      </c>
      <c r="DT901" s="59">
        <f t="shared" si="1388"/>
        <v>0.13963143636325279</v>
      </c>
      <c r="DU901" s="59">
        <f t="shared" si="1389"/>
        <v>0.82074570008304626</v>
      </c>
      <c r="DV901" s="14">
        <f t="shared" si="1390"/>
        <v>1551.6029030848119</v>
      </c>
      <c r="DW901" s="14">
        <f t="shared" si="1391"/>
        <v>32.951548280829776</v>
      </c>
      <c r="DX901" s="14">
        <f t="shared" si="1392"/>
        <v>5583.9884903852062</v>
      </c>
      <c r="DY901" s="14">
        <f t="shared" si="1393"/>
        <v>32822.369103717174</v>
      </c>
      <c r="DZ901" s="34" t="e">
        <f t="shared" si="1394"/>
        <v>#REF!</v>
      </c>
      <c r="EA901" s="34" t="e">
        <f t="shared" si="1395"/>
        <v>#REF!</v>
      </c>
      <c r="EB901" s="34" t="e">
        <f t="shared" si="1396"/>
        <v>#REF!</v>
      </c>
      <c r="EC901" s="34" t="e">
        <f t="shared" si="1397"/>
        <v>#REF!</v>
      </c>
      <c r="ED901" s="34" t="e">
        <f t="shared" si="1398"/>
        <v>#REF!</v>
      </c>
      <c r="EE901" s="59" t="e">
        <f t="shared" si="1399"/>
        <v>#REF!</v>
      </c>
      <c r="EF901" s="59" t="e">
        <f t="shared" si="1400"/>
        <v>#REF!</v>
      </c>
      <c r="EG901" s="59" t="e">
        <f t="shared" si="1401"/>
        <v>#REF!</v>
      </c>
      <c r="EH901" s="59" t="e">
        <f t="shared" si="1402"/>
        <v>#REF!</v>
      </c>
      <c r="EI901" s="14" t="e">
        <f t="shared" si="1403"/>
        <v>#REF!</v>
      </c>
      <c r="EJ901" s="14" t="e">
        <f t="shared" si="1404"/>
        <v>#REF!</v>
      </c>
      <c r="EK901" s="14" t="e">
        <f t="shared" si="1405"/>
        <v>#REF!</v>
      </c>
      <c r="EL901" s="14" t="e">
        <f t="shared" si="1406"/>
        <v>#REF!</v>
      </c>
      <c r="EM901" t="e">
        <f t="shared" si="1407"/>
        <v>#REF!</v>
      </c>
      <c r="EN901" s="34" t="e">
        <f t="shared" si="1408"/>
        <v>#REF!</v>
      </c>
      <c r="EO901" s="34" t="e">
        <f t="shared" si="1409"/>
        <v>#REF!</v>
      </c>
      <c r="EP901" s="34" t="e">
        <f t="shared" si="1410"/>
        <v>#REF!</v>
      </c>
      <c r="EQ901" s="34" t="e">
        <f t="shared" si="1411"/>
        <v>#REF!</v>
      </c>
      <c r="ER901" s="59" t="e">
        <f t="shared" si="1412"/>
        <v>#REF!</v>
      </c>
      <c r="ES901" s="59" t="e">
        <f t="shared" si="1413"/>
        <v>#REF!</v>
      </c>
      <c r="ET901" s="59" t="e">
        <f t="shared" si="1414"/>
        <v>#REF!</v>
      </c>
      <c r="EU901" s="59" t="e">
        <f t="shared" si="1415"/>
        <v>#REF!</v>
      </c>
      <c r="EV901" s="14" t="e">
        <f t="shared" si="1416"/>
        <v>#REF!</v>
      </c>
      <c r="EW901" s="14" t="e">
        <f t="shared" si="1417"/>
        <v>#REF!</v>
      </c>
      <c r="EX901" s="14" t="e">
        <f t="shared" si="1418"/>
        <v>#REF!</v>
      </c>
      <c r="EY901" s="14" t="e">
        <f t="shared" si="1419"/>
        <v>#REF!</v>
      </c>
    </row>
    <row r="902" spans="1:155" x14ac:dyDescent="0.2">
      <c r="A902" s="17">
        <v>30205057</v>
      </c>
      <c r="B902" t="s">
        <v>62</v>
      </c>
      <c r="C902" t="s">
        <v>3604</v>
      </c>
      <c r="D902" t="s">
        <v>3605</v>
      </c>
      <c r="E902" t="s">
        <v>579</v>
      </c>
      <c r="F902" t="s">
        <v>41</v>
      </c>
      <c r="G902" t="s">
        <v>42</v>
      </c>
      <c r="H902" t="s">
        <v>3606</v>
      </c>
      <c r="I902" t="s">
        <v>68</v>
      </c>
      <c r="J902" s="19" t="s">
        <v>69</v>
      </c>
      <c r="K902" t="s">
        <v>70</v>
      </c>
      <c r="L902">
        <v>1967</v>
      </c>
      <c r="M902">
        <f t="shared" si="1328"/>
        <v>1967</v>
      </c>
      <c r="N902">
        <v>52</v>
      </c>
      <c r="O902" s="19">
        <f t="shared" si="1329"/>
        <v>52</v>
      </c>
      <c r="P902" t="s">
        <v>80</v>
      </c>
      <c r="Q902" s="19" t="str">
        <f t="shared" si="1331"/>
        <v>50-60</v>
      </c>
      <c r="R902" s="23">
        <v>280.3</v>
      </c>
      <c r="S902" s="15">
        <f t="shared" si="1332"/>
        <v>0.28029999999999999</v>
      </c>
      <c r="T902">
        <v>30191428</v>
      </c>
      <c r="U902" t="s">
        <v>45</v>
      </c>
      <c r="V902" t="s">
        <v>46</v>
      </c>
      <c r="W902" s="20" t="s">
        <v>87</v>
      </c>
      <c r="X902" t="s">
        <v>48</v>
      </c>
      <c r="Y902" t="s">
        <v>3607</v>
      </c>
      <c r="Z902" t="s">
        <v>3608</v>
      </c>
      <c r="AA902" t="s">
        <v>3609</v>
      </c>
      <c r="AB902" t="s">
        <v>583</v>
      </c>
      <c r="AC902">
        <v>1967</v>
      </c>
      <c r="AD902">
        <v>104</v>
      </c>
      <c r="AE902" t="str">
        <f t="shared" si="1333"/>
        <v>&gt;80</v>
      </c>
      <c r="AF902">
        <v>-38.174892870000001</v>
      </c>
      <c r="AG902">
        <v>146.34586045</v>
      </c>
      <c r="AH902" t="s">
        <v>92</v>
      </c>
      <c r="AI902" t="s">
        <v>76</v>
      </c>
      <c r="AJ902" s="33" t="s">
        <v>314</v>
      </c>
      <c r="AL902" t="s">
        <v>48</v>
      </c>
      <c r="AM902" t="s">
        <v>86</v>
      </c>
      <c r="AN902">
        <v>220</v>
      </c>
      <c r="AO902" s="69">
        <v>2</v>
      </c>
      <c r="AP902">
        <v>2</v>
      </c>
      <c r="AQ902">
        <v>0</v>
      </c>
      <c r="AR902">
        <v>2</v>
      </c>
      <c r="AS902" s="82" t="str">
        <f t="shared" si="1334"/>
        <v>Gw-0-2</v>
      </c>
      <c r="AT902" s="14">
        <f t="shared" si="1335"/>
        <v>36200</v>
      </c>
      <c r="AU902" s="81">
        <f>VLOOKUP(C902,Bushfire_Vlookup!$F$2:$H$12575,3,FALSE)</f>
        <v>972.99526300000002</v>
      </c>
      <c r="AV902" s="14">
        <f>VLOOKUP(AS902,Safety_collateral_Vlookup!$J$3:$L$20,2,FALSE)</f>
        <v>93570.139925214826</v>
      </c>
      <c r="AW902" s="14">
        <f>VLOOKUP(AS902,Safety_collateral_Vlookup!$J$3:$L$20,3,FALSE)</f>
        <v>550000</v>
      </c>
      <c r="AX902" s="48">
        <f t="shared" si="1336"/>
        <v>726352.9252458252</v>
      </c>
      <c r="AY902" s="49">
        <f t="shared" si="1330"/>
        <v>21302.799999999999</v>
      </c>
      <c r="AZ902" s="14">
        <v>76000</v>
      </c>
      <c r="BA902" s="16">
        <f t="shared" si="1337"/>
        <v>34.096594121234077</v>
      </c>
      <c r="BB902" t="e">
        <f>IF(BA902&lt;=#REF!,#REF!,IF(BA902&lt;=#REF!,#REF!,IF(BA902&lt;=#REF!,#REF!,IF(BA902&lt;=#REF!,#REF!,#REF!))))</f>
        <v>#REF!</v>
      </c>
      <c r="BC902" s="51">
        <v>5</v>
      </c>
      <c r="BD902" s="21">
        <v>70</v>
      </c>
      <c r="BE902" s="21">
        <v>6.4399999999999999E-2</v>
      </c>
      <c r="BF902" s="26">
        <f t="shared" si="1338"/>
        <v>1389.5005404875005</v>
      </c>
      <c r="BG902" s="21">
        <v>7</v>
      </c>
      <c r="BH902" s="21">
        <f t="shared" si="1339"/>
        <v>10.5</v>
      </c>
      <c r="BI902" s="28">
        <f t="shared" si="1340"/>
        <v>1.1390624999999999E-6</v>
      </c>
      <c r="BJ902" s="27">
        <f t="shared" si="1341"/>
        <v>1.1390624999999999E-6</v>
      </c>
      <c r="BK902" s="28">
        <f t="shared" si="1342"/>
        <v>1.7463268216136603E-5</v>
      </c>
      <c r="BL902" s="35">
        <f t="shared" si="1343"/>
        <v>5.9543796839585709E-4</v>
      </c>
      <c r="BM902" s="21" t="str">
        <f t="shared" si="1344"/>
        <v>Cr1</v>
      </c>
      <c r="BN902" s="51">
        <v>1</v>
      </c>
      <c r="BO902" s="21">
        <v>0</v>
      </c>
      <c r="BP902" s="50" t="s">
        <v>5497</v>
      </c>
      <c r="BQ902" s="14">
        <v>36200</v>
      </c>
      <c r="BR902">
        <f>IFERROR(VLOOKUP(AO902,'Model Failure data- Lines'!$A$37:$E$41,3,FALSE),'Model Failure data- Lines'!$C$37)</f>
        <v>5.2310000000000009E-2</v>
      </c>
      <c r="BS902" s="14">
        <f t="shared" si="1345"/>
        <v>37995.521519609123</v>
      </c>
      <c r="BT902" s="34">
        <f t="shared" si="1327"/>
        <v>19001.041439894361</v>
      </c>
      <c r="BU902" s="34">
        <f t="shared" si="1346"/>
        <v>1.999654684181372</v>
      </c>
      <c r="BV902" s="54">
        <f t="shared" si="1347"/>
        <v>18994.480079714762</v>
      </c>
      <c r="BW902">
        <f>IFERROR(VLOOKUP(AO902,'Model Failure data- Lines'!$A$37:$E$41,4,FALSE),'Model Failure data- Lines'!$D$37)</f>
        <v>5.571000000000001E-2</v>
      </c>
      <c r="BX902" s="14">
        <f t="shared" si="1348"/>
        <v>40465.121465444929</v>
      </c>
      <c r="BY902" s="34">
        <f t="shared" si="1349"/>
        <v>16947.986921934338</v>
      </c>
      <c r="BZ902" s="71">
        <f t="shared" si="1350"/>
        <v>2.3876063659852349</v>
      </c>
      <c r="CA902" s="71">
        <f t="shared" si="1351"/>
        <v>23517.13454351059</v>
      </c>
      <c r="CB902" s="57">
        <v>2</v>
      </c>
      <c r="CC902">
        <f>IFERROR(VLOOKUP(AO902,'Model Failure data- Lines'!$A$37:$E$41,5,FALSE),'Model Failure data- Lines'!$E$37)</f>
        <v>6.1850000000000002E-2</v>
      </c>
      <c r="CD902" s="14">
        <f t="shared" si="1352"/>
        <v>44924.928426454288</v>
      </c>
      <c r="CE902" s="34">
        <f t="shared" si="1353"/>
        <v>13483.404092704117</v>
      </c>
      <c r="CF902" s="34">
        <f t="shared" si="1354"/>
        <v>3.3318684300771797</v>
      </c>
      <c r="CG902" s="54">
        <f t="shared" si="1355"/>
        <v>31441.524333750171</v>
      </c>
      <c r="CH902" t="e">
        <f>IFERROR(VLOOKUP(AO902,'Model Failure data- Lines'!#REF!,3,FALSE),'Model Failure data- Lines'!#REF!)</f>
        <v>#REF!</v>
      </c>
      <c r="CI902" s="14" t="e">
        <f t="shared" si="1356"/>
        <v>#REF!</v>
      </c>
      <c r="CJ902" s="34">
        <f t="shared" si="1357"/>
        <v>18225.293265877764</v>
      </c>
      <c r="CK902" s="34" t="e">
        <f t="shared" si="1358"/>
        <v>#REF!</v>
      </c>
      <c r="CL902" s="54" t="e">
        <f t="shared" si="1359"/>
        <v>#REF!</v>
      </c>
      <c r="CM902" t="e">
        <f>IFERROR(VLOOKUP(AO902,'Model Failure data- Lines'!#REF!,4,FALSE),'Model Failure data- Lines'!#REF!)</f>
        <v>#REF!</v>
      </c>
      <c r="CN902" s="14" t="e">
        <f t="shared" si="1360"/>
        <v>#REF!</v>
      </c>
      <c r="CO902" s="34">
        <f t="shared" si="1361"/>
        <v>15592.378214471779</v>
      </c>
      <c r="CP902" s="34" t="e">
        <f t="shared" si="1362"/>
        <v>#REF!</v>
      </c>
      <c r="CQ902" s="54" t="e">
        <f t="shared" si="1363"/>
        <v>#REF!</v>
      </c>
      <c r="CR902" t="e">
        <f>IFERROR(VLOOKUP(AO902,'Model Failure data- Lines'!#REF!,5,FALSE),'Model Failure data- Lines'!#REF!)</f>
        <v>#REF!</v>
      </c>
      <c r="CS902" s="14" t="e">
        <f t="shared" si="1364"/>
        <v>#REF!</v>
      </c>
      <c r="CT902" s="34">
        <f t="shared" si="1365"/>
        <v>11412.690274665028</v>
      </c>
      <c r="CU902" s="34" t="e">
        <f t="shared" si="1366"/>
        <v>#REF!</v>
      </c>
      <c r="CV902" s="54" t="e">
        <f t="shared" si="1367"/>
        <v>#REF!</v>
      </c>
      <c r="CW902" t="s">
        <v>583</v>
      </c>
      <c r="CZ902">
        <f t="shared" si="1368"/>
        <v>23517.13454351059</v>
      </c>
      <c r="DA902" s="34">
        <f t="shared" si="1369"/>
        <v>2151.8210340000005</v>
      </c>
      <c r="DB902" s="34">
        <f t="shared" si="1370"/>
        <v>57.83733903054592</v>
      </c>
      <c r="DC902" s="34">
        <f t="shared" si="1371"/>
        <v>5562.0495924143779</v>
      </c>
      <c r="DD902" s="9">
        <f t="shared" si="1372"/>
        <v>32693.413500000002</v>
      </c>
      <c r="DE902" s="59">
        <f t="shared" si="1373"/>
        <v>5.317717965674567E-2</v>
      </c>
      <c r="DF902" s="59">
        <f t="shared" si="1374"/>
        <v>1.4293133675611464E-3</v>
      </c>
      <c r="DG902" s="59">
        <f t="shared" si="1375"/>
        <v>0.13745293208038617</v>
      </c>
      <c r="DH902" s="59">
        <f t="shared" si="1376"/>
        <v>0.80794057489530702</v>
      </c>
      <c r="DI902" s="14">
        <f t="shared" si="1377"/>
        <v>1250.5748886321221</v>
      </c>
      <c r="DJ902" s="14">
        <f t="shared" si="1378"/>
        <v>33.613354769773686</v>
      </c>
      <c r="DK902" s="14">
        <f t="shared" si="1379"/>
        <v>3232.4990971344646</v>
      </c>
      <c r="DL902" s="14">
        <f t="shared" si="1380"/>
        <v>19000.447202974232</v>
      </c>
      <c r="DM902">
        <f t="shared" si="1381"/>
        <v>31441.524333750171</v>
      </c>
      <c r="DN902" s="34">
        <f t="shared" si="1382"/>
        <v>2388.98099</v>
      </c>
      <c r="DO902" s="34">
        <f t="shared" si="1383"/>
        <v>64.211800736658844</v>
      </c>
      <c r="DP902" s="34">
        <f t="shared" si="1384"/>
        <v>6175.0631357176308</v>
      </c>
      <c r="DQ902" s="9">
        <f t="shared" si="1385"/>
        <v>36296.672500000001</v>
      </c>
      <c r="DR902" s="59">
        <f t="shared" si="1386"/>
        <v>5.3177179656745663E-2</v>
      </c>
      <c r="DS902" s="59">
        <f t="shared" si="1387"/>
        <v>1.4293133675611462E-3</v>
      </c>
      <c r="DT902" s="59">
        <f t="shared" si="1388"/>
        <v>0.13745293208038617</v>
      </c>
      <c r="DU902" s="59">
        <f t="shared" si="1389"/>
        <v>0.80794057489530713</v>
      </c>
      <c r="DV902" s="14">
        <f t="shared" si="1390"/>
        <v>1671.9715881777734</v>
      </c>
      <c r="DW902" s="14">
        <f t="shared" si="1391"/>
        <v>44.93979102672818</v>
      </c>
      <c r="DX902" s="14">
        <f t="shared" si="1392"/>
        <v>4321.7297087507704</v>
      </c>
      <c r="DY902" s="14">
        <f t="shared" si="1393"/>
        <v>25402.883245794899</v>
      </c>
      <c r="DZ902" s="34" t="e">
        <f t="shared" si="1394"/>
        <v>#REF!</v>
      </c>
      <c r="EA902" s="34" t="e">
        <f t="shared" si="1395"/>
        <v>#REF!</v>
      </c>
      <c r="EB902" s="34" t="e">
        <f t="shared" si="1396"/>
        <v>#REF!</v>
      </c>
      <c r="EC902" s="34" t="e">
        <f t="shared" si="1397"/>
        <v>#REF!</v>
      </c>
      <c r="ED902" s="34" t="e">
        <f t="shared" si="1398"/>
        <v>#REF!</v>
      </c>
      <c r="EE902" s="59" t="e">
        <f t="shared" si="1399"/>
        <v>#REF!</v>
      </c>
      <c r="EF902" s="59" t="e">
        <f t="shared" si="1400"/>
        <v>#REF!</v>
      </c>
      <c r="EG902" s="59" t="e">
        <f t="shared" si="1401"/>
        <v>#REF!</v>
      </c>
      <c r="EH902" s="59" t="e">
        <f t="shared" si="1402"/>
        <v>#REF!</v>
      </c>
      <c r="EI902" s="14" t="e">
        <f t="shared" si="1403"/>
        <v>#REF!</v>
      </c>
      <c r="EJ902" s="14" t="e">
        <f t="shared" si="1404"/>
        <v>#REF!</v>
      </c>
      <c r="EK902" s="14" t="e">
        <f t="shared" si="1405"/>
        <v>#REF!</v>
      </c>
      <c r="EL902" s="14" t="e">
        <f t="shared" si="1406"/>
        <v>#REF!</v>
      </c>
      <c r="EM902" t="e">
        <f t="shared" si="1407"/>
        <v>#REF!</v>
      </c>
      <c r="EN902" s="34" t="e">
        <f t="shared" si="1408"/>
        <v>#REF!</v>
      </c>
      <c r="EO902" s="34" t="e">
        <f t="shared" si="1409"/>
        <v>#REF!</v>
      </c>
      <c r="EP902" s="34" t="e">
        <f t="shared" si="1410"/>
        <v>#REF!</v>
      </c>
      <c r="EQ902" s="34" t="e">
        <f t="shared" si="1411"/>
        <v>#REF!</v>
      </c>
      <c r="ER902" s="59" t="e">
        <f t="shared" si="1412"/>
        <v>#REF!</v>
      </c>
      <c r="ES902" s="59" t="e">
        <f t="shared" si="1413"/>
        <v>#REF!</v>
      </c>
      <c r="ET902" s="59" t="e">
        <f t="shared" si="1414"/>
        <v>#REF!</v>
      </c>
      <c r="EU902" s="59" t="e">
        <f t="shared" si="1415"/>
        <v>#REF!</v>
      </c>
      <c r="EV902" s="14" t="e">
        <f t="shared" si="1416"/>
        <v>#REF!</v>
      </c>
      <c r="EW902" s="14" t="e">
        <f t="shared" si="1417"/>
        <v>#REF!</v>
      </c>
      <c r="EX902" s="14" t="e">
        <f t="shared" si="1418"/>
        <v>#REF!</v>
      </c>
      <c r="EY902" s="14" t="e">
        <f t="shared" si="1419"/>
        <v>#REF!</v>
      </c>
    </row>
    <row r="903" spans="1:155" x14ac:dyDescent="0.2">
      <c r="A903" s="17">
        <v>30044816</v>
      </c>
      <c r="B903" t="s">
        <v>62</v>
      </c>
      <c r="C903" t="s">
        <v>1374</v>
      </c>
      <c r="D903" t="s">
        <v>1375</v>
      </c>
      <c r="E903" t="s">
        <v>275</v>
      </c>
      <c r="F903" t="s">
        <v>41</v>
      </c>
      <c r="G903" t="s">
        <v>42</v>
      </c>
      <c r="H903" t="s">
        <v>1376</v>
      </c>
      <c r="I903" t="s">
        <v>68</v>
      </c>
      <c r="J903" s="19" t="s">
        <v>69</v>
      </c>
      <c r="K903" t="s">
        <v>70</v>
      </c>
      <c r="L903">
        <v>1967</v>
      </c>
      <c r="M903">
        <f t="shared" si="1328"/>
        <v>1967</v>
      </c>
      <c r="N903">
        <v>52</v>
      </c>
      <c r="O903" s="19">
        <f t="shared" si="1329"/>
        <v>52</v>
      </c>
      <c r="P903" t="s">
        <v>80</v>
      </c>
      <c r="Q903" s="19" t="str">
        <f t="shared" si="1331"/>
        <v>50-60</v>
      </c>
      <c r="R903" s="23">
        <v>488.9</v>
      </c>
      <c r="S903" s="15">
        <f t="shared" si="1332"/>
        <v>0.4889</v>
      </c>
      <c r="T903">
        <v>30077291</v>
      </c>
      <c r="U903" t="s">
        <v>45</v>
      </c>
      <c r="V903" t="s">
        <v>46</v>
      </c>
      <c r="W903" s="20" t="s">
        <v>87</v>
      </c>
      <c r="X903" t="s">
        <v>88</v>
      </c>
      <c r="Z903" t="s">
        <v>1377</v>
      </c>
      <c r="AA903" t="s">
        <v>1378</v>
      </c>
      <c r="AB903" t="s">
        <v>276</v>
      </c>
      <c r="AC903">
        <v>1967</v>
      </c>
      <c r="AD903">
        <v>104</v>
      </c>
      <c r="AE903" t="str">
        <f t="shared" si="1333"/>
        <v>&gt;80</v>
      </c>
      <c r="AF903">
        <v>-38.179192950000001</v>
      </c>
      <c r="AG903">
        <v>146.34589270999999</v>
      </c>
      <c r="AH903" t="s">
        <v>92</v>
      </c>
      <c r="AI903" t="s">
        <v>76</v>
      </c>
      <c r="AJ903" s="33" t="s">
        <v>314</v>
      </c>
      <c r="AL903" t="s">
        <v>48</v>
      </c>
      <c r="AM903" t="s">
        <v>86</v>
      </c>
      <c r="AN903">
        <v>220</v>
      </c>
      <c r="AO903" s="69">
        <v>2</v>
      </c>
      <c r="AP903">
        <v>2</v>
      </c>
      <c r="AQ903">
        <v>0</v>
      </c>
      <c r="AR903">
        <v>2</v>
      </c>
      <c r="AS903" s="82" t="str">
        <f t="shared" si="1334"/>
        <v>Gw-0-2</v>
      </c>
      <c r="AT903" s="14">
        <f t="shared" si="1335"/>
        <v>36200</v>
      </c>
      <c r="AU903" s="81">
        <f>VLOOKUP(C903,Bushfire_Vlookup!$F$2:$H$12575,3,FALSE)</f>
        <v>1044.3118689999999</v>
      </c>
      <c r="AV903" s="14">
        <f>VLOOKUP(AS903,Safety_collateral_Vlookup!$J$3:$L$20,2,FALSE)</f>
        <v>93570.139925214826</v>
      </c>
      <c r="AW903" s="14">
        <f>VLOOKUP(AS903,Safety_collateral_Vlookup!$J$3:$L$20,3,FALSE)</f>
        <v>550000</v>
      </c>
      <c r="AX903" s="48">
        <f t="shared" si="1336"/>
        <v>726429.02006442717</v>
      </c>
      <c r="AY903" s="49">
        <f t="shared" si="1330"/>
        <v>37156.400000000001</v>
      </c>
      <c r="AZ903" s="14">
        <v>76000</v>
      </c>
      <c r="BA903" s="16">
        <f t="shared" si="1337"/>
        <v>19.550575945582111</v>
      </c>
      <c r="BB903" t="e">
        <f>IF(BA903&lt;=#REF!,#REF!,IF(BA903&lt;=#REF!,#REF!,IF(BA903&lt;=#REF!,#REF!,IF(BA903&lt;=#REF!,#REF!,#REF!))))</f>
        <v>#REF!</v>
      </c>
      <c r="BC903" s="51">
        <v>5</v>
      </c>
      <c r="BD903" s="21">
        <v>70</v>
      </c>
      <c r="BE903" s="21">
        <v>6.4399999999999999E-2</v>
      </c>
      <c r="BF903" s="26">
        <f t="shared" si="1338"/>
        <v>2423.5705110393828</v>
      </c>
      <c r="BG903" s="21">
        <v>7</v>
      </c>
      <c r="BH903" s="21">
        <f t="shared" si="1339"/>
        <v>10.5</v>
      </c>
      <c r="BI903" s="28">
        <f t="shared" si="1340"/>
        <v>1.1390624999999999E-6</v>
      </c>
      <c r="BJ903" s="27">
        <f t="shared" si="1341"/>
        <v>1.1390624999999999E-6</v>
      </c>
      <c r="BK903" s="28">
        <f t="shared" si="1342"/>
        <v>1.7463268216136606E-5</v>
      </c>
      <c r="BL903" s="35">
        <f t="shared" si="1343"/>
        <v>3.4141695151764889E-4</v>
      </c>
      <c r="BM903" s="21" t="str">
        <f t="shared" si="1344"/>
        <v>Cr1</v>
      </c>
      <c r="BN903" s="51">
        <v>1</v>
      </c>
      <c r="BO903" s="21">
        <v>0</v>
      </c>
      <c r="BP903" s="50" t="s">
        <v>5497</v>
      </c>
      <c r="BQ903" s="14">
        <v>36200</v>
      </c>
      <c r="BR903">
        <f>IFERROR(VLOOKUP(AO903,'Model Failure data- Lines'!$A$37:$E$41,3,FALSE),'Model Failure data- Lines'!$C$37)</f>
        <v>5.2310000000000009E-2</v>
      </c>
      <c r="BS903" s="14">
        <f t="shared" si="1345"/>
        <v>37999.502039570194</v>
      </c>
      <c r="BT903" s="34">
        <f t="shared" si="1327"/>
        <v>33141.666642755452</v>
      </c>
      <c r="BU903" s="34">
        <f t="shared" si="1346"/>
        <v>1.1465778848474608</v>
      </c>
      <c r="BV903" s="54">
        <f t="shared" si="1347"/>
        <v>4857.8353968147421</v>
      </c>
      <c r="BW903">
        <f>IFERROR(VLOOKUP(AO903,'Model Failure data- Lines'!$A$37:$E$41,4,FALSE),'Model Failure data- Lines'!$D$37)</f>
        <v>5.571000000000001E-2</v>
      </c>
      <c r="BX903" s="14">
        <f t="shared" si="1348"/>
        <v>40469.360707789245</v>
      </c>
      <c r="BY903" s="34">
        <f t="shared" si="1349"/>
        <v>29560.723532407057</v>
      </c>
      <c r="BZ903" s="71">
        <f t="shared" si="1350"/>
        <v>1.369024701422588</v>
      </c>
      <c r="CA903" s="71">
        <f t="shared" si="1351"/>
        <v>10908.637175382188</v>
      </c>
      <c r="CB903" s="57">
        <v>2</v>
      </c>
      <c r="CC903">
        <f>IFERROR(VLOOKUP(AO903,'Model Failure data- Lines'!$A$37:$E$41,5,FALSE),'Model Failure data- Lines'!$E$37)</f>
        <v>6.1850000000000002E-2</v>
      </c>
      <c r="CD903" s="14">
        <f t="shared" si="1352"/>
        <v>44929.634890984824</v>
      </c>
      <c r="CE903" s="34">
        <f t="shared" si="1353"/>
        <v>23517.789015066155</v>
      </c>
      <c r="CF903" s="34">
        <f t="shared" si="1354"/>
        <v>1.910453183426454</v>
      </c>
      <c r="CG903" s="54">
        <f t="shared" si="1355"/>
        <v>21411.845875918669</v>
      </c>
      <c r="CH903" t="e">
        <f>IFERROR(VLOOKUP(AO903,'Model Failure data- Lines'!#REF!,3,FALSE),'Model Failure data- Lines'!#REF!)</f>
        <v>#REF!</v>
      </c>
      <c r="CI903" s="14" t="e">
        <f t="shared" si="1356"/>
        <v>#REF!</v>
      </c>
      <c r="CJ903" s="34">
        <f t="shared" si="1357"/>
        <v>31788.604629638387</v>
      </c>
      <c r="CK903" s="34" t="e">
        <f t="shared" si="1358"/>
        <v>#REF!</v>
      </c>
      <c r="CL903" s="54" t="e">
        <f t="shared" si="1359"/>
        <v>#REF!</v>
      </c>
      <c r="CM903" t="e">
        <f>IFERROR(VLOOKUP(AO903,'Model Failure data- Lines'!#REF!,4,FALSE),'Model Failure data- Lines'!#REF!)</f>
        <v>#REF!</v>
      </c>
      <c r="CN903" s="14" t="e">
        <f t="shared" si="1360"/>
        <v>#REF!</v>
      </c>
      <c r="CO903" s="34">
        <f t="shared" si="1361"/>
        <v>27196.267246005187</v>
      </c>
      <c r="CP903" s="34" t="e">
        <f t="shared" si="1362"/>
        <v>#REF!</v>
      </c>
      <c r="CQ903" s="54" t="e">
        <f t="shared" si="1363"/>
        <v>#REF!</v>
      </c>
      <c r="CR903" t="e">
        <f>IFERROR(VLOOKUP(AO903,'Model Failure data- Lines'!#REF!,5,FALSE),'Model Failure data- Lines'!#REF!)</f>
        <v>#REF!</v>
      </c>
      <c r="CS903" s="14" t="e">
        <f t="shared" si="1364"/>
        <v>#REF!</v>
      </c>
      <c r="CT903" s="34">
        <f t="shared" si="1365"/>
        <v>19906.044506898797</v>
      </c>
      <c r="CU903" s="34" t="e">
        <f t="shared" si="1366"/>
        <v>#REF!</v>
      </c>
      <c r="CV903" s="54" t="e">
        <f t="shared" si="1367"/>
        <v>#REF!</v>
      </c>
      <c r="CW903" t="s">
        <v>276</v>
      </c>
      <c r="CZ903">
        <f t="shared" si="1368"/>
        <v>10908.637175382186</v>
      </c>
      <c r="DA903" s="34">
        <f t="shared" si="1369"/>
        <v>2151.8210340000005</v>
      </c>
      <c r="DB903" s="34">
        <f t="shared" si="1370"/>
        <v>62.076581374863331</v>
      </c>
      <c r="DC903" s="34">
        <f t="shared" si="1371"/>
        <v>5562.0495924143779</v>
      </c>
      <c r="DD903" s="9">
        <f t="shared" si="1372"/>
        <v>32693.413500000002</v>
      </c>
      <c r="DE903" s="59">
        <f t="shared" si="1373"/>
        <v>5.3171609246247219E-2</v>
      </c>
      <c r="DF903" s="59">
        <f t="shared" si="1374"/>
        <v>1.5339155422565221E-3</v>
      </c>
      <c r="DG903" s="59">
        <f t="shared" si="1375"/>
        <v>0.13743853362486735</v>
      </c>
      <c r="DH903" s="59">
        <f t="shared" si="1376"/>
        <v>0.80785594158662888</v>
      </c>
      <c r="DI903" s="14">
        <f t="shared" si="1377"/>
        <v>580.02979329850757</v>
      </c>
      <c r="DJ903" s="14">
        <f t="shared" si="1378"/>
        <v>16.73292810815602</v>
      </c>
      <c r="DK903" s="14">
        <f t="shared" si="1379"/>
        <v>1499.2670972302428</v>
      </c>
      <c r="DL903" s="14">
        <f t="shared" si="1380"/>
        <v>8812.6073567452804</v>
      </c>
      <c r="DM903">
        <f t="shared" si="1381"/>
        <v>21411.845875918669</v>
      </c>
      <c r="DN903" s="34">
        <f t="shared" si="1382"/>
        <v>2388.98099</v>
      </c>
      <c r="DO903" s="34">
        <f t="shared" si="1383"/>
        <v>68.918265267192538</v>
      </c>
      <c r="DP903" s="34">
        <f t="shared" si="1384"/>
        <v>6175.0631357176308</v>
      </c>
      <c r="DQ903" s="9">
        <f t="shared" si="1385"/>
        <v>36296.672500000001</v>
      </c>
      <c r="DR903" s="59">
        <f t="shared" si="1386"/>
        <v>5.3171609246247212E-2</v>
      </c>
      <c r="DS903" s="59">
        <f t="shared" si="1387"/>
        <v>1.5339155422565221E-3</v>
      </c>
      <c r="DT903" s="59">
        <f t="shared" si="1388"/>
        <v>0.13743853362486735</v>
      </c>
      <c r="DU903" s="59">
        <f t="shared" si="1389"/>
        <v>0.80785594158662888</v>
      </c>
      <c r="DV903" s="14">
        <f t="shared" si="1390"/>
        <v>1138.5023021552174</v>
      </c>
      <c r="DW903" s="14">
        <f t="shared" si="1391"/>
        <v>32.843963177472858</v>
      </c>
      <c r="DX903" s="14">
        <f t="shared" si="1392"/>
        <v>2942.8126993879255</v>
      </c>
      <c r="DY903" s="14">
        <f t="shared" si="1393"/>
        <v>17297.686911198052</v>
      </c>
      <c r="DZ903" s="34" t="e">
        <f t="shared" si="1394"/>
        <v>#REF!</v>
      </c>
      <c r="EA903" s="34" t="e">
        <f t="shared" si="1395"/>
        <v>#REF!</v>
      </c>
      <c r="EB903" s="34" t="e">
        <f t="shared" si="1396"/>
        <v>#REF!</v>
      </c>
      <c r="EC903" s="34" t="e">
        <f t="shared" si="1397"/>
        <v>#REF!</v>
      </c>
      <c r="ED903" s="34" t="e">
        <f t="shared" si="1398"/>
        <v>#REF!</v>
      </c>
      <c r="EE903" s="59" t="e">
        <f t="shared" si="1399"/>
        <v>#REF!</v>
      </c>
      <c r="EF903" s="59" t="e">
        <f t="shared" si="1400"/>
        <v>#REF!</v>
      </c>
      <c r="EG903" s="59" t="e">
        <f t="shared" si="1401"/>
        <v>#REF!</v>
      </c>
      <c r="EH903" s="59" t="e">
        <f t="shared" si="1402"/>
        <v>#REF!</v>
      </c>
      <c r="EI903" s="14" t="e">
        <f t="shared" si="1403"/>
        <v>#REF!</v>
      </c>
      <c r="EJ903" s="14" t="e">
        <f t="shared" si="1404"/>
        <v>#REF!</v>
      </c>
      <c r="EK903" s="14" t="e">
        <f t="shared" si="1405"/>
        <v>#REF!</v>
      </c>
      <c r="EL903" s="14" t="e">
        <f t="shared" si="1406"/>
        <v>#REF!</v>
      </c>
      <c r="EM903" t="e">
        <f t="shared" si="1407"/>
        <v>#REF!</v>
      </c>
      <c r="EN903" s="34" t="e">
        <f t="shared" si="1408"/>
        <v>#REF!</v>
      </c>
      <c r="EO903" s="34" t="e">
        <f t="shared" si="1409"/>
        <v>#REF!</v>
      </c>
      <c r="EP903" s="34" t="e">
        <f t="shared" si="1410"/>
        <v>#REF!</v>
      </c>
      <c r="EQ903" s="34" t="e">
        <f t="shared" si="1411"/>
        <v>#REF!</v>
      </c>
      <c r="ER903" s="59" t="e">
        <f t="shared" si="1412"/>
        <v>#REF!</v>
      </c>
      <c r="ES903" s="59" t="e">
        <f t="shared" si="1413"/>
        <v>#REF!</v>
      </c>
      <c r="ET903" s="59" t="e">
        <f t="shared" si="1414"/>
        <v>#REF!</v>
      </c>
      <c r="EU903" s="59" t="e">
        <f t="shared" si="1415"/>
        <v>#REF!</v>
      </c>
      <c r="EV903" s="14" t="e">
        <f t="shared" si="1416"/>
        <v>#REF!</v>
      </c>
      <c r="EW903" s="14" t="e">
        <f t="shared" si="1417"/>
        <v>#REF!</v>
      </c>
      <c r="EX903" s="14" t="e">
        <f t="shared" si="1418"/>
        <v>#REF!</v>
      </c>
      <c r="EY903" s="14" t="e">
        <f t="shared" si="1419"/>
        <v>#REF!</v>
      </c>
    </row>
    <row r="904" spans="1:155" x14ac:dyDescent="0.2">
      <c r="A904" s="17">
        <v>30280380</v>
      </c>
      <c r="B904" t="s">
        <v>62</v>
      </c>
      <c r="C904" t="s">
        <v>1374</v>
      </c>
      <c r="D904" t="s">
        <v>1375</v>
      </c>
      <c r="E904" t="s">
        <v>275</v>
      </c>
      <c r="F904" t="s">
        <v>41</v>
      </c>
      <c r="G904" t="s">
        <v>42</v>
      </c>
      <c r="H904" t="s">
        <v>4336</v>
      </c>
      <c r="I904" t="s">
        <v>68</v>
      </c>
      <c r="J904" s="19" t="s">
        <v>69</v>
      </c>
      <c r="K904" t="s">
        <v>70</v>
      </c>
      <c r="L904">
        <v>1967</v>
      </c>
      <c r="M904">
        <f t="shared" si="1328"/>
        <v>1967</v>
      </c>
      <c r="N904">
        <v>52</v>
      </c>
      <c r="O904" s="19">
        <f t="shared" si="1329"/>
        <v>52</v>
      </c>
      <c r="P904" t="s">
        <v>80</v>
      </c>
      <c r="Q904" s="19" t="str">
        <f t="shared" si="1331"/>
        <v>50-60</v>
      </c>
      <c r="R904" s="23">
        <v>488.9</v>
      </c>
      <c r="S904" s="15">
        <f t="shared" si="1332"/>
        <v>0.4889</v>
      </c>
      <c r="T904">
        <v>30077291</v>
      </c>
      <c r="U904" t="s">
        <v>45</v>
      </c>
      <c r="V904" t="s">
        <v>46</v>
      </c>
      <c r="W904" s="20" t="s">
        <v>87</v>
      </c>
      <c r="X904" t="s">
        <v>88</v>
      </c>
      <c r="Z904" t="s">
        <v>1377</v>
      </c>
      <c r="AA904" t="s">
        <v>1378</v>
      </c>
      <c r="AB904" t="s">
        <v>276</v>
      </c>
      <c r="AC904">
        <v>1967</v>
      </c>
      <c r="AD904">
        <v>104</v>
      </c>
      <c r="AE904" t="str">
        <f t="shared" si="1333"/>
        <v>&gt;80</v>
      </c>
      <c r="AF904">
        <v>-38.179192950000001</v>
      </c>
      <c r="AG904">
        <v>146.34589270999999</v>
      </c>
      <c r="AH904" t="s">
        <v>92</v>
      </c>
      <c r="AI904" t="s">
        <v>76</v>
      </c>
      <c r="AJ904" s="33" t="s">
        <v>314</v>
      </c>
      <c r="AL904" t="s">
        <v>78</v>
      </c>
      <c r="AM904" t="s">
        <v>79</v>
      </c>
      <c r="AN904">
        <v>220</v>
      </c>
      <c r="AO904" s="69">
        <v>2</v>
      </c>
      <c r="AP904">
        <v>2</v>
      </c>
      <c r="AQ904">
        <v>0</v>
      </c>
      <c r="AR904">
        <v>2</v>
      </c>
      <c r="AS904" s="82" t="str">
        <f t="shared" si="1334"/>
        <v>Gw-0-2</v>
      </c>
      <c r="AT904" s="14">
        <f t="shared" si="1335"/>
        <v>36200</v>
      </c>
      <c r="AU904" s="81">
        <f>VLOOKUP(C904,Bushfire_Vlookup!$F$2:$H$12575,3,FALSE)</f>
        <v>1044.3118689999999</v>
      </c>
      <c r="AV904" s="14">
        <f>VLOOKUP(AS904,Safety_collateral_Vlookup!$J$3:$L$20,2,FALSE)</f>
        <v>93570.139925214826</v>
      </c>
      <c r="AW904" s="14">
        <f>VLOOKUP(AS904,Safety_collateral_Vlookup!$J$3:$L$20,3,FALSE)</f>
        <v>550000</v>
      </c>
      <c r="AX904" s="48">
        <f t="shared" si="1336"/>
        <v>726429.02006442717</v>
      </c>
      <c r="AY904" s="49">
        <f t="shared" si="1330"/>
        <v>37156.400000000001</v>
      </c>
      <c r="AZ904" s="14">
        <v>76000</v>
      </c>
      <c r="BA904" s="16">
        <f t="shared" si="1337"/>
        <v>19.550575945582111</v>
      </c>
      <c r="BB904" t="e">
        <f>IF(BA904&lt;=#REF!,#REF!,IF(BA904&lt;=#REF!,#REF!,IF(BA904&lt;=#REF!,#REF!,IF(BA904&lt;=#REF!,#REF!,#REF!))))</f>
        <v>#REF!</v>
      </c>
      <c r="BC904" s="51">
        <v>5</v>
      </c>
      <c r="BD904" s="21">
        <v>70</v>
      </c>
      <c r="BE904" s="21">
        <v>6.4399999999999999E-2</v>
      </c>
      <c r="BF904" s="26">
        <f t="shared" si="1338"/>
        <v>2423.5705110393828</v>
      </c>
      <c r="BG904" s="21">
        <v>7</v>
      </c>
      <c r="BH904" s="21">
        <f t="shared" si="1339"/>
        <v>10.5</v>
      </c>
      <c r="BI904" s="28">
        <f t="shared" si="1340"/>
        <v>1.1390624999999999E-6</v>
      </c>
      <c r="BJ904" s="27">
        <f t="shared" si="1341"/>
        <v>1.1390624999999999E-6</v>
      </c>
      <c r="BK904" s="28">
        <f t="shared" si="1342"/>
        <v>1.7463268216136606E-5</v>
      </c>
      <c r="BL904" s="35">
        <f t="shared" si="1343"/>
        <v>3.4141695151764889E-4</v>
      </c>
      <c r="BM904" s="21" t="str">
        <f t="shared" si="1344"/>
        <v>Cr1</v>
      </c>
      <c r="BN904" s="51">
        <v>1</v>
      </c>
      <c r="BO904" s="21">
        <v>0</v>
      </c>
      <c r="BP904" s="50" t="s">
        <v>5497</v>
      </c>
      <c r="BQ904" s="14">
        <v>36200</v>
      </c>
      <c r="BR904">
        <f>IFERROR(VLOOKUP(AO904,'Model Failure data- Lines'!$A$37:$E$41,3,FALSE),'Model Failure data- Lines'!$C$37)</f>
        <v>5.2310000000000009E-2</v>
      </c>
      <c r="BS904" s="14">
        <f t="shared" si="1345"/>
        <v>37999.502039570194</v>
      </c>
      <c r="BT904" s="34">
        <f t="shared" si="1327"/>
        <v>33141.666642755452</v>
      </c>
      <c r="BU904" s="34">
        <f t="shared" si="1346"/>
        <v>1.1465778848474608</v>
      </c>
      <c r="BV904" s="54">
        <f t="shared" si="1347"/>
        <v>4857.8353968147421</v>
      </c>
      <c r="BW904">
        <f>IFERROR(VLOOKUP(AO904,'Model Failure data- Lines'!$A$37:$E$41,4,FALSE),'Model Failure data- Lines'!$D$37)</f>
        <v>5.571000000000001E-2</v>
      </c>
      <c r="BX904" s="14">
        <f t="shared" si="1348"/>
        <v>40469.360707789245</v>
      </c>
      <c r="BY904" s="34">
        <f t="shared" si="1349"/>
        <v>29560.723532407057</v>
      </c>
      <c r="BZ904" s="71">
        <f t="shared" si="1350"/>
        <v>1.369024701422588</v>
      </c>
      <c r="CA904" s="71">
        <f t="shared" si="1351"/>
        <v>10908.637175382188</v>
      </c>
      <c r="CB904" s="57">
        <v>2</v>
      </c>
      <c r="CC904">
        <f>IFERROR(VLOOKUP(AO904,'Model Failure data- Lines'!$A$37:$E$41,5,FALSE),'Model Failure data- Lines'!$E$37)</f>
        <v>6.1850000000000002E-2</v>
      </c>
      <c r="CD904" s="14">
        <f t="shared" si="1352"/>
        <v>44929.634890984824</v>
      </c>
      <c r="CE904" s="34">
        <f t="shared" si="1353"/>
        <v>23517.789015066155</v>
      </c>
      <c r="CF904" s="34">
        <f t="shared" si="1354"/>
        <v>1.910453183426454</v>
      </c>
      <c r="CG904" s="54">
        <f t="shared" si="1355"/>
        <v>21411.845875918669</v>
      </c>
      <c r="CH904" t="e">
        <f>IFERROR(VLOOKUP(AO904,'Model Failure data- Lines'!#REF!,3,FALSE),'Model Failure data- Lines'!#REF!)</f>
        <v>#REF!</v>
      </c>
      <c r="CI904" s="14" t="e">
        <f t="shared" si="1356"/>
        <v>#REF!</v>
      </c>
      <c r="CJ904" s="34">
        <f t="shared" si="1357"/>
        <v>31788.604629638387</v>
      </c>
      <c r="CK904" s="34" t="e">
        <f t="shared" si="1358"/>
        <v>#REF!</v>
      </c>
      <c r="CL904" s="54" t="e">
        <f t="shared" si="1359"/>
        <v>#REF!</v>
      </c>
      <c r="CM904" t="e">
        <f>IFERROR(VLOOKUP(AO904,'Model Failure data- Lines'!#REF!,4,FALSE),'Model Failure data- Lines'!#REF!)</f>
        <v>#REF!</v>
      </c>
      <c r="CN904" s="14" t="e">
        <f t="shared" si="1360"/>
        <v>#REF!</v>
      </c>
      <c r="CO904" s="34">
        <f t="shared" si="1361"/>
        <v>27196.267246005187</v>
      </c>
      <c r="CP904" s="34" t="e">
        <f t="shared" si="1362"/>
        <v>#REF!</v>
      </c>
      <c r="CQ904" s="54" t="e">
        <f t="shared" si="1363"/>
        <v>#REF!</v>
      </c>
      <c r="CR904" t="e">
        <f>IFERROR(VLOOKUP(AO904,'Model Failure data- Lines'!#REF!,5,FALSE),'Model Failure data- Lines'!#REF!)</f>
        <v>#REF!</v>
      </c>
      <c r="CS904" s="14" t="e">
        <f t="shared" si="1364"/>
        <v>#REF!</v>
      </c>
      <c r="CT904" s="34">
        <f t="shared" si="1365"/>
        <v>19906.044506898797</v>
      </c>
      <c r="CU904" s="34" t="e">
        <f t="shared" si="1366"/>
        <v>#REF!</v>
      </c>
      <c r="CV904" s="54" t="e">
        <f t="shared" si="1367"/>
        <v>#REF!</v>
      </c>
      <c r="CW904" t="s">
        <v>276</v>
      </c>
      <c r="CZ904">
        <f t="shared" si="1368"/>
        <v>10908.637175382186</v>
      </c>
      <c r="DA904" s="34">
        <f t="shared" si="1369"/>
        <v>2151.8210340000005</v>
      </c>
      <c r="DB904" s="34">
        <f t="shared" si="1370"/>
        <v>62.076581374863331</v>
      </c>
      <c r="DC904" s="34">
        <f t="shared" si="1371"/>
        <v>5562.0495924143779</v>
      </c>
      <c r="DD904" s="9">
        <f t="shared" si="1372"/>
        <v>32693.413500000002</v>
      </c>
      <c r="DE904" s="59">
        <f t="shared" si="1373"/>
        <v>5.3171609246247219E-2</v>
      </c>
      <c r="DF904" s="59">
        <f t="shared" si="1374"/>
        <v>1.5339155422565221E-3</v>
      </c>
      <c r="DG904" s="59">
        <f t="shared" si="1375"/>
        <v>0.13743853362486735</v>
      </c>
      <c r="DH904" s="59">
        <f t="shared" si="1376"/>
        <v>0.80785594158662888</v>
      </c>
      <c r="DI904" s="14">
        <f t="shared" si="1377"/>
        <v>580.02979329850757</v>
      </c>
      <c r="DJ904" s="14">
        <f t="shared" si="1378"/>
        <v>16.73292810815602</v>
      </c>
      <c r="DK904" s="14">
        <f t="shared" si="1379"/>
        <v>1499.2670972302428</v>
      </c>
      <c r="DL904" s="14">
        <f t="shared" si="1380"/>
        <v>8812.6073567452804</v>
      </c>
      <c r="DM904">
        <f t="shared" si="1381"/>
        <v>21411.845875918669</v>
      </c>
      <c r="DN904" s="34">
        <f t="shared" si="1382"/>
        <v>2388.98099</v>
      </c>
      <c r="DO904" s="34">
        <f t="shared" si="1383"/>
        <v>68.918265267192538</v>
      </c>
      <c r="DP904" s="34">
        <f t="shared" si="1384"/>
        <v>6175.0631357176308</v>
      </c>
      <c r="DQ904" s="9">
        <f t="shared" si="1385"/>
        <v>36296.672500000001</v>
      </c>
      <c r="DR904" s="59">
        <f t="shared" si="1386"/>
        <v>5.3171609246247212E-2</v>
      </c>
      <c r="DS904" s="59">
        <f t="shared" si="1387"/>
        <v>1.5339155422565221E-3</v>
      </c>
      <c r="DT904" s="59">
        <f t="shared" si="1388"/>
        <v>0.13743853362486735</v>
      </c>
      <c r="DU904" s="59">
        <f t="shared" si="1389"/>
        <v>0.80785594158662888</v>
      </c>
      <c r="DV904" s="14">
        <f t="shared" si="1390"/>
        <v>1138.5023021552174</v>
      </c>
      <c r="DW904" s="14">
        <f t="shared" si="1391"/>
        <v>32.843963177472858</v>
      </c>
      <c r="DX904" s="14">
        <f t="shared" si="1392"/>
        <v>2942.8126993879255</v>
      </c>
      <c r="DY904" s="14">
        <f t="shared" si="1393"/>
        <v>17297.686911198052</v>
      </c>
      <c r="DZ904" s="34" t="e">
        <f t="shared" si="1394"/>
        <v>#REF!</v>
      </c>
      <c r="EA904" s="34" t="e">
        <f t="shared" si="1395"/>
        <v>#REF!</v>
      </c>
      <c r="EB904" s="34" t="e">
        <f t="shared" si="1396"/>
        <v>#REF!</v>
      </c>
      <c r="EC904" s="34" t="e">
        <f t="shared" si="1397"/>
        <v>#REF!</v>
      </c>
      <c r="ED904" s="34" t="e">
        <f t="shared" si="1398"/>
        <v>#REF!</v>
      </c>
      <c r="EE904" s="59" t="e">
        <f t="shared" si="1399"/>
        <v>#REF!</v>
      </c>
      <c r="EF904" s="59" t="e">
        <f t="shared" si="1400"/>
        <v>#REF!</v>
      </c>
      <c r="EG904" s="59" t="e">
        <f t="shared" si="1401"/>
        <v>#REF!</v>
      </c>
      <c r="EH904" s="59" t="e">
        <f t="shared" si="1402"/>
        <v>#REF!</v>
      </c>
      <c r="EI904" s="14" t="e">
        <f t="shared" si="1403"/>
        <v>#REF!</v>
      </c>
      <c r="EJ904" s="14" t="e">
        <f t="shared" si="1404"/>
        <v>#REF!</v>
      </c>
      <c r="EK904" s="14" t="e">
        <f t="shared" si="1405"/>
        <v>#REF!</v>
      </c>
      <c r="EL904" s="14" t="e">
        <f t="shared" si="1406"/>
        <v>#REF!</v>
      </c>
      <c r="EM904" t="e">
        <f t="shared" si="1407"/>
        <v>#REF!</v>
      </c>
      <c r="EN904" s="34" t="e">
        <f t="shared" si="1408"/>
        <v>#REF!</v>
      </c>
      <c r="EO904" s="34" t="e">
        <f t="shared" si="1409"/>
        <v>#REF!</v>
      </c>
      <c r="EP904" s="34" t="e">
        <f t="shared" si="1410"/>
        <v>#REF!</v>
      </c>
      <c r="EQ904" s="34" t="e">
        <f t="shared" si="1411"/>
        <v>#REF!</v>
      </c>
      <c r="ER904" s="59" t="e">
        <f t="shared" si="1412"/>
        <v>#REF!</v>
      </c>
      <c r="ES904" s="59" t="e">
        <f t="shared" si="1413"/>
        <v>#REF!</v>
      </c>
      <c r="ET904" s="59" t="e">
        <f t="shared" si="1414"/>
        <v>#REF!</v>
      </c>
      <c r="EU904" s="59" t="e">
        <f t="shared" si="1415"/>
        <v>#REF!</v>
      </c>
      <c r="EV904" s="14" t="e">
        <f t="shared" si="1416"/>
        <v>#REF!</v>
      </c>
      <c r="EW904" s="14" t="e">
        <f t="shared" si="1417"/>
        <v>#REF!</v>
      </c>
      <c r="EX904" s="14" t="e">
        <f t="shared" si="1418"/>
        <v>#REF!</v>
      </c>
      <c r="EY904" s="14" t="e">
        <f t="shared" si="1419"/>
        <v>#REF!</v>
      </c>
    </row>
    <row r="905" spans="1:155" x14ac:dyDescent="0.2">
      <c r="A905" s="17">
        <v>30125972</v>
      </c>
      <c r="B905" t="s">
        <v>62</v>
      </c>
      <c r="C905" t="s">
        <v>2561</v>
      </c>
      <c r="D905" t="s">
        <v>2562</v>
      </c>
      <c r="E905" t="s">
        <v>2563</v>
      </c>
      <c r="F905" t="s">
        <v>41</v>
      </c>
      <c r="G905" t="s">
        <v>42</v>
      </c>
      <c r="H905" t="s">
        <v>2564</v>
      </c>
      <c r="I905" t="s">
        <v>68</v>
      </c>
      <c r="J905" s="19" t="s">
        <v>69</v>
      </c>
      <c r="K905" t="s">
        <v>70</v>
      </c>
      <c r="L905">
        <v>1962</v>
      </c>
      <c r="M905">
        <f t="shared" si="1328"/>
        <v>1962</v>
      </c>
      <c r="N905">
        <v>57</v>
      </c>
      <c r="O905" s="19">
        <f t="shared" si="1329"/>
        <v>57</v>
      </c>
      <c r="P905" t="s">
        <v>80</v>
      </c>
      <c r="Q905" s="19" t="str">
        <f t="shared" si="1331"/>
        <v>50-60</v>
      </c>
      <c r="R905" s="23">
        <v>347.4</v>
      </c>
      <c r="S905" s="15">
        <f t="shared" si="1332"/>
        <v>0.34739999999999999</v>
      </c>
      <c r="T905">
        <v>30322301</v>
      </c>
      <c r="U905" t="s">
        <v>45</v>
      </c>
      <c r="V905" t="s">
        <v>46</v>
      </c>
      <c r="W905" t="s">
        <v>47</v>
      </c>
      <c r="X905" t="s">
        <v>48</v>
      </c>
      <c r="Y905" t="s">
        <v>340</v>
      </c>
      <c r="Z905" t="s">
        <v>2565</v>
      </c>
      <c r="AA905" t="s">
        <v>2566</v>
      </c>
      <c r="AB905" t="s">
        <v>141</v>
      </c>
      <c r="AC905">
        <v>1962</v>
      </c>
      <c r="AD905">
        <v>57</v>
      </c>
      <c r="AE905" t="str">
        <f t="shared" si="1333"/>
        <v>&lt;60</v>
      </c>
      <c r="AF905">
        <v>-38.094357989999999</v>
      </c>
      <c r="AG905">
        <v>145.84460332</v>
      </c>
      <c r="AH905" t="s">
        <v>92</v>
      </c>
      <c r="AI905" t="s">
        <v>76</v>
      </c>
      <c r="AJ905" s="33" t="s">
        <v>314</v>
      </c>
      <c r="AL905">
        <v>1</v>
      </c>
      <c r="AM905" t="s">
        <v>86</v>
      </c>
      <c r="AN905">
        <v>220</v>
      </c>
      <c r="AO905" s="69">
        <v>2</v>
      </c>
      <c r="AP905">
        <v>2</v>
      </c>
      <c r="AQ905">
        <v>0</v>
      </c>
      <c r="AR905">
        <v>0</v>
      </c>
      <c r="AS905" s="82" t="str">
        <f t="shared" si="1334"/>
        <v>Gw-0-0</v>
      </c>
      <c r="AT905" s="14">
        <f t="shared" si="1335"/>
        <v>36200</v>
      </c>
      <c r="AU905" s="81">
        <f>VLOOKUP(C905,Bushfire_Vlookup!$F$2:$H$12575,3,FALSE)</f>
        <v>1331.1686649999999</v>
      </c>
      <c r="AV905" s="14">
        <f>VLOOKUP(AS905,Safety_collateral_Vlookup!$J$3:$L$20,2,FALSE)</f>
        <v>3720.1399252148244</v>
      </c>
      <c r="AW905" s="14">
        <f>VLOOKUP(AS905,Safety_collateral_Vlookup!$J$3:$L$20,3,FALSE)</f>
        <v>25000</v>
      </c>
      <c r="AX905" s="48">
        <f t="shared" si="1336"/>
        <v>70690.146265759206</v>
      </c>
      <c r="AY905" s="49">
        <f t="shared" si="1330"/>
        <v>26402.399999999998</v>
      </c>
      <c r="AZ905" s="14">
        <v>76000</v>
      </c>
      <c r="BA905" s="16">
        <f t="shared" si="1337"/>
        <v>2.6774136542798841</v>
      </c>
      <c r="BB905" t="e">
        <f>IF(BA905&lt;=#REF!,#REF!,IF(BA905&lt;=#REF!,#REF!,IF(BA905&lt;=#REF!,#REF!,IF(BA905&lt;=#REF!,#REF!,#REF!))))</f>
        <v>#REF!</v>
      </c>
      <c r="BC905" s="51">
        <v>3</v>
      </c>
      <c r="BD905" s="21">
        <v>70</v>
      </c>
      <c r="BE905" s="21">
        <v>6.4399999999999999E-2</v>
      </c>
      <c r="BF905" s="26">
        <f t="shared" si="1338"/>
        <v>1722.1280334119076</v>
      </c>
      <c r="BG905" s="21">
        <v>7</v>
      </c>
      <c r="BH905" s="21">
        <f t="shared" si="1339"/>
        <v>10.5</v>
      </c>
      <c r="BI905" s="28">
        <f t="shared" si="1340"/>
        <v>1.1390624999999999E-6</v>
      </c>
      <c r="BJ905" s="27">
        <f t="shared" si="1341"/>
        <v>1.1390624999999999E-6</v>
      </c>
      <c r="BK905" s="28">
        <f t="shared" si="1342"/>
        <v>1.7463268216136599E-5</v>
      </c>
      <c r="BL905" s="35">
        <f t="shared" si="1343"/>
        <v>4.6756392770236051E-5</v>
      </c>
      <c r="BM905" s="21" t="str">
        <f t="shared" si="1344"/>
        <v>Cr1</v>
      </c>
      <c r="BN905" s="51">
        <v>1</v>
      </c>
      <c r="BO905" s="21">
        <v>0</v>
      </c>
      <c r="BP905" s="50" t="s">
        <v>5497</v>
      </c>
      <c r="BQ905" s="14">
        <v>36200</v>
      </c>
      <c r="BR905">
        <f>IFERROR(VLOOKUP(AO905,'Model Failure data- Lines'!$A$37:$E$41,3,FALSE),'Model Failure data- Lines'!$C$37)</f>
        <v>5.2310000000000009E-2</v>
      </c>
      <c r="BS905" s="14">
        <f t="shared" si="1345"/>
        <v>3697.8015511618646</v>
      </c>
      <c r="BT905" s="34">
        <f t="shared" si="1327"/>
        <v>23549.63180955869</v>
      </c>
      <c r="BU905" s="34">
        <f t="shared" si="1346"/>
        <v>0.1570216290881008</v>
      </c>
      <c r="BV905" s="54">
        <f t="shared" si="1347"/>
        <v>-19851.830258396825</v>
      </c>
      <c r="BW905">
        <f>IFERROR(VLOOKUP(AO905,'Model Failure data- Lines'!$A$37:$E$41,4,FALSE),'Model Failure data- Lines'!$D$37)</f>
        <v>5.571000000000001E-2</v>
      </c>
      <c r="BX905" s="14">
        <f t="shared" si="1348"/>
        <v>3938.1480484654462</v>
      </c>
      <c r="BY905" s="34">
        <f t="shared" si="1349"/>
        <v>21005.104019550439</v>
      </c>
      <c r="BZ905" s="71">
        <f t="shared" si="1350"/>
        <v>0.18748529142250506</v>
      </c>
      <c r="CA905" s="71">
        <f t="shared" si="1351"/>
        <v>-17066.955971084994</v>
      </c>
      <c r="CB905" s="56">
        <v>2</v>
      </c>
      <c r="CC905">
        <f>IFERROR(VLOOKUP(AO905,'Model Failure data- Lines'!$A$37:$E$41,5,FALSE),'Model Failure data- Lines'!$E$37)</f>
        <v>6.1850000000000002E-2</v>
      </c>
      <c r="CD905" s="14">
        <f t="shared" si="1352"/>
        <v>4372.1855465372073</v>
      </c>
      <c r="CE905" s="34">
        <f t="shared" si="1353"/>
        <v>16711.147277222299</v>
      </c>
      <c r="CF905" s="34">
        <f t="shared" si="1354"/>
        <v>0.26163287738458285</v>
      </c>
      <c r="CG905" s="54">
        <f t="shared" si="1355"/>
        <v>-12338.961730685092</v>
      </c>
      <c r="CH905" t="e">
        <f>IFERROR(VLOOKUP(AO905,'Model Failure data- Lines'!#REF!,3,FALSE),'Model Failure data- Lines'!#REF!)</f>
        <v>#REF!</v>
      </c>
      <c r="CI905" s="14" t="e">
        <f t="shared" si="1356"/>
        <v>#REF!</v>
      </c>
      <c r="CJ905" s="34">
        <f t="shared" si="1357"/>
        <v>22588.180094776795</v>
      </c>
      <c r="CK905" s="34" t="e">
        <f t="shared" si="1358"/>
        <v>#REF!</v>
      </c>
      <c r="CL905" s="54" t="e">
        <f t="shared" si="1359"/>
        <v>#REF!</v>
      </c>
      <c r="CM905" t="e">
        <f>IFERROR(VLOOKUP(AO905,'Model Failure data- Lines'!#REF!,4,FALSE),'Model Failure data- Lines'!#REF!)</f>
        <v>#REF!</v>
      </c>
      <c r="CN905" s="14" t="e">
        <f t="shared" si="1360"/>
        <v>#REF!</v>
      </c>
      <c r="CO905" s="34">
        <f t="shared" si="1361"/>
        <v>19324.981062103088</v>
      </c>
      <c r="CP905" s="34" t="e">
        <f t="shared" si="1362"/>
        <v>#REF!</v>
      </c>
      <c r="CQ905" s="54" t="e">
        <f t="shared" si="1363"/>
        <v>#REF!</v>
      </c>
      <c r="CR905" t="e">
        <f>IFERROR(VLOOKUP(AO905,'Model Failure data- Lines'!#REF!,5,FALSE),'Model Failure data- Lines'!#REF!)</f>
        <v>#REF!</v>
      </c>
      <c r="CS905" s="14" t="e">
        <f t="shared" si="1364"/>
        <v>#REF!</v>
      </c>
      <c r="CT905" s="34">
        <f t="shared" si="1365"/>
        <v>14144.732791361508</v>
      </c>
      <c r="CU905" s="34" t="e">
        <f t="shared" si="1366"/>
        <v>#REF!</v>
      </c>
      <c r="CV905" s="54" t="e">
        <f t="shared" si="1367"/>
        <v>#REF!</v>
      </c>
      <c r="CW905" t="s">
        <v>141</v>
      </c>
      <c r="CZ905">
        <f t="shared" si="1368"/>
        <v>-17066.955971084994</v>
      </c>
      <c r="DA905" s="34">
        <f t="shared" si="1369"/>
        <v>2151.8210340000005</v>
      </c>
      <c r="DB905" s="34">
        <f t="shared" si="1370"/>
        <v>79.12808655106906</v>
      </c>
      <c r="DC905" s="34">
        <f t="shared" si="1371"/>
        <v>221.13467791437699</v>
      </c>
      <c r="DD905" s="9">
        <f t="shared" si="1372"/>
        <v>1486.0642500000001</v>
      </c>
      <c r="DE905" s="59">
        <f t="shared" si="1373"/>
        <v>0.54640430159513365</v>
      </c>
      <c r="DF905" s="59">
        <f t="shared" si="1374"/>
        <v>2.0092715047089815E-2</v>
      </c>
      <c r="DG905" s="59">
        <f t="shared" si="1375"/>
        <v>5.6151946344562942E-2</v>
      </c>
      <c r="DH905" s="59">
        <f t="shared" si="1376"/>
        <v>0.37735103701321376</v>
      </c>
      <c r="DI905" s="14">
        <f t="shared" si="1377"/>
        <v>-9325.4581577355893</v>
      </c>
      <c r="DJ905" s="14">
        <f t="shared" si="1378"/>
        <v>-342.92148304823883</v>
      </c>
      <c r="DK905" s="14">
        <f t="shared" si="1379"/>
        <v>-958.34279595338262</v>
      </c>
      <c r="DL905" s="14">
        <f t="shared" si="1380"/>
        <v>-6440.2335343477826</v>
      </c>
      <c r="DM905">
        <f t="shared" si="1381"/>
        <v>-12338.961730685091</v>
      </c>
      <c r="DN905" s="34">
        <f t="shared" si="1382"/>
        <v>2388.98099</v>
      </c>
      <c r="DO905" s="34">
        <f t="shared" si="1383"/>
        <v>87.849078319576734</v>
      </c>
      <c r="DP905" s="34">
        <f t="shared" si="1384"/>
        <v>245.50672821763084</v>
      </c>
      <c r="DQ905" s="9">
        <f t="shared" si="1385"/>
        <v>1649.8487499999999</v>
      </c>
      <c r="DR905" s="59">
        <f t="shared" si="1386"/>
        <v>0.54640430159513353</v>
      </c>
      <c r="DS905" s="59">
        <f t="shared" si="1387"/>
        <v>2.0092715047089812E-2</v>
      </c>
      <c r="DT905" s="59">
        <f t="shared" si="1388"/>
        <v>5.6151946344562935E-2</v>
      </c>
      <c r="DU905" s="59">
        <f t="shared" si="1389"/>
        <v>0.37735103701321376</v>
      </c>
      <c r="DV905" s="14">
        <f t="shared" si="1390"/>
        <v>-6742.061766864068</v>
      </c>
      <c r="DW905" s="14">
        <f t="shared" si="1391"/>
        <v>-247.92324203160169</v>
      </c>
      <c r="DX905" s="14">
        <f t="shared" si="1392"/>
        <v>-692.85671704904473</v>
      </c>
      <c r="DY905" s="14">
        <f t="shared" si="1393"/>
        <v>-4656.1200047403781</v>
      </c>
      <c r="DZ905" s="34" t="e">
        <f t="shared" si="1394"/>
        <v>#REF!</v>
      </c>
      <c r="EA905" s="34" t="e">
        <f t="shared" si="1395"/>
        <v>#REF!</v>
      </c>
      <c r="EB905" s="34" t="e">
        <f t="shared" si="1396"/>
        <v>#REF!</v>
      </c>
      <c r="EC905" s="34" t="e">
        <f t="shared" si="1397"/>
        <v>#REF!</v>
      </c>
      <c r="ED905" s="34" t="e">
        <f t="shared" si="1398"/>
        <v>#REF!</v>
      </c>
      <c r="EE905" s="59" t="e">
        <f t="shared" si="1399"/>
        <v>#REF!</v>
      </c>
      <c r="EF905" s="59" t="e">
        <f t="shared" si="1400"/>
        <v>#REF!</v>
      </c>
      <c r="EG905" s="59" t="e">
        <f t="shared" si="1401"/>
        <v>#REF!</v>
      </c>
      <c r="EH905" s="59" t="e">
        <f t="shared" si="1402"/>
        <v>#REF!</v>
      </c>
      <c r="EI905" s="14" t="e">
        <f t="shared" si="1403"/>
        <v>#REF!</v>
      </c>
      <c r="EJ905" s="14" t="e">
        <f t="shared" si="1404"/>
        <v>#REF!</v>
      </c>
      <c r="EK905" s="14" t="e">
        <f t="shared" si="1405"/>
        <v>#REF!</v>
      </c>
      <c r="EL905" s="14" t="e">
        <f t="shared" si="1406"/>
        <v>#REF!</v>
      </c>
      <c r="EM905" t="e">
        <f t="shared" si="1407"/>
        <v>#REF!</v>
      </c>
      <c r="EN905" s="34" t="e">
        <f t="shared" si="1408"/>
        <v>#REF!</v>
      </c>
      <c r="EO905" s="34" t="e">
        <f t="shared" si="1409"/>
        <v>#REF!</v>
      </c>
      <c r="EP905" s="34" t="e">
        <f t="shared" si="1410"/>
        <v>#REF!</v>
      </c>
      <c r="EQ905" s="34" t="e">
        <f t="shared" si="1411"/>
        <v>#REF!</v>
      </c>
      <c r="ER905" s="59" t="e">
        <f t="shared" si="1412"/>
        <v>#REF!</v>
      </c>
      <c r="ES905" s="59" t="e">
        <f t="shared" si="1413"/>
        <v>#REF!</v>
      </c>
      <c r="ET905" s="59" t="e">
        <f t="shared" si="1414"/>
        <v>#REF!</v>
      </c>
      <c r="EU905" s="59" t="e">
        <f t="shared" si="1415"/>
        <v>#REF!</v>
      </c>
      <c r="EV905" s="14" t="e">
        <f t="shared" si="1416"/>
        <v>#REF!</v>
      </c>
      <c r="EW905" s="14" t="e">
        <f t="shared" si="1417"/>
        <v>#REF!</v>
      </c>
      <c r="EX905" s="14" t="e">
        <f t="shared" si="1418"/>
        <v>#REF!</v>
      </c>
      <c r="EY905" s="14" t="e">
        <f t="shared" si="1419"/>
        <v>#REF!</v>
      </c>
    </row>
    <row r="906" spans="1:155" x14ac:dyDescent="0.2">
      <c r="A906" s="17">
        <v>30188215</v>
      </c>
      <c r="B906" t="s">
        <v>62</v>
      </c>
      <c r="C906" t="s">
        <v>3398</v>
      </c>
      <c r="D906" t="s">
        <v>3399</v>
      </c>
      <c r="E906" t="s">
        <v>761</v>
      </c>
      <c r="F906" t="s">
        <v>41</v>
      </c>
      <c r="G906" t="s">
        <v>42</v>
      </c>
      <c r="H906" t="s">
        <v>3400</v>
      </c>
      <c r="I906" t="s">
        <v>68</v>
      </c>
      <c r="J906" s="19" t="s">
        <v>69</v>
      </c>
      <c r="K906" t="s">
        <v>70</v>
      </c>
      <c r="L906">
        <v>1962</v>
      </c>
      <c r="M906">
        <f t="shared" si="1328"/>
        <v>1962</v>
      </c>
      <c r="N906">
        <v>57</v>
      </c>
      <c r="O906" s="19">
        <f t="shared" si="1329"/>
        <v>57</v>
      </c>
      <c r="P906" t="s">
        <v>80</v>
      </c>
      <c r="Q906" s="19" t="str">
        <f t="shared" si="1331"/>
        <v>50-60</v>
      </c>
      <c r="R906" s="23">
        <v>372.3</v>
      </c>
      <c r="S906" s="15">
        <f t="shared" si="1332"/>
        <v>0.37230000000000002</v>
      </c>
      <c r="T906">
        <v>30110631</v>
      </c>
      <c r="U906" t="s">
        <v>45</v>
      </c>
      <c r="V906" t="s">
        <v>46</v>
      </c>
      <c r="W906" t="s">
        <v>47</v>
      </c>
      <c r="X906" t="s">
        <v>48</v>
      </c>
      <c r="Y906" t="s">
        <v>1085</v>
      </c>
      <c r="Z906" t="s">
        <v>3401</v>
      </c>
      <c r="AA906" t="s">
        <v>3402</v>
      </c>
      <c r="AB906" t="s">
        <v>640</v>
      </c>
      <c r="AC906">
        <v>1962</v>
      </c>
      <c r="AD906">
        <v>57</v>
      </c>
      <c r="AE906" t="str">
        <f t="shared" si="1333"/>
        <v>&lt;60</v>
      </c>
      <c r="AF906">
        <v>-38.092345170000002</v>
      </c>
      <c r="AG906">
        <v>145.83222971999999</v>
      </c>
      <c r="AH906" t="s">
        <v>92</v>
      </c>
      <c r="AI906" t="s">
        <v>76</v>
      </c>
      <c r="AJ906" s="33" t="s">
        <v>314</v>
      </c>
      <c r="AL906">
        <v>1</v>
      </c>
      <c r="AM906" t="s">
        <v>86</v>
      </c>
      <c r="AN906">
        <v>220</v>
      </c>
      <c r="AO906" s="69">
        <v>2</v>
      </c>
      <c r="AP906">
        <v>2</v>
      </c>
      <c r="AQ906">
        <v>3</v>
      </c>
      <c r="AR906">
        <v>0</v>
      </c>
      <c r="AS906" s="82" t="str">
        <f t="shared" si="1334"/>
        <v>Gw-3-0</v>
      </c>
      <c r="AT906" s="14">
        <f t="shared" si="1335"/>
        <v>36200</v>
      </c>
      <c r="AU906" s="81">
        <f>VLOOKUP(C906,Bushfire_Vlookup!$F$2:$H$12575,3,FALSE)</f>
        <v>763.30195700000002</v>
      </c>
      <c r="AV906" s="14">
        <f>VLOOKUP(AS906,Safety_collateral_Vlookup!$J$3:$L$20,2,FALSE)</f>
        <v>2285140.7140716286</v>
      </c>
      <c r="AW906" s="14">
        <f>VLOOKUP(AS906,Safety_collateral_Vlookup!$J$3:$L$20,3,FALSE)</f>
        <v>25000</v>
      </c>
      <c r="AX906" s="48">
        <f t="shared" si="1336"/>
        <v>2504359.9851025469</v>
      </c>
      <c r="AY906" s="49">
        <f t="shared" si="1330"/>
        <v>28294.800000000003</v>
      </c>
      <c r="AZ906" s="14">
        <v>76000</v>
      </c>
      <c r="BA906" s="16">
        <f t="shared" si="1337"/>
        <v>88.509548931342394</v>
      </c>
      <c r="BB906" t="e">
        <f>IF(BA906&lt;=#REF!,#REF!,IF(BA906&lt;=#REF!,#REF!,IF(BA906&lt;=#REF!,#REF!,IF(BA906&lt;=#REF!,#REF!,#REF!))))</f>
        <v>#REF!</v>
      </c>
      <c r="BC906" s="51">
        <v>5</v>
      </c>
      <c r="BD906" s="21">
        <v>70</v>
      </c>
      <c r="BE906" s="21">
        <v>6.4399999999999999E-2</v>
      </c>
      <c r="BF906" s="26">
        <f t="shared" si="1338"/>
        <v>1845.562080711725</v>
      </c>
      <c r="BG906" s="21">
        <v>7</v>
      </c>
      <c r="BH906" s="21">
        <f t="shared" si="1339"/>
        <v>10.5</v>
      </c>
      <c r="BI906" s="28">
        <f t="shared" si="1340"/>
        <v>1.1390624999999999E-6</v>
      </c>
      <c r="BJ906" s="27">
        <f t="shared" si="1341"/>
        <v>1.1390624999999999E-6</v>
      </c>
      <c r="BK906" s="28">
        <f t="shared" si="1342"/>
        <v>1.7463268216136603E-5</v>
      </c>
      <c r="BL906" s="35">
        <f t="shared" si="1343"/>
        <v>1.5456659926772988E-3</v>
      </c>
      <c r="BM906" s="21" t="str">
        <f t="shared" si="1344"/>
        <v>Cr1</v>
      </c>
      <c r="BN906" s="51">
        <v>1</v>
      </c>
      <c r="BO906" s="21">
        <v>0</v>
      </c>
      <c r="BP906" s="50" t="s">
        <v>5497</v>
      </c>
      <c r="BQ906" s="14">
        <v>36200</v>
      </c>
      <c r="BR906">
        <f>IFERROR(VLOOKUP(AO906,'Model Failure data- Lines'!$A$37:$E$41,3,FALSE),'Model Failure data- Lines'!$C$37)</f>
        <v>5.2310000000000009E-2</v>
      </c>
      <c r="BS906" s="14">
        <f t="shared" si="1345"/>
        <v>131003.07082071425</v>
      </c>
      <c r="BT906" s="34">
        <f t="shared" si="1327"/>
        <v>25237.558787273178</v>
      </c>
      <c r="BU906" s="34">
        <f t="shared" si="1346"/>
        <v>5.1907980452838656</v>
      </c>
      <c r="BV906" s="54">
        <f t="shared" si="1347"/>
        <v>105765.51203344107</v>
      </c>
      <c r="BW906">
        <f>IFERROR(VLOOKUP(AO906,'Model Failure data- Lines'!$A$37:$E$41,4,FALSE),'Model Failure data- Lines'!$D$37)</f>
        <v>5.571000000000001E-2</v>
      </c>
      <c r="BX906" s="14">
        <f t="shared" si="1348"/>
        <v>139517.89477006291</v>
      </c>
      <c r="BY906" s="34">
        <f t="shared" si="1349"/>
        <v>22510.651198844647</v>
      </c>
      <c r="BZ906" s="71">
        <f t="shared" si="1350"/>
        <v>6.1978613385126602</v>
      </c>
      <c r="CA906" s="71">
        <f t="shared" si="1351"/>
        <v>117007.24357121826</v>
      </c>
      <c r="CB906" s="56">
        <v>2</v>
      </c>
      <c r="CC906">
        <f>IFERROR(VLOOKUP(AO906,'Model Failure data- Lines'!$A$37:$E$41,5,FALSE),'Model Failure data- Lines'!$E$37)</f>
        <v>6.1850000000000002E-2</v>
      </c>
      <c r="CD906" s="14">
        <f t="shared" si="1352"/>
        <v>154894.66507859252</v>
      </c>
      <c r="CE906" s="34">
        <f t="shared" si="1353"/>
        <v>17908.923809182103</v>
      </c>
      <c r="CF906" s="34">
        <f t="shared" si="1354"/>
        <v>8.6490213889444494</v>
      </c>
      <c r="CG906" s="54">
        <f t="shared" si="1355"/>
        <v>136985.74126941041</v>
      </c>
      <c r="CH906" t="e">
        <f>IFERROR(VLOOKUP(AO906,'Model Failure data- Lines'!#REF!,3,FALSE),'Model Failure data- Lines'!#REF!)</f>
        <v>#REF!</v>
      </c>
      <c r="CI906" s="14" t="e">
        <f t="shared" si="1356"/>
        <v>#REF!</v>
      </c>
      <c r="CJ906" s="34">
        <f t="shared" si="1357"/>
        <v>24207.194730240073</v>
      </c>
      <c r="CK906" s="34" t="e">
        <f t="shared" si="1358"/>
        <v>#REF!</v>
      </c>
      <c r="CL906" s="54" t="e">
        <f t="shared" si="1359"/>
        <v>#REF!</v>
      </c>
      <c r="CM906" t="e">
        <f>IFERROR(VLOOKUP(AO906,'Model Failure data- Lines'!#REF!,4,FALSE),'Model Failure data- Lines'!#REF!)</f>
        <v>#REF!</v>
      </c>
      <c r="CN906" s="14" t="e">
        <f t="shared" si="1360"/>
        <v>#REF!</v>
      </c>
      <c r="CO906" s="34">
        <f t="shared" si="1361"/>
        <v>20710.104920613074</v>
      </c>
      <c r="CP906" s="34" t="e">
        <f t="shared" si="1362"/>
        <v>#REF!</v>
      </c>
      <c r="CQ906" s="54" t="e">
        <f t="shared" si="1363"/>
        <v>#REF!</v>
      </c>
      <c r="CR906" t="e">
        <f>IFERROR(VLOOKUP(AO906,'Model Failure data- Lines'!#REF!,5,FALSE),'Model Failure data- Lines'!#REF!)</f>
        <v>#REF!</v>
      </c>
      <c r="CS906" s="14" t="e">
        <f t="shared" si="1364"/>
        <v>#REF!</v>
      </c>
      <c r="CT906" s="34">
        <f t="shared" si="1365"/>
        <v>15158.560789360652</v>
      </c>
      <c r="CU906" s="34" t="e">
        <f t="shared" si="1366"/>
        <v>#REF!</v>
      </c>
      <c r="CV906" s="54" t="e">
        <f t="shared" si="1367"/>
        <v>#REF!</v>
      </c>
      <c r="CW906" t="s">
        <v>640</v>
      </c>
      <c r="CZ906">
        <f t="shared" si="1368"/>
        <v>117007.24357121825</v>
      </c>
      <c r="DA906" s="34">
        <f t="shared" si="1369"/>
        <v>2151.8210340000005</v>
      </c>
      <c r="DB906" s="34">
        <f t="shared" si="1370"/>
        <v>45.372630010109496</v>
      </c>
      <c r="DC906" s="34">
        <f t="shared" si="1371"/>
        <v>135834.63685605279</v>
      </c>
      <c r="DD906" s="9">
        <f t="shared" si="1372"/>
        <v>1486.0642500000001</v>
      </c>
      <c r="DE906" s="59">
        <f t="shared" si="1373"/>
        <v>1.5423261923113021E-2</v>
      </c>
      <c r="DF906" s="59">
        <f t="shared" si="1374"/>
        <v>3.252101107523688E-4</v>
      </c>
      <c r="DG906" s="59">
        <f t="shared" si="1375"/>
        <v>0.9736001039860841</v>
      </c>
      <c r="DH906" s="59">
        <f t="shared" si="1376"/>
        <v>1.0651423980050426E-2</v>
      </c>
      <c r="DI906" s="14">
        <f t="shared" si="1377"/>
        <v>1804.6333645003815</v>
      </c>
      <c r="DJ906" s="14">
        <f t="shared" si="1378"/>
        <v>38.051938640625281</v>
      </c>
      <c r="DK906" s="14">
        <f t="shared" si="1379"/>
        <v>113918.26450806318</v>
      </c>
      <c r="DL906" s="14">
        <f t="shared" si="1380"/>
        <v>1246.2937600140751</v>
      </c>
      <c r="DM906">
        <f t="shared" si="1381"/>
        <v>136985.74126941041</v>
      </c>
      <c r="DN906" s="34">
        <f t="shared" si="1382"/>
        <v>2388.98099</v>
      </c>
      <c r="DO906" s="34">
        <f t="shared" si="1383"/>
        <v>50.373311185160148</v>
      </c>
      <c r="DP906" s="34">
        <f t="shared" si="1384"/>
        <v>150805.46202740734</v>
      </c>
      <c r="DQ906" s="9">
        <f t="shared" si="1385"/>
        <v>1649.8487499999999</v>
      </c>
      <c r="DR906" s="59">
        <f t="shared" si="1386"/>
        <v>1.5423261923113021E-2</v>
      </c>
      <c r="DS906" s="59">
        <f t="shared" si="1387"/>
        <v>3.2521011075236885E-4</v>
      </c>
      <c r="DT906" s="59">
        <f t="shared" si="1388"/>
        <v>0.9736001039860841</v>
      </c>
      <c r="DU906" s="59">
        <f t="shared" si="1389"/>
        <v>1.0651423980050428E-2</v>
      </c>
      <c r="DV906" s="14">
        <f t="shared" si="1390"/>
        <v>2112.7669673299092</v>
      </c>
      <c r="DW906" s="14">
        <f t="shared" si="1391"/>
        <v>44.549148089720312</v>
      </c>
      <c r="DX906" s="14">
        <f t="shared" si="1392"/>
        <v>133369.33194450877</v>
      </c>
      <c r="DY906" s="14">
        <f t="shared" si="1393"/>
        <v>1459.0932094819816</v>
      </c>
      <c r="DZ906" s="34" t="e">
        <f t="shared" si="1394"/>
        <v>#REF!</v>
      </c>
      <c r="EA906" s="34" t="e">
        <f t="shared" si="1395"/>
        <v>#REF!</v>
      </c>
      <c r="EB906" s="34" t="e">
        <f t="shared" si="1396"/>
        <v>#REF!</v>
      </c>
      <c r="EC906" s="34" t="e">
        <f t="shared" si="1397"/>
        <v>#REF!</v>
      </c>
      <c r="ED906" s="34" t="e">
        <f t="shared" si="1398"/>
        <v>#REF!</v>
      </c>
      <c r="EE906" s="59" t="e">
        <f t="shared" si="1399"/>
        <v>#REF!</v>
      </c>
      <c r="EF906" s="59" t="e">
        <f t="shared" si="1400"/>
        <v>#REF!</v>
      </c>
      <c r="EG906" s="59" t="e">
        <f t="shared" si="1401"/>
        <v>#REF!</v>
      </c>
      <c r="EH906" s="59" t="e">
        <f t="shared" si="1402"/>
        <v>#REF!</v>
      </c>
      <c r="EI906" s="14" t="e">
        <f t="shared" si="1403"/>
        <v>#REF!</v>
      </c>
      <c r="EJ906" s="14" t="e">
        <f t="shared" si="1404"/>
        <v>#REF!</v>
      </c>
      <c r="EK906" s="14" t="e">
        <f t="shared" si="1405"/>
        <v>#REF!</v>
      </c>
      <c r="EL906" s="14" t="e">
        <f t="shared" si="1406"/>
        <v>#REF!</v>
      </c>
      <c r="EM906" t="e">
        <f t="shared" si="1407"/>
        <v>#REF!</v>
      </c>
      <c r="EN906" s="34" t="e">
        <f t="shared" si="1408"/>
        <v>#REF!</v>
      </c>
      <c r="EO906" s="34" t="e">
        <f t="shared" si="1409"/>
        <v>#REF!</v>
      </c>
      <c r="EP906" s="34" t="e">
        <f t="shared" si="1410"/>
        <v>#REF!</v>
      </c>
      <c r="EQ906" s="34" t="e">
        <f t="shared" si="1411"/>
        <v>#REF!</v>
      </c>
      <c r="ER906" s="59" t="e">
        <f t="shared" si="1412"/>
        <v>#REF!</v>
      </c>
      <c r="ES906" s="59" t="e">
        <f t="shared" si="1413"/>
        <v>#REF!</v>
      </c>
      <c r="ET906" s="59" t="e">
        <f t="shared" si="1414"/>
        <v>#REF!</v>
      </c>
      <c r="EU906" s="59" t="e">
        <f t="shared" si="1415"/>
        <v>#REF!</v>
      </c>
      <c r="EV906" s="14" t="e">
        <f t="shared" si="1416"/>
        <v>#REF!</v>
      </c>
      <c r="EW906" s="14" t="e">
        <f t="shared" si="1417"/>
        <v>#REF!</v>
      </c>
      <c r="EX906" s="14" t="e">
        <f t="shared" si="1418"/>
        <v>#REF!</v>
      </c>
      <c r="EY906" s="14" t="e">
        <f t="shared" si="1419"/>
        <v>#REF!</v>
      </c>
    </row>
    <row r="907" spans="1:155" x14ac:dyDescent="0.2">
      <c r="A907" s="17">
        <v>30359288</v>
      </c>
      <c r="B907" t="s">
        <v>62</v>
      </c>
      <c r="C907" t="s">
        <v>4950</v>
      </c>
      <c r="D907" t="s">
        <v>4951</v>
      </c>
      <c r="E907" t="s">
        <v>4072</v>
      </c>
      <c r="F907" t="s">
        <v>41</v>
      </c>
      <c r="G907" t="s">
        <v>42</v>
      </c>
      <c r="H907" t="s">
        <v>4952</v>
      </c>
      <c r="I907" t="s">
        <v>68</v>
      </c>
      <c r="J907" s="19" t="s">
        <v>69</v>
      </c>
      <c r="K907" t="s">
        <v>70</v>
      </c>
      <c r="L907">
        <v>1962</v>
      </c>
      <c r="M907">
        <f t="shared" si="1328"/>
        <v>1962</v>
      </c>
      <c r="N907">
        <v>57</v>
      </c>
      <c r="O907" s="19">
        <f t="shared" si="1329"/>
        <v>57</v>
      </c>
      <c r="P907" t="s">
        <v>80</v>
      </c>
      <c r="Q907" s="19" t="str">
        <f t="shared" si="1331"/>
        <v>50-60</v>
      </c>
      <c r="R907" s="23">
        <v>340.6</v>
      </c>
      <c r="S907" s="15">
        <f t="shared" si="1332"/>
        <v>0.34060000000000001</v>
      </c>
      <c r="T907">
        <v>30204981</v>
      </c>
      <c r="U907" t="s">
        <v>45</v>
      </c>
      <c r="V907" t="s">
        <v>46</v>
      </c>
      <c r="W907" t="s">
        <v>47</v>
      </c>
      <c r="X907" t="s">
        <v>48</v>
      </c>
      <c r="Y907" t="s">
        <v>635</v>
      </c>
      <c r="Z907" t="s">
        <v>4953</v>
      </c>
      <c r="AA907" t="s">
        <v>4954</v>
      </c>
      <c r="AB907" t="s">
        <v>949</v>
      </c>
      <c r="AC907">
        <v>1962</v>
      </c>
      <c r="AD907">
        <v>57</v>
      </c>
      <c r="AE907" t="str">
        <f t="shared" si="1333"/>
        <v>&lt;60</v>
      </c>
      <c r="AF907">
        <v>-38.09166733</v>
      </c>
      <c r="AG907">
        <v>145.82807975</v>
      </c>
      <c r="AH907" t="s">
        <v>92</v>
      </c>
      <c r="AI907" t="s">
        <v>76</v>
      </c>
      <c r="AJ907" s="33" t="s">
        <v>314</v>
      </c>
      <c r="AL907">
        <v>1</v>
      </c>
      <c r="AM907" t="s">
        <v>86</v>
      </c>
      <c r="AN907">
        <v>220</v>
      </c>
      <c r="AO907" s="69">
        <v>2</v>
      </c>
      <c r="AP907">
        <v>2</v>
      </c>
      <c r="AQ907">
        <v>0</v>
      </c>
      <c r="AR907">
        <v>0</v>
      </c>
      <c r="AS907" s="82" t="str">
        <f t="shared" si="1334"/>
        <v>Gw-0-0</v>
      </c>
      <c r="AT907" s="14">
        <f t="shared" si="1335"/>
        <v>36200</v>
      </c>
      <c r="AU907" s="81">
        <f>VLOOKUP(C907,Bushfire_Vlookup!$F$2:$H$12575,3,FALSE)</f>
        <v>734.75472000000002</v>
      </c>
      <c r="AV907" s="14">
        <f>VLOOKUP(AS907,Safety_collateral_Vlookup!$J$3:$L$20,2,FALSE)</f>
        <v>3720.1399252148244</v>
      </c>
      <c r="AW907" s="14">
        <f>VLOOKUP(AS907,Safety_collateral_Vlookup!$J$3:$L$20,3,FALSE)</f>
        <v>25000</v>
      </c>
      <c r="AX907" s="48">
        <f t="shared" si="1336"/>
        <v>70053.772586444218</v>
      </c>
      <c r="AY907" s="49">
        <f t="shared" si="1330"/>
        <v>25885.600000000002</v>
      </c>
      <c r="AZ907" s="14">
        <v>76000</v>
      </c>
      <c r="BA907" s="16">
        <f t="shared" si="1337"/>
        <v>2.7062835161805872</v>
      </c>
      <c r="BB907" t="e">
        <f>IF(BA907&lt;=#REF!,#REF!,IF(BA907&lt;=#REF!,#REF!,IF(BA907&lt;=#REF!,#REF!,IF(BA907&lt;=#REF!,#REF!,#REF!))))</f>
        <v>#REF!</v>
      </c>
      <c r="BC907" s="51">
        <v>3</v>
      </c>
      <c r="BD907" s="21">
        <v>70</v>
      </c>
      <c r="BE907" s="21">
        <v>6.4399999999999999E-2</v>
      </c>
      <c r="BF907" s="26">
        <f t="shared" si="1338"/>
        <v>1688.4191369605521</v>
      </c>
      <c r="BG907" s="21">
        <v>7</v>
      </c>
      <c r="BH907" s="21">
        <f t="shared" si="1339"/>
        <v>10.5</v>
      </c>
      <c r="BI907" s="28">
        <f t="shared" si="1340"/>
        <v>1.1390624999999999E-6</v>
      </c>
      <c r="BJ907" s="27">
        <f t="shared" si="1341"/>
        <v>1.1390624999999999E-6</v>
      </c>
      <c r="BK907" s="28">
        <f t="shared" si="1342"/>
        <v>1.7463268216136603E-5</v>
      </c>
      <c r="BL907" s="35">
        <f t="shared" si="1343"/>
        <v>4.7260554911970857E-5</v>
      </c>
      <c r="BM907" s="21" t="str">
        <f t="shared" si="1344"/>
        <v>Cr1</v>
      </c>
      <c r="BN907" s="51">
        <v>1</v>
      </c>
      <c r="BO907" s="21">
        <v>0</v>
      </c>
      <c r="BP907" s="50" t="s">
        <v>5497</v>
      </c>
      <c r="BQ907" s="14">
        <v>36200</v>
      </c>
      <c r="BR907">
        <f>IFERROR(VLOOKUP(AO907,'Model Failure data- Lines'!$A$37:$E$41,3,FALSE),'Model Failure data- Lines'!$C$37)</f>
        <v>5.2310000000000009E-2</v>
      </c>
      <c r="BS907" s="14">
        <f t="shared" si="1345"/>
        <v>3664.5128439968976</v>
      </c>
      <c r="BT907" s="34">
        <f t="shared" si="1327"/>
        <v>23088.671831708954</v>
      </c>
      <c r="BU907" s="34">
        <f t="shared" si="1346"/>
        <v>0.15871475287565995</v>
      </c>
      <c r="BV907" s="54">
        <f t="shared" si="1347"/>
        <v>-19424.158987712057</v>
      </c>
      <c r="BW907">
        <f>IFERROR(VLOOKUP(AO907,'Model Failure data- Lines'!$A$37:$E$41,4,FALSE),'Model Failure data- Lines'!$D$37)</f>
        <v>5.571000000000001E-2</v>
      </c>
      <c r="BX907" s="14">
        <f t="shared" si="1348"/>
        <v>3902.695670790808</v>
      </c>
      <c r="BY907" s="34">
        <f t="shared" si="1349"/>
        <v>20593.950572996204</v>
      </c>
      <c r="BZ907" s="71">
        <f t="shared" si="1350"/>
        <v>0.18950689703549223</v>
      </c>
      <c r="CA907" s="71">
        <f t="shared" si="1351"/>
        <v>-16691.254902205397</v>
      </c>
      <c r="CB907" s="56">
        <v>2</v>
      </c>
      <c r="CC907">
        <f>IFERROR(VLOOKUP(AO907,'Model Failure data- Lines'!$A$37:$E$41,5,FALSE),'Model Failure data- Lines'!$E$37)</f>
        <v>6.1850000000000002E-2</v>
      </c>
      <c r="CD907" s="14">
        <f t="shared" si="1352"/>
        <v>4332.825834471575</v>
      </c>
      <c r="CE907" s="34">
        <f t="shared" si="1353"/>
        <v>16384.04364600436</v>
      </c>
      <c r="CF907" s="34">
        <f t="shared" si="1354"/>
        <v>0.26445399732124358</v>
      </c>
      <c r="CG907" s="54">
        <f t="shared" si="1355"/>
        <v>-12051.217811532784</v>
      </c>
      <c r="CH907" t="e">
        <f>IFERROR(VLOOKUP(AO907,'Model Failure data- Lines'!#REF!,3,FALSE),'Model Failure data- Lines'!#REF!)</f>
        <v>#REF!</v>
      </c>
      <c r="CI907" s="14" t="e">
        <f t="shared" si="1356"/>
        <v>#REF!</v>
      </c>
      <c r="CJ907" s="34">
        <f t="shared" si="1357"/>
        <v>22146.039551758713</v>
      </c>
      <c r="CK907" s="34" t="e">
        <f t="shared" si="1358"/>
        <v>#REF!</v>
      </c>
      <c r="CL907" s="54" t="e">
        <f t="shared" si="1359"/>
        <v>#REF!</v>
      </c>
      <c r="CM907" t="e">
        <f>IFERROR(VLOOKUP(AO907,'Model Failure data- Lines'!#REF!,4,FALSE),'Model Failure data- Lines'!#REF!)</f>
        <v>#REF!</v>
      </c>
      <c r="CN907" s="14" t="e">
        <f t="shared" si="1360"/>
        <v>#REF!</v>
      </c>
      <c r="CO907" s="34">
        <f t="shared" si="1361"/>
        <v>18946.714305562215</v>
      </c>
      <c r="CP907" s="34" t="e">
        <f t="shared" si="1362"/>
        <v>#REF!</v>
      </c>
      <c r="CQ907" s="54" t="e">
        <f t="shared" si="1363"/>
        <v>#REF!</v>
      </c>
      <c r="CR907" t="e">
        <f>IFERROR(VLOOKUP(AO907,'Model Failure data- Lines'!#REF!,5,FALSE),'Model Failure data- Lines'!#REF!)</f>
        <v>#REF!</v>
      </c>
      <c r="CS907" s="14" t="e">
        <f t="shared" si="1364"/>
        <v>#REF!</v>
      </c>
      <c r="CT907" s="34">
        <f t="shared" si="1365"/>
        <v>13867.864101144878</v>
      </c>
      <c r="CU907" s="34" t="e">
        <f t="shared" si="1366"/>
        <v>#REF!</v>
      </c>
      <c r="CV907" s="54" t="e">
        <f t="shared" si="1367"/>
        <v>#REF!</v>
      </c>
      <c r="CW907" t="s">
        <v>949</v>
      </c>
      <c r="CZ907">
        <f t="shared" si="1368"/>
        <v>-16691.254902205394</v>
      </c>
      <c r="DA907" s="34">
        <f t="shared" si="1369"/>
        <v>2151.8210340000005</v>
      </c>
      <c r="DB907" s="34">
        <f t="shared" si="1370"/>
        <v>43.675708876430406</v>
      </c>
      <c r="DC907" s="34">
        <f t="shared" si="1371"/>
        <v>221.13467791437699</v>
      </c>
      <c r="DD907" s="9">
        <f t="shared" si="1372"/>
        <v>1486.0642500000001</v>
      </c>
      <c r="DE907" s="59">
        <f t="shared" si="1373"/>
        <v>0.55136787890098904</v>
      </c>
      <c r="DF907" s="59">
        <f t="shared" si="1374"/>
        <v>1.1191164405494201E-2</v>
      </c>
      <c r="DG907" s="59">
        <f t="shared" si="1375"/>
        <v>5.6662034800568556E-2</v>
      </c>
      <c r="DH907" s="59">
        <f t="shared" si="1376"/>
        <v>0.38077892189294821</v>
      </c>
      <c r="DI907" s="14">
        <f t="shared" si="1377"/>
        <v>-9203.0218116247252</v>
      </c>
      <c r="DJ907" s="14">
        <f t="shared" si="1378"/>
        <v>-186.79457774459161</v>
      </c>
      <c r="DK907" s="14">
        <f t="shared" si="1379"/>
        <v>-945.76046613392259</v>
      </c>
      <c r="DL907" s="14">
        <f t="shared" si="1380"/>
        <v>-6355.6780467021572</v>
      </c>
      <c r="DM907">
        <f t="shared" si="1381"/>
        <v>-12051.217811532784</v>
      </c>
      <c r="DN907" s="34">
        <f t="shared" si="1382"/>
        <v>2388.98099</v>
      </c>
      <c r="DO907" s="34">
        <f t="shared" si="1383"/>
        <v>48.489366253943999</v>
      </c>
      <c r="DP907" s="34">
        <f t="shared" si="1384"/>
        <v>245.50672821763084</v>
      </c>
      <c r="DQ907" s="9">
        <f t="shared" si="1385"/>
        <v>1649.8487499999999</v>
      </c>
      <c r="DR907" s="59">
        <f t="shared" si="1386"/>
        <v>0.55136787890098904</v>
      </c>
      <c r="DS907" s="59">
        <f t="shared" si="1387"/>
        <v>1.1191164405494201E-2</v>
      </c>
      <c r="DT907" s="59">
        <f t="shared" si="1388"/>
        <v>5.6662034800568549E-2</v>
      </c>
      <c r="DU907" s="59">
        <f t="shared" si="1389"/>
        <v>0.38077892189294815</v>
      </c>
      <c r="DV907" s="14">
        <f t="shared" si="1390"/>
        <v>-6644.6544029186498</v>
      </c>
      <c r="DW907" s="14">
        <f t="shared" si="1391"/>
        <v>-134.8671598152834</v>
      </c>
      <c r="DX907" s="14">
        <f t="shared" si="1392"/>
        <v>-682.84652302630218</v>
      </c>
      <c r="DY907" s="14">
        <f t="shared" si="1393"/>
        <v>-4588.8497257725485</v>
      </c>
      <c r="DZ907" s="34" t="e">
        <f t="shared" si="1394"/>
        <v>#REF!</v>
      </c>
      <c r="EA907" s="34" t="e">
        <f t="shared" si="1395"/>
        <v>#REF!</v>
      </c>
      <c r="EB907" s="34" t="e">
        <f t="shared" si="1396"/>
        <v>#REF!</v>
      </c>
      <c r="EC907" s="34" t="e">
        <f t="shared" si="1397"/>
        <v>#REF!</v>
      </c>
      <c r="ED907" s="34" t="e">
        <f t="shared" si="1398"/>
        <v>#REF!</v>
      </c>
      <c r="EE907" s="59" t="e">
        <f t="shared" si="1399"/>
        <v>#REF!</v>
      </c>
      <c r="EF907" s="59" t="e">
        <f t="shared" si="1400"/>
        <v>#REF!</v>
      </c>
      <c r="EG907" s="59" t="e">
        <f t="shared" si="1401"/>
        <v>#REF!</v>
      </c>
      <c r="EH907" s="59" t="e">
        <f t="shared" si="1402"/>
        <v>#REF!</v>
      </c>
      <c r="EI907" s="14" t="e">
        <f t="shared" si="1403"/>
        <v>#REF!</v>
      </c>
      <c r="EJ907" s="14" t="e">
        <f t="shared" si="1404"/>
        <v>#REF!</v>
      </c>
      <c r="EK907" s="14" t="e">
        <f t="shared" si="1405"/>
        <v>#REF!</v>
      </c>
      <c r="EL907" s="14" t="e">
        <f t="shared" si="1406"/>
        <v>#REF!</v>
      </c>
      <c r="EM907" t="e">
        <f t="shared" si="1407"/>
        <v>#REF!</v>
      </c>
      <c r="EN907" s="34" t="e">
        <f t="shared" si="1408"/>
        <v>#REF!</v>
      </c>
      <c r="EO907" s="34" t="e">
        <f t="shared" si="1409"/>
        <v>#REF!</v>
      </c>
      <c r="EP907" s="34" t="e">
        <f t="shared" si="1410"/>
        <v>#REF!</v>
      </c>
      <c r="EQ907" s="34" t="e">
        <f t="shared" si="1411"/>
        <v>#REF!</v>
      </c>
      <c r="ER907" s="59" t="e">
        <f t="shared" si="1412"/>
        <v>#REF!</v>
      </c>
      <c r="ES907" s="59" t="e">
        <f t="shared" si="1413"/>
        <v>#REF!</v>
      </c>
      <c r="ET907" s="59" t="e">
        <f t="shared" si="1414"/>
        <v>#REF!</v>
      </c>
      <c r="EU907" s="59" t="e">
        <f t="shared" si="1415"/>
        <v>#REF!</v>
      </c>
      <c r="EV907" s="14" t="e">
        <f t="shared" si="1416"/>
        <v>#REF!</v>
      </c>
      <c r="EW907" s="14" t="e">
        <f t="shared" si="1417"/>
        <v>#REF!</v>
      </c>
      <c r="EX907" s="14" t="e">
        <f t="shared" si="1418"/>
        <v>#REF!</v>
      </c>
      <c r="EY907" s="14" t="e">
        <f t="shared" si="1419"/>
        <v>#REF!</v>
      </c>
    </row>
    <row r="908" spans="1:155" x14ac:dyDescent="0.2">
      <c r="A908" s="17">
        <v>30145179</v>
      </c>
      <c r="B908" t="s">
        <v>62</v>
      </c>
      <c r="C908" t="s">
        <v>2825</v>
      </c>
      <c r="D908" t="s">
        <v>2826</v>
      </c>
      <c r="E908" t="s">
        <v>2827</v>
      </c>
      <c r="F908" t="s">
        <v>41</v>
      </c>
      <c r="G908" t="s">
        <v>42</v>
      </c>
      <c r="H908" t="s">
        <v>2828</v>
      </c>
      <c r="I908" t="s">
        <v>68</v>
      </c>
      <c r="J908" s="19" t="s">
        <v>69</v>
      </c>
      <c r="K908" t="s">
        <v>70</v>
      </c>
      <c r="L908">
        <v>1962</v>
      </c>
      <c r="M908">
        <f t="shared" si="1328"/>
        <v>1962</v>
      </c>
      <c r="N908">
        <v>57</v>
      </c>
      <c r="O908" s="19">
        <f t="shared" si="1329"/>
        <v>57</v>
      </c>
      <c r="P908" t="s">
        <v>80</v>
      </c>
      <c r="Q908" s="19" t="str">
        <f t="shared" si="1331"/>
        <v>50-60</v>
      </c>
      <c r="R908" s="23">
        <v>280.89999999999998</v>
      </c>
      <c r="S908" s="15">
        <f t="shared" si="1332"/>
        <v>0.28089999999999998</v>
      </c>
      <c r="T908">
        <v>30398365</v>
      </c>
      <c r="U908" t="s">
        <v>45</v>
      </c>
      <c r="V908" t="s">
        <v>46</v>
      </c>
      <c r="W908" t="s">
        <v>47</v>
      </c>
      <c r="X908" t="s">
        <v>48</v>
      </c>
      <c r="Y908" t="s">
        <v>340</v>
      </c>
      <c r="Z908" t="s">
        <v>2829</v>
      </c>
      <c r="AA908" t="s">
        <v>2830</v>
      </c>
      <c r="AB908" t="s">
        <v>331</v>
      </c>
      <c r="AC908">
        <v>1962</v>
      </c>
      <c r="AD908">
        <v>57</v>
      </c>
      <c r="AE908" t="str">
        <f t="shared" si="1333"/>
        <v>&lt;60</v>
      </c>
      <c r="AF908">
        <v>-38.091052879999999</v>
      </c>
      <c r="AG908">
        <v>145.82426325</v>
      </c>
      <c r="AH908" t="s">
        <v>92</v>
      </c>
      <c r="AI908" t="s">
        <v>76</v>
      </c>
      <c r="AJ908" s="33" t="s">
        <v>314</v>
      </c>
      <c r="AL908">
        <v>1</v>
      </c>
      <c r="AM908" t="s">
        <v>86</v>
      </c>
      <c r="AN908">
        <v>220</v>
      </c>
      <c r="AO908" s="69">
        <v>2</v>
      </c>
      <c r="AP908">
        <v>2</v>
      </c>
      <c r="AQ908">
        <v>0</v>
      </c>
      <c r="AR908">
        <v>0</v>
      </c>
      <c r="AS908" s="82" t="str">
        <f t="shared" si="1334"/>
        <v>Gw-0-0</v>
      </c>
      <c r="AT908" s="14">
        <f t="shared" si="1335"/>
        <v>36200</v>
      </c>
      <c r="AU908" s="81">
        <f>VLOOKUP(C908,Bushfire_Vlookup!$F$2:$H$12575,3,FALSE)</f>
        <v>1193.2200479999999</v>
      </c>
      <c r="AV908" s="14">
        <f>VLOOKUP(AS908,Safety_collateral_Vlookup!$J$3:$L$20,2,FALSE)</f>
        <v>3720.1399252148244</v>
      </c>
      <c r="AW908" s="14">
        <f>VLOOKUP(AS908,Safety_collateral_Vlookup!$J$3:$L$20,3,FALSE)</f>
        <v>25000</v>
      </c>
      <c r="AX908" s="48">
        <f t="shared" si="1336"/>
        <v>70542.955091420212</v>
      </c>
      <c r="AY908" s="49">
        <f t="shared" si="1330"/>
        <v>21348.399999999998</v>
      </c>
      <c r="AZ908" s="14">
        <v>76000</v>
      </c>
      <c r="BA908" s="16">
        <f t="shared" si="1337"/>
        <v>3.3043673104972839</v>
      </c>
      <c r="BB908" t="e">
        <f>IF(BA908&lt;=#REF!,#REF!,IF(BA908&lt;=#REF!,#REF!,IF(BA908&lt;=#REF!,#REF!,IF(BA908&lt;=#REF!,#REF!,#REF!))))</f>
        <v>#REF!</v>
      </c>
      <c r="BC908" s="51">
        <v>4</v>
      </c>
      <c r="BD908" s="21">
        <v>70</v>
      </c>
      <c r="BE908" s="21">
        <v>6.4399999999999999E-2</v>
      </c>
      <c r="BF908" s="26">
        <f t="shared" si="1338"/>
        <v>1392.4748548802672</v>
      </c>
      <c r="BG908" s="21">
        <v>7</v>
      </c>
      <c r="BH908" s="21">
        <f t="shared" si="1339"/>
        <v>10.5</v>
      </c>
      <c r="BI908" s="28">
        <f t="shared" si="1340"/>
        <v>1.1390624999999999E-6</v>
      </c>
      <c r="BJ908" s="27">
        <f t="shared" si="1341"/>
        <v>1.1390624999999999E-6</v>
      </c>
      <c r="BK908" s="28">
        <f t="shared" si="1342"/>
        <v>1.7463268216136599E-5</v>
      </c>
      <c r="BL908" s="35">
        <f t="shared" si="1343"/>
        <v>5.7705052627848E-5</v>
      </c>
      <c r="BM908" s="21" t="str">
        <f t="shared" si="1344"/>
        <v>Cr1</v>
      </c>
      <c r="BN908" s="51">
        <v>1</v>
      </c>
      <c r="BO908" s="21">
        <v>0</v>
      </c>
      <c r="BP908" s="50" t="s">
        <v>5497</v>
      </c>
      <c r="BQ908" s="14">
        <v>36200</v>
      </c>
      <c r="BR908">
        <f>IFERROR(VLOOKUP(AO908,'Model Failure data- Lines'!$A$37:$E$41,3,FALSE),'Model Failure data- Lines'!$C$37)</f>
        <v>5.2310000000000009E-2</v>
      </c>
      <c r="BS908" s="14">
        <f t="shared" si="1345"/>
        <v>3690.1019808321921</v>
      </c>
      <c r="BT908" s="34">
        <f t="shared" si="1327"/>
        <v>19041.714379116394</v>
      </c>
      <c r="BU908" s="34">
        <f t="shared" si="1346"/>
        <v>0.19379042807612087</v>
      </c>
      <c r="BV908" s="54">
        <f t="shared" si="1347"/>
        <v>-15351.612398284202</v>
      </c>
      <c r="BW908">
        <f>IFERROR(VLOOKUP(AO908,'Model Failure data- Lines'!$A$37:$E$41,4,FALSE),'Model Failure data- Lines'!$D$37)</f>
        <v>5.571000000000001E-2</v>
      </c>
      <c r="BX908" s="14">
        <f t="shared" si="1348"/>
        <v>3929.9480281430206</v>
      </c>
      <c r="BY908" s="34">
        <f t="shared" si="1349"/>
        <v>16984.265167218531</v>
      </c>
      <c r="BZ908" s="71">
        <f t="shared" si="1350"/>
        <v>0.23138758076671137</v>
      </c>
      <c r="CA908" s="71">
        <f t="shared" si="1351"/>
        <v>-13054.317139075511</v>
      </c>
      <c r="CB908" s="56">
        <v>2</v>
      </c>
      <c r="CC908">
        <f>IFERROR(VLOOKUP(AO908,'Model Failure data- Lines'!$A$37:$E$41,5,FALSE),'Model Failure data- Lines'!$E$37)</f>
        <v>6.1850000000000002E-2</v>
      </c>
      <c r="CD908" s="14">
        <f t="shared" si="1352"/>
        <v>4363.08177240434</v>
      </c>
      <c r="CE908" s="34">
        <f t="shared" si="1353"/>
        <v>13512.26617781158</v>
      </c>
      <c r="CF908" s="34">
        <f t="shared" si="1354"/>
        <v>0.32289785554764555</v>
      </c>
      <c r="CG908" s="54">
        <f t="shared" si="1355"/>
        <v>-9149.184405407239</v>
      </c>
      <c r="CH908" t="e">
        <f>IFERROR(VLOOKUP(AO908,'Model Failure data- Lines'!#REF!,3,FALSE),'Model Failure data- Lines'!#REF!)</f>
        <v>#REF!</v>
      </c>
      <c r="CI908" s="14" t="e">
        <f t="shared" si="1356"/>
        <v>#REF!</v>
      </c>
      <c r="CJ908" s="34">
        <f t="shared" si="1357"/>
        <v>18264.3056667323</v>
      </c>
      <c r="CK908" s="34" t="e">
        <f t="shared" si="1358"/>
        <v>#REF!</v>
      </c>
      <c r="CL908" s="54" t="e">
        <f t="shared" si="1359"/>
        <v>#REF!</v>
      </c>
      <c r="CM908" t="e">
        <f>IFERROR(VLOOKUP(AO908,'Model Failure data- Lines'!#REF!,4,FALSE),'Model Failure data- Lines'!#REF!)</f>
        <v>#REF!</v>
      </c>
      <c r="CN908" s="14" t="e">
        <f t="shared" si="1360"/>
        <v>#REF!</v>
      </c>
      <c r="CO908" s="34">
        <f t="shared" si="1361"/>
        <v>15625.754692990091</v>
      </c>
      <c r="CP908" s="34" t="e">
        <f t="shared" si="1362"/>
        <v>#REF!</v>
      </c>
      <c r="CQ908" s="54" t="e">
        <f t="shared" si="1363"/>
        <v>#REF!</v>
      </c>
      <c r="CR908" t="e">
        <f>IFERROR(VLOOKUP(AO908,'Model Failure data- Lines'!#REF!,5,FALSE),'Model Failure data- Lines'!#REF!)</f>
        <v>#REF!</v>
      </c>
      <c r="CS908" s="14" t="e">
        <f t="shared" si="1364"/>
        <v>#REF!</v>
      </c>
      <c r="CT908" s="34">
        <f t="shared" si="1365"/>
        <v>11437.11986497826</v>
      </c>
      <c r="CU908" s="34" t="e">
        <f t="shared" si="1366"/>
        <v>#REF!</v>
      </c>
      <c r="CV908" s="54" t="e">
        <f t="shared" si="1367"/>
        <v>#REF!</v>
      </c>
      <c r="CW908" t="s">
        <v>331</v>
      </c>
      <c r="CZ908">
        <f t="shared" si="1368"/>
        <v>-13054.317139075511</v>
      </c>
      <c r="DA908" s="34">
        <f t="shared" si="1369"/>
        <v>2151.8210340000005</v>
      </c>
      <c r="DB908" s="34">
        <f t="shared" si="1370"/>
        <v>70.92806622864336</v>
      </c>
      <c r="DC908" s="34">
        <f t="shared" si="1371"/>
        <v>221.13467791437699</v>
      </c>
      <c r="DD908" s="9">
        <f t="shared" si="1372"/>
        <v>1486.0642500000001</v>
      </c>
      <c r="DE908" s="59">
        <f t="shared" si="1373"/>
        <v>0.54754439971990654</v>
      </c>
      <c r="DF908" s="59">
        <f t="shared" si="1374"/>
        <v>1.8048092677235301E-2</v>
      </c>
      <c r="DG908" s="59">
        <f t="shared" si="1375"/>
        <v>5.6269110006237813E-2</v>
      </c>
      <c r="DH908" s="59">
        <f t="shared" si="1376"/>
        <v>0.37813839759662049</v>
      </c>
      <c r="DI908" s="14">
        <f t="shared" si="1377"/>
        <v>-7147.8182416683876</v>
      </c>
      <c r="DJ908" s="14">
        <f t="shared" si="1378"/>
        <v>-235.60552556405599</v>
      </c>
      <c r="DK908" s="14">
        <f t="shared" si="1379"/>
        <v>-734.55480715495548</v>
      </c>
      <c r="DL908" s="14">
        <f t="shared" si="1380"/>
        <v>-4936.3385646881125</v>
      </c>
      <c r="DM908">
        <f t="shared" si="1381"/>
        <v>-9149.184405407239</v>
      </c>
      <c r="DN908" s="34">
        <f t="shared" si="1382"/>
        <v>2388.98099</v>
      </c>
      <c r="DO908" s="34">
        <f t="shared" si="1383"/>
        <v>78.745304186709589</v>
      </c>
      <c r="DP908" s="34">
        <f t="shared" si="1384"/>
        <v>245.50672821763084</v>
      </c>
      <c r="DQ908" s="9">
        <f t="shared" si="1385"/>
        <v>1649.8487499999999</v>
      </c>
      <c r="DR908" s="59">
        <f t="shared" si="1386"/>
        <v>0.54754439971990654</v>
      </c>
      <c r="DS908" s="59">
        <f t="shared" si="1387"/>
        <v>1.8048092677235301E-2</v>
      </c>
      <c r="DT908" s="59">
        <f t="shared" si="1388"/>
        <v>5.6269110006237806E-2</v>
      </c>
      <c r="DU908" s="59">
        <f t="shared" si="1389"/>
        <v>0.37813839759662049</v>
      </c>
      <c r="DV908" s="14">
        <f t="shared" si="1390"/>
        <v>-5009.584683185436</v>
      </c>
      <c r="DW908" s="14">
        <f t="shared" si="1391"/>
        <v>-165.12532806990581</v>
      </c>
      <c r="DX908" s="14">
        <f t="shared" si="1392"/>
        <v>-514.81646377521531</v>
      </c>
      <c r="DY908" s="14">
        <f t="shared" si="1393"/>
        <v>-3459.6579303766821</v>
      </c>
      <c r="DZ908" s="34" t="e">
        <f t="shared" si="1394"/>
        <v>#REF!</v>
      </c>
      <c r="EA908" s="34" t="e">
        <f t="shared" si="1395"/>
        <v>#REF!</v>
      </c>
      <c r="EB908" s="34" t="e">
        <f t="shared" si="1396"/>
        <v>#REF!</v>
      </c>
      <c r="EC908" s="34" t="e">
        <f t="shared" si="1397"/>
        <v>#REF!</v>
      </c>
      <c r="ED908" s="34" t="e">
        <f t="shared" si="1398"/>
        <v>#REF!</v>
      </c>
      <c r="EE908" s="59" t="e">
        <f t="shared" si="1399"/>
        <v>#REF!</v>
      </c>
      <c r="EF908" s="59" t="e">
        <f t="shared" si="1400"/>
        <v>#REF!</v>
      </c>
      <c r="EG908" s="59" t="e">
        <f t="shared" si="1401"/>
        <v>#REF!</v>
      </c>
      <c r="EH908" s="59" t="e">
        <f t="shared" si="1402"/>
        <v>#REF!</v>
      </c>
      <c r="EI908" s="14" t="e">
        <f t="shared" si="1403"/>
        <v>#REF!</v>
      </c>
      <c r="EJ908" s="14" t="e">
        <f t="shared" si="1404"/>
        <v>#REF!</v>
      </c>
      <c r="EK908" s="14" t="e">
        <f t="shared" si="1405"/>
        <v>#REF!</v>
      </c>
      <c r="EL908" s="14" t="e">
        <f t="shared" si="1406"/>
        <v>#REF!</v>
      </c>
      <c r="EM908" t="e">
        <f t="shared" si="1407"/>
        <v>#REF!</v>
      </c>
      <c r="EN908" s="34" t="e">
        <f t="shared" si="1408"/>
        <v>#REF!</v>
      </c>
      <c r="EO908" s="34" t="e">
        <f t="shared" si="1409"/>
        <v>#REF!</v>
      </c>
      <c r="EP908" s="34" t="e">
        <f t="shared" si="1410"/>
        <v>#REF!</v>
      </c>
      <c r="EQ908" s="34" t="e">
        <f t="shared" si="1411"/>
        <v>#REF!</v>
      </c>
      <c r="ER908" s="59" t="e">
        <f t="shared" si="1412"/>
        <v>#REF!</v>
      </c>
      <c r="ES908" s="59" t="e">
        <f t="shared" si="1413"/>
        <v>#REF!</v>
      </c>
      <c r="ET908" s="59" t="e">
        <f t="shared" si="1414"/>
        <v>#REF!</v>
      </c>
      <c r="EU908" s="59" t="e">
        <f t="shared" si="1415"/>
        <v>#REF!</v>
      </c>
      <c r="EV908" s="14" t="e">
        <f t="shared" si="1416"/>
        <v>#REF!</v>
      </c>
      <c r="EW908" s="14" t="e">
        <f t="shared" si="1417"/>
        <v>#REF!</v>
      </c>
      <c r="EX908" s="14" t="e">
        <f t="shared" si="1418"/>
        <v>#REF!</v>
      </c>
      <c r="EY908" s="14" t="e">
        <f t="shared" si="1419"/>
        <v>#REF!</v>
      </c>
    </row>
    <row r="909" spans="1:155" x14ac:dyDescent="0.2">
      <c r="A909" s="17">
        <v>30387971</v>
      </c>
      <c r="B909" t="s">
        <v>62</v>
      </c>
      <c r="C909" t="s">
        <v>5149</v>
      </c>
      <c r="D909" t="s">
        <v>5150</v>
      </c>
      <c r="E909" t="s">
        <v>2537</v>
      </c>
      <c r="F909" t="s">
        <v>41</v>
      </c>
      <c r="G909" t="s">
        <v>42</v>
      </c>
      <c r="H909" t="s">
        <v>5151</v>
      </c>
      <c r="I909" t="s">
        <v>68</v>
      </c>
      <c r="J909" s="19" t="s">
        <v>69</v>
      </c>
      <c r="K909" t="s">
        <v>70</v>
      </c>
      <c r="L909">
        <v>1962</v>
      </c>
      <c r="M909">
        <f t="shared" si="1328"/>
        <v>1962</v>
      </c>
      <c r="N909">
        <v>57</v>
      </c>
      <c r="O909" s="19">
        <f t="shared" si="1329"/>
        <v>57</v>
      </c>
      <c r="P909" t="s">
        <v>80</v>
      </c>
      <c r="Q909" s="19" t="str">
        <f t="shared" si="1331"/>
        <v>50-60</v>
      </c>
      <c r="R909" s="23">
        <v>325.10000000000002</v>
      </c>
      <c r="S909" s="15">
        <f t="shared" si="1332"/>
        <v>0.3251</v>
      </c>
      <c r="T909">
        <v>30114771</v>
      </c>
      <c r="U909" t="s">
        <v>45</v>
      </c>
      <c r="V909" t="s">
        <v>46</v>
      </c>
      <c r="W909" t="s">
        <v>47</v>
      </c>
      <c r="X909" t="s">
        <v>48</v>
      </c>
      <c r="Y909" t="s">
        <v>340</v>
      </c>
      <c r="Z909" t="s">
        <v>5152</v>
      </c>
      <c r="AA909" t="s">
        <v>5153</v>
      </c>
      <c r="AB909" t="s">
        <v>362</v>
      </c>
      <c r="AC909">
        <v>1962</v>
      </c>
      <c r="AD909">
        <v>57</v>
      </c>
      <c r="AE909" t="str">
        <f t="shared" si="1333"/>
        <v>&lt;60</v>
      </c>
      <c r="AF909">
        <v>-38.090539329999999</v>
      </c>
      <c r="AG909">
        <v>145.82113199</v>
      </c>
      <c r="AH909" t="s">
        <v>92</v>
      </c>
      <c r="AI909" t="s">
        <v>76</v>
      </c>
      <c r="AJ909" s="33" t="s">
        <v>314</v>
      </c>
      <c r="AL909">
        <v>1</v>
      </c>
      <c r="AM909" t="s">
        <v>86</v>
      </c>
      <c r="AN909">
        <v>220</v>
      </c>
      <c r="AO909" s="69">
        <v>2</v>
      </c>
      <c r="AP909">
        <v>2</v>
      </c>
      <c r="AQ909">
        <v>0</v>
      </c>
      <c r="AR909">
        <v>0</v>
      </c>
      <c r="AS909" s="82" t="str">
        <f t="shared" si="1334"/>
        <v>Gw-0-0</v>
      </c>
      <c r="AT909" s="14">
        <f t="shared" si="1335"/>
        <v>36200</v>
      </c>
      <c r="AU909" s="81">
        <f>VLOOKUP(C909,Bushfire_Vlookup!$F$2:$H$12575,3,FALSE)</f>
        <v>1468.231806</v>
      </c>
      <c r="AV909" s="14">
        <f>VLOOKUP(AS909,Safety_collateral_Vlookup!$J$3:$L$20,2,FALSE)</f>
        <v>3720.1399252148244</v>
      </c>
      <c r="AW909" s="14">
        <f>VLOOKUP(AS909,Safety_collateral_Vlookup!$J$3:$L$20,3,FALSE)</f>
        <v>25000</v>
      </c>
      <c r="AX909" s="48">
        <f t="shared" si="1336"/>
        <v>70836.392637206227</v>
      </c>
      <c r="AY909" s="49">
        <f t="shared" si="1330"/>
        <v>24707.599999999999</v>
      </c>
      <c r="AZ909" s="14">
        <v>76000</v>
      </c>
      <c r="BA909" s="16">
        <f t="shared" si="1337"/>
        <v>2.8669879971023584</v>
      </c>
      <c r="BB909" t="e">
        <f>IF(BA909&lt;=#REF!,#REF!,IF(BA909&lt;=#REF!,#REF!,IF(BA909&lt;=#REF!,#REF!,IF(BA909&lt;=#REF!,#REF!,#REF!))))</f>
        <v>#REF!</v>
      </c>
      <c r="BC909" s="51">
        <v>3</v>
      </c>
      <c r="BD909" s="21">
        <v>70</v>
      </c>
      <c r="BE909" s="21">
        <v>6.4399999999999999E-2</v>
      </c>
      <c r="BF909" s="26">
        <f t="shared" si="1338"/>
        <v>1611.5826818140793</v>
      </c>
      <c r="BG909" s="21">
        <v>7</v>
      </c>
      <c r="BH909" s="21">
        <f t="shared" si="1339"/>
        <v>10.5</v>
      </c>
      <c r="BI909" s="28">
        <f t="shared" si="1340"/>
        <v>1.1390624999999999E-6</v>
      </c>
      <c r="BJ909" s="27">
        <f t="shared" si="1341"/>
        <v>1.1390624999999999E-6</v>
      </c>
      <c r="BK909" s="28">
        <f t="shared" si="1342"/>
        <v>1.7463268216136603E-5</v>
      </c>
      <c r="BL909" s="35">
        <f t="shared" si="1343"/>
        <v>5.0066980365842751E-5</v>
      </c>
      <c r="BM909" s="21" t="str">
        <f t="shared" si="1344"/>
        <v>Cr1</v>
      </c>
      <c r="BN909" s="51">
        <v>1</v>
      </c>
      <c r="BO909" s="21">
        <v>0</v>
      </c>
      <c r="BP909" s="50" t="s">
        <v>5497</v>
      </c>
      <c r="BQ909" s="14">
        <v>36200</v>
      </c>
      <c r="BR909">
        <f>IFERROR(VLOOKUP(AO909,'Model Failure data- Lines'!$A$37:$E$41,3,FALSE),'Model Failure data- Lines'!$C$37)</f>
        <v>5.2310000000000009E-2</v>
      </c>
      <c r="BS909" s="14">
        <f t="shared" si="1345"/>
        <v>3705.4516988522582</v>
      </c>
      <c r="BT909" s="34">
        <f t="shared" si="1327"/>
        <v>22037.954235139696</v>
      </c>
      <c r="BU909" s="34">
        <f t="shared" si="1346"/>
        <v>0.16813954958413907</v>
      </c>
      <c r="BV909" s="54">
        <f t="shared" si="1347"/>
        <v>-18332.502536287437</v>
      </c>
      <c r="BW909">
        <f>IFERROR(VLOOKUP(AO909,'Model Failure data- Lines'!$A$37:$E$41,4,FALSE),'Model Failure data- Lines'!$D$37)</f>
        <v>5.571000000000001E-2</v>
      </c>
      <c r="BX909" s="14">
        <f t="shared" si="1348"/>
        <v>3946.2954338187596</v>
      </c>
      <c r="BY909" s="34">
        <f t="shared" si="1349"/>
        <v>19656.762569821094</v>
      </c>
      <c r="BZ909" s="71">
        <f t="shared" si="1350"/>
        <v>0.20076019231556894</v>
      </c>
      <c r="CA909" s="71">
        <f t="shared" si="1351"/>
        <v>-15710.467136002335</v>
      </c>
      <c r="CB909" s="56">
        <v>2</v>
      </c>
      <c r="CC909">
        <f>IFERROR(VLOOKUP(AO909,'Model Failure data- Lines'!$A$37:$E$41,5,FALSE),'Model Failure data- Lines'!$E$37)</f>
        <v>6.1850000000000002E-2</v>
      </c>
      <c r="CD909" s="14">
        <f t="shared" si="1352"/>
        <v>4381.2308846112055</v>
      </c>
      <c r="CE909" s="34">
        <f t="shared" si="1353"/>
        <v>15638.439780728177</v>
      </c>
      <c r="CF909" s="34">
        <f t="shared" si="1354"/>
        <v>0.28015780001342316</v>
      </c>
      <c r="CG909" s="54">
        <f t="shared" si="1355"/>
        <v>-11257.208896116972</v>
      </c>
      <c r="CH909" t="e">
        <f>IFERROR(VLOOKUP(AO909,'Model Failure data- Lines'!#REF!,3,FALSE),'Model Failure data- Lines'!#REF!)</f>
        <v>#REF!</v>
      </c>
      <c r="CI909" s="14" t="e">
        <f t="shared" si="1356"/>
        <v>#REF!</v>
      </c>
      <c r="CJ909" s="34">
        <f t="shared" si="1357"/>
        <v>21138.219196349844</v>
      </c>
      <c r="CK909" s="34" t="e">
        <f t="shared" si="1358"/>
        <v>#REF!</v>
      </c>
      <c r="CL909" s="54" t="e">
        <f t="shared" si="1359"/>
        <v>#REF!</v>
      </c>
      <c r="CM909" t="e">
        <f>IFERROR(VLOOKUP(AO909,'Model Failure data- Lines'!#REF!,4,FALSE),'Model Failure data- Lines'!#REF!)</f>
        <v>#REF!</v>
      </c>
      <c r="CN909" s="14" t="e">
        <f t="shared" si="1360"/>
        <v>#REF!</v>
      </c>
      <c r="CO909" s="34">
        <f t="shared" si="1361"/>
        <v>18084.488610505799</v>
      </c>
      <c r="CP909" s="34" t="e">
        <f t="shared" si="1362"/>
        <v>#REF!</v>
      </c>
      <c r="CQ909" s="54" t="e">
        <f t="shared" si="1363"/>
        <v>#REF!</v>
      </c>
      <c r="CR909" t="e">
        <f>IFERROR(VLOOKUP(AO909,'Model Failure data- Lines'!#REF!,5,FALSE),'Model Failure data- Lines'!#REF!)</f>
        <v>#REF!</v>
      </c>
      <c r="CS909" s="14" t="e">
        <f t="shared" si="1364"/>
        <v>#REF!</v>
      </c>
      <c r="CT909" s="34">
        <f t="shared" si="1365"/>
        <v>13236.766351386375</v>
      </c>
      <c r="CU909" s="34" t="e">
        <f t="shared" si="1366"/>
        <v>#REF!</v>
      </c>
      <c r="CV909" s="54" t="e">
        <f t="shared" si="1367"/>
        <v>#REF!</v>
      </c>
      <c r="CW909" t="s">
        <v>362</v>
      </c>
      <c r="CZ909">
        <f t="shared" si="1368"/>
        <v>-15710.467136002333</v>
      </c>
      <c r="DA909" s="34">
        <f t="shared" si="1369"/>
        <v>2151.8210340000005</v>
      </c>
      <c r="DB909" s="34">
        <f t="shared" si="1370"/>
        <v>87.275471904381433</v>
      </c>
      <c r="DC909" s="34">
        <f t="shared" si="1371"/>
        <v>221.13467791437699</v>
      </c>
      <c r="DD909" s="9">
        <f t="shared" si="1372"/>
        <v>1486.0642500000001</v>
      </c>
      <c r="DE909" s="59">
        <f t="shared" si="1373"/>
        <v>0.54527621413223026</v>
      </c>
      <c r="DF909" s="59">
        <f t="shared" si="1374"/>
        <v>2.2115797807851025E-2</v>
      </c>
      <c r="DG909" s="59">
        <f t="shared" si="1375"/>
        <v>5.6036016974124241E-2</v>
      </c>
      <c r="DH909" s="59">
        <f t="shared" si="1376"/>
        <v>0.37657197108579432</v>
      </c>
      <c r="DI909" s="14">
        <f t="shared" si="1377"/>
        <v>-8566.5440421681742</v>
      </c>
      <c r="DJ909" s="14">
        <f t="shared" si="1378"/>
        <v>-347.44951464671595</v>
      </c>
      <c r="DK909" s="14">
        <f t="shared" si="1379"/>
        <v>-880.3520031044477</v>
      </c>
      <c r="DL909" s="14">
        <f t="shared" si="1380"/>
        <v>-5916.1215760829919</v>
      </c>
      <c r="DM909">
        <f t="shared" si="1381"/>
        <v>-11257.208896116972</v>
      </c>
      <c r="DN909" s="34">
        <f t="shared" si="1382"/>
        <v>2388.98099</v>
      </c>
      <c r="DO909" s="34">
        <f t="shared" si="1383"/>
        <v>96.894416393573692</v>
      </c>
      <c r="DP909" s="34">
        <f t="shared" si="1384"/>
        <v>245.50672821763084</v>
      </c>
      <c r="DQ909" s="9">
        <f t="shared" si="1385"/>
        <v>1649.8487499999999</v>
      </c>
      <c r="DR909" s="59">
        <f t="shared" si="1386"/>
        <v>0.54527621413223015</v>
      </c>
      <c r="DS909" s="59">
        <f t="shared" si="1387"/>
        <v>2.2115797807851022E-2</v>
      </c>
      <c r="DT909" s="59">
        <f t="shared" si="1388"/>
        <v>5.6036016974124234E-2</v>
      </c>
      <c r="DU909" s="59">
        <f t="shared" si="1389"/>
        <v>0.37657197108579432</v>
      </c>
      <c r="DV909" s="14">
        <f t="shared" si="1390"/>
        <v>-6138.288248570324</v>
      </c>
      <c r="DW909" s="14">
        <f t="shared" si="1391"/>
        <v>-248.96215582726472</v>
      </c>
      <c r="DX909" s="14">
        <f t="shared" si="1392"/>
        <v>-630.80914878407293</v>
      </c>
      <c r="DY909" s="14">
        <f t="shared" si="1393"/>
        <v>-4239.1493429353059</v>
      </c>
      <c r="DZ909" s="34" t="e">
        <f t="shared" si="1394"/>
        <v>#REF!</v>
      </c>
      <c r="EA909" s="34" t="e">
        <f t="shared" si="1395"/>
        <v>#REF!</v>
      </c>
      <c r="EB909" s="34" t="e">
        <f t="shared" si="1396"/>
        <v>#REF!</v>
      </c>
      <c r="EC909" s="34" t="e">
        <f t="shared" si="1397"/>
        <v>#REF!</v>
      </c>
      <c r="ED909" s="34" t="e">
        <f t="shared" si="1398"/>
        <v>#REF!</v>
      </c>
      <c r="EE909" s="59" t="e">
        <f t="shared" si="1399"/>
        <v>#REF!</v>
      </c>
      <c r="EF909" s="59" t="e">
        <f t="shared" si="1400"/>
        <v>#REF!</v>
      </c>
      <c r="EG909" s="59" t="e">
        <f t="shared" si="1401"/>
        <v>#REF!</v>
      </c>
      <c r="EH909" s="59" t="e">
        <f t="shared" si="1402"/>
        <v>#REF!</v>
      </c>
      <c r="EI909" s="14" t="e">
        <f t="shared" si="1403"/>
        <v>#REF!</v>
      </c>
      <c r="EJ909" s="14" t="e">
        <f t="shared" si="1404"/>
        <v>#REF!</v>
      </c>
      <c r="EK909" s="14" t="e">
        <f t="shared" si="1405"/>
        <v>#REF!</v>
      </c>
      <c r="EL909" s="14" t="e">
        <f t="shared" si="1406"/>
        <v>#REF!</v>
      </c>
      <c r="EM909" t="e">
        <f t="shared" si="1407"/>
        <v>#REF!</v>
      </c>
      <c r="EN909" s="34" t="e">
        <f t="shared" si="1408"/>
        <v>#REF!</v>
      </c>
      <c r="EO909" s="34" t="e">
        <f t="shared" si="1409"/>
        <v>#REF!</v>
      </c>
      <c r="EP909" s="34" t="e">
        <f t="shared" si="1410"/>
        <v>#REF!</v>
      </c>
      <c r="EQ909" s="34" t="e">
        <f t="shared" si="1411"/>
        <v>#REF!</v>
      </c>
      <c r="ER909" s="59" t="e">
        <f t="shared" si="1412"/>
        <v>#REF!</v>
      </c>
      <c r="ES909" s="59" t="e">
        <f t="shared" si="1413"/>
        <v>#REF!</v>
      </c>
      <c r="ET909" s="59" t="e">
        <f t="shared" si="1414"/>
        <v>#REF!</v>
      </c>
      <c r="EU909" s="59" t="e">
        <f t="shared" si="1415"/>
        <v>#REF!</v>
      </c>
      <c r="EV909" s="14" t="e">
        <f t="shared" si="1416"/>
        <v>#REF!</v>
      </c>
      <c r="EW909" s="14" t="e">
        <f t="shared" si="1417"/>
        <v>#REF!</v>
      </c>
      <c r="EX909" s="14" t="e">
        <f t="shared" si="1418"/>
        <v>#REF!</v>
      </c>
      <c r="EY909" s="14" t="e">
        <f t="shared" si="1419"/>
        <v>#REF!</v>
      </c>
    </row>
    <row r="910" spans="1:155" x14ac:dyDescent="0.2">
      <c r="A910" s="17">
        <v>30173894</v>
      </c>
      <c r="B910" t="s">
        <v>62</v>
      </c>
      <c r="C910" t="s">
        <v>3204</v>
      </c>
      <c r="D910" t="s">
        <v>3205</v>
      </c>
      <c r="E910" t="s">
        <v>2475</v>
      </c>
      <c r="F910" t="s">
        <v>41</v>
      </c>
      <c r="G910" t="s">
        <v>42</v>
      </c>
      <c r="H910" t="s">
        <v>3206</v>
      </c>
      <c r="I910" t="s">
        <v>68</v>
      </c>
      <c r="J910" s="19" t="s">
        <v>69</v>
      </c>
      <c r="K910" t="s">
        <v>70</v>
      </c>
      <c r="L910">
        <v>1962</v>
      </c>
      <c r="M910">
        <f t="shared" si="1328"/>
        <v>1962</v>
      </c>
      <c r="N910">
        <v>57</v>
      </c>
      <c r="O910" s="19">
        <f t="shared" si="1329"/>
        <v>57</v>
      </c>
      <c r="P910" t="s">
        <v>80</v>
      </c>
      <c r="Q910" s="19" t="str">
        <f t="shared" si="1331"/>
        <v>50-60</v>
      </c>
      <c r="R910" s="23">
        <v>510.4</v>
      </c>
      <c r="S910" s="15">
        <f t="shared" si="1332"/>
        <v>0.51039999999999996</v>
      </c>
      <c r="T910">
        <v>30392084</v>
      </c>
      <c r="U910" t="s">
        <v>45</v>
      </c>
      <c r="V910" t="s">
        <v>46</v>
      </c>
      <c r="W910" t="s">
        <v>47</v>
      </c>
      <c r="X910" t="s">
        <v>48</v>
      </c>
      <c r="Y910" t="s">
        <v>485</v>
      </c>
      <c r="Z910" t="s">
        <v>3207</v>
      </c>
      <c r="AA910" t="s">
        <v>3208</v>
      </c>
      <c r="AB910" t="s">
        <v>1495</v>
      </c>
      <c r="AC910">
        <v>1962</v>
      </c>
      <c r="AD910">
        <v>57</v>
      </c>
      <c r="AE910" t="str">
        <f t="shared" si="1333"/>
        <v>&lt;60</v>
      </c>
      <c r="AF910">
        <v>-38.089940689999999</v>
      </c>
      <c r="AG910">
        <v>145.81746713999999</v>
      </c>
      <c r="AH910" t="s">
        <v>92</v>
      </c>
      <c r="AI910" t="s">
        <v>76</v>
      </c>
      <c r="AJ910" s="33" t="s">
        <v>314</v>
      </c>
      <c r="AL910">
        <v>1</v>
      </c>
      <c r="AM910" t="s">
        <v>86</v>
      </c>
      <c r="AN910">
        <v>220</v>
      </c>
      <c r="AO910" s="69">
        <v>2</v>
      </c>
      <c r="AP910">
        <v>2</v>
      </c>
      <c r="AQ910">
        <v>0</v>
      </c>
      <c r="AR910">
        <v>0</v>
      </c>
      <c r="AS910" s="82" t="str">
        <f t="shared" si="1334"/>
        <v>Gw-0-0</v>
      </c>
      <c r="AT910" s="14">
        <f t="shared" si="1335"/>
        <v>36200</v>
      </c>
      <c r="AU910" s="81">
        <f>VLOOKUP(C910,Bushfire_Vlookup!$F$2:$H$12575,3,FALSE)</f>
        <v>1527.364716</v>
      </c>
      <c r="AV910" s="14">
        <f>VLOOKUP(AS910,Safety_collateral_Vlookup!$J$3:$L$20,2,FALSE)</f>
        <v>3720.1399252148244</v>
      </c>
      <c r="AW910" s="14">
        <f>VLOOKUP(AS910,Safety_collateral_Vlookup!$J$3:$L$20,3,FALSE)</f>
        <v>25000</v>
      </c>
      <c r="AX910" s="48">
        <f t="shared" si="1336"/>
        <v>70899.48745217621</v>
      </c>
      <c r="AY910" s="49">
        <f t="shared" si="1330"/>
        <v>38790.399999999994</v>
      </c>
      <c r="AZ910" s="14">
        <v>76000</v>
      </c>
      <c r="BA910" s="16">
        <f t="shared" si="1337"/>
        <v>1.8277586065669913</v>
      </c>
      <c r="BB910" t="e">
        <f>IF(BA910&lt;=#REF!,#REF!,IF(BA910&lt;=#REF!,#REF!,IF(BA910&lt;=#REF!,#REF!,IF(BA910&lt;=#REF!,#REF!,#REF!))))</f>
        <v>#REF!</v>
      </c>
      <c r="BC910" s="51">
        <v>3</v>
      </c>
      <c r="BD910" s="21">
        <v>70</v>
      </c>
      <c r="BE910" s="21">
        <v>6.4399999999999999E-2</v>
      </c>
      <c r="BF910" s="26">
        <f t="shared" si="1338"/>
        <v>2530.1501101135223</v>
      </c>
      <c r="BG910" s="21">
        <v>7</v>
      </c>
      <c r="BH910" s="21">
        <f t="shared" si="1339"/>
        <v>10.5</v>
      </c>
      <c r="BI910" s="28">
        <f t="shared" si="1340"/>
        <v>1.1390624999999999E-6</v>
      </c>
      <c r="BJ910" s="27">
        <f t="shared" si="1341"/>
        <v>1.1390624999999999E-6</v>
      </c>
      <c r="BK910" s="28">
        <f t="shared" si="1342"/>
        <v>1.7463268216136599E-5</v>
      </c>
      <c r="BL910" s="35">
        <f t="shared" si="1343"/>
        <v>3.1918638780831461E-5</v>
      </c>
      <c r="BM910" s="21" t="str">
        <f t="shared" si="1344"/>
        <v>Cr1</v>
      </c>
      <c r="BN910" s="51">
        <v>1</v>
      </c>
      <c r="BO910" s="21">
        <v>0</v>
      </c>
      <c r="BP910" s="50" t="s">
        <v>5497</v>
      </c>
      <c r="BQ910" s="14">
        <v>36200</v>
      </c>
      <c r="BR910">
        <f>IFERROR(VLOOKUP(AO910,'Model Failure data- Lines'!$A$37:$E$41,3,FALSE),'Model Failure data- Lines'!$C$37)</f>
        <v>5.2310000000000009E-2</v>
      </c>
      <c r="BS910" s="14">
        <f t="shared" si="1345"/>
        <v>3708.752188623338</v>
      </c>
      <c r="BT910" s="34">
        <f t="shared" si="1327"/>
        <v>34599.113631545064</v>
      </c>
      <c r="BU910" s="34">
        <f t="shared" si="1346"/>
        <v>0.10719211561656758</v>
      </c>
      <c r="BV910" s="54">
        <f t="shared" si="1347"/>
        <v>-30890.361442921727</v>
      </c>
      <c r="BW910">
        <f>IFERROR(VLOOKUP(AO910,'Model Failure data- Lines'!$A$37:$E$41,4,FALSE),'Model Failure data- Lines'!$D$37)</f>
        <v>5.571000000000001E-2</v>
      </c>
      <c r="BX910" s="14">
        <f t="shared" si="1348"/>
        <v>3949.8104459607375</v>
      </c>
      <c r="BY910" s="34">
        <f t="shared" si="1349"/>
        <v>30860.693988424133</v>
      </c>
      <c r="BZ910" s="71">
        <f t="shared" si="1350"/>
        <v>0.12798838702209075</v>
      </c>
      <c r="CA910" s="71">
        <f t="shared" si="1351"/>
        <v>-26910.883542463394</v>
      </c>
      <c r="CB910" s="56">
        <v>2</v>
      </c>
      <c r="CC910">
        <f>IFERROR(VLOOKUP(AO910,'Model Failure data- Lines'!$A$37:$E$41,5,FALSE),'Model Failure data- Lines'!$E$37)</f>
        <v>6.1850000000000002E-2</v>
      </c>
      <c r="CD910" s="14">
        <f t="shared" si="1352"/>
        <v>4385.1332989170987</v>
      </c>
      <c r="CE910" s="34">
        <f t="shared" si="1353"/>
        <v>24552.013731416984</v>
      </c>
      <c r="CF910" s="34">
        <f t="shared" si="1354"/>
        <v>0.17860585070078555</v>
      </c>
      <c r="CG910" s="54">
        <f t="shared" si="1355"/>
        <v>-20166.880432499886</v>
      </c>
      <c r="CH910" t="e">
        <f>IFERROR(VLOOKUP(AO910,'Model Failure data- Lines'!#REF!,3,FALSE),'Model Failure data- Lines'!#REF!)</f>
        <v>#REF!</v>
      </c>
      <c r="CI910" s="14" t="e">
        <f t="shared" si="1356"/>
        <v>#REF!</v>
      </c>
      <c r="CJ910" s="34">
        <f t="shared" si="1357"/>
        <v>33186.548993592616</v>
      </c>
      <c r="CK910" s="34" t="e">
        <f t="shared" si="1358"/>
        <v>#REF!</v>
      </c>
      <c r="CL910" s="54" t="e">
        <f t="shared" si="1359"/>
        <v>#REF!</v>
      </c>
      <c r="CM910" t="e">
        <f>IFERROR(VLOOKUP(AO910,'Model Failure data- Lines'!#REF!,4,FALSE),'Model Failure data- Lines'!#REF!)</f>
        <v>#REF!</v>
      </c>
      <c r="CN910" s="14" t="e">
        <f t="shared" si="1360"/>
        <v>#REF!</v>
      </c>
      <c r="CO910" s="34">
        <f t="shared" si="1361"/>
        <v>28392.257726244719</v>
      </c>
      <c r="CP910" s="34" t="e">
        <f t="shared" si="1362"/>
        <v>#REF!</v>
      </c>
      <c r="CQ910" s="54" t="e">
        <f t="shared" si="1363"/>
        <v>#REF!</v>
      </c>
      <c r="CR910" t="e">
        <f>IFERROR(VLOOKUP(AO910,'Model Failure data- Lines'!#REF!,5,FALSE),'Model Failure data- Lines'!#REF!)</f>
        <v>#REF!</v>
      </c>
      <c r="CS910" s="14" t="e">
        <f t="shared" si="1364"/>
        <v>#REF!</v>
      </c>
      <c r="CT910" s="34">
        <f t="shared" si="1365"/>
        <v>20781.438159789617</v>
      </c>
      <c r="CU910" s="34" t="e">
        <f t="shared" si="1366"/>
        <v>#REF!</v>
      </c>
      <c r="CV910" s="54" t="e">
        <f t="shared" si="1367"/>
        <v>#REF!</v>
      </c>
      <c r="CW910" t="s">
        <v>1495</v>
      </c>
      <c r="CZ910">
        <f t="shared" si="1368"/>
        <v>-26910.883542463394</v>
      </c>
      <c r="DA910" s="34">
        <f t="shared" si="1369"/>
        <v>2151.8210340000005</v>
      </c>
      <c r="DB910" s="34">
        <f t="shared" si="1370"/>
        <v>90.790484046360135</v>
      </c>
      <c r="DC910" s="34">
        <f t="shared" si="1371"/>
        <v>221.13467791437699</v>
      </c>
      <c r="DD910" s="9">
        <f t="shared" si="1372"/>
        <v>1486.0642500000001</v>
      </c>
      <c r="DE910" s="59">
        <f t="shared" si="1373"/>
        <v>0.5447909623613848</v>
      </c>
      <c r="DF910" s="59">
        <f t="shared" si="1374"/>
        <v>2.2986035732222736E-2</v>
      </c>
      <c r="DG910" s="59">
        <f t="shared" si="1375"/>
        <v>5.598614944687276E-2</v>
      </c>
      <c r="DH910" s="59">
        <f t="shared" si="1376"/>
        <v>0.37623685245951982</v>
      </c>
      <c r="DI910" s="14">
        <f t="shared" si="1377"/>
        <v>-14660.806143093783</v>
      </c>
      <c r="DJ910" s="14">
        <f t="shared" si="1378"/>
        <v>-618.57453069274834</v>
      </c>
      <c r="DK910" s="14">
        <f t="shared" si="1379"/>
        <v>-1506.6367477557442</v>
      </c>
      <c r="DL910" s="14">
        <f t="shared" si="1380"/>
        <v>-10124.866120921119</v>
      </c>
      <c r="DM910">
        <f t="shared" si="1381"/>
        <v>-20166.880432499889</v>
      </c>
      <c r="DN910" s="34">
        <f t="shared" si="1382"/>
        <v>2388.98099</v>
      </c>
      <c r="DO910" s="34">
        <f t="shared" si="1383"/>
        <v>100.7968306994682</v>
      </c>
      <c r="DP910" s="34">
        <f t="shared" si="1384"/>
        <v>245.50672821763084</v>
      </c>
      <c r="DQ910" s="9">
        <f t="shared" si="1385"/>
        <v>1649.8487499999999</v>
      </c>
      <c r="DR910" s="59">
        <f t="shared" si="1386"/>
        <v>0.54479096236138469</v>
      </c>
      <c r="DS910" s="59">
        <f t="shared" si="1387"/>
        <v>2.2986035732222739E-2</v>
      </c>
      <c r="DT910" s="59">
        <f t="shared" si="1388"/>
        <v>5.598614944687276E-2</v>
      </c>
      <c r="DU910" s="59">
        <f t="shared" si="1389"/>
        <v>0.37623685245951982</v>
      </c>
      <c r="DV910" s="14">
        <f t="shared" si="1390"/>
        <v>-10986.734198648594</v>
      </c>
      <c r="DW910" s="14">
        <f t="shared" si="1391"/>
        <v>-463.55663422890592</v>
      </c>
      <c r="DX910" s="14">
        <f t="shared" si="1392"/>
        <v>-1129.0659817711526</v>
      </c>
      <c r="DY910" s="14">
        <f t="shared" si="1393"/>
        <v>-7587.5236178512378</v>
      </c>
      <c r="DZ910" s="34" t="e">
        <f t="shared" si="1394"/>
        <v>#REF!</v>
      </c>
      <c r="EA910" s="34" t="e">
        <f t="shared" si="1395"/>
        <v>#REF!</v>
      </c>
      <c r="EB910" s="34" t="e">
        <f t="shared" si="1396"/>
        <v>#REF!</v>
      </c>
      <c r="EC910" s="34" t="e">
        <f t="shared" si="1397"/>
        <v>#REF!</v>
      </c>
      <c r="ED910" s="34" t="e">
        <f t="shared" si="1398"/>
        <v>#REF!</v>
      </c>
      <c r="EE910" s="59" t="e">
        <f t="shared" si="1399"/>
        <v>#REF!</v>
      </c>
      <c r="EF910" s="59" t="e">
        <f t="shared" si="1400"/>
        <v>#REF!</v>
      </c>
      <c r="EG910" s="59" t="e">
        <f t="shared" si="1401"/>
        <v>#REF!</v>
      </c>
      <c r="EH910" s="59" t="e">
        <f t="shared" si="1402"/>
        <v>#REF!</v>
      </c>
      <c r="EI910" s="14" t="e">
        <f t="shared" si="1403"/>
        <v>#REF!</v>
      </c>
      <c r="EJ910" s="14" t="e">
        <f t="shared" si="1404"/>
        <v>#REF!</v>
      </c>
      <c r="EK910" s="14" t="e">
        <f t="shared" si="1405"/>
        <v>#REF!</v>
      </c>
      <c r="EL910" s="14" t="e">
        <f t="shared" si="1406"/>
        <v>#REF!</v>
      </c>
      <c r="EM910" t="e">
        <f t="shared" si="1407"/>
        <v>#REF!</v>
      </c>
      <c r="EN910" s="34" t="e">
        <f t="shared" si="1408"/>
        <v>#REF!</v>
      </c>
      <c r="EO910" s="34" t="e">
        <f t="shared" si="1409"/>
        <v>#REF!</v>
      </c>
      <c r="EP910" s="34" t="e">
        <f t="shared" si="1410"/>
        <v>#REF!</v>
      </c>
      <c r="EQ910" s="34" t="e">
        <f t="shared" si="1411"/>
        <v>#REF!</v>
      </c>
      <c r="ER910" s="59" t="e">
        <f t="shared" si="1412"/>
        <v>#REF!</v>
      </c>
      <c r="ES910" s="59" t="e">
        <f t="shared" si="1413"/>
        <v>#REF!</v>
      </c>
      <c r="ET910" s="59" t="e">
        <f t="shared" si="1414"/>
        <v>#REF!</v>
      </c>
      <c r="EU910" s="59" t="e">
        <f t="shared" si="1415"/>
        <v>#REF!</v>
      </c>
      <c r="EV910" s="14" t="e">
        <f t="shared" si="1416"/>
        <v>#REF!</v>
      </c>
      <c r="EW910" s="14" t="e">
        <f t="shared" si="1417"/>
        <v>#REF!</v>
      </c>
      <c r="EX910" s="14" t="e">
        <f t="shared" si="1418"/>
        <v>#REF!</v>
      </c>
      <c r="EY910" s="14" t="e">
        <f t="shared" si="1419"/>
        <v>#REF!</v>
      </c>
    </row>
    <row r="911" spans="1:155" x14ac:dyDescent="0.2">
      <c r="A911" s="17">
        <v>30429216</v>
      </c>
      <c r="B911" t="s">
        <v>62</v>
      </c>
      <c r="C911" t="s">
        <v>5368</v>
      </c>
      <c r="D911" t="s">
        <v>5369</v>
      </c>
      <c r="E911" t="s">
        <v>2088</v>
      </c>
      <c r="F911" t="s">
        <v>41</v>
      </c>
      <c r="G911" t="s">
        <v>42</v>
      </c>
      <c r="H911" t="s">
        <v>5370</v>
      </c>
      <c r="I911" t="s">
        <v>68</v>
      </c>
      <c r="J911" s="19" t="s">
        <v>69</v>
      </c>
      <c r="K911" t="s">
        <v>70</v>
      </c>
      <c r="L911">
        <v>1962</v>
      </c>
      <c r="M911">
        <f t="shared" si="1328"/>
        <v>1962</v>
      </c>
      <c r="N911">
        <v>57</v>
      </c>
      <c r="O911" s="19">
        <f t="shared" si="1329"/>
        <v>57</v>
      </c>
      <c r="P911" t="s">
        <v>80</v>
      </c>
      <c r="Q911" s="19" t="str">
        <f t="shared" si="1331"/>
        <v>50-60</v>
      </c>
      <c r="R911" s="23">
        <v>309.8</v>
      </c>
      <c r="S911" s="15">
        <f t="shared" si="1332"/>
        <v>0.30980000000000002</v>
      </c>
      <c r="T911">
        <v>30201618</v>
      </c>
      <c r="U911" t="s">
        <v>45</v>
      </c>
      <c r="V911" t="s">
        <v>46</v>
      </c>
      <c r="W911" t="s">
        <v>47</v>
      </c>
      <c r="X911" t="s">
        <v>48</v>
      </c>
      <c r="Y911" t="s">
        <v>635</v>
      </c>
      <c r="Z911" t="s">
        <v>5371</v>
      </c>
      <c r="AA911" t="s">
        <v>5372</v>
      </c>
      <c r="AB911" t="s">
        <v>468</v>
      </c>
      <c r="AC911">
        <v>1962</v>
      </c>
      <c r="AD911">
        <v>57</v>
      </c>
      <c r="AE911" t="str">
        <f t="shared" si="1333"/>
        <v>&lt;60</v>
      </c>
      <c r="AF911">
        <v>-38.08902827</v>
      </c>
      <c r="AG911">
        <v>145.81180423000001</v>
      </c>
      <c r="AH911" t="s">
        <v>92</v>
      </c>
      <c r="AI911" t="s">
        <v>76</v>
      </c>
      <c r="AJ911" s="33" t="s">
        <v>314</v>
      </c>
      <c r="AL911">
        <v>1</v>
      </c>
      <c r="AM911" t="s">
        <v>86</v>
      </c>
      <c r="AN911">
        <v>220</v>
      </c>
      <c r="AO911" s="69">
        <v>2</v>
      </c>
      <c r="AP911">
        <v>2</v>
      </c>
      <c r="AQ911">
        <v>0</v>
      </c>
      <c r="AR911">
        <v>0</v>
      </c>
      <c r="AS911" s="82" t="str">
        <f t="shared" si="1334"/>
        <v>Gw-0-0</v>
      </c>
      <c r="AT911" s="14">
        <f t="shared" si="1335"/>
        <v>36200</v>
      </c>
      <c r="AU911" s="81">
        <f>VLOOKUP(C911,Bushfire_Vlookup!$F$2:$H$12575,3,FALSE)</f>
        <v>1016.395385</v>
      </c>
      <c r="AV911" s="14">
        <f>VLOOKUP(AS911,Safety_collateral_Vlookup!$J$3:$L$20,2,FALSE)</f>
        <v>3720.1399252148244</v>
      </c>
      <c r="AW911" s="14">
        <f>VLOOKUP(AS911,Safety_collateral_Vlookup!$J$3:$L$20,3,FALSE)</f>
        <v>25000</v>
      </c>
      <c r="AX911" s="48">
        <f t="shared" si="1336"/>
        <v>70354.283175999211</v>
      </c>
      <c r="AY911" s="49">
        <f t="shared" si="1330"/>
        <v>23544.800000000003</v>
      </c>
      <c r="AZ911" s="14">
        <v>76000</v>
      </c>
      <c r="BA911" s="16">
        <f t="shared" si="1337"/>
        <v>2.9881028157384733</v>
      </c>
      <c r="BB911" t="e">
        <f>IF(BA911&lt;=#REF!,#REF!,IF(BA911&lt;=#REF!,#REF!,IF(BA911&lt;=#REF!,#REF!,IF(BA911&lt;=#REF!,#REF!,#REF!))))</f>
        <v>#REF!</v>
      </c>
      <c r="BC911" s="51">
        <v>3</v>
      </c>
      <c r="BD911" s="21">
        <v>70</v>
      </c>
      <c r="BE911" s="21">
        <v>6.4399999999999999E-2</v>
      </c>
      <c r="BF911" s="26">
        <f t="shared" si="1338"/>
        <v>1535.7376647985293</v>
      </c>
      <c r="BG911" s="21">
        <v>7</v>
      </c>
      <c r="BH911" s="21">
        <f t="shared" si="1339"/>
        <v>10.5</v>
      </c>
      <c r="BI911" s="28">
        <f t="shared" si="1340"/>
        <v>1.1390624999999999E-6</v>
      </c>
      <c r="BJ911" s="27">
        <f t="shared" si="1341"/>
        <v>1.1390624999999999E-6</v>
      </c>
      <c r="BK911" s="28">
        <f t="shared" si="1342"/>
        <v>1.7463268216136603E-5</v>
      </c>
      <c r="BL911" s="35">
        <f t="shared" si="1343"/>
        <v>5.2182040928633959E-5</v>
      </c>
      <c r="BM911" s="21" t="str">
        <f t="shared" si="1344"/>
        <v>Cr1</v>
      </c>
      <c r="BN911" s="51">
        <v>1</v>
      </c>
      <c r="BO911" s="21">
        <v>0</v>
      </c>
      <c r="BP911" s="50" t="s">
        <v>5497</v>
      </c>
      <c r="BQ911" s="14">
        <v>36200</v>
      </c>
      <c r="BR911">
        <f>IFERROR(VLOOKUP(AO911,'Model Failure data- Lines'!$A$37:$E$41,3,FALSE),'Model Failure data- Lines'!$C$37)</f>
        <v>5.2310000000000009E-2</v>
      </c>
      <c r="BS911" s="14">
        <f t="shared" si="1345"/>
        <v>3680.2325529365194</v>
      </c>
      <c r="BT911" s="34">
        <f t="shared" si="1327"/>
        <v>21000.79428497779</v>
      </c>
      <c r="BU911" s="34">
        <f t="shared" si="1346"/>
        <v>0.17524254097232167</v>
      </c>
      <c r="BV911" s="54">
        <f t="shared" si="1347"/>
        <v>-17320.561732041271</v>
      </c>
      <c r="BW911">
        <f>IFERROR(VLOOKUP(AO911,'Model Failure data- Lines'!$A$37:$E$41,4,FALSE),'Model Failure data- Lines'!$D$37)</f>
        <v>5.571000000000001E-2</v>
      </c>
      <c r="BX911" s="14">
        <f t="shared" si="1348"/>
        <v>3919.4371157349169</v>
      </c>
      <c r="BY911" s="34">
        <f t="shared" si="1349"/>
        <v>18731.667315074057</v>
      </c>
      <c r="BZ911" s="71">
        <f t="shared" si="1350"/>
        <v>0.20924123036184838</v>
      </c>
      <c r="CA911" s="71">
        <f t="shared" si="1351"/>
        <v>-14812.230199339141</v>
      </c>
      <c r="CB911" s="56">
        <v>2</v>
      </c>
      <c r="CC911">
        <f>IFERROR(VLOOKUP(AO911,'Model Failure data- Lines'!$A$37:$E$41,5,FALSE),'Model Failure data- Lines'!$E$37)</f>
        <v>6.1850000000000002E-2</v>
      </c>
      <c r="CD911" s="14">
        <f t="shared" si="1352"/>
        <v>4351.412414435551</v>
      </c>
      <c r="CE911" s="34">
        <f t="shared" si="1353"/>
        <v>14902.456610487819</v>
      </c>
      <c r="CF911" s="34">
        <f t="shared" si="1354"/>
        <v>0.29199295983007134</v>
      </c>
      <c r="CG911" s="54">
        <f t="shared" si="1355"/>
        <v>-10551.044196052269</v>
      </c>
      <c r="CH911" t="e">
        <f>IFERROR(VLOOKUP(AO911,'Model Failure data- Lines'!#REF!,3,FALSE),'Model Failure data- Lines'!#REF!)</f>
        <v>#REF!</v>
      </c>
      <c r="CI911" s="14" t="e">
        <f t="shared" si="1356"/>
        <v>#REF!</v>
      </c>
      <c r="CJ911" s="34">
        <f t="shared" si="1357"/>
        <v>20143.402974559162</v>
      </c>
      <c r="CK911" s="34" t="e">
        <f t="shared" si="1358"/>
        <v>#REF!</v>
      </c>
      <c r="CL911" s="54" t="e">
        <f t="shared" si="1359"/>
        <v>#REF!</v>
      </c>
      <c r="CM911" t="e">
        <f>IFERROR(VLOOKUP(AO911,'Model Failure data- Lines'!#REF!,4,FALSE),'Model Failure data- Lines'!#REF!)</f>
        <v>#REF!</v>
      </c>
      <c r="CN911" s="14" t="e">
        <f t="shared" si="1360"/>
        <v>#REF!</v>
      </c>
      <c r="CO911" s="34">
        <f t="shared" si="1361"/>
        <v>17233.388408288825</v>
      </c>
      <c r="CP911" s="34" t="e">
        <f t="shared" si="1362"/>
        <v>#REF!</v>
      </c>
      <c r="CQ911" s="54" t="e">
        <f t="shared" si="1363"/>
        <v>#REF!</v>
      </c>
      <c r="CR911" t="e">
        <f>IFERROR(VLOOKUP(AO911,'Model Failure data- Lines'!#REF!,5,FALSE),'Model Failure data- Lines'!#REF!)</f>
        <v>#REF!</v>
      </c>
      <c r="CS911" s="14" t="e">
        <f t="shared" si="1364"/>
        <v>#REF!</v>
      </c>
      <c r="CT911" s="34">
        <f t="shared" si="1365"/>
        <v>12613.811798398952</v>
      </c>
      <c r="CU911" s="34" t="e">
        <f t="shared" si="1366"/>
        <v>#REF!</v>
      </c>
      <c r="CV911" s="54" t="e">
        <f t="shared" si="1367"/>
        <v>#REF!</v>
      </c>
      <c r="CW911" t="s">
        <v>468</v>
      </c>
      <c r="CZ911">
        <f t="shared" si="1368"/>
        <v>-14812.230199339139</v>
      </c>
      <c r="DA911" s="34">
        <f t="shared" si="1369"/>
        <v>2151.8210340000005</v>
      </c>
      <c r="DB911" s="34">
        <f t="shared" si="1370"/>
        <v>60.417153820539461</v>
      </c>
      <c r="DC911" s="34">
        <f t="shared" si="1371"/>
        <v>221.13467791437699</v>
      </c>
      <c r="DD911" s="9">
        <f t="shared" si="1372"/>
        <v>1486.0642500000001</v>
      </c>
      <c r="DE911" s="59">
        <f t="shared" si="1373"/>
        <v>0.54901277159450523</v>
      </c>
      <c r="DF911" s="59">
        <f t="shared" si="1374"/>
        <v>1.5414752689356747E-2</v>
      </c>
      <c r="DG911" s="59">
        <f t="shared" si="1375"/>
        <v>5.642000914534713E-2</v>
      </c>
      <c r="DH911" s="59">
        <f t="shared" si="1376"/>
        <v>0.37915246657079088</v>
      </c>
      <c r="DI911" s="14">
        <f t="shared" si="1377"/>
        <v>-8132.1035552350131</v>
      </c>
      <c r="DJ911" s="14">
        <f t="shared" si="1378"/>
        <v>-228.32686530063424</v>
      </c>
      <c r="DK911" s="14">
        <f t="shared" si="1379"/>
        <v>-835.70616330970131</v>
      </c>
      <c r="DL911" s="14">
        <f t="shared" si="1380"/>
        <v>-5616.0936154937926</v>
      </c>
      <c r="DM911">
        <f t="shared" si="1381"/>
        <v>-10551.044196052268</v>
      </c>
      <c r="DN911" s="34">
        <f t="shared" si="1382"/>
        <v>2388.98099</v>
      </c>
      <c r="DO911" s="34">
        <f t="shared" si="1383"/>
        <v>67.075946217920745</v>
      </c>
      <c r="DP911" s="34">
        <f t="shared" si="1384"/>
        <v>245.50672821763084</v>
      </c>
      <c r="DQ911" s="9">
        <f t="shared" si="1385"/>
        <v>1649.8487499999999</v>
      </c>
      <c r="DR911" s="59">
        <f t="shared" si="1386"/>
        <v>0.54901277159450534</v>
      </c>
      <c r="DS911" s="59">
        <f t="shared" si="1387"/>
        <v>1.5414752689356747E-2</v>
      </c>
      <c r="DT911" s="59">
        <f t="shared" si="1388"/>
        <v>5.642000914534713E-2</v>
      </c>
      <c r="DU911" s="59">
        <f t="shared" si="1389"/>
        <v>0.37915246657079094</v>
      </c>
      <c r="DV911" s="14">
        <f t="shared" si="1390"/>
        <v>-5792.6580172907752</v>
      </c>
      <c r="DW911" s="14">
        <f t="shared" si="1391"/>
        <v>-162.6417368966186</v>
      </c>
      <c r="DX911" s="14">
        <f t="shared" si="1392"/>
        <v>-595.29001003423082</v>
      </c>
      <c r="DY911" s="14">
        <f t="shared" si="1393"/>
        <v>-4000.4544318306453</v>
      </c>
      <c r="DZ911" s="34" t="e">
        <f t="shared" si="1394"/>
        <v>#REF!</v>
      </c>
      <c r="EA911" s="34" t="e">
        <f t="shared" si="1395"/>
        <v>#REF!</v>
      </c>
      <c r="EB911" s="34" t="e">
        <f t="shared" si="1396"/>
        <v>#REF!</v>
      </c>
      <c r="EC911" s="34" t="e">
        <f t="shared" si="1397"/>
        <v>#REF!</v>
      </c>
      <c r="ED911" s="34" t="e">
        <f t="shared" si="1398"/>
        <v>#REF!</v>
      </c>
      <c r="EE911" s="59" t="e">
        <f t="shared" si="1399"/>
        <v>#REF!</v>
      </c>
      <c r="EF911" s="59" t="e">
        <f t="shared" si="1400"/>
        <v>#REF!</v>
      </c>
      <c r="EG911" s="59" t="e">
        <f t="shared" si="1401"/>
        <v>#REF!</v>
      </c>
      <c r="EH911" s="59" t="e">
        <f t="shared" si="1402"/>
        <v>#REF!</v>
      </c>
      <c r="EI911" s="14" t="e">
        <f t="shared" si="1403"/>
        <v>#REF!</v>
      </c>
      <c r="EJ911" s="14" t="e">
        <f t="shared" si="1404"/>
        <v>#REF!</v>
      </c>
      <c r="EK911" s="14" t="e">
        <f t="shared" si="1405"/>
        <v>#REF!</v>
      </c>
      <c r="EL911" s="14" t="e">
        <f t="shared" si="1406"/>
        <v>#REF!</v>
      </c>
      <c r="EM911" t="e">
        <f t="shared" si="1407"/>
        <v>#REF!</v>
      </c>
      <c r="EN911" s="34" t="e">
        <f t="shared" si="1408"/>
        <v>#REF!</v>
      </c>
      <c r="EO911" s="34" t="e">
        <f t="shared" si="1409"/>
        <v>#REF!</v>
      </c>
      <c r="EP911" s="34" t="e">
        <f t="shared" si="1410"/>
        <v>#REF!</v>
      </c>
      <c r="EQ911" s="34" t="e">
        <f t="shared" si="1411"/>
        <v>#REF!</v>
      </c>
      <c r="ER911" s="59" t="e">
        <f t="shared" si="1412"/>
        <v>#REF!</v>
      </c>
      <c r="ES911" s="59" t="e">
        <f t="shared" si="1413"/>
        <v>#REF!</v>
      </c>
      <c r="ET911" s="59" t="e">
        <f t="shared" si="1414"/>
        <v>#REF!</v>
      </c>
      <c r="EU911" s="59" t="e">
        <f t="shared" si="1415"/>
        <v>#REF!</v>
      </c>
      <c r="EV911" s="14" t="e">
        <f t="shared" si="1416"/>
        <v>#REF!</v>
      </c>
      <c r="EW911" s="14" t="e">
        <f t="shared" si="1417"/>
        <v>#REF!</v>
      </c>
      <c r="EX911" s="14" t="e">
        <f t="shared" si="1418"/>
        <v>#REF!</v>
      </c>
      <c r="EY911" s="14" t="e">
        <f t="shared" si="1419"/>
        <v>#REF!</v>
      </c>
    </row>
    <row r="912" spans="1:155" x14ac:dyDescent="0.2">
      <c r="A912" s="17">
        <v>30223953</v>
      </c>
      <c r="B912" t="s">
        <v>62</v>
      </c>
      <c r="C912" t="s">
        <v>3870</v>
      </c>
      <c r="D912" t="s">
        <v>3871</v>
      </c>
      <c r="E912" t="s">
        <v>2343</v>
      </c>
      <c r="F912" t="s">
        <v>41</v>
      </c>
      <c r="G912" t="s">
        <v>42</v>
      </c>
      <c r="H912" t="s">
        <v>3872</v>
      </c>
      <c r="I912" t="s">
        <v>68</v>
      </c>
      <c r="J912" s="19" t="s">
        <v>69</v>
      </c>
      <c r="K912" t="s">
        <v>70</v>
      </c>
      <c r="L912">
        <v>1962</v>
      </c>
      <c r="M912">
        <f t="shared" si="1328"/>
        <v>1962</v>
      </c>
      <c r="N912">
        <v>57</v>
      </c>
      <c r="O912" s="19">
        <f t="shared" si="1329"/>
        <v>57</v>
      </c>
      <c r="P912" t="s">
        <v>80</v>
      </c>
      <c r="Q912" s="19" t="str">
        <f t="shared" si="1331"/>
        <v>50-60</v>
      </c>
      <c r="R912" s="23">
        <v>363.5</v>
      </c>
      <c r="S912" s="15">
        <f t="shared" si="1332"/>
        <v>0.36349999999999999</v>
      </c>
      <c r="T912">
        <v>30459179</v>
      </c>
      <c r="U912" t="s">
        <v>45</v>
      </c>
      <c r="V912" t="s">
        <v>46</v>
      </c>
      <c r="W912" t="s">
        <v>47</v>
      </c>
      <c r="X912" t="s">
        <v>48</v>
      </c>
      <c r="Y912" t="s">
        <v>340</v>
      </c>
      <c r="Z912" t="s">
        <v>3873</v>
      </c>
      <c r="AA912" t="s">
        <v>3874</v>
      </c>
      <c r="AB912" t="s">
        <v>988</v>
      </c>
      <c r="AC912">
        <v>1962</v>
      </c>
      <c r="AD912">
        <v>57</v>
      </c>
      <c r="AE912" t="str">
        <f t="shared" si="1333"/>
        <v>&lt;60</v>
      </c>
      <c r="AF912">
        <v>-38.088463070000003</v>
      </c>
      <c r="AG912">
        <v>145.80834181</v>
      </c>
      <c r="AH912" t="s">
        <v>92</v>
      </c>
      <c r="AI912" t="s">
        <v>76</v>
      </c>
      <c r="AJ912" s="33" t="s">
        <v>314</v>
      </c>
      <c r="AL912">
        <v>1</v>
      </c>
      <c r="AM912" t="s">
        <v>86</v>
      </c>
      <c r="AN912">
        <v>220</v>
      </c>
      <c r="AO912" s="69">
        <v>2</v>
      </c>
      <c r="AP912">
        <v>2</v>
      </c>
      <c r="AQ912">
        <v>0</v>
      </c>
      <c r="AR912">
        <v>0</v>
      </c>
      <c r="AS912" s="82" t="str">
        <f t="shared" si="1334"/>
        <v>Gw-0-0</v>
      </c>
      <c r="AT912" s="14">
        <f t="shared" si="1335"/>
        <v>36200</v>
      </c>
      <c r="AU912" s="81">
        <f>VLOOKUP(C912,Bushfire_Vlookup!$F$2:$H$12575,3,FALSE)</f>
        <v>2782.5168100000001</v>
      </c>
      <c r="AV912" s="14">
        <f>VLOOKUP(AS912,Safety_collateral_Vlookup!$J$3:$L$20,2,FALSE)</f>
        <v>3720.1399252148244</v>
      </c>
      <c r="AW912" s="14">
        <f>VLOOKUP(AS912,Safety_collateral_Vlookup!$J$3:$L$20,3,FALSE)</f>
        <v>25000</v>
      </c>
      <c r="AX912" s="48">
        <f t="shared" si="1336"/>
        <v>72238.734736474216</v>
      </c>
      <c r="AY912" s="49">
        <f t="shared" si="1330"/>
        <v>27626</v>
      </c>
      <c r="AZ912" s="14">
        <v>76000</v>
      </c>
      <c r="BA912" s="16">
        <f t="shared" si="1337"/>
        <v>2.6148821666717663</v>
      </c>
      <c r="BB912" t="e">
        <f>IF(BA912&lt;=#REF!,#REF!,IF(BA912&lt;=#REF!,#REF!,IF(BA912&lt;=#REF!,#REF!,IF(BA912&lt;=#REF!,#REF!,#REF!))))</f>
        <v>#REF!</v>
      </c>
      <c r="BC912" s="51">
        <v>3</v>
      </c>
      <c r="BD912" s="21">
        <v>70</v>
      </c>
      <c r="BE912" s="21">
        <v>6.4399999999999999E-2</v>
      </c>
      <c r="BF912" s="26">
        <f t="shared" si="1338"/>
        <v>1801.938802951147</v>
      </c>
      <c r="BG912" s="21">
        <v>7</v>
      </c>
      <c r="BH912" s="21">
        <f t="shared" si="1339"/>
        <v>10.5</v>
      </c>
      <c r="BI912" s="28">
        <f t="shared" si="1340"/>
        <v>1.1390624999999999E-6</v>
      </c>
      <c r="BJ912" s="27">
        <f t="shared" si="1341"/>
        <v>1.1390624999999999E-6</v>
      </c>
      <c r="BK912" s="28">
        <f t="shared" si="1342"/>
        <v>1.7463268216136599E-5</v>
      </c>
      <c r="BL912" s="35">
        <f t="shared" si="1343"/>
        <v>4.5664388630181464E-5</v>
      </c>
      <c r="BM912" s="21" t="str">
        <f t="shared" si="1344"/>
        <v>Cr1</v>
      </c>
      <c r="BN912" s="51">
        <v>1</v>
      </c>
      <c r="BO912" s="21">
        <v>0</v>
      </c>
      <c r="BP912" s="50" t="s">
        <v>5497</v>
      </c>
      <c r="BQ912" s="14">
        <v>36200</v>
      </c>
      <c r="BR912">
        <f>IFERROR(VLOOKUP(AO912,'Model Failure data- Lines'!$A$37:$E$41,3,FALSE),'Model Failure data- Lines'!$C$37)</f>
        <v>5.2310000000000009E-2</v>
      </c>
      <c r="BS912" s="14">
        <f t="shared" si="1345"/>
        <v>3778.8082140649667</v>
      </c>
      <c r="BT912" s="34">
        <f t="shared" si="1327"/>
        <v>24641.022345349986</v>
      </c>
      <c r="BU912" s="34">
        <f t="shared" si="1346"/>
        <v>0.15335436010340969</v>
      </c>
      <c r="BV912" s="54">
        <f t="shared" si="1347"/>
        <v>-20862.214131285018</v>
      </c>
      <c r="BW912">
        <f>IFERROR(VLOOKUP(AO912,'Model Failure data- Lines'!$A$37:$E$41,4,FALSE),'Model Failure data- Lines'!$D$37)</f>
        <v>5.571000000000001E-2</v>
      </c>
      <c r="BX912" s="14">
        <f t="shared" si="1348"/>
        <v>4024.4199121689794</v>
      </c>
      <c r="BY912" s="34">
        <f t="shared" si="1349"/>
        <v>21978.570268009746</v>
      </c>
      <c r="BZ912" s="71">
        <f t="shared" si="1350"/>
        <v>0.18310653800928098</v>
      </c>
      <c r="CA912" s="71">
        <f t="shared" si="1351"/>
        <v>-17954.150355840768</v>
      </c>
      <c r="CB912" s="56">
        <v>2</v>
      </c>
      <c r="CC912">
        <f>IFERROR(VLOOKUP(AO912,'Model Failure data- Lines'!$A$37:$E$41,5,FALSE),'Model Failure data- Lines'!$E$37)</f>
        <v>6.1850000000000002E-2</v>
      </c>
      <c r="CD912" s="14">
        <f t="shared" si="1352"/>
        <v>4467.9657434509309</v>
      </c>
      <c r="CE912" s="34">
        <f t="shared" si="1353"/>
        <v>17485.613227605947</v>
      </c>
      <c r="CF912" s="34">
        <f t="shared" si="1354"/>
        <v>0.25552239348386097</v>
      </c>
      <c r="CG912" s="54">
        <f t="shared" si="1355"/>
        <v>-13017.647484155015</v>
      </c>
      <c r="CH912" t="e">
        <f>IFERROR(VLOOKUP(AO912,'Model Failure data- Lines'!#REF!,3,FALSE),'Model Failure data- Lines'!#REF!)</f>
        <v>#REF!</v>
      </c>
      <c r="CI912" s="14" t="e">
        <f t="shared" si="1356"/>
        <v>#REF!</v>
      </c>
      <c r="CJ912" s="34">
        <f t="shared" si="1357"/>
        <v>23635.012851040199</v>
      </c>
      <c r="CK912" s="34" t="e">
        <f t="shared" si="1358"/>
        <v>#REF!</v>
      </c>
      <c r="CL912" s="54" t="e">
        <f t="shared" si="1359"/>
        <v>#REF!</v>
      </c>
      <c r="CM912" t="e">
        <f>IFERROR(VLOOKUP(AO912,'Model Failure data- Lines'!#REF!,4,FALSE),'Model Failure data- Lines'!#REF!)</f>
        <v>#REF!</v>
      </c>
      <c r="CN912" s="14" t="e">
        <f t="shared" si="1360"/>
        <v>#REF!</v>
      </c>
      <c r="CO912" s="34">
        <f t="shared" si="1361"/>
        <v>20220.583235677816</v>
      </c>
      <c r="CP912" s="34" t="e">
        <f t="shared" si="1362"/>
        <v>#REF!</v>
      </c>
      <c r="CQ912" s="54" t="e">
        <f t="shared" si="1363"/>
        <v>#REF!</v>
      </c>
      <c r="CR912" t="e">
        <f>IFERROR(VLOOKUP(AO912,'Model Failure data- Lines'!#REF!,5,FALSE),'Model Failure data- Lines'!#REF!)</f>
        <v>#REF!</v>
      </c>
      <c r="CS912" s="14" t="e">
        <f t="shared" si="1364"/>
        <v>#REF!</v>
      </c>
      <c r="CT912" s="34">
        <f t="shared" si="1365"/>
        <v>14800.260131433244</v>
      </c>
      <c r="CU912" s="34" t="e">
        <f t="shared" si="1366"/>
        <v>#REF!</v>
      </c>
      <c r="CV912" s="54" t="e">
        <f t="shared" si="1367"/>
        <v>#REF!</v>
      </c>
      <c r="CW912" t="s">
        <v>988</v>
      </c>
      <c r="CZ912">
        <f t="shared" si="1368"/>
        <v>-17954.150355840764</v>
      </c>
      <c r="DA912" s="34">
        <f t="shared" si="1369"/>
        <v>2151.8210340000005</v>
      </c>
      <c r="DB912" s="34">
        <f t="shared" si="1370"/>
        <v>165.39995025460172</v>
      </c>
      <c r="DC912" s="34">
        <f t="shared" si="1371"/>
        <v>221.13467791437699</v>
      </c>
      <c r="DD912" s="9">
        <f t="shared" si="1372"/>
        <v>1486.0642500000001</v>
      </c>
      <c r="DE912" s="59">
        <f t="shared" si="1373"/>
        <v>0.53469098179674468</v>
      </c>
      <c r="DF912" s="59">
        <f t="shared" si="1374"/>
        <v>4.1099078591294087E-2</v>
      </c>
      <c r="DG912" s="59">
        <f t="shared" si="1375"/>
        <v>5.494821185177852E-2</v>
      </c>
      <c r="DH912" s="59">
        <f t="shared" si="1376"/>
        <v>0.36926172776018273</v>
      </c>
      <c r="DI912" s="14">
        <f t="shared" si="1377"/>
        <v>-9599.9222810908723</v>
      </c>
      <c r="DJ912" s="14">
        <f t="shared" si="1378"/>
        <v>-737.89903651461032</v>
      </c>
      <c r="DK912" s="14">
        <f t="shared" si="1379"/>
        <v>-986.54845737142318</v>
      </c>
      <c r="DL912" s="14">
        <f t="shared" si="1380"/>
        <v>-6629.7805808638614</v>
      </c>
      <c r="DM912">
        <f t="shared" si="1381"/>
        <v>-13017.647484155015</v>
      </c>
      <c r="DN912" s="34">
        <f t="shared" si="1382"/>
        <v>2388.98099</v>
      </c>
      <c r="DO912" s="34">
        <f t="shared" si="1383"/>
        <v>183.6292752332995</v>
      </c>
      <c r="DP912" s="34">
        <f t="shared" si="1384"/>
        <v>245.50672821763084</v>
      </c>
      <c r="DQ912" s="9">
        <f t="shared" si="1385"/>
        <v>1649.8487499999999</v>
      </c>
      <c r="DR912" s="59">
        <f t="shared" si="1386"/>
        <v>0.53469098179674457</v>
      </c>
      <c r="DS912" s="59">
        <f t="shared" si="1387"/>
        <v>4.109907859129408E-2</v>
      </c>
      <c r="DT912" s="59">
        <f t="shared" si="1388"/>
        <v>5.4948211851778513E-2</v>
      </c>
      <c r="DU912" s="59">
        <f t="shared" si="1389"/>
        <v>0.36926172776018268</v>
      </c>
      <c r="DV912" s="14">
        <f t="shared" si="1390"/>
        <v>-6960.4187139867672</v>
      </c>
      <c r="DW912" s="14">
        <f t="shared" si="1391"/>
        <v>-535.01331702504865</v>
      </c>
      <c r="DX912" s="14">
        <f t="shared" si="1392"/>
        <v>-715.2964517711215</v>
      </c>
      <c r="DY912" s="14">
        <f t="shared" si="1393"/>
        <v>-4806.9190013720772</v>
      </c>
      <c r="DZ912" s="34" t="e">
        <f t="shared" si="1394"/>
        <v>#REF!</v>
      </c>
      <c r="EA912" s="34" t="e">
        <f t="shared" si="1395"/>
        <v>#REF!</v>
      </c>
      <c r="EB912" s="34" t="e">
        <f t="shared" si="1396"/>
        <v>#REF!</v>
      </c>
      <c r="EC912" s="34" t="e">
        <f t="shared" si="1397"/>
        <v>#REF!</v>
      </c>
      <c r="ED912" s="34" t="e">
        <f t="shared" si="1398"/>
        <v>#REF!</v>
      </c>
      <c r="EE912" s="59" t="e">
        <f t="shared" si="1399"/>
        <v>#REF!</v>
      </c>
      <c r="EF912" s="59" t="e">
        <f t="shared" si="1400"/>
        <v>#REF!</v>
      </c>
      <c r="EG912" s="59" t="e">
        <f t="shared" si="1401"/>
        <v>#REF!</v>
      </c>
      <c r="EH912" s="59" t="e">
        <f t="shared" si="1402"/>
        <v>#REF!</v>
      </c>
      <c r="EI912" s="14" t="e">
        <f t="shared" si="1403"/>
        <v>#REF!</v>
      </c>
      <c r="EJ912" s="14" t="e">
        <f t="shared" si="1404"/>
        <v>#REF!</v>
      </c>
      <c r="EK912" s="14" t="e">
        <f t="shared" si="1405"/>
        <v>#REF!</v>
      </c>
      <c r="EL912" s="14" t="e">
        <f t="shared" si="1406"/>
        <v>#REF!</v>
      </c>
      <c r="EM912" t="e">
        <f t="shared" si="1407"/>
        <v>#REF!</v>
      </c>
      <c r="EN912" s="34" t="e">
        <f t="shared" si="1408"/>
        <v>#REF!</v>
      </c>
      <c r="EO912" s="34" t="e">
        <f t="shared" si="1409"/>
        <v>#REF!</v>
      </c>
      <c r="EP912" s="34" t="e">
        <f t="shared" si="1410"/>
        <v>#REF!</v>
      </c>
      <c r="EQ912" s="34" t="e">
        <f t="shared" si="1411"/>
        <v>#REF!</v>
      </c>
      <c r="ER912" s="59" t="e">
        <f t="shared" si="1412"/>
        <v>#REF!</v>
      </c>
      <c r="ES912" s="59" t="e">
        <f t="shared" si="1413"/>
        <v>#REF!</v>
      </c>
      <c r="ET912" s="59" t="e">
        <f t="shared" si="1414"/>
        <v>#REF!</v>
      </c>
      <c r="EU912" s="59" t="e">
        <f t="shared" si="1415"/>
        <v>#REF!</v>
      </c>
      <c r="EV912" s="14" t="e">
        <f t="shared" si="1416"/>
        <v>#REF!</v>
      </c>
      <c r="EW912" s="14" t="e">
        <f t="shared" si="1417"/>
        <v>#REF!</v>
      </c>
      <c r="EX912" s="14" t="e">
        <f t="shared" si="1418"/>
        <v>#REF!</v>
      </c>
      <c r="EY912" s="14" t="e">
        <f t="shared" si="1419"/>
        <v>#REF!</v>
      </c>
    </row>
    <row r="913" spans="1:155" x14ac:dyDescent="0.2">
      <c r="A913" s="17">
        <v>30361545</v>
      </c>
      <c r="B913" t="s">
        <v>62</v>
      </c>
      <c r="C913" t="s">
        <v>4972</v>
      </c>
      <c r="D913" t="s">
        <v>4973</v>
      </c>
      <c r="E913" t="s">
        <v>785</v>
      </c>
      <c r="F913" t="s">
        <v>41</v>
      </c>
      <c r="G913" t="s">
        <v>42</v>
      </c>
      <c r="H913" t="s">
        <v>4974</v>
      </c>
      <c r="I913" t="s">
        <v>68</v>
      </c>
      <c r="J913" s="19" t="s">
        <v>69</v>
      </c>
      <c r="K913" t="s">
        <v>70</v>
      </c>
      <c r="L913">
        <v>1962</v>
      </c>
      <c r="M913">
        <f t="shared" si="1328"/>
        <v>1962</v>
      </c>
      <c r="N913">
        <v>57</v>
      </c>
      <c r="O913" s="19">
        <f t="shared" si="1329"/>
        <v>57</v>
      </c>
      <c r="P913" t="s">
        <v>80</v>
      </c>
      <c r="Q913" s="19" t="str">
        <f t="shared" si="1331"/>
        <v>50-60</v>
      </c>
      <c r="R913" s="23">
        <v>333.2</v>
      </c>
      <c r="S913" s="15">
        <f t="shared" si="1332"/>
        <v>0.3332</v>
      </c>
      <c r="T913">
        <v>30183388</v>
      </c>
      <c r="U913" t="s">
        <v>45</v>
      </c>
      <c r="V913" t="s">
        <v>46</v>
      </c>
      <c r="W913" t="s">
        <v>47</v>
      </c>
      <c r="X913" t="s">
        <v>48</v>
      </c>
      <c r="Y913" t="s">
        <v>350</v>
      </c>
      <c r="Z913" t="s">
        <v>4975</v>
      </c>
      <c r="AA913" t="s">
        <v>4976</v>
      </c>
      <c r="AB913" t="s">
        <v>786</v>
      </c>
      <c r="AC913">
        <v>1962</v>
      </c>
      <c r="AD913">
        <v>57</v>
      </c>
      <c r="AE913" t="str">
        <f t="shared" si="1333"/>
        <v>&lt;60</v>
      </c>
      <c r="AF913">
        <v>-38.087807570000002</v>
      </c>
      <c r="AG913">
        <v>145.80429254000001</v>
      </c>
      <c r="AH913" t="s">
        <v>92</v>
      </c>
      <c r="AI913" t="s">
        <v>76</v>
      </c>
      <c r="AJ913" s="33" t="s">
        <v>314</v>
      </c>
      <c r="AL913">
        <v>1</v>
      </c>
      <c r="AM913" t="s">
        <v>86</v>
      </c>
      <c r="AN913">
        <v>220</v>
      </c>
      <c r="AO913" s="69">
        <v>2</v>
      </c>
      <c r="AP913">
        <v>2</v>
      </c>
      <c r="AQ913">
        <v>0</v>
      </c>
      <c r="AR913">
        <v>0</v>
      </c>
      <c r="AS913" s="82" t="str">
        <f t="shared" si="1334"/>
        <v>Gw-0-0</v>
      </c>
      <c r="AT913" s="14">
        <f t="shared" si="1335"/>
        <v>36200</v>
      </c>
      <c r="AU913" s="81">
        <f>VLOOKUP(C913,Bushfire_Vlookup!$F$2:$H$12575,3,FALSE)</f>
        <v>2782.5168100000001</v>
      </c>
      <c r="AV913" s="14">
        <f>VLOOKUP(AS913,Safety_collateral_Vlookup!$J$3:$L$20,2,FALSE)</f>
        <v>3720.1399252148244</v>
      </c>
      <c r="AW913" s="14">
        <f>VLOOKUP(AS913,Safety_collateral_Vlookup!$J$3:$L$20,3,FALSE)</f>
        <v>25000</v>
      </c>
      <c r="AX913" s="48">
        <f t="shared" si="1336"/>
        <v>72238.734736474216</v>
      </c>
      <c r="AY913" s="49">
        <f t="shared" si="1330"/>
        <v>25323.200000000001</v>
      </c>
      <c r="AZ913" s="14">
        <v>76000</v>
      </c>
      <c r="BA913" s="16">
        <f t="shared" si="1337"/>
        <v>2.8526700707838746</v>
      </c>
      <c r="BB913" t="e">
        <f>IF(BA913&lt;=#REF!,#REF!,IF(BA913&lt;=#REF!,#REF!,IF(BA913&lt;=#REF!,#REF!,IF(BA913&lt;=#REF!,#REF!,#REF!))))</f>
        <v>#REF!</v>
      </c>
      <c r="BC913" s="51">
        <v>3</v>
      </c>
      <c r="BD913" s="21">
        <v>70</v>
      </c>
      <c r="BE913" s="21">
        <v>6.4399999999999999E-2</v>
      </c>
      <c r="BF913" s="26">
        <f t="shared" si="1338"/>
        <v>1651.7359261164295</v>
      </c>
      <c r="BG913" s="21">
        <v>7</v>
      </c>
      <c r="BH913" s="21">
        <f t="shared" si="1339"/>
        <v>10.5</v>
      </c>
      <c r="BI913" s="28">
        <f t="shared" si="1340"/>
        <v>1.1390624999999999E-6</v>
      </c>
      <c r="BJ913" s="27">
        <f t="shared" si="1341"/>
        <v>1.1390624999999999E-6</v>
      </c>
      <c r="BK913" s="28">
        <f t="shared" si="1342"/>
        <v>1.7463268216136603E-5</v>
      </c>
      <c r="BL913" s="35">
        <f t="shared" si="1343"/>
        <v>4.9816942578244188E-5</v>
      </c>
      <c r="BM913" s="21" t="str">
        <f t="shared" si="1344"/>
        <v>Cr1</v>
      </c>
      <c r="BN913" s="51">
        <v>1</v>
      </c>
      <c r="BO913" s="21">
        <v>0</v>
      </c>
      <c r="BP913" s="50" t="s">
        <v>5497</v>
      </c>
      <c r="BQ913" s="14">
        <v>36200</v>
      </c>
      <c r="BR913">
        <f>IFERROR(VLOOKUP(AO913,'Model Failure data- Lines'!$A$37:$E$41,3,FALSE),'Model Failure data- Lines'!$C$37)</f>
        <v>5.2310000000000009E-2</v>
      </c>
      <c r="BS913" s="14">
        <f t="shared" si="1345"/>
        <v>3778.8082140649667</v>
      </c>
      <c r="BT913" s="34">
        <f t="shared" si="1327"/>
        <v>22587.038914637182</v>
      </c>
      <c r="BU913" s="34">
        <f t="shared" si="1346"/>
        <v>0.16729984963262132</v>
      </c>
      <c r="BV913" s="54">
        <f t="shared" si="1347"/>
        <v>-18808.230700572214</v>
      </c>
      <c r="BW913">
        <f>IFERROR(VLOOKUP(AO913,'Model Failure data- Lines'!$A$37:$E$41,4,FALSE),'Model Failure data- Lines'!$D$37)</f>
        <v>5.571000000000001E-2</v>
      </c>
      <c r="BX913" s="14">
        <f t="shared" si="1348"/>
        <v>4024.4199121689794</v>
      </c>
      <c r="BY913" s="34">
        <f t="shared" si="1349"/>
        <v>20146.518881157765</v>
      </c>
      <c r="BZ913" s="71">
        <f t="shared" si="1350"/>
        <v>0.19975758273221381</v>
      </c>
      <c r="CA913" s="71">
        <f t="shared" si="1351"/>
        <v>-16122.098968988785</v>
      </c>
      <c r="CB913" s="56">
        <v>2</v>
      </c>
      <c r="CC913">
        <f>IFERROR(VLOOKUP(AO913,'Model Failure data- Lines'!$A$37:$E$41,5,FALSE),'Model Failure data- Lines'!$E$37)</f>
        <v>6.1850000000000002E-2</v>
      </c>
      <c r="CD913" s="14">
        <f t="shared" si="1352"/>
        <v>4467.9657434509309</v>
      </c>
      <c r="CE913" s="34">
        <f t="shared" si="1353"/>
        <v>16028.077929678957</v>
      </c>
      <c r="CF913" s="34">
        <f t="shared" si="1354"/>
        <v>0.27875867356357587</v>
      </c>
      <c r="CG913" s="54">
        <f t="shared" si="1355"/>
        <v>-11560.112186228027</v>
      </c>
      <c r="CH913" t="e">
        <f>IFERROR(VLOOKUP(AO913,'Model Failure data- Lines'!#REF!,3,FALSE),'Model Failure data- Lines'!#REF!)</f>
        <v>#REF!</v>
      </c>
      <c r="CI913" s="14" t="e">
        <f t="shared" si="1356"/>
        <v>#REF!</v>
      </c>
      <c r="CJ913" s="34">
        <f t="shared" si="1357"/>
        <v>21664.886607886092</v>
      </c>
      <c r="CK913" s="34" t="e">
        <f t="shared" si="1358"/>
        <v>#REF!</v>
      </c>
      <c r="CL913" s="54" t="e">
        <f t="shared" si="1359"/>
        <v>#REF!</v>
      </c>
      <c r="CM913" t="e">
        <f>IFERROR(VLOOKUP(AO913,'Model Failure data- Lines'!#REF!,4,FALSE),'Model Failure data- Lines'!#REF!)</f>
        <v>#REF!</v>
      </c>
      <c r="CN913" s="14" t="e">
        <f t="shared" si="1360"/>
        <v>#REF!</v>
      </c>
      <c r="CO913" s="34">
        <f t="shared" si="1361"/>
        <v>18535.071070503021</v>
      </c>
      <c r="CP913" s="34" t="e">
        <f t="shared" si="1362"/>
        <v>#REF!</v>
      </c>
      <c r="CQ913" s="54" t="e">
        <f t="shared" si="1363"/>
        <v>#REF!</v>
      </c>
      <c r="CR913" t="e">
        <f>IFERROR(VLOOKUP(AO913,'Model Failure data- Lines'!#REF!,5,FALSE),'Model Failure data- Lines'!#REF!)</f>
        <v>#REF!</v>
      </c>
      <c r="CS913" s="14" t="e">
        <f t="shared" si="1364"/>
        <v>#REF!</v>
      </c>
      <c r="CT913" s="34">
        <f t="shared" si="1365"/>
        <v>13566.565820615013</v>
      </c>
      <c r="CU913" s="34" t="e">
        <f t="shared" si="1366"/>
        <v>#REF!</v>
      </c>
      <c r="CV913" s="54" t="e">
        <f t="shared" si="1367"/>
        <v>#REF!</v>
      </c>
      <c r="CW913" t="s">
        <v>786</v>
      </c>
      <c r="CZ913">
        <f t="shared" si="1368"/>
        <v>-16122.098968988785</v>
      </c>
      <c r="DA913" s="34">
        <f t="shared" si="1369"/>
        <v>2151.8210340000005</v>
      </c>
      <c r="DB913" s="34">
        <f t="shared" si="1370"/>
        <v>165.39995025460172</v>
      </c>
      <c r="DC913" s="34">
        <f t="shared" si="1371"/>
        <v>221.13467791437699</v>
      </c>
      <c r="DD913" s="9">
        <f t="shared" si="1372"/>
        <v>1486.0642500000001</v>
      </c>
      <c r="DE913" s="59">
        <f t="shared" si="1373"/>
        <v>0.53469098179674468</v>
      </c>
      <c r="DF913" s="59">
        <f t="shared" si="1374"/>
        <v>4.1099078591294087E-2</v>
      </c>
      <c r="DG913" s="59">
        <f t="shared" si="1375"/>
        <v>5.494821185177852E-2</v>
      </c>
      <c r="DH913" s="59">
        <f t="shared" si="1376"/>
        <v>0.36926172776018273</v>
      </c>
      <c r="DI913" s="14">
        <f t="shared" si="1377"/>
        <v>-8620.3409263528974</v>
      </c>
      <c r="DJ913" s="14">
        <f t="shared" si="1378"/>
        <v>-662.60341258309131</v>
      </c>
      <c r="DK913" s="14">
        <f t="shared" si="1379"/>
        <v>-885.88050964333581</v>
      </c>
      <c r="DL913" s="14">
        <f t="shared" si="1380"/>
        <v>-5953.2741204094591</v>
      </c>
      <c r="DM913">
        <f t="shared" si="1381"/>
        <v>-11560.112186228025</v>
      </c>
      <c r="DN913" s="34">
        <f t="shared" si="1382"/>
        <v>2388.98099</v>
      </c>
      <c r="DO913" s="34">
        <f t="shared" si="1383"/>
        <v>183.6292752332995</v>
      </c>
      <c r="DP913" s="34">
        <f t="shared" si="1384"/>
        <v>245.50672821763084</v>
      </c>
      <c r="DQ913" s="9">
        <f t="shared" si="1385"/>
        <v>1649.8487499999999</v>
      </c>
      <c r="DR913" s="59">
        <f t="shared" si="1386"/>
        <v>0.53469098179674457</v>
      </c>
      <c r="DS913" s="59">
        <f t="shared" si="1387"/>
        <v>4.109907859129408E-2</v>
      </c>
      <c r="DT913" s="59">
        <f t="shared" si="1388"/>
        <v>5.4948211851778513E-2</v>
      </c>
      <c r="DU913" s="59">
        <f t="shared" si="1389"/>
        <v>0.36926172776018268</v>
      </c>
      <c r="DV913" s="14">
        <f t="shared" si="1390"/>
        <v>-6181.0877345347744</v>
      </c>
      <c r="DW913" s="14">
        <f t="shared" si="1391"/>
        <v>-475.10995926596206</v>
      </c>
      <c r="DX913" s="14">
        <f t="shared" si="1392"/>
        <v>-635.20749343918396</v>
      </c>
      <c r="DY913" s="14">
        <f t="shared" si="1393"/>
        <v>-4268.7069989881038</v>
      </c>
      <c r="DZ913" s="34" t="e">
        <f t="shared" si="1394"/>
        <v>#REF!</v>
      </c>
      <c r="EA913" s="34" t="e">
        <f t="shared" si="1395"/>
        <v>#REF!</v>
      </c>
      <c r="EB913" s="34" t="e">
        <f t="shared" si="1396"/>
        <v>#REF!</v>
      </c>
      <c r="EC913" s="34" t="e">
        <f t="shared" si="1397"/>
        <v>#REF!</v>
      </c>
      <c r="ED913" s="34" t="e">
        <f t="shared" si="1398"/>
        <v>#REF!</v>
      </c>
      <c r="EE913" s="59" t="e">
        <f t="shared" si="1399"/>
        <v>#REF!</v>
      </c>
      <c r="EF913" s="59" t="e">
        <f t="shared" si="1400"/>
        <v>#REF!</v>
      </c>
      <c r="EG913" s="59" t="e">
        <f t="shared" si="1401"/>
        <v>#REF!</v>
      </c>
      <c r="EH913" s="59" t="e">
        <f t="shared" si="1402"/>
        <v>#REF!</v>
      </c>
      <c r="EI913" s="14" t="e">
        <f t="shared" si="1403"/>
        <v>#REF!</v>
      </c>
      <c r="EJ913" s="14" t="e">
        <f t="shared" si="1404"/>
        <v>#REF!</v>
      </c>
      <c r="EK913" s="14" t="e">
        <f t="shared" si="1405"/>
        <v>#REF!</v>
      </c>
      <c r="EL913" s="14" t="e">
        <f t="shared" si="1406"/>
        <v>#REF!</v>
      </c>
      <c r="EM913" t="e">
        <f t="shared" si="1407"/>
        <v>#REF!</v>
      </c>
      <c r="EN913" s="34" t="e">
        <f t="shared" si="1408"/>
        <v>#REF!</v>
      </c>
      <c r="EO913" s="34" t="e">
        <f t="shared" si="1409"/>
        <v>#REF!</v>
      </c>
      <c r="EP913" s="34" t="e">
        <f t="shared" si="1410"/>
        <v>#REF!</v>
      </c>
      <c r="EQ913" s="34" t="e">
        <f t="shared" si="1411"/>
        <v>#REF!</v>
      </c>
      <c r="ER913" s="59" t="e">
        <f t="shared" si="1412"/>
        <v>#REF!</v>
      </c>
      <c r="ES913" s="59" t="e">
        <f t="shared" si="1413"/>
        <v>#REF!</v>
      </c>
      <c r="ET913" s="59" t="e">
        <f t="shared" si="1414"/>
        <v>#REF!</v>
      </c>
      <c r="EU913" s="59" t="e">
        <f t="shared" si="1415"/>
        <v>#REF!</v>
      </c>
      <c r="EV913" s="14" t="e">
        <f t="shared" si="1416"/>
        <v>#REF!</v>
      </c>
      <c r="EW913" s="14" t="e">
        <f t="shared" si="1417"/>
        <v>#REF!</v>
      </c>
      <c r="EX913" s="14" t="e">
        <f t="shared" si="1418"/>
        <v>#REF!</v>
      </c>
      <c r="EY913" s="14" t="e">
        <f t="shared" si="1419"/>
        <v>#REF!</v>
      </c>
    </row>
    <row r="914" spans="1:155" x14ac:dyDescent="0.2">
      <c r="A914" s="17">
        <v>30176628</v>
      </c>
      <c r="B914" t="s">
        <v>62</v>
      </c>
      <c r="C914" t="s">
        <v>3233</v>
      </c>
      <c r="D914" t="s">
        <v>3234</v>
      </c>
      <c r="E914" t="s">
        <v>1628</v>
      </c>
      <c r="F914" t="s">
        <v>41</v>
      </c>
      <c r="G914" t="s">
        <v>42</v>
      </c>
      <c r="H914" t="s">
        <v>3235</v>
      </c>
      <c r="I914" t="s">
        <v>68</v>
      </c>
      <c r="J914" s="19" t="s">
        <v>69</v>
      </c>
      <c r="K914" t="s">
        <v>70</v>
      </c>
      <c r="L914">
        <v>1962</v>
      </c>
      <c r="M914">
        <f t="shared" si="1328"/>
        <v>1962</v>
      </c>
      <c r="N914">
        <v>57</v>
      </c>
      <c r="O914" s="19">
        <f t="shared" si="1329"/>
        <v>57</v>
      </c>
      <c r="P914" t="s">
        <v>80</v>
      </c>
      <c r="Q914" s="19" t="str">
        <f t="shared" si="1331"/>
        <v>50-60</v>
      </c>
      <c r="R914" s="23">
        <v>361.2</v>
      </c>
      <c r="S914" s="15">
        <f t="shared" si="1332"/>
        <v>0.36119999999999997</v>
      </c>
      <c r="T914">
        <v>30453004</v>
      </c>
      <c r="U914" t="s">
        <v>45</v>
      </c>
      <c r="V914" t="s">
        <v>46</v>
      </c>
      <c r="W914" t="s">
        <v>47</v>
      </c>
      <c r="X914" t="s">
        <v>48</v>
      </c>
      <c r="Y914" t="s">
        <v>1085</v>
      </c>
      <c r="Z914" t="s">
        <v>3236</v>
      </c>
      <c r="AA914" t="s">
        <v>3237</v>
      </c>
      <c r="AB914" t="s">
        <v>237</v>
      </c>
      <c r="AC914">
        <v>1962</v>
      </c>
      <c r="AD914">
        <v>57</v>
      </c>
      <c r="AE914" t="str">
        <f t="shared" si="1333"/>
        <v>&lt;60</v>
      </c>
      <c r="AF914">
        <v>-38.087201640000004</v>
      </c>
      <c r="AG914">
        <v>145.80056374</v>
      </c>
      <c r="AH914" t="s">
        <v>92</v>
      </c>
      <c r="AI914" t="s">
        <v>76</v>
      </c>
      <c r="AJ914" s="33" t="s">
        <v>314</v>
      </c>
      <c r="AL914">
        <v>1</v>
      </c>
      <c r="AM914" t="s">
        <v>86</v>
      </c>
      <c r="AN914">
        <v>220</v>
      </c>
      <c r="AO914" s="69">
        <v>2</v>
      </c>
      <c r="AP914">
        <v>2</v>
      </c>
      <c r="AQ914">
        <v>0</v>
      </c>
      <c r="AR914">
        <v>0</v>
      </c>
      <c r="AS914" s="82" t="str">
        <f t="shared" si="1334"/>
        <v>Gw-0-0</v>
      </c>
      <c r="AT914" s="14">
        <f t="shared" si="1335"/>
        <v>36200</v>
      </c>
      <c r="AU914" s="81">
        <f>VLOOKUP(C914,Bushfire_Vlookup!$F$2:$H$12575,3,FALSE)</f>
        <v>2848.345178</v>
      </c>
      <c r="AV914" s="14">
        <f>VLOOKUP(AS914,Safety_collateral_Vlookup!$J$3:$L$20,2,FALSE)</f>
        <v>3720.1399252148244</v>
      </c>
      <c r="AW914" s="14">
        <f>VLOOKUP(AS914,Safety_collateral_Vlookup!$J$3:$L$20,3,FALSE)</f>
        <v>25000</v>
      </c>
      <c r="AX914" s="48">
        <f t="shared" si="1336"/>
        <v>72308.973605130217</v>
      </c>
      <c r="AY914" s="49">
        <f t="shared" si="1330"/>
        <v>27451.199999999997</v>
      </c>
      <c r="AZ914" s="14">
        <v>76000</v>
      </c>
      <c r="BA914" s="16">
        <f t="shared" si="1337"/>
        <v>2.6340915371688753</v>
      </c>
      <c r="BB914" t="e">
        <f>IF(BA914&lt;=#REF!,#REF!,IF(BA914&lt;=#REF!,#REF!,IF(BA914&lt;=#REF!,#REF!,IF(BA914&lt;=#REF!,#REF!,#REF!))))</f>
        <v>#REF!</v>
      </c>
      <c r="BC914" s="51">
        <v>3</v>
      </c>
      <c r="BD914" s="21">
        <v>70</v>
      </c>
      <c r="BE914" s="21">
        <v>6.4399999999999999E-2</v>
      </c>
      <c r="BF914" s="26">
        <f t="shared" si="1338"/>
        <v>1790.5372644455413</v>
      </c>
      <c r="BG914" s="21">
        <v>7</v>
      </c>
      <c r="BH914" s="21">
        <f t="shared" si="1339"/>
        <v>10.5</v>
      </c>
      <c r="BI914" s="28">
        <f t="shared" si="1340"/>
        <v>1.1390624999999999E-6</v>
      </c>
      <c r="BJ914" s="27">
        <f t="shared" si="1341"/>
        <v>1.1390624999999999E-6</v>
      </c>
      <c r="BK914" s="28">
        <f t="shared" si="1342"/>
        <v>1.7463268216136603E-5</v>
      </c>
      <c r="BL914" s="35">
        <f t="shared" si="1343"/>
        <v>4.599984701943562E-5</v>
      </c>
      <c r="BM914" s="21" t="str">
        <f t="shared" si="1344"/>
        <v>Cr1</v>
      </c>
      <c r="BN914" s="51">
        <v>1</v>
      </c>
      <c r="BO914" s="21">
        <v>0</v>
      </c>
      <c r="BP914" s="50" t="s">
        <v>5497</v>
      </c>
      <c r="BQ914" s="14">
        <v>36200</v>
      </c>
      <c r="BR914">
        <f>IFERROR(VLOOKUP(AO914,'Model Failure data- Lines'!$A$37:$E$41,3,FALSE),'Model Failure data- Lines'!$C$37)</f>
        <v>5.2310000000000009E-2</v>
      </c>
      <c r="BS914" s="14">
        <f t="shared" si="1345"/>
        <v>3782.4824092843623</v>
      </c>
      <c r="BT914" s="34">
        <f t="shared" si="1327"/>
        <v>24485.109411665511</v>
      </c>
      <c r="BU914" s="34">
        <f t="shared" si="1346"/>
        <v>0.15448092739509112</v>
      </c>
      <c r="BV914" s="54">
        <f t="shared" si="1347"/>
        <v>-20702.627002381148</v>
      </c>
      <c r="BW914">
        <f>IFERROR(VLOOKUP(AO914,'Model Failure data- Lines'!$A$37:$E$41,4,FALSE),'Model Failure data- Lines'!$D$37)</f>
        <v>5.571000000000001E-2</v>
      </c>
      <c r="BX914" s="14">
        <f t="shared" si="1348"/>
        <v>4028.332919541805</v>
      </c>
      <c r="BY914" s="34">
        <f t="shared" si="1349"/>
        <v>21839.503661086987</v>
      </c>
      <c r="BZ914" s="71">
        <f t="shared" si="1350"/>
        <v>0.18445166987560141</v>
      </c>
      <c r="CA914" s="71">
        <f t="shared" si="1351"/>
        <v>-17811.170741545182</v>
      </c>
      <c r="CB914" s="56">
        <v>2</v>
      </c>
      <c r="CC914">
        <f>IFERROR(VLOOKUP(AO914,'Model Failure data- Lines'!$A$37:$E$41,5,FALSE),'Model Failure data- Lines'!$E$37)</f>
        <v>6.1850000000000002E-2</v>
      </c>
      <c r="CD914" s="14">
        <f t="shared" si="1352"/>
        <v>4472.3100174773044</v>
      </c>
      <c r="CE914" s="34">
        <f t="shared" si="1353"/>
        <v>17374.975234693993</v>
      </c>
      <c r="CF914" s="34">
        <f t="shared" si="1354"/>
        <v>0.25739950457869359</v>
      </c>
      <c r="CG914" s="54">
        <f t="shared" si="1355"/>
        <v>-12902.665217216689</v>
      </c>
      <c r="CH914" t="e">
        <f>IFERROR(VLOOKUP(AO914,'Model Failure data- Lines'!#REF!,3,FALSE),'Model Failure data- Lines'!#REF!)</f>
        <v>#REF!</v>
      </c>
      <c r="CI914" s="14" t="e">
        <f t="shared" si="1356"/>
        <v>#REF!</v>
      </c>
      <c r="CJ914" s="34">
        <f t="shared" si="1357"/>
        <v>23485.465314431138</v>
      </c>
      <c r="CK914" s="34" t="e">
        <f t="shared" si="1358"/>
        <v>#REF!</v>
      </c>
      <c r="CL914" s="54" t="e">
        <f t="shared" si="1359"/>
        <v>#REF!</v>
      </c>
      <c r="CM914" t="e">
        <f>IFERROR(VLOOKUP(AO914,'Model Failure data- Lines'!#REF!,4,FALSE),'Model Failure data- Lines'!#REF!)</f>
        <v>#REF!</v>
      </c>
      <c r="CN914" s="14" t="e">
        <f t="shared" si="1360"/>
        <v>#REF!</v>
      </c>
      <c r="CO914" s="34">
        <f t="shared" si="1361"/>
        <v>20092.640068024284</v>
      </c>
      <c r="CP914" s="34" t="e">
        <f t="shared" si="1362"/>
        <v>#REF!</v>
      </c>
      <c r="CQ914" s="54" t="e">
        <f t="shared" si="1363"/>
        <v>#REF!</v>
      </c>
      <c r="CR914" t="e">
        <f>IFERROR(VLOOKUP(AO914,'Model Failure data- Lines'!#REF!,5,FALSE),'Model Failure data- Lines'!#REF!)</f>
        <v>#REF!</v>
      </c>
      <c r="CS914" s="14" t="e">
        <f t="shared" si="1364"/>
        <v>#REF!</v>
      </c>
      <c r="CT914" s="34">
        <f t="shared" si="1365"/>
        <v>14706.613368565851</v>
      </c>
      <c r="CU914" s="34" t="e">
        <f t="shared" si="1366"/>
        <v>#REF!</v>
      </c>
      <c r="CV914" s="54" t="e">
        <f t="shared" si="1367"/>
        <v>#REF!</v>
      </c>
      <c r="CW914" t="s">
        <v>237</v>
      </c>
      <c r="CZ914">
        <f t="shared" si="1368"/>
        <v>-17811.170741545182</v>
      </c>
      <c r="DA914" s="34">
        <f t="shared" si="1369"/>
        <v>2151.8210340000005</v>
      </c>
      <c r="DB914" s="34">
        <f t="shared" si="1370"/>
        <v>169.31295762742749</v>
      </c>
      <c r="DC914" s="34">
        <f t="shared" si="1371"/>
        <v>221.13467791437699</v>
      </c>
      <c r="DD914" s="9">
        <f t="shared" si="1372"/>
        <v>1486.0642500000001</v>
      </c>
      <c r="DE914" s="59">
        <f t="shared" si="1373"/>
        <v>0.53417159827116656</v>
      </c>
      <c r="DF914" s="59">
        <f t="shared" si="1374"/>
        <v>4.2030527518238409E-2</v>
      </c>
      <c r="DG914" s="59">
        <f t="shared" si="1375"/>
        <v>5.4894836730507747E-2</v>
      </c>
      <c r="DH914" s="59">
        <f t="shared" si="1376"/>
        <v>0.36890303748008735</v>
      </c>
      <c r="DI914" s="14">
        <f t="shared" si="1377"/>
        <v>-9514.2215420918292</v>
      </c>
      <c r="DJ914" s="14">
        <f t="shared" si="1378"/>
        <v>-748.61290198455754</v>
      </c>
      <c r="DK914" s="14">
        <f t="shared" si="1379"/>
        <v>-977.74130983631937</v>
      </c>
      <c r="DL914" s="14">
        <f t="shared" si="1380"/>
        <v>-6570.5949876324767</v>
      </c>
      <c r="DM914">
        <f t="shared" si="1381"/>
        <v>-12902.665217216689</v>
      </c>
      <c r="DN914" s="34">
        <f t="shared" si="1382"/>
        <v>2388.98099</v>
      </c>
      <c r="DO914" s="34">
        <f t="shared" si="1383"/>
        <v>187.97354925967309</v>
      </c>
      <c r="DP914" s="34">
        <f t="shared" si="1384"/>
        <v>245.50672821763084</v>
      </c>
      <c r="DQ914" s="9">
        <f t="shared" si="1385"/>
        <v>1649.8487499999999</v>
      </c>
      <c r="DR914" s="59">
        <f t="shared" si="1386"/>
        <v>0.53417159827116645</v>
      </c>
      <c r="DS914" s="59">
        <f t="shared" si="1387"/>
        <v>4.2030527518238395E-2</v>
      </c>
      <c r="DT914" s="59">
        <f t="shared" si="1388"/>
        <v>5.489483673050774E-2</v>
      </c>
      <c r="DU914" s="59">
        <f t="shared" si="1389"/>
        <v>0.36890303748008729</v>
      </c>
      <c r="DV914" s="14">
        <f t="shared" si="1390"/>
        <v>-6892.2373010384254</v>
      </c>
      <c r="DW914" s="14">
        <f t="shared" si="1391"/>
        <v>-542.30582547084339</v>
      </c>
      <c r="DX914" s="14">
        <f t="shared" si="1392"/>
        <v>-708.28970048751125</v>
      </c>
      <c r="DY914" s="14">
        <f t="shared" si="1393"/>
        <v>-4759.8323902199072</v>
      </c>
      <c r="DZ914" s="34" t="e">
        <f t="shared" si="1394"/>
        <v>#REF!</v>
      </c>
      <c r="EA914" s="34" t="e">
        <f t="shared" si="1395"/>
        <v>#REF!</v>
      </c>
      <c r="EB914" s="34" t="e">
        <f t="shared" si="1396"/>
        <v>#REF!</v>
      </c>
      <c r="EC914" s="34" t="e">
        <f t="shared" si="1397"/>
        <v>#REF!</v>
      </c>
      <c r="ED914" s="34" t="e">
        <f t="shared" si="1398"/>
        <v>#REF!</v>
      </c>
      <c r="EE914" s="59" t="e">
        <f t="shared" si="1399"/>
        <v>#REF!</v>
      </c>
      <c r="EF914" s="59" t="e">
        <f t="shared" si="1400"/>
        <v>#REF!</v>
      </c>
      <c r="EG914" s="59" t="e">
        <f t="shared" si="1401"/>
        <v>#REF!</v>
      </c>
      <c r="EH914" s="59" t="e">
        <f t="shared" si="1402"/>
        <v>#REF!</v>
      </c>
      <c r="EI914" s="14" t="e">
        <f t="shared" si="1403"/>
        <v>#REF!</v>
      </c>
      <c r="EJ914" s="14" t="e">
        <f t="shared" si="1404"/>
        <v>#REF!</v>
      </c>
      <c r="EK914" s="14" t="e">
        <f t="shared" si="1405"/>
        <v>#REF!</v>
      </c>
      <c r="EL914" s="14" t="e">
        <f t="shared" si="1406"/>
        <v>#REF!</v>
      </c>
      <c r="EM914" t="e">
        <f t="shared" si="1407"/>
        <v>#REF!</v>
      </c>
      <c r="EN914" s="34" t="e">
        <f t="shared" si="1408"/>
        <v>#REF!</v>
      </c>
      <c r="EO914" s="34" t="e">
        <f t="shared" si="1409"/>
        <v>#REF!</v>
      </c>
      <c r="EP914" s="34" t="e">
        <f t="shared" si="1410"/>
        <v>#REF!</v>
      </c>
      <c r="EQ914" s="34" t="e">
        <f t="shared" si="1411"/>
        <v>#REF!</v>
      </c>
      <c r="ER914" s="59" t="e">
        <f t="shared" si="1412"/>
        <v>#REF!</v>
      </c>
      <c r="ES914" s="59" t="e">
        <f t="shared" si="1413"/>
        <v>#REF!</v>
      </c>
      <c r="ET914" s="59" t="e">
        <f t="shared" si="1414"/>
        <v>#REF!</v>
      </c>
      <c r="EU914" s="59" t="e">
        <f t="shared" si="1415"/>
        <v>#REF!</v>
      </c>
      <c r="EV914" s="14" t="e">
        <f t="shared" si="1416"/>
        <v>#REF!</v>
      </c>
      <c r="EW914" s="14" t="e">
        <f t="shared" si="1417"/>
        <v>#REF!</v>
      </c>
      <c r="EX914" s="14" t="e">
        <f t="shared" si="1418"/>
        <v>#REF!</v>
      </c>
      <c r="EY914" s="14" t="e">
        <f t="shared" si="1419"/>
        <v>#REF!</v>
      </c>
    </row>
    <row r="915" spans="1:155" x14ac:dyDescent="0.2">
      <c r="A915" s="17">
        <v>30221810</v>
      </c>
      <c r="B915" t="s">
        <v>62</v>
      </c>
      <c r="C915" t="s">
        <v>3837</v>
      </c>
      <c r="D915" t="s">
        <v>3838</v>
      </c>
      <c r="E915" t="s">
        <v>2474</v>
      </c>
      <c r="F915" t="s">
        <v>41</v>
      </c>
      <c r="G915" t="s">
        <v>42</v>
      </c>
      <c r="H915" t="s">
        <v>3839</v>
      </c>
      <c r="I915" t="s">
        <v>68</v>
      </c>
      <c r="J915" s="19" t="s">
        <v>69</v>
      </c>
      <c r="K915" t="s">
        <v>70</v>
      </c>
      <c r="L915">
        <v>1962</v>
      </c>
      <c r="M915">
        <f t="shared" si="1328"/>
        <v>1962</v>
      </c>
      <c r="N915">
        <v>57</v>
      </c>
      <c r="O915" s="19">
        <f t="shared" si="1329"/>
        <v>57</v>
      </c>
      <c r="P915" t="s">
        <v>80</v>
      </c>
      <c r="Q915" s="19" t="str">
        <f t="shared" si="1331"/>
        <v>50-60</v>
      </c>
      <c r="R915" s="23">
        <v>369.2</v>
      </c>
      <c r="S915" s="15">
        <f t="shared" si="1332"/>
        <v>0.36919999999999997</v>
      </c>
      <c r="T915">
        <v>30057285</v>
      </c>
      <c r="U915" t="s">
        <v>45</v>
      </c>
      <c r="V915" t="s">
        <v>46</v>
      </c>
      <c r="W915" t="s">
        <v>47</v>
      </c>
      <c r="X915" t="s">
        <v>48</v>
      </c>
      <c r="Y915" t="s">
        <v>1085</v>
      </c>
      <c r="Z915" t="s">
        <v>3840</v>
      </c>
      <c r="AA915" t="s">
        <v>3841</v>
      </c>
      <c r="AB915" t="s">
        <v>968</v>
      </c>
      <c r="AC915">
        <v>1962</v>
      </c>
      <c r="AD915">
        <v>57</v>
      </c>
      <c r="AE915" t="str">
        <f t="shared" si="1333"/>
        <v>&lt;60</v>
      </c>
      <c r="AF915">
        <v>-38.08654009</v>
      </c>
      <c r="AG915">
        <v>145.79653622000001</v>
      </c>
      <c r="AH915" t="s">
        <v>92</v>
      </c>
      <c r="AI915" t="s">
        <v>76</v>
      </c>
      <c r="AJ915" s="33" t="s">
        <v>314</v>
      </c>
      <c r="AL915">
        <v>1</v>
      </c>
      <c r="AM915" t="s">
        <v>86</v>
      </c>
      <c r="AN915">
        <v>220</v>
      </c>
      <c r="AO915" s="69">
        <v>2</v>
      </c>
      <c r="AP915">
        <v>2</v>
      </c>
      <c r="AQ915">
        <v>0</v>
      </c>
      <c r="AR915">
        <v>0</v>
      </c>
      <c r="AS915" s="82" t="str">
        <f t="shared" si="1334"/>
        <v>Gw-0-0</v>
      </c>
      <c r="AT915" s="14">
        <f t="shared" si="1335"/>
        <v>36200</v>
      </c>
      <c r="AU915" s="81">
        <f>VLOOKUP(C915,Bushfire_Vlookup!$F$2:$H$12575,3,FALSE)</f>
        <v>1269.103924</v>
      </c>
      <c r="AV915" s="14">
        <f>VLOOKUP(AS915,Safety_collateral_Vlookup!$J$3:$L$20,2,FALSE)</f>
        <v>3720.1399252148244</v>
      </c>
      <c r="AW915" s="14">
        <f>VLOOKUP(AS915,Safety_collateral_Vlookup!$J$3:$L$20,3,FALSE)</f>
        <v>25000</v>
      </c>
      <c r="AX915" s="48">
        <f t="shared" si="1336"/>
        <v>70623.923187112232</v>
      </c>
      <c r="AY915" s="49">
        <f t="shared" si="1330"/>
        <v>28059.199999999997</v>
      </c>
      <c r="AZ915" s="14">
        <v>76000</v>
      </c>
      <c r="BA915" s="16">
        <f t="shared" si="1337"/>
        <v>2.5169613954464931</v>
      </c>
      <c r="BB915" t="e">
        <f>IF(BA915&lt;=#REF!,#REF!,IF(BA915&lt;=#REF!,#REF!,IF(BA915&lt;=#REF!,#REF!,IF(BA915&lt;=#REF!,#REF!,#REF!))))</f>
        <v>#REF!</v>
      </c>
      <c r="BC915" s="51">
        <v>3</v>
      </c>
      <c r="BD915" s="21">
        <v>70</v>
      </c>
      <c r="BE915" s="21">
        <v>6.4399999999999999E-2</v>
      </c>
      <c r="BF915" s="26">
        <f t="shared" si="1338"/>
        <v>1830.1947896824302</v>
      </c>
      <c r="BG915" s="21">
        <v>7</v>
      </c>
      <c r="BH915" s="21">
        <f t="shared" si="1339"/>
        <v>10.5</v>
      </c>
      <c r="BI915" s="28">
        <f t="shared" si="1340"/>
        <v>1.1390624999999999E-6</v>
      </c>
      <c r="BJ915" s="27">
        <f t="shared" si="1341"/>
        <v>1.1390624999999999E-6</v>
      </c>
      <c r="BK915" s="28">
        <f t="shared" si="1342"/>
        <v>1.7463268216136603E-5</v>
      </c>
      <c r="BL915" s="35">
        <f t="shared" si="1343"/>
        <v>4.3954371938343568E-5</v>
      </c>
      <c r="BM915" s="21" t="str">
        <f t="shared" si="1344"/>
        <v>Cr1</v>
      </c>
      <c r="BN915" s="51">
        <v>1</v>
      </c>
      <c r="BO915" s="21">
        <v>0</v>
      </c>
      <c r="BP915" s="50" t="s">
        <v>5497</v>
      </c>
      <c r="BQ915" s="14">
        <v>36200</v>
      </c>
      <c r="BR915">
        <f>IFERROR(VLOOKUP(AO915,'Model Failure data- Lines'!$A$37:$E$41,3,FALSE),'Model Failure data- Lines'!$C$37)</f>
        <v>5.2310000000000009E-2</v>
      </c>
      <c r="BS915" s="14">
        <f t="shared" si="1345"/>
        <v>3694.3374219178413</v>
      </c>
      <c r="BT915" s="34">
        <f t="shared" si="1327"/>
        <v>25027.415267959321</v>
      </c>
      <c r="BU915" s="34">
        <f t="shared" si="1346"/>
        <v>0.14761162438725417</v>
      </c>
      <c r="BV915" s="54">
        <f t="shared" si="1347"/>
        <v>-21333.07784604148</v>
      </c>
      <c r="BW915">
        <f>IFERROR(VLOOKUP(AO915,'Model Failure data- Lines'!$A$37:$E$41,4,FALSE),'Model Failure data- Lines'!$D$37)</f>
        <v>5.571000000000001E-2</v>
      </c>
      <c r="BX915" s="14">
        <f t="shared" si="1348"/>
        <v>3934.4587607540229</v>
      </c>
      <c r="BY915" s="34">
        <f t="shared" si="1349"/>
        <v>22323.213598209619</v>
      </c>
      <c r="BZ915" s="71">
        <f t="shared" si="1350"/>
        <v>0.17624965793767153</v>
      </c>
      <c r="CA915" s="71">
        <f t="shared" si="1351"/>
        <v>-18388.754837455595</v>
      </c>
      <c r="CB915" s="56">
        <v>2</v>
      </c>
      <c r="CC915">
        <f>IFERROR(VLOOKUP(AO915,'Model Failure data- Lines'!$A$37:$E$41,5,FALSE),'Model Failure data- Lines'!$E$37)</f>
        <v>6.1850000000000002E-2</v>
      </c>
      <c r="CD915" s="14">
        <f t="shared" si="1352"/>
        <v>4368.0896491228914</v>
      </c>
      <c r="CE915" s="34">
        <f t="shared" si="1353"/>
        <v>17759.803036126861</v>
      </c>
      <c r="CF915" s="34">
        <f t="shared" si="1354"/>
        <v>0.24595372145948666</v>
      </c>
      <c r="CG915" s="54">
        <f t="shared" si="1355"/>
        <v>-13391.713387003969</v>
      </c>
      <c r="CH915" t="e">
        <f>IFERROR(VLOOKUP(AO915,'Model Failure data- Lines'!#REF!,3,FALSE),'Model Failure data- Lines'!#REF!)</f>
        <v>#REF!</v>
      </c>
      <c r="CI915" s="14" t="e">
        <f t="shared" si="1356"/>
        <v>#REF!</v>
      </c>
      <c r="CJ915" s="34">
        <f t="shared" si="1357"/>
        <v>24005.630659158298</v>
      </c>
      <c r="CK915" s="34" t="e">
        <f t="shared" si="1358"/>
        <v>#REF!</v>
      </c>
      <c r="CL915" s="54" t="e">
        <f t="shared" si="1359"/>
        <v>#REF!</v>
      </c>
      <c r="CM915" t="e">
        <f>IFERROR(VLOOKUP(AO915,'Model Failure data- Lines'!#REF!,4,FALSE),'Model Failure data- Lines'!#REF!)</f>
        <v>#REF!</v>
      </c>
      <c r="CN915" s="14" t="e">
        <f t="shared" si="1360"/>
        <v>#REF!</v>
      </c>
      <c r="CO915" s="34">
        <f t="shared" si="1361"/>
        <v>20537.659781601786</v>
      </c>
      <c r="CP915" s="34" t="e">
        <f t="shared" si="1362"/>
        <v>#REF!</v>
      </c>
      <c r="CQ915" s="54" t="e">
        <f t="shared" si="1363"/>
        <v>#REF!</v>
      </c>
      <c r="CR915" t="e">
        <f>IFERROR(VLOOKUP(AO915,'Model Failure data- Lines'!#REF!,5,FALSE),'Model Failure data- Lines'!#REF!)</f>
        <v>#REF!</v>
      </c>
      <c r="CS915" s="14" t="e">
        <f t="shared" si="1364"/>
        <v>#REF!</v>
      </c>
      <c r="CT915" s="34">
        <f t="shared" si="1365"/>
        <v>15032.341239408948</v>
      </c>
      <c r="CU915" s="34" t="e">
        <f t="shared" si="1366"/>
        <v>#REF!</v>
      </c>
      <c r="CV915" s="54" t="e">
        <f t="shared" si="1367"/>
        <v>#REF!</v>
      </c>
      <c r="CW915" t="s">
        <v>968</v>
      </c>
      <c r="CZ915">
        <f t="shared" si="1368"/>
        <v>-18388.754837455595</v>
      </c>
      <c r="DA915" s="34">
        <f t="shared" si="1369"/>
        <v>2151.8210340000005</v>
      </c>
      <c r="DB915" s="34">
        <f t="shared" si="1370"/>
        <v>75.43879883964469</v>
      </c>
      <c r="DC915" s="34">
        <f t="shared" si="1371"/>
        <v>221.13467791437699</v>
      </c>
      <c r="DD915" s="9">
        <f t="shared" si="1372"/>
        <v>1486.0642500000001</v>
      </c>
      <c r="DE915" s="59">
        <f t="shared" si="1373"/>
        <v>0.54691665737210904</v>
      </c>
      <c r="DF915" s="59">
        <f t="shared" si="1374"/>
        <v>1.9173869501986379E-2</v>
      </c>
      <c r="DG915" s="59">
        <f t="shared" si="1375"/>
        <v>5.6204599250138647E-2</v>
      </c>
      <c r="DH915" s="59">
        <f t="shared" si="1376"/>
        <v>0.37770487387576585</v>
      </c>
      <c r="DI915" s="14">
        <f t="shared" si="1377"/>
        <v>-10057.116328936414</v>
      </c>
      <c r="DJ915" s="14">
        <f t="shared" si="1378"/>
        <v>-352.58358555739437</v>
      </c>
      <c r="DK915" s="14">
        <f t="shared" si="1379"/>
        <v>-1033.5325963482403</v>
      </c>
      <c r="DL915" s="14">
        <f t="shared" si="1380"/>
        <v>-6945.5223266135436</v>
      </c>
      <c r="DM915">
        <f t="shared" si="1381"/>
        <v>-13391.713387003969</v>
      </c>
      <c r="DN915" s="34">
        <f t="shared" si="1382"/>
        <v>2388.98099</v>
      </c>
      <c r="DO915" s="34">
        <f t="shared" si="1383"/>
        <v>83.753180905259796</v>
      </c>
      <c r="DP915" s="34">
        <f t="shared" si="1384"/>
        <v>245.50672821763084</v>
      </c>
      <c r="DQ915" s="9">
        <f t="shared" si="1385"/>
        <v>1649.8487499999999</v>
      </c>
      <c r="DR915" s="59">
        <f t="shared" si="1386"/>
        <v>0.54691665737210893</v>
      </c>
      <c r="DS915" s="59">
        <f t="shared" si="1387"/>
        <v>1.9173869501986379E-2</v>
      </c>
      <c r="DT915" s="59">
        <f t="shared" si="1388"/>
        <v>5.6204599250138647E-2</v>
      </c>
      <c r="DU915" s="59">
        <f t="shared" si="1389"/>
        <v>0.37770487387576585</v>
      </c>
      <c r="DV915" s="14">
        <f t="shared" si="1390"/>
        <v>-7324.1511221055343</v>
      </c>
      <c r="DW915" s="14">
        <f t="shared" si="1391"/>
        <v>-256.77096489041816</v>
      </c>
      <c r="DX915" s="14">
        <f t="shared" si="1392"/>
        <v>-752.67588418927494</v>
      </c>
      <c r="DY915" s="14">
        <f t="shared" si="1393"/>
        <v>-5058.1154158187383</v>
      </c>
      <c r="DZ915" s="34" t="e">
        <f t="shared" si="1394"/>
        <v>#REF!</v>
      </c>
      <c r="EA915" s="34" t="e">
        <f t="shared" si="1395"/>
        <v>#REF!</v>
      </c>
      <c r="EB915" s="34" t="e">
        <f t="shared" si="1396"/>
        <v>#REF!</v>
      </c>
      <c r="EC915" s="34" t="e">
        <f t="shared" si="1397"/>
        <v>#REF!</v>
      </c>
      <c r="ED915" s="34" t="e">
        <f t="shared" si="1398"/>
        <v>#REF!</v>
      </c>
      <c r="EE915" s="59" t="e">
        <f t="shared" si="1399"/>
        <v>#REF!</v>
      </c>
      <c r="EF915" s="59" t="e">
        <f t="shared" si="1400"/>
        <v>#REF!</v>
      </c>
      <c r="EG915" s="59" t="e">
        <f t="shared" si="1401"/>
        <v>#REF!</v>
      </c>
      <c r="EH915" s="59" t="e">
        <f t="shared" si="1402"/>
        <v>#REF!</v>
      </c>
      <c r="EI915" s="14" t="e">
        <f t="shared" si="1403"/>
        <v>#REF!</v>
      </c>
      <c r="EJ915" s="14" t="e">
        <f t="shared" si="1404"/>
        <v>#REF!</v>
      </c>
      <c r="EK915" s="14" t="e">
        <f t="shared" si="1405"/>
        <v>#REF!</v>
      </c>
      <c r="EL915" s="14" t="e">
        <f t="shared" si="1406"/>
        <v>#REF!</v>
      </c>
      <c r="EM915" t="e">
        <f t="shared" si="1407"/>
        <v>#REF!</v>
      </c>
      <c r="EN915" s="34" t="e">
        <f t="shared" si="1408"/>
        <v>#REF!</v>
      </c>
      <c r="EO915" s="34" t="e">
        <f t="shared" si="1409"/>
        <v>#REF!</v>
      </c>
      <c r="EP915" s="34" t="e">
        <f t="shared" si="1410"/>
        <v>#REF!</v>
      </c>
      <c r="EQ915" s="34" t="e">
        <f t="shared" si="1411"/>
        <v>#REF!</v>
      </c>
      <c r="ER915" s="59" t="e">
        <f t="shared" si="1412"/>
        <v>#REF!</v>
      </c>
      <c r="ES915" s="59" t="e">
        <f t="shared" si="1413"/>
        <v>#REF!</v>
      </c>
      <c r="ET915" s="59" t="e">
        <f t="shared" si="1414"/>
        <v>#REF!</v>
      </c>
      <c r="EU915" s="59" t="e">
        <f t="shared" si="1415"/>
        <v>#REF!</v>
      </c>
      <c r="EV915" s="14" t="e">
        <f t="shared" si="1416"/>
        <v>#REF!</v>
      </c>
      <c r="EW915" s="14" t="e">
        <f t="shared" si="1417"/>
        <v>#REF!</v>
      </c>
      <c r="EX915" s="14" t="e">
        <f t="shared" si="1418"/>
        <v>#REF!</v>
      </c>
      <c r="EY915" s="14" t="e">
        <f t="shared" si="1419"/>
        <v>#REF!</v>
      </c>
    </row>
    <row r="916" spans="1:155" x14ac:dyDescent="0.2">
      <c r="A916" s="17">
        <v>30050418</v>
      </c>
      <c r="B916" t="s">
        <v>62</v>
      </c>
      <c r="C916" t="s">
        <v>1471</v>
      </c>
      <c r="D916" t="s">
        <v>1472</v>
      </c>
      <c r="E916" t="s">
        <v>1473</v>
      </c>
      <c r="F916" t="s">
        <v>41</v>
      </c>
      <c r="G916" t="s">
        <v>42</v>
      </c>
      <c r="H916" t="s">
        <v>1474</v>
      </c>
      <c r="I916" t="s">
        <v>68</v>
      </c>
      <c r="J916" s="19" t="s">
        <v>69</v>
      </c>
      <c r="K916" t="s">
        <v>70</v>
      </c>
      <c r="L916">
        <v>1962</v>
      </c>
      <c r="M916">
        <f t="shared" si="1328"/>
        <v>1962</v>
      </c>
      <c r="N916">
        <v>57</v>
      </c>
      <c r="O916" s="19">
        <f t="shared" si="1329"/>
        <v>57</v>
      </c>
      <c r="P916" t="s">
        <v>80</v>
      </c>
      <c r="Q916" s="19" t="str">
        <f t="shared" si="1331"/>
        <v>50-60</v>
      </c>
      <c r="R916" s="23">
        <v>374.8</v>
      </c>
      <c r="S916" s="15">
        <f t="shared" si="1332"/>
        <v>0.37480000000000002</v>
      </c>
      <c r="T916">
        <v>30317004</v>
      </c>
      <c r="U916" t="s">
        <v>45</v>
      </c>
      <c r="V916" t="s">
        <v>46</v>
      </c>
      <c r="W916" t="s">
        <v>47</v>
      </c>
      <c r="X916" t="s">
        <v>48</v>
      </c>
      <c r="Y916" t="s">
        <v>485</v>
      </c>
      <c r="Z916" t="s">
        <v>1475</v>
      </c>
      <c r="AA916" t="s">
        <v>1476</v>
      </c>
      <c r="AB916" t="s">
        <v>223</v>
      </c>
      <c r="AC916">
        <v>1962</v>
      </c>
      <c r="AD916">
        <v>57</v>
      </c>
      <c r="AE916" t="str">
        <f t="shared" si="1333"/>
        <v>&lt;60</v>
      </c>
      <c r="AF916">
        <v>-38.085871779999998</v>
      </c>
      <c r="AG916">
        <v>145.79241614</v>
      </c>
      <c r="AH916" t="s">
        <v>92</v>
      </c>
      <c r="AI916" t="s">
        <v>76</v>
      </c>
      <c r="AJ916" s="33" t="s">
        <v>314</v>
      </c>
      <c r="AL916">
        <v>1</v>
      </c>
      <c r="AM916" t="s">
        <v>86</v>
      </c>
      <c r="AN916">
        <v>220</v>
      </c>
      <c r="AO916" s="69">
        <v>2</v>
      </c>
      <c r="AP916">
        <v>2</v>
      </c>
      <c r="AQ916">
        <v>0</v>
      </c>
      <c r="AR916">
        <v>0</v>
      </c>
      <c r="AS916" s="82" t="str">
        <f t="shared" si="1334"/>
        <v>Gw-0-0</v>
      </c>
      <c r="AT916" s="14">
        <f t="shared" si="1335"/>
        <v>36200</v>
      </c>
      <c r="AU916" s="81">
        <f>VLOOKUP(C916,Bushfire_Vlookup!$F$2:$H$12575,3,FALSE)</f>
        <v>1269.103924</v>
      </c>
      <c r="AV916" s="14">
        <f>VLOOKUP(AS916,Safety_collateral_Vlookup!$J$3:$L$20,2,FALSE)</f>
        <v>3720.1399252148244</v>
      </c>
      <c r="AW916" s="14">
        <f>VLOOKUP(AS916,Safety_collateral_Vlookup!$J$3:$L$20,3,FALSE)</f>
        <v>25000</v>
      </c>
      <c r="AX916" s="48">
        <f t="shared" si="1336"/>
        <v>70623.923187112232</v>
      </c>
      <c r="AY916" s="49">
        <f t="shared" si="1330"/>
        <v>28484.800000000003</v>
      </c>
      <c r="AZ916" s="14">
        <v>76000</v>
      </c>
      <c r="BA916" s="16">
        <f t="shared" si="1337"/>
        <v>2.479354715044944</v>
      </c>
      <c r="BB916" t="e">
        <f>IF(BA916&lt;=#REF!,#REF!,IF(BA916&lt;=#REF!,#REF!,IF(BA916&lt;=#REF!,#REF!,IF(BA916&lt;=#REF!,#REF!,#REF!))))</f>
        <v>#REF!</v>
      </c>
      <c r="BC916" s="51">
        <v>3</v>
      </c>
      <c r="BD916" s="21">
        <v>70</v>
      </c>
      <c r="BE916" s="21">
        <v>6.4399999999999999E-2</v>
      </c>
      <c r="BF916" s="26">
        <f t="shared" si="1338"/>
        <v>1857.9550573482529</v>
      </c>
      <c r="BG916" s="21">
        <v>7</v>
      </c>
      <c r="BH916" s="21">
        <f t="shared" si="1339"/>
        <v>10.5</v>
      </c>
      <c r="BI916" s="28">
        <f t="shared" si="1340"/>
        <v>1.1390624999999999E-6</v>
      </c>
      <c r="BJ916" s="27">
        <f t="shared" si="1341"/>
        <v>1.1390624999999999E-6</v>
      </c>
      <c r="BK916" s="28">
        <f t="shared" si="1342"/>
        <v>1.7463268216136599E-5</v>
      </c>
      <c r="BL916" s="35">
        <f t="shared" si="1343"/>
        <v>4.3297636391772791E-5</v>
      </c>
      <c r="BM916" s="21" t="str">
        <f t="shared" si="1344"/>
        <v>Cr1</v>
      </c>
      <c r="BN916" s="51">
        <v>1</v>
      </c>
      <c r="BO916" s="21">
        <v>0</v>
      </c>
      <c r="BP916" s="50" t="s">
        <v>5497</v>
      </c>
      <c r="BQ916" s="14">
        <v>36200</v>
      </c>
      <c r="BR916">
        <f>IFERROR(VLOOKUP(AO916,'Model Failure data- Lines'!$A$37:$E$41,3,FALSE),'Model Failure data- Lines'!$C$37)</f>
        <v>5.2310000000000009E-2</v>
      </c>
      <c r="BS916" s="14">
        <f t="shared" si="1345"/>
        <v>3694.3374219178413</v>
      </c>
      <c r="BT916" s="34">
        <f t="shared" si="1327"/>
        <v>25407.029367364994</v>
      </c>
      <c r="BU916" s="34">
        <f t="shared" si="1346"/>
        <v>0.14540611452447766</v>
      </c>
      <c r="BV916" s="54">
        <f t="shared" si="1347"/>
        <v>-21712.691945447154</v>
      </c>
      <c r="BW916">
        <f>IFERROR(VLOOKUP(AO916,'Model Failure data- Lines'!$A$37:$E$41,4,FALSE),'Model Failure data- Lines'!$D$37)</f>
        <v>5.571000000000001E-2</v>
      </c>
      <c r="BX916" s="14">
        <f t="shared" si="1348"/>
        <v>3934.4587607540229</v>
      </c>
      <c r="BY916" s="34">
        <f t="shared" si="1349"/>
        <v>22661.810554195468</v>
      </c>
      <c r="BZ916" s="71">
        <f t="shared" si="1350"/>
        <v>0.17361625856613744</v>
      </c>
      <c r="CA916" s="71">
        <f t="shared" si="1351"/>
        <v>-18727.351793441445</v>
      </c>
      <c r="CB916" s="56">
        <v>2</v>
      </c>
      <c r="CC916">
        <f>IFERROR(VLOOKUP(AO916,'Model Failure data- Lines'!$A$37:$E$41,5,FALSE),'Model Failure data- Lines'!$E$37)</f>
        <v>6.1850000000000002E-2</v>
      </c>
      <c r="CD916" s="14">
        <f t="shared" si="1352"/>
        <v>4368.0896491228914</v>
      </c>
      <c r="CE916" s="34">
        <f t="shared" si="1353"/>
        <v>18029.182497129874</v>
      </c>
      <c r="CF916" s="34">
        <f t="shared" si="1354"/>
        <v>0.24227885262231175</v>
      </c>
      <c r="CG916" s="54">
        <f t="shared" si="1355"/>
        <v>-13661.092848006982</v>
      </c>
      <c r="CH916" t="e">
        <f>IFERROR(VLOOKUP(AO916,'Model Failure data- Lines'!#REF!,3,FALSE),'Model Failure data- Lines'!#REF!)</f>
        <v>#REF!</v>
      </c>
      <c r="CI916" s="14" t="e">
        <f t="shared" si="1356"/>
        <v>#REF!</v>
      </c>
      <c r="CJ916" s="34">
        <f t="shared" si="1357"/>
        <v>24369.746400467313</v>
      </c>
      <c r="CK916" s="34" t="e">
        <f t="shared" si="1358"/>
        <v>#REF!</v>
      </c>
      <c r="CL916" s="54" t="e">
        <f t="shared" si="1359"/>
        <v>#REF!</v>
      </c>
      <c r="CM916" t="e">
        <f>IFERROR(VLOOKUP(AO916,'Model Failure data- Lines'!#REF!,4,FALSE),'Model Failure data- Lines'!#REF!)</f>
        <v>#REF!</v>
      </c>
      <c r="CN916" s="14" t="e">
        <f t="shared" si="1360"/>
        <v>#REF!</v>
      </c>
      <c r="CO916" s="34">
        <f t="shared" si="1361"/>
        <v>20849.173581106043</v>
      </c>
      <c r="CP916" s="34" t="e">
        <f t="shared" si="1362"/>
        <v>#REF!</v>
      </c>
      <c r="CQ916" s="54" t="e">
        <f t="shared" si="1363"/>
        <v>#REF!</v>
      </c>
      <c r="CR916" t="e">
        <f>IFERROR(VLOOKUP(AO916,'Model Failure data- Lines'!#REF!,5,FALSE),'Model Failure data- Lines'!#REF!)</f>
        <v>#REF!</v>
      </c>
      <c r="CS916" s="14" t="e">
        <f t="shared" si="1364"/>
        <v>#REF!</v>
      </c>
      <c r="CT916" s="34">
        <f t="shared" si="1365"/>
        <v>15260.350748999121</v>
      </c>
      <c r="CU916" s="34" t="e">
        <f t="shared" si="1366"/>
        <v>#REF!</v>
      </c>
      <c r="CV916" s="54" t="e">
        <f t="shared" si="1367"/>
        <v>#REF!</v>
      </c>
      <c r="CW916" t="s">
        <v>223</v>
      </c>
      <c r="CZ916">
        <f t="shared" si="1368"/>
        <v>-18727.351793441449</v>
      </c>
      <c r="DA916" s="34">
        <f t="shared" si="1369"/>
        <v>2151.8210340000005</v>
      </c>
      <c r="DB916" s="34">
        <f t="shared" si="1370"/>
        <v>75.43879883964469</v>
      </c>
      <c r="DC916" s="34">
        <f t="shared" si="1371"/>
        <v>221.13467791437699</v>
      </c>
      <c r="DD916" s="9">
        <f t="shared" si="1372"/>
        <v>1486.0642500000001</v>
      </c>
      <c r="DE916" s="59">
        <f t="shared" si="1373"/>
        <v>0.54691665737210904</v>
      </c>
      <c r="DF916" s="59">
        <f t="shared" si="1374"/>
        <v>1.9173869501986379E-2</v>
      </c>
      <c r="DG916" s="59">
        <f t="shared" si="1375"/>
        <v>5.6204599250138647E-2</v>
      </c>
      <c r="DH916" s="59">
        <f t="shared" si="1376"/>
        <v>0.37770487387576585</v>
      </c>
      <c r="DI916" s="14">
        <f t="shared" si="1377"/>
        <v>-10242.300644300567</v>
      </c>
      <c r="DJ916" s="14">
        <f t="shared" si="1378"/>
        <v>-359.07579940523692</v>
      </c>
      <c r="DK916" s="14">
        <f t="shared" si="1379"/>
        <v>-1052.5633025667419</v>
      </c>
      <c r="DL916" s="14">
        <f t="shared" si="1380"/>
        <v>-7073.4120471688993</v>
      </c>
      <c r="DM916">
        <f t="shared" si="1381"/>
        <v>-13661.092848006983</v>
      </c>
      <c r="DN916" s="34">
        <f t="shared" si="1382"/>
        <v>2388.98099</v>
      </c>
      <c r="DO916" s="34">
        <f t="shared" si="1383"/>
        <v>83.753180905259796</v>
      </c>
      <c r="DP916" s="34">
        <f t="shared" si="1384"/>
        <v>245.50672821763084</v>
      </c>
      <c r="DQ916" s="9">
        <f t="shared" si="1385"/>
        <v>1649.8487499999999</v>
      </c>
      <c r="DR916" s="59">
        <f t="shared" si="1386"/>
        <v>0.54691665737210893</v>
      </c>
      <c r="DS916" s="59">
        <f t="shared" si="1387"/>
        <v>1.9173869501986379E-2</v>
      </c>
      <c r="DT916" s="59">
        <f t="shared" si="1388"/>
        <v>5.6204599250138647E-2</v>
      </c>
      <c r="DU916" s="59">
        <f t="shared" si="1389"/>
        <v>0.37770487387576585</v>
      </c>
      <c r="DV916" s="14">
        <f t="shared" si="1390"/>
        <v>-7471.4792364820032</v>
      </c>
      <c r="DW916" s="14">
        <f t="shared" si="1391"/>
        <v>-261.93601152220538</v>
      </c>
      <c r="DX916" s="14">
        <f t="shared" si="1392"/>
        <v>-767.81624884116775</v>
      </c>
      <c r="DY916" s="14">
        <f t="shared" si="1393"/>
        <v>-5159.861351161604</v>
      </c>
      <c r="DZ916" s="34" t="e">
        <f t="shared" si="1394"/>
        <v>#REF!</v>
      </c>
      <c r="EA916" s="34" t="e">
        <f t="shared" si="1395"/>
        <v>#REF!</v>
      </c>
      <c r="EB916" s="34" t="e">
        <f t="shared" si="1396"/>
        <v>#REF!</v>
      </c>
      <c r="EC916" s="34" t="e">
        <f t="shared" si="1397"/>
        <v>#REF!</v>
      </c>
      <c r="ED916" s="34" t="e">
        <f t="shared" si="1398"/>
        <v>#REF!</v>
      </c>
      <c r="EE916" s="59" t="e">
        <f t="shared" si="1399"/>
        <v>#REF!</v>
      </c>
      <c r="EF916" s="59" t="e">
        <f t="shared" si="1400"/>
        <v>#REF!</v>
      </c>
      <c r="EG916" s="59" t="e">
        <f t="shared" si="1401"/>
        <v>#REF!</v>
      </c>
      <c r="EH916" s="59" t="e">
        <f t="shared" si="1402"/>
        <v>#REF!</v>
      </c>
      <c r="EI916" s="14" t="e">
        <f t="shared" si="1403"/>
        <v>#REF!</v>
      </c>
      <c r="EJ916" s="14" t="e">
        <f t="shared" si="1404"/>
        <v>#REF!</v>
      </c>
      <c r="EK916" s="14" t="e">
        <f t="shared" si="1405"/>
        <v>#REF!</v>
      </c>
      <c r="EL916" s="14" t="e">
        <f t="shared" si="1406"/>
        <v>#REF!</v>
      </c>
      <c r="EM916" t="e">
        <f t="shared" si="1407"/>
        <v>#REF!</v>
      </c>
      <c r="EN916" s="34" t="e">
        <f t="shared" si="1408"/>
        <v>#REF!</v>
      </c>
      <c r="EO916" s="34" t="e">
        <f t="shared" si="1409"/>
        <v>#REF!</v>
      </c>
      <c r="EP916" s="34" t="e">
        <f t="shared" si="1410"/>
        <v>#REF!</v>
      </c>
      <c r="EQ916" s="34" t="e">
        <f t="shared" si="1411"/>
        <v>#REF!</v>
      </c>
      <c r="ER916" s="59" t="e">
        <f t="shared" si="1412"/>
        <v>#REF!</v>
      </c>
      <c r="ES916" s="59" t="e">
        <f t="shared" si="1413"/>
        <v>#REF!</v>
      </c>
      <c r="ET916" s="59" t="e">
        <f t="shared" si="1414"/>
        <v>#REF!</v>
      </c>
      <c r="EU916" s="59" t="e">
        <f t="shared" si="1415"/>
        <v>#REF!</v>
      </c>
      <c r="EV916" s="14" t="e">
        <f t="shared" si="1416"/>
        <v>#REF!</v>
      </c>
      <c r="EW916" s="14" t="e">
        <f t="shared" si="1417"/>
        <v>#REF!</v>
      </c>
      <c r="EX916" s="14" t="e">
        <f t="shared" si="1418"/>
        <v>#REF!</v>
      </c>
      <c r="EY916" s="14" t="e">
        <f t="shared" si="1419"/>
        <v>#REF!</v>
      </c>
    </row>
    <row r="917" spans="1:155" x14ac:dyDescent="0.2">
      <c r="A917" s="17">
        <v>30004966</v>
      </c>
      <c r="B917" t="s">
        <v>62</v>
      </c>
      <c r="C917" t="s">
        <v>431</v>
      </c>
      <c r="D917" t="s">
        <v>432</v>
      </c>
      <c r="E917" t="s">
        <v>433</v>
      </c>
      <c r="F917" t="s">
        <v>41</v>
      </c>
      <c r="G917" t="s">
        <v>42</v>
      </c>
      <c r="H917" t="s">
        <v>434</v>
      </c>
      <c r="I917" t="s">
        <v>68</v>
      </c>
      <c r="J917" s="19" t="s">
        <v>69</v>
      </c>
      <c r="K917" t="s">
        <v>70</v>
      </c>
      <c r="L917">
        <v>1962</v>
      </c>
      <c r="M917">
        <f t="shared" si="1328"/>
        <v>1962</v>
      </c>
      <c r="N917">
        <v>57</v>
      </c>
      <c r="O917" s="19">
        <f t="shared" si="1329"/>
        <v>57</v>
      </c>
      <c r="P917" t="s">
        <v>80</v>
      </c>
      <c r="Q917" s="19" t="str">
        <f t="shared" si="1331"/>
        <v>50-60</v>
      </c>
      <c r="R917" s="23">
        <v>299</v>
      </c>
      <c r="S917" s="15">
        <f t="shared" si="1332"/>
        <v>0.29899999999999999</v>
      </c>
      <c r="T917">
        <v>30279079</v>
      </c>
      <c r="U917" t="s">
        <v>45</v>
      </c>
      <c r="V917" t="s">
        <v>46</v>
      </c>
      <c r="W917" t="s">
        <v>47</v>
      </c>
      <c r="X917" t="s">
        <v>48</v>
      </c>
      <c r="Y917" t="s">
        <v>350</v>
      </c>
      <c r="Z917" t="s">
        <v>435</v>
      </c>
      <c r="AA917" t="s">
        <v>436</v>
      </c>
      <c r="AB917" t="s">
        <v>400</v>
      </c>
      <c r="AC917">
        <v>1962</v>
      </c>
      <c r="AD917">
        <v>57</v>
      </c>
      <c r="AE917" t="str">
        <f t="shared" si="1333"/>
        <v>&lt;60</v>
      </c>
      <c r="AF917">
        <v>-38.084577770000003</v>
      </c>
      <c r="AG917">
        <v>145.78444475000001</v>
      </c>
      <c r="AH917" t="s">
        <v>92</v>
      </c>
      <c r="AI917" t="s">
        <v>76</v>
      </c>
      <c r="AJ917" s="33" t="s">
        <v>314</v>
      </c>
      <c r="AL917">
        <v>1</v>
      </c>
      <c r="AM917" t="s">
        <v>86</v>
      </c>
      <c r="AN917">
        <v>220</v>
      </c>
      <c r="AO917" s="69">
        <v>2</v>
      </c>
      <c r="AP917">
        <v>2</v>
      </c>
      <c r="AQ917">
        <v>0</v>
      </c>
      <c r="AR917">
        <v>1</v>
      </c>
      <c r="AS917" s="82" t="str">
        <f t="shared" si="1334"/>
        <v>Gw-0-1</v>
      </c>
      <c r="AT917" s="14">
        <f t="shared" si="1335"/>
        <v>36200</v>
      </c>
      <c r="AU917" s="81">
        <f>VLOOKUP(C917,Bushfire_Vlookup!$F$2:$H$12575,3,FALSE)</f>
        <v>651.66068700000005</v>
      </c>
      <c r="AV917" s="14">
        <f>VLOOKUP(AS917,Safety_collateral_Vlookup!$J$3:$L$20,2,FALSE)</f>
        <v>11570.139925214824</v>
      </c>
      <c r="AW917" s="14">
        <f>VLOOKUP(AS917,Safety_collateral_Vlookup!$J$3:$L$20,3,FALSE)</f>
        <v>148000</v>
      </c>
      <c r="AX917" s="48">
        <f t="shared" si="1336"/>
        <v>209582.06125323323</v>
      </c>
      <c r="AY917" s="49">
        <f t="shared" si="1330"/>
        <v>22724</v>
      </c>
      <c r="AZ917" s="14">
        <v>76000</v>
      </c>
      <c r="BA917" s="16">
        <f t="shared" si="1337"/>
        <v>9.2229387983292224</v>
      </c>
      <c r="BB917" t="e">
        <f>IF(BA917&lt;=#REF!,#REF!,IF(BA917&lt;=#REF!,#REF!,IF(BA917&lt;=#REF!,#REF!,IF(BA917&lt;=#REF!,#REF!,#REF!))))</f>
        <v>#REF!</v>
      </c>
      <c r="BC917" s="51">
        <v>4</v>
      </c>
      <c r="BD917" s="21">
        <v>70</v>
      </c>
      <c r="BE917" s="21">
        <v>6.4399999999999999E-2</v>
      </c>
      <c r="BF917" s="26">
        <f t="shared" si="1338"/>
        <v>1482.2000057287289</v>
      </c>
      <c r="BG917" s="21">
        <v>7</v>
      </c>
      <c r="BH917" s="21">
        <f t="shared" si="1339"/>
        <v>10.5</v>
      </c>
      <c r="BI917" s="28">
        <f t="shared" si="1340"/>
        <v>1.1390624999999999E-6</v>
      </c>
      <c r="BJ917" s="27">
        <f t="shared" si="1341"/>
        <v>1.1390624999999999E-6</v>
      </c>
      <c r="BK917" s="28">
        <f t="shared" si="1342"/>
        <v>1.7463268216136599E-5</v>
      </c>
      <c r="BL917" s="35">
        <f t="shared" si="1343"/>
        <v>1.6106265397623581E-4</v>
      </c>
      <c r="BM917" s="21" t="str">
        <f t="shared" si="1344"/>
        <v>Cr1</v>
      </c>
      <c r="BN917" s="51">
        <v>1</v>
      </c>
      <c r="BO917" s="21">
        <v>0</v>
      </c>
      <c r="BP917" s="50" t="s">
        <v>5497</v>
      </c>
      <c r="BQ917" s="14">
        <v>36200</v>
      </c>
      <c r="BR917">
        <f>IFERROR(VLOOKUP(AO917,'Model Failure data- Lines'!$A$37:$E$41,3,FALSE),'Model Failure data- Lines'!$C$37)</f>
        <v>5.2310000000000009E-2</v>
      </c>
      <c r="BS917" s="14">
        <f t="shared" si="1345"/>
        <v>10963.237624156633</v>
      </c>
      <c r="BT917" s="34">
        <f t="shared" si="1327"/>
        <v>20268.681378981142</v>
      </c>
      <c r="BU917" s="34">
        <f t="shared" si="1346"/>
        <v>0.54089545437946629</v>
      </c>
      <c r="BV917" s="54">
        <f t="shared" si="1347"/>
        <v>-9305.4437548245096</v>
      </c>
      <c r="BW917">
        <f>IFERROR(VLOOKUP(AO917,'Model Failure data- Lines'!$A$37:$E$41,4,FALSE),'Model Failure data- Lines'!$D$37)</f>
        <v>5.571000000000001E-2</v>
      </c>
      <c r="BX917" s="14">
        <f t="shared" si="1348"/>
        <v>11675.816632417625</v>
      </c>
      <c r="BY917" s="34">
        <f t="shared" si="1349"/>
        <v>18078.658899958496</v>
      </c>
      <c r="BZ917" s="71">
        <f t="shared" si="1350"/>
        <v>0.64583422349123643</v>
      </c>
      <c r="CA917" s="71">
        <f t="shared" si="1351"/>
        <v>-6402.842267540871</v>
      </c>
      <c r="CB917" s="56">
        <v>2</v>
      </c>
      <c r="CC917">
        <f>IFERROR(VLOOKUP(AO917,'Model Failure data- Lines'!$A$37:$E$41,5,FALSE),'Model Failure data- Lines'!$E$37)</f>
        <v>6.1850000000000002E-2</v>
      </c>
      <c r="CD917" s="14">
        <f t="shared" si="1352"/>
        <v>12962.650488512476</v>
      </c>
      <c r="CE917" s="34">
        <f t="shared" si="1353"/>
        <v>14382.939078553447</v>
      </c>
      <c r="CF917" s="34">
        <f t="shared" si="1354"/>
        <v>0.90125185247021045</v>
      </c>
      <c r="CG917" s="54">
        <f t="shared" si="1355"/>
        <v>-1420.288590040971</v>
      </c>
      <c r="CH917" t="e">
        <f>IFERROR(VLOOKUP(AO917,'Model Failure data- Lines'!#REF!,3,FALSE),'Model Failure data- Lines'!#REF!)</f>
        <v>#REF!</v>
      </c>
      <c r="CI917" s="14" t="e">
        <f t="shared" si="1356"/>
        <v>#REF!</v>
      </c>
      <c r="CJ917" s="34">
        <f t="shared" si="1357"/>
        <v>19441.179759177496</v>
      </c>
      <c r="CK917" s="34" t="e">
        <f t="shared" si="1358"/>
        <v>#REF!</v>
      </c>
      <c r="CL917" s="54" t="e">
        <f t="shared" si="1359"/>
        <v>#REF!</v>
      </c>
      <c r="CM917" t="e">
        <f>IFERROR(VLOOKUP(AO917,'Model Failure data- Lines'!#REF!,4,FALSE),'Model Failure data- Lines'!#REF!)</f>
        <v>#REF!</v>
      </c>
      <c r="CN917" s="14" t="e">
        <f t="shared" si="1360"/>
        <v>#REF!</v>
      </c>
      <c r="CO917" s="34">
        <f t="shared" si="1361"/>
        <v>16632.611794959194</v>
      </c>
      <c r="CP917" s="34" t="e">
        <f t="shared" si="1362"/>
        <v>#REF!</v>
      </c>
      <c r="CQ917" s="54" t="e">
        <f t="shared" si="1363"/>
        <v>#REF!</v>
      </c>
      <c r="CR917" t="e">
        <f>IFERROR(VLOOKUP(AO917,'Model Failure data- Lines'!#REF!,5,FALSE),'Model Failure data- Lines'!#REF!)</f>
        <v>#REF!</v>
      </c>
      <c r="CS917" s="14" t="e">
        <f t="shared" si="1364"/>
        <v>#REF!</v>
      </c>
      <c r="CT917" s="34">
        <f t="shared" si="1365"/>
        <v>12174.07917276077</v>
      </c>
      <c r="CU917" s="34" t="e">
        <f t="shared" si="1366"/>
        <v>#REF!</v>
      </c>
      <c r="CV917" s="54" t="e">
        <f t="shared" si="1367"/>
        <v>#REF!</v>
      </c>
      <c r="CW917" t="s">
        <v>400</v>
      </c>
      <c r="CZ917">
        <f t="shared" si="1368"/>
        <v>-6402.842267540871</v>
      </c>
      <c r="DA917" s="34">
        <f t="shared" si="1369"/>
        <v>2151.8210340000005</v>
      </c>
      <c r="DB917" s="34">
        <f t="shared" si="1370"/>
        <v>38.736386003245599</v>
      </c>
      <c r="DC917" s="34">
        <f t="shared" si="1371"/>
        <v>687.75885241437697</v>
      </c>
      <c r="DD917" s="9">
        <f t="shared" si="1372"/>
        <v>8797.5003600000018</v>
      </c>
      <c r="DE917" s="59">
        <f t="shared" si="1373"/>
        <v>0.18429726174574557</v>
      </c>
      <c r="DF917" s="59">
        <f t="shared" si="1374"/>
        <v>3.3176596740732422E-3</v>
      </c>
      <c r="DG917" s="59">
        <f t="shared" si="1375"/>
        <v>5.8904560945641352E-2</v>
      </c>
      <c r="DH917" s="59">
        <f t="shared" si="1376"/>
        <v>0.75348051763453983</v>
      </c>
      <c r="DI917" s="14">
        <f t="shared" si="1377"/>
        <v>-1180.0262972977027</v>
      </c>
      <c r="DJ917" s="14">
        <f t="shared" si="1378"/>
        <v>-21.242451590472019</v>
      </c>
      <c r="DK917" s="14">
        <f t="shared" si="1379"/>
        <v>-377.15661257368964</v>
      </c>
      <c r="DL917" s="14">
        <f t="shared" si="1380"/>
        <v>-4824.4169060790055</v>
      </c>
      <c r="DM917">
        <f t="shared" si="1381"/>
        <v>-1420.2885900409713</v>
      </c>
      <c r="DN917" s="34">
        <f t="shared" si="1382"/>
        <v>2388.98099</v>
      </c>
      <c r="DO917" s="34">
        <f t="shared" si="1383"/>
        <v>43.005662794843651</v>
      </c>
      <c r="DP917" s="34">
        <f t="shared" si="1384"/>
        <v>763.55923571763083</v>
      </c>
      <c r="DQ917" s="9">
        <f t="shared" si="1385"/>
        <v>9767.1045999999988</v>
      </c>
      <c r="DR917" s="59">
        <f t="shared" si="1386"/>
        <v>0.18429726174574554</v>
      </c>
      <c r="DS917" s="59">
        <f t="shared" si="1387"/>
        <v>3.3176596740732418E-3</v>
      </c>
      <c r="DT917" s="59">
        <f t="shared" si="1388"/>
        <v>5.8904560945641359E-2</v>
      </c>
      <c r="DU917" s="59">
        <f t="shared" si="1389"/>
        <v>0.75348051763453971</v>
      </c>
      <c r="DV917" s="14">
        <f t="shared" si="1390"/>
        <v>-261.75529803327674</v>
      </c>
      <c r="DW917" s="14">
        <f t="shared" si="1391"/>
        <v>-4.7120341807252721</v>
      </c>
      <c r="DX917" s="14">
        <f t="shared" si="1392"/>
        <v>-83.661475812467415</v>
      </c>
      <c r="DY917" s="14">
        <f t="shared" si="1393"/>
        <v>-1070.1597820145014</v>
      </c>
      <c r="DZ917" s="34" t="e">
        <f t="shared" si="1394"/>
        <v>#REF!</v>
      </c>
      <c r="EA917" s="34" t="e">
        <f t="shared" si="1395"/>
        <v>#REF!</v>
      </c>
      <c r="EB917" s="34" t="e">
        <f t="shared" si="1396"/>
        <v>#REF!</v>
      </c>
      <c r="EC917" s="34" t="e">
        <f t="shared" si="1397"/>
        <v>#REF!</v>
      </c>
      <c r="ED917" s="34" t="e">
        <f t="shared" si="1398"/>
        <v>#REF!</v>
      </c>
      <c r="EE917" s="59" t="e">
        <f t="shared" si="1399"/>
        <v>#REF!</v>
      </c>
      <c r="EF917" s="59" t="e">
        <f t="shared" si="1400"/>
        <v>#REF!</v>
      </c>
      <c r="EG917" s="59" t="e">
        <f t="shared" si="1401"/>
        <v>#REF!</v>
      </c>
      <c r="EH917" s="59" t="e">
        <f t="shared" si="1402"/>
        <v>#REF!</v>
      </c>
      <c r="EI917" s="14" t="e">
        <f t="shared" si="1403"/>
        <v>#REF!</v>
      </c>
      <c r="EJ917" s="14" t="e">
        <f t="shared" si="1404"/>
        <v>#REF!</v>
      </c>
      <c r="EK917" s="14" t="e">
        <f t="shared" si="1405"/>
        <v>#REF!</v>
      </c>
      <c r="EL917" s="14" t="e">
        <f t="shared" si="1406"/>
        <v>#REF!</v>
      </c>
      <c r="EM917" t="e">
        <f t="shared" si="1407"/>
        <v>#REF!</v>
      </c>
      <c r="EN917" s="34" t="e">
        <f t="shared" si="1408"/>
        <v>#REF!</v>
      </c>
      <c r="EO917" s="34" t="e">
        <f t="shared" si="1409"/>
        <v>#REF!</v>
      </c>
      <c r="EP917" s="34" t="e">
        <f t="shared" si="1410"/>
        <v>#REF!</v>
      </c>
      <c r="EQ917" s="34" t="e">
        <f t="shared" si="1411"/>
        <v>#REF!</v>
      </c>
      <c r="ER917" s="59" t="e">
        <f t="shared" si="1412"/>
        <v>#REF!</v>
      </c>
      <c r="ES917" s="59" t="e">
        <f t="shared" si="1413"/>
        <v>#REF!</v>
      </c>
      <c r="ET917" s="59" t="e">
        <f t="shared" si="1414"/>
        <v>#REF!</v>
      </c>
      <c r="EU917" s="59" t="e">
        <f t="shared" si="1415"/>
        <v>#REF!</v>
      </c>
      <c r="EV917" s="14" t="e">
        <f t="shared" si="1416"/>
        <v>#REF!</v>
      </c>
      <c r="EW917" s="14" t="e">
        <f t="shared" si="1417"/>
        <v>#REF!</v>
      </c>
      <c r="EX917" s="14" t="e">
        <f t="shared" si="1418"/>
        <v>#REF!</v>
      </c>
      <c r="EY917" s="14" t="e">
        <f t="shared" si="1419"/>
        <v>#REF!</v>
      </c>
    </row>
    <row r="918" spans="1:155" x14ac:dyDescent="0.2">
      <c r="A918" s="17">
        <v>30076564</v>
      </c>
      <c r="B918" t="s">
        <v>62</v>
      </c>
      <c r="C918" t="s">
        <v>1940</v>
      </c>
      <c r="D918" t="s">
        <v>1941</v>
      </c>
      <c r="E918" t="s">
        <v>1942</v>
      </c>
      <c r="F918" t="s">
        <v>41</v>
      </c>
      <c r="G918" t="s">
        <v>42</v>
      </c>
      <c r="H918" t="s">
        <v>1943</v>
      </c>
      <c r="I918" t="s">
        <v>68</v>
      </c>
      <c r="J918" s="19" t="s">
        <v>69</v>
      </c>
      <c r="K918" t="s">
        <v>70</v>
      </c>
      <c r="L918">
        <v>1962</v>
      </c>
      <c r="M918">
        <f t="shared" si="1328"/>
        <v>1962</v>
      </c>
      <c r="N918">
        <v>57</v>
      </c>
      <c r="O918" s="19">
        <f t="shared" si="1329"/>
        <v>57</v>
      </c>
      <c r="P918" t="s">
        <v>80</v>
      </c>
      <c r="Q918" s="19" t="str">
        <f t="shared" si="1331"/>
        <v>50-60</v>
      </c>
      <c r="R918" s="23">
        <v>348.5</v>
      </c>
      <c r="S918" s="15">
        <f t="shared" si="1332"/>
        <v>0.34849999999999998</v>
      </c>
      <c r="T918">
        <v>30360980</v>
      </c>
      <c r="U918" t="s">
        <v>45</v>
      </c>
      <c r="V918" t="s">
        <v>46</v>
      </c>
      <c r="W918" t="s">
        <v>47</v>
      </c>
      <c r="X918" t="s">
        <v>48</v>
      </c>
      <c r="Y918" t="s">
        <v>350</v>
      </c>
      <c r="Z918" t="s">
        <v>1944</v>
      </c>
      <c r="AA918" t="s">
        <v>1945</v>
      </c>
      <c r="AB918" t="s">
        <v>320</v>
      </c>
      <c r="AC918">
        <v>1962</v>
      </c>
      <c r="AD918">
        <v>57</v>
      </c>
      <c r="AE918" t="str">
        <f t="shared" si="1333"/>
        <v>&lt;60</v>
      </c>
      <c r="AF918">
        <v>-38.083483100000002</v>
      </c>
      <c r="AG918">
        <v>145.77771770999999</v>
      </c>
      <c r="AH918" t="s">
        <v>92</v>
      </c>
      <c r="AI918" t="s">
        <v>76</v>
      </c>
      <c r="AJ918" s="33" t="s">
        <v>314</v>
      </c>
      <c r="AL918">
        <v>1</v>
      </c>
      <c r="AM918" t="s">
        <v>86</v>
      </c>
      <c r="AN918">
        <v>220</v>
      </c>
      <c r="AO918" s="69">
        <v>2</v>
      </c>
      <c r="AP918">
        <v>2</v>
      </c>
      <c r="AQ918">
        <v>0</v>
      </c>
      <c r="AR918">
        <v>1</v>
      </c>
      <c r="AS918" s="82" t="str">
        <f t="shared" si="1334"/>
        <v>Gw-0-1</v>
      </c>
      <c r="AT918" s="14">
        <f t="shared" si="1335"/>
        <v>36200</v>
      </c>
      <c r="AU918" s="81">
        <f>VLOOKUP(C918,Bushfire_Vlookup!$F$2:$H$12575,3,FALSE)</f>
        <v>1044.4466729999999</v>
      </c>
      <c r="AV918" s="14">
        <f>VLOOKUP(AS918,Safety_collateral_Vlookup!$J$3:$L$20,2,FALSE)</f>
        <v>11570.139925214824</v>
      </c>
      <c r="AW918" s="14">
        <f>VLOOKUP(AS918,Safety_collateral_Vlookup!$J$3:$L$20,3,FALSE)</f>
        <v>148000</v>
      </c>
      <c r="AX918" s="48">
        <f t="shared" si="1336"/>
        <v>210001.16390029519</v>
      </c>
      <c r="AY918" s="49">
        <f t="shared" si="1330"/>
        <v>26486</v>
      </c>
      <c r="AZ918" s="14">
        <v>76000</v>
      </c>
      <c r="BA918" s="16">
        <f t="shared" si="1337"/>
        <v>7.9287610020499582</v>
      </c>
      <c r="BB918" t="e">
        <f>IF(BA918&lt;=#REF!,#REF!,IF(BA918&lt;=#REF!,#REF!,IF(BA918&lt;=#REF!,#REF!,IF(BA918&lt;=#REF!,#REF!,#REF!))))</f>
        <v>#REF!</v>
      </c>
      <c r="BC918" s="51">
        <v>4</v>
      </c>
      <c r="BD918" s="21">
        <v>70</v>
      </c>
      <c r="BE918" s="21">
        <v>6.4399999999999999E-2</v>
      </c>
      <c r="BF918" s="26">
        <f t="shared" si="1338"/>
        <v>1727.5809431319799</v>
      </c>
      <c r="BG918" s="21">
        <v>7</v>
      </c>
      <c r="BH918" s="21">
        <f t="shared" si="1339"/>
        <v>10.5</v>
      </c>
      <c r="BI918" s="28">
        <f t="shared" si="1340"/>
        <v>1.1390624999999999E-6</v>
      </c>
      <c r="BJ918" s="27">
        <f t="shared" si="1341"/>
        <v>1.1390624999999999E-6</v>
      </c>
      <c r="BK918" s="28">
        <f t="shared" si="1342"/>
        <v>1.7463268216136603E-5</v>
      </c>
      <c r="BL918" s="35">
        <f t="shared" si="1343"/>
        <v>1.3846208000044244E-4</v>
      </c>
      <c r="BM918" s="21" t="str">
        <f t="shared" si="1344"/>
        <v>Cr1</v>
      </c>
      <c r="BN918" s="51">
        <v>1</v>
      </c>
      <c r="BO918" s="21">
        <v>0</v>
      </c>
      <c r="BP918" s="50" t="s">
        <v>5497</v>
      </c>
      <c r="BQ918" s="14">
        <v>36200</v>
      </c>
      <c r="BR918">
        <f>IFERROR(VLOOKUP(AO918,'Model Failure data- Lines'!$A$37:$E$41,3,FALSE),'Model Failure data- Lines'!$C$37)</f>
        <v>5.2310000000000009E-2</v>
      </c>
      <c r="BS918" s="14">
        <f t="shared" si="1345"/>
        <v>10985.160883624443</v>
      </c>
      <c r="BT918" s="34">
        <f t="shared" si="1327"/>
        <v>23624.198864799091</v>
      </c>
      <c r="BU918" s="34">
        <f t="shared" si="1346"/>
        <v>0.46499612310632593</v>
      </c>
      <c r="BV918" s="54">
        <f t="shared" si="1347"/>
        <v>-12639.037981174648</v>
      </c>
      <c r="BW918">
        <f>IFERROR(VLOOKUP(AO918,'Model Failure data- Lines'!$A$37:$E$41,4,FALSE),'Model Failure data- Lines'!$D$37)</f>
        <v>5.571000000000001E-2</v>
      </c>
      <c r="BX918" s="14">
        <f t="shared" si="1348"/>
        <v>11699.164840885447</v>
      </c>
      <c r="BY918" s="34">
        <f t="shared" si="1349"/>
        <v>21071.614135904805</v>
      </c>
      <c r="BZ918" s="71">
        <f t="shared" si="1350"/>
        <v>0.5552097131918694</v>
      </c>
      <c r="CA918" s="71">
        <f t="shared" si="1351"/>
        <v>-9372.449295019358</v>
      </c>
      <c r="CB918" s="56">
        <v>2</v>
      </c>
      <c r="CC918">
        <f>IFERROR(VLOOKUP(AO918,'Model Failure data- Lines'!$A$37:$E$41,5,FALSE),'Model Failure data- Lines'!$E$37)</f>
        <v>6.1850000000000002E-2</v>
      </c>
      <c r="CD918" s="14">
        <f t="shared" si="1352"/>
        <v>12988.571987233257</v>
      </c>
      <c r="CE918" s="34">
        <f t="shared" si="1353"/>
        <v>16764.061099919316</v>
      </c>
      <c r="CF918" s="34">
        <f t="shared" si="1354"/>
        <v>0.77478672439912366</v>
      </c>
      <c r="CG918" s="54">
        <f t="shared" si="1355"/>
        <v>-3775.4891126860584</v>
      </c>
      <c r="CH918" t="e">
        <f>IFERROR(VLOOKUP(AO918,'Model Failure data- Lines'!#REF!,3,FALSE),'Model Failure data- Lines'!#REF!)</f>
        <v>#REF!</v>
      </c>
      <c r="CI918" s="14" t="e">
        <f t="shared" si="1356"/>
        <v>#REF!</v>
      </c>
      <c r="CJ918" s="34">
        <f t="shared" si="1357"/>
        <v>22659.702829676778</v>
      </c>
      <c r="CK918" s="34" t="e">
        <f t="shared" si="1358"/>
        <v>#REF!</v>
      </c>
      <c r="CL918" s="54" t="e">
        <f t="shared" si="1359"/>
        <v>#REF!</v>
      </c>
      <c r="CM918" t="e">
        <f>IFERROR(VLOOKUP(AO918,'Model Failure data- Lines'!#REF!,4,FALSE),'Model Failure data- Lines'!#REF!)</f>
        <v>#REF!</v>
      </c>
      <c r="CN918" s="14" t="e">
        <f t="shared" si="1360"/>
        <v>#REF!</v>
      </c>
      <c r="CO918" s="34">
        <f t="shared" si="1361"/>
        <v>19386.171272719999</v>
      </c>
      <c r="CP918" s="34" t="e">
        <f t="shared" si="1362"/>
        <v>#REF!</v>
      </c>
      <c r="CQ918" s="54" t="e">
        <f t="shared" si="1363"/>
        <v>#REF!</v>
      </c>
      <c r="CR918" t="e">
        <f>IFERROR(VLOOKUP(AO918,'Model Failure data- Lines'!#REF!,5,FALSE),'Model Failure data- Lines'!#REF!)</f>
        <v>#REF!</v>
      </c>
      <c r="CS918" s="14" t="e">
        <f t="shared" si="1364"/>
        <v>#REF!</v>
      </c>
      <c r="CT918" s="34">
        <f t="shared" si="1365"/>
        <v>14189.520373602436</v>
      </c>
      <c r="CU918" s="34" t="e">
        <f t="shared" si="1366"/>
        <v>#REF!</v>
      </c>
      <c r="CV918" s="54" t="e">
        <f t="shared" si="1367"/>
        <v>#REF!</v>
      </c>
      <c r="CW918" t="s">
        <v>320</v>
      </c>
      <c r="CZ918">
        <f t="shared" si="1368"/>
        <v>-9372.4492950193562</v>
      </c>
      <c r="DA918" s="34">
        <f t="shared" si="1369"/>
        <v>2151.8210340000005</v>
      </c>
      <c r="DB918" s="34">
        <f t="shared" si="1370"/>
        <v>62.084594471069614</v>
      </c>
      <c r="DC918" s="34">
        <f t="shared" si="1371"/>
        <v>687.75885241437697</v>
      </c>
      <c r="DD918" s="9">
        <f t="shared" si="1372"/>
        <v>8797.5003600000018</v>
      </c>
      <c r="DE918" s="59">
        <f t="shared" si="1373"/>
        <v>0.1839294567830998</v>
      </c>
      <c r="DF918" s="59">
        <f t="shared" si="1374"/>
        <v>5.3067543978951885E-3</v>
      </c>
      <c r="DG918" s="59">
        <f t="shared" si="1375"/>
        <v>5.8787004180917597E-2</v>
      </c>
      <c r="DH918" s="59">
        <f t="shared" si="1376"/>
        <v>0.75197678463808759</v>
      </c>
      <c r="DI918" s="14">
        <f t="shared" si="1377"/>
        <v>-1723.8695075600569</v>
      </c>
      <c r="DJ918" s="14">
        <f t="shared" si="1378"/>
        <v>-49.737286515393627</v>
      </c>
      <c r="DK918" s="14">
        <f t="shared" si="1379"/>
        <v>-550.97821589174123</v>
      </c>
      <c r="DL918" s="14">
        <f t="shared" si="1380"/>
        <v>-7047.8642850521665</v>
      </c>
      <c r="DM918">
        <f t="shared" si="1381"/>
        <v>-3775.4891126860593</v>
      </c>
      <c r="DN918" s="34">
        <f t="shared" si="1382"/>
        <v>2388.98099</v>
      </c>
      <c r="DO918" s="34">
        <f t="shared" si="1383"/>
        <v>68.927161515628342</v>
      </c>
      <c r="DP918" s="34">
        <f t="shared" si="1384"/>
        <v>763.55923571763083</v>
      </c>
      <c r="DQ918" s="9">
        <f t="shared" si="1385"/>
        <v>9767.1045999999988</v>
      </c>
      <c r="DR918" s="59">
        <f t="shared" si="1386"/>
        <v>0.1839294567830998</v>
      </c>
      <c r="DS918" s="59">
        <f t="shared" si="1387"/>
        <v>5.3067543978951885E-3</v>
      </c>
      <c r="DT918" s="59">
        <f t="shared" si="1388"/>
        <v>5.8787004180917611E-2</v>
      </c>
      <c r="DU918" s="59">
        <f t="shared" si="1389"/>
        <v>0.75197678463808748</v>
      </c>
      <c r="DV918" s="14">
        <f t="shared" si="1390"/>
        <v>-694.42366158685434</v>
      </c>
      <c r="DW918" s="14">
        <f t="shared" si="1391"/>
        <v>-20.035593452952149</v>
      </c>
      <c r="DX918" s="14">
        <f t="shared" si="1392"/>
        <v>-221.94969425248428</v>
      </c>
      <c r="DY918" s="14">
        <f t="shared" si="1393"/>
        <v>-2839.0801633937685</v>
      </c>
      <c r="DZ918" s="34" t="e">
        <f t="shared" si="1394"/>
        <v>#REF!</v>
      </c>
      <c r="EA918" s="34" t="e">
        <f t="shared" si="1395"/>
        <v>#REF!</v>
      </c>
      <c r="EB918" s="34" t="e">
        <f t="shared" si="1396"/>
        <v>#REF!</v>
      </c>
      <c r="EC918" s="34" t="e">
        <f t="shared" si="1397"/>
        <v>#REF!</v>
      </c>
      <c r="ED918" s="34" t="e">
        <f t="shared" si="1398"/>
        <v>#REF!</v>
      </c>
      <c r="EE918" s="59" t="e">
        <f t="shared" si="1399"/>
        <v>#REF!</v>
      </c>
      <c r="EF918" s="59" t="e">
        <f t="shared" si="1400"/>
        <v>#REF!</v>
      </c>
      <c r="EG918" s="59" t="e">
        <f t="shared" si="1401"/>
        <v>#REF!</v>
      </c>
      <c r="EH918" s="59" t="e">
        <f t="shared" si="1402"/>
        <v>#REF!</v>
      </c>
      <c r="EI918" s="14" t="e">
        <f t="shared" si="1403"/>
        <v>#REF!</v>
      </c>
      <c r="EJ918" s="14" t="e">
        <f t="shared" si="1404"/>
        <v>#REF!</v>
      </c>
      <c r="EK918" s="14" t="e">
        <f t="shared" si="1405"/>
        <v>#REF!</v>
      </c>
      <c r="EL918" s="14" t="e">
        <f t="shared" si="1406"/>
        <v>#REF!</v>
      </c>
      <c r="EM918" t="e">
        <f t="shared" si="1407"/>
        <v>#REF!</v>
      </c>
      <c r="EN918" s="34" t="e">
        <f t="shared" si="1408"/>
        <v>#REF!</v>
      </c>
      <c r="EO918" s="34" t="e">
        <f t="shared" si="1409"/>
        <v>#REF!</v>
      </c>
      <c r="EP918" s="34" t="e">
        <f t="shared" si="1410"/>
        <v>#REF!</v>
      </c>
      <c r="EQ918" s="34" t="e">
        <f t="shared" si="1411"/>
        <v>#REF!</v>
      </c>
      <c r="ER918" s="59" t="e">
        <f t="shared" si="1412"/>
        <v>#REF!</v>
      </c>
      <c r="ES918" s="59" t="e">
        <f t="shared" si="1413"/>
        <v>#REF!</v>
      </c>
      <c r="ET918" s="59" t="e">
        <f t="shared" si="1414"/>
        <v>#REF!</v>
      </c>
      <c r="EU918" s="59" t="e">
        <f t="shared" si="1415"/>
        <v>#REF!</v>
      </c>
      <c r="EV918" s="14" t="e">
        <f t="shared" si="1416"/>
        <v>#REF!</v>
      </c>
      <c r="EW918" s="14" t="e">
        <f t="shared" si="1417"/>
        <v>#REF!</v>
      </c>
      <c r="EX918" s="14" t="e">
        <f t="shared" si="1418"/>
        <v>#REF!</v>
      </c>
      <c r="EY918" s="14" t="e">
        <f t="shared" si="1419"/>
        <v>#REF!</v>
      </c>
    </row>
    <row r="919" spans="1:155" x14ac:dyDescent="0.2">
      <c r="A919" s="17">
        <v>30360520</v>
      </c>
      <c r="B919" t="s">
        <v>62</v>
      </c>
      <c r="C919" t="s">
        <v>4961</v>
      </c>
      <c r="D919" t="s">
        <v>4962</v>
      </c>
      <c r="E919" t="s">
        <v>2704</v>
      </c>
      <c r="F919" t="s">
        <v>41</v>
      </c>
      <c r="G919" t="s">
        <v>42</v>
      </c>
      <c r="H919" t="s">
        <v>4963</v>
      </c>
      <c r="I919" t="s">
        <v>68</v>
      </c>
      <c r="J919" s="19" t="s">
        <v>69</v>
      </c>
      <c r="K919" t="s">
        <v>70</v>
      </c>
      <c r="L919">
        <v>1962</v>
      </c>
      <c r="M919">
        <f t="shared" si="1328"/>
        <v>1962</v>
      </c>
      <c r="N919">
        <v>57</v>
      </c>
      <c r="O919" s="19">
        <f t="shared" si="1329"/>
        <v>57</v>
      </c>
      <c r="P919" t="s">
        <v>80</v>
      </c>
      <c r="Q919" s="19" t="str">
        <f t="shared" si="1331"/>
        <v>50-60</v>
      </c>
      <c r="R919" s="23">
        <v>304.60000000000002</v>
      </c>
      <c r="S919" s="15">
        <f t="shared" si="1332"/>
        <v>0.30460000000000004</v>
      </c>
      <c r="T919">
        <v>30167470</v>
      </c>
      <c r="U919" t="s">
        <v>45</v>
      </c>
      <c r="V919" t="s">
        <v>46</v>
      </c>
      <c r="W919" t="s">
        <v>47</v>
      </c>
      <c r="X919" t="s">
        <v>48</v>
      </c>
      <c r="Y919" t="s">
        <v>350</v>
      </c>
      <c r="Z919" t="s">
        <v>4964</v>
      </c>
      <c r="AA919" t="s">
        <v>4965</v>
      </c>
      <c r="AB919" t="s">
        <v>430</v>
      </c>
      <c r="AC919">
        <v>1962</v>
      </c>
      <c r="AD919">
        <v>57</v>
      </c>
      <c r="AE919" t="str">
        <f t="shared" si="1333"/>
        <v>&lt;60</v>
      </c>
      <c r="AF919">
        <v>-38.080300940000001</v>
      </c>
      <c r="AG919">
        <v>145.76335906</v>
      </c>
      <c r="AH919" t="s">
        <v>92</v>
      </c>
      <c r="AI919" t="s">
        <v>76</v>
      </c>
      <c r="AJ919" s="33" t="s">
        <v>314</v>
      </c>
      <c r="AL919">
        <v>1</v>
      </c>
      <c r="AM919" t="s">
        <v>86</v>
      </c>
      <c r="AN919">
        <v>220</v>
      </c>
      <c r="AO919" s="69">
        <v>2</v>
      </c>
      <c r="AP919">
        <v>2</v>
      </c>
      <c r="AQ919">
        <v>0</v>
      </c>
      <c r="AR919">
        <v>0</v>
      </c>
      <c r="AS919" s="82" t="str">
        <f t="shared" si="1334"/>
        <v>Gw-0-0</v>
      </c>
      <c r="AT919" s="14">
        <f t="shared" si="1335"/>
        <v>36200</v>
      </c>
      <c r="AU919" s="81">
        <f>VLOOKUP(C919,Bushfire_Vlookup!$F$2:$H$12575,3,FALSE)</f>
        <v>1000.517219</v>
      </c>
      <c r="AV919" s="14">
        <f>VLOOKUP(AS919,Safety_collateral_Vlookup!$J$3:$L$20,2,FALSE)</f>
        <v>3720.1399252148244</v>
      </c>
      <c r="AW919" s="14">
        <f>VLOOKUP(AS919,Safety_collateral_Vlookup!$J$3:$L$20,3,FALSE)</f>
        <v>25000</v>
      </c>
      <c r="AX919" s="48">
        <f t="shared" si="1336"/>
        <v>70337.341172877219</v>
      </c>
      <c r="AY919" s="49">
        <f t="shared" si="1330"/>
        <v>23149.600000000002</v>
      </c>
      <c r="AZ919" s="14">
        <v>76000</v>
      </c>
      <c r="BA919" s="16">
        <f t="shared" si="1337"/>
        <v>3.0383825713134227</v>
      </c>
      <c r="BB919" t="e">
        <f>IF(BA919&lt;=#REF!,#REF!,IF(BA919&lt;=#REF!,#REF!,IF(BA919&lt;=#REF!,#REF!,IF(BA919&lt;=#REF!,#REF!,#REF!))))</f>
        <v>#REF!</v>
      </c>
      <c r="BC919" s="51">
        <v>4</v>
      </c>
      <c r="BD919" s="21">
        <v>70</v>
      </c>
      <c r="BE919" s="21">
        <v>6.4399999999999999E-2</v>
      </c>
      <c r="BF919" s="26">
        <f t="shared" si="1338"/>
        <v>1509.9602733945515</v>
      </c>
      <c r="BG919" s="21">
        <v>7</v>
      </c>
      <c r="BH919" s="21">
        <f t="shared" si="1339"/>
        <v>10.5</v>
      </c>
      <c r="BI919" s="28">
        <f t="shared" si="1340"/>
        <v>1.1390624999999999E-6</v>
      </c>
      <c r="BJ919" s="27">
        <f t="shared" si="1341"/>
        <v>1.1390624999999999E-6</v>
      </c>
      <c r="BK919" s="28">
        <f t="shared" si="1342"/>
        <v>1.7463268216136599E-5</v>
      </c>
      <c r="BL919" s="35">
        <f t="shared" si="1343"/>
        <v>5.3060089786081094E-5</v>
      </c>
      <c r="BM919" s="21" t="str">
        <f t="shared" si="1344"/>
        <v>Cr1</v>
      </c>
      <c r="BN919" s="51">
        <v>1</v>
      </c>
      <c r="BO919" s="21">
        <v>0</v>
      </c>
      <c r="BP919" s="50" t="s">
        <v>5497</v>
      </c>
      <c r="BQ919" s="14">
        <v>36200</v>
      </c>
      <c r="BR919">
        <f>IFERROR(VLOOKUP(AO919,'Model Failure data- Lines'!$A$37:$E$41,3,FALSE),'Model Failure data- Lines'!$C$37)</f>
        <v>5.2310000000000009E-2</v>
      </c>
      <c r="BS919" s="14">
        <f t="shared" si="1345"/>
        <v>3679.3463167532082</v>
      </c>
      <c r="BT919" s="34">
        <f t="shared" si="1327"/>
        <v>20648.295478386812</v>
      </c>
      <c r="BU919" s="34">
        <f t="shared" si="1346"/>
        <v>0.1781912856005228</v>
      </c>
      <c r="BV919" s="54">
        <f t="shared" si="1347"/>
        <v>-16968.949161633602</v>
      </c>
      <c r="BW919">
        <f>IFERROR(VLOOKUP(AO919,'Model Failure data- Lines'!$A$37:$E$41,4,FALSE),'Model Failure data- Lines'!$D$37)</f>
        <v>5.571000000000001E-2</v>
      </c>
      <c r="BX919" s="14">
        <f t="shared" si="1348"/>
        <v>3918.4932767409905</v>
      </c>
      <c r="BY919" s="34">
        <f t="shared" si="1349"/>
        <v>18417.255855944342</v>
      </c>
      <c r="BZ919" s="71">
        <f t="shared" si="1350"/>
        <v>0.21276205898373618</v>
      </c>
      <c r="CA919" s="71">
        <f t="shared" si="1351"/>
        <v>-14498.762579203352</v>
      </c>
      <c r="CB919" s="57">
        <v>2</v>
      </c>
      <c r="CC919">
        <f>IFERROR(VLOOKUP(AO919,'Model Failure data- Lines'!$A$37:$E$41,5,FALSE),'Model Failure data- Lines'!$E$37)</f>
        <v>6.1850000000000002E-2</v>
      </c>
      <c r="CD919" s="14">
        <f t="shared" si="1352"/>
        <v>4350.364551542456</v>
      </c>
      <c r="CE919" s="34">
        <f t="shared" si="1353"/>
        <v>14652.318539556456</v>
      </c>
      <c r="CF919" s="34">
        <f t="shared" si="1354"/>
        <v>0.29690622271129979</v>
      </c>
      <c r="CG919" s="54">
        <f t="shared" si="1355"/>
        <v>-10301.953988014</v>
      </c>
      <c r="CH919" t="e">
        <f>IFERROR(VLOOKUP(AO919,'Model Failure data- Lines'!#REF!,3,FALSE),'Model Failure data- Lines'!#REF!)</f>
        <v>#REF!</v>
      </c>
      <c r="CI919" s="14" t="e">
        <f t="shared" si="1356"/>
        <v>#REF!</v>
      </c>
      <c r="CJ919" s="34">
        <f t="shared" si="1357"/>
        <v>19805.295500486507</v>
      </c>
      <c r="CK919" s="34" t="e">
        <f t="shared" si="1358"/>
        <v>#REF!</v>
      </c>
      <c r="CL919" s="54" t="e">
        <f t="shared" si="1359"/>
        <v>#REF!</v>
      </c>
      <c r="CM919" t="e">
        <f>IFERROR(VLOOKUP(AO919,'Model Failure data- Lines'!#REF!,4,FALSE),'Model Failure data- Lines'!#REF!)</f>
        <v>#REF!</v>
      </c>
      <c r="CN919" s="14" t="e">
        <f t="shared" si="1360"/>
        <v>#REF!</v>
      </c>
      <c r="CO919" s="34">
        <f t="shared" si="1361"/>
        <v>16944.125594463447</v>
      </c>
      <c r="CP919" s="34" t="e">
        <f t="shared" si="1362"/>
        <v>#REF!</v>
      </c>
      <c r="CQ919" s="54" t="e">
        <f t="shared" si="1363"/>
        <v>#REF!</v>
      </c>
      <c r="CR919" t="e">
        <f>IFERROR(VLOOKUP(AO919,'Model Failure data- Lines'!#REF!,5,FALSE),'Model Failure data- Lines'!#REF!)</f>
        <v>#REF!</v>
      </c>
      <c r="CS919" s="14" t="e">
        <f t="shared" si="1364"/>
        <v>#REF!</v>
      </c>
      <c r="CT919" s="34">
        <f t="shared" si="1365"/>
        <v>12402.088682350939</v>
      </c>
      <c r="CU919" s="34" t="e">
        <f t="shared" si="1366"/>
        <v>#REF!</v>
      </c>
      <c r="CV919" s="54" t="e">
        <f t="shared" si="1367"/>
        <v>#REF!</v>
      </c>
      <c r="CW919" t="s">
        <v>430</v>
      </c>
      <c r="CZ919">
        <f t="shared" si="1368"/>
        <v>-14498.76257920335</v>
      </c>
      <c r="DA919" s="34">
        <f t="shared" si="1369"/>
        <v>2151.8210340000005</v>
      </c>
      <c r="DB919" s="34">
        <f t="shared" si="1370"/>
        <v>59.473314826612835</v>
      </c>
      <c r="DC919" s="34">
        <f t="shared" si="1371"/>
        <v>221.13467791437699</v>
      </c>
      <c r="DD919" s="9">
        <f t="shared" si="1372"/>
        <v>1486.0642500000001</v>
      </c>
      <c r="DE919" s="59">
        <f t="shared" si="1373"/>
        <v>0.54914501111245217</v>
      </c>
      <c r="DF919" s="59">
        <f t="shared" si="1374"/>
        <v>1.5177597771987699E-2</v>
      </c>
      <c r="DG919" s="59">
        <f t="shared" si="1375"/>
        <v>5.6433598910827949E-2</v>
      </c>
      <c r="DH919" s="59">
        <f t="shared" si="1376"/>
        <v>0.37924379220473214</v>
      </c>
      <c r="DI919" s="14">
        <f t="shared" si="1377"/>
        <v>-7961.9231376734297</v>
      </c>
      <c r="DJ919" s="14">
        <f t="shared" si="1378"/>
        <v>-220.0563866186954</v>
      </c>
      <c r="DK919" s="14">
        <f t="shared" si="1379"/>
        <v>-818.2173520980831</v>
      </c>
      <c r="DL919" s="14">
        <f t="shared" si="1380"/>
        <v>-5498.5657028131418</v>
      </c>
      <c r="DM919">
        <f t="shared" si="1381"/>
        <v>-10301.953988014</v>
      </c>
      <c r="DN919" s="34">
        <f t="shared" si="1382"/>
        <v>2388.98099</v>
      </c>
      <c r="DO919" s="34">
        <f t="shared" si="1383"/>
        <v>66.028083324825047</v>
      </c>
      <c r="DP919" s="34">
        <f t="shared" si="1384"/>
        <v>245.50672821763084</v>
      </c>
      <c r="DQ919" s="9">
        <f t="shared" si="1385"/>
        <v>1649.8487499999999</v>
      </c>
      <c r="DR919" s="59">
        <f t="shared" si="1386"/>
        <v>0.54914501111245217</v>
      </c>
      <c r="DS919" s="59">
        <f t="shared" si="1387"/>
        <v>1.5177597771987699E-2</v>
      </c>
      <c r="DT919" s="59">
        <f t="shared" si="1388"/>
        <v>5.6433598910827942E-2</v>
      </c>
      <c r="DU919" s="59">
        <f t="shared" si="1389"/>
        <v>0.37924379220473214</v>
      </c>
      <c r="DV919" s="14">
        <f t="shared" si="1390"/>
        <v>-5657.2666372279191</v>
      </c>
      <c r="DW919" s="14">
        <f t="shared" si="1391"/>
        <v>-156.35891389560109</v>
      </c>
      <c r="DX919" s="14">
        <f t="shared" si="1392"/>
        <v>-581.37633935738654</v>
      </c>
      <c r="DY919" s="14">
        <f t="shared" si="1393"/>
        <v>-3906.9520975330934</v>
      </c>
      <c r="DZ919" s="34" t="e">
        <f t="shared" si="1394"/>
        <v>#REF!</v>
      </c>
      <c r="EA919" s="34" t="e">
        <f t="shared" si="1395"/>
        <v>#REF!</v>
      </c>
      <c r="EB919" s="34" t="e">
        <f t="shared" si="1396"/>
        <v>#REF!</v>
      </c>
      <c r="EC919" s="34" t="e">
        <f t="shared" si="1397"/>
        <v>#REF!</v>
      </c>
      <c r="ED919" s="34" t="e">
        <f t="shared" si="1398"/>
        <v>#REF!</v>
      </c>
      <c r="EE919" s="59" t="e">
        <f t="shared" si="1399"/>
        <v>#REF!</v>
      </c>
      <c r="EF919" s="59" t="e">
        <f t="shared" si="1400"/>
        <v>#REF!</v>
      </c>
      <c r="EG919" s="59" t="e">
        <f t="shared" si="1401"/>
        <v>#REF!</v>
      </c>
      <c r="EH919" s="59" t="e">
        <f t="shared" si="1402"/>
        <v>#REF!</v>
      </c>
      <c r="EI919" s="14" t="e">
        <f t="shared" si="1403"/>
        <v>#REF!</v>
      </c>
      <c r="EJ919" s="14" t="e">
        <f t="shared" si="1404"/>
        <v>#REF!</v>
      </c>
      <c r="EK919" s="14" t="e">
        <f t="shared" si="1405"/>
        <v>#REF!</v>
      </c>
      <c r="EL919" s="14" t="e">
        <f t="shared" si="1406"/>
        <v>#REF!</v>
      </c>
      <c r="EM919" t="e">
        <f t="shared" si="1407"/>
        <v>#REF!</v>
      </c>
      <c r="EN919" s="34" t="e">
        <f t="shared" si="1408"/>
        <v>#REF!</v>
      </c>
      <c r="EO919" s="34" t="e">
        <f t="shared" si="1409"/>
        <v>#REF!</v>
      </c>
      <c r="EP919" s="34" t="e">
        <f t="shared" si="1410"/>
        <v>#REF!</v>
      </c>
      <c r="EQ919" s="34" t="e">
        <f t="shared" si="1411"/>
        <v>#REF!</v>
      </c>
      <c r="ER919" s="59" t="e">
        <f t="shared" si="1412"/>
        <v>#REF!</v>
      </c>
      <c r="ES919" s="59" t="e">
        <f t="shared" si="1413"/>
        <v>#REF!</v>
      </c>
      <c r="ET919" s="59" t="e">
        <f t="shared" si="1414"/>
        <v>#REF!</v>
      </c>
      <c r="EU919" s="59" t="e">
        <f t="shared" si="1415"/>
        <v>#REF!</v>
      </c>
      <c r="EV919" s="14" t="e">
        <f t="shared" si="1416"/>
        <v>#REF!</v>
      </c>
      <c r="EW919" s="14" t="e">
        <f t="shared" si="1417"/>
        <v>#REF!</v>
      </c>
      <c r="EX919" s="14" t="e">
        <f t="shared" si="1418"/>
        <v>#REF!</v>
      </c>
      <c r="EY919" s="14" t="e">
        <f t="shared" si="1419"/>
        <v>#REF!</v>
      </c>
    </row>
    <row r="920" spans="1:155" x14ac:dyDescent="0.2">
      <c r="A920" s="17">
        <v>30197017</v>
      </c>
      <c r="B920" t="s">
        <v>62</v>
      </c>
      <c r="C920" t="s">
        <v>3525</v>
      </c>
      <c r="D920" t="s">
        <v>3526</v>
      </c>
      <c r="E920" t="s">
        <v>3484</v>
      </c>
      <c r="F920" t="s">
        <v>41</v>
      </c>
      <c r="G920" t="s">
        <v>42</v>
      </c>
      <c r="H920" t="s">
        <v>3527</v>
      </c>
      <c r="I920" t="s">
        <v>68</v>
      </c>
      <c r="J920" s="19" t="s">
        <v>69</v>
      </c>
      <c r="K920" t="s">
        <v>70</v>
      </c>
      <c r="L920">
        <v>1962</v>
      </c>
      <c r="M920">
        <f t="shared" si="1328"/>
        <v>1962</v>
      </c>
      <c r="N920">
        <v>57</v>
      </c>
      <c r="O920" s="19">
        <f t="shared" si="1329"/>
        <v>57</v>
      </c>
      <c r="P920" t="s">
        <v>80</v>
      </c>
      <c r="Q920" s="19" t="str">
        <f t="shared" si="1331"/>
        <v>50-60</v>
      </c>
      <c r="R920" s="23">
        <v>320.2</v>
      </c>
      <c r="S920" s="15">
        <f t="shared" si="1332"/>
        <v>0.32019999999999998</v>
      </c>
      <c r="T920">
        <v>30374135</v>
      </c>
      <c r="U920" t="s">
        <v>45</v>
      </c>
      <c r="V920" t="s">
        <v>46</v>
      </c>
      <c r="W920" t="s">
        <v>47</v>
      </c>
      <c r="X920" t="s">
        <v>48</v>
      </c>
      <c r="Y920" t="s">
        <v>340</v>
      </c>
      <c r="Z920" t="s">
        <v>3528</v>
      </c>
      <c r="AA920" t="s">
        <v>3529</v>
      </c>
      <c r="AB920" t="s">
        <v>1156</v>
      </c>
      <c r="AC920">
        <v>1962</v>
      </c>
      <c r="AD920">
        <v>57</v>
      </c>
      <c r="AE920" t="str">
        <f t="shared" si="1333"/>
        <v>&lt;60</v>
      </c>
      <c r="AF920">
        <v>-38.079401660000002</v>
      </c>
      <c r="AG920">
        <v>145.76007121000001</v>
      </c>
      <c r="AH920" t="s">
        <v>92</v>
      </c>
      <c r="AI920" t="s">
        <v>76</v>
      </c>
      <c r="AJ920" s="33" t="s">
        <v>314</v>
      </c>
      <c r="AL920">
        <v>1</v>
      </c>
      <c r="AM920" t="s">
        <v>86</v>
      </c>
      <c r="AN920">
        <v>220</v>
      </c>
      <c r="AO920" s="69">
        <v>2</v>
      </c>
      <c r="AP920">
        <v>2</v>
      </c>
      <c r="AQ920">
        <v>0</v>
      </c>
      <c r="AR920">
        <v>0</v>
      </c>
      <c r="AS920" s="82" t="str">
        <f t="shared" si="1334"/>
        <v>Gw-0-0</v>
      </c>
      <c r="AT920" s="14">
        <f t="shared" si="1335"/>
        <v>36200</v>
      </c>
      <c r="AU920" s="81">
        <f>VLOOKUP(C920,Bushfire_Vlookup!$F$2:$H$12575,3,FALSE)</f>
        <v>1459.611269</v>
      </c>
      <c r="AV920" s="14">
        <f>VLOOKUP(AS920,Safety_collateral_Vlookup!$J$3:$L$20,2,FALSE)</f>
        <v>3720.1399252148244</v>
      </c>
      <c r="AW920" s="14">
        <f>VLOOKUP(AS920,Safety_collateral_Vlookup!$J$3:$L$20,3,FALSE)</f>
        <v>25000</v>
      </c>
      <c r="AX920" s="48">
        <f t="shared" si="1336"/>
        <v>70827.19452422722</v>
      </c>
      <c r="AY920" s="49">
        <f t="shared" si="1330"/>
        <v>24335.199999999997</v>
      </c>
      <c r="AZ920" s="14">
        <v>76000</v>
      </c>
      <c r="BA920" s="16">
        <f t="shared" si="1337"/>
        <v>2.9104833543273623</v>
      </c>
      <c r="BB920" t="e">
        <f>IF(BA920&lt;=#REF!,#REF!,IF(BA920&lt;=#REF!,#REF!,IF(BA920&lt;=#REF!,#REF!,IF(BA920&lt;=#REF!,#REF!,#REF!))))</f>
        <v>#REF!</v>
      </c>
      <c r="BC920" s="51">
        <v>3</v>
      </c>
      <c r="BD920" s="21">
        <v>70</v>
      </c>
      <c r="BE920" s="21">
        <v>6.4399999999999999E-2</v>
      </c>
      <c r="BF920" s="26">
        <f t="shared" si="1338"/>
        <v>1587.2924476064845</v>
      </c>
      <c r="BG920" s="21">
        <v>7</v>
      </c>
      <c r="BH920" s="21">
        <f t="shared" si="1339"/>
        <v>10.5</v>
      </c>
      <c r="BI920" s="28">
        <f t="shared" si="1340"/>
        <v>1.1390624999999999E-6</v>
      </c>
      <c r="BJ920" s="27">
        <f t="shared" si="1341"/>
        <v>1.1390624999999999E-6</v>
      </c>
      <c r="BK920" s="28">
        <f t="shared" si="1342"/>
        <v>1.7463268216136603E-5</v>
      </c>
      <c r="BL920" s="35">
        <f t="shared" si="1343"/>
        <v>5.0826551455219675E-5</v>
      </c>
      <c r="BM920" s="21" t="str">
        <f t="shared" si="1344"/>
        <v>Cr1</v>
      </c>
      <c r="BN920" s="51">
        <v>1</v>
      </c>
      <c r="BO920" s="21">
        <v>0</v>
      </c>
      <c r="BP920" s="50" t="s">
        <v>5497</v>
      </c>
      <c r="BQ920" s="14">
        <v>36200</v>
      </c>
      <c r="BR920">
        <f>IFERROR(VLOOKUP(AO920,'Model Failure data- Lines'!$A$37:$E$41,3,FALSE),'Model Failure data- Lines'!$C$37)</f>
        <v>5.2310000000000009E-2</v>
      </c>
      <c r="BS920" s="14">
        <f t="shared" si="1345"/>
        <v>3704.9705455623266</v>
      </c>
      <c r="BT920" s="34">
        <f t="shared" si="1327"/>
        <v>21705.791898159736</v>
      </c>
      <c r="BU920" s="34">
        <f t="shared" si="1346"/>
        <v>0.17069041124808915</v>
      </c>
      <c r="BV920" s="54">
        <f t="shared" si="1347"/>
        <v>-18000.82135259741</v>
      </c>
      <c r="BW920">
        <f>IFERROR(VLOOKUP(AO920,'Model Failure data- Lines'!$A$37:$E$41,4,FALSE),'Model Failure data- Lines'!$D$37)</f>
        <v>5.571000000000001E-2</v>
      </c>
      <c r="BX920" s="14">
        <f t="shared" si="1348"/>
        <v>3945.7830069446991</v>
      </c>
      <c r="BY920" s="34">
        <f t="shared" si="1349"/>
        <v>19360.490233333479</v>
      </c>
      <c r="BZ920" s="71">
        <f t="shared" si="1350"/>
        <v>0.20380594496265067</v>
      </c>
      <c r="CA920" s="71">
        <f t="shared" si="1351"/>
        <v>-15414.70722638878</v>
      </c>
      <c r="CB920" s="57">
        <v>2</v>
      </c>
      <c r="CC920">
        <f>IFERROR(VLOOKUP(AO920,'Model Failure data- Lines'!$A$37:$E$41,5,FALSE),'Model Failure data- Lines'!$E$37)</f>
        <v>6.1850000000000002E-2</v>
      </c>
      <c r="CD920" s="14">
        <f t="shared" si="1352"/>
        <v>4380.6619813234538</v>
      </c>
      <c r="CE920" s="34">
        <f t="shared" si="1353"/>
        <v>15402.732752350545</v>
      </c>
      <c r="CF920" s="34">
        <f t="shared" si="1354"/>
        <v>0.28440810158541119</v>
      </c>
      <c r="CG920" s="54">
        <f t="shared" si="1355"/>
        <v>-11022.070771027091</v>
      </c>
      <c r="CH920" t="e">
        <f>IFERROR(VLOOKUP(AO920,'Model Failure data- Lines'!#REF!,3,FALSE),'Model Failure data- Lines'!#REF!)</f>
        <v>#REF!</v>
      </c>
      <c r="CI920" s="14" t="e">
        <f t="shared" si="1356"/>
        <v>#REF!</v>
      </c>
      <c r="CJ920" s="34">
        <f t="shared" si="1357"/>
        <v>20819.617922704459</v>
      </c>
      <c r="CK920" s="34" t="e">
        <f t="shared" si="1358"/>
        <v>#REF!</v>
      </c>
      <c r="CL920" s="54" t="e">
        <f t="shared" si="1359"/>
        <v>#REF!</v>
      </c>
      <c r="CM920" t="e">
        <f>IFERROR(VLOOKUP(AO920,'Model Failure data- Lines'!#REF!,4,FALSE),'Model Failure data- Lines'!#REF!)</f>
        <v>#REF!</v>
      </c>
      <c r="CN920" s="14" t="e">
        <f t="shared" si="1360"/>
        <v>#REF!</v>
      </c>
      <c r="CO920" s="34">
        <f t="shared" si="1361"/>
        <v>17811.914035939575</v>
      </c>
      <c r="CP920" s="34" t="e">
        <f t="shared" si="1362"/>
        <v>#REF!</v>
      </c>
      <c r="CQ920" s="54" t="e">
        <f t="shared" si="1363"/>
        <v>#REF!</v>
      </c>
      <c r="CR920" t="e">
        <f>IFERROR(VLOOKUP(AO920,'Model Failure data- Lines'!#REF!,5,FALSE),'Model Failure data- Lines'!#REF!)</f>
        <v>#REF!</v>
      </c>
      <c r="CS920" s="14" t="e">
        <f t="shared" si="1364"/>
        <v>#REF!</v>
      </c>
      <c r="CT920" s="34">
        <f t="shared" si="1365"/>
        <v>13037.258030494977</v>
      </c>
      <c r="CU920" s="34" t="e">
        <f t="shared" si="1366"/>
        <v>#REF!</v>
      </c>
      <c r="CV920" s="54" t="e">
        <f t="shared" si="1367"/>
        <v>#REF!</v>
      </c>
      <c r="CW920" t="s">
        <v>1156</v>
      </c>
      <c r="CZ920">
        <f t="shared" si="1368"/>
        <v>-15414.70722638878</v>
      </c>
      <c r="DA920" s="34">
        <f t="shared" si="1369"/>
        <v>2151.8210340000005</v>
      </c>
      <c r="DB920" s="34">
        <f t="shared" si="1370"/>
        <v>86.763045030321337</v>
      </c>
      <c r="DC920" s="34">
        <f t="shared" si="1371"/>
        <v>221.13467791437699</v>
      </c>
      <c r="DD920" s="9">
        <f t="shared" si="1372"/>
        <v>1486.0642500000001</v>
      </c>
      <c r="DE920" s="59">
        <f t="shared" si="1373"/>
        <v>0.54534702750068353</v>
      </c>
      <c r="DF920" s="59">
        <f t="shared" si="1374"/>
        <v>2.1988802951813546E-2</v>
      </c>
      <c r="DG920" s="59">
        <f t="shared" si="1375"/>
        <v>5.6043294201727052E-2</v>
      </c>
      <c r="DH920" s="59">
        <f t="shared" si="1376"/>
        <v>0.37662087534577587</v>
      </c>
      <c r="DI920" s="14">
        <f t="shared" si="1377"/>
        <v>-8406.3647657044276</v>
      </c>
      <c r="DJ920" s="14">
        <f t="shared" si="1378"/>
        <v>-338.95095976095922</v>
      </c>
      <c r="DK920" s="14">
        <f t="shared" si="1379"/>
        <v>-863.89097212199442</v>
      </c>
      <c r="DL920" s="14">
        <f t="shared" si="1380"/>
        <v>-5805.500528801399</v>
      </c>
      <c r="DM920">
        <f t="shared" si="1381"/>
        <v>-11022.070771027091</v>
      </c>
      <c r="DN920" s="34">
        <f t="shared" si="1382"/>
        <v>2388.98099</v>
      </c>
      <c r="DO920" s="34">
        <f t="shared" si="1383"/>
        <v>96.325513105822537</v>
      </c>
      <c r="DP920" s="34">
        <f t="shared" si="1384"/>
        <v>245.50672821763084</v>
      </c>
      <c r="DQ920" s="9">
        <f t="shared" si="1385"/>
        <v>1649.8487499999999</v>
      </c>
      <c r="DR920" s="59">
        <f t="shared" si="1386"/>
        <v>0.54534702750068342</v>
      </c>
      <c r="DS920" s="59">
        <f t="shared" si="1387"/>
        <v>2.1988802951813546E-2</v>
      </c>
      <c r="DT920" s="59">
        <f t="shared" si="1388"/>
        <v>5.6043294201727045E-2</v>
      </c>
      <c r="DU920" s="59">
        <f t="shared" si="1389"/>
        <v>0.37662087534577582</v>
      </c>
      <c r="DV920" s="14">
        <f t="shared" si="1390"/>
        <v>-6010.8535318817903</v>
      </c>
      <c r="DW920" s="14">
        <f t="shared" si="1391"/>
        <v>-242.36214230505831</v>
      </c>
      <c r="DX920" s="14">
        <f t="shared" si="1392"/>
        <v>-617.71315493292775</v>
      </c>
      <c r="DY920" s="14">
        <f t="shared" si="1393"/>
        <v>-4151.1419419073136</v>
      </c>
      <c r="DZ920" s="34" t="e">
        <f t="shared" si="1394"/>
        <v>#REF!</v>
      </c>
      <c r="EA920" s="34" t="e">
        <f t="shared" si="1395"/>
        <v>#REF!</v>
      </c>
      <c r="EB920" s="34" t="e">
        <f t="shared" si="1396"/>
        <v>#REF!</v>
      </c>
      <c r="EC920" s="34" t="e">
        <f t="shared" si="1397"/>
        <v>#REF!</v>
      </c>
      <c r="ED920" s="34" t="e">
        <f t="shared" si="1398"/>
        <v>#REF!</v>
      </c>
      <c r="EE920" s="59" t="e">
        <f t="shared" si="1399"/>
        <v>#REF!</v>
      </c>
      <c r="EF920" s="59" t="e">
        <f t="shared" si="1400"/>
        <v>#REF!</v>
      </c>
      <c r="EG920" s="59" t="e">
        <f t="shared" si="1401"/>
        <v>#REF!</v>
      </c>
      <c r="EH920" s="59" t="e">
        <f t="shared" si="1402"/>
        <v>#REF!</v>
      </c>
      <c r="EI920" s="14" t="e">
        <f t="shared" si="1403"/>
        <v>#REF!</v>
      </c>
      <c r="EJ920" s="14" t="e">
        <f t="shared" si="1404"/>
        <v>#REF!</v>
      </c>
      <c r="EK920" s="14" t="e">
        <f t="shared" si="1405"/>
        <v>#REF!</v>
      </c>
      <c r="EL920" s="14" t="e">
        <f t="shared" si="1406"/>
        <v>#REF!</v>
      </c>
      <c r="EM920" t="e">
        <f t="shared" si="1407"/>
        <v>#REF!</v>
      </c>
      <c r="EN920" s="34" t="e">
        <f t="shared" si="1408"/>
        <v>#REF!</v>
      </c>
      <c r="EO920" s="34" t="e">
        <f t="shared" si="1409"/>
        <v>#REF!</v>
      </c>
      <c r="EP920" s="34" t="e">
        <f t="shared" si="1410"/>
        <v>#REF!</v>
      </c>
      <c r="EQ920" s="34" t="e">
        <f t="shared" si="1411"/>
        <v>#REF!</v>
      </c>
      <c r="ER920" s="59" t="e">
        <f t="shared" si="1412"/>
        <v>#REF!</v>
      </c>
      <c r="ES920" s="59" t="e">
        <f t="shared" si="1413"/>
        <v>#REF!</v>
      </c>
      <c r="ET920" s="59" t="e">
        <f t="shared" si="1414"/>
        <v>#REF!</v>
      </c>
      <c r="EU920" s="59" t="e">
        <f t="shared" si="1415"/>
        <v>#REF!</v>
      </c>
      <c r="EV920" s="14" t="e">
        <f t="shared" si="1416"/>
        <v>#REF!</v>
      </c>
      <c r="EW920" s="14" t="e">
        <f t="shared" si="1417"/>
        <v>#REF!</v>
      </c>
      <c r="EX920" s="14" t="e">
        <f t="shared" si="1418"/>
        <v>#REF!</v>
      </c>
      <c r="EY920" s="14" t="e">
        <f t="shared" si="1419"/>
        <v>#REF!</v>
      </c>
    </row>
    <row r="921" spans="1:155" x14ac:dyDescent="0.2">
      <c r="A921" s="17">
        <v>30041255</v>
      </c>
      <c r="B921" t="s">
        <v>62</v>
      </c>
      <c r="C921" t="s">
        <v>1314</v>
      </c>
      <c r="D921" t="s">
        <v>1315</v>
      </c>
      <c r="E921" t="s">
        <v>922</v>
      </c>
      <c r="F921" t="s">
        <v>66</v>
      </c>
      <c r="G921" t="s">
        <v>42</v>
      </c>
      <c r="H921" t="s">
        <v>1316</v>
      </c>
      <c r="I921" t="s">
        <v>68</v>
      </c>
      <c r="J921" s="19" t="s">
        <v>69</v>
      </c>
      <c r="K921" t="s">
        <v>70</v>
      </c>
      <c r="L921">
        <v>1962</v>
      </c>
      <c r="M921">
        <f t="shared" si="1328"/>
        <v>1962</v>
      </c>
      <c r="N921">
        <v>57</v>
      </c>
      <c r="O921" s="19">
        <f t="shared" si="1329"/>
        <v>57</v>
      </c>
      <c r="P921" t="s">
        <v>80</v>
      </c>
      <c r="Q921" s="19" t="str">
        <f t="shared" si="1331"/>
        <v>50-60</v>
      </c>
      <c r="R921" s="23">
        <v>472</v>
      </c>
      <c r="S921" s="15">
        <f t="shared" si="1332"/>
        <v>0.47199999999999998</v>
      </c>
      <c r="T921">
        <v>30382194</v>
      </c>
      <c r="U921" t="s">
        <v>45</v>
      </c>
      <c r="V921" t="s">
        <v>46</v>
      </c>
      <c r="W921" t="s">
        <v>47</v>
      </c>
      <c r="X921" t="s">
        <v>48</v>
      </c>
      <c r="Y921" t="s">
        <v>340</v>
      </c>
      <c r="Z921" t="s">
        <v>1317</v>
      </c>
      <c r="AA921" t="s">
        <v>1318</v>
      </c>
      <c r="AB921" t="s">
        <v>319</v>
      </c>
      <c r="AC921">
        <v>1962</v>
      </c>
      <c r="AD921">
        <v>114</v>
      </c>
      <c r="AE921" t="str">
        <f t="shared" si="1333"/>
        <v>&gt;80</v>
      </c>
      <c r="AF921">
        <v>-37.93957348</v>
      </c>
      <c r="AG921">
        <v>145.23916713</v>
      </c>
      <c r="AH921" t="s">
        <v>75</v>
      </c>
      <c r="AI921" t="s">
        <v>76</v>
      </c>
      <c r="AJ921" s="33" t="s">
        <v>314</v>
      </c>
      <c r="AL921" t="s">
        <v>78</v>
      </c>
      <c r="AM921" t="s">
        <v>79</v>
      </c>
      <c r="AN921">
        <v>220</v>
      </c>
      <c r="AO921" s="69">
        <v>2</v>
      </c>
      <c r="AP921">
        <v>2</v>
      </c>
      <c r="AQ921">
        <v>0</v>
      </c>
      <c r="AR921">
        <v>0</v>
      </c>
      <c r="AS921" s="82" t="str">
        <f t="shared" si="1334"/>
        <v>Gw-0-0</v>
      </c>
      <c r="AT921" s="14">
        <f t="shared" si="1335"/>
        <v>36200</v>
      </c>
      <c r="AU921" s="81">
        <f>VLOOKUP(C921,Bushfire_Vlookup!$F$2:$H$12575,3,FALSE)</f>
        <v>479.64995599999997</v>
      </c>
      <c r="AV921" s="14">
        <f>VLOOKUP(AS921,Safety_collateral_Vlookup!$J$3:$L$20,2,FALSE)</f>
        <v>3720.1399252148244</v>
      </c>
      <c r="AW921" s="14">
        <f>VLOOKUP(AS921,Safety_collateral_Vlookup!$J$3:$L$20,3,FALSE)</f>
        <v>25000</v>
      </c>
      <c r="AX921" s="48">
        <f t="shared" si="1336"/>
        <v>69781.575803256215</v>
      </c>
      <c r="AY921" s="49">
        <f t="shared" si="1330"/>
        <v>35872</v>
      </c>
      <c r="AZ921" s="14">
        <v>76000</v>
      </c>
      <c r="BA921" s="16">
        <f t="shared" si="1337"/>
        <v>1.9452937054877402</v>
      </c>
      <c r="BB921" t="e">
        <f>IF(BA921&lt;=#REF!,#REF!,IF(BA921&lt;=#REF!,#REF!,IF(BA921&lt;=#REF!,#REF!,IF(BA921&lt;=#REF!,#REF!,#REF!))))</f>
        <v>#REF!</v>
      </c>
      <c r="BC921" s="51">
        <v>3</v>
      </c>
      <c r="BD921" s="21">
        <v>70</v>
      </c>
      <c r="BE921" s="21">
        <v>6.4399999999999999E-2</v>
      </c>
      <c r="BF921" s="26">
        <f t="shared" si="1338"/>
        <v>2339.7939889764548</v>
      </c>
      <c r="BG921" s="21">
        <v>7</v>
      </c>
      <c r="BH921" s="21">
        <f t="shared" si="1339"/>
        <v>10.5</v>
      </c>
      <c r="BI921" s="28">
        <f t="shared" si="1340"/>
        <v>1.1390624999999999E-6</v>
      </c>
      <c r="BJ921" s="27">
        <f t="shared" si="1341"/>
        <v>1.1390624999999999E-6</v>
      </c>
      <c r="BK921" s="28">
        <f t="shared" si="1342"/>
        <v>1.7463268216136603E-5</v>
      </c>
      <c r="BL921" s="35">
        <f t="shared" si="1343"/>
        <v>3.3971185738094647E-5</v>
      </c>
      <c r="BM921" s="21" t="str">
        <f t="shared" si="1344"/>
        <v>Cr1</v>
      </c>
      <c r="BN921" s="51">
        <v>1</v>
      </c>
      <c r="BO921" s="21">
        <v>2</v>
      </c>
      <c r="BP921" s="50" t="s">
        <v>5497</v>
      </c>
      <c r="BQ921" s="14">
        <v>36200</v>
      </c>
      <c r="BR921">
        <f>IFERROR(VLOOKUP(AO921,'Model Failure data- Lines'!$A$37:$E$41,3,FALSE),'Model Failure data- Lines'!$C$37)</f>
        <v>5.2310000000000009E-2</v>
      </c>
      <c r="BS921" s="14">
        <f t="shared" si="1345"/>
        <v>3650.2742302683332</v>
      </c>
      <c r="BT921" s="34">
        <f t="shared" si="1327"/>
        <v>31996.045521334781</v>
      </c>
      <c r="BU921" s="34">
        <f t="shared" si="1346"/>
        <v>0.11408516805098153</v>
      </c>
      <c r="BV921" s="54">
        <f t="shared" si="1347"/>
        <v>-28345.771291066449</v>
      </c>
      <c r="BW921">
        <f>IFERROR(VLOOKUP(AO921,'Model Failure data- Lines'!$A$37:$E$41,4,FALSE),'Model Failure data- Lines'!$D$37)</f>
        <v>5.571000000000001E-2</v>
      </c>
      <c r="BX921" s="14">
        <f t="shared" si="1348"/>
        <v>3887.5315879994046</v>
      </c>
      <c r="BY921" s="34">
        <f t="shared" si="1349"/>
        <v>28538.886290235489</v>
      </c>
      <c r="BZ921" s="71">
        <f t="shared" si="1350"/>
        <v>0.13621875599712924</v>
      </c>
      <c r="CA921" s="71">
        <f t="shared" si="1351"/>
        <v>-24651.354702236084</v>
      </c>
      <c r="CB921" s="57">
        <v>2</v>
      </c>
      <c r="CC921">
        <f>IFERROR(VLOOKUP(AO921,'Model Failure data- Lines'!$A$37:$E$41,5,FALSE),'Model Failure data- Lines'!$E$37)</f>
        <v>6.1850000000000002E-2</v>
      </c>
      <c r="CD921" s="14">
        <f t="shared" si="1352"/>
        <v>4315.9904634313971</v>
      </c>
      <c r="CE921" s="34">
        <f t="shared" si="1353"/>
        <v>22704.840284539219</v>
      </c>
      <c r="CF921" s="34">
        <f t="shared" si="1354"/>
        <v>0.19009120563470142</v>
      </c>
      <c r="CG921" s="54">
        <f t="shared" si="1355"/>
        <v>-18388.849821107822</v>
      </c>
      <c r="CH921" t="e">
        <f>IFERROR(VLOOKUP(AO921,'Model Failure data- Lines'!#REF!,3,FALSE),'Model Failure data- Lines'!#REF!)</f>
        <v>#REF!</v>
      </c>
      <c r="CI921" s="14" t="e">
        <f t="shared" si="1356"/>
        <v>#REF!</v>
      </c>
      <c r="CJ921" s="34">
        <f t="shared" si="1357"/>
        <v>30689.755338902269</v>
      </c>
      <c r="CK921" s="34" t="e">
        <f t="shared" si="1358"/>
        <v>#REF!</v>
      </c>
      <c r="CL921" s="54" t="e">
        <f t="shared" si="1359"/>
        <v>#REF!</v>
      </c>
      <c r="CM921" t="e">
        <f>IFERROR(VLOOKUP(AO921,'Model Failure data- Lines'!#REF!,4,FALSE),'Model Failure data- Lines'!#REF!)</f>
        <v>#REF!</v>
      </c>
      <c r="CN921" s="14" t="e">
        <f t="shared" si="1360"/>
        <v>#REF!</v>
      </c>
      <c r="CO921" s="34">
        <f t="shared" si="1361"/>
        <v>26256.163101072707</v>
      </c>
      <c r="CP921" s="34" t="e">
        <f t="shared" si="1362"/>
        <v>#REF!</v>
      </c>
      <c r="CQ921" s="54" t="e">
        <f t="shared" si="1363"/>
        <v>#REF!</v>
      </c>
      <c r="CR921" t="e">
        <f>IFERROR(VLOOKUP(AO921,'Model Failure data- Lines'!#REF!,5,FALSE),'Model Failure data- Lines'!#REF!)</f>
        <v>#REF!</v>
      </c>
      <c r="CS921" s="14" t="e">
        <f t="shared" si="1364"/>
        <v>#REF!</v>
      </c>
      <c r="CT921" s="34">
        <f t="shared" si="1365"/>
        <v>19217.944379742752</v>
      </c>
      <c r="CU921" s="34" t="e">
        <f t="shared" si="1366"/>
        <v>#REF!</v>
      </c>
      <c r="CV921" s="54" t="e">
        <f t="shared" si="1367"/>
        <v>#REF!</v>
      </c>
      <c r="CW921" t="s">
        <v>319</v>
      </c>
      <c r="CZ921">
        <f t="shared" si="1368"/>
        <v>-24651.35470223608</v>
      </c>
      <c r="DA921" s="34">
        <f t="shared" si="1369"/>
        <v>2151.8210340000005</v>
      </c>
      <c r="DB921" s="34">
        <f t="shared" si="1370"/>
        <v>28.511626085026922</v>
      </c>
      <c r="DC921" s="34">
        <f t="shared" si="1371"/>
        <v>221.13467791437699</v>
      </c>
      <c r="DD921" s="9">
        <f t="shared" si="1372"/>
        <v>1486.0642500000001</v>
      </c>
      <c r="DE921" s="59">
        <f t="shared" si="1373"/>
        <v>0.55351859793051028</v>
      </c>
      <c r="DF921" s="59">
        <f t="shared" si="1374"/>
        <v>7.3341207497942236E-3</v>
      </c>
      <c r="DG921" s="59">
        <f t="shared" si="1375"/>
        <v>5.6883056229564161E-2</v>
      </c>
      <c r="DH921" s="59">
        <f t="shared" si="1376"/>
        <v>0.38226422509013136</v>
      </c>
      <c r="DI921" s="14">
        <f t="shared" si="1377"/>
        <v>-13644.983291869406</v>
      </c>
      <c r="DJ921" s="14">
        <f t="shared" si="1378"/>
        <v>-180.79601203220705</v>
      </c>
      <c r="DK921" s="14">
        <f t="shared" si="1379"/>
        <v>-1402.244395662226</v>
      </c>
      <c r="DL921" s="14">
        <f t="shared" si="1380"/>
        <v>-9423.3310026722411</v>
      </c>
      <c r="DM921">
        <f t="shared" si="1381"/>
        <v>-18388.849821107822</v>
      </c>
      <c r="DN921" s="34">
        <f t="shared" si="1382"/>
        <v>2388.98099</v>
      </c>
      <c r="DO921" s="34">
        <f t="shared" si="1383"/>
        <v>31.653995213766198</v>
      </c>
      <c r="DP921" s="34">
        <f t="shared" si="1384"/>
        <v>245.50672821763084</v>
      </c>
      <c r="DQ921" s="9">
        <f t="shared" si="1385"/>
        <v>1649.8487499999999</v>
      </c>
      <c r="DR921" s="59">
        <f t="shared" si="1386"/>
        <v>0.55351859793051028</v>
      </c>
      <c r="DS921" s="59">
        <f t="shared" si="1387"/>
        <v>7.3341207497942236E-3</v>
      </c>
      <c r="DT921" s="59">
        <f t="shared" si="1388"/>
        <v>5.6883056229564161E-2</v>
      </c>
      <c r="DU921" s="59">
        <f t="shared" si="1389"/>
        <v>0.38226422509013136</v>
      </c>
      <c r="DV921" s="14">
        <f t="shared" si="1390"/>
        <v>-10178.570370534315</v>
      </c>
      <c r="DW921" s="14">
        <f t="shared" si="1391"/>
        <v>-134.86604503783667</v>
      </c>
      <c r="DX921" s="14">
        <f t="shared" si="1392"/>
        <v>-1046.013978371087</v>
      </c>
      <c r="DY921" s="14">
        <f t="shared" si="1393"/>
        <v>-7029.3994271645824</v>
      </c>
      <c r="DZ921" s="34" t="e">
        <f t="shared" si="1394"/>
        <v>#REF!</v>
      </c>
      <c r="EA921" s="34" t="e">
        <f t="shared" si="1395"/>
        <v>#REF!</v>
      </c>
      <c r="EB921" s="34" t="e">
        <f t="shared" si="1396"/>
        <v>#REF!</v>
      </c>
      <c r="EC921" s="34" t="e">
        <f t="shared" si="1397"/>
        <v>#REF!</v>
      </c>
      <c r="ED921" s="34" t="e">
        <f t="shared" si="1398"/>
        <v>#REF!</v>
      </c>
      <c r="EE921" s="59" t="e">
        <f t="shared" si="1399"/>
        <v>#REF!</v>
      </c>
      <c r="EF921" s="59" t="e">
        <f t="shared" si="1400"/>
        <v>#REF!</v>
      </c>
      <c r="EG921" s="59" t="e">
        <f t="shared" si="1401"/>
        <v>#REF!</v>
      </c>
      <c r="EH921" s="59" t="e">
        <f t="shared" si="1402"/>
        <v>#REF!</v>
      </c>
      <c r="EI921" s="14" t="e">
        <f t="shared" si="1403"/>
        <v>#REF!</v>
      </c>
      <c r="EJ921" s="14" t="e">
        <f t="shared" si="1404"/>
        <v>#REF!</v>
      </c>
      <c r="EK921" s="14" t="e">
        <f t="shared" si="1405"/>
        <v>#REF!</v>
      </c>
      <c r="EL921" s="14" t="e">
        <f t="shared" si="1406"/>
        <v>#REF!</v>
      </c>
      <c r="EM921" t="e">
        <f t="shared" si="1407"/>
        <v>#REF!</v>
      </c>
      <c r="EN921" s="34" t="e">
        <f t="shared" si="1408"/>
        <v>#REF!</v>
      </c>
      <c r="EO921" s="34" t="e">
        <f t="shared" si="1409"/>
        <v>#REF!</v>
      </c>
      <c r="EP921" s="34" t="e">
        <f t="shared" si="1410"/>
        <v>#REF!</v>
      </c>
      <c r="EQ921" s="34" t="e">
        <f t="shared" si="1411"/>
        <v>#REF!</v>
      </c>
      <c r="ER921" s="59" t="e">
        <f t="shared" si="1412"/>
        <v>#REF!</v>
      </c>
      <c r="ES921" s="59" t="e">
        <f t="shared" si="1413"/>
        <v>#REF!</v>
      </c>
      <c r="ET921" s="59" t="e">
        <f t="shared" si="1414"/>
        <v>#REF!</v>
      </c>
      <c r="EU921" s="59" t="e">
        <f t="shared" si="1415"/>
        <v>#REF!</v>
      </c>
      <c r="EV921" s="14" t="e">
        <f t="shared" si="1416"/>
        <v>#REF!</v>
      </c>
      <c r="EW921" s="14" t="e">
        <f t="shared" si="1417"/>
        <v>#REF!</v>
      </c>
      <c r="EX921" s="14" t="e">
        <f t="shared" si="1418"/>
        <v>#REF!</v>
      </c>
      <c r="EY921" s="14" t="e">
        <f t="shared" si="1419"/>
        <v>#REF!</v>
      </c>
    </row>
    <row r="922" spans="1:155" x14ac:dyDescent="0.2">
      <c r="A922" s="17">
        <v>30213439</v>
      </c>
      <c r="B922" t="s">
        <v>62</v>
      </c>
      <c r="C922" t="s">
        <v>3745</v>
      </c>
      <c r="D922" t="s">
        <v>3746</v>
      </c>
      <c r="E922" t="s">
        <v>795</v>
      </c>
      <c r="F922" t="s">
        <v>66</v>
      </c>
      <c r="G922" t="s">
        <v>42</v>
      </c>
      <c r="H922" t="s">
        <v>3747</v>
      </c>
      <c r="I922" t="s">
        <v>68</v>
      </c>
      <c r="J922" s="19" t="s">
        <v>69</v>
      </c>
      <c r="K922" t="s">
        <v>70</v>
      </c>
      <c r="L922">
        <v>1962</v>
      </c>
      <c r="M922">
        <f t="shared" si="1328"/>
        <v>1962</v>
      </c>
      <c r="N922">
        <v>57</v>
      </c>
      <c r="O922" s="19">
        <f t="shared" si="1329"/>
        <v>57</v>
      </c>
      <c r="P922" t="s">
        <v>80</v>
      </c>
      <c r="Q922" s="19" t="str">
        <f t="shared" si="1331"/>
        <v>50-60</v>
      </c>
      <c r="R922" s="23">
        <v>436.3</v>
      </c>
      <c r="S922" s="15">
        <f t="shared" si="1332"/>
        <v>0.43630000000000002</v>
      </c>
      <c r="T922">
        <v>30394842</v>
      </c>
      <c r="U922" t="s">
        <v>45</v>
      </c>
      <c r="V922" t="s">
        <v>46</v>
      </c>
      <c r="W922" t="s">
        <v>47</v>
      </c>
      <c r="X922" t="s">
        <v>88</v>
      </c>
      <c r="Y922" t="s">
        <v>2652</v>
      </c>
      <c r="Z922" t="s">
        <v>3748</v>
      </c>
      <c r="AA922" t="s">
        <v>3749</v>
      </c>
      <c r="AB922" t="s">
        <v>1563</v>
      </c>
      <c r="AC922">
        <v>1962</v>
      </c>
      <c r="AD922">
        <v>114</v>
      </c>
      <c r="AE922" t="str">
        <f t="shared" si="1333"/>
        <v>&gt;80</v>
      </c>
      <c r="AF922">
        <v>-37.936818479999999</v>
      </c>
      <c r="AG922">
        <v>145.23509522000001</v>
      </c>
      <c r="AH922" t="s">
        <v>75</v>
      </c>
      <c r="AI922" t="s">
        <v>76</v>
      </c>
      <c r="AJ922" s="33" t="s">
        <v>314</v>
      </c>
      <c r="AL922" t="s">
        <v>78</v>
      </c>
      <c r="AM922" t="s">
        <v>79</v>
      </c>
      <c r="AN922">
        <v>220</v>
      </c>
      <c r="AO922" s="69">
        <v>2</v>
      </c>
      <c r="AP922">
        <v>2</v>
      </c>
      <c r="AQ922">
        <v>4</v>
      </c>
      <c r="AR922">
        <v>0</v>
      </c>
      <c r="AS922" s="82" t="str">
        <f t="shared" si="1334"/>
        <v>Gw-4-0</v>
      </c>
      <c r="AT922" s="14">
        <f t="shared" si="1335"/>
        <v>36200</v>
      </c>
      <c r="AU922" s="81">
        <f>VLOOKUP(C922,Bushfire_Vlookup!$F$2:$H$12575,3,FALSE)</f>
        <v>525.05165399999998</v>
      </c>
      <c r="AV922" s="14">
        <f>VLOOKUP(AS922,Safety_collateral_Vlookup!$J$3:$L$20,2,FALSE)</f>
        <v>2460565.8044019579</v>
      </c>
      <c r="AW922" s="14">
        <f>VLOOKUP(AS922,Safety_collateral_Vlookup!$J$3:$L$20,3,FALSE)</f>
        <v>25000</v>
      </c>
      <c r="AX922" s="48">
        <f t="shared" si="1336"/>
        <v>2691284.3434117069</v>
      </c>
      <c r="AY922" s="48">
        <f>AZ922</f>
        <v>110000</v>
      </c>
      <c r="AZ922" s="14">
        <v>110000</v>
      </c>
      <c r="BA922" s="16">
        <f t="shared" si="1337"/>
        <v>24.466221303742788</v>
      </c>
      <c r="BB922" t="e">
        <f>IF(BA922&lt;=#REF!,#REF!,IF(BA922&lt;=#REF!,#REF!,IF(BA922&lt;=#REF!,#REF!,IF(BA922&lt;=#REF!,#REF!,#REF!))))</f>
        <v>#REF!</v>
      </c>
      <c r="BC922" s="51">
        <v>5</v>
      </c>
      <c r="BD922" s="21">
        <v>70</v>
      </c>
      <c r="BE922" s="21">
        <v>6.4399999999999999E-2</v>
      </c>
      <c r="BF922" s="26">
        <f t="shared" si="1338"/>
        <v>7174.8812106213763</v>
      </c>
      <c r="BG922" s="21">
        <v>7</v>
      </c>
      <c r="BH922" s="21">
        <f t="shared" si="1339"/>
        <v>10.5</v>
      </c>
      <c r="BI922" s="28">
        <f t="shared" si="1340"/>
        <v>1.1390624999999999E-6</v>
      </c>
      <c r="BJ922" s="27">
        <f t="shared" si="1341"/>
        <v>1.1390624999999999E-6</v>
      </c>
      <c r="BK922" s="28">
        <f t="shared" si="1342"/>
        <v>1.7463268216136603E-5</v>
      </c>
      <c r="BL922" s="35">
        <f t="shared" si="1343"/>
        <v>4.2726018486261567E-4</v>
      </c>
      <c r="BM922" s="21" t="str">
        <f t="shared" si="1344"/>
        <v>Cr1</v>
      </c>
      <c r="BN922" s="51">
        <v>1</v>
      </c>
      <c r="BO922" s="21">
        <v>2</v>
      </c>
      <c r="BP922" s="50" t="s">
        <v>5497</v>
      </c>
      <c r="BQ922" s="14">
        <v>36200</v>
      </c>
      <c r="BR922">
        <f>IFERROR(VLOOKUP(AO922,'Model Failure data- Lines'!$A$37:$E$41,3,FALSE),'Model Failure data- Lines'!$C$37)</f>
        <v>5.2310000000000009E-2</v>
      </c>
      <c r="BS922" s="14">
        <f t="shared" si="1345"/>
        <v>140781.08400386642</v>
      </c>
      <c r="BT922" s="34">
        <f t="shared" si="1327"/>
        <v>98114.546368945856</v>
      </c>
      <c r="BU922" s="34">
        <f t="shared" si="1346"/>
        <v>1.4348645457165861</v>
      </c>
      <c r="BV922" s="54">
        <f t="shared" si="1347"/>
        <v>42666.537634920562</v>
      </c>
      <c r="BW922">
        <f>IFERROR(VLOOKUP(AO922,'Model Failure data- Lines'!$A$37:$E$41,4,FALSE),'Model Failure data- Lines'!$D$37)</f>
        <v>5.571000000000001E-2</v>
      </c>
      <c r="BX922" s="14">
        <f t="shared" si="1348"/>
        <v>149931.45077146622</v>
      </c>
      <c r="BY922" s="34">
        <f t="shared" si="1349"/>
        <v>87513.310992582061</v>
      </c>
      <c r="BZ922" s="71">
        <f t="shared" si="1350"/>
        <v>1.7132416665640149</v>
      </c>
      <c r="CA922" s="71">
        <f t="shared" si="1351"/>
        <v>62418.139778884157</v>
      </c>
      <c r="CB922" s="57">
        <v>2</v>
      </c>
      <c r="CC922">
        <f>IFERROR(VLOOKUP(AO922,'Model Failure data- Lines'!$A$37:$E$41,5,FALSE),'Model Failure data- Lines'!$E$37)</f>
        <v>6.1850000000000002E-2</v>
      </c>
      <c r="CD922" s="14">
        <f t="shared" si="1352"/>
        <v>166455.93664001409</v>
      </c>
      <c r="CE922" s="34">
        <f t="shared" si="1353"/>
        <v>69623.450917130744</v>
      </c>
      <c r="CF922" s="34">
        <f t="shared" si="1354"/>
        <v>2.3908027316562941</v>
      </c>
      <c r="CG922" s="54">
        <f t="shared" si="1355"/>
        <v>96832.485722883343</v>
      </c>
      <c r="CH922" t="e">
        <f>IFERROR(VLOOKUP(AO922,'Model Failure data- Lines'!#REF!,3,FALSE),'Model Failure data- Lines'!#REF!)</f>
        <v>#REF!</v>
      </c>
      <c r="CI922" s="14" t="e">
        <f t="shared" si="1356"/>
        <v>#REF!</v>
      </c>
      <c r="CJ922" s="34">
        <f t="shared" si="1357"/>
        <v>94108.861710505385</v>
      </c>
      <c r="CK922" s="34" t="e">
        <f t="shared" si="1358"/>
        <v>#REF!</v>
      </c>
      <c r="CL922" s="54" t="e">
        <f t="shared" si="1359"/>
        <v>#REF!</v>
      </c>
      <c r="CM922" t="e">
        <f>IFERROR(VLOOKUP(AO922,'Model Failure data- Lines'!#REF!,4,FALSE),'Model Failure data- Lines'!#REF!)</f>
        <v>#REF!</v>
      </c>
      <c r="CN922" s="14" t="e">
        <f t="shared" si="1360"/>
        <v>#REF!</v>
      </c>
      <c r="CO922" s="34">
        <f t="shared" si="1361"/>
        <v>80513.4350222457</v>
      </c>
      <c r="CP922" s="34" t="e">
        <f t="shared" si="1362"/>
        <v>#REF!</v>
      </c>
      <c r="CQ922" s="54" t="e">
        <f t="shared" si="1363"/>
        <v>#REF!</v>
      </c>
      <c r="CR922" t="e">
        <f>IFERROR(VLOOKUP(AO922,'Model Failure data- Lines'!#REF!,5,FALSE),'Model Failure data- Lines'!#REF!)</f>
        <v>#REF!</v>
      </c>
      <c r="CS922" s="14" t="e">
        <f t="shared" si="1364"/>
        <v>#REF!</v>
      </c>
      <c r="CT922" s="34">
        <f t="shared" si="1365"/>
        <v>58931.029264376193</v>
      </c>
      <c r="CU922" s="34" t="e">
        <f t="shared" si="1366"/>
        <v>#REF!</v>
      </c>
      <c r="CV922" s="54" t="e">
        <f t="shared" si="1367"/>
        <v>#REF!</v>
      </c>
      <c r="CW922" t="s">
        <v>1563</v>
      </c>
      <c r="CZ922">
        <f t="shared" si="1368"/>
        <v>62418.13977888415</v>
      </c>
      <c r="DA922" s="34">
        <f t="shared" si="1369"/>
        <v>2151.8210340000005</v>
      </c>
      <c r="DB922" s="34">
        <f t="shared" si="1370"/>
        <v>31.210419696510783</v>
      </c>
      <c r="DC922" s="34">
        <f t="shared" si="1371"/>
        <v>146262.35506776971</v>
      </c>
      <c r="DD922" s="9">
        <f t="shared" si="1372"/>
        <v>1486.0642500000001</v>
      </c>
      <c r="DE922" s="59">
        <f t="shared" si="1373"/>
        <v>1.4352032364976744E-2</v>
      </c>
      <c r="DF922" s="59">
        <f t="shared" si="1374"/>
        <v>2.0816459479261243E-4</v>
      </c>
      <c r="DG922" s="59">
        <f t="shared" si="1375"/>
        <v>0.97552817847878259</v>
      </c>
      <c r="DH922" s="59">
        <f t="shared" si="1376"/>
        <v>9.911624561448026E-3</v>
      </c>
      <c r="DI922" s="14">
        <f t="shared" si="1377"/>
        <v>895.82716226818775</v>
      </c>
      <c r="DJ922" s="14">
        <f t="shared" si="1378"/>
        <v>12.993246774780063</v>
      </c>
      <c r="DK922" s="14">
        <f t="shared" si="1379"/>
        <v>60890.654202528909</v>
      </c>
      <c r="DL922" s="14">
        <f t="shared" si="1380"/>
        <v>618.66516731228421</v>
      </c>
      <c r="DM922">
        <f t="shared" si="1381"/>
        <v>96832.485722883357</v>
      </c>
      <c r="DN922" s="34">
        <f t="shared" si="1382"/>
        <v>2388.98099</v>
      </c>
      <c r="DO922" s="34">
        <f t="shared" si="1383"/>
        <v>34.650232601493293</v>
      </c>
      <c r="DP922" s="34">
        <f t="shared" si="1384"/>
        <v>162382.45666741257</v>
      </c>
      <c r="DQ922" s="9">
        <f t="shared" si="1385"/>
        <v>1649.8487499999999</v>
      </c>
      <c r="DR922" s="59">
        <f t="shared" si="1386"/>
        <v>1.4352032364976742E-2</v>
      </c>
      <c r="DS922" s="59">
        <f t="shared" si="1387"/>
        <v>2.0816459479261237E-4</v>
      </c>
      <c r="DT922" s="59">
        <f t="shared" si="1388"/>
        <v>0.97552817847878248</v>
      </c>
      <c r="DU922" s="59">
        <f t="shared" si="1389"/>
        <v>9.9116245614480243E-3</v>
      </c>
      <c r="DV922" s="14">
        <f t="shared" si="1390"/>
        <v>1389.74296907597</v>
      </c>
      <c r="DW922" s="14">
        <f t="shared" si="1391"/>
        <v>20.157095153265434</v>
      </c>
      <c r="DX922" s="14">
        <f t="shared" si="1392"/>
        <v>94462.818414817099</v>
      </c>
      <c r="DY922" s="14">
        <f t="shared" si="1393"/>
        <v>959.76724383699559</v>
      </c>
      <c r="DZ922" s="34" t="e">
        <f t="shared" si="1394"/>
        <v>#REF!</v>
      </c>
      <c r="EA922" s="34" t="e">
        <f t="shared" si="1395"/>
        <v>#REF!</v>
      </c>
      <c r="EB922" s="34" t="e">
        <f t="shared" si="1396"/>
        <v>#REF!</v>
      </c>
      <c r="EC922" s="34" t="e">
        <f t="shared" si="1397"/>
        <v>#REF!</v>
      </c>
      <c r="ED922" s="34" t="e">
        <f t="shared" si="1398"/>
        <v>#REF!</v>
      </c>
      <c r="EE922" s="59" t="e">
        <f t="shared" si="1399"/>
        <v>#REF!</v>
      </c>
      <c r="EF922" s="59" t="e">
        <f t="shared" si="1400"/>
        <v>#REF!</v>
      </c>
      <c r="EG922" s="59" t="e">
        <f t="shared" si="1401"/>
        <v>#REF!</v>
      </c>
      <c r="EH922" s="59" t="e">
        <f t="shared" si="1402"/>
        <v>#REF!</v>
      </c>
      <c r="EI922" s="14" t="e">
        <f t="shared" si="1403"/>
        <v>#REF!</v>
      </c>
      <c r="EJ922" s="14" t="e">
        <f t="shared" si="1404"/>
        <v>#REF!</v>
      </c>
      <c r="EK922" s="14" t="e">
        <f t="shared" si="1405"/>
        <v>#REF!</v>
      </c>
      <c r="EL922" s="14" t="e">
        <f t="shared" si="1406"/>
        <v>#REF!</v>
      </c>
      <c r="EM922" t="e">
        <f t="shared" si="1407"/>
        <v>#REF!</v>
      </c>
      <c r="EN922" s="34" t="e">
        <f t="shared" si="1408"/>
        <v>#REF!</v>
      </c>
      <c r="EO922" s="34" t="e">
        <f t="shared" si="1409"/>
        <v>#REF!</v>
      </c>
      <c r="EP922" s="34" t="e">
        <f t="shared" si="1410"/>
        <v>#REF!</v>
      </c>
      <c r="EQ922" s="34" t="e">
        <f t="shared" si="1411"/>
        <v>#REF!</v>
      </c>
      <c r="ER922" s="59" t="e">
        <f t="shared" si="1412"/>
        <v>#REF!</v>
      </c>
      <c r="ES922" s="59" t="e">
        <f t="shared" si="1413"/>
        <v>#REF!</v>
      </c>
      <c r="ET922" s="59" t="e">
        <f t="shared" si="1414"/>
        <v>#REF!</v>
      </c>
      <c r="EU922" s="59" t="e">
        <f t="shared" si="1415"/>
        <v>#REF!</v>
      </c>
      <c r="EV922" s="14" t="e">
        <f t="shared" si="1416"/>
        <v>#REF!</v>
      </c>
      <c r="EW922" s="14" t="e">
        <f t="shared" si="1417"/>
        <v>#REF!</v>
      </c>
      <c r="EX922" s="14" t="e">
        <f t="shared" si="1418"/>
        <v>#REF!</v>
      </c>
      <c r="EY922" s="14" t="e">
        <f t="shared" si="1419"/>
        <v>#REF!</v>
      </c>
    </row>
    <row r="923" spans="1:155" x14ac:dyDescent="0.2">
      <c r="A923" s="17">
        <v>30343188</v>
      </c>
      <c r="B923" t="s">
        <v>62</v>
      </c>
      <c r="C923" t="s">
        <v>4808</v>
      </c>
      <c r="D923" t="s">
        <v>4809</v>
      </c>
      <c r="E923" t="s">
        <v>1129</v>
      </c>
      <c r="F923" t="s">
        <v>66</v>
      </c>
      <c r="G923" t="s">
        <v>42</v>
      </c>
      <c r="H923" t="s">
        <v>4810</v>
      </c>
      <c r="I923" t="s">
        <v>68</v>
      </c>
      <c r="J923" s="19" t="s">
        <v>69</v>
      </c>
      <c r="K923" t="s">
        <v>70</v>
      </c>
      <c r="L923">
        <v>1966</v>
      </c>
      <c r="M923">
        <f t="shared" si="1328"/>
        <v>1966</v>
      </c>
      <c r="N923">
        <v>53</v>
      </c>
      <c r="O923" s="19">
        <f t="shared" si="1329"/>
        <v>53</v>
      </c>
      <c r="P923" t="s">
        <v>80</v>
      </c>
      <c r="Q923" s="19" t="str">
        <f t="shared" si="1331"/>
        <v>50-60</v>
      </c>
      <c r="R923" s="23">
        <v>116.7</v>
      </c>
      <c r="S923" s="15">
        <f t="shared" si="1332"/>
        <v>0.1167</v>
      </c>
      <c r="T923">
        <v>30311051</v>
      </c>
      <c r="U923" t="s">
        <v>45</v>
      </c>
      <c r="V923" t="s">
        <v>46</v>
      </c>
      <c r="W923" s="20" t="s">
        <v>87</v>
      </c>
      <c r="X923" t="s">
        <v>88</v>
      </c>
      <c r="Y923" t="s">
        <v>272</v>
      </c>
      <c r="Z923" t="s">
        <v>4811</v>
      </c>
      <c r="AA923" t="s">
        <v>4812</v>
      </c>
      <c r="AB923" t="s">
        <v>784</v>
      </c>
      <c r="AC923">
        <v>1966</v>
      </c>
      <c r="AD923">
        <v>106</v>
      </c>
      <c r="AE923" t="str">
        <f t="shared" si="1333"/>
        <v>&gt;80</v>
      </c>
      <c r="AF923">
        <v>-37.933364990000001</v>
      </c>
      <c r="AG923">
        <v>145.23040868999999</v>
      </c>
      <c r="AH923" t="s">
        <v>75</v>
      </c>
      <c r="AI923" t="s">
        <v>76</v>
      </c>
      <c r="AJ923" s="33" t="s">
        <v>314</v>
      </c>
      <c r="AL923" t="s">
        <v>78</v>
      </c>
      <c r="AM923" t="s">
        <v>79</v>
      </c>
      <c r="AN923">
        <v>220</v>
      </c>
      <c r="AO923" s="69">
        <v>2</v>
      </c>
      <c r="AP923">
        <v>2</v>
      </c>
      <c r="AQ923">
        <v>0</v>
      </c>
      <c r="AR923">
        <v>1</v>
      </c>
      <c r="AS923" s="82" t="str">
        <f t="shared" si="1334"/>
        <v>Gw-0-1</v>
      </c>
      <c r="AT923" s="14">
        <f t="shared" si="1335"/>
        <v>36200</v>
      </c>
      <c r="AU923" s="81">
        <f>VLOOKUP(C923,Bushfire_Vlookup!$F$2:$H$12575,3,FALSE)</f>
        <v>552.16463799999997</v>
      </c>
      <c r="AV923" s="14">
        <f>VLOOKUP(AS923,Safety_collateral_Vlookup!$J$3:$L$20,2,FALSE)</f>
        <v>11570.139925214824</v>
      </c>
      <c r="AW923" s="14">
        <f>VLOOKUP(AS923,Safety_collateral_Vlookup!$J$3:$L$20,3,FALSE)</f>
        <v>148000</v>
      </c>
      <c r="AX923" s="48">
        <f t="shared" si="1336"/>
        <v>209475.89896895021</v>
      </c>
      <c r="AY923" s="49">
        <f t="shared" ref="AY923:AY945" si="1420">(R923/1000)*AZ923</f>
        <v>8869.2000000000007</v>
      </c>
      <c r="AZ923" s="14">
        <v>76000</v>
      </c>
      <c r="BA923" s="16">
        <f t="shared" si="1337"/>
        <v>23.618353286536575</v>
      </c>
      <c r="BB923" t="e">
        <f>IF(BA923&lt;=#REF!,#REF!,IF(BA923&lt;=#REF!,#REF!,IF(BA923&lt;=#REF!,#REF!,IF(BA923&lt;=#REF!,#REF!,#REF!))))</f>
        <v>#REF!</v>
      </c>
      <c r="BC923" s="51">
        <v>5</v>
      </c>
      <c r="BD923" s="21">
        <v>70</v>
      </c>
      <c r="BE923" s="21">
        <v>6.4399999999999999E-2</v>
      </c>
      <c r="BF923" s="26">
        <f t="shared" si="1338"/>
        <v>578.50414939311929</v>
      </c>
      <c r="BG923" s="21">
        <v>7</v>
      </c>
      <c r="BH923" s="21">
        <f t="shared" si="1339"/>
        <v>10.5</v>
      </c>
      <c r="BI923" s="28">
        <f t="shared" si="1340"/>
        <v>1.1390624999999999E-6</v>
      </c>
      <c r="BJ923" s="27">
        <f t="shared" si="1341"/>
        <v>1.1390624999999999E-6</v>
      </c>
      <c r="BK923" s="28">
        <f t="shared" si="1342"/>
        <v>1.7463268216136599E-5</v>
      </c>
      <c r="BL923" s="35">
        <f t="shared" si="1343"/>
        <v>4.1245363826625958E-4</v>
      </c>
      <c r="BM923" s="21" t="str">
        <f t="shared" si="1344"/>
        <v>Cr1</v>
      </c>
      <c r="BN923" s="51">
        <v>1</v>
      </c>
      <c r="BO923" s="21">
        <v>0</v>
      </c>
      <c r="BP923" s="50" t="s">
        <v>5497</v>
      </c>
      <c r="BQ923" s="14">
        <v>36200</v>
      </c>
      <c r="BR923">
        <f>IFERROR(VLOOKUP(AO923,'Model Failure data- Lines'!$A$37:$E$41,3,FALSE),'Model Failure data- Lines'!$C$37)</f>
        <v>5.2310000000000009E-2</v>
      </c>
      <c r="BS923" s="14">
        <f t="shared" si="1345"/>
        <v>10957.684275065787</v>
      </c>
      <c r="BT923" s="34">
        <f t="shared" si="1327"/>
        <v>7910.8866786859517</v>
      </c>
      <c r="BU923" s="34">
        <f t="shared" si="1346"/>
        <v>1.3851398357896751</v>
      </c>
      <c r="BV923" s="54">
        <f t="shared" si="1347"/>
        <v>3046.7975963798353</v>
      </c>
      <c r="BW923">
        <f>IFERROR(VLOOKUP(AO923,'Model Failure data- Lines'!$A$37:$E$41,4,FALSE),'Model Failure data- Lines'!$D$37)</f>
        <v>5.571000000000001E-2</v>
      </c>
      <c r="BX923" s="14">
        <f t="shared" si="1348"/>
        <v>11669.902331560217</v>
      </c>
      <c r="BY923" s="34">
        <f t="shared" si="1349"/>
        <v>7056.1187077764444</v>
      </c>
      <c r="BZ923" s="71">
        <f t="shared" si="1350"/>
        <v>1.6538698985745506</v>
      </c>
      <c r="CA923" s="71">
        <f t="shared" si="1351"/>
        <v>4613.7836237837728</v>
      </c>
      <c r="CB923" s="57">
        <v>2</v>
      </c>
      <c r="CC923">
        <f>IFERROR(VLOOKUP(AO923,'Model Failure data- Lines'!$A$37:$E$41,5,FALSE),'Model Failure data- Lines'!$E$37)</f>
        <v>6.1850000000000002E-2</v>
      </c>
      <c r="CD923" s="14">
        <f t="shared" si="1352"/>
        <v>12956.084351229571</v>
      </c>
      <c r="CE923" s="34">
        <f t="shared" si="1353"/>
        <v>5613.675553401964</v>
      </c>
      <c r="CF923" s="34">
        <f t="shared" si="1354"/>
        <v>2.3079503309338936</v>
      </c>
      <c r="CG923" s="54">
        <f t="shared" si="1355"/>
        <v>7342.4087978276066</v>
      </c>
      <c r="CH923" t="e">
        <f>IFERROR(VLOOKUP(AO923,'Model Failure data- Lines'!#REF!,3,FALSE),'Model Failure data- Lines'!#REF!)</f>
        <v>#REF!</v>
      </c>
      <c r="CI923" s="14" t="e">
        <f t="shared" si="1356"/>
        <v>#REF!</v>
      </c>
      <c r="CJ923" s="34">
        <f t="shared" si="1357"/>
        <v>7587.9119662074045</v>
      </c>
      <c r="CK923" s="34" t="e">
        <f t="shared" si="1358"/>
        <v>#REF!</v>
      </c>
      <c r="CL923" s="54" t="e">
        <f t="shared" si="1359"/>
        <v>#REF!</v>
      </c>
      <c r="CM923" t="e">
        <f>IFERROR(VLOOKUP(AO923,'Model Failure data- Lines'!#REF!,4,FALSE),'Model Failure data- Lines'!#REF!)</f>
        <v>#REF!</v>
      </c>
      <c r="CN923" s="14" t="e">
        <f t="shared" si="1360"/>
        <v>#REF!</v>
      </c>
      <c r="CO923" s="34">
        <f t="shared" si="1361"/>
        <v>6491.725071811833</v>
      </c>
      <c r="CP923" s="34" t="e">
        <f t="shared" si="1362"/>
        <v>#REF!</v>
      </c>
      <c r="CQ923" s="54" t="e">
        <f t="shared" si="1363"/>
        <v>#REF!</v>
      </c>
      <c r="CR923" t="e">
        <f>IFERROR(VLOOKUP(AO923,'Model Failure data- Lines'!#REF!,5,FALSE),'Model Failure data- Lines'!#REF!)</f>
        <v>#REF!</v>
      </c>
      <c r="CS923" s="14" t="e">
        <f t="shared" si="1364"/>
        <v>#REF!</v>
      </c>
      <c r="CT923" s="34">
        <f t="shared" si="1365"/>
        <v>4751.5553159236852</v>
      </c>
      <c r="CU923" s="34" t="e">
        <f t="shared" si="1366"/>
        <v>#REF!</v>
      </c>
      <c r="CV923" s="54" t="e">
        <f t="shared" si="1367"/>
        <v>#REF!</v>
      </c>
      <c r="CW923" t="s">
        <v>784</v>
      </c>
      <c r="CZ923">
        <f t="shared" si="1368"/>
        <v>4613.7836237837728</v>
      </c>
      <c r="DA923" s="34">
        <f t="shared" si="1369"/>
        <v>2151.8210340000005</v>
      </c>
      <c r="DB923" s="34">
        <f t="shared" si="1370"/>
        <v>32.822085145839665</v>
      </c>
      <c r="DC923" s="34">
        <f t="shared" si="1371"/>
        <v>687.75885241437697</v>
      </c>
      <c r="DD923" s="9">
        <f t="shared" si="1372"/>
        <v>8797.5003600000018</v>
      </c>
      <c r="DE923" s="59">
        <f t="shared" si="1373"/>
        <v>0.18439066350886169</v>
      </c>
      <c r="DF923" s="59">
        <f t="shared" si="1374"/>
        <v>2.8125415460483541E-3</v>
      </c>
      <c r="DG923" s="59">
        <f t="shared" si="1375"/>
        <v>5.8934413748639017E-2</v>
      </c>
      <c r="DH923" s="59">
        <f t="shared" si="1376"/>
        <v>0.7538623811964511</v>
      </c>
      <c r="DI923" s="14">
        <f t="shared" si="1377"/>
        <v>850.73862367581023</v>
      </c>
      <c r="DJ923" s="14">
        <f t="shared" si="1378"/>
        <v>12.976458126369389</v>
      </c>
      <c r="DK923" s="14">
        <f t="shared" si="1379"/>
        <v>271.91063303076788</v>
      </c>
      <c r="DL923" s="14">
        <f t="shared" si="1380"/>
        <v>3478.1579089508259</v>
      </c>
      <c r="DM923">
        <f t="shared" si="1381"/>
        <v>7342.4087978276075</v>
      </c>
      <c r="DN923" s="34">
        <f t="shared" si="1382"/>
        <v>2388.98099</v>
      </c>
      <c r="DO923" s="34">
        <f t="shared" si="1383"/>
        <v>36.439525511940097</v>
      </c>
      <c r="DP923" s="34">
        <f t="shared" si="1384"/>
        <v>763.55923571763083</v>
      </c>
      <c r="DQ923" s="9">
        <f t="shared" si="1385"/>
        <v>9767.1045999999988</v>
      </c>
      <c r="DR923" s="59">
        <f t="shared" si="1386"/>
        <v>0.18439066350886166</v>
      </c>
      <c r="DS923" s="59">
        <f t="shared" si="1387"/>
        <v>2.8125415460483537E-3</v>
      </c>
      <c r="DT923" s="59">
        <f t="shared" si="1388"/>
        <v>5.8934413748639017E-2</v>
      </c>
      <c r="DU923" s="59">
        <f t="shared" si="1389"/>
        <v>0.75386238119645088</v>
      </c>
      <c r="DV923" s="14">
        <f t="shared" si="1390"/>
        <v>1353.8716299847356</v>
      </c>
      <c r="DW923" s="14">
        <f t="shared" si="1391"/>
        <v>20.65082979196109</v>
      </c>
      <c r="DX923" s="14">
        <f t="shared" si="1392"/>
        <v>432.72055800281936</v>
      </c>
      <c r="DY923" s="14">
        <f t="shared" si="1393"/>
        <v>5535.1657800480898</v>
      </c>
      <c r="DZ923" s="34" t="e">
        <f t="shared" si="1394"/>
        <v>#REF!</v>
      </c>
      <c r="EA923" s="34" t="e">
        <f t="shared" si="1395"/>
        <v>#REF!</v>
      </c>
      <c r="EB923" s="34" t="e">
        <f t="shared" si="1396"/>
        <v>#REF!</v>
      </c>
      <c r="EC923" s="34" t="e">
        <f t="shared" si="1397"/>
        <v>#REF!</v>
      </c>
      <c r="ED923" s="34" t="e">
        <f t="shared" si="1398"/>
        <v>#REF!</v>
      </c>
      <c r="EE923" s="59" t="e">
        <f t="shared" si="1399"/>
        <v>#REF!</v>
      </c>
      <c r="EF923" s="59" t="e">
        <f t="shared" si="1400"/>
        <v>#REF!</v>
      </c>
      <c r="EG923" s="59" t="e">
        <f t="shared" si="1401"/>
        <v>#REF!</v>
      </c>
      <c r="EH923" s="59" t="e">
        <f t="shared" si="1402"/>
        <v>#REF!</v>
      </c>
      <c r="EI923" s="14" t="e">
        <f t="shared" si="1403"/>
        <v>#REF!</v>
      </c>
      <c r="EJ923" s="14" t="e">
        <f t="shared" si="1404"/>
        <v>#REF!</v>
      </c>
      <c r="EK923" s="14" t="e">
        <f t="shared" si="1405"/>
        <v>#REF!</v>
      </c>
      <c r="EL923" s="14" t="e">
        <f t="shared" si="1406"/>
        <v>#REF!</v>
      </c>
      <c r="EM923" t="e">
        <f t="shared" si="1407"/>
        <v>#REF!</v>
      </c>
      <c r="EN923" s="34" t="e">
        <f t="shared" si="1408"/>
        <v>#REF!</v>
      </c>
      <c r="EO923" s="34" t="e">
        <f t="shared" si="1409"/>
        <v>#REF!</v>
      </c>
      <c r="EP923" s="34" t="e">
        <f t="shared" si="1410"/>
        <v>#REF!</v>
      </c>
      <c r="EQ923" s="34" t="e">
        <f t="shared" si="1411"/>
        <v>#REF!</v>
      </c>
      <c r="ER923" s="59" t="e">
        <f t="shared" si="1412"/>
        <v>#REF!</v>
      </c>
      <c r="ES923" s="59" t="e">
        <f t="shared" si="1413"/>
        <v>#REF!</v>
      </c>
      <c r="ET923" s="59" t="e">
        <f t="shared" si="1414"/>
        <v>#REF!</v>
      </c>
      <c r="EU923" s="59" t="e">
        <f t="shared" si="1415"/>
        <v>#REF!</v>
      </c>
      <c r="EV923" s="14" t="e">
        <f t="shared" si="1416"/>
        <v>#REF!</v>
      </c>
      <c r="EW923" s="14" t="e">
        <f t="shared" si="1417"/>
        <v>#REF!</v>
      </c>
      <c r="EX923" s="14" t="e">
        <f t="shared" si="1418"/>
        <v>#REF!</v>
      </c>
      <c r="EY923" s="14" t="e">
        <f t="shared" si="1419"/>
        <v>#REF!</v>
      </c>
    </row>
    <row r="924" spans="1:155" x14ac:dyDescent="0.2">
      <c r="A924" s="17">
        <v>30020213</v>
      </c>
      <c r="B924" t="s">
        <v>62</v>
      </c>
      <c r="C924" t="s">
        <v>842</v>
      </c>
      <c r="D924" t="s">
        <v>843</v>
      </c>
      <c r="E924" t="s">
        <v>368</v>
      </c>
      <c r="F924" t="s">
        <v>66</v>
      </c>
      <c r="G924" t="s">
        <v>42</v>
      </c>
      <c r="H924" t="s">
        <v>844</v>
      </c>
      <c r="I924" t="s">
        <v>68</v>
      </c>
      <c r="J924" s="19" t="s">
        <v>69</v>
      </c>
      <c r="K924" t="s">
        <v>70</v>
      </c>
      <c r="L924">
        <v>1966</v>
      </c>
      <c r="M924">
        <f t="shared" si="1328"/>
        <v>1966</v>
      </c>
      <c r="N924">
        <v>53</v>
      </c>
      <c r="O924" s="19">
        <f t="shared" si="1329"/>
        <v>53</v>
      </c>
      <c r="P924" t="s">
        <v>80</v>
      </c>
      <c r="Q924" s="19" t="str">
        <f t="shared" si="1331"/>
        <v>50-60</v>
      </c>
      <c r="R924" s="23">
        <v>166.1</v>
      </c>
      <c r="S924" s="15">
        <f t="shared" si="1332"/>
        <v>0.1661</v>
      </c>
      <c r="T924">
        <v>30269235</v>
      </c>
      <c r="U924" t="s">
        <v>45</v>
      </c>
      <c r="V924" t="s">
        <v>46</v>
      </c>
      <c r="W924" t="s">
        <v>47</v>
      </c>
      <c r="X924" t="s">
        <v>48</v>
      </c>
      <c r="Y924" t="s">
        <v>161</v>
      </c>
      <c r="Z924" t="s">
        <v>845</v>
      </c>
      <c r="AA924" t="s">
        <v>846</v>
      </c>
      <c r="AB924" t="s">
        <v>372</v>
      </c>
      <c r="AC924">
        <v>1966</v>
      </c>
      <c r="AD924">
        <v>106</v>
      </c>
      <c r="AE924" t="str">
        <f t="shared" si="1333"/>
        <v>&gt;80</v>
      </c>
      <c r="AF924">
        <v>-37.932322589999998</v>
      </c>
      <c r="AG924">
        <v>145.23059517999999</v>
      </c>
      <c r="AH924" t="s">
        <v>75</v>
      </c>
      <c r="AI924" t="s">
        <v>76</v>
      </c>
      <c r="AJ924" s="33" t="s">
        <v>314</v>
      </c>
      <c r="AL924" t="s">
        <v>48</v>
      </c>
      <c r="AM924" t="s">
        <v>86</v>
      </c>
      <c r="AN924">
        <v>220</v>
      </c>
      <c r="AO924" s="69">
        <v>2</v>
      </c>
      <c r="AP924">
        <v>2</v>
      </c>
      <c r="AQ924">
        <v>0</v>
      </c>
      <c r="AR924">
        <v>2</v>
      </c>
      <c r="AS924" s="82" t="str">
        <f t="shared" si="1334"/>
        <v>Gw-0-2</v>
      </c>
      <c r="AT924" s="14">
        <f t="shared" si="1335"/>
        <v>36200</v>
      </c>
      <c r="AU924" s="81">
        <f>VLOOKUP(C924,Bushfire_Vlookup!$F$2:$H$12575,3,FALSE)</f>
        <v>552.16463799999997</v>
      </c>
      <c r="AV924" s="14">
        <f>VLOOKUP(AS924,Safety_collateral_Vlookup!$J$3:$L$20,2,FALSE)</f>
        <v>93570.139925214826</v>
      </c>
      <c r="AW924" s="14">
        <f>VLOOKUP(AS924,Safety_collateral_Vlookup!$J$3:$L$20,3,FALSE)</f>
        <v>550000</v>
      </c>
      <c r="AX924" s="48">
        <f t="shared" si="1336"/>
        <v>725903.89896895015</v>
      </c>
      <c r="AY924" s="49">
        <f t="shared" si="1420"/>
        <v>12623.6</v>
      </c>
      <c r="AZ924" s="14">
        <v>76000</v>
      </c>
      <c r="BA924" s="16">
        <f t="shared" si="1337"/>
        <v>57.503715181798391</v>
      </c>
      <c r="BB924" t="e">
        <f>IF(BA924&lt;=#REF!,#REF!,IF(BA924&lt;=#REF!,#REF!,IF(BA924&lt;=#REF!,#REF!,IF(BA924&lt;=#REF!,#REF!,#REF!))))</f>
        <v>#REF!</v>
      </c>
      <c r="BC924" s="51">
        <v>5</v>
      </c>
      <c r="BD924" s="21">
        <v>70</v>
      </c>
      <c r="BE924" s="21">
        <v>6.4399999999999999E-2</v>
      </c>
      <c r="BF924" s="26">
        <f t="shared" si="1338"/>
        <v>823.38936773090927</v>
      </c>
      <c r="BG924" s="21">
        <v>7</v>
      </c>
      <c r="BH924" s="21">
        <f t="shared" si="1339"/>
        <v>10.5</v>
      </c>
      <c r="BI924" s="28">
        <f t="shared" si="1340"/>
        <v>1.1390624999999999E-6</v>
      </c>
      <c r="BJ924" s="27">
        <f t="shared" si="1341"/>
        <v>1.1390624999999999E-6</v>
      </c>
      <c r="BK924" s="28">
        <f t="shared" si="1342"/>
        <v>1.7463268216136599E-5</v>
      </c>
      <c r="BL924" s="35">
        <f t="shared" si="1343"/>
        <v>1.0042028016440715E-3</v>
      </c>
      <c r="BM924" s="21" t="str">
        <f t="shared" si="1344"/>
        <v>Cr1</v>
      </c>
      <c r="BN924" s="51">
        <v>1</v>
      </c>
      <c r="BO924" s="21">
        <v>2</v>
      </c>
      <c r="BP924" s="50" t="s">
        <v>5497</v>
      </c>
      <c r="BQ924" s="14">
        <v>36200</v>
      </c>
      <c r="BR924">
        <f>IFERROR(VLOOKUP(AO924,'Model Failure data- Lines'!$A$37:$E$41,3,FALSE),'Model Failure data- Lines'!$C$37)</f>
        <v>5.2310000000000009E-2</v>
      </c>
      <c r="BS924" s="14">
        <f t="shared" si="1345"/>
        <v>37972.032955065792</v>
      </c>
      <c r="BT924" s="34">
        <f t="shared" si="1327"/>
        <v>11259.625341300227</v>
      </c>
      <c r="BU924" s="34">
        <f t="shared" si="1346"/>
        <v>3.3724064348557534</v>
      </c>
      <c r="BV924" s="54">
        <f t="shared" si="1347"/>
        <v>26712.407613765565</v>
      </c>
      <c r="BW924">
        <f>IFERROR(VLOOKUP(AO924,'Model Failure data- Lines'!$A$37:$E$41,4,FALSE),'Model Failure data- Lines'!$D$37)</f>
        <v>5.571000000000001E-2</v>
      </c>
      <c r="BX924" s="14">
        <f t="shared" si="1348"/>
        <v>40440.106211560218</v>
      </c>
      <c r="BY924" s="34">
        <f t="shared" si="1349"/>
        <v>10043.027569508717</v>
      </c>
      <c r="BZ924" s="71">
        <f t="shared" si="1350"/>
        <v>4.0266847752503443</v>
      </c>
      <c r="CA924" s="71">
        <f t="shared" si="1351"/>
        <v>30397.0786420515</v>
      </c>
      <c r="CB924" s="57">
        <v>2</v>
      </c>
      <c r="CC924">
        <f>IFERROR(VLOOKUP(AO924,'Model Failure data- Lines'!$A$37:$E$41,5,FALSE),'Model Failure data- Lines'!$E$37)</f>
        <v>6.1850000000000002E-2</v>
      </c>
      <c r="CD924" s="14">
        <f t="shared" si="1352"/>
        <v>44897.156151229567</v>
      </c>
      <c r="CE924" s="34">
        <f t="shared" si="1353"/>
        <v>7989.9872272499242</v>
      </c>
      <c r="CF924" s="34">
        <f t="shared" si="1354"/>
        <v>5.6191774622752098</v>
      </c>
      <c r="CG924" s="54">
        <f t="shared" si="1355"/>
        <v>36907.16892397964</v>
      </c>
      <c r="CH924" t="e">
        <f>IFERROR(VLOOKUP(AO924,'Model Failure data- Lines'!#REF!,3,FALSE),'Model Failure data- Lines'!#REF!)</f>
        <v>#REF!</v>
      </c>
      <c r="CI924" s="14" t="e">
        <f t="shared" si="1356"/>
        <v>#REF!</v>
      </c>
      <c r="CJ924" s="34">
        <f t="shared" si="1357"/>
        <v>10799.9329698976</v>
      </c>
      <c r="CK924" s="34" t="e">
        <f t="shared" si="1358"/>
        <v>#REF!</v>
      </c>
      <c r="CL924" s="54" t="e">
        <f t="shared" si="1359"/>
        <v>#REF!</v>
      </c>
      <c r="CM924" t="e">
        <f>IFERROR(VLOOKUP(AO924,'Model Failure data- Lines'!#REF!,4,FALSE),'Model Failure data- Lines'!#REF!)</f>
        <v>#REF!</v>
      </c>
      <c r="CN924" s="14" t="e">
        <f t="shared" si="1360"/>
        <v>#REF!</v>
      </c>
      <c r="CO924" s="34">
        <f t="shared" si="1361"/>
        <v>9239.7218031529173</v>
      </c>
      <c r="CP924" s="34" t="e">
        <f t="shared" si="1362"/>
        <v>#REF!</v>
      </c>
      <c r="CQ924" s="54" t="e">
        <f t="shared" si="1363"/>
        <v>#REF!</v>
      </c>
      <c r="CR924" t="e">
        <f>IFERROR(VLOOKUP(AO924,'Model Failure data- Lines'!#REF!,5,FALSE),'Model Failure data- Lines'!#REF!)</f>
        <v>#REF!</v>
      </c>
      <c r="CS924" s="14" t="e">
        <f t="shared" si="1364"/>
        <v>#REF!</v>
      </c>
      <c r="CT924" s="34">
        <f t="shared" si="1365"/>
        <v>6762.924918379812</v>
      </c>
      <c r="CU924" s="34" t="e">
        <f t="shared" si="1366"/>
        <v>#REF!</v>
      </c>
      <c r="CV924" s="54" t="e">
        <f t="shared" si="1367"/>
        <v>#REF!</v>
      </c>
      <c r="CW924" t="s">
        <v>372</v>
      </c>
      <c r="CZ924">
        <f t="shared" si="1368"/>
        <v>30397.0786420515</v>
      </c>
      <c r="DA924" s="34">
        <f t="shared" si="1369"/>
        <v>2151.8210340000005</v>
      </c>
      <c r="DB924" s="34">
        <f t="shared" si="1370"/>
        <v>32.822085145839665</v>
      </c>
      <c r="DC924" s="34">
        <f t="shared" si="1371"/>
        <v>5562.0495924143779</v>
      </c>
      <c r="DD924" s="9">
        <f t="shared" si="1372"/>
        <v>32693.413500000002</v>
      </c>
      <c r="DE924" s="59">
        <f t="shared" si="1373"/>
        <v>5.321007375061939E-2</v>
      </c>
      <c r="DF924" s="59">
        <f t="shared" si="1374"/>
        <v>8.1162213012331643E-4</v>
      </c>
      <c r="DG924" s="59">
        <f t="shared" si="1375"/>
        <v>0.13753795707946012</v>
      </c>
      <c r="DH924" s="59">
        <f t="shared" si="1376"/>
        <v>0.80844034703979728</v>
      </c>
      <c r="DI924" s="14">
        <f t="shared" si="1377"/>
        <v>1617.430796346938</v>
      </c>
      <c r="DJ924" s="14">
        <f t="shared" si="1378"/>
        <v>24.670941716987809</v>
      </c>
      <c r="DK924" s="14">
        <f t="shared" si="1379"/>
        <v>4180.7520976114538</v>
      </c>
      <c r="DL924" s="14">
        <f t="shared" si="1380"/>
        <v>24574.224806376129</v>
      </c>
      <c r="DM924">
        <f t="shared" si="1381"/>
        <v>36907.16892397964</v>
      </c>
      <c r="DN924" s="34">
        <f t="shared" si="1382"/>
        <v>2388.98099</v>
      </c>
      <c r="DO924" s="34">
        <f t="shared" si="1383"/>
        <v>36.439525511940097</v>
      </c>
      <c r="DP924" s="34">
        <f t="shared" si="1384"/>
        <v>6175.0631357176308</v>
      </c>
      <c r="DQ924" s="9">
        <f t="shared" si="1385"/>
        <v>36296.672500000001</v>
      </c>
      <c r="DR924" s="59">
        <f t="shared" si="1386"/>
        <v>5.3210073750619383E-2</v>
      </c>
      <c r="DS924" s="59">
        <f t="shared" si="1387"/>
        <v>8.1162213012331633E-4</v>
      </c>
      <c r="DT924" s="59">
        <f t="shared" si="1388"/>
        <v>0.13753795707946012</v>
      </c>
      <c r="DU924" s="59">
        <f t="shared" si="1389"/>
        <v>0.80844034703979728</v>
      </c>
      <c r="DV924" s="14">
        <f t="shared" si="1390"/>
        <v>1963.8331803715246</v>
      </c>
      <c r="DW924" s="14">
        <f t="shared" si="1391"/>
        <v>29.954675058901422</v>
      </c>
      <c r="DX924" s="14">
        <f t="shared" si="1392"/>
        <v>5076.1366153906965</v>
      </c>
      <c r="DY924" s="14">
        <f t="shared" si="1393"/>
        <v>29837.244453158524</v>
      </c>
      <c r="DZ924" s="34" t="e">
        <f t="shared" si="1394"/>
        <v>#REF!</v>
      </c>
      <c r="EA924" s="34" t="e">
        <f t="shared" si="1395"/>
        <v>#REF!</v>
      </c>
      <c r="EB924" s="34" t="e">
        <f t="shared" si="1396"/>
        <v>#REF!</v>
      </c>
      <c r="EC924" s="34" t="e">
        <f t="shared" si="1397"/>
        <v>#REF!</v>
      </c>
      <c r="ED924" s="34" t="e">
        <f t="shared" si="1398"/>
        <v>#REF!</v>
      </c>
      <c r="EE924" s="59" t="e">
        <f t="shared" si="1399"/>
        <v>#REF!</v>
      </c>
      <c r="EF924" s="59" t="e">
        <f t="shared" si="1400"/>
        <v>#REF!</v>
      </c>
      <c r="EG924" s="59" t="e">
        <f t="shared" si="1401"/>
        <v>#REF!</v>
      </c>
      <c r="EH924" s="59" t="e">
        <f t="shared" si="1402"/>
        <v>#REF!</v>
      </c>
      <c r="EI924" s="14" t="e">
        <f t="shared" si="1403"/>
        <v>#REF!</v>
      </c>
      <c r="EJ924" s="14" t="e">
        <f t="shared" si="1404"/>
        <v>#REF!</v>
      </c>
      <c r="EK924" s="14" t="e">
        <f t="shared" si="1405"/>
        <v>#REF!</v>
      </c>
      <c r="EL924" s="14" t="e">
        <f t="shared" si="1406"/>
        <v>#REF!</v>
      </c>
      <c r="EM924" t="e">
        <f t="shared" si="1407"/>
        <v>#REF!</v>
      </c>
      <c r="EN924" s="34" t="e">
        <f t="shared" si="1408"/>
        <v>#REF!</v>
      </c>
      <c r="EO924" s="34" t="e">
        <f t="shared" si="1409"/>
        <v>#REF!</v>
      </c>
      <c r="EP924" s="34" t="e">
        <f t="shared" si="1410"/>
        <v>#REF!</v>
      </c>
      <c r="EQ924" s="34" t="e">
        <f t="shared" si="1411"/>
        <v>#REF!</v>
      </c>
      <c r="ER924" s="59" t="e">
        <f t="shared" si="1412"/>
        <v>#REF!</v>
      </c>
      <c r="ES924" s="59" t="e">
        <f t="shared" si="1413"/>
        <v>#REF!</v>
      </c>
      <c r="ET924" s="59" t="e">
        <f t="shared" si="1414"/>
        <v>#REF!</v>
      </c>
      <c r="EU924" s="59" t="e">
        <f t="shared" si="1415"/>
        <v>#REF!</v>
      </c>
      <c r="EV924" s="14" t="e">
        <f t="shared" si="1416"/>
        <v>#REF!</v>
      </c>
      <c r="EW924" s="14" t="e">
        <f t="shared" si="1417"/>
        <v>#REF!</v>
      </c>
      <c r="EX924" s="14" t="e">
        <f t="shared" si="1418"/>
        <v>#REF!</v>
      </c>
      <c r="EY924" s="14" t="e">
        <f t="shared" si="1419"/>
        <v>#REF!</v>
      </c>
    </row>
    <row r="925" spans="1:155" x14ac:dyDescent="0.2">
      <c r="A925" s="17">
        <v>30305260</v>
      </c>
      <c r="B925" t="s">
        <v>62</v>
      </c>
      <c r="C925" t="s">
        <v>4513</v>
      </c>
      <c r="D925" t="s">
        <v>4514</v>
      </c>
      <c r="E925" t="s">
        <v>960</v>
      </c>
      <c r="F925" t="s">
        <v>66</v>
      </c>
      <c r="G925" t="s">
        <v>42</v>
      </c>
      <c r="H925" t="s">
        <v>4515</v>
      </c>
      <c r="I925" t="s">
        <v>68</v>
      </c>
      <c r="J925" s="19" t="s">
        <v>69</v>
      </c>
      <c r="K925" t="s">
        <v>70</v>
      </c>
      <c r="L925">
        <v>1966</v>
      </c>
      <c r="M925">
        <f t="shared" si="1328"/>
        <v>1966</v>
      </c>
      <c r="N925">
        <v>53</v>
      </c>
      <c r="O925" s="19">
        <f t="shared" si="1329"/>
        <v>53</v>
      </c>
      <c r="P925" t="s">
        <v>80</v>
      </c>
      <c r="Q925" s="19" t="str">
        <f t="shared" si="1331"/>
        <v>50-60</v>
      </c>
      <c r="R925" s="23">
        <v>178.1</v>
      </c>
      <c r="S925" s="15">
        <f t="shared" si="1332"/>
        <v>0.17809999999999998</v>
      </c>
      <c r="T925">
        <v>30324406</v>
      </c>
      <c r="U925" t="s">
        <v>45</v>
      </c>
      <c r="V925" t="s">
        <v>46</v>
      </c>
      <c r="W925" t="s">
        <v>47</v>
      </c>
      <c r="X925" t="s">
        <v>48</v>
      </c>
      <c r="Y925" t="s">
        <v>161</v>
      </c>
      <c r="Z925" t="s">
        <v>4516</v>
      </c>
      <c r="AA925" t="s">
        <v>4517</v>
      </c>
      <c r="AB925" t="s">
        <v>1725</v>
      </c>
      <c r="AC925">
        <v>1966</v>
      </c>
      <c r="AD925">
        <v>106</v>
      </c>
      <c r="AE925" t="str">
        <f t="shared" si="1333"/>
        <v>&gt;80</v>
      </c>
      <c r="AF925">
        <v>-37.930856120000001</v>
      </c>
      <c r="AG925">
        <v>145.23087710999999</v>
      </c>
      <c r="AH925" t="s">
        <v>75</v>
      </c>
      <c r="AI925" t="s">
        <v>76</v>
      </c>
      <c r="AJ925" s="33" t="s">
        <v>314</v>
      </c>
      <c r="AL925" t="s">
        <v>78</v>
      </c>
      <c r="AM925" t="s">
        <v>79</v>
      </c>
      <c r="AN925">
        <v>220</v>
      </c>
      <c r="AO925" s="69">
        <v>2</v>
      </c>
      <c r="AP925">
        <v>2</v>
      </c>
      <c r="AQ925">
        <v>0</v>
      </c>
      <c r="AR925">
        <v>1</v>
      </c>
      <c r="AS925" s="82" t="str">
        <f t="shared" si="1334"/>
        <v>Gw-0-1</v>
      </c>
      <c r="AT925" s="14">
        <f t="shared" si="1335"/>
        <v>36200</v>
      </c>
      <c r="AU925" s="81">
        <f>VLOOKUP(C925,Bushfire_Vlookup!$F$2:$H$12575,3,FALSE)</f>
        <v>552.16463799999997</v>
      </c>
      <c r="AV925" s="14">
        <f>VLOOKUP(AS925,Safety_collateral_Vlookup!$J$3:$L$20,2,FALSE)</f>
        <v>11570.139925214824</v>
      </c>
      <c r="AW925" s="14">
        <f>VLOOKUP(AS925,Safety_collateral_Vlookup!$J$3:$L$20,3,FALSE)</f>
        <v>148000</v>
      </c>
      <c r="AX925" s="48">
        <f t="shared" si="1336"/>
        <v>209475.89896895021</v>
      </c>
      <c r="AY925" s="49">
        <f t="shared" si="1420"/>
        <v>13535.599999999999</v>
      </c>
      <c r="AZ925" s="14">
        <v>76000</v>
      </c>
      <c r="BA925" s="16">
        <f t="shared" si="1337"/>
        <v>15.475922675681183</v>
      </c>
      <c r="BB925" t="e">
        <f>IF(BA925&lt;=#REF!,#REF!,IF(BA925&lt;=#REF!,#REF!,IF(BA925&lt;=#REF!,#REF!,IF(BA925&lt;=#REF!,#REF!,#REF!))))</f>
        <v>#REF!</v>
      </c>
      <c r="BC925" s="51">
        <v>5</v>
      </c>
      <c r="BD925" s="21">
        <v>70</v>
      </c>
      <c r="BE925" s="21">
        <v>6.4399999999999999E-2</v>
      </c>
      <c r="BF925" s="26">
        <f t="shared" si="1338"/>
        <v>882.87565558624271</v>
      </c>
      <c r="BG925" s="21">
        <v>7</v>
      </c>
      <c r="BH925" s="21">
        <f t="shared" si="1339"/>
        <v>10.5</v>
      </c>
      <c r="BI925" s="28">
        <f t="shared" si="1340"/>
        <v>1.1390624999999999E-6</v>
      </c>
      <c r="BJ925" s="27">
        <f t="shared" si="1341"/>
        <v>1.1390624999999999E-6</v>
      </c>
      <c r="BK925" s="28">
        <f t="shared" si="1342"/>
        <v>1.7463268216136603E-5</v>
      </c>
      <c r="BL925" s="35">
        <f t="shared" si="1343"/>
        <v>2.7026018857761091E-4</v>
      </c>
      <c r="BM925" s="21" t="str">
        <f t="shared" si="1344"/>
        <v>Cr1</v>
      </c>
      <c r="BN925" s="51">
        <v>1</v>
      </c>
      <c r="BO925" s="21">
        <v>2</v>
      </c>
      <c r="BP925" s="50" t="s">
        <v>5497</v>
      </c>
      <c r="BQ925" s="14">
        <v>36200</v>
      </c>
      <c r="BR925">
        <f>IFERROR(VLOOKUP(AO925,'Model Failure data- Lines'!$A$37:$E$41,3,FALSE),'Model Failure data- Lines'!$C$37)</f>
        <v>5.2310000000000009E-2</v>
      </c>
      <c r="BS925" s="14">
        <f t="shared" si="1345"/>
        <v>10957.684275065787</v>
      </c>
      <c r="BT925" s="34">
        <f t="shared" si="1327"/>
        <v>12073.084125740939</v>
      </c>
      <c r="BU925" s="34">
        <f t="shared" si="1346"/>
        <v>0.907612682968305</v>
      </c>
      <c r="BV925" s="54">
        <f t="shared" si="1347"/>
        <v>-1115.3998506751523</v>
      </c>
      <c r="BW925">
        <f>IFERROR(VLOOKUP(AO925,'Model Failure data- Lines'!$A$37:$E$41,4,FALSE),'Model Failure data- Lines'!$D$37)</f>
        <v>5.571000000000001E-2</v>
      </c>
      <c r="BX925" s="14">
        <f t="shared" si="1348"/>
        <v>11669.902331560217</v>
      </c>
      <c r="BY925" s="34">
        <f t="shared" si="1349"/>
        <v>10768.592475192669</v>
      </c>
      <c r="BZ925" s="71">
        <f t="shared" si="1350"/>
        <v>1.0836980188863004</v>
      </c>
      <c r="CA925" s="71">
        <f t="shared" si="1351"/>
        <v>901.30985636754849</v>
      </c>
      <c r="CB925" s="57">
        <v>2</v>
      </c>
      <c r="CC925">
        <f>IFERROR(VLOOKUP(AO925,'Model Failure data- Lines'!$A$37:$E$41,5,FALSE),'Model Failure data- Lines'!$E$37)</f>
        <v>6.1850000000000002E-2</v>
      </c>
      <c r="CD925" s="14">
        <f t="shared" si="1352"/>
        <v>12956.084351229571</v>
      </c>
      <c r="CE925" s="34">
        <f t="shared" si="1353"/>
        <v>8567.2289293992253</v>
      </c>
      <c r="CF925" s="34">
        <f t="shared" si="1354"/>
        <v>1.5122841303761112</v>
      </c>
      <c r="CG925" s="54">
        <f t="shared" si="1355"/>
        <v>4388.8554218303452</v>
      </c>
      <c r="CH925" t="e">
        <f>IFERROR(VLOOKUP(AO925,'Model Failure data- Lines'!#REF!,3,FALSE),'Model Failure data- Lines'!#REF!)</f>
        <v>#REF!</v>
      </c>
      <c r="CI925" s="14" t="e">
        <f t="shared" si="1356"/>
        <v>#REF!</v>
      </c>
      <c r="CJ925" s="34">
        <f t="shared" si="1357"/>
        <v>11580.180986988333</v>
      </c>
      <c r="CK925" s="34" t="e">
        <f t="shared" si="1358"/>
        <v>#REF!</v>
      </c>
      <c r="CL925" s="54" t="e">
        <f t="shared" si="1359"/>
        <v>#REF!</v>
      </c>
      <c r="CM925" t="e">
        <f>IFERROR(VLOOKUP(AO925,'Model Failure data- Lines'!#REF!,4,FALSE),'Model Failure data- Lines'!#REF!)</f>
        <v>#REF!</v>
      </c>
      <c r="CN925" s="14" t="e">
        <f t="shared" si="1360"/>
        <v>#REF!</v>
      </c>
      <c r="CO925" s="34">
        <f t="shared" si="1361"/>
        <v>9907.2513735191715</v>
      </c>
      <c r="CP925" s="34" t="e">
        <f t="shared" si="1362"/>
        <v>#REF!</v>
      </c>
      <c r="CQ925" s="54" t="e">
        <f t="shared" si="1363"/>
        <v>#REF!</v>
      </c>
      <c r="CR925" t="e">
        <f>IFERROR(VLOOKUP(AO925,'Model Failure data- Lines'!#REF!,5,FALSE),'Model Failure data- Lines'!#REF!)</f>
        <v>#REF!</v>
      </c>
      <c r="CS925" s="14" t="e">
        <f t="shared" si="1364"/>
        <v>#REF!</v>
      </c>
      <c r="CT925" s="34">
        <f t="shared" si="1365"/>
        <v>7251.516724644458</v>
      </c>
      <c r="CU925" s="34" t="e">
        <f t="shared" si="1366"/>
        <v>#REF!</v>
      </c>
      <c r="CV925" s="54" t="e">
        <f t="shared" si="1367"/>
        <v>#REF!</v>
      </c>
      <c r="CW925" t="s">
        <v>1725</v>
      </c>
      <c r="CZ925">
        <f t="shared" si="1368"/>
        <v>901.30985636754781</v>
      </c>
      <c r="DA925" s="34">
        <f t="shared" si="1369"/>
        <v>2151.8210340000005</v>
      </c>
      <c r="DB925" s="34">
        <f t="shared" si="1370"/>
        <v>32.822085145839665</v>
      </c>
      <c r="DC925" s="34">
        <f t="shared" si="1371"/>
        <v>687.75885241437697</v>
      </c>
      <c r="DD925" s="9">
        <f t="shared" si="1372"/>
        <v>8797.5003600000018</v>
      </c>
      <c r="DE925" s="59">
        <f t="shared" si="1373"/>
        <v>0.18439066350886169</v>
      </c>
      <c r="DF925" s="59">
        <f t="shared" si="1374"/>
        <v>2.8125415460483541E-3</v>
      </c>
      <c r="DG925" s="59">
        <f t="shared" si="1375"/>
        <v>5.8934413748639017E-2</v>
      </c>
      <c r="DH925" s="59">
        <f t="shared" si="1376"/>
        <v>0.7538623811964511</v>
      </c>
      <c r="DI925" s="14">
        <f t="shared" si="1377"/>
        <v>166.19312244268897</v>
      </c>
      <c r="DJ925" s="14">
        <f t="shared" si="1378"/>
        <v>2.5349714168966031</v>
      </c>
      <c r="DK925" s="14">
        <f t="shared" si="1379"/>
        <v>53.118167990891472</v>
      </c>
      <c r="DL925" s="14">
        <f t="shared" si="1380"/>
        <v>679.46359451707099</v>
      </c>
      <c r="DM925">
        <f t="shared" si="1381"/>
        <v>4388.8554218303443</v>
      </c>
      <c r="DN925" s="34">
        <f t="shared" si="1382"/>
        <v>2388.98099</v>
      </c>
      <c r="DO925" s="34">
        <f t="shared" si="1383"/>
        <v>36.439525511940097</v>
      </c>
      <c r="DP925" s="34">
        <f t="shared" si="1384"/>
        <v>763.55923571763083</v>
      </c>
      <c r="DQ925" s="9">
        <f t="shared" si="1385"/>
        <v>9767.1045999999988</v>
      </c>
      <c r="DR925" s="59">
        <f t="shared" si="1386"/>
        <v>0.18439066350886166</v>
      </c>
      <c r="DS925" s="59">
        <f t="shared" si="1387"/>
        <v>2.8125415460483537E-3</v>
      </c>
      <c r="DT925" s="59">
        <f t="shared" si="1388"/>
        <v>5.8934413748639017E-2</v>
      </c>
      <c r="DU925" s="59">
        <f t="shared" si="1389"/>
        <v>0.75386238119645088</v>
      </c>
      <c r="DV925" s="14">
        <f t="shared" si="1390"/>
        <v>809.26396327576231</v>
      </c>
      <c r="DW925" s="14">
        <f t="shared" si="1391"/>
        <v>12.343838213497417</v>
      </c>
      <c r="DX925" s="14">
        <f t="shared" si="1392"/>
        <v>258.65462131310716</v>
      </c>
      <c r="DY925" s="14">
        <f t="shared" si="1393"/>
        <v>3308.5929990279778</v>
      </c>
      <c r="DZ925" s="34" t="e">
        <f t="shared" si="1394"/>
        <v>#REF!</v>
      </c>
      <c r="EA925" s="34" t="e">
        <f t="shared" si="1395"/>
        <v>#REF!</v>
      </c>
      <c r="EB925" s="34" t="e">
        <f t="shared" si="1396"/>
        <v>#REF!</v>
      </c>
      <c r="EC925" s="34" t="e">
        <f t="shared" si="1397"/>
        <v>#REF!</v>
      </c>
      <c r="ED925" s="34" t="e">
        <f t="shared" si="1398"/>
        <v>#REF!</v>
      </c>
      <c r="EE925" s="59" t="e">
        <f t="shared" si="1399"/>
        <v>#REF!</v>
      </c>
      <c r="EF925" s="59" t="e">
        <f t="shared" si="1400"/>
        <v>#REF!</v>
      </c>
      <c r="EG925" s="59" t="e">
        <f t="shared" si="1401"/>
        <v>#REF!</v>
      </c>
      <c r="EH925" s="59" t="e">
        <f t="shared" si="1402"/>
        <v>#REF!</v>
      </c>
      <c r="EI925" s="14" t="e">
        <f t="shared" si="1403"/>
        <v>#REF!</v>
      </c>
      <c r="EJ925" s="14" t="e">
        <f t="shared" si="1404"/>
        <v>#REF!</v>
      </c>
      <c r="EK925" s="14" t="e">
        <f t="shared" si="1405"/>
        <v>#REF!</v>
      </c>
      <c r="EL925" s="14" t="e">
        <f t="shared" si="1406"/>
        <v>#REF!</v>
      </c>
      <c r="EM925" t="e">
        <f t="shared" si="1407"/>
        <v>#REF!</v>
      </c>
      <c r="EN925" s="34" t="e">
        <f t="shared" si="1408"/>
        <v>#REF!</v>
      </c>
      <c r="EO925" s="34" t="e">
        <f t="shared" si="1409"/>
        <v>#REF!</v>
      </c>
      <c r="EP925" s="34" t="e">
        <f t="shared" si="1410"/>
        <v>#REF!</v>
      </c>
      <c r="EQ925" s="34" t="e">
        <f t="shared" si="1411"/>
        <v>#REF!</v>
      </c>
      <c r="ER925" s="59" t="e">
        <f t="shared" si="1412"/>
        <v>#REF!</v>
      </c>
      <c r="ES925" s="59" t="e">
        <f t="shared" si="1413"/>
        <v>#REF!</v>
      </c>
      <c r="ET925" s="59" t="e">
        <f t="shared" si="1414"/>
        <v>#REF!</v>
      </c>
      <c r="EU925" s="59" t="e">
        <f t="shared" si="1415"/>
        <v>#REF!</v>
      </c>
      <c r="EV925" s="14" t="e">
        <f t="shared" si="1416"/>
        <v>#REF!</v>
      </c>
      <c r="EW925" s="14" t="e">
        <f t="shared" si="1417"/>
        <v>#REF!</v>
      </c>
      <c r="EX925" s="14" t="e">
        <f t="shared" si="1418"/>
        <v>#REF!</v>
      </c>
      <c r="EY925" s="14" t="e">
        <f t="shared" si="1419"/>
        <v>#REF!</v>
      </c>
    </row>
    <row r="926" spans="1:155" x14ac:dyDescent="0.2">
      <c r="A926" s="17">
        <v>30095949</v>
      </c>
      <c r="B926" t="s">
        <v>62</v>
      </c>
      <c r="C926" t="s">
        <v>2180</v>
      </c>
      <c r="D926" t="s">
        <v>2181</v>
      </c>
      <c r="E926" t="s">
        <v>493</v>
      </c>
      <c r="F926" t="s">
        <v>66</v>
      </c>
      <c r="G926" t="s">
        <v>42</v>
      </c>
      <c r="H926" t="s">
        <v>2182</v>
      </c>
      <c r="I926" t="s">
        <v>68</v>
      </c>
      <c r="J926" s="19" t="s">
        <v>69</v>
      </c>
      <c r="K926" t="s">
        <v>70</v>
      </c>
      <c r="L926">
        <v>1966</v>
      </c>
      <c r="M926">
        <f t="shared" si="1328"/>
        <v>1966</v>
      </c>
      <c r="N926">
        <v>53</v>
      </c>
      <c r="O926" s="19">
        <f t="shared" si="1329"/>
        <v>53</v>
      </c>
      <c r="P926" t="s">
        <v>80</v>
      </c>
      <c r="Q926" s="19" t="str">
        <f t="shared" si="1331"/>
        <v>50-60</v>
      </c>
      <c r="R926" s="23">
        <v>165.7</v>
      </c>
      <c r="S926" s="15">
        <f t="shared" si="1332"/>
        <v>0.16569999999999999</v>
      </c>
      <c r="T926">
        <v>30244788</v>
      </c>
      <c r="U926" t="s">
        <v>45</v>
      </c>
      <c r="V926" t="s">
        <v>46</v>
      </c>
      <c r="W926" s="20" t="s">
        <v>87</v>
      </c>
      <c r="X926" t="s">
        <v>88</v>
      </c>
      <c r="Y926" t="s">
        <v>272</v>
      </c>
      <c r="Z926" t="s">
        <v>2183</v>
      </c>
      <c r="AA926" t="s">
        <v>2184</v>
      </c>
      <c r="AB926" t="s">
        <v>497</v>
      </c>
      <c r="AC926">
        <v>1966</v>
      </c>
      <c r="AD926">
        <v>106</v>
      </c>
      <c r="AE926" t="str">
        <f t="shared" si="1333"/>
        <v>&gt;80</v>
      </c>
      <c r="AF926">
        <v>-37.929262940000001</v>
      </c>
      <c r="AG926">
        <v>145.23118145000001</v>
      </c>
      <c r="AH926" t="s">
        <v>75</v>
      </c>
      <c r="AI926" t="s">
        <v>76</v>
      </c>
      <c r="AJ926" s="33" t="s">
        <v>314</v>
      </c>
      <c r="AL926" t="s">
        <v>48</v>
      </c>
      <c r="AM926" t="s">
        <v>86</v>
      </c>
      <c r="AN926">
        <v>220</v>
      </c>
      <c r="AO926" s="69">
        <v>2</v>
      </c>
      <c r="AP926">
        <v>2</v>
      </c>
      <c r="AQ926">
        <v>0</v>
      </c>
      <c r="AR926">
        <v>2</v>
      </c>
      <c r="AS926" s="82" t="str">
        <f t="shared" si="1334"/>
        <v>Gw-0-2</v>
      </c>
      <c r="AT926" s="14">
        <f t="shared" si="1335"/>
        <v>36200</v>
      </c>
      <c r="AU926" s="81">
        <f>VLOOKUP(C926,Bushfire_Vlookup!$F$2:$H$12575,3,FALSE)</f>
        <v>552.16463799999997</v>
      </c>
      <c r="AV926" s="14">
        <f>VLOOKUP(AS926,Safety_collateral_Vlookup!$J$3:$L$20,2,FALSE)</f>
        <v>93570.139925214826</v>
      </c>
      <c r="AW926" s="14">
        <f>VLOOKUP(AS926,Safety_collateral_Vlookup!$J$3:$L$20,3,FALSE)</f>
        <v>550000</v>
      </c>
      <c r="AX926" s="48">
        <f t="shared" si="1336"/>
        <v>725903.89896895015</v>
      </c>
      <c r="AY926" s="49">
        <f t="shared" si="1420"/>
        <v>12593.199999999999</v>
      </c>
      <c r="AZ926" s="14">
        <v>76000</v>
      </c>
      <c r="BA926" s="16">
        <f t="shared" si="1337"/>
        <v>57.642529219654271</v>
      </c>
      <c r="BB926" t="e">
        <f>IF(BA926&lt;=#REF!,#REF!,IF(BA926&lt;=#REF!,#REF!,IF(BA926&lt;=#REF!,#REF!,IF(BA926&lt;=#REF!,#REF!,#REF!))))</f>
        <v>#REF!</v>
      </c>
      <c r="BC926" s="51">
        <v>5</v>
      </c>
      <c r="BD926" s="21">
        <v>70</v>
      </c>
      <c r="BE926" s="21">
        <v>6.4399999999999999E-2</v>
      </c>
      <c r="BF926" s="26">
        <f t="shared" si="1338"/>
        <v>821.40649146906469</v>
      </c>
      <c r="BG926" s="21">
        <v>7</v>
      </c>
      <c r="BH926" s="21">
        <f t="shared" si="1339"/>
        <v>10.5</v>
      </c>
      <c r="BI926" s="28">
        <f t="shared" si="1340"/>
        <v>1.1390624999999999E-6</v>
      </c>
      <c r="BJ926" s="27">
        <f t="shared" si="1341"/>
        <v>1.1390624999999999E-6</v>
      </c>
      <c r="BK926" s="28">
        <f t="shared" si="1342"/>
        <v>1.7463268216136599E-5</v>
      </c>
      <c r="BL926" s="35">
        <f t="shared" si="1343"/>
        <v>1.0066269484193138E-3</v>
      </c>
      <c r="BM926" s="21" t="str">
        <f t="shared" si="1344"/>
        <v>Cr1</v>
      </c>
      <c r="BN926" s="51">
        <v>1</v>
      </c>
      <c r="BO926" s="21">
        <v>0</v>
      </c>
      <c r="BP926" s="50" t="s">
        <v>5497</v>
      </c>
      <c r="BQ926" s="14">
        <v>36200</v>
      </c>
      <c r="BR926">
        <f>IFERROR(VLOOKUP(AO926,'Model Failure data- Lines'!$A$37:$E$41,3,FALSE),'Model Failure data- Lines'!$C$37)</f>
        <v>5.2310000000000009E-2</v>
      </c>
      <c r="BS926" s="14">
        <f t="shared" si="1345"/>
        <v>37972.032955065792</v>
      </c>
      <c r="BT926" s="34">
        <f t="shared" si="1327"/>
        <v>11232.510048485536</v>
      </c>
      <c r="BU926" s="34">
        <f t="shared" si="1346"/>
        <v>3.3805474280599919</v>
      </c>
      <c r="BV926" s="54">
        <f t="shared" si="1347"/>
        <v>26739.522906580256</v>
      </c>
      <c r="BW926">
        <f>IFERROR(VLOOKUP(AO926,'Model Failure data- Lines'!$A$37:$E$41,4,FALSE),'Model Failure data- Lines'!$D$37)</f>
        <v>5.571000000000001E-2</v>
      </c>
      <c r="BX926" s="14">
        <f t="shared" si="1348"/>
        <v>40440.106211560218</v>
      </c>
      <c r="BY926" s="34">
        <f t="shared" si="1349"/>
        <v>10018.842072652584</v>
      </c>
      <c r="BZ926" s="71">
        <f t="shared" si="1350"/>
        <v>4.0364051971580102</v>
      </c>
      <c r="CA926" s="71">
        <f t="shared" si="1351"/>
        <v>30421.264138907634</v>
      </c>
      <c r="CB926" s="57">
        <v>2</v>
      </c>
      <c r="CC926">
        <f>IFERROR(VLOOKUP(AO926,'Model Failure data- Lines'!$A$37:$E$41,5,FALSE),'Model Failure data- Lines'!$E$37)</f>
        <v>6.1850000000000002E-2</v>
      </c>
      <c r="CD926" s="14">
        <f t="shared" si="1352"/>
        <v>44897.156151229567</v>
      </c>
      <c r="CE926" s="34">
        <f t="shared" si="1353"/>
        <v>7970.7458371782805</v>
      </c>
      <c r="CF926" s="34">
        <f t="shared" si="1354"/>
        <v>5.6327421634514927</v>
      </c>
      <c r="CG926" s="54">
        <f t="shared" si="1355"/>
        <v>36926.410314051289</v>
      </c>
      <c r="CH926" t="e">
        <f>IFERROR(VLOOKUP(AO926,'Model Failure data- Lines'!#REF!,3,FALSE),'Model Failure data- Lines'!#REF!)</f>
        <v>#REF!</v>
      </c>
      <c r="CI926" s="14" t="e">
        <f t="shared" si="1356"/>
        <v>#REF!</v>
      </c>
      <c r="CJ926" s="34">
        <f t="shared" si="1357"/>
        <v>10773.924702661239</v>
      </c>
      <c r="CK926" s="34" t="e">
        <f t="shared" si="1358"/>
        <v>#REF!</v>
      </c>
      <c r="CL926" s="54" t="e">
        <f t="shared" si="1359"/>
        <v>#REF!</v>
      </c>
      <c r="CM926" t="e">
        <f>IFERROR(VLOOKUP(AO926,'Model Failure data- Lines'!#REF!,4,FALSE),'Model Failure data- Lines'!#REF!)</f>
        <v>#REF!</v>
      </c>
      <c r="CN926" s="14" t="e">
        <f t="shared" si="1360"/>
        <v>#REF!</v>
      </c>
      <c r="CO926" s="34">
        <f t="shared" si="1361"/>
        <v>9217.4708174740408</v>
      </c>
      <c r="CP926" s="34" t="e">
        <f t="shared" si="1362"/>
        <v>#REF!</v>
      </c>
      <c r="CQ926" s="54" t="e">
        <f t="shared" si="1363"/>
        <v>#REF!</v>
      </c>
      <c r="CR926" t="e">
        <f>IFERROR(VLOOKUP(AO926,'Model Failure data- Lines'!#REF!,5,FALSE),'Model Failure data- Lines'!#REF!)</f>
        <v>#REF!</v>
      </c>
      <c r="CS926" s="14" t="e">
        <f t="shared" si="1364"/>
        <v>#REF!</v>
      </c>
      <c r="CT926" s="34">
        <f t="shared" si="1365"/>
        <v>6746.6385248376564</v>
      </c>
      <c r="CU926" s="34" t="e">
        <f t="shared" si="1366"/>
        <v>#REF!</v>
      </c>
      <c r="CV926" s="54" t="e">
        <f t="shared" si="1367"/>
        <v>#REF!</v>
      </c>
      <c r="CW926" t="s">
        <v>497</v>
      </c>
      <c r="CZ926">
        <f t="shared" si="1368"/>
        <v>30421.264138907634</v>
      </c>
      <c r="DA926" s="34">
        <f t="shared" si="1369"/>
        <v>2151.8210340000005</v>
      </c>
      <c r="DB926" s="34">
        <f t="shared" si="1370"/>
        <v>32.822085145839665</v>
      </c>
      <c r="DC926" s="34">
        <f t="shared" si="1371"/>
        <v>5562.0495924143779</v>
      </c>
      <c r="DD926" s="9">
        <f t="shared" si="1372"/>
        <v>32693.413500000002</v>
      </c>
      <c r="DE926" s="59">
        <f t="shared" si="1373"/>
        <v>5.321007375061939E-2</v>
      </c>
      <c r="DF926" s="59">
        <f t="shared" si="1374"/>
        <v>8.1162213012331643E-4</v>
      </c>
      <c r="DG926" s="59">
        <f t="shared" si="1375"/>
        <v>0.13753795707946012</v>
      </c>
      <c r="DH926" s="59">
        <f t="shared" si="1376"/>
        <v>0.80844034703979728</v>
      </c>
      <c r="DI926" s="14">
        <f t="shared" si="1377"/>
        <v>1618.7177084183481</v>
      </c>
      <c r="DJ926" s="14">
        <f t="shared" si="1378"/>
        <v>24.69057120146427</v>
      </c>
      <c r="DK926" s="14">
        <f t="shared" si="1379"/>
        <v>4184.0785214399984</v>
      </c>
      <c r="DL926" s="14">
        <f t="shared" si="1380"/>
        <v>24593.77733784783</v>
      </c>
      <c r="DM926">
        <f t="shared" si="1381"/>
        <v>36926.410314051289</v>
      </c>
      <c r="DN926" s="34">
        <f t="shared" si="1382"/>
        <v>2388.98099</v>
      </c>
      <c r="DO926" s="34">
        <f t="shared" si="1383"/>
        <v>36.439525511940097</v>
      </c>
      <c r="DP926" s="34">
        <f t="shared" si="1384"/>
        <v>6175.0631357176308</v>
      </c>
      <c r="DQ926" s="9">
        <f t="shared" si="1385"/>
        <v>36296.672500000001</v>
      </c>
      <c r="DR926" s="59">
        <f t="shared" si="1386"/>
        <v>5.3210073750619383E-2</v>
      </c>
      <c r="DS926" s="59">
        <f t="shared" si="1387"/>
        <v>8.1162213012331633E-4</v>
      </c>
      <c r="DT926" s="59">
        <f t="shared" si="1388"/>
        <v>0.13753795707946012</v>
      </c>
      <c r="DU926" s="59">
        <f t="shared" si="1389"/>
        <v>0.80844034703979728</v>
      </c>
      <c r="DV926" s="14">
        <f t="shared" si="1390"/>
        <v>1964.8570161563014</v>
      </c>
      <c r="DW926" s="14">
        <f t="shared" si="1391"/>
        <v>29.970291796897904</v>
      </c>
      <c r="DX926" s="14">
        <f t="shared" si="1392"/>
        <v>5078.783036872519</v>
      </c>
      <c r="DY926" s="14">
        <f t="shared" si="1393"/>
        <v>29852.799969225573</v>
      </c>
      <c r="DZ926" s="34" t="e">
        <f t="shared" si="1394"/>
        <v>#REF!</v>
      </c>
      <c r="EA926" s="34" t="e">
        <f t="shared" si="1395"/>
        <v>#REF!</v>
      </c>
      <c r="EB926" s="34" t="e">
        <f t="shared" si="1396"/>
        <v>#REF!</v>
      </c>
      <c r="EC926" s="34" t="e">
        <f t="shared" si="1397"/>
        <v>#REF!</v>
      </c>
      <c r="ED926" s="34" t="e">
        <f t="shared" si="1398"/>
        <v>#REF!</v>
      </c>
      <c r="EE926" s="59" t="e">
        <f t="shared" si="1399"/>
        <v>#REF!</v>
      </c>
      <c r="EF926" s="59" t="e">
        <f t="shared" si="1400"/>
        <v>#REF!</v>
      </c>
      <c r="EG926" s="59" t="e">
        <f t="shared" si="1401"/>
        <v>#REF!</v>
      </c>
      <c r="EH926" s="59" t="e">
        <f t="shared" si="1402"/>
        <v>#REF!</v>
      </c>
      <c r="EI926" s="14" t="e">
        <f t="shared" si="1403"/>
        <v>#REF!</v>
      </c>
      <c r="EJ926" s="14" t="e">
        <f t="shared" si="1404"/>
        <v>#REF!</v>
      </c>
      <c r="EK926" s="14" t="e">
        <f t="shared" si="1405"/>
        <v>#REF!</v>
      </c>
      <c r="EL926" s="14" t="e">
        <f t="shared" si="1406"/>
        <v>#REF!</v>
      </c>
      <c r="EM926" t="e">
        <f t="shared" si="1407"/>
        <v>#REF!</v>
      </c>
      <c r="EN926" s="34" t="e">
        <f t="shared" si="1408"/>
        <v>#REF!</v>
      </c>
      <c r="EO926" s="34" t="e">
        <f t="shared" si="1409"/>
        <v>#REF!</v>
      </c>
      <c r="EP926" s="34" t="e">
        <f t="shared" si="1410"/>
        <v>#REF!</v>
      </c>
      <c r="EQ926" s="34" t="e">
        <f t="shared" si="1411"/>
        <v>#REF!</v>
      </c>
      <c r="ER926" s="59" t="e">
        <f t="shared" si="1412"/>
        <v>#REF!</v>
      </c>
      <c r="ES926" s="59" t="e">
        <f t="shared" si="1413"/>
        <v>#REF!</v>
      </c>
      <c r="ET926" s="59" t="e">
        <f t="shared" si="1414"/>
        <v>#REF!</v>
      </c>
      <c r="EU926" s="59" t="e">
        <f t="shared" si="1415"/>
        <v>#REF!</v>
      </c>
      <c r="EV926" s="14" t="e">
        <f t="shared" si="1416"/>
        <v>#REF!</v>
      </c>
      <c r="EW926" s="14" t="e">
        <f t="shared" si="1417"/>
        <v>#REF!</v>
      </c>
      <c r="EX926" s="14" t="e">
        <f t="shared" si="1418"/>
        <v>#REF!</v>
      </c>
      <c r="EY926" s="14" t="e">
        <f t="shared" si="1419"/>
        <v>#REF!</v>
      </c>
    </row>
    <row r="927" spans="1:155" x14ac:dyDescent="0.2">
      <c r="A927" s="17">
        <v>30121603</v>
      </c>
      <c r="B927" t="s">
        <v>62</v>
      </c>
      <c r="C927" t="s">
        <v>2509</v>
      </c>
      <c r="D927" t="s">
        <v>2510</v>
      </c>
      <c r="E927" t="s">
        <v>621</v>
      </c>
      <c r="F927" t="s">
        <v>66</v>
      </c>
      <c r="G927" t="s">
        <v>42</v>
      </c>
      <c r="H927" t="s">
        <v>2511</v>
      </c>
      <c r="I927" t="s">
        <v>68</v>
      </c>
      <c r="J927" s="19" t="s">
        <v>69</v>
      </c>
      <c r="K927" t="s">
        <v>70</v>
      </c>
      <c r="L927">
        <v>1966</v>
      </c>
      <c r="M927">
        <f t="shared" si="1328"/>
        <v>1966</v>
      </c>
      <c r="N927">
        <v>53</v>
      </c>
      <c r="O927" s="19">
        <f t="shared" si="1329"/>
        <v>53</v>
      </c>
      <c r="P927" t="s">
        <v>80</v>
      </c>
      <c r="Q927" s="19" t="str">
        <f t="shared" si="1331"/>
        <v>50-60</v>
      </c>
      <c r="R927" s="23">
        <v>180.2</v>
      </c>
      <c r="S927" s="15">
        <f t="shared" si="1332"/>
        <v>0.1802</v>
      </c>
      <c r="T927">
        <v>30001302</v>
      </c>
      <c r="U927" t="s">
        <v>45</v>
      </c>
      <c r="V927" t="s">
        <v>46</v>
      </c>
      <c r="W927" s="20" t="s">
        <v>87</v>
      </c>
      <c r="X927" t="s">
        <v>88</v>
      </c>
      <c r="Y927" t="s">
        <v>272</v>
      </c>
      <c r="Z927" t="s">
        <v>2512</v>
      </c>
      <c r="AA927" t="s">
        <v>2513</v>
      </c>
      <c r="AB927" t="s">
        <v>626</v>
      </c>
      <c r="AC927">
        <v>1966</v>
      </c>
      <c r="AD927">
        <v>106</v>
      </c>
      <c r="AE927" t="str">
        <f t="shared" si="1333"/>
        <v>&gt;80</v>
      </c>
      <c r="AF927">
        <v>-37.928374689999998</v>
      </c>
      <c r="AG927">
        <v>145.22967324999999</v>
      </c>
      <c r="AH927" t="s">
        <v>75</v>
      </c>
      <c r="AI927" t="s">
        <v>76</v>
      </c>
      <c r="AJ927" s="33" t="s">
        <v>314</v>
      </c>
      <c r="AL927" t="s">
        <v>78</v>
      </c>
      <c r="AM927" t="s">
        <v>79</v>
      </c>
      <c r="AN927">
        <v>220</v>
      </c>
      <c r="AO927" s="69">
        <v>2</v>
      </c>
      <c r="AP927">
        <v>2</v>
      </c>
      <c r="AQ927">
        <v>0</v>
      </c>
      <c r="AR927">
        <v>2</v>
      </c>
      <c r="AS927" s="82" t="str">
        <f t="shared" si="1334"/>
        <v>Gw-0-2</v>
      </c>
      <c r="AT927" s="14">
        <f t="shared" si="1335"/>
        <v>36200</v>
      </c>
      <c r="AU927" s="81">
        <f>VLOOKUP(C927,Bushfire_Vlookup!$F$2:$H$12575,3,FALSE)</f>
        <v>552.16463799999997</v>
      </c>
      <c r="AV927" s="14">
        <f>VLOOKUP(AS927,Safety_collateral_Vlookup!$J$3:$L$20,2,FALSE)</f>
        <v>93570.139925214826</v>
      </c>
      <c r="AW927" s="14">
        <f>VLOOKUP(AS927,Safety_collateral_Vlookup!$J$3:$L$20,3,FALSE)</f>
        <v>550000</v>
      </c>
      <c r="AX927" s="48">
        <f t="shared" si="1336"/>
        <v>725903.89896895015</v>
      </c>
      <c r="AY927" s="49">
        <f t="shared" si="1420"/>
        <v>13695.2</v>
      </c>
      <c r="AZ927" s="14">
        <v>76000</v>
      </c>
      <c r="BA927" s="16">
        <f t="shared" si="1337"/>
        <v>53.00425689065878</v>
      </c>
      <c r="BB927" t="e">
        <f>IF(BA927&lt;=#REF!,#REF!,IF(BA927&lt;=#REF!,#REF!,IF(BA927&lt;=#REF!,#REF!,IF(BA927&lt;=#REF!,#REF!,#REF!))))</f>
        <v>#REF!</v>
      </c>
      <c r="BC927" s="51">
        <v>5</v>
      </c>
      <c r="BD927" s="21">
        <v>70</v>
      </c>
      <c r="BE927" s="21">
        <v>6.4399999999999999E-2</v>
      </c>
      <c r="BF927" s="26">
        <f t="shared" si="1338"/>
        <v>893.28575596092628</v>
      </c>
      <c r="BG927" s="21">
        <v>7</v>
      </c>
      <c r="BH927" s="21">
        <f t="shared" si="1339"/>
        <v>10.5</v>
      </c>
      <c r="BI927" s="28">
        <f t="shared" si="1340"/>
        <v>1.1390624999999999E-6</v>
      </c>
      <c r="BJ927" s="27">
        <f t="shared" si="1341"/>
        <v>1.1390624999999999E-6</v>
      </c>
      <c r="BK927" s="28">
        <f t="shared" si="1342"/>
        <v>1.7463268216136599E-5</v>
      </c>
      <c r="BL927" s="35">
        <f t="shared" si="1343"/>
        <v>9.2562755467858089E-4</v>
      </c>
      <c r="BM927" s="21" t="str">
        <f t="shared" si="1344"/>
        <v>Cr1</v>
      </c>
      <c r="BN927" s="51">
        <v>1</v>
      </c>
      <c r="BO927" s="21">
        <v>0</v>
      </c>
      <c r="BP927" s="50" t="s">
        <v>5497</v>
      </c>
      <c r="BQ927" s="14">
        <v>36200</v>
      </c>
      <c r="BR927">
        <f>IFERROR(VLOOKUP(AO927,'Model Failure data- Lines'!$A$37:$E$41,3,FALSE),'Model Failure data- Lines'!$C$37)</f>
        <v>5.2310000000000009E-2</v>
      </c>
      <c r="BS927" s="14">
        <f t="shared" si="1345"/>
        <v>37972.032955065792</v>
      </c>
      <c r="BT927" s="34">
        <f t="shared" si="1327"/>
        <v>12215.439413018066</v>
      </c>
      <c r="BU927" s="34">
        <f t="shared" si="1346"/>
        <v>3.1085277959463964</v>
      </c>
      <c r="BV927" s="54">
        <f t="shared" si="1347"/>
        <v>25756.593542047725</v>
      </c>
      <c r="BW927">
        <f>IFERROR(VLOOKUP(AO927,'Model Failure data- Lines'!$A$37:$E$41,4,FALSE),'Model Failure data- Lines'!$D$37)</f>
        <v>5.571000000000001E-2</v>
      </c>
      <c r="BX927" s="14">
        <f t="shared" si="1348"/>
        <v>40440.106211560218</v>
      </c>
      <c r="BY927" s="34">
        <f t="shared" si="1349"/>
        <v>10895.566333687362</v>
      </c>
      <c r="BZ927" s="71">
        <f t="shared" si="1350"/>
        <v>3.7116112162546178</v>
      </c>
      <c r="CA927" s="71">
        <f t="shared" si="1351"/>
        <v>29544.539877872856</v>
      </c>
      <c r="CB927" s="57">
        <v>2</v>
      </c>
      <c r="CC927">
        <f>IFERROR(VLOOKUP(AO927,'Model Failure data- Lines'!$A$37:$E$41,5,FALSE),'Model Failure data- Lines'!$E$37)</f>
        <v>6.1850000000000002E-2</v>
      </c>
      <c r="CD927" s="14">
        <f t="shared" si="1352"/>
        <v>44897.156151229567</v>
      </c>
      <c r="CE927" s="34">
        <f t="shared" si="1353"/>
        <v>8668.2462272753546</v>
      </c>
      <c r="CF927" s="34">
        <f t="shared" si="1354"/>
        <v>5.1794970948052841</v>
      </c>
      <c r="CG927" s="54">
        <f t="shared" si="1355"/>
        <v>36228.909923954212</v>
      </c>
      <c r="CH927" t="e">
        <f>IFERROR(VLOOKUP(AO927,'Model Failure data- Lines'!#REF!,3,FALSE),'Model Failure data- Lines'!#REF!)</f>
        <v>#REF!</v>
      </c>
      <c r="CI927" s="14" t="e">
        <f t="shared" si="1356"/>
        <v>#REF!</v>
      </c>
      <c r="CJ927" s="34">
        <f t="shared" si="1357"/>
        <v>11716.724389979214</v>
      </c>
      <c r="CK927" s="34" t="e">
        <f t="shared" si="1358"/>
        <v>#REF!</v>
      </c>
      <c r="CL927" s="54" t="e">
        <f t="shared" si="1359"/>
        <v>#REF!</v>
      </c>
      <c r="CM927" t="e">
        <f>IFERROR(VLOOKUP(AO927,'Model Failure data- Lines'!#REF!,4,FALSE),'Model Failure data- Lines'!#REF!)</f>
        <v>#REF!</v>
      </c>
      <c r="CN927" s="14" t="e">
        <f t="shared" si="1360"/>
        <v>#REF!</v>
      </c>
      <c r="CO927" s="34">
        <f t="shared" si="1361"/>
        <v>10024.069048333267</v>
      </c>
      <c r="CP927" s="34" t="e">
        <f t="shared" si="1362"/>
        <v>#REF!</v>
      </c>
      <c r="CQ927" s="54" t="e">
        <f t="shared" si="1363"/>
        <v>#REF!</v>
      </c>
      <c r="CR927" t="e">
        <f>IFERROR(VLOOKUP(AO927,'Model Failure data- Lines'!#REF!,5,FALSE),'Model Failure data- Lines'!#REF!)</f>
        <v>#REF!</v>
      </c>
      <c r="CS927" s="14" t="e">
        <f t="shared" si="1364"/>
        <v>#REF!</v>
      </c>
      <c r="CT927" s="34">
        <f t="shared" si="1365"/>
        <v>7337.020290740772</v>
      </c>
      <c r="CU927" s="34" t="e">
        <f t="shared" si="1366"/>
        <v>#REF!</v>
      </c>
      <c r="CV927" s="54" t="e">
        <f t="shared" si="1367"/>
        <v>#REF!</v>
      </c>
      <c r="CW927" t="s">
        <v>626</v>
      </c>
      <c r="CZ927">
        <f t="shared" si="1368"/>
        <v>29544.539877872856</v>
      </c>
      <c r="DA927" s="34">
        <f t="shared" si="1369"/>
        <v>2151.8210340000005</v>
      </c>
      <c r="DB927" s="34">
        <f t="shared" si="1370"/>
        <v>32.822085145839665</v>
      </c>
      <c r="DC927" s="34">
        <f t="shared" si="1371"/>
        <v>5562.0495924143779</v>
      </c>
      <c r="DD927" s="9">
        <f t="shared" si="1372"/>
        <v>32693.413500000002</v>
      </c>
      <c r="DE927" s="59">
        <f t="shared" si="1373"/>
        <v>5.321007375061939E-2</v>
      </c>
      <c r="DF927" s="59">
        <f t="shared" si="1374"/>
        <v>8.1162213012331643E-4</v>
      </c>
      <c r="DG927" s="59">
        <f t="shared" si="1375"/>
        <v>0.13753795707946012</v>
      </c>
      <c r="DH927" s="59">
        <f t="shared" si="1376"/>
        <v>0.80844034703979728</v>
      </c>
      <c r="DI927" s="14">
        <f t="shared" si="1377"/>
        <v>1572.0671458297302</v>
      </c>
      <c r="DJ927" s="14">
        <f t="shared" si="1378"/>
        <v>23.979002389192434</v>
      </c>
      <c r="DK927" s="14">
        <f t="shared" si="1379"/>
        <v>4063.495657655275</v>
      </c>
      <c r="DL927" s="14">
        <f t="shared" si="1380"/>
        <v>23884.998071998663</v>
      </c>
      <c r="DM927">
        <f t="shared" si="1381"/>
        <v>36228.909923954212</v>
      </c>
      <c r="DN927" s="34">
        <f t="shared" si="1382"/>
        <v>2388.98099</v>
      </c>
      <c r="DO927" s="34">
        <f t="shared" si="1383"/>
        <v>36.439525511940097</v>
      </c>
      <c r="DP927" s="34">
        <f t="shared" si="1384"/>
        <v>6175.0631357176308</v>
      </c>
      <c r="DQ927" s="9">
        <f t="shared" si="1385"/>
        <v>36296.672500000001</v>
      </c>
      <c r="DR927" s="59">
        <f t="shared" si="1386"/>
        <v>5.3210073750619383E-2</v>
      </c>
      <c r="DS927" s="59">
        <f t="shared" si="1387"/>
        <v>8.1162213012331633E-4</v>
      </c>
      <c r="DT927" s="59">
        <f t="shared" si="1388"/>
        <v>0.13753795707946012</v>
      </c>
      <c r="DU927" s="59">
        <f t="shared" si="1389"/>
        <v>0.80844034703979728</v>
      </c>
      <c r="DV927" s="14">
        <f t="shared" si="1390"/>
        <v>1927.7429689581502</v>
      </c>
      <c r="DW927" s="14">
        <f t="shared" si="1391"/>
        <v>29.404185044525473</v>
      </c>
      <c r="DX927" s="14">
        <f t="shared" si="1392"/>
        <v>4982.8502581564408</v>
      </c>
      <c r="DY927" s="14">
        <f t="shared" si="1393"/>
        <v>29288.912511795097</v>
      </c>
      <c r="DZ927" s="34" t="e">
        <f t="shared" si="1394"/>
        <v>#REF!</v>
      </c>
      <c r="EA927" s="34" t="e">
        <f t="shared" si="1395"/>
        <v>#REF!</v>
      </c>
      <c r="EB927" s="34" t="e">
        <f t="shared" si="1396"/>
        <v>#REF!</v>
      </c>
      <c r="EC927" s="34" t="e">
        <f t="shared" si="1397"/>
        <v>#REF!</v>
      </c>
      <c r="ED927" s="34" t="e">
        <f t="shared" si="1398"/>
        <v>#REF!</v>
      </c>
      <c r="EE927" s="59" t="e">
        <f t="shared" si="1399"/>
        <v>#REF!</v>
      </c>
      <c r="EF927" s="59" t="e">
        <f t="shared" si="1400"/>
        <v>#REF!</v>
      </c>
      <c r="EG927" s="59" t="e">
        <f t="shared" si="1401"/>
        <v>#REF!</v>
      </c>
      <c r="EH927" s="59" t="e">
        <f t="shared" si="1402"/>
        <v>#REF!</v>
      </c>
      <c r="EI927" s="14" t="e">
        <f t="shared" si="1403"/>
        <v>#REF!</v>
      </c>
      <c r="EJ927" s="14" t="e">
        <f t="shared" si="1404"/>
        <v>#REF!</v>
      </c>
      <c r="EK927" s="14" t="e">
        <f t="shared" si="1405"/>
        <v>#REF!</v>
      </c>
      <c r="EL927" s="14" t="e">
        <f t="shared" si="1406"/>
        <v>#REF!</v>
      </c>
      <c r="EM927" t="e">
        <f t="shared" si="1407"/>
        <v>#REF!</v>
      </c>
      <c r="EN927" s="34" t="e">
        <f t="shared" si="1408"/>
        <v>#REF!</v>
      </c>
      <c r="EO927" s="34" t="e">
        <f t="shared" si="1409"/>
        <v>#REF!</v>
      </c>
      <c r="EP927" s="34" t="e">
        <f t="shared" si="1410"/>
        <v>#REF!</v>
      </c>
      <c r="EQ927" s="34" t="e">
        <f t="shared" si="1411"/>
        <v>#REF!</v>
      </c>
      <c r="ER927" s="59" t="e">
        <f t="shared" si="1412"/>
        <v>#REF!</v>
      </c>
      <c r="ES927" s="59" t="e">
        <f t="shared" si="1413"/>
        <v>#REF!</v>
      </c>
      <c r="ET927" s="59" t="e">
        <f t="shared" si="1414"/>
        <v>#REF!</v>
      </c>
      <c r="EU927" s="59" t="e">
        <f t="shared" si="1415"/>
        <v>#REF!</v>
      </c>
      <c r="EV927" s="14" t="e">
        <f t="shared" si="1416"/>
        <v>#REF!</v>
      </c>
      <c r="EW927" s="14" t="e">
        <f t="shared" si="1417"/>
        <v>#REF!</v>
      </c>
      <c r="EX927" s="14" t="e">
        <f t="shared" si="1418"/>
        <v>#REF!</v>
      </c>
      <c r="EY927" s="14" t="e">
        <f t="shared" si="1419"/>
        <v>#REF!</v>
      </c>
    </row>
    <row r="928" spans="1:155" x14ac:dyDescent="0.2">
      <c r="A928" s="17">
        <v>30013990</v>
      </c>
      <c r="B928" t="s">
        <v>62</v>
      </c>
      <c r="C928" t="s">
        <v>692</v>
      </c>
      <c r="D928" t="s">
        <v>693</v>
      </c>
      <c r="E928" t="s">
        <v>694</v>
      </c>
      <c r="F928" t="s">
        <v>66</v>
      </c>
      <c r="G928" t="s">
        <v>42</v>
      </c>
      <c r="H928" t="s">
        <v>695</v>
      </c>
      <c r="I928" t="s">
        <v>68</v>
      </c>
      <c r="J928" s="19" t="s">
        <v>69</v>
      </c>
      <c r="K928" t="s">
        <v>70</v>
      </c>
      <c r="L928">
        <v>1963</v>
      </c>
      <c r="M928">
        <f t="shared" si="1328"/>
        <v>1963</v>
      </c>
      <c r="N928">
        <v>56</v>
      </c>
      <c r="O928" s="19">
        <f t="shared" si="1329"/>
        <v>56</v>
      </c>
      <c r="P928" t="s">
        <v>80</v>
      </c>
      <c r="Q928" s="19" t="str">
        <f t="shared" si="1331"/>
        <v>50-60</v>
      </c>
      <c r="R928" s="23">
        <v>120</v>
      </c>
      <c r="S928" s="15">
        <f t="shared" si="1332"/>
        <v>0.12</v>
      </c>
      <c r="T928">
        <v>30256062</v>
      </c>
      <c r="U928" t="s">
        <v>45</v>
      </c>
      <c r="V928" t="s">
        <v>46</v>
      </c>
      <c r="W928" s="20" t="s">
        <v>87</v>
      </c>
      <c r="X928" t="s">
        <v>88</v>
      </c>
      <c r="Y928" t="s">
        <v>696</v>
      </c>
      <c r="Z928" t="s">
        <v>697</v>
      </c>
      <c r="AA928" t="s">
        <v>698</v>
      </c>
      <c r="AB928" t="s">
        <v>176</v>
      </c>
      <c r="AC928">
        <v>1963</v>
      </c>
      <c r="AD928">
        <v>112</v>
      </c>
      <c r="AE928" t="str">
        <f t="shared" si="1333"/>
        <v>&gt;80</v>
      </c>
      <c r="AF928">
        <v>-37.927964090000003</v>
      </c>
      <c r="AG928">
        <v>145.22781526</v>
      </c>
      <c r="AH928" t="s">
        <v>75</v>
      </c>
      <c r="AI928" t="s">
        <v>76</v>
      </c>
      <c r="AJ928" s="33" t="s">
        <v>314</v>
      </c>
      <c r="AL928" t="s">
        <v>48</v>
      </c>
      <c r="AM928" t="s">
        <v>86</v>
      </c>
      <c r="AN928">
        <v>220</v>
      </c>
      <c r="AO928" s="69">
        <v>2</v>
      </c>
      <c r="AP928">
        <v>2</v>
      </c>
      <c r="AQ928">
        <v>0</v>
      </c>
      <c r="AR928">
        <v>2</v>
      </c>
      <c r="AS928" s="82" t="str">
        <f t="shared" si="1334"/>
        <v>Gw-0-2</v>
      </c>
      <c r="AT928" s="14">
        <f t="shared" si="1335"/>
        <v>36200</v>
      </c>
      <c r="AU928" s="81">
        <f>VLOOKUP(C928,Bushfire_Vlookup!$F$2:$H$12575,3,FALSE)</f>
        <v>552.16463799999997</v>
      </c>
      <c r="AV928" s="14">
        <f>VLOOKUP(AS928,Safety_collateral_Vlookup!$J$3:$L$20,2,FALSE)</f>
        <v>93570.139925214826</v>
      </c>
      <c r="AW928" s="14">
        <f>VLOOKUP(AS928,Safety_collateral_Vlookup!$J$3:$L$20,3,FALSE)</f>
        <v>550000</v>
      </c>
      <c r="AX928" s="48">
        <f t="shared" si="1336"/>
        <v>725903.89896895015</v>
      </c>
      <c r="AY928" s="49">
        <f t="shared" si="1420"/>
        <v>9120</v>
      </c>
      <c r="AZ928" s="14">
        <v>76000</v>
      </c>
      <c r="BA928" s="16">
        <f t="shared" si="1337"/>
        <v>79.59472576413927</v>
      </c>
      <c r="BB928" t="e">
        <f>IF(BA928&lt;=#REF!,#REF!,IF(BA928&lt;=#REF!,#REF!,IF(BA928&lt;=#REF!,#REF!,IF(BA928&lt;=#REF!,#REF!,#REF!))))</f>
        <v>#REF!</v>
      </c>
      <c r="BC928" s="51">
        <v>5</v>
      </c>
      <c r="BD928" s="21">
        <v>70</v>
      </c>
      <c r="BE928" s="21">
        <v>6.4399999999999999E-2</v>
      </c>
      <c r="BF928" s="26">
        <f t="shared" si="1338"/>
        <v>594.86287855333592</v>
      </c>
      <c r="BG928" s="21">
        <v>7</v>
      </c>
      <c r="BH928" s="21">
        <f t="shared" si="1339"/>
        <v>10.5</v>
      </c>
      <c r="BI928" s="28">
        <f t="shared" si="1340"/>
        <v>1.1390624999999999E-6</v>
      </c>
      <c r="BJ928" s="27">
        <f t="shared" si="1341"/>
        <v>1.1390624999999999E-6</v>
      </c>
      <c r="BK928" s="28">
        <f t="shared" si="1342"/>
        <v>1.7463268216136603E-5</v>
      </c>
      <c r="BL928" s="35">
        <f t="shared" si="1343"/>
        <v>1.3899840446090026E-3</v>
      </c>
      <c r="BM928" s="21" t="str">
        <f t="shared" si="1344"/>
        <v>Cr1</v>
      </c>
      <c r="BN928" s="51">
        <v>1</v>
      </c>
      <c r="BO928" s="21">
        <v>0</v>
      </c>
      <c r="BP928" s="50" t="s">
        <v>5497</v>
      </c>
      <c r="BQ928" s="14">
        <v>36200</v>
      </c>
      <c r="BR928">
        <f>IFERROR(VLOOKUP(AO928,'Model Failure data- Lines'!$A$37:$E$41,3,FALSE),'Model Failure data- Lines'!$C$37)</f>
        <v>5.2310000000000009E-2</v>
      </c>
      <c r="BS928" s="14">
        <f t="shared" si="1345"/>
        <v>37972.032955065792</v>
      </c>
      <c r="BT928" s="34">
        <f t="shared" si="1327"/>
        <v>8134.5878444071477</v>
      </c>
      <c r="BU928" s="34">
        <f t="shared" si="1346"/>
        <v>4.6679725735795055</v>
      </c>
      <c r="BV928" s="54">
        <f t="shared" si="1347"/>
        <v>29837.445110658642</v>
      </c>
      <c r="BW928">
        <f>IFERROR(VLOOKUP(AO928,'Model Failure data- Lines'!$A$37:$E$41,4,FALSE),'Model Failure data- Lines'!$D$37)</f>
        <v>5.571000000000001E-2</v>
      </c>
      <c r="BX928" s="14">
        <f t="shared" si="1348"/>
        <v>40440.106211560218</v>
      </c>
      <c r="BY928" s="34">
        <f t="shared" si="1349"/>
        <v>7255.6490568395302</v>
      </c>
      <c r="BZ928" s="71">
        <f t="shared" si="1350"/>
        <v>5.573602843075685</v>
      </c>
      <c r="CA928" s="71">
        <f t="shared" si="1351"/>
        <v>33184.457154720687</v>
      </c>
      <c r="CB928" s="57">
        <v>2</v>
      </c>
      <c r="CC928">
        <f>IFERROR(VLOOKUP(AO928,'Model Failure data- Lines'!$A$37:$E$41,5,FALSE),'Model Failure data- Lines'!$E$37)</f>
        <v>6.1850000000000002E-2</v>
      </c>
      <c r="CD928" s="14">
        <f t="shared" si="1352"/>
        <v>44897.156151229567</v>
      </c>
      <c r="CE928" s="34">
        <f t="shared" si="1353"/>
        <v>5772.4170214930218</v>
      </c>
      <c r="CF928" s="34">
        <f t="shared" si="1354"/>
        <v>7.7778781373659358</v>
      </c>
      <c r="CG928" s="54">
        <f t="shared" si="1355"/>
        <v>39124.739129736547</v>
      </c>
      <c r="CH928" t="e">
        <f>IFERROR(VLOOKUP(AO928,'Model Failure data- Lines'!#REF!,3,FALSE),'Model Failure data- Lines'!#REF!)</f>
        <v>#REF!</v>
      </c>
      <c r="CI928" s="14" t="e">
        <f t="shared" si="1356"/>
        <v>#REF!</v>
      </c>
      <c r="CJ928" s="34">
        <f t="shared" si="1357"/>
        <v>7802.4801709073563</v>
      </c>
      <c r="CK928" s="34" t="e">
        <f t="shared" si="1358"/>
        <v>#REF!</v>
      </c>
      <c r="CL928" s="54" t="e">
        <f t="shared" si="1359"/>
        <v>#REF!</v>
      </c>
      <c r="CM928" t="e">
        <f>IFERROR(VLOOKUP(AO928,'Model Failure data- Lines'!#REF!,4,FALSE),'Model Failure data- Lines'!#REF!)</f>
        <v>#REF!</v>
      </c>
      <c r="CN928" s="14" t="e">
        <f t="shared" si="1360"/>
        <v>#REF!</v>
      </c>
      <c r="CO928" s="34">
        <f t="shared" si="1361"/>
        <v>6675.295703662553</v>
      </c>
      <c r="CP928" s="34" t="e">
        <f t="shared" si="1362"/>
        <v>#REF!</v>
      </c>
      <c r="CQ928" s="54" t="e">
        <f t="shared" si="1363"/>
        <v>#REF!</v>
      </c>
      <c r="CR928" t="e">
        <f>IFERROR(VLOOKUP(AO928,'Model Failure data- Lines'!#REF!,5,FALSE),'Model Failure data- Lines'!#REF!)</f>
        <v>#REF!</v>
      </c>
      <c r="CS928" s="14" t="e">
        <f t="shared" si="1364"/>
        <v>#REF!</v>
      </c>
      <c r="CT928" s="34">
        <f t="shared" si="1365"/>
        <v>4885.9180626464631</v>
      </c>
      <c r="CU928" s="34" t="e">
        <f t="shared" si="1366"/>
        <v>#REF!</v>
      </c>
      <c r="CV928" s="54" t="e">
        <f t="shared" si="1367"/>
        <v>#REF!</v>
      </c>
      <c r="CW928" t="s">
        <v>176</v>
      </c>
      <c r="CZ928">
        <f t="shared" si="1368"/>
        <v>33184.457154720687</v>
      </c>
      <c r="DA928" s="34">
        <f t="shared" si="1369"/>
        <v>2151.8210340000005</v>
      </c>
      <c r="DB928" s="34">
        <f t="shared" si="1370"/>
        <v>32.822085145839665</v>
      </c>
      <c r="DC928" s="34">
        <f t="shared" si="1371"/>
        <v>5562.0495924143779</v>
      </c>
      <c r="DD928" s="9">
        <f t="shared" si="1372"/>
        <v>32693.413500000002</v>
      </c>
      <c r="DE928" s="59">
        <f t="shared" si="1373"/>
        <v>5.321007375061939E-2</v>
      </c>
      <c r="DF928" s="59">
        <f t="shared" si="1374"/>
        <v>8.1162213012331643E-4</v>
      </c>
      <c r="DG928" s="59">
        <f t="shared" si="1375"/>
        <v>0.13753795707946012</v>
      </c>
      <c r="DH928" s="59">
        <f t="shared" si="1376"/>
        <v>0.80844034703979728</v>
      </c>
      <c r="DI928" s="14">
        <f t="shared" si="1377"/>
        <v>1765.7474125769572</v>
      </c>
      <c r="DJ928" s="14">
        <f t="shared" si="1378"/>
        <v>26.933239802900335</v>
      </c>
      <c r="DK928" s="14">
        <f t="shared" si="1379"/>
        <v>4564.1224438511572</v>
      </c>
      <c r="DL928" s="14">
        <f t="shared" si="1380"/>
        <v>26827.654058489679</v>
      </c>
      <c r="DM928">
        <f t="shared" si="1381"/>
        <v>39124.739129736547</v>
      </c>
      <c r="DN928" s="34">
        <f t="shared" si="1382"/>
        <v>2388.98099</v>
      </c>
      <c r="DO928" s="34">
        <f t="shared" si="1383"/>
        <v>36.439525511940097</v>
      </c>
      <c r="DP928" s="34">
        <f t="shared" si="1384"/>
        <v>6175.0631357176308</v>
      </c>
      <c r="DQ928" s="9">
        <f t="shared" si="1385"/>
        <v>36296.672500000001</v>
      </c>
      <c r="DR928" s="59">
        <f t="shared" si="1386"/>
        <v>5.3210073750619383E-2</v>
      </c>
      <c r="DS928" s="59">
        <f t="shared" si="1387"/>
        <v>8.1162213012331633E-4</v>
      </c>
      <c r="DT928" s="59">
        <f t="shared" si="1388"/>
        <v>0.13753795707946012</v>
      </c>
      <c r="DU928" s="59">
        <f t="shared" si="1389"/>
        <v>0.80844034703979728</v>
      </c>
      <c r="DV928" s="14">
        <f t="shared" si="1390"/>
        <v>2081.8302545670253</v>
      </c>
      <c r="DW928" s="14">
        <f t="shared" si="1391"/>
        <v>31.754504112995843</v>
      </c>
      <c r="DX928" s="14">
        <f t="shared" si="1392"/>
        <v>5381.1366911707792</v>
      </c>
      <c r="DY928" s="14">
        <f t="shared" si="1393"/>
        <v>31630.01767988575</v>
      </c>
      <c r="DZ928" s="34" t="e">
        <f t="shared" si="1394"/>
        <v>#REF!</v>
      </c>
      <c r="EA928" s="34" t="e">
        <f t="shared" si="1395"/>
        <v>#REF!</v>
      </c>
      <c r="EB928" s="34" t="e">
        <f t="shared" si="1396"/>
        <v>#REF!</v>
      </c>
      <c r="EC928" s="34" t="e">
        <f t="shared" si="1397"/>
        <v>#REF!</v>
      </c>
      <c r="ED928" s="34" t="e">
        <f t="shared" si="1398"/>
        <v>#REF!</v>
      </c>
      <c r="EE928" s="59" t="e">
        <f t="shared" si="1399"/>
        <v>#REF!</v>
      </c>
      <c r="EF928" s="59" t="e">
        <f t="shared" si="1400"/>
        <v>#REF!</v>
      </c>
      <c r="EG928" s="59" t="e">
        <f t="shared" si="1401"/>
        <v>#REF!</v>
      </c>
      <c r="EH928" s="59" t="e">
        <f t="shared" si="1402"/>
        <v>#REF!</v>
      </c>
      <c r="EI928" s="14" t="e">
        <f t="shared" si="1403"/>
        <v>#REF!</v>
      </c>
      <c r="EJ928" s="14" t="e">
        <f t="shared" si="1404"/>
        <v>#REF!</v>
      </c>
      <c r="EK928" s="14" t="e">
        <f t="shared" si="1405"/>
        <v>#REF!</v>
      </c>
      <c r="EL928" s="14" t="e">
        <f t="shared" si="1406"/>
        <v>#REF!</v>
      </c>
      <c r="EM928" t="e">
        <f t="shared" si="1407"/>
        <v>#REF!</v>
      </c>
      <c r="EN928" s="34" t="e">
        <f t="shared" si="1408"/>
        <v>#REF!</v>
      </c>
      <c r="EO928" s="34" t="e">
        <f t="shared" si="1409"/>
        <v>#REF!</v>
      </c>
      <c r="EP928" s="34" t="e">
        <f t="shared" si="1410"/>
        <v>#REF!</v>
      </c>
      <c r="EQ928" s="34" t="e">
        <f t="shared" si="1411"/>
        <v>#REF!</v>
      </c>
      <c r="ER928" s="59" t="e">
        <f t="shared" si="1412"/>
        <v>#REF!</v>
      </c>
      <c r="ES928" s="59" t="e">
        <f t="shared" si="1413"/>
        <v>#REF!</v>
      </c>
      <c r="ET928" s="59" t="e">
        <f t="shared" si="1414"/>
        <v>#REF!</v>
      </c>
      <c r="EU928" s="59" t="e">
        <f t="shared" si="1415"/>
        <v>#REF!</v>
      </c>
      <c r="EV928" s="14" t="e">
        <f t="shared" si="1416"/>
        <v>#REF!</v>
      </c>
      <c r="EW928" s="14" t="e">
        <f t="shared" si="1417"/>
        <v>#REF!</v>
      </c>
      <c r="EX928" s="14" t="e">
        <f t="shared" si="1418"/>
        <v>#REF!</v>
      </c>
      <c r="EY928" s="14" t="e">
        <f t="shared" si="1419"/>
        <v>#REF!</v>
      </c>
    </row>
    <row r="929" spans="1:155" x14ac:dyDescent="0.2">
      <c r="A929" s="17">
        <v>30374949</v>
      </c>
      <c r="B929" t="s">
        <v>62</v>
      </c>
      <c r="C929" t="s">
        <v>3571</v>
      </c>
      <c r="D929" t="s">
        <v>3572</v>
      </c>
      <c r="E929" t="s">
        <v>919</v>
      </c>
      <c r="F929" t="s">
        <v>66</v>
      </c>
      <c r="G929" t="s">
        <v>42</v>
      </c>
      <c r="H929" t="s">
        <v>5068</v>
      </c>
      <c r="I929" t="s">
        <v>68</v>
      </c>
      <c r="J929" s="19" t="s">
        <v>69</v>
      </c>
      <c r="K929" t="s">
        <v>70</v>
      </c>
      <c r="L929">
        <v>1965</v>
      </c>
      <c r="M929">
        <f t="shared" si="1328"/>
        <v>1965</v>
      </c>
      <c r="N929">
        <v>54</v>
      </c>
      <c r="O929" s="19">
        <f t="shared" si="1329"/>
        <v>54</v>
      </c>
      <c r="P929" t="s">
        <v>80</v>
      </c>
      <c r="Q929" s="19" t="str">
        <f t="shared" si="1331"/>
        <v>50-60</v>
      </c>
      <c r="R929" s="23">
        <v>253.5</v>
      </c>
      <c r="S929" s="15">
        <f t="shared" si="1332"/>
        <v>0.2535</v>
      </c>
      <c r="T929">
        <v>30098873</v>
      </c>
      <c r="U929" t="s">
        <v>45</v>
      </c>
      <c r="V929" t="s">
        <v>55</v>
      </c>
      <c r="W929" s="20" t="s">
        <v>87</v>
      </c>
      <c r="X929" t="s">
        <v>88</v>
      </c>
      <c r="Y929" t="s">
        <v>696</v>
      </c>
      <c r="Z929" t="s">
        <v>3574</v>
      </c>
      <c r="AA929" t="s">
        <v>3575</v>
      </c>
      <c r="AB929" t="s">
        <v>1553</v>
      </c>
      <c r="AC929">
        <v>1965</v>
      </c>
      <c r="AD929">
        <v>108</v>
      </c>
      <c r="AE929" t="str">
        <f t="shared" si="1333"/>
        <v>&gt;80</v>
      </c>
      <c r="AF929">
        <v>-38.173816909999999</v>
      </c>
      <c r="AG929">
        <v>146.34828948000001</v>
      </c>
      <c r="AH929" t="s">
        <v>92</v>
      </c>
      <c r="AI929" t="s">
        <v>76</v>
      </c>
      <c r="AJ929" s="33" t="s">
        <v>584</v>
      </c>
      <c r="AL929" t="s">
        <v>48</v>
      </c>
      <c r="AM929" t="s">
        <v>86</v>
      </c>
      <c r="AN929">
        <v>220</v>
      </c>
      <c r="AO929" s="69">
        <v>2</v>
      </c>
      <c r="AP929">
        <v>2</v>
      </c>
      <c r="AQ929">
        <v>0</v>
      </c>
      <c r="AR929">
        <v>2</v>
      </c>
      <c r="AS929" s="82" t="str">
        <f t="shared" si="1334"/>
        <v>Gw-0-2</v>
      </c>
      <c r="AT929" s="14">
        <f t="shared" si="1335"/>
        <v>36200</v>
      </c>
      <c r="AU929" s="81">
        <f>VLOOKUP(C929,Bushfire_Vlookup!$F$2:$H$12575,3,FALSE)</f>
        <v>869.68801699999995</v>
      </c>
      <c r="AV929" s="14">
        <f>VLOOKUP(AS929,Safety_collateral_Vlookup!$J$3:$L$20,2,FALSE)</f>
        <v>93570.139925214826</v>
      </c>
      <c r="AW929" s="14">
        <f>VLOOKUP(AS929,Safety_collateral_Vlookup!$J$3:$L$20,3,FALSE)</f>
        <v>550000</v>
      </c>
      <c r="AX929" s="48">
        <f t="shared" si="1336"/>
        <v>726242.6964143432</v>
      </c>
      <c r="AY929" s="49">
        <f t="shared" si="1420"/>
        <v>19266</v>
      </c>
      <c r="AZ929" s="14">
        <v>76000</v>
      </c>
      <c r="BA929" s="16">
        <f t="shared" si="1337"/>
        <v>37.695561944064323</v>
      </c>
      <c r="BB929" t="e">
        <f>IF(BA929&lt;=#REF!,#REF!,IF(BA929&lt;=#REF!,#REF!,IF(BA929&lt;=#REF!,#REF!,IF(BA929&lt;=#REF!,#REF!,#REF!))))</f>
        <v>#REF!</v>
      </c>
      <c r="BC929" s="51">
        <v>5</v>
      </c>
      <c r="BD929" s="21">
        <v>70</v>
      </c>
      <c r="BE929" s="21">
        <v>6.4399999999999999E-2</v>
      </c>
      <c r="BF929" s="26">
        <f t="shared" si="1338"/>
        <v>1256.6478309439221</v>
      </c>
      <c r="BG929" s="21">
        <v>7</v>
      </c>
      <c r="BH929" s="21">
        <f t="shared" si="1339"/>
        <v>10.5</v>
      </c>
      <c r="BI929" s="28">
        <f t="shared" si="1340"/>
        <v>1.1390624999999999E-6</v>
      </c>
      <c r="BJ929" s="27">
        <f t="shared" si="1341"/>
        <v>1.1390624999999999E-6</v>
      </c>
      <c r="BK929" s="28">
        <f t="shared" si="1342"/>
        <v>1.7463268216136603E-5</v>
      </c>
      <c r="BL929" s="35">
        <f t="shared" si="1343"/>
        <v>6.5828770878718695E-4</v>
      </c>
      <c r="BM929" s="21" t="str">
        <f t="shared" si="1344"/>
        <v>Cr1</v>
      </c>
      <c r="BN929" s="51">
        <v>1</v>
      </c>
      <c r="BO929" s="21">
        <v>0</v>
      </c>
      <c r="BP929" s="50" t="s">
        <v>5497</v>
      </c>
      <c r="BQ929" s="14">
        <v>36200</v>
      </c>
      <c r="BR929">
        <f>IFERROR(VLOOKUP(AO929,'Model Failure data- Lines'!$A$37:$E$41,3,FALSE),'Model Failure data- Lines'!$C$37)</f>
        <v>5.2310000000000009E-2</v>
      </c>
      <c r="BS929" s="14">
        <f t="shared" si="1345"/>
        <v>37989.755449434298</v>
      </c>
      <c r="BT929" s="34">
        <f t="shared" si="1327"/>
        <v>17184.316821310098</v>
      </c>
      <c r="BU929" s="34">
        <f t="shared" si="1346"/>
        <v>2.2107224770392726</v>
      </c>
      <c r="BV929" s="54">
        <f t="shared" si="1347"/>
        <v>20805.4386281242</v>
      </c>
      <c r="BW929">
        <f>IFERROR(VLOOKUP(AO929,'Model Failure data- Lines'!$A$37:$E$41,4,FALSE),'Model Failure data- Lines'!$D$37)</f>
        <v>5.571000000000001E-2</v>
      </c>
      <c r="BX929" s="14">
        <f t="shared" si="1348"/>
        <v>40458.980617243069</v>
      </c>
      <c r="BY929" s="34">
        <f t="shared" si="1349"/>
        <v>15327.558632573508</v>
      </c>
      <c r="BZ929" s="71">
        <f t="shared" si="1350"/>
        <v>2.639623281639992</v>
      </c>
      <c r="CA929" s="71">
        <f t="shared" si="1351"/>
        <v>25131.421984669563</v>
      </c>
      <c r="CB929" s="57">
        <v>2</v>
      </c>
      <c r="CC929">
        <f>IFERROR(VLOOKUP(AO929,'Model Failure data- Lines'!$A$37:$E$41,5,FALSE),'Model Failure data- Lines'!$E$37)</f>
        <v>6.1850000000000002E-2</v>
      </c>
      <c r="CD929" s="14">
        <f t="shared" si="1352"/>
        <v>44918.110773227127</v>
      </c>
      <c r="CE929" s="34">
        <f t="shared" si="1353"/>
        <v>12194.230957904008</v>
      </c>
      <c r="CF929" s="34">
        <f t="shared" si="1354"/>
        <v>3.683554209223197</v>
      </c>
      <c r="CG929" s="54">
        <f t="shared" si="1355"/>
        <v>32723.879815323118</v>
      </c>
      <c r="CH929" t="e">
        <f>IFERROR(VLOOKUP(AO929,'Model Failure data- Lines'!#REF!,3,FALSE),'Model Failure data- Lines'!#REF!)</f>
        <v>#REF!</v>
      </c>
      <c r="CI929" s="14" t="e">
        <f t="shared" si="1356"/>
        <v>#REF!</v>
      </c>
      <c r="CJ929" s="34">
        <f t="shared" si="1357"/>
        <v>16482.739361041789</v>
      </c>
      <c r="CK929" s="34" t="e">
        <f t="shared" si="1358"/>
        <v>#REF!</v>
      </c>
      <c r="CL929" s="54" t="e">
        <f t="shared" si="1359"/>
        <v>#REF!</v>
      </c>
      <c r="CM929" t="e">
        <f>IFERROR(VLOOKUP(AO929,'Model Failure data- Lines'!#REF!,4,FALSE),'Model Failure data- Lines'!#REF!)</f>
        <v>#REF!</v>
      </c>
      <c r="CN929" s="14" t="e">
        <f t="shared" si="1360"/>
        <v>#REF!</v>
      </c>
      <c r="CO929" s="34">
        <f t="shared" si="1361"/>
        <v>14101.562173987144</v>
      </c>
      <c r="CP929" s="34" t="e">
        <f t="shared" si="1362"/>
        <v>#REF!</v>
      </c>
      <c r="CQ929" s="54" t="e">
        <f t="shared" si="1363"/>
        <v>#REF!</v>
      </c>
      <c r="CR929" t="e">
        <f>IFERROR(VLOOKUP(AO929,'Model Failure data- Lines'!#REF!,5,FALSE),'Model Failure data- Lines'!#REF!)</f>
        <v>#REF!</v>
      </c>
      <c r="CS929" s="14" t="e">
        <f t="shared" si="1364"/>
        <v>#REF!</v>
      </c>
      <c r="CT929" s="34">
        <f t="shared" si="1365"/>
        <v>10321.501907340653</v>
      </c>
      <c r="CU929" s="34" t="e">
        <f t="shared" si="1366"/>
        <v>#REF!</v>
      </c>
      <c r="CV929" s="54" t="e">
        <f t="shared" si="1367"/>
        <v>#REF!</v>
      </c>
      <c r="CW929" t="s">
        <v>1553</v>
      </c>
      <c r="CZ929">
        <f t="shared" si="1368"/>
        <v>25131.421984669563</v>
      </c>
      <c r="DA929" s="34">
        <f t="shared" si="1369"/>
        <v>2151.8210340000005</v>
      </c>
      <c r="DB929" s="34">
        <f t="shared" si="1370"/>
        <v>51.696490828683693</v>
      </c>
      <c r="DC929" s="34">
        <f t="shared" si="1371"/>
        <v>5562.0495924143779</v>
      </c>
      <c r="DD929" s="9">
        <f t="shared" si="1372"/>
        <v>32693.413500000002</v>
      </c>
      <c r="DE929" s="59">
        <f t="shared" si="1373"/>
        <v>5.3185250868207086E-2</v>
      </c>
      <c r="DF929" s="59">
        <f t="shared" si="1374"/>
        <v>1.2777507005861475E-3</v>
      </c>
      <c r="DG929" s="59">
        <f t="shared" si="1375"/>
        <v>0.13747379463248038</v>
      </c>
      <c r="DH929" s="59">
        <f t="shared" si="1376"/>
        <v>0.80806320379872631</v>
      </c>
      <c r="DI929" s="14">
        <f t="shared" si="1377"/>
        <v>1336.6209829294255</v>
      </c>
      <c r="DJ929" s="14">
        <f t="shared" si="1378"/>
        <v>32.111692047637646</v>
      </c>
      <c r="DK929" s="14">
        <f t="shared" si="1379"/>
        <v>3454.9119447426656</v>
      </c>
      <c r="DL929" s="14">
        <f t="shared" si="1380"/>
        <v>20307.77736494983</v>
      </c>
      <c r="DM929">
        <f t="shared" si="1381"/>
        <v>32723.879815323118</v>
      </c>
      <c r="DN929" s="34">
        <f t="shared" si="1382"/>
        <v>2388.98099</v>
      </c>
      <c r="DO929" s="34">
        <f t="shared" si="1383"/>
        <v>57.394147509497145</v>
      </c>
      <c r="DP929" s="34">
        <f t="shared" si="1384"/>
        <v>6175.0631357176308</v>
      </c>
      <c r="DQ929" s="9">
        <f t="shared" si="1385"/>
        <v>36296.672500000001</v>
      </c>
      <c r="DR929" s="59">
        <f t="shared" si="1386"/>
        <v>5.3185250868207086E-2</v>
      </c>
      <c r="DS929" s="59">
        <f t="shared" si="1387"/>
        <v>1.2777507005861475E-3</v>
      </c>
      <c r="DT929" s="59">
        <f t="shared" si="1388"/>
        <v>0.13747379463248038</v>
      </c>
      <c r="DU929" s="59">
        <f t="shared" si="1389"/>
        <v>0.80806320379872643</v>
      </c>
      <c r="DV929" s="14">
        <f t="shared" si="1390"/>
        <v>1740.4277573590182</v>
      </c>
      <c r="DW929" s="14">
        <f t="shared" si="1391"/>
        <v>41.812960359926002</v>
      </c>
      <c r="DX929" s="14">
        <f t="shared" si="1392"/>
        <v>4498.6759333097007</v>
      </c>
      <c r="DY929" s="14">
        <f t="shared" si="1393"/>
        <v>26442.963164294473</v>
      </c>
      <c r="DZ929" s="34" t="e">
        <f t="shared" si="1394"/>
        <v>#REF!</v>
      </c>
      <c r="EA929" s="34" t="e">
        <f t="shared" si="1395"/>
        <v>#REF!</v>
      </c>
      <c r="EB929" s="34" t="e">
        <f t="shared" si="1396"/>
        <v>#REF!</v>
      </c>
      <c r="EC929" s="34" t="e">
        <f t="shared" si="1397"/>
        <v>#REF!</v>
      </c>
      <c r="ED929" s="34" t="e">
        <f t="shared" si="1398"/>
        <v>#REF!</v>
      </c>
      <c r="EE929" s="59" t="e">
        <f t="shared" si="1399"/>
        <v>#REF!</v>
      </c>
      <c r="EF929" s="59" t="e">
        <f t="shared" si="1400"/>
        <v>#REF!</v>
      </c>
      <c r="EG929" s="59" t="e">
        <f t="shared" si="1401"/>
        <v>#REF!</v>
      </c>
      <c r="EH929" s="59" t="e">
        <f t="shared" si="1402"/>
        <v>#REF!</v>
      </c>
      <c r="EI929" s="14" t="e">
        <f t="shared" si="1403"/>
        <v>#REF!</v>
      </c>
      <c r="EJ929" s="14" t="e">
        <f t="shared" si="1404"/>
        <v>#REF!</v>
      </c>
      <c r="EK929" s="14" t="e">
        <f t="shared" si="1405"/>
        <v>#REF!</v>
      </c>
      <c r="EL929" s="14" t="e">
        <f t="shared" si="1406"/>
        <v>#REF!</v>
      </c>
      <c r="EM929" t="e">
        <f t="shared" si="1407"/>
        <v>#REF!</v>
      </c>
      <c r="EN929" s="34" t="e">
        <f t="shared" si="1408"/>
        <v>#REF!</v>
      </c>
      <c r="EO929" s="34" t="e">
        <f t="shared" si="1409"/>
        <v>#REF!</v>
      </c>
      <c r="EP929" s="34" t="e">
        <f t="shared" si="1410"/>
        <v>#REF!</v>
      </c>
      <c r="EQ929" s="34" t="e">
        <f t="shared" si="1411"/>
        <v>#REF!</v>
      </c>
      <c r="ER929" s="59" t="e">
        <f t="shared" si="1412"/>
        <v>#REF!</v>
      </c>
      <c r="ES929" s="59" t="e">
        <f t="shared" si="1413"/>
        <v>#REF!</v>
      </c>
      <c r="ET929" s="59" t="e">
        <f t="shared" si="1414"/>
        <v>#REF!</v>
      </c>
      <c r="EU929" s="59" t="e">
        <f t="shared" si="1415"/>
        <v>#REF!</v>
      </c>
      <c r="EV929" s="14" t="e">
        <f t="shared" si="1416"/>
        <v>#REF!</v>
      </c>
      <c r="EW929" s="14" t="e">
        <f t="shared" si="1417"/>
        <v>#REF!</v>
      </c>
      <c r="EX929" s="14" t="e">
        <f t="shared" si="1418"/>
        <v>#REF!</v>
      </c>
      <c r="EY929" s="14" t="e">
        <f t="shared" si="1419"/>
        <v>#REF!</v>
      </c>
    </row>
    <row r="930" spans="1:155" x14ac:dyDescent="0.2">
      <c r="A930" s="17">
        <v>30156929</v>
      </c>
      <c r="B930" t="s">
        <v>62</v>
      </c>
      <c r="C930" t="s">
        <v>2937</v>
      </c>
      <c r="D930" t="s">
        <v>2938</v>
      </c>
      <c r="E930" t="s">
        <v>694</v>
      </c>
      <c r="F930" t="s">
        <v>66</v>
      </c>
      <c r="G930" t="s">
        <v>42</v>
      </c>
      <c r="H930" t="s">
        <v>2939</v>
      </c>
      <c r="I930" t="s">
        <v>68</v>
      </c>
      <c r="J930" s="19" t="s">
        <v>69</v>
      </c>
      <c r="K930" t="s">
        <v>70</v>
      </c>
      <c r="L930">
        <v>1966</v>
      </c>
      <c r="M930">
        <f t="shared" si="1328"/>
        <v>1966</v>
      </c>
      <c r="N930">
        <v>53</v>
      </c>
      <c r="O930" s="19">
        <f t="shared" si="1329"/>
        <v>53</v>
      </c>
      <c r="P930" t="s">
        <v>80</v>
      </c>
      <c r="Q930" s="19" t="str">
        <f t="shared" si="1331"/>
        <v>50-60</v>
      </c>
      <c r="R930" s="23">
        <v>120</v>
      </c>
      <c r="S930" s="15">
        <f t="shared" si="1332"/>
        <v>0.12</v>
      </c>
      <c r="T930">
        <v>30126367</v>
      </c>
      <c r="U930" t="s">
        <v>45</v>
      </c>
      <c r="V930" t="s">
        <v>55</v>
      </c>
      <c r="W930" s="20" t="s">
        <v>87</v>
      </c>
      <c r="X930" t="s">
        <v>88</v>
      </c>
      <c r="Z930" t="s">
        <v>2940</v>
      </c>
      <c r="AA930" t="s">
        <v>2941</v>
      </c>
      <c r="AB930" t="s">
        <v>176</v>
      </c>
      <c r="AC930">
        <v>1966</v>
      </c>
      <c r="AD930">
        <v>106</v>
      </c>
      <c r="AE930" t="str">
        <f t="shared" si="1333"/>
        <v>&gt;80</v>
      </c>
      <c r="AF930">
        <v>-37.927792879999998</v>
      </c>
      <c r="AG930">
        <v>145.22776005</v>
      </c>
      <c r="AH930" t="s">
        <v>75</v>
      </c>
      <c r="AI930" t="s">
        <v>76</v>
      </c>
      <c r="AJ930" s="33" t="s">
        <v>584</v>
      </c>
      <c r="AL930" t="s">
        <v>48</v>
      </c>
      <c r="AM930" t="s">
        <v>86</v>
      </c>
      <c r="AN930">
        <v>220</v>
      </c>
      <c r="AO930" s="69">
        <v>2</v>
      </c>
      <c r="AP930">
        <v>2</v>
      </c>
      <c r="AQ930">
        <v>0</v>
      </c>
      <c r="AR930">
        <v>2</v>
      </c>
      <c r="AS930" s="82" t="str">
        <f t="shared" si="1334"/>
        <v>Gw-0-2</v>
      </c>
      <c r="AT930" s="14">
        <f t="shared" si="1335"/>
        <v>36200</v>
      </c>
      <c r="AU930" s="81">
        <f>VLOOKUP(C930,Bushfire_Vlookup!$F$2:$H$12575,3,FALSE)</f>
        <v>552.16463799999997</v>
      </c>
      <c r="AV930" s="14">
        <f>VLOOKUP(AS930,Safety_collateral_Vlookup!$J$3:$L$20,2,FALSE)</f>
        <v>93570.139925214826</v>
      </c>
      <c r="AW930" s="14">
        <f>VLOOKUP(AS930,Safety_collateral_Vlookup!$J$3:$L$20,3,FALSE)</f>
        <v>550000</v>
      </c>
      <c r="AX930" s="48">
        <f t="shared" si="1336"/>
        <v>725903.89896895015</v>
      </c>
      <c r="AY930" s="49">
        <f t="shared" si="1420"/>
        <v>9120</v>
      </c>
      <c r="AZ930" s="14">
        <v>76000</v>
      </c>
      <c r="BA930" s="16">
        <f t="shared" si="1337"/>
        <v>79.59472576413927</v>
      </c>
      <c r="BB930" t="e">
        <f>IF(BA930&lt;=#REF!,#REF!,IF(BA930&lt;=#REF!,#REF!,IF(BA930&lt;=#REF!,#REF!,IF(BA930&lt;=#REF!,#REF!,#REF!))))</f>
        <v>#REF!</v>
      </c>
      <c r="BC930" s="51">
        <v>5</v>
      </c>
      <c r="BD930" s="21">
        <v>70</v>
      </c>
      <c r="BE930" s="21">
        <v>6.4399999999999999E-2</v>
      </c>
      <c r="BF930" s="26">
        <f t="shared" si="1338"/>
        <v>594.86287855333592</v>
      </c>
      <c r="BG930" s="21">
        <v>7</v>
      </c>
      <c r="BH930" s="21">
        <f t="shared" si="1339"/>
        <v>10.5</v>
      </c>
      <c r="BI930" s="28">
        <f t="shared" si="1340"/>
        <v>1.1390624999999999E-6</v>
      </c>
      <c r="BJ930" s="27">
        <f t="shared" si="1341"/>
        <v>1.1390624999999999E-6</v>
      </c>
      <c r="BK930" s="28">
        <f t="shared" si="1342"/>
        <v>1.7463268216136603E-5</v>
      </c>
      <c r="BL930" s="35">
        <f t="shared" si="1343"/>
        <v>1.3899840446090026E-3</v>
      </c>
      <c r="BM930" s="21" t="str">
        <f t="shared" si="1344"/>
        <v>Cr1</v>
      </c>
      <c r="BN930" s="51">
        <v>1</v>
      </c>
      <c r="BO930" s="21">
        <v>0</v>
      </c>
      <c r="BP930" s="50" t="s">
        <v>5497</v>
      </c>
      <c r="BQ930" s="14">
        <v>36200</v>
      </c>
      <c r="BR930">
        <f>IFERROR(VLOOKUP(AO930,'Model Failure data- Lines'!$A$37:$E$41,3,FALSE),'Model Failure data- Lines'!$C$37)</f>
        <v>5.2310000000000009E-2</v>
      </c>
      <c r="BS930" s="14">
        <f t="shared" si="1345"/>
        <v>37972.032955065792</v>
      </c>
      <c r="BT930" s="34">
        <f t="shared" si="1327"/>
        <v>8134.5878444071477</v>
      </c>
      <c r="BU930" s="34">
        <f t="shared" si="1346"/>
        <v>4.6679725735795055</v>
      </c>
      <c r="BV930" s="54">
        <f t="shared" si="1347"/>
        <v>29837.445110658642</v>
      </c>
      <c r="BW930">
        <f>IFERROR(VLOOKUP(AO930,'Model Failure data- Lines'!$A$37:$E$41,4,FALSE),'Model Failure data- Lines'!$D$37)</f>
        <v>5.571000000000001E-2</v>
      </c>
      <c r="BX930" s="14">
        <f t="shared" si="1348"/>
        <v>40440.106211560218</v>
      </c>
      <c r="BY930" s="34">
        <f t="shared" si="1349"/>
        <v>7255.6490568395302</v>
      </c>
      <c r="BZ930" s="71">
        <f t="shared" si="1350"/>
        <v>5.573602843075685</v>
      </c>
      <c r="CA930" s="71">
        <f t="shared" si="1351"/>
        <v>33184.457154720687</v>
      </c>
      <c r="CB930" s="57">
        <v>2</v>
      </c>
      <c r="CC930">
        <f>IFERROR(VLOOKUP(AO930,'Model Failure data- Lines'!$A$37:$E$41,5,FALSE),'Model Failure data- Lines'!$E$37)</f>
        <v>6.1850000000000002E-2</v>
      </c>
      <c r="CD930" s="14">
        <f t="shared" si="1352"/>
        <v>44897.156151229567</v>
      </c>
      <c r="CE930" s="34">
        <f t="shared" si="1353"/>
        <v>5772.4170214930218</v>
      </c>
      <c r="CF930" s="34">
        <f t="shared" si="1354"/>
        <v>7.7778781373659358</v>
      </c>
      <c r="CG930" s="54">
        <f t="shared" si="1355"/>
        <v>39124.739129736547</v>
      </c>
      <c r="CH930" t="e">
        <f>IFERROR(VLOOKUP(AO930,'Model Failure data- Lines'!#REF!,3,FALSE),'Model Failure data- Lines'!#REF!)</f>
        <v>#REF!</v>
      </c>
      <c r="CI930" s="14" t="e">
        <f t="shared" si="1356"/>
        <v>#REF!</v>
      </c>
      <c r="CJ930" s="34">
        <f t="shared" si="1357"/>
        <v>7802.4801709073563</v>
      </c>
      <c r="CK930" s="34" t="e">
        <f t="shared" si="1358"/>
        <v>#REF!</v>
      </c>
      <c r="CL930" s="54" t="e">
        <f t="shared" si="1359"/>
        <v>#REF!</v>
      </c>
      <c r="CM930" t="e">
        <f>IFERROR(VLOOKUP(AO930,'Model Failure data- Lines'!#REF!,4,FALSE),'Model Failure data- Lines'!#REF!)</f>
        <v>#REF!</v>
      </c>
      <c r="CN930" s="14" t="e">
        <f t="shared" si="1360"/>
        <v>#REF!</v>
      </c>
      <c r="CO930" s="34">
        <f t="shared" si="1361"/>
        <v>6675.295703662553</v>
      </c>
      <c r="CP930" s="34" t="e">
        <f t="shared" si="1362"/>
        <v>#REF!</v>
      </c>
      <c r="CQ930" s="54" t="e">
        <f t="shared" si="1363"/>
        <v>#REF!</v>
      </c>
      <c r="CR930" t="e">
        <f>IFERROR(VLOOKUP(AO930,'Model Failure data- Lines'!#REF!,5,FALSE),'Model Failure data- Lines'!#REF!)</f>
        <v>#REF!</v>
      </c>
      <c r="CS930" s="14" t="e">
        <f t="shared" si="1364"/>
        <v>#REF!</v>
      </c>
      <c r="CT930" s="34">
        <f t="shared" si="1365"/>
        <v>4885.9180626464631</v>
      </c>
      <c r="CU930" s="34" t="e">
        <f t="shared" si="1366"/>
        <v>#REF!</v>
      </c>
      <c r="CV930" s="54" t="e">
        <f t="shared" si="1367"/>
        <v>#REF!</v>
      </c>
      <c r="CW930" t="s">
        <v>176</v>
      </c>
      <c r="CZ930">
        <f t="shared" si="1368"/>
        <v>33184.457154720687</v>
      </c>
      <c r="DA930" s="34">
        <f t="shared" si="1369"/>
        <v>2151.8210340000005</v>
      </c>
      <c r="DB930" s="34">
        <f t="shared" si="1370"/>
        <v>32.822085145839665</v>
      </c>
      <c r="DC930" s="34">
        <f t="shared" si="1371"/>
        <v>5562.0495924143779</v>
      </c>
      <c r="DD930" s="9">
        <f t="shared" si="1372"/>
        <v>32693.413500000002</v>
      </c>
      <c r="DE930" s="59">
        <f t="shared" si="1373"/>
        <v>5.321007375061939E-2</v>
      </c>
      <c r="DF930" s="59">
        <f t="shared" si="1374"/>
        <v>8.1162213012331643E-4</v>
      </c>
      <c r="DG930" s="59">
        <f t="shared" si="1375"/>
        <v>0.13753795707946012</v>
      </c>
      <c r="DH930" s="59">
        <f t="shared" si="1376"/>
        <v>0.80844034703979728</v>
      </c>
      <c r="DI930" s="14">
        <f t="shared" si="1377"/>
        <v>1765.7474125769572</v>
      </c>
      <c r="DJ930" s="14">
        <f t="shared" si="1378"/>
        <v>26.933239802900335</v>
      </c>
      <c r="DK930" s="14">
        <f t="shared" si="1379"/>
        <v>4564.1224438511572</v>
      </c>
      <c r="DL930" s="14">
        <f t="shared" si="1380"/>
        <v>26827.654058489679</v>
      </c>
      <c r="DM930">
        <f t="shared" si="1381"/>
        <v>39124.739129736547</v>
      </c>
      <c r="DN930" s="34">
        <f t="shared" si="1382"/>
        <v>2388.98099</v>
      </c>
      <c r="DO930" s="34">
        <f t="shared" si="1383"/>
        <v>36.439525511940097</v>
      </c>
      <c r="DP930" s="34">
        <f t="shared" si="1384"/>
        <v>6175.0631357176308</v>
      </c>
      <c r="DQ930" s="9">
        <f t="shared" si="1385"/>
        <v>36296.672500000001</v>
      </c>
      <c r="DR930" s="59">
        <f t="shared" si="1386"/>
        <v>5.3210073750619383E-2</v>
      </c>
      <c r="DS930" s="59">
        <f t="shared" si="1387"/>
        <v>8.1162213012331633E-4</v>
      </c>
      <c r="DT930" s="59">
        <f t="shared" si="1388"/>
        <v>0.13753795707946012</v>
      </c>
      <c r="DU930" s="59">
        <f t="shared" si="1389"/>
        <v>0.80844034703979728</v>
      </c>
      <c r="DV930" s="14">
        <f t="shared" si="1390"/>
        <v>2081.8302545670253</v>
      </c>
      <c r="DW930" s="14">
        <f t="shared" si="1391"/>
        <v>31.754504112995843</v>
      </c>
      <c r="DX930" s="14">
        <f t="shared" si="1392"/>
        <v>5381.1366911707792</v>
      </c>
      <c r="DY930" s="14">
        <f t="shared" si="1393"/>
        <v>31630.01767988575</v>
      </c>
      <c r="DZ930" s="34" t="e">
        <f t="shared" si="1394"/>
        <v>#REF!</v>
      </c>
      <c r="EA930" s="34" t="e">
        <f t="shared" si="1395"/>
        <v>#REF!</v>
      </c>
      <c r="EB930" s="34" t="e">
        <f t="shared" si="1396"/>
        <v>#REF!</v>
      </c>
      <c r="EC930" s="34" t="e">
        <f t="shared" si="1397"/>
        <v>#REF!</v>
      </c>
      <c r="ED930" s="34" t="e">
        <f t="shared" si="1398"/>
        <v>#REF!</v>
      </c>
      <c r="EE930" s="59" t="e">
        <f t="shared" si="1399"/>
        <v>#REF!</v>
      </c>
      <c r="EF930" s="59" t="e">
        <f t="shared" si="1400"/>
        <v>#REF!</v>
      </c>
      <c r="EG930" s="59" t="e">
        <f t="shared" si="1401"/>
        <v>#REF!</v>
      </c>
      <c r="EH930" s="59" t="e">
        <f t="shared" si="1402"/>
        <v>#REF!</v>
      </c>
      <c r="EI930" s="14" t="e">
        <f t="shared" si="1403"/>
        <v>#REF!</v>
      </c>
      <c r="EJ930" s="14" t="e">
        <f t="shared" si="1404"/>
        <v>#REF!</v>
      </c>
      <c r="EK930" s="14" t="e">
        <f t="shared" si="1405"/>
        <v>#REF!</v>
      </c>
      <c r="EL930" s="14" t="e">
        <f t="shared" si="1406"/>
        <v>#REF!</v>
      </c>
      <c r="EM930" t="e">
        <f t="shared" si="1407"/>
        <v>#REF!</v>
      </c>
      <c r="EN930" s="34" t="e">
        <f t="shared" si="1408"/>
        <v>#REF!</v>
      </c>
      <c r="EO930" s="34" t="e">
        <f t="shared" si="1409"/>
        <v>#REF!</v>
      </c>
      <c r="EP930" s="34" t="e">
        <f t="shared" si="1410"/>
        <v>#REF!</v>
      </c>
      <c r="EQ930" s="34" t="e">
        <f t="shared" si="1411"/>
        <v>#REF!</v>
      </c>
      <c r="ER930" s="59" t="e">
        <f t="shared" si="1412"/>
        <v>#REF!</v>
      </c>
      <c r="ES930" s="59" t="e">
        <f t="shared" si="1413"/>
        <v>#REF!</v>
      </c>
      <c r="ET930" s="59" t="e">
        <f t="shared" si="1414"/>
        <v>#REF!</v>
      </c>
      <c r="EU930" s="59" t="e">
        <f t="shared" si="1415"/>
        <v>#REF!</v>
      </c>
      <c r="EV930" s="14" t="e">
        <f t="shared" si="1416"/>
        <v>#REF!</v>
      </c>
      <c r="EW930" s="14" t="e">
        <f t="shared" si="1417"/>
        <v>#REF!</v>
      </c>
      <c r="EX930" s="14" t="e">
        <f t="shared" si="1418"/>
        <v>#REF!</v>
      </c>
      <c r="EY930" s="14" t="e">
        <f t="shared" si="1419"/>
        <v>#REF!</v>
      </c>
    </row>
    <row r="931" spans="1:155" x14ac:dyDescent="0.2">
      <c r="A931" s="17">
        <v>30389202</v>
      </c>
      <c r="B931" t="s">
        <v>117</v>
      </c>
      <c r="C931" t="s">
        <v>2175</v>
      </c>
      <c r="D931" t="s">
        <v>2176</v>
      </c>
      <c r="E931" t="s">
        <v>1150</v>
      </c>
      <c r="F931" t="s">
        <v>41</v>
      </c>
      <c r="G931" t="s">
        <v>42</v>
      </c>
      <c r="H931" t="s">
        <v>5155</v>
      </c>
      <c r="I931" t="s">
        <v>118</v>
      </c>
      <c r="J931" s="19" t="s">
        <v>101</v>
      </c>
      <c r="K931" t="s">
        <v>119</v>
      </c>
      <c r="L931">
        <v>1984</v>
      </c>
      <c r="M931">
        <f t="shared" si="1328"/>
        <v>1984</v>
      </c>
      <c r="N931">
        <v>35</v>
      </c>
      <c r="O931" s="19">
        <f t="shared" si="1329"/>
        <v>35</v>
      </c>
      <c r="P931" t="s">
        <v>44</v>
      </c>
      <c r="Q931" s="19" t="str">
        <f t="shared" si="1331"/>
        <v>30-40</v>
      </c>
      <c r="R931" s="23">
        <v>304.5</v>
      </c>
      <c r="S931" s="15">
        <f t="shared" si="1332"/>
        <v>0.30449999999999999</v>
      </c>
      <c r="T931">
        <v>30059729</v>
      </c>
      <c r="U931" t="s">
        <v>45</v>
      </c>
      <c r="V931" t="s">
        <v>46</v>
      </c>
      <c r="W931" s="20" t="s">
        <v>87</v>
      </c>
      <c r="X931" t="s">
        <v>88</v>
      </c>
      <c r="Z931" t="s">
        <v>2177</v>
      </c>
      <c r="AA931" t="s">
        <v>2178</v>
      </c>
      <c r="AB931" t="s">
        <v>276</v>
      </c>
      <c r="AC931">
        <v>1984</v>
      </c>
      <c r="AD931">
        <v>70</v>
      </c>
      <c r="AE931" t="str">
        <f t="shared" si="1333"/>
        <v>&lt;70</v>
      </c>
      <c r="AF931">
        <v>-38.28018659</v>
      </c>
      <c r="AG931">
        <v>146.39982044999999</v>
      </c>
      <c r="AH931" t="s">
        <v>92</v>
      </c>
      <c r="AI931" t="s">
        <v>51</v>
      </c>
      <c r="AJ931" s="33" t="s">
        <v>1300</v>
      </c>
      <c r="AL931" t="s">
        <v>78</v>
      </c>
      <c r="AM931" t="s">
        <v>109</v>
      </c>
      <c r="AN931">
        <v>220</v>
      </c>
      <c r="AO931" s="69">
        <v>1</v>
      </c>
      <c r="AP931">
        <v>2</v>
      </c>
      <c r="AQ931">
        <v>0</v>
      </c>
      <c r="AR931">
        <v>0</v>
      </c>
      <c r="AS931" s="82" t="str">
        <f t="shared" si="1334"/>
        <v>Gw-0-0</v>
      </c>
      <c r="AT931" s="14">
        <f t="shared" si="1335"/>
        <v>40000</v>
      </c>
      <c r="AU931" s="81">
        <f>VLOOKUP(C931,Bushfire_Vlookup!$F$2:$H$12575,3,FALSE)</f>
        <v>8409.9003780000003</v>
      </c>
      <c r="AV931" s="14">
        <f>VLOOKUP(AS931,Safety_collateral_Vlookup!$J$3:$L$20,2,FALSE)</f>
        <v>3720.1399252148244</v>
      </c>
      <c r="AW931" s="14">
        <f>VLOOKUP(AS931,Safety_collateral_Vlookup!$J$3:$L$20,3,FALSE)</f>
        <v>25000</v>
      </c>
      <c r="AX931" s="48">
        <f t="shared" si="1336"/>
        <v>82297.753003530219</v>
      </c>
      <c r="AY931" s="49">
        <f t="shared" si="1420"/>
        <v>23142</v>
      </c>
      <c r="AZ931" s="14">
        <v>76000</v>
      </c>
      <c r="BA931" s="16">
        <f t="shared" si="1337"/>
        <v>3.5562074584534709</v>
      </c>
      <c r="BB931" t="e">
        <f>IF(BA931&lt;=#REF!,#REF!,IF(BA931&lt;=#REF!,#REF!,IF(BA931&lt;=#REF!,#REF!,IF(BA931&lt;=#REF!,#REF!,#REF!))))</f>
        <v>#REF!</v>
      </c>
      <c r="BC931" s="51">
        <v>4</v>
      </c>
      <c r="BD931" s="21">
        <v>70</v>
      </c>
      <c r="BE931" s="21">
        <v>6.4399999999999999E-2</v>
      </c>
      <c r="BF931" s="26">
        <f t="shared" si="1338"/>
        <v>1509.4645543290899</v>
      </c>
      <c r="BG931" s="21">
        <v>7</v>
      </c>
      <c r="BH931" s="21">
        <f t="shared" si="1339"/>
        <v>3.5</v>
      </c>
      <c r="BI931" s="28">
        <f t="shared" si="1340"/>
        <v>1.5624999999999999E-9</v>
      </c>
      <c r="BJ931" s="27">
        <f t="shared" si="1341"/>
        <v>1.5624999999999999E-9</v>
      </c>
      <c r="BK931" s="28">
        <f t="shared" si="1342"/>
        <v>2.395510043365789E-8</v>
      </c>
      <c r="BL931" s="35">
        <f t="shared" si="1343"/>
        <v>8.5189306830176165E-8</v>
      </c>
      <c r="BM931" s="21" t="str">
        <f t="shared" si="1344"/>
        <v>Cr1</v>
      </c>
      <c r="BN931" s="51">
        <v>1</v>
      </c>
      <c r="BO931" s="21">
        <v>0</v>
      </c>
      <c r="BP931" s="50" t="s">
        <v>5497</v>
      </c>
      <c r="BQ931" s="14">
        <v>40000</v>
      </c>
      <c r="BR931">
        <f>IFERROR(VLOOKUP(AO931,'Model Failure data- Lines'!$A$37:$E$41,3,FALSE),'Model Failure data- Lines'!$C$37)</f>
        <v>2.649E-2</v>
      </c>
      <c r="BS931" s="14">
        <f t="shared" si="1345"/>
        <v>2180.0674770635155</v>
      </c>
      <c r="BT931" s="34">
        <f t="shared" si="1327"/>
        <v>20641.516655183135</v>
      </c>
      <c r="BU931" s="34">
        <f t="shared" si="1346"/>
        <v>0.1056156634941888</v>
      </c>
      <c r="BV931" s="54">
        <f t="shared" si="1347"/>
        <v>-18461.449178119619</v>
      </c>
      <c r="BW931">
        <f>IFERROR(VLOOKUP(AO931,'Model Failure data- Lines'!$A$37:$E$41,4,FALSE),'Model Failure data- Lines'!$D$37)</f>
        <v>2.989E-2</v>
      </c>
      <c r="BX931" s="14">
        <f t="shared" si="1348"/>
        <v>2459.8798372755182</v>
      </c>
      <c r="BY931" s="34">
        <f t="shared" si="1349"/>
        <v>18411.209481730308</v>
      </c>
      <c r="BZ931" s="71">
        <f t="shared" si="1350"/>
        <v>0.13360772629937703</v>
      </c>
      <c r="CA931" s="71">
        <f t="shared" si="1351"/>
        <v>-15951.329644454789</v>
      </c>
      <c r="CB931" s="56">
        <v>2</v>
      </c>
      <c r="CC931">
        <f>IFERROR(VLOOKUP(AO931,'Model Failure data- Lines'!$A$37:$E$41,5,FALSE),'Model Failure data- Lines'!$E$37)</f>
        <v>3.6309999999999995E-2</v>
      </c>
      <c r="CD931" s="14">
        <f t="shared" si="1352"/>
        <v>2988.2314115581817</v>
      </c>
      <c r="CE931" s="34">
        <f t="shared" si="1353"/>
        <v>14647.508192038544</v>
      </c>
      <c r="CF931" s="34">
        <f t="shared" si="1354"/>
        <v>0.2040095402153381</v>
      </c>
      <c r="CG931" s="54">
        <f t="shared" si="1355"/>
        <v>-11659.276780480363</v>
      </c>
      <c r="CH931" t="e">
        <f>IFERROR(VLOOKUP(AO931,'Model Failure data- Lines'!#REF!,3,FALSE),'Model Failure data- Lines'!#REF!)</f>
        <v>#REF!</v>
      </c>
      <c r="CI931" s="14" t="e">
        <f t="shared" si="1356"/>
        <v>#REF!</v>
      </c>
      <c r="CJ931" s="34">
        <f t="shared" si="1357"/>
        <v>19798.793433677416</v>
      </c>
      <c r="CK931" s="34" t="e">
        <f t="shared" si="1358"/>
        <v>#REF!</v>
      </c>
      <c r="CL931" s="54" t="e">
        <f t="shared" si="1359"/>
        <v>#REF!</v>
      </c>
      <c r="CM931" t="e">
        <f>IFERROR(VLOOKUP(AO931,'Model Failure data- Lines'!#REF!,4,FALSE),'Model Failure data- Lines'!#REF!)</f>
        <v>#REF!</v>
      </c>
      <c r="CN931" s="14" t="e">
        <f t="shared" si="1360"/>
        <v>#REF!</v>
      </c>
      <c r="CO931" s="34">
        <f t="shared" si="1361"/>
        <v>16938.56284804373</v>
      </c>
      <c r="CP931" s="34" t="e">
        <f t="shared" si="1362"/>
        <v>#REF!</v>
      </c>
      <c r="CQ931" s="54" t="e">
        <f t="shared" si="1363"/>
        <v>#REF!</v>
      </c>
      <c r="CR931" t="e">
        <f>IFERROR(VLOOKUP(AO931,'Model Failure data- Lines'!#REF!,5,FALSE),'Model Failure data- Lines'!#REF!)</f>
        <v>#REF!</v>
      </c>
      <c r="CS931" s="14" t="e">
        <f t="shared" si="1364"/>
        <v>#REF!</v>
      </c>
      <c r="CT931" s="34">
        <f t="shared" si="1365"/>
        <v>12398.017083965398</v>
      </c>
      <c r="CU931" s="34" t="e">
        <f t="shared" si="1366"/>
        <v>#REF!</v>
      </c>
      <c r="CV931" s="54" t="e">
        <f t="shared" si="1367"/>
        <v>#REF!</v>
      </c>
      <c r="CW931" t="s">
        <v>276</v>
      </c>
      <c r="CZ931">
        <f t="shared" si="1368"/>
        <v>-15951.329644454789</v>
      </c>
      <c r="DA931" s="34">
        <f t="shared" si="1369"/>
        <v>1275.7052000000001</v>
      </c>
      <c r="DB931" s="34">
        <f t="shared" si="1370"/>
        <v>268.21384109241416</v>
      </c>
      <c r="DC931" s="34">
        <f t="shared" si="1371"/>
        <v>118.64504618310406</v>
      </c>
      <c r="DD931" s="9">
        <f t="shared" si="1372"/>
        <v>797.31574999999998</v>
      </c>
      <c r="DE931" s="59">
        <f t="shared" si="1373"/>
        <v>0.51860468168759377</v>
      </c>
      <c r="DF931" s="59">
        <f t="shared" si="1374"/>
        <v>0.10903534271392662</v>
      </c>
      <c r="DG931" s="59">
        <f t="shared" si="1375"/>
        <v>4.8232049543733564E-2</v>
      </c>
      <c r="DH931" s="59">
        <f t="shared" si="1376"/>
        <v>0.32412792605474611</v>
      </c>
      <c r="DI931" s="14">
        <f t="shared" si="1377"/>
        <v>-8272.4342327563554</v>
      </c>
      <c r="DJ931" s="14">
        <f t="shared" si="1378"/>
        <v>-1739.2586945259452</v>
      </c>
      <c r="DK931" s="14">
        <f t="shared" si="1379"/>
        <v>-769.36532169976931</v>
      </c>
      <c r="DL931" s="14">
        <f t="shared" si="1380"/>
        <v>-5170.2713954727215</v>
      </c>
      <c r="DM931">
        <f t="shared" si="1381"/>
        <v>-11659.276780480363</v>
      </c>
      <c r="DN931" s="34">
        <f t="shared" si="1382"/>
        <v>1549.7107999999998</v>
      </c>
      <c r="DO931" s="34">
        <f t="shared" si="1383"/>
        <v>325.82283606776701</v>
      </c>
      <c r="DP931" s="34">
        <f t="shared" si="1384"/>
        <v>144.12852549041511</v>
      </c>
      <c r="DQ931" s="9">
        <f t="shared" si="1385"/>
        <v>968.5692499999999</v>
      </c>
      <c r="DR931" s="59">
        <f t="shared" si="1386"/>
        <v>0.51860468168759377</v>
      </c>
      <c r="DS931" s="59">
        <f t="shared" si="1387"/>
        <v>0.10903534271392661</v>
      </c>
      <c r="DT931" s="59">
        <f t="shared" si="1388"/>
        <v>4.8232049543733571E-2</v>
      </c>
      <c r="DU931" s="59">
        <f t="shared" si="1389"/>
        <v>0.32412792605474611</v>
      </c>
      <c r="DV931" s="14">
        <f t="shared" si="1390"/>
        <v>-6046.555523448571</v>
      </c>
      <c r="DW931" s="14">
        <f t="shared" si="1391"/>
        <v>-1271.2732395562032</v>
      </c>
      <c r="DX931" s="14">
        <f t="shared" si="1392"/>
        <v>-562.35081532023128</v>
      </c>
      <c r="DY931" s="14">
        <f t="shared" si="1393"/>
        <v>-3779.0972021553571</v>
      </c>
      <c r="DZ931" s="34" t="e">
        <f t="shared" si="1394"/>
        <v>#REF!</v>
      </c>
      <c r="EA931" s="34" t="e">
        <f t="shared" si="1395"/>
        <v>#REF!</v>
      </c>
      <c r="EB931" s="34" t="e">
        <f t="shared" si="1396"/>
        <v>#REF!</v>
      </c>
      <c r="EC931" s="34" t="e">
        <f t="shared" si="1397"/>
        <v>#REF!</v>
      </c>
      <c r="ED931" s="34" t="e">
        <f t="shared" si="1398"/>
        <v>#REF!</v>
      </c>
      <c r="EE931" s="59" t="e">
        <f t="shared" si="1399"/>
        <v>#REF!</v>
      </c>
      <c r="EF931" s="59" t="e">
        <f t="shared" si="1400"/>
        <v>#REF!</v>
      </c>
      <c r="EG931" s="59" t="e">
        <f t="shared" si="1401"/>
        <v>#REF!</v>
      </c>
      <c r="EH931" s="59" t="e">
        <f t="shared" si="1402"/>
        <v>#REF!</v>
      </c>
      <c r="EI931" s="14" t="e">
        <f t="shared" si="1403"/>
        <v>#REF!</v>
      </c>
      <c r="EJ931" s="14" t="e">
        <f t="shared" si="1404"/>
        <v>#REF!</v>
      </c>
      <c r="EK931" s="14" t="e">
        <f t="shared" si="1405"/>
        <v>#REF!</v>
      </c>
      <c r="EL931" s="14" t="e">
        <f t="shared" si="1406"/>
        <v>#REF!</v>
      </c>
      <c r="EM931" t="e">
        <f t="shared" si="1407"/>
        <v>#REF!</v>
      </c>
      <c r="EN931" s="34" t="e">
        <f t="shared" si="1408"/>
        <v>#REF!</v>
      </c>
      <c r="EO931" s="34" t="e">
        <f t="shared" si="1409"/>
        <v>#REF!</v>
      </c>
      <c r="EP931" s="34" t="e">
        <f t="shared" si="1410"/>
        <v>#REF!</v>
      </c>
      <c r="EQ931" s="34" t="e">
        <f t="shared" si="1411"/>
        <v>#REF!</v>
      </c>
      <c r="ER931" s="59" t="e">
        <f t="shared" si="1412"/>
        <v>#REF!</v>
      </c>
      <c r="ES931" s="59" t="e">
        <f t="shared" si="1413"/>
        <v>#REF!</v>
      </c>
      <c r="ET931" s="59" t="e">
        <f t="shared" si="1414"/>
        <v>#REF!</v>
      </c>
      <c r="EU931" s="59" t="e">
        <f t="shared" si="1415"/>
        <v>#REF!</v>
      </c>
      <c r="EV931" s="14" t="e">
        <f t="shared" si="1416"/>
        <v>#REF!</v>
      </c>
      <c r="EW931" s="14" t="e">
        <f t="shared" si="1417"/>
        <v>#REF!</v>
      </c>
      <c r="EX931" s="14" t="e">
        <f t="shared" si="1418"/>
        <v>#REF!</v>
      </c>
      <c r="EY931" s="14" t="e">
        <f t="shared" si="1419"/>
        <v>#REF!</v>
      </c>
    </row>
    <row r="932" spans="1:155" x14ac:dyDescent="0.2">
      <c r="A932" s="17">
        <v>30228592</v>
      </c>
      <c r="B932" t="s">
        <v>117</v>
      </c>
      <c r="C932" t="s">
        <v>3144</v>
      </c>
      <c r="D932" t="s">
        <v>3145</v>
      </c>
      <c r="E932" t="s">
        <v>1659</v>
      </c>
      <c r="F932" t="s">
        <v>41</v>
      </c>
      <c r="G932" t="s">
        <v>42</v>
      </c>
      <c r="H932" t="s">
        <v>3912</v>
      </c>
      <c r="I932" t="s">
        <v>118</v>
      </c>
      <c r="J932" s="19" t="s">
        <v>101</v>
      </c>
      <c r="K932" t="s">
        <v>119</v>
      </c>
      <c r="L932">
        <v>1984</v>
      </c>
      <c r="M932">
        <f t="shared" si="1328"/>
        <v>1984</v>
      </c>
      <c r="N932">
        <v>35</v>
      </c>
      <c r="O932" s="19">
        <f t="shared" si="1329"/>
        <v>35</v>
      </c>
      <c r="P932" t="s">
        <v>44</v>
      </c>
      <c r="Q932" s="19" t="str">
        <f t="shared" si="1331"/>
        <v>30-40</v>
      </c>
      <c r="R932" s="23">
        <v>466.1</v>
      </c>
      <c r="S932" s="15">
        <f t="shared" si="1332"/>
        <v>0.46610000000000001</v>
      </c>
      <c r="T932">
        <v>30374167</v>
      </c>
      <c r="U932" t="s">
        <v>45</v>
      </c>
      <c r="V932" t="s">
        <v>46</v>
      </c>
      <c r="W932" t="s">
        <v>47</v>
      </c>
      <c r="X932" t="s">
        <v>88</v>
      </c>
      <c r="Z932" t="s">
        <v>3147</v>
      </c>
      <c r="AA932" t="s">
        <v>3148</v>
      </c>
      <c r="AB932" t="s">
        <v>220</v>
      </c>
      <c r="AC932">
        <v>1984</v>
      </c>
      <c r="AD932">
        <v>70</v>
      </c>
      <c r="AE932" t="str">
        <f t="shared" si="1333"/>
        <v>&lt;70</v>
      </c>
      <c r="AF932">
        <v>-38.279679029999997</v>
      </c>
      <c r="AG932">
        <v>146.41176246000001</v>
      </c>
      <c r="AH932" t="s">
        <v>92</v>
      </c>
      <c r="AI932" t="s">
        <v>51</v>
      </c>
      <c r="AJ932" s="33" t="s">
        <v>1300</v>
      </c>
      <c r="AL932" t="s">
        <v>48</v>
      </c>
      <c r="AM932" t="s">
        <v>106</v>
      </c>
      <c r="AN932">
        <v>220</v>
      </c>
      <c r="AO932" s="69">
        <v>1</v>
      </c>
      <c r="AP932">
        <v>2</v>
      </c>
      <c r="AQ932">
        <v>3</v>
      </c>
      <c r="AR932">
        <v>0</v>
      </c>
      <c r="AS932" s="82" t="str">
        <f t="shared" si="1334"/>
        <v>Gw-3-0</v>
      </c>
      <c r="AT932" s="14">
        <f t="shared" si="1335"/>
        <v>40000</v>
      </c>
      <c r="AU932" s="81">
        <f>VLOOKUP(C932,Bushfire_Vlookup!$F$2:$H$12575,3,FALSE)</f>
        <v>6862.2540440000002</v>
      </c>
      <c r="AV932" s="14">
        <f>VLOOKUP(AS932,Safety_collateral_Vlookup!$J$3:$L$20,2,FALSE)</f>
        <v>2285140.7140716286</v>
      </c>
      <c r="AW932" s="14">
        <f>VLOOKUP(AS932,Safety_collateral_Vlookup!$J$3:$L$20,3,FALSE)</f>
        <v>25000</v>
      </c>
      <c r="AX932" s="48">
        <f t="shared" si="1336"/>
        <v>2514922.1669793758</v>
      </c>
      <c r="AY932" s="49">
        <f t="shared" si="1420"/>
        <v>35423.599999999999</v>
      </c>
      <c r="AZ932" s="14">
        <v>76000</v>
      </c>
      <c r="BA932" s="16">
        <f t="shared" si="1337"/>
        <v>70.995668621466365</v>
      </c>
      <c r="BB932" t="e">
        <f>IF(BA932&lt;=#REF!,#REF!,IF(BA932&lt;=#REF!,#REF!,IF(BA932&lt;=#REF!,#REF!,IF(BA932&lt;=#REF!,#REF!,#REF!))))</f>
        <v>#REF!</v>
      </c>
      <c r="BC932" s="51">
        <v>5</v>
      </c>
      <c r="BD932" s="21">
        <v>70</v>
      </c>
      <c r="BE932" s="21">
        <v>6.4399999999999999E-2</v>
      </c>
      <c r="BF932" s="26">
        <f t="shared" si="1338"/>
        <v>2310.5465641142487</v>
      </c>
      <c r="BG932" s="21">
        <v>7</v>
      </c>
      <c r="BH932" s="21">
        <f t="shared" si="1339"/>
        <v>3.5</v>
      </c>
      <c r="BI932" s="28">
        <f t="shared" si="1340"/>
        <v>1.5624999999999999E-9</v>
      </c>
      <c r="BJ932" s="27">
        <f t="shared" si="1341"/>
        <v>1.5624999999999999E-9</v>
      </c>
      <c r="BK932" s="28">
        <f t="shared" si="1342"/>
        <v>2.3955100433657894E-8</v>
      </c>
      <c r="BL932" s="35">
        <f t="shared" si="1343"/>
        <v>1.7007083721819212E-6</v>
      </c>
      <c r="BM932" s="21" t="str">
        <f t="shared" si="1344"/>
        <v>Cr1</v>
      </c>
      <c r="BN932" s="51">
        <v>1</v>
      </c>
      <c r="BO932" s="21">
        <v>0</v>
      </c>
      <c r="BP932" s="50" t="s">
        <v>5497</v>
      </c>
      <c r="BQ932" s="14">
        <v>40000</v>
      </c>
      <c r="BR932">
        <f>IFERROR(VLOOKUP(AO932,'Model Failure data- Lines'!$A$37:$E$41,3,FALSE),'Model Failure data- Lines'!$C$37)</f>
        <v>2.649E-2</v>
      </c>
      <c r="BS932" s="14">
        <f t="shared" si="1345"/>
        <v>66620.288203283664</v>
      </c>
      <c r="BT932" s="34">
        <f t="shared" si="1327"/>
        <v>31596.094952318093</v>
      </c>
      <c r="BU932" s="34">
        <f t="shared" si="1346"/>
        <v>2.1084975312240593</v>
      </c>
      <c r="BV932" s="54">
        <f t="shared" si="1347"/>
        <v>35024.193250965574</v>
      </c>
      <c r="BW932">
        <f>IFERROR(VLOOKUP(AO932,'Model Failure data- Lines'!$A$37:$E$41,4,FALSE),'Model Failure data- Lines'!$D$37)</f>
        <v>2.989E-2</v>
      </c>
      <c r="BX932" s="14">
        <f t="shared" si="1348"/>
        <v>75171.023571013546</v>
      </c>
      <c r="BY932" s="34">
        <f t="shared" si="1349"/>
        <v>28182.150211607543</v>
      </c>
      <c r="BZ932" s="71">
        <f t="shared" si="1350"/>
        <v>2.6673274752489409</v>
      </c>
      <c r="CA932" s="71">
        <f t="shared" si="1351"/>
        <v>46988.873359406003</v>
      </c>
      <c r="CB932" s="57">
        <v>2</v>
      </c>
      <c r="CC932">
        <f>IFERROR(VLOOKUP(AO932,'Model Failure data- Lines'!$A$37:$E$41,5,FALSE),'Model Failure data- Lines'!$E$37)</f>
        <v>3.6309999999999995E-2</v>
      </c>
      <c r="CD932" s="14">
        <f t="shared" si="1352"/>
        <v>91316.823883021119</v>
      </c>
      <c r="CE932" s="34">
        <f t="shared" si="1353"/>
        <v>22421.029780982477</v>
      </c>
      <c r="CF932" s="34">
        <f t="shared" si="1354"/>
        <v>4.072820239526914</v>
      </c>
      <c r="CG932" s="54">
        <f t="shared" si="1355"/>
        <v>68895.794102038635</v>
      </c>
      <c r="CH932" t="e">
        <f>IFERROR(VLOOKUP(AO932,'Model Failure data- Lines'!#REF!,3,FALSE),'Model Failure data- Lines'!#REF!)</f>
        <v>#REF!</v>
      </c>
      <c r="CI932" s="14" t="e">
        <f t="shared" si="1356"/>
        <v>#REF!</v>
      </c>
      <c r="CJ932" s="34">
        <f t="shared" si="1357"/>
        <v>30306.133397165988</v>
      </c>
      <c r="CK932" s="34" t="e">
        <f t="shared" si="1358"/>
        <v>#REF!</v>
      </c>
      <c r="CL932" s="54" t="e">
        <f t="shared" si="1359"/>
        <v>#REF!</v>
      </c>
      <c r="CM932" t="e">
        <f>IFERROR(VLOOKUP(AO932,'Model Failure data- Lines'!#REF!,4,FALSE),'Model Failure data- Lines'!#REF!)</f>
        <v>#REF!</v>
      </c>
      <c r="CN932" s="14" t="e">
        <f t="shared" si="1360"/>
        <v>#REF!</v>
      </c>
      <c r="CO932" s="34">
        <f t="shared" si="1361"/>
        <v>25927.961062309299</v>
      </c>
      <c r="CP932" s="34" t="e">
        <f t="shared" si="1362"/>
        <v>#REF!</v>
      </c>
      <c r="CQ932" s="54" t="e">
        <f t="shared" si="1363"/>
        <v>#REF!</v>
      </c>
      <c r="CR932" t="e">
        <f>IFERROR(VLOOKUP(AO932,'Model Failure data- Lines'!#REF!,5,FALSE),'Model Failure data- Lines'!#REF!)</f>
        <v>#REF!</v>
      </c>
      <c r="CS932" s="14" t="e">
        <f t="shared" si="1364"/>
        <v>#REF!</v>
      </c>
      <c r="CT932" s="34">
        <f t="shared" si="1365"/>
        <v>18977.720074995967</v>
      </c>
      <c r="CU932" s="34" t="e">
        <f t="shared" si="1366"/>
        <v>#REF!</v>
      </c>
      <c r="CV932" s="54" t="e">
        <f t="shared" si="1367"/>
        <v>#REF!</v>
      </c>
      <c r="CW932" t="s">
        <v>220</v>
      </c>
      <c r="CZ932">
        <f t="shared" si="1368"/>
        <v>46988.87335940601</v>
      </c>
      <c r="DA932" s="34">
        <f t="shared" si="1369"/>
        <v>1275.7052000000001</v>
      </c>
      <c r="DB932" s="34">
        <f t="shared" si="1370"/>
        <v>218.85532919129571</v>
      </c>
      <c r="DC932" s="34">
        <f t="shared" si="1371"/>
        <v>72879.147291822243</v>
      </c>
      <c r="DD932" s="9">
        <f t="shared" si="1372"/>
        <v>797.31574999999998</v>
      </c>
      <c r="DE932" s="59">
        <f t="shared" si="1373"/>
        <v>1.6970704127699555E-2</v>
      </c>
      <c r="DF932" s="59">
        <f t="shared" si="1374"/>
        <v>2.9114320757458439E-3</v>
      </c>
      <c r="DG932" s="59">
        <f t="shared" si="1375"/>
        <v>0.96951117371674234</v>
      </c>
      <c r="DH932" s="59">
        <f t="shared" si="1376"/>
        <v>1.0606690079812221E-2</v>
      </c>
      <c r="DI932" s="14">
        <f t="shared" si="1377"/>
        <v>797.43426707642323</v>
      </c>
      <c r="DJ932" s="14">
        <f t="shared" si="1378"/>
        <v>136.80491310173403</v>
      </c>
      <c r="DK932" s="14">
        <f t="shared" si="1379"/>
        <v>45556.237762305078</v>
      </c>
      <c r="DL932" s="14">
        <f t="shared" si="1380"/>
        <v>498.39641692276444</v>
      </c>
      <c r="DM932">
        <f t="shared" si="1381"/>
        <v>68895.794102038635</v>
      </c>
      <c r="DN932" s="34">
        <f t="shared" si="1382"/>
        <v>1549.7107999999998</v>
      </c>
      <c r="DO932" s="34">
        <f t="shared" si="1383"/>
        <v>265.86273010826187</v>
      </c>
      <c r="DP932" s="34">
        <f t="shared" si="1384"/>
        <v>88532.681102912858</v>
      </c>
      <c r="DQ932" s="9">
        <f t="shared" si="1385"/>
        <v>968.5692499999999</v>
      </c>
      <c r="DR932" s="59">
        <f t="shared" si="1386"/>
        <v>1.6970704127699555E-2</v>
      </c>
      <c r="DS932" s="59">
        <f t="shared" si="1387"/>
        <v>2.9114320757458443E-3</v>
      </c>
      <c r="DT932" s="59">
        <f t="shared" si="1388"/>
        <v>0.96951117371674234</v>
      </c>
      <c r="DU932" s="59">
        <f t="shared" si="1389"/>
        <v>1.0606690079812221E-2</v>
      </c>
      <c r="DV932" s="14">
        <f t="shared" si="1390"/>
        <v>1169.2101373486059</v>
      </c>
      <c r="DW932" s="14">
        <f t="shared" si="1391"/>
        <v>200.58542483265668</v>
      </c>
      <c r="DX932" s="14">
        <f t="shared" si="1392"/>
        <v>66795.242204014503</v>
      </c>
      <c r="DY932" s="14">
        <f t="shared" si="1393"/>
        <v>730.75633584287857</v>
      </c>
      <c r="DZ932" s="34" t="e">
        <f t="shared" si="1394"/>
        <v>#REF!</v>
      </c>
      <c r="EA932" s="34" t="e">
        <f t="shared" si="1395"/>
        <v>#REF!</v>
      </c>
      <c r="EB932" s="34" t="e">
        <f t="shared" si="1396"/>
        <v>#REF!</v>
      </c>
      <c r="EC932" s="34" t="e">
        <f t="shared" si="1397"/>
        <v>#REF!</v>
      </c>
      <c r="ED932" s="34" t="e">
        <f t="shared" si="1398"/>
        <v>#REF!</v>
      </c>
      <c r="EE932" s="59" t="e">
        <f t="shared" si="1399"/>
        <v>#REF!</v>
      </c>
      <c r="EF932" s="59" t="e">
        <f t="shared" si="1400"/>
        <v>#REF!</v>
      </c>
      <c r="EG932" s="59" t="e">
        <f t="shared" si="1401"/>
        <v>#REF!</v>
      </c>
      <c r="EH932" s="59" t="e">
        <f t="shared" si="1402"/>
        <v>#REF!</v>
      </c>
      <c r="EI932" s="14" t="e">
        <f t="shared" si="1403"/>
        <v>#REF!</v>
      </c>
      <c r="EJ932" s="14" t="e">
        <f t="shared" si="1404"/>
        <v>#REF!</v>
      </c>
      <c r="EK932" s="14" t="e">
        <f t="shared" si="1405"/>
        <v>#REF!</v>
      </c>
      <c r="EL932" s="14" t="e">
        <f t="shared" si="1406"/>
        <v>#REF!</v>
      </c>
      <c r="EM932" t="e">
        <f t="shared" si="1407"/>
        <v>#REF!</v>
      </c>
      <c r="EN932" s="34" t="e">
        <f t="shared" si="1408"/>
        <v>#REF!</v>
      </c>
      <c r="EO932" s="34" t="e">
        <f t="shared" si="1409"/>
        <v>#REF!</v>
      </c>
      <c r="EP932" s="34" t="e">
        <f t="shared" si="1410"/>
        <v>#REF!</v>
      </c>
      <c r="EQ932" s="34" t="e">
        <f t="shared" si="1411"/>
        <v>#REF!</v>
      </c>
      <c r="ER932" s="59" t="e">
        <f t="shared" si="1412"/>
        <v>#REF!</v>
      </c>
      <c r="ES932" s="59" t="e">
        <f t="shared" si="1413"/>
        <v>#REF!</v>
      </c>
      <c r="ET932" s="59" t="e">
        <f t="shared" si="1414"/>
        <v>#REF!</v>
      </c>
      <c r="EU932" s="59" t="e">
        <f t="shared" si="1415"/>
        <v>#REF!</v>
      </c>
      <c r="EV932" s="14" t="e">
        <f t="shared" si="1416"/>
        <v>#REF!</v>
      </c>
      <c r="EW932" s="14" t="e">
        <f t="shared" si="1417"/>
        <v>#REF!</v>
      </c>
      <c r="EX932" s="14" t="e">
        <f t="shared" si="1418"/>
        <v>#REF!</v>
      </c>
      <c r="EY932" s="14" t="e">
        <f t="shared" si="1419"/>
        <v>#REF!</v>
      </c>
    </row>
    <row r="933" spans="1:155" x14ac:dyDescent="0.2">
      <c r="A933" s="17">
        <v>30138308</v>
      </c>
      <c r="B933" t="s">
        <v>62</v>
      </c>
      <c r="C933" t="s">
        <v>2730</v>
      </c>
      <c r="D933" t="s">
        <v>2731</v>
      </c>
      <c r="E933" t="s">
        <v>607</v>
      </c>
      <c r="F933" t="s">
        <v>41</v>
      </c>
      <c r="G933" t="s">
        <v>42</v>
      </c>
      <c r="H933" t="s">
        <v>2732</v>
      </c>
      <c r="I933" t="s">
        <v>68</v>
      </c>
      <c r="J933" s="19" t="s">
        <v>69</v>
      </c>
      <c r="K933" t="s">
        <v>70</v>
      </c>
      <c r="L933">
        <v>1966</v>
      </c>
      <c r="M933">
        <f t="shared" si="1328"/>
        <v>1966</v>
      </c>
      <c r="N933">
        <v>53</v>
      </c>
      <c r="O933" s="19">
        <f t="shared" si="1329"/>
        <v>53</v>
      </c>
      <c r="P933" t="s">
        <v>80</v>
      </c>
      <c r="Q933" s="19" t="str">
        <f t="shared" si="1331"/>
        <v>50-60</v>
      </c>
      <c r="R933" s="23">
        <v>198.1</v>
      </c>
      <c r="S933" s="15">
        <f t="shared" si="1332"/>
        <v>0.1981</v>
      </c>
      <c r="T933">
        <v>30410131</v>
      </c>
      <c r="U933" t="s">
        <v>45</v>
      </c>
      <c r="V933" t="s">
        <v>46</v>
      </c>
      <c r="W933" t="s">
        <v>47</v>
      </c>
      <c r="X933" t="s">
        <v>48</v>
      </c>
      <c r="Y933" t="s">
        <v>161</v>
      </c>
      <c r="Z933" t="s">
        <v>2733</v>
      </c>
      <c r="AA933" t="s">
        <v>2734</v>
      </c>
      <c r="AB933" t="s">
        <v>648</v>
      </c>
      <c r="AC933">
        <v>1966</v>
      </c>
      <c r="AD933">
        <v>53</v>
      </c>
      <c r="AE933" t="str">
        <f t="shared" si="1333"/>
        <v>&lt;60</v>
      </c>
      <c r="AF933">
        <v>-38.219497459999999</v>
      </c>
      <c r="AG933">
        <v>146.21304483</v>
      </c>
      <c r="AH933" t="s">
        <v>92</v>
      </c>
      <c r="AI933" t="s">
        <v>51</v>
      </c>
      <c r="AJ933" s="33" t="s">
        <v>164</v>
      </c>
      <c r="AL933">
        <v>1</v>
      </c>
      <c r="AM933" t="s">
        <v>86</v>
      </c>
      <c r="AN933">
        <v>220</v>
      </c>
      <c r="AO933" s="69">
        <v>1</v>
      </c>
      <c r="AP933">
        <v>2</v>
      </c>
      <c r="AQ933">
        <v>0</v>
      </c>
      <c r="AR933">
        <v>0</v>
      </c>
      <c r="AS933" s="82" t="str">
        <f t="shared" si="1334"/>
        <v>Gw-0-0</v>
      </c>
      <c r="AT933" s="14">
        <f t="shared" si="1335"/>
        <v>17616</v>
      </c>
      <c r="AU933" s="81">
        <f>VLOOKUP(C933,Bushfire_Vlookup!$F$2:$H$12575,3,FALSE)</f>
        <v>34554.957887999997</v>
      </c>
      <c r="AV933" s="14">
        <f>VLOOKUP(AS933,Safety_collateral_Vlookup!$J$3:$L$20,2,FALSE)</f>
        <v>3720.1399252148244</v>
      </c>
      <c r="AW933" s="14">
        <f>VLOOKUP(AS933,Safety_collateral_Vlookup!$J$3:$L$20,3,FALSE)</f>
        <v>25000</v>
      </c>
      <c r="AX933" s="48">
        <f t="shared" si="1336"/>
        <v>86310.801366700209</v>
      </c>
      <c r="AY933" s="49">
        <f t="shared" si="1420"/>
        <v>15055.6</v>
      </c>
      <c r="AZ933" s="14">
        <v>76000</v>
      </c>
      <c r="BA933" s="16">
        <f t="shared" si="1337"/>
        <v>5.7328038315776331</v>
      </c>
      <c r="BB933" t="e">
        <f>IF(BA933&lt;=#REF!,#REF!,IF(BA933&lt;=#REF!,#REF!,IF(BA933&lt;=#REF!,#REF!,IF(BA933&lt;=#REF!,#REF!,#REF!))))</f>
        <v>#REF!</v>
      </c>
      <c r="BC933" s="51">
        <v>4</v>
      </c>
      <c r="BD933" s="21">
        <v>70</v>
      </c>
      <c r="BE933" s="21">
        <v>6.4399999999999999E-2</v>
      </c>
      <c r="BF933" s="26">
        <f t="shared" si="1338"/>
        <v>982.0194686784655</v>
      </c>
      <c r="BG933" s="21">
        <v>7</v>
      </c>
      <c r="BH933" s="21">
        <f t="shared" si="1339"/>
        <v>3.5</v>
      </c>
      <c r="BI933" s="28">
        <f t="shared" si="1340"/>
        <v>1.5624999999999999E-9</v>
      </c>
      <c r="BJ933" s="27">
        <f t="shared" si="1341"/>
        <v>1.5624999999999999E-9</v>
      </c>
      <c r="BK933" s="28">
        <f t="shared" si="1342"/>
        <v>2.395510043365789E-8</v>
      </c>
      <c r="BL933" s="35">
        <f t="shared" si="1343"/>
        <v>1.3732989155190097E-7</v>
      </c>
      <c r="BM933" s="21" t="str">
        <f t="shared" si="1344"/>
        <v>Cr1</v>
      </c>
      <c r="BN933" s="51">
        <v>1</v>
      </c>
      <c r="BO933" s="21">
        <v>2</v>
      </c>
      <c r="BP933" s="50" t="s">
        <v>5497</v>
      </c>
      <c r="BQ933" s="14">
        <v>17616</v>
      </c>
      <c r="BR933">
        <f>IFERROR(VLOOKUP(AO933,'Model Failure data- Lines'!$A$37:$E$41,3,FALSE),'Model Failure data- Lines'!$C$37)</f>
        <v>2.649E-2</v>
      </c>
      <c r="BS933" s="14">
        <f t="shared" si="1345"/>
        <v>2286.3731282038884</v>
      </c>
      <c r="BT933" s="34">
        <f t="shared" si="1327"/>
        <v>13428.848766475467</v>
      </c>
      <c r="BU933" s="34">
        <f t="shared" si="1346"/>
        <v>0.17025831238130545</v>
      </c>
      <c r="BV933" s="54">
        <f t="shared" si="1347"/>
        <v>-11142.475638271579</v>
      </c>
      <c r="BW933">
        <f>IFERROR(VLOOKUP(AO933,'Model Failure data- Lines'!$A$37:$E$41,4,FALSE),'Model Failure data- Lines'!$D$37)</f>
        <v>2.989E-2</v>
      </c>
      <c r="BX933" s="14">
        <f t="shared" si="1348"/>
        <v>2579.8298528506693</v>
      </c>
      <c r="BY933" s="34">
        <f t="shared" si="1349"/>
        <v>11977.867317999258</v>
      </c>
      <c r="BZ933" s="71">
        <f t="shared" si="1350"/>
        <v>0.21538307149002509</v>
      </c>
      <c r="CA933" s="71">
        <f t="shared" si="1351"/>
        <v>-9398.037465148589</v>
      </c>
      <c r="CB933" s="56">
        <v>2</v>
      </c>
      <c r="CC933">
        <f>IFERROR(VLOOKUP(AO933,'Model Failure data- Lines'!$A$37:$E$41,5,FALSE),'Model Failure data- Lines'!$E$37)</f>
        <v>3.6309999999999995E-2</v>
      </c>
      <c r="CD933" s="14">
        <f t="shared" si="1352"/>
        <v>3133.9451976248843</v>
      </c>
      <c r="CE933" s="34">
        <f t="shared" si="1353"/>
        <v>9529.2984329813971</v>
      </c>
      <c r="CF933" s="34">
        <f t="shared" si="1354"/>
        <v>0.32887470359603149</v>
      </c>
      <c r="CG933" s="54">
        <f t="shared" si="1355"/>
        <v>-6395.3532353565133</v>
      </c>
      <c r="CH933" t="e">
        <f>IFERROR(VLOOKUP(AO933,'Model Failure data- Lines'!#REF!,3,FALSE),'Model Failure data- Lines'!#REF!)</f>
        <v>#REF!</v>
      </c>
      <c r="CI933" s="14" t="e">
        <f t="shared" si="1356"/>
        <v>#REF!</v>
      </c>
      <c r="CJ933" s="34">
        <f t="shared" si="1357"/>
        <v>12880.594348806228</v>
      </c>
      <c r="CK933" s="34" t="e">
        <f t="shared" si="1358"/>
        <v>#REF!</v>
      </c>
      <c r="CL933" s="54" t="e">
        <f t="shared" si="1359"/>
        <v>#REF!</v>
      </c>
      <c r="CM933" t="e">
        <f>IFERROR(VLOOKUP(AO933,'Model Failure data- Lines'!#REF!,4,FALSE),'Model Failure data- Lines'!#REF!)</f>
        <v>#REF!</v>
      </c>
      <c r="CN933" s="14" t="e">
        <f t="shared" si="1360"/>
        <v>#REF!</v>
      </c>
      <c r="CO933" s="34">
        <f t="shared" si="1361"/>
        <v>11019.800657462931</v>
      </c>
      <c r="CP933" s="34" t="e">
        <f t="shared" si="1362"/>
        <v>#REF!</v>
      </c>
      <c r="CQ933" s="54" t="e">
        <f t="shared" si="1363"/>
        <v>#REF!</v>
      </c>
      <c r="CR933" t="e">
        <f>IFERROR(VLOOKUP(AO933,'Model Failure data- Lines'!#REF!,5,FALSE),'Model Failure data- Lines'!#REF!)</f>
        <v>#REF!</v>
      </c>
      <c r="CS933" s="14" t="e">
        <f t="shared" si="1364"/>
        <v>#REF!</v>
      </c>
      <c r="CT933" s="34">
        <f t="shared" si="1365"/>
        <v>8065.8364017522026</v>
      </c>
      <c r="CU933" s="34" t="e">
        <f t="shared" si="1366"/>
        <v>#REF!</v>
      </c>
      <c r="CV933" s="54" t="e">
        <f t="shared" si="1367"/>
        <v>#REF!</v>
      </c>
      <c r="CW933" t="s">
        <v>648</v>
      </c>
      <c r="CZ933">
        <f t="shared" si="1368"/>
        <v>-9398.037465148589</v>
      </c>
      <c r="DA933" s="34">
        <f t="shared" si="1369"/>
        <v>561.82057008000004</v>
      </c>
      <c r="DB933" s="34">
        <f t="shared" si="1370"/>
        <v>1102.0484865875653</v>
      </c>
      <c r="DC933" s="34">
        <f t="shared" si="1371"/>
        <v>118.64504618310406</v>
      </c>
      <c r="DD933" s="9">
        <f t="shared" si="1372"/>
        <v>797.31574999999998</v>
      </c>
      <c r="DE933" s="59">
        <f t="shared" si="1373"/>
        <v>0.21777427277198053</v>
      </c>
      <c r="DF933" s="59">
        <f t="shared" si="1374"/>
        <v>0.4271787479975937</v>
      </c>
      <c r="DG933" s="59">
        <f t="shared" si="1375"/>
        <v>4.5989484946847653E-2</v>
      </c>
      <c r="DH933" s="59">
        <f t="shared" si="1376"/>
        <v>0.30905749428357815</v>
      </c>
      <c r="DI933" s="14">
        <f t="shared" si="1377"/>
        <v>-2046.6507744565611</v>
      </c>
      <c r="DJ933" s="14">
        <f t="shared" si="1378"/>
        <v>-4014.6418779966534</v>
      </c>
      <c r="DK933" s="14">
        <f t="shared" si="1379"/>
        <v>-432.21090253336126</v>
      </c>
      <c r="DL933" s="14">
        <f t="shared" si="1380"/>
        <v>-2904.5339101620134</v>
      </c>
      <c r="DM933">
        <f t="shared" si="1381"/>
        <v>-6395.3532353565124</v>
      </c>
      <c r="DN933" s="34">
        <f t="shared" si="1382"/>
        <v>682.49263631999997</v>
      </c>
      <c r="DO933" s="34">
        <f t="shared" si="1383"/>
        <v>1338.7547858144694</v>
      </c>
      <c r="DP933" s="34">
        <f t="shared" si="1384"/>
        <v>144.12852549041511</v>
      </c>
      <c r="DQ933" s="9">
        <f t="shared" si="1385"/>
        <v>968.5692499999999</v>
      </c>
      <c r="DR933" s="59">
        <f t="shared" si="1386"/>
        <v>0.21777427277198053</v>
      </c>
      <c r="DS933" s="59">
        <f t="shared" si="1387"/>
        <v>0.4271787479975937</v>
      </c>
      <c r="DT933" s="59">
        <f t="shared" si="1388"/>
        <v>4.5989484946847653E-2</v>
      </c>
      <c r="DU933" s="59">
        <f t="shared" si="1389"/>
        <v>0.30905749428357815</v>
      </c>
      <c r="DV933" s="14">
        <f t="shared" si="1390"/>
        <v>-1392.7433999496973</v>
      </c>
      <c r="DW933" s="14">
        <f t="shared" si="1391"/>
        <v>-2731.9589880819549</v>
      </c>
      <c r="DX933" s="14">
        <f t="shared" si="1392"/>
        <v>-294.11900134720173</v>
      </c>
      <c r="DY933" s="14">
        <f t="shared" si="1393"/>
        <v>-1976.5318459776581</v>
      </c>
      <c r="DZ933" s="34" t="e">
        <f t="shared" si="1394"/>
        <v>#REF!</v>
      </c>
      <c r="EA933" s="34" t="e">
        <f t="shared" si="1395"/>
        <v>#REF!</v>
      </c>
      <c r="EB933" s="34" t="e">
        <f t="shared" si="1396"/>
        <v>#REF!</v>
      </c>
      <c r="EC933" s="34" t="e">
        <f t="shared" si="1397"/>
        <v>#REF!</v>
      </c>
      <c r="ED933" s="34" t="e">
        <f t="shared" si="1398"/>
        <v>#REF!</v>
      </c>
      <c r="EE933" s="59" t="e">
        <f t="shared" si="1399"/>
        <v>#REF!</v>
      </c>
      <c r="EF933" s="59" t="e">
        <f t="shared" si="1400"/>
        <v>#REF!</v>
      </c>
      <c r="EG933" s="59" t="e">
        <f t="shared" si="1401"/>
        <v>#REF!</v>
      </c>
      <c r="EH933" s="59" t="e">
        <f t="shared" si="1402"/>
        <v>#REF!</v>
      </c>
      <c r="EI933" s="14" t="e">
        <f t="shared" si="1403"/>
        <v>#REF!</v>
      </c>
      <c r="EJ933" s="14" t="e">
        <f t="shared" si="1404"/>
        <v>#REF!</v>
      </c>
      <c r="EK933" s="14" t="e">
        <f t="shared" si="1405"/>
        <v>#REF!</v>
      </c>
      <c r="EL933" s="14" t="e">
        <f t="shared" si="1406"/>
        <v>#REF!</v>
      </c>
      <c r="EM933" t="e">
        <f t="shared" si="1407"/>
        <v>#REF!</v>
      </c>
      <c r="EN933" s="34" t="e">
        <f t="shared" si="1408"/>
        <v>#REF!</v>
      </c>
      <c r="EO933" s="34" t="e">
        <f t="shared" si="1409"/>
        <v>#REF!</v>
      </c>
      <c r="EP933" s="34" t="e">
        <f t="shared" si="1410"/>
        <v>#REF!</v>
      </c>
      <c r="EQ933" s="34" t="e">
        <f t="shared" si="1411"/>
        <v>#REF!</v>
      </c>
      <c r="ER933" s="59" t="e">
        <f t="shared" si="1412"/>
        <v>#REF!</v>
      </c>
      <c r="ES933" s="59" t="e">
        <f t="shared" si="1413"/>
        <v>#REF!</v>
      </c>
      <c r="ET933" s="59" t="e">
        <f t="shared" si="1414"/>
        <v>#REF!</v>
      </c>
      <c r="EU933" s="59" t="e">
        <f t="shared" si="1415"/>
        <v>#REF!</v>
      </c>
      <c r="EV933" s="14" t="e">
        <f t="shared" si="1416"/>
        <v>#REF!</v>
      </c>
      <c r="EW933" s="14" t="e">
        <f t="shared" si="1417"/>
        <v>#REF!</v>
      </c>
      <c r="EX933" s="14" t="e">
        <f t="shared" si="1418"/>
        <v>#REF!</v>
      </c>
      <c r="EY933" s="14" t="e">
        <f t="shared" si="1419"/>
        <v>#REF!</v>
      </c>
    </row>
    <row r="934" spans="1:155" x14ac:dyDescent="0.2">
      <c r="A934" s="17">
        <v>30177860</v>
      </c>
      <c r="B934" t="s">
        <v>62</v>
      </c>
      <c r="C934" t="s">
        <v>3257</v>
      </c>
      <c r="D934" t="s">
        <v>3258</v>
      </c>
      <c r="E934" t="s">
        <v>928</v>
      </c>
      <c r="F934" t="s">
        <v>41</v>
      </c>
      <c r="G934" t="s">
        <v>42</v>
      </c>
      <c r="H934" t="s">
        <v>3259</v>
      </c>
      <c r="I934" t="s">
        <v>68</v>
      </c>
      <c r="J934" s="19" t="s">
        <v>69</v>
      </c>
      <c r="K934" t="s">
        <v>70</v>
      </c>
      <c r="L934">
        <v>1966</v>
      </c>
      <c r="M934">
        <f t="shared" si="1328"/>
        <v>1966</v>
      </c>
      <c r="N934">
        <v>53</v>
      </c>
      <c r="O934" s="19">
        <f t="shared" si="1329"/>
        <v>53</v>
      </c>
      <c r="P934" t="s">
        <v>80</v>
      </c>
      <c r="Q934" s="19" t="str">
        <f t="shared" si="1331"/>
        <v>50-60</v>
      </c>
      <c r="R934" s="23">
        <v>514.20000000000005</v>
      </c>
      <c r="S934" s="15">
        <f t="shared" si="1332"/>
        <v>0.51419999999999999</v>
      </c>
      <c r="T934">
        <v>30169501</v>
      </c>
      <c r="U934" t="s">
        <v>45</v>
      </c>
      <c r="V934" t="s">
        <v>46</v>
      </c>
      <c r="W934" t="s">
        <v>47</v>
      </c>
      <c r="X934" t="s">
        <v>48</v>
      </c>
      <c r="Y934" t="s">
        <v>161</v>
      </c>
      <c r="Z934" t="s">
        <v>3260</v>
      </c>
      <c r="AA934" t="s">
        <v>3261</v>
      </c>
      <c r="AB934" t="s">
        <v>1762</v>
      </c>
      <c r="AC934">
        <v>1966</v>
      </c>
      <c r="AD934">
        <v>53</v>
      </c>
      <c r="AE934" t="str">
        <f t="shared" si="1333"/>
        <v>&lt;60</v>
      </c>
      <c r="AF934">
        <v>-37.957003399999998</v>
      </c>
      <c r="AG934">
        <v>145.26432378999999</v>
      </c>
      <c r="AH934" t="s">
        <v>75</v>
      </c>
      <c r="AI934" t="s">
        <v>76</v>
      </c>
      <c r="AJ934" s="33" t="s">
        <v>164</v>
      </c>
      <c r="AL934">
        <v>1</v>
      </c>
      <c r="AM934" t="s">
        <v>86</v>
      </c>
      <c r="AN934">
        <v>220</v>
      </c>
      <c r="AO934" s="69">
        <v>1</v>
      </c>
      <c r="AP934">
        <v>2</v>
      </c>
      <c r="AQ934">
        <v>2</v>
      </c>
      <c r="AR934">
        <v>1</v>
      </c>
      <c r="AS934" s="82" t="str">
        <f t="shared" si="1334"/>
        <v>Gw-2-1</v>
      </c>
      <c r="AT934" s="14">
        <f t="shared" si="1335"/>
        <v>17616</v>
      </c>
      <c r="AU934" s="81">
        <f>VLOOKUP(C934,Bushfire_Vlookup!$F$2:$H$12575,3,FALSE)</f>
        <v>1325.824327</v>
      </c>
      <c r="AV934" s="14">
        <f>VLOOKUP(AS934,Safety_collateral_Vlookup!$J$3:$L$20,2,FALSE)</f>
        <v>1583806.0550856832</v>
      </c>
      <c r="AW934" s="14">
        <f>VLOOKUP(AS934,Safety_collateral_Vlookup!$J$3:$L$20,3,FALSE)</f>
        <v>148000</v>
      </c>
      <c r="AX934" s="48">
        <f t="shared" si="1336"/>
        <v>1868047.9873333329</v>
      </c>
      <c r="AY934" s="49">
        <f t="shared" si="1420"/>
        <v>39079.199999999997</v>
      </c>
      <c r="AZ934" s="14">
        <v>76000</v>
      </c>
      <c r="BA934" s="16">
        <f t="shared" si="1337"/>
        <v>47.801592338976569</v>
      </c>
      <c r="BB934" t="e">
        <f>IF(BA934&lt;=#REF!,#REF!,IF(BA934&lt;=#REF!,#REF!,IF(BA934&lt;=#REF!,#REF!,IF(BA934&lt;=#REF!,#REF!,#REF!))))</f>
        <v>#REF!</v>
      </c>
      <c r="BC934" s="51">
        <v>5</v>
      </c>
      <c r="BD934" s="21">
        <v>70</v>
      </c>
      <c r="BE934" s="21">
        <v>6.4399999999999999E-2</v>
      </c>
      <c r="BF934" s="26">
        <f t="shared" si="1338"/>
        <v>2548.9874346010442</v>
      </c>
      <c r="BG934" s="21">
        <v>7</v>
      </c>
      <c r="BH934" s="21">
        <f t="shared" si="1339"/>
        <v>3.5</v>
      </c>
      <c r="BI934" s="28">
        <f t="shared" si="1340"/>
        <v>1.5624999999999999E-9</v>
      </c>
      <c r="BJ934" s="27">
        <f t="shared" si="1341"/>
        <v>1.5624999999999999E-9</v>
      </c>
      <c r="BK934" s="28">
        <f t="shared" si="1342"/>
        <v>2.3955100433657894E-8</v>
      </c>
      <c r="BL934" s="35">
        <f t="shared" si="1343"/>
        <v>1.1450919453689552E-6</v>
      </c>
      <c r="BM934" s="21" t="str">
        <f t="shared" si="1344"/>
        <v>Cr1</v>
      </c>
      <c r="BN934" s="51">
        <v>1</v>
      </c>
      <c r="BO934" s="21">
        <v>2</v>
      </c>
      <c r="BP934" s="50" t="s">
        <v>5497</v>
      </c>
      <c r="BQ934" s="14">
        <v>17616</v>
      </c>
      <c r="BR934">
        <f>IFERROR(VLOOKUP(AO934,'Model Failure data- Lines'!$A$37:$E$41,3,FALSE),'Model Failure data- Lines'!$C$37)</f>
        <v>2.649E-2</v>
      </c>
      <c r="BS934" s="14">
        <f t="shared" si="1345"/>
        <v>49484.59118445999</v>
      </c>
      <c r="BT934" s="34">
        <f t="shared" si="1327"/>
        <v>34856.708913284623</v>
      </c>
      <c r="BU934" s="34">
        <f t="shared" si="1346"/>
        <v>1.4196575846436372</v>
      </c>
      <c r="BV934" s="54">
        <f t="shared" si="1347"/>
        <v>14627.882271175367</v>
      </c>
      <c r="BW934">
        <f>IFERROR(VLOOKUP(AO934,'Model Failure data- Lines'!$A$37:$E$41,4,FALSE),'Model Failure data- Lines'!$D$37)</f>
        <v>2.989E-2</v>
      </c>
      <c r="BX934" s="14">
        <f t="shared" si="1348"/>
        <v>55835.954341393321</v>
      </c>
      <c r="BY934" s="34">
        <f t="shared" si="1349"/>
        <v>31090.456208557385</v>
      </c>
      <c r="BZ934" s="71">
        <f t="shared" si="1350"/>
        <v>1.7959194283557971</v>
      </c>
      <c r="CA934" s="71">
        <f t="shared" si="1351"/>
        <v>24745.498132835935</v>
      </c>
      <c r="CB934" s="56">
        <v>2</v>
      </c>
      <c r="CC934">
        <f>IFERROR(VLOOKUP(AO934,'Model Failure data- Lines'!$A$37:$E$41,5,FALSE),'Model Failure data- Lines'!$E$37)</f>
        <v>3.6309999999999995E-2</v>
      </c>
      <c r="CD934" s="14">
        <f t="shared" si="1352"/>
        <v>67828.822420073309</v>
      </c>
      <c r="CE934" s="34">
        <f t="shared" si="1353"/>
        <v>24734.806937097597</v>
      </c>
      <c r="CF934" s="34">
        <f t="shared" si="1354"/>
        <v>2.74224183728488</v>
      </c>
      <c r="CG934" s="54">
        <f t="shared" si="1355"/>
        <v>43094.015482975708</v>
      </c>
      <c r="CH934" t="e">
        <f>IFERROR(VLOOKUP(AO934,'Model Failure data- Lines'!#REF!,3,FALSE),'Model Failure data- Lines'!#REF!)</f>
        <v>#REF!</v>
      </c>
      <c r="CI934" s="14" t="e">
        <f t="shared" si="1356"/>
        <v>#REF!</v>
      </c>
      <c r="CJ934" s="34">
        <f t="shared" si="1357"/>
        <v>33433.627532338018</v>
      </c>
      <c r="CK934" s="34" t="e">
        <f t="shared" si="1358"/>
        <v>#REF!</v>
      </c>
      <c r="CL934" s="54" t="e">
        <f t="shared" si="1359"/>
        <v>#REF!</v>
      </c>
      <c r="CM934" t="e">
        <f>IFERROR(VLOOKUP(AO934,'Model Failure data- Lines'!#REF!,4,FALSE),'Model Failure data- Lines'!#REF!)</f>
        <v>#REF!</v>
      </c>
      <c r="CN934" s="14" t="e">
        <f t="shared" si="1360"/>
        <v>#REF!</v>
      </c>
      <c r="CO934" s="34">
        <f t="shared" si="1361"/>
        <v>28603.642090194036</v>
      </c>
      <c r="CP934" s="34" t="e">
        <f t="shared" si="1362"/>
        <v>#REF!</v>
      </c>
      <c r="CQ934" s="54" t="e">
        <f t="shared" si="1363"/>
        <v>#REF!</v>
      </c>
      <c r="CR934" t="e">
        <f>IFERROR(VLOOKUP(AO934,'Model Failure data- Lines'!#REF!,5,FALSE),'Model Failure data- Lines'!#REF!)</f>
        <v>#REF!</v>
      </c>
      <c r="CS934" s="14" t="e">
        <f t="shared" si="1364"/>
        <v>#REF!</v>
      </c>
      <c r="CT934" s="34">
        <f t="shared" si="1365"/>
        <v>20936.158898440091</v>
      </c>
      <c r="CU934" s="34" t="e">
        <f t="shared" si="1366"/>
        <v>#REF!</v>
      </c>
      <c r="CV934" s="54" t="e">
        <f t="shared" si="1367"/>
        <v>#REF!</v>
      </c>
      <c r="CW934" t="s">
        <v>1762</v>
      </c>
      <c r="CZ934">
        <f t="shared" si="1368"/>
        <v>24745.498132835935</v>
      </c>
      <c r="DA934" s="34">
        <f t="shared" si="1369"/>
        <v>561.82057008000004</v>
      </c>
      <c r="DB934" s="34">
        <f t="shared" si="1370"/>
        <v>42.284024706010008</v>
      </c>
      <c r="DC934" s="34">
        <f t="shared" si="1371"/>
        <v>50511.740506607312</v>
      </c>
      <c r="DD934" s="9">
        <f t="shared" si="1372"/>
        <v>4720.1092399999998</v>
      </c>
      <c r="DE934" s="59">
        <f t="shared" si="1373"/>
        <v>1.0061985627484853E-2</v>
      </c>
      <c r="DF934" s="59">
        <f t="shared" si="1374"/>
        <v>7.5729026582900636E-4</v>
      </c>
      <c r="DG934" s="59">
        <f t="shared" si="1375"/>
        <v>0.90464542251337565</v>
      </c>
      <c r="DH934" s="59">
        <f t="shared" si="1376"/>
        <v>8.4535301593310505E-2</v>
      </c>
      <c r="DI934" s="14">
        <f t="shared" si="1377"/>
        <v>248.98884655754844</v>
      </c>
      <c r="DJ934" s="14">
        <f t="shared" si="1378"/>
        <v>18.739524859086508</v>
      </c>
      <c r="DK934" s="14">
        <f t="shared" si="1379"/>
        <v>22385.901613683312</v>
      </c>
      <c r="DL934" s="14">
        <f t="shared" si="1380"/>
        <v>2091.8681477359878</v>
      </c>
      <c r="DM934">
        <f t="shared" si="1381"/>
        <v>43094.015482975716</v>
      </c>
      <c r="DN934" s="34">
        <f t="shared" si="1382"/>
        <v>682.49263631999997</v>
      </c>
      <c r="DO934" s="34">
        <f t="shared" si="1383"/>
        <v>51.366106961365787</v>
      </c>
      <c r="DP934" s="34">
        <f t="shared" si="1384"/>
        <v>61361.03371679195</v>
      </c>
      <c r="DQ934" s="9">
        <f t="shared" si="1385"/>
        <v>5733.9299599999995</v>
      </c>
      <c r="DR934" s="59">
        <f t="shared" si="1386"/>
        <v>1.0061985627484853E-2</v>
      </c>
      <c r="DS934" s="59">
        <f t="shared" si="1387"/>
        <v>7.5729026582900647E-4</v>
      </c>
      <c r="DT934" s="59">
        <f t="shared" si="1388"/>
        <v>0.90464542251337565</v>
      </c>
      <c r="DU934" s="59">
        <f t="shared" si="1389"/>
        <v>8.4535301593310519E-2</v>
      </c>
      <c r="DV934" s="14">
        <f t="shared" si="1390"/>
        <v>433.61136442031136</v>
      </c>
      <c r="DW934" s="14">
        <f t="shared" si="1391"/>
        <v>32.634678440741993</v>
      </c>
      <c r="DX934" s="14">
        <f t="shared" si="1392"/>
        <v>38984.803844394519</v>
      </c>
      <c r="DY934" s="14">
        <f t="shared" si="1393"/>
        <v>3642.9655957201448</v>
      </c>
      <c r="DZ934" s="34" t="e">
        <f t="shared" si="1394"/>
        <v>#REF!</v>
      </c>
      <c r="EA934" s="34" t="e">
        <f t="shared" si="1395"/>
        <v>#REF!</v>
      </c>
      <c r="EB934" s="34" t="e">
        <f t="shared" si="1396"/>
        <v>#REF!</v>
      </c>
      <c r="EC934" s="34" t="e">
        <f t="shared" si="1397"/>
        <v>#REF!</v>
      </c>
      <c r="ED934" s="34" t="e">
        <f t="shared" si="1398"/>
        <v>#REF!</v>
      </c>
      <c r="EE934" s="59" t="e">
        <f t="shared" si="1399"/>
        <v>#REF!</v>
      </c>
      <c r="EF934" s="59" t="e">
        <f t="shared" si="1400"/>
        <v>#REF!</v>
      </c>
      <c r="EG934" s="59" t="e">
        <f t="shared" si="1401"/>
        <v>#REF!</v>
      </c>
      <c r="EH934" s="59" t="e">
        <f t="shared" si="1402"/>
        <v>#REF!</v>
      </c>
      <c r="EI934" s="14" t="e">
        <f t="shared" si="1403"/>
        <v>#REF!</v>
      </c>
      <c r="EJ934" s="14" t="e">
        <f t="shared" si="1404"/>
        <v>#REF!</v>
      </c>
      <c r="EK934" s="14" t="e">
        <f t="shared" si="1405"/>
        <v>#REF!</v>
      </c>
      <c r="EL934" s="14" t="e">
        <f t="shared" si="1406"/>
        <v>#REF!</v>
      </c>
      <c r="EM934" t="e">
        <f t="shared" si="1407"/>
        <v>#REF!</v>
      </c>
      <c r="EN934" s="34" t="e">
        <f t="shared" si="1408"/>
        <v>#REF!</v>
      </c>
      <c r="EO934" s="34" t="e">
        <f t="shared" si="1409"/>
        <v>#REF!</v>
      </c>
      <c r="EP934" s="34" t="e">
        <f t="shared" si="1410"/>
        <v>#REF!</v>
      </c>
      <c r="EQ934" s="34" t="e">
        <f t="shared" si="1411"/>
        <v>#REF!</v>
      </c>
      <c r="ER934" s="59" t="e">
        <f t="shared" si="1412"/>
        <v>#REF!</v>
      </c>
      <c r="ES934" s="59" t="e">
        <f t="shared" si="1413"/>
        <v>#REF!</v>
      </c>
      <c r="ET934" s="59" t="e">
        <f t="shared" si="1414"/>
        <v>#REF!</v>
      </c>
      <c r="EU934" s="59" t="e">
        <f t="shared" si="1415"/>
        <v>#REF!</v>
      </c>
      <c r="EV934" s="14" t="e">
        <f t="shared" si="1416"/>
        <v>#REF!</v>
      </c>
      <c r="EW934" s="14" t="e">
        <f t="shared" si="1417"/>
        <v>#REF!</v>
      </c>
      <c r="EX934" s="14" t="e">
        <f t="shared" si="1418"/>
        <v>#REF!</v>
      </c>
      <c r="EY934" s="14" t="e">
        <f t="shared" si="1419"/>
        <v>#REF!</v>
      </c>
    </row>
    <row r="935" spans="1:155" x14ac:dyDescent="0.2">
      <c r="A935" s="17">
        <v>30304046</v>
      </c>
      <c r="B935" t="s">
        <v>117</v>
      </c>
      <c r="C935" t="s">
        <v>4437</v>
      </c>
      <c r="D935" t="s">
        <v>4438</v>
      </c>
      <c r="E935" t="s">
        <v>800</v>
      </c>
      <c r="F935" t="s">
        <v>41</v>
      </c>
      <c r="G935" t="s">
        <v>42</v>
      </c>
      <c r="H935" t="s">
        <v>4501</v>
      </c>
      <c r="I935" t="s">
        <v>118</v>
      </c>
      <c r="J935" s="19" t="s">
        <v>101</v>
      </c>
      <c r="K935" t="s">
        <v>119</v>
      </c>
      <c r="L935">
        <v>1980</v>
      </c>
      <c r="M935">
        <f t="shared" si="1328"/>
        <v>1980</v>
      </c>
      <c r="N935">
        <v>39</v>
      </c>
      <c r="O935" s="19">
        <f t="shared" si="1329"/>
        <v>39</v>
      </c>
      <c r="P935" t="s">
        <v>44</v>
      </c>
      <c r="Q935" s="19" t="str">
        <f t="shared" si="1331"/>
        <v>30-40</v>
      </c>
      <c r="R935" s="23">
        <v>368.5</v>
      </c>
      <c r="S935" s="15">
        <f t="shared" si="1332"/>
        <v>0.36849999999999999</v>
      </c>
      <c r="T935">
        <v>30205903</v>
      </c>
      <c r="U935" t="s">
        <v>45</v>
      </c>
      <c r="V935" t="s">
        <v>55</v>
      </c>
      <c r="W935" t="s">
        <v>47</v>
      </c>
      <c r="X935" t="s">
        <v>48</v>
      </c>
      <c r="Y935" t="s">
        <v>317</v>
      </c>
      <c r="Z935" t="s">
        <v>4439</v>
      </c>
      <c r="AA935" t="s">
        <v>4440</v>
      </c>
      <c r="AB935" t="s">
        <v>674</v>
      </c>
      <c r="AC935">
        <v>1980</v>
      </c>
      <c r="AD935">
        <v>78</v>
      </c>
      <c r="AE935" t="str">
        <f t="shared" si="1333"/>
        <v>&lt;80</v>
      </c>
      <c r="AF935">
        <v>-37.97572332</v>
      </c>
      <c r="AG935">
        <v>145.29144575000001</v>
      </c>
      <c r="AH935" t="s">
        <v>75</v>
      </c>
      <c r="AI935" t="s">
        <v>76</v>
      </c>
      <c r="AJ935" s="33" t="s">
        <v>146</v>
      </c>
      <c r="AL935" t="s">
        <v>48</v>
      </c>
      <c r="AM935" t="s">
        <v>106</v>
      </c>
      <c r="AN935">
        <v>500</v>
      </c>
      <c r="AO935" s="69">
        <v>1</v>
      </c>
      <c r="AP935">
        <v>2</v>
      </c>
      <c r="AQ935">
        <v>0</v>
      </c>
      <c r="AR935">
        <v>2</v>
      </c>
      <c r="AS935" s="82" t="str">
        <f t="shared" si="1334"/>
        <v>Gw-0-2</v>
      </c>
      <c r="AT935" s="14">
        <f t="shared" si="1335"/>
        <v>18720</v>
      </c>
      <c r="AU935" s="81">
        <f>VLOOKUP(C935,Bushfire_Vlookup!$F$2:$H$12575,3,FALSE)</f>
        <v>1241.1554940000001</v>
      </c>
      <c r="AV935" s="14">
        <f>VLOOKUP(AS935,Safety_collateral_Vlookup!$J$3:$L$20,2,FALSE)</f>
        <v>93570.139925214826</v>
      </c>
      <c r="AW935" s="14">
        <f>VLOOKUP(AS935,Safety_collateral_Vlookup!$J$3:$L$20,3,FALSE)</f>
        <v>550000</v>
      </c>
      <c r="AX935" s="48">
        <f t="shared" si="1336"/>
        <v>707987.89221230207</v>
      </c>
      <c r="AY935" s="49">
        <f t="shared" si="1420"/>
        <v>28006</v>
      </c>
      <c r="AZ935" s="14">
        <v>76000</v>
      </c>
      <c r="BA935" s="16">
        <f t="shared" si="1337"/>
        <v>25.279864750849892</v>
      </c>
      <c r="BB935" t="e">
        <f>IF(BA935&lt;=#REF!,#REF!,IF(BA935&lt;=#REF!,#REF!,IF(BA935&lt;=#REF!,#REF!,IF(BA935&lt;=#REF!,#REF!,#REF!))))</f>
        <v>#REF!</v>
      </c>
      <c r="BC935" s="51">
        <v>5</v>
      </c>
      <c r="BD935" s="21">
        <v>70</v>
      </c>
      <c r="BE935" s="21">
        <v>6.4399999999999999E-2</v>
      </c>
      <c r="BF935" s="26">
        <f t="shared" si="1338"/>
        <v>1826.7247562242026</v>
      </c>
      <c r="BG935" s="21">
        <v>7</v>
      </c>
      <c r="BH935" s="21">
        <f t="shared" si="1339"/>
        <v>3.5</v>
      </c>
      <c r="BI935" s="28">
        <f t="shared" si="1340"/>
        <v>1.5624999999999999E-9</v>
      </c>
      <c r="BJ935" s="27">
        <f t="shared" si="1341"/>
        <v>1.5624999999999999E-9</v>
      </c>
      <c r="BK935" s="28">
        <f t="shared" si="1342"/>
        <v>2.395510043365789E-8</v>
      </c>
      <c r="BL935" s="35">
        <f t="shared" si="1343"/>
        <v>6.0558169905589705E-7</v>
      </c>
      <c r="BM935" s="21" t="str">
        <f t="shared" si="1344"/>
        <v>Cr1</v>
      </c>
      <c r="BN935" s="51">
        <v>1</v>
      </c>
      <c r="BO935" s="21">
        <v>0</v>
      </c>
      <c r="BP935" s="50" t="s">
        <v>5497</v>
      </c>
      <c r="BQ935" s="14">
        <v>18720</v>
      </c>
      <c r="BR935">
        <f>IFERROR(VLOOKUP(AO935,'Model Failure data- Lines'!$A$37:$E$41,3,FALSE),'Model Failure data- Lines'!$C$37)</f>
        <v>2.649E-2</v>
      </c>
      <c r="BS935" s="14">
        <f t="shared" si="1345"/>
        <v>18754.59926470388</v>
      </c>
      <c r="BT935" s="34">
        <f t="shared" si="1327"/>
        <v>24979.963505533615</v>
      </c>
      <c r="BU935" s="34">
        <f t="shared" si="1346"/>
        <v>0.75078569512518789</v>
      </c>
      <c r="BV935" s="54">
        <f t="shared" si="1347"/>
        <v>-6225.3642408297346</v>
      </c>
      <c r="BW935">
        <f>IFERROR(VLOOKUP(AO935,'Model Failure data- Lines'!$A$37:$E$41,4,FALSE),'Model Failure data- Lines'!$D$37)</f>
        <v>2.989E-2</v>
      </c>
      <c r="BX935" s="14">
        <f t="shared" si="1348"/>
        <v>21161.75809822571</v>
      </c>
      <c r="BY935" s="34">
        <f t="shared" si="1349"/>
        <v>22280.888978711391</v>
      </c>
      <c r="BZ935" s="71">
        <f t="shared" si="1350"/>
        <v>0.94977171325816612</v>
      </c>
      <c r="CA935" s="71">
        <f t="shared" si="1351"/>
        <v>-1119.1308804856817</v>
      </c>
      <c r="CB935" s="56">
        <v>2</v>
      </c>
      <c r="CC935">
        <f>IFERROR(VLOOKUP(AO935,'Model Failure data- Lines'!$A$37:$E$41,5,FALSE),'Model Failure data- Lines'!$E$37)</f>
        <v>3.6309999999999995E-2</v>
      </c>
      <c r="CD935" s="14">
        <f t="shared" si="1352"/>
        <v>25707.040366228684</v>
      </c>
      <c r="CE935" s="34">
        <f t="shared" si="1353"/>
        <v>17726.13060350149</v>
      </c>
      <c r="CF935" s="34">
        <f t="shared" si="1354"/>
        <v>1.4502341735624302</v>
      </c>
      <c r="CG935" s="54">
        <f t="shared" si="1355"/>
        <v>7980.9097627271949</v>
      </c>
      <c r="CH935" t="e">
        <f>IFERROR(VLOOKUP(AO935,'Model Failure data- Lines'!#REF!,3,FALSE),'Model Failure data- Lines'!#REF!)</f>
        <v>#REF!</v>
      </c>
      <c r="CI935" s="14" t="e">
        <f t="shared" si="1356"/>
        <v>#REF!</v>
      </c>
      <c r="CJ935" s="34">
        <f t="shared" si="1357"/>
        <v>23960.116191494672</v>
      </c>
      <c r="CK935" s="34" t="e">
        <f t="shared" si="1358"/>
        <v>#REF!</v>
      </c>
      <c r="CL935" s="54" t="e">
        <f t="shared" si="1359"/>
        <v>#REF!</v>
      </c>
      <c r="CM935" t="e">
        <f>IFERROR(VLOOKUP(AO935,'Model Failure data- Lines'!#REF!,4,FALSE),'Model Failure data- Lines'!#REF!)</f>
        <v>#REF!</v>
      </c>
      <c r="CN935" s="14" t="e">
        <f t="shared" si="1360"/>
        <v>#REF!</v>
      </c>
      <c r="CO935" s="34">
        <f t="shared" si="1361"/>
        <v>20498.720556663757</v>
      </c>
      <c r="CP935" s="34" t="e">
        <f t="shared" si="1362"/>
        <v>#REF!</v>
      </c>
      <c r="CQ935" s="54" t="e">
        <f t="shared" si="1363"/>
        <v>#REF!</v>
      </c>
      <c r="CR935" t="e">
        <f>IFERROR(VLOOKUP(AO935,'Model Failure data- Lines'!#REF!,5,FALSE),'Model Failure data- Lines'!#REF!)</f>
        <v>#REF!</v>
      </c>
      <c r="CS935" s="14" t="e">
        <f t="shared" si="1364"/>
        <v>#REF!</v>
      </c>
      <c r="CT935" s="34">
        <f t="shared" si="1365"/>
        <v>15003.84005071018</v>
      </c>
      <c r="CU935" s="34" t="e">
        <f t="shared" si="1366"/>
        <v>#REF!</v>
      </c>
      <c r="CV935" s="54" t="e">
        <f t="shared" si="1367"/>
        <v>#REF!</v>
      </c>
      <c r="CW935" t="s">
        <v>674</v>
      </c>
      <c r="CZ935">
        <f t="shared" si="1368"/>
        <v>-1119.1308804856819</v>
      </c>
      <c r="DA935" s="34">
        <f t="shared" si="1369"/>
        <v>597.03003359999991</v>
      </c>
      <c r="DB935" s="34">
        <f t="shared" si="1370"/>
        <v>39.583712942609218</v>
      </c>
      <c r="DC935" s="34">
        <f t="shared" si="1371"/>
        <v>2984.1978516831041</v>
      </c>
      <c r="DD935" s="9">
        <f t="shared" si="1372"/>
        <v>17540.946499999998</v>
      </c>
      <c r="DE935" s="59">
        <f t="shared" si="1373"/>
        <v>2.8212685866117023E-2</v>
      </c>
      <c r="DF935" s="59">
        <f t="shared" si="1374"/>
        <v>1.870530452095475E-3</v>
      </c>
      <c r="DG935" s="59">
        <f t="shared" si="1375"/>
        <v>0.14101842757258018</v>
      </c>
      <c r="DH935" s="59">
        <f t="shared" si="1376"/>
        <v>0.82889835610920737</v>
      </c>
      <c r="DI935" s="14">
        <f t="shared" si="1377"/>
        <v>-31.573687974213502</v>
      </c>
      <c r="DJ935" s="14">
        <f t="shared" si="1378"/>
        <v>-2.0933683918288901</v>
      </c>
      <c r="DK935" s="14">
        <f t="shared" si="1379"/>
        <v>-157.81807701400803</v>
      </c>
      <c r="DL935" s="14">
        <f t="shared" si="1380"/>
        <v>-927.64574710563181</v>
      </c>
      <c r="DM935">
        <f t="shared" si="1381"/>
        <v>7980.9097627271958</v>
      </c>
      <c r="DN935" s="34">
        <f t="shared" si="1382"/>
        <v>725.26465439999981</v>
      </c>
      <c r="DO935" s="34">
        <f t="shared" si="1383"/>
        <v>48.085801838278378</v>
      </c>
      <c r="DP935" s="34">
        <f t="shared" si="1384"/>
        <v>3625.1664099904146</v>
      </c>
      <c r="DQ935" s="9">
        <f t="shared" si="1385"/>
        <v>21308.523499999999</v>
      </c>
      <c r="DR935" s="59">
        <f t="shared" si="1386"/>
        <v>2.8212685866117023E-2</v>
      </c>
      <c r="DS935" s="59">
        <f t="shared" si="1387"/>
        <v>1.8705304520954754E-3</v>
      </c>
      <c r="DT935" s="59">
        <f t="shared" si="1388"/>
        <v>0.14101842757258018</v>
      </c>
      <c r="DU935" s="59">
        <f t="shared" si="1389"/>
        <v>0.82889835610920759</v>
      </c>
      <c r="DV935" s="14">
        <f t="shared" si="1390"/>
        <v>225.16290006164894</v>
      </c>
      <c r="DW935" s="14">
        <f t="shared" si="1391"/>
        <v>14.928534746607294</v>
      </c>
      <c r="DX935" s="14">
        <f t="shared" si="1392"/>
        <v>1125.4553453384431</v>
      </c>
      <c r="DY935" s="14">
        <f t="shared" si="1393"/>
        <v>6615.3629825804992</v>
      </c>
      <c r="DZ935" s="34" t="e">
        <f t="shared" si="1394"/>
        <v>#REF!</v>
      </c>
      <c r="EA935" s="34" t="e">
        <f t="shared" si="1395"/>
        <v>#REF!</v>
      </c>
      <c r="EB935" s="34" t="e">
        <f t="shared" si="1396"/>
        <v>#REF!</v>
      </c>
      <c r="EC935" s="34" t="e">
        <f t="shared" si="1397"/>
        <v>#REF!</v>
      </c>
      <c r="ED935" s="34" t="e">
        <f t="shared" si="1398"/>
        <v>#REF!</v>
      </c>
      <c r="EE935" s="59" t="e">
        <f t="shared" si="1399"/>
        <v>#REF!</v>
      </c>
      <c r="EF935" s="59" t="e">
        <f t="shared" si="1400"/>
        <v>#REF!</v>
      </c>
      <c r="EG935" s="59" t="e">
        <f t="shared" si="1401"/>
        <v>#REF!</v>
      </c>
      <c r="EH935" s="59" t="e">
        <f t="shared" si="1402"/>
        <v>#REF!</v>
      </c>
      <c r="EI935" s="14" t="e">
        <f t="shared" si="1403"/>
        <v>#REF!</v>
      </c>
      <c r="EJ935" s="14" t="e">
        <f t="shared" si="1404"/>
        <v>#REF!</v>
      </c>
      <c r="EK935" s="14" t="e">
        <f t="shared" si="1405"/>
        <v>#REF!</v>
      </c>
      <c r="EL935" s="14" t="e">
        <f t="shared" si="1406"/>
        <v>#REF!</v>
      </c>
      <c r="EM935" t="e">
        <f t="shared" si="1407"/>
        <v>#REF!</v>
      </c>
      <c r="EN935" s="34" t="e">
        <f t="shared" si="1408"/>
        <v>#REF!</v>
      </c>
      <c r="EO935" s="34" t="e">
        <f t="shared" si="1409"/>
        <v>#REF!</v>
      </c>
      <c r="EP935" s="34" t="e">
        <f t="shared" si="1410"/>
        <v>#REF!</v>
      </c>
      <c r="EQ935" s="34" t="e">
        <f t="shared" si="1411"/>
        <v>#REF!</v>
      </c>
      <c r="ER935" s="59" t="e">
        <f t="shared" si="1412"/>
        <v>#REF!</v>
      </c>
      <c r="ES935" s="59" t="e">
        <f t="shared" si="1413"/>
        <v>#REF!</v>
      </c>
      <c r="ET935" s="59" t="e">
        <f t="shared" si="1414"/>
        <v>#REF!</v>
      </c>
      <c r="EU935" s="59" t="e">
        <f t="shared" si="1415"/>
        <v>#REF!</v>
      </c>
      <c r="EV935" s="14" t="e">
        <f t="shared" si="1416"/>
        <v>#REF!</v>
      </c>
      <c r="EW935" s="14" t="e">
        <f t="shared" si="1417"/>
        <v>#REF!</v>
      </c>
      <c r="EX935" s="14" t="e">
        <f t="shared" si="1418"/>
        <v>#REF!</v>
      </c>
      <c r="EY935" s="14" t="e">
        <f t="shared" si="1419"/>
        <v>#REF!</v>
      </c>
    </row>
    <row r="936" spans="1:155" x14ac:dyDescent="0.2">
      <c r="A936" s="17">
        <v>30196116</v>
      </c>
      <c r="B936" t="s">
        <v>117</v>
      </c>
      <c r="C936" t="s">
        <v>2972</v>
      </c>
      <c r="D936" t="s">
        <v>2973</v>
      </c>
      <c r="E936" t="s">
        <v>1790</v>
      </c>
      <c r="F936" t="s">
        <v>41</v>
      </c>
      <c r="G936" t="s">
        <v>42</v>
      </c>
      <c r="H936" t="s">
        <v>3497</v>
      </c>
      <c r="I936" t="s">
        <v>118</v>
      </c>
      <c r="J936" s="19" t="s">
        <v>101</v>
      </c>
      <c r="K936" t="s">
        <v>119</v>
      </c>
      <c r="L936">
        <v>1980</v>
      </c>
      <c r="M936">
        <f t="shared" si="1328"/>
        <v>1980</v>
      </c>
      <c r="N936">
        <v>39</v>
      </c>
      <c r="O936" s="19">
        <f t="shared" si="1329"/>
        <v>39</v>
      </c>
      <c r="P936" t="s">
        <v>44</v>
      </c>
      <c r="Q936" s="19" t="str">
        <f t="shared" si="1331"/>
        <v>30-40</v>
      </c>
      <c r="R936" s="23">
        <v>353.5</v>
      </c>
      <c r="S936" s="15">
        <f t="shared" si="1332"/>
        <v>0.35349999999999998</v>
      </c>
      <c r="T936">
        <v>30199249</v>
      </c>
      <c r="U936" t="s">
        <v>45</v>
      </c>
      <c r="V936" t="s">
        <v>55</v>
      </c>
      <c r="W936" t="s">
        <v>47</v>
      </c>
      <c r="X936" t="s">
        <v>48</v>
      </c>
      <c r="Y936" t="s">
        <v>317</v>
      </c>
      <c r="Z936" t="s">
        <v>2974</v>
      </c>
      <c r="AA936" t="s">
        <v>2975</v>
      </c>
      <c r="AB936" t="s">
        <v>648</v>
      </c>
      <c r="AC936">
        <v>1980</v>
      </c>
      <c r="AD936">
        <v>78</v>
      </c>
      <c r="AE936" t="str">
        <f t="shared" si="1333"/>
        <v>&lt;80</v>
      </c>
      <c r="AF936">
        <v>-37.95934742</v>
      </c>
      <c r="AG936">
        <v>145.26709739</v>
      </c>
      <c r="AH936" t="s">
        <v>75</v>
      </c>
      <c r="AI936" t="s">
        <v>76</v>
      </c>
      <c r="AJ936" s="33" t="s">
        <v>146</v>
      </c>
      <c r="AL936" t="s">
        <v>48</v>
      </c>
      <c r="AM936" t="s">
        <v>106</v>
      </c>
      <c r="AN936">
        <v>500</v>
      </c>
      <c r="AO936" s="69">
        <v>1</v>
      </c>
      <c r="AP936">
        <v>2</v>
      </c>
      <c r="AQ936">
        <v>0</v>
      </c>
      <c r="AR936">
        <v>2</v>
      </c>
      <c r="AS936" s="82" t="str">
        <f t="shared" si="1334"/>
        <v>Gw-0-2</v>
      </c>
      <c r="AT936" s="14">
        <f t="shared" si="1335"/>
        <v>18720</v>
      </c>
      <c r="AU936" s="81">
        <f>VLOOKUP(C936,Bushfire_Vlookup!$F$2:$H$12575,3,FALSE)</f>
        <v>1322.7943909999999</v>
      </c>
      <c r="AV936" s="14">
        <f>VLOOKUP(AS936,Safety_collateral_Vlookup!$J$3:$L$20,2,FALSE)</f>
        <v>93570.139925214826</v>
      </c>
      <c r="AW936" s="14">
        <f>VLOOKUP(AS936,Safety_collateral_Vlookup!$J$3:$L$20,3,FALSE)</f>
        <v>550000</v>
      </c>
      <c r="AX936" s="48">
        <f t="shared" si="1336"/>
        <v>708075.00091540127</v>
      </c>
      <c r="AY936" s="49">
        <f t="shared" si="1420"/>
        <v>26866</v>
      </c>
      <c r="AZ936" s="14">
        <v>76000</v>
      </c>
      <c r="BA936" s="16">
        <f t="shared" si="1337"/>
        <v>26.355802907593286</v>
      </c>
      <c r="BB936" t="e">
        <f>IF(BA936&lt;=#REF!,#REF!,IF(BA936&lt;=#REF!,#REF!,IF(BA936&lt;=#REF!,#REF!,IF(BA936&lt;=#REF!,#REF!,#REF!))))</f>
        <v>#REF!</v>
      </c>
      <c r="BC936" s="51">
        <v>5</v>
      </c>
      <c r="BD936" s="21">
        <v>70</v>
      </c>
      <c r="BE936" s="21">
        <v>6.4399999999999999E-2</v>
      </c>
      <c r="BF936" s="26">
        <f t="shared" si="1338"/>
        <v>1752.3668964050355</v>
      </c>
      <c r="BG936" s="21">
        <v>7</v>
      </c>
      <c r="BH936" s="21">
        <f t="shared" si="1339"/>
        <v>3.5</v>
      </c>
      <c r="BI936" s="28">
        <f t="shared" si="1340"/>
        <v>1.5624999999999999E-9</v>
      </c>
      <c r="BJ936" s="27">
        <f t="shared" si="1341"/>
        <v>1.5624999999999999E-9</v>
      </c>
      <c r="BK936" s="28">
        <f t="shared" si="1342"/>
        <v>2.395510043365789E-8</v>
      </c>
      <c r="BL936" s="35">
        <f t="shared" si="1343"/>
        <v>6.3135590566108977E-7</v>
      </c>
      <c r="BM936" s="21" t="str">
        <f t="shared" si="1344"/>
        <v>Cr1</v>
      </c>
      <c r="BN936" s="51">
        <v>1</v>
      </c>
      <c r="BO936" s="21">
        <v>0</v>
      </c>
      <c r="BP936" s="50" t="s">
        <v>5497</v>
      </c>
      <c r="BQ936" s="14">
        <v>18720</v>
      </c>
      <c r="BR936">
        <f>IFERROR(VLOOKUP(AO936,'Model Failure data- Lines'!$A$37:$E$41,3,FALSE),'Model Failure data- Lines'!$C$37)</f>
        <v>2.649E-2</v>
      </c>
      <c r="BS936" s="14">
        <f t="shared" si="1345"/>
        <v>18756.906774248979</v>
      </c>
      <c r="BT936" s="34">
        <f t="shared" si="1327"/>
        <v>23963.14002498272</v>
      </c>
      <c r="BU936" s="34">
        <f t="shared" si="1346"/>
        <v>0.78273993953605436</v>
      </c>
      <c r="BV936" s="54">
        <f t="shared" si="1347"/>
        <v>-5206.2332507337414</v>
      </c>
      <c r="BW936">
        <f>IFERROR(VLOOKUP(AO936,'Model Failure data- Lines'!$A$37:$E$41,4,FALSE),'Model Failure data- Lines'!$D$37)</f>
        <v>2.989E-2</v>
      </c>
      <c r="BX936" s="14">
        <f t="shared" si="1348"/>
        <v>21164.361777361344</v>
      </c>
      <c r="BY936" s="34">
        <f t="shared" si="1349"/>
        <v>21373.932846606451</v>
      </c>
      <c r="BZ936" s="71">
        <f t="shared" si="1350"/>
        <v>0.99019501601557713</v>
      </c>
      <c r="CA936" s="71">
        <f t="shared" si="1351"/>
        <v>-209.57106924510663</v>
      </c>
      <c r="CB936" s="56">
        <v>2</v>
      </c>
      <c r="CC936">
        <f>IFERROR(VLOOKUP(AO936,'Model Failure data- Lines'!$A$37:$E$41,5,FALSE),'Model Failure data- Lines'!$E$37)</f>
        <v>3.6309999999999995E-2</v>
      </c>
      <c r="CD936" s="14">
        <f t="shared" si="1352"/>
        <v>25710.203283238217</v>
      </c>
      <c r="CE936" s="34">
        <f t="shared" si="1353"/>
        <v>17004.578475814862</v>
      </c>
      <c r="CF936" s="34">
        <f t="shared" si="1354"/>
        <v>1.5119576953821656</v>
      </c>
      <c r="CG936" s="54">
        <f t="shared" si="1355"/>
        <v>8705.6248074233554</v>
      </c>
      <c r="CH936" t="e">
        <f>IFERROR(VLOOKUP(AO936,'Model Failure data- Lines'!#REF!,3,FALSE),'Model Failure data- Lines'!#REF!)</f>
        <v>#REF!</v>
      </c>
      <c r="CI936" s="14" t="e">
        <f t="shared" si="1356"/>
        <v>#REF!</v>
      </c>
      <c r="CJ936" s="34">
        <f t="shared" si="1357"/>
        <v>22984.806170131254</v>
      </c>
      <c r="CK936" s="34" t="e">
        <f t="shared" si="1358"/>
        <v>#REF!</v>
      </c>
      <c r="CL936" s="54" t="e">
        <f t="shared" si="1359"/>
        <v>#REF!</v>
      </c>
      <c r="CM936" t="e">
        <f>IFERROR(VLOOKUP(AO936,'Model Failure data- Lines'!#REF!,4,FALSE),'Model Failure data- Lines'!#REF!)</f>
        <v>#REF!</v>
      </c>
      <c r="CN936" s="14" t="e">
        <f t="shared" si="1360"/>
        <v>#REF!</v>
      </c>
      <c r="CO936" s="34">
        <f t="shared" si="1361"/>
        <v>19664.308593705937</v>
      </c>
      <c r="CP936" s="34" t="e">
        <f t="shared" si="1362"/>
        <v>#REF!</v>
      </c>
      <c r="CQ936" s="54" t="e">
        <f t="shared" si="1363"/>
        <v>#REF!</v>
      </c>
      <c r="CR936" t="e">
        <f>IFERROR(VLOOKUP(AO936,'Model Failure data- Lines'!#REF!,5,FALSE),'Model Failure data- Lines'!#REF!)</f>
        <v>#REF!</v>
      </c>
      <c r="CS936" s="14" t="e">
        <f t="shared" si="1364"/>
        <v>#REF!</v>
      </c>
      <c r="CT936" s="34">
        <f t="shared" si="1365"/>
        <v>14393.100292879371</v>
      </c>
      <c r="CU936" s="34" t="e">
        <f t="shared" si="1366"/>
        <v>#REF!</v>
      </c>
      <c r="CV936" s="54" t="e">
        <f t="shared" si="1367"/>
        <v>#REF!</v>
      </c>
      <c r="CW936" t="s">
        <v>648</v>
      </c>
      <c r="CZ936">
        <f t="shared" si="1368"/>
        <v>-209.57106924510606</v>
      </c>
      <c r="DA936" s="34">
        <f t="shared" si="1369"/>
        <v>597.03003359999991</v>
      </c>
      <c r="DB936" s="34">
        <f t="shared" si="1370"/>
        <v>42.187392078238325</v>
      </c>
      <c r="DC936" s="34">
        <f t="shared" si="1371"/>
        <v>2984.1978516831041</v>
      </c>
      <c r="DD936" s="9">
        <f t="shared" si="1372"/>
        <v>17540.946499999998</v>
      </c>
      <c r="DE936" s="59">
        <f t="shared" si="1373"/>
        <v>2.8209215089047411E-2</v>
      </c>
      <c r="DF936" s="59">
        <f t="shared" si="1374"/>
        <v>1.9933221952085729E-3</v>
      </c>
      <c r="DG936" s="59">
        <f t="shared" si="1375"/>
        <v>0.14100107922343205</v>
      </c>
      <c r="DH936" s="59">
        <f t="shared" si="1376"/>
        <v>0.82879638349231177</v>
      </c>
      <c r="DI936" s="14">
        <f t="shared" si="1377"/>
        <v>-5.9118353687768463</v>
      </c>
      <c r="DJ936" s="14">
        <f t="shared" si="1378"/>
        <v>-0.41774266379986269</v>
      </c>
      <c r="DK936" s="14">
        <f t="shared" si="1379"/>
        <v>-29.549746937568568</v>
      </c>
      <c r="DL936" s="14">
        <f t="shared" si="1380"/>
        <v>-173.69174427496077</v>
      </c>
      <c r="DM936">
        <f t="shared" si="1381"/>
        <v>8705.6248074233554</v>
      </c>
      <c r="DN936" s="34">
        <f t="shared" si="1382"/>
        <v>725.26465439999981</v>
      </c>
      <c r="DO936" s="34">
        <f t="shared" si="1383"/>
        <v>51.248718847803062</v>
      </c>
      <c r="DP936" s="34">
        <f t="shared" si="1384"/>
        <v>3625.1664099904146</v>
      </c>
      <c r="DQ936" s="9">
        <f t="shared" si="1385"/>
        <v>21308.523499999999</v>
      </c>
      <c r="DR936" s="59">
        <f t="shared" si="1386"/>
        <v>2.8209215089047411E-2</v>
      </c>
      <c r="DS936" s="59">
        <f t="shared" si="1387"/>
        <v>1.9933221952085729E-3</v>
      </c>
      <c r="DT936" s="59">
        <f t="shared" si="1388"/>
        <v>0.14100107922343205</v>
      </c>
      <c r="DU936" s="59">
        <f t="shared" si="1389"/>
        <v>0.82879638349231199</v>
      </c>
      <c r="DV936" s="14">
        <f t="shared" si="1390"/>
        <v>245.57884267715238</v>
      </c>
      <c r="DW936" s="14">
        <f t="shared" si="1391"/>
        <v>17.353115151795333</v>
      </c>
      <c r="DX936" s="14">
        <f t="shared" si="1392"/>
        <v>1227.502493160976</v>
      </c>
      <c r="DY936" s="14">
        <f t="shared" si="1393"/>
        <v>7215.1903564334316</v>
      </c>
      <c r="DZ936" s="34" t="e">
        <f t="shared" si="1394"/>
        <v>#REF!</v>
      </c>
      <c r="EA936" s="34" t="e">
        <f t="shared" si="1395"/>
        <v>#REF!</v>
      </c>
      <c r="EB936" s="34" t="e">
        <f t="shared" si="1396"/>
        <v>#REF!</v>
      </c>
      <c r="EC936" s="34" t="e">
        <f t="shared" si="1397"/>
        <v>#REF!</v>
      </c>
      <c r="ED936" s="34" t="e">
        <f t="shared" si="1398"/>
        <v>#REF!</v>
      </c>
      <c r="EE936" s="59" t="e">
        <f t="shared" si="1399"/>
        <v>#REF!</v>
      </c>
      <c r="EF936" s="59" t="e">
        <f t="shared" si="1400"/>
        <v>#REF!</v>
      </c>
      <c r="EG936" s="59" t="e">
        <f t="shared" si="1401"/>
        <v>#REF!</v>
      </c>
      <c r="EH936" s="59" t="e">
        <f t="shared" si="1402"/>
        <v>#REF!</v>
      </c>
      <c r="EI936" s="14" t="e">
        <f t="shared" si="1403"/>
        <v>#REF!</v>
      </c>
      <c r="EJ936" s="14" t="e">
        <f t="shared" si="1404"/>
        <v>#REF!</v>
      </c>
      <c r="EK936" s="14" t="e">
        <f t="shared" si="1405"/>
        <v>#REF!</v>
      </c>
      <c r="EL936" s="14" t="e">
        <f t="shared" si="1406"/>
        <v>#REF!</v>
      </c>
      <c r="EM936" t="e">
        <f t="shared" si="1407"/>
        <v>#REF!</v>
      </c>
      <c r="EN936" s="34" t="e">
        <f t="shared" si="1408"/>
        <v>#REF!</v>
      </c>
      <c r="EO936" s="34" t="e">
        <f t="shared" si="1409"/>
        <v>#REF!</v>
      </c>
      <c r="EP936" s="34" t="e">
        <f t="shared" si="1410"/>
        <v>#REF!</v>
      </c>
      <c r="EQ936" s="34" t="e">
        <f t="shared" si="1411"/>
        <v>#REF!</v>
      </c>
      <c r="ER936" s="59" t="e">
        <f t="shared" si="1412"/>
        <v>#REF!</v>
      </c>
      <c r="ES936" s="59" t="e">
        <f t="shared" si="1413"/>
        <v>#REF!</v>
      </c>
      <c r="ET936" s="59" t="e">
        <f t="shared" si="1414"/>
        <v>#REF!</v>
      </c>
      <c r="EU936" s="59" t="e">
        <f t="shared" si="1415"/>
        <v>#REF!</v>
      </c>
      <c r="EV936" s="14" t="e">
        <f t="shared" si="1416"/>
        <v>#REF!</v>
      </c>
      <c r="EW936" s="14" t="e">
        <f t="shared" si="1417"/>
        <v>#REF!</v>
      </c>
      <c r="EX936" s="14" t="e">
        <f t="shared" si="1418"/>
        <v>#REF!</v>
      </c>
      <c r="EY936" s="14" t="e">
        <f t="shared" si="1419"/>
        <v>#REF!</v>
      </c>
    </row>
    <row r="937" spans="1:155" x14ac:dyDescent="0.2">
      <c r="A937" s="17">
        <v>30376295</v>
      </c>
      <c r="B937" t="s">
        <v>117</v>
      </c>
      <c r="C937" t="s">
        <v>4831</v>
      </c>
      <c r="D937" t="s">
        <v>4832</v>
      </c>
      <c r="E937" t="s">
        <v>1701</v>
      </c>
      <c r="F937" t="s">
        <v>41</v>
      </c>
      <c r="G937" t="s">
        <v>42</v>
      </c>
      <c r="H937" t="s">
        <v>5082</v>
      </c>
      <c r="I937" t="s">
        <v>118</v>
      </c>
      <c r="J937" s="19" t="s">
        <v>101</v>
      </c>
      <c r="K937" t="s">
        <v>119</v>
      </c>
      <c r="L937">
        <v>1980</v>
      </c>
      <c r="M937">
        <f t="shared" si="1328"/>
        <v>1980</v>
      </c>
      <c r="N937">
        <v>39</v>
      </c>
      <c r="O937" s="19">
        <f t="shared" si="1329"/>
        <v>39</v>
      </c>
      <c r="P937" t="s">
        <v>44</v>
      </c>
      <c r="Q937" s="19" t="str">
        <f t="shared" si="1331"/>
        <v>30-40</v>
      </c>
      <c r="R937" s="23">
        <v>388.6</v>
      </c>
      <c r="S937" s="15">
        <f t="shared" si="1332"/>
        <v>0.3886</v>
      </c>
      <c r="T937">
        <v>30451008</v>
      </c>
      <c r="U937" t="s">
        <v>45</v>
      </c>
      <c r="V937" t="s">
        <v>55</v>
      </c>
      <c r="W937" t="s">
        <v>47</v>
      </c>
      <c r="X937" t="s">
        <v>88</v>
      </c>
      <c r="Y937" t="s">
        <v>663</v>
      </c>
      <c r="Z937" t="s">
        <v>4833</v>
      </c>
      <c r="AA937" t="s">
        <v>4834</v>
      </c>
      <c r="AB937" t="s">
        <v>424</v>
      </c>
      <c r="AC937">
        <v>1980</v>
      </c>
      <c r="AD937">
        <v>78</v>
      </c>
      <c r="AE937" t="str">
        <f t="shared" si="1333"/>
        <v>&lt;80</v>
      </c>
      <c r="AF937">
        <v>-37.9529833</v>
      </c>
      <c r="AG937">
        <v>145.25768133</v>
      </c>
      <c r="AH937" t="s">
        <v>75</v>
      </c>
      <c r="AI937" t="s">
        <v>76</v>
      </c>
      <c r="AJ937" s="33" t="s">
        <v>146</v>
      </c>
      <c r="AL937" t="s">
        <v>48</v>
      </c>
      <c r="AM937" t="s">
        <v>106</v>
      </c>
      <c r="AN937">
        <v>500</v>
      </c>
      <c r="AO937" s="69">
        <v>1</v>
      </c>
      <c r="AP937">
        <v>2</v>
      </c>
      <c r="AQ937">
        <v>0</v>
      </c>
      <c r="AR937">
        <v>0</v>
      </c>
      <c r="AS937" s="82" t="str">
        <f t="shared" si="1334"/>
        <v>Gw-0-0</v>
      </c>
      <c r="AT937" s="14">
        <f t="shared" si="1335"/>
        <v>18720</v>
      </c>
      <c r="AU937" s="81">
        <f>VLOOKUP(C937,Bushfire_Vlookup!$F$2:$H$12575,3,FALSE)</f>
        <v>1879.3699160000001</v>
      </c>
      <c r="AV937" s="14">
        <f>VLOOKUP(AS937,Safety_collateral_Vlookup!$J$3:$L$20,2,FALSE)</f>
        <v>3720.1399252148244</v>
      </c>
      <c r="AW937" s="14">
        <f>VLOOKUP(AS937,Safety_collateral_Vlookup!$J$3:$L$20,3,FALSE)</f>
        <v>25000</v>
      </c>
      <c r="AX937" s="48">
        <f t="shared" si="1336"/>
        <v>52623.917000576213</v>
      </c>
      <c r="AY937" s="49">
        <f t="shared" si="1420"/>
        <v>29533.599999999999</v>
      </c>
      <c r="AZ937" s="14">
        <v>76000</v>
      </c>
      <c r="BA937" s="16">
        <f t="shared" si="1337"/>
        <v>1.7818321166595408</v>
      </c>
      <c r="BB937" t="e">
        <f>IF(BA937&lt;=#REF!,#REF!,IF(BA937&lt;=#REF!,#REF!,IF(BA937&lt;=#REF!,#REF!,IF(BA937&lt;=#REF!,#REF!,#REF!))))</f>
        <v>#REF!</v>
      </c>
      <c r="BC937" s="51">
        <v>3</v>
      </c>
      <c r="BD937" s="21">
        <v>70</v>
      </c>
      <c r="BE937" s="21">
        <v>6.4399999999999999E-2</v>
      </c>
      <c r="BF937" s="26">
        <f t="shared" si="1338"/>
        <v>1926.3642883818861</v>
      </c>
      <c r="BG937" s="21">
        <v>7</v>
      </c>
      <c r="BH937" s="21">
        <f t="shared" si="1339"/>
        <v>3.5</v>
      </c>
      <c r="BI937" s="28">
        <f t="shared" si="1340"/>
        <v>1.5624999999999999E-9</v>
      </c>
      <c r="BJ937" s="27">
        <f t="shared" si="1341"/>
        <v>1.5624999999999999E-9</v>
      </c>
      <c r="BK937" s="28">
        <f t="shared" si="1342"/>
        <v>2.3955100433657894E-8</v>
      </c>
      <c r="BL937" s="35">
        <f t="shared" si="1343"/>
        <v>4.268396731049653E-8</v>
      </c>
      <c r="BM937" s="21" t="str">
        <f t="shared" si="1344"/>
        <v>Cr1</v>
      </c>
      <c r="BN937" s="51">
        <v>1</v>
      </c>
      <c r="BO937" s="21">
        <v>0</v>
      </c>
      <c r="BP937" s="50" t="s">
        <v>5497</v>
      </c>
      <c r="BQ937" s="14">
        <v>18720</v>
      </c>
      <c r="BR937">
        <f>IFERROR(VLOOKUP(AO937,'Model Failure data- Lines'!$A$37:$E$41,3,FALSE),'Model Failure data- Lines'!$C$37)</f>
        <v>2.649E-2</v>
      </c>
      <c r="BS937" s="14">
        <f t="shared" si="1345"/>
        <v>1394.0075613452639</v>
      </c>
      <c r="BT937" s="34">
        <f t="shared" si="1327"/>
        <v>26342.506969471811</v>
      </c>
      <c r="BU937" s="34">
        <f t="shared" si="1346"/>
        <v>5.2918560976780674E-2</v>
      </c>
      <c r="BV937" s="54">
        <f t="shared" si="1347"/>
        <v>-24948.499408126547</v>
      </c>
      <c r="BW937">
        <f>IFERROR(VLOOKUP(AO937,'Model Failure data- Lines'!$A$37:$E$41,4,FALSE),'Model Failure data- Lines'!$D$37)</f>
        <v>2.989E-2</v>
      </c>
      <c r="BX937" s="14">
        <f t="shared" si="1348"/>
        <v>1572.9288791472229</v>
      </c>
      <c r="BY937" s="34">
        <f t="shared" si="1349"/>
        <v>23496.210195732012</v>
      </c>
      <c r="BZ937" s="71">
        <f t="shared" si="1350"/>
        <v>6.6943939726626156E-2</v>
      </c>
      <c r="CA937" s="71">
        <f t="shared" si="1351"/>
        <v>-21923.281316584787</v>
      </c>
      <c r="CB937" s="56">
        <v>2</v>
      </c>
      <c r="CC937">
        <f>IFERROR(VLOOKUP(AO937,'Model Failure data- Lines'!$A$37:$E$41,5,FALSE),'Model Failure data- Lines'!$E$37)</f>
        <v>3.6309999999999995E-2</v>
      </c>
      <c r="CD937" s="14">
        <f t="shared" si="1352"/>
        <v>1910.7744262909221</v>
      </c>
      <c r="CE937" s="34">
        <f t="shared" si="1353"/>
        <v>18693.010454601568</v>
      </c>
      <c r="CF937" s="34">
        <f t="shared" si="1354"/>
        <v>0.10221865712489109</v>
      </c>
      <c r="CG937" s="54">
        <f t="shared" si="1355"/>
        <v>-16782.236028310646</v>
      </c>
      <c r="CH937" t="e">
        <f>IFERROR(VLOOKUP(AO937,'Model Failure data- Lines'!#REF!,3,FALSE),'Model Failure data- Lines'!#REF!)</f>
        <v>#REF!</v>
      </c>
      <c r="CI937" s="14" t="e">
        <f t="shared" si="1356"/>
        <v>#REF!</v>
      </c>
      <c r="CJ937" s="34">
        <f t="shared" si="1357"/>
        <v>25267.031620121652</v>
      </c>
      <c r="CK937" s="34" t="e">
        <f t="shared" si="1358"/>
        <v>#REF!</v>
      </c>
      <c r="CL937" s="54" t="e">
        <f t="shared" si="1359"/>
        <v>#REF!</v>
      </c>
      <c r="CM937" t="e">
        <f>IFERROR(VLOOKUP(AO937,'Model Failure data- Lines'!#REF!,4,FALSE),'Model Failure data- Lines'!#REF!)</f>
        <v>#REF!</v>
      </c>
      <c r="CN937" s="14" t="e">
        <f t="shared" si="1360"/>
        <v>#REF!</v>
      </c>
      <c r="CO937" s="34">
        <f t="shared" si="1361"/>
        <v>21616.832587027235</v>
      </c>
      <c r="CP937" s="34" t="e">
        <f t="shared" si="1362"/>
        <v>#REF!</v>
      </c>
      <c r="CQ937" s="54" t="e">
        <f t="shared" si="1363"/>
        <v>#REF!</v>
      </c>
      <c r="CR937" t="e">
        <f>IFERROR(VLOOKUP(AO937,'Model Failure data- Lines'!#REF!,5,FALSE),'Model Failure data- Lines'!#REF!)</f>
        <v>#REF!</v>
      </c>
      <c r="CS937" s="14" t="e">
        <f t="shared" si="1364"/>
        <v>#REF!</v>
      </c>
      <c r="CT937" s="34">
        <f t="shared" si="1365"/>
        <v>15822.23132620346</v>
      </c>
      <c r="CU937" s="34" t="e">
        <f t="shared" si="1366"/>
        <v>#REF!</v>
      </c>
      <c r="CV937" s="54" t="e">
        <f t="shared" si="1367"/>
        <v>#REF!</v>
      </c>
      <c r="CW937" t="s">
        <v>424</v>
      </c>
      <c r="CZ937">
        <f t="shared" si="1368"/>
        <v>-21923.281316584791</v>
      </c>
      <c r="DA937" s="34">
        <f t="shared" si="1369"/>
        <v>597.03003359999991</v>
      </c>
      <c r="DB937" s="34">
        <f t="shared" si="1370"/>
        <v>59.938049364119081</v>
      </c>
      <c r="DC937" s="34">
        <f t="shared" si="1371"/>
        <v>118.64504618310406</v>
      </c>
      <c r="DD937" s="9">
        <f t="shared" si="1372"/>
        <v>797.31574999999998</v>
      </c>
      <c r="DE937" s="59">
        <f t="shared" si="1373"/>
        <v>0.37956581604864736</v>
      </c>
      <c r="DF937" s="59">
        <f t="shared" si="1374"/>
        <v>3.8106013665802241E-2</v>
      </c>
      <c r="DG937" s="59">
        <f t="shared" si="1375"/>
        <v>7.5429377485540544E-2</v>
      </c>
      <c r="DH937" s="59">
        <f t="shared" si="1376"/>
        <v>0.50689879280000993</v>
      </c>
      <c r="DI937" s="14">
        <f t="shared" si="1377"/>
        <v>-8321.3281633935712</v>
      </c>
      <c r="DJ937" s="14">
        <f t="shared" si="1378"/>
        <v>-835.40885744900709</v>
      </c>
      <c r="DK937" s="14">
        <f t="shared" si="1379"/>
        <v>-1653.6594621503725</v>
      </c>
      <c r="DL937" s="14">
        <f t="shared" si="1380"/>
        <v>-11112.884833591843</v>
      </c>
      <c r="DM937">
        <f t="shared" si="1381"/>
        <v>-16782.236028310646</v>
      </c>
      <c r="DN937" s="34">
        <f t="shared" si="1382"/>
        <v>725.26465439999981</v>
      </c>
      <c r="DO937" s="34">
        <f t="shared" si="1383"/>
        <v>72.811996400507311</v>
      </c>
      <c r="DP937" s="34">
        <f t="shared" si="1384"/>
        <v>144.12852549041511</v>
      </c>
      <c r="DQ937" s="9">
        <f t="shared" si="1385"/>
        <v>968.5692499999999</v>
      </c>
      <c r="DR937" s="59">
        <f t="shared" si="1386"/>
        <v>0.37956581604864736</v>
      </c>
      <c r="DS937" s="59">
        <f t="shared" si="1387"/>
        <v>3.8106013665802241E-2</v>
      </c>
      <c r="DT937" s="59">
        <f t="shared" si="1388"/>
        <v>7.5429377485540544E-2</v>
      </c>
      <c r="DU937" s="59">
        <f t="shared" si="1389"/>
        <v>0.50689879280000993</v>
      </c>
      <c r="DV937" s="14">
        <f t="shared" si="1390"/>
        <v>-6369.9631132067407</v>
      </c>
      <c r="DW937" s="14">
        <f t="shared" si="1391"/>
        <v>-639.50411543752421</v>
      </c>
      <c r="DX937" s="14">
        <f t="shared" si="1392"/>
        <v>-1265.8736164308823</v>
      </c>
      <c r="DY937" s="14">
        <f t="shared" si="1393"/>
        <v>-8506.8951832354996</v>
      </c>
      <c r="DZ937" s="34" t="e">
        <f t="shared" si="1394"/>
        <v>#REF!</v>
      </c>
      <c r="EA937" s="34" t="e">
        <f t="shared" si="1395"/>
        <v>#REF!</v>
      </c>
      <c r="EB937" s="34" t="e">
        <f t="shared" si="1396"/>
        <v>#REF!</v>
      </c>
      <c r="EC937" s="34" t="e">
        <f t="shared" si="1397"/>
        <v>#REF!</v>
      </c>
      <c r="ED937" s="34" t="e">
        <f t="shared" si="1398"/>
        <v>#REF!</v>
      </c>
      <c r="EE937" s="59" t="e">
        <f t="shared" si="1399"/>
        <v>#REF!</v>
      </c>
      <c r="EF937" s="59" t="e">
        <f t="shared" si="1400"/>
        <v>#REF!</v>
      </c>
      <c r="EG937" s="59" t="e">
        <f t="shared" si="1401"/>
        <v>#REF!</v>
      </c>
      <c r="EH937" s="59" t="e">
        <f t="shared" si="1402"/>
        <v>#REF!</v>
      </c>
      <c r="EI937" s="14" t="e">
        <f t="shared" si="1403"/>
        <v>#REF!</v>
      </c>
      <c r="EJ937" s="14" t="e">
        <f t="shared" si="1404"/>
        <v>#REF!</v>
      </c>
      <c r="EK937" s="14" t="e">
        <f t="shared" si="1405"/>
        <v>#REF!</v>
      </c>
      <c r="EL937" s="14" t="e">
        <f t="shared" si="1406"/>
        <v>#REF!</v>
      </c>
      <c r="EM937" t="e">
        <f t="shared" si="1407"/>
        <v>#REF!</v>
      </c>
      <c r="EN937" s="34" t="e">
        <f t="shared" si="1408"/>
        <v>#REF!</v>
      </c>
      <c r="EO937" s="34" t="e">
        <f t="shared" si="1409"/>
        <v>#REF!</v>
      </c>
      <c r="EP937" s="34" t="e">
        <f t="shared" si="1410"/>
        <v>#REF!</v>
      </c>
      <c r="EQ937" s="34" t="e">
        <f t="shared" si="1411"/>
        <v>#REF!</v>
      </c>
      <c r="ER937" s="59" t="e">
        <f t="shared" si="1412"/>
        <v>#REF!</v>
      </c>
      <c r="ES937" s="59" t="e">
        <f t="shared" si="1413"/>
        <v>#REF!</v>
      </c>
      <c r="ET937" s="59" t="e">
        <f t="shared" si="1414"/>
        <v>#REF!</v>
      </c>
      <c r="EU937" s="59" t="e">
        <f t="shared" si="1415"/>
        <v>#REF!</v>
      </c>
      <c r="EV937" s="14" t="e">
        <f t="shared" si="1416"/>
        <v>#REF!</v>
      </c>
      <c r="EW937" s="14" t="e">
        <f t="shared" si="1417"/>
        <v>#REF!</v>
      </c>
      <c r="EX937" s="14" t="e">
        <f t="shared" si="1418"/>
        <v>#REF!</v>
      </c>
      <c r="EY937" s="14" t="e">
        <f t="shared" si="1419"/>
        <v>#REF!</v>
      </c>
    </row>
    <row r="938" spans="1:155" x14ac:dyDescent="0.2">
      <c r="A938" s="17">
        <v>30227125</v>
      </c>
      <c r="B938" t="s">
        <v>117</v>
      </c>
      <c r="C938" t="s">
        <v>3021</v>
      </c>
      <c r="D938" t="s">
        <v>3022</v>
      </c>
      <c r="E938" t="s">
        <v>748</v>
      </c>
      <c r="F938" t="s">
        <v>41</v>
      </c>
      <c r="G938" t="s">
        <v>42</v>
      </c>
      <c r="H938" t="s">
        <v>3910</v>
      </c>
      <c r="I938" t="s">
        <v>118</v>
      </c>
      <c r="J938" s="19" t="s">
        <v>101</v>
      </c>
      <c r="K938" t="s">
        <v>119</v>
      </c>
      <c r="L938">
        <v>1980</v>
      </c>
      <c r="M938">
        <f t="shared" si="1328"/>
        <v>1980</v>
      </c>
      <c r="N938">
        <v>39</v>
      </c>
      <c r="O938" s="19">
        <f t="shared" si="1329"/>
        <v>39</v>
      </c>
      <c r="P938" t="s">
        <v>44</v>
      </c>
      <c r="Q938" s="19" t="str">
        <f t="shared" si="1331"/>
        <v>30-40</v>
      </c>
      <c r="R938" s="23">
        <v>264.3</v>
      </c>
      <c r="S938" s="15">
        <f t="shared" si="1332"/>
        <v>0.26430000000000003</v>
      </c>
      <c r="T938">
        <v>30255963</v>
      </c>
      <c r="U938" t="s">
        <v>45</v>
      </c>
      <c r="V938" t="s">
        <v>55</v>
      </c>
      <c r="W938" t="s">
        <v>47</v>
      </c>
      <c r="X938" t="s">
        <v>48</v>
      </c>
      <c r="Y938" t="s">
        <v>317</v>
      </c>
      <c r="Z938" t="s">
        <v>3023</v>
      </c>
      <c r="AA938" t="s">
        <v>3024</v>
      </c>
      <c r="AB938" t="s">
        <v>322</v>
      </c>
      <c r="AC938">
        <v>1980</v>
      </c>
      <c r="AD938">
        <v>78</v>
      </c>
      <c r="AE938" t="str">
        <f t="shared" si="1333"/>
        <v>&lt;80</v>
      </c>
      <c r="AF938">
        <v>-37.950739009999999</v>
      </c>
      <c r="AG938">
        <v>145.25429904999999</v>
      </c>
      <c r="AH938" t="s">
        <v>75</v>
      </c>
      <c r="AI938" t="s">
        <v>76</v>
      </c>
      <c r="AJ938" s="33" t="s">
        <v>146</v>
      </c>
      <c r="AL938" t="s">
        <v>48</v>
      </c>
      <c r="AM938" t="s">
        <v>106</v>
      </c>
      <c r="AN938">
        <v>500</v>
      </c>
      <c r="AO938" s="69">
        <v>1</v>
      </c>
      <c r="AP938">
        <v>2</v>
      </c>
      <c r="AQ938">
        <v>0</v>
      </c>
      <c r="AR938">
        <v>0</v>
      </c>
      <c r="AS938" s="82" t="str">
        <f t="shared" si="1334"/>
        <v>Gw-0-0</v>
      </c>
      <c r="AT938" s="14">
        <f t="shared" si="1335"/>
        <v>18720</v>
      </c>
      <c r="AU938" s="81">
        <f>VLOOKUP(C938,Bushfire_Vlookup!$F$2:$H$12575,3,FALSE)</f>
        <v>1879.3699160000001</v>
      </c>
      <c r="AV938" s="14">
        <f>VLOOKUP(AS938,Safety_collateral_Vlookup!$J$3:$L$20,2,FALSE)</f>
        <v>3720.1399252148244</v>
      </c>
      <c r="AW938" s="14">
        <f>VLOOKUP(AS938,Safety_collateral_Vlookup!$J$3:$L$20,3,FALSE)</f>
        <v>25000</v>
      </c>
      <c r="AX938" s="48">
        <f t="shared" si="1336"/>
        <v>52623.917000576213</v>
      </c>
      <c r="AY938" s="49">
        <f t="shared" si="1420"/>
        <v>20086.800000000003</v>
      </c>
      <c r="AZ938" s="14">
        <v>76000</v>
      </c>
      <c r="BA938" s="16">
        <f t="shared" si="1337"/>
        <v>2.6198258060306374</v>
      </c>
      <c r="BB938" t="e">
        <f>IF(BA938&lt;=#REF!,#REF!,IF(BA938&lt;=#REF!,#REF!,IF(BA938&lt;=#REF!,#REF!,IF(BA938&lt;=#REF!,#REF!,#REF!))))</f>
        <v>#REF!</v>
      </c>
      <c r="BC938" s="51">
        <v>3</v>
      </c>
      <c r="BD938" s="21">
        <v>70</v>
      </c>
      <c r="BE938" s="21">
        <v>6.4399999999999999E-2</v>
      </c>
      <c r="BF938" s="26">
        <f t="shared" si="1338"/>
        <v>1310.1854900137228</v>
      </c>
      <c r="BG938" s="21">
        <v>7</v>
      </c>
      <c r="BH938" s="21">
        <f t="shared" si="1339"/>
        <v>3.5</v>
      </c>
      <c r="BI938" s="28">
        <f t="shared" si="1340"/>
        <v>1.5624999999999999E-9</v>
      </c>
      <c r="BJ938" s="27">
        <f t="shared" si="1341"/>
        <v>1.5624999999999999E-9</v>
      </c>
      <c r="BK938" s="28">
        <f t="shared" si="1342"/>
        <v>2.3955100433657887E-8</v>
      </c>
      <c r="BL938" s="35">
        <f t="shared" si="1343"/>
        <v>6.2758190302152653E-8</v>
      </c>
      <c r="BM938" s="21" t="str">
        <f t="shared" si="1344"/>
        <v>Cr1</v>
      </c>
      <c r="BN938" s="51">
        <v>1</v>
      </c>
      <c r="BO938" s="21">
        <v>0</v>
      </c>
      <c r="BP938" s="50" t="s">
        <v>5497</v>
      </c>
      <c r="BQ938" s="14">
        <v>18720</v>
      </c>
      <c r="BR938">
        <f>IFERROR(VLOOKUP(AO938,'Model Failure data- Lines'!$A$37:$E$41,3,FALSE),'Model Failure data- Lines'!$C$37)</f>
        <v>2.649E-2</v>
      </c>
      <c r="BS938" s="14">
        <f t="shared" si="1345"/>
        <v>1394.0075613452639</v>
      </c>
      <c r="BT938" s="34">
        <f t="shared" si="1327"/>
        <v>17916.429727306746</v>
      </c>
      <c r="BU938" s="34">
        <f t="shared" si="1346"/>
        <v>7.780610213990527E-2</v>
      </c>
      <c r="BV938" s="54">
        <f t="shared" si="1347"/>
        <v>-16522.422165961481</v>
      </c>
      <c r="BW938">
        <f>IFERROR(VLOOKUP(AO938,'Model Failure data- Lines'!$A$37:$E$41,4,FALSE),'Model Failure data- Lines'!$D$37)</f>
        <v>2.989E-2</v>
      </c>
      <c r="BX938" s="14">
        <f t="shared" si="1348"/>
        <v>1572.9288791472229</v>
      </c>
      <c r="BY938" s="34">
        <f t="shared" si="1349"/>
        <v>15980.567047689068</v>
      </c>
      <c r="BZ938" s="71">
        <f t="shared" si="1350"/>
        <v>9.8427601126624756E-2</v>
      </c>
      <c r="CA938" s="71">
        <f t="shared" si="1351"/>
        <v>-14407.638168541846</v>
      </c>
      <c r="CB938" s="56">
        <v>2</v>
      </c>
      <c r="CC938">
        <f>IFERROR(VLOOKUP(AO938,'Model Failure data- Lines'!$A$37:$E$41,5,FALSE),'Model Failure data- Lines'!$E$37)</f>
        <v>3.6309999999999995E-2</v>
      </c>
      <c r="CD938" s="14">
        <f t="shared" si="1352"/>
        <v>1910.7744262909221</v>
      </c>
      <c r="CE938" s="34">
        <f t="shared" si="1353"/>
        <v>12713.748489838383</v>
      </c>
      <c r="CF938" s="34">
        <f t="shared" si="1354"/>
        <v>0.15029197941253372</v>
      </c>
      <c r="CG938" s="54">
        <f t="shared" si="1355"/>
        <v>-10802.974063547461</v>
      </c>
      <c r="CH938" t="e">
        <f>IFERROR(VLOOKUP(AO938,'Model Failure data- Lines'!#REF!,3,FALSE),'Model Failure data- Lines'!#REF!)</f>
        <v>#REF!</v>
      </c>
      <c r="CI938" s="14" t="e">
        <f t="shared" si="1356"/>
        <v>#REF!</v>
      </c>
      <c r="CJ938" s="34">
        <f t="shared" si="1357"/>
        <v>17184.962576423455</v>
      </c>
      <c r="CK938" s="34" t="e">
        <f t="shared" si="1358"/>
        <v>#REF!</v>
      </c>
      <c r="CL938" s="54" t="e">
        <f t="shared" si="1359"/>
        <v>#REF!</v>
      </c>
      <c r="CM938" t="e">
        <f>IFERROR(VLOOKUP(AO938,'Model Failure data- Lines'!#REF!,4,FALSE),'Model Failure data- Lines'!#REF!)</f>
        <v>#REF!</v>
      </c>
      <c r="CN938" s="14" t="e">
        <f t="shared" si="1360"/>
        <v>#REF!</v>
      </c>
      <c r="CO938" s="34">
        <f t="shared" si="1361"/>
        <v>14702.338787316776</v>
      </c>
      <c r="CP938" s="34" t="e">
        <f t="shared" si="1362"/>
        <v>#REF!</v>
      </c>
      <c r="CQ938" s="54" t="e">
        <f t="shared" si="1363"/>
        <v>#REF!</v>
      </c>
      <c r="CR938" t="e">
        <f>IFERROR(VLOOKUP(AO938,'Model Failure data- Lines'!#REF!,5,FALSE),'Model Failure data- Lines'!#REF!)</f>
        <v>#REF!</v>
      </c>
      <c r="CS938" s="14" t="e">
        <f t="shared" si="1364"/>
        <v>#REF!</v>
      </c>
      <c r="CT938" s="34">
        <f t="shared" si="1365"/>
        <v>10761.234532978835</v>
      </c>
      <c r="CU938" s="34" t="e">
        <f t="shared" si="1366"/>
        <v>#REF!</v>
      </c>
      <c r="CV938" s="54" t="e">
        <f t="shared" si="1367"/>
        <v>#REF!</v>
      </c>
      <c r="CW938" t="s">
        <v>322</v>
      </c>
      <c r="CZ938">
        <f t="shared" si="1368"/>
        <v>-14407.638168541846</v>
      </c>
      <c r="DA938" s="34">
        <f t="shared" si="1369"/>
        <v>597.03003359999991</v>
      </c>
      <c r="DB938" s="34">
        <f t="shared" si="1370"/>
        <v>59.938049364119081</v>
      </c>
      <c r="DC938" s="34">
        <f t="shared" si="1371"/>
        <v>118.64504618310406</v>
      </c>
      <c r="DD938" s="9">
        <f t="shared" si="1372"/>
        <v>797.31574999999998</v>
      </c>
      <c r="DE938" s="59">
        <f t="shared" si="1373"/>
        <v>0.37956581604864736</v>
      </c>
      <c r="DF938" s="59">
        <f t="shared" si="1374"/>
        <v>3.8106013665802241E-2</v>
      </c>
      <c r="DG938" s="59">
        <f t="shared" si="1375"/>
        <v>7.5429377485540544E-2</v>
      </c>
      <c r="DH938" s="59">
        <f t="shared" si="1376"/>
        <v>0.50689879280000993</v>
      </c>
      <c r="DI938" s="14">
        <f t="shared" si="1377"/>
        <v>-5468.6469387762245</v>
      </c>
      <c r="DJ938" s="14">
        <f t="shared" si="1378"/>
        <v>-549.01765694238952</v>
      </c>
      <c r="DK938" s="14">
        <f t="shared" si="1379"/>
        <v>-1086.759178090025</v>
      </c>
      <c r="DL938" s="14">
        <f t="shared" si="1380"/>
        <v>-7303.2143947332061</v>
      </c>
      <c r="DM938">
        <f t="shared" si="1381"/>
        <v>-10802.974063547463</v>
      </c>
      <c r="DN938" s="34">
        <f t="shared" si="1382"/>
        <v>725.26465439999981</v>
      </c>
      <c r="DO938" s="34">
        <f t="shared" si="1383"/>
        <v>72.811996400507311</v>
      </c>
      <c r="DP938" s="34">
        <f t="shared" si="1384"/>
        <v>144.12852549041511</v>
      </c>
      <c r="DQ938" s="9">
        <f t="shared" si="1385"/>
        <v>968.5692499999999</v>
      </c>
      <c r="DR938" s="59">
        <f t="shared" si="1386"/>
        <v>0.37956581604864736</v>
      </c>
      <c r="DS938" s="59">
        <f t="shared" si="1387"/>
        <v>3.8106013665802241E-2</v>
      </c>
      <c r="DT938" s="59">
        <f t="shared" si="1388"/>
        <v>7.5429377485540544E-2</v>
      </c>
      <c r="DU938" s="59">
        <f t="shared" si="1389"/>
        <v>0.50689879280000993</v>
      </c>
      <c r="DV938" s="14">
        <f t="shared" si="1390"/>
        <v>-4100.439666182765</v>
      </c>
      <c r="DW938" s="14">
        <f t="shared" si="1391"/>
        <v>-411.65827729684679</v>
      </c>
      <c r="DX938" s="14">
        <f t="shared" si="1392"/>
        <v>-814.86160860582527</v>
      </c>
      <c r="DY938" s="14">
        <f t="shared" si="1393"/>
        <v>-5476.0145114620263</v>
      </c>
      <c r="DZ938" s="34" t="e">
        <f t="shared" si="1394"/>
        <v>#REF!</v>
      </c>
      <c r="EA938" s="34" t="e">
        <f t="shared" si="1395"/>
        <v>#REF!</v>
      </c>
      <c r="EB938" s="34" t="e">
        <f t="shared" si="1396"/>
        <v>#REF!</v>
      </c>
      <c r="EC938" s="34" t="e">
        <f t="shared" si="1397"/>
        <v>#REF!</v>
      </c>
      <c r="ED938" s="34" t="e">
        <f t="shared" si="1398"/>
        <v>#REF!</v>
      </c>
      <c r="EE938" s="59" t="e">
        <f t="shared" si="1399"/>
        <v>#REF!</v>
      </c>
      <c r="EF938" s="59" t="e">
        <f t="shared" si="1400"/>
        <v>#REF!</v>
      </c>
      <c r="EG938" s="59" t="e">
        <f t="shared" si="1401"/>
        <v>#REF!</v>
      </c>
      <c r="EH938" s="59" t="e">
        <f t="shared" si="1402"/>
        <v>#REF!</v>
      </c>
      <c r="EI938" s="14" t="e">
        <f t="shared" si="1403"/>
        <v>#REF!</v>
      </c>
      <c r="EJ938" s="14" t="e">
        <f t="shared" si="1404"/>
        <v>#REF!</v>
      </c>
      <c r="EK938" s="14" t="e">
        <f t="shared" si="1405"/>
        <v>#REF!</v>
      </c>
      <c r="EL938" s="14" t="e">
        <f t="shared" si="1406"/>
        <v>#REF!</v>
      </c>
      <c r="EM938" t="e">
        <f t="shared" si="1407"/>
        <v>#REF!</v>
      </c>
      <c r="EN938" s="34" t="e">
        <f t="shared" si="1408"/>
        <v>#REF!</v>
      </c>
      <c r="EO938" s="34" t="e">
        <f t="shared" si="1409"/>
        <v>#REF!</v>
      </c>
      <c r="EP938" s="34" t="e">
        <f t="shared" si="1410"/>
        <v>#REF!</v>
      </c>
      <c r="EQ938" s="34" t="e">
        <f t="shared" si="1411"/>
        <v>#REF!</v>
      </c>
      <c r="ER938" s="59" t="e">
        <f t="shared" si="1412"/>
        <v>#REF!</v>
      </c>
      <c r="ES938" s="59" t="e">
        <f t="shared" si="1413"/>
        <v>#REF!</v>
      </c>
      <c r="ET938" s="59" t="e">
        <f t="shared" si="1414"/>
        <v>#REF!</v>
      </c>
      <c r="EU938" s="59" t="e">
        <f t="shared" si="1415"/>
        <v>#REF!</v>
      </c>
      <c r="EV938" s="14" t="e">
        <f t="shared" si="1416"/>
        <v>#REF!</v>
      </c>
      <c r="EW938" s="14" t="e">
        <f t="shared" si="1417"/>
        <v>#REF!</v>
      </c>
      <c r="EX938" s="14" t="e">
        <f t="shared" si="1418"/>
        <v>#REF!</v>
      </c>
      <c r="EY938" s="14" t="e">
        <f t="shared" si="1419"/>
        <v>#REF!</v>
      </c>
    </row>
    <row r="939" spans="1:155" x14ac:dyDescent="0.2">
      <c r="A939" s="17">
        <v>30049229</v>
      </c>
      <c r="B939" t="s">
        <v>62</v>
      </c>
      <c r="C939" t="s">
        <v>1442</v>
      </c>
      <c r="D939" t="s">
        <v>1443</v>
      </c>
      <c r="E939" t="s">
        <v>1444</v>
      </c>
      <c r="F939" t="s">
        <v>66</v>
      </c>
      <c r="G939" t="s">
        <v>42</v>
      </c>
      <c r="H939" t="s">
        <v>1445</v>
      </c>
      <c r="I939" t="s">
        <v>68</v>
      </c>
      <c r="J939" s="19" t="s">
        <v>69</v>
      </c>
      <c r="K939" t="s">
        <v>70</v>
      </c>
      <c r="L939">
        <v>1956</v>
      </c>
      <c r="M939">
        <f t="shared" si="1328"/>
        <v>1956</v>
      </c>
      <c r="N939">
        <v>63</v>
      </c>
      <c r="O939" s="19">
        <f t="shared" si="1329"/>
        <v>63</v>
      </c>
      <c r="P939" t="s">
        <v>54</v>
      </c>
      <c r="Q939" s="19" t="str">
        <f t="shared" si="1331"/>
        <v>60-70</v>
      </c>
      <c r="R939" s="23">
        <v>216.71</v>
      </c>
      <c r="S939" s="15">
        <f t="shared" si="1332"/>
        <v>0.21671000000000001</v>
      </c>
      <c r="T939">
        <v>30323636</v>
      </c>
      <c r="U939" t="s">
        <v>45</v>
      </c>
      <c r="V939" t="s">
        <v>46</v>
      </c>
      <c r="W939" t="s">
        <v>47</v>
      </c>
      <c r="X939" t="s">
        <v>48</v>
      </c>
      <c r="Y939" t="s">
        <v>71</v>
      </c>
      <c r="Z939" t="s">
        <v>1446</v>
      </c>
      <c r="AA939" t="s">
        <v>1447</v>
      </c>
      <c r="AB939" t="s">
        <v>1155</v>
      </c>
      <c r="AC939">
        <v>1956</v>
      </c>
      <c r="AD939">
        <v>126</v>
      </c>
      <c r="AE939" t="str">
        <f t="shared" si="1333"/>
        <v>&gt;80</v>
      </c>
      <c r="AF939">
        <v>-37.705813859999999</v>
      </c>
      <c r="AG939">
        <v>145.0744181</v>
      </c>
      <c r="AH939" t="s">
        <v>75</v>
      </c>
      <c r="AI939" t="s">
        <v>76</v>
      </c>
      <c r="AJ939" s="33" t="s">
        <v>77</v>
      </c>
      <c r="AL939" t="s">
        <v>48</v>
      </c>
      <c r="AM939" t="s">
        <v>86</v>
      </c>
      <c r="AN939">
        <v>220</v>
      </c>
      <c r="AO939" s="70">
        <v>1</v>
      </c>
      <c r="AP939">
        <v>2</v>
      </c>
      <c r="AQ939">
        <v>0</v>
      </c>
      <c r="AR939">
        <v>2</v>
      </c>
      <c r="AS939" s="82" t="str">
        <f t="shared" si="1334"/>
        <v>Gw-0-2</v>
      </c>
      <c r="AT939" s="14">
        <f t="shared" si="1335"/>
        <v>78824</v>
      </c>
      <c r="AU939" s="81">
        <f>VLOOKUP(C939,Bushfire_Vlookup!$F$2:$H$12575,3,FALSE)</f>
        <v>2889.0509269999998</v>
      </c>
      <c r="AV939" s="14">
        <f>VLOOKUP(AS939,Safety_collateral_Vlookup!$J$3:$L$20,2,FALSE)</f>
        <v>93570.139925214826</v>
      </c>
      <c r="AW939" s="14">
        <f>VLOOKUP(AS939,Safety_collateral_Vlookup!$J$3:$L$20,3,FALSE)</f>
        <v>550000</v>
      </c>
      <c r="AX939" s="48">
        <f t="shared" si="1336"/>
        <v>773877.16463931312</v>
      </c>
      <c r="AY939" s="49">
        <f t="shared" si="1420"/>
        <v>16469.960000000003</v>
      </c>
      <c r="AZ939" s="14">
        <v>76000</v>
      </c>
      <c r="BA939" s="16">
        <f t="shared" si="1337"/>
        <v>46.987191507405782</v>
      </c>
      <c r="BB939" t="e">
        <f>IF(BA939&lt;=#REF!,#REF!,IF(BA939&lt;=#REF!,#REF!,IF(BA939&lt;=#REF!,#REF!,IF(BA939&lt;=#REF!,#REF!,#REF!))))</f>
        <v>#REF!</v>
      </c>
      <c r="BC939" s="51">
        <v>5</v>
      </c>
      <c r="BD939" s="21">
        <v>70</v>
      </c>
      <c r="BE939" s="21">
        <v>6.4399999999999999E-2</v>
      </c>
      <c r="BF939" s="26">
        <f t="shared" si="1338"/>
        <v>1074.2727867607789</v>
      </c>
      <c r="BG939" s="21">
        <v>7</v>
      </c>
      <c r="BH939" s="21">
        <f t="shared" si="1339"/>
        <v>3.5</v>
      </c>
      <c r="BI939" s="28">
        <f t="shared" si="1340"/>
        <v>1.5624999999999999E-9</v>
      </c>
      <c r="BJ939" s="27">
        <f t="shared" si="1341"/>
        <v>1.5624999999999999E-9</v>
      </c>
      <c r="BK939" s="28">
        <f t="shared" si="1342"/>
        <v>2.3955100433657887E-8</v>
      </c>
      <c r="BL939" s="35">
        <f t="shared" si="1343"/>
        <v>1.1255828916554226E-6</v>
      </c>
      <c r="BM939" s="21" t="str">
        <f t="shared" si="1344"/>
        <v>Cr1</v>
      </c>
      <c r="BN939" s="51">
        <v>1</v>
      </c>
      <c r="BO939" s="21">
        <v>2</v>
      </c>
      <c r="BP939" s="50" t="s">
        <v>5497</v>
      </c>
      <c r="BQ939" s="14">
        <v>78824</v>
      </c>
      <c r="BR939">
        <f>IFERROR(VLOOKUP(AO939,'Model Failure data- Lines'!$A$37:$E$41,3,FALSE),'Model Failure data- Lines'!$C$37)</f>
        <v>2.649E-2</v>
      </c>
      <c r="BS939" s="14">
        <f t="shared" si="1345"/>
        <v>20500.006091295403</v>
      </c>
      <c r="BT939" s="34">
        <f t="shared" si="1327"/>
        <v>14690.387764678944</v>
      </c>
      <c r="BU939" s="34">
        <f t="shared" si="1346"/>
        <v>1.3954707268234881</v>
      </c>
      <c r="BV939" s="54">
        <f t="shared" si="1347"/>
        <v>5809.6183266164589</v>
      </c>
      <c r="BW939">
        <f>IFERROR(VLOOKUP(AO939,'Model Failure data- Lines'!$A$37:$E$41,4,FALSE),'Model Failure data- Lines'!$D$37)</f>
        <v>2.989E-2</v>
      </c>
      <c r="BX939" s="14">
        <f t="shared" si="1348"/>
        <v>23131.188451069069</v>
      </c>
      <c r="BY939" s="34">
        <f t="shared" si="1349"/>
        <v>13103.097559230791</v>
      </c>
      <c r="BZ939" s="71">
        <f t="shared" si="1350"/>
        <v>1.7653221573378082</v>
      </c>
      <c r="CA939" s="71">
        <f t="shared" si="1351"/>
        <v>10028.090891838277</v>
      </c>
      <c r="CB939" s="57">
        <v>2</v>
      </c>
      <c r="CC939">
        <f>IFERROR(VLOOKUP(AO939,'Model Failure data- Lines'!$A$37:$E$41,5,FALSE),'Model Failure data- Lines'!$E$37)</f>
        <v>3.6309999999999995E-2</v>
      </c>
      <c r="CD939" s="14">
        <f t="shared" si="1352"/>
        <v>28099.479848053455</v>
      </c>
      <c r="CE939" s="34">
        <f t="shared" si="1353"/>
        <v>10424.504106064609</v>
      </c>
      <c r="CF939" s="34">
        <f t="shared" si="1354"/>
        <v>2.6955219703646303</v>
      </c>
      <c r="CG939" s="54">
        <f t="shared" si="1355"/>
        <v>17674.975741988848</v>
      </c>
      <c r="CH939" t="e">
        <f>IFERROR(VLOOKUP(AO939,'Model Failure data- Lines'!#REF!,3,FALSE),'Model Failure data- Lines'!#REF!)</f>
        <v>#REF!</v>
      </c>
      <c r="CI939" s="14" t="e">
        <f t="shared" si="1356"/>
        <v>#REF!</v>
      </c>
      <c r="CJ939" s="34">
        <f t="shared" si="1357"/>
        <v>14090.628981977778</v>
      </c>
      <c r="CK939" s="34" t="e">
        <f t="shared" si="1358"/>
        <v>#REF!</v>
      </c>
      <c r="CL939" s="54" t="e">
        <f t="shared" si="1359"/>
        <v>#REF!</v>
      </c>
      <c r="CM939" t="e">
        <f>IFERROR(VLOOKUP(AO939,'Model Failure data- Lines'!#REF!,4,FALSE),'Model Failure data- Lines'!#REF!)</f>
        <v>#REF!</v>
      </c>
      <c r="CN939" s="14" t="e">
        <f t="shared" si="1360"/>
        <v>#REF!</v>
      </c>
      <c r="CO939" s="34">
        <f t="shared" si="1361"/>
        <v>12055.027766172601</v>
      </c>
      <c r="CP939" s="34" t="e">
        <f t="shared" si="1362"/>
        <v>#REF!</v>
      </c>
      <c r="CQ939" s="54" t="e">
        <f t="shared" si="1363"/>
        <v>#REF!</v>
      </c>
      <c r="CR939" t="e">
        <f>IFERROR(VLOOKUP(AO939,'Model Failure data- Lines'!#REF!,5,FALSE),'Model Failure data- Lines'!#REF!)</f>
        <v>#REF!</v>
      </c>
      <c r="CS939" s="14" t="e">
        <f t="shared" si="1364"/>
        <v>#REF!</v>
      </c>
      <c r="CT939" s="34">
        <f t="shared" si="1365"/>
        <v>8823.560861300959</v>
      </c>
      <c r="CU939" s="34" t="e">
        <f t="shared" si="1366"/>
        <v>#REF!</v>
      </c>
      <c r="CV939" s="54" t="e">
        <f t="shared" si="1367"/>
        <v>#REF!</v>
      </c>
      <c r="CW939" t="s">
        <v>1155</v>
      </c>
      <c r="CZ939">
        <f t="shared" si="1368"/>
        <v>10028.090891838277</v>
      </c>
      <c r="DA939" s="34">
        <f t="shared" si="1369"/>
        <v>2513.9046671199999</v>
      </c>
      <c r="DB939" s="34">
        <f t="shared" si="1370"/>
        <v>92.139432265967997</v>
      </c>
      <c r="DC939" s="34">
        <f t="shared" si="1371"/>
        <v>2984.1978516831041</v>
      </c>
      <c r="DD939" s="9">
        <f t="shared" si="1372"/>
        <v>17540.946499999998</v>
      </c>
      <c r="DE939" s="59">
        <f t="shared" si="1373"/>
        <v>0.10868030721542166</v>
      </c>
      <c r="DF939" s="59">
        <f t="shared" si="1374"/>
        <v>3.9833419048431783E-3</v>
      </c>
      <c r="DG939" s="59">
        <f t="shared" si="1375"/>
        <v>0.1290118688884393</v>
      </c>
      <c r="DH939" s="59">
        <f t="shared" si="1376"/>
        <v>0.75832448199129587</v>
      </c>
      <c r="DI939" s="14">
        <f t="shared" si="1377"/>
        <v>1089.8559989091559</v>
      </c>
      <c r="DJ939" s="14">
        <f t="shared" si="1378"/>
        <v>39.945314675035611</v>
      </c>
      <c r="DK939" s="14">
        <f t="shared" si="1379"/>
        <v>1293.7427473391922</v>
      </c>
      <c r="DL939" s="14">
        <f t="shared" si="1380"/>
        <v>7604.5468309148946</v>
      </c>
      <c r="DM939">
        <f t="shared" si="1381"/>
        <v>17674.975741988848</v>
      </c>
      <c r="DN939" s="34">
        <f t="shared" si="1382"/>
        <v>3053.8601024799996</v>
      </c>
      <c r="DO939" s="34">
        <f t="shared" si="1383"/>
        <v>111.92983558304778</v>
      </c>
      <c r="DP939" s="34">
        <f t="shared" si="1384"/>
        <v>3625.1664099904146</v>
      </c>
      <c r="DQ939" s="9">
        <f t="shared" si="1385"/>
        <v>21308.523499999999</v>
      </c>
      <c r="DR939" s="59">
        <f t="shared" si="1386"/>
        <v>0.10868030721542166</v>
      </c>
      <c r="DS939" s="59">
        <f t="shared" si="1387"/>
        <v>3.9833419048431792E-3</v>
      </c>
      <c r="DT939" s="59">
        <f t="shared" si="1388"/>
        <v>0.1290118688884393</v>
      </c>
      <c r="DU939" s="59">
        <f t="shared" si="1389"/>
        <v>0.7583244819912961</v>
      </c>
      <c r="DV939" s="14">
        <f t="shared" si="1390"/>
        <v>1920.9217936644734</v>
      </c>
      <c r="DW939" s="14">
        <f t="shared" si="1391"/>
        <v>70.405471540150828</v>
      </c>
      <c r="DX939" s="14">
        <f t="shared" si="1392"/>
        <v>2280.28165303181</v>
      </c>
      <c r="DY939" s="14">
        <f t="shared" si="1393"/>
        <v>13403.366823752416</v>
      </c>
      <c r="DZ939" s="34" t="e">
        <f t="shared" si="1394"/>
        <v>#REF!</v>
      </c>
      <c r="EA939" s="34" t="e">
        <f t="shared" si="1395"/>
        <v>#REF!</v>
      </c>
      <c r="EB939" s="34" t="e">
        <f t="shared" si="1396"/>
        <v>#REF!</v>
      </c>
      <c r="EC939" s="34" t="e">
        <f t="shared" si="1397"/>
        <v>#REF!</v>
      </c>
      <c r="ED939" s="34" t="e">
        <f t="shared" si="1398"/>
        <v>#REF!</v>
      </c>
      <c r="EE939" s="59" t="e">
        <f t="shared" si="1399"/>
        <v>#REF!</v>
      </c>
      <c r="EF939" s="59" t="e">
        <f t="shared" si="1400"/>
        <v>#REF!</v>
      </c>
      <c r="EG939" s="59" t="e">
        <f t="shared" si="1401"/>
        <v>#REF!</v>
      </c>
      <c r="EH939" s="59" t="e">
        <f t="shared" si="1402"/>
        <v>#REF!</v>
      </c>
      <c r="EI939" s="14" t="e">
        <f t="shared" si="1403"/>
        <v>#REF!</v>
      </c>
      <c r="EJ939" s="14" t="e">
        <f t="shared" si="1404"/>
        <v>#REF!</v>
      </c>
      <c r="EK939" s="14" t="e">
        <f t="shared" si="1405"/>
        <v>#REF!</v>
      </c>
      <c r="EL939" s="14" t="e">
        <f t="shared" si="1406"/>
        <v>#REF!</v>
      </c>
      <c r="EM939" t="e">
        <f t="shared" si="1407"/>
        <v>#REF!</v>
      </c>
      <c r="EN939" s="34" t="e">
        <f t="shared" si="1408"/>
        <v>#REF!</v>
      </c>
      <c r="EO939" s="34" t="e">
        <f t="shared" si="1409"/>
        <v>#REF!</v>
      </c>
      <c r="EP939" s="34" t="e">
        <f t="shared" si="1410"/>
        <v>#REF!</v>
      </c>
      <c r="EQ939" s="34" t="e">
        <f t="shared" si="1411"/>
        <v>#REF!</v>
      </c>
      <c r="ER939" s="59" t="e">
        <f t="shared" si="1412"/>
        <v>#REF!</v>
      </c>
      <c r="ES939" s="59" t="e">
        <f t="shared" si="1413"/>
        <v>#REF!</v>
      </c>
      <c r="ET939" s="59" t="e">
        <f t="shared" si="1414"/>
        <v>#REF!</v>
      </c>
      <c r="EU939" s="59" t="e">
        <f t="shared" si="1415"/>
        <v>#REF!</v>
      </c>
      <c r="EV939" s="14" t="e">
        <f t="shared" si="1416"/>
        <v>#REF!</v>
      </c>
      <c r="EW939" s="14" t="e">
        <f t="shared" si="1417"/>
        <v>#REF!</v>
      </c>
      <c r="EX939" s="14" t="e">
        <f t="shared" si="1418"/>
        <v>#REF!</v>
      </c>
      <c r="EY939" s="14" t="e">
        <f t="shared" si="1419"/>
        <v>#REF!</v>
      </c>
    </row>
    <row r="940" spans="1:155" x14ac:dyDescent="0.2">
      <c r="A940" s="17">
        <v>30345235</v>
      </c>
      <c r="B940" t="s">
        <v>62</v>
      </c>
      <c r="C940" t="s">
        <v>1442</v>
      </c>
      <c r="D940" t="s">
        <v>1443</v>
      </c>
      <c r="E940" t="s">
        <v>1444</v>
      </c>
      <c r="F940" t="s">
        <v>66</v>
      </c>
      <c r="G940" t="s">
        <v>42</v>
      </c>
      <c r="H940" t="s">
        <v>4824</v>
      </c>
      <c r="I940" t="s">
        <v>68</v>
      </c>
      <c r="J940" s="19" t="s">
        <v>69</v>
      </c>
      <c r="K940" t="s">
        <v>70</v>
      </c>
      <c r="L940">
        <v>1956</v>
      </c>
      <c r="M940">
        <f t="shared" si="1328"/>
        <v>1956</v>
      </c>
      <c r="N940">
        <v>63</v>
      </c>
      <c r="O940" s="19">
        <f t="shared" si="1329"/>
        <v>63</v>
      </c>
      <c r="P940" t="s">
        <v>54</v>
      </c>
      <c r="Q940" s="19" t="str">
        <f t="shared" si="1331"/>
        <v>60-70</v>
      </c>
      <c r="R940" s="23">
        <v>216.71</v>
      </c>
      <c r="S940" s="15">
        <f t="shared" si="1332"/>
        <v>0.21671000000000001</v>
      </c>
      <c r="T940">
        <v>30323636</v>
      </c>
      <c r="U940" t="s">
        <v>45</v>
      </c>
      <c r="V940" t="s">
        <v>46</v>
      </c>
      <c r="W940" t="s">
        <v>47</v>
      </c>
      <c r="X940" t="s">
        <v>48</v>
      </c>
      <c r="Y940" t="s">
        <v>71</v>
      </c>
      <c r="Z940" t="s">
        <v>1446</v>
      </c>
      <c r="AA940" t="s">
        <v>1447</v>
      </c>
      <c r="AB940" t="s">
        <v>1155</v>
      </c>
      <c r="AC940">
        <v>1956</v>
      </c>
      <c r="AD940">
        <v>126</v>
      </c>
      <c r="AE940" t="str">
        <f t="shared" si="1333"/>
        <v>&gt;80</v>
      </c>
      <c r="AF940">
        <v>-37.705813859999999</v>
      </c>
      <c r="AG940">
        <v>145.0744181</v>
      </c>
      <c r="AH940" t="s">
        <v>75</v>
      </c>
      <c r="AI940" t="s">
        <v>76</v>
      </c>
      <c r="AJ940" s="33" t="s">
        <v>77</v>
      </c>
      <c r="AL940" t="s">
        <v>78</v>
      </c>
      <c r="AM940" t="s">
        <v>79</v>
      </c>
      <c r="AN940">
        <v>220</v>
      </c>
      <c r="AO940" s="69">
        <v>1</v>
      </c>
      <c r="AP940">
        <v>2</v>
      </c>
      <c r="AQ940">
        <v>0</v>
      </c>
      <c r="AR940">
        <v>2</v>
      </c>
      <c r="AS940" s="82" t="str">
        <f t="shared" si="1334"/>
        <v>Gw-0-2</v>
      </c>
      <c r="AT940" s="14">
        <f t="shared" si="1335"/>
        <v>78824</v>
      </c>
      <c r="AU940" s="81">
        <f>VLOOKUP(C940,Bushfire_Vlookup!$F$2:$H$12575,3,FALSE)</f>
        <v>2889.0509269999998</v>
      </c>
      <c r="AV940" s="14">
        <f>VLOOKUP(AS940,Safety_collateral_Vlookup!$J$3:$L$20,2,FALSE)</f>
        <v>93570.139925214826</v>
      </c>
      <c r="AW940" s="14">
        <f>VLOOKUP(AS940,Safety_collateral_Vlookup!$J$3:$L$20,3,FALSE)</f>
        <v>550000</v>
      </c>
      <c r="AX940" s="48">
        <f t="shared" si="1336"/>
        <v>773877.16463931312</v>
      </c>
      <c r="AY940" s="49">
        <f t="shared" si="1420"/>
        <v>16469.960000000003</v>
      </c>
      <c r="AZ940" s="14">
        <v>76000</v>
      </c>
      <c r="BA940" s="16">
        <f t="shared" si="1337"/>
        <v>46.987191507405782</v>
      </c>
      <c r="BB940" t="e">
        <f>IF(BA940&lt;=#REF!,#REF!,IF(BA940&lt;=#REF!,#REF!,IF(BA940&lt;=#REF!,#REF!,IF(BA940&lt;=#REF!,#REF!,#REF!))))</f>
        <v>#REF!</v>
      </c>
      <c r="BC940" s="51">
        <v>5</v>
      </c>
      <c r="BD940" s="21">
        <v>70</v>
      </c>
      <c r="BE940" s="21">
        <v>6.4399999999999999E-2</v>
      </c>
      <c r="BF940" s="26">
        <f t="shared" si="1338"/>
        <v>1074.2727867607789</v>
      </c>
      <c r="BG940" s="21">
        <v>7</v>
      </c>
      <c r="BH940" s="21">
        <f t="shared" si="1339"/>
        <v>3.5</v>
      </c>
      <c r="BI940" s="28">
        <f t="shared" si="1340"/>
        <v>1.5624999999999999E-9</v>
      </c>
      <c r="BJ940" s="27">
        <f t="shared" si="1341"/>
        <v>1.5624999999999999E-9</v>
      </c>
      <c r="BK940" s="28">
        <f t="shared" si="1342"/>
        <v>2.3955100433657887E-8</v>
      </c>
      <c r="BL940" s="35">
        <f t="shared" si="1343"/>
        <v>1.1255828916554226E-6</v>
      </c>
      <c r="BM940" s="21" t="str">
        <f t="shared" si="1344"/>
        <v>Cr1</v>
      </c>
      <c r="BN940" s="51">
        <v>1</v>
      </c>
      <c r="BO940" s="21">
        <v>2</v>
      </c>
      <c r="BP940" s="50" t="s">
        <v>5497</v>
      </c>
      <c r="BQ940" s="14">
        <v>78824</v>
      </c>
      <c r="BR940">
        <f>IFERROR(VLOOKUP(AO940,'Model Failure data- Lines'!$A$37:$E$41,3,FALSE),'Model Failure data- Lines'!$C$37)</f>
        <v>2.649E-2</v>
      </c>
      <c r="BS940" s="14">
        <f t="shared" si="1345"/>
        <v>20500.006091295403</v>
      </c>
      <c r="BT940" s="34">
        <f t="shared" si="1327"/>
        <v>14690.387764678944</v>
      </c>
      <c r="BU940" s="34">
        <f t="shared" si="1346"/>
        <v>1.3954707268234881</v>
      </c>
      <c r="BV940" s="54">
        <f t="shared" si="1347"/>
        <v>5809.6183266164589</v>
      </c>
      <c r="BW940">
        <f>IFERROR(VLOOKUP(AO940,'Model Failure data- Lines'!$A$37:$E$41,4,FALSE),'Model Failure data- Lines'!$D$37)</f>
        <v>2.989E-2</v>
      </c>
      <c r="BX940" s="14">
        <f t="shared" si="1348"/>
        <v>23131.188451069069</v>
      </c>
      <c r="BY940" s="34">
        <f t="shared" si="1349"/>
        <v>13103.097559230791</v>
      </c>
      <c r="BZ940" s="71">
        <f t="shared" si="1350"/>
        <v>1.7653221573378082</v>
      </c>
      <c r="CA940" s="71">
        <f t="shared" si="1351"/>
        <v>10028.090891838277</v>
      </c>
      <c r="CB940" s="57">
        <v>2</v>
      </c>
      <c r="CC940">
        <f>IFERROR(VLOOKUP(AO940,'Model Failure data- Lines'!$A$37:$E$41,5,FALSE),'Model Failure data- Lines'!$E$37)</f>
        <v>3.6309999999999995E-2</v>
      </c>
      <c r="CD940" s="14">
        <f t="shared" si="1352"/>
        <v>28099.479848053455</v>
      </c>
      <c r="CE940" s="34">
        <f t="shared" si="1353"/>
        <v>10424.504106064609</v>
      </c>
      <c r="CF940" s="34">
        <f t="shared" si="1354"/>
        <v>2.6955219703646303</v>
      </c>
      <c r="CG940" s="54">
        <f t="shared" si="1355"/>
        <v>17674.975741988848</v>
      </c>
      <c r="CH940" t="e">
        <f>IFERROR(VLOOKUP(AO940,'Model Failure data- Lines'!#REF!,3,FALSE),'Model Failure data- Lines'!#REF!)</f>
        <v>#REF!</v>
      </c>
      <c r="CI940" s="14" t="e">
        <f t="shared" si="1356"/>
        <v>#REF!</v>
      </c>
      <c r="CJ940" s="34">
        <f t="shared" si="1357"/>
        <v>14090.628981977778</v>
      </c>
      <c r="CK940" s="34" t="e">
        <f t="shared" si="1358"/>
        <v>#REF!</v>
      </c>
      <c r="CL940" s="54" t="e">
        <f t="shared" si="1359"/>
        <v>#REF!</v>
      </c>
      <c r="CM940" t="e">
        <f>IFERROR(VLOOKUP(AO940,'Model Failure data- Lines'!#REF!,4,FALSE),'Model Failure data- Lines'!#REF!)</f>
        <v>#REF!</v>
      </c>
      <c r="CN940" s="14" t="e">
        <f t="shared" si="1360"/>
        <v>#REF!</v>
      </c>
      <c r="CO940" s="34">
        <f t="shared" si="1361"/>
        <v>12055.027766172601</v>
      </c>
      <c r="CP940" s="34" t="e">
        <f t="shared" si="1362"/>
        <v>#REF!</v>
      </c>
      <c r="CQ940" s="54" t="e">
        <f t="shared" si="1363"/>
        <v>#REF!</v>
      </c>
      <c r="CR940" t="e">
        <f>IFERROR(VLOOKUP(AO940,'Model Failure data- Lines'!#REF!,5,FALSE),'Model Failure data- Lines'!#REF!)</f>
        <v>#REF!</v>
      </c>
      <c r="CS940" s="14" t="e">
        <f t="shared" si="1364"/>
        <v>#REF!</v>
      </c>
      <c r="CT940" s="34">
        <f t="shared" si="1365"/>
        <v>8823.560861300959</v>
      </c>
      <c r="CU940" s="34" t="e">
        <f t="shared" si="1366"/>
        <v>#REF!</v>
      </c>
      <c r="CV940" s="54" t="e">
        <f t="shared" si="1367"/>
        <v>#REF!</v>
      </c>
      <c r="CW940" t="s">
        <v>1155</v>
      </c>
      <c r="CZ940">
        <f t="shared" si="1368"/>
        <v>10028.090891838277</v>
      </c>
      <c r="DA940" s="34">
        <f t="shared" si="1369"/>
        <v>2513.9046671199999</v>
      </c>
      <c r="DB940" s="34">
        <f t="shared" si="1370"/>
        <v>92.139432265967997</v>
      </c>
      <c r="DC940" s="34">
        <f t="shared" si="1371"/>
        <v>2984.1978516831041</v>
      </c>
      <c r="DD940" s="9">
        <f t="shared" si="1372"/>
        <v>17540.946499999998</v>
      </c>
      <c r="DE940" s="59">
        <f t="shared" si="1373"/>
        <v>0.10868030721542166</v>
      </c>
      <c r="DF940" s="59">
        <f t="shared" si="1374"/>
        <v>3.9833419048431783E-3</v>
      </c>
      <c r="DG940" s="59">
        <f t="shared" si="1375"/>
        <v>0.1290118688884393</v>
      </c>
      <c r="DH940" s="59">
        <f t="shared" si="1376"/>
        <v>0.75832448199129587</v>
      </c>
      <c r="DI940" s="14">
        <f t="shared" si="1377"/>
        <v>1089.8559989091559</v>
      </c>
      <c r="DJ940" s="14">
        <f t="shared" si="1378"/>
        <v>39.945314675035611</v>
      </c>
      <c r="DK940" s="14">
        <f t="shared" si="1379"/>
        <v>1293.7427473391922</v>
      </c>
      <c r="DL940" s="14">
        <f t="shared" si="1380"/>
        <v>7604.5468309148946</v>
      </c>
      <c r="DM940">
        <f t="shared" si="1381"/>
        <v>17674.975741988848</v>
      </c>
      <c r="DN940" s="34">
        <f t="shared" si="1382"/>
        <v>3053.8601024799996</v>
      </c>
      <c r="DO940" s="34">
        <f t="shared" si="1383"/>
        <v>111.92983558304778</v>
      </c>
      <c r="DP940" s="34">
        <f t="shared" si="1384"/>
        <v>3625.1664099904146</v>
      </c>
      <c r="DQ940" s="9">
        <f t="shared" si="1385"/>
        <v>21308.523499999999</v>
      </c>
      <c r="DR940" s="59">
        <f t="shared" si="1386"/>
        <v>0.10868030721542166</v>
      </c>
      <c r="DS940" s="59">
        <f t="shared" si="1387"/>
        <v>3.9833419048431792E-3</v>
      </c>
      <c r="DT940" s="59">
        <f t="shared" si="1388"/>
        <v>0.1290118688884393</v>
      </c>
      <c r="DU940" s="59">
        <f t="shared" si="1389"/>
        <v>0.7583244819912961</v>
      </c>
      <c r="DV940" s="14">
        <f t="shared" si="1390"/>
        <v>1920.9217936644734</v>
      </c>
      <c r="DW940" s="14">
        <f t="shared" si="1391"/>
        <v>70.405471540150828</v>
      </c>
      <c r="DX940" s="14">
        <f t="shared" si="1392"/>
        <v>2280.28165303181</v>
      </c>
      <c r="DY940" s="14">
        <f t="shared" si="1393"/>
        <v>13403.366823752416</v>
      </c>
      <c r="DZ940" s="34" t="e">
        <f t="shared" si="1394"/>
        <v>#REF!</v>
      </c>
      <c r="EA940" s="34" t="e">
        <f t="shared" si="1395"/>
        <v>#REF!</v>
      </c>
      <c r="EB940" s="34" t="e">
        <f t="shared" si="1396"/>
        <v>#REF!</v>
      </c>
      <c r="EC940" s="34" t="e">
        <f t="shared" si="1397"/>
        <v>#REF!</v>
      </c>
      <c r="ED940" s="34" t="e">
        <f t="shared" si="1398"/>
        <v>#REF!</v>
      </c>
      <c r="EE940" s="59" t="e">
        <f t="shared" si="1399"/>
        <v>#REF!</v>
      </c>
      <c r="EF940" s="59" t="e">
        <f t="shared" si="1400"/>
        <v>#REF!</v>
      </c>
      <c r="EG940" s="59" t="e">
        <f t="shared" si="1401"/>
        <v>#REF!</v>
      </c>
      <c r="EH940" s="59" t="e">
        <f t="shared" si="1402"/>
        <v>#REF!</v>
      </c>
      <c r="EI940" s="14" t="e">
        <f t="shared" si="1403"/>
        <v>#REF!</v>
      </c>
      <c r="EJ940" s="14" t="e">
        <f t="shared" si="1404"/>
        <v>#REF!</v>
      </c>
      <c r="EK940" s="14" t="e">
        <f t="shared" si="1405"/>
        <v>#REF!</v>
      </c>
      <c r="EL940" s="14" t="e">
        <f t="shared" si="1406"/>
        <v>#REF!</v>
      </c>
      <c r="EM940" t="e">
        <f t="shared" si="1407"/>
        <v>#REF!</v>
      </c>
      <c r="EN940" s="34" t="e">
        <f t="shared" si="1408"/>
        <v>#REF!</v>
      </c>
      <c r="EO940" s="34" t="e">
        <f t="shared" si="1409"/>
        <v>#REF!</v>
      </c>
      <c r="EP940" s="34" t="e">
        <f t="shared" si="1410"/>
        <v>#REF!</v>
      </c>
      <c r="EQ940" s="34" t="e">
        <f t="shared" si="1411"/>
        <v>#REF!</v>
      </c>
      <c r="ER940" s="59" t="e">
        <f t="shared" si="1412"/>
        <v>#REF!</v>
      </c>
      <c r="ES940" s="59" t="e">
        <f t="shared" si="1413"/>
        <v>#REF!</v>
      </c>
      <c r="ET940" s="59" t="e">
        <f t="shared" si="1414"/>
        <v>#REF!</v>
      </c>
      <c r="EU940" s="59" t="e">
        <f t="shared" si="1415"/>
        <v>#REF!</v>
      </c>
      <c r="EV940" s="14" t="e">
        <f t="shared" si="1416"/>
        <v>#REF!</v>
      </c>
      <c r="EW940" s="14" t="e">
        <f t="shared" si="1417"/>
        <v>#REF!</v>
      </c>
      <c r="EX940" s="14" t="e">
        <f t="shared" si="1418"/>
        <v>#REF!</v>
      </c>
      <c r="EY940" s="14" t="e">
        <f t="shared" si="1419"/>
        <v>#REF!</v>
      </c>
    </row>
    <row r="941" spans="1:155" x14ac:dyDescent="0.2">
      <c r="A941" s="17">
        <v>30119387</v>
      </c>
      <c r="B941" t="s">
        <v>62</v>
      </c>
      <c r="C941" t="s">
        <v>2482</v>
      </c>
      <c r="D941" t="s">
        <v>2483</v>
      </c>
      <c r="E941" t="s">
        <v>2484</v>
      </c>
      <c r="F941" t="s">
        <v>66</v>
      </c>
      <c r="G941" t="s">
        <v>42</v>
      </c>
      <c r="H941" t="s">
        <v>2485</v>
      </c>
      <c r="I941" t="s">
        <v>68</v>
      </c>
      <c r="J941" s="19" t="s">
        <v>69</v>
      </c>
      <c r="K941" t="s">
        <v>70</v>
      </c>
      <c r="L941">
        <v>1956</v>
      </c>
      <c r="M941">
        <f t="shared" si="1328"/>
        <v>1956</v>
      </c>
      <c r="N941">
        <v>63</v>
      </c>
      <c r="O941" s="19">
        <f t="shared" si="1329"/>
        <v>63</v>
      </c>
      <c r="P941" t="s">
        <v>54</v>
      </c>
      <c r="Q941" s="19" t="str">
        <f t="shared" si="1331"/>
        <v>60-70</v>
      </c>
      <c r="R941" s="23">
        <v>222.2</v>
      </c>
      <c r="S941" s="15">
        <f t="shared" si="1332"/>
        <v>0.22219999999999998</v>
      </c>
      <c r="T941">
        <v>30372898</v>
      </c>
      <c r="U941" t="s">
        <v>45</v>
      </c>
      <c r="V941" t="s">
        <v>46</v>
      </c>
      <c r="W941" t="s">
        <v>47</v>
      </c>
      <c r="X941" t="s">
        <v>48</v>
      </c>
      <c r="Y941" t="s">
        <v>756</v>
      </c>
      <c r="Z941" t="s">
        <v>2486</v>
      </c>
      <c r="AA941" t="s">
        <v>2487</v>
      </c>
      <c r="AB941" t="s">
        <v>1183</v>
      </c>
      <c r="AC941">
        <v>1956</v>
      </c>
      <c r="AD941">
        <v>126</v>
      </c>
      <c r="AE941" t="str">
        <f t="shared" si="1333"/>
        <v>&gt;80</v>
      </c>
      <c r="AF941">
        <v>-37.705312370000001</v>
      </c>
      <c r="AG941">
        <v>145.07202885000001</v>
      </c>
      <c r="AH941" t="s">
        <v>75</v>
      </c>
      <c r="AI941" t="s">
        <v>76</v>
      </c>
      <c r="AJ941" s="33" t="s">
        <v>77</v>
      </c>
      <c r="AL941" t="s">
        <v>78</v>
      </c>
      <c r="AM941" t="s">
        <v>79</v>
      </c>
      <c r="AN941">
        <v>220</v>
      </c>
      <c r="AO941" s="70">
        <v>1</v>
      </c>
      <c r="AP941">
        <v>2</v>
      </c>
      <c r="AQ941">
        <v>0</v>
      </c>
      <c r="AR941">
        <v>2</v>
      </c>
      <c r="AS941" s="82" t="str">
        <f t="shared" si="1334"/>
        <v>Gw-0-2</v>
      </c>
      <c r="AT941" s="14">
        <f t="shared" si="1335"/>
        <v>78824</v>
      </c>
      <c r="AU941" s="81">
        <f>VLOOKUP(C941,Bushfire_Vlookup!$F$2:$H$12575,3,FALSE)</f>
        <v>3753.271221</v>
      </c>
      <c r="AV941" s="14">
        <f>VLOOKUP(AS941,Safety_collateral_Vlookup!$J$3:$L$20,2,FALSE)</f>
        <v>93570.139925214826</v>
      </c>
      <c r="AW941" s="14">
        <f>VLOOKUP(AS941,Safety_collateral_Vlookup!$J$3:$L$20,3,FALSE)</f>
        <v>550000</v>
      </c>
      <c r="AX941" s="48">
        <f t="shared" si="1336"/>
        <v>774799.28769301123</v>
      </c>
      <c r="AY941" s="49">
        <f t="shared" si="1420"/>
        <v>16887.199999999997</v>
      </c>
      <c r="AZ941" s="14">
        <v>76000</v>
      </c>
      <c r="BA941" s="16">
        <f t="shared" si="1337"/>
        <v>45.880861699571945</v>
      </c>
      <c r="BB941" t="e">
        <f>IF(BA941&lt;=#REF!,#REF!,IF(BA941&lt;=#REF!,#REF!,IF(BA941&lt;=#REF!,#REF!,IF(BA941&lt;=#REF!,#REF!,#REF!))))</f>
        <v>#REF!</v>
      </c>
      <c r="BC941" s="51">
        <v>5</v>
      </c>
      <c r="BD941" s="21">
        <v>70</v>
      </c>
      <c r="BE941" s="21">
        <v>6.4399999999999999E-2</v>
      </c>
      <c r="BF941" s="26">
        <f t="shared" si="1338"/>
        <v>1101.4877634545935</v>
      </c>
      <c r="BG941" s="21">
        <v>7</v>
      </c>
      <c r="BH941" s="21">
        <f t="shared" si="1339"/>
        <v>3.5</v>
      </c>
      <c r="BI941" s="28">
        <f t="shared" si="1340"/>
        <v>1.5624999999999999E-9</v>
      </c>
      <c r="BJ941" s="27">
        <f t="shared" si="1341"/>
        <v>1.5624999999999999E-9</v>
      </c>
      <c r="BK941" s="28">
        <f t="shared" si="1342"/>
        <v>2.3955100433657894E-8</v>
      </c>
      <c r="BL941" s="35">
        <f t="shared" si="1343"/>
        <v>1.0990806499960135E-6</v>
      </c>
      <c r="BM941" s="21" t="str">
        <f t="shared" si="1344"/>
        <v>Cr1</v>
      </c>
      <c r="BN941" s="51">
        <v>1</v>
      </c>
      <c r="BO941" s="21">
        <v>2</v>
      </c>
      <c r="BP941" s="50" t="s">
        <v>5497</v>
      </c>
      <c r="BQ941" s="14">
        <v>78824</v>
      </c>
      <c r="BR941">
        <f>IFERROR(VLOOKUP(AO941,'Model Failure data- Lines'!$A$37:$E$41,3,FALSE),'Model Failure data- Lines'!$C$37)</f>
        <v>2.649E-2</v>
      </c>
      <c r="BS941" s="14">
        <f t="shared" si="1345"/>
        <v>20524.433130987865</v>
      </c>
      <c r="BT941" s="34">
        <f t="shared" si="1327"/>
        <v>15062.545158560566</v>
      </c>
      <c r="BU941" s="34">
        <f t="shared" si="1346"/>
        <v>1.3626138819788447</v>
      </c>
      <c r="BV941" s="54">
        <f t="shared" si="1347"/>
        <v>5461.8879724272992</v>
      </c>
      <c r="BW941">
        <f>IFERROR(VLOOKUP(AO941,'Model Failure data- Lines'!$A$37:$E$41,4,FALSE),'Model Failure data- Lines'!$D$37)</f>
        <v>2.989E-2</v>
      </c>
      <c r="BX941" s="14">
        <f t="shared" si="1348"/>
        <v>23158.750709144104</v>
      </c>
      <c r="BY941" s="34">
        <f t="shared" si="1349"/>
        <v>13435.043503581195</v>
      </c>
      <c r="BZ941" s="71">
        <f t="shared" si="1350"/>
        <v>1.7237570315995623</v>
      </c>
      <c r="CA941" s="71">
        <f t="shared" si="1351"/>
        <v>9723.7072055629087</v>
      </c>
      <c r="CB941" s="57">
        <v>2</v>
      </c>
      <c r="CC941">
        <f>IFERROR(VLOOKUP(AO941,'Model Failure data- Lines'!$A$37:$E$41,5,FALSE),'Model Failure data- Lines'!$E$37)</f>
        <v>3.6309999999999995E-2</v>
      </c>
      <c r="CD941" s="14">
        <f t="shared" si="1352"/>
        <v>28132.962136133232</v>
      </c>
      <c r="CE941" s="34">
        <f t="shared" si="1353"/>
        <v>10688.59218479791</v>
      </c>
      <c r="CF941" s="34">
        <f t="shared" si="1354"/>
        <v>2.6320549656806973</v>
      </c>
      <c r="CG941" s="54">
        <f t="shared" si="1355"/>
        <v>17444.36995133532</v>
      </c>
      <c r="CH941" t="e">
        <f>IFERROR(VLOOKUP(AO941,'Model Failure data- Lines'!#REF!,3,FALSE),'Model Failure data- Lines'!#REF!)</f>
        <v>#REF!</v>
      </c>
      <c r="CI941" s="14" t="e">
        <f t="shared" si="1356"/>
        <v>#REF!</v>
      </c>
      <c r="CJ941" s="34">
        <f t="shared" si="1357"/>
        <v>14447.592449796784</v>
      </c>
      <c r="CK941" s="34" t="e">
        <f t="shared" si="1358"/>
        <v>#REF!</v>
      </c>
      <c r="CL941" s="54" t="e">
        <f t="shared" si="1359"/>
        <v>#REF!</v>
      </c>
      <c r="CM941" t="e">
        <f>IFERROR(VLOOKUP(AO941,'Model Failure data- Lines'!#REF!,4,FALSE),'Model Failure data- Lines'!#REF!)</f>
        <v>#REF!</v>
      </c>
      <c r="CN941" s="14" t="e">
        <f t="shared" si="1360"/>
        <v>#REF!</v>
      </c>
      <c r="CO941" s="34">
        <f t="shared" si="1361"/>
        <v>12360.422544615158</v>
      </c>
      <c r="CP941" s="34" t="e">
        <f t="shared" si="1362"/>
        <v>#REF!</v>
      </c>
      <c r="CQ941" s="54" t="e">
        <f t="shared" si="1363"/>
        <v>#REF!</v>
      </c>
      <c r="CR941" t="e">
        <f>IFERROR(VLOOKUP(AO941,'Model Failure data- Lines'!#REF!,5,FALSE),'Model Failure data- Lines'!#REF!)</f>
        <v>#REF!</v>
      </c>
      <c r="CS941" s="14" t="e">
        <f t="shared" si="1364"/>
        <v>#REF!</v>
      </c>
      <c r="CT941" s="34">
        <f t="shared" si="1365"/>
        <v>9047.0916126670327</v>
      </c>
      <c r="CU941" s="34" t="e">
        <f t="shared" si="1366"/>
        <v>#REF!</v>
      </c>
      <c r="CV941" s="54" t="e">
        <f t="shared" si="1367"/>
        <v>#REF!</v>
      </c>
      <c r="CW941" t="s">
        <v>1183</v>
      </c>
      <c r="CZ941">
        <f t="shared" si="1368"/>
        <v>9723.7072055629087</v>
      </c>
      <c r="DA941" s="34">
        <f t="shared" si="1369"/>
        <v>2513.9046671199999</v>
      </c>
      <c r="DB941" s="34">
        <f t="shared" si="1370"/>
        <v>119.70169034100122</v>
      </c>
      <c r="DC941" s="34">
        <f t="shared" si="1371"/>
        <v>2984.1978516831041</v>
      </c>
      <c r="DD941" s="9">
        <f t="shared" si="1372"/>
        <v>17540.946499999998</v>
      </c>
      <c r="DE941" s="59">
        <f t="shared" si="1373"/>
        <v>0.10855096195354781</v>
      </c>
      <c r="DF941" s="59">
        <f t="shared" si="1374"/>
        <v>5.1687455789114602E-3</v>
      </c>
      <c r="DG941" s="59">
        <f t="shared" si="1375"/>
        <v>0.12885832613176368</v>
      </c>
      <c r="DH941" s="59">
        <f t="shared" si="1376"/>
        <v>0.75742196633577707</v>
      </c>
      <c r="DI941" s="14">
        <f t="shared" si="1377"/>
        <v>1055.5177709184979</v>
      </c>
      <c r="DJ941" s="14">
        <f t="shared" si="1378"/>
        <v>50.259368629382791</v>
      </c>
      <c r="DK941" s="14">
        <f t="shared" si="1379"/>
        <v>1252.9806343042058</v>
      </c>
      <c r="DL941" s="14">
        <f t="shared" si="1380"/>
        <v>7364.9494317108229</v>
      </c>
      <c r="DM941">
        <f t="shared" si="1381"/>
        <v>17444.36995133532</v>
      </c>
      <c r="DN941" s="34">
        <f t="shared" si="1382"/>
        <v>3053.8601024799996</v>
      </c>
      <c r="DO941" s="34">
        <f t="shared" si="1383"/>
        <v>145.41212366282215</v>
      </c>
      <c r="DP941" s="34">
        <f t="shared" si="1384"/>
        <v>3625.1664099904146</v>
      </c>
      <c r="DQ941" s="9">
        <f t="shared" si="1385"/>
        <v>21308.523499999999</v>
      </c>
      <c r="DR941" s="59">
        <f t="shared" si="1386"/>
        <v>0.10855096195354781</v>
      </c>
      <c r="DS941" s="59">
        <f t="shared" si="1387"/>
        <v>5.1687455789114602E-3</v>
      </c>
      <c r="DT941" s="59">
        <f t="shared" si="1388"/>
        <v>0.12885832613176368</v>
      </c>
      <c r="DU941" s="59">
        <f t="shared" si="1389"/>
        <v>0.75742196633577719</v>
      </c>
      <c r="DV941" s="14">
        <f t="shared" si="1390"/>
        <v>1893.6031388910133</v>
      </c>
      <c r="DW941" s="14">
        <f t="shared" si="1391"/>
        <v>90.165510062860363</v>
      </c>
      <c r="DX941" s="14">
        <f t="shared" si="1392"/>
        <v>2247.8523123523055</v>
      </c>
      <c r="DY941" s="14">
        <f t="shared" si="1393"/>
        <v>13212.748990029146</v>
      </c>
      <c r="DZ941" s="34" t="e">
        <f t="shared" si="1394"/>
        <v>#REF!</v>
      </c>
      <c r="EA941" s="34" t="e">
        <f t="shared" si="1395"/>
        <v>#REF!</v>
      </c>
      <c r="EB941" s="34" t="e">
        <f t="shared" si="1396"/>
        <v>#REF!</v>
      </c>
      <c r="EC941" s="34" t="e">
        <f t="shared" si="1397"/>
        <v>#REF!</v>
      </c>
      <c r="ED941" s="34" t="e">
        <f t="shared" si="1398"/>
        <v>#REF!</v>
      </c>
      <c r="EE941" s="59" t="e">
        <f t="shared" si="1399"/>
        <v>#REF!</v>
      </c>
      <c r="EF941" s="59" t="e">
        <f t="shared" si="1400"/>
        <v>#REF!</v>
      </c>
      <c r="EG941" s="59" t="e">
        <f t="shared" si="1401"/>
        <v>#REF!</v>
      </c>
      <c r="EH941" s="59" t="e">
        <f t="shared" si="1402"/>
        <v>#REF!</v>
      </c>
      <c r="EI941" s="14" t="e">
        <f t="shared" si="1403"/>
        <v>#REF!</v>
      </c>
      <c r="EJ941" s="14" t="e">
        <f t="shared" si="1404"/>
        <v>#REF!</v>
      </c>
      <c r="EK941" s="14" t="e">
        <f t="shared" si="1405"/>
        <v>#REF!</v>
      </c>
      <c r="EL941" s="14" t="e">
        <f t="shared" si="1406"/>
        <v>#REF!</v>
      </c>
      <c r="EM941" t="e">
        <f t="shared" si="1407"/>
        <v>#REF!</v>
      </c>
      <c r="EN941" s="34" t="e">
        <f t="shared" si="1408"/>
        <v>#REF!</v>
      </c>
      <c r="EO941" s="34" t="e">
        <f t="shared" si="1409"/>
        <v>#REF!</v>
      </c>
      <c r="EP941" s="34" t="e">
        <f t="shared" si="1410"/>
        <v>#REF!</v>
      </c>
      <c r="EQ941" s="34" t="e">
        <f t="shared" si="1411"/>
        <v>#REF!</v>
      </c>
      <c r="ER941" s="59" t="e">
        <f t="shared" si="1412"/>
        <v>#REF!</v>
      </c>
      <c r="ES941" s="59" t="e">
        <f t="shared" si="1413"/>
        <v>#REF!</v>
      </c>
      <c r="ET941" s="59" t="e">
        <f t="shared" si="1414"/>
        <v>#REF!</v>
      </c>
      <c r="EU941" s="59" t="e">
        <f t="shared" si="1415"/>
        <v>#REF!</v>
      </c>
      <c r="EV941" s="14" t="e">
        <f t="shared" si="1416"/>
        <v>#REF!</v>
      </c>
      <c r="EW941" s="14" t="e">
        <f t="shared" si="1417"/>
        <v>#REF!</v>
      </c>
      <c r="EX941" s="14" t="e">
        <f t="shared" si="1418"/>
        <v>#REF!</v>
      </c>
      <c r="EY941" s="14" t="e">
        <f t="shared" si="1419"/>
        <v>#REF!</v>
      </c>
    </row>
    <row r="942" spans="1:155" x14ac:dyDescent="0.2">
      <c r="A942" s="17">
        <v>30300634</v>
      </c>
      <c r="B942" t="s">
        <v>62</v>
      </c>
      <c r="C942" t="s">
        <v>2482</v>
      </c>
      <c r="D942" t="s">
        <v>2483</v>
      </c>
      <c r="E942" t="s">
        <v>2484</v>
      </c>
      <c r="F942" t="s">
        <v>66</v>
      </c>
      <c r="G942" t="s">
        <v>42</v>
      </c>
      <c r="H942" t="s">
        <v>4488</v>
      </c>
      <c r="I942" t="s">
        <v>68</v>
      </c>
      <c r="J942" s="19" t="s">
        <v>69</v>
      </c>
      <c r="K942" t="s">
        <v>70</v>
      </c>
      <c r="L942">
        <v>1956</v>
      </c>
      <c r="M942">
        <f t="shared" si="1328"/>
        <v>1956</v>
      </c>
      <c r="N942">
        <v>63</v>
      </c>
      <c r="O942" s="19">
        <f t="shared" si="1329"/>
        <v>63</v>
      </c>
      <c r="P942" t="s">
        <v>54</v>
      </c>
      <c r="Q942" s="19" t="str">
        <f t="shared" si="1331"/>
        <v>60-70</v>
      </c>
      <c r="R942" s="23">
        <v>222.2</v>
      </c>
      <c r="S942" s="15">
        <f t="shared" si="1332"/>
        <v>0.22219999999999998</v>
      </c>
      <c r="T942">
        <v>30372898</v>
      </c>
      <c r="U942" t="s">
        <v>45</v>
      </c>
      <c r="V942" t="s">
        <v>46</v>
      </c>
      <c r="W942" t="s">
        <v>47</v>
      </c>
      <c r="X942" t="s">
        <v>48</v>
      </c>
      <c r="Y942" t="s">
        <v>756</v>
      </c>
      <c r="Z942" t="s">
        <v>2486</v>
      </c>
      <c r="AA942" t="s">
        <v>2487</v>
      </c>
      <c r="AB942" t="s">
        <v>1183</v>
      </c>
      <c r="AC942">
        <v>1956</v>
      </c>
      <c r="AD942">
        <v>126</v>
      </c>
      <c r="AE942" t="str">
        <f t="shared" si="1333"/>
        <v>&gt;80</v>
      </c>
      <c r="AF942">
        <v>-37.705312370000001</v>
      </c>
      <c r="AG942">
        <v>145.07202885000001</v>
      </c>
      <c r="AH942" t="s">
        <v>75</v>
      </c>
      <c r="AI942" t="s">
        <v>76</v>
      </c>
      <c r="AJ942" s="33" t="s">
        <v>77</v>
      </c>
      <c r="AL942" t="s">
        <v>48</v>
      </c>
      <c r="AM942" t="s">
        <v>86</v>
      </c>
      <c r="AN942">
        <v>220</v>
      </c>
      <c r="AO942" s="69">
        <v>1</v>
      </c>
      <c r="AP942">
        <v>2</v>
      </c>
      <c r="AQ942">
        <v>0</v>
      </c>
      <c r="AR942">
        <v>2</v>
      </c>
      <c r="AS942" s="82" t="str">
        <f t="shared" si="1334"/>
        <v>Gw-0-2</v>
      </c>
      <c r="AT942" s="14">
        <f t="shared" si="1335"/>
        <v>78824</v>
      </c>
      <c r="AU942" s="81">
        <f>VLOOKUP(C942,Bushfire_Vlookup!$F$2:$H$12575,3,FALSE)</f>
        <v>3753.271221</v>
      </c>
      <c r="AV942" s="14">
        <f>VLOOKUP(AS942,Safety_collateral_Vlookup!$J$3:$L$20,2,FALSE)</f>
        <v>93570.139925214826</v>
      </c>
      <c r="AW942" s="14">
        <f>VLOOKUP(AS942,Safety_collateral_Vlookup!$J$3:$L$20,3,FALSE)</f>
        <v>550000</v>
      </c>
      <c r="AX942" s="48">
        <f t="shared" si="1336"/>
        <v>774799.28769301123</v>
      </c>
      <c r="AY942" s="49">
        <f t="shared" si="1420"/>
        <v>16887.199999999997</v>
      </c>
      <c r="AZ942" s="14">
        <v>76000</v>
      </c>
      <c r="BA942" s="16">
        <f t="shared" si="1337"/>
        <v>45.880861699571945</v>
      </c>
      <c r="BB942" t="e">
        <f>IF(BA942&lt;=#REF!,#REF!,IF(BA942&lt;=#REF!,#REF!,IF(BA942&lt;=#REF!,#REF!,IF(BA942&lt;=#REF!,#REF!,#REF!))))</f>
        <v>#REF!</v>
      </c>
      <c r="BC942" s="51">
        <v>5</v>
      </c>
      <c r="BD942" s="21">
        <v>70</v>
      </c>
      <c r="BE942" s="21">
        <v>6.4399999999999999E-2</v>
      </c>
      <c r="BF942" s="26">
        <f t="shared" si="1338"/>
        <v>1101.4877634545935</v>
      </c>
      <c r="BG942" s="21">
        <v>7</v>
      </c>
      <c r="BH942" s="21">
        <f t="shared" si="1339"/>
        <v>3.5</v>
      </c>
      <c r="BI942" s="28">
        <f t="shared" si="1340"/>
        <v>1.5624999999999999E-9</v>
      </c>
      <c r="BJ942" s="27">
        <f t="shared" si="1341"/>
        <v>1.5624999999999999E-9</v>
      </c>
      <c r="BK942" s="28">
        <f t="shared" si="1342"/>
        <v>2.3955100433657894E-8</v>
      </c>
      <c r="BL942" s="35">
        <f t="shared" si="1343"/>
        <v>1.0990806499960135E-6</v>
      </c>
      <c r="BM942" s="21" t="str">
        <f t="shared" si="1344"/>
        <v>Cr1</v>
      </c>
      <c r="BN942" s="51">
        <v>1</v>
      </c>
      <c r="BO942" s="21">
        <v>2</v>
      </c>
      <c r="BP942" s="50" t="s">
        <v>5497</v>
      </c>
      <c r="BQ942" s="14">
        <v>78824</v>
      </c>
      <c r="BR942">
        <f>IFERROR(VLOOKUP(AO942,'Model Failure data- Lines'!$A$37:$E$41,3,FALSE),'Model Failure data- Lines'!$C$37)</f>
        <v>2.649E-2</v>
      </c>
      <c r="BS942" s="14">
        <f t="shared" si="1345"/>
        <v>20524.433130987865</v>
      </c>
      <c r="BT942" s="34">
        <f t="shared" si="1327"/>
        <v>15062.545158560566</v>
      </c>
      <c r="BU942" s="34">
        <f t="shared" si="1346"/>
        <v>1.3626138819788447</v>
      </c>
      <c r="BV942" s="54">
        <f t="shared" si="1347"/>
        <v>5461.8879724272992</v>
      </c>
      <c r="BW942">
        <f>IFERROR(VLOOKUP(AO942,'Model Failure data- Lines'!$A$37:$E$41,4,FALSE),'Model Failure data- Lines'!$D$37)</f>
        <v>2.989E-2</v>
      </c>
      <c r="BX942" s="14">
        <f t="shared" si="1348"/>
        <v>23158.750709144104</v>
      </c>
      <c r="BY942" s="34">
        <f t="shared" si="1349"/>
        <v>13435.043503581195</v>
      </c>
      <c r="BZ942" s="71">
        <f t="shared" si="1350"/>
        <v>1.7237570315995623</v>
      </c>
      <c r="CA942" s="71">
        <f t="shared" si="1351"/>
        <v>9723.7072055629087</v>
      </c>
      <c r="CB942" s="57">
        <v>2</v>
      </c>
      <c r="CC942">
        <f>IFERROR(VLOOKUP(AO942,'Model Failure data- Lines'!$A$37:$E$41,5,FALSE),'Model Failure data- Lines'!$E$37)</f>
        <v>3.6309999999999995E-2</v>
      </c>
      <c r="CD942" s="14">
        <f t="shared" si="1352"/>
        <v>28132.962136133232</v>
      </c>
      <c r="CE942" s="34">
        <f t="shared" si="1353"/>
        <v>10688.59218479791</v>
      </c>
      <c r="CF942" s="34">
        <f t="shared" si="1354"/>
        <v>2.6320549656806973</v>
      </c>
      <c r="CG942" s="54">
        <f t="shared" si="1355"/>
        <v>17444.36995133532</v>
      </c>
      <c r="CH942" t="e">
        <f>IFERROR(VLOOKUP(AO942,'Model Failure data- Lines'!#REF!,3,FALSE),'Model Failure data- Lines'!#REF!)</f>
        <v>#REF!</v>
      </c>
      <c r="CI942" s="14" t="e">
        <f t="shared" si="1356"/>
        <v>#REF!</v>
      </c>
      <c r="CJ942" s="34">
        <f t="shared" si="1357"/>
        <v>14447.592449796784</v>
      </c>
      <c r="CK942" s="34" t="e">
        <f t="shared" si="1358"/>
        <v>#REF!</v>
      </c>
      <c r="CL942" s="54" t="e">
        <f t="shared" si="1359"/>
        <v>#REF!</v>
      </c>
      <c r="CM942" t="e">
        <f>IFERROR(VLOOKUP(AO942,'Model Failure data- Lines'!#REF!,4,FALSE),'Model Failure data- Lines'!#REF!)</f>
        <v>#REF!</v>
      </c>
      <c r="CN942" s="14" t="e">
        <f t="shared" si="1360"/>
        <v>#REF!</v>
      </c>
      <c r="CO942" s="34">
        <f t="shared" si="1361"/>
        <v>12360.422544615158</v>
      </c>
      <c r="CP942" s="34" t="e">
        <f t="shared" si="1362"/>
        <v>#REF!</v>
      </c>
      <c r="CQ942" s="54" t="e">
        <f t="shared" si="1363"/>
        <v>#REF!</v>
      </c>
      <c r="CR942" t="e">
        <f>IFERROR(VLOOKUP(AO942,'Model Failure data- Lines'!#REF!,5,FALSE),'Model Failure data- Lines'!#REF!)</f>
        <v>#REF!</v>
      </c>
      <c r="CS942" s="14" t="e">
        <f t="shared" si="1364"/>
        <v>#REF!</v>
      </c>
      <c r="CT942" s="34">
        <f t="shared" si="1365"/>
        <v>9047.0916126670327</v>
      </c>
      <c r="CU942" s="34" t="e">
        <f t="shared" si="1366"/>
        <v>#REF!</v>
      </c>
      <c r="CV942" s="54" t="e">
        <f t="shared" si="1367"/>
        <v>#REF!</v>
      </c>
      <c r="CW942" t="s">
        <v>1183</v>
      </c>
      <c r="CZ942">
        <f t="shared" si="1368"/>
        <v>9723.7072055629087</v>
      </c>
      <c r="DA942" s="34">
        <f t="shared" si="1369"/>
        <v>2513.9046671199999</v>
      </c>
      <c r="DB942" s="34">
        <f t="shared" si="1370"/>
        <v>119.70169034100122</v>
      </c>
      <c r="DC942" s="34">
        <f t="shared" si="1371"/>
        <v>2984.1978516831041</v>
      </c>
      <c r="DD942" s="9">
        <f t="shared" si="1372"/>
        <v>17540.946499999998</v>
      </c>
      <c r="DE942" s="59">
        <f t="shared" si="1373"/>
        <v>0.10855096195354781</v>
      </c>
      <c r="DF942" s="59">
        <f t="shared" si="1374"/>
        <v>5.1687455789114602E-3</v>
      </c>
      <c r="DG942" s="59">
        <f t="shared" si="1375"/>
        <v>0.12885832613176368</v>
      </c>
      <c r="DH942" s="59">
        <f t="shared" si="1376"/>
        <v>0.75742196633577707</v>
      </c>
      <c r="DI942" s="14">
        <f t="shared" si="1377"/>
        <v>1055.5177709184979</v>
      </c>
      <c r="DJ942" s="14">
        <f t="shared" si="1378"/>
        <v>50.259368629382791</v>
      </c>
      <c r="DK942" s="14">
        <f t="shared" si="1379"/>
        <v>1252.9806343042058</v>
      </c>
      <c r="DL942" s="14">
        <f t="shared" si="1380"/>
        <v>7364.9494317108229</v>
      </c>
      <c r="DM942">
        <f t="shared" si="1381"/>
        <v>17444.36995133532</v>
      </c>
      <c r="DN942" s="34">
        <f t="shared" si="1382"/>
        <v>3053.8601024799996</v>
      </c>
      <c r="DO942" s="34">
        <f t="shared" si="1383"/>
        <v>145.41212366282215</v>
      </c>
      <c r="DP942" s="34">
        <f t="shared" si="1384"/>
        <v>3625.1664099904146</v>
      </c>
      <c r="DQ942" s="9">
        <f t="shared" si="1385"/>
        <v>21308.523499999999</v>
      </c>
      <c r="DR942" s="59">
        <f t="shared" si="1386"/>
        <v>0.10855096195354781</v>
      </c>
      <c r="DS942" s="59">
        <f t="shared" si="1387"/>
        <v>5.1687455789114602E-3</v>
      </c>
      <c r="DT942" s="59">
        <f t="shared" si="1388"/>
        <v>0.12885832613176368</v>
      </c>
      <c r="DU942" s="59">
        <f t="shared" si="1389"/>
        <v>0.75742196633577719</v>
      </c>
      <c r="DV942" s="14">
        <f t="shared" si="1390"/>
        <v>1893.6031388910133</v>
      </c>
      <c r="DW942" s="14">
        <f t="shared" si="1391"/>
        <v>90.165510062860363</v>
      </c>
      <c r="DX942" s="14">
        <f t="shared" si="1392"/>
        <v>2247.8523123523055</v>
      </c>
      <c r="DY942" s="14">
        <f t="shared" si="1393"/>
        <v>13212.748990029146</v>
      </c>
      <c r="DZ942" s="34" t="e">
        <f t="shared" si="1394"/>
        <v>#REF!</v>
      </c>
      <c r="EA942" s="34" t="e">
        <f t="shared" si="1395"/>
        <v>#REF!</v>
      </c>
      <c r="EB942" s="34" t="e">
        <f t="shared" si="1396"/>
        <v>#REF!</v>
      </c>
      <c r="EC942" s="34" t="e">
        <f t="shared" si="1397"/>
        <v>#REF!</v>
      </c>
      <c r="ED942" s="34" t="e">
        <f t="shared" si="1398"/>
        <v>#REF!</v>
      </c>
      <c r="EE942" s="59" t="e">
        <f t="shared" si="1399"/>
        <v>#REF!</v>
      </c>
      <c r="EF942" s="59" t="e">
        <f t="shared" si="1400"/>
        <v>#REF!</v>
      </c>
      <c r="EG942" s="59" t="e">
        <f t="shared" si="1401"/>
        <v>#REF!</v>
      </c>
      <c r="EH942" s="59" t="e">
        <f t="shared" si="1402"/>
        <v>#REF!</v>
      </c>
      <c r="EI942" s="14" t="e">
        <f t="shared" si="1403"/>
        <v>#REF!</v>
      </c>
      <c r="EJ942" s="14" t="e">
        <f t="shared" si="1404"/>
        <v>#REF!</v>
      </c>
      <c r="EK942" s="14" t="e">
        <f t="shared" si="1405"/>
        <v>#REF!</v>
      </c>
      <c r="EL942" s="14" t="e">
        <f t="shared" si="1406"/>
        <v>#REF!</v>
      </c>
      <c r="EM942" t="e">
        <f t="shared" si="1407"/>
        <v>#REF!</v>
      </c>
      <c r="EN942" s="34" t="e">
        <f t="shared" si="1408"/>
        <v>#REF!</v>
      </c>
      <c r="EO942" s="34" t="e">
        <f t="shared" si="1409"/>
        <v>#REF!</v>
      </c>
      <c r="EP942" s="34" t="e">
        <f t="shared" si="1410"/>
        <v>#REF!</v>
      </c>
      <c r="EQ942" s="34" t="e">
        <f t="shared" si="1411"/>
        <v>#REF!</v>
      </c>
      <c r="ER942" s="59" t="e">
        <f t="shared" si="1412"/>
        <v>#REF!</v>
      </c>
      <c r="ES942" s="59" t="e">
        <f t="shared" si="1413"/>
        <v>#REF!</v>
      </c>
      <c r="ET942" s="59" t="e">
        <f t="shared" si="1414"/>
        <v>#REF!</v>
      </c>
      <c r="EU942" s="59" t="e">
        <f t="shared" si="1415"/>
        <v>#REF!</v>
      </c>
      <c r="EV942" s="14" t="e">
        <f t="shared" si="1416"/>
        <v>#REF!</v>
      </c>
      <c r="EW942" s="14" t="e">
        <f t="shared" si="1417"/>
        <v>#REF!</v>
      </c>
      <c r="EX942" s="14" t="e">
        <f t="shared" si="1418"/>
        <v>#REF!</v>
      </c>
      <c r="EY942" s="14" t="e">
        <f t="shared" si="1419"/>
        <v>#REF!</v>
      </c>
    </row>
    <row r="943" spans="1:155" x14ac:dyDescent="0.2">
      <c r="A943" s="17">
        <v>30353037</v>
      </c>
      <c r="B943" t="s">
        <v>62</v>
      </c>
      <c r="C943" t="s">
        <v>3860</v>
      </c>
      <c r="D943" t="s">
        <v>3861</v>
      </c>
      <c r="E943" t="s">
        <v>2403</v>
      </c>
      <c r="F943" t="s">
        <v>66</v>
      </c>
      <c r="G943" t="s">
        <v>42</v>
      </c>
      <c r="H943" t="s">
        <v>4898</v>
      </c>
      <c r="I943" t="s">
        <v>68</v>
      </c>
      <c r="J943" s="19" t="s">
        <v>69</v>
      </c>
      <c r="K943" t="s">
        <v>70</v>
      </c>
      <c r="L943">
        <v>1956</v>
      </c>
      <c r="M943">
        <f t="shared" si="1328"/>
        <v>1956</v>
      </c>
      <c r="N943">
        <v>63</v>
      </c>
      <c r="O943" s="19">
        <f t="shared" si="1329"/>
        <v>63</v>
      </c>
      <c r="P943" t="s">
        <v>54</v>
      </c>
      <c r="Q943" s="19" t="str">
        <f t="shared" si="1331"/>
        <v>60-70</v>
      </c>
      <c r="R943" s="23">
        <v>112</v>
      </c>
      <c r="S943" s="15">
        <f t="shared" si="1332"/>
        <v>0.112</v>
      </c>
      <c r="T943">
        <v>30320184</v>
      </c>
      <c r="U943" t="s">
        <v>45</v>
      </c>
      <c r="V943" t="s">
        <v>46</v>
      </c>
      <c r="W943" s="20" t="s">
        <v>87</v>
      </c>
      <c r="X943" t="s">
        <v>88</v>
      </c>
      <c r="Y943" t="s">
        <v>601</v>
      </c>
      <c r="Z943" t="s">
        <v>3863</v>
      </c>
      <c r="AA943" t="s">
        <v>3864</v>
      </c>
      <c r="AB943" t="s">
        <v>794</v>
      </c>
      <c r="AC943">
        <v>1956</v>
      </c>
      <c r="AD943">
        <v>126</v>
      </c>
      <c r="AE943" t="str">
        <f t="shared" si="1333"/>
        <v>&gt;80</v>
      </c>
      <c r="AF943">
        <v>-37.692620069999997</v>
      </c>
      <c r="AG943">
        <v>145.01091504999999</v>
      </c>
      <c r="AH943" t="s">
        <v>75</v>
      </c>
      <c r="AI943" t="s">
        <v>76</v>
      </c>
      <c r="AJ943" s="33" t="s">
        <v>77</v>
      </c>
      <c r="AL943" t="s">
        <v>48</v>
      </c>
      <c r="AM943" t="s">
        <v>86</v>
      </c>
      <c r="AN943">
        <v>220</v>
      </c>
      <c r="AO943" s="69">
        <v>1</v>
      </c>
      <c r="AP943">
        <v>2</v>
      </c>
      <c r="AQ943">
        <v>3</v>
      </c>
      <c r="AR943">
        <v>2</v>
      </c>
      <c r="AS943" s="82" t="str">
        <f t="shared" si="1334"/>
        <v>Gw-3-2</v>
      </c>
      <c r="AT943" s="14">
        <f t="shared" si="1335"/>
        <v>78824</v>
      </c>
      <c r="AU943" s="81">
        <f>VLOOKUP(C943,Bushfire_Vlookup!$F$2:$H$12575,3,FALSE)</f>
        <v>138.31894</v>
      </c>
      <c r="AV943" s="14">
        <f>VLOOKUP(AS943,Safety_collateral_Vlookup!$J$3:$L$20,2,FALSE)</f>
        <v>2374990.7140716286</v>
      </c>
      <c r="AW943" s="14">
        <f>VLOOKUP(AS943,Safety_collateral_Vlookup!$J$3:$L$20,3,FALSE)</f>
        <v>550000</v>
      </c>
      <c r="AX943" s="48">
        <f t="shared" si="1336"/>
        <v>3205217.8862234079</v>
      </c>
      <c r="AY943" s="49">
        <f t="shared" si="1420"/>
        <v>8512</v>
      </c>
      <c r="AZ943" s="14">
        <v>76000</v>
      </c>
      <c r="BA943" s="16">
        <f t="shared" si="1337"/>
        <v>376.55285317474249</v>
      </c>
      <c r="BB943" t="e">
        <f>IF(BA943&lt;=#REF!,#REF!,IF(BA943&lt;=#REF!,#REF!,IF(BA943&lt;=#REF!,#REF!,IF(BA943&lt;=#REF!,#REF!,#REF!))))</f>
        <v>#REF!</v>
      </c>
      <c r="BC943" s="51">
        <v>5</v>
      </c>
      <c r="BD943" s="21">
        <v>70</v>
      </c>
      <c r="BE943" s="21">
        <v>6.4399999999999999E-2</v>
      </c>
      <c r="BF943" s="26">
        <f t="shared" si="1338"/>
        <v>555.20535331644692</v>
      </c>
      <c r="BG943" s="21">
        <v>7</v>
      </c>
      <c r="BH943" s="21">
        <f t="shared" si="1339"/>
        <v>3.5</v>
      </c>
      <c r="BI943" s="28">
        <f t="shared" si="1340"/>
        <v>1.5624999999999999E-9</v>
      </c>
      <c r="BJ943" s="27">
        <f t="shared" si="1341"/>
        <v>1.5624999999999999E-9</v>
      </c>
      <c r="BK943" s="28">
        <f t="shared" si="1342"/>
        <v>2.395510043365789E-8</v>
      </c>
      <c r="BL943" s="35">
        <f t="shared" si="1343"/>
        <v>9.0203614163813892E-6</v>
      </c>
      <c r="BM943" s="21" t="str">
        <f t="shared" si="1344"/>
        <v>Cr1</v>
      </c>
      <c r="BN943" s="51">
        <v>1</v>
      </c>
      <c r="BO943" s="21">
        <v>0</v>
      </c>
      <c r="BP943" s="50" t="s">
        <v>5497</v>
      </c>
      <c r="BQ943" s="14">
        <v>78824</v>
      </c>
      <c r="BR943">
        <f>IFERROR(VLOOKUP(AO943,'Model Failure data- Lines'!$A$37:$E$41,3,FALSE),'Model Failure data- Lines'!$C$37)</f>
        <v>2.649E-2</v>
      </c>
      <c r="BS943" s="14">
        <f t="shared" si="1345"/>
        <v>84906.221806058078</v>
      </c>
      <c r="BT943" s="34">
        <f t="shared" si="1327"/>
        <v>7592.2819881133373</v>
      </c>
      <c r="BU943" s="34">
        <f t="shared" si="1346"/>
        <v>11.183228170264137</v>
      </c>
      <c r="BV943" s="54">
        <f t="shared" si="1347"/>
        <v>77313.939817944745</v>
      </c>
      <c r="BW943">
        <f>IFERROR(VLOOKUP(AO943,'Model Failure data- Lines'!$A$37:$E$41,4,FALSE),'Model Failure data- Lines'!$D$37)</f>
        <v>2.989E-2</v>
      </c>
      <c r="BX943" s="14">
        <f t="shared" si="1348"/>
        <v>95803.962619217666</v>
      </c>
      <c r="BY943" s="34">
        <f t="shared" si="1349"/>
        <v>6771.9391197168952</v>
      </c>
      <c r="BZ943" s="71">
        <f t="shared" si="1350"/>
        <v>14.147197859513954</v>
      </c>
      <c r="CA943" s="71">
        <f t="shared" si="1351"/>
        <v>89032.023499500763</v>
      </c>
      <c r="CB943" s="57">
        <v>2</v>
      </c>
      <c r="CC943">
        <f>IFERROR(VLOOKUP(AO943,'Model Failure data- Lines'!$A$37:$E$41,5,FALSE),'Model Failure data- Lines'!$E$37)</f>
        <v>3.6309999999999995E-2</v>
      </c>
      <c r="CD943" s="14">
        <f t="shared" si="1352"/>
        <v>116381.46144877192</v>
      </c>
      <c r="CE943" s="34">
        <f t="shared" si="1353"/>
        <v>5387.5892200601538</v>
      </c>
      <c r="CF943" s="34">
        <f t="shared" si="1354"/>
        <v>21.601769677509395</v>
      </c>
      <c r="CG943" s="54">
        <f t="shared" si="1355"/>
        <v>110993.87222871177</v>
      </c>
      <c r="CH943" t="e">
        <f>IFERROR(VLOOKUP(AO943,'Model Failure data- Lines'!#REF!,3,FALSE),'Model Failure data- Lines'!#REF!)</f>
        <v>#REF!</v>
      </c>
      <c r="CI943" s="14" t="e">
        <f t="shared" si="1356"/>
        <v>#REF!</v>
      </c>
      <c r="CJ943" s="34">
        <f t="shared" si="1357"/>
        <v>7282.3148261801989</v>
      </c>
      <c r="CK943" s="34" t="e">
        <f t="shared" si="1358"/>
        <v>#REF!</v>
      </c>
      <c r="CL943" s="54" t="e">
        <f t="shared" si="1359"/>
        <v>#REF!</v>
      </c>
      <c r="CM943" t="e">
        <f>IFERROR(VLOOKUP(AO943,'Model Failure data- Lines'!#REF!,4,FALSE),'Model Failure data- Lines'!#REF!)</f>
        <v>#REF!</v>
      </c>
      <c r="CN943" s="14" t="e">
        <f t="shared" si="1360"/>
        <v>#REF!</v>
      </c>
      <c r="CO943" s="34">
        <f t="shared" si="1361"/>
        <v>6230.2759900850497</v>
      </c>
      <c r="CP943" s="34" t="e">
        <f t="shared" si="1362"/>
        <v>#REF!</v>
      </c>
      <c r="CQ943" s="54" t="e">
        <f t="shared" si="1363"/>
        <v>#REF!</v>
      </c>
      <c r="CR943" t="e">
        <f>IFERROR(VLOOKUP(AO943,'Model Failure data- Lines'!#REF!,5,FALSE),'Model Failure data- Lines'!#REF!)</f>
        <v>#REF!</v>
      </c>
      <c r="CS943" s="14" t="e">
        <f t="shared" si="1364"/>
        <v>#REF!</v>
      </c>
      <c r="CT943" s="34">
        <f t="shared" si="1365"/>
        <v>4560.1901918033655</v>
      </c>
      <c r="CU943" s="34" t="e">
        <f t="shared" si="1366"/>
        <v>#REF!</v>
      </c>
      <c r="CV943" s="54" t="e">
        <f t="shared" si="1367"/>
        <v>#REF!</v>
      </c>
      <c r="CW943" t="s">
        <v>794</v>
      </c>
      <c r="CZ943">
        <f t="shared" si="1368"/>
        <v>89032.023499500763</v>
      </c>
      <c r="DA943" s="34">
        <f t="shared" si="1369"/>
        <v>2513.9046671199999</v>
      </c>
      <c r="DB943" s="34">
        <f t="shared" si="1370"/>
        <v>4.4113547754121996</v>
      </c>
      <c r="DC943" s="34">
        <f t="shared" si="1371"/>
        <v>75744.700097322246</v>
      </c>
      <c r="DD943" s="9">
        <f t="shared" si="1372"/>
        <v>17540.946499999998</v>
      </c>
      <c r="DE943" s="59">
        <f t="shared" si="1373"/>
        <v>2.6240090685097889E-2</v>
      </c>
      <c r="DF943" s="59">
        <f t="shared" si="1374"/>
        <v>4.6045640021650943E-5</v>
      </c>
      <c r="DG943" s="59">
        <f t="shared" si="1375"/>
        <v>0.7906217866830525</v>
      </c>
      <c r="DH943" s="59">
        <f t="shared" si="1376"/>
        <v>0.18309207699182786</v>
      </c>
      <c r="DI943" s="14">
        <f t="shared" si="1377"/>
        <v>2336.2083705046666</v>
      </c>
      <c r="DJ943" s="14">
        <f t="shared" si="1378"/>
        <v>4.0995365044571797</v>
      </c>
      <c r="DK943" s="14">
        <f t="shared" si="1379"/>
        <v>70390.657491182821</v>
      </c>
      <c r="DL943" s="14">
        <f t="shared" si="1380"/>
        <v>16301.058101308821</v>
      </c>
      <c r="DM943">
        <f t="shared" si="1381"/>
        <v>110993.87222871177</v>
      </c>
      <c r="DN943" s="34">
        <f t="shared" si="1382"/>
        <v>3053.8601024799996</v>
      </c>
      <c r="DO943" s="34">
        <f t="shared" si="1383"/>
        <v>5.3588588790637992</v>
      </c>
      <c r="DP943" s="34">
        <f t="shared" si="1384"/>
        <v>92013.718987412867</v>
      </c>
      <c r="DQ943" s="9">
        <f t="shared" si="1385"/>
        <v>21308.523499999999</v>
      </c>
      <c r="DR943" s="59">
        <f t="shared" si="1386"/>
        <v>2.6240090685097892E-2</v>
      </c>
      <c r="DS943" s="59">
        <f t="shared" si="1387"/>
        <v>4.6045640021650949E-5</v>
      </c>
      <c r="DT943" s="59">
        <f t="shared" si="1388"/>
        <v>0.79062178668305261</v>
      </c>
      <c r="DU943" s="59">
        <f t="shared" si="1389"/>
        <v>0.18309207699182789</v>
      </c>
      <c r="DV943" s="14">
        <f t="shared" si="1390"/>
        <v>2912.4892727715655</v>
      </c>
      <c r="DW943" s="14">
        <f t="shared" si="1391"/>
        <v>5.1107838852523821</v>
      </c>
      <c r="DX943" s="14">
        <f t="shared" si="1392"/>
        <v>87754.173572334548</v>
      </c>
      <c r="DY943" s="14">
        <f t="shared" si="1393"/>
        <v>20322.098599720404</v>
      </c>
      <c r="DZ943" s="34" t="e">
        <f t="shared" si="1394"/>
        <v>#REF!</v>
      </c>
      <c r="EA943" s="34" t="e">
        <f t="shared" si="1395"/>
        <v>#REF!</v>
      </c>
      <c r="EB943" s="34" t="e">
        <f t="shared" si="1396"/>
        <v>#REF!</v>
      </c>
      <c r="EC943" s="34" t="e">
        <f t="shared" si="1397"/>
        <v>#REF!</v>
      </c>
      <c r="ED943" s="34" t="e">
        <f t="shared" si="1398"/>
        <v>#REF!</v>
      </c>
      <c r="EE943" s="59" t="e">
        <f t="shared" si="1399"/>
        <v>#REF!</v>
      </c>
      <c r="EF943" s="59" t="e">
        <f t="shared" si="1400"/>
        <v>#REF!</v>
      </c>
      <c r="EG943" s="59" t="e">
        <f t="shared" si="1401"/>
        <v>#REF!</v>
      </c>
      <c r="EH943" s="59" t="e">
        <f t="shared" si="1402"/>
        <v>#REF!</v>
      </c>
      <c r="EI943" s="14" t="e">
        <f t="shared" si="1403"/>
        <v>#REF!</v>
      </c>
      <c r="EJ943" s="14" t="e">
        <f t="shared" si="1404"/>
        <v>#REF!</v>
      </c>
      <c r="EK943" s="14" t="e">
        <f t="shared" si="1405"/>
        <v>#REF!</v>
      </c>
      <c r="EL943" s="14" t="e">
        <f t="shared" si="1406"/>
        <v>#REF!</v>
      </c>
      <c r="EM943" t="e">
        <f t="shared" si="1407"/>
        <v>#REF!</v>
      </c>
      <c r="EN943" s="34" t="e">
        <f t="shared" si="1408"/>
        <v>#REF!</v>
      </c>
      <c r="EO943" s="34" t="e">
        <f t="shared" si="1409"/>
        <v>#REF!</v>
      </c>
      <c r="EP943" s="34" t="e">
        <f t="shared" si="1410"/>
        <v>#REF!</v>
      </c>
      <c r="EQ943" s="34" t="e">
        <f t="shared" si="1411"/>
        <v>#REF!</v>
      </c>
      <c r="ER943" s="59" t="e">
        <f t="shared" si="1412"/>
        <v>#REF!</v>
      </c>
      <c r="ES943" s="59" t="e">
        <f t="shared" si="1413"/>
        <v>#REF!</v>
      </c>
      <c r="ET943" s="59" t="e">
        <f t="shared" si="1414"/>
        <v>#REF!</v>
      </c>
      <c r="EU943" s="59" t="e">
        <f t="shared" si="1415"/>
        <v>#REF!</v>
      </c>
      <c r="EV943" s="14" t="e">
        <f t="shared" si="1416"/>
        <v>#REF!</v>
      </c>
      <c r="EW943" s="14" t="e">
        <f t="shared" si="1417"/>
        <v>#REF!</v>
      </c>
      <c r="EX943" s="14" t="e">
        <f t="shared" si="1418"/>
        <v>#REF!</v>
      </c>
      <c r="EY943" s="14" t="e">
        <f t="shared" si="1419"/>
        <v>#REF!</v>
      </c>
    </row>
    <row r="944" spans="1:155" x14ac:dyDescent="0.2">
      <c r="A944" s="17">
        <v>30035631</v>
      </c>
      <c r="B944" t="s">
        <v>62</v>
      </c>
      <c r="C944" t="s">
        <v>1170</v>
      </c>
      <c r="D944" t="s">
        <v>1171</v>
      </c>
      <c r="E944" t="s">
        <v>1172</v>
      </c>
      <c r="F944" t="s">
        <v>66</v>
      </c>
      <c r="G944" t="s">
        <v>42</v>
      </c>
      <c r="H944" t="s">
        <v>1173</v>
      </c>
      <c r="I944" t="s">
        <v>68</v>
      </c>
      <c r="J944" s="19" t="s">
        <v>69</v>
      </c>
      <c r="K944" t="s">
        <v>70</v>
      </c>
      <c r="L944">
        <v>1950</v>
      </c>
      <c r="M944">
        <f t="shared" si="1328"/>
        <v>1950</v>
      </c>
      <c r="N944">
        <v>69</v>
      </c>
      <c r="O944" s="19">
        <f t="shared" si="1329"/>
        <v>69</v>
      </c>
      <c r="P944" t="s">
        <v>54</v>
      </c>
      <c r="Q944" s="19" t="str">
        <f t="shared" si="1331"/>
        <v>60-70</v>
      </c>
      <c r="R944" s="23">
        <v>317.2</v>
      </c>
      <c r="S944" s="15">
        <f t="shared" si="1332"/>
        <v>0.31719999999999998</v>
      </c>
      <c r="T944">
        <v>30211818</v>
      </c>
      <c r="U944" t="s">
        <v>45</v>
      </c>
      <c r="V944" t="s">
        <v>46</v>
      </c>
      <c r="W944" t="s">
        <v>47</v>
      </c>
      <c r="X944" t="s">
        <v>48</v>
      </c>
      <c r="Z944" t="s">
        <v>1174</v>
      </c>
      <c r="AA944" t="s">
        <v>1175</v>
      </c>
      <c r="AB944" t="s">
        <v>220</v>
      </c>
      <c r="AC944">
        <v>1950</v>
      </c>
      <c r="AD944">
        <v>138</v>
      </c>
      <c r="AE944" t="str">
        <f t="shared" si="1333"/>
        <v>&gt;80</v>
      </c>
      <c r="AF944">
        <v>-37.654896290000003</v>
      </c>
      <c r="AG944">
        <v>145.06116021</v>
      </c>
      <c r="AH944" t="s">
        <v>75</v>
      </c>
      <c r="AI944" t="s">
        <v>76</v>
      </c>
      <c r="AJ944" s="33" t="s">
        <v>731</v>
      </c>
      <c r="AL944" t="s">
        <v>78</v>
      </c>
      <c r="AM944" t="s">
        <v>79</v>
      </c>
      <c r="AN944">
        <v>220</v>
      </c>
      <c r="AO944" s="70">
        <v>1</v>
      </c>
      <c r="AP944">
        <v>2</v>
      </c>
      <c r="AQ944">
        <v>0</v>
      </c>
      <c r="AR944">
        <v>1</v>
      </c>
      <c r="AS944" s="82" t="str">
        <f t="shared" si="1334"/>
        <v>Gw-0-1</v>
      </c>
      <c r="AT944" s="14">
        <f t="shared" si="1335"/>
        <v>40000</v>
      </c>
      <c r="AU944" s="81">
        <f>VLOOKUP(C944,Bushfire_Vlookup!$F$2:$H$12575,3,FALSE)</f>
        <v>3123.9325880000001</v>
      </c>
      <c r="AV944" s="14">
        <f>VLOOKUP(AS944,Safety_collateral_Vlookup!$J$3:$L$20,2,FALSE)</f>
        <v>11570.139925214824</v>
      </c>
      <c r="AW944" s="14">
        <f>VLOOKUP(AS944,Safety_collateral_Vlookup!$J$3:$L$20,3,FALSE)</f>
        <v>148000</v>
      </c>
      <c r="AX944" s="48">
        <f t="shared" si="1336"/>
        <v>216274.57537160022</v>
      </c>
      <c r="AY944" s="49">
        <f t="shared" si="1420"/>
        <v>24107.199999999997</v>
      </c>
      <c r="AZ944" s="14">
        <v>76000</v>
      </c>
      <c r="BA944">
        <f t="shared" si="1337"/>
        <v>8.9713685277261668</v>
      </c>
      <c r="BB944" t="e">
        <f>IF(BA944&lt;=#REF!,#REF!,IF(BA944&lt;=#REF!,#REF!,IF(BA944&lt;=#REF!,#REF!,IF(BA944&lt;=#REF!,#REF!,#REF!))))</f>
        <v>#REF!</v>
      </c>
      <c r="BC944" s="51">
        <v>4</v>
      </c>
      <c r="BD944" s="21">
        <v>70</v>
      </c>
      <c r="BE944" s="21">
        <v>6.4399999999999999E-2</v>
      </c>
      <c r="BF944" s="26">
        <f t="shared" si="1338"/>
        <v>1572.4208756426513</v>
      </c>
      <c r="BG944" s="21">
        <v>7</v>
      </c>
      <c r="BH944" s="21">
        <f t="shared" si="1339"/>
        <v>3.5</v>
      </c>
      <c r="BI944" s="28">
        <f t="shared" si="1340"/>
        <v>1.5624999999999999E-9</v>
      </c>
      <c r="BJ944" s="27">
        <f t="shared" si="1341"/>
        <v>1.5624999999999999E-9</v>
      </c>
      <c r="BK944" s="28">
        <f t="shared" si="1342"/>
        <v>2.3955100433657887E-8</v>
      </c>
      <c r="BL944" s="35">
        <f t="shared" si="1343"/>
        <v>2.1491003410903784E-7</v>
      </c>
      <c r="BM944" s="21" t="str">
        <f t="shared" si="1344"/>
        <v>Cr1</v>
      </c>
      <c r="BN944" s="51">
        <v>4</v>
      </c>
      <c r="BO944" s="21">
        <v>2</v>
      </c>
      <c r="BP944" s="50" t="s">
        <v>5497</v>
      </c>
      <c r="BQ944" s="14">
        <v>40000</v>
      </c>
      <c r="BR944">
        <f>IFERROR(VLOOKUP(AO944,'Model Failure data- Lines'!$A$37:$E$41,3,FALSE),'Model Failure data- Lines'!$C$37)</f>
        <v>2.649E-2</v>
      </c>
      <c r="BS944" s="14">
        <f t="shared" si="1345"/>
        <v>5729.1135015936898</v>
      </c>
      <c r="BT944" s="34">
        <f t="shared" ref="BT944:BT980" si="1421">$AY944/1.0468^2.5</f>
        <v>21502.427202049555</v>
      </c>
      <c r="BU944" s="34">
        <f t="shared" si="1346"/>
        <v>0.26644031614475622</v>
      </c>
      <c r="BV944" s="54">
        <f t="shared" si="1347"/>
        <v>-15773.313700455867</v>
      </c>
      <c r="BW944">
        <f>IFERROR(VLOOKUP(AO944,'Model Failure data- Lines'!$A$37:$E$41,4,FALSE),'Model Failure data- Lines'!$D$37)</f>
        <v>2.989E-2</v>
      </c>
      <c r="BX944" s="14">
        <f t="shared" si="1348"/>
        <v>6464.4470578571309</v>
      </c>
      <c r="BY944" s="34">
        <f t="shared" si="1349"/>
        <v>19179.099006912489</v>
      </c>
      <c r="BZ944" s="71">
        <f t="shared" si="1350"/>
        <v>0.33705686880949043</v>
      </c>
      <c r="CA944" s="71">
        <f t="shared" si="1351"/>
        <v>-12714.651949055358</v>
      </c>
      <c r="CB944" s="57">
        <v>2</v>
      </c>
      <c r="CC944">
        <f>IFERROR(VLOOKUP(AO944,'Model Failure data- Lines'!$A$37:$E$41,5,FALSE),'Model Failure data- Lines'!$E$37)</f>
        <v>3.6309999999999995E-2</v>
      </c>
      <c r="CD944" s="14">
        <f t="shared" si="1352"/>
        <v>7852.9298317428029</v>
      </c>
      <c r="CE944" s="34">
        <f t="shared" si="1353"/>
        <v>15258.422326813219</v>
      </c>
      <c r="CF944" s="34">
        <f t="shared" si="1354"/>
        <v>0.51466197903980271</v>
      </c>
      <c r="CG944" s="54">
        <f t="shared" si="1355"/>
        <v>-7405.4924950704162</v>
      </c>
      <c r="CH944" t="e">
        <f>IFERROR(VLOOKUP(AO944,'Model Failure data- Lines'!#REF!,3,FALSE),'Model Failure data- Lines'!#REF!)</f>
        <v>#REF!</v>
      </c>
      <c r="CI944" s="14" t="e">
        <f t="shared" si="1356"/>
        <v>#REF!</v>
      </c>
      <c r="CJ944" s="34">
        <f t="shared" si="1357"/>
        <v>20624.555918431775</v>
      </c>
      <c r="CK944" s="34" t="e">
        <f t="shared" si="1358"/>
        <v>#REF!</v>
      </c>
      <c r="CL944" s="54" t="e">
        <f t="shared" si="1359"/>
        <v>#REF!</v>
      </c>
      <c r="CM944" t="e">
        <f>IFERROR(VLOOKUP(AO944,'Model Failure data- Lines'!#REF!,4,FALSE),'Model Failure data- Lines'!#REF!)</f>
        <v>#REF!</v>
      </c>
      <c r="CN944" s="14" t="e">
        <f t="shared" si="1360"/>
        <v>#REF!</v>
      </c>
      <c r="CO944" s="34">
        <f t="shared" si="1361"/>
        <v>17645.031643348011</v>
      </c>
      <c r="CP944" s="34" t="e">
        <f t="shared" si="1362"/>
        <v>#REF!</v>
      </c>
      <c r="CQ944" s="54" t="e">
        <f t="shared" si="1363"/>
        <v>#REF!</v>
      </c>
      <c r="CR944" t="e">
        <f>IFERROR(VLOOKUP(AO944,'Model Failure data- Lines'!#REF!,5,FALSE),'Model Failure data- Lines'!#REF!)</f>
        <v>#REF!</v>
      </c>
      <c r="CS944" s="14" t="e">
        <f t="shared" si="1364"/>
        <v>#REF!</v>
      </c>
      <c r="CT944" s="34">
        <f t="shared" si="1365"/>
        <v>12915.110078928816</v>
      </c>
      <c r="CU944" s="34" t="e">
        <f t="shared" si="1366"/>
        <v>#REF!</v>
      </c>
      <c r="CV944" s="54" t="e">
        <f t="shared" si="1367"/>
        <v>#REF!</v>
      </c>
      <c r="CW944" t="s">
        <v>220</v>
      </c>
      <c r="CZ944">
        <f t="shared" si="1368"/>
        <v>-12714.65194905536</v>
      </c>
      <c r="DA944" s="34">
        <f t="shared" si="1369"/>
        <v>1275.7052000000001</v>
      </c>
      <c r="DB944" s="34">
        <f t="shared" si="1370"/>
        <v>99.630426174026439</v>
      </c>
      <c r="DC944" s="34">
        <f t="shared" si="1371"/>
        <v>369.00219168310406</v>
      </c>
      <c r="DD944" s="9">
        <f t="shared" si="1372"/>
        <v>4720.1092399999998</v>
      </c>
      <c r="DE944" s="59">
        <f t="shared" si="1373"/>
        <v>0.19734173527640855</v>
      </c>
      <c r="DF944" s="59">
        <f t="shared" si="1374"/>
        <v>1.5412056945061045E-2</v>
      </c>
      <c r="DG944" s="59">
        <f t="shared" si="1375"/>
        <v>5.7081787255818729E-2</v>
      </c>
      <c r="DH944" s="59">
        <f t="shared" si="1376"/>
        <v>0.73016442052271158</v>
      </c>
      <c r="DI944" s="14">
        <f t="shared" si="1377"/>
        <v>-2509.1314790621545</v>
      </c>
      <c r="DJ944" s="14">
        <f t="shared" si="1378"/>
        <v>-195.95893987547259</v>
      </c>
      <c r="DK944" s="14">
        <f t="shared" si="1379"/>
        <v>-725.77505758775897</v>
      </c>
      <c r="DL944" s="14">
        <f t="shared" si="1380"/>
        <v>-9283.7864725299714</v>
      </c>
      <c r="DM944">
        <f t="shared" si="1381"/>
        <v>-7405.4924950704162</v>
      </c>
      <c r="DN944" s="34">
        <f t="shared" si="1382"/>
        <v>1549.7107999999998</v>
      </c>
      <c r="DO944" s="34">
        <f t="shared" si="1383"/>
        <v>121.02980175238875</v>
      </c>
      <c r="DP944" s="34">
        <f t="shared" si="1384"/>
        <v>448.25926999041508</v>
      </c>
      <c r="DQ944" s="9">
        <f t="shared" si="1385"/>
        <v>5733.9299599999995</v>
      </c>
      <c r="DR944" s="59">
        <f t="shared" si="1386"/>
        <v>0.19734173527640855</v>
      </c>
      <c r="DS944" s="59">
        <f t="shared" si="1387"/>
        <v>1.5412056945061047E-2</v>
      </c>
      <c r="DT944" s="59">
        <f t="shared" si="1388"/>
        <v>5.7081787255818736E-2</v>
      </c>
      <c r="DU944" s="59">
        <f t="shared" si="1389"/>
        <v>0.73016442052271169</v>
      </c>
      <c r="DV944" s="14">
        <f t="shared" si="1390"/>
        <v>-1461.4127395536163</v>
      </c>
      <c r="DW944" s="14">
        <f t="shared" si="1391"/>
        <v>-114.13387204024748</v>
      </c>
      <c r="DX944" s="14">
        <f t="shared" si="1392"/>
        <v>-422.7187471281718</v>
      </c>
      <c r="DY944" s="14">
        <f t="shared" si="1393"/>
        <v>-5407.2271363483815</v>
      </c>
      <c r="DZ944" s="34" t="e">
        <f t="shared" si="1394"/>
        <v>#REF!</v>
      </c>
      <c r="EA944" s="34" t="e">
        <f t="shared" si="1395"/>
        <v>#REF!</v>
      </c>
      <c r="EB944" s="34" t="e">
        <f t="shared" si="1396"/>
        <v>#REF!</v>
      </c>
      <c r="EC944" s="34" t="e">
        <f t="shared" si="1397"/>
        <v>#REF!</v>
      </c>
      <c r="ED944" s="34" t="e">
        <f t="shared" si="1398"/>
        <v>#REF!</v>
      </c>
      <c r="EE944" s="59" t="e">
        <f t="shared" si="1399"/>
        <v>#REF!</v>
      </c>
      <c r="EF944" s="59" t="e">
        <f t="shared" si="1400"/>
        <v>#REF!</v>
      </c>
      <c r="EG944" s="59" t="e">
        <f t="shared" si="1401"/>
        <v>#REF!</v>
      </c>
      <c r="EH944" s="59" t="e">
        <f t="shared" si="1402"/>
        <v>#REF!</v>
      </c>
      <c r="EI944" s="14" t="e">
        <f t="shared" si="1403"/>
        <v>#REF!</v>
      </c>
      <c r="EJ944" s="14" t="e">
        <f t="shared" si="1404"/>
        <v>#REF!</v>
      </c>
      <c r="EK944" s="14" t="e">
        <f t="shared" si="1405"/>
        <v>#REF!</v>
      </c>
      <c r="EL944" s="14" t="e">
        <f t="shared" si="1406"/>
        <v>#REF!</v>
      </c>
      <c r="EM944" t="e">
        <f t="shared" si="1407"/>
        <v>#REF!</v>
      </c>
      <c r="EN944" s="34" t="e">
        <f t="shared" si="1408"/>
        <v>#REF!</v>
      </c>
      <c r="EO944" s="34" t="e">
        <f t="shared" si="1409"/>
        <v>#REF!</v>
      </c>
      <c r="EP944" s="34" t="e">
        <f t="shared" si="1410"/>
        <v>#REF!</v>
      </c>
      <c r="EQ944" s="34" t="e">
        <f t="shared" si="1411"/>
        <v>#REF!</v>
      </c>
      <c r="ER944" s="59" t="e">
        <f t="shared" si="1412"/>
        <v>#REF!</v>
      </c>
      <c r="ES944" s="59" t="e">
        <f t="shared" si="1413"/>
        <v>#REF!</v>
      </c>
      <c r="ET944" s="59" t="e">
        <f t="shared" si="1414"/>
        <v>#REF!</v>
      </c>
      <c r="EU944" s="59" t="e">
        <f t="shared" si="1415"/>
        <v>#REF!</v>
      </c>
      <c r="EV944" s="14" t="e">
        <f t="shared" si="1416"/>
        <v>#REF!</v>
      </c>
      <c r="EW944" s="14" t="e">
        <f t="shared" si="1417"/>
        <v>#REF!</v>
      </c>
      <c r="EX944" s="14" t="e">
        <f t="shared" si="1418"/>
        <v>#REF!</v>
      </c>
      <c r="EY944" s="14" t="e">
        <f t="shared" si="1419"/>
        <v>#REF!</v>
      </c>
    </row>
    <row r="945" spans="1:155" x14ac:dyDescent="0.2">
      <c r="A945" s="17">
        <v>30189340</v>
      </c>
      <c r="B945" t="s">
        <v>62</v>
      </c>
      <c r="C945" t="s">
        <v>3417</v>
      </c>
      <c r="D945" t="s">
        <v>3418</v>
      </c>
      <c r="E945" t="s">
        <v>227</v>
      </c>
      <c r="F945" t="s">
        <v>66</v>
      </c>
      <c r="G945" t="s">
        <v>42</v>
      </c>
      <c r="H945" t="s">
        <v>3419</v>
      </c>
      <c r="I945" t="s">
        <v>68</v>
      </c>
      <c r="J945" s="19" t="s">
        <v>69</v>
      </c>
      <c r="K945" t="s">
        <v>70</v>
      </c>
      <c r="L945">
        <v>1950</v>
      </c>
      <c r="M945">
        <f t="shared" si="1328"/>
        <v>1950</v>
      </c>
      <c r="N945">
        <v>69</v>
      </c>
      <c r="O945" s="19">
        <f t="shared" si="1329"/>
        <v>69</v>
      </c>
      <c r="P945" t="s">
        <v>54</v>
      </c>
      <c r="Q945" s="19" t="str">
        <f t="shared" si="1331"/>
        <v>60-70</v>
      </c>
      <c r="R945" s="23">
        <v>323.10000000000002</v>
      </c>
      <c r="S945" s="15">
        <f t="shared" si="1332"/>
        <v>0.3231</v>
      </c>
      <c r="T945">
        <v>30467083</v>
      </c>
      <c r="U945" t="s">
        <v>45</v>
      </c>
      <c r="V945" t="s">
        <v>46</v>
      </c>
      <c r="W945" t="s">
        <v>47</v>
      </c>
      <c r="X945" t="s">
        <v>48</v>
      </c>
      <c r="Z945" t="s">
        <v>3420</v>
      </c>
      <c r="AA945" t="s">
        <v>3421</v>
      </c>
      <c r="AB945" t="s">
        <v>231</v>
      </c>
      <c r="AC945">
        <v>1950</v>
      </c>
      <c r="AD945">
        <v>138</v>
      </c>
      <c r="AE945" t="str">
        <f t="shared" si="1333"/>
        <v>&gt;80</v>
      </c>
      <c r="AF945">
        <v>-37.682262780000002</v>
      </c>
      <c r="AG945">
        <v>145.02494665</v>
      </c>
      <c r="AH945" t="s">
        <v>75</v>
      </c>
      <c r="AI945" t="s">
        <v>76</v>
      </c>
      <c r="AJ945" s="33" t="s">
        <v>731</v>
      </c>
      <c r="AL945" t="s">
        <v>48</v>
      </c>
      <c r="AM945" t="s">
        <v>86</v>
      </c>
      <c r="AN945">
        <v>220</v>
      </c>
      <c r="AO945" s="70">
        <v>1</v>
      </c>
      <c r="AP945">
        <v>2</v>
      </c>
      <c r="AQ945">
        <v>0</v>
      </c>
      <c r="AR945">
        <v>2</v>
      </c>
      <c r="AS945" s="82" t="str">
        <f t="shared" si="1334"/>
        <v>Gw-0-2</v>
      </c>
      <c r="AT945" s="14">
        <f t="shared" si="1335"/>
        <v>40000</v>
      </c>
      <c r="AU945" s="81">
        <f>VLOOKUP(C945,Bushfire_Vlookup!$F$2:$H$12575,3,FALSE)</f>
        <v>664.81941700000004</v>
      </c>
      <c r="AV945" s="14">
        <f>VLOOKUP(AS945,Safety_collateral_Vlookup!$J$3:$L$20,2,FALSE)</f>
        <v>93570.139925214826</v>
      </c>
      <c r="AW945" s="14">
        <f>VLOOKUP(AS945,Safety_collateral_Vlookup!$J$3:$L$20,3,FALSE)</f>
        <v>550000</v>
      </c>
      <c r="AX945" s="48">
        <f t="shared" si="1336"/>
        <v>730078.70161814324</v>
      </c>
      <c r="AY945" s="49">
        <f t="shared" si="1420"/>
        <v>24555.599999999999</v>
      </c>
      <c r="AZ945" s="14">
        <v>76000</v>
      </c>
      <c r="BA945">
        <f t="shared" si="1337"/>
        <v>29.731658017647433</v>
      </c>
      <c r="BB945" t="e">
        <f>IF(BA945&lt;=#REF!,#REF!,IF(BA945&lt;=#REF!,#REF!,IF(BA945&lt;=#REF!,#REF!,IF(BA945&lt;=#REF!,#REF!,#REF!))))</f>
        <v>#REF!</v>
      </c>
      <c r="BC945" s="51">
        <v>5</v>
      </c>
      <c r="BD945" s="21">
        <v>70</v>
      </c>
      <c r="BE945" s="21">
        <v>6.4399999999999999E-2</v>
      </c>
      <c r="BF945" s="26">
        <f t="shared" si="1338"/>
        <v>1601.6683005048571</v>
      </c>
      <c r="BG945" s="21">
        <v>7</v>
      </c>
      <c r="BH945" s="21">
        <f t="shared" si="1339"/>
        <v>3.5</v>
      </c>
      <c r="BI945" s="28">
        <f t="shared" si="1340"/>
        <v>1.5624999999999999E-9</v>
      </c>
      <c r="BJ945" s="27">
        <f t="shared" si="1341"/>
        <v>1.5624999999999999E-9</v>
      </c>
      <c r="BK945" s="28">
        <f t="shared" si="1342"/>
        <v>2.395510043365789E-8</v>
      </c>
      <c r="BL945" s="35">
        <f t="shared" si="1343"/>
        <v>7.1222485387191399E-7</v>
      </c>
      <c r="BM945" s="21" t="str">
        <f t="shared" si="1344"/>
        <v>Cr1</v>
      </c>
      <c r="BN945" s="51">
        <v>5</v>
      </c>
      <c r="BO945" s="21">
        <v>2</v>
      </c>
      <c r="BP945" s="50" t="s">
        <v>5497</v>
      </c>
      <c r="BQ945" s="14">
        <v>40000</v>
      </c>
      <c r="BR945">
        <f>IFERROR(VLOOKUP(AO945,'Model Failure data- Lines'!$A$37:$E$41,3,FALSE),'Model Failure data- Lines'!$C$37)</f>
        <v>2.649E-2</v>
      </c>
      <c r="BS945" s="14">
        <f t="shared" si="1345"/>
        <v>19339.784805864616</v>
      </c>
      <c r="BT945" s="34">
        <f t="shared" si="1421"/>
        <v>21902.377771066243</v>
      </c>
      <c r="BU945" s="34">
        <f t="shared" si="1346"/>
        <v>0.88299932582722152</v>
      </c>
      <c r="BV945" s="54">
        <f t="shared" si="1347"/>
        <v>-2562.5929652016275</v>
      </c>
      <c r="BW945">
        <f>IFERROR(VLOOKUP(AO945,'Model Failure data- Lines'!$A$37:$E$41,4,FALSE),'Model Failure data- Lines'!$D$37)</f>
        <v>2.989E-2</v>
      </c>
      <c r="BX945" s="14">
        <f t="shared" si="1348"/>
        <v>21822.052391366302</v>
      </c>
      <c r="BY945" s="34">
        <f t="shared" si="1349"/>
        <v>19535.835085540435</v>
      </c>
      <c r="BZ945" s="71">
        <f t="shared" si="1350"/>
        <v>1.1170268532578893</v>
      </c>
      <c r="CA945" s="71">
        <f t="shared" si="1351"/>
        <v>2286.2173058258668</v>
      </c>
      <c r="CB945" s="57">
        <v>2</v>
      </c>
      <c r="CC945">
        <f>IFERROR(VLOOKUP(AO945,'Model Failure data- Lines'!$A$37:$E$41,5,FALSE),'Model Failure data- Lines'!$E$37)</f>
        <v>3.6309999999999995E-2</v>
      </c>
      <c r="CD945" s="14">
        <f t="shared" si="1352"/>
        <v>26509.157655754778</v>
      </c>
      <c r="CE945" s="34">
        <f t="shared" si="1353"/>
        <v>15542.23283036996</v>
      </c>
      <c r="CF945" s="34">
        <f t="shared" si="1354"/>
        <v>1.7056209326600191</v>
      </c>
      <c r="CG945" s="54">
        <f t="shared" si="1355"/>
        <v>10966.924825384818</v>
      </c>
      <c r="CH945" t="e">
        <f>IFERROR(VLOOKUP(AO945,'Model Failure data- Lines'!#REF!,3,FALSE),'Model Failure data- Lines'!#REF!)</f>
        <v>#REF!</v>
      </c>
      <c r="CI945" s="14" t="e">
        <f t="shared" si="1356"/>
        <v>#REF!</v>
      </c>
      <c r="CJ945" s="34">
        <f t="shared" si="1357"/>
        <v>21008.177860168056</v>
      </c>
      <c r="CK945" s="34" t="e">
        <f t="shared" si="1358"/>
        <v>#REF!</v>
      </c>
      <c r="CL945" s="54" t="e">
        <f t="shared" si="1359"/>
        <v>#REF!</v>
      </c>
      <c r="CM945" t="e">
        <f>IFERROR(VLOOKUP(AO945,'Model Failure data- Lines'!#REF!,4,FALSE),'Model Failure data- Lines'!#REF!)</f>
        <v>#REF!</v>
      </c>
      <c r="CN945" s="14" t="e">
        <f t="shared" si="1360"/>
        <v>#REF!</v>
      </c>
      <c r="CO945" s="34">
        <f t="shared" si="1361"/>
        <v>17973.233682111422</v>
      </c>
      <c r="CP945" s="34" t="e">
        <f t="shared" si="1362"/>
        <v>#REF!</v>
      </c>
      <c r="CQ945" s="54" t="e">
        <f t="shared" si="1363"/>
        <v>#REF!</v>
      </c>
      <c r="CR945" t="e">
        <f>IFERROR(VLOOKUP(AO945,'Model Failure data- Lines'!#REF!,5,FALSE),'Model Failure data- Lines'!#REF!)</f>
        <v>#REF!</v>
      </c>
      <c r="CS945" s="14" t="e">
        <f t="shared" si="1364"/>
        <v>#REF!</v>
      </c>
      <c r="CT945" s="34">
        <f t="shared" si="1365"/>
        <v>13155.334383675599</v>
      </c>
      <c r="CU945" s="34" t="e">
        <f t="shared" si="1366"/>
        <v>#REF!</v>
      </c>
      <c r="CV945" s="54" t="e">
        <f t="shared" si="1367"/>
        <v>#REF!</v>
      </c>
      <c r="CW945" t="s">
        <v>231</v>
      </c>
      <c r="CZ945">
        <f t="shared" si="1368"/>
        <v>2286.2173058258659</v>
      </c>
      <c r="DA945" s="34">
        <f t="shared" si="1369"/>
        <v>1275.7052000000001</v>
      </c>
      <c r="DB945" s="34">
        <f t="shared" si="1370"/>
        <v>21.202839683196711</v>
      </c>
      <c r="DC945" s="34">
        <f t="shared" si="1371"/>
        <v>2984.1978516831041</v>
      </c>
      <c r="DD945" s="9">
        <f t="shared" si="1372"/>
        <v>17540.946499999998</v>
      </c>
      <c r="DE945" s="59">
        <f t="shared" si="1373"/>
        <v>5.8459450885780175E-2</v>
      </c>
      <c r="DF945" s="59">
        <f t="shared" si="1374"/>
        <v>9.7162445140061267E-4</v>
      </c>
      <c r="DG945" s="59">
        <f t="shared" si="1375"/>
        <v>0.13675147498334186</v>
      </c>
      <c r="DH945" s="59">
        <f t="shared" si="1376"/>
        <v>0.80381744967947721</v>
      </c>
      <c r="DI945" s="14">
        <f t="shared" si="1377"/>
        <v>133.65100830414787</v>
      </c>
      <c r="DJ945" s="14">
        <f t="shared" si="1378"/>
        <v>2.2213446355556439</v>
      </c>
      <c r="DK945" s="14">
        <f t="shared" si="1379"/>
        <v>312.64358870412917</v>
      </c>
      <c r="DL945" s="14">
        <f t="shared" si="1380"/>
        <v>1837.7013641820331</v>
      </c>
      <c r="DM945">
        <f t="shared" si="1381"/>
        <v>10966.92482538482</v>
      </c>
      <c r="DN945" s="34">
        <f t="shared" si="1382"/>
        <v>1549.7107999999998</v>
      </c>
      <c r="DO945" s="34">
        <f t="shared" si="1383"/>
        <v>25.756945764365089</v>
      </c>
      <c r="DP945" s="34">
        <f t="shared" si="1384"/>
        <v>3625.1664099904146</v>
      </c>
      <c r="DQ945" s="9">
        <f t="shared" si="1385"/>
        <v>21308.523499999999</v>
      </c>
      <c r="DR945" s="59">
        <f t="shared" si="1386"/>
        <v>5.8459450885780168E-2</v>
      </c>
      <c r="DS945" s="59">
        <f t="shared" si="1387"/>
        <v>9.7162445140061267E-4</v>
      </c>
      <c r="DT945" s="59">
        <f t="shared" si="1388"/>
        <v>0.13675147498334186</v>
      </c>
      <c r="DU945" s="59">
        <f t="shared" si="1389"/>
        <v>0.80381744967947744</v>
      </c>
      <c r="DV945" s="14">
        <f t="shared" si="1390"/>
        <v>641.12040319762707</v>
      </c>
      <c r="DW945" s="14">
        <f t="shared" si="1391"/>
        <v>10.655732317016284</v>
      </c>
      <c r="DX945" s="14">
        <f t="shared" si="1392"/>
        <v>1499.7431459028032</v>
      </c>
      <c r="DY945" s="14">
        <f t="shared" si="1393"/>
        <v>8815.4055439673739</v>
      </c>
      <c r="DZ945" s="34" t="e">
        <f t="shared" si="1394"/>
        <v>#REF!</v>
      </c>
      <c r="EA945" s="34" t="e">
        <f t="shared" si="1395"/>
        <v>#REF!</v>
      </c>
      <c r="EB945" s="34" t="e">
        <f t="shared" si="1396"/>
        <v>#REF!</v>
      </c>
      <c r="EC945" s="34" t="e">
        <f t="shared" si="1397"/>
        <v>#REF!</v>
      </c>
      <c r="ED945" s="34" t="e">
        <f t="shared" si="1398"/>
        <v>#REF!</v>
      </c>
      <c r="EE945" s="59" t="e">
        <f t="shared" si="1399"/>
        <v>#REF!</v>
      </c>
      <c r="EF945" s="59" t="e">
        <f t="shared" si="1400"/>
        <v>#REF!</v>
      </c>
      <c r="EG945" s="59" t="e">
        <f t="shared" si="1401"/>
        <v>#REF!</v>
      </c>
      <c r="EH945" s="59" t="e">
        <f t="shared" si="1402"/>
        <v>#REF!</v>
      </c>
      <c r="EI945" s="14" t="e">
        <f t="shared" si="1403"/>
        <v>#REF!</v>
      </c>
      <c r="EJ945" s="14" t="e">
        <f t="shared" si="1404"/>
        <v>#REF!</v>
      </c>
      <c r="EK945" s="14" t="e">
        <f t="shared" si="1405"/>
        <v>#REF!</v>
      </c>
      <c r="EL945" s="14" t="e">
        <f t="shared" si="1406"/>
        <v>#REF!</v>
      </c>
      <c r="EM945" t="e">
        <f t="shared" si="1407"/>
        <v>#REF!</v>
      </c>
      <c r="EN945" s="34" t="e">
        <f t="shared" si="1408"/>
        <v>#REF!</v>
      </c>
      <c r="EO945" s="34" t="e">
        <f t="shared" si="1409"/>
        <v>#REF!</v>
      </c>
      <c r="EP945" s="34" t="e">
        <f t="shared" si="1410"/>
        <v>#REF!</v>
      </c>
      <c r="EQ945" s="34" t="e">
        <f t="shared" si="1411"/>
        <v>#REF!</v>
      </c>
      <c r="ER945" s="59" t="e">
        <f t="shared" si="1412"/>
        <v>#REF!</v>
      </c>
      <c r="ES945" s="59" t="e">
        <f t="shared" si="1413"/>
        <v>#REF!</v>
      </c>
      <c r="ET945" s="59" t="e">
        <f t="shared" si="1414"/>
        <v>#REF!</v>
      </c>
      <c r="EU945" s="59" t="e">
        <f t="shared" si="1415"/>
        <v>#REF!</v>
      </c>
      <c r="EV945" s="14" t="e">
        <f t="shared" si="1416"/>
        <v>#REF!</v>
      </c>
      <c r="EW945" s="14" t="e">
        <f t="shared" si="1417"/>
        <v>#REF!</v>
      </c>
      <c r="EX945" s="14" t="e">
        <f t="shared" si="1418"/>
        <v>#REF!</v>
      </c>
      <c r="EY945" s="14" t="e">
        <f t="shared" si="1419"/>
        <v>#REF!</v>
      </c>
    </row>
    <row r="946" spans="1:155" x14ac:dyDescent="0.2">
      <c r="A946" s="17">
        <v>30226208</v>
      </c>
      <c r="B946" t="s">
        <v>117</v>
      </c>
      <c r="C946" t="s">
        <v>3897</v>
      </c>
      <c r="D946" t="s">
        <v>3898</v>
      </c>
      <c r="E946" t="s">
        <v>3899</v>
      </c>
      <c r="F946" t="s">
        <v>41</v>
      </c>
      <c r="G946" t="s">
        <v>42</v>
      </c>
      <c r="H946" t="s">
        <v>3900</v>
      </c>
      <c r="I946" t="s">
        <v>118</v>
      </c>
      <c r="J946" s="19" t="s">
        <v>101</v>
      </c>
      <c r="K946" t="s">
        <v>119</v>
      </c>
      <c r="L946">
        <v>1981</v>
      </c>
      <c r="M946">
        <f t="shared" si="1328"/>
        <v>1981</v>
      </c>
      <c r="N946">
        <v>38</v>
      </c>
      <c r="O946" s="19">
        <f t="shared" si="1329"/>
        <v>38</v>
      </c>
      <c r="P946" t="s">
        <v>44</v>
      </c>
      <c r="Q946" s="19" t="str">
        <f t="shared" si="1331"/>
        <v>30-40</v>
      </c>
      <c r="R946" s="23">
        <v>427.4</v>
      </c>
      <c r="S946" s="15">
        <f t="shared" si="1332"/>
        <v>0.4274</v>
      </c>
      <c r="T946">
        <v>30297805</v>
      </c>
      <c r="U946" t="s">
        <v>45</v>
      </c>
      <c r="V946" t="s">
        <v>55</v>
      </c>
      <c r="W946" t="s">
        <v>47</v>
      </c>
      <c r="X946" t="s">
        <v>88</v>
      </c>
      <c r="Y946">
        <v>0</v>
      </c>
      <c r="Z946" t="s">
        <v>3901</v>
      </c>
      <c r="AA946" t="s">
        <v>3902</v>
      </c>
      <c r="AB946" t="s">
        <v>399</v>
      </c>
      <c r="AC946">
        <v>1981</v>
      </c>
      <c r="AD946">
        <v>114</v>
      </c>
      <c r="AE946" t="str">
        <f t="shared" si="1333"/>
        <v>&gt;80</v>
      </c>
      <c r="AF946">
        <v>-37.677614519999999</v>
      </c>
      <c r="AG946">
        <v>144.75343285</v>
      </c>
      <c r="AH946" t="s">
        <v>75</v>
      </c>
      <c r="AI946" t="s">
        <v>76</v>
      </c>
      <c r="AJ946" s="33" t="s">
        <v>105</v>
      </c>
      <c r="AL946" t="s">
        <v>78</v>
      </c>
      <c r="AM946" t="s">
        <v>109</v>
      </c>
      <c r="AN946">
        <v>500</v>
      </c>
      <c r="AO946" s="70">
        <v>1</v>
      </c>
      <c r="AP946">
        <v>2</v>
      </c>
      <c r="AQ946">
        <v>4</v>
      </c>
      <c r="AR946">
        <v>0</v>
      </c>
      <c r="AS946" s="82" t="str">
        <f t="shared" si="1334"/>
        <v>Gw-4-0</v>
      </c>
      <c r="AT946" s="14">
        <f t="shared" si="1335"/>
        <v>8704</v>
      </c>
      <c r="AU946" s="81">
        <f>VLOOKUP(C946,Bushfire_Vlookup!$F$2:$H$12575,3,FALSE)</f>
        <v>1</v>
      </c>
      <c r="AV946" s="14">
        <f>VLOOKUP(AS946,Safety_collateral_Vlookup!$J$3:$L$20,2,FALSE)</f>
        <v>2460565.8044019579</v>
      </c>
      <c r="AW946" s="14">
        <f>VLOOKUP(AS946,Safety_collateral_Vlookup!$J$3:$L$20,3,FALSE)</f>
        <v>25000</v>
      </c>
      <c r="AX946" s="48">
        <f t="shared" si="1336"/>
        <v>2661386.9482968887</v>
      </c>
      <c r="AY946" s="48">
        <f>AZ946</f>
        <v>110000</v>
      </c>
      <c r="AZ946" s="14">
        <v>110000</v>
      </c>
      <c r="BA946">
        <f t="shared" si="1337"/>
        <v>24.194426802698988</v>
      </c>
      <c r="BB946" t="e">
        <f>IF(BA946&lt;=#REF!,#REF!,IF(BA946&lt;=#REF!,#REF!,IF(BA946&lt;=#REF!,#REF!,IF(BA946&lt;=#REF!,#REF!,#REF!))))</f>
        <v>#REF!</v>
      </c>
      <c r="BC946" s="51">
        <v>5</v>
      </c>
      <c r="BD946" s="21">
        <v>70</v>
      </c>
      <c r="BE946" s="21">
        <v>6.4399999999999999E-2</v>
      </c>
      <c r="BF946" s="26">
        <f t="shared" si="1338"/>
        <v>7174.8812106213763</v>
      </c>
      <c r="BG946" s="21">
        <v>7</v>
      </c>
      <c r="BH946" s="21">
        <f t="shared" si="1339"/>
        <v>3.5</v>
      </c>
      <c r="BI946" s="28">
        <f t="shared" si="1340"/>
        <v>1.5624999999999999E-9</v>
      </c>
      <c r="BJ946" s="27">
        <f t="shared" si="1341"/>
        <v>1.5624999999999999E-9</v>
      </c>
      <c r="BK946" s="28">
        <f t="shared" si="1342"/>
        <v>2.395510043365789E-8</v>
      </c>
      <c r="BL946" s="35">
        <f t="shared" si="1343"/>
        <v>5.7957992399343872E-7</v>
      </c>
      <c r="BM946" s="21" t="str">
        <f t="shared" si="1344"/>
        <v>Cr1</v>
      </c>
      <c r="BN946" s="51">
        <v>5</v>
      </c>
      <c r="BO946" s="21">
        <v>0</v>
      </c>
      <c r="BP946" s="50" t="s">
        <v>5497</v>
      </c>
      <c r="BQ946" s="14">
        <v>8704</v>
      </c>
      <c r="BR946">
        <f>IFERROR(VLOOKUP(AO946,'Model Failure data- Lines'!$A$37:$E$41,3,FALSE),'Model Failure data- Lines'!$C$37)</f>
        <v>2.649E-2</v>
      </c>
      <c r="BS946" s="14">
        <f t="shared" si="1345"/>
        <v>70500.140260384578</v>
      </c>
      <c r="BT946" s="34">
        <f t="shared" si="1421"/>
        <v>98114.546368945856</v>
      </c>
      <c r="BU946" s="34">
        <f t="shared" si="1346"/>
        <v>0.7185493167881426</v>
      </c>
      <c r="BV946" s="54">
        <f t="shared" si="1347"/>
        <v>-27614.406108561278</v>
      </c>
      <c r="BW946">
        <f>IFERROR(VLOOKUP(AO946,'Model Failure data- Lines'!$A$37:$E$41,4,FALSE),'Model Failure data- Lines'!$D$37)</f>
        <v>2.989E-2</v>
      </c>
      <c r="BX946" s="14">
        <f t="shared" si="1348"/>
        <v>79548.855884593999</v>
      </c>
      <c r="BY946" s="34">
        <f t="shared" si="1349"/>
        <v>87513.310992582061</v>
      </c>
      <c r="BZ946" s="71">
        <f t="shared" si="1350"/>
        <v>0.90899150063396461</v>
      </c>
      <c r="CA946" s="71">
        <f t="shared" si="1351"/>
        <v>-7964.4551079880621</v>
      </c>
      <c r="CB946" s="56">
        <v>2</v>
      </c>
      <c r="CC946">
        <f>IFERROR(VLOOKUP(AO946,'Model Failure data- Lines'!$A$37:$E$41,5,FALSE),'Model Failure data- Lines'!$E$37)</f>
        <v>3.6309999999999995E-2</v>
      </c>
      <c r="CD946" s="14">
        <f t="shared" si="1352"/>
        <v>96634.960092660011</v>
      </c>
      <c r="CE946" s="34">
        <f t="shared" si="1353"/>
        <v>69623.450917130744</v>
      </c>
      <c r="CF946" s="34">
        <f t="shared" si="1354"/>
        <v>1.3879656756410954</v>
      </c>
      <c r="CG946" s="54">
        <f t="shared" si="1355"/>
        <v>27011.509175529267</v>
      </c>
      <c r="CH946" t="e">
        <f>IFERROR(VLOOKUP(AO946,'Model Failure data- Lines'!#REF!,3,FALSE),'Model Failure data- Lines'!#REF!)</f>
        <v>#REF!</v>
      </c>
      <c r="CI946" s="14" t="e">
        <f t="shared" si="1356"/>
        <v>#REF!</v>
      </c>
      <c r="CJ946" s="34">
        <f t="shared" si="1357"/>
        <v>94108.861710505385</v>
      </c>
      <c r="CK946" s="34" t="e">
        <f t="shared" si="1358"/>
        <v>#REF!</v>
      </c>
      <c r="CL946" s="54" t="e">
        <f t="shared" si="1359"/>
        <v>#REF!</v>
      </c>
      <c r="CM946" t="e">
        <f>IFERROR(VLOOKUP(AO946,'Model Failure data- Lines'!#REF!,4,FALSE),'Model Failure data- Lines'!#REF!)</f>
        <v>#REF!</v>
      </c>
      <c r="CN946" s="14" t="e">
        <f t="shared" si="1360"/>
        <v>#REF!</v>
      </c>
      <c r="CO946" s="34">
        <f t="shared" si="1361"/>
        <v>80513.4350222457</v>
      </c>
      <c r="CP946" s="34" t="e">
        <f t="shared" si="1362"/>
        <v>#REF!</v>
      </c>
      <c r="CQ946" s="54" t="e">
        <f t="shared" si="1363"/>
        <v>#REF!</v>
      </c>
      <c r="CR946" t="e">
        <f>IFERROR(VLOOKUP(AO946,'Model Failure data- Lines'!#REF!,5,FALSE),'Model Failure data- Lines'!#REF!)</f>
        <v>#REF!</v>
      </c>
      <c r="CS946" s="14" t="e">
        <f t="shared" si="1364"/>
        <v>#REF!</v>
      </c>
      <c r="CT946" s="34">
        <f t="shared" si="1365"/>
        <v>58931.029264376193</v>
      </c>
      <c r="CU946" s="34" t="e">
        <f t="shared" si="1366"/>
        <v>#REF!</v>
      </c>
      <c r="CV946" s="54" t="e">
        <f t="shared" si="1367"/>
        <v>#REF!</v>
      </c>
      <c r="CW946" t="s">
        <v>399</v>
      </c>
      <c r="CZ946">
        <f t="shared" si="1368"/>
        <v>-7964.455107988063</v>
      </c>
      <c r="DA946" s="34">
        <f t="shared" si="1369"/>
        <v>277.59345151999997</v>
      </c>
      <c r="DB946" s="34">
        <f t="shared" si="1370"/>
        <v>3.1892629999999998E-2</v>
      </c>
      <c r="DC946" s="34">
        <f t="shared" si="1371"/>
        <v>78473.914790444003</v>
      </c>
      <c r="DD946" s="9">
        <f t="shared" si="1372"/>
        <v>797.31574999999998</v>
      </c>
      <c r="DE946" s="59">
        <f t="shared" si="1373"/>
        <v>3.4895970335855038E-3</v>
      </c>
      <c r="DF946" s="59">
        <f t="shared" si="1374"/>
        <v>4.0091877683656984E-7</v>
      </c>
      <c r="DG946" s="59">
        <f t="shared" si="1375"/>
        <v>0.98648703262672344</v>
      </c>
      <c r="DH946" s="59">
        <f t="shared" si="1376"/>
        <v>1.0022969420914248E-2</v>
      </c>
      <c r="DI946" s="14">
        <f t="shared" si="1377"/>
        <v>-27.792738918960055</v>
      </c>
      <c r="DJ946" s="14">
        <f t="shared" si="1378"/>
        <v>-3.193099600064345E-3</v>
      </c>
      <c r="DK946" s="14">
        <f t="shared" si="1379"/>
        <v>-7856.8316859678944</v>
      </c>
      <c r="DL946" s="14">
        <f t="shared" si="1380"/>
        <v>-79.827490001608624</v>
      </c>
      <c r="DM946">
        <f t="shared" si="1381"/>
        <v>27011.509175529271</v>
      </c>
      <c r="DN946" s="34">
        <f t="shared" si="1382"/>
        <v>337.21707007999993</v>
      </c>
      <c r="DO946" s="34">
        <f t="shared" si="1383"/>
        <v>3.8742769999999996E-2</v>
      </c>
      <c r="DP946" s="34">
        <f t="shared" si="1384"/>
        <v>95329.13502981003</v>
      </c>
      <c r="DQ946" s="9">
        <f t="shared" si="1385"/>
        <v>968.5692499999999</v>
      </c>
      <c r="DR946" s="59">
        <f t="shared" si="1386"/>
        <v>3.4895970335855038E-3</v>
      </c>
      <c r="DS946" s="59">
        <f t="shared" si="1387"/>
        <v>4.0091877683656989E-7</v>
      </c>
      <c r="DT946" s="59">
        <f t="shared" si="1388"/>
        <v>0.98648703262672366</v>
      </c>
      <c r="DU946" s="59">
        <f t="shared" si="1389"/>
        <v>1.0022969420914248E-2</v>
      </c>
      <c r="DV946" s="14">
        <f t="shared" si="1390"/>
        <v>94.259282291594559</v>
      </c>
      <c r="DW946" s="14">
        <f t="shared" si="1391"/>
        <v>1.082942121916298E-2</v>
      </c>
      <c r="DX946" s="14">
        <f t="shared" si="1392"/>
        <v>26646.503533337389</v>
      </c>
      <c r="DY946" s="14">
        <f t="shared" si="1393"/>
        <v>270.7355304790745</v>
      </c>
      <c r="DZ946" s="34" t="e">
        <f t="shared" si="1394"/>
        <v>#REF!</v>
      </c>
      <c r="EA946" s="34" t="e">
        <f t="shared" si="1395"/>
        <v>#REF!</v>
      </c>
      <c r="EB946" s="34" t="e">
        <f t="shared" si="1396"/>
        <v>#REF!</v>
      </c>
      <c r="EC946" s="34" t="e">
        <f t="shared" si="1397"/>
        <v>#REF!</v>
      </c>
      <c r="ED946" s="34" t="e">
        <f t="shared" si="1398"/>
        <v>#REF!</v>
      </c>
      <c r="EE946" s="59" t="e">
        <f t="shared" si="1399"/>
        <v>#REF!</v>
      </c>
      <c r="EF946" s="59" t="e">
        <f t="shared" si="1400"/>
        <v>#REF!</v>
      </c>
      <c r="EG946" s="59" t="e">
        <f t="shared" si="1401"/>
        <v>#REF!</v>
      </c>
      <c r="EH946" s="59" t="e">
        <f t="shared" si="1402"/>
        <v>#REF!</v>
      </c>
      <c r="EI946" s="14" t="e">
        <f t="shared" si="1403"/>
        <v>#REF!</v>
      </c>
      <c r="EJ946" s="14" t="e">
        <f t="shared" si="1404"/>
        <v>#REF!</v>
      </c>
      <c r="EK946" s="14" t="e">
        <f t="shared" si="1405"/>
        <v>#REF!</v>
      </c>
      <c r="EL946" s="14" t="e">
        <f t="shared" si="1406"/>
        <v>#REF!</v>
      </c>
      <c r="EM946" t="e">
        <f t="shared" si="1407"/>
        <v>#REF!</v>
      </c>
      <c r="EN946" s="34" t="e">
        <f t="shared" si="1408"/>
        <v>#REF!</v>
      </c>
      <c r="EO946" s="34" t="e">
        <f t="shared" si="1409"/>
        <v>#REF!</v>
      </c>
      <c r="EP946" s="34" t="e">
        <f t="shared" si="1410"/>
        <v>#REF!</v>
      </c>
      <c r="EQ946" s="34" t="e">
        <f t="shared" si="1411"/>
        <v>#REF!</v>
      </c>
      <c r="ER946" s="59" t="e">
        <f t="shared" si="1412"/>
        <v>#REF!</v>
      </c>
      <c r="ES946" s="59" t="e">
        <f t="shared" si="1413"/>
        <v>#REF!</v>
      </c>
      <c r="ET946" s="59" t="e">
        <f t="shared" si="1414"/>
        <v>#REF!</v>
      </c>
      <c r="EU946" s="59" t="e">
        <f t="shared" si="1415"/>
        <v>#REF!</v>
      </c>
      <c r="EV946" s="14" t="e">
        <f t="shared" si="1416"/>
        <v>#REF!</v>
      </c>
      <c r="EW946" s="14" t="e">
        <f t="shared" si="1417"/>
        <v>#REF!</v>
      </c>
      <c r="EX946" s="14" t="e">
        <f t="shared" si="1418"/>
        <v>#REF!</v>
      </c>
      <c r="EY946" s="14" t="e">
        <f t="shared" si="1419"/>
        <v>#REF!</v>
      </c>
    </row>
    <row r="947" spans="1:155" x14ac:dyDescent="0.2">
      <c r="A947" s="17">
        <v>30396238</v>
      </c>
      <c r="B947" t="s">
        <v>117</v>
      </c>
      <c r="C947" t="s">
        <v>3897</v>
      </c>
      <c r="D947" t="s">
        <v>3898</v>
      </c>
      <c r="E947" t="s">
        <v>3899</v>
      </c>
      <c r="F947" t="s">
        <v>41</v>
      </c>
      <c r="G947" t="s">
        <v>42</v>
      </c>
      <c r="H947" t="s">
        <v>5207</v>
      </c>
      <c r="I947" t="s">
        <v>118</v>
      </c>
      <c r="J947" s="19" t="s">
        <v>101</v>
      </c>
      <c r="K947" t="s">
        <v>119</v>
      </c>
      <c r="L947">
        <v>1981</v>
      </c>
      <c r="M947">
        <f t="shared" si="1328"/>
        <v>1981</v>
      </c>
      <c r="N947">
        <v>38</v>
      </c>
      <c r="O947" s="19">
        <f t="shared" si="1329"/>
        <v>38</v>
      </c>
      <c r="P947" t="s">
        <v>44</v>
      </c>
      <c r="Q947" s="19" t="str">
        <f t="shared" si="1331"/>
        <v>30-40</v>
      </c>
      <c r="R947" s="23">
        <v>427.4</v>
      </c>
      <c r="S947" s="15">
        <f t="shared" si="1332"/>
        <v>0.4274</v>
      </c>
      <c r="T947">
        <v>30297805</v>
      </c>
      <c r="U947" t="s">
        <v>45</v>
      </c>
      <c r="V947" t="s">
        <v>55</v>
      </c>
      <c r="W947" t="s">
        <v>47</v>
      </c>
      <c r="X947" t="s">
        <v>88</v>
      </c>
      <c r="Y947">
        <v>0</v>
      </c>
      <c r="Z947" t="s">
        <v>3901</v>
      </c>
      <c r="AA947" t="s">
        <v>3902</v>
      </c>
      <c r="AB947" t="s">
        <v>399</v>
      </c>
      <c r="AC947">
        <v>1981</v>
      </c>
      <c r="AD947">
        <v>114</v>
      </c>
      <c r="AE947" t="str">
        <f t="shared" si="1333"/>
        <v>&gt;80</v>
      </c>
      <c r="AF947">
        <v>-37.677614519999999</v>
      </c>
      <c r="AG947">
        <v>144.75343285</v>
      </c>
      <c r="AH947" t="s">
        <v>75</v>
      </c>
      <c r="AI947" t="s">
        <v>76</v>
      </c>
      <c r="AJ947" s="33" t="s">
        <v>105</v>
      </c>
      <c r="AL947" t="s">
        <v>48</v>
      </c>
      <c r="AM947" t="s">
        <v>106</v>
      </c>
      <c r="AN947">
        <v>500</v>
      </c>
      <c r="AO947" s="69">
        <v>1</v>
      </c>
      <c r="AP947">
        <v>2</v>
      </c>
      <c r="AQ947">
        <v>4</v>
      </c>
      <c r="AR947">
        <v>0</v>
      </c>
      <c r="AS947" s="82" t="str">
        <f t="shared" si="1334"/>
        <v>Gw-4-0</v>
      </c>
      <c r="AT947" s="14">
        <f t="shared" si="1335"/>
        <v>8704</v>
      </c>
      <c r="AU947" s="81">
        <f>VLOOKUP(C947,Bushfire_Vlookup!$F$2:$H$12575,3,FALSE)</f>
        <v>1</v>
      </c>
      <c r="AV947" s="14">
        <f>VLOOKUP(AS947,Safety_collateral_Vlookup!$J$3:$L$20,2,FALSE)</f>
        <v>2460565.8044019579</v>
      </c>
      <c r="AW947" s="14">
        <f>VLOOKUP(AS947,Safety_collateral_Vlookup!$J$3:$L$20,3,FALSE)</f>
        <v>25000</v>
      </c>
      <c r="AX947" s="48">
        <f t="shared" si="1336"/>
        <v>2661386.9482968887</v>
      </c>
      <c r="AY947" s="48">
        <f>AZ947</f>
        <v>110000</v>
      </c>
      <c r="AZ947" s="14">
        <v>110000</v>
      </c>
      <c r="BA947" s="16">
        <f t="shared" si="1337"/>
        <v>24.194426802698988</v>
      </c>
      <c r="BB947" t="e">
        <f>IF(BA947&lt;=#REF!,#REF!,IF(BA947&lt;=#REF!,#REF!,IF(BA947&lt;=#REF!,#REF!,IF(BA947&lt;=#REF!,#REF!,#REF!))))</f>
        <v>#REF!</v>
      </c>
      <c r="BC947" s="51">
        <v>5</v>
      </c>
      <c r="BD947" s="21">
        <v>70</v>
      </c>
      <c r="BE947" s="21">
        <v>6.4399999999999999E-2</v>
      </c>
      <c r="BF947" s="26">
        <f t="shared" si="1338"/>
        <v>7174.8812106213763</v>
      </c>
      <c r="BG947" s="21">
        <v>7</v>
      </c>
      <c r="BH947" s="21">
        <f t="shared" si="1339"/>
        <v>3.5</v>
      </c>
      <c r="BI947" s="28">
        <f t="shared" si="1340"/>
        <v>1.5624999999999999E-9</v>
      </c>
      <c r="BJ947" s="27">
        <f t="shared" si="1341"/>
        <v>1.5624999999999999E-9</v>
      </c>
      <c r="BK947" s="28">
        <f t="shared" si="1342"/>
        <v>2.395510043365789E-8</v>
      </c>
      <c r="BL947" s="35">
        <f t="shared" si="1343"/>
        <v>5.7957992399343872E-7</v>
      </c>
      <c r="BM947" s="21" t="str">
        <f t="shared" si="1344"/>
        <v>Cr1</v>
      </c>
      <c r="BN947" s="51">
        <v>1</v>
      </c>
      <c r="BO947" s="21">
        <v>0</v>
      </c>
      <c r="BP947" s="50" t="s">
        <v>5497</v>
      </c>
      <c r="BQ947" s="14">
        <v>8704</v>
      </c>
      <c r="BR947">
        <f>IFERROR(VLOOKUP(AO947,'Model Failure data- Lines'!$A$37:$E$41,3,FALSE),'Model Failure data- Lines'!$C$37)</f>
        <v>2.649E-2</v>
      </c>
      <c r="BS947" s="14">
        <f t="shared" si="1345"/>
        <v>70500.140260384578</v>
      </c>
      <c r="BT947" s="34">
        <f t="shared" si="1421"/>
        <v>98114.546368945856</v>
      </c>
      <c r="BU947" s="34">
        <f t="shared" si="1346"/>
        <v>0.7185493167881426</v>
      </c>
      <c r="BV947" s="54">
        <f t="shared" si="1347"/>
        <v>-27614.406108561278</v>
      </c>
      <c r="BW947">
        <f>IFERROR(VLOOKUP(AO947,'Model Failure data- Lines'!$A$37:$E$41,4,FALSE),'Model Failure data- Lines'!$D$37)</f>
        <v>2.989E-2</v>
      </c>
      <c r="BX947" s="14">
        <f t="shared" si="1348"/>
        <v>79548.855884593999</v>
      </c>
      <c r="BY947" s="34">
        <f t="shared" si="1349"/>
        <v>87513.310992582061</v>
      </c>
      <c r="BZ947" s="71">
        <f t="shared" si="1350"/>
        <v>0.90899150063396461</v>
      </c>
      <c r="CA947" s="71">
        <f t="shared" si="1351"/>
        <v>-7964.4551079880621</v>
      </c>
      <c r="CB947" s="56">
        <v>2</v>
      </c>
      <c r="CC947">
        <f>IFERROR(VLOOKUP(AO947,'Model Failure data- Lines'!$A$37:$E$41,5,FALSE),'Model Failure data- Lines'!$E$37)</f>
        <v>3.6309999999999995E-2</v>
      </c>
      <c r="CD947" s="14">
        <f t="shared" si="1352"/>
        <v>96634.960092660011</v>
      </c>
      <c r="CE947" s="34">
        <f t="shared" si="1353"/>
        <v>69623.450917130744</v>
      </c>
      <c r="CF947" s="34">
        <f t="shared" si="1354"/>
        <v>1.3879656756410954</v>
      </c>
      <c r="CG947" s="54">
        <f t="shared" si="1355"/>
        <v>27011.509175529267</v>
      </c>
      <c r="CH947" t="e">
        <f>IFERROR(VLOOKUP(AO947,'Model Failure data- Lines'!#REF!,3,FALSE),'Model Failure data- Lines'!#REF!)</f>
        <v>#REF!</v>
      </c>
      <c r="CI947" s="14" t="e">
        <f t="shared" si="1356"/>
        <v>#REF!</v>
      </c>
      <c r="CJ947" s="34">
        <f t="shared" si="1357"/>
        <v>94108.861710505385</v>
      </c>
      <c r="CK947" s="34" t="e">
        <f t="shared" si="1358"/>
        <v>#REF!</v>
      </c>
      <c r="CL947" s="54" t="e">
        <f t="shared" si="1359"/>
        <v>#REF!</v>
      </c>
      <c r="CM947" t="e">
        <f>IFERROR(VLOOKUP(AO947,'Model Failure data- Lines'!#REF!,4,FALSE),'Model Failure data- Lines'!#REF!)</f>
        <v>#REF!</v>
      </c>
      <c r="CN947" s="14" t="e">
        <f t="shared" si="1360"/>
        <v>#REF!</v>
      </c>
      <c r="CO947" s="34">
        <f t="shared" si="1361"/>
        <v>80513.4350222457</v>
      </c>
      <c r="CP947" s="34" t="e">
        <f t="shared" si="1362"/>
        <v>#REF!</v>
      </c>
      <c r="CQ947" s="54" t="e">
        <f t="shared" si="1363"/>
        <v>#REF!</v>
      </c>
      <c r="CR947" t="e">
        <f>IFERROR(VLOOKUP(AO947,'Model Failure data- Lines'!#REF!,5,FALSE),'Model Failure data- Lines'!#REF!)</f>
        <v>#REF!</v>
      </c>
      <c r="CS947" s="14" t="e">
        <f t="shared" si="1364"/>
        <v>#REF!</v>
      </c>
      <c r="CT947" s="34">
        <f t="shared" si="1365"/>
        <v>58931.029264376193</v>
      </c>
      <c r="CU947" s="34" t="e">
        <f t="shared" si="1366"/>
        <v>#REF!</v>
      </c>
      <c r="CV947" s="54" t="e">
        <f t="shared" si="1367"/>
        <v>#REF!</v>
      </c>
      <c r="CW947" t="s">
        <v>399</v>
      </c>
      <c r="CZ947">
        <f t="shared" si="1368"/>
        <v>-7964.455107988063</v>
      </c>
      <c r="DA947" s="34">
        <f t="shared" si="1369"/>
        <v>277.59345151999997</v>
      </c>
      <c r="DB947" s="34">
        <f t="shared" si="1370"/>
        <v>3.1892629999999998E-2</v>
      </c>
      <c r="DC947" s="34">
        <f t="shared" si="1371"/>
        <v>78473.914790444003</v>
      </c>
      <c r="DD947" s="9">
        <f t="shared" si="1372"/>
        <v>797.31574999999998</v>
      </c>
      <c r="DE947" s="59">
        <f t="shared" si="1373"/>
        <v>3.4895970335855038E-3</v>
      </c>
      <c r="DF947" s="59">
        <f t="shared" si="1374"/>
        <v>4.0091877683656984E-7</v>
      </c>
      <c r="DG947" s="59">
        <f t="shared" si="1375"/>
        <v>0.98648703262672344</v>
      </c>
      <c r="DH947" s="59">
        <f t="shared" si="1376"/>
        <v>1.0022969420914248E-2</v>
      </c>
      <c r="DI947" s="14">
        <f t="shared" si="1377"/>
        <v>-27.792738918960055</v>
      </c>
      <c r="DJ947" s="14">
        <f t="shared" si="1378"/>
        <v>-3.193099600064345E-3</v>
      </c>
      <c r="DK947" s="14">
        <f t="shared" si="1379"/>
        <v>-7856.8316859678944</v>
      </c>
      <c r="DL947" s="14">
        <f t="shared" si="1380"/>
        <v>-79.827490001608624</v>
      </c>
      <c r="DM947">
        <f t="shared" si="1381"/>
        <v>27011.509175529271</v>
      </c>
      <c r="DN947" s="34">
        <f t="shared" si="1382"/>
        <v>337.21707007999993</v>
      </c>
      <c r="DO947" s="34">
        <f t="shared" si="1383"/>
        <v>3.8742769999999996E-2</v>
      </c>
      <c r="DP947" s="34">
        <f t="shared" si="1384"/>
        <v>95329.13502981003</v>
      </c>
      <c r="DQ947" s="9">
        <f t="shared" si="1385"/>
        <v>968.5692499999999</v>
      </c>
      <c r="DR947" s="59">
        <f t="shared" si="1386"/>
        <v>3.4895970335855038E-3</v>
      </c>
      <c r="DS947" s="59">
        <f t="shared" si="1387"/>
        <v>4.0091877683656989E-7</v>
      </c>
      <c r="DT947" s="59">
        <f t="shared" si="1388"/>
        <v>0.98648703262672366</v>
      </c>
      <c r="DU947" s="59">
        <f t="shared" si="1389"/>
        <v>1.0022969420914248E-2</v>
      </c>
      <c r="DV947" s="14">
        <f t="shared" si="1390"/>
        <v>94.259282291594559</v>
      </c>
      <c r="DW947" s="14">
        <f t="shared" si="1391"/>
        <v>1.082942121916298E-2</v>
      </c>
      <c r="DX947" s="14">
        <f t="shared" si="1392"/>
        <v>26646.503533337389</v>
      </c>
      <c r="DY947" s="14">
        <f t="shared" si="1393"/>
        <v>270.7355304790745</v>
      </c>
      <c r="DZ947" s="34" t="e">
        <f t="shared" si="1394"/>
        <v>#REF!</v>
      </c>
      <c r="EA947" s="34" t="e">
        <f t="shared" si="1395"/>
        <v>#REF!</v>
      </c>
      <c r="EB947" s="34" t="e">
        <f t="shared" si="1396"/>
        <v>#REF!</v>
      </c>
      <c r="EC947" s="34" t="e">
        <f t="shared" si="1397"/>
        <v>#REF!</v>
      </c>
      <c r="ED947" s="34" t="e">
        <f t="shared" si="1398"/>
        <v>#REF!</v>
      </c>
      <c r="EE947" s="59" t="e">
        <f t="shared" si="1399"/>
        <v>#REF!</v>
      </c>
      <c r="EF947" s="59" t="e">
        <f t="shared" si="1400"/>
        <v>#REF!</v>
      </c>
      <c r="EG947" s="59" t="e">
        <f t="shared" si="1401"/>
        <v>#REF!</v>
      </c>
      <c r="EH947" s="59" t="e">
        <f t="shared" si="1402"/>
        <v>#REF!</v>
      </c>
      <c r="EI947" s="14" t="e">
        <f t="shared" si="1403"/>
        <v>#REF!</v>
      </c>
      <c r="EJ947" s="14" t="e">
        <f t="shared" si="1404"/>
        <v>#REF!</v>
      </c>
      <c r="EK947" s="14" t="e">
        <f t="shared" si="1405"/>
        <v>#REF!</v>
      </c>
      <c r="EL947" s="14" t="e">
        <f t="shared" si="1406"/>
        <v>#REF!</v>
      </c>
      <c r="EM947" t="e">
        <f t="shared" si="1407"/>
        <v>#REF!</v>
      </c>
      <c r="EN947" s="34" t="e">
        <f t="shared" si="1408"/>
        <v>#REF!</v>
      </c>
      <c r="EO947" s="34" t="e">
        <f t="shared" si="1409"/>
        <v>#REF!</v>
      </c>
      <c r="EP947" s="34" t="e">
        <f t="shared" si="1410"/>
        <v>#REF!</v>
      </c>
      <c r="EQ947" s="34" t="e">
        <f t="shared" si="1411"/>
        <v>#REF!</v>
      </c>
      <c r="ER947" s="59" t="e">
        <f t="shared" si="1412"/>
        <v>#REF!</v>
      </c>
      <c r="ES947" s="59" t="e">
        <f t="shared" si="1413"/>
        <v>#REF!</v>
      </c>
      <c r="ET947" s="59" t="e">
        <f t="shared" si="1414"/>
        <v>#REF!</v>
      </c>
      <c r="EU947" s="59" t="e">
        <f t="shared" si="1415"/>
        <v>#REF!</v>
      </c>
      <c r="EV947" s="14" t="e">
        <f t="shared" si="1416"/>
        <v>#REF!</v>
      </c>
      <c r="EW947" s="14" t="e">
        <f t="shared" si="1417"/>
        <v>#REF!</v>
      </c>
      <c r="EX947" s="14" t="e">
        <f t="shared" si="1418"/>
        <v>#REF!</v>
      </c>
      <c r="EY947" s="14" t="e">
        <f t="shared" si="1419"/>
        <v>#REF!</v>
      </c>
    </row>
    <row r="948" spans="1:155" x14ac:dyDescent="0.2">
      <c r="A948" s="17">
        <v>30037857</v>
      </c>
      <c r="B948" t="s">
        <v>117</v>
      </c>
      <c r="C948" t="s">
        <v>1218</v>
      </c>
      <c r="D948" t="s">
        <v>1219</v>
      </c>
      <c r="E948" t="s">
        <v>1220</v>
      </c>
      <c r="F948" t="s">
        <v>66</v>
      </c>
      <c r="G948" t="s">
        <v>42</v>
      </c>
      <c r="H948" t="s">
        <v>1221</v>
      </c>
      <c r="I948" t="s">
        <v>118</v>
      </c>
      <c r="J948" s="19" t="s">
        <v>101</v>
      </c>
      <c r="K948" t="s">
        <v>119</v>
      </c>
      <c r="L948">
        <v>1981</v>
      </c>
      <c r="M948">
        <f t="shared" si="1328"/>
        <v>1981</v>
      </c>
      <c r="N948">
        <v>38</v>
      </c>
      <c r="O948" s="19">
        <f t="shared" si="1329"/>
        <v>38</v>
      </c>
      <c r="P948" t="s">
        <v>44</v>
      </c>
      <c r="Q948" s="19" t="str">
        <f t="shared" si="1331"/>
        <v>30-40</v>
      </c>
      <c r="R948" s="23">
        <v>398.2</v>
      </c>
      <c r="S948" s="15">
        <f t="shared" si="1332"/>
        <v>0.3982</v>
      </c>
      <c r="T948">
        <v>30119404</v>
      </c>
      <c r="U948" t="s">
        <v>45</v>
      </c>
      <c r="V948" t="s">
        <v>55</v>
      </c>
      <c r="W948" t="s">
        <v>47</v>
      </c>
      <c r="X948" t="s">
        <v>88</v>
      </c>
      <c r="Y948">
        <v>0</v>
      </c>
      <c r="Z948" t="s">
        <v>1222</v>
      </c>
      <c r="AA948" t="s">
        <v>1223</v>
      </c>
      <c r="AB948" t="s">
        <v>511</v>
      </c>
      <c r="AC948">
        <v>1981</v>
      </c>
      <c r="AD948">
        <v>114</v>
      </c>
      <c r="AE948" t="str">
        <f t="shared" si="1333"/>
        <v>&gt;80</v>
      </c>
      <c r="AF948">
        <v>-37.678252469999997</v>
      </c>
      <c r="AG948">
        <v>144.75821403</v>
      </c>
      <c r="AH948" t="s">
        <v>75</v>
      </c>
      <c r="AI948" t="s">
        <v>76</v>
      </c>
      <c r="AJ948" s="33" t="s">
        <v>105</v>
      </c>
      <c r="AL948" t="s">
        <v>48</v>
      </c>
      <c r="AM948" t="s">
        <v>106</v>
      </c>
      <c r="AN948">
        <v>500</v>
      </c>
      <c r="AO948" s="70">
        <v>1</v>
      </c>
      <c r="AP948">
        <v>2</v>
      </c>
      <c r="AQ948">
        <v>1</v>
      </c>
      <c r="AR948">
        <v>0</v>
      </c>
      <c r="AS948" s="82" t="str">
        <f t="shared" si="1334"/>
        <v>Gw-1-0</v>
      </c>
      <c r="AT948" s="14">
        <f t="shared" si="1335"/>
        <v>8704</v>
      </c>
      <c r="AU948" s="81">
        <f>VLOOKUP(C948,Bushfire_Vlookup!$F$2:$H$12575,3,FALSE)</f>
        <v>1</v>
      </c>
      <c r="AV948" s="14">
        <f>VLOOKUP(AS948,Safety_collateral_Vlookup!$J$3:$L$20,2,FALSE)</f>
        <v>16785.460629460515</v>
      </c>
      <c r="AW948" s="14">
        <f>VLOOKUP(AS948,Safety_collateral_Vlookup!$J$3:$L$20,3,FALSE)</f>
        <v>25000</v>
      </c>
      <c r="AX948" s="48">
        <f t="shared" si="1336"/>
        <v>53873.321491634371</v>
      </c>
      <c r="AY948" s="49">
        <f>(R948/1000)*AZ948</f>
        <v>30263.200000000001</v>
      </c>
      <c r="AZ948" s="14">
        <v>76000</v>
      </c>
      <c r="BA948">
        <f t="shared" si="1337"/>
        <v>1.7801594508060736</v>
      </c>
      <c r="BB948" t="e">
        <f>IF(BA948&lt;=#REF!,#REF!,IF(BA948&lt;=#REF!,#REF!,IF(BA948&lt;=#REF!,#REF!,IF(BA948&lt;=#REF!,#REF!,#REF!))))</f>
        <v>#REF!</v>
      </c>
      <c r="BC948" s="51">
        <v>3</v>
      </c>
      <c r="BD948" s="21">
        <v>70</v>
      </c>
      <c r="BE948" s="21">
        <v>6.4399999999999999E-2</v>
      </c>
      <c r="BF948" s="26">
        <f t="shared" si="1338"/>
        <v>1973.9533186661533</v>
      </c>
      <c r="BG948" s="21">
        <v>7</v>
      </c>
      <c r="BH948" s="21">
        <f t="shared" si="1339"/>
        <v>3.5</v>
      </c>
      <c r="BI948" s="28">
        <f t="shared" si="1340"/>
        <v>1.5624999999999999E-9</v>
      </c>
      <c r="BJ948" s="27">
        <f t="shared" si="1341"/>
        <v>1.5624999999999999E-9</v>
      </c>
      <c r="BK948" s="28">
        <f t="shared" si="1342"/>
        <v>2.3955100433657887E-8</v>
      </c>
      <c r="BL948" s="35">
        <f t="shared" si="1343"/>
        <v>4.2643898431984767E-8</v>
      </c>
      <c r="BM948" s="21" t="str">
        <f t="shared" si="1344"/>
        <v>Cr1</v>
      </c>
      <c r="BN948" s="51">
        <v>3</v>
      </c>
      <c r="BO948" s="21">
        <v>0</v>
      </c>
      <c r="BP948" s="50" t="s">
        <v>5497</v>
      </c>
      <c r="BQ948" s="14">
        <v>8704</v>
      </c>
      <c r="BR948">
        <f>IFERROR(VLOOKUP(AO948,'Model Failure data- Lines'!$A$37:$E$41,3,FALSE),'Model Failure data- Lines'!$C$37)</f>
        <v>2.649E-2</v>
      </c>
      <c r="BS948" s="14">
        <f t="shared" si="1345"/>
        <v>1427.1042863133944</v>
      </c>
      <c r="BT948" s="34">
        <f t="shared" si="1421"/>
        <v>26993.273997024386</v>
      </c>
      <c r="BU948" s="34">
        <f t="shared" si="1346"/>
        <v>5.2868884540301107E-2</v>
      </c>
      <c r="BV948" s="54">
        <f t="shared" si="1347"/>
        <v>-25566.16971071099</v>
      </c>
      <c r="BW948">
        <f>IFERROR(VLOOKUP(AO948,'Model Failure data- Lines'!$A$37:$E$41,4,FALSE),'Model Failure data- Lines'!$D$37)</f>
        <v>2.989E-2</v>
      </c>
      <c r="BX948" s="14">
        <f t="shared" si="1348"/>
        <v>1610.2735793849513</v>
      </c>
      <c r="BY948" s="34">
        <f t="shared" si="1349"/>
        <v>24076.662120279176</v>
      </c>
      <c r="BZ948" s="71">
        <f t="shared" si="1350"/>
        <v>6.6881097194476047E-2</v>
      </c>
      <c r="CA948" s="71">
        <f t="shared" si="1351"/>
        <v>-22466.388540894226</v>
      </c>
      <c r="CB948" s="56">
        <v>2</v>
      </c>
      <c r="CC948">
        <f>IFERROR(VLOOKUP(AO948,'Model Failure data- Lines'!$A$37:$E$41,5,FALSE),'Model Failure data- Lines'!$E$37)</f>
        <v>3.6309999999999995E-2</v>
      </c>
      <c r="CD948" s="14">
        <f t="shared" si="1352"/>
        <v>1956.1403033612437</v>
      </c>
      <c r="CE948" s="34">
        <f t="shared" si="1353"/>
        <v>19154.803816321011</v>
      </c>
      <c r="CF948" s="34">
        <f t="shared" si="1354"/>
        <v>0.10212270102680446</v>
      </c>
      <c r="CG948" s="54">
        <f t="shared" si="1355"/>
        <v>-17198.663512959767</v>
      </c>
      <c r="CH948" t="e">
        <f>IFERROR(VLOOKUP(AO948,'Model Failure data- Lines'!#REF!,3,FALSE),'Model Failure data- Lines'!#REF!)</f>
        <v>#REF!</v>
      </c>
      <c r="CI948" s="14" t="e">
        <f t="shared" si="1356"/>
        <v>#REF!</v>
      </c>
      <c r="CJ948" s="34">
        <f t="shared" si="1357"/>
        <v>25891.230033794243</v>
      </c>
      <c r="CK948" s="34" t="e">
        <f t="shared" si="1358"/>
        <v>#REF!</v>
      </c>
      <c r="CL948" s="54" t="e">
        <f t="shared" si="1359"/>
        <v>#REF!</v>
      </c>
      <c r="CM948" t="e">
        <f>IFERROR(VLOOKUP(AO948,'Model Failure data- Lines'!#REF!,4,FALSE),'Model Failure data- Lines'!#REF!)</f>
        <v>#REF!</v>
      </c>
      <c r="CN948" s="14" t="e">
        <f t="shared" si="1360"/>
        <v>#REF!</v>
      </c>
      <c r="CO948" s="34">
        <f t="shared" si="1361"/>
        <v>22150.856243320239</v>
      </c>
      <c r="CP948" s="34" t="e">
        <f t="shared" si="1362"/>
        <v>#REF!</v>
      </c>
      <c r="CQ948" s="54" t="e">
        <f t="shared" si="1363"/>
        <v>#REF!</v>
      </c>
      <c r="CR948" t="e">
        <f>IFERROR(VLOOKUP(AO948,'Model Failure data- Lines'!#REF!,5,FALSE),'Model Failure data- Lines'!#REF!)</f>
        <v>#REF!</v>
      </c>
      <c r="CS948" s="14" t="e">
        <f t="shared" si="1364"/>
        <v>#REF!</v>
      </c>
      <c r="CT948" s="34">
        <f t="shared" si="1365"/>
        <v>16213.104771215179</v>
      </c>
      <c r="CU948" s="34" t="e">
        <f t="shared" si="1366"/>
        <v>#REF!</v>
      </c>
      <c r="CV948" s="54" t="e">
        <f t="shared" si="1367"/>
        <v>#REF!</v>
      </c>
      <c r="CW948" t="s">
        <v>511</v>
      </c>
      <c r="CZ948">
        <f t="shared" si="1368"/>
        <v>-22466.388540894226</v>
      </c>
      <c r="DA948" s="34">
        <f t="shared" si="1369"/>
        <v>277.59345151999997</v>
      </c>
      <c r="DB948" s="34">
        <f t="shared" si="1370"/>
        <v>3.1892629999999998E-2</v>
      </c>
      <c r="DC948" s="34">
        <f t="shared" si="1371"/>
        <v>535.33248523495126</v>
      </c>
      <c r="DD948" s="9">
        <f t="shared" si="1372"/>
        <v>797.31574999999998</v>
      </c>
      <c r="DE948" s="59">
        <f t="shared" si="1373"/>
        <v>0.17238899965434917</v>
      </c>
      <c r="DF948" s="59">
        <f t="shared" si="1374"/>
        <v>1.9805721467641222E-5</v>
      </c>
      <c r="DG948" s="59">
        <f t="shared" si="1375"/>
        <v>0.33244815793315263</v>
      </c>
      <c r="DH948" s="59">
        <f t="shared" si="1376"/>
        <v>0.49514303669103049</v>
      </c>
      <c r="DI948" s="14">
        <f t="shared" si="1377"/>
        <v>-3872.9582464106884</v>
      </c>
      <c r="DJ948" s="14">
        <f t="shared" si="1378"/>
        <v>-0.44496303382475744</v>
      </c>
      <c r="DK948" s="14">
        <f t="shared" si="1379"/>
        <v>-7468.9094858307735</v>
      </c>
      <c r="DL948" s="14">
        <f t="shared" si="1380"/>
        <v>-11124.075845618938</v>
      </c>
      <c r="DM948">
        <f t="shared" si="1381"/>
        <v>-17198.663512959767</v>
      </c>
      <c r="DN948" s="34">
        <f t="shared" si="1382"/>
        <v>337.21707007999993</v>
      </c>
      <c r="DO948" s="34">
        <f t="shared" si="1383"/>
        <v>3.8742769999999996E-2</v>
      </c>
      <c r="DP948" s="34">
        <f t="shared" si="1384"/>
        <v>650.31524051124393</v>
      </c>
      <c r="DQ948" s="9">
        <f t="shared" si="1385"/>
        <v>968.5692499999999</v>
      </c>
      <c r="DR948" s="59">
        <f t="shared" si="1386"/>
        <v>0.17238899965434917</v>
      </c>
      <c r="DS948" s="59">
        <f t="shared" si="1387"/>
        <v>1.9805721467641222E-5</v>
      </c>
      <c r="DT948" s="59">
        <f t="shared" si="1388"/>
        <v>0.33244815793315269</v>
      </c>
      <c r="DU948" s="59">
        <f t="shared" si="1389"/>
        <v>0.49514303669103055</v>
      </c>
      <c r="DV948" s="14">
        <f t="shared" si="1390"/>
        <v>-2964.8603983908893</v>
      </c>
      <c r="DW948" s="14">
        <f t="shared" si="1391"/>
        <v>-0.34063193915336509</v>
      </c>
      <c r="DX948" s="14">
        <f t="shared" si="1392"/>
        <v>-5717.6640037955985</v>
      </c>
      <c r="DY948" s="14">
        <f t="shared" si="1393"/>
        <v>-8515.7984788341273</v>
      </c>
      <c r="DZ948" s="34" t="e">
        <f t="shared" si="1394"/>
        <v>#REF!</v>
      </c>
      <c r="EA948" s="34" t="e">
        <f t="shared" si="1395"/>
        <v>#REF!</v>
      </c>
      <c r="EB948" s="34" t="e">
        <f t="shared" si="1396"/>
        <v>#REF!</v>
      </c>
      <c r="EC948" s="34" t="e">
        <f t="shared" si="1397"/>
        <v>#REF!</v>
      </c>
      <c r="ED948" s="34" t="e">
        <f t="shared" si="1398"/>
        <v>#REF!</v>
      </c>
      <c r="EE948" s="59" t="e">
        <f t="shared" si="1399"/>
        <v>#REF!</v>
      </c>
      <c r="EF948" s="59" t="e">
        <f t="shared" si="1400"/>
        <v>#REF!</v>
      </c>
      <c r="EG948" s="59" t="e">
        <f t="shared" si="1401"/>
        <v>#REF!</v>
      </c>
      <c r="EH948" s="59" t="e">
        <f t="shared" si="1402"/>
        <v>#REF!</v>
      </c>
      <c r="EI948" s="14" t="e">
        <f t="shared" si="1403"/>
        <v>#REF!</v>
      </c>
      <c r="EJ948" s="14" t="e">
        <f t="shared" si="1404"/>
        <v>#REF!</v>
      </c>
      <c r="EK948" s="14" t="e">
        <f t="shared" si="1405"/>
        <v>#REF!</v>
      </c>
      <c r="EL948" s="14" t="e">
        <f t="shared" si="1406"/>
        <v>#REF!</v>
      </c>
      <c r="EM948" t="e">
        <f t="shared" si="1407"/>
        <v>#REF!</v>
      </c>
      <c r="EN948" s="34" t="e">
        <f t="shared" si="1408"/>
        <v>#REF!</v>
      </c>
      <c r="EO948" s="34" t="e">
        <f t="shared" si="1409"/>
        <v>#REF!</v>
      </c>
      <c r="EP948" s="34" t="e">
        <f t="shared" si="1410"/>
        <v>#REF!</v>
      </c>
      <c r="EQ948" s="34" t="e">
        <f t="shared" si="1411"/>
        <v>#REF!</v>
      </c>
      <c r="ER948" s="59" t="e">
        <f t="shared" si="1412"/>
        <v>#REF!</v>
      </c>
      <c r="ES948" s="59" t="e">
        <f t="shared" si="1413"/>
        <v>#REF!</v>
      </c>
      <c r="ET948" s="59" t="e">
        <f t="shared" si="1414"/>
        <v>#REF!</v>
      </c>
      <c r="EU948" s="59" t="e">
        <f t="shared" si="1415"/>
        <v>#REF!</v>
      </c>
      <c r="EV948" s="14" t="e">
        <f t="shared" si="1416"/>
        <v>#REF!</v>
      </c>
      <c r="EW948" s="14" t="e">
        <f t="shared" si="1417"/>
        <v>#REF!</v>
      </c>
      <c r="EX948" s="14" t="e">
        <f t="shared" si="1418"/>
        <v>#REF!</v>
      </c>
      <c r="EY948" s="14" t="e">
        <f t="shared" si="1419"/>
        <v>#REF!</v>
      </c>
    </row>
    <row r="949" spans="1:155" x14ac:dyDescent="0.2">
      <c r="A949" s="17">
        <v>30446153</v>
      </c>
      <c r="B949" t="s">
        <v>117</v>
      </c>
      <c r="C949" t="s">
        <v>1218</v>
      </c>
      <c r="D949" t="s">
        <v>1219</v>
      </c>
      <c r="E949" t="s">
        <v>1220</v>
      </c>
      <c r="F949" t="s">
        <v>66</v>
      </c>
      <c r="G949" t="s">
        <v>42</v>
      </c>
      <c r="H949" t="s">
        <v>5413</v>
      </c>
      <c r="I949" t="s">
        <v>118</v>
      </c>
      <c r="J949" s="19" t="s">
        <v>101</v>
      </c>
      <c r="K949" t="s">
        <v>119</v>
      </c>
      <c r="L949">
        <v>1981</v>
      </c>
      <c r="M949">
        <f t="shared" si="1328"/>
        <v>1981</v>
      </c>
      <c r="N949">
        <v>38</v>
      </c>
      <c r="O949" s="19">
        <f t="shared" si="1329"/>
        <v>38</v>
      </c>
      <c r="P949" t="s">
        <v>44</v>
      </c>
      <c r="Q949" s="19" t="str">
        <f t="shared" si="1331"/>
        <v>30-40</v>
      </c>
      <c r="R949" s="23">
        <v>398.2</v>
      </c>
      <c r="S949" s="15">
        <f t="shared" si="1332"/>
        <v>0.3982</v>
      </c>
      <c r="T949">
        <v>30119404</v>
      </c>
      <c r="U949" t="s">
        <v>45</v>
      </c>
      <c r="V949" t="s">
        <v>55</v>
      </c>
      <c r="W949" t="s">
        <v>47</v>
      </c>
      <c r="X949" t="s">
        <v>88</v>
      </c>
      <c r="Y949">
        <v>0</v>
      </c>
      <c r="Z949" t="s">
        <v>1222</v>
      </c>
      <c r="AA949" t="s">
        <v>1223</v>
      </c>
      <c r="AB949" t="s">
        <v>511</v>
      </c>
      <c r="AC949">
        <v>1981</v>
      </c>
      <c r="AD949">
        <v>114</v>
      </c>
      <c r="AE949" t="str">
        <f t="shared" si="1333"/>
        <v>&gt;80</v>
      </c>
      <c r="AF949">
        <v>-37.678252469999997</v>
      </c>
      <c r="AG949">
        <v>144.75821403</v>
      </c>
      <c r="AH949" t="s">
        <v>75</v>
      </c>
      <c r="AI949" t="s">
        <v>76</v>
      </c>
      <c r="AJ949" s="33" t="s">
        <v>105</v>
      </c>
      <c r="AL949" t="s">
        <v>78</v>
      </c>
      <c r="AM949" t="s">
        <v>109</v>
      </c>
      <c r="AN949">
        <v>500</v>
      </c>
      <c r="AO949" s="69">
        <v>1</v>
      </c>
      <c r="AP949">
        <v>2</v>
      </c>
      <c r="AQ949">
        <v>1</v>
      </c>
      <c r="AR949">
        <v>0</v>
      </c>
      <c r="AS949" s="82" t="str">
        <f t="shared" si="1334"/>
        <v>Gw-1-0</v>
      </c>
      <c r="AT949" s="14">
        <f t="shared" si="1335"/>
        <v>8704</v>
      </c>
      <c r="AU949" s="81">
        <f>VLOOKUP(C949,Bushfire_Vlookup!$F$2:$H$12575,3,FALSE)</f>
        <v>1</v>
      </c>
      <c r="AV949" s="14">
        <f>VLOOKUP(AS949,Safety_collateral_Vlookup!$J$3:$L$20,2,FALSE)</f>
        <v>16785.460629460515</v>
      </c>
      <c r="AW949" s="14">
        <f>VLOOKUP(AS949,Safety_collateral_Vlookup!$J$3:$L$20,3,FALSE)</f>
        <v>25000</v>
      </c>
      <c r="AX949" s="48">
        <f t="shared" si="1336"/>
        <v>53873.321491634371</v>
      </c>
      <c r="AY949" s="49">
        <f>(R949/1000)*AZ949</f>
        <v>30263.200000000001</v>
      </c>
      <c r="AZ949" s="14">
        <v>76000</v>
      </c>
      <c r="BA949" s="16">
        <f t="shared" si="1337"/>
        <v>1.7801594508060736</v>
      </c>
      <c r="BB949" t="e">
        <f>IF(BA949&lt;=#REF!,#REF!,IF(BA949&lt;=#REF!,#REF!,IF(BA949&lt;=#REF!,#REF!,IF(BA949&lt;=#REF!,#REF!,#REF!))))</f>
        <v>#REF!</v>
      </c>
      <c r="BC949" s="51">
        <v>3</v>
      </c>
      <c r="BD949" s="21">
        <v>70</v>
      </c>
      <c r="BE949" s="21">
        <v>6.4399999999999999E-2</v>
      </c>
      <c r="BF949" s="26">
        <f t="shared" si="1338"/>
        <v>1973.9533186661533</v>
      </c>
      <c r="BG949" s="21">
        <v>7</v>
      </c>
      <c r="BH949" s="21">
        <f t="shared" si="1339"/>
        <v>3.5</v>
      </c>
      <c r="BI949" s="28">
        <f t="shared" si="1340"/>
        <v>1.5624999999999999E-9</v>
      </c>
      <c r="BJ949" s="27">
        <f t="shared" si="1341"/>
        <v>1.5624999999999999E-9</v>
      </c>
      <c r="BK949" s="28">
        <f t="shared" si="1342"/>
        <v>2.3955100433657887E-8</v>
      </c>
      <c r="BL949" s="35">
        <f t="shared" si="1343"/>
        <v>4.2643898431984767E-8</v>
      </c>
      <c r="BM949" s="21" t="str">
        <f t="shared" si="1344"/>
        <v>Cr1</v>
      </c>
      <c r="BN949" s="51">
        <v>1</v>
      </c>
      <c r="BO949" s="21">
        <v>0</v>
      </c>
      <c r="BP949" s="50" t="s">
        <v>5497</v>
      </c>
      <c r="BQ949" s="14">
        <v>8704</v>
      </c>
      <c r="BR949">
        <f>IFERROR(VLOOKUP(AO949,'Model Failure data- Lines'!$A$37:$E$41,3,FALSE),'Model Failure data- Lines'!$C$37)</f>
        <v>2.649E-2</v>
      </c>
      <c r="BS949" s="14">
        <f t="shared" si="1345"/>
        <v>1427.1042863133944</v>
      </c>
      <c r="BT949" s="34">
        <f t="shared" si="1421"/>
        <v>26993.273997024386</v>
      </c>
      <c r="BU949" s="34">
        <f t="shared" si="1346"/>
        <v>5.2868884540301107E-2</v>
      </c>
      <c r="BV949" s="54">
        <f t="shared" si="1347"/>
        <v>-25566.16971071099</v>
      </c>
      <c r="BW949">
        <f>IFERROR(VLOOKUP(AO949,'Model Failure data- Lines'!$A$37:$E$41,4,FALSE),'Model Failure data- Lines'!$D$37)</f>
        <v>2.989E-2</v>
      </c>
      <c r="BX949" s="14">
        <f t="shared" si="1348"/>
        <v>1610.2735793849513</v>
      </c>
      <c r="BY949" s="34">
        <f t="shared" si="1349"/>
        <v>24076.662120279176</v>
      </c>
      <c r="BZ949" s="71">
        <f t="shared" si="1350"/>
        <v>6.6881097194476047E-2</v>
      </c>
      <c r="CA949" s="71">
        <f t="shared" si="1351"/>
        <v>-22466.388540894226</v>
      </c>
      <c r="CB949" s="56">
        <v>2</v>
      </c>
      <c r="CC949">
        <f>IFERROR(VLOOKUP(AO949,'Model Failure data- Lines'!$A$37:$E$41,5,FALSE),'Model Failure data- Lines'!$E$37)</f>
        <v>3.6309999999999995E-2</v>
      </c>
      <c r="CD949" s="14">
        <f t="shared" si="1352"/>
        <v>1956.1403033612437</v>
      </c>
      <c r="CE949" s="34">
        <f t="shared" si="1353"/>
        <v>19154.803816321011</v>
      </c>
      <c r="CF949" s="34">
        <f t="shared" si="1354"/>
        <v>0.10212270102680446</v>
      </c>
      <c r="CG949" s="54">
        <f t="shared" si="1355"/>
        <v>-17198.663512959767</v>
      </c>
      <c r="CH949" t="e">
        <f>IFERROR(VLOOKUP(AO949,'Model Failure data- Lines'!#REF!,3,FALSE),'Model Failure data- Lines'!#REF!)</f>
        <v>#REF!</v>
      </c>
      <c r="CI949" s="14" t="e">
        <f t="shared" si="1356"/>
        <v>#REF!</v>
      </c>
      <c r="CJ949" s="34">
        <f t="shared" si="1357"/>
        <v>25891.230033794243</v>
      </c>
      <c r="CK949" s="34" t="e">
        <f t="shared" si="1358"/>
        <v>#REF!</v>
      </c>
      <c r="CL949" s="54" t="e">
        <f t="shared" si="1359"/>
        <v>#REF!</v>
      </c>
      <c r="CM949" t="e">
        <f>IFERROR(VLOOKUP(AO949,'Model Failure data- Lines'!#REF!,4,FALSE),'Model Failure data- Lines'!#REF!)</f>
        <v>#REF!</v>
      </c>
      <c r="CN949" s="14" t="e">
        <f t="shared" si="1360"/>
        <v>#REF!</v>
      </c>
      <c r="CO949" s="34">
        <f t="shared" si="1361"/>
        <v>22150.856243320239</v>
      </c>
      <c r="CP949" s="34" t="e">
        <f t="shared" si="1362"/>
        <v>#REF!</v>
      </c>
      <c r="CQ949" s="54" t="e">
        <f t="shared" si="1363"/>
        <v>#REF!</v>
      </c>
      <c r="CR949" t="e">
        <f>IFERROR(VLOOKUP(AO949,'Model Failure data- Lines'!#REF!,5,FALSE),'Model Failure data- Lines'!#REF!)</f>
        <v>#REF!</v>
      </c>
      <c r="CS949" s="14" t="e">
        <f t="shared" si="1364"/>
        <v>#REF!</v>
      </c>
      <c r="CT949" s="34">
        <f t="shared" si="1365"/>
        <v>16213.104771215179</v>
      </c>
      <c r="CU949" s="34" t="e">
        <f t="shared" si="1366"/>
        <v>#REF!</v>
      </c>
      <c r="CV949" s="54" t="e">
        <f t="shared" si="1367"/>
        <v>#REF!</v>
      </c>
      <c r="CW949" t="s">
        <v>511</v>
      </c>
      <c r="CZ949">
        <f t="shared" si="1368"/>
        <v>-22466.388540894226</v>
      </c>
      <c r="DA949" s="34">
        <f t="shared" si="1369"/>
        <v>277.59345151999997</v>
      </c>
      <c r="DB949" s="34">
        <f t="shared" si="1370"/>
        <v>3.1892629999999998E-2</v>
      </c>
      <c r="DC949" s="34">
        <f t="shared" si="1371"/>
        <v>535.33248523495126</v>
      </c>
      <c r="DD949" s="9">
        <f t="shared" si="1372"/>
        <v>797.31574999999998</v>
      </c>
      <c r="DE949" s="59">
        <f t="shared" si="1373"/>
        <v>0.17238899965434917</v>
      </c>
      <c r="DF949" s="59">
        <f t="shared" si="1374"/>
        <v>1.9805721467641222E-5</v>
      </c>
      <c r="DG949" s="59">
        <f t="shared" si="1375"/>
        <v>0.33244815793315263</v>
      </c>
      <c r="DH949" s="59">
        <f t="shared" si="1376"/>
        <v>0.49514303669103049</v>
      </c>
      <c r="DI949" s="14">
        <f t="shared" si="1377"/>
        <v>-3872.9582464106884</v>
      </c>
      <c r="DJ949" s="14">
        <f t="shared" si="1378"/>
        <v>-0.44496303382475744</v>
      </c>
      <c r="DK949" s="14">
        <f t="shared" si="1379"/>
        <v>-7468.9094858307735</v>
      </c>
      <c r="DL949" s="14">
        <f t="shared" si="1380"/>
        <v>-11124.075845618938</v>
      </c>
      <c r="DM949">
        <f t="shared" si="1381"/>
        <v>-17198.663512959767</v>
      </c>
      <c r="DN949" s="34">
        <f t="shared" si="1382"/>
        <v>337.21707007999993</v>
      </c>
      <c r="DO949" s="34">
        <f t="shared" si="1383"/>
        <v>3.8742769999999996E-2</v>
      </c>
      <c r="DP949" s="34">
        <f t="shared" si="1384"/>
        <v>650.31524051124393</v>
      </c>
      <c r="DQ949" s="9">
        <f t="shared" si="1385"/>
        <v>968.5692499999999</v>
      </c>
      <c r="DR949" s="59">
        <f t="shared" si="1386"/>
        <v>0.17238899965434917</v>
      </c>
      <c r="DS949" s="59">
        <f t="shared" si="1387"/>
        <v>1.9805721467641222E-5</v>
      </c>
      <c r="DT949" s="59">
        <f t="shared" si="1388"/>
        <v>0.33244815793315269</v>
      </c>
      <c r="DU949" s="59">
        <f t="shared" si="1389"/>
        <v>0.49514303669103055</v>
      </c>
      <c r="DV949" s="14">
        <f t="shared" si="1390"/>
        <v>-2964.8603983908893</v>
      </c>
      <c r="DW949" s="14">
        <f t="shared" si="1391"/>
        <v>-0.34063193915336509</v>
      </c>
      <c r="DX949" s="14">
        <f t="shared" si="1392"/>
        <v>-5717.6640037955985</v>
      </c>
      <c r="DY949" s="14">
        <f t="shared" si="1393"/>
        <v>-8515.7984788341273</v>
      </c>
      <c r="DZ949" s="34" t="e">
        <f t="shared" si="1394"/>
        <v>#REF!</v>
      </c>
      <c r="EA949" s="34" t="e">
        <f t="shared" si="1395"/>
        <v>#REF!</v>
      </c>
      <c r="EB949" s="34" t="e">
        <f t="shared" si="1396"/>
        <v>#REF!</v>
      </c>
      <c r="EC949" s="34" t="e">
        <f t="shared" si="1397"/>
        <v>#REF!</v>
      </c>
      <c r="ED949" s="34" t="e">
        <f t="shared" si="1398"/>
        <v>#REF!</v>
      </c>
      <c r="EE949" s="59" t="e">
        <f t="shared" si="1399"/>
        <v>#REF!</v>
      </c>
      <c r="EF949" s="59" t="e">
        <f t="shared" si="1400"/>
        <v>#REF!</v>
      </c>
      <c r="EG949" s="59" t="e">
        <f t="shared" si="1401"/>
        <v>#REF!</v>
      </c>
      <c r="EH949" s="59" t="e">
        <f t="shared" si="1402"/>
        <v>#REF!</v>
      </c>
      <c r="EI949" s="14" t="e">
        <f t="shared" si="1403"/>
        <v>#REF!</v>
      </c>
      <c r="EJ949" s="14" t="e">
        <f t="shared" si="1404"/>
        <v>#REF!</v>
      </c>
      <c r="EK949" s="14" t="e">
        <f t="shared" si="1405"/>
        <v>#REF!</v>
      </c>
      <c r="EL949" s="14" t="e">
        <f t="shared" si="1406"/>
        <v>#REF!</v>
      </c>
      <c r="EM949" t="e">
        <f t="shared" si="1407"/>
        <v>#REF!</v>
      </c>
      <c r="EN949" s="34" t="e">
        <f t="shared" si="1408"/>
        <v>#REF!</v>
      </c>
      <c r="EO949" s="34" t="e">
        <f t="shared" si="1409"/>
        <v>#REF!</v>
      </c>
      <c r="EP949" s="34" t="e">
        <f t="shared" si="1410"/>
        <v>#REF!</v>
      </c>
      <c r="EQ949" s="34" t="e">
        <f t="shared" si="1411"/>
        <v>#REF!</v>
      </c>
      <c r="ER949" s="59" t="e">
        <f t="shared" si="1412"/>
        <v>#REF!</v>
      </c>
      <c r="ES949" s="59" t="e">
        <f t="shared" si="1413"/>
        <v>#REF!</v>
      </c>
      <c r="ET949" s="59" t="e">
        <f t="shared" si="1414"/>
        <v>#REF!</v>
      </c>
      <c r="EU949" s="59" t="e">
        <f t="shared" si="1415"/>
        <v>#REF!</v>
      </c>
      <c r="EV949" s="14" t="e">
        <f t="shared" si="1416"/>
        <v>#REF!</v>
      </c>
      <c r="EW949" s="14" t="e">
        <f t="shared" si="1417"/>
        <v>#REF!</v>
      </c>
      <c r="EX949" s="14" t="e">
        <f t="shared" si="1418"/>
        <v>#REF!</v>
      </c>
      <c r="EY949" s="14" t="e">
        <f t="shared" si="1419"/>
        <v>#REF!</v>
      </c>
    </row>
    <row r="950" spans="1:155" x14ac:dyDescent="0.2">
      <c r="A950" s="17">
        <v>30042312</v>
      </c>
      <c r="B950" t="s">
        <v>40</v>
      </c>
      <c r="C950" t="s">
        <v>1333</v>
      </c>
      <c r="D950" t="s">
        <v>1334</v>
      </c>
      <c r="E950" t="s">
        <v>1335</v>
      </c>
      <c r="F950" t="s">
        <v>66</v>
      </c>
      <c r="G950" t="s">
        <v>42</v>
      </c>
      <c r="H950" t="s">
        <v>1336</v>
      </c>
      <c r="I950" t="s">
        <v>228</v>
      </c>
      <c r="J950" s="19" t="s">
        <v>43</v>
      </c>
      <c r="K950" t="s">
        <v>43</v>
      </c>
      <c r="L950">
        <v>1968</v>
      </c>
      <c r="M950">
        <f t="shared" si="1328"/>
        <v>1968</v>
      </c>
      <c r="N950">
        <v>51</v>
      </c>
      <c r="O950" s="19">
        <f t="shared" si="1329"/>
        <v>51</v>
      </c>
      <c r="P950" t="s">
        <v>80</v>
      </c>
      <c r="Q950" s="19" t="str">
        <f t="shared" si="1331"/>
        <v>50-60</v>
      </c>
      <c r="R950" s="23">
        <v>354.9</v>
      </c>
      <c r="S950" s="15">
        <f t="shared" si="1332"/>
        <v>0.35489999999999999</v>
      </c>
      <c r="T950">
        <v>30077506</v>
      </c>
      <c r="U950" t="s">
        <v>45</v>
      </c>
      <c r="V950" t="s">
        <v>46</v>
      </c>
      <c r="W950" t="s">
        <v>47</v>
      </c>
      <c r="X950" t="s">
        <v>88</v>
      </c>
      <c r="Y950" t="s">
        <v>216</v>
      </c>
      <c r="Z950" t="s">
        <v>1337</v>
      </c>
      <c r="AA950" t="s">
        <v>1338</v>
      </c>
      <c r="AB950" t="s">
        <v>341</v>
      </c>
      <c r="AC950">
        <v>1968</v>
      </c>
      <c r="AD950">
        <v>102</v>
      </c>
      <c r="AE950" t="str">
        <f t="shared" si="1333"/>
        <v>&gt;80</v>
      </c>
      <c r="AF950">
        <v>-37.726168700000002</v>
      </c>
      <c r="AG950">
        <v>144.97991558999999</v>
      </c>
      <c r="AH950" t="s">
        <v>75</v>
      </c>
      <c r="AI950" t="s">
        <v>76</v>
      </c>
      <c r="AJ950" s="33" t="s">
        <v>526</v>
      </c>
      <c r="AL950" t="s">
        <v>78</v>
      </c>
      <c r="AM950" t="s">
        <v>58</v>
      </c>
      <c r="AN950">
        <v>220</v>
      </c>
      <c r="AO950" s="69">
        <v>1</v>
      </c>
      <c r="AP950">
        <v>2</v>
      </c>
      <c r="AQ950">
        <v>0</v>
      </c>
      <c r="AR950">
        <v>2</v>
      </c>
      <c r="AS950" s="82" t="str">
        <f t="shared" si="1334"/>
        <v>Gw-0-2</v>
      </c>
      <c r="AT950" s="14">
        <f t="shared" si="1335"/>
        <v>40008</v>
      </c>
      <c r="AU950" s="81">
        <f>VLOOKUP(C950,Bushfire_Vlookup!$F$2:$H$12575,3,FALSE)</f>
        <v>1</v>
      </c>
      <c r="AV950" s="14">
        <f>VLOOKUP(AS950,Safety_collateral_Vlookup!$J$3:$L$20,2,FALSE)</f>
        <v>93570.139925214826</v>
      </c>
      <c r="AW950" s="14">
        <f>VLOOKUP(AS950,Safety_collateral_Vlookup!$J$3:$L$20,3,FALSE)</f>
        <v>550000</v>
      </c>
      <c r="AX950" s="48">
        <f t="shared" si="1336"/>
        <v>729378.94230020419</v>
      </c>
      <c r="AY950" s="48">
        <f>AZ950</f>
        <v>122000</v>
      </c>
      <c r="AZ950" s="14">
        <v>122000</v>
      </c>
      <c r="BA950" s="16">
        <f t="shared" si="1337"/>
        <v>5.9785159204934768</v>
      </c>
      <c r="BB950" t="e">
        <f>IF(BA950&lt;=#REF!,#REF!,IF(BA950&lt;=#REF!,#REF!,IF(BA950&lt;=#REF!,#REF!,IF(BA950&lt;=#REF!,#REF!,#REF!))))</f>
        <v>#REF!</v>
      </c>
      <c r="BC950" s="51">
        <v>4</v>
      </c>
      <c r="BD950" s="21">
        <v>70</v>
      </c>
      <c r="BE950" s="21">
        <v>6.4399999999999999E-2</v>
      </c>
      <c r="BF950" s="26">
        <f t="shared" si="1338"/>
        <v>7957.5955245073455</v>
      </c>
      <c r="BG950" s="21">
        <v>7</v>
      </c>
      <c r="BH950" s="21">
        <f t="shared" si="1339"/>
        <v>3.5</v>
      </c>
      <c r="BI950" s="28">
        <f t="shared" si="1340"/>
        <v>1.5624999999999999E-9</v>
      </c>
      <c r="BJ950" s="27">
        <f t="shared" si="1341"/>
        <v>1.5624999999999999E-9</v>
      </c>
      <c r="BK950" s="28">
        <f t="shared" si="1342"/>
        <v>2.3955100433657887E-8</v>
      </c>
      <c r="BL950" s="35">
        <f t="shared" si="1343"/>
        <v>1.4321594931964387E-7</v>
      </c>
      <c r="BM950" s="21" t="str">
        <f t="shared" si="1344"/>
        <v>Cr1</v>
      </c>
      <c r="BN950" s="51">
        <v>1</v>
      </c>
      <c r="BO950" s="21">
        <v>2</v>
      </c>
      <c r="BP950" s="50" t="s">
        <v>5497</v>
      </c>
      <c r="BQ950" s="14">
        <v>40008</v>
      </c>
      <c r="BR950">
        <f>IFERROR(VLOOKUP(AO950,'Model Failure data- Lines'!$A$37:$E$41,3,FALSE),'Model Failure data- Lines'!$C$37)</f>
        <v>2.649E-2</v>
      </c>
      <c r="BS950" s="14">
        <f t="shared" si="1345"/>
        <v>19321.24818153241</v>
      </c>
      <c r="BT950" s="34">
        <f t="shared" si="1421"/>
        <v>108817.95142737632</v>
      </c>
      <c r="BU950" s="34">
        <f t="shared" si="1346"/>
        <v>0.17755570591151185</v>
      </c>
      <c r="BV950" s="54">
        <f t="shared" si="1347"/>
        <v>-89496.703245843906</v>
      </c>
      <c r="BW950">
        <f>IFERROR(VLOOKUP(AO950,'Model Failure data- Lines'!$A$37:$E$41,4,FALSE),'Model Failure data- Lines'!$D$37)</f>
        <v>2.989E-2</v>
      </c>
      <c r="BX950" s="14">
        <f t="shared" si="1348"/>
        <v>21801.136585353102</v>
      </c>
      <c r="BY950" s="34">
        <f t="shared" si="1349"/>
        <v>97060.217646318284</v>
      </c>
      <c r="BZ950" s="71">
        <f t="shared" si="1350"/>
        <v>0.22461454459946875</v>
      </c>
      <c r="CA950" s="71">
        <f t="shared" si="1351"/>
        <v>-75259.081060965182</v>
      </c>
      <c r="CB950" s="56">
        <v>2</v>
      </c>
      <c r="CC950">
        <f>IFERROR(VLOOKUP(AO950,'Model Failure data- Lines'!$A$37:$E$41,5,FALSE),'Model Failure data- Lines'!$E$37)</f>
        <v>3.6309999999999995E-2</v>
      </c>
      <c r="CD950" s="14">
        <f t="shared" si="1352"/>
        <v>26483.749394920411</v>
      </c>
      <c r="CE950" s="34">
        <f t="shared" si="1353"/>
        <v>77218.736471726821</v>
      </c>
      <c r="CF950" s="34">
        <f t="shared" si="1354"/>
        <v>0.34297050955524605</v>
      </c>
      <c r="CG950" s="54">
        <f t="shared" si="1355"/>
        <v>-50734.987076806414</v>
      </c>
      <c r="CH950" t="e">
        <f>IFERROR(VLOOKUP(AO950,'Model Failure data- Lines'!#REF!,3,FALSE),'Model Failure data- Lines'!#REF!)</f>
        <v>#REF!</v>
      </c>
      <c r="CI950" s="14" t="e">
        <f t="shared" si="1356"/>
        <v>#REF!</v>
      </c>
      <c r="CJ950" s="34">
        <f t="shared" si="1357"/>
        <v>104375.28298801507</v>
      </c>
      <c r="CK950" s="34" t="e">
        <f t="shared" si="1358"/>
        <v>#REF!</v>
      </c>
      <c r="CL950" s="54" t="e">
        <f t="shared" si="1359"/>
        <v>#REF!</v>
      </c>
      <c r="CM950" t="e">
        <f>IFERROR(VLOOKUP(AO950,'Model Failure data- Lines'!#REF!,4,FALSE),'Model Failure data- Lines'!#REF!)</f>
        <v>#REF!</v>
      </c>
      <c r="CN950" s="14" t="e">
        <f t="shared" si="1360"/>
        <v>#REF!</v>
      </c>
      <c r="CO950" s="34">
        <f t="shared" si="1361"/>
        <v>89296.71884285433</v>
      </c>
      <c r="CP950" s="34" t="e">
        <f t="shared" si="1362"/>
        <v>#REF!</v>
      </c>
      <c r="CQ950" s="54" t="e">
        <f t="shared" si="1363"/>
        <v>#REF!</v>
      </c>
      <c r="CR950" t="e">
        <f>IFERROR(VLOOKUP(AO950,'Model Failure data- Lines'!#REF!,5,FALSE),'Model Failure data- Lines'!#REF!)</f>
        <v>#REF!</v>
      </c>
      <c r="CS950" s="14" t="e">
        <f t="shared" si="1364"/>
        <v>#REF!</v>
      </c>
      <c r="CT950" s="34">
        <f t="shared" si="1365"/>
        <v>65359.868820489959</v>
      </c>
      <c r="CU950" s="34" t="e">
        <f t="shared" si="1366"/>
        <v>#REF!</v>
      </c>
      <c r="CV950" s="54" t="e">
        <f t="shared" si="1367"/>
        <v>#REF!</v>
      </c>
      <c r="CW950" t="s">
        <v>341</v>
      </c>
      <c r="CZ950">
        <f t="shared" si="1368"/>
        <v>-75259.081060965182</v>
      </c>
      <c r="DA950" s="34">
        <f t="shared" si="1369"/>
        <v>1275.96034104</v>
      </c>
      <c r="DB950" s="34">
        <f t="shared" si="1370"/>
        <v>3.1892629999999998E-2</v>
      </c>
      <c r="DC950" s="34">
        <f t="shared" si="1371"/>
        <v>2984.1978516831041</v>
      </c>
      <c r="DD950" s="9">
        <f t="shared" si="1372"/>
        <v>17540.946499999998</v>
      </c>
      <c r="DE950" s="59">
        <f t="shared" si="1373"/>
        <v>5.8527239442059294E-2</v>
      </c>
      <c r="DF950" s="59">
        <f t="shared" si="1374"/>
        <v>1.4628884083698083E-6</v>
      </c>
      <c r="DG950" s="59">
        <f t="shared" si="1375"/>
        <v>0.13688267306613777</v>
      </c>
      <c r="DH950" s="59">
        <f t="shared" si="1376"/>
        <v>0.80458862460339453</v>
      </c>
      <c r="DI950" s="14">
        <f t="shared" si="1377"/>
        <v>-4404.706257444459</v>
      </c>
      <c r="DJ950" s="14">
        <f t="shared" si="1378"/>
        <v>-0.11009563730864974</v>
      </c>
      <c r="DK950" s="14">
        <f t="shared" si="1379"/>
        <v>-10301.66418812606</v>
      </c>
      <c r="DL950" s="14">
        <f t="shared" si="1380"/>
        <v>-60552.600519757361</v>
      </c>
      <c r="DM950">
        <f t="shared" si="1381"/>
        <v>-50734.987076806414</v>
      </c>
      <c r="DN950" s="34">
        <f t="shared" si="1382"/>
        <v>1550.0207421599998</v>
      </c>
      <c r="DO950" s="34">
        <f t="shared" si="1383"/>
        <v>3.8742769999999996E-2</v>
      </c>
      <c r="DP950" s="34">
        <f t="shared" si="1384"/>
        <v>3625.1664099904146</v>
      </c>
      <c r="DQ950" s="9">
        <f t="shared" si="1385"/>
        <v>21308.523499999999</v>
      </c>
      <c r="DR950" s="59">
        <f t="shared" si="1386"/>
        <v>5.8527239442059294E-2</v>
      </c>
      <c r="DS950" s="59">
        <f t="shared" si="1387"/>
        <v>1.4628884083698083E-6</v>
      </c>
      <c r="DT950" s="59">
        <f t="shared" si="1388"/>
        <v>0.13688267306613777</v>
      </c>
      <c r="DU950" s="59">
        <f t="shared" si="1389"/>
        <v>0.80458862460339464</v>
      </c>
      <c r="DV950" s="14">
        <f t="shared" si="1390"/>
        <v>-2969.3787367340328</v>
      </c>
      <c r="DW950" s="14">
        <f t="shared" si="1391"/>
        <v>-7.4219624493452138E-2</v>
      </c>
      <c r="DX950" s="14">
        <f t="shared" si="1392"/>
        <v>-6944.7406490492176</v>
      </c>
      <c r="DY950" s="14">
        <f t="shared" si="1393"/>
        <v>-40820.793471398676</v>
      </c>
      <c r="DZ950" s="34" t="e">
        <f t="shared" si="1394"/>
        <v>#REF!</v>
      </c>
      <c r="EA950" s="34" t="e">
        <f t="shared" si="1395"/>
        <v>#REF!</v>
      </c>
      <c r="EB950" s="34" t="e">
        <f t="shared" si="1396"/>
        <v>#REF!</v>
      </c>
      <c r="EC950" s="34" t="e">
        <f t="shared" si="1397"/>
        <v>#REF!</v>
      </c>
      <c r="ED950" s="34" t="e">
        <f t="shared" si="1398"/>
        <v>#REF!</v>
      </c>
      <c r="EE950" s="59" t="e">
        <f t="shared" si="1399"/>
        <v>#REF!</v>
      </c>
      <c r="EF950" s="59" t="e">
        <f t="shared" si="1400"/>
        <v>#REF!</v>
      </c>
      <c r="EG950" s="59" t="e">
        <f t="shared" si="1401"/>
        <v>#REF!</v>
      </c>
      <c r="EH950" s="59" t="e">
        <f t="shared" si="1402"/>
        <v>#REF!</v>
      </c>
      <c r="EI950" s="14" t="e">
        <f t="shared" si="1403"/>
        <v>#REF!</v>
      </c>
      <c r="EJ950" s="14" t="e">
        <f t="shared" si="1404"/>
        <v>#REF!</v>
      </c>
      <c r="EK950" s="14" t="e">
        <f t="shared" si="1405"/>
        <v>#REF!</v>
      </c>
      <c r="EL950" s="14" t="e">
        <f t="shared" si="1406"/>
        <v>#REF!</v>
      </c>
      <c r="EM950" t="e">
        <f t="shared" si="1407"/>
        <v>#REF!</v>
      </c>
      <c r="EN950" s="34" t="e">
        <f t="shared" si="1408"/>
        <v>#REF!</v>
      </c>
      <c r="EO950" s="34" t="e">
        <f t="shared" si="1409"/>
        <v>#REF!</v>
      </c>
      <c r="EP950" s="34" t="e">
        <f t="shared" si="1410"/>
        <v>#REF!</v>
      </c>
      <c r="EQ950" s="34" t="e">
        <f t="shared" si="1411"/>
        <v>#REF!</v>
      </c>
      <c r="ER950" s="59" t="e">
        <f t="shared" si="1412"/>
        <v>#REF!</v>
      </c>
      <c r="ES950" s="59" t="e">
        <f t="shared" si="1413"/>
        <v>#REF!</v>
      </c>
      <c r="ET950" s="59" t="e">
        <f t="shared" si="1414"/>
        <v>#REF!</v>
      </c>
      <c r="EU950" s="59" t="e">
        <f t="shared" si="1415"/>
        <v>#REF!</v>
      </c>
      <c r="EV950" s="14" t="e">
        <f t="shared" si="1416"/>
        <v>#REF!</v>
      </c>
      <c r="EW950" s="14" t="e">
        <f t="shared" si="1417"/>
        <v>#REF!</v>
      </c>
      <c r="EX950" s="14" t="e">
        <f t="shared" si="1418"/>
        <v>#REF!</v>
      </c>
      <c r="EY950" s="14" t="e">
        <f t="shared" si="1419"/>
        <v>#REF!</v>
      </c>
    </row>
    <row r="951" spans="1:155" x14ac:dyDescent="0.2">
      <c r="A951" s="17">
        <v>30100276</v>
      </c>
      <c r="B951" t="s">
        <v>40</v>
      </c>
      <c r="C951" t="s">
        <v>2277</v>
      </c>
      <c r="D951" t="s">
        <v>2278</v>
      </c>
      <c r="E951" t="s">
        <v>2279</v>
      </c>
      <c r="F951" t="s">
        <v>66</v>
      </c>
      <c r="G951" t="s">
        <v>42</v>
      </c>
      <c r="H951" t="s">
        <v>2280</v>
      </c>
      <c r="I951" t="s">
        <v>228</v>
      </c>
      <c r="J951" s="19" t="s">
        <v>43</v>
      </c>
      <c r="K951" t="s">
        <v>43</v>
      </c>
      <c r="L951">
        <v>1968</v>
      </c>
      <c r="M951">
        <f t="shared" si="1328"/>
        <v>1968</v>
      </c>
      <c r="N951">
        <v>51</v>
      </c>
      <c r="O951" s="19">
        <f t="shared" si="1329"/>
        <v>51</v>
      </c>
      <c r="P951" t="s">
        <v>80</v>
      </c>
      <c r="Q951" s="19" t="str">
        <f t="shared" si="1331"/>
        <v>50-60</v>
      </c>
      <c r="R951" s="23">
        <v>342.3</v>
      </c>
      <c r="S951" s="15">
        <f t="shared" si="1332"/>
        <v>0.34229999999999999</v>
      </c>
      <c r="T951">
        <v>30250283</v>
      </c>
      <c r="U951" t="s">
        <v>45</v>
      </c>
      <c r="V951" t="s">
        <v>46</v>
      </c>
      <c r="W951" s="20" t="s">
        <v>87</v>
      </c>
      <c r="X951" t="s">
        <v>88</v>
      </c>
      <c r="Y951" t="s">
        <v>154</v>
      </c>
      <c r="Z951" t="s">
        <v>2281</v>
      </c>
      <c r="AA951" t="s">
        <v>2282</v>
      </c>
      <c r="AB951" t="s">
        <v>211</v>
      </c>
      <c r="AC951">
        <v>1968</v>
      </c>
      <c r="AD951">
        <v>102</v>
      </c>
      <c r="AE951" t="str">
        <f t="shared" si="1333"/>
        <v>&gt;80</v>
      </c>
      <c r="AF951">
        <v>-37.740532090000002</v>
      </c>
      <c r="AG951">
        <v>144.97731994</v>
      </c>
      <c r="AH951" t="s">
        <v>75</v>
      </c>
      <c r="AI951" t="s">
        <v>76</v>
      </c>
      <c r="AJ951" s="33" t="s">
        <v>526</v>
      </c>
      <c r="AL951" t="s">
        <v>78</v>
      </c>
      <c r="AM951" t="s">
        <v>58</v>
      </c>
      <c r="AN951">
        <v>220</v>
      </c>
      <c r="AO951" s="69">
        <v>1</v>
      </c>
      <c r="AP951">
        <v>2</v>
      </c>
      <c r="AQ951">
        <v>3</v>
      </c>
      <c r="AR951">
        <v>1</v>
      </c>
      <c r="AS951" s="82" t="str">
        <f t="shared" si="1334"/>
        <v>Gw-3-1</v>
      </c>
      <c r="AT951" s="14">
        <f t="shared" si="1335"/>
        <v>40008</v>
      </c>
      <c r="AU951" s="81">
        <f>VLOOKUP(C951,Bushfire_Vlookup!$F$2:$H$12575,3,FALSE)</f>
        <v>1</v>
      </c>
      <c r="AV951" s="14">
        <f>VLOOKUP(AS951,Safety_collateral_Vlookup!$J$3:$L$20,2,FALSE)</f>
        <v>2292990.7140716286</v>
      </c>
      <c r="AW951" s="14">
        <f>VLOOKUP(AS951,Safety_collateral_Vlookup!$J$3:$L$20,3,FALSE)</f>
        <v>148000</v>
      </c>
      <c r="AX951" s="48">
        <f t="shared" si="1336"/>
        <v>2647226.6949144276</v>
      </c>
      <c r="AY951" s="48">
        <f>AZ951</f>
        <v>122000</v>
      </c>
      <c r="AZ951" s="14">
        <v>122000</v>
      </c>
      <c r="BA951" s="16">
        <f t="shared" si="1337"/>
        <v>21.698579466511703</v>
      </c>
      <c r="BB951" t="e">
        <f>IF(BA951&lt;=#REF!,#REF!,IF(BA951&lt;=#REF!,#REF!,IF(BA951&lt;=#REF!,#REF!,IF(BA951&lt;=#REF!,#REF!,#REF!))))</f>
        <v>#REF!</v>
      </c>
      <c r="BC951" s="51">
        <v>5</v>
      </c>
      <c r="BD951" s="21">
        <v>70</v>
      </c>
      <c r="BE951" s="21">
        <v>6.4399999999999999E-2</v>
      </c>
      <c r="BF951" s="26">
        <f t="shared" si="1338"/>
        <v>7957.5955245073455</v>
      </c>
      <c r="BG951" s="21">
        <v>7</v>
      </c>
      <c r="BH951" s="21">
        <f t="shared" si="1339"/>
        <v>3.5</v>
      </c>
      <c r="BI951" s="28">
        <f t="shared" si="1340"/>
        <v>1.5624999999999999E-9</v>
      </c>
      <c r="BJ951" s="27">
        <f t="shared" si="1341"/>
        <v>1.5624999999999999E-9</v>
      </c>
      <c r="BK951" s="28">
        <f t="shared" si="1342"/>
        <v>2.3955100433657887E-8</v>
      </c>
      <c r="BL951" s="35">
        <f t="shared" si="1343"/>
        <v>5.1979165038799464E-7</v>
      </c>
      <c r="BM951" s="21" t="str">
        <f t="shared" si="1344"/>
        <v>Cr1</v>
      </c>
      <c r="BN951" s="51">
        <v>1</v>
      </c>
      <c r="BO951" s="21">
        <v>2</v>
      </c>
      <c r="BP951" s="50" t="s">
        <v>5497</v>
      </c>
      <c r="BQ951" s="14">
        <v>40008</v>
      </c>
      <c r="BR951">
        <f>IFERROR(VLOOKUP(AO951,'Model Failure data- Lines'!$A$37:$E$41,3,FALSE),'Model Failure data- Lines'!$C$37)</f>
        <v>2.649E-2</v>
      </c>
      <c r="BS951" s="14">
        <f t="shared" si="1345"/>
        <v>70125.03514828319</v>
      </c>
      <c r="BT951" s="34">
        <f t="shared" si="1421"/>
        <v>108817.95142737632</v>
      </c>
      <c r="BU951" s="34">
        <f t="shared" si="1346"/>
        <v>0.64442524628010223</v>
      </c>
      <c r="BV951" s="54">
        <f t="shared" si="1347"/>
        <v>-38692.91627909313</v>
      </c>
      <c r="BW951">
        <f>IFERROR(VLOOKUP(AO951,'Model Failure data- Lines'!$A$37:$E$41,4,FALSE),'Model Failure data- Lines'!$D$37)</f>
        <v>2.989E-2</v>
      </c>
      <c r="BX951" s="14">
        <f t="shared" si="1348"/>
        <v>79125.605910992235</v>
      </c>
      <c r="BY951" s="34">
        <f t="shared" si="1349"/>
        <v>97060.217646318284</v>
      </c>
      <c r="BZ951" s="71">
        <f t="shared" si="1350"/>
        <v>0.8152218059032309</v>
      </c>
      <c r="CA951" s="71">
        <f t="shared" si="1351"/>
        <v>-17934.611735326049</v>
      </c>
      <c r="CB951" s="56">
        <v>2</v>
      </c>
      <c r="CC951">
        <f>IFERROR(VLOOKUP(AO951,'Model Failure data- Lines'!$A$37:$E$41,5,FALSE),'Model Failure data- Lines'!$E$37)</f>
        <v>3.6309999999999995E-2</v>
      </c>
      <c r="CD951" s="14">
        <f t="shared" si="1352"/>
        <v>96120.801292342847</v>
      </c>
      <c r="CE951" s="34">
        <f t="shared" si="1353"/>
        <v>77218.736471726821</v>
      </c>
      <c r="CF951" s="34">
        <f t="shared" si="1354"/>
        <v>1.2447859895705093</v>
      </c>
      <c r="CG951" s="54">
        <f t="shared" si="1355"/>
        <v>18902.064820616026</v>
      </c>
      <c r="CH951" t="e">
        <f>IFERROR(VLOOKUP(AO951,'Model Failure data- Lines'!#REF!,3,FALSE),'Model Failure data- Lines'!#REF!)</f>
        <v>#REF!</v>
      </c>
      <c r="CI951" s="14" t="e">
        <f t="shared" si="1356"/>
        <v>#REF!</v>
      </c>
      <c r="CJ951" s="34">
        <f t="shared" si="1357"/>
        <v>104375.28298801507</v>
      </c>
      <c r="CK951" s="34" t="e">
        <f t="shared" si="1358"/>
        <v>#REF!</v>
      </c>
      <c r="CL951" s="54" t="e">
        <f t="shared" si="1359"/>
        <v>#REF!</v>
      </c>
      <c r="CM951" t="e">
        <f>IFERROR(VLOOKUP(AO951,'Model Failure data- Lines'!#REF!,4,FALSE),'Model Failure data- Lines'!#REF!)</f>
        <v>#REF!</v>
      </c>
      <c r="CN951" s="14" t="e">
        <f t="shared" si="1360"/>
        <v>#REF!</v>
      </c>
      <c r="CO951" s="34">
        <f t="shared" si="1361"/>
        <v>89296.71884285433</v>
      </c>
      <c r="CP951" s="34" t="e">
        <f t="shared" si="1362"/>
        <v>#REF!</v>
      </c>
      <c r="CQ951" s="54" t="e">
        <f t="shared" si="1363"/>
        <v>#REF!</v>
      </c>
      <c r="CR951" t="e">
        <f>IFERROR(VLOOKUP(AO951,'Model Failure data- Lines'!#REF!,5,FALSE),'Model Failure data- Lines'!#REF!)</f>
        <v>#REF!</v>
      </c>
      <c r="CS951" s="14" t="e">
        <f t="shared" si="1364"/>
        <v>#REF!</v>
      </c>
      <c r="CT951" s="34">
        <f t="shared" si="1365"/>
        <v>65359.868820489959</v>
      </c>
      <c r="CU951" s="34" t="e">
        <f t="shared" si="1366"/>
        <v>#REF!</v>
      </c>
      <c r="CV951" s="54" t="e">
        <f t="shared" si="1367"/>
        <v>#REF!</v>
      </c>
      <c r="CW951" t="s">
        <v>211</v>
      </c>
      <c r="CZ951">
        <f t="shared" si="1368"/>
        <v>-17934.611735326052</v>
      </c>
      <c r="DA951" s="34">
        <f t="shared" si="1369"/>
        <v>1275.96034104</v>
      </c>
      <c r="DB951" s="34">
        <f t="shared" si="1370"/>
        <v>3.1892629999999998E-2</v>
      </c>
      <c r="DC951" s="34">
        <f t="shared" si="1371"/>
        <v>73129.504437322248</v>
      </c>
      <c r="DD951" s="9">
        <f t="shared" si="1372"/>
        <v>4720.1092399999998</v>
      </c>
      <c r="DE951" s="59">
        <f t="shared" si="1373"/>
        <v>1.612575760210061E-2</v>
      </c>
      <c r="DF951" s="59">
        <f t="shared" si="1374"/>
        <v>4.0306332738703784E-7</v>
      </c>
      <c r="DG951" s="59">
        <f t="shared" si="1375"/>
        <v>0.92422046688129056</v>
      </c>
      <c r="DH951" s="59">
        <f t="shared" si="1376"/>
        <v>5.9653372453281596E-2</v>
      </c>
      <c r="DI951" s="14">
        <f t="shared" si="1377"/>
        <v>-289.2092015316569</v>
      </c>
      <c r="DJ951" s="14">
        <f t="shared" si="1378"/>
        <v>-7.2287842814351359E-3</v>
      </c>
      <c r="DK951" s="14">
        <f t="shared" si="1379"/>
        <v>-16575.53523135772</v>
      </c>
      <c r="DL951" s="14">
        <f t="shared" si="1380"/>
        <v>-1069.8600736524002</v>
      </c>
      <c r="DM951">
        <f t="shared" si="1381"/>
        <v>18902.064820616029</v>
      </c>
      <c r="DN951" s="34">
        <f t="shared" si="1382"/>
        <v>1550.0207421599998</v>
      </c>
      <c r="DO951" s="34">
        <f t="shared" si="1383"/>
        <v>3.8742769999999996E-2</v>
      </c>
      <c r="DP951" s="34">
        <f t="shared" si="1384"/>
        <v>88836.811847412857</v>
      </c>
      <c r="DQ951" s="9">
        <f t="shared" si="1385"/>
        <v>5733.9299599999995</v>
      </c>
      <c r="DR951" s="59">
        <f t="shared" si="1386"/>
        <v>1.612575760210061E-2</v>
      </c>
      <c r="DS951" s="59">
        <f t="shared" si="1387"/>
        <v>4.0306332738703784E-7</v>
      </c>
      <c r="DT951" s="59">
        <f t="shared" si="1388"/>
        <v>0.92422046688129045</v>
      </c>
      <c r="DU951" s="59">
        <f t="shared" si="1389"/>
        <v>5.9653372453281603E-2</v>
      </c>
      <c r="DV951" s="14">
        <f t="shared" si="1390"/>
        <v>304.81011547644744</v>
      </c>
      <c r="DW951" s="14">
        <f t="shared" si="1391"/>
        <v>7.6187291410829703E-3</v>
      </c>
      <c r="DX951" s="14">
        <f t="shared" si="1392"/>
        <v>17469.675173530162</v>
      </c>
      <c r="DY951" s="14">
        <f t="shared" si="1393"/>
        <v>1127.5719128802796</v>
      </c>
      <c r="DZ951" s="34" t="e">
        <f t="shared" si="1394"/>
        <v>#REF!</v>
      </c>
      <c r="EA951" s="34" t="e">
        <f t="shared" si="1395"/>
        <v>#REF!</v>
      </c>
      <c r="EB951" s="34" t="e">
        <f t="shared" si="1396"/>
        <v>#REF!</v>
      </c>
      <c r="EC951" s="34" t="e">
        <f t="shared" si="1397"/>
        <v>#REF!</v>
      </c>
      <c r="ED951" s="34" t="e">
        <f t="shared" si="1398"/>
        <v>#REF!</v>
      </c>
      <c r="EE951" s="59" t="e">
        <f t="shared" si="1399"/>
        <v>#REF!</v>
      </c>
      <c r="EF951" s="59" t="e">
        <f t="shared" si="1400"/>
        <v>#REF!</v>
      </c>
      <c r="EG951" s="59" t="e">
        <f t="shared" si="1401"/>
        <v>#REF!</v>
      </c>
      <c r="EH951" s="59" t="e">
        <f t="shared" si="1402"/>
        <v>#REF!</v>
      </c>
      <c r="EI951" s="14" t="e">
        <f t="shared" si="1403"/>
        <v>#REF!</v>
      </c>
      <c r="EJ951" s="14" t="e">
        <f t="shared" si="1404"/>
        <v>#REF!</v>
      </c>
      <c r="EK951" s="14" t="e">
        <f t="shared" si="1405"/>
        <v>#REF!</v>
      </c>
      <c r="EL951" s="14" t="e">
        <f t="shared" si="1406"/>
        <v>#REF!</v>
      </c>
      <c r="EM951" t="e">
        <f t="shared" si="1407"/>
        <v>#REF!</v>
      </c>
      <c r="EN951" s="34" t="e">
        <f t="shared" si="1408"/>
        <v>#REF!</v>
      </c>
      <c r="EO951" s="34" t="e">
        <f t="shared" si="1409"/>
        <v>#REF!</v>
      </c>
      <c r="EP951" s="34" t="e">
        <f t="shared" si="1410"/>
        <v>#REF!</v>
      </c>
      <c r="EQ951" s="34" t="e">
        <f t="shared" si="1411"/>
        <v>#REF!</v>
      </c>
      <c r="ER951" s="59" t="e">
        <f t="shared" si="1412"/>
        <v>#REF!</v>
      </c>
      <c r="ES951" s="59" t="e">
        <f t="shared" si="1413"/>
        <v>#REF!</v>
      </c>
      <c r="ET951" s="59" t="e">
        <f t="shared" si="1414"/>
        <v>#REF!</v>
      </c>
      <c r="EU951" s="59" t="e">
        <f t="shared" si="1415"/>
        <v>#REF!</v>
      </c>
      <c r="EV951" s="14" t="e">
        <f t="shared" si="1416"/>
        <v>#REF!</v>
      </c>
      <c r="EW951" s="14" t="e">
        <f t="shared" si="1417"/>
        <v>#REF!</v>
      </c>
      <c r="EX951" s="14" t="e">
        <f t="shared" si="1418"/>
        <v>#REF!</v>
      </c>
      <c r="EY951" s="14" t="e">
        <f t="shared" si="1419"/>
        <v>#REF!</v>
      </c>
    </row>
    <row r="952" spans="1:155" x14ac:dyDescent="0.2">
      <c r="A952" s="17">
        <v>30385452</v>
      </c>
      <c r="B952" t="s">
        <v>62</v>
      </c>
      <c r="C952" t="s">
        <v>4771</v>
      </c>
      <c r="D952" t="s">
        <v>4772</v>
      </c>
      <c r="E952" t="s">
        <v>4773</v>
      </c>
      <c r="F952" t="s">
        <v>66</v>
      </c>
      <c r="G952" t="s">
        <v>42</v>
      </c>
      <c r="H952" t="s">
        <v>5133</v>
      </c>
      <c r="I952" t="s">
        <v>68</v>
      </c>
      <c r="J952" s="19" t="s">
        <v>69</v>
      </c>
      <c r="K952" t="s">
        <v>70</v>
      </c>
      <c r="L952">
        <v>1961</v>
      </c>
      <c r="M952">
        <f t="shared" si="1328"/>
        <v>1961</v>
      </c>
      <c r="N952">
        <v>58</v>
      </c>
      <c r="O952" s="19">
        <f t="shared" si="1329"/>
        <v>58</v>
      </c>
      <c r="P952" t="s">
        <v>80</v>
      </c>
      <c r="Q952" s="19" t="str">
        <f t="shared" si="1331"/>
        <v>50-60</v>
      </c>
      <c r="R952" s="23">
        <v>704.4</v>
      </c>
      <c r="S952" s="15">
        <f t="shared" si="1332"/>
        <v>0.70440000000000003</v>
      </c>
      <c r="T952">
        <v>30162331</v>
      </c>
      <c r="U952" t="s">
        <v>45</v>
      </c>
      <c r="V952" t="s">
        <v>46</v>
      </c>
      <c r="W952" s="20" t="s">
        <v>87</v>
      </c>
      <c r="X952" t="s">
        <v>48</v>
      </c>
      <c r="Y952" t="s">
        <v>48</v>
      </c>
      <c r="Z952" t="s">
        <v>4774</v>
      </c>
      <c r="AA952" t="s">
        <v>4775</v>
      </c>
      <c r="AB952" t="s">
        <v>142</v>
      </c>
      <c r="AC952">
        <v>1961</v>
      </c>
      <c r="AD952">
        <v>116</v>
      </c>
      <c r="AE952" t="str">
        <f t="shared" si="1333"/>
        <v>&gt;80</v>
      </c>
      <c r="AF952">
        <v>-37.695616870000002</v>
      </c>
      <c r="AG952">
        <v>144.91004774000001</v>
      </c>
      <c r="AH952" t="s">
        <v>75</v>
      </c>
      <c r="AI952" t="s">
        <v>76</v>
      </c>
      <c r="AJ952" s="33" t="s">
        <v>356</v>
      </c>
      <c r="AL952">
        <v>1</v>
      </c>
      <c r="AM952" t="s">
        <v>86</v>
      </c>
      <c r="AN952">
        <v>220</v>
      </c>
      <c r="AO952" s="69">
        <v>1</v>
      </c>
      <c r="AP952">
        <v>2</v>
      </c>
      <c r="AQ952">
        <v>0</v>
      </c>
      <c r="AR952">
        <v>1</v>
      </c>
      <c r="AS952" s="82" t="str">
        <f t="shared" si="1334"/>
        <v>Gw-0-1</v>
      </c>
      <c r="AT952" s="14">
        <f t="shared" si="1335"/>
        <v>11552</v>
      </c>
      <c r="AU952" s="81">
        <f>VLOOKUP(C952,Bushfire_Vlookup!$F$2:$H$12575,3,FALSE)</f>
        <v>1</v>
      </c>
      <c r="AV952" s="14">
        <f>VLOOKUP(AS952,Safety_collateral_Vlookup!$J$3:$L$20,2,FALSE)</f>
        <v>11570.139925214824</v>
      </c>
      <c r="AW952" s="14">
        <f>VLOOKUP(AS952,Safety_collateral_Vlookup!$J$3:$L$20,3,FALSE)</f>
        <v>148000</v>
      </c>
      <c r="AX952" s="48">
        <f t="shared" si="1336"/>
        <v>182588.39030020419</v>
      </c>
      <c r="AY952" s="49">
        <f>(R952/1000)*AZ952</f>
        <v>53534.400000000001</v>
      </c>
      <c r="AZ952" s="14">
        <v>76000</v>
      </c>
      <c r="BA952" s="16">
        <f t="shared" si="1337"/>
        <v>3.41067407685907</v>
      </c>
      <c r="BB952" t="e">
        <f>IF(BA952&lt;=#REF!,#REF!,IF(BA952&lt;=#REF!,#REF!,IF(BA952&lt;=#REF!,#REF!,IF(BA952&lt;=#REF!,#REF!,#REF!))))</f>
        <v>#REF!</v>
      </c>
      <c r="BC952" s="51">
        <v>4</v>
      </c>
      <c r="BD952" s="21">
        <v>70</v>
      </c>
      <c r="BE952" s="21">
        <v>6.4399999999999999E-2</v>
      </c>
      <c r="BF952" s="26">
        <f t="shared" si="1338"/>
        <v>3491.8450971080824</v>
      </c>
      <c r="BG952" s="21">
        <v>7</v>
      </c>
      <c r="BH952" s="21">
        <f t="shared" si="1339"/>
        <v>3.5</v>
      </c>
      <c r="BI952" s="28">
        <f t="shared" si="1340"/>
        <v>1.5624999999999999E-9</v>
      </c>
      <c r="BJ952" s="27">
        <f t="shared" si="1341"/>
        <v>1.5624999999999999E-9</v>
      </c>
      <c r="BK952" s="28">
        <f t="shared" si="1342"/>
        <v>2.395510043365789E-8</v>
      </c>
      <c r="BL952" s="35">
        <f t="shared" si="1343"/>
        <v>8.1703040057632426E-8</v>
      </c>
      <c r="BM952" s="21" t="str">
        <f t="shared" si="1344"/>
        <v>Cr1</v>
      </c>
      <c r="BN952" s="51">
        <v>1</v>
      </c>
      <c r="BO952" s="21">
        <v>0</v>
      </c>
      <c r="BP952" s="50" t="s">
        <v>5497</v>
      </c>
      <c r="BQ952" s="14">
        <v>11552</v>
      </c>
      <c r="BR952">
        <f>IFERROR(VLOOKUP(AO952,'Model Failure data- Lines'!$A$37:$E$41,3,FALSE),'Model Failure data- Lines'!$C$37)</f>
        <v>2.649E-2</v>
      </c>
      <c r="BS952" s="14">
        <f t="shared" si="1345"/>
        <v>4836.7664590524091</v>
      </c>
      <c r="BT952" s="34">
        <f t="shared" si="1421"/>
        <v>47750.030646669955</v>
      </c>
      <c r="BU952" s="34">
        <f t="shared" si="1346"/>
        <v>0.10129347339779605</v>
      </c>
      <c r="BV952" s="54">
        <f t="shared" si="1347"/>
        <v>-42913.264187617548</v>
      </c>
      <c r="BW952">
        <f>IFERROR(VLOOKUP(AO952,'Model Failure data- Lines'!$A$37:$E$41,4,FALSE),'Model Failure data- Lines'!$D$37)</f>
        <v>2.989E-2</v>
      </c>
      <c r="BX952" s="14">
        <f t="shared" si="1348"/>
        <v>5457.5669860731032</v>
      </c>
      <c r="BY952" s="34">
        <f t="shared" si="1349"/>
        <v>42590.659963648046</v>
      </c>
      <c r="BZ952" s="71">
        <f t="shared" si="1350"/>
        <v>0.12813999573453996</v>
      </c>
      <c r="CA952" s="71">
        <f t="shared" si="1351"/>
        <v>-37133.092977574939</v>
      </c>
      <c r="CB952" s="56">
        <v>2</v>
      </c>
      <c r="CC952">
        <f>IFERROR(VLOOKUP(AO952,'Model Failure data- Lines'!$A$37:$E$41,5,FALSE),'Model Failure data- Lines'!$E$37)</f>
        <v>3.6309999999999995E-2</v>
      </c>
      <c r="CD952" s="14">
        <f t="shared" si="1352"/>
        <v>6629.7844518004131</v>
      </c>
      <c r="CE952" s="34">
        <f t="shared" si="1353"/>
        <v>33884.087916164041</v>
      </c>
      <c r="CF952" s="34">
        <f t="shared" si="1354"/>
        <v>0.19566070269336497</v>
      </c>
      <c r="CG952" s="54">
        <f t="shared" si="1355"/>
        <v>-27254.303464363627</v>
      </c>
      <c r="CH952" t="e">
        <f>IFERROR(VLOOKUP(AO952,'Model Failure data- Lines'!#REF!,3,FALSE),'Model Failure data- Lines'!#REF!)</f>
        <v>#REF!</v>
      </c>
      <c r="CI952" s="14" t="e">
        <f t="shared" si="1356"/>
        <v>#REF!</v>
      </c>
      <c r="CJ952" s="34">
        <f t="shared" si="1357"/>
        <v>45800.558603226178</v>
      </c>
      <c r="CK952" s="34" t="e">
        <f t="shared" si="1358"/>
        <v>#REF!</v>
      </c>
      <c r="CL952" s="54" t="e">
        <f t="shared" si="1359"/>
        <v>#REF!</v>
      </c>
      <c r="CM952" t="e">
        <f>IFERROR(VLOOKUP(AO952,'Model Failure data- Lines'!#REF!,4,FALSE),'Model Failure data- Lines'!#REF!)</f>
        <v>#REF!</v>
      </c>
      <c r="CN952" s="14" t="e">
        <f t="shared" si="1360"/>
        <v>#REF!</v>
      </c>
      <c r="CO952" s="34">
        <f t="shared" si="1361"/>
        <v>39183.985780499184</v>
      </c>
      <c r="CP952" s="34" t="e">
        <f t="shared" si="1362"/>
        <v>#REF!</v>
      </c>
      <c r="CQ952" s="54" t="e">
        <f t="shared" si="1363"/>
        <v>#REF!</v>
      </c>
      <c r="CR952" t="e">
        <f>IFERROR(VLOOKUP(AO952,'Model Failure data- Lines'!#REF!,5,FALSE),'Model Failure data- Lines'!#REF!)</f>
        <v>#REF!</v>
      </c>
      <c r="CS952" s="14" t="e">
        <f t="shared" si="1364"/>
        <v>#REF!</v>
      </c>
      <c r="CT952" s="34">
        <f t="shared" si="1365"/>
        <v>28680.339027734739</v>
      </c>
      <c r="CU952" s="34" t="e">
        <f t="shared" si="1366"/>
        <v>#REF!</v>
      </c>
      <c r="CV952" s="54" t="e">
        <f t="shared" si="1367"/>
        <v>#REF!</v>
      </c>
      <c r="CW952" t="s">
        <v>142</v>
      </c>
      <c r="CZ952">
        <f t="shared" si="1368"/>
        <v>-37133.092977574946</v>
      </c>
      <c r="DA952" s="34">
        <f t="shared" si="1369"/>
        <v>368.42366175999996</v>
      </c>
      <c r="DB952" s="34">
        <f t="shared" si="1370"/>
        <v>3.1892629999999998E-2</v>
      </c>
      <c r="DC952" s="34">
        <f t="shared" si="1371"/>
        <v>369.00219168310406</v>
      </c>
      <c r="DD952" s="9">
        <f t="shared" si="1372"/>
        <v>4720.1092399999998</v>
      </c>
      <c r="DE952" s="59">
        <f t="shared" si="1373"/>
        <v>6.750694269079284E-2</v>
      </c>
      <c r="DF952" s="59">
        <f t="shared" si="1374"/>
        <v>5.8437450390229259E-6</v>
      </c>
      <c r="DG952" s="59">
        <f t="shared" si="1375"/>
        <v>6.7612947788775218E-2</v>
      </c>
      <c r="DH952" s="59">
        <f t="shared" si="1376"/>
        <v>0.86487426577539306</v>
      </c>
      <c r="DI952" s="14">
        <f t="shared" si="1377"/>
        <v>-2506.741579569034</v>
      </c>
      <c r="DJ952" s="14">
        <f t="shared" si="1378"/>
        <v>-0.21699632787128065</v>
      </c>
      <c r="DK952" s="14">
        <f t="shared" si="1379"/>
        <v>-2510.6778767285109</v>
      </c>
      <c r="DL952" s="14">
        <f t="shared" si="1380"/>
        <v>-32115.456524949535</v>
      </c>
      <c r="DM952">
        <f t="shared" si="1381"/>
        <v>-27254.303464363627</v>
      </c>
      <c r="DN952" s="34">
        <f t="shared" si="1382"/>
        <v>447.55647903999989</v>
      </c>
      <c r="DO952" s="34">
        <f t="shared" si="1383"/>
        <v>3.8742769999999996E-2</v>
      </c>
      <c r="DP952" s="34">
        <f t="shared" si="1384"/>
        <v>448.25926999041508</v>
      </c>
      <c r="DQ952" s="9">
        <f t="shared" si="1385"/>
        <v>5733.9299599999995</v>
      </c>
      <c r="DR952" s="59">
        <f t="shared" si="1386"/>
        <v>6.750694269079284E-2</v>
      </c>
      <c r="DS952" s="59">
        <f t="shared" si="1387"/>
        <v>5.8437450390229267E-6</v>
      </c>
      <c r="DT952" s="59">
        <f t="shared" si="1388"/>
        <v>6.7612947788775218E-2</v>
      </c>
      <c r="DU952" s="59">
        <f t="shared" si="1389"/>
        <v>0.86487426577539317</v>
      </c>
      <c r="DV952" s="14">
        <f t="shared" si="1390"/>
        <v>-1839.854702046272</v>
      </c>
      <c r="DW952" s="14">
        <f t="shared" si="1391"/>
        <v>-0.15926720066190031</v>
      </c>
      <c r="DX952" s="14">
        <f t="shared" si="1392"/>
        <v>-1842.7437971554536</v>
      </c>
      <c r="DY952" s="14">
        <f t="shared" si="1393"/>
        <v>-23571.545697961243</v>
      </c>
      <c r="DZ952" s="34" t="e">
        <f t="shared" si="1394"/>
        <v>#REF!</v>
      </c>
      <c r="EA952" s="34" t="e">
        <f t="shared" si="1395"/>
        <v>#REF!</v>
      </c>
      <c r="EB952" s="34" t="e">
        <f t="shared" si="1396"/>
        <v>#REF!</v>
      </c>
      <c r="EC952" s="34" t="e">
        <f t="shared" si="1397"/>
        <v>#REF!</v>
      </c>
      <c r="ED952" s="34" t="e">
        <f t="shared" si="1398"/>
        <v>#REF!</v>
      </c>
      <c r="EE952" s="59" t="e">
        <f t="shared" si="1399"/>
        <v>#REF!</v>
      </c>
      <c r="EF952" s="59" t="e">
        <f t="shared" si="1400"/>
        <v>#REF!</v>
      </c>
      <c r="EG952" s="59" t="e">
        <f t="shared" si="1401"/>
        <v>#REF!</v>
      </c>
      <c r="EH952" s="59" t="e">
        <f t="shared" si="1402"/>
        <v>#REF!</v>
      </c>
      <c r="EI952" s="14" t="e">
        <f t="shared" si="1403"/>
        <v>#REF!</v>
      </c>
      <c r="EJ952" s="14" t="e">
        <f t="shared" si="1404"/>
        <v>#REF!</v>
      </c>
      <c r="EK952" s="14" t="e">
        <f t="shared" si="1405"/>
        <v>#REF!</v>
      </c>
      <c r="EL952" s="14" t="e">
        <f t="shared" si="1406"/>
        <v>#REF!</v>
      </c>
      <c r="EM952" t="e">
        <f t="shared" si="1407"/>
        <v>#REF!</v>
      </c>
      <c r="EN952" s="34" t="e">
        <f t="shared" si="1408"/>
        <v>#REF!</v>
      </c>
      <c r="EO952" s="34" t="e">
        <f t="shared" si="1409"/>
        <v>#REF!</v>
      </c>
      <c r="EP952" s="34" t="e">
        <f t="shared" si="1410"/>
        <v>#REF!</v>
      </c>
      <c r="EQ952" s="34" t="e">
        <f t="shared" si="1411"/>
        <v>#REF!</v>
      </c>
      <c r="ER952" s="59" t="e">
        <f t="shared" si="1412"/>
        <v>#REF!</v>
      </c>
      <c r="ES952" s="59" t="e">
        <f t="shared" si="1413"/>
        <v>#REF!</v>
      </c>
      <c r="ET952" s="59" t="e">
        <f t="shared" si="1414"/>
        <v>#REF!</v>
      </c>
      <c r="EU952" s="59" t="e">
        <f t="shared" si="1415"/>
        <v>#REF!</v>
      </c>
      <c r="EV952" s="14" t="e">
        <f t="shared" si="1416"/>
        <v>#REF!</v>
      </c>
      <c r="EW952" s="14" t="e">
        <f t="shared" si="1417"/>
        <v>#REF!</v>
      </c>
      <c r="EX952" s="14" t="e">
        <f t="shared" si="1418"/>
        <v>#REF!</v>
      </c>
      <c r="EY952" s="14" t="e">
        <f t="shared" si="1419"/>
        <v>#REF!</v>
      </c>
    </row>
    <row r="953" spans="1:155" x14ac:dyDescent="0.2">
      <c r="A953" s="17">
        <v>30234373</v>
      </c>
      <c r="B953" t="s">
        <v>62</v>
      </c>
      <c r="C953" t="s">
        <v>3788</v>
      </c>
      <c r="D953" t="s">
        <v>3789</v>
      </c>
      <c r="E953" t="s">
        <v>1515</v>
      </c>
      <c r="F953" t="s">
        <v>66</v>
      </c>
      <c r="G953" t="s">
        <v>42</v>
      </c>
      <c r="H953" t="s">
        <v>3965</v>
      </c>
      <c r="I953" t="s">
        <v>68</v>
      </c>
      <c r="J953" s="19" t="s">
        <v>69</v>
      </c>
      <c r="K953" t="s">
        <v>70</v>
      </c>
      <c r="L953">
        <v>1966</v>
      </c>
      <c r="M953">
        <f t="shared" si="1328"/>
        <v>1966</v>
      </c>
      <c r="N953">
        <v>53</v>
      </c>
      <c r="O953" s="19">
        <f t="shared" si="1329"/>
        <v>53</v>
      </c>
      <c r="P953" t="s">
        <v>80</v>
      </c>
      <c r="Q953" s="19" t="str">
        <f t="shared" si="1331"/>
        <v>50-60</v>
      </c>
      <c r="R953" s="23">
        <v>201</v>
      </c>
      <c r="S953" s="15">
        <f t="shared" si="1332"/>
        <v>0.20100000000000001</v>
      </c>
      <c r="T953">
        <v>30260221</v>
      </c>
      <c r="U953" t="s">
        <v>45</v>
      </c>
      <c r="V953" t="s">
        <v>46</v>
      </c>
      <c r="W953" t="s">
        <v>47</v>
      </c>
      <c r="X953" t="s">
        <v>48</v>
      </c>
      <c r="Y953" t="s">
        <v>175</v>
      </c>
      <c r="Z953" t="s">
        <v>3790</v>
      </c>
      <c r="AA953" t="s">
        <v>3791</v>
      </c>
      <c r="AB953" t="s">
        <v>57</v>
      </c>
      <c r="AC953">
        <v>1966</v>
      </c>
      <c r="AD953">
        <v>106</v>
      </c>
      <c r="AE953" t="str">
        <f t="shared" si="1333"/>
        <v>&gt;80</v>
      </c>
      <c r="AF953">
        <v>-37.700713960000002</v>
      </c>
      <c r="AG953">
        <v>144.89641850999999</v>
      </c>
      <c r="AH953" t="s">
        <v>75</v>
      </c>
      <c r="AI953" t="s">
        <v>76</v>
      </c>
      <c r="AJ953" s="33" t="s">
        <v>356</v>
      </c>
      <c r="AL953" t="s">
        <v>78</v>
      </c>
      <c r="AM953" t="s">
        <v>79</v>
      </c>
      <c r="AN953">
        <v>220</v>
      </c>
      <c r="AO953" s="69">
        <v>1</v>
      </c>
      <c r="AP953">
        <v>2</v>
      </c>
      <c r="AQ953">
        <v>0</v>
      </c>
      <c r="AR953">
        <v>1</v>
      </c>
      <c r="AS953" s="82" t="str">
        <f t="shared" si="1334"/>
        <v>Gw-0-1</v>
      </c>
      <c r="AT953" s="14">
        <f t="shared" si="1335"/>
        <v>11552</v>
      </c>
      <c r="AU953" s="81">
        <f>VLOOKUP(C953,Bushfire_Vlookup!$F$2:$H$12575,3,FALSE)</f>
        <v>1</v>
      </c>
      <c r="AV953" s="14">
        <f>VLOOKUP(AS953,Safety_collateral_Vlookup!$J$3:$L$20,2,FALSE)</f>
        <v>11570.139925214824</v>
      </c>
      <c r="AW953" s="14">
        <f>VLOOKUP(AS953,Safety_collateral_Vlookup!$J$3:$L$20,3,FALSE)</f>
        <v>148000</v>
      </c>
      <c r="AX953" s="48">
        <f t="shared" si="1336"/>
        <v>182588.39030020419</v>
      </c>
      <c r="AY953" s="49">
        <f>(R953/1000)*AZ953</f>
        <v>15276.000000000002</v>
      </c>
      <c r="AZ953" s="14">
        <v>76000</v>
      </c>
      <c r="BA953" s="16">
        <f t="shared" si="1337"/>
        <v>11.952630943977754</v>
      </c>
      <c r="BB953" t="e">
        <f>IF(BA953&lt;=#REF!,#REF!,IF(BA953&lt;=#REF!,#REF!,IF(BA953&lt;=#REF!,#REF!,IF(BA953&lt;=#REF!,#REF!,#REF!))))</f>
        <v>#REF!</v>
      </c>
      <c r="BC953" s="51">
        <v>5</v>
      </c>
      <c r="BD953" s="21">
        <v>70</v>
      </c>
      <c r="BE953" s="21">
        <v>6.4399999999999999E-2</v>
      </c>
      <c r="BF953" s="26">
        <f t="shared" si="1338"/>
        <v>996.39532157683789</v>
      </c>
      <c r="BG953" s="21">
        <v>7</v>
      </c>
      <c r="BH953" s="21">
        <f t="shared" si="1339"/>
        <v>3.5</v>
      </c>
      <c r="BI953" s="28">
        <f t="shared" si="1340"/>
        <v>1.5624999999999999E-9</v>
      </c>
      <c r="BJ953" s="27">
        <f t="shared" si="1341"/>
        <v>1.5624999999999999E-9</v>
      </c>
      <c r="BK953" s="28">
        <f t="shared" si="1342"/>
        <v>2.3955100433657887E-8</v>
      </c>
      <c r="BL953" s="35">
        <f t="shared" si="1343"/>
        <v>2.8632647470943421E-7</v>
      </c>
      <c r="BM953" s="21" t="str">
        <f t="shared" si="1344"/>
        <v>Cr1</v>
      </c>
      <c r="BN953" s="51">
        <v>1</v>
      </c>
      <c r="BO953" s="21">
        <v>2</v>
      </c>
      <c r="BP953" s="50" t="s">
        <v>5497</v>
      </c>
      <c r="BQ953" s="14">
        <v>11552</v>
      </c>
      <c r="BR953">
        <f>IFERROR(VLOOKUP(AO953,'Model Failure data- Lines'!$A$37:$E$41,3,FALSE),'Model Failure data- Lines'!$C$37)</f>
        <v>2.649E-2</v>
      </c>
      <c r="BS953" s="14">
        <f t="shared" si="1345"/>
        <v>4836.7664590524091</v>
      </c>
      <c r="BT953" s="34">
        <f t="shared" si="1421"/>
        <v>13625.434639381974</v>
      </c>
      <c r="BU953" s="34">
        <f t="shared" si="1346"/>
        <v>0.35498070975824642</v>
      </c>
      <c r="BV953" s="54">
        <f t="shared" si="1347"/>
        <v>-8788.6681803295651</v>
      </c>
      <c r="BW953">
        <f>IFERROR(VLOOKUP(AO953,'Model Failure data- Lines'!$A$37:$E$41,4,FALSE),'Model Failure data- Lines'!$D$37)</f>
        <v>2.989E-2</v>
      </c>
      <c r="BX953" s="14">
        <f t="shared" si="1348"/>
        <v>5457.5669860731032</v>
      </c>
      <c r="BY953" s="34">
        <f t="shared" si="1349"/>
        <v>12153.212170206216</v>
      </c>
      <c r="BZ953" s="71">
        <f t="shared" si="1350"/>
        <v>0.44906374624582063</v>
      </c>
      <c r="CA953" s="71">
        <f t="shared" si="1351"/>
        <v>-6695.6451841331127</v>
      </c>
      <c r="CB953" s="56">
        <v>2</v>
      </c>
      <c r="CC953">
        <f>IFERROR(VLOOKUP(AO953,'Model Failure data- Lines'!$A$37:$E$41,5,FALSE),'Model Failure data- Lines'!$E$37)</f>
        <v>3.6309999999999995E-2</v>
      </c>
      <c r="CD953" s="14">
        <f t="shared" si="1352"/>
        <v>6629.7844518004131</v>
      </c>
      <c r="CE953" s="34">
        <f t="shared" si="1353"/>
        <v>9668.7985110008121</v>
      </c>
      <c r="CF953" s="34">
        <f t="shared" si="1354"/>
        <v>0.68568855212540447</v>
      </c>
      <c r="CG953" s="54">
        <f t="shared" si="1355"/>
        <v>-3039.0140592003991</v>
      </c>
      <c r="CH953" t="e">
        <f>IFERROR(VLOOKUP(AO953,'Model Failure data- Lines'!#REF!,3,FALSE),'Model Failure data- Lines'!#REF!)</f>
        <v>#REF!</v>
      </c>
      <c r="CI953" s="14" t="e">
        <f t="shared" si="1356"/>
        <v>#REF!</v>
      </c>
      <c r="CJ953" s="34">
        <f t="shared" si="1357"/>
        <v>13069.154286269822</v>
      </c>
      <c r="CK953" s="34" t="e">
        <f t="shared" si="1358"/>
        <v>#REF!</v>
      </c>
      <c r="CL953" s="54" t="e">
        <f t="shared" si="1359"/>
        <v>#REF!</v>
      </c>
      <c r="CM953" t="e">
        <f>IFERROR(VLOOKUP(AO953,'Model Failure data- Lines'!#REF!,4,FALSE),'Model Failure data- Lines'!#REF!)</f>
        <v>#REF!</v>
      </c>
      <c r="CN953" s="14" t="e">
        <f t="shared" si="1360"/>
        <v>#REF!</v>
      </c>
      <c r="CO953" s="34">
        <f t="shared" si="1361"/>
        <v>11181.120303634778</v>
      </c>
      <c r="CP953" s="34" t="e">
        <f t="shared" si="1362"/>
        <v>#REF!</v>
      </c>
      <c r="CQ953" s="54" t="e">
        <f t="shared" si="1363"/>
        <v>#REF!</v>
      </c>
      <c r="CR953" t="e">
        <f>IFERROR(VLOOKUP(AO953,'Model Failure data- Lines'!#REF!,5,FALSE),'Model Failure data- Lines'!#REF!)</f>
        <v>#REF!</v>
      </c>
      <c r="CS953" s="14" t="e">
        <f t="shared" si="1364"/>
        <v>#REF!</v>
      </c>
      <c r="CT953" s="34">
        <f t="shared" si="1365"/>
        <v>8183.9127549328259</v>
      </c>
      <c r="CU953" s="34" t="e">
        <f t="shared" si="1366"/>
        <v>#REF!</v>
      </c>
      <c r="CV953" s="54" t="e">
        <f t="shared" si="1367"/>
        <v>#REF!</v>
      </c>
      <c r="CW953" t="s">
        <v>57</v>
      </c>
      <c r="CZ953">
        <f t="shared" si="1368"/>
        <v>-6695.6451841331127</v>
      </c>
      <c r="DA953" s="34">
        <f t="shared" si="1369"/>
        <v>368.42366175999996</v>
      </c>
      <c r="DB953" s="34">
        <f t="shared" si="1370"/>
        <v>3.1892629999999998E-2</v>
      </c>
      <c r="DC953" s="34">
        <f t="shared" si="1371"/>
        <v>369.00219168310406</v>
      </c>
      <c r="DD953" s="9">
        <f t="shared" si="1372"/>
        <v>4720.1092399999998</v>
      </c>
      <c r="DE953" s="59">
        <f t="shared" si="1373"/>
        <v>6.750694269079284E-2</v>
      </c>
      <c r="DF953" s="59">
        <f t="shared" si="1374"/>
        <v>5.8437450390229259E-6</v>
      </c>
      <c r="DG953" s="59">
        <f t="shared" si="1375"/>
        <v>6.7612947788775218E-2</v>
      </c>
      <c r="DH953" s="59">
        <f t="shared" si="1376"/>
        <v>0.86487426577539306</v>
      </c>
      <c r="DI953" s="14">
        <f t="shared" si="1377"/>
        <v>-452.00253572315705</v>
      </c>
      <c r="DJ953" s="14">
        <f t="shared" si="1378"/>
        <v>-3.9127643327835616E-2</v>
      </c>
      <c r="DK953" s="14">
        <f t="shared" si="1379"/>
        <v>-452.71230824695635</v>
      </c>
      <c r="DL953" s="14">
        <f t="shared" si="1380"/>
        <v>-5790.8912125196712</v>
      </c>
      <c r="DM953">
        <f t="shared" si="1381"/>
        <v>-3039.0140592003982</v>
      </c>
      <c r="DN953" s="34">
        <f t="shared" si="1382"/>
        <v>447.55647903999989</v>
      </c>
      <c r="DO953" s="34">
        <f t="shared" si="1383"/>
        <v>3.8742769999999996E-2</v>
      </c>
      <c r="DP953" s="34">
        <f t="shared" si="1384"/>
        <v>448.25926999041508</v>
      </c>
      <c r="DQ953" s="9">
        <f t="shared" si="1385"/>
        <v>5733.9299599999995</v>
      </c>
      <c r="DR953" s="59">
        <f t="shared" si="1386"/>
        <v>6.750694269079284E-2</v>
      </c>
      <c r="DS953" s="59">
        <f t="shared" si="1387"/>
        <v>5.8437450390229267E-6</v>
      </c>
      <c r="DT953" s="59">
        <f t="shared" si="1388"/>
        <v>6.7612947788775218E-2</v>
      </c>
      <c r="DU953" s="59">
        <f t="shared" si="1389"/>
        <v>0.86487426577539317</v>
      </c>
      <c r="DV953" s="14">
        <f t="shared" si="1390"/>
        <v>-205.15454793095498</v>
      </c>
      <c r="DW953" s="14">
        <f t="shared" si="1391"/>
        <v>-1.7759223331973256E-2</v>
      </c>
      <c r="DX953" s="14">
        <f t="shared" si="1392"/>
        <v>-205.47669891407037</v>
      </c>
      <c r="DY953" s="14">
        <f t="shared" si="1393"/>
        <v>-2628.3650531320418</v>
      </c>
      <c r="DZ953" s="34" t="e">
        <f t="shared" si="1394"/>
        <v>#REF!</v>
      </c>
      <c r="EA953" s="34" t="e">
        <f t="shared" si="1395"/>
        <v>#REF!</v>
      </c>
      <c r="EB953" s="34" t="e">
        <f t="shared" si="1396"/>
        <v>#REF!</v>
      </c>
      <c r="EC953" s="34" t="e">
        <f t="shared" si="1397"/>
        <v>#REF!</v>
      </c>
      <c r="ED953" s="34" t="e">
        <f t="shared" si="1398"/>
        <v>#REF!</v>
      </c>
      <c r="EE953" s="59" t="e">
        <f t="shared" si="1399"/>
        <v>#REF!</v>
      </c>
      <c r="EF953" s="59" t="e">
        <f t="shared" si="1400"/>
        <v>#REF!</v>
      </c>
      <c r="EG953" s="59" t="e">
        <f t="shared" si="1401"/>
        <v>#REF!</v>
      </c>
      <c r="EH953" s="59" t="e">
        <f t="shared" si="1402"/>
        <v>#REF!</v>
      </c>
      <c r="EI953" s="14" t="e">
        <f t="shared" si="1403"/>
        <v>#REF!</v>
      </c>
      <c r="EJ953" s="14" t="e">
        <f t="shared" si="1404"/>
        <v>#REF!</v>
      </c>
      <c r="EK953" s="14" t="e">
        <f t="shared" si="1405"/>
        <v>#REF!</v>
      </c>
      <c r="EL953" s="14" t="e">
        <f t="shared" si="1406"/>
        <v>#REF!</v>
      </c>
      <c r="EM953" t="e">
        <f t="shared" si="1407"/>
        <v>#REF!</v>
      </c>
      <c r="EN953" s="34" t="e">
        <f t="shared" si="1408"/>
        <v>#REF!</v>
      </c>
      <c r="EO953" s="34" t="e">
        <f t="shared" si="1409"/>
        <v>#REF!</v>
      </c>
      <c r="EP953" s="34" t="e">
        <f t="shared" si="1410"/>
        <v>#REF!</v>
      </c>
      <c r="EQ953" s="34" t="e">
        <f t="shared" si="1411"/>
        <v>#REF!</v>
      </c>
      <c r="ER953" s="59" t="e">
        <f t="shared" si="1412"/>
        <v>#REF!</v>
      </c>
      <c r="ES953" s="59" t="e">
        <f t="shared" si="1413"/>
        <v>#REF!</v>
      </c>
      <c r="ET953" s="59" t="e">
        <f t="shared" si="1414"/>
        <v>#REF!</v>
      </c>
      <c r="EU953" s="59" t="e">
        <f t="shared" si="1415"/>
        <v>#REF!</v>
      </c>
      <c r="EV953" s="14" t="e">
        <f t="shared" si="1416"/>
        <v>#REF!</v>
      </c>
      <c r="EW953" s="14" t="e">
        <f t="shared" si="1417"/>
        <v>#REF!</v>
      </c>
      <c r="EX953" s="14" t="e">
        <f t="shared" si="1418"/>
        <v>#REF!</v>
      </c>
      <c r="EY953" s="14" t="e">
        <f t="shared" si="1419"/>
        <v>#REF!</v>
      </c>
    </row>
    <row r="954" spans="1:155" x14ac:dyDescent="0.2">
      <c r="A954" s="17">
        <v>30209183</v>
      </c>
      <c r="B954" t="s">
        <v>62</v>
      </c>
      <c r="C954" t="s">
        <v>2418</v>
      </c>
      <c r="D954" t="s">
        <v>2419</v>
      </c>
      <c r="E954" t="s">
        <v>2417</v>
      </c>
      <c r="F954" t="s">
        <v>66</v>
      </c>
      <c r="G954" t="s">
        <v>42</v>
      </c>
      <c r="H954" t="s">
        <v>3668</v>
      </c>
      <c r="I954" t="s">
        <v>68</v>
      </c>
      <c r="J954" s="19" t="s">
        <v>69</v>
      </c>
      <c r="K954" t="s">
        <v>70</v>
      </c>
      <c r="L954">
        <v>1961</v>
      </c>
      <c r="M954">
        <f t="shared" si="1328"/>
        <v>1961</v>
      </c>
      <c r="N954">
        <v>58</v>
      </c>
      <c r="O954" s="19">
        <f t="shared" si="1329"/>
        <v>58</v>
      </c>
      <c r="P954" t="s">
        <v>80</v>
      </c>
      <c r="Q954" s="19" t="str">
        <f t="shared" si="1331"/>
        <v>50-60</v>
      </c>
      <c r="R954" s="23">
        <v>243.9</v>
      </c>
      <c r="S954" s="15">
        <f t="shared" si="1332"/>
        <v>0.24390000000000001</v>
      </c>
      <c r="T954">
        <v>30106429</v>
      </c>
      <c r="U954" t="s">
        <v>45</v>
      </c>
      <c r="V954" t="s">
        <v>46</v>
      </c>
      <c r="W954" t="s">
        <v>47</v>
      </c>
      <c r="X954" t="s">
        <v>48</v>
      </c>
      <c r="Y954" t="s">
        <v>52</v>
      </c>
      <c r="Z954" t="s">
        <v>2420</v>
      </c>
      <c r="AA954" t="s">
        <v>2421</v>
      </c>
      <c r="AB954" t="s">
        <v>576</v>
      </c>
      <c r="AC954">
        <v>1961</v>
      </c>
      <c r="AD954">
        <v>116</v>
      </c>
      <c r="AE954" t="str">
        <f t="shared" si="1333"/>
        <v>&gt;80</v>
      </c>
      <c r="AF954">
        <v>-37.703060219999998</v>
      </c>
      <c r="AG954">
        <v>144.89305895999999</v>
      </c>
      <c r="AH954" t="s">
        <v>75</v>
      </c>
      <c r="AI954" t="s">
        <v>76</v>
      </c>
      <c r="AJ954" s="33" t="s">
        <v>722</v>
      </c>
      <c r="AL954">
        <v>1</v>
      </c>
      <c r="AM954" t="s">
        <v>86</v>
      </c>
      <c r="AN954">
        <v>220</v>
      </c>
      <c r="AO954" s="69">
        <v>1</v>
      </c>
      <c r="AP954">
        <v>2</v>
      </c>
      <c r="AQ954">
        <v>5</v>
      </c>
      <c r="AR954">
        <v>1</v>
      </c>
      <c r="AS954" s="82" t="str">
        <f t="shared" si="1334"/>
        <v>Gw-5-1</v>
      </c>
      <c r="AT954" s="14">
        <f t="shared" si="1335"/>
        <v>51448</v>
      </c>
      <c r="AU954" s="81">
        <f>VLOOKUP(C954,Bushfire_Vlookup!$F$2:$H$12575,3,FALSE)</f>
        <v>1</v>
      </c>
      <c r="AV954" s="14">
        <f>VLOOKUP(AS954,Safety_collateral_Vlookup!$J$3:$L$20,2,FALSE)</f>
        <v>9206290.8655511159</v>
      </c>
      <c r="AW954" s="14">
        <f>VLOOKUP(AS954,Safety_collateral_Vlookup!$J$3:$L$20,3,FALSE)</f>
        <v>148000</v>
      </c>
      <c r="AX954" s="48">
        <f t="shared" si="1336"/>
        <v>10035924.43654304</v>
      </c>
      <c r="AY954" s="48">
        <f>AZ954</f>
        <v>110000</v>
      </c>
      <c r="AZ954" s="14">
        <v>110000</v>
      </c>
      <c r="BA954" s="16">
        <f t="shared" si="1337"/>
        <v>91.235676695845811</v>
      </c>
      <c r="BB954" t="e">
        <f>IF(BA954&lt;=#REF!,#REF!,IF(BA954&lt;=#REF!,#REF!,IF(BA954&lt;=#REF!,#REF!,IF(BA954&lt;=#REF!,#REF!,#REF!))))</f>
        <v>#REF!</v>
      </c>
      <c r="BC954" s="51">
        <v>5</v>
      </c>
      <c r="BD954" s="21">
        <v>70</v>
      </c>
      <c r="BE954" s="21">
        <v>6.4399999999999999E-2</v>
      </c>
      <c r="BF954" s="26">
        <f t="shared" si="1338"/>
        <v>7174.8812106213763</v>
      </c>
      <c r="BG954" s="21">
        <v>7</v>
      </c>
      <c r="BH954" s="21">
        <f t="shared" si="1339"/>
        <v>3.5</v>
      </c>
      <c r="BI954" s="28">
        <f t="shared" si="1340"/>
        <v>1.5624999999999999E-9</v>
      </c>
      <c r="BJ954" s="27">
        <f t="shared" si="1341"/>
        <v>1.5624999999999999E-9</v>
      </c>
      <c r="BK954" s="28">
        <f t="shared" si="1342"/>
        <v>2.395510043365789E-8</v>
      </c>
      <c r="BL954" s="35">
        <f t="shared" si="1343"/>
        <v>2.1855597983817276E-6</v>
      </c>
      <c r="BM954" s="21" t="str">
        <f t="shared" si="1344"/>
        <v>Cr1</v>
      </c>
      <c r="BN954" s="51">
        <v>1</v>
      </c>
      <c r="BO954" s="21">
        <v>2</v>
      </c>
      <c r="BP954" s="50" t="s">
        <v>5497</v>
      </c>
      <c r="BQ954" s="14">
        <v>51448</v>
      </c>
      <c r="BR954">
        <f>IFERROR(VLOOKUP(AO954,'Model Failure data- Lines'!$A$37:$E$41,3,FALSE),'Model Failure data- Lines'!$C$37)</f>
        <v>2.649E-2</v>
      </c>
      <c r="BS954" s="14">
        <f t="shared" si="1345"/>
        <v>265851.63832402515</v>
      </c>
      <c r="BT954" s="34">
        <f t="shared" si="1421"/>
        <v>98114.546368945856</v>
      </c>
      <c r="BU954" s="34">
        <f t="shared" si="1346"/>
        <v>2.7096047238941279</v>
      </c>
      <c r="BV954" s="54">
        <f t="shared" si="1347"/>
        <v>167737.09195507929</v>
      </c>
      <c r="BW954">
        <f>IFERROR(VLOOKUP(AO954,'Model Failure data- Lines'!$A$37:$E$41,4,FALSE),'Model Failure data- Lines'!$D$37)</f>
        <v>2.989E-2</v>
      </c>
      <c r="BX954" s="14">
        <f t="shared" si="1348"/>
        <v>299973.78140827146</v>
      </c>
      <c r="BY954" s="34">
        <f t="shared" si="1349"/>
        <v>87513.310992582061</v>
      </c>
      <c r="BZ954" s="71">
        <f t="shared" si="1350"/>
        <v>3.427750338845005</v>
      </c>
      <c r="CA954" s="71">
        <f t="shared" si="1351"/>
        <v>212460.4704156894</v>
      </c>
      <c r="CB954" s="57">
        <v>2</v>
      </c>
      <c r="CC954">
        <f>IFERROR(VLOOKUP(AO954,'Model Failure data- Lines'!$A$37:$E$41,5,FALSE),'Model Failure data- Lines'!$E$37)</f>
        <v>3.6309999999999995E-2</v>
      </c>
      <c r="CD954" s="14">
        <f t="shared" si="1352"/>
        <v>364404.41629087774</v>
      </c>
      <c r="CE954" s="34">
        <f t="shared" si="1353"/>
        <v>69623.450917130744</v>
      </c>
      <c r="CF954" s="34">
        <f t="shared" si="1354"/>
        <v>5.2339321233101446</v>
      </c>
      <c r="CG954" s="54">
        <f t="shared" si="1355"/>
        <v>294780.96537374699</v>
      </c>
      <c r="CH954" t="e">
        <f>IFERROR(VLOOKUP(AO954,'Model Failure data- Lines'!#REF!,3,FALSE),'Model Failure data- Lines'!#REF!)</f>
        <v>#REF!</v>
      </c>
      <c r="CI954" s="14" t="e">
        <f t="shared" si="1356"/>
        <v>#REF!</v>
      </c>
      <c r="CJ954" s="34">
        <f t="shared" si="1357"/>
        <v>94108.861710505385</v>
      </c>
      <c r="CK954" s="34" t="e">
        <f t="shared" si="1358"/>
        <v>#REF!</v>
      </c>
      <c r="CL954" s="54" t="e">
        <f t="shared" si="1359"/>
        <v>#REF!</v>
      </c>
      <c r="CM954" t="e">
        <f>IFERROR(VLOOKUP(AO954,'Model Failure data- Lines'!#REF!,4,FALSE),'Model Failure data- Lines'!#REF!)</f>
        <v>#REF!</v>
      </c>
      <c r="CN954" s="14" t="e">
        <f t="shared" si="1360"/>
        <v>#REF!</v>
      </c>
      <c r="CO954" s="34">
        <f t="shared" si="1361"/>
        <v>80513.4350222457</v>
      </c>
      <c r="CP954" s="34" t="e">
        <f t="shared" si="1362"/>
        <v>#REF!</v>
      </c>
      <c r="CQ954" s="54" t="e">
        <f t="shared" si="1363"/>
        <v>#REF!</v>
      </c>
      <c r="CR954" t="e">
        <f>IFERROR(VLOOKUP(AO954,'Model Failure data- Lines'!#REF!,5,FALSE),'Model Failure data- Lines'!#REF!)</f>
        <v>#REF!</v>
      </c>
      <c r="CS954" s="14" t="e">
        <f t="shared" si="1364"/>
        <v>#REF!</v>
      </c>
      <c r="CT954" s="34">
        <f t="shared" si="1365"/>
        <v>58931.029264376193</v>
      </c>
      <c r="CU954" s="34" t="e">
        <f t="shared" si="1366"/>
        <v>#REF!</v>
      </c>
      <c r="CV954" s="54" t="e">
        <f t="shared" si="1367"/>
        <v>#REF!</v>
      </c>
      <c r="CW954" t="s">
        <v>576</v>
      </c>
      <c r="CZ954">
        <f t="shared" si="1368"/>
        <v>212460.47041568937</v>
      </c>
      <c r="DA954" s="34">
        <f t="shared" si="1369"/>
        <v>1640.8120282399998</v>
      </c>
      <c r="DB954" s="34">
        <f t="shared" si="1370"/>
        <v>3.1892629999999998E-2</v>
      </c>
      <c r="DC954" s="34">
        <f t="shared" si="1371"/>
        <v>293612.82824740146</v>
      </c>
      <c r="DD954" s="9">
        <f t="shared" si="1372"/>
        <v>4720.1092399999998</v>
      </c>
      <c r="DE954" s="59">
        <f t="shared" si="1373"/>
        <v>5.4698514668080796E-3</v>
      </c>
      <c r="DF954" s="59">
        <f t="shared" si="1374"/>
        <v>1.0631805836588554E-7</v>
      </c>
      <c r="DG954" s="59">
        <f t="shared" si="1375"/>
        <v>0.97879496957698242</v>
      </c>
      <c r="DH954" s="59">
        <f t="shared" si="1376"/>
        <v>1.5735072638151062E-2</v>
      </c>
      <c r="DI954" s="14">
        <f t="shared" si="1377"/>
        <v>1162.1272157419933</v>
      </c>
      <c r="DJ954" s="14">
        <f t="shared" si="1378"/>
        <v>2.2588384694098768E-2</v>
      </c>
      <c r="DK954" s="14">
        <f t="shared" si="1379"/>
        <v>207955.23967683609</v>
      </c>
      <c r="DL954" s="14">
        <f t="shared" si="1380"/>
        <v>3343.0809347266172</v>
      </c>
      <c r="DM954">
        <f t="shared" si="1381"/>
        <v>294780.96537374699</v>
      </c>
      <c r="DN954" s="34">
        <f t="shared" si="1382"/>
        <v>1993.2380309599996</v>
      </c>
      <c r="DO954" s="34">
        <f t="shared" si="1383"/>
        <v>3.8742769999999996E-2</v>
      </c>
      <c r="DP954" s="34">
        <f t="shared" si="1384"/>
        <v>356677.20955714775</v>
      </c>
      <c r="DQ954" s="9">
        <f t="shared" si="1385"/>
        <v>5733.9299599999995</v>
      </c>
      <c r="DR954" s="59">
        <f t="shared" si="1386"/>
        <v>5.4698514668080796E-3</v>
      </c>
      <c r="DS954" s="59">
        <f t="shared" si="1387"/>
        <v>1.0631805836588555E-7</v>
      </c>
      <c r="DT954" s="59">
        <f t="shared" si="1388"/>
        <v>0.97879496957698253</v>
      </c>
      <c r="DU954" s="59">
        <f t="shared" si="1389"/>
        <v>1.5735072638151062E-2</v>
      </c>
      <c r="DV954" s="14">
        <f t="shared" si="1390"/>
        <v>1612.4080958366917</v>
      </c>
      <c r="DW954" s="14">
        <f t="shared" si="1391"/>
        <v>3.1340539881758125E-2</v>
      </c>
      <c r="DX954" s="14">
        <f t="shared" si="1392"/>
        <v>288530.12603487022</v>
      </c>
      <c r="DY954" s="14">
        <f t="shared" si="1393"/>
        <v>4638.3999025002022</v>
      </c>
      <c r="DZ954" s="34" t="e">
        <f t="shared" si="1394"/>
        <v>#REF!</v>
      </c>
      <c r="EA954" s="34" t="e">
        <f t="shared" si="1395"/>
        <v>#REF!</v>
      </c>
      <c r="EB954" s="34" t="e">
        <f t="shared" si="1396"/>
        <v>#REF!</v>
      </c>
      <c r="EC954" s="34" t="e">
        <f t="shared" si="1397"/>
        <v>#REF!</v>
      </c>
      <c r="ED954" s="34" t="e">
        <f t="shared" si="1398"/>
        <v>#REF!</v>
      </c>
      <c r="EE954" s="59" t="e">
        <f t="shared" si="1399"/>
        <v>#REF!</v>
      </c>
      <c r="EF954" s="59" t="e">
        <f t="shared" si="1400"/>
        <v>#REF!</v>
      </c>
      <c r="EG954" s="59" t="e">
        <f t="shared" si="1401"/>
        <v>#REF!</v>
      </c>
      <c r="EH954" s="59" t="e">
        <f t="shared" si="1402"/>
        <v>#REF!</v>
      </c>
      <c r="EI954" s="14" t="e">
        <f t="shared" si="1403"/>
        <v>#REF!</v>
      </c>
      <c r="EJ954" s="14" t="e">
        <f t="shared" si="1404"/>
        <v>#REF!</v>
      </c>
      <c r="EK954" s="14" t="e">
        <f t="shared" si="1405"/>
        <v>#REF!</v>
      </c>
      <c r="EL954" s="14" t="e">
        <f t="shared" si="1406"/>
        <v>#REF!</v>
      </c>
      <c r="EM954" t="e">
        <f t="shared" si="1407"/>
        <v>#REF!</v>
      </c>
      <c r="EN954" s="34" t="e">
        <f t="shared" si="1408"/>
        <v>#REF!</v>
      </c>
      <c r="EO954" s="34" t="e">
        <f t="shared" si="1409"/>
        <v>#REF!</v>
      </c>
      <c r="EP954" s="34" t="e">
        <f t="shared" si="1410"/>
        <v>#REF!</v>
      </c>
      <c r="EQ954" s="34" t="e">
        <f t="shared" si="1411"/>
        <v>#REF!</v>
      </c>
      <c r="ER954" s="59" t="e">
        <f t="shared" si="1412"/>
        <v>#REF!</v>
      </c>
      <c r="ES954" s="59" t="e">
        <f t="shared" si="1413"/>
        <v>#REF!</v>
      </c>
      <c r="ET954" s="59" t="e">
        <f t="shared" si="1414"/>
        <v>#REF!</v>
      </c>
      <c r="EU954" s="59" t="e">
        <f t="shared" si="1415"/>
        <v>#REF!</v>
      </c>
      <c r="EV954" s="14" t="e">
        <f t="shared" si="1416"/>
        <v>#REF!</v>
      </c>
      <c r="EW954" s="14" t="e">
        <f t="shared" si="1417"/>
        <v>#REF!</v>
      </c>
      <c r="EX954" s="14" t="e">
        <f t="shared" si="1418"/>
        <v>#REF!</v>
      </c>
      <c r="EY954" s="14" t="e">
        <f t="shared" si="1419"/>
        <v>#REF!</v>
      </c>
    </row>
    <row r="955" spans="1:155" x14ac:dyDescent="0.2">
      <c r="A955" s="17">
        <v>30403535</v>
      </c>
      <c r="B955" t="s">
        <v>62</v>
      </c>
      <c r="C955" t="s">
        <v>4503</v>
      </c>
      <c r="D955" t="s">
        <v>4504</v>
      </c>
      <c r="E955" t="s">
        <v>977</v>
      </c>
      <c r="F955" t="s">
        <v>66</v>
      </c>
      <c r="G955" t="s">
        <v>42</v>
      </c>
      <c r="H955" t="s">
        <v>5265</v>
      </c>
      <c r="I955" t="s">
        <v>68</v>
      </c>
      <c r="J955" s="19" t="s">
        <v>69</v>
      </c>
      <c r="K955" t="s">
        <v>70</v>
      </c>
      <c r="L955">
        <v>1961</v>
      </c>
      <c r="M955">
        <f t="shared" si="1328"/>
        <v>1961</v>
      </c>
      <c r="N955">
        <v>58</v>
      </c>
      <c r="O955" s="19">
        <f t="shared" si="1329"/>
        <v>58</v>
      </c>
      <c r="P955" t="s">
        <v>80</v>
      </c>
      <c r="Q955" s="19" t="str">
        <f t="shared" si="1331"/>
        <v>50-60</v>
      </c>
      <c r="R955" s="23">
        <v>243.8</v>
      </c>
      <c r="S955" s="15">
        <f t="shared" si="1332"/>
        <v>0.24380000000000002</v>
      </c>
      <c r="T955">
        <v>30334862</v>
      </c>
      <c r="U955" t="s">
        <v>45</v>
      </c>
      <c r="V955" t="s">
        <v>46</v>
      </c>
      <c r="W955" t="s">
        <v>47</v>
      </c>
      <c r="X955" t="s">
        <v>48</v>
      </c>
      <c r="Y955" t="s">
        <v>52</v>
      </c>
      <c r="Z955" t="s">
        <v>4505</v>
      </c>
      <c r="AA955" t="s">
        <v>4506</v>
      </c>
      <c r="AB955" t="s">
        <v>213</v>
      </c>
      <c r="AC955">
        <v>1961</v>
      </c>
      <c r="AD955">
        <v>116</v>
      </c>
      <c r="AE955" t="str">
        <f t="shared" si="1333"/>
        <v>&gt;80</v>
      </c>
      <c r="AF955">
        <v>-37.704556660000002</v>
      </c>
      <c r="AG955">
        <v>144.89111098000001</v>
      </c>
      <c r="AH955" t="s">
        <v>75</v>
      </c>
      <c r="AI955" t="s">
        <v>76</v>
      </c>
      <c r="AJ955" s="33" t="s">
        <v>722</v>
      </c>
      <c r="AL955">
        <v>1</v>
      </c>
      <c r="AM955" t="s">
        <v>86</v>
      </c>
      <c r="AN955">
        <v>220</v>
      </c>
      <c r="AO955" s="69">
        <v>1</v>
      </c>
      <c r="AP955">
        <v>2</v>
      </c>
      <c r="AQ955">
        <v>5</v>
      </c>
      <c r="AR955">
        <v>2</v>
      </c>
      <c r="AS955" s="82" t="str">
        <f t="shared" si="1334"/>
        <v>Gw-5-2</v>
      </c>
      <c r="AT955" s="14">
        <f t="shared" si="1335"/>
        <v>51448</v>
      </c>
      <c r="AU955" s="81">
        <f>VLOOKUP(C955,Bushfire_Vlookup!$F$2:$H$12575,3,FALSE)</f>
        <v>1</v>
      </c>
      <c r="AV955" s="14">
        <f>VLOOKUP(AS955,Safety_collateral_Vlookup!$J$3:$L$20,2,FALSE)</f>
        <v>9288290.8655511159</v>
      </c>
      <c r="AW955" s="14">
        <f>VLOOKUP(AS955,Safety_collateral_Vlookup!$J$3:$L$20,3,FALSE)</f>
        <v>550000</v>
      </c>
      <c r="AX955" s="48">
        <f t="shared" si="1336"/>
        <v>10552352.43654304</v>
      </c>
      <c r="AY955" s="48">
        <f>AZ955</f>
        <v>110000</v>
      </c>
      <c r="AZ955" s="14">
        <v>110000</v>
      </c>
      <c r="BA955" s="16">
        <f t="shared" si="1337"/>
        <v>95.930476695845812</v>
      </c>
      <c r="BB955" t="e">
        <f>IF(BA955&lt;=#REF!,#REF!,IF(BA955&lt;=#REF!,#REF!,IF(BA955&lt;=#REF!,#REF!,IF(BA955&lt;=#REF!,#REF!,#REF!))))</f>
        <v>#REF!</v>
      </c>
      <c r="BC955" s="51">
        <v>5</v>
      </c>
      <c r="BD955" s="21">
        <v>70</v>
      </c>
      <c r="BE955" s="21">
        <v>6.4399999999999999E-2</v>
      </c>
      <c r="BF955" s="26">
        <f t="shared" si="1338"/>
        <v>7174.8812106213763</v>
      </c>
      <c r="BG955" s="21">
        <v>7</v>
      </c>
      <c r="BH955" s="21">
        <f t="shared" si="1339"/>
        <v>3.5</v>
      </c>
      <c r="BI955" s="28">
        <f t="shared" si="1340"/>
        <v>1.5624999999999999E-9</v>
      </c>
      <c r="BJ955" s="27">
        <f t="shared" si="1341"/>
        <v>1.5624999999999999E-9</v>
      </c>
      <c r="BK955" s="28">
        <f t="shared" si="1342"/>
        <v>2.395510043365789E-8</v>
      </c>
      <c r="BL955" s="35">
        <f t="shared" si="1343"/>
        <v>2.2980242038976644E-6</v>
      </c>
      <c r="BM955" s="21" t="str">
        <f t="shared" si="1344"/>
        <v>Cr1</v>
      </c>
      <c r="BN955" s="51">
        <v>1</v>
      </c>
      <c r="BO955" s="21">
        <v>2</v>
      </c>
      <c r="BP955" s="50" t="s">
        <v>5497</v>
      </c>
      <c r="BQ955" s="14">
        <v>51448</v>
      </c>
      <c r="BR955">
        <f>IFERROR(VLOOKUP(AO955,'Model Failure data- Lines'!$A$37:$E$41,3,FALSE),'Model Failure data- Lines'!$C$37)</f>
        <v>2.649E-2</v>
      </c>
      <c r="BS955" s="14">
        <f t="shared" si="1345"/>
        <v>279531.81604402512</v>
      </c>
      <c r="BT955" s="34">
        <f t="shared" si="1421"/>
        <v>98114.546368945856</v>
      </c>
      <c r="BU955" s="34">
        <f t="shared" si="1346"/>
        <v>2.8490354018749198</v>
      </c>
      <c r="BV955" s="54">
        <f t="shared" si="1347"/>
        <v>181417.26967507927</v>
      </c>
      <c r="BW955">
        <f>IFERROR(VLOOKUP(AO955,'Model Failure data- Lines'!$A$37:$E$41,4,FALSE),'Model Failure data- Lines'!$D$37)</f>
        <v>2.989E-2</v>
      </c>
      <c r="BX955" s="14">
        <f t="shared" si="1348"/>
        <v>315409.81432827149</v>
      </c>
      <c r="BY955" s="34">
        <f t="shared" si="1349"/>
        <v>87513.310992582061</v>
      </c>
      <c r="BZ955" s="71">
        <f t="shared" si="1350"/>
        <v>3.6041353109700847</v>
      </c>
      <c r="CA955" s="71">
        <f t="shared" si="1351"/>
        <v>227896.50333568943</v>
      </c>
      <c r="CB955" s="57">
        <v>2</v>
      </c>
      <c r="CC955">
        <f>IFERROR(VLOOKUP(AO955,'Model Failure data- Lines'!$A$37:$E$41,5,FALSE),'Model Failure data- Lines'!$E$37)</f>
        <v>3.6309999999999995E-2</v>
      </c>
      <c r="CD955" s="14">
        <f t="shared" si="1352"/>
        <v>383155.91697087773</v>
      </c>
      <c r="CE955" s="34">
        <f t="shared" si="1353"/>
        <v>69623.450917130744</v>
      </c>
      <c r="CF955" s="34">
        <f t="shared" si="1354"/>
        <v>5.5032594897792233</v>
      </c>
      <c r="CG955" s="54">
        <f t="shared" si="1355"/>
        <v>313532.46605374699</v>
      </c>
      <c r="CH955" t="e">
        <f>IFERROR(VLOOKUP(AO955,'Model Failure data- Lines'!#REF!,3,FALSE),'Model Failure data- Lines'!#REF!)</f>
        <v>#REF!</v>
      </c>
      <c r="CI955" s="14" t="e">
        <f t="shared" si="1356"/>
        <v>#REF!</v>
      </c>
      <c r="CJ955" s="34">
        <f t="shared" si="1357"/>
        <v>94108.861710505385</v>
      </c>
      <c r="CK955" s="34" t="e">
        <f t="shared" si="1358"/>
        <v>#REF!</v>
      </c>
      <c r="CL955" s="54" t="e">
        <f t="shared" si="1359"/>
        <v>#REF!</v>
      </c>
      <c r="CM955" t="e">
        <f>IFERROR(VLOOKUP(AO955,'Model Failure data- Lines'!#REF!,4,FALSE),'Model Failure data- Lines'!#REF!)</f>
        <v>#REF!</v>
      </c>
      <c r="CN955" s="14" t="e">
        <f t="shared" si="1360"/>
        <v>#REF!</v>
      </c>
      <c r="CO955" s="34">
        <f t="shared" si="1361"/>
        <v>80513.4350222457</v>
      </c>
      <c r="CP955" s="34" t="e">
        <f t="shared" si="1362"/>
        <v>#REF!</v>
      </c>
      <c r="CQ955" s="54" t="e">
        <f t="shared" si="1363"/>
        <v>#REF!</v>
      </c>
      <c r="CR955" t="e">
        <f>IFERROR(VLOOKUP(AO955,'Model Failure data- Lines'!#REF!,5,FALSE),'Model Failure data- Lines'!#REF!)</f>
        <v>#REF!</v>
      </c>
      <c r="CS955" s="14" t="e">
        <f t="shared" si="1364"/>
        <v>#REF!</v>
      </c>
      <c r="CT955" s="34">
        <f t="shared" si="1365"/>
        <v>58931.029264376193</v>
      </c>
      <c r="CU955" s="34" t="e">
        <f t="shared" si="1366"/>
        <v>#REF!</v>
      </c>
      <c r="CV955" s="54" t="e">
        <f t="shared" si="1367"/>
        <v>#REF!</v>
      </c>
      <c r="CW955" t="s">
        <v>213</v>
      </c>
      <c r="CZ955">
        <f t="shared" si="1368"/>
        <v>227896.5033356894</v>
      </c>
      <c r="DA955" s="34">
        <f t="shared" si="1369"/>
        <v>1640.8120282399998</v>
      </c>
      <c r="DB955" s="34">
        <f t="shared" si="1370"/>
        <v>3.1892629999999998E-2</v>
      </c>
      <c r="DC955" s="34">
        <f t="shared" si="1371"/>
        <v>296228.02390740148</v>
      </c>
      <c r="DD955" s="9">
        <f t="shared" si="1372"/>
        <v>17540.946499999998</v>
      </c>
      <c r="DE955" s="59">
        <f t="shared" si="1373"/>
        <v>5.2021590759134696E-3</v>
      </c>
      <c r="DF955" s="59">
        <f t="shared" si="1374"/>
        <v>1.0111489418273733E-7</v>
      </c>
      <c r="DG955" s="59">
        <f t="shared" si="1375"/>
        <v>0.93918454800868678</v>
      </c>
      <c r="DH955" s="59">
        <f t="shared" si="1376"/>
        <v>5.5613191800505522E-2</v>
      </c>
      <c r="DI955" s="14">
        <f t="shared" si="1377"/>
        <v>1185.5538631967008</v>
      </c>
      <c r="DJ955" s="14">
        <f t="shared" si="1378"/>
        <v>2.3043730819404078E-2</v>
      </c>
      <c r="DK955" s="14">
        <f t="shared" si="1379"/>
        <v>214036.87447808965</v>
      </c>
      <c r="DL955" s="14">
        <f t="shared" si="1380"/>
        <v>12674.051950672245</v>
      </c>
      <c r="DM955">
        <f t="shared" si="1381"/>
        <v>313532.46605374699</v>
      </c>
      <c r="DN955" s="34">
        <f t="shared" si="1382"/>
        <v>1993.2380309599996</v>
      </c>
      <c r="DO955" s="34">
        <f t="shared" si="1383"/>
        <v>3.8742769999999996E-2</v>
      </c>
      <c r="DP955" s="34">
        <f t="shared" si="1384"/>
        <v>359854.11669714778</v>
      </c>
      <c r="DQ955" s="9">
        <f t="shared" si="1385"/>
        <v>21308.523499999999</v>
      </c>
      <c r="DR955" s="59">
        <f t="shared" si="1386"/>
        <v>5.2021590759134704E-3</v>
      </c>
      <c r="DS955" s="59">
        <f t="shared" si="1387"/>
        <v>1.0111489418273734E-7</v>
      </c>
      <c r="DT955" s="59">
        <f t="shared" si="1388"/>
        <v>0.93918454800868689</v>
      </c>
      <c r="DU955" s="59">
        <f t="shared" si="1389"/>
        <v>5.5613191800505543E-2</v>
      </c>
      <c r="DV955" s="14">
        <f t="shared" si="1390"/>
        <v>1631.045763875032</v>
      </c>
      <c r="DW955" s="14">
        <f t="shared" si="1391"/>
        <v>3.1702802127877308E-2</v>
      </c>
      <c r="DX955" s="14">
        <f t="shared" si="1392"/>
        <v>294464.84741673735</v>
      </c>
      <c r="DY955" s="14">
        <f t="shared" si="1393"/>
        <v>17436.541170332523</v>
      </c>
      <c r="DZ955" s="34" t="e">
        <f t="shared" si="1394"/>
        <v>#REF!</v>
      </c>
      <c r="EA955" s="34" t="e">
        <f t="shared" si="1395"/>
        <v>#REF!</v>
      </c>
      <c r="EB955" s="34" t="e">
        <f t="shared" si="1396"/>
        <v>#REF!</v>
      </c>
      <c r="EC955" s="34" t="e">
        <f t="shared" si="1397"/>
        <v>#REF!</v>
      </c>
      <c r="ED955" s="34" t="e">
        <f t="shared" si="1398"/>
        <v>#REF!</v>
      </c>
      <c r="EE955" s="59" t="e">
        <f t="shared" si="1399"/>
        <v>#REF!</v>
      </c>
      <c r="EF955" s="59" t="e">
        <f t="shared" si="1400"/>
        <v>#REF!</v>
      </c>
      <c r="EG955" s="59" t="e">
        <f t="shared" si="1401"/>
        <v>#REF!</v>
      </c>
      <c r="EH955" s="59" t="e">
        <f t="shared" si="1402"/>
        <v>#REF!</v>
      </c>
      <c r="EI955" s="14" t="e">
        <f t="shared" si="1403"/>
        <v>#REF!</v>
      </c>
      <c r="EJ955" s="14" t="e">
        <f t="shared" si="1404"/>
        <v>#REF!</v>
      </c>
      <c r="EK955" s="14" t="e">
        <f t="shared" si="1405"/>
        <v>#REF!</v>
      </c>
      <c r="EL955" s="14" t="e">
        <f t="shared" si="1406"/>
        <v>#REF!</v>
      </c>
      <c r="EM955" t="e">
        <f t="shared" si="1407"/>
        <v>#REF!</v>
      </c>
      <c r="EN955" s="34" t="e">
        <f t="shared" si="1408"/>
        <v>#REF!</v>
      </c>
      <c r="EO955" s="34" t="e">
        <f t="shared" si="1409"/>
        <v>#REF!</v>
      </c>
      <c r="EP955" s="34" t="e">
        <f t="shared" si="1410"/>
        <v>#REF!</v>
      </c>
      <c r="EQ955" s="34" t="e">
        <f t="shared" si="1411"/>
        <v>#REF!</v>
      </c>
      <c r="ER955" s="59" t="e">
        <f t="shared" si="1412"/>
        <v>#REF!</v>
      </c>
      <c r="ES955" s="59" t="e">
        <f t="shared" si="1413"/>
        <v>#REF!</v>
      </c>
      <c r="ET955" s="59" t="e">
        <f t="shared" si="1414"/>
        <v>#REF!</v>
      </c>
      <c r="EU955" s="59" t="e">
        <f t="shared" si="1415"/>
        <v>#REF!</v>
      </c>
      <c r="EV955" s="14" t="e">
        <f t="shared" si="1416"/>
        <v>#REF!</v>
      </c>
      <c r="EW955" s="14" t="e">
        <f t="shared" si="1417"/>
        <v>#REF!</v>
      </c>
      <c r="EX955" s="14" t="e">
        <f t="shared" si="1418"/>
        <v>#REF!</v>
      </c>
      <c r="EY955" s="14" t="e">
        <f t="shared" si="1419"/>
        <v>#REF!</v>
      </c>
    </row>
    <row r="956" spans="1:155" x14ac:dyDescent="0.2">
      <c r="A956" s="17">
        <v>30027381</v>
      </c>
      <c r="B956" t="s">
        <v>62</v>
      </c>
      <c r="C956" t="s">
        <v>975</v>
      </c>
      <c r="D956" t="s">
        <v>976</v>
      </c>
      <c r="E956" t="s">
        <v>977</v>
      </c>
      <c r="F956" t="s">
        <v>66</v>
      </c>
      <c r="G956" t="s">
        <v>42</v>
      </c>
      <c r="H956" t="s">
        <v>978</v>
      </c>
      <c r="I956" t="s">
        <v>68</v>
      </c>
      <c r="J956" s="19" t="s">
        <v>69</v>
      </c>
      <c r="K956" t="s">
        <v>70</v>
      </c>
      <c r="L956">
        <v>1961</v>
      </c>
      <c r="M956">
        <f t="shared" si="1328"/>
        <v>1961</v>
      </c>
      <c r="N956">
        <v>58</v>
      </c>
      <c r="O956" s="19">
        <f t="shared" si="1329"/>
        <v>58</v>
      </c>
      <c r="P956" t="s">
        <v>80</v>
      </c>
      <c r="Q956" s="19" t="str">
        <f t="shared" si="1331"/>
        <v>50-60</v>
      </c>
      <c r="R956" s="23">
        <v>234.7</v>
      </c>
      <c r="S956" s="15">
        <f t="shared" si="1332"/>
        <v>0.23469999999999999</v>
      </c>
      <c r="T956">
        <v>30359151</v>
      </c>
      <c r="U956" t="s">
        <v>45</v>
      </c>
      <c r="V956" t="s">
        <v>46</v>
      </c>
      <c r="W956" t="s">
        <v>47</v>
      </c>
      <c r="X956" t="s">
        <v>48</v>
      </c>
      <c r="Y956" t="s">
        <v>52</v>
      </c>
      <c r="Z956" t="s">
        <v>979</v>
      </c>
      <c r="AA956" t="s">
        <v>980</v>
      </c>
      <c r="AB956" t="s">
        <v>666</v>
      </c>
      <c r="AC956">
        <v>1961</v>
      </c>
      <c r="AD956">
        <v>116</v>
      </c>
      <c r="AE956" t="str">
        <f t="shared" si="1333"/>
        <v>&gt;80</v>
      </c>
      <c r="AF956">
        <v>-37.706112439999998</v>
      </c>
      <c r="AG956">
        <v>144.88907879999999</v>
      </c>
      <c r="AH956" t="s">
        <v>75</v>
      </c>
      <c r="AI956" t="s">
        <v>76</v>
      </c>
      <c r="AJ956" s="33" t="s">
        <v>722</v>
      </c>
      <c r="AL956">
        <v>1</v>
      </c>
      <c r="AM956" t="s">
        <v>86</v>
      </c>
      <c r="AN956">
        <v>220</v>
      </c>
      <c r="AO956" s="70">
        <v>1</v>
      </c>
      <c r="AP956">
        <v>2</v>
      </c>
      <c r="AQ956">
        <v>5</v>
      </c>
      <c r="AR956">
        <v>2</v>
      </c>
      <c r="AS956" s="82" t="str">
        <f t="shared" si="1334"/>
        <v>Gw-5-2</v>
      </c>
      <c r="AT956" s="14">
        <f t="shared" si="1335"/>
        <v>51448</v>
      </c>
      <c r="AU956" s="81">
        <f>VLOOKUP(C956,Bushfire_Vlookup!$F$2:$H$12575,3,FALSE)</f>
        <v>1</v>
      </c>
      <c r="AV956" s="14">
        <f>VLOOKUP(AS956,Safety_collateral_Vlookup!$J$3:$L$20,2,FALSE)</f>
        <v>9288290.8655511159</v>
      </c>
      <c r="AW956" s="14">
        <f>VLOOKUP(AS956,Safety_collateral_Vlookup!$J$3:$L$20,3,FALSE)</f>
        <v>550000</v>
      </c>
      <c r="AX956" s="48">
        <f t="shared" si="1336"/>
        <v>10552352.43654304</v>
      </c>
      <c r="AY956" s="48">
        <f>AZ956</f>
        <v>110000</v>
      </c>
      <c r="AZ956" s="14">
        <v>110000</v>
      </c>
      <c r="BA956" s="16">
        <f t="shared" si="1337"/>
        <v>95.930476695845812</v>
      </c>
      <c r="BB956" t="e">
        <f>IF(BA956&lt;=#REF!,#REF!,IF(BA956&lt;=#REF!,#REF!,IF(BA956&lt;=#REF!,#REF!,IF(BA956&lt;=#REF!,#REF!,#REF!))))</f>
        <v>#REF!</v>
      </c>
      <c r="BC956" s="51">
        <v>5</v>
      </c>
      <c r="BD956" s="21">
        <v>70</v>
      </c>
      <c r="BE956" s="21">
        <v>6.4399999999999999E-2</v>
      </c>
      <c r="BF956" s="26">
        <f t="shared" si="1338"/>
        <v>7174.8812106213763</v>
      </c>
      <c r="BG956" s="21">
        <v>7</v>
      </c>
      <c r="BH956" s="21">
        <f t="shared" si="1339"/>
        <v>3.5</v>
      </c>
      <c r="BI956" s="28">
        <f t="shared" si="1340"/>
        <v>1.5624999999999999E-9</v>
      </c>
      <c r="BJ956" s="27">
        <f t="shared" si="1341"/>
        <v>1.5624999999999999E-9</v>
      </c>
      <c r="BK956" s="28">
        <f t="shared" si="1342"/>
        <v>2.395510043365789E-8</v>
      </c>
      <c r="BL956" s="35">
        <f t="shared" si="1343"/>
        <v>2.2980242038976644E-6</v>
      </c>
      <c r="BM956" s="21" t="str">
        <f t="shared" si="1344"/>
        <v>Cr1</v>
      </c>
      <c r="BN956" s="51">
        <v>1</v>
      </c>
      <c r="BO956" s="21">
        <v>2</v>
      </c>
      <c r="BP956" s="50" t="s">
        <v>5497</v>
      </c>
      <c r="BQ956" s="14">
        <v>51448</v>
      </c>
      <c r="BR956">
        <f>IFERROR(VLOOKUP(AO956,'Model Failure data- Lines'!$A$37:$E$41,3,FALSE),'Model Failure data- Lines'!$C$37)</f>
        <v>2.649E-2</v>
      </c>
      <c r="BS956" s="14">
        <f t="shared" si="1345"/>
        <v>279531.81604402512</v>
      </c>
      <c r="BT956" s="34">
        <f t="shared" si="1421"/>
        <v>98114.546368945856</v>
      </c>
      <c r="BU956" s="34">
        <f t="shared" si="1346"/>
        <v>2.8490354018749198</v>
      </c>
      <c r="BV956" s="54">
        <f t="shared" si="1347"/>
        <v>181417.26967507927</v>
      </c>
      <c r="BW956">
        <f>IFERROR(VLOOKUP(AO956,'Model Failure data- Lines'!$A$37:$E$41,4,FALSE),'Model Failure data- Lines'!$D$37)</f>
        <v>2.989E-2</v>
      </c>
      <c r="BX956" s="14">
        <f t="shared" si="1348"/>
        <v>315409.81432827149</v>
      </c>
      <c r="BY956" s="34">
        <f t="shared" si="1349"/>
        <v>87513.310992582061</v>
      </c>
      <c r="BZ956" s="71">
        <f t="shared" si="1350"/>
        <v>3.6041353109700847</v>
      </c>
      <c r="CA956" s="71">
        <f t="shared" si="1351"/>
        <v>227896.50333568943</v>
      </c>
      <c r="CB956" s="57">
        <v>2</v>
      </c>
      <c r="CC956">
        <f>IFERROR(VLOOKUP(AO956,'Model Failure data- Lines'!$A$37:$E$41,5,FALSE),'Model Failure data- Lines'!$E$37)</f>
        <v>3.6309999999999995E-2</v>
      </c>
      <c r="CD956" s="14">
        <f t="shared" si="1352"/>
        <v>383155.91697087773</v>
      </c>
      <c r="CE956" s="34">
        <f t="shared" si="1353"/>
        <v>69623.450917130744</v>
      </c>
      <c r="CF956" s="34">
        <f t="shared" si="1354"/>
        <v>5.5032594897792233</v>
      </c>
      <c r="CG956" s="54">
        <f t="shared" si="1355"/>
        <v>313532.46605374699</v>
      </c>
      <c r="CH956" t="e">
        <f>IFERROR(VLOOKUP(AO956,'Model Failure data- Lines'!#REF!,3,FALSE),'Model Failure data- Lines'!#REF!)</f>
        <v>#REF!</v>
      </c>
      <c r="CI956" s="14" t="e">
        <f t="shared" si="1356"/>
        <v>#REF!</v>
      </c>
      <c r="CJ956" s="34">
        <f t="shared" si="1357"/>
        <v>94108.861710505385</v>
      </c>
      <c r="CK956" s="34" t="e">
        <f t="shared" si="1358"/>
        <v>#REF!</v>
      </c>
      <c r="CL956" s="54" t="e">
        <f t="shared" si="1359"/>
        <v>#REF!</v>
      </c>
      <c r="CM956" t="e">
        <f>IFERROR(VLOOKUP(AO956,'Model Failure data- Lines'!#REF!,4,FALSE),'Model Failure data- Lines'!#REF!)</f>
        <v>#REF!</v>
      </c>
      <c r="CN956" s="14" t="e">
        <f t="shared" si="1360"/>
        <v>#REF!</v>
      </c>
      <c r="CO956" s="34">
        <f t="shared" si="1361"/>
        <v>80513.4350222457</v>
      </c>
      <c r="CP956" s="34" t="e">
        <f t="shared" si="1362"/>
        <v>#REF!</v>
      </c>
      <c r="CQ956" s="54" t="e">
        <f t="shared" si="1363"/>
        <v>#REF!</v>
      </c>
      <c r="CR956" t="e">
        <f>IFERROR(VLOOKUP(AO956,'Model Failure data- Lines'!#REF!,5,FALSE),'Model Failure data- Lines'!#REF!)</f>
        <v>#REF!</v>
      </c>
      <c r="CS956" s="14" t="e">
        <f t="shared" si="1364"/>
        <v>#REF!</v>
      </c>
      <c r="CT956" s="34">
        <f t="shared" si="1365"/>
        <v>58931.029264376193</v>
      </c>
      <c r="CU956" s="34" t="e">
        <f t="shared" si="1366"/>
        <v>#REF!</v>
      </c>
      <c r="CV956" s="54" t="e">
        <f t="shared" si="1367"/>
        <v>#REF!</v>
      </c>
      <c r="CW956" t="s">
        <v>666</v>
      </c>
      <c r="CZ956">
        <f t="shared" si="1368"/>
        <v>227896.5033356894</v>
      </c>
      <c r="DA956" s="34">
        <f t="shared" si="1369"/>
        <v>1640.8120282399998</v>
      </c>
      <c r="DB956" s="34">
        <f t="shared" si="1370"/>
        <v>3.1892629999999998E-2</v>
      </c>
      <c r="DC956" s="34">
        <f t="shared" si="1371"/>
        <v>296228.02390740148</v>
      </c>
      <c r="DD956" s="9">
        <f t="shared" si="1372"/>
        <v>17540.946499999998</v>
      </c>
      <c r="DE956" s="59">
        <f t="shared" si="1373"/>
        <v>5.2021590759134696E-3</v>
      </c>
      <c r="DF956" s="59">
        <f t="shared" si="1374"/>
        <v>1.0111489418273733E-7</v>
      </c>
      <c r="DG956" s="59">
        <f t="shared" si="1375"/>
        <v>0.93918454800868678</v>
      </c>
      <c r="DH956" s="59">
        <f t="shared" si="1376"/>
        <v>5.5613191800505522E-2</v>
      </c>
      <c r="DI956" s="14">
        <f t="shared" si="1377"/>
        <v>1185.5538631967008</v>
      </c>
      <c r="DJ956" s="14">
        <f t="shared" si="1378"/>
        <v>2.3043730819404078E-2</v>
      </c>
      <c r="DK956" s="14">
        <f t="shared" si="1379"/>
        <v>214036.87447808965</v>
      </c>
      <c r="DL956" s="14">
        <f t="shared" si="1380"/>
        <v>12674.051950672245</v>
      </c>
      <c r="DM956">
        <f t="shared" si="1381"/>
        <v>313532.46605374699</v>
      </c>
      <c r="DN956" s="34">
        <f t="shared" si="1382"/>
        <v>1993.2380309599996</v>
      </c>
      <c r="DO956" s="34">
        <f t="shared" si="1383"/>
        <v>3.8742769999999996E-2</v>
      </c>
      <c r="DP956" s="34">
        <f t="shared" si="1384"/>
        <v>359854.11669714778</v>
      </c>
      <c r="DQ956" s="9">
        <f t="shared" si="1385"/>
        <v>21308.523499999999</v>
      </c>
      <c r="DR956" s="59">
        <f t="shared" si="1386"/>
        <v>5.2021590759134704E-3</v>
      </c>
      <c r="DS956" s="59">
        <f t="shared" si="1387"/>
        <v>1.0111489418273734E-7</v>
      </c>
      <c r="DT956" s="59">
        <f t="shared" si="1388"/>
        <v>0.93918454800868689</v>
      </c>
      <c r="DU956" s="59">
        <f t="shared" si="1389"/>
        <v>5.5613191800505543E-2</v>
      </c>
      <c r="DV956" s="14">
        <f t="shared" si="1390"/>
        <v>1631.045763875032</v>
      </c>
      <c r="DW956" s="14">
        <f t="shared" si="1391"/>
        <v>3.1702802127877308E-2</v>
      </c>
      <c r="DX956" s="14">
        <f t="shared" si="1392"/>
        <v>294464.84741673735</v>
      </c>
      <c r="DY956" s="14">
        <f t="shared" si="1393"/>
        <v>17436.541170332523</v>
      </c>
      <c r="DZ956" s="34" t="e">
        <f t="shared" si="1394"/>
        <v>#REF!</v>
      </c>
      <c r="EA956" s="34" t="e">
        <f t="shared" si="1395"/>
        <v>#REF!</v>
      </c>
      <c r="EB956" s="34" t="e">
        <f t="shared" si="1396"/>
        <v>#REF!</v>
      </c>
      <c r="EC956" s="34" t="e">
        <f t="shared" si="1397"/>
        <v>#REF!</v>
      </c>
      <c r="ED956" s="34" t="e">
        <f t="shared" si="1398"/>
        <v>#REF!</v>
      </c>
      <c r="EE956" s="59" t="e">
        <f t="shared" si="1399"/>
        <v>#REF!</v>
      </c>
      <c r="EF956" s="59" t="e">
        <f t="shared" si="1400"/>
        <v>#REF!</v>
      </c>
      <c r="EG956" s="59" t="e">
        <f t="shared" si="1401"/>
        <v>#REF!</v>
      </c>
      <c r="EH956" s="59" t="e">
        <f t="shared" si="1402"/>
        <v>#REF!</v>
      </c>
      <c r="EI956" s="14" t="e">
        <f t="shared" si="1403"/>
        <v>#REF!</v>
      </c>
      <c r="EJ956" s="14" t="e">
        <f t="shared" si="1404"/>
        <v>#REF!</v>
      </c>
      <c r="EK956" s="14" t="e">
        <f t="shared" si="1405"/>
        <v>#REF!</v>
      </c>
      <c r="EL956" s="14" t="e">
        <f t="shared" si="1406"/>
        <v>#REF!</v>
      </c>
      <c r="EM956" t="e">
        <f t="shared" si="1407"/>
        <v>#REF!</v>
      </c>
      <c r="EN956" s="34" t="e">
        <f t="shared" si="1408"/>
        <v>#REF!</v>
      </c>
      <c r="EO956" s="34" t="e">
        <f t="shared" si="1409"/>
        <v>#REF!</v>
      </c>
      <c r="EP956" s="34" t="e">
        <f t="shared" si="1410"/>
        <v>#REF!</v>
      </c>
      <c r="EQ956" s="34" t="e">
        <f t="shared" si="1411"/>
        <v>#REF!</v>
      </c>
      <c r="ER956" s="59" t="e">
        <f t="shared" si="1412"/>
        <v>#REF!</v>
      </c>
      <c r="ES956" s="59" t="e">
        <f t="shared" si="1413"/>
        <v>#REF!</v>
      </c>
      <c r="ET956" s="59" t="e">
        <f t="shared" si="1414"/>
        <v>#REF!</v>
      </c>
      <c r="EU956" s="59" t="e">
        <f t="shared" si="1415"/>
        <v>#REF!</v>
      </c>
      <c r="EV956" s="14" t="e">
        <f t="shared" si="1416"/>
        <v>#REF!</v>
      </c>
      <c r="EW956" s="14" t="e">
        <f t="shared" si="1417"/>
        <v>#REF!</v>
      </c>
      <c r="EX956" s="14" t="e">
        <f t="shared" si="1418"/>
        <v>#REF!</v>
      </c>
      <c r="EY956" s="14" t="e">
        <f t="shared" si="1419"/>
        <v>#REF!</v>
      </c>
    </row>
    <row r="957" spans="1:155" x14ac:dyDescent="0.2">
      <c r="A957" s="17">
        <v>30251524</v>
      </c>
      <c r="B957" t="s">
        <v>62</v>
      </c>
      <c r="C957" t="s">
        <v>3680</v>
      </c>
      <c r="D957" t="s">
        <v>3681</v>
      </c>
      <c r="E957" t="s">
        <v>3682</v>
      </c>
      <c r="F957" t="s">
        <v>66</v>
      </c>
      <c r="G957" t="s">
        <v>42</v>
      </c>
      <c r="H957" t="s">
        <v>4123</v>
      </c>
      <c r="I957" t="s">
        <v>68</v>
      </c>
      <c r="J957" s="19" t="s">
        <v>69</v>
      </c>
      <c r="K957" t="s">
        <v>70</v>
      </c>
      <c r="L957">
        <v>1961</v>
      </c>
      <c r="M957">
        <f t="shared" si="1328"/>
        <v>1961</v>
      </c>
      <c r="N957">
        <v>58</v>
      </c>
      <c r="O957" s="19">
        <f t="shared" si="1329"/>
        <v>58</v>
      </c>
      <c r="P957" t="s">
        <v>80</v>
      </c>
      <c r="Q957" s="19" t="str">
        <f t="shared" si="1331"/>
        <v>50-60</v>
      </c>
      <c r="R957" s="23">
        <v>260.89999999999998</v>
      </c>
      <c r="S957" s="15">
        <f t="shared" si="1332"/>
        <v>0.26089999999999997</v>
      </c>
      <c r="T957">
        <v>30436224</v>
      </c>
      <c r="U957" t="s">
        <v>45</v>
      </c>
      <c r="V957" t="s">
        <v>46</v>
      </c>
      <c r="W957" t="s">
        <v>47</v>
      </c>
      <c r="X957" t="s">
        <v>48</v>
      </c>
      <c r="Y957" t="s">
        <v>52</v>
      </c>
      <c r="Z957" t="s">
        <v>3683</v>
      </c>
      <c r="AA957" t="s">
        <v>3684</v>
      </c>
      <c r="AB957" t="s">
        <v>505</v>
      </c>
      <c r="AC957">
        <v>1961</v>
      </c>
      <c r="AD957">
        <v>116</v>
      </c>
      <c r="AE957" t="str">
        <f t="shared" si="1333"/>
        <v>&gt;80</v>
      </c>
      <c r="AF957">
        <v>-37.707588479999998</v>
      </c>
      <c r="AG957">
        <v>144.88716063999999</v>
      </c>
      <c r="AH957" t="s">
        <v>75</v>
      </c>
      <c r="AI957" t="s">
        <v>76</v>
      </c>
      <c r="AJ957" s="33" t="s">
        <v>722</v>
      </c>
      <c r="AL957">
        <v>1</v>
      </c>
      <c r="AM957" t="s">
        <v>86</v>
      </c>
      <c r="AN957">
        <v>220</v>
      </c>
      <c r="AO957" s="69">
        <v>1</v>
      </c>
      <c r="AP957">
        <v>2</v>
      </c>
      <c r="AQ957">
        <v>5</v>
      </c>
      <c r="AR957">
        <v>2</v>
      </c>
      <c r="AS957" s="82" t="str">
        <f t="shared" si="1334"/>
        <v>Gw-5-2</v>
      </c>
      <c r="AT957" s="14">
        <f t="shared" si="1335"/>
        <v>51448</v>
      </c>
      <c r="AU957" s="81">
        <f>VLOOKUP(C957,Bushfire_Vlookup!$F$2:$H$12575,3,FALSE)</f>
        <v>1</v>
      </c>
      <c r="AV957" s="14">
        <f>VLOOKUP(AS957,Safety_collateral_Vlookup!$J$3:$L$20,2,FALSE)</f>
        <v>9288290.8655511159</v>
      </c>
      <c r="AW957" s="14">
        <f>VLOOKUP(AS957,Safety_collateral_Vlookup!$J$3:$L$20,3,FALSE)</f>
        <v>550000</v>
      </c>
      <c r="AX957" s="48">
        <f t="shared" si="1336"/>
        <v>10552352.43654304</v>
      </c>
      <c r="AY957" s="48">
        <f>AZ957</f>
        <v>110000</v>
      </c>
      <c r="AZ957" s="14">
        <v>110000</v>
      </c>
      <c r="BA957" s="16">
        <f t="shared" si="1337"/>
        <v>95.930476695845812</v>
      </c>
      <c r="BB957" t="e">
        <f>IF(BA957&lt;=#REF!,#REF!,IF(BA957&lt;=#REF!,#REF!,IF(BA957&lt;=#REF!,#REF!,IF(BA957&lt;=#REF!,#REF!,#REF!))))</f>
        <v>#REF!</v>
      </c>
      <c r="BC957" s="51">
        <v>5</v>
      </c>
      <c r="BD957" s="21">
        <v>70</v>
      </c>
      <c r="BE957" s="21">
        <v>6.4399999999999999E-2</v>
      </c>
      <c r="BF957" s="26">
        <f t="shared" si="1338"/>
        <v>7174.8812106213763</v>
      </c>
      <c r="BG957" s="21">
        <v>7</v>
      </c>
      <c r="BH957" s="21">
        <f t="shared" si="1339"/>
        <v>3.5</v>
      </c>
      <c r="BI957" s="28">
        <f t="shared" si="1340"/>
        <v>1.5624999999999999E-9</v>
      </c>
      <c r="BJ957" s="27">
        <f t="shared" si="1341"/>
        <v>1.5624999999999999E-9</v>
      </c>
      <c r="BK957" s="28">
        <f t="shared" si="1342"/>
        <v>2.395510043365789E-8</v>
      </c>
      <c r="BL957" s="35">
        <f t="shared" si="1343"/>
        <v>2.2980242038976644E-6</v>
      </c>
      <c r="BM957" s="21" t="str">
        <f t="shared" si="1344"/>
        <v>Cr1</v>
      </c>
      <c r="BN957" s="51">
        <v>1</v>
      </c>
      <c r="BO957" s="21">
        <v>2</v>
      </c>
      <c r="BP957" s="50" t="s">
        <v>5497</v>
      </c>
      <c r="BQ957" s="14">
        <v>51448</v>
      </c>
      <c r="BR957">
        <f>IFERROR(VLOOKUP(AO957,'Model Failure data- Lines'!$A$37:$E$41,3,FALSE),'Model Failure data- Lines'!$C$37)</f>
        <v>2.649E-2</v>
      </c>
      <c r="BS957" s="14">
        <f t="shared" si="1345"/>
        <v>279531.81604402512</v>
      </c>
      <c r="BT957" s="34">
        <f t="shared" si="1421"/>
        <v>98114.546368945856</v>
      </c>
      <c r="BU957" s="34">
        <f t="shared" si="1346"/>
        <v>2.8490354018749198</v>
      </c>
      <c r="BV957" s="54">
        <f t="shared" si="1347"/>
        <v>181417.26967507927</v>
      </c>
      <c r="BW957">
        <f>IFERROR(VLOOKUP(AO957,'Model Failure data- Lines'!$A$37:$E$41,4,FALSE),'Model Failure data- Lines'!$D$37)</f>
        <v>2.989E-2</v>
      </c>
      <c r="BX957" s="14">
        <f t="shared" si="1348"/>
        <v>315409.81432827149</v>
      </c>
      <c r="BY957" s="34">
        <f t="shared" si="1349"/>
        <v>87513.310992582061</v>
      </c>
      <c r="BZ957" s="71">
        <f t="shared" si="1350"/>
        <v>3.6041353109700847</v>
      </c>
      <c r="CA957" s="71">
        <f t="shared" si="1351"/>
        <v>227896.50333568943</v>
      </c>
      <c r="CB957" s="57">
        <v>2</v>
      </c>
      <c r="CC957">
        <f>IFERROR(VLOOKUP(AO957,'Model Failure data- Lines'!$A$37:$E$41,5,FALSE),'Model Failure data- Lines'!$E$37)</f>
        <v>3.6309999999999995E-2</v>
      </c>
      <c r="CD957" s="14">
        <f t="shared" si="1352"/>
        <v>383155.91697087773</v>
      </c>
      <c r="CE957" s="34">
        <f t="shared" si="1353"/>
        <v>69623.450917130744</v>
      </c>
      <c r="CF957" s="34">
        <f t="shared" si="1354"/>
        <v>5.5032594897792233</v>
      </c>
      <c r="CG957" s="54">
        <f t="shared" si="1355"/>
        <v>313532.46605374699</v>
      </c>
      <c r="CH957" t="e">
        <f>IFERROR(VLOOKUP(AO957,'Model Failure data- Lines'!#REF!,3,FALSE),'Model Failure data- Lines'!#REF!)</f>
        <v>#REF!</v>
      </c>
      <c r="CI957" s="14" t="e">
        <f t="shared" si="1356"/>
        <v>#REF!</v>
      </c>
      <c r="CJ957" s="34">
        <f t="shared" si="1357"/>
        <v>94108.861710505385</v>
      </c>
      <c r="CK957" s="34" t="e">
        <f t="shared" si="1358"/>
        <v>#REF!</v>
      </c>
      <c r="CL957" s="54" t="e">
        <f t="shared" si="1359"/>
        <v>#REF!</v>
      </c>
      <c r="CM957" t="e">
        <f>IFERROR(VLOOKUP(AO957,'Model Failure data- Lines'!#REF!,4,FALSE),'Model Failure data- Lines'!#REF!)</f>
        <v>#REF!</v>
      </c>
      <c r="CN957" s="14" t="e">
        <f t="shared" si="1360"/>
        <v>#REF!</v>
      </c>
      <c r="CO957" s="34">
        <f t="shared" si="1361"/>
        <v>80513.4350222457</v>
      </c>
      <c r="CP957" s="34" t="e">
        <f t="shared" si="1362"/>
        <v>#REF!</v>
      </c>
      <c r="CQ957" s="54" t="e">
        <f t="shared" si="1363"/>
        <v>#REF!</v>
      </c>
      <c r="CR957" t="e">
        <f>IFERROR(VLOOKUP(AO957,'Model Failure data- Lines'!#REF!,5,FALSE),'Model Failure data- Lines'!#REF!)</f>
        <v>#REF!</v>
      </c>
      <c r="CS957" s="14" t="e">
        <f t="shared" si="1364"/>
        <v>#REF!</v>
      </c>
      <c r="CT957" s="34">
        <f t="shared" si="1365"/>
        <v>58931.029264376193</v>
      </c>
      <c r="CU957" s="34" t="e">
        <f t="shared" si="1366"/>
        <v>#REF!</v>
      </c>
      <c r="CV957" s="54" t="e">
        <f t="shared" si="1367"/>
        <v>#REF!</v>
      </c>
      <c r="CW957" t="s">
        <v>505</v>
      </c>
      <c r="CZ957">
        <f t="shared" si="1368"/>
        <v>227896.5033356894</v>
      </c>
      <c r="DA957" s="34">
        <f t="shared" si="1369"/>
        <v>1640.8120282399998</v>
      </c>
      <c r="DB957" s="34">
        <f t="shared" si="1370"/>
        <v>3.1892629999999998E-2</v>
      </c>
      <c r="DC957" s="34">
        <f t="shared" si="1371"/>
        <v>296228.02390740148</v>
      </c>
      <c r="DD957" s="9">
        <f t="shared" si="1372"/>
        <v>17540.946499999998</v>
      </c>
      <c r="DE957" s="59">
        <f t="shared" si="1373"/>
        <v>5.2021590759134696E-3</v>
      </c>
      <c r="DF957" s="59">
        <f t="shared" si="1374"/>
        <v>1.0111489418273733E-7</v>
      </c>
      <c r="DG957" s="59">
        <f t="shared" si="1375"/>
        <v>0.93918454800868678</v>
      </c>
      <c r="DH957" s="59">
        <f t="shared" si="1376"/>
        <v>5.5613191800505522E-2</v>
      </c>
      <c r="DI957" s="14">
        <f t="shared" si="1377"/>
        <v>1185.5538631967008</v>
      </c>
      <c r="DJ957" s="14">
        <f t="shared" si="1378"/>
        <v>2.3043730819404078E-2</v>
      </c>
      <c r="DK957" s="14">
        <f t="shared" si="1379"/>
        <v>214036.87447808965</v>
      </c>
      <c r="DL957" s="14">
        <f t="shared" si="1380"/>
        <v>12674.051950672245</v>
      </c>
      <c r="DM957">
        <f t="shared" si="1381"/>
        <v>313532.46605374699</v>
      </c>
      <c r="DN957" s="34">
        <f t="shared" si="1382"/>
        <v>1993.2380309599996</v>
      </c>
      <c r="DO957" s="34">
        <f t="shared" si="1383"/>
        <v>3.8742769999999996E-2</v>
      </c>
      <c r="DP957" s="34">
        <f t="shared" si="1384"/>
        <v>359854.11669714778</v>
      </c>
      <c r="DQ957" s="9">
        <f t="shared" si="1385"/>
        <v>21308.523499999999</v>
      </c>
      <c r="DR957" s="59">
        <f t="shared" si="1386"/>
        <v>5.2021590759134704E-3</v>
      </c>
      <c r="DS957" s="59">
        <f t="shared" si="1387"/>
        <v>1.0111489418273734E-7</v>
      </c>
      <c r="DT957" s="59">
        <f t="shared" si="1388"/>
        <v>0.93918454800868689</v>
      </c>
      <c r="DU957" s="59">
        <f t="shared" si="1389"/>
        <v>5.5613191800505543E-2</v>
      </c>
      <c r="DV957" s="14">
        <f t="shared" si="1390"/>
        <v>1631.045763875032</v>
      </c>
      <c r="DW957" s="14">
        <f t="shared" si="1391"/>
        <v>3.1702802127877308E-2</v>
      </c>
      <c r="DX957" s="14">
        <f t="shared" si="1392"/>
        <v>294464.84741673735</v>
      </c>
      <c r="DY957" s="14">
        <f t="shared" si="1393"/>
        <v>17436.541170332523</v>
      </c>
      <c r="DZ957" s="34" t="e">
        <f t="shared" si="1394"/>
        <v>#REF!</v>
      </c>
      <c r="EA957" s="34" t="e">
        <f t="shared" si="1395"/>
        <v>#REF!</v>
      </c>
      <c r="EB957" s="34" t="e">
        <f t="shared" si="1396"/>
        <v>#REF!</v>
      </c>
      <c r="EC957" s="34" t="e">
        <f t="shared" si="1397"/>
        <v>#REF!</v>
      </c>
      <c r="ED957" s="34" t="e">
        <f t="shared" si="1398"/>
        <v>#REF!</v>
      </c>
      <c r="EE957" s="59" t="e">
        <f t="shared" si="1399"/>
        <v>#REF!</v>
      </c>
      <c r="EF957" s="59" t="e">
        <f t="shared" si="1400"/>
        <v>#REF!</v>
      </c>
      <c r="EG957" s="59" t="e">
        <f t="shared" si="1401"/>
        <v>#REF!</v>
      </c>
      <c r="EH957" s="59" t="e">
        <f t="shared" si="1402"/>
        <v>#REF!</v>
      </c>
      <c r="EI957" s="14" t="e">
        <f t="shared" si="1403"/>
        <v>#REF!</v>
      </c>
      <c r="EJ957" s="14" t="e">
        <f t="shared" si="1404"/>
        <v>#REF!</v>
      </c>
      <c r="EK957" s="14" t="e">
        <f t="shared" si="1405"/>
        <v>#REF!</v>
      </c>
      <c r="EL957" s="14" t="e">
        <f t="shared" si="1406"/>
        <v>#REF!</v>
      </c>
      <c r="EM957" t="e">
        <f t="shared" si="1407"/>
        <v>#REF!</v>
      </c>
      <c r="EN957" s="34" t="e">
        <f t="shared" si="1408"/>
        <v>#REF!</v>
      </c>
      <c r="EO957" s="34" t="e">
        <f t="shared" si="1409"/>
        <v>#REF!</v>
      </c>
      <c r="EP957" s="34" t="e">
        <f t="shared" si="1410"/>
        <v>#REF!</v>
      </c>
      <c r="EQ957" s="34" t="e">
        <f t="shared" si="1411"/>
        <v>#REF!</v>
      </c>
      <c r="ER957" s="59" t="e">
        <f t="shared" si="1412"/>
        <v>#REF!</v>
      </c>
      <c r="ES957" s="59" t="e">
        <f t="shared" si="1413"/>
        <v>#REF!</v>
      </c>
      <c r="ET957" s="59" t="e">
        <f t="shared" si="1414"/>
        <v>#REF!</v>
      </c>
      <c r="EU957" s="59" t="e">
        <f t="shared" si="1415"/>
        <v>#REF!</v>
      </c>
      <c r="EV957" s="14" t="e">
        <f t="shared" si="1416"/>
        <v>#REF!</v>
      </c>
      <c r="EW957" s="14" t="e">
        <f t="shared" si="1417"/>
        <v>#REF!</v>
      </c>
      <c r="EX957" s="14" t="e">
        <f t="shared" si="1418"/>
        <v>#REF!</v>
      </c>
      <c r="EY957" s="14" t="e">
        <f t="shared" si="1419"/>
        <v>#REF!</v>
      </c>
    </row>
    <row r="958" spans="1:155" x14ac:dyDescent="0.2">
      <c r="A958" s="17">
        <v>30085126</v>
      </c>
      <c r="B958" t="s">
        <v>62</v>
      </c>
      <c r="C958" t="s">
        <v>2062</v>
      </c>
      <c r="D958" t="s">
        <v>2063</v>
      </c>
      <c r="E958" t="s">
        <v>2064</v>
      </c>
      <c r="F958" t="s">
        <v>66</v>
      </c>
      <c r="G958" t="s">
        <v>42</v>
      </c>
      <c r="H958" t="s">
        <v>2065</v>
      </c>
      <c r="I958" t="s">
        <v>68</v>
      </c>
      <c r="J958" s="19" t="s">
        <v>69</v>
      </c>
      <c r="K958" t="s">
        <v>70</v>
      </c>
      <c r="L958">
        <v>1961</v>
      </c>
      <c r="M958">
        <f t="shared" ref="M958:M980" si="1422">L958</f>
        <v>1961</v>
      </c>
      <c r="N958">
        <v>58</v>
      </c>
      <c r="O958" s="19">
        <f t="shared" ref="O958:O980" si="1423">N958</f>
        <v>58</v>
      </c>
      <c r="P958" t="s">
        <v>80</v>
      </c>
      <c r="Q958" s="19" t="str">
        <f t="shared" si="1331"/>
        <v>50-60</v>
      </c>
      <c r="R958" s="23">
        <v>303</v>
      </c>
      <c r="S958" s="15">
        <f t="shared" si="1332"/>
        <v>0.30299999999999999</v>
      </c>
      <c r="T958">
        <v>30346575</v>
      </c>
      <c r="U958" t="s">
        <v>45</v>
      </c>
      <c r="V958" t="s">
        <v>46</v>
      </c>
      <c r="W958" t="s">
        <v>47</v>
      </c>
      <c r="X958" t="s">
        <v>48</v>
      </c>
      <c r="Y958" t="s">
        <v>52</v>
      </c>
      <c r="Z958" t="s">
        <v>2066</v>
      </c>
      <c r="AA958" t="s">
        <v>2067</v>
      </c>
      <c r="AB958" t="s">
        <v>206</v>
      </c>
      <c r="AC958">
        <v>1961</v>
      </c>
      <c r="AD958">
        <v>116</v>
      </c>
      <c r="AE958" t="str">
        <f t="shared" si="1333"/>
        <v>&gt;80</v>
      </c>
      <c r="AF958">
        <v>-37.709223559999998</v>
      </c>
      <c r="AG958">
        <v>144.88503587</v>
      </c>
      <c r="AH958" t="s">
        <v>75</v>
      </c>
      <c r="AI958" t="s">
        <v>76</v>
      </c>
      <c r="AJ958" s="33" t="s">
        <v>722</v>
      </c>
      <c r="AL958">
        <v>1</v>
      </c>
      <c r="AM958" t="s">
        <v>86</v>
      </c>
      <c r="AN958">
        <v>220</v>
      </c>
      <c r="AO958" s="70">
        <v>1</v>
      </c>
      <c r="AP958">
        <v>2</v>
      </c>
      <c r="AQ958">
        <v>0</v>
      </c>
      <c r="AR958">
        <v>2</v>
      </c>
      <c r="AS958" s="82" t="str">
        <f t="shared" si="1334"/>
        <v>Gw-0-2</v>
      </c>
      <c r="AT958" s="14">
        <f t="shared" si="1335"/>
        <v>51448</v>
      </c>
      <c r="AU958" s="81">
        <f>VLOOKUP(C958,Bushfire_Vlookup!$F$2:$H$12575,3,FALSE)</f>
        <v>1</v>
      </c>
      <c r="AV958" s="14">
        <f>VLOOKUP(AS958,Safety_collateral_Vlookup!$J$3:$L$20,2,FALSE)</f>
        <v>93570.139925214826</v>
      </c>
      <c r="AW958" s="14">
        <f>VLOOKUP(AS958,Safety_collateral_Vlookup!$J$3:$L$20,3,FALSE)</f>
        <v>550000</v>
      </c>
      <c r="AX958" s="48">
        <f t="shared" si="1336"/>
        <v>741585.42230020417</v>
      </c>
      <c r="AY958" s="49">
        <f>(R958/1000)*AZ958</f>
        <v>23028</v>
      </c>
      <c r="AZ958" s="14">
        <v>76000</v>
      </c>
      <c r="BA958" s="16">
        <f t="shared" si="1337"/>
        <v>32.203640016510519</v>
      </c>
      <c r="BB958" t="e">
        <f>IF(BA958&lt;=#REF!,#REF!,IF(BA958&lt;=#REF!,#REF!,IF(BA958&lt;=#REF!,#REF!,IF(BA958&lt;=#REF!,#REF!,#REF!))))</f>
        <v>#REF!</v>
      </c>
      <c r="BC958" s="51">
        <v>5</v>
      </c>
      <c r="BD958" s="21">
        <v>70</v>
      </c>
      <c r="BE958" s="21">
        <v>6.4399999999999999E-2</v>
      </c>
      <c r="BF958" s="26">
        <f t="shared" si="1338"/>
        <v>1502.0287683471734</v>
      </c>
      <c r="BG958" s="21">
        <v>7</v>
      </c>
      <c r="BH958" s="21">
        <f t="shared" si="1339"/>
        <v>3.5</v>
      </c>
      <c r="BI958" s="28">
        <f t="shared" si="1340"/>
        <v>1.5624999999999999E-9</v>
      </c>
      <c r="BJ958" s="27">
        <f t="shared" si="1341"/>
        <v>1.5624999999999999E-9</v>
      </c>
      <c r="BK958" s="28">
        <f t="shared" si="1342"/>
        <v>2.395510043365789E-8</v>
      </c>
      <c r="BL958" s="35">
        <f t="shared" si="1343"/>
        <v>7.7144143092487366E-7</v>
      </c>
      <c r="BM958" s="21" t="str">
        <f t="shared" si="1344"/>
        <v>Cr1</v>
      </c>
      <c r="BN958" s="51">
        <v>1</v>
      </c>
      <c r="BO958" s="21">
        <v>2</v>
      </c>
      <c r="BP958" s="50" t="s">
        <v>5497</v>
      </c>
      <c r="BQ958" s="14">
        <v>51448</v>
      </c>
      <c r="BR958">
        <f>IFERROR(VLOOKUP(AO958,'Model Failure data- Lines'!$A$37:$E$41,3,FALSE),'Model Failure data- Lines'!$C$37)</f>
        <v>2.649E-2</v>
      </c>
      <c r="BS958" s="14">
        <f t="shared" si="1345"/>
        <v>19644.59783673241</v>
      </c>
      <c r="BT958" s="34">
        <f t="shared" si="1421"/>
        <v>20539.834307128047</v>
      </c>
      <c r="BU958" s="34">
        <f t="shared" si="1346"/>
        <v>0.95641462063377214</v>
      </c>
      <c r="BV958" s="54">
        <f t="shared" si="1347"/>
        <v>-895.2364703956373</v>
      </c>
      <c r="BW958">
        <f>IFERROR(VLOOKUP(AO958,'Model Failure data- Lines'!$A$37:$E$41,4,FALSE),'Model Failure data- Lines'!$D$37)</f>
        <v>2.989E-2</v>
      </c>
      <c r="BX958" s="14">
        <f t="shared" si="1348"/>
        <v>22165.988272553102</v>
      </c>
      <c r="BY958" s="34">
        <f t="shared" si="1349"/>
        <v>18320.513868519814</v>
      </c>
      <c r="BZ958" s="71">
        <f t="shared" si="1350"/>
        <v>1.209899920473354</v>
      </c>
      <c r="CA958" s="71">
        <f t="shared" si="1351"/>
        <v>3845.474404033288</v>
      </c>
      <c r="CB958" s="57">
        <v>2</v>
      </c>
      <c r="CC958">
        <f>IFERROR(VLOOKUP(AO958,'Model Failure data- Lines'!$A$37:$E$41,5,FALSE),'Model Failure data- Lines'!$E$37)</f>
        <v>3.6309999999999995E-2</v>
      </c>
      <c r="CD958" s="14">
        <f t="shared" si="1352"/>
        <v>26926.966683720409</v>
      </c>
      <c r="CE958" s="34">
        <f t="shared" si="1353"/>
        <v>14575.352979269881</v>
      </c>
      <c r="CF958" s="34">
        <f t="shared" si="1354"/>
        <v>1.8474315319853924</v>
      </c>
      <c r="CG958" s="54">
        <f t="shared" si="1355"/>
        <v>12351.613704450529</v>
      </c>
      <c r="CH958" t="e">
        <f>IFERROR(VLOOKUP(AO958,'Model Failure data- Lines'!#REF!,3,FALSE),'Model Failure data- Lines'!#REF!)</f>
        <v>#REF!</v>
      </c>
      <c r="CI958" s="14" t="e">
        <f t="shared" si="1356"/>
        <v>#REF!</v>
      </c>
      <c r="CJ958" s="34">
        <f t="shared" si="1357"/>
        <v>19701.262431541072</v>
      </c>
      <c r="CK958" s="34" t="e">
        <f t="shared" si="1358"/>
        <v>#REF!</v>
      </c>
      <c r="CL958" s="54" t="e">
        <f t="shared" si="1359"/>
        <v>#REF!</v>
      </c>
      <c r="CM958" t="e">
        <f>IFERROR(VLOOKUP(AO958,'Model Failure data- Lines'!#REF!,4,FALSE),'Model Failure data- Lines'!#REF!)</f>
        <v>#REF!</v>
      </c>
      <c r="CN958" s="14" t="e">
        <f t="shared" si="1360"/>
        <v>#REF!</v>
      </c>
      <c r="CO958" s="34">
        <f t="shared" si="1361"/>
        <v>16855.121651747948</v>
      </c>
      <c r="CP958" s="34" t="e">
        <f t="shared" si="1362"/>
        <v>#REF!</v>
      </c>
      <c r="CQ958" s="54" t="e">
        <f t="shared" si="1363"/>
        <v>#REF!</v>
      </c>
      <c r="CR958" t="e">
        <f>IFERROR(VLOOKUP(AO958,'Model Failure data- Lines'!#REF!,5,FALSE),'Model Failure data- Lines'!#REF!)</f>
        <v>#REF!</v>
      </c>
      <c r="CS958" s="14" t="e">
        <f t="shared" si="1364"/>
        <v>#REF!</v>
      </c>
      <c r="CT958" s="34">
        <f t="shared" si="1365"/>
        <v>12336.943108182319</v>
      </c>
      <c r="CU958" s="34" t="e">
        <f t="shared" si="1366"/>
        <v>#REF!</v>
      </c>
      <c r="CV958" s="54" t="e">
        <f t="shared" si="1367"/>
        <v>#REF!</v>
      </c>
      <c r="CW958" t="s">
        <v>206</v>
      </c>
      <c r="CZ958">
        <f t="shared" si="1368"/>
        <v>3845.4744040332889</v>
      </c>
      <c r="DA958" s="34">
        <f t="shared" si="1369"/>
        <v>1640.8120282399998</v>
      </c>
      <c r="DB958" s="34">
        <f t="shared" si="1370"/>
        <v>3.1892629999999998E-2</v>
      </c>
      <c r="DC958" s="34">
        <f t="shared" si="1371"/>
        <v>2984.1978516831041</v>
      </c>
      <c r="DD958" s="9">
        <f t="shared" si="1372"/>
        <v>17540.946499999998</v>
      </c>
      <c r="DE958" s="59">
        <f t="shared" si="1373"/>
        <v>7.4023860703369818E-2</v>
      </c>
      <c r="DF958" s="59">
        <f t="shared" si="1374"/>
        <v>1.4388092968311658E-6</v>
      </c>
      <c r="DG958" s="59">
        <f t="shared" si="1375"/>
        <v>0.13462958723019214</v>
      </c>
      <c r="DH958" s="59">
        <f t="shared" si="1376"/>
        <v>0.79134511325714119</v>
      </c>
      <c r="DI958" s="14">
        <f t="shared" si="1377"/>
        <v>284.65686162253422</v>
      </c>
      <c r="DJ958" s="14">
        <f t="shared" si="1378"/>
        <v>5.5329043232493829E-3</v>
      </c>
      <c r="DK958" s="14">
        <f t="shared" si="1379"/>
        <v>517.71463171927076</v>
      </c>
      <c r="DL958" s="14">
        <f t="shared" si="1380"/>
        <v>3043.0973777871604</v>
      </c>
      <c r="DM958">
        <f t="shared" si="1381"/>
        <v>12351.613704450529</v>
      </c>
      <c r="DN958" s="34">
        <f t="shared" si="1382"/>
        <v>1993.2380309599996</v>
      </c>
      <c r="DO958" s="34">
        <f t="shared" si="1383"/>
        <v>3.8742769999999996E-2</v>
      </c>
      <c r="DP958" s="34">
        <f t="shared" si="1384"/>
        <v>3625.1664099904146</v>
      </c>
      <c r="DQ958" s="9">
        <f t="shared" si="1385"/>
        <v>21308.523499999999</v>
      </c>
      <c r="DR958" s="59">
        <f t="shared" si="1386"/>
        <v>7.4023860703369818E-2</v>
      </c>
      <c r="DS958" s="59">
        <f t="shared" si="1387"/>
        <v>1.4388092968311661E-6</v>
      </c>
      <c r="DT958" s="59">
        <f t="shared" si="1388"/>
        <v>0.13462958723019214</v>
      </c>
      <c r="DU958" s="59">
        <f t="shared" si="1389"/>
        <v>0.7913451132571413</v>
      </c>
      <c r="DV958" s="14">
        <f t="shared" si="1390"/>
        <v>914.31413232007969</v>
      </c>
      <c r="DW958" s="14">
        <f t="shared" si="1391"/>
        <v>1.7771616628830658E-2</v>
      </c>
      <c r="DX958" s="14">
        <f t="shared" si="1392"/>
        <v>1662.8926546569589</v>
      </c>
      <c r="DY958" s="14">
        <f t="shared" si="1393"/>
        <v>9774.3891458568633</v>
      </c>
      <c r="DZ958" s="34" t="e">
        <f t="shared" si="1394"/>
        <v>#REF!</v>
      </c>
      <c r="EA958" s="34" t="e">
        <f t="shared" si="1395"/>
        <v>#REF!</v>
      </c>
      <c r="EB958" s="34" t="e">
        <f t="shared" si="1396"/>
        <v>#REF!</v>
      </c>
      <c r="EC958" s="34" t="e">
        <f t="shared" si="1397"/>
        <v>#REF!</v>
      </c>
      <c r="ED958" s="34" t="e">
        <f t="shared" si="1398"/>
        <v>#REF!</v>
      </c>
      <c r="EE958" s="59" t="e">
        <f t="shared" si="1399"/>
        <v>#REF!</v>
      </c>
      <c r="EF958" s="59" t="e">
        <f t="shared" si="1400"/>
        <v>#REF!</v>
      </c>
      <c r="EG958" s="59" t="e">
        <f t="shared" si="1401"/>
        <v>#REF!</v>
      </c>
      <c r="EH958" s="59" t="e">
        <f t="shared" si="1402"/>
        <v>#REF!</v>
      </c>
      <c r="EI958" s="14" t="e">
        <f t="shared" si="1403"/>
        <v>#REF!</v>
      </c>
      <c r="EJ958" s="14" t="e">
        <f t="shared" si="1404"/>
        <v>#REF!</v>
      </c>
      <c r="EK958" s="14" t="e">
        <f t="shared" si="1405"/>
        <v>#REF!</v>
      </c>
      <c r="EL958" s="14" t="e">
        <f t="shared" si="1406"/>
        <v>#REF!</v>
      </c>
      <c r="EM958" t="e">
        <f t="shared" si="1407"/>
        <v>#REF!</v>
      </c>
      <c r="EN958" s="34" t="e">
        <f t="shared" si="1408"/>
        <v>#REF!</v>
      </c>
      <c r="EO958" s="34" t="e">
        <f t="shared" si="1409"/>
        <v>#REF!</v>
      </c>
      <c r="EP958" s="34" t="e">
        <f t="shared" si="1410"/>
        <v>#REF!</v>
      </c>
      <c r="EQ958" s="34" t="e">
        <f t="shared" si="1411"/>
        <v>#REF!</v>
      </c>
      <c r="ER958" s="59" t="e">
        <f t="shared" si="1412"/>
        <v>#REF!</v>
      </c>
      <c r="ES958" s="59" t="e">
        <f t="shared" si="1413"/>
        <v>#REF!</v>
      </c>
      <c r="ET958" s="59" t="e">
        <f t="shared" si="1414"/>
        <v>#REF!</v>
      </c>
      <c r="EU958" s="59" t="e">
        <f t="shared" si="1415"/>
        <v>#REF!</v>
      </c>
      <c r="EV958" s="14" t="e">
        <f t="shared" si="1416"/>
        <v>#REF!</v>
      </c>
      <c r="EW958" s="14" t="e">
        <f t="shared" si="1417"/>
        <v>#REF!</v>
      </c>
      <c r="EX958" s="14" t="e">
        <f t="shared" si="1418"/>
        <v>#REF!</v>
      </c>
      <c r="EY958" s="14" t="e">
        <f t="shared" si="1419"/>
        <v>#REF!</v>
      </c>
    </row>
    <row r="959" spans="1:155" x14ac:dyDescent="0.2">
      <c r="A959" s="17">
        <v>30210947</v>
      </c>
      <c r="B959" t="s">
        <v>62</v>
      </c>
      <c r="C959" t="s">
        <v>2373</v>
      </c>
      <c r="D959" t="s">
        <v>2374</v>
      </c>
      <c r="E959" t="s">
        <v>2375</v>
      </c>
      <c r="F959" t="s">
        <v>66</v>
      </c>
      <c r="G959" t="s">
        <v>42</v>
      </c>
      <c r="H959" t="s">
        <v>3703</v>
      </c>
      <c r="I959" t="s">
        <v>68</v>
      </c>
      <c r="J959" s="19" t="s">
        <v>69</v>
      </c>
      <c r="K959" t="s">
        <v>70</v>
      </c>
      <c r="L959">
        <v>1961</v>
      </c>
      <c r="M959">
        <f t="shared" si="1422"/>
        <v>1961</v>
      </c>
      <c r="N959">
        <v>58</v>
      </c>
      <c r="O959" s="19">
        <f t="shared" si="1423"/>
        <v>58</v>
      </c>
      <c r="P959" t="s">
        <v>80</v>
      </c>
      <c r="Q959" s="19" t="str">
        <f t="shared" si="1331"/>
        <v>50-60</v>
      </c>
      <c r="R959" s="23">
        <v>246.8</v>
      </c>
      <c r="S959" s="15">
        <f t="shared" si="1332"/>
        <v>0.24680000000000002</v>
      </c>
      <c r="T959">
        <v>30222748</v>
      </c>
      <c r="U959" t="s">
        <v>45</v>
      </c>
      <c r="V959" t="s">
        <v>46</v>
      </c>
      <c r="W959" t="s">
        <v>47</v>
      </c>
      <c r="X959" t="s">
        <v>48</v>
      </c>
      <c r="Y959" t="s">
        <v>52</v>
      </c>
      <c r="Z959" t="s">
        <v>2376</v>
      </c>
      <c r="AA959" t="s">
        <v>2377</v>
      </c>
      <c r="AB959" t="s">
        <v>147</v>
      </c>
      <c r="AC959">
        <v>1961</v>
      </c>
      <c r="AD959">
        <v>116</v>
      </c>
      <c r="AE959" t="str">
        <f t="shared" si="1333"/>
        <v>&gt;80</v>
      </c>
      <c r="AF959">
        <v>-37.711122520000004</v>
      </c>
      <c r="AG959">
        <v>144.88256201999999</v>
      </c>
      <c r="AH959" t="s">
        <v>75</v>
      </c>
      <c r="AI959" t="s">
        <v>76</v>
      </c>
      <c r="AJ959" s="33" t="s">
        <v>722</v>
      </c>
      <c r="AL959">
        <v>1</v>
      </c>
      <c r="AM959" t="s">
        <v>86</v>
      </c>
      <c r="AN959">
        <v>220</v>
      </c>
      <c r="AO959" s="69">
        <v>1</v>
      </c>
      <c r="AP959">
        <v>2</v>
      </c>
      <c r="AQ959">
        <v>0</v>
      </c>
      <c r="AR959">
        <v>2</v>
      </c>
      <c r="AS959" s="82" t="str">
        <f t="shared" si="1334"/>
        <v>Gw-0-2</v>
      </c>
      <c r="AT959" s="14">
        <f t="shared" si="1335"/>
        <v>51448</v>
      </c>
      <c r="AU959" s="81">
        <f>VLOOKUP(C959,Bushfire_Vlookup!$F$2:$H$12575,3,FALSE)</f>
        <v>1</v>
      </c>
      <c r="AV959" s="14">
        <f>VLOOKUP(AS959,Safety_collateral_Vlookup!$J$3:$L$20,2,FALSE)</f>
        <v>93570.139925214826</v>
      </c>
      <c r="AW959" s="14">
        <f>VLOOKUP(AS959,Safety_collateral_Vlookup!$J$3:$L$20,3,FALSE)</f>
        <v>550000</v>
      </c>
      <c r="AX959" s="48">
        <f t="shared" si="1336"/>
        <v>741585.42230020417</v>
      </c>
      <c r="AY959" s="49">
        <f>(R959/1000)*AZ959</f>
        <v>18756.800000000003</v>
      </c>
      <c r="AZ959" s="14">
        <v>76000</v>
      </c>
      <c r="BA959" s="16">
        <f t="shared" si="1337"/>
        <v>39.536883812814771</v>
      </c>
      <c r="BB959" t="e">
        <f>IF(BA959&lt;=#REF!,#REF!,IF(BA959&lt;=#REF!,#REF!,IF(BA959&lt;=#REF!,#REF!,IF(BA959&lt;=#REF!,#REF!,#REF!))))</f>
        <v>#REF!</v>
      </c>
      <c r="BC959" s="51">
        <v>5</v>
      </c>
      <c r="BD959" s="21">
        <v>70</v>
      </c>
      <c r="BE959" s="21">
        <v>6.4399999999999999E-2</v>
      </c>
      <c r="BF959" s="26">
        <f t="shared" si="1338"/>
        <v>1223.4346535580278</v>
      </c>
      <c r="BG959" s="21">
        <v>7</v>
      </c>
      <c r="BH959" s="21">
        <f t="shared" si="1339"/>
        <v>3.5</v>
      </c>
      <c r="BI959" s="28">
        <f t="shared" si="1340"/>
        <v>1.5624999999999999E-9</v>
      </c>
      <c r="BJ959" s="27">
        <f t="shared" si="1341"/>
        <v>1.5624999999999999E-9</v>
      </c>
      <c r="BK959" s="28">
        <f t="shared" si="1342"/>
        <v>2.395510043365789E-8</v>
      </c>
      <c r="BL959" s="35">
        <f t="shared" si="1343"/>
        <v>9.4711002256984072E-7</v>
      </c>
      <c r="BM959" s="21" t="str">
        <f t="shared" si="1344"/>
        <v>Cr1</v>
      </c>
      <c r="BN959" s="51">
        <v>1</v>
      </c>
      <c r="BO959" s="21">
        <v>2</v>
      </c>
      <c r="BP959" s="50" t="s">
        <v>5497</v>
      </c>
      <c r="BQ959" s="14">
        <v>51448</v>
      </c>
      <c r="BR959">
        <f>IFERROR(VLOOKUP(AO959,'Model Failure data- Lines'!$A$37:$E$41,3,FALSE),'Model Failure data- Lines'!$C$37)</f>
        <v>2.649E-2</v>
      </c>
      <c r="BS959" s="14">
        <f t="shared" si="1345"/>
        <v>19644.59783673241</v>
      </c>
      <c r="BT959" s="34">
        <f t="shared" si="1421"/>
        <v>16730.135666664035</v>
      </c>
      <c r="BU959" s="34">
        <f t="shared" si="1346"/>
        <v>1.1742043357051577</v>
      </c>
      <c r="BV959" s="54">
        <f t="shared" si="1347"/>
        <v>2914.4621700683747</v>
      </c>
      <c r="BW959">
        <f>IFERROR(VLOOKUP(AO959,'Model Failure data- Lines'!$A$37:$E$41,4,FALSE),'Model Failure data- Lines'!$D$37)</f>
        <v>2.989E-2</v>
      </c>
      <c r="BX959" s="14">
        <f t="shared" si="1348"/>
        <v>22165.988272553102</v>
      </c>
      <c r="BY959" s="34">
        <f t="shared" si="1349"/>
        <v>14922.451560233303</v>
      </c>
      <c r="BZ959" s="71">
        <f t="shared" si="1350"/>
        <v>1.4854119769182585</v>
      </c>
      <c r="CA959" s="71">
        <f t="shared" si="1351"/>
        <v>7243.5367123197993</v>
      </c>
      <c r="CB959" s="57">
        <v>2</v>
      </c>
      <c r="CC959">
        <f>IFERROR(VLOOKUP(AO959,'Model Failure data- Lines'!$A$37:$E$41,5,FALSE),'Model Failure data- Lines'!$E$37)</f>
        <v>3.6309999999999995E-2</v>
      </c>
      <c r="CD959" s="14">
        <f t="shared" si="1352"/>
        <v>26926.966683720409</v>
      </c>
      <c r="CE959" s="34">
        <f t="shared" si="1353"/>
        <v>11871.937674203984</v>
      </c>
      <c r="CF959" s="34">
        <f t="shared" si="1354"/>
        <v>2.2681189391879002</v>
      </c>
      <c r="CG959" s="54">
        <f t="shared" si="1355"/>
        <v>15055.029009516426</v>
      </c>
      <c r="CH959" t="e">
        <f>IFERROR(VLOOKUP(AO959,'Model Failure data- Lines'!#REF!,3,FALSE),'Model Failure data- Lines'!#REF!)</f>
        <v>#REF!</v>
      </c>
      <c r="CI959" s="14" t="e">
        <f t="shared" si="1356"/>
        <v>#REF!</v>
      </c>
      <c r="CJ959" s="34">
        <f t="shared" si="1357"/>
        <v>16047.100884832798</v>
      </c>
      <c r="CK959" s="34" t="e">
        <f t="shared" si="1358"/>
        <v>#REF!</v>
      </c>
      <c r="CL959" s="54" t="e">
        <f t="shared" si="1359"/>
        <v>#REF!</v>
      </c>
      <c r="CM959" t="e">
        <f>IFERROR(VLOOKUP(AO959,'Model Failure data- Lines'!#REF!,4,FALSE),'Model Failure data- Lines'!#REF!)</f>
        <v>#REF!</v>
      </c>
      <c r="CN959" s="14" t="e">
        <f t="shared" si="1360"/>
        <v>#REF!</v>
      </c>
      <c r="CO959" s="34">
        <f t="shared" si="1361"/>
        <v>13728.858163865985</v>
      </c>
      <c r="CP959" s="34" t="e">
        <f t="shared" si="1362"/>
        <v>#REF!</v>
      </c>
      <c r="CQ959" s="54" t="e">
        <f t="shared" si="1363"/>
        <v>#REF!</v>
      </c>
      <c r="CR959" t="e">
        <f>IFERROR(VLOOKUP(AO959,'Model Failure data- Lines'!#REF!,5,FALSE),'Model Failure data- Lines'!#REF!)</f>
        <v>#REF!</v>
      </c>
      <c r="CS959" s="14" t="e">
        <f t="shared" si="1364"/>
        <v>#REF!</v>
      </c>
      <c r="CT959" s="34">
        <f t="shared" si="1365"/>
        <v>10048.70481550956</v>
      </c>
      <c r="CU959" s="34" t="e">
        <f t="shared" si="1366"/>
        <v>#REF!</v>
      </c>
      <c r="CV959" s="54" t="e">
        <f t="shared" si="1367"/>
        <v>#REF!</v>
      </c>
      <c r="CW959" t="s">
        <v>147</v>
      </c>
      <c r="CZ959">
        <f t="shared" si="1368"/>
        <v>7243.5367123197993</v>
      </c>
      <c r="DA959" s="34">
        <f t="shared" si="1369"/>
        <v>1640.8120282399998</v>
      </c>
      <c r="DB959" s="34">
        <f t="shared" si="1370"/>
        <v>3.1892629999999998E-2</v>
      </c>
      <c r="DC959" s="34">
        <f t="shared" si="1371"/>
        <v>2984.1978516831041</v>
      </c>
      <c r="DD959" s="9">
        <f t="shared" si="1372"/>
        <v>17540.946499999998</v>
      </c>
      <c r="DE959" s="59">
        <f t="shared" si="1373"/>
        <v>7.4023860703369818E-2</v>
      </c>
      <c r="DF959" s="59">
        <f t="shared" si="1374"/>
        <v>1.4388092968311658E-6</v>
      </c>
      <c r="DG959" s="59">
        <f t="shared" si="1375"/>
        <v>0.13462958723019214</v>
      </c>
      <c r="DH959" s="59">
        <f t="shared" si="1376"/>
        <v>0.79134511325714119</v>
      </c>
      <c r="DI959" s="14">
        <f t="shared" si="1377"/>
        <v>536.19455259250617</v>
      </c>
      <c r="DJ959" s="14">
        <f t="shared" si="1378"/>
        <v>1.0422067963623586E-2</v>
      </c>
      <c r="DK959" s="14">
        <f t="shared" si="1379"/>
        <v>975.19435766635752</v>
      </c>
      <c r="DL959" s="14">
        <f t="shared" si="1380"/>
        <v>5732.1373799929715</v>
      </c>
      <c r="DM959">
        <f t="shared" si="1381"/>
        <v>15055.029009516426</v>
      </c>
      <c r="DN959" s="34">
        <f t="shared" si="1382"/>
        <v>1993.2380309599996</v>
      </c>
      <c r="DO959" s="34">
        <f t="shared" si="1383"/>
        <v>3.8742769999999996E-2</v>
      </c>
      <c r="DP959" s="34">
        <f t="shared" si="1384"/>
        <v>3625.1664099904146</v>
      </c>
      <c r="DQ959" s="9">
        <f t="shared" si="1385"/>
        <v>21308.523499999999</v>
      </c>
      <c r="DR959" s="59">
        <f t="shared" si="1386"/>
        <v>7.4023860703369818E-2</v>
      </c>
      <c r="DS959" s="59">
        <f t="shared" si="1387"/>
        <v>1.4388092968311661E-6</v>
      </c>
      <c r="DT959" s="59">
        <f t="shared" si="1388"/>
        <v>0.13462958723019214</v>
      </c>
      <c r="DU959" s="59">
        <f t="shared" si="1389"/>
        <v>0.7913451132571413</v>
      </c>
      <c r="DV959" s="14">
        <f t="shared" si="1390"/>
        <v>1114.4313702856355</v>
      </c>
      <c r="DW959" s="14">
        <f t="shared" si="1391"/>
        <v>2.1661315702955132E-2</v>
      </c>
      <c r="DX959" s="14">
        <f t="shared" si="1392"/>
        <v>2026.8523412897644</v>
      </c>
      <c r="DY959" s="14">
        <f t="shared" si="1393"/>
        <v>11913.723636625324</v>
      </c>
      <c r="DZ959" s="34" t="e">
        <f t="shared" si="1394"/>
        <v>#REF!</v>
      </c>
      <c r="EA959" s="34" t="e">
        <f t="shared" si="1395"/>
        <v>#REF!</v>
      </c>
      <c r="EB959" s="34" t="e">
        <f t="shared" si="1396"/>
        <v>#REF!</v>
      </c>
      <c r="EC959" s="34" t="e">
        <f t="shared" si="1397"/>
        <v>#REF!</v>
      </c>
      <c r="ED959" s="34" t="e">
        <f t="shared" si="1398"/>
        <v>#REF!</v>
      </c>
      <c r="EE959" s="59" t="e">
        <f t="shared" si="1399"/>
        <v>#REF!</v>
      </c>
      <c r="EF959" s="59" t="e">
        <f t="shared" si="1400"/>
        <v>#REF!</v>
      </c>
      <c r="EG959" s="59" t="e">
        <f t="shared" si="1401"/>
        <v>#REF!</v>
      </c>
      <c r="EH959" s="59" t="e">
        <f t="shared" si="1402"/>
        <v>#REF!</v>
      </c>
      <c r="EI959" s="14" t="e">
        <f t="shared" si="1403"/>
        <v>#REF!</v>
      </c>
      <c r="EJ959" s="14" t="e">
        <f t="shared" si="1404"/>
        <v>#REF!</v>
      </c>
      <c r="EK959" s="14" t="e">
        <f t="shared" si="1405"/>
        <v>#REF!</v>
      </c>
      <c r="EL959" s="14" t="e">
        <f t="shared" si="1406"/>
        <v>#REF!</v>
      </c>
      <c r="EM959" t="e">
        <f t="shared" si="1407"/>
        <v>#REF!</v>
      </c>
      <c r="EN959" s="34" t="e">
        <f t="shared" si="1408"/>
        <v>#REF!</v>
      </c>
      <c r="EO959" s="34" t="e">
        <f t="shared" si="1409"/>
        <v>#REF!</v>
      </c>
      <c r="EP959" s="34" t="e">
        <f t="shared" si="1410"/>
        <v>#REF!</v>
      </c>
      <c r="EQ959" s="34" t="e">
        <f t="shared" si="1411"/>
        <v>#REF!</v>
      </c>
      <c r="ER959" s="59" t="e">
        <f t="shared" si="1412"/>
        <v>#REF!</v>
      </c>
      <c r="ES959" s="59" t="e">
        <f t="shared" si="1413"/>
        <v>#REF!</v>
      </c>
      <c r="ET959" s="59" t="e">
        <f t="shared" si="1414"/>
        <v>#REF!</v>
      </c>
      <c r="EU959" s="59" t="e">
        <f t="shared" si="1415"/>
        <v>#REF!</v>
      </c>
      <c r="EV959" s="14" t="e">
        <f t="shared" si="1416"/>
        <v>#REF!</v>
      </c>
      <c r="EW959" s="14" t="e">
        <f t="shared" si="1417"/>
        <v>#REF!</v>
      </c>
      <c r="EX959" s="14" t="e">
        <f t="shared" si="1418"/>
        <v>#REF!</v>
      </c>
      <c r="EY959" s="14" t="e">
        <f t="shared" si="1419"/>
        <v>#REF!</v>
      </c>
    </row>
    <row r="960" spans="1:155" x14ac:dyDescent="0.2">
      <c r="A960" s="17">
        <v>30033765</v>
      </c>
      <c r="B960" t="s">
        <v>62</v>
      </c>
      <c r="C960" t="s">
        <v>1130</v>
      </c>
      <c r="D960" t="s">
        <v>1131</v>
      </c>
      <c r="E960" t="s">
        <v>1132</v>
      </c>
      <c r="F960" t="s">
        <v>66</v>
      </c>
      <c r="G960" t="s">
        <v>42</v>
      </c>
      <c r="H960" t="s">
        <v>1133</v>
      </c>
      <c r="I960" t="s">
        <v>68</v>
      </c>
      <c r="J960" s="19" t="s">
        <v>69</v>
      </c>
      <c r="K960" t="s">
        <v>70</v>
      </c>
      <c r="L960">
        <v>1961</v>
      </c>
      <c r="M960">
        <f t="shared" si="1422"/>
        <v>1961</v>
      </c>
      <c r="N960">
        <v>58</v>
      </c>
      <c r="O960" s="19">
        <f t="shared" si="1423"/>
        <v>58</v>
      </c>
      <c r="P960" t="s">
        <v>80</v>
      </c>
      <c r="Q960" s="19" t="str">
        <f t="shared" si="1331"/>
        <v>50-60</v>
      </c>
      <c r="R960" s="23">
        <v>244.5</v>
      </c>
      <c r="S960" s="15">
        <f t="shared" si="1332"/>
        <v>0.2445</v>
      </c>
      <c r="T960">
        <v>30264051</v>
      </c>
      <c r="U960" t="s">
        <v>45</v>
      </c>
      <c r="V960" t="s">
        <v>46</v>
      </c>
      <c r="W960" t="s">
        <v>47</v>
      </c>
      <c r="X960" t="s">
        <v>48</v>
      </c>
      <c r="Y960" t="s">
        <v>52</v>
      </c>
      <c r="Z960" t="s">
        <v>1134</v>
      </c>
      <c r="AA960" t="s">
        <v>1135</v>
      </c>
      <c r="AB960" t="s">
        <v>461</v>
      </c>
      <c r="AC960">
        <v>1961</v>
      </c>
      <c r="AD960">
        <v>116</v>
      </c>
      <c r="AE960" t="str">
        <f t="shared" si="1333"/>
        <v>&gt;80</v>
      </c>
      <c r="AF960">
        <v>-37.712675339999997</v>
      </c>
      <c r="AG960">
        <v>144.8805456</v>
      </c>
      <c r="AH960" t="s">
        <v>75</v>
      </c>
      <c r="AI960" t="s">
        <v>76</v>
      </c>
      <c r="AJ960" s="33" t="s">
        <v>722</v>
      </c>
      <c r="AL960">
        <v>1</v>
      </c>
      <c r="AM960" t="s">
        <v>86</v>
      </c>
      <c r="AN960">
        <v>220</v>
      </c>
      <c r="AO960" s="70">
        <v>1</v>
      </c>
      <c r="AP960">
        <v>2</v>
      </c>
      <c r="AQ960">
        <v>0</v>
      </c>
      <c r="AR960">
        <v>2</v>
      </c>
      <c r="AS960" s="82" t="str">
        <f t="shared" si="1334"/>
        <v>Gw-0-2</v>
      </c>
      <c r="AT960" s="14">
        <f t="shared" si="1335"/>
        <v>51448</v>
      </c>
      <c r="AU960" s="81">
        <f>VLOOKUP(C960,Bushfire_Vlookup!$F$2:$H$12575,3,FALSE)</f>
        <v>1</v>
      </c>
      <c r="AV960" s="14">
        <f>VLOOKUP(AS960,Safety_collateral_Vlookup!$J$3:$L$20,2,FALSE)</f>
        <v>93570.139925214826</v>
      </c>
      <c r="AW960" s="14">
        <f>VLOOKUP(AS960,Safety_collateral_Vlookup!$J$3:$L$20,3,FALSE)</f>
        <v>550000</v>
      </c>
      <c r="AX960" s="48">
        <f t="shared" si="1336"/>
        <v>741585.42230020417</v>
      </c>
      <c r="AY960" s="49">
        <f>(R960/1000)*AZ960</f>
        <v>18582</v>
      </c>
      <c r="AZ960" s="14">
        <v>76000</v>
      </c>
      <c r="BA960" s="16">
        <f t="shared" si="1337"/>
        <v>39.908805419233893</v>
      </c>
      <c r="BB960" t="e">
        <f>IF(BA960&lt;=#REF!,#REF!,IF(BA960&lt;=#REF!,#REF!,IF(BA960&lt;=#REF!,#REF!,IF(BA960&lt;=#REF!,#REF!,#REF!))))</f>
        <v>#REF!</v>
      </c>
      <c r="BC960" s="51">
        <v>5</v>
      </c>
      <c r="BD960" s="21">
        <v>70</v>
      </c>
      <c r="BE960" s="21">
        <v>6.4399999999999999E-2</v>
      </c>
      <c r="BF960" s="26">
        <f t="shared" si="1338"/>
        <v>1212.0331150524221</v>
      </c>
      <c r="BG960" s="21">
        <v>7</v>
      </c>
      <c r="BH960" s="21">
        <f t="shared" si="1339"/>
        <v>3.5</v>
      </c>
      <c r="BI960" s="28">
        <f t="shared" si="1340"/>
        <v>1.5624999999999999E-9</v>
      </c>
      <c r="BJ960" s="27">
        <f t="shared" si="1341"/>
        <v>1.5624999999999999E-9</v>
      </c>
      <c r="BK960" s="28">
        <f t="shared" si="1342"/>
        <v>2.395510043365789E-8</v>
      </c>
      <c r="BL960" s="35">
        <f t="shared" si="1343"/>
        <v>9.560194420050581E-7</v>
      </c>
      <c r="BM960" s="21" t="str">
        <f t="shared" si="1344"/>
        <v>Cr1</v>
      </c>
      <c r="BN960" s="51">
        <v>1</v>
      </c>
      <c r="BO960" s="21">
        <v>2</v>
      </c>
      <c r="BP960" s="50" t="s">
        <v>5497</v>
      </c>
      <c r="BQ960" s="14">
        <v>51448</v>
      </c>
      <c r="BR960">
        <f>IFERROR(VLOOKUP(AO960,'Model Failure data- Lines'!$A$37:$E$41,3,FALSE),'Model Failure data- Lines'!$C$37)</f>
        <v>2.649E-2</v>
      </c>
      <c r="BS960" s="14">
        <f t="shared" si="1345"/>
        <v>19644.59783673241</v>
      </c>
      <c r="BT960" s="34">
        <f t="shared" si="1421"/>
        <v>16574.222732979564</v>
      </c>
      <c r="BU960" s="34">
        <f t="shared" si="1346"/>
        <v>1.1852500206627115</v>
      </c>
      <c r="BV960" s="54">
        <f t="shared" si="1347"/>
        <v>3070.3751037528455</v>
      </c>
      <c r="BW960">
        <f>IFERROR(VLOOKUP(AO960,'Model Failure data- Lines'!$A$37:$E$41,4,FALSE),'Model Failure data- Lines'!$D$37)</f>
        <v>2.989E-2</v>
      </c>
      <c r="BX960" s="14">
        <f t="shared" si="1348"/>
        <v>22165.988272553102</v>
      </c>
      <c r="BY960" s="34">
        <f t="shared" si="1349"/>
        <v>14783.384953310544</v>
      </c>
      <c r="BZ960" s="71">
        <f t="shared" si="1350"/>
        <v>1.4993851775191258</v>
      </c>
      <c r="CA960" s="71">
        <f t="shared" si="1351"/>
        <v>7382.6033192425584</v>
      </c>
      <c r="CB960" s="57">
        <v>2</v>
      </c>
      <c r="CC960">
        <f>IFERROR(VLOOKUP(AO960,'Model Failure data- Lines'!$A$37:$E$41,5,FALSE),'Model Failure data- Lines'!$E$37)</f>
        <v>3.6309999999999995E-2</v>
      </c>
      <c r="CD960" s="14">
        <f t="shared" si="1352"/>
        <v>26926.966683720409</v>
      </c>
      <c r="CE960" s="34">
        <f t="shared" si="1353"/>
        <v>11761.299681292032</v>
      </c>
      <c r="CF960" s="34">
        <f t="shared" si="1354"/>
        <v>2.2894550273684007</v>
      </c>
      <c r="CG960" s="54">
        <f t="shared" si="1355"/>
        <v>15165.667002428378</v>
      </c>
      <c r="CH960" t="e">
        <f>IFERROR(VLOOKUP(AO960,'Model Failure data- Lines'!#REF!,3,FALSE),'Model Failure data- Lines'!#REF!)</f>
        <v>#REF!</v>
      </c>
      <c r="CI960" s="14" t="e">
        <f t="shared" si="1356"/>
        <v>#REF!</v>
      </c>
      <c r="CJ960" s="34">
        <f t="shared" si="1357"/>
        <v>15897.553348223739</v>
      </c>
      <c r="CK960" s="34" t="e">
        <f t="shared" si="1358"/>
        <v>#REF!</v>
      </c>
      <c r="CL960" s="54" t="e">
        <f t="shared" si="1359"/>
        <v>#REF!</v>
      </c>
      <c r="CM960" t="e">
        <f>IFERROR(VLOOKUP(AO960,'Model Failure data- Lines'!#REF!,4,FALSE),'Model Failure data- Lines'!#REF!)</f>
        <v>#REF!</v>
      </c>
      <c r="CN960" s="14" t="e">
        <f t="shared" si="1360"/>
        <v>#REF!</v>
      </c>
      <c r="CO960" s="34">
        <f t="shared" si="1361"/>
        <v>13600.914996212452</v>
      </c>
      <c r="CP960" s="34" t="e">
        <f t="shared" si="1362"/>
        <v>#REF!</v>
      </c>
      <c r="CQ960" s="54" t="e">
        <f t="shared" si="1363"/>
        <v>#REF!</v>
      </c>
      <c r="CR960" t="e">
        <f>IFERROR(VLOOKUP(AO960,'Model Failure data- Lines'!#REF!,5,FALSE),'Model Failure data- Lines'!#REF!)</f>
        <v>#REF!</v>
      </c>
      <c r="CS960" s="14" t="e">
        <f t="shared" si="1364"/>
        <v>#REF!</v>
      </c>
      <c r="CT960" s="34">
        <f t="shared" si="1365"/>
        <v>9955.0580526421672</v>
      </c>
      <c r="CU960" s="34" t="e">
        <f t="shared" si="1366"/>
        <v>#REF!</v>
      </c>
      <c r="CV960" s="54" t="e">
        <f t="shared" si="1367"/>
        <v>#REF!</v>
      </c>
      <c r="CW960" t="s">
        <v>461</v>
      </c>
      <c r="CZ960">
        <f t="shared" si="1368"/>
        <v>7382.6033192425593</v>
      </c>
      <c r="DA960" s="34">
        <f t="shared" si="1369"/>
        <v>1640.8120282399998</v>
      </c>
      <c r="DB960" s="34">
        <f t="shared" si="1370"/>
        <v>3.1892629999999998E-2</v>
      </c>
      <c r="DC960" s="34">
        <f t="shared" si="1371"/>
        <v>2984.1978516831041</v>
      </c>
      <c r="DD960" s="9">
        <f t="shared" si="1372"/>
        <v>17540.946499999998</v>
      </c>
      <c r="DE960" s="59">
        <f t="shared" si="1373"/>
        <v>7.4023860703369818E-2</v>
      </c>
      <c r="DF960" s="59">
        <f t="shared" si="1374"/>
        <v>1.4388092968311658E-6</v>
      </c>
      <c r="DG960" s="59">
        <f t="shared" si="1375"/>
        <v>0.13462958723019214</v>
      </c>
      <c r="DH960" s="59">
        <f t="shared" si="1376"/>
        <v>0.79134511325714119</v>
      </c>
      <c r="DI960" s="14">
        <f t="shared" si="1377"/>
        <v>546.48879973184683</v>
      </c>
      <c r="DJ960" s="14">
        <f t="shared" si="1378"/>
        <v>1.0622158290542817E-2</v>
      </c>
      <c r="DK960" s="14">
        <f t="shared" si="1379"/>
        <v>993.91683755387203</v>
      </c>
      <c r="DL960" s="14">
        <f t="shared" si="1380"/>
        <v>5842.1870597985499</v>
      </c>
      <c r="DM960">
        <f t="shared" si="1381"/>
        <v>15165.667002428378</v>
      </c>
      <c r="DN960" s="34">
        <f t="shared" si="1382"/>
        <v>1993.2380309599996</v>
      </c>
      <c r="DO960" s="34">
        <f t="shared" si="1383"/>
        <v>3.8742769999999996E-2</v>
      </c>
      <c r="DP960" s="34">
        <f t="shared" si="1384"/>
        <v>3625.1664099904146</v>
      </c>
      <c r="DQ960" s="9">
        <f t="shared" si="1385"/>
        <v>21308.523499999999</v>
      </c>
      <c r="DR960" s="59">
        <f t="shared" si="1386"/>
        <v>7.4023860703369818E-2</v>
      </c>
      <c r="DS960" s="59">
        <f t="shared" si="1387"/>
        <v>1.4388092968311661E-6</v>
      </c>
      <c r="DT960" s="59">
        <f t="shared" si="1388"/>
        <v>0.13462958723019214</v>
      </c>
      <c r="DU960" s="59">
        <f t="shared" si="1389"/>
        <v>0.7913451132571413</v>
      </c>
      <c r="DV960" s="14">
        <f t="shared" si="1390"/>
        <v>1122.6212216614504</v>
      </c>
      <c r="DW960" s="14">
        <f t="shared" si="1391"/>
        <v>2.1820502675739591E-2</v>
      </c>
      <c r="DX960" s="14">
        <f t="shared" si="1392"/>
        <v>2041.7474886074776</v>
      </c>
      <c r="DY960" s="14">
        <f t="shared" si="1393"/>
        <v>12001.276471656776</v>
      </c>
      <c r="DZ960" s="34" t="e">
        <f t="shared" si="1394"/>
        <v>#REF!</v>
      </c>
      <c r="EA960" s="34" t="e">
        <f t="shared" si="1395"/>
        <v>#REF!</v>
      </c>
      <c r="EB960" s="34" t="e">
        <f t="shared" si="1396"/>
        <v>#REF!</v>
      </c>
      <c r="EC960" s="34" t="e">
        <f t="shared" si="1397"/>
        <v>#REF!</v>
      </c>
      <c r="ED960" s="34" t="e">
        <f t="shared" si="1398"/>
        <v>#REF!</v>
      </c>
      <c r="EE960" s="59" t="e">
        <f t="shared" si="1399"/>
        <v>#REF!</v>
      </c>
      <c r="EF960" s="59" t="e">
        <f t="shared" si="1400"/>
        <v>#REF!</v>
      </c>
      <c r="EG960" s="59" t="e">
        <f t="shared" si="1401"/>
        <v>#REF!</v>
      </c>
      <c r="EH960" s="59" t="e">
        <f t="shared" si="1402"/>
        <v>#REF!</v>
      </c>
      <c r="EI960" s="14" t="e">
        <f t="shared" si="1403"/>
        <v>#REF!</v>
      </c>
      <c r="EJ960" s="14" t="e">
        <f t="shared" si="1404"/>
        <v>#REF!</v>
      </c>
      <c r="EK960" s="14" t="e">
        <f t="shared" si="1405"/>
        <v>#REF!</v>
      </c>
      <c r="EL960" s="14" t="e">
        <f t="shared" si="1406"/>
        <v>#REF!</v>
      </c>
      <c r="EM960" t="e">
        <f t="shared" si="1407"/>
        <v>#REF!</v>
      </c>
      <c r="EN960" s="34" t="e">
        <f t="shared" si="1408"/>
        <v>#REF!</v>
      </c>
      <c r="EO960" s="34" t="e">
        <f t="shared" si="1409"/>
        <v>#REF!</v>
      </c>
      <c r="EP960" s="34" t="e">
        <f t="shared" si="1410"/>
        <v>#REF!</v>
      </c>
      <c r="EQ960" s="34" t="e">
        <f t="shared" si="1411"/>
        <v>#REF!</v>
      </c>
      <c r="ER960" s="59" t="e">
        <f t="shared" si="1412"/>
        <v>#REF!</v>
      </c>
      <c r="ES960" s="59" t="e">
        <f t="shared" si="1413"/>
        <v>#REF!</v>
      </c>
      <c r="ET960" s="59" t="e">
        <f t="shared" si="1414"/>
        <v>#REF!</v>
      </c>
      <c r="EU960" s="59" t="e">
        <f t="shared" si="1415"/>
        <v>#REF!</v>
      </c>
      <c r="EV960" s="14" t="e">
        <f t="shared" si="1416"/>
        <v>#REF!</v>
      </c>
      <c r="EW960" s="14" t="e">
        <f t="shared" si="1417"/>
        <v>#REF!</v>
      </c>
      <c r="EX960" s="14" t="e">
        <f t="shared" si="1418"/>
        <v>#REF!</v>
      </c>
      <c r="EY960" s="14" t="e">
        <f t="shared" si="1419"/>
        <v>#REF!</v>
      </c>
    </row>
    <row r="961" spans="1:155" x14ac:dyDescent="0.2">
      <c r="A961" s="17">
        <v>30283474</v>
      </c>
      <c r="B961" t="s">
        <v>62</v>
      </c>
      <c r="C961" t="s">
        <v>3990</v>
      </c>
      <c r="D961" t="s">
        <v>3991</v>
      </c>
      <c r="E961" t="s">
        <v>3702</v>
      </c>
      <c r="F961" t="s">
        <v>66</v>
      </c>
      <c r="G961" t="s">
        <v>42</v>
      </c>
      <c r="H961" t="s">
        <v>4345</v>
      </c>
      <c r="I961" t="s">
        <v>68</v>
      </c>
      <c r="J961" s="19" t="s">
        <v>69</v>
      </c>
      <c r="K961" t="s">
        <v>70</v>
      </c>
      <c r="L961">
        <v>1961</v>
      </c>
      <c r="M961">
        <f t="shared" si="1422"/>
        <v>1961</v>
      </c>
      <c r="N961">
        <v>58</v>
      </c>
      <c r="O961" s="19">
        <f t="shared" si="1423"/>
        <v>58</v>
      </c>
      <c r="P961" t="s">
        <v>80</v>
      </c>
      <c r="Q961" s="19" t="str">
        <f t="shared" si="1331"/>
        <v>50-60</v>
      </c>
      <c r="R961" s="23">
        <v>241.5</v>
      </c>
      <c r="S961" s="15">
        <f t="shared" si="1332"/>
        <v>0.24149999999999999</v>
      </c>
      <c r="T961">
        <v>30336336</v>
      </c>
      <c r="U961" t="s">
        <v>45</v>
      </c>
      <c r="V961" t="s">
        <v>46</v>
      </c>
      <c r="W961" t="s">
        <v>47</v>
      </c>
      <c r="X961" t="s">
        <v>48</v>
      </c>
      <c r="Y961" t="s">
        <v>52</v>
      </c>
      <c r="Z961" t="s">
        <v>3992</v>
      </c>
      <c r="AA961" t="s">
        <v>3993</v>
      </c>
      <c r="AB961" t="s">
        <v>648</v>
      </c>
      <c r="AC961">
        <v>1961</v>
      </c>
      <c r="AD961">
        <v>116</v>
      </c>
      <c r="AE961" t="str">
        <f t="shared" si="1333"/>
        <v>&gt;80</v>
      </c>
      <c r="AF961">
        <v>-37.714191280000001</v>
      </c>
      <c r="AG961">
        <v>144.87856699</v>
      </c>
      <c r="AH961" t="s">
        <v>75</v>
      </c>
      <c r="AI961" t="s">
        <v>76</v>
      </c>
      <c r="AJ961" s="33" t="s">
        <v>722</v>
      </c>
      <c r="AL961">
        <v>1</v>
      </c>
      <c r="AM961" t="s">
        <v>86</v>
      </c>
      <c r="AN961">
        <v>220</v>
      </c>
      <c r="AO961" s="69">
        <v>1</v>
      </c>
      <c r="AP961">
        <v>2</v>
      </c>
      <c r="AQ961">
        <v>0</v>
      </c>
      <c r="AR961">
        <v>1</v>
      </c>
      <c r="AS961" s="82" t="str">
        <f t="shared" si="1334"/>
        <v>Gw-0-1</v>
      </c>
      <c r="AT961" s="14">
        <f t="shared" si="1335"/>
        <v>51448</v>
      </c>
      <c r="AU961" s="81">
        <f>VLOOKUP(C961,Bushfire_Vlookup!$F$2:$H$12575,3,FALSE)</f>
        <v>1</v>
      </c>
      <c r="AV961" s="14">
        <f>VLOOKUP(AS961,Safety_collateral_Vlookup!$J$3:$L$20,2,FALSE)</f>
        <v>11570.139925214824</v>
      </c>
      <c r="AW961" s="14">
        <f>VLOOKUP(AS961,Safety_collateral_Vlookup!$J$3:$L$20,3,FALSE)</f>
        <v>148000</v>
      </c>
      <c r="AX961" s="48">
        <f t="shared" si="1336"/>
        <v>225157.4223002042</v>
      </c>
      <c r="AY961" s="49">
        <f>(R961/1000)*AZ961</f>
        <v>18354</v>
      </c>
      <c r="AZ961" s="14">
        <v>76000</v>
      </c>
      <c r="BA961" s="16">
        <f t="shared" si="1337"/>
        <v>12.26748514221446</v>
      </c>
      <c r="BB961" t="e">
        <f>IF(BA961&lt;=#REF!,#REF!,IF(BA961&lt;=#REF!,#REF!,IF(BA961&lt;=#REF!,#REF!,IF(BA961&lt;=#REF!,#REF!,#REF!))))</f>
        <v>#REF!</v>
      </c>
      <c r="BC961" s="51">
        <v>5</v>
      </c>
      <c r="BD961" s="21">
        <v>70</v>
      </c>
      <c r="BE961" s="21">
        <v>6.4399999999999999E-2</v>
      </c>
      <c r="BF961" s="26">
        <f t="shared" si="1338"/>
        <v>1197.1615430885888</v>
      </c>
      <c r="BG961" s="21">
        <v>7</v>
      </c>
      <c r="BH961" s="21">
        <f t="shared" si="1339"/>
        <v>3.5</v>
      </c>
      <c r="BI961" s="28">
        <f t="shared" si="1340"/>
        <v>1.5624999999999999E-9</v>
      </c>
      <c r="BJ961" s="27">
        <f t="shared" si="1341"/>
        <v>1.5624999999999999E-9</v>
      </c>
      <c r="BK961" s="28">
        <f t="shared" si="1342"/>
        <v>2.3955100433657887E-8</v>
      </c>
      <c r="BL961" s="35">
        <f t="shared" si="1343"/>
        <v>2.9386883865015326E-7</v>
      </c>
      <c r="BM961" s="21" t="str">
        <f t="shared" si="1344"/>
        <v>Cr1</v>
      </c>
      <c r="BN961" s="51">
        <v>1</v>
      </c>
      <c r="BO961" s="21">
        <v>2</v>
      </c>
      <c r="BP961" s="50" t="s">
        <v>5497</v>
      </c>
      <c r="BQ961" s="14">
        <v>51448</v>
      </c>
      <c r="BR961">
        <f>IFERROR(VLOOKUP(AO961,'Model Failure data- Lines'!$A$37:$E$41,3,FALSE),'Model Failure data- Lines'!$C$37)</f>
        <v>2.649E-2</v>
      </c>
      <c r="BS961" s="14">
        <f t="shared" si="1345"/>
        <v>5964.420116732409</v>
      </c>
      <c r="BT961" s="34">
        <f t="shared" si="1421"/>
        <v>16370.858036869384</v>
      </c>
      <c r="BU961" s="34">
        <f t="shared" si="1346"/>
        <v>0.36433155203592438</v>
      </c>
      <c r="BV961" s="54">
        <f t="shared" si="1347"/>
        <v>-10406.437920136974</v>
      </c>
      <c r="BW961">
        <f>IFERROR(VLOOKUP(AO961,'Model Failure data- Lines'!$A$37:$E$41,4,FALSE),'Model Failure data- Lines'!$D$37)</f>
        <v>2.989E-2</v>
      </c>
      <c r="BX961" s="14">
        <f t="shared" si="1348"/>
        <v>6729.9553525531037</v>
      </c>
      <c r="BY961" s="34">
        <f t="shared" si="1349"/>
        <v>14601.993726889556</v>
      </c>
      <c r="BZ961" s="71">
        <f t="shared" si="1350"/>
        <v>0.46089290808007255</v>
      </c>
      <c r="CA961" s="71">
        <f t="shared" si="1351"/>
        <v>-7872.0383743364519</v>
      </c>
      <c r="CB961" s="57">
        <v>2</v>
      </c>
      <c r="CC961">
        <f>IFERROR(VLOOKUP(AO961,'Model Failure data- Lines'!$A$37:$E$41,5,FALSE),'Model Failure data- Lines'!$E$37)</f>
        <v>3.6309999999999995E-2</v>
      </c>
      <c r="CD961" s="14">
        <f t="shared" si="1352"/>
        <v>8175.466003720413</v>
      </c>
      <c r="CE961" s="34">
        <f t="shared" si="1353"/>
        <v>11616.989255754706</v>
      </c>
      <c r="CF961" s="34">
        <f t="shared" si="1354"/>
        <v>0.70375084488182116</v>
      </c>
      <c r="CG961" s="54">
        <f t="shared" si="1355"/>
        <v>-3441.5232520342934</v>
      </c>
      <c r="CH961" t="e">
        <f>IFERROR(VLOOKUP(AO961,'Model Failure data- Lines'!#REF!,3,FALSE),'Model Failure data- Lines'!#REF!)</f>
        <v>#REF!</v>
      </c>
      <c r="CI961" s="14" t="e">
        <f t="shared" si="1356"/>
        <v>#REF!</v>
      </c>
      <c r="CJ961" s="34">
        <f t="shared" si="1357"/>
        <v>15702.491343951055</v>
      </c>
      <c r="CK961" s="34" t="e">
        <f t="shared" si="1358"/>
        <v>#REF!</v>
      </c>
      <c r="CL961" s="54" t="e">
        <f t="shared" si="1359"/>
        <v>#REF!</v>
      </c>
      <c r="CM961" t="e">
        <f>IFERROR(VLOOKUP(AO961,'Model Failure data- Lines'!#REF!,4,FALSE),'Model Failure data- Lines'!#REF!)</f>
        <v>#REF!</v>
      </c>
      <c r="CN961" s="14" t="e">
        <f t="shared" si="1360"/>
        <v>#REF!</v>
      </c>
      <c r="CO961" s="34">
        <f t="shared" si="1361"/>
        <v>13434.032603620888</v>
      </c>
      <c r="CP961" s="34" t="e">
        <f t="shared" si="1362"/>
        <v>#REF!</v>
      </c>
      <c r="CQ961" s="54" t="e">
        <f t="shared" si="1363"/>
        <v>#REF!</v>
      </c>
      <c r="CR961" t="e">
        <f>IFERROR(VLOOKUP(AO961,'Model Failure data- Lines'!#REF!,5,FALSE),'Model Failure data- Lines'!#REF!)</f>
        <v>#REF!</v>
      </c>
      <c r="CS961" s="14" t="e">
        <f t="shared" si="1364"/>
        <v>#REF!</v>
      </c>
      <c r="CT961" s="34">
        <f t="shared" si="1365"/>
        <v>9832.910101076006</v>
      </c>
      <c r="CU961" s="34" t="e">
        <f t="shared" si="1366"/>
        <v>#REF!</v>
      </c>
      <c r="CV961" s="54" t="e">
        <f t="shared" si="1367"/>
        <v>#REF!</v>
      </c>
      <c r="CW961" t="s">
        <v>648</v>
      </c>
      <c r="CZ961">
        <f t="shared" si="1368"/>
        <v>-7872.0383743364509</v>
      </c>
      <c r="DA961" s="34">
        <f t="shared" si="1369"/>
        <v>1640.8120282399998</v>
      </c>
      <c r="DB961" s="34">
        <f t="shared" si="1370"/>
        <v>3.1892629999999998E-2</v>
      </c>
      <c r="DC961" s="34">
        <f t="shared" si="1371"/>
        <v>369.00219168310406</v>
      </c>
      <c r="DD961" s="9">
        <f t="shared" si="1372"/>
        <v>4720.1092399999998</v>
      </c>
      <c r="DE961" s="59">
        <f t="shared" si="1373"/>
        <v>0.24380726799584704</v>
      </c>
      <c r="DF961" s="59">
        <f t="shared" si="1374"/>
        <v>4.7389066240834835E-6</v>
      </c>
      <c r="DG961" s="59">
        <f t="shared" si="1375"/>
        <v>5.4829812733173312E-2</v>
      </c>
      <c r="DH961" s="59">
        <f t="shared" si="1376"/>
        <v>0.7013581803643556</v>
      </c>
      <c r="DI961" s="14">
        <f t="shared" si="1377"/>
        <v>-1919.2601696054394</v>
      </c>
      <c r="DJ961" s="14">
        <f t="shared" si="1378"/>
        <v>-3.7304854797182388E-2</v>
      </c>
      <c r="DK961" s="14">
        <f t="shared" si="1379"/>
        <v>-431.62238989322174</v>
      </c>
      <c r="DL961" s="14">
        <f t="shared" si="1380"/>
        <v>-5521.1185099829936</v>
      </c>
      <c r="DM961">
        <f t="shared" si="1381"/>
        <v>-3441.5232520342929</v>
      </c>
      <c r="DN961" s="34">
        <f t="shared" si="1382"/>
        <v>1993.2380309599996</v>
      </c>
      <c r="DO961" s="34">
        <f t="shared" si="1383"/>
        <v>3.8742769999999996E-2</v>
      </c>
      <c r="DP961" s="34">
        <f t="shared" si="1384"/>
        <v>448.25926999041508</v>
      </c>
      <c r="DQ961" s="9">
        <f t="shared" si="1385"/>
        <v>5733.9299599999995</v>
      </c>
      <c r="DR961" s="59">
        <f t="shared" si="1386"/>
        <v>0.24380726799584707</v>
      </c>
      <c r="DS961" s="59">
        <f t="shared" si="1387"/>
        <v>4.7389066240834844E-6</v>
      </c>
      <c r="DT961" s="59">
        <f t="shared" si="1388"/>
        <v>5.4829812733173319E-2</v>
      </c>
      <c r="DU961" s="59">
        <f t="shared" si="1389"/>
        <v>0.70135818036435571</v>
      </c>
      <c r="DV961" s="14">
        <f t="shared" si="1390"/>
        <v>-839.06838182266392</v>
      </c>
      <c r="DW961" s="14">
        <f t="shared" si="1391"/>
        <v>-1.6309057336002644E-2</v>
      </c>
      <c r="DX961" s="14">
        <f t="shared" si="1392"/>
        <v>-188.69807542590189</v>
      </c>
      <c r="DY961" s="14">
        <f t="shared" si="1393"/>
        <v>-2413.7404857283914</v>
      </c>
      <c r="DZ961" s="34" t="e">
        <f t="shared" si="1394"/>
        <v>#REF!</v>
      </c>
      <c r="EA961" s="34" t="e">
        <f t="shared" si="1395"/>
        <v>#REF!</v>
      </c>
      <c r="EB961" s="34" t="e">
        <f t="shared" si="1396"/>
        <v>#REF!</v>
      </c>
      <c r="EC961" s="34" t="e">
        <f t="shared" si="1397"/>
        <v>#REF!</v>
      </c>
      <c r="ED961" s="34" t="e">
        <f t="shared" si="1398"/>
        <v>#REF!</v>
      </c>
      <c r="EE961" s="59" t="e">
        <f t="shared" si="1399"/>
        <v>#REF!</v>
      </c>
      <c r="EF961" s="59" t="e">
        <f t="shared" si="1400"/>
        <v>#REF!</v>
      </c>
      <c r="EG961" s="59" t="e">
        <f t="shared" si="1401"/>
        <v>#REF!</v>
      </c>
      <c r="EH961" s="59" t="e">
        <f t="shared" si="1402"/>
        <v>#REF!</v>
      </c>
      <c r="EI961" s="14" t="e">
        <f t="shared" si="1403"/>
        <v>#REF!</v>
      </c>
      <c r="EJ961" s="14" t="e">
        <f t="shared" si="1404"/>
        <v>#REF!</v>
      </c>
      <c r="EK961" s="14" t="e">
        <f t="shared" si="1405"/>
        <v>#REF!</v>
      </c>
      <c r="EL961" s="14" t="e">
        <f t="shared" si="1406"/>
        <v>#REF!</v>
      </c>
      <c r="EM961" t="e">
        <f t="shared" si="1407"/>
        <v>#REF!</v>
      </c>
      <c r="EN961" s="34" t="e">
        <f t="shared" si="1408"/>
        <v>#REF!</v>
      </c>
      <c r="EO961" s="34" t="e">
        <f t="shared" si="1409"/>
        <v>#REF!</v>
      </c>
      <c r="EP961" s="34" t="e">
        <f t="shared" si="1410"/>
        <v>#REF!</v>
      </c>
      <c r="EQ961" s="34" t="e">
        <f t="shared" si="1411"/>
        <v>#REF!</v>
      </c>
      <c r="ER961" s="59" t="e">
        <f t="shared" si="1412"/>
        <v>#REF!</v>
      </c>
      <c r="ES961" s="59" t="e">
        <f t="shared" si="1413"/>
        <v>#REF!</v>
      </c>
      <c r="ET961" s="59" t="e">
        <f t="shared" si="1414"/>
        <v>#REF!</v>
      </c>
      <c r="EU961" s="59" t="e">
        <f t="shared" si="1415"/>
        <v>#REF!</v>
      </c>
      <c r="EV961" s="14" t="e">
        <f t="shared" si="1416"/>
        <v>#REF!</v>
      </c>
      <c r="EW961" s="14" t="e">
        <f t="shared" si="1417"/>
        <v>#REF!</v>
      </c>
      <c r="EX961" s="14" t="e">
        <f t="shared" si="1418"/>
        <v>#REF!</v>
      </c>
      <c r="EY961" s="14" t="e">
        <f t="shared" si="1419"/>
        <v>#REF!</v>
      </c>
    </row>
    <row r="962" spans="1:155" x14ac:dyDescent="0.2">
      <c r="A962" s="17">
        <v>30059312</v>
      </c>
      <c r="B962" t="s">
        <v>62</v>
      </c>
      <c r="C962" t="s">
        <v>1630</v>
      </c>
      <c r="D962" t="s">
        <v>1631</v>
      </c>
      <c r="E962" t="s">
        <v>1632</v>
      </c>
      <c r="F962" t="s">
        <v>66</v>
      </c>
      <c r="G962" t="s">
        <v>42</v>
      </c>
      <c r="H962" t="s">
        <v>1633</v>
      </c>
      <c r="I962" t="s">
        <v>68</v>
      </c>
      <c r="J962" s="19" t="s">
        <v>69</v>
      </c>
      <c r="K962" t="s">
        <v>70</v>
      </c>
      <c r="L962">
        <v>1961</v>
      </c>
      <c r="M962">
        <f t="shared" si="1422"/>
        <v>1961</v>
      </c>
      <c r="N962">
        <v>58</v>
      </c>
      <c r="O962" s="19">
        <f t="shared" si="1423"/>
        <v>58</v>
      </c>
      <c r="P962" t="s">
        <v>80</v>
      </c>
      <c r="Q962" s="19" t="str">
        <f t="shared" ref="Q962:Q980" si="1424">IF(O962&lt;10,"0-10",IF(O962&lt;20,"10-20",IF(O962&lt;30,"20-30",IF(O962&lt;40,"30-40",IF(O962&lt;50,"40-50",IF(O962&lt;60,"50-60","60-70"))))))</f>
        <v>50-60</v>
      </c>
      <c r="R962" s="23">
        <v>378.1</v>
      </c>
      <c r="S962" s="15">
        <f t="shared" ref="S962:S980" si="1425">R962/1000</f>
        <v>0.37810000000000005</v>
      </c>
      <c r="T962">
        <v>30307382</v>
      </c>
      <c r="U962" t="s">
        <v>45</v>
      </c>
      <c r="V962" t="s">
        <v>46</v>
      </c>
      <c r="W962" t="s">
        <v>47</v>
      </c>
      <c r="X962" t="s">
        <v>48</v>
      </c>
      <c r="Y962" t="s">
        <v>52</v>
      </c>
      <c r="Z962" t="s">
        <v>1634</v>
      </c>
      <c r="AA962" t="s">
        <v>1635</v>
      </c>
      <c r="AB962" t="s">
        <v>151</v>
      </c>
      <c r="AC962">
        <v>1961</v>
      </c>
      <c r="AD962">
        <v>116</v>
      </c>
      <c r="AE962" t="str">
        <f t="shared" ref="AE962:AE980" si="1426">IF(AD962&lt;=10,"&lt;10",IF(AD962&lt;=20,"20",IF(AD962&lt;=30,"&lt;30",IF(AD962&lt;=40,"&lt;40",IF(AD962&lt;=50,"&lt;50",IF(AD962&lt;=60,"&lt;60",IF(AD962&lt;=70,"&lt;70",IF(AD962&lt;=80,"&lt;80","&gt;80"))))))))</f>
        <v>&gt;80</v>
      </c>
      <c r="AF962">
        <v>-37.715710170000001</v>
      </c>
      <c r="AG962">
        <v>144.87659216</v>
      </c>
      <c r="AH962" t="s">
        <v>75</v>
      </c>
      <c r="AI962" t="s">
        <v>76</v>
      </c>
      <c r="AJ962" s="33" t="s">
        <v>722</v>
      </c>
      <c r="AL962">
        <v>1</v>
      </c>
      <c r="AM962" t="s">
        <v>86</v>
      </c>
      <c r="AN962">
        <v>220</v>
      </c>
      <c r="AO962" s="70">
        <v>1</v>
      </c>
      <c r="AP962">
        <v>2</v>
      </c>
      <c r="AQ962">
        <v>5</v>
      </c>
      <c r="AR962">
        <v>1</v>
      </c>
      <c r="AS962" s="82" t="str">
        <f t="shared" ref="AS962:AS980" si="1427">"Gw"&amp;"-"&amp;AQ962&amp;"-"&amp;AR962</f>
        <v>Gw-5-1</v>
      </c>
      <c r="AT962" s="14">
        <f t="shared" ref="AT962:AT980" si="1428">BQ962</f>
        <v>51448</v>
      </c>
      <c r="AU962" s="81">
        <f>VLOOKUP(C962,Bushfire_Vlookup!$F$2:$H$12575,3,FALSE)</f>
        <v>1</v>
      </c>
      <c r="AV962" s="14">
        <f>VLOOKUP(AS962,Safety_collateral_Vlookup!$J$3:$L$20,2,FALSE)</f>
        <v>9206290.8655511159</v>
      </c>
      <c r="AW962" s="14">
        <f>VLOOKUP(AS962,Safety_collateral_Vlookup!$J$3:$L$20,3,FALSE)</f>
        <v>148000</v>
      </c>
      <c r="AX962" s="48">
        <f t="shared" ref="AX962:AX980" si="1429">(AT962+AU962+AV962+AW962)*1.067</f>
        <v>10035924.43654304</v>
      </c>
      <c r="AY962" s="48">
        <f>AZ962</f>
        <v>110000</v>
      </c>
      <c r="AZ962" s="14">
        <v>110000</v>
      </c>
      <c r="BA962" s="16">
        <f t="shared" ref="BA962:BA980" si="1430">AX962/AY962</f>
        <v>91.235676695845811</v>
      </c>
      <c r="BB962" t="e">
        <f>IF(BA962&lt;=#REF!,#REF!,IF(BA962&lt;=#REF!,#REF!,IF(BA962&lt;=#REF!,#REF!,IF(BA962&lt;=#REF!,#REF!,#REF!))))</f>
        <v>#REF!</v>
      </c>
      <c r="BC962" s="51">
        <v>5</v>
      </c>
      <c r="BD962" s="21">
        <v>70</v>
      </c>
      <c r="BE962" s="21">
        <v>6.4399999999999999E-2</v>
      </c>
      <c r="BF962" s="26">
        <f t="shared" ref="BF962:BF980" si="1431">PMT(BE962,BD962,-AY962)</f>
        <v>7174.8812106213763</v>
      </c>
      <c r="BG962" s="21">
        <v>7</v>
      </c>
      <c r="BH962" s="21">
        <f t="shared" ref="BH962:BH980" si="1432">BD962-IF(AO962=1,0.95*BD962,IF(AO962=2,0.85*BD962,IF(AO962=3,0.6*BD962,IF(AO962=4,0.22*BD962,0.08*BD962))))</f>
        <v>3.5</v>
      </c>
      <c r="BI962" s="28">
        <f t="shared" ref="BI962:BI980" si="1433">BG962*(BH962^(BG962-1))/(BD962^BG962)</f>
        <v>1.5624999999999999E-9</v>
      </c>
      <c r="BJ962" s="27">
        <f t="shared" ref="BJ962:BJ980" si="1434">BI962</f>
        <v>1.5624999999999999E-9</v>
      </c>
      <c r="BK962" s="28">
        <f t="shared" ref="BK962:BK980" si="1435">(BI962*AY962)/BF962</f>
        <v>2.395510043365789E-8</v>
      </c>
      <c r="BL962" s="35">
        <f t="shared" ref="BL962:BL980" si="1436">(BI962*AX962)/BF962</f>
        <v>2.1855597983817276E-6</v>
      </c>
      <c r="BM962" s="21" t="str">
        <f t="shared" ref="BM962:BM980" si="1437">IF(BL962&lt;=0.3,"Cr1",IF(BL962&lt;=1,"Cr2",IF(BL962&lt;=3,"Cr3",IF(BL962&lt;=10,"Cr4","Cr5"))))</f>
        <v>Cr1</v>
      </c>
      <c r="BN962" s="51">
        <v>1</v>
      </c>
      <c r="BO962" s="21">
        <v>2</v>
      </c>
      <c r="BP962" s="50" t="s">
        <v>5497</v>
      </c>
      <c r="BQ962" s="14">
        <v>51448</v>
      </c>
      <c r="BR962">
        <f>IFERROR(VLOOKUP(AO962,'Model Failure data- Lines'!$A$37:$E$41,3,FALSE),'Model Failure data- Lines'!$C$37)</f>
        <v>2.649E-2</v>
      </c>
      <c r="BS962" s="14">
        <f t="shared" ref="BS962:BS980" si="1438">($AX962)*BR962</f>
        <v>265851.63832402515</v>
      </c>
      <c r="BT962" s="34">
        <f t="shared" si="1421"/>
        <v>98114.546368945856</v>
      </c>
      <c r="BU962" s="34">
        <f t="shared" ref="BU962:BU980" si="1439">BS962/BT962</f>
        <v>2.7096047238941279</v>
      </c>
      <c r="BV962" s="54">
        <f t="shared" ref="BV962:BV980" si="1440">BS962-BT962</f>
        <v>167737.09195507929</v>
      </c>
      <c r="BW962">
        <f>IFERROR(VLOOKUP(AO962,'Model Failure data- Lines'!$A$37:$E$41,4,FALSE),'Model Failure data- Lines'!$D$37)</f>
        <v>2.989E-2</v>
      </c>
      <c r="BX962" s="14">
        <f t="shared" ref="BX962:BX980" si="1441">($AX962)*BW962</f>
        <v>299973.78140827146</v>
      </c>
      <c r="BY962" s="34">
        <f t="shared" ref="BY962:BY980" si="1442">$AY962/1.0468^5</f>
        <v>87513.310992582061</v>
      </c>
      <c r="BZ962" s="71">
        <f t="shared" ref="BZ962:BZ980" si="1443">BX962/BY962</f>
        <v>3.427750338845005</v>
      </c>
      <c r="CA962" s="71">
        <f t="shared" ref="CA962:CA980" si="1444">BX962-BY962</f>
        <v>212460.4704156894</v>
      </c>
      <c r="CB962" s="57">
        <v>2</v>
      </c>
      <c r="CC962">
        <f>IFERROR(VLOOKUP(AO962,'Model Failure data- Lines'!$A$37:$E$41,5,FALSE),'Model Failure data- Lines'!$E$37)</f>
        <v>3.6309999999999995E-2</v>
      </c>
      <c r="CD962" s="14">
        <f t="shared" ref="CD962:CD980" si="1445">($AX962)*CC962</f>
        <v>364404.41629087774</v>
      </c>
      <c r="CE962" s="34">
        <f t="shared" ref="CE962:CE980" si="1446">$AY962/1.0468^10</f>
        <v>69623.450917130744</v>
      </c>
      <c r="CF962" s="34">
        <f t="shared" ref="CF962:CF980" si="1447">CD962/CE962</f>
        <v>5.2339321233101446</v>
      </c>
      <c r="CG962" s="54">
        <f t="shared" ref="CG962:CG980" si="1448">CD962-CE962</f>
        <v>294780.96537374699</v>
      </c>
      <c r="CH962" t="e">
        <f>IFERROR(VLOOKUP(AO962,'Model Failure data- Lines'!#REF!,3,FALSE),'Model Failure data- Lines'!#REF!)</f>
        <v>#REF!</v>
      </c>
      <c r="CI962" s="14" t="e">
        <f t="shared" ref="CI962:CI980" si="1449">($AX962)*CH962</f>
        <v>#REF!</v>
      </c>
      <c r="CJ962" s="34">
        <f t="shared" ref="CJ962:CJ980" si="1450">$AY962/1.0644^2.5</f>
        <v>94108.861710505385</v>
      </c>
      <c r="CK962" s="34" t="e">
        <f t="shared" ref="CK962:CK980" si="1451">CI962/CJ962</f>
        <v>#REF!</v>
      </c>
      <c r="CL962" s="54" t="e">
        <f t="shared" ref="CL962:CL980" si="1452">CI962-CJ962</f>
        <v>#REF!</v>
      </c>
      <c r="CM962" t="e">
        <f>IFERROR(VLOOKUP(AO962,'Model Failure data- Lines'!#REF!,4,FALSE),'Model Failure data- Lines'!#REF!)</f>
        <v>#REF!</v>
      </c>
      <c r="CN962" s="14" t="e">
        <f t="shared" ref="CN962:CN980" si="1453">($AX962)*CM962</f>
        <v>#REF!</v>
      </c>
      <c r="CO962" s="34">
        <f t="shared" ref="CO962:CO980" si="1454">$AY962/1.0644^5</f>
        <v>80513.4350222457</v>
      </c>
      <c r="CP962" s="34" t="e">
        <f t="shared" ref="CP962:CP980" si="1455">CN962/CO962</f>
        <v>#REF!</v>
      </c>
      <c r="CQ962" s="54" t="e">
        <f t="shared" ref="CQ962:CQ980" si="1456">CN962-CO962</f>
        <v>#REF!</v>
      </c>
      <c r="CR962" t="e">
        <f>IFERROR(VLOOKUP(AO962,'Model Failure data- Lines'!#REF!,5,FALSE),'Model Failure data- Lines'!#REF!)</f>
        <v>#REF!</v>
      </c>
      <c r="CS962" s="14" t="e">
        <f t="shared" ref="CS962:CS980" si="1457">($AX962)*CR962</f>
        <v>#REF!</v>
      </c>
      <c r="CT962" s="34">
        <f t="shared" ref="CT962:CT980" si="1458">$AY962/1.0644^10</f>
        <v>58931.029264376193</v>
      </c>
      <c r="CU962" s="34" t="e">
        <f t="shared" ref="CU962:CU980" si="1459">CS962/CT962</f>
        <v>#REF!</v>
      </c>
      <c r="CV962" s="54" t="e">
        <f t="shared" ref="CV962:CV980" si="1460">CS962-CT962</f>
        <v>#REF!</v>
      </c>
      <c r="CW962" t="s">
        <v>151</v>
      </c>
      <c r="CZ962">
        <f t="shared" ref="CZ962:CZ980" si="1461">BX962*(BZ962-1)/BZ962</f>
        <v>212460.47041568937</v>
      </c>
      <c r="DA962" s="34">
        <f t="shared" ref="DA962:DA980" si="1462">1.067*$AT962*$BW962</f>
        <v>1640.8120282399998</v>
      </c>
      <c r="DB962" s="34">
        <f t="shared" ref="DB962:DB980" si="1463">1.067*$BW962*$AU962</f>
        <v>3.1892629999999998E-2</v>
      </c>
      <c r="DC962" s="34">
        <f t="shared" ref="DC962:DC980" si="1464">1.067*$BW962*$AV962</f>
        <v>293612.82824740146</v>
      </c>
      <c r="DD962" s="9">
        <f t="shared" ref="DD962:DD980" si="1465">1.067*$BW962*$AW962</f>
        <v>4720.1092399999998</v>
      </c>
      <c r="DE962" s="59">
        <f t="shared" ref="DE962:DE980" si="1466">DA962/$BX962</f>
        <v>5.4698514668080796E-3</v>
      </c>
      <c r="DF962" s="59">
        <f t="shared" ref="DF962:DF980" si="1467">DB962/$BX962</f>
        <v>1.0631805836588554E-7</v>
      </c>
      <c r="DG962" s="59">
        <f t="shared" ref="DG962:DG980" si="1468">DC962/$BX962</f>
        <v>0.97879496957698242</v>
      </c>
      <c r="DH962" s="59">
        <f t="shared" ref="DH962:DH980" si="1469">DD962/$BX962</f>
        <v>1.5735072638151062E-2</v>
      </c>
      <c r="DI962" s="14">
        <f t="shared" ref="DI962:DI980" si="1470">DE962*$BX962*($BZ962-1)/$BZ962</f>
        <v>1162.1272157419933</v>
      </c>
      <c r="DJ962" s="14">
        <f t="shared" ref="DJ962:DJ980" si="1471">DF962*$BX962*($BZ962-1)/$BZ962</f>
        <v>2.2588384694098768E-2</v>
      </c>
      <c r="DK962" s="14">
        <f t="shared" ref="DK962:DK980" si="1472">DG962*$BX962*($BZ962-1)/$BZ962</f>
        <v>207955.23967683609</v>
      </c>
      <c r="DL962" s="14">
        <f t="shared" ref="DL962:DL980" si="1473">DH962*$BX962*($BZ962-1)/$BZ962</f>
        <v>3343.0809347266172</v>
      </c>
      <c r="DM962">
        <f t="shared" ref="DM962:DM980" si="1474">CD962*(CF962-1)/CF962</f>
        <v>294780.96537374699</v>
      </c>
      <c r="DN962" s="34">
        <f t="shared" ref="DN962:DN980" si="1475">1.067*$AT962*$CC962</f>
        <v>1993.2380309599996</v>
      </c>
      <c r="DO962" s="34">
        <f t="shared" ref="DO962:DO980" si="1476">1.067*$CC962*$AU962</f>
        <v>3.8742769999999996E-2</v>
      </c>
      <c r="DP962" s="34">
        <f t="shared" ref="DP962:DP980" si="1477">1.067*$CC962*$AV962</f>
        <v>356677.20955714775</v>
      </c>
      <c r="DQ962" s="9">
        <f t="shared" ref="DQ962:DQ980" si="1478">1.067*$CC962*$AW962</f>
        <v>5733.9299599999995</v>
      </c>
      <c r="DR962" s="59">
        <f t="shared" ref="DR962:DR980" si="1479">DN962/$CD962</f>
        <v>5.4698514668080796E-3</v>
      </c>
      <c r="DS962" s="59">
        <f t="shared" ref="DS962:DS980" si="1480">DO962/$CD962</f>
        <v>1.0631805836588555E-7</v>
      </c>
      <c r="DT962" s="59">
        <f t="shared" ref="DT962:DT980" si="1481">DP962/$CD962</f>
        <v>0.97879496957698253</v>
      </c>
      <c r="DU962" s="59">
        <f t="shared" ref="DU962:DU980" si="1482">DQ962/$CD962</f>
        <v>1.5735072638151062E-2</v>
      </c>
      <c r="DV962" s="14">
        <f t="shared" ref="DV962:DV980" si="1483">DR962*$CD962*($CF962-1)/$CF962</f>
        <v>1612.4080958366917</v>
      </c>
      <c r="DW962" s="14">
        <f t="shared" ref="DW962:DW980" si="1484">DS962*$CD962*($CF962-1)/$CF962</f>
        <v>3.1340539881758125E-2</v>
      </c>
      <c r="DX962" s="14">
        <f t="shared" ref="DX962:DX980" si="1485">DT962*$CD962*($CF962-1)/$CF962</f>
        <v>288530.12603487022</v>
      </c>
      <c r="DY962" s="14">
        <f t="shared" ref="DY962:DY980" si="1486">DU962*$CD962*($CF962-1)/$CF962</f>
        <v>4638.3999025002022</v>
      </c>
      <c r="DZ962" s="34" t="e">
        <f t="shared" ref="DZ962:DZ980" si="1487">CN962*(CP962-1)/CP962</f>
        <v>#REF!</v>
      </c>
      <c r="EA962" s="34" t="e">
        <f t="shared" ref="EA962:EA980" si="1488">1.067*$AT962*$CM962</f>
        <v>#REF!</v>
      </c>
      <c r="EB962" s="34" t="e">
        <f t="shared" ref="EB962:EB980" si="1489">1.067*$AU962*$CM962</f>
        <v>#REF!</v>
      </c>
      <c r="EC962" s="34" t="e">
        <f t="shared" ref="EC962:EC980" si="1490">1.067*$AV962*$CM962</f>
        <v>#REF!</v>
      </c>
      <c r="ED962" s="34" t="e">
        <f t="shared" ref="ED962:ED980" si="1491">1.067*$AW962*$CM962</f>
        <v>#REF!</v>
      </c>
      <c r="EE962" s="59" t="e">
        <f t="shared" ref="EE962:EE980" si="1492">EA962/$CN962</f>
        <v>#REF!</v>
      </c>
      <c r="EF962" s="59" t="e">
        <f t="shared" ref="EF962:EF980" si="1493">EB962/$CN962</f>
        <v>#REF!</v>
      </c>
      <c r="EG962" s="59" t="e">
        <f t="shared" ref="EG962:EG980" si="1494">EC962/$CN962</f>
        <v>#REF!</v>
      </c>
      <c r="EH962" s="59" t="e">
        <f t="shared" ref="EH962:EH980" si="1495">ED962/$CN962</f>
        <v>#REF!</v>
      </c>
      <c r="EI962" s="14" t="e">
        <f t="shared" ref="EI962:EI980" si="1496">EE962*$CN962*($CP962-1)/$CP962</f>
        <v>#REF!</v>
      </c>
      <c r="EJ962" s="14" t="e">
        <f t="shared" ref="EJ962:EJ980" si="1497">EF962*$CN962*($CP962-1)/$CP962</f>
        <v>#REF!</v>
      </c>
      <c r="EK962" s="14" t="e">
        <f t="shared" ref="EK962:EK980" si="1498">EG962*$CN962*($CP962-1)/$CP962</f>
        <v>#REF!</v>
      </c>
      <c r="EL962" s="14" t="e">
        <f t="shared" ref="EL962:EL980" si="1499">EH962*$CN962*($CP962-1)/$CP962</f>
        <v>#REF!</v>
      </c>
      <c r="EM962" t="e">
        <f t="shared" ref="EM962:EM980" si="1500">CS962*(CU962-1)/CU962</f>
        <v>#REF!</v>
      </c>
      <c r="EN962" s="34" t="e">
        <f t="shared" ref="EN962:EN980" si="1501">1.067*$AT962*$CR962</f>
        <v>#REF!</v>
      </c>
      <c r="EO962" s="34" t="e">
        <f t="shared" ref="EO962:EO980" si="1502">1.067*$AU962*$CR962</f>
        <v>#REF!</v>
      </c>
      <c r="EP962" s="34" t="e">
        <f t="shared" ref="EP962:EP980" si="1503">1.067*$AV962*$CR962</f>
        <v>#REF!</v>
      </c>
      <c r="EQ962" s="34" t="e">
        <f t="shared" ref="EQ962:EQ980" si="1504">1.067*$AW962*$CR962</f>
        <v>#REF!</v>
      </c>
      <c r="ER962" s="59" t="e">
        <f t="shared" ref="ER962:ER980" si="1505">EN962/$CS962</f>
        <v>#REF!</v>
      </c>
      <c r="ES962" s="59" t="e">
        <f t="shared" ref="ES962:ES980" si="1506">EO962/$CS962</f>
        <v>#REF!</v>
      </c>
      <c r="ET962" s="59" t="e">
        <f t="shared" ref="ET962:ET980" si="1507">EP962/$CS962</f>
        <v>#REF!</v>
      </c>
      <c r="EU962" s="59" t="e">
        <f t="shared" ref="EU962:EU980" si="1508">EQ962/$CS962</f>
        <v>#REF!</v>
      </c>
      <c r="EV962" s="14" t="e">
        <f t="shared" ref="EV962:EV980" si="1509">ER962*$CS962*($CU962-1)/$CU962</f>
        <v>#REF!</v>
      </c>
      <c r="EW962" s="14" t="e">
        <f t="shared" ref="EW962:EW980" si="1510">ES962*$CS962*($CU962-1)/$CU962</f>
        <v>#REF!</v>
      </c>
      <c r="EX962" s="14" t="e">
        <f t="shared" ref="EX962:EX980" si="1511">ET962*$CS962*($CU962-1)/$CU962</f>
        <v>#REF!</v>
      </c>
      <c r="EY962" s="14" t="e">
        <f t="shared" ref="EY962:EY980" si="1512">EU962*$CS962*($CU962-1)/$CU962</f>
        <v>#REF!</v>
      </c>
    </row>
    <row r="963" spans="1:155" x14ac:dyDescent="0.2">
      <c r="A963" s="17">
        <v>30214828</v>
      </c>
      <c r="B963" t="s">
        <v>62</v>
      </c>
      <c r="C963" t="s">
        <v>3669</v>
      </c>
      <c r="D963" t="s">
        <v>3670</v>
      </c>
      <c r="E963" t="s">
        <v>3671</v>
      </c>
      <c r="F963" t="s">
        <v>66</v>
      </c>
      <c r="G963" t="s">
        <v>42</v>
      </c>
      <c r="H963" t="s">
        <v>3758</v>
      </c>
      <c r="I963" t="s">
        <v>68</v>
      </c>
      <c r="J963" s="19" t="s">
        <v>69</v>
      </c>
      <c r="K963" t="s">
        <v>70</v>
      </c>
      <c r="L963">
        <v>1961</v>
      </c>
      <c r="M963">
        <f t="shared" si="1422"/>
        <v>1961</v>
      </c>
      <c r="N963">
        <v>58</v>
      </c>
      <c r="O963" s="19">
        <f t="shared" si="1423"/>
        <v>58</v>
      </c>
      <c r="P963" t="s">
        <v>80</v>
      </c>
      <c r="Q963" s="19" t="str">
        <f t="shared" si="1424"/>
        <v>50-60</v>
      </c>
      <c r="R963" s="23">
        <v>371.3</v>
      </c>
      <c r="S963" s="15">
        <f t="shared" si="1425"/>
        <v>0.37130000000000002</v>
      </c>
      <c r="T963">
        <v>30122659</v>
      </c>
      <c r="U963" t="s">
        <v>45</v>
      </c>
      <c r="V963" t="s">
        <v>46</v>
      </c>
      <c r="W963" t="s">
        <v>47</v>
      </c>
      <c r="X963" t="s">
        <v>48</v>
      </c>
      <c r="Y963" t="s">
        <v>52</v>
      </c>
      <c r="Z963" t="s">
        <v>3672</v>
      </c>
      <c r="AA963" t="s">
        <v>3673</v>
      </c>
      <c r="AB963" t="s">
        <v>773</v>
      </c>
      <c r="AC963">
        <v>1961</v>
      </c>
      <c r="AD963">
        <v>116</v>
      </c>
      <c r="AE963" t="str">
        <f t="shared" si="1426"/>
        <v>&gt;80</v>
      </c>
      <c r="AF963">
        <v>-37.718012549999997</v>
      </c>
      <c r="AG963">
        <v>144.87359726</v>
      </c>
      <c r="AH963" t="s">
        <v>75</v>
      </c>
      <c r="AI963" t="s">
        <v>76</v>
      </c>
      <c r="AJ963" s="33" t="s">
        <v>722</v>
      </c>
      <c r="AL963">
        <v>1</v>
      </c>
      <c r="AM963" t="s">
        <v>86</v>
      </c>
      <c r="AN963">
        <v>220</v>
      </c>
      <c r="AO963" s="69">
        <v>1</v>
      </c>
      <c r="AP963">
        <v>2</v>
      </c>
      <c r="AQ963">
        <v>0</v>
      </c>
      <c r="AR963">
        <v>1</v>
      </c>
      <c r="AS963" s="82" t="str">
        <f t="shared" si="1427"/>
        <v>Gw-0-1</v>
      </c>
      <c r="AT963" s="14">
        <f t="shared" si="1428"/>
        <v>51448</v>
      </c>
      <c r="AU963" s="81">
        <f>VLOOKUP(C963,Bushfire_Vlookup!$F$2:$H$12575,3,FALSE)</f>
        <v>1</v>
      </c>
      <c r="AV963" s="14">
        <f>VLOOKUP(AS963,Safety_collateral_Vlookup!$J$3:$L$20,2,FALSE)</f>
        <v>11570.139925214824</v>
      </c>
      <c r="AW963" s="14">
        <f>VLOOKUP(AS963,Safety_collateral_Vlookup!$J$3:$L$20,3,FALSE)</f>
        <v>148000</v>
      </c>
      <c r="AX963" s="48">
        <f t="shared" si="1429"/>
        <v>225157.4223002042</v>
      </c>
      <c r="AY963" s="49">
        <f t="shared" ref="AY963:AY980" si="1513">(R963/1000)*AZ963</f>
        <v>28218.800000000003</v>
      </c>
      <c r="AZ963" s="14">
        <v>76000</v>
      </c>
      <c r="BA963" s="16">
        <f t="shared" si="1430"/>
        <v>7.9789864310390302</v>
      </c>
      <c r="BB963" t="e">
        <f>IF(BA963&lt;=#REF!,#REF!,IF(BA963&lt;=#REF!,#REF!,IF(BA963&lt;=#REF!,#REF!,IF(BA963&lt;=#REF!,#REF!,#REF!))))</f>
        <v>#REF!</v>
      </c>
      <c r="BC963" s="51">
        <v>4</v>
      </c>
      <c r="BD963" s="21">
        <v>70</v>
      </c>
      <c r="BE963" s="21">
        <v>6.4399999999999999E-2</v>
      </c>
      <c r="BF963" s="26">
        <f t="shared" si="1431"/>
        <v>1840.6048900571138</v>
      </c>
      <c r="BG963" s="21">
        <v>7</v>
      </c>
      <c r="BH963" s="21">
        <f t="shared" si="1432"/>
        <v>3.5</v>
      </c>
      <c r="BI963" s="28">
        <f t="shared" si="1433"/>
        <v>1.5624999999999999E-9</v>
      </c>
      <c r="BJ963" s="27">
        <f t="shared" si="1434"/>
        <v>1.5624999999999999E-9</v>
      </c>
      <c r="BK963" s="28">
        <f t="shared" si="1435"/>
        <v>2.395510043365789E-8</v>
      </c>
      <c r="BL963" s="35">
        <f t="shared" si="1436"/>
        <v>1.9113742131433349E-7</v>
      </c>
      <c r="BM963" s="21" t="str">
        <f t="shared" si="1437"/>
        <v>Cr1</v>
      </c>
      <c r="BN963" s="51">
        <v>1</v>
      </c>
      <c r="BO963" s="21">
        <v>2</v>
      </c>
      <c r="BP963" s="50" t="s">
        <v>5497</v>
      </c>
      <c r="BQ963" s="14">
        <v>51448</v>
      </c>
      <c r="BR963">
        <f>IFERROR(VLOOKUP(AO963,'Model Failure data- Lines'!$A$37:$E$41,3,FALSE),'Model Failure data- Lines'!$C$37)</f>
        <v>2.649E-2</v>
      </c>
      <c r="BS963" s="14">
        <f t="shared" si="1438"/>
        <v>5964.420116732409</v>
      </c>
      <c r="BT963" s="34">
        <f t="shared" si="1421"/>
        <v>25169.77055523645</v>
      </c>
      <c r="BU963" s="34">
        <f t="shared" si="1439"/>
        <v>0.23696759982945256</v>
      </c>
      <c r="BV963" s="54">
        <f t="shared" si="1440"/>
        <v>-19205.35043850404</v>
      </c>
      <c r="BW963">
        <f>IFERROR(VLOOKUP(AO963,'Model Failure data- Lines'!$A$37:$E$41,4,FALSE),'Model Failure data- Lines'!$D$37)</f>
        <v>2.989E-2</v>
      </c>
      <c r="BX963" s="14">
        <f t="shared" si="1441"/>
        <v>6729.9553525531037</v>
      </c>
      <c r="BY963" s="34">
        <f t="shared" si="1442"/>
        <v>22450.187456704316</v>
      </c>
      <c r="BZ963" s="71">
        <f t="shared" si="1443"/>
        <v>0.29977279100818072</v>
      </c>
      <c r="CA963" s="71">
        <f t="shared" si="1444"/>
        <v>-15720.232104151211</v>
      </c>
      <c r="CB963" s="57">
        <v>2</v>
      </c>
      <c r="CC963">
        <f>IFERROR(VLOOKUP(AO963,'Model Failure data- Lines'!$A$37:$E$41,5,FALSE),'Model Failure data- Lines'!$E$37)</f>
        <v>3.6309999999999995E-2</v>
      </c>
      <c r="CD963" s="14">
        <f t="shared" si="1445"/>
        <v>8175.466003720413</v>
      </c>
      <c r="CE963" s="34">
        <f t="shared" si="1446"/>
        <v>17860.820334002994</v>
      </c>
      <c r="CF963" s="34">
        <f t="shared" si="1447"/>
        <v>0.45773183150810604</v>
      </c>
      <c r="CG963" s="54">
        <f t="shared" si="1448"/>
        <v>-9685.3543302825819</v>
      </c>
      <c r="CH963" t="e">
        <f>IFERROR(VLOOKUP(AO963,'Model Failure data- Lines'!#REF!,3,FALSE),'Model Failure data- Lines'!#REF!)</f>
        <v>#REF!</v>
      </c>
      <c r="CI963" s="14" t="e">
        <f t="shared" si="1449"/>
        <v>#REF!</v>
      </c>
      <c r="CJ963" s="34">
        <f t="shared" si="1450"/>
        <v>24142.174062149181</v>
      </c>
      <c r="CK963" s="34" t="e">
        <f t="shared" si="1451"/>
        <v>#REF!</v>
      </c>
      <c r="CL963" s="54" t="e">
        <f t="shared" si="1452"/>
        <v>#REF!</v>
      </c>
      <c r="CM963" t="e">
        <f>IFERROR(VLOOKUP(AO963,'Model Failure data- Lines'!#REF!,4,FALSE),'Model Failure data- Lines'!#REF!)</f>
        <v>#REF!</v>
      </c>
      <c r="CN963" s="14" t="e">
        <f t="shared" si="1453"/>
        <v>#REF!</v>
      </c>
      <c r="CO963" s="34">
        <f t="shared" si="1454"/>
        <v>20654.477456415883</v>
      </c>
      <c r="CP963" s="34" t="e">
        <f t="shared" si="1455"/>
        <v>#REF!</v>
      </c>
      <c r="CQ963" s="54" t="e">
        <f t="shared" si="1456"/>
        <v>#REF!</v>
      </c>
      <c r="CR963" t="e">
        <f>IFERROR(VLOOKUP(AO963,'Model Failure data- Lines'!#REF!,5,FALSE),'Model Failure data- Lines'!#REF!)</f>
        <v>#REF!</v>
      </c>
      <c r="CS963" s="14" t="e">
        <f t="shared" si="1457"/>
        <v>#REF!</v>
      </c>
      <c r="CT963" s="34">
        <f t="shared" si="1458"/>
        <v>15117.844805505265</v>
      </c>
      <c r="CU963" s="34" t="e">
        <f t="shared" si="1459"/>
        <v>#REF!</v>
      </c>
      <c r="CV963" s="54" t="e">
        <f t="shared" si="1460"/>
        <v>#REF!</v>
      </c>
      <c r="CW963" t="s">
        <v>773</v>
      </c>
      <c r="CZ963">
        <f t="shared" si="1461"/>
        <v>-15720.232104151215</v>
      </c>
      <c r="DA963" s="34">
        <f t="shared" si="1462"/>
        <v>1640.8120282399998</v>
      </c>
      <c r="DB963" s="34">
        <f t="shared" si="1463"/>
        <v>3.1892629999999998E-2</v>
      </c>
      <c r="DC963" s="34">
        <f t="shared" si="1464"/>
        <v>369.00219168310406</v>
      </c>
      <c r="DD963" s="9">
        <f t="shared" si="1465"/>
        <v>4720.1092399999998</v>
      </c>
      <c r="DE963" s="59">
        <f t="shared" si="1466"/>
        <v>0.24380726799584704</v>
      </c>
      <c r="DF963" s="59">
        <f t="shared" si="1467"/>
        <v>4.7389066240834835E-6</v>
      </c>
      <c r="DG963" s="59">
        <f t="shared" si="1468"/>
        <v>5.4829812733173312E-2</v>
      </c>
      <c r="DH963" s="59">
        <f t="shared" si="1469"/>
        <v>0.7013581803643556</v>
      </c>
      <c r="DI963" s="14">
        <f t="shared" si="1470"/>
        <v>-3832.706841573714</v>
      </c>
      <c r="DJ963" s="14">
        <f t="shared" si="1471"/>
        <v>-7.4496712050492034E-2</v>
      </c>
      <c r="DK963" s="14">
        <f t="shared" si="1472"/>
        <v>-861.93738239263018</v>
      </c>
      <c r="DL963" s="14">
        <f t="shared" si="1473"/>
        <v>-11025.51338347282</v>
      </c>
      <c r="DM963">
        <f t="shared" si="1474"/>
        <v>-9685.3543302825819</v>
      </c>
      <c r="DN963" s="34">
        <f t="shared" si="1475"/>
        <v>1993.2380309599996</v>
      </c>
      <c r="DO963" s="34">
        <f t="shared" si="1476"/>
        <v>3.8742769999999996E-2</v>
      </c>
      <c r="DP963" s="34">
        <f t="shared" si="1477"/>
        <v>448.25926999041508</v>
      </c>
      <c r="DQ963" s="9">
        <f t="shared" si="1478"/>
        <v>5733.9299599999995</v>
      </c>
      <c r="DR963" s="59">
        <f t="shared" si="1479"/>
        <v>0.24380726799584707</v>
      </c>
      <c r="DS963" s="59">
        <f t="shared" si="1480"/>
        <v>4.7389066240834844E-6</v>
      </c>
      <c r="DT963" s="59">
        <f t="shared" si="1481"/>
        <v>5.4829812733173319E-2</v>
      </c>
      <c r="DU963" s="59">
        <f t="shared" si="1482"/>
        <v>0.70135818036435571</v>
      </c>
      <c r="DV963" s="14">
        <f t="shared" si="1483"/>
        <v>-2361.3597788379434</v>
      </c>
      <c r="DW963" s="14">
        <f t="shared" si="1484"/>
        <v>-4.5897989792371779E-2</v>
      </c>
      <c r="DX963" s="14">
        <f t="shared" si="1485"/>
        <v>-531.04616418382329</v>
      </c>
      <c r="DY963" s="14">
        <f t="shared" si="1486"/>
        <v>-6792.902489271024</v>
      </c>
      <c r="DZ963" s="34" t="e">
        <f t="shared" si="1487"/>
        <v>#REF!</v>
      </c>
      <c r="EA963" s="34" t="e">
        <f t="shared" si="1488"/>
        <v>#REF!</v>
      </c>
      <c r="EB963" s="34" t="e">
        <f t="shared" si="1489"/>
        <v>#REF!</v>
      </c>
      <c r="EC963" s="34" t="e">
        <f t="shared" si="1490"/>
        <v>#REF!</v>
      </c>
      <c r="ED963" s="34" t="e">
        <f t="shared" si="1491"/>
        <v>#REF!</v>
      </c>
      <c r="EE963" s="59" t="e">
        <f t="shared" si="1492"/>
        <v>#REF!</v>
      </c>
      <c r="EF963" s="59" t="e">
        <f t="shared" si="1493"/>
        <v>#REF!</v>
      </c>
      <c r="EG963" s="59" t="e">
        <f t="shared" si="1494"/>
        <v>#REF!</v>
      </c>
      <c r="EH963" s="59" t="e">
        <f t="shared" si="1495"/>
        <v>#REF!</v>
      </c>
      <c r="EI963" s="14" t="e">
        <f t="shared" si="1496"/>
        <v>#REF!</v>
      </c>
      <c r="EJ963" s="14" t="e">
        <f t="shared" si="1497"/>
        <v>#REF!</v>
      </c>
      <c r="EK963" s="14" t="e">
        <f t="shared" si="1498"/>
        <v>#REF!</v>
      </c>
      <c r="EL963" s="14" t="e">
        <f t="shared" si="1499"/>
        <v>#REF!</v>
      </c>
      <c r="EM963" t="e">
        <f t="shared" si="1500"/>
        <v>#REF!</v>
      </c>
      <c r="EN963" s="34" t="e">
        <f t="shared" si="1501"/>
        <v>#REF!</v>
      </c>
      <c r="EO963" s="34" t="e">
        <f t="shared" si="1502"/>
        <v>#REF!</v>
      </c>
      <c r="EP963" s="34" t="e">
        <f t="shared" si="1503"/>
        <v>#REF!</v>
      </c>
      <c r="EQ963" s="34" t="e">
        <f t="shared" si="1504"/>
        <v>#REF!</v>
      </c>
      <c r="ER963" s="59" t="e">
        <f t="shared" si="1505"/>
        <v>#REF!</v>
      </c>
      <c r="ES963" s="59" t="e">
        <f t="shared" si="1506"/>
        <v>#REF!</v>
      </c>
      <c r="ET963" s="59" t="e">
        <f t="shared" si="1507"/>
        <v>#REF!</v>
      </c>
      <c r="EU963" s="59" t="e">
        <f t="shared" si="1508"/>
        <v>#REF!</v>
      </c>
      <c r="EV963" s="14" t="e">
        <f t="shared" si="1509"/>
        <v>#REF!</v>
      </c>
      <c r="EW963" s="14" t="e">
        <f t="shared" si="1510"/>
        <v>#REF!</v>
      </c>
      <c r="EX963" s="14" t="e">
        <f t="shared" si="1511"/>
        <v>#REF!</v>
      </c>
      <c r="EY963" s="14" t="e">
        <f t="shared" si="1512"/>
        <v>#REF!</v>
      </c>
    </row>
    <row r="964" spans="1:155" x14ac:dyDescent="0.2">
      <c r="A964" s="17">
        <v>30406987</v>
      </c>
      <c r="B964" t="s">
        <v>62</v>
      </c>
      <c r="C964" t="s">
        <v>1554</v>
      </c>
      <c r="D964" t="s">
        <v>1555</v>
      </c>
      <c r="E964" t="s">
        <v>894</v>
      </c>
      <c r="F964" t="s">
        <v>66</v>
      </c>
      <c r="G964" t="s">
        <v>42</v>
      </c>
      <c r="H964" t="s">
        <v>5287</v>
      </c>
      <c r="I964" t="s">
        <v>68</v>
      </c>
      <c r="J964" s="19" t="s">
        <v>69</v>
      </c>
      <c r="K964" t="s">
        <v>70</v>
      </c>
      <c r="L964">
        <v>1961</v>
      </c>
      <c r="M964">
        <f t="shared" si="1422"/>
        <v>1961</v>
      </c>
      <c r="N964">
        <v>58</v>
      </c>
      <c r="O964" s="19">
        <f t="shared" si="1423"/>
        <v>58</v>
      </c>
      <c r="P964" t="s">
        <v>80</v>
      </c>
      <c r="Q964" s="19" t="str">
        <f t="shared" si="1424"/>
        <v>50-60</v>
      </c>
      <c r="R964" s="23">
        <v>277.5</v>
      </c>
      <c r="S964" s="15">
        <f t="shared" si="1425"/>
        <v>0.27750000000000002</v>
      </c>
      <c r="T964">
        <v>30039357</v>
      </c>
      <c r="U964" t="s">
        <v>45</v>
      </c>
      <c r="V964" t="s">
        <v>46</v>
      </c>
      <c r="W964" t="s">
        <v>47</v>
      </c>
      <c r="X964" t="s">
        <v>48</v>
      </c>
      <c r="Y964" t="s">
        <v>52</v>
      </c>
      <c r="Z964" t="s">
        <v>1556</v>
      </c>
      <c r="AA964" t="s">
        <v>1557</v>
      </c>
      <c r="AB964" t="s">
        <v>424</v>
      </c>
      <c r="AC964">
        <v>1961</v>
      </c>
      <c r="AD964">
        <v>116</v>
      </c>
      <c r="AE964" t="str">
        <f t="shared" si="1426"/>
        <v>&gt;80</v>
      </c>
      <c r="AF964">
        <v>-37.720399550000003</v>
      </c>
      <c r="AG964">
        <v>144.87047620000001</v>
      </c>
      <c r="AH964" t="s">
        <v>75</v>
      </c>
      <c r="AI964" t="s">
        <v>76</v>
      </c>
      <c r="AJ964" s="33" t="s">
        <v>722</v>
      </c>
      <c r="AL964">
        <v>1</v>
      </c>
      <c r="AM964" t="s">
        <v>86</v>
      </c>
      <c r="AN964">
        <v>220</v>
      </c>
      <c r="AO964" s="69">
        <v>1</v>
      </c>
      <c r="AP964">
        <v>2</v>
      </c>
      <c r="AQ964">
        <v>0</v>
      </c>
      <c r="AR964">
        <v>1</v>
      </c>
      <c r="AS964" s="82" t="str">
        <f t="shared" si="1427"/>
        <v>Gw-0-1</v>
      </c>
      <c r="AT964" s="14">
        <f t="shared" si="1428"/>
        <v>51448</v>
      </c>
      <c r="AU964" s="81">
        <f>VLOOKUP(C964,Bushfire_Vlookup!$F$2:$H$12575,3,FALSE)</f>
        <v>1</v>
      </c>
      <c r="AV964" s="14">
        <f>VLOOKUP(AS964,Safety_collateral_Vlookup!$J$3:$L$20,2,FALSE)</f>
        <v>11570.139925214824</v>
      </c>
      <c r="AW964" s="14">
        <f>VLOOKUP(AS964,Safety_collateral_Vlookup!$J$3:$L$20,3,FALSE)</f>
        <v>148000</v>
      </c>
      <c r="AX964" s="48">
        <f t="shared" si="1429"/>
        <v>225157.4223002042</v>
      </c>
      <c r="AY964" s="49">
        <f t="shared" si="1513"/>
        <v>21090.000000000004</v>
      </c>
      <c r="AZ964" s="14">
        <v>76000</v>
      </c>
      <c r="BA964" s="16">
        <f t="shared" si="1430"/>
        <v>10.6760276102515</v>
      </c>
      <c r="BB964" t="e">
        <f>IF(BA964&lt;=#REF!,#REF!,IF(BA964&lt;=#REF!,#REF!,IF(BA964&lt;=#REF!,#REF!,IF(BA964&lt;=#REF!,#REF!,#REF!))))</f>
        <v>#REF!</v>
      </c>
      <c r="BC964" s="51">
        <v>5</v>
      </c>
      <c r="BD964" s="21">
        <v>70</v>
      </c>
      <c r="BE964" s="21">
        <v>6.4399999999999999E-2</v>
      </c>
      <c r="BF964" s="26">
        <f t="shared" si="1431"/>
        <v>1375.6204066545897</v>
      </c>
      <c r="BG964" s="21">
        <v>7</v>
      </c>
      <c r="BH964" s="21">
        <f t="shared" si="1432"/>
        <v>3.5</v>
      </c>
      <c r="BI964" s="28">
        <f t="shared" si="1433"/>
        <v>1.5624999999999999E-9</v>
      </c>
      <c r="BJ964" s="27">
        <f t="shared" si="1434"/>
        <v>1.5624999999999999E-9</v>
      </c>
      <c r="BK964" s="28">
        <f t="shared" si="1435"/>
        <v>2.3955100433657887E-8</v>
      </c>
      <c r="BL964" s="35">
        <f t="shared" si="1436"/>
        <v>2.5574531363607933E-7</v>
      </c>
      <c r="BM964" s="21" t="str">
        <f t="shared" si="1437"/>
        <v>Cr1</v>
      </c>
      <c r="BN964" s="51">
        <v>1</v>
      </c>
      <c r="BO964" s="21">
        <v>2</v>
      </c>
      <c r="BP964" s="50" t="s">
        <v>5497</v>
      </c>
      <c r="BQ964" s="14">
        <v>51448</v>
      </c>
      <c r="BR964">
        <f>IFERROR(VLOOKUP(AO964,'Model Failure data- Lines'!$A$37:$E$41,3,FALSE),'Model Failure data- Lines'!$C$37)</f>
        <v>2.649E-2</v>
      </c>
      <c r="BS964" s="14">
        <f t="shared" si="1438"/>
        <v>5964.420116732409</v>
      </c>
      <c r="BT964" s="34">
        <f t="shared" si="1421"/>
        <v>18811.23439019153</v>
      </c>
      <c r="BU964" s="34">
        <f t="shared" si="1439"/>
        <v>0.31706691825829092</v>
      </c>
      <c r="BV964" s="54">
        <f t="shared" si="1440"/>
        <v>-12846.81427345912</v>
      </c>
      <c r="BW964">
        <f>IFERROR(VLOOKUP(AO964,'Model Failure data- Lines'!$A$37:$E$41,4,FALSE),'Model Failure data- Lines'!$D$37)</f>
        <v>2.989E-2</v>
      </c>
      <c r="BX964" s="14">
        <f t="shared" si="1441"/>
        <v>6729.9553525531037</v>
      </c>
      <c r="BY964" s="34">
        <f t="shared" si="1442"/>
        <v>16778.688443941417</v>
      </c>
      <c r="BZ964" s="71">
        <f t="shared" si="1443"/>
        <v>0.40110139568049552</v>
      </c>
      <c r="CA964" s="71">
        <f t="shared" si="1444"/>
        <v>-10048.733091388312</v>
      </c>
      <c r="CB964" s="57">
        <v>2</v>
      </c>
      <c r="CC964">
        <f>IFERROR(VLOOKUP(AO964,'Model Failure data- Lines'!$A$37:$E$41,5,FALSE),'Model Failure data- Lines'!$E$37)</f>
        <v>3.6309999999999995E-2</v>
      </c>
      <c r="CD964" s="14">
        <f t="shared" si="1445"/>
        <v>8175.466003720413</v>
      </c>
      <c r="CE964" s="34">
        <f t="shared" si="1446"/>
        <v>13348.714362202616</v>
      </c>
      <c r="CF964" s="34">
        <f t="shared" si="1447"/>
        <v>0.61245343797823337</v>
      </c>
      <c r="CG964" s="54">
        <f t="shared" si="1448"/>
        <v>-5173.248358482203</v>
      </c>
      <c r="CH964" t="e">
        <f>IFERROR(VLOOKUP(AO964,'Model Failure data- Lines'!#REF!,3,FALSE),'Model Failure data- Lines'!#REF!)</f>
        <v>#REF!</v>
      </c>
      <c r="CI964" s="14" t="e">
        <f t="shared" si="1449"/>
        <v>#REF!</v>
      </c>
      <c r="CJ964" s="34">
        <f t="shared" si="1450"/>
        <v>18043.235395223262</v>
      </c>
      <c r="CK964" s="34" t="e">
        <f t="shared" si="1451"/>
        <v>#REF!</v>
      </c>
      <c r="CL964" s="54" t="e">
        <f t="shared" si="1452"/>
        <v>#REF!</v>
      </c>
      <c r="CM964" t="e">
        <f>IFERROR(VLOOKUP(AO964,'Model Failure data- Lines'!#REF!,4,FALSE),'Model Failure data- Lines'!#REF!)</f>
        <v>#REF!</v>
      </c>
      <c r="CN964" s="14" t="e">
        <f t="shared" si="1453"/>
        <v>#REF!</v>
      </c>
      <c r="CO964" s="34">
        <f t="shared" si="1454"/>
        <v>15436.621314719656</v>
      </c>
      <c r="CP964" s="34" t="e">
        <f t="shared" si="1455"/>
        <v>#REF!</v>
      </c>
      <c r="CQ964" s="54" t="e">
        <f t="shared" si="1456"/>
        <v>#REF!</v>
      </c>
      <c r="CR964" t="e">
        <f>IFERROR(VLOOKUP(AO964,'Model Failure data- Lines'!#REF!,5,FALSE),'Model Failure data- Lines'!#REF!)</f>
        <v>#REF!</v>
      </c>
      <c r="CS964" s="14" t="e">
        <f t="shared" si="1457"/>
        <v>#REF!</v>
      </c>
      <c r="CT964" s="34">
        <f t="shared" si="1458"/>
        <v>11298.685519869947</v>
      </c>
      <c r="CU964" s="34" t="e">
        <f t="shared" si="1459"/>
        <v>#REF!</v>
      </c>
      <c r="CV964" s="54" t="e">
        <f t="shared" si="1460"/>
        <v>#REF!</v>
      </c>
      <c r="CW964" t="s">
        <v>424</v>
      </c>
      <c r="CZ964">
        <f t="shared" si="1461"/>
        <v>-10048.733091388312</v>
      </c>
      <c r="DA964" s="34">
        <f t="shared" si="1462"/>
        <v>1640.8120282399998</v>
      </c>
      <c r="DB964" s="34">
        <f t="shared" si="1463"/>
        <v>3.1892629999999998E-2</v>
      </c>
      <c r="DC964" s="34">
        <f t="shared" si="1464"/>
        <v>369.00219168310406</v>
      </c>
      <c r="DD964" s="9">
        <f t="shared" si="1465"/>
        <v>4720.1092399999998</v>
      </c>
      <c r="DE964" s="59">
        <f t="shared" si="1466"/>
        <v>0.24380726799584704</v>
      </c>
      <c r="DF964" s="59">
        <f t="shared" si="1467"/>
        <v>4.7389066240834835E-6</v>
      </c>
      <c r="DG964" s="59">
        <f t="shared" si="1468"/>
        <v>5.4829812733173312E-2</v>
      </c>
      <c r="DH964" s="59">
        <f t="shared" si="1469"/>
        <v>0.7013581803643556</v>
      </c>
      <c r="DI964" s="14">
        <f t="shared" si="1470"/>
        <v>-2449.9541618308467</v>
      </c>
      <c r="DJ964" s="14">
        <f t="shared" si="1471"/>
        <v>-4.7620007810426968E-2</v>
      </c>
      <c r="DK964" s="14">
        <f t="shared" si="1472"/>
        <v>-550.97015360646287</v>
      </c>
      <c r="DL964" s="14">
        <f t="shared" si="1473"/>
        <v>-7047.7611559431925</v>
      </c>
      <c r="DM964">
        <f t="shared" si="1474"/>
        <v>-5173.248358482203</v>
      </c>
      <c r="DN964" s="34">
        <f t="shared" si="1475"/>
        <v>1993.2380309599996</v>
      </c>
      <c r="DO964" s="34">
        <f t="shared" si="1476"/>
        <v>3.8742769999999996E-2</v>
      </c>
      <c r="DP964" s="34">
        <f t="shared" si="1477"/>
        <v>448.25926999041508</v>
      </c>
      <c r="DQ964" s="9">
        <f t="shared" si="1478"/>
        <v>5733.9299599999995</v>
      </c>
      <c r="DR964" s="59">
        <f t="shared" si="1479"/>
        <v>0.24380726799584707</v>
      </c>
      <c r="DS964" s="59">
        <f t="shared" si="1480"/>
        <v>4.7389066240834844E-6</v>
      </c>
      <c r="DT964" s="59">
        <f t="shared" si="1481"/>
        <v>5.4829812733173319E-2</v>
      </c>
      <c r="DU964" s="59">
        <f t="shared" si="1482"/>
        <v>0.70135818036435571</v>
      </c>
      <c r="DV964" s="14">
        <f t="shared" si="1483"/>
        <v>-1261.2755489455465</v>
      </c>
      <c r="DW964" s="14">
        <f t="shared" si="1484"/>
        <v>-2.4515540914040325E-2</v>
      </c>
      <c r="DX964" s="14">
        <f t="shared" si="1485"/>
        <v>-283.64823871777548</v>
      </c>
      <c r="DY964" s="14">
        <f t="shared" si="1486"/>
        <v>-3628.3000552779681</v>
      </c>
      <c r="DZ964" s="34" t="e">
        <f t="shared" si="1487"/>
        <v>#REF!</v>
      </c>
      <c r="EA964" s="34" t="e">
        <f t="shared" si="1488"/>
        <v>#REF!</v>
      </c>
      <c r="EB964" s="34" t="e">
        <f t="shared" si="1489"/>
        <v>#REF!</v>
      </c>
      <c r="EC964" s="34" t="e">
        <f t="shared" si="1490"/>
        <v>#REF!</v>
      </c>
      <c r="ED964" s="34" t="e">
        <f t="shared" si="1491"/>
        <v>#REF!</v>
      </c>
      <c r="EE964" s="59" t="e">
        <f t="shared" si="1492"/>
        <v>#REF!</v>
      </c>
      <c r="EF964" s="59" t="e">
        <f t="shared" si="1493"/>
        <v>#REF!</v>
      </c>
      <c r="EG964" s="59" t="e">
        <f t="shared" si="1494"/>
        <v>#REF!</v>
      </c>
      <c r="EH964" s="59" t="e">
        <f t="shared" si="1495"/>
        <v>#REF!</v>
      </c>
      <c r="EI964" s="14" t="e">
        <f t="shared" si="1496"/>
        <v>#REF!</v>
      </c>
      <c r="EJ964" s="14" t="e">
        <f t="shared" si="1497"/>
        <v>#REF!</v>
      </c>
      <c r="EK964" s="14" t="e">
        <f t="shared" si="1498"/>
        <v>#REF!</v>
      </c>
      <c r="EL964" s="14" t="e">
        <f t="shared" si="1499"/>
        <v>#REF!</v>
      </c>
      <c r="EM964" t="e">
        <f t="shared" si="1500"/>
        <v>#REF!</v>
      </c>
      <c r="EN964" s="34" t="e">
        <f t="shared" si="1501"/>
        <v>#REF!</v>
      </c>
      <c r="EO964" s="34" t="e">
        <f t="shared" si="1502"/>
        <v>#REF!</v>
      </c>
      <c r="EP964" s="34" t="e">
        <f t="shared" si="1503"/>
        <v>#REF!</v>
      </c>
      <c r="EQ964" s="34" t="e">
        <f t="shared" si="1504"/>
        <v>#REF!</v>
      </c>
      <c r="ER964" s="59" t="e">
        <f t="shared" si="1505"/>
        <v>#REF!</v>
      </c>
      <c r="ES964" s="59" t="e">
        <f t="shared" si="1506"/>
        <v>#REF!</v>
      </c>
      <c r="ET964" s="59" t="e">
        <f t="shared" si="1507"/>
        <v>#REF!</v>
      </c>
      <c r="EU964" s="59" t="e">
        <f t="shared" si="1508"/>
        <v>#REF!</v>
      </c>
      <c r="EV964" s="14" t="e">
        <f t="shared" si="1509"/>
        <v>#REF!</v>
      </c>
      <c r="EW964" s="14" t="e">
        <f t="shared" si="1510"/>
        <v>#REF!</v>
      </c>
      <c r="EX964" s="14" t="e">
        <f t="shared" si="1511"/>
        <v>#REF!</v>
      </c>
      <c r="EY964" s="14" t="e">
        <f t="shared" si="1512"/>
        <v>#REF!</v>
      </c>
    </row>
    <row r="965" spans="1:155" x14ac:dyDescent="0.2">
      <c r="A965" s="17">
        <v>30215017</v>
      </c>
      <c r="B965" t="s">
        <v>62</v>
      </c>
      <c r="C965" t="s">
        <v>2311</v>
      </c>
      <c r="D965" t="s">
        <v>2312</v>
      </c>
      <c r="E965" t="s">
        <v>2313</v>
      </c>
      <c r="F965" t="s">
        <v>66</v>
      </c>
      <c r="G965" t="s">
        <v>42</v>
      </c>
      <c r="H965" t="s">
        <v>3759</v>
      </c>
      <c r="I965" t="s">
        <v>68</v>
      </c>
      <c r="J965" s="19" t="s">
        <v>69</v>
      </c>
      <c r="K965" t="s">
        <v>70</v>
      </c>
      <c r="L965">
        <v>1961</v>
      </c>
      <c r="M965">
        <f t="shared" si="1422"/>
        <v>1961</v>
      </c>
      <c r="N965">
        <v>58</v>
      </c>
      <c r="O965" s="19">
        <f t="shared" si="1423"/>
        <v>58</v>
      </c>
      <c r="P965" t="s">
        <v>80</v>
      </c>
      <c r="Q965" s="19" t="str">
        <f t="shared" si="1424"/>
        <v>50-60</v>
      </c>
      <c r="R965" s="23">
        <v>432.3</v>
      </c>
      <c r="S965" s="15">
        <f t="shared" si="1425"/>
        <v>0.43230000000000002</v>
      </c>
      <c r="T965">
        <v>30150771</v>
      </c>
      <c r="U965" t="s">
        <v>45</v>
      </c>
      <c r="V965" t="s">
        <v>46</v>
      </c>
      <c r="W965" t="s">
        <v>47</v>
      </c>
      <c r="X965" t="s">
        <v>48</v>
      </c>
      <c r="Y965" t="s">
        <v>52</v>
      </c>
      <c r="Z965" t="s">
        <v>2314</v>
      </c>
      <c r="AA965" t="s">
        <v>2315</v>
      </c>
      <c r="AB965" t="s">
        <v>322</v>
      </c>
      <c r="AC965">
        <v>1961</v>
      </c>
      <c r="AD965">
        <v>116</v>
      </c>
      <c r="AE965" t="str">
        <f t="shared" si="1426"/>
        <v>&gt;80</v>
      </c>
      <c r="AF965">
        <v>-37.72214322</v>
      </c>
      <c r="AG965">
        <v>144.86821302999999</v>
      </c>
      <c r="AH965" t="s">
        <v>75</v>
      </c>
      <c r="AI965" t="s">
        <v>76</v>
      </c>
      <c r="AJ965" s="33" t="s">
        <v>722</v>
      </c>
      <c r="AL965" t="s">
        <v>78</v>
      </c>
      <c r="AM965" t="s">
        <v>79</v>
      </c>
      <c r="AN965">
        <v>220</v>
      </c>
      <c r="AO965" s="69">
        <v>1</v>
      </c>
      <c r="AP965">
        <v>2</v>
      </c>
      <c r="AQ965">
        <v>0</v>
      </c>
      <c r="AR965">
        <v>1</v>
      </c>
      <c r="AS965" s="82" t="str">
        <f t="shared" si="1427"/>
        <v>Gw-0-1</v>
      </c>
      <c r="AT965" s="14">
        <f t="shared" si="1428"/>
        <v>51448</v>
      </c>
      <c r="AU965" s="81">
        <f>VLOOKUP(C965,Bushfire_Vlookup!$F$2:$H$12575,3,FALSE)</f>
        <v>1</v>
      </c>
      <c r="AV965" s="14">
        <f>VLOOKUP(AS965,Safety_collateral_Vlookup!$J$3:$L$20,2,FALSE)</f>
        <v>11570.139925214824</v>
      </c>
      <c r="AW965" s="14">
        <f>VLOOKUP(AS965,Safety_collateral_Vlookup!$J$3:$L$20,3,FALSE)</f>
        <v>148000</v>
      </c>
      <c r="AX965" s="48">
        <f t="shared" si="1429"/>
        <v>225157.4223002042</v>
      </c>
      <c r="AY965" s="49">
        <f t="shared" si="1513"/>
        <v>32854.800000000003</v>
      </c>
      <c r="AZ965" s="14">
        <v>76000</v>
      </c>
      <c r="BA965" s="16">
        <f t="shared" si="1430"/>
        <v>6.8531058566846905</v>
      </c>
      <c r="BB965" t="e">
        <f>IF(BA965&lt;=#REF!,#REF!,IF(BA965&lt;=#REF!,#REF!,IF(BA965&lt;=#REF!,#REF!,IF(BA965&lt;=#REF!,#REF!,#REF!))))</f>
        <v>#REF!</v>
      </c>
      <c r="BC965" s="51">
        <v>4</v>
      </c>
      <c r="BD965" s="21">
        <v>70</v>
      </c>
      <c r="BE965" s="21">
        <v>6.4399999999999999E-2</v>
      </c>
      <c r="BF965" s="26">
        <f t="shared" si="1431"/>
        <v>2142.993519988393</v>
      </c>
      <c r="BG965" s="21">
        <v>7</v>
      </c>
      <c r="BH965" s="21">
        <f t="shared" si="1432"/>
        <v>3.5</v>
      </c>
      <c r="BI965" s="28">
        <f t="shared" si="1433"/>
        <v>1.5624999999999999E-9</v>
      </c>
      <c r="BJ965" s="27">
        <f t="shared" si="1434"/>
        <v>1.5624999999999999E-9</v>
      </c>
      <c r="BK965" s="28">
        <f t="shared" si="1435"/>
        <v>2.395510043365789E-8</v>
      </c>
      <c r="BL965" s="35">
        <f t="shared" si="1436"/>
        <v>1.6416683907937087E-7</v>
      </c>
      <c r="BM965" s="21" t="str">
        <f t="shared" si="1437"/>
        <v>Cr1</v>
      </c>
      <c r="BN965" s="51">
        <v>1</v>
      </c>
      <c r="BO965" s="21">
        <v>2</v>
      </c>
      <c r="BP965" s="50" t="s">
        <v>5497</v>
      </c>
      <c r="BQ965" s="14">
        <v>51448</v>
      </c>
      <c r="BR965">
        <f>IFERROR(VLOOKUP(AO965,'Model Failure data- Lines'!$A$37:$E$41,3,FALSE),'Model Failure data- Lines'!$C$37)</f>
        <v>2.649E-2</v>
      </c>
      <c r="BS965" s="14">
        <f t="shared" si="1438"/>
        <v>5964.420116732409</v>
      </c>
      <c r="BT965" s="34">
        <f t="shared" si="1421"/>
        <v>29304.852709476752</v>
      </c>
      <c r="BU965" s="34">
        <f t="shared" si="1439"/>
        <v>0.20353011754956218</v>
      </c>
      <c r="BV965" s="54">
        <f t="shared" si="1440"/>
        <v>-23340.432592744342</v>
      </c>
      <c r="BW965">
        <f>IFERROR(VLOOKUP(AO965,'Model Failure data- Lines'!$A$37:$E$41,4,FALSE),'Model Failure data- Lines'!$D$37)</f>
        <v>2.989E-2</v>
      </c>
      <c r="BX965" s="14">
        <f t="shared" si="1441"/>
        <v>6729.9553525531037</v>
      </c>
      <c r="BY965" s="34">
        <f t="shared" si="1442"/>
        <v>26138.475727264413</v>
      </c>
      <c r="BZ965" s="71">
        <f t="shared" si="1443"/>
        <v>0.25747313740767408</v>
      </c>
      <c r="CA965" s="71">
        <f t="shared" si="1444"/>
        <v>-19408.520374711308</v>
      </c>
      <c r="CB965" s="56">
        <v>2</v>
      </c>
      <c r="CC965">
        <f>IFERROR(VLOOKUP(AO965,'Model Failure data- Lines'!$A$37:$E$41,5,FALSE),'Model Failure data- Lines'!$E$37)</f>
        <v>3.6309999999999995E-2</v>
      </c>
      <c r="CD965" s="14">
        <f t="shared" si="1445"/>
        <v>8175.466003720413</v>
      </c>
      <c r="CE965" s="34">
        <f t="shared" si="1446"/>
        <v>20795.132319928613</v>
      </c>
      <c r="CF965" s="34">
        <f t="shared" si="1447"/>
        <v>0.39314325477436918</v>
      </c>
      <c r="CG965" s="54">
        <f t="shared" si="1448"/>
        <v>-12619.6663162082</v>
      </c>
      <c r="CH965" t="e">
        <f>IFERROR(VLOOKUP(AO965,'Model Failure data- Lines'!#REF!,3,FALSE),'Model Failure data- Lines'!#REF!)</f>
        <v>#REF!</v>
      </c>
      <c r="CI965" s="14" t="e">
        <f t="shared" si="1449"/>
        <v>#REF!</v>
      </c>
      <c r="CJ965" s="34">
        <f t="shared" si="1450"/>
        <v>28108.434815693752</v>
      </c>
      <c r="CK965" s="34" t="e">
        <f t="shared" si="1451"/>
        <v>#REF!</v>
      </c>
      <c r="CL965" s="54" t="e">
        <f t="shared" si="1452"/>
        <v>#REF!</v>
      </c>
      <c r="CM965" t="e">
        <f>IFERROR(VLOOKUP(AO965,'Model Failure data- Lines'!#REF!,4,FALSE),'Model Failure data- Lines'!#REF!)</f>
        <v>#REF!</v>
      </c>
      <c r="CN965" s="14" t="e">
        <f t="shared" si="1453"/>
        <v>#REF!</v>
      </c>
      <c r="CO965" s="34">
        <f t="shared" si="1454"/>
        <v>24047.75277244435</v>
      </c>
      <c r="CP965" s="34" t="e">
        <f t="shared" si="1455"/>
        <v>#REF!</v>
      </c>
      <c r="CQ965" s="54" t="e">
        <f t="shared" si="1456"/>
        <v>#REF!</v>
      </c>
      <c r="CR965" t="e">
        <f>IFERROR(VLOOKUP(AO965,'Model Failure data- Lines'!#REF!,5,FALSE),'Model Failure data- Lines'!#REF!)</f>
        <v>#REF!</v>
      </c>
      <c r="CS965" s="14" t="e">
        <f t="shared" si="1457"/>
        <v>#REF!</v>
      </c>
      <c r="CT965" s="34">
        <f t="shared" si="1458"/>
        <v>17601.519820683883</v>
      </c>
      <c r="CU965" s="34" t="e">
        <f t="shared" si="1459"/>
        <v>#REF!</v>
      </c>
      <c r="CV965" s="54" t="e">
        <f t="shared" si="1460"/>
        <v>#REF!</v>
      </c>
      <c r="CW965" t="s">
        <v>322</v>
      </c>
      <c r="CZ965">
        <f t="shared" si="1461"/>
        <v>-19408.520374711308</v>
      </c>
      <c r="DA965" s="34">
        <f t="shared" si="1462"/>
        <v>1640.8120282399998</v>
      </c>
      <c r="DB965" s="34">
        <f t="shared" si="1463"/>
        <v>3.1892629999999998E-2</v>
      </c>
      <c r="DC965" s="34">
        <f t="shared" si="1464"/>
        <v>369.00219168310406</v>
      </c>
      <c r="DD965" s="9">
        <f t="shared" si="1465"/>
        <v>4720.1092399999998</v>
      </c>
      <c r="DE965" s="59">
        <f t="shared" si="1466"/>
        <v>0.24380726799584704</v>
      </c>
      <c r="DF965" s="59">
        <f t="shared" si="1467"/>
        <v>4.7389066240834835E-6</v>
      </c>
      <c r="DG965" s="59">
        <f t="shared" si="1468"/>
        <v>5.4829812733173312E-2</v>
      </c>
      <c r="DH965" s="59">
        <f t="shared" si="1469"/>
        <v>0.7013581803643556</v>
      </c>
      <c r="DI965" s="14">
        <f t="shared" si="1470"/>
        <v>-4731.9383284000978</v>
      </c>
      <c r="DJ965" s="14">
        <f t="shared" si="1471"/>
        <v>-9.1975165767378672E-2</v>
      </c>
      <c r="DK965" s="14">
        <f t="shared" si="1472"/>
        <v>-1064.1655375733997</v>
      </c>
      <c r="DL965" s="14">
        <f t="shared" si="1473"/>
        <v>-13612.324533572044</v>
      </c>
      <c r="DM965">
        <f t="shared" si="1474"/>
        <v>-12619.666316208199</v>
      </c>
      <c r="DN965" s="34">
        <f t="shared" si="1475"/>
        <v>1993.2380309599996</v>
      </c>
      <c r="DO965" s="34">
        <f t="shared" si="1476"/>
        <v>3.8742769999999996E-2</v>
      </c>
      <c r="DP965" s="34">
        <f t="shared" si="1477"/>
        <v>448.25926999041508</v>
      </c>
      <c r="DQ965" s="9">
        <f t="shared" si="1478"/>
        <v>5733.9299599999995</v>
      </c>
      <c r="DR965" s="59">
        <f t="shared" si="1479"/>
        <v>0.24380726799584707</v>
      </c>
      <c r="DS965" s="59">
        <f t="shared" si="1480"/>
        <v>4.7389066240834844E-6</v>
      </c>
      <c r="DT965" s="59">
        <f t="shared" si="1481"/>
        <v>5.4829812733173319E-2</v>
      </c>
      <c r="DU965" s="59">
        <f t="shared" si="1482"/>
        <v>0.70135818036435571</v>
      </c>
      <c r="DV965" s="14">
        <f t="shared" si="1483"/>
        <v>-3076.7663675739363</v>
      </c>
      <c r="DW965" s="14">
        <f t="shared" si="1484"/>
        <v>-5.9803420299602249E-2</v>
      </c>
      <c r="DX965" s="14">
        <f t="shared" si="1485"/>
        <v>-691.9339408728307</v>
      </c>
      <c r="DY965" s="14">
        <f t="shared" si="1486"/>
        <v>-8850.9062043411341</v>
      </c>
      <c r="DZ965" s="34" t="e">
        <f t="shared" si="1487"/>
        <v>#REF!</v>
      </c>
      <c r="EA965" s="34" t="e">
        <f t="shared" si="1488"/>
        <v>#REF!</v>
      </c>
      <c r="EB965" s="34" t="e">
        <f t="shared" si="1489"/>
        <v>#REF!</v>
      </c>
      <c r="EC965" s="34" t="e">
        <f t="shared" si="1490"/>
        <v>#REF!</v>
      </c>
      <c r="ED965" s="34" t="e">
        <f t="shared" si="1491"/>
        <v>#REF!</v>
      </c>
      <c r="EE965" s="59" t="e">
        <f t="shared" si="1492"/>
        <v>#REF!</v>
      </c>
      <c r="EF965" s="59" t="e">
        <f t="shared" si="1493"/>
        <v>#REF!</v>
      </c>
      <c r="EG965" s="59" t="e">
        <f t="shared" si="1494"/>
        <v>#REF!</v>
      </c>
      <c r="EH965" s="59" t="e">
        <f t="shared" si="1495"/>
        <v>#REF!</v>
      </c>
      <c r="EI965" s="14" t="e">
        <f t="shared" si="1496"/>
        <v>#REF!</v>
      </c>
      <c r="EJ965" s="14" t="e">
        <f t="shared" si="1497"/>
        <v>#REF!</v>
      </c>
      <c r="EK965" s="14" t="e">
        <f t="shared" si="1498"/>
        <v>#REF!</v>
      </c>
      <c r="EL965" s="14" t="e">
        <f t="shared" si="1499"/>
        <v>#REF!</v>
      </c>
      <c r="EM965" t="e">
        <f t="shared" si="1500"/>
        <v>#REF!</v>
      </c>
      <c r="EN965" s="34" t="e">
        <f t="shared" si="1501"/>
        <v>#REF!</v>
      </c>
      <c r="EO965" s="34" t="e">
        <f t="shared" si="1502"/>
        <v>#REF!</v>
      </c>
      <c r="EP965" s="34" t="e">
        <f t="shared" si="1503"/>
        <v>#REF!</v>
      </c>
      <c r="EQ965" s="34" t="e">
        <f t="shared" si="1504"/>
        <v>#REF!</v>
      </c>
      <c r="ER965" s="59" t="e">
        <f t="shared" si="1505"/>
        <v>#REF!</v>
      </c>
      <c r="ES965" s="59" t="e">
        <f t="shared" si="1506"/>
        <v>#REF!</v>
      </c>
      <c r="ET965" s="59" t="e">
        <f t="shared" si="1507"/>
        <v>#REF!</v>
      </c>
      <c r="EU965" s="59" t="e">
        <f t="shared" si="1508"/>
        <v>#REF!</v>
      </c>
      <c r="EV965" s="14" t="e">
        <f t="shared" si="1509"/>
        <v>#REF!</v>
      </c>
      <c r="EW965" s="14" t="e">
        <f t="shared" si="1510"/>
        <v>#REF!</v>
      </c>
      <c r="EX965" s="14" t="e">
        <f t="shared" si="1511"/>
        <v>#REF!</v>
      </c>
      <c r="EY965" s="14" t="e">
        <f t="shared" si="1512"/>
        <v>#REF!</v>
      </c>
    </row>
    <row r="966" spans="1:155" x14ac:dyDescent="0.2">
      <c r="A966" s="17">
        <v>30007930</v>
      </c>
      <c r="B966" t="s">
        <v>62</v>
      </c>
      <c r="C966" t="s">
        <v>535</v>
      </c>
      <c r="D966" t="s">
        <v>536</v>
      </c>
      <c r="E966" t="s">
        <v>537</v>
      </c>
      <c r="F966" t="s">
        <v>41</v>
      </c>
      <c r="G966" t="s">
        <v>42</v>
      </c>
      <c r="H966" t="s">
        <v>538</v>
      </c>
      <c r="I966" t="s">
        <v>68</v>
      </c>
      <c r="J966" s="19" t="s">
        <v>69</v>
      </c>
      <c r="K966" t="s">
        <v>70</v>
      </c>
      <c r="L966">
        <v>1953</v>
      </c>
      <c r="M966">
        <f t="shared" si="1422"/>
        <v>1953</v>
      </c>
      <c r="N966">
        <v>66</v>
      </c>
      <c r="O966" s="19">
        <f t="shared" si="1423"/>
        <v>66</v>
      </c>
      <c r="P966" t="s">
        <v>54</v>
      </c>
      <c r="Q966" s="19" t="str">
        <f t="shared" si="1424"/>
        <v>60-70</v>
      </c>
      <c r="R966" s="23">
        <v>378.6</v>
      </c>
      <c r="S966" s="15">
        <f t="shared" si="1425"/>
        <v>0.37860000000000005</v>
      </c>
      <c r="T966">
        <v>30267353</v>
      </c>
      <c r="U966" t="s">
        <v>45</v>
      </c>
      <c r="V966" t="s">
        <v>46</v>
      </c>
      <c r="W966" t="s">
        <v>47</v>
      </c>
      <c r="X966" t="s">
        <v>48</v>
      </c>
      <c r="Y966" t="s">
        <v>208</v>
      </c>
      <c r="Z966" t="s">
        <v>539</v>
      </c>
      <c r="AA966" t="s">
        <v>540</v>
      </c>
      <c r="AB966" t="s">
        <v>541</v>
      </c>
      <c r="AC966">
        <v>1953</v>
      </c>
      <c r="AD966">
        <v>66</v>
      </c>
      <c r="AE966" t="str">
        <f t="shared" si="1426"/>
        <v>&lt;70</v>
      </c>
      <c r="AF966">
        <v>-38.069017010000003</v>
      </c>
      <c r="AG966">
        <v>145.67428243000001</v>
      </c>
      <c r="AH966" t="s">
        <v>75</v>
      </c>
      <c r="AI966" t="s">
        <v>76</v>
      </c>
      <c r="AJ966" s="33" t="s">
        <v>82</v>
      </c>
      <c r="AL966">
        <v>1</v>
      </c>
      <c r="AM966" t="s">
        <v>86</v>
      </c>
      <c r="AN966">
        <v>220</v>
      </c>
      <c r="AO966" s="69">
        <v>1</v>
      </c>
      <c r="AP966">
        <v>2</v>
      </c>
      <c r="AQ966">
        <v>0</v>
      </c>
      <c r="AR966">
        <v>0</v>
      </c>
      <c r="AS966" s="82" t="str">
        <f t="shared" si="1427"/>
        <v>Gw-0-0</v>
      </c>
      <c r="AT966" s="14">
        <f t="shared" si="1428"/>
        <v>26000</v>
      </c>
      <c r="AU966" s="81">
        <f>VLOOKUP(C966,Bushfire_Vlookup!$F$2:$H$12575,3,FALSE)</f>
        <v>1370.031786</v>
      </c>
      <c r="AV966" s="14">
        <f>VLOOKUP(AS966,Safety_collateral_Vlookup!$J$3:$L$20,2,FALSE)</f>
        <v>3720.1399252148244</v>
      </c>
      <c r="AW966" s="14">
        <f>VLOOKUP(AS966,Safety_collateral_Vlookup!$J$3:$L$20,3,FALSE)</f>
        <v>25000</v>
      </c>
      <c r="AX966" s="48">
        <f t="shared" si="1429"/>
        <v>59848.213215866213</v>
      </c>
      <c r="AY966" s="49">
        <f t="shared" si="1513"/>
        <v>28773.600000000002</v>
      </c>
      <c r="AZ966" s="14">
        <v>76000</v>
      </c>
      <c r="BA966" s="16">
        <f t="shared" si="1430"/>
        <v>2.0799695976821186</v>
      </c>
      <c r="BB966" t="e">
        <f>IF(BA966&lt;=#REF!,#REF!,IF(BA966&lt;=#REF!,#REF!,IF(BA966&lt;=#REF!,#REF!,IF(BA966&lt;=#REF!,#REF!,#REF!))))</f>
        <v>#REF!</v>
      </c>
      <c r="BC966" s="51">
        <v>3</v>
      </c>
      <c r="BD966" s="21">
        <v>70</v>
      </c>
      <c r="BE966" s="21">
        <v>6.4399999999999999E-2</v>
      </c>
      <c r="BF966" s="26">
        <f t="shared" si="1431"/>
        <v>1876.7923818357751</v>
      </c>
      <c r="BG966" s="21">
        <v>7</v>
      </c>
      <c r="BH966" s="21">
        <f t="shared" si="1432"/>
        <v>3.5</v>
      </c>
      <c r="BI966" s="28">
        <f t="shared" si="1433"/>
        <v>1.5624999999999999E-9</v>
      </c>
      <c r="BJ966" s="27">
        <f t="shared" si="1434"/>
        <v>1.5624999999999999E-9</v>
      </c>
      <c r="BK966" s="28">
        <f t="shared" si="1435"/>
        <v>2.395510043365789E-8</v>
      </c>
      <c r="BL966" s="35">
        <f t="shared" si="1436"/>
        <v>4.9825880611430151E-8</v>
      </c>
      <c r="BM966" s="21" t="str">
        <f t="shared" si="1437"/>
        <v>Cr1</v>
      </c>
      <c r="BN966" s="51">
        <v>1</v>
      </c>
      <c r="BO966" s="21">
        <v>0</v>
      </c>
      <c r="BP966" s="50" t="s">
        <v>5497</v>
      </c>
      <c r="BQ966" s="14">
        <v>26000</v>
      </c>
      <c r="BR966">
        <f>IFERROR(VLOOKUP(AO966,'Model Failure data- Lines'!$A$37:$E$41,3,FALSE),'Model Failure data- Lines'!$C$37)</f>
        <v>2.649E-2</v>
      </c>
      <c r="BS966" s="14">
        <f t="shared" si="1438"/>
        <v>1585.379168088296</v>
      </c>
      <c r="BT966" s="34">
        <f t="shared" si="1421"/>
        <v>25664.624649104553</v>
      </c>
      <c r="BU966" s="34">
        <f t="shared" si="1439"/>
        <v>6.1772934136545429E-2</v>
      </c>
      <c r="BV966" s="54">
        <f t="shared" si="1440"/>
        <v>-24079.245481016256</v>
      </c>
      <c r="BW966">
        <f>IFERROR(VLOOKUP(AO966,'Model Failure data- Lines'!$A$37:$E$41,4,FALSE),'Model Failure data- Lines'!$D$37)</f>
        <v>2.989E-2</v>
      </c>
      <c r="BX966" s="14">
        <f t="shared" si="1441"/>
        <v>1788.8630930222412</v>
      </c>
      <c r="BY966" s="34">
        <f t="shared" si="1442"/>
        <v>22891.572774328721</v>
      </c>
      <c r="BZ966" s="71">
        <f t="shared" si="1443"/>
        <v>7.8145049737618932E-2</v>
      </c>
      <c r="CA966" s="71">
        <f t="shared" si="1444"/>
        <v>-21102.709681306478</v>
      </c>
      <c r="CB966" s="56">
        <v>2</v>
      </c>
      <c r="CC966">
        <f>IFERROR(VLOOKUP(AO966,'Model Failure data- Lines'!$A$37:$E$41,5,FALSE),'Model Failure data- Lines'!$E$37)</f>
        <v>3.6309999999999995E-2</v>
      </c>
      <c r="CD966" s="14">
        <f t="shared" si="1445"/>
        <v>2173.0886218681021</v>
      </c>
      <c r="CE966" s="34">
        <f t="shared" si="1446"/>
        <v>18211.975702810487</v>
      </c>
      <c r="CF966" s="34">
        <f t="shared" si="1447"/>
        <v>0.11932195920581803</v>
      </c>
      <c r="CG966" s="54">
        <f t="shared" si="1448"/>
        <v>-16038.887080942384</v>
      </c>
      <c r="CH966" t="e">
        <f>IFERROR(VLOOKUP(AO966,'Model Failure data- Lines'!#REF!,3,FALSE),'Model Failure data- Lines'!#REF!)</f>
        <v>#REF!</v>
      </c>
      <c r="CI966" s="14" t="e">
        <f t="shared" si="1449"/>
        <v>#REF!</v>
      </c>
      <c r="CJ966" s="34">
        <f t="shared" si="1450"/>
        <v>24616.824939212711</v>
      </c>
      <c r="CK966" s="34" t="e">
        <f t="shared" si="1451"/>
        <v>#REF!</v>
      </c>
      <c r="CL966" s="54" t="e">
        <f t="shared" si="1452"/>
        <v>#REF!</v>
      </c>
      <c r="CM966" t="e">
        <f>IFERROR(VLOOKUP(AO966,'Model Failure data- Lines'!#REF!,4,FALSE),'Model Failure data- Lines'!#REF!)</f>
        <v>#REF!</v>
      </c>
      <c r="CN966" s="14" t="e">
        <f t="shared" si="1453"/>
        <v>#REF!</v>
      </c>
      <c r="CO966" s="34">
        <f t="shared" si="1454"/>
        <v>21060.557945055356</v>
      </c>
      <c r="CP966" s="34" t="e">
        <f t="shared" si="1455"/>
        <v>#REF!</v>
      </c>
      <c r="CQ966" s="54" t="e">
        <f t="shared" si="1456"/>
        <v>#REF!</v>
      </c>
      <c r="CR966" t="e">
        <f>IFERROR(VLOOKUP(AO966,'Model Failure data- Lines'!#REF!,5,FALSE),'Model Failure data- Lines'!#REF!)</f>
        <v>#REF!</v>
      </c>
      <c r="CS966" s="14" t="e">
        <f t="shared" si="1457"/>
        <v>#REF!</v>
      </c>
      <c r="CT966" s="34">
        <f t="shared" si="1458"/>
        <v>15415.071487649591</v>
      </c>
      <c r="CU966" s="34" t="e">
        <f t="shared" si="1459"/>
        <v>#REF!</v>
      </c>
      <c r="CV966" s="54" t="e">
        <f t="shared" si="1460"/>
        <v>#REF!</v>
      </c>
      <c r="CW966" t="s">
        <v>541</v>
      </c>
      <c r="CZ966">
        <f t="shared" si="1461"/>
        <v>-21102.709681306478</v>
      </c>
      <c r="DA966" s="34">
        <f t="shared" si="1462"/>
        <v>829.20838000000003</v>
      </c>
      <c r="DB966" s="34">
        <f t="shared" si="1463"/>
        <v>43.693916839137181</v>
      </c>
      <c r="DC966" s="34">
        <f t="shared" si="1464"/>
        <v>118.64504618310406</v>
      </c>
      <c r="DD966" s="9">
        <f t="shared" si="1465"/>
        <v>797.31574999999998</v>
      </c>
      <c r="DE966" s="59">
        <f t="shared" si="1466"/>
        <v>0.46353931904261741</v>
      </c>
      <c r="DF966" s="59">
        <f t="shared" si="1467"/>
        <v>2.4425523121122342E-2</v>
      </c>
      <c r="DG966" s="59">
        <f t="shared" si="1468"/>
        <v>6.6324274141435893E-2</v>
      </c>
      <c r="DH966" s="59">
        <f t="shared" si="1469"/>
        <v>0.44571088369482442</v>
      </c>
      <c r="DI966" s="14">
        <f t="shared" si="1470"/>
        <v>-9781.9356756268535</v>
      </c>
      <c r="DJ966" s="14">
        <f t="shared" si="1471"/>
        <v>-515.44472323908371</v>
      </c>
      <c r="DK966" s="14">
        <f t="shared" si="1472"/>
        <v>-1399.6219020301041</v>
      </c>
      <c r="DL966" s="14">
        <f t="shared" si="1473"/>
        <v>-9405.7073804104366</v>
      </c>
      <c r="DM966">
        <f t="shared" si="1474"/>
        <v>-16038.887080942384</v>
      </c>
      <c r="DN966" s="34">
        <f t="shared" si="1475"/>
        <v>1007.3120199999998</v>
      </c>
      <c r="DO966" s="34">
        <f t="shared" si="1476"/>
        <v>53.078826377687214</v>
      </c>
      <c r="DP966" s="34">
        <f t="shared" si="1477"/>
        <v>144.12852549041511</v>
      </c>
      <c r="DQ966" s="9">
        <f t="shared" si="1478"/>
        <v>968.5692499999999</v>
      </c>
      <c r="DR966" s="59">
        <f t="shared" si="1479"/>
        <v>0.46353931904261736</v>
      </c>
      <c r="DS966" s="59">
        <f t="shared" si="1480"/>
        <v>2.4425523121122342E-2</v>
      </c>
      <c r="DT966" s="59">
        <f t="shared" si="1481"/>
        <v>6.6324274141435893E-2</v>
      </c>
      <c r="DU966" s="59">
        <f t="shared" si="1482"/>
        <v>0.44571088369482442</v>
      </c>
      <c r="DV966" s="14">
        <f t="shared" si="1483"/>
        <v>-7434.6547957014654</v>
      </c>
      <c r="DW966" s="14">
        <f t="shared" si="1484"/>
        <v>-391.75820723262865</v>
      </c>
      <c r="DX966" s="14">
        <f t="shared" si="1485"/>
        <v>-1063.767543679957</v>
      </c>
      <c r="DY966" s="14">
        <f t="shared" si="1486"/>
        <v>-7148.706534328333</v>
      </c>
      <c r="DZ966" s="34" t="e">
        <f t="shared" si="1487"/>
        <v>#REF!</v>
      </c>
      <c r="EA966" s="34" t="e">
        <f t="shared" si="1488"/>
        <v>#REF!</v>
      </c>
      <c r="EB966" s="34" t="e">
        <f t="shared" si="1489"/>
        <v>#REF!</v>
      </c>
      <c r="EC966" s="34" t="e">
        <f t="shared" si="1490"/>
        <v>#REF!</v>
      </c>
      <c r="ED966" s="34" t="e">
        <f t="shared" si="1491"/>
        <v>#REF!</v>
      </c>
      <c r="EE966" s="59" t="e">
        <f t="shared" si="1492"/>
        <v>#REF!</v>
      </c>
      <c r="EF966" s="59" t="e">
        <f t="shared" si="1493"/>
        <v>#REF!</v>
      </c>
      <c r="EG966" s="59" t="e">
        <f t="shared" si="1494"/>
        <v>#REF!</v>
      </c>
      <c r="EH966" s="59" t="e">
        <f t="shared" si="1495"/>
        <v>#REF!</v>
      </c>
      <c r="EI966" s="14" t="e">
        <f t="shared" si="1496"/>
        <v>#REF!</v>
      </c>
      <c r="EJ966" s="14" t="e">
        <f t="shared" si="1497"/>
        <v>#REF!</v>
      </c>
      <c r="EK966" s="14" t="e">
        <f t="shared" si="1498"/>
        <v>#REF!</v>
      </c>
      <c r="EL966" s="14" t="e">
        <f t="shared" si="1499"/>
        <v>#REF!</v>
      </c>
      <c r="EM966" t="e">
        <f t="shared" si="1500"/>
        <v>#REF!</v>
      </c>
      <c r="EN966" s="34" t="e">
        <f t="shared" si="1501"/>
        <v>#REF!</v>
      </c>
      <c r="EO966" s="34" t="e">
        <f t="shared" si="1502"/>
        <v>#REF!</v>
      </c>
      <c r="EP966" s="34" t="e">
        <f t="shared" si="1503"/>
        <v>#REF!</v>
      </c>
      <c r="EQ966" s="34" t="e">
        <f t="shared" si="1504"/>
        <v>#REF!</v>
      </c>
      <c r="ER966" s="59" t="e">
        <f t="shared" si="1505"/>
        <v>#REF!</v>
      </c>
      <c r="ES966" s="59" t="e">
        <f t="shared" si="1506"/>
        <v>#REF!</v>
      </c>
      <c r="ET966" s="59" t="e">
        <f t="shared" si="1507"/>
        <v>#REF!</v>
      </c>
      <c r="EU966" s="59" t="e">
        <f t="shared" si="1508"/>
        <v>#REF!</v>
      </c>
      <c r="EV966" s="14" t="e">
        <f t="shared" si="1509"/>
        <v>#REF!</v>
      </c>
      <c r="EW966" s="14" t="e">
        <f t="shared" si="1510"/>
        <v>#REF!</v>
      </c>
      <c r="EX966" s="14" t="e">
        <f t="shared" si="1511"/>
        <v>#REF!</v>
      </c>
      <c r="EY966" s="14" t="e">
        <f t="shared" si="1512"/>
        <v>#REF!</v>
      </c>
    </row>
    <row r="967" spans="1:155" x14ac:dyDescent="0.2">
      <c r="A967" s="17">
        <v>30314340</v>
      </c>
      <c r="B967" t="s">
        <v>62</v>
      </c>
      <c r="C967" t="s">
        <v>4603</v>
      </c>
      <c r="D967" t="s">
        <v>4604</v>
      </c>
      <c r="E967" t="s">
        <v>1281</v>
      </c>
      <c r="F967" t="s">
        <v>41</v>
      </c>
      <c r="G967" t="s">
        <v>42</v>
      </c>
      <c r="H967" t="s">
        <v>4605</v>
      </c>
      <c r="I967" t="s">
        <v>68</v>
      </c>
      <c r="J967" s="19" t="s">
        <v>69</v>
      </c>
      <c r="K967" t="s">
        <v>70</v>
      </c>
      <c r="L967">
        <v>1953</v>
      </c>
      <c r="M967">
        <f t="shared" si="1422"/>
        <v>1953</v>
      </c>
      <c r="N967">
        <v>66</v>
      </c>
      <c r="O967" s="19">
        <f t="shared" si="1423"/>
        <v>66</v>
      </c>
      <c r="P967" t="s">
        <v>54</v>
      </c>
      <c r="Q967" s="19" t="str">
        <f t="shared" si="1424"/>
        <v>60-70</v>
      </c>
      <c r="R967" s="23">
        <v>388</v>
      </c>
      <c r="S967" s="15">
        <f t="shared" si="1425"/>
        <v>0.38800000000000001</v>
      </c>
      <c r="T967">
        <v>30083579</v>
      </c>
      <c r="U967" t="s">
        <v>45</v>
      </c>
      <c r="V967" t="s">
        <v>46</v>
      </c>
      <c r="W967" t="s">
        <v>47</v>
      </c>
      <c r="X967" t="s">
        <v>48</v>
      </c>
      <c r="Y967" t="s">
        <v>208</v>
      </c>
      <c r="Z967" t="s">
        <v>4606</v>
      </c>
      <c r="AA967" t="s">
        <v>4607</v>
      </c>
      <c r="AB967" t="s">
        <v>324</v>
      </c>
      <c r="AC967">
        <v>1953</v>
      </c>
      <c r="AD967">
        <v>66</v>
      </c>
      <c r="AE967" t="str">
        <f t="shared" si="1426"/>
        <v>&lt;70</v>
      </c>
      <c r="AF967">
        <v>-38.068597259999997</v>
      </c>
      <c r="AG967">
        <v>145.66999659000001</v>
      </c>
      <c r="AH967" t="s">
        <v>75</v>
      </c>
      <c r="AI967" t="s">
        <v>76</v>
      </c>
      <c r="AJ967" s="33" t="s">
        <v>82</v>
      </c>
      <c r="AL967">
        <v>1</v>
      </c>
      <c r="AM967" t="s">
        <v>86</v>
      </c>
      <c r="AN967">
        <v>220</v>
      </c>
      <c r="AO967" s="69">
        <v>1</v>
      </c>
      <c r="AP967">
        <v>2</v>
      </c>
      <c r="AQ967">
        <v>0</v>
      </c>
      <c r="AR967">
        <v>0</v>
      </c>
      <c r="AS967" s="82" t="str">
        <f t="shared" si="1427"/>
        <v>Gw-0-0</v>
      </c>
      <c r="AT967" s="14">
        <f t="shared" si="1428"/>
        <v>26000</v>
      </c>
      <c r="AU967" s="81">
        <f>VLOOKUP(C967,Bushfire_Vlookup!$F$2:$H$12575,3,FALSE)</f>
        <v>1682.6918069999999</v>
      </c>
      <c r="AV967" s="14">
        <f>VLOOKUP(AS967,Safety_collateral_Vlookup!$J$3:$L$20,2,FALSE)</f>
        <v>3720.1399252148244</v>
      </c>
      <c r="AW967" s="14">
        <f>VLOOKUP(AS967,Safety_collateral_Vlookup!$J$3:$L$20,3,FALSE)</f>
        <v>25000</v>
      </c>
      <c r="AX967" s="48">
        <f t="shared" si="1429"/>
        <v>60181.821458273211</v>
      </c>
      <c r="AY967" s="49">
        <f t="shared" si="1513"/>
        <v>29488</v>
      </c>
      <c r="AZ967" s="14">
        <v>76000</v>
      </c>
      <c r="BA967" s="16">
        <f t="shared" si="1430"/>
        <v>2.0408919376788255</v>
      </c>
      <c r="BB967" t="e">
        <f>IF(BA967&lt;=#REF!,#REF!,IF(BA967&lt;=#REF!,#REF!,IF(BA967&lt;=#REF!,#REF!,IF(BA967&lt;=#REF!,#REF!,#REF!))))</f>
        <v>#REF!</v>
      </c>
      <c r="BC967" s="51">
        <v>3</v>
      </c>
      <c r="BD967" s="21">
        <v>70</v>
      </c>
      <c r="BE967" s="21">
        <v>6.4399999999999999E-2</v>
      </c>
      <c r="BF967" s="26">
        <f t="shared" si="1431"/>
        <v>1923.3899739891197</v>
      </c>
      <c r="BG967" s="21">
        <v>7</v>
      </c>
      <c r="BH967" s="21">
        <f t="shared" si="1432"/>
        <v>3.5</v>
      </c>
      <c r="BI967" s="28">
        <f t="shared" si="1433"/>
        <v>1.5624999999999999E-9</v>
      </c>
      <c r="BJ967" s="27">
        <f t="shared" si="1434"/>
        <v>1.5624999999999999E-9</v>
      </c>
      <c r="BK967" s="28">
        <f t="shared" si="1435"/>
        <v>2.3955100433657887E-8</v>
      </c>
      <c r="BL967" s="35">
        <f t="shared" si="1436"/>
        <v>4.8889771341338931E-8</v>
      </c>
      <c r="BM967" s="21" t="str">
        <f t="shared" si="1437"/>
        <v>Cr1</v>
      </c>
      <c r="BN967" s="51">
        <v>1</v>
      </c>
      <c r="BO967" s="21">
        <v>0</v>
      </c>
      <c r="BP967" s="50" t="s">
        <v>5497</v>
      </c>
      <c r="BQ967" s="14">
        <v>26000</v>
      </c>
      <c r="BR967">
        <f>IFERROR(VLOOKUP(AO967,'Model Failure data- Lines'!$A$37:$E$41,3,FALSE),'Model Failure data- Lines'!$C$37)</f>
        <v>2.649E-2</v>
      </c>
      <c r="BS967" s="14">
        <f t="shared" si="1438"/>
        <v>1594.2164504296572</v>
      </c>
      <c r="BT967" s="34">
        <f t="shared" si="1421"/>
        <v>26301.834030249778</v>
      </c>
      <c r="BU967" s="34">
        <f t="shared" si="1439"/>
        <v>6.0612368270446332E-2</v>
      </c>
      <c r="BV967" s="54">
        <f t="shared" si="1440"/>
        <v>-24707.617579820122</v>
      </c>
      <c r="BW967">
        <f>IFERROR(VLOOKUP(AO967,'Model Failure data- Lines'!$A$37:$E$41,4,FALSE),'Model Failure data- Lines'!$D$37)</f>
        <v>2.989E-2</v>
      </c>
      <c r="BX967" s="14">
        <f t="shared" si="1441"/>
        <v>1798.8346433877862</v>
      </c>
      <c r="BY967" s="34">
        <f t="shared" si="1442"/>
        <v>23459.931950447815</v>
      </c>
      <c r="BZ967" s="71">
        <f t="shared" si="1443"/>
        <v>7.6676890929918029E-2</v>
      </c>
      <c r="CA967" s="71">
        <f t="shared" si="1444"/>
        <v>-21661.09730706003</v>
      </c>
      <c r="CB967" s="56">
        <v>2</v>
      </c>
      <c r="CC967">
        <f>IFERROR(VLOOKUP(AO967,'Model Failure data- Lines'!$A$37:$E$41,5,FALSE),'Model Failure data- Lines'!$E$37)</f>
        <v>3.6309999999999995E-2</v>
      </c>
      <c r="CD967" s="14">
        <f t="shared" si="1445"/>
        <v>2185.2019371499</v>
      </c>
      <c r="CE967" s="34">
        <f t="shared" si="1446"/>
        <v>18664.148369494105</v>
      </c>
      <c r="CF967" s="34">
        <f t="shared" si="1447"/>
        <v>0.1170801846347051</v>
      </c>
      <c r="CG967" s="54">
        <f t="shared" si="1448"/>
        <v>-16478.946432344204</v>
      </c>
      <c r="CH967" t="e">
        <f>IFERROR(VLOOKUP(AO967,'Model Failure data- Lines'!#REF!,3,FALSE),'Model Failure data- Lines'!#REF!)</f>
        <v>#REF!</v>
      </c>
      <c r="CI967" s="14" t="e">
        <f t="shared" si="1449"/>
        <v>#REF!</v>
      </c>
      <c r="CJ967" s="34">
        <f t="shared" si="1450"/>
        <v>25228.019219267117</v>
      </c>
      <c r="CK967" s="34" t="e">
        <f t="shared" si="1451"/>
        <v>#REF!</v>
      </c>
      <c r="CL967" s="54" t="e">
        <f t="shared" si="1452"/>
        <v>#REF!</v>
      </c>
      <c r="CM967" t="e">
        <f>IFERROR(VLOOKUP(AO967,'Model Failure data- Lines'!#REF!,4,FALSE),'Model Failure data- Lines'!#REF!)</f>
        <v>#REF!</v>
      </c>
      <c r="CN967" s="14" t="e">
        <f t="shared" si="1453"/>
        <v>#REF!</v>
      </c>
      <c r="CO967" s="34">
        <f t="shared" si="1454"/>
        <v>21583.456108508923</v>
      </c>
      <c r="CP967" s="34" t="e">
        <f t="shared" si="1455"/>
        <v>#REF!</v>
      </c>
      <c r="CQ967" s="54" t="e">
        <f t="shared" si="1456"/>
        <v>#REF!</v>
      </c>
      <c r="CR967" t="e">
        <f>IFERROR(VLOOKUP(AO967,'Model Failure data- Lines'!#REF!,5,FALSE),'Model Failure data- Lines'!#REF!)</f>
        <v>#REF!</v>
      </c>
      <c r="CS967" s="14" t="e">
        <f t="shared" si="1457"/>
        <v>#REF!</v>
      </c>
      <c r="CT967" s="34">
        <f t="shared" si="1458"/>
        <v>15797.801735890229</v>
      </c>
      <c r="CU967" s="34" t="e">
        <f t="shared" si="1459"/>
        <v>#REF!</v>
      </c>
      <c r="CV967" s="54" t="e">
        <f t="shared" si="1460"/>
        <v>#REF!</v>
      </c>
      <c r="CW967" t="s">
        <v>324</v>
      </c>
      <c r="CZ967">
        <f t="shared" si="1461"/>
        <v>-21661.097307060027</v>
      </c>
      <c r="DA967" s="34">
        <f t="shared" si="1462"/>
        <v>829.20838000000003</v>
      </c>
      <c r="DB967" s="34">
        <f t="shared" si="1463"/>
        <v>53.665467204682407</v>
      </c>
      <c r="DC967" s="34">
        <f t="shared" si="1464"/>
        <v>118.64504618310406</v>
      </c>
      <c r="DD967" s="9">
        <f t="shared" si="1465"/>
        <v>797.31574999999998</v>
      </c>
      <c r="DE967" s="59">
        <f t="shared" si="1466"/>
        <v>0.4609697634232422</v>
      </c>
      <c r="DF967" s="59">
        <f t="shared" si="1467"/>
        <v>2.9833463237962224E-2</v>
      </c>
      <c r="DG967" s="59">
        <f t="shared" si="1468"/>
        <v>6.5956616201062898E-2</v>
      </c>
      <c r="DH967" s="59">
        <f t="shared" si="1469"/>
        <v>0.44324015713773285</v>
      </c>
      <c r="DI967" s="14">
        <f t="shared" si="1470"/>
        <v>-9985.1109011232893</v>
      </c>
      <c r="DJ967" s="14">
        <f t="shared" si="1471"/>
        <v>-646.22555020409789</v>
      </c>
      <c r="DK967" s="14">
        <f t="shared" si="1472"/>
        <v>-1428.6926815756353</v>
      </c>
      <c r="DL967" s="14">
        <f t="shared" si="1473"/>
        <v>-9601.0681741570079</v>
      </c>
      <c r="DM967">
        <f t="shared" si="1474"/>
        <v>-16478.946432344204</v>
      </c>
      <c r="DN967" s="34">
        <f t="shared" si="1475"/>
        <v>1007.3120199999998</v>
      </c>
      <c r="DO967" s="34">
        <f t="shared" si="1476"/>
        <v>65.192141659485387</v>
      </c>
      <c r="DP967" s="34">
        <f t="shared" si="1477"/>
        <v>144.12852549041511</v>
      </c>
      <c r="DQ967" s="9">
        <f t="shared" si="1478"/>
        <v>968.5692499999999</v>
      </c>
      <c r="DR967" s="59">
        <f t="shared" si="1479"/>
        <v>0.46096976342324214</v>
      </c>
      <c r="DS967" s="59">
        <f t="shared" si="1480"/>
        <v>2.9833463237962227E-2</v>
      </c>
      <c r="DT967" s="59">
        <f t="shared" si="1481"/>
        <v>6.5956616201062898E-2</v>
      </c>
      <c r="DU967" s="59">
        <f t="shared" si="1482"/>
        <v>0.44324015713773285</v>
      </c>
      <c r="DV967" s="14">
        <f t="shared" si="1483"/>
        <v>-7596.2960383819882</v>
      </c>
      <c r="DW967" s="14">
        <f t="shared" si="1484"/>
        <v>-491.62404258968962</v>
      </c>
      <c r="DX967" s="14">
        <f t="shared" si="1485"/>
        <v>-1086.8955452360012</v>
      </c>
      <c r="DY967" s="14">
        <f t="shared" si="1486"/>
        <v>-7304.130806136528</v>
      </c>
      <c r="DZ967" s="34" t="e">
        <f t="shared" si="1487"/>
        <v>#REF!</v>
      </c>
      <c r="EA967" s="34" t="e">
        <f t="shared" si="1488"/>
        <v>#REF!</v>
      </c>
      <c r="EB967" s="34" t="e">
        <f t="shared" si="1489"/>
        <v>#REF!</v>
      </c>
      <c r="EC967" s="34" t="e">
        <f t="shared" si="1490"/>
        <v>#REF!</v>
      </c>
      <c r="ED967" s="34" t="e">
        <f t="shared" si="1491"/>
        <v>#REF!</v>
      </c>
      <c r="EE967" s="59" t="e">
        <f t="shared" si="1492"/>
        <v>#REF!</v>
      </c>
      <c r="EF967" s="59" t="e">
        <f t="shared" si="1493"/>
        <v>#REF!</v>
      </c>
      <c r="EG967" s="59" t="e">
        <f t="shared" si="1494"/>
        <v>#REF!</v>
      </c>
      <c r="EH967" s="59" t="e">
        <f t="shared" si="1495"/>
        <v>#REF!</v>
      </c>
      <c r="EI967" s="14" t="e">
        <f t="shared" si="1496"/>
        <v>#REF!</v>
      </c>
      <c r="EJ967" s="14" t="e">
        <f t="shared" si="1497"/>
        <v>#REF!</v>
      </c>
      <c r="EK967" s="14" t="e">
        <f t="shared" si="1498"/>
        <v>#REF!</v>
      </c>
      <c r="EL967" s="14" t="e">
        <f t="shared" si="1499"/>
        <v>#REF!</v>
      </c>
      <c r="EM967" t="e">
        <f t="shared" si="1500"/>
        <v>#REF!</v>
      </c>
      <c r="EN967" s="34" t="e">
        <f t="shared" si="1501"/>
        <v>#REF!</v>
      </c>
      <c r="EO967" s="34" t="e">
        <f t="shared" si="1502"/>
        <v>#REF!</v>
      </c>
      <c r="EP967" s="34" t="e">
        <f t="shared" si="1503"/>
        <v>#REF!</v>
      </c>
      <c r="EQ967" s="34" t="e">
        <f t="shared" si="1504"/>
        <v>#REF!</v>
      </c>
      <c r="ER967" s="59" t="e">
        <f t="shared" si="1505"/>
        <v>#REF!</v>
      </c>
      <c r="ES967" s="59" t="e">
        <f t="shared" si="1506"/>
        <v>#REF!</v>
      </c>
      <c r="ET967" s="59" t="e">
        <f t="shared" si="1507"/>
        <v>#REF!</v>
      </c>
      <c r="EU967" s="59" t="e">
        <f t="shared" si="1508"/>
        <v>#REF!</v>
      </c>
      <c r="EV967" s="14" t="e">
        <f t="shared" si="1509"/>
        <v>#REF!</v>
      </c>
      <c r="EW967" s="14" t="e">
        <f t="shared" si="1510"/>
        <v>#REF!</v>
      </c>
      <c r="EX967" s="14" t="e">
        <f t="shared" si="1511"/>
        <v>#REF!</v>
      </c>
      <c r="EY967" s="14" t="e">
        <f t="shared" si="1512"/>
        <v>#REF!</v>
      </c>
    </row>
    <row r="968" spans="1:155" x14ac:dyDescent="0.2">
      <c r="A968" s="17">
        <v>30069555</v>
      </c>
      <c r="B968" t="s">
        <v>62</v>
      </c>
      <c r="C968" t="s">
        <v>1820</v>
      </c>
      <c r="D968" t="s">
        <v>1821</v>
      </c>
      <c r="E968" t="s">
        <v>1822</v>
      </c>
      <c r="F968" t="s">
        <v>41</v>
      </c>
      <c r="G968" t="s">
        <v>42</v>
      </c>
      <c r="H968" t="s">
        <v>1823</v>
      </c>
      <c r="I968" t="s">
        <v>68</v>
      </c>
      <c r="J968" s="19" t="s">
        <v>69</v>
      </c>
      <c r="K968" t="s">
        <v>70</v>
      </c>
      <c r="L968">
        <v>1953</v>
      </c>
      <c r="M968">
        <f t="shared" si="1422"/>
        <v>1953</v>
      </c>
      <c r="N968">
        <v>66</v>
      </c>
      <c r="O968" s="19">
        <f t="shared" si="1423"/>
        <v>66</v>
      </c>
      <c r="P968" t="s">
        <v>54</v>
      </c>
      <c r="Q968" s="19" t="str">
        <f t="shared" si="1424"/>
        <v>60-70</v>
      </c>
      <c r="R968" s="23">
        <v>395.9</v>
      </c>
      <c r="S968" s="15">
        <f t="shared" si="1425"/>
        <v>0.39589999999999997</v>
      </c>
      <c r="T968">
        <v>30138485</v>
      </c>
      <c r="U968" t="s">
        <v>45</v>
      </c>
      <c r="V968" t="s">
        <v>46</v>
      </c>
      <c r="W968" t="s">
        <v>47</v>
      </c>
      <c r="X968" t="s">
        <v>48</v>
      </c>
      <c r="Y968" t="s">
        <v>208</v>
      </c>
      <c r="Z968" t="s">
        <v>1824</v>
      </c>
      <c r="AA968" t="s">
        <v>1825</v>
      </c>
      <c r="AB968" t="s">
        <v>288</v>
      </c>
      <c r="AC968">
        <v>1953</v>
      </c>
      <c r="AD968">
        <v>66</v>
      </c>
      <c r="AE968" t="str">
        <f t="shared" si="1426"/>
        <v>&lt;70</v>
      </c>
      <c r="AF968">
        <v>-38.06814181</v>
      </c>
      <c r="AG968">
        <v>145.66563120000001</v>
      </c>
      <c r="AH968" t="s">
        <v>75</v>
      </c>
      <c r="AI968" t="s">
        <v>76</v>
      </c>
      <c r="AJ968" s="33" t="s">
        <v>82</v>
      </c>
      <c r="AL968">
        <v>1</v>
      </c>
      <c r="AM968" t="s">
        <v>86</v>
      </c>
      <c r="AN968">
        <v>220</v>
      </c>
      <c r="AO968" s="69">
        <v>1</v>
      </c>
      <c r="AP968">
        <v>2</v>
      </c>
      <c r="AQ968">
        <v>0</v>
      </c>
      <c r="AR968">
        <v>0</v>
      </c>
      <c r="AS968" s="82" t="str">
        <f t="shared" si="1427"/>
        <v>Gw-0-0</v>
      </c>
      <c r="AT968" s="14">
        <f t="shared" si="1428"/>
        <v>26000</v>
      </c>
      <c r="AU968" s="81">
        <f>VLOOKUP(C968,Bushfire_Vlookup!$F$2:$H$12575,3,FALSE)</f>
        <v>3625.2493030000001</v>
      </c>
      <c r="AV968" s="14">
        <f>VLOOKUP(AS968,Safety_collateral_Vlookup!$J$3:$L$20,2,FALSE)</f>
        <v>3720.1399252148244</v>
      </c>
      <c r="AW968" s="14">
        <f>VLOOKUP(AS968,Safety_collateral_Vlookup!$J$3:$L$20,3,FALSE)</f>
        <v>25000</v>
      </c>
      <c r="AX968" s="48">
        <f t="shared" si="1429"/>
        <v>62254.530306505214</v>
      </c>
      <c r="AY968" s="49">
        <f t="shared" si="1513"/>
        <v>30088.399999999998</v>
      </c>
      <c r="AZ968" s="14">
        <v>76000</v>
      </c>
      <c r="BA968" s="16">
        <f t="shared" si="1430"/>
        <v>2.0690541971824761</v>
      </c>
      <c r="BB968" t="e">
        <f>IF(BA968&lt;=#REF!,#REF!,IF(BA968&lt;=#REF!,#REF!,IF(BA968&lt;=#REF!,#REF!,IF(BA968&lt;=#REF!,#REF!,#REF!))))</f>
        <v>#REF!</v>
      </c>
      <c r="BC968" s="51">
        <v>3</v>
      </c>
      <c r="BD968" s="21">
        <v>70</v>
      </c>
      <c r="BE968" s="21">
        <v>6.4399999999999999E-2</v>
      </c>
      <c r="BF968" s="26">
        <f t="shared" si="1431"/>
        <v>1962.5517801605474</v>
      </c>
      <c r="BG968" s="21">
        <v>7</v>
      </c>
      <c r="BH968" s="21">
        <f t="shared" si="1432"/>
        <v>3.5</v>
      </c>
      <c r="BI968" s="28">
        <f t="shared" si="1433"/>
        <v>1.5624999999999999E-9</v>
      </c>
      <c r="BJ968" s="27">
        <f t="shared" si="1434"/>
        <v>1.5624999999999999E-9</v>
      </c>
      <c r="BK968" s="28">
        <f t="shared" si="1435"/>
        <v>2.395510043365789E-8</v>
      </c>
      <c r="BL968" s="35">
        <f t="shared" si="1436"/>
        <v>4.9564401096187611E-8</v>
      </c>
      <c r="BM968" s="21" t="str">
        <f t="shared" si="1437"/>
        <v>Cr1</v>
      </c>
      <c r="BN968" s="51">
        <v>1</v>
      </c>
      <c r="BO968" s="21">
        <v>0</v>
      </c>
      <c r="BP968" s="50" t="s">
        <v>5497</v>
      </c>
      <c r="BQ968" s="14">
        <v>26000</v>
      </c>
      <c r="BR968">
        <f>IFERROR(VLOOKUP(AO968,'Model Failure data- Lines'!$A$37:$E$41,3,FALSE),'Model Failure data- Lines'!$C$37)</f>
        <v>2.649E-2</v>
      </c>
      <c r="BS968" s="14">
        <f t="shared" si="1438"/>
        <v>1649.1225078193231</v>
      </c>
      <c r="BT968" s="34">
        <f t="shared" si="1421"/>
        <v>26837.361063339911</v>
      </c>
      <c r="BU968" s="34">
        <f t="shared" si="1439"/>
        <v>6.1448758092390837E-2</v>
      </c>
      <c r="BV968" s="54">
        <f t="shared" si="1440"/>
        <v>-25188.238555520587</v>
      </c>
      <c r="BW968">
        <f>IFERROR(VLOOKUP(AO968,'Model Failure data- Lines'!$A$37:$E$41,4,FALSE),'Model Failure data- Lines'!$D$37)</f>
        <v>2.989E-2</v>
      </c>
      <c r="BX968" s="14">
        <f t="shared" si="1441"/>
        <v>1860.7879108614409</v>
      </c>
      <c r="BY968" s="34">
        <f t="shared" si="1442"/>
        <v>23937.595513356417</v>
      </c>
      <c r="BZ968" s="71">
        <f t="shared" si="1443"/>
        <v>7.773495503435926E-2</v>
      </c>
      <c r="CA968" s="71">
        <f t="shared" si="1444"/>
        <v>-22076.807602494977</v>
      </c>
      <c r="CB968" s="56">
        <v>2</v>
      </c>
      <c r="CC968">
        <f>IFERROR(VLOOKUP(AO968,'Model Failure data- Lines'!$A$37:$E$41,5,FALSE),'Model Failure data- Lines'!$E$37)</f>
        <v>3.6309999999999995E-2</v>
      </c>
      <c r="CD968" s="14">
        <f t="shared" si="1445"/>
        <v>2260.4619954292039</v>
      </c>
      <c r="CE968" s="34">
        <f t="shared" si="1446"/>
        <v>19044.165823409061</v>
      </c>
      <c r="CF968" s="34">
        <f t="shared" si="1447"/>
        <v>0.11869577362378599</v>
      </c>
      <c r="CG968" s="54">
        <f t="shared" si="1448"/>
        <v>-16783.703827979858</v>
      </c>
      <c r="CH968" t="e">
        <f>IFERROR(VLOOKUP(AO968,'Model Failure data- Lines'!#REF!,3,FALSE),'Model Failure data- Lines'!#REF!)</f>
        <v>#REF!</v>
      </c>
      <c r="CI968" s="14" t="e">
        <f t="shared" si="1449"/>
        <v>#REF!</v>
      </c>
      <c r="CJ968" s="34">
        <f t="shared" si="1450"/>
        <v>25741.682497185182</v>
      </c>
      <c r="CK968" s="34" t="e">
        <f t="shared" si="1451"/>
        <v>#REF!</v>
      </c>
      <c r="CL968" s="54" t="e">
        <f t="shared" si="1452"/>
        <v>#REF!</v>
      </c>
      <c r="CM968" t="e">
        <f>IFERROR(VLOOKUP(AO968,'Model Failure data- Lines'!#REF!,4,FALSE),'Model Failure data- Lines'!#REF!)</f>
        <v>#REF!</v>
      </c>
      <c r="CN968" s="14" t="e">
        <f t="shared" si="1453"/>
        <v>#REF!</v>
      </c>
      <c r="CO968" s="34">
        <f t="shared" si="1454"/>
        <v>22022.913075666704</v>
      </c>
      <c r="CP968" s="34" t="e">
        <f t="shared" si="1455"/>
        <v>#REF!</v>
      </c>
      <c r="CQ968" s="54" t="e">
        <f t="shared" si="1456"/>
        <v>#REF!</v>
      </c>
      <c r="CR968" t="e">
        <f>IFERROR(VLOOKUP(AO968,'Model Failure data- Lines'!#REF!,5,FALSE),'Model Failure data- Lines'!#REF!)</f>
        <v>#REF!</v>
      </c>
      <c r="CS968" s="14" t="e">
        <f t="shared" si="1457"/>
        <v>#REF!</v>
      </c>
      <c r="CT968" s="34">
        <f t="shared" si="1458"/>
        <v>16119.458008347787</v>
      </c>
      <c r="CU968" s="34" t="e">
        <f t="shared" si="1459"/>
        <v>#REF!</v>
      </c>
      <c r="CV968" s="54" t="e">
        <f t="shared" si="1460"/>
        <v>#REF!</v>
      </c>
      <c r="CW968" t="s">
        <v>288</v>
      </c>
      <c r="CZ968">
        <f t="shared" si="1461"/>
        <v>-22076.807602494977</v>
      </c>
      <c r="DA968" s="34">
        <f t="shared" si="1462"/>
        <v>829.20838000000003</v>
      </c>
      <c r="DB968" s="34">
        <f t="shared" si="1463"/>
        <v>115.61873467833689</v>
      </c>
      <c r="DC968" s="34">
        <f t="shared" si="1464"/>
        <v>118.64504618310406</v>
      </c>
      <c r="DD968" s="9">
        <f t="shared" si="1465"/>
        <v>797.31574999999998</v>
      </c>
      <c r="DE968" s="59">
        <f t="shared" si="1466"/>
        <v>0.44562218786993457</v>
      </c>
      <c r="DF968" s="59">
        <f t="shared" si="1467"/>
        <v>6.2134289460646738E-2</v>
      </c>
      <c r="DG968" s="59">
        <f t="shared" si="1468"/>
        <v>6.376064971755864E-2</v>
      </c>
      <c r="DH968" s="59">
        <f t="shared" si="1469"/>
        <v>0.42848287295186011</v>
      </c>
      <c r="DI968" s="14">
        <f t="shared" si="1470"/>
        <v>-9837.9153050074146</v>
      </c>
      <c r="DJ968" s="14">
        <f t="shared" si="1471"/>
        <v>-1371.7267539404293</v>
      </c>
      <c r="DK968" s="14">
        <f t="shared" si="1472"/>
        <v>-1407.6315964246176</v>
      </c>
      <c r="DL968" s="14">
        <f t="shared" si="1473"/>
        <v>-9459.5339471225125</v>
      </c>
      <c r="DM968">
        <f t="shared" si="1474"/>
        <v>-16783.703827979858</v>
      </c>
      <c r="DN968" s="34">
        <f t="shared" si="1475"/>
        <v>1007.3120199999998</v>
      </c>
      <c r="DO968" s="34">
        <f t="shared" si="1476"/>
        <v>140.45219993878931</v>
      </c>
      <c r="DP968" s="34">
        <f t="shared" si="1477"/>
        <v>144.12852549041511</v>
      </c>
      <c r="DQ968" s="9">
        <f t="shared" si="1478"/>
        <v>968.5692499999999</v>
      </c>
      <c r="DR968" s="59">
        <f t="shared" si="1479"/>
        <v>0.44562218786993457</v>
      </c>
      <c r="DS968" s="59">
        <f t="shared" si="1480"/>
        <v>6.2134289460646752E-2</v>
      </c>
      <c r="DT968" s="59">
        <f t="shared" si="1481"/>
        <v>6.376064971755864E-2</v>
      </c>
      <c r="DU968" s="59">
        <f t="shared" si="1482"/>
        <v>0.42848287295186016</v>
      </c>
      <c r="DV968" s="14">
        <f t="shared" si="1483"/>
        <v>-7479.19082038538</v>
      </c>
      <c r="DW968" s="14">
        <f t="shared" si="1484"/>
        <v>-1042.8435118694654</v>
      </c>
      <c r="DX968" s="14">
        <f t="shared" si="1485"/>
        <v>-1070.1398607390718</v>
      </c>
      <c r="DY968" s="14">
        <f t="shared" si="1486"/>
        <v>-7191.5296349859427</v>
      </c>
      <c r="DZ968" s="34" t="e">
        <f t="shared" si="1487"/>
        <v>#REF!</v>
      </c>
      <c r="EA968" s="34" t="e">
        <f t="shared" si="1488"/>
        <v>#REF!</v>
      </c>
      <c r="EB968" s="34" t="e">
        <f t="shared" si="1489"/>
        <v>#REF!</v>
      </c>
      <c r="EC968" s="34" t="e">
        <f t="shared" si="1490"/>
        <v>#REF!</v>
      </c>
      <c r="ED968" s="34" t="e">
        <f t="shared" si="1491"/>
        <v>#REF!</v>
      </c>
      <c r="EE968" s="59" t="e">
        <f t="shared" si="1492"/>
        <v>#REF!</v>
      </c>
      <c r="EF968" s="59" t="e">
        <f t="shared" si="1493"/>
        <v>#REF!</v>
      </c>
      <c r="EG968" s="59" t="e">
        <f t="shared" si="1494"/>
        <v>#REF!</v>
      </c>
      <c r="EH968" s="59" t="e">
        <f t="shared" si="1495"/>
        <v>#REF!</v>
      </c>
      <c r="EI968" s="14" t="e">
        <f t="shared" si="1496"/>
        <v>#REF!</v>
      </c>
      <c r="EJ968" s="14" t="e">
        <f t="shared" si="1497"/>
        <v>#REF!</v>
      </c>
      <c r="EK968" s="14" t="e">
        <f t="shared" si="1498"/>
        <v>#REF!</v>
      </c>
      <c r="EL968" s="14" t="e">
        <f t="shared" si="1499"/>
        <v>#REF!</v>
      </c>
      <c r="EM968" t="e">
        <f t="shared" si="1500"/>
        <v>#REF!</v>
      </c>
      <c r="EN968" s="34" t="e">
        <f t="shared" si="1501"/>
        <v>#REF!</v>
      </c>
      <c r="EO968" s="34" t="e">
        <f t="shared" si="1502"/>
        <v>#REF!</v>
      </c>
      <c r="EP968" s="34" t="e">
        <f t="shared" si="1503"/>
        <v>#REF!</v>
      </c>
      <c r="EQ968" s="34" t="e">
        <f t="shared" si="1504"/>
        <v>#REF!</v>
      </c>
      <c r="ER968" s="59" t="e">
        <f t="shared" si="1505"/>
        <v>#REF!</v>
      </c>
      <c r="ES968" s="59" t="e">
        <f t="shared" si="1506"/>
        <v>#REF!</v>
      </c>
      <c r="ET968" s="59" t="e">
        <f t="shared" si="1507"/>
        <v>#REF!</v>
      </c>
      <c r="EU968" s="59" t="e">
        <f t="shared" si="1508"/>
        <v>#REF!</v>
      </c>
      <c r="EV968" s="14" t="e">
        <f t="shared" si="1509"/>
        <v>#REF!</v>
      </c>
      <c r="EW968" s="14" t="e">
        <f t="shared" si="1510"/>
        <v>#REF!</v>
      </c>
      <c r="EX968" s="14" t="e">
        <f t="shared" si="1511"/>
        <v>#REF!</v>
      </c>
      <c r="EY968" s="14" t="e">
        <f t="shared" si="1512"/>
        <v>#REF!</v>
      </c>
    </row>
    <row r="969" spans="1:155" x14ac:dyDescent="0.2">
      <c r="A969" s="17">
        <v>30292408</v>
      </c>
      <c r="B969" t="s">
        <v>62</v>
      </c>
      <c r="C969" t="s">
        <v>4412</v>
      </c>
      <c r="D969" t="s">
        <v>4413</v>
      </c>
      <c r="E969" t="s">
        <v>447</v>
      </c>
      <c r="F969" t="s">
        <v>41</v>
      </c>
      <c r="G969" t="s">
        <v>42</v>
      </c>
      <c r="H969" t="s">
        <v>4414</v>
      </c>
      <c r="I969" t="s">
        <v>68</v>
      </c>
      <c r="J969" s="19" t="s">
        <v>69</v>
      </c>
      <c r="K969" t="s">
        <v>70</v>
      </c>
      <c r="L969">
        <v>1953</v>
      </c>
      <c r="M969">
        <f t="shared" si="1422"/>
        <v>1953</v>
      </c>
      <c r="N969">
        <v>66</v>
      </c>
      <c r="O969" s="19">
        <f t="shared" si="1423"/>
        <v>66</v>
      </c>
      <c r="P969" t="s">
        <v>54</v>
      </c>
      <c r="Q969" s="19" t="str">
        <f t="shared" si="1424"/>
        <v>60-70</v>
      </c>
      <c r="R969" s="23">
        <v>349.3</v>
      </c>
      <c r="S969" s="15">
        <f t="shared" si="1425"/>
        <v>0.3493</v>
      </c>
      <c r="T969">
        <v>30393190</v>
      </c>
      <c r="U969" t="s">
        <v>45</v>
      </c>
      <c r="V969" t="s">
        <v>46</v>
      </c>
      <c r="W969" t="s">
        <v>47</v>
      </c>
      <c r="X969" t="s">
        <v>48</v>
      </c>
      <c r="Y969" t="s">
        <v>208</v>
      </c>
      <c r="Z969" t="s">
        <v>4415</v>
      </c>
      <c r="AA969" t="s">
        <v>4416</v>
      </c>
      <c r="AB969" t="s">
        <v>169</v>
      </c>
      <c r="AC969">
        <v>1953</v>
      </c>
      <c r="AD969">
        <v>66</v>
      </c>
      <c r="AE969" t="str">
        <f t="shared" si="1426"/>
        <v>&lt;70</v>
      </c>
      <c r="AF969">
        <v>-38.067692119999997</v>
      </c>
      <c r="AG969">
        <v>145.66114447000001</v>
      </c>
      <c r="AH969" t="s">
        <v>75</v>
      </c>
      <c r="AI969" t="s">
        <v>76</v>
      </c>
      <c r="AJ969" s="33" t="s">
        <v>82</v>
      </c>
      <c r="AL969">
        <v>1</v>
      </c>
      <c r="AM969" t="s">
        <v>86</v>
      </c>
      <c r="AN969">
        <v>220</v>
      </c>
      <c r="AO969" s="69">
        <v>1</v>
      </c>
      <c r="AP969">
        <v>2</v>
      </c>
      <c r="AQ969">
        <v>0</v>
      </c>
      <c r="AR969">
        <v>0</v>
      </c>
      <c r="AS969" s="82" t="str">
        <f t="shared" si="1427"/>
        <v>Gw-0-0</v>
      </c>
      <c r="AT969" s="14">
        <f t="shared" si="1428"/>
        <v>26000</v>
      </c>
      <c r="AU969" s="81">
        <f>VLOOKUP(C969,Bushfire_Vlookup!$F$2:$H$12575,3,FALSE)</f>
        <v>4273.2496709999996</v>
      </c>
      <c r="AV969" s="14">
        <f>VLOOKUP(AS969,Safety_collateral_Vlookup!$J$3:$L$20,2,FALSE)</f>
        <v>3720.1399252148244</v>
      </c>
      <c r="AW969" s="14">
        <f>VLOOKUP(AS969,Safety_collateral_Vlookup!$J$3:$L$20,3,FALSE)</f>
        <v>25000</v>
      </c>
      <c r="AX969" s="48">
        <f t="shared" si="1429"/>
        <v>62945.946699161213</v>
      </c>
      <c r="AY969" s="49">
        <f t="shared" si="1513"/>
        <v>26546.799999999999</v>
      </c>
      <c r="AZ969" s="14">
        <v>76000</v>
      </c>
      <c r="BA969" s="16">
        <f t="shared" si="1430"/>
        <v>2.3711312361249273</v>
      </c>
      <c r="BB969" t="e">
        <f>IF(BA969&lt;=#REF!,#REF!,IF(BA969&lt;=#REF!,#REF!,IF(BA969&lt;=#REF!,#REF!,IF(BA969&lt;=#REF!,#REF!,#REF!))))</f>
        <v>#REF!</v>
      </c>
      <c r="BC969" s="51">
        <v>3</v>
      </c>
      <c r="BD969" s="21">
        <v>70</v>
      </c>
      <c r="BE969" s="21">
        <v>6.4399999999999999E-2</v>
      </c>
      <c r="BF969" s="26">
        <f t="shared" si="1431"/>
        <v>1731.5466956556686</v>
      </c>
      <c r="BG969" s="21">
        <v>7</v>
      </c>
      <c r="BH969" s="21">
        <f t="shared" si="1432"/>
        <v>3.5</v>
      </c>
      <c r="BI969" s="28">
        <f t="shared" si="1433"/>
        <v>1.5624999999999999E-9</v>
      </c>
      <c r="BJ969" s="27">
        <f t="shared" si="1434"/>
        <v>1.5624999999999999E-9</v>
      </c>
      <c r="BK969" s="28">
        <f t="shared" si="1435"/>
        <v>2.3955100433657894E-8</v>
      </c>
      <c r="BL969" s="35">
        <f t="shared" si="1436"/>
        <v>5.6800686902756022E-8</v>
      </c>
      <c r="BM969" s="21" t="str">
        <f t="shared" si="1437"/>
        <v>Cr1</v>
      </c>
      <c r="BN969" s="51">
        <v>1</v>
      </c>
      <c r="BO969" s="21">
        <v>0</v>
      </c>
      <c r="BP969" s="50" t="s">
        <v>5497</v>
      </c>
      <c r="BQ969" s="14">
        <v>26000</v>
      </c>
      <c r="BR969">
        <f>IFERROR(VLOOKUP(AO969,'Model Failure data- Lines'!$A$37:$E$41,3,FALSE),'Model Failure data- Lines'!$C$37)</f>
        <v>2.649E-2</v>
      </c>
      <c r="BS969" s="14">
        <f t="shared" si="1438"/>
        <v>1667.4381280607806</v>
      </c>
      <c r="BT969" s="34">
        <f t="shared" si="1421"/>
        <v>23678.42945042847</v>
      </c>
      <c r="BU969" s="34">
        <f t="shared" si="1439"/>
        <v>7.0420132025716245E-2</v>
      </c>
      <c r="BV969" s="54">
        <f t="shared" si="1440"/>
        <v>-22010.991322367689</v>
      </c>
      <c r="BW969">
        <f>IFERROR(VLOOKUP(AO969,'Model Failure data- Lines'!$A$37:$E$41,4,FALSE),'Model Failure data- Lines'!$D$37)</f>
        <v>2.989E-2</v>
      </c>
      <c r="BX969" s="14">
        <f t="shared" si="1441"/>
        <v>1881.4543468379286</v>
      </c>
      <c r="BY969" s="34">
        <f t="shared" si="1442"/>
        <v>21119.985129617067</v>
      </c>
      <c r="BZ969" s="71">
        <f t="shared" si="1443"/>
        <v>8.9084075357587236E-2</v>
      </c>
      <c r="CA969" s="71">
        <f t="shared" si="1444"/>
        <v>-19238.53078277914</v>
      </c>
      <c r="CB969" s="56">
        <v>2</v>
      </c>
      <c r="CC969">
        <f>IFERROR(VLOOKUP(AO969,'Model Failure data- Lines'!$A$37:$E$41,5,FALSE),'Model Failure data- Lines'!$E$37)</f>
        <v>3.6309999999999995E-2</v>
      </c>
      <c r="CD969" s="14">
        <f t="shared" si="1445"/>
        <v>2285.5673246465435</v>
      </c>
      <c r="CE969" s="34">
        <f t="shared" si="1446"/>
        <v>16802.543880062603</v>
      </c>
      <c r="CF969" s="34">
        <f t="shared" si="1447"/>
        <v>0.13602507697411995</v>
      </c>
      <c r="CG969" s="54">
        <f t="shared" si="1448"/>
        <v>-14516.97655541606</v>
      </c>
      <c r="CH969" t="e">
        <f>IFERROR(VLOOKUP(AO969,'Model Failure data- Lines'!#REF!,3,FALSE),'Model Failure data- Lines'!#REF!)</f>
        <v>#REF!</v>
      </c>
      <c r="CI969" s="14" t="e">
        <f t="shared" si="1449"/>
        <v>#REF!</v>
      </c>
      <c r="CJ969" s="34">
        <f t="shared" si="1450"/>
        <v>22711.719364149496</v>
      </c>
      <c r="CK969" s="34" t="e">
        <f t="shared" si="1451"/>
        <v>#REF!</v>
      </c>
      <c r="CL969" s="54" t="e">
        <f t="shared" si="1452"/>
        <v>#REF!</v>
      </c>
      <c r="CM969" t="e">
        <f>IFERROR(VLOOKUP(AO969,'Model Failure data- Lines'!#REF!,4,FALSE),'Model Failure data- Lines'!#REF!)</f>
        <v>#REF!</v>
      </c>
      <c r="CN969" s="14" t="e">
        <f t="shared" si="1453"/>
        <v>#REF!</v>
      </c>
      <c r="CO969" s="34">
        <f t="shared" si="1454"/>
        <v>19430.673244077749</v>
      </c>
      <c r="CP969" s="34" t="e">
        <f t="shared" si="1455"/>
        <v>#REF!</v>
      </c>
      <c r="CQ969" s="54" t="e">
        <f t="shared" si="1456"/>
        <v>#REF!</v>
      </c>
      <c r="CR969" t="e">
        <f>IFERROR(VLOOKUP(AO969,'Model Failure data- Lines'!#REF!,5,FALSE),'Model Failure data- Lines'!#REF!)</f>
        <v>#REF!</v>
      </c>
      <c r="CS969" s="14" t="e">
        <f t="shared" si="1457"/>
        <v>#REF!</v>
      </c>
      <c r="CT969" s="34">
        <f t="shared" si="1458"/>
        <v>14222.093160686745</v>
      </c>
      <c r="CU969" s="34" t="e">
        <f t="shared" si="1459"/>
        <v>#REF!</v>
      </c>
      <c r="CV969" s="54" t="e">
        <f t="shared" si="1460"/>
        <v>#REF!</v>
      </c>
      <c r="CW969" t="s">
        <v>169</v>
      </c>
      <c r="CZ969">
        <f t="shared" si="1461"/>
        <v>-19238.53078277914</v>
      </c>
      <c r="DA969" s="34">
        <f t="shared" si="1462"/>
        <v>829.20838000000003</v>
      </c>
      <c r="DB969" s="34">
        <f t="shared" si="1463"/>
        <v>136.2851706548247</v>
      </c>
      <c r="DC969" s="34">
        <f t="shared" si="1464"/>
        <v>118.64504618310406</v>
      </c>
      <c r="DD969" s="9">
        <f t="shared" si="1465"/>
        <v>797.31574999999998</v>
      </c>
      <c r="DE969" s="59">
        <f t="shared" si="1466"/>
        <v>0.44072734552056042</v>
      </c>
      <c r="DF969" s="59">
        <f t="shared" si="1467"/>
        <v>7.2436076317170667E-2</v>
      </c>
      <c r="DG969" s="59">
        <f t="shared" si="1468"/>
        <v>6.3060284392499444E-2</v>
      </c>
      <c r="DH969" s="59">
        <f t="shared" si="1469"/>
        <v>0.42377629376976961</v>
      </c>
      <c r="DI969" s="14">
        <f t="shared" si="1470"/>
        <v>-8478.9466036098383</v>
      </c>
      <c r="DJ969" s="14">
        <f t="shared" si="1471"/>
        <v>-1393.5636840116267</v>
      </c>
      <c r="DK969" s="14">
        <f t="shared" si="1472"/>
        <v>-1213.1872224559072</v>
      </c>
      <c r="DL969" s="14">
        <f t="shared" si="1473"/>
        <v>-8152.8332727017678</v>
      </c>
      <c r="DM969">
        <f t="shared" si="1474"/>
        <v>-14516.97655541606</v>
      </c>
      <c r="DN969" s="34">
        <f t="shared" si="1475"/>
        <v>1007.3120199999998</v>
      </c>
      <c r="DO969" s="34">
        <f t="shared" si="1476"/>
        <v>165.55752915612862</v>
      </c>
      <c r="DP969" s="34">
        <f t="shared" si="1477"/>
        <v>144.12852549041511</v>
      </c>
      <c r="DQ969" s="9">
        <f t="shared" si="1478"/>
        <v>968.5692499999999</v>
      </c>
      <c r="DR969" s="59">
        <f t="shared" si="1479"/>
        <v>0.44072734552056031</v>
      </c>
      <c r="DS969" s="59">
        <f t="shared" si="1480"/>
        <v>7.2436076317170667E-2</v>
      </c>
      <c r="DT969" s="59">
        <f t="shared" si="1481"/>
        <v>6.306028439249943E-2</v>
      </c>
      <c r="DU969" s="59">
        <f t="shared" si="1482"/>
        <v>0.42377629376976955</v>
      </c>
      <c r="DV969" s="14">
        <f t="shared" si="1483"/>
        <v>-6398.0285422527277</v>
      </c>
      <c r="DW969" s="14">
        <f t="shared" si="1484"/>
        <v>-1051.5528216626951</v>
      </c>
      <c r="DX969" s="14">
        <f t="shared" si="1485"/>
        <v>-915.44467010378344</v>
      </c>
      <c r="DY969" s="14">
        <f t="shared" si="1486"/>
        <v>-6151.9505213968532</v>
      </c>
      <c r="DZ969" s="34" t="e">
        <f t="shared" si="1487"/>
        <v>#REF!</v>
      </c>
      <c r="EA969" s="34" t="e">
        <f t="shared" si="1488"/>
        <v>#REF!</v>
      </c>
      <c r="EB969" s="34" t="e">
        <f t="shared" si="1489"/>
        <v>#REF!</v>
      </c>
      <c r="EC969" s="34" t="e">
        <f t="shared" si="1490"/>
        <v>#REF!</v>
      </c>
      <c r="ED969" s="34" t="e">
        <f t="shared" si="1491"/>
        <v>#REF!</v>
      </c>
      <c r="EE969" s="59" t="e">
        <f t="shared" si="1492"/>
        <v>#REF!</v>
      </c>
      <c r="EF969" s="59" t="e">
        <f t="shared" si="1493"/>
        <v>#REF!</v>
      </c>
      <c r="EG969" s="59" t="e">
        <f t="shared" si="1494"/>
        <v>#REF!</v>
      </c>
      <c r="EH969" s="59" t="e">
        <f t="shared" si="1495"/>
        <v>#REF!</v>
      </c>
      <c r="EI969" s="14" t="e">
        <f t="shared" si="1496"/>
        <v>#REF!</v>
      </c>
      <c r="EJ969" s="14" t="e">
        <f t="shared" si="1497"/>
        <v>#REF!</v>
      </c>
      <c r="EK969" s="14" t="e">
        <f t="shared" si="1498"/>
        <v>#REF!</v>
      </c>
      <c r="EL969" s="14" t="e">
        <f t="shared" si="1499"/>
        <v>#REF!</v>
      </c>
      <c r="EM969" t="e">
        <f t="shared" si="1500"/>
        <v>#REF!</v>
      </c>
      <c r="EN969" s="34" t="e">
        <f t="shared" si="1501"/>
        <v>#REF!</v>
      </c>
      <c r="EO969" s="34" t="e">
        <f t="shared" si="1502"/>
        <v>#REF!</v>
      </c>
      <c r="EP969" s="34" t="e">
        <f t="shared" si="1503"/>
        <v>#REF!</v>
      </c>
      <c r="EQ969" s="34" t="e">
        <f t="shared" si="1504"/>
        <v>#REF!</v>
      </c>
      <c r="ER969" s="59" t="e">
        <f t="shared" si="1505"/>
        <v>#REF!</v>
      </c>
      <c r="ES969" s="59" t="e">
        <f t="shared" si="1506"/>
        <v>#REF!</v>
      </c>
      <c r="ET969" s="59" t="e">
        <f t="shared" si="1507"/>
        <v>#REF!</v>
      </c>
      <c r="EU969" s="59" t="e">
        <f t="shared" si="1508"/>
        <v>#REF!</v>
      </c>
      <c r="EV969" s="14" t="e">
        <f t="shared" si="1509"/>
        <v>#REF!</v>
      </c>
      <c r="EW969" s="14" t="e">
        <f t="shared" si="1510"/>
        <v>#REF!</v>
      </c>
      <c r="EX969" s="14" t="e">
        <f t="shared" si="1511"/>
        <v>#REF!</v>
      </c>
      <c r="EY969" s="14" t="e">
        <f t="shared" si="1512"/>
        <v>#REF!</v>
      </c>
    </row>
    <row r="970" spans="1:155" x14ac:dyDescent="0.2">
      <c r="A970" s="17">
        <v>30118979</v>
      </c>
      <c r="B970" t="s">
        <v>62</v>
      </c>
      <c r="C970" t="s">
        <v>2476</v>
      </c>
      <c r="D970" t="s">
        <v>2477</v>
      </c>
      <c r="E970" t="s">
        <v>2478</v>
      </c>
      <c r="F970" t="s">
        <v>41</v>
      </c>
      <c r="G970" t="s">
        <v>42</v>
      </c>
      <c r="H970" t="s">
        <v>2479</v>
      </c>
      <c r="I970" t="s">
        <v>68</v>
      </c>
      <c r="J970" s="19" t="s">
        <v>69</v>
      </c>
      <c r="K970" t="s">
        <v>70</v>
      </c>
      <c r="L970">
        <v>1953</v>
      </c>
      <c r="M970">
        <f t="shared" si="1422"/>
        <v>1953</v>
      </c>
      <c r="N970">
        <v>66</v>
      </c>
      <c r="O970" s="19">
        <f t="shared" si="1423"/>
        <v>66</v>
      </c>
      <c r="P970" t="s">
        <v>54</v>
      </c>
      <c r="Q970" s="19" t="str">
        <f t="shared" si="1424"/>
        <v>60-70</v>
      </c>
      <c r="R970" s="23">
        <v>324.60000000000002</v>
      </c>
      <c r="S970" s="15">
        <f t="shared" si="1425"/>
        <v>0.3246</v>
      </c>
      <c r="T970">
        <v>30136709</v>
      </c>
      <c r="U970" t="s">
        <v>45</v>
      </c>
      <c r="V970" t="s">
        <v>46</v>
      </c>
      <c r="W970" t="s">
        <v>47</v>
      </c>
      <c r="X970" t="s">
        <v>48</v>
      </c>
      <c r="Y970" t="s">
        <v>208</v>
      </c>
      <c r="Z970" t="s">
        <v>2480</v>
      </c>
      <c r="AA970" t="s">
        <v>2481</v>
      </c>
      <c r="AB970" t="s">
        <v>498</v>
      </c>
      <c r="AC970">
        <v>1953</v>
      </c>
      <c r="AD970">
        <v>66</v>
      </c>
      <c r="AE970" t="str">
        <f t="shared" si="1426"/>
        <v>&lt;70</v>
      </c>
      <c r="AF970">
        <v>-38.067302660000003</v>
      </c>
      <c r="AG970">
        <v>145.65716627</v>
      </c>
      <c r="AH970" t="s">
        <v>75</v>
      </c>
      <c r="AI970" t="s">
        <v>76</v>
      </c>
      <c r="AJ970" s="33" t="s">
        <v>82</v>
      </c>
      <c r="AL970">
        <v>1</v>
      </c>
      <c r="AM970" t="s">
        <v>86</v>
      </c>
      <c r="AN970">
        <v>220</v>
      </c>
      <c r="AO970" s="69">
        <v>1</v>
      </c>
      <c r="AP970">
        <v>2</v>
      </c>
      <c r="AQ970">
        <v>0</v>
      </c>
      <c r="AR970">
        <v>0</v>
      </c>
      <c r="AS970" s="82" t="str">
        <f t="shared" si="1427"/>
        <v>Gw-0-0</v>
      </c>
      <c r="AT970" s="14">
        <f t="shared" si="1428"/>
        <v>26000</v>
      </c>
      <c r="AU970" s="81">
        <f>VLOOKUP(C970,Bushfire_Vlookup!$F$2:$H$12575,3,FALSE)</f>
        <v>4909.4532490000001</v>
      </c>
      <c r="AV970" s="14">
        <f>VLOOKUP(AS970,Safety_collateral_Vlookup!$J$3:$L$20,2,FALSE)</f>
        <v>3720.1399252148244</v>
      </c>
      <c r="AW970" s="14">
        <f>VLOOKUP(AS970,Safety_collateral_Vlookup!$J$3:$L$20,3,FALSE)</f>
        <v>25000</v>
      </c>
      <c r="AX970" s="48">
        <f t="shared" si="1429"/>
        <v>63624.775916887214</v>
      </c>
      <c r="AY970" s="49">
        <f t="shared" si="1513"/>
        <v>24669.599999999999</v>
      </c>
      <c r="AZ970" s="14">
        <v>76000</v>
      </c>
      <c r="BA970" s="16">
        <f t="shared" si="1430"/>
        <v>2.5790761064989791</v>
      </c>
      <c r="BB970" t="e">
        <f>IF(BA970&lt;=#REF!,#REF!,IF(BA970&lt;=#REF!,#REF!,IF(BA970&lt;=#REF!,#REF!,IF(BA970&lt;=#REF!,#REF!,#REF!))))</f>
        <v>#REF!</v>
      </c>
      <c r="BC970" s="51">
        <v>3</v>
      </c>
      <c r="BD970" s="21">
        <v>70</v>
      </c>
      <c r="BE970" s="21">
        <v>6.4399999999999999E-2</v>
      </c>
      <c r="BF970" s="26">
        <f t="shared" si="1431"/>
        <v>1609.1040864867737</v>
      </c>
      <c r="BG970" s="21">
        <v>7</v>
      </c>
      <c r="BH970" s="21">
        <f t="shared" si="1432"/>
        <v>3.5</v>
      </c>
      <c r="BI970" s="28">
        <f t="shared" si="1433"/>
        <v>1.5624999999999999E-9</v>
      </c>
      <c r="BJ970" s="27">
        <f t="shared" si="1434"/>
        <v>1.5624999999999999E-9</v>
      </c>
      <c r="BK970" s="28">
        <f t="shared" si="1435"/>
        <v>2.395510043365789E-8</v>
      </c>
      <c r="BL970" s="35">
        <f t="shared" si="1436"/>
        <v>6.1782027157230407E-8</v>
      </c>
      <c r="BM970" s="21" t="str">
        <f t="shared" si="1437"/>
        <v>Cr1</v>
      </c>
      <c r="BN970" s="51">
        <v>1</v>
      </c>
      <c r="BO970" s="21">
        <v>0</v>
      </c>
      <c r="BP970" s="50" t="s">
        <v>5497</v>
      </c>
      <c r="BQ970" s="14">
        <v>26000</v>
      </c>
      <c r="BR970">
        <f>IFERROR(VLOOKUP(AO970,'Model Failure data- Lines'!$A$37:$E$41,3,FALSE),'Model Failure data- Lines'!$C$37)</f>
        <v>2.649E-2</v>
      </c>
      <c r="BS970" s="14">
        <f t="shared" si="1438"/>
        <v>1685.4203140383422</v>
      </c>
      <c r="BT970" s="34">
        <f t="shared" si="1421"/>
        <v>22004.060119121332</v>
      </c>
      <c r="BU970" s="34">
        <f t="shared" si="1439"/>
        <v>7.6595878438530857E-2</v>
      </c>
      <c r="BV970" s="54">
        <f t="shared" si="1440"/>
        <v>-20318.639805082988</v>
      </c>
      <c r="BW970">
        <f>IFERROR(VLOOKUP(AO970,'Model Failure data- Lines'!$A$37:$E$41,4,FALSE),'Model Failure data- Lines'!$D$37)</f>
        <v>2.989E-2</v>
      </c>
      <c r="BX970" s="14">
        <f t="shared" si="1441"/>
        <v>1901.7445521557588</v>
      </c>
      <c r="BY970" s="34">
        <f t="shared" si="1442"/>
        <v>19626.530698750928</v>
      </c>
      <c r="BZ970" s="71">
        <f t="shared" si="1443"/>
        <v>9.6896623317986083E-2</v>
      </c>
      <c r="CA970" s="71">
        <f t="shared" si="1444"/>
        <v>-17724.786146595168</v>
      </c>
      <c r="CB970" s="56">
        <v>2</v>
      </c>
      <c r="CC970">
        <f>IFERROR(VLOOKUP(AO970,'Model Failure data- Lines'!$A$37:$E$41,5,FALSE),'Model Failure data- Lines'!$E$37)</f>
        <v>3.6309999999999995E-2</v>
      </c>
      <c r="CD970" s="14">
        <f t="shared" si="1445"/>
        <v>2310.2156135421747</v>
      </c>
      <c r="CE970" s="34">
        <f t="shared" si="1446"/>
        <v>15614.388043138622</v>
      </c>
      <c r="CF970" s="34">
        <f t="shared" si="1447"/>
        <v>0.14795428467382971</v>
      </c>
      <c r="CG970" s="54">
        <f t="shared" si="1448"/>
        <v>-13304.172429596449</v>
      </c>
      <c r="CH970" t="e">
        <f>IFERROR(VLOOKUP(AO970,'Model Failure data- Lines'!#REF!,3,FALSE),'Model Failure data- Lines'!#REF!)</f>
        <v>#REF!</v>
      </c>
      <c r="CI970" s="14" t="e">
        <f t="shared" si="1449"/>
        <v>#REF!</v>
      </c>
      <c r="CJ970" s="34">
        <f t="shared" si="1450"/>
        <v>21105.708862304396</v>
      </c>
      <c r="CK970" s="34" t="e">
        <f t="shared" si="1451"/>
        <v>#REF!</v>
      </c>
      <c r="CL970" s="54" t="e">
        <f t="shared" si="1452"/>
        <v>#REF!</v>
      </c>
      <c r="CM970" t="e">
        <f>IFERROR(VLOOKUP(AO970,'Model Failure data- Lines'!#REF!,4,FALSE),'Model Failure data- Lines'!#REF!)</f>
        <v>#REF!</v>
      </c>
      <c r="CN970" s="14" t="e">
        <f t="shared" si="1453"/>
        <v>#REF!</v>
      </c>
      <c r="CO970" s="34">
        <f t="shared" si="1454"/>
        <v>18056.674878407204</v>
      </c>
      <c r="CP970" s="34" t="e">
        <f t="shared" si="1455"/>
        <v>#REF!</v>
      </c>
      <c r="CQ970" s="54" t="e">
        <f t="shared" si="1456"/>
        <v>#REF!</v>
      </c>
      <c r="CR970" t="e">
        <f>IFERROR(VLOOKUP(AO970,'Model Failure data- Lines'!#REF!,5,FALSE),'Model Failure data- Lines'!#REF!)</f>
        <v>#REF!</v>
      </c>
      <c r="CS970" s="14" t="e">
        <f t="shared" si="1457"/>
        <v>#REF!</v>
      </c>
      <c r="CT970" s="34">
        <f t="shared" si="1458"/>
        <v>13216.408359458681</v>
      </c>
      <c r="CU970" s="34" t="e">
        <f t="shared" si="1459"/>
        <v>#REF!</v>
      </c>
      <c r="CV970" s="54" t="e">
        <f t="shared" si="1460"/>
        <v>#REF!</v>
      </c>
      <c r="CW970" t="s">
        <v>498</v>
      </c>
      <c r="CZ970">
        <f t="shared" si="1461"/>
        <v>-17724.786146595168</v>
      </c>
      <c r="DA970" s="34">
        <f t="shared" si="1462"/>
        <v>829.20838000000003</v>
      </c>
      <c r="DB970" s="34">
        <f t="shared" si="1463"/>
        <v>156.57537597265485</v>
      </c>
      <c r="DC970" s="34">
        <f t="shared" si="1464"/>
        <v>118.64504618310406</v>
      </c>
      <c r="DD970" s="9">
        <f t="shared" si="1465"/>
        <v>797.31574999999998</v>
      </c>
      <c r="DE970" s="59">
        <f t="shared" si="1466"/>
        <v>0.43602511129059635</v>
      </c>
      <c r="DF970" s="59">
        <f t="shared" si="1467"/>
        <v>8.2332496125815557E-2</v>
      </c>
      <c r="DG970" s="59">
        <f t="shared" si="1468"/>
        <v>6.238747788109171E-2</v>
      </c>
      <c r="DH970" s="59">
        <f t="shared" si="1469"/>
        <v>0.41925491470249643</v>
      </c>
      <c r="DI970" s="14">
        <f t="shared" si="1470"/>
        <v>-7728.451852171178</v>
      </c>
      <c r="DJ970" s="14">
        <f t="shared" si="1471"/>
        <v>-1459.3258867454558</v>
      </c>
      <c r="DK970" s="14">
        <f t="shared" si="1472"/>
        <v>-1105.8047036677867</v>
      </c>
      <c r="DL970" s="14">
        <f t="shared" si="1473"/>
        <v>-7431.203704010748</v>
      </c>
      <c r="DM970">
        <f t="shared" si="1474"/>
        <v>-13304.172429596449</v>
      </c>
      <c r="DN970" s="34">
        <f t="shared" si="1475"/>
        <v>1007.3120199999998</v>
      </c>
      <c r="DO970" s="34">
        <f t="shared" si="1476"/>
        <v>190.20581805175971</v>
      </c>
      <c r="DP970" s="34">
        <f t="shared" si="1477"/>
        <v>144.12852549041511</v>
      </c>
      <c r="DQ970" s="9">
        <f t="shared" si="1478"/>
        <v>968.5692499999999</v>
      </c>
      <c r="DR970" s="59">
        <f t="shared" si="1479"/>
        <v>0.43602511129059629</v>
      </c>
      <c r="DS970" s="59">
        <f t="shared" si="1480"/>
        <v>8.2332496125815557E-2</v>
      </c>
      <c r="DT970" s="59">
        <f t="shared" si="1481"/>
        <v>6.2387477881091703E-2</v>
      </c>
      <c r="DU970" s="59">
        <f t="shared" si="1482"/>
        <v>0.41925491470249643</v>
      </c>
      <c r="DV970" s="14">
        <f t="shared" si="1483"/>
        <v>-5800.9532642440745</v>
      </c>
      <c r="DW970" s="14">
        <f t="shared" si="1484"/>
        <v>-1095.3657250169317</v>
      </c>
      <c r="DX970" s="14">
        <f t="shared" si="1485"/>
        <v>-830.01376317767847</v>
      </c>
      <c r="DY970" s="14">
        <f t="shared" si="1486"/>
        <v>-5577.8396771577636</v>
      </c>
      <c r="DZ970" s="34" t="e">
        <f t="shared" si="1487"/>
        <v>#REF!</v>
      </c>
      <c r="EA970" s="34" t="e">
        <f t="shared" si="1488"/>
        <v>#REF!</v>
      </c>
      <c r="EB970" s="34" t="e">
        <f t="shared" si="1489"/>
        <v>#REF!</v>
      </c>
      <c r="EC970" s="34" t="e">
        <f t="shared" si="1490"/>
        <v>#REF!</v>
      </c>
      <c r="ED970" s="34" t="e">
        <f t="shared" si="1491"/>
        <v>#REF!</v>
      </c>
      <c r="EE970" s="59" t="e">
        <f t="shared" si="1492"/>
        <v>#REF!</v>
      </c>
      <c r="EF970" s="59" t="e">
        <f t="shared" si="1493"/>
        <v>#REF!</v>
      </c>
      <c r="EG970" s="59" t="e">
        <f t="shared" si="1494"/>
        <v>#REF!</v>
      </c>
      <c r="EH970" s="59" t="e">
        <f t="shared" si="1495"/>
        <v>#REF!</v>
      </c>
      <c r="EI970" s="14" t="e">
        <f t="shared" si="1496"/>
        <v>#REF!</v>
      </c>
      <c r="EJ970" s="14" t="e">
        <f t="shared" si="1497"/>
        <v>#REF!</v>
      </c>
      <c r="EK970" s="14" t="e">
        <f t="shared" si="1498"/>
        <v>#REF!</v>
      </c>
      <c r="EL970" s="14" t="e">
        <f t="shared" si="1499"/>
        <v>#REF!</v>
      </c>
      <c r="EM970" t="e">
        <f t="shared" si="1500"/>
        <v>#REF!</v>
      </c>
      <c r="EN970" s="34" t="e">
        <f t="shared" si="1501"/>
        <v>#REF!</v>
      </c>
      <c r="EO970" s="34" t="e">
        <f t="shared" si="1502"/>
        <v>#REF!</v>
      </c>
      <c r="EP970" s="34" t="e">
        <f t="shared" si="1503"/>
        <v>#REF!</v>
      </c>
      <c r="EQ970" s="34" t="e">
        <f t="shared" si="1504"/>
        <v>#REF!</v>
      </c>
      <c r="ER970" s="59" t="e">
        <f t="shared" si="1505"/>
        <v>#REF!</v>
      </c>
      <c r="ES970" s="59" t="e">
        <f t="shared" si="1506"/>
        <v>#REF!</v>
      </c>
      <c r="ET970" s="59" t="e">
        <f t="shared" si="1507"/>
        <v>#REF!</v>
      </c>
      <c r="EU970" s="59" t="e">
        <f t="shared" si="1508"/>
        <v>#REF!</v>
      </c>
      <c r="EV970" s="14" t="e">
        <f t="shared" si="1509"/>
        <v>#REF!</v>
      </c>
      <c r="EW970" s="14" t="e">
        <f t="shared" si="1510"/>
        <v>#REF!</v>
      </c>
      <c r="EX970" s="14" t="e">
        <f t="shared" si="1511"/>
        <v>#REF!</v>
      </c>
      <c r="EY970" s="14" t="e">
        <f t="shared" si="1512"/>
        <v>#REF!</v>
      </c>
    </row>
    <row r="971" spans="1:155" x14ac:dyDescent="0.2">
      <c r="A971" s="17">
        <v>30013820</v>
      </c>
      <c r="B971" t="s">
        <v>62</v>
      </c>
      <c r="C971" t="s">
        <v>685</v>
      </c>
      <c r="D971" t="s">
        <v>686</v>
      </c>
      <c r="E971" t="s">
        <v>687</v>
      </c>
      <c r="F971" t="s">
        <v>41</v>
      </c>
      <c r="G971" t="s">
        <v>42</v>
      </c>
      <c r="H971" t="s">
        <v>688</v>
      </c>
      <c r="I971" t="s">
        <v>68</v>
      </c>
      <c r="J971" s="19" t="s">
        <v>69</v>
      </c>
      <c r="K971" t="s">
        <v>70</v>
      </c>
      <c r="L971">
        <v>1953</v>
      </c>
      <c r="M971">
        <f t="shared" si="1422"/>
        <v>1953</v>
      </c>
      <c r="N971">
        <v>66</v>
      </c>
      <c r="O971" s="19">
        <f t="shared" si="1423"/>
        <v>66</v>
      </c>
      <c r="P971" t="s">
        <v>54</v>
      </c>
      <c r="Q971" s="19" t="str">
        <f t="shared" si="1424"/>
        <v>60-70</v>
      </c>
      <c r="R971" s="23">
        <v>352</v>
      </c>
      <c r="S971" s="15">
        <f t="shared" si="1425"/>
        <v>0.35199999999999998</v>
      </c>
      <c r="T971">
        <v>30338146</v>
      </c>
      <c r="U971" t="s">
        <v>45</v>
      </c>
      <c r="V971" t="s">
        <v>46</v>
      </c>
      <c r="W971" t="s">
        <v>47</v>
      </c>
      <c r="X971" t="s">
        <v>48</v>
      </c>
      <c r="Y971" t="s">
        <v>208</v>
      </c>
      <c r="Z971" t="s">
        <v>689</v>
      </c>
      <c r="AA971" t="s">
        <v>690</v>
      </c>
      <c r="AB971" t="s">
        <v>166</v>
      </c>
      <c r="AC971">
        <v>1953</v>
      </c>
      <c r="AD971">
        <v>66</v>
      </c>
      <c r="AE971" t="str">
        <f t="shared" si="1426"/>
        <v>&lt;70</v>
      </c>
      <c r="AF971">
        <v>-38.062517020000001</v>
      </c>
      <c r="AG971">
        <v>145.60996324999999</v>
      </c>
      <c r="AH971" t="s">
        <v>75</v>
      </c>
      <c r="AI971" t="s">
        <v>76</v>
      </c>
      <c r="AJ971" s="33" t="s">
        <v>82</v>
      </c>
      <c r="AL971">
        <v>1</v>
      </c>
      <c r="AM971" t="s">
        <v>86</v>
      </c>
      <c r="AN971">
        <v>220</v>
      </c>
      <c r="AO971" s="69">
        <v>1</v>
      </c>
      <c r="AP971">
        <v>2</v>
      </c>
      <c r="AQ971">
        <v>0</v>
      </c>
      <c r="AR971">
        <v>0</v>
      </c>
      <c r="AS971" s="82" t="str">
        <f t="shared" si="1427"/>
        <v>Gw-0-0</v>
      </c>
      <c r="AT971" s="14">
        <f t="shared" si="1428"/>
        <v>26000</v>
      </c>
      <c r="AU971" s="81">
        <f>VLOOKUP(C971,Bushfire_Vlookup!$F$2:$H$12575,3,FALSE)</f>
        <v>1341.911525</v>
      </c>
      <c r="AV971" s="14">
        <f>VLOOKUP(AS971,Safety_collateral_Vlookup!$J$3:$L$20,2,FALSE)</f>
        <v>3720.1399252148244</v>
      </c>
      <c r="AW971" s="14">
        <f>VLOOKUP(AS971,Safety_collateral_Vlookup!$J$3:$L$20,3,FALSE)</f>
        <v>25000</v>
      </c>
      <c r="AX971" s="48">
        <f t="shared" si="1429"/>
        <v>59818.20889737922</v>
      </c>
      <c r="AY971" s="49">
        <f t="shared" si="1513"/>
        <v>26752</v>
      </c>
      <c r="AZ971" s="14">
        <v>76000</v>
      </c>
      <c r="BA971" s="16">
        <f t="shared" si="1430"/>
        <v>2.2360275455061012</v>
      </c>
      <c r="BB971" t="e">
        <f>IF(BA971&lt;=#REF!,#REF!,IF(BA971&lt;=#REF!,#REF!,IF(BA971&lt;=#REF!,#REF!,IF(BA971&lt;=#REF!,#REF!,#REF!))))</f>
        <v>#REF!</v>
      </c>
      <c r="BC971" s="51">
        <v>3</v>
      </c>
      <c r="BD971" s="21">
        <v>70</v>
      </c>
      <c r="BE971" s="21">
        <v>6.4399999999999999E-2</v>
      </c>
      <c r="BF971" s="26">
        <f t="shared" si="1431"/>
        <v>1744.931110423119</v>
      </c>
      <c r="BG971" s="21">
        <v>7</v>
      </c>
      <c r="BH971" s="21">
        <f t="shared" si="1432"/>
        <v>3.5</v>
      </c>
      <c r="BI971" s="28">
        <f t="shared" si="1433"/>
        <v>1.5624999999999999E-9</v>
      </c>
      <c r="BJ971" s="27">
        <f t="shared" si="1434"/>
        <v>1.5624999999999999E-9</v>
      </c>
      <c r="BK971" s="28">
        <f t="shared" si="1435"/>
        <v>2.395510043365789E-8</v>
      </c>
      <c r="BL971" s="35">
        <f t="shared" si="1436"/>
        <v>5.3564264425024193E-8</v>
      </c>
      <c r="BM971" s="21" t="str">
        <f t="shared" si="1437"/>
        <v>Cr1</v>
      </c>
      <c r="BN971" s="51">
        <v>1</v>
      </c>
      <c r="BO971" s="21">
        <v>0</v>
      </c>
      <c r="BP971" s="50" t="s">
        <v>5497</v>
      </c>
      <c r="BQ971" s="14">
        <v>26000</v>
      </c>
      <c r="BR971">
        <f>IFERROR(VLOOKUP(AO971,'Model Failure data- Lines'!$A$37:$E$41,3,FALSE),'Model Failure data- Lines'!$C$37)</f>
        <v>2.649E-2</v>
      </c>
      <c r="BS971" s="14">
        <f t="shared" si="1438"/>
        <v>1584.5843536915754</v>
      </c>
      <c r="BT971" s="34">
        <f t="shared" si="1421"/>
        <v>23861.457676927632</v>
      </c>
      <c r="BU971" s="34">
        <f t="shared" si="1439"/>
        <v>6.6407692905691929E-2</v>
      </c>
      <c r="BV971" s="54">
        <f t="shared" si="1440"/>
        <v>-22276.873323236057</v>
      </c>
      <c r="BW971">
        <f>IFERROR(VLOOKUP(AO971,'Model Failure data- Lines'!$A$37:$E$41,4,FALSE),'Model Failure data- Lines'!$D$37)</f>
        <v>2.989E-2</v>
      </c>
      <c r="BX971" s="14">
        <f t="shared" si="1441"/>
        <v>1787.9662639426649</v>
      </c>
      <c r="BY971" s="34">
        <f t="shared" si="1442"/>
        <v>21283.237233395957</v>
      </c>
      <c r="BZ971" s="71">
        <f t="shared" si="1443"/>
        <v>8.4008191250959277E-2</v>
      </c>
      <c r="CA971" s="71">
        <f t="shared" si="1444"/>
        <v>-19495.270969453293</v>
      </c>
      <c r="CB971" s="56">
        <v>2</v>
      </c>
      <c r="CC971">
        <f>IFERROR(VLOOKUP(AO971,'Model Failure data- Lines'!$A$37:$E$41,5,FALSE),'Model Failure data- Lines'!$E$37)</f>
        <v>3.6309999999999995E-2</v>
      </c>
      <c r="CD971" s="14">
        <f t="shared" si="1445"/>
        <v>2171.999165063839</v>
      </c>
      <c r="CE971" s="34">
        <f t="shared" si="1446"/>
        <v>16932.423263046199</v>
      </c>
      <c r="CF971" s="34">
        <f t="shared" si="1447"/>
        <v>0.12827456125574604</v>
      </c>
      <c r="CG971" s="54">
        <f t="shared" si="1448"/>
        <v>-14760.424097982361</v>
      </c>
      <c r="CH971" t="e">
        <f>IFERROR(VLOOKUP(AO971,'Model Failure data- Lines'!#REF!,3,FALSE),'Model Failure data- Lines'!#REF!)</f>
        <v>#REF!</v>
      </c>
      <c r="CI971" s="14" t="e">
        <f t="shared" si="1449"/>
        <v>#REF!</v>
      </c>
      <c r="CJ971" s="34">
        <f t="shared" si="1450"/>
        <v>22887.275167994911</v>
      </c>
      <c r="CK971" s="34" t="e">
        <f t="shared" si="1451"/>
        <v>#REF!</v>
      </c>
      <c r="CL971" s="54" t="e">
        <f t="shared" si="1452"/>
        <v>#REF!</v>
      </c>
      <c r="CM971" t="e">
        <f>IFERROR(VLOOKUP(AO971,'Model Failure data- Lines'!#REF!,4,FALSE),'Model Failure data- Lines'!#REF!)</f>
        <v>#REF!</v>
      </c>
      <c r="CN971" s="14" t="e">
        <f t="shared" si="1453"/>
        <v>#REF!</v>
      </c>
      <c r="CO971" s="34">
        <f t="shared" si="1454"/>
        <v>19580.867397410155</v>
      </c>
      <c r="CP971" s="34" t="e">
        <f t="shared" si="1455"/>
        <v>#REF!</v>
      </c>
      <c r="CQ971" s="54" t="e">
        <f t="shared" si="1456"/>
        <v>#REF!</v>
      </c>
      <c r="CR971" t="e">
        <f>IFERROR(VLOOKUP(AO971,'Model Failure data- Lines'!#REF!,5,FALSE),'Model Failure data- Lines'!#REF!)</f>
        <v>#REF!</v>
      </c>
      <c r="CS971" s="14" t="e">
        <f t="shared" si="1457"/>
        <v>#REF!</v>
      </c>
      <c r="CT971" s="34">
        <f t="shared" si="1458"/>
        <v>14332.02631709629</v>
      </c>
      <c r="CU971" s="34" t="e">
        <f t="shared" si="1459"/>
        <v>#REF!</v>
      </c>
      <c r="CV971" s="54" t="e">
        <f t="shared" si="1460"/>
        <v>#REF!</v>
      </c>
      <c r="CW971" t="s">
        <v>166</v>
      </c>
      <c r="CZ971">
        <f t="shared" si="1461"/>
        <v>-19495.27096945329</v>
      </c>
      <c r="DA971" s="34">
        <f t="shared" si="1462"/>
        <v>829.20838000000003</v>
      </c>
      <c r="DB971" s="34">
        <f t="shared" si="1463"/>
        <v>42.797087759560746</v>
      </c>
      <c r="DC971" s="34">
        <f t="shared" si="1464"/>
        <v>118.64504618310406</v>
      </c>
      <c r="DD971" s="9">
        <f t="shared" si="1465"/>
        <v>797.31574999999998</v>
      </c>
      <c r="DE971" s="59">
        <f t="shared" si="1466"/>
        <v>0.46377182652848448</v>
      </c>
      <c r="DF971" s="59">
        <f t="shared" si="1467"/>
        <v>2.3936183038033614E-2</v>
      </c>
      <c r="DG971" s="59">
        <f t="shared" si="1468"/>
        <v>6.6357541848400717E-2</v>
      </c>
      <c r="DH971" s="59">
        <f t="shared" si="1469"/>
        <v>0.44593444858508119</v>
      </c>
      <c r="DI971" s="14">
        <f t="shared" si="1470"/>
        <v>-9041.357426171091</v>
      </c>
      <c r="DJ971" s="14">
        <f t="shared" si="1471"/>
        <v>-466.64237430089702</v>
      </c>
      <c r="DK971" s="14">
        <f t="shared" si="1472"/>
        <v>-1293.6582592014083</v>
      </c>
      <c r="DL971" s="14">
        <f t="shared" si="1473"/>
        <v>-8693.6129097798948</v>
      </c>
      <c r="DM971">
        <f t="shared" si="1474"/>
        <v>-14760.424097982359</v>
      </c>
      <c r="DN971" s="34">
        <f t="shared" si="1475"/>
        <v>1007.3120199999998</v>
      </c>
      <c r="DO971" s="34">
        <f t="shared" si="1476"/>
        <v>51.989369573424241</v>
      </c>
      <c r="DP971" s="34">
        <f t="shared" si="1477"/>
        <v>144.12852549041511</v>
      </c>
      <c r="DQ971" s="9">
        <f t="shared" si="1478"/>
        <v>968.5692499999999</v>
      </c>
      <c r="DR971" s="59">
        <f t="shared" si="1479"/>
        <v>0.46377182652848448</v>
      </c>
      <c r="DS971" s="59">
        <f t="shared" si="1480"/>
        <v>2.3936183038033618E-2</v>
      </c>
      <c r="DT971" s="59">
        <f t="shared" si="1481"/>
        <v>6.6357541848400717E-2</v>
      </c>
      <c r="DU971" s="59">
        <f t="shared" si="1482"/>
        <v>0.44593444858508124</v>
      </c>
      <c r="DV971" s="14">
        <f t="shared" si="1483"/>
        <v>-6845.4688442563365</v>
      </c>
      <c r="DW971" s="14">
        <f t="shared" si="1484"/>
        <v>-353.30821292830797</v>
      </c>
      <c r="DX971" s="14">
        <f t="shared" si="1485"/>
        <v>-979.46545978200686</v>
      </c>
      <c r="DY971" s="14">
        <f t="shared" si="1486"/>
        <v>-6582.1815810157086</v>
      </c>
      <c r="DZ971" s="34" t="e">
        <f t="shared" si="1487"/>
        <v>#REF!</v>
      </c>
      <c r="EA971" s="34" t="e">
        <f t="shared" si="1488"/>
        <v>#REF!</v>
      </c>
      <c r="EB971" s="34" t="e">
        <f t="shared" si="1489"/>
        <v>#REF!</v>
      </c>
      <c r="EC971" s="34" t="e">
        <f t="shared" si="1490"/>
        <v>#REF!</v>
      </c>
      <c r="ED971" s="34" t="e">
        <f t="shared" si="1491"/>
        <v>#REF!</v>
      </c>
      <c r="EE971" s="59" t="e">
        <f t="shared" si="1492"/>
        <v>#REF!</v>
      </c>
      <c r="EF971" s="59" t="e">
        <f t="shared" si="1493"/>
        <v>#REF!</v>
      </c>
      <c r="EG971" s="59" t="e">
        <f t="shared" si="1494"/>
        <v>#REF!</v>
      </c>
      <c r="EH971" s="59" t="e">
        <f t="shared" si="1495"/>
        <v>#REF!</v>
      </c>
      <c r="EI971" s="14" t="e">
        <f t="shared" si="1496"/>
        <v>#REF!</v>
      </c>
      <c r="EJ971" s="14" t="e">
        <f t="shared" si="1497"/>
        <v>#REF!</v>
      </c>
      <c r="EK971" s="14" t="e">
        <f t="shared" si="1498"/>
        <v>#REF!</v>
      </c>
      <c r="EL971" s="14" t="e">
        <f t="shared" si="1499"/>
        <v>#REF!</v>
      </c>
      <c r="EM971" t="e">
        <f t="shared" si="1500"/>
        <v>#REF!</v>
      </c>
      <c r="EN971" s="34" t="e">
        <f t="shared" si="1501"/>
        <v>#REF!</v>
      </c>
      <c r="EO971" s="34" t="e">
        <f t="shared" si="1502"/>
        <v>#REF!</v>
      </c>
      <c r="EP971" s="34" t="e">
        <f t="shared" si="1503"/>
        <v>#REF!</v>
      </c>
      <c r="EQ971" s="34" t="e">
        <f t="shared" si="1504"/>
        <v>#REF!</v>
      </c>
      <c r="ER971" s="59" t="e">
        <f t="shared" si="1505"/>
        <v>#REF!</v>
      </c>
      <c r="ES971" s="59" t="e">
        <f t="shared" si="1506"/>
        <v>#REF!</v>
      </c>
      <c r="ET971" s="59" t="e">
        <f t="shared" si="1507"/>
        <v>#REF!</v>
      </c>
      <c r="EU971" s="59" t="e">
        <f t="shared" si="1508"/>
        <v>#REF!</v>
      </c>
      <c r="EV971" s="14" t="e">
        <f t="shared" si="1509"/>
        <v>#REF!</v>
      </c>
      <c r="EW971" s="14" t="e">
        <f t="shared" si="1510"/>
        <v>#REF!</v>
      </c>
      <c r="EX971" s="14" t="e">
        <f t="shared" si="1511"/>
        <v>#REF!</v>
      </c>
      <c r="EY971" s="14" t="e">
        <f t="shared" si="1512"/>
        <v>#REF!</v>
      </c>
    </row>
    <row r="972" spans="1:155" x14ac:dyDescent="0.2">
      <c r="A972" s="17">
        <v>30425131</v>
      </c>
      <c r="B972" t="s">
        <v>62</v>
      </c>
      <c r="C972" t="s">
        <v>5338</v>
      </c>
      <c r="D972" t="s">
        <v>5339</v>
      </c>
      <c r="E972" t="s">
        <v>5340</v>
      </c>
      <c r="F972" t="s">
        <v>41</v>
      </c>
      <c r="G972" t="s">
        <v>42</v>
      </c>
      <c r="H972" t="s">
        <v>5341</v>
      </c>
      <c r="I972" t="s">
        <v>68</v>
      </c>
      <c r="J972" s="19" t="s">
        <v>69</v>
      </c>
      <c r="K972" t="s">
        <v>70</v>
      </c>
      <c r="L972">
        <v>1953</v>
      </c>
      <c r="M972">
        <f t="shared" si="1422"/>
        <v>1953</v>
      </c>
      <c r="N972">
        <v>66</v>
      </c>
      <c r="O972" s="19">
        <f t="shared" si="1423"/>
        <v>66</v>
      </c>
      <c r="P972" t="s">
        <v>54</v>
      </c>
      <c r="Q972" s="19" t="str">
        <f t="shared" si="1424"/>
        <v>60-70</v>
      </c>
      <c r="R972" s="23">
        <v>196.6</v>
      </c>
      <c r="S972" s="15">
        <f t="shared" si="1425"/>
        <v>0.1966</v>
      </c>
      <c r="T972">
        <v>30371533</v>
      </c>
      <c r="U972" t="s">
        <v>45</v>
      </c>
      <c r="V972" t="s">
        <v>46</v>
      </c>
      <c r="W972" t="s">
        <v>47</v>
      </c>
      <c r="X972" t="s">
        <v>48</v>
      </c>
      <c r="Y972" t="s">
        <v>208</v>
      </c>
      <c r="Z972" t="s">
        <v>5342</v>
      </c>
      <c r="AA972" t="s">
        <v>5343</v>
      </c>
      <c r="AB972" t="s">
        <v>1331</v>
      </c>
      <c r="AC972">
        <v>1953</v>
      </c>
      <c r="AD972">
        <v>66</v>
      </c>
      <c r="AE972" t="str">
        <f t="shared" si="1426"/>
        <v>&lt;70</v>
      </c>
      <c r="AF972">
        <v>-38.0567633</v>
      </c>
      <c r="AG972">
        <v>145.55218159</v>
      </c>
      <c r="AH972" t="s">
        <v>75</v>
      </c>
      <c r="AI972" t="s">
        <v>76</v>
      </c>
      <c r="AJ972" s="33" t="s">
        <v>82</v>
      </c>
      <c r="AL972">
        <v>1</v>
      </c>
      <c r="AM972" t="s">
        <v>86</v>
      </c>
      <c r="AN972">
        <v>220</v>
      </c>
      <c r="AO972" s="69">
        <v>1</v>
      </c>
      <c r="AP972">
        <v>2</v>
      </c>
      <c r="AQ972">
        <v>0</v>
      </c>
      <c r="AR972">
        <v>0</v>
      </c>
      <c r="AS972" s="82" t="str">
        <f t="shared" si="1427"/>
        <v>Gw-0-0</v>
      </c>
      <c r="AT972" s="14">
        <f t="shared" si="1428"/>
        <v>26000</v>
      </c>
      <c r="AU972" s="81">
        <f>VLOOKUP(C972,Bushfire_Vlookup!$F$2:$H$12575,3,FALSE)</f>
        <v>1409.1419800000001</v>
      </c>
      <c r="AV972" s="14">
        <f>VLOOKUP(AS972,Safety_collateral_Vlookup!$J$3:$L$20,2,FALSE)</f>
        <v>3720.1399252148244</v>
      </c>
      <c r="AW972" s="14">
        <f>VLOOKUP(AS972,Safety_collateral_Vlookup!$J$3:$L$20,3,FALSE)</f>
        <v>25000</v>
      </c>
      <c r="AX972" s="48">
        <f t="shared" si="1429"/>
        <v>59889.943792864215</v>
      </c>
      <c r="AY972" s="49">
        <f t="shared" si="1513"/>
        <v>14941.6</v>
      </c>
      <c r="AZ972" s="14">
        <v>76000</v>
      </c>
      <c r="BA972" s="16">
        <f t="shared" si="1430"/>
        <v>4.0082684446688583</v>
      </c>
      <c r="BB972" t="e">
        <f>IF(BA972&lt;=#REF!,#REF!,IF(BA972&lt;=#REF!,#REF!,IF(BA972&lt;=#REF!,#REF!,IF(BA972&lt;=#REF!,#REF!,#REF!))))</f>
        <v>#REF!</v>
      </c>
      <c r="BC972" s="51">
        <v>4</v>
      </c>
      <c r="BD972" s="21">
        <v>70</v>
      </c>
      <c r="BE972" s="21">
        <v>6.4399999999999999E-2</v>
      </c>
      <c r="BF972" s="26">
        <f t="shared" si="1431"/>
        <v>974.58368269654875</v>
      </c>
      <c r="BG972" s="21">
        <v>7</v>
      </c>
      <c r="BH972" s="21">
        <f t="shared" si="1432"/>
        <v>3.5</v>
      </c>
      <c r="BI972" s="28">
        <f t="shared" si="1433"/>
        <v>1.5624999999999999E-9</v>
      </c>
      <c r="BJ972" s="27">
        <f t="shared" si="1434"/>
        <v>1.5624999999999999E-9</v>
      </c>
      <c r="BK972" s="28">
        <f t="shared" si="1435"/>
        <v>2.395510043365789E-8</v>
      </c>
      <c r="BL972" s="35">
        <f t="shared" si="1436"/>
        <v>9.6018473157104205E-8</v>
      </c>
      <c r="BM972" s="21" t="str">
        <f t="shared" si="1437"/>
        <v>Cr1</v>
      </c>
      <c r="BN972" s="51">
        <v>1</v>
      </c>
      <c r="BO972" s="21">
        <v>0</v>
      </c>
      <c r="BP972" s="50" t="s">
        <v>5497</v>
      </c>
      <c r="BQ972" s="14">
        <v>26000</v>
      </c>
      <c r="BR972">
        <f>IFERROR(VLOOKUP(AO972,'Model Failure data- Lines'!$A$37:$E$41,3,FALSE),'Model Failure data- Lines'!$C$37)</f>
        <v>2.649E-2</v>
      </c>
      <c r="BS972" s="14">
        <f t="shared" si="1438"/>
        <v>1586.4846110729729</v>
      </c>
      <c r="BT972" s="34">
        <f t="shared" si="1421"/>
        <v>13327.166418420376</v>
      </c>
      <c r="BU972" s="34">
        <f t="shared" si="1439"/>
        <v>0.11904140469651414</v>
      </c>
      <c r="BV972" s="54">
        <f t="shared" si="1440"/>
        <v>-11740.681807347404</v>
      </c>
      <c r="BW972">
        <f>IFERROR(VLOOKUP(AO972,'Model Failure data- Lines'!$A$37:$E$41,4,FALSE),'Model Failure data- Lines'!$D$37)</f>
        <v>2.989E-2</v>
      </c>
      <c r="BX972" s="14">
        <f t="shared" si="1441"/>
        <v>1790.1104199687113</v>
      </c>
      <c r="BY972" s="34">
        <f t="shared" si="1442"/>
        <v>11887.171704788765</v>
      </c>
      <c r="BZ972" s="71">
        <f t="shared" si="1443"/>
        <v>0.15059178620660141</v>
      </c>
      <c r="CA972" s="71">
        <f t="shared" si="1444"/>
        <v>-10097.061284820054</v>
      </c>
      <c r="CB972" s="56">
        <v>2</v>
      </c>
      <c r="CC972">
        <f>IFERROR(VLOOKUP(AO972,'Model Failure data- Lines'!$A$37:$E$41,5,FALSE),'Model Failure data- Lines'!$E$37)</f>
        <v>3.6309999999999995E-2</v>
      </c>
      <c r="CD972" s="14">
        <f t="shared" si="1445"/>
        <v>2174.6038591188994</v>
      </c>
      <c r="CE972" s="34">
        <f t="shared" si="1446"/>
        <v>9457.1432202127344</v>
      </c>
      <c r="CF972" s="34">
        <f t="shared" si="1447"/>
        <v>0.22994299742348437</v>
      </c>
      <c r="CG972" s="54">
        <f t="shared" si="1448"/>
        <v>-7282.5393610938354</v>
      </c>
      <c r="CH972" t="e">
        <f>IFERROR(VLOOKUP(AO972,'Model Failure data- Lines'!#REF!,3,FALSE),'Model Failure data- Lines'!#REF!)</f>
        <v>#REF!</v>
      </c>
      <c r="CI972" s="14" t="e">
        <f t="shared" si="1449"/>
        <v>#REF!</v>
      </c>
      <c r="CJ972" s="34">
        <f t="shared" si="1450"/>
        <v>12783.063346669886</v>
      </c>
      <c r="CK972" s="34" t="e">
        <f t="shared" si="1451"/>
        <v>#REF!</v>
      </c>
      <c r="CL972" s="54" t="e">
        <f t="shared" si="1452"/>
        <v>#REF!</v>
      </c>
      <c r="CM972" t="e">
        <f>IFERROR(VLOOKUP(AO972,'Model Failure data- Lines'!#REF!,4,FALSE),'Model Failure data- Lines'!#REF!)</f>
        <v>#REF!</v>
      </c>
      <c r="CN972" s="14" t="e">
        <f t="shared" si="1453"/>
        <v>#REF!</v>
      </c>
      <c r="CO972" s="34">
        <f t="shared" si="1454"/>
        <v>10936.359461167149</v>
      </c>
      <c r="CP972" s="34" t="e">
        <f t="shared" si="1455"/>
        <v>#REF!</v>
      </c>
      <c r="CQ972" s="54" t="e">
        <f t="shared" si="1456"/>
        <v>#REF!</v>
      </c>
      <c r="CR972" t="e">
        <f>IFERROR(VLOOKUP(AO972,'Model Failure data- Lines'!#REF!,5,FALSE),'Model Failure data- Lines'!#REF!)</f>
        <v>#REF!</v>
      </c>
      <c r="CS972" s="14" t="e">
        <f t="shared" si="1457"/>
        <v>#REF!</v>
      </c>
      <c r="CT972" s="34">
        <f t="shared" si="1458"/>
        <v>8004.762425969122</v>
      </c>
      <c r="CU972" s="34" t="e">
        <f t="shared" si="1459"/>
        <v>#REF!</v>
      </c>
      <c r="CV972" s="54" t="e">
        <f t="shared" si="1460"/>
        <v>#REF!</v>
      </c>
      <c r="CW972" t="s">
        <v>1331</v>
      </c>
      <c r="CZ972">
        <f t="shared" si="1461"/>
        <v>-10097.061284820054</v>
      </c>
      <c r="DA972" s="34">
        <f t="shared" si="1462"/>
        <v>829.20838000000003</v>
      </c>
      <c r="DB972" s="34">
        <f t="shared" si="1463"/>
        <v>44.941243785607398</v>
      </c>
      <c r="DC972" s="34">
        <f t="shared" si="1464"/>
        <v>118.64504618310406</v>
      </c>
      <c r="DD972" s="9">
        <f t="shared" si="1465"/>
        <v>797.31574999999998</v>
      </c>
      <c r="DE972" s="59">
        <f t="shared" si="1466"/>
        <v>0.4632163305403772</v>
      </c>
      <c r="DF972" s="59">
        <f t="shared" si="1467"/>
        <v>2.5105291430230828E-2</v>
      </c>
      <c r="DG972" s="59">
        <f t="shared" si="1468"/>
        <v>6.6278060202106304E-2</v>
      </c>
      <c r="DH972" s="59">
        <f t="shared" si="1469"/>
        <v>0.44540031782728573</v>
      </c>
      <c r="DI972" s="14">
        <f t="shared" si="1470"/>
        <v>-4677.1236775956513</v>
      </c>
      <c r="DJ972" s="14">
        <f t="shared" si="1471"/>
        <v>-253.48966614430839</v>
      </c>
      <c r="DK972" s="14">
        <f t="shared" si="1472"/>
        <v>-669.21363569966036</v>
      </c>
      <c r="DL972" s="14">
        <f t="shared" si="1473"/>
        <v>-4497.2343053804343</v>
      </c>
      <c r="DM972">
        <f t="shared" si="1474"/>
        <v>-7282.5393610938354</v>
      </c>
      <c r="DN972" s="34">
        <f t="shared" si="1475"/>
        <v>1007.3120199999998</v>
      </c>
      <c r="DO972" s="34">
        <f t="shared" si="1476"/>
        <v>54.594063628484598</v>
      </c>
      <c r="DP972" s="34">
        <f t="shared" si="1477"/>
        <v>144.12852549041511</v>
      </c>
      <c r="DQ972" s="9">
        <f t="shared" si="1478"/>
        <v>968.5692499999999</v>
      </c>
      <c r="DR972" s="59">
        <f t="shared" si="1479"/>
        <v>0.46321633054037714</v>
      </c>
      <c r="DS972" s="59">
        <f t="shared" si="1480"/>
        <v>2.5105291430230832E-2</v>
      </c>
      <c r="DT972" s="59">
        <f t="shared" si="1481"/>
        <v>6.6278060202106304E-2</v>
      </c>
      <c r="DU972" s="59">
        <f t="shared" si="1482"/>
        <v>0.44540031782728573</v>
      </c>
      <c r="DV972" s="14">
        <f t="shared" si="1483"/>
        <v>-3373.3911598617487</v>
      </c>
      <c r="DW972" s="14">
        <f t="shared" si="1484"/>
        <v>-182.83027301238778</v>
      </c>
      <c r="DX972" s="14">
        <f t="shared" si="1485"/>
        <v>-482.67258219878596</v>
      </c>
      <c r="DY972" s="14">
        <f t="shared" si="1486"/>
        <v>-3243.6453460209123</v>
      </c>
      <c r="DZ972" s="34" t="e">
        <f t="shared" si="1487"/>
        <v>#REF!</v>
      </c>
      <c r="EA972" s="34" t="e">
        <f t="shared" si="1488"/>
        <v>#REF!</v>
      </c>
      <c r="EB972" s="34" t="e">
        <f t="shared" si="1489"/>
        <v>#REF!</v>
      </c>
      <c r="EC972" s="34" t="e">
        <f t="shared" si="1490"/>
        <v>#REF!</v>
      </c>
      <c r="ED972" s="34" t="e">
        <f t="shared" si="1491"/>
        <v>#REF!</v>
      </c>
      <c r="EE972" s="59" t="e">
        <f t="shared" si="1492"/>
        <v>#REF!</v>
      </c>
      <c r="EF972" s="59" t="e">
        <f t="shared" si="1493"/>
        <v>#REF!</v>
      </c>
      <c r="EG972" s="59" t="e">
        <f t="shared" si="1494"/>
        <v>#REF!</v>
      </c>
      <c r="EH972" s="59" t="e">
        <f t="shared" si="1495"/>
        <v>#REF!</v>
      </c>
      <c r="EI972" s="14" t="e">
        <f t="shared" si="1496"/>
        <v>#REF!</v>
      </c>
      <c r="EJ972" s="14" t="e">
        <f t="shared" si="1497"/>
        <v>#REF!</v>
      </c>
      <c r="EK972" s="14" t="e">
        <f t="shared" si="1498"/>
        <v>#REF!</v>
      </c>
      <c r="EL972" s="14" t="e">
        <f t="shared" si="1499"/>
        <v>#REF!</v>
      </c>
      <c r="EM972" t="e">
        <f t="shared" si="1500"/>
        <v>#REF!</v>
      </c>
      <c r="EN972" s="34" t="e">
        <f t="shared" si="1501"/>
        <v>#REF!</v>
      </c>
      <c r="EO972" s="34" t="e">
        <f t="shared" si="1502"/>
        <v>#REF!</v>
      </c>
      <c r="EP972" s="34" t="e">
        <f t="shared" si="1503"/>
        <v>#REF!</v>
      </c>
      <c r="EQ972" s="34" t="e">
        <f t="shared" si="1504"/>
        <v>#REF!</v>
      </c>
      <c r="ER972" s="59" t="e">
        <f t="shared" si="1505"/>
        <v>#REF!</v>
      </c>
      <c r="ES972" s="59" t="e">
        <f t="shared" si="1506"/>
        <v>#REF!</v>
      </c>
      <c r="ET972" s="59" t="e">
        <f t="shared" si="1507"/>
        <v>#REF!</v>
      </c>
      <c r="EU972" s="59" t="e">
        <f t="shared" si="1508"/>
        <v>#REF!</v>
      </c>
      <c r="EV972" s="14" t="e">
        <f t="shared" si="1509"/>
        <v>#REF!</v>
      </c>
      <c r="EW972" s="14" t="e">
        <f t="shared" si="1510"/>
        <v>#REF!</v>
      </c>
      <c r="EX972" s="14" t="e">
        <f t="shared" si="1511"/>
        <v>#REF!</v>
      </c>
      <c r="EY972" s="14" t="e">
        <f t="shared" si="1512"/>
        <v>#REF!</v>
      </c>
    </row>
    <row r="973" spans="1:155" x14ac:dyDescent="0.2">
      <c r="A973" s="17">
        <v>30066890</v>
      </c>
      <c r="B973" t="s">
        <v>62</v>
      </c>
      <c r="C973" t="s">
        <v>1743</v>
      </c>
      <c r="D973" t="s">
        <v>1744</v>
      </c>
      <c r="E973" t="s">
        <v>381</v>
      </c>
      <c r="F973" t="s">
        <v>41</v>
      </c>
      <c r="G973" t="s">
        <v>42</v>
      </c>
      <c r="H973" t="s">
        <v>1745</v>
      </c>
      <c r="I973" t="s">
        <v>68</v>
      </c>
      <c r="J973" s="19" t="s">
        <v>69</v>
      </c>
      <c r="K973" t="s">
        <v>70</v>
      </c>
      <c r="L973">
        <v>1953</v>
      </c>
      <c r="M973">
        <f t="shared" si="1422"/>
        <v>1953</v>
      </c>
      <c r="N973">
        <v>66</v>
      </c>
      <c r="O973" s="19">
        <f t="shared" si="1423"/>
        <v>66</v>
      </c>
      <c r="P973" t="s">
        <v>54</v>
      </c>
      <c r="Q973" s="19" t="str">
        <f t="shared" si="1424"/>
        <v>60-70</v>
      </c>
      <c r="R973" s="23">
        <v>177.1</v>
      </c>
      <c r="S973" s="15">
        <f t="shared" si="1425"/>
        <v>0.17710000000000001</v>
      </c>
      <c r="T973">
        <v>30225981</v>
      </c>
      <c r="U973" t="s">
        <v>45</v>
      </c>
      <c r="V973" t="s">
        <v>46</v>
      </c>
      <c r="W973" t="s">
        <v>47</v>
      </c>
      <c r="X973" t="s">
        <v>88</v>
      </c>
      <c r="Y973" t="s">
        <v>59</v>
      </c>
      <c r="Z973" t="s">
        <v>1746</v>
      </c>
      <c r="AA973" t="s">
        <v>1747</v>
      </c>
      <c r="AB973" t="s">
        <v>385</v>
      </c>
      <c r="AC973">
        <v>1953</v>
      </c>
      <c r="AD973">
        <v>66</v>
      </c>
      <c r="AE973" t="str">
        <f t="shared" si="1426"/>
        <v>&lt;70</v>
      </c>
      <c r="AF973">
        <v>-37.947040389999998</v>
      </c>
      <c r="AG973">
        <v>145.24983386</v>
      </c>
      <c r="AH973" t="s">
        <v>75</v>
      </c>
      <c r="AI973" t="s">
        <v>76</v>
      </c>
      <c r="AJ973" s="33" t="s">
        <v>82</v>
      </c>
      <c r="AL973">
        <v>1</v>
      </c>
      <c r="AM973" t="s">
        <v>86</v>
      </c>
      <c r="AN973">
        <v>220</v>
      </c>
      <c r="AO973" s="69">
        <v>1</v>
      </c>
      <c r="AP973">
        <v>2</v>
      </c>
      <c r="AQ973">
        <v>0</v>
      </c>
      <c r="AR973">
        <v>0</v>
      </c>
      <c r="AS973" s="82" t="str">
        <f t="shared" si="1427"/>
        <v>Gw-0-0</v>
      </c>
      <c r="AT973" s="14">
        <f t="shared" si="1428"/>
        <v>26000</v>
      </c>
      <c r="AU973" s="81">
        <f>VLOOKUP(C973,Bushfire_Vlookup!$F$2:$H$12575,3,FALSE)</f>
        <v>1889.5112180000001</v>
      </c>
      <c r="AV973" s="14">
        <f>VLOOKUP(AS973,Safety_collateral_Vlookup!$J$3:$L$20,2,FALSE)</f>
        <v>3720.1399252148244</v>
      </c>
      <c r="AW973" s="14">
        <f>VLOOKUP(AS973,Safety_collateral_Vlookup!$J$3:$L$20,3,FALSE)</f>
        <v>25000</v>
      </c>
      <c r="AX973" s="48">
        <f t="shared" si="1429"/>
        <v>60402.497769810216</v>
      </c>
      <c r="AY973" s="49">
        <f t="shared" si="1513"/>
        <v>13459.6</v>
      </c>
      <c r="AZ973" s="14">
        <v>76000</v>
      </c>
      <c r="BA973" s="16">
        <f t="shared" si="1430"/>
        <v>4.4876889186759055</v>
      </c>
      <c r="BB973" t="e">
        <f>IF(BA973&lt;=#REF!,#REF!,IF(BA973&lt;=#REF!,#REF!,IF(BA973&lt;=#REF!,#REF!,IF(BA973&lt;=#REF!,#REF!,#REF!))))</f>
        <v>#REF!</v>
      </c>
      <c r="BC973" s="51">
        <v>4</v>
      </c>
      <c r="BD973" s="21">
        <v>70</v>
      </c>
      <c r="BE973" s="21">
        <v>6.4399999999999999E-2</v>
      </c>
      <c r="BF973" s="26">
        <f t="shared" si="1431"/>
        <v>877.91846493163177</v>
      </c>
      <c r="BG973" s="21">
        <v>7</v>
      </c>
      <c r="BH973" s="21">
        <f t="shared" si="1432"/>
        <v>3.5</v>
      </c>
      <c r="BI973" s="28">
        <f t="shared" si="1433"/>
        <v>1.5624999999999999E-9</v>
      </c>
      <c r="BJ973" s="27">
        <f t="shared" si="1434"/>
        <v>1.5624999999999999E-9</v>
      </c>
      <c r="BK973" s="28">
        <f t="shared" si="1435"/>
        <v>2.3955100433657887E-8</v>
      </c>
      <c r="BL973" s="35">
        <f t="shared" si="1436"/>
        <v>1.0750303876189487E-7</v>
      </c>
      <c r="BM973" s="21" t="str">
        <f t="shared" si="1437"/>
        <v>Cr1</v>
      </c>
      <c r="BN973" s="51">
        <v>1</v>
      </c>
      <c r="BO973" s="21">
        <v>0</v>
      </c>
      <c r="BP973" s="50" t="s">
        <v>5497</v>
      </c>
      <c r="BQ973" s="14">
        <v>26000</v>
      </c>
      <c r="BR973">
        <f>IFERROR(VLOOKUP(AO973,'Model Failure data- Lines'!$A$37:$E$41,3,FALSE),'Model Failure data- Lines'!$C$37)</f>
        <v>2.649E-2</v>
      </c>
      <c r="BS973" s="14">
        <f t="shared" si="1438"/>
        <v>1600.0621659222727</v>
      </c>
      <c r="BT973" s="34">
        <f t="shared" si="1421"/>
        <v>12005.295893704215</v>
      </c>
      <c r="BU973" s="34">
        <f t="shared" si="1439"/>
        <v>0.1332796942357225</v>
      </c>
      <c r="BV973" s="54">
        <f t="shared" si="1440"/>
        <v>-10405.233727781942</v>
      </c>
      <c r="BW973">
        <f>IFERROR(VLOOKUP(AO973,'Model Failure data- Lines'!$A$37:$E$41,4,FALSE),'Model Failure data- Lines'!$D$37)</f>
        <v>2.989E-2</v>
      </c>
      <c r="BX973" s="14">
        <f t="shared" si="1441"/>
        <v>1805.4306583396274</v>
      </c>
      <c r="BY973" s="34">
        <f t="shared" si="1442"/>
        <v>10708.128733052341</v>
      </c>
      <c r="BZ973" s="71">
        <f t="shared" si="1443"/>
        <v>0.16860374985658128</v>
      </c>
      <c r="CA973" s="71">
        <f t="shared" si="1444"/>
        <v>-8902.6980747127127</v>
      </c>
      <c r="CB973" s="56">
        <v>2</v>
      </c>
      <c r="CC973">
        <f>IFERROR(VLOOKUP(AO973,'Model Failure data- Lines'!$A$37:$E$41,5,FALSE),'Model Failure data- Lines'!$E$37)</f>
        <v>3.6309999999999995E-2</v>
      </c>
      <c r="CD973" s="14">
        <f t="shared" si="1445"/>
        <v>2193.2146940218086</v>
      </c>
      <c r="CE973" s="34">
        <f t="shared" si="1446"/>
        <v>8519.1254542201186</v>
      </c>
      <c r="CF973" s="34">
        <f t="shared" si="1447"/>
        <v>0.25744599088341352</v>
      </c>
      <c r="CG973" s="54">
        <f t="shared" si="1448"/>
        <v>-6325.9107601983105</v>
      </c>
      <c r="CH973" t="e">
        <f>IFERROR(VLOOKUP(AO973,'Model Failure data- Lines'!#REF!,3,FALSE),'Model Failure data- Lines'!#REF!)</f>
        <v>#REF!</v>
      </c>
      <c r="CI973" s="14" t="e">
        <f t="shared" si="1449"/>
        <v>#REF!</v>
      </c>
      <c r="CJ973" s="34">
        <f t="shared" si="1450"/>
        <v>11515.16031889744</v>
      </c>
      <c r="CK973" s="34" t="e">
        <f t="shared" si="1451"/>
        <v>#REF!</v>
      </c>
      <c r="CL973" s="54" t="e">
        <f t="shared" si="1452"/>
        <v>#REF!</v>
      </c>
      <c r="CM973" t="e">
        <f>IFERROR(VLOOKUP(AO973,'Model Failure data- Lines'!#REF!,4,FALSE),'Model Failure data- Lines'!#REF!)</f>
        <v>#REF!</v>
      </c>
      <c r="CN973" s="14" t="e">
        <f t="shared" si="1453"/>
        <v>#REF!</v>
      </c>
      <c r="CO973" s="34">
        <f t="shared" si="1454"/>
        <v>9851.6239093219847</v>
      </c>
      <c r="CP973" s="34" t="e">
        <f t="shared" si="1455"/>
        <v>#REF!</v>
      </c>
      <c r="CQ973" s="54" t="e">
        <f t="shared" si="1456"/>
        <v>#REF!</v>
      </c>
      <c r="CR973" t="e">
        <f>IFERROR(VLOOKUP(AO973,'Model Failure data- Lines'!#REF!,5,FALSE),'Model Failure data- Lines'!#REF!)</f>
        <v>#REF!</v>
      </c>
      <c r="CS973" s="14" t="e">
        <f t="shared" si="1457"/>
        <v>#REF!</v>
      </c>
      <c r="CT973" s="34">
        <f t="shared" si="1458"/>
        <v>7210.8007407890718</v>
      </c>
      <c r="CU973" s="34" t="e">
        <f t="shared" si="1459"/>
        <v>#REF!</v>
      </c>
      <c r="CV973" s="54" t="e">
        <f t="shared" si="1460"/>
        <v>#REF!</v>
      </c>
      <c r="CW973" t="s">
        <v>385</v>
      </c>
      <c r="CZ973">
        <f t="shared" si="1461"/>
        <v>-8902.6980747127127</v>
      </c>
      <c r="DA973" s="34">
        <f t="shared" si="1462"/>
        <v>829.20838000000003</v>
      </c>
      <c r="DB973" s="34">
        <f t="shared" si="1463"/>
        <v>60.261482156523343</v>
      </c>
      <c r="DC973" s="34">
        <f t="shared" si="1464"/>
        <v>118.64504618310406</v>
      </c>
      <c r="DD973" s="9">
        <f t="shared" si="1465"/>
        <v>797.31574999999998</v>
      </c>
      <c r="DE973" s="59">
        <f t="shared" si="1466"/>
        <v>0.4592856425527776</v>
      </c>
      <c r="DF973" s="59">
        <f t="shared" si="1467"/>
        <v>3.3377898994992744E-2</v>
      </c>
      <c r="DG973" s="59">
        <f t="shared" si="1468"/>
        <v>6.5715648305328167E-2</v>
      </c>
      <c r="DH973" s="59">
        <f t="shared" si="1469"/>
        <v>0.44162081014690152</v>
      </c>
      <c r="DI973" s="14">
        <f t="shared" si="1470"/>
        <v>-4088.8814056978044</v>
      </c>
      <c r="DJ973" s="14">
        <f t="shared" si="1471"/>
        <v>-297.1533571206773</v>
      </c>
      <c r="DK973" s="14">
        <f t="shared" si="1472"/>
        <v>-585.04657564634283</v>
      </c>
      <c r="DL973" s="14">
        <f t="shared" si="1473"/>
        <v>-3931.6167362478886</v>
      </c>
      <c r="DM973">
        <f t="shared" si="1474"/>
        <v>-6325.9107601983096</v>
      </c>
      <c r="DN973" s="34">
        <f t="shared" si="1475"/>
        <v>1007.3120199999998</v>
      </c>
      <c r="DO973" s="34">
        <f t="shared" si="1476"/>
        <v>73.204898531393852</v>
      </c>
      <c r="DP973" s="34">
        <f t="shared" si="1477"/>
        <v>144.12852549041511</v>
      </c>
      <c r="DQ973" s="9">
        <f t="shared" si="1478"/>
        <v>968.5692499999999</v>
      </c>
      <c r="DR973" s="59">
        <f t="shared" si="1479"/>
        <v>0.4592856425527776</v>
      </c>
      <c r="DS973" s="59">
        <f t="shared" si="1480"/>
        <v>3.3377898994992751E-2</v>
      </c>
      <c r="DT973" s="59">
        <f t="shared" si="1481"/>
        <v>6.5715648305328181E-2</v>
      </c>
      <c r="DU973" s="59">
        <f t="shared" si="1482"/>
        <v>0.44162081014690158</v>
      </c>
      <c r="DV973" s="14">
        <f t="shared" si="1483"/>
        <v>-2905.3999882292105</v>
      </c>
      <c r="DW973" s="14">
        <f t="shared" si="1484"/>
        <v>-211.14561040523697</v>
      </c>
      <c r="DX973" s="14">
        <f t="shared" si="1485"/>
        <v>-415.71132672808329</v>
      </c>
      <c r="DY973" s="14">
        <f t="shared" si="1486"/>
        <v>-2793.6538348357794</v>
      </c>
      <c r="DZ973" s="34" t="e">
        <f t="shared" si="1487"/>
        <v>#REF!</v>
      </c>
      <c r="EA973" s="34" t="e">
        <f t="shared" si="1488"/>
        <v>#REF!</v>
      </c>
      <c r="EB973" s="34" t="e">
        <f t="shared" si="1489"/>
        <v>#REF!</v>
      </c>
      <c r="EC973" s="34" t="e">
        <f t="shared" si="1490"/>
        <v>#REF!</v>
      </c>
      <c r="ED973" s="34" t="e">
        <f t="shared" si="1491"/>
        <v>#REF!</v>
      </c>
      <c r="EE973" s="59" t="e">
        <f t="shared" si="1492"/>
        <v>#REF!</v>
      </c>
      <c r="EF973" s="59" t="e">
        <f t="shared" si="1493"/>
        <v>#REF!</v>
      </c>
      <c r="EG973" s="59" t="e">
        <f t="shared" si="1494"/>
        <v>#REF!</v>
      </c>
      <c r="EH973" s="59" t="e">
        <f t="shared" si="1495"/>
        <v>#REF!</v>
      </c>
      <c r="EI973" s="14" t="e">
        <f t="shared" si="1496"/>
        <v>#REF!</v>
      </c>
      <c r="EJ973" s="14" t="e">
        <f t="shared" si="1497"/>
        <v>#REF!</v>
      </c>
      <c r="EK973" s="14" t="e">
        <f t="shared" si="1498"/>
        <v>#REF!</v>
      </c>
      <c r="EL973" s="14" t="e">
        <f t="shared" si="1499"/>
        <v>#REF!</v>
      </c>
      <c r="EM973" t="e">
        <f t="shared" si="1500"/>
        <v>#REF!</v>
      </c>
      <c r="EN973" s="34" t="e">
        <f t="shared" si="1501"/>
        <v>#REF!</v>
      </c>
      <c r="EO973" s="34" t="e">
        <f t="shared" si="1502"/>
        <v>#REF!</v>
      </c>
      <c r="EP973" s="34" t="e">
        <f t="shared" si="1503"/>
        <v>#REF!</v>
      </c>
      <c r="EQ973" s="34" t="e">
        <f t="shared" si="1504"/>
        <v>#REF!</v>
      </c>
      <c r="ER973" s="59" t="e">
        <f t="shared" si="1505"/>
        <v>#REF!</v>
      </c>
      <c r="ES973" s="59" t="e">
        <f t="shared" si="1506"/>
        <v>#REF!</v>
      </c>
      <c r="ET973" s="59" t="e">
        <f t="shared" si="1507"/>
        <v>#REF!</v>
      </c>
      <c r="EU973" s="59" t="e">
        <f t="shared" si="1508"/>
        <v>#REF!</v>
      </c>
      <c r="EV973" s="14" t="e">
        <f t="shared" si="1509"/>
        <v>#REF!</v>
      </c>
      <c r="EW973" s="14" t="e">
        <f t="shared" si="1510"/>
        <v>#REF!</v>
      </c>
      <c r="EX973" s="14" t="e">
        <f t="shared" si="1511"/>
        <v>#REF!</v>
      </c>
      <c r="EY973" s="14" t="e">
        <f t="shared" si="1512"/>
        <v>#REF!</v>
      </c>
    </row>
    <row r="974" spans="1:155" x14ac:dyDescent="0.2">
      <c r="A974" s="17">
        <v>30400993</v>
      </c>
      <c r="B974" t="s">
        <v>62</v>
      </c>
      <c r="C974" t="s">
        <v>5241</v>
      </c>
      <c r="D974" t="s">
        <v>5242</v>
      </c>
      <c r="E974" t="s">
        <v>316</v>
      </c>
      <c r="F974" t="s">
        <v>41</v>
      </c>
      <c r="G974" t="s">
        <v>42</v>
      </c>
      <c r="H974" t="s">
        <v>5243</v>
      </c>
      <c r="I974" t="s">
        <v>68</v>
      </c>
      <c r="J974" s="19" t="s">
        <v>69</v>
      </c>
      <c r="K974" t="s">
        <v>70</v>
      </c>
      <c r="L974">
        <v>1953</v>
      </c>
      <c r="M974">
        <f t="shared" si="1422"/>
        <v>1953</v>
      </c>
      <c r="N974">
        <v>66</v>
      </c>
      <c r="O974" s="19">
        <f t="shared" si="1423"/>
        <v>66</v>
      </c>
      <c r="P974" t="s">
        <v>54</v>
      </c>
      <c r="Q974" s="19" t="str">
        <f t="shared" si="1424"/>
        <v>60-70</v>
      </c>
      <c r="R974" s="23">
        <v>524.29999999999995</v>
      </c>
      <c r="S974" s="15">
        <f t="shared" si="1425"/>
        <v>0.52429999999999999</v>
      </c>
      <c r="T974">
        <v>30088241</v>
      </c>
      <c r="U974" t="s">
        <v>45</v>
      </c>
      <c r="V974" t="s">
        <v>46</v>
      </c>
      <c r="W974" t="s">
        <v>47</v>
      </c>
      <c r="X974" t="s">
        <v>48</v>
      </c>
      <c r="Y974" t="s">
        <v>59</v>
      </c>
      <c r="Z974" t="s">
        <v>5244</v>
      </c>
      <c r="AA974" t="s">
        <v>5245</v>
      </c>
      <c r="AB974" t="s">
        <v>699</v>
      </c>
      <c r="AC974">
        <v>1953</v>
      </c>
      <c r="AD974">
        <v>66</v>
      </c>
      <c r="AE974" t="str">
        <f t="shared" si="1426"/>
        <v>&lt;70</v>
      </c>
      <c r="AF974">
        <v>-37.946010880000003</v>
      </c>
      <c r="AG974">
        <v>145.24830539000001</v>
      </c>
      <c r="AH974" t="s">
        <v>75</v>
      </c>
      <c r="AI974" t="s">
        <v>76</v>
      </c>
      <c r="AJ974" s="33" t="s">
        <v>82</v>
      </c>
      <c r="AL974">
        <v>1</v>
      </c>
      <c r="AM974" t="s">
        <v>86</v>
      </c>
      <c r="AN974">
        <v>220</v>
      </c>
      <c r="AO974" s="69">
        <v>1</v>
      </c>
      <c r="AP974">
        <v>2</v>
      </c>
      <c r="AQ974">
        <v>2</v>
      </c>
      <c r="AR974">
        <v>0</v>
      </c>
      <c r="AS974" s="82" t="str">
        <f t="shared" si="1427"/>
        <v>Gw-2-0</v>
      </c>
      <c r="AT974" s="14">
        <f t="shared" si="1428"/>
        <v>26000</v>
      </c>
      <c r="AU974" s="81">
        <f>VLOOKUP(C974,Bushfire_Vlookup!$F$2:$H$12575,3,FALSE)</f>
        <v>1889.5112180000001</v>
      </c>
      <c r="AV974" s="14">
        <f>VLOOKUP(AS974,Safety_collateral_Vlookup!$J$3:$L$20,2,FALSE)</f>
        <v>1575956.0550856832</v>
      </c>
      <c r="AW974" s="14">
        <f>VLOOKUP(AS974,Safety_collateral_Vlookup!$J$3:$L$20,3,FALSE)</f>
        <v>25000</v>
      </c>
      <c r="AX974" s="48">
        <f t="shared" si="1429"/>
        <v>1737978.2192460299</v>
      </c>
      <c r="AY974" s="49">
        <f t="shared" si="1513"/>
        <v>39846.799999999996</v>
      </c>
      <c r="AZ974" s="14">
        <v>76000</v>
      </c>
      <c r="BA974" s="16">
        <f t="shared" si="1430"/>
        <v>43.616506701818714</v>
      </c>
      <c r="BB974" t="e">
        <f>IF(BA974&lt;=#REF!,#REF!,IF(BA974&lt;=#REF!,#REF!,IF(BA974&lt;=#REF!,#REF!,IF(BA974&lt;=#REF!,#REF!,#REF!))))</f>
        <v>#REF!</v>
      </c>
      <c r="BC974" s="51">
        <v>5</v>
      </c>
      <c r="BD974" s="21">
        <v>70</v>
      </c>
      <c r="BE974" s="21">
        <v>6.4399999999999999E-2</v>
      </c>
      <c r="BF974" s="26">
        <f t="shared" si="1431"/>
        <v>2599.0550602126168</v>
      </c>
      <c r="BG974" s="21">
        <v>7</v>
      </c>
      <c r="BH974" s="21">
        <f t="shared" si="1432"/>
        <v>3.5</v>
      </c>
      <c r="BI974" s="28">
        <f t="shared" si="1433"/>
        <v>1.5624999999999999E-9</v>
      </c>
      <c r="BJ974" s="27">
        <f t="shared" si="1434"/>
        <v>1.5624999999999999E-9</v>
      </c>
      <c r="BK974" s="28">
        <f t="shared" si="1435"/>
        <v>2.3955100433657887E-8</v>
      </c>
      <c r="BL974" s="35">
        <f t="shared" si="1436"/>
        <v>1.0448377986073798E-6</v>
      </c>
      <c r="BM974" s="21" t="str">
        <f t="shared" si="1437"/>
        <v>Cr1</v>
      </c>
      <c r="BN974" s="51">
        <v>1</v>
      </c>
      <c r="BO974" s="21">
        <v>0</v>
      </c>
      <c r="BP974" s="50" t="s">
        <v>5497</v>
      </c>
      <c r="BQ974" s="14">
        <v>26000</v>
      </c>
      <c r="BR974">
        <f>IFERROR(VLOOKUP(AO974,'Model Failure data- Lines'!$A$37:$E$41,3,FALSE),'Model Failure data- Lines'!$C$37)</f>
        <v>2.649E-2</v>
      </c>
      <c r="BS974" s="14">
        <f t="shared" si="1438"/>
        <v>46039.043027827327</v>
      </c>
      <c r="BT974" s="34">
        <f t="shared" si="1421"/>
        <v>35541.370056855558</v>
      </c>
      <c r="BU974" s="34">
        <f t="shared" si="1439"/>
        <v>1.2953648931985073</v>
      </c>
      <c r="BV974" s="54">
        <f t="shared" si="1440"/>
        <v>10497.672970971769</v>
      </c>
      <c r="BW974">
        <f>IFERROR(VLOOKUP(AO974,'Model Failure data- Lines'!$A$37:$E$41,4,FALSE),'Model Failure data- Lines'!$D$37)</f>
        <v>2.989E-2</v>
      </c>
      <c r="BX974" s="14">
        <f t="shared" si="1441"/>
        <v>51948.168973263833</v>
      </c>
      <c r="BY974" s="34">
        <f t="shared" si="1442"/>
        <v>31701.140004174711</v>
      </c>
      <c r="BZ974" s="71">
        <f t="shared" si="1443"/>
        <v>1.6386845699057762</v>
      </c>
      <c r="CA974" s="71">
        <f t="shared" si="1444"/>
        <v>20247.028969089122</v>
      </c>
      <c r="CB974" s="56">
        <v>2</v>
      </c>
      <c r="CC974">
        <f>IFERROR(VLOOKUP(AO974,'Model Failure data- Lines'!$A$37:$E$41,5,FALSE),'Model Failure data- Lines'!$E$37)</f>
        <v>3.6309999999999995E-2</v>
      </c>
      <c r="CD974" s="14">
        <f t="shared" si="1445"/>
        <v>63105.989140823338</v>
      </c>
      <c r="CE974" s="34">
        <f t="shared" si="1446"/>
        <v>25220.652036406591</v>
      </c>
      <c r="CF974" s="34">
        <f t="shared" si="1447"/>
        <v>2.5021553387964905</v>
      </c>
      <c r="CG974" s="54">
        <f t="shared" si="1448"/>
        <v>37885.337104416743</v>
      </c>
      <c r="CH974" t="e">
        <f>IFERROR(VLOOKUP(AO974,'Model Failure data- Lines'!#REF!,3,FALSE),'Model Failure data- Lines'!#REF!)</f>
        <v>#REF!</v>
      </c>
      <c r="CI974" s="14" t="e">
        <f t="shared" si="1449"/>
        <v>#REF!</v>
      </c>
      <c r="CJ974" s="34">
        <f t="shared" si="1450"/>
        <v>34090.33628005605</v>
      </c>
      <c r="CK974" s="34" t="e">
        <f t="shared" si="1451"/>
        <v>#REF!</v>
      </c>
      <c r="CL974" s="54" t="e">
        <f t="shared" si="1452"/>
        <v>#REF!</v>
      </c>
      <c r="CM974" t="e">
        <f>IFERROR(VLOOKUP(AO974,'Model Failure data- Lines'!#REF!,4,FALSE),'Model Failure data- Lines'!#REF!)</f>
        <v>#REF!</v>
      </c>
      <c r="CN974" s="14" t="e">
        <f t="shared" si="1453"/>
        <v>#REF!</v>
      </c>
      <c r="CO974" s="34">
        <f t="shared" si="1454"/>
        <v>29165.479478585636</v>
      </c>
      <c r="CP974" s="34" t="e">
        <f t="shared" si="1455"/>
        <v>#REF!</v>
      </c>
      <c r="CQ974" s="54" t="e">
        <f t="shared" si="1456"/>
        <v>#REF!</v>
      </c>
      <c r="CR974" t="e">
        <f>IFERROR(VLOOKUP(AO974,'Model Failure data- Lines'!#REF!,5,FALSE),'Model Failure data- Lines'!#REF!)</f>
        <v>#REF!</v>
      </c>
      <c r="CS974" s="14" t="e">
        <f t="shared" si="1457"/>
        <v>#REF!</v>
      </c>
      <c r="CT974" s="34">
        <f t="shared" si="1458"/>
        <v>21347.390335379499</v>
      </c>
      <c r="CU974" s="34" t="e">
        <f t="shared" si="1459"/>
        <v>#REF!</v>
      </c>
      <c r="CV974" s="54" t="e">
        <f t="shared" si="1460"/>
        <v>#REF!</v>
      </c>
      <c r="CW974" t="s">
        <v>699</v>
      </c>
      <c r="CZ974">
        <f t="shared" si="1461"/>
        <v>20247.028969089122</v>
      </c>
      <c r="DA974" s="34">
        <f t="shared" si="1462"/>
        <v>829.20838000000003</v>
      </c>
      <c r="DB974" s="34">
        <f t="shared" si="1463"/>
        <v>60.261482156523343</v>
      </c>
      <c r="DC974" s="34">
        <f t="shared" si="1464"/>
        <v>50261.383361107313</v>
      </c>
      <c r="DD974" s="9">
        <f t="shared" si="1465"/>
        <v>797.31574999999998</v>
      </c>
      <c r="DE974" s="59">
        <f t="shared" si="1466"/>
        <v>1.5962225356331013E-2</v>
      </c>
      <c r="DF974" s="59">
        <f t="shared" si="1467"/>
        <v>1.1600309182704424E-3</v>
      </c>
      <c r="DG974" s="59">
        <f t="shared" si="1468"/>
        <v>0.96752945011354186</v>
      </c>
      <c r="DH974" s="59">
        <f t="shared" si="1469"/>
        <v>1.5348293611856743E-2</v>
      </c>
      <c r="DI974" s="14">
        <f t="shared" si="1470"/>
        <v>323.18763920076293</v>
      </c>
      <c r="DJ974" s="14">
        <f t="shared" si="1471"/>
        <v>23.487179607260703</v>
      </c>
      <c r="DK974" s="14">
        <f t="shared" si="1472"/>
        <v>19589.596804895751</v>
      </c>
      <c r="DL974" s="14">
        <f t="shared" si="1473"/>
        <v>310.75734538534897</v>
      </c>
      <c r="DM974">
        <f t="shared" si="1474"/>
        <v>37885.337104416743</v>
      </c>
      <c r="DN974" s="34">
        <f t="shared" si="1475"/>
        <v>1007.3120199999998</v>
      </c>
      <c r="DO974" s="34">
        <f t="shared" si="1476"/>
        <v>73.204898531393852</v>
      </c>
      <c r="DP974" s="34">
        <f t="shared" si="1477"/>
        <v>61056.902972291951</v>
      </c>
      <c r="DQ974" s="9">
        <f t="shared" si="1478"/>
        <v>968.5692499999999</v>
      </c>
      <c r="DR974" s="59">
        <f t="shared" si="1479"/>
        <v>1.5962225356331013E-2</v>
      </c>
      <c r="DS974" s="59">
        <f t="shared" si="1480"/>
        <v>1.1600309182704422E-3</v>
      </c>
      <c r="DT974" s="59">
        <f t="shared" si="1481"/>
        <v>0.96752945011354186</v>
      </c>
      <c r="DU974" s="59">
        <f t="shared" si="1482"/>
        <v>1.5348293611856745E-2</v>
      </c>
      <c r="DV974" s="14">
        <f t="shared" si="1483"/>
        <v>604.73428856126918</v>
      </c>
      <c r="DW974" s="14">
        <f t="shared" si="1484"/>
        <v>43.94816239022181</v>
      </c>
      <c r="DX974" s="14">
        <f t="shared" si="1485"/>
        <v>36655.179376002503</v>
      </c>
      <c r="DY974" s="14">
        <f t="shared" si="1486"/>
        <v>581.47527746275887</v>
      </c>
      <c r="DZ974" s="34" t="e">
        <f t="shared" si="1487"/>
        <v>#REF!</v>
      </c>
      <c r="EA974" s="34" t="e">
        <f t="shared" si="1488"/>
        <v>#REF!</v>
      </c>
      <c r="EB974" s="34" t="e">
        <f t="shared" si="1489"/>
        <v>#REF!</v>
      </c>
      <c r="EC974" s="34" t="e">
        <f t="shared" si="1490"/>
        <v>#REF!</v>
      </c>
      <c r="ED974" s="34" t="e">
        <f t="shared" si="1491"/>
        <v>#REF!</v>
      </c>
      <c r="EE974" s="59" t="e">
        <f t="shared" si="1492"/>
        <v>#REF!</v>
      </c>
      <c r="EF974" s="59" t="e">
        <f t="shared" si="1493"/>
        <v>#REF!</v>
      </c>
      <c r="EG974" s="59" t="e">
        <f t="shared" si="1494"/>
        <v>#REF!</v>
      </c>
      <c r="EH974" s="59" t="e">
        <f t="shared" si="1495"/>
        <v>#REF!</v>
      </c>
      <c r="EI974" s="14" t="e">
        <f t="shared" si="1496"/>
        <v>#REF!</v>
      </c>
      <c r="EJ974" s="14" t="e">
        <f t="shared" si="1497"/>
        <v>#REF!</v>
      </c>
      <c r="EK974" s="14" t="e">
        <f t="shared" si="1498"/>
        <v>#REF!</v>
      </c>
      <c r="EL974" s="14" t="e">
        <f t="shared" si="1499"/>
        <v>#REF!</v>
      </c>
      <c r="EM974" t="e">
        <f t="shared" si="1500"/>
        <v>#REF!</v>
      </c>
      <c r="EN974" s="34" t="e">
        <f t="shared" si="1501"/>
        <v>#REF!</v>
      </c>
      <c r="EO974" s="34" t="e">
        <f t="shared" si="1502"/>
        <v>#REF!</v>
      </c>
      <c r="EP974" s="34" t="e">
        <f t="shared" si="1503"/>
        <v>#REF!</v>
      </c>
      <c r="EQ974" s="34" t="e">
        <f t="shared" si="1504"/>
        <v>#REF!</v>
      </c>
      <c r="ER974" s="59" t="e">
        <f t="shared" si="1505"/>
        <v>#REF!</v>
      </c>
      <c r="ES974" s="59" t="e">
        <f t="shared" si="1506"/>
        <v>#REF!</v>
      </c>
      <c r="ET974" s="59" t="e">
        <f t="shared" si="1507"/>
        <v>#REF!</v>
      </c>
      <c r="EU974" s="59" t="e">
        <f t="shared" si="1508"/>
        <v>#REF!</v>
      </c>
      <c r="EV974" s="14" t="e">
        <f t="shared" si="1509"/>
        <v>#REF!</v>
      </c>
      <c r="EW974" s="14" t="e">
        <f t="shared" si="1510"/>
        <v>#REF!</v>
      </c>
      <c r="EX974" s="14" t="e">
        <f t="shared" si="1511"/>
        <v>#REF!</v>
      </c>
      <c r="EY974" s="14" t="e">
        <f t="shared" si="1512"/>
        <v>#REF!</v>
      </c>
    </row>
    <row r="975" spans="1:155" x14ac:dyDescent="0.2">
      <c r="A975" s="17">
        <v>30434497</v>
      </c>
      <c r="B975" t="s">
        <v>62</v>
      </c>
      <c r="C975" t="s">
        <v>5374</v>
      </c>
      <c r="D975" t="s">
        <v>5375</v>
      </c>
      <c r="E975" t="s">
        <v>614</v>
      </c>
      <c r="F975" t="s">
        <v>66</v>
      </c>
      <c r="G975" t="s">
        <v>42</v>
      </c>
      <c r="H975" t="s">
        <v>5376</v>
      </c>
      <c r="I975" t="s">
        <v>68</v>
      </c>
      <c r="J975" s="19" t="s">
        <v>69</v>
      </c>
      <c r="K975" t="s">
        <v>70</v>
      </c>
      <c r="L975">
        <v>1953</v>
      </c>
      <c r="M975">
        <f t="shared" si="1422"/>
        <v>1953</v>
      </c>
      <c r="N975">
        <v>66</v>
      </c>
      <c r="O975" s="19">
        <f t="shared" si="1423"/>
        <v>66</v>
      </c>
      <c r="P975" t="s">
        <v>54</v>
      </c>
      <c r="Q975" s="19" t="str">
        <f t="shared" si="1424"/>
        <v>60-70</v>
      </c>
      <c r="R975" s="23">
        <v>283.5</v>
      </c>
      <c r="S975" s="15">
        <f t="shared" si="1425"/>
        <v>0.28349999999999997</v>
      </c>
      <c r="T975">
        <v>30151967</v>
      </c>
      <c r="U975" t="s">
        <v>45</v>
      </c>
      <c r="V975" t="s">
        <v>46</v>
      </c>
      <c r="W975" t="s">
        <v>47</v>
      </c>
      <c r="X975" t="s">
        <v>48</v>
      </c>
      <c r="Y975" t="s">
        <v>59</v>
      </c>
      <c r="Z975" t="s">
        <v>5377</v>
      </c>
      <c r="AA975" t="s">
        <v>5378</v>
      </c>
      <c r="AB975" t="s">
        <v>709</v>
      </c>
      <c r="AC975">
        <v>1953</v>
      </c>
      <c r="AD975">
        <v>66</v>
      </c>
      <c r="AE975" t="str">
        <f t="shared" si="1426"/>
        <v>&lt;70</v>
      </c>
      <c r="AF975">
        <v>-37.94139036</v>
      </c>
      <c r="AG975">
        <v>145.24145573000001</v>
      </c>
      <c r="AH975" t="s">
        <v>75</v>
      </c>
      <c r="AI975" t="s">
        <v>76</v>
      </c>
      <c r="AJ975" s="33" t="s">
        <v>82</v>
      </c>
      <c r="AL975">
        <v>1</v>
      </c>
      <c r="AM975" t="s">
        <v>86</v>
      </c>
      <c r="AN975">
        <v>220</v>
      </c>
      <c r="AO975" s="69">
        <v>1</v>
      </c>
      <c r="AP975">
        <v>2</v>
      </c>
      <c r="AQ975">
        <v>0</v>
      </c>
      <c r="AR975">
        <v>1</v>
      </c>
      <c r="AS975" s="82" t="str">
        <f t="shared" si="1427"/>
        <v>Gw-0-1</v>
      </c>
      <c r="AT975" s="14">
        <f t="shared" si="1428"/>
        <v>26000</v>
      </c>
      <c r="AU975" s="81">
        <f>VLOOKUP(C975,Bushfire_Vlookup!$F$2:$H$12575,3,FALSE)</f>
        <v>1932.9842329999999</v>
      </c>
      <c r="AV975" s="14">
        <f>VLOOKUP(AS975,Safety_collateral_Vlookup!$J$3:$L$20,2,FALSE)</f>
        <v>11570.139925214824</v>
      </c>
      <c r="AW975" s="14">
        <f>VLOOKUP(AS975,Safety_collateral_Vlookup!$J$3:$L$20,3,FALSE)</f>
        <v>148000</v>
      </c>
      <c r="AX975" s="48">
        <f t="shared" si="1429"/>
        <v>200065.83347681523</v>
      </c>
      <c r="AY975" s="49">
        <f t="shared" si="1513"/>
        <v>21545.999999999996</v>
      </c>
      <c r="AZ975" s="14">
        <v>76000</v>
      </c>
      <c r="BA975" s="16">
        <f t="shared" si="1430"/>
        <v>9.2855209076773075</v>
      </c>
      <c r="BB975" t="e">
        <f>IF(BA975&lt;=#REF!,#REF!,IF(BA975&lt;=#REF!,#REF!,IF(BA975&lt;=#REF!,#REF!,IF(BA975&lt;=#REF!,#REF!,#REF!))))</f>
        <v>#REF!</v>
      </c>
      <c r="BC975" s="51">
        <v>4</v>
      </c>
      <c r="BD975" s="21">
        <v>70</v>
      </c>
      <c r="BE975" s="21">
        <v>6.4399999999999999E-2</v>
      </c>
      <c r="BF975" s="26">
        <f t="shared" si="1431"/>
        <v>1405.363550582256</v>
      </c>
      <c r="BG975" s="21">
        <v>7</v>
      </c>
      <c r="BH975" s="21">
        <f t="shared" si="1432"/>
        <v>3.5</v>
      </c>
      <c r="BI975" s="28">
        <f t="shared" si="1433"/>
        <v>1.5624999999999999E-9</v>
      </c>
      <c r="BJ975" s="27">
        <f t="shared" si="1434"/>
        <v>1.5624999999999999E-9</v>
      </c>
      <c r="BK975" s="28">
        <f t="shared" si="1435"/>
        <v>2.395510043365789E-8</v>
      </c>
      <c r="BL975" s="35">
        <f t="shared" si="1436"/>
        <v>2.2243558592224005E-7</v>
      </c>
      <c r="BM975" s="21" t="str">
        <f t="shared" si="1437"/>
        <v>Cr1</v>
      </c>
      <c r="BN975" s="51">
        <v>1</v>
      </c>
      <c r="BO975" s="21">
        <v>0</v>
      </c>
      <c r="BP975" s="50" t="s">
        <v>5497</v>
      </c>
      <c r="BQ975" s="14">
        <v>26000</v>
      </c>
      <c r="BR975">
        <f>IFERROR(VLOOKUP(AO975,'Model Failure data- Lines'!$A$37:$E$41,3,FALSE),'Model Failure data- Lines'!$C$37)</f>
        <v>2.649E-2</v>
      </c>
      <c r="BS975" s="14">
        <f t="shared" si="1438"/>
        <v>5299.7439288008354</v>
      </c>
      <c r="BT975" s="34">
        <f t="shared" si="1421"/>
        <v>19217.963782411884</v>
      </c>
      <c r="BU975" s="34">
        <f t="shared" si="1439"/>
        <v>0.27577031514915828</v>
      </c>
      <c r="BV975" s="54">
        <f t="shared" si="1440"/>
        <v>-13918.219853611048</v>
      </c>
      <c r="BW975">
        <f>IFERROR(VLOOKUP(AO975,'Model Failure data- Lines'!$A$37:$E$41,4,FALSE),'Model Failure data- Lines'!$D$37)</f>
        <v>2.989E-2</v>
      </c>
      <c r="BX975" s="14">
        <f t="shared" si="1441"/>
        <v>5979.9677626220073</v>
      </c>
      <c r="BY975" s="34">
        <f t="shared" si="1442"/>
        <v>17141.470896783387</v>
      </c>
      <c r="BZ975" s="71">
        <f t="shared" si="1443"/>
        <v>0.34885966313101835</v>
      </c>
      <c r="CA975" s="71">
        <f t="shared" si="1444"/>
        <v>-11161.503134161379</v>
      </c>
      <c r="CB975" s="56">
        <v>2</v>
      </c>
      <c r="CC975">
        <f>IFERROR(VLOOKUP(AO975,'Model Failure data- Lines'!$A$37:$E$41,5,FALSE),'Model Failure data- Lines'!$E$37)</f>
        <v>3.6309999999999995E-2</v>
      </c>
      <c r="CD975" s="14">
        <f t="shared" si="1445"/>
        <v>7264.3904135431603</v>
      </c>
      <c r="CE975" s="34">
        <f t="shared" si="1446"/>
        <v>13637.335213277262</v>
      </c>
      <c r="CF975" s="34">
        <f t="shared" si="1447"/>
        <v>0.5326840104707975</v>
      </c>
      <c r="CG975" s="54">
        <f t="shared" si="1448"/>
        <v>-6372.9447997341013</v>
      </c>
      <c r="CH975" t="e">
        <f>IFERROR(VLOOKUP(AO975,'Model Failure data- Lines'!#REF!,3,FALSE),'Model Failure data- Lines'!#REF!)</f>
        <v>#REF!</v>
      </c>
      <c r="CI975" s="14" t="e">
        <f t="shared" si="1449"/>
        <v>#REF!</v>
      </c>
      <c r="CJ975" s="34">
        <f t="shared" si="1450"/>
        <v>18433.359403768627</v>
      </c>
      <c r="CK975" s="34" t="e">
        <f t="shared" si="1451"/>
        <v>#REF!</v>
      </c>
      <c r="CL975" s="54" t="e">
        <f t="shared" si="1452"/>
        <v>#REF!</v>
      </c>
      <c r="CM975" t="e">
        <f>IFERROR(VLOOKUP(AO975,'Model Failure data- Lines'!#REF!,4,FALSE),'Model Failure data- Lines'!#REF!)</f>
        <v>#REF!</v>
      </c>
      <c r="CN975" s="14" t="e">
        <f t="shared" si="1453"/>
        <v>#REF!</v>
      </c>
      <c r="CO975" s="34">
        <f t="shared" si="1454"/>
        <v>15770.386099902778</v>
      </c>
      <c r="CP975" s="34" t="e">
        <f t="shared" si="1455"/>
        <v>#REF!</v>
      </c>
      <c r="CQ975" s="54" t="e">
        <f t="shared" si="1456"/>
        <v>#REF!</v>
      </c>
      <c r="CR975" t="e">
        <f>IFERROR(VLOOKUP(AO975,'Model Failure data- Lines'!#REF!,5,FALSE),'Model Failure data- Lines'!#REF!)</f>
        <v>#REF!</v>
      </c>
      <c r="CS975" s="14" t="e">
        <f t="shared" si="1457"/>
        <v>#REF!</v>
      </c>
      <c r="CT975" s="34">
        <f t="shared" si="1458"/>
        <v>11542.981423002266</v>
      </c>
      <c r="CU975" s="34" t="e">
        <f t="shared" si="1459"/>
        <v>#REF!</v>
      </c>
      <c r="CV975" s="54" t="e">
        <f t="shared" si="1460"/>
        <v>#REF!</v>
      </c>
      <c r="CW975" t="s">
        <v>709</v>
      </c>
      <c r="CZ975">
        <f t="shared" si="1461"/>
        <v>-11161.503134161379</v>
      </c>
      <c r="DA975" s="34">
        <f t="shared" si="1462"/>
        <v>829.20838000000003</v>
      </c>
      <c r="DB975" s="34">
        <f t="shared" si="1463"/>
        <v>61.647950938902781</v>
      </c>
      <c r="DC975" s="34">
        <f t="shared" si="1464"/>
        <v>369.00219168310406</v>
      </c>
      <c r="DD975" s="9">
        <f t="shared" si="1465"/>
        <v>4720.1092399999998</v>
      </c>
      <c r="DE975" s="59">
        <f t="shared" si="1466"/>
        <v>0.13866435621659959</v>
      </c>
      <c r="DF975" s="59">
        <f t="shared" si="1467"/>
        <v>1.0309077470991634E-2</v>
      </c>
      <c r="DG975" s="59">
        <f t="shared" si="1468"/>
        <v>6.1706384771764967E-2</v>
      </c>
      <c r="DH975" s="59">
        <f t="shared" si="1469"/>
        <v>0.78932018154064376</v>
      </c>
      <c r="DI975" s="14">
        <f t="shared" si="1470"/>
        <v>-1547.7026465080462</v>
      </c>
      <c r="DJ975" s="14">
        <f t="shared" si="1471"/>
        <v>-115.0648005027856</v>
      </c>
      <c r="DK975" s="14">
        <f t="shared" si="1472"/>
        <v>-688.73600702782267</v>
      </c>
      <c r="DL975" s="14">
        <f t="shared" si="1473"/>
        <v>-8809.9996801227244</v>
      </c>
      <c r="DM975">
        <f t="shared" si="1474"/>
        <v>-6372.9447997341013</v>
      </c>
      <c r="DN975" s="34">
        <f t="shared" si="1475"/>
        <v>1007.3120199999998</v>
      </c>
      <c r="DO975" s="34">
        <f t="shared" si="1476"/>
        <v>74.889163552745401</v>
      </c>
      <c r="DP975" s="34">
        <f t="shared" si="1477"/>
        <v>448.25926999041508</v>
      </c>
      <c r="DQ975" s="9">
        <f t="shared" si="1478"/>
        <v>5733.9299599999995</v>
      </c>
      <c r="DR975" s="59">
        <f t="shared" si="1479"/>
        <v>0.13866435621659956</v>
      </c>
      <c r="DS975" s="59">
        <f t="shared" si="1480"/>
        <v>1.0309077470991634E-2</v>
      </c>
      <c r="DT975" s="59">
        <f t="shared" si="1481"/>
        <v>6.1706384771764967E-2</v>
      </c>
      <c r="DU975" s="59">
        <f t="shared" si="1482"/>
        <v>0.78932018154064376</v>
      </c>
      <c r="DV975" s="14">
        <f t="shared" si="1483"/>
        <v>-883.70028785905515</v>
      </c>
      <c r="DW975" s="14">
        <f t="shared" si="1484"/>
        <v>-65.699181658812122</v>
      </c>
      <c r="DX975" s="14">
        <f t="shared" si="1485"/>
        <v>-393.2513839416111</v>
      </c>
      <c r="DY975" s="14">
        <f t="shared" si="1486"/>
        <v>-5030.2939462746226</v>
      </c>
      <c r="DZ975" s="34" t="e">
        <f t="shared" si="1487"/>
        <v>#REF!</v>
      </c>
      <c r="EA975" s="34" t="e">
        <f t="shared" si="1488"/>
        <v>#REF!</v>
      </c>
      <c r="EB975" s="34" t="e">
        <f t="shared" si="1489"/>
        <v>#REF!</v>
      </c>
      <c r="EC975" s="34" t="e">
        <f t="shared" si="1490"/>
        <v>#REF!</v>
      </c>
      <c r="ED975" s="34" t="e">
        <f t="shared" si="1491"/>
        <v>#REF!</v>
      </c>
      <c r="EE975" s="59" t="e">
        <f t="shared" si="1492"/>
        <v>#REF!</v>
      </c>
      <c r="EF975" s="59" t="e">
        <f t="shared" si="1493"/>
        <v>#REF!</v>
      </c>
      <c r="EG975" s="59" t="e">
        <f t="shared" si="1494"/>
        <v>#REF!</v>
      </c>
      <c r="EH975" s="59" t="e">
        <f t="shared" si="1495"/>
        <v>#REF!</v>
      </c>
      <c r="EI975" s="14" t="e">
        <f t="shared" si="1496"/>
        <v>#REF!</v>
      </c>
      <c r="EJ975" s="14" t="e">
        <f t="shared" si="1497"/>
        <v>#REF!</v>
      </c>
      <c r="EK975" s="14" t="e">
        <f t="shared" si="1498"/>
        <v>#REF!</v>
      </c>
      <c r="EL975" s="14" t="e">
        <f t="shared" si="1499"/>
        <v>#REF!</v>
      </c>
      <c r="EM975" t="e">
        <f t="shared" si="1500"/>
        <v>#REF!</v>
      </c>
      <c r="EN975" s="34" t="e">
        <f t="shared" si="1501"/>
        <v>#REF!</v>
      </c>
      <c r="EO975" s="34" t="e">
        <f t="shared" si="1502"/>
        <v>#REF!</v>
      </c>
      <c r="EP975" s="34" t="e">
        <f t="shared" si="1503"/>
        <v>#REF!</v>
      </c>
      <c r="EQ975" s="34" t="e">
        <f t="shared" si="1504"/>
        <v>#REF!</v>
      </c>
      <c r="ER975" s="59" t="e">
        <f t="shared" si="1505"/>
        <v>#REF!</v>
      </c>
      <c r="ES975" s="59" t="e">
        <f t="shared" si="1506"/>
        <v>#REF!</v>
      </c>
      <c r="ET975" s="59" t="e">
        <f t="shared" si="1507"/>
        <v>#REF!</v>
      </c>
      <c r="EU975" s="59" t="e">
        <f t="shared" si="1508"/>
        <v>#REF!</v>
      </c>
      <c r="EV975" s="14" t="e">
        <f t="shared" si="1509"/>
        <v>#REF!</v>
      </c>
      <c r="EW975" s="14" t="e">
        <f t="shared" si="1510"/>
        <v>#REF!</v>
      </c>
      <c r="EX975" s="14" t="e">
        <f t="shared" si="1511"/>
        <v>#REF!</v>
      </c>
      <c r="EY975" s="14" t="e">
        <f t="shared" si="1512"/>
        <v>#REF!</v>
      </c>
    </row>
    <row r="976" spans="1:155" x14ac:dyDescent="0.2">
      <c r="A976" s="17">
        <v>30219377</v>
      </c>
      <c r="B976" t="s">
        <v>62</v>
      </c>
      <c r="C976" t="s">
        <v>3804</v>
      </c>
      <c r="D976" t="s">
        <v>3805</v>
      </c>
      <c r="E976" t="s">
        <v>922</v>
      </c>
      <c r="F976" t="s">
        <v>66</v>
      </c>
      <c r="G976" t="s">
        <v>42</v>
      </c>
      <c r="H976" t="s">
        <v>3806</v>
      </c>
      <c r="I976" t="s">
        <v>68</v>
      </c>
      <c r="J976" s="19" t="s">
        <v>69</v>
      </c>
      <c r="K976" t="s">
        <v>70</v>
      </c>
      <c r="L976">
        <v>1953</v>
      </c>
      <c r="M976">
        <f t="shared" si="1422"/>
        <v>1953</v>
      </c>
      <c r="N976">
        <v>66</v>
      </c>
      <c r="O976" s="19">
        <f t="shared" si="1423"/>
        <v>66</v>
      </c>
      <c r="P976" t="s">
        <v>54</v>
      </c>
      <c r="Q976" s="19" t="str">
        <f t="shared" si="1424"/>
        <v>60-70</v>
      </c>
      <c r="R976" s="23">
        <v>472.4</v>
      </c>
      <c r="S976" s="15">
        <f t="shared" si="1425"/>
        <v>0.47239999999999999</v>
      </c>
      <c r="T976">
        <v>30098461</v>
      </c>
      <c r="U976" t="s">
        <v>45</v>
      </c>
      <c r="V976" t="s">
        <v>46</v>
      </c>
      <c r="W976" t="s">
        <v>47</v>
      </c>
      <c r="X976" t="s">
        <v>48</v>
      </c>
      <c r="Y976" t="s">
        <v>59</v>
      </c>
      <c r="Z976" t="s">
        <v>3807</v>
      </c>
      <c r="AA976" t="s">
        <v>3808</v>
      </c>
      <c r="AB976" t="s">
        <v>319</v>
      </c>
      <c r="AC976">
        <v>1953</v>
      </c>
      <c r="AD976">
        <v>132</v>
      </c>
      <c r="AE976" t="str">
        <f t="shared" si="1426"/>
        <v>&gt;80</v>
      </c>
      <c r="AF976">
        <v>-37.939731829999999</v>
      </c>
      <c r="AG976">
        <v>145.23899230000001</v>
      </c>
      <c r="AH976" t="s">
        <v>75</v>
      </c>
      <c r="AI976" t="s">
        <v>76</v>
      </c>
      <c r="AJ976" s="33" t="s">
        <v>82</v>
      </c>
      <c r="AL976" t="s">
        <v>78</v>
      </c>
      <c r="AM976" t="s">
        <v>79</v>
      </c>
      <c r="AN976">
        <v>220</v>
      </c>
      <c r="AO976" s="70">
        <v>1</v>
      </c>
      <c r="AP976">
        <v>2</v>
      </c>
      <c r="AQ976">
        <v>0</v>
      </c>
      <c r="AR976">
        <v>0</v>
      </c>
      <c r="AS976" s="82" t="str">
        <f t="shared" si="1427"/>
        <v>Gw-0-0</v>
      </c>
      <c r="AT976" s="14">
        <f t="shared" si="1428"/>
        <v>26000</v>
      </c>
      <c r="AU976" s="81">
        <f>VLOOKUP(C976,Bushfire_Vlookup!$F$2:$H$12575,3,FALSE)</f>
        <v>479.64995599999997</v>
      </c>
      <c r="AV976" s="14">
        <f>VLOOKUP(AS976,Safety_collateral_Vlookup!$J$3:$L$20,2,FALSE)</f>
        <v>3720.1399252148244</v>
      </c>
      <c r="AW976" s="14">
        <f>VLOOKUP(AS976,Safety_collateral_Vlookup!$J$3:$L$20,3,FALSE)</f>
        <v>25000</v>
      </c>
      <c r="AX976" s="48">
        <f t="shared" si="1429"/>
        <v>58898.175803256214</v>
      </c>
      <c r="AY976" s="49">
        <f t="shared" si="1513"/>
        <v>35902.400000000001</v>
      </c>
      <c r="AZ976" s="14">
        <v>76000</v>
      </c>
      <c r="BA976" s="16">
        <f t="shared" si="1430"/>
        <v>1.6405080385505206</v>
      </c>
      <c r="BB976" t="e">
        <f>IF(BA976&lt;=#REF!,#REF!,IF(BA976&lt;=#REF!,#REF!,IF(BA976&lt;=#REF!,#REF!,IF(BA976&lt;=#REF!,#REF!,#REF!))))</f>
        <v>#REF!</v>
      </c>
      <c r="BC976" s="51">
        <v>3</v>
      </c>
      <c r="BD976" s="21">
        <v>70</v>
      </c>
      <c r="BE976" s="21">
        <v>6.4399999999999999E-2</v>
      </c>
      <c r="BF976" s="26">
        <f t="shared" si="1431"/>
        <v>2341.7768652382993</v>
      </c>
      <c r="BG976" s="21">
        <v>7</v>
      </c>
      <c r="BH976" s="21">
        <f t="shared" si="1432"/>
        <v>3.5</v>
      </c>
      <c r="BI976" s="28">
        <f t="shared" si="1433"/>
        <v>1.5624999999999999E-9</v>
      </c>
      <c r="BJ976" s="27">
        <f t="shared" si="1434"/>
        <v>1.5624999999999999E-9</v>
      </c>
      <c r="BK976" s="28">
        <f t="shared" si="1435"/>
        <v>2.3955100433657894E-8</v>
      </c>
      <c r="BL976" s="35">
        <f t="shared" si="1436"/>
        <v>3.9298534825700836E-8</v>
      </c>
      <c r="BM976" s="21" t="str">
        <f t="shared" si="1437"/>
        <v>Cr1</v>
      </c>
      <c r="BN976" s="51">
        <v>1</v>
      </c>
      <c r="BO976" s="21">
        <v>0</v>
      </c>
      <c r="BP976" s="50" t="s">
        <v>5497</v>
      </c>
      <c r="BQ976" s="14">
        <v>26000</v>
      </c>
      <c r="BR976">
        <f>IFERROR(VLOOKUP(AO976,'Model Failure data- Lines'!$A$37:$E$41,3,FALSE),'Model Failure data- Lines'!$C$37)</f>
        <v>2.649E-2</v>
      </c>
      <c r="BS976" s="14">
        <f t="shared" si="1438"/>
        <v>1560.2126770282571</v>
      </c>
      <c r="BT976" s="34">
        <f t="shared" si="1421"/>
        <v>32023.160814149473</v>
      </c>
      <c r="BU976" s="34">
        <f t="shared" si="1439"/>
        <v>4.8721382816741661E-2</v>
      </c>
      <c r="BV976" s="54">
        <f t="shared" si="1440"/>
        <v>-30462.948137121217</v>
      </c>
      <c r="BW976">
        <f>IFERROR(VLOOKUP(AO976,'Model Failure data- Lines'!$A$37:$E$41,4,FALSE),'Model Failure data- Lines'!$D$37)</f>
        <v>2.989E-2</v>
      </c>
      <c r="BX976" s="14">
        <f t="shared" si="1441"/>
        <v>1760.4664747593283</v>
      </c>
      <c r="BY976" s="34">
        <f t="shared" si="1442"/>
        <v>28563.07178709162</v>
      </c>
      <c r="BZ976" s="71">
        <f t="shared" si="1443"/>
        <v>6.1634353891689198E-2</v>
      </c>
      <c r="CA976" s="71">
        <f t="shared" si="1444"/>
        <v>-26802.605312332293</v>
      </c>
      <c r="CB976" s="56">
        <v>2</v>
      </c>
      <c r="CC976">
        <f>IFERROR(VLOOKUP(AO976,'Model Failure data- Lines'!$A$37:$E$41,5,FALSE),'Model Failure data- Lines'!$E$37)</f>
        <v>3.6309999999999995E-2</v>
      </c>
      <c r="CD976" s="14">
        <f t="shared" si="1445"/>
        <v>2138.5927634162326</v>
      </c>
      <c r="CE976" s="34">
        <f t="shared" si="1446"/>
        <v>22724.081674610865</v>
      </c>
      <c r="CF976" s="34">
        <f t="shared" si="1447"/>
        <v>9.4111295410702428E-2</v>
      </c>
      <c r="CG976" s="54">
        <f t="shared" si="1448"/>
        <v>-20585.488911194632</v>
      </c>
      <c r="CH976" t="e">
        <f>IFERROR(VLOOKUP(AO976,'Model Failure data- Lines'!#REF!,3,FALSE),'Model Failure data- Lines'!#REF!)</f>
        <v>#REF!</v>
      </c>
      <c r="CI976" s="14" t="e">
        <f t="shared" si="1449"/>
        <v>#REF!</v>
      </c>
      <c r="CJ976" s="34">
        <f t="shared" si="1450"/>
        <v>30715.763606138626</v>
      </c>
      <c r="CK976" s="34" t="e">
        <f t="shared" si="1451"/>
        <v>#REF!</v>
      </c>
      <c r="CL976" s="54" t="e">
        <f t="shared" si="1452"/>
        <v>#REF!</v>
      </c>
      <c r="CM976" t="e">
        <f>IFERROR(VLOOKUP(AO976,'Model Failure data- Lines'!#REF!,4,FALSE),'Model Failure data- Lines'!#REF!)</f>
        <v>#REF!</v>
      </c>
      <c r="CN976" s="14" t="e">
        <f t="shared" si="1453"/>
        <v>#REF!</v>
      </c>
      <c r="CO976" s="34">
        <f t="shared" si="1454"/>
        <v>26278.414086751585</v>
      </c>
      <c r="CP976" s="34" t="e">
        <f t="shared" si="1455"/>
        <v>#REF!</v>
      </c>
      <c r="CQ976" s="54" t="e">
        <f t="shared" si="1456"/>
        <v>#REF!</v>
      </c>
      <c r="CR976" t="e">
        <f>IFERROR(VLOOKUP(AO976,'Model Failure data- Lines'!#REF!,5,FALSE),'Model Failure data- Lines'!#REF!)</f>
        <v>#REF!</v>
      </c>
      <c r="CS976" s="14" t="e">
        <f t="shared" si="1457"/>
        <v>#REF!</v>
      </c>
      <c r="CT976" s="34">
        <f t="shared" si="1458"/>
        <v>19234.230773284908</v>
      </c>
      <c r="CU976" s="34" t="e">
        <f t="shared" si="1459"/>
        <v>#REF!</v>
      </c>
      <c r="CV976" s="54" t="e">
        <f t="shared" si="1460"/>
        <v>#REF!</v>
      </c>
      <c r="CW976" t="s">
        <v>319</v>
      </c>
      <c r="CZ976">
        <f t="shared" si="1461"/>
        <v>-26802.605312332289</v>
      </c>
      <c r="DA976" s="34">
        <f t="shared" si="1462"/>
        <v>829.20838000000003</v>
      </c>
      <c r="DB976" s="34">
        <f t="shared" si="1463"/>
        <v>15.297298576224279</v>
      </c>
      <c r="DC976" s="34">
        <f t="shared" si="1464"/>
        <v>118.64504618310406</v>
      </c>
      <c r="DD976" s="9">
        <f t="shared" si="1465"/>
        <v>797.31574999999998</v>
      </c>
      <c r="DE976" s="59">
        <f t="shared" si="1466"/>
        <v>0.47101628567698817</v>
      </c>
      <c r="DF976" s="59">
        <f t="shared" si="1467"/>
        <v>8.6893438730865687E-3</v>
      </c>
      <c r="DG976" s="59">
        <f t="shared" si="1468"/>
        <v>6.7394095760513653E-2</v>
      </c>
      <c r="DH976" s="59">
        <f t="shared" si="1469"/>
        <v>0.45290027468941163</v>
      </c>
      <c r="DI976" s="14">
        <f t="shared" si="1470"/>
        <v>-12624.463600681067</v>
      </c>
      <c r="DJ976" s="14">
        <f t="shared" si="1471"/>
        <v>-232.89705425347211</v>
      </c>
      <c r="DK976" s="14">
        <f t="shared" si="1472"/>
        <v>-1806.3373490505744</v>
      </c>
      <c r="DL976" s="14">
        <f t="shared" si="1473"/>
        <v>-12138.907308347178</v>
      </c>
      <c r="DM976">
        <f t="shared" si="1474"/>
        <v>-20585.488911194632</v>
      </c>
      <c r="DN976" s="34">
        <f t="shared" si="1475"/>
        <v>1007.3120199999998</v>
      </c>
      <c r="DO976" s="34">
        <f t="shared" si="1476"/>
        <v>18.582967925818117</v>
      </c>
      <c r="DP976" s="34">
        <f t="shared" si="1477"/>
        <v>144.12852549041511</v>
      </c>
      <c r="DQ976" s="9">
        <f t="shared" si="1478"/>
        <v>968.5692499999999</v>
      </c>
      <c r="DR976" s="59">
        <f t="shared" si="1479"/>
        <v>0.47101628567698817</v>
      </c>
      <c r="DS976" s="59">
        <f t="shared" si="1480"/>
        <v>8.6893438730865705E-3</v>
      </c>
      <c r="DT976" s="59">
        <f t="shared" si="1481"/>
        <v>6.7394095760513653E-2</v>
      </c>
      <c r="DU976" s="59">
        <f t="shared" si="1482"/>
        <v>0.45290027468941174</v>
      </c>
      <c r="DV976" s="14">
        <f t="shared" si="1483"/>
        <v>-9696.100525795724</v>
      </c>
      <c r="DW976" s="14">
        <f t="shared" si="1484"/>
        <v>-178.8743919449806</v>
      </c>
      <c r="DX976" s="14">
        <f t="shared" si="1485"/>
        <v>-1387.3404109580433</v>
      </c>
      <c r="DY976" s="14">
        <f t="shared" si="1486"/>
        <v>-9323.1735824958887</v>
      </c>
      <c r="DZ976" s="34" t="e">
        <f t="shared" si="1487"/>
        <v>#REF!</v>
      </c>
      <c r="EA976" s="34" t="e">
        <f t="shared" si="1488"/>
        <v>#REF!</v>
      </c>
      <c r="EB976" s="34" t="e">
        <f t="shared" si="1489"/>
        <v>#REF!</v>
      </c>
      <c r="EC976" s="34" t="e">
        <f t="shared" si="1490"/>
        <v>#REF!</v>
      </c>
      <c r="ED976" s="34" t="e">
        <f t="shared" si="1491"/>
        <v>#REF!</v>
      </c>
      <c r="EE976" s="59" t="e">
        <f t="shared" si="1492"/>
        <v>#REF!</v>
      </c>
      <c r="EF976" s="59" t="e">
        <f t="shared" si="1493"/>
        <v>#REF!</v>
      </c>
      <c r="EG976" s="59" t="e">
        <f t="shared" si="1494"/>
        <v>#REF!</v>
      </c>
      <c r="EH976" s="59" t="e">
        <f t="shared" si="1495"/>
        <v>#REF!</v>
      </c>
      <c r="EI976" s="14" t="e">
        <f t="shared" si="1496"/>
        <v>#REF!</v>
      </c>
      <c r="EJ976" s="14" t="e">
        <f t="shared" si="1497"/>
        <v>#REF!</v>
      </c>
      <c r="EK976" s="14" t="e">
        <f t="shared" si="1498"/>
        <v>#REF!</v>
      </c>
      <c r="EL976" s="14" t="e">
        <f t="shared" si="1499"/>
        <v>#REF!</v>
      </c>
      <c r="EM976" t="e">
        <f t="shared" si="1500"/>
        <v>#REF!</v>
      </c>
      <c r="EN976" s="34" t="e">
        <f t="shared" si="1501"/>
        <v>#REF!</v>
      </c>
      <c r="EO976" s="34" t="e">
        <f t="shared" si="1502"/>
        <v>#REF!</v>
      </c>
      <c r="EP976" s="34" t="e">
        <f t="shared" si="1503"/>
        <v>#REF!</v>
      </c>
      <c r="EQ976" s="34" t="e">
        <f t="shared" si="1504"/>
        <v>#REF!</v>
      </c>
      <c r="ER976" s="59" t="e">
        <f t="shared" si="1505"/>
        <v>#REF!</v>
      </c>
      <c r="ES976" s="59" t="e">
        <f t="shared" si="1506"/>
        <v>#REF!</v>
      </c>
      <c r="ET976" s="59" t="e">
        <f t="shared" si="1507"/>
        <v>#REF!</v>
      </c>
      <c r="EU976" s="59" t="e">
        <f t="shared" si="1508"/>
        <v>#REF!</v>
      </c>
      <c r="EV976" s="14" t="e">
        <f t="shared" si="1509"/>
        <v>#REF!</v>
      </c>
      <c r="EW976" s="14" t="e">
        <f t="shared" si="1510"/>
        <v>#REF!</v>
      </c>
      <c r="EX976" s="14" t="e">
        <f t="shared" si="1511"/>
        <v>#REF!</v>
      </c>
      <c r="EY976" s="14" t="e">
        <f t="shared" si="1512"/>
        <v>#REF!</v>
      </c>
    </row>
    <row r="977" spans="1:155" x14ac:dyDescent="0.2">
      <c r="A977" s="17">
        <v>30244442</v>
      </c>
      <c r="B977" t="s">
        <v>62</v>
      </c>
      <c r="C977" t="s">
        <v>3804</v>
      </c>
      <c r="D977" t="s">
        <v>3805</v>
      </c>
      <c r="E977" t="s">
        <v>922</v>
      </c>
      <c r="F977" t="s">
        <v>66</v>
      </c>
      <c r="G977" t="s">
        <v>42</v>
      </c>
      <c r="H977" t="s">
        <v>4055</v>
      </c>
      <c r="I977" t="s">
        <v>68</v>
      </c>
      <c r="J977" s="19" t="s">
        <v>69</v>
      </c>
      <c r="K977" t="s">
        <v>70</v>
      </c>
      <c r="L977">
        <v>1953</v>
      </c>
      <c r="M977">
        <f t="shared" si="1422"/>
        <v>1953</v>
      </c>
      <c r="N977">
        <v>66</v>
      </c>
      <c r="O977" s="19">
        <f t="shared" si="1423"/>
        <v>66</v>
      </c>
      <c r="P977" t="s">
        <v>54</v>
      </c>
      <c r="Q977" s="19" t="str">
        <f t="shared" si="1424"/>
        <v>60-70</v>
      </c>
      <c r="R977" s="23">
        <v>472.4</v>
      </c>
      <c r="S977" s="15">
        <f t="shared" si="1425"/>
        <v>0.47239999999999999</v>
      </c>
      <c r="T977">
        <v>30098461</v>
      </c>
      <c r="U977" t="s">
        <v>45</v>
      </c>
      <c r="V977" t="s">
        <v>46</v>
      </c>
      <c r="W977" t="s">
        <v>47</v>
      </c>
      <c r="X977" t="s">
        <v>48</v>
      </c>
      <c r="Y977" t="s">
        <v>59</v>
      </c>
      <c r="Z977" t="s">
        <v>3807</v>
      </c>
      <c r="AA977" t="s">
        <v>3808</v>
      </c>
      <c r="AB977" t="s">
        <v>319</v>
      </c>
      <c r="AC977">
        <v>1953</v>
      </c>
      <c r="AD977">
        <v>132</v>
      </c>
      <c r="AE977" t="str">
        <f t="shared" si="1426"/>
        <v>&gt;80</v>
      </c>
      <c r="AF977">
        <v>-37.939731829999999</v>
      </c>
      <c r="AG977">
        <v>145.23899230000001</v>
      </c>
      <c r="AH977" t="s">
        <v>75</v>
      </c>
      <c r="AI977" t="s">
        <v>76</v>
      </c>
      <c r="AJ977" s="33" t="s">
        <v>82</v>
      </c>
      <c r="AL977" t="s">
        <v>48</v>
      </c>
      <c r="AM977" t="s">
        <v>86</v>
      </c>
      <c r="AN977">
        <v>220</v>
      </c>
      <c r="AO977" s="69">
        <v>1</v>
      </c>
      <c r="AP977">
        <v>2</v>
      </c>
      <c r="AQ977">
        <v>0</v>
      </c>
      <c r="AR977">
        <v>0</v>
      </c>
      <c r="AS977" s="82" t="str">
        <f t="shared" si="1427"/>
        <v>Gw-0-0</v>
      </c>
      <c r="AT977" s="14">
        <f t="shared" si="1428"/>
        <v>26000</v>
      </c>
      <c r="AU977" s="81">
        <f>VLOOKUP(C977,Bushfire_Vlookup!$F$2:$H$12575,3,FALSE)</f>
        <v>479.64995599999997</v>
      </c>
      <c r="AV977" s="14">
        <f>VLOOKUP(AS977,Safety_collateral_Vlookup!$J$3:$L$20,2,FALSE)</f>
        <v>3720.1399252148244</v>
      </c>
      <c r="AW977" s="14">
        <f>VLOOKUP(AS977,Safety_collateral_Vlookup!$J$3:$L$20,3,FALSE)</f>
        <v>25000</v>
      </c>
      <c r="AX977" s="48">
        <f t="shared" si="1429"/>
        <v>58898.175803256214</v>
      </c>
      <c r="AY977" s="49">
        <f t="shared" si="1513"/>
        <v>35902.400000000001</v>
      </c>
      <c r="AZ977" s="14">
        <v>76000</v>
      </c>
      <c r="BA977" s="16">
        <f t="shared" si="1430"/>
        <v>1.6405080385505206</v>
      </c>
      <c r="BB977" t="e">
        <f>IF(BA977&lt;=#REF!,#REF!,IF(BA977&lt;=#REF!,#REF!,IF(BA977&lt;=#REF!,#REF!,IF(BA977&lt;=#REF!,#REF!,#REF!))))</f>
        <v>#REF!</v>
      </c>
      <c r="BC977" s="51">
        <v>3</v>
      </c>
      <c r="BD977" s="21">
        <v>70</v>
      </c>
      <c r="BE977" s="21">
        <v>6.4399999999999999E-2</v>
      </c>
      <c r="BF977" s="26">
        <f t="shared" si="1431"/>
        <v>2341.7768652382993</v>
      </c>
      <c r="BG977" s="21">
        <v>7</v>
      </c>
      <c r="BH977" s="21">
        <f t="shared" si="1432"/>
        <v>3.5</v>
      </c>
      <c r="BI977" s="28">
        <f t="shared" si="1433"/>
        <v>1.5624999999999999E-9</v>
      </c>
      <c r="BJ977" s="27">
        <f t="shared" si="1434"/>
        <v>1.5624999999999999E-9</v>
      </c>
      <c r="BK977" s="28">
        <f t="shared" si="1435"/>
        <v>2.3955100433657894E-8</v>
      </c>
      <c r="BL977" s="35">
        <f t="shared" si="1436"/>
        <v>3.9298534825700836E-8</v>
      </c>
      <c r="BM977" s="21" t="str">
        <f t="shared" si="1437"/>
        <v>Cr1</v>
      </c>
      <c r="BN977" s="51">
        <v>1</v>
      </c>
      <c r="BO977" s="21">
        <v>0</v>
      </c>
      <c r="BP977" s="50" t="s">
        <v>5497</v>
      </c>
      <c r="BQ977" s="14">
        <v>26000</v>
      </c>
      <c r="BR977">
        <f>IFERROR(VLOOKUP(AO977,'Model Failure data- Lines'!$A$37:$E$41,3,FALSE),'Model Failure data- Lines'!$C$37)</f>
        <v>2.649E-2</v>
      </c>
      <c r="BS977" s="14">
        <f t="shared" si="1438"/>
        <v>1560.2126770282571</v>
      </c>
      <c r="BT977" s="34">
        <f t="shared" si="1421"/>
        <v>32023.160814149473</v>
      </c>
      <c r="BU977" s="34">
        <f t="shared" si="1439"/>
        <v>4.8721382816741661E-2</v>
      </c>
      <c r="BV977" s="54">
        <f t="shared" si="1440"/>
        <v>-30462.948137121217</v>
      </c>
      <c r="BW977">
        <f>IFERROR(VLOOKUP(AO977,'Model Failure data- Lines'!$A$37:$E$41,4,FALSE),'Model Failure data- Lines'!$D$37)</f>
        <v>2.989E-2</v>
      </c>
      <c r="BX977" s="14">
        <f t="shared" si="1441"/>
        <v>1760.4664747593283</v>
      </c>
      <c r="BY977" s="34">
        <f t="shared" si="1442"/>
        <v>28563.07178709162</v>
      </c>
      <c r="BZ977" s="71">
        <f t="shared" si="1443"/>
        <v>6.1634353891689198E-2</v>
      </c>
      <c r="CA977" s="71">
        <f t="shared" si="1444"/>
        <v>-26802.605312332293</v>
      </c>
      <c r="CB977" s="56">
        <v>2</v>
      </c>
      <c r="CC977">
        <f>IFERROR(VLOOKUP(AO977,'Model Failure data- Lines'!$A$37:$E$41,5,FALSE),'Model Failure data- Lines'!$E$37)</f>
        <v>3.6309999999999995E-2</v>
      </c>
      <c r="CD977" s="14">
        <f t="shared" si="1445"/>
        <v>2138.5927634162326</v>
      </c>
      <c r="CE977" s="34">
        <f t="shared" si="1446"/>
        <v>22724.081674610865</v>
      </c>
      <c r="CF977" s="34">
        <f t="shared" si="1447"/>
        <v>9.4111295410702428E-2</v>
      </c>
      <c r="CG977" s="54">
        <f t="shared" si="1448"/>
        <v>-20585.488911194632</v>
      </c>
      <c r="CH977" t="e">
        <f>IFERROR(VLOOKUP(AO977,'Model Failure data- Lines'!#REF!,3,FALSE),'Model Failure data- Lines'!#REF!)</f>
        <v>#REF!</v>
      </c>
      <c r="CI977" s="14" t="e">
        <f t="shared" si="1449"/>
        <v>#REF!</v>
      </c>
      <c r="CJ977" s="34">
        <f t="shared" si="1450"/>
        <v>30715.763606138626</v>
      </c>
      <c r="CK977" s="34" t="e">
        <f t="shared" si="1451"/>
        <v>#REF!</v>
      </c>
      <c r="CL977" s="54" t="e">
        <f t="shared" si="1452"/>
        <v>#REF!</v>
      </c>
      <c r="CM977" t="e">
        <f>IFERROR(VLOOKUP(AO977,'Model Failure data- Lines'!#REF!,4,FALSE),'Model Failure data- Lines'!#REF!)</f>
        <v>#REF!</v>
      </c>
      <c r="CN977" s="14" t="e">
        <f t="shared" si="1453"/>
        <v>#REF!</v>
      </c>
      <c r="CO977" s="34">
        <f t="shared" si="1454"/>
        <v>26278.414086751585</v>
      </c>
      <c r="CP977" s="34" t="e">
        <f t="shared" si="1455"/>
        <v>#REF!</v>
      </c>
      <c r="CQ977" s="54" t="e">
        <f t="shared" si="1456"/>
        <v>#REF!</v>
      </c>
      <c r="CR977" t="e">
        <f>IFERROR(VLOOKUP(AO977,'Model Failure data- Lines'!#REF!,5,FALSE),'Model Failure data- Lines'!#REF!)</f>
        <v>#REF!</v>
      </c>
      <c r="CS977" s="14" t="e">
        <f t="shared" si="1457"/>
        <v>#REF!</v>
      </c>
      <c r="CT977" s="34">
        <f t="shared" si="1458"/>
        <v>19234.230773284908</v>
      </c>
      <c r="CU977" s="34" t="e">
        <f t="shared" si="1459"/>
        <v>#REF!</v>
      </c>
      <c r="CV977" s="54" t="e">
        <f t="shared" si="1460"/>
        <v>#REF!</v>
      </c>
      <c r="CW977" t="s">
        <v>319</v>
      </c>
      <c r="CZ977">
        <f t="shared" si="1461"/>
        <v>-26802.605312332289</v>
      </c>
      <c r="DA977" s="34">
        <f t="shared" si="1462"/>
        <v>829.20838000000003</v>
      </c>
      <c r="DB977" s="34">
        <f t="shared" si="1463"/>
        <v>15.297298576224279</v>
      </c>
      <c r="DC977" s="34">
        <f t="shared" si="1464"/>
        <v>118.64504618310406</v>
      </c>
      <c r="DD977" s="9">
        <f t="shared" si="1465"/>
        <v>797.31574999999998</v>
      </c>
      <c r="DE977" s="59">
        <f t="shared" si="1466"/>
        <v>0.47101628567698817</v>
      </c>
      <c r="DF977" s="59">
        <f t="shared" si="1467"/>
        <v>8.6893438730865687E-3</v>
      </c>
      <c r="DG977" s="59">
        <f t="shared" si="1468"/>
        <v>6.7394095760513653E-2</v>
      </c>
      <c r="DH977" s="59">
        <f t="shared" si="1469"/>
        <v>0.45290027468941163</v>
      </c>
      <c r="DI977" s="14">
        <f t="shared" si="1470"/>
        <v>-12624.463600681067</v>
      </c>
      <c r="DJ977" s="14">
        <f t="shared" si="1471"/>
        <v>-232.89705425347211</v>
      </c>
      <c r="DK977" s="14">
        <f t="shared" si="1472"/>
        <v>-1806.3373490505744</v>
      </c>
      <c r="DL977" s="14">
        <f t="shared" si="1473"/>
        <v>-12138.907308347178</v>
      </c>
      <c r="DM977">
        <f t="shared" si="1474"/>
        <v>-20585.488911194632</v>
      </c>
      <c r="DN977" s="34">
        <f t="shared" si="1475"/>
        <v>1007.3120199999998</v>
      </c>
      <c r="DO977" s="34">
        <f t="shared" si="1476"/>
        <v>18.582967925818117</v>
      </c>
      <c r="DP977" s="34">
        <f t="shared" si="1477"/>
        <v>144.12852549041511</v>
      </c>
      <c r="DQ977" s="9">
        <f t="shared" si="1478"/>
        <v>968.5692499999999</v>
      </c>
      <c r="DR977" s="59">
        <f t="shared" si="1479"/>
        <v>0.47101628567698817</v>
      </c>
      <c r="DS977" s="59">
        <f t="shared" si="1480"/>
        <v>8.6893438730865705E-3</v>
      </c>
      <c r="DT977" s="59">
        <f t="shared" si="1481"/>
        <v>6.7394095760513653E-2</v>
      </c>
      <c r="DU977" s="59">
        <f t="shared" si="1482"/>
        <v>0.45290027468941174</v>
      </c>
      <c r="DV977" s="14">
        <f t="shared" si="1483"/>
        <v>-9696.100525795724</v>
      </c>
      <c r="DW977" s="14">
        <f t="shared" si="1484"/>
        <v>-178.8743919449806</v>
      </c>
      <c r="DX977" s="14">
        <f t="shared" si="1485"/>
        <v>-1387.3404109580433</v>
      </c>
      <c r="DY977" s="14">
        <f t="shared" si="1486"/>
        <v>-9323.1735824958887</v>
      </c>
      <c r="DZ977" s="34" t="e">
        <f t="shared" si="1487"/>
        <v>#REF!</v>
      </c>
      <c r="EA977" s="34" t="e">
        <f t="shared" si="1488"/>
        <v>#REF!</v>
      </c>
      <c r="EB977" s="34" t="e">
        <f t="shared" si="1489"/>
        <v>#REF!</v>
      </c>
      <c r="EC977" s="34" t="e">
        <f t="shared" si="1490"/>
        <v>#REF!</v>
      </c>
      <c r="ED977" s="34" t="e">
        <f t="shared" si="1491"/>
        <v>#REF!</v>
      </c>
      <c r="EE977" s="59" t="e">
        <f t="shared" si="1492"/>
        <v>#REF!</v>
      </c>
      <c r="EF977" s="59" t="e">
        <f t="shared" si="1493"/>
        <v>#REF!</v>
      </c>
      <c r="EG977" s="59" t="e">
        <f t="shared" si="1494"/>
        <v>#REF!</v>
      </c>
      <c r="EH977" s="59" t="e">
        <f t="shared" si="1495"/>
        <v>#REF!</v>
      </c>
      <c r="EI977" s="14" t="e">
        <f t="shared" si="1496"/>
        <v>#REF!</v>
      </c>
      <c r="EJ977" s="14" t="e">
        <f t="shared" si="1497"/>
        <v>#REF!</v>
      </c>
      <c r="EK977" s="14" t="e">
        <f t="shared" si="1498"/>
        <v>#REF!</v>
      </c>
      <c r="EL977" s="14" t="e">
        <f t="shared" si="1499"/>
        <v>#REF!</v>
      </c>
      <c r="EM977" t="e">
        <f t="shared" si="1500"/>
        <v>#REF!</v>
      </c>
      <c r="EN977" s="34" t="e">
        <f t="shared" si="1501"/>
        <v>#REF!</v>
      </c>
      <c r="EO977" s="34" t="e">
        <f t="shared" si="1502"/>
        <v>#REF!</v>
      </c>
      <c r="EP977" s="34" t="e">
        <f t="shared" si="1503"/>
        <v>#REF!</v>
      </c>
      <c r="EQ977" s="34" t="e">
        <f t="shared" si="1504"/>
        <v>#REF!</v>
      </c>
      <c r="ER977" s="59" t="e">
        <f t="shared" si="1505"/>
        <v>#REF!</v>
      </c>
      <c r="ES977" s="59" t="e">
        <f t="shared" si="1506"/>
        <v>#REF!</v>
      </c>
      <c r="ET977" s="59" t="e">
        <f t="shared" si="1507"/>
        <v>#REF!</v>
      </c>
      <c r="EU977" s="59" t="e">
        <f t="shared" si="1508"/>
        <v>#REF!</v>
      </c>
      <c r="EV977" s="14" t="e">
        <f t="shared" si="1509"/>
        <v>#REF!</v>
      </c>
      <c r="EW977" s="14" t="e">
        <f t="shared" si="1510"/>
        <v>#REF!</v>
      </c>
      <c r="EX977" s="14" t="e">
        <f t="shared" si="1511"/>
        <v>#REF!</v>
      </c>
      <c r="EY977" s="14" t="e">
        <f t="shared" si="1512"/>
        <v>#REF!</v>
      </c>
    </row>
    <row r="978" spans="1:155" x14ac:dyDescent="0.2">
      <c r="A978" s="17">
        <v>30231912</v>
      </c>
      <c r="B978" t="s">
        <v>62</v>
      </c>
      <c r="C978" t="s">
        <v>3942</v>
      </c>
      <c r="D978" t="s">
        <v>3943</v>
      </c>
      <c r="E978" t="s">
        <v>1886</v>
      </c>
      <c r="F978" t="s">
        <v>41</v>
      </c>
      <c r="G978" t="s">
        <v>42</v>
      </c>
      <c r="H978" t="s">
        <v>3944</v>
      </c>
      <c r="I978" t="s">
        <v>68</v>
      </c>
      <c r="J978" s="19" t="s">
        <v>69</v>
      </c>
      <c r="K978" t="s">
        <v>70</v>
      </c>
      <c r="L978">
        <v>1962</v>
      </c>
      <c r="M978">
        <f t="shared" si="1422"/>
        <v>1962</v>
      </c>
      <c r="N978">
        <v>57</v>
      </c>
      <c r="O978" s="19">
        <f t="shared" si="1423"/>
        <v>57</v>
      </c>
      <c r="P978" t="s">
        <v>80</v>
      </c>
      <c r="Q978" s="19" t="str">
        <f t="shared" si="1424"/>
        <v>50-60</v>
      </c>
      <c r="R978" s="23">
        <v>256</v>
      </c>
      <c r="S978" s="15">
        <f t="shared" si="1425"/>
        <v>0.25600000000000001</v>
      </c>
      <c r="T978">
        <v>30101130</v>
      </c>
      <c r="U978" t="s">
        <v>45</v>
      </c>
      <c r="V978" t="s">
        <v>46</v>
      </c>
      <c r="W978" s="20" t="s">
        <v>87</v>
      </c>
      <c r="X978" t="s">
        <v>88</v>
      </c>
      <c r="Y978" t="s">
        <v>311</v>
      </c>
      <c r="Z978" t="s">
        <v>3945</v>
      </c>
      <c r="AA978" t="s">
        <v>3946</v>
      </c>
      <c r="AB978" t="s">
        <v>195</v>
      </c>
      <c r="AC978">
        <v>1962</v>
      </c>
      <c r="AD978">
        <v>57</v>
      </c>
      <c r="AE978" t="str">
        <f t="shared" si="1426"/>
        <v>&lt;60</v>
      </c>
      <c r="AF978">
        <v>-38.178771779999998</v>
      </c>
      <c r="AG978">
        <v>146.32587703999999</v>
      </c>
      <c r="AH978" t="s">
        <v>92</v>
      </c>
      <c r="AI978" t="s">
        <v>76</v>
      </c>
      <c r="AJ978" s="33" t="s">
        <v>314</v>
      </c>
      <c r="AL978">
        <v>1</v>
      </c>
      <c r="AM978" t="s">
        <v>86</v>
      </c>
      <c r="AN978">
        <v>220</v>
      </c>
      <c r="AO978" s="69">
        <v>1</v>
      </c>
      <c r="AP978">
        <v>2</v>
      </c>
      <c r="AQ978">
        <v>0</v>
      </c>
      <c r="AR978">
        <v>0</v>
      </c>
      <c r="AS978" s="82" t="str">
        <f t="shared" si="1427"/>
        <v>Gw-0-0</v>
      </c>
      <c r="AT978" s="14">
        <f t="shared" si="1428"/>
        <v>36200</v>
      </c>
      <c r="AU978" s="81">
        <f>VLOOKUP(C978,Bushfire_Vlookup!$F$2:$H$12575,3,FALSE)</f>
        <v>987.27317900000003</v>
      </c>
      <c r="AV978" s="14">
        <f>VLOOKUP(AS978,Safety_collateral_Vlookup!$J$3:$L$20,2,FALSE)</f>
        <v>3720.1399252148244</v>
      </c>
      <c r="AW978" s="14">
        <f>VLOOKUP(AS978,Safety_collateral_Vlookup!$J$3:$L$20,3,FALSE)</f>
        <v>25000</v>
      </c>
      <c r="AX978" s="48">
        <f t="shared" si="1429"/>
        <v>70323.209782197213</v>
      </c>
      <c r="AY978" s="49">
        <f t="shared" si="1513"/>
        <v>19456</v>
      </c>
      <c r="AZ978" s="14">
        <v>76000</v>
      </c>
      <c r="BA978" s="16">
        <f t="shared" si="1430"/>
        <v>3.6144741869961563</v>
      </c>
      <c r="BB978" t="e">
        <f>IF(BA978&lt;=#REF!,#REF!,IF(BA978&lt;=#REF!,#REF!,IF(BA978&lt;=#REF!,#REF!,IF(BA978&lt;=#REF!,#REF!,#REF!))))</f>
        <v>#REF!</v>
      </c>
      <c r="BC978" s="51">
        <v>4</v>
      </c>
      <c r="BD978" s="21">
        <v>70</v>
      </c>
      <c r="BE978" s="21">
        <v>6.4399999999999999E-2</v>
      </c>
      <c r="BF978" s="26">
        <f t="shared" si="1431"/>
        <v>1269.0408075804501</v>
      </c>
      <c r="BG978" s="21">
        <v>7</v>
      </c>
      <c r="BH978" s="21">
        <f t="shared" si="1432"/>
        <v>3.5</v>
      </c>
      <c r="BI978" s="28">
        <f t="shared" si="1433"/>
        <v>1.5624999999999999E-9</v>
      </c>
      <c r="BJ978" s="27">
        <f t="shared" si="1434"/>
        <v>1.5624999999999999E-9</v>
      </c>
      <c r="BK978" s="28">
        <f t="shared" si="1435"/>
        <v>2.395510043365789E-8</v>
      </c>
      <c r="BL978" s="35">
        <f t="shared" si="1436"/>
        <v>8.6585092164356877E-8</v>
      </c>
      <c r="BM978" s="21" t="str">
        <f t="shared" si="1437"/>
        <v>Cr1</v>
      </c>
      <c r="BN978" s="51">
        <v>1</v>
      </c>
      <c r="BO978" s="21">
        <v>2</v>
      </c>
      <c r="BP978" s="50" t="s">
        <v>5497</v>
      </c>
      <c r="BQ978" s="14">
        <v>36200</v>
      </c>
      <c r="BR978">
        <f>IFERROR(VLOOKUP(AO978,'Model Failure data- Lines'!$A$37:$E$41,3,FALSE),'Model Failure data- Lines'!$C$37)</f>
        <v>2.649E-2</v>
      </c>
      <c r="BS978" s="14">
        <f t="shared" si="1438"/>
        <v>1862.8618271304042</v>
      </c>
      <c r="BT978" s="34">
        <f t="shared" si="1421"/>
        <v>17353.787401401914</v>
      </c>
      <c r="BU978" s="34">
        <f t="shared" si="1439"/>
        <v>0.10734612474161774</v>
      </c>
      <c r="BV978" s="54">
        <f t="shared" si="1440"/>
        <v>-15490.92557427151</v>
      </c>
      <c r="BW978">
        <f>IFERROR(VLOOKUP(AO978,'Model Failure data- Lines'!$A$37:$E$41,4,FALSE),'Model Failure data- Lines'!$D$37)</f>
        <v>2.989E-2</v>
      </c>
      <c r="BX978" s="14">
        <f t="shared" si="1441"/>
        <v>2101.9607403898749</v>
      </c>
      <c r="BY978" s="34">
        <f t="shared" si="1442"/>
        <v>15478.717987924332</v>
      </c>
      <c r="BZ978" s="71">
        <f t="shared" si="1443"/>
        <v>0.13579682387325051</v>
      </c>
      <c r="CA978" s="71">
        <f t="shared" si="1444"/>
        <v>-13376.757247534457</v>
      </c>
      <c r="CB978" s="56">
        <v>2</v>
      </c>
      <c r="CC978">
        <f>IFERROR(VLOOKUP(AO978,'Model Failure data- Lines'!$A$37:$E$41,5,FALSE),'Model Failure data- Lines'!$E$37)</f>
        <v>3.6309999999999995E-2</v>
      </c>
      <c r="CD978" s="14">
        <f t="shared" si="1445"/>
        <v>2553.4357471915805</v>
      </c>
      <c r="CE978" s="34">
        <f t="shared" si="1446"/>
        <v>12314.48964585178</v>
      </c>
      <c r="CF978" s="34">
        <f t="shared" si="1447"/>
        <v>0.20735213724847484</v>
      </c>
      <c r="CG978" s="54">
        <f t="shared" si="1448"/>
        <v>-9761.0538986601987</v>
      </c>
      <c r="CH978" t="e">
        <f>IFERROR(VLOOKUP(AO978,'Model Failure data- Lines'!#REF!,3,FALSE),'Model Failure data- Lines'!#REF!)</f>
        <v>#REF!</v>
      </c>
      <c r="CI978" s="14" t="e">
        <f t="shared" si="1449"/>
        <v>#REF!</v>
      </c>
      <c r="CJ978" s="34">
        <f t="shared" si="1450"/>
        <v>16645.291031269026</v>
      </c>
      <c r="CK978" s="34" t="e">
        <f t="shared" si="1451"/>
        <v>#REF!</v>
      </c>
      <c r="CL978" s="54" t="e">
        <f t="shared" si="1452"/>
        <v>#REF!</v>
      </c>
      <c r="CM978" t="e">
        <f>IFERROR(VLOOKUP(AO978,'Model Failure data- Lines'!#REF!,4,FALSE),'Model Failure data- Lines'!#REF!)</f>
        <v>#REF!</v>
      </c>
      <c r="CN978" s="14" t="e">
        <f t="shared" si="1453"/>
        <v>#REF!</v>
      </c>
      <c r="CO978" s="34">
        <f t="shared" si="1454"/>
        <v>14240.630834480113</v>
      </c>
      <c r="CP978" s="34" t="e">
        <f t="shared" si="1455"/>
        <v>#REF!</v>
      </c>
      <c r="CQ978" s="54" t="e">
        <f t="shared" si="1456"/>
        <v>#REF!</v>
      </c>
      <c r="CR978" t="e">
        <f>IFERROR(VLOOKUP(AO978,'Model Failure data- Lines'!#REF!,5,FALSE),'Model Failure data- Lines'!#REF!)</f>
        <v>#REF!</v>
      </c>
      <c r="CS978" s="14" t="e">
        <f t="shared" si="1457"/>
        <v>#REF!</v>
      </c>
      <c r="CT978" s="34">
        <f t="shared" si="1458"/>
        <v>10423.29186697912</v>
      </c>
      <c r="CU978" s="34" t="e">
        <f t="shared" si="1459"/>
        <v>#REF!</v>
      </c>
      <c r="CV978" s="54" t="e">
        <f t="shared" si="1460"/>
        <v>#REF!</v>
      </c>
      <c r="CW978" t="s">
        <v>195</v>
      </c>
      <c r="CZ978">
        <f t="shared" si="1461"/>
        <v>-13376.757247534455</v>
      </c>
      <c r="DA978" s="34">
        <f t="shared" si="1462"/>
        <v>1154.5132060000001</v>
      </c>
      <c r="DB978" s="34">
        <f t="shared" si="1463"/>
        <v>31.48673820677077</v>
      </c>
      <c r="DC978" s="34">
        <f t="shared" si="1464"/>
        <v>118.64504618310406</v>
      </c>
      <c r="DD978" s="9">
        <f t="shared" si="1465"/>
        <v>797.31574999999998</v>
      </c>
      <c r="DE978" s="59">
        <f t="shared" si="1466"/>
        <v>0.54925536134697706</v>
      </c>
      <c r="DF978" s="59">
        <f t="shared" si="1467"/>
        <v>1.4979698527066952E-2</v>
      </c>
      <c r="DG978" s="59">
        <f t="shared" si="1468"/>
        <v>5.6444939195723319E-2</v>
      </c>
      <c r="DH978" s="59">
        <f t="shared" si="1469"/>
        <v>0.37932000093023271</v>
      </c>
      <c r="DI978" s="14">
        <f t="shared" si="1470"/>
        <v>-7347.2556356453306</v>
      </c>
      <c r="DJ978" s="14">
        <f t="shared" si="1471"/>
        <v>-200.37979083782406</v>
      </c>
      <c r="DK978" s="14">
        <f t="shared" si="1472"/>
        <v>-755.05024947303355</v>
      </c>
      <c r="DL978" s="14">
        <f t="shared" si="1473"/>
        <v>-5074.0715715782671</v>
      </c>
      <c r="DM978">
        <f t="shared" si="1474"/>
        <v>-9761.0538986601987</v>
      </c>
      <c r="DN978" s="34">
        <f t="shared" si="1475"/>
        <v>1402.4882739999998</v>
      </c>
      <c r="DO978" s="34">
        <f t="shared" si="1476"/>
        <v>38.249697701165829</v>
      </c>
      <c r="DP978" s="34">
        <f t="shared" si="1477"/>
        <v>144.12852549041511</v>
      </c>
      <c r="DQ978" s="9">
        <f t="shared" si="1478"/>
        <v>968.5692499999999</v>
      </c>
      <c r="DR978" s="59">
        <f t="shared" si="1479"/>
        <v>0.54925536134697706</v>
      </c>
      <c r="DS978" s="59">
        <f t="shared" si="1480"/>
        <v>1.4979698527066956E-2</v>
      </c>
      <c r="DT978" s="59">
        <f t="shared" si="1481"/>
        <v>5.6444939195723326E-2</v>
      </c>
      <c r="DU978" s="59">
        <f t="shared" si="1482"/>
        <v>0.37932000093023277</v>
      </c>
      <c r="DV978" s="14">
        <f t="shared" si="1483"/>
        <v>-5361.3111862359265</v>
      </c>
      <c r="DW978" s="14">
        <f t="shared" si="1484"/>
        <v>-146.21764470838136</v>
      </c>
      <c r="DX978" s="14">
        <f t="shared" si="1485"/>
        <v>-550.96209379605307</v>
      </c>
      <c r="DY978" s="14">
        <f t="shared" si="1486"/>
        <v>-3702.5629739198389</v>
      </c>
      <c r="DZ978" s="34" t="e">
        <f t="shared" si="1487"/>
        <v>#REF!</v>
      </c>
      <c r="EA978" s="34" t="e">
        <f t="shared" si="1488"/>
        <v>#REF!</v>
      </c>
      <c r="EB978" s="34" t="e">
        <f t="shared" si="1489"/>
        <v>#REF!</v>
      </c>
      <c r="EC978" s="34" t="e">
        <f t="shared" si="1490"/>
        <v>#REF!</v>
      </c>
      <c r="ED978" s="34" t="e">
        <f t="shared" si="1491"/>
        <v>#REF!</v>
      </c>
      <c r="EE978" s="59" t="e">
        <f t="shared" si="1492"/>
        <v>#REF!</v>
      </c>
      <c r="EF978" s="59" t="e">
        <f t="shared" si="1493"/>
        <v>#REF!</v>
      </c>
      <c r="EG978" s="59" t="e">
        <f t="shared" si="1494"/>
        <v>#REF!</v>
      </c>
      <c r="EH978" s="59" t="e">
        <f t="shared" si="1495"/>
        <v>#REF!</v>
      </c>
      <c r="EI978" s="14" t="e">
        <f t="shared" si="1496"/>
        <v>#REF!</v>
      </c>
      <c r="EJ978" s="14" t="e">
        <f t="shared" si="1497"/>
        <v>#REF!</v>
      </c>
      <c r="EK978" s="14" t="e">
        <f t="shared" si="1498"/>
        <v>#REF!</v>
      </c>
      <c r="EL978" s="14" t="e">
        <f t="shared" si="1499"/>
        <v>#REF!</v>
      </c>
      <c r="EM978" t="e">
        <f t="shared" si="1500"/>
        <v>#REF!</v>
      </c>
      <c r="EN978" s="34" t="e">
        <f t="shared" si="1501"/>
        <v>#REF!</v>
      </c>
      <c r="EO978" s="34" t="e">
        <f t="shared" si="1502"/>
        <v>#REF!</v>
      </c>
      <c r="EP978" s="34" t="e">
        <f t="shared" si="1503"/>
        <v>#REF!</v>
      </c>
      <c r="EQ978" s="34" t="e">
        <f t="shared" si="1504"/>
        <v>#REF!</v>
      </c>
      <c r="ER978" s="59" t="e">
        <f t="shared" si="1505"/>
        <v>#REF!</v>
      </c>
      <c r="ES978" s="59" t="e">
        <f t="shared" si="1506"/>
        <v>#REF!</v>
      </c>
      <c r="ET978" s="59" t="e">
        <f t="shared" si="1507"/>
        <v>#REF!</v>
      </c>
      <c r="EU978" s="59" t="e">
        <f t="shared" si="1508"/>
        <v>#REF!</v>
      </c>
      <c r="EV978" s="14" t="e">
        <f t="shared" si="1509"/>
        <v>#REF!</v>
      </c>
      <c r="EW978" s="14" t="e">
        <f t="shared" si="1510"/>
        <v>#REF!</v>
      </c>
      <c r="EX978" s="14" t="e">
        <f t="shared" si="1511"/>
        <v>#REF!</v>
      </c>
      <c r="EY978" s="14" t="e">
        <f t="shared" si="1512"/>
        <v>#REF!</v>
      </c>
    </row>
    <row r="979" spans="1:155" x14ac:dyDescent="0.2">
      <c r="A979" s="17">
        <v>30009444</v>
      </c>
      <c r="B979" t="s">
        <v>62</v>
      </c>
      <c r="C979" t="s">
        <v>577</v>
      </c>
      <c r="D979" t="s">
        <v>578</v>
      </c>
      <c r="E979" t="s">
        <v>579</v>
      </c>
      <c r="F979" t="s">
        <v>41</v>
      </c>
      <c r="G979" t="s">
        <v>42</v>
      </c>
      <c r="H979" t="s">
        <v>580</v>
      </c>
      <c r="I979" t="s">
        <v>68</v>
      </c>
      <c r="J979" s="19" t="s">
        <v>69</v>
      </c>
      <c r="K979" t="s">
        <v>70</v>
      </c>
      <c r="L979">
        <v>1965</v>
      </c>
      <c r="M979">
        <f t="shared" si="1422"/>
        <v>1965</v>
      </c>
      <c r="N979">
        <v>54</v>
      </c>
      <c r="O979" s="19">
        <f t="shared" si="1423"/>
        <v>54</v>
      </c>
      <c r="P979" t="s">
        <v>80</v>
      </c>
      <c r="Q979" s="19" t="str">
        <f t="shared" si="1424"/>
        <v>50-60</v>
      </c>
      <c r="R979" s="23">
        <v>296.5</v>
      </c>
      <c r="S979" s="15">
        <f t="shared" si="1425"/>
        <v>0.29649999999999999</v>
      </c>
      <c r="T979">
        <v>30395695</v>
      </c>
      <c r="U979" t="s">
        <v>45</v>
      </c>
      <c r="V979" t="s">
        <v>55</v>
      </c>
      <c r="W979" s="20" t="s">
        <v>87</v>
      </c>
      <c r="X979" t="s">
        <v>48</v>
      </c>
      <c r="Z979" t="s">
        <v>581</v>
      </c>
      <c r="AA979" t="s">
        <v>582</v>
      </c>
      <c r="AB979" t="s">
        <v>583</v>
      </c>
      <c r="AC979">
        <v>1965</v>
      </c>
      <c r="AD979">
        <v>108</v>
      </c>
      <c r="AE979" t="str">
        <f t="shared" si="1426"/>
        <v>&gt;80</v>
      </c>
      <c r="AF979">
        <v>-38.174746319999997</v>
      </c>
      <c r="AG979">
        <v>146.34566344999999</v>
      </c>
      <c r="AH979" t="s">
        <v>92</v>
      </c>
      <c r="AI979" t="s">
        <v>76</v>
      </c>
      <c r="AJ979" s="33" t="s">
        <v>584</v>
      </c>
      <c r="AL979" t="s">
        <v>78</v>
      </c>
      <c r="AM979" t="s">
        <v>79</v>
      </c>
      <c r="AN979">
        <v>220</v>
      </c>
      <c r="AO979" s="70">
        <v>1</v>
      </c>
      <c r="AP979">
        <v>2</v>
      </c>
      <c r="AQ979">
        <v>0</v>
      </c>
      <c r="AR979">
        <v>2</v>
      </c>
      <c r="AS979" s="82" t="str">
        <f t="shared" si="1427"/>
        <v>Gw-0-2</v>
      </c>
      <c r="AT979" s="14">
        <f t="shared" si="1428"/>
        <v>36200</v>
      </c>
      <c r="AU979" s="81">
        <f>VLOOKUP(C979,Bushfire_Vlookup!$F$2:$H$12575,3,FALSE)</f>
        <v>894.471901</v>
      </c>
      <c r="AV979" s="14">
        <f>VLOOKUP(AS979,Safety_collateral_Vlookup!$J$3:$L$20,2,FALSE)</f>
        <v>93570.139925214826</v>
      </c>
      <c r="AW979" s="14">
        <f>VLOOKUP(AS979,Safety_collateral_Vlookup!$J$3:$L$20,3,FALSE)</f>
        <v>550000</v>
      </c>
      <c r="AX979" s="48">
        <f t="shared" si="1429"/>
        <v>726269.14081857121</v>
      </c>
      <c r="AY979" s="49">
        <f t="shared" si="1513"/>
        <v>22534</v>
      </c>
      <c r="AZ979" s="14">
        <v>76000</v>
      </c>
      <c r="BA979">
        <f t="shared" si="1430"/>
        <v>32.22992548231877</v>
      </c>
      <c r="BB979" t="e">
        <f>IF(BA979&lt;=#REF!,#REF!,IF(BA979&lt;=#REF!,#REF!,IF(BA979&lt;=#REF!,#REF!,IF(BA979&lt;=#REF!,#REF!,#REF!))))</f>
        <v>#REF!</v>
      </c>
      <c r="BC979" s="51">
        <v>5</v>
      </c>
      <c r="BD979" s="21">
        <v>70</v>
      </c>
      <c r="BE979" s="21">
        <v>6.4399999999999999E-2</v>
      </c>
      <c r="BF979" s="26">
        <f t="shared" si="1431"/>
        <v>1469.8070290922008</v>
      </c>
      <c r="BG979" s="21">
        <v>7</v>
      </c>
      <c r="BH979" s="21">
        <f t="shared" si="1432"/>
        <v>3.5</v>
      </c>
      <c r="BI979" s="28">
        <f t="shared" si="1433"/>
        <v>1.5624999999999999E-9</v>
      </c>
      <c r="BJ979" s="27">
        <f t="shared" si="1434"/>
        <v>1.5624999999999999E-9</v>
      </c>
      <c r="BK979" s="28">
        <f t="shared" si="1435"/>
        <v>2.3955100433657894E-8</v>
      </c>
      <c r="BL979" s="35">
        <f t="shared" si="1436"/>
        <v>7.7207110189825597E-7</v>
      </c>
      <c r="BM979" s="21" t="str">
        <f t="shared" si="1437"/>
        <v>Cr1</v>
      </c>
      <c r="BN979" s="51">
        <v>5</v>
      </c>
      <c r="BO979" s="21">
        <v>0</v>
      </c>
      <c r="BP979" s="50" t="s">
        <v>5497</v>
      </c>
      <c r="BQ979" s="14">
        <v>36200</v>
      </c>
      <c r="BR979">
        <f>IFERROR(VLOOKUP(AO979,'Model Failure data- Lines'!$A$37:$E$41,3,FALSE),'Model Failure data- Lines'!$C$37)</f>
        <v>2.649E-2</v>
      </c>
      <c r="BS979" s="14">
        <f t="shared" si="1438"/>
        <v>19238.869540283951</v>
      </c>
      <c r="BT979" s="34">
        <f t="shared" si="1421"/>
        <v>20099.210798889326</v>
      </c>
      <c r="BU979" s="34">
        <f t="shared" si="1439"/>
        <v>0.95719527163459983</v>
      </c>
      <c r="BV979" s="54">
        <f t="shared" si="1440"/>
        <v>-860.34125860537461</v>
      </c>
      <c r="BW979">
        <f>IFERROR(VLOOKUP(AO979,'Model Failure data- Lines'!$A$37:$E$41,4,FALSE),'Model Failure data- Lines'!$D$37)</f>
        <v>2.989E-2</v>
      </c>
      <c r="BX979" s="14">
        <f t="shared" si="1441"/>
        <v>21708.184619067095</v>
      </c>
      <c r="BY979" s="34">
        <f t="shared" si="1442"/>
        <v>17927.499544607672</v>
      </c>
      <c r="BZ979" s="71">
        <f t="shared" si="1443"/>
        <v>1.21088747290453</v>
      </c>
      <c r="CA979" s="71">
        <f t="shared" si="1444"/>
        <v>3780.685074459423</v>
      </c>
      <c r="CB979" s="57">
        <v>2</v>
      </c>
      <c r="CC979">
        <f>IFERROR(VLOOKUP(AO979,'Model Failure data- Lines'!$A$37:$E$41,5,FALSE),'Model Failure data- Lines'!$E$37)</f>
        <v>3.6309999999999995E-2</v>
      </c>
      <c r="CD979" s="14">
        <f t="shared" si="1445"/>
        <v>26370.832503122318</v>
      </c>
      <c r="CE979" s="34">
        <f t="shared" si="1446"/>
        <v>14262.680390605676</v>
      </c>
      <c r="CF979" s="34">
        <f t="shared" si="1447"/>
        <v>1.8489394546407878</v>
      </c>
      <c r="CG979" s="54">
        <f t="shared" si="1448"/>
        <v>12108.152112516642</v>
      </c>
      <c r="CH979" t="e">
        <f>IFERROR(VLOOKUP(AO979,'Model Failure data- Lines'!#REF!,3,FALSE),'Model Failure data- Lines'!#REF!)</f>
        <v>#REF!</v>
      </c>
      <c r="CI979" s="14" t="e">
        <f t="shared" si="1449"/>
        <v>#REF!</v>
      </c>
      <c r="CJ979" s="34">
        <f t="shared" si="1450"/>
        <v>19278.62808895026</v>
      </c>
      <c r="CK979" s="34" t="e">
        <f t="shared" si="1451"/>
        <v>#REF!</v>
      </c>
      <c r="CL979" s="54" t="e">
        <f t="shared" si="1452"/>
        <v>#REF!</v>
      </c>
      <c r="CM979" t="e">
        <f>IFERROR(VLOOKUP(AO979,'Model Failure data- Lines'!#REF!,4,FALSE),'Model Failure data- Lines'!#REF!)</f>
        <v>#REF!</v>
      </c>
      <c r="CN979" s="14" t="e">
        <f t="shared" si="1453"/>
        <v>#REF!</v>
      </c>
      <c r="CO979" s="34">
        <f t="shared" si="1454"/>
        <v>16493.543134466225</v>
      </c>
      <c r="CP979" s="34" t="e">
        <f t="shared" si="1455"/>
        <v>#REF!</v>
      </c>
      <c r="CQ979" s="54" t="e">
        <f t="shared" si="1456"/>
        <v>#REF!</v>
      </c>
      <c r="CR979" t="e">
        <f>IFERROR(VLOOKUP(AO979,'Model Failure data- Lines'!#REF!,5,FALSE),'Model Failure data- Lines'!#REF!)</f>
        <v>#REF!</v>
      </c>
      <c r="CS979" s="14" t="e">
        <f t="shared" si="1457"/>
        <v>#REF!</v>
      </c>
      <c r="CT979" s="34">
        <f t="shared" si="1458"/>
        <v>12072.289213122302</v>
      </c>
      <c r="CU979" s="34" t="e">
        <f t="shared" si="1459"/>
        <v>#REF!</v>
      </c>
      <c r="CV979" s="54" t="e">
        <f t="shared" si="1460"/>
        <v>#REF!</v>
      </c>
      <c r="CW979" t="s">
        <v>583</v>
      </c>
      <c r="CZ979">
        <f t="shared" si="1461"/>
        <v>3780.6850744594244</v>
      </c>
      <c r="DA979" s="34">
        <f t="shared" si="1462"/>
        <v>1154.5132060000001</v>
      </c>
      <c r="DB979" s="34">
        <f t="shared" si="1463"/>
        <v>28.527061383989629</v>
      </c>
      <c r="DC979" s="34">
        <f t="shared" si="1464"/>
        <v>2984.1978516831041</v>
      </c>
      <c r="DD979" s="9">
        <f t="shared" si="1465"/>
        <v>17540.946499999998</v>
      </c>
      <c r="DE979" s="59">
        <f t="shared" si="1466"/>
        <v>5.3183314324033747E-2</v>
      </c>
      <c r="DF979" s="59">
        <f t="shared" si="1467"/>
        <v>1.3141154769309112E-3</v>
      </c>
      <c r="DG979" s="59">
        <f t="shared" si="1468"/>
        <v>0.13746878903277676</v>
      </c>
      <c r="DH979" s="59">
        <f t="shared" si="1469"/>
        <v>0.80803378116625846</v>
      </c>
      <c r="DI979" s="14">
        <f t="shared" si="1470"/>
        <v>201.06936267515852</v>
      </c>
      <c r="DJ979" s="14">
        <f t="shared" si="1471"/>
        <v>4.968256769748824</v>
      </c>
      <c r="DK979" s="14">
        <f t="shared" si="1472"/>
        <v>519.72619890023043</v>
      </c>
      <c r="DL979" s="14">
        <f t="shared" si="1473"/>
        <v>3054.9212561142858</v>
      </c>
      <c r="DM979">
        <f t="shared" si="1474"/>
        <v>12108.152112516642</v>
      </c>
      <c r="DN979" s="34">
        <f t="shared" si="1475"/>
        <v>1402.4882739999998</v>
      </c>
      <c r="DO979" s="34">
        <f t="shared" si="1476"/>
        <v>34.654319131905766</v>
      </c>
      <c r="DP979" s="34">
        <f t="shared" si="1477"/>
        <v>3625.1664099904146</v>
      </c>
      <c r="DQ979" s="9">
        <f t="shared" si="1478"/>
        <v>21308.523499999999</v>
      </c>
      <c r="DR979" s="59">
        <f t="shared" si="1479"/>
        <v>5.3183314324033747E-2</v>
      </c>
      <c r="DS979" s="59">
        <f t="shared" si="1480"/>
        <v>1.3141154769309115E-3</v>
      </c>
      <c r="DT979" s="59">
        <f t="shared" si="1481"/>
        <v>0.13746878903277679</v>
      </c>
      <c r="DU979" s="59">
        <f t="shared" si="1482"/>
        <v>0.80803378116625868</v>
      </c>
      <c r="DV979" s="14">
        <f t="shared" si="1483"/>
        <v>643.95165968318577</v>
      </c>
      <c r="DW979" s="14">
        <f t="shared" si="1484"/>
        <v>15.911510088091829</v>
      </c>
      <c r="DX979" s="14">
        <f t="shared" si="1485"/>
        <v>1664.4930083323209</v>
      </c>
      <c r="DY979" s="14">
        <f t="shared" si="1486"/>
        <v>9783.7959344130431</v>
      </c>
      <c r="DZ979" s="34" t="e">
        <f t="shared" si="1487"/>
        <v>#REF!</v>
      </c>
      <c r="EA979" s="34" t="e">
        <f t="shared" si="1488"/>
        <v>#REF!</v>
      </c>
      <c r="EB979" s="34" t="e">
        <f t="shared" si="1489"/>
        <v>#REF!</v>
      </c>
      <c r="EC979" s="34" t="e">
        <f t="shared" si="1490"/>
        <v>#REF!</v>
      </c>
      <c r="ED979" s="34" t="e">
        <f t="shared" si="1491"/>
        <v>#REF!</v>
      </c>
      <c r="EE979" s="59" t="e">
        <f t="shared" si="1492"/>
        <v>#REF!</v>
      </c>
      <c r="EF979" s="59" t="e">
        <f t="shared" si="1493"/>
        <v>#REF!</v>
      </c>
      <c r="EG979" s="59" t="e">
        <f t="shared" si="1494"/>
        <v>#REF!</v>
      </c>
      <c r="EH979" s="59" t="e">
        <f t="shared" si="1495"/>
        <v>#REF!</v>
      </c>
      <c r="EI979" s="14" t="e">
        <f t="shared" si="1496"/>
        <v>#REF!</v>
      </c>
      <c r="EJ979" s="14" t="e">
        <f t="shared" si="1497"/>
        <v>#REF!</v>
      </c>
      <c r="EK979" s="14" t="e">
        <f t="shared" si="1498"/>
        <v>#REF!</v>
      </c>
      <c r="EL979" s="14" t="e">
        <f t="shared" si="1499"/>
        <v>#REF!</v>
      </c>
      <c r="EM979" t="e">
        <f t="shared" si="1500"/>
        <v>#REF!</v>
      </c>
      <c r="EN979" s="34" t="e">
        <f t="shared" si="1501"/>
        <v>#REF!</v>
      </c>
      <c r="EO979" s="34" t="e">
        <f t="shared" si="1502"/>
        <v>#REF!</v>
      </c>
      <c r="EP979" s="34" t="e">
        <f t="shared" si="1503"/>
        <v>#REF!</v>
      </c>
      <c r="EQ979" s="34" t="e">
        <f t="shared" si="1504"/>
        <v>#REF!</v>
      </c>
      <c r="ER979" s="59" t="e">
        <f t="shared" si="1505"/>
        <v>#REF!</v>
      </c>
      <c r="ES979" s="59" t="e">
        <f t="shared" si="1506"/>
        <v>#REF!</v>
      </c>
      <c r="ET979" s="59" t="e">
        <f t="shared" si="1507"/>
        <v>#REF!</v>
      </c>
      <c r="EU979" s="59" t="e">
        <f t="shared" si="1508"/>
        <v>#REF!</v>
      </c>
      <c r="EV979" s="14" t="e">
        <f t="shared" si="1509"/>
        <v>#REF!</v>
      </c>
      <c r="EW979" s="14" t="e">
        <f t="shared" si="1510"/>
        <v>#REF!</v>
      </c>
      <c r="EX979" s="14" t="e">
        <f t="shared" si="1511"/>
        <v>#REF!</v>
      </c>
      <c r="EY979" s="14" t="e">
        <f t="shared" si="1512"/>
        <v>#REF!</v>
      </c>
    </row>
    <row r="980" spans="1:155" x14ac:dyDescent="0.2">
      <c r="A980" s="17">
        <v>30202421</v>
      </c>
      <c r="B980" t="s">
        <v>62</v>
      </c>
      <c r="C980" t="s">
        <v>3571</v>
      </c>
      <c r="D980" t="s">
        <v>3572</v>
      </c>
      <c r="E980" t="s">
        <v>919</v>
      </c>
      <c r="F980" t="s">
        <v>66</v>
      </c>
      <c r="G980" t="s">
        <v>42</v>
      </c>
      <c r="H980" t="s">
        <v>3573</v>
      </c>
      <c r="I980" t="s">
        <v>68</v>
      </c>
      <c r="J980" s="19" t="s">
        <v>69</v>
      </c>
      <c r="K980" t="s">
        <v>70</v>
      </c>
      <c r="L980">
        <v>1965</v>
      </c>
      <c r="M980">
        <f t="shared" si="1422"/>
        <v>1965</v>
      </c>
      <c r="N980">
        <v>54</v>
      </c>
      <c r="O980" s="19">
        <f t="shared" si="1423"/>
        <v>54</v>
      </c>
      <c r="P980" t="s">
        <v>80</v>
      </c>
      <c r="Q980" s="19" t="str">
        <f t="shared" si="1424"/>
        <v>50-60</v>
      </c>
      <c r="R980" s="23">
        <v>253.5</v>
      </c>
      <c r="S980" s="15">
        <f t="shared" si="1425"/>
        <v>0.2535</v>
      </c>
      <c r="T980">
        <v>30098873</v>
      </c>
      <c r="U980" t="s">
        <v>45</v>
      </c>
      <c r="V980" t="s">
        <v>55</v>
      </c>
      <c r="W980" s="20" t="s">
        <v>87</v>
      </c>
      <c r="X980" t="s">
        <v>88</v>
      </c>
      <c r="Y980" t="s">
        <v>696</v>
      </c>
      <c r="Z980" t="s">
        <v>3574</v>
      </c>
      <c r="AA980" t="s">
        <v>3575</v>
      </c>
      <c r="AB980" t="s">
        <v>1553</v>
      </c>
      <c r="AC980">
        <v>1965</v>
      </c>
      <c r="AD980">
        <v>108</v>
      </c>
      <c r="AE980" t="str">
        <f t="shared" si="1426"/>
        <v>&gt;80</v>
      </c>
      <c r="AF980">
        <v>-38.173816909999999</v>
      </c>
      <c r="AG980">
        <v>146.34828948000001</v>
      </c>
      <c r="AH980" t="s">
        <v>92</v>
      </c>
      <c r="AI980" t="s">
        <v>76</v>
      </c>
      <c r="AJ980" s="33" t="s">
        <v>584</v>
      </c>
      <c r="AL980" t="s">
        <v>78</v>
      </c>
      <c r="AM980" t="s">
        <v>79</v>
      </c>
      <c r="AN980">
        <v>220</v>
      </c>
      <c r="AO980" s="70">
        <v>1</v>
      </c>
      <c r="AP980">
        <v>2</v>
      </c>
      <c r="AQ980">
        <v>0</v>
      </c>
      <c r="AR980">
        <v>2</v>
      </c>
      <c r="AS980" s="82" t="str">
        <f t="shared" si="1427"/>
        <v>Gw-0-2</v>
      </c>
      <c r="AT980" s="14">
        <f t="shared" si="1428"/>
        <v>36200</v>
      </c>
      <c r="AU980" s="81">
        <f>VLOOKUP(C980,Bushfire_Vlookup!$F$2:$H$12575,3,FALSE)</f>
        <v>869.68801699999995</v>
      </c>
      <c r="AV980" s="14">
        <f>VLOOKUP(AS980,Safety_collateral_Vlookup!$J$3:$L$20,2,FALSE)</f>
        <v>93570.139925214826</v>
      </c>
      <c r="AW980" s="14">
        <f>VLOOKUP(AS980,Safety_collateral_Vlookup!$J$3:$L$20,3,FALSE)</f>
        <v>550000</v>
      </c>
      <c r="AX980" s="48">
        <f t="shared" si="1429"/>
        <v>726242.6964143432</v>
      </c>
      <c r="AY980" s="49">
        <f t="shared" si="1513"/>
        <v>19266</v>
      </c>
      <c r="AZ980" s="14">
        <v>76000</v>
      </c>
      <c r="BA980">
        <f t="shared" si="1430"/>
        <v>37.695561944064323</v>
      </c>
      <c r="BB980" t="e">
        <f>IF(BA980&lt;=#REF!,#REF!,IF(BA980&lt;=#REF!,#REF!,IF(BA980&lt;=#REF!,#REF!,IF(BA980&lt;=#REF!,#REF!,#REF!))))</f>
        <v>#REF!</v>
      </c>
      <c r="BC980" s="51">
        <v>5</v>
      </c>
      <c r="BD980" s="21">
        <v>70</v>
      </c>
      <c r="BE980" s="21">
        <v>6.4399999999999999E-2</v>
      </c>
      <c r="BF980" s="26">
        <f t="shared" si="1431"/>
        <v>1256.6478309439221</v>
      </c>
      <c r="BG980" s="21">
        <v>7</v>
      </c>
      <c r="BH980" s="21">
        <f t="shared" si="1432"/>
        <v>3.5</v>
      </c>
      <c r="BI980" s="28">
        <f t="shared" si="1433"/>
        <v>1.5624999999999999E-9</v>
      </c>
      <c r="BJ980" s="27">
        <f t="shared" si="1434"/>
        <v>1.5624999999999999E-9</v>
      </c>
      <c r="BK980" s="28">
        <f t="shared" si="1435"/>
        <v>2.395510043365789E-8</v>
      </c>
      <c r="BL980" s="35">
        <f t="shared" si="1436"/>
        <v>9.0300097227323314E-7</v>
      </c>
      <c r="BM980" s="21" t="str">
        <f t="shared" si="1437"/>
        <v>Cr1</v>
      </c>
      <c r="BN980" s="51">
        <v>5</v>
      </c>
      <c r="BO980" s="21">
        <v>0</v>
      </c>
      <c r="BP980" s="50" t="s">
        <v>5497</v>
      </c>
      <c r="BQ980" s="14">
        <v>36200</v>
      </c>
      <c r="BR980">
        <f>IFERROR(VLOOKUP(AO980,'Model Failure data- Lines'!$A$37:$E$41,3,FALSE),'Model Failure data- Lines'!$C$37)</f>
        <v>2.649E-2</v>
      </c>
      <c r="BS980" s="14">
        <f t="shared" si="1438"/>
        <v>19238.169028015953</v>
      </c>
      <c r="BT980" s="34">
        <f t="shared" si="1421"/>
        <v>17184.316821310098</v>
      </c>
      <c r="BU980" s="34">
        <f t="shared" si="1439"/>
        <v>1.1195189909533612</v>
      </c>
      <c r="BV980" s="54">
        <f t="shared" si="1440"/>
        <v>2053.8522067058548</v>
      </c>
      <c r="BW980">
        <f>IFERROR(VLOOKUP(AO980,'Model Failure data- Lines'!$A$37:$E$41,4,FALSE),'Model Failure data- Lines'!$D$37)</f>
        <v>2.989E-2</v>
      </c>
      <c r="BX980" s="14">
        <f t="shared" si="1441"/>
        <v>21707.39419582472</v>
      </c>
      <c r="BY980" s="34">
        <f t="shared" si="1442"/>
        <v>15327.558632573508</v>
      </c>
      <c r="BZ980" s="71">
        <f t="shared" si="1443"/>
        <v>1.4162329902749837</v>
      </c>
      <c r="CA980" s="71">
        <f t="shared" si="1444"/>
        <v>6379.8355632512121</v>
      </c>
      <c r="CB980" s="57">
        <v>2</v>
      </c>
      <c r="CC980">
        <f>IFERROR(VLOOKUP(AO980,'Model Failure data- Lines'!$A$37:$E$41,5,FALSE),'Model Failure data- Lines'!$E$37)</f>
        <v>3.6309999999999995E-2</v>
      </c>
      <c r="CD980" s="14">
        <f t="shared" si="1445"/>
        <v>26369.872306804798</v>
      </c>
      <c r="CE980" s="34">
        <f t="shared" si="1446"/>
        <v>12194.230957904008</v>
      </c>
      <c r="CF980" s="34">
        <f t="shared" si="1447"/>
        <v>2.1624875236361238</v>
      </c>
      <c r="CG980" s="54">
        <f t="shared" si="1448"/>
        <v>14175.64134890079</v>
      </c>
      <c r="CH980" t="e">
        <f>IFERROR(VLOOKUP(AO980,'Model Failure data- Lines'!#REF!,3,FALSE),'Model Failure data- Lines'!#REF!)</f>
        <v>#REF!</v>
      </c>
      <c r="CI980" s="14" t="e">
        <f t="shared" si="1449"/>
        <v>#REF!</v>
      </c>
      <c r="CJ980" s="34">
        <f t="shared" si="1450"/>
        <v>16482.739361041789</v>
      </c>
      <c r="CK980" s="34" t="e">
        <f t="shared" si="1451"/>
        <v>#REF!</v>
      </c>
      <c r="CL980" s="54" t="e">
        <f t="shared" si="1452"/>
        <v>#REF!</v>
      </c>
      <c r="CM980" t="e">
        <f>IFERROR(VLOOKUP(AO980,'Model Failure data- Lines'!#REF!,4,FALSE),'Model Failure data- Lines'!#REF!)</f>
        <v>#REF!</v>
      </c>
      <c r="CN980" s="14" t="e">
        <f t="shared" si="1453"/>
        <v>#REF!</v>
      </c>
      <c r="CO980" s="34">
        <f t="shared" si="1454"/>
        <v>14101.562173987144</v>
      </c>
      <c r="CP980" s="34" t="e">
        <f t="shared" si="1455"/>
        <v>#REF!</v>
      </c>
      <c r="CQ980" s="54" t="e">
        <f t="shared" si="1456"/>
        <v>#REF!</v>
      </c>
      <c r="CR980" t="e">
        <f>IFERROR(VLOOKUP(AO980,'Model Failure data- Lines'!#REF!,5,FALSE),'Model Failure data- Lines'!#REF!)</f>
        <v>#REF!</v>
      </c>
      <c r="CS980" s="14" t="e">
        <f t="shared" si="1457"/>
        <v>#REF!</v>
      </c>
      <c r="CT980" s="34">
        <f t="shared" si="1458"/>
        <v>10321.501907340653</v>
      </c>
      <c r="CU980" s="34" t="e">
        <f t="shared" si="1459"/>
        <v>#REF!</v>
      </c>
      <c r="CV980" s="54" t="e">
        <f t="shared" si="1460"/>
        <v>#REF!</v>
      </c>
      <c r="CW980" t="s">
        <v>1553</v>
      </c>
      <c r="CZ980">
        <f t="shared" si="1461"/>
        <v>6379.8355632512121</v>
      </c>
      <c r="DA980" s="34">
        <f t="shared" si="1462"/>
        <v>1154.5132060000001</v>
      </c>
      <c r="DB980" s="34">
        <f t="shared" si="1463"/>
        <v>27.736638141614705</v>
      </c>
      <c r="DC980" s="34">
        <f t="shared" si="1464"/>
        <v>2984.1978516831041</v>
      </c>
      <c r="DD980" s="9">
        <f t="shared" si="1465"/>
        <v>17540.946499999998</v>
      </c>
      <c r="DE980" s="59">
        <f t="shared" si="1466"/>
        <v>5.3185250868207086E-2</v>
      </c>
      <c r="DF980" s="59">
        <f t="shared" si="1467"/>
        <v>1.2777507005861475E-3</v>
      </c>
      <c r="DG980" s="59">
        <f t="shared" si="1468"/>
        <v>0.13747379463248038</v>
      </c>
      <c r="DH980" s="59">
        <f t="shared" si="1469"/>
        <v>0.80806320379872631</v>
      </c>
      <c r="DI980" s="14">
        <f t="shared" si="1470"/>
        <v>339.31315492942497</v>
      </c>
      <c r="DJ980" s="14">
        <f t="shared" si="1471"/>
        <v>8.1518393605686548</v>
      </c>
      <c r="DK980" s="14">
        <f t="shared" si="1472"/>
        <v>877.06020401139187</v>
      </c>
      <c r="DL980" s="14">
        <f t="shared" si="1473"/>
        <v>5155.3103649498253</v>
      </c>
      <c r="DM980">
        <f t="shared" si="1474"/>
        <v>14175.64134890079</v>
      </c>
      <c r="DN980" s="34">
        <f t="shared" si="1475"/>
        <v>1402.4882739999998</v>
      </c>
      <c r="DO980" s="34">
        <f t="shared" si="1476"/>
        <v>33.694122814387086</v>
      </c>
      <c r="DP980" s="34">
        <f t="shared" si="1477"/>
        <v>3625.1664099904146</v>
      </c>
      <c r="DQ980" s="9">
        <f t="shared" si="1478"/>
        <v>21308.523499999999</v>
      </c>
      <c r="DR980" s="59">
        <f t="shared" si="1479"/>
        <v>5.3185250868207086E-2</v>
      </c>
      <c r="DS980" s="59">
        <f t="shared" si="1480"/>
        <v>1.2777507005861477E-3</v>
      </c>
      <c r="DT980" s="59">
        <f t="shared" si="1481"/>
        <v>0.13747379463248038</v>
      </c>
      <c r="DU980" s="59">
        <f t="shared" si="1482"/>
        <v>0.80806320379872643</v>
      </c>
      <c r="DV980" s="14">
        <f t="shared" si="1483"/>
        <v>753.93504135901799</v>
      </c>
      <c r="DW980" s="14">
        <f t="shared" si="1484"/>
        <v>18.11293566481595</v>
      </c>
      <c r="DX980" s="14">
        <f t="shared" si="1485"/>
        <v>1948.7792075824843</v>
      </c>
      <c r="DY980" s="14">
        <f t="shared" si="1486"/>
        <v>11454.814164294472</v>
      </c>
      <c r="DZ980" s="34" t="e">
        <f t="shared" si="1487"/>
        <v>#REF!</v>
      </c>
      <c r="EA980" s="34" t="e">
        <f t="shared" si="1488"/>
        <v>#REF!</v>
      </c>
      <c r="EB980" s="34" t="e">
        <f t="shared" si="1489"/>
        <v>#REF!</v>
      </c>
      <c r="EC980" s="34" t="e">
        <f t="shared" si="1490"/>
        <v>#REF!</v>
      </c>
      <c r="ED980" s="34" t="e">
        <f t="shared" si="1491"/>
        <v>#REF!</v>
      </c>
      <c r="EE980" s="59" t="e">
        <f t="shared" si="1492"/>
        <v>#REF!</v>
      </c>
      <c r="EF980" s="59" t="e">
        <f t="shared" si="1493"/>
        <v>#REF!</v>
      </c>
      <c r="EG980" s="59" t="e">
        <f t="shared" si="1494"/>
        <v>#REF!</v>
      </c>
      <c r="EH980" s="59" t="e">
        <f t="shared" si="1495"/>
        <v>#REF!</v>
      </c>
      <c r="EI980" s="14" t="e">
        <f t="shared" si="1496"/>
        <v>#REF!</v>
      </c>
      <c r="EJ980" s="14" t="e">
        <f t="shared" si="1497"/>
        <v>#REF!</v>
      </c>
      <c r="EK980" s="14" t="e">
        <f t="shared" si="1498"/>
        <v>#REF!</v>
      </c>
      <c r="EL980" s="14" t="e">
        <f t="shared" si="1499"/>
        <v>#REF!</v>
      </c>
      <c r="EM980" t="e">
        <f t="shared" si="1500"/>
        <v>#REF!</v>
      </c>
      <c r="EN980" s="34" t="e">
        <f t="shared" si="1501"/>
        <v>#REF!</v>
      </c>
      <c r="EO980" s="34" t="e">
        <f t="shared" si="1502"/>
        <v>#REF!</v>
      </c>
      <c r="EP980" s="34" t="e">
        <f t="shared" si="1503"/>
        <v>#REF!</v>
      </c>
      <c r="EQ980" s="34" t="e">
        <f t="shared" si="1504"/>
        <v>#REF!</v>
      </c>
      <c r="ER980" s="59" t="e">
        <f t="shared" si="1505"/>
        <v>#REF!</v>
      </c>
      <c r="ES980" s="59" t="e">
        <f t="shared" si="1506"/>
        <v>#REF!</v>
      </c>
      <c r="ET980" s="59" t="e">
        <f t="shared" si="1507"/>
        <v>#REF!</v>
      </c>
      <c r="EU980" s="59" t="e">
        <f t="shared" si="1508"/>
        <v>#REF!</v>
      </c>
      <c r="EV980" s="14" t="e">
        <f t="shared" si="1509"/>
        <v>#REF!</v>
      </c>
      <c r="EW980" s="14" t="e">
        <f t="shared" si="1510"/>
        <v>#REF!</v>
      </c>
      <c r="EX980" s="14" t="e">
        <f t="shared" si="1511"/>
        <v>#REF!</v>
      </c>
      <c r="EY980" s="14" t="e">
        <f t="shared" si="1512"/>
        <v>#REF!</v>
      </c>
    </row>
  </sheetData>
  <autoFilter ref="A1:EY980" xr:uid="{405283BF-AC05-4F03-A0C7-FB475B90895B}"/>
  <sortState xmlns:xlrd2="http://schemas.microsoft.com/office/spreadsheetml/2017/richdata2" ref="A2:CW980">
    <sortCondition ref="AJ2:AJ980"/>
    <sortCondition ref="AB2:AB980"/>
  </sortState>
  <conditionalFormatting sqref="CB1:CB1048576">
    <cfRule type="cellIs" dxfId="3" priority="1" operator="equal">
      <formula>0</formula>
    </cfRule>
    <cfRule type="cellIs" dxfId="2" priority="2" operator="equal">
      <formula>3</formula>
    </cfRule>
    <cfRule type="cellIs" dxfId="1" priority="3" operator="equal">
      <formula>2</formula>
    </cfRule>
    <cfRule type="cellIs" dxfId="0" priority="4" operator="equal">
      <formula>1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F576D-0D35-4DB1-93D1-A38652D901E5}">
  <sheetPr>
    <tabColor rgb="FF92D050"/>
  </sheetPr>
  <dimension ref="A1:J41"/>
  <sheetViews>
    <sheetView zoomScale="94" zoomScaleNormal="94" workbookViewId="0">
      <selection activeCell="G40" sqref="G40"/>
    </sheetView>
  </sheetViews>
  <sheetFormatPr defaultRowHeight="14.25" x14ac:dyDescent="0.2"/>
  <cols>
    <col min="1" max="1" width="15.75" customWidth="1"/>
    <col min="2" max="2" width="18.25" customWidth="1"/>
    <col min="3" max="3" width="19" customWidth="1"/>
    <col min="4" max="4" width="16.75" customWidth="1"/>
    <col min="5" max="5" width="18.5" customWidth="1"/>
    <col min="6" max="6" width="21.75" customWidth="1"/>
    <col min="7" max="7" width="24.375" customWidth="1"/>
    <col min="8" max="8" width="19.375" customWidth="1"/>
  </cols>
  <sheetData>
    <row r="1" spans="1:10" ht="15" x14ac:dyDescent="0.25">
      <c r="A1" s="73" t="s">
        <v>5620</v>
      </c>
      <c r="B1" s="74"/>
      <c r="C1" s="74"/>
      <c r="D1" s="74"/>
      <c r="E1" s="75"/>
      <c r="F1" s="74"/>
      <c r="G1" s="74"/>
      <c r="H1" s="74"/>
      <c r="I1" s="74"/>
      <c r="J1" s="74"/>
    </row>
    <row r="2" spans="1:10" x14ac:dyDescent="0.2">
      <c r="A2" s="74" t="s">
        <v>5619</v>
      </c>
      <c r="B2" s="74"/>
      <c r="C2" s="74"/>
      <c r="D2" s="74"/>
      <c r="E2" s="74"/>
      <c r="F2" s="74"/>
      <c r="G2" s="74"/>
      <c r="H2" s="74"/>
      <c r="I2" s="74"/>
      <c r="J2" s="74"/>
    </row>
    <row r="3" spans="1:10" x14ac:dyDescent="0.2">
      <c r="A3" s="74"/>
      <c r="B3" s="74"/>
      <c r="C3" s="74"/>
      <c r="D3" s="74"/>
      <c r="E3" s="74"/>
      <c r="F3" s="74"/>
      <c r="G3" s="74"/>
      <c r="H3" s="74"/>
      <c r="I3" s="74"/>
      <c r="J3" s="74"/>
    </row>
    <row r="5" spans="1:10" x14ac:dyDescent="0.2">
      <c r="A5" s="39" t="s">
        <v>5513</v>
      </c>
      <c r="B5" s="6"/>
      <c r="C5" s="40" t="s">
        <v>5520</v>
      </c>
      <c r="D5" s="6"/>
      <c r="E5" s="43">
        <f>8760*3</f>
        <v>26280</v>
      </c>
      <c r="F5" s="6"/>
      <c r="G5" s="6"/>
      <c r="H5" s="6"/>
    </row>
    <row r="6" spans="1:10" x14ac:dyDescent="0.2">
      <c r="A6" s="6"/>
      <c r="B6" s="6"/>
      <c r="C6" s="6"/>
      <c r="D6" s="6"/>
      <c r="E6" s="6"/>
      <c r="F6" s="6"/>
      <c r="G6" s="6"/>
      <c r="H6" s="6"/>
    </row>
    <row r="7" spans="1:10" x14ac:dyDescent="0.2">
      <c r="A7" s="6" t="s">
        <v>5514</v>
      </c>
      <c r="B7" s="6" t="s">
        <v>5515</v>
      </c>
      <c r="C7" s="6" t="s">
        <v>5501</v>
      </c>
      <c r="D7" s="6" t="s">
        <v>5516</v>
      </c>
      <c r="E7" s="6" t="s">
        <v>5517</v>
      </c>
      <c r="F7" s="6" t="s">
        <v>5518</v>
      </c>
      <c r="G7" s="6" t="s">
        <v>5521</v>
      </c>
      <c r="H7" s="6" t="s">
        <v>5519</v>
      </c>
    </row>
    <row r="8" spans="1:10" x14ac:dyDescent="0.2">
      <c r="A8" s="6" t="s">
        <v>76</v>
      </c>
      <c r="B8" s="6">
        <f>70*8760</f>
        <v>613200</v>
      </c>
      <c r="C8" s="6">
        <v>7</v>
      </c>
      <c r="D8" s="6">
        <f>3.5*8760</f>
        <v>30660</v>
      </c>
      <c r="E8" s="6">
        <f>-(B8-D8)+$E$5</f>
        <v>-556260</v>
      </c>
      <c r="F8" s="41">
        <v>6.5299999999999997E-2</v>
      </c>
      <c r="G8" s="41">
        <v>3.8809999999999997E-2</v>
      </c>
      <c r="H8" s="41">
        <f t="shared" ref="H8:H9" si="0">F8-G8</f>
        <v>2.649E-2</v>
      </c>
    </row>
    <row r="9" spans="1:10" x14ac:dyDescent="0.2">
      <c r="A9" s="6" t="s">
        <v>51</v>
      </c>
      <c r="B9" s="6">
        <f t="shared" ref="B9:B12" si="1">70*8760</f>
        <v>613200</v>
      </c>
      <c r="C9" s="6">
        <v>7</v>
      </c>
      <c r="D9" s="6">
        <f>10.5*8760</f>
        <v>91980</v>
      </c>
      <c r="E9" s="6">
        <f t="shared" ref="E9:E12" si="2">-(B9-D9)+$E$5</f>
        <v>-494940</v>
      </c>
      <c r="F9" s="44">
        <v>9.1120000000000007E-2</v>
      </c>
      <c r="G9" s="41">
        <v>3.8809999999999997E-2</v>
      </c>
      <c r="H9" s="41">
        <f t="shared" si="0"/>
        <v>5.2310000000000009E-2</v>
      </c>
    </row>
    <row r="10" spans="1:10" x14ac:dyDescent="0.2">
      <c r="A10" s="6" t="s">
        <v>325</v>
      </c>
      <c r="B10" s="6">
        <f t="shared" si="1"/>
        <v>613200</v>
      </c>
      <c r="C10" s="6">
        <v>7</v>
      </c>
      <c r="D10" s="6">
        <f>28*8760</f>
        <v>245280</v>
      </c>
      <c r="E10" s="6">
        <f t="shared" si="2"/>
        <v>-341640</v>
      </c>
      <c r="F10" s="41">
        <v>0.20200000000000001</v>
      </c>
      <c r="G10" s="41">
        <v>4.0930000000000001E-2</v>
      </c>
      <c r="H10" s="41">
        <f>F10-G10</f>
        <v>0.16107000000000002</v>
      </c>
    </row>
    <row r="11" spans="1:10" x14ac:dyDescent="0.2">
      <c r="A11" s="6" t="s">
        <v>5487</v>
      </c>
      <c r="B11" s="6">
        <f t="shared" si="1"/>
        <v>613200</v>
      </c>
      <c r="C11" s="6">
        <v>7</v>
      </c>
      <c r="D11" s="42">
        <f>54.6*8768</f>
        <v>478732.79999999999</v>
      </c>
      <c r="E11" s="6">
        <f t="shared" si="2"/>
        <v>-108187.20000000001</v>
      </c>
      <c r="F11" s="41">
        <v>0.56059999999999999</v>
      </c>
      <c r="G11" s="41">
        <v>0.10639999999999999</v>
      </c>
      <c r="H11" s="41">
        <f>F11-G11</f>
        <v>0.45419999999999999</v>
      </c>
    </row>
    <row r="12" spans="1:10" x14ac:dyDescent="0.2">
      <c r="A12" s="6" t="s">
        <v>5486</v>
      </c>
      <c r="B12" s="6">
        <f t="shared" si="1"/>
        <v>613200</v>
      </c>
      <c r="C12" s="6">
        <v>7</v>
      </c>
      <c r="D12" s="6">
        <f>64.4*8760</f>
        <v>564144</v>
      </c>
      <c r="E12" s="6">
        <f t="shared" si="2"/>
        <v>-22776</v>
      </c>
      <c r="F12" s="41">
        <v>0.71079999999999999</v>
      </c>
      <c r="G12" s="41">
        <v>0.21690000000000001</v>
      </c>
      <c r="H12" s="41">
        <f>F12-G12</f>
        <v>0.49390000000000001</v>
      </c>
    </row>
    <row r="16" spans="1:10" x14ac:dyDescent="0.2">
      <c r="A16" s="39" t="s">
        <v>5513</v>
      </c>
      <c r="B16" s="6"/>
      <c r="C16" s="40" t="s">
        <v>5522</v>
      </c>
      <c r="D16" s="6"/>
      <c r="E16" s="43">
        <f>8760*5</f>
        <v>43800</v>
      </c>
      <c r="F16" s="6"/>
      <c r="G16" s="6"/>
      <c r="H16" s="6"/>
    </row>
    <row r="17" spans="1:8" x14ac:dyDescent="0.2">
      <c r="A17" s="6"/>
      <c r="B17" s="6"/>
      <c r="C17" s="6"/>
      <c r="D17" s="6"/>
      <c r="E17" s="6"/>
      <c r="F17" s="6"/>
      <c r="G17" s="6"/>
      <c r="H17" s="6"/>
    </row>
    <row r="18" spans="1:8" x14ac:dyDescent="0.2">
      <c r="A18" s="6" t="s">
        <v>5514</v>
      </c>
      <c r="B18" s="6" t="s">
        <v>5515</v>
      </c>
      <c r="C18" s="6" t="s">
        <v>5501</v>
      </c>
      <c r="D18" s="6" t="s">
        <v>5516</v>
      </c>
      <c r="E18" s="6" t="s">
        <v>5517</v>
      </c>
      <c r="F18" s="6" t="s">
        <v>5518</v>
      </c>
      <c r="G18" s="6" t="s">
        <v>5523</v>
      </c>
      <c r="H18" s="6" t="s">
        <v>5519</v>
      </c>
    </row>
    <row r="19" spans="1:8" x14ac:dyDescent="0.2">
      <c r="A19" s="6" t="s">
        <v>76</v>
      </c>
      <c r="B19" s="6">
        <f>70*8760</f>
        <v>613200</v>
      </c>
      <c r="C19" s="6">
        <v>7</v>
      </c>
      <c r="D19" s="6">
        <f>3.5*8760</f>
        <v>30660</v>
      </c>
      <c r="E19" s="6">
        <f>-(B19-D19)+$E$16</f>
        <v>-538740</v>
      </c>
      <c r="F19" s="41">
        <v>6.5299999999999997E-2</v>
      </c>
      <c r="G19" s="41">
        <v>3.5409999999999997E-2</v>
      </c>
      <c r="H19" s="41">
        <f t="shared" ref="H19:H21" si="3">F19-G19</f>
        <v>2.989E-2</v>
      </c>
    </row>
    <row r="20" spans="1:8" x14ac:dyDescent="0.2">
      <c r="A20" s="6" t="s">
        <v>51</v>
      </c>
      <c r="B20" s="6">
        <f t="shared" ref="B20:B23" si="4">70*8760</f>
        <v>613200</v>
      </c>
      <c r="C20" s="6">
        <v>7</v>
      </c>
      <c r="D20" s="6">
        <f>10.5*8760</f>
        <v>91980</v>
      </c>
      <c r="E20" s="6">
        <f t="shared" ref="E20:E22" si="5">-(B20-D20)+$E$16</f>
        <v>-477420</v>
      </c>
      <c r="F20" s="44">
        <v>9.1120000000000007E-2</v>
      </c>
      <c r="G20" s="41">
        <v>3.5409999999999997E-2</v>
      </c>
      <c r="H20" s="41">
        <f t="shared" si="3"/>
        <v>5.571000000000001E-2</v>
      </c>
    </row>
    <row r="21" spans="1:8" x14ac:dyDescent="0.2">
      <c r="A21" s="6" t="s">
        <v>325</v>
      </c>
      <c r="B21" s="6">
        <f t="shared" si="4"/>
        <v>613200</v>
      </c>
      <c r="C21" s="6">
        <v>7</v>
      </c>
      <c r="D21" s="6">
        <f>28*8760</f>
        <v>245280</v>
      </c>
      <c r="E21" s="6">
        <f t="shared" si="5"/>
        <v>-324120</v>
      </c>
      <c r="F21" s="41">
        <v>0.20200000000000001</v>
      </c>
      <c r="G21" s="41">
        <v>3.8019999999999998E-2</v>
      </c>
      <c r="H21" s="41">
        <f t="shared" si="3"/>
        <v>0.16398000000000001</v>
      </c>
    </row>
    <row r="22" spans="1:8" x14ac:dyDescent="0.2">
      <c r="A22" s="6" t="s">
        <v>5487</v>
      </c>
      <c r="B22" s="6">
        <f t="shared" si="4"/>
        <v>613200</v>
      </c>
      <c r="C22" s="6">
        <v>7</v>
      </c>
      <c r="D22" s="42">
        <f>54.6*8768</f>
        <v>478732.79999999999</v>
      </c>
      <c r="E22" s="6">
        <f t="shared" si="5"/>
        <v>-90667.200000000012</v>
      </c>
      <c r="F22" s="41">
        <v>0.56059999999999999</v>
      </c>
      <c r="G22" s="41">
        <v>0.15809999999999999</v>
      </c>
      <c r="H22" s="41">
        <f>F22-G22</f>
        <v>0.40249999999999997</v>
      </c>
    </row>
    <row r="23" spans="1:8" x14ac:dyDescent="0.2">
      <c r="A23" s="6" t="s">
        <v>5486</v>
      </c>
      <c r="B23" s="6">
        <f t="shared" si="4"/>
        <v>613200</v>
      </c>
      <c r="C23" s="6">
        <v>7</v>
      </c>
      <c r="D23" s="6">
        <f>64.4*8760</f>
        <v>564144</v>
      </c>
      <c r="E23" s="6">
        <f>-(B23-D23)+$E$16</f>
        <v>-5256</v>
      </c>
      <c r="F23" s="41">
        <v>0.71079999999999999</v>
      </c>
      <c r="G23" s="41">
        <v>0.313</v>
      </c>
      <c r="H23" s="41">
        <f>F23-G23</f>
        <v>0.39779999999999999</v>
      </c>
    </row>
    <row r="26" spans="1:8" x14ac:dyDescent="0.2">
      <c r="A26" s="39" t="s">
        <v>5513</v>
      </c>
      <c r="B26" s="6"/>
      <c r="C26" s="40" t="s">
        <v>5524</v>
      </c>
      <c r="D26" s="6"/>
      <c r="E26" s="43">
        <f>8760*10</f>
        <v>87600</v>
      </c>
      <c r="F26" s="6"/>
      <c r="G26" s="6"/>
      <c r="H26" s="6"/>
    </row>
    <row r="27" spans="1:8" x14ac:dyDescent="0.2">
      <c r="A27" s="6"/>
      <c r="B27" s="6"/>
      <c r="C27" s="6"/>
      <c r="D27" s="6"/>
      <c r="E27" s="6"/>
      <c r="F27" s="6"/>
      <c r="G27" s="6"/>
      <c r="H27" s="6"/>
    </row>
    <row r="28" spans="1:8" x14ac:dyDescent="0.2">
      <c r="A28" s="6" t="s">
        <v>5514</v>
      </c>
      <c r="B28" s="6" t="s">
        <v>5515</v>
      </c>
      <c r="C28" s="6" t="s">
        <v>5501</v>
      </c>
      <c r="D28" s="6" t="s">
        <v>5516</v>
      </c>
      <c r="E28" s="6" t="s">
        <v>5517</v>
      </c>
      <c r="F28" s="6" t="s">
        <v>5518</v>
      </c>
      <c r="G28" s="6" t="s">
        <v>5525</v>
      </c>
      <c r="H28" s="6" t="s">
        <v>5519</v>
      </c>
    </row>
    <row r="29" spans="1:8" x14ac:dyDescent="0.2">
      <c r="A29" s="6" t="s">
        <v>76</v>
      </c>
      <c r="B29" s="6">
        <f>70*8760</f>
        <v>613200</v>
      </c>
      <c r="C29" s="6">
        <v>7</v>
      </c>
      <c r="D29" s="6">
        <f>3.5*8760</f>
        <v>30660</v>
      </c>
      <c r="E29" s="6">
        <f>-(B29-D29)+$E$26</f>
        <v>-494940</v>
      </c>
      <c r="F29" s="41">
        <v>6.5299999999999997E-2</v>
      </c>
      <c r="G29" s="41">
        <v>2.8989999999999998E-2</v>
      </c>
      <c r="H29" s="41">
        <f t="shared" ref="H29:H30" si="6">F29-G29</f>
        <v>3.6309999999999995E-2</v>
      </c>
    </row>
    <row r="30" spans="1:8" x14ac:dyDescent="0.2">
      <c r="A30" s="6" t="s">
        <v>51</v>
      </c>
      <c r="B30" s="6">
        <f t="shared" ref="B30:B33" si="7">70*8760</f>
        <v>613200</v>
      </c>
      <c r="C30" s="6">
        <v>7</v>
      </c>
      <c r="D30" s="6">
        <f>10.5*8760</f>
        <v>91980</v>
      </c>
      <c r="E30" s="6">
        <f t="shared" ref="E30" si="8">-(B30-D30)+$E$26</f>
        <v>-433620</v>
      </c>
      <c r="F30" s="44">
        <v>9.1120000000000007E-2</v>
      </c>
      <c r="G30" s="41">
        <v>2.9270000000000001E-2</v>
      </c>
      <c r="H30" s="41">
        <f t="shared" si="6"/>
        <v>6.1850000000000002E-2</v>
      </c>
    </row>
    <row r="31" spans="1:8" x14ac:dyDescent="0.2">
      <c r="A31" s="6" t="s">
        <v>325</v>
      </c>
      <c r="B31" s="6">
        <f t="shared" si="7"/>
        <v>613200</v>
      </c>
      <c r="C31" s="6">
        <v>7</v>
      </c>
      <c r="D31" s="6">
        <f>28*8760</f>
        <v>245280</v>
      </c>
      <c r="E31" s="6">
        <f>-(B31-D31)+$E$26</f>
        <v>-280320</v>
      </c>
      <c r="F31" s="41">
        <v>0.20200000000000001</v>
      </c>
      <c r="G31" s="41">
        <v>3.8780000000000002E-2</v>
      </c>
      <c r="H31" s="41">
        <f>F31-G31</f>
        <v>0.16322</v>
      </c>
    </row>
    <row r="32" spans="1:8" x14ac:dyDescent="0.2">
      <c r="A32" s="6" t="s">
        <v>5487</v>
      </c>
      <c r="B32" s="6">
        <f t="shared" si="7"/>
        <v>613200</v>
      </c>
      <c r="C32" s="6">
        <v>7</v>
      </c>
      <c r="D32" s="42">
        <f>54.6*8768</f>
        <v>478732.79999999999</v>
      </c>
      <c r="E32" s="42">
        <f>-(B32-D32)+$E$26</f>
        <v>-46867.200000000012</v>
      </c>
      <c r="F32" s="41">
        <v>0.56059999999999999</v>
      </c>
      <c r="G32" s="41">
        <v>0.27710000000000001</v>
      </c>
      <c r="H32" s="41">
        <f>F32-G32</f>
        <v>0.28349999999999997</v>
      </c>
    </row>
    <row r="33" spans="1:8" x14ac:dyDescent="0.2">
      <c r="A33" s="6" t="s">
        <v>5486</v>
      </c>
      <c r="B33" s="6">
        <f t="shared" si="7"/>
        <v>613200</v>
      </c>
      <c r="C33" s="6">
        <v>7</v>
      </c>
      <c r="D33" s="6">
        <f>64.4*8760</f>
        <v>564144</v>
      </c>
      <c r="E33" s="6">
        <f>-(B33-D33)+$E$26</f>
        <v>38544</v>
      </c>
      <c r="F33" s="41">
        <v>0.71079999999999999</v>
      </c>
      <c r="G33" s="41">
        <v>0.51890000000000003</v>
      </c>
      <c r="H33" s="41">
        <f>F33-G33</f>
        <v>0.19189999999999996</v>
      </c>
    </row>
    <row r="36" spans="1:8" x14ac:dyDescent="0.2">
      <c r="A36" s="7" t="s">
        <v>5514</v>
      </c>
      <c r="B36" s="7" t="s">
        <v>5526</v>
      </c>
      <c r="C36" s="7" t="s">
        <v>5527</v>
      </c>
      <c r="D36" s="7" t="s">
        <v>5528</v>
      </c>
      <c r="E36" s="7" t="s">
        <v>5529</v>
      </c>
    </row>
    <row r="37" spans="1:8" x14ac:dyDescent="0.2">
      <c r="A37" s="6">
        <v>1</v>
      </c>
      <c r="B37" s="45">
        <v>0</v>
      </c>
      <c r="C37" s="46">
        <v>2.649E-2</v>
      </c>
      <c r="D37" s="46">
        <v>2.989E-2</v>
      </c>
      <c r="E37" s="46">
        <v>3.6309999999999995E-2</v>
      </c>
    </row>
    <row r="38" spans="1:8" x14ac:dyDescent="0.2">
      <c r="A38" s="6">
        <v>2</v>
      </c>
      <c r="B38" s="45">
        <v>0</v>
      </c>
      <c r="C38" s="46">
        <v>5.2310000000000009E-2</v>
      </c>
      <c r="D38" s="46">
        <v>5.571000000000001E-2</v>
      </c>
      <c r="E38" s="46">
        <v>6.1850000000000002E-2</v>
      </c>
    </row>
    <row r="39" spans="1:8" x14ac:dyDescent="0.2">
      <c r="A39" s="6">
        <v>3</v>
      </c>
      <c r="B39" s="45">
        <v>0</v>
      </c>
      <c r="C39" s="46">
        <v>0.16107000000000002</v>
      </c>
      <c r="D39" s="46">
        <v>0.16398000000000001</v>
      </c>
      <c r="E39" s="46">
        <v>0.16322</v>
      </c>
    </row>
    <row r="40" spans="1:8" x14ac:dyDescent="0.2">
      <c r="A40" s="6">
        <v>4</v>
      </c>
      <c r="B40" s="45">
        <v>0</v>
      </c>
      <c r="C40" s="46">
        <v>0.45419999999999999</v>
      </c>
      <c r="D40" s="46">
        <v>0.40249999999999997</v>
      </c>
      <c r="E40" s="46">
        <v>0.28349999999999997</v>
      </c>
    </row>
    <row r="41" spans="1:8" x14ac:dyDescent="0.2">
      <c r="A41" s="6">
        <v>5</v>
      </c>
      <c r="B41" s="45">
        <v>0</v>
      </c>
      <c r="C41" s="46">
        <v>0.49390000000000001</v>
      </c>
      <c r="D41" s="46">
        <v>0.39779999999999999</v>
      </c>
      <c r="E41" s="46">
        <v>0.19189999999999996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B1:O23"/>
  <sheetViews>
    <sheetView workbookViewId="0">
      <selection activeCell="B23" sqref="B23"/>
    </sheetView>
  </sheetViews>
  <sheetFormatPr defaultRowHeight="14.25" x14ac:dyDescent="0.2"/>
  <cols>
    <col min="2" max="2" width="14.625" customWidth="1"/>
    <col min="3" max="3" width="11.25" customWidth="1"/>
    <col min="7" max="7" width="9.75" customWidth="1"/>
    <col min="10" max="10" width="17.375" customWidth="1"/>
    <col min="11" max="11" width="18" customWidth="1"/>
    <col min="12" max="12" width="16.625" customWidth="1"/>
    <col min="15" max="15" width="22.625" customWidth="1"/>
    <col min="16" max="16" width="13" customWidth="1"/>
    <col min="17" max="17" width="42" customWidth="1"/>
  </cols>
  <sheetData>
    <row r="1" spans="2:15" ht="18" x14ac:dyDescent="0.25">
      <c r="B1" s="2" t="s">
        <v>5452</v>
      </c>
      <c r="F1" s="2" t="s">
        <v>5453</v>
      </c>
      <c r="J1" t="s">
        <v>5454</v>
      </c>
      <c r="O1" s="3"/>
    </row>
    <row r="2" spans="2:15" x14ac:dyDescent="0.2">
      <c r="B2" s="4" t="s">
        <v>5455</v>
      </c>
      <c r="C2" s="5"/>
      <c r="F2" t="s">
        <v>5455</v>
      </c>
      <c r="J2" t="s">
        <v>5456</v>
      </c>
      <c r="K2" t="s">
        <v>5457</v>
      </c>
      <c r="L2" t="s">
        <v>5458</v>
      </c>
    </row>
    <row r="3" spans="2:15" x14ac:dyDescent="0.2">
      <c r="B3" s="10" t="s">
        <v>5468</v>
      </c>
      <c r="C3" s="11">
        <v>25000</v>
      </c>
      <c r="F3" s="12" t="s">
        <v>5480</v>
      </c>
      <c r="G3" s="13">
        <v>3570.1399252148244</v>
      </c>
      <c r="J3" t="s">
        <v>5459</v>
      </c>
      <c r="K3" s="8">
        <f>G3+C6</f>
        <v>3720.1399252148244</v>
      </c>
      <c r="L3" s="9">
        <f>$C$3</f>
        <v>25000</v>
      </c>
    </row>
    <row r="4" spans="2:15" x14ac:dyDescent="0.2">
      <c r="B4" s="10" t="s">
        <v>5470</v>
      </c>
      <c r="C4" s="11">
        <v>148000</v>
      </c>
      <c r="F4" s="12" t="s">
        <v>5481</v>
      </c>
      <c r="G4" s="13">
        <v>16635.460629460515</v>
      </c>
      <c r="J4" t="s">
        <v>5460</v>
      </c>
      <c r="K4" s="8">
        <f>G3+C7</f>
        <v>11570.139925214824</v>
      </c>
      <c r="L4" s="9">
        <f>$C$4</f>
        <v>148000</v>
      </c>
    </row>
    <row r="5" spans="2:15" x14ac:dyDescent="0.2">
      <c r="B5" s="10" t="s">
        <v>5472</v>
      </c>
      <c r="C5" s="11">
        <v>550000</v>
      </c>
      <c r="F5" s="12" t="s">
        <v>5482</v>
      </c>
      <c r="G5" s="13">
        <v>1575806.0550856832</v>
      </c>
      <c r="J5" t="s">
        <v>5461</v>
      </c>
      <c r="K5" s="8">
        <f>G3+C8</f>
        <v>93570.139925214826</v>
      </c>
      <c r="L5" s="9">
        <f>$C$5</f>
        <v>550000</v>
      </c>
    </row>
    <row r="6" spans="2:15" x14ac:dyDescent="0.2">
      <c r="B6" s="10" t="s">
        <v>5480</v>
      </c>
      <c r="C6" s="11">
        <v>150</v>
      </c>
      <c r="F6" s="12" t="s">
        <v>5483</v>
      </c>
      <c r="G6" s="13">
        <v>2284990.7140716286</v>
      </c>
      <c r="J6" t="s">
        <v>5462</v>
      </c>
      <c r="K6" s="8">
        <f>G4+C6</f>
        <v>16785.460629460515</v>
      </c>
      <c r="L6" s="9">
        <v>25000</v>
      </c>
    </row>
    <row r="7" spans="2:15" x14ac:dyDescent="0.2">
      <c r="B7" s="10" t="s">
        <v>5481</v>
      </c>
      <c r="C7" s="11">
        <v>8000</v>
      </c>
      <c r="F7" s="12" t="s">
        <v>5484</v>
      </c>
      <c r="G7" s="13">
        <v>2460415.8044019579</v>
      </c>
      <c r="J7" t="s">
        <v>5463</v>
      </c>
      <c r="K7" s="8">
        <f>G4+C7</f>
        <v>24635.460629460515</v>
      </c>
      <c r="L7" s="9">
        <v>148000</v>
      </c>
    </row>
    <row r="8" spans="2:15" x14ac:dyDescent="0.2">
      <c r="B8" s="10" t="s">
        <v>5482</v>
      </c>
      <c r="C8" s="11">
        <v>90000</v>
      </c>
      <c r="F8" s="12" t="s">
        <v>5485</v>
      </c>
      <c r="G8" s="13">
        <v>9198290.8655511159</v>
      </c>
      <c r="J8" t="s">
        <v>5464</v>
      </c>
      <c r="K8" s="8">
        <f>G4+C8</f>
        <v>106635.46062946052</v>
      </c>
      <c r="L8" s="9">
        <v>550000</v>
      </c>
    </row>
    <row r="9" spans="2:15" x14ac:dyDescent="0.2">
      <c r="J9" t="s">
        <v>5465</v>
      </c>
      <c r="K9" s="8">
        <f>G5+C6</f>
        <v>1575956.0550856832</v>
      </c>
      <c r="L9" s="9">
        <v>25000</v>
      </c>
    </row>
    <row r="10" spans="2:15" x14ac:dyDescent="0.2">
      <c r="J10" t="s">
        <v>5466</v>
      </c>
      <c r="K10" s="8">
        <f>G5+C7</f>
        <v>1583806.0550856832</v>
      </c>
      <c r="L10" s="9">
        <v>148000</v>
      </c>
    </row>
    <row r="11" spans="2:15" x14ac:dyDescent="0.2">
      <c r="J11" t="s">
        <v>5467</v>
      </c>
      <c r="K11" s="8">
        <f>G5+C8</f>
        <v>1665806.0550856832</v>
      </c>
      <c r="L11" s="9">
        <v>550000</v>
      </c>
    </row>
    <row r="12" spans="2:15" x14ac:dyDescent="0.2">
      <c r="J12" t="s">
        <v>5469</v>
      </c>
      <c r="K12" s="8">
        <f>G6+C6</f>
        <v>2285140.7140716286</v>
      </c>
      <c r="L12" s="9">
        <v>25000</v>
      </c>
    </row>
    <row r="13" spans="2:15" x14ac:dyDescent="0.2">
      <c r="J13" t="s">
        <v>5471</v>
      </c>
      <c r="K13" s="8">
        <f>G6+C7</f>
        <v>2292990.7140716286</v>
      </c>
      <c r="L13" s="9">
        <v>148000</v>
      </c>
    </row>
    <row r="14" spans="2:15" x14ac:dyDescent="0.2">
      <c r="J14" t="s">
        <v>5473</v>
      </c>
      <c r="K14" s="8">
        <f>G6+C8</f>
        <v>2374990.7140716286</v>
      </c>
      <c r="L14" s="9">
        <v>550000</v>
      </c>
    </row>
    <row r="15" spans="2:15" x14ac:dyDescent="0.2">
      <c r="J15" t="s">
        <v>5474</v>
      </c>
      <c r="K15" s="8">
        <f>G7+C6</f>
        <v>2460565.8044019579</v>
      </c>
      <c r="L15" s="9">
        <v>25000</v>
      </c>
    </row>
    <row r="16" spans="2:15" x14ac:dyDescent="0.2">
      <c r="J16" t="s">
        <v>5475</v>
      </c>
      <c r="K16" s="8">
        <f>G7+C7</f>
        <v>2468415.8044019579</v>
      </c>
      <c r="L16" s="9">
        <v>148000</v>
      </c>
    </row>
    <row r="17" spans="2:12" x14ac:dyDescent="0.2">
      <c r="J17" t="s">
        <v>5476</v>
      </c>
      <c r="K17" s="8">
        <f>G7+C8</f>
        <v>2550415.8044019579</v>
      </c>
      <c r="L17" s="9">
        <v>550000</v>
      </c>
    </row>
    <row r="18" spans="2:12" x14ac:dyDescent="0.2">
      <c r="J18" t="s">
        <v>5477</v>
      </c>
      <c r="K18" s="8">
        <f>G8+C6</f>
        <v>9198440.8655511159</v>
      </c>
      <c r="L18" s="9">
        <v>25000</v>
      </c>
    </row>
    <row r="19" spans="2:12" x14ac:dyDescent="0.2">
      <c r="J19" t="s">
        <v>5478</v>
      </c>
      <c r="K19" s="8">
        <f>G8+C7</f>
        <v>9206290.8655511159</v>
      </c>
      <c r="L19" s="9">
        <v>148000</v>
      </c>
    </row>
    <row r="20" spans="2:12" x14ac:dyDescent="0.2">
      <c r="J20" t="s">
        <v>5479</v>
      </c>
      <c r="K20" s="8">
        <f>G8+C8</f>
        <v>9288290.8655511159</v>
      </c>
      <c r="L20" s="9">
        <v>550000</v>
      </c>
    </row>
    <row r="23" spans="2:12" ht="15" x14ac:dyDescent="0.25">
      <c r="B23" s="83" t="s">
        <v>5616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78380-7669-4D96-834A-F7223E0F7BE8}">
  <dimension ref="A1:H12575"/>
  <sheetViews>
    <sheetView showGridLines="0" zoomScale="85" zoomScaleNormal="85" workbookViewId="0">
      <pane ySplit="1" topLeftCell="A2" activePane="bottomLeft" state="frozen"/>
      <selection pane="bottomLeft" activeCell="B34" sqref="B34"/>
    </sheetView>
  </sheetViews>
  <sheetFormatPr defaultRowHeight="14.25" x14ac:dyDescent="0.2"/>
  <cols>
    <col min="1" max="1" width="14.75" customWidth="1"/>
    <col min="2" max="2" width="40.625" customWidth="1"/>
    <col min="3" max="3" width="18.5" customWidth="1"/>
    <col min="4" max="4" width="24.25" bestFit="1" customWidth="1"/>
    <col min="5" max="5" width="17.5" customWidth="1"/>
    <col min="6" max="6" width="34.375" customWidth="1"/>
    <col min="7" max="7" width="44.625" bestFit="1" customWidth="1"/>
    <col min="8" max="8" width="21.375" style="80" customWidth="1"/>
  </cols>
  <sheetData>
    <row r="1" spans="1:8" ht="15" x14ac:dyDescent="0.25">
      <c r="A1" s="76" t="s">
        <v>5621</v>
      </c>
      <c r="B1" s="76" t="s">
        <v>5622</v>
      </c>
      <c r="C1" s="77" t="s">
        <v>5623</v>
      </c>
      <c r="D1" s="77" t="s">
        <v>5624</v>
      </c>
      <c r="E1" s="77" t="s">
        <v>5625</v>
      </c>
      <c r="F1" s="76" t="s">
        <v>5626</v>
      </c>
      <c r="G1" s="76" t="s">
        <v>5627</v>
      </c>
      <c r="H1" s="78" t="s">
        <v>5628</v>
      </c>
    </row>
    <row r="2" spans="1:8" x14ac:dyDescent="0.2">
      <c r="A2" s="6">
        <v>30330247</v>
      </c>
      <c r="B2" s="6" t="s">
        <v>2144</v>
      </c>
      <c r="C2" s="6" t="str">
        <f>LEFT(B2,5)</f>
        <v xml:space="preserve">T001 </v>
      </c>
      <c r="D2" s="6" t="str">
        <f>RIGHT(B2,17)</f>
        <v>KTS -BLTS 1 220KV</v>
      </c>
      <c r="E2" s="6" t="str">
        <f>RIGHT(D2,5)</f>
        <v>220KV</v>
      </c>
      <c r="F2" s="6" t="s">
        <v>2141</v>
      </c>
      <c r="G2" s="6" t="s">
        <v>2142</v>
      </c>
      <c r="H2" s="79">
        <v>1</v>
      </c>
    </row>
    <row r="3" spans="1:8" x14ac:dyDescent="0.2">
      <c r="A3" s="6">
        <v>30104500</v>
      </c>
      <c r="B3" s="6" t="s">
        <v>5629</v>
      </c>
      <c r="C3" s="6" t="str">
        <f>LEFT(B3,5)</f>
        <v xml:space="preserve">T002 </v>
      </c>
      <c r="D3" s="6" t="str">
        <f>RIGHT(B3,17)</f>
        <v>KTS -BLTS 1 220KV</v>
      </c>
      <c r="E3" s="6" t="str">
        <f>RIGHT(D3,5)</f>
        <v>220KV</v>
      </c>
      <c r="F3" s="6" t="s">
        <v>5630</v>
      </c>
      <c r="G3" s="6" t="s">
        <v>5631</v>
      </c>
      <c r="H3" s="79">
        <v>1</v>
      </c>
    </row>
    <row r="4" spans="1:8" x14ac:dyDescent="0.2">
      <c r="A4" s="6">
        <v>30285473</v>
      </c>
      <c r="B4" s="6" t="s">
        <v>5632</v>
      </c>
      <c r="C4" s="6" t="str">
        <f>LEFT(B4,5)</f>
        <v xml:space="preserve">T003 </v>
      </c>
      <c r="D4" s="6" t="str">
        <f>RIGHT(B4,17)</f>
        <v>KTS -BLTS 1 220KV</v>
      </c>
      <c r="E4" s="6" t="str">
        <f>RIGHT(D4,5)</f>
        <v>220KV</v>
      </c>
      <c r="F4" s="6" t="s">
        <v>5633</v>
      </c>
      <c r="G4" s="6" t="s">
        <v>5634</v>
      </c>
      <c r="H4" s="79">
        <v>1</v>
      </c>
    </row>
    <row r="5" spans="1:8" x14ac:dyDescent="0.2">
      <c r="A5" s="6">
        <v>30395146</v>
      </c>
      <c r="B5" s="6" t="s">
        <v>5635</v>
      </c>
      <c r="C5" s="6" t="s">
        <v>5636</v>
      </c>
      <c r="D5" s="6" t="s">
        <v>5637</v>
      </c>
      <c r="E5" s="6" t="s">
        <v>5638</v>
      </c>
      <c r="F5" s="6" t="s">
        <v>5639</v>
      </c>
      <c r="G5" s="6" t="s">
        <v>5640</v>
      </c>
      <c r="H5" s="79">
        <v>1</v>
      </c>
    </row>
    <row r="6" spans="1:8" x14ac:dyDescent="0.2">
      <c r="A6" s="6">
        <v>30174535</v>
      </c>
      <c r="B6" s="6" t="s">
        <v>5641</v>
      </c>
      <c r="C6" s="6" t="s">
        <v>5642</v>
      </c>
      <c r="D6" s="6" t="s">
        <v>5637</v>
      </c>
      <c r="E6" s="6" t="s">
        <v>5638</v>
      </c>
      <c r="F6" s="6" t="s">
        <v>5643</v>
      </c>
      <c r="G6" s="6" t="s">
        <v>5644</v>
      </c>
      <c r="H6" s="79">
        <v>1</v>
      </c>
    </row>
    <row r="7" spans="1:8" x14ac:dyDescent="0.2">
      <c r="A7" s="6">
        <v>30317708</v>
      </c>
      <c r="B7" s="6" t="s">
        <v>5645</v>
      </c>
      <c r="C7" s="6" t="s">
        <v>5646</v>
      </c>
      <c r="D7" s="6" t="s">
        <v>5637</v>
      </c>
      <c r="E7" s="6" t="s">
        <v>5638</v>
      </c>
      <c r="F7" s="6" t="s">
        <v>5647</v>
      </c>
      <c r="G7" s="6" t="s">
        <v>5648</v>
      </c>
      <c r="H7" s="79">
        <v>1</v>
      </c>
    </row>
    <row r="8" spans="1:8" x14ac:dyDescent="0.2">
      <c r="A8" s="6">
        <v>30424475</v>
      </c>
      <c r="B8" s="6" t="s">
        <v>5649</v>
      </c>
      <c r="C8" s="6" t="s">
        <v>5650</v>
      </c>
      <c r="D8" s="6" t="s">
        <v>5637</v>
      </c>
      <c r="E8" s="6" t="s">
        <v>5638</v>
      </c>
      <c r="F8" s="6" t="s">
        <v>5651</v>
      </c>
      <c r="G8" s="6" t="s">
        <v>5652</v>
      </c>
      <c r="H8" s="79">
        <v>1</v>
      </c>
    </row>
    <row r="9" spans="1:8" x14ac:dyDescent="0.2">
      <c r="A9" s="6">
        <v>30198904</v>
      </c>
      <c r="B9" s="6" t="s">
        <v>5653</v>
      </c>
      <c r="C9" s="6" t="s">
        <v>5654</v>
      </c>
      <c r="D9" s="6" t="s">
        <v>5637</v>
      </c>
      <c r="E9" s="6" t="s">
        <v>5638</v>
      </c>
      <c r="F9" s="6" t="s">
        <v>5655</v>
      </c>
      <c r="G9" s="6" t="s">
        <v>5656</v>
      </c>
      <c r="H9" s="79">
        <v>1</v>
      </c>
    </row>
    <row r="10" spans="1:8" x14ac:dyDescent="0.2">
      <c r="A10" s="6">
        <v>30429110</v>
      </c>
      <c r="B10" s="6" t="s">
        <v>5657</v>
      </c>
      <c r="C10" s="6" t="s">
        <v>5658</v>
      </c>
      <c r="D10" s="6" t="s">
        <v>5637</v>
      </c>
      <c r="E10" s="6" t="s">
        <v>5638</v>
      </c>
      <c r="F10" s="6" t="s">
        <v>5659</v>
      </c>
      <c r="G10" s="6" t="s">
        <v>5660</v>
      </c>
      <c r="H10" s="79">
        <v>1</v>
      </c>
    </row>
    <row r="11" spans="1:8" x14ac:dyDescent="0.2">
      <c r="A11" s="6">
        <v>30168790</v>
      </c>
      <c r="B11" s="6" t="s">
        <v>5661</v>
      </c>
      <c r="C11" s="6" t="s">
        <v>5662</v>
      </c>
      <c r="D11" s="6" t="s">
        <v>5637</v>
      </c>
      <c r="E11" s="6" t="s">
        <v>5638</v>
      </c>
      <c r="F11" s="6" t="s">
        <v>5663</v>
      </c>
      <c r="G11" s="6" t="s">
        <v>5664</v>
      </c>
      <c r="H11" s="79">
        <v>1</v>
      </c>
    </row>
    <row r="12" spans="1:8" x14ac:dyDescent="0.2">
      <c r="A12" s="6">
        <v>30180882</v>
      </c>
      <c r="B12" s="6" t="s">
        <v>5665</v>
      </c>
      <c r="C12" s="6" t="s">
        <v>5666</v>
      </c>
      <c r="D12" s="6" t="s">
        <v>5637</v>
      </c>
      <c r="E12" s="6" t="s">
        <v>5638</v>
      </c>
      <c r="F12" s="6" t="s">
        <v>5667</v>
      </c>
      <c r="G12" s="6" t="s">
        <v>5668</v>
      </c>
      <c r="H12" s="79">
        <v>1</v>
      </c>
    </row>
    <row r="13" spans="1:8" x14ac:dyDescent="0.2">
      <c r="A13" s="6">
        <v>30036324</v>
      </c>
      <c r="B13" s="6" t="s">
        <v>5669</v>
      </c>
      <c r="C13" s="6" t="s">
        <v>5670</v>
      </c>
      <c r="D13" s="6" t="s">
        <v>5637</v>
      </c>
      <c r="E13" s="6" t="s">
        <v>5638</v>
      </c>
      <c r="F13" s="6" t="s">
        <v>5671</v>
      </c>
      <c r="G13" s="6" t="s">
        <v>5672</v>
      </c>
      <c r="H13" s="79">
        <v>1</v>
      </c>
    </row>
    <row r="14" spans="1:8" x14ac:dyDescent="0.2">
      <c r="A14" s="6">
        <v>30133813</v>
      </c>
      <c r="B14" s="6" t="s">
        <v>5673</v>
      </c>
      <c r="C14" s="6" t="s">
        <v>5674</v>
      </c>
      <c r="D14" s="6" t="s">
        <v>5637</v>
      </c>
      <c r="E14" s="6" t="s">
        <v>5638</v>
      </c>
      <c r="F14" s="6" t="s">
        <v>5675</v>
      </c>
      <c r="G14" s="6" t="s">
        <v>5676</v>
      </c>
      <c r="H14" s="79">
        <v>1</v>
      </c>
    </row>
    <row r="15" spans="1:8" x14ac:dyDescent="0.2">
      <c r="A15" s="6">
        <v>30096292</v>
      </c>
      <c r="B15" s="6" t="s">
        <v>5677</v>
      </c>
      <c r="C15" s="6" t="s">
        <v>5678</v>
      </c>
      <c r="D15" s="6" t="s">
        <v>5637</v>
      </c>
      <c r="E15" s="6" t="s">
        <v>5638</v>
      </c>
      <c r="F15" s="6" t="s">
        <v>5679</v>
      </c>
      <c r="G15" s="6" t="s">
        <v>5680</v>
      </c>
      <c r="H15" s="79">
        <v>1</v>
      </c>
    </row>
    <row r="16" spans="1:8" x14ac:dyDescent="0.2">
      <c r="A16" s="6">
        <v>30327239</v>
      </c>
      <c r="B16" s="6" t="s">
        <v>5681</v>
      </c>
      <c r="C16" s="6" t="s">
        <v>5682</v>
      </c>
      <c r="D16" s="6" t="s">
        <v>5637</v>
      </c>
      <c r="E16" s="6" t="s">
        <v>5638</v>
      </c>
      <c r="F16" s="6" t="s">
        <v>5683</v>
      </c>
      <c r="G16" s="6" t="s">
        <v>5684</v>
      </c>
      <c r="H16" s="79">
        <v>1</v>
      </c>
    </row>
    <row r="17" spans="1:8" x14ac:dyDescent="0.2">
      <c r="A17" s="6">
        <v>30165949</v>
      </c>
      <c r="B17" s="6" t="s">
        <v>5685</v>
      </c>
      <c r="C17" s="6" t="s">
        <v>5686</v>
      </c>
      <c r="D17" s="6" t="s">
        <v>5637</v>
      </c>
      <c r="E17" s="6" t="s">
        <v>5638</v>
      </c>
      <c r="F17" s="6" t="s">
        <v>5687</v>
      </c>
      <c r="G17" s="6" t="s">
        <v>5688</v>
      </c>
      <c r="H17" s="79">
        <v>1</v>
      </c>
    </row>
    <row r="18" spans="1:8" x14ac:dyDescent="0.2">
      <c r="A18" s="6">
        <v>30255521</v>
      </c>
      <c r="B18" s="6" t="s">
        <v>5689</v>
      </c>
      <c r="C18" s="6" t="s">
        <v>5690</v>
      </c>
      <c r="D18" s="6" t="s">
        <v>5637</v>
      </c>
      <c r="E18" s="6" t="s">
        <v>5638</v>
      </c>
      <c r="F18" s="6" t="s">
        <v>5691</v>
      </c>
      <c r="G18" s="6" t="s">
        <v>5692</v>
      </c>
      <c r="H18" s="79">
        <v>1</v>
      </c>
    </row>
    <row r="19" spans="1:8" x14ac:dyDescent="0.2">
      <c r="A19" s="6">
        <v>30094687</v>
      </c>
      <c r="B19" s="6" t="s">
        <v>5693</v>
      </c>
      <c r="C19" s="6" t="s">
        <v>5694</v>
      </c>
      <c r="D19" s="6" t="s">
        <v>5637</v>
      </c>
      <c r="E19" s="6" t="s">
        <v>5638</v>
      </c>
      <c r="F19" s="6" t="s">
        <v>5695</v>
      </c>
      <c r="G19" s="6" t="s">
        <v>5696</v>
      </c>
      <c r="H19" s="79">
        <v>1</v>
      </c>
    </row>
    <row r="20" spans="1:8" x14ac:dyDescent="0.2">
      <c r="A20" s="6">
        <v>30157344</v>
      </c>
      <c r="B20" s="6" t="s">
        <v>5697</v>
      </c>
      <c r="C20" s="6" t="s">
        <v>5698</v>
      </c>
      <c r="D20" s="6" t="s">
        <v>5637</v>
      </c>
      <c r="E20" s="6" t="s">
        <v>5638</v>
      </c>
      <c r="F20" s="6" t="s">
        <v>5699</v>
      </c>
      <c r="G20" s="6" t="s">
        <v>5700</v>
      </c>
      <c r="H20" s="79">
        <v>1</v>
      </c>
    </row>
    <row r="21" spans="1:8" x14ac:dyDescent="0.2">
      <c r="A21" s="6">
        <v>30372485</v>
      </c>
      <c r="B21" s="6" t="s">
        <v>5701</v>
      </c>
      <c r="C21" s="6" t="s">
        <v>5702</v>
      </c>
      <c r="D21" s="6" t="s">
        <v>5637</v>
      </c>
      <c r="E21" s="6" t="s">
        <v>5638</v>
      </c>
      <c r="F21" s="6" t="s">
        <v>5703</v>
      </c>
      <c r="G21" s="6" t="s">
        <v>5704</v>
      </c>
      <c r="H21" s="79">
        <v>1</v>
      </c>
    </row>
    <row r="22" spans="1:8" x14ac:dyDescent="0.2">
      <c r="A22" s="6">
        <v>30148114</v>
      </c>
      <c r="B22" s="6" t="s">
        <v>5705</v>
      </c>
      <c r="C22" s="6" t="s">
        <v>5706</v>
      </c>
      <c r="D22" s="6" t="s">
        <v>5637</v>
      </c>
      <c r="E22" s="6" t="s">
        <v>5638</v>
      </c>
      <c r="F22" s="6" t="s">
        <v>5707</v>
      </c>
      <c r="G22" s="6" t="s">
        <v>5708</v>
      </c>
      <c r="H22" s="79">
        <v>1</v>
      </c>
    </row>
    <row r="23" spans="1:8" x14ac:dyDescent="0.2">
      <c r="A23" s="6">
        <v>30295728</v>
      </c>
      <c r="B23" s="6" t="s">
        <v>5709</v>
      </c>
      <c r="C23" s="6" t="s">
        <v>5710</v>
      </c>
      <c r="D23" s="6" t="s">
        <v>5637</v>
      </c>
      <c r="E23" s="6" t="s">
        <v>5638</v>
      </c>
      <c r="F23" s="6" t="s">
        <v>5711</v>
      </c>
      <c r="G23" s="6" t="s">
        <v>5712</v>
      </c>
      <c r="H23" s="79">
        <v>1</v>
      </c>
    </row>
    <row r="24" spans="1:8" x14ac:dyDescent="0.2">
      <c r="A24" s="6">
        <v>30161762</v>
      </c>
      <c r="B24" s="6" t="s">
        <v>5713</v>
      </c>
      <c r="C24" s="6" t="s">
        <v>5714</v>
      </c>
      <c r="D24" s="6" t="s">
        <v>5637</v>
      </c>
      <c r="E24" s="6" t="s">
        <v>5638</v>
      </c>
      <c r="F24" s="6" t="s">
        <v>5715</v>
      </c>
      <c r="G24" s="6" t="s">
        <v>5716</v>
      </c>
      <c r="H24" s="79">
        <v>1</v>
      </c>
    </row>
    <row r="25" spans="1:8" x14ac:dyDescent="0.2">
      <c r="A25" s="6">
        <v>30433190</v>
      </c>
      <c r="B25" s="6" t="s">
        <v>5717</v>
      </c>
      <c r="C25" s="6" t="s">
        <v>5718</v>
      </c>
      <c r="D25" s="6" t="s">
        <v>5637</v>
      </c>
      <c r="E25" s="6" t="s">
        <v>5638</v>
      </c>
      <c r="F25" s="6" t="s">
        <v>5719</v>
      </c>
      <c r="G25" s="6" t="s">
        <v>5720</v>
      </c>
      <c r="H25" s="79">
        <v>1</v>
      </c>
    </row>
    <row r="26" spans="1:8" x14ac:dyDescent="0.2">
      <c r="A26" s="6">
        <v>30219006</v>
      </c>
      <c r="B26" s="6" t="s">
        <v>5721</v>
      </c>
      <c r="C26" s="6" t="s">
        <v>5722</v>
      </c>
      <c r="D26" s="6" t="s">
        <v>5637</v>
      </c>
      <c r="E26" s="6" t="s">
        <v>5638</v>
      </c>
      <c r="F26" s="6" t="s">
        <v>5723</v>
      </c>
      <c r="G26" s="6" t="s">
        <v>5724</v>
      </c>
      <c r="H26" s="79">
        <v>1</v>
      </c>
    </row>
    <row r="27" spans="1:8" x14ac:dyDescent="0.2">
      <c r="A27" s="6">
        <v>30303869</v>
      </c>
      <c r="B27" s="6" t="s">
        <v>1038</v>
      </c>
      <c r="C27" s="6" t="s">
        <v>5725</v>
      </c>
      <c r="D27" s="6" t="s">
        <v>5637</v>
      </c>
      <c r="E27" s="6" t="s">
        <v>5638</v>
      </c>
      <c r="F27" s="6" t="s">
        <v>1034</v>
      </c>
      <c r="G27" s="6" t="s">
        <v>1035</v>
      </c>
      <c r="H27" s="79">
        <v>1</v>
      </c>
    </row>
    <row r="28" spans="1:8" x14ac:dyDescent="0.2">
      <c r="A28" s="6">
        <v>30065033</v>
      </c>
      <c r="B28" s="6" t="s">
        <v>5726</v>
      </c>
      <c r="C28" s="6" t="s">
        <v>5727</v>
      </c>
      <c r="D28" s="6" t="s">
        <v>5637</v>
      </c>
      <c r="E28" s="6" t="s">
        <v>5638</v>
      </c>
      <c r="F28" s="6" t="s">
        <v>5728</v>
      </c>
      <c r="G28" s="6" t="s">
        <v>5729</v>
      </c>
      <c r="H28" s="79">
        <v>1</v>
      </c>
    </row>
    <row r="29" spans="1:8" x14ac:dyDescent="0.2">
      <c r="A29" s="6">
        <v>30202827</v>
      </c>
      <c r="B29" s="6" t="s">
        <v>1796</v>
      </c>
      <c r="C29" s="6" t="s">
        <v>5730</v>
      </c>
      <c r="D29" s="6" t="s">
        <v>5637</v>
      </c>
      <c r="E29" s="6" t="s">
        <v>5638</v>
      </c>
      <c r="F29" s="6" t="s">
        <v>1791</v>
      </c>
      <c r="G29" s="6" t="s">
        <v>1792</v>
      </c>
      <c r="H29" s="79">
        <v>1</v>
      </c>
    </row>
    <row r="30" spans="1:8" x14ac:dyDescent="0.2">
      <c r="A30" s="6">
        <v>30002166</v>
      </c>
      <c r="B30" s="6" t="s">
        <v>5731</v>
      </c>
      <c r="C30" s="6" t="s">
        <v>5732</v>
      </c>
      <c r="D30" s="6" t="s">
        <v>5637</v>
      </c>
      <c r="E30" s="6" t="s">
        <v>5638</v>
      </c>
      <c r="F30" s="6" t="s">
        <v>5733</v>
      </c>
      <c r="G30" s="6" t="s">
        <v>5734</v>
      </c>
      <c r="H30" s="79">
        <v>1</v>
      </c>
    </row>
    <row r="31" spans="1:8" x14ac:dyDescent="0.2">
      <c r="A31" s="6">
        <v>30235484</v>
      </c>
      <c r="B31" s="6" t="s">
        <v>5735</v>
      </c>
      <c r="C31" s="6" t="s">
        <v>5736</v>
      </c>
      <c r="D31" s="6" t="s">
        <v>5637</v>
      </c>
      <c r="E31" s="6" t="s">
        <v>5638</v>
      </c>
      <c r="F31" s="6" t="s">
        <v>5737</v>
      </c>
      <c r="G31" s="6" t="s">
        <v>5738</v>
      </c>
      <c r="H31" s="79">
        <v>1</v>
      </c>
    </row>
    <row r="32" spans="1:8" x14ac:dyDescent="0.2">
      <c r="A32" s="6">
        <v>30057801</v>
      </c>
      <c r="B32" s="6" t="s">
        <v>5739</v>
      </c>
      <c r="C32" s="6" t="s">
        <v>5740</v>
      </c>
      <c r="D32" s="6" t="s">
        <v>5637</v>
      </c>
      <c r="E32" s="6" t="s">
        <v>5638</v>
      </c>
      <c r="F32" s="6" t="s">
        <v>5741</v>
      </c>
      <c r="G32" s="6" t="s">
        <v>5742</v>
      </c>
      <c r="H32" s="79">
        <v>1</v>
      </c>
    </row>
    <row r="33" spans="1:8" x14ac:dyDescent="0.2">
      <c r="A33" s="6">
        <v>30303232</v>
      </c>
      <c r="B33" s="6" t="s">
        <v>5743</v>
      </c>
      <c r="C33" s="6" t="s">
        <v>5744</v>
      </c>
      <c r="D33" s="6" t="s">
        <v>5637</v>
      </c>
      <c r="E33" s="6" t="s">
        <v>5638</v>
      </c>
      <c r="F33" s="6" t="s">
        <v>5745</v>
      </c>
      <c r="G33" s="6" t="s">
        <v>5746</v>
      </c>
      <c r="H33" s="79">
        <v>1</v>
      </c>
    </row>
    <row r="34" spans="1:8" x14ac:dyDescent="0.2">
      <c r="A34" s="6">
        <v>30093378</v>
      </c>
      <c r="B34" s="6" t="s">
        <v>5747</v>
      </c>
      <c r="C34" s="6" t="s">
        <v>5748</v>
      </c>
      <c r="D34" s="6" t="s">
        <v>5637</v>
      </c>
      <c r="E34" s="6" t="s">
        <v>5638</v>
      </c>
      <c r="F34" s="6" t="s">
        <v>5749</v>
      </c>
      <c r="G34" s="6" t="s">
        <v>5750</v>
      </c>
      <c r="H34" s="79">
        <v>1</v>
      </c>
    </row>
    <row r="35" spans="1:8" x14ac:dyDescent="0.2">
      <c r="A35" s="6">
        <v>30290287</v>
      </c>
      <c r="B35" s="6" t="s">
        <v>5751</v>
      </c>
      <c r="C35" s="6" t="s">
        <v>5752</v>
      </c>
      <c r="D35" s="6" t="s">
        <v>5637</v>
      </c>
      <c r="E35" s="6" t="s">
        <v>5638</v>
      </c>
      <c r="F35" s="6" t="s">
        <v>5753</v>
      </c>
      <c r="G35" s="6" t="s">
        <v>5754</v>
      </c>
      <c r="H35" s="79">
        <v>1</v>
      </c>
    </row>
    <row r="36" spans="1:8" x14ac:dyDescent="0.2">
      <c r="A36" s="6">
        <v>30322835</v>
      </c>
      <c r="B36" s="6" t="s">
        <v>5755</v>
      </c>
      <c r="C36" s="6" t="s">
        <v>5756</v>
      </c>
      <c r="D36" s="6" t="s">
        <v>5637</v>
      </c>
      <c r="E36" s="6" t="s">
        <v>5638</v>
      </c>
      <c r="F36" s="6" t="s">
        <v>5757</v>
      </c>
      <c r="G36" s="6" t="s">
        <v>5758</v>
      </c>
      <c r="H36" s="79">
        <v>1</v>
      </c>
    </row>
    <row r="37" spans="1:8" x14ac:dyDescent="0.2">
      <c r="A37" s="6">
        <v>30039631</v>
      </c>
      <c r="B37" s="6" t="s">
        <v>4758</v>
      </c>
      <c r="C37" s="6" t="s">
        <v>5759</v>
      </c>
      <c r="D37" s="6" t="s">
        <v>5637</v>
      </c>
      <c r="E37" s="6" t="s">
        <v>5638</v>
      </c>
      <c r="F37" s="6" t="s">
        <v>4754</v>
      </c>
      <c r="G37" s="6" t="s">
        <v>4755</v>
      </c>
      <c r="H37" s="79">
        <v>1</v>
      </c>
    </row>
    <row r="38" spans="1:8" x14ac:dyDescent="0.2">
      <c r="A38" s="6">
        <v>30359206</v>
      </c>
      <c r="B38" s="6" t="s">
        <v>1249</v>
      </c>
      <c r="C38" s="6" t="s">
        <v>5760</v>
      </c>
      <c r="D38" s="6" t="s">
        <v>5637</v>
      </c>
      <c r="E38" s="6" t="s">
        <v>5638</v>
      </c>
      <c r="F38" s="6" t="s">
        <v>1244</v>
      </c>
      <c r="G38" s="6" t="s">
        <v>1245</v>
      </c>
      <c r="H38" s="79">
        <v>1</v>
      </c>
    </row>
    <row r="39" spans="1:8" x14ac:dyDescent="0.2">
      <c r="A39" s="6">
        <v>30152138</v>
      </c>
      <c r="B39" s="6" t="s">
        <v>5761</v>
      </c>
      <c r="C39" s="6" t="s">
        <v>5762</v>
      </c>
      <c r="D39" s="6" t="s">
        <v>5637</v>
      </c>
      <c r="E39" s="6" t="s">
        <v>5638</v>
      </c>
      <c r="F39" s="6" t="s">
        <v>5763</v>
      </c>
      <c r="G39" s="6" t="s">
        <v>5764</v>
      </c>
      <c r="H39" s="79">
        <v>1</v>
      </c>
    </row>
    <row r="40" spans="1:8" x14ac:dyDescent="0.2">
      <c r="A40" s="6">
        <v>30427489</v>
      </c>
      <c r="B40" s="6" t="s">
        <v>5765</v>
      </c>
      <c r="C40" s="6" t="s">
        <v>5766</v>
      </c>
      <c r="D40" s="6" t="s">
        <v>5637</v>
      </c>
      <c r="E40" s="6" t="s">
        <v>5638</v>
      </c>
      <c r="F40" s="6" t="s">
        <v>5767</v>
      </c>
      <c r="G40" s="6" t="s">
        <v>5768</v>
      </c>
      <c r="H40" s="79">
        <v>1</v>
      </c>
    </row>
    <row r="41" spans="1:8" x14ac:dyDescent="0.2">
      <c r="A41" s="6">
        <v>30133750</v>
      </c>
      <c r="B41" s="6" t="s">
        <v>3797</v>
      </c>
      <c r="C41" s="6" t="s">
        <v>5769</v>
      </c>
      <c r="D41" s="6" t="s">
        <v>5637</v>
      </c>
      <c r="E41" s="6" t="s">
        <v>5638</v>
      </c>
      <c r="F41" s="6" t="s">
        <v>3792</v>
      </c>
      <c r="G41" s="6" t="s">
        <v>3793</v>
      </c>
      <c r="H41" s="79">
        <v>1</v>
      </c>
    </row>
    <row r="42" spans="1:8" x14ac:dyDescent="0.2">
      <c r="A42" s="6">
        <v>30428168</v>
      </c>
      <c r="B42" s="6" t="s">
        <v>841</v>
      </c>
      <c r="C42" s="6" t="s">
        <v>5770</v>
      </c>
      <c r="D42" s="6" t="s">
        <v>5637</v>
      </c>
      <c r="E42" s="6" t="s">
        <v>5638</v>
      </c>
      <c r="F42" s="6" t="s">
        <v>835</v>
      </c>
      <c r="G42" s="6" t="s">
        <v>836</v>
      </c>
      <c r="H42" s="79">
        <v>1</v>
      </c>
    </row>
    <row r="43" spans="1:8" x14ac:dyDescent="0.2">
      <c r="A43" s="6">
        <v>30129716</v>
      </c>
      <c r="B43" s="6" t="s">
        <v>5771</v>
      </c>
      <c r="C43" s="6" t="s">
        <v>5772</v>
      </c>
      <c r="D43" s="6" t="s">
        <v>5637</v>
      </c>
      <c r="E43" s="6" t="s">
        <v>5638</v>
      </c>
      <c r="F43" s="6" t="s">
        <v>5773</v>
      </c>
      <c r="G43" s="6" t="s">
        <v>5774</v>
      </c>
      <c r="H43" s="79">
        <v>1</v>
      </c>
    </row>
    <row r="44" spans="1:8" x14ac:dyDescent="0.2">
      <c r="A44" s="6">
        <v>30226703</v>
      </c>
      <c r="B44" s="6" t="s">
        <v>5775</v>
      </c>
      <c r="C44" s="6" t="s">
        <v>5776</v>
      </c>
      <c r="D44" s="6" t="s">
        <v>5637</v>
      </c>
      <c r="E44" s="6" t="s">
        <v>5638</v>
      </c>
      <c r="F44" s="6" t="s">
        <v>5777</v>
      </c>
      <c r="G44" s="6" t="s">
        <v>5778</v>
      </c>
      <c r="H44" s="79">
        <v>1</v>
      </c>
    </row>
    <row r="45" spans="1:8" x14ac:dyDescent="0.2">
      <c r="A45" s="6">
        <v>30055200</v>
      </c>
      <c r="B45" s="6" t="s">
        <v>3543</v>
      </c>
      <c r="C45" s="6" t="s">
        <v>5779</v>
      </c>
      <c r="D45" s="6" t="s">
        <v>5637</v>
      </c>
      <c r="E45" s="6" t="s">
        <v>5638</v>
      </c>
      <c r="F45" s="6" t="s">
        <v>3538</v>
      </c>
      <c r="G45" s="6" t="s">
        <v>3539</v>
      </c>
      <c r="H45" s="79">
        <v>1</v>
      </c>
    </row>
    <row r="46" spans="1:8" x14ac:dyDescent="0.2">
      <c r="A46" s="6">
        <v>30253207</v>
      </c>
      <c r="B46" s="6" t="s">
        <v>1597</v>
      </c>
      <c r="C46" s="6" t="s">
        <v>5780</v>
      </c>
      <c r="D46" s="6" t="s">
        <v>5637</v>
      </c>
      <c r="E46" s="6" t="s">
        <v>5638</v>
      </c>
      <c r="F46" s="6" t="s">
        <v>1592</v>
      </c>
      <c r="G46" s="6" t="s">
        <v>1593</v>
      </c>
      <c r="H46" s="79">
        <v>1</v>
      </c>
    </row>
    <row r="47" spans="1:8" x14ac:dyDescent="0.2">
      <c r="A47" s="6">
        <v>30017181</v>
      </c>
      <c r="B47" s="6" t="s">
        <v>2694</v>
      </c>
      <c r="C47" s="6" t="s">
        <v>5781</v>
      </c>
      <c r="D47" s="6" t="s">
        <v>5637</v>
      </c>
      <c r="E47" s="6" t="s">
        <v>5638</v>
      </c>
      <c r="F47" s="6" t="s">
        <v>2689</v>
      </c>
      <c r="G47" s="6" t="s">
        <v>2690</v>
      </c>
      <c r="H47" s="79">
        <v>1</v>
      </c>
    </row>
    <row r="48" spans="1:8" x14ac:dyDescent="0.2">
      <c r="A48" s="6">
        <v>30304639</v>
      </c>
      <c r="B48" s="6" t="s">
        <v>1293</v>
      </c>
      <c r="C48" s="6" t="s">
        <v>5782</v>
      </c>
      <c r="D48" s="6" t="s">
        <v>5637</v>
      </c>
      <c r="E48" s="6" t="s">
        <v>5638</v>
      </c>
      <c r="F48" s="6" t="s">
        <v>1289</v>
      </c>
      <c r="G48" s="6" t="s">
        <v>1290</v>
      </c>
      <c r="H48" s="79">
        <v>1</v>
      </c>
    </row>
    <row r="49" spans="1:8" x14ac:dyDescent="0.2">
      <c r="A49" s="6">
        <v>30015667</v>
      </c>
      <c r="B49" s="6" t="s">
        <v>1803</v>
      </c>
      <c r="C49" s="6" t="s">
        <v>5783</v>
      </c>
      <c r="D49" s="6" t="s">
        <v>5637</v>
      </c>
      <c r="E49" s="6" t="s">
        <v>5638</v>
      </c>
      <c r="F49" s="6" t="s">
        <v>1798</v>
      </c>
      <c r="G49" s="6" t="s">
        <v>1799</v>
      </c>
      <c r="H49" s="79">
        <v>1</v>
      </c>
    </row>
    <row r="50" spans="1:8" x14ac:dyDescent="0.2">
      <c r="A50" s="6">
        <v>30296391</v>
      </c>
      <c r="B50" s="6" t="s">
        <v>5784</v>
      </c>
      <c r="C50" s="6" t="s">
        <v>5785</v>
      </c>
      <c r="D50" s="6" t="s">
        <v>5637</v>
      </c>
      <c r="E50" s="6" t="s">
        <v>5638</v>
      </c>
      <c r="F50" s="6" t="s">
        <v>5786</v>
      </c>
      <c r="G50" s="6" t="s">
        <v>5787</v>
      </c>
      <c r="H50" s="79">
        <v>1</v>
      </c>
    </row>
    <row r="51" spans="1:8" x14ac:dyDescent="0.2">
      <c r="A51" s="6">
        <v>30177843</v>
      </c>
      <c r="B51" s="6" t="s">
        <v>5788</v>
      </c>
      <c r="C51" s="6" t="s">
        <v>5789</v>
      </c>
      <c r="D51" s="6" t="s">
        <v>5790</v>
      </c>
      <c r="E51" s="6" t="s">
        <v>5638</v>
      </c>
      <c r="F51" s="6" t="s">
        <v>5791</v>
      </c>
      <c r="G51" s="6" t="s">
        <v>5792</v>
      </c>
      <c r="H51" s="79">
        <v>1</v>
      </c>
    </row>
    <row r="52" spans="1:8" x14ac:dyDescent="0.2">
      <c r="A52" s="6">
        <v>30024304</v>
      </c>
      <c r="B52" s="6" t="s">
        <v>5793</v>
      </c>
      <c r="C52" s="6" t="s">
        <v>5794</v>
      </c>
      <c r="D52" s="6" t="s">
        <v>5790</v>
      </c>
      <c r="E52" s="6" t="s">
        <v>5638</v>
      </c>
      <c r="F52" s="6" t="s">
        <v>5795</v>
      </c>
      <c r="G52" s="6" t="s">
        <v>5796</v>
      </c>
      <c r="H52" s="79">
        <v>1</v>
      </c>
    </row>
    <row r="53" spans="1:8" x14ac:dyDescent="0.2">
      <c r="A53" s="6">
        <v>30007124</v>
      </c>
      <c r="B53" s="6" t="s">
        <v>5797</v>
      </c>
      <c r="C53" s="6" t="s">
        <v>5636</v>
      </c>
      <c r="D53" s="6" t="s">
        <v>5790</v>
      </c>
      <c r="E53" s="6" t="s">
        <v>5638</v>
      </c>
      <c r="F53" s="6" t="s">
        <v>5798</v>
      </c>
      <c r="G53" s="6" t="s">
        <v>5799</v>
      </c>
      <c r="H53" s="79">
        <v>1</v>
      </c>
    </row>
    <row r="54" spans="1:8" x14ac:dyDescent="0.2">
      <c r="A54" s="6">
        <v>30153011</v>
      </c>
      <c r="B54" s="6" t="s">
        <v>5800</v>
      </c>
      <c r="C54" s="6" t="s">
        <v>5642</v>
      </c>
      <c r="D54" s="6" t="s">
        <v>5790</v>
      </c>
      <c r="E54" s="6" t="s">
        <v>5638</v>
      </c>
      <c r="F54" s="6" t="s">
        <v>5801</v>
      </c>
      <c r="G54" s="6" t="s">
        <v>5802</v>
      </c>
      <c r="H54" s="79">
        <v>1</v>
      </c>
    </row>
    <row r="55" spans="1:8" x14ac:dyDescent="0.2">
      <c r="A55" s="6">
        <v>30065263</v>
      </c>
      <c r="B55" s="6" t="s">
        <v>5803</v>
      </c>
      <c r="C55" s="6" t="s">
        <v>5646</v>
      </c>
      <c r="D55" s="6" t="s">
        <v>5790</v>
      </c>
      <c r="E55" s="6" t="s">
        <v>5638</v>
      </c>
      <c r="F55" s="6" t="s">
        <v>5804</v>
      </c>
      <c r="G55" s="6" t="s">
        <v>5805</v>
      </c>
      <c r="H55" s="79">
        <v>1</v>
      </c>
    </row>
    <row r="56" spans="1:8" x14ac:dyDescent="0.2">
      <c r="A56" s="6">
        <v>30311745</v>
      </c>
      <c r="B56" s="6" t="s">
        <v>5806</v>
      </c>
      <c r="C56" s="6" t="s">
        <v>5650</v>
      </c>
      <c r="D56" s="6" t="s">
        <v>5790</v>
      </c>
      <c r="E56" s="6" t="s">
        <v>5638</v>
      </c>
      <c r="F56" s="6" t="s">
        <v>5807</v>
      </c>
      <c r="G56" s="6" t="s">
        <v>5808</v>
      </c>
      <c r="H56" s="79">
        <v>1</v>
      </c>
    </row>
    <row r="57" spans="1:8" x14ac:dyDescent="0.2">
      <c r="A57" s="6">
        <v>30322763</v>
      </c>
      <c r="B57" s="6" t="s">
        <v>5809</v>
      </c>
      <c r="C57" s="6" t="s">
        <v>5654</v>
      </c>
      <c r="D57" s="6" t="s">
        <v>5790</v>
      </c>
      <c r="E57" s="6" t="s">
        <v>5638</v>
      </c>
      <c r="F57" s="6" t="s">
        <v>5810</v>
      </c>
      <c r="G57" s="6" t="s">
        <v>5811</v>
      </c>
      <c r="H57" s="79">
        <v>1</v>
      </c>
    </row>
    <row r="58" spans="1:8" x14ac:dyDescent="0.2">
      <c r="A58" s="6">
        <v>30405482</v>
      </c>
      <c r="B58" s="6" t="s">
        <v>5812</v>
      </c>
      <c r="C58" s="6" t="s">
        <v>5658</v>
      </c>
      <c r="D58" s="6" t="s">
        <v>5790</v>
      </c>
      <c r="E58" s="6" t="s">
        <v>5638</v>
      </c>
      <c r="F58" s="6" t="s">
        <v>5813</v>
      </c>
      <c r="G58" s="6" t="s">
        <v>5814</v>
      </c>
      <c r="H58" s="79">
        <v>1</v>
      </c>
    </row>
    <row r="59" spans="1:8" x14ac:dyDescent="0.2">
      <c r="A59" s="6">
        <v>30333945</v>
      </c>
      <c r="B59" s="6" t="s">
        <v>5815</v>
      </c>
      <c r="C59" s="6" t="s">
        <v>5662</v>
      </c>
      <c r="D59" s="6" t="s">
        <v>5790</v>
      </c>
      <c r="E59" s="6" t="s">
        <v>5638</v>
      </c>
      <c r="F59" s="6" t="s">
        <v>5816</v>
      </c>
      <c r="G59" s="6" t="s">
        <v>5817</v>
      </c>
      <c r="H59" s="79">
        <v>1</v>
      </c>
    </row>
    <row r="60" spans="1:8" x14ac:dyDescent="0.2">
      <c r="A60" s="6">
        <v>30248812</v>
      </c>
      <c r="B60" s="6" t="s">
        <v>5818</v>
      </c>
      <c r="C60" s="6" t="s">
        <v>5666</v>
      </c>
      <c r="D60" s="6" t="s">
        <v>5790</v>
      </c>
      <c r="E60" s="6" t="s">
        <v>5638</v>
      </c>
      <c r="F60" s="6" t="s">
        <v>5819</v>
      </c>
      <c r="G60" s="6" t="s">
        <v>5820</v>
      </c>
      <c r="H60" s="79">
        <v>1</v>
      </c>
    </row>
    <row r="61" spans="1:8" x14ac:dyDescent="0.2">
      <c r="A61" s="6">
        <v>30268067</v>
      </c>
      <c r="B61" s="6" t="s">
        <v>5821</v>
      </c>
      <c r="C61" s="6" t="s">
        <v>5670</v>
      </c>
      <c r="D61" s="6" t="s">
        <v>5790</v>
      </c>
      <c r="E61" s="6" t="s">
        <v>5638</v>
      </c>
      <c r="F61" s="6" t="s">
        <v>5822</v>
      </c>
      <c r="G61" s="6" t="s">
        <v>5823</v>
      </c>
      <c r="H61" s="79">
        <v>1</v>
      </c>
    </row>
    <row r="62" spans="1:8" x14ac:dyDescent="0.2">
      <c r="A62" s="6">
        <v>30287701</v>
      </c>
      <c r="B62" s="6" t="s">
        <v>5824</v>
      </c>
      <c r="C62" s="6" t="s">
        <v>5674</v>
      </c>
      <c r="D62" s="6" t="s">
        <v>5790</v>
      </c>
      <c r="E62" s="6" t="s">
        <v>5638</v>
      </c>
      <c r="F62" s="6" t="s">
        <v>5825</v>
      </c>
      <c r="G62" s="6" t="s">
        <v>5826</v>
      </c>
      <c r="H62" s="79">
        <v>1</v>
      </c>
    </row>
    <row r="63" spans="1:8" x14ac:dyDescent="0.2">
      <c r="A63" s="6">
        <v>30297390</v>
      </c>
      <c r="B63" s="6" t="s">
        <v>5827</v>
      </c>
      <c r="C63" s="6" t="s">
        <v>5678</v>
      </c>
      <c r="D63" s="6" t="s">
        <v>5790</v>
      </c>
      <c r="E63" s="6" t="s">
        <v>5638</v>
      </c>
      <c r="F63" s="6" t="s">
        <v>5828</v>
      </c>
      <c r="G63" s="6" t="s">
        <v>5829</v>
      </c>
      <c r="H63" s="79">
        <v>1</v>
      </c>
    </row>
    <row r="64" spans="1:8" x14ac:dyDescent="0.2">
      <c r="A64" s="6">
        <v>30052858</v>
      </c>
      <c r="B64" s="6" t="s">
        <v>5830</v>
      </c>
      <c r="C64" s="6" t="s">
        <v>5682</v>
      </c>
      <c r="D64" s="6" t="s">
        <v>5790</v>
      </c>
      <c r="E64" s="6" t="s">
        <v>5638</v>
      </c>
      <c r="F64" s="6" t="s">
        <v>5831</v>
      </c>
      <c r="G64" s="6" t="s">
        <v>5832</v>
      </c>
      <c r="H64" s="79">
        <v>1</v>
      </c>
    </row>
    <row r="65" spans="1:8" x14ac:dyDescent="0.2">
      <c r="A65" s="6">
        <v>30196971</v>
      </c>
      <c r="B65" s="6" t="s">
        <v>5833</v>
      </c>
      <c r="C65" s="6" t="s">
        <v>5686</v>
      </c>
      <c r="D65" s="6" t="s">
        <v>5790</v>
      </c>
      <c r="E65" s="6" t="s">
        <v>5638</v>
      </c>
      <c r="F65" s="6" t="s">
        <v>5834</v>
      </c>
      <c r="G65" s="6" t="s">
        <v>5835</v>
      </c>
      <c r="H65" s="79">
        <v>1</v>
      </c>
    </row>
    <row r="66" spans="1:8" x14ac:dyDescent="0.2">
      <c r="A66" s="6">
        <v>30252971</v>
      </c>
      <c r="B66" s="6" t="s">
        <v>5836</v>
      </c>
      <c r="C66" s="6" t="s">
        <v>5690</v>
      </c>
      <c r="D66" s="6" t="s">
        <v>5790</v>
      </c>
      <c r="E66" s="6" t="s">
        <v>5638</v>
      </c>
      <c r="F66" s="6" t="s">
        <v>5837</v>
      </c>
      <c r="G66" s="6" t="s">
        <v>5838</v>
      </c>
      <c r="H66" s="79">
        <v>1</v>
      </c>
    </row>
    <row r="67" spans="1:8" x14ac:dyDescent="0.2">
      <c r="A67" s="6">
        <v>30180338</v>
      </c>
      <c r="B67" s="6" t="s">
        <v>5839</v>
      </c>
      <c r="C67" s="6" t="s">
        <v>5694</v>
      </c>
      <c r="D67" s="6" t="s">
        <v>5790</v>
      </c>
      <c r="E67" s="6" t="s">
        <v>5638</v>
      </c>
      <c r="F67" s="6" t="s">
        <v>5840</v>
      </c>
      <c r="G67" s="6" t="s">
        <v>5841</v>
      </c>
      <c r="H67" s="79">
        <v>1</v>
      </c>
    </row>
    <row r="68" spans="1:8" x14ac:dyDescent="0.2">
      <c r="A68" s="6">
        <v>30040390</v>
      </c>
      <c r="B68" s="6" t="s">
        <v>5842</v>
      </c>
      <c r="C68" s="6" t="s">
        <v>5698</v>
      </c>
      <c r="D68" s="6" t="s">
        <v>5790</v>
      </c>
      <c r="E68" s="6" t="s">
        <v>5638</v>
      </c>
      <c r="F68" s="6" t="s">
        <v>5843</v>
      </c>
      <c r="G68" s="6" t="s">
        <v>5844</v>
      </c>
      <c r="H68" s="79">
        <v>1</v>
      </c>
    </row>
    <row r="69" spans="1:8" x14ac:dyDescent="0.2">
      <c r="A69" s="6">
        <v>30081019</v>
      </c>
      <c r="B69" s="6" t="s">
        <v>5845</v>
      </c>
      <c r="C69" s="6" t="s">
        <v>5702</v>
      </c>
      <c r="D69" s="6" t="s">
        <v>5790</v>
      </c>
      <c r="E69" s="6" t="s">
        <v>5638</v>
      </c>
      <c r="F69" s="6" t="s">
        <v>5846</v>
      </c>
      <c r="G69" s="6" t="s">
        <v>5847</v>
      </c>
      <c r="H69" s="79">
        <v>1</v>
      </c>
    </row>
    <row r="70" spans="1:8" x14ac:dyDescent="0.2">
      <c r="A70" s="6">
        <v>30040817</v>
      </c>
      <c r="B70" s="6" t="s">
        <v>5848</v>
      </c>
      <c r="C70" s="6" t="s">
        <v>5706</v>
      </c>
      <c r="D70" s="6" t="s">
        <v>5790</v>
      </c>
      <c r="E70" s="6" t="s">
        <v>5638</v>
      </c>
      <c r="F70" s="6" t="s">
        <v>5849</v>
      </c>
      <c r="G70" s="6" t="s">
        <v>5850</v>
      </c>
      <c r="H70" s="79">
        <v>1</v>
      </c>
    </row>
    <row r="71" spans="1:8" x14ac:dyDescent="0.2">
      <c r="A71" s="6">
        <v>30025596</v>
      </c>
      <c r="B71" s="6" t="s">
        <v>5851</v>
      </c>
      <c r="C71" s="6" t="s">
        <v>5710</v>
      </c>
      <c r="D71" s="6" t="s">
        <v>5790</v>
      </c>
      <c r="E71" s="6" t="s">
        <v>5638</v>
      </c>
      <c r="F71" s="6" t="s">
        <v>5852</v>
      </c>
      <c r="G71" s="6" t="s">
        <v>5853</v>
      </c>
      <c r="H71" s="79">
        <v>1</v>
      </c>
    </row>
    <row r="72" spans="1:8" x14ac:dyDescent="0.2">
      <c r="A72" s="6">
        <v>30429958</v>
      </c>
      <c r="B72" s="6" t="s">
        <v>5854</v>
      </c>
      <c r="C72" s="6" t="s">
        <v>5714</v>
      </c>
      <c r="D72" s="6" t="s">
        <v>5790</v>
      </c>
      <c r="E72" s="6" t="s">
        <v>5638</v>
      </c>
      <c r="F72" s="6" t="s">
        <v>5855</v>
      </c>
      <c r="G72" s="6" t="s">
        <v>5856</v>
      </c>
      <c r="H72" s="79">
        <v>1</v>
      </c>
    </row>
    <row r="73" spans="1:8" x14ac:dyDescent="0.2">
      <c r="A73" s="6">
        <v>30301735</v>
      </c>
      <c r="B73" s="6" t="s">
        <v>5857</v>
      </c>
      <c r="C73" s="6" t="s">
        <v>5718</v>
      </c>
      <c r="D73" s="6" t="s">
        <v>5790</v>
      </c>
      <c r="E73" s="6" t="s">
        <v>5638</v>
      </c>
      <c r="F73" s="6" t="s">
        <v>5858</v>
      </c>
      <c r="G73" s="6" t="s">
        <v>5859</v>
      </c>
      <c r="H73" s="79">
        <v>1</v>
      </c>
    </row>
    <row r="74" spans="1:8" x14ac:dyDescent="0.2">
      <c r="A74" s="6">
        <v>30426465</v>
      </c>
      <c r="B74" s="6" t="s">
        <v>5860</v>
      </c>
      <c r="C74" s="6" t="s">
        <v>5722</v>
      </c>
      <c r="D74" s="6" t="s">
        <v>5790</v>
      </c>
      <c r="E74" s="6" t="s">
        <v>5638</v>
      </c>
      <c r="F74" s="6" t="s">
        <v>5861</v>
      </c>
      <c r="G74" s="6" t="s">
        <v>5862</v>
      </c>
      <c r="H74" s="79">
        <v>1</v>
      </c>
    </row>
    <row r="75" spans="1:8" x14ac:dyDescent="0.2">
      <c r="A75" s="6">
        <v>30352443</v>
      </c>
      <c r="B75" s="6" t="s">
        <v>5863</v>
      </c>
      <c r="C75" s="6" t="s">
        <v>5725</v>
      </c>
      <c r="D75" s="6" t="s">
        <v>5790</v>
      </c>
      <c r="E75" s="6" t="s">
        <v>5638</v>
      </c>
      <c r="F75" s="6" t="s">
        <v>5864</v>
      </c>
      <c r="G75" s="6" t="s">
        <v>5865</v>
      </c>
      <c r="H75" s="79">
        <v>1</v>
      </c>
    </row>
    <row r="76" spans="1:8" x14ac:dyDescent="0.2">
      <c r="A76" s="6">
        <v>30299174</v>
      </c>
      <c r="B76" s="6" t="s">
        <v>5866</v>
      </c>
      <c r="C76" s="6" t="s">
        <v>5727</v>
      </c>
      <c r="D76" s="6" t="s">
        <v>5790</v>
      </c>
      <c r="E76" s="6" t="s">
        <v>5638</v>
      </c>
      <c r="F76" s="6" t="s">
        <v>5867</v>
      </c>
      <c r="G76" s="6" t="s">
        <v>5868</v>
      </c>
      <c r="H76" s="79">
        <v>1</v>
      </c>
    </row>
    <row r="77" spans="1:8" x14ac:dyDescent="0.2">
      <c r="A77" s="6">
        <v>30259359</v>
      </c>
      <c r="B77" s="6" t="s">
        <v>5869</v>
      </c>
      <c r="C77" s="6" t="s">
        <v>5730</v>
      </c>
      <c r="D77" s="6" t="s">
        <v>5790</v>
      </c>
      <c r="E77" s="6" t="s">
        <v>5638</v>
      </c>
      <c r="F77" s="6" t="s">
        <v>5870</v>
      </c>
      <c r="G77" s="6" t="s">
        <v>5871</v>
      </c>
      <c r="H77" s="79">
        <v>1</v>
      </c>
    </row>
    <row r="78" spans="1:8" x14ac:dyDescent="0.2">
      <c r="A78" s="6">
        <v>30262638</v>
      </c>
      <c r="B78" s="6" t="s">
        <v>5872</v>
      </c>
      <c r="C78" s="6" t="s">
        <v>5732</v>
      </c>
      <c r="D78" s="6" t="s">
        <v>5790</v>
      </c>
      <c r="E78" s="6" t="s">
        <v>5638</v>
      </c>
      <c r="F78" s="6" t="s">
        <v>5873</v>
      </c>
      <c r="G78" s="6" t="s">
        <v>5874</v>
      </c>
      <c r="H78" s="79">
        <v>1</v>
      </c>
    </row>
    <row r="79" spans="1:8" x14ac:dyDescent="0.2">
      <c r="A79" s="6">
        <v>30231478</v>
      </c>
      <c r="B79" s="6" t="s">
        <v>5875</v>
      </c>
      <c r="C79" s="6" t="s">
        <v>5736</v>
      </c>
      <c r="D79" s="6" t="s">
        <v>5790</v>
      </c>
      <c r="E79" s="6" t="s">
        <v>5638</v>
      </c>
      <c r="F79" s="6" t="s">
        <v>5876</v>
      </c>
      <c r="G79" s="6" t="s">
        <v>5877</v>
      </c>
      <c r="H79" s="79">
        <v>1</v>
      </c>
    </row>
    <row r="80" spans="1:8" x14ac:dyDescent="0.2">
      <c r="A80" s="6">
        <v>30210998</v>
      </c>
      <c r="B80" s="6" t="s">
        <v>5878</v>
      </c>
      <c r="C80" s="6" t="s">
        <v>5740</v>
      </c>
      <c r="D80" s="6" t="s">
        <v>5790</v>
      </c>
      <c r="E80" s="6" t="s">
        <v>5638</v>
      </c>
      <c r="F80" s="6" t="s">
        <v>5879</v>
      </c>
      <c r="G80" s="6" t="s">
        <v>5880</v>
      </c>
      <c r="H80" s="79">
        <v>1</v>
      </c>
    </row>
    <row r="81" spans="1:8" x14ac:dyDescent="0.2">
      <c r="A81" s="6">
        <v>30140335</v>
      </c>
      <c r="B81" s="6" t="s">
        <v>5881</v>
      </c>
      <c r="C81" s="6" t="s">
        <v>5744</v>
      </c>
      <c r="D81" s="6" t="s">
        <v>5790</v>
      </c>
      <c r="E81" s="6" t="s">
        <v>5638</v>
      </c>
      <c r="F81" s="6" t="s">
        <v>5882</v>
      </c>
      <c r="G81" s="6" t="s">
        <v>5883</v>
      </c>
      <c r="H81" s="79">
        <v>1</v>
      </c>
    </row>
    <row r="82" spans="1:8" x14ac:dyDescent="0.2">
      <c r="A82" s="6">
        <v>30076591</v>
      </c>
      <c r="B82" s="6" t="s">
        <v>5884</v>
      </c>
      <c r="C82" s="6" t="s">
        <v>5760</v>
      </c>
      <c r="D82" s="6" t="s">
        <v>5790</v>
      </c>
      <c r="E82" s="6" t="s">
        <v>5638</v>
      </c>
      <c r="F82" s="6" t="s">
        <v>5885</v>
      </c>
      <c r="G82" s="6" t="s">
        <v>5886</v>
      </c>
      <c r="H82" s="79">
        <v>1</v>
      </c>
    </row>
    <row r="83" spans="1:8" x14ac:dyDescent="0.2">
      <c r="A83" s="6">
        <v>30034592</v>
      </c>
      <c r="B83" s="6" t="s">
        <v>5887</v>
      </c>
      <c r="C83" s="6" t="s">
        <v>5762</v>
      </c>
      <c r="D83" s="6" t="s">
        <v>5790</v>
      </c>
      <c r="E83" s="6" t="s">
        <v>5638</v>
      </c>
      <c r="F83" s="6" t="s">
        <v>5888</v>
      </c>
      <c r="G83" s="6" t="s">
        <v>5889</v>
      </c>
      <c r="H83" s="79">
        <v>1</v>
      </c>
    </row>
    <row r="84" spans="1:8" x14ac:dyDescent="0.2">
      <c r="A84" s="6">
        <v>30242415</v>
      </c>
      <c r="B84" s="6" t="s">
        <v>5890</v>
      </c>
      <c r="C84" s="6" t="s">
        <v>5891</v>
      </c>
      <c r="D84" s="6" t="s">
        <v>5892</v>
      </c>
      <c r="E84" s="6" t="s">
        <v>5893</v>
      </c>
      <c r="F84" s="6" t="s">
        <v>5894</v>
      </c>
      <c r="G84" s="6" t="s">
        <v>5895</v>
      </c>
      <c r="H84" s="79">
        <v>1</v>
      </c>
    </row>
    <row r="85" spans="1:8" x14ac:dyDescent="0.2">
      <c r="A85" s="6">
        <v>30310496</v>
      </c>
      <c r="B85" s="6" t="s">
        <v>5896</v>
      </c>
      <c r="C85" s="6" t="s">
        <v>5897</v>
      </c>
      <c r="D85" s="6" t="s">
        <v>5892</v>
      </c>
      <c r="E85" s="6" t="s">
        <v>5893</v>
      </c>
      <c r="F85" s="6" t="s">
        <v>5898</v>
      </c>
      <c r="G85" s="6" t="s">
        <v>5899</v>
      </c>
      <c r="H85" s="79">
        <v>1</v>
      </c>
    </row>
    <row r="86" spans="1:8" x14ac:dyDescent="0.2">
      <c r="A86" s="6">
        <v>30332975</v>
      </c>
      <c r="B86" s="6" t="s">
        <v>5900</v>
      </c>
      <c r="C86" s="6" t="s">
        <v>5901</v>
      </c>
      <c r="D86" s="6" t="s">
        <v>5892</v>
      </c>
      <c r="E86" s="6" t="s">
        <v>5893</v>
      </c>
      <c r="F86" s="6" t="s">
        <v>5902</v>
      </c>
      <c r="G86" s="6" t="s">
        <v>5903</v>
      </c>
      <c r="H86" s="79">
        <v>1</v>
      </c>
    </row>
    <row r="87" spans="1:8" x14ac:dyDescent="0.2">
      <c r="A87" s="6">
        <v>30132449</v>
      </c>
      <c r="B87" s="6" t="s">
        <v>5904</v>
      </c>
      <c r="C87" s="6" t="s">
        <v>5905</v>
      </c>
      <c r="D87" s="6" t="s">
        <v>5892</v>
      </c>
      <c r="E87" s="6" t="s">
        <v>5893</v>
      </c>
      <c r="F87" s="6" t="s">
        <v>5906</v>
      </c>
      <c r="G87" s="6" t="s">
        <v>5907</v>
      </c>
      <c r="H87" s="79">
        <v>1</v>
      </c>
    </row>
    <row r="88" spans="1:8" x14ac:dyDescent="0.2">
      <c r="A88" s="6">
        <v>30093915</v>
      </c>
      <c r="B88" s="6" t="s">
        <v>5908</v>
      </c>
      <c r="C88" s="6" t="s">
        <v>5909</v>
      </c>
      <c r="D88" s="6" t="s">
        <v>5892</v>
      </c>
      <c r="E88" s="6" t="s">
        <v>5893</v>
      </c>
      <c r="F88" s="6" t="s">
        <v>5910</v>
      </c>
      <c r="G88" s="6" t="s">
        <v>5911</v>
      </c>
      <c r="H88" s="79">
        <v>1</v>
      </c>
    </row>
    <row r="89" spans="1:8" x14ac:dyDescent="0.2">
      <c r="A89" s="6">
        <v>30205473</v>
      </c>
      <c r="B89" s="6" t="s">
        <v>5912</v>
      </c>
      <c r="C89" s="6" t="s">
        <v>5913</v>
      </c>
      <c r="D89" s="6" t="s">
        <v>5892</v>
      </c>
      <c r="E89" s="6" t="s">
        <v>5893</v>
      </c>
      <c r="F89" s="6" t="s">
        <v>5914</v>
      </c>
      <c r="G89" s="6" t="s">
        <v>5915</v>
      </c>
      <c r="H89" s="79">
        <v>1</v>
      </c>
    </row>
    <row r="90" spans="1:8" x14ac:dyDescent="0.2">
      <c r="A90" s="6">
        <v>30191389</v>
      </c>
      <c r="B90" s="6" t="s">
        <v>5916</v>
      </c>
      <c r="C90" s="6" t="s">
        <v>5917</v>
      </c>
      <c r="D90" s="6" t="s">
        <v>5892</v>
      </c>
      <c r="E90" s="6" t="s">
        <v>5893</v>
      </c>
      <c r="F90" s="6" t="s">
        <v>5918</v>
      </c>
      <c r="G90" s="6" t="s">
        <v>5919</v>
      </c>
      <c r="H90" s="79">
        <v>1</v>
      </c>
    </row>
    <row r="91" spans="1:8" x14ac:dyDescent="0.2">
      <c r="A91" s="6">
        <v>30072342</v>
      </c>
      <c r="B91" s="6" t="s">
        <v>5920</v>
      </c>
      <c r="C91" s="6" t="s">
        <v>5921</v>
      </c>
      <c r="D91" s="6" t="s">
        <v>5892</v>
      </c>
      <c r="E91" s="6" t="s">
        <v>5893</v>
      </c>
      <c r="F91" s="6" t="s">
        <v>5922</v>
      </c>
      <c r="G91" s="6" t="s">
        <v>5923</v>
      </c>
      <c r="H91" s="79">
        <v>1</v>
      </c>
    </row>
    <row r="92" spans="1:8" x14ac:dyDescent="0.2">
      <c r="A92" s="6">
        <v>30102951</v>
      </c>
      <c r="B92" s="6" t="s">
        <v>5924</v>
      </c>
      <c r="C92" s="6" t="s">
        <v>5925</v>
      </c>
      <c r="D92" s="6" t="s">
        <v>5892</v>
      </c>
      <c r="E92" s="6" t="s">
        <v>5893</v>
      </c>
      <c r="F92" s="6" t="s">
        <v>5926</v>
      </c>
      <c r="G92" s="6" t="s">
        <v>5927</v>
      </c>
      <c r="H92" s="79">
        <v>1</v>
      </c>
    </row>
    <row r="93" spans="1:8" x14ac:dyDescent="0.2">
      <c r="A93" s="6">
        <v>30060142</v>
      </c>
      <c r="B93" s="6" t="s">
        <v>5928</v>
      </c>
      <c r="C93" s="6" t="s">
        <v>5929</v>
      </c>
      <c r="D93" s="6" t="s">
        <v>5892</v>
      </c>
      <c r="E93" s="6" t="s">
        <v>5893</v>
      </c>
      <c r="F93" s="6" t="s">
        <v>5930</v>
      </c>
      <c r="G93" s="6" t="s">
        <v>5931</v>
      </c>
      <c r="H93" s="79">
        <v>1</v>
      </c>
    </row>
    <row r="94" spans="1:8" x14ac:dyDescent="0.2">
      <c r="A94" s="6">
        <v>30086428</v>
      </c>
      <c r="B94" s="6" t="s">
        <v>5932</v>
      </c>
      <c r="C94" s="6" t="s">
        <v>5933</v>
      </c>
      <c r="D94" s="6" t="s">
        <v>5892</v>
      </c>
      <c r="E94" s="6" t="s">
        <v>5893</v>
      </c>
      <c r="F94" s="6" t="s">
        <v>5934</v>
      </c>
      <c r="G94" s="6" t="s">
        <v>5935</v>
      </c>
      <c r="H94" s="79">
        <v>1</v>
      </c>
    </row>
    <row r="95" spans="1:8" x14ac:dyDescent="0.2">
      <c r="A95" s="6">
        <v>30333665</v>
      </c>
      <c r="B95" s="6" t="s">
        <v>5936</v>
      </c>
      <c r="C95" s="6" t="s">
        <v>5937</v>
      </c>
      <c r="D95" s="6" t="s">
        <v>5892</v>
      </c>
      <c r="E95" s="6" t="s">
        <v>5893</v>
      </c>
      <c r="F95" s="6" t="s">
        <v>5938</v>
      </c>
      <c r="G95" s="6" t="s">
        <v>5939</v>
      </c>
      <c r="H95" s="79">
        <v>1</v>
      </c>
    </row>
    <row r="96" spans="1:8" x14ac:dyDescent="0.2">
      <c r="A96" s="6">
        <v>30358223</v>
      </c>
      <c r="B96" s="6" t="s">
        <v>5940</v>
      </c>
      <c r="C96" s="6" t="s">
        <v>5941</v>
      </c>
      <c r="D96" s="6" t="s">
        <v>5892</v>
      </c>
      <c r="E96" s="6" t="s">
        <v>5893</v>
      </c>
      <c r="F96" s="6" t="s">
        <v>5942</v>
      </c>
      <c r="G96" s="6" t="s">
        <v>5943</v>
      </c>
      <c r="H96" s="79">
        <v>1</v>
      </c>
    </row>
    <row r="97" spans="1:8" x14ac:dyDescent="0.2">
      <c r="A97" s="6">
        <v>30321692</v>
      </c>
      <c r="B97" s="6" t="s">
        <v>5944</v>
      </c>
      <c r="C97" s="6" t="s">
        <v>5945</v>
      </c>
      <c r="D97" s="6" t="s">
        <v>5892</v>
      </c>
      <c r="E97" s="6" t="s">
        <v>5893</v>
      </c>
      <c r="F97" s="6" t="s">
        <v>5946</v>
      </c>
      <c r="G97" s="6" t="s">
        <v>5947</v>
      </c>
      <c r="H97" s="79">
        <v>1</v>
      </c>
    </row>
    <row r="98" spans="1:8" x14ac:dyDescent="0.2">
      <c r="A98" s="6">
        <v>30453216</v>
      </c>
      <c r="B98" s="6" t="s">
        <v>5948</v>
      </c>
      <c r="C98" s="6" t="s">
        <v>5949</v>
      </c>
      <c r="D98" s="6" t="s">
        <v>5892</v>
      </c>
      <c r="E98" s="6" t="s">
        <v>5893</v>
      </c>
      <c r="F98" s="6" t="s">
        <v>5950</v>
      </c>
      <c r="G98" s="6" t="s">
        <v>5951</v>
      </c>
      <c r="H98" s="79">
        <v>1</v>
      </c>
    </row>
    <row r="99" spans="1:8" x14ac:dyDescent="0.2">
      <c r="A99" s="6">
        <v>30352418</v>
      </c>
      <c r="B99" s="6" t="s">
        <v>5952</v>
      </c>
      <c r="C99" s="6" t="s">
        <v>5953</v>
      </c>
      <c r="D99" s="6" t="s">
        <v>5892</v>
      </c>
      <c r="E99" s="6" t="s">
        <v>5893</v>
      </c>
      <c r="F99" s="6" t="s">
        <v>5954</v>
      </c>
      <c r="G99" s="6" t="s">
        <v>5955</v>
      </c>
      <c r="H99" s="79">
        <v>1</v>
      </c>
    </row>
    <row r="100" spans="1:8" x14ac:dyDescent="0.2">
      <c r="A100" s="6">
        <v>30235398</v>
      </c>
      <c r="B100" s="6" t="s">
        <v>5956</v>
      </c>
      <c r="C100" s="6" t="s">
        <v>5957</v>
      </c>
      <c r="D100" s="6" t="s">
        <v>5892</v>
      </c>
      <c r="E100" s="6" t="s">
        <v>5893</v>
      </c>
      <c r="F100" s="6" t="s">
        <v>5958</v>
      </c>
      <c r="G100" s="6" t="s">
        <v>5959</v>
      </c>
      <c r="H100" s="79">
        <v>1</v>
      </c>
    </row>
    <row r="101" spans="1:8" x14ac:dyDescent="0.2">
      <c r="A101" s="6">
        <v>30278835</v>
      </c>
      <c r="B101" s="6" t="s">
        <v>5960</v>
      </c>
      <c r="C101" s="6" t="s">
        <v>5961</v>
      </c>
      <c r="D101" s="6" t="s">
        <v>5892</v>
      </c>
      <c r="E101" s="6" t="s">
        <v>5893</v>
      </c>
      <c r="F101" s="6" t="s">
        <v>5962</v>
      </c>
      <c r="G101" s="6" t="s">
        <v>5963</v>
      </c>
      <c r="H101" s="79">
        <v>1</v>
      </c>
    </row>
    <row r="102" spans="1:8" x14ac:dyDescent="0.2">
      <c r="A102" s="6">
        <v>30298357</v>
      </c>
      <c r="B102" s="6" t="s">
        <v>5964</v>
      </c>
      <c r="C102" s="6" t="s">
        <v>5965</v>
      </c>
      <c r="D102" s="6" t="s">
        <v>5892</v>
      </c>
      <c r="E102" s="6" t="s">
        <v>5893</v>
      </c>
      <c r="F102" s="6" t="s">
        <v>5966</v>
      </c>
      <c r="G102" s="6" t="s">
        <v>5967</v>
      </c>
      <c r="H102" s="79">
        <v>1</v>
      </c>
    </row>
    <row r="103" spans="1:8" x14ac:dyDescent="0.2">
      <c r="A103" s="6">
        <v>30160206</v>
      </c>
      <c r="B103" s="6" t="s">
        <v>5968</v>
      </c>
      <c r="C103" s="6" t="s">
        <v>5969</v>
      </c>
      <c r="D103" s="6" t="s">
        <v>5892</v>
      </c>
      <c r="E103" s="6" t="s">
        <v>5893</v>
      </c>
      <c r="F103" s="6" t="s">
        <v>5970</v>
      </c>
      <c r="G103" s="6" t="s">
        <v>5971</v>
      </c>
      <c r="H103" s="79">
        <v>1</v>
      </c>
    </row>
    <row r="104" spans="1:8" x14ac:dyDescent="0.2">
      <c r="A104" s="6">
        <v>30098927</v>
      </c>
      <c r="B104" s="6" t="s">
        <v>5972</v>
      </c>
      <c r="C104" s="6" t="s">
        <v>5973</v>
      </c>
      <c r="D104" s="6" t="s">
        <v>5892</v>
      </c>
      <c r="E104" s="6" t="s">
        <v>5893</v>
      </c>
      <c r="F104" s="6" t="s">
        <v>5974</v>
      </c>
      <c r="G104" s="6" t="s">
        <v>5975</v>
      </c>
      <c r="H104" s="79">
        <v>1</v>
      </c>
    </row>
    <row r="105" spans="1:8" x14ac:dyDescent="0.2">
      <c r="A105" s="6">
        <v>30217287</v>
      </c>
      <c r="B105" s="6" t="s">
        <v>5976</v>
      </c>
      <c r="C105" s="6" t="s">
        <v>5977</v>
      </c>
      <c r="D105" s="6" t="s">
        <v>5892</v>
      </c>
      <c r="E105" s="6" t="s">
        <v>5893</v>
      </c>
      <c r="F105" s="6" t="s">
        <v>5978</v>
      </c>
      <c r="G105" s="6" t="s">
        <v>5979</v>
      </c>
      <c r="H105" s="79">
        <v>1</v>
      </c>
    </row>
    <row r="106" spans="1:8" x14ac:dyDescent="0.2">
      <c r="A106" s="6">
        <v>30121846</v>
      </c>
      <c r="B106" s="6" t="s">
        <v>5980</v>
      </c>
      <c r="C106" s="6" t="s">
        <v>5981</v>
      </c>
      <c r="D106" s="6" t="s">
        <v>5892</v>
      </c>
      <c r="E106" s="6" t="s">
        <v>5893</v>
      </c>
      <c r="F106" s="6" t="s">
        <v>5982</v>
      </c>
      <c r="G106" s="6" t="s">
        <v>5983</v>
      </c>
      <c r="H106" s="79">
        <v>1</v>
      </c>
    </row>
    <row r="107" spans="1:8" x14ac:dyDescent="0.2">
      <c r="A107" s="6">
        <v>30049438</v>
      </c>
      <c r="B107" s="6" t="s">
        <v>5984</v>
      </c>
      <c r="C107" s="6" t="s">
        <v>5985</v>
      </c>
      <c r="D107" s="6" t="s">
        <v>5892</v>
      </c>
      <c r="E107" s="6" t="s">
        <v>5893</v>
      </c>
      <c r="F107" s="6" t="s">
        <v>5986</v>
      </c>
      <c r="G107" s="6" t="s">
        <v>5987</v>
      </c>
      <c r="H107" s="79">
        <v>1</v>
      </c>
    </row>
    <row r="108" spans="1:8" x14ac:dyDescent="0.2">
      <c r="A108" s="6">
        <v>30098025</v>
      </c>
      <c r="B108" s="6" t="s">
        <v>5988</v>
      </c>
      <c r="C108" s="6" t="s">
        <v>5989</v>
      </c>
      <c r="D108" s="6" t="s">
        <v>5892</v>
      </c>
      <c r="E108" s="6" t="s">
        <v>5893</v>
      </c>
      <c r="F108" s="6" t="s">
        <v>5990</v>
      </c>
      <c r="G108" s="6" t="s">
        <v>5991</v>
      </c>
      <c r="H108" s="79">
        <v>1</v>
      </c>
    </row>
    <row r="109" spans="1:8" x14ac:dyDescent="0.2">
      <c r="A109" s="6">
        <v>30073069</v>
      </c>
      <c r="B109" s="6" t="s">
        <v>5992</v>
      </c>
      <c r="C109" s="6" t="s">
        <v>5993</v>
      </c>
      <c r="D109" s="6" t="s">
        <v>5892</v>
      </c>
      <c r="E109" s="6" t="s">
        <v>5893</v>
      </c>
      <c r="F109" s="6" t="s">
        <v>5994</v>
      </c>
      <c r="G109" s="6" t="s">
        <v>5995</v>
      </c>
      <c r="H109" s="79">
        <v>1</v>
      </c>
    </row>
    <row r="110" spans="1:8" x14ac:dyDescent="0.2">
      <c r="A110" s="6">
        <v>30120195</v>
      </c>
      <c r="B110" s="6" t="s">
        <v>5996</v>
      </c>
      <c r="C110" s="6" t="s">
        <v>5997</v>
      </c>
      <c r="D110" s="6" t="s">
        <v>5892</v>
      </c>
      <c r="E110" s="6" t="s">
        <v>5893</v>
      </c>
      <c r="F110" s="6" t="s">
        <v>5998</v>
      </c>
      <c r="G110" s="6" t="s">
        <v>5999</v>
      </c>
      <c r="H110" s="79">
        <v>1</v>
      </c>
    </row>
    <row r="111" spans="1:8" x14ac:dyDescent="0.2">
      <c r="A111" s="6">
        <v>30363420</v>
      </c>
      <c r="B111" s="6" t="s">
        <v>6000</v>
      </c>
      <c r="C111" s="6" t="s">
        <v>6001</v>
      </c>
      <c r="D111" s="6" t="s">
        <v>5892</v>
      </c>
      <c r="E111" s="6" t="s">
        <v>5893</v>
      </c>
      <c r="F111" s="6" t="s">
        <v>6002</v>
      </c>
      <c r="G111" s="6" t="s">
        <v>6003</v>
      </c>
      <c r="H111" s="79">
        <v>1</v>
      </c>
    </row>
    <row r="112" spans="1:8" x14ac:dyDescent="0.2">
      <c r="A112" s="6">
        <v>30313823</v>
      </c>
      <c r="B112" s="6" t="s">
        <v>6004</v>
      </c>
      <c r="C112" s="6" t="s">
        <v>6005</v>
      </c>
      <c r="D112" s="6" t="s">
        <v>5892</v>
      </c>
      <c r="E112" s="6" t="s">
        <v>5893</v>
      </c>
      <c r="F112" s="6" t="s">
        <v>6006</v>
      </c>
      <c r="G112" s="6" t="s">
        <v>6007</v>
      </c>
      <c r="H112" s="79">
        <v>1</v>
      </c>
    </row>
    <row r="113" spans="1:8" x14ac:dyDescent="0.2">
      <c r="A113" s="6">
        <v>30200124</v>
      </c>
      <c r="B113" s="6" t="s">
        <v>6008</v>
      </c>
      <c r="C113" s="6" t="s">
        <v>6009</v>
      </c>
      <c r="D113" s="6" t="s">
        <v>6010</v>
      </c>
      <c r="E113" s="6" t="s">
        <v>5893</v>
      </c>
      <c r="F113" s="6" t="s">
        <v>6011</v>
      </c>
      <c r="G113" s="6" t="s">
        <v>6012</v>
      </c>
      <c r="H113" s="79">
        <v>1</v>
      </c>
    </row>
    <row r="114" spans="1:8" x14ac:dyDescent="0.2">
      <c r="A114" s="6">
        <v>30297805</v>
      </c>
      <c r="B114" s="6" t="s">
        <v>3902</v>
      </c>
      <c r="C114" s="6" t="s">
        <v>6013</v>
      </c>
      <c r="D114" s="6" t="s">
        <v>6010</v>
      </c>
      <c r="E114" s="6" t="s">
        <v>5893</v>
      </c>
      <c r="F114" s="6" t="s">
        <v>3897</v>
      </c>
      <c r="G114" s="6" t="s">
        <v>3898</v>
      </c>
      <c r="H114" s="79">
        <v>1</v>
      </c>
    </row>
    <row r="115" spans="1:8" x14ac:dyDescent="0.2">
      <c r="A115" s="6">
        <v>30119404</v>
      </c>
      <c r="B115" s="6" t="s">
        <v>1223</v>
      </c>
      <c r="C115" s="6" t="s">
        <v>6014</v>
      </c>
      <c r="D115" s="6" t="s">
        <v>6010</v>
      </c>
      <c r="E115" s="6" t="s">
        <v>5893</v>
      </c>
      <c r="F115" s="6" t="s">
        <v>1218</v>
      </c>
      <c r="G115" s="6" t="s">
        <v>1219</v>
      </c>
      <c r="H115" s="79">
        <v>1</v>
      </c>
    </row>
    <row r="116" spans="1:8" x14ac:dyDescent="0.2">
      <c r="A116" s="6">
        <v>30384843</v>
      </c>
      <c r="B116" s="6" t="s">
        <v>2786</v>
      </c>
      <c r="C116" s="6" t="s">
        <v>6015</v>
      </c>
      <c r="D116" s="6" t="s">
        <v>6010</v>
      </c>
      <c r="E116" s="6" t="s">
        <v>5893</v>
      </c>
      <c r="F116" s="6" t="s">
        <v>2781</v>
      </c>
      <c r="G116" s="6" t="s">
        <v>2782</v>
      </c>
      <c r="H116" s="79">
        <v>1</v>
      </c>
    </row>
    <row r="117" spans="1:8" x14ac:dyDescent="0.2">
      <c r="A117" s="6">
        <v>30115583</v>
      </c>
      <c r="B117" s="6" t="s">
        <v>6016</v>
      </c>
      <c r="C117" s="6" t="s">
        <v>6017</v>
      </c>
      <c r="D117" s="6" t="s">
        <v>6010</v>
      </c>
      <c r="E117" s="6" t="s">
        <v>5893</v>
      </c>
      <c r="F117" s="6" t="s">
        <v>6018</v>
      </c>
      <c r="G117" s="6" t="s">
        <v>6019</v>
      </c>
      <c r="H117" s="79">
        <v>1</v>
      </c>
    </row>
    <row r="118" spans="1:8" x14ac:dyDescent="0.2">
      <c r="A118" s="6">
        <v>30369385</v>
      </c>
      <c r="B118" s="6" t="s">
        <v>6020</v>
      </c>
      <c r="C118" s="6" t="s">
        <v>6021</v>
      </c>
      <c r="D118" s="6" t="s">
        <v>6010</v>
      </c>
      <c r="E118" s="6" t="s">
        <v>5893</v>
      </c>
      <c r="F118" s="6" t="s">
        <v>6022</v>
      </c>
      <c r="G118" s="6" t="s">
        <v>6023</v>
      </c>
      <c r="H118" s="79">
        <v>1</v>
      </c>
    </row>
    <row r="119" spans="1:8" x14ac:dyDescent="0.2">
      <c r="A119" s="6">
        <v>30165977</v>
      </c>
      <c r="B119" s="6" t="s">
        <v>6024</v>
      </c>
      <c r="C119" s="6" t="s">
        <v>6025</v>
      </c>
      <c r="D119" s="6" t="s">
        <v>6010</v>
      </c>
      <c r="E119" s="6" t="s">
        <v>5893</v>
      </c>
      <c r="F119" s="6" t="s">
        <v>6026</v>
      </c>
      <c r="G119" s="6" t="s">
        <v>6027</v>
      </c>
      <c r="H119" s="79">
        <v>1</v>
      </c>
    </row>
    <row r="120" spans="1:8" x14ac:dyDescent="0.2">
      <c r="A120" s="6">
        <v>30319615</v>
      </c>
      <c r="B120" s="6" t="s">
        <v>6028</v>
      </c>
      <c r="C120" s="6" t="s">
        <v>6029</v>
      </c>
      <c r="D120" s="6" t="s">
        <v>6010</v>
      </c>
      <c r="E120" s="6" t="s">
        <v>5893</v>
      </c>
      <c r="F120" s="6" t="s">
        <v>6030</v>
      </c>
      <c r="G120" s="6" t="s">
        <v>6031</v>
      </c>
      <c r="H120" s="79">
        <v>1</v>
      </c>
    </row>
    <row r="121" spans="1:8" x14ac:dyDescent="0.2">
      <c r="A121" s="6">
        <v>30158636</v>
      </c>
      <c r="B121" s="6" t="s">
        <v>6032</v>
      </c>
      <c r="C121" s="6" t="s">
        <v>6033</v>
      </c>
      <c r="D121" s="6" t="s">
        <v>6010</v>
      </c>
      <c r="E121" s="6" t="s">
        <v>5893</v>
      </c>
      <c r="F121" s="6" t="s">
        <v>6034</v>
      </c>
      <c r="G121" s="6" t="s">
        <v>6035</v>
      </c>
      <c r="H121" s="79">
        <v>1</v>
      </c>
    </row>
    <row r="122" spans="1:8" x14ac:dyDescent="0.2">
      <c r="A122" s="6">
        <v>30399776</v>
      </c>
      <c r="B122" s="6" t="s">
        <v>6036</v>
      </c>
      <c r="C122" s="6" t="s">
        <v>6037</v>
      </c>
      <c r="D122" s="6" t="s">
        <v>6010</v>
      </c>
      <c r="E122" s="6" t="s">
        <v>5893</v>
      </c>
      <c r="F122" s="6" t="s">
        <v>6038</v>
      </c>
      <c r="G122" s="6" t="s">
        <v>6039</v>
      </c>
      <c r="H122" s="79">
        <v>1</v>
      </c>
    </row>
    <row r="123" spans="1:8" x14ac:dyDescent="0.2">
      <c r="A123" s="6">
        <v>30118656</v>
      </c>
      <c r="B123" s="6" t="s">
        <v>6040</v>
      </c>
      <c r="C123" s="6" t="s">
        <v>6041</v>
      </c>
      <c r="D123" s="6" t="s">
        <v>6010</v>
      </c>
      <c r="E123" s="6" t="s">
        <v>5893</v>
      </c>
      <c r="F123" s="6" t="s">
        <v>6042</v>
      </c>
      <c r="G123" s="6" t="s">
        <v>6043</v>
      </c>
      <c r="H123" s="79">
        <v>1</v>
      </c>
    </row>
    <row r="124" spans="1:8" x14ac:dyDescent="0.2">
      <c r="A124" s="6">
        <v>30368678</v>
      </c>
      <c r="B124" s="6" t="s">
        <v>6044</v>
      </c>
      <c r="C124" s="6" t="s">
        <v>6045</v>
      </c>
      <c r="D124" s="6" t="s">
        <v>6010</v>
      </c>
      <c r="E124" s="6" t="s">
        <v>5893</v>
      </c>
      <c r="F124" s="6" t="s">
        <v>6046</v>
      </c>
      <c r="G124" s="6" t="s">
        <v>6047</v>
      </c>
      <c r="H124" s="79">
        <v>1</v>
      </c>
    </row>
    <row r="125" spans="1:8" x14ac:dyDescent="0.2">
      <c r="A125" s="6">
        <v>30044207</v>
      </c>
      <c r="B125" s="6" t="s">
        <v>6048</v>
      </c>
      <c r="C125" s="6" t="s">
        <v>6049</v>
      </c>
      <c r="D125" s="6" t="s">
        <v>6010</v>
      </c>
      <c r="E125" s="6" t="s">
        <v>5893</v>
      </c>
      <c r="F125" s="6" t="s">
        <v>6050</v>
      </c>
      <c r="G125" s="6" t="s">
        <v>6051</v>
      </c>
      <c r="H125" s="79">
        <v>1</v>
      </c>
    </row>
    <row r="126" spans="1:8" x14ac:dyDescent="0.2">
      <c r="A126" s="6">
        <v>30262306</v>
      </c>
      <c r="B126" s="6" t="s">
        <v>6052</v>
      </c>
      <c r="C126" s="6" t="s">
        <v>6053</v>
      </c>
      <c r="D126" s="6" t="s">
        <v>6010</v>
      </c>
      <c r="E126" s="6" t="s">
        <v>5893</v>
      </c>
      <c r="F126" s="6" t="s">
        <v>6054</v>
      </c>
      <c r="G126" s="6" t="s">
        <v>6055</v>
      </c>
      <c r="H126" s="79">
        <v>1</v>
      </c>
    </row>
    <row r="127" spans="1:8" x14ac:dyDescent="0.2">
      <c r="A127" s="6">
        <v>30001554</v>
      </c>
      <c r="B127" s="6" t="s">
        <v>6056</v>
      </c>
      <c r="C127" s="6" t="s">
        <v>6057</v>
      </c>
      <c r="D127" s="6" t="s">
        <v>6010</v>
      </c>
      <c r="E127" s="6" t="s">
        <v>5893</v>
      </c>
      <c r="F127" s="6" t="s">
        <v>6058</v>
      </c>
      <c r="G127" s="6" t="s">
        <v>6059</v>
      </c>
      <c r="H127" s="79">
        <v>1</v>
      </c>
    </row>
    <row r="128" spans="1:8" x14ac:dyDescent="0.2">
      <c r="A128" s="6">
        <v>30200817</v>
      </c>
      <c r="B128" s="6" t="s">
        <v>6060</v>
      </c>
      <c r="C128" s="6" t="s">
        <v>6061</v>
      </c>
      <c r="D128" s="6" t="s">
        <v>6010</v>
      </c>
      <c r="E128" s="6" t="s">
        <v>5893</v>
      </c>
      <c r="F128" s="6" t="s">
        <v>6062</v>
      </c>
      <c r="G128" s="6" t="s">
        <v>6063</v>
      </c>
      <c r="H128" s="79">
        <v>1</v>
      </c>
    </row>
    <row r="129" spans="1:8" x14ac:dyDescent="0.2">
      <c r="A129" s="6">
        <v>30046890</v>
      </c>
      <c r="B129" s="6" t="s">
        <v>6064</v>
      </c>
      <c r="C129" s="6" t="s">
        <v>6065</v>
      </c>
      <c r="D129" s="6" t="s">
        <v>6010</v>
      </c>
      <c r="E129" s="6" t="s">
        <v>5893</v>
      </c>
      <c r="F129" s="6" t="s">
        <v>6066</v>
      </c>
      <c r="G129" s="6" t="s">
        <v>6067</v>
      </c>
      <c r="H129" s="79">
        <v>1</v>
      </c>
    </row>
    <row r="130" spans="1:8" x14ac:dyDescent="0.2">
      <c r="A130" s="6">
        <v>30302269</v>
      </c>
      <c r="B130" s="6" t="s">
        <v>6068</v>
      </c>
      <c r="C130" s="6" t="s">
        <v>6069</v>
      </c>
      <c r="D130" s="6" t="s">
        <v>6010</v>
      </c>
      <c r="E130" s="6" t="s">
        <v>5893</v>
      </c>
      <c r="F130" s="6" t="s">
        <v>6070</v>
      </c>
      <c r="G130" s="6" t="s">
        <v>6071</v>
      </c>
      <c r="H130" s="79">
        <v>1</v>
      </c>
    </row>
    <row r="131" spans="1:8" x14ac:dyDescent="0.2">
      <c r="A131" s="6">
        <v>30086344</v>
      </c>
      <c r="B131" s="6" t="s">
        <v>6072</v>
      </c>
      <c r="C131" s="6" t="s">
        <v>6073</v>
      </c>
      <c r="D131" s="6" t="s">
        <v>6010</v>
      </c>
      <c r="E131" s="6" t="s">
        <v>5893</v>
      </c>
      <c r="F131" s="6" t="s">
        <v>6074</v>
      </c>
      <c r="G131" s="6" t="s">
        <v>6075</v>
      </c>
      <c r="H131" s="79">
        <v>1</v>
      </c>
    </row>
    <row r="132" spans="1:8" x14ac:dyDescent="0.2">
      <c r="A132" s="6">
        <v>30292378</v>
      </c>
      <c r="B132" s="6" t="s">
        <v>6076</v>
      </c>
      <c r="C132" s="6" t="s">
        <v>6077</v>
      </c>
      <c r="D132" s="6" t="s">
        <v>6010</v>
      </c>
      <c r="E132" s="6" t="s">
        <v>5893</v>
      </c>
      <c r="F132" s="6" t="s">
        <v>6078</v>
      </c>
      <c r="G132" s="6" t="s">
        <v>6079</v>
      </c>
      <c r="H132" s="79">
        <v>1</v>
      </c>
    </row>
    <row r="133" spans="1:8" x14ac:dyDescent="0.2">
      <c r="A133" s="6">
        <v>30003927</v>
      </c>
      <c r="B133" s="6" t="s">
        <v>6080</v>
      </c>
      <c r="C133" s="6" t="s">
        <v>6081</v>
      </c>
      <c r="D133" s="6" t="s">
        <v>6010</v>
      </c>
      <c r="E133" s="6" t="s">
        <v>5893</v>
      </c>
      <c r="F133" s="6" t="s">
        <v>6082</v>
      </c>
      <c r="G133" s="6" t="s">
        <v>6083</v>
      </c>
      <c r="H133" s="79">
        <v>1</v>
      </c>
    </row>
    <row r="134" spans="1:8" x14ac:dyDescent="0.2">
      <c r="A134" s="6">
        <v>30223412</v>
      </c>
      <c r="B134" s="6" t="s">
        <v>6084</v>
      </c>
      <c r="C134" s="6" t="s">
        <v>6085</v>
      </c>
      <c r="D134" s="6" t="s">
        <v>6010</v>
      </c>
      <c r="E134" s="6" t="s">
        <v>5893</v>
      </c>
      <c r="F134" s="6" t="s">
        <v>6086</v>
      </c>
      <c r="G134" s="6" t="s">
        <v>6087</v>
      </c>
      <c r="H134" s="79">
        <v>1</v>
      </c>
    </row>
    <row r="135" spans="1:8" x14ac:dyDescent="0.2">
      <c r="A135" s="6">
        <v>30023360</v>
      </c>
      <c r="B135" s="6" t="s">
        <v>6088</v>
      </c>
      <c r="C135" s="6" t="s">
        <v>6089</v>
      </c>
      <c r="D135" s="6" t="s">
        <v>6010</v>
      </c>
      <c r="E135" s="6" t="s">
        <v>5893</v>
      </c>
      <c r="F135" s="6" t="s">
        <v>6090</v>
      </c>
      <c r="G135" s="6" t="s">
        <v>6091</v>
      </c>
      <c r="H135" s="79">
        <v>1</v>
      </c>
    </row>
    <row r="136" spans="1:8" x14ac:dyDescent="0.2">
      <c r="A136" s="6">
        <v>30276925</v>
      </c>
      <c r="B136" s="6" t="s">
        <v>6092</v>
      </c>
      <c r="C136" s="6" t="s">
        <v>6093</v>
      </c>
      <c r="D136" s="6" t="s">
        <v>6010</v>
      </c>
      <c r="E136" s="6" t="s">
        <v>5893</v>
      </c>
      <c r="F136" s="6" t="s">
        <v>6094</v>
      </c>
      <c r="G136" s="6" t="s">
        <v>6095</v>
      </c>
      <c r="H136" s="79">
        <v>1</v>
      </c>
    </row>
    <row r="137" spans="1:8" x14ac:dyDescent="0.2">
      <c r="A137" s="6">
        <v>30092662</v>
      </c>
      <c r="B137" s="6" t="s">
        <v>6096</v>
      </c>
      <c r="C137" s="6" t="s">
        <v>6097</v>
      </c>
      <c r="D137" s="6" t="s">
        <v>6010</v>
      </c>
      <c r="E137" s="6" t="s">
        <v>5893</v>
      </c>
      <c r="F137" s="6" t="s">
        <v>6098</v>
      </c>
      <c r="G137" s="6" t="s">
        <v>6099</v>
      </c>
      <c r="H137" s="79">
        <v>1</v>
      </c>
    </row>
    <row r="138" spans="1:8" x14ac:dyDescent="0.2">
      <c r="A138" s="6">
        <v>30278630</v>
      </c>
      <c r="B138" s="6" t="s">
        <v>6100</v>
      </c>
      <c r="C138" s="6" t="s">
        <v>6101</v>
      </c>
      <c r="D138" s="6" t="s">
        <v>6010</v>
      </c>
      <c r="E138" s="6" t="s">
        <v>5893</v>
      </c>
      <c r="F138" s="6" t="s">
        <v>6102</v>
      </c>
      <c r="G138" s="6" t="s">
        <v>6103</v>
      </c>
      <c r="H138" s="79">
        <v>1</v>
      </c>
    </row>
    <row r="139" spans="1:8" x14ac:dyDescent="0.2">
      <c r="A139" s="6">
        <v>30358559</v>
      </c>
      <c r="B139" s="6" t="s">
        <v>6104</v>
      </c>
      <c r="C139" s="6" t="s">
        <v>6105</v>
      </c>
      <c r="D139" s="6" t="s">
        <v>6010</v>
      </c>
      <c r="E139" s="6" t="s">
        <v>5893</v>
      </c>
      <c r="F139" s="6" t="s">
        <v>6106</v>
      </c>
      <c r="G139" s="6" t="s">
        <v>6107</v>
      </c>
      <c r="H139" s="79">
        <v>1</v>
      </c>
    </row>
    <row r="140" spans="1:8" x14ac:dyDescent="0.2">
      <c r="A140" s="6">
        <v>30131609</v>
      </c>
      <c r="B140" s="6" t="s">
        <v>6108</v>
      </c>
      <c r="C140" s="6" t="s">
        <v>6109</v>
      </c>
      <c r="D140" s="6" t="s">
        <v>6010</v>
      </c>
      <c r="E140" s="6" t="s">
        <v>5893</v>
      </c>
      <c r="F140" s="6" t="s">
        <v>6110</v>
      </c>
      <c r="G140" s="6" t="s">
        <v>6111</v>
      </c>
      <c r="H140" s="79">
        <v>1</v>
      </c>
    </row>
    <row r="141" spans="1:8" x14ac:dyDescent="0.2">
      <c r="A141" s="6">
        <v>30339313</v>
      </c>
      <c r="B141" s="6" t="s">
        <v>6112</v>
      </c>
      <c r="C141" s="6" t="s">
        <v>6113</v>
      </c>
      <c r="D141" s="6" t="s">
        <v>6010</v>
      </c>
      <c r="E141" s="6" t="s">
        <v>5893</v>
      </c>
      <c r="F141" s="6" t="s">
        <v>6114</v>
      </c>
      <c r="G141" s="6" t="s">
        <v>6115</v>
      </c>
      <c r="H141" s="79">
        <v>1</v>
      </c>
    </row>
    <row r="142" spans="1:8" x14ac:dyDescent="0.2">
      <c r="A142" s="6">
        <v>30452143</v>
      </c>
      <c r="B142" s="6" t="s">
        <v>6116</v>
      </c>
      <c r="C142" s="6" t="s">
        <v>6117</v>
      </c>
      <c r="D142" s="6" t="s">
        <v>6010</v>
      </c>
      <c r="E142" s="6" t="s">
        <v>5893</v>
      </c>
      <c r="F142" s="6" t="s">
        <v>6118</v>
      </c>
      <c r="G142" s="6" t="s">
        <v>6119</v>
      </c>
      <c r="H142" s="79">
        <v>1</v>
      </c>
    </row>
    <row r="143" spans="1:8" x14ac:dyDescent="0.2">
      <c r="A143" s="6">
        <v>30038046</v>
      </c>
      <c r="B143" s="6" t="s">
        <v>6120</v>
      </c>
      <c r="C143" s="6" t="s">
        <v>6121</v>
      </c>
      <c r="D143" s="6" t="s">
        <v>6122</v>
      </c>
      <c r="E143" s="6" t="s">
        <v>5638</v>
      </c>
      <c r="F143" s="6" t="s">
        <v>6123</v>
      </c>
      <c r="G143" s="6" t="s">
        <v>6124</v>
      </c>
      <c r="H143" s="79">
        <v>1</v>
      </c>
    </row>
    <row r="144" spans="1:8" x14ac:dyDescent="0.2">
      <c r="A144" s="6">
        <v>30081900</v>
      </c>
      <c r="B144" s="6" t="s">
        <v>6125</v>
      </c>
      <c r="C144" s="6" t="s">
        <v>6126</v>
      </c>
      <c r="D144" s="6" t="s">
        <v>6122</v>
      </c>
      <c r="E144" s="6" t="s">
        <v>5638</v>
      </c>
      <c r="F144" s="6" t="s">
        <v>6127</v>
      </c>
      <c r="G144" s="6" t="s">
        <v>6128</v>
      </c>
      <c r="H144" s="79">
        <v>1</v>
      </c>
    </row>
    <row r="145" spans="1:8" x14ac:dyDescent="0.2">
      <c r="A145" s="6">
        <v>30110562</v>
      </c>
      <c r="B145" s="6" t="s">
        <v>6129</v>
      </c>
      <c r="C145" s="6" t="s">
        <v>6130</v>
      </c>
      <c r="D145" s="6" t="s">
        <v>6122</v>
      </c>
      <c r="E145" s="6" t="s">
        <v>5638</v>
      </c>
      <c r="F145" s="6" t="s">
        <v>6131</v>
      </c>
      <c r="G145" s="6" t="s">
        <v>6132</v>
      </c>
      <c r="H145" s="79">
        <v>1</v>
      </c>
    </row>
    <row r="146" spans="1:8" x14ac:dyDescent="0.2">
      <c r="A146" s="6">
        <v>30373162</v>
      </c>
      <c r="B146" s="6" t="s">
        <v>6133</v>
      </c>
      <c r="C146" s="6" t="s">
        <v>6134</v>
      </c>
      <c r="D146" s="6" t="s">
        <v>6122</v>
      </c>
      <c r="E146" s="6" t="s">
        <v>5638</v>
      </c>
      <c r="F146" s="6" t="s">
        <v>6135</v>
      </c>
      <c r="G146" s="6" t="s">
        <v>6136</v>
      </c>
      <c r="H146" s="79">
        <v>1</v>
      </c>
    </row>
    <row r="147" spans="1:8" x14ac:dyDescent="0.2">
      <c r="A147" s="6">
        <v>30319562</v>
      </c>
      <c r="B147" s="6" t="s">
        <v>6137</v>
      </c>
      <c r="C147" s="6" t="s">
        <v>6138</v>
      </c>
      <c r="D147" s="6" t="s">
        <v>6122</v>
      </c>
      <c r="E147" s="6" t="s">
        <v>5638</v>
      </c>
      <c r="F147" s="6" t="s">
        <v>6139</v>
      </c>
      <c r="G147" s="6" t="s">
        <v>6140</v>
      </c>
      <c r="H147" s="79">
        <v>1</v>
      </c>
    </row>
    <row r="148" spans="1:8" x14ac:dyDescent="0.2">
      <c r="A148" s="6">
        <v>30438530</v>
      </c>
      <c r="B148" s="6" t="s">
        <v>6141</v>
      </c>
      <c r="C148" s="6" t="s">
        <v>6142</v>
      </c>
      <c r="D148" s="6" t="s">
        <v>6122</v>
      </c>
      <c r="E148" s="6" t="s">
        <v>5638</v>
      </c>
      <c r="F148" s="6" t="s">
        <v>6143</v>
      </c>
      <c r="G148" s="6" t="s">
        <v>6144</v>
      </c>
      <c r="H148" s="79">
        <v>1</v>
      </c>
    </row>
    <row r="149" spans="1:8" x14ac:dyDescent="0.2">
      <c r="A149" s="6">
        <v>30422277</v>
      </c>
      <c r="B149" s="6" t="s">
        <v>6145</v>
      </c>
      <c r="C149" s="6" t="s">
        <v>6146</v>
      </c>
      <c r="D149" s="6" t="s">
        <v>6122</v>
      </c>
      <c r="E149" s="6" t="s">
        <v>5638</v>
      </c>
      <c r="F149" s="6" t="s">
        <v>6147</v>
      </c>
      <c r="G149" s="6" t="s">
        <v>6148</v>
      </c>
      <c r="H149" s="79">
        <v>1</v>
      </c>
    </row>
    <row r="150" spans="1:8" x14ac:dyDescent="0.2">
      <c r="A150" s="6">
        <v>30306101</v>
      </c>
      <c r="B150" s="6" t="s">
        <v>6149</v>
      </c>
      <c r="C150" s="6" t="s">
        <v>6150</v>
      </c>
      <c r="D150" s="6" t="s">
        <v>6122</v>
      </c>
      <c r="E150" s="6" t="s">
        <v>5638</v>
      </c>
      <c r="F150" s="6" t="s">
        <v>6151</v>
      </c>
      <c r="G150" s="6" t="s">
        <v>6152</v>
      </c>
      <c r="H150" s="79">
        <v>1</v>
      </c>
    </row>
    <row r="151" spans="1:8" x14ac:dyDescent="0.2">
      <c r="A151" s="6">
        <v>30320277</v>
      </c>
      <c r="B151" s="6" t="s">
        <v>6153</v>
      </c>
      <c r="C151" s="6" t="s">
        <v>6154</v>
      </c>
      <c r="D151" s="6" t="s">
        <v>6122</v>
      </c>
      <c r="E151" s="6" t="s">
        <v>5638</v>
      </c>
      <c r="F151" s="6" t="s">
        <v>6155</v>
      </c>
      <c r="G151" s="6" t="s">
        <v>6156</v>
      </c>
      <c r="H151" s="79">
        <v>1</v>
      </c>
    </row>
    <row r="152" spans="1:8" x14ac:dyDescent="0.2">
      <c r="A152" s="6">
        <v>30330009</v>
      </c>
      <c r="B152" s="6" t="s">
        <v>6157</v>
      </c>
      <c r="C152" s="6" t="s">
        <v>6158</v>
      </c>
      <c r="D152" s="6" t="s">
        <v>6122</v>
      </c>
      <c r="E152" s="6" t="s">
        <v>5638</v>
      </c>
      <c r="F152" s="6" t="s">
        <v>6159</v>
      </c>
      <c r="G152" s="6" t="s">
        <v>6160</v>
      </c>
      <c r="H152" s="79">
        <v>1</v>
      </c>
    </row>
    <row r="153" spans="1:8" x14ac:dyDescent="0.2">
      <c r="A153" s="6">
        <v>30115617</v>
      </c>
      <c r="B153" s="6" t="s">
        <v>6161</v>
      </c>
      <c r="C153" s="6" t="s">
        <v>6162</v>
      </c>
      <c r="D153" s="6" t="s">
        <v>6122</v>
      </c>
      <c r="E153" s="6" t="s">
        <v>5638</v>
      </c>
      <c r="F153" s="6" t="s">
        <v>6163</v>
      </c>
      <c r="G153" s="6" t="s">
        <v>6164</v>
      </c>
      <c r="H153" s="79">
        <v>1</v>
      </c>
    </row>
    <row r="154" spans="1:8" x14ac:dyDescent="0.2">
      <c r="A154" s="6">
        <v>30135249</v>
      </c>
      <c r="B154" s="6" t="s">
        <v>6165</v>
      </c>
      <c r="C154" s="6" t="s">
        <v>6166</v>
      </c>
      <c r="D154" s="6" t="s">
        <v>6122</v>
      </c>
      <c r="E154" s="6" t="s">
        <v>5638</v>
      </c>
      <c r="F154" s="6" t="s">
        <v>6167</v>
      </c>
      <c r="G154" s="6" t="s">
        <v>6168</v>
      </c>
      <c r="H154" s="79">
        <v>1</v>
      </c>
    </row>
    <row r="155" spans="1:8" x14ac:dyDescent="0.2">
      <c r="A155" s="6">
        <v>30200540</v>
      </c>
      <c r="B155" s="6" t="s">
        <v>6169</v>
      </c>
      <c r="C155" s="6" t="s">
        <v>6170</v>
      </c>
      <c r="D155" s="6" t="s">
        <v>6122</v>
      </c>
      <c r="E155" s="6" t="s">
        <v>5638</v>
      </c>
      <c r="F155" s="6" t="s">
        <v>6171</v>
      </c>
      <c r="G155" s="6" t="s">
        <v>6172</v>
      </c>
      <c r="H155" s="79">
        <v>1</v>
      </c>
    </row>
    <row r="156" spans="1:8" x14ac:dyDescent="0.2">
      <c r="A156" s="6">
        <v>30219114</v>
      </c>
      <c r="B156" s="6" t="s">
        <v>6173</v>
      </c>
      <c r="C156" s="6" t="s">
        <v>6174</v>
      </c>
      <c r="D156" s="6" t="s">
        <v>6122</v>
      </c>
      <c r="E156" s="6" t="s">
        <v>5638</v>
      </c>
      <c r="F156" s="6" t="s">
        <v>6175</v>
      </c>
      <c r="G156" s="6" t="s">
        <v>6176</v>
      </c>
      <c r="H156" s="79">
        <v>1</v>
      </c>
    </row>
    <row r="157" spans="1:8" x14ac:dyDescent="0.2">
      <c r="A157" s="6">
        <v>30133647</v>
      </c>
      <c r="B157" s="6" t="s">
        <v>6177</v>
      </c>
      <c r="C157" s="6" t="s">
        <v>6178</v>
      </c>
      <c r="D157" s="6" t="s">
        <v>6122</v>
      </c>
      <c r="E157" s="6" t="s">
        <v>5638</v>
      </c>
      <c r="F157" s="6" t="s">
        <v>6179</v>
      </c>
      <c r="G157" s="6" t="s">
        <v>6180</v>
      </c>
      <c r="H157" s="79">
        <v>1</v>
      </c>
    </row>
    <row r="158" spans="1:8" x14ac:dyDescent="0.2">
      <c r="A158" s="6">
        <v>30383129</v>
      </c>
      <c r="B158" s="6" t="s">
        <v>6181</v>
      </c>
      <c r="C158" s="6" t="s">
        <v>6182</v>
      </c>
      <c r="D158" s="6" t="s">
        <v>6122</v>
      </c>
      <c r="E158" s="6" t="s">
        <v>5638</v>
      </c>
      <c r="F158" s="6" t="s">
        <v>6183</v>
      </c>
      <c r="G158" s="6" t="s">
        <v>6184</v>
      </c>
      <c r="H158" s="79">
        <v>1</v>
      </c>
    </row>
    <row r="159" spans="1:8" x14ac:dyDescent="0.2">
      <c r="A159" s="6">
        <v>30395808</v>
      </c>
      <c r="B159" s="6" t="s">
        <v>6185</v>
      </c>
      <c r="C159" s="6" t="s">
        <v>6186</v>
      </c>
      <c r="D159" s="6" t="s">
        <v>6122</v>
      </c>
      <c r="E159" s="6" t="s">
        <v>5638</v>
      </c>
      <c r="F159" s="6" t="s">
        <v>6187</v>
      </c>
      <c r="G159" s="6" t="s">
        <v>6188</v>
      </c>
      <c r="H159" s="79">
        <v>1</v>
      </c>
    </row>
    <row r="160" spans="1:8" x14ac:dyDescent="0.2">
      <c r="A160" s="6">
        <v>30430211</v>
      </c>
      <c r="B160" s="6" t="s">
        <v>6189</v>
      </c>
      <c r="C160" s="6" t="s">
        <v>6190</v>
      </c>
      <c r="D160" s="6" t="s">
        <v>6122</v>
      </c>
      <c r="E160" s="6" t="s">
        <v>5638</v>
      </c>
      <c r="F160" s="6" t="s">
        <v>6191</v>
      </c>
      <c r="G160" s="6" t="s">
        <v>6192</v>
      </c>
      <c r="H160" s="79">
        <v>1</v>
      </c>
    </row>
    <row r="161" spans="1:8" x14ac:dyDescent="0.2">
      <c r="A161" s="6">
        <v>30269498</v>
      </c>
      <c r="B161" s="6" t="s">
        <v>6193</v>
      </c>
      <c r="C161" s="6" t="s">
        <v>6194</v>
      </c>
      <c r="D161" s="6" t="s">
        <v>6122</v>
      </c>
      <c r="E161" s="6" t="s">
        <v>5638</v>
      </c>
      <c r="F161" s="6" t="s">
        <v>6195</v>
      </c>
      <c r="G161" s="6" t="s">
        <v>6196</v>
      </c>
      <c r="H161" s="79">
        <v>1</v>
      </c>
    </row>
    <row r="162" spans="1:8" x14ac:dyDescent="0.2">
      <c r="A162" s="6">
        <v>30228641</v>
      </c>
      <c r="B162" s="6" t="s">
        <v>6197</v>
      </c>
      <c r="C162" s="6" t="s">
        <v>6198</v>
      </c>
      <c r="D162" s="6" t="s">
        <v>6122</v>
      </c>
      <c r="E162" s="6" t="s">
        <v>5638</v>
      </c>
      <c r="F162" s="6" t="s">
        <v>6199</v>
      </c>
      <c r="G162" s="6" t="s">
        <v>6200</v>
      </c>
      <c r="H162" s="79">
        <v>1</v>
      </c>
    </row>
    <row r="163" spans="1:8" x14ac:dyDescent="0.2">
      <c r="A163" s="6">
        <v>30322051</v>
      </c>
      <c r="B163" s="6" t="s">
        <v>6201</v>
      </c>
      <c r="C163" s="6" t="s">
        <v>6202</v>
      </c>
      <c r="D163" s="6" t="s">
        <v>6122</v>
      </c>
      <c r="E163" s="6" t="s">
        <v>5638</v>
      </c>
      <c r="F163" s="6" t="s">
        <v>6203</v>
      </c>
      <c r="G163" s="6" t="s">
        <v>6204</v>
      </c>
      <c r="H163" s="79">
        <v>1</v>
      </c>
    </row>
    <row r="164" spans="1:8" x14ac:dyDescent="0.2">
      <c r="A164" s="6">
        <v>30205058</v>
      </c>
      <c r="B164" s="6" t="s">
        <v>6205</v>
      </c>
      <c r="C164" s="6" t="s">
        <v>6206</v>
      </c>
      <c r="D164" s="6" t="s">
        <v>6122</v>
      </c>
      <c r="E164" s="6" t="s">
        <v>5638</v>
      </c>
      <c r="F164" s="6" t="s">
        <v>6207</v>
      </c>
      <c r="G164" s="6" t="s">
        <v>6208</v>
      </c>
      <c r="H164" s="79">
        <v>1</v>
      </c>
    </row>
    <row r="165" spans="1:8" x14ac:dyDescent="0.2">
      <c r="A165" s="6">
        <v>30186963</v>
      </c>
      <c r="B165" s="6" t="s">
        <v>6209</v>
      </c>
      <c r="C165" s="6" t="s">
        <v>6210</v>
      </c>
      <c r="D165" s="6" t="s">
        <v>6122</v>
      </c>
      <c r="E165" s="6" t="s">
        <v>5638</v>
      </c>
      <c r="F165" s="6" t="s">
        <v>6211</v>
      </c>
      <c r="G165" s="6" t="s">
        <v>6212</v>
      </c>
      <c r="H165" s="79">
        <v>1</v>
      </c>
    </row>
    <row r="166" spans="1:8" x14ac:dyDescent="0.2">
      <c r="A166" s="6">
        <v>30211350</v>
      </c>
      <c r="B166" s="6" t="s">
        <v>6213</v>
      </c>
      <c r="C166" s="6" t="s">
        <v>6214</v>
      </c>
      <c r="D166" s="6" t="s">
        <v>6122</v>
      </c>
      <c r="E166" s="6" t="s">
        <v>5638</v>
      </c>
      <c r="F166" s="6" t="s">
        <v>6215</v>
      </c>
      <c r="G166" s="6" t="s">
        <v>6216</v>
      </c>
      <c r="H166" s="79">
        <v>1</v>
      </c>
    </row>
    <row r="167" spans="1:8" x14ac:dyDescent="0.2">
      <c r="A167" s="6">
        <v>30183787</v>
      </c>
      <c r="B167" s="6" t="s">
        <v>6217</v>
      </c>
      <c r="C167" s="6" t="s">
        <v>6218</v>
      </c>
      <c r="D167" s="6" t="s">
        <v>6122</v>
      </c>
      <c r="E167" s="6" t="s">
        <v>5638</v>
      </c>
      <c r="F167" s="6" t="s">
        <v>6219</v>
      </c>
      <c r="G167" s="6" t="s">
        <v>6220</v>
      </c>
      <c r="H167" s="79">
        <v>1</v>
      </c>
    </row>
    <row r="168" spans="1:8" x14ac:dyDescent="0.2">
      <c r="A168" s="6">
        <v>30171265</v>
      </c>
      <c r="B168" s="6" t="s">
        <v>6221</v>
      </c>
      <c r="C168" s="6" t="s">
        <v>6222</v>
      </c>
      <c r="D168" s="6" t="s">
        <v>6122</v>
      </c>
      <c r="E168" s="6" t="s">
        <v>5638</v>
      </c>
      <c r="F168" s="6" t="s">
        <v>6223</v>
      </c>
      <c r="G168" s="6" t="s">
        <v>6224</v>
      </c>
      <c r="H168" s="79">
        <v>1</v>
      </c>
    </row>
    <row r="169" spans="1:8" x14ac:dyDescent="0.2">
      <c r="A169" s="6">
        <v>30109389</v>
      </c>
      <c r="B169" s="6" t="s">
        <v>6225</v>
      </c>
      <c r="C169" s="6" t="s">
        <v>6226</v>
      </c>
      <c r="D169" s="6" t="s">
        <v>6122</v>
      </c>
      <c r="E169" s="6" t="s">
        <v>5638</v>
      </c>
      <c r="F169" s="6" t="s">
        <v>6227</v>
      </c>
      <c r="G169" s="6" t="s">
        <v>6228</v>
      </c>
      <c r="H169" s="79">
        <v>1</v>
      </c>
    </row>
    <row r="170" spans="1:8" x14ac:dyDescent="0.2">
      <c r="A170" s="6">
        <v>30018028</v>
      </c>
      <c r="B170" s="6" t="s">
        <v>6229</v>
      </c>
      <c r="C170" s="6" t="s">
        <v>6230</v>
      </c>
      <c r="D170" s="6" t="s">
        <v>6122</v>
      </c>
      <c r="E170" s="6" t="s">
        <v>5638</v>
      </c>
      <c r="F170" s="6" t="s">
        <v>6231</v>
      </c>
      <c r="G170" s="6" t="s">
        <v>6232</v>
      </c>
      <c r="H170" s="79">
        <v>1</v>
      </c>
    </row>
    <row r="171" spans="1:8" x14ac:dyDescent="0.2">
      <c r="A171" s="6">
        <v>30120163</v>
      </c>
      <c r="B171" s="6" t="s">
        <v>6233</v>
      </c>
      <c r="C171" s="6" t="s">
        <v>6234</v>
      </c>
      <c r="D171" s="6" t="s">
        <v>6122</v>
      </c>
      <c r="E171" s="6" t="s">
        <v>5638</v>
      </c>
      <c r="F171" s="6" t="s">
        <v>6235</v>
      </c>
      <c r="G171" s="6" t="s">
        <v>6236</v>
      </c>
      <c r="H171" s="79">
        <v>1</v>
      </c>
    </row>
    <row r="172" spans="1:8" x14ac:dyDescent="0.2">
      <c r="A172" s="6">
        <v>30068806</v>
      </c>
      <c r="B172" s="6" t="s">
        <v>6237</v>
      </c>
      <c r="C172" s="6" t="s">
        <v>6238</v>
      </c>
      <c r="D172" s="6" t="s">
        <v>6122</v>
      </c>
      <c r="E172" s="6" t="s">
        <v>5638</v>
      </c>
      <c r="F172" s="6" t="s">
        <v>6239</v>
      </c>
      <c r="G172" s="6" t="s">
        <v>6240</v>
      </c>
      <c r="H172" s="79">
        <v>1</v>
      </c>
    </row>
    <row r="173" spans="1:8" x14ac:dyDescent="0.2">
      <c r="A173" s="6">
        <v>30229515</v>
      </c>
      <c r="B173" s="6" t="s">
        <v>6241</v>
      </c>
      <c r="C173" s="6" t="s">
        <v>6242</v>
      </c>
      <c r="D173" s="6" t="s">
        <v>6122</v>
      </c>
      <c r="E173" s="6" t="s">
        <v>5638</v>
      </c>
      <c r="F173" s="6" t="s">
        <v>6243</v>
      </c>
      <c r="G173" s="6" t="s">
        <v>6244</v>
      </c>
      <c r="H173" s="79">
        <v>1</v>
      </c>
    </row>
    <row r="174" spans="1:8" x14ac:dyDescent="0.2">
      <c r="A174" s="6">
        <v>30151278</v>
      </c>
      <c r="B174" s="6" t="s">
        <v>6245</v>
      </c>
      <c r="C174" s="6" t="s">
        <v>6246</v>
      </c>
      <c r="D174" s="6" t="s">
        <v>6122</v>
      </c>
      <c r="E174" s="6" t="s">
        <v>5638</v>
      </c>
      <c r="F174" s="6" t="s">
        <v>6247</v>
      </c>
      <c r="G174" s="6" t="s">
        <v>6248</v>
      </c>
      <c r="H174" s="79">
        <v>1</v>
      </c>
    </row>
    <row r="175" spans="1:8" x14ac:dyDescent="0.2">
      <c r="A175" s="6">
        <v>30255968</v>
      </c>
      <c r="B175" s="6" t="s">
        <v>6249</v>
      </c>
      <c r="C175" s="6" t="s">
        <v>6250</v>
      </c>
      <c r="D175" s="6" t="s">
        <v>6122</v>
      </c>
      <c r="E175" s="6" t="s">
        <v>5638</v>
      </c>
      <c r="F175" s="6" t="s">
        <v>6251</v>
      </c>
      <c r="G175" s="6" t="s">
        <v>6252</v>
      </c>
      <c r="H175" s="79">
        <v>1</v>
      </c>
    </row>
    <row r="176" spans="1:8" x14ac:dyDescent="0.2">
      <c r="A176" s="6">
        <v>30151714</v>
      </c>
      <c r="B176" s="6" t="s">
        <v>6253</v>
      </c>
      <c r="C176" s="6" t="s">
        <v>6254</v>
      </c>
      <c r="D176" s="6" t="s">
        <v>6122</v>
      </c>
      <c r="E176" s="6" t="s">
        <v>5638</v>
      </c>
      <c r="F176" s="6" t="s">
        <v>6255</v>
      </c>
      <c r="G176" s="6" t="s">
        <v>6256</v>
      </c>
      <c r="H176" s="79">
        <v>1</v>
      </c>
    </row>
    <row r="177" spans="1:8" x14ac:dyDescent="0.2">
      <c r="A177" s="6">
        <v>30034322</v>
      </c>
      <c r="B177" s="6" t="s">
        <v>6257</v>
      </c>
      <c r="C177" s="6" t="s">
        <v>6258</v>
      </c>
      <c r="D177" s="6" t="s">
        <v>6122</v>
      </c>
      <c r="E177" s="6" t="s">
        <v>5638</v>
      </c>
      <c r="F177" s="6" t="s">
        <v>6259</v>
      </c>
      <c r="G177" s="6" t="s">
        <v>6260</v>
      </c>
      <c r="H177" s="79">
        <v>1</v>
      </c>
    </row>
    <row r="178" spans="1:8" x14ac:dyDescent="0.2">
      <c r="A178" s="6">
        <v>30017221</v>
      </c>
      <c r="B178" s="6" t="s">
        <v>6261</v>
      </c>
      <c r="C178" s="6" t="s">
        <v>6262</v>
      </c>
      <c r="D178" s="6" t="s">
        <v>6122</v>
      </c>
      <c r="E178" s="6" t="s">
        <v>5638</v>
      </c>
      <c r="F178" s="6" t="s">
        <v>6263</v>
      </c>
      <c r="G178" s="6" t="s">
        <v>6264</v>
      </c>
      <c r="H178" s="79">
        <v>1</v>
      </c>
    </row>
    <row r="179" spans="1:8" x14ac:dyDescent="0.2">
      <c r="A179" s="6">
        <v>30134993</v>
      </c>
      <c r="B179" s="6" t="s">
        <v>6265</v>
      </c>
      <c r="C179" s="6" t="s">
        <v>6266</v>
      </c>
      <c r="D179" s="6" t="s">
        <v>6122</v>
      </c>
      <c r="E179" s="6" t="s">
        <v>5638</v>
      </c>
      <c r="F179" s="6" t="s">
        <v>6267</v>
      </c>
      <c r="G179" s="6" t="s">
        <v>6268</v>
      </c>
      <c r="H179" s="79">
        <v>1</v>
      </c>
    </row>
    <row r="180" spans="1:8" x14ac:dyDescent="0.2">
      <c r="A180" s="6">
        <v>30088629</v>
      </c>
      <c r="B180" s="6" t="s">
        <v>6269</v>
      </c>
      <c r="C180" s="6" t="s">
        <v>6270</v>
      </c>
      <c r="D180" s="6" t="s">
        <v>6122</v>
      </c>
      <c r="E180" s="6" t="s">
        <v>5638</v>
      </c>
      <c r="F180" s="6" t="s">
        <v>6271</v>
      </c>
      <c r="G180" s="6" t="s">
        <v>6272</v>
      </c>
      <c r="H180" s="79">
        <v>1</v>
      </c>
    </row>
    <row r="181" spans="1:8" x14ac:dyDescent="0.2">
      <c r="A181" s="6">
        <v>30149805</v>
      </c>
      <c r="B181" s="6" t="s">
        <v>6273</v>
      </c>
      <c r="C181" s="6" t="s">
        <v>6274</v>
      </c>
      <c r="D181" s="6" t="s">
        <v>6122</v>
      </c>
      <c r="E181" s="6" t="s">
        <v>5638</v>
      </c>
      <c r="F181" s="6" t="s">
        <v>6275</v>
      </c>
      <c r="G181" s="6" t="s">
        <v>6276</v>
      </c>
      <c r="H181" s="79">
        <v>1</v>
      </c>
    </row>
    <row r="182" spans="1:8" x14ac:dyDescent="0.2">
      <c r="A182" s="6">
        <v>30159516</v>
      </c>
      <c r="B182" s="6" t="s">
        <v>6277</v>
      </c>
      <c r="C182" s="6" t="s">
        <v>6278</v>
      </c>
      <c r="D182" s="6" t="s">
        <v>6122</v>
      </c>
      <c r="E182" s="6" t="s">
        <v>5638</v>
      </c>
      <c r="F182" s="6" t="s">
        <v>6279</v>
      </c>
      <c r="G182" s="6" t="s">
        <v>6280</v>
      </c>
      <c r="H182" s="79">
        <v>1</v>
      </c>
    </row>
    <row r="183" spans="1:8" x14ac:dyDescent="0.2">
      <c r="A183" s="6">
        <v>30106220</v>
      </c>
      <c r="B183" s="6" t="s">
        <v>6281</v>
      </c>
      <c r="C183" s="6" t="s">
        <v>6282</v>
      </c>
      <c r="D183" s="6" t="s">
        <v>6122</v>
      </c>
      <c r="E183" s="6" t="s">
        <v>5638</v>
      </c>
      <c r="F183" s="6" t="s">
        <v>6283</v>
      </c>
      <c r="G183" s="6" t="s">
        <v>6284</v>
      </c>
      <c r="H183" s="79">
        <v>1</v>
      </c>
    </row>
    <row r="184" spans="1:8" x14ac:dyDescent="0.2">
      <c r="A184" s="6">
        <v>30033136</v>
      </c>
      <c r="B184" s="6" t="s">
        <v>6285</v>
      </c>
      <c r="C184" s="6" t="s">
        <v>6286</v>
      </c>
      <c r="D184" s="6" t="s">
        <v>6122</v>
      </c>
      <c r="E184" s="6" t="s">
        <v>5638</v>
      </c>
      <c r="F184" s="6" t="s">
        <v>6287</v>
      </c>
      <c r="G184" s="6" t="s">
        <v>6288</v>
      </c>
      <c r="H184" s="79">
        <v>1</v>
      </c>
    </row>
    <row r="185" spans="1:8" x14ac:dyDescent="0.2">
      <c r="A185" s="6">
        <v>30145976</v>
      </c>
      <c r="B185" s="6" t="s">
        <v>6289</v>
      </c>
      <c r="C185" s="6" t="s">
        <v>6290</v>
      </c>
      <c r="D185" s="6" t="s">
        <v>6122</v>
      </c>
      <c r="E185" s="6" t="s">
        <v>5638</v>
      </c>
      <c r="F185" s="6" t="s">
        <v>6291</v>
      </c>
      <c r="G185" s="6" t="s">
        <v>6292</v>
      </c>
      <c r="H185" s="79">
        <v>1</v>
      </c>
    </row>
    <row r="186" spans="1:8" x14ac:dyDescent="0.2">
      <c r="A186" s="6">
        <v>30075409</v>
      </c>
      <c r="B186" s="6" t="s">
        <v>6293</v>
      </c>
      <c r="C186" s="6" t="s">
        <v>6294</v>
      </c>
      <c r="D186" s="6" t="s">
        <v>6122</v>
      </c>
      <c r="E186" s="6" t="s">
        <v>5638</v>
      </c>
      <c r="F186" s="6" t="s">
        <v>6295</v>
      </c>
      <c r="G186" s="6" t="s">
        <v>6296</v>
      </c>
      <c r="H186" s="79">
        <v>1</v>
      </c>
    </row>
    <row r="187" spans="1:8" x14ac:dyDescent="0.2">
      <c r="A187" s="6">
        <v>30079135</v>
      </c>
      <c r="B187" s="6" t="s">
        <v>6297</v>
      </c>
      <c r="C187" s="6" t="s">
        <v>6298</v>
      </c>
      <c r="D187" s="6" t="s">
        <v>6122</v>
      </c>
      <c r="E187" s="6" t="s">
        <v>5638</v>
      </c>
      <c r="F187" s="6" t="s">
        <v>6299</v>
      </c>
      <c r="G187" s="6" t="s">
        <v>6300</v>
      </c>
      <c r="H187" s="79">
        <v>1</v>
      </c>
    </row>
    <row r="188" spans="1:8" x14ac:dyDescent="0.2">
      <c r="A188" s="6">
        <v>30136031</v>
      </c>
      <c r="B188" s="6" t="s">
        <v>6301</v>
      </c>
      <c r="C188" s="6" t="s">
        <v>6302</v>
      </c>
      <c r="D188" s="6" t="s">
        <v>6122</v>
      </c>
      <c r="E188" s="6" t="s">
        <v>5638</v>
      </c>
      <c r="F188" s="6" t="s">
        <v>6303</v>
      </c>
      <c r="G188" s="6" t="s">
        <v>6304</v>
      </c>
      <c r="H188" s="79">
        <v>1</v>
      </c>
    </row>
    <row r="189" spans="1:8" x14ac:dyDescent="0.2">
      <c r="A189" s="6">
        <v>30050760</v>
      </c>
      <c r="B189" s="6" t="s">
        <v>6305</v>
      </c>
      <c r="C189" s="6" t="s">
        <v>6306</v>
      </c>
      <c r="D189" s="6" t="s">
        <v>6122</v>
      </c>
      <c r="E189" s="6" t="s">
        <v>5638</v>
      </c>
      <c r="F189" s="6" t="s">
        <v>6307</v>
      </c>
      <c r="G189" s="6" t="s">
        <v>6308</v>
      </c>
      <c r="H189" s="79">
        <v>1</v>
      </c>
    </row>
    <row r="190" spans="1:8" x14ac:dyDescent="0.2">
      <c r="A190" s="6">
        <v>30416996</v>
      </c>
      <c r="B190" s="6" t="s">
        <v>6309</v>
      </c>
      <c r="C190" s="6" t="s">
        <v>6310</v>
      </c>
      <c r="D190" s="6" t="s">
        <v>6122</v>
      </c>
      <c r="E190" s="6" t="s">
        <v>5638</v>
      </c>
      <c r="F190" s="6" t="s">
        <v>6311</v>
      </c>
      <c r="G190" s="6" t="s">
        <v>6312</v>
      </c>
      <c r="H190" s="79">
        <v>1</v>
      </c>
    </row>
    <row r="191" spans="1:8" x14ac:dyDescent="0.2">
      <c r="A191" s="6">
        <v>30383815</v>
      </c>
      <c r="B191" s="6" t="s">
        <v>6313</v>
      </c>
      <c r="C191" s="6" t="s">
        <v>6314</v>
      </c>
      <c r="D191" s="6" t="s">
        <v>6122</v>
      </c>
      <c r="E191" s="6" t="s">
        <v>5638</v>
      </c>
      <c r="F191" s="6" t="s">
        <v>6315</v>
      </c>
      <c r="G191" s="6" t="s">
        <v>6316</v>
      </c>
      <c r="H191" s="79">
        <v>1</v>
      </c>
    </row>
    <row r="192" spans="1:8" x14ac:dyDescent="0.2">
      <c r="A192" s="6">
        <v>30194248</v>
      </c>
      <c r="B192" s="6" t="s">
        <v>6317</v>
      </c>
      <c r="C192" s="6" t="s">
        <v>6318</v>
      </c>
      <c r="D192" s="6" t="s">
        <v>6122</v>
      </c>
      <c r="E192" s="6" t="s">
        <v>5638</v>
      </c>
      <c r="F192" s="6" t="s">
        <v>6319</v>
      </c>
      <c r="G192" s="6" t="s">
        <v>6320</v>
      </c>
      <c r="H192" s="79">
        <v>1</v>
      </c>
    </row>
    <row r="193" spans="1:8" x14ac:dyDescent="0.2">
      <c r="A193" s="6">
        <v>30431157</v>
      </c>
      <c r="B193" s="6" t="s">
        <v>6321</v>
      </c>
      <c r="C193" s="6" t="s">
        <v>6322</v>
      </c>
      <c r="D193" s="6" t="s">
        <v>6122</v>
      </c>
      <c r="E193" s="6" t="s">
        <v>5638</v>
      </c>
      <c r="F193" s="6" t="s">
        <v>6323</v>
      </c>
      <c r="G193" s="6" t="s">
        <v>6324</v>
      </c>
      <c r="H193" s="79">
        <v>1</v>
      </c>
    </row>
    <row r="194" spans="1:8" x14ac:dyDescent="0.2">
      <c r="A194" s="6">
        <v>30005128</v>
      </c>
      <c r="B194" s="6" t="s">
        <v>6325</v>
      </c>
      <c r="C194" s="6" t="s">
        <v>6326</v>
      </c>
      <c r="D194" s="6" t="s">
        <v>6122</v>
      </c>
      <c r="E194" s="6" t="s">
        <v>5638</v>
      </c>
      <c r="F194" s="6" t="s">
        <v>6327</v>
      </c>
      <c r="G194" s="6" t="s">
        <v>6328</v>
      </c>
      <c r="H194" s="79">
        <v>1</v>
      </c>
    </row>
    <row r="195" spans="1:8" x14ac:dyDescent="0.2">
      <c r="A195" s="6">
        <v>30230774</v>
      </c>
      <c r="B195" s="6" t="s">
        <v>6329</v>
      </c>
      <c r="C195" s="6" t="s">
        <v>6330</v>
      </c>
      <c r="D195" s="6" t="s">
        <v>6122</v>
      </c>
      <c r="E195" s="6" t="s">
        <v>5638</v>
      </c>
      <c r="F195" s="6" t="s">
        <v>6331</v>
      </c>
      <c r="G195" s="6" t="s">
        <v>6332</v>
      </c>
      <c r="H195" s="79">
        <v>1</v>
      </c>
    </row>
    <row r="196" spans="1:8" x14ac:dyDescent="0.2">
      <c r="A196" s="6">
        <v>30001185</v>
      </c>
      <c r="B196" s="6" t="s">
        <v>6333</v>
      </c>
      <c r="C196" s="6" t="s">
        <v>6334</v>
      </c>
      <c r="D196" s="6" t="s">
        <v>6122</v>
      </c>
      <c r="E196" s="6" t="s">
        <v>5638</v>
      </c>
      <c r="F196" s="6" t="s">
        <v>6335</v>
      </c>
      <c r="G196" s="6" t="s">
        <v>6336</v>
      </c>
      <c r="H196" s="79">
        <v>1</v>
      </c>
    </row>
    <row r="197" spans="1:8" x14ac:dyDescent="0.2">
      <c r="A197" s="6">
        <v>30285972</v>
      </c>
      <c r="B197" s="6" t="s">
        <v>6337</v>
      </c>
      <c r="C197" s="6" t="s">
        <v>5789</v>
      </c>
      <c r="D197" s="6" t="s">
        <v>6338</v>
      </c>
      <c r="E197" s="6" t="s">
        <v>5638</v>
      </c>
      <c r="F197" s="6" t="s">
        <v>6339</v>
      </c>
      <c r="G197" s="6" t="s">
        <v>6340</v>
      </c>
      <c r="H197" s="79">
        <v>1</v>
      </c>
    </row>
    <row r="198" spans="1:8" x14ac:dyDescent="0.2">
      <c r="A198" s="6">
        <v>30110102</v>
      </c>
      <c r="B198" s="6" t="s">
        <v>6341</v>
      </c>
      <c r="C198" s="6" t="s">
        <v>6342</v>
      </c>
      <c r="D198" s="6" t="s">
        <v>6338</v>
      </c>
      <c r="E198" s="6" t="s">
        <v>5638</v>
      </c>
      <c r="F198" s="6" t="s">
        <v>6343</v>
      </c>
      <c r="G198" s="6" t="s">
        <v>6344</v>
      </c>
      <c r="H198" s="79">
        <v>1</v>
      </c>
    </row>
    <row r="199" spans="1:8" x14ac:dyDescent="0.2">
      <c r="A199" s="6">
        <v>30249849</v>
      </c>
      <c r="B199" s="6" t="s">
        <v>6345</v>
      </c>
      <c r="C199" s="6" t="s">
        <v>5794</v>
      </c>
      <c r="D199" s="6" t="s">
        <v>6338</v>
      </c>
      <c r="E199" s="6" t="s">
        <v>5638</v>
      </c>
      <c r="F199" s="6" t="s">
        <v>6346</v>
      </c>
      <c r="G199" s="6" t="s">
        <v>6347</v>
      </c>
      <c r="H199" s="79">
        <v>1</v>
      </c>
    </row>
    <row r="200" spans="1:8" x14ac:dyDescent="0.2">
      <c r="A200" s="6">
        <v>30063867</v>
      </c>
      <c r="B200" s="6" t="s">
        <v>6348</v>
      </c>
      <c r="C200" s="6" t="s">
        <v>5698</v>
      </c>
      <c r="D200" s="6" t="s">
        <v>6338</v>
      </c>
      <c r="E200" s="6" t="s">
        <v>5638</v>
      </c>
      <c r="F200" s="6" t="s">
        <v>6349</v>
      </c>
      <c r="G200" s="6" t="s">
        <v>6350</v>
      </c>
      <c r="H200" s="79">
        <v>1</v>
      </c>
    </row>
    <row r="201" spans="1:8" x14ac:dyDescent="0.2">
      <c r="A201" s="6">
        <v>30327437</v>
      </c>
      <c r="B201" s="6" t="s">
        <v>6351</v>
      </c>
      <c r="C201" s="6" t="s">
        <v>5702</v>
      </c>
      <c r="D201" s="6" t="s">
        <v>6338</v>
      </c>
      <c r="E201" s="6" t="s">
        <v>5638</v>
      </c>
      <c r="F201" s="6" t="s">
        <v>6352</v>
      </c>
      <c r="G201" s="6" t="s">
        <v>6353</v>
      </c>
      <c r="H201" s="79">
        <v>1</v>
      </c>
    </row>
    <row r="202" spans="1:8" x14ac:dyDescent="0.2">
      <c r="A202" s="6">
        <v>30012390</v>
      </c>
      <c r="B202" s="6" t="s">
        <v>6354</v>
      </c>
      <c r="C202" s="6" t="s">
        <v>5706</v>
      </c>
      <c r="D202" s="6" t="s">
        <v>6338</v>
      </c>
      <c r="E202" s="6" t="s">
        <v>5638</v>
      </c>
      <c r="F202" s="6" t="s">
        <v>6355</v>
      </c>
      <c r="G202" s="6" t="s">
        <v>6356</v>
      </c>
      <c r="H202" s="79">
        <v>1</v>
      </c>
    </row>
    <row r="203" spans="1:8" x14ac:dyDescent="0.2">
      <c r="A203" s="6">
        <v>30130069</v>
      </c>
      <c r="B203" s="6" t="s">
        <v>6357</v>
      </c>
      <c r="C203" s="6" t="s">
        <v>6358</v>
      </c>
      <c r="D203" s="6" t="s">
        <v>6338</v>
      </c>
      <c r="E203" s="6" t="s">
        <v>5638</v>
      </c>
      <c r="F203" s="6" t="s">
        <v>6359</v>
      </c>
      <c r="G203" s="6" t="s">
        <v>6360</v>
      </c>
      <c r="H203" s="79">
        <v>1</v>
      </c>
    </row>
    <row r="204" spans="1:8" x14ac:dyDescent="0.2">
      <c r="A204" s="6">
        <v>30289344</v>
      </c>
      <c r="B204" s="6" t="s">
        <v>6361</v>
      </c>
      <c r="C204" s="6" t="s">
        <v>5710</v>
      </c>
      <c r="D204" s="6" t="s">
        <v>6338</v>
      </c>
      <c r="E204" s="6" t="s">
        <v>5638</v>
      </c>
      <c r="F204" s="6" t="s">
        <v>6362</v>
      </c>
      <c r="G204" s="6" t="s">
        <v>6363</v>
      </c>
      <c r="H204" s="79">
        <v>1</v>
      </c>
    </row>
    <row r="205" spans="1:8" x14ac:dyDescent="0.2">
      <c r="A205" s="6">
        <v>30012854</v>
      </c>
      <c r="B205" s="6" t="s">
        <v>6364</v>
      </c>
      <c r="C205" s="6" t="s">
        <v>5714</v>
      </c>
      <c r="D205" s="6" t="s">
        <v>6338</v>
      </c>
      <c r="E205" s="6" t="s">
        <v>5638</v>
      </c>
      <c r="F205" s="6" t="s">
        <v>6365</v>
      </c>
      <c r="G205" s="6" t="s">
        <v>6366</v>
      </c>
      <c r="H205" s="79">
        <v>1</v>
      </c>
    </row>
    <row r="206" spans="1:8" x14ac:dyDescent="0.2">
      <c r="A206" s="6">
        <v>30232582</v>
      </c>
      <c r="B206" s="6" t="s">
        <v>6367</v>
      </c>
      <c r="C206" s="6" t="s">
        <v>5718</v>
      </c>
      <c r="D206" s="6" t="s">
        <v>6338</v>
      </c>
      <c r="E206" s="6" t="s">
        <v>5638</v>
      </c>
      <c r="F206" s="6" t="s">
        <v>6368</v>
      </c>
      <c r="G206" s="6" t="s">
        <v>6369</v>
      </c>
      <c r="H206" s="79">
        <v>1</v>
      </c>
    </row>
    <row r="207" spans="1:8" x14ac:dyDescent="0.2">
      <c r="A207" s="6">
        <v>30054121</v>
      </c>
      <c r="B207" s="6" t="s">
        <v>6370</v>
      </c>
      <c r="C207" s="6" t="s">
        <v>5722</v>
      </c>
      <c r="D207" s="6" t="s">
        <v>6338</v>
      </c>
      <c r="E207" s="6" t="s">
        <v>5638</v>
      </c>
      <c r="F207" s="6" t="s">
        <v>6371</v>
      </c>
      <c r="G207" s="6" t="s">
        <v>6372</v>
      </c>
      <c r="H207" s="79">
        <v>1</v>
      </c>
    </row>
    <row r="208" spans="1:8" x14ac:dyDescent="0.2">
      <c r="A208" s="6">
        <v>30371993</v>
      </c>
      <c r="B208" s="6" t="s">
        <v>6373</v>
      </c>
      <c r="C208" s="6" t="s">
        <v>5725</v>
      </c>
      <c r="D208" s="6" t="s">
        <v>6338</v>
      </c>
      <c r="E208" s="6" t="s">
        <v>5638</v>
      </c>
      <c r="F208" s="6" t="s">
        <v>6374</v>
      </c>
      <c r="G208" s="6" t="s">
        <v>6375</v>
      </c>
      <c r="H208" s="79">
        <v>1</v>
      </c>
    </row>
    <row r="209" spans="1:8" x14ac:dyDescent="0.2">
      <c r="A209" s="6">
        <v>30049719</v>
      </c>
      <c r="B209" s="6" t="s">
        <v>6376</v>
      </c>
      <c r="C209" s="6" t="s">
        <v>5727</v>
      </c>
      <c r="D209" s="6" t="s">
        <v>6338</v>
      </c>
      <c r="E209" s="6" t="s">
        <v>5638</v>
      </c>
      <c r="F209" s="6" t="s">
        <v>6377</v>
      </c>
      <c r="G209" s="6" t="s">
        <v>6378</v>
      </c>
      <c r="H209" s="79">
        <v>1</v>
      </c>
    </row>
    <row r="210" spans="1:8" x14ac:dyDescent="0.2">
      <c r="A210" s="6">
        <v>30250728</v>
      </c>
      <c r="B210" s="6" t="s">
        <v>6379</v>
      </c>
      <c r="C210" s="6" t="s">
        <v>5730</v>
      </c>
      <c r="D210" s="6" t="s">
        <v>6338</v>
      </c>
      <c r="E210" s="6" t="s">
        <v>5638</v>
      </c>
      <c r="F210" s="6" t="s">
        <v>6380</v>
      </c>
      <c r="G210" s="6" t="s">
        <v>6381</v>
      </c>
      <c r="H210" s="79">
        <v>1</v>
      </c>
    </row>
    <row r="211" spans="1:8" x14ac:dyDescent="0.2">
      <c r="A211" s="6">
        <v>30320811</v>
      </c>
      <c r="B211" s="6" t="s">
        <v>6382</v>
      </c>
      <c r="C211" s="6" t="s">
        <v>5732</v>
      </c>
      <c r="D211" s="6" t="s">
        <v>6338</v>
      </c>
      <c r="E211" s="6" t="s">
        <v>5638</v>
      </c>
      <c r="F211" s="6" t="s">
        <v>6383</v>
      </c>
      <c r="G211" s="6" t="s">
        <v>6384</v>
      </c>
      <c r="H211" s="79">
        <v>1</v>
      </c>
    </row>
    <row r="212" spans="1:8" x14ac:dyDescent="0.2">
      <c r="A212" s="6">
        <v>30216979</v>
      </c>
      <c r="B212" s="6" t="s">
        <v>6385</v>
      </c>
      <c r="C212" s="6" t="s">
        <v>5736</v>
      </c>
      <c r="D212" s="6" t="s">
        <v>6338</v>
      </c>
      <c r="E212" s="6" t="s">
        <v>5638</v>
      </c>
      <c r="F212" s="6" t="s">
        <v>6386</v>
      </c>
      <c r="G212" s="6" t="s">
        <v>6387</v>
      </c>
      <c r="H212" s="79">
        <v>1</v>
      </c>
    </row>
    <row r="213" spans="1:8" x14ac:dyDescent="0.2">
      <c r="A213" s="6">
        <v>30388976</v>
      </c>
      <c r="B213" s="6" t="s">
        <v>6388</v>
      </c>
      <c r="C213" s="6" t="s">
        <v>5740</v>
      </c>
      <c r="D213" s="6" t="s">
        <v>6338</v>
      </c>
      <c r="E213" s="6" t="s">
        <v>5638</v>
      </c>
      <c r="F213" s="6" t="s">
        <v>6389</v>
      </c>
      <c r="G213" s="6" t="s">
        <v>6390</v>
      </c>
      <c r="H213" s="79">
        <v>1</v>
      </c>
    </row>
    <row r="214" spans="1:8" x14ac:dyDescent="0.2">
      <c r="A214" s="6">
        <v>30154253</v>
      </c>
      <c r="B214" s="6" t="s">
        <v>6391</v>
      </c>
      <c r="C214" s="6" t="s">
        <v>5744</v>
      </c>
      <c r="D214" s="6" t="s">
        <v>6338</v>
      </c>
      <c r="E214" s="6" t="s">
        <v>5638</v>
      </c>
      <c r="F214" s="6" t="s">
        <v>6392</v>
      </c>
      <c r="G214" s="6" t="s">
        <v>6393</v>
      </c>
      <c r="H214" s="79">
        <v>1</v>
      </c>
    </row>
    <row r="215" spans="1:8" x14ac:dyDescent="0.2">
      <c r="A215" s="6">
        <v>30397399</v>
      </c>
      <c r="B215" s="6" t="s">
        <v>6394</v>
      </c>
      <c r="C215" s="6" t="s">
        <v>5748</v>
      </c>
      <c r="D215" s="6" t="s">
        <v>6338</v>
      </c>
      <c r="E215" s="6" t="s">
        <v>5638</v>
      </c>
      <c r="F215" s="6" t="s">
        <v>6395</v>
      </c>
      <c r="G215" s="6" t="s">
        <v>6396</v>
      </c>
      <c r="H215" s="79">
        <v>1</v>
      </c>
    </row>
    <row r="216" spans="1:8" x14ac:dyDescent="0.2">
      <c r="A216" s="6">
        <v>30368586</v>
      </c>
      <c r="B216" s="6" t="s">
        <v>6397</v>
      </c>
      <c r="C216" s="6" t="s">
        <v>5756</v>
      </c>
      <c r="D216" s="6" t="s">
        <v>6338</v>
      </c>
      <c r="E216" s="6" t="s">
        <v>5638</v>
      </c>
      <c r="F216" s="6" t="s">
        <v>6398</v>
      </c>
      <c r="G216" s="6" t="s">
        <v>6399</v>
      </c>
      <c r="H216" s="79">
        <v>1</v>
      </c>
    </row>
    <row r="217" spans="1:8" x14ac:dyDescent="0.2">
      <c r="A217" s="6">
        <v>30208280</v>
      </c>
      <c r="B217" s="6" t="s">
        <v>6400</v>
      </c>
      <c r="C217" s="6" t="s">
        <v>5759</v>
      </c>
      <c r="D217" s="6" t="s">
        <v>6338</v>
      </c>
      <c r="E217" s="6" t="s">
        <v>5638</v>
      </c>
      <c r="F217" s="6" t="s">
        <v>6401</v>
      </c>
      <c r="G217" s="6" t="s">
        <v>6402</v>
      </c>
      <c r="H217" s="79">
        <v>1</v>
      </c>
    </row>
    <row r="218" spans="1:8" x14ac:dyDescent="0.2">
      <c r="A218" s="6">
        <v>30372794</v>
      </c>
      <c r="B218" s="6" t="s">
        <v>6403</v>
      </c>
      <c r="C218" s="6" t="s">
        <v>5760</v>
      </c>
      <c r="D218" s="6" t="s">
        <v>6338</v>
      </c>
      <c r="E218" s="6" t="s">
        <v>5638</v>
      </c>
      <c r="F218" s="6" t="s">
        <v>6404</v>
      </c>
      <c r="G218" s="6" t="s">
        <v>6405</v>
      </c>
      <c r="H218" s="79">
        <v>1</v>
      </c>
    </row>
    <row r="219" spans="1:8" x14ac:dyDescent="0.2">
      <c r="A219" s="6">
        <v>30037412</v>
      </c>
      <c r="B219" s="6" t="s">
        <v>6406</v>
      </c>
      <c r="C219" s="6" t="s">
        <v>5762</v>
      </c>
      <c r="D219" s="6" t="s">
        <v>6338</v>
      </c>
      <c r="E219" s="6" t="s">
        <v>5638</v>
      </c>
      <c r="F219" s="6" t="s">
        <v>6407</v>
      </c>
      <c r="G219" s="6" t="s">
        <v>6408</v>
      </c>
      <c r="H219" s="79">
        <v>1</v>
      </c>
    </row>
    <row r="220" spans="1:8" x14ac:dyDescent="0.2">
      <c r="A220" s="6">
        <v>30231343</v>
      </c>
      <c r="B220" s="6" t="s">
        <v>6409</v>
      </c>
      <c r="C220" s="6" t="s">
        <v>5766</v>
      </c>
      <c r="D220" s="6" t="s">
        <v>6338</v>
      </c>
      <c r="E220" s="6" t="s">
        <v>5638</v>
      </c>
      <c r="F220" s="6" t="s">
        <v>6410</v>
      </c>
      <c r="G220" s="6" t="s">
        <v>6411</v>
      </c>
      <c r="H220" s="79">
        <v>1</v>
      </c>
    </row>
    <row r="221" spans="1:8" x14ac:dyDescent="0.2">
      <c r="A221" s="6">
        <v>30059044</v>
      </c>
      <c r="B221" s="6" t="s">
        <v>6412</v>
      </c>
      <c r="C221" s="6" t="s">
        <v>5769</v>
      </c>
      <c r="D221" s="6" t="s">
        <v>6338</v>
      </c>
      <c r="E221" s="6" t="s">
        <v>5638</v>
      </c>
      <c r="F221" s="6" t="s">
        <v>6413</v>
      </c>
      <c r="G221" s="6" t="s">
        <v>6414</v>
      </c>
      <c r="H221" s="79">
        <v>1</v>
      </c>
    </row>
    <row r="222" spans="1:8" x14ac:dyDescent="0.2">
      <c r="A222" s="6">
        <v>30405317</v>
      </c>
      <c r="B222" s="6" t="s">
        <v>6415</v>
      </c>
      <c r="C222" s="6" t="s">
        <v>6416</v>
      </c>
      <c r="D222" s="6" t="s">
        <v>6338</v>
      </c>
      <c r="E222" s="6" t="s">
        <v>5638</v>
      </c>
      <c r="F222" s="6" t="s">
        <v>6417</v>
      </c>
      <c r="G222" s="6" t="s">
        <v>6418</v>
      </c>
      <c r="H222" s="79">
        <v>1</v>
      </c>
    </row>
    <row r="223" spans="1:8" x14ac:dyDescent="0.2">
      <c r="A223" s="6">
        <v>30088309</v>
      </c>
      <c r="B223" s="6" t="s">
        <v>6419</v>
      </c>
      <c r="C223" s="6" t="s">
        <v>6420</v>
      </c>
      <c r="D223" s="6" t="s">
        <v>6338</v>
      </c>
      <c r="E223" s="6" t="s">
        <v>5638</v>
      </c>
      <c r="F223" s="6" t="s">
        <v>6421</v>
      </c>
      <c r="G223" s="6" t="s">
        <v>6422</v>
      </c>
      <c r="H223" s="79">
        <v>1</v>
      </c>
    </row>
    <row r="224" spans="1:8" x14ac:dyDescent="0.2">
      <c r="A224" s="6">
        <v>30260328</v>
      </c>
      <c r="B224" s="6" t="s">
        <v>6423</v>
      </c>
      <c r="C224" s="6" t="s">
        <v>6424</v>
      </c>
      <c r="D224" s="6" t="s">
        <v>6338</v>
      </c>
      <c r="E224" s="6" t="s">
        <v>5638</v>
      </c>
      <c r="F224" s="6" t="s">
        <v>6425</v>
      </c>
      <c r="G224" s="6" t="s">
        <v>6426</v>
      </c>
      <c r="H224" s="79">
        <v>1</v>
      </c>
    </row>
    <row r="225" spans="1:8" x14ac:dyDescent="0.2">
      <c r="A225" s="6">
        <v>30102956</v>
      </c>
      <c r="B225" s="6" t="s">
        <v>6427</v>
      </c>
      <c r="C225" s="6" t="s">
        <v>6428</v>
      </c>
      <c r="D225" s="6" t="s">
        <v>6338</v>
      </c>
      <c r="E225" s="6" t="s">
        <v>5638</v>
      </c>
      <c r="F225" s="6" t="s">
        <v>6429</v>
      </c>
      <c r="G225" s="6" t="s">
        <v>6430</v>
      </c>
      <c r="H225" s="79">
        <v>1</v>
      </c>
    </row>
    <row r="226" spans="1:8" x14ac:dyDescent="0.2">
      <c r="A226" s="6">
        <v>30350501</v>
      </c>
      <c r="B226" s="6" t="s">
        <v>6431</v>
      </c>
      <c r="C226" s="6" t="s">
        <v>6432</v>
      </c>
      <c r="D226" s="6" t="s">
        <v>6338</v>
      </c>
      <c r="E226" s="6" t="s">
        <v>5638</v>
      </c>
      <c r="F226" s="6" t="s">
        <v>6433</v>
      </c>
      <c r="G226" s="6" t="s">
        <v>6434</v>
      </c>
      <c r="H226" s="79">
        <v>1</v>
      </c>
    </row>
    <row r="227" spans="1:8" x14ac:dyDescent="0.2">
      <c r="A227" s="6">
        <v>30134260</v>
      </c>
      <c r="B227" s="6" t="s">
        <v>6435</v>
      </c>
      <c r="C227" s="6" t="s">
        <v>6436</v>
      </c>
      <c r="D227" s="6" t="s">
        <v>6338</v>
      </c>
      <c r="E227" s="6" t="s">
        <v>5638</v>
      </c>
      <c r="F227" s="6" t="s">
        <v>6437</v>
      </c>
      <c r="G227" s="6" t="s">
        <v>6438</v>
      </c>
      <c r="H227" s="79">
        <v>1</v>
      </c>
    </row>
    <row r="228" spans="1:8" x14ac:dyDescent="0.2">
      <c r="A228" s="6">
        <v>30356159</v>
      </c>
      <c r="B228" s="6" t="s">
        <v>6439</v>
      </c>
      <c r="C228" s="6" t="s">
        <v>6440</v>
      </c>
      <c r="D228" s="6" t="s">
        <v>6338</v>
      </c>
      <c r="E228" s="6" t="s">
        <v>5638</v>
      </c>
      <c r="F228" s="6" t="s">
        <v>6441</v>
      </c>
      <c r="G228" s="6" t="s">
        <v>6442</v>
      </c>
      <c r="H228" s="79">
        <v>1</v>
      </c>
    </row>
    <row r="229" spans="1:8" x14ac:dyDescent="0.2">
      <c r="A229" s="6">
        <v>30160551</v>
      </c>
      <c r="B229" s="6" t="s">
        <v>6443</v>
      </c>
      <c r="C229" s="6" t="s">
        <v>6444</v>
      </c>
      <c r="D229" s="6" t="s">
        <v>6338</v>
      </c>
      <c r="E229" s="6" t="s">
        <v>5638</v>
      </c>
      <c r="F229" s="6" t="s">
        <v>6445</v>
      </c>
      <c r="G229" s="6" t="s">
        <v>6446</v>
      </c>
      <c r="H229" s="79">
        <v>1</v>
      </c>
    </row>
    <row r="230" spans="1:8" x14ac:dyDescent="0.2">
      <c r="A230" s="6">
        <v>30447127</v>
      </c>
      <c r="B230" s="6" t="s">
        <v>6447</v>
      </c>
      <c r="C230" s="6" t="s">
        <v>6448</v>
      </c>
      <c r="D230" s="6" t="s">
        <v>6338</v>
      </c>
      <c r="E230" s="6" t="s">
        <v>5638</v>
      </c>
      <c r="F230" s="6" t="s">
        <v>6449</v>
      </c>
      <c r="G230" s="6" t="s">
        <v>6450</v>
      </c>
      <c r="H230" s="79">
        <v>1</v>
      </c>
    </row>
    <row r="231" spans="1:8" x14ac:dyDescent="0.2">
      <c r="A231" s="6">
        <v>30131889</v>
      </c>
      <c r="B231" s="6" t="s">
        <v>6451</v>
      </c>
      <c r="C231" s="6" t="s">
        <v>6452</v>
      </c>
      <c r="D231" s="6" t="s">
        <v>6338</v>
      </c>
      <c r="E231" s="6" t="s">
        <v>5638</v>
      </c>
      <c r="F231" s="6" t="s">
        <v>6453</v>
      </c>
      <c r="G231" s="6" t="s">
        <v>6454</v>
      </c>
      <c r="H231" s="79">
        <v>1</v>
      </c>
    </row>
    <row r="232" spans="1:8" x14ac:dyDescent="0.2">
      <c r="A232" s="6">
        <v>30435017</v>
      </c>
      <c r="B232" s="6" t="s">
        <v>6455</v>
      </c>
      <c r="C232" s="6" t="s">
        <v>6456</v>
      </c>
      <c r="D232" s="6" t="s">
        <v>6338</v>
      </c>
      <c r="E232" s="6" t="s">
        <v>5638</v>
      </c>
      <c r="F232" s="6" t="s">
        <v>6457</v>
      </c>
      <c r="G232" s="6" t="s">
        <v>6458</v>
      </c>
      <c r="H232" s="79">
        <v>1</v>
      </c>
    </row>
    <row r="233" spans="1:8" x14ac:dyDescent="0.2">
      <c r="A233" s="6">
        <v>30044288</v>
      </c>
      <c r="B233" s="6" t="s">
        <v>6459</v>
      </c>
      <c r="C233" s="6" t="s">
        <v>6460</v>
      </c>
      <c r="D233" s="6" t="s">
        <v>6338</v>
      </c>
      <c r="E233" s="6" t="s">
        <v>5638</v>
      </c>
      <c r="F233" s="6" t="s">
        <v>6461</v>
      </c>
      <c r="G233" s="6" t="s">
        <v>6462</v>
      </c>
      <c r="H233" s="79">
        <v>1</v>
      </c>
    </row>
    <row r="234" spans="1:8" x14ac:dyDescent="0.2">
      <c r="A234" s="6">
        <v>30298065</v>
      </c>
      <c r="B234" s="6" t="s">
        <v>6463</v>
      </c>
      <c r="C234" s="6" t="s">
        <v>6464</v>
      </c>
      <c r="D234" s="6" t="s">
        <v>6338</v>
      </c>
      <c r="E234" s="6" t="s">
        <v>5638</v>
      </c>
      <c r="F234" s="6" t="s">
        <v>6465</v>
      </c>
      <c r="G234" s="6" t="s">
        <v>6466</v>
      </c>
      <c r="H234" s="79">
        <v>1</v>
      </c>
    </row>
    <row r="235" spans="1:8" x14ac:dyDescent="0.2">
      <c r="A235" s="6">
        <v>30108414</v>
      </c>
      <c r="B235" s="6" t="s">
        <v>6467</v>
      </c>
      <c r="C235" s="6" t="s">
        <v>6468</v>
      </c>
      <c r="D235" s="6" t="s">
        <v>6338</v>
      </c>
      <c r="E235" s="6" t="s">
        <v>5638</v>
      </c>
      <c r="F235" s="6" t="s">
        <v>6469</v>
      </c>
      <c r="G235" s="6" t="s">
        <v>6470</v>
      </c>
      <c r="H235" s="79">
        <v>1</v>
      </c>
    </row>
    <row r="236" spans="1:8" x14ac:dyDescent="0.2">
      <c r="A236" s="6">
        <v>30276563</v>
      </c>
      <c r="B236" s="6" t="s">
        <v>6471</v>
      </c>
      <c r="C236" s="6" t="s">
        <v>6472</v>
      </c>
      <c r="D236" s="6" t="s">
        <v>6338</v>
      </c>
      <c r="E236" s="6" t="s">
        <v>5638</v>
      </c>
      <c r="F236" s="6" t="s">
        <v>6473</v>
      </c>
      <c r="G236" s="6" t="s">
        <v>6474</v>
      </c>
      <c r="H236" s="79">
        <v>1</v>
      </c>
    </row>
    <row r="237" spans="1:8" x14ac:dyDescent="0.2">
      <c r="A237" s="6">
        <v>30363461</v>
      </c>
      <c r="B237" s="6" t="s">
        <v>6475</v>
      </c>
      <c r="C237" s="6" t="s">
        <v>6476</v>
      </c>
      <c r="D237" s="6" t="s">
        <v>6338</v>
      </c>
      <c r="E237" s="6" t="s">
        <v>5638</v>
      </c>
      <c r="F237" s="6" t="s">
        <v>6477</v>
      </c>
      <c r="G237" s="6" t="s">
        <v>6478</v>
      </c>
      <c r="H237" s="79">
        <v>1</v>
      </c>
    </row>
    <row r="238" spans="1:8" x14ac:dyDescent="0.2">
      <c r="A238" s="6">
        <v>30197233</v>
      </c>
      <c r="B238" s="6" t="s">
        <v>6479</v>
      </c>
      <c r="C238" s="6" t="s">
        <v>6121</v>
      </c>
      <c r="D238" s="6" t="s">
        <v>6338</v>
      </c>
      <c r="E238" s="6" t="s">
        <v>5638</v>
      </c>
      <c r="F238" s="6" t="s">
        <v>6480</v>
      </c>
      <c r="G238" s="6" t="s">
        <v>6481</v>
      </c>
      <c r="H238" s="79">
        <v>1</v>
      </c>
    </row>
    <row r="239" spans="1:8" x14ac:dyDescent="0.2">
      <c r="A239" s="6">
        <v>30342315</v>
      </c>
      <c r="B239" s="6" t="s">
        <v>6482</v>
      </c>
      <c r="C239" s="6" t="s">
        <v>6126</v>
      </c>
      <c r="D239" s="6" t="s">
        <v>6338</v>
      </c>
      <c r="E239" s="6" t="s">
        <v>5638</v>
      </c>
      <c r="F239" s="6" t="s">
        <v>6483</v>
      </c>
      <c r="G239" s="6" t="s">
        <v>6484</v>
      </c>
      <c r="H239" s="79">
        <v>1</v>
      </c>
    </row>
    <row r="240" spans="1:8" x14ac:dyDescent="0.2">
      <c r="A240" s="6">
        <v>30060899</v>
      </c>
      <c r="B240" s="6" t="s">
        <v>6485</v>
      </c>
      <c r="C240" s="6" t="s">
        <v>6130</v>
      </c>
      <c r="D240" s="6" t="s">
        <v>6338</v>
      </c>
      <c r="E240" s="6" t="s">
        <v>5638</v>
      </c>
      <c r="F240" s="6" t="s">
        <v>6486</v>
      </c>
      <c r="G240" s="6" t="s">
        <v>6487</v>
      </c>
      <c r="H240" s="79">
        <v>1</v>
      </c>
    </row>
    <row r="241" spans="1:8" x14ac:dyDescent="0.2">
      <c r="A241" s="6">
        <v>30451177</v>
      </c>
      <c r="B241" s="6" t="s">
        <v>6488</v>
      </c>
      <c r="C241" s="6" t="s">
        <v>6134</v>
      </c>
      <c r="D241" s="6" t="s">
        <v>6338</v>
      </c>
      <c r="E241" s="6" t="s">
        <v>5638</v>
      </c>
      <c r="F241" s="6" t="s">
        <v>6489</v>
      </c>
      <c r="G241" s="6" t="s">
        <v>6490</v>
      </c>
      <c r="H241" s="79">
        <v>1</v>
      </c>
    </row>
    <row r="242" spans="1:8" x14ac:dyDescent="0.2">
      <c r="A242" s="6">
        <v>30218505</v>
      </c>
      <c r="B242" s="6" t="s">
        <v>6491</v>
      </c>
      <c r="C242" s="6" t="s">
        <v>6150</v>
      </c>
      <c r="D242" s="6" t="s">
        <v>6338</v>
      </c>
      <c r="E242" s="6" t="s">
        <v>5638</v>
      </c>
      <c r="F242" s="6" t="s">
        <v>6492</v>
      </c>
      <c r="G242" s="6" t="s">
        <v>6493</v>
      </c>
      <c r="H242" s="79">
        <v>1</v>
      </c>
    </row>
    <row r="243" spans="1:8" x14ac:dyDescent="0.2">
      <c r="A243" s="6">
        <v>30031210</v>
      </c>
      <c r="B243" s="6" t="s">
        <v>6494</v>
      </c>
      <c r="C243" s="6" t="s">
        <v>6154</v>
      </c>
      <c r="D243" s="6" t="s">
        <v>6338</v>
      </c>
      <c r="E243" s="6" t="s">
        <v>5638</v>
      </c>
      <c r="F243" s="6" t="s">
        <v>6495</v>
      </c>
      <c r="G243" s="6" t="s">
        <v>6496</v>
      </c>
      <c r="H243" s="79">
        <v>1</v>
      </c>
    </row>
    <row r="244" spans="1:8" x14ac:dyDescent="0.2">
      <c r="A244" s="6">
        <v>30232456</v>
      </c>
      <c r="B244" s="6" t="s">
        <v>6497</v>
      </c>
      <c r="C244" s="6" t="s">
        <v>6158</v>
      </c>
      <c r="D244" s="6" t="s">
        <v>6338</v>
      </c>
      <c r="E244" s="6" t="s">
        <v>5638</v>
      </c>
      <c r="F244" s="6" t="s">
        <v>6498</v>
      </c>
      <c r="G244" s="6" t="s">
        <v>6499</v>
      </c>
      <c r="H244" s="79">
        <v>1</v>
      </c>
    </row>
    <row r="245" spans="1:8" x14ac:dyDescent="0.2">
      <c r="A245" s="6">
        <v>30088068</v>
      </c>
      <c r="B245" s="6" t="s">
        <v>6500</v>
      </c>
      <c r="C245" s="6" t="s">
        <v>6162</v>
      </c>
      <c r="D245" s="6" t="s">
        <v>6338</v>
      </c>
      <c r="E245" s="6" t="s">
        <v>5638</v>
      </c>
      <c r="F245" s="6" t="s">
        <v>6501</v>
      </c>
      <c r="G245" s="6" t="s">
        <v>6502</v>
      </c>
      <c r="H245" s="79">
        <v>1</v>
      </c>
    </row>
    <row r="246" spans="1:8" x14ac:dyDescent="0.2">
      <c r="A246" s="6">
        <v>30299468</v>
      </c>
      <c r="B246" s="6" t="s">
        <v>6503</v>
      </c>
      <c r="C246" s="6" t="s">
        <v>6166</v>
      </c>
      <c r="D246" s="6" t="s">
        <v>6338</v>
      </c>
      <c r="E246" s="6" t="s">
        <v>5638</v>
      </c>
      <c r="F246" s="6" t="s">
        <v>6504</v>
      </c>
      <c r="G246" s="6" t="s">
        <v>6505</v>
      </c>
      <c r="H246" s="79">
        <v>1</v>
      </c>
    </row>
    <row r="247" spans="1:8" x14ac:dyDescent="0.2">
      <c r="A247" s="6">
        <v>30014588</v>
      </c>
      <c r="B247" s="6" t="s">
        <v>6506</v>
      </c>
      <c r="C247" s="6" t="s">
        <v>6170</v>
      </c>
      <c r="D247" s="6" t="s">
        <v>6338</v>
      </c>
      <c r="E247" s="6" t="s">
        <v>5638</v>
      </c>
      <c r="F247" s="6" t="s">
        <v>6507</v>
      </c>
      <c r="G247" s="6" t="s">
        <v>6508</v>
      </c>
      <c r="H247" s="79">
        <v>1</v>
      </c>
    </row>
    <row r="248" spans="1:8" x14ac:dyDescent="0.2">
      <c r="A248" s="6">
        <v>30311119</v>
      </c>
      <c r="B248" s="6" t="s">
        <v>6509</v>
      </c>
      <c r="C248" s="6" t="s">
        <v>6174</v>
      </c>
      <c r="D248" s="6" t="s">
        <v>6338</v>
      </c>
      <c r="E248" s="6" t="s">
        <v>5638</v>
      </c>
      <c r="F248" s="6" t="s">
        <v>6510</v>
      </c>
      <c r="G248" s="6" t="s">
        <v>6511</v>
      </c>
      <c r="H248" s="79">
        <v>1</v>
      </c>
    </row>
    <row r="249" spans="1:8" x14ac:dyDescent="0.2">
      <c r="A249" s="6">
        <v>30019514</v>
      </c>
      <c r="B249" s="6" t="s">
        <v>6512</v>
      </c>
      <c r="C249" s="6" t="s">
        <v>6178</v>
      </c>
      <c r="D249" s="6" t="s">
        <v>6338</v>
      </c>
      <c r="E249" s="6" t="s">
        <v>5638</v>
      </c>
      <c r="F249" s="6" t="s">
        <v>6513</v>
      </c>
      <c r="G249" s="6" t="s">
        <v>6514</v>
      </c>
      <c r="H249" s="79">
        <v>1</v>
      </c>
    </row>
    <row r="250" spans="1:8" x14ac:dyDescent="0.2">
      <c r="A250" s="6">
        <v>30196119</v>
      </c>
      <c r="B250" s="6" t="s">
        <v>6515</v>
      </c>
      <c r="C250" s="6" t="s">
        <v>6516</v>
      </c>
      <c r="D250" s="6" t="s">
        <v>6338</v>
      </c>
      <c r="E250" s="6" t="s">
        <v>5638</v>
      </c>
      <c r="F250" s="6" t="s">
        <v>6517</v>
      </c>
      <c r="G250" s="6" t="s">
        <v>6518</v>
      </c>
      <c r="H250" s="79">
        <v>1</v>
      </c>
    </row>
    <row r="251" spans="1:8" x14ac:dyDescent="0.2">
      <c r="A251" s="6">
        <v>30430948</v>
      </c>
      <c r="B251" s="6" t="s">
        <v>6519</v>
      </c>
      <c r="C251" s="6" t="s">
        <v>6520</v>
      </c>
      <c r="D251" s="6" t="s">
        <v>6338</v>
      </c>
      <c r="E251" s="6" t="s">
        <v>5638</v>
      </c>
      <c r="F251" s="6" t="s">
        <v>6521</v>
      </c>
      <c r="G251" s="6" t="s">
        <v>6522</v>
      </c>
      <c r="H251" s="79">
        <v>1</v>
      </c>
    </row>
    <row r="252" spans="1:8" x14ac:dyDescent="0.2">
      <c r="A252" s="6">
        <v>30167973</v>
      </c>
      <c r="B252" s="6" t="s">
        <v>6523</v>
      </c>
      <c r="C252" s="6" t="s">
        <v>6524</v>
      </c>
      <c r="D252" s="6" t="s">
        <v>6338</v>
      </c>
      <c r="E252" s="6" t="s">
        <v>5638</v>
      </c>
      <c r="F252" s="6" t="s">
        <v>6525</v>
      </c>
      <c r="G252" s="6" t="s">
        <v>6526</v>
      </c>
      <c r="H252" s="79">
        <v>1</v>
      </c>
    </row>
    <row r="253" spans="1:8" x14ac:dyDescent="0.2">
      <c r="A253" s="6">
        <v>30361190</v>
      </c>
      <c r="B253" s="6" t="s">
        <v>6527</v>
      </c>
      <c r="C253" s="6" t="s">
        <v>6528</v>
      </c>
      <c r="D253" s="6" t="s">
        <v>6338</v>
      </c>
      <c r="E253" s="6" t="s">
        <v>5638</v>
      </c>
      <c r="F253" s="6" t="s">
        <v>6529</v>
      </c>
      <c r="G253" s="6" t="s">
        <v>6530</v>
      </c>
      <c r="H253" s="79">
        <v>1</v>
      </c>
    </row>
    <row r="254" spans="1:8" x14ac:dyDescent="0.2">
      <c r="A254" s="6">
        <v>30189697</v>
      </c>
      <c r="B254" s="6" t="s">
        <v>6531</v>
      </c>
      <c r="C254" s="6" t="s">
        <v>6532</v>
      </c>
      <c r="D254" s="6" t="s">
        <v>6338</v>
      </c>
      <c r="E254" s="6" t="s">
        <v>5638</v>
      </c>
      <c r="F254" s="6" t="s">
        <v>6533</v>
      </c>
      <c r="G254" s="6" t="s">
        <v>6534</v>
      </c>
      <c r="H254" s="79">
        <v>1</v>
      </c>
    </row>
    <row r="255" spans="1:8" x14ac:dyDescent="0.2">
      <c r="A255" s="6">
        <v>30426246</v>
      </c>
      <c r="B255" s="6" t="s">
        <v>6535</v>
      </c>
      <c r="C255" s="6" t="s">
        <v>6298</v>
      </c>
      <c r="D255" s="6" t="s">
        <v>6338</v>
      </c>
      <c r="E255" s="6" t="s">
        <v>5638</v>
      </c>
      <c r="F255" s="6" t="s">
        <v>6536</v>
      </c>
      <c r="G255" s="6" t="s">
        <v>6537</v>
      </c>
      <c r="H255" s="79">
        <v>1</v>
      </c>
    </row>
    <row r="256" spans="1:8" x14ac:dyDescent="0.2">
      <c r="A256" s="6">
        <v>30171566</v>
      </c>
      <c r="B256" s="6" t="s">
        <v>6538</v>
      </c>
      <c r="C256" s="6" t="s">
        <v>6302</v>
      </c>
      <c r="D256" s="6" t="s">
        <v>6338</v>
      </c>
      <c r="E256" s="6" t="s">
        <v>5638</v>
      </c>
      <c r="F256" s="6" t="s">
        <v>6539</v>
      </c>
      <c r="G256" s="6" t="s">
        <v>6540</v>
      </c>
      <c r="H256" s="79">
        <v>1</v>
      </c>
    </row>
    <row r="257" spans="1:8" x14ac:dyDescent="0.2">
      <c r="A257" s="6">
        <v>30355613</v>
      </c>
      <c r="B257" s="6" t="s">
        <v>6541</v>
      </c>
      <c r="C257" s="6" t="s">
        <v>6306</v>
      </c>
      <c r="D257" s="6" t="s">
        <v>6338</v>
      </c>
      <c r="E257" s="6" t="s">
        <v>5638</v>
      </c>
      <c r="F257" s="6" t="s">
        <v>6542</v>
      </c>
      <c r="G257" s="6" t="s">
        <v>6543</v>
      </c>
      <c r="H257" s="79">
        <v>1</v>
      </c>
    </row>
    <row r="258" spans="1:8" x14ac:dyDescent="0.2">
      <c r="A258" s="6">
        <v>30147892</v>
      </c>
      <c r="B258" s="6" t="s">
        <v>6544</v>
      </c>
      <c r="C258" s="6" t="s">
        <v>6310</v>
      </c>
      <c r="D258" s="6" t="s">
        <v>6338</v>
      </c>
      <c r="E258" s="6" t="s">
        <v>5638</v>
      </c>
      <c r="F258" s="6" t="s">
        <v>6545</v>
      </c>
      <c r="G258" s="6" t="s">
        <v>6546</v>
      </c>
      <c r="H258" s="79">
        <v>1</v>
      </c>
    </row>
    <row r="259" spans="1:8" x14ac:dyDescent="0.2">
      <c r="A259" s="6">
        <v>30265388</v>
      </c>
      <c r="B259" s="6" t="s">
        <v>6547</v>
      </c>
      <c r="C259" s="6" t="s">
        <v>6548</v>
      </c>
      <c r="D259" s="6" t="s">
        <v>6338</v>
      </c>
      <c r="E259" s="6" t="s">
        <v>5638</v>
      </c>
      <c r="F259" s="6" t="s">
        <v>6549</v>
      </c>
      <c r="G259" s="6" t="s">
        <v>6550</v>
      </c>
      <c r="H259" s="79">
        <v>1</v>
      </c>
    </row>
    <row r="260" spans="1:8" x14ac:dyDescent="0.2">
      <c r="A260" s="6">
        <v>30097597</v>
      </c>
      <c r="B260" s="6" t="s">
        <v>6551</v>
      </c>
      <c r="C260" s="6" t="s">
        <v>6552</v>
      </c>
      <c r="D260" s="6" t="s">
        <v>6338</v>
      </c>
      <c r="E260" s="6" t="s">
        <v>5638</v>
      </c>
      <c r="F260" s="6" t="s">
        <v>6553</v>
      </c>
      <c r="G260" s="6" t="s">
        <v>6554</v>
      </c>
      <c r="H260" s="79">
        <v>1</v>
      </c>
    </row>
    <row r="261" spans="1:8" x14ac:dyDescent="0.2">
      <c r="A261" s="6">
        <v>30205589</v>
      </c>
      <c r="B261" s="6" t="s">
        <v>6555</v>
      </c>
      <c r="C261" s="6" t="s">
        <v>6556</v>
      </c>
      <c r="D261" s="6" t="s">
        <v>6338</v>
      </c>
      <c r="E261" s="6" t="s">
        <v>5638</v>
      </c>
      <c r="F261" s="6" t="s">
        <v>6557</v>
      </c>
      <c r="G261" s="6" t="s">
        <v>6558</v>
      </c>
      <c r="H261" s="79">
        <v>1</v>
      </c>
    </row>
    <row r="262" spans="1:8" x14ac:dyDescent="0.2">
      <c r="A262" s="6">
        <v>30103012</v>
      </c>
      <c r="B262" s="6" t="s">
        <v>6559</v>
      </c>
      <c r="C262" s="6" t="s">
        <v>6560</v>
      </c>
      <c r="D262" s="6" t="s">
        <v>6338</v>
      </c>
      <c r="E262" s="6" t="s">
        <v>5638</v>
      </c>
      <c r="F262" s="6" t="s">
        <v>6561</v>
      </c>
      <c r="G262" s="6" t="s">
        <v>6562</v>
      </c>
      <c r="H262" s="79">
        <v>1</v>
      </c>
    </row>
    <row r="263" spans="1:8" x14ac:dyDescent="0.2">
      <c r="A263" s="6">
        <v>30272943</v>
      </c>
      <c r="B263" s="6" t="s">
        <v>6563</v>
      </c>
      <c r="C263" s="6" t="s">
        <v>6564</v>
      </c>
      <c r="D263" s="6" t="s">
        <v>6338</v>
      </c>
      <c r="E263" s="6" t="s">
        <v>5638</v>
      </c>
      <c r="F263" s="6" t="s">
        <v>6565</v>
      </c>
      <c r="G263" s="6" t="s">
        <v>6566</v>
      </c>
      <c r="H263" s="79">
        <v>1</v>
      </c>
    </row>
    <row r="264" spans="1:8" x14ac:dyDescent="0.2">
      <c r="A264" s="6">
        <v>30074888</v>
      </c>
      <c r="B264" s="6" t="s">
        <v>6567</v>
      </c>
      <c r="C264" s="6" t="s">
        <v>6568</v>
      </c>
      <c r="D264" s="6" t="s">
        <v>6338</v>
      </c>
      <c r="E264" s="6" t="s">
        <v>5638</v>
      </c>
      <c r="F264" s="6" t="s">
        <v>6569</v>
      </c>
      <c r="G264" s="6" t="s">
        <v>6570</v>
      </c>
      <c r="H264" s="79">
        <v>1</v>
      </c>
    </row>
    <row r="265" spans="1:8" x14ac:dyDescent="0.2">
      <c r="A265" s="6">
        <v>30369060</v>
      </c>
      <c r="B265" s="6" t="s">
        <v>6571</v>
      </c>
      <c r="C265" s="6" t="s">
        <v>6572</v>
      </c>
      <c r="D265" s="6" t="s">
        <v>6338</v>
      </c>
      <c r="E265" s="6" t="s">
        <v>5638</v>
      </c>
      <c r="F265" s="6" t="s">
        <v>6573</v>
      </c>
      <c r="G265" s="6" t="s">
        <v>6574</v>
      </c>
      <c r="H265" s="79">
        <v>1</v>
      </c>
    </row>
    <row r="266" spans="1:8" x14ac:dyDescent="0.2">
      <c r="A266" s="6">
        <v>30141338</v>
      </c>
      <c r="B266" s="6" t="s">
        <v>6575</v>
      </c>
      <c r="C266" s="6" t="s">
        <v>6576</v>
      </c>
      <c r="D266" s="6" t="s">
        <v>6338</v>
      </c>
      <c r="E266" s="6" t="s">
        <v>5638</v>
      </c>
      <c r="F266" s="6" t="s">
        <v>6577</v>
      </c>
      <c r="G266" s="6" t="s">
        <v>6578</v>
      </c>
      <c r="H266" s="79">
        <v>1</v>
      </c>
    </row>
    <row r="267" spans="1:8" x14ac:dyDescent="0.2">
      <c r="A267" s="6">
        <v>30326849</v>
      </c>
      <c r="B267" s="6" t="s">
        <v>6579</v>
      </c>
      <c r="C267" s="6" t="s">
        <v>6580</v>
      </c>
      <c r="D267" s="6" t="s">
        <v>6338</v>
      </c>
      <c r="E267" s="6" t="s">
        <v>5638</v>
      </c>
      <c r="F267" s="6" t="s">
        <v>6581</v>
      </c>
      <c r="G267" s="6" t="s">
        <v>6582</v>
      </c>
      <c r="H267" s="79">
        <v>1</v>
      </c>
    </row>
    <row r="268" spans="1:8" x14ac:dyDescent="0.2">
      <c r="A268" s="6">
        <v>30139761</v>
      </c>
      <c r="B268" s="6" t="s">
        <v>6583</v>
      </c>
      <c r="C268" s="6" t="s">
        <v>6584</v>
      </c>
      <c r="D268" s="6" t="s">
        <v>6338</v>
      </c>
      <c r="E268" s="6" t="s">
        <v>5638</v>
      </c>
      <c r="F268" s="6" t="s">
        <v>6585</v>
      </c>
      <c r="G268" s="6" t="s">
        <v>6586</v>
      </c>
      <c r="H268" s="79">
        <v>1</v>
      </c>
    </row>
    <row r="269" spans="1:8" x14ac:dyDescent="0.2">
      <c r="A269" s="6">
        <v>30405230</v>
      </c>
      <c r="B269" s="6" t="s">
        <v>6587</v>
      </c>
      <c r="C269" s="6" t="s">
        <v>6588</v>
      </c>
      <c r="D269" s="6" t="s">
        <v>6338</v>
      </c>
      <c r="E269" s="6" t="s">
        <v>5638</v>
      </c>
      <c r="F269" s="6" t="s">
        <v>6589</v>
      </c>
      <c r="G269" s="6" t="s">
        <v>6590</v>
      </c>
      <c r="H269" s="79">
        <v>1</v>
      </c>
    </row>
    <row r="270" spans="1:8" x14ac:dyDescent="0.2">
      <c r="A270" s="6">
        <v>30188559</v>
      </c>
      <c r="B270" s="6" t="s">
        <v>6591</v>
      </c>
      <c r="C270" s="6" t="s">
        <v>6592</v>
      </c>
      <c r="D270" s="6" t="s">
        <v>6338</v>
      </c>
      <c r="E270" s="6" t="s">
        <v>5638</v>
      </c>
      <c r="F270" s="6" t="s">
        <v>6593</v>
      </c>
      <c r="G270" s="6" t="s">
        <v>6594</v>
      </c>
      <c r="H270" s="79">
        <v>1</v>
      </c>
    </row>
    <row r="271" spans="1:8" x14ac:dyDescent="0.2">
      <c r="A271" s="6">
        <v>30295179</v>
      </c>
      <c r="B271" s="6" t="s">
        <v>6595</v>
      </c>
      <c r="C271" s="6" t="s">
        <v>6596</v>
      </c>
      <c r="D271" s="6" t="s">
        <v>6338</v>
      </c>
      <c r="E271" s="6" t="s">
        <v>5638</v>
      </c>
      <c r="F271" s="6" t="s">
        <v>6597</v>
      </c>
      <c r="G271" s="6" t="s">
        <v>6598</v>
      </c>
      <c r="H271" s="79">
        <v>1</v>
      </c>
    </row>
    <row r="272" spans="1:8" x14ac:dyDescent="0.2">
      <c r="A272" s="6">
        <v>30095540</v>
      </c>
      <c r="B272" s="6" t="s">
        <v>6599</v>
      </c>
      <c r="C272" s="6" t="s">
        <v>6600</v>
      </c>
      <c r="D272" s="6" t="s">
        <v>6338</v>
      </c>
      <c r="E272" s="6" t="s">
        <v>5638</v>
      </c>
      <c r="F272" s="6" t="s">
        <v>6601</v>
      </c>
      <c r="G272" s="6" t="s">
        <v>6602</v>
      </c>
      <c r="H272" s="79">
        <v>1</v>
      </c>
    </row>
    <row r="273" spans="1:8" x14ac:dyDescent="0.2">
      <c r="A273" s="6">
        <v>30061924</v>
      </c>
      <c r="B273" s="6" t="s">
        <v>6603</v>
      </c>
      <c r="C273" s="6" t="s">
        <v>6604</v>
      </c>
      <c r="D273" s="6" t="s">
        <v>6338</v>
      </c>
      <c r="E273" s="6" t="s">
        <v>5638</v>
      </c>
      <c r="F273" s="6" t="s">
        <v>6605</v>
      </c>
      <c r="G273" s="6" t="s">
        <v>6606</v>
      </c>
      <c r="H273" s="79">
        <v>1</v>
      </c>
    </row>
    <row r="274" spans="1:8" x14ac:dyDescent="0.2">
      <c r="A274" s="6">
        <v>30374250</v>
      </c>
      <c r="B274" s="6" t="s">
        <v>6607</v>
      </c>
      <c r="C274" s="6" t="s">
        <v>6608</v>
      </c>
      <c r="D274" s="6" t="s">
        <v>6338</v>
      </c>
      <c r="E274" s="6" t="s">
        <v>5638</v>
      </c>
      <c r="F274" s="6" t="s">
        <v>6609</v>
      </c>
      <c r="G274" s="6" t="s">
        <v>6610</v>
      </c>
      <c r="H274" s="79">
        <v>1</v>
      </c>
    </row>
    <row r="275" spans="1:8" x14ac:dyDescent="0.2">
      <c r="A275" s="6">
        <v>30160506</v>
      </c>
      <c r="B275" s="6" t="s">
        <v>6611</v>
      </c>
      <c r="C275" s="6" t="s">
        <v>6612</v>
      </c>
      <c r="D275" s="6" t="s">
        <v>6338</v>
      </c>
      <c r="E275" s="6" t="s">
        <v>5638</v>
      </c>
      <c r="F275" s="6" t="s">
        <v>6613</v>
      </c>
      <c r="G275" s="6" t="s">
        <v>6614</v>
      </c>
      <c r="H275" s="79">
        <v>1</v>
      </c>
    </row>
    <row r="276" spans="1:8" x14ac:dyDescent="0.2">
      <c r="A276" s="6">
        <v>30469054</v>
      </c>
      <c r="B276" s="6" t="s">
        <v>6615</v>
      </c>
      <c r="C276" s="6" t="s">
        <v>6616</v>
      </c>
      <c r="D276" s="6" t="s">
        <v>6338</v>
      </c>
      <c r="E276" s="6" t="s">
        <v>5638</v>
      </c>
      <c r="F276" s="6" t="s">
        <v>6617</v>
      </c>
      <c r="G276" s="6" t="s">
        <v>6618</v>
      </c>
      <c r="H276" s="79">
        <v>1</v>
      </c>
    </row>
    <row r="277" spans="1:8" x14ac:dyDescent="0.2">
      <c r="A277" s="6">
        <v>30136861</v>
      </c>
      <c r="B277" s="6" t="s">
        <v>6619</v>
      </c>
      <c r="C277" s="6" t="s">
        <v>6620</v>
      </c>
      <c r="D277" s="6" t="s">
        <v>6338</v>
      </c>
      <c r="E277" s="6" t="s">
        <v>5638</v>
      </c>
      <c r="F277" s="6" t="s">
        <v>6621</v>
      </c>
      <c r="G277" s="6" t="s">
        <v>6622</v>
      </c>
      <c r="H277" s="79">
        <v>1</v>
      </c>
    </row>
    <row r="278" spans="1:8" x14ac:dyDescent="0.2">
      <c r="A278" s="6">
        <v>30436154</v>
      </c>
      <c r="B278" s="6" t="s">
        <v>6623</v>
      </c>
      <c r="C278" s="6" t="s">
        <v>6624</v>
      </c>
      <c r="D278" s="6" t="s">
        <v>6338</v>
      </c>
      <c r="E278" s="6" t="s">
        <v>5638</v>
      </c>
      <c r="F278" s="6" t="s">
        <v>6625</v>
      </c>
      <c r="G278" s="6" t="s">
        <v>6626</v>
      </c>
      <c r="H278" s="79">
        <v>1</v>
      </c>
    </row>
    <row r="279" spans="1:8" x14ac:dyDescent="0.2">
      <c r="A279" s="6">
        <v>30029077</v>
      </c>
      <c r="B279" s="6" t="s">
        <v>6627</v>
      </c>
      <c r="C279" s="6" t="s">
        <v>6628</v>
      </c>
      <c r="D279" s="6" t="s">
        <v>6338</v>
      </c>
      <c r="E279" s="6" t="s">
        <v>5638</v>
      </c>
      <c r="F279" s="6" t="s">
        <v>6629</v>
      </c>
      <c r="G279" s="6" t="s">
        <v>6630</v>
      </c>
      <c r="H279" s="79">
        <v>1</v>
      </c>
    </row>
    <row r="280" spans="1:8" x14ac:dyDescent="0.2">
      <c r="A280" s="6">
        <v>30347137</v>
      </c>
      <c r="B280" s="6" t="s">
        <v>6631</v>
      </c>
      <c r="C280" s="6" t="s">
        <v>6632</v>
      </c>
      <c r="D280" s="6" t="s">
        <v>6633</v>
      </c>
      <c r="E280" s="6" t="s">
        <v>5638</v>
      </c>
      <c r="F280" s="6" t="s">
        <v>6634</v>
      </c>
      <c r="G280" s="6" t="s">
        <v>6635</v>
      </c>
      <c r="H280" s="79">
        <v>1</v>
      </c>
    </row>
    <row r="281" spans="1:8" x14ac:dyDescent="0.2">
      <c r="A281" s="6">
        <v>30040437</v>
      </c>
      <c r="B281" s="6" t="s">
        <v>6636</v>
      </c>
      <c r="C281" s="6" t="s">
        <v>6637</v>
      </c>
      <c r="D281" s="6" t="s">
        <v>6633</v>
      </c>
      <c r="E281" s="6" t="s">
        <v>5638</v>
      </c>
      <c r="F281" s="6" t="s">
        <v>6638</v>
      </c>
      <c r="G281" s="6" t="s">
        <v>6639</v>
      </c>
      <c r="H281" s="79">
        <v>1</v>
      </c>
    </row>
    <row r="282" spans="1:8" x14ac:dyDescent="0.2">
      <c r="A282" s="6">
        <v>30328111</v>
      </c>
      <c r="B282" s="6" t="s">
        <v>6640</v>
      </c>
      <c r="C282" s="6" t="s">
        <v>6641</v>
      </c>
      <c r="D282" s="6" t="s">
        <v>6633</v>
      </c>
      <c r="E282" s="6" t="s">
        <v>5638</v>
      </c>
      <c r="F282" s="6" t="s">
        <v>6642</v>
      </c>
      <c r="G282" s="6" t="s">
        <v>6643</v>
      </c>
      <c r="H282" s="79">
        <v>1</v>
      </c>
    </row>
    <row r="283" spans="1:8" x14ac:dyDescent="0.2">
      <c r="A283" s="6">
        <v>30375416</v>
      </c>
      <c r="B283" s="6" t="s">
        <v>6644</v>
      </c>
      <c r="C283" s="6" t="s">
        <v>6645</v>
      </c>
      <c r="D283" s="6" t="s">
        <v>6633</v>
      </c>
      <c r="E283" s="6" t="s">
        <v>5638</v>
      </c>
      <c r="F283" s="6" t="s">
        <v>6646</v>
      </c>
      <c r="G283" s="6" t="s">
        <v>6647</v>
      </c>
      <c r="H283" s="79">
        <v>1</v>
      </c>
    </row>
    <row r="284" spans="1:8" x14ac:dyDescent="0.2">
      <c r="A284" s="6">
        <v>30164483</v>
      </c>
      <c r="B284" s="6" t="s">
        <v>6648</v>
      </c>
      <c r="C284" s="6" t="s">
        <v>6649</v>
      </c>
      <c r="D284" s="6" t="s">
        <v>6633</v>
      </c>
      <c r="E284" s="6" t="s">
        <v>5638</v>
      </c>
      <c r="F284" s="6" t="s">
        <v>6650</v>
      </c>
      <c r="G284" s="6" t="s">
        <v>6651</v>
      </c>
      <c r="H284" s="79">
        <v>1</v>
      </c>
    </row>
    <row r="285" spans="1:8" x14ac:dyDescent="0.2">
      <c r="A285" s="6">
        <v>30307605</v>
      </c>
      <c r="B285" s="6" t="s">
        <v>6652</v>
      </c>
      <c r="C285" s="6" t="s">
        <v>6653</v>
      </c>
      <c r="D285" s="6" t="s">
        <v>6633</v>
      </c>
      <c r="E285" s="6" t="s">
        <v>5638</v>
      </c>
      <c r="F285" s="6" t="s">
        <v>6654</v>
      </c>
      <c r="G285" s="6" t="s">
        <v>6655</v>
      </c>
      <c r="H285" s="79">
        <v>1</v>
      </c>
    </row>
    <row r="286" spans="1:8" x14ac:dyDescent="0.2">
      <c r="A286" s="6">
        <v>30070845</v>
      </c>
      <c r="B286" s="6" t="s">
        <v>6656</v>
      </c>
      <c r="C286" s="6" t="s">
        <v>6657</v>
      </c>
      <c r="D286" s="6" t="s">
        <v>6633</v>
      </c>
      <c r="E286" s="6" t="s">
        <v>5638</v>
      </c>
      <c r="F286" s="6" t="s">
        <v>6658</v>
      </c>
      <c r="G286" s="6" t="s">
        <v>6659</v>
      </c>
      <c r="H286" s="79">
        <v>1</v>
      </c>
    </row>
    <row r="287" spans="1:8" x14ac:dyDescent="0.2">
      <c r="A287" s="6">
        <v>30472958</v>
      </c>
      <c r="B287" s="6" t="s">
        <v>6660</v>
      </c>
      <c r="C287" s="6" t="s">
        <v>6661</v>
      </c>
      <c r="D287" s="6" t="s">
        <v>6633</v>
      </c>
      <c r="E287" s="6" t="s">
        <v>5638</v>
      </c>
      <c r="F287" s="6" t="s">
        <v>6662</v>
      </c>
      <c r="G287" s="6" t="s">
        <v>6663</v>
      </c>
      <c r="H287" s="79">
        <v>1</v>
      </c>
    </row>
    <row r="288" spans="1:8" x14ac:dyDescent="0.2">
      <c r="A288" s="6">
        <v>30202255</v>
      </c>
      <c r="B288" s="6" t="s">
        <v>6664</v>
      </c>
      <c r="C288" s="6" t="s">
        <v>6665</v>
      </c>
      <c r="D288" s="6" t="s">
        <v>6633</v>
      </c>
      <c r="E288" s="6" t="s">
        <v>5638</v>
      </c>
      <c r="F288" s="6" t="s">
        <v>6666</v>
      </c>
      <c r="G288" s="6" t="s">
        <v>6667</v>
      </c>
      <c r="H288" s="79">
        <v>1</v>
      </c>
    </row>
    <row r="289" spans="1:8" x14ac:dyDescent="0.2">
      <c r="A289" s="6">
        <v>30439061</v>
      </c>
      <c r="B289" s="6" t="s">
        <v>6668</v>
      </c>
      <c r="C289" s="6" t="s">
        <v>6669</v>
      </c>
      <c r="D289" s="6" t="s">
        <v>6633</v>
      </c>
      <c r="E289" s="6" t="s">
        <v>5638</v>
      </c>
      <c r="F289" s="6" t="s">
        <v>6670</v>
      </c>
      <c r="G289" s="6" t="s">
        <v>6671</v>
      </c>
      <c r="H289" s="79">
        <v>1</v>
      </c>
    </row>
    <row r="290" spans="1:8" x14ac:dyDescent="0.2">
      <c r="A290" s="6">
        <v>30307173</v>
      </c>
      <c r="B290" s="6" t="s">
        <v>6672</v>
      </c>
      <c r="C290" s="6" t="s">
        <v>6673</v>
      </c>
      <c r="D290" s="6" t="s">
        <v>6633</v>
      </c>
      <c r="E290" s="6" t="s">
        <v>5638</v>
      </c>
      <c r="F290" s="6" t="s">
        <v>6674</v>
      </c>
      <c r="G290" s="6" t="s">
        <v>6675</v>
      </c>
      <c r="H290" s="79">
        <v>1</v>
      </c>
    </row>
    <row r="291" spans="1:8" x14ac:dyDescent="0.2">
      <c r="A291" s="6">
        <v>30052009</v>
      </c>
      <c r="B291" s="6" t="s">
        <v>6676</v>
      </c>
      <c r="C291" s="6" t="s">
        <v>6677</v>
      </c>
      <c r="D291" s="6" t="s">
        <v>6633</v>
      </c>
      <c r="E291" s="6" t="s">
        <v>5638</v>
      </c>
      <c r="F291" s="6" t="s">
        <v>6678</v>
      </c>
      <c r="G291" s="6" t="s">
        <v>6679</v>
      </c>
      <c r="H291" s="79">
        <v>1</v>
      </c>
    </row>
    <row r="292" spans="1:8" x14ac:dyDescent="0.2">
      <c r="A292" s="6">
        <v>30252231</v>
      </c>
      <c r="B292" s="6" t="s">
        <v>6680</v>
      </c>
      <c r="C292" s="6" t="s">
        <v>6681</v>
      </c>
      <c r="D292" s="6" t="s">
        <v>6633</v>
      </c>
      <c r="E292" s="6" t="s">
        <v>5638</v>
      </c>
      <c r="F292" s="6" t="s">
        <v>6682</v>
      </c>
      <c r="G292" s="6" t="s">
        <v>6683</v>
      </c>
      <c r="H292" s="79">
        <v>1</v>
      </c>
    </row>
    <row r="293" spans="1:8" x14ac:dyDescent="0.2">
      <c r="A293" s="6">
        <v>30091858</v>
      </c>
      <c r="B293" s="6" t="s">
        <v>6684</v>
      </c>
      <c r="C293" s="6" t="s">
        <v>6685</v>
      </c>
      <c r="D293" s="6" t="s">
        <v>6633</v>
      </c>
      <c r="E293" s="6" t="s">
        <v>5638</v>
      </c>
      <c r="F293" s="6" t="s">
        <v>6686</v>
      </c>
      <c r="G293" s="6" t="s">
        <v>6687</v>
      </c>
      <c r="H293" s="79">
        <v>1</v>
      </c>
    </row>
    <row r="294" spans="1:8" x14ac:dyDescent="0.2">
      <c r="A294" s="6">
        <v>30335246</v>
      </c>
      <c r="B294" s="6" t="s">
        <v>6688</v>
      </c>
      <c r="C294" s="6" t="s">
        <v>6689</v>
      </c>
      <c r="D294" s="6" t="s">
        <v>6633</v>
      </c>
      <c r="E294" s="6" t="s">
        <v>5638</v>
      </c>
      <c r="F294" s="6" t="s">
        <v>6690</v>
      </c>
      <c r="G294" s="6" t="s">
        <v>6691</v>
      </c>
      <c r="H294" s="79">
        <v>1</v>
      </c>
    </row>
    <row r="295" spans="1:8" x14ac:dyDescent="0.2">
      <c r="A295" s="6">
        <v>30085547</v>
      </c>
      <c r="B295" s="6" t="s">
        <v>6692</v>
      </c>
      <c r="C295" s="6" t="s">
        <v>6693</v>
      </c>
      <c r="D295" s="6" t="s">
        <v>6633</v>
      </c>
      <c r="E295" s="6" t="s">
        <v>5638</v>
      </c>
      <c r="F295" s="6" t="s">
        <v>6694</v>
      </c>
      <c r="G295" s="6" t="s">
        <v>6695</v>
      </c>
      <c r="H295" s="79">
        <v>1</v>
      </c>
    </row>
    <row r="296" spans="1:8" x14ac:dyDescent="0.2">
      <c r="A296" s="6">
        <v>30032524</v>
      </c>
      <c r="B296" s="6" t="s">
        <v>6696</v>
      </c>
      <c r="C296" s="6" t="s">
        <v>6334</v>
      </c>
      <c r="D296" s="6" t="s">
        <v>6633</v>
      </c>
      <c r="E296" s="6" t="s">
        <v>5638</v>
      </c>
      <c r="F296" s="6" t="s">
        <v>6697</v>
      </c>
      <c r="G296" s="6" t="s">
        <v>6698</v>
      </c>
      <c r="H296" s="79">
        <v>1</v>
      </c>
    </row>
    <row r="297" spans="1:8" x14ac:dyDescent="0.2">
      <c r="A297" s="6">
        <v>30177157</v>
      </c>
      <c r="B297" s="6" t="s">
        <v>6699</v>
      </c>
      <c r="C297" s="6" t="s">
        <v>6700</v>
      </c>
      <c r="D297" s="6" t="s">
        <v>6633</v>
      </c>
      <c r="E297" s="6" t="s">
        <v>5638</v>
      </c>
      <c r="F297" s="6" t="s">
        <v>6701</v>
      </c>
      <c r="G297" s="6" t="s">
        <v>6702</v>
      </c>
      <c r="H297" s="79">
        <v>1</v>
      </c>
    </row>
    <row r="298" spans="1:8" x14ac:dyDescent="0.2">
      <c r="A298" s="6">
        <v>30361416</v>
      </c>
      <c r="B298" s="6" t="s">
        <v>6703</v>
      </c>
      <c r="C298" s="6" t="s">
        <v>6704</v>
      </c>
      <c r="D298" s="6" t="s">
        <v>6633</v>
      </c>
      <c r="E298" s="6" t="s">
        <v>5638</v>
      </c>
      <c r="F298" s="6" t="s">
        <v>6705</v>
      </c>
      <c r="G298" s="6" t="s">
        <v>6706</v>
      </c>
      <c r="H298" s="79">
        <v>1</v>
      </c>
    </row>
    <row r="299" spans="1:8" x14ac:dyDescent="0.2">
      <c r="A299" s="6">
        <v>30155059</v>
      </c>
      <c r="B299" s="6" t="s">
        <v>6707</v>
      </c>
      <c r="C299" s="6" t="s">
        <v>6708</v>
      </c>
      <c r="D299" s="6" t="s">
        <v>6633</v>
      </c>
      <c r="E299" s="6" t="s">
        <v>5638</v>
      </c>
      <c r="F299" s="6" t="s">
        <v>6709</v>
      </c>
      <c r="G299" s="6" t="s">
        <v>6710</v>
      </c>
      <c r="H299" s="79">
        <v>1</v>
      </c>
    </row>
    <row r="300" spans="1:8" x14ac:dyDescent="0.2">
      <c r="A300" s="6">
        <v>30384205</v>
      </c>
      <c r="B300" s="6" t="s">
        <v>6711</v>
      </c>
      <c r="C300" s="6" t="s">
        <v>6712</v>
      </c>
      <c r="D300" s="6" t="s">
        <v>6633</v>
      </c>
      <c r="E300" s="6" t="s">
        <v>5638</v>
      </c>
      <c r="F300" s="6" t="s">
        <v>6713</v>
      </c>
      <c r="G300" s="6" t="s">
        <v>6714</v>
      </c>
      <c r="H300" s="79">
        <v>1</v>
      </c>
    </row>
    <row r="301" spans="1:8" x14ac:dyDescent="0.2">
      <c r="A301" s="6">
        <v>30221335</v>
      </c>
      <c r="B301" s="6" t="s">
        <v>6715</v>
      </c>
      <c r="C301" s="6" t="s">
        <v>6716</v>
      </c>
      <c r="D301" s="6" t="s">
        <v>6633</v>
      </c>
      <c r="E301" s="6" t="s">
        <v>5638</v>
      </c>
      <c r="F301" s="6" t="s">
        <v>6717</v>
      </c>
      <c r="G301" s="6" t="s">
        <v>6718</v>
      </c>
      <c r="H301" s="79">
        <v>1</v>
      </c>
    </row>
    <row r="302" spans="1:8" x14ac:dyDescent="0.2">
      <c r="A302" s="6">
        <v>30475028</v>
      </c>
      <c r="B302" s="6" t="s">
        <v>6719</v>
      </c>
      <c r="C302" s="6" t="s">
        <v>6720</v>
      </c>
      <c r="D302" s="6" t="s">
        <v>6633</v>
      </c>
      <c r="E302" s="6" t="s">
        <v>5638</v>
      </c>
      <c r="F302" s="6" t="s">
        <v>6721</v>
      </c>
      <c r="G302" s="6" t="s">
        <v>6722</v>
      </c>
      <c r="H302" s="79">
        <v>1</v>
      </c>
    </row>
    <row r="303" spans="1:8" x14ac:dyDescent="0.2">
      <c r="A303" s="6">
        <v>30215187</v>
      </c>
      <c r="B303" s="6" t="s">
        <v>6723</v>
      </c>
      <c r="C303" s="6" t="s">
        <v>6724</v>
      </c>
      <c r="D303" s="6" t="s">
        <v>6633</v>
      </c>
      <c r="E303" s="6" t="s">
        <v>5638</v>
      </c>
      <c r="F303" s="6" t="s">
        <v>6725</v>
      </c>
      <c r="G303" s="6" t="s">
        <v>6726</v>
      </c>
      <c r="H303" s="79">
        <v>1</v>
      </c>
    </row>
    <row r="304" spans="1:8" x14ac:dyDescent="0.2">
      <c r="A304" s="6">
        <v>30311816</v>
      </c>
      <c r="B304" s="6" t="s">
        <v>6727</v>
      </c>
      <c r="C304" s="6" t="s">
        <v>6728</v>
      </c>
      <c r="D304" s="6" t="s">
        <v>6633</v>
      </c>
      <c r="E304" s="6" t="s">
        <v>5638</v>
      </c>
      <c r="F304" s="6" t="s">
        <v>6729</v>
      </c>
      <c r="G304" s="6" t="s">
        <v>6730</v>
      </c>
      <c r="H304" s="79">
        <v>1</v>
      </c>
    </row>
    <row r="305" spans="1:8" x14ac:dyDescent="0.2">
      <c r="A305" s="6">
        <v>30005174</v>
      </c>
      <c r="B305" s="6" t="s">
        <v>6731</v>
      </c>
      <c r="C305" s="6" t="s">
        <v>6732</v>
      </c>
      <c r="D305" s="6" t="s">
        <v>6633</v>
      </c>
      <c r="E305" s="6" t="s">
        <v>5638</v>
      </c>
      <c r="F305" s="6" t="s">
        <v>6733</v>
      </c>
      <c r="G305" s="6" t="s">
        <v>6734</v>
      </c>
      <c r="H305" s="79">
        <v>1</v>
      </c>
    </row>
    <row r="306" spans="1:8" x14ac:dyDescent="0.2">
      <c r="A306" s="6">
        <v>30305967</v>
      </c>
      <c r="B306" s="6" t="s">
        <v>6735</v>
      </c>
      <c r="C306" s="6" t="s">
        <v>6736</v>
      </c>
      <c r="D306" s="6" t="s">
        <v>6633</v>
      </c>
      <c r="E306" s="6" t="s">
        <v>5638</v>
      </c>
      <c r="F306" s="6" t="s">
        <v>6737</v>
      </c>
      <c r="G306" s="6" t="s">
        <v>6738</v>
      </c>
      <c r="H306" s="79">
        <v>1</v>
      </c>
    </row>
    <row r="307" spans="1:8" x14ac:dyDescent="0.2">
      <c r="A307" s="6">
        <v>30119414</v>
      </c>
      <c r="B307" s="6" t="s">
        <v>6739</v>
      </c>
      <c r="C307" s="6" t="s">
        <v>6740</v>
      </c>
      <c r="D307" s="6" t="s">
        <v>6633</v>
      </c>
      <c r="E307" s="6" t="s">
        <v>5638</v>
      </c>
      <c r="F307" s="6" t="s">
        <v>6741</v>
      </c>
      <c r="G307" s="6" t="s">
        <v>6742</v>
      </c>
      <c r="H307" s="79">
        <v>1</v>
      </c>
    </row>
    <row r="308" spans="1:8" x14ac:dyDescent="0.2">
      <c r="A308" s="6">
        <v>30343589</v>
      </c>
      <c r="B308" s="6" t="s">
        <v>6743</v>
      </c>
      <c r="C308" s="6" t="s">
        <v>5789</v>
      </c>
      <c r="D308" s="6" t="s">
        <v>6744</v>
      </c>
      <c r="E308" s="6" t="s">
        <v>5638</v>
      </c>
      <c r="F308" s="6" t="s">
        <v>6745</v>
      </c>
      <c r="G308" s="6" t="s">
        <v>6746</v>
      </c>
      <c r="H308" s="79">
        <v>1</v>
      </c>
    </row>
    <row r="309" spans="1:8" x14ac:dyDescent="0.2">
      <c r="A309" s="6">
        <v>30182007</v>
      </c>
      <c r="B309" s="6" t="s">
        <v>6747</v>
      </c>
      <c r="C309" s="6" t="s">
        <v>6342</v>
      </c>
      <c r="D309" s="6" t="s">
        <v>6744</v>
      </c>
      <c r="E309" s="6" t="s">
        <v>5638</v>
      </c>
      <c r="F309" s="6" t="s">
        <v>6748</v>
      </c>
      <c r="G309" s="6" t="s">
        <v>6749</v>
      </c>
      <c r="H309" s="79">
        <v>1</v>
      </c>
    </row>
    <row r="310" spans="1:8" x14ac:dyDescent="0.2">
      <c r="A310" s="6">
        <v>30271836</v>
      </c>
      <c r="B310" s="6" t="s">
        <v>6750</v>
      </c>
      <c r="C310" s="6" t="s">
        <v>5794</v>
      </c>
      <c r="D310" s="6" t="s">
        <v>6744</v>
      </c>
      <c r="E310" s="6" t="s">
        <v>5638</v>
      </c>
      <c r="F310" s="6" t="s">
        <v>6751</v>
      </c>
      <c r="G310" s="6" t="s">
        <v>6752</v>
      </c>
      <c r="H310" s="79">
        <v>1</v>
      </c>
    </row>
    <row r="311" spans="1:8" x14ac:dyDescent="0.2">
      <c r="A311" s="6">
        <v>30140366</v>
      </c>
      <c r="B311" s="6" t="s">
        <v>6753</v>
      </c>
      <c r="C311" s="6" t="s">
        <v>5636</v>
      </c>
      <c r="D311" s="6" t="s">
        <v>6744</v>
      </c>
      <c r="E311" s="6" t="s">
        <v>5638</v>
      </c>
      <c r="F311" s="6" t="s">
        <v>6754</v>
      </c>
      <c r="G311" s="6" t="s">
        <v>6755</v>
      </c>
      <c r="H311" s="79">
        <v>1</v>
      </c>
    </row>
    <row r="312" spans="1:8" x14ac:dyDescent="0.2">
      <c r="A312" s="6">
        <v>30430384</v>
      </c>
      <c r="B312" s="6" t="s">
        <v>6756</v>
      </c>
      <c r="C312" s="6" t="s">
        <v>5642</v>
      </c>
      <c r="D312" s="6" t="s">
        <v>6744</v>
      </c>
      <c r="E312" s="6" t="s">
        <v>5638</v>
      </c>
      <c r="F312" s="6" t="s">
        <v>6757</v>
      </c>
      <c r="G312" s="6" t="s">
        <v>6758</v>
      </c>
      <c r="H312" s="79">
        <v>1</v>
      </c>
    </row>
    <row r="313" spans="1:8" x14ac:dyDescent="0.2">
      <c r="A313" s="6">
        <v>30034324</v>
      </c>
      <c r="B313" s="6" t="s">
        <v>6759</v>
      </c>
      <c r="C313" s="6" t="s">
        <v>5662</v>
      </c>
      <c r="D313" s="6" t="s">
        <v>6744</v>
      </c>
      <c r="E313" s="6" t="s">
        <v>5638</v>
      </c>
      <c r="F313" s="6" t="s">
        <v>6760</v>
      </c>
      <c r="G313" s="6" t="s">
        <v>6761</v>
      </c>
      <c r="H313" s="79">
        <v>1</v>
      </c>
    </row>
    <row r="314" spans="1:8" x14ac:dyDescent="0.2">
      <c r="A314" s="6">
        <v>30247154</v>
      </c>
      <c r="B314" s="6" t="s">
        <v>6762</v>
      </c>
      <c r="C314" s="6" t="s">
        <v>5666</v>
      </c>
      <c r="D314" s="6" t="s">
        <v>6744</v>
      </c>
      <c r="E314" s="6" t="s">
        <v>5638</v>
      </c>
      <c r="F314" s="6" t="s">
        <v>6763</v>
      </c>
      <c r="G314" s="6" t="s">
        <v>6764</v>
      </c>
      <c r="H314" s="79">
        <v>1</v>
      </c>
    </row>
    <row r="315" spans="1:8" x14ac:dyDescent="0.2">
      <c r="A315" s="6">
        <v>30044168</v>
      </c>
      <c r="B315" s="6" t="s">
        <v>6765</v>
      </c>
      <c r="C315" s="6" t="s">
        <v>5670</v>
      </c>
      <c r="D315" s="6" t="s">
        <v>6744</v>
      </c>
      <c r="E315" s="6" t="s">
        <v>5638</v>
      </c>
      <c r="F315" s="6" t="s">
        <v>6766</v>
      </c>
      <c r="G315" s="6" t="s">
        <v>6767</v>
      </c>
      <c r="H315" s="79">
        <v>1</v>
      </c>
    </row>
    <row r="316" spans="1:8" x14ac:dyDescent="0.2">
      <c r="A316" s="6">
        <v>30328227</v>
      </c>
      <c r="B316" s="6" t="s">
        <v>6768</v>
      </c>
      <c r="C316" s="6" t="s">
        <v>5674</v>
      </c>
      <c r="D316" s="6" t="s">
        <v>6744</v>
      </c>
      <c r="E316" s="6" t="s">
        <v>5638</v>
      </c>
      <c r="F316" s="6" t="s">
        <v>6769</v>
      </c>
      <c r="G316" s="6" t="s">
        <v>6770</v>
      </c>
      <c r="H316" s="79">
        <v>1</v>
      </c>
    </row>
    <row r="317" spans="1:8" x14ac:dyDescent="0.2">
      <c r="A317" s="6">
        <v>30073645</v>
      </c>
      <c r="B317" s="6" t="s">
        <v>6771</v>
      </c>
      <c r="C317" s="6" t="s">
        <v>5694</v>
      </c>
      <c r="D317" s="6" t="s">
        <v>6744</v>
      </c>
      <c r="E317" s="6" t="s">
        <v>5638</v>
      </c>
      <c r="F317" s="6" t="s">
        <v>6772</v>
      </c>
      <c r="G317" s="6" t="s">
        <v>6773</v>
      </c>
      <c r="H317" s="79">
        <v>1</v>
      </c>
    </row>
    <row r="318" spans="1:8" x14ac:dyDescent="0.2">
      <c r="A318" s="6">
        <v>30440166</v>
      </c>
      <c r="B318" s="6" t="s">
        <v>6774</v>
      </c>
      <c r="C318" s="6" t="s">
        <v>6775</v>
      </c>
      <c r="D318" s="6" t="s">
        <v>6744</v>
      </c>
      <c r="E318" s="6" t="s">
        <v>5638</v>
      </c>
      <c r="F318" s="6" t="s">
        <v>6776</v>
      </c>
      <c r="G318" s="6" t="s">
        <v>6777</v>
      </c>
      <c r="H318" s="79">
        <v>1</v>
      </c>
    </row>
    <row r="319" spans="1:8" x14ac:dyDescent="0.2">
      <c r="A319" s="6">
        <v>30204065</v>
      </c>
      <c r="B319" s="6" t="s">
        <v>6778</v>
      </c>
      <c r="C319" s="6" t="s">
        <v>5698</v>
      </c>
      <c r="D319" s="6" t="s">
        <v>6744</v>
      </c>
      <c r="E319" s="6" t="s">
        <v>5638</v>
      </c>
      <c r="F319" s="6" t="s">
        <v>6779</v>
      </c>
      <c r="G319" s="6" t="s">
        <v>6780</v>
      </c>
      <c r="H319" s="79">
        <v>1</v>
      </c>
    </row>
    <row r="320" spans="1:8" x14ac:dyDescent="0.2">
      <c r="A320" s="6">
        <v>30412038</v>
      </c>
      <c r="B320" s="6" t="s">
        <v>6781</v>
      </c>
      <c r="C320" s="6" t="s">
        <v>5702</v>
      </c>
      <c r="D320" s="6" t="s">
        <v>6744</v>
      </c>
      <c r="E320" s="6" t="s">
        <v>5638</v>
      </c>
      <c r="F320" s="6" t="s">
        <v>6782</v>
      </c>
      <c r="G320" s="6" t="s">
        <v>6783</v>
      </c>
      <c r="H320" s="79">
        <v>1</v>
      </c>
    </row>
    <row r="321" spans="1:8" x14ac:dyDescent="0.2">
      <c r="A321" s="6">
        <v>30076712</v>
      </c>
      <c r="B321" s="6" t="s">
        <v>6784</v>
      </c>
      <c r="C321" s="6" t="s">
        <v>5706</v>
      </c>
      <c r="D321" s="6" t="s">
        <v>6744</v>
      </c>
      <c r="E321" s="6" t="s">
        <v>5638</v>
      </c>
      <c r="F321" s="6" t="s">
        <v>6785</v>
      </c>
      <c r="G321" s="6" t="s">
        <v>6786</v>
      </c>
      <c r="H321" s="79">
        <v>1</v>
      </c>
    </row>
    <row r="322" spans="1:8" x14ac:dyDescent="0.2">
      <c r="A322" s="6">
        <v>30377014</v>
      </c>
      <c r="B322" s="6" t="s">
        <v>6787</v>
      </c>
      <c r="C322" s="6" t="s">
        <v>5710</v>
      </c>
      <c r="D322" s="6" t="s">
        <v>6744</v>
      </c>
      <c r="E322" s="6" t="s">
        <v>5638</v>
      </c>
      <c r="F322" s="6" t="s">
        <v>6788</v>
      </c>
      <c r="G322" s="6" t="s">
        <v>6789</v>
      </c>
      <c r="H322" s="79">
        <v>1</v>
      </c>
    </row>
    <row r="323" spans="1:8" x14ac:dyDescent="0.2">
      <c r="A323" s="6">
        <v>30142685</v>
      </c>
      <c r="B323" s="6" t="s">
        <v>6790</v>
      </c>
      <c r="C323" s="6" t="s">
        <v>5714</v>
      </c>
      <c r="D323" s="6" t="s">
        <v>6744</v>
      </c>
      <c r="E323" s="6" t="s">
        <v>5638</v>
      </c>
      <c r="F323" s="6" t="s">
        <v>6791</v>
      </c>
      <c r="G323" s="6" t="s">
        <v>6792</v>
      </c>
      <c r="H323" s="79">
        <v>1</v>
      </c>
    </row>
    <row r="324" spans="1:8" x14ac:dyDescent="0.2">
      <c r="A324" s="6">
        <v>30309194</v>
      </c>
      <c r="B324" s="6" t="s">
        <v>6793</v>
      </c>
      <c r="C324" s="6" t="s">
        <v>5933</v>
      </c>
      <c r="D324" s="6" t="s">
        <v>6744</v>
      </c>
      <c r="E324" s="6" t="s">
        <v>5638</v>
      </c>
      <c r="F324" s="6" t="s">
        <v>6794</v>
      </c>
      <c r="G324" s="6" t="s">
        <v>6795</v>
      </c>
      <c r="H324" s="79">
        <v>1</v>
      </c>
    </row>
    <row r="325" spans="1:8" x14ac:dyDescent="0.2">
      <c r="A325" s="6">
        <v>30069302</v>
      </c>
      <c r="B325" s="6" t="s">
        <v>6796</v>
      </c>
      <c r="C325" s="6" t="s">
        <v>5937</v>
      </c>
      <c r="D325" s="6" t="s">
        <v>6744</v>
      </c>
      <c r="E325" s="6" t="s">
        <v>5638</v>
      </c>
      <c r="F325" s="6" t="s">
        <v>6797</v>
      </c>
      <c r="G325" s="6" t="s">
        <v>6798</v>
      </c>
      <c r="H325" s="79">
        <v>1</v>
      </c>
    </row>
    <row r="326" spans="1:8" x14ac:dyDescent="0.2">
      <c r="A326" s="6">
        <v>30134663</v>
      </c>
      <c r="B326" s="6" t="s">
        <v>6799</v>
      </c>
      <c r="C326" s="6" t="s">
        <v>5941</v>
      </c>
      <c r="D326" s="6" t="s">
        <v>6744</v>
      </c>
      <c r="E326" s="6" t="s">
        <v>5638</v>
      </c>
      <c r="F326" s="6" t="s">
        <v>6800</v>
      </c>
      <c r="G326" s="6" t="s">
        <v>6801</v>
      </c>
      <c r="H326" s="79">
        <v>1</v>
      </c>
    </row>
    <row r="327" spans="1:8" x14ac:dyDescent="0.2">
      <c r="A327" s="6">
        <v>30392238</v>
      </c>
      <c r="B327" s="6" t="s">
        <v>6802</v>
      </c>
      <c r="C327" s="6" t="s">
        <v>5945</v>
      </c>
      <c r="D327" s="6" t="s">
        <v>6744</v>
      </c>
      <c r="E327" s="6" t="s">
        <v>5638</v>
      </c>
      <c r="F327" s="6" t="s">
        <v>6803</v>
      </c>
      <c r="G327" s="6" t="s">
        <v>6804</v>
      </c>
      <c r="H327" s="79">
        <v>1</v>
      </c>
    </row>
    <row r="328" spans="1:8" x14ac:dyDescent="0.2">
      <c r="A328" s="6">
        <v>30110855</v>
      </c>
      <c r="B328" s="6" t="s">
        <v>6805</v>
      </c>
      <c r="C328" s="6" t="s">
        <v>5949</v>
      </c>
      <c r="D328" s="6" t="s">
        <v>6744</v>
      </c>
      <c r="E328" s="6" t="s">
        <v>5638</v>
      </c>
      <c r="F328" s="6" t="s">
        <v>6806</v>
      </c>
      <c r="G328" s="6" t="s">
        <v>6807</v>
      </c>
      <c r="H328" s="79">
        <v>1</v>
      </c>
    </row>
    <row r="329" spans="1:8" x14ac:dyDescent="0.2">
      <c r="A329" s="6">
        <v>30372322</v>
      </c>
      <c r="B329" s="6" t="s">
        <v>6808</v>
      </c>
      <c r="C329" s="6" t="s">
        <v>5953</v>
      </c>
      <c r="D329" s="6" t="s">
        <v>6744</v>
      </c>
      <c r="E329" s="6" t="s">
        <v>5638</v>
      </c>
      <c r="F329" s="6" t="s">
        <v>6809</v>
      </c>
      <c r="G329" s="6" t="s">
        <v>6810</v>
      </c>
      <c r="H329" s="79">
        <v>1</v>
      </c>
    </row>
    <row r="330" spans="1:8" x14ac:dyDescent="0.2">
      <c r="A330" s="6">
        <v>30182520</v>
      </c>
      <c r="B330" s="6" t="s">
        <v>6811</v>
      </c>
      <c r="C330" s="6" t="s">
        <v>5957</v>
      </c>
      <c r="D330" s="6" t="s">
        <v>6744</v>
      </c>
      <c r="E330" s="6" t="s">
        <v>5638</v>
      </c>
      <c r="F330" s="6" t="s">
        <v>6812</v>
      </c>
      <c r="G330" s="6" t="s">
        <v>6813</v>
      </c>
      <c r="H330" s="79">
        <v>1</v>
      </c>
    </row>
    <row r="331" spans="1:8" x14ac:dyDescent="0.2">
      <c r="A331" s="6">
        <v>30383779</v>
      </c>
      <c r="B331" s="6" t="s">
        <v>6814</v>
      </c>
      <c r="C331" s="6" t="s">
        <v>5961</v>
      </c>
      <c r="D331" s="6" t="s">
        <v>6744</v>
      </c>
      <c r="E331" s="6" t="s">
        <v>5638</v>
      </c>
      <c r="F331" s="6" t="s">
        <v>6815</v>
      </c>
      <c r="G331" s="6" t="s">
        <v>6816</v>
      </c>
      <c r="H331" s="79">
        <v>1</v>
      </c>
    </row>
    <row r="332" spans="1:8" x14ac:dyDescent="0.2">
      <c r="A332" s="6">
        <v>30197505</v>
      </c>
      <c r="B332" s="6" t="s">
        <v>6817</v>
      </c>
      <c r="C332" s="6" t="s">
        <v>5965</v>
      </c>
      <c r="D332" s="6" t="s">
        <v>6744</v>
      </c>
      <c r="E332" s="6" t="s">
        <v>5638</v>
      </c>
      <c r="F332" s="6" t="s">
        <v>6818</v>
      </c>
      <c r="G332" s="6" t="s">
        <v>6819</v>
      </c>
      <c r="H332" s="79">
        <v>1</v>
      </c>
    </row>
    <row r="333" spans="1:8" x14ac:dyDescent="0.2">
      <c r="A333" s="6">
        <v>30361530</v>
      </c>
      <c r="B333" s="6" t="s">
        <v>6820</v>
      </c>
      <c r="C333" s="6" t="s">
        <v>5969</v>
      </c>
      <c r="D333" s="6" t="s">
        <v>6744</v>
      </c>
      <c r="E333" s="6" t="s">
        <v>5638</v>
      </c>
      <c r="F333" s="6" t="s">
        <v>6821</v>
      </c>
      <c r="G333" s="6" t="s">
        <v>6822</v>
      </c>
      <c r="H333" s="79">
        <v>1</v>
      </c>
    </row>
    <row r="334" spans="1:8" x14ac:dyDescent="0.2">
      <c r="A334" s="6">
        <v>30004130</v>
      </c>
      <c r="B334" s="6" t="s">
        <v>6823</v>
      </c>
      <c r="C334" s="6" t="s">
        <v>5973</v>
      </c>
      <c r="D334" s="6" t="s">
        <v>6744</v>
      </c>
      <c r="E334" s="6" t="s">
        <v>5638</v>
      </c>
      <c r="F334" s="6" t="s">
        <v>6824</v>
      </c>
      <c r="G334" s="6" t="s">
        <v>6825</v>
      </c>
      <c r="H334" s="79">
        <v>1</v>
      </c>
    </row>
    <row r="335" spans="1:8" x14ac:dyDescent="0.2">
      <c r="A335" s="6">
        <v>30281043</v>
      </c>
      <c r="B335" s="6" t="s">
        <v>6826</v>
      </c>
      <c r="C335" s="6" t="s">
        <v>5977</v>
      </c>
      <c r="D335" s="6" t="s">
        <v>6744</v>
      </c>
      <c r="E335" s="6" t="s">
        <v>5638</v>
      </c>
      <c r="F335" s="6" t="s">
        <v>6827</v>
      </c>
      <c r="G335" s="6" t="s">
        <v>6828</v>
      </c>
      <c r="H335" s="79">
        <v>1</v>
      </c>
    </row>
    <row r="336" spans="1:8" x14ac:dyDescent="0.2">
      <c r="A336" s="6">
        <v>30005857</v>
      </c>
      <c r="B336" s="6" t="s">
        <v>6829</v>
      </c>
      <c r="C336" s="6" t="s">
        <v>5981</v>
      </c>
      <c r="D336" s="6" t="s">
        <v>6744</v>
      </c>
      <c r="E336" s="6" t="s">
        <v>5638</v>
      </c>
      <c r="F336" s="6" t="s">
        <v>6830</v>
      </c>
      <c r="G336" s="6" t="s">
        <v>6831</v>
      </c>
      <c r="H336" s="79">
        <v>1</v>
      </c>
    </row>
    <row r="337" spans="1:8" x14ac:dyDescent="0.2">
      <c r="A337" s="6">
        <v>30227605</v>
      </c>
      <c r="B337" s="6" t="s">
        <v>6832</v>
      </c>
      <c r="C337" s="6" t="s">
        <v>5985</v>
      </c>
      <c r="D337" s="6" t="s">
        <v>6744</v>
      </c>
      <c r="E337" s="6" t="s">
        <v>5638</v>
      </c>
      <c r="F337" s="6" t="s">
        <v>6833</v>
      </c>
      <c r="G337" s="6" t="s">
        <v>6834</v>
      </c>
      <c r="H337" s="79">
        <v>1</v>
      </c>
    </row>
    <row r="338" spans="1:8" x14ac:dyDescent="0.2">
      <c r="A338" s="6">
        <v>30018046</v>
      </c>
      <c r="B338" s="6" t="s">
        <v>6835</v>
      </c>
      <c r="C338" s="6" t="s">
        <v>5989</v>
      </c>
      <c r="D338" s="6" t="s">
        <v>6744</v>
      </c>
      <c r="E338" s="6" t="s">
        <v>5638</v>
      </c>
      <c r="F338" s="6" t="s">
        <v>6836</v>
      </c>
      <c r="G338" s="6" t="s">
        <v>6837</v>
      </c>
      <c r="H338" s="79">
        <v>1</v>
      </c>
    </row>
    <row r="339" spans="1:8" x14ac:dyDescent="0.2">
      <c r="A339" s="6">
        <v>30350220</v>
      </c>
      <c r="B339" s="6" t="s">
        <v>6838</v>
      </c>
      <c r="C339" s="6" t="s">
        <v>5993</v>
      </c>
      <c r="D339" s="6" t="s">
        <v>6744</v>
      </c>
      <c r="E339" s="6" t="s">
        <v>5638</v>
      </c>
      <c r="F339" s="6" t="s">
        <v>6839</v>
      </c>
      <c r="G339" s="6" t="s">
        <v>6840</v>
      </c>
      <c r="H339" s="79">
        <v>1</v>
      </c>
    </row>
    <row r="340" spans="1:8" x14ac:dyDescent="0.2">
      <c r="A340" s="6">
        <v>30017615</v>
      </c>
      <c r="B340" s="6" t="s">
        <v>6841</v>
      </c>
      <c r="C340" s="6" t="s">
        <v>5997</v>
      </c>
      <c r="D340" s="6" t="s">
        <v>6744</v>
      </c>
      <c r="E340" s="6" t="s">
        <v>5638</v>
      </c>
      <c r="F340" s="6" t="s">
        <v>6842</v>
      </c>
      <c r="G340" s="6" t="s">
        <v>6843</v>
      </c>
      <c r="H340" s="79">
        <v>1</v>
      </c>
    </row>
    <row r="341" spans="1:8" x14ac:dyDescent="0.2">
      <c r="A341" s="6">
        <v>30324199</v>
      </c>
      <c r="B341" s="6" t="s">
        <v>6844</v>
      </c>
      <c r="C341" s="6" t="s">
        <v>6001</v>
      </c>
      <c r="D341" s="6" t="s">
        <v>6744</v>
      </c>
      <c r="E341" s="6" t="s">
        <v>5638</v>
      </c>
      <c r="F341" s="6" t="s">
        <v>6845</v>
      </c>
      <c r="G341" s="6" t="s">
        <v>6846</v>
      </c>
      <c r="H341" s="79">
        <v>1</v>
      </c>
    </row>
    <row r="342" spans="1:8" x14ac:dyDescent="0.2">
      <c r="A342" s="6">
        <v>30298814</v>
      </c>
      <c r="B342" s="6" t="s">
        <v>6847</v>
      </c>
      <c r="C342" s="6" t="s">
        <v>6005</v>
      </c>
      <c r="D342" s="6" t="s">
        <v>6744</v>
      </c>
      <c r="E342" s="6" t="s">
        <v>5638</v>
      </c>
      <c r="F342" s="6" t="s">
        <v>6848</v>
      </c>
      <c r="G342" s="6" t="s">
        <v>6849</v>
      </c>
      <c r="H342" s="79">
        <v>1</v>
      </c>
    </row>
    <row r="343" spans="1:8" x14ac:dyDescent="0.2">
      <c r="A343" s="6">
        <v>30119693</v>
      </c>
      <c r="B343" s="6" t="s">
        <v>6850</v>
      </c>
      <c r="C343" s="6" t="s">
        <v>6851</v>
      </c>
      <c r="D343" s="6" t="s">
        <v>6744</v>
      </c>
      <c r="E343" s="6" t="s">
        <v>5638</v>
      </c>
      <c r="F343" s="6" t="s">
        <v>6852</v>
      </c>
      <c r="G343" s="6" t="s">
        <v>6853</v>
      </c>
      <c r="H343" s="79">
        <v>1</v>
      </c>
    </row>
    <row r="344" spans="1:8" x14ac:dyDescent="0.2">
      <c r="A344" s="6">
        <v>30339311</v>
      </c>
      <c r="B344" s="6" t="s">
        <v>6854</v>
      </c>
      <c r="C344" s="6" t="s">
        <v>6855</v>
      </c>
      <c r="D344" s="6" t="s">
        <v>6744</v>
      </c>
      <c r="E344" s="6" t="s">
        <v>5638</v>
      </c>
      <c r="F344" s="6" t="s">
        <v>6856</v>
      </c>
      <c r="G344" s="6" t="s">
        <v>6857</v>
      </c>
      <c r="H344" s="79">
        <v>1</v>
      </c>
    </row>
    <row r="345" spans="1:8" x14ac:dyDescent="0.2">
      <c r="A345" s="6">
        <v>30176181</v>
      </c>
      <c r="B345" s="6" t="s">
        <v>6858</v>
      </c>
      <c r="C345" s="6" t="s">
        <v>6859</v>
      </c>
      <c r="D345" s="6" t="s">
        <v>6744</v>
      </c>
      <c r="E345" s="6" t="s">
        <v>5638</v>
      </c>
      <c r="F345" s="6" t="s">
        <v>6860</v>
      </c>
      <c r="G345" s="6" t="s">
        <v>6861</v>
      </c>
      <c r="H345" s="79">
        <v>1</v>
      </c>
    </row>
    <row r="346" spans="1:8" x14ac:dyDescent="0.2">
      <c r="A346" s="6">
        <v>30452078</v>
      </c>
      <c r="B346" s="6" t="s">
        <v>6862</v>
      </c>
      <c r="C346" s="6" t="s">
        <v>6863</v>
      </c>
      <c r="D346" s="6" t="s">
        <v>6744</v>
      </c>
      <c r="E346" s="6" t="s">
        <v>5638</v>
      </c>
      <c r="F346" s="6" t="s">
        <v>6864</v>
      </c>
      <c r="G346" s="6" t="s">
        <v>6865</v>
      </c>
      <c r="H346" s="79">
        <v>1</v>
      </c>
    </row>
    <row r="347" spans="1:8" x14ac:dyDescent="0.2">
      <c r="A347" s="6">
        <v>30187770</v>
      </c>
      <c r="B347" s="6" t="s">
        <v>6866</v>
      </c>
      <c r="C347" s="6" t="s">
        <v>6867</v>
      </c>
      <c r="D347" s="6" t="s">
        <v>6744</v>
      </c>
      <c r="E347" s="6" t="s">
        <v>5638</v>
      </c>
      <c r="F347" s="6" t="s">
        <v>6868</v>
      </c>
      <c r="G347" s="6" t="s">
        <v>6869</v>
      </c>
      <c r="H347" s="79">
        <v>1</v>
      </c>
    </row>
    <row r="348" spans="1:8" x14ac:dyDescent="0.2">
      <c r="A348" s="6">
        <v>30399701</v>
      </c>
      <c r="B348" s="6" t="s">
        <v>6870</v>
      </c>
      <c r="C348" s="6" t="s">
        <v>6871</v>
      </c>
      <c r="D348" s="6" t="s">
        <v>6744</v>
      </c>
      <c r="E348" s="6" t="s">
        <v>5638</v>
      </c>
      <c r="F348" s="6" t="s">
        <v>6872</v>
      </c>
      <c r="G348" s="6" t="s">
        <v>6873</v>
      </c>
      <c r="H348" s="79">
        <v>1</v>
      </c>
    </row>
    <row r="349" spans="1:8" x14ac:dyDescent="0.2">
      <c r="A349" s="6">
        <v>30144945</v>
      </c>
      <c r="B349" s="6" t="s">
        <v>6874</v>
      </c>
      <c r="C349" s="6" t="s">
        <v>6875</v>
      </c>
      <c r="D349" s="6" t="s">
        <v>6744</v>
      </c>
      <c r="E349" s="6" t="s">
        <v>5638</v>
      </c>
      <c r="F349" s="6" t="s">
        <v>6876</v>
      </c>
      <c r="G349" s="6" t="s">
        <v>6877</v>
      </c>
      <c r="H349" s="79">
        <v>1</v>
      </c>
    </row>
    <row r="350" spans="1:8" x14ac:dyDescent="0.2">
      <c r="A350" s="6">
        <v>30220200</v>
      </c>
      <c r="B350" s="6" t="s">
        <v>6878</v>
      </c>
      <c r="C350" s="6" t="s">
        <v>6025</v>
      </c>
      <c r="D350" s="6" t="s">
        <v>6744</v>
      </c>
      <c r="E350" s="6" t="s">
        <v>5638</v>
      </c>
      <c r="F350" s="6" t="s">
        <v>6879</v>
      </c>
      <c r="G350" s="6" t="s">
        <v>6880</v>
      </c>
      <c r="H350" s="79">
        <v>1</v>
      </c>
    </row>
    <row r="351" spans="1:8" x14ac:dyDescent="0.2">
      <c r="A351" s="6">
        <v>30427440</v>
      </c>
      <c r="B351" s="6" t="s">
        <v>6881</v>
      </c>
      <c r="C351" s="6" t="s">
        <v>6029</v>
      </c>
      <c r="D351" s="6" t="s">
        <v>6744</v>
      </c>
      <c r="E351" s="6" t="s">
        <v>5638</v>
      </c>
      <c r="F351" s="6" t="s">
        <v>6882</v>
      </c>
      <c r="G351" s="6" t="s">
        <v>6883</v>
      </c>
      <c r="H351" s="79">
        <v>1</v>
      </c>
    </row>
    <row r="352" spans="1:8" x14ac:dyDescent="0.2">
      <c r="A352" s="6">
        <v>30186472</v>
      </c>
      <c r="B352" s="6" t="s">
        <v>6884</v>
      </c>
      <c r="C352" s="6" t="s">
        <v>6033</v>
      </c>
      <c r="D352" s="6" t="s">
        <v>6744</v>
      </c>
      <c r="E352" s="6" t="s">
        <v>5638</v>
      </c>
      <c r="F352" s="6" t="s">
        <v>6885</v>
      </c>
      <c r="G352" s="6" t="s">
        <v>6886</v>
      </c>
      <c r="H352" s="79">
        <v>1</v>
      </c>
    </row>
    <row r="353" spans="1:8" x14ac:dyDescent="0.2">
      <c r="A353" s="6">
        <v>30402396</v>
      </c>
      <c r="B353" s="6" t="s">
        <v>6887</v>
      </c>
      <c r="C353" s="6" t="s">
        <v>6037</v>
      </c>
      <c r="D353" s="6" t="s">
        <v>6744</v>
      </c>
      <c r="E353" s="6" t="s">
        <v>5638</v>
      </c>
      <c r="F353" s="6" t="s">
        <v>6888</v>
      </c>
      <c r="G353" s="6" t="s">
        <v>6889</v>
      </c>
      <c r="H353" s="79">
        <v>1</v>
      </c>
    </row>
    <row r="354" spans="1:8" x14ac:dyDescent="0.2">
      <c r="A354" s="6">
        <v>30004119</v>
      </c>
      <c r="B354" s="6" t="s">
        <v>6890</v>
      </c>
      <c r="C354" s="6" t="s">
        <v>6041</v>
      </c>
      <c r="D354" s="6" t="s">
        <v>6744</v>
      </c>
      <c r="E354" s="6" t="s">
        <v>5638</v>
      </c>
      <c r="F354" s="6" t="s">
        <v>6891</v>
      </c>
      <c r="G354" s="6" t="s">
        <v>6892</v>
      </c>
      <c r="H354" s="79">
        <v>1</v>
      </c>
    </row>
    <row r="355" spans="1:8" x14ac:dyDescent="0.2">
      <c r="A355" s="6">
        <v>30255228</v>
      </c>
      <c r="B355" s="6" t="s">
        <v>6893</v>
      </c>
      <c r="C355" s="6" t="s">
        <v>6045</v>
      </c>
      <c r="D355" s="6" t="s">
        <v>6744</v>
      </c>
      <c r="E355" s="6" t="s">
        <v>5638</v>
      </c>
      <c r="F355" s="6" t="s">
        <v>6894</v>
      </c>
      <c r="G355" s="6" t="s">
        <v>6895</v>
      </c>
      <c r="H355" s="79">
        <v>1</v>
      </c>
    </row>
    <row r="356" spans="1:8" x14ac:dyDescent="0.2">
      <c r="A356" s="6">
        <v>30109976</v>
      </c>
      <c r="B356" s="6" t="s">
        <v>6896</v>
      </c>
      <c r="C356" s="6" t="s">
        <v>6049</v>
      </c>
      <c r="D356" s="6" t="s">
        <v>6744</v>
      </c>
      <c r="E356" s="6" t="s">
        <v>5638</v>
      </c>
      <c r="F356" s="6" t="s">
        <v>6897</v>
      </c>
      <c r="G356" s="6" t="s">
        <v>6898</v>
      </c>
      <c r="H356" s="79">
        <v>1</v>
      </c>
    </row>
    <row r="357" spans="1:8" x14ac:dyDescent="0.2">
      <c r="A357" s="6">
        <v>30237548</v>
      </c>
      <c r="B357" s="6" t="s">
        <v>6899</v>
      </c>
      <c r="C357" s="6" t="s">
        <v>6053</v>
      </c>
      <c r="D357" s="6" t="s">
        <v>6744</v>
      </c>
      <c r="E357" s="6" t="s">
        <v>5638</v>
      </c>
      <c r="F357" s="6" t="s">
        <v>6900</v>
      </c>
      <c r="G357" s="6" t="s">
        <v>6901</v>
      </c>
      <c r="H357" s="79">
        <v>1</v>
      </c>
    </row>
    <row r="358" spans="1:8" x14ac:dyDescent="0.2">
      <c r="A358" s="6">
        <v>30045086</v>
      </c>
      <c r="B358" s="6" t="s">
        <v>6902</v>
      </c>
      <c r="C358" s="6" t="s">
        <v>6057</v>
      </c>
      <c r="D358" s="6" t="s">
        <v>6744</v>
      </c>
      <c r="E358" s="6" t="s">
        <v>5638</v>
      </c>
      <c r="F358" s="6" t="s">
        <v>6903</v>
      </c>
      <c r="G358" s="6" t="s">
        <v>6904</v>
      </c>
      <c r="H358" s="79">
        <v>1</v>
      </c>
    </row>
    <row r="359" spans="1:8" x14ac:dyDescent="0.2">
      <c r="A359" s="6">
        <v>30279495</v>
      </c>
      <c r="B359" s="6" t="s">
        <v>6905</v>
      </c>
      <c r="C359" s="6" t="s">
        <v>6061</v>
      </c>
      <c r="D359" s="6" t="s">
        <v>6744</v>
      </c>
      <c r="E359" s="6" t="s">
        <v>5638</v>
      </c>
      <c r="F359" s="6" t="s">
        <v>6906</v>
      </c>
      <c r="G359" s="6" t="s">
        <v>6907</v>
      </c>
      <c r="H359" s="79">
        <v>1</v>
      </c>
    </row>
    <row r="360" spans="1:8" x14ac:dyDescent="0.2">
      <c r="A360" s="6">
        <v>30014249</v>
      </c>
      <c r="B360" s="6" t="s">
        <v>6908</v>
      </c>
      <c r="C360" s="6" t="s">
        <v>6065</v>
      </c>
      <c r="D360" s="6" t="s">
        <v>6744</v>
      </c>
      <c r="E360" s="6" t="s">
        <v>5638</v>
      </c>
      <c r="F360" s="6" t="s">
        <v>6909</v>
      </c>
      <c r="G360" s="6" t="s">
        <v>6910</v>
      </c>
      <c r="H360" s="79">
        <v>1</v>
      </c>
    </row>
    <row r="361" spans="1:8" x14ac:dyDescent="0.2">
      <c r="A361" s="6">
        <v>30314217</v>
      </c>
      <c r="B361" s="6" t="s">
        <v>6911</v>
      </c>
      <c r="C361" s="6" t="s">
        <v>6069</v>
      </c>
      <c r="D361" s="6" t="s">
        <v>6744</v>
      </c>
      <c r="E361" s="6" t="s">
        <v>5638</v>
      </c>
      <c r="F361" s="6" t="s">
        <v>6912</v>
      </c>
      <c r="G361" s="6" t="s">
        <v>6913</v>
      </c>
      <c r="H361" s="79">
        <v>1</v>
      </c>
    </row>
    <row r="362" spans="1:8" x14ac:dyDescent="0.2">
      <c r="A362" s="6">
        <v>30324783</v>
      </c>
      <c r="B362" s="6" t="s">
        <v>6914</v>
      </c>
      <c r="C362" s="6" t="s">
        <v>6073</v>
      </c>
      <c r="D362" s="6" t="s">
        <v>6744</v>
      </c>
      <c r="E362" s="6" t="s">
        <v>5638</v>
      </c>
      <c r="F362" s="6" t="s">
        <v>6915</v>
      </c>
      <c r="G362" s="6" t="s">
        <v>6916</v>
      </c>
      <c r="H362" s="79">
        <v>1</v>
      </c>
    </row>
    <row r="363" spans="1:8" x14ac:dyDescent="0.2">
      <c r="A363" s="6">
        <v>30141644</v>
      </c>
      <c r="B363" s="6" t="s">
        <v>6917</v>
      </c>
      <c r="C363" s="6" t="s">
        <v>6077</v>
      </c>
      <c r="D363" s="6" t="s">
        <v>6744</v>
      </c>
      <c r="E363" s="6" t="s">
        <v>5638</v>
      </c>
      <c r="F363" s="6" t="s">
        <v>6918</v>
      </c>
      <c r="G363" s="6" t="s">
        <v>6919</v>
      </c>
      <c r="H363" s="79">
        <v>1</v>
      </c>
    </row>
    <row r="364" spans="1:8" x14ac:dyDescent="0.2">
      <c r="A364" s="6">
        <v>30370099</v>
      </c>
      <c r="B364" s="6" t="s">
        <v>6920</v>
      </c>
      <c r="C364" s="6" t="s">
        <v>6081</v>
      </c>
      <c r="D364" s="6" t="s">
        <v>6744</v>
      </c>
      <c r="E364" s="6" t="s">
        <v>5638</v>
      </c>
      <c r="F364" s="6" t="s">
        <v>6921</v>
      </c>
      <c r="G364" s="6" t="s">
        <v>6922</v>
      </c>
      <c r="H364" s="79">
        <v>1</v>
      </c>
    </row>
    <row r="365" spans="1:8" x14ac:dyDescent="0.2">
      <c r="A365" s="6">
        <v>30153165</v>
      </c>
      <c r="B365" s="6" t="s">
        <v>6923</v>
      </c>
      <c r="C365" s="6" t="s">
        <v>6085</v>
      </c>
      <c r="D365" s="6" t="s">
        <v>6744</v>
      </c>
      <c r="E365" s="6" t="s">
        <v>5638</v>
      </c>
      <c r="F365" s="6" t="s">
        <v>6924</v>
      </c>
      <c r="G365" s="6" t="s">
        <v>6925</v>
      </c>
      <c r="H365" s="79">
        <v>1</v>
      </c>
    </row>
    <row r="366" spans="1:8" x14ac:dyDescent="0.2">
      <c r="A366" s="6">
        <v>30342397</v>
      </c>
      <c r="B366" s="6" t="s">
        <v>6926</v>
      </c>
      <c r="C366" s="6" t="s">
        <v>6089</v>
      </c>
      <c r="D366" s="6" t="s">
        <v>6744</v>
      </c>
      <c r="E366" s="6" t="s">
        <v>5638</v>
      </c>
      <c r="F366" s="6" t="s">
        <v>6927</v>
      </c>
      <c r="G366" s="6" t="s">
        <v>6928</v>
      </c>
      <c r="H366" s="79">
        <v>1</v>
      </c>
    </row>
    <row r="367" spans="1:8" x14ac:dyDescent="0.2">
      <c r="A367" s="6">
        <v>30184872</v>
      </c>
      <c r="B367" s="6" t="s">
        <v>6929</v>
      </c>
      <c r="C367" s="6" t="s">
        <v>6093</v>
      </c>
      <c r="D367" s="6" t="s">
        <v>6744</v>
      </c>
      <c r="E367" s="6" t="s">
        <v>5638</v>
      </c>
      <c r="F367" s="6" t="s">
        <v>6930</v>
      </c>
      <c r="G367" s="6" t="s">
        <v>6931</v>
      </c>
      <c r="H367" s="79">
        <v>1</v>
      </c>
    </row>
    <row r="368" spans="1:8" x14ac:dyDescent="0.2">
      <c r="A368" s="6">
        <v>30394789</v>
      </c>
      <c r="B368" s="6" t="s">
        <v>6932</v>
      </c>
      <c r="C368" s="6" t="s">
        <v>6097</v>
      </c>
      <c r="D368" s="6" t="s">
        <v>6744</v>
      </c>
      <c r="E368" s="6" t="s">
        <v>5638</v>
      </c>
      <c r="F368" s="6" t="s">
        <v>6933</v>
      </c>
      <c r="G368" s="6" t="s">
        <v>6934</v>
      </c>
      <c r="H368" s="79">
        <v>1</v>
      </c>
    </row>
    <row r="369" spans="1:8" x14ac:dyDescent="0.2">
      <c r="A369" s="6">
        <v>30154718</v>
      </c>
      <c r="B369" s="6" t="s">
        <v>6935</v>
      </c>
      <c r="C369" s="6" t="s">
        <v>6101</v>
      </c>
      <c r="D369" s="6" t="s">
        <v>6744</v>
      </c>
      <c r="E369" s="6" t="s">
        <v>5638</v>
      </c>
      <c r="F369" s="6" t="s">
        <v>6936</v>
      </c>
      <c r="G369" s="6" t="s">
        <v>6937</v>
      </c>
      <c r="H369" s="79">
        <v>1</v>
      </c>
    </row>
    <row r="370" spans="1:8" x14ac:dyDescent="0.2">
      <c r="A370" s="6">
        <v>30406325</v>
      </c>
      <c r="B370" s="6" t="s">
        <v>6938</v>
      </c>
      <c r="C370" s="6" t="s">
        <v>6105</v>
      </c>
      <c r="D370" s="6" t="s">
        <v>6744</v>
      </c>
      <c r="E370" s="6" t="s">
        <v>5638</v>
      </c>
      <c r="F370" s="6" t="s">
        <v>6939</v>
      </c>
      <c r="G370" s="6" t="s">
        <v>6940</v>
      </c>
      <c r="H370" s="79">
        <v>1</v>
      </c>
    </row>
    <row r="371" spans="1:8" x14ac:dyDescent="0.2">
      <c r="A371" s="6">
        <v>30047471</v>
      </c>
      <c r="B371" s="6" t="s">
        <v>6941</v>
      </c>
      <c r="C371" s="6" t="s">
        <v>6109</v>
      </c>
      <c r="D371" s="6" t="s">
        <v>6744</v>
      </c>
      <c r="E371" s="6" t="s">
        <v>5638</v>
      </c>
      <c r="F371" s="6" t="s">
        <v>6942</v>
      </c>
      <c r="G371" s="6" t="s">
        <v>6943</v>
      </c>
      <c r="H371" s="79">
        <v>1</v>
      </c>
    </row>
    <row r="372" spans="1:8" x14ac:dyDescent="0.2">
      <c r="A372" s="6">
        <v>30381558</v>
      </c>
      <c r="B372" s="6" t="s">
        <v>6944</v>
      </c>
      <c r="C372" s="6" t="s">
        <v>6945</v>
      </c>
      <c r="D372" s="6" t="s">
        <v>6744</v>
      </c>
      <c r="E372" s="6" t="s">
        <v>5638</v>
      </c>
      <c r="F372" s="6" t="s">
        <v>6946</v>
      </c>
      <c r="G372" s="6" t="s">
        <v>6947</v>
      </c>
      <c r="H372" s="79">
        <v>1</v>
      </c>
    </row>
    <row r="373" spans="1:8" x14ac:dyDescent="0.2">
      <c r="A373" s="6">
        <v>30079457</v>
      </c>
      <c r="B373" s="6" t="s">
        <v>6948</v>
      </c>
      <c r="C373" s="6" t="s">
        <v>6949</v>
      </c>
      <c r="D373" s="6" t="s">
        <v>6744</v>
      </c>
      <c r="E373" s="6" t="s">
        <v>5638</v>
      </c>
      <c r="F373" s="6" t="s">
        <v>6950</v>
      </c>
      <c r="G373" s="6" t="s">
        <v>6951</v>
      </c>
      <c r="H373" s="79">
        <v>1</v>
      </c>
    </row>
    <row r="374" spans="1:8" x14ac:dyDescent="0.2">
      <c r="A374" s="6">
        <v>30302404</v>
      </c>
      <c r="B374" s="6" t="s">
        <v>6952</v>
      </c>
      <c r="C374" s="6" t="s">
        <v>6953</v>
      </c>
      <c r="D374" s="6" t="s">
        <v>6744</v>
      </c>
      <c r="E374" s="6" t="s">
        <v>5638</v>
      </c>
      <c r="F374" s="6" t="s">
        <v>6954</v>
      </c>
      <c r="G374" s="6" t="s">
        <v>6955</v>
      </c>
      <c r="H374" s="79">
        <v>1</v>
      </c>
    </row>
    <row r="375" spans="1:8" x14ac:dyDescent="0.2">
      <c r="A375" s="6">
        <v>30188646</v>
      </c>
      <c r="B375" s="6" t="s">
        <v>6956</v>
      </c>
      <c r="C375" s="6" t="s">
        <v>6957</v>
      </c>
      <c r="D375" s="6" t="s">
        <v>6744</v>
      </c>
      <c r="E375" s="6" t="s">
        <v>5638</v>
      </c>
      <c r="F375" s="6" t="s">
        <v>6958</v>
      </c>
      <c r="G375" s="6" t="s">
        <v>6959</v>
      </c>
      <c r="H375" s="79">
        <v>1</v>
      </c>
    </row>
    <row r="376" spans="1:8" x14ac:dyDescent="0.2">
      <c r="A376" s="6">
        <v>30292300</v>
      </c>
      <c r="B376" s="6" t="s">
        <v>6960</v>
      </c>
      <c r="C376" s="6" t="s">
        <v>6961</v>
      </c>
      <c r="D376" s="6" t="s">
        <v>6744</v>
      </c>
      <c r="E376" s="6" t="s">
        <v>5638</v>
      </c>
      <c r="F376" s="6" t="s">
        <v>6962</v>
      </c>
      <c r="G376" s="6" t="s">
        <v>6963</v>
      </c>
      <c r="H376" s="79">
        <v>1</v>
      </c>
    </row>
    <row r="377" spans="1:8" x14ac:dyDescent="0.2">
      <c r="A377" s="6">
        <v>30352302</v>
      </c>
      <c r="B377" s="6" t="s">
        <v>6964</v>
      </c>
      <c r="C377" s="6" t="s">
        <v>6456</v>
      </c>
      <c r="D377" s="6" t="s">
        <v>6744</v>
      </c>
      <c r="E377" s="6" t="s">
        <v>5638</v>
      </c>
      <c r="F377" s="6" t="s">
        <v>6965</v>
      </c>
      <c r="G377" s="6" t="s">
        <v>6966</v>
      </c>
      <c r="H377" s="79">
        <v>1</v>
      </c>
    </row>
    <row r="378" spans="1:8" x14ac:dyDescent="0.2">
      <c r="A378" s="6">
        <v>30030208</v>
      </c>
      <c r="B378" s="6" t="s">
        <v>6967</v>
      </c>
      <c r="C378" s="6" t="s">
        <v>6460</v>
      </c>
      <c r="D378" s="6" t="s">
        <v>6744</v>
      </c>
      <c r="E378" s="6" t="s">
        <v>5638</v>
      </c>
      <c r="F378" s="6" t="s">
        <v>6968</v>
      </c>
      <c r="G378" s="6" t="s">
        <v>6969</v>
      </c>
      <c r="H378" s="79">
        <v>1</v>
      </c>
    </row>
    <row r="379" spans="1:8" x14ac:dyDescent="0.2">
      <c r="A379" s="6">
        <v>30280541</v>
      </c>
      <c r="B379" s="6" t="s">
        <v>6970</v>
      </c>
      <c r="C379" s="6" t="s">
        <v>6971</v>
      </c>
      <c r="D379" s="6" t="s">
        <v>6744</v>
      </c>
      <c r="E379" s="6" t="s">
        <v>5638</v>
      </c>
      <c r="F379" s="6" t="s">
        <v>6972</v>
      </c>
      <c r="G379" s="6" t="s">
        <v>6973</v>
      </c>
      <c r="H379" s="79">
        <v>1</v>
      </c>
    </row>
    <row r="380" spans="1:8" x14ac:dyDescent="0.2">
      <c r="A380" s="6">
        <v>30333660</v>
      </c>
      <c r="B380" s="6" t="s">
        <v>6974</v>
      </c>
      <c r="C380" s="6" t="s">
        <v>6975</v>
      </c>
      <c r="D380" s="6" t="s">
        <v>6744</v>
      </c>
      <c r="E380" s="6" t="s">
        <v>5638</v>
      </c>
      <c r="F380" s="6" t="s">
        <v>6976</v>
      </c>
      <c r="G380" s="6" t="s">
        <v>6977</v>
      </c>
      <c r="H380" s="79">
        <v>1</v>
      </c>
    </row>
    <row r="381" spans="1:8" x14ac:dyDescent="0.2">
      <c r="A381" s="6">
        <v>30153439</v>
      </c>
      <c r="B381" s="6" t="s">
        <v>6978</v>
      </c>
      <c r="C381" s="6" t="s">
        <v>6979</v>
      </c>
      <c r="D381" s="6" t="s">
        <v>6744</v>
      </c>
      <c r="E381" s="6" t="s">
        <v>5638</v>
      </c>
      <c r="F381" s="6" t="s">
        <v>6980</v>
      </c>
      <c r="G381" s="6" t="s">
        <v>6981</v>
      </c>
      <c r="H381" s="79">
        <v>1</v>
      </c>
    </row>
    <row r="382" spans="1:8" x14ac:dyDescent="0.2">
      <c r="A382" s="6">
        <v>30384404</v>
      </c>
      <c r="B382" s="6" t="s">
        <v>6982</v>
      </c>
      <c r="C382" s="6" t="s">
        <v>6468</v>
      </c>
      <c r="D382" s="6" t="s">
        <v>6744</v>
      </c>
      <c r="E382" s="6" t="s">
        <v>5638</v>
      </c>
      <c r="F382" s="6" t="s">
        <v>6983</v>
      </c>
      <c r="G382" s="6" t="s">
        <v>6984</v>
      </c>
      <c r="H382" s="79">
        <v>1</v>
      </c>
    </row>
    <row r="383" spans="1:8" x14ac:dyDescent="0.2">
      <c r="A383" s="6">
        <v>30011595</v>
      </c>
      <c r="B383" s="6" t="s">
        <v>6985</v>
      </c>
      <c r="C383" s="6" t="s">
        <v>6472</v>
      </c>
      <c r="D383" s="6" t="s">
        <v>6744</v>
      </c>
      <c r="E383" s="6" t="s">
        <v>5638</v>
      </c>
      <c r="F383" s="6" t="s">
        <v>6986</v>
      </c>
      <c r="G383" s="6" t="s">
        <v>6987</v>
      </c>
      <c r="H383" s="79">
        <v>1</v>
      </c>
    </row>
    <row r="384" spans="1:8" x14ac:dyDescent="0.2">
      <c r="A384" s="6">
        <v>30370196</v>
      </c>
      <c r="B384" s="6" t="s">
        <v>6988</v>
      </c>
      <c r="C384" s="6" t="s">
        <v>6476</v>
      </c>
      <c r="D384" s="6" t="s">
        <v>6744</v>
      </c>
      <c r="E384" s="6" t="s">
        <v>5638</v>
      </c>
      <c r="F384" s="6" t="s">
        <v>6989</v>
      </c>
      <c r="G384" s="6" t="s">
        <v>6990</v>
      </c>
      <c r="H384" s="79">
        <v>1</v>
      </c>
    </row>
    <row r="385" spans="1:8" x14ac:dyDescent="0.2">
      <c r="A385" s="6">
        <v>30159825</v>
      </c>
      <c r="B385" s="6" t="s">
        <v>6991</v>
      </c>
      <c r="C385" s="6" t="s">
        <v>6121</v>
      </c>
      <c r="D385" s="6" t="s">
        <v>6744</v>
      </c>
      <c r="E385" s="6" t="s">
        <v>5638</v>
      </c>
      <c r="F385" s="6" t="s">
        <v>6992</v>
      </c>
      <c r="G385" s="6" t="s">
        <v>6993</v>
      </c>
      <c r="H385" s="79">
        <v>1</v>
      </c>
    </row>
    <row r="386" spans="1:8" x14ac:dyDescent="0.2">
      <c r="A386" s="6">
        <v>30286639</v>
      </c>
      <c r="B386" s="6" t="s">
        <v>6994</v>
      </c>
      <c r="C386" s="6" t="s">
        <v>6126</v>
      </c>
      <c r="D386" s="6" t="s">
        <v>6744</v>
      </c>
      <c r="E386" s="6" t="s">
        <v>5638</v>
      </c>
      <c r="F386" s="6" t="s">
        <v>6995</v>
      </c>
      <c r="G386" s="6" t="s">
        <v>6996</v>
      </c>
      <c r="H386" s="79">
        <v>1</v>
      </c>
    </row>
    <row r="387" spans="1:8" x14ac:dyDescent="0.2">
      <c r="A387" s="6">
        <v>30229017</v>
      </c>
      <c r="B387" s="6" t="s">
        <v>6997</v>
      </c>
      <c r="C387" s="6" t="s">
        <v>6130</v>
      </c>
      <c r="D387" s="6" t="s">
        <v>6744</v>
      </c>
      <c r="E387" s="6" t="s">
        <v>5638</v>
      </c>
      <c r="F387" s="6" t="s">
        <v>6998</v>
      </c>
      <c r="G387" s="6" t="s">
        <v>6999</v>
      </c>
      <c r="H387" s="79">
        <v>1</v>
      </c>
    </row>
    <row r="388" spans="1:8" x14ac:dyDescent="0.2">
      <c r="A388" s="6">
        <v>30332897</v>
      </c>
      <c r="B388" s="6" t="s">
        <v>7000</v>
      </c>
      <c r="C388" s="6" t="s">
        <v>6134</v>
      </c>
      <c r="D388" s="6" t="s">
        <v>6744</v>
      </c>
      <c r="E388" s="6" t="s">
        <v>5638</v>
      </c>
      <c r="F388" s="6" t="s">
        <v>7001</v>
      </c>
      <c r="G388" s="6" t="s">
        <v>7002</v>
      </c>
      <c r="H388" s="79">
        <v>1</v>
      </c>
    </row>
    <row r="389" spans="1:8" x14ac:dyDescent="0.2">
      <c r="A389" s="6">
        <v>30081081</v>
      </c>
      <c r="B389" s="6" t="s">
        <v>7003</v>
      </c>
      <c r="C389" s="6" t="s">
        <v>6138</v>
      </c>
      <c r="D389" s="6" t="s">
        <v>6744</v>
      </c>
      <c r="E389" s="6" t="s">
        <v>5638</v>
      </c>
      <c r="F389" s="6" t="s">
        <v>7004</v>
      </c>
      <c r="G389" s="6" t="s">
        <v>7005</v>
      </c>
      <c r="H389" s="79">
        <v>1</v>
      </c>
    </row>
    <row r="390" spans="1:8" x14ac:dyDescent="0.2">
      <c r="A390" s="6">
        <v>30269470</v>
      </c>
      <c r="B390" s="6" t="s">
        <v>7006</v>
      </c>
      <c r="C390" s="6" t="s">
        <v>6142</v>
      </c>
      <c r="D390" s="6" t="s">
        <v>6744</v>
      </c>
      <c r="E390" s="6" t="s">
        <v>5638</v>
      </c>
      <c r="F390" s="6" t="s">
        <v>7007</v>
      </c>
      <c r="G390" s="6" t="s">
        <v>7008</v>
      </c>
      <c r="H390" s="79">
        <v>1</v>
      </c>
    </row>
    <row r="391" spans="1:8" x14ac:dyDescent="0.2">
      <c r="A391" s="6">
        <v>30087962</v>
      </c>
      <c r="B391" s="6" t="s">
        <v>7009</v>
      </c>
      <c r="C391" s="6" t="s">
        <v>6146</v>
      </c>
      <c r="D391" s="6" t="s">
        <v>6744</v>
      </c>
      <c r="E391" s="6" t="s">
        <v>5638</v>
      </c>
      <c r="F391" s="6" t="s">
        <v>7010</v>
      </c>
      <c r="G391" s="6" t="s">
        <v>7011</v>
      </c>
      <c r="H391" s="79">
        <v>1</v>
      </c>
    </row>
    <row r="392" spans="1:8" x14ac:dyDescent="0.2">
      <c r="A392" s="6">
        <v>30276781</v>
      </c>
      <c r="B392" s="6" t="s">
        <v>7012</v>
      </c>
      <c r="C392" s="6" t="s">
        <v>6150</v>
      </c>
      <c r="D392" s="6" t="s">
        <v>6744</v>
      </c>
      <c r="E392" s="6" t="s">
        <v>5638</v>
      </c>
      <c r="F392" s="6" t="s">
        <v>7013</v>
      </c>
      <c r="G392" s="6" t="s">
        <v>7014</v>
      </c>
      <c r="H392" s="79">
        <v>1</v>
      </c>
    </row>
    <row r="393" spans="1:8" x14ac:dyDescent="0.2">
      <c r="A393" s="6">
        <v>30065444</v>
      </c>
      <c r="B393" s="6" t="s">
        <v>7015</v>
      </c>
      <c r="C393" s="6" t="s">
        <v>6154</v>
      </c>
      <c r="D393" s="6" t="s">
        <v>6744</v>
      </c>
      <c r="E393" s="6" t="s">
        <v>5638</v>
      </c>
      <c r="F393" s="6" t="s">
        <v>7016</v>
      </c>
      <c r="G393" s="6" t="s">
        <v>7017</v>
      </c>
      <c r="H393" s="79">
        <v>1</v>
      </c>
    </row>
    <row r="394" spans="1:8" x14ac:dyDescent="0.2">
      <c r="A394" s="6">
        <v>30270670</v>
      </c>
      <c r="B394" s="6" t="s">
        <v>7018</v>
      </c>
      <c r="C394" s="6" t="s">
        <v>6158</v>
      </c>
      <c r="D394" s="6" t="s">
        <v>6744</v>
      </c>
      <c r="E394" s="6" t="s">
        <v>5638</v>
      </c>
      <c r="F394" s="6" t="s">
        <v>7019</v>
      </c>
      <c r="G394" s="6" t="s">
        <v>7020</v>
      </c>
      <c r="H394" s="79">
        <v>1</v>
      </c>
    </row>
    <row r="395" spans="1:8" x14ac:dyDescent="0.2">
      <c r="A395" s="6">
        <v>30036705</v>
      </c>
      <c r="B395" s="6" t="s">
        <v>7021</v>
      </c>
      <c r="C395" s="6" t="s">
        <v>6162</v>
      </c>
      <c r="D395" s="6" t="s">
        <v>6744</v>
      </c>
      <c r="E395" s="6" t="s">
        <v>5638</v>
      </c>
      <c r="F395" s="6" t="s">
        <v>7022</v>
      </c>
      <c r="G395" s="6" t="s">
        <v>7023</v>
      </c>
      <c r="H395" s="79">
        <v>1</v>
      </c>
    </row>
    <row r="396" spans="1:8" x14ac:dyDescent="0.2">
      <c r="A396" s="6">
        <v>30126529</v>
      </c>
      <c r="B396" s="6" t="s">
        <v>7024</v>
      </c>
      <c r="C396" s="6" t="s">
        <v>6166</v>
      </c>
      <c r="D396" s="6" t="s">
        <v>6744</v>
      </c>
      <c r="E396" s="6" t="s">
        <v>5638</v>
      </c>
      <c r="F396" s="6" t="s">
        <v>7025</v>
      </c>
      <c r="G396" s="6" t="s">
        <v>7026</v>
      </c>
      <c r="H396" s="79">
        <v>1</v>
      </c>
    </row>
    <row r="397" spans="1:8" x14ac:dyDescent="0.2">
      <c r="A397" s="6">
        <v>30313662</v>
      </c>
      <c r="B397" s="6" t="s">
        <v>7027</v>
      </c>
      <c r="C397" s="6" t="s">
        <v>6170</v>
      </c>
      <c r="D397" s="6" t="s">
        <v>6744</v>
      </c>
      <c r="E397" s="6" t="s">
        <v>5638</v>
      </c>
      <c r="F397" s="6" t="s">
        <v>7028</v>
      </c>
      <c r="G397" s="6" t="s">
        <v>7029</v>
      </c>
      <c r="H397" s="79">
        <v>1</v>
      </c>
    </row>
    <row r="398" spans="1:8" x14ac:dyDescent="0.2">
      <c r="A398" s="6">
        <v>30131204</v>
      </c>
      <c r="B398" s="6" t="s">
        <v>7030</v>
      </c>
      <c r="C398" s="6" t="s">
        <v>6174</v>
      </c>
      <c r="D398" s="6" t="s">
        <v>6744</v>
      </c>
      <c r="E398" s="6" t="s">
        <v>5638</v>
      </c>
      <c r="F398" s="6" t="s">
        <v>7031</v>
      </c>
      <c r="G398" s="6" t="s">
        <v>7032</v>
      </c>
      <c r="H398" s="79">
        <v>1</v>
      </c>
    </row>
    <row r="399" spans="1:8" x14ac:dyDescent="0.2">
      <c r="A399" s="6">
        <v>30291548</v>
      </c>
      <c r="B399" s="6" t="s">
        <v>7033</v>
      </c>
      <c r="C399" s="6" t="s">
        <v>6178</v>
      </c>
      <c r="D399" s="6" t="s">
        <v>6744</v>
      </c>
      <c r="E399" s="6" t="s">
        <v>5638</v>
      </c>
      <c r="F399" s="6" t="s">
        <v>7034</v>
      </c>
      <c r="G399" s="6" t="s">
        <v>7035</v>
      </c>
      <c r="H399" s="79">
        <v>1</v>
      </c>
    </row>
    <row r="400" spans="1:8" x14ac:dyDescent="0.2">
      <c r="A400" s="6">
        <v>30158715</v>
      </c>
      <c r="B400" s="6" t="s">
        <v>7036</v>
      </c>
      <c r="C400" s="6" t="s">
        <v>6516</v>
      </c>
      <c r="D400" s="6" t="s">
        <v>6744</v>
      </c>
      <c r="E400" s="6" t="s">
        <v>5638</v>
      </c>
      <c r="F400" s="6" t="s">
        <v>7037</v>
      </c>
      <c r="G400" s="6" t="s">
        <v>7038</v>
      </c>
      <c r="H400" s="79">
        <v>1</v>
      </c>
    </row>
    <row r="401" spans="1:8" x14ac:dyDescent="0.2">
      <c r="A401" s="6">
        <v>30352551</v>
      </c>
      <c r="B401" s="6" t="s">
        <v>7039</v>
      </c>
      <c r="C401" s="6" t="s">
        <v>6520</v>
      </c>
      <c r="D401" s="6" t="s">
        <v>6744</v>
      </c>
      <c r="E401" s="6" t="s">
        <v>5638</v>
      </c>
      <c r="F401" s="6" t="s">
        <v>7040</v>
      </c>
      <c r="G401" s="6" t="s">
        <v>7041</v>
      </c>
      <c r="H401" s="79">
        <v>1</v>
      </c>
    </row>
    <row r="402" spans="1:8" x14ac:dyDescent="0.2">
      <c r="A402" s="6">
        <v>30185433</v>
      </c>
      <c r="B402" s="6" t="s">
        <v>7042</v>
      </c>
      <c r="C402" s="6" t="s">
        <v>6524</v>
      </c>
      <c r="D402" s="6" t="s">
        <v>6744</v>
      </c>
      <c r="E402" s="6" t="s">
        <v>5638</v>
      </c>
      <c r="F402" s="6" t="s">
        <v>7043</v>
      </c>
      <c r="G402" s="6" t="s">
        <v>7044</v>
      </c>
      <c r="H402" s="79">
        <v>1</v>
      </c>
    </row>
    <row r="403" spans="1:8" x14ac:dyDescent="0.2">
      <c r="A403" s="6">
        <v>30423145</v>
      </c>
      <c r="B403" s="6" t="s">
        <v>7045</v>
      </c>
      <c r="C403" s="6" t="s">
        <v>6528</v>
      </c>
      <c r="D403" s="6" t="s">
        <v>6744</v>
      </c>
      <c r="E403" s="6" t="s">
        <v>5638</v>
      </c>
      <c r="F403" s="6" t="s">
        <v>7046</v>
      </c>
      <c r="G403" s="6" t="s">
        <v>7047</v>
      </c>
      <c r="H403" s="79">
        <v>1</v>
      </c>
    </row>
    <row r="404" spans="1:8" x14ac:dyDescent="0.2">
      <c r="A404" s="6">
        <v>30029053</v>
      </c>
      <c r="B404" s="6" t="s">
        <v>7048</v>
      </c>
      <c r="C404" s="6" t="s">
        <v>6532</v>
      </c>
      <c r="D404" s="6" t="s">
        <v>6744</v>
      </c>
      <c r="E404" s="6" t="s">
        <v>5638</v>
      </c>
      <c r="F404" s="6" t="s">
        <v>7049</v>
      </c>
      <c r="G404" s="6" t="s">
        <v>7050</v>
      </c>
      <c r="H404" s="79">
        <v>1</v>
      </c>
    </row>
    <row r="405" spans="1:8" x14ac:dyDescent="0.2">
      <c r="A405" s="6">
        <v>30283136</v>
      </c>
      <c r="B405" s="6" t="s">
        <v>7051</v>
      </c>
      <c r="C405" s="6" t="s">
        <v>6182</v>
      </c>
      <c r="D405" s="6" t="s">
        <v>6744</v>
      </c>
      <c r="E405" s="6" t="s">
        <v>5638</v>
      </c>
      <c r="F405" s="6" t="s">
        <v>7052</v>
      </c>
      <c r="G405" s="6" t="s">
        <v>7053</v>
      </c>
      <c r="H405" s="79">
        <v>1</v>
      </c>
    </row>
    <row r="406" spans="1:8" x14ac:dyDescent="0.2">
      <c r="A406" s="6">
        <v>30072088</v>
      </c>
      <c r="B406" s="6" t="s">
        <v>7054</v>
      </c>
      <c r="C406" s="6" t="s">
        <v>6186</v>
      </c>
      <c r="D406" s="6" t="s">
        <v>6744</v>
      </c>
      <c r="E406" s="6" t="s">
        <v>5638</v>
      </c>
      <c r="F406" s="6" t="s">
        <v>7055</v>
      </c>
      <c r="G406" s="6" t="s">
        <v>7056</v>
      </c>
      <c r="H406" s="79">
        <v>1</v>
      </c>
    </row>
    <row r="407" spans="1:8" x14ac:dyDescent="0.2">
      <c r="A407" s="6">
        <v>30201847</v>
      </c>
      <c r="B407" s="6" t="s">
        <v>7057</v>
      </c>
      <c r="C407" s="6" t="s">
        <v>6190</v>
      </c>
      <c r="D407" s="6" t="s">
        <v>6744</v>
      </c>
      <c r="E407" s="6" t="s">
        <v>5638</v>
      </c>
      <c r="F407" s="6" t="s">
        <v>7058</v>
      </c>
      <c r="G407" s="6" t="s">
        <v>7059</v>
      </c>
      <c r="H407" s="79">
        <v>1</v>
      </c>
    </row>
    <row r="408" spans="1:8" x14ac:dyDescent="0.2">
      <c r="A408" s="6">
        <v>30072142</v>
      </c>
      <c r="B408" s="6" t="s">
        <v>7060</v>
      </c>
      <c r="C408" s="6" t="s">
        <v>6194</v>
      </c>
      <c r="D408" s="6" t="s">
        <v>6744</v>
      </c>
      <c r="E408" s="6" t="s">
        <v>5638</v>
      </c>
      <c r="F408" s="6" t="s">
        <v>7061</v>
      </c>
      <c r="G408" s="6" t="s">
        <v>7062</v>
      </c>
      <c r="H408" s="79">
        <v>1</v>
      </c>
    </row>
    <row r="409" spans="1:8" x14ac:dyDescent="0.2">
      <c r="A409" s="6">
        <v>30323370</v>
      </c>
      <c r="B409" s="6" t="s">
        <v>7063</v>
      </c>
      <c r="C409" s="6" t="s">
        <v>6198</v>
      </c>
      <c r="D409" s="6" t="s">
        <v>6744</v>
      </c>
      <c r="E409" s="6" t="s">
        <v>5638</v>
      </c>
      <c r="F409" s="6" t="s">
        <v>7064</v>
      </c>
      <c r="G409" s="6" t="s">
        <v>7065</v>
      </c>
      <c r="H409" s="79">
        <v>1</v>
      </c>
    </row>
    <row r="410" spans="1:8" x14ac:dyDescent="0.2">
      <c r="A410" s="6">
        <v>30146982</v>
      </c>
      <c r="B410" s="6" t="s">
        <v>7066</v>
      </c>
      <c r="C410" s="6" t="s">
        <v>6202</v>
      </c>
      <c r="D410" s="6" t="s">
        <v>6744</v>
      </c>
      <c r="E410" s="6" t="s">
        <v>5638</v>
      </c>
      <c r="F410" s="6" t="s">
        <v>7067</v>
      </c>
      <c r="G410" s="6" t="s">
        <v>7068</v>
      </c>
      <c r="H410" s="79">
        <v>1</v>
      </c>
    </row>
    <row r="411" spans="1:8" x14ac:dyDescent="0.2">
      <c r="A411" s="6">
        <v>30249485</v>
      </c>
      <c r="B411" s="6" t="s">
        <v>7069</v>
      </c>
      <c r="C411" s="6" t="s">
        <v>6206</v>
      </c>
      <c r="D411" s="6" t="s">
        <v>6744</v>
      </c>
      <c r="E411" s="6" t="s">
        <v>5638</v>
      </c>
      <c r="F411" s="6" t="s">
        <v>7070</v>
      </c>
      <c r="G411" s="6" t="s">
        <v>7071</v>
      </c>
      <c r="H411" s="79">
        <v>1</v>
      </c>
    </row>
    <row r="412" spans="1:8" x14ac:dyDescent="0.2">
      <c r="A412" s="6">
        <v>30001320</v>
      </c>
      <c r="B412" s="6" t="s">
        <v>7072</v>
      </c>
      <c r="C412" s="6" t="s">
        <v>6218</v>
      </c>
      <c r="D412" s="6" t="s">
        <v>6744</v>
      </c>
      <c r="E412" s="6" t="s">
        <v>5638</v>
      </c>
      <c r="F412" s="6" t="s">
        <v>7073</v>
      </c>
      <c r="G412" s="6" t="s">
        <v>7074</v>
      </c>
      <c r="H412" s="79">
        <v>1</v>
      </c>
    </row>
    <row r="413" spans="1:8" x14ac:dyDescent="0.2">
      <c r="A413" s="6">
        <v>30182890</v>
      </c>
      <c r="B413" s="6" t="s">
        <v>7075</v>
      </c>
      <c r="C413" s="6" t="s">
        <v>6222</v>
      </c>
      <c r="D413" s="6" t="s">
        <v>6744</v>
      </c>
      <c r="E413" s="6" t="s">
        <v>5638</v>
      </c>
      <c r="F413" s="6" t="s">
        <v>7076</v>
      </c>
      <c r="G413" s="6" t="s">
        <v>7077</v>
      </c>
      <c r="H413" s="79">
        <v>1</v>
      </c>
    </row>
    <row r="414" spans="1:8" x14ac:dyDescent="0.2">
      <c r="A414" s="6">
        <v>30098605</v>
      </c>
      <c r="B414" s="6" t="s">
        <v>7078</v>
      </c>
      <c r="C414" s="6" t="s">
        <v>6226</v>
      </c>
      <c r="D414" s="6" t="s">
        <v>6744</v>
      </c>
      <c r="E414" s="6" t="s">
        <v>5638</v>
      </c>
      <c r="F414" s="6" t="s">
        <v>7079</v>
      </c>
      <c r="G414" s="6" t="s">
        <v>7080</v>
      </c>
      <c r="H414" s="79">
        <v>1</v>
      </c>
    </row>
    <row r="415" spans="1:8" x14ac:dyDescent="0.2">
      <c r="A415" s="6">
        <v>30304426</v>
      </c>
      <c r="B415" s="6" t="s">
        <v>7081</v>
      </c>
      <c r="C415" s="6" t="s">
        <v>6230</v>
      </c>
      <c r="D415" s="6" t="s">
        <v>6744</v>
      </c>
      <c r="E415" s="6" t="s">
        <v>5638</v>
      </c>
      <c r="F415" s="6" t="s">
        <v>7082</v>
      </c>
      <c r="G415" s="6" t="s">
        <v>7083</v>
      </c>
      <c r="H415" s="79">
        <v>1</v>
      </c>
    </row>
    <row r="416" spans="1:8" x14ac:dyDescent="0.2">
      <c r="A416" s="6">
        <v>30045451</v>
      </c>
      <c r="B416" s="6" t="s">
        <v>7084</v>
      </c>
      <c r="C416" s="6" t="s">
        <v>6234</v>
      </c>
      <c r="D416" s="6" t="s">
        <v>6744</v>
      </c>
      <c r="E416" s="6" t="s">
        <v>5638</v>
      </c>
      <c r="F416" s="6" t="s">
        <v>7085</v>
      </c>
      <c r="G416" s="6" t="s">
        <v>7086</v>
      </c>
      <c r="H416" s="79">
        <v>1</v>
      </c>
    </row>
    <row r="417" spans="1:8" x14ac:dyDescent="0.2">
      <c r="A417" s="6">
        <v>30247833</v>
      </c>
      <c r="B417" s="6" t="s">
        <v>7087</v>
      </c>
      <c r="C417" s="6" t="s">
        <v>6238</v>
      </c>
      <c r="D417" s="6" t="s">
        <v>6744</v>
      </c>
      <c r="E417" s="6" t="s">
        <v>5638</v>
      </c>
      <c r="F417" s="6" t="s">
        <v>7088</v>
      </c>
      <c r="G417" s="6" t="s">
        <v>7089</v>
      </c>
      <c r="H417" s="79">
        <v>1</v>
      </c>
    </row>
    <row r="418" spans="1:8" x14ac:dyDescent="0.2">
      <c r="A418" s="6">
        <v>30393129</v>
      </c>
      <c r="B418" s="6" t="s">
        <v>7090</v>
      </c>
      <c r="C418" s="6" t="s">
        <v>7091</v>
      </c>
      <c r="D418" s="6" t="s">
        <v>6744</v>
      </c>
      <c r="E418" s="6" t="s">
        <v>5638</v>
      </c>
      <c r="F418" s="6" t="s">
        <v>7092</v>
      </c>
      <c r="G418" s="6" t="s">
        <v>7093</v>
      </c>
      <c r="H418" s="79">
        <v>1</v>
      </c>
    </row>
    <row r="419" spans="1:8" x14ac:dyDescent="0.2">
      <c r="A419" s="6">
        <v>30136707</v>
      </c>
      <c r="B419" s="6" t="s">
        <v>7094</v>
      </c>
      <c r="C419" s="6" t="s">
        <v>7095</v>
      </c>
      <c r="D419" s="6" t="s">
        <v>6744</v>
      </c>
      <c r="E419" s="6" t="s">
        <v>5638</v>
      </c>
      <c r="F419" s="6" t="s">
        <v>7096</v>
      </c>
      <c r="G419" s="6" t="s">
        <v>7097</v>
      </c>
      <c r="H419" s="79">
        <v>1</v>
      </c>
    </row>
    <row r="420" spans="1:8" x14ac:dyDescent="0.2">
      <c r="A420" s="6">
        <v>30218733</v>
      </c>
      <c r="B420" s="6" t="s">
        <v>7098</v>
      </c>
      <c r="C420" s="6" t="s">
        <v>7099</v>
      </c>
      <c r="D420" s="6" t="s">
        <v>6744</v>
      </c>
      <c r="E420" s="6" t="s">
        <v>5638</v>
      </c>
      <c r="F420" s="6" t="s">
        <v>7100</v>
      </c>
      <c r="G420" s="6" t="s">
        <v>7101</v>
      </c>
      <c r="H420" s="79">
        <v>1</v>
      </c>
    </row>
    <row r="421" spans="1:8" x14ac:dyDescent="0.2">
      <c r="A421" s="6">
        <v>30174228</v>
      </c>
      <c r="B421" s="6" t="s">
        <v>7102</v>
      </c>
      <c r="C421" s="6" t="s">
        <v>6242</v>
      </c>
      <c r="D421" s="6" t="s">
        <v>6744</v>
      </c>
      <c r="E421" s="6" t="s">
        <v>5638</v>
      </c>
      <c r="F421" s="6" t="s">
        <v>7103</v>
      </c>
      <c r="G421" s="6" t="s">
        <v>7104</v>
      </c>
      <c r="H421" s="79">
        <v>1</v>
      </c>
    </row>
    <row r="422" spans="1:8" x14ac:dyDescent="0.2">
      <c r="A422" s="6">
        <v>30394609</v>
      </c>
      <c r="B422" s="6" t="s">
        <v>7105</v>
      </c>
      <c r="C422" s="6" t="s">
        <v>7106</v>
      </c>
      <c r="D422" s="6" t="s">
        <v>6744</v>
      </c>
      <c r="E422" s="6" t="s">
        <v>5638</v>
      </c>
      <c r="F422" s="6" t="s">
        <v>7107</v>
      </c>
      <c r="G422" s="6" t="s">
        <v>7108</v>
      </c>
      <c r="H422" s="79">
        <v>1</v>
      </c>
    </row>
    <row r="423" spans="1:8" x14ac:dyDescent="0.2">
      <c r="A423" s="6">
        <v>30211397</v>
      </c>
      <c r="B423" s="6" t="s">
        <v>7109</v>
      </c>
      <c r="C423" s="6" t="s">
        <v>6246</v>
      </c>
      <c r="D423" s="6" t="s">
        <v>6744</v>
      </c>
      <c r="E423" s="6" t="s">
        <v>5638</v>
      </c>
      <c r="F423" s="6" t="s">
        <v>7110</v>
      </c>
      <c r="G423" s="6" t="s">
        <v>7111</v>
      </c>
      <c r="H423" s="79">
        <v>1</v>
      </c>
    </row>
    <row r="424" spans="1:8" x14ac:dyDescent="0.2">
      <c r="A424" s="6">
        <v>30303714</v>
      </c>
      <c r="B424" s="6" t="s">
        <v>7112</v>
      </c>
      <c r="C424" s="6" t="s">
        <v>6250</v>
      </c>
      <c r="D424" s="6" t="s">
        <v>6744</v>
      </c>
      <c r="E424" s="6" t="s">
        <v>5638</v>
      </c>
      <c r="F424" s="6" t="s">
        <v>7113</v>
      </c>
      <c r="G424" s="6" t="s">
        <v>7114</v>
      </c>
      <c r="H424" s="79">
        <v>1</v>
      </c>
    </row>
    <row r="425" spans="1:8" x14ac:dyDescent="0.2">
      <c r="A425" s="6">
        <v>30153608</v>
      </c>
      <c r="B425" s="6" t="s">
        <v>7115</v>
      </c>
      <c r="C425" s="6" t="s">
        <v>6254</v>
      </c>
      <c r="D425" s="6" t="s">
        <v>6744</v>
      </c>
      <c r="E425" s="6" t="s">
        <v>5638</v>
      </c>
      <c r="F425" s="6" t="s">
        <v>7116</v>
      </c>
      <c r="G425" s="6" t="s">
        <v>7117</v>
      </c>
      <c r="H425" s="79">
        <v>1</v>
      </c>
    </row>
    <row r="426" spans="1:8" x14ac:dyDescent="0.2">
      <c r="A426" s="6">
        <v>30305067</v>
      </c>
      <c r="B426" s="6" t="s">
        <v>7118</v>
      </c>
      <c r="C426" s="6" t="s">
        <v>6258</v>
      </c>
      <c r="D426" s="6" t="s">
        <v>6744</v>
      </c>
      <c r="E426" s="6" t="s">
        <v>5638</v>
      </c>
      <c r="F426" s="6" t="s">
        <v>7119</v>
      </c>
      <c r="G426" s="6" t="s">
        <v>7120</v>
      </c>
      <c r="H426" s="79">
        <v>1</v>
      </c>
    </row>
    <row r="427" spans="1:8" x14ac:dyDescent="0.2">
      <c r="A427" s="6">
        <v>30096439</v>
      </c>
      <c r="B427" s="6" t="s">
        <v>7121</v>
      </c>
      <c r="C427" s="6" t="s">
        <v>6262</v>
      </c>
      <c r="D427" s="6" t="s">
        <v>6744</v>
      </c>
      <c r="E427" s="6" t="s">
        <v>5638</v>
      </c>
      <c r="F427" s="6" t="s">
        <v>7122</v>
      </c>
      <c r="G427" s="6" t="s">
        <v>7123</v>
      </c>
      <c r="H427" s="79">
        <v>1</v>
      </c>
    </row>
    <row r="428" spans="1:8" x14ac:dyDescent="0.2">
      <c r="A428" s="6">
        <v>30186866</v>
      </c>
      <c r="B428" s="6" t="s">
        <v>7124</v>
      </c>
      <c r="C428" s="6" t="s">
        <v>6266</v>
      </c>
      <c r="D428" s="6" t="s">
        <v>6744</v>
      </c>
      <c r="E428" s="6" t="s">
        <v>5638</v>
      </c>
      <c r="F428" s="6" t="s">
        <v>7125</v>
      </c>
      <c r="G428" s="6" t="s">
        <v>7126</v>
      </c>
      <c r="H428" s="79">
        <v>1</v>
      </c>
    </row>
    <row r="429" spans="1:8" x14ac:dyDescent="0.2">
      <c r="A429" s="6">
        <v>30025111</v>
      </c>
      <c r="B429" s="6" t="s">
        <v>7127</v>
      </c>
      <c r="C429" s="6" t="s">
        <v>6270</v>
      </c>
      <c r="D429" s="6" t="s">
        <v>6744</v>
      </c>
      <c r="E429" s="6" t="s">
        <v>5638</v>
      </c>
      <c r="F429" s="6" t="s">
        <v>7128</v>
      </c>
      <c r="G429" s="6" t="s">
        <v>7129</v>
      </c>
      <c r="H429" s="79">
        <v>1</v>
      </c>
    </row>
    <row r="430" spans="1:8" x14ac:dyDescent="0.2">
      <c r="A430" s="6">
        <v>30337155</v>
      </c>
      <c r="B430" s="6" t="s">
        <v>7130</v>
      </c>
      <c r="C430" s="6" t="s">
        <v>7131</v>
      </c>
      <c r="D430" s="6" t="s">
        <v>6744</v>
      </c>
      <c r="E430" s="6" t="s">
        <v>5638</v>
      </c>
      <c r="F430" s="6" t="s">
        <v>7132</v>
      </c>
      <c r="G430" s="6" t="s">
        <v>7133</v>
      </c>
      <c r="H430" s="79">
        <v>1</v>
      </c>
    </row>
    <row r="431" spans="1:8" x14ac:dyDescent="0.2">
      <c r="A431" s="6">
        <v>30029743</v>
      </c>
      <c r="B431" s="6" t="s">
        <v>7134</v>
      </c>
      <c r="C431" s="6" t="s">
        <v>7135</v>
      </c>
      <c r="D431" s="6" t="s">
        <v>6744</v>
      </c>
      <c r="E431" s="6" t="s">
        <v>5638</v>
      </c>
      <c r="F431" s="6" t="s">
        <v>7136</v>
      </c>
      <c r="G431" s="6" t="s">
        <v>7137</v>
      </c>
      <c r="H431" s="79">
        <v>1</v>
      </c>
    </row>
    <row r="432" spans="1:8" x14ac:dyDescent="0.2">
      <c r="A432" s="6">
        <v>30280521</v>
      </c>
      <c r="B432" s="6" t="s">
        <v>7138</v>
      </c>
      <c r="C432" s="6" t="s">
        <v>7139</v>
      </c>
      <c r="D432" s="6" t="s">
        <v>6744</v>
      </c>
      <c r="E432" s="6" t="s">
        <v>5638</v>
      </c>
      <c r="F432" s="6" t="s">
        <v>7140</v>
      </c>
      <c r="G432" s="6" t="s">
        <v>7141</v>
      </c>
      <c r="H432" s="79">
        <v>1</v>
      </c>
    </row>
    <row r="433" spans="1:8" x14ac:dyDescent="0.2">
      <c r="A433" s="6">
        <v>30029429</v>
      </c>
      <c r="B433" s="6" t="s">
        <v>7142</v>
      </c>
      <c r="C433" s="6" t="s">
        <v>7143</v>
      </c>
      <c r="D433" s="6" t="s">
        <v>6744</v>
      </c>
      <c r="E433" s="6" t="s">
        <v>5638</v>
      </c>
      <c r="F433" s="6" t="s">
        <v>7144</v>
      </c>
      <c r="G433" s="6" t="s">
        <v>7145</v>
      </c>
      <c r="H433" s="79">
        <v>1</v>
      </c>
    </row>
    <row r="434" spans="1:8" x14ac:dyDescent="0.2">
      <c r="A434" s="6">
        <v>30184243</v>
      </c>
      <c r="B434" s="6" t="s">
        <v>7146</v>
      </c>
      <c r="C434" s="6" t="s">
        <v>7147</v>
      </c>
      <c r="D434" s="6" t="s">
        <v>6744</v>
      </c>
      <c r="E434" s="6" t="s">
        <v>5638</v>
      </c>
      <c r="F434" s="6" t="s">
        <v>7148</v>
      </c>
      <c r="G434" s="6" t="s">
        <v>7149</v>
      </c>
      <c r="H434" s="79">
        <v>1</v>
      </c>
    </row>
    <row r="435" spans="1:8" x14ac:dyDescent="0.2">
      <c r="A435" s="6">
        <v>30358601</v>
      </c>
      <c r="B435" s="6" t="s">
        <v>7150</v>
      </c>
      <c r="C435" s="6" t="s">
        <v>7151</v>
      </c>
      <c r="D435" s="6" t="s">
        <v>6744</v>
      </c>
      <c r="E435" s="6" t="s">
        <v>5638</v>
      </c>
      <c r="F435" s="6" t="s">
        <v>7152</v>
      </c>
      <c r="G435" s="6" t="s">
        <v>7153</v>
      </c>
      <c r="H435" s="79">
        <v>1</v>
      </c>
    </row>
    <row r="436" spans="1:8" x14ac:dyDescent="0.2">
      <c r="A436" s="6">
        <v>30055709</v>
      </c>
      <c r="B436" s="6" t="s">
        <v>7154</v>
      </c>
      <c r="C436" s="6" t="s">
        <v>7155</v>
      </c>
      <c r="D436" s="6" t="s">
        <v>6744</v>
      </c>
      <c r="E436" s="6" t="s">
        <v>5638</v>
      </c>
      <c r="F436" s="6" t="s">
        <v>7156</v>
      </c>
      <c r="G436" s="6" t="s">
        <v>7157</v>
      </c>
      <c r="H436" s="79">
        <v>1</v>
      </c>
    </row>
    <row r="437" spans="1:8" x14ac:dyDescent="0.2">
      <c r="A437" s="6">
        <v>30370190</v>
      </c>
      <c r="B437" s="6" t="s">
        <v>7158</v>
      </c>
      <c r="C437" s="6" t="s">
        <v>7159</v>
      </c>
      <c r="D437" s="6" t="s">
        <v>6744</v>
      </c>
      <c r="E437" s="6" t="s">
        <v>5638</v>
      </c>
      <c r="F437" s="6" t="s">
        <v>7160</v>
      </c>
      <c r="G437" s="6" t="s">
        <v>7161</v>
      </c>
      <c r="H437" s="79">
        <v>1</v>
      </c>
    </row>
    <row r="438" spans="1:8" x14ac:dyDescent="0.2">
      <c r="A438" s="6">
        <v>30349096</v>
      </c>
      <c r="B438" s="6" t="s">
        <v>7162</v>
      </c>
      <c r="C438" s="6" t="s">
        <v>6302</v>
      </c>
      <c r="D438" s="6" t="s">
        <v>6744</v>
      </c>
      <c r="E438" s="6" t="s">
        <v>5638</v>
      </c>
      <c r="F438" s="6" t="s">
        <v>7163</v>
      </c>
      <c r="G438" s="6" t="s">
        <v>7164</v>
      </c>
      <c r="H438" s="79">
        <v>1</v>
      </c>
    </row>
    <row r="439" spans="1:8" x14ac:dyDescent="0.2">
      <c r="A439" s="6">
        <v>30015365</v>
      </c>
      <c r="B439" s="6" t="s">
        <v>7165</v>
      </c>
      <c r="C439" s="6" t="s">
        <v>6306</v>
      </c>
      <c r="D439" s="6" t="s">
        <v>6744</v>
      </c>
      <c r="E439" s="6" t="s">
        <v>5638</v>
      </c>
      <c r="F439" s="6" t="s">
        <v>7166</v>
      </c>
      <c r="G439" s="6" t="s">
        <v>7167</v>
      </c>
      <c r="H439" s="79">
        <v>1</v>
      </c>
    </row>
    <row r="440" spans="1:8" x14ac:dyDescent="0.2">
      <c r="A440" s="6">
        <v>30301368</v>
      </c>
      <c r="B440" s="6" t="s">
        <v>7168</v>
      </c>
      <c r="C440" s="6" t="s">
        <v>6310</v>
      </c>
      <c r="D440" s="6" t="s">
        <v>6744</v>
      </c>
      <c r="E440" s="6" t="s">
        <v>5638</v>
      </c>
      <c r="F440" s="6" t="s">
        <v>7169</v>
      </c>
      <c r="G440" s="6" t="s">
        <v>7170</v>
      </c>
      <c r="H440" s="79">
        <v>1</v>
      </c>
    </row>
    <row r="441" spans="1:8" x14ac:dyDescent="0.2">
      <c r="A441" s="6">
        <v>30346396</v>
      </c>
      <c r="B441" s="6" t="s">
        <v>7171</v>
      </c>
      <c r="C441" s="6" t="s">
        <v>6548</v>
      </c>
      <c r="D441" s="6" t="s">
        <v>6744</v>
      </c>
      <c r="E441" s="6" t="s">
        <v>5638</v>
      </c>
      <c r="F441" s="6" t="s">
        <v>7172</v>
      </c>
      <c r="G441" s="6" t="s">
        <v>7173</v>
      </c>
      <c r="H441" s="79">
        <v>1</v>
      </c>
    </row>
    <row r="442" spans="1:8" x14ac:dyDescent="0.2">
      <c r="A442" s="6">
        <v>30191210</v>
      </c>
      <c r="B442" s="6" t="s">
        <v>7174</v>
      </c>
      <c r="C442" s="6" t="s">
        <v>6552</v>
      </c>
      <c r="D442" s="6" t="s">
        <v>6744</v>
      </c>
      <c r="E442" s="6" t="s">
        <v>5638</v>
      </c>
      <c r="F442" s="6" t="s">
        <v>7175</v>
      </c>
      <c r="G442" s="6" t="s">
        <v>7176</v>
      </c>
      <c r="H442" s="79">
        <v>1</v>
      </c>
    </row>
    <row r="443" spans="1:8" x14ac:dyDescent="0.2">
      <c r="A443" s="6">
        <v>30279529</v>
      </c>
      <c r="B443" s="6" t="s">
        <v>7177</v>
      </c>
      <c r="C443" s="6" t="s">
        <v>6556</v>
      </c>
      <c r="D443" s="6" t="s">
        <v>6744</v>
      </c>
      <c r="E443" s="6" t="s">
        <v>5638</v>
      </c>
      <c r="F443" s="6" t="s">
        <v>7178</v>
      </c>
      <c r="G443" s="6" t="s">
        <v>7179</v>
      </c>
      <c r="H443" s="79">
        <v>1</v>
      </c>
    </row>
    <row r="444" spans="1:8" x14ac:dyDescent="0.2">
      <c r="A444" s="6">
        <v>30196002</v>
      </c>
      <c r="B444" s="6" t="s">
        <v>7180</v>
      </c>
      <c r="C444" s="6" t="s">
        <v>6560</v>
      </c>
      <c r="D444" s="6" t="s">
        <v>6744</v>
      </c>
      <c r="E444" s="6" t="s">
        <v>5638</v>
      </c>
      <c r="F444" s="6" t="s">
        <v>7181</v>
      </c>
      <c r="G444" s="6" t="s">
        <v>7182</v>
      </c>
      <c r="H444" s="79">
        <v>1</v>
      </c>
    </row>
    <row r="445" spans="1:8" x14ac:dyDescent="0.2">
      <c r="A445" s="6">
        <v>30378917</v>
      </c>
      <c r="B445" s="6" t="s">
        <v>7183</v>
      </c>
      <c r="C445" s="6" t="s">
        <v>6564</v>
      </c>
      <c r="D445" s="6" t="s">
        <v>6744</v>
      </c>
      <c r="E445" s="6" t="s">
        <v>5638</v>
      </c>
      <c r="F445" s="6" t="s">
        <v>7184</v>
      </c>
      <c r="G445" s="6" t="s">
        <v>7185</v>
      </c>
      <c r="H445" s="79">
        <v>1</v>
      </c>
    </row>
    <row r="446" spans="1:8" x14ac:dyDescent="0.2">
      <c r="A446" s="6">
        <v>30215434</v>
      </c>
      <c r="B446" s="6" t="s">
        <v>7186</v>
      </c>
      <c r="C446" s="6" t="s">
        <v>6568</v>
      </c>
      <c r="D446" s="6" t="s">
        <v>6744</v>
      </c>
      <c r="E446" s="6" t="s">
        <v>5638</v>
      </c>
      <c r="F446" s="6" t="s">
        <v>7187</v>
      </c>
      <c r="G446" s="6" t="s">
        <v>7188</v>
      </c>
      <c r="H446" s="79">
        <v>1</v>
      </c>
    </row>
    <row r="447" spans="1:8" x14ac:dyDescent="0.2">
      <c r="A447" s="6">
        <v>30423224</v>
      </c>
      <c r="B447" s="6" t="s">
        <v>7189</v>
      </c>
      <c r="C447" s="6" t="s">
        <v>7190</v>
      </c>
      <c r="D447" s="6" t="s">
        <v>6744</v>
      </c>
      <c r="E447" s="6" t="s">
        <v>5638</v>
      </c>
      <c r="F447" s="6" t="s">
        <v>7191</v>
      </c>
      <c r="G447" s="6" t="s">
        <v>7192</v>
      </c>
      <c r="H447" s="79">
        <v>1</v>
      </c>
    </row>
    <row r="448" spans="1:8" x14ac:dyDescent="0.2">
      <c r="A448" s="6">
        <v>30224949</v>
      </c>
      <c r="B448" s="6" t="s">
        <v>7193</v>
      </c>
      <c r="C448" s="6" t="s">
        <v>7194</v>
      </c>
      <c r="D448" s="6" t="s">
        <v>6744</v>
      </c>
      <c r="E448" s="6" t="s">
        <v>5638</v>
      </c>
      <c r="F448" s="6" t="s">
        <v>7195</v>
      </c>
      <c r="G448" s="6" t="s">
        <v>7196</v>
      </c>
      <c r="H448" s="79">
        <v>1</v>
      </c>
    </row>
    <row r="449" spans="1:8" x14ac:dyDescent="0.2">
      <c r="A449" s="6">
        <v>30260268</v>
      </c>
      <c r="B449" s="6" t="s">
        <v>7197</v>
      </c>
      <c r="C449" s="6" t="s">
        <v>7198</v>
      </c>
      <c r="D449" s="6" t="s">
        <v>6744</v>
      </c>
      <c r="E449" s="6" t="s">
        <v>5638</v>
      </c>
      <c r="F449" s="6" t="s">
        <v>7199</v>
      </c>
      <c r="G449" s="6" t="s">
        <v>7200</v>
      </c>
      <c r="H449" s="79">
        <v>1</v>
      </c>
    </row>
    <row r="450" spans="1:8" x14ac:dyDescent="0.2">
      <c r="A450" s="6">
        <v>30066330</v>
      </c>
      <c r="B450" s="6" t="s">
        <v>7201</v>
      </c>
      <c r="C450" s="6" t="s">
        <v>7202</v>
      </c>
      <c r="D450" s="6" t="s">
        <v>6744</v>
      </c>
      <c r="E450" s="6" t="s">
        <v>5638</v>
      </c>
      <c r="F450" s="6" t="s">
        <v>7203</v>
      </c>
      <c r="G450" s="6" t="s">
        <v>7204</v>
      </c>
      <c r="H450" s="79">
        <v>1</v>
      </c>
    </row>
    <row r="451" spans="1:8" x14ac:dyDescent="0.2">
      <c r="A451" s="6">
        <v>30180472</v>
      </c>
      <c r="B451" s="6" t="s">
        <v>7205</v>
      </c>
      <c r="C451" s="6" t="s">
        <v>7206</v>
      </c>
      <c r="D451" s="6" t="s">
        <v>6744</v>
      </c>
      <c r="E451" s="6" t="s">
        <v>5638</v>
      </c>
      <c r="F451" s="6" t="s">
        <v>7207</v>
      </c>
      <c r="G451" s="6" t="s">
        <v>7208</v>
      </c>
      <c r="H451" s="79">
        <v>1</v>
      </c>
    </row>
    <row r="452" spans="1:8" x14ac:dyDescent="0.2">
      <c r="A452" s="6">
        <v>30020116</v>
      </c>
      <c r="B452" s="6" t="s">
        <v>7209</v>
      </c>
      <c r="C452" s="6" t="s">
        <v>7210</v>
      </c>
      <c r="D452" s="6" t="s">
        <v>6744</v>
      </c>
      <c r="E452" s="6" t="s">
        <v>5638</v>
      </c>
      <c r="F452" s="6" t="s">
        <v>7211</v>
      </c>
      <c r="G452" s="6" t="s">
        <v>7212</v>
      </c>
      <c r="H452" s="79">
        <v>1</v>
      </c>
    </row>
    <row r="453" spans="1:8" x14ac:dyDescent="0.2">
      <c r="A453" s="6">
        <v>30244825</v>
      </c>
      <c r="B453" s="6" t="s">
        <v>7213</v>
      </c>
      <c r="C453" s="6" t="s">
        <v>7214</v>
      </c>
      <c r="D453" s="6" t="s">
        <v>6744</v>
      </c>
      <c r="E453" s="6" t="s">
        <v>5638</v>
      </c>
      <c r="F453" s="6" t="s">
        <v>7215</v>
      </c>
      <c r="G453" s="6" t="s">
        <v>7216</v>
      </c>
      <c r="H453" s="79">
        <v>1</v>
      </c>
    </row>
    <row r="454" spans="1:8" x14ac:dyDescent="0.2">
      <c r="A454" s="6">
        <v>30047883</v>
      </c>
      <c r="B454" s="6" t="s">
        <v>7217</v>
      </c>
      <c r="C454" s="6" t="s">
        <v>7218</v>
      </c>
      <c r="D454" s="6" t="s">
        <v>6744</v>
      </c>
      <c r="E454" s="6" t="s">
        <v>5638</v>
      </c>
      <c r="F454" s="6" t="s">
        <v>7219</v>
      </c>
      <c r="G454" s="6" t="s">
        <v>7220</v>
      </c>
      <c r="H454" s="79">
        <v>1</v>
      </c>
    </row>
    <row r="455" spans="1:8" x14ac:dyDescent="0.2">
      <c r="A455" s="6">
        <v>30288389</v>
      </c>
      <c r="B455" s="6" t="s">
        <v>7221</v>
      </c>
      <c r="C455" s="6" t="s">
        <v>7222</v>
      </c>
      <c r="D455" s="6" t="s">
        <v>6744</v>
      </c>
      <c r="E455" s="6" t="s">
        <v>5638</v>
      </c>
      <c r="F455" s="6" t="s">
        <v>7223</v>
      </c>
      <c r="G455" s="6" t="s">
        <v>7224</v>
      </c>
      <c r="H455" s="79">
        <v>1</v>
      </c>
    </row>
    <row r="456" spans="1:8" x14ac:dyDescent="0.2">
      <c r="A456" s="6">
        <v>30089567</v>
      </c>
      <c r="B456" s="6" t="s">
        <v>7225</v>
      </c>
      <c r="C456" s="6" t="s">
        <v>7226</v>
      </c>
      <c r="D456" s="6" t="s">
        <v>6744</v>
      </c>
      <c r="E456" s="6" t="s">
        <v>5638</v>
      </c>
      <c r="F456" s="6" t="s">
        <v>7227</v>
      </c>
      <c r="G456" s="6" t="s">
        <v>7228</v>
      </c>
      <c r="H456" s="79">
        <v>1</v>
      </c>
    </row>
    <row r="457" spans="1:8" x14ac:dyDescent="0.2">
      <c r="A457" s="6">
        <v>30154334</v>
      </c>
      <c r="B457" s="6" t="s">
        <v>7229</v>
      </c>
      <c r="C457" s="6" t="s">
        <v>7230</v>
      </c>
      <c r="D457" s="6" t="s">
        <v>6744</v>
      </c>
      <c r="E457" s="6" t="s">
        <v>5638</v>
      </c>
      <c r="F457" s="6" t="s">
        <v>7231</v>
      </c>
      <c r="G457" s="6" t="s">
        <v>7232</v>
      </c>
      <c r="H457" s="79">
        <v>1</v>
      </c>
    </row>
    <row r="458" spans="1:8" x14ac:dyDescent="0.2">
      <c r="A458" s="6">
        <v>30388341</v>
      </c>
      <c r="B458" s="6" t="s">
        <v>7233</v>
      </c>
      <c r="C458" s="6" t="s">
        <v>7234</v>
      </c>
      <c r="D458" s="6" t="s">
        <v>6744</v>
      </c>
      <c r="E458" s="6" t="s">
        <v>5638</v>
      </c>
      <c r="F458" s="6" t="s">
        <v>7235</v>
      </c>
      <c r="G458" s="6" t="s">
        <v>7236</v>
      </c>
      <c r="H458" s="79">
        <v>1</v>
      </c>
    </row>
    <row r="459" spans="1:8" x14ac:dyDescent="0.2">
      <c r="A459" s="6">
        <v>30052658</v>
      </c>
      <c r="B459" s="6" t="s">
        <v>7237</v>
      </c>
      <c r="C459" s="6" t="s">
        <v>7238</v>
      </c>
      <c r="D459" s="6" t="s">
        <v>6744</v>
      </c>
      <c r="E459" s="6" t="s">
        <v>5638</v>
      </c>
      <c r="F459" s="6" t="s">
        <v>7239</v>
      </c>
      <c r="G459" s="6" t="s">
        <v>7240</v>
      </c>
      <c r="H459" s="79">
        <v>1</v>
      </c>
    </row>
    <row r="460" spans="1:8" x14ac:dyDescent="0.2">
      <c r="A460" s="6">
        <v>30267834</v>
      </c>
      <c r="B460" s="6" t="s">
        <v>7241</v>
      </c>
      <c r="C460" s="6" t="s">
        <v>7242</v>
      </c>
      <c r="D460" s="6" t="s">
        <v>6744</v>
      </c>
      <c r="E460" s="6" t="s">
        <v>5638</v>
      </c>
      <c r="F460" s="6" t="s">
        <v>7243</v>
      </c>
      <c r="G460" s="6" t="s">
        <v>7244</v>
      </c>
      <c r="H460" s="79">
        <v>1</v>
      </c>
    </row>
    <row r="461" spans="1:8" x14ac:dyDescent="0.2">
      <c r="A461" s="6">
        <v>30232099</v>
      </c>
      <c r="B461" s="6" t="s">
        <v>7245</v>
      </c>
      <c r="C461" s="6" t="s">
        <v>7246</v>
      </c>
      <c r="D461" s="6" t="s">
        <v>6744</v>
      </c>
      <c r="E461" s="6" t="s">
        <v>5638</v>
      </c>
      <c r="F461" s="6" t="s">
        <v>7247</v>
      </c>
      <c r="G461" s="6" t="s">
        <v>7248</v>
      </c>
      <c r="H461" s="79">
        <v>1</v>
      </c>
    </row>
    <row r="462" spans="1:8" x14ac:dyDescent="0.2">
      <c r="A462" s="6">
        <v>30300805</v>
      </c>
      <c r="B462" s="6" t="s">
        <v>7249</v>
      </c>
      <c r="C462" s="6" t="s">
        <v>6584</v>
      </c>
      <c r="D462" s="6" t="s">
        <v>6744</v>
      </c>
      <c r="E462" s="6" t="s">
        <v>5638</v>
      </c>
      <c r="F462" s="6" t="s">
        <v>7250</v>
      </c>
      <c r="G462" s="6" t="s">
        <v>7251</v>
      </c>
      <c r="H462" s="79">
        <v>1</v>
      </c>
    </row>
    <row r="463" spans="1:8" x14ac:dyDescent="0.2">
      <c r="A463" s="6">
        <v>30098375</v>
      </c>
      <c r="B463" s="6" t="s">
        <v>7252</v>
      </c>
      <c r="C463" s="6" t="s">
        <v>6592</v>
      </c>
      <c r="D463" s="6" t="s">
        <v>6744</v>
      </c>
      <c r="E463" s="6" t="s">
        <v>5638</v>
      </c>
      <c r="F463" s="6" t="s">
        <v>7253</v>
      </c>
      <c r="G463" s="6" t="s">
        <v>7254</v>
      </c>
      <c r="H463" s="79">
        <v>1</v>
      </c>
    </row>
    <row r="464" spans="1:8" x14ac:dyDescent="0.2">
      <c r="A464" s="6">
        <v>30332087</v>
      </c>
      <c r="B464" s="6" t="s">
        <v>7255</v>
      </c>
      <c r="C464" s="6" t="s">
        <v>6596</v>
      </c>
      <c r="D464" s="6" t="s">
        <v>6744</v>
      </c>
      <c r="E464" s="6" t="s">
        <v>5638</v>
      </c>
      <c r="F464" s="6" t="s">
        <v>7256</v>
      </c>
      <c r="G464" s="6" t="s">
        <v>7257</v>
      </c>
      <c r="H464" s="79">
        <v>1</v>
      </c>
    </row>
    <row r="465" spans="1:8" x14ac:dyDescent="0.2">
      <c r="A465" s="6">
        <v>30358447</v>
      </c>
      <c r="B465" s="6" t="s">
        <v>7258</v>
      </c>
      <c r="C465" s="6" t="s">
        <v>6600</v>
      </c>
      <c r="D465" s="6" t="s">
        <v>6744</v>
      </c>
      <c r="E465" s="6" t="s">
        <v>5638</v>
      </c>
      <c r="F465" s="6" t="s">
        <v>7259</v>
      </c>
      <c r="G465" s="6" t="s">
        <v>7260</v>
      </c>
      <c r="H465" s="79">
        <v>1</v>
      </c>
    </row>
    <row r="466" spans="1:8" x14ac:dyDescent="0.2">
      <c r="A466" s="6">
        <v>30139318</v>
      </c>
      <c r="B466" s="6" t="s">
        <v>7261</v>
      </c>
      <c r="C466" s="6" t="s">
        <v>7262</v>
      </c>
      <c r="D466" s="6" t="s">
        <v>6744</v>
      </c>
      <c r="E466" s="6" t="s">
        <v>5638</v>
      </c>
      <c r="F466" s="6" t="s">
        <v>7263</v>
      </c>
      <c r="G466" s="6" t="s">
        <v>7264</v>
      </c>
      <c r="H466" s="79">
        <v>1</v>
      </c>
    </row>
    <row r="467" spans="1:8" x14ac:dyDescent="0.2">
      <c r="A467" s="6">
        <v>30294718</v>
      </c>
      <c r="B467" s="6" t="s">
        <v>7265</v>
      </c>
      <c r="C467" s="6" t="s">
        <v>7266</v>
      </c>
      <c r="D467" s="6" t="s">
        <v>6744</v>
      </c>
      <c r="E467" s="6" t="s">
        <v>5638</v>
      </c>
      <c r="F467" s="6" t="s">
        <v>7267</v>
      </c>
      <c r="G467" s="6" t="s">
        <v>7268</v>
      </c>
      <c r="H467" s="79">
        <v>1</v>
      </c>
    </row>
    <row r="468" spans="1:8" x14ac:dyDescent="0.2">
      <c r="A468" s="6">
        <v>30031716</v>
      </c>
      <c r="B468" s="6" t="s">
        <v>7269</v>
      </c>
      <c r="C468" s="6" t="s">
        <v>7270</v>
      </c>
      <c r="D468" s="6" t="s">
        <v>6744</v>
      </c>
      <c r="E468" s="6" t="s">
        <v>5638</v>
      </c>
      <c r="F468" s="6" t="s">
        <v>7271</v>
      </c>
      <c r="G468" s="6" t="s">
        <v>7272</v>
      </c>
      <c r="H468" s="79">
        <v>1</v>
      </c>
    </row>
    <row r="469" spans="1:8" x14ac:dyDescent="0.2">
      <c r="A469" s="6">
        <v>30414343</v>
      </c>
      <c r="B469" s="6" t="s">
        <v>7273</v>
      </c>
      <c r="C469" s="6" t="s">
        <v>7274</v>
      </c>
      <c r="D469" s="6" t="s">
        <v>6744</v>
      </c>
      <c r="E469" s="6" t="s">
        <v>5638</v>
      </c>
      <c r="F469" s="6" t="s">
        <v>7275</v>
      </c>
      <c r="G469" s="6" t="s">
        <v>7276</v>
      </c>
      <c r="H469" s="79">
        <v>1</v>
      </c>
    </row>
    <row r="470" spans="1:8" x14ac:dyDescent="0.2">
      <c r="A470" s="6">
        <v>30179762</v>
      </c>
      <c r="B470" s="6" t="s">
        <v>7277</v>
      </c>
      <c r="C470" s="6" t="s">
        <v>7278</v>
      </c>
      <c r="D470" s="6" t="s">
        <v>6744</v>
      </c>
      <c r="E470" s="6" t="s">
        <v>5638</v>
      </c>
      <c r="F470" s="6" t="s">
        <v>7279</v>
      </c>
      <c r="G470" s="6" t="s">
        <v>7280</v>
      </c>
      <c r="H470" s="79">
        <v>1</v>
      </c>
    </row>
    <row r="471" spans="1:8" x14ac:dyDescent="0.2">
      <c r="A471" s="6">
        <v>30426165</v>
      </c>
      <c r="B471" s="6" t="s">
        <v>7281</v>
      </c>
      <c r="C471" s="6" t="s">
        <v>7282</v>
      </c>
      <c r="D471" s="6" t="s">
        <v>6744</v>
      </c>
      <c r="E471" s="6" t="s">
        <v>5638</v>
      </c>
      <c r="F471" s="6" t="s">
        <v>7283</v>
      </c>
      <c r="G471" s="6" t="s">
        <v>7284</v>
      </c>
      <c r="H471" s="79">
        <v>1</v>
      </c>
    </row>
    <row r="472" spans="1:8" x14ac:dyDescent="0.2">
      <c r="A472" s="6">
        <v>30221170</v>
      </c>
      <c r="B472" s="6" t="s">
        <v>7285</v>
      </c>
      <c r="C472" s="6" t="s">
        <v>7286</v>
      </c>
      <c r="D472" s="6" t="s">
        <v>6744</v>
      </c>
      <c r="E472" s="6" t="s">
        <v>5638</v>
      </c>
      <c r="F472" s="6" t="s">
        <v>7287</v>
      </c>
      <c r="G472" s="6" t="s">
        <v>7288</v>
      </c>
      <c r="H472" s="79">
        <v>1</v>
      </c>
    </row>
    <row r="473" spans="1:8" x14ac:dyDescent="0.2">
      <c r="A473" s="6">
        <v>30217435</v>
      </c>
      <c r="B473" s="6" t="s">
        <v>7289</v>
      </c>
      <c r="C473" s="6" t="s">
        <v>7290</v>
      </c>
      <c r="D473" s="6" t="s">
        <v>6744</v>
      </c>
      <c r="E473" s="6" t="s">
        <v>5638</v>
      </c>
      <c r="F473" s="6" t="s">
        <v>7291</v>
      </c>
      <c r="G473" s="6" t="s">
        <v>7292</v>
      </c>
      <c r="H473" s="79">
        <v>1</v>
      </c>
    </row>
    <row r="474" spans="1:8" x14ac:dyDescent="0.2">
      <c r="A474" s="6">
        <v>30041192</v>
      </c>
      <c r="B474" s="6" t="s">
        <v>7293</v>
      </c>
      <c r="C474" s="6" t="s">
        <v>7294</v>
      </c>
      <c r="D474" s="6" t="s">
        <v>6744</v>
      </c>
      <c r="E474" s="6" t="s">
        <v>5638</v>
      </c>
      <c r="F474" s="6" t="s">
        <v>7295</v>
      </c>
      <c r="G474" s="6" t="s">
        <v>7296</v>
      </c>
      <c r="H474" s="79">
        <v>1</v>
      </c>
    </row>
    <row r="475" spans="1:8" x14ac:dyDescent="0.2">
      <c r="A475" s="6">
        <v>30229310</v>
      </c>
      <c r="B475" s="6" t="s">
        <v>7297</v>
      </c>
      <c r="C475" s="6" t="s">
        <v>7298</v>
      </c>
      <c r="D475" s="6" t="s">
        <v>6744</v>
      </c>
      <c r="E475" s="6" t="s">
        <v>5638</v>
      </c>
      <c r="F475" s="6" t="s">
        <v>7299</v>
      </c>
      <c r="G475" s="6" t="s">
        <v>7300</v>
      </c>
      <c r="H475" s="79">
        <v>1</v>
      </c>
    </row>
    <row r="476" spans="1:8" x14ac:dyDescent="0.2">
      <c r="A476" s="6">
        <v>30110113</v>
      </c>
      <c r="B476" s="6" t="s">
        <v>7301</v>
      </c>
      <c r="C476" s="6" t="s">
        <v>7302</v>
      </c>
      <c r="D476" s="6" t="s">
        <v>6744</v>
      </c>
      <c r="E476" s="6" t="s">
        <v>5638</v>
      </c>
      <c r="F476" s="6" t="s">
        <v>7303</v>
      </c>
      <c r="G476" s="6" t="s">
        <v>7304</v>
      </c>
      <c r="H476" s="79">
        <v>1</v>
      </c>
    </row>
    <row r="477" spans="1:8" x14ac:dyDescent="0.2">
      <c r="A477" s="6">
        <v>30247921</v>
      </c>
      <c r="B477" s="6" t="s">
        <v>7305</v>
      </c>
      <c r="C477" s="6" t="s">
        <v>7306</v>
      </c>
      <c r="D477" s="6" t="s">
        <v>6744</v>
      </c>
      <c r="E477" s="6" t="s">
        <v>5638</v>
      </c>
      <c r="F477" s="6" t="s">
        <v>7307</v>
      </c>
      <c r="G477" s="6" t="s">
        <v>7308</v>
      </c>
      <c r="H477" s="79">
        <v>1</v>
      </c>
    </row>
    <row r="478" spans="1:8" x14ac:dyDescent="0.2">
      <c r="A478" s="6">
        <v>30112428</v>
      </c>
      <c r="B478" s="6" t="s">
        <v>7309</v>
      </c>
      <c r="C478" s="6" t="s">
        <v>7310</v>
      </c>
      <c r="D478" s="6" t="s">
        <v>6744</v>
      </c>
      <c r="E478" s="6" t="s">
        <v>5638</v>
      </c>
      <c r="F478" s="6" t="s">
        <v>7311</v>
      </c>
      <c r="G478" s="6" t="s">
        <v>7312</v>
      </c>
      <c r="H478" s="79">
        <v>1</v>
      </c>
    </row>
    <row r="479" spans="1:8" x14ac:dyDescent="0.2">
      <c r="A479" s="6">
        <v>30275372</v>
      </c>
      <c r="B479" s="6" t="s">
        <v>7313</v>
      </c>
      <c r="C479" s="6" t="s">
        <v>7314</v>
      </c>
      <c r="D479" s="6" t="s">
        <v>6744</v>
      </c>
      <c r="E479" s="6" t="s">
        <v>5638</v>
      </c>
      <c r="F479" s="6" t="s">
        <v>7315</v>
      </c>
      <c r="G479" s="6" t="s">
        <v>7316</v>
      </c>
      <c r="H479" s="79">
        <v>1</v>
      </c>
    </row>
    <row r="480" spans="1:8" x14ac:dyDescent="0.2">
      <c r="A480" s="6">
        <v>30045648</v>
      </c>
      <c r="B480" s="6" t="s">
        <v>7317</v>
      </c>
      <c r="C480" s="6" t="s">
        <v>7318</v>
      </c>
      <c r="D480" s="6" t="s">
        <v>6744</v>
      </c>
      <c r="E480" s="6" t="s">
        <v>5638</v>
      </c>
      <c r="F480" s="6" t="s">
        <v>7319</v>
      </c>
      <c r="G480" s="6" t="s">
        <v>7320</v>
      </c>
      <c r="H480" s="79">
        <v>1</v>
      </c>
    </row>
    <row r="481" spans="1:8" x14ac:dyDescent="0.2">
      <c r="A481" s="6">
        <v>30163176</v>
      </c>
      <c r="B481" s="6" t="s">
        <v>7321</v>
      </c>
      <c r="C481" s="6" t="s">
        <v>7322</v>
      </c>
      <c r="D481" s="6" t="s">
        <v>6744</v>
      </c>
      <c r="E481" s="6" t="s">
        <v>5638</v>
      </c>
      <c r="F481" s="6" t="s">
        <v>7323</v>
      </c>
      <c r="G481" s="6" t="s">
        <v>7324</v>
      </c>
      <c r="H481" s="79">
        <v>1</v>
      </c>
    </row>
    <row r="482" spans="1:8" x14ac:dyDescent="0.2">
      <c r="A482" s="6">
        <v>30423954</v>
      </c>
      <c r="B482" s="6" t="s">
        <v>7325</v>
      </c>
      <c r="C482" s="6" t="s">
        <v>7326</v>
      </c>
      <c r="D482" s="6" t="s">
        <v>6744</v>
      </c>
      <c r="E482" s="6" t="s">
        <v>5638</v>
      </c>
      <c r="F482" s="6" t="s">
        <v>7327</v>
      </c>
      <c r="G482" s="6" t="s">
        <v>7328</v>
      </c>
      <c r="H482" s="79">
        <v>1</v>
      </c>
    </row>
    <row r="483" spans="1:8" x14ac:dyDescent="0.2">
      <c r="A483" s="6">
        <v>30174999</v>
      </c>
      <c r="B483" s="6" t="s">
        <v>7329</v>
      </c>
      <c r="C483" s="6" t="s">
        <v>7330</v>
      </c>
      <c r="D483" s="6" t="s">
        <v>6744</v>
      </c>
      <c r="E483" s="6" t="s">
        <v>5638</v>
      </c>
      <c r="F483" s="6" t="s">
        <v>7331</v>
      </c>
      <c r="G483" s="6" t="s">
        <v>7332</v>
      </c>
      <c r="H483" s="79">
        <v>1</v>
      </c>
    </row>
    <row r="484" spans="1:8" x14ac:dyDescent="0.2">
      <c r="A484" s="6">
        <v>30336673</v>
      </c>
      <c r="B484" s="6" t="s">
        <v>7333</v>
      </c>
      <c r="C484" s="6" t="s">
        <v>7334</v>
      </c>
      <c r="D484" s="6" t="s">
        <v>6744</v>
      </c>
      <c r="E484" s="6" t="s">
        <v>5638</v>
      </c>
      <c r="F484" s="6" t="s">
        <v>7335</v>
      </c>
      <c r="G484" s="6" t="s">
        <v>7336</v>
      </c>
      <c r="H484" s="79">
        <v>1</v>
      </c>
    </row>
    <row r="485" spans="1:8" x14ac:dyDescent="0.2">
      <c r="A485" s="6">
        <v>30192605</v>
      </c>
      <c r="B485" s="6" t="s">
        <v>7337</v>
      </c>
      <c r="C485" s="6" t="s">
        <v>7338</v>
      </c>
      <c r="D485" s="6" t="s">
        <v>6744</v>
      </c>
      <c r="E485" s="6" t="s">
        <v>5638</v>
      </c>
      <c r="F485" s="6" t="s">
        <v>7339</v>
      </c>
      <c r="G485" s="6" t="s">
        <v>7340</v>
      </c>
      <c r="H485" s="79">
        <v>1</v>
      </c>
    </row>
    <row r="486" spans="1:8" x14ac:dyDescent="0.2">
      <c r="A486" s="6">
        <v>30434527</v>
      </c>
      <c r="B486" s="6" t="s">
        <v>7341</v>
      </c>
      <c r="C486" s="6" t="s">
        <v>7342</v>
      </c>
      <c r="D486" s="6" t="s">
        <v>6744</v>
      </c>
      <c r="E486" s="6" t="s">
        <v>5638</v>
      </c>
      <c r="F486" s="6" t="s">
        <v>7343</v>
      </c>
      <c r="G486" s="6" t="s">
        <v>7344</v>
      </c>
      <c r="H486" s="79">
        <v>1</v>
      </c>
    </row>
    <row r="487" spans="1:8" x14ac:dyDescent="0.2">
      <c r="A487" s="6">
        <v>30151509</v>
      </c>
      <c r="B487" s="6" t="s">
        <v>7345</v>
      </c>
      <c r="C487" s="6" t="s">
        <v>7346</v>
      </c>
      <c r="D487" s="6" t="s">
        <v>6744</v>
      </c>
      <c r="E487" s="6" t="s">
        <v>5638</v>
      </c>
      <c r="F487" s="6" t="s">
        <v>7347</v>
      </c>
      <c r="G487" s="6" t="s">
        <v>7348</v>
      </c>
      <c r="H487" s="79">
        <v>1</v>
      </c>
    </row>
    <row r="488" spans="1:8" x14ac:dyDescent="0.2">
      <c r="A488" s="6">
        <v>30441077</v>
      </c>
      <c r="B488" s="6" t="s">
        <v>7349</v>
      </c>
      <c r="C488" s="6" t="s">
        <v>7350</v>
      </c>
      <c r="D488" s="6" t="s">
        <v>7351</v>
      </c>
      <c r="E488" s="6" t="s">
        <v>5638</v>
      </c>
      <c r="F488" s="6" t="s">
        <v>7352</v>
      </c>
      <c r="G488" s="6" t="s">
        <v>7353</v>
      </c>
      <c r="H488" s="79">
        <v>1</v>
      </c>
    </row>
    <row r="489" spans="1:8" x14ac:dyDescent="0.2">
      <c r="A489" s="6">
        <v>30008184</v>
      </c>
      <c r="B489" s="6" t="s">
        <v>7354</v>
      </c>
      <c r="C489" s="6" t="s">
        <v>7355</v>
      </c>
      <c r="D489" s="6" t="s">
        <v>7351</v>
      </c>
      <c r="E489" s="6" t="s">
        <v>5638</v>
      </c>
      <c r="F489" s="6" t="s">
        <v>7356</v>
      </c>
      <c r="G489" s="6" t="s">
        <v>7357</v>
      </c>
      <c r="H489" s="79">
        <v>1</v>
      </c>
    </row>
    <row r="490" spans="1:8" x14ac:dyDescent="0.2">
      <c r="A490" s="6">
        <v>30259566</v>
      </c>
      <c r="B490" s="6" t="s">
        <v>7358</v>
      </c>
      <c r="C490" s="6" t="s">
        <v>7359</v>
      </c>
      <c r="D490" s="6" t="s">
        <v>7351</v>
      </c>
      <c r="E490" s="6" t="s">
        <v>5638</v>
      </c>
      <c r="F490" s="6" t="s">
        <v>7360</v>
      </c>
      <c r="G490" s="6" t="s">
        <v>7361</v>
      </c>
      <c r="H490" s="79">
        <v>1</v>
      </c>
    </row>
    <row r="491" spans="1:8" x14ac:dyDescent="0.2">
      <c r="A491" s="6">
        <v>30002279</v>
      </c>
      <c r="B491" s="6" t="s">
        <v>7362</v>
      </c>
      <c r="C491" s="6" t="s">
        <v>7363</v>
      </c>
      <c r="D491" s="6" t="s">
        <v>7351</v>
      </c>
      <c r="E491" s="6" t="s">
        <v>5638</v>
      </c>
      <c r="F491" s="6" t="s">
        <v>7364</v>
      </c>
      <c r="G491" s="6" t="s">
        <v>7365</v>
      </c>
      <c r="H491" s="79">
        <v>1</v>
      </c>
    </row>
    <row r="492" spans="1:8" x14ac:dyDescent="0.2">
      <c r="A492" s="6">
        <v>30288991</v>
      </c>
      <c r="B492" s="6" t="s">
        <v>7366</v>
      </c>
      <c r="C492" s="6" t="s">
        <v>7367</v>
      </c>
      <c r="D492" s="6" t="s">
        <v>7351</v>
      </c>
      <c r="E492" s="6" t="s">
        <v>5638</v>
      </c>
      <c r="F492" s="6" t="s">
        <v>7368</v>
      </c>
      <c r="G492" s="6" t="s">
        <v>7369</v>
      </c>
      <c r="H492" s="79">
        <v>1</v>
      </c>
    </row>
    <row r="493" spans="1:8" x14ac:dyDescent="0.2">
      <c r="A493" s="6">
        <v>30120112</v>
      </c>
      <c r="B493" s="6" t="s">
        <v>7370</v>
      </c>
      <c r="C493" s="6" t="s">
        <v>7371</v>
      </c>
      <c r="D493" s="6" t="s">
        <v>7351</v>
      </c>
      <c r="E493" s="6" t="s">
        <v>5638</v>
      </c>
      <c r="F493" s="6" t="s">
        <v>7372</v>
      </c>
      <c r="G493" s="6" t="s">
        <v>7373</v>
      </c>
      <c r="H493" s="79">
        <v>1</v>
      </c>
    </row>
    <row r="494" spans="1:8" x14ac:dyDescent="0.2">
      <c r="A494" s="6">
        <v>30313477</v>
      </c>
      <c r="B494" s="6" t="s">
        <v>7374</v>
      </c>
      <c r="C494" s="6" t="s">
        <v>7375</v>
      </c>
      <c r="D494" s="6" t="s">
        <v>7351</v>
      </c>
      <c r="E494" s="6" t="s">
        <v>5638</v>
      </c>
      <c r="F494" s="6" t="s">
        <v>7376</v>
      </c>
      <c r="G494" s="6" t="s">
        <v>7377</v>
      </c>
      <c r="H494" s="79">
        <v>1</v>
      </c>
    </row>
    <row r="495" spans="1:8" x14ac:dyDescent="0.2">
      <c r="A495" s="6">
        <v>30023068</v>
      </c>
      <c r="B495" s="6" t="s">
        <v>7378</v>
      </c>
      <c r="C495" s="6" t="s">
        <v>7379</v>
      </c>
      <c r="D495" s="6" t="s">
        <v>7351</v>
      </c>
      <c r="E495" s="6" t="s">
        <v>5638</v>
      </c>
      <c r="F495" s="6" t="s">
        <v>7380</v>
      </c>
      <c r="G495" s="6" t="s">
        <v>7381</v>
      </c>
      <c r="H495" s="79">
        <v>1</v>
      </c>
    </row>
    <row r="496" spans="1:8" x14ac:dyDescent="0.2">
      <c r="A496" s="6">
        <v>30313206</v>
      </c>
      <c r="B496" s="6" t="s">
        <v>7382</v>
      </c>
      <c r="C496" s="6" t="s">
        <v>7383</v>
      </c>
      <c r="D496" s="6" t="s">
        <v>7351</v>
      </c>
      <c r="E496" s="6" t="s">
        <v>5638</v>
      </c>
      <c r="F496" s="6" t="s">
        <v>7384</v>
      </c>
      <c r="G496" s="6" t="s">
        <v>7385</v>
      </c>
      <c r="H496" s="79">
        <v>1</v>
      </c>
    </row>
    <row r="497" spans="1:8" x14ac:dyDescent="0.2">
      <c r="A497" s="6">
        <v>30343551</v>
      </c>
      <c r="B497" s="6" t="s">
        <v>7386</v>
      </c>
      <c r="C497" s="6" t="s">
        <v>7387</v>
      </c>
      <c r="D497" s="6" t="s">
        <v>7351</v>
      </c>
      <c r="E497" s="6" t="s">
        <v>5638</v>
      </c>
      <c r="F497" s="6" t="s">
        <v>7388</v>
      </c>
      <c r="G497" s="6" t="s">
        <v>7389</v>
      </c>
      <c r="H497" s="79">
        <v>1</v>
      </c>
    </row>
    <row r="498" spans="1:8" x14ac:dyDescent="0.2">
      <c r="A498" s="6">
        <v>30194171</v>
      </c>
      <c r="B498" s="6" t="s">
        <v>7390</v>
      </c>
      <c r="C498" s="6" t="s">
        <v>7391</v>
      </c>
      <c r="D498" s="6" t="s">
        <v>7351</v>
      </c>
      <c r="E498" s="6" t="s">
        <v>5638</v>
      </c>
      <c r="F498" s="6" t="s">
        <v>7392</v>
      </c>
      <c r="G498" s="6" t="s">
        <v>7393</v>
      </c>
      <c r="H498" s="79">
        <v>1</v>
      </c>
    </row>
    <row r="499" spans="1:8" x14ac:dyDescent="0.2">
      <c r="A499" s="6">
        <v>30295695</v>
      </c>
      <c r="B499" s="6" t="s">
        <v>7394</v>
      </c>
      <c r="C499" s="6" t="s">
        <v>7395</v>
      </c>
      <c r="D499" s="6" t="s">
        <v>7351</v>
      </c>
      <c r="E499" s="6" t="s">
        <v>5638</v>
      </c>
      <c r="F499" s="6" t="s">
        <v>7396</v>
      </c>
      <c r="G499" s="6" t="s">
        <v>7397</v>
      </c>
      <c r="H499" s="79">
        <v>1</v>
      </c>
    </row>
    <row r="500" spans="1:8" x14ac:dyDescent="0.2">
      <c r="A500" s="6">
        <v>30158087</v>
      </c>
      <c r="B500" s="6" t="s">
        <v>7398</v>
      </c>
      <c r="C500" s="6" t="s">
        <v>7399</v>
      </c>
      <c r="D500" s="6" t="s">
        <v>7351</v>
      </c>
      <c r="E500" s="6" t="s">
        <v>5638</v>
      </c>
      <c r="F500" s="6" t="s">
        <v>7400</v>
      </c>
      <c r="G500" s="6" t="s">
        <v>7401</v>
      </c>
      <c r="H500" s="79">
        <v>1</v>
      </c>
    </row>
    <row r="501" spans="1:8" x14ac:dyDescent="0.2">
      <c r="A501" s="6">
        <v>30457269</v>
      </c>
      <c r="B501" s="6" t="s">
        <v>7402</v>
      </c>
      <c r="C501" s="6" t="s">
        <v>7403</v>
      </c>
      <c r="D501" s="6" t="s">
        <v>7351</v>
      </c>
      <c r="E501" s="6" t="s">
        <v>5638</v>
      </c>
      <c r="F501" s="6" t="s">
        <v>7404</v>
      </c>
      <c r="G501" s="6" t="s">
        <v>7405</v>
      </c>
      <c r="H501" s="79">
        <v>1</v>
      </c>
    </row>
    <row r="502" spans="1:8" x14ac:dyDescent="0.2">
      <c r="A502" s="6">
        <v>30181380</v>
      </c>
      <c r="B502" s="6" t="s">
        <v>7406</v>
      </c>
      <c r="C502" s="6" t="s">
        <v>7407</v>
      </c>
      <c r="D502" s="6" t="s">
        <v>7351</v>
      </c>
      <c r="E502" s="6" t="s">
        <v>5638</v>
      </c>
      <c r="F502" s="6" t="s">
        <v>7408</v>
      </c>
      <c r="G502" s="6" t="s">
        <v>7409</v>
      </c>
      <c r="H502" s="79">
        <v>1</v>
      </c>
    </row>
    <row r="503" spans="1:8" x14ac:dyDescent="0.2">
      <c r="A503" s="6">
        <v>30415373</v>
      </c>
      <c r="B503" s="6" t="s">
        <v>7410</v>
      </c>
      <c r="C503" s="6" t="s">
        <v>7411</v>
      </c>
      <c r="D503" s="6" t="s">
        <v>7351</v>
      </c>
      <c r="E503" s="6" t="s">
        <v>5638</v>
      </c>
      <c r="F503" s="6" t="s">
        <v>7412</v>
      </c>
      <c r="G503" s="6" t="s">
        <v>7413</v>
      </c>
      <c r="H503" s="79">
        <v>1</v>
      </c>
    </row>
    <row r="504" spans="1:8" x14ac:dyDescent="0.2">
      <c r="A504" s="6">
        <v>30021139</v>
      </c>
      <c r="B504" s="6" t="s">
        <v>7414</v>
      </c>
      <c r="C504" s="6" t="s">
        <v>7415</v>
      </c>
      <c r="D504" s="6" t="s">
        <v>7351</v>
      </c>
      <c r="E504" s="6" t="s">
        <v>5638</v>
      </c>
      <c r="F504" s="6" t="s">
        <v>7416</v>
      </c>
      <c r="G504" s="6" t="s">
        <v>7417</v>
      </c>
      <c r="H504" s="79">
        <v>1</v>
      </c>
    </row>
    <row r="505" spans="1:8" x14ac:dyDescent="0.2">
      <c r="A505" s="6">
        <v>30291207</v>
      </c>
      <c r="B505" s="6" t="s">
        <v>7418</v>
      </c>
      <c r="C505" s="6" t="s">
        <v>7419</v>
      </c>
      <c r="D505" s="6" t="s">
        <v>7351</v>
      </c>
      <c r="E505" s="6" t="s">
        <v>5638</v>
      </c>
      <c r="F505" s="6" t="s">
        <v>7420</v>
      </c>
      <c r="G505" s="6" t="s">
        <v>7421</v>
      </c>
      <c r="H505" s="79">
        <v>1</v>
      </c>
    </row>
    <row r="506" spans="1:8" x14ac:dyDescent="0.2">
      <c r="A506" s="6">
        <v>30001904</v>
      </c>
      <c r="B506" s="6" t="s">
        <v>7422</v>
      </c>
      <c r="C506" s="6" t="s">
        <v>7423</v>
      </c>
      <c r="D506" s="6" t="s">
        <v>7351</v>
      </c>
      <c r="E506" s="6" t="s">
        <v>5638</v>
      </c>
      <c r="F506" s="6" t="s">
        <v>7424</v>
      </c>
      <c r="G506" s="6" t="s">
        <v>7425</v>
      </c>
      <c r="H506" s="79">
        <v>1</v>
      </c>
    </row>
    <row r="507" spans="1:8" x14ac:dyDescent="0.2">
      <c r="A507" s="6">
        <v>30334939</v>
      </c>
      <c r="B507" s="6" t="s">
        <v>7426</v>
      </c>
      <c r="C507" s="6" t="s">
        <v>7427</v>
      </c>
      <c r="D507" s="6" t="s">
        <v>7351</v>
      </c>
      <c r="E507" s="6" t="s">
        <v>5638</v>
      </c>
      <c r="F507" s="6" t="s">
        <v>7428</v>
      </c>
      <c r="G507" s="6" t="s">
        <v>7429</v>
      </c>
      <c r="H507" s="79">
        <v>1</v>
      </c>
    </row>
    <row r="508" spans="1:8" x14ac:dyDescent="0.2">
      <c r="A508" s="6">
        <v>30185158</v>
      </c>
      <c r="B508" s="6" t="s">
        <v>7430</v>
      </c>
      <c r="C508" s="6" t="s">
        <v>7431</v>
      </c>
      <c r="D508" s="6" t="s">
        <v>7351</v>
      </c>
      <c r="E508" s="6" t="s">
        <v>5638</v>
      </c>
      <c r="F508" s="6" t="s">
        <v>7432</v>
      </c>
      <c r="G508" s="6" t="s">
        <v>7433</v>
      </c>
      <c r="H508" s="79">
        <v>1</v>
      </c>
    </row>
    <row r="509" spans="1:8" x14ac:dyDescent="0.2">
      <c r="A509" s="6">
        <v>30391963</v>
      </c>
      <c r="B509" s="6" t="s">
        <v>7434</v>
      </c>
      <c r="C509" s="6" t="s">
        <v>7435</v>
      </c>
      <c r="D509" s="6" t="s">
        <v>7351</v>
      </c>
      <c r="E509" s="6" t="s">
        <v>5638</v>
      </c>
      <c r="F509" s="6" t="s">
        <v>7436</v>
      </c>
      <c r="G509" s="6" t="s">
        <v>7437</v>
      </c>
      <c r="H509" s="79">
        <v>1</v>
      </c>
    </row>
    <row r="510" spans="1:8" x14ac:dyDescent="0.2">
      <c r="A510" s="6">
        <v>30044887</v>
      </c>
      <c r="B510" s="6" t="s">
        <v>7438</v>
      </c>
      <c r="C510" s="6" t="s">
        <v>6700</v>
      </c>
      <c r="D510" s="6" t="s">
        <v>7351</v>
      </c>
      <c r="E510" s="6" t="s">
        <v>5638</v>
      </c>
      <c r="F510" s="6" t="s">
        <v>7439</v>
      </c>
      <c r="G510" s="6" t="s">
        <v>7440</v>
      </c>
      <c r="H510" s="79">
        <v>1</v>
      </c>
    </row>
    <row r="511" spans="1:8" x14ac:dyDescent="0.2">
      <c r="A511" s="6">
        <v>30439284</v>
      </c>
      <c r="B511" s="6" t="s">
        <v>7441</v>
      </c>
      <c r="C511" s="6" t="s">
        <v>6704</v>
      </c>
      <c r="D511" s="6" t="s">
        <v>7351</v>
      </c>
      <c r="E511" s="6" t="s">
        <v>5638</v>
      </c>
      <c r="F511" s="6" t="s">
        <v>7442</v>
      </c>
      <c r="G511" s="6" t="s">
        <v>7443</v>
      </c>
      <c r="H511" s="79">
        <v>1</v>
      </c>
    </row>
    <row r="512" spans="1:8" x14ac:dyDescent="0.2">
      <c r="A512" s="6">
        <v>30227275</v>
      </c>
      <c r="B512" s="6" t="s">
        <v>7444</v>
      </c>
      <c r="C512" s="6" t="s">
        <v>6708</v>
      </c>
      <c r="D512" s="6" t="s">
        <v>7351</v>
      </c>
      <c r="E512" s="6" t="s">
        <v>5638</v>
      </c>
      <c r="F512" s="6" t="s">
        <v>7445</v>
      </c>
      <c r="G512" s="6" t="s">
        <v>7446</v>
      </c>
      <c r="H512" s="79">
        <v>1</v>
      </c>
    </row>
    <row r="513" spans="1:8" x14ac:dyDescent="0.2">
      <c r="A513" s="6">
        <v>30403437</v>
      </c>
      <c r="B513" s="6" t="s">
        <v>7447</v>
      </c>
      <c r="C513" s="6" t="s">
        <v>6712</v>
      </c>
      <c r="D513" s="6" t="s">
        <v>7351</v>
      </c>
      <c r="E513" s="6" t="s">
        <v>5638</v>
      </c>
      <c r="F513" s="6" t="s">
        <v>7448</v>
      </c>
      <c r="G513" s="6" t="s">
        <v>7449</v>
      </c>
      <c r="H513" s="79">
        <v>1</v>
      </c>
    </row>
    <row r="514" spans="1:8" x14ac:dyDescent="0.2">
      <c r="A514" s="6">
        <v>30220058</v>
      </c>
      <c r="B514" s="6" t="s">
        <v>7450</v>
      </c>
      <c r="C514" s="6" t="s">
        <v>6716</v>
      </c>
      <c r="D514" s="6" t="s">
        <v>7351</v>
      </c>
      <c r="E514" s="6" t="s">
        <v>5638</v>
      </c>
      <c r="F514" s="6" t="s">
        <v>7451</v>
      </c>
      <c r="G514" s="6" t="s">
        <v>7452</v>
      </c>
      <c r="H514" s="79">
        <v>1</v>
      </c>
    </row>
    <row r="515" spans="1:8" x14ac:dyDescent="0.2">
      <c r="A515" s="6">
        <v>30289233</v>
      </c>
      <c r="B515" s="6" t="s">
        <v>7453</v>
      </c>
      <c r="C515" s="6" t="s">
        <v>6720</v>
      </c>
      <c r="D515" s="6" t="s">
        <v>7351</v>
      </c>
      <c r="E515" s="6" t="s">
        <v>5638</v>
      </c>
      <c r="F515" s="6" t="s">
        <v>7454</v>
      </c>
      <c r="G515" s="6" t="s">
        <v>7455</v>
      </c>
      <c r="H515" s="79">
        <v>1</v>
      </c>
    </row>
    <row r="516" spans="1:8" x14ac:dyDescent="0.2">
      <c r="A516" s="6">
        <v>30064281</v>
      </c>
      <c r="B516" s="6" t="s">
        <v>7456</v>
      </c>
      <c r="C516" s="6" t="s">
        <v>6724</v>
      </c>
      <c r="D516" s="6" t="s">
        <v>7351</v>
      </c>
      <c r="E516" s="6" t="s">
        <v>5638</v>
      </c>
      <c r="F516" s="6" t="s">
        <v>7457</v>
      </c>
      <c r="G516" s="6" t="s">
        <v>7458</v>
      </c>
      <c r="H516" s="79">
        <v>1</v>
      </c>
    </row>
    <row r="517" spans="1:8" x14ac:dyDescent="0.2">
      <c r="A517" s="6">
        <v>30205582</v>
      </c>
      <c r="B517" s="6" t="s">
        <v>7459</v>
      </c>
      <c r="C517" s="6" t="s">
        <v>6728</v>
      </c>
      <c r="D517" s="6" t="s">
        <v>7351</v>
      </c>
      <c r="E517" s="6" t="s">
        <v>5638</v>
      </c>
      <c r="F517" s="6" t="s">
        <v>7460</v>
      </c>
      <c r="G517" s="6" t="s">
        <v>7461</v>
      </c>
      <c r="H517" s="79">
        <v>1</v>
      </c>
    </row>
    <row r="518" spans="1:8" x14ac:dyDescent="0.2">
      <c r="A518" s="6">
        <v>30034008</v>
      </c>
      <c r="B518" s="6" t="s">
        <v>7462</v>
      </c>
      <c r="C518" s="6" t="s">
        <v>6732</v>
      </c>
      <c r="D518" s="6" t="s">
        <v>7351</v>
      </c>
      <c r="E518" s="6" t="s">
        <v>5638</v>
      </c>
      <c r="F518" s="6" t="s">
        <v>7463</v>
      </c>
      <c r="G518" s="6" t="s">
        <v>7464</v>
      </c>
      <c r="H518" s="79">
        <v>1</v>
      </c>
    </row>
    <row r="519" spans="1:8" x14ac:dyDescent="0.2">
      <c r="A519" s="6">
        <v>30284530</v>
      </c>
      <c r="B519" s="6" t="s">
        <v>7465</v>
      </c>
      <c r="C519" s="6" t="s">
        <v>6736</v>
      </c>
      <c r="D519" s="6" t="s">
        <v>7351</v>
      </c>
      <c r="E519" s="6" t="s">
        <v>5638</v>
      </c>
      <c r="F519" s="6" t="s">
        <v>7466</v>
      </c>
      <c r="G519" s="6" t="s">
        <v>7467</v>
      </c>
      <c r="H519" s="79">
        <v>1</v>
      </c>
    </row>
    <row r="520" spans="1:8" x14ac:dyDescent="0.2">
      <c r="A520" s="6">
        <v>30076656</v>
      </c>
      <c r="B520" s="6" t="s">
        <v>7468</v>
      </c>
      <c r="C520" s="6" t="s">
        <v>6740</v>
      </c>
      <c r="D520" s="6" t="s">
        <v>7351</v>
      </c>
      <c r="E520" s="6" t="s">
        <v>5638</v>
      </c>
      <c r="F520" s="6" t="s">
        <v>7469</v>
      </c>
      <c r="G520" s="6" t="s">
        <v>7470</v>
      </c>
      <c r="H520" s="79">
        <v>1</v>
      </c>
    </row>
    <row r="521" spans="1:8" x14ac:dyDescent="0.2">
      <c r="A521" s="6">
        <v>30308214</v>
      </c>
      <c r="B521" s="6" t="s">
        <v>7471</v>
      </c>
      <c r="C521" s="6" t="s">
        <v>7472</v>
      </c>
      <c r="D521" s="6" t="s">
        <v>7351</v>
      </c>
      <c r="E521" s="6" t="s">
        <v>5638</v>
      </c>
      <c r="F521" s="6" t="s">
        <v>7473</v>
      </c>
      <c r="G521" s="6" t="s">
        <v>7474</v>
      </c>
      <c r="H521" s="79">
        <v>1</v>
      </c>
    </row>
    <row r="522" spans="1:8" x14ac:dyDescent="0.2">
      <c r="A522" s="6">
        <v>30106542</v>
      </c>
      <c r="B522" s="6" t="s">
        <v>7475</v>
      </c>
      <c r="C522" s="6" t="s">
        <v>7476</v>
      </c>
      <c r="D522" s="6" t="s">
        <v>7351</v>
      </c>
      <c r="E522" s="6" t="s">
        <v>5638</v>
      </c>
      <c r="F522" s="6" t="s">
        <v>7477</v>
      </c>
      <c r="G522" s="6" t="s">
        <v>7478</v>
      </c>
      <c r="H522" s="79">
        <v>1</v>
      </c>
    </row>
    <row r="523" spans="1:8" x14ac:dyDescent="0.2">
      <c r="A523" s="6">
        <v>30190218</v>
      </c>
      <c r="B523" s="6" t="s">
        <v>7479</v>
      </c>
      <c r="C523" s="6" t="s">
        <v>7480</v>
      </c>
      <c r="D523" s="6" t="s">
        <v>7351</v>
      </c>
      <c r="E523" s="6" t="s">
        <v>5638</v>
      </c>
      <c r="F523" s="6" t="s">
        <v>7481</v>
      </c>
      <c r="G523" s="6" t="s">
        <v>7482</v>
      </c>
      <c r="H523" s="79">
        <v>1</v>
      </c>
    </row>
    <row r="524" spans="1:8" x14ac:dyDescent="0.2">
      <c r="A524" s="6">
        <v>30357508</v>
      </c>
      <c r="B524" s="6" t="s">
        <v>7483</v>
      </c>
      <c r="C524" s="6" t="s">
        <v>7484</v>
      </c>
      <c r="D524" s="6" t="s">
        <v>7351</v>
      </c>
      <c r="E524" s="6" t="s">
        <v>5638</v>
      </c>
      <c r="F524" s="6" t="s">
        <v>7485</v>
      </c>
      <c r="G524" s="6" t="s">
        <v>7486</v>
      </c>
      <c r="H524" s="79">
        <v>1</v>
      </c>
    </row>
    <row r="525" spans="1:8" x14ac:dyDescent="0.2">
      <c r="A525" s="6">
        <v>30070802</v>
      </c>
      <c r="B525" s="6" t="s">
        <v>7487</v>
      </c>
      <c r="C525" s="6" t="s">
        <v>7488</v>
      </c>
      <c r="D525" s="6" t="s">
        <v>7351</v>
      </c>
      <c r="E525" s="6" t="s">
        <v>5638</v>
      </c>
      <c r="F525" s="6" t="s">
        <v>7489</v>
      </c>
      <c r="G525" s="6" t="s">
        <v>7490</v>
      </c>
      <c r="H525" s="79">
        <v>1</v>
      </c>
    </row>
    <row r="526" spans="1:8" x14ac:dyDescent="0.2">
      <c r="A526" s="6">
        <v>30335472</v>
      </c>
      <c r="B526" s="6" t="s">
        <v>7491</v>
      </c>
      <c r="C526" s="6" t="s">
        <v>7492</v>
      </c>
      <c r="D526" s="6" t="s">
        <v>7351</v>
      </c>
      <c r="E526" s="6" t="s">
        <v>5638</v>
      </c>
      <c r="F526" s="6" t="s">
        <v>7493</v>
      </c>
      <c r="G526" s="6" t="s">
        <v>7494</v>
      </c>
      <c r="H526" s="79">
        <v>1</v>
      </c>
    </row>
    <row r="527" spans="1:8" x14ac:dyDescent="0.2">
      <c r="A527" s="6">
        <v>30233027</v>
      </c>
      <c r="B527" s="6" t="s">
        <v>7495</v>
      </c>
      <c r="C527" s="6" t="s">
        <v>7496</v>
      </c>
      <c r="D527" s="6" t="s">
        <v>7351</v>
      </c>
      <c r="E527" s="6" t="s">
        <v>5638</v>
      </c>
      <c r="F527" s="6" t="s">
        <v>7497</v>
      </c>
      <c r="G527" s="6" t="s">
        <v>7498</v>
      </c>
      <c r="H527" s="79">
        <v>1</v>
      </c>
    </row>
    <row r="528" spans="1:8" x14ac:dyDescent="0.2">
      <c r="A528" s="6">
        <v>30419605</v>
      </c>
      <c r="B528" s="6" t="s">
        <v>7499</v>
      </c>
      <c r="C528" s="6" t="s">
        <v>7500</v>
      </c>
      <c r="D528" s="6" t="s">
        <v>7351</v>
      </c>
      <c r="E528" s="6" t="s">
        <v>5638</v>
      </c>
      <c r="F528" s="6" t="s">
        <v>7501</v>
      </c>
      <c r="G528" s="6" t="s">
        <v>7502</v>
      </c>
      <c r="H528" s="79">
        <v>1</v>
      </c>
    </row>
    <row r="529" spans="1:8" x14ac:dyDescent="0.2">
      <c r="A529" s="6">
        <v>30172647</v>
      </c>
      <c r="B529" s="6" t="s">
        <v>7503</v>
      </c>
      <c r="C529" s="6" t="s">
        <v>7504</v>
      </c>
      <c r="D529" s="6" t="s">
        <v>7351</v>
      </c>
      <c r="E529" s="6" t="s">
        <v>5638</v>
      </c>
      <c r="F529" s="6" t="s">
        <v>7505</v>
      </c>
      <c r="G529" s="6" t="s">
        <v>7506</v>
      </c>
      <c r="H529" s="79">
        <v>1</v>
      </c>
    </row>
    <row r="530" spans="1:8" x14ac:dyDescent="0.2">
      <c r="A530" s="6">
        <v>30431148</v>
      </c>
      <c r="B530" s="6" t="s">
        <v>7507</v>
      </c>
      <c r="C530" s="6" t="s">
        <v>7508</v>
      </c>
      <c r="D530" s="6" t="s">
        <v>7351</v>
      </c>
      <c r="E530" s="6" t="s">
        <v>5638</v>
      </c>
      <c r="F530" s="6" t="s">
        <v>7509</v>
      </c>
      <c r="G530" s="6" t="s">
        <v>7510</v>
      </c>
      <c r="H530" s="79">
        <v>1</v>
      </c>
    </row>
    <row r="531" spans="1:8" x14ac:dyDescent="0.2">
      <c r="A531" s="6">
        <v>30037169</v>
      </c>
      <c r="B531" s="6" t="s">
        <v>7511</v>
      </c>
      <c r="C531" s="6" t="s">
        <v>7512</v>
      </c>
      <c r="D531" s="6" t="s">
        <v>7351</v>
      </c>
      <c r="E531" s="6" t="s">
        <v>5638</v>
      </c>
      <c r="F531" s="6" t="s">
        <v>7513</v>
      </c>
      <c r="G531" s="6" t="s">
        <v>7514</v>
      </c>
      <c r="H531" s="79">
        <v>1</v>
      </c>
    </row>
    <row r="532" spans="1:8" x14ac:dyDescent="0.2">
      <c r="A532" s="6">
        <v>30314997</v>
      </c>
      <c r="B532" s="6" t="s">
        <v>7515</v>
      </c>
      <c r="C532" s="6" t="s">
        <v>7516</v>
      </c>
      <c r="D532" s="6" t="s">
        <v>7351</v>
      </c>
      <c r="E532" s="6" t="s">
        <v>5638</v>
      </c>
      <c r="F532" s="6" t="s">
        <v>7517</v>
      </c>
      <c r="G532" s="6" t="s">
        <v>7518</v>
      </c>
      <c r="H532" s="79">
        <v>1</v>
      </c>
    </row>
    <row r="533" spans="1:8" x14ac:dyDescent="0.2">
      <c r="A533" s="6">
        <v>30092085</v>
      </c>
      <c r="B533" s="6" t="s">
        <v>7519</v>
      </c>
      <c r="C533" s="6" t="s">
        <v>7520</v>
      </c>
      <c r="D533" s="6" t="s">
        <v>7351</v>
      </c>
      <c r="E533" s="6" t="s">
        <v>5638</v>
      </c>
      <c r="F533" s="6" t="s">
        <v>7521</v>
      </c>
      <c r="G533" s="6" t="s">
        <v>7522</v>
      </c>
      <c r="H533" s="79">
        <v>1</v>
      </c>
    </row>
    <row r="534" spans="1:8" x14ac:dyDescent="0.2">
      <c r="A534" s="6">
        <v>30216660</v>
      </c>
      <c r="B534" s="6" t="s">
        <v>7523</v>
      </c>
      <c r="C534" s="6" t="s">
        <v>7524</v>
      </c>
      <c r="D534" s="6" t="s">
        <v>7351</v>
      </c>
      <c r="E534" s="6" t="s">
        <v>5638</v>
      </c>
      <c r="F534" s="6" t="s">
        <v>7525</v>
      </c>
      <c r="G534" s="6" t="s">
        <v>7526</v>
      </c>
      <c r="H534" s="79">
        <v>1</v>
      </c>
    </row>
    <row r="535" spans="1:8" x14ac:dyDescent="0.2">
      <c r="A535" s="6">
        <v>30065513</v>
      </c>
      <c r="B535" s="6" t="s">
        <v>7527</v>
      </c>
      <c r="C535" s="6" t="s">
        <v>7528</v>
      </c>
      <c r="D535" s="6" t="s">
        <v>7351</v>
      </c>
      <c r="E535" s="6" t="s">
        <v>5638</v>
      </c>
      <c r="F535" s="6" t="s">
        <v>7529</v>
      </c>
      <c r="G535" s="6" t="s">
        <v>7530</v>
      </c>
      <c r="H535" s="79">
        <v>1</v>
      </c>
    </row>
    <row r="536" spans="1:8" x14ac:dyDescent="0.2">
      <c r="A536" s="6">
        <v>30332179</v>
      </c>
      <c r="B536" s="6" t="s">
        <v>7531</v>
      </c>
      <c r="C536" s="6" t="s">
        <v>7532</v>
      </c>
      <c r="D536" s="6" t="s">
        <v>7351</v>
      </c>
      <c r="E536" s="6" t="s">
        <v>5638</v>
      </c>
      <c r="F536" s="6" t="s">
        <v>7533</v>
      </c>
      <c r="G536" s="6" t="s">
        <v>7534</v>
      </c>
      <c r="H536" s="79">
        <v>1</v>
      </c>
    </row>
    <row r="537" spans="1:8" x14ac:dyDescent="0.2">
      <c r="A537" s="6">
        <v>30442045</v>
      </c>
      <c r="B537" s="6" t="s">
        <v>7535</v>
      </c>
      <c r="C537" s="6" t="s">
        <v>5782</v>
      </c>
      <c r="D537" s="6" t="s">
        <v>7536</v>
      </c>
      <c r="E537" s="6" t="s">
        <v>5638</v>
      </c>
      <c r="F537" s="6" t="s">
        <v>7537</v>
      </c>
      <c r="G537" s="6" t="s">
        <v>7538</v>
      </c>
      <c r="H537" s="79">
        <v>1</v>
      </c>
    </row>
    <row r="538" spans="1:8" x14ac:dyDescent="0.2">
      <c r="A538" s="6">
        <v>30047495</v>
      </c>
      <c r="B538" s="6" t="s">
        <v>7539</v>
      </c>
      <c r="C538" s="6" t="s">
        <v>5783</v>
      </c>
      <c r="D538" s="6" t="s">
        <v>7536</v>
      </c>
      <c r="E538" s="6" t="s">
        <v>5638</v>
      </c>
      <c r="F538" s="6" t="s">
        <v>7540</v>
      </c>
      <c r="G538" s="6" t="s">
        <v>7541</v>
      </c>
      <c r="H538" s="79">
        <v>1</v>
      </c>
    </row>
    <row r="539" spans="1:8" x14ac:dyDescent="0.2">
      <c r="A539" s="6">
        <v>30282961</v>
      </c>
      <c r="B539" s="6" t="s">
        <v>7542</v>
      </c>
      <c r="C539" s="6" t="s">
        <v>5785</v>
      </c>
      <c r="D539" s="6" t="s">
        <v>7536</v>
      </c>
      <c r="E539" s="6" t="s">
        <v>5638</v>
      </c>
      <c r="F539" s="6" t="s">
        <v>7543</v>
      </c>
      <c r="G539" s="6" t="s">
        <v>7544</v>
      </c>
      <c r="H539" s="79">
        <v>1</v>
      </c>
    </row>
    <row r="540" spans="1:8" x14ac:dyDescent="0.2">
      <c r="A540" s="6">
        <v>30021989</v>
      </c>
      <c r="B540" s="6" t="s">
        <v>7545</v>
      </c>
      <c r="C540" s="6" t="s">
        <v>7546</v>
      </c>
      <c r="D540" s="6" t="s">
        <v>7536</v>
      </c>
      <c r="E540" s="6" t="s">
        <v>5638</v>
      </c>
      <c r="F540" s="6" t="s">
        <v>7547</v>
      </c>
      <c r="G540" s="6" t="s">
        <v>7548</v>
      </c>
      <c r="H540" s="79">
        <v>1</v>
      </c>
    </row>
    <row r="541" spans="1:8" x14ac:dyDescent="0.2">
      <c r="A541" s="6">
        <v>30234818</v>
      </c>
      <c r="B541" s="6" t="s">
        <v>7549</v>
      </c>
      <c r="C541" s="6" t="s">
        <v>7550</v>
      </c>
      <c r="D541" s="6" t="s">
        <v>7536</v>
      </c>
      <c r="E541" s="6" t="s">
        <v>5638</v>
      </c>
      <c r="F541" s="6" t="s">
        <v>7551</v>
      </c>
      <c r="G541" s="6" t="s">
        <v>7552</v>
      </c>
      <c r="H541" s="79">
        <v>1</v>
      </c>
    </row>
    <row r="542" spans="1:8" x14ac:dyDescent="0.2">
      <c r="A542" s="6">
        <v>30085741</v>
      </c>
      <c r="B542" s="6" t="s">
        <v>7553</v>
      </c>
      <c r="C542" s="6" t="s">
        <v>7554</v>
      </c>
      <c r="D542" s="6" t="s">
        <v>7536</v>
      </c>
      <c r="E542" s="6" t="s">
        <v>5638</v>
      </c>
      <c r="F542" s="6" t="s">
        <v>7555</v>
      </c>
      <c r="G542" s="6" t="s">
        <v>7556</v>
      </c>
      <c r="H542" s="79">
        <v>1</v>
      </c>
    </row>
    <row r="543" spans="1:8" x14ac:dyDescent="0.2">
      <c r="A543" s="6">
        <v>30349180</v>
      </c>
      <c r="B543" s="6" t="s">
        <v>7557</v>
      </c>
      <c r="C543" s="6" t="s">
        <v>5925</v>
      </c>
      <c r="D543" s="6" t="s">
        <v>7536</v>
      </c>
      <c r="E543" s="6" t="s">
        <v>5638</v>
      </c>
      <c r="F543" s="6" t="s">
        <v>7558</v>
      </c>
      <c r="G543" s="6" t="s">
        <v>7559</v>
      </c>
      <c r="H543" s="79">
        <v>1</v>
      </c>
    </row>
    <row r="544" spans="1:8" x14ac:dyDescent="0.2">
      <c r="A544" s="6">
        <v>30038846</v>
      </c>
      <c r="B544" s="6" t="s">
        <v>7560</v>
      </c>
      <c r="C544" s="6" t="s">
        <v>5929</v>
      </c>
      <c r="D544" s="6" t="s">
        <v>7536</v>
      </c>
      <c r="E544" s="6" t="s">
        <v>5638</v>
      </c>
      <c r="F544" s="6" t="s">
        <v>7561</v>
      </c>
      <c r="G544" s="6" t="s">
        <v>7562</v>
      </c>
      <c r="H544" s="79">
        <v>1</v>
      </c>
    </row>
    <row r="545" spans="1:8" x14ac:dyDescent="0.2">
      <c r="A545" s="6">
        <v>30328185</v>
      </c>
      <c r="B545" s="6" t="s">
        <v>7563</v>
      </c>
      <c r="C545" s="6" t="s">
        <v>5933</v>
      </c>
      <c r="D545" s="6" t="s">
        <v>7536</v>
      </c>
      <c r="E545" s="6" t="s">
        <v>5638</v>
      </c>
      <c r="F545" s="6" t="s">
        <v>7564</v>
      </c>
      <c r="G545" s="6" t="s">
        <v>7565</v>
      </c>
      <c r="H545" s="79">
        <v>1</v>
      </c>
    </row>
    <row r="546" spans="1:8" x14ac:dyDescent="0.2">
      <c r="A546" s="6">
        <v>30305833</v>
      </c>
      <c r="B546" s="6" t="s">
        <v>7566</v>
      </c>
      <c r="C546" s="6" t="s">
        <v>5937</v>
      </c>
      <c r="D546" s="6" t="s">
        <v>7536</v>
      </c>
      <c r="E546" s="6" t="s">
        <v>5638</v>
      </c>
      <c r="F546" s="6" t="s">
        <v>7567</v>
      </c>
      <c r="G546" s="6" t="s">
        <v>7568</v>
      </c>
      <c r="H546" s="79">
        <v>1</v>
      </c>
    </row>
    <row r="547" spans="1:8" x14ac:dyDescent="0.2">
      <c r="A547" s="6">
        <v>30160348</v>
      </c>
      <c r="B547" s="6" t="s">
        <v>7569</v>
      </c>
      <c r="C547" s="6" t="s">
        <v>5941</v>
      </c>
      <c r="D547" s="6" t="s">
        <v>7536</v>
      </c>
      <c r="E547" s="6" t="s">
        <v>5638</v>
      </c>
      <c r="F547" s="6" t="s">
        <v>7570</v>
      </c>
      <c r="G547" s="6" t="s">
        <v>7571</v>
      </c>
      <c r="H547" s="79">
        <v>1</v>
      </c>
    </row>
    <row r="548" spans="1:8" x14ac:dyDescent="0.2">
      <c r="A548" s="6">
        <v>30319843</v>
      </c>
      <c r="B548" s="6" t="s">
        <v>7572</v>
      </c>
      <c r="C548" s="6" t="s">
        <v>5945</v>
      </c>
      <c r="D548" s="6" t="s">
        <v>7536</v>
      </c>
      <c r="E548" s="6" t="s">
        <v>5638</v>
      </c>
      <c r="F548" s="6" t="s">
        <v>7573</v>
      </c>
      <c r="G548" s="6" t="s">
        <v>7574</v>
      </c>
      <c r="H548" s="79">
        <v>1</v>
      </c>
    </row>
    <row r="549" spans="1:8" x14ac:dyDescent="0.2">
      <c r="A549" s="6">
        <v>30247110</v>
      </c>
      <c r="B549" s="6" t="s">
        <v>7575</v>
      </c>
      <c r="C549" s="6" t="s">
        <v>6049</v>
      </c>
      <c r="D549" s="6" t="s">
        <v>7536</v>
      </c>
      <c r="E549" s="6" t="s">
        <v>5638</v>
      </c>
      <c r="F549" s="6" t="s">
        <v>7576</v>
      </c>
      <c r="G549" s="6" t="s">
        <v>7577</v>
      </c>
      <c r="H549" s="79">
        <v>1</v>
      </c>
    </row>
    <row r="550" spans="1:8" x14ac:dyDescent="0.2">
      <c r="A550" s="6">
        <v>30356642</v>
      </c>
      <c r="B550" s="6" t="s">
        <v>7578</v>
      </c>
      <c r="C550" s="6" t="s">
        <v>6053</v>
      </c>
      <c r="D550" s="6" t="s">
        <v>7536</v>
      </c>
      <c r="E550" s="6" t="s">
        <v>5638</v>
      </c>
      <c r="F550" s="6" t="s">
        <v>7579</v>
      </c>
      <c r="G550" s="6" t="s">
        <v>7580</v>
      </c>
      <c r="H550" s="79">
        <v>1</v>
      </c>
    </row>
    <row r="551" spans="1:8" x14ac:dyDescent="0.2">
      <c r="A551" s="6">
        <v>30172851</v>
      </c>
      <c r="B551" s="6" t="s">
        <v>7581</v>
      </c>
      <c r="C551" s="6" t="s">
        <v>6057</v>
      </c>
      <c r="D551" s="6" t="s">
        <v>7536</v>
      </c>
      <c r="E551" s="6" t="s">
        <v>5638</v>
      </c>
      <c r="F551" s="6" t="s">
        <v>7582</v>
      </c>
      <c r="G551" s="6" t="s">
        <v>7583</v>
      </c>
      <c r="H551" s="79">
        <v>1</v>
      </c>
    </row>
    <row r="552" spans="1:8" x14ac:dyDescent="0.2">
      <c r="A552" s="6">
        <v>30216924</v>
      </c>
      <c r="B552" s="6" t="s">
        <v>7584</v>
      </c>
      <c r="C552" s="6" t="s">
        <v>6061</v>
      </c>
      <c r="D552" s="6" t="s">
        <v>7536</v>
      </c>
      <c r="E552" s="6" t="s">
        <v>5638</v>
      </c>
      <c r="F552" s="6" t="s">
        <v>7585</v>
      </c>
      <c r="G552" s="6" t="s">
        <v>7586</v>
      </c>
      <c r="H552" s="79">
        <v>1</v>
      </c>
    </row>
    <row r="553" spans="1:8" x14ac:dyDescent="0.2">
      <c r="A553" s="6">
        <v>30021284</v>
      </c>
      <c r="B553" s="6" t="s">
        <v>7587</v>
      </c>
      <c r="C553" s="6" t="s">
        <v>6065</v>
      </c>
      <c r="D553" s="6" t="s">
        <v>7536</v>
      </c>
      <c r="E553" s="6" t="s">
        <v>5638</v>
      </c>
      <c r="F553" s="6" t="s">
        <v>7588</v>
      </c>
      <c r="G553" s="6" t="s">
        <v>7589</v>
      </c>
      <c r="H553" s="79">
        <v>1</v>
      </c>
    </row>
    <row r="554" spans="1:8" x14ac:dyDescent="0.2">
      <c r="A554" s="6">
        <v>30163775</v>
      </c>
      <c r="B554" s="6" t="s">
        <v>7590</v>
      </c>
      <c r="C554" s="6" t="s">
        <v>6069</v>
      </c>
      <c r="D554" s="6" t="s">
        <v>7536</v>
      </c>
      <c r="E554" s="6" t="s">
        <v>5638</v>
      </c>
      <c r="F554" s="6" t="s">
        <v>7591</v>
      </c>
      <c r="G554" s="6" t="s">
        <v>7592</v>
      </c>
      <c r="H554" s="79">
        <v>1</v>
      </c>
    </row>
    <row r="555" spans="1:8" x14ac:dyDescent="0.2">
      <c r="A555" s="6">
        <v>30021102</v>
      </c>
      <c r="B555" s="6" t="s">
        <v>7593</v>
      </c>
      <c r="C555" s="6" t="s">
        <v>6073</v>
      </c>
      <c r="D555" s="6" t="s">
        <v>7536</v>
      </c>
      <c r="E555" s="6" t="s">
        <v>5638</v>
      </c>
      <c r="F555" s="6" t="s">
        <v>7594</v>
      </c>
      <c r="G555" s="6" t="s">
        <v>7595</v>
      </c>
      <c r="H555" s="79">
        <v>1</v>
      </c>
    </row>
    <row r="556" spans="1:8" x14ac:dyDescent="0.2">
      <c r="A556" s="6">
        <v>30239899</v>
      </c>
      <c r="B556" s="6" t="s">
        <v>7596</v>
      </c>
      <c r="C556" s="6" t="s">
        <v>6077</v>
      </c>
      <c r="D556" s="6" t="s">
        <v>7536</v>
      </c>
      <c r="E556" s="6" t="s">
        <v>5638</v>
      </c>
      <c r="F556" s="6" t="s">
        <v>7597</v>
      </c>
      <c r="G556" s="6" t="s">
        <v>7598</v>
      </c>
      <c r="H556" s="79">
        <v>1</v>
      </c>
    </row>
    <row r="557" spans="1:8" x14ac:dyDescent="0.2">
      <c r="A557" s="6">
        <v>30025816</v>
      </c>
      <c r="B557" s="6" t="s">
        <v>7599</v>
      </c>
      <c r="C557" s="6" t="s">
        <v>6081</v>
      </c>
      <c r="D557" s="6" t="s">
        <v>7536</v>
      </c>
      <c r="E557" s="6" t="s">
        <v>5638</v>
      </c>
      <c r="F557" s="6" t="s">
        <v>7600</v>
      </c>
      <c r="G557" s="6" t="s">
        <v>7601</v>
      </c>
      <c r="H557" s="79">
        <v>1</v>
      </c>
    </row>
    <row r="558" spans="1:8" x14ac:dyDescent="0.2">
      <c r="A558" s="6">
        <v>30337054</v>
      </c>
      <c r="B558" s="6" t="s">
        <v>7602</v>
      </c>
      <c r="C558" s="6" t="s">
        <v>6085</v>
      </c>
      <c r="D558" s="6" t="s">
        <v>7536</v>
      </c>
      <c r="E558" s="6" t="s">
        <v>5638</v>
      </c>
      <c r="F558" s="6" t="s">
        <v>7603</v>
      </c>
      <c r="G558" s="6" t="s">
        <v>7604</v>
      </c>
      <c r="H558" s="79">
        <v>1</v>
      </c>
    </row>
    <row r="559" spans="1:8" x14ac:dyDescent="0.2">
      <c r="A559" s="6">
        <v>30032599</v>
      </c>
      <c r="B559" s="6" t="s">
        <v>7605</v>
      </c>
      <c r="C559" s="6" t="s">
        <v>6089</v>
      </c>
      <c r="D559" s="6" t="s">
        <v>7536</v>
      </c>
      <c r="E559" s="6" t="s">
        <v>5638</v>
      </c>
      <c r="F559" s="6" t="s">
        <v>7606</v>
      </c>
      <c r="G559" s="6" t="s">
        <v>7607</v>
      </c>
      <c r="H559" s="79">
        <v>1</v>
      </c>
    </row>
    <row r="560" spans="1:8" x14ac:dyDescent="0.2">
      <c r="A560" s="6">
        <v>30167375</v>
      </c>
      <c r="B560" s="6" t="s">
        <v>7608</v>
      </c>
      <c r="C560" s="6" t="s">
        <v>6093</v>
      </c>
      <c r="D560" s="6" t="s">
        <v>7536</v>
      </c>
      <c r="E560" s="6" t="s">
        <v>5638</v>
      </c>
      <c r="F560" s="6" t="s">
        <v>7609</v>
      </c>
      <c r="G560" s="6" t="s">
        <v>7610</v>
      </c>
      <c r="H560" s="79">
        <v>1</v>
      </c>
    </row>
    <row r="561" spans="1:8" x14ac:dyDescent="0.2">
      <c r="A561" s="6">
        <v>30431021</v>
      </c>
      <c r="B561" s="6" t="s">
        <v>7611</v>
      </c>
      <c r="C561" s="6" t="s">
        <v>6452</v>
      </c>
      <c r="D561" s="6" t="s">
        <v>7536</v>
      </c>
      <c r="E561" s="6" t="s">
        <v>5638</v>
      </c>
      <c r="F561" s="6" t="s">
        <v>7612</v>
      </c>
      <c r="G561" s="6" t="s">
        <v>7613</v>
      </c>
      <c r="H561" s="79">
        <v>1</v>
      </c>
    </row>
    <row r="562" spans="1:8" x14ac:dyDescent="0.2">
      <c r="A562" s="6">
        <v>30143758</v>
      </c>
      <c r="B562" s="6" t="s">
        <v>7614</v>
      </c>
      <c r="C562" s="6" t="s">
        <v>6456</v>
      </c>
      <c r="D562" s="6" t="s">
        <v>7536</v>
      </c>
      <c r="E562" s="6" t="s">
        <v>5638</v>
      </c>
      <c r="F562" s="6" t="s">
        <v>7615</v>
      </c>
      <c r="G562" s="6" t="s">
        <v>7616</v>
      </c>
      <c r="H562" s="79">
        <v>1</v>
      </c>
    </row>
    <row r="563" spans="1:8" x14ac:dyDescent="0.2">
      <c r="A563" s="6">
        <v>30205852</v>
      </c>
      <c r="B563" s="6" t="s">
        <v>7617</v>
      </c>
      <c r="C563" s="6" t="s">
        <v>6460</v>
      </c>
      <c r="D563" s="6" t="s">
        <v>7536</v>
      </c>
      <c r="E563" s="6" t="s">
        <v>5638</v>
      </c>
      <c r="F563" s="6" t="s">
        <v>7618</v>
      </c>
      <c r="G563" s="6" t="s">
        <v>7619</v>
      </c>
      <c r="H563" s="79">
        <v>1</v>
      </c>
    </row>
    <row r="564" spans="1:8" x14ac:dyDescent="0.2">
      <c r="A564" s="6">
        <v>30114214</v>
      </c>
      <c r="B564" s="6" t="s">
        <v>7620</v>
      </c>
      <c r="C564" s="6" t="s">
        <v>6464</v>
      </c>
      <c r="D564" s="6" t="s">
        <v>7536</v>
      </c>
      <c r="E564" s="6" t="s">
        <v>5638</v>
      </c>
      <c r="F564" s="6" t="s">
        <v>7621</v>
      </c>
      <c r="G564" s="6" t="s">
        <v>7622</v>
      </c>
      <c r="H564" s="79">
        <v>1</v>
      </c>
    </row>
    <row r="565" spans="1:8" x14ac:dyDescent="0.2">
      <c r="A565" s="6">
        <v>30264001</v>
      </c>
      <c r="B565" s="6" t="s">
        <v>7623</v>
      </c>
      <c r="C565" s="6" t="s">
        <v>7624</v>
      </c>
      <c r="D565" s="6" t="s">
        <v>7536</v>
      </c>
      <c r="E565" s="6" t="s">
        <v>5638</v>
      </c>
      <c r="F565" s="6" t="s">
        <v>7625</v>
      </c>
      <c r="G565" s="6" t="s">
        <v>7626</v>
      </c>
      <c r="H565" s="79">
        <v>1</v>
      </c>
    </row>
    <row r="566" spans="1:8" x14ac:dyDescent="0.2">
      <c r="A566" s="6">
        <v>30091290</v>
      </c>
      <c r="B566" s="6" t="s">
        <v>7627</v>
      </c>
      <c r="C566" s="6" t="s">
        <v>7628</v>
      </c>
      <c r="D566" s="6" t="s">
        <v>7536</v>
      </c>
      <c r="E566" s="6" t="s">
        <v>5638</v>
      </c>
      <c r="F566" s="6" t="s">
        <v>7629</v>
      </c>
      <c r="G566" s="6" t="s">
        <v>7630</v>
      </c>
      <c r="H566" s="79">
        <v>1</v>
      </c>
    </row>
    <row r="567" spans="1:8" x14ac:dyDescent="0.2">
      <c r="A567" s="6">
        <v>30276777</v>
      </c>
      <c r="B567" s="6" t="s">
        <v>7631</v>
      </c>
      <c r="C567" s="6" t="s">
        <v>7632</v>
      </c>
      <c r="D567" s="6" t="s">
        <v>7536</v>
      </c>
      <c r="E567" s="6" t="s">
        <v>5638</v>
      </c>
      <c r="F567" s="6" t="s">
        <v>7633</v>
      </c>
      <c r="G567" s="6" t="s">
        <v>7634</v>
      </c>
      <c r="H567" s="79">
        <v>1</v>
      </c>
    </row>
    <row r="568" spans="1:8" x14ac:dyDescent="0.2">
      <c r="A568" s="6">
        <v>30052547</v>
      </c>
      <c r="B568" s="6" t="s">
        <v>7635</v>
      </c>
      <c r="C568" s="6" t="s">
        <v>7636</v>
      </c>
      <c r="D568" s="6" t="s">
        <v>7536</v>
      </c>
      <c r="E568" s="6" t="s">
        <v>5638</v>
      </c>
      <c r="F568" s="6" t="s">
        <v>7637</v>
      </c>
      <c r="G568" s="6" t="s">
        <v>7638</v>
      </c>
      <c r="H568" s="79">
        <v>1</v>
      </c>
    </row>
    <row r="569" spans="1:8" x14ac:dyDescent="0.2">
      <c r="A569" s="6">
        <v>30273547</v>
      </c>
      <c r="B569" s="6" t="s">
        <v>7639</v>
      </c>
      <c r="C569" s="6" t="s">
        <v>7640</v>
      </c>
      <c r="D569" s="6" t="s">
        <v>7536</v>
      </c>
      <c r="E569" s="6" t="s">
        <v>5638</v>
      </c>
      <c r="F569" s="6" t="s">
        <v>7641</v>
      </c>
      <c r="G569" s="6" t="s">
        <v>7642</v>
      </c>
      <c r="H569" s="79">
        <v>1</v>
      </c>
    </row>
    <row r="570" spans="1:8" x14ac:dyDescent="0.2">
      <c r="A570" s="6">
        <v>30045597</v>
      </c>
      <c r="B570" s="6" t="s">
        <v>7643</v>
      </c>
      <c r="C570" s="6" t="s">
        <v>6971</v>
      </c>
      <c r="D570" s="6" t="s">
        <v>7536</v>
      </c>
      <c r="E570" s="6" t="s">
        <v>5638</v>
      </c>
      <c r="F570" s="6" t="s">
        <v>7644</v>
      </c>
      <c r="G570" s="6" t="s">
        <v>7645</v>
      </c>
      <c r="H570" s="79">
        <v>1</v>
      </c>
    </row>
    <row r="571" spans="1:8" x14ac:dyDescent="0.2">
      <c r="A571" s="6">
        <v>30208961</v>
      </c>
      <c r="B571" s="6" t="s">
        <v>7646</v>
      </c>
      <c r="C571" s="6" t="s">
        <v>6975</v>
      </c>
      <c r="D571" s="6" t="s">
        <v>7536</v>
      </c>
      <c r="E571" s="6" t="s">
        <v>5638</v>
      </c>
      <c r="F571" s="6" t="s">
        <v>7647</v>
      </c>
      <c r="G571" s="6" t="s">
        <v>7648</v>
      </c>
      <c r="H571" s="79">
        <v>1</v>
      </c>
    </row>
    <row r="572" spans="1:8" x14ac:dyDescent="0.2">
      <c r="A572" s="6">
        <v>30378444</v>
      </c>
      <c r="B572" s="6" t="s">
        <v>7649</v>
      </c>
      <c r="C572" s="6" t="s">
        <v>6979</v>
      </c>
      <c r="D572" s="6" t="s">
        <v>7536</v>
      </c>
      <c r="E572" s="6" t="s">
        <v>5638</v>
      </c>
      <c r="F572" s="6" t="s">
        <v>7650</v>
      </c>
      <c r="G572" s="6" t="s">
        <v>7651</v>
      </c>
      <c r="H572" s="79">
        <v>1</v>
      </c>
    </row>
    <row r="573" spans="1:8" x14ac:dyDescent="0.2">
      <c r="A573" s="6">
        <v>30026768</v>
      </c>
      <c r="B573" s="6" t="s">
        <v>7652</v>
      </c>
      <c r="C573" s="6" t="s">
        <v>7653</v>
      </c>
      <c r="D573" s="6" t="s">
        <v>7536</v>
      </c>
      <c r="E573" s="6" t="s">
        <v>5638</v>
      </c>
      <c r="F573" s="6" t="s">
        <v>7654</v>
      </c>
      <c r="G573" s="6" t="s">
        <v>7655</v>
      </c>
      <c r="H573" s="79">
        <v>1</v>
      </c>
    </row>
    <row r="574" spans="1:8" x14ac:dyDescent="0.2">
      <c r="A574" s="6">
        <v>30365257</v>
      </c>
      <c r="B574" s="6" t="s">
        <v>7656</v>
      </c>
      <c r="C574" s="6" t="s">
        <v>7657</v>
      </c>
      <c r="D574" s="6" t="s">
        <v>7536</v>
      </c>
      <c r="E574" s="6" t="s">
        <v>5638</v>
      </c>
      <c r="F574" s="6" t="s">
        <v>7658</v>
      </c>
      <c r="G574" s="6" t="s">
        <v>7659</v>
      </c>
      <c r="H574" s="79">
        <v>1</v>
      </c>
    </row>
    <row r="575" spans="1:8" x14ac:dyDescent="0.2">
      <c r="A575" s="6">
        <v>30223125</v>
      </c>
      <c r="B575" s="6" t="s">
        <v>7660</v>
      </c>
      <c r="C575" s="6" t="s">
        <v>6468</v>
      </c>
      <c r="D575" s="6" t="s">
        <v>7536</v>
      </c>
      <c r="E575" s="6" t="s">
        <v>5638</v>
      </c>
      <c r="F575" s="6" t="s">
        <v>7661</v>
      </c>
      <c r="G575" s="6" t="s">
        <v>7662</v>
      </c>
      <c r="H575" s="79">
        <v>1</v>
      </c>
    </row>
    <row r="576" spans="1:8" x14ac:dyDescent="0.2">
      <c r="A576" s="6">
        <v>30398564</v>
      </c>
      <c r="B576" s="6" t="s">
        <v>7663</v>
      </c>
      <c r="C576" s="6" t="s">
        <v>6472</v>
      </c>
      <c r="D576" s="6" t="s">
        <v>7536</v>
      </c>
      <c r="E576" s="6" t="s">
        <v>5638</v>
      </c>
      <c r="F576" s="6" t="s">
        <v>7664</v>
      </c>
      <c r="G576" s="6" t="s">
        <v>7665</v>
      </c>
      <c r="H576" s="79">
        <v>1</v>
      </c>
    </row>
    <row r="577" spans="1:8" x14ac:dyDescent="0.2">
      <c r="A577" s="6">
        <v>30128665</v>
      </c>
      <c r="B577" s="6" t="s">
        <v>5096</v>
      </c>
      <c r="C577" s="6" t="s">
        <v>6476</v>
      </c>
      <c r="D577" s="6" t="s">
        <v>7536</v>
      </c>
      <c r="E577" s="6" t="s">
        <v>5638</v>
      </c>
      <c r="F577" s="6" t="s">
        <v>5092</v>
      </c>
      <c r="G577" s="6" t="s">
        <v>5093</v>
      </c>
      <c r="H577" s="79">
        <v>1</v>
      </c>
    </row>
    <row r="578" spans="1:8" x14ac:dyDescent="0.2">
      <c r="A578" s="6">
        <v>30340930</v>
      </c>
      <c r="B578" s="6" t="s">
        <v>7666</v>
      </c>
      <c r="C578" s="6" t="s">
        <v>6121</v>
      </c>
      <c r="D578" s="6" t="s">
        <v>7536</v>
      </c>
      <c r="E578" s="6" t="s">
        <v>5638</v>
      </c>
      <c r="F578" s="6" t="s">
        <v>7667</v>
      </c>
      <c r="G578" s="6" t="s">
        <v>7668</v>
      </c>
      <c r="H578" s="79">
        <v>1</v>
      </c>
    </row>
    <row r="579" spans="1:8" x14ac:dyDescent="0.2">
      <c r="A579" s="6">
        <v>30020134</v>
      </c>
      <c r="B579" s="6" t="s">
        <v>7669</v>
      </c>
      <c r="C579" s="6" t="s">
        <v>6126</v>
      </c>
      <c r="D579" s="6" t="s">
        <v>7536</v>
      </c>
      <c r="E579" s="6" t="s">
        <v>5638</v>
      </c>
      <c r="F579" s="6" t="s">
        <v>7670</v>
      </c>
      <c r="G579" s="6" t="s">
        <v>7671</v>
      </c>
      <c r="H579" s="79">
        <v>1</v>
      </c>
    </row>
    <row r="580" spans="1:8" x14ac:dyDescent="0.2">
      <c r="A580" s="6">
        <v>30301184</v>
      </c>
      <c r="B580" s="6" t="s">
        <v>7672</v>
      </c>
      <c r="C580" s="6" t="s">
        <v>6130</v>
      </c>
      <c r="D580" s="6" t="s">
        <v>7536</v>
      </c>
      <c r="E580" s="6" t="s">
        <v>5638</v>
      </c>
      <c r="F580" s="6" t="s">
        <v>7673</v>
      </c>
      <c r="G580" s="6" t="s">
        <v>7674</v>
      </c>
      <c r="H580" s="79">
        <v>1</v>
      </c>
    </row>
    <row r="581" spans="1:8" x14ac:dyDescent="0.2">
      <c r="A581" s="6">
        <v>30000377</v>
      </c>
      <c r="B581" s="6" t="s">
        <v>7675</v>
      </c>
      <c r="C581" s="6" t="s">
        <v>6134</v>
      </c>
      <c r="D581" s="6" t="s">
        <v>7536</v>
      </c>
      <c r="E581" s="6" t="s">
        <v>5638</v>
      </c>
      <c r="F581" s="6" t="s">
        <v>7676</v>
      </c>
      <c r="G581" s="6" t="s">
        <v>7677</v>
      </c>
      <c r="H581" s="79">
        <v>1</v>
      </c>
    </row>
    <row r="582" spans="1:8" x14ac:dyDescent="0.2">
      <c r="A582" s="6">
        <v>30143364</v>
      </c>
      <c r="B582" s="6" t="s">
        <v>7678</v>
      </c>
      <c r="C582" s="6" t="s">
        <v>6468</v>
      </c>
      <c r="D582" s="6" t="s">
        <v>7679</v>
      </c>
      <c r="E582" s="6" t="s">
        <v>5638</v>
      </c>
      <c r="F582" s="6" t="s">
        <v>7680</v>
      </c>
      <c r="G582" s="6" t="s">
        <v>7681</v>
      </c>
      <c r="H582" s="79">
        <v>1</v>
      </c>
    </row>
    <row r="583" spans="1:8" x14ac:dyDescent="0.2">
      <c r="A583" s="6">
        <v>30241234</v>
      </c>
      <c r="B583" s="6" t="s">
        <v>7682</v>
      </c>
      <c r="C583" s="6" t="s">
        <v>6472</v>
      </c>
      <c r="D583" s="6" t="s">
        <v>7679</v>
      </c>
      <c r="E583" s="6" t="s">
        <v>5638</v>
      </c>
      <c r="F583" s="6" t="s">
        <v>7683</v>
      </c>
      <c r="G583" s="6" t="s">
        <v>7684</v>
      </c>
      <c r="H583" s="79">
        <v>1</v>
      </c>
    </row>
    <row r="584" spans="1:8" x14ac:dyDescent="0.2">
      <c r="A584" s="6">
        <v>30170672</v>
      </c>
      <c r="B584" s="6" t="s">
        <v>7685</v>
      </c>
      <c r="C584" s="6" t="s">
        <v>6476</v>
      </c>
      <c r="D584" s="6" t="s">
        <v>7679</v>
      </c>
      <c r="E584" s="6" t="s">
        <v>5638</v>
      </c>
      <c r="F584" s="6" t="s">
        <v>7686</v>
      </c>
      <c r="G584" s="6" t="s">
        <v>7687</v>
      </c>
      <c r="H584" s="79">
        <v>1</v>
      </c>
    </row>
    <row r="585" spans="1:8" x14ac:dyDescent="0.2">
      <c r="A585" s="6">
        <v>30007775</v>
      </c>
      <c r="B585" s="6" t="s">
        <v>7688</v>
      </c>
      <c r="C585" s="6" t="s">
        <v>7689</v>
      </c>
      <c r="D585" s="6" t="s">
        <v>7690</v>
      </c>
      <c r="E585" s="6" t="s">
        <v>5638</v>
      </c>
      <c r="F585" s="6" t="s">
        <v>7691</v>
      </c>
      <c r="G585" s="6" t="s">
        <v>7692</v>
      </c>
      <c r="H585" s="79">
        <v>1</v>
      </c>
    </row>
    <row r="586" spans="1:8" x14ac:dyDescent="0.2">
      <c r="A586" s="6">
        <v>30275789</v>
      </c>
      <c r="B586" s="6" t="s">
        <v>7693</v>
      </c>
      <c r="C586" s="6" t="s">
        <v>7694</v>
      </c>
      <c r="D586" s="6" t="s">
        <v>7695</v>
      </c>
      <c r="E586" s="6" t="s">
        <v>5638</v>
      </c>
      <c r="F586" s="6" t="s">
        <v>7696</v>
      </c>
      <c r="G586" s="6" t="s">
        <v>7697</v>
      </c>
      <c r="H586" s="79">
        <v>1</v>
      </c>
    </row>
    <row r="587" spans="1:8" x14ac:dyDescent="0.2">
      <c r="A587" s="6">
        <v>30305251</v>
      </c>
      <c r="B587" s="6" t="s">
        <v>7698</v>
      </c>
      <c r="C587" s="6" t="s">
        <v>7699</v>
      </c>
      <c r="D587" s="6" t="s">
        <v>7695</v>
      </c>
      <c r="E587" s="6" t="s">
        <v>5638</v>
      </c>
      <c r="F587" s="6" t="s">
        <v>7700</v>
      </c>
      <c r="G587" s="6" t="s">
        <v>7701</v>
      </c>
      <c r="H587" s="79">
        <v>1</v>
      </c>
    </row>
    <row r="588" spans="1:8" x14ac:dyDescent="0.2">
      <c r="A588" s="6">
        <v>30154381</v>
      </c>
      <c r="B588" s="6" t="s">
        <v>7702</v>
      </c>
      <c r="C588" s="6" t="s">
        <v>7703</v>
      </c>
      <c r="D588" s="6" t="s">
        <v>7695</v>
      </c>
      <c r="E588" s="6" t="s">
        <v>5638</v>
      </c>
      <c r="F588" s="6" t="s">
        <v>7704</v>
      </c>
      <c r="G588" s="6" t="s">
        <v>7705</v>
      </c>
      <c r="H588" s="79">
        <v>1</v>
      </c>
    </row>
    <row r="589" spans="1:8" x14ac:dyDescent="0.2">
      <c r="A589" s="6">
        <v>30014651</v>
      </c>
      <c r="B589" s="6" t="s">
        <v>7706</v>
      </c>
      <c r="C589" s="6" t="s">
        <v>7707</v>
      </c>
      <c r="D589" s="6" t="s">
        <v>7695</v>
      </c>
      <c r="E589" s="6" t="s">
        <v>5638</v>
      </c>
      <c r="F589" s="6" t="s">
        <v>7708</v>
      </c>
      <c r="G589" s="6" t="s">
        <v>7709</v>
      </c>
      <c r="H589" s="79">
        <v>1</v>
      </c>
    </row>
    <row r="590" spans="1:8" x14ac:dyDescent="0.2">
      <c r="A590" s="6">
        <v>30179748</v>
      </c>
      <c r="B590" s="6" t="s">
        <v>7710</v>
      </c>
      <c r="C590" s="6" t="s">
        <v>7711</v>
      </c>
      <c r="D590" s="6" t="s">
        <v>7695</v>
      </c>
      <c r="E590" s="6" t="s">
        <v>5638</v>
      </c>
      <c r="F590" s="6" t="s">
        <v>7712</v>
      </c>
      <c r="G590" s="6" t="s">
        <v>7713</v>
      </c>
      <c r="H590" s="79">
        <v>1</v>
      </c>
    </row>
    <row r="591" spans="1:8" x14ac:dyDescent="0.2">
      <c r="A591" s="6">
        <v>30190514</v>
      </c>
      <c r="B591" s="6" t="s">
        <v>7714</v>
      </c>
      <c r="C591" s="6" t="s">
        <v>7715</v>
      </c>
      <c r="D591" s="6" t="s">
        <v>7695</v>
      </c>
      <c r="E591" s="6" t="s">
        <v>5638</v>
      </c>
      <c r="F591" s="6" t="s">
        <v>7716</v>
      </c>
      <c r="G591" s="6" t="s">
        <v>7717</v>
      </c>
      <c r="H591" s="79">
        <v>1</v>
      </c>
    </row>
    <row r="592" spans="1:8" x14ac:dyDescent="0.2">
      <c r="A592" s="6">
        <v>30077294</v>
      </c>
      <c r="B592" s="6" t="s">
        <v>7718</v>
      </c>
      <c r="C592" s="6" t="s">
        <v>7719</v>
      </c>
      <c r="D592" s="6" t="s">
        <v>7695</v>
      </c>
      <c r="E592" s="6" t="s">
        <v>5638</v>
      </c>
      <c r="F592" s="6" t="s">
        <v>7720</v>
      </c>
      <c r="G592" s="6" t="s">
        <v>7721</v>
      </c>
      <c r="H592" s="79">
        <v>1</v>
      </c>
    </row>
    <row r="593" spans="1:8" x14ac:dyDescent="0.2">
      <c r="A593" s="6">
        <v>30057939</v>
      </c>
      <c r="B593" s="6" t="s">
        <v>7722</v>
      </c>
      <c r="C593" s="6" t="s">
        <v>7723</v>
      </c>
      <c r="D593" s="6" t="s">
        <v>7695</v>
      </c>
      <c r="E593" s="6" t="s">
        <v>5638</v>
      </c>
      <c r="F593" s="6" t="s">
        <v>7724</v>
      </c>
      <c r="G593" s="6" t="s">
        <v>7725</v>
      </c>
      <c r="H593" s="79">
        <v>1</v>
      </c>
    </row>
    <row r="594" spans="1:8" x14ac:dyDescent="0.2">
      <c r="A594" s="6">
        <v>30101133</v>
      </c>
      <c r="B594" s="6" t="s">
        <v>7726</v>
      </c>
      <c r="C594" s="6" t="s">
        <v>7727</v>
      </c>
      <c r="D594" s="6" t="s">
        <v>7695</v>
      </c>
      <c r="E594" s="6" t="s">
        <v>5638</v>
      </c>
      <c r="F594" s="6" t="s">
        <v>7728</v>
      </c>
      <c r="G594" s="6" t="s">
        <v>7729</v>
      </c>
      <c r="H594" s="79">
        <v>1</v>
      </c>
    </row>
    <row r="595" spans="1:8" x14ac:dyDescent="0.2">
      <c r="A595" s="6">
        <v>30114329</v>
      </c>
      <c r="B595" s="6" t="s">
        <v>7730</v>
      </c>
      <c r="C595" s="6" t="s">
        <v>7731</v>
      </c>
      <c r="D595" s="6" t="s">
        <v>7695</v>
      </c>
      <c r="E595" s="6" t="s">
        <v>5638</v>
      </c>
      <c r="F595" s="6" t="s">
        <v>7732</v>
      </c>
      <c r="G595" s="6" t="s">
        <v>7733</v>
      </c>
      <c r="H595" s="79">
        <v>1</v>
      </c>
    </row>
    <row r="596" spans="1:8" x14ac:dyDescent="0.2">
      <c r="A596" s="6">
        <v>30335607</v>
      </c>
      <c r="B596" s="6" t="s">
        <v>7734</v>
      </c>
      <c r="C596" s="6" t="s">
        <v>7735</v>
      </c>
      <c r="D596" s="6" t="s">
        <v>7695</v>
      </c>
      <c r="E596" s="6" t="s">
        <v>5638</v>
      </c>
      <c r="F596" s="6" t="s">
        <v>7736</v>
      </c>
      <c r="G596" s="6" t="s">
        <v>7737</v>
      </c>
      <c r="H596" s="79">
        <v>1</v>
      </c>
    </row>
    <row r="597" spans="1:8" x14ac:dyDescent="0.2">
      <c r="A597" s="6">
        <v>30308546</v>
      </c>
      <c r="B597" s="6" t="s">
        <v>7738</v>
      </c>
      <c r="C597" s="6" t="s">
        <v>7739</v>
      </c>
      <c r="D597" s="6" t="s">
        <v>7695</v>
      </c>
      <c r="E597" s="6" t="s">
        <v>5638</v>
      </c>
      <c r="F597" s="6" t="s">
        <v>7740</v>
      </c>
      <c r="G597" s="6" t="s">
        <v>7741</v>
      </c>
      <c r="H597" s="79">
        <v>1</v>
      </c>
    </row>
    <row r="598" spans="1:8" x14ac:dyDescent="0.2">
      <c r="A598" s="6">
        <v>30442193</v>
      </c>
      <c r="B598" s="6" t="s">
        <v>7742</v>
      </c>
      <c r="C598" s="6" t="s">
        <v>7743</v>
      </c>
      <c r="D598" s="6" t="s">
        <v>7695</v>
      </c>
      <c r="E598" s="6" t="s">
        <v>5638</v>
      </c>
      <c r="F598" s="6" t="s">
        <v>7744</v>
      </c>
      <c r="G598" s="6" t="s">
        <v>7745</v>
      </c>
      <c r="H598" s="79">
        <v>1</v>
      </c>
    </row>
    <row r="599" spans="1:8" x14ac:dyDescent="0.2">
      <c r="A599" s="6">
        <v>30398590</v>
      </c>
      <c r="B599" s="6" t="s">
        <v>7746</v>
      </c>
      <c r="C599" s="6" t="s">
        <v>7747</v>
      </c>
      <c r="D599" s="6" t="s">
        <v>7695</v>
      </c>
      <c r="E599" s="6" t="s">
        <v>5638</v>
      </c>
      <c r="F599" s="6" t="s">
        <v>7748</v>
      </c>
      <c r="G599" s="6" t="s">
        <v>7749</v>
      </c>
      <c r="H599" s="79">
        <v>1</v>
      </c>
    </row>
    <row r="600" spans="1:8" x14ac:dyDescent="0.2">
      <c r="A600" s="6">
        <v>30123907</v>
      </c>
      <c r="B600" s="6" t="s">
        <v>7750</v>
      </c>
      <c r="C600" s="6" t="s">
        <v>7751</v>
      </c>
      <c r="D600" s="6" t="s">
        <v>7695</v>
      </c>
      <c r="E600" s="6" t="s">
        <v>5638</v>
      </c>
      <c r="F600" s="6" t="s">
        <v>7752</v>
      </c>
      <c r="G600" s="6" t="s">
        <v>7753</v>
      </c>
      <c r="H600" s="79">
        <v>1</v>
      </c>
    </row>
    <row r="601" spans="1:8" x14ac:dyDescent="0.2">
      <c r="A601" s="6">
        <v>30318951</v>
      </c>
      <c r="B601" s="6" t="s">
        <v>7754</v>
      </c>
      <c r="C601" s="6" t="s">
        <v>7350</v>
      </c>
      <c r="D601" s="6" t="s">
        <v>7755</v>
      </c>
      <c r="E601" s="6" t="s">
        <v>5638</v>
      </c>
      <c r="F601" s="6" t="s">
        <v>7756</v>
      </c>
      <c r="G601" s="6" t="s">
        <v>7757</v>
      </c>
      <c r="H601" s="79">
        <v>1</v>
      </c>
    </row>
    <row r="602" spans="1:8" x14ac:dyDescent="0.2">
      <c r="A602" s="6">
        <v>30098059</v>
      </c>
      <c r="B602" s="6" t="s">
        <v>7758</v>
      </c>
      <c r="C602" s="6" t="s">
        <v>7355</v>
      </c>
      <c r="D602" s="6" t="s">
        <v>7755</v>
      </c>
      <c r="E602" s="6" t="s">
        <v>5638</v>
      </c>
      <c r="F602" s="6" t="s">
        <v>7759</v>
      </c>
      <c r="G602" s="6" t="s">
        <v>7760</v>
      </c>
      <c r="H602" s="79">
        <v>1</v>
      </c>
    </row>
    <row r="603" spans="1:8" x14ac:dyDescent="0.2">
      <c r="A603" s="6">
        <v>30171928</v>
      </c>
      <c r="B603" s="6" t="s">
        <v>7761</v>
      </c>
      <c r="C603" s="6" t="s">
        <v>7359</v>
      </c>
      <c r="D603" s="6" t="s">
        <v>7755</v>
      </c>
      <c r="E603" s="6" t="s">
        <v>5638</v>
      </c>
      <c r="F603" s="6" t="s">
        <v>7762</v>
      </c>
      <c r="G603" s="6" t="s">
        <v>7763</v>
      </c>
      <c r="H603" s="79">
        <v>1</v>
      </c>
    </row>
    <row r="604" spans="1:8" x14ac:dyDescent="0.2">
      <c r="A604" s="6">
        <v>30082753</v>
      </c>
      <c r="B604" s="6" t="s">
        <v>7764</v>
      </c>
      <c r="C604" s="6" t="s">
        <v>7363</v>
      </c>
      <c r="D604" s="6" t="s">
        <v>7755</v>
      </c>
      <c r="E604" s="6" t="s">
        <v>5638</v>
      </c>
      <c r="F604" s="6" t="s">
        <v>7765</v>
      </c>
      <c r="G604" s="6" t="s">
        <v>7766</v>
      </c>
      <c r="H604" s="79">
        <v>1</v>
      </c>
    </row>
    <row r="605" spans="1:8" x14ac:dyDescent="0.2">
      <c r="A605" s="6">
        <v>30290563</v>
      </c>
      <c r="B605" s="6" t="s">
        <v>7767</v>
      </c>
      <c r="C605" s="6" t="s">
        <v>7367</v>
      </c>
      <c r="D605" s="6" t="s">
        <v>7755</v>
      </c>
      <c r="E605" s="6" t="s">
        <v>5638</v>
      </c>
      <c r="F605" s="6" t="s">
        <v>7768</v>
      </c>
      <c r="G605" s="6" t="s">
        <v>7769</v>
      </c>
      <c r="H605" s="79">
        <v>1</v>
      </c>
    </row>
    <row r="606" spans="1:8" x14ac:dyDescent="0.2">
      <c r="A606" s="6">
        <v>30017661</v>
      </c>
      <c r="B606" s="6" t="s">
        <v>7770</v>
      </c>
      <c r="C606" s="6" t="s">
        <v>7371</v>
      </c>
      <c r="D606" s="6" t="s">
        <v>7755</v>
      </c>
      <c r="E606" s="6" t="s">
        <v>5638</v>
      </c>
      <c r="F606" s="6" t="s">
        <v>7771</v>
      </c>
      <c r="G606" s="6" t="s">
        <v>7772</v>
      </c>
      <c r="H606" s="79">
        <v>1</v>
      </c>
    </row>
    <row r="607" spans="1:8" x14ac:dyDescent="0.2">
      <c r="A607" s="6">
        <v>30334988</v>
      </c>
      <c r="B607" s="6" t="s">
        <v>7773</v>
      </c>
      <c r="C607" s="6" t="s">
        <v>7375</v>
      </c>
      <c r="D607" s="6" t="s">
        <v>7755</v>
      </c>
      <c r="E607" s="6" t="s">
        <v>5638</v>
      </c>
      <c r="F607" s="6" t="s">
        <v>7774</v>
      </c>
      <c r="G607" s="6" t="s">
        <v>7775</v>
      </c>
      <c r="H607" s="79">
        <v>1</v>
      </c>
    </row>
    <row r="608" spans="1:8" x14ac:dyDescent="0.2">
      <c r="A608" s="6">
        <v>30398226</v>
      </c>
      <c r="B608" s="6" t="s">
        <v>7776</v>
      </c>
      <c r="C608" s="6" t="s">
        <v>7379</v>
      </c>
      <c r="D608" s="6" t="s">
        <v>7755</v>
      </c>
      <c r="E608" s="6" t="s">
        <v>5638</v>
      </c>
      <c r="F608" s="6" t="s">
        <v>7777</v>
      </c>
      <c r="G608" s="6" t="s">
        <v>7778</v>
      </c>
      <c r="H608" s="79">
        <v>1</v>
      </c>
    </row>
    <row r="609" spans="1:8" x14ac:dyDescent="0.2">
      <c r="A609" s="6">
        <v>30054306</v>
      </c>
      <c r="B609" s="6" t="s">
        <v>7779</v>
      </c>
      <c r="C609" s="6" t="s">
        <v>7383</v>
      </c>
      <c r="D609" s="6" t="s">
        <v>7755</v>
      </c>
      <c r="E609" s="6" t="s">
        <v>5638</v>
      </c>
      <c r="F609" s="6" t="s">
        <v>7780</v>
      </c>
      <c r="G609" s="6" t="s">
        <v>7781</v>
      </c>
      <c r="H609" s="79">
        <v>1</v>
      </c>
    </row>
    <row r="610" spans="1:8" x14ac:dyDescent="0.2">
      <c r="A610" s="6">
        <v>30308589</v>
      </c>
      <c r="B610" s="6" t="s">
        <v>7782</v>
      </c>
      <c r="C610" s="6" t="s">
        <v>7387</v>
      </c>
      <c r="D610" s="6" t="s">
        <v>7755</v>
      </c>
      <c r="E610" s="6" t="s">
        <v>5638</v>
      </c>
      <c r="F610" s="6" t="s">
        <v>7783</v>
      </c>
      <c r="G610" s="6" t="s">
        <v>7784</v>
      </c>
      <c r="H610" s="79">
        <v>1</v>
      </c>
    </row>
    <row r="611" spans="1:8" x14ac:dyDescent="0.2">
      <c r="A611" s="6">
        <v>30153088</v>
      </c>
      <c r="B611" s="6" t="s">
        <v>7785</v>
      </c>
      <c r="C611" s="6" t="s">
        <v>7391</v>
      </c>
      <c r="D611" s="6" t="s">
        <v>7755</v>
      </c>
      <c r="E611" s="6" t="s">
        <v>5638</v>
      </c>
      <c r="F611" s="6" t="s">
        <v>7786</v>
      </c>
      <c r="G611" s="6" t="s">
        <v>7787</v>
      </c>
      <c r="H611" s="79">
        <v>1</v>
      </c>
    </row>
    <row r="612" spans="1:8" x14ac:dyDescent="0.2">
      <c r="A612" s="6">
        <v>30426294</v>
      </c>
      <c r="B612" s="6" t="s">
        <v>7788</v>
      </c>
      <c r="C612" s="6" t="s">
        <v>7395</v>
      </c>
      <c r="D612" s="6" t="s">
        <v>7755</v>
      </c>
      <c r="E612" s="6" t="s">
        <v>5638</v>
      </c>
      <c r="F612" s="6" t="s">
        <v>7789</v>
      </c>
      <c r="G612" s="6" t="s">
        <v>7790</v>
      </c>
      <c r="H612" s="79">
        <v>1</v>
      </c>
    </row>
    <row r="613" spans="1:8" x14ac:dyDescent="0.2">
      <c r="A613" s="6">
        <v>30224342</v>
      </c>
      <c r="B613" s="6" t="s">
        <v>7791</v>
      </c>
      <c r="C613" s="6" t="s">
        <v>7399</v>
      </c>
      <c r="D613" s="6" t="s">
        <v>7755</v>
      </c>
      <c r="E613" s="6" t="s">
        <v>5638</v>
      </c>
      <c r="F613" s="6" t="s">
        <v>7792</v>
      </c>
      <c r="G613" s="6" t="s">
        <v>7793</v>
      </c>
      <c r="H613" s="79">
        <v>1</v>
      </c>
    </row>
    <row r="614" spans="1:8" x14ac:dyDescent="0.2">
      <c r="A614" s="6">
        <v>30340893</v>
      </c>
      <c r="B614" s="6" t="s">
        <v>7794</v>
      </c>
      <c r="C614" s="6" t="s">
        <v>7403</v>
      </c>
      <c r="D614" s="6" t="s">
        <v>7755</v>
      </c>
      <c r="E614" s="6" t="s">
        <v>5638</v>
      </c>
      <c r="F614" s="6" t="s">
        <v>7795</v>
      </c>
      <c r="G614" s="6" t="s">
        <v>7796</v>
      </c>
      <c r="H614" s="79">
        <v>1</v>
      </c>
    </row>
    <row r="615" spans="1:8" x14ac:dyDescent="0.2">
      <c r="A615" s="6">
        <v>30084440</v>
      </c>
      <c r="B615" s="6" t="s">
        <v>7797</v>
      </c>
      <c r="C615" s="6" t="s">
        <v>7407</v>
      </c>
      <c r="D615" s="6" t="s">
        <v>7755</v>
      </c>
      <c r="E615" s="6" t="s">
        <v>5638</v>
      </c>
      <c r="F615" s="6" t="s">
        <v>7798</v>
      </c>
      <c r="G615" s="6" t="s">
        <v>7799</v>
      </c>
      <c r="H615" s="79">
        <v>1</v>
      </c>
    </row>
    <row r="616" spans="1:8" x14ac:dyDescent="0.2">
      <c r="A616" s="6">
        <v>30240744</v>
      </c>
      <c r="B616" s="6" t="s">
        <v>7800</v>
      </c>
      <c r="C616" s="6" t="s">
        <v>7411</v>
      </c>
      <c r="D616" s="6" t="s">
        <v>7755</v>
      </c>
      <c r="E616" s="6" t="s">
        <v>5638</v>
      </c>
      <c r="F616" s="6" t="s">
        <v>7801</v>
      </c>
      <c r="G616" s="6" t="s">
        <v>7802</v>
      </c>
      <c r="H616" s="79">
        <v>1</v>
      </c>
    </row>
    <row r="617" spans="1:8" x14ac:dyDescent="0.2">
      <c r="A617" s="6">
        <v>30012004</v>
      </c>
      <c r="B617" s="6" t="s">
        <v>7803</v>
      </c>
      <c r="C617" s="6" t="s">
        <v>7415</v>
      </c>
      <c r="D617" s="6" t="s">
        <v>7755</v>
      </c>
      <c r="E617" s="6" t="s">
        <v>5638</v>
      </c>
      <c r="F617" s="6" t="s">
        <v>7804</v>
      </c>
      <c r="G617" s="6" t="s">
        <v>7805</v>
      </c>
      <c r="H617" s="79">
        <v>1</v>
      </c>
    </row>
    <row r="618" spans="1:8" x14ac:dyDescent="0.2">
      <c r="A618" s="6">
        <v>30293070</v>
      </c>
      <c r="B618" s="6" t="s">
        <v>7806</v>
      </c>
      <c r="C618" s="6" t="s">
        <v>7419</v>
      </c>
      <c r="D618" s="6" t="s">
        <v>7755</v>
      </c>
      <c r="E618" s="6" t="s">
        <v>5638</v>
      </c>
      <c r="F618" s="6" t="s">
        <v>7807</v>
      </c>
      <c r="G618" s="6" t="s">
        <v>7808</v>
      </c>
      <c r="H618" s="79">
        <v>1</v>
      </c>
    </row>
    <row r="619" spans="1:8" x14ac:dyDescent="0.2">
      <c r="A619" s="6">
        <v>30089794</v>
      </c>
      <c r="B619" s="6" t="s">
        <v>7809</v>
      </c>
      <c r="C619" s="6" t="s">
        <v>7423</v>
      </c>
      <c r="D619" s="6" t="s">
        <v>7755</v>
      </c>
      <c r="E619" s="6" t="s">
        <v>5638</v>
      </c>
      <c r="F619" s="6" t="s">
        <v>7810</v>
      </c>
      <c r="G619" s="6" t="s">
        <v>7811</v>
      </c>
      <c r="H619" s="79">
        <v>1</v>
      </c>
    </row>
    <row r="620" spans="1:8" x14ac:dyDescent="0.2">
      <c r="A620" s="6">
        <v>30279670</v>
      </c>
      <c r="B620" s="6" t="s">
        <v>7812</v>
      </c>
      <c r="C620" s="6" t="s">
        <v>7427</v>
      </c>
      <c r="D620" s="6" t="s">
        <v>7755</v>
      </c>
      <c r="E620" s="6" t="s">
        <v>5638</v>
      </c>
      <c r="F620" s="6" t="s">
        <v>7813</v>
      </c>
      <c r="G620" s="6" t="s">
        <v>7814</v>
      </c>
      <c r="H620" s="79">
        <v>1</v>
      </c>
    </row>
    <row r="621" spans="1:8" x14ac:dyDescent="0.2">
      <c r="A621" s="6">
        <v>30015787</v>
      </c>
      <c r="B621" s="6" t="s">
        <v>7815</v>
      </c>
      <c r="C621" s="6" t="s">
        <v>7431</v>
      </c>
      <c r="D621" s="6" t="s">
        <v>7755</v>
      </c>
      <c r="E621" s="6" t="s">
        <v>5638</v>
      </c>
      <c r="F621" s="6" t="s">
        <v>7816</v>
      </c>
      <c r="G621" s="6" t="s">
        <v>7817</v>
      </c>
      <c r="H621" s="79">
        <v>1</v>
      </c>
    </row>
    <row r="622" spans="1:8" x14ac:dyDescent="0.2">
      <c r="A622" s="6">
        <v>30364334</v>
      </c>
      <c r="B622" s="6" t="s">
        <v>7818</v>
      </c>
      <c r="C622" s="6" t="s">
        <v>7435</v>
      </c>
      <c r="D622" s="6" t="s">
        <v>7755</v>
      </c>
      <c r="E622" s="6" t="s">
        <v>5638</v>
      </c>
      <c r="F622" s="6" t="s">
        <v>7819</v>
      </c>
      <c r="G622" s="6" t="s">
        <v>7820</v>
      </c>
      <c r="H622" s="79">
        <v>1</v>
      </c>
    </row>
    <row r="623" spans="1:8" x14ac:dyDescent="0.2">
      <c r="A623" s="6">
        <v>30129862</v>
      </c>
      <c r="B623" s="6" t="s">
        <v>7821</v>
      </c>
      <c r="C623" s="6" t="s">
        <v>6700</v>
      </c>
      <c r="D623" s="6" t="s">
        <v>7755</v>
      </c>
      <c r="E623" s="6" t="s">
        <v>5638</v>
      </c>
      <c r="F623" s="6" t="s">
        <v>7822</v>
      </c>
      <c r="G623" s="6" t="s">
        <v>7823</v>
      </c>
      <c r="H623" s="79">
        <v>1</v>
      </c>
    </row>
    <row r="624" spans="1:8" x14ac:dyDescent="0.2">
      <c r="A624" s="6">
        <v>30399231</v>
      </c>
      <c r="B624" s="6" t="s">
        <v>7824</v>
      </c>
      <c r="C624" s="6" t="s">
        <v>6704</v>
      </c>
      <c r="D624" s="6" t="s">
        <v>7755</v>
      </c>
      <c r="E624" s="6" t="s">
        <v>5638</v>
      </c>
      <c r="F624" s="6" t="s">
        <v>7825</v>
      </c>
      <c r="G624" s="6" t="s">
        <v>7826</v>
      </c>
      <c r="H624" s="79">
        <v>1</v>
      </c>
    </row>
    <row r="625" spans="1:8" x14ac:dyDescent="0.2">
      <c r="A625" s="6">
        <v>30181654</v>
      </c>
      <c r="B625" s="6" t="s">
        <v>7827</v>
      </c>
      <c r="C625" s="6" t="s">
        <v>6708</v>
      </c>
      <c r="D625" s="6" t="s">
        <v>7755</v>
      </c>
      <c r="E625" s="6" t="s">
        <v>5638</v>
      </c>
      <c r="F625" s="6" t="s">
        <v>7828</v>
      </c>
      <c r="G625" s="6" t="s">
        <v>7829</v>
      </c>
      <c r="H625" s="79">
        <v>1</v>
      </c>
    </row>
    <row r="626" spans="1:8" x14ac:dyDescent="0.2">
      <c r="A626" s="6">
        <v>30223640</v>
      </c>
      <c r="B626" s="6" t="s">
        <v>7830</v>
      </c>
      <c r="C626" s="6" t="s">
        <v>6712</v>
      </c>
      <c r="D626" s="6" t="s">
        <v>7755</v>
      </c>
      <c r="E626" s="6" t="s">
        <v>5638</v>
      </c>
      <c r="F626" s="6" t="s">
        <v>7831</v>
      </c>
      <c r="G626" s="6" t="s">
        <v>7832</v>
      </c>
      <c r="H626" s="79">
        <v>1</v>
      </c>
    </row>
    <row r="627" spans="1:8" x14ac:dyDescent="0.2">
      <c r="A627" s="6">
        <v>30066440</v>
      </c>
      <c r="B627" s="6" t="s">
        <v>7833</v>
      </c>
      <c r="C627" s="6" t="s">
        <v>6716</v>
      </c>
      <c r="D627" s="6" t="s">
        <v>7755</v>
      </c>
      <c r="E627" s="6" t="s">
        <v>5638</v>
      </c>
      <c r="F627" s="6" t="s">
        <v>7834</v>
      </c>
      <c r="G627" s="6" t="s">
        <v>7835</v>
      </c>
      <c r="H627" s="79">
        <v>1</v>
      </c>
    </row>
    <row r="628" spans="1:8" x14ac:dyDescent="0.2">
      <c r="A628" s="6">
        <v>30204624</v>
      </c>
      <c r="B628" s="6" t="s">
        <v>7836</v>
      </c>
      <c r="C628" s="6" t="s">
        <v>6720</v>
      </c>
      <c r="D628" s="6" t="s">
        <v>7755</v>
      </c>
      <c r="E628" s="6" t="s">
        <v>5638</v>
      </c>
      <c r="F628" s="6" t="s">
        <v>7837</v>
      </c>
      <c r="G628" s="6" t="s">
        <v>7838</v>
      </c>
      <c r="H628" s="79">
        <v>1</v>
      </c>
    </row>
    <row r="629" spans="1:8" x14ac:dyDescent="0.2">
      <c r="A629" s="6">
        <v>30055991</v>
      </c>
      <c r="B629" s="6" t="s">
        <v>7839</v>
      </c>
      <c r="C629" s="6" t="s">
        <v>6724</v>
      </c>
      <c r="D629" s="6" t="s">
        <v>7755</v>
      </c>
      <c r="E629" s="6" t="s">
        <v>5638</v>
      </c>
      <c r="F629" s="6" t="s">
        <v>7840</v>
      </c>
      <c r="G629" s="6" t="s">
        <v>7841</v>
      </c>
      <c r="H629" s="79">
        <v>1</v>
      </c>
    </row>
    <row r="630" spans="1:8" x14ac:dyDescent="0.2">
      <c r="A630" s="6">
        <v>30295512</v>
      </c>
      <c r="B630" s="6" t="s">
        <v>7842</v>
      </c>
      <c r="C630" s="6" t="s">
        <v>6728</v>
      </c>
      <c r="D630" s="6" t="s">
        <v>7755</v>
      </c>
      <c r="E630" s="6" t="s">
        <v>5638</v>
      </c>
      <c r="F630" s="6" t="s">
        <v>7843</v>
      </c>
      <c r="G630" s="6" t="s">
        <v>7844</v>
      </c>
      <c r="H630" s="79">
        <v>1</v>
      </c>
    </row>
    <row r="631" spans="1:8" x14ac:dyDescent="0.2">
      <c r="A631" s="6">
        <v>30134096</v>
      </c>
      <c r="B631" s="6" t="s">
        <v>7845</v>
      </c>
      <c r="C631" s="6" t="s">
        <v>6732</v>
      </c>
      <c r="D631" s="6" t="s">
        <v>7755</v>
      </c>
      <c r="E631" s="6" t="s">
        <v>5638</v>
      </c>
      <c r="F631" s="6" t="s">
        <v>7846</v>
      </c>
      <c r="G631" s="6" t="s">
        <v>7847</v>
      </c>
      <c r="H631" s="79">
        <v>1</v>
      </c>
    </row>
    <row r="632" spans="1:8" x14ac:dyDescent="0.2">
      <c r="A632" s="6">
        <v>30300322</v>
      </c>
      <c r="B632" s="6" t="s">
        <v>7848</v>
      </c>
      <c r="C632" s="6" t="s">
        <v>6736</v>
      </c>
      <c r="D632" s="6" t="s">
        <v>7755</v>
      </c>
      <c r="E632" s="6" t="s">
        <v>5638</v>
      </c>
      <c r="F632" s="6" t="s">
        <v>7849</v>
      </c>
      <c r="G632" s="6" t="s">
        <v>7850</v>
      </c>
      <c r="H632" s="79">
        <v>1</v>
      </c>
    </row>
    <row r="633" spans="1:8" x14ac:dyDescent="0.2">
      <c r="A633" s="6">
        <v>30024616</v>
      </c>
      <c r="B633" s="6" t="s">
        <v>7851</v>
      </c>
      <c r="C633" s="6" t="s">
        <v>6740</v>
      </c>
      <c r="D633" s="6" t="s">
        <v>7755</v>
      </c>
      <c r="E633" s="6" t="s">
        <v>5638</v>
      </c>
      <c r="F633" s="6" t="s">
        <v>7852</v>
      </c>
      <c r="G633" s="6" t="s">
        <v>7853</v>
      </c>
      <c r="H633" s="79">
        <v>1</v>
      </c>
    </row>
    <row r="634" spans="1:8" x14ac:dyDescent="0.2">
      <c r="A634" s="6">
        <v>30113851</v>
      </c>
      <c r="B634" s="6" t="s">
        <v>7854</v>
      </c>
      <c r="C634" s="6" t="s">
        <v>7472</v>
      </c>
      <c r="D634" s="6" t="s">
        <v>7755</v>
      </c>
      <c r="E634" s="6" t="s">
        <v>5638</v>
      </c>
      <c r="F634" s="6" t="s">
        <v>7855</v>
      </c>
      <c r="G634" s="6" t="s">
        <v>7856</v>
      </c>
      <c r="H634" s="79">
        <v>1</v>
      </c>
    </row>
    <row r="635" spans="1:8" x14ac:dyDescent="0.2">
      <c r="A635" s="6">
        <v>30421101</v>
      </c>
      <c r="B635" s="6" t="s">
        <v>7857</v>
      </c>
      <c r="C635" s="6" t="s">
        <v>7476</v>
      </c>
      <c r="D635" s="6" t="s">
        <v>7755</v>
      </c>
      <c r="E635" s="6" t="s">
        <v>5638</v>
      </c>
      <c r="F635" s="6" t="s">
        <v>7858</v>
      </c>
      <c r="G635" s="6" t="s">
        <v>7859</v>
      </c>
      <c r="H635" s="79">
        <v>1</v>
      </c>
    </row>
    <row r="636" spans="1:8" x14ac:dyDescent="0.2">
      <c r="A636" s="6">
        <v>30131143</v>
      </c>
      <c r="B636" s="6" t="s">
        <v>7860</v>
      </c>
      <c r="C636" s="6" t="s">
        <v>7480</v>
      </c>
      <c r="D636" s="6" t="s">
        <v>7755</v>
      </c>
      <c r="E636" s="6" t="s">
        <v>5638</v>
      </c>
      <c r="F636" s="6" t="s">
        <v>7861</v>
      </c>
      <c r="G636" s="6" t="s">
        <v>7862</v>
      </c>
      <c r="H636" s="79">
        <v>1</v>
      </c>
    </row>
    <row r="637" spans="1:8" x14ac:dyDescent="0.2">
      <c r="A637" s="6">
        <v>30336629</v>
      </c>
      <c r="B637" s="6" t="s">
        <v>7863</v>
      </c>
      <c r="C637" s="6" t="s">
        <v>7484</v>
      </c>
      <c r="D637" s="6" t="s">
        <v>7755</v>
      </c>
      <c r="E637" s="6" t="s">
        <v>5638</v>
      </c>
      <c r="F637" s="6" t="s">
        <v>7864</v>
      </c>
      <c r="G637" s="6" t="s">
        <v>7865</v>
      </c>
      <c r="H637" s="79">
        <v>1</v>
      </c>
    </row>
    <row r="638" spans="1:8" x14ac:dyDescent="0.2">
      <c r="A638" s="6">
        <v>30143914</v>
      </c>
      <c r="B638" s="6" t="s">
        <v>7866</v>
      </c>
      <c r="C638" s="6" t="s">
        <v>7488</v>
      </c>
      <c r="D638" s="6" t="s">
        <v>7755</v>
      </c>
      <c r="E638" s="6" t="s">
        <v>5638</v>
      </c>
      <c r="F638" s="6" t="s">
        <v>7867</v>
      </c>
      <c r="G638" s="6" t="s">
        <v>7868</v>
      </c>
      <c r="H638" s="79">
        <v>1</v>
      </c>
    </row>
    <row r="639" spans="1:8" x14ac:dyDescent="0.2">
      <c r="A639" s="6">
        <v>30434486</v>
      </c>
      <c r="B639" s="6" t="s">
        <v>7869</v>
      </c>
      <c r="C639" s="6" t="s">
        <v>7492</v>
      </c>
      <c r="D639" s="6" t="s">
        <v>7755</v>
      </c>
      <c r="E639" s="6" t="s">
        <v>5638</v>
      </c>
      <c r="F639" s="6" t="s">
        <v>7870</v>
      </c>
      <c r="G639" s="6" t="s">
        <v>7871</v>
      </c>
      <c r="H639" s="79">
        <v>1</v>
      </c>
    </row>
    <row r="640" spans="1:8" x14ac:dyDescent="0.2">
      <c r="A640" s="6">
        <v>30152544</v>
      </c>
      <c r="B640" s="6" t="s">
        <v>7872</v>
      </c>
      <c r="C640" s="6" t="s">
        <v>7496</v>
      </c>
      <c r="D640" s="6" t="s">
        <v>7755</v>
      </c>
      <c r="E640" s="6" t="s">
        <v>5638</v>
      </c>
      <c r="F640" s="6" t="s">
        <v>7873</v>
      </c>
      <c r="G640" s="6" t="s">
        <v>7874</v>
      </c>
      <c r="H640" s="79">
        <v>1</v>
      </c>
    </row>
    <row r="641" spans="1:8" x14ac:dyDescent="0.2">
      <c r="A641" s="6">
        <v>30386615</v>
      </c>
      <c r="B641" s="6" t="s">
        <v>7875</v>
      </c>
      <c r="C641" s="6" t="s">
        <v>7500</v>
      </c>
      <c r="D641" s="6" t="s">
        <v>7755</v>
      </c>
      <c r="E641" s="6" t="s">
        <v>5638</v>
      </c>
      <c r="F641" s="6" t="s">
        <v>7876</v>
      </c>
      <c r="G641" s="6" t="s">
        <v>7877</v>
      </c>
      <c r="H641" s="79">
        <v>1</v>
      </c>
    </row>
    <row r="642" spans="1:8" x14ac:dyDescent="0.2">
      <c r="A642" s="6">
        <v>30050389</v>
      </c>
      <c r="B642" s="6" t="s">
        <v>7878</v>
      </c>
      <c r="C642" s="6" t="s">
        <v>7504</v>
      </c>
      <c r="D642" s="6" t="s">
        <v>7755</v>
      </c>
      <c r="E642" s="6" t="s">
        <v>5638</v>
      </c>
      <c r="F642" s="6" t="s">
        <v>7879</v>
      </c>
      <c r="G642" s="6" t="s">
        <v>7880</v>
      </c>
      <c r="H642" s="79">
        <v>1</v>
      </c>
    </row>
    <row r="643" spans="1:8" x14ac:dyDescent="0.2">
      <c r="A643" s="6">
        <v>30251514</v>
      </c>
      <c r="B643" s="6" t="s">
        <v>7881</v>
      </c>
      <c r="C643" s="6" t="s">
        <v>7508</v>
      </c>
      <c r="D643" s="6" t="s">
        <v>7755</v>
      </c>
      <c r="E643" s="6" t="s">
        <v>5638</v>
      </c>
      <c r="F643" s="6" t="s">
        <v>7882</v>
      </c>
      <c r="G643" s="6" t="s">
        <v>7883</v>
      </c>
      <c r="H643" s="79">
        <v>1</v>
      </c>
    </row>
    <row r="644" spans="1:8" x14ac:dyDescent="0.2">
      <c r="A644" s="6">
        <v>30025863</v>
      </c>
      <c r="B644" s="6" t="s">
        <v>7884</v>
      </c>
      <c r="C644" s="6" t="s">
        <v>7512</v>
      </c>
      <c r="D644" s="6" t="s">
        <v>7755</v>
      </c>
      <c r="E644" s="6" t="s">
        <v>5638</v>
      </c>
      <c r="F644" s="6" t="s">
        <v>7885</v>
      </c>
      <c r="G644" s="6" t="s">
        <v>7886</v>
      </c>
      <c r="H644" s="79">
        <v>1</v>
      </c>
    </row>
    <row r="645" spans="1:8" x14ac:dyDescent="0.2">
      <c r="A645" s="6">
        <v>30280984</v>
      </c>
      <c r="B645" s="6" t="s">
        <v>7887</v>
      </c>
      <c r="C645" s="6" t="s">
        <v>7516</v>
      </c>
      <c r="D645" s="6" t="s">
        <v>7755</v>
      </c>
      <c r="E645" s="6" t="s">
        <v>5638</v>
      </c>
      <c r="F645" s="6" t="s">
        <v>7888</v>
      </c>
      <c r="G645" s="6" t="s">
        <v>7889</v>
      </c>
      <c r="H645" s="79">
        <v>1</v>
      </c>
    </row>
    <row r="646" spans="1:8" x14ac:dyDescent="0.2">
      <c r="A646" s="6">
        <v>30102700</v>
      </c>
      <c r="B646" s="6" t="s">
        <v>7890</v>
      </c>
      <c r="C646" s="6" t="s">
        <v>7520</v>
      </c>
      <c r="D646" s="6" t="s">
        <v>7755</v>
      </c>
      <c r="E646" s="6" t="s">
        <v>5638</v>
      </c>
      <c r="F646" s="6" t="s">
        <v>7891</v>
      </c>
      <c r="G646" s="6" t="s">
        <v>7892</v>
      </c>
      <c r="H646" s="79">
        <v>1</v>
      </c>
    </row>
    <row r="647" spans="1:8" x14ac:dyDescent="0.2">
      <c r="A647" s="6">
        <v>30357001</v>
      </c>
      <c r="B647" s="6" t="s">
        <v>7893</v>
      </c>
      <c r="C647" s="6" t="s">
        <v>7524</v>
      </c>
      <c r="D647" s="6" t="s">
        <v>7755</v>
      </c>
      <c r="E647" s="6" t="s">
        <v>5638</v>
      </c>
      <c r="F647" s="6" t="s">
        <v>7894</v>
      </c>
      <c r="G647" s="6" t="s">
        <v>7895</v>
      </c>
      <c r="H647" s="79">
        <v>1</v>
      </c>
    </row>
    <row r="648" spans="1:8" x14ac:dyDescent="0.2">
      <c r="A648" s="6">
        <v>30004283</v>
      </c>
      <c r="B648" s="6" t="s">
        <v>7896</v>
      </c>
      <c r="C648" s="6" t="s">
        <v>7528</v>
      </c>
      <c r="D648" s="6" t="s">
        <v>7755</v>
      </c>
      <c r="E648" s="6" t="s">
        <v>5638</v>
      </c>
      <c r="F648" s="6" t="s">
        <v>7897</v>
      </c>
      <c r="G648" s="6" t="s">
        <v>7898</v>
      </c>
      <c r="H648" s="79">
        <v>1</v>
      </c>
    </row>
    <row r="649" spans="1:8" x14ac:dyDescent="0.2">
      <c r="A649" s="6">
        <v>30231521</v>
      </c>
      <c r="B649" s="6" t="s">
        <v>7899</v>
      </c>
      <c r="C649" s="6" t="s">
        <v>7532</v>
      </c>
      <c r="D649" s="6" t="s">
        <v>7755</v>
      </c>
      <c r="E649" s="6" t="s">
        <v>5638</v>
      </c>
      <c r="F649" s="6" t="s">
        <v>7900</v>
      </c>
      <c r="G649" s="6" t="s">
        <v>7901</v>
      </c>
      <c r="H649" s="79">
        <v>1</v>
      </c>
    </row>
    <row r="650" spans="1:8" x14ac:dyDescent="0.2">
      <c r="A650" s="6">
        <v>30376668</v>
      </c>
      <c r="B650" s="6" t="s">
        <v>7902</v>
      </c>
      <c r="C650" s="6" t="s">
        <v>7903</v>
      </c>
      <c r="D650" s="6" t="s">
        <v>7755</v>
      </c>
      <c r="E650" s="6" t="s">
        <v>5638</v>
      </c>
      <c r="F650" s="6" t="s">
        <v>7904</v>
      </c>
      <c r="G650" s="6" t="s">
        <v>7905</v>
      </c>
      <c r="H650" s="79">
        <v>1</v>
      </c>
    </row>
    <row r="651" spans="1:8" x14ac:dyDescent="0.2">
      <c r="A651" s="6">
        <v>30163105</v>
      </c>
      <c r="B651" s="6" t="s">
        <v>7906</v>
      </c>
      <c r="C651" s="6" t="s">
        <v>5789</v>
      </c>
      <c r="D651" s="6" t="s">
        <v>7907</v>
      </c>
      <c r="E651" s="6" t="s">
        <v>5638</v>
      </c>
      <c r="F651" s="6" t="s">
        <v>7908</v>
      </c>
      <c r="G651" s="6" t="s">
        <v>7909</v>
      </c>
      <c r="H651" s="79">
        <v>1</v>
      </c>
    </row>
    <row r="652" spans="1:8" x14ac:dyDescent="0.2">
      <c r="A652" s="6">
        <v>30178285</v>
      </c>
      <c r="B652" s="6" t="s">
        <v>7910</v>
      </c>
      <c r="C652" s="6" t="s">
        <v>6342</v>
      </c>
      <c r="D652" s="6" t="s">
        <v>7907</v>
      </c>
      <c r="E652" s="6" t="s">
        <v>5638</v>
      </c>
      <c r="F652" s="6" t="s">
        <v>7911</v>
      </c>
      <c r="G652" s="6" t="s">
        <v>7912</v>
      </c>
      <c r="H652" s="79">
        <v>1</v>
      </c>
    </row>
    <row r="653" spans="1:8" x14ac:dyDescent="0.2">
      <c r="A653" s="6">
        <v>30150599</v>
      </c>
      <c r="B653" s="6" t="s">
        <v>7913</v>
      </c>
      <c r="C653" s="6" t="s">
        <v>5794</v>
      </c>
      <c r="D653" s="6" t="s">
        <v>7907</v>
      </c>
      <c r="E653" s="6" t="s">
        <v>5638</v>
      </c>
      <c r="F653" s="6" t="s">
        <v>7914</v>
      </c>
      <c r="G653" s="6" t="s">
        <v>7915</v>
      </c>
      <c r="H653" s="79">
        <v>1</v>
      </c>
    </row>
    <row r="654" spans="1:8" x14ac:dyDescent="0.2">
      <c r="A654" s="6">
        <v>30022338</v>
      </c>
      <c r="B654" s="6" t="s">
        <v>7916</v>
      </c>
      <c r="C654" s="6" t="s">
        <v>5636</v>
      </c>
      <c r="D654" s="6" t="s">
        <v>7907</v>
      </c>
      <c r="E654" s="6" t="s">
        <v>5638</v>
      </c>
      <c r="F654" s="6" t="s">
        <v>7917</v>
      </c>
      <c r="G654" s="6" t="s">
        <v>7918</v>
      </c>
      <c r="H654" s="79">
        <v>1</v>
      </c>
    </row>
    <row r="655" spans="1:8" x14ac:dyDescent="0.2">
      <c r="A655" s="6">
        <v>30111179</v>
      </c>
      <c r="B655" s="6" t="s">
        <v>7919</v>
      </c>
      <c r="C655" s="6" t="s">
        <v>5642</v>
      </c>
      <c r="D655" s="6" t="s">
        <v>7907</v>
      </c>
      <c r="E655" s="6" t="s">
        <v>5638</v>
      </c>
      <c r="F655" s="6" t="s">
        <v>7920</v>
      </c>
      <c r="G655" s="6" t="s">
        <v>7921</v>
      </c>
      <c r="H655" s="79">
        <v>1</v>
      </c>
    </row>
    <row r="656" spans="1:8" x14ac:dyDescent="0.2">
      <c r="A656" s="6">
        <v>30278750</v>
      </c>
      <c r="B656" s="6" t="s">
        <v>7922</v>
      </c>
      <c r="C656" s="6" t="s">
        <v>5646</v>
      </c>
      <c r="D656" s="6" t="s">
        <v>7907</v>
      </c>
      <c r="E656" s="6" t="s">
        <v>5638</v>
      </c>
      <c r="F656" s="6" t="s">
        <v>7923</v>
      </c>
      <c r="G656" s="6" t="s">
        <v>7924</v>
      </c>
      <c r="H656" s="79">
        <v>1</v>
      </c>
    </row>
    <row r="657" spans="1:8" x14ac:dyDescent="0.2">
      <c r="A657" s="6">
        <v>30265630</v>
      </c>
      <c r="B657" s="6" t="s">
        <v>7925</v>
      </c>
      <c r="C657" s="6" t="s">
        <v>5650</v>
      </c>
      <c r="D657" s="6" t="s">
        <v>7907</v>
      </c>
      <c r="E657" s="6" t="s">
        <v>5638</v>
      </c>
      <c r="F657" s="6" t="s">
        <v>7926</v>
      </c>
      <c r="G657" s="6" t="s">
        <v>7927</v>
      </c>
      <c r="H657" s="79">
        <v>1</v>
      </c>
    </row>
    <row r="658" spans="1:8" x14ac:dyDescent="0.2">
      <c r="A658" s="6">
        <v>30126458</v>
      </c>
      <c r="B658" s="6" t="s">
        <v>7928</v>
      </c>
      <c r="C658" s="6" t="s">
        <v>5654</v>
      </c>
      <c r="D658" s="6" t="s">
        <v>7907</v>
      </c>
      <c r="E658" s="6" t="s">
        <v>5638</v>
      </c>
      <c r="F658" s="6" t="s">
        <v>7929</v>
      </c>
      <c r="G658" s="6" t="s">
        <v>7930</v>
      </c>
      <c r="H658" s="79">
        <v>1</v>
      </c>
    </row>
    <row r="659" spans="1:8" x14ac:dyDescent="0.2">
      <c r="A659" s="6">
        <v>30156038</v>
      </c>
      <c r="B659" s="6" t="s">
        <v>7931</v>
      </c>
      <c r="C659" s="6" t="s">
        <v>5658</v>
      </c>
      <c r="D659" s="6" t="s">
        <v>7907</v>
      </c>
      <c r="E659" s="6" t="s">
        <v>5638</v>
      </c>
      <c r="F659" s="6" t="s">
        <v>7932</v>
      </c>
      <c r="G659" s="6" t="s">
        <v>7933</v>
      </c>
      <c r="H659" s="79">
        <v>1</v>
      </c>
    </row>
    <row r="660" spans="1:8" x14ac:dyDescent="0.2">
      <c r="A660" s="6">
        <v>30127576</v>
      </c>
      <c r="B660" s="6" t="s">
        <v>7934</v>
      </c>
      <c r="C660" s="6" t="s">
        <v>5662</v>
      </c>
      <c r="D660" s="6" t="s">
        <v>7907</v>
      </c>
      <c r="E660" s="6" t="s">
        <v>5638</v>
      </c>
      <c r="F660" s="6" t="s">
        <v>7935</v>
      </c>
      <c r="G660" s="6" t="s">
        <v>7936</v>
      </c>
      <c r="H660" s="79">
        <v>1</v>
      </c>
    </row>
    <row r="661" spans="1:8" x14ac:dyDescent="0.2">
      <c r="A661" s="6">
        <v>30181409</v>
      </c>
      <c r="B661" s="6" t="s">
        <v>7937</v>
      </c>
      <c r="C661" s="6" t="s">
        <v>5666</v>
      </c>
      <c r="D661" s="6" t="s">
        <v>7907</v>
      </c>
      <c r="E661" s="6" t="s">
        <v>5638</v>
      </c>
      <c r="F661" s="6" t="s">
        <v>7938</v>
      </c>
      <c r="G661" s="6" t="s">
        <v>7939</v>
      </c>
      <c r="H661" s="79">
        <v>1</v>
      </c>
    </row>
    <row r="662" spans="1:8" x14ac:dyDescent="0.2">
      <c r="A662" s="6">
        <v>30033191</v>
      </c>
      <c r="B662" s="6" t="s">
        <v>7940</v>
      </c>
      <c r="C662" s="6" t="s">
        <v>5670</v>
      </c>
      <c r="D662" s="6" t="s">
        <v>7907</v>
      </c>
      <c r="E662" s="6" t="s">
        <v>5638</v>
      </c>
      <c r="F662" s="6" t="s">
        <v>7941</v>
      </c>
      <c r="G662" s="6" t="s">
        <v>7942</v>
      </c>
      <c r="H662" s="79">
        <v>1</v>
      </c>
    </row>
    <row r="663" spans="1:8" x14ac:dyDescent="0.2">
      <c r="A663" s="6">
        <v>30053052</v>
      </c>
      <c r="B663" s="6" t="s">
        <v>7943</v>
      </c>
      <c r="C663" s="6" t="s">
        <v>5674</v>
      </c>
      <c r="D663" s="6" t="s">
        <v>7907</v>
      </c>
      <c r="E663" s="6" t="s">
        <v>5638</v>
      </c>
      <c r="F663" s="6" t="s">
        <v>7944</v>
      </c>
      <c r="G663" s="6" t="s">
        <v>7945</v>
      </c>
      <c r="H663" s="79">
        <v>1</v>
      </c>
    </row>
    <row r="664" spans="1:8" x14ac:dyDescent="0.2">
      <c r="A664" s="6">
        <v>30125055</v>
      </c>
      <c r="B664" s="6" t="s">
        <v>7946</v>
      </c>
      <c r="C664" s="6" t="s">
        <v>5678</v>
      </c>
      <c r="D664" s="6" t="s">
        <v>7907</v>
      </c>
      <c r="E664" s="6" t="s">
        <v>5638</v>
      </c>
      <c r="F664" s="6" t="s">
        <v>7947</v>
      </c>
      <c r="G664" s="6" t="s">
        <v>7948</v>
      </c>
      <c r="H664" s="79">
        <v>1</v>
      </c>
    </row>
    <row r="665" spans="1:8" x14ac:dyDescent="0.2">
      <c r="A665" s="6">
        <v>30074337</v>
      </c>
      <c r="B665" s="6" t="s">
        <v>7949</v>
      </c>
      <c r="C665" s="6" t="s">
        <v>5682</v>
      </c>
      <c r="D665" s="6" t="s">
        <v>7907</v>
      </c>
      <c r="E665" s="6" t="s">
        <v>5638</v>
      </c>
      <c r="F665" s="6" t="s">
        <v>7950</v>
      </c>
      <c r="G665" s="6" t="s">
        <v>7951</v>
      </c>
      <c r="H665" s="79">
        <v>1</v>
      </c>
    </row>
    <row r="666" spans="1:8" x14ac:dyDescent="0.2">
      <c r="A666" s="6">
        <v>30067944</v>
      </c>
      <c r="B666" s="6" t="s">
        <v>7952</v>
      </c>
      <c r="C666" s="6" t="s">
        <v>5686</v>
      </c>
      <c r="D666" s="6" t="s">
        <v>7907</v>
      </c>
      <c r="E666" s="6" t="s">
        <v>5638</v>
      </c>
      <c r="F666" s="6" t="s">
        <v>7953</v>
      </c>
      <c r="G666" s="6" t="s">
        <v>7954</v>
      </c>
      <c r="H666" s="79">
        <v>1</v>
      </c>
    </row>
    <row r="667" spans="1:8" x14ac:dyDescent="0.2">
      <c r="A667" s="6">
        <v>30113983</v>
      </c>
      <c r="B667" s="6" t="s">
        <v>7955</v>
      </c>
      <c r="C667" s="6" t="s">
        <v>5690</v>
      </c>
      <c r="D667" s="6" t="s">
        <v>7907</v>
      </c>
      <c r="E667" s="6" t="s">
        <v>5638</v>
      </c>
      <c r="F667" s="6" t="s">
        <v>7956</v>
      </c>
      <c r="G667" s="6" t="s">
        <v>7957</v>
      </c>
      <c r="H667" s="79">
        <v>1</v>
      </c>
    </row>
    <row r="668" spans="1:8" x14ac:dyDescent="0.2">
      <c r="A668" s="6">
        <v>30061463</v>
      </c>
      <c r="B668" s="6" t="s">
        <v>7958</v>
      </c>
      <c r="C668" s="6" t="s">
        <v>5694</v>
      </c>
      <c r="D668" s="6" t="s">
        <v>7907</v>
      </c>
      <c r="E668" s="6" t="s">
        <v>5638</v>
      </c>
      <c r="F668" s="6" t="s">
        <v>7959</v>
      </c>
      <c r="G668" s="6" t="s">
        <v>7960</v>
      </c>
      <c r="H668" s="79">
        <v>1</v>
      </c>
    </row>
    <row r="669" spans="1:8" x14ac:dyDescent="0.2">
      <c r="A669" s="6">
        <v>30383310</v>
      </c>
      <c r="B669" s="6" t="s">
        <v>7961</v>
      </c>
      <c r="C669" s="6" t="s">
        <v>5698</v>
      </c>
      <c r="D669" s="6" t="s">
        <v>7907</v>
      </c>
      <c r="E669" s="6" t="s">
        <v>5638</v>
      </c>
      <c r="F669" s="6" t="s">
        <v>7962</v>
      </c>
      <c r="G669" s="6" t="s">
        <v>7963</v>
      </c>
      <c r="H669" s="79">
        <v>1</v>
      </c>
    </row>
    <row r="670" spans="1:8" x14ac:dyDescent="0.2">
      <c r="A670" s="6">
        <v>30336438</v>
      </c>
      <c r="B670" s="6" t="s">
        <v>7964</v>
      </c>
      <c r="C670" s="6" t="s">
        <v>5702</v>
      </c>
      <c r="D670" s="6" t="s">
        <v>7907</v>
      </c>
      <c r="E670" s="6" t="s">
        <v>5638</v>
      </c>
      <c r="F670" s="6" t="s">
        <v>7965</v>
      </c>
      <c r="G670" s="6" t="s">
        <v>7966</v>
      </c>
      <c r="H670" s="79">
        <v>1</v>
      </c>
    </row>
    <row r="671" spans="1:8" x14ac:dyDescent="0.2">
      <c r="A671" s="6">
        <v>30187151</v>
      </c>
      <c r="B671" s="6" t="s">
        <v>7967</v>
      </c>
      <c r="C671" s="6" t="s">
        <v>5706</v>
      </c>
      <c r="D671" s="6" t="s">
        <v>7907</v>
      </c>
      <c r="E671" s="6" t="s">
        <v>5638</v>
      </c>
      <c r="F671" s="6" t="s">
        <v>7968</v>
      </c>
      <c r="G671" s="6" t="s">
        <v>7969</v>
      </c>
      <c r="H671" s="79">
        <v>1</v>
      </c>
    </row>
    <row r="672" spans="1:8" x14ac:dyDescent="0.2">
      <c r="A672" s="6">
        <v>30251112</v>
      </c>
      <c r="B672" s="6" t="s">
        <v>7970</v>
      </c>
      <c r="C672" s="6" t="s">
        <v>5710</v>
      </c>
      <c r="D672" s="6" t="s">
        <v>7907</v>
      </c>
      <c r="E672" s="6" t="s">
        <v>5638</v>
      </c>
      <c r="F672" s="6" t="s">
        <v>7971</v>
      </c>
      <c r="G672" s="6" t="s">
        <v>7972</v>
      </c>
      <c r="H672" s="79">
        <v>1</v>
      </c>
    </row>
    <row r="673" spans="1:8" x14ac:dyDescent="0.2">
      <c r="A673" s="6">
        <v>30134894</v>
      </c>
      <c r="B673" s="6" t="s">
        <v>7973</v>
      </c>
      <c r="C673" s="6" t="s">
        <v>5714</v>
      </c>
      <c r="D673" s="6" t="s">
        <v>7907</v>
      </c>
      <c r="E673" s="6" t="s">
        <v>5638</v>
      </c>
      <c r="F673" s="6" t="s">
        <v>7974</v>
      </c>
      <c r="G673" s="6" t="s">
        <v>7975</v>
      </c>
      <c r="H673" s="79">
        <v>1</v>
      </c>
    </row>
    <row r="674" spans="1:8" x14ac:dyDescent="0.2">
      <c r="A674" s="6">
        <v>30043249</v>
      </c>
      <c r="B674" s="6" t="s">
        <v>7976</v>
      </c>
      <c r="C674" s="6" t="s">
        <v>5718</v>
      </c>
      <c r="D674" s="6" t="s">
        <v>7907</v>
      </c>
      <c r="E674" s="6" t="s">
        <v>5638</v>
      </c>
      <c r="F674" s="6" t="s">
        <v>7977</v>
      </c>
      <c r="G674" s="6" t="s">
        <v>7978</v>
      </c>
      <c r="H674" s="79">
        <v>1</v>
      </c>
    </row>
    <row r="675" spans="1:8" x14ac:dyDescent="0.2">
      <c r="A675" s="6">
        <v>30100984</v>
      </c>
      <c r="B675" s="6" t="s">
        <v>7979</v>
      </c>
      <c r="C675" s="6" t="s">
        <v>5722</v>
      </c>
      <c r="D675" s="6" t="s">
        <v>7907</v>
      </c>
      <c r="E675" s="6" t="s">
        <v>5638</v>
      </c>
      <c r="F675" s="6" t="s">
        <v>7980</v>
      </c>
      <c r="G675" s="6" t="s">
        <v>7981</v>
      </c>
      <c r="H675" s="79">
        <v>1</v>
      </c>
    </row>
    <row r="676" spans="1:8" x14ac:dyDescent="0.2">
      <c r="A676" s="6">
        <v>30125161</v>
      </c>
      <c r="B676" s="6" t="s">
        <v>7982</v>
      </c>
      <c r="C676" s="6" t="s">
        <v>5725</v>
      </c>
      <c r="D676" s="6" t="s">
        <v>7907</v>
      </c>
      <c r="E676" s="6" t="s">
        <v>5638</v>
      </c>
      <c r="F676" s="6" t="s">
        <v>7983</v>
      </c>
      <c r="G676" s="6" t="s">
        <v>7984</v>
      </c>
      <c r="H676" s="79">
        <v>1</v>
      </c>
    </row>
    <row r="677" spans="1:8" x14ac:dyDescent="0.2">
      <c r="A677" s="6">
        <v>30243694</v>
      </c>
      <c r="B677" s="6" t="s">
        <v>7985</v>
      </c>
      <c r="C677" s="6" t="s">
        <v>5727</v>
      </c>
      <c r="D677" s="6" t="s">
        <v>7907</v>
      </c>
      <c r="E677" s="6" t="s">
        <v>5638</v>
      </c>
      <c r="F677" s="6" t="s">
        <v>7986</v>
      </c>
      <c r="G677" s="6" t="s">
        <v>7987</v>
      </c>
      <c r="H677" s="79">
        <v>1</v>
      </c>
    </row>
    <row r="678" spans="1:8" x14ac:dyDescent="0.2">
      <c r="A678" s="6">
        <v>30199163</v>
      </c>
      <c r="B678" s="6" t="s">
        <v>7988</v>
      </c>
      <c r="C678" s="6" t="s">
        <v>5730</v>
      </c>
      <c r="D678" s="6" t="s">
        <v>7907</v>
      </c>
      <c r="E678" s="6" t="s">
        <v>5638</v>
      </c>
      <c r="F678" s="6" t="s">
        <v>7989</v>
      </c>
      <c r="G678" s="6" t="s">
        <v>7990</v>
      </c>
      <c r="H678" s="79">
        <v>1</v>
      </c>
    </row>
    <row r="679" spans="1:8" x14ac:dyDescent="0.2">
      <c r="A679" s="6">
        <v>30056889</v>
      </c>
      <c r="B679" s="6" t="s">
        <v>7991</v>
      </c>
      <c r="C679" s="6" t="s">
        <v>5732</v>
      </c>
      <c r="D679" s="6" t="s">
        <v>7907</v>
      </c>
      <c r="E679" s="6" t="s">
        <v>5638</v>
      </c>
      <c r="F679" s="6" t="s">
        <v>7992</v>
      </c>
      <c r="G679" s="6" t="s">
        <v>7993</v>
      </c>
      <c r="H679" s="79">
        <v>1</v>
      </c>
    </row>
    <row r="680" spans="1:8" x14ac:dyDescent="0.2">
      <c r="A680" s="6">
        <v>30227239</v>
      </c>
      <c r="B680" s="6" t="s">
        <v>7994</v>
      </c>
      <c r="C680" s="6" t="s">
        <v>5736</v>
      </c>
      <c r="D680" s="6" t="s">
        <v>7907</v>
      </c>
      <c r="E680" s="6" t="s">
        <v>5638</v>
      </c>
      <c r="F680" s="6" t="s">
        <v>7995</v>
      </c>
      <c r="G680" s="6" t="s">
        <v>7996</v>
      </c>
      <c r="H680" s="79">
        <v>1</v>
      </c>
    </row>
    <row r="681" spans="1:8" x14ac:dyDescent="0.2">
      <c r="A681" s="6">
        <v>30446243</v>
      </c>
      <c r="B681" s="6" t="s">
        <v>7997</v>
      </c>
      <c r="C681" s="6" t="s">
        <v>5744</v>
      </c>
      <c r="D681" s="6" t="s">
        <v>7907</v>
      </c>
      <c r="E681" s="6" t="s">
        <v>5638</v>
      </c>
      <c r="F681" s="6" t="s">
        <v>7998</v>
      </c>
      <c r="G681" s="6" t="s">
        <v>7999</v>
      </c>
      <c r="H681" s="79">
        <v>1</v>
      </c>
    </row>
    <row r="682" spans="1:8" x14ac:dyDescent="0.2">
      <c r="A682" s="6">
        <v>30326812</v>
      </c>
      <c r="B682" s="6" t="s">
        <v>8000</v>
      </c>
      <c r="C682" s="6" t="s">
        <v>5748</v>
      </c>
      <c r="D682" s="6" t="s">
        <v>7907</v>
      </c>
      <c r="E682" s="6" t="s">
        <v>5638</v>
      </c>
      <c r="F682" s="6" t="s">
        <v>8001</v>
      </c>
      <c r="G682" s="6" t="s">
        <v>8002</v>
      </c>
      <c r="H682" s="79">
        <v>1</v>
      </c>
    </row>
    <row r="683" spans="1:8" x14ac:dyDescent="0.2">
      <c r="A683" s="6">
        <v>30298220</v>
      </c>
      <c r="B683" s="6" t="s">
        <v>8003</v>
      </c>
      <c r="C683" s="6" t="s">
        <v>5752</v>
      </c>
      <c r="D683" s="6" t="s">
        <v>7907</v>
      </c>
      <c r="E683" s="6" t="s">
        <v>5638</v>
      </c>
      <c r="F683" s="6" t="s">
        <v>8004</v>
      </c>
      <c r="G683" s="6" t="s">
        <v>8005</v>
      </c>
      <c r="H683" s="79">
        <v>1</v>
      </c>
    </row>
    <row r="684" spans="1:8" x14ac:dyDescent="0.2">
      <c r="A684" s="6">
        <v>30276143</v>
      </c>
      <c r="B684" s="6" t="s">
        <v>8006</v>
      </c>
      <c r="C684" s="6" t="s">
        <v>5756</v>
      </c>
      <c r="D684" s="6" t="s">
        <v>7907</v>
      </c>
      <c r="E684" s="6" t="s">
        <v>5638</v>
      </c>
      <c r="F684" s="6" t="s">
        <v>8007</v>
      </c>
      <c r="G684" s="6" t="s">
        <v>8008</v>
      </c>
      <c r="H684" s="79">
        <v>1</v>
      </c>
    </row>
    <row r="685" spans="1:8" x14ac:dyDescent="0.2">
      <c r="A685" s="6">
        <v>30292919</v>
      </c>
      <c r="B685" s="6" t="s">
        <v>8009</v>
      </c>
      <c r="C685" s="6" t="s">
        <v>5759</v>
      </c>
      <c r="D685" s="6" t="s">
        <v>7907</v>
      </c>
      <c r="E685" s="6" t="s">
        <v>5638</v>
      </c>
      <c r="F685" s="6" t="s">
        <v>8010</v>
      </c>
      <c r="G685" s="6" t="s">
        <v>8011</v>
      </c>
      <c r="H685" s="79">
        <v>1</v>
      </c>
    </row>
    <row r="686" spans="1:8" x14ac:dyDescent="0.2">
      <c r="A686" s="6">
        <v>30236735</v>
      </c>
      <c r="B686" s="6" t="s">
        <v>8012</v>
      </c>
      <c r="C686" s="6" t="s">
        <v>5760</v>
      </c>
      <c r="D686" s="6" t="s">
        <v>7907</v>
      </c>
      <c r="E686" s="6" t="s">
        <v>5638</v>
      </c>
      <c r="F686" s="6" t="s">
        <v>8013</v>
      </c>
      <c r="G686" s="6" t="s">
        <v>8014</v>
      </c>
      <c r="H686" s="79">
        <v>1</v>
      </c>
    </row>
    <row r="687" spans="1:8" x14ac:dyDescent="0.2">
      <c r="A687" s="6">
        <v>30189362</v>
      </c>
      <c r="B687" s="6" t="s">
        <v>8015</v>
      </c>
      <c r="C687" s="6" t="s">
        <v>5762</v>
      </c>
      <c r="D687" s="6" t="s">
        <v>7907</v>
      </c>
      <c r="E687" s="6" t="s">
        <v>5638</v>
      </c>
      <c r="F687" s="6" t="s">
        <v>8016</v>
      </c>
      <c r="G687" s="6" t="s">
        <v>8017</v>
      </c>
      <c r="H687" s="79">
        <v>1</v>
      </c>
    </row>
    <row r="688" spans="1:8" x14ac:dyDescent="0.2">
      <c r="A688" s="6">
        <v>30203977</v>
      </c>
      <c r="B688" s="6" t="s">
        <v>8018</v>
      </c>
      <c r="C688" s="6" t="s">
        <v>5766</v>
      </c>
      <c r="D688" s="6" t="s">
        <v>7907</v>
      </c>
      <c r="E688" s="6" t="s">
        <v>5638</v>
      </c>
      <c r="F688" s="6" t="s">
        <v>8019</v>
      </c>
      <c r="G688" s="6" t="s">
        <v>8020</v>
      </c>
      <c r="H688" s="79">
        <v>1</v>
      </c>
    </row>
    <row r="689" spans="1:8" x14ac:dyDescent="0.2">
      <c r="A689" s="6">
        <v>30237250</v>
      </c>
      <c r="B689" s="6" t="s">
        <v>8021</v>
      </c>
      <c r="C689" s="6" t="s">
        <v>5769</v>
      </c>
      <c r="D689" s="6" t="s">
        <v>7907</v>
      </c>
      <c r="E689" s="6" t="s">
        <v>5638</v>
      </c>
      <c r="F689" s="6" t="s">
        <v>8022</v>
      </c>
      <c r="G689" s="6" t="s">
        <v>8023</v>
      </c>
      <c r="H689" s="79">
        <v>1</v>
      </c>
    </row>
    <row r="690" spans="1:8" x14ac:dyDescent="0.2">
      <c r="A690" s="6">
        <v>30051848</v>
      </c>
      <c r="B690" s="6" t="s">
        <v>8024</v>
      </c>
      <c r="C690" s="6" t="s">
        <v>5770</v>
      </c>
      <c r="D690" s="6" t="s">
        <v>7907</v>
      </c>
      <c r="E690" s="6" t="s">
        <v>5638</v>
      </c>
      <c r="F690" s="6" t="s">
        <v>8025</v>
      </c>
      <c r="G690" s="6" t="s">
        <v>8026</v>
      </c>
      <c r="H690" s="79">
        <v>1</v>
      </c>
    </row>
    <row r="691" spans="1:8" x14ac:dyDescent="0.2">
      <c r="A691" s="6">
        <v>30082370</v>
      </c>
      <c r="B691" s="6" t="s">
        <v>8027</v>
      </c>
      <c r="C691" s="6" t="s">
        <v>5772</v>
      </c>
      <c r="D691" s="6" t="s">
        <v>7907</v>
      </c>
      <c r="E691" s="6" t="s">
        <v>5638</v>
      </c>
      <c r="F691" s="6" t="s">
        <v>8028</v>
      </c>
      <c r="G691" s="6" t="s">
        <v>8029</v>
      </c>
      <c r="H691" s="79">
        <v>1</v>
      </c>
    </row>
    <row r="692" spans="1:8" x14ac:dyDescent="0.2">
      <c r="A692" s="6">
        <v>30052975</v>
      </c>
      <c r="B692" s="6" t="s">
        <v>8030</v>
      </c>
      <c r="C692" s="6" t="s">
        <v>5776</v>
      </c>
      <c r="D692" s="6" t="s">
        <v>7907</v>
      </c>
      <c r="E692" s="6" t="s">
        <v>5638</v>
      </c>
      <c r="F692" s="6" t="s">
        <v>8031</v>
      </c>
      <c r="G692" s="6" t="s">
        <v>8032</v>
      </c>
      <c r="H692" s="79">
        <v>1</v>
      </c>
    </row>
    <row r="693" spans="1:8" x14ac:dyDescent="0.2">
      <c r="A693" s="6">
        <v>30048714</v>
      </c>
      <c r="B693" s="6" t="s">
        <v>8033</v>
      </c>
      <c r="C693" s="6" t="s">
        <v>5779</v>
      </c>
      <c r="D693" s="6" t="s">
        <v>7907</v>
      </c>
      <c r="E693" s="6" t="s">
        <v>5638</v>
      </c>
      <c r="F693" s="6" t="s">
        <v>8034</v>
      </c>
      <c r="G693" s="6" t="s">
        <v>8035</v>
      </c>
      <c r="H693" s="79">
        <v>1</v>
      </c>
    </row>
    <row r="694" spans="1:8" x14ac:dyDescent="0.2">
      <c r="A694" s="6">
        <v>30012664</v>
      </c>
      <c r="B694" s="6" t="s">
        <v>8036</v>
      </c>
      <c r="C694" s="6" t="s">
        <v>5780</v>
      </c>
      <c r="D694" s="6" t="s">
        <v>7907</v>
      </c>
      <c r="E694" s="6" t="s">
        <v>5638</v>
      </c>
      <c r="F694" s="6" t="s">
        <v>8037</v>
      </c>
      <c r="G694" s="6" t="s">
        <v>8038</v>
      </c>
      <c r="H694" s="79">
        <v>1</v>
      </c>
    </row>
    <row r="695" spans="1:8" x14ac:dyDescent="0.2">
      <c r="A695" s="6">
        <v>30416108</v>
      </c>
      <c r="B695" s="6" t="s">
        <v>8039</v>
      </c>
      <c r="C695" s="6" t="s">
        <v>5781</v>
      </c>
      <c r="D695" s="6" t="s">
        <v>7907</v>
      </c>
      <c r="E695" s="6" t="s">
        <v>5638</v>
      </c>
      <c r="F695" s="6" t="s">
        <v>8040</v>
      </c>
      <c r="G695" s="6" t="s">
        <v>8041</v>
      </c>
      <c r="H695" s="79">
        <v>1</v>
      </c>
    </row>
    <row r="696" spans="1:8" x14ac:dyDescent="0.2">
      <c r="A696" s="6">
        <v>30391150</v>
      </c>
      <c r="B696" s="6" t="s">
        <v>8042</v>
      </c>
      <c r="C696" s="6" t="s">
        <v>5782</v>
      </c>
      <c r="D696" s="6" t="s">
        <v>7907</v>
      </c>
      <c r="E696" s="6" t="s">
        <v>5638</v>
      </c>
      <c r="F696" s="6" t="s">
        <v>8043</v>
      </c>
      <c r="G696" s="6" t="s">
        <v>8044</v>
      </c>
      <c r="H696" s="79">
        <v>1</v>
      </c>
    </row>
    <row r="697" spans="1:8" x14ac:dyDescent="0.2">
      <c r="A697" s="6">
        <v>30375845</v>
      </c>
      <c r="B697" s="6" t="s">
        <v>8045</v>
      </c>
      <c r="C697" s="6" t="s">
        <v>5783</v>
      </c>
      <c r="D697" s="6" t="s">
        <v>7907</v>
      </c>
      <c r="E697" s="6" t="s">
        <v>5638</v>
      </c>
      <c r="F697" s="6" t="s">
        <v>8046</v>
      </c>
      <c r="G697" s="6" t="s">
        <v>8047</v>
      </c>
      <c r="H697" s="79">
        <v>1</v>
      </c>
    </row>
    <row r="698" spans="1:8" x14ac:dyDescent="0.2">
      <c r="A698" s="6">
        <v>30330625</v>
      </c>
      <c r="B698" s="6" t="s">
        <v>8048</v>
      </c>
      <c r="C698" s="6" t="s">
        <v>5785</v>
      </c>
      <c r="D698" s="6" t="s">
        <v>7907</v>
      </c>
      <c r="E698" s="6" t="s">
        <v>5638</v>
      </c>
      <c r="F698" s="6" t="s">
        <v>8049</v>
      </c>
      <c r="G698" s="6" t="s">
        <v>8050</v>
      </c>
      <c r="H698" s="79">
        <v>1</v>
      </c>
    </row>
    <row r="699" spans="1:8" x14ac:dyDescent="0.2">
      <c r="A699" s="6">
        <v>30232707</v>
      </c>
      <c r="B699" s="6" t="s">
        <v>8051</v>
      </c>
      <c r="C699" s="6" t="s">
        <v>7546</v>
      </c>
      <c r="D699" s="6" t="s">
        <v>7907</v>
      </c>
      <c r="E699" s="6" t="s">
        <v>5638</v>
      </c>
      <c r="F699" s="6" t="s">
        <v>8052</v>
      </c>
      <c r="G699" s="6" t="s">
        <v>8053</v>
      </c>
      <c r="H699" s="79">
        <v>1</v>
      </c>
    </row>
    <row r="700" spans="1:8" x14ac:dyDescent="0.2">
      <c r="A700" s="6">
        <v>30182934</v>
      </c>
      <c r="B700" s="6" t="s">
        <v>8054</v>
      </c>
      <c r="C700" s="6" t="s">
        <v>7550</v>
      </c>
      <c r="D700" s="6" t="s">
        <v>7907</v>
      </c>
      <c r="E700" s="6" t="s">
        <v>5638</v>
      </c>
      <c r="F700" s="6" t="s">
        <v>8055</v>
      </c>
      <c r="G700" s="6" t="s">
        <v>8056</v>
      </c>
      <c r="H700" s="79">
        <v>1</v>
      </c>
    </row>
    <row r="701" spans="1:8" x14ac:dyDescent="0.2">
      <c r="A701" s="6">
        <v>30294679</v>
      </c>
      <c r="B701" s="6" t="s">
        <v>8057</v>
      </c>
      <c r="C701" s="6" t="s">
        <v>7554</v>
      </c>
      <c r="D701" s="6" t="s">
        <v>7907</v>
      </c>
      <c r="E701" s="6" t="s">
        <v>5638</v>
      </c>
      <c r="F701" s="6" t="s">
        <v>8058</v>
      </c>
      <c r="G701" s="6" t="s">
        <v>8059</v>
      </c>
      <c r="H701" s="79">
        <v>1</v>
      </c>
    </row>
    <row r="702" spans="1:8" x14ac:dyDescent="0.2">
      <c r="A702" s="6">
        <v>30335127</v>
      </c>
      <c r="B702" s="6" t="s">
        <v>8060</v>
      </c>
      <c r="C702" s="6" t="s">
        <v>8061</v>
      </c>
      <c r="D702" s="6" t="s">
        <v>7907</v>
      </c>
      <c r="E702" s="6" t="s">
        <v>5638</v>
      </c>
      <c r="F702" s="6" t="s">
        <v>8062</v>
      </c>
      <c r="G702" s="6" t="s">
        <v>8063</v>
      </c>
      <c r="H702" s="79">
        <v>1</v>
      </c>
    </row>
    <row r="703" spans="1:8" x14ac:dyDescent="0.2">
      <c r="A703" s="6">
        <v>30185277</v>
      </c>
      <c r="B703" s="6" t="s">
        <v>8064</v>
      </c>
      <c r="C703" s="6" t="s">
        <v>8065</v>
      </c>
      <c r="D703" s="6" t="s">
        <v>7907</v>
      </c>
      <c r="E703" s="6" t="s">
        <v>5638</v>
      </c>
      <c r="F703" s="6" t="s">
        <v>8066</v>
      </c>
      <c r="G703" s="6" t="s">
        <v>8067</v>
      </c>
      <c r="H703" s="79">
        <v>1</v>
      </c>
    </row>
    <row r="704" spans="1:8" x14ac:dyDescent="0.2">
      <c r="A704" s="6">
        <v>30198978</v>
      </c>
      <c r="B704" s="6" t="s">
        <v>8068</v>
      </c>
      <c r="C704" s="6" t="s">
        <v>8069</v>
      </c>
      <c r="D704" s="6" t="s">
        <v>7907</v>
      </c>
      <c r="E704" s="6" t="s">
        <v>5638</v>
      </c>
      <c r="F704" s="6" t="s">
        <v>8070</v>
      </c>
      <c r="G704" s="6" t="s">
        <v>8071</v>
      </c>
      <c r="H704" s="79">
        <v>1</v>
      </c>
    </row>
    <row r="705" spans="1:8" x14ac:dyDescent="0.2">
      <c r="A705" s="6">
        <v>30250045</v>
      </c>
      <c r="B705" s="6" t="s">
        <v>8072</v>
      </c>
      <c r="C705" s="6" t="s">
        <v>8073</v>
      </c>
      <c r="D705" s="6" t="s">
        <v>7907</v>
      </c>
      <c r="E705" s="6" t="s">
        <v>5638</v>
      </c>
      <c r="F705" s="6" t="s">
        <v>8074</v>
      </c>
      <c r="G705" s="6" t="s">
        <v>8075</v>
      </c>
      <c r="H705" s="79">
        <v>1</v>
      </c>
    </row>
    <row r="706" spans="1:8" x14ac:dyDescent="0.2">
      <c r="A706" s="6">
        <v>30231971</v>
      </c>
      <c r="B706" s="6" t="s">
        <v>8076</v>
      </c>
      <c r="C706" s="6" t="s">
        <v>8077</v>
      </c>
      <c r="D706" s="6" t="s">
        <v>7907</v>
      </c>
      <c r="E706" s="6" t="s">
        <v>5638</v>
      </c>
      <c r="F706" s="6" t="s">
        <v>8078</v>
      </c>
      <c r="G706" s="6" t="s">
        <v>8079</v>
      </c>
      <c r="H706" s="79">
        <v>1</v>
      </c>
    </row>
    <row r="707" spans="1:8" x14ac:dyDescent="0.2">
      <c r="A707" s="6">
        <v>30111503</v>
      </c>
      <c r="B707" s="6" t="s">
        <v>8080</v>
      </c>
      <c r="C707" s="6" t="s">
        <v>8081</v>
      </c>
      <c r="D707" s="6" t="s">
        <v>7907</v>
      </c>
      <c r="E707" s="6" t="s">
        <v>5638</v>
      </c>
      <c r="F707" s="6" t="s">
        <v>8082</v>
      </c>
      <c r="G707" s="6" t="s">
        <v>8083</v>
      </c>
      <c r="H707" s="79">
        <v>1</v>
      </c>
    </row>
    <row r="708" spans="1:8" x14ac:dyDescent="0.2">
      <c r="A708" s="6">
        <v>30032913</v>
      </c>
      <c r="B708" s="6" t="s">
        <v>8084</v>
      </c>
      <c r="C708" s="6" t="s">
        <v>8085</v>
      </c>
      <c r="D708" s="6" t="s">
        <v>7907</v>
      </c>
      <c r="E708" s="6" t="s">
        <v>5638</v>
      </c>
      <c r="F708" s="6" t="s">
        <v>8086</v>
      </c>
      <c r="G708" s="6" t="s">
        <v>8087</v>
      </c>
      <c r="H708" s="79">
        <v>1</v>
      </c>
    </row>
    <row r="709" spans="1:8" x14ac:dyDescent="0.2">
      <c r="A709" s="6">
        <v>30080892</v>
      </c>
      <c r="B709" s="6" t="s">
        <v>8088</v>
      </c>
      <c r="C709" s="6" t="s">
        <v>5891</v>
      </c>
      <c r="D709" s="6" t="s">
        <v>7907</v>
      </c>
      <c r="E709" s="6" t="s">
        <v>5638</v>
      </c>
      <c r="F709" s="6" t="s">
        <v>8089</v>
      </c>
      <c r="G709" s="6" t="s">
        <v>8090</v>
      </c>
      <c r="H709" s="79">
        <v>1</v>
      </c>
    </row>
    <row r="710" spans="1:8" x14ac:dyDescent="0.2">
      <c r="A710" s="6">
        <v>30081591</v>
      </c>
      <c r="B710" s="6" t="s">
        <v>8091</v>
      </c>
      <c r="C710" s="6" t="s">
        <v>5897</v>
      </c>
      <c r="D710" s="6" t="s">
        <v>7907</v>
      </c>
      <c r="E710" s="6" t="s">
        <v>5638</v>
      </c>
      <c r="F710" s="6" t="s">
        <v>8092</v>
      </c>
      <c r="G710" s="6" t="s">
        <v>8093</v>
      </c>
      <c r="H710" s="79">
        <v>1</v>
      </c>
    </row>
    <row r="711" spans="1:8" x14ac:dyDescent="0.2">
      <c r="A711" s="6">
        <v>30354618</v>
      </c>
      <c r="B711" s="6" t="s">
        <v>8094</v>
      </c>
      <c r="C711" s="6" t="s">
        <v>5901</v>
      </c>
      <c r="D711" s="6" t="s">
        <v>7907</v>
      </c>
      <c r="E711" s="6" t="s">
        <v>5638</v>
      </c>
      <c r="F711" s="6" t="s">
        <v>8095</v>
      </c>
      <c r="G711" s="6" t="s">
        <v>8096</v>
      </c>
      <c r="H711" s="79">
        <v>1</v>
      </c>
    </row>
    <row r="712" spans="1:8" x14ac:dyDescent="0.2">
      <c r="A712" s="6">
        <v>30333374</v>
      </c>
      <c r="B712" s="6" t="s">
        <v>8097</v>
      </c>
      <c r="C712" s="6" t="s">
        <v>5905</v>
      </c>
      <c r="D712" s="6" t="s">
        <v>7907</v>
      </c>
      <c r="E712" s="6" t="s">
        <v>5638</v>
      </c>
      <c r="F712" s="6" t="s">
        <v>8098</v>
      </c>
      <c r="G712" s="6" t="s">
        <v>8099</v>
      </c>
      <c r="H712" s="79">
        <v>1</v>
      </c>
    </row>
    <row r="713" spans="1:8" x14ac:dyDescent="0.2">
      <c r="A713" s="6">
        <v>30378933</v>
      </c>
      <c r="B713" s="6" t="s">
        <v>8100</v>
      </c>
      <c r="C713" s="6" t="s">
        <v>5909</v>
      </c>
      <c r="D713" s="6" t="s">
        <v>7907</v>
      </c>
      <c r="E713" s="6" t="s">
        <v>5638</v>
      </c>
      <c r="F713" s="6" t="s">
        <v>8101</v>
      </c>
      <c r="G713" s="6" t="s">
        <v>8102</v>
      </c>
      <c r="H713" s="79">
        <v>1</v>
      </c>
    </row>
    <row r="714" spans="1:8" x14ac:dyDescent="0.2">
      <c r="A714" s="6">
        <v>30332690</v>
      </c>
      <c r="B714" s="6" t="s">
        <v>8103</v>
      </c>
      <c r="C714" s="6" t="s">
        <v>5913</v>
      </c>
      <c r="D714" s="6" t="s">
        <v>7907</v>
      </c>
      <c r="E714" s="6" t="s">
        <v>5638</v>
      </c>
      <c r="F714" s="6" t="s">
        <v>8104</v>
      </c>
      <c r="G714" s="6" t="s">
        <v>8105</v>
      </c>
      <c r="H714" s="79">
        <v>1</v>
      </c>
    </row>
    <row r="715" spans="1:8" x14ac:dyDescent="0.2">
      <c r="A715" s="6">
        <v>30297028</v>
      </c>
      <c r="B715" s="6" t="s">
        <v>8106</v>
      </c>
      <c r="C715" s="6" t="s">
        <v>5917</v>
      </c>
      <c r="D715" s="6" t="s">
        <v>7907</v>
      </c>
      <c r="E715" s="6" t="s">
        <v>5638</v>
      </c>
      <c r="F715" s="6" t="s">
        <v>8107</v>
      </c>
      <c r="G715" s="6" t="s">
        <v>8108</v>
      </c>
      <c r="H715" s="79">
        <v>1</v>
      </c>
    </row>
    <row r="716" spans="1:8" x14ac:dyDescent="0.2">
      <c r="A716" s="6">
        <v>30283030</v>
      </c>
      <c r="B716" s="6" t="s">
        <v>8109</v>
      </c>
      <c r="C716" s="6" t="s">
        <v>5921</v>
      </c>
      <c r="D716" s="6" t="s">
        <v>7907</v>
      </c>
      <c r="E716" s="6" t="s">
        <v>5638</v>
      </c>
      <c r="F716" s="6" t="s">
        <v>8110</v>
      </c>
      <c r="G716" s="6" t="s">
        <v>8111</v>
      </c>
      <c r="H716" s="79">
        <v>1</v>
      </c>
    </row>
    <row r="717" spans="1:8" x14ac:dyDescent="0.2">
      <c r="A717" s="6">
        <v>30276944</v>
      </c>
      <c r="B717" s="6" t="s">
        <v>8112</v>
      </c>
      <c r="C717" s="6" t="s">
        <v>5925</v>
      </c>
      <c r="D717" s="6" t="s">
        <v>7907</v>
      </c>
      <c r="E717" s="6" t="s">
        <v>5638</v>
      </c>
      <c r="F717" s="6" t="s">
        <v>8113</v>
      </c>
      <c r="G717" s="6" t="s">
        <v>8114</v>
      </c>
      <c r="H717" s="79">
        <v>1</v>
      </c>
    </row>
    <row r="718" spans="1:8" x14ac:dyDescent="0.2">
      <c r="A718" s="6">
        <v>30323131</v>
      </c>
      <c r="B718" s="6" t="s">
        <v>8115</v>
      </c>
      <c r="C718" s="6" t="s">
        <v>5929</v>
      </c>
      <c r="D718" s="6" t="s">
        <v>7907</v>
      </c>
      <c r="E718" s="6" t="s">
        <v>5638</v>
      </c>
      <c r="F718" s="6" t="s">
        <v>8116</v>
      </c>
      <c r="G718" s="6" t="s">
        <v>8117</v>
      </c>
      <c r="H718" s="79">
        <v>1</v>
      </c>
    </row>
    <row r="719" spans="1:8" x14ac:dyDescent="0.2">
      <c r="A719" s="6">
        <v>30131684</v>
      </c>
      <c r="B719" s="6" t="s">
        <v>8118</v>
      </c>
      <c r="C719" s="6" t="s">
        <v>5933</v>
      </c>
      <c r="D719" s="6" t="s">
        <v>7907</v>
      </c>
      <c r="E719" s="6" t="s">
        <v>5638</v>
      </c>
      <c r="F719" s="6" t="s">
        <v>8119</v>
      </c>
      <c r="G719" s="6" t="s">
        <v>8120</v>
      </c>
      <c r="H719" s="79">
        <v>1</v>
      </c>
    </row>
    <row r="720" spans="1:8" x14ac:dyDescent="0.2">
      <c r="A720" s="6">
        <v>30132256</v>
      </c>
      <c r="B720" s="6" t="s">
        <v>8121</v>
      </c>
      <c r="C720" s="6" t="s">
        <v>5937</v>
      </c>
      <c r="D720" s="6" t="s">
        <v>7907</v>
      </c>
      <c r="E720" s="6" t="s">
        <v>5638</v>
      </c>
      <c r="F720" s="6" t="s">
        <v>8122</v>
      </c>
      <c r="G720" s="6" t="s">
        <v>8123</v>
      </c>
      <c r="H720" s="79">
        <v>1</v>
      </c>
    </row>
    <row r="721" spans="1:8" x14ac:dyDescent="0.2">
      <c r="A721" s="6">
        <v>30199672</v>
      </c>
      <c r="B721" s="6" t="s">
        <v>8124</v>
      </c>
      <c r="C721" s="6" t="s">
        <v>5941</v>
      </c>
      <c r="D721" s="6" t="s">
        <v>7907</v>
      </c>
      <c r="E721" s="6" t="s">
        <v>5638</v>
      </c>
      <c r="F721" s="6" t="s">
        <v>8125</v>
      </c>
      <c r="G721" s="6" t="s">
        <v>8126</v>
      </c>
      <c r="H721" s="79">
        <v>1</v>
      </c>
    </row>
    <row r="722" spans="1:8" x14ac:dyDescent="0.2">
      <c r="A722" s="6">
        <v>30453250</v>
      </c>
      <c r="B722" s="6" t="s">
        <v>8127</v>
      </c>
      <c r="C722" s="6" t="s">
        <v>5945</v>
      </c>
      <c r="D722" s="6" t="s">
        <v>7907</v>
      </c>
      <c r="E722" s="6" t="s">
        <v>5638</v>
      </c>
      <c r="F722" s="6" t="s">
        <v>8128</v>
      </c>
      <c r="G722" s="6" t="s">
        <v>8129</v>
      </c>
      <c r="H722" s="79">
        <v>1</v>
      </c>
    </row>
    <row r="723" spans="1:8" x14ac:dyDescent="0.2">
      <c r="A723" s="6">
        <v>30356834</v>
      </c>
      <c r="B723" s="6" t="s">
        <v>8130</v>
      </c>
      <c r="C723" s="6" t="s">
        <v>5949</v>
      </c>
      <c r="D723" s="6" t="s">
        <v>7907</v>
      </c>
      <c r="E723" s="6" t="s">
        <v>5638</v>
      </c>
      <c r="F723" s="6" t="s">
        <v>8131</v>
      </c>
      <c r="G723" s="6" t="s">
        <v>8132</v>
      </c>
      <c r="H723" s="79">
        <v>1</v>
      </c>
    </row>
    <row r="724" spans="1:8" x14ac:dyDescent="0.2">
      <c r="A724" s="6">
        <v>30281202</v>
      </c>
      <c r="B724" s="6" t="s">
        <v>8133</v>
      </c>
      <c r="C724" s="6" t="s">
        <v>5953</v>
      </c>
      <c r="D724" s="6" t="s">
        <v>7907</v>
      </c>
      <c r="E724" s="6" t="s">
        <v>5638</v>
      </c>
      <c r="F724" s="6" t="s">
        <v>8134</v>
      </c>
      <c r="G724" s="6" t="s">
        <v>8135</v>
      </c>
      <c r="H724" s="79">
        <v>1</v>
      </c>
    </row>
    <row r="725" spans="1:8" x14ac:dyDescent="0.2">
      <c r="A725" s="6">
        <v>30346057</v>
      </c>
      <c r="B725" s="6" t="s">
        <v>8136</v>
      </c>
      <c r="C725" s="6" t="s">
        <v>5957</v>
      </c>
      <c r="D725" s="6" t="s">
        <v>7907</v>
      </c>
      <c r="E725" s="6" t="s">
        <v>5638</v>
      </c>
      <c r="F725" s="6" t="s">
        <v>8137</v>
      </c>
      <c r="G725" s="6" t="s">
        <v>8138</v>
      </c>
      <c r="H725" s="79">
        <v>1</v>
      </c>
    </row>
    <row r="726" spans="1:8" x14ac:dyDescent="0.2">
      <c r="A726" s="6">
        <v>30335974</v>
      </c>
      <c r="B726" s="6" t="s">
        <v>8139</v>
      </c>
      <c r="C726" s="6" t="s">
        <v>5961</v>
      </c>
      <c r="D726" s="6" t="s">
        <v>7907</v>
      </c>
      <c r="E726" s="6" t="s">
        <v>5638</v>
      </c>
      <c r="F726" s="6" t="s">
        <v>8140</v>
      </c>
      <c r="G726" s="6" t="s">
        <v>8141</v>
      </c>
      <c r="H726" s="79">
        <v>1</v>
      </c>
    </row>
    <row r="727" spans="1:8" x14ac:dyDescent="0.2">
      <c r="A727" s="6">
        <v>30209956</v>
      </c>
      <c r="B727" s="6" t="s">
        <v>8142</v>
      </c>
      <c r="C727" s="6" t="s">
        <v>5965</v>
      </c>
      <c r="D727" s="6" t="s">
        <v>7907</v>
      </c>
      <c r="E727" s="6" t="s">
        <v>5638</v>
      </c>
      <c r="F727" s="6" t="s">
        <v>8143</v>
      </c>
      <c r="G727" s="6" t="s">
        <v>8144</v>
      </c>
      <c r="H727" s="79">
        <v>1</v>
      </c>
    </row>
    <row r="728" spans="1:8" x14ac:dyDescent="0.2">
      <c r="A728" s="6">
        <v>30374305</v>
      </c>
      <c r="B728" s="6" t="s">
        <v>8145</v>
      </c>
      <c r="C728" s="6" t="s">
        <v>5969</v>
      </c>
      <c r="D728" s="6" t="s">
        <v>7907</v>
      </c>
      <c r="E728" s="6" t="s">
        <v>5638</v>
      </c>
      <c r="F728" s="6" t="s">
        <v>8146</v>
      </c>
      <c r="G728" s="6" t="s">
        <v>8147</v>
      </c>
      <c r="H728" s="79">
        <v>1</v>
      </c>
    </row>
    <row r="729" spans="1:8" x14ac:dyDescent="0.2">
      <c r="A729" s="6">
        <v>30333364</v>
      </c>
      <c r="B729" s="6" t="s">
        <v>8148</v>
      </c>
      <c r="C729" s="6" t="s">
        <v>5973</v>
      </c>
      <c r="D729" s="6" t="s">
        <v>7907</v>
      </c>
      <c r="E729" s="6" t="s">
        <v>5638</v>
      </c>
      <c r="F729" s="6" t="s">
        <v>8149</v>
      </c>
      <c r="G729" s="6" t="s">
        <v>8150</v>
      </c>
      <c r="H729" s="79">
        <v>1</v>
      </c>
    </row>
    <row r="730" spans="1:8" x14ac:dyDescent="0.2">
      <c r="A730" s="6">
        <v>30400498</v>
      </c>
      <c r="B730" s="6" t="s">
        <v>8151</v>
      </c>
      <c r="C730" s="6" t="s">
        <v>5977</v>
      </c>
      <c r="D730" s="6" t="s">
        <v>7907</v>
      </c>
      <c r="E730" s="6" t="s">
        <v>5638</v>
      </c>
      <c r="F730" s="6" t="s">
        <v>8152</v>
      </c>
      <c r="G730" s="6" t="s">
        <v>8153</v>
      </c>
      <c r="H730" s="79">
        <v>1</v>
      </c>
    </row>
    <row r="731" spans="1:8" x14ac:dyDescent="0.2">
      <c r="A731" s="6">
        <v>30435021</v>
      </c>
      <c r="B731" s="6" t="s">
        <v>8154</v>
      </c>
      <c r="C731" s="6" t="s">
        <v>5981</v>
      </c>
      <c r="D731" s="6" t="s">
        <v>7907</v>
      </c>
      <c r="E731" s="6" t="s">
        <v>5638</v>
      </c>
      <c r="F731" s="6" t="s">
        <v>8155</v>
      </c>
      <c r="G731" s="6" t="s">
        <v>8156</v>
      </c>
      <c r="H731" s="79">
        <v>1</v>
      </c>
    </row>
    <row r="732" spans="1:8" x14ac:dyDescent="0.2">
      <c r="A732" s="6">
        <v>30170940</v>
      </c>
      <c r="B732" s="6" t="s">
        <v>8157</v>
      </c>
      <c r="C732" s="6" t="s">
        <v>5985</v>
      </c>
      <c r="D732" s="6" t="s">
        <v>7907</v>
      </c>
      <c r="E732" s="6" t="s">
        <v>5638</v>
      </c>
      <c r="F732" s="6" t="s">
        <v>8158</v>
      </c>
      <c r="G732" s="6" t="s">
        <v>8159</v>
      </c>
      <c r="H732" s="79">
        <v>1</v>
      </c>
    </row>
    <row r="733" spans="1:8" x14ac:dyDescent="0.2">
      <c r="A733" s="6">
        <v>30197848</v>
      </c>
      <c r="B733" s="6" t="s">
        <v>8160</v>
      </c>
      <c r="C733" s="6" t="s">
        <v>5989</v>
      </c>
      <c r="D733" s="6" t="s">
        <v>7907</v>
      </c>
      <c r="E733" s="6" t="s">
        <v>5638</v>
      </c>
      <c r="F733" s="6" t="s">
        <v>8161</v>
      </c>
      <c r="G733" s="6" t="s">
        <v>8162</v>
      </c>
      <c r="H733" s="79">
        <v>1</v>
      </c>
    </row>
    <row r="734" spans="1:8" x14ac:dyDescent="0.2">
      <c r="A734" s="6">
        <v>30264755</v>
      </c>
      <c r="B734" s="6" t="s">
        <v>8163</v>
      </c>
      <c r="C734" s="6" t="s">
        <v>5993</v>
      </c>
      <c r="D734" s="6" t="s">
        <v>7907</v>
      </c>
      <c r="E734" s="6" t="s">
        <v>5638</v>
      </c>
      <c r="F734" s="6" t="s">
        <v>8164</v>
      </c>
      <c r="G734" s="6" t="s">
        <v>8165</v>
      </c>
      <c r="H734" s="79">
        <v>1</v>
      </c>
    </row>
    <row r="735" spans="1:8" x14ac:dyDescent="0.2">
      <c r="A735" s="6">
        <v>30238757</v>
      </c>
      <c r="B735" s="6" t="s">
        <v>8166</v>
      </c>
      <c r="C735" s="6" t="s">
        <v>5997</v>
      </c>
      <c r="D735" s="6" t="s">
        <v>7907</v>
      </c>
      <c r="E735" s="6" t="s">
        <v>5638</v>
      </c>
      <c r="F735" s="6" t="s">
        <v>8167</v>
      </c>
      <c r="G735" s="6" t="s">
        <v>8168</v>
      </c>
      <c r="H735" s="79">
        <v>1</v>
      </c>
    </row>
    <row r="736" spans="1:8" x14ac:dyDescent="0.2">
      <c r="A736" s="6">
        <v>30282999</v>
      </c>
      <c r="B736" s="6" t="s">
        <v>8169</v>
      </c>
      <c r="C736" s="6" t="s">
        <v>6001</v>
      </c>
      <c r="D736" s="6" t="s">
        <v>7907</v>
      </c>
      <c r="E736" s="6" t="s">
        <v>5638</v>
      </c>
      <c r="F736" s="6" t="s">
        <v>8170</v>
      </c>
      <c r="G736" s="6" t="s">
        <v>8171</v>
      </c>
      <c r="H736" s="79">
        <v>1</v>
      </c>
    </row>
    <row r="737" spans="1:8" x14ac:dyDescent="0.2">
      <c r="A737" s="6">
        <v>30288445</v>
      </c>
      <c r="B737" s="6" t="s">
        <v>8172</v>
      </c>
      <c r="C737" s="6" t="s">
        <v>6005</v>
      </c>
      <c r="D737" s="6" t="s">
        <v>7907</v>
      </c>
      <c r="E737" s="6" t="s">
        <v>5638</v>
      </c>
      <c r="F737" s="6" t="s">
        <v>8173</v>
      </c>
      <c r="G737" s="6" t="s">
        <v>8174</v>
      </c>
      <c r="H737" s="79">
        <v>1</v>
      </c>
    </row>
    <row r="738" spans="1:8" x14ac:dyDescent="0.2">
      <c r="A738" s="6">
        <v>30293374</v>
      </c>
      <c r="B738" s="6" t="s">
        <v>8175</v>
      </c>
      <c r="C738" s="6" t="s">
        <v>6851</v>
      </c>
      <c r="D738" s="6" t="s">
        <v>7907</v>
      </c>
      <c r="E738" s="6" t="s">
        <v>5638</v>
      </c>
      <c r="F738" s="6" t="s">
        <v>8176</v>
      </c>
      <c r="G738" s="6" t="s">
        <v>8177</v>
      </c>
      <c r="H738" s="79">
        <v>1</v>
      </c>
    </row>
    <row r="739" spans="1:8" x14ac:dyDescent="0.2">
      <c r="A739" s="6">
        <v>30295863</v>
      </c>
      <c r="B739" s="6" t="s">
        <v>8178</v>
      </c>
      <c r="C739" s="6" t="s">
        <v>6855</v>
      </c>
      <c r="D739" s="6" t="s">
        <v>7907</v>
      </c>
      <c r="E739" s="6" t="s">
        <v>5638</v>
      </c>
      <c r="F739" s="6" t="s">
        <v>8179</v>
      </c>
      <c r="G739" s="6" t="s">
        <v>8180</v>
      </c>
      <c r="H739" s="79">
        <v>1</v>
      </c>
    </row>
    <row r="740" spans="1:8" x14ac:dyDescent="0.2">
      <c r="A740" s="6">
        <v>30375988</v>
      </c>
      <c r="B740" s="6" t="s">
        <v>8181</v>
      </c>
      <c r="C740" s="6" t="s">
        <v>6859</v>
      </c>
      <c r="D740" s="6" t="s">
        <v>7907</v>
      </c>
      <c r="E740" s="6" t="s">
        <v>5638</v>
      </c>
      <c r="F740" s="6" t="s">
        <v>8182</v>
      </c>
      <c r="G740" s="6" t="s">
        <v>8183</v>
      </c>
      <c r="H740" s="79">
        <v>1</v>
      </c>
    </row>
    <row r="741" spans="1:8" x14ac:dyDescent="0.2">
      <c r="A741" s="6">
        <v>30158145</v>
      </c>
      <c r="B741" s="6" t="s">
        <v>8184</v>
      </c>
      <c r="C741" s="6" t="s">
        <v>6863</v>
      </c>
      <c r="D741" s="6" t="s">
        <v>7907</v>
      </c>
      <c r="E741" s="6" t="s">
        <v>5638</v>
      </c>
      <c r="F741" s="6" t="s">
        <v>8185</v>
      </c>
      <c r="G741" s="6" t="s">
        <v>8186</v>
      </c>
      <c r="H741" s="79">
        <v>1</v>
      </c>
    </row>
    <row r="742" spans="1:8" x14ac:dyDescent="0.2">
      <c r="A742" s="6">
        <v>30412429</v>
      </c>
      <c r="B742" s="6" t="s">
        <v>8187</v>
      </c>
      <c r="C742" s="6" t="s">
        <v>6867</v>
      </c>
      <c r="D742" s="6" t="s">
        <v>7907</v>
      </c>
      <c r="E742" s="6" t="s">
        <v>5638</v>
      </c>
      <c r="F742" s="6" t="s">
        <v>8188</v>
      </c>
      <c r="G742" s="6" t="s">
        <v>8189</v>
      </c>
      <c r="H742" s="79">
        <v>1</v>
      </c>
    </row>
    <row r="743" spans="1:8" x14ac:dyDescent="0.2">
      <c r="A743" s="6">
        <v>30251964</v>
      </c>
      <c r="B743" s="6" t="s">
        <v>8190</v>
      </c>
      <c r="C743" s="6" t="s">
        <v>6871</v>
      </c>
      <c r="D743" s="6" t="s">
        <v>7907</v>
      </c>
      <c r="E743" s="6" t="s">
        <v>5638</v>
      </c>
      <c r="F743" s="6" t="s">
        <v>8191</v>
      </c>
      <c r="G743" s="6" t="s">
        <v>8192</v>
      </c>
      <c r="H743" s="79">
        <v>1</v>
      </c>
    </row>
    <row r="744" spans="1:8" x14ac:dyDescent="0.2">
      <c r="A744" s="6">
        <v>30385503</v>
      </c>
      <c r="B744" s="6" t="s">
        <v>8193</v>
      </c>
      <c r="C744" s="6" t="s">
        <v>6875</v>
      </c>
      <c r="D744" s="6" t="s">
        <v>7907</v>
      </c>
      <c r="E744" s="6" t="s">
        <v>5638</v>
      </c>
      <c r="F744" s="6" t="s">
        <v>8194</v>
      </c>
      <c r="G744" s="6" t="s">
        <v>8195</v>
      </c>
      <c r="H744" s="79">
        <v>1</v>
      </c>
    </row>
    <row r="745" spans="1:8" x14ac:dyDescent="0.2">
      <c r="A745" s="6">
        <v>30219176</v>
      </c>
      <c r="B745" s="6" t="s">
        <v>8196</v>
      </c>
      <c r="C745" s="6" t="s">
        <v>8197</v>
      </c>
      <c r="D745" s="6" t="s">
        <v>7907</v>
      </c>
      <c r="E745" s="6" t="s">
        <v>5638</v>
      </c>
      <c r="F745" s="6" t="s">
        <v>8198</v>
      </c>
      <c r="G745" s="6" t="s">
        <v>8199</v>
      </c>
      <c r="H745" s="79">
        <v>1</v>
      </c>
    </row>
    <row r="746" spans="1:8" x14ac:dyDescent="0.2">
      <c r="A746" s="6">
        <v>30230706</v>
      </c>
      <c r="B746" s="6" t="s">
        <v>8200</v>
      </c>
      <c r="C746" s="6" t="s">
        <v>8201</v>
      </c>
      <c r="D746" s="6" t="s">
        <v>7907</v>
      </c>
      <c r="E746" s="6" t="s">
        <v>5638</v>
      </c>
      <c r="F746" s="6" t="s">
        <v>8202</v>
      </c>
      <c r="G746" s="6" t="s">
        <v>8203</v>
      </c>
      <c r="H746" s="79">
        <v>1</v>
      </c>
    </row>
    <row r="747" spans="1:8" x14ac:dyDescent="0.2">
      <c r="A747" s="6">
        <v>30258021</v>
      </c>
      <c r="B747" s="6" t="s">
        <v>8204</v>
      </c>
      <c r="C747" s="6" t="s">
        <v>8205</v>
      </c>
      <c r="D747" s="6" t="s">
        <v>7907</v>
      </c>
      <c r="E747" s="6" t="s">
        <v>5638</v>
      </c>
      <c r="F747" s="6" t="s">
        <v>8206</v>
      </c>
      <c r="G747" s="6" t="s">
        <v>8207</v>
      </c>
      <c r="H747" s="79">
        <v>1</v>
      </c>
    </row>
    <row r="748" spans="1:8" x14ac:dyDescent="0.2">
      <c r="A748" s="6">
        <v>30058196</v>
      </c>
      <c r="B748" s="6" t="s">
        <v>8208</v>
      </c>
      <c r="C748" s="6" t="s">
        <v>8209</v>
      </c>
      <c r="D748" s="6" t="s">
        <v>7907</v>
      </c>
      <c r="E748" s="6" t="s">
        <v>5638</v>
      </c>
      <c r="F748" s="6" t="s">
        <v>8210</v>
      </c>
      <c r="G748" s="6" t="s">
        <v>8211</v>
      </c>
      <c r="H748" s="79">
        <v>1</v>
      </c>
    </row>
    <row r="749" spans="1:8" x14ac:dyDescent="0.2">
      <c r="A749" s="6">
        <v>30073858</v>
      </c>
      <c r="B749" s="6" t="s">
        <v>8212</v>
      </c>
      <c r="C749" s="6" t="s">
        <v>8213</v>
      </c>
      <c r="D749" s="6" t="s">
        <v>7907</v>
      </c>
      <c r="E749" s="6" t="s">
        <v>5638</v>
      </c>
      <c r="F749" s="6" t="s">
        <v>8214</v>
      </c>
      <c r="G749" s="6" t="s">
        <v>8215</v>
      </c>
      <c r="H749" s="79">
        <v>1</v>
      </c>
    </row>
    <row r="750" spans="1:8" x14ac:dyDescent="0.2">
      <c r="A750" s="6">
        <v>30100346</v>
      </c>
      <c r="B750" s="6" t="s">
        <v>8216</v>
      </c>
      <c r="C750" s="6" t="s">
        <v>8217</v>
      </c>
      <c r="D750" s="6" t="s">
        <v>7907</v>
      </c>
      <c r="E750" s="6" t="s">
        <v>5638</v>
      </c>
      <c r="F750" s="6" t="s">
        <v>8218</v>
      </c>
      <c r="G750" s="6" t="s">
        <v>8219</v>
      </c>
      <c r="H750" s="79">
        <v>1</v>
      </c>
    </row>
    <row r="751" spans="1:8" x14ac:dyDescent="0.2">
      <c r="A751" s="6">
        <v>30363485</v>
      </c>
      <c r="B751" s="6" t="s">
        <v>8220</v>
      </c>
      <c r="C751" s="6" t="s">
        <v>6009</v>
      </c>
      <c r="D751" s="6" t="s">
        <v>7907</v>
      </c>
      <c r="E751" s="6" t="s">
        <v>5638</v>
      </c>
      <c r="F751" s="6" t="s">
        <v>8221</v>
      </c>
      <c r="G751" s="6" t="s">
        <v>8222</v>
      </c>
      <c r="H751" s="79">
        <v>1</v>
      </c>
    </row>
    <row r="752" spans="1:8" x14ac:dyDescent="0.2">
      <c r="A752" s="6">
        <v>30299806</v>
      </c>
      <c r="B752" s="6" t="s">
        <v>8223</v>
      </c>
      <c r="C752" s="6" t="s">
        <v>6013</v>
      </c>
      <c r="D752" s="6" t="s">
        <v>7907</v>
      </c>
      <c r="E752" s="6" t="s">
        <v>5638</v>
      </c>
      <c r="F752" s="6" t="s">
        <v>8224</v>
      </c>
      <c r="G752" s="6" t="s">
        <v>8225</v>
      </c>
      <c r="H752" s="79">
        <v>1</v>
      </c>
    </row>
    <row r="753" spans="1:8" x14ac:dyDescent="0.2">
      <c r="A753" s="6">
        <v>30451211</v>
      </c>
      <c r="B753" s="6" t="s">
        <v>8226</v>
      </c>
      <c r="C753" s="6" t="s">
        <v>6014</v>
      </c>
      <c r="D753" s="6" t="s">
        <v>7907</v>
      </c>
      <c r="E753" s="6" t="s">
        <v>5638</v>
      </c>
      <c r="F753" s="6" t="s">
        <v>8227</v>
      </c>
      <c r="G753" s="6" t="s">
        <v>8228</v>
      </c>
      <c r="H753" s="79">
        <v>1</v>
      </c>
    </row>
    <row r="754" spans="1:8" x14ac:dyDescent="0.2">
      <c r="A754" s="6">
        <v>30186437</v>
      </c>
      <c r="B754" s="6" t="s">
        <v>8229</v>
      </c>
      <c r="C754" s="6" t="s">
        <v>6015</v>
      </c>
      <c r="D754" s="6" t="s">
        <v>7907</v>
      </c>
      <c r="E754" s="6" t="s">
        <v>5638</v>
      </c>
      <c r="F754" s="6" t="s">
        <v>8230</v>
      </c>
      <c r="G754" s="6" t="s">
        <v>8231</v>
      </c>
      <c r="H754" s="79">
        <v>1</v>
      </c>
    </row>
    <row r="755" spans="1:8" x14ac:dyDescent="0.2">
      <c r="A755" s="6">
        <v>30081042</v>
      </c>
      <c r="B755" s="6" t="s">
        <v>8232</v>
      </c>
      <c r="C755" s="6" t="s">
        <v>6017</v>
      </c>
      <c r="D755" s="6" t="s">
        <v>7907</v>
      </c>
      <c r="E755" s="6" t="s">
        <v>5638</v>
      </c>
      <c r="F755" s="6" t="s">
        <v>8233</v>
      </c>
      <c r="G755" s="6" t="s">
        <v>8234</v>
      </c>
      <c r="H755" s="79">
        <v>1</v>
      </c>
    </row>
    <row r="756" spans="1:8" x14ac:dyDescent="0.2">
      <c r="A756" s="6">
        <v>30000328</v>
      </c>
      <c r="B756" s="6" t="s">
        <v>8235</v>
      </c>
      <c r="C756" s="6" t="s">
        <v>6021</v>
      </c>
      <c r="D756" s="6" t="s">
        <v>7907</v>
      </c>
      <c r="E756" s="6" t="s">
        <v>5638</v>
      </c>
      <c r="F756" s="6" t="s">
        <v>8236</v>
      </c>
      <c r="G756" s="6" t="s">
        <v>8237</v>
      </c>
      <c r="H756" s="79">
        <v>1</v>
      </c>
    </row>
    <row r="757" spans="1:8" x14ac:dyDescent="0.2">
      <c r="A757" s="6">
        <v>30070523</v>
      </c>
      <c r="B757" s="6" t="s">
        <v>8238</v>
      </c>
      <c r="C757" s="6" t="s">
        <v>6025</v>
      </c>
      <c r="D757" s="6" t="s">
        <v>7907</v>
      </c>
      <c r="E757" s="6" t="s">
        <v>5638</v>
      </c>
      <c r="F757" s="6" t="s">
        <v>8239</v>
      </c>
      <c r="G757" s="6" t="s">
        <v>8240</v>
      </c>
      <c r="H757" s="79">
        <v>1</v>
      </c>
    </row>
    <row r="758" spans="1:8" x14ac:dyDescent="0.2">
      <c r="A758" s="6">
        <v>30109485</v>
      </c>
      <c r="B758" s="6" t="s">
        <v>8241</v>
      </c>
      <c r="C758" s="6" t="s">
        <v>6029</v>
      </c>
      <c r="D758" s="6" t="s">
        <v>7907</v>
      </c>
      <c r="E758" s="6" t="s">
        <v>5638</v>
      </c>
      <c r="F758" s="6" t="s">
        <v>8242</v>
      </c>
      <c r="G758" s="6" t="s">
        <v>8243</v>
      </c>
      <c r="H758" s="79">
        <v>1</v>
      </c>
    </row>
    <row r="759" spans="1:8" x14ac:dyDescent="0.2">
      <c r="A759" s="6">
        <v>30337679</v>
      </c>
      <c r="B759" s="6" t="s">
        <v>8244</v>
      </c>
      <c r="C759" s="6" t="s">
        <v>6033</v>
      </c>
      <c r="D759" s="6" t="s">
        <v>7907</v>
      </c>
      <c r="E759" s="6" t="s">
        <v>5638</v>
      </c>
      <c r="F759" s="6" t="s">
        <v>8245</v>
      </c>
      <c r="G759" s="6" t="s">
        <v>8246</v>
      </c>
      <c r="H759" s="79">
        <v>1</v>
      </c>
    </row>
    <row r="760" spans="1:8" x14ac:dyDescent="0.2">
      <c r="A760" s="6">
        <v>30378009</v>
      </c>
      <c r="B760" s="6" t="s">
        <v>8247</v>
      </c>
      <c r="C760" s="6" t="s">
        <v>6037</v>
      </c>
      <c r="D760" s="6" t="s">
        <v>7907</v>
      </c>
      <c r="E760" s="6" t="s">
        <v>5638</v>
      </c>
      <c r="F760" s="6" t="s">
        <v>8248</v>
      </c>
      <c r="G760" s="6" t="s">
        <v>8249</v>
      </c>
      <c r="H760" s="79">
        <v>1</v>
      </c>
    </row>
    <row r="761" spans="1:8" x14ac:dyDescent="0.2">
      <c r="A761" s="6">
        <v>30196997</v>
      </c>
      <c r="B761" s="6" t="s">
        <v>8250</v>
      </c>
      <c r="C761" s="6" t="s">
        <v>6041</v>
      </c>
      <c r="D761" s="6" t="s">
        <v>7907</v>
      </c>
      <c r="E761" s="6" t="s">
        <v>5638</v>
      </c>
      <c r="F761" s="6" t="s">
        <v>8251</v>
      </c>
      <c r="G761" s="6" t="s">
        <v>8252</v>
      </c>
      <c r="H761" s="79">
        <v>1</v>
      </c>
    </row>
    <row r="762" spans="1:8" x14ac:dyDescent="0.2">
      <c r="A762" s="6">
        <v>30188089</v>
      </c>
      <c r="B762" s="6" t="s">
        <v>8253</v>
      </c>
      <c r="C762" s="6" t="s">
        <v>6045</v>
      </c>
      <c r="D762" s="6" t="s">
        <v>7907</v>
      </c>
      <c r="E762" s="6" t="s">
        <v>5638</v>
      </c>
      <c r="F762" s="6" t="s">
        <v>8254</v>
      </c>
      <c r="G762" s="6" t="s">
        <v>8255</v>
      </c>
      <c r="H762" s="79">
        <v>1</v>
      </c>
    </row>
    <row r="763" spans="1:8" x14ac:dyDescent="0.2">
      <c r="A763" s="6">
        <v>30187909</v>
      </c>
      <c r="B763" s="6" t="s">
        <v>8256</v>
      </c>
      <c r="C763" s="6" t="s">
        <v>6093</v>
      </c>
      <c r="D763" s="6" t="s">
        <v>7907</v>
      </c>
      <c r="E763" s="6" t="s">
        <v>5638</v>
      </c>
      <c r="F763" s="6" t="s">
        <v>8257</v>
      </c>
      <c r="G763" s="6" t="s">
        <v>8258</v>
      </c>
      <c r="H763" s="79">
        <v>1</v>
      </c>
    </row>
    <row r="764" spans="1:8" x14ac:dyDescent="0.2">
      <c r="A764" s="6">
        <v>30354081</v>
      </c>
      <c r="B764" s="6" t="s">
        <v>8259</v>
      </c>
      <c r="C764" s="6" t="s">
        <v>6097</v>
      </c>
      <c r="D764" s="6" t="s">
        <v>7907</v>
      </c>
      <c r="E764" s="6" t="s">
        <v>5638</v>
      </c>
      <c r="F764" s="6" t="s">
        <v>8260</v>
      </c>
      <c r="G764" s="6" t="s">
        <v>8261</v>
      </c>
      <c r="H764" s="79">
        <v>1</v>
      </c>
    </row>
    <row r="765" spans="1:8" x14ac:dyDescent="0.2">
      <c r="A765" s="6">
        <v>30239768</v>
      </c>
      <c r="B765" s="6" t="s">
        <v>8262</v>
      </c>
      <c r="C765" s="6" t="s">
        <v>6101</v>
      </c>
      <c r="D765" s="6" t="s">
        <v>7907</v>
      </c>
      <c r="E765" s="6" t="s">
        <v>5638</v>
      </c>
      <c r="F765" s="6" t="s">
        <v>8263</v>
      </c>
      <c r="G765" s="6" t="s">
        <v>8264</v>
      </c>
      <c r="H765" s="79">
        <v>1</v>
      </c>
    </row>
    <row r="766" spans="1:8" x14ac:dyDescent="0.2">
      <c r="A766" s="6">
        <v>30211982</v>
      </c>
      <c r="B766" s="6" t="s">
        <v>8265</v>
      </c>
      <c r="C766" s="6" t="s">
        <v>6105</v>
      </c>
      <c r="D766" s="6" t="s">
        <v>7907</v>
      </c>
      <c r="E766" s="6" t="s">
        <v>5638</v>
      </c>
      <c r="F766" s="6" t="s">
        <v>8266</v>
      </c>
      <c r="G766" s="6" t="s">
        <v>8267</v>
      </c>
      <c r="H766" s="79">
        <v>1</v>
      </c>
    </row>
    <row r="767" spans="1:8" x14ac:dyDescent="0.2">
      <c r="A767" s="6">
        <v>30118366</v>
      </c>
      <c r="B767" s="6" t="s">
        <v>8268</v>
      </c>
      <c r="C767" s="6" t="s">
        <v>6109</v>
      </c>
      <c r="D767" s="6" t="s">
        <v>7907</v>
      </c>
      <c r="E767" s="6" t="s">
        <v>5638</v>
      </c>
      <c r="F767" s="6" t="s">
        <v>8269</v>
      </c>
      <c r="G767" s="6" t="s">
        <v>8270</v>
      </c>
      <c r="H767" s="79">
        <v>1</v>
      </c>
    </row>
    <row r="768" spans="1:8" x14ac:dyDescent="0.2">
      <c r="A768" s="6">
        <v>30259985</v>
      </c>
      <c r="B768" s="6" t="s">
        <v>8271</v>
      </c>
      <c r="C768" s="6" t="s">
        <v>6113</v>
      </c>
      <c r="D768" s="6" t="s">
        <v>7907</v>
      </c>
      <c r="E768" s="6" t="s">
        <v>5638</v>
      </c>
      <c r="F768" s="6" t="s">
        <v>8272</v>
      </c>
      <c r="G768" s="6" t="s">
        <v>8273</v>
      </c>
      <c r="H768" s="79">
        <v>1</v>
      </c>
    </row>
    <row r="769" spans="1:8" x14ac:dyDescent="0.2">
      <c r="A769" s="6">
        <v>30305717</v>
      </c>
      <c r="B769" s="6" t="s">
        <v>8274</v>
      </c>
      <c r="C769" s="6" t="s">
        <v>6452</v>
      </c>
      <c r="D769" s="6" t="s">
        <v>7907</v>
      </c>
      <c r="E769" s="6" t="s">
        <v>5638</v>
      </c>
      <c r="F769" s="6" t="s">
        <v>8275</v>
      </c>
      <c r="G769" s="6" t="s">
        <v>8276</v>
      </c>
      <c r="H769" s="79">
        <v>1</v>
      </c>
    </row>
    <row r="770" spans="1:8" x14ac:dyDescent="0.2">
      <c r="A770" s="6">
        <v>30468997</v>
      </c>
      <c r="B770" s="6" t="s">
        <v>8277</v>
      </c>
      <c r="C770" s="6" t="s">
        <v>6456</v>
      </c>
      <c r="D770" s="6" t="s">
        <v>7907</v>
      </c>
      <c r="E770" s="6" t="s">
        <v>5638</v>
      </c>
      <c r="F770" s="6" t="s">
        <v>8278</v>
      </c>
      <c r="G770" s="6" t="s">
        <v>8279</v>
      </c>
      <c r="H770" s="79">
        <v>1</v>
      </c>
    </row>
    <row r="771" spans="1:8" x14ac:dyDescent="0.2">
      <c r="A771" s="6">
        <v>30266806</v>
      </c>
      <c r="B771" s="6" t="s">
        <v>8280</v>
      </c>
      <c r="C771" s="6" t="s">
        <v>6460</v>
      </c>
      <c r="D771" s="6" t="s">
        <v>7907</v>
      </c>
      <c r="E771" s="6" t="s">
        <v>5638</v>
      </c>
      <c r="F771" s="6" t="s">
        <v>8281</v>
      </c>
      <c r="G771" s="6" t="s">
        <v>8282</v>
      </c>
      <c r="H771" s="79">
        <v>1</v>
      </c>
    </row>
    <row r="772" spans="1:8" x14ac:dyDescent="0.2">
      <c r="A772" s="6">
        <v>30240715</v>
      </c>
      <c r="B772" s="6" t="s">
        <v>8283</v>
      </c>
      <c r="C772" s="6" t="s">
        <v>6464</v>
      </c>
      <c r="D772" s="6" t="s">
        <v>7907</v>
      </c>
      <c r="E772" s="6" t="s">
        <v>5638</v>
      </c>
      <c r="F772" s="6" t="s">
        <v>8284</v>
      </c>
      <c r="G772" s="6" t="s">
        <v>8285</v>
      </c>
      <c r="H772" s="79">
        <v>1</v>
      </c>
    </row>
    <row r="773" spans="1:8" x14ac:dyDescent="0.2">
      <c r="A773" s="6">
        <v>30245330</v>
      </c>
      <c r="B773" s="6" t="s">
        <v>8286</v>
      </c>
      <c r="C773" s="6" t="s">
        <v>7624</v>
      </c>
      <c r="D773" s="6" t="s">
        <v>7907</v>
      </c>
      <c r="E773" s="6" t="s">
        <v>5638</v>
      </c>
      <c r="F773" s="6" t="s">
        <v>8287</v>
      </c>
      <c r="G773" s="6" t="s">
        <v>8288</v>
      </c>
      <c r="H773" s="79">
        <v>1</v>
      </c>
    </row>
    <row r="774" spans="1:8" x14ac:dyDescent="0.2">
      <c r="A774" s="6">
        <v>30127770</v>
      </c>
      <c r="B774" s="6" t="s">
        <v>8289</v>
      </c>
      <c r="C774" s="6" t="s">
        <v>6975</v>
      </c>
      <c r="D774" s="6" t="s">
        <v>7907</v>
      </c>
      <c r="E774" s="6" t="s">
        <v>5638</v>
      </c>
      <c r="F774" s="6" t="s">
        <v>8290</v>
      </c>
      <c r="G774" s="6" t="s">
        <v>8291</v>
      </c>
      <c r="H774" s="79">
        <v>1</v>
      </c>
    </row>
    <row r="775" spans="1:8" x14ac:dyDescent="0.2">
      <c r="A775" s="6">
        <v>30148821</v>
      </c>
      <c r="B775" s="6" t="s">
        <v>8292</v>
      </c>
      <c r="C775" s="6" t="s">
        <v>6979</v>
      </c>
      <c r="D775" s="6" t="s">
        <v>7907</v>
      </c>
      <c r="E775" s="6" t="s">
        <v>5638</v>
      </c>
      <c r="F775" s="6" t="s">
        <v>8293</v>
      </c>
      <c r="G775" s="6" t="s">
        <v>8294</v>
      </c>
      <c r="H775" s="79">
        <v>1</v>
      </c>
    </row>
    <row r="776" spans="1:8" x14ac:dyDescent="0.2">
      <c r="A776" s="6">
        <v>30031136</v>
      </c>
      <c r="B776" s="6" t="s">
        <v>8295</v>
      </c>
      <c r="C776" s="6" t="s">
        <v>7653</v>
      </c>
      <c r="D776" s="6" t="s">
        <v>7907</v>
      </c>
      <c r="E776" s="6" t="s">
        <v>5638</v>
      </c>
      <c r="F776" s="6" t="s">
        <v>8296</v>
      </c>
      <c r="G776" s="6" t="s">
        <v>8297</v>
      </c>
      <c r="H776" s="79">
        <v>1</v>
      </c>
    </row>
    <row r="777" spans="1:8" x14ac:dyDescent="0.2">
      <c r="A777" s="6">
        <v>30043066</v>
      </c>
      <c r="B777" s="6" t="s">
        <v>8298</v>
      </c>
      <c r="C777" s="6" t="s">
        <v>7657</v>
      </c>
      <c r="D777" s="6" t="s">
        <v>7907</v>
      </c>
      <c r="E777" s="6" t="s">
        <v>5638</v>
      </c>
      <c r="F777" s="6" t="s">
        <v>8299</v>
      </c>
      <c r="G777" s="6" t="s">
        <v>8300</v>
      </c>
      <c r="H777" s="79">
        <v>1</v>
      </c>
    </row>
    <row r="778" spans="1:8" x14ac:dyDescent="0.2">
      <c r="A778" s="6">
        <v>30093577</v>
      </c>
      <c r="B778" s="6" t="s">
        <v>8301</v>
      </c>
      <c r="C778" s="6" t="s">
        <v>6468</v>
      </c>
      <c r="D778" s="6" t="s">
        <v>7907</v>
      </c>
      <c r="E778" s="6" t="s">
        <v>5638</v>
      </c>
      <c r="F778" s="6" t="s">
        <v>8302</v>
      </c>
      <c r="G778" s="6" t="s">
        <v>8303</v>
      </c>
      <c r="H778" s="79">
        <v>1</v>
      </c>
    </row>
    <row r="779" spans="1:8" x14ac:dyDescent="0.2">
      <c r="A779" s="6">
        <v>30100389</v>
      </c>
      <c r="B779" s="6" t="s">
        <v>8304</v>
      </c>
      <c r="C779" s="6" t="s">
        <v>6472</v>
      </c>
      <c r="D779" s="6" t="s">
        <v>7907</v>
      </c>
      <c r="E779" s="6" t="s">
        <v>5638</v>
      </c>
      <c r="F779" s="6" t="s">
        <v>8305</v>
      </c>
      <c r="G779" s="6" t="s">
        <v>8306</v>
      </c>
      <c r="H779" s="79">
        <v>1</v>
      </c>
    </row>
    <row r="780" spans="1:8" x14ac:dyDescent="0.2">
      <c r="A780" s="6">
        <v>30347525</v>
      </c>
      <c r="B780" s="6" t="s">
        <v>8307</v>
      </c>
      <c r="C780" s="6" t="s">
        <v>6476</v>
      </c>
      <c r="D780" s="6" t="s">
        <v>7907</v>
      </c>
      <c r="E780" s="6" t="s">
        <v>5638</v>
      </c>
      <c r="F780" s="6" t="s">
        <v>8308</v>
      </c>
      <c r="G780" s="6" t="s">
        <v>8309</v>
      </c>
      <c r="H780" s="79">
        <v>1</v>
      </c>
    </row>
    <row r="781" spans="1:8" x14ac:dyDescent="0.2">
      <c r="A781" s="6">
        <v>30378112</v>
      </c>
      <c r="B781" s="6" t="s">
        <v>8310</v>
      </c>
      <c r="C781" s="6" t="s">
        <v>6121</v>
      </c>
      <c r="D781" s="6" t="s">
        <v>7907</v>
      </c>
      <c r="E781" s="6" t="s">
        <v>5638</v>
      </c>
      <c r="F781" s="6" t="s">
        <v>8311</v>
      </c>
      <c r="G781" s="6" t="s">
        <v>8312</v>
      </c>
      <c r="H781" s="79">
        <v>1</v>
      </c>
    </row>
    <row r="782" spans="1:8" x14ac:dyDescent="0.2">
      <c r="A782" s="6">
        <v>30373631</v>
      </c>
      <c r="B782" s="6" t="s">
        <v>8313</v>
      </c>
      <c r="C782" s="6" t="s">
        <v>6126</v>
      </c>
      <c r="D782" s="6" t="s">
        <v>7907</v>
      </c>
      <c r="E782" s="6" t="s">
        <v>5638</v>
      </c>
      <c r="F782" s="6" t="s">
        <v>8314</v>
      </c>
      <c r="G782" s="6" t="s">
        <v>8315</v>
      </c>
      <c r="H782" s="79">
        <v>1</v>
      </c>
    </row>
    <row r="783" spans="1:8" x14ac:dyDescent="0.2">
      <c r="A783" s="6">
        <v>30349810</v>
      </c>
      <c r="B783" s="6" t="s">
        <v>8316</v>
      </c>
      <c r="C783" s="6" t="s">
        <v>6130</v>
      </c>
      <c r="D783" s="6" t="s">
        <v>7907</v>
      </c>
      <c r="E783" s="6" t="s">
        <v>5638</v>
      </c>
      <c r="F783" s="6" t="s">
        <v>8317</v>
      </c>
      <c r="G783" s="6" t="s">
        <v>8318</v>
      </c>
      <c r="H783" s="79">
        <v>1</v>
      </c>
    </row>
    <row r="784" spans="1:8" x14ac:dyDescent="0.2">
      <c r="A784" s="6">
        <v>30269393</v>
      </c>
      <c r="B784" s="6" t="s">
        <v>8319</v>
      </c>
      <c r="C784" s="6" t="s">
        <v>6134</v>
      </c>
      <c r="D784" s="6" t="s">
        <v>7907</v>
      </c>
      <c r="E784" s="6" t="s">
        <v>5638</v>
      </c>
      <c r="F784" s="6" t="s">
        <v>8320</v>
      </c>
      <c r="G784" s="6" t="s">
        <v>8321</v>
      </c>
      <c r="H784" s="79">
        <v>1</v>
      </c>
    </row>
    <row r="785" spans="1:8" x14ac:dyDescent="0.2">
      <c r="A785" s="6">
        <v>30213383</v>
      </c>
      <c r="B785" s="6" t="s">
        <v>8322</v>
      </c>
      <c r="C785" s="6" t="s">
        <v>6138</v>
      </c>
      <c r="D785" s="6" t="s">
        <v>7907</v>
      </c>
      <c r="E785" s="6" t="s">
        <v>5638</v>
      </c>
      <c r="F785" s="6" t="s">
        <v>8323</v>
      </c>
      <c r="G785" s="6" t="s">
        <v>8324</v>
      </c>
      <c r="H785" s="79">
        <v>1</v>
      </c>
    </row>
    <row r="786" spans="1:8" x14ac:dyDescent="0.2">
      <c r="A786" s="6">
        <v>30285659</v>
      </c>
      <c r="B786" s="6" t="s">
        <v>8325</v>
      </c>
      <c r="C786" s="6" t="s">
        <v>6142</v>
      </c>
      <c r="D786" s="6" t="s">
        <v>7907</v>
      </c>
      <c r="E786" s="6" t="s">
        <v>5638</v>
      </c>
      <c r="F786" s="6" t="s">
        <v>8326</v>
      </c>
      <c r="G786" s="6" t="s">
        <v>8327</v>
      </c>
      <c r="H786" s="79">
        <v>1</v>
      </c>
    </row>
    <row r="787" spans="1:8" x14ac:dyDescent="0.2">
      <c r="A787" s="6">
        <v>30273544</v>
      </c>
      <c r="B787" s="6" t="s">
        <v>8328</v>
      </c>
      <c r="C787" s="6" t="s">
        <v>6146</v>
      </c>
      <c r="D787" s="6" t="s">
        <v>7907</v>
      </c>
      <c r="E787" s="6" t="s">
        <v>5638</v>
      </c>
      <c r="F787" s="6" t="s">
        <v>8329</v>
      </c>
      <c r="G787" s="6" t="s">
        <v>8330</v>
      </c>
      <c r="H787" s="79">
        <v>1</v>
      </c>
    </row>
    <row r="788" spans="1:8" x14ac:dyDescent="0.2">
      <c r="A788" s="6">
        <v>30172341</v>
      </c>
      <c r="B788" s="6" t="s">
        <v>8331</v>
      </c>
      <c r="C788" s="6" t="s">
        <v>6150</v>
      </c>
      <c r="D788" s="6" t="s">
        <v>7907</v>
      </c>
      <c r="E788" s="6" t="s">
        <v>5638</v>
      </c>
      <c r="F788" s="6" t="s">
        <v>8332</v>
      </c>
      <c r="G788" s="6" t="s">
        <v>8333</v>
      </c>
      <c r="H788" s="79">
        <v>1</v>
      </c>
    </row>
    <row r="789" spans="1:8" x14ac:dyDescent="0.2">
      <c r="A789" s="6">
        <v>30176993</v>
      </c>
      <c r="B789" s="6" t="s">
        <v>8334</v>
      </c>
      <c r="C789" s="6" t="s">
        <v>6154</v>
      </c>
      <c r="D789" s="6" t="s">
        <v>7907</v>
      </c>
      <c r="E789" s="6" t="s">
        <v>5638</v>
      </c>
      <c r="F789" s="6" t="s">
        <v>8335</v>
      </c>
      <c r="G789" s="6" t="s">
        <v>8336</v>
      </c>
      <c r="H789" s="79">
        <v>1</v>
      </c>
    </row>
    <row r="790" spans="1:8" x14ac:dyDescent="0.2">
      <c r="A790" s="6">
        <v>30162623</v>
      </c>
      <c r="B790" s="6" t="s">
        <v>8337</v>
      </c>
      <c r="C790" s="6" t="s">
        <v>6158</v>
      </c>
      <c r="D790" s="6" t="s">
        <v>7907</v>
      </c>
      <c r="E790" s="6" t="s">
        <v>5638</v>
      </c>
      <c r="F790" s="6" t="s">
        <v>8338</v>
      </c>
      <c r="G790" s="6" t="s">
        <v>8339</v>
      </c>
      <c r="H790" s="79">
        <v>1</v>
      </c>
    </row>
    <row r="791" spans="1:8" x14ac:dyDescent="0.2">
      <c r="A791" s="6">
        <v>30204351</v>
      </c>
      <c r="B791" s="6" t="s">
        <v>8340</v>
      </c>
      <c r="C791" s="6" t="s">
        <v>6162</v>
      </c>
      <c r="D791" s="6" t="s">
        <v>7907</v>
      </c>
      <c r="E791" s="6" t="s">
        <v>5638</v>
      </c>
      <c r="F791" s="6" t="s">
        <v>8341</v>
      </c>
      <c r="G791" s="6" t="s">
        <v>8342</v>
      </c>
      <c r="H791" s="79">
        <v>1</v>
      </c>
    </row>
    <row r="792" spans="1:8" x14ac:dyDescent="0.2">
      <c r="A792" s="6">
        <v>30047291</v>
      </c>
      <c r="B792" s="6" t="s">
        <v>8343</v>
      </c>
      <c r="C792" s="6" t="s">
        <v>6166</v>
      </c>
      <c r="D792" s="6" t="s">
        <v>7907</v>
      </c>
      <c r="E792" s="6" t="s">
        <v>5638</v>
      </c>
      <c r="F792" s="6" t="s">
        <v>8344</v>
      </c>
      <c r="G792" s="6" t="s">
        <v>8345</v>
      </c>
      <c r="H792" s="79">
        <v>1</v>
      </c>
    </row>
    <row r="793" spans="1:8" x14ac:dyDescent="0.2">
      <c r="A793" s="6">
        <v>30001607</v>
      </c>
      <c r="B793" s="6" t="s">
        <v>8346</v>
      </c>
      <c r="C793" s="6" t="s">
        <v>6170</v>
      </c>
      <c r="D793" s="6" t="s">
        <v>7907</v>
      </c>
      <c r="E793" s="6" t="s">
        <v>5638</v>
      </c>
      <c r="F793" s="6" t="s">
        <v>8347</v>
      </c>
      <c r="G793" s="6" t="s">
        <v>8348</v>
      </c>
      <c r="H793" s="79">
        <v>1</v>
      </c>
    </row>
    <row r="794" spans="1:8" x14ac:dyDescent="0.2">
      <c r="A794" s="6">
        <v>30063836</v>
      </c>
      <c r="B794" s="6" t="s">
        <v>8349</v>
      </c>
      <c r="C794" s="6" t="s">
        <v>6174</v>
      </c>
      <c r="D794" s="6" t="s">
        <v>7907</v>
      </c>
      <c r="E794" s="6" t="s">
        <v>5638</v>
      </c>
      <c r="F794" s="6" t="s">
        <v>8350</v>
      </c>
      <c r="G794" s="6" t="s">
        <v>8351</v>
      </c>
      <c r="H794" s="79">
        <v>1</v>
      </c>
    </row>
    <row r="795" spans="1:8" x14ac:dyDescent="0.2">
      <c r="A795" s="6">
        <v>30085480</v>
      </c>
      <c r="B795" s="6" t="s">
        <v>8352</v>
      </c>
      <c r="C795" s="6" t="s">
        <v>6178</v>
      </c>
      <c r="D795" s="6" t="s">
        <v>7907</v>
      </c>
      <c r="E795" s="6" t="s">
        <v>5638</v>
      </c>
      <c r="F795" s="6" t="s">
        <v>8353</v>
      </c>
      <c r="G795" s="6" t="s">
        <v>8354</v>
      </c>
      <c r="H795" s="79">
        <v>1</v>
      </c>
    </row>
    <row r="796" spans="1:8" x14ac:dyDescent="0.2">
      <c r="A796" s="6">
        <v>30264848</v>
      </c>
      <c r="B796" s="6" t="s">
        <v>8355</v>
      </c>
      <c r="C796" s="6" t="s">
        <v>6516</v>
      </c>
      <c r="D796" s="6" t="s">
        <v>7907</v>
      </c>
      <c r="E796" s="6" t="s">
        <v>5638</v>
      </c>
      <c r="F796" s="6" t="s">
        <v>8356</v>
      </c>
      <c r="G796" s="6" t="s">
        <v>8357</v>
      </c>
      <c r="H796" s="79">
        <v>1</v>
      </c>
    </row>
    <row r="797" spans="1:8" x14ac:dyDescent="0.2">
      <c r="A797" s="6">
        <v>30297814</v>
      </c>
      <c r="B797" s="6" t="s">
        <v>8358</v>
      </c>
      <c r="C797" s="6" t="s">
        <v>6520</v>
      </c>
      <c r="D797" s="6" t="s">
        <v>7907</v>
      </c>
      <c r="E797" s="6" t="s">
        <v>5638</v>
      </c>
      <c r="F797" s="6" t="s">
        <v>8359</v>
      </c>
      <c r="G797" s="6" t="s">
        <v>8360</v>
      </c>
      <c r="H797" s="79">
        <v>1</v>
      </c>
    </row>
    <row r="798" spans="1:8" x14ac:dyDescent="0.2">
      <c r="A798" s="6">
        <v>30450143</v>
      </c>
      <c r="B798" s="6" t="s">
        <v>8361</v>
      </c>
      <c r="C798" s="6" t="s">
        <v>6524</v>
      </c>
      <c r="D798" s="6" t="s">
        <v>7907</v>
      </c>
      <c r="E798" s="6" t="s">
        <v>5638</v>
      </c>
      <c r="F798" s="6" t="s">
        <v>8362</v>
      </c>
      <c r="G798" s="6" t="s">
        <v>8363</v>
      </c>
      <c r="H798" s="79">
        <v>1</v>
      </c>
    </row>
    <row r="799" spans="1:8" x14ac:dyDescent="0.2">
      <c r="A799" s="6">
        <v>30358869</v>
      </c>
      <c r="B799" s="6" t="s">
        <v>8364</v>
      </c>
      <c r="C799" s="6" t="s">
        <v>6528</v>
      </c>
      <c r="D799" s="6" t="s">
        <v>7907</v>
      </c>
      <c r="E799" s="6" t="s">
        <v>5638</v>
      </c>
      <c r="F799" s="6" t="s">
        <v>8365</v>
      </c>
      <c r="G799" s="6" t="s">
        <v>8366</v>
      </c>
      <c r="H799" s="79">
        <v>1</v>
      </c>
    </row>
    <row r="800" spans="1:8" x14ac:dyDescent="0.2">
      <c r="A800" s="6">
        <v>30268392</v>
      </c>
      <c r="B800" s="6" t="s">
        <v>8367</v>
      </c>
      <c r="C800" s="6" t="s">
        <v>6532</v>
      </c>
      <c r="D800" s="6" t="s">
        <v>7907</v>
      </c>
      <c r="E800" s="6" t="s">
        <v>5638</v>
      </c>
      <c r="F800" s="6" t="s">
        <v>8368</v>
      </c>
      <c r="G800" s="6" t="s">
        <v>8369</v>
      </c>
      <c r="H800" s="79">
        <v>1</v>
      </c>
    </row>
    <row r="801" spans="1:8" x14ac:dyDescent="0.2">
      <c r="A801" s="6">
        <v>30241268</v>
      </c>
      <c r="B801" s="6" t="s">
        <v>8370</v>
      </c>
      <c r="C801" s="6" t="s">
        <v>6182</v>
      </c>
      <c r="D801" s="6" t="s">
        <v>7907</v>
      </c>
      <c r="E801" s="6" t="s">
        <v>5638</v>
      </c>
      <c r="F801" s="6" t="s">
        <v>8371</v>
      </c>
      <c r="G801" s="6" t="s">
        <v>8372</v>
      </c>
      <c r="H801" s="79">
        <v>1</v>
      </c>
    </row>
    <row r="802" spans="1:8" x14ac:dyDescent="0.2">
      <c r="A802" s="6">
        <v>30249863</v>
      </c>
      <c r="B802" s="6" t="s">
        <v>8373</v>
      </c>
      <c r="C802" s="6" t="s">
        <v>6186</v>
      </c>
      <c r="D802" s="6" t="s">
        <v>7907</v>
      </c>
      <c r="E802" s="6" t="s">
        <v>5638</v>
      </c>
      <c r="F802" s="6" t="s">
        <v>8374</v>
      </c>
      <c r="G802" s="6" t="s">
        <v>8375</v>
      </c>
      <c r="H802" s="79">
        <v>1</v>
      </c>
    </row>
    <row r="803" spans="1:8" x14ac:dyDescent="0.2">
      <c r="A803" s="6">
        <v>30326961</v>
      </c>
      <c r="B803" s="6" t="s">
        <v>8376</v>
      </c>
      <c r="C803" s="6" t="s">
        <v>6190</v>
      </c>
      <c r="D803" s="6" t="s">
        <v>7907</v>
      </c>
      <c r="E803" s="6" t="s">
        <v>5638</v>
      </c>
      <c r="F803" s="6" t="s">
        <v>8377</v>
      </c>
      <c r="G803" s="6" t="s">
        <v>8378</v>
      </c>
      <c r="H803" s="79">
        <v>1</v>
      </c>
    </row>
    <row r="804" spans="1:8" x14ac:dyDescent="0.2">
      <c r="A804" s="6">
        <v>30135565</v>
      </c>
      <c r="B804" s="6" t="s">
        <v>8379</v>
      </c>
      <c r="C804" s="6" t="s">
        <v>6194</v>
      </c>
      <c r="D804" s="6" t="s">
        <v>7907</v>
      </c>
      <c r="E804" s="6" t="s">
        <v>5638</v>
      </c>
      <c r="F804" s="6" t="s">
        <v>8380</v>
      </c>
      <c r="G804" s="6" t="s">
        <v>8381</v>
      </c>
      <c r="H804" s="79">
        <v>1</v>
      </c>
    </row>
    <row r="805" spans="1:8" x14ac:dyDescent="0.2">
      <c r="A805" s="6">
        <v>30153048</v>
      </c>
      <c r="B805" s="6" t="s">
        <v>8382</v>
      </c>
      <c r="C805" s="6" t="s">
        <v>6198</v>
      </c>
      <c r="D805" s="6" t="s">
        <v>7907</v>
      </c>
      <c r="E805" s="6" t="s">
        <v>5638</v>
      </c>
      <c r="F805" s="6" t="s">
        <v>8383</v>
      </c>
      <c r="G805" s="6" t="s">
        <v>8384</v>
      </c>
      <c r="H805" s="79">
        <v>1</v>
      </c>
    </row>
    <row r="806" spans="1:8" x14ac:dyDescent="0.2">
      <c r="A806" s="6">
        <v>30211279</v>
      </c>
      <c r="B806" s="6" t="s">
        <v>8385</v>
      </c>
      <c r="C806" s="6" t="s">
        <v>6202</v>
      </c>
      <c r="D806" s="6" t="s">
        <v>7907</v>
      </c>
      <c r="E806" s="6" t="s">
        <v>5638</v>
      </c>
      <c r="F806" s="6" t="s">
        <v>8386</v>
      </c>
      <c r="G806" s="6" t="s">
        <v>8387</v>
      </c>
      <c r="H806" s="79">
        <v>1</v>
      </c>
    </row>
    <row r="807" spans="1:8" x14ac:dyDescent="0.2">
      <c r="A807" s="6">
        <v>30216040</v>
      </c>
      <c r="B807" s="6" t="s">
        <v>8388</v>
      </c>
      <c r="C807" s="6" t="s">
        <v>6206</v>
      </c>
      <c r="D807" s="6" t="s">
        <v>7907</v>
      </c>
      <c r="E807" s="6" t="s">
        <v>5638</v>
      </c>
      <c r="F807" s="6" t="s">
        <v>8389</v>
      </c>
      <c r="G807" s="6" t="s">
        <v>8390</v>
      </c>
      <c r="H807" s="79">
        <v>1</v>
      </c>
    </row>
    <row r="808" spans="1:8" x14ac:dyDescent="0.2">
      <c r="A808" s="6">
        <v>30032204</v>
      </c>
      <c r="B808" s="6" t="s">
        <v>8391</v>
      </c>
      <c r="C808" s="6" t="s">
        <v>6210</v>
      </c>
      <c r="D808" s="6" t="s">
        <v>7907</v>
      </c>
      <c r="E808" s="6" t="s">
        <v>5638</v>
      </c>
      <c r="F808" s="6" t="s">
        <v>8392</v>
      </c>
      <c r="G808" s="6" t="s">
        <v>8393</v>
      </c>
      <c r="H808" s="79">
        <v>1</v>
      </c>
    </row>
    <row r="809" spans="1:8" x14ac:dyDescent="0.2">
      <c r="A809" s="6">
        <v>30001480</v>
      </c>
      <c r="B809" s="6" t="s">
        <v>8394</v>
      </c>
      <c r="C809" s="6" t="s">
        <v>6214</v>
      </c>
      <c r="D809" s="6" t="s">
        <v>7907</v>
      </c>
      <c r="E809" s="6" t="s">
        <v>5638</v>
      </c>
      <c r="F809" s="6" t="s">
        <v>8395</v>
      </c>
      <c r="G809" s="6" t="s">
        <v>8396</v>
      </c>
      <c r="H809" s="79">
        <v>1</v>
      </c>
    </row>
    <row r="810" spans="1:8" x14ac:dyDescent="0.2">
      <c r="A810" s="6">
        <v>30062924</v>
      </c>
      <c r="B810" s="6" t="s">
        <v>8397</v>
      </c>
      <c r="C810" s="6" t="s">
        <v>6218</v>
      </c>
      <c r="D810" s="6" t="s">
        <v>7907</v>
      </c>
      <c r="E810" s="6" t="s">
        <v>5638</v>
      </c>
      <c r="F810" s="6" t="s">
        <v>8398</v>
      </c>
      <c r="G810" s="6" t="s">
        <v>8399</v>
      </c>
      <c r="H810" s="79">
        <v>1</v>
      </c>
    </row>
    <row r="811" spans="1:8" x14ac:dyDescent="0.2">
      <c r="A811" s="6">
        <v>30283520</v>
      </c>
      <c r="B811" s="6" t="s">
        <v>8400</v>
      </c>
      <c r="C811" s="6" t="s">
        <v>6222</v>
      </c>
      <c r="D811" s="6" t="s">
        <v>7907</v>
      </c>
      <c r="E811" s="6" t="s">
        <v>5638</v>
      </c>
      <c r="F811" s="6" t="s">
        <v>8401</v>
      </c>
      <c r="G811" s="6" t="s">
        <v>8402</v>
      </c>
      <c r="H811" s="79">
        <v>1</v>
      </c>
    </row>
    <row r="812" spans="1:8" x14ac:dyDescent="0.2">
      <c r="A812" s="6">
        <v>30084620</v>
      </c>
      <c r="B812" s="6" t="s">
        <v>8403</v>
      </c>
      <c r="C812" s="6" t="s">
        <v>6226</v>
      </c>
      <c r="D812" s="6" t="s">
        <v>7907</v>
      </c>
      <c r="E812" s="6" t="s">
        <v>5638</v>
      </c>
      <c r="F812" s="6" t="s">
        <v>8404</v>
      </c>
      <c r="G812" s="6" t="s">
        <v>8405</v>
      </c>
      <c r="H812" s="79">
        <v>1</v>
      </c>
    </row>
    <row r="813" spans="1:8" x14ac:dyDescent="0.2">
      <c r="A813" s="6">
        <v>30340966</v>
      </c>
      <c r="B813" s="6" t="s">
        <v>8406</v>
      </c>
      <c r="C813" s="6" t="s">
        <v>6230</v>
      </c>
      <c r="D813" s="6" t="s">
        <v>7907</v>
      </c>
      <c r="E813" s="6" t="s">
        <v>5638</v>
      </c>
      <c r="F813" s="6" t="s">
        <v>8407</v>
      </c>
      <c r="G813" s="6" t="s">
        <v>8408</v>
      </c>
      <c r="H813" s="79">
        <v>1</v>
      </c>
    </row>
    <row r="814" spans="1:8" x14ac:dyDescent="0.2">
      <c r="A814" s="6">
        <v>30299934</v>
      </c>
      <c r="B814" s="6" t="s">
        <v>8409</v>
      </c>
      <c r="C814" s="6" t="s">
        <v>6234</v>
      </c>
      <c r="D814" s="6" t="s">
        <v>7907</v>
      </c>
      <c r="E814" s="6" t="s">
        <v>5638</v>
      </c>
      <c r="F814" s="6" t="s">
        <v>8410</v>
      </c>
      <c r="G814" s="6" t="s">
        <v>8411</v>
      </c>
      <c r="H814" s="79">
        <v>1</v>
      </c>
    </row>
    <row r="815" spans="1:8" x14ac:dyDescent="0.2">
      <c r="A815" s="6">
        <v>30173389</v>
      </c>
      <c r="B815" s="6" t="s">
        <v>8412</v>
      </c>
      <c r="C815" s="6" t="s">
        <v>6238</v>
      </c>
      <c r="D815" s="6" t="s">
        <v>7907</v>
      </c>
      <c r="E815" s="6" t="s">
        <v>5638</v>
      </c>
      <c r="F815" s="6" t="s">
        <v>8413</v>
      </c>
      <c r="G815" s="6" t="s">
        <v>8414</v>
      </c>
      <c r="H815" s="79">
        <v>1</v>
      </c>
    </row>
    <row r="816" spans="1:8" x14ac:dyDescent="0.2">
      <c r="A816" s="6">
        <v>30341206</v>
      </c>
      <c r="B816" s="6" t="s">
        <v>8415</v>
      </c>
      <c r="C816" s="6" t="s">
        <v>7091</v>
      </c>
      <c r="D816" s="6" t="s">
        <v>7907</v>
      </c>
      <c r="E816" s="6" t="s">
        <v>5638</v>
      </c>
      <c r="F816" s="6" t="s">
        <v>8416</v>
      </c>
      <c r="G816" s="6" t="s">
        <v>8417</v>
      </c>
      <c r="H816" s="79">
        <v>1</v>
      </c>
    </row>
    <row r="817" spans="1:8" x14ac:dyDescent="0.2">
      <c r="A817" s="6">
        <v>30054191</v>
      </c>
      <c r="B817" s="6" t="s">
        <v>8418</v>
      </c>
      <c r="C817" s="6" t="s">
        <v>7095</v>
      </c>
      <c r="D817" s="6" t="s">
        <v>7907</v>
      </c>
      <c r="E817" s="6" t="s">
        <v>5638</v>
      </c>
      <c r="F817" s="6" t="s">
        <v>8419</v>
      </c>
      <c r="G817" s="6" t="s">
        <v>8420</v>
      </c>
      <c r="H817" s="79">
        <v>1</v>
      </c>
    </row>
    <row r="818" spans="1:8" x14ac:dyDescent="0.2">
      <c r="A818" s="6">
        <v>30417333</v>
      </c>
      <c r="B818" s="6" t="s">
        <v>8421</v>
      </c>
      <c r="C818" s="6" t="s">
        <v>8422</v>
      </c>
      <c r="D818" s="6" t="s">
        <v>7907</v>
      </c>
      <c r="E818" s="6" t="s">
        <v>5638</v>
      </c>
      <c r="F818" s="6" t="s">
        <v>8423</v>
      </c>
      <c r="G818" s="6" t="s">
        <v>8424</v>
      </c>
      <c r="H818" s="79">
        <v>1</v>
      </c>
    </row>
    <row r="819" spans="1:8" x14ac:dyDescent="0.2">
      <c r="A819" s="6">
        <v>30235133</v>
      </c>
      <c r="B819" s="6" t="s">
        <v>8425</v>
      </c>
      <c r="C819" s="6" t="s">
        <v>8426</v>
      </c>
      <c r="D819" s="6" t="s">
        <v>7907</v>
      </c>
      <c r="E819" s="6" t="s">
        <v>5638</v>
      </c>
      <c r="F819" s="6" t="s">
        <v>8427</v>
      </c>
      <c r="G819" s="6" t="s">
        <v>8428</v>
      </c>
      <c r="H819" s="79">
        <v>1</v>
      </c>
    </row>
    <row r="820" spans="1:8" x14ac:dyDescent="0.2">
      <c r="A820" s="6">
        <v>30423252</v>
      </c>
      <c r="B820" s="6" t="s">
        <v>8429</v>
      </c>
      <c r="C820" s="6" t="s">
        <v>7099</v>
      </c>
      <c r="D820" s="6" t="s">
        <v>7907</v>
      </c>
      <c r="E820" s="6" t="s">
        <v>5638</v>
      </c>
      <c r="F820" s="6" t="s">
        <v>8430</v>
      </c>
      <c r="G820" s="6" t="s">
        <v>8431</v>
      </c>
      <c r="H820" s="79">
        <v>1</v>
      </c>
    </row>
    <row r="821" spans="1:8" x14ac:dyDescent="0.2">
      <c r="A821" s="6">
        <v>30175771</v>
      </c>
      <c r="B821" s="6" t="s">
        <v>8432</v>
      </c>
      <c r="C821" s="6" t="s">
        <v>6242</v>
      </c>
      <c r="D821" s="6" t="s">
        <v>7907</v>
      </c>
      <c r="E821" s="6" t="s">
        <v>5638</v>
      </c>
      <c r="F821" s="6" t="s">
        <v>8433</v>
      </c>
      <c r="G821" s="6" t="s">
        <v>8434</v>
      </c>
      <c r="H821" s="79">
        <v>1</v>
      </c>
    </row>
    <row r="822" spans="1:8" x14ac:dyDescent="0.2">
      <c r="A822" s="6">
        <v>30211812</v>
      </c>
      <c r="B822" s="6" t="s">
        <v>8435</v>
      </c>
      <c r="C822" s="6" t="s">
        <v>8436</v>
      </c>
      <c r="D822" s="6" t="s">
        <v>7907</v>
      </c>
      <c r="E822" s="6" t="s">
        <v>5638</v>
      </c>
      <c r="F822" s="6" t="s">
        <v>8437</v>
      </c>
      <c r="G822" s="6" t="s">
        <v>8438</v>
      </c>
      <c r="H822" s="79">
        <v>1</v>
      </c>
    </row>
    <row r="823" spans="1:8" x14ac:dyDescent="0.2">
      <c r="A823" s="6">
        <v>30041193</v>
      </c>
      <c r="B823" s="6" t="s">
        <v>8439</v>
      </c>
      <c r="C823" s="6" t="s">
        <v>8440</v>
      </c>
      <c r="D823" s="6" t="s">
        <v>7907</v>
      </c>
      <c r="E823" s="6" t="s">
        <v>5638</v>
      </c>
      <c r="F823" s="6" t="s">
        <v>8441</v>
      </c>
      <c r="G823" s="6" t="s">
        <v>8442</v>
      </c>
      <c r="H823" s="79">
        <v>1</v>
      </c>
    </row>
    <row r="824" spans="1:8" x14ac:dyDescent="0.2">
      <c r="A824" s="6">
        <v>30253210</v>
      </c>
      <c r="B824" s="6" t="s">
        <v>8443</v>
      </c>
      <c r="C824" s="6" t="s">
        <v>7106</v>
      </c>
      <c r="D824" s="6" t="s">
        <v>7907</v>
      </c>
      <c r="E824" s="6" t="s">
        <v>5638</v>
      </c>
      <c r="F824" s="6" t="s">
        <v>8444</v>
      </c>
      <c r="G824" s="6" t="s">
        <v>8445</v>
      </c>
      <c r="H824" s="79">
        <v>1</v>
      </c>
    </row>
    <row r="825" spans="1:8" x14ac:dyDescent="0.2">
      <c r="A825" s="6">
        <v>30009148</v>
      </c>
      <c r="B825" s="6" t="s">
        <v>8446</v>
      </c>
      <c r="C825" s="6" t="s">
        <v>6246</v>
      </c>
      <c r="D825" s="6" t="s">
        <v>7907</v>
      </c>
      <c r="E825" s="6" t="s">
        <v>5638</v>
      </c>
      <c r="F825" s="6" t="s">
        <v>8447</v>
      </c>
      <c r="G825" s="6" t="s">
        <v>8448</v>
      </c>
      <c r="H825" s="79">
        <v>1</v>
      </c>
    </row>
    <row r="826" spans="1:8" x14ac:dyDescent="0.2">
      <c r="A826" s="6">
        <v>30324231</v>
      </c>
      <c r="B826" s="6" t="s">
        <v>8449</v>
      </c>
      <c r="C826" s="6" t="s">
        <v>6250</v>
      </c>
      <c r="D826" s="6" t="s">
        <v>7907</v>
      </c>
      <c r="E826" s="6" t="s">
        <v>5638</v>
      </c>
      <c r="F826" s="6" t="s">
        <v>8450</v>
      </c>
      <c r="G826" s="6" t="s">
        <v>8451</v>
      </c>
      <c r="H826" s="79">
        <v>1</v>
      </c>
    </row>
    <row r="827" spans="1:8" x14ac:dyDescent="0.2">
      <c r="A827" s="6">
        <v>30123226</v>
      </c>
      <c r="B827" s="6" t="s">
        <v>8452</v>
      </c>
      <c r="C827" s="6" t="s">
        <v>6254</v>
      </c>
      <c r="D827" s="6" t="s">
        <v>7907</v>
      </c>
      <c r="E827" s="6" t="s">
        <v>5638</v>
      </c>
      <c r="F827" s="6" t="s">
        <v>8453</v>
      </c>
      <c r="G827" s="6" t="s">
        <v>8454</v>
      </c>
      <c r="H827" s="79">
        <v>1</v>
      </c>
    </row>
    <row r="828" spans="1:8" x14ac:dyDescent="0.2">
      <c r="A828" s="6">
        <v>30251670</v>
      </c>
      <c r="B828" s="6" t="s">
        <v>8455</v>
      </c>
      <c r="C828" s="6" t="s">
        <v>6258</v>
      </c>
      <c r="D828" s="6" t="s">
        <v>7907</v>
      </c>
      <c r="E828" s="6" t="s">
        <v>5638</v>
      </c>
      <c r="F828" s="6" t="s">
        <v>8456</v>
      </c>
      <c r="G828" s="6" t="s">
        <v>8457</v>
      </c>
      <c r="H828" s="79">
        <v>1</v>
      </c>
    </row>
    <row r="829" spans="1:8" x14ac:dyDescent="0.2">
      <c r="A829" s="6">
        <v>30073608</v>
      </c>
      <c r="B829" s="6" t="s">
        <v>8458</v>
      </c>
      <c r="C829" s="6" t="s">
        <v>6262</v>
      </c>
      <c r="D829" s="6" t="s">
        <v>7907</v>
      </c>
      <c r="E829" s="6" t="s">
        <v>5638</v>
      </c>
      <c r="F829" s="6" t="s">
        <v>8459</v>
      </c>
      <c r="G829" s="6" t="s">
        <v>8460</v>
      </c>
      <c r="H829" s="79">
        <v>1</v>
      </c>
    </row>
    <row r="830" spans="1:8" x14ac:dyDescent="0.2">
      <c r="A830" s="6">
        <v>30125422</v>
      </c>
      <c r="B830" s="6" t="s">
        <v>8461</v>
      </c>
      <c r="C830" s="6" t="s">
        <v>6266</v>
      </c>
      <c r="D830" s="6" t="s">
        <v>7907</v>
      </c>
      <c r="E830" s="6" t="s">
        <v>5638</v>
      </c>
      <c r="F830" s="6" t="s">
        <v>8462</v>
      </c>
      <c r="G830" s="6" t="s">
        <v>8463</v>
      </c>
      <c r="H830" s="79">
        <v>1</v>
      </c>
    </row>
    <row r="831" spans="1:8" x14ac:dyDescent="0.2">
      <c r="A831" s="6">
        <v>30373242</v>
      </c>
      <c r="B831" s="6" t="s">
        <v>8464</v>
      </c>
      <c r="C831" s="6" t="s">
        <v>6270</v>
      </c>
      <c r="D831" s="6" t="s">
        <v>7907</v>
      </c>
      <c r="E831" s="6" t="s">
        <v>5638</v>
      </c>
      <c r="F831" s="6" t="s">
        <v>8465</v>
      </c>
      <c r="G831" s="6" t="s">
        <v>8466</v>
      </c>
      <c r="H831" s="79">
        <v>1</v>
      </c>
    </row>
    <row r="832" spans="1:8" x14ac:dyDescent="0.2">
      <c r="A832" s="6">
        <v>30134176</v>
      </c>
      <c r="B832" s="6" t="s">
        <v>8467</v>
      </c>
      <c r="C832" s="6" t="s">
        <v>7131</v>
      </c>
      <c r="D832" s="6" t="s">
        <v>7907</v>
      </c>
      <c r="E832" s="6" t="s">
        <v>5638</v>
      </c>
      <c r="F832" s="6" t="s">
        <v>8468</v>
      </c>
      <c r="G832" s="6" t="s">
        <v>8469</v>
      </c>
      <c r="H832" s="79">
        <v>1</v>
      </c>
    </row>
    <row r="833" spans="1:8" x14ac:dyDescent="0.2">
      <c r="A833" s="6">
        <v>30374226</v>
      </c>
      <c r="B833" s="6" t="s">
        <v>8470</v>
      </c>
      <c r="C833" s="6" t="s">
        <v>7135</v>
      </c>
      <c r="D833" s="6" t="s">
        <v>7907</v>
      </c>
      <c r="E833" s="6" t="s">
        <v>5638</v>
      </c>
      <c r="F833" s="6" t="s">
        <v>8471</v>
      </c>
      <c r="G833" s="6" t="s">
        <v>8472</v>
      </c>
      <c r="H833" s="79">
        <v>1</v>
      </c>
    </row>
    <row r="834" spans="1:8" x14ac:dyDescent="0.2">
      <c r="A834" s="6">
        <v>30181662</v>
      </c>
      <c r="B834" s="6" t="s">
        <v>8473</v>
      </c>
      <c r="C834" s="6" t="s">
        <v>7139</v>
      </c>
      <c r="D834" s="6" t="s">
        <v>7907</v>
      </c>
      <c r="E834" s="6" t="s">
        <v>5638</v>
      </c>
      <c r="F834" s="6" t="s">
        <v>8474</v>
      </c>
      <c r="G834" s="6" t="s">
        <v>8475</v>
      </c>
      <c r="H834" s="79">
        <v>1</v>
      </c>
    </row>
    <row r="835" spans="1:8" x14ac:dyDescent="0.2">
      <c r="A835" s="6">
        <v>30474118</v>
      </c>
      <c r="B835" s="6" t="s">
        <v>8476</v>
      </c>
      <c r="C835" s="6" t="s">
        <v>7143</v>
      </c>
      <c r="D835" s="6" t="s">
        <v>7907</v>
      </c>
      <c r="E835" s="6" t="s">
        <v>5638</v>
      </c>
      <c r="F835" s="6" t="s">
        <v>8477</v>
      </c>
      <c r="G835" s="6" t="s">
        <v>8478</v>
      </c>
      <c r="H835" s="79">
        <v>1</v>
      </c>
    </row>
    <row r="836" spans="1:8" x14ac:dyDescent="0.2">
      <c r="A836" s="6">
        <v>30156699</v>
      </c>
      <c r="B836" s="6" t="s">
        <v>8479</v>
      </c>
      <c r="C836" s="6" t="s">
        <v>7147</v>
      </c>
      <c r="D836" s="6" t="s">
        <v>7907</v>
      </c>
      <c r="E836" s="6" t="s">
        <v>5638</v>
      </c>
      <c r="F836" s="6" t="s">
        <v>8480</v>
      </c>
      <c r="G836" s="6" t="s">
        <v>8481</v>
      </c>
      <c r="H836" s="79">
        <v>1</v>
      </c>
    </row>
    <row r="837" spans="1:8" x14ac:dyDescent="0.2">
      <c r="A837" s="6">
        <v>30438302</v>
      </c>
      <c r="B837" s="6" t="s">
        <v>8482</v>
      </c>
      <c r="C837" s="6" t="s">
        <v>7151</v>
      </c>
      <c r="D837" s="6" t="s">
        <v>7907</v>
      </c>
      <c r="E837" s="6" t="s">
        <v>5638</v>
      </c>
      <c r="F837" s="6" t="s">
        <v>8483</v>
      </c>
      <c r="G837" s="6" t="s">
        <v>8484</v>
      </c>
      <c r="H837" s="79">
        <v>1</v>
      </c>
    </row>
    <row r="838" spans="1:8" x14ac:dyDescent="0.2">
      <c r="A838" s="6">
        <v>30007198</v>
      </c>
      <c r="B838" s="6" t="s">
        <v>8485</v>
      </c>
      <c r="C838" s="6" t="s">
        <v>7155</v>
      </c>
      <c r="D838" s="6" t="s">
        <v>7907</v>
      </c>
      <c r="E838" s="6" t="s">
        <v>5638</v>
      </c>
      <c r="F838" s="6" t="s">
        <v>8486</v>
      </c>
      <c r="G838" s="6" t="s">
        <v>8487</v>
      </c>
      <c r="H838" s="79">
        <v>1</v>
      </c>
    </row>
    <row r="839" spans="1:8" x14ac:dyDescent="0.2">
      <c r="A839" s="6">
        <v>30316972</v>
      </c>
      <c r="B839" s="6" t="s">
        <v>8488</v>
      </c>
      <c r="C839" s="6" t="s">
        <v>7159</v>
      </c>
      <c r="D839" s="6" t="s">
        <v>7907</v>
      </c>
      <c r="E839" s="6" t="s">
        <v>5638</v>
      </c>
      <c r="F839" s="6" t="s">
        <v>8489</v>
      </c>
      <c r="G839" s="6" t="s">
        <v>8490</v>
      </c>
      <c r="H839" s="79">
        <v>1</v>
      </c>
    </row>
    <row r="840" spans="1:8" x14ac:dyDescent="0.2">
      <c r="A840" s="6">
        <v>30020965</v>
      </c>
      <c r="B840" s="6" t="s">
        <v>8491</v>
      </c>
      <c r="C840" s="6" t="s">
        <v>8492</v>
      </c>
      <c r="D840" s="6" t="s">
        <v>7907</v>
      </c>
      <c r="E840" s="6" t="s">
        <v>5638</v>
      </c>
      <c r="F840" s="6" t="s">
        <v>8493</v>
      </c>
      <c r="G840" s="6" t="s">
        <v>8494</v>
      </c>
      <c r="H840" s="79">
        <v>1</v>
      </c>
    </row>
    <row r="841" spans="1:8" x14ac:dyDescent="0.2">
      <c r="A841" s="6">
        <v>30264164</v>
      </c>
      <c r="B841" s="6" t="s">
        <v>8495</v>
      </c>
      <c r="C841" s="6" t="s">
        <v>8496</v>
      </c>
      <c r="D841" s="6" t="s">
        <v>7907</v>
      </c>
      <c r="E841" s="6" t="s">
        <v>5638</v>
      </c>
      <c r="F841" s="6" t="s">
        <v>8497</v>
      </c>
      <c r="G841" s="6" t="s">
        <v>8498</v>
      </c>
      <c r="H841" s="79">
        <v>1</v>
      </c>
    </row>
    <row r="842" spans="1:8" x14ac:dyDescent="0.2">
      <c r="A842" s="6">
        <v>30075790</v>
      </c>
      <c r="B842" s="6" t="s">
        <v>8499</v>
      </c>
      <c r="C842" s="6" t="s">
        <v>6274</v>
      </c>
      <c r="D842" s="6" t="s">
        <v>7907</v>
      </c>
      <c r="E842" s="6" t="s">
        <v>5638</v>
      </c>
      <c r="F842" s="6" t="s">
        <v>8500</v>
      </c>
      <c r="G842" s="6" t="s">
        <v>8501</v>
      </c>
      <c r="H842" s="79">
        <v>1</v>
      </c>
    </row>
    <row r="843" spans="1:8" x14ac:dyDescent="0.2">
      <c r="A843" s="6">
        <v>30321438</v>
      </c>
      <c r="B843" s="6" t="s">
        <v>8502</v>
      </c>
      <c r="C843" s="6" t="s">
        <v>6278</v>
      </c>
      <c r="D843" s="6" t="s">
        <v>7907</v>
      </c>
      <c r="E843" s="6" t="s">
        <v>5638</v>
      </c>
      <c r="F843" s="6" t="s">
        <v>8503</v>
      </c>
      <c r="G843" s="6" t="s">
        <v>8504</v>
      </c>
      <c r="H843" s="79">
        <v>1</v>
      </c>
    </row>
    <row r="844" spans="1:8" x14ac:dyDescent="0.2">
      <c r="A844" s="6">
        <v>30113317</v>
      </c>
      <c r="B844" s="6" t="s">
        <v>8505</v>
      </c>
      <c r="C844" s="6" t="s">
        <v>6282</v>
      </c>
      <c r="D844" s="6" t="s">
        <v>7907</v>
      </c>
      <c r="E844" s="6" t="s">
        <v>5638</v>
      </c>
      <c r="F844" s="6" t="s">
        <v>8506</v>
      </c>
      <c r="G844" s="6" t="s">
        <v>8507</v>
      </c>
      <c r="H844" s="79">
        <v>1</v>
      </c>
    </row>
    <row r="845" spans="1:8" x14ac:dyDescent="0.2">
      <c r="A845" s="6">
        <v>30193849</v>
      </c>
      <c r="B845" s="6" t="s">
        <v>8508</v>
      </c>
      <c r="C845" s="6" t="s">
        <v>8509</v>
      </c>
      <c r="D845" s="6" t="s">
        <v>7907</v>
      </c>
      <c r="E845" s="6" t="s">
        <v>5638</v>
      </c>
      <c r="F845" s="6" t="s">
        <v>8510</v>
      </c>
      <c r="G845" s="6" t="s">
        <v>8511</v>
      </c>
      <c r="H845" s="79">
        <v>1</v>
      </c>
    </row>
    <row r="846" spans="1:8" x14ac:dyDescent="0.2">
      <c r="A846" s="6">
        <v>30077386</v>
      </c>
      <c r="B846" s="6" t="s">
        <v>8512</v>
      </c>
      <c r="C846" s="6" t="s">
        <v>8513</v>
      </c>
      <c r="D846" s="6" t="s">
        <v>7907</v>
      </c>
      <c r="E846" s="6" t="s">
        <v>5638</v>
      </c>
      <c r="F846" s="6" t="s">
        <v>8514</v>
      </c>
      <c r="G846" s="6" t="s">
        <v>8515</v>
      </c>
      <c r="H846" s="79">
        <v>1</v>
      </c>
    </row>
    <row r="847" spans="1:8" x14ac:dyDescent="0.2">
      <c r="A847" s="6">
        <v>30192947</v>
      </c>
      <c r="B847" s="6" t="s">
        <v>8516</v>
      </c>
      <c r="C847" s="6" t="s">
        <v>8517</v>
      </c>
      <c r="D847" s="6" t="s">
        <v>7907</v>
      </c>
      <c r="E847" s="6" t="s">
        <v>5638</v>
      </c>
      <c r="F847" s="6" t="s">
        <v>8518</v>
      </c>
      <c r="G847" s="6" t="s">
        <v>8519</v>
      </c>
      <c r="H847" s="79">
        <v>1</v>
      </c>
    </row>
    <row r="848" spans="1:8" x14ac:dyDescent="0.2">
      <c r="A848" s="6">
        <v>30113055</v>
      </c>
      <c r="B848" s="6" t="s">
        <v>8520</v>
      </c>
      <c r="C848" s="6" t="s">
        <v>8521</v>
      </c>
      <c r="D848" s="6" t="s">
        <v>7907</v>
      </c>
      <c r="E848" s="6" t="s">
        <v>5638</v>
      </c>
      <c r="F848" s="6" t="s">
        <v>8522</v>
      </c>
      <c r="G848" s="6" t="s">
        <v>8523</v>
      </c>
      <c r="H848" s="79">
        <v>1</v>
      </c>
    </row>
    <row r="849" spans="1:8" x14ac:dyDescent="0.2">
      <c r="A849" s="6">
        <v>30214925</v>
      </c>
      <c r="B849" s="6" t="s">
        <v>8524</v>
      </c>
      <c r="C849" s="6" t="s">
        <v>8525</v>
      </c>
      <c r="D849" s="6" t="s">
        <v>7907</v>
      </c>
      <c r="E849" s="6" t="s">
        <v>5638</v>
      </c>
      <c r="F849" s="6" t="s">
        <v>8526</v>
      </c>
      <c r="G849" s="6" t="s">
        <v>8527</v>
      </c>
      <c r="H849" s="79">
        <v>1</v>
      </c>
    </row>
    <row r="850" spans="1:8" x14ac:dyDescent="0.2">
      <c r="A850" s="6">
        <v>30016260</v>
      </c>
      <c r="B850" s="6" t="s">
        <v>8528</v>
      </c>
      <c r="C850" s="6" t="s">
        <v>6572</v>
      </c>
      <c r="D850" s="6" t="s">
        <v>7907</v>
      </c>
      <c r="E850" s="6" t="s">
        <v>5638</v>
      </c>
      <c r="F850" s="6" t="s">
        <v>8529</v>
      </c>
      <c r="G850" s="6" t="s">
        <v>8530</v>
      </c>
      <c r="H850" s="79">
        <v>1</v>
      </c>
    </row>
    <row r="851" spans="1:8" x14ac:dyDescent="0.2">
      <c r="A851" s="6">
        <v>30282178</v>
      </c>
      <c r="B851" s="6" t="s">
        <v>8531</v>
      </c>
      <c r="C851" s="6" t="s">
        <v>6576</v>
      </c>
      <c r="D851" s="6" t="s">
        <v>7907</v>
      </c>
      <c r="E851" s="6" t="s">
        <v>5638</v>
      </c>
      <c r="F851" s="6" t="s">
        <v>8532</v>
      </c>
      <c r="G851" s="6" t="s">
        <v>8533</v>
      </c>
      <c r="H851" s="79">
        <v>1</v>
      </c>
    </row>
    <row r="852" spans="1:8" x14ac:dyDescent="0.2">
      <c r="A852" s="6">
        <v>30061369</v>
      </c>
      <c r="B852" s="6" t="s">
        <v>8534</v>
      </c>
      <c r="C852" s="6" t="s">
        <v>6580</v>
      </c>
      <c r="D852" s="6" t="s">
        <v>7907</v>
      </c>
      <c r="E852" s="6" t="s">
        <v>5638</v>
      </c>
      <c r="F852" s="6" t="s">
        <v>8535</v>
      </c>
      <c r="G852" s="6" t="s">
        <v>8536</v>
      </c>
      <c r="H852" s="79">
        <v>1</v>
      </c>
    </row>
    <row r="853" spans="1:8" x14ac:dyDescent="0.2">
      <c r="A853" s="6">
        <v>30264015</v>
      </c>
      <c r="B853" s="6" t="s">
        <v>8537</v>
      </c>
      <c r="C853" s="6" t="s">
        <v>6584</v>
      </c>
      <c r="D853" s="6" t="s">
        <v>7907</v>
      </c>
      <c r="E853" s="6" t="s">
        <v>5638</v>
      </c>
      <c r="F853" s="6" t="s">
        <v>8538</v>
      </c>
      <c r="G853" s="6" t="s">
        <v>8539</v>
      </c>
      <c r="H853" s="79">
        <v>1</v>
      </c>
    </row>
    <row r="854" spans="1:8" x14ac:dyDescent="0.2">
      <c r="A854" s="6">
        <v>30038054</v>
      </c>
      <c r="B854" s="6" t="s">
        <v>8540</v>
      </c>
      <c r="C854" s="6" t="s">
        <v>6588</v>
      </c>
      <c r="D854" s="6" t="s">
        <v>7907</v>
      </c>
      <c r="E854" s="6" t="s">
        <v>5638</v>
      </c>
      <c r="F854" s="6" t="s">
        <v>8541</v>
      </c>
      <c r="G854" s="6" t="s">
        <v>8542</v>
      </c>
      <c r="H854" s="79">
        <v>1</v>
      </c>
    </row>
    <row r="855" spans="1:8" x14ac:dyDescent="0.2">
      <c r="A855" s="6">
        <v>30361071</v>
      </c>
      <c r="B855" s="6" t="s">
        <v>8543</v>
      </c>
      <c r="C855" s="6" t="s">
        <v>6592</v>
      </c>
      <c r="D855" s="6" t="s">
        <v>7907</v>
      </c>
      <c r="E855" s="6" t="s">
        <v>5638</v>
      </c>
      <c r="F855" s="6" t="s">
        <v>8544</v>
      </c>
      <c r="G855" s="6" t="s">
        <v>8545</v>
      </c>
      <c r="H855" s="79">
        <v>1</v>
      </c>
    </row>
    <row r="856" spans="1:8" x14ac:dyDescent="0.2">
      <c r="A856" s="6">
        <v>30123119</v>
      </c>
      <c r="B856" s="6" t="s">
        <v>8546</v>
      </c>
      <c r="C856" s="6" t="s">
        <v>6596</v>
      </c>
      <c r="D856" s="6" t="s">
        <v>7907</v>
      </c>
      <c r="E856" s="6" t="s">
        <v>5638</v>
      </c>
      <c r="F856" s="6" t="s">
        <v>8547</v>
      </c>
      <c r="G856" s="6" t="s">
        <v>8548</v>
      </c>
      <c r="H856" s="79">
        <v>1</v>
      </c>
    </row>
    <row r="857" spans="1:8" x14ac:dyDescent="0.2">
      <c r="A857" s="6">
        <v>30220683</v>
      </c>
      <c r="B857" s="6" t="s">
        <v>8549</v>
      </c>
      <c r="C857" s="6" t="s">
        <v>6600</v>
      </c>
      <c r="D857" s="6" t="s">
        <v>7907</v>
      </c>
      <c r="E857" s="6" t="s">
        <v>5638</v>
      </c>
      <c r="F857" s="6" t="s">
        <v>8550</v>
      </c>
      <c r="G857" s="6" t="s">
        <v>8551</v>
      </c>
      <c r="H857" s="79">
        <v>1</v>
      </c>
    </row>
    <row r="858" spans="1:8" x14ac:dyDescent="0.2">
      <c r="A858" s="6">
        <v>30042655</v>
      </c>
      <c r="B858" s="6" t="s">
        <v>8552</v>
      </c>
      <c r="C858" s="6" t="s">
        <v>7262</v>
      </c>
      <c r="D858" s="6" t="s">
        <v>7907</v>
      </c>
      <c r="E858" s="6" t="s">
        <v>5638</v>
      </c>
      <c r="F858" s="6" t="s">
        <v>8553</v>
      </c>
      <c r="G858" s="6" t="s">
        <v>8554</v>
      </c>
      <c r="H858" s="79">
        <v>1</v>
      </c>
    </row>
    <row r="859" spans="1:8" x14ac:dyDescent="0.2">
      <c r="A859" s="6">
        <v>30150325</v>
      </c>
      <c r="B859" s="6" t="s">
        <v>8555</v>
      </c>
      <c r="C859" s="6" t="s">
        <v>7266</v>
      </c>
      <c r="D859" s="6" t="s">
        <v>7907</v>
      </c>
      <c r="E859" s="6" t="s">
        <v>5638</v>
      </c>
      <c r="F859" s="6" t="s">
        <v>8556</v>
      </c>
      <c r="G859" s="6" t="s">
        <v>8557</v>
      </c>
      <c r="H859" s="79">
        <v>1</v>
      </c>
    </row>
    <row r="860" spans="1:8" x14ac:dyDescent="0.2">
      <c r="A860" s="6">
        <v>30386346</v>
      </c>
      <c r="B860" s="6" t="s">
        <v>8558</v>
      </c>
      <c r="C860" s="6" t="s">
        <v>7270</v>
      </c>
      <c r="D860" s="6" t="s">
        <v>7907</v>
      </c>
      <c r="E860" s="6" t="s">
        <v>5638</v>
      </c>
      <c r="F860" s="6" t="s">
        <v>8559</v>
      </c>
      <c r="G860" s="6" t="s">
        <v>8560</v>
      </c>
      <c r="H860" s="79">
        <v>1</v>
      </c>
    </row>
    <row r="861" spans="1:8" x14ac:dyDescent="0.2">
      <c r="A861" s="6">
        <v>30176153</v>
      </c>
      <c r="B861" s="6" t="s">
        <v>8561</v>
      </c>
      <c r="C861" s="6" t="s">
        <v>7274</v>
      </c>
      <c r="D861" s="6" t="s">
        <v>7907</v>
      </c>
      <c r="E861" s="6" t="s">
        <v>5638</v>
      </c>
      <c r="F861" s="6" t="s">
        <v>8562</v>
      </c>
      <c r="G861" s="6" t="s">
        <v>8563</v>
      </c>
      <c r="H861" s="79">
        <v>1</v>
      </c>
    </row>
    <row r="862" spans="1:8" x14ac:dyDescent="0.2">
      <c r="A862" s="6">
        <v>30383137</v>
      </c>
      <c r="B862" s="6" t="s">
        <v>8564</v>
      </c>
      <c r="C862" s="6" t="s">
        <v>7278</v>
      </c>
      <c r="D862" s="6" t="s">
        <v>7907</v>
      </c>
      <c r="E862" s="6" t="s">
        <v>5638</v>
      </c>
      <c r="F862" s="6" t="s">
        <v>8565</v>
      </c>
      <c r="G862" s="6" t="s">
        <v>8566</v>
      </c>
      <c r="H862" s="79">
        <v>1</v>
      </c>
    </row>
    <row r="863" spans="1:8" x14ac:dyDescent="0.2">
      <c r="A863" s="6">
        <v>30242289</v>
      </c>
      <c r="B863" s="6" t="s">
        <v>8567</v>
      </c>
      <c r="C863" s="6" t="s">
        <v>7282</v>
      </c>
      <c r="D863" s="6" t="s">
        <v>7907</v>
      </c>
      <c r="E863" s="6" t="s">
        <v>5638</v>
      </c>
      <c r="F863" s="6" t="s">
        <v>8568</v>
      </c>
      <c r="G863" s="6" t="s">
        <v>8569</v>
      </c>
      <c r="H863" s="79">
        <v>1</v>
      </c>
    </row>
    <row r="864" spans="1:8" x14ac:dyDescent="0.2">
      <c r="A864" s="6">
        <v>30460146</v>
      </c>
      <c r="B864" s="6" t="s">
        <v>8570</v>
      </c>
      <c r="C864" s="6" t="s">
        <v>7286</v>
      </c>
      <c r="D864" s="6" t="s">
        <v>7907</v>
      </c>
      <c r="E864" s="6" t="s">
        <v>5638</v>
      </c>
      <c r="F864" s="6" t="s">
        <v>8571</v>
      </c>
      <c r="G864" s="6" t="s">
        <v>8572</v>
      </c>
      <c r="H864" s="79">
        <v>1</v>
      </c>
    </row>
    <row r="865" spans="1:8" x14ac:dyDescent="0.2">
      <c r="A865" s="6">
        <v>30134849</v>
      </c>
      <c r="B865" s="6" t="s">
        <v>8573</v>
      </c>
      <c r="C865" s="6" t="s">
        <v>7290</v>
      </c>
      <c r="D865" s="6" t="s">
        <v>7907</v>
      </c>
      <c r="E865" s="6" t="s">
        <v>5638</v>
      </c>
      <c r="F865" s="6" t="s">
        <v>8574</v>
      </c>
      <c r="G865" s="6" t="s">
        <v>8575</v>
      </c>
      <c r="H865" s="79">
        <v>1</v>
      </c>
    </row>
    <row r="866" spans="1:8" x14ac:dyDescent="0.2">
      <c r="A866" s="6">
        <v>30426228</v>
      </c>
      <c r="B866" s="6" t="s">
        <v>8576</v>
      </c>
      <c r="C866" s="6" t="s">
        <v>7294</v>
      </c>
      <c r="D866" s="6" t="s">
        <v>7907</v>
      </c>
      <c r="E866" s="6" t="s">
        <v>5638</v>
      </c>
      <c r="F866" s="6" t="s">
        <v>8577</v>
      </c>
      <c r="G866" s="6" t="s">
        <v>8578</v>
      </c>
      <c r="H866" s="79">
        <v>1</v>
      </c>
    </row>
    <row r="867" spans="1:8" x14ac:dyDescent="0.2">
      <c r="A867" s="6">
        <v>30046297</v>
      </c>
      <c r="B867" s="6" t="s">
        <v>8579</v>
      </c>
      <c r="C867" s="6" t="s">
        <v>7298</v>
      </c>
      <c r="D867" s="6" t="s">
        <v>7907</v>
      </c>
      <c r="E867" s="6" t="s">
        <v>5638</v>
      </c>
      <c r="F867" s="6" t="s">
        <v>8580</v>
      </c>
      <c r="G867" s="6" t="s">
        <v>8581</v>
      </c>
      <c r="H867" s="79">
        <v>1</v>
      </c>
    </row>
    <row r="868" spans="1:8" x14ac:dyDescent="0.2">
      <c r="A868" s="6">
        <v>30250379</v>
      </c>
      <c r="B868" s="6" t="s">
        <v>8582</v>
      </c>
      <c r="C868" s="6" t="s">
        <v>7302</v>
      </c>
      <c r="D868" s="6" t="s">
        <v>7907</v>
      </c>
      <c r="E868" s="6" t="s">
        <v>5638</v>
      </c>
      <c r="F868" s="6" t="s">
        <v>8583</v>
      </c>
      <c r="G868" s="6" t="s">
        <v>8584</v>
      </c>
      <c r="H868" s="79">
        <v>1</v>
      </c>
    </row>
    <row r="869" spans="1:8" x14ac:dyDescent="0.2">
      <c r="A869" s="6">
        <v>30187533</v>
      </c>
      <c r="B869" s="6" t="s">
        <v>8585</v>
      </c>
      <c r="C869" s="6" t="s">
        <v>8586</v>
      </c>
      <c r="D869" s="6" t="s">
        <v>7907</v>
      </c>
      <c r="E869" s="6" t="s">
        <v>5638</v>
      </c>
      <c r="F869" s="6" t="s">
        <v>8587</v>
      </c>
      <c r="G869" s="6" t="s">
        <v>8588</v>
      </c>
      <c r="H869" s="79">
        <v>1</v>
      </c>
    </row>
    <row r="870" spans="1:8" x14ac:dyDescent="0.2">
      <c r="A870" s="6">
        <v>30087480</v>
      </c>
      <c r="B870" s="6" t="s">
        <v>8589</v>
      </c>
      <c r="C870" s="6" t="s">
        <v>8590</v>
      </c>
      <c r="D870" s="6" t="s">
        <v>7907</v>
      </c>
      <c r="E870" s="6" t="s">
        <v>5638</v>
      </c>
      <c r="F870" s="6" t="s">
        <v>8591</v>
      </c>
      <c r="G870" s="6" t="s">
        <v>8592</v>
      </c>
      <c r="H870" s="79">
        <v>1</v>
      </c>
    </row>
    <row r="871" spans="1:8" x14ac:dyDescent="0.2">
      <c r="A871" s="6">
        <v>30026071</v>
      </c>
      <c r="B871" s="6" t="s">
        <v>8593</v>
      </c>
      <c r="C871" s="6" t="s">
        <v>8594</v>
      </c>
      <c r="D871" s="6" t="s">
        <v>7907</v>
      </c>
      <c r="E871" s="6" t="s">
        <v>5638</v>
      </c>
      <c r="F871" s="6" t="s">
        <v>8595</v>
      </c>
      <c r="G871" s="6" t="s">
        <v>8596</v>
      </c>
      <c r="H871" s="79">
        <v>1</v>
      </c>
    </row>
    <row r="872" spans="1:8" x14ac:dyDescent="0.2">
      <c r="A872" s="6">
        <v>30019729</v>
      </c>
      <c r="B872" s="6" t="s">
        <v>8597</v>
      </c>
      <c r="C872" s="6" t="s">
        <v>8598</v>
      </c>
      <c r="D872" s="6" t="s">
        <v>7907</v>
      </c>
      <c r="E872" s="6" t="s">
        <v>5638</v>
      </c>
      <c r="F872" s="6" t="s">
        <v>8599</v>
      </c>
      <c r="G872" s="6" t="s">
        <v>8600</v>
      </c>
      <c r="H872" s="79">
        <v>1</v>
      </c>
    </row>
    <row r="873" spans="1:8" x14ac:dyDescent="0.2">
      <c r="A873" s="6">
        <v>30017737</v>
      </c>
      <c r="B873" s="6" t="s">
        <v>8601</v>
      </c>
      <c r="C873" s="6" t="s">
        <v>8602</v>
      </c>
      <c r="D873" s="6" t="s">
        <v>7907</v>
      </c>
      <c r="E873" s="6" t="s">
        <v>5638</v>
      </c>
      <c r="F873" s="6" t="s">
        <v>8603</v>
      </c>
      <c r="G873" s="6" t="s">
        <v>8604</v>
      </c>
      <c r="H873" s="79">
        <v>1</v>
      </c>
    </row>
    <row r="874" spans="1:8" x14ac:dyDescent="0.2">
      <c r="A874" s="6">
        <v>30402272</v>
      </c>
      <c r="B874" s="6" t="s">
        <v>8605</v>
      </c>
      <c r="C874" s="6" t="s">
        <v>8606</v>
      </c>
      <c r="D874" s="6" t="s">
        <v>7907</v>
      </c>
      <c r="E874" s="6" t="s">
        <v>5638</v>
      </c>
      <c r="F874" s="6" t="s">
        <v>8607</v>
      </c>
      <c r="G874" s="6" t="s">
        <v>8608</v>
      </c>
      <c r="H874" s="79">
        <v>1</v>
      </c>
    </row>
    <row r="875" spans="1:8" x14ac:dyDescent="0.2">
      <c r="A875" s="6">
        <v>30190087</v>
      </c>
      <c r="B875" s="6" t="s">
        <v>8609</v>
      </c>
      <c r="C875" s="6" t="s">
        <v>8610</v>
      </c>
      <c r="D875" s="6" t="s">
        <v>7907</v>
      </c>
      <c r="E875" s="6" t="s">
        <v>5638</v>
      </c>
      <c r="F875" s="6" t="s">
        <v>8611</v>
      </c>
      <c r="G875" s="6" t="s">
        <v>8612</v>
      </c>
      <c r="H875" s="79">
        <v>1</v>
      </c>
    </row>
    <row r="876" spans="1:8" x14ac:dyDescent="0.2">
      <c r="A876" s="6">
        <v>30251058</v>
      </c>
      <c r="B876" s="6" t="s">
        <v>8613</v>
      </c>
      <c r="C876" s="6" t="s">
        <v>8614</v>
      </c>
      <c r="D876" s="6" t="s">
        <v>7907</v>
      </c>
      <c r="E876" s="6" t="s">
        <v>5638</v>
      </c>
      <c r="F876" s="6" t="s">
        <v>8615</v>
      </c>
      <c r="G876" s="6" t="s">
        <v>8616</v>
      </c>
      <c r="H876" s="79">
        <v>1</v>
      </c>
    </row>
    <row r="877" spans="1:8" x14ac:dyDescent="0.2">
      <c r="A877" s="6">
        <v>30181430</v>
      </c>
      <c r="B877" s="6" t="s">
        <v>8617</v>
      </c>
      <c r="C877" s="6" t="s">
        <v>8618</v>
      </c>
      <c r="D877" s="6" t="s">
        <v>7907</v>
      </c>
      <c r="E877" s="6" t="s">
        <v>5638</v>
      </c>
      <c r="F877" s="6" t="s">
        <v>8619</v>
      </c>
      <c r="G877" s="6" t="s">
        <v>8620</v>
      </c>
      <c r="H877" s="79">
        <v>1</v>
      </c>
    </row>
    <row r="878" spans="1:8" x14ac:dyDescent="0.2">
      <c r="A878" s="6">
        <v>30093181</v>
      </c>
      <c r="B878" s="6" t="s">
        <v>8621</v>
      </c>
      <c r="C878" s="6" t="s">
        <v>8622</v>
      </c>
      <c r="D878" s="6" t="s">
        <v>7907</v>
      </c>
      <c r="E878" s="6" t="s">
        <v>5638</v>
      </c>
      <c r="F878" s="6" t="s">
        <v>8623</v>
      </c>
      <c r="G878" s="6" t="s">
        <v>8624</v>
      </c>
      <c r="H878" s="79">
        <v>1</v>
      </c>
    </row>
    <row r="879" spans="1:8" x14ac:dyDescent="0.2">
      <c r="A879" s="6">
        <v>30002950</v>
      </c>
      <c r="B879" s="6" t="s">
        <v>8625</v>
      </c>
      <c r="C879" s="6" t="s">
        <v>8626</v>
      </c>
      <c r="D879" s="6" t="s">
        <v>7907</v>
      </c>
      <c r="E879" s="6" t="s">
        <v>5638</v>
      </c>
      <c r="F879" s="6" t="s">
        <v>8627</v>
      </c>
      <c r="G879" s="6" t="s">
        <v>8628</v>
      </c>
      <c r="H879" s="79">
        <v>1</v>
      </c>
    </row>
    <row r="880" spans="1:8" x14ac:dyDescent="0.2">
      <c r="A880" s="6">
        <v>30119995</v>
      </c>
      <c r="B880" s="6" t="s">
        <v>8629</v>
      </c>
      <c r="C880" s="6" t="s">
        <v>8630</v>
      </c>
      <c r="D880" s="6" t="s">
        <v>7907</v>
      </c>
      <c r="E880" s="6" t="s">
        <v>5638</v>
      </c>
      <c r="F880" s="6" t="s">
        <v>8631</v>
      </c>
      <c r="G880" s="6" t="s">
        <v>8632</v>
      </c>
      <c r="H880" s="79">
        <v>1</v>
      </c>
    </row>
    <row r="881" spans="1:8" x14ac:dyDescent="0.2">
      <c r="A881" s="6">
        <v>30060454</v>
      </c>
      <c r="B881" s="6" t="s">
        <v>8633</v>
      </c>
      <c r="C881" s="6" t="s">
        <v>8634</v>
      </c>
      <c r="D881" s="6" t="s">
        <v>7907</v>
      </c>
      <c r="E881" s="6" t="s">
        <v>5638</v>
      </c>
      <c r="F881" s="6" t="s">
        <v>8635</v>
      </c>
      <c r="G881" s="6" t="s">
        <v>8636</v>
      </c>
      <c r="H881" s="79">
        <v>1</v>
      </c>
    </row>
    <row r="882" spans="1:8" x14ac:dyDescent="0.2">
      <c r="A882" s="6">
        <v>30206077</v>
      </c>
      <c r="B882" s="6" t="s">
        <v>8637</v>
      </c>
      <c r="C882" s="6" t="s">
        <v>8638</v>
      </c>
      <c r="D882" s="6" t="s">
        <v>7907</v>
      </c>
      <c r="E882" s="6" t="s">
        <v>5638</v>
      </c>
      <c r="F882" s="6" t="s">
        <v>8639</v>
      </c>
      <c r="G882" s="6" t="s">
        <v>8640</v>
      </c>
      <c r="H882" s="79">
        <v>1</v>
      </c>
    </row>
    <row r="883" spans="1:8" x14ac:dyDescent="0.2">
      <c r="A883" s="6">
        <v>30159052</v>
      </c>
      <c r="B883" s="6" t="s">
        <v>8641</v>
      </c>
      <c r="C883" s="6" t="s">
        <v>8642</v>
      </c>
      <c r="D883" s="6" t="s">
        <v>7907</v>
      </c>
      <c r="E883" s="6" t="s">
        <v>5638</v>
      </c>
      <c r="F883" s="6" t="s">
        <v>8643</v>
      </c>
      <c r="G883" s="6" t="s">
        <v>8644</v>
      </c>
      <c r="H883" s="79">
        <v>1</v>
      </c>
    </row>
    <row r="884" spans="1:8" x14ac:dyDescent="0.2">
      <c r="A884" s="6">
        <v>30217307</v>
      </c>
      <c r="B884" s="6" t="s">
        <v>8645</v>
      </c>
      <c r="C884" s="6" t="s">
        <v>8646</v>
      </c>
      <c r="D884" s="6" t="s">
        <v>7907</v>
      </c>
      <c r="E884" s="6" t="s">
        <v>5638</v>
      </c>
      <c r="F884" s="6" t="s">
        <v>8647</v>
      </c>
      <c r="G884" s="6" t="s">
        <v>8648</v>
      </c>
      <c r="H884" s="79">
        <v>1</v>
      </c>
    </row>
    <row r="885" spans="1:8" x14ac:dyDescent="0.2">
      <c r="A885" s="6">
        <v>30115870</v>
      </c>
      <c r="B885" s="6" t="s">
        <v>8649</v>
      </c>
      <c r="C885" s="6" t="s">
        <v>8650</v>
      </c>
      <c r="D885" s="6" t="s">
        <v>7907</v>
      </c>
      <c r="E885" s="6" t="s">
        <v>5638</v>
      </c>
      <c r="F885" s="6" t="s">
        <v>8651</v>
      </c>
      <c r="G885" s="6" t="s">
        <v>8652</v>
      </c>
      <c r="H885" s="79">
        <v>1</v>
      </c>
    </row>
    <row r="886" spans="1:8" x14ac:dyDescent="0.2">
      <c r="A886" s="6">
        <v>30434955</v>
      </c>
      <c r="B886" s="6" t="s">
        <v>8653</v>
      </c>
      <c r="C886" s="6" t="s">
        <v>8654</v>
      </c>
      <c r="D886" s="6" t="s">
        <v>7907</v>
      </c>
      <c r="E886" s="6" t="s">
        <v>5638</v>
      </c>
      <c r="F886" s="6" t="s">
        <v>8655</v>
      </c>
      <c r="G886" s="6" t="s">
        <v>8656</v>
      </c>
      <c r="H886" s="79">
        <v>1</v>
      </c>
    </row>
    <row r="887" spans="1:8" x14ac:dyDescent="0.2">
      <c r="A887" s="6">
        <v>30303951</v>
      </c>
      <c r="B887" s="6" t="s">
        <v>8657</v>
      </c>
      <c r="C887" s="6" t="s">
        <v>8658</v>
      </c>
      <c r="D887" s="6" t="s">
        <v>7907</v>
      </c>
      <c r="E887" s="6" t="s">
        <v>5638</v>
      </c>
      <c r="F887" s="6" t="s">
        <v>8659</v>
      </c>
      <c r="G887" s="6" t="s">
        <v>8660</v>
      </c>
      <c r="H887" s="79">
        <v>1</v>
      </c>
    </row>
    <row r="888" spans="1:8" x14ac:dyDescent="0.2">
      <c r="A888" s="6">
        <v>30229361</v>
      </c>
      <c r="B888" s="6" t="s">
        <v>8661</v>
      </c>
      <c r="C888" s="6" t="s">
        <v>8662</v>
      </c>
      <c r="D888" s="6" t="s">
        <v>7907</v>
      </c>
      <c r="E888" s="6" t="s">
        <v>5638</v>
      </c>
      <c r="F888" s="6" t="s">
        <v>8663</v>
      </c>
      <c r="G888" s="6" t="s">
        <v>8664</v>
      </c>
      <c r="H888" s="79">
        <v>1</v>
      </c>
    </row>
    <row r="889" spans="1:8" x14ac:dyDescent="0.2">
      <c r="A889" s="6">
        <v>30344090</v>
      </c>
      <c r="B889" s="6" t="s">
        <v>8665</v>
      </c>
      <c r="C889" s="6" t="s">
        <v>8666</v>
      </c>
      <c r="D889" s="6" t="s">
        <v>7907</v>
      </c>
      <c r="E889" s="6" t="s">
        <v>5638</v>
      </c>
      <c r="F889" s="6" t="s">
        <v>8667</v>
      </c>
      <c r="G889" s="6" t="s">
        <v>8668</v>
      </c>
      <c r="H889" s="79">
        <v>1</v>
      </c>
    </row>
    <row r="890" spans="1:8" x14ac:dyDescent="0.2">
      <c r="A890" s="6">
        <v>30270787</v>
      </c>
      <c r="B890" s="6" t="s">
        <v>8669</v>
      </c>
      <c r="C890" s="6" t="s">
        <v>8670</v>
      </c>
      <c r="D890" s="6" t="s">
        <v>7907</v>
      </c>
      <c r="E890" s="6" t="s">
        <v>5638</v>
      </c>
      <c r="F890" s="6" t="s">
        <v>8671</v>
      </c>
      <c r="G890" s="6" t="s">
        <v>8672</v>
      </c>
      <c r="H890" s="79">
        <v>1</v>
      </c>
    </row>
    <row r="891" spans="1:8" x14ac:dyDescent="0.2">
      <c r="A891" s="6">
        <v>30044540</v>
      </c>
      <c r="B891" s="6" t="s">
        <v>8673</v>
      </c>
      <c r="C891" s="6" t="s">
        <v>8674</v>
      </c>
      <c r="D891" s="6" t="s">
        <v>7907</v>
      </c>
      <c r="E891" s="6" t="s">
        <v>5638</v>
      </c>
      <c r="F891" s="6" t="s">
        <v>8675</v>
      </c>
      <c r="G891" s="6" t="s">
        <v>8676</v>
      </c>
      <c r="H891" s="79">
        <v>1</v>
      </c>
    </row>
    <row r="892" spans="1:8" x14ac:dyDescent="0.2">
      <c r="A892" s="6">
        <v>30340673</v>
      </c>
      <c r="B892" s="6" t="s">
        <v>8677</v>
      </c>
      <c r="C892" s="6" t="s">
        <v>6604</v>
      </c>
      <c r="D892" s="6" t="s">
        <v>7907</v>
      </c>
      <c r="E892" s="6" t="s">
        <v>5638</v>
      </c>
      <c r="F892" s="6" t="s">
        <v>8678</v>
      </c>
      <c r="G892" s="6" t="s">
        <v>8679</v>
      </c>
      <c r="H892" s="79">
        <v>1</v>
      </c>
    </row>
    <row r="893" spans="1:8" x14ac:dyDescent="0.2">
      <c r="A893" s="6">
        <v>30353268</v>
      </c>
      <c r="B893" s="6" t="s">
        <v>8680</v>
      </c>
      <c r="C893" s="6" t="s">
        <v>6608</v>
      </c>
      <c r="D893" s="6" t="s">
        <v>7907</v>
      </c>
      <c r="E893" s="6" t="s">
        <v>5638</v>
      </c>
      <c r="F893" s="6" t="s">
        <v>8681</v>
      </c>
      <c r="G893" s="6" t="s">
        <v>8682</v>
      </c>
      <c r="H893" s="79">
        <v>1</v>
      </c>
    </row>
    <row r="894" spans="1:8" x14ac:dyDescent="0.2">
      <c r="A894" s="6">
        <v>30464072</v>
      </c>
      <c r="B894" s="6" t="s">
        <v>8683</v>
      </c>
      <c r="C894" s="6" t="s">
        <v>6612</v>
      </c>
      <c r="D894" s="6" t="s">
        <v>7907</v>
      </c>
      <c r="E894" s="6" t="s">
        <v>5638</v>
      </c>
      <c r="F894" s="6" t="s">
        <v>8684</v>
      </c>
      <c r="G894" s="6" t="s">
        <v>8685</v>
      </c>
      <c r="H894" s="79">
        <v>1</v>
      </c>
    </row>
    <row r="895" spans="1:8" x14ac:dyDescent="0.2">
      <c r="A895" s="6">
        <v>30431059</v>
      </c>
      <c r="B895" s="6" t="s">
        <v>8686</v>
      </c>
      <c r="C895" s="6" t="s">
        <v>6616</v>
      </c>
      <c r="D895" s="6" t="s">
        <v>7907</v>
      </c>
      <c r="E895" s="6" t="s">
        <v>5638</v>
      </c>
      <c r="F895" s="6" t="s">
        <v>8687</v>
      </c>
      <c r="G895" s="6" t="s">
        <v>8688</v>
      </c>
      <c r="H895" s="79">
        <v>1</v>
      </c>
    </row>
    <row r="896" spans="1:8" x14ac:dyDescent="0.2">
      <c r="A896" s="6">
        <v>30304183</v>
      </c>
      <c r="B896" s="6" t="s">
        <v>8689</v>
      </c>
      <c r="C896" s="6" t="s">
        <v>6620</v>
      </c>
      <c r="D896" s="6" t="s">
        <v>7907</v>
      </c>
      <c r="E896" s="6" t="s">
        <v>5638</v>
      </c>
      <c r="F896" s="6" t="s">
        <v>8690</v>
      </c>
      <c r="G896" s="6" t="s">
        <v>8691</v>
      </c>
      <c r="H896" s="79">
        <v>1</v>
      </c>
    </row>
    <row r="897" spans="1:8" x14ac:dyDescent="0.2">
      <c r="A897" s="6">
        <v>30224601</v>
      </c>
      <c r="B897" s="6" t="s">
        <v>8692</v>
      </c>
      <c r="C897" s="6" t="s">
        <v>6624</v>
      </c>
      <c r="D897" s="6" t="s">
        <v>7907</v>
      </c>
      <c r="E897" s="6" t="s">
        <v>5638</v>
      </c>
      <c r="F897" s="6" t="s">
        <v>8693</v>
      </c>
      <c r="G897" s="6" t="s">
        <v>8694</v>
      </c>
      <c r="H897" s="79">
        <v>1</v>
      </c>
    </row>
    <row r="898" spans="1:8" x14ac:dyDescent="0.2">
      <c r="A898" s="6">
        <v>30294450</v>
      </c>
      <c r="B898" s="6" t="s">
        <v>8695</v>
      </c>
      <c r="C898" s="6" t="s">
        <v>6628</v>
      </c>
      <c r="D898" s="6" t="s">
        <v>7907</v>
      </c>
      <c r="E898" s="6" t="s">
        <v>5638</v>
      </c>
      <c r="F898" s="6" t="s">
        <v>8696</v>
      </c>
      <c r="G898" s="6" t="s">
        <v>8697</v>
      </c>
      <c r="H898" s="79">
        <v>1</v>
      </c>
    </row>
    <row r="899" spans="1:8" x14ac:dyDescent="0.2">
      <c r="A899" s="6">
        <v>30123519</v>
      </c>
      <c r="B899" s="6" t="s">
        <v>8698</v>
      </c>
      <c r="C899" s="6" t="s">
        <v>8699</v>
      </c>
      <c r="D899" s="6" t="s">
        <v>7907</v>
      </c>
      <c r="E899" s="6" t="s">
        <v>5638</v>
      </c>
      <c r="F899" s="6" t="s">
        <v>8700</v>
      </c>
      <c r="G899" s="6" t="s">
        <v>8701</v>
      </c>
      <c r="H899" s="79">
        <v>1</v>
      </c>
    </row>
    <row r="900" spans="1:8" x14ac:dyDescent="0.2">
      <c r="A900" s="6">
        <v>30110839</v>
      </c>
      <c r="B900" s="6" t="s">
        <v>8702</v>
      </c>
      <c r="C900" s="6" t="s">
        <v>8703</v>
      </c>
      <c r="D900" s="6" t="s">
        <v>7907</v>
      </c>
      <c r="E900" s="6" t="s">
        <v>5638</v>
      </c>
      <c r="F900" s="6" t="s">
        <v>8704</v>
      </c>
      <c r="G900" s="6" t="s">
        <v>8705</v>
      </c>
      <c r="H900" s="79">
        <v>1</v>
      </c>
    </row>
    <row r="901" spans="1:8" x14ac:dyDescent="0.2">
      <c r="A901" s="6">
        <v>30179092</v>
      </c>
      <c r="B901" s="6" t="s">
        <v>8706</v>
      </c>
      <c r="C901" s="6" t="s">
        <v>8707</v>
      </c>
      <c r="D901" s="6" t="s">
        <v>7907</v>
      </c>
      <c r="E901" s="6" t="s">
        <v>5638</v>
      </c>
      <c r="F901" s="6" t="s">
        <v>8708</v>
      </c>
      <c r="G901" s="6" t="s">
        <v>8709</v>
      </c>
      <c r="H901" s="79">
        <v>1</v>
      </c>
    </row>
    <row r="902" spans="1:8" x14ac:dyDescent="0.2">
      <c r="A902" s="6">
        <v>30451003</v>
      </c>
      <c r="B902" s="6" t="s">
        <v>8710</v>
      </c>
      <c r="C902" s="6" t="s">
        <v>8711</v>
      </c>
      <c r="D902" s="6" t="s">
        <v>7907</v>
      </c>
      <c r="E902" s="6" t="s">
        <v>5638</v>
      </c>
      <c r="F902" s="6" t="s">
        <v>8712</v>
      </c>
      <c r="G902" s="6" t="s">
        <v>8713</v>
      </c>
      <c r="H902" s="79">
        <v>1</v>
      </c>
    </row>
    <row r="903" spans="1:8" x14ac:dyDescent="0.2">
      <c r="A903" s="6">
        <v>30435955</v>
      </c>
      <c r="B903" s="6" t="s">
        <v>8714</v>
      </c>
      <c r="C903" s="6" t="s">
        <v>8715</v>
      </c>
      <c r="D903" s="6" t="s">
        <v>7907</v>
      </c>
      <c r="E903" s="6" t="s">
        <v>5638</v>
      </c>
      <c r="F903" s="6" t="s">
        <v>8716</v>
      </c>
      <c r="G903" s="6" t="s">
        <v>8717</v>
      </c>
      <c r="H903" s="79">
        <v>1</v>
      </c>
    </row>
    <row r="904" spans="1:8" x14ac:dyDescent="0.2">
      <c r="A904" s="6">
        <v>30183207</v>
      </c>
      <c r="B904" s="6" t="s">
        <v>8718</v>
      </c>
      <c r="C904" s="6" t="s">
        <v>8719</v>
      </c>
      <c r="D904" s="6" t="s">
        <v>7907</v>
      </c>
      <c r="E904" s="6" t="s">
        <v>5638</v>
      </c>
      <c r="F904" s="6" t="s">
        <v>8720</v>
      </c>
      <c r="G904" s="6" t="s">
        <v>8721</v>
      </c>
      <c r="H904" s="79">
        <v>1</v>
      </c>
    </row>
    <row r="905" spans="1:8" x14ac:dyDescent="0.2">
      <c r="A905" s="6">
        <v>30264822</v>
      </c>
      <c r="B905" s="6" t="s">
        <v>8722</v>
      </c>
      <c r="C905" s="6" t="s">
        <v>8723</v>
      </c>
      <c r="D905" s="6" t="s">
        <v>7907</v>
      </c>
      <c r="E905" s="6" t="s">
        <v>5638</v>
      </c>
      <c r="F905" s="6" t="s">
        <v>8724</v>
      </c>
      <c r="G905" s="6" t="s">
        <v>8725</v>
      </c>
      <c r="H905" s="79">
        <v>1</v>
      </c>
    </row>
    <row r="906" spans="1:8" x14ac:dyDescent="0.2">
      <c r="A906" s="6">
        <v>30365066</v>
      </c>
      <c r="B906" s="6" t="s">
        <v>8726</v>
      </c>
      <c r="C906" s="6" t="s">
        <v>8727</v>
      </c>
      <c r="D906" s="6" t="s">
        <v>7907</v>
      </c>
      <c r="E906" s="6" t="s">
        <v>5638</v>
      </c>
      <c r="F906" s="6" t="s">
        <v>8728</v>
      </c>
      <c r="G906" s="6" t="s">
        <v>8729</v>
      </c>
      <c r="H906" s="79">
        <v>1</v>
      </c>
    </row>
    <row r="907" spans="1:8" x14ac:dyDescent="0.2">
      <c r="A907" s="6">
        <v>30441149</v>
      </c>
      <c r="B907" s="6" t="s">
        <v>8730</v>
      </c>
      <c r="C907" s="6" t="s">
        <v>8731</v>
      </c>
      <c r="D907" s="6" t="s">
        <v>7907</v>
      </c>
      <c r="E907" s="6" t="s">
        <v>5638</v>
      </c>
      <c r="F907" s="6" t="s">
        <v>8732</v>
      </c>
      <c r="G907" s="6" t="s">
        <v>8733</v>
      </c>
      <c r="H907" s="79">
        <v>1</v>
      </c>
    </row>
    <row r="908" spans="1:8" x14ac:dyDescent="0.2">
      <c r="A908" s="6">
        <v>30417164</v>
      </c>
      <c r="B908" s="6" t="s">
        <v>8734</v>
      </c>
      <c r="C908" s="6" t="s">
        <v>8735</v>
      </c>
      <c r="D908" s="6" t="s">
        <v>7907</v>
      </c>
      <c r="E908" s="6" t="s">
        <v>5638</v>
      </c>
      <c r="F908" s="6" t="s">
        <v>8736</v>
      </c>
      <c r="G908" s="6" t="s">
        <v>8737</v>
      </c>
      <c r="H908" s="79">
        <v>1</v>
      </c>
    </row>
    <row r="909" spans="1:8" x14ac:dyDescent="0.2">
      <c r="A909" s="6">
        <v>30223551</v>
      </c>
      <c r="B909" s="6" t="s">
        <v>8738</v>
      </c>
      <c r="C909" s="6" t="s">
        <v>8739</v>
      </c>
      <c r="D909" s="6" t="s">
        <v>7907</v>
      </c>
      <c r="E909" s="6" t="s">
        <v>5638</v>
      </c>
      <c r="F909" s="6" t="s">
        <v>8740</v>
      </c>
      <c r="G909" s="6" t="s">
        <v>8741</v>
      </c>
      <c r="H909" s="79">
        <v>1</v>
      </c>
    </row>
    <row r="910" spans="1:8" x14ac:dyDescent="0.2">
      <c r="A910" s="6">
        <v>30037333</v>
      </c>
      <c r="B910" s="6" t="s">
        <v>8742</v>
      </c>
      <c r="C910" s="6" t="s">
        <v>8743</v>
      </c>
      <c r="D910" s="6" t="s">
        <v>7907</v>
      </c>
      <c r="E910" s="6" t="s">
        <v>5638</v>
      </c>
      <c r="F910" s="6" t="s">
        <v>8744</v>
      </c>
      <c r="G910" s="6" t="s">
        <v>8745</v>
      </c>
      <c r="H910" s="79">
        <v>1</v>
      </c>
    </row>
    <row r="911" spans="1:8" x14ac:dyDescent="0.2">
      <c r="A911" s="6">
        <v>30047246</v>
      </c>
      <c r="B911" s="6" t="s">
        <v>8746</v>
      </c>
      <c r="C911" s="6" t="s">
        <v>8747</v>
      </c>
      <c r="D911" s="6" t="s">
        <v>7907</v>
      </c>
      <c r="E911" s="6" t="s">
        <v>5638</v>
      </c>
      <c r="F911" s="6" t="s">
        <v>8748</v>
      </c>
      <c r="G911" s="6" t="s">
        <v>8749</v>
      </c>
      <c r="H911" s="79">
        <v>1</v>
      </c>
    </row>
    <row r="912" spans="1:8" x14ac:dyDescent="0.2">
      <c r="A912" s="6">
        <v>30312339</v>
      </c>
      <c r="B912" s="6" t="s">
        <v>8750</v>
      </c>
      <c r="C912" s="6" t="s">
        <v>8751</v>
      </c>
      <c r="D912" s="6" t="s">
        <v>7907</v>
      </c>
      <c r="E912" s="6" t="s">
        <v>5638</v>
      </c>
      <c r="F912" s="6" t="s">
        <v>8752</v>
      </c>
      <c r="G912" s="6" t="s">
        <v>8753</v>
      </c>
      <c r="H912" s="79">
        <v>1</v>
      </c>
    </row>
    <row r="913" spans="1:8" x14ac:dyDescent="0.2">
      <c r="A913" s="6">
        <v>30249634</v>
      </c>
      <c r="B913" s="6" t="s">
        <v>8754</v>
      </c>
      <c r="C913" s="6" t="s">
        <v>8755</v>
      </c>
      <c r="D913" s="6" t="s">
        <v>7907</v>
      </c>
      <c r="E913" s="6" t="s">
        <v>5638</v>
      </c>
      <c r="F913" s="6" t="s">
        <v>8756</v>
      </c>
      <c r="G913" s="6" t="s">
        <v>8757</v>
      </c>
      <c r="H913" s="79">
        <v>1</v>
      </c>
    </row>
    <row r="914" spans="1:8" x14ac:dyDescent="0.2">
      <c r="A914" s="6">
        <v>30251248</v>
      </c>
      <c r="B914" s="6" t="s">
        <v>8758</v>
      </c>
      <c r="C914" s="6" t="s">
        <v>8759</v>
      </c>
      <c r="D914" s="6" t="s">
        <v>7907</v>
      </c>
      <c r="E914" s="6" t="s">
        <v>5638</v>
      </c>
      <c r="F914" s="6" t="s">
        <v>8760</v>
      </c>
      <c r="G914" s="6" t="s">
        <v>8761</v>
      </c>
      <c r="H914" s="79">
        <v>1</v>
      </c>
    </row>
    <row r="915" spans="1:8" x14ac:dyDescent="0.2">
      <c r="A915" s="6">
        <v>30354994</v>
      </c>
      <c r="B915" s="6" t="s">
        <v>8762</v>
      </c>
      <c r="C915" s="6" t="s">
        <v>8763</v>
      </c>
      <c r="D915" s="6" t="s">
        <v>7907</v>
      </c>
      <c r="E915" s="6" t="s">
        <v>5638</v>
      </c>
      <c r="F915" s="6" t="s">
        <v>8764</v>
      </c>
      <c r="G915" s="6" t="s">
        <v>8765</v>
      </c>
      <c r="H915" s="79">
        <v>1</v>
      </c>
    </row>
    <row r="916" spans="1:8" x14ac:dyDescent="0.2">
      <c r="A916" s="6">
        <v>30268730</v>
      </c>
      <c r="B916" s="6" t="s">
        <v>8766</v>
      </c>
      <c r="C916" s="6" t="s">
        <v>8767</v>
      </c>
      <c r="D916" s="6" t="s">
        <v>7907</v>
      </c>
      <c r="E916" s="6" t="s">
        <v>5638</v>
      </c>
      <c r="F916" s="6" t="s">
        <v>8768</v>
      </c>
      <c r="G916" s="6" t="s">
        <v>8769</v>
      </c>
      <c r="H916" s="79">
        <v>1</v>
      </c>
    </row>
    <row r="917" spans="1:8" x14ac:dyDescent="0.2">
      <c r="A917" s="6">
        <v>30382351</v>
      </c>
      <c r="B917" s="6" t="s">
        <v>8770</v>
      </c>
      <c r="C917" s="6" t="s">
        <v>8771</v>
      </c>
      <c r="D917" s="6" t="s">
        <v>7907</v>
      </c>
      <c r="E917" s="6" t="s">
        <v>5638</v>
      </c>
      <c r="F917" s="6" t="s">
        <v>8772</v>
      </c>
      <c r="G917" s="6" t="s">
        <v>8773</v>
      </c>
      <c r="H917" s="79">
        <v>1</v>
      </c>
    </row>
    <row r="918" spans="1:8" x14ac:dyDescent="0.2">
      <c r="A918" s="6">
        <v>30313550</v>
      </c>
      <c r="B918" s="6" t="s">
        <v>8774</v>
      </c>
      <c r="C918" s="6" t="s">
        <v>8775</v>
      </c>
      <c r="D918" s="6" t="s">
        <v>7907</v>
      </c>
      <c r="E918" s="6" t="s">
        <v>5638</v>
      </c>
      <c r="F918" s="6" t="s">
        <v>8776</v>
      </c>
      <c r="G918" s="6" t="s">
        <v>8777</v>
      </c>
      <c r="H918" s="79">
        <v>1</v>
      </c>
    </row>
    <row r="919" spans="1:8" x14ac:dyDescent="0.2">
      <c r="A919" s="6">
        <v>30359557</v>
      </c>
      <c r="B919" s="6" t="s">
        <v>8778</v>
      </c>
      <c r="C919" s="6" t="s">
        <v>6632</v>
      </c>
      <c r="D919" s="6" t="s">
        <v>7907</v>
      </c>
      <c r="E919" s="6" t="s">
        <v>5638</v>
      </c>
      <c r="F919" s="6" t="s">
        <v>8779</v>
      </c>
      <c r="G919" s="6" t="s">
        <v>8780</v>
      </c>
      <c r="H919" s="79">
        <v>1</v>
      </c>
    </row>
    <row r="920" spans="1:8" x14ac:dyDescent="0.2">
      <c r="A920" s="6">
        <v>30326703</v>
      </c>
      <c r="B920" s="6" t="s">
        <v>8781</v>
      </c>
      <c r="C920" s="6" t="s">
        <v>6637</v>
      </c>
      <c r="D920" s="6" t="s">
        <v>7907</v>
      </c>
      <c r="E920" s="6" t="s">
        <v>5638</v>
      </c>
      <c r="F920" s="6" t="s">
        <v>8782</v>
      </c>
      <c r="G920" s="6" t="s">
        <v>8783</v>
      </c>
      <c r="H920" s="79">
        <v>1</v>
      </c>
    </row>
    <row r="921" spans="1:8" x14ac:dyDescent="0.2">
      <c r="A921" s="6">
        <v>30368309</v>
      </c>
      <c r="B921" s="6" t="s">
        <v>8784</v>
      </c>
      <c r="C921" s="6" t="s">
        <v>7359</v>
      </c>
      <c r="D921" s="6" t="s">
        <v>7907</v>
      </c>
      <c r="E921" s="6" t="s">
        <v>5638</v>
      </c>
      <c r="F921" s="6" t="s">
        <v>8785</v>
      </c>
      <c r="G921" s="6" t="s">
        <v>8786</v>
      </c>
      <c r="H921" s="79">
        <v>1</v>
      </c>
    </row>
    <row r="922" spans="1:8" x14ac:dyDescent="0.2">
      <c r="A922" s="6">
        <v>30372190</v>
      </c>
      <c r="B922" s="6" t="s">
        <v>8787</v>
      </c>
      <c r="C922" s="6" t="s">
        <v>7363</v>
      </c>
      <c r="D922" s="6" t="s">
        <v>7907</v>
      </c>
      <c r="E922" s="6" t="s">
        <v>5638</v>
      </c>
      <c r="F922" s="6" t="s">
        <v>8788</v>
      </c>
      <c r="G922" s="6" t="s">
        <v>8789</v>
      </c>
      <c r="H922" s="79">
        <v>1</v>
      </c>
    </row>
    <row r="923" spans="1:8" x14ac:dyDescent="0.2">
      <c r="A923" s="6">
        <v>30430532</v>
      </c>
      <c r="B923" s="6" t="s">
        <v>8790</v>
      </c>
      <c r="C923" s="6" t="s">
        <v>7367</v>
      </c>
      <c r="D923" s="6" t="s">
        <v>7907</v>
      </c>
      <c r="E923" s="6" t="s">
        <v>5638</v>
      </c>
      <c r="F923" s="6" t="s">
        <v>8791</v>
      </c>
      <c r="G923" s="6" t="s">
        <v>8792</v>
      </c>
      <c r="H923" s="79">
        <v>1</v>
      </c>
    </row>
    <row r="924" spans="1:8" x14ac:dyDescent="0.2">
      <c r="A924" s="6">
        <v>30393399</v>
      </c>
      <c r="B924" s="6" t="s">
        <v>8793</v>
      </c>
      <c r="C924" s="6" t="s">
        <v>7371</v>
      </c>
      <c r="D924" s="6" t="s">
        <v>7907</v>
      </c>
      <c r="E924" s="6" t="s">
        <v>5638</v>
      </c>
      <c r="F924" s="6" t="s">
        <v>8794</v>
      </c>
      <c r="G924" s="6" t="s">
        <v>8795</v>
      </c>
      <c r="H924" s="79">
        <v>1</v>
      </c>
    </row>
    <row r="925" spans="1:8" x14ac:dyDescent="0.2">
      <c r="A925" s="6">
        <v>30271215</v>
      </c>
      <c r="B925" s="6" t="s">
        <v>8796</v>
      </c>
      <c r="C925" s="6" t="s">
        <v>7375</v>
      </c>
      <c r="D925" s="6" t="s">
        <v>7907</v>
      </c>
      <c r="E925" s="6" t="s">
        <v>5638</v>
      </c>
      <c r="F925" s="6" t="s">
        <v>8797</v>
      </c>
      <c r="G925" s="6" t="s">
        <v>8798</v>
      </c>
      <c r="H925" s="79">
        <v>1</v>
      </c>
    </row>
    <row r="926" spans="1:8" x14ac:dyDescent="0.2">
      <c r="A926" s="6">
        <v>30238441</v>
      </c>
      <c r="B926" s="6" t="s">
        <v>8799</v>
      </c>
      <c r="C926" s="6" t="s">
        <v>7379</v>
      </c>
      <c r="D926" s="6" t="s">
        <v>7907</v>
      </c>
      <c r="E926" s="6" t="s">
        <v>5638</v>
      </c>
      <c r="F926" s="6" t="s">
        <v>8800</v>
      </c>
      <c r="G926" s="6" t="s">
        <v>8801</v>
      </c>
      <c r="H926" s="79">
        <v>1</v>
      </c>
    </row>
    <row r="927" spans="1:8" x14ac:dyDescent="0.2">
      <c r="A927" s="6">
        <v>30251886</v>
      </c>
      <c r="B927" s="6" t="s">
        <v>8802</v>
      </c>
      <c r="C927" s="6" t="s">
        <v>7383</v>
      </c>
      <c r="D927" s="6" t="s">
        <v>7907</v>
      </c>
      <c r="E927" s="6" t="s">
        <v>5638</v>
      </c>
      <c r="F927" s="6" t="s">
        <v>8803</v>
      </c>
      <c r="G927" s="6" t="s">
        <v>8804</v>
      </c>
      <c r="H927" s="79">
        <v>1</v>
      </c>
    </row>
    <row r="928" spans="1:8" x14ac:dyDescent="0.2">
      <c r="A928" s="6">
        <v>30324958</v>
      </c>
      <c r="B928" s="6" t="s">
        <v>8805</v>
      </c>
      <c r="C928" s="6" t="s">
        <v>7387</v>
      </c>
      <c r="D928" s="6" t="s">
        <v>7907</v>
      </c>
      <c r="E928" s="6" t="s">
        <v>5638</v>
      </c>
      <c r="F928" s="6" t="s">
        <v>8806</v>
      </c>
      <c r="G928" s="6" t="s">
        <v>8807</v>
      </c>
      <c r="H928" s="79">
        <v>1</v>
      </c>
    </row>
    <row r="929" spans="1:8" x14ac:dyDescent="0.2">
      <c r="A929" s="6">
        <v>30174308</v>
      </c>
      <c r="B929" s="6" t="s">
        <v>8808</v>
      </c>
      <c r="C929" s="6" t="s">
        <v>7391</v>
      </c>
      <c r="D929" s="6" t="s">
        <v>7907</v>
      </c>
      <c r="E929" s="6" t="s">
        <v>5638</v>
      </c>
      <c r="F929" s="6" t="s">
        <v>8809</v>
      </c>
      <c r="G929" s="6" t="s">
        <v>8810</v>
      </c>
      <c r="H929" s="79">
        <v>1</v>
      </c>
    </row>
    <row r="930" spans="1:8" x14ac:dyDescent="0.2">
      <c r="A930" s="6">
        <v>30011469</v>
      </c>
      <c r="B930" s="6" t="s">
        <v>8811</v>
      </c>
      <c r="C930" s="6" t="s">
        <v>7395</v>
      </c>
      <c r="D930" s="6" t="s">
        <v>7907</v>
      </c>
      <c r="E930" s="6" t="s">
        <v>5638</v>
      </c>
      <c r="F930" s="6" t="s">
        <v>8812</v>
      </c>
      <c r="G930" s="6" t="s">
        <v>8813</v>
      </c>
      <c r="H930" s="79">
        <v>1</v>
      </c>
    </row>
    <row r="931" spans="1:8" x14ac:dyDescent="0.2">
      <c r="A931" s="6">
        <v>30184752</v>
      </c>
      <c r="B931" s="6" t="s">
        <v>8814</v>
      </c>
      <c r="C931" s="6" t="s">
        <v>7399</v>
      </c>
      <c r="D931" s="6" t="s">
        <v>7907</v>
      </c>
      <c r="E931" s="6" t="s">
        <v>5638</v>
      </c>
      <c r="F931" s="6" t="s">
        <v>8815</v>
      </c>
      <c r="G931" s="6" t="s">
        <v>8816</v>
      </c>
      <c r="H931" s="79">
        <v>1</v>
      </c>
    </row>
    <row r="932" spans="1:8" x14ac:dyDescent="0.2">
      <c r="A932" s="6">
        <v>30202116</v>
      </c>
      <c r="B932" s="6" t="s">
        <v>8817</v>
      </c>
      <c r="C932" s="6" t="s">
        <v>8818</v>
      </c>
      <c r="D932" s="6" t="s">
        <v>7907</v>
      </c>
      <c r="E932" s="6" t="s">
        <v>5638</v>
      </c>
      <c r="F932" s="6" t="s">
        <v>8819</v>
      </c>
      <c r="G932" s="6" t="s">
        <v>8820</v>
      </c>
      <c r="H932" s="79">
        <v>1</v>
      </c>
    </row>
    <row r="933" spans="1:8" x14ac:dyDescent="0.2">
      <c r="A933" s="6">
        <v>30097379</v>
      </c>
      <c r="B933" s="6" t="s">
        <v>8821</v>
      </c>
      <c r="C933" s="6" t="s">
        <v>8822</v>
      </c>
      <c r="D933" s="6" t="s">
        <v>7907</v>
      </c>
      <c r="E933" s="6" t="s">
        <v>5638</v>
      </c>
      <c r="F933" s="6" t="s">
        <v>8823</v>
      </c>
      <c r="G933" s="6" t="s">
        <v>8824</v>
      </c>
      <c r="H933" s="79">
        <v>1</v>
      </c>
    </row>
    <row r="934" spans="1:8" x14ac:dyDescent="0.2">
      <c r="A934" s="6">
        <v>30052029</v>
      </c>
      <c r="B934" s="6" t="s">
        <v>8825</v>
      </c>
      <c r="C934" s="6" t="s">
        <v>6673</v>
      </c>
      <c r="D934" s="6" t="s">
        <v>7907</v>
      </c>
      <c r="E934" s="6" t="s">
        <v>5638</v>
      </c>
      <c r="F934" s="6" t="s">
        <v>8826</v>
      </c>
      <c r="G934" s="6" t="s">
        <v>8827</v>
      </c>
      <c r="H934" s="79">
        <v>1</v>
      </c>
    </row>
    <row r="935" spans="1:8" x14ac:dyDescent="0.2">
      <c r="A935" s="6">
        <v>30115383</v>
      </c>
      <c r="B935" s="6" t="s">
        <v>8828</v>
      </c>
      <c r="C935" s="6" t="s">
        <v>6677</v>
      </c>
      <c r="D935" s="6" t="s">
        <v>7907</v>
      </c>
      <c r="E935" s="6" t="s">
        <v>5638</v>
      </c>
      <c r="F935" s="6" t="s">
        <v>8829</v>
      </c>
      <c r="G935" s="6" t="s">
        <v>8830</v>
      </c>
      <c r="H935" s="79">
        <v>1</v>
      </c>
    </row>
    <row r="936" spans="1:8" x14ac:dyDescent="0.2">
      <c r="A936" s="6">
        <v>30024464</v>
      </c>
      <c r="B936" s="6" t="s">
        <v>8831</v>
      </c>
      <c r="C936" s="6" t="s">
        <v>6681</v>
      </c>
      <c r="D936" s="6" t="s">
        <v>7907</v>
      </c>
      <c r="E936" s="6" t="s">
        <v>5638</v>
      </c>
      <c r="F936" s="6" t="s">
        <v>8832</v>
      </c>
      <c r="G936" s="6" t="s">
        <v>8833</v>
      </c>
      <c r="H936" s="79">
        <v>1</v>
      </c>
    </row>
    <row r="937" spans="1:8" x14ac:dyDescent="0.2">
      <c r="A937" s="6">
        <v>30301825</v>
      </c>
      <c r="B937" s="6" t="s">
        <v>8834</v>
      </c>
      <c r="C937" s="6" t="s">
        <v>6685</v>
      </c>
      <c r="D937" s="6" t="s">
        <v>7907</v>
      </c>
      <c r="E937" s="6" t="s">
        <v>5638</v>
      </c>
      <c r="F937" s="6" t="s">
        <v>8835</v>
      </c>
      <c r="G937" s="6" t="s">
        <v>8836</v>
      </c>
      <c r="H937" s="79">
        <v>1</v>
      </c>
    </row>
    <row r="938" spans="1:8" x14ac:dyDescent="0.2">
      <c r="A938" s="6">
        <v>30194035</v>
      </c>
      <c r="B938" s="6" t="s">
        <v>8837</v>
      </c>
      <c r="C938" s="6" t="s">
        <v>6689</v>
      </c>
      <c r="D938" s="6" t="s">
        <v>7907</v>
      </c>
      <c r="E938" s="6" t="s">
        <v>5638</v>
      </c>
      <c r="F938" s="6" t="s">
        <v>8838</v>
      </c>
      <c r="G938" s="6" t="s">
        <v>8839</v>
      </c>
      <c r="H938" s="79">
        <v>1</v>
      </c>
    </row>
    <row r="939" spans="1:8" x14ac:dyDescent="0.2">
      <c r="A939" s="6">
        <v>30359504</v>
      </c>
      <c r="B939" s="6" t="s">
        <v>8840</v>
      </c>
      <c r="C939" s="6" t="s">
        <v>6693</v>
      </c>
      <c r="D939" s="6" t="s">
        <v>7907</v>
      </c>
      <c r="E939" s="6" t="s">
        <v>5638</v>
      </c>
      <c r="F939" s="6" t="s">
        <v>8841</v>
      </c>
      <c r="G939" s="6" t="s">
        <v>8842</v>
      </c>
      <c r="H939" s="79">
        <v>1</v>
      </c>
    </row>
    <row r="940" spans="1:8" x14ac:dyDescent="0.2">
      <c r="A940" s="6">
        <v>30129866</v>
      </c>
      <c r="B940" s="6" t="s">
        <v>8843</v>
      </c>
      <c r="C940" s="6" t="s">
        <v>6314</v>
      </c>
      <c r="D940" s="6" t="s">
        <v>7907</v>
      </c>
      <c r="E940" s="6" t="s">
        <v>5638</v>
      </c>
      <c r="F940" s="6" t="s">
        <v>8844</v>
      </c>
      <c r="G940" s="6" t="s">
        <v>8845</v>
      </c>
      <c r="H940" s="79">
        <v>1</v>
      </c>
    </row>
    <row r="941" spans="1:8" x14ac:dyDescent="0.2">
      <c r="A941" s="6">
        <v>30378669</v>
      </c>
      <c r="B941" s="6" t="s">
        <v>8846</v>
      </c>
      <c r="C941" s="6" t="s">
        <v>6318</v>
      </c>
      <c r="D941" s="6" t="s">
        <v>7907</v>
      </c>
      <c r="E941" s="6" t="s">
        <v>5638</v>
      </c>
      <c r="F941" s="6" t="s">
        <v>8847</v>
      </c>
      <c r="G941" s="6" t="s">
        <v>8848</v>
      </c>
      <c r="H941" s="79">
        <v>1</v>
      </c>
    </row>
    <row r="942" spans="1:8" x14ac:dyDescent="0.2">
      <c r="A942" s="6">
        <v>30142594</v>
      </c>
      <c r="B942" s="6" t="s">
        <v>8849</v>
      </c>
      <c r="C942" s="6" t="s">
        <v>6322</v>
      </c>
      <c r="D942" s="6" t="s">
        <v>7907</v>
      </c>
      <c r="E942" s="6" t="s">
        <v>5638</v>
      </c>
      <c r="F942" s="6" t="s">
        <v>8850</v>
      </c>
      <c r="G942" s="6" t="s">
        <v>8851</v>
      </c>
      <c r="H942" s="79">
        <v>1</v>
      </c>
    </row>
    <row r="943" spans="1:8" x14ac:dyDescent="0.2">
      <c r="A943" s="6">
        <v>30213685</v>
      </c>
      <c r="B943" s="6" t="s">
        <v>8852</v>
      </c>
      <c r="C943" s="6" t="s">
        <v>6326</v>
      </c>
      <c r="D943" s="6" t="s">
        <v>7907</v>
      </c>
      <c r="E943" s="6" t="s">
        <v>5638</v>
      </c>
      <c r="F943" s="6" t="s">
        <v>8853</v>
      </c>
      <c r="G943" s="6" t="s">
        <v>8854</v>
      </c>
      <c r="H943" s="79">
        <v>1</v>
      </c>
    </row>
    <row r="944" spans="1:8" x14ac:dyDescent="0.2">
      <c r="A944" s="6">
        <v>30025303</v>
      </c>
      <c r="B944" s="6" t="s">
        <v>8855</v>
      </c>
      <c r="C944" s="6" t="s">
        <v>6330</v>
      </c>
      <c r="D944" s="6" t="s">
        <v>7907</v>
      </c>
      <c r="E944" s="6" t="s">
        <v>5638</v>
      </c>
      <c r="F944" s="6" t="s">
        <v>8856</v>
      </c>
      <c r="G944" s="6" t="s">
        <v>8857</v>
      </c>
      <c r="H944" s="79">
        <v>1</v>
      </c>
    </row>
    <row r="945" spans="1:8" x14ac:dyDescent="0.2">
      <c r="A945" s="6">
        <v>30248303</v>
      </c>
      <c r="B945" s="6" t="s">
        <v>8858</v>
      </c>
      <c r="C945" s="6" t="s">
        <v>6334</v>
      </c>
      <c r="D945" s="6" t="s">
        <v>7907</v>
      </c>
      <c r="E945" s="6" t="s">
        <v>5638</v>
      </c>
      <c r="F945" s="6" t="s">
        <v>8859</v>
      </c>
      <c r="G945" s="6" t="s">
        <v>8860</v>
      </c>
      <c r="H945" s="79">
        <v>1</v>
      </c>
    </row>
    <row r="946" spans="1:8" x14ac:dyDescent="0.2">
      <c r="A946" s="6">
        <v>30007935</v>
      </c>
      <c r="B946" s="6" t="s">
        <v>8861</v>
      </c>
      <c r="C946" s="6" t="s">
        <v>8862</v>
      </c>
      <c r="D946" s="6" t="s">
        <v>7907</v>
      </c>
      <c r="E946" s="6" t="s">
        <v>5638</v>
      </c>
      <c r="F946" s="6" t="s">
        <v>8863</v>
      </c>
      <c r="G946" s="6" t="s">
        <v>8864</v>
      </c>
      <c r="H946" s="79">
        <v>1</v>
      </c>
    </row>
    <row r="947" spans="1:8" x14ac:dyDescent="0.2">
      <c r="A947" s="6">
        <v>30276823</v>
      </c>
      <c r="B947" s="6" t="s">
        <v>8865</v>
      </c>
      <c r="C947" s="6" t="s">
        <v>8866</v>
      </c>
      <c r="D947" s="6" t="s">
        <v>7907</v>
      </c>
      <c r="E947" s="6" t="s">
        <v>5638</v>
      </c>
      <c r="F947" s="6" t="s">
        <v>8867</v>
      </c>
      <c r="G947" s="6" t="s">
        <v>8868</v>
      </c>
      <c r="H947" s="79">
        <v>1</v>
      </c>
    </row>
    <row r="948" spans="1:8" x14ac:dyDescent="0.2">
      <c r="A948" s="6">
        <v>30134086</v>
      </c>
      <c r="B948" s="6" t="s">
        <v>8869</v>
      </c>
      <c r="C948" s="6" t="s">
        <v>8870</v>
      </c>
      <c r="D948" s="6" t="s">
        <v>7907</v>
      </c>
      <c r="E948" s="6" t="s">
        <v>5638</v>
      </c>
      <c r="F948" s="6" t="s">
        <v>8871</v>
      </c>
      <c r="G948" s="6" t="s">
        <v>8872</v>
      </c>
      <c r="H948" s="79">
        <v>1</v>
      </c>
    </row>
    <row r="949" spans="1:8" x14ac:dyDescent="0.2">
      <c r="A949" s="6">
        <v>30306207</v>
      </c>
      <c r="B949" s="6" t="s">
        <v>8873</v>
      </c>
      <c r="C949" s="6" t="s">
        <v>7403</v>
      </c>
      <c r="D949" s="6" t="s">
        <v>7907</v>
      </c>
      <c r="E949" s="6" t="s">
        <v>5638</v>
      </c>
      <c r="F949" s="6" t="s">
        <v>8874</v>
      </c>
      <c r="G949" s="6" t="s">
        <v>8875</v>
      </c>
      <c r="H949" s="79">
        <v>1</v>
      </c>
    </row>
    <row r="950" spans="1:8" x14ac:dyDescent="0.2">
      <c r="A950" s="6">
        <v>30066631</v>
      </c>
      <c r="B950" s="6" t="s">
        <v>8876</v>
      </c>
      <c r="C950" s="6" t="s">
        <v>7407</v>
      </c>
      <c r="D950" s="6" t="s">
        <v>7907</v>
      </c>
      <c r="E950" s="6" t="s">
        <v>5638</v>
      </c>
      <c r="F950" s="6" t="s">
        <v>8877</v>
      </c>
      <c r="G950" s="6" t="s">
        <v>8878</v>
      </c>
      <c r="H950" s="79">
        <v>1</v>
      </c>
    </row>
    <row r="951" spans="1:8" x14ac:dyDescent="0.2">
      <c r="A951" s="6">
        <v>30206010</v>
      </c>
      <c r="B951" s="6" t="s">
        <v>8879</v>
      </c>
      <c r="C951" s="6" t="s">
        <v>7411</v>
      </c>
      <c r="D951" s="6" t="s">
        <v>7907</v>
      </c>
      <c r="E951" s="6" t="s">
        <v>5638</v>
      </c>
      <c r="F951" s="6" t="s">
        <v>8880</v>
      </c>
      <c r="G951" s="6" t="s">
        <v>8881</v>
      </c>
      <c r="H951" s="79">
        <v>1</v>
      </c>
    </row>
    <row r="952" spans="1:8" x14ac:dyDescent="0.2">
      <c r="A952" s="6">
        <v>30427996</v>
      </c>
      <c r="B952" s="6" t="s">
        <v>8882</v>
      </c>
      <c r="C952" s="6" t="s">
        <v>7415</v>
      </c>
      <c r="D952" s="6" t="s">
        <v>7907</v>
      </c>
      <c r="E952" s="6" t="s">
        <v>5638</v>
      </c>
      <c r="F952" s="6" t="s">
        <v>8883</v>
      </c>
      <c r="G952" s="6" t="s">
        <v>8884</v>
      </c>
      <c r="H952" s="79">
        <v>1</v>
      </c>
    </row>
    <row r="953" spans="1:8" x14ac:dyDescent="0.2">
      <c r="A953" s="6">
        <v>30168981</v>
      </c>
      <c r="B953" s="6" t="s">
        <v>8885</v>
      </c>
      <c r="C953" s="6" t="s">
        <v>7419</v>
      </c>
      <c r="D953" s="6" t="s">
        <v>7907</v>
      </c>
      <c r="E953" s="6" t="s">
        <v>5638</v>
      </c>
      <c r="F953" s="6" t="s">
        <v>8886</v>
      </c>
      <c r="G953" s="6" t="s">
        <v>8887</v>
      </c>
      <c r="H953" s="79">
        <v>1</v>
      </c>
    </row>
    <row r="954" spans="1:8" x14ac:dyDescent="0.2">
      <c r="A954" s="6">
        <v>30355250</v>
      </c>
      <c r="B954" s="6" t="s">
        <v>8888</v>
      </c>
      <c r="C954" s="6" t="s">
        <v>7423</v>
      </c>
      <c r="D954" s="6" t="s">
        <v>7907</v>
      </c>
      <c r="E954" s="6" t="s">
        <v>5638</v>
      </c>
      <c r="F954" s="6" t="s">
        <v>8889</v>
      </c>
      <c r="G954" s="6" t="s">
        <v>8890</v>
      </c>
      <c r="H954" s="79">
        <v>1</v>
      </c>
    </row>
    <row r="955" spans="1:8" x14ac:dyDescent="0.2">
      <c r="A955" s="6">
        <v>30105943</v>
      </c>
      <c r="B955" s="6" t="s">
        <v>8891</v>
      </c>
      <c r="C955" s="6" t="s">
        <v>8892</v>
      </c>
      <c r="D955" s="6" t="s">
        <v>7907</v>
      </c>
      <c r="E955" s="6" t="s">
        <v>5638</v>
      </c>
      <c r="F955" s="6" t="s">
        <v>8893</v>
      </c>
      <c r="G955" s="6" t="s">
        <v>8894</v>
      </c>
      <c r="H955" s="79">
        <v>1</v>
      </c>
    </row>
    <row r="956" spans="1:8" x14ac:dyDescent="0.2">
      <c r="A956" s="6">
        <v>30457205</v>
      </c>
      <c r="B956" s="6" t="s">
        <v>8895</v>
      </c>
      <c r="C956" s="6" t="s">
        <v>8896</v>
      </c>
      <c r="D956" s="6" t="s">
        <v>7907</v>
      </c>
      <c r="E956" s="6" t="s">
        <v>5638</v>
      </c>
      <c r="F956" s="6" t="s">
        <v>8897</v>
      </c>
      <c r="G956" s="6" t="s">
        <v>8898</v>
      </c>
      <c r="H956" s="79">
        <v>1</v>
      </c>
    </row>
    <row r="957" spans="1:8" x14ac:dyDescent="0.2">
      <c r="A957" s="6">
        <v>30134714</v>
      </c>
      <c r="B957" s="6" t="s">
        <v>8899</v>
      </c>
      <c r="C957" s="6" t="s">
        <v>8900</v>
      </c>
      <c r="D957" s="6" t="s">
        <v>7907</v>
      </c>
      <c r="E957" s="6" t="s">
        <v>5638</v>
      </c>
      <c r="F957" s="6" t="s">
        <v>8901</v>
      </c>
      <c r="G957" s="6" t="s">
        <v>8902</v>
      </c>
      <c r="H957" s="79">
        <v>1</v>
      </c>
    </row>
    <row r="958" spans="1:8" x14ac:dyDescent="0.2">
      <c r="A958" s="6">
        <v>30417272</v>
      </c>
      <c r="B958" s="6" t="s">
        <v>8903</v>
      </c>
      <c r="C958" s="6" t="s">
        <v>8904</v>
      </c>
      <c r="D958" s="6" t="s">
        <v>7907</v>
      </c>
      <c r="E958" s="6" t="s">
        <v>5638</v>
      </c>
      <c r="F958" s="6" t="s">
        <v>8905</v>
      </c>
      <c r="G958" s="6" t="s">
        <v>8906</v>
      </c>
      <c r="H958" s="79">
        <v>1</v>
      </c>
    </row>
    <row r="959" spans="1:8" x14ac:dyDescent="0.2">
      <c r="A959" s="6">
        <v>30032346</v>
      </c>
      <c r="B959" s="6" t="s">
        <v>8907</v>
      </c>
      <c r="C959" s="6" t="s">
        <v>8908</v>
      </c>
      <c r="D959" s="6" t="s">
        <v>7907</v>
      </c>
      <c r="E959" s="6" t="s">
        <v>5638</v>
      </c>
      <c r="F959" s="6" t="s">
        <v>8909</v>
      </c>
      <c r="G959" s="6" t="s">
        <v>8910</v>
      </c>
      <c r="H959" s="79">
        <v>1</v>
      </c>
    </row>
    <row r="960" spans="1:8" x14ac:dyDescent="0.2">
      <c r="A960" s="6">
        <v>30153924</v>
      </c>
      <c r="B960" s="6" t="s">
        <v>8911</v>
      </c>
      <c r="C960" s="6" t="s">
        <v>7427</v>
      </c>
      <c r="D960" s="6" t="s">
        <v>7907</v>
      </c>
      <c r="E960" s="6" t="s">
        <v>5638</v>
      </c>
      <c r="F960" s="6" t="s">
        <v>8912</v>
      </c>
      <c r="G960" s="6" t="s">
        <v>8913</v>
      </c>
      <c r="H960" s="79">
        <v>1</v>
      </c>
    </row>
    <row r="961" spans="1:8" x14ac:dyDescent="0.2">
      <c r="A961" s="6">
        <v>30040887</v>
      </c>
      <c r="B961" s="6" t="s">
        <v>8914</v>
      </c>
      <c r="C961" s="6" t="s">
        <v>7431</v>
      </c>
      <c r="D961" s="6" t="s">
        <v>7907</v>
      </c>
      <c r="E961" s="6" t="s">
        <v>5638</v>
      </c>
      <c r="F961" s="6" t="s">
        <v>8915</v>
      </c>
      <c r="G961" s="6" t="s">
        <v>8916</v>
      </c>
      <c r="H961" s="79">
        <v>1</v>
      </c>
    </row>
    <row r="962" spans="1:8" x14ac:dyDescent="0.2">
      <c r="A962" s="6">
        <v>30278227</v>
      </c>
      <c r="B962" s="6" t="s">
        <v>8917</v>
      </c>
      <c r="C962" s="6" t="s">
        <v>7435</v>
      </c>
      <c r="D962" s="6" t="s">
        <v>7907</v>
      </c>
      <c r="E962" s="6" t="s">
        <v>5638</v>
      </c>
      <c r="F962" s="6" t="s">
        <v>8918</v>
      </c>
      <c r="G962" s="6" t="s">
        <v>8919</v>
      </c>
      <c r="H962" s="79">
        <v>1</v>
      </c>
    </row>
    <row r="963" spans="1:8" x14ac:dyDescent="0.2">
      <c r="A963" s="6">
        <v>30004537</v>
      </c>
      <c r="B963" s="6" t="s">
        <v>8920</v>
      </c>
      <c r="C963" s="6" t="s">
        <v>6700</v>
      </c>
      <c r="D963" s="6" t="s">
        <v>7907</v>
      </c>
      <c r="E963" s="6" t="s">
        <v>5638</v>
      </c>
      <c r="F963" s="6" t="s">
        <v>8921</v>
      </c>
      <c r="G963" s="6" t="s">
        <v>8922</v>
      </c>
      <c r="H963" s="79">
        <v>1</v>
      </c>
    </row>
    <row r="964" spans="1:8" x14ac:dyDescent="0.2">
      <c r="A964" s="6">
        <v>30301463</v>
      </c>
      <c r="B964" s="6" t="s">
        <v>8923</v>
      </c>
      <c r="C964" s="6" t="s">
        <v>6704</v>
      </c>
      <c r="D964" s="6" t="s">
        <v>7907</v>
      </c>
      <c r="E964" s="6" t="s">
        <v>5638</v>
      </c>
      <c r="F964" s="6" t="s">
        <v>8924</v>
      </c>
      <c r="G964" s="6" t="s">
        <v>8925</v>
      </c>
      <c r="H964" s="79">
        <v>1</v>
      </c>
    </row>
    <row r="965" spans="1:8" x14ac:dyDescent="0.2">
      <c r="A965" s="6">
        <v>30080677</v>
      </c>
      <c r="B965" s="6" t="s">
        <v>8926</v>
      </c>
      <c r="C965" s="6" t="s">
        <v>6708</v>
      </c>
      <c r="D965" s="6" t="s">
        <v>7907</v>
      </c>
      <c r="E965" s="6" t="s">
        <v>5638</v>
      </c>
      <c r="F965" s="6" t="s">
        <v>8927</v>
      </c>
      <c r="G965" s="6" t="s">
        <v>8928</v>
      </c>
      <c r="H965" s="79">
        <v>1</v>
      </c>
    </row>
    <row r="966" spans="1:8" x14ac:dyDescent="0.2">
      <c r="A966" s="6">
        <v>30314031</v>
      </c>
      <c r="B966" s="6" t="s">
        <v>8929</v>
      </c>
      <c r="C966" s="6" t="s">
        <v>6712</v>
      </c>
      <c r="D966" s="6" t="s">
        <v>7907</v>
      </c>
      <c r="E966" s="6" t="s">
        <v>5638</v>
      </c>
      <c r="F966" s="6" t="s">
        <v>8930</v>
      </c>
      <c r="G966" s="6" t="s">
        <v>8931</v>
      </c>
      <c r="H966" s="79">
        <v>1</v>
      </c>
    </row>
    <row r="967" spans="1:8" x14ac:dyDescent="0.2">
      <c r="A967" s="6">
        <v>30406973</v>
      </c>
      <c r="B967" s="6" t="s">
        <v>8932</v>
      </c>
      <c r="C967" s="6" t="s">
        <v>6716</v>
      </c>
      <c r="D967" s="6" t="s">
        <v>7907</v>
      </c>
      <c r="E967" s="6" t="s">
        <v>5638</v>
      </c>
      <c r="F967" s="6" t="s">
        <v>8933</v>
      </c>
      <c r="G967" s="6" t="s">
        <v>8934</v>
      </c>
      <c r="H967" s="79">
        <v>1</v>
      </c>
    </row>
    <row r="968" spans="1:8" x14ac:dyDescent="0.2">
      <c r="A968" s="6">
        <v>30175551</v>
      </c>
      <c r="B968" s="6" t="s">
        <v>8935</v>
      </c>
      <c r="C968" s="6" t="s">
        <v>6720</v>
      </c>
      <c r="D968" s="6" t="s">
        <v>7907</v>
      </c>
      <c r="E968" s="6" t="s">
        <v>5638</v>
      </c>
      <c r="F968" s="6" t="s">
        <v>8936</v>
      </c>
      <c r="G968" s="6" t="s">
        <v>8937</v>
      </c>
      <c r="H968" s="79">
        <v>1</v>
      </c>
    </row>
    <row r="969" spans="1:8" x14ac:dyDescent="0.2">
      <c r="A969" s="6">
        <v>30342285</v>
      </c>
      <c r="B969" s="6" t="s">
        <v>8938</v>
      </c>
      <c r="C969" s="6" t="s">
        <v>6724</v>
      </c>
      <c r="D969" s="6" t="s">
        <v>7907</v>
      </c>
      <c r="E969" s="6" t="s">
        <v>5638</v>
      </c>
      <c r="F969" s="6" t="s">
        <v>8939</v>
      </c>
      <c r="G969" s="6" t="s">
        <v>8940</v>
      </c>
      <c r="H969" s="79">
        <v>1</v>
      </c>
    </row>
    <row r="970" spans="1:8" x14ac:dyDescent="0.2">
      <c r="A970" s="6">
        <v>30175214</v>
      </c>
      <c r="B970" s="6" t="s">
        <v>8941</v>
      </c>
      <c r="C970" s="6" t="s">
        <v>6728</v>
      </c>
      <c r="D970" s="6" t="s">
        <v>7907</v>
      </c>
      <c r="E970" s="6" t="s">
        <v>5638</v>
      </c>
      <c r="F970" s="6" t="s">
        <v>8942</v>
      </c>
      <c r="G970" s="6" t="s">
        <v>8943</v>
      </c>
      <c r="H970" s="79">
        <v>1</v>
      </c>
    </row>
    <row r="971" spans="1:8" x14ac:dyDescent="0.2">
      <c r="A971" s="6">
        <v>30364326</v>
      </c>
      <c r="B971" s="6" t="s">
        <v>8944</v>
      </c>
      <c r="C971" s="6" t="s">
        <v>6732</v>
      </c>
      <c r="D971" s="6" t="s">
        <v>7907</v>
      </c>
      <c r="E971" s="6" t="s">
        <v>5638</v>
      </c>
      <c r="F971" s="6" t="s">
        <v>8945</v>
      </c>
      <c r="G971" s="6" t="s">
        <v>8946</v>
      </c>
      <c r="H971" s="79">
        <v>1</v>
      </c>
    </row>
    <row r="972" spans="1:8" x14ac:dyDescent="0.2">
      <c r="A972" s="6">
        <v>30183882</v>
      </c>
      <c r="B972" s="6" t="s">
        <v>8947</v>
      </c>
      <c r="C972" s="6" t="s">
        <v>6736</v>
      </c>
      <c r="D972" s="6" t="s">
        <v>7907</v>
      </c>
      <c r="E972" s="6" t="s">
        <v>5638</v>
      </c>
      <c r="F972" s="6" t="s">
        <v>8948</v>
      </c>
      <c r="G972" s="6" t="s">
        <v>8949</v>
      </c>
      <c r="H972" s="79">
        <v>1</v>
      </c>
    </row>
    <row r="973" spans="1:8" x14ac:dyDescent="0.2">
      <c r="A973" s="6">
        <v>30344381</v>
      </c>
      <c r="B973" s="6" t="s">
        <v>8950</v>
      </c>
      <c r="C973" s="6" t="s">
        <v>6740</v>
      </c>
      <c r="D973" s="6" t="s">
        <v>7907</v>
      </c>
      <c r="E973" s="6" t="s">
        <v>5638</v>
      </c>
      <c r="F973" s="6" t="s">
        <v>8951</v>
      </c>
      <c r="G973" s="6" t="s">
        <v>8952</v>
      </c>
      <c r="H973" s="79">
        <v>1</v>
      </c>
    </row>
    <row r="974" spans="1:8" x14ac:dyDescent="0.2">
      <c r="A974" s="6">
        <v>30172926</v>
      </c>
      <c r="B974" s="6" t="s">
        <v>8953</v>
      </c>
      <c r="C974" s="6" t="s">
        <v>7472</v>
      </c>
      <c r="D974" s="6" t="s">
        <v>7907</v>
      </c>
      <c r="E974" s="6" t="s">
        <v>5638</v>
      </c>
      <c r="F974" s="6" t="s">
        <v>8954</v>
      </c>
      <c r="G974" s="6" t="s">
        <v>8955</v>
      </c>
      <c r="H974" s="79">
        <v>1</v>
      </c>
    </row>
    <row r="975" spans="1:8" x14ac:dyDescent="0.2">
      <c r="A975" s="6">
        <v>30239424</v>
      </c>
      <c r="B975" s="6" t="s">
        <v>8956</v>
      </c>
      <c r="C975" s="6" t="s">
        <v>7476</v>
      </c>
      <c r="D975" s="6" t="s">
        <v>7907</v>
      </c>
      <c r="E975" s="6" t="s">
        <v>5638</v>
      </c>
      <c r="F975" s="6" t="s">
        <v>8957</v>
      </c>
      <c r="G975" s="6" t="s">
        <v>8958</v>
      </c>
      <c r="H975" s="79">
        <v>1</v>
      </c>
    </row>
    <row r="976" spans="1:8" x14ac:dyDescent="0.2">
      <c r="A976" s="6">
        <v>30088367</v>
      </c>
      <c r="B976" s="6" t="s">
        <v>8959</v>
      </c>
      <c r="C976" s="6" t="s">
        <v>7480</v>
      </c>
      <c r="D976" s="6" t="s">
        <v>7907</v>
      </c>
      <c r="E976" s="6" t="s">
        <v>5638</v>
      </c>
      <c r="F976" s="6" t="s">
        <v>8960</v>
      </c>
      <c r="G976" s="6" t="s">
        <v>8961</v>
      </c>
      <c r="H976" s="79">
        <v>1</v>
      </c>
    </row>
    <row r="977" spans="1:8" x14ac:dyDescent="0.2">
      <c r="A977" s="6">
        <v>30201892</v>
      </c>
      <c r="B977" s="6" t="s">
        <v>8962</v>
      </c>
      <c r="C977" s="6" t="s">
        <v>7484</v>
      </c>
      <c r="D977" s="6" t="s">
        <v>7907</v>
      </c>
      <c r="E977" s="6" t="s">
        <v>5638</v>
      </c>
      <c r="F977" s="6" t="s">
        <v>8963</v>
      </c>
      <c r="G977" s="6" t="s">
        <v>8964</v>
      </c>
      <c r="H977" s="79">
        <v>1</v>
      </c>
    </row>
    <row r="978" spans="1:8" x14ac:dyDescent="0.2">
      <c r="A978" s="6">
        <v>30039901</v>
      </c>
      <c r="B978" s="6" t="s">
        <v>8965</v>
      </c>
      <c r="C978" s="6" t="s">
        <v>7488</v>
      </c>
      <c r="D978" s="6" t="s">
        <v>7907</v>
      </c>
      <c r="E978" s="6" t="s">
        <v>5638</v>
      </c>
      <c r="F978" s="6" t="s">
        <v>8966</v>
      </c>
      <c r="G978" s="6" t="s">
        <v>8967</v>
      </c>
      <c r="H978" s="79">
        <v>1</v>
      </c>
    </row>
    <row r="979" spans="1:8" x14ac:dyDescent="0.2">
      <c r="A979" s="6">
        <v>30235883</v>
      </c>
      <c r="B979" s="6" t="s">
        <v>8968</v>
      </c>
      <c r="C979" s="6" t="s">
        <v>7492</v>
      </c>
      <c r="D979" s="6" t="s">
        <v>7907</v>
      </c>
      <c r="E979" s="6" t="s">
        <v>5638</v>
      </c>
      <c r="F979" s="6" t="s">
        <v>8969</v>
      </c>
      <c r="G979" s="6" t="s">
        <v>8970</v>
      </c>
      <c r="H979" s="79">
        <v>1</v>
      </c>
    </row>
    <row r="980" spans="1:8" x14ac:dyDescent="0.2">
      <c r="A980" s="6">
        <v>30123153</v>
      </c>
      <c r="B980" s="6" t="s">
        <v>8971</v>
      </c>
      <c r="C980" s="6" t="s">
        <v>7496</v>
      </c>
      <c r="D980" s="6" t="s">
        <v>7907</v>
      </c>
      <c r="E980" s="6" t="s">
        <v>5638</v>
      </c>
      <c r="F980" s="6" t="s">
        <v>8972</v>
      </c>
      <c r="G980" s="6" t="s">
        <v>8973</v>
      </c>
      <c r="H980" s="79">
        <v>1</v>
      </c>
    </row>
    <row r="981" spans="1:8" x14ac:dyDescent="0.2">
      <c r="A981" s="6">
        <v>30255517</v>
      </c>
      <c r="B981" s="6" t="s">
        <v>8974</v>
      </c>
      <c r="C981" s="6" t="s">
        <v>7500</v>
      </c>
      <c r="D981" s="6" t="s">
        <v>7907</v>
      </c>
      <c r="E981" s="6" t="s">
        <v>5638</v>
      </c>
      <c r="F981" s="6" t="s">
        <v>8975</v>
      </c>
      <c r="G981" s="6" t="s">
        <v>8976</v>
      </c>
      <c r="H981" s="79">
        <v>1</v>
      </c>
    </row>
    <row r="982" spans="1:8" x14ac:dyDescent="0.2">
      <c r="A982" s="6">
        <v>30105154</v>
      </c>
      <c r="B982" s="6" t="s">
        <v>8977</v>
      </c>
      <c r="C982" s="6" t="s">
        <v>7504</v>
      </c>
      <c r="D982" s="6" t="s">
        <v>7907</v>
      </c>
      <c r="E982" s="6" t="s">
        <v>5638</v>
      </c>
      <c r="F982" s="6" t="s">
        <v>8978</v>
      </c>
      <c r="G982" s="6" t="s">
        <v>8979</v>
      </c>
      <c r="H982" s="79">
        <v>1</v>
      </c>
    </row>
    <row r="983" spans="1:8" x14ac:dyDescent="0.2">
      <c r="A983" s="6">
        <v>30158237</v>
      </c>
      <c r="B983" s="6" t="s">
        <v>8980</v>
      </c>
      <c r="C983" s="6" t="s">
        <v>7508</v>
      </c>
      <c r="D983" s="6" t="s">
        <v>7907</v>
      </c>
      <c r="E983" s="6" t="s">
        <v>5638</v>
      </c>
      <c r="F983" s="6" t="s">
        <v>8981</v>
      </c>
      <c r="G983" s="6" t="s">
        <v>8982</v>
      </c>
      <c r="H983" s="79">
        <v>1</v>
      </c>
    </row>
    <row r="984" spans="1:8" x14ac:dyDescent="0.2">
      <c r="A984" s="6">
        <v>30378492</v>
      </c>
      <c r="B984" s="6" t="s">
        <v>8983</v>
      </c>
      <c r="C984" s="6" t="s">
        <v>7512</v>
      </c>
      <c r="D984" s="6" t="s">
        <v>7907</v>
      </c>
      <c r="E984" s="6" t="s">
        <v>5638</v>
      </c>
      <c r="F984" s="6" t="s">
        <v>8984</v>
      </c>
      <c r="G984" s="6" t="s">
        <v>8985</v>
      </c>
      <c r="H984" s="79">
        <v>1</v>
      </c>
    </row>
    <row r="985" spans="1:8" x14ac:dyDescent="0.2">
      <c r="A985" s="6">
        <v>30159081</v>
      </c>
      <c r="B985" s="6" t="s">
        <v>8986</v>
      </c>
      <c r="C985" s="6" t="s">
        <v>7516</v>
      </c>
      <c r="D985" s="6" t="s">
        <v>7907</v>
      </c>
      <c r="E985" s="6" t="s">
        <v>5638</v>
      </c>
      <c r="F985" s="6" t="s">
        <v>8987</v>
      </c>
      <c r="G985" s="6" t="s">
        <v>8988</v>
      </c>
      <c r="H985" s="79">
        <v>1</v>
      </c>
    </row>
    <row r="986" spans="1:8" x14ac:dyDescent="0.2">
      <c r="A986" s="6">
        <v>30302463</v>
      </c>
      <c r="B986" s="6" t="s">
        <v>8989</v>
      </c>
      <c r="C986" s="6" t="s">
        <v>7520</v>
      </c>
      <c r="D986" s="6" t="s">
        <v>7907</v>
      </c>
      <c r="E986" s="6" t="s">
        <v>5638</v>
      </c>
      <c r="F986" s="6" t="s">
        <v>8990</v>
      </c>
      <c r="G986" s="6" t="s">
        <v>8991</v>
      </c>
      <c r="H986" s="79">
        <v>1</v>
      </c>
    </row>
    <row r="987" spans="1:8" x14ac:dyDescent="0.2">
      <c r="A987" s="6">
        <v>30236080</v>
      </c>
      <c r="B987" s="6" t="s">
        <v>8992</v>
      </c>
      <c r="C987" s="6" t="s">
        <v>7524</v>
      </c>
      <c r="D987" s="6" t="s">
        <v>7907</v>
      </c>
      <c r="E987" s="6" t="s">
        <v>5638</v>
      </c>
      <c r="F987" s="6" t="s">
        <v>8993</v>
      </c>
      <c r="G987" s="6" t="s">
        <v>8994</v>
      </c>
      <c r="H987" s="79">
        <v>1</v>
      </c>
    </row>
    <row r="988" spans="1:8" x14ac:dyDescent="0.2">
      <c r="A988" s="6">
        <v>30421652</v>
      </c>
      <c r="B988" s="6" t="s">
        <v>8995</v>
      </c>
      <c r="C988" s="6" t="s">
        <v>7528</v>
      </c>
      <c r="D988" s="6" t="s">
        <v>7907</v>
      </c>
      <c r="E988" s="6" t="s">
        <v>5638</v>
      </c>
      <c r="F988" s="6" t="s">
        <v>8996</v>
      </c>
      <c r="G988" s="6" t="s">
        <v>8997</v>
      </c>
      <c r="H988" s="79">
        <v>1</v>
      </c>
    </row>
    <row r="989" spans="1:8" x14ac:dyDescent="0.2">
      <c r="A989" s="6">
        <v>30220035</v>
      </c>
      <c r="B989" s="6" t="s">
        <v>8998</v>
      </c>
      <c r="C989" s="6" t="s">
        <v>7532</v>
      </c>
      <c r="D989" s="6" t="s">
        <v>7907</v>
      </c>
      <c r="E989" s="6" t="s">
        <v>5638</v>
      </c>
      <c r="F989" s="6" t="s">
        <v>8999</v>
      </c>
      <c r="G989" s="6" t="s">
        <v>9000</v>
      </c>
      <c r="H989" s="79">
        <v>1</v>
      </c>
    </row>
    <row r="990" spans="1:8" x14ac:dyDescent="0.2">
      <c r="A990" s="6">
        <v>30403559</v>
      </c>
      <c r="B990" s="6" t="s">
        <v>9001</v>
      </c>
      <c r="C990" s="6" t="s">
        <v>7903</v>
      </c>
      <c r="D990" s="6" t="s">
        <v>7907</v>
      </c>
      <c r="E990" s="6" t="s">
        <v>5638</v>
      </c>
      <c r="F990" s="6" t="s">
        <v>9002</v>
      </c>
      <c r="G990" s="6" t="s">
        <v>9003</v>
      </c>
      <c r="H990" s="79">
        <v>1</v>
      </c>
    </row>
    <row r="991" spans="1:8" x14ac:dyDescent="0.2">
      <c r="A991" s="6">
        <v>30012268</v>
      </c>
      <c r="B991" s="6" t="s">
        <v>9004</v>
      </c>
      <c r="C991" s="6" t="s">
        <v>9005</v>
      </c>
      <c r="D991" s="6" t="s">
        <v>7907</v>
      </c>
      <c r="E991" s="6" t="s">
        <v>5638</v>
      </c>
      <c r="F991" s="6" t="s">
        <v>9006</v>
      </c>
      <c r="G991" s="6" t="s">
        <v>9007</v>
      </c>
      <c r="H991" s="79">
        <v>1</v>
      </c>
    </row>
    <row r="992" spans="1:8" x14ac:dyDescent="0.2">
      <c r="A992" s="6">
        <v>30202912</v>
      </c>
      <c r="B992" s="6" t="s">
        <v>9008</v>
      </c>
      <c r="C992" s="6" t="s">
        <v>9009</v>
      </c>
      <c r="D992" s="6" t="s">
        <v>7907</v>
      </c>
      <c r="E992" s="6" t="s">
        <v>5638</v>
      </c>
      <c r="F992" s="6" t="s">
        <v>9010</v>
      </c>
      <c r="G992" s="6" t="s">
        <v>9011</v>
      </c>
      <c r="H992" s="79">
        <v>1</v>
      </c>
    </row>
    <row r="993" spans="1:8" x14ac:dyDescent="0.2">
      <c r="A993" s="6">
        <v>30016826</v>
      </c>
      <c r="B993" s="6" t="s">
        <v>9012</v>
      </c>
      <c r="C993" s="6" t="s">
        <v>9013</v>
      </c>
      <c r="D993" s="6" t="s">
        <v>7907</v>
      </c>
      <c r="E993" s="6" t="s">
        <v>5638</v>
      </c>
      <c r="F993" s="6" t="s">
        <v>9014</v>
      </c>
      <c r="G993" s="6" t="s">
        <v>9015</v>
      </c>
      <c r="H993" s="79">
        <v>1</v>
      </c>
    </row>
    <row r="994" spans="1:8" x14ac:dyDescent="0.2">
      <c r="A994" s="6">
        <v>30269276</v>
      </c>
      <c r="B994" s="6" t="s">
        <v>9016</v>
      </c>
      <c r="C994" s="6" t="s">
        <v>9017</v>
      </c>
      <c r="D994" s="6" t="s">
        <v>7907</v>
      </c>
      <c r="E994" s="6" t="s">
        <v>5638</v>
      </c>
      <c r="F994" s="6" t="s">
        <v>9018</v>
      </c>
      <c r="G994" s="6" t="s">
        <v>9019</v>
      </c>
      <c r="H994" s="79">
        <v>1</v>
      </c>
    </row>
    <row r="995" spans="1:8" x14ac:dyDescent="0.2">
      <c r="A995" s="6">
        <v>30019630</v>
      </c>
      <c r="B995" s="6" t="s">
        <v>9020</v>
      </c>
      <c r="C995" s="6" t="s">
        <v>9021</v>
      </c>
      <c r="D995" s="6" t="s">
        <v>7907</v>
      </c>
      <c r="E995" s="6" t="s">
        <v>5638</v>
      </c>
      <c r="F995" s="6" t="s">
        <v>9022</v>
      </c>
      <c r="G995" s="6" t="s">
        <v>9023</v>
      </c>
      <c r="H995" s="79">
        <v>1</v>
      </c>
    </row>
    <row r="996" spans="1:8" x14ac:dyDescent="0.2">
      <c r="A996" s="6">
        <v>30369018</v>
      </c>
      <c r="B996" s="6" t="s">
        <v>9024</v>
      </c>
      <c r="C996" s="6" t="s">
        <v>9025</v>
      </c>
      <c r="D996" s="6" t="s">
        <v>7907</v>
      </c>
      <c r="E996" s="6" t="s">
        <v>5638</v>
      </c>
      <c r="F996" s="6" t="s">
        <v>9026</v>
      </c>
      <c r="G996" s="6" t="s">
        <v>9027</v>
      </c>
      <c r="H996" s="79">
        <v>1</v>
      </c>
    </row>
    <row r="997" spans="1:8" x14ac:dyDescent="0.2">
      <c r="A997" s="6">
        <v>30015486</v>
      </c>
      <c r="B997" s="6" t="s">
        <v>9028</v>
      </c>
      <c r="C997" s="6" t="s">
        <v>9029</v>
      </c>
      <c r="D997" s="6" t="s">
        <v>7907</v>
      </c>
      <c r="E997" s="6" t="s">
        <v>5638</v>
      </c>
      <c r="F997" s="6" t="s">
        <v>9030</v>
      </c>
      <c r="G997" s="6" t="s">
        <v>9031</v>
      </c>
      <c r="H997" s="79">
        <v>1</v>
      </c>
    </row>
    <row r="998" spans="1:8" x14ac:dyDescent="0.2">
      <c r="A998" s="6">
        <v>30209764</v>
      </c>
      <c r="B998" s="6" t="s">
        <v>9032</v>
      </c>
      <c r="C998" s="6" t="s">
        <v>9033</v>
      </c>
      <c r="D998" s="6" t="s">
        <v>7907</v>
      </c>
      <c r="E998" s="6" t="s">
        <v>5638</v>
      </c>
      <c r="F998" s="6" t="s">
        <v>9034</v>
      </c>
      <c r="G998" s="6" t="s">
        <v>9035</v>
      </c>
      <c r="H998" s="79">
        <v>1</v>
      </c>
    </row>
    <row r="999" spans="1:8" x14ac:dyDescent="0.2">
      <c r="A999" s="6">
        <v>30001224</v>
      </c>
      <c r="B999" s="6" t="s">
        <v>9036</v>
      </c>
      <c r="C999" s="6" t="s">
        <v>9037</v>
      </c>
      <c r="D999" s="6" t="s">
        <v>7907</v>
      </c>
      <c r="E999" s="6" t="s">
        <v>5638</v>
      </c>
      <c r="F999" s="6" t="s">
        <v>9038</v>
      </c>
      <c r="G999" s="6" t="s">
        <v>9039</v>
      </c>
      <c r="H999" s="79">
        <v>1</v>
      </c>
    </row>
    <row r="1000" spans="1:8" x14ac:dyDescent="0.2">
      <c r="A1000" s="6">
        <v>30215842</v>
      </c>
      <c r="B1000" s="6" t="s">
        <v>9040</v>
      </c>
      <c r="C1000" s="6" t="s">
        <v>9041</v>
      </c>
      <c r="D1000" s="6" t="s">
        <v>7907</v>
      </c>
      <c r="E1000" s="6" t="s">
        <v>5638</v>
      </c>
      <c r="F1000" s="6" t="s">
        <v>9042</v>
      </c>
      <c r="G1000" s="6" t="s">
        <v>9043</v>
      </c>
      <c r="H1000" s="79">
        <v>1</v>
      </c>
    </row>
    <row r="1001" spans="1:8" x14ac:dyDescent="0.2">
      <c r="A1001" s="6">
        <v>30010678</v>
      </c>
      <c r="B1001" s="6" t="s">
        <v>9044</v>
      </c>
      <c r="C1001" s="6" t="s">
        <v>9045</v>
      </c>
      <c r="D1001" s="6" t="s">
        <v>7907</v>
      </c>
      <c r="E1001" s="6" t="s">
        <v>5638</v>
      </c>
      <c r="F1001" s="6" t="s">
        <v>9046</v>
      </c>
      <c r="G1001" s="6" t="s">
        <v>9047</v>
      </c>
      <c r="H1001" s="79">
        <v>1</v>
      </c>
    </row>
    <row r="1002" spans="1:8" x14ac:dyDescent="0.2">
      <c r="A1002" s="6">
        <v>30077362</v>
      </c>
      <c r="B1002" s="6" t="s">
        <v>9048</v>
      </c>
      <c r="C1002" s="6" t="s">
        <v>9049</v>
      </c>
      <c r="D1002" s="6" t="s">
        <v>7907</v>
      </c>
      <c r="E1002" s="6" t="s">
        <v>5638</v>
      </c>
      <c r="F1002" s="6" t="s">
        <v>9050</v>
      </c>
      <c r="G1002" s="6" t="s">
        <v>9051</v>
      </c>
      <c r="H1002" s="79">
        <v>1</v>
      </c>
    </row>
    <row r="1003" spans="1:8" x14ac:dyDescent="0.2">
      <c r="A1003" s="6">
        <v>30212402</v>
      </c>
      <c r="B1003" s="6" t="s">
        <v>9052</v>
      </c>
      <c r="C1003" s="6" t="s">
        <v>9053</v>
      </c>
      <c r="D1003" s="6" t="s">
        <v>7907</v>
      </c>
      <c r="E1003" s="6" t="s">
        <v>5638</v>
      </c>
      <c r="F1003" s="6" t="s">
        <v>9054</v>
      </c>
      <c r="G1003" s="6" t="s">
        <v>9055</v>
      </c>
      <c r="H1003" s="79">
        <v>1</v>
      </c>
    </row>
    <row r="1004" spans="1:8" x14ac:dyDescent="0.2">
      <c r="A1004" s="6">
        <v>30063134</v>
      </c>
      <c r="B1004" s="6" t="s">
        <v>9056</v>
      </c>
      <c r="C1004" s="6" t="s">
        <v>9057</v>
      </c>
      <c r="D1004" s="6" t="s">
        <v>7907</v>
      </c>
      <c r="E1004" s="6" t="s">
        <v>5638</v>
      </c>
      <c r="F1004" s="6" t="s">
        <v>9058</v>
      </c>
      <c r="G1004" s="6" t="s">
        <v>9059</v>
      </c>
      <c r="H1004" s="79">
        <v>1</v>
      </c>
    </row>
    <row r="1005" spans="1:8" x14ac:dyDescent="0.2">
      <c r="A1005" s="6">
        <v>30347985</v>
      </c>
      <c r="B1005" s="6" t="s">
        <v>9060</v>
      </c>
      <c r="C1005" s="6" t="s">
        <v>9061</v>
      </c>
      <c r="D1005" s="6" t="s">
        <v>7907</v>
      </c>
      <c r="E1005" s="6" t="s">
        <v>5638</v>
      </c>
      <c r="F1005" s="6" t="s">
        <v>9062</v>
      </c>
      <c r="G1005" s="6" t="s">
        <v>9063</v>
      </c>
      <c r="H1005" s="79">
        <v>1</v>
      </c>
    </row>
    <row r="1006" spans="1:8" x14ac:dyDescent="0.2">
      <c r="A1006" s="6">
        <v>30143012</v>
      </c>
      <c r="B1006" s="6" t="s">
        <v>9064</v>
      </c>
      <c r="C1006" s="6" t="s">
        <v>9065</v>
      </c>
      <c r="D1006" s="6" t="s">
        <v>7907</v>
      </c>
      <c r="E1006" s="6" t="s">
        <v>5638</v>
      </c>
      <c r="F1006" s="6" t="s">
        <v>9066</v>
      </c>
      <c r="G1006" s="6" t="s">
        <v>9067</v>
      </c>
      <c r="H1006" s="79">
        <v>1</v>
      </c>
    </row>
    <row r="1007" spans="1:8" x14ac:dyDescent="0.2">
      <c r="A1007" s="6">
        <v>30220453</v>
      </c>
      <c r="B1007" s="6" t="s">
        <v>9068</v>
      </c>
      <c r="C1007" s="6" t="s">
        <v>9069</v>
      </c>
      <c r="D1007" s="6" t="s">
        <v>7907</v>
      </c>
      <c r="E1007" s="6" t="s">
        <v>5638</v>
      </c>
      <c r="F1007" s="6" t="s">
        <v>9070</v>
      </c>
      <c r="G1007" s="6" t="s">
        <v>9071</v>
      </c>
      <c r="H1007" s="79">
        <v>1</v>
      </c>
    </row>
    <row r="1008" spans="1:8" x14ac:dyDescent="0.2">
      <c r="A1008" s="6">
        <v>30060598</v>
      </c>
      <c r="B1008" s="6" t="s">
        <v>9072</v>
      </c>
      <c r="C1008" s="6" t="s">
        <v>9073</v>
      </c>
      <c r="D1008" s="6" t="s">
        <v>7907</v>
      </c>
      <c r="E1008" s="6" t="s">
        <v>5638</v>
      </c>
      <c r="F1008" s="6" t="s">
        <v>9074</v>
      </c>
      <c r="G1008" s="6" t="s">
        <v>9075</v>
      </c>
      <c r="H1008" s="79">
        <v>1</v>
      </c>
    </row>
    <row r="1009" spans="1:8" x14ac:dyDescent="0.2">
      <c r="A1009" s="6">
        <v>30143441</v>
      </c>
      <c r="B1009" s="6" t="s">
        <v>9076</v>
      </c>
      <c r="C1009" s="6" t="s">
        <v>9077</v>
      </c>
      <c r="D1009" s="6" t="s">
        <v>7907</v>
      </c>
      <c r="E1009" s="6" t="s">
        <v>5638</v>
      </c>
      <c r="F1009" s="6" t="s">
        <v>9078</v>
      </c>
      <c r="G1009" s="6" t="s">
        <v>9079</v>
      </c>
      <c r="H1009" s="79">
        <v>1</v>
      </c>
    </row>
    <row r="1010" spans="1:8" x14ac:dyDescent="0.2">
      <c r="A1010" s="6">
        <v>30398242</v>
      </c>
      <c r="B1010" s="6" t="s">
        <v>9080</v>
      </c>
      <c r="C1010" s="6" t="s">
        <v>9081</v>
      </c>
      <c r="D1010" s="6" t="s">
        <v>7907</v>
      </c>
      <c r="E1010" s="6" t="s">
        <v>5638</v>
      </c>
      <c r="F1010" s="6" t="s">
        <v>9082</v>
      </c>
      <c r="G1010" s="6" t="s">
        <v>9083</v>
      </c>
      <c r="H1010" s="79">
        <v>1</v>
      </c>
    </row>
    <row r="1011" spans="1:8" x14ac:dyDescent="0.2">
      <c r="A1011" s="6">
        <v>30175978</v>
      </c>
      <c r="B1011" s="6" t="s">
        <v>9084</v>
      </c>
      <c r="C1011" s="6" t="s">
        <v>9085</v>
      </c>
      <c r="D1011" s="6" t="s">
        <v>7907</v>
      </c>
      <c r="E1011" s="6" t="s">
        <v>5638</v>
      </c>
      <c r="F1011" s="6" t="s">
        <v>9086</v>
      </c>
      <c r="G1011" s="6" t="s">
        <v>9087</v>
      </c>
      <c r="H1011" s="79">
        <v>1</v>
      </c>
    </row>
    <row r="1012" spans="1:8" x14ac:dyDescent="0.2">
      <c r="A1012" s="6">
        <v>30273868</v>
      </c>
      <c r="B1012" s="6" t="s">
        <v>9088</v>
      </c>
      <c r="C1012" s="6" t="s">
        <v>9089</v>
      </c>
      <c r="D1012" s="6" t="s">
        <v>7907</v>
      </c>
      <c r="E1012" s="6" t="s">
        <v>5638</v>
      </c>
      <c r="F1012" s="6" t="s">
        <v>9090</v>
      </c>
      <c r="G1012" s="6" t="s">
        <v>9091</v>
      </c>
      <c r="H1012" s="79">
        <v>1</v>
      </c>
    </row>
    <row r="1013" spans="1:8" x14ac:dyDescent="0.2">
      <c r="A1013" s="6">
        <v>30193396</v>
      </c>
      <c r="B1013" s="6" t="s">
        <v>9092</v>
      </c>
      <c r="C1013" s="6" t="s">
        <v>9093</v>
      </c>
      <c r="D1013" s="6" t="s">
        <v>7907</v>
      </c>
      <c r="E1013" s="6" t="s">
        <v>5638</v>
      </c>
      <c r="F1013" s="6" t="s">
        <v>9094</v>
      </c>
      <c r="G1013" s="6" t="s">
        <v>9095</v>
      </c>
      <c r="H1013" s="79">
        <v>1</v>
      </c>
    </row>
    <row r="1014" spans="1:8" x14ac:dyDescent="0.2">
      <c r="A1014" s="6">
        <v>30373615</v>
      </c>
      <c r="B1014" s="6" t="s">
        <v>9096</v>
      </c>
      <c r="C1014" s="6" t="s">
        <v>9097</v>
      </c>
      <c r="D1014" s="6" t="s">
        <v>7907</v>
      </c>
      <c r="E1014" s="6" t="s">
        <v>5638</v>
      </c>
      <c r="F1014" s="6" t="s">
        <v>9098</v>
      </c>
      <c r="G1014" s="6" t="s">
        <v>9099</v>
      </c>
      <c r="H1014" s="79">
        <v>1</v>
      </c>
    </row>
    <row r="1015" spans="1:8" x14ac:dyDescent="0.2">
      <c r="A1015" s="6">
        <v>30188396</v>
      </c>
      <c r="B1015" s="6" t="s">
        <v>9100</v>
      </c>
      <c r="C1015" s="6" t="s">
        <v>9101</v>
      </c>
      <c r="D1015" s="6" t="s">
        <v>7907</v>
      </c>
      <c r="E1015" s="6" t="s">
        <v>5638</v>
      </c>
      <c r="F1015" s="6" t="s">
        <v>9102</v>
      </c>
      <c r="G1015" s="6" t="s">
        <v>9103</v>
      </c>
      <c r="H1015" s="79">
        <v>1</v>
      </c>
    </row>
    <row r="1016" spans="1:8" x14ac:dyDescent="0.2">
      <c r="A1016" s="6">
        <v>30325938</v>
      </c>
      <c r="B1016" s="6" t="s">
        <v>9104</v>
      </c>
      <c r="C1016" s="6" t="s">
        <v>9105</v>
      </c>
      <c r="D1016" s="6" t="s">
        <v>7907</v>
      </c>
      <c r="E1016" s="6" t="s">
        <v>5638</v>
      </c>
      <c r="F1016" s="6" t="s">
        <v>9106</v>
      </c>
      <c r="G1016" s="6" t="s">
        <v>9107</v>
      </c>
      <c r="H1016" s="79">
        <v>1</v>
      </c>
    </row>
    <row r="1017" spans="1:8" x14ac:dyDescent="0.2">
      <c r="A1017" s="6">
        <v>30070234</v>
      </c>
      <c r="B1017" s="6" t="s">
        <v>9108</v>
      </c>
      <c r="C1017" s="6" t="s">
        <v>9109</v>
      </c>
      <c r="D1017" s="6" t="s">
        <v>7907</v>
      </c>
      <c r="E1017" s="6" t="s">
        <v>5638</v>
      </c>
      <c r="F1017" s="6" t="s">
        <v>9110</v>
      </c>
      <c r="G1017" s="6" t="s">
        <v>9111</v>
      </c>
      <c r="H1017" s="79">
        <v>1</v>
      </c>
    </row>
    <row r="1018" spans="1:8" x14ac:dyDescent="0.2">
      <c r="A1018" s="6">
        <v>30259571</v>
      </c>
      <c r="B1018" s="6" t="s">
        <v>9112</v>
      </c>
      <c r="C1018" s="6" t="s">
        <v>9113</v>
      </c>
      <c r="D1018" s="6" t="s">
        <v>7907</v>
      </c>
      <c r="E1018" s="6" t="s">
        <v>5638</v>
      </c>
      <c r="F1018" s="6" t="s">
        <v>9114</v>
      </c>
      <c r="G1018" s="6" t="s">
        <v>9115</v>
      </c>
      <c r="H1018" s="79">
        <v>1</v>
      </c>
    </row>
    <row r="1019" spans="1:8" x14ac:dyDescent="0.2">
      <c r="A1019" s="6">
        <v>30000324</v>
      </c>
      <c r="B1019" s="6" t="s">
        <v>9116</v>
      </c>
      <c r="C1019" s="6" t="s">
        <v>9117</v>
      </c>
      <c r="D1019" s="6" t="s">
        <v>7907</v>
      </c>
      <c r="E1019" s="6" t="s">
        <v>5638</v>
      </c>
      <c r="F1019" s="6" t="s">
        <v>9118</v>
      </c>
      <c r="G1019" s="6" t="s">
        <v>9119</v>
      </c>
      <c r="H1019" s="79">
        <v>1</v>
      </c>
    </row>
    <row r="1020" spans="1:8" x14ac:dyDescent="0.2">
      <c r="A1020" s="6">
        <v>30178638</v>
      </c>
      <c r="B1020" s="6" t="s">
        <v>9120</v>
      </c>
      <c r="C1020" s="6" t="s">
        <v>9121</v>
      </c>
      <c r="D1020" s="6" t="s">
        <v>7907</v>
      </c>
      <c r="E1020" s="6" t="s">
        <v>5638</v>
      </c>
      <c r="F1020" s="6" t="s">
        <v>9122</v>
      </c>
      <c r="G1020" s="6" t="s">
        <v>9123</v>
      </c>
      <c r="H1020" s="79">
        <v>1</v>
      </c>
    </row>
    <row r="1021" spans="1:8" x14ac:dyDescent="0.2">
      <c r="A1021" s="6">
        <v>30025648</v>
      </c>
      <c r="B1021" s="6" t="s">
        <v>9124</v>
      </c>
      <c r="C1021" s="6" t="s">
        <v>9125</v>
      </c>
      <c r="D1021" s="6" t="s">
        <v>7907</v>
      </c>
      <c r="E1021" s="6" t="s">
        <v>5638</v>
      </c>
      <c r="F1021" s="6" t="s">
        <v>9126</v>
      </c>
      <c r="G1021" s="6" t="s">
        <v>9127</v>
      </c>
      <c r="H1021" s="79">
        <v>1</v>
      </c>
    </row>
    <row r="1022" spans="1:8" x14ac:dyDescent="0.2">
      <c r="A1022" s="6">
        <v>30360000</v>
      </c>
      <c r="B1022" s="6" t="s">
        <v>9128</v>
      </c>
      <c r="C1022" s="6" t="s">
        <v>9129</v>
      </c>
      <c r="D1022" s="6" t="s">
        <v>7907</v>
      </c>
      <c r="E1022" s="6" t="s">
        <v>5638</v>
      </c>
      <c r="F1022" s="6" t="s">
        <v>9130</v>
      </c>
      <c r="G1022" s="6" t="s">
        <v>9131</v>
      </c>
      <c r="H1022" s="79">
        <v>1</v>
      </c>
    </row>
    <row r="1023" spans="1:8" x14ac:dyDescent="0.2">
      <c r="A1023" s="6">
        <v>30075465</v>
      </c>
      <c r="B1023" s="6" t="s">
        <v>9132</v>
      </c>
      <c r="C1023" s="6" t="s">
        <v>9133</v>
      </c>
      <c r="D1023" s="6" t="s">
        <v>7907</v>
      </c>
      <c r="E1023" s="6" t="s">
        <v>5638</v>
      </c>
      <c r="F1023" s="6" t="s">
        <v>9134</v>
      </c>
      <c r="G1023" s="6" t="s">
        <v>9135</v>
      </c>
      <c r="H1023" s="79">
        <v>1</v>
      </c>
    </row>
    <row r="1024" spans="1:8" x14ac:dyDescent="0.2">
      <c r="A1024" s="6">
        <v>30252719</v>
      </c>
      <c r="B1024" s="6" t="s">
        <v>9136</v>
      </c>
      <c r="C1024" s="6" t="s">
        <v>9137</v>
      </c>
      <c r="D1024" s="6" t="s">
        <v>7907</v>
      </c>
      <c r="E1024" s="6" t="s">
        <v>5638</v>
      </c>
      <c r="F1024" s="6" t="s">
        <v>9138</v>
      </c>
      <c r="G1024" s="6" t="s">
        <v>9139</v>
      </c>
      <c r="H1024" s="79">
        <v>1</v>
      </c>
    </row>
    <row r="1025" spans="1:8" x14ac:dyDescent="0.2">
      <c r="A1025" s="6">
        <v>30381292</v>
      </c>
      <c r="B1025" s="6" t="s">
        <v>9140</v>
      </c>
      <c r="C1025" s="6" t="s">
        <v>9141</v>
      </c>
      <c r="D1025" s="6" t="s">
        <v>7907</v>
      </c>
      <c r="E1025" s="6" t="s">
        <v>5638</v>
      </c>
      <c r="F1025" s="6" t="s">
        <v>9142</v>
      </c>
      <c r="G1025" s="6" t="s">
        <v>9143</v>
      </c>
      <c r="H1025" s="79">
        <v>1</v>
      </c>
    </row>
    <row r="1026" spans="1:8" x14ac:dyDescent="0.2">
      <c r="A1026" s="6">
        <v>30059709</v>
      </c>
      <c r="B1026" s="6" t="s">
        <v>9144</v>
      </c>
      <c r="C1026" s="6" t="s">
        <v>9145</v>
      </c>
      <c r="D1026" s="6" t="s">
        <v>7907</v>
      </c>
      <c r="E1026" s="6" t="s">
        <v>5638</v>
      </c>
      <c r="F1026" s="6" t="s">
        <v>9146</v>
      </c>
      <c r="G1026" s="6" t="s">
        <v>9147</v>
      </c>
      <c r="H1026" s="79">
        <v>1</v>
      </c>
    </row>
    <row r="1027" spans="1:8" x14ac:dyDescent="0.2">
      <c r="A1027" s="6">
        <v>30266406</v>
      </c>
      <c r="B1027" s="6" t="s">
        <v>9148</v>
      </c>
      <c r="C1027" s="6" t="s">
        <v>9149</v>
      </c>
      <c r="D1027" s="6" t="s">
        <v>7907</v>
      </c>
      <c r="E1027" s="6" t="s">
        <v>5638</v>
      </c>
      <c r="F1027" s="6" t="s">
        <v>9150</v>
      </c>
      <c r="G1027" s="6" t="s">
        <v>9151</v>
      </c>
      <c r="H1027" s="79">
        <v>1</v>
      </c>
    </row>
    <row r="1028" spans="1:8" x14ac:dyDescent="0.2">
      <c r="A1028" s="6">
        <v>30128423</v>
      </c>
      <c r="B1028" s="6" t="s">
        <v>9152</v>
      </c>
      <c r="C1028" s="6" t="s">
        <v>9153</v>
      </c>
      <c r="D1028" s="6" t="s">
        <v>7907</v>
      </c>
      <c r="E1028" s="6" t="s">
        <v>5638</v>
      </c>
      <c r="F1028" s="6" t="s">
        <v>9154</v>
      </c>
      <c r="G1028" s="6" t="s">
        <v>9155</v>
      </c>
      <c r="H1028" s="79">
        <v>1</v>
      </c>
    </row>
    <row r="1029" spans="1:8" x14ac:dyDescent="0.2">
      <c r="A1029" s="6">
        <v>30431188</v>
      </c>
      <c r="B1029" s="6" t="s">
        <v>9156</v>
      </c>
      <c r="C1029" s="6" t="s">
        <v>9157</v>
      </c>
      <c r="D1029" s="6" t="s">
        <v>7907</v>
      </c>
      <c r="E1029" s="6" t="s">
        <v>5638</v>
      </c>
      <c r="F1029" s="6" t="s">
        <v>9158</v>
      </c>
      <c r="G1029" s="6" t="s">
        <v>9159</v>
      </c>
      <c r="H1029" s="79">
        <v>1</v>
      </c>
    </row>
    <row r="1030" spans="1:8" x14ac:dyDescent="0.2">
      <c r="A1030" s="6">
        <v>30181802</v>
      </c>
      <c r="B1030" s="6" t="s">
        <v>9160</v>
      </c>
      <c r="C1030" s="6" t="s">
        <v>9161</v>
      </c>
      <c r="D1030" s="6" t="s">
        <v>7907</v>
      </c>
      <c r="E1030" s="6" t="s">
        <v>5638</v>
      </c>
      <c r="F1030" s="6" t="s">
        <v>9162</v>
      </c>
      <c r="G1030" s="6" t="s">
        <v>9163</v>
      </c>
      <c r="H1030" s="79">
        <v>1</v>
      </c>
    </row>
    <row r="1031" spans="1:8" x14ac:dyDescent="0.2">
      <c r="A1031" s="6">
        <v>30436043</v>
      </c>
      <c r="B1031" s="6" t="s">
        <v>9164</v>
      </c>
      <c r="C1031" s="6" t="s">
        <v>9165</v>
      </c>
      <c r="D1031" s="6" t="s">
        <v>7907</v>
      </c>
      <c r="E1031" s="6" t="s">
        <v>5638</v>
      </c>
      <c r="F1031" s="6" t="s">
        <v>9166</v>
      </c>
      <c r="G1031" s="6" t="s">
        <v>9167</v>
      </c>
      <c r="H1031" s="79">
        <v>1</v>
      </c>
    </row>
    <row r="1032" spans="1:8" x14ac:dyDescent="0.2">
      <c r="A1032" s="6">
        <v>30201482</v>
      </c>
      <c r="B1032" s="6" t="s">
        <v>9168</v>
      </c>
      <c r="C1032" s="6" t="s">
        <v>9169</v>
      </c>
      <c r="D1032" s="6" t="s">
        <v>7907</v>
      </c>
      <c r="E1032" s="6" t="s">
        <v>5638</v>
      </c>
      <c r="F1032" s="6" t="s">
        <v>9170</v>
      </c>
      <c r="G1032" s="6" t="s">
        <v>9171</v>
      </c>
      <c r="H1032" s="79">
        <v>1</v>
      </c>
    </row>
    <row r="1033" spans="1:8" x14ac:dyDescent="0.2">
      <c r="A1033" s="6">
        <v>30261299</v>
      </c>
      <c r="B1033" s="6" t="s">
        <v>9172</v>
      </c>
      <c r="C1033" s="6" t="s">
        <v>9173</v>
      </c>
      <c r="D1033" s="6" t="s">
        <v>7907</v>
      </c>
      <c r="E1033" s="6" t="s">
        <v>5638</v>
      </c>
      <c r="F1033" s="6" t="s">
        <v>9174</v>
      </c>
      <c r="G1033" s="6" t="s">
        <v>9175</v>
      </c>
      <c r="H1033" s="79">
        <v>1</v>
      </c>
    </row>
    <row r="1034" spans="1:8" x14ac:dyDescent="0.2">
      <c r="A1034" s="6">
        <v>30027447</v>
      </c>
      <c r="B1034" s="6" t="s">
        <v>9176</v>
      </c>
      <c r="C1034" s="6" t="s">
        <v>9177</v>
      </c>
      <c r="D1034" s="6" t="s">
        <v>7907</v>
      </c>
      <c r="E1034" s="6" t="s">
        <v>5638</v>
      </c>
      <c r="F1034" s="6" t="s">
        <v>9178</v>
      </c>
      <c r="G1034" s="6" t="s">
        <v>9179</v>
      </c>
      <c r="H1034" s="79">
        <v>1</v>
      </c>
    </row>
    <row r="1035" spans="1:8" x14ac:dyDescent="0.2">
      <c r="A1035" s="6">
        <v>30255054</v>
      </c>
      <c r="B1035" s="6" t="s">
        <v>9180</v>
      </c>
      <c r="C1035" s="6" t="s">
        <v>9181</v>
      </c>
      <c r="D1035" s="6" t="s">
        <v>7907</v>
      </c>
      <c r="E1035" s="6" t="s">
        <v>5638</v>
      </c>
      <c r="F1035" s="6" t="s">
        <v>9182</v>
      </c>
      <c r="G1035" s="6" t="s">
        <v>9183</v>
      </c>
      <c r="H1035" s="79">
        <v>1</v>
      </c>
    </row>
    <row r="1036" spans="1:8" x14ac:dyDescent="0.2">
      <c r="A1036" s="6">
        <v>30095229</v>
      </c>
      <c r="B1036" s="6" t="s">
        <v>9184</v>
      </c>
      <c r="C1036" s="6" t="s">
        <v>9185</v>
      </c>
      <c r="D1036" s="6" t="s">
        <v>7907</v>
      </c>
      <c r="E1036" s="6" t="s">
        <v>5638</v>
      </c>
      <c r="F1036" s="6" t="s">
        <v>9186</v>
      </c>
      <c r="G1036" s="6" t="s">
        <v>9187</v>
      </c>
      <c r="H1036" s="79">
        <v>1</v>
      </c>
    </row>
    <row r="1037" spans="1:8" x14ac:dyDescent="0.2">
      <c r="A1037" s="6">
        <v>30284586</v>
      </c>
      <c r="B1037" s="6" t="s">
        <v>9188</v>
      </c>
      <c r="C1037" s="6" t="s">
        <v>9189</v>
      </c>
      <c r="D1037" s="6" t="s">
        <v>7907</v>
      </c>
      <c r="E1037" s="6" t="s">
        <v>5638</v>
      </c>
      <c r="F1037" s="6" t="s">
        <v>9190</v>
      </c>
      <c r="G1037" s="6" t="s">
        <v>9191</v>
      </c>
      <c r="H1037" s="79">
        <v>1</v>
      </c>
    </row>
    <row r="1038" spans="1:8" x14ac:dyDescent="0.2">
      <c r="A1038" s="6">
        <v>30021769</v>
      </c>
      <c r="B1038" s="6" t="s">
        <v>9192</v>
      </c>
      <c r="C1038" s="6" t="s">
        <v>9193</v>
      </c>
      <c r="D1038" s="6" t="s">
        <v>7907</v>
      </c>
      <c r="E1038" s="6" t="s">
        <v>5638</v>
      </c>
      <c r="F1038" s="6" t="s">
        <v>9194</v>
      </c>
      <c r="G1038" s="6" t="s">
        <v>9195</v>
      </c>
      <c r="H1038" s="79">
        <v>1</v>
      </c>
    </row>
    <row r="1039" spans="1:8" x14ac:dyDescent="0.2">
      <c r="A1039" s="6">
        <v>30268624</v>
      </c>
      <c r="B1039" s="6" t="s">
        <v>9196</v>
      </c>
      <c r="C1039" s="6" t="s">
        <v>9197</v>
      </c>
      <c r="D1039" s="6" t="s">
        <v>7907</v>
      </c>
      <c r="E1039" s="6" t="s">
        <v>5638</v>
      </c>
      <c r="F1039" s="6" t="s">
        <v>9198</v>
      </c>
      <c r="G1039" s="6" t="s">
        <v>9199</v>
      </c>
      <c r="H1039" s="79">
        <v>1</v>
      </c>
    </row>
    <row r="1040" spans="1:8" x14ac:dyDescent="0.2">
      <c r="A1040" s="6">
        <v>30045613</v>
      </c>
      <c r="B1040" s="6" t="s">
        <v>9200</v>
      </c>
      <c r="C1040" s="6" t="s">
        <v>9201</v>
      </c>
      <c r="D1040" s="6" t="s">
        <v>7907</v>
      </c>
      <c r="E1040" s="6" t="s">
        <v>5638</v>
      </c>
      <c r="F1040" s="6" t="s">
        <v>9202</v>
      </c>
      <c r="G1040" s="6" t="s">
        <v>9203</v>
      </c>
      <c r="H1040" s="79">
        <v>1</v>
      </c>
    </row>
    <row r="1041" spans="1:8" x14ac:dyDescent="0.2">
      <c r="A1041" s="6">
        <v>30151420</v>
      </c>
      <c r="B1041" s="6" t="s">
        <v>9204</v>
      </c>
      <c r="C1041" s="6" t="s">
        <v>9205</v>
      </c>
      <c r="D1041" s="6" t="s">
        <v>7907</v>
      </c>
      <c r="E1041" s="6" t="s">
        <v>5638</v>
      </c>
      <c r="F1041" s="6" t="s">
        <v>9206</v>
      </c>
      <c r="G1041" s="6" t="s">
        <v>9207</v>
      </c>
      <c r="H1041" s="79">
        <v>1</v>
      </c>
    </row>
    <row r="1042" spans="1:8" x14ac:dyDescent="0.2">
      <c r="A1042" s="6">
        <v>30337872</v>
      </c>
      <c r="B1042" s="6" t="s">
        <v>9208</v>
      </c>
      <c r="C1042" s="6" t="s">
        <v>9209</v>
      </c>
      <c r="D1042" s="6" t="s">
        <v>7907</v>
      </c>
      <c r="E1042" s="6" t="s">
        <v>5638</v>
      </c>
      <c r="F1042" s="6" t="s">
        <v>9210</v>
      </c>
      <c r="G1042" s="6" t="s">
        <v>9211</v>
      </c>
      <c r="H1042" s="79">
        <v>1</v>
      </c>
    </row>
    <row r="1043" spans="1:8" x14ac:dyDescent="0.2">
      <c r="A1043" s="6">
        <v>30064711</v>
      </c>
      <c r="B1043" s="6" t="s">
        <v>9212</v>
      </c>
      <c r="C1043" s="6" t="s">
        <v>9213</v>
      </c>
      <c r="D1043" s="6" t="s">
        <v>7907</v>
      </c>
      <c r="E1043" s="6" t="s">
        <v>5638</v>
      </c>
      <c r="F1043" s="6" t="s">
        <v>9214</v>
      </c>
      <c r="G1043" s="6" t="s">
        <v>9215</v>
      </c>
      <c r="H1043" s="79">
        <v>1</v>
      </c>
    </row>
    <row r="1044" spans="1:8" x14ac:dyDescent="0.2">
      <c r="A1044" s="6">
        <v>30389055</v>
      </c>
      <c r="B1044" s="6" t="s">
        <v>9216</v>
      </c>
      <c r="C1044" s="6" t="s">
        <v>9217</v>
      </c>
      <c r="D1044" s="6" t="s">
        <v>7907</v>
      </c>
      <c r="E1044" s="6" t="s">
        <v>5638</v>
      </c>
      <c r="F1044" s="6" t="s">
        <v>9218</v>
      </c>
      <c r="G1044" s="6" t="s">
        <v>9219</v>
      </c>
      <c r="H1044" s="79">
        <v>1</v>
      </c>
    </row>
    <row r="1045" spans="1:8" x14ac:dyDescent="0.2">
      <c r="A1045" s="6">
        <v>30182436</v>
      </c>
      <c r="B1045" s="6" t="s">
        <v>9220</v>
      </c>
      <c r="C1045" s="6" t="s">
        <v>9221</v>
      </c>
      <c r="D1045" s="6" t="s">
        <v>7907</v>
      </c>
      <c r="E1045" s="6" t="s">
        <v>5638</v>
      </c>
      <c r="F1045" s="6" t="s">
        <v>9222</v>
      </c>
      <c r="G1045" s="6" t="s">
        <v>9223</v>
      </c>
      <c r="H1045" s="79">
        <v>1</v>
      </c>
    </row>
    <row r="1046" spans="1:8" x14ac:dyDescent="0.2">
      <c r="A1046" s="6">
        <v>30367808</v>
      </c>
      <c r="B1046" s="6" t="s">
        <v>9224</v>
      </c>
      <c r="C1046" s="6" t="s">
        <v>9225</v>
      </c>
      <c r="D1046" s="6" t="s">
        <v>7907</v>
      </c>
      <c r="E1046" s="6" t="s">
        <v>5638</v>
      </c>
      <c r="F1046" s="6" t="s">
        <v>9226</v>
      </c>
      <c r="G1046" s="6" t="s">
        <v>9227</v>
      </c>
      <c r="H1046" s="79">
        <v>1</v>
      </c>
    </row>
    <row r="1047" spans="1:8" x14ac:dyDescent="0.2">
      <c r="A1047" s="6">
        <v>30039725</v>
      </c>
      <c r="B1047" s="6" t="s">
        <v>9228</v>
      </c>
      <c r="C1047" s="6" t="s">
        <v>9229</v>
      </c>
      <c r="D1047" s="6" t="s">
        <v>7907</v>
      </c>
      <c r="E1047" s="6" t="s">
        <v>5638</v>
      </c>
      <c r="F1047" s="6" t="s">
        <v>9230</v>
      </c>
      <c r="G1047" s="6" t="s">
        <v>9231</v>
      </c>
      <c r="H1047" s="79">
        <v>1</v>
      </c>
    </row>
    <row r="1048" spans="1:8" x14ac:dyDescent="0.2">
      <c r="A1048" s="6">
        <v>30347854</v>
      </c>
      <c r="B1048" s="6" t="s">
        <v>9232</v>
      </c>
      <c r="C1048" s="6" t="s">
        <v>9233</v>
      </c>
      <c r="D1048" s="6" t="s">
        <v>7907</v>
      </c>
      <c r="E1048" s="6" t="s">
        <v>5638</v>
      </c>
      <c r="F1048" s="6" t="s">
        <v>9234</v>
      </c>
      <c r="G1048" s="6" t="s">
        <v>9235</v>
      </c>
      <c r="H1048" s="79">
        <v>1</v>
      </c>
    </row>
    <row r="1049" spans="1:8" x14ac:dyDescent="0.2">
      <c r="A1049" s="6">
        <v>30091303</v>
      </c>
      <c r="B1049" s="6" t="s">
        <v>9236</v>
      </c>
      <c r="C1049" s="6" t="s">
        <v>9237</v>
      </c>
      <c r="D1049" s="6" t="s">
        <v>7907</v>
      </c>
      <c r="E1049" s="6" t="s">
        <v>5638</v>
      </c>
      <c r="F1049" s="6" t="s">
        <v>9238</v>
      </c>
      <c r="G1049" s="6" t="s">
        <v>9239</v>
      </c>
      <c r="H1049" s="79">
        <v>1</v>
      </c>
    </row>
    <row r="1050" spans="1:8" x14ac:dyDescent="0.2">
      <c r="A1050" s="6">
        <v>30227874</v>
      </c>
      <c r="B1050" s="6" t="s">
        <v>9240</v>
      </c>
      <c r="C1050" s="6" t="s">
        <v>9241</v>
      </c>
      <c r="D1050" s="6" t="s">
        <v>7907</v>
      </c>
      <c r="E1050" s="6" t="s">
        <v>5638</v>
      </c>
      <c r="F1050" s="6" t="s">
        <v>9242</v>
      </c>
      <c r="G1050" s="6" t="s">
        <v>9243</v>
      </c>
      <c r="H1050" s="79">
        <v>1</v>
      </c>
    </row>
    <row r="1051" spans="1:8" x14ac:dyDescent="0.2">
      <c r="A1051" s="6">
        <v>30002048</v>
      </c>
      <c r="B1051" s="6" t="s">
        <v>9244</v>
      </c>
      <c r="C1051" s="6" t="s">
        <v>9245</v>
      </c>
      <c r="D1051" s="6" t="s">
        <v>7907</v>
      </c>
      <c r="E1051" s="6" t="s">
        <v>5638</v>
      </c>
      <c r="F1051" s="6" t="s">
        <v>9246</v>
      </c>
      <c r="G1051" s="6" t="s">
        <v>9247</v>
      </c>
      <c r="H1051" s="79">
        <v>1</v>
      </c>
    </row>
    <row r="1052" spans="1:8" x14ac:dyDescent="0.2">
      <c r="A1052" s="6">
        <v>30270098</v>
      </c>
      <c r="B1052" s="6" t="s">
        <v>9248</v>
      </c>
      <c r="C1052" s="6" t="s">
        <v>9249</v>
      </c>
      <c r="D1052" s="6" t="s">
        <v>7907</v>
      </c>
      <c r="E1052" s="6" t="s">
        <v>5638</v>
      </c>
      <c r="F1052" s="6" t="s">
        <v>9250</v>
      </c>
      <c r="G1052" s="6" t="s">
        <v>9251</v>
      </c>
      <c r="H1052" s="79">
        <v>1</v>
      </c>
    </row>
    <row r="1053" spans="1:8" x14ac:dyDescent="0.2">
      <c r="A1053" s="6">
        <v>30081777</v>
      </c>
      <c r="B1053" s="6" t="s">
        <v>9252</v>
      </c>
      <c r="C1053" s="6" t="s">
        <v>9253</v>
      </c>
      <c r="D1053" s="6" t="s">
        <v>7907</v>
      </c>
      <c r="E1053" s="6" t="s">
        <v>5638</v>
      </c>
      <c r="F1053" s="6" t="s">
        <v>9254</v>
      </c>
      <c r="G1053" s="6" t="s">
        <v>9255</v>
      </c>
      <c r="H1053" s="79">
        <v>1</v>
      </c>
    </row>
    <row r="1054" spans="1:8" x14ac:dyDescent="0.2">
      <c r="A1054" s="6">
        <v>30261904</v>
      </c>
      <c r="B1054" s="6" t="s">
        <v>9256</v>
      </c>
      <c r="C1054" s="6" t="s">
        <v>9257</v>
      </c>
      <c r="D1054" s="6" t="s">
        <v>7907</v>
      </c>
      <c r="E1054" s="6" t="s">
        <v>5638</v>
      </c>
      <c r="F1054" s="6" t="s">
        <v>9258</v>
      </c>
      <c r="G1054" s="6" t="s">
        <v>9259</v>
      </c>
      <c r="H1054" s="79">
        <v>1</v>
      </c>
    </row>
    <row r="1055" spans="1:8" x14ac:dyDescent="0.2">
      <c r="A1055" s="6">
        <v>30049650</v>
      </c>
      <c r="B1055" s="6" t="s">
        <v>9260</v>
      </c>
      <c r="C1055" s="6" t="s">
        <v>9261</v>
      </c>
      <c r="D1055" s="6" t="s">
        <v>7907</v>
      </c>
      <c r="E1055" s="6" t="s">
        <v>5638</v>
      </c>
      <c r="F1055" s="6" t="s">
        <v>9262</v>
      </c>
      <c r="G1055" s="6" t="s">
        <v>9263</v>
      </c>
      <c r="H1055" s="79">
        <v>1</v>
      </c>
    </row>
    <row r="1056" spans="1:8" x14ac:dyDescent="0.2">
      <c r="A1056" s="6">
        <v>30276614</v>
      </c>
      <c r="B1056" s="6" t="s">
        <v>9264</v>
      </c>
      <c r="C1056" s="6" t="s">
        <v>9265</v>
      </c>
      <c r="D1056" s="6" t="s">
        <v>7907</v>
      </c>
      <c r="E1056" s="6" t="s">
        <v>5638</v>
      </c>
      <c r="F1056" s="6" t="s">
        <v>9266</v>
      </c>
      <c r="G1056" s="6" t="s">
        <v>9267</v>
      </c>
      <c r="H1056" s="79">
        <v>1</v>
      </c>
    </row>
    <row r="1057" spans="1:8" x14ac:dyDescent="0.2">
      <c r="A1057" s="6">
        <v>30306862</v>
      </c>
      <c r="B1057" s="6" t="s">
        <v>9268</v>
      </c>
      <c r="C1057" s="6" t="s">
        <v>9269</v>
      </c>
      <c r="D1057" s="6" t="s">
        <v>7907</v>
      </c>
      <c r="E1057" s="6" t="s">
        <v>5638</v>
      </c>
      <c r="F1057" s="6" t="s">
        <v>9270</v>
      </c>
      <c r="G1057" s="6" t="s">
        <v>9271</v>
      </c>
      <c r="H1057" s="79">
        <v>1</v>
      </c>
    </row>
    <row r="1058" spans="1:8" x14ac:dyDescent="0.2">
      <c r="A1058" s="6">
        <v>30168506</v>
      </c>
      <c r="B1058" s="6" t="s">
        <v>9272</v>
      </c>
      <c r="C1058" s="6" t="s">
        <v>9273</v>
      </c>
      <c r="D1058" s="6" t="s">
        <v>7907</v>
      </c>
      <c r="E1058" s="6" t="s">
        <v>5638</v>
      </c>
      <c r="F1058" s="6" t="s">
        <v>9274</v>
      </c>
      <c r="G1058" s="6" t="s">
        <v>9275</v>
      </c>
      <c r="H1058" s="79">
        <v>1</v>
      </c>
    </row>
    <row r="1059" spans="1:8" x14ac:dyDescent="0.2">
      <c r="A1059" s="6">
        <v>30299746</v>
      </c>
      <c r="B1059" s="6" t="s">
        <v>9276</v>
      </c>
      <c r="C1059" s="6" t="s">
        <v>9277</v>
      </c>
      <c r="D1059" s="6" t="s">
        <v>7907</v>
      </c>
      <c r="E1059" s="6" t="s">
        <v>5638</v>
      </c>
      <c r="F1059" s="6" t="s">
        <v>9278</v>
      </c>
      <c r="G1059" s="6" t="s">
        <v>9279</v>
      </c>
      <c r="H1059" s="79">
        <v>1</v>
      </c>
    </row>
    <row r="1060" spans="1:8" x14ac:dyDescent="0.2">
      <c r="A1060" s="6">
        <v>30194960</v>
      </c>
      <c r="B1060" s="6" t="s">
        <v>9280</v>
      </c>
      <c r="C1060" s="6" t="s">
        <v>9281</v>
      </c>
      <c r="D1060" s="6" t="s">
        <v>7907</v>
      </c>
      <c r="E1060" s="6" t="s">
        <v>5638</v>
      </c>
      <c r="F1060" s="6" t="s">
        <v>9282</v>
      </c>
      <c r="G1060" s="6" t="s">
        <v>9283</v>
      </c>
      <c r="H1060" s="79">
        <v>1</v>
      </c>
    </row>
    <row r="1061" spans="1:8" x14ac:dyDescent="0.2">
      <c r="A1061" s="6">
        <v>30359535</v>
      </c>
      <c r="B1061" s="6" t="s">
        <v>9284</v>
      </c>
      <c r="C1061" s="6" t="s">
        <v>9285</v>
      </c>
      <c r="D1061" s="6" t="s">
        <v>7907</v>
      </c>
      <c r="E1061" s="6" t="s">
        <v>5638</v>
      </c>
      <c r="F1061" s="6" t="s">
        <v>9286</v>
      </c>
      <c r="G1061" s="6" t="s">
        <v>9287</v>
      </c>
      <c r="H1061" s="79">
        <v>1</v>
      </c>
    </row>
    <row r="1062" spans="1:8" x14ac:dyDescent="0.2">
      <c r="A1062" s="6">
        <v>30177810</v>
      </c>
      <c r="B1062" s="6" t="s">
        <v>9288</v>
      </c>
      <c r="C1062" s="6" t="s">
        <v>9289</v>
      </c>
      <c r="D1062" s="6" t="s">
        <v>7907</v>
      </c>
      <c r="E1062" s="6" t="s">
        <v>5638</v>
      </c>
      <c r="F1062" s="6" t="s">
        <v>9290</v>
      </c>
      <c r="G1062" s="6" t="s">
        <v>9291</v>
      </c>
      <c r="H1062" s="79">
        <v>1</v>
      </c>
    </row>
    <row r="1063" spans="1:8" x14ac:dyDescent="0.2">
      <c r="A1063" s="6">
        <v>30381738</v>
      </c>
      <c r="B1063" s="6" t="s">
        <v>9292</v>
      </c>
      <c r="C1063" s="6" t="s">
        <v>9293</v>
      </c>
      <c r="D1063" s="6" t="s">
        <v>7907</v>
      </c>
      <c r="E1063" s="6" t="s">
        <v>5638</v>
      </c>
      <c r="F1063" s="6" t="s">
        <v>9294</v>
      </c>
      <c r="G1063" s="6" t="s">
        <v>9295</v>
      </c>
      <c r="H1063" s="79">
        <v>1</v>
      </c>
    </row>
    <row r="1064" spans="1:8" x14ac:dyDescent="0.2">
      <c r="A1064" s="6">
        <v>30139601</v>
      </c>
      <c r="B1064" s="6" t="s">
        <v>9296</v>
      </c>
      <c r="C1064" s="6" t="s">
        <v>9297</v>
      </c>
      <c r="D1064" s="6" t="s">
        <v>7907</v>
      </c>
      <c r="E1064" s="6" t="s">
        <v>5638</v>
      </c>
      <c r="F1064" s="6" t="s">
        <v>9298</v>
      </c>
      <c r="G1064" s="6" t="s">
        <v>9299</v>
      </c>
      <c r="H1064" s="79">
        <v>1</v>
      </c>
    </row>
    <row r="1065" spans="1:8" x14ac:dyDescent="0.2">
      <c r="A1065" s="6">
        <v>30303100</v>
      </c>
      <c r="B1065" s="6" t="s">
        <v>9300</v>
      </c>
      <c r="C1065" s="6" t="s">
        <v>9301</v>
      </c>
      <c r="D1065" s="6" t="s">
        <v>7907</v>
      </c>
      <c r="E1065" s="6" t="s">
        <v>5638</v>
      </c>
      <c r="F1065" s="6" t="s">
        <v>9302</v>
      </c>
      <c r="G1065" s="6" t="s">
        <v>9303</v>
      </c>
      <c r="H1065" s="79">
        <v>1</v>
      </c>
    </row>
    <row r="1066" spans="1:8" x14ac:dyDescent="0.2">
      <c r="A1066" s="6">
        <v>30103347</v>
      </c>
      <c r="B1066" s="6" t="s">
        <v>9304</v>
      </c>
      <c r="C1066" s="6" t="s">
        <v>9305</v>
      </c>
      <c r="D1066" s="6" t="s">
        <v>7907</v>
      </c>
      <c r="E1066" s="6" t="s">
        <v>5638</v>
      </c>
      <c r="F1066" s="6" t="s">
        <v>9306</v>
      </c>
      <c r="G1066" s="6" t="s">
        <v>9307</v>
      </c>
      <c r="H1066" s="79">
        <v>1</v>
      </c>
    </row>
    <row r="1067" spans="1:8" x14ac:dyDescent="0.2">
      <c r="A1067" s="6">
        <v>30232367</v>
      </c>
      <c r="B1067" s="6" t="s">
        <v>9308</v>
      </c>
      <c r="C1067" s="6" t="s">
        <v>9309</v>
      </c>
      <c r="D1067" s="6" t="s">
        <v>7907</v>
      </c>
      <c r="E1067" s="6" t="s">
        <v>5638</v>
      </c>
      <c r="F1067" s="6" t="s">
        <v>9310</v>
      </c>
      <c r="G1067" s="6" t="s">
        <v>9311</v>
      </c>
      <c r="H1067" s="79">
        <v>1</v>
      </c>
    </row>
    <row r="1068" spans="1:8" x14ac:dyDescent="0.2">
      <c r="A1068" s="6">
        <v>30066156</v>
      </c>
      <c r="B1068" s="6" t="s">
        <v>9312</v>
      </c>
      <c r="C1068" s="6" t="s">
        <v>9313</v>
      </c>
      <c r="D1068" s="6" t="s">
        <v>7907</v>
      </c>
      <c r="E1068" s="6" t="s">
        <v>5638</v>
      </c>
      <c r="F1068" s="6" t="s">
        <v>9314</v>
      </c>
      <c r="G1068" s="6" t="s">
        <v>9315</v>
      </c>
      <c r="H1068" s="79">
        <v>1</v>
      </c>
    </row>
    <row r="1069" spans="1:8" x14ac:dyDescent="0.2">
      <c r="A1069" s="6">
        <v>30249856</v>
      </c>
      <c r="B1069" s="6" t="s">
        <v>9316</v>
      </c>
      <c r="C1069" s="6" t="s">
        <v>9317</v>
      </c>
      <c r="D1069" s="6" t="s">
        <v>7907</v>
      </c>
      <c r="E1069" s="6" t="s">
        <v>5638</v>
      </c>
      <c r="F1069" s="6" t="s">
        <v>9318</v>
      </c>
      <c r="G1069" s="6" t="s">
        <v>9319</v>
      </c>
      <c r="H1069" s="79">
        <v>1</v>
      </c>
    </row>
    <row r="1070" spans="1:8" x14ac:dyDescent="0.2">
      <c r="A1070" s="6">
        <v>30074898</v>
      </c>
      <c r="B1070" s="6" t="s">
        <v>9320</v>
      </c>
      <c r="C1070" s="6" t="s">
        <v>9321</v>
      </c>
      <c r="D1070" s="6" t="s">
        <v>7907</v>
      </c>
      <c r="E1070" s="6" t="s">
        <v>5638</v>
      </c>
      <c r="F1070" s="6" t="s">
        <v>9322</v>
      </c>
      <c r="G1070" s="6" t="s">
        <v>9323</v>
      </c>
      <c r="H1070" s="79">
        <v>1</v>
      </c>
    </row>
    <row r="1071" spans="1:8" x14ac:dyDescent="0.2">
      <c r="A1071" s="6">
        <v>30213894</v>
      </c>
      <c r="B1071" s="6" t="s">
        <v>9324</v>
      </c>
      <c r="C1071" s="6" t="s">
        <v>9325</v>
      </c>
      <c r="D1071" s="6" t="s">
        <v>7907</v>
      </c>
      <c r="E1071" s="6" t="s">
        <v>5638</v>
      </c>
      <c r="F1071" s="6" t="s">
        <v>9326</v>
      </c>
      <c r="G1071" s="6" t="s">
        <v>9327</v>
      </c>
      <c r="H1071" s="79">
        <v>1</v>
      </c>
    </row>
    <row r="1072" spans="1:8" x14ac:dyDescent="0.2">
      <c r="A1072" s="6">
        <v>30044492</v>
      </c>
      <c r="B1072" s="6" t="s">
        <v>9328</v>
      </c>
      <c r="C1072" s="6" t="s">
        <v>9329</v>
      </c>
      <c r="D1072" s="6" t="s">
        <v>7907</v>
      </c>
      <c r="E1072" s="6" t="s">
        <v>5638</v>
      </c>
      <c r="F1072" s="6" t="s">
        <v>9330</v>
      </c>
      <c r="G1072" s="6" t="s">
        <v>9331</v>
      </c>
      <c r="H1072" s="79">
        <v>1</v>
      </c>
    </row>
    <row r="1073" spans="1:8" x14ac:dyDescent="0.2">
      <c r="A1073" s="6">
        <v>30188199</v>
      </c>
      <c r="B1073" s="6" t="s">
        <v>9332</v>
      </c>
      <c r="C1073" s="6" t="s">
        <v>9333</v>
      </c>
      <c r="D1073" s="6" t="s">
        <v>7907</v>
      </c>
      <c r="E1073" s="6" t="s">
        <v>5638</v>
      </c>
      <c r="F1073" s="6" t="s">
        <v>9334</v>
      </c>
      <c r="G1073" s="6" t="s">
        <v>9335</v>
      </c>
      <c r="H1073" s="79">
        <v>1</v>
      </c>
    </row>
    <row r="1074" spans="1:8" x14ac:dyDescent="0.2">
      <c r="A1074" s="6">
        <v>30213069</v>
      </c>
      <c r="B1074" s="6" t="s">
        <v>9336</v>
      </c>
      <c r="C1074" s="6" t="s">
        <v>9337</v>
      </c>
      <c r="D1074" s="6" t="s">
        <v>7907</v>
      </c>
      <c r="E1074" s="6" t="s">
        <v>5638</v>
      </c>
      <c r="F1074" s="6" t="s">
        <v>9338</v>
      </c>
      <c r="G1074" s="6" t="s">
        <v>9339</v>
      </c>
      <c r="H1074" s="79">
        <v>1</v>
      </c>
    </row>
    <row r="1075" spans="1:8" x14ac:dyDescent="0.2">
      <c r="A1075" s="6">
        <v>30444081</v>
      </c>
      <c r="B1075" s="6" t="s">
        <v>9340</v>
      </c>
      <c r="C1075" s="6" t="s">
        <v>9341</v>
      </c>
      <c r="D1075" s="6" t="s">
        <v>7907</v>
      </c>
      <c r="E1075" s="6" t="s">
        <v>5638</v>
      </c>
      <c r="F1075" s="6" t="s">
        <v>9342</v>
      </c>
      <c r="G1075" s="6" t="s">
        <v>9343</v>
      </c>
      <c r="H1075" s="79">
        <v>1</v>
      </c>
    </row>
    <row r="1076" spans="1:8" x14ac:dyDescent="0.2">
      <c r="A1076" s="6">
        <v>30042284</v>
      </c>
      <c r="B1076" s="6" t="s">
        <v>9344</v>
      </c>
      <c r="C1076" s="6" t="s">
        <v>9345</v>
      </c>
      <c r="D1076" s="6" t="s">
        <v>7907</v>
      </c>
      <c r="E1076" s="6" t="s">
        <v>5638</v>
      </c>
      <c r="F1076" s="6" t="s">
        <v>9346</v>
      </c>
      <c r="G1076" s="6" t="s">
        <v>9347</v>
      </c>
      <c r="H1076" s="79">
        <v>1</v>
      </c>
    </row>
    <row r="1077" spans="1:8" x14ac:dyDescent="0.2">
      <c r="A1077" s="6">
        <v>30294316</v>
      </c>
      <c r="B1077" s="6" t="s">
        <v>9348</v>
      </c>
      <c r="C1077" s="6" t="s">
        <v>9349</v>
      </c>
      <c r="D1077" s="6" t="s">
        <v>7907</v>
      </c>
      <c r="E1077" s="6" t="s">
        <v>5638</v>
      </c>
      <c r="F1077" s="6" t="s">
        <v>9350</v>
      </c>
      <c r="G1077" s="6" t="s">
        <v>9351</v>
      </c>
      <c r="H1077" s="79">
        <v>1</v>
      </c>
    </row>
    <row r="1078" spans="1:8" x14ac:dyDescent="0.2">
      <c r="A1078" s="6">
        <v>30001335</v>
      </c>
      <c r="B1078" s="6" t="s">
        <v>9352</v>
      </c>
      <c r="C1078" s="6" t="s">
        <v>9353</v>
      </c>
      <c r="D1078" s="6" t="s">
        <v>7907</v>
      </c>
      <c r="E1078" s="6" t="s">
        <v>5638</v>
      </c>
      <c r="F1078" s="6" t="s">
        <v>9354</v>
      </c>
      <c r="G1078" s="6" t="s">
        <v>9355</v>
      </c>
      <c r="H1078" s="79">
        <v>1</v>
      </c>
    </row>
    <row r="1079" spans="1:8" x14ac:dyDescent="0.2">
      <c r="A1079" s="6">
        <v>30240317</v>
      </c>
      <c r="B1079" s="6" t="s">
        <v>9356</v>
      </c>
      <c r="C1079" s="6" t="s">
        <v>9357</v>
      </c>
      <c r="D1079" s="6" t="s">
        <v>7907</v>
      </c>
      <c r="E1079" s="6" t="s">
        <v>5638</v>
      </c>
      <c r="F1079" s="6" t="s">
        <v>9358</v>
      </c>
      <c r="G1079" s="6" t="s">
        <v>9359</v>
      </c>
      <c r="H1079" s="79">
        <v>1</v>
      </c>
    </row>
    <row r="1080" spans="1:8" x14ac:dyDescent="0.2">
      <c r="A1080" s="6">
        <v>30018676</v>
      </c>
      <c r="B1080" s="6" t="s">
        <v>9360</v>
      </c>
      <c r="C1080" s="6" t="s">
        <v>9361</v>
      </c>
      <c r="D1080" s="6" t="s">
        <v>7907</v>
      </c>
      <c r="E1080" s="6" t="s">
        <v>5638</v>
      </c>
      <c r="F1080" s="6" t="s">
        <v>9362</v>
      </c>
      <c r="G1080" s="6" t="s">
        <v>9363</v>
      </c>
      <c r="H1080" s="79">
        <v>1</v>
      </c>
    </row>
    <row r="1081" spans="1:8" x14ac:dyDescent="0.2">
      <c r="A1081" s="6">
        <v>30302262</v>
      </c>
      <c r="B1081" s="6" t="s">
        <v>9364</v>
      </c>
      <c r="C1081" s="6" t="s">
        <v>9365</v>
      </c>
      <c r="D1081" s="6" t="s">
        <v>7907</v>
      </c>
      <c r="E1081" s="6" t="s">
        <v>5638</v>
      </c>
      <c r="F1081" s="6" t="s">
        <v>9366</v>
      </c>
      <c r="G1081" s="6" t="s">
        <v>9367</v>
      </c>
      <c r="H1081" s="79">
        <v>1</v>
      </c>
    </row>
    <row r="1082" spans="1:8" x14ac:dyDescent="0.2">
      <c r="A1082" s="6">
        <v>30050583</v>
      </c>
      <c r="B1082" s="6" t="s">
        <v>9368</v>
      </c>
      <c r="C1082" s="6" t="s">
        <v>9369</v>
      </c>
      <c r="D1082" s="6" t="s">
        <v>7907</v>
      </c>
      <c r="E1082" s="6" t="s">
        <v>5638</v>
      </c>
      <c r="F1082" s="6" t="s">
        <v>9370</v>
      </c>
      <c r="G1082" s="6" t="s">
        <v>9371</v>
      </c>
      <c r="H1082" s="79">
        <v>1</v>
      </c>
    </row>
    <row r="1083" spans="1:8" x14ac:dyDescent="0.2">
      <c r="A1083" s="6">
        <v>30324146</v>
      </c>
      <c r="B1083" s="6" t="s">
        <v>9372</v>
      </c>
      <c r="C1083" s="6" t="s">
        <v>9373</v>
      </c>
      <c r="D1083" s="6" t="s">
        <v>7907</v>
      </c>
      <c r="E1083" s="6" t="s">
        <v>5638</v>
      </c>
      <c r="F1083" s="6" t="s">
        <v>9374</v>
      </c>
      <c r="G1083" s="6" t="s">
        <v>9375</v>
      </c>
      <c r="H1083" s="79">
        <v>1</v>
      </c>
    </row>
    <row r="1084" spans="1:8" x14ac:dyDescent="0.2">
      <c r="A1084" s="6">
        <v>30341409</v>
      </c>
      <c r="B1084" s="6" t="s">
        <v>9376</v>
      </c>
      <c r="C1084" s="6" t="s">
        <v>9377</v>
      </c>
      <c r="D1084" s="6" t="s">
        <v>7907</v>
      </c>
      <c r="E1084" s="6" t="s">
        <v>5638</v>
      </c>
      <c r="F1084" s="6" t="s">
        <v>9378</v>
      </c>
      <c r="G1084" s="6" t="s">
        <v>9379</v>
      </c>
      <c r="H1084" s="79">
        <v>1</v>
      </c>
    </row>
    <row r="1085" spans="1:8" x14ac:dyDescent="0.2">
      <c r="A1085" s="6">
        <v>30065752</v>
      </c>
      <c r="B1085" s="6" t="s">
        <v>9380</v>
      </c>
      <c r="C1085" s="6" t="s">
        <v>9381</v>
      </c>
      <c r="D1085" s="6" t="s">
        <v>7907</v>
      </c>
      <c r="E1085" s="6" t="s">
        <v>5638</v>
      </c>
      <c r="F1085" s="6" t="s">
        <v>9382</v>
      </c>
      <c r="G1085" s="6" t="s">
        <v>9383</v>
      </c>
      <c r="H1085" s="79">
        <v>1</v>
      </c>
    </row>
    <row r="1086" spans="1:8" x14ac:dyDescent="0.2">
      <c r="A1086" s="6">
        <v>30329517</v>
      </c>
      <c r="B1086" s="6" t="s">
        <v>9384</v>
      </c>
      <c r="C1086" s="6" t="s">
        <v>9385</v>
      </c>
      <c r="D1086" s="6" t="s">
        <v>7907</v>
      </c>
      <c r="E1086" s="6" t="s">
        <v>5638</v>
      </c>
      <c r="F1086" s="6" t="s">
        <v>9386</v>
      </c>
      <c r="G1086" s="6" t="s">
        <v>9387</v>
      </c>
      <c r="H1086" s="79">
        <v>1</v>
      </c>
    </row>
    <row r="1087" spans="1:8" x14ac:dyDescent="0.2">
      <c r="A1087" s="6">
        <v>30148251</v>
      </c>
      <c r="B1087" s="6" t="s">
        <v>9388</v>
      </c>
      <c r="C1087" s="6" t="s">
        <v>9389</v>
      </c>
      <c r="D1087" s="6" t="s">
        <v>7907</v>
      </c>
      <c r="E1087" s="6" t="s">
        <v>5638</v>
      </c>
      <c r="F1087" s="6" t="s">
        <v>9390</v>
      </c>
      <c r="G1087" s="6" t="s">
        <v>9391</v>
      </c>
      <c r="H1087" s="79">
        <v>1</v>
      </c>
    </row>
    <row r="1088" spans="1:8" x14ac:dyDescent="0.2">
      <c r="A1088" s="6">
        <v>30442223</v>
      </c>
      <c r="B1088" s="6" t="s">
        <v>9392</v>
      </c>
      <c r="C1088" s="6" t="s">
        <v>9393</v>
      </c>
      <c r="D1088" s="6" t="s">
        <v>7907</v>
      </c>
      <c r="E1088" s="6" t="s">
        <v>5638</v>
      </c>
      <c r="F1088" s="6" t="s">
        <v>9394</v>
      </c>
      <c r="G1088" s="6" t="s">
        <v>9395</v>
      </c>
      <c r="H1088" s="79">
        <v>1</v>
      </c>
    </row>
    <row r="1089" spans="1:8" x14ac:dyDescent="0.2">
      <c r="A1089" s="6">
        <v>30149738</v>
      </c>
      <c r="B1089" s="6" t="s">
        <v>9396</v>
      </c>
      <c r="C1089" s="6" t="s">
        <v>9397</v>
      </c>
      <c r="D1089" s="6" t="s">
        <v>7907</v>
      </c>
      <c r="E1089" s="6" t="s">
        <v>5638</v>
      </c>
      <c r="F1089" s="6" t="s">
        <v>9398</v>
      </c>
      <c r="G1089" s="6" t="s">
        <v>9399</v>
      </c>
      <c r="H1089" s="79">
        <v>1</v>
      </c>
    </row>
    <row r="1090" spans="1:8" x14ac:dyDescent="0.2">
      <c r="A1090" s="6">
        <v>30346703</v>
      </c>
      <c r="B1090" s="6" t="s">
        <v>9400</v>
      </c>
      <c r="C1090" s="6" t="s">
        <v>9401</v>
      </c>
      <c r="D1090" s="6" t="s">
        <v>7907</v>
      </c>
      <c r="E1090" s="6" t="s">
        <v>5638</v>
      </c>
      <c r="F1090" s="6" t="s">
        <v>9402</v>
      </c>
      <c r="G1090" s="6" t="s">
        <v>9403</v>
      </c>
      <c r="H1090" s="79">
        <v>1</v>
      </c>
    </row>
    <row r="1091" spans="1:8" x14ac:dyDescent="0.2">
      <c r="A1091" s="6">
        <v>30225966</v>
      </c>
      <c r="B1091" s="6" t="s">
        <v>9404</v>
      </c>
      <c r="C1091" s="6" t="s">
        <v>9405</v>
      </c>
      <c r="D1091" s="6" t="s">
        <v>7907</v>
      </c>
      <c r="E1091" s="6" t="s">
        <v>5638</v>
      </c>
      <c r="F1091" s="6" t="s">
        <v>9406</v>
      </c>
      <c r="G1091" s="6" t="s">
        <v>9407</v>
      </c>
      <c r="H1091" s="79">
        <v>1</v>
      </c>
    </row>
    <row r="1092" spans="1:8" x14ac:dyDescent="0.2">
      <c r="A1092" s="6">
        <v>30259519</v>
      </c>
      <c r="B1092" s="6" t="s">
        <v>9408</v>
      </c>
      <c r="C1092" s="6" t="s">
        <v>9409</v>
      </c>
      <c r="D1092" s="6" t="s">
        <v>7907</v>
      </c>
      <c r="E1092" s="6" t="s">
        <v>5638</v>
      </c>
      <c r="F1092" s="6" t="s">
        <v>9410</v>
      </c>
      <c r="G1092" s="6" t="s">
        <v>9411</v>
      </c>
      <c r="H1092" s="79">
        <v>1</v>
      </c>
    </row>
    <row r="1093" spans="1:8" x14ac:dyDescent="0.2">
      <c r="A1093" s="6">
        <v>30097574</v>
      </c>
      <c r="B1093" s="6" t="s">
        <v>9412</v>
      </c>
      <c r="C1093" s="6" t="s">
        <v>9413</v>
      </c>
      <c r="D1093" s="6" t="s">
        <v>7907</v>
      </c>
      <c r="E1093" s="6" t="s">
        <v>5638</v>
      </c>
      <c r="F1093" s="6" t="s">
        <v>9414</v>
      </c>
      <c r="G1093" s="6" t="s">
        <v>9415</v>
      </c>
      <c r="H1093" s="79">
        <v>1</v>
      </c>
    </row>
    <row r="1094" spans="1:8" x14ac:dyDescent="0.2">
      <c r="A1094" s="6">
        <v>30274053</v>
      </c>
      <c r="B1094" s="6" t="s">
        <v>9416</v>
      </c>
      <c r="C1094" s="6" t="s">
        <v>9417</v>
      </c>
      <c r="D1094" s="6" t="s">
        <v>7907</v>
      </c>
      <c r="E1094" s="6" t="s">
        <v>5638</v>
      </c>
      <c r="F1094" s="6" t="s">
        <v>9418</v>
      </c>
      <c r="G1094" s="6" t="s">
        <v>9419</v>
      </c>
      <c r="H1094" s="79">
        <v>1</v>
      </c>
    </row>
    <row r="1095" spans="1:8" x14ac:dyDescent="0.2">
      <c r="A1095" s="6">
        <v>30088026</v>
      </c>
      <c r="B1095" s="6" t="s">
        <v>9420</v>
      </c>
      <c r="C1095" s="6" t="s">
        <v>9421</v>
      </c>
      <c r="D1095" s="6" t="s">
        <v>7907</v>
      </c>
      <c r="E1095" s="6" t="s">
        <v>5638</v>
      </c>
      <c r="F1095" s="6" t="s">
        <v>9422</v>
      </c>
      <c r="G1095" s="6" t="s">
        <v>9423</v>
      </c>
      <c r="H1095" s="79">
        <v>1</v>
      </c>
    </row>
    <row r="1096" spans="1:8" x14ac:dyDescent="0.2">
      <c r="A1096" s="6">
        <v>30277632</v>
      </c>
      <c r="B1096" s="6" t="s">
        <v>9424</v>
      </c>
      <c r="C1096" s="6" t="s">
        <v>9425</v>
      </c>
      <c r="D1096" s="6" t="s">
        <v>7907</v>
      </c>
      <c r="E1096" s="6" t="s">
        <v>5638</v>
      </c>
      <c r="F1096" s="6" t="s">
        <v>9426</v>
      </c>
      <c r="G1096" s="6" t="s">
        <v>9427</v>
      </c>
      <c r="H1096" s="79">
        <v>1</v>
      </c>
    </row>
    <row r="1097" spans="1:8" x14ac:dyDescent="0.2">
      <c r="A1097" s="6">
        <v>30004718</v>
      </c>
      <c r="B1097" s="6" t="s">
        <v>9428</v>
      </c>
      <c r="C1097" s="6" t="s">
        <v>9429</v>
      </c>
      <c r="D1097" s="6" t="s">
        <v>7907</v>
      </c>
      <c r="E1097" s="6" t="s">
        <v>5638</v>
      </c>
      <c r="F1097" s="6" t="s">
        <v>9430</v>
      </c>
      <c r="G1097" s="6" t="s">
        <v>9431</v>
      </c>
      <c r="H1097" s="79">
        <v>1</v>
      </c>
    </row>
    <row r="1098" spans="1:8" x14ac:dyDescent="0.2">
      <c r="A1098" s="6">
        <v>30310210</v>
      </c>
      <c r="B1098" s="6" t="s">
        <v>9432</v>
      </c>
      <c r="C1098" s="6" t="s">
        <v>9433</v>
      </c>
      <c r="D1098" s="6" t="s">
        <v>7907</v>
      </c>
      <c r="E1098" s="6" t="s">
        <v>5638</v>
      </c>
      <c r="F1098" s="6" t="s">
        <v>9434</v>
      </c>
      <c r="G1098" s="6" t="s">
        <v>9435</v>
      </c>
      <c r="H1098" s="79">
        <v>1</v>
      </c>
    </row>
    <row r="1099" spans="1:8" x14ac:dyDescent="0.2">
      <c r="A1099" s="6">
        <v>30111693</v>
      </c>
      <c r="B1099" s="6" t="s">
        <v>9436</v>
      </c>
      <c r="C1099" s="6" t="s">
        <v>9437</v>
      </c>
      <c r="D1099" s="6" t="s">
        <v>7907</v>
      </c>
      <c r="E1099" s="6" t="s">
        <v>5638</v>
      </c>
      <c r="F1099" s="6" t="s">
        <v>9438</v>
      </c>
      <c r="G1099" s="6" t="s">
        <v>9439</v>
      </c>
      <c r="H1099" s="79">
        <v>1</v>
      </c>
    </row>
    <row r="1100" spans="1:8" x14ac:dyDescent="0.2">
      <c r="A1100" s="6">
        <v>30178004</v>
      </c>
      <c r="B1100" s="6" t="s">
        <v>9440</v>
      </c>
      <c r="C1100" s="6" t="s">
        <v>9441</v>
      </c>
      <c r="D1100" s="6" t="s">
        <v>7907</v>
      </c>
      <c r="E1100" s="6" t="s">
        <v>5638</v>
      </c>
      <c r="F1100" s="6" t="s">
        <v>9442</v>
      </c>
      <c r="G1100" s="6" t="s">
        <v>9443</v>
      </c>
      <c r="H1100" s="79">
        <v>1</v>
      </c>
    </row>
    <row r="1101" spans="1:8" x14ac:dyDescent="0.2">
      <c r="A1101" s="6">
        <v>30401189</v>
      </c>
      <c r="B1101" s="6" t="s">
        <v>9444</v>
      </c>
      <c r="C1101" s="6" t="s">
        <v>9445</v>
      </c>
      <c r="D1101" s="6" t="s">
        <v>7907</v>
      </c>
      <c r="E1101" s="6" t="s">
        <v>5638</v>
      </c>
      <c r="F1101" s="6" t="s">
        <v>9446</v>
      </c>
      <c r="G1101" s="6" t="s">
        <v>9447</v>
      </c>
      <c r="H1101" s="79">
        <v>1</v>
      </c>
    </row>
    <row r="1102" spans="1:8" x14ac:dyDescent="0.2">
      <c r="A1102" s="6">
        <v>30142120</v>
      </c>
      <c r="B1102" s="6" t="s">
        <v>9448</v>
      </c>
      <c r="C1102" s="6" t="s">
        <v>9449</v>
      </c>
      <c r="D1102" s="6" t="s">
        <v>7907</v>
      </c>
      <c r="E1102" s="6" t="s">
        <v>5638</v>
      </c>
      <c r="F1102" s="6" t="s">
        <v>9450</v>
      </c>
      <c r="G1102" s="6" t="s">
        <v>9451</v>
      </c>
      <c r="H1102" s="79">
        <v>1</v>
      </c>
    </row>
    <row r="1103" spans="1:8" x14ac:dyDescent="0.2">
      <c r="A1103" s="6">
        <v>30322737</v>
      </c>
      <c r="B1103" s="6" t="s">
        <v>9452</v>
      </c>
      <c r="C1103" s="6" t="s">
        <v>9453</v>
      </c>
      <c r="D1103" s="6" t="s">
        <v>7907</v>
      </c>
      <c r="E1103" s="6" t="s">
        <v>5638</v>
      </c>
      <c r="F1103" s="6" t="s">
        <v>9454</v>
      </c>
      <c r="G1103" s="6" t="s">
        <v>9455</v>
      </c>
      <c r="H1103" s="79">
        <v>1</v>
      </c>
    </row>
    <row r="1104" spans="1:8" x14ac:dyDescent="0.2">
      <c r="A1104" s="6">
        <v>30230055</v>
      </c>
      <c r="B1104" s="6" t="s">
        <v>9456</v>
      </c>
      <c r="C1104" s="6" t="s">
        <v>9457</v>
      </c>
      <c r="D1104" s="6" t="s">
        <v>7907</v>
      </c>
      <c r="E1104" s="6" t="s">
        <v>5638</v>
      </c>
      <c r="F1104" s="6" t="s">
        <v>9458</v>
      </c>
      <c r="G1104" s="6" t="s">
        <v>9459</v>
      </c>
      <c r="H1104" s="79">
        <v>1</v>
      </c>
    </row>
    <row r="1105" spans="1:8" x14ac:dyDescent="0.2">
      <c r="A1105" s="6">
        <v>30400695</v>
      </c>
      <c r="B1105" s="6" t="s">
        <v>9460</v>
      </c>
      <c r="C1105" s="6" t="s">
        <v>9461</v>
      </c>
      <c r="D1105" s="6" t="s">
        <v>7907</v>
      </c>
      <c r="E1105" s="6" t="s">
        <v>5638</v>
      </c>
      <c r="F1105" s="6" t="s">
        <v>9462</v>
      </c>
      <c r="G1105" s="6" t="s">
        <v>9463</v>
      </c>
      <c r="H1105" s="79">
        <v>1</v>
      </c>
    </row>
    <row r="1106" spans="1:8" x14ac:dyDescent="0.2">
      <c r="A1106" s="6">
        <v>30134697</v>
      </c>
      <c r="B1106" s="6" t="s">
        <v>9464</v>
      </c>
      <c r="C1106" s="6" t="s">
        <v>9465</v>
      </c>
      <c r="D1106" s="6" t="s">
        <v>7907</v>
      </c>
      <c r="E1106" s="6" t="s">
        <v>5638</v>
      </c>
      <c r="F1106" s="6" t="s">
        <v>9466</v>
      </c>
      <c r="G1106" s="6" t="s">
        <v>9467</v>
      </c>
      <c r="H1106" s="79">
        <v>1</v>
      </c>
    </row>
    <row r="1107" spans="1:8" x14ac:dyDescent="0.2">
      <c r="A1107" s="6">
        <v>30418210</v>
      </c>
      <c r="B1107" s="6" t="s">
        <v>9468</v>
      </c>
      <c r="C1107" s="6" t="s">
        <v>9469</v>
      </c>
      <c r="D1107" s="6" t="s">
        <v>7907</v>
      </c>
      <c r="E1107" s="6" t="s">
        <v>5638</v>
      </c>
      <c r="F1107" s="6" t="s">
        <v>9470</v>
      </c>
      <c r="G1107" s="6" t="s">
        <v>9471</v>
      </c>
      <c r="H1107" s="79">
        <v>1</v>
      </c>
    </row>
    <row r="1108" spans="1:8" x14ac:dyDescent="0.2">
      <c r="A1108" s="6">
        <v>30062228</v>
      </c>
      <c r="B1108" s="6" t="s">
        <v>9472</v>
      </c>
      <c r="C1108" s="6" t="s">
        <v>9473</v>
      </c>
      <c r="D1108" s="6" t="s">
        <v>7907</v>
      </c>
      <c r="E1108" s="6" t="s">
        <v>5638</v>
      </c>
      <c r="F1108" s="6" t="s">
        <v>9474</v>
      </c>
      <c r="G1108" s="6" t="s">
        <v>9475</v>
      </c>
      <c r="H1108" s="79">
        <v>1</v>
      </c>
    </row>
    <row r="1109" spans="1:8" x14ac:dyDescent="0.2">
      <c r="A1109" s="6">
        <v>30265541</v>
      </c>
      <c r="B1109" s="6" t="s">
        <v>9476</v>
      </c>
      <c r="C1109" s="6" t="s">
        <v>9477</v>
      </c>
      <c r="D1109" s="6" t="s">
        <v>7907</v>
      </c>
      <c r="E1109" s="6" t="s">
        <v>5638</v>
      </c>
      <c r="F1109" s="6" t="s">
        <v>9478</v>
      </c>
      <c r="G1109" s="6" t="s">
        <v>9479</v>
      </c>
      <c r="H1109" s="79">
        <v>1</v>
      </c>
    </row>
    <row r="1110" spans="1:8" x14ac:dyDescent="0.2">
      <c r="A1110" s="6">
        <v>30112059</v>
      </c>
      <c r="B1110" s="6" t="s">
        <v>9480</v>
      </c>
      <c r="C1110" s="6" t="s">
        <v>9481</v>
      </c>
      <c r="D1110" s="6" t="s">
        <v>7907</v>
      </c>
      <c r="E1110" s="6" t="s">
        <v>5638</v>
      </c>
      <c r="F1110" s="6" t="s">
        <v>9482</v>
      </c>
      <c r="G1110" s="6" t="s">
        <v>9483</v>
      </c>
      <c r="H1110" s="79">
        <v>1</v>
      </c>
    </row>
    <row r="1111" spans="1:8" x14ac:dyDescent="0.2">
      <c r="A1111" s="6">
        <v>30193726</v>
      </c>
      <c r="B1111" s="6" t="s">
        <v>9484</v>
      </c>
      <c r="C1111" s="6" t="s">
        <v>9485</v>
      </c>
      <c r="D1111" s="6" t="s">
        <v>7907</v>
      </c>
      <c r="E1111" s="6" t="s">
        <v>5638</v>
      </c>
      <c r="F1111" s="6" t="s">
        <v>9486</v>
      </c>
      <c r="G1111" s="6" t="s">
        <v>9487</v>
      </c>
      <c r="H1111" s="79">
        <v>1</v>
      </c>
    </row>
    <row r="1112" spans="1:8" x14ac:dyDescent="0.2">
      <c r="A1112" s="6">
        <v>30098716</v>
      </c>
      <c r="B1112" s="6" t="s">
        <v>9488</v>
      </c>
      <c r="C1112" s="6" t="s">
        <v>9489</v>
      </c>
      <c r="D1112" s="6" t="s">
        <v>7907</v>
      </c>
      <c r="E1112" s="6" t="s">
        <v>5638</v>
      </c>
      <c r="F1112" s="6" t="s">
        <v>9490</v>
      </c>
      <c r="G1112" s="6" t="s">
        <v>9491</v>
      </c>
      <c r="H1112" s="79">
        <v>1</v>
      </c>
    </row>
    <row r="1113" spans="1:8" x14ac:dyDescent="0.2">
      <c r="A1113" s="6">
        <v>30288782</v>
      </c>
      <c r="B1113" s="6" t="s">
        <v>9492</v>
      </c>
      <c r="C1113" s="6" t="s">
        <v>9493</v>
      </c>
      <c r="D1113" s="6" t="s">
        <v>7907</v>
      </c>
      <c r="E1113" s="6" t="s">
        <v>5638</v>
      </c>
      <c r="F1113" s="6" t="s">
        <v>9494</v>
      </c>
      <c r="G1113" s="6" t="s">
        <v>9495</v>
      </c>
      <c r="H1113" s="79">
        <v>1</v>
      </c>
    </row>
    <row r="1114" spans="1:8" x14ac:dyDescent="0.2">
      <c r="A1114" s="6">
        <v>30055330</v>
      </c>
      <c r="B1114" s="6" t="s">
        <v>9496</v>
      </c>
      <c r="C1114" s="6" t="s">
        <v>9497</v>
      </c>
      <c r="D1114" s="6" t="s">
        <v>7907</v>
      </c>
      <c r="E1114" s="6" t="s">
        <v>5638</v>
      </c>
      <c r="F1114" s="6" t="s">
        <v>9498</v>
      </c>
      <c r="G1114" s="6" t="s">
        <v>9499</v>
      </c>
      <c r="H1114" s="79">
        <v>1</v>
      </c>
    </row>
    <row r="1115" spans="1:8" x14ac:dyDescent="0.2">
      <c r="A1115" s="6">
        <v>30255470</v>
      </c>
      <c r="B1115" s="6" t="s">
        <v>9500</v>
      </c>
      <c r="C1115" s="6" t="s">
        <v>9501</v>
      </c>
      <c r="D1115" s="6" t="s">
        <v>7907</v>
      </c>
      <c r="E1115" s="6" t="s">
        <v>5638</v>
      </c>
      <c r="F1115" s="6" t="s">
        <v>9502</v>
      </c>
      <c r="G1115" s="6" t="s">
        <v>9503</v>
      </c>
      <c r="H1115" s="79">
        <v>1</v>
      </c>
    </row>
    <row r="1116" spans="1:8" x14ac:dyDescent="0.2">
      <c r="A1116" s="6">
        <v>30089955</v>
      </c>
      <c r="B1116" s="6" t="s">
        <v>9504</v>
      </c>
      <c r="C1116" s="6" t="s">
        <v>9505</v>
      </c>
      <c r="D1116" s="6" t="s">
        <v>7907</v>
      </c>
      <c r="E1116" s="6" t="s">
        <v>5638</v>
      </c>
      <c r="F1116" s="6" t="s">
        <v>9506</v>
      </c>
      <c r="G1116" s="6" t="s">
        <v>9507</v>
      </c>
      <c r="H1116" s="79">
        <v>1</v>
      </c>
    </row>
    <row r="1117" spans="1:8" x14ac:dyDescent="0.2">
      <c r="A1117" s="6">
        <v>30265152</v>
      </c>
      <c r="B1117" s="6" t="s">
        <v>9508</v>
      </c>
      <c r="C1117" s="6" t="s">
        <v>9509</v>
      </c>
      <c r="D1117" s="6" t="s">
        <v>7907</v>
      </c>
      <c r="E1117" s="6" t="s">
        <v>5638</v>
      </c>
      <c r="F1117" s="6" t="s">
        <v>9510</v>
      </c>
      <c r="G1117" s="6" t="s">
        <v>9511</v>
      </c>
      <c r="H1117" s="79">
        <v>1</v>
      </c>
    </row>
    <row r="1118" spans="1:8" x14ac:dyDescent="0.2">
      <c r="A1118" s="6">
        <v>30065503</v>
      </c>
      <c r="B1118" s="6" t="s">
        <v>9512</v>
      </c>
      <c r="C1118" s="6" t="s">
        <v>9513</v>
      </c>
      <c r="D1118" s="6" t="s">
        <v>7907</v>
      </c>
      <c r="E1118" s="6" t="s">
        <v>5638</v>
      </c>
      <c r="F1118" s="6" t="s">
        <v>9514</v>
      </c>
      <c r="G1118" s="6" t="s">
        <v>9515</v>
      </c>
      <c r="H1118" s="79">
        <v>1</v>
      </c>
    </row>
    <row r="1119" spans="1:8" x14ac:dyDescent="0.2">
      <c r="A1119" s="6">
        <v>30363955</v>
      </c>
      <c r="B1119" s="6" t="s">
        <v>9516</v>
      </c>
      <c r="C1119" s="6" t="s">
        <v>9517</v>
      </c>
      <c r="D1119" s="6" t="s">
        <v>7907</v>
      </c>
      <c r="E1119" s="6" t="s">
        <v>5638</v>
      </c>
      <c r="F1119" s="6" t="s">
        <v>9518</v>
      </c>
      <c r="G1119" s="6" t="s">
        <v>9519</v>
      </c>
      <c r="H1119" s="79">
        <v>1</v>
      </c>
    </row>
    <row r="1120" spans="1:8" x14ac:dyDescent="0.2">
      <c r="A1120" s="6">
        <v>30109578</v>
      </c>
      <c r="B1120" s="6" t="s">
        <v>9520</v>
      </c>
      <c r="C1120" s="6" t="s">
        <v>9521</v>
      </c>
      <c r="D1120" s="6" t="s">
        <v>7907</v>
      </c>
      <c r="E1120" s="6" t="s">
        <v>5638</v>
      </c>
      <c r="F1120" s="6" t="s">
        <v>9522</v>
      </c>
      <c r="G1120" s="6" t="s">
        <v>9523</v>
      </c>
      <c r="H1120" s="79">
        <v>1</v>
      </c>
    </row>
    <row r="1121" spans="1:8" x14ac:dyDescent="0.2">
      <c r="A1121" s="6">
        <v>30273609</v>
      </c>
      <c r="B1121" s="6" t="s">
        <v>9524</v>
      </c>
      <c r="C1121" s="6" t="s">
        <v>9525</v>
      </c>
      <c r="D1121" s="6" t="s">
        <v>7907</v>
      </c>
      <c r="E1121" s="6" t="s">
        <v>5638</v>
      </c>
      <c r="F1121" s="6" t="s">
        <v>9526</v>
      </c>
      <c r="G1121" s="6" t="s">
        <v>9527</v>
      </c>
      <c r="H1121" s="79">
        <v>1</v>
      </c>
    </row>
    <row r="1122" spans="1:8" x14ac:dyDescent="0.2">
      <c r="A1122" s="6">
        <v>30415967</v>
      </c>
      <c r="B1122" s="6" t="s">
        <v>9528</v>
      </c>
      <c r="C1122" s="6" t="s">
        <v>9529</v>
      </c>
      <c r="D1122" s="6" t="s">
        <v>7907</v>
      </c>
      <c r="E1122" s="6" t="s">
        <v>5638</v>
      </c>
      <c r="F1122" s="6" t="s">
        <v>9530</v>
      </c>
      <c r="G1122" s="6" t="s">
        <v>9531</v>
      </c>
      <c r="H1122" s="79">
        <v>1</v>
      </c>
    </row>
    <row r="1123" spans="1:8" x14ac:dyDescent="0.2">
      <c r="A1123" s="6">
        <v>30160217</v>
      </c>
      <c r="B1123" s="6" t="s">
        <v>9532</v>
      </c>
      <c r="C1123" s="6" t="s">
        <v>9533</v>
      </c>
      <c r="D1123" s="6" t="s">
        <v>7907</v>
      </c>
      <c r="E1123" s="6" t="s">
        <v>5638</v>
      </c>
      <c r="F1123" s="6" t="s">
        <v>9534</v>
      </c>
      <c r="G1123" s="6" t="s">
        <v>9535</v>
      </c>
      <c r="H1123" s="79">
        <v>1</v>
      </c>
    </row>
    <row r="1124" spans="1:8" x14ac:dyDescent="0.2">
      <c r="A1124" s="6">
        <v>30392963</v>
      </c>
      <c r="B1124" s="6" t="s">
        <v>9536</v>
      </c>
      <c r="C1124" s="6" t="s">
        <v>9537</v>
      </c>
      <c r="D1124" s="6" t="s">
        <v>7907</v>
      </c>
      <c r="E1124" s="6" t="s">
        <v>5638</v>
      </c>
      <c r="F1124" s="6" t="s">
        <v>9538</v>
      </c>
      <c r="G1124" s="6" t="s">
        <v>9539</v>
      </c>
      <c r="H1124" s="79">
        <v>1</v>
      </c>
    </row>
    <row r="1125" spans="1:8" x14ac:dyDescent="0.2">
      <c r="A1125" s="6">
        <v>30144242</v>
      </c>
      <c r="B1125" s="6" t="s">
        <v>9540</v>
      </c>
      <c r="C1125" s="6" t="s">
        <v>9541</v>
      </c>
      <c r="D1125" s="6" t="s">
        <v>7907</v>
      </c>
      <c r="E1125" s="6" t="s">
        <v>5638</v>
      </c>
      <c r="F1125" s="6" t="s">
        <v>9542</v>
      </c>
      <c r="G1125" s="6" t="s">
        <v>9543</v>
      </c>
      <c r="H1125" s="79">
        <v>1</v>
      </c>
    </row>
    <row r="1126" spans="1:8" x14ac:dyDescent="0.2">
      <c r="A1126" s="6">
        <v>30457130</v>
      </c>
      <c r="B1126" s="6" t="s">
        <v>9544</v>
      </c>
      <c r="C1126" s="6" t="s">
        <v>9545</v>
      </c>
      <c r="D1126" s="6" t="s">
        <v>7907</v>
      </c>
      <c r="E1126" s="6" t="s">
        <v>5638</v>
      </c>
      <c r="F1126" s="6" t="s">
        <v>9546</v>
      </c>
      <c r="G1126" s="6" t="s">
        <v>9547</v>
      </c>
      <c r="H1126" s="79">
        <v>1</v>
      </c>
    </row>
    <row r="1127" spans="1:8" x14ac:dyDescent="0.2">
      <c r="A1127" s="6">
        <v>30171478</v>
      </c>
      <c r="B1127" s="6" t="s">
        <v>9548</v>
      </c>
      <c r="C1127" s="6" t="s">
        <v>9549</v>
      </c>
      <c r="D1127" s="6" t="s">
        <v>7907</v>
      </c>
      <c r="E1127" s="6" t="s">
        <v>5638</v>
      </c>
      <c r="F1127" s="6" t="s">
        <v>9550</v>
      </c>
      <c r="G1127" s="6" t="s">
        <v>9551</v>
      </c>
      <c r="H1127" s="79">
        <v>1</v>
      </c>
    </row>
    <row r="1128" spans="1:8" x14ac:dyDescent="0.2">
      <c r="A1128" s="6">
        <v>30422238</v>
      </c>
      <c r="B1128" s="6" t="s">
        <v>9552</v>
      </c>
      <c r="C1128" s="6" t="s">
        <v>9553</v>
      </c>
      <c r="D1128" s="6" t="s">
        <v>7907</v>
      </c>
      <c r="E1128" s="6" t="s">
        <v>5638</v>
      </c>
      <c r="F1128" s="6" t="s">
        <v>9554</v>
      </c>
      <c r="G1128" s="6" t="s">
        <v>9555</v>
      </c>
      <c r="H1128" s="79">
        <v>1</v>
      </c>
    </row>
    <row r="1129" spans="1:8" x14ac:dyDescent="0.2">
      <c r="A1129" s="6">
        <v>30132886</v>
      </c>
      <c r="B1129" s="6" t="s">
        <v>9556</v>
      </c>
      <c r="C1129" s="6" t="s">
        <v>9557</v>
      </c>
      <c r="D1129" s="6" t="s">
        <v>7907</v>
      </c>
      <c r="E1129" s="6" t="s">
        <v>5638</v>
      </c>
      <c r="F1129" s="6" t="s">
        <v>9558</v>
      </c>
      <c r="G1129" s="6" t="s">
        <v>9559</v>
      </c>
      <c r="H1129" s="79">
        <v>1</v>
      </c>
    </row>
    <row r="1130" spans="1:8" x14ac:dyDescent="0.2">
      <c r="A1130" s="6">
        <v>30079270</v>
      </c>
      <c r="B1130" s="6" t="s">
        <v>9560</v>
      </c>
      <c r="C1130" s="6" t="s">
        <v>9561</v>
      </c>
      <c r="D1130" s="6" t="s">
        <v>7907</v>
      </c>
      <c r="E1130" s="6" t="s">
        <v>5638</v>
      </c>
      <c r="F1130" s="6" t="s">
        <v>9562</v>
      </c>
      <c r="G1130" s="6" t="s">
        <v>9563</v>
      </c>
      <c r="H1130" s="79">
        <v>1</v>
      </c>
    </row>
    <row r="1131" spans="1:8" x14ac:dyDescent="0.2">
      <c r="A1131" s="6">
        <v>30214710</v>
      </c>
      <c r="B1131" s="6" t="s">
        <v>9564</v>
      </c>
      <c r="C1131" s="6" t="s">
        <v>9565</v>
      </c>
      <c r="D1131" s="6" t="s">
        <v>7907</v>
      </c>
      <c r="E1131" s="6" t="s">
        <v>5638</v>
      </c>
      <c r="F1131" s="6" t="s">
        <v>9566</v>
      </c>
      <c r="G1131" s="6" t="s">
        <v>9567</v>
      </c>
      <c r="H1131" s="79">
        <v>1</v>
      </c>
    </row>
    <row r="1132" spans="1:8" x14ac:dyDescent="0.2">
      <c r="A1132" s="6">
        <v>30042721</v>
      </c>
      <c r="B1132" s="6" t="s">
        <v>9568</v>
      </c>
      <c r="C1132" s="6" t="s">
        <v>9569</v>
      </c>
      <c r="D1132" s="6" t="s">
        <v>7907</v>
      </c>
      <c r="E1132" s="6" t="s">
        <v>5638</v>
      </c>
      <c r="F1132" s="6" t="s">
        <v>9570</v>
      </c>
      <c r="G1132" s="6" t="s">
        <v>9571</v>
      </c>
      <c r="H1132" s="79">
        <v>1</v>
      </c>
    </row>
    <row r="1133" spans="1:8" x14ac:dyDescent="0.2">
      <c r="A1133" s="6">
        <v>30203020</v>
      </c>
      <c r="B1133" s="6" t="s">
        <v>9572</v>
      </c>
      <c r="C1133" s="6" t="s">
        <v>9573</v>
      </c>
      <c r="D1133" s="6" t="s">
        <v>7907</v>
      </c>
      <c r="E1133" s="6" t="s">
        <v>5638</v>
      </c>
      <c r="F1133" s="6" t="s">
        <v>9574</v>
      </c>
      <c r="G1133" s="6" t="s">
        <v>9575</v>
      </c>
      <c r="H1133" s="79">
        <v>1</v>
      </c>
    </row>
    <row r="1134" spans="1:8" x14ac:dyDescent="0.2">
      <c r="A1134" s="6">
        <v>30382500</v>
      </c>
      <c r="B1134" s="6" t="s">
        <v>9576</v>
      </c>
      <c r="C1134" s="6" t="s">
        <v>9577</v>
      </c>
      <c r="D1134" s="6" t="s">
        <v>7907</v>
      </c>
      <c r="E1134" s="6" t="s">
        <v>5638</v>
      </c>
      <c r="F1134" s="6" t="s">
        <v>9578</v>
      </c>
      <c r="G1134" s="6" t="s">
        <v>9579</v>
      </c>
      <c r="H1134" s="79">
        <v>1</v>
      </c>
    </row>
    <row r="1135" spans="1:8" x14ac:dyDescent="0.2">
      <c r="A1135" s="6">
        <v>30170957</v>
      </c>
      <c r="B1135" s="6" t="s">
        <v>9580</v>
      </c>
      <c r="C1135" s="6" t="s">
        <v>9581</v>
      </c>
      <c r="D1135" s="6" t="s">
        <v>7907</v>
      </c>
      <c r="E1135" s="6" t="s">
        <v>5638</v>
      </c>
      <c r="F1135" s="6" t="s">
        <v>9582</v>
      </c>
      <c r="G1135" s="6" t="s">
        <v>9583</v>
      </c>
      <c r="H1135" s="79">
        <v>1</v>
      </c>
    </row>
    <row r="1136" spans="1:8" x14ac:dyDescent="0.2">
      <c r="A1136" s="6">
        <v>30377154</v>
      </c>
      <c r="B1136" s="6" t="s">
        <v>9584</v>
      </c>
      <c r="C1136" s="6" t="s">
        <v>9585</v>
      </c>
      <c r="D1136" s="6" t="s">
        <v>7907</v>
      </c>
      <c r="E1136" s="6" t="s">
        <v>5638</v>
      </c>
      <c r="F1136" s="6" t="s">
        <v>9586</v>
      </c>
      <c r="G1136" s="6" t="s">
        <v>9587</v>
      </c>
      <c r="H1136" s="79">
        <v>1</v>
      </c>
    </row>
    <row r="1137" spans="1:8" x14ac:dyDescent="0.2">
      <c r="A1137" s="6">
        <v>30141708</v>
      </c>
      <c r="B1137" s="6" t="s">
        <v>9588</v>
      </c>
      <c r="C1137" s="6" t="s">
        <v>9589</v>
      </c>
      <c r="D1137" s="6" t="s">
        <v>7907</v>
      </c>
      <c r="E1137" s="6" t="s">
        <v>5638</v>
      </c>
      <c r="F1137" s="6" t="s">
        <v>9590</v>
      </c>
      <c r="G1137" s="6" t="s">
        <v>9591</v>
      </c>
      <c r="H1137" s="79">
        <v>1</v>
      </c>
    </row>
    <row r="1138" spans="1:8" x14ac:dyDescent="0.2">
      <c r="A1138" s="6">
        <v>30445369</v>
      </c>
      <c r="B1138" s="6" t="s">
        <v>9592</v>
      </c>
      <c r="C1138" s="6" t="s">
        <v>9593</v>
      </c>
      <c r="D1138" s="6" t="s">
        <v>7907</v>
      </c>
      <c r="E1138" s="6" t="s">
        <v>5638</v>
      </c>
      <c r="F1138" s="6" t="s">
        <v>9594</v>
      </c>
      <c r="G1138" s="6" t="s">
        <v>9595</v>
      </c>
      <c r="H1138" s="79">
        <v>1</v>
      </c>
    </row>
    <row r="1139" spans="1:8" x14ac:dyDescent="0.2">
      <c r="A1139" s="6">
        <v>30213087</v>
      </c>
      <c r="B1139" s="6" t="s">
        <v>9596</v>
      </c>
      <c r="C1139" s="6" t="s">
        <v>9597</v>
      </c>
      <c r="D1139" s="6" t="s">
        <v>7907</v>
      </c>
      <c r="E1139" s="6" t="s">
        <v>5638</v>
      </c>
      <c r="F1139" s="6" t="s">
        <v>9598</v>
      </c>
      <c r="G1139" s="6" t="s">
        <v>9599</v>
      </c>
      <c r="H1139" s="79">
        <v>1</v>
      </c>
    </row>
    <row r="1140" spans="1:8" x14ac:dyDescent="0.2">
      <c r="A1140" s="6">
        <v>30340907</v>
      </c>
      <c r="B1140" s="6" t="s">
        <v>9600</v>
      </c>
      <c r="C1140" s="6" t="s">
        <v>9601</v>
      </c>
      <c r="D1140" s="6" t="s">
        <v>7907</v>
      </c>
      <c r="E1140" s="6" t="s">
        <v>5638</v>
      </c>
      <c r="F1140" s="6" t="s">
        <v>9602</v>
      </c>
      <c r="G1140" s="6" t="s">
        <v>9603</v>
      </c>
      <c r="H1140" s="79">
        <v>1</v>
      </c>
    </row>
    <row r="1141" spans="1:8" x14ac:dyDescent="0.2">
      <c r="A1141" s="6">
        <v>30063215</v>
      </c>
      <c r="B1141" s="6" t="s">
        <v>9604</v>
      </c>
      <c r="C1141" s="6" t="s">
        <v>9605</v>
      </c>
      <c r="D1141" s="6" t="s">
        <v>7907</v>
      </c>
      <c r="E1141" s="6" t="s">
        <v>5638</v>
      </c>
      <c r="F1141" s="6" t="s">
        <v>9606</v>
      </c>
      <c r="G1141" s="6" t="s">
        <v>9607</v>
      </c>
      <c r="H1141" s="79">
        <v>1</v>
      </c>
    </row>
    <row r="1142" spans="1:8" x14ac:dyDescent="0.2">
      <c r="A1142" s="6">
        <v>30250472</v>
      </c>
      <c r="B1142" s="6" t="s">
        <v>9608</v>
      </c>
      <c r="C1142" s="6" t="s">
        <v>9609</v>
      </c>
      <c r="D1142" s="6" t="s">
        <v>7907</v>
      </c>
      <c r="E1142" s="6" t="s">
        <v>5638</v>
      </c>
      <c r="F1142" s="6" t="s">
        <v>9610</v>
      </c>
      <c r="G1142" s="6" t="s">
        <v>9611</v>
      </c>
      <c r="H1142" s="79">
        <v>1</v>
      </c>
    </row>
    <row r="1143" spans="1:8" x14ac:dyDescent="0.2">
      <c r="A1143" s="6">
        <v>30091112</v>
      </c>
      <c r="B1143" s="6" t="s">
        <v>9612</v>
      </c>
      <c r="C1143" s="6" t="s">
        <v>9613</v>
      </c>
      <c r="D1143" s="6" t="s">
        <v>7907</v>
      </c>
      <c r="E1143" s="6" t="s">
        <v>5638</v>
      </c>
      <c r="F1143" s="6" t="s">
        <v>9614</v>
      </c>
      <c r="G1143" s="6" t="s">
        <v>9615</v>
      </c>
      <c r="H1143" s="79">
        <v>1</v>
      </c>
    </row>
    <row r="1144" spans="1:8" x14ac:dyDescent="0.2">
      <c r="A1144" s="6">
        <v>30289103</v>
      </c>
      <c r="B1144" s="6" t="s">
        <v>9616</v>
      </c>
      <c r="C1144" s="6" t="s">
        <v>9617</v>
      </c>
      <c r="D1144" s="6" t="s">
        <v>7907</v>
      </c>
      <c r="E1144" s="6" t="s">
        <v>5638</v>
      </c>
      <c r="F1144" s="6" t="s">
        <v>9618</v>
      </c>
      <c r="G1144" s="6" t="s">
        <v>9619</v>
      </c>
      <c r="H1144" s="79">
        <v>1</v>
      </c>
    </row>
    <row r="1145" spans="1:8" x14ac:dyDescent="0.2">
      <c r="A1145" s="6">
        <v>30123988</v>
      </c>
      <c r="B1145" s="6" t="s">
        <v>9620</v>
      </c>
      <c r="C1145" s="6" t="s">
        <v>9621</v>
      </c>
      <c r="D1145" s="6" t="s">
        <v>7907</v>
      </c>
      <c r="E1145" s="6" t="s">
        <v>5638</v>
      </c>
      <c r="F1145" s="6" t="s">
        <v>9622</v>
      </c>
      <c r="G1145" s="6" t="s">
        <v>9623</v>
      </c>
      <c r="H1145" s="79">
        <v>1</v>
      </c>
    </row>
    <row r="1146" spans="1:8" x14ac:dyDescent="0.2">
      <c r="A1146" s="6">
        <v>30353997</v>
      </c>
      <c r="B1146" s="6" t="s">
        <v>9624</v>
      </c>
      <c r="C1146" s="6" t="s">
        <v>9625</v>
      </c>
      <c r="D1146" s="6" t="s">
        <v>7907</v>
      </c>
      <c r="E1146" s="6" t="s">
        <v>5638</v>
      </c>
      <c r="F1146" s="6" t="s">
        <v>9626</v>
      </c>
      <c r="G1146" s="6" t="s">
        <v>9627</v>
      </c>
      <c r="H1146" s="79">
        <v>1</v>
      </c>
    </row>
    <row r="1147" spans="1:8" x14ac:dyDescent="0.2">
      <c r="A1147" s="6">
        <v>30066559</v>
      </c>
      <c r="B1147" s="6" t="s">
        <v>9628</v>
      </c>
      <c r="C1147" s="6" t="s">
        <v>9629</v>
      </c>
      <c r="D1147" s="6" t="s">
        <v>7907</v>
      </c>
      <c r="E1147" s="6" t="s">
        <v>5638</v>
      </c>
      <c r="F1147" s="6" t="s">
        <v>9630</v>
      </c>
      <c r="G1147" s="6" t="s">
        <v>9631</v>
      </c>
      <c r="H1147" s="79">
        <v>1</v>
      </c>
    </row>
    <row r="1148" spans="1:8" x14ac:dyDescent="0.2">
      <c r="A1148" s="6">
        <v>30337954</v>
      </c>
      <c r="B1148" s="6" t="s">
        <v>9632</v>
      </c>
      <c r="C1148" s="6" t="s">
        <v>9633</v>
      </c>
      <c r="D1148" s="6" t="s">
        <v>7907</v>
      </c>
      <c r="E1148" s="6" t="s">
        <v>5638</v>
      </c>
      <c r="F1148" s="6" t="s">
        <v>9634</v>
      </c>
      <c r="G1148" s="6" t="s">
        <v>9635</v>
      </c>
      <c r="H1148" s="79">
        <v>1</v>
      </c>
    </row>
    <row r="1149" spans="1:8" x14ac:dyDescent="0.2">
      <c r="A1149" s="6">
        <v>30403214</v>
      </c>
      <c r="B1149" s="6" t="s">
        <v>9636</v>
      </c>
      <c r="C1149" s="6" t="s">
        <v>9637</v>
      </c>
      <c r="D1149" s="6" t="s">
        <v>7907</v>
      </c>
      <c r="E1149" s="6" t="s">
        <v>5638</v>
      </c>
      <c r="F1149" s="6" t="s">
        <v>9638</v>
      </c>
      <c r="G1149" s="6" t="s">
        <v>9639</v>
      </c>
      <c r="H1149" s="79">
        <v>1</v>
      </c>
    </row>
    <row r="1150" spans="1:8" x14ac:dyDescent="0.2">
      <c r="A1150" s="6">
        <v>30153382</v>
      </c>
      <c r="B1150" s="6" t="s">
        <v>9640</v>
      </c>
      <c r="C1150" s="6" t="s">
        <v>9641</v>
      </c>
      <c r="D1150" s="6" t="s">
        <v>7907</v>
      </c>
      <c r="E1150" s="6" t="s">
        <v>5638</v>
      </c>
      <c r="F1150" s="6" t="s">
        <v>9642</v>
      </c>
      <c r="G1150" s="6" t="s">
        <v>9643</v>
      </c>
      <c r="H1150" s="79">
        <v>1</v>
      </c>
    </row>
    <row r="1151" spans="1:8" x14ac:dyDescent="0.2">
      <c r="A1151" s="6">
        <v>30380093</v>
      </c>
      <c r="B1151" s="6" t="s">
        <v>9644</v>
      </c>
      <c r="C1151" s="6" t="s">
        <v>9645</v>
      </c>
      <c r="D1151" s="6" t="s">
        <v>7907</v>
      </c>
      <c r="E1151" s="6" t="s">
        <v>5638</v>
      </c>
      <c r="F1151" s="6" t="s">
        <v>9646</v>
      </c>
      <c r="G1151" s="6" t="s">
        <v>9647</v>
      </c>
      <c r="H1151" s="79">
        <v>1</v>
      </c>
    </row>
    <row r="1152" spans="1:8" x14ac:dyDescent="0.2">
      <c r="A1152" s="6">
        <v>30195962</v>
      </c>
      <c r="B1152" s="6" t="s">
        <v>9648</v>
      </c>
      <c r="C1152" s="6" t="s">
        <v>9649</v>
      </c>
      <c r="D1152" s="6" t="s">
        <v>7907</v>
      </c>
      <c r="E1152" s="6" t="s">
        <v>5638</v>
      </c>
      <c r="F1152" s="6" t="s">
        <v>9650</v>
      </c>
      <c r="G1152" s="6" t="s">
        <v>9651</v>
      </c>
      <c r="H1152" s="79">
        <v>1</v>
      </c>
    </row>
    <row r="1153" spans="1:8" x14ac:dyDescent="0.2">
      <c r="A1153" s="6">
        <v>30470982</v>
      </c>
      <c r="B1153" s="6" t="s">
        <v>9652</v>
      </c>
      <c r="C1153" s="6" t="s">
        <v>9653</v>
      </c>
      <c r="D1153" s="6" t="s">
        <v>7907</v>
      </c>
      <c r="E1153" s="6" t="s">
        <v>5638</v>
      </c>
      <c r="F1153" s="6" t="s">
        <v>9654</v>
      </c>
      <c r="G1153" s="6" t="s">
        <v>9655</v>
      </c>
      <c r="H1153" s="79">
        <v>1</v>
      </c>
    </row>
    <row r="1154" spans="1:8" x14ac:dyDescent="0.2">
      <c r="A1154" s="6">
        <v>30193587</v>
      </c>
      <c r="B1154" s="6" t="s">
        <v>9656</v>
      </c>
      <c r="C1154" s="6" t="s">
        <v>9657</v>
      </c>
      <c r="D1154" s="6" t="s">
        <v>7907</v>
      </c>
      <c r="E1154" s="6" t="s">
        <v>5638</v>
      </c>
      <c r="F1154" s="6" t="s">
        <v>9658</v>
      </c>
      <c r="G1154" s="6" t="s">
        <v>9659</v>
      </c>
      <c r="H1154" s="79">
        <v>1</v>
      </c>
    </row>
    <row r="1155" spans="1:8" x14ac:dyDescent="0.2">
      <c r="A1155" s="6">
        <v>30399245</v>
      </c>
      <c r="B1155" s="6" t="s">
        <v>9660</v>
      </c>
      <c r="C1155" s="6" t="s">
        <v>9661</v>
      </c>
      <c r="D1155" s="6" t="s">
        <v>7907</v>
      </c>
      <c r="E1155" s="6" t="s">
        <v>5638</v>
      </c>
      <c r="F1155" s="6" t="s">
        <v>9662</v>
      </c>
      <c r="G1155" s="6" t="s">
        <v>9663</v>
      </c>
      <c r="H1155" s="79">
        <v>1</v>
      </c>
    </row>
    <row r="1156" spans="1:8" x14ac:dyDescent="0.2">
      <c r="A1156" s="6">
        <v>30154728</v>
      </c>
      <c r="B1156" s="6" t="s">
        <v>9664</v>
      </c>
      <c r="C1156" s="6" t="s">
        <v>9665</v>
      </c>
      <c r="D1156" s="6" t="s">
        <v>7907</v>
      </c>
      <c r="E1156" s="6" t="s">
        <v>5638</v>
      </c>
      <c r="F1156" s="6" t="s">
        <v>9666</v>
      </c>
      <c r="G1156" s="6" t="s">
        <v>9667</v>
      </c>
      <c r="H1156" s="79">
        <v>1</v>
      </c>
    </row>
    <row r="1157" spans="1:8" x14ac:dyDescent="0.2">
      <c r="A1157" s="6">
        <v>30193917</v>
      </c>
      <c r="B1157" s="6" t="s">
        <v>9668</v>
      </c>
      <c r="C1157" s="6" t="s">
        <v>9669</v>
      </c>
      <c r="D1157" s="6" t="s">
        <v>7907</v>
      </c>
      <c r="E1157" s="6" t="s">
        <v>5638</v>
      </c>
      <c r="F1157" s="6" t="s">
        <v>9670</v>
      </c>
      <c r="G1157" s="6" t="s">
        <v>9671</v>
      </c>
      <c r="H1157" s="79">
        <v>1</v>
      </c>
    </row>
    <row r="1158" spans="1:8" x14ac:dyDescent="0.2">
      <c r="A1158" s="6">
        <v>30101524</v>
      </c>
      <c r="B1158" s="6" t="s">
        <v>9672</v>
      </c>
      <c r="C1158" s="6" t="s">
        <v>9673</v>
      </c>
      <c r="D1158" s="6" t="s">
        <v>7907</v>
      </c>
      <c r="E1158" s="6" t="s">
        <v>5638</v>
      </c>
      <c r="F1158" s="6" t="s">
        <v>9674</v>
      </c>
      <c r="G1158" s="6" t="s">
        <v>9675</v>
      </c>
      <c r="H1158" s="79">
        <v>1</v>
      </c>
    </row>
    <row r="1159" spans="1:8" x14ac:dyDescent="0.2">
      <c r="A1159" s="6">
        <v>30289967</v>
      </c>
      <c r="B1159" s="6" t="s">
        <v>9676</v>
      </c>
      <c r="C1159" s="6" t="s">
        <v>9677</v>
      </c>
      <c r="D1159" s="6" t="s">
        <v>7907</v>
      </c>
      <c r="E1159" s="6" t="s">
        <v>5638</v>
      </c>
      <c r="F1159" s="6" t="s">
        <v>9678</v>
      </c>
      <c r="G1159" s="6" t="s">
        <v>9679</v>
      </c>
      <c r="H1159" s="79">
        <v>1</v>
      </c>
    </row>
    <row r="1160" spans="1:8" x14ac:dyDescent="0.2">
      <c r="A1160" s="6">
        <v>30044137</v>
      </c>
      <c r="B1160" s="6" t="s">
        <v>9680</v>
      </c>
      <c r="C1160" s="6" t="s">
        <v>9681</v>
      </c>
      <c r="D1160" s="6" t="s">
        <v>7907</v>
      </c>
      <c r="E1160" s="6" t="s">
        <v>5638</v>
      </c>
      <c r="F1160" s="6" t="s">
        <v>9682</v>
      </c>
      <c r="G1160" s="6" t="s">
        <v>9683</v>
      </c>
      <c r="H1160" s="79">
        <v>1</v>
      </c>
    </row>
    <row r="1161" spans="1:8" x14ac:dyDescent="0.2">
      <c r="A1161" s="6">
        <v>30338135</v>
      </c>
      <c r="B1161" s="6" t="s">
        <v>9684</v>
      </c>
      <c r="C1161" s="6" t="s">
        <v>9685</v>
      </c>
      <c r="D1161" s="6" t="s">
        <v>7907</v>
      </c>
      <c r="E1161" s="6" t="s">
        <v>5638</v>
      </c>
      <c r="F1161" s="6" t="s">
        <v>9686</v>
      </c>
      <c r="G1161" s="6" t="s">
        <v>9687</v>
      </c>
      <c r="H1161" s="79">
        <v>1</v>
      </c>
    </row>
    <row r="1162" spans="1:8" x14ac:dyDescent="0.2">
      <c r="A1162" s="6">
        <v>30069561</v>
      </c>
      <c r="B1162" s="6" t="s">
        <v>9688</v>
      </c>
      <c r="C1162" s="6" t="s">
        <v>9689</v>
      </c>
      <c r="D1162" s="6" t="s">
        <v>7907</v>
      </c>
      <c r="E1162" s="6" t="s">
        <v>5638</v>
      </c>
      <c r="F1162" s="6" t="s">
        <v>9690</v>
      </c>
      <c r="G1162" s="6" t="s">
        <v>9691</v>
      </c>
      <c r="H1162" s="79">
        <v>1</v>
      </c>
    </row>
    <row r="1163" spans="1:8" x14ac:dyDescent="0.2">
      <c r="A1163" s="6">
        <v>30274543</v>
      </c>
      <c r="B1163" s="6" t="s">
        <v>9692</v>
      </c>
      <c r="C1163" s="6" t="s">
        <v>9693</v>
      </c>
      <c r="D1163" s="6" t="s">
        <v>7907</v>
      </c>
      <c r="E1163" s="6" t="s">
        <v>5638</v>
      </c>
      <c r="F1163" s="6" t="s">
        <v>9694</v>
      </c>
      <c r="G1163" s="6" t="s">
        <v>9695</v>
      </c>
      <c r="H1163" s="79">
        <v>1</v>
      </c>
    </row>
    <row r="1164" spans="1:8" x14ac:dyDescent="0.2">
      <c r="A1164" s="6">
        <v>30085636</v>
      </c>
      <c r="B1164" s="6" t="s">
        <v>9696</v>
      </c>
      <c r="C1164" s="6" t="s">
        <v>9697</v>
      </c>
      <c r="D1164" s="6" t="s">
        <v>7907</v>
      </c>
      <c r="E1164" s="6" t="s">
        <v>5638</v>
      </c>
      <c r="F1164" s="6" t="s">
        <v>9698</v>
      </c>
      <c r="G1164" s="6" t="s">
        <v>9699</v>
      </c>
      <c r="H1164" s="79">
        <v>1</v>
      </c>
    </row>
    <row r="1165" spans="1:8" x14ac:dyDescent="0.2">
      <c r="A1165" s="6">
        <v>30140480</v>
      </c>
      <c r="B1165" s="6" t="s">
        <v>9700</v>
      </c>
      <c r="C1165" s="6" t="s">
        <v>9701</v>
      </c>
      <c r="D1165" s="6" t="s">
        <v>7907</v>
      </c>
      <c r="E1165" s="6" t="s">
        <v>5638</v>
      </c>
      <c r="F1165" s="6" t="s">
        <v>9702</v>
      </c>
      <c r="G1165" s="6" t="s">
        <v>9703</v>
      </c>
      <c r="H1165" s="79">
        <v>1</v>
      </c>
    </row>
    <row r="1166" spans="1:8" x14ac:dyDescent="0.2">
      <c r="A1166" s="6">
        <v>30377221</v>
      </c>
      <c r="B1166" s="6" t="s">
        <v>9704</v>
      </c>
      <c r="C1166" s="6" t="s">
        <v>9705</v>
      </c>
      <c r="D1166" s="6" t="s">
        <v>7907</v>
      </c>
      <c r="E1166" s="6" t="s">
        <v>5638</v>
      </c>
      <c r="F1166" s="6" t="s">
        <v>9706</v>
      </c>
      <c r="G1166" s="6" t="s">
        <v>9707</v>
      </c>
      <c r="H1166" s="79">
        <v>1</v>
      </c>
    </row>
    <row r="1167" spans="1:8" x14ac:dyDescent="0.2">
      <c r="A1167" s="6">
        <v>30067817</v>
      </c>
      <c r="B1167" s="6" t="s">
        <v>9708</v>
      </c>
      <c r="C1167" s="6" t="s">
        <v>9709</v>
      </c>
      <c r="D1167" s="6" t="s">
        <v>7907</v>
      </c>
      <c r="E1167" s="6" t="s">
        <v>5638</v>
      </c>
      <c r="F1167" s="6" t="s">
        <v>9710</v>
      </c>
      <c r="G1167" s="6" t="s">
        <v>9711</v>
      </c>
      <c r="H1167" s="79">
        <v>1</v>
      </c>
    </row>
    <row r="1168" spans="1:8" x14ac:dyDescent="0.2">
      <c r="A1168" s="6">
        <v>30376289</v>
      </c>
      <c r="B1168" s="6" t="s">
        <v>9712</v>
      </c>
      <c r="C1168" s="6" t="s">
        <v>9713</v>
      </c>
      <c r="D1168" s="6" t="s">
        <v>7907</v>
      </c>
      <c r="E1168" s="6" t="s">
        <v>5638</v>
      </c>
      <c r="F1168" s="6" t="s">
        <v>9714</v>
      </c>
      <c r="G1168" s="6" t="s">
        <v>9715</v>
      </c>
      <c r="H1168" s="79">
        <v>1</v>
      </c>
    </row>
    <row r="1169" spans="1:8" x14ac:dyDescent="0.2">
      <c r="A1169" s="6">
        <v>30141702</v>
      </c>
      <c r="B1169" s="6" t="s">
        <v>9716</v>
      </c>
      <c r="C1169" s="6" t="s">
        <v>9717</v>
      </c>
      <c r="D1169" s="6" t="s">
        <v>7907</v>
      </c>
      <c r="E1169" s="6" t="s">
        <v>5638</v>
      </c>
      <c r="F1169" s="6" t="s">
        <v>9718</v>
      </c>
      <c r="G1169" s="6" t="s">
        <v>9719</v>
      </c>
      <c r="H1169" s="79">
        <v>1</v>
      </c>
    </row>
    <row r="1170" spans="1:8" x14ac:dyDescent="0.2">
      <c r="A1170" s="6">
        <v>30421623</v>
      </c>
      <c r="B1170" s="6" t="s">
        <v>9720</v>
      </c>
      <c r="C1170" s="6" t="s">
        <v>9721</v>
      </c>
      <c r="D1170" s="6" t="s">
        <v>7907</v>
      </c>
      <c r="E1170" s="6" t="s">
        <v>5638</v>
      </c>
      <c r="F1170" s="6" t="s">
        <v>9722</v>
      </c>
      <c r="G1170" s="6" t="s">
        <v>9723</v>
      </c>
      <c r="H1170" s="79">
        <v>1</v>
      </c>
    </row>
    <row r="1171" spans="1:8" x14ac:dyDescent="0.2">
      <c r="A1171" s="6">
        <v>30165408</v>
      </c>
      <c r="B1171" s="6" t="s">
        <v>9724</v>
      </c>
      <c r="C1171" s="6" t="s">
        <v>9725</v>
      </c>
      <c r="D1171" s="6" t="s">
        <v>7907</v>
      </c>
      <c r="E1171" s="6" t="s">
        <v>5638</v>
      </c>
      <c r="F1171" s="6" t="s">
        <v>9726</v>
      </c>
      <c r="G1171" s="6" t="s">
        <v>9727</v>
      </c>
      <c r="H1171" s="79">
        <v>1</v>
      </c>
    </row>
    <row r="1172" spans="1:8" x14ac:dyDescent="0.2">
      <c r="A1172" s="6">
        <v>30434210</v>
      </c>
      <c r="B1172" s="6" t="s">
        <v>9728</v>
      </c>
      <c r="C1172" s="6" t="s">
        <v>9729</v>
      </c>
      <c r="D1172" s="6" t="s">
        <v>7907</v>
      </c>
      <c r="E1172" s="6" t="s">
        <v>5638</v>
      </c>
      <c r="F1172" s="6" t="s">
        <v>9730</v>
      </c>
      <c r="G1172" s="6" t="s">
        <v>9731</v>
      </c>
      <c r="H1172" s="79">
        <v>1</v>
      </c>
    </row>
    <row r="1173" spans="1:8" x14ac:dyDescent="0.2">
      <c r="A1173" s="6">
        <v>30032309</v>
      </c>
      <c r="B1173" s="6" t="s">
        <v>9732</v>
      </c>
      <c r="C1173" s="6" t="s">
        <v>9733</v>
      </c>
      <c r="D1173" s="6" t="s">
        <v>7907</v>
      </c>
      <c r="E1173" s="6" t="s">
        <v>5638</v>
      </c>
      <c r="F1173" s="6" t="s">
        <v>9734</v>
      </c>
      <c r="G1173" s="6" t="s">
        <v>9735</v>
      </c>
      <c r="H1173" s="79">
        <v>1</v>
      </c>
    </row>
    <row r="1174" spans="1:8" x14ac:dyDescent="0.2">
      <c r="A1174" s="6">
        <v>30250432</v>
      </c>
      <c r="B1174" s="6" t="s">
        <v>9736</v>
      </c>
      <c r="C1174" s="6" t="s">
        <v>9737</v>
      </c>
      <c r="D1174" s="6" t="s">
        <v>7907</v>
      </c>
      <c r="E1174" s="6" t="s">
        <v>5638</v>
      </c>
      <c r="F1174" s="6" t="s">
        <v>9738</v>
      </c>
      <c r="G1174" s="6" t="s">
        <v>9739</v>
      </c>
      <c r="H1174" s="79">
        <v>1</v>
      </c>
    </row>
    <row r="1175" spans="1:8" x14ac:dyDescent="0.2">
      <c r="A1175" s="6">
        <v>30109106</v>
      </c>
      <c r="B1175" s="6" t="s">
        <v>9740</v>
      </c>
      <c r="C1175" s="6" t="s">
        <v>9741</v>
      </c>
      <c r="D1175" s="6" t="s">
        <v>7907</v>
      </c>
      <c r="E1175" s="6" t="s">
        <v>5638</v>
      </c>
      <c r="F1175" s="6" t="s">
        <v>9742</v>
      </c>
      <c r="G1175" s="6" t="s">
        <v>9743</v>
      </c>
      <c r="H1175" s="79">
        <v>1</v>
      </c>
    </row>
    <row r="1176" spans="1:8" x14ac:dyDescent="0.2">
      <c r="A1176" s="6">
        <v>30237562</v>
      </c>
      <c r="B1176" s="6" t="s">
        <v>9744</v>
      </c>
      <c r="C1176" s="6" t="s">
        <v>9745</v>
      </c>
      <c r="D1176" s="6" t="s">
        <v>7907</v>
      </c>
      <c r="E1176" s="6" t="s">
        <v>5638</v>
      </c>
      <c r="F1176" s="6" t="s">
        <v>9746</v>
      </c>
      <c r="G1176" s="6" t="s">
        <v>9747</v>
      </c>
      <c r="H1176" s="79">
        <v>1</v>
      </c>
    </row>
    <row r="1177" spans="1:8" x14ac:dyDescent="0.2">
      <c r="A1177" s="6">
        <v>30029647</v>
      </c>
      <c r="B1177" s="6" t="s">
        <v>9748</v>
      </c>
      <c r="C1177" s="6" t="s">
        <v>9749</v>
      </c>
      <c r="D1177" s="6" t="s">
        <v>7907</v>
      </c>
      <c r="E1177" s="6" t="s">
        <v>5638</v>
      </c>
      <c r="F1177" s="6" t="s">
        <v>9750</v>
      </c>
      <c r="G1177" s="6" t="s">
        <v>9751</v>
      </c>
      <c r="H1177" s="79">
        <v>1</v>
      </c>
    </row>
    <row r="1178" spans="1:8" x14ac:dyDescent="0.2">
      <c r="A1178" s="6">
        <v>30359981</v>
      </c>
      <c r="B1178" s="6" t="s">
        <v>9752</v>
      </c>
      <c r="C1178" s="6" t="s">
        <v>9753</v>
      </c>
      <c r="D1178" s="6" t="s">
        <v>7907</v>
      </c>
      <c r="E1178" s="6" t="s">
        <v>5638</v>
      </c>
      <c r="F1178" s="6" t="s">
        <v>9754</v>
      </c>
      <c r="G1178" s="6" t="s">
        <v>9755</v>
      </c>
      <c r="H1178" s="79">
        <v>1</v>
      </c>
    </row>
    <row r="1179" spans="1:8" x14ac:dyDescent="0.2">
      <c r="A1179" s="6">
        <v>30096767</v>
      </c>
      <c r="B1179" s="6" t="s">
        <v>9756</v>
      </c>
      <c r="C1179" s="6" t="s">
        <v>9757</v>
      </c>
      <c r="D1179" s="6" t="s">
        <v>7907</v>
      </c>
      <c r="E1179" s="6" t="s">
        <v>5638</v>
      </c>
      <c r="F1179" s="6" t="s">
        <v>9758</v>
      </c>
      <c r="G1179" s="6" t="s">
        <v>9759</v>
      </c>
      <c r="H1179" s="79">
        <v>1</v>
      </c>
    </row>
    <row r="1180" spans="1:8" x14ac:dyDescent="0.2">
      <c r="A1180" s="6">
        <v>30314070</v>
      </c>
      <c r="B1180" s="6" t="s">
        <v>9760</v>
      </c>
      <c r="C1180" s="6" t="s">
        <v>9761</v>
      </c>
      <c r="D1180" s="6" t="s">
        <v>7907</v>
      </c>
      <c r="E1180" s="6" t="s">
        <v>5638</v>
      </c>
      <c r="F1180" s="6" t="s">
        <v>9762</v>
      </c>
      <c r="G1180" s="6" t="s">
        <v>9763</v>
      </c>
      <c r="H1180" s="79">
        <v>1</v>
      </c>
    </row>
    <row r="1181" spans="1:8" x14ac:dyDescent="0.2">
      <c r="A1181" s="6">
        <v>30366349</v>
      </c>
      <c r="B1181" s="6" t="s">
        <v>9764</v>
      </c>
      <c r="C1181" s="6" t="s">
        <v>9765</v>
      </c>
      <c r="D1181" s="6" t="s">
        <v>7907</v>
      </c>
      <c r="E1181" s="6" t="s">
        <v>5638</v>
      </c>
      <c r="F1181" s="6" t="s">
        <v>9766</v>
      </c>
      <c r="G1181" s="6" t="s">
        <v>9767</v>
      </c>
      <c r="H1181" s="79">
        <v>1</v>
      </c>
    </row>
    <row r="1182" spans="1:8" x14ac:dyDescent="0.2">
      <c r="A1182" s="6">
        <v>30054300</v>
      </c>
      <c r="B1182" s="6" t="s">
        <v>9768</v>
      </c>
      <c r="C1182" s="6" t="s">
        <v>9769</v>
      </c>
      <c r="D1182" s="6" t="s">
        <v>7907</v>
      </c>
      <c r="E1182" s="6" t="s">
        <v>5638</v>
      </c>
      <c r="F1182" s="6" t="s">
        <v>9770</v>
      </c>
      <c r="G1182" s="6" t="s">
        <v>9771</v>
      </c>
      <c r="H1182" s="79">
        <v>1</v>
      </c>
    </row>
    <row r="1183" spans="1:8" x14ac:dyDescent="0.2">
      <c r="A1183" s="6">
        <v>30315562</v>
      </c>
      <c r="B1183" s="6" t="s">
        <v>9772</v>
      </c>
      <c r="C1183" s="6" t="s">
        <v>9773</v>
      </c>
      <c r="D1183" s="6" t="s">
        <v>7907</v>
      </c>
      <c r="E1183" s="6" t="s">
        <v>5638</v>
      </c>
      <c r="F1183" s="6" t="s">
        <v>9774</v>
      </c>
      <c r="G1183" s="6" t="s">
        <v>9775</v>
      </c>
      <c r="H1183" s="79">
        <v>1</v>
      </c>
    </row>
    <row r="1184" spans="1:8" x14ac:dyDescent="0.2">
      <c r="A1184" s="6">
        <v>30079597</v>
      </c>
      <c r="B1184" s="6" t="s">
        <v>9776</v>
      </c>
      <c r="C1184" s="6" t="s">
        <v>9777</v>
      </c>
      <c r="D1184" s="6" t="s">
        <v>7907</v>
      </c>
      <c r="E1184" s="6" t="s">
        <v>5638</v>
      </c>
      <c r="F1184" s="6" t="s">
        <v>9778</v>
      </c>
      <c r="G1184" s="6" t="s">
        <v>9779</v>
      </c>
      <c r="H1184" s="79">
        <v>1</v>
      </c>
    </row>
    <row r="1185" spans="1:8" x14ac:dyDescent="0.2">
      <c r="A1185" s="6">
        <v>30461000</v>
      </c>
      <c r="B1185" s="6" t="s">
        <v>9780</v>
      </c>
      <c r="C1185" s="6" t="s">
        <v>9781</v>
      </c>
      <c r="D1185" s="6" t="s">
        <v>7907</v>
      </c>
      <c r="E1185" s="6" t="s">
        <v>5638</v>
      </c>
      <c r="F1185" s="6" t="s">
        <v>9782</v>
      </c>
      <c r="G1185" s="6" t="s">
        <v>9783</v>
      </c>
      <c r="H1185" s="79">
        <v>1</v>
      </c>
    </row>
    <row r="1186" spans="1:8" x14ac:dyDescent="0.2">
      <c r="A1186" s="6">
        <v>30246196</v>
      </c>
      <c r="B1186" s="6" t="s">
        <v>9784</v>
      </c>
      <c r="C1186" s="6" t="s">
        <v>9785</v>
      </c>
      <c r="D1186" s="6" t="s">
        <v>7907</v>
      </c>
      <c r="E1186" s="6" t="s">
        <v>5638</v>
      </c>
      <c r="F1186" s="6" t="s">
        <v>9786</v>
      </c>
      <c r="G1186" s="6" t="s">
        <v>9787</v>
      </c>
      <c r="H1186" s="79">
        <v>1</v>
      </c>
    </row>
    <row r="1187" spans="1:8" x14ac:dyDescent="0.2">
      <c r="A1187" s="6">
        <v>30353566</v>
      </c>
      <c r="B1187" s="6" t="s">
        <v>9788</v>
      </c>
      <c r="C1187" s="6" t="s">
        <v>9789</v>
      </c>
      <c r="D1187" s="6" t="s">
        <v>7907</v>
      </c>
      <c r="E1187" s="6" t="s">
        <v>5638</v>
      </c>
      <c r="F1187" s="6" t="s">
        <v>9790</v>
      </c>
      <c r="G1187" s="6" t="s">
        <v>9791</v>
      </c>
      <c r="H1187" s="79">
        <v>1</v>
      </c>
    </row>
    <row r="1188" spans="1:8" x14ac:dyDescent="0.2">
      <c r="A1188" s="6">
        <v>30222181</v>
      </c>
      <c r="B1188" s="6" t="s">
        <v>9792</v>
      </c>
      <c r="C1188" s="6" t="s">
        <v>9793</v>
      </c>
      <c r="D1188" s="6" t="s">
        <v>7907</v>
      </c>
      <c r="E1188" s="6" t="s">
        <v>5638</v>
      </c>
      <c r="F1188" s="6" t="s">
        <v>9794</v>
      </c>
      <c r="G1188" s="6" t="s">
        <v>9795</v>
      </c>
      <c r="H1188" s="79">
        <v>1</v>
      </c>
    </row>
    <row r="1189" spans="1:8" x14ac:dyDescent="0.2">
      <c r="A1189" s="6">
        <v>30226675</v>
      </c>
      <c r="B1189" s="6" t="s">
        <v>9796</v>
      </c>
      <c r="C1189" s="6" t="s">
        <v>9797</v>
      </c>
      <c r="D1189" s="6" t="s">
        <v>7907</v>
      </c>
      <c r="E1189" s="6" t="s">
        <v>5638</v>
      </c>
      <c r="F1189" s="6" t="s">
        <v>9798</v>
      </c>
      <c r="G1189" s="6" t="s">
        <v>9799</v>
      </c>
      <c r="H1189" s="79">
        <v>1</v>
      </c>
    </row>
    <row r="1190" spans="1:8" x14ac:dyDescent="0.2">
      <c r="A1190" s="6">
        <v>30072494</v>
      </c>
      <c r="B1190" s="6" t="s">
        <v>9800</v>
      </c>
      <c r="C1190" s="6" t="s">
        <v>9801</v>
      </c>
      <c r="D1190" s="6" t="s">
        <v>7907</v>
      </c>
      <c r="E1190" s="6" t="s">
        <v>5638</v>
      </c>
      <c r="F1190" s="6" t="s">
        <v>9802</v>
      </c>
      <c r="G1190" s="6" t="s">
        <v>9803</v>
      </c>
      <c r="H1190" s="79">
        <v>1</v>
      </c>
    </row>
    <row r="1191" spans="1:8" x14ac:dyDescent="0.2">
      <c r="A1191" s="6">
        <v>30259187</v>
      </c>
      <c r="B1191" s="6" t="s">
        <v>9804</v>
      </c>
      <c r="C1191" s="6" t="s">
        <v>9805</v>
      </c>
      <c r="D1191" s="6" t="s">
        <v>7907</v>
      </c>
      <c r="E1191" s="6" t="s">
        <v>5638</v>
      </c>
      <c r="F1191" s="6" t="s">
        <v>9806</v>
      </c>
      <c r="G1191" s="6" t="s">
        <v>9807</v>
      </c>
      <c r="H1191" s="79">
        <v>1</v>
      </c>
    </row>
    <row r="1192" spans="1:8" x14ac:dyDescent="0.2">
      <c r="A1192" s="6">
        <v>30096011</v>
      </c>
      <c r="B1192" s="6" t="s">
        <v>9808</v>
      </c>
      <c r="C1192" s="6" t="s">
        <v>9809</v>
      </c>
      <c r="D1192" s="6" t="s">
        <v>7907</v>
      </c>
      <c r="E1192" s="6" t="s">
        <v>5638</v>
      </c>
      <c r="F1192" s="6" t="s">
        <v>9810</v>
      </c>
      <c r="G1192" s="6" t="s">
        <v>9811</v>
      </c>
      <c r="H1192" s="79">
        <v>1</v>
      </c>
    </row>
    <row r="1193" spans="1:8" x14ac:dyDescent="0.2">
      <c r="A1193" s="6">
        <v>30228668</v>
      </c>
      <c r="B1193" s="6" t="s">
        <v>9812</v>
      </c>
      <c r="C1193" s="6" t="s">
        <v>9813</v>
      </c>
      <c r="D1193" s="6" t="s">
        <v>7907</v>
      </c>
      <c r="E1193" s="6" t="s">
        <v>5638</v>
      </c>
      <c r="F1193" s="6" t="s">
        <v>9814</v>
      </c>
      <c r="G1193" s="6" t="s">
        <v>9815</v>
      </c>
      <c r="H1193" s="79">
        <v>1</v>
      </c>
    </row>
    <row r="1194" spans="1:8" x14ac:dyDescent="0.2">
      <c r="A1194" s="6">
        <v>30047812</v>
      </c>
      <c r="B1194" s="6" t="s">
        <v>9816</v>
      </c>
      <c r="C1194" s="6" t="s">
        <v>9817</v>
      </c>
      <c r="D1194" s="6" t="s">
        <v>7907</v>
      </c>
      <c r="E1194" s="6" t="s">
        <v>5638</v>
      </c>
      <c r="F1194" s="6" t="s">
        <v>9818</v>
      </c>
      <c r="G1194" s="6" t="s">
        <v>9819</v>
      </c>
      <c r="H1194" s="79">
        <v>1</v>
      </c>
    </row>
    <row r="1195" spans="1:8" x14ac:dyDescent="0.2">
      <c r="A1195" s="6">
        <v>30276427</v>
      </c>
      <c r="B1195" s="6" t="s">
        <v>9820</v>
      </c>
      <c r="C1195" s="6" t="s">
        <v>9821</v>
      </c>
      <c r="D1195" s="6" t="s">
        <v>7907</v>
      </c>
      <c r="E1195" s="6" t="s">
        <v>5638</v>
      </c>
      <c r="F1195" s="6" t="s">
        <v>9822</v>
      </c>
      <c r="G1195" s="6" t="s">
        <v>9823</v>
      </c>
      <c r="H1195" s="79">
        <v>1</v>
      </c>
    </row>
    <row r="1196" spans="1:8" x14ac:dyDescent="0.2">
      <c r="A1196" s="6">
        <v>30117992</v>
      </c>
      <c r="B1196" s="6" t="s">
        <v>9824</v>
      </c>
      <c r="C1196" s="6" t="s">
        <v>9825</v>
      </c>
      <c r="D1196" s="6" t="s">
        <v>7907</v>
      </c>
      <c r="E1196" s="6" t="s">
        <v>5638</v>
      </c>
      <c r="F1196" s="6" t="s">
        <v>9826</v>
      </c>
      <c r="G1196" s="6" t="s">
        <v>9827</v>
      </c>
      <c r="H1196" s="79">
        <v>1</v>
      </c>
    </row>
    <row r="1197" spans="1:8" x14ac:dyDescent="0.2">
      <c r="A1197" s="6">
        <v>30166310</v>
      </c>
      <c r="B1197" s="6" t="s">
        <v>9828</v>
      </c>
      <c r="C1197" s="6" t="s">
        <v>9829</v>
      </c>
      <c r="D1197" s="6" t="s">
        <v>7907</v>
      </c>
      <c r="E1197" s="6" t="s">
        <v>5638</v>
      </c>
      <c r="F1197" s="6" t="s">
        <v>9830</v>
      </c>
      <c r="G1197" s="6" t="s">
        <v>9831</v>
      </c>
      <c r="H1197" s="79">
        <v>1</v>
      </c>
    </row>
    <row r="1198" spans="1:8" x14ac:dyDescent="0.2">
      <c r="A1198" s="6">
        <v>30414120</v>
      </c>
      <c r="B1198" s="6" t="s">
        <v>9832</v>
      </c>
      <c r="C1198" s="6" t="s">
        <v>9833</v>
      </c>
      <c r="D1198" s="6" t="s">
        <v>7907</v>
      </c>
      <c r="E1198" s="6" t="s">
        <v>5638</v>
      </c>
      <c r="F1198" s="6" t="s">
        <v>9834</v>
      </c>
      <c r="G1198" s="6" t="s">
        <v>9835</v>
      </c>
      <c r="H1198" s="79">
        <v>1</v>
      </c>
    </row>
    <row r="1199" spans="1:8" x14ac:dyDescent="0.2">
      <c r="A1199" s="6">
        <v>30147114</v>
      </c>
      <c r="B1199" s="6" t="s">
        <v>9836</v>
      </c>
      <c r="C1199" s="6" t="s">
        <v>9837</v>
      </c>
      <c r="D1199" s="6" t="s">
        <v>7907</v>
      </c>
      <c r="E1199" s="6" t="s">
        <v>5638</v>
      </c>
      <c r="F1199" s="6" t="s">
        <v>9838</v>
      </c>
      <c r="G1199" s="6" t="s">
        <v>9839</v>
      </c>
      <c r="H1199" s="79">
        <v>1</v>
      </c>
    </row>
    <row r="1200" spans="1:8" x14ac:dyDescent="0.2">
      <c r="A1200" s="6">
        <v>30314716</v>
      </c>
      <c r="B1200" s="6" t="s">
        <v>9840</v>
      </c>
      <c r="C1200" s="6" t="s">
        <v>9841</v>
      </c>
      <c r="D1200" s="6" t="s">
        <v>7907</v>
      </c>
      <c r="E1200" s="6" t="s">
        <v>5638</v>
      </c>
      <c r="F1200" s="6" t="s">
        <v>9842</v>
      </c>
      <c r="G1200" s="6" t="s">
        <v>9843</v>
      </c>
      <c r="H1200" s="79">
        <v>1</v>
      </c>
    </row>
    <row r="1201" spans="1:8" x14ac:dyDescent="0.2">
      <c r="A1201" s="6">
        <v>30190722</v>
      </c>
      <c r="B1201" s="6" t="s">
        <v>9844</v>
      </c>
      <c r="C1201" s="6" t="s">
        <v>9845</v>
      </c>
      <c r="D1201" s="6" t="s">
        <v>7907</v>
      </c>
      <c r="E1201" s="6" t="s">
        <v>5638</v>
      </c>
      <c r="F1201" s="6" t="s">
        <v>9846</v>
      </c>
      <c r="G1201" s="6" t="s">
        <v>9847</v>
      </c>
      <c r="H1201" s="79">
        <v>1</v>
      </c>
    </row>
    <row r="1202" spans="1:8" x14ac:dyDescent="0.2">
      <c r="A1202" s="6">
        <v>30440392</v>
      </c>
      <c r="B1202" s="6" t="s">
        <v>9848</v>
      </c>
      <c r="C1202" s="6" t="s">
        <v>9849</v>
      </c>
      <c r="D1202" s="6" t="s">
        <v>7907</v>
      </c>
      <c r="E1202" s="6" t="s">
        <v>5638</v>
      </c>
      <c r="F1202" s="6" t="s">
        <v>9850</v>
      </c>
      <c r="G1202" s="6" t="s">
        <v>9851</v>
      </c>
      <c r="H1202" s="79">
        <v>1</v>
      </c>
    </row>
    <row r="1203" spans="1:8" x14ac:dyDescent="0.2">
      <c r="A1203" s="6">
        <v>30119877</v>
      </c>
      <c r="B1203" s="6" t="s">
        <v>9852</v>
      </c>
      <c r="C1203" s="6" t="s">
        <v>9853</v>
      </c>
      <c r="D1203" s="6" t="s">
        <v>7907</v>
      </c>
      <c r="E1203" s="6" t="s">
        <v>5638</v>
      </c>
      <c r="F1203" s="6" t="s">
        <v>9854</v>
      </c>
      <c r="G1203" s="6" t="s">
        <v>9855</v>
      </c>
      <c r="H1203" s="79">
        <v>1</v>
      </c>
    </row>
    <row r="1204" spans="1:8" x14ac:dyDescent="0.2">
      <c r="A1204" s="6">
        <v>30452954</v>
      </c>
      <c r="B1204" s="6" t="s">
        <v>9856</v>
      </c>
      <c r="C1204" s="6" t="s">
        <v>9857</v>
      </c>
      <c r="D1204" s="6" t="s">
        <v>7907</v>
      </c>
      <c r="E1204" s="6" t="s">
        <v>5638</v>
      </c>
      <c r="F1204" s="6" t="s">
        <v>9858</v>
      </c>
      <c r="G1204" s="6" t="s">
        <v>9859</v>
      </c>
      <c r="H1204" s="79">
        <v>1</v>
      </c>
    </row>
    <row r="1205" spans="1:8" x14ac:dyDescent="0.2">
      <c r="A1205" s="6">
        <v>30053337</v>
      </c>
      <c r="B1205" s="6" t="s">
        <v>9860</v>
      </c>
      <c r="C1205" s="6" t="s">
        <v>9861</v>
      </c>
      <c r="D1205" s="6" t="s">
        <v>7907</v>
      </c>
      <c r="E1205" s="6" t="s">
        <v>5638</v>
      </c>
      <c r="F1205" s="6" t="s">
        <v>9862</v>
      </c>
      <c r="G1205" s="6" t="s">
        <v>9863</v>
      </c>
      <c r="H1205" s="79">
        <v>1</v>
      </c>
    </row>
    <row r="1206" spans="1:8" x14ac:dyDescent="0.2">
      <c r="A1206" s="6">
        <v>30220368</v>
      </c>
      <c r="B1206" s="6" t="s">
        <v>9864</v>
      </c>
      <c r="C1206" s="6" t="s">
        <v>9865</v>
      </c>
      <c r="D1206" s="6" t="s">
        <v>7907</v>
      </c>
      <c r="E1206" s="6" t="s">
        <v>5638</v>
      </c>
      <c r="F1206" s="6" t="s">
        <v>9866</v>
      </c>
      <c r="G1206" s="6" t="s">
        <v>9867</v>
      </c>
      <c r="H1206" s="79">
        <v>1</v>
      </c>
    </row>
    <row r="1207" spans="1:8" x14ac:dyDescent="0.2">
      <c r="A1207" s="6">
        <v>30013811</v>
      </c>
      <c r="B1207" s="6" t="s">
        <v>9868</v>
      </c>
      <c r="C1207" s="6" t="s">
        <v>9869</v>
      </c>
      <c r="D1207" s="6" t="s">
        <v>7907</v>
      </c>
      <c r="E1207" s="6" t="s">
        <v>5638</v>
      </c>
      <c r="F1207" s="6" t="s">
        <v>9870</v>
      </c>
      <c r="G1207" s="6" t="s">
        <v>9871</v>
      </c>
      <c r="H1207" s="79">
        <v>1</v>
      </c>
    </row>
    <row r="1208" spans="1:8" x14ac:dyDescent="0.2">
      <c r="A1208" s="6">
        <v>30216773</v>
      </c>
      <c r="B1208" s="6" t="s">
        <v>9872</v>
      </c>
      <c r="C1208" s="6" t="s">
        <v>9873</v>
      </c>
      <c r="D1208" s="6" t="s">
        <v>7907</v>
      </c>
      <c r="E1208" s="6" t="s">
        <v>5638</v>
      </c>
      <c r="F1208" s="6" t="s">
        <v>9874</v>
      </c>
      <c r="G1208" s="6" t="s">
        <v>9875</v>
      </c>
      <c r="H1208" s="79">
        <v>1</v>
      </c>
    </row>
    <row r="1209" spans="1:8" x14ac:dyDescent="0.2">
      <c r="A1209" s="6">
        <v>30092924</v>
      </c>
      <c r="B1209" s="6" t="s">
        <v>9876</v>
      </c>
      <c r="C1209" s="6" t="s">
        <v>9877</v>
      </c>
      <c r="D1209" s="6" t="s">
        <v>7907</v>
      </c>
      <c r="E1209" s="6" t="s">
        <v>5638</v>
      </c>
      <c r="F1209" s="6" t="s">
        <v>9878</v>
      </c>
      <c r="G1209" s="6" t="s">
        <v>9879</v>
      </c>
      <c r="H1209" s="79">
        <v>1</v>
      </c>
    </row>
    <row r="1210" spans="1:8" x14ac:dyDescent="0.2">
      <c r="A1210" s="6">
        <v>30304818</v>
      </c>
      <c r="B1210" s="6" t="s">
        <v>9880</v>
      </c>
      <c r="C1210" s="6" t="s">
        <v>9881</v>
      </c>
      <c r="D1210" s="6" t="s">
        <v>7907</v>
      </c>
      <c r="E1210" s="6" t="s">
        <v>5638</v>
      </c>
      <c r="F1210" s="6" t="s">
        <v>9882</v>
      </c>
      <c r="G1210" s="6" t="s">
        <v>9883</v>
      </c>
      <c r="H1210" s="79">
        <v>1</v>
      </c>
    </row>
    <row r="1211" spans="1:8" x14ac:dyDescent="0.2">
      <c r="A1211" s="6">
        <v>30017650</v>
      </c>
      <c r="B1211" s="6" t="s">
        <v>9884</v>
      </c>
      <c r="C1211" s="6" t="s">
        <v>9885</v>
      </c>
      <c r="D1211" s="6" t="s">
        <v>7907</v>
      </c>
      <c r="E1211" s="6" t="s">
        <v>5638</v>
      </c>
      <c r="F1211" s="6" t="s">
        <v>9886</v>
      </c>
      <c r="G1211" s="6" t="s">
        <v>9887</v>
      </c>
      <c r="H1211" s="79">
        <v>1</v>
      </c>
    </row>
    <row r="1212" spans="1:8" x14ac:dyDescent="0.2">
      <c r="A1212" s="6">
        <v>30333032</v>
      </c>
      <c r="B1212" s="6" t="s">
        <v>9888</v>
      </c>
      <c r="C1212" s="6" t="s">
        <v>9889</v>
      </c>
      <c r="D1212" s="6" t="s">
        <v>7907</v>
      </c>
      <c r="E1212" s="6" t="s">
        <v>5638</v>
      </c>
      <c r="F1212" s="6" t="s">
        <v>9890</v>
      </c>
      <c r="G1212" s="6" t="s">
        <v>9891</v>
      </c>
      <c r="H1212" s="79">
        <v>1</v>
      </c>
    </row>
    <row r="1213" spans="1:8" x14ac:dyDescent="0.2">
      <c r="A1213" s="6">
        <v>30418956</v>
      </c>
      <c r="B1213" s="6" t="s">
        <v>9892</v>
      </c>
      <c r="C1213" s="6" t="s">
        <v>9893</v>
      </c>
      <c r="D1213" s="6" t="s">
        <v>7907</v>
      </c>
      <c r="E1213" s="6" t="s">
        <v>5638</v>
      </c>
      <c r="F1213" s="6" t="s">
        <v>9894</v>
      </c>
      <c r="G1213" s="6" t="s">
        <v>9895</v>
      </c>
      <c r="H1213" s="79">
        <v>1</v>
      </c>
    </row>
    <row r="1214" spans="1:8" x14ac:dyDescent="0.2">
      <c r="A1214" s="6">
        <v>30150367</v>
      </c>
      <c r="B1214" s="6" t="s">
        <v>9896</v>
      </c>
      <c r="C1214" s="6" t="s">
        <v>9897</v>
      </c>
      <c r="D1214" s="6" t="s">
        <v>7907</v>
      </c>
      <c r="E1214" s="6" t="s">
        <v>5638</v>
      </c>
      <c r="F1214" s="6" t="s">
        <v>9898</v>
      </c>
      <c r="G1214" s="6" t="s">
        <v>9899</v>
      </c>
      <c r="H1214" s="79">
        <v>1</v>
      </c>
    </row>
    <row r="1215" spans="1:8" x14ac:dyDescent="0.2">
      <c r="A1215" s="6">
        <v>30332327</v>
      </c>
      <c r="B1215" s="6" t="s">
        <v>9900</v>
      </c>
      <c r="C1215" s="6" t="s">
        <v>9901</v>
      </c>
      <c r="D1215" s="6" t="s">
        <v>7907</v>
      </c>
      <c r="E1215" s="6" t="s">
        <v>5638</v>
      </c>
      <c r="F1215" s="6" t="s">
        <v>9902</v>
      </c>
      <c r="G1215" s="6" t="s">
        <v>9903</v>
      </c>
      <c r="H1215" s="79">
        <v>1</v>
      </c>
    </row>
    <row r="1216" spans="1:8" x14ac:dyDescent="0.2">
      <c r="A1216" s="6">
        <v>30266951</v>
      </c>
      <c r="B1216" s="6" t="s">
        <v>9904</v>
      </c>
      <c r="C1216" s="6" t="s">
        <v>9905</v>
      </c>
      <c r="D1216" s="6" t="s">
        <v>7907</v>
      </c>
      <c r="E1216" s="6" t="s">
        <v>5638</v>
      </c>
      <c r="F1216" s="6" t="s">
        <v>9906</v>
      </c>
      <c r="G1216" s="6" t="s">
        <v>9907</v>
      </c>
      <c r="H1216" s="79">
        <v>1</v>
      </c>
    </row>
    <row r="1217" spans="1:8" x14ac:dyDescent="0.2">
      <c r="A1217" s="6">
        <v>30260799</v>
      </c>
      <c r="B1217" s="6" t="s">
        <v>9908</v>
      </c>
      <c r="C1217" s="6" t="s">
        <v>9909</v>
      </c>
      <c r="D1217" s="6" t="s">
        <v>7907</v>
      </c>
      <c r="E1217" s="6" t="s">
        <v>5638</v>
      </c>
      <c r="F1217" s="6" t="s">
        <v>9910</v>
      </c>
      <c r="G1217" s="6" t="s">
        <v>9911</v>
      </c>
      <c r="H1217" s="79">
        <v>1</v>
      </c>
    </row>
    <row r="1218" spans="1:8" x14ac:dyDescent="0.2">
      <c r="A1218" s="6">
        <v>30076613</v>
      </c>
      <c r="B1218" s="6" t="s">
        <v>9912</v>
      </c>
      <c r="C1218" s="6" t="s">
        <v>9913</v>
      </c>
      <c r="D1218" s="6" t="s">
        <v>7907</v>
      </c>
      <c r="E1218" s="6" t="s">
        <v>5638</v>
      </c>
      <c r="F1218" s="6" t="s">
        <v>9914</v>
      </c>
      <c r="G1218" s="6" t="s">
        <v>9915</v>
      </c>
      <c r="H1218" s="79">
        <v>1</v>
      </c>
    </row>
    <row r="1219" spans="1:8" x14ac:dyDescent="0.2">
      <c r="A1219" s="6">
        <v>30054849</v>
      </c>
      <c r="B1219" s="6" t="s">
        <v>9916</v>
      </c>
      <c r="C1219" s="6" t="s">
        <v>9917</v>
      </c>
      <c r="D1219" s="6" t="s">
        <v>7907</v>
      </c>
      <c r="E1219" s="6" t="s">
        <v>5638</v>
      </c>
      <c r="F1219" s="6" t="s">
        <v>9918</v>
      </c>
      <c r="G1219" s="6" t="s">
        <v>9919</v>
      </c>
      <c r="H1219" s="79">
        <v>1</v>
      </c>
    </row>
    <row r="1220" spans="1:8" x14ac:dyDescent="0.2">
      <c r="A1220" s="6">
        <v>30071750</v>
      </c>
      <c r="B1220" s="6" t="s">
        <v>9920</v>
      </c>
      <c r="C1220" s="6" t="s">
        <v>9921</v>
      </c>
      <c r="D1220" s="6" t="s">
        <v>7907</v>
      </c>
      <c r="E1220" s="6" t="s">
        <v>5638</v>
      </c>
      <c r="F1220" s="6" t="s">
        <v>9922</v>
      </c>
      <c r="G1220" s="6" t="s">
        <v>9923</v>
      </c>
      <c r="H1220" s="79">
        <v>1</v>
      </c>
    </row>
    <row r="1221" spans="1:8" x14ac:dyDescent="0.2">
      <c r="A1221" s="6">
        <v>30145493</v>
      </c>
      <c r="B1221" s="6" t="s">
        <v>9924</v>
      </c>
      <c r="C1221" s="6" t="s">
        <v>9925</v>
      </c>
      <c r="D1221" s="6" t="s">
        <v>7907</v>
      </c>
      <c r="E1221" s="6" t="s">
        <v>5638</v>
      </c>
      <c r="F1221" s="6" t="s">
        <v>9926</v>
      </c>
      <c r="G1221" s="6" t="s">
        <v>9927</v>
      </c>
      <c r="H1221" s="79">
        <v>1</v>
      </c>
    </row>
    <row r="1222" spans="1:8" x14ac:dyDescent="0.2">
      <c r="A1222" s="6">
        <v>30418070</v>
      </c>
      <c r="B1222" s="6" t="s">
        <v>9928</v>
      </c>
      <c r="C1222" s="6" t="s">
        <v>9929</v>
      </c>
      <c r="D1222" s="6" t="s">
        <v>7907</v>
      </c>
      <c r="E1222" s="6" t="s">
        <v>5638</v>
      </c>
      <c r="F1222" s="6" t="s">
        <v>9930</v>
      </c>
      <c r="G1222" s="6" t="s">
        <v>9931</v>
      </c>
      <c r="H1222" s="79">
        <v>1</v>
      </c>
    </row>
    <row r="1223" spans="1:8" x14ac:dyDescent="0.2">
      <c r="A1223" s="6">
        <v>30059374</v>
      </c>
      <c r="B1223" s="6" t="s">
        <v>9932</v>
      </c>
      <c r="C1223" s="6" t="s">
        <v>9933</v>
      </c>
      <c r="D1223" s="6" t="s">
        <v>7907</v>
      </c>
      <c r="E1223" s="6" t="s">
        <v>5638</v>
      </c>
      <c r="F1223" s="6" t="s">
        <v>9934</v>
      </c>
      <c r="G1223" s="6" t="s">
        <v>9935</v>
      </c>
      <c r="H1223" s="79">
        <v>1</v>
      </c>
    </row>
    <row r="1224" spans="1:8" x14ac:dyDescent="0.2">
      <c r="A1224" s="6">
        <v>30075674</v>
      </c>
      <c r="B1224" s="6" t="s">
        <v>9936</v>
      </c>
      <c r="C1224" s="6" t="s">
        <v>9613</v>
      </c>
      <c r="D1224" s="6" t="s">
        <v>9937</v>
      </c>
      <c r="E1224" s="6" t="s">
        <v>5893</v>
      </c>
      <c r="F1224" s="6" t="s">
        <v>9938</v>
      </c>
      <c r="G1224" s="6" t="s">
        <v>9939</v>
      </c>
      <c r="H1224" s="79">
        <v>1</v>
      </c>
    </row>
    <row r="1225" spans="1:8" x14ac:dyDescent="0.2">
      <c r="A1225" s="6">
        <v>30084651</v>
      </c>
      <c r="B1225" s="6" t="s">
        <v>9940</v>
      </c>
      <c r="C1225" s="6" t="s">
        <v>9617</v>
      </c>
      <c r="D1225" s="6" t="s">
        <v>9937</v>
      </c>
      <c r="E1225" s="6" t="s">
        <v>5893</v>
      </c>
      <c r="F1225" s="6" t="s">
        <v>9941</v>
      </c>
      <c r="G1225" s="6" t="s">
        <v>9942</v>
      </c>
      <c r="H1225" s="79">
        <v>1</v>
      </c>
    </row>
    <row r="1226" spans="1:8" x14ac:dyDescent="0.2">
      <c r="A1226" s="6">
        <v>30315754</v>
      </c>
      <c r="B1226" s="6" t="s">
        <v>9943</v>
      </c>
      <c r="C1226" s="6" t="s">
        <v>9621</v>
      </c>
      <c r="D1226" s="6" t="s">
        <v>9937</v>
      </c>
      <c r="E1226" s="6" t="s">
        <v>5893</v>
      </c>
      <c r="F1226" s="6" t="s">
        <v>9944</v>
      </c>
      <c r="G1226" s="6" t="s">
        <v>9945</v>
      </c>
      <c r="H1226" s="79">
        <v>1</v>
      </c>
    </row>
    <row r="1227" spans="1:8" x14ac:dyDescent="0.2">
      <c r="A1227" s="6">
        <v>30364060</v>
      </c>
      <c r="B1227" s="6" t="s">
        <v>9946</v>
      </c>
      <c r="C1227" s="6" t="s">
        <v>9625</v>
      </c>
      <c r="D1227" s="6" t="s">
        <v>9937</v>
      </c>
      <c r="E1227" s="6" t="s">
        <v>5893</v>
      </c>
      <c r="F1227" s="6" t="s">
        <v>9947</v>
      </c>
      <c r="G1227" s="6" t="s">
        <v>9948</v>
      </c>
      <c r="H1227" s="79">
        <v>1</v>
      </c>
    </row>
    <row r="1228" spans="1:8" x14ac:dyDescent="0.2">
      <c r="A1228" s="6">
        <v>30422393</v>
      </c>
      <c r="B1228" s="6" t="s">
        <v>9949</v>
      </c>
      <c r="C1228" s="6" t="s">
        <v>9629</v>
      </c>
      <c r="D1228" s="6" t="s">
        <v>9937</v>
      </c>
      <c r="E1228" s="6" t="s">
        <v>5893</v>
      </c>
      <c r="F1228" s="6" t="s">
        <v>9950</v>
      </c>
      <c r="G1228" s="6" t="s">
        <v>9951</v>
      </c>
      <c r="H1228" s="79">
        <v>1</v>
      </c>
    </row>
    <row r="1229" spans="1:8" x14ac:dyDescent="0.2">
      <c r="A1229" s="6">
        <v>30432011</v>
      </c>
      <c r="B1229" s="6" t="s">
        <v>9952</v>
      </c>
      <c r="C1229" s="6" t="s">
        <v>9633</v>
      </c>
      <c r="D1229" s="6" t="s">
        <v>9937</v>
      </c>
      <c r="E1229" s="6" t="s">
        <v>5893</v>
      </c>
      <c r="F1229" s="6" t="s">
        <v>9953</v>
      </c>
      <c r="G1229" s="6" t="s">
        <v>9954</v>
      </c>
      <c r="H1229" s="79">
        <v>1</v>
      </c>
    </row>
    <row r="1230" spans="1:8" x14ac:dyDescent="0.2">
      <c r="A1230" s="6">
        <v>30302961</v>
      </c>
      <c r="B1230" s="6" t="s">
        <v>9955</v>
      </c>
      <c r="C1230" s="6" t="s">
        <v>9637</v>
      </c>
      <c r="D1230" s="6" t="s">
        <v>9937</v>
      </c>
      <c r="E1230" s="6" t="s">
        <v>5893</v>
      </c>
      <c r="F1230" s="6" t="s">
        <v>9956</v>
      </c>
      <c r="G1230" s="6" t="s">
        <v>9957</v>
      </c>
      <c r="H1230" s="79">
        <v>1</v>
      </c>
    </row>
    <row r="1231" spans="1:8" x14ac:dyDescent="0.2">
      <c r="A1231" s="6">
        <v>30265044</v>
      </c>
      <c r="B1231" s="6" t="s">
        <v>9958</v>
      </c>
      <c r="C1231" s="6" t="s">
        <v>9641</v>
      </c>
      <c r="D1231" s="6" t="s">
        <v>9937</v>
      </c>
      <c r="E1231" s="6" t="s">
        <v>5893</v>
      </c>
      <c r="F1231" s="6" t="s">
        <v>9959</v>
      </c>
      <c r="G1231" s="6" t="s">
        <v>9960</v>
      </c>
      <c r="H1231" s="79">
        <v>1</v>
      </c>
    </row>
    <row r="1232" spans="1:8" x14ac:dyDescent="0.2">
      <c r="A1232" s="6">
        <v>30289942</v>
      </c>
      <c r="B1232" s="6" t="s">
        <v>9961</v>
      </c>
      <c r="C1232" s="6" t="s">
        <v>9645</v>
      </c>
      <c r="D1232" s="6" t="s">
        <v>9937</v>
      </c>
      <c r="E1232" s="6" t="s">
        <v>5893</v>
      </c>
      <c r="F1232" s="6" t="s">
        <v>9962</v>
      </c>
      <c r="G1232" s="6" t="s">
        <v>9963</v>
      </c>
      <c r="H1232" s="79">
        <v>1</v>
      </c>
    </row>
    <row r="1233" spans="1:8" x14ac:dyDescent="0.2">
      <c r="A1233" s="6">
        <v>30268789</v>
      </c>
      <c r="B1233" s="6" t="s">
        <v>9964</v>
      </c>
      <c r="C1233" s="6" t="s">
        <v>9649</v>
      </c>
      <c r="D1233" s="6" t="s">
        <v>9937</v>
      </c>
      <c r="E1233" s="6" t="s">
        <v>5893</v>
      </c>
      <c r="F1233" s="6" t="s">
        <v>9965</v>
      </c>
      <c r="G1233" s="6" t="s">
        <v>9966</v>
      </c>
      <c r="H1233" s="79">
        <v>1</v>
      </c>
    </row>
    <row r="1234" spans="1:8" x14ac:dyDescent="0.2">
      <c r="A1234" s="6">
        <v>30210076</v>
      </c>
      <c r="B1234" s="6" t="s">
        <v>9967</v>
      </c>
      <c r="C1234" s="6" t="s">
        <v>9653</v>
      </c>
      <c r="D1234" s="6" t="s">
        <v>9937</v>
      </c>
      <c r="E1234" s="6" t="s">
        <v>5893</v>
      </c>
      <c r="F1234" s="6" t="s">
        <v>9968</v>
      </c>
      <c r="G1234" s="6" t="s">
        <v>9969</v>
      </c>
      <c r="H1234" s="79">
        <v>1</v>
      </c>
    </row>
    <row r="1235" spans="1:8" x14ac:dyDescent="0.2">
      <c r="A1235" s="6">
        <v>30374450</v>
      </c>
      <c r="B1235" s="6" t="s">
        <v>9970</v>
      </c>
      <c r="C1235" s="6" t="s">
        <v>9657</v>
      </c>
      <c r="D1235" s="6" t="s">
        <v>9937</v>
      </c>
      <c r="E1235" s="6" t="s">
        <v>5893</v>
      </c>
      <c r="F1235" s="6" t="s">
        <v>9971</v>
      </c>
      <c r="G1235" s="6" t="s">
        <v>9972</v>
      </c>
      <c r="H1235" s="79">
        <v>1</v>
      </c>
    </row>
    <row r="1236" spans="1:8" x14ac:dyDescent="0.2">
      <c r="A1236" s="6">
        <v>30157224</v>
      </c>
      <c r="B1236" s="6" t="s">
        <v>9973</v>
      </c>
      <c r="C1236" s="6" t="s">
        <v>9661</v>
      </c>
      <c r="D1236" s="6" t="s">
        <v>9937</v>
      </c>
      <c r="E1236" s="6" t="s">
        <v>5893</v>
      </c>
      <c r="F1236" s="6" t="s">
        <v>9974</v>
      </c>
      <c r="G1236" s="6" t="s">
        <v>9975</v>
      </c>
      <c r="H1236" s="79">
        <v>1</v>
      </c>
    </row>
    <row r="1237" spans="1:8" x14ac:dyDescent="0.2">
      <c r="A1237" s="6">
        <v>30307648</v>
      </c>
      <c r="B1237" s="6" t="s">
        <v>9976</v>
      </c>
      <c r="C1237" s="6" t="s">
        <v>9665</v>
      </c>
      <c r="D1237" s="6" t="s">
        <v>9937</v>
      </c>
      <c r="E1237" s="6" t="s">
        <v>5893</v>
      </c>
      <c r="F1237" s="6" t="s">
        <v>9977</v>
      </c>
      <c r="G1237" s="6" t="s">
        <v>9978</v>
      </c>
      <c r="H1237" s="79">
        <v>1</v>
      </c>
    </row>
    <row r="1238" spans="1:8" x14ac:dyDescent="0.2">
      <c r="A1238" s="6">
        <v>30359563</v>
      </c>
      <c r="B1238" s="6" t="s">
        <v>9979</v>
      </c>
      <c r="C1238" s="6" t="s">
        <v>9669</v>
      </c>
      <c r="D1238" s="6" t="s">
        <v>9937</v>
      </c>
      <c r="E1238" s="6" t="s">
        <v>5893</v>
      </c>
      <c r="F1238" s="6" t="s">
        <v>9980</v>
      </c>
      <c r="G1238" s="6" t="s">
        <v>9981</v>
      </c>
      <c r="H1238" s="79">
        <v>1</v>
      </c>
    </row>
    <row r="1239" spans="1:8" x14ac:dyDescent="0.2">
      <c r="A1239" s="6">
        <v>30365768</v>
      </c>
      <c r="B1239" s="6" t="s">
        <v>9982</v>
      </c>
      <c r="C1239" s="6" t="s">
        <v>9983</v>
      </c>
      <c r="D1239" s="6" t="s">
        <v>9937</v>
      </c>
      <c r="E1239" s="6" t="s">
        <v>5893</v>
      </c>
      <c r="F1239" s="6" t="s">
        <v>9984</v>
      </c>
      <c r="G1239" s="6" t="s">
        <v>9985</v>
      </c>
      <c r="H1239" s="79">
        <v>1</v>
      </c>
    </row>
    <row r="1240" spans="1:8" x14ac:dyDescent="0.2">
      <c r="A1240" s="6">
        <v>30108463</v>
      </c>
      <c r="B1240" s="6" t="s">
        <v>9986</v>
      </c>
      <c r="C1240" s="6" t="s">
        <v>9987</v>
      </c>
      <c r="D1240" s="6" t="s">
        <v>9988</v>
      </c>
      <c r="E1240" s="6" t="s">
        <v>5893</v>
      </c>
      <c r="F1240" s="6" t="s">
        <v>9989</v>
      </c>
      <c r="G1240" s="6" t="s">
        <v>9990</v>
      </c>
      <c r="H1240" s="79">
        <v>1</v>
      </c>
    </row>
    <row r="1241" spans="1:8" x14ac:dyDescent="0.2">
      <c r="A1241" s="6">
        <v>30049681</v>
      </c>
      <c r="B1241" s="6" t="s">
        <v>9991</v>
      </c>
      <c r="C1241" s="6" t="s">
        <v>6166</v>
      </c>
      <c r="D1241" s="6" t="s">
        <v>9992</v>
      </c>
      <c r="E1241" s="6" t="s">
        <v>9993</v>
      </c>
      <c r="F1241" s="6" t="s">
        <v>9994</v>
      </c>
      <c r="G1241" s="6" t="s">
        <v>9995</v>
      </c>
      <c r="H1241" s="79">
        <v>1</v>
      </c>
    </row>
    <row r="1242" spans="1:8" x14ac:dyDescent="0.2">
      <c r="A1242" s="6">
        <v>30175336</v>
      </c>
      <c r="B1242" s="6" t="s">
        <v>9996</v>
      </c>
      <c r="C1242" s="6" t="s">
        <v>6170</v>
      </c>
      <c r="D1242" s="6" t="s">
        <v>9992</v>
      </c>
      <c r="E1242" s="6" t="s">
        <v>9993</v>
      </c>
      <c r="F1242" s="6" t="s">
        <v>9997</v>
      </c>
      <c r="G1242" s="6" t="s">
        <v>9998</v>
      </c>
      <c r="H1242" s="79">
        <v>1</v>
      </c>
    </row>
    <row r="1243" spans="1:8" x14ac:dyDescent="0.2">
      <c r="A1243" s="6">
        <v>30312841</v>
      </c>
      <c r="B1243" s="6" t="s">
        <v>9999</v>
      </c>
      <c r="C1243" s="6" t="s">
        <v>6174</v>
      </c>
      <c r="D1243" s="6" t="s">
        <v>9992</v>
      </c>
      <c r="E1243" s="6" t="s">
        <v>9993</v>
      </c>
      <c r="F1243" s="6" t="s">
        <v>10000</v>
      </c>
      <c r="G1243" s="6" t="s">
        <v>10001</v>
      </c>
      <c r="H1243" s="79">
        <v>1</v>
      </c>
    </row>
    <row r="1244" spans="1:8" x14ac:dyDescent="0.2">
      <c r="A1244" s="6">
        <v>30391872</v>
      </c>
      <c r="B1244" s="6" t="s">
        <v>10002</v>
      </c>
      <c r="C1244" s="6" t="s">
        <v>6524</v>
      </c>
      <c r="D1244" s="6" t="s">
        <v>9992</v>
      </c>
      <c r="E1244" s="6" t="s">
        <v>9993</v>
      </c>
      <c r="F1244" s="6" t="s">
        <v>10003</v>
      </c>
      <c r="G1244" s="6" t="s">
        <v>10004</v>
      </c>
      <c r="H1244" s="79">
        <v>1</v>
      </c>
    </row>
    <row r="1245" spans="1:8" x14ac:dyDescent="0.2">
      <c r="A1245" s="6">
        <v>30183776</v>
      </c>
      <c r="B1245" s="6" t="s">
        <v>10005</v>
      </c>
      <c r="C1245" s="6" t="s">
        <v>6528</v>
      </c>
      <c r="D1245" s="6" t="s">
        <v>9992</v>
      </c>
      <c r="E1245" s="6" t="s">
        <v>9993</v>
      </c>
      <c r="F1245" s="6" t="s">
        <v>10006</v>
      </c>
      <c r="G1245" s="6" t="s">
        <v>10007</v>
      </c>
      <c r="H1245" s="79">
        <v>1</v>
      </c>
    </row>
    <row r="1246" spans="1:8" x14ac:dyDescent="0.2">
      <c r="A1246" s="6">
        <v>30421133</v>
      </c>
      <c r="B1246" s="6" t="s">
        <v>10008</v>
      </c>
      <c r="C1246" s="6" t="s">
        <v>6532</v>
      </c>
      <c r="D1246" s="6" t="s">
        <v>9992</v>
      </c>
      <c r="E1246" s="6" t="s">
        <v>9993</v>
      </c>
      <c r="F1246" s="6" t="s">
        <v>10009</v>
      </c>
      <c r="G1246" s="6" t="s">
        <v>10010</v>
      </c>
      <c r="H1246" s="79">
        <v>1</v>
      </c>
    </row>
    <row r="1247" spans="1:8" x14ac:dyDescent="0.2">
      <c r="A1247" s="6">
        <v>30143790</v>
      </c>
      <c r="B1247" s="6" t="s">
        <v>10011</v>
      </c>
      <c r="C1247" s="6" t="s">
        <v>6182</v>
      </c>
      <c r="D1247" s="6" t="s">
        <v>9992</v>
      </c>
      <c r="E1247" s="6" t="s">
        <v>9993</v>
      </c>
      <c r="F1247" s="6" t="s">
        <v>10012</v>
      </c>
      <c r="G1247" s="6" t="s">
        <v>10013</v>
      </c>
      <c r="H1247" s="79">
        <v>1</v>
      </c>
    </row>
    <row r="1248" spans="1:8" x14ac:dyDescent="0.2">
      <c r="A1248" s="6">
        <v>30224694</v>
      </c>
      <c r="B1248" s="6" t="s">
        <v>10014</v>
      </c>
      <c r="C1248" s="6" t="s">
        <v>6186</v>
      </c>
      <c r="D1248" s="6" t="s">
        <v>9992</v>
      </c>
      <c r="E1248" s="6" t="s">
        <v>9993</v>
      </c>
      <c r="F1248" s="6" t="s">
        <v>10015</v>
      </c>
      <c r="G1248" s="6" t="s">
        <v>10016</v>
      </c>
      <c r="H1248" s="79">
        <v>1</v>
      </c>
    </row>
    <row r="1249" spans="1:8" x14ac:dyDescent="0.2">
      <c r="A1249" s="6">
        <v>30020344</v>
      </c>
      <c r="B1249" s="6" t="s">
        <v>10017</v>
      </c>
      <c r="C1249" s="6" t="s">
        <v>6190</v>
      </c>
      <c r="D1249" s="6" t="s">
        <v>9992</v>
      </c>
      <c r="E1249" s="6" t="s">
        <v>9993</v>
      </c>
      <c r="F1249" s="6" t="s">
        <v>10018</v>
      </c>
      <c r="G1249" s="6" t="s">
        <v>10019</v>
      </c>
      <c r="H1249" s="79">
        <v>1</v>
      </c>
    </row>
    <row r="1250" spans="1:8" x14ac:dyDescent="0.2">
      <c r="A1250" s="6">
        <v>30357273</v>
      </c>
      <c r="B1250" s="6" t="s">
        <v>10020</v>
      </c>
      <c r="C1250" s="6" t="s">
        <v>5789</v>
      </c>
      <c r="D1250" s="6" t="s">
        <v>10021</v>
      </c>
      <c r="E1250" s="6" t="s">
        <v>5638</v>
      </c>
      <c r="F1250" s="6" t="s">
        <v>10022</v>
      </c>
      <c r="G1250" s="6" t="s">
        <v>10023</v>
      </c>
      <c r="H1250" s="79">
        <v>1</v>
      </c>
    </row>
    <row r="1251" spans="1:8" x14ac:dyDescent="0.2">
      <c r="A1251" s="6">
        <v>30184155</v>
      </c>
      <c r="B1251" s="6" t="s">
        <v>10024</v>
      </c>
      <c r="C1251" s="6" t="s">
        <v>6342</v>
      </c>
      <c r="D1251" s="6" t="s">
        <v>10021</v>
      </c>
      <c r="E1251" s="6" t="s">
        <v>5638</v>
      </c>
      <c r="F1251" s="6" t="s">
        <v>10025</v>
      </c>
      <c r="G1251" s="6" t="s">
        <v>10026</v>
      </c>
      <c r="H1251" s="79">
        <v>1</v>
      </c>
    </row>
    <row r="1252" spans="1:8" x14ac:dyDescent="0.2">
      <c r="A1252" s="6">
        <v>30397383</v>
      </c>
      <c r="B1252" s="6" t="s">
        <v>10027</v>
      </c>
      <c r="C1252" s="6" t="s">
        <v>5794</v>
      </c>
      <c r="D1252" s="6" t="s">
        <v>10021</v>
      </c>
      <c r="E1252" s="6" t="s">
        <v>5638</v>
      </c>
      <c r="F1252" s="6" t="s">
        <v>10028</v>
      </c>
      <c r="G1252" s="6" t="s">
        <v>10029</v>
      </c>
      <c r="H1252" s="79">
        <v>1</v>
      </c>
    </row>
    <row r="1253" spans="1:8" x14ac:dyDescent="0.2">
      <c r="A1253" s="6">
        <v>30153676</v>
      </c>
      <c r="B1253" s="6" t="s">
        <v>10030</v>
      </c>
      <c r="C1253" s="6" t="s">
        <v>5636</v>
      </c>
      <c r="D1253" s="6" t="s">
        <v>10021</v>
      </c>
      <c r="E1253" s="6" t="s">
        <v>5638</v>
      </c>
      <c r="F1253" s="6" t="s">
        <v>10031</v>
      </c>
      <c r="G1253" s="6" t="s">
        <v>10032</v>
      </c>
      <c r="H1253" s="79">
        <v>1</v>
      </c>
    </row>
    <row r="1254" spans="1:8" x14ac:dyDescent="0.2">
      <c r="A1254" s="6">
        <v>30366533</v>
      </c>
      <c r="B1254" s="6" t="s">
        <v>10033</v>
      </c>
      <c r="C1254" s="6" t="s">
        <v>5642</v>
      </c>
      <c r="D1254" s="6" t="s">
        <v>10021</v>
      </c>
      <c r="E1254" s="6" t="s">
        <v>5638</v>
      </c>
      <c r="F1254" s="6" t="s">
        <v>10034</v>
      </c>
      <c r="G1254" s="6" t="s">
        <v>10035</v>
      </c>
      <c r="H1254" s="79">
        <v>1</v>
      </c>
    </row>
    <row r="1255" spans="1:8" x14ac:dyDescent="0.2">
      <c r="A1255" s="6">
        <v>30197632</v>
      </c>
      <c r="B1255" s="6" t="s">
        <v>10036</v>
      </c>
      <c r="C1255" s="6" t="s">
        <v>5646</v>
      </c>
      <c r="D1255" s="6" t="s">
        <v>10021</v>
      </c>
      <c r="E1255" s="6" t="s">
        <v>5638</v>
      </c>
      <c r="F1255" s="6" t="s">
        <v>10037</v>
      </c>
      <c r="G1255" s="6" t="s">
        <v>10038</v>
      </c>
      <c r="H1255" s="79">
        <v>1</v>
      </c>
    </row>
    <row r="1256" spans="1:8" x14ac:dyDescent="0.2">
      <c r="A1256" s="6">
        <v>30230684</v>
      </c>
      <c r="B1256" s="6" t="s">
        <v>10039</v>
      </c>
      <c r="C1256" s="6" t="s">
        <v>5650</v>
      </c>
      <c r="D1256" s="6" t="s">
        <v>10021</v>
      </c>
      <c r="E1256" s="6" t="s">
        <v>5638</v>
      </c>
      <c r="F1256" s="6" t="s">
        <v>10040</v>
      </c>
      <c r="G1256" s="6" t="s">
        <v>10041</v>
      </c>
      <c r="H1256" s="79">
        <v>1</v>
      </c>
    </row>
    <row r="1257" spans="1:8" x14ac:dyDescent="0.2">
      <c r="A1257" s="6">
        <v>30033449</v>
      </c>
      <c r="B1257" s="6" t="s">
        <v>10042</v>
      </c>
      <c r="C1257" s="6" t="s">
        <v>5654</v>
      </c>
      <c r="D1257" s="6" t="s">
        <v>10021</v>
      </c>
      <c r="E1257" s="6" t="s">
        <v>5638</v>
      </c>
      <c r="F1257" s="6" t="s">
        <v>10043</v>
      </c>
      <c r="G1257" s="6" t="s">
        <v>10044</v>
      </c>
      <c r="H1257" s="79">
        <v>1</v>
      </c>
    </row>
    <row r="1258" spans="1:8" x14ac:dyDescent="0.2">
      <c r="A1258" s="6">
        <v>30266068</v>
      </c>
      <c r="B1258" s="6" t="s">
        <v>10045</v>
      </c>
      <c r="C1258" s="6" t="s">
        <v>5658</v>
      </c>
      <c r="D1258" s="6" t="s">
        <v>10021</v>
      </c>
      <c r="E1258" s="6" t="s">
        <v>5638</v>
      </c>
      <c r="F1258" s="6" t="s">
        <v>10046</v>
      </c>
      <c r="G1258" s="6" t="s">
        <v>10047</v>
      </c>
      <c r="H1258" s="79">
        <v>1</v>
      </c>
    </row>
    <row r="1259" spans="1:8" x14ac:dyDescent="0.2">
      <c r="A1259" s="6">
        <v>30107018</v>
      </c>
      <c r="B1259" s="6" t="s">
        <v>10048</v>
      </c>
      <c r="C1259" s="6" t="s">
        <v>5662</v>
      </c>
      <c r="D1259" s="6" t="s">
        <v>10021</v>
      </c>
      <c r="E1259" s="6" t="s">
        <v>5638</v>
      </c>
      <c r="F1259" s="6" t="s">
        <v>10049</v>
      </c>
      <c r="G1259" s="6" t="s">
        <v>10050</v>
      </c>
      <c r="H1259" s="79">
        <v>1</v>
      </c>
    </row>
    <row r="1260" spans="1:8" x14ac:dyDescent="0.2">
      <c r="A1260" s="6">
        <v>30337242</v>
      </c>
      <c r="B1260" s="6" t="s">
        <v>10051</v>
      </c>
      <c r="C1260" s="6" t="s">
        <v>5666</v>
      </c>
      <c r="D1260" s="6" t="s">
        <v>10021</v>
      </c>
      <c r="E1260" s="6" t="s">
        <v>5638</v>
      </c>
      <c r="F1260" s="6" t="s">
        <v>10052</v>
      </c>
      <c r="G1260" s="6" t="s">
        <v>10053</v>
      </c>
      <c r="H1260" s="79">
        <v>1</v>
      </c>
    </row>
    <row r="1261" spans="1:8" x14ac:dyDescent="0.2">
      <c r="A1261" s="6">
        <v>30146019</v>
      </c>
      <c r="B1261" s="6" t="s">
        <v>10054</v>
      </c>
      <c r="C1261" s="6" t="s">
        <v>5670</v>
      </c>
      <c r="D1261" s="6" t="s">
        <v>10021</v>
      </c>
      <c r="E1261" s="6" t="s">
        <v>5638</v>
      </c>
      <c r="F1261" s="6" t="s">
        <v>10055</v>
      </c>
      <c r="G1261" s="6" t="s">
        <v>10056</v>
      </c>
      <c r="H1261" s="79">
        <v>1</v>
      </c>
    </row>
    <row r="1262" spans="1:8" x14ac:dyDescent="0.2">
      <c r="A1262" s="6">
        <v>30225775</v>
      </c>
      <c r="B1262" s="6" t="s">
        <v>10057</v>
      </c>
      <c r="C1262" s="6" t="s">
        <v>5674</v>
      </c>
      <c r="D1262" s="6" t="s">
        <v>10021</v>
      </c>
      <c r="E1262" s="6" t="s">
        <v>5638</v>
      </c>
      <c r="F1262" s="6" t="s">
        <v>10058</v>
      </c>
      <c r="G1262" s="6" t="s">
        <v>10059</v>
      </c>
      <c r="H1262" s="79">
        <v>1</v>
      </c>
    </row>
    <row r="1263" spans="1:8" x14ac:dyDescent="0.2">
      <c r="A1263" s="6">
        <v>30060737</v>
      </c>
      <c r="B1263" s="6" t="s">
        <v>10060</v>
      </c>
      <c r="C1263" s="6" t="s">
        <v>5678</v>
      </c>
      <c r="D1263" s="6" t="s">
        <v>10021</v>
      </c>
      <c r="E1263" s="6" t="s">
        <v>5638</v>
      </c>
      <c r="F1263" s="6" t="s">
        <v>10061</v>
      </c>
      <c r="G1263" s="6" t="s">
        <v>10062</v>
      </c>
      <c r="H1263" s="79">
        <v>1</v>
      </c>
    </row>
    <row r="1264" spans="1:8" x14ac:dyDescent="0.2">
      <c r="A1264" s="6">
        <v>30124479</v>
      </c>
      <c r="B1264" s="6" t="s">
        <v>10063</v>
      </c>
      <c r="C1264" s="6" t="s">
        <v>5682</v>
      </c>
      <c r="D1264" s="6" t="s">
        <v>10021</v>
      </c>
      <c r="E1264" s="6" t="s">
        <v>5638</v>
      </c>
      <c r="F1264" s="6" t="s">
        <v>10064</v>
      </c>
      <c r="G1264" s="6" t="s">
        <v>10065</v>
      </c>
      <c r="H1264" s="79">
        <v>1</v>
      </c>
    </row>
    <row r="1265" spans="1:8" x14ac:dyDescent="0.2">
      <c r="A1265" s="6">
        <v>30363643</v>
      </c>
      <c r="B1265" s="6" t="s">
        <v>10066</v>
      </c>
      <c r="C1265" s="6" t="s">
        <v>5686</v>
      </c>
      <c r="D1265" s="6" t="s">
        <v>10021</v>
      </c>
      <c r="E1265" s="6" t="s">
        <v>5638</v>
      </c>
      <c r="F1265" s="6" t="s">
        <v>10067</v>
      </c>
      <c r="G1265" s="6" t="s">
        <v>10068</v>
      </c>
      <c r="H1265" s="79">
        <v>1</v>
      </c>
    </row>
    <row r="1266" spans="1:8" x14ac:dyDescent="0.2">
      <c r="A1266" s="6">
        <v>30165998</v>
      </c>
      <c r="B1266" s="6" t="s">
        <v>10069</v>
      </c>
      <c r="C1266" s="6" t="s">
        <v>5690</v>
      </c>
      <c r="D1266" s="6" t="s">
        <v>10021</v>
      </c>
      <c r="E1266" s="6" t="s">
        <v>5638</v>
      </c>
      <c r="F1266" s="6" t="s">
        <v>10070</v>
      </c>
      <c r="G1266" s="6" t="s">
        <v>10071</v>
      </c>
      <c r="H1266" s="79">
        <v>1</v>
      </c>
    </row>
    <row r="1267" spans="1:8" x14ac:dyDescent="0.2">
      <c r="A1267" s="6">
        <v>30354390</v>
      </c>
      <c r="B1267" s="6" t="s">
        <v>10072</v>
      </c>
      <c r="C1267" s="6" t="s">
        <v>5694</v>
      </c>
      <c r="D1267" s="6" t="s">
        <v>10021</v>
      </c>
      <c r="E1267" s="6" t="s">
        <v>5638</v>
      </c>
      <c r="F1267" s="6" t="s">
        <v>10073</v>
      </c>
      <c r="G1267" s="6" t="s">
        <v>10074</v>
      </c>
      <c r="H1267" s="79">
        <v>1</v>
      </c>
    </row>
    <row r="1268" spans="1:8" x14ac:dyDescent="0.2">
      <c r="A1268" s="6">
        <v>30253517</v>
      </c>
      <c r="B1268" s="6" t="s">
        <v>10075</v>
      </c>
      <c r="C1268" s="6" t="s">
        <v>5718</v>
      </c>
      <c r="D1268" s="6" t="s">
        <v>10021</v>
      </c>
      <c r="E1268" s="6" t="s">
        <v>5638</v>
      </c>
      <c r="F1268" s="6" t="s">
        <v>10076</v>
      </c>
      <c r="G1268" s="6" t="s">
        <v>10077</v>
      </c>
      <c r="H1268" s="79">
        <v>1</v>
      </c>
    </row>
    <row r="1269" spans="1:8" x14ac:dyDescent="0.2">
      <c r="A1269" s="6">
        <v>30006840</v>
      </c>
      <c r="B1269" s="6" t="s">
        <v>10078</v>
      </c>
      <c r="C1269" s="6" t="s">
        <v>5722</v>
      </c>
      <c r="D1269" s="6" t="s">
        <v>10021</v>
      </c>
      <c r="E1269" s="6" t="s">
        <v>5638</v>
      </c>
      <c r="F1269" s="6" t="s">
        <v>10079</v>
      </c>
      <c r="G1269" s="6" t="s">
        <v>10080</v>
      </c>
      <c r="H1269" s="79">
        <v>1</v>
      </c>
    </row>
    <row r="1270" spans="1:8" x14ac:dyDescent="0.2">
      <c r="A1270" s="6">
        <v>30204740</v>
      </c>
      <c r="B1270" s="6" t="s">
        <v>10081</v>
      </c>
      <c r="C1270" s="6" t="s">
        <v>5725</v>
      </c>
      <c r="D1270" s="6" t="s">
        <v>10021</v>
      </c>
      <c r="E1270" s="6" t="s">
        <v>5638</v>
      </c>
      <c r="F1270" s="6" t="s">
        <v>10082</v>
      </c>
      <c r="G1270" s="6" t="s">
        <v>10083</v>
      </c>
      <c r="H1270" s="79">
        <v>1</v>
      </c>
    </row>
    <row r="1271" spans="1:8" x14ac:dyDescent="0.2">
      <c r="A1271" s="6">
        <v>30033804</v>
      </c>
      <c r="B1271" s="6" t="s">
        <v>10084</v>
      </c>
      <c r="C1271" s="6" t="s">
        <v>5727</v>
      </c>
      <c r="D1271" s="6" t="s">
        <v>10021</v>
      </c>
      <c r="E1271" s="6" t="s">
        <v>5638</v>
      </c>
      <c r="F1271" s="6" t="s">
        <v>10085</v>
      </c>
      <c r="G1271" s="6" t="s">
        <v>10086</v>
      </c>
      <c r="H1271" s="79">
        <v>1</v>
      </c>
    </row>
    <row r="1272" spans="1:8" x14ac:dyDescent="0.2">
      <c r="A1272" s="6">
        <v>30328379</v>
      </c>
      <c r="B1272" s="6" t="s">
        <v>10087</v>
      </c>
      <c r="C1272" s="6" t="s">
        <v>5730</v>
      </c>
      <c r="D1272" s="6" t="s">
        <v>10021</v>
      </c>
      <c r="E1272" s="6" t="s">
        <v>5638</v>
      </c>
      <c r="F1272" s="6" t="s">
        <v>10088</v>
      </c>
      <c r="G1272" s="6" t="s">
        <v>10089</v>
      </c>
      <c r="H1272" s="79">
        <v>1</v>
      </c>
    </row>
    <row r="1273" spans="1:8" x14ac:dyDescent="0.2">
      <c r="A1273" s="6">
        <v>30036599</v>
      </c>
      <c r="B1273" s="6" t="s">
        <v>10090</v>
      </c>
      <c r="C1273" s="6" t="s">
        <v>5732</v>
      </c>
      <c r="D1273" s="6" t="s">
        <v>10021</v>
      </c>
      <c r="E1273" s="6" t="s">
        <v>5638</v>
      </c>
      <c r="F1273" s="6" t="s">
        <v>10091</v>
      </c>
      <c r="G1273" s="6" t="s">
        <v>10092</v>
      </c>
      <c r="H1273" s="79">
        <v>1</v>
      </c>
    </row>
    <row r="1274" spans="1:8" x14ac:dyDescent="0.2">
      <c r="A1274" s="6">
        <v>30228518</v>
      </c>
      <c r="B1274" s="6" t="s">
        <v>10093</v>
      </c>
      <c r="C1274" s="6" t="s">
        <v>5736</v>
      </c>
      <c r="D1274" s="6" t="s">
        <v>10021</v>
      </c>
      <c r="E1274" s="6" t="s">
        <v>5638</v>
      </c>
      <c r="F1274" s="6" t="s">
        <v>10094</v>
      </c>
      <c r="G1274" s="6" t="s">
        <v>10095</v>
      </c>
      <c r="H1274" s="79">
        <v>1</v>
      </c>
    </row>
    <row r="1275" spans="1:8" x14ac:dyDescent="0.2">
      <c r="A1275" s="6">
        <v>30374380</v>
      </c>
      <c r="B1275" s="6" t="s">
        <v>10096</v>
      </c>
      <c r="C1275" s="6" t="s">
        <v>5740</v>
      </c>
      <c r="D1275" s="6" t="s">
        <v>10021</v>
      </c>
      <c r="E1275" s="6" t="s">
        <v>5638</v>
      </c>
      <c r="F1275" s="6" t="s">
        <v>10097</v>
      </c>
      <c r="G1275" s="6" t="s">
        <v>10098</v>
      </c>
      <c r="H1275" s="79">
        <v>1</v>
      </c>
    </row>
    <row r="1276" spans="1:8" x14ac:dyDescent="0.2">
      <c r="A1276" s="6">
        <v>30164593</v>
      </c>
      <c r="B1276" s="6" t="s">
        <v>10099</v>
      </c>
      <c r="C1276" s="6" t="s">
        <v>5744</v>
      </c>
      <c r="D1276" s="6" t="s">
        <v>10021</v>
      </c>
      <c r="E1276" s="6" t="s">
        <v>5638</v>
      </c>
      <c r="F1276" s="6" t="s">
        <v>10100</v>
      </c>
      <c r="G1276" s="6" t="s">
        <v>10101</v>
      </c>
      <c r="H1276" s="79">
        <v>1</v>
      </c>
    </row>
    <row r="1277" spans="1:8" x14ac:dyDescent="0.2">
      <c r="A1277" s="6">
        <v>30316757</v>
      </c>
      <c r="B1277" s="6" t="s">
        <v>10102</v>
      </c>
      <c r="C1277" s="6" t="s">
        <v>5748</v>
      </c>
      <c r="D1277" s="6" t="s">
        <v>10021</v>
      </c>
      <c r="E1277" s="6" t="s">
        <v>5638</v>
      </c>
      <c r="F1277" s="6" t="s">
        <v>10103</v>
      </c>
      <c r="G1277" s="6" t="s">
        <v>10104</v>
      </c>
      <c r="H1277" s="79">
        <v>1</v>
      </c>
    </row>
    <row r="1278" spans="1:8" x14ac:dyDescent="0.2">
      <c r="A1278" s="6">
        <v>30079591</v>
      </c>
      <c r="B1278" s="6" t="s">
        <v>10105</v>
      </c>
      <c r="C1278" s="6" t="s">
        <v>5752</v>
      </c>
      <c r="D1278" s="6" t="s">
        <v>10021</v>
      </c>
      <c r="E1278" s="6" t="s">
        <v>5638</v>
      </c>
      <c r="F1278" s="6" t="s">
        <v>10106</v>
      </c>
      <c r="G1278" s="6" t="s">
        <v>10107</v>
      </c>
      <c r="H1278" s="79">
        <v>1</v>
      </c>
    </row>
    <row r="1279" spans="1:8" x14ac:dyDescent="0.2">
      <c r="A1279" s="6">
        <v>30448030</v>
      </c>
      <c r="B1279" s="6" t="s">
        <v>10108</v>
      </c>
      <c r="C1279" s="6" t="s">
        <v>5756</v>
      </c>
      <c r="D1279" s="6" t="s">
        <v>10021</v>
      </c>
      <c r="E1279" s="6" t="s">
        <v>5638</v>
      </c>
      <c r="F1279" s="6" t="s">
        <v>10109</v>
      </c>
      <c r="G1279" s="6" t="s">
        <v>10110</v>
      </c>
      <c r="H1279" s="79">
        <v>1</v>
      </c>
    </row>
    <row r="1280" spans="1:8" x14ac:dyDescent="0.2">
      <c r="A1280" s="6">
        <v>30159878</v>
      </c>
      <c r="B1280" s="6" t="s">
        <v>10111</v>
      </c>
      <c r="C1280" s="6" t="s">
        <v>5759</v>
      </c>
      <c r="D1280" s="6" t="s">
        <v>10021</v>
      </c>
      <c r="E1280" s="6" t="s">
        <v>5638</v>
      </c>
      <c r="F1280" s="6" t="s">
        <v>10112</v>
      </c>
      <c r="G1280" s="6" t="s">
        <v>10113</v>
      </c>
      <c r="H1280" s="79">
        <v>1</v>
      </c>
    </row>
    <row r="1281" spans="1:8" x14ac:dyDescent="0.2">
      <c r="A1281" s="6">
        <v>30343917</v>
      </c>
      <c r="B1281" s="6" t="s">
        <v>10114</v>
      </c>
      <c r="C1281" s="6" t="s">
        <v>5760</v>
      </c>
      <c r="D1281" s="6" t="s">
        <v>10021</v>
      </c>
      <c r="E1281" s="6" t="s">
        <v>5638</v>
      </c>
      <c r="F1281" s="6" t="s">
        <v>10115</v>
      </c>
      <c r="G1281" s="6" t="s">
        <v>10116</v>
      </c>
      <c r="H1281" s="79">
        <v>1</v>
      </c>
    </row>
    <row r="1282" spans="1:8" x14ac:dyDescent="0.2">
      <c r="A1282" s="6">
        <v>30194525</v>
      </c>
      <c r="B1282" s="6" t="s">
        <v>10117</v>
      </c>
      <c r="C1282" s="6" t="s">
        <v>5762</v>
      </c>
      <c r="D1282" s="6" t="s">
        <v>10021</v>
      </c>
      <c r="E1282" s="6" t="s">
        <v>5638</v>
      </c>
      <c r="F1282" s="6" t="s">
        <v>10118</v>
      </c>
      <c r="G1282" s="6" t="s">
        <v>10119</v>
      </c>
      <c r="H1282" s="79">
        <v>1</v>
      </c>
    </row>
    <row r="1283" spans="1:8" x14ac:dyDescent="0.2">
      <c r="A1283" s="6">
        <v>30193934</v>
      </c>
      <c r="B1283" s="6" t="s">
        <v>10120</v>
      </c>
      <c r="C1283" s="6" t="s">
        <v>5766</v>
      </c>
      <c r="D1283" s="6" t="s">
        <v>10021</v>
      </c>
      <c r="E1283" s="6" t="s">
        <v>5638</v>
      </c>
      <c r="F1283" s="6" t="s">
        <v>10121</v>
      </c>
      <c r="G1283" s="6" t="s">
        <v>10122</v>
      </c>
      <c r="H1283" s="79">
        <v>1</v>
      </c>
    </row>
    <row r="1284" spans="1:8" x14ac:dyDescent="0.2">
      <c r="A1284" s="6">
        <v>30096598</v>
      </c>
      <c r="B1284" s="6" t="s">
        <v>10123</v>
      </c>
      <c r="C1284" s="6" t="s">
        <v>5769</v>
      </c>
      <c r="D1284" s="6" t="s">
        <v>10021</v>
      </c>
      <c r="E1284" s="6" t="s">
        <v>5638</v>
      </c>
      <c r="F1284" s="6" t="s">
        <v>10124</v>
      </c>
      <c r="G1284" s="6" t="s">
        <v>10125</v>
      </c>
      <c r="H1284" s="79">
        <v>1</v>
      </c>
    </row>
    <row r="1285" spans="1:8" x14ac:dyDescent="0.2">
      <c r="A1285" s="6">
        <v>30245311</v>
      </c>
      <c r="B1285" s="6" t="s">
        <v>10126</v>
      </c>
      <c r="C1285" s="6" t="s">
        <v>5770</v>
      </c>
      <c r="D1285" s="6" t="s">
        <v>10021</v>
      </c>
      <c r="E1285" s="6" t="s">
        <v>5638</v>
      </c>
      <c r="F1285" s="6" t="s">
        <v>10127</v>
      </c>
      <c r="G1285" s="6" t="s">
        <v>10128</v>
      </c>
      <c r="H1285" s="79">
        <v>1</v>
      </c>
    </row>
    <row r="1286" spans="1:8" x14ac:dyDescent="0.2">
      <c r="A1286" s="6">
        <v>30092006</v>
      </c>
      <c r="B1286" s="6" t="s">
        <v>10129</v>
      </c>
      <c r="C1286" s="6" t="s">
        <v>5772</v>
      </c>
      <c r="D1286" s="6" t="s">
        <v>10021</v>
      </c>
      <c r="E1286" s="6" t="s">
        <v>5638</v>
      </c>
      <c r="F1286" s="6" t="s">
        <v>10130</v>
      </c>
      <c r="G1286" s="6" t="s">
        <v>10131</v>
      </c>
      <c r="H1286" s="79">
        <v>1</v>
      </c>
    </row>
    <row r="1287" spans="1:8" x14ac:dyDescent="0.2">
      <c r="A1287" s="6">
        <v>30346104</v>
      </c>
      <c r="B1287" s="6" t="s">
        <v>10132</v>
      </c>
      <c r="C1287" s="6" t="s">
        <v>5776</v>
      </c>
      <c r="D1287" s="6" t="s">
        <v>10021</v>
      </c>
      <c r="E1287" s="6" t="s">
        <v>5638</v>
      </c>
      <c r="F1287" s="6" t="s">
        <v>10133</v>
      </c>
      <c r="G1287" s="6" t="s">
        <v>10134</v>
      </c>
      <c r="H1287" s="79">
        <v>1</v>
      </c>
    </row>
    <row r="1288" spans="1:8" x14ac:dyDescent="0.2">
      <c r="A1288" s="6">
        <v>30128145</v>
      </c>
      <c r="B1288" s="6" t="s">
        <v>10135</v>
      </c>
      <c r="C1288" s="6" t="s">
        <v>5779</v>
      </c>
      <c r="D1288" s="6" t="s">
        <v>10021</v>
      </c>
      <c r="E1288" s="6" t="s">
        <v>5638</v>
      </c>
      <c r="F1288" s="6" t="s">
        <v>10136</v>
      </c>
      <c r="G1288" s="6" t="s">
        <v>10137</v>
      </c>
      <c r="H1288" s="79">
        <v>1</v>
      </c>
    </row>
    <row r="1289" spans="1:8" x14ac:dyDescent="0.2">
      <c r="A1289" s="6">
        <v>30269629</v>
      </c>
      <c r="B1289" s="6" t="s">
        <v>10138</v>
      </c>
      <c r="C1289" s="6" t="s">
        <v>5780</v>
      </c>
      <c r="D1289" s="6" t="s">
        <v>10021</v>
      </c>
      <c r="E1289" s="6" t="s">
        <v>5638</v>
      </c>
      <c r="F1289" s="6" t="s">
        <v>10139</v>
      </c>
      <c r="G1289" s="6" t="s">
        <v>10140</v>
      </c>
      <c r="H1289" s="79">
        <v>1</v>
      </c>
    </row>
    <row r="1290" spans="1:8" x14ac:dyDescent="0.2">
      <c r="A1290" s="6">
        <v>30062776</v>
      </c>
      <c r="B1290" s="6" t="s">
        <v>10141</v>
      </c>
      <c r="C1290" s="6" t="s">
        <v>5781</v>
      </c>
      <c r="D1290" s="6" t="s">
        <v>10021</v>
      </c>
      <c r="E1290" s="6" t="s">
        <v>5638</v>
      </c>
      <c r="F1290" s="6" t="s">
        <v>10142</v>
      </c>
      <c r="G1290" s="6" t="s">
        <v>10143</v>
      </c>
      <c r="H1290" s="79">
        <v>1</v>
      </c>
    </row>
    <row r="1291" spans="1:8" x14ac:dyDescent="0.2">
      <c r="A1291" s="6">
        <v>30156419</v>
      </c>
      <c r="B1291" s="6" t="s">
        <v>10144</v>
      </c>
      <c r="C1291" s="6" t="s">
        <v>5782</v>
      </c>
      <c r="D1291" s="6" t="s">
        <v>10021</v>
      </c>
      <c r="E1291" s="6" t="s">
        <v>5638</v>
      </c>
      <c r="F1291" s="6" t="s">
        <v>10145</v>
      </c>
      <c r="G1291" s="6" t="s">
        <v>10146</v>
      </c>
      <c r="H1291" s="79">
        <v>1</v>
      </c>
    </row>
    <row r="1292" spans="1:8" x14ac:dyDescent="0.2">
      <c r="A1292" s="6">
        <v>30354601</v>
      </c>
      <c r="B1292" s="6" t="s">
        <v>10147</v>
      </c>
      <c r="C1292" s="6" t="s">
        <v>5783</v>
      </c>
      <c r="D1292" s="6" t="s">
        <v>10021</v>
      </c>
      <c r="E1292" s="6" t="s">
        <v>5638</v>
      </c>
      <c r="F1292" s="6" t="s">
        <v>10148</v>
      </c>
      <c r="G1292" s="6" t="s">
        <v>10149</v>
      </c>
      <c r="H1292" s="79">
        <v>1</v>
      </c>
    </row>
    <row r="1293" spans="1:8" x14ac:dyDescent="0.2">
      <c r="A1293" s="6">
        <v>30105344</v>
      </c>
      <c r="B1293" s="6" t="s">
        <v>10150</v>
      </c>
      <c r="C1293" s="6" t="s">
        <v>5785</v>
      </c>
      <c r="D1293" s="6" t="s">
        <v>10021</v>
      </c>
      <c r="E1293" s="6" t="s">
        <v>5638</v>
      </c>
      <c r="F1293" s="6" t="s">
        <v>10151</v>
      </c>
      <c r="G1293" s="6" t="s">
        <v>10152</v>
      </c>
      <c r="H1293" s="79">
        <v>1</v>
      </c>
    </row>
    <row r="1294" spans="1:8" x14ac:dyDescent="0.2">
      <c r="A1294" s="6">
        <v>30307711</v>
      </c>
      <c r="B1294" s="6" t="s">
        <v>10153</v>
      </c>
      <c r="C1294" s="6" t="s">
        <v>7546</v>
      </c>
      <c r="D1294" s="6" t="s">
        <v>10021</v>
      </c>
      <c r="E1294" s="6" t="s">
        <v>5638</v>
      </c>
      <c r="F1294" s="6" t="s">
        <v>10154</v>
      </c>
      <c r="G1294" s="6" t="s">
        <v>10155</v>
      </c>
      <c r="H1294" s="79">
        <v>1</v>
      </c>
    </row>
    <row r="1295" spans="1:8" x14ac:dyDescent="0.2">
      <c r="A1295" s="6">
        <v>30224250</v>
      </c>
      <c r="B1295" s="6" t="s">
        <v>10156</v>
      </c>
      <c r="C1295" s="6" t="s">
        <v>7550</v>
      </c>
      <c r="D1295" s="6" t="s">
        <v>10021</v>
      </c>
      <c r="E1295" s="6" t="s">
        <v>5638</v>
      </c>
      <c r="F1295" s="6" t="s">
        <v>10157</v>
      </c>
      <c r="G1295" s="6" t="s">
        <v>10158</v>
      </c>
      <c r="H1295" s="79">
        <v>1</v>
      </c>
    </row>
    <row r="1296" spans="1:8" x14ac:dyDescent="0.2">
      <c r="A1296" s="6">
        <v>30435487</v>
      </c>
      <c r="B1296" s="6" t="s">
        <v>10159</v>
      </c>
      <c r="C1296" s="6" t="s">
        <v>7554</v>
      </c>
      <c r="D1296" s="6" t="s">
        <v>10021</v>
      </c>
      <c r="E1296" s="6" t="s">
        <v>5638</v>
      </c>
      <c r="F1296" s="6" t="s">
        <v>10160</v>
      </c>
      <c r="G1296" s="6" t="s">
        <v>10161</v>
      </c>
      <c r="H1296" s="79">
        <v>1</v>
      </c>
    </row>
    <row r="1297" spans="1:8" x14ac:dyDescent="0.2">
      <c r="A1297" s="6">
        <v>30206468</v>
      </c>
      <c r="B1297" s="6" t="s">
        <v>10162</v>
      </c>
      <c r="C1297" s="6" t="s">
        <v>8061</v>
      </c>
      <c r="D1297" s="6" t="s">
        <v>10021</v>
      </c>
      <c r="E1297" s="6" t="s">
        <v>5638</v>
      </c>
      <c r="F1297" s="6" t="s">
        <v>10163</v>
      </c>
      <c r="G1297" s="6" t="s">
        <v>10164</v>
      </c>
      <c r="H1297" s="79">
        <v>1</v>
      </c>
    </row>
    <row r="1298" spans="1:8" x14ac:dyDescent="0.2">
      <c r="A1298" s="6">
        <v>30442074</v>
      </c>
      <c r="B1298" s="6" t="s">
        <v>10165</v>
      </c>
      <c r="C1298" s="6" t="s">
        <v>8065</v>
      </c>
      <c r="D1298" s="6" t="s">
        <v>10021</v>
      </c>
      <c r="E1298" s="6" t="s">
        <v>5638</v>
      </c>
      <c r="F1298" s="6" t="s">
        <v>10166</v>
      </c>
      <c r="G1298" s="6" t="s">
        <v>10167</v>
      </c>
      <c r="H1298" s="79">
        <v>1</v>
      </c>
    </row>
    <row r="1299" spans="1:8" x14ac:dyDescent="0.2">
      <c r="A1299" s="6">
        <v>30053319</v>
      </c>
      <c r="B1299" s="6" t="s">
        <v>10168</v>
      </c>
      <c r="C1299" s="6" t="s">
        <v>8069</v>
      </c>
      <c r="D1299" s="6" t="s">
        <v>10021</v>
      </c>
      <c r="E1299" s="6" t="s">
        <v>5638</v>
      </c>
      <c r="F1299" s="6" t="s">
        <v>10169</v>
      </c>
      <c r="G1299" s="6" t="s">
        <v>10170</v>
      </c>
      <c r="H1299" s="79">
        <v>1</v>
      </c>
    </row>
    <row r="1300" spans="1:8" x14ac:dyDescent="0.2">
      <c r="A1300" s="6">
        <v>30225730</v>
      </c>
      <c r="B1300" s="6" t="s">
        <v>10171</v>
      </c>
      <c r="C1300" s="6" t="s">
        <v>8073</v>
      </c>
      <c r="D1300" s="6" t="s">
        <v>10021</v>
      </c>
      <c r="E1300" s="6" t="s">
        <v>5638</v>
      </c>
      <c r="F1300" s="6" t="s">
        <v>10172</v>
      </c>
      <c r="G1300" s="6" t="s">
        <v>10173</v>
      </c>
      <c r="H1300" s="79">
        <v>1</v>
      </c>
    </row>
    <row r="1301" spans="1:8" x14ac:dyDescent="0.2">
      <c r="A1301" s="6">
        <v>30012823</v>
      </c>
      <c r="B1301" s="6" t="s">
        <v>10174</v>
      </c>
      <c r="C1301" s="6" t="s">
        <v>8077</v>
      </c>
      <c r="D1301" s="6" t="s">
        <v>10021</v>
      </c>
      <c r="E1301" s="6" t="s">
        <v>5638</v>
      </c>
      <c r="F1301" s="6" t="s">
        <v>10175</v>
      </c>
      <c r="G1301" s="6" t="s">
        <v>10176</v>
      </c>
      <c r="H1301" s="79">
        <v>1</v>
      </c>
    </row>
    <row r="1302" spans="1:8" x14ac:dyDescent="0.2">
      <c r="A1302" s="6">
        <v>30269273</v>
      </c>
      <c r="B1302" s="6" t="s">
        <v>10177</v>
      </c>
      <c r="C1302" s="6" t="s">
        <v>8081</v>
      </c>
      <c r="D1302" s="6" t="s">
        <v>10021</v>
      </c>
      <c r="E1302" s="6" t="s">
        <v>5638</v>
      </c>
      <c r="F1302" s="6" t="s">
        <v>10178</v>
      </c>
      <c r="G1302" s="6" t="s">
        <v>10179</v>
      </c>
      <c r="H1302" s="79">
        <v>1</v>
      </c>
    </row>
    <row r="1303" spans="1:8" x14ac:dyDescent="0.2">
      <c r="A1303" s="6">
        <v>30053765</v>
      </c>
      <c r="B1303" s="6" t="s">
        <v>10180</v>
      </c>
      <c r="C1303" s="6" t="s">
        <v>8085</v>
      </c>
      <c r="D1303" s="6" t="s">
        <v>10021</v>
      </c>
      <c r="E1303" s="6" t="s">
        <v>5638</v>
      </c>
      <c r="F1303" s="6" t="s">
        <v>10181</v>
      </c>
      <c r="G1303" s="6" t="s">
        <v>10182</v>
      </c>
      <c r="H1303" s="79">
        <v>1</v>
      </c>
    </row>
    <row r="1304" spans="1:8" x14ac:dyDescent="0.2">
      <c r="A1304" s="6">
        <v>30315507</v>
      </c>
      <c r="B1304" s="6" t="s">
        <v>10183</v>
      </c>
      <c r="C1304" s="6" t="s">
        <v>5891</v>
      </c>
      <c r="D1304" s="6" t="s">
        <v>10021</v>
      </c>
      <c r="E1304" s="6" t="s">
        <v>5638</v>
      </c>
      <c r="F1304" s="6" t="s">
        <v>10184</v>
      </c>
      <c r="G1304" s="6" t="s">
        <v>10185</v>
      </c>
      <c r="H1304" s="79">
        <v>1</v>
      </c>
    </row>
    <row r="1305" spans="1:8" x14ac:dyDescent="0.2">
      <c r="A1305" s="6">
        <v>30061469</v>
      </c>
      <c r="B1305" s="6" t="s">
        <v>10186</v>
      </c>
      <c r="C1305" s="6" t="s">
        <v>5897</v>
      </c>
      <c r="D1305" s="6" t="s">
        <v>10021</v>
      </c>
      <c r="E1305" s="6" t="s">
        <v>5638</v>
      </c>
      <c r="F1305" s="6" t="s">
        <v>10187</v>
      </c>
      <c r="G1305" s="6" t="s">
        <v>10188</v>
      </c>
      <c r="H1305" s="79">
        <v>1</v>
      </c>
    </row>
    <row r="1306" spans="1:8" x14ac:dyDescent="0.2">
      <c r="A1306" s="6">
        <v>30248810</v>
      </c>
      <c r="B1306" s="6" t="s">
        <v>10189</v>
      </c>
      <c r="C1306" s="6" t="s">
        <v>5901</v>
      </c>
      <c r="D1306" s="6" t="s">
        <v>10021</v>
      </c>
      <c r="E1306" s="6" t="s">
        <v>5638</v>
      </c>
      <c r="F1306" s="6" t="s">
        <v>10190</v>
      </c>
      <c r="G1306" s="6" t="s">
        <v>10191</v>
      </c>
      <c r="H1306" s="79">
        <v>1</v>
      </c>
    </row>
    <row r="1307" spans="1:8" x14ac:dyDescent="0.2">
      <c r="A1307" s="6">
        <v>30059952</v>
      </c>
      <c r="B1307" s="6" t="s">
        <v>10192</v>
      </c>
      <c r="C1307" s="6" t="s">
        <v>5905</v>
      </c>
      <c r="D1307" s="6" t="s">
        <v>10021</v>
      </c>
      <c r="E1307" s="6" t="s">
        <v>5638</v>
      </c>
      <c r="F1307" s="6" t="s">
        <v>10193</v>
      </c>
      <c r="G1307" s="6" t="s">
        <v>10194</v>
      </c>
      <c r="H1307" s="79">
        <v>1</v>
      </c>
    </row>
    <row r="1308" spans="1:8" x14ac:dyDescent="0.2">
      <c r="A1308" s="6">
        <v>30269179</v>
      </c>
      <c r="B1308" s="6" t="s">
        <v>10195</v>
      </c>
      <c r="C1308" s="6" t="s">
        <v>5909</v>
      </c>
      <c r="D1308" s="6" t="s">
        <v>10021</v>
      </c>
      <c r="E1308" s="6" t="s">
        <v>5638</v>
      </c>
      <c r="F1308" s="6" t="s">
        <v>10196</v>
      </c>
      <c r="G1308" s="6" t="s">
        <v>10197</v>
      </c>
      <c r="H1308" s="79">
        <v>1</v>
      </c>
    </row>
    <row r="1309" spans="1:8" x14ac:dyDescent="0.2">
      <c r="A1309" s="6">
        <v>30018701</v>
      </c>
      <c r="B1309" s="6" t="s">
        <v>10198</v>
      </c>
      <c r="C1309" s="6" t="s">
        <v>5913</v>
      </c>
      <c r="D1309" s="6" t="s">
        <v>10021</v>
      </c>
      <c r="E1309" s="6" t="s">
        <v>5638</v>
      </c>
      <c r="F1309" s="6" t="s">
        <v>10199</v>
      </c>
      <c r="G1309" s="6" t="s">
        <v>10200</v>
      </c>
      <c r="H1309" s="79">
        <v>1</v>
      </c>
    </row>
    <row r="1310" spans="1:8" x14ac:dyDescent="0.2">
      <c r="A1310" s="6">
        <v>30280743</v>
      </c>
      <c r="B1310" s="6" t="s">
        <v>10201</v>
      </c>
      <c r="C1310" s="6" t="s">
        <v>5917</v>
      </c>
      <c r="D1310" s="6" t="s">
        <v>10021</v>
      </c>
      <c r="E1310" s="6" t="s">
        <v>5638</v>
      </c>
      <c r="F1310" s="6" t="s">
        <v>10202</v>
      </c>
      <c r="G1310" s="6" t="s">
        <v>10203</v>
      </c>
      <c r="H1310" s="79">
        <v>1</v>
      </c>
    </row>
    <row r="1311" spans="1:8" x14ac:dyDescent="0.2">
      <c r="A1311" s="6">
        <v>30045566</v>
      </c>
      <c r="B1311" s="6" t="s">
        <v>10204</v>
      </c>
      <c r="C1311" s="6" t="s">
        <v>5921</v>
      </c>
      <c r="D1311" s="6" t="s">
        <v>10021</v>
      </c>
      <c r="E1311" s="6" t="s">
        <v>5638</v>
      </c>
      <c r="F1311" s="6" t="s">
        <v>10205</v>
      </c>
      <c r="G1311" s="6" t="s">
        <v>10206</v>
      </c>
      <c r="H1311" s="79">
        <v>1</v>
      </c>
    </row>
    <row r="1312" spans="1:8" x14ac:dyDescent="0.2">
      <c r="A1312" s="6">
        <v>30325120</v>
      </c>
      <c r="B1312" s="6" t="s">
        <v>10207</v>
      </c>
      <c r="C1312" s="6" t="s">
        <v>5925</v>
      </c>
      <c r="D1312" s="6" t="s">
        <v>10021</v>
      </c>
      <c r="E1312" s="6" t="s">
        <v>5638</v>
      </c>
      <c r="F1312" s="6" t="s">
        <v>10208</v>
      </c>
      <c r="G1312" s="6" t="s">
        <v>10209</v>
      </c>
      <c r="H1312" s="79">
        <v>1</v>
      </c>
    </row>
    <row r="1313" spans="1:8" x14ac:dyDescent="0.2">
      <c r="A1313" s="6">
        <v>30335680</v>
      </c>
      <c r="B1313" s="6" t="s">
        <v>10210</v>
      </c>
      <c r="C1313" s="6" t="s">
        <v>5929</v>
      </c>
      <c r="D1313" s="6" t="s">
        <v>10021</v>
      </c>
      <c r="E1313" s="6" t="s">
        <v>5638</v>
      </c>
      <c r="F1313" s="6" t="s">
        <v>10211</v>
      </c>
      <c r="G1313" s="6" t="s">
        <v>10212</v>
      </c>
      <c r="H1313" s="79">
        <v>1</v>
      </c>
    </row>
    <row r="1314" spans="1:8" x14ac:dyDescent="0.2">
      <c r="A1314" s="6">
        <v>30173371</v>
      </c>
      <c r="B1314" s="6" t="s">
        <v>10213</v>
      </c>
      <c r="C1314" s="6" t="s">
        <v>5933</v>
      </c>
      <c r="D1314" s="6" t="s">
        <v>10021</v>
      </c>
      <c r="E1314" s="6" t="s">
        <v>5638</v>
      </c>
      <c r="F1314" s="6" t="s">
        <v>10214</v>
      </c>
      <c r="G1314" s="6" t="s">
        <v>10215</v>
      </c>
      <c r="H1314" s="79">
        <v>1</v>
      </c>
    </row>
    <row r="1315" spans="1:8" x14ac:dyDescent="0.2">
      <c r="A1315" s="6">
        <v>30308561</v>
      </c>
      <c r="B1315" s="6" t="s">
        <v>10216</v>
      </c>
      <c r="C1315" s="6" t="s">
        <v>5937</v>
      </c>
      <c r="D1315" s="6" t="s">
        <v>10021</v>
      </c>
      <c r="E1315" s="6" t="s">
        <v>5638</v>
      </c>
      <c r="F1315" s="6" t="s">
        <v>10217</v>
      </c>
      <c r="G1315" s="6" t="s">
        <v>10218</v>
      </c>
      <c r="H1315" s="79">
        <v>1</v>
      </c>
    </row>
    <row r="1316" spans="1:8" x14ac:dyDescent="0.2">
      <c r="A1316" s="6">
        <v>30184050</v>
      </c>
      <c r="B1316" s="6" t="s">
        <v>10219</v>
      </c>
      <c r="C1316" s="6" t="s">
        <v>5941</v>
      </c>
      <c r="D1316" s="6" t="s">
        <v>10021</v>
      </c>
      <c r="E1316" s="6" t="s">
        <v>5638</v>
      </c>
      <c r="F1316" s="6" t="s">
        <v>10220</v>
      </c>
      <c r="G1316" s="6" t="s">
        <v>10221</v>
      </c>
      <c r="H1316" s="79">
        <v>1</v>
      </c>
    </row>
    <row r="1317" spans="1:8" x14ac:dyDescent="0.2">
      <c r="A1317" s="6">
        <v>30452150</v>
      </c>
      <c r="B1317" s="6" t="s">
        <v>10222</v>
      </c>
      <c r="C1317" s="6" t="s">
        <v>5945</v>
      </c>
      <c r="D1317" s="6" t="s">
        <v>10021</v>
      </c>
      <c r="E1317" s="6" t="s">
        <v>5638</v>
      </c>
      <c r="F1317" s="6" t="s">
        <v>10223</v>
      </c>
      <c r="G1317" s="6" t="s">
        <v>10224</v>
      </c>
      <c r="H1317" s="79">
        <v>1</v>
      </c>
    </row>
    <row r="1318" spans="1:8" x14ac:dyDescent="0.2">
      <c r="A1318" s="6">
        <v>30176865</v>
      </c>
      <c r="B1318" s="6" t="s">
        <v>10225</v>
      </c>
      <c r="C1318" s="6" t="s">
        <v>5949</v>
      </c>
      <c r="D1318" s="6" t="s">
        <v>10021</v>
      </c>
      <c r="E1318" s="6" t="s">
        <v>5638</v>
      </c>
      <c r="F1318" s="6" t="s">
        <v>10226</v>
      </c>
      <c r="G1318" s="6" t="s">
        <v>10227</v>
      </c>
      <c r="H1318" s="79">
        <v>1</v>
      </c>
    </row>
    <row r="1319" spans="1:8" x14ac:dyDescent="0.2">
      <c r="A1319" s="6">
        <v>30365746</v>
      </c>
      <c r="B1319" s="6" t="s">
        <v>10228</v>
      </c>
      <c r="C1319" s="6" t="s">
        <v>5953</v>
      </c>
      <c r="D1319" s="6" t="s">
        <v>10021</v>
      </c>
      <c r="E1319" s="6" t="s">
        <v>5638</v>
      </c>
      <c r="F1319" s="6" t="s">
        <v>10229</v>
      </c>
      <c r="G1319" s="6" t="s">
        <v>10230</v>
      </c>
      <c r="H1319" s="79">
        <v>1</v>
      </c>
    </row>
    <row r="1320" spans="1:8" x14ac:dyDescent="0.2">
      <c r="A1320" s="6">
        <v>30210397</v>
      </c>
      <c r="B1320" s="6" t="s">
        <v>10231</v>
      </c>
      <c r="C1320" s="6" t="s">
        <v>5957</v>
      </c>
      <c r="D1320" s="6" t="s">
        <v>10021</v>
      </c>
      <c r="E1320" s="6" t="s">
        <v>5638</v>
      </c>
      <c r="F1320" s="6" t="s">
        <v>10232</v>
      </c>
      <c r="G1320" s="6" t="s">
        <v>10233</v>
      </c>
      <c r="H1320" s="79">
        <v>1</v>
      </c>
    </row>
    <row r="1321" spans="1:8" x14ac:dyDescent="0.2">
      <c r="A1321" s="6">
        <v>30286143</v>
      </c>
      <c r="B1321" s="6" t="s">
        <v>10234</v>
      </c>
      <c r="C1321" s="6" t="s">
        <v>5961</v>
      </c>
      <c r="D1321" s="6" t="s">
        <v>10021</v>
      </c>
      <c r="E1321" s="6" t="s">
        <v>5638</v>
      </c>
      <c r="F1321" s="6" t="s">
        <v>10235</v>
      </c>
      <c r="G1321" s="6" t="s">
        <v>10236</v>
      </c>
      <c r="H1321" s="79">
        <v>1</v>
      </c>
    </row>
    <row r="1322" spans="1:8" x14ac:dyDescent="0.2">
      <c r="A1322" s="6">
        <v>30055281</v>
      </c>
      <c r="B1322" s="6" t="s">
        <v>10237</v>
      </c>
      <c r="C1322" s="6" t="s">
        <v>5965</v>
      </c>
      <c r="D1322" s="6" t="s">
        <v>10021</v>
      </c>
      <c r="E1322" s="6" t="s">
        <v>5638</v>
      </c>
      <c r="F1322" s="6" t="s">
        <v>10238</v>
      </c>
      <c r="G1322" s="6" t="s">
        <v>10239</v>
      </c>
      <c r="H1322" s="79">
        <v>1</v>
      </c>
    </row>
    <row r="1323" spans="1:8" x14ac:dyDescent="0.2">
      <c r="A1323" s="6">
        <v>30242441</v>
      </c>
      <c r="B1323" s="6" t="s">
        <v>10240</v>
      </c>
      <c r="C1323" s="6" t="s">
        <v>5969</v>
      </c>
      <c r="D1323" s="6" t="s">
        <v>10021</v>
      </c>
      <c r="E1323" s="6" t="s">
        <v>5638</v>
      </c>
      <c r="F1323" s="6" t="s">
        <v>10241</v>
      </c>
      <c r="G1323" s="6" t="s">
        <v>10242</v>
      </c>
      <c r="H1323" s="79">
        <v>1</v>
      </c>
    </row>
    <row r="1324" spans="1:8" x14ac:dyDescent="0.2">
      <c r="A1324" s="6">
        <v>30058138</v>
      </c>
      <c r="B1324" s="6" t="s">
        <v>10243</v>
      </c>
      <c r="C1324" s="6" t="s">
        <v>5973</v>
      </c>
      <c r="D1324" s="6" t="s">
        <v>10021</v>
      </c>
      <c r="E1324" s="6" t="s">
        <v>5638</v>
      </c>
      <c r="F1324" s="6" t="s">
        <v>10244</v>
      </c>
      <c r="G1324" s="6" t="s">
        <v>10245</v>
      </c>
      <c r="H1324" s="79">
        <v>1</v>
      </c>
    </row>
    <row r="1325" spans="1:8" x14ac:dyDescent="0.2">
      <c r="A1325" s="6">
        <v>30228614</v>
      </c>
      <c r="B1325" s="6" t="s">
        <v>10246</v>
      </c>
      <c r="C1325" s="6" t="s">
        <v>5977</v>
      </c>
      <c r="D1325" s="6" t="s">
        <v>10021</v>
      </c>
      <c r="E1325" s="6" t="s">
        <v>5638</v>
      </c>
      <c r="F1325" s="6" t="s">
        <v>10247</v>
      </c>
      <c r="G1325" s="6" t="s">
        <v>10248</v>
      </c>
      <c r="H1325" s="79">
        <v>1</v>
      </c>
    </row>
    <row r="1326" spans="1:8" x14ac:dyDescent="0.2">
      <c r="A1326" s="6">
        <v>30162984</v>
      </c>
      <c r="B1326" s="6" t="s">
        <v>10249</v>
      </c>
      <c r="C1326" s="6" t="s">
        <v>5981</v>
      </c>
      <c r="D1326" s="6" t="s">
        <v>10021</v>
      </c>
      <c r="E1326" s="6" t="s">
        <v>5638</v>
      </c>
      <c r="F1326" s="6" t="s">
        <v>10250</v>
      </c>
      <c r="G1326" s="6" t="s">
        <v>10251</v>
      </c>
      <c r="H1326" s="79">
        <v>1</v>
      </c>
    </row>
    <row r="1327" spans="1:8" x14ac:dyDescent="0.2">
      <c r="A1327" s="6">
        <v>30219867</v>
      </c>
      <c r="B1327" s="6" t="s">
        <v>10252</v>
      </c>
      <c r="C1327" s="6" t="s">
        <v>5985</v>
      </c>
      <c r="D1327" s="6" t="s">
        <v>10021</v>
      </c>
      <c r="E1327" s="6" t="s">
        <v>5638</v>
      </c>
      <c r="F1327" s="6" t="s">
        <v>10253</v>
      </c>
      <c r="G1327" s="6" t="s">
        <v>10254</v>
      </c>
      <c r="H1327" s="79">
        <v>1</v>
      </c>
    </row>
    <row r="1328" spans="1:8" x14ac:dyDescent="0.2">
      <c r="A1328" s="6">
        <v>30045738</v>
      </c>
      <c r="B1328" s="6" t="s">
        <v>10255</v>
      </c>
      <c r="C1328" s="6" t="s">
        <v>5989</v>
      </c>
      <c r="D1328" s="6" t="s">
        <v>10021</v>
      </c>
      <c r="E1328" s="6" t="s">
        <v>5638</v>
      </c>
      <c r="F1328" s="6" t="s">
        <v>10256</v>
      </c>
      <c r="G1328" s="6" t="s">
        <v>10257</v>
      </c>
      <c r="H1328" s="79">
        <v>1</v>
      </c>
    </row>
    <row r="1329" spans="1:8" x14ac:dyDescent="0.2">
      <c r="A1329" s="6">
        <v>30154276</v>
      </c>
      <c r="B1329" s="6" t="s">
        <v>10258</v>
      </c>
      <c r="C1329" s="6" t="s">
        <v>5993</v>
      </c>
      <c r="D1329" s="6" t="s">
        <v>10021</v>
      </c>
      <c r="E1329" s="6" t="s">
        <v>5638</v>
      </c>
      <c r="F1329" s="6" t="s">
        <v>10259</v>
      </c>
      <c r="G1329" s="6" t="s">
        <v>10260</v>
      </c>
      <c r="H1329" s="79">
        <v>1</v>
      </c>
    </row>
    <row r="1330" spans="1:8" x14ac:dyDescent="0.2">
      <c r="A1330" s="6">
        <v>30303688</v>
      </c>
      <c r="B1330" s="6" t="s">
        <v>10261</v>
      </c>
      <c r="C1330" s="6" t="s">
        <v>5997</v>
      </c>
      <c r="D1330" s="6" t="s">
        <v>10021</v>
      </c>
      <c r="E1330" s="6" t="s">
        <v>5638</v>
      </c>
      <c r="F1330" s="6" t="s">
        <v>10262</v>
      </c>
      <c r="G1330" s="6" t="s">
        <v>10263</v>
      </c>
      <c r="H1330" s="79">
        <v>1</v>
      </c>
    </row>
    <row r="1331" spans="1:8" x14ac:dyDescent="0.2">
      <c r="A1331" s="6">
        <v>30170956</v>
      </c>
      <c r="B1331" s="6" t="s">
        <v>10264</v>
      </c>
      <c r="C1331" s="6" t="s">
        <v>6001</v>
      </c>
      <c r="D1331" s="6" t="s">
        <v>10021</v>
      </c>
      <c r="E1331" s="6" t="s">
        <v>5638</v>
      </c>
      <c r="F1331" s="6" t="s">
        <v>10265</v>
      </c>
      <c r="G1331" s="6" t="s">
        <v>10266</v>
      </c>
      <c r="H1331" s="79">
        <v>1</v>
      </c>
    </row>
    <row r="1332" spans="1:8" x14ac:dyDescent="0.2">
      <c r="A1332" s="6">
        <v>30362406</v>
      </c>
      <c r="B1332" s="6" t="s">
        <v>10267</v>
      </c>
      <c r="C1332" s="6" t="s">
        <v>6005</v>
      </c>
      <c r="D1332" s="6" t="s">
        <v>10021</v>
      </c>
      <c r="E1332" s="6" t="s">
        <v>5638</v>
      </c>
      <c r="F1332" s="6" t="s">
        <v>10268</v>
      </c>
      <c r="G1332" s="6" t="s">
        <v>10269</v>
      </c>
      <c r="H1332" s="79">
        <v>1</v>
      </c>
    </row>
    <row r="1333" spans="1:8" x14ac:dyDescent="0.2">
      <c r="A1333" s="6">
        <v>30182401</v>
      </c>
      <c r="B1333" s="6" t="s">
        <v>10270</v>
      </c>
      <c r="C1333" s="6" t="s">
        <v>6851</v>
      </c>
      <c r="D1333" s="6" t="s">
        <v>10021</v>
      </c>
      <c r="E1333" s="6" t="s">
        <v>5638</v>
      </c>
      <c r="F1333" s="6" t="s">
        <v>10271</v>
      </c>
      <c r="G1333" s="6" t="s">
        <v>10272</v>
      </c>
      <c r="H1333" s="79">
        <v>1</v>
      </c>
    </row>
    <row r="1334" spans="1:8" x14ac:dyDescent="0.2">
      <c r="A1334" s="6">
        <v>30395934</v>
      </c>
      <c r="B1334" s="6" t="s">
        <v>10273</v>
      </c>
      <c r="C1334" s="6" t="s">
        <v>6855</v>
      </c>
      <c r="D1334" s="6" t="s">
        <v>10021</v>
      </c>
      <c r="E1334" s="6" t="s">
        <v>5638</v>
      </c>
      <c r="F1334" s="6" t="s">
        <v>10274</v>
      </c>
      <c r="G1334" s="6" t="s">
        <v>10275</v>
      </c>
      <c r="H1334" s="79">
        <v>1</v>
      </c>
    </row>
    <row r="1335" spans="1:8" x14ac:dyDescent="0.2">
      <c r="A1335" s="6">
        <v>30177394</v>
      </c>
      <c r="B1335" s="6" t="s">
        <v>10276</v>
      </c>
      <c r="C1335" s="6" t="s">
        <v>6859</v>
      </c>
      <c r="D1335" s="6" t="s">
        <v>10021</v>
      </c>
      <c r="E1335" s="6" t="s">
        <v>5638</v>
      </c>
      <c r="F1335" s="6" t="s">
        <v>10277</v>
      </c>
      <c r="G1335" s="6" t="s">
        <v>10278</v>
      </c>
      <c r="H1335" s="79">
        <v>1</v>
      </c>
    </row>
    <row r="1336" spans="1:8" x14ac:dyDescent="0.2">
      <c r="A1336" s="6">
        <v>30431116</v>
      </c>
      <c r="B1336" s="6" t="s">
        <v>10279</v>
      </c>
      <c r="C1336" s="6" t="s">
        <v>6863</v>
      </c>
      <c r="D1336" s="6" t="s">
        <v>10021</v>
      </c>
      <c r="E1336" s="6" t="s">
        <v>5638</v>
      </c>
      <c r="F1336" s="6" t="s">
        <v>10280</v>
      </c>
      <c r="G1336" s="6" t="s">
        <v>10281</v>
      </c>
      <c r="H1336" s="79">
        <v>1</v>
      </c>
    </row>
    <row r="1337" spans="1:8" x14ac:dyDescent="0.2">
      <c r="A1337" s="6">
        <v>30104343</v>
      </c>
      <c r="B1337" s="6" t="s">
        <v>10282</v>
      </c>
      <c r="C1337" s="6" t="s">
        <v>6867</v>
      </c>
      <c r="D1337" s="6" t="s">
        <v>10021</v>
      </c>
      <c r="E1337" s="6" t="s">
        <v>5638</v>
      </c>
      <c r="F1337" s="6" t="s">
        <v>10283</v>
      </c>
      <c r="G1337" s="6" t="s">
        <v>10284</v>
      </c>
      <c r="H1337" s="79">
        <v>1</v>
      </c>
    </row>
    <row r="1338" spans="1:8" x14ac:dyDescent="0.2">
      <c r="A1338" s="6">
        <v>30238890</v>
      </c>
      <c r="B1338" s="6" t="s">
        <v>10285</v>
      </c>
      <c r="C1338" s="6" t="s">
        <v>6871</v>
      </c>
      <c r="D1338" s="6" t="s">
        <v>10021</v>
      </c>
      <c r="E1338" s="6" t="s">
        <v>5638</v>
      </c>
      <c r="F1338" s="6" t="s">
        <v>10286</v>
      </c>
      <c r="G1338" s="6" t="s">
        <v>10287</v>
      </c>
      <c r="H1338" s="79">
        <v>1</v>
      </c>
    </row>
    <row r="1339" spans="1:8" x14ac:dyDescent="0.2">
      <c r="A1339" s="6">
        <v>30040017</v>
      </c>
      <c r="B1339" s="6" t="s">
        <v>10288</v>
      </c>
      <c r="C1339" s="6" t="s">
        <v>6875</v>
      </c>
      <c r="D1339" s="6" t="s">
        <v>10021</v>
      </c>
      <c r="E1339" s="6" t="s">
        <v>5638</v>
      </c>
      <c r="F1339" s="6" t="s">
        <v>10289</v>
      </c>
      <c r="G1339" s="6" t="s">
        <v>10290</v>
      </c>
      <c r="H1339" s="79">
        <v>1</v>
      </c>
    </row>
    <row r="1340" spans="1:8" x14ac:dyDescent="0.2">
      <c r="A1340" s="6">
        <v>30074730</v>
      </c>
      <c r="B1340" s="6" t="s">
        <v>10291</v>
      </c>
      <c r="C1340" s="6" t="s">
        <v>8197</v>
      </c>
      <c r="D1340" s="6" t="s">
        <v>10021</v>
      </c>
      <c r="E1340" s="6" t="s">
        <v>5638</v>
      </c>
      <c r="F1340" s="6" t="s">
        <v>10292</v>
      </c>
      <c r="G1340" s="6" t="s">
        <v>10293</v>
      </c>
      <c r="H1340" s="79">
        <v>1</v>
      </c>
    </row>
    <row r="1341" spans="1:8" x14ac:dyDescent="0.2">
      <c r="A1341" s="6">
        <v>30024429</v>
      </c>
      <c r="B1341" s="6" t="s">
        <v>10294</v>
      </c>
      <c r="C1341" s="6" t="s">
        <v>8201</v>
      </c>
      <c r="D1341" s="6" t="s">
        <v>10021</v>
      </c>
      <c r="E1341" s="6" t="s">
        <v>5638</v>
      </c>
      <c r="F1341" s="6" t="s">
        <v>10295</v>
      </c>
      <c r="G1341" s="6" t="s">
        <v>10296</v>
      </c>
      <c r="H1341" s="79">
        <v>1</v>
      </c>
    </row>
    <row r="1342" spans="1:8" x14ac:dyDescent="0.2">
      <c r="A1342" s="6">
        <v>30400038</v>
      </c>
      <c r="B1342" s="6" t="s">
        <v>10297</v>
      </c>
      <c r="C1342" s="6" t="s">
        <v>8205</v>
      </c>
      <c r="D1342" s="6" t="s">
        <v>10021</v>
      </c>
      <c r="E1342" s="6" t="s">
        <v>5638</v>
      </c>
      <c r="F1342" s="6" t="s">
        <v>10298</v>
      </c>
      <c r="G1342" s="6" t="s">
        <v>10299</v>
      </c>
      <c r="H1342" s="79">
        <v>1</v>
      </c>
    </row>
    <row r="1343" spans="1:8" x14ac:dyDescent="0.2">
      <c r="A1343" s="6">
        <v>30391017</v>
      </c>
      <c r="B1343" s="6" t="s">
        <v>10300</v>
      </c>
      <c r="C1343" s="6" t="s">
        <v>8209</v>
      </c>
      <c r="D1343" s="6" t="s">
        <v>10021</v>
      </c>
      <c r="E1343" s="6" t="s">
        <v>5638</v>
      </c>
      <c r="F1343" s="6" t="s">
        <v>10301</v>
      </c>
      <c r="G1343" s="6" t="s">
        <v>10302</v>
      </c>
      <c r="H1343" s="79">
        <v>1</v>
      </c>
    </row>
    <row r="1344" spans="1:8" x14ac:dyDescent="0.2">
      <c r="A1344" s="6">
        <v>30426297</v>
      </c>
      <c r="B1344" s="6" t="s">
        <v>10303</v>
      </c>
      <c r="C1344" s="6" t="s">
        <v>8213</v>
      </c>
      <c r="D1344" s="6" t="s">
        <v>10021</v>
      </c>
      <c r="E1344" s="6" t="s">
        <v>5638</v>
      </c>
      <c r="F1344" s="6" t="s">
        <v>10304</v>
      </c>
      <c r="G1344" s="6" t="s">
        <v>10305</v>
      </c>
      <c r="H1344" s="79">
        <v>1</v>
      </c>
    </row>
    <row r="1345" spans="1:8" x14ac:dyDescent="0.2">
      <c r="A1345" s="6">
        <v>30200739</v>
      </c>
      <c r="B1345" s="6" t="s">
        <v>10306</v>
      </c>
      <c r="C1345" s="6" t="s">
        <v>8217</v>
      </c>
      <c r="D1345" s="6" t="s">
        <v>10021</v>
      </c>
      <c r="E1345" s="6" t="s">
        <v>5638</v>
      </c>
      <c r="F1345" s="6" t="s">
        <v>10307</v>
      </c>
      <c r="G1345" s="6" t="s">
        <v>10308</v>
      </c>
      <c r="H1345" s="79">
        <v>1</v>
      </c>
    </row>
    <row r="1346" spans="1:8" x14ac:dyDescent="0.2">
      <c r="A1346" s="6">
        <v>30198684</v>
      </c>
      <c r="B1346" s="6" t="s">
        <v>10309</v>
      </c>
      <c r="C1346" s="6" t="s">
        <v>6009</v>
      </c>
      <c r="D1346" s="6" t="s">
        <v>10021</v>
      </c>
      <c r="E1346" s="6" t="s">
        <v>5638</v>
      </c>
      <c r="F1346" s="6" t="s">
        <v>10310</v>
      </c>
      <c r="G1346" s="6" t="s">
        <v>10311</v>
      </c>
      <c r="H1346" s="79">
        <v>1</v>
      </c>
    </row>
    <row r="1347" spans="1:8" x14ac:dyDescent="0.2">
      <c r="A1347" s="6">
        <v>30066422</v>
      </c>
      <c r="B1347" s="6" t="s">
        <v>10312</v>
      </c>
      <c r="C1347" s="6" t="s">
        <v>6013</v>
      </c>
      <c r="D1347" s="6" t="s">
        <v>10021</v>
      </c>
      <c r="E1347" s="6" t="s">
        <v>5638</v>
      </c>
      <c r="F1347" s="6" t="s">
        <v>10313</v>
      </c>
      <c r="G1347" s="6" t="s">
        <v>10314</v>
      </c>
      <c r="H1347" s="79">
        <v>1</v>
      </c>
    </row>
    <row r="1348" spans="1:8" x14ac:dyDescent="0.2">
      <c r="A1348" s="6">
        <v>30086185</v>
      </c>
      <c r="B1348" s="6" t="s">
        <v>10315</v>
      </c>
      <c r="C1348" s="6" t="s">
        <v>6014</v>
      </c>
      <c r="D1348" s="6" t="s">
        <v>10021</v>
      </c>
      <c r="E1348" s="6" t="s">
        <v>5638</v>
      </c>
      <c r="F1348" s="6" t="s">
        <v>10316</v>
      </c>
      <c r="G1348" s="6" t="s">
        <v>10317</v>
      </c>
      <c r="H1348" s="79">
        <v>1</v>
      </c>
    </row>
    <row r="1349" spans="1:8" x14ac:dyDescent="0.2">
      <c r="A1349" s="6">
        <v>30090818</v>
      </c>
      <c r="B1349" s="6" t="s">
        <v>10318</v>
      </c>
      <c r="C1349" s="6" t="s">
        <v>6015</v>
      </c>
      <c r="D1349" s="6" t="s">
        <v>10021</v>
      </c>
      <c r="E1349" s="6" t="s">
        <v>5638</v>
      </c>
      <c r="F1349" s="6" t="s">
        <v>10319</v>
      </c>
      <c r="G1349" s="6" t="s">
        <v>10320</v>
      </c>
      <c r="H1349" s="79">
        <v>1</v>
      </c>
    </row>
    <row r="1350" spans="1:8" x14ac:dyDescent="0.2">
      <c r="A1350" s="6">
        <v>30011239</v>
      </c>
      <c r="B1350" s="6" t="s">
        <v>10321</v>
      </c>
      <c r="C1350" s="6" t="s">
        <v>6017</v>
      </c>
      <c r="D1350" s="6" t="s">
        <v>10021</v>
      </c>
      <c r="E1350" s="6" t="s">
        <v>5638</v>
      </c>
      <c r="F1350" s="6" t="s">
        <v>10322</v>
      </c>
      <c r="G1350" s="6" t="s">
        <v>10323</v>
      </c>
      <c r="H1350" s="79">
        <v>1</v>
      </c>
    </row>
    <row r="1351" spans="1:8" x14ac:dyDescent="0.2">
      <c r="A1351" s="6">
        <v>30184191</v>
      </c>
      <c r="B1351" s="6" t="s">
        <v>10324</v>
      </c>
      <c r="C1351" s="6" t="s">
        <v>6021</v>
      </c>
      <c r="D1351" s="6" t="s">
        <v>10021</v>
      </c>
      <c r="E1351" s="6" t="s">
        <v>5638</v>
      </c>
      <c r="F1351" s="6" t="s">
        <v>10325</v>
      </c>
      <c r="G1351" s="6" t="s">
        <v>10326</v>
      </c>
      <c r="H1351" s="79">
        <v>1</v>
      </c>
    </row>
    <row r="1352" spans="1:8" x14ac:dyDescent="0.2">
      <c r="A1352" s="6">
        <v>30103892</v>
      </c>
      <c r="B1352" s="6" t="s">
        <v>10327</v>
      </c>
      <c r="C1352" s="6" t="s">
        <v>6025</v>
      </c>
      <c r="D1352" s="6" t="s">
        <v>10021</v>
      </c>
      <c r="E1352" s="6" t="s">
        <v>5638</v>
      </c>
      <c r="F1352" s="6" t="s">
        <v>10328</v>
      </c>
      <c r="G1352" s="6" t="s">
        <v>10329</v>
      </c>
      <c r="H1352" s="79">
        <v>1</v>
      </c>
    </row>
    <row r="1353" spans="1:8" x14ac:dyDescent="0.2">
      <c r="A1353" s="6">
        <v>30225155</v>
      </c>
      <c r="B1353" s="6" t="s">
        <v>10330</v>
      </c>
      <c r="C1353" s="6" t="s">
        <v>6029</v>
      </c>
      <c r="D1353" s="6" t="s">
        <v>10021</v>
      </c>
      <c r="E1353" s="6" t="s">
        <v>5638</v>
      </c>
      <c r="F1353" s="6" t="s">
        <v>10331</v>
      </c>
      <c r="G1353" s="6" t="s">
        <v>10332</v>
      </c>
      <c r="H1353" s="79">
        <v>1</v>
      </c>
    </row>
    <row r="1354" spans="1:8" x14ac:dyDescent="0.2">
      <c r="A1354" s="6">
        <v>30222977</v>
      </c>
      <c r="B1354" s="6" t="s">
        <v>10333</v>
      </c>
      <c r="C1354" s="6" t="s">
        <v>6033</v>
      </c>
      <c r="D1354" s="6" t="s">
        <v>10021</v>
      </c>
      <c r="E1354" s="6" t="s">
        <v>5638</v>
      </c>
      <c r="F1354" s="6" t="s">
        <v>10334</v>
      </c>
      <c r="G1354" s="6" t="s">
        <v>10335</v>
      </c>
      <c r="H1354" s="79">
        <v>1</v>
      </c>
    </row>
    <row r="1355" spans="1:8" x14ac:dyDescent="0.2">
      <c r="A1355" s="6">
        <v>30021216</v>
      </c>
      <c r="B1355" s="6" t="s">
        <v>10336</v>
      </c>
      <c r="C1355" s="6" t="s">
        <v>6037</v>
      </c>
      <c r="D1355" s="6" t="s">
        <v>10021</v>
      </c>
      <c r="E1355" s="6" t="s">
        <v>5638</v>
      </c>
      <c r="F1355" s="6" t="s">
        <v>10337</v>
      </c>
      <c r="G1355" s="6" t="s">
        <v>10338</v>
      </c>
      <c r="H1355" s="79">
        <v>1</v>
      </c>
    </row>
    <row r="1356" spans="1:8" x14ac:dyDescent="0.2">
      <c r="A1356" s="6">
        <v>30050083</v>
      </c>
      <c r="B1356" s="6" t="s">
        <v>10339</v>
      </c>
      <c r="C1356" s="6" t="s">
        <v>6041</v>
      </c>
      <c r="D1356" s="6" t="s">
        <v>10021</v>
      </c>
      <c r="E1356" s="6" t="s">
        <v>5638</v>
      </c>
      <c r="F1356" s="6" t="s">
        <v>10340</v>
      </c>
      <c r="G1356" s="6" t="s">
        <v>10341</v>
      </c>
      <c r="H1356" s="79">
        <v>1</v>
      </c>
    </row>
    <row r="1357" spans="1:8" x14ac:dyDescent="0.2">
      <c r="A1357" s="6">
        <v>30058928</v>
      </c>
      <c r="B1357" s="6" t="s">
        <v>10342</v>
      </c>
      <c r="C1357" s="6" t="s">
        <v>6045</v>
      </c>
      <c r="D1357" s="6" t="s">
        <v>10021</v>
      </c>
      <c r="E1357" s="6" t="s">
        <v>5638</v>
      </c>
      <c r="F1357" s="6" t="s">
        <v>10343</v>
      </c>
      <c r="G1357" s="6" t="s">
        <v>10344</v>
      </c>
      <c r="H1357" s="79">
        <v>1</v>
      </c>
    </row>
    <row r="1358" spans="1:8" x14ac:dyDescent="0.2">
      <c r="A1358" s="6">
        <v>30053613</v>
      </c>
      <c r="B1358" s="6" t="s">
        <v>10345</v>
      </c>
      <c r="C1358" s="6" t="s">
        <v>6049</v>
      </c>
      <c r="D1358" s="6" t="s">
        <v>10021</v>
      </c>
      <c r="E1358" s="6" t="s">
        <v>5638</v>
      </c>
      <c r="F1358" s="6" t="s">
        <v>10346</v>
      </c>
      <c r="G1358" s="6" t="s">
        <v>10347</v>
      </c>
      <c r="H1358" s="79">
        <v>1</v>
      </c>
    </row>
    <row r="1359" spans="1:8" x14ac:dyDescent="0.2">
      <c r="A1359" s="6">
        <v>30309869</v>
      </c>
      <c r="B1359" s="6" t="s">
        <v>10348</v>
      </c>
      <c r="C1359" s="6" t="s">
        <v>6053</v>
      </c>
      <c r="D1359" s="6" t="s">
        <v>10021</v>
      </c>
      <c r="E1359" s="6" t="s">
        <v>5638</v>
      </c>
      <c r="F1359" s="6" t="s">
        <v>10349</v>
      </c>
      <c r="G1359" s="6" t="s">
        <v>10350</v>
      </c>
      <c r="H1359" s="79">
        <v>1</v>
      </c>
    </row>
    <row r="1360" spans="1:8" x14ac:dyDescent="0.2">
      <c r="A1360" s="6">
        <v>30322642</v>
      </c>
      <c r="B1360" s="6" t="s">
        <v>10351</v>
      </c>
      <c r="C1360" s="6" t="s">
        <v>6057</v>
      </c>
      <c r="D1360" s="6" t="s">
        <v>10021</v>
      </c>
      <c r="E1360" s="6" t="s">
        <v>5638</v>
      </c>
      <c r="F1360" s="6" t="s">
        <v>10352</v>
      </c>
      <c r="G1360" s="6" t="s">
        <v>10353</v>
      </c>
      <c r="H1360" s="79">
        <v>1</v>
      </c>
    </row>
    <row r="1361" spans="1:8" x14ac:dyDescent="0.2">
      <c r="A1361" s="6">
        <v>30458987</v>
      </c>
      <c r="B1361" s="6" t="s">
        <v>10354</v>
      </c>
      <c r="C1361" s="6" t="s">
        <v>6061</v>
      </c>
      <c r="D1361" s="6" t="s">
        <v>10021</v>
      </c>
      <c r="E1361" s="6" t="s">
        <v>5638</v>
      </c>
      <c r="F1361" s="6" t="s">
        <v>10355</v>
      </c>
      <c r="G1361" s="6" t="s">
        <v>10356</v>
      </c>
      <c r="H1361" s="79">
        <v>1</v>
      </c>
    </row>
    <row r="1362" spans="1:8" x14ac:dyDescent="0.2">
      <c r="A1362" s="6">
        <v>30338836</v>
      </c>
      <c r="B1362" s="6" t="s">
        <v>10357</v>
      </c>
      <c r="C1362" s="6" t="s">
        <v>6065</v>
      </c>
      <c r="D1362" s="6" t="s">
        <v>10021</v>
      </c>
      <c r="E1362" s="6" t="s">
        <v>5638</v>
      </c>
      <c r="F1362" s="6" t="s">
        <v>10358</v>
      </c>
      <c r="G1362" s="6" t="s">
        <v>10359</v>
      </c>
      <c r="H1362" s="79">
        <v>1</v>
      </c>
    </row>
    <row r="1363" spans="1:8" x14ac:dyDescent="0.2">
      <c r="A1363" s="6">
        <v>30286159</v>
      </c>
      <c r="B1363" s="6" t="s">
        <v>10360</v>
      </c>
      <c r="C1363" s="6" t="s">
        <v>6069</v>
      </c>
      <c r="D1363" s="6" t="s">
        <v>10021</v>
      </c>
      <c r="E1363" s="6" t="s">
        <v>5638</v>
      </c>
      <c r="F1363" s="6" t="s">
        <v>10361</v>
      </c>
      <c r="G1363" s="6" t="s">
        <v>10362</v>
      </c>
      <c r="H1363" s="79">
        <v>1</v>
      </c>
    </row>
    <row r="1364" spans="1:8" x14ac:dyDescent="0.2">
      <c r="A1364" s="6">
        <v>30238435</v>
      </c>
      <c r="B1364" s="6" t="s">
        <v>10363</v>
      </c>
      <c r="C1364" s="6" t="s">
        <v>6073</v>
      </c>
      <c r="D1364" s="6" t="s">
        <v>10021</v>
      </c>
      <c r="E1364" s="6" t="s">
        <v>5638</v>
      </c>
      <c r="F1364" s="6" t="s">
        <v>10364</v>
      </c>
      <c r="G1364" s="6" t="s">
        <v>10365</v>
      </c>
      <c r="H1364" s="79">
        <v>1</v>
      </c>
    </row>
    <row r="1365" spans="1:8" x14ac:dyDescent="0.2">
      <c r="A1365" s="6">
        <v>30349020</v>
      </c>
      <c r="B1365" s="6" t="s">
        <v>10366</v>
      </c>
      <c r="C1365" s="6" t="s">
        <v>6077</v>
      </c>
      <c r="D1365" s="6" t="s">
        <v>10021</v>
      </c>
      <c r="E1365" s="6" t="s">
        <v>5638</v>
      </c>
      <c r="F1365" s="6" t="s">
        <v>10367</v>
      </c>
      <c r="G1365" s="6" t="s">
        <v>10368</v>
      </c>
      <c r="H1365" s="79">
        <v>1</v>
      </c>
    </row>
    <row r="1366" spans="1:8" x14ac:dyDescent="0.2">
      <c r="A1366" s="6">
        <v>30265581</v>
      </c>
      <c r="B1366" s="6" t="s">
        <v>10369</v>
      </c>
      <c r="C1366" s="6" t="s">
        <v>6081</v>
      </c>
      <c r="D1366" s="6" t="s">
        <v>10021</v>
      </c>
      <c r="E1366" s="6" t="s">
        <v>5638</v>
      </c>
      <c r="F1366" s="6" t="s">
        <v>10370</v>
      </c>
      <c r="G1366" s="6" t="s">
        <v>10371</v>
      </c>
      <c r="H1366" s="79">
        <v>1</v>
      </c>
    </row>
    <row r="1367" spans="1:8" x14ac:dyDescent="0.2">
      <c r="A1367" s="6">
        <v>30181120</v>
      </c>
      <c r="B1367" s="6" t="s">
        <v>10372</v>
      </c>
      <c r="C1367" s="6" t="s">
        <v>6085</v>
      </c>
      <c r="D1367" s="6" t="s">
        <v>10021</v>
      </c>
      <c r="E1367" s="6" t="s">
        <v>5638</v>
      </c>
      <c r="F1367" s="6" t="s">
        <v>10373</v>
      </c>
      <c r="G1367" s="6" t="s">
        <v>10374</v>
      </c>
      <c r="H1367" s="79">
        <v>1</v>
      </c>
    </row>
    <row r="1368" spans="1:8" x14ac:dyDescent="0.2">
      <c r="A1368" s="6">
        <v>30162023</v>
      </c>
      <c r="B1368" s="6" t="s">
        <v>10375</v>
      </c>
      <c r="C1368" s="6" t="s">
        <v>6089</v>
      </c>
      <c r="D1368" s="6" t="s">
        <v>10021</v>
      </c>
      <c r="E1368" s="6" t="s">
        <v>5638</v>
      </c>
      <c r="F1368" s="6" t="s">
        <v>10376</v>
      </c>
      <c r="G1368" s="6" t="s">
        <v>10377</v>
      </c>
      <c r="H1368" s="79">
        <v>1</v>
      </c>
    </row>
    <row r="1369" spans="1:8" x14ac:dyDescent="0.2">
      <c r="A1369" s="6">
        <v>30205468</v>
      </c>
      <c r="B1369" s="6" t="s">
        <v>10378</v>
      </c>
      <c r="C1369" s="6" t="s">
        <v>6093</v>
      </c>
      <c r="D1369" s="6" t="s">
        <v>10021</v>
      </c>
      <c r="E1369" s="6" t="s">
        <v>5638</v>
      </c>
      <c r="F1369" s="6" t="s">
        <v>10379</v>
      </c>
      <c r="G1369" s="6" t="s">
        <v>10380</v>
      </c>
      <c r="H1369" s="79">
        <v>1</v>
      </c>
    </row>
    <row r="1370" spans="1:8" x14ac:dyDescent="0.2">
      <c r="A1370" s="6">
        <v>30184671</v>
      </c>
      <c r="B1370" s="6" t="s">
        <v>10381</v>
      </c>
      <c r="C1370" s="6" t="s">
        <v>6097</v>
      </c>
      <c r="D1370" s="6" t="s">
        <v>10021</v>
      </c>
      <c r="E1370" s="6" t="s">
        <v>5638</v>
      </c>
      <c r="F1370" s="6" t="s">
        <v>10382</v>
      </c>
      <c r="G1370" s="6" t="s">
        <v>10383</v>
      </c>
      <c r="H1370" s="79">
        <v>1</v>
      </c>
    </row>
    <row r="1371" spans="1:8" x14ac:dyDescent="0.2">
      <c r="A1371" s="6">
        <v>30099373</v>
      </c>
      <c r="B1371" s="6" t="s">
        <v>10384</v>
      </c>
      <c r="C1371" s="6" t="s">
        <v>6101</v>
      </c>
      <c r="D1371" s="6" t="s">
        <v>10021</v>
      </c>
      <c r="E1371" s="6" t="s">
        <v>5638</v>
      </c>
      <c r="F1371" s="6" t="s">
        <v>10385</v>
      </c>
      <c r="G1371" s="6" t="s">
        <v>10386</v>
      </c>
      <c r="H1371" s="79">
        <v>1</v>
      </c>
    </row>
    <row r="1372" spans="1:8" x14ac:dyDescent="0.2">
      <c r="A1372" s="6">
        <v>30026860</v>
      </c>
      <c r="B1372" s="6" t="s">
        <v>10387</v>
      </c>
      <c r="C1372" s="6" t="s">
        <v>6105</v>
      </c>
      <c r="D1372" s="6" t="s">
        <v>10021</v>
      </c>
      <c r="E1372" s="6" t="s">
        <v>5638</v>
      </c>
      <c r="F1372" s="6" t="s">
        <v>10388</v>
      </c>
      <c r="G1372" s="6" t="s">
        <v>10389</v>
      </c>
      <c r="H1372" s="79">
        <v>1</v>
      </c>
    </row>
    <row r="1373" spans="1:8" x14ac:dyDescent="0.2">
      <c r="A1373" s="6">
        <v>30106777</v>
      </c>
      <c r="B1373" s="6" t="s">
        <v>10390</v>
      </c>
      <c r="C1373" s="6" t="s">
        <v>6109</v>
      </c>
      <c r="D1373" s="6" t="s">
        <v>10021</v>
      </c>
      <c r="E1373" s="6" t="s">
        <v>5638</v>
      </c>
      <c r="F1373" s="6" t="s">
        <v>10391</v>
      </c>
      <c r="G1373" s="6" t="s">
        <v>10392</v>
      </c>
      <c r="H1373" s="79">
        <v>1</v>
      </c>
    </row>
    <row r="1374" spans="1:8" x14ac:dyDescent="0.2">
      <c r="A1374" s="6">
        <v>30088520</v>
      </c>
      <c r="B1374" s="6" t="s">
        <v>10393</v>
      </c>
      <c r="C1374" s="6" t="s">
        <v>6113</v>
      </c>
      <c r="D1374" s="6" t="s">
        <v>10021</v>
      </c>
      <c r="E1374" s="6" t="s">
        <v>5638</v>
      </c>
      <c r="F1374" s="6" t="s">
        <v>10394</v>
      </c>
      <c r="G1374" s="6" t="s">
        <v>10395</v>
      </c>
      <c r="H1374" s="79">
        <v>1</v>
      </c>
    </row>
    <row r="1375" spans="1:8" x14ac:dyDescent="0.2">
      <c r="A1375" s="6">
        <v>30388295</v>
      </c>
      <c r="B1375" s="6" t="s">
        <v>10396</v>
      </c>
      <c r="C1375" s="6" t="s">
        <v>6117</v>
      </c>
      <c r="D1375" s="6" t="s">
        <v>10021</v>
      </c>
      <c r="E1375" s="6" t="s">
        <v>5638</v>
      </c>
      <c r="F1375" s="6" t="s">
        <v>10397</v>
      </c>
      <c r="G1375" s="6" t="s">
        <v>10398</v>
      </c>
      <c r="H1375" s="79">
        <v>1</v>
      </c>
    </row>
    <row r="1376" spans="1:8" x14ac:dyDescent="0.2">
      <c r="A1376" s="6">
        <v>30389960</v>
      </c>
      <c r="B1376" s="6" t="s">
        <v>10399</v>
      </c>
      <c r="C1376" s="6" t="s">
        <v>10400</v>
      </c>
      <c r="D1376" s="6" t="s">
        <v>10021</v>
      </c>
      <c r="E1376" s="6" t="s">
        <v>5638</v>
      </c>
      <c r="F1376" s="6" t="s">
        <v>10401</v>
      </c>
      <c r="G1376" s="6" t="s">
        <v>10402</v>
      </c>
      <c r="H1376" s="79">
        <v>1</v>
      </c>
    </row>
    <row r="1377" spans="1:8" x14ac:dyDescent="0.2">
      <c r="A1377" s="6">
        <v>30438366</v>
      </c>
      <c r="B1377" s="6" t="s">
        <v>10403</v>
      </c>
      <c r="C1377" s="6" t="s">
        <v>6416</v>
      </c>
      <c r="D1377" s="6" t="s">
        <v>10021</v>
      </c>
      <c r="E1377" s="6" t="s">
        <v>5638</v>
      </c>
      <c r="F1377" s="6" t="s">
        <v>10404</v>
      </c>
      <c r="G1377" s="6" t="s">
        <v>10405</v>
      </c>
      <c r="H1377" s="79">
        <v>1</v>
      </c>
    </row>
    <row r="1378" spans="1:8" x14ac:dyDescent="0.2">
      <c r="A1378" s="6">
        <v>30374560</v>
      </c>
      <c r="B1378" s="6" t="s">
        <v>10406</v>
      </c>
      <c r="C1378" s="6" t="s">
        <v>6420</v>
      </c>
      <c r="D1378" s="6" t="s">
        <v>10021</v>
      </c>
      <c r="E1378" s="6" t="s">
        <v>5638</v>
      </c>
      <c r="F1378" s="6" t="s">
        <v>10407</v>
      </c>
      <c r="G1378" s="6" t="s">
        <v>10408</v>
      </c>
      <c r="H1378" s="79">
        <v>1</v>
      </c>
    </row>
    <row r="1379" spans="1:8" x14ac:dyDescent="0.2">
      <c r="A1379" s="6">
        <v>30270303</v>
      </c>
      <c r="B1379" s="6" t="s">
        <v>10409</v>
      </c>
      <c r="C1379" s="6" t="s">
        <v>6424</v>
      </c>
      <c r="D1379" s="6" t="s">
        <v>10021</v>
      </c>
      <c r="E1379" s="6" t="s">
        <v>5638</v>
      </c>
      <c r="F1379" s="6" t="s">
        <v>10410</v>
      </c>
      <c r="G1379" s="6" t="s">
        <v>10411</v>
      </c>
      <c r="H1379" s="79">
        <v>1</v>
      </c>
    </row>
    <row r="1380" spans="1:8" x14ac:dyDescent="0.2">
      <c r="A1380" s="6">
        <v>30265068</v>
      </c>
      <c r="B1380" s="6" t="s">
        <v>10412</v>
      </c>
      <c r="C1380" s="6" t="s">
        <v>6428</v>
      </c>
      <c r="D1380" s="6" t="s">
        <v>10021</v>
      </c>
      <c r="E1380" s="6" t="s">
        <v>5638</v>
      </c>
      <c r="F1380" s="6" t="s">
        <v>10413</v>
      </c>
      <c r="G1380" s="6" t="s">
        <v>10414</v>
      </c>
      <c r="H1380" s="79">
        <v>1</v>
      </c>
    </row>
    <row r="1381" spans="1:8" x14ac:dyDescent="0.2">
      <c r="A1381" s="6">
        <v>30353953</v>
      </c>
      <c r="B1381" s="6" t="s">
        <v>10415</v>
      </c>
      <c r="C1381" s="6" t="s">
        <v>6945</v>
      </c>
      <c r="D1381" s="6" t="s">
        <v>10021</v>
      </c>
      <c r="E1381" s="6" t="s">
        <v>5638</v>
      </c>
      <c r="F1381" s="6" t="s">
        <v>10416</v>
      </c>
      <c r="G1381" s="6" t="s">
        <v>10417</v>
      </c>
      <c r="H1381" s="79">
        <v>1</v>
      </c>
    </row>
    <row r="1382" spans="1:8" x14ac:dyDescent="0.2">
      <c r="A1382" s="6">
        <v>30319994</v>
      </c>
      <c r="B1382" s="6" t="s">
        <v>10418</v>
      </c>
      <c r="C1382" s="6" t="s">
        <v>6949</v>
      </c>
      <c r="D1382" s="6" t="s">
        <v>10021</v>
      </c>
      <c r="E1382" s="6" t="s">
        <v>5638</v>
      </c>
      <c r="F1382" s="6" t="s">
        <v>10419</v>
      </c>
      <c r="G1382" s="6" t="s">
        <v>10420</v>
      </c>
      <c r="H1382" s="79">
        <v>1</v>
      </c>
    </row>
    <row r="1383" spans="1:8" x14ac:dyDescent="0.2">
      <c r="A1383" s="6">
        <v>30156420</v>
      </c>
      <c r="B1383" s="6" t="s">
        <v>10421</v>
      </c>
      <c r="C1383" s="6" t="s">
        <v>6953</v>
      </c>
      <c r="D1383" s="6" t="s">
        <v>10021</v>
      </c>
      <c r="E1383" s="6" t="s">
        <v>5638</v>
      </c>
      <c r="F1383" s="6" t="s">
        <v>10422</v>
      </c>
      <c r="G1383" s="6" t="s">
        <v>10423</v>
      </c>
      <c r="H1383" s="79">
        <v>1</v>
      </c>
    </row>
    <row r="1384" spans="1:8" x14ac:dyDescent="0.2">
      <c r="A1384" s="6">
        <v>30100663</v>
      </c>
      <c r="B1384" s="6" t="s">
        <v>10424</v>
      </c>
      <c r="C1384" s="6" t="s">
        <v>6957</v>
      </c>
      <c r="D1384" s="6" t="s">
        <v>10021</v>
      </c>
      <c r="E1384" s="6" t="s">
        <v>5638</v>
      </c>
      <c r="F1384" s="6" t="s">
        <v>10425</v>
      </c>
      <c r="G1384" s="6" t="s">
        <v>10426</v>
      </c>
      <c r="H1384" s="79">
        <v>1</v>
      </c>
    </row>
    <row r="1385" spans="1:8" x14ac:dyDescent="0.2">
      <c r="A1385" s="6">
        <v>30212307</v>
      </c>
      <c r="B1385" s="6" t="s">
        <v>10427</v>
      </c>
      <c r="C1385" s="6" t="s">
        <v>6961</v>
      </c>
      <c r="D1385" s="6" t="s">
        <v>10021</v>
      </c>
      <c r="E1385" s="6" t="s">
        <v>5638</v>
      </c>
      <c r="F1385" s="6" t="s">
        <v>10428</v>
      </c>
      <c r="G1385" s="6" t="s">
        <v>10429</v>
      </c>
      <c r="H1385" s="79">
        <v>1</v>
      </c>
    </row>
    <row r="1386" spans="1:8" x14ac:dyDescent="0.2">
      <c r="A1386" s="6">
        <v>30209198</v>
      </c>
      <c r="B1386" s="6" t="s">
        <v>10430</v>
      </c>
      <c r="C1386" s="6" t="s">
        <v>6432</v>
      </c>
      <c r="D1386" s="6" t="s">
        <v>10021</v>
      </c>
      <c r="E1386" s="6" t="s">
        <v>5638</v>
      </c>
      <c r="F1386" s="6" t="s">
        <v>10431</v>
      </c>
      <c r="G1386" s="6" t="s">
        <v>10432</v>
      </c>
      <c r="H1386" s="79">
        <v>1</v>
      </c>
    </row>
    <row r="1387" spans="1:8" x14ac:dyDescent="0.2">
      <c r="A1387" s="6">
        <v>30110241</v>
      </c>
      <c r="B1387" s="6" t="s">
        <v>10433</v>
      </c>
      <c r="C1387" s="6" t="s">
        <v>6436</v>
      </c>
      <c r="D1387" s="6" t="s">
        <v>10021</v>
      </c>
      <c r="E1387" s="6" t="s">
        <v>5638</v>
      </c>
      <c r="F1387" s="6" t="s">
        <v>10434</v>
      </c>
      <c r="G1387" s="6" t="s">
        <v>10435</v>
      </c>
      <c r="H1387" s="79">
        <v>1</v>
      </c>
    </row>
    <row r="1388" spans="1:8" x14ac:dyDescent="0.2">
      <c r="A1388" s="6">
        <v>30234597</v>
      </c>
      <c r="B1388" s="6" t="s">
        <v>10436</v>
      </c>
      <c r="C1388" s="6" t="s">
        <v>6440</v>
      </c>
      <c r="D1388" s="6" t="s">
        <v>10021</v>
      </c>
      <c r="E1388" s="6" t="s">
        <v>5638</v>
      </c>
      <c r="F1388" s="6" t="s">
        <v>10437</v>
      </c>
      <c r="G1388" s="6" t="s">
        <v>10438</v>
      </c>
      <c r="H1388" s="79">
        <v>1</v>
      </c>
    </row>
    <row r="1389" spans="1:8" x14ac:dyDescent="0.2">
      <c r="A1389" s="6">
        <v>30043895</v>
      </c>
      <c r="B1389" s="6" t="s">
        <v>10439</v>
      </c>
      <c r="C1389" s="6" t="s">
        <v>6444</v>
      </c>
      <c r="D1389" s="6" t="s">
        <v>10021</v>
      </c>
      <c r="E1389" s="6" t="s">
        <v>5638</v>
      </c>
      <c r="F1389" s="6" t="s">
        <v>10440</v>
      </c>
      <c r="G1389" s="6" t="s">
        <v>10441</v>
      </c>
      <c r="H1389" s="79">
        <v>1</v>
      </c>
    </row>
    <row r="1390" spans="1:8" x14ac:dyDescent="0.2">
      <c r="A1390" s="6">
        <v>30262121</v>
      </c>
      <c r="B1390" s="6" t="s">
        <v>10442</v>
      </c>
      <c r="C1390" s="6" t="s">
        <v>6448</v>
      </c>
      <c r="D1390" s="6" t="s">
        <v>10021</v>
      </c>
      <c r="E1390" s="6" t="s">
        <v>5638</v>
      </c>
      <c r="F1390" s="6" t="s">
        <v>10443</v>
      </c>
      <c r="G1390" s="6" t="s">
        <v>10444</v>
      </c>
      <c r="H1390" s="79">
        <v>1</v>
      </c>
    </row>
    <row r="1391" spans="1:8" x14ac:dyDescent="0.2">
      <c r="A1391" s="6">
        <v>30074739</v>
      </c>
      <c r="B1391" s="6" t="s">
        <v>10445</v>
      </c>
      <c r="C1391" s="6" t="s">
        <v>6452</v>
      </c>
      <c r="D1391" s="6" t="s">
        <v>10021</v>
      </c>
      <c r="E1391" s="6" t="s">
        <v>5638</v>
      </c>
      <c r="F1391" s="6" t="s">
        <v>10446</v>
      </c>
      <c r="G1391" s="6" t="s">
        <v>10447</v>
      </c>
      <c r="H1391" s="79">
        <v>1</v>
      </c>
    </row>
    <row r="1392" spans="1:8" x14ac:dyDescent="0.2">
      <c r="A1392" s="6">
        <v>30298417</v>
      </c>
      <c r="B1392" s="6" t="s">
        <v>10448</v>
      </c>
      <c r="C1392" s="6" t="s">
        <v>6971</v>
      </c>
      <c r="D1392" s="6" t="s">
        <v>10021</v>
      </c>
      <c r="E1392" s="6" t="s">
        <v>5638</v>
      </c>
      <c r="F1392" s="6" t="s">
        <v>10449</v>
      </c>
      <c r="G1392" s="6" t="s">
        <v>10450</v>
      </c>
      <c r="H1392" s="79">
        <v>1</v>
      </c>
    </row>
    <row r="1393" spans="1:8" x14ac:dyDescent="0.2">
      <c r="A1393" s="6">
        <v>30385192</v>
      </c>
      <c r="B1393" s="6" t="s">
        <v>10451</v>
      </c>
      <c r="C1393" s="6" t="s">
        <v>6975</v>
      </c>
      <c r="D1393" s="6" t="s">
        <v>10021</v>
      </c>
      <c r="E1393" s="6" t="s">
        <v>5638</v>
      </c>
      <c r="F1393" s="6" t="s">
        <v>10452</v>
      </c>
      <c r="G1393" s="6" t="s">
        <v>10453</v>
      </c>
      <c r="H1393" s="79">
        <v>1</v>
      </c>
    </row>
    <row r="1394" spans="1:8" x14ac:dyDescent="0.2">
      <c r="A1394" s="6">
        <v>30137359</v>
      </c>
      <c r="B1394" s="6" t="s">
        <v>10454</v>
      </c>
      <c r="C1394" s="6" t="s">
        <v>6979</v>
      </c>
      <c r="D1394" s="6" t="s">
        <v>10021</v>
      </c>
      <c r="E1394" s="6" t="s">
        <v>5638</v>
      </c>
      <c r="F1394" s="6" t="s">
        <v>10455</v>
      </c>
      <c r="G1394" s="6" t="s">
        <v>10456</v>
      </c>
      <c r="H1394" s="79">
        <v>1</v>
      </c>
    </row>
    <row r="1395" spans="1:8" x14ac:dyDescent="0.2">
      <c r="A1395" s="6">
        <v>30342228</v>
      </c>
      <c r="B1395" s="6" t="s">
        <v>10457</v>
      </c>
      <c r="C1395" s="6" t="s">
        <v>7653</v>
      </c>
      <c r="D1395" s="6" t="s">
        <v>10021</v>
      </c>
      <c r="E1395" s="6" t="s">
        <v>5638</v>
      </c>
      <c r="F1395" s="6" t="s">
        <v>10458</v>
      </c>
      <c r="G1395" s="6" t="s">
        <v>10459</v>
      </c>
      <c r="H1395" s="79">
        <v>1</v>
      </c>
    </row>
    <row r="1396" spans="1:8" x14ac:dyDescent="0.2">
      <c r="A1396" s="6">
        <v>30052815</v>
      </c>
      <c r="B1396" s="6" t="s">
        <v>10460</v>
      </c>
      <c r="C1396" s="6" t="s">
        <v>7657</v>
      </c>
      <c r="D1396" s="6" t="s">
        <v>10021</v>
      </c>
      <c r="E1396" s="6" t="s">
        <v>5638</v>
      </c>
      <c r="F1396" s="6" t="s">
        <v>10461</v>
      </c>
      <c r="G1396" s="6" t="s">
        <v>10462</v>
      </c>
      <c r="H1396" s="79">
        <v>1</v>
      </c>
    </row>
    <row r="1397" spans="1:8" x14ac:dyDescent="0.2">
      <c r="A1397" s="6">
        <v>30392339</v>
      </c>
      <c r="B1397" s="6" t="s">
        <v>10463</v>
      </c>
      <c r="C1397" s="6" t="s">
        <v>6476</v>
      </c>
      <c r="D1397" s="6" t="s">
        <v>10021</v>
      </c>
      <c r="E1397" s="6" t="s">
        <v>5638</v>
      </c>
      <c r="F1397" s="6" t="s">
        <v>10464</v>
      </c>
      <c r="G1397" s="6" t="s">
        <v>10465</v>
      </c>
      <c r="H1397" s="79">
        <v>1</v>
      </c>
    </row>
    <row r="1398" spans="1:8" x14ac:dyDescent="0.2">
      <c r="A1398" s="6">
        <v>30173609</v>
      </c>
      <c r="B1398" s="6" t="s">
        <v>10466</v>
      </c>
      <c r="C1398" s="6" t="s">
        <v>6121</v>
      </c>
      <c r="D1398" s="6" t="s">
        <v>10021</v>
      </c>
      <c r="E1398" s="6" t="s">
        <v>5638</v>
      </c>
      <c r="F1398" s="6" t="s">
        <v>10467</v>
      </c>
      <c r="G1398" s="6" t="s">
        <v>10468</v>
      </c>
      <c r="H1398" s="79">
        <v>1</v>
      </c>
    </row>
    <row r="1399" spans="1:8" x14ac:dyDescent="0.2">
      <c r="A1399" s="6">
        <v>30293157</v>
      </c>
      <c r="B1399" s="6" t="s">
        <v>10469</v>
      </c>
      <c r="C1399" s="6" t="s">
        <v>6126</v>
      </c>
      <c r="D1399" s="6" t="s">
        <v>10021</v>
      </c>
      <c r="E1399" s="6" t="s">
        <v>5638</v>
      </c>
      <c r="F1399" s="6" t="s">
        <v>10470</v>
      </c>
      <c r="G1399" s="6" t="s">
        <v>10471</v>
      </c>
      <c r="H1399" s="79">
        <v>1</v>
      </c>
    </row>
    <row r="1400" spans="1:8" x14ac:dyDescent="0.2">
      <c r="A1400" s="6">
        <v>30036296</v>
      </c>
      <c r="B1400" s="6" t="s">
        <v>10472</v>
      </c>
      <c r="C1400" s="6" t="s">
        <v>6130</v>
      </c>
      <c r="D1400" s="6" t="s">
        <v>10021</v>
      </c>
      <c r="E1400" s="6" t="s">
        <v>5638</v>
      </c>
      <c r="F1400" s="6" t="s">
        <v>10473</v>
      </c>
      <c r="G1400" s="6" t="s">
        <v>10474</v>
      </c>
      <c r="H1400" s="79">
        <v>1</v>
      </c>
    </row>
    <row r="1401" spans="1:8" x14ac:dyDescent="0.2">
      <c r="A1401" s="6">
        <v>30069850</v>
      </c>
      <c r="B1401" s="6" t="s">
        <v>10475</v>
      </c>
      <c r="C1401" s="6" t="s">
        <v>6158</v>
      </c>
      <c r="D1401" s="6" t="s">
        <v>10021</v>
      </c>
      <c r="E1401" s="6" t="s">
        <v>5638</v>
      </c>
      <c r="F1401" s="6" t="s">
        <v>10476</v>
      </c>
      <c r="G1401" s="6" t="s">
        <v>10477</v>
      </c>
      <c r="H1401" s="79">
        <v>1</v>
      </c>
    </row>
    <row r="1402" spans="1:8" x14ac:dyDescent="0.2">
      <c r="A1402" s="6">
        <v>30402196</v>
      </c>
      <c r="B1402" s="6" t="s">
        <v>10478</v>
      </c>
      <c r="C1402" s="6" t="s">
        <v>6162</v>
      </c>
      <c r="D1402" s="6" t="s">
        <v>10021</v>
      </c>
      <c r="E1402" s="6" t="s">
        <v>5638</v>
      </c>
      <c r="F1402" s="6" t="s">
        <v>10479</v>
      </c>
      <c r="G1402" s="6" t="s">
        <v>10480</v>
      </c>
      <c r="H1402" s="79">
        <v>1</v>
      </c>
    </row>
    <row r="1403" spans="1:8" x14ac:dyDescent="0.2">
      <c r="A1403" s="6">
        <v>30086831</v>
      </c>
      <c r="B1403" s="6" t="s">
        <v>10481</v>
      </c>
      <c r="C1403" s="6" t="s">
        <v>6166</v>
      </c>
      <c r="D1403" s="6" t="s">
        <v>10021</v>
      </c>
      <c r="E1403" s="6" t="s">
        <v>5638</v>
      </c>
      <c r="F1403" s="6" t="s">
        <v>10482</v>
      </c>
      <c r="G1403" s="6" t="s">
        <v>10483</v>
      </c>
      <c r="H1403" s="79">
        <v>1</v>
      </c>
    </row>
    <row r="1404" spans="1:8" x14ac:dyDescent="0.2">
      <c r="A1404" s="6">
        <v>30298696</v>
      </c>
      <c r="B1404" s="6" t="s">
        <v>10484</v>
      </c>
      <c r="C1404" s="6" t="s">
        <v>6170</v>
      </c>
      <c r="D1404" s="6" t="s">
        <v>10021</v>
      </c>
      <c r="E1404" s="6" t="s">
        <v>5638</v>
      </c>
      <c r="F1404" s="6" t="s">
        <v>10485</v>
      </c>
      <c r="G1404" s="6" t="s">
        <v>10486</v>
      </c>
      <c r="H1404" s="79">
        <v>1</v>
      </c>
    </row>
    <row r="1405" spans="1:8" x14ac:dyDescent="0.2">
      <c r="A1405" s="6">
        <v>30222248</v>
      </c>
      <c r="B1405" s="6" t="s">
        <v>10487</v>
      </c>
      <c r="C1405" s="6" t="s">
        <v>6174</v>
      </c>
      <c r="D1405" s="6" t="s">
        <v>10021</v>
      </c>
      <c r="E1405" s="6" t="s">
        <v>5638</v>
      </c>
      <c r="F1405" s="6" t="s">
        <v>10488</v>
      </c>
      <c r="G1405" s="6" t="s">
        <v>10489</v>
      </c>
      <c r="H1405" s="79">
        <v>1</v>
      </c>
    </row>
    <row r="1406" spans="1:8" x14ac:dyDescent="0.2">
      <c r="A1406" s="6">
        <v>30044641</v>
      </c>
      <c r="B1406" s="6" t="s">
        <v>10490</v>
      </c>
      <c r="C1406" s="6" t="s">
        <v>6182</v>
      </c>
      <c r="D1406" s="6" t="s">
        <v>10021</v>
      </c>
      <c r="E1406" s="6" t="s">
        <v>5638</v>
      </c>
      <c r="F1406" s="6" t="s">
        <v>10491</v>
      </c>
      <c r="G1406" s="6" t="s">
        <v>10492</v>
      </c>
      <c r="H1406" s="79">
        <v>1</v>
      </c>
    </row>
    <row r="1407" spans="1:8" x14ac:dyDescent="0.2">
      <c r="A1407" s="6">
        <v>30290599</v>
      </c>
      <c r="B1407" s="6" t="s">
        <v>10493</v>
      </c>
      <c r="C1407" s="6" t="s">
        <v>6186</v>
      </c>
      <c r="D1407" s="6" t="s">
        <v>10021</v>
      </c>
      <c r="E1407" s="6" t="s">
        <v>5638</v>
      </c>
      <c r="F1407" s="6" t="s">
        <v>10494</v>
      </c>
      <c r="G1407" s="6" t="s">
        <v>10495</v>
      </c>
      <c r="H1407" s="79">
        <v>1</v>
      </c>
    </row>
    <row r="1408" spans="1:8" x14ac:dyDescent="0.2">
      <c r="A1408" s="6">
        <v>30089398</v>
      </c>
      <c r="B1408" s="6" t="s">
        <v>10496</v>
      </c>
      <c r="C1408" s="6" t="s">
        <v>6190</v>
      </c>
      <c r="D1408" s="6" t="s">
        <v>10021</v>
      </c>
      <c r="E1408" s="6" t="s">
        <v>5638</v>
      </c>
      <c r="F1408" s="6" t="s">
        <v>10497</v>
      </c>
      <c r="G1408" s="6" t="s">
        <v>10498</v>
      </c>
      <c r="H1408" s="79">
        <v>1</v>
      </c>
    </row>
    <row r="1409" spans="1:8" x14ac:dyDescent="0.2">
      <c r="A1409" s="6">
        <v>30257643</v>
      </c>
      <c r="B1409" s="6" t="s">
        <v>10499</v>
      </c>
      <c r="C1409" s="6" t="s">
        <v>6194</v>
      </c>
      <c r="D1409" s="6" t="s">
        <v>10021</v>
      </c>
      <c r="E1409" s="6" t="s">
        <v>5638</v>
      </c>
      <c r="F1409" s="6" t="s">
        <v>10500</v>
      </c>
      <c r="G1409" s="6" t="s">
        <v>10501</v>
      </c>
      <c r="H1409" s="79">
        <v>1</v>
      </c>
    </row>
    <row r="1410" spans="1:8" x14ac:dyDescent="0.2">
      <c r="A1410" s="6">
        <v>30266444</v>
      </c>
      <c r="B1410" s="6" t="s">
        <v>10502</v>
      </c>
      <c r="C1410" s="6" t="s">
        <v>6198</v>
      </c>
      <c r="D1410" s="6" t="s">
        <v>10021</v>
      </c>
      <c r="E1410" s="6" t="s">
        <v>5638</v>
      </c>
      <c r="F1410" s="6" t="s">
        <v>10503</v>
      </c>
      <c r="G1410" s="6" t="s">
        <v>10504</v>
      </c>
      <c r="H1410" s="79">
        <v>1</v>
      </c>
    </row>
    <row r="1411" spans="1:8" x14ac:dyDescent="0.2">
      <c r="A1411" s="6">
        <v>30175489</v>
      </c>
      <c r="B1411" s="6" t="s">
        <v>10505</v>
      </c>
      <c r="C1411" s="6" t="s">
        <v>6202</v>
      </c>
      <c r="D1411" s="6" t="s">
        <v>10021</v>
      </c>
      <c r="E1411" s="6" t="s">
        <v>5638</v>
      </c>
      <c r="F1411" s="6" t="s">
        <v>10506</v>
      </c>
      <c r="G1411" s="6" t="s">
        <v>10507</v>
      </c>
      <c r="H1411" s="79">
        <v>1</v>
      </c>
    </row>
    <row r="1412" spans="1:8" x14ac:dyDescent="0.2">
      <c r="A1412" s="6">
        <v>30341089</v>
      </c>
      <c r="B1412" s="6" t="s">
        <v>10508</v>
      </c>
      <c r="C1412" s="6" t="s">
        <v>6206</v>
      </c>
      <c r="D1412" s="6" t="s">
        <v>10021</v>
      </c>
      <c r="E1412" s="6" t="s">
        <v>5638</v>
      </c>
      <c r="F1412" s="6" t="s">
        <v>10509</v>
      </c>
      <c r="G1412" s="6" t="s">
        <v>10510</v>
      </c>
      <c r="H1412" s="79">
        <v>1</v>
      </c>
    </row>
    <row r="1413" spans="1:8" x14ac:dyDescent="0.2">
      <c r="A1413" s="6">
        <v>30195007</v>
      </c>
      <c r="B1413" s="6" t="s">
        <v>10511</v>
      </c>
      <c r="C1413" s="6" t="s">
        <v>6210</v>
      </c>
      <c r="D1413" s="6" t="s">
        <v>10021</v>
      </c>
      <c r="E1413" s="6" t="s">
        <v>5638</v>
      </c>
      <c r="F1413" s="6" t="s">
        <v>10512</v>
      </c>
      <c r="G1413" s="6" t="s">
        <v>10513</v>
      </c>
      <c r="H1413" s="79">
        <v>1</v>
      </c>
    </row>
    <row r="1414" spans="1:8" x14ac:dyDescent="0.2">
      <c r="A1414" s="6">
        <v>30443174</v>
      </c>
      <c r="B1414" s="6" t="s">
        <v>10514</v>
      </c>
      <c r="C1414" s="6" t="s">
        <v>6214</v>
      </c>
      <c r="D1414" s="6" t="s">
        <v>10021</v>
      </c>
      <c r="E1414" s="6" t="s">
        <v>5638</v>
      </c>
      <c r="F1414" s="6" t="s">
        <v>10515</v>
      </c>
      <c r="G1414" s="6" t="s">
        <v>10516</v>
      </c>
      <c r="H1414" s="79">
        <v>1</v>
      </c>
    </row>
    <row r="1415" spans="1:8" x14ac:dyDescent="0.2">
      <c r="A1415" s="6">
        <v>30203367</v>
      </c>
      <c r="B1415" s="6" t="s">
        <v>10517</v>
      </c>
      <c r="C1415" s="6" t="s">
        <v>6218</v>
      </c>
      <c r="D1415" s="6" t="s">
        <v>10021</v>
      </c>
      <c r="E1415" s="6" t="s">
        <v>5638</v>
      </c>
      <c r="F1415" s="6" t="s">
        <v>10518</v>
      </c>
      <c r="G1415" s="6" t="s">
        <v>10519</v>
      </c>
      <c r="H1415" s="79">
        <v>1</v>
      </c>
    </row>
    <row r="1416" spans="1:8" x14ac:dyDescent="0.2">
      <c r="A1416" s="6">
        <v>30404410</v>
      </c>
      <c r="B1416" s="6" t="s">
        <v>10520</v>
      </c>
      <c r="C1416" s="6" t="s">
        <v>6222</v>
      </c>
      <c r="D1416" s="6" t="s">
        <v>10021</v>
      </c>
      <c r="E1416" s="6" t="s">
        <v>5638</v>
      </c>
      <c r="F1416" s="6" t="s">
        <v>10521</v>
      </c>
      <c r="G1416" s="6" t="s">
        <v>10522</v>
      </c>
      <c r="H1416" s="79">
        <v>1</v>
      </c>
    </row>
    <row r="1417" spans="1:8" x14ac:dyDescent="0.2">
      <c r="A1417" s="6">
        <v>30148753</v>
      </c>
      <c r="B1417" s="6" t="s">
        <v>10523</v>
      </c>
      <c r="C1417" s="6" t="s">
        <v>6226</v>
      </c>
      <c r="D1417" s="6" t="s">
        <v>10021</v>
      </c>
      <c r="E1417" s="6" t="s">
        <v>5638</v>
      </c>
      <c r="F1417" s="6" t="s">
        <v>10524</v>
      </c>
      <c r="G1417" s="6" t="s">
        <v>10525</v>
      </c>
      <c r="H1417" s="79">
        <v>1</v>
      </c>
    </row>
    <row r="1418" spans="1:8" x14ac:dyDescent="0.2">
      <c r="A1418" s="6">
        <v>30201833</v>
      </c>
      <c r="B1418" s="6" t="s">
        <v>10526</v>
      </c>
      <c r="C1418" s="6" t="s">
        <v>6238</v>
      </c>
      <c r="D1418" s="6" t="s">
        <v>10021</v>
      </c>
      <c r="E1418" s="6" t="s">
        <v>5638</v>
      </c>
      <c r="F1418" s="6" t="s">
        <v>10527</v>
      </c>
      <c r="G1418" s="6" t="s">
        <v>10528</v>
      </c>
      <c r="H1418" s="79">
        <v>1</v>
      </c>
    </row>
    <row r="1419" spans="1:8" x14ac:dyDescent="0.2">
      <c r="A1419" s="6">
        <v>30008160</v>
      </c>
      <c r="B1419" s="6" t="s">
        <v>10529</v>
      </c>
      <c r="C1419" s="6" t="s">
        <v>7091</v>
      </c>
      <c r="D1419" s="6" t="s">
        <v>10021</v>
      </c>
      <c r="E1419" s="6" t="s">
        <v>5638</v>
      </c>
      <c r="F1419" s="6" t="s">
        <v>10530</v>
      </c>
      <c r="G1419" s="6" t="s">
        <v>10531</v>
      </c>
      <c r="H1419" s="79">
        <v>1</v>
      </c>
    </row>
    <row r="1420" spans="1:8" x14ac:dyDescent="0.2">
      <c r="A1420" s="6">
        <v>30290474</v>
      </c>
      <c r="B1420" s="6" t="s">
        <v>10532</v>
      </c>
      <c r="C1420" s="6" t="s">
        <v>7095</v>
      </c>
      <c r="D1420" s="6" t="s">
        <v>10021</v>
      </c>
      <c r="E1420" s="6" t="s">
        <v>5638</v>
      </c>
      <c r="F1420" s="6" t="s">
        <v>10533</v>
      </c>
      <c r="G1420" s="6" t="s">
        <v>10534</v>
      </c>
      <c r="H1420" s="79">
        <v>1</v>
      </c>
    </row>
    <row r="1421" spans="1:8" x14ac:dyDescent="0.2">
      <c r="A1421" s="6">
        <v>30104665</v>
      </c>
      <c r="B1421" s="6" t="s">
        <v>10535</v>
      </c>
      <c r="C1421" s="6" t="s">
        <v>8422</v>
      </c>
      <c r="D1421" s="6" t="s">
        <v>10021</v>
      </c>
      <c r="E1421" s="6" t="s">
        <v>5638</v>
      </c>
      <c r="F1421" s="6" t="s">
        <v>10536</v>
      </c>
      <c r="G1421" s="6" t="s">
        <v>10537</v>
      </c>
      <c r="H1421" s="79">
        <v>1</v>
      </c>
    </row>
    <row r="1422" spans="1:8" x14ac:dyDescent="0.2">
      <c r="A1422" s="6">
        <v>30298293</v>
      </c>
      <c r="B1422" s="6" t="s">
        <v>10538</v>
      </c>
      <c r="C1422" s="6" t="s">
        <v>8426</v>
      </c>
      <c r="D1422" s="6" t="s">
        <v>10021</v>
      </c>
      <c r="E1422" s="6" t="s">
        <v>5638</v>
      </c>
      <c r="F1422" s="6" t="s">
        <v>10539</v>
      </c>
      <c r="G1422" s="6" t="s">
        <v>10540</v>
      </c>
      <c r="H1422" s="79">
        <v>1</v>
      </c>
    </row>
    <row r="1423" spans="1:8" x14ac:dyDescent="0.2">
      <c r="A1423" s="6">
        <v>30078520</v>
      </c>
      <c r="B1423" s="6" t="s">
        <v>10541</v>
      </c>
      <c r="C1423" s="6" t="s">
        <v>7099</v>
      </c>
      <c r="D1423" s="6" t="s">
        <v>10021</v>
      </c>
      <c r="E1423" s="6" t="s">
        <v>5638</v>
      </c>
      <c r="F1423" s="6" t="s">
        <v>10542</v>
      </c>
      <c r="G1423" s="6" t="s">
        <v>10543</v>
      </c>
      <c r="H1423" s="79">
        <v>1</v>
      </c>
    </row>
    <row r="1424" spans="1:8" x14ac:dyDescent="0.2">
      <c r="A1424" s="6">
        <v>30119561</v>
      </c>
      <c r="B1424" s="6" t="s">
        <v>10544</v>
      </c>
      <c r="C1424" s="6" t="s">
        <v>6242</v>
      </c>
      <c r="D1424" s="6" t="s">
        <v>10021</v>
      </c>
      <c r="E1424" s="6" t="s">
        <v>5638</v>
      </c>
      <c r="F1424" s="6" t="s">
        <v>10545</v>
      </c>
      <c r="G1424" s="6" t="s">
        <v>10546</v>
      </c>
      <c r="H1424" s="79">
        <v>1</v>
      </c>
    </row>
    <row r="1425" spans="1:8" x14ac:dyDescent="0.2">
      <c r="A1425" s="6">
        <v>30387396</v>
      </c>
      <c r="B1425" s="6" t="s">
        <v>10547</v>
      </c>
      <c r="C1425" s="6" t="s">
        <v>8436</v>
      </c>
      <c r="D1425" s="6" t="s">
        <v>10021</v>
      </c>
      <c r="E1425" s="6" t="s">
        <v>5638</v>
      </c>
      <c r="F1425" s="6" t="s">
        <v>10548</v>
      </c>
      <c r="G1425" s="6" t="s">
        <v>10549</v>
      </c>
      <c r="H1425" s="79">
        <v>1</v>
      </c>
    </row>
    <row r="1426" spans="1:8" x14ac:dyDescent="0.2">
      <c r="A1426" s="6">
        <v>30108758</v>
      </c>
      <c r="B1426" s="6" t="s">
        <v>10550</v>
      </c>
      <c r="C1426" s="6" t="s">
        <v>8440</v>
      </c>
      <c r="D1426" s="6" t="s">
        <v>10021</v>
      </c>
      <c r="E1426" s="6" t="s">
        <v>5638</v>
      </c>
      <c r="F1426" s="6" t="s">
        <v>10551</v>
      </c>
      <c r="G1426" s="6" t="s">
        <v>10552</v>
      </c>
      <c r="H1426" s="79">
        <v>1</v>
      </c>
    </row>
    <row r="1427" spans="1:8" x14ac:dyDescent="0.2">
      <c r="A1427" s="6">
        <v>30356300</v>
      </c>
      <c r="B1427" s="6" t="s">
        <v>10553</v>
      </c>
      <c r="C1427" s="6" t="s">
        <v>7106</v>
      </c>
      <c r="D1427" s="6" t="s">
        <v>10021</v>
      </c>
      <c r="E1427" s="6" t="s">
        <v>5638</v>
      </c>
      <c r="F1427" s="6" t="s">
        <v>10554</v>
      </c>
      <c r="G1427" s="6" t="s">
        <v>10555</v>
      </c>
      <c r="H1427" s="79">
        <v>1</v>
      </c>
    </row>
    <row r="1428" spans="1:8" x14ac:dyDescent="0.2">
      <c r="A1428" s="6">
        <v>30230127</v>
      </c>
      <c r="B1428" s="6" t="s">
        <v>10556</v>
      </c>
      <c r="C1428" s="6" t="s">
        <v>6246</v>
      </c>
      <c r="D1428" s="6" t="s">
        <v>10021</v>
      </c>
      <c r="E1428" s="6" t="s">
        <v>5638</v>
      </c>
      <c r="F1428" s="6" t="s">
        <v>10557</v>
      </c>
      <c r="G1428" s="6" t="s">
        <v>10558</v>
      </c>
      <c r="H1428" s="79">
        <v>1</v>
      </c>
    </row>
    <row r="1429" spans="1:8" x14ac:dyDescent="0.2">
      <c r="A1429" s="6">
        <v>30325947</v>
      </c>
      <c r="B1429" s="6" t="s">
        <v>10559</v>
      </c>
      <c r="C1429" s="6" t="s">
        <v>6250</v>
      </c>
      <c r="D1429" s="6" t="s">
        <v>10021</v>
      </c>
      <c r="E1429" s="6" t="s">
        <v>5638</v>
      </c>
      <c r="F1429" s="6" t="s">
        <v>10560</v>
      </c>
      <c r="G1429" s="6" t="s">
        <v>10561</v>
      </c>
      <c r="H1429" s="79">
        <v>1</v>
      </c>
    </row>
    <row r="1430" spans="1:8" x14ac:dyDescent="0.2">
      <c r="A1430" s="6">
        <v>30181391</v>
      </c>
      <c r="B1430" s="6" t="s">
        <v>10562</v>
      </c>
      <c r="C1430" s="6" t="s">
        <v>6254</v>
      </c>
      <c r="D1430" s="6" t="s">
        <v>10021</v>
      </c>
      <c r="E1430" s="6" t="s">
        <v>5638</v>
      </c>
      <c r="F1430" s="6" t="s">
        <v>10563</v>
      </c>
      <c r="G1430" s="6" t="s">
        <v>10564</v>
      </c>
      <c r="H1430" s="79">
        <v>1</v>
      </c>
    </row>
    <row r="1431" spans="1:8" x14ac:dyDescent="0.2">
      <c r="A1431" s="6">
        <v>30092255</v>
      </c>
      <c r="B1431" s="6" t="s">
        <v>10565</v>
      </c>
      <c r="C1431" s="6" t="s">
        <v>6262</v>
      </c>
      <c r="D1431" s="6" t="s">
        <v>10021</v>
      </c>
      <c r="E1431" s="6" t="s">
        <v>5638</v>
      </c>
      <c r="F1431" s="6" t="s">
        <v>10566</v>
      </c>
      <c r="G1431" s="6" t="s">
        <v>10567</v>
      </c>
      <c r="H1431" s="79">
        <v>1</v>
      </c>
    </row>
    <row r="1432" spans="1:8" x14ac:dyDescent="0.2">
      <c r="A1432" s="6">
        <v>30301146</v>
      </c>
      <c r="B1432" s="6" t="s">
        <v>10568</v>
      </c>
      <c r="C1432" s="6" t="s">
        <v>6266</v>
      </c>
      <c r="D1432" s="6" t="s">
        <v>10021</v>
      </c>
      <c r="E1432" s="6" t="s">
        <v>5638</v>
      </c>
      <c r="F1432" s="6" t="s">
        <v>10569</v>
      </c>
      <c r="G1432" s="6" t="s">
        <v>10570</v>
      </c>
      <c r="H1432" s="79">
        <v>1</v>
      </c>
    </row>
    <row r="1433" spans="1:8" x14ac:dyDescent="0.2">
      <c r="A1433" s="6">
        <v>30001785</v>
      </c>
      <c r="B1433" s="6" t="s">
        <v>10571</v>
      </c>
      <c r="C1433" s="6" t="s">
        <v>6270</v>
      </c>
      <c r="D1433" s="6" t="s">
        <v>10021</v>
      </c>
      <c r="E1433" s="6" t="s">
        <v>5638</v>
      </c>
      <c r="F1433" s="6" t="s">
        <v>10572</v>
      </c>
      <c r="G1433" s="6" t="s">
        <v>10573</v>
      </c>
      <c r="H1433" s="79">
        <v>1</v>
      </c>
    </row>
    <row r="1434" spans="1:8" x14ac:dyDescent="0.2">
      <c r="A1434" s="6">
        <v>30266089</v>
      </c>
      <c r="B1434" s="6" t="s">
        <v>10574</v>
      </c>
      <c r="C1434" s="6" t="s">
        <v>7131</v>
      </c>
      <c r="D1434" s="6" t="s">
        <v>10021</v>
      </c>
      <c r="E1434" s="6" t="s">
        <v>5638</v>
      </c>
      <c r="F1434" s="6" t="s">
        <v>10575</v>
      </c>
      <c r="G1434" s="6" t="s">
        <v>10576</v>
      </c>
      <c r="H1434" s="79">
        <v>1</v>
      </c>
    </row>
    <row r="1435" spans="1:8" x14ac:dyDescent="0.2">
      <c r="A1435" s="6">
        <v>30066777</v>
      </c>
      <c r="B1435" s="6" t="s">
        <v>10577</v>
      </c>
      <c r="C1435" s="6" t="s">
        <v>7135</v>
      </c>
      <c r="D1435" s="6" t="s">
        <v>10021</v>
      </c>
      <c r="E1435" s="6" t="s">
        <v>5638</v>
      </c>
      <c r="F1435" s="6" t="s">
        <v>10578</v>
      </c>
      <c r="G1435" s="6" t="s">
        <v>10579</v>
      </c>
      <c r="H1435" s="79">
        <v>1</v>
      </c>
    </row>
    <row r="1436" spans="1:8" x14ac:dyDescent="0.2">
      <c r="A1436" s="6">
        <v>30288761</v>
      </c>
      <c r="B1436" s="6" t="s">
        <v>10580</v>
      </c>
      <c r="C1436" s="6" t="s">
        <v>7139</v>
      </c>
      <c r="D1436" s="6" t="s">
        <v>10021</v>
      </c>
      <c r="E1436" s="6" t="s">
        <v>5638</v>
      </c>
      <c r="F1436" s="6" t="s">
        <v>10581</v>
      </c>
      <c r="G1436" s="6" t="s">
        <v>10582</v>
      </c>
      <c r="H1436" s="79">
        <v>1</v>
      </c>
    </row>
    <row r="1437" spans="1:8" x14ac:dyDescent="0.2">
      <c r="A1437" s="6">
        <v>30014194</v>
      </c>
      <c r="B1437" s="6" t="s">
        <v>10583</v>
      </c>
      <c r="C1437" s="6" t="s">
        <v>7143</v>
      </c>
      <c r="D1437" s="6" t="s">
        <v>10021</v>
      </c>
      <c r="E1437" s="6" t="s">
        <v>5638</v>
      </c>
      <c r="F1437" s="6" t="s">
        <v>10584</v>
      </c>
      <c r="G1437" s="6" t="s">
        <v>10585</v>
      </c>
      <c r="H1437" s="79">
        <v>1</v>
      </c>
    </row>
    <row r="1438" spans="1:8" x14ac:dyDescent="0.2">
      <c r="A1438" s="6">
        <v>30237815</v>
      </c>
      <c r="B1438" s="6" t="s">
        <v>10586</v>
      </c>
      <c r="C1438" s="6" t="s">
        <v>7147</v>
      </c>
      <c r="D1438" s="6" t="s">
        <v>10021</v>
      </c>
      <c r="E1438" s="6" t="s">
        <v>5638</v>
      </c>
      <c r="F1438" s="6" t="s">
        <v>10587</v>
      </c>
      <c r="G1438" s="6" t="s">
        <v>10588</v>
      </c>
      <c r="H1438" s="79">
        <v>1</v>
      </c>
    </row>
    <row r="1439" spans="1:8" x14ac:dyDescent="0.2">
      <c r="A1439" s="6">
        <v>30342534</v>
      </c>
      <c r="B1439" s="6" t="s">
        <v>10589</v>
      </c>
      <c r="C1439" s="6" t="s">
        <v>7151</v>
      </c>
      <c r="D1439" s="6" t="s">
        <v>10021</v>
      </c>
      <c r="E1439" s="6" t="s">
        <v>5638</v>
      </c>
      <c r="F1439" s="6" t="s">
        <v>10590</v>
      </c>
      <c r="G1439" s="6" t="s">
        <v>10591</v>
      </c>
      <c r="H1439" s="79">
        <v>1</v>
      </c>
    </row>
    <row r="1440" spans="1:8" x14ac:dyDescent="0.2">
      <c r="A1440" s="6">
        <v>30105635</v>
      </c>
      <c r="B1440" s="6" t="s">
        <v>10592</v>
      </c>
      <c r="C1440" s="6" t="s">
        <v>7155</v>
      </c>
      <c r="D1440" s="6" t="s">
        <v>10021</v>
      </c>
      <c r="E1440" s="6" t="s">
        <v>5638</v>
      </c>
      <c r="F1440" s="6" t="s">
        <v>10593</v>
      </c>
      <c r="G1440" s="6" t="s">
        <v>10594</v>
      </c>
      <c r="H1440" s="79">
        <v>1</v>
      </c>
    </row>
    <row r="1441" spans="1:8" x14ac:dyDescent="0.2">
      <c r="A1441" s="6">
        <v>30314572</v>
      </c>
      <c r="B1441" s="6" t="s">
        <v>10595</v>
      </c>
      <c r="C1441" s="6" t="s">
        <v>7159</v>
      </c>
      <c r="D1441" s="6" t="s">
        <v>10021</v>
      </c>
      <c r="E1441" s="6" t="s">
        <v>5638</v>
      </c>
      <c r="F1441" s="6" t="s">
        <v>10596</v>
      </c>
      <c r="G1441" s="6" t="s">
        <v>10597</v>
      </c>
      <c r="H1441" s="79">
        <v>1</v>
      </c>
    </row>
    <row r="1442" spans="1:8" x14ac:dyDescent="0.2">
      <c r="A1442" s="6">
        <v>30180981</v>
      </c>
      <c r="B1442" s="6" t="s">
        <v>10598</v>
      </c>
      <c r="C1442" s="6" t="s">
        <v>8492</v>
      </c>
      <c r="D1442" s="6" t="s">
        <v>10021</v>
      </c>
      <c r="E1442" s="6" t="s">
        <v>5638</v>
      </c>
      <c r="F1442" s="6" t="s">
        <v>10599</v>
      </c>
      <c r="G1442" s="6" t="s">
        <v>10600</v>
      </c>
      <c r="H1442" s="79">
        <v>1</v>
      </c>
    </row>
    <row r="1443" spans="1:8" x14ac:dyDescent="0.2">
      <c r="A1443" s="6">
        <v>30440284</v>
      </c>
      <c r="B1443" s="6" t="s">
        <v>10601</v>
      </c>
      <c r="C1443" s="6" t="s">
        <v>8496</v>
      </c>
      <c r="D1443" s="6" t="s">
        <v>10021</v>
      </c>
      <c r="E1443" s="6" t="s">
        <v>5638</v>
      </c>
      <c r="F1443" s="6" t="s">
        <v>10602</v>
      </c>
      <c r="G1443" s="6" t="s">
        <v>10603</v>
      </c>
      <c r="H1443" s="79">
        <v>1</v>
      </c>
    </row>
    <row r="1444" spans="1:8" x14ac:dyDescent="0.2">
      <c r="A1444" s="6">
        <v>30223209</v>
      </c>
      <c r="B1444" s="6" t="s">
        <v>10604</v>
      </c>
      <c r="C1444" s="6" t="s">
        <v>6274</v>
      </c>
      <c r="D1444" s="6" t="s">
        <v>10021</v>
      </c>
      <c r="E1444" s="6" t="s">
        <v>5638</v>
      </c>
      <c r="F1444" s="6" t="s">
        <v>10605</v>
      </c>
      <c r="G1444" s="6" t="s">
        <v>10606</v>
      </c>
      <c r="H1444" s="79">
        <v>1</v>
      </c>
    </row>
    <row r="1445" spans="1:8" x14ac:dyDescent="0.2">
      <c r="A1445" s="6">
        <v>30378701</v>
      </c>
      <c r="B1445" s="6" t="s">
        <v>10607</v>
      </c>
      <c r="C1445" s="6" t="s">
        <v>6278</v>
      </c>
      <c r="D1445" s="6" t="s">
        <v>10021</v>
      </c>
      <c r="E1445" s="6" t="s">
        <v>5638</v>
      </c>
      <c r="F1445" s="6" t="s">
        <v>10608</v>
      </c>
      <c r="G1445" s="6" t="s">
        <v>10609</v>
      </c>
      <c r="H1445" s="79">
        <v>1</v>
      </c>
    </row>
    <row r="1446" spans="1:8" x14ac:dyDescent="0.2">
      <c r="A1446" s="6">
        <v>30224055</v>
      </c>
      <c r="B1446" s="6" t="s">
        <v>10610</v>
      </c>
      <c r="C1446" s="6" t="s">
        <v>6282</v>
      </c>
      <c r="D1446" s="6" t="s">
        <v>10021</v>
      </c>
      <c r="E1446" s="6" t="s">
        <v>5638</v>
      </c>
      <c r="F1446" s="6" t="s">
        <v>10611</v>
      </c>
      <c r="G1446" s="6" t="s">
        <v>10612</v>
      </c>
      <c r="H1446" s="79">
        <v>1</v>
      </c>
    </row>
    <row r="1447" spans="1:8" x14ac:dyDescent="0.2">
      <c r="A1447" s="6">
        <v>30227850</v>
      </c>
      <c r="B1447" s="6" t="s">
        <v>10613</v>
      </c>
      <c r="C1447" s="6" t="s">
        <v>6286</v>
      </c>
      <c r="D1447" s="6" t="s">
        <v>10021</v>
      </c>
      <c r="E1447" s="6" t="s">
        <v>5638</v>
      </c>
      <c r="F1447" s="6" t="s">
        <v>10614</v>
      </c>
      <c r="G1447" s="6" t="s">
        <v>10615</v>
      </c>
      <c r="H1447" s="79">
        <v>1</v>
      </c>
    </row>
    <row r="1448" spans="1:8" x14ac:dyDescent="0.2">
      <c r="A1448" s="6">
        <v>30306240</v>
      </c>
      <c r="B1448" s="6" t="s">
        <v>10616</v>
      </c>
      <c r="C1448" s="6" t="s">
        <v>6310</v>
      </c>
      <c r="D1448" s="6" t="s">
        <v>10021</v>
      </c>
      <c r="E1448" s="6" t="s">
        <v>5638</v>
      </c>
      <c r="F1448" s="6" t="s">
        <v>10617</v>
      </c>
      <c r="G1448" s="6" t="s">
        <v>10618</v>
      </c>
      <c r="H1448" s="79">
        <v>1</v>
      </c>
    </row>
    <row r="1449" spans="1:8" x14ac:dyDescent="0.2">
      <c r="A1449" s="6">
        <v>30059333</v>
      </c>
      <c r="B1449" s="6" t="s">
        <v>10619</v>
      </c>
      <c r="C1449" s="6" t="s">
        <v>6548</v>
      </c>
      <c r="D1449" s="6" t="s">
        <v>10021</v>
      </c>
      <c r="E1449" s="6" t="s">
        <v>5638</v>
      </c>
      <c r="F1449" s="6" t="s">
        <v>10620</v>
      </c>
      <c r="G1449" s="6" t="s">
        <v>10621</v>
      </c>
      <c r="H1449" s="79">
        <v>1</v>
      </c>
    </row>
    <row r="1450" spans="1:8" x14ac:dyDescent="0.2">
      <c r="A1450" s="6">
        <v>30163174</v>
      </c>
      <c r="B1450" s="6" t="s">
        <v>10622</v>
      </c>
      <c r="C1450" s="6" t="s">
        <v>6552</v>
      </c>
      <c r="D1450" s="6" t="s">
        <v>10021</v>
      </c>
      <c r="E1450" s="6" t="s">
        <v>5638</v>
      </c>
      <c r="F1450" s="6" t="s">
        <v>10623</v>
      </c>
      <c r="G1450" s="6" t="s">
        <v>10624</v>
      </c>
      <c r="H1450" s="79">
        <v>1</v>
      </c>
    </row>
    <row r="1451" spans="1:8" x14ac:dyDescent="0.2">
      <c r="A1451" s="6">
        <v>30303594</v>
      </c>
      <c r="B1451" s="6" t="s">
        <v>10625</v>
      </c>
      <c r="C1451" s="6" t="s">
        <v>6556</v>
      </c>
      <c r="D1451" s="6" t="s">
        <v>10021</v>
      </c>
      <c r="E1451" s="6" t="s">
        <v>5638</v>
      </c>
      <c r="F1451" s="6" t="s">
        <v>10626</v>
      </c>
      <c r="G1451" s="6" t="s">
        <v>10627</v>
      </c>
      <c r="H1451" s="79">
        <v>1</v>
      </c>
    </row>
    <row r="1452" spans="1:8" x14ac:dyDescent="0.2">
      <c r="A1452" s="6">
        <v>30103908</v>
      </c>
      <c r="B1452" s="6" t="s">
        <v>10628</v>
      </c>
      <c r="C1452" s="6" t="s">
        <v>6560</v>
      </c>
      <c r="D1452" s="6" t="s">
        <v>10021</v>
      </c>
      <c r="E1452" s="6" t="s">
        <v>5638</v>
      </c>
      <c r="F1452" s="6" t="s">
        <v>10629</v>
      </c>
      <c r="G1452" s="6" t="s">
        <v>10630</v>
      </c>
      <c r="H1452" s="79">
        <v>1</v>
      </c>
    </row>
    <row r="1453" spans="1:8" x14ac:dyDescent="0.2">
      <c r="A1453" s="6">
        <v>30403033</v>
      </c>
      <c r="B1453" s="6" t="s">
        <v>10631</v>
      </c>
      <c r="C1453" s="6" t="s">
        <v>6564</v>
      </c>
      <c r="D1453" s="6" t="s">
        <v>10021</v>
      </c>
      <c r="E1453" s="6" t="s">
        <v>5638</v>
      </c>
      <c r="F1453" s="6" t="s">
        <v>10632</v>
      </c>
      <c r="G1453" s="6" t="s">
        <v>10633</v>
      </c>
      <c r="H1453" s="79">
        <v>1</v>
      </c>
    </row>
    <row r="1454" spans="1:8" x14ac:dyDescent="0.2">
      <c r="A1454" s="6">
        <v>30228097</v>
      </c>
      <c r="B1454" s="6" t="s">
        <v>10634</v>
      </c>
      <c r="C1454" s="6" t="s">
        <v>6568</v>
      </c>
      <c r="D1454" s="6" t="s">
        <v>10021</v>
      </c>
      <c r="E1454" s="6" t="s">
        <v>5638</v>
      </c>
      <c r="F1454" s="6" t="s">
        <v>10635</v>
      </c>
      <c r="G1454" s="6" t="s">
        <v>10636</v>
      </c>
      <c r="H1454" s="79">
        <v>1</v>
      </c>
    </row>
    <row r="1455" spans="1:8" x14ac:dyDescent="0.2">
      <c r="A1455" s="6">
        <v>30471069</v>
      </c>
      <c r="B1455" s="6" t="s">
        <v>10637</v>
      </c>
      <c r="C1455" s="6" t="s">
        <v>7190</v>
      </c>
      <c r="D1455" s="6" t="s">
        <v>10021</v>
      </c>
      <c r="E1455" s="6" t="s">
        <v>5638</v>
      </c>
      <c r="F1455" s="6" t="s">
        <v>10638</v>
      </c>
      <c r="G1455" s="6" t="s">
        <v>10639</v>
      </c>
      <c r="H1455" s="79">
        <v>1</v>
      </c>
    </row>
    <row r="1456" spans="1:8" x14ac:dyDescent="0.2">
      <c r="A1456" s="6">
        <v>30201329</v>
      </c>
      <c r="B1456" s="6" t="s">
        <v>10640</v>
      </c>
      <c r="C1456" s="6" t="s">
        <v>7194</v>
      </c>
      <c r="D1456" s="6" t="s">
        <v>10021</v>
      </c>
      <c r="E1456" s="6" t="s">
        <v>5638</v>
      </c>
      <c r="F1456" s="6" t="s">
        <v>10641</v>
      </c>
      <c r="G1456" s="6" t="s">
        <v>10642</v>
      </c>
      <c r="H1456" s="79">
        <v>1</v>
      </c>
    </row>
    <row r="1457" spans="1:8" x14ac:dyDescent="0.2">
      <c r="A1457" s="6">
        <v>30453006</v>
      </c>
      <c r="B1457" s="6" t="s">
        <v>10643</v>
      </c>
      <c r="C1457" s="6" t="s">
        <v>7198</v>
      </c>
      <c r="D1457" s="6" t="s">
        <v>10021</v>
      </c>
      <c r="E1457" s="6" t="s">
        <v>5638</v>
      </c>
      <c r="F1457" s="6" t="s">
        <v>10644</v>
      </c>
      <c r="G1457" s="6" t="s">
        <v>10645</v>
      </c>
      <c r="H1457" s="79">
        <v>1</v>
      </c>
    </row>
    <row r="1458" spans="1:8" x14ac:dyDescent="0.2">
      <c r="A1458" s="6">
        <v>30041008</v>
      </c>
      <c r="B1458" s="6" t="s">
        <v>10646</v>
      </c>
      <c r="C1458" s="6" t="s">
        <v>7202</v>
      </c>
      <c r="D1458" s="6" t="s">
        <v>10021</v>
      </c>
      <c r="E1458" s="6" t="s">
        <v>5638</v>
      </c>
      <c r="F1458" s="6" t="s">
        <v>10647</v>
      </c>
      <c r="G1458" s="6" t="s">
        <v>10648</v>
      </c>
      <c r="H1458" s="79">
        <v>1</v>
      </c>
    </row>
    <row r="1459" spans="1:8" x14ac:dyDescent="0.2">
      <c r="A1459" s="6">
        <v>30219441</v>
      </c>
      <c r="B1459" s="6" t="s">
        <v>10649</v>
      </c>
      <c r="C1459" s="6" t="s">
        <v>8513</v>
      </c>
      <c r="D1459" s="6" t="s">
        <v>10021</v>
      </c>
      <c r="E1459" s="6" t="s">
        <v>5638</v>
      </c>
      <c r="F1459" s="6" t="s">
        <v>10650</v>
      </c>
      <c r="G1459" s="6" t="s">
        <v>10651</v>
      </c>
      <c r="H1459" s="79">
        <v>1</v>
      </c>
    </row>
    <row r="1460" spans="1:8" x14ac:dyDescent="0.2">
      <c r="A1460" s="6">
        <v>30424200</v>
      </c>
      <c r="B1460" s="6" t="s">
        <v>10652</v>
      </c>
      <c r="C1460" s="6" t="s">
        <v>8517</v>
      </c>
      <c r="D1460" s="6" t="s">
        <v>10021</v>
      </c>
      <c r="E1460" s="6" t="s">
        <v>5638</v>
      </c>
      <c r="F1460" s="6" t="s">
        <v>10653</v>
      </c>
      <c r="G1460" s="6" t="s">
        <v>10654</v>
      </c>
      <c r="H1460" s="79">
        <v>1</v>
      </c>
    </row>
    <row r="1461" spans="1:8" x14ac:dyDescent="0.2">
      <c r="A1461" s="6">
        <v>30164651</v>
      </c>
      <c r="B1461" s="6" t="s">
        <v>10655</v>
      </c>
      <c r="C1461" s="6" t="s">
        <v>8521</v>
      </c>
      <c r="D1461" s="6" t="s">
        <v>10021</v>
      </c>
      <c r="E1461" s="6" t="s">
        <v>5638</v>
      </c>
      <c r="F1461" s="6" t="s">
        <v>10656</v>
      </c>
      <c r="G1461" s="6" t="s">
        <v>10657</v>
      </c>
      <c r="H1461" s="79">
        <v>1</v>
      </c>
    </row>
    <row r="1462" spans="1:8" x14ac:dyDescent="0.2">
      <c r="A1462" s="6">
        <v>30240641</v>
      </c>
      <c r="B1462" s="6" t="s">
        <v>10658</v>
      </c>
      <c r="C1462" s="6" t="s">
        <v>8525</v>
      </c>
      <c r="D1462" s="6" t="s">
        <v>10021</v>
      </c>
      <c r="E1462" s="6" t="s">
        <v>5638</v>
      </c>
      <c r="F1462" s="6" t="s">
        <v>10659</v>
      </c>
      <c r="G1462" s="6" t="s">
        <v>10660</v>
      </c>
      <c r="H1462" s="79">
        <v>1</v>
      </c>
    </row>
    <row r="1463" spans="1:8" x14ac:dyDescent="0.2">
      <c r="A1463" s="6">
        <v>30009499</v>
      </c>
      <c r="B1463" s="6" t="s">
        <v>10661</v>
      </c>
      <c r="C1463" s="6" t="s">
        <v>6572</v>
      </c>
      <c r="D1463" s="6" t="s">
        <v>10021</v>
      </c>
      <c r="E1463" s="6" t="s">
        <v>5638</v>
      </c>
      <c r="F1463" s="6" t="s">
        <v>10662</v>
      </c>
      <c r="G1463" s="6" t="s">
        <v>10663</v>
      </c>
      <c r="H1463" s="79">
        <v>1</v>
      </c>
    </row>
    <row r="1464" spans="1:8" x14ac:dyDescent="0.2">
      <c r="A1464" s="6">
        <v>30249120</v>
      </c>
      <c r="B1464" s="6" t="s">
        <v>10664</v>
      </c>
      <c r="C1464" s="6" t="s">
        <v>6576</v>
      </c>
      <c r="D1464" s="6" t="s">
        <v>10021</v>
      </c>
      <c r="E1464" s="6" t="s">
        <v>5638</v>
      </c>
      <c r="F1464" s="6" t="s">
        <v>10665</v>
      </c>
      <c r="G1464" s="6" t="s">
        <v>10666</v>
      </c>
      <c r="H1464" s="79">
        <v>1</v>
      </c>
    </row>
    <row r="1465" spans="1:8" x14ac:dyDescent="0.2">
      <c r="A1465" s="6">
        <v>30067791</v>
      </c>
      <c r="B1465" s="6" t="s">
        <v>10667</v>
      </c>
      <c r="C1465" s="6" t="s">
        <v>7266</v>
      </c>
      <c r="D1465" s="6" t="s">
        <v>10021</v>
      </c>
      <c r="E1465" s="6" t="s">
        <v>5638</v>
      </c>
      <c r="F1465" s="6" t="s">
        <v>10668</v>
      </c>
      <c r="G1465" s="6" t="s">
        <v>10669</v>
      </c>
      <c r="H1465" s="79">
        <v>1</v>
      </c>
    </row>
    <row r="1466" spans="1:8" x14ac:dyDescent="0.2">
      <c r="A1466" s="6">
        <v>30354412</v>
      </c>
      <c r="B1466" s="6" t="s">
        <v>10670</v>
      </c>
      <c r="C1466" s="6" t="s">
        <v>7270</v>
      </c>
      <c r="D1466" s="6" t="s">
        <v>10021</v>
      </c>
      <c r="E1466" s="6" t="s">
        <v>5638</v>
      </c>
      <c r="F1466" s="6" t="s">
        <v>10671</v>
      </c>
      <c r="G1466" s="6" t="s">
        <v>10672</v>
      </c>
      <c r="H1466" s="79">
        <v>1</v>
      </c>
    </row>
    <row r="1467" spans="1:8" x14ac:dyDescent="0.2">
      <c r="A1467" s="6">
        <v>30194538</v>
      </c>
      <c r="B1467" s="6" t="s">
        <v>10673</v>
      </c>
      <c r="C1467" s="6" t="s">
        <v>7274</v>
      </c>
      <c r="D1467" s="6" t="s">
        <v>10021</v>
      </c>
      <c r="E1467" s="6" t="s">
        <v>5638</v>
      </c>
      <c r="F1467" s="6" t="s">
        <v>10674</v>
      </c>
      <c r="G1467" s="6" t="s">
        <v>10675</v>
      </c>
      <c r="H1467" s="79">
        <v>1</v>
      </c>
    </row>
    <row r="1468" spans="1:8" x14ac:dyDescent="0.2">
      <c r="A1468" s="6">
        <v>30008204</v>
      </c>
      <c r="B1468" s="6" t="s">
        <v>10676</v>
      </c>
      <c r="C1468" s="6" t="s">
        <v>7290</v>
      </c>
      <c r="D1468" s="6" t="s">
        <v>10021</v>
      </c>
      <c r="E1468" s="6" t="s">
        <v>5638</v>
      </c>
      <c r="F1468" s="6" t="s">
        <v>10677</v>
      </c>
      <c r="G1468" s="6" t="s">
        <v>10678</v>
      </c>
      <c r="H1468" s="79">
        <v>1</v>
      </c>
    </row>
    <row r="1469" spans="1:8" x14ac:dyDescent="0.2">
      <c r="A1469" s="6">
        <v>30251554</v>
      </c>
      <c r="B1469" s="6" t="s">
        <v>10679</v>
      </c>
      <c r="C1469" s="6" t="s">
        <v>7294</v>
      </c>
      <c r="D1469" s="6" t="s">
        <v>10021</v>
      </c>
      <c r="E1469" s="6" t="s">
        <v>5638</v>
      </c>
      <c r="F1469" s="6" t="s">
        <v>10680</v>
      </c>
      <c r="G1469" s="6" t="s">
        <v>10681</v>
      </c>
      <c r="H1469" s="79">
        <v>1</v>
      </c>
    </row>
    <row r="1470" spans="1:8" x14ac:dyDescent="0.2">
      <c r="A1470" s="6">
        <v>30017972</v>
      </c>
      <c r="B1470" s="6" t="s">
        <v>10682</v>
      </c>
      <c r="C1470" s="6" t="s">
        <v>7298</v>
      </c>
      <c r="D1470" s="6" t="s">
        <v>10021</v>
      </c>
      <c r="E1470" s="6" t="s">
        <v>5638</v>
      </c>
      <c r="F1470" s="6" t="s">
        <v>10683</v>
      </c>
      <c r="G1470" s="6" t="s">
        <v>10684</v>
      </c>
      <c r="H1470" s="79">
        <v>1</v>
      </c>
    </row>
    <row r="1471" spans="1:8" x14ac:dyDescent="0.2">
      <c r="A1471" s="6">
        <v>30259242</v>
      </c>
      <c r="B1471" s="6" t="s">
        <v>10685</v>
      </c>
      <c r="C1471" s="6" t="s">
        <v>7302</v>
      </c>
      <c r="D1471" s="6" t="s">
        <v>10021</v>
      </c>
      <c r="E1471" s="6" t="s">
        <v>5638</v>
      </c>
      <c r="F1471" s="6" t="s">
        <v>10686</v>
      </c>
      <c r="G1471" s="6" t="s">
        <v>10687</v>
      </c>
      <c r="H1471" s="79">
        <v>1</v>
      </c>
    </row>
    <row r="1472" spans="1:8" x14ac:dyDescent="0.2">
      <c r="A1472" s="6">
        <v>30129013</v>
      </c>
      <c r="B1472" s="6" t="s">
        <v>10688</v>
      </c>
      <c r="C1472" s="6" t="s">
        <v>7306</v>
      </c>
      <c r="D1472" s="6" t="s">
        <v>10021</v>
      </c>
      <c r="E1472" s="6" t="s">
        <v>5638</v>
      </c>
      <c r="F1472" s="6" t="s">
        <v>10689</v>
      </c>
      <c r="G1472" s="6" t="s">
        <v>10690</v>
      </c>
      <c r="H1472" s="79">
        <v>1</v>
      </c>
    </row>
    <row r="1473" spans="1:8" x14ac:dyDescent="0.2">
      <c r="A1473" s="6">
        <v>30261921</v>
      </c>
      <c r="B1473" s="6" t="s">
        <v>10691</v>
      </c>
      <c r="C1473" s="6" t="s">
        <v>7310</v>
      </c>
      <c r="D1473" s="6" t="s">
        <v>10021</v>
      </c>
      <c r="E1473" s="6" t="s">
        <v>5638</v>
      </c>
      <c r="F1473" s="6" t="s">
        <v>10692</v>
      </c>
      <c r="G1473" s="6" t="s">
        <v>10693</v>
      </c>
      <c r="H1473" s="79">
        <v>1</v>
      </c>
    </row>
    <row r="1474" spans="1:8" x14ac:dyDescent="0.2">
      <c r="A1474" s="6">
        <v>30024343</v>
      </c>
      <c r="B1474" s="6" t="s">
        <v>10694</v>
      </c>
      <c r="C1474" s="6" t="s">
        <v>7314</v>
      </c>
      <c r="D1474" s="6" t="s">
        <v>10021</v>
      </c>
      <c r="E1474" s="6" t="s">
        <v>5638</v>
      </c>
      <c r="F1474" s="6" t="s">
        <v>10695</v>
      </c>
      <c r="G1474" s="6" t="s">
        <v>10696</v>
      </c>
      <c r="H1474" s="79">
        <v>1</v>
      </c>
    </row>
    <row r="1475" spans="1:8" x14ac:dyDescent="0.2">
      <c r="A1475" s="6">
        <v>30246617</v>
      </c>
      <c r="B1475" s="6" t="s">
        <v>10697</v>
      </c>
      <c r="C1475" s="6" t="s">
        <v>7318</v>
      </c>
      <c r="D1475" s="6" t="s">
        <v>10021</v>
      </c>
      <c r="E1475" s="6" t="s">
        <v>5638</v>
      </c>
      <c r="F1475" s="6" t="s">
        <v>10698</v>
      </c>
      <c r="G1475" s="6" t="s">
        <v>10699</v>
      </c>
      <c r="H1475" s="79">
        <v>1</v>
      </c>
    </row>
    <row r="1476" spans="1:8" x14ac:dyDescent="0.2">
      <c r="A1476" s="6">
        <v>30001246</v>
      </c>
      <c r="B1476" s="6" t="s">
        <v>10700</v>
      </c>
      <c r="C1476" s="6" t="s">
        <v>7322</v>
      </c>
      <c r="D1476" s="6" t="s">
        <v>10021</v>
      </c>
      <c r="E1476" s="6" t="s">
        <v>5638</v>
      </c>
      <c r="F1476" s="6" t="s">
        <v>10701</v>
      </c>
      <c r="G1476" s="6" t="s">
        <v>10702</v>
      </c>
      <c r="H1476" s="79">
        <v>1</v>
      </c>
    </row>
    <row r="1477" spans="1:8" x14ac:dyDescent="0.2">
      <c r="A1477" s="6">
        <v>30274733</v>
      </c>
      <c r="B1477" s="6" t="s">
        <v>10703</v>
      </c>
      <c r="C1477" s="6" t="s">
        <v>7342</v>
      </c>
      <c r="D1477" s="6" t="s">
        <v>10021</v>
      </c>
      <c r="E1477" s="6" t="s">
        <v>5638</v>
      </c>
      <c r="F1477" s="6" t="s">
        <v>10704</v>
      </c>
      <c r="G1477" s="6" t="s">
        <v>10705</v>
      </c>
      <c r="H1477" s="79">
        <v>1</v>
      </c>
    </row>
    <row r="1478" spans="1:8" x14ac:dyDescent="0.2">
      <c r="A1478" s="6">
        <v>30319646</v>
      </c>
      <c r="B1478" s="6" t="s">
        <v>10706</v>
      </c>
      <c r="C1478" s="6" t="s">
        <v>7346</v>
      </c>
      <c r="D1478" s="6" t="s">
        <v>10021</v>
      </c>
      <c r="E1478" s="6" t="s">
        <v>5638</v>
      </c>
      <c r="F1478" s="6" t="s">
        <v>10707</v>
      </c>
      <c r="G1478" s="6" t="s">
        <v>10708</v>
      </c>
      <c r="H1478" s="79">
        <v>1</v>
      </c>
    </row>
    <row r="1479" spans="1:8" x14ac:dyDescent="0.2">
      <c r="A1479" s="6">
        <v>30118530</v>
      </c>
      <c r="B1479" s="6" t="s">
        <v>10709</v>
      </c>
      <c r="C1479" s="6" t="s">
        <v>10710</v>
      </c>
      <c r="D1479" s="6" t="s">
        <v>10021</v>
      </c>
      <c r="E1479" s="6" t="s">
        <v>5638</v>
      </c>
      <c r="F1479" s="6" t="s">
        <v>10711</v>
      </c>
      <c r="G1479" s="6" t="s">
        <v>10712</v>
      </c>
      <c r="H1479" s="79">
        <v>1</v>
      </c>
    </row>
    <row r="1480" spans="1:8" x14ac:dyDescent="0.2">
      <c r="A1480" s="6">
        <v>30295611</v>
      </c>
      <c r="B1480" s="6" t="s">
        <v>10713</v>
      </c>
      <c r="C1480" s="6" t="s">
        <v>8586</v>
      </c>
      <c r="D1480" s="6" t="s">
        <v>10021</v>
      </c>
      <c r="E1480" s="6" t="s">
        <v>5638</v>
      </c>
      <c r="F1480" s="6" t="s">
        <v>10714</v>
      </c>
      <c r="G1480" s="6" t="s">
        <v>10715</v>
      </c>
      <c r="H1480" s="79">
        <v>1</v>
      </c>
    </row>
    <row r="1481" spans="1:8" x14ac:dyDescent="0.2">
      <c r="A1481" s="6">
        <v>30154174</v>
      </c>
      <c r="B1481" s="6" t="s">
        <v>10716</v>
      </c>
      <c r="C1481" s="6" t="s">
        <v>8590</v>
      </c>
      <c r="D1481" s="6" t="s">
        <v>10021</v>
      </c>
      <c r="E1481" s="6" t="s">
        <v>5638</v>
      </c>
      <c r="F1481" s="6" t="s">
        <v>10717</v>
      </c>
      <c r="G1481" s="6" t="s">
        <v>10718</v>
      </c>
      <c r="H1481" s="79">
        <v>1</v>
      </c>
    </row>
    <row r="1482" spans="1:8" x14ac:dyDescent="0.2">
      <c r="A1482" s="6">
        <v>30344571</v>
      </c>
      <c r="B1482" s="6" t="s">
        <v>10719</v>
      </c>
      <c r="C1482" s="6" t="s">
        <v>8594</v>
      </c>
      <c r="D1482" s="6" t="s">
        <v>10021</v>
      </c>
      <c r="E1482" s="6" t="s">
        <v>5638</v>
      </c>
      <c r="F1482" s="6" t="s">
        <v>10720</v>
      </c>
      <c r="G1482" s="6" t="s">
        <v>10721</v>
      </c>
      <c r="H1482" s="79">
        <v>1</v>
      </c>
    </row>
    <row r="1483" spans="1:8" x14ac:dyDescent="0.2">
      <c r="A1483" s="6">
        <v>30196813</v>
      </c>
      <c r="B1483" s="6" t="s">
        <v>10722</v>
      </c>
      <c r="C1483" s="6" t="s">
        <v>8598</v>
      </c>
      <c r="D1483" s="6" t="s">
        <v>10021</v>
      </c>
      <c r="E1483" s="6" t="s">
        <v>5638</v>
      </c>
      <c r="F1483" s="6" t="s">
        <v>10723</v>
      </c>
      <c r="G1483" s="6" t="s">
        <v>10724</v>
      </c>
      <c r="H1483" s="79">
        <v>1</v>
      </c>
    </row>
    <row r="1484" spans="1:8" x14ac:dyDescent="0.2">
      <c r="A1484" s="6">
        <v>30352254</v>
      </c>
      <c r="B1484" s="6" t="s">
        <v>10725</v>
      </c>
      <c r="C1484" s="6" t="s">
        <v>8602</v>
      </c>
      <c r="D1484" s="6" t="s">
        <v>10021</v>
      </c>
      <c r="E1484" s="6" t="s">
        <v>5638</v>
      </c>
      <c r="F1484" s="6" t="s">
        <v>10726</v>
      </c>
      <c r="G1484" s="6" t="s">
        <v>10727</v>
      </c>
      <c r="H1484" s="79">
        <v>1</v>
      </c>
    </row>
    <row r="1485" spans="1:8" x14ac:dyDescent="0.2">
      <c r="A1485" s="6">
        <v>30177547</v>
      </c>
      <c r="B1485" s="6" t="s">
        <v>10728</v>
      </c>
      <c r="C1485" s="6" t="s">
        <v>8606</v>
      </c>
      <c r="D1485" s="6" t="s">
        <v>10021</v>
      </c>
      <c r="E1485" s="6" t="s">
        <v>5638</v>
      </c>
      <c r="F1485" s="6" t="s">
        <v>10729</v>
      </c>
      <c r="G1485" s="6" t="s">
        <v>10730</v>
      </c>
      <c r="H1485" s="79">
        <v>1</v>
      </c>
    </row>
    <row r="1486" spans="1:8" x14ac:dyDescent="0.2">
      <c r="A1486" s="6">
        <v>30284191</v>
      </c>
      <c r="B1486" s="6" t="s">
        <v>10731</v>
      </c>
      <c r="C1486" s="6" t="s">
        <v>8610</v>
      </c>
      <c r="D1486" s="6" t="s">
        <v>10021</v>
      </c>
      <c r="E1486" s="6" t="s">
        <v>5638</v>
      </c>
      <c r="F1486" s="6" t="s">
        <v>10732</v>
      </c>
      <c r="G1486" s="6" t="s">
        <v>10733</v>
      </c>
      <c r="H1486" s="79">
        <v>1</v>
      </c>
    </row>
    <row r="1487" spans="1:8" x14ac:dyDescent="0.2">
      <c r="A1487" s="6">
        <v>30012286</v>
      </c>
      <c r="B1487" s="6" t="s">
        <v>10734</v>
      </c>
      <c r="C1487" s="6" t="s">
        <v>8614</v>
      </c>
      <c r="D1487" s="6" t="s">
        <v>10021</v>
      </c>
      <c r="E1487" s="6" t="s">
        <v>5638</v>
      </c>
      <c r="F1487" s="6" t="s">
        <v>10735</v>
      </c>
      <c r="G1487" s="6" t="s">
        <v>10736</v>
      </c>
      <c r="H1487" s="79">
        <v>1</v>
      </c>
    </row>
    <row r="1488" spans="1:8" x14ac:dyDescent="0.2">
      <c r="A1488" s="6">
        <v>30242312</v>
      </c>
      <c r="B1488" s="6" t="s">
        <v>10737</v>
      </c>
      <c r="C1488" s="6" t="s">
        <v>8618</v>
      </c>
      <c r="D1488" s="6" t="s">
        <v>10021</v>
      </c>
      <c r="E1488" s="6" t="s">
        <v>5638</v>
      </c>
      <c r="F1488" s="6" t="s">
        <v>10738</v>
      </c>
      <c r="G1488" s="6" t="s">
        <v>10739</v>
      </c>
      <c r="H1488" s="79">
        <v>1</v>
      </c>
    </row>
    <row r="1489" spans="1:8" x14ac:dyDescent="0.2">
      <c r="A1489" s="6">
        <v>30089896</v>
      </c>
      <c r="B1489" s="6" t="s">
        <v>10740</v>
      </c>
      <c r="C1489" s="6" t="s">
        <v>8630</v>
      </c>
      <c r="D1489" s="6" t="s">
        <v>10021</v>
      </c>
      <c r="E1489" s="6" t="s">
        <v>5638</v>
      </c>
      <c r="F1489" s="6" t="s">
        <v>10741</v>
      </c>
      <c r="G1489" s="6" t="s">
        <v>10742</v>
      </c>
      <c r="H1489" s="79">
        <v>1</v>
      </c>
    </row>
    <row r="1490" spans="1:8" x14ac:dyDescent="0.2">
      <c r="A1490" s="6">
        <v>30217618</v>
      </c>
      <c r="B1490" s="6" t="s">
        <v>10743</v>
      </c>
      <c r="C1490" s="6" t="s">
        <v>8634</v>
      </c>
      <c r="D1490" s="6" t="s">
        <v>10021</v>
      </c>
      <c r="E1490" s="6" t="s">
        <v>5638</v>
      </c>
      <c r="F1490" s="6" t="s">
        <v>10744</v>
      </c>
      <c r="G1490" s="6" t="s">
        <v>10745</v>
      </c>
      <c r="H1490" s="79">
        <v>1</v>
      </c>
    </row>
    <row r="1491" spans="1:8" x14ac:dyDescent="0.2">
      <c r="A1491" s="6">
        <v>30007447</v>
      </c>
      <c r="B1491" s="6" t="s">
        <v>10746</v>
      </c>
      <c r="C1491" s="6" t="s">
        <v>8638</v>
      </c>
      <c r="D1491" s="6" t="s">
        <v>10021</v>
      </c>
      <c r="E1491" s="6" t="s">
        <v>5638</v>
      </c>
      <c r="F1491" s="6" t="s">
        <v>10747</v>
      </c>
      <c r="G1491" s="6" t="s">
        <v>10748</v>
      </c>
      <c r="H1491" s="79">
        <v>1</v>
      </c>
    </row>
    <row r="1492" spans="1:8" x14ac:dyDescent="0.2">
      <c r="A1492" s="6">
        <v>30206017</v>
      </c>
      <c r="B1492" s="6" t="s">
        <v>10749</v>
      </c>
      <c r="C1492" s="6" t="s">
        <v>8642</v>
      </c>
      <c r="D1492" s="6" t="s">
        <v>10021</v>
      </c>
      <c r="E1492" s="6" t="s">
        <v>5638</v>
      </c>
      <c r="F1492" s="6" t="s">
        <v>10750</v>
      </c>
      <c r="G1492" s="6" t="s">
        <v>10751</v>
      </c>
      <c r="H1492" s="79">
        <v>1</v>
      </c>
    </row>
    <row r="1493" spans="1:8" x14ac:dyDescent="0.2">
      <c r="A1493" s="6">
        <v>30355475</v>
      </c>
      <c r="B1493" s="6" t="s">
        <v>10752</v>
      </c>
      <c r="C1493" s="6" t="s">
        <v>8646</v>
      </c>
      <c r="D1493" s="6" t="s">
        <v>10021</v>
      </c>
      <c r="E1493" s="6" t="s">
        <v>5638</v>
      </c>
      <c r="F1493" s="6" t="s">
        <v>10753</v>
      </c>
      <c r="G1493" s="6" t="s">
        <v>10754</v>
      </c>
      <c r="H1493" s="79">
        <v>1</v>
      </c>
    </row>
    <row r="1494" spans="1:8" x14ac:dyDescent="0.2">
      <c r="A1494" s="6">
        <v>30119287</v>
      </c>
      <c r="B1494" s="6" t="s">
        <v>10755</v>
      </c>
      <c r="C1494" s="6" t="s">
        <v>8650</v>
      </c>
      <c r="D1494" s="6" t="s">
        <v>10021</v>
      </c>
      <c r="E1494" s="6" t="s">
        <v>5638</v>
      </c>
      <c r="F1494" s="6" t="s">
        <v>10756</v>
      </c>
      <c r="G1494" s="6" t="s">
        <v>10757</v>
      </c>
      <c r="H1494" s="79">
        <v>1</v>
      </c>
    </row>
    <row r="1495" spans="1:8" x14ac:dyDescent="0.2">
      <c r="A1495" s="6">
        <v>30329587</v>
      </c>
      <c r="B1495" s="6" t="s">
        <v>10758</v>
      </c>
      <c r="C1495" s="6" t="s">
        <v>8654</v>
      </c>
      <c r="D1495" s="6" t="s">
        <v>10021</v>
      </c>
      <c r="E1495" s="6" t="s">
        <v>5638</v>
      </c>
      <c r="F1495" s="6" t="s">
        <v>10759</v>
      </c>
      <c r="G1495" s="6" t="s">
        <v>10760</v>
      </c>
      <c r="H1495" s="79">
        <v>1</v>
      </c>
    </row>
    <row r="1496" spans="1:8" x14ac:dyDescent="0.2">
      <c r="A1496" s="6">
        <v>30152830</v>
      </c>
      <c r="B1496" s="6" t="s">
        <v>10761</v>
      </c>
      <c r="C1496" s="6" t="s">
        <v>8658</v>
      </c>
      <c r="D1496" s="6" t="s">
        <v>10021</v>
      </c>
      <c r="E1496" s="6" t="s">
        <v>5638</v>
      </c>
      <c r="F1496" s="6" t="s">
        <v>10762</v>
      </c>
      <c r="G1496" s="6" t="s">
        <v>10763</v>
      </c>
      <c r="H1496" s="79">
        <v>1</v>
      </c>
    </row>
    <row r="1497" spans="1:8" x14ac:dyDescent="0.2">
      <c r="A1497" s="6">
        <v>30393687</v>
      </c>
      <c r="B1497" s="6" t="s">
        <v>10764</v>
      </c>
      <c r="C1497" s="6" t="s">
        <v>8662</v>
      </c>
      <c r="D1497" s="6" t="s">
        <v>10021</v>
      </c>
      <c r="E1497" s="6" t="s">
        <v>5638</v>
      </c>
      <c r="F1497" s="6" t="s">
        <v>10765</v>
      </c>
      <c r="G1497" s="6" t="s">
        <v>10766</v>
      </c>
      <c r="H1497" s="79">
        <v>1</v>
      </c>
    </row>
    <row r="1498" spans="1:8" x14ac:dyDescent="0.2">
      <c r="A1498" s="6">
        <v>30206345</v>
      </c>
      <c r="B1498" s="6" t="s">
        <v>10767</v>
      </c>
      <c r="C1498" s="6" t="s">
        <v>8666</v>
      </c>
      <c r="D1498" s="6" t="s">
        <v>10021</v>
      </c>
      <c r="E1498" s="6" t="s">
        <v>5638</v>
      </c>
      <c r="F1498" s="6" t="s">
        <v>10768</v>
      </c>
      <c r="G1498" s="6" t="s">
        <v>10769</v>
      </c>
      <c r="H1498" s="79">
        <v>1</v>
      </c>
    </row>
    <row r="1499" spans="1:8" x14ac:dyDescent="0.2">
      <c r="A1499" s="6">
        <v>30303889</v>
      </c>
      <c r="B1499" s="6" t="s">
        <v>10770</v>
      </c>
      <c r="C1499" s="6" t="s">
        <v>8670</v>
      </c>
      <c r="D1499" s="6" t="s">
        <v>10021</v>
      </c>
      <c r="E1499" s="6" t="s">
        <v>5638</v>
      </c>
      <c r="F1499" s="6" t="s">
        <v>10771</v>
      </c>
      <c r="G1499" s="6" t="s">
        <v>10772</v>
      </c>
      <c r="H1499" s="79">
        <v>1</v>
      </c>
    </row>
    <row r="1500" spans="1:8" x14ac:dyDescent="0.2">
      <c r="A1500" s="6">
        <v>30061293</v>
      </c>
      <c r="B1500" s="6" t="s">
        <v>10773</v>
      </c>
      <c r="C1500" s="6" t="s">
        <v>8674</v>
      </c>
      <c r="D1500" s="6" t="s">
        <v>10021</v>
      </c>
      <c r="E1500" s="6" t="s">
        <v>5638</v>
      </c>
      <c r="F1500" s="6" t="s">
        <v>10774</v>
      </c>
      <c r="G1500" s="6" t="s">
        <v>10775</v>
      </c>
      <c r="H1500" s="79">
        <v>1</v>
      </c>
    </row>
    <row r="1501" spans="1:8" x14ac:dyDescent="0.2">
      <c r="A1501" s="6">
        <v>30209808</v>
      </c>
      <c r="B1501" s="6" t="s">
        <v>10776</v>
      </c>
      <c r="C1501" s="6" t="s">
        <v>6604</v>
      </c>
      <c r="D1501" s="6" t="s">
        <v>10021</v>
      </c>
      <c r="E1501" s="6" t="s">
        <v>5638</v>
      </c>
      <c r="F1501" s="6" t="s">
        <v>10777</v>
      </c>
      <c r="G1501" s="6" t="s">
        <v>10778</v>
      </c>
      <c r="H1501" s="79">
        <v>1</v>
      </c>
    </row>
    <row r="1502" spans="1:8" x14ac:dyDescent="0.2">
      <c r="A1502" s="6">
        <v>30000552</v>
      </c>
      <c r="B1502" s="6" t="s">
        <v>10779</v>
      </c>
      <c r="C1502" s="6" t="s">
        <v>6608</v>
      </c>
      <c r="D1502" s="6" t="s">
        <v>10021</v>
      </c>
      <c r="E1502" s="6" t="s">
        <v>5638</v>
      </c>
      <c r="F1502" s="6" t="s">
        <v>10780</v>
      </c>
      <c r="G1502" s="6" t="s">
        <v>10781</v>
      </c>
      <c r="H1502" s="79">
        <v>1</v>
      </c>
    </row>
    <row r="1503" spans="1:8" x14ac:dyDescent="0.2">
      <c r="A1503" s="6">
        <v>30224608</v>
      </c>
      <c r="B1503" s="6" t="s">
        <v>10782</v>
      </c>
      <c r="C1503" s="6" t="s">
        <v>6612</v>
      </c>
      <c r="D1503" s="6" t="s">
        <v>10021</v>
      </c>
      <c r="E1503" s="6" t="s">
        <v>5638</v>
      </c>
      <c r="F1503" s="6" t="s">
        <v>10783</v>
      </c>
      <c r="G1503" s="6" t="s">
        <v>10784</v>
      </c>
      <c r="H1503" s="79">
        <v>1</v>
      </c>
    </row>
    <row r="1504" spans="1:8" x14ac:dyDescent="0.2">
      <c r="A1504" s="6">
        <v>30123034</v>
      </c>
      <c r="B1504" s="6" t="s">
        <v>10785</v>
      </c>
      <c r="C1504" s="6" t="s">
        <v>6616</v>
      </c>
      <c r="D1504" s="6" t="s">
        <v>10021</v>
      </c>
      <c r="E1504" s="6" t="s">
        <v>5638</v>
      </c>
      <c r="F1504" s="6" t="s">
        <v>10786</v>
      </c>
      <c r="G1504" s="6" t="s">
        <v>10787</v>
      </c>
      <c r="H1504" s="79">
        <v>1</v>
      </c>
    </row>
    <row r="1505" spans="1:8" x14ac:dyDescent="0.2">
      <c r="A1505" s="6">
        <v>30317554</v>
      </c>
      <c r="B1505" s="6" t="s">
        <v>10788</v>
      </c>
      <c r="C1505" s="6" t="s">
        <v>6620</v>
      </c>
      <c r="D1505" s="6" t="s">
        <v>10021</v>
      </c>
      <c r="E1505" s="6" t="s">
        <v>5638</v>
      </c>
      <c r="F1505" s="6" t="s">
        <v>10789</v>
      </c>
      <c r="G1505" s="6" t="s">
        <v>10790</v>
      </c>
      <c r="H1505" s="79">
        <v>1</v>
      </c>
    </row>
    <row r="1506" spans="1:8" x14ac:dyDescent="0.2">
      <c r="A1506" s="6">
        <v>30014178</v>
      </c>
      <c r="B1506" s="6" t="s">
        <v>10791</v>
      </c>
      <c r="C1506" s="6" t="s">
        <v>6624</v>
      </c>
      <c r="D1506" s="6" t="s">
        <v>10021</v>
      </c>
      <c r="E1506" s="6" t="s">
        <v>5638</v>
      </c>
      <c r="F1506" s="6" t="s">
        <v>10792</v>
      </c>
      <c r="G1506" s="6" t="s">
        <v>10793</v>
      </c>
      <c r="H1506" s="79">
        <v>1</v>
      </c>
    </row>
    <row r="1507" spans="1:8" x14ac:dyDescent="0.2">
      <c r="A1507" s="6">
        <v>30296513</v>
      </c>
      <c r="B1507" s="6" t="s">
        <v>10794</v>
      </c>
      <c r="C1507" s="6" t="s">
        <v>6628</v>
      </c>
      <c r="D1507" s="6" t="s">
        <v>10021</v>
      </c>
      <c r="E1507" s="6" t="s">
        <v>5638</v>
      </c>
      <c r="F1507" s="6" t="s">
        <v>10795</v>
      </c>
      <c r="G1507" s="6" t="s">
        <v>10796</v>
      </c>
      <c r="H1507" s="79">
        <v>1</v>
      </c>
    </row>
    <row r="1508" spans="1:8" x14ac:dyDescent="0.2">
      <c r="A1508" s="6">
        <v>30317890</v>
      </c>
      <c r="B1508" s="6" t="s">
        <v>10797</v>
      </c>
      <c r="C1508" s="6" t="s">
        <v>8699</v>
      </c>
      <c r="D1508" s="6" t="s">
        <v>10021</v>
      </c>
      <c r="E1508" s="6" t="s">
        <v>5638</v>
      </c>
      <c r="F1508" s="6" t="s">
        <v>10798</v>
      </c>
      <c r="G1508" s="6" t="s">
        <v>10799</v>
      </c>
      <c r="H1508" s="79">
        <v>1</v>
      </c>
    </row>
    <row r="1509" spans="1:8" x14ac:dyDescent="0.2">
      <c r="A1509" s="6">
        <v>30206219</v>
      </c>
      <c r="B1509" s="6" t="s">
        <v>10800</v>
      </c>
      <c r="C1509" s="6" t="s">
        <v>8703</v>
      </c>
      <c r="D1509" s="6" t="s">
        <v>10021</v>
      </c>
      <c r="E1509" s="6" t="s">
        <v>5638</v>
      </c>
      <c r="F1509" s="6" t="s">
        <v>10801</v>
      </c>
      <c r="G1509" s="6" t="s">
        <v>10802</v>
      </c>
      <c r="H1509" s="79">
        <v>1</v>
      </c>
    </row>
    <row r="1510" spans="1:8" x14ac:dyDescent="0.2">
      <c r="A1510" s="6">
        <v>30356140</v>
      </c>
      <c r="B1510" s="6" t="s">
        <v>10803</v>
      </c>
      <c r="C1510" s="6" t="s">
        <v>8707</v>
      </c>
      <c r="D1510" s="6" t="s">
        <v>10021</v>
      </c>
      <c r="E1510" s="6" t="s">
        <v>5638</v>
      </c>
      <c r="F1510" s="6" t="s">
        <v>10804</v>
      </c>
      <c r="G1510" s="6" t="s">
        <v>10805</v>
      </c>
      <c r="H1510" s="79">
        <v>1</v>
      </c>
    </row>
    <row r="1511" spans="1:8" x14ac:dyDescent="0.2">
      <c r="A1511" s="6">
        <v>30170037</v>
      </c>
      <c r="B1511" s="6" t="s">
        <v>10806</v>
      </c>
      <c r="C1511" s="6" t="s">
        <v>8711</v>
      </c>
      <c r="D1511" s="6" t="s">
        <v>10021</v>
      </c>
      <c r="E1511" s="6" t="s">
        <v>5638</v>
      </c>
      <c r="F1511" s="6" t="s">
        <v>10807</v>
      </c>
      <c r="G1511" s="6" t="s">
        <v>10808</v>
      </c>
      <c r="H1511" s="79">
        <v>1</v>
      </c>
    </row>
    <row r="1512" spans="1:8" x14ac:dyDescent="0.2">
      <c r="A1512" s="6">
        <v>30347910</v>
      </c>
      <c r="B1512" s="6" t="s">
        <v>10809</v>
      </c>
      <c r="C1512" s="6" t="s">
        <v>8715</v>
      </c>
      <c r="D1512" s="6" t="s">
        <v>10021</v>
      </c>
      <c r="E1512" s="6" t="s">
        <v>5638</v>
      </c>
      <c r="F1512" s="6" t="s">
        <v>10810</v>
      </c>
      <c r="G1512" s="6" t="s">
        <v>10811</v>
      </c>
      <c r="H1512" s="79">
        <v>1</v>
      </c>
    </row>
    <row r="1513" spans="1:8" x14ac:dyDescent="0.2">
      <c r="A1513" s="6">
        <v>30160631</v>
      </c>
      <c r="B1513" s="6" t="s">
        <v>10812</v>
      </c>
      <c r="C1513" s="6" t="s">
        <v>10813</v>
      </c>
      <c r="D1513" s="6" t="s">
        <v>10021</v>
      </c>
      <c r="E1513" s="6" t="s">
        <v>5638</v>
      </c>
      <c r="F1513" s="6" t="s">
        <v>10814</v>
      </c>
      <c r="G1513" s="6" t="s">
        <v>10815</v>
      </c>
      <c r="H1513" s="79">
        <v>1</v>
      </c>
    </row>
    <row r="1514" spans="1:8" x14ac:dyDescent="0.2">
      <c r="A1514" s="6">
        <v>30396437</v>
      </c>
      <c r="B1514" s="6" t="s">
        <v>10816</v>
      </c>
      <c r="C1514" s="6" t="s">
        <v>10817</v>
      </c>
      <c r="D1514" s="6" t="s">
        <v>10021</v>
      </c>
      <c r="E1514" s="6" t="s">
        <v>5638</v>
      </c>
      <c r="F1514" s="6" t="s">
        <v>10818</v>
      </c>
      <c r="G1514" s="6" t="s">
        <v>10819</v>
      </c>
      <c r="H1514" s="79">
        <v>1</v>
      </c>
    </row>
    <row r="1515" spans="1:8" x14ac:dyDescent="0.2">
      <c r="A1515" s="6">
        <v>30156867</v>
      </c>
      <c r="B1515" s="6" t="s">
        <v>10820</v>
      </c>
      <c r="C1515" s="6" t="s">
        <v>10821</v>
      </c>
      <c r="D1515" s="6" t="s">
        <v>10021</v>
      </c>
      <c r="E1515" s="6" t="s">
        <v>5638</v>
      </c>
      <c r="F1515" s="6" t="s">
        <v>10822</v>
      </c>
      <c r="G1515" s="6" t="s">
        <v>10823</v>
      </c>
      <c r="H1515" s="79">
        <v>1</v>
      </c>
    </row>
    <row r="1516" spans="1:8" x14ac:dyDescent="0.2">
      <c r="A1516" s="6">
        <v>30259498</v>
      </c>
      <c r="B1516" s="6" t="s">
        <v>10824</v>
      </c>
      <c r="C1516" s="6" t="s">
        <v>10825</v>
      </c>
      <c r="D1516" s="6" t="s">
        <v>10021</v>
      </c>
      <c r="E1516" s="6" t="s">
        <v>5638</v>
      </c>
      <c r="F1516" s="6" t="s">
        <v>10826</v>
      </c>
      <c r="G1516" s="6" t="s">
        <v>10827</v>
      </c>
      <c r="H1516" s="79">
        <v>1</v>
      </c>
    </row>
    <row r="1517" spans="1:8" x14ac:dyDescent="0.2">
      <c r="A1517" s="6">
        <v>30043191</v>
      </c>
      <c r="B1517" s="6" t="s">
        <v>10828</v>
      </c>
      <c r="C1517" s="6" t="s">
        <v>10829</v>
      </c>
      <c r="D1517" s="6" t="s">
        <v>10021</v>
      </c>
      <c r="E1517" s="6" t="s">
        <v>5638</v>
      </c>
      <c r="F1517" s="6" t="s">
        <v>10830</v>
      </c>
      <c r="G1517" s="6" t="s">
        <v>10831</v>
      </c>
      <c r="H1517" s="79">
        <v>1</v>
      </c>
    </row>
    <row r="1518" spans="1:8" x14ac:dyDescent="0.2">
      <c r="A1518" s="6">
        <v>30303120</v>
      </c>
      <c r="B1518" s="6" t="s">
        <v>10832</v>
      </c>
      <c r="C1518" s="6" t="s">
        <v>8751</v>
      </c>
      <c r="D1518" s="6" t="s">
        <v>10021</v>
      </c>
      <c r="E1518" s="6" t="s">
        <v>5638</v>
      </c>
      <c r="F1518" s="6" t="s">
        <v>10833</v>
      </c>
      <c r="G1518" s="6" t="s">
        <v>10834</v>
      </c>
      <c r="H1518" s="79">
        <v>1</v>
      </c>
    </row>
    <row r="1519" spans="1:8" x14ac:dyDescent="0.2">
      <c r="A1519" s="6">
        <v>30001951</v>
      </c>
      <c r="B1519" s="6" t="s">
        <v>10835</v>
      </c>
      <c r="C1519" s="6" t="s">
        <v>8755</v>
      </c>
      <c r="D1519" s="6" t="s">
        <v>10021</v>
      </c>
      <c r="E1519" s="6" t="s">
        <v>5638</v>
      </c>
      <c r="F1519" s="6" t="s">
        <v>10836</v>
      </c>
      <c r="G1519" s="6" t="s">
        <v>10837</v>
      </c>
      <c r="H1519" s="79">
        <v>1</v>
      </c>
    </row>
    <row r="1520" spans="1:8" x14ac:dyDescent="0.2">
      <c r="A1520" s="6">
        <v>30216635</v>
      </c>
      <c r="B1520" s="6" t="s">
        <v>10838</v>
      </c>
      <c r="C1520" s="6" t="s">
        <v>8759</v>
      </c>
      <c r="D1520" s="6" t="s">
        <v>10021</v>
      </c>
      <c r="E1520" s="6" t="s">
        <v>5638</v>
      </c>
      <c r="F1520" s="6" t="s">
        <v>10839</v>
      </c>
      <c r="G1520" s="6" t="s">
        <v>10840</v>
      </c>
      <c r="H1520" s="79">
        <v>1</v>
      </c>
    </row>
    <row r="1521" spans="1:8" x14ac:dyDescent="0.2">
      <c r="A1521" s="6">
        <v>30134965</v>
      </c>
      <c r="B1521" s="6" t="s">
        <v>10841</v>
      </c>
      <c r="C1521" s="6" t="s">
        <v>8763</v>
      </c>
      <c r="D1521" s="6" t="s">
        <v>10021</v>
      </c>
      <c r="E1521" s="6" t="s">
        <v>5638</v>
      </c>
      <c r="F1521" s="6" t="s">
        <v>10842</v>
      </c>
      <c r="G1521" s="6" t="s">
        <v>10843</v>
      </c>
      <c r="H1521" s="79">
        <v>1</v>
      </c>
    </row>
    <row r="1522" spans="1:8" x14ac:dyDescent="0.2">
      <c r="A1522" s="6">
        <v>30209757</v>
      </c>
      <c r="B1522" s="6" t="s">
        <v>10844</v>
      </c>
      <c r="C1522" s="6" t="s">
        <v>6665</v>
      </c>
      <c r="D1522" s="6" t="s">
        <v>10021</v>
      </c>
      <c r="E1522" s="6" t="s">
        <v>5638</v>
      </c>
      <c r="F1522" s="6" t="s">
        <v>10845</v>
      </c>
      <c r="G1522" s="6" t="s">
        <v>10846</v>
      </c>
      <c r="H1522" s="79">
        <v>1</v>
      </c>
    </row>
    <row r="1523" spans="1:8" x14ac:dyDescent="0.2">
      <c r="A1523" s="6">
        <v>30019333</v>
      </c>
      <c r="B1523" s="6" t="s">
        <v>10847</v>
      </c>
      <c r="C1523" s="6" t="s">
        <v>6669</v>
      </c>
      <c r="D1523" s="6" t="s">
        <v>10021</v>
      </c>
      <c r="E1523" s="6" t="s">
        <v>5638</v>
      </c>
      <c r="F1523" s="6" t="s">
        <v>10848</v>
      </c>
      <c r="G1523" s="6" t="s">
        <v>10849</v>
      </c>
      <c r="H1523" s="79">
        <v>1</v>
      </c>
    </row>
    <row r="1524" spans="1:8" x14ac:dyDescent="0.2">
      <c r="A1524" s="6">
        <v>30267971</v>
      </c>
      <c r="B1524" s="6" t="s">
        <v>10850</v>
      </c>
      <c r="C1524" s="6" t="s">
        <v>10851</v>
      </c>
      <c r="D1524" s="6" t="s">
        <v>10021</v>
      </c>
      <c r="E1524" s="6" t="s">
        <v>5638</v>
      </c>
      <c r="F1524" s="6" t="s">
        <v>10852</v>
      </c>
      <c r="G1524" s="6" t="s">
        <v>10853</v>
      </c>
      <c r="H1524" s="79">
        <v>1</v>
      </c>
    </row>
    <row r="1525" spans="1:8" x14ac:dyDescent="0.2">
      <c r="A1525" s="6">
        <v>30048003</v>
      </c>
      <c r="B1525" s="6" t="s">
        <v>10854</v>
      </c>
      <c r="C1525" s="6" t="s">
        <v>10855</v>
      </c>
      <c r="D1525" s="6" t="s">
        <v>10021</v>
      </c>
      <c r="E1525" s="6" t="s">
        <v>5638</v>
      </c>
      <c r="F1525" s="6" t="s">
        <v>10856</v>
      </c>
      <c r="G1525" s="6" t="s">
        <v>10857</v>
      </c>
      <c r="H1525" s="79">
        <v>1</v>
      </c>
    </row>
    <row r="1526" spans="1:8" x14ac:dyDescent="0.2">
      <c r="A1526" s="6">
        <v>30291329</v>
      </c>
      <c r="B1526" s="6" t="s">
        <v>10858</v>
      </c>
      <c r="C1526" s="6" t="s">
        <v>10859</v>
      </c>
      <c r="D1526" s="6" t="s">
        <v>10021</v>
      </c>
      <c r="E1526" s="6" t="s">
        <v>5638</v>
      </c>
      <c r="F1526" s="6" t="s">
        <v>10860</v>
      </c>
      <c r="G1526" s="6" t="s">
        <v>10861</v>
      </c>
      <c r="H1526" s="79">
        <v>1</v>
      </c>
    </row>
    <row r="1527" spans="1:8" x14ac:dyDescent="0.2">
      <c r="A1527" s="6">
        <v>30138061</v>
      </c>
      <c r="B1527" s="6" t="s">
        <v>10862</v>
      </c>
      <c r="C1527" s="6" t="s">
        <v>7350</v>
      </c>
      <c r="D1527" s="6" t="s">
        <v>10021</v>
      </c>
      <c r="E1527" s="6" t="s">
        <v>5638</v>
      </c>
      <c r="F1527" s="6" t="s">
        <v>10863</v>
      </c>
      <c r="G1527" s="6" t="s">
        <v>10864</v>
      </c>
      <c r="H1527" s="79">
        <v>1</v>
      </c>
    </row>
    <row r="1528" spans="1:8" x14ac:dyDescent="0.2">
      <c r="A1528" s="6">
        <v>30310168</v>
      </c>
      <c r="B1528" s="6" t="s">
        <v>10865</v>
      </c>
      <c r="C1528" s="6" t="s">
        <v>7355</v>
      </c>
      <c r="D1528" s="6" t="s">
        <v>10021</v>
      </c>
      <c r="E1528" s="6" t="s">
        <v>5638</v>
      </c>
      <c r="F1528" s="6" t="s">
        <v>10866</v>
      </c>
      <c r="G1528" s="6" t="s">
        <v>10867</v>
      </c>
      <c r="H1528" s="79">
        <v>1</v>
      </c>
    </row>
    <row r="1529" spans="1:8" x14ac:dyDescent="0.2">
      <c r="A1529" s="6">
        <v>30009705</v>
      </c>
      <c r="B1529" s="6" t="s">
        <v>10868</v>
      </c>
      <c r="C1529" s="6" t="s">
        <v>7359</v>
      </c>
      <c r="D1529" s="6" t="s">
        <v>10021</v>
      </c>
      <c r="E1529" s="6" t="s">
        <v>5638</v>
      </c>
      <c r="F1529" s="6" t="s">
        <v>10869</v>
      </c>
      <c r="G1529" s="6" t="s">
        <v>10870</v>
      </c>
      <c r="H1529" s="79">
        <v>1</v>
      </c>
    </row>
    <row r="1530" spans="1:8" x14ac:dyDescent="0.2">
      <c r="A1530" s="6">
        <v>30128482</v>
      </c>
      <c r="B1530" s="6" t="s">
        <v>10871</v>
      </c>
      <c r="C1530" s="6" t="s">
        <v>7363</v>
      </c>
      <c r="D1530" s="6" t="s">
        <v>10021</v>
      </c>
      <c r="E1530" s="6" t="s">
        <v>5638</v>
      </c>
      <c r="F1530" s="6" t="s">
        <v>10872</v>
      </c>
      <c r="G1530" s="6" t="s">
        <v>10873</v>
      </c>
      <c r="H1530" s="79">
        <v>1</v>
      </c>
    </row>
    <row r="1531" spans="1:8" x14ac:dyDescent="0.2">
      <c r="A1531" s="6">
        <v>30230025</v>
      </c>
      <c r="B1531" s="6" t="s">
        <v>10874</v>
      </c>
      <c r="C1531" s="6" t="s">
        <v>10875</v>
      </c>
      <c r="D1531" s="6" t="s">
        <v>10021</v>
      </c>
      <c r="E1531" s="6" t="s">
        <v>5638</v>
      </c>
      <c r="F1531" s="6" t="s">
        <v>10876</v>
      </c>
      <c r="G1531" s="6" t="s">
        <v>10877</v>
      </c>
      <c r="H1531" s="79">
        <v>1</v>
      </c>
    </row>
    <row r="1532" spans="1:8" x14ac:dyDescent="0.2">
      <c r="A1532" s="6">
        <v>30261938</v>
      </c>
      <c r="B1532" s="6" t="s">
        <v>10878</v>
      </c>
      <c r="C1532" s="6" t="s">
        <v>10879</v>
      </c>
      <c r="D1532" s="6" t="s">
        <v>10880</v>
      </c>
      <c r="E1532" s="6" t="s">
        <v>5638</v>
      </c>
      <c r="F1532" s="6" t="s">
        <v>10881</v>
      </c>
      <c r="G1532" s="6" t="s">
        <v>10882</v>
      </c>
      <c r="H1532" s="79">
        <v>1</v>
      </c>
    </row>
    <row r="1533" spans="1:8" x14ac:dyDescent="0.2">
      <c r="A1533" s="6">
        <v>30021450</v>
      </c>
      <c r="B1533" s="6" t="s">
        <v>10883</v>
      </c>
      <c r="C1533" s="6" t="s">
        <v>10884</v>
      </c>
      <c r="D1533" s="6" t="s">
        <v>10880</v>
      </c>
      <c r="E1533" s="6" t="s">
        <v>5638</v>
      </c>
      <c r="F1533" s="6" t="s">
        <v>10885</v>
      </c>
      <c r="G1533" s="6" t="s">
        <v>10886</v>
      </c>
      <c r="H1533" s="79">
        <v>1</v>
      </c>
    </row>
    <row r="1534" spans="1:8" x14ac:dyDescent="0.2">
      <c r="A1534" s="6">
        <v>30130334</v>
      </c>
      <c r="B1534" s="6" t="s">
        <v>10887</v>
      </c>
      <c r="C1534" s="6" t="s">
        <v>10888</v>
      </c>
      <c r="D1534" s="6" t="s">
        <v>10880</v>
      </c>
      <c r="E1534" s="6" t="s">
        <v>5638</v>
      </c>
      <c r="F1534" s="6" t="s">
        <v>10889</v>
      </c>
      <c r="G1534" s="6" t="s">
        <v>10890</v>
      </c>
      <c r="H1534" s="79">
        <v>1</v>
      </c>
    </row>
    <row r="1535" spans="1:8" x14ac:dyDescent="0.2">
      <c r="A1535" s="6">
        <v>30372171</v>
      </c>
      <c r="B1535" s="6" t="s">
        <v>10891</v>
      </c>
      <c r="C1535" s="6" t="s">
        <v>10892</v>
      </c>
      <c r="D1535" s="6" t="s">
        <v>10880</v>
      </c>
      <c r="E1535" s="6" t="s">
        <v>5638</v>
      </c>
      <c r="F1535" s="6" t="s">
        <v>10893</v>
      </c>
      <c r="G1535" s="6" t="s">
        <v>10894</v>
      </c>
      <c r="H1535" s="79">
        <v>1</v>
      </c>
    </row>
    <row r="1536" spans="1:8" x14ac:dyDescent="0.2">
      <c r="A1536" s="6">
        <v>30192952</v>
      </c>
      <c r="B1536" s="6" t="s">
        <v>10895</v>
      </c>
      <c r="C1536" s="6" t="s">
        <v>10896</v>
      </c>
      <c r="D1536" s="6" t="s">
        <v>10880</v>
      </c>
      <c r="E1536" s="6" t="s">
        <v>5638</v>
      </c>
      <c r="F1536" s="6" t="s">
        <v>10897</v>
      </c>
      <c r="G1536" s="6" t="s">
        <v>10898</v>
      </c>
      <c r="H1536" s="79">
        <v>1</v>
      </c>
    </row>
    <row r="1537" spans="1:8" x14ac:dyDescent="0.2">
      <c r="A1537" s="6">
        <v>30465994</v>
      </c>
      <c r="B1537" s="6" t="s">
        <v>10899</v>
      </c>
      <c r="C1537" s="6" t="s">
        <v>10900</v>
      </c>
      <c r="D1537" s="6" t="s">
        <v>10880</v>
      </c>
      <c r="E1537" s="6" t="s">
        <v>5638</v>
      </c>
      <c r="F1537" s="6" t="s">
        <v>10901</v>
      </c>
      <c r="G1537" s="6" t="s">
        <v>10902</v>
      </c>
      <c r="H1537" s="79">
        <v>1</v>
      </c>
    </row>
    <row r="1538" spans="1:8" x14ac:dyDescent="0.2">
      <c r="A1538" s="6">
        <v>30203364</v>
      </c>
      <c r="B1538" s="6" t="s">
        <v>10903</v>
      </c>
      <c r="C1538" s="6" t="s">
        <v>10904</v>
      </c>
      <c r="D1538" s="6" t="s">
        <v>10880</v>
      </c>
      <c r="E1538" s="6" t="s">
        <v>5638</v>
      </c>
      <c r="F1538" s="6" t="s">
        <v>10905</v>
      </c>
      <c r="G1538" s="6" t="s">
        <v>10906</v>
      </c>
      <c r="H1538" s="79">
        <v>1</v>
      </c>
    </row>
    <row r="1539" spans="1:8" x14ac:dyDescent="0.2">
      <c r="A1539" s="6">
        <v>30369666</v>
      </c>
      <c r="B1539" s="6" t="s">
        <v>10907</v>
      </c>
      <c r="C1539" s="6" t="s">
        <v>10908</v>
      </c>
      <c r="D1539" s="6" t="s">
        <v>10880</v>
      </c>
      <c r="E1539" s="6" t="s">
        <v>5638</v>
      </c>
      <c r="F1539" s="6" t="s">
        <v>10909</v>
      </c>
      <c r="G1539" s="6" t="s">
        <v>10910</v>
      </c>
      <c r="H1539" s="79">
        <v>1</v>
      </c>
    </row>
    <row r="1540" spans="1:8" x14ac:dyDescent="0.2">
      <c r="A1540" s="6">
        <v>30130570</v>
      </c>
      <c r="B1540" s="6" t="s">
        <v>10911</v>
      </c>
      <c r="C1540" s="6" t="s">
        <v>10912</v>
      </c>
      <c r="D1540" s="6" t="s">
        <v>10880</v>
      </c>
      <c r="E1540" s="6" t="s">
        <v>5638</v>
      </c>
      <c r="F1540" s="6" t="s">
        <v>10913</v>
      </c>
      <c r="G1540" s="6" t="s">
        <v>10914</v>
      </c>
      <c r="H1540" s="79">
        <v>1</v>
      </c>
    </row>
    <row r="1541" spans="1:8" x14ac:dyDescent="0.2">
      <c r="A1541" s="6">
        <v>30135144</v>
      </c>
      <c r="B1541" s="6" t="s">
        <v>4818</v>
      </c>
      <c r="C1541" s="6" t="s">
        <v>1553</v>
      </c>
      <c r="D1541" s="6" t="s">
        <v>10915</v>
      </c>
      <c r="E1541" s="6" t="s">
        <v>5638</v>
      </c>
      <c r="F1541" s="6" t="s">
        <v>4814</v>
      </c>
      <c r="G1541" s="6" t="s">
        <v>4815</v>
      </c>
      <c r="H1541" s="79">
        <v>1</v>
      </c>
    </row>
    <row r="1542" spans="1:8" x14ac:dyDescent="0.2">
      <c r="A1542" s="6">
        <v>30292412</v>
      </c>
      <c r="B1542" s="6" t="s">
        <v>3154</v>
      </c>
      <c r="C1542" s="6" t="s">
        <v>920</v>
      </c>
      <c r="D1542" s="6" t="s">
        <v>10915</v>
      </c>
      <c r="E1542" s="6" t="s">
        <v>5638</v>
      </c>
      <c r="F1542" s="6" t="s">
        <v>3150</v>
      </c>
      <c r="G1542" s="6" t="s">
        <v>3151</v>
      </c>
      <c r="H1542" s="79">
        <v>1</v>
      </c>
    </row>
    <row r="1543" spans="1:8" x14ac:dyDescent="0.2">
      <c r="A1543" s="6">
        <v>30108564</v>
      </c>
      <c r="B1543" s="6" t="s">
        <v>10916</v>
      </c>
      <c r="C1543" s="6" t="s">
        <v>10917</v>
      </c>
      <c r="D1543" s="6" t="s">
        <v>10915</v>
      </c>
      <c r="E1543" s="6" t="s">
        <v>5638</v>
      </c>
      <c r="F1543" s="6" t="s">
        <v>10918</v>
      </c>
      <c r="G1543" s="6" t="s">
        <v>10919</v>
      </c>
      <c r="H1543" s="79">
        <v>1</v>
      </c>
    </row>
    <row r="1544" spans="1:8" x14ac:dyDescent="0.2">
      <c r="A1544" s="6">
        <v>30197069</v>
      </c>
      <c r="B1544" s="6" t="s">
        <v>10920</v>
      </c>
      <c r="C1544" s="6" t="s">
        <v>10921</v>
      </c>
      <c r="D1544" s="6" t="s">
        <v>10915</v>
      </c>
      <c r="E1544" s="6" t="s">
        <v>5638</v>
      </c>
      <c r="F1544" s="6" t="s">
        <v>10922</v>
      </c>
      <c r="G1544" s="6" t="s">
        <v>10923</v>
      </c>
      <c r="H1544" s="79">
        <v>1</v>
      </c>
    </row>
    <row r="1545" spans="1:8" x14ac:dyDescent="0.2">
      <c r="A1545" s="6">
        <v>30090687</v>
      </c>
      <c r="B1545" s="6" t="s">
        <v>10924</v>
      </c>
      <c r="C1545" s="6" t="s">
        <v>6342</v>
      </c>
      <c r="D1545" s="6" t="s">
        <v>10915</v>
      </c>
      <c r="E1545" s="6" t="s">
        <v>5638</v>
      </c>
      <c r="F1545" s="6" t="s">
        <v>10925</v>
      </c>
      <c r="G1545" s="6" t="s">
        <v>10926</v>
      </c>
      <c r="H1545" s="79">
        <v>1</v>
      </c>
    </row>
    <row r="1546" spans="1:8" x14ac:dyDescent="0.2">
      <c r="A1546" s="6">
        <v>30267347</v>
      </c>
      <c r="B1546" s="6" t="s">
        <v>10927</v>
      </c>
      <c r="C1546" s="6" t="s">
        <v>5794</v>
      </c>
      <c r="D1546" s="6" t="s">
        <v>10915</v>
      </c>
      <c r="E1546" s="6" t="s">
        <v>5638</v>
      </c>
      <c r="F1546" s="6" t="s">
        <v>10928</v>
      </c>
      <c r="G1546" s="6" t="s">
        <v>10929</v>
      </c>
      <c r="H1546" s="79">
        <v>1</v>
      </c>
    </row>
    <row r="1547" spans="1:8" x14ac:dyDescent="0.2">
      <c r="A1547" s="6">
        <v>30034396</v>
      </c>
      <c r="B1547" s="6" t="s">
        <v>10930</v>
      </c>
      <c r="C1547" s="6" t="s">
        <v>5636</v>
      </c>
      <c r="D1547" s="6" t="s">
        <v>10915</v>
      </c>
      <c r="E1547" s="6" t="s">
        <v>5638</v>
      </c>
      <c r="F1547" s="6" t="s">
        <v>10931</v>
      </c>
      <c r="G1547" s="6" t="s">
        <v>10932</v>
      </c>
      <c r="H1547" s="79">
        <v>1</v>
      </c>
    </row>
    <row r="1548" spans="1:8" x14ac:dyDescent="0.2">
      <c r="A1548" s="6">
        <v>30300482</v>
      </c>
      <c r="B1548" s="6" t="s">
        <v>10933</v>
      </c>
      <c r="C1548" s="6" t="s">
        <v>5642</v>
      </c>
      <c r="D1548" s="6" t="s">
        <v>10915</v>
      </c>
      <c r="E1548" s="6" t="s">
        <v>5638</v>
      </c>
      <c r="F1548" s="6" t="s">
        <v>10934</v>
      </c>
      <c r="G1548" s="6" t="s">
        <v>10935</v>
      </c>
      <c r="H1548" s="79">
        <v>1</v>
      </c>
    </row>
    <row r="1549" spans="1:8" x14ac:dyDescent="0.2">
      <c r="A1549" s="6">
        <v>30303508</v>
      </c>
      <c r="B1549" s="6" t="s">
        <v>10936</v>
      </c>
      <c r="C1549" s="6" t="s">
        <v>5646</v>
      </c>
      <c r="D1549" s="6" t="s">
        <v>10915</v>
      </c>
      <c r="E1549" s="6" t="s">
        <v>5638</v>
      </c>
      <c r="F1549" s="6" t="s">
        <v>10937</v>
      </c>
      <c r="G1549" s="6" t="s">
        <v>10938</v>
      </c>
      <c r="H1549" s="79">
        <v>1</v>
      </c>
    </row>
    <row r="1550" spans="1:8" x14ac:dyDescent="0.2">
      <c r="A1550" s="6">
        <v>30115716</v>
      </c>
      <c r="B1550" s="6" t="s">
        <v>10939</v>
      </c>
      <c r="C1550" s="6" t="s">
        <v>5650</v>
      </c>
      <c r="D1550" s="6" t="s">
        <v>10915</v>
      </c>
      <c r="E1550" s="6" t="s">
        <v>5638</v>
      </c>
      <c r="F1550" s="6" t="s">
        <v>10940</v>
      </c>
      <c r="G1550" s="6" t="s">
        <v>10941</v>
      </c>
      <c r="H1550" s="79">
        <v>1</v>
      </c>
    </row>
    <row r="1551" spans="1:8" x14ac:dyDescent="0.2">
      <c r="A1551" s="6">
        <v>30349199</v>
      </c>
      <c r="B1551" s="6" t="s">
        <v>10942</v>
      </c>
      <c r="C1551" s="6" t="s">
        <v>5654</v>
      </c>
      <c r="D1551" s="6" t="s">
        <v>10915</v>
      </c>
      <c r="E1551" s="6" t="s">
        <v>5638</v>
      </c>
      <c r="F1551" s="6" t="s">
        <v>10943</v>
      </c>
      <c r="G1551" s="6" t="s">
        <v>10944</v>
      </c>
      <c r="H1551" s="79">
        <v>1</v>
      </c>
    </row>
    <row r="1552" spans="1:8" x14ac:dyDescent="0.2">
      <c r="A1552" s="6">
        <v>30016543</v>
      </c>
      <c r="B1552" s="6" t="s">
        <v>10945</v>
      </c>
      <c r="C1552" s="6" t="s">
        <v>5658</v>
      </c>
      <c r="D1552" s="6" t="s">
        <v>10915</v>
      </c>
      <c r="E1552" s="6" t="s">
        <v>5638</v>
      </c>
      <c r="F1552" s="6" t="s">
        <v>10946</v>
      </c>
      <c r="G1552" s="6" t="s">
        <v>10947</v>
      </c>
      <c r="H1552" s="79">
        <v>1</v>
      </c>
    </row>
    <row r="1553" spans="1:8" x14ac:dyDescent="0.2">
      <c r="A1553" s="6">
        <v>30419409</v>
      </c>
      <c r="B1553" s="6" t="s">
        <v>10948</v>
      </c>
      <c r="C1553" s="6" t="s">
        <v>5662</v>
      </c>
      <c r="D1553" s="6" t="s">
        <v>10915</v>
      </c>
      <c r="E1553" s="6" t="s">
        <v>5638</v>
      </c>
      <c r="F1553" s="6" t="s">
        <v>10949</v>
      </c>
      <c r="G1553" s="6" t="s">
        <v>10950</v>
      </c>
      <c r="H1553" s="79">
        <v>1</v>
      </c>
    </row>
    <row r="1554" spans="1:8" x14ac:dyDescent="0.2">
      <c r="A1554" s="6">
        <v>30227296</v>
      </c>
      <c r="B1554" s="6" t="s">
        <v>10951</v>
      </c>
      <c r="C1554" s="6" t="s">
        <v>5666</v>
      </c>
      <c r="D1554" s="6" t="s">
        <v>10915</v>
      </c>
      <c r="E1554" s="6" t="s">
        <v>5638</v>
      </c>
      <c r="F1554" s="6" t="s">
        <v>10952</v>
      </c>
      <c r="G1554" s="6" t="s">
        <v>10953</v>
      </c>
      <c r="H1554" s="79">
        <v>1</v>
      </c>
    </row>
    <row r="1555" spans="1:8" x14ac:dyDescent="0.2">
      <c r="A1555" s="6">
        <v>30394314</v>
      </c>
      <c r="B1555" s="6" t="s">
        <v>10954</v>
      </c>
      <c r="C1555" s="6" t="s">
        <v>5670</v>
      </c>
      <c r="D1555" s="6" t="s">
        <v>10915</v>
      </c>
      <c r="E1555" s="6" t="s">
        <v>5638</v>
      </c>
      <c r="F1555" s="6" t="s">
        <v>10955</v>
      </c>
      <c r="G1555" s="6" t="s">
        <v>10956</v>
      </c>
      <c r="H1555" s="79">
        <v>1</v>
      </c>
    </row>
    <row r="1556" spans="1:8" x14ac:dyDescent="0.2">
      <c r="A1556" s="6">
        <v>30185518</v>
      </c>
      <c r="B1556" s="6" t="s">
        <v>10957</v>
      </c>
      <c r="C1556" s="6" t="s">
        <v>5674</v>
      </c>
      <c r="D1556" s="6" t="s">
        <v>10915</v>
      </c>
      <c r="E1556" s="6" t="s">
        <v>5638</v>
      </c>
      <c r="F1556" s="6" t="s">
        <v>10958</v>
      </c>
      <c r="G1556" s="6" t="s">
        <v>10959</v>
      </c>
      <c r="H1556" s="79">
        <v>1</v>
      </c>
    </row>
    <row r="1557" spans="1:8" x14ac:dyDescent="0.2">
      <c r="A1557" s="6">
        <v>30268363</v>
      </c>
      <c r="B1557" s="6" t="s">
        <v>10960</v>
      </c>
      <c r="C1557" s="6" t="s">
        <v>5678</v>
      </c>
      <c r="D1557" s="6" t="s">
        <v>10915</v>
      </c>
      <c r="E1557" s="6" t="s">
        <v>5638</v>
      </c>
      <c r="F1557" s="6" t="s">
        <v>10961</v>
      </c>
      <c r="G1557" s="6" t="s">
        <v>10962</v>
      </c>
      <c r="H1557" s="79">
        <v>1</v>
      </c>
    </row>
    <row r="1558" spans="1:8" x14ac:dyDescent="0.2">
      <c r="A1558" s="6">
        <v>30022991</v>
      </c>
      <c r="B1558" s="6" t="s">
        <v>10963</v>
      </c>
      <c r="C1558" s="6" t="s">
        <v>5682</v>
      </c>
      <c r="D1558" s="6" t="s">
        <v>10915</v>
      </c>
      <c r="E1558" s="6" t="s">
        <v>5638</v>
      </c>
      <c r="F1558" s="6" t="s">
        <v>10964</v>
      </c>
      <c r="G1558" s="6" t="s">
        <v>10965</v>
      </c>
      <c r="H1558" s="79">
        <v>1</v>
      </c>
    </row>
    <row r="1559" spans="1:8" x14ac:dyDescent="0.2">
      <c r="A1559" s="6">
        <v>30191942</v>
      </c>
      <c r="B1559" s="6" t="s">
        <v>10966</v>
      </c>
      <c r="C1559" s="6" t="s">
        <v>5686</v>
      </c>
      <c r="D1559" s="6" t="s">
        <v>10915</v>
      </c>
      <c r="E1559" s="6" t="s">
        <v>5638</v>
      </c>
      <c r="F1559" s="6" t="s">
        <v>10967</v>
      </c>
      <c r="G1559" s="6" t="s">
        <v>10968</v>
      </c>
      <c r="H1559" s="79">
        <v>1</v>
      </c>
    </row>
    <row r="1560" spans="1:8" x14ac:dyDescent="0.2">
      <c r="A1560" s="6">
        <v>30075240</v>
      </c>
      <c r="B1560" s="6" t="s">
        <v>10969</v>
      </c>
      <c r="C1560" s="6" t="s">
        <v>5690</v>
      </c>
      <c r="D1560" s="6" t="s">
        <v>10915</v>
      </c>
      <c r="E1560" s="6" t="s">
        <v>5638</v>
      </c>
      <c r="F1560" s="6" t="s">
        <v>10970</v>
      </c>
      <c r="G1560" s="6" t="s">
        <v>10971</v>
      </c>
      <c r="H1560" s="79">
        <v>1</v>
      </c>
    </row>
    <row r="1561" spans="1:8" x14ac:dyDescent="0.2">
      <c r="A1561" s="6">
        <v>30347989</v>
      </c>
      <c r="B1561" s="6" t="s">
        <v>10972</v>
      </c>
      <c r="C1561" s="6" t="s">
        <v>5694</v>
      </c>
      <c r="D1561" s="6" t="s">
        <v>10915</v>
      </c>
      <c r="E1561" s="6" t="s">
        <v>5638</v>
      </c>
      <c r="F1561" s="6" t="s">
        <v>10973</v>
      </c>
      <c r="G1561" s="6" t="s">
        <v>10974</v>
      </c>
      <c r="H1561" s="79">
        <v>1</v>
      </c>
    </row>
    <row r="1562" spans="1:8" x14ac:dyDescent="0.2">
      <c r="A1562" s="6">
        <v>30143003</v>
      </c>
      <c r="B1562" s="6" t="s">
        <v>10975</v>
      </c>
      <c r="C1562" s="6" t="s">
        <v>5698</v>
      </c>
      <c r="D1562" s="6" t="s">
        <v>10915</v>
      </c>
      <c r="E1562" s="6" t="s">
        <v>5638</v>
      </c>
      <c r="F1562" s="6" t="s">
        <v>10976</v>
      </c>
      <c r="G1562" s="6" t="s">
        <v>10977</v>
      </c>
      <c r="H1562" s="79">
        <v>1</v>
      </c>
    </row>
    <row r="1563" spans="1:8" x14ac:dyDescent="0.2">
      <c r="A1563" s="6">
        <v>30262440</v>
      </c>
      <c r="B1563" s="6" t="s">
        <v>10978</v>
      </c>
      <c r="C1563" s="6" t="s">
        <v>5702</v>
      </c>
      <c r="D1563" s="6" t="s">
        <v>10915</v>
      </c>
      <c r="E1563" s="6" t="s">
        <v>5638</v>
      </c>
      <c r="F1563" s="6" t="s">
        <v>10979</v>
      </c>
      <c r="G1563" s="6" t="s">
        <v>10980</v>
      </c>
      <c r="H1563" s="79">
        <v>1</v>
      </c>
    </row>
    <row r="1564" spans="1:8" x14ac:dyDescent="0.2">
      <c r="A1564" s="6">
        <v>30071653</v>
      </c>
      <c r="B1564" s="6" t="s">
        <v>10981</v>
      </c>
      <c r="C1564" s="6" t="s">
        <v>5706</v>
      </c>
      <c r="D1564" s="6" t="s">
        <v>10915</v>
      </c>
      <c r="E1564" s="6" t="s">
        <v>5638</v>
      </c>
      <c r="F1564" s="6" t="s">
        <v>10982</v>
      </c>
      <c r="G1564" s="6" t="s">
        <v>10983</v>
      </c>
      <c r="H1564" s="79">
        <v>1</v>
      </c>
    </row>
    <row r="1565" spans="1:8" x14ac:dyDescent="0.2">
      <c r="A1565" s="6">
        <v>30199095</v>
      </c>
      <c r="B1565" s="6" t="s">
        <v>10984</v>
      </c>
      <c r="C1565" s="6" t="s">
        <v>5710</v>
      </c>
      <c r="D1565" s="6" t="s">
        <v>10915</v>
      </c>
      <c r="E1565" s="6" t="s">
        <v>5638</v>
      </c>
      <c r="F1565" s="6" t="s">
        <v>10985</v>
      </c>
      <c r="G1565" s="6" t="s">
        <v>10986</v>
      </c>
      <c r="H1565" s="79">
        <v>1</v>
      </c>
    </row>
    <row r="1566" spans="1:8" x14ac:dyDescent="0.2">
      <c r="A1566" s="6">
        <v>30391324</v>
      </c>
      <c r="B1566" s="6" t="s">
        <v>10987</v>
      </c>
      <c r="C1566" s="6" t="s">
        <v>5714</v>
      </c>
      <c r="D1566" s="6" t="s">
        <v>10915</v>
      </c>
      <c r="E1566" s="6" t="s">
        <v>5638</v>
      </c>
      <c r="F1566" s="6" t="s">
        <v>10988</v>
      </c>
      <c r="G1566" s="6" t="s">
        <v>10989</v>
      </c>
      <c r="H1566" s="79">
        <v>1</v>
      </c>
    </row>
    <row r="1567" spans="1:8" x14ac:dyDescent="0.2">
      <c r="A1567" s="6">
        <v>30143207</v>
      </c>
      <c r="B1567" s="6" t="s">
        <v>10990</v>
      </c>
      <c r="C1567" s="6" t="s">
        <v>5718</v>
      </c>
      <c r="D1567" s="6" t="s">
        <v>10915</v>
      </c>
      <c r="E1567" s="6" t="s">
        <v>5638</v>
      </c>
      <c r="F1567" s="6" t="s">
        <v>10991</v>
      </c>
      <c r="G1567" s="6" t="s">
        <v>10992</v>
      </c>
      <c r="H1567" s="79">
        <v>1</v>
      </c>
    </row>
    <row r="1568" spans="1:8" x14ac:dyDescent="0.2">
      <c r="A1568" s="6">
        <v>30358329</v>
      </c>
      <c r="B1568" s="6" t="s">
        <v>10993</v>
      </c>
      <c r="C1568" s="6" t="s">
        <v>5722</v>
      </c>
      <c r="D1568" s="6" t="s">
        <v>10915</v>
      </c>
      <c r="E1568" s="6" t="s">
        <v>5638</v>
      </c>
      <c r="F1568" s="6" t="s">
        <v>10994</v>
      </c>
      <c r="G1568" s="6" t="s">
        <v>10995</v>
      </c>
      <c r="H1568" s="79">
        <v>1</v>
      </c>
    </row>
    <row r="1569" spans="1:8" x14ac:dyDescent="0.2">
      <c r="A1569" s="6">
        <v>30200507</v>
      </c>
      <c r="B1569" s="6" t="s">
        <v>10996</v>
      </c>
      <c r="C1569" s="6" t="s">
        <v>5725</v>
      </c>
      <c r="D1569" s="6" t="s">
        <v>10915</v>
      </c>
      <c r="E1569" s="6" t="s">
        <v>5638</v>
      </c>
      <c r="F1569" s="6" t="s">
        <v>10997</v>
      </c>
      <c r="G1569" s="6" t="s">
        <v>10998</v>
      </c>
      <c r="H1569" s="79">
        <v>1</v>
      </c>
    </row>
    <row r="1570" spans="1:8" x14ac:dyDescent="0.2">
      <c r="A1570" s="6">
        <v>30427573</v>
      </c>
      <c r="B1570" s="6" t="s">
        <v>10999</v>
      </c>
      <c r="C1570" s="6" t="s">
        <v>5727</v>
      </c>
      <c r="D1570" s="6" t="s">
        <v>10915</v>
      </c>
      <c r="E1570" s="6" t="s">
        <v>5638</v>
      </c>
      <c r="F1570" s="6" t="s">
        <v>11000</v>
      </c>
      <c r="G1570" s="6" t="s">
        <v>11001</v>
      </c>
      <c r="H1570" s="79">
        <v>1</v>
      </c>
    </row>
    <row r="1571" spans="1:8" x14ac:dyDescent="0.2">
      <c r="A1571" s="6">
        <v>30170445</v>
      </c>
      <c r="B1571" s="6" t="s">
        <v>11002</v>
      </c>
      <c r="C1571" s="6" t="s">
        <v>5730</v>
      </c>
      <c r="D1571" s="6" t="s">
        <v>10915</v>
      </c>
      <c r="E1571" s="6" t="s">
        <v>5638</v>
      </c>
      <c r="F1571" s="6" t="s">
        <v>11003</v>
      </c>
      <c r="G1571" s="6" t="s">
        <v>11004</v>
      </c>
      <c r="H1571" s="79">
        <v>1</v>
      </c>
    </row>
    <row r="1572" spans="1:8" x14ac:dyDescent="0.2">
      <c r="A1572" s="6">
        <v>30293427</v>
      </c>
      <c r="B1572" s="6" t="s">
        <v>11005</v>
      </c>
      <c r="C1572" s="6" t="s">
        <v>5732</v>
      </c>
      <c r="D1572" s="6" t="s">
        <v>10915</v>
      </c>
      <c r="E1572" s="6" t="s">
        <v>5638</v>
      </c>
      <c r="F1572" s="6" t="s">
        <v>11006</v>
      </c>
      <c r="G1572" s="6" t="s">
        <v>11007</v>
      </c>
      <c r="H1572" s="79">
        <v>1</v>
      </c>
    </row>
    <row r="1573" spans="1:8" x14ac:dyDescent="0.2">
      <c r="A1573" s="6">
        <v>30338563</v>
      </c>
      <c r="B1573" s="6" t="s">
        <v>11008</v>
      </c>
      <c r="C1573" s="6" t="s">
        <v>11009</v>
      </c>
      <c r="D1573" s="6" t="s">
        <v>10915</v>
      </c>
      <c r="E1573" s="6" t="s">
        <v>5638</v>
      </c>
      <c r="F1573" s="6" t="s">
        <v>11010</v>
      </c>
      <c r="G1573" s="6" t="s">
        <v>11011</v>
      </c>
      <c r="H1573" s="79">
        <v>1</v>
      </c>
    </row>
    <row r="1574" spans="1:8" x14ac:dyDescent="0.2">
      <c r="A1574" s="6">
        <v>30230685</v>
      </c>
      <c r="B1574" s="6" t="s">
        <v>11012</v>
      </c>
      <c r="C1574" s="6" t="s">
        <v>5782</v>
      </c>
      <c r="D1574" s="6" t="s">
        <v>10915</v>
      </c>
      <c r="E1574" s="6" t="s">
        <v>5638</v>
      </c>
      <c r="F1574" s="6" t="s">
        <v>11013</v>
      </c>
      <c r="G1574" s="6" t="s">
        <v>11014</v>
      </c>
      <c r="H1574" s="79">
        <v>1</v>
      </c>
    </row>
    <row r="1575" spans="1:8" x14ac:dyDescent="0.2">
      <c r="A1575" s="6">
        <v>30053356</v>
      </c>
      <c r="B1575" s="6" t="s">
        <v>11015</v>
      </c>
      <c r="C1575" s="6" t="s">
        <v>5783</v>
      </c>
      <c r="D1575" s="6" t="s">
        <v>10915</v>
      </c>
      <c r="E1575" s="6" t="s">
        <v>5638</v>
      </c>
      <c r="F1575" s="6" t="s">
        <v>11016</v>
      </c>
      <c r="G1575" s="6" t="s">
        <v>11017</v>
      </c>
      <c r="H1575" s="79">
        <v>1</v>
      </c>
    </row>
    <row r="1576" spans="1:8" x14ac:dyDescent="0.2">
      <c r="A1576" s="6">
        <v>30163802</v>
      </c>
      <c r="B1576" s="6" t="s">
        <v>11018</v>
      </c>
      <c r="C1576" s="6" t="s">
        <v>5785</v>
      </c>
      <c r="D1576" s="6" t="s">
        <v>10915</v>
      </c>
      <c r="E1576" s="6" t="s">
        <v>5638</v>
      </c>
      <c r="F1576" s="6" t="s">
        <v>11019</v>
      </c>
      <c r="G1576" s="6" t="s">
        <v>11020</v>
      </c>
      <c r="H1576" s="79">
        <v>1</v>
      </c>
    </row>
    <row r="1577" spans="1:8" x14ac:dyDescent="0.2">
      <c r="A1577" s="6">
        <v>30032167</v>
      </c>
      <c r="B1577" s="6" t="s">
        <v>11021</v>
      </c>
      <c r="C1577" s="6" t="s">
        <v>7546</v>
      </c>
      <c r="D1577" s="6" t="s">
        <v>10915</v>
      </c>
      <c r="E1577" s="6" t="s">
        <v>5638</v>
      </c>
      <c r="F1577" s="6" t="s">
        <v>11022</v>
      </c>
      <c r="G1577" s="6" t="s">
        <v>11023</v>
      </c>
      <c r="H1577" s="79">
        <v>1</v>
      </c>
    </row>
    <row r="1578" spans="1:8" x14ac:dyDescent="0.2">
      <c r="A1578" s="6">
        <v>30272873</v>
      </c>
      <c r="B1578" s="6" t="s">
        <v>11024</v>
      </c>
      <c r="C1578" s="6" t="s">
        <v>7550</v>
      </c>
      <c r="D1578" s="6" t="s">
        <v>10915</v>
      </c>
      <c r="E1578" s="6" t="s">
        <v>5638</v>
      </c>
      <c r="F1578" s="6" t="s">
        <v>11025</v>
      </c>
      <c r="G1578" s="6" t="s">
        <v>11026</v>
      </c>
      <c r="H1578" s="79">
        <v>1</v>
      </c>
    </row>
    <row r="1579" spans="1:8" x14ac:dyDescent="0.2">
      <c r="A1579" s="6">
        <v>30146063</v>
      </c>
      <c r="B1579" s="6" t="s">
        <v>11027</v>
      </c>
      <c r="C1579" s="6" t="s">
        <v>7554</v>
      </c>
      <c r="D1579" s="6" t="s">
        <v>10915</v>
      </c>
      <c r="E1579" s="6" t="s">
        <v>5638</v>
      </c>
      <c r="F1579" s="6" t="s">
        <v>11028</v>
      </c>
      <c r="G1579" s="6" t="s">
        <v>11029</v>
      </c>
      <c r="H1579" s="79">
        <v>1</v>
      </c>
    </row>
    <row r="1580" spans="1:8" x14ac:dyDescent="0.2">
      <c r="A1580" s="6">
        <v>30258920</v>
      </c>
      <c r="B1580" s="6" t="s">
        <v>11030</v>
      </c>
      <c r="C1580" s="6" t="s">
        <v>5925</v>
      </c>
      <c r="D1580" s="6" t="s">
        <v>10915</v>
      </c>
      <c r="E1580" s="6" t="s">
        <v>5638</v>
      </c>
      <c r="F1580" s="6" t="s">
        <v>11031</v>
      </c>
      <c r="G1580" s="6" t="s">
        <v>11032</v>
      </c>
      <c r="H1580" s="79">
        <v>1</v>
      </c>
    </row>
    <row r="1581" spans="1:8" x14ac:dyDescent="0.2">
      <c r="A1581" s="6">
        <v>30029261</v>
      </c>
      <c r="B1581" s="6" t="s">
        <v>11033</v>
      </c>
      <c r="C1581" s="6" t="s">
        <v>5929</v>
      </c>
      <c r="D1581" s="6" t="s">
        <v>10915</v>
      </c>
      <c r="E1581" s="6" t="s">
        <v>5638</v>
      </c>
      <c r="F1581" s="6" t="s">
        <v>11034</v>
      </c>
      <c r="G1581" s="6" t="s">
        <v>11035</v>
      </c>
      <c r="H1581" s="79">
        <v>1</v>
      </c>
    </row>
    <row r="1582" spans="1:8" x14ac:dyDescent="0.2">
      <c r="A1582" s="6">
        <v>30264448</v>
      </c>
      <c r="B1582" s="6" t="s">
        <v>11036</v>
      </c>
      <c r="C1582" s="6" t="s">
        <v>5933</v>
      </c>
      <c r="D1582" s="6" t="s">
        <v>10915</v>
      </c>
      <c r="E1582" s="6" t="s">
        <v>5638</v>
      </c>
      <c r="F1582" s="6" t="s">
        <v>11037</v>
      </c>
      <c r="G1582" s="6" t="s">
        <v>11038</v>
      </c>
      <c r="H1582" s="79">
        <v>1</v>
      </c>
    </row>
    <row r="1583" spans="1:8" x14ac:dyDescent="0.2">
      <c r="A1583" s="6">
        <v>30372396</v>
      </c>
      <c r="B1583" s="6" t="s">
        <v>11039</v>
      </c>
      <c r="C1583" s="6" t="s">
        <v>5937</v>
      </c>
      <c r="D1583" s="6" t="s">
        <v>10915</v>
      </c>
      <c r="E1583" s="6" t="s">
        <v>5638</v>
      </c>
      <c r="F1583" s="6" t="s">
        <v>11040</v>
      </c>
      <c r="G1583" s="6" t="s">
        <v>11041</v>
      </c>
      <c r="H1583" s="79">
        <v>1</v>
      </c>
    </row>
    <row r="1584" spans="1:8" x14ac:dyDescent="0.2">
      <c r="A1584" s="6">
        <v>30127504</v>
      </c>
      <c r="B1584" s="6" t="s">
        <v>11042</v>
      </c>
      <c r="C1584" s="6" t="s">
        <v>5941</v>
      </c>
      <c r="D1584" s="6" t="s">
        <v>10915</v>
      </c>
      <c r="E1584" s="6" t="s">
        <v>5638</v>
      </c>
      <c r="F1584" s="6" t="s">
        <v>11043</v>
      </c>
      <c r="G1584" s="6" t="s">
        <v>11044</v>
      </c>
      <c r="H1584" s="79">
        <v>1</v>
      </c>
    </row>
    <row r="1585" spans="1:8" x14ac:dyDescent="0.2">
      <c r="A1585" s="6">
        <v>30267823</v>
      </c>
      <c r="B1585" s="6" t="s">
        <v>11045</v>
      </c>
      <c r="C1585" s="6" t="s">
        <v>5945</v>
      </c>
      <c r="D1585" s="6" t="s">
        <v>10915</v>
      </c>
      <c r="E1585" s="6" t="s">
        <v>5638</v>
      </c>
      <c r="F1585" s="6" t="s">
        <v>11046</v>
      </c>
      <c r="G1585" s="6" t="s">
        <v>11047</v>
      </c>
      <c r="H1585" s="79">
        <v>1</v>
      </c>
    </row>
    <row r="1586" spans="1:8" x14ac:dyDescent="0.2">
      <c r="A1586" s="6">
        <v>30109202</v>
      </c>
      <c r="B1586" s="6" t="s">
        <v>11048</v>
      </c>
      <c r="C1586" s="6" t="s">
        <v>6049</v>
      </c>
      <c r="D1586" s="6" t="s">
        <v>10915</v>
      </c>
      <c r="E1586" s="6" t="s">
        <v>5638</v>
      </c>
      <c r="F1586" s="6" t="s">
        <v>11049</v>
      </c>
      <c r="G1586" s="6" t="s">
        <v>11050</v>
      </c>
      <c r="H1586" s="79">
        <v>1</v>
      </c>
    </row>
    <row r="1587" spans="1:8" x14ac:dyDescent="0.2">
      <c r="A1587" s="6">
        <v>30290401</v>
      </c>
      <c r="B1587" s="6" t="s">
        <v>11051</v>
      </c>
      <c r="C1587" s="6" t="s">
        <v>6053</v>
      </c>
      <c r="D1587" s="6" t="s">
        <v>10915</v>
      </c>
      <c r="E1587" s="6" t="s">
        <v>5638</v>
      </c>
      <c r="F1587" s="6" t="s">
        <v>11052</v>
      </c>
      <c r="G1587" s="6" t="s">
        <v>11053</v>
      </c>
      <c r="H1587" s="79">
        <v>1</v>
      </c>
    </row>
    <row r="1588" spans="1:8" x14ac:dyDescent="0.2">
      <c r="A1588" s="6">
        <v>30157009</v>
      </c>
      <c r="B1588" s="6" t="s">
        <v>11054</v>
      </c>
      <c r="C1588" s="6" t="s">
        <v>6057</v>
      </c>
      <c r="D1588" s="6" t="s">
        <v>10915</v>
      </c>
      <c r="E1588" s="6" t="s">
        <v>5638</v>
      </c>
      <c r="F1588" s="6" t="s">
        <v>11055</v>
      </c>
      <c r="G1588" s="6" t="s">
        <v>11056</v>
      </c>
      <c r="H1588" s="79">
        <v>1</v>
      </c>
    </row>
    <row r="1589" spans="1:8" x14ac:dyDescent="0.2">
      <c r="A1589" s="6">
        <v>30275402</v>
      </c>
      <c r="B1589" s="6" t="s">
        <v>11057</v>
      </c>
      <c r="C1589" s="6" t="s">
        <v>6061</v>
      </c>
      <c r="D1589" s="6" t="s">
        <v>10915</v>
      </c>
      <c r="E1589" s="6" t="s">
        <v>5638</v>
      </c>
      <c r="F1589" s="6" t="s">
        <v>11058</v>
      </c>
      <c r="G1589" s="6" t="s">
        <v>11059</v>
      </c>
      <c r="H1589" s="79">
        <v>1</v>
      </c>
    </row>
    <row r="1590" spans="1:8" x14ac:dyDescent="0.2">
      <c r="A1590" s="6">
        <v>30063607</v>
      </c>
      <c r="B1590" s="6" t="s">
        <v>11060</v>
      </c>
      <c r="C1590" s="6" t="s">
        <v>6065</v>
      </c>
      <c r="D1590" s="6" t="s">
        <v>10915</v>
      </c>
      <c r="E1590" s="6" t="s">
        <v>5638</v>
      </c>
      <c r="F1590" s="6" t="s">
        <v>11061</v>
      </c>
      <c r="G1590" s="6" t="s">
        <v>11062</v>
      </c>
      <c r="H1590" s="79">
        <v>1</v>
      </c>
    </row>
    <row r="1591" spans="1:8" x14ac:dyDescent="0.2">
      <c r="A1591" s="6">
        <v>30059542</v>
      </c>
      <c r="B1591" s="6" t="s">
        <v>11063</v>
      </c>
      <c r="C1591" s="6" t="s">
        <v>6069</v>
      </c>
      <c r="D1591" s="6" t="s">
        <v>10915</v>
      </c>
      <c r="E1591" s="6" t="s">
        <v>5638</v>
      </c>
      <c r="F1591" s="6" t="s">
        <v>11064</v>
      </c>
      <c r="G1591" s="6" t="s">
        <v>11065</v>
      </c>
      <c r="H1591" s="79">
        <v>1</v>
      </c>
    </row>
    <row r="1592" spans="1:8" x14ac:dyDescent="0.2">
      <c r="A1592" s="6">
        <v>30395289</v>
      </c>
      <c r="B1592" s="6" t="s">
        <v>11066</v>
      </c>
      <c r="C1592" s="6" t="s">
        <v>6073</v>
      </c>
      <c r="D1592" s="6" t="s">
        <v>10915</v>
      </c>
      <c r="E1592" s="6" t="s">
        <v>5638</v>
      </c>
      <c r="F1592" s="6" t="s">
        <v>11067</v>
      </c>
      <c r="G1592" s="6" t="s">
        <v>11068</v>
      </c>
      <c r="H1592" s="79">
        <v>1</v>
      </c>
    </row>
    <row r="1593" spans="1:8" x14ac:dyDescent="0.2">
      <c r="A1593" s="6">
        <v>30155005</v>
      </c>
      <c r="B1593" s="6" t="s">
        <v>11069</v>
      </c>
      <c r="C1593" s="6" t="s">
        <v>6077</v>
      </c>
      <c r="D1593" s="6" t="s">
        <v>10915</v>
      </c>
      <c r="E1593" s="6" t="s">
        <v>5638</v>
      </c>
      <c r="F1593" s="6" t="s">
        <v>11070</v>
      </c>
      <c r="G1593" s="6" t="s">
        <v>11071</v>
      </c>
      <c r="H1593" s="79">
        <v>1</v>
      </c>
    </row>
    <row r="1594" spans="1:8" x14ac:dyDescent="0.2">
      <c r="A1594" s="6">
        <v>30320726</v>
      </c>
      <c r="B1594" s="6" t="s">
        <v>11072</v>
      </c>
      <c r="C1594" s="6" t="s">
        <v>6081</v>
      </c>
      <c r="D1594" s="6" t="s">
        <v>10915</v>
      </c>
      <c r="E1594" s="6" t="s">
        <v>5638</v>
      </c>
      <c r="F1594" s="6" t="s">
        <v>11073</v>
      </c>
      <c r="G1594" s="6" t="s">
        <v>11074</v>
      </c>
      <c r="H1594" s="79">
        <v>1</v>
      </c>
    </row>
    <row r="1595" spans="1:8" x14ac:dyDescent="0.2">
      <c r="A1595" s="6">
        <v>30180397</v>
      </c>
      <c r="B1595" s="6" t="s">
        <v>11075</v>
      </c>
      <c r="C1595" s="6" t="s">
        <v>6085</v>
      </c>
      <c r="D1595" s="6" t="s">
        <v>10915</v>
      </c>
      <c r="E1595" s="6" t="s">
        <v>5638</v>
      </c>
      <c r="F1595" s="6" t="s">
        <v>11076</v>
      </c>
      <c r="G1595" s="6" t="s">
        <v>11077</v>
      </c>
      <c r="H1595" s="79">
        <v>1</v>
      </c>
    </row>
    <row r="1596" spans="1:8" x14ac:dyDescent="0.2">
      <c r="A1596" s="6">
        <v>30286685</v>
      </c>
      <c r="B1596" s="6" t="s">
        <v>11078</v>
      </c>
      <c r="C1596" s="6" t="s">
        <v>6089</v>
      </c>
      <c r="D1596" s="6" t="s">
        <v>10915</v>
      </c>
      <c r="E1596" s="6" t="s">
        <v>5638</v>
      </c>
      <c r="F1596" s="6" t="s">
        <v>11079</v>
      </c>
      <c r="G1596" s="6" t="s">
        <v>11080</v>
      </c>
      <c r="H1596" s="79">
        <v>1</v>
      </c>
    </row>
    <row r="1597" spans="1:8" x14ac:dyDescent="0.2">
      <c r="A1597" s="6">
        <v>30384509</v>
      </c>
      <c r="B1597" s="6" t="s">
        <v>11081</v>
      </c>
      <c r="C1597" s="6" t="s">
        <v>6452</v>
      </c>
      <c r="D1597" s="6" t="s">
        <v>10915</v>
      </c>
      <c r="E1597" s="6" t="s">
        <v>5638</v>
      </c>
      <c r="F1597" s="6" t="s">
        <v>11082</v>
      </c>
      <c r="G1597" s="6" t="s">
        <v>11083</v>
      </c>
      <c r="H1597" s="79">
        <v>1</v>
      </c>
    </row>
    <row r="1598" spans="1:8" x14ac:dyDescent="0.2">
      <c r="A1598" s="6">
        <v>30227076</v>
      </c>
      <c r="B1598" s="6" t="s">
        <v>11084</v>
      </c>
      <c r="C1598" s="6" t="s">
        <v>6456</v>
      </c>
      <c r="D1598" s="6" t="s">
        <v>10915</v>
      </c>
      <c r="E1598" s="6" t="s">
        <v>5638</v>
      </c>
      <c r="F1598" s="6" t="s">
        <v>11085</v>
      </c>
      <c r="G1598" s="6" t="s">
        <v>11086</v>
      </c>
      <c r="H1598" s="79">
        <v>1</v>
      </c>
    </row>
    <row r="1599" spans="1:8" x14ac:dyDescent="0.2">
      <c r="A1599" s="6">
        <v>30428216</v>
      </c>
      <c r="B1599" s="6" t="s">
        <v>11087</v>
      </c>
      <c r="C1599" s="6" t="s">
        <v>6460</v>
      </c>
      <c r="D1599" s="6" t="s">
        <v>10915</v>
      </c>
      <c r="E1599" s="6" t="s">
        <v>5638</v>
      </c>
      <c r="F1599" s="6" t="s">
        <v>11088</v>
      </c>
      <c r="G1599" s="6" t="s">
        <v>11089</v>
      </c>
      <c r="H1599" s="79">
        <v>1</v>
      </c>
    </row>
    <row r="1600" spans="1:8" x14ac:dyDescent="0.2">
      <c r="A1600" s="6">
        <v>30107411</v>
      </c>
      <c r="B1600" s="6" t="s">
        <v>11090</v>
      </c>
      <c r="C1600" s="6" t="s">
        <v>6464</v>
      </c>
      <c r="D1600" s="6" t="s">
        <v>10915</v>
      </c>
      <c r="E1600" s="6" t="s">
        <v>5638</v>
      </c>
      <c r="F1600" s="6" t="s">
        <v>11091</v>
      </c>
      <c r="G1600" s="6" t="s">
        <v>11092</v>
      </c>
      <c r="H1600" s="79">
        <v>1</v>
      </c>
    </row>
    <row r="1601" spans="1:8" x14ac:dyDescent="0.2">
      <c r="A1601" s="6">
        <v>30186934</v>
      </c>
      <c r="B1601" s="6" t="s">
        <v>11093</v>
      </c>
      <c r="C1601" s="6" t="s">
        <v>7624</v>
      </c>
      <c r="D1601" s="6" t="s">
        <v>10915</v>
      </c>
      <c r="E1601" s="6" t="s">
        <v>5638</v>
      </c>
      <c r="F1601" s="6" t="s">
        <v>11094</v>
      </c>
      <c r="G1601" s="6" t="s">
        <v>11095</v>
      </c>
      <c r="H1601" s="79">
        <v>1</v>
      </c>
    </row>
    <row r="1602" spans="1:8" x14ac:dyDescent="0.2">
      <c r="A1602" s="6">
        <v>30035959</v>
      </c>
      <c r="B1602" s="6" t="s">
        <v>11096</v>
      </c>
      <c r="C1602" s="6" t="s">
        <v>7628</v>
      </c>
      <c r="D1602" s="6" t="s">
        <v>10915</v>
      </c>
      <c r="E1602" s="6" t="s">
        <v>5638</v>
      </c>
      <c r="F1602" s="6" t="s">
        <v>11097</v>
      </c>
      <c r="G1602" s="6" t="s">
        <v>11098</v>
      </c>
      <c r="H1602" s="79">
        <v>1</v>
      </c>
    </row>
    <row r="1603" spans="1:8" x14ac:dyDescent="0.2">
      <c r="A1603" s="6">
        <v>30292756</v>
      </c>
      <c r="B1603" s="6" t="s">
        <v>11099</v>
      </c>
      <c r="C1603" s="6" t="s">
        <v>7632</v>
      </c>
      <c r="D1603" s="6" t="s">
        <v>10915</v>
      </c>
      <c r="E1603" s="6" t="s">
        <v>5638</v>
      </c>
      <c r="F1603" s="6" t="s">
        <v>11100</v>
      </c>
      <c r="G1603" s="6" t="s">
        <v>11101</v>
      </c>
      <c r="H1603" s="79">
        <v>1</v>
      </c>
    </row>
    <row r="1604" spans="1:8" x14ac:dyDescent="0.2">
      <c r="A1604" s="6">
        <v>30090884</v>
      </c>
      <c r="B1604" s="6" t="s">
        <v>11102</v>
      </c>
      <c r="C1604" s="6" t="s">
        <v>7636</v>
      </c>
      <c r="D1604" s="6" t="s">
        <v>10915</v>
      </c>
      <c r="E1604" s="6" t="s">
        <v>5638</v>
      </c>
      <c r="F1604" s="6" t="s">
        <v>11103</v>
      </c>
      <c r="G1604" s="6" t="s">
        <v>11104</v>
      </c>
      <c r="H1604" s="79">
        <v>1</v>
      </c>
    </row>
    <row r="1605" spans="1:8" x14ac:dyDescent="0.2">
      <c r="A1605" s="6">
        <v>30296333</v>
      </c>
      <c r="B1605" s="6" t="s">
        <v>11105</v>
      </c>
      <c r="C1605" s="6" t="s">
        <v>7640</v>
      </c>
      <c r="D1605" s="6" t="s">
        <v>10915</v>
      </c>
      <c r="E1605" s="6" t="s">
        <v>5638</v>
      </c>
      <c r="F1605" s="6" t="s">
        <v>11106</v>
      </c>
      <c r="G1605" s="6" t="s">
        <v>11107</v>
      </c>
      <c r="H1605" s="79">
        <v>1</v>
      </c>
    </row>
    <row r="1606" spans="1:8" x14ac:dyDescent="0.2">
      <c r="A1606" s="6">
        <v>30010637</v>
      </c>
      <c r="B1606" s="6" t="s">
        <v>11108</v>
      </c>
      <c r="C1606" s="6" t="s">
        <v>6971</v>
      </c>
      <c r="D1606" s="6" t="s">
        <v>10915</v>
      </c>
      <c r="E1606" s="6" t="s">
        <v>5638</v>
      </c>
      <c r="F1606" s="6" t="s">
        <v>11109</v>
      </c>
      <c r="G1606" s="6" t="s">
        <v>11110</v>
      </c>
      <c r="H1606" s="79">
        <v>1</v>
      </c>
    </row>
    <row r="1607" spans="1:8" x14ac:dyDescent="0.2">
      <c r="A1607" s="6">
        <v>30051530</v>
      </c>
      <c r="B1607" s="6" t="s">
        <v>11111</v>
      </c>
      <c r="C1607" s="6" t="s">
        <v>6975</v>
      </c>
      <c r="D1607" s="6" t="s">
        <v>10915</v>
      </c>
      <c r="E1607" s="6" t="s">
        <v>5638</v>
      </c>
      <c r="F1607" s="6" t="s">
        <v>11112</v>
      </c>
      <c r="G1607" s="6" t="s">
        <v>11113</v>
      </c>
      <c r="H1607" s="79">
        <v>1</v>
      </c>
    </row>
    <row r="1608" spans="1:8" x14ac:dyDescent="0.2">
      <c r="A1608" s="6">
        <v>30404233</v>
      </c>
      <c r="B1608" s="6" t="s">
        <v>11114</v>
      </c>
      <c r="C1608" s="6" t="s">
        <v>6979</v>
      </c>
      <c r="D1608" s="6" t="s">
        <v>10915</v>
      </c>
      <c r="E1608" s="6" t="s">
        <v>5638</v>
      </c>
      <c r="F1608" s="6" t="s">
        <v>11115</v>
      </c>
      <c r="G1608" s="6" t="s">
        <v>11116</v>
      </c>
      <c r="H1608" s="79">
        <v>1</v>
      </c>
    </row>
    <row r="1609" spans="1:8" x14ac:dyDescent="0.2">
      <c r="A1609" s="6">
        <v>30132219</v>
      </c>
      <c r="B1609" s="6" t="s">
        <v>11117</v>
      </c>
      <c r="C1609" s="6" t="s">
        <v>7653</v>
      </c>
      <c r="D1609" s="6" t="s">
        <v>10915</v>
      </c>
      <c r="E1609" s="6" t="s">
        <v>5638</v>
      </c>
      <c r="F1609" s="6" t="s">
        <v>11118</v>
      </c>
      <c r="G1609" s="6" t="s">
        <v>11119</v>
      </c>
      <c r="H1609" s="79">
        <v>1</v>
      </c>
    </row>
    <row r="1610" spans="1:8" x14ac:dyDescent="0.2">
      <c r="A1610" s="6">
        <v>30230211</v>
      </c>
      <c r="B1610" s="6" t="s">
        <v>11120</v>
      </c>
      <c r="C1610" s="6" t="s">
        <v>7657</v>
      </c>
      <c r="D1610" s="6" t="s">
        <v>10915</v>
      </c>
      <c r="E1610" s="6" t="s">
        <v>5638</v>
      </c>
      <c r="F1610" s="6" t="s">
        <v>11121</v>
      </c>
      <c r="G1610" s="6" t="s">
        <v>11122</v>
      </c>
      <c r="H1610" s="79">
        <v>1</v>
      </c>
    </row>
    <row r="1611" spans="1:8" x14ac:dyDescent="0.2">
      <c r="A1611" s="6">
        <v>30451311</v>
      </c>
      <c r="B1611" s="6" t="s">
        <v>11123</v>
      </c>
      <c r="C1611" s="6" t="s">
        <v>6468</v>
      </c>
      <c r="D1611" s="6" t="s">
        <v>10915</v>
      </c>
      <c r="E1611" s="6" t="s">
        <v>5638</v>
      </c>
      <c r="F1611" s="6" t="s">
        <v>11124</v>
      </c>
      <c r="G1611" s="6" t="s">
        <v>11125</v>
      </c>
      <c r="H1611" s="79">
        <v>1</v>
      </c>
    </row>
    <row r="1612" spans="1:8" x14ac:dyDescent="0.2">
      <c r="A1612" s="6">
        <v>30156844</v>
      </c>
      <c r="B1612" s="6" t="s">
        <v>11126</v>
      </c>
      <c r="C1612" s="6" t="s">
        <v>6472</v>
      </c>
      <c r="D1612" s="6" t="s">
        <v>10915</v>
      </c>
      <c r="E1612" s="6" t="s">
        <v>5638</v>
      </c>
      <c r="F1612" s="6" t="s">
        <v>11127</v>
      </c>
      <c r="G1612" s="6" t="s">
        <v>11128</v>
      </c>
      <c r="H1612" s="79">
        <v>1</v>
      </c>
    </row>
    <row r="1613" spans="1:8" x14ac:dyDescent="0.2">
      <c r="A1613" s="6">
        <v>30393569</v>
      </c>
      <c r="B1613" s="6" t="s">
        <v>11129</v>
      </c>
      <c r="C1613" s="6" t="s">
        <v>6476</v>
      </c>
      <c r="D1613" s="6" t="s">
        <v>10915</v>
      </c>
      <c r="E1613" s="6" t="s">
        <v>5638</v>
      </c>
      <c r="F1613" s="6" t="s">
        <v>11130</v>
      </c>
      <c r="G1613" s="6" t="s">
        <v>11131</v>
      </c>
      <c r="H1613" s="79">
        <v>1</v>
      </c>
    </row>
    <row r="1614" spans="1:8" x14ac:dyDescent="0.2">
      <c r="A1614" s="6">
        <v>30062274</v>
      </c>
      <c r="B1614" s="6" t="s">
        <v>11132</v>
      </c>
      <c r="C1614" s="6" t="s">
        <v>6121</v>
      </c>
      <c r="D1614" s="6" t="s">
        <v>10915</v>
      </c>
      <c r="E1614" s="6" t="s">
        <v>5638</v>
      </c>
      <c r="F1614" s="6" t="s">
        <v>11133</v>
      </c>
      <c r="G1614" s="6" t="s">
        <v>11134</v>
      </c>
      <c r="H1614" s="79">
        <v>1</v>
      </c>
    </row>
    <row r="1615" spans="1:8" x14ac:dyDescent="0.2">
      <c r="A1615" s="6">
        <v>30285326</v>
      </c>
      <c r="B1615" s="6" t="s">
        <v>11135</v>
      </c>
      <c r="C1615" s="6" t="s">
        <v>6126</v>
      </c>
      <c r="D1615" s="6" t="s">
        <v>10915</v>
      </c>
      <c r="E1615" s="6" t="s">
        <v>5638</v>
      </c>
      <c r="F1615" s="6" t="s">
        <v>11136</v>
      </c>
      <c r="G1615" s="6" t="s">
        <v>11137</v>
      </c>
      <c r="H1615" s="79">
        <v>1</v>
      </c>
    </row>
    <row r="1616" spans="1:8" x14ac:dyDescent="0.2">
      <c r="A1616" s="6">
        <v>30078948</v>
      </c>
      <c r="B1616" s="6" t="s">
        <v>11138</v>
      </c>
      <c r="C1616" s="6" t="s">
        <v>6130</v>
      </c>
      <c r="D1616" s="6" t="s">
        <v>10915</v>
      </c>
      <c r="E1616" s="6" t="s">
        <v>5638</v>
      </c>
      <c r="F1616" s="6" t="s">
        <v>11139</v>
      </c>
      <c r="G1616" s="6" t="s">
        <v>11140</v>
      </c>
      <c r="H1616" s="79">
        <v>1</v>
      </c>
    </row>
    <row r="1617" spans="1:8" x14ac:dyDescent="0.2">
      <c r="A1617" s="6">
        <v>30261101</v>
      </c>
      <c r="B1617" s="6" t="s">
        <v>11141</v>
      </c>
      <c r="C1617" s="6" t="s">
        <v>6134</v>
      </c>
      <c r="D1617" s="6" t="s">
        <v>10915</v>
      </c>
      <c r="E1617" s="6" t="s">
        <v>5638</v>
      </c>
      <c r="F1617" s="6" t="s">
        <v>11142</v>
      </c>
      <c r="G1617" s="6" t="s">
        <v>11143</v>
      </c>
      <c r="H1617" s="79">
        <v>1</v>
      </c>
    </row>
    <row r="1618" spans="1:8" x14ac:dyDescent="0.2">
      <c r="A1618" s="6">
        <v>30185511</v>
      </c>
      <c r="B1618" s="6" t="s">
        <v>11144</v>
      </c>
      <c r="C1618" s="6" t="s">
        <v>6342</v>
      </c>
      <c r="D1618" s="6" t="s">
        <v>5790</v>
      </c>
      <c r="E1618" s="6" t="s">
        <v>5638</v>
      </c>
      <c r="F1618" s="6" t="s">
        <v>11145</v>
      </c>
      <c r="G1618" s="6" t="s">
        <v>11146</v>
      </c>
      <c r="H1618" s="79">
        <v>1</v>
      </c>
    </row>
    <row r="1619" spans="1:8" x14ac:dyDescent="0.2">
      <c r="A1619" s="6">
        <v>30369478</v>
      </c>
      <c r="B1619" s="6" t="s">
        <v>11147</v>
      </c>
      <c r="C1619" s="6" t="s">
        <v>5789</v>
      </c>
      <c r="D1619" s="6" t="s">
        <v>11148</v>
      </c>
      <c r="E1619" s="6" t="s">
        <v>5638</v>
      </c>
      <c r="F1619" s="6" t="s">
        <v>11149</v>
      </c>
      <c r="G1619" s="6" t="s">
        <v>11150</v>
      </c>
      <c r="H1619" s="79">
        <v>1</v>
      </c>
    </row>
    <row r="1620" spans="1:8" x14ac:dyDescent="0.2">
      <c r="A1620" s="6">
        <v>30040848</v>
      </c>
      <c r="B1620" s="6" t="s">
        <v>11151</v>
      </c>
      <c r="C1620" s="6" t="s">
        <v>1553</v>
      </c>
      <c r="D1620" s="6" t="s">
        <v>11148</v>
      </c>
      <c r="E1620" s="6" t="s">
        <v>5638</v>
      </c>
      <c r="F1620" s="6" t="s">
        <v>11152</v>
      </c>
      <c r="G1620" s="6" t="s">
        <v>11153</v>
      </c>
      <c r="H1620" s="79">
        <v>1</v>
      </c>
    </row>
    <row r="1621" spans="1:8" x14ac:dyDescent="0.2">
      <c r="A1621" s="6">
        <v>30112970</v>
      </c>
      <c r="B1621" s="6" t="s">
        <v>11154</v>
      </c>
      <c r="C1621" s="6" t="s">
        <v>6342</v>
      </c>
      <c r="D1621" s="6" t="s">
        <v>11148</v>
      </c>
      <c r="E1621" s="6" t="s">
        <v>5638</v>
      </c>
      <c r="F1621" s="6" t="s">
        <v>11155</v>
      </c>
      <c r="G1621" s="6" t="s">
        <v>11156</v>
      </c>
      <c r="H1621" s="79">
        <v>1</v>
      </c>
    </row>
    <row r="1622" spans="1:8" x14ac:dyDescent="0.2">
      <c r="A1622" s="6">
        <v>30231878</v>
      </c>
      <c r="B1622" s="6" t="s">
        <v>11157</v>
      </c>
      <c r="C1622" s="6" t="s">
        <v>5794</v>
      </c>
      <c r="D1622" s="6" t="s">
        <v>11148</v>
      </c>
      <c r="E1622" s="6" t="s">
        <v>5638</v>
      </c>
      <c r="F1622" s="6" t="s">
        <v>11158</v>
      </c>
      <c r="G1622" s="6" t="s">
        <v>11159</v>
      </c>
      <c r="H1622" s="79">
        <v>1</v>
      </c>
    </row>
    <row r="1623" spans="1:8" x14ac:dyDescent="0.2">
      <c r="A1623" s="6">
        <v>30110470</v>
      </c>
      <c r="B1623" s="6" t="s">
        <v>11160</v>
      </c>
      <c r="C1623" s="6" t="s">
        <v>5636</v>
      </c>
      <c r="D1623" s="6" t="s">
        <v>11148</v>
      </c>
      <c r="E1623" s="6" t="s">
        <v>5638</v>
      </c>
      <c r="F1623" s="6" t="s">
        <v>11161</v>
      </c>
      <c r="G1623" s="6" t="s">
        <v>11162</v>
      </c>
      <c r="H1623" s="79">
        <v>1</v>
      </c>
    </row>
    <row r="1624" spans="1:8" x14ac:dyDescent="0.2">
      <c r="A1624" s="6">
        <v>30310416</v>
      </c>
      <c r="B1624" s="6" t="s">
        <v>11163</v>
      </c>
      <c r="C1624" s="6" t="s">
        <v>5642</v>
      </c>
      <c r="D1624" s="6" t="s">
        <v>11148</v>
      </c>
      <c r="E1624" s="6" t="s">
        <v>5638</v>
      </c>
      <c r="F1624" s="6" t="s">
        <v>11164</v>
      </c>
      <c r="G1624" s="6" t="s">
        <v>11165</v>
      </c>
      <c r="H1624" s="79">
        <v>1</v>
      </c>
    </row>
    <row r="1625" spans="1:8" x14ac:dyDescent="0.2">
      <c r="A1625" s="6">
        <v>30295938</v>
      </c>
      <c r="B1625" s="6" t="s">
        <v>11166</v>
      </c>
      <c r="C1625" s="6" t="s">
        <v>5646</v>
      </c>
      <c r="D1625" s="6" t="s">
        <v>11148</v>
      </c>
      <c r="E1625" s="6" t="s">
        <v>5638</v>
      </c>
      <c r="F1625" s="6" t="s">
        <v>11167</v>
      </c>
      <c r="G1625" s="6" t="s">
        <v>11168</v>
      </c>
      <c r="H1625" s="79">
        <v>1</v>
      </c>
    </row>
    <row r="1626" spans="1:8" x14ac:dyDescent="0.2">
      <c r="A1626" s="6">
        <v>30184496</v>
      </c>
      <c r="B1626" s="6" t="s">
        <v>11169</v>
      </c>
      <c r="C1626" s="6" t="s">
        <v>5650</v>
      </c>
      <c r="D1626" s="6" t="s">
        <v>11148</v>
      </c>
      <c r="E1626" s="6" t="s">
        <v>5638</v>
      </c>
      <c r="F1626" s="6" t="s">
        <v>11170</v>
      </c>
      <c r="G1626" s="6" t="s">
        <v>11171</v>
      </c>
      <c r="H1626" s="79">
        <v>1</v>
      </c>
    </row>
    <row r="1627" spans="1:8" x14ac:dyDescent="0.2">
      <c r="A1627" s="6">
        <v>30316770</v>
      </c>
      <c r="B1627" s="6" t="s">
        <v>11172</v>
      </c>
      <c r="C1627" s="6" t="s">
        <v>5654</v>
      </c>
      <c r="D1627" s="6" t="s">
        <v>11148</v>
      </c>
      <c r="E1627" s="6" t="s">
        <v>5638</v>
      </c>
      <c r="F1627" s="6" t="s">
        <v>11173</v>
      </c>
      <c r="G1627" s="6" t="s">
        <v>11174</v>
      </c>
      <c r="H1627" s="79">
        <v>1</v>
      </c>
    </row>
    <row r="1628" spans="1:8" x14ac:dyDescent="0.2">
      <c r="A1628" s="6">
        <v>30141370</v>
      </c>
      <c r="B1628" s="6" t="s">
        <v>11175</v>
      </c>
      <c r="C1628" s="6" t="s">
        <v>5658</v>
      </c>
      <c r="D1628" s="6" t="s">
        <v>11148</v>
      </c>
      <c r="E1628" s="6" t="s">
        <v>5638</v>
      </c>
      <c r="F1628" s="6" t="s">
        <v>11176</v>
      </c>
      <c r="G1628" s="6" t="s">
        <v>11177</v>
      </c>
      <c r="H1628" s="79">
        <v>1</v>
      </c>
    </row>
    <row r="1629" spans="1:8" x14ac:dyDescent="0.2">
      <c r="A1629" s="6">
        <v>30404592</v>
      </c>
      <c r="B1629" s="6" t="s">
        <v>11178</v>
      </c>
      <c r="C1629" s="6" t="s">
        <v>5662</v>
      </c>
      <c r="D1629" s="6" t="s">
        <v>11148</v>
      </c>
      <c r="E1629" s="6" t="s">
        <v>5638</v>
      </c>
      <c r="F1629" s="6" t="s">
        <v>11179</v>
      </c>
      <c r="G1629" s="6" t="s">
        <v>11180</v>
      </c>
      <c r="H1629" s="79">
        <v>1</v>
      </c>
    </row>
    <row r="1630" spans="1:8" x14ac:dyDescent="0.2">
      <c r="A1630" s="6">
        <v>30226309</v>
      </c>
      <c r="B1630" s="6" t="s">
        <v>11181</v>
      </c>
      <c r="C1630" s="6" t="s">
        <v>5666</v>
      </c>
      <c r="D1630" s="6" t="s">
        <v>11148</v>
      </c>
      <c r="E1630" s="6" t="s">
        <v>5638</v>
      </c>
      <c r="F1630" s="6" t="s">
        <v>11182</v>
      </c>
      <c r="G1630" s="6" t="s">
        <v>11183</v>
      </c>
      <c r="H1630" s="79">
        <v>1</v>
      </c>
    </row>
    <row r="1631" spans="1:8" x14ac:dyDescent="0.2">
      <c r="A1631" s="6">
        <v>30414423</v>
      </c>
      <c r="B1631" s="6" t="s">
        <v>11184</v>
      </c>
      <c r="C1631" s="6" t="s">
        <v>5670</v>
      </c>
      <c r="D1631" s="6" t="s">
        <v>11148</v>
      </c>
      <c r="E1631" s="6" t="s">
        <v>5638</v>
      </c>
      <c r="F1631" s="6" t="s">
        <v>11185</v>
      </c>
      <c r="G1631" s="6" t="s">
        <v>11186</v>
      </c>
      <c r="H1631" s="79">
        <v>1</v>
      </c>
    </row>
    <row r="1632" spans="1:8" x14ac:dyDescent="0.2">
      <c r="A1632" s="6">
        <v>30173683</v>
      </c>
      <c r="B1632" s="6" t="s">
        <v>11187</v>
      </c>
      <c r="C1632" s="6" t="s">
        <v>5674</v>
      </c>
      <c r="D1632" s="6" t="s">
        <v>11148</v>
      </c>
      <c r="E1632" s="6" t="s">
        <v>5638</v>
      </c>
      <c r="F1632" s="6" t="s">
        <v>11188</v>
      </c>
      <c r="G1632" s="6" t="s">
        <v>11189</v>
      </c>
      <c r="H1632" s="79">
        <v>1</v>
      </c>
    </row>
    <row r="1633" spans="1:8" x14ac:dyDescent="0.2">
      <c r="A1633" s="6">
        <v>30395491</v>
      </c>
      <c r="B1633" s="6" t="s">
        <v>11190</v>
      </c>
      <c r="C1633" s="6" t="s">
        <v>5678</v>
      </c>
      <c r="D1633" s="6" t="s">
        <v>11148</v>
      </c>
      <c r="E1633" s="6" t="s">
        <v>5638</v>
      </c>
      <c r="F1633" s="6" t="s">
        <v>11191</v>
      </c>
      <c r="G1633" s="6" t="s">
        <v>11192</v>
      </c>
      <c r="H1633" s="79">
        <v>1</v>
      </c>
    </row>
    <row r="1634" spans="1:8" x14ac:dyDescent="0.2">
      <c r="A1634" s="6">
        <v>30020358</v>
      </c>
      <c r="B1634" s="6" t="s">
        <v>11193</v>
      </c>
      <c r="C1634" s="6" t="s">
        <v>5682</v>
      </c>
      <c r="D1634" s="6" t="s">
        <v>11148</v>
      </c>
      <c r="E1634" s="6" t="s">
        <v>5638</v>
      </c>
      <c r="F1634" s="6" t="s">
        <v>11194</v>
      </c>
      <c r="G1634" s="6" t="s">
        <v>11195</v>
      </c>
      <c r="H1634" s="79">
        <v>1</v>
      </c>
    </row>
    <row r="1635" spans="1:8" x14ac:dyDescent="0.2">
      <c r="A1635" s="6">
        <v>30224494</v>
      </c>
      <c r="B1635" s="6" t="s">
        <v>11196</v>
      </c>
      <c r="C1635" s="6" t="s">
        <v>5686</v>
      </c>
      <c r="D1635" s="6" t="s">
        <v>11148</v>
      </c>
      <c r="E1635" s="6" t="s">
        <v>5638</v>
      </c>
      <c r="F1635" s="6" t="s">
        <v>11197</v>
      </c>
      <c r="G1635" s="6" t="s">
        <v>11198</v>
      </c>
      <c r="H1635" s="79">
        <v>1</v>
      </c>
    </row>
    <row r="1636" spans="1:8" x14ac:dyDescent="0.2">
      <c r="A1636" s="6">
        <v>30080054</v>
      </c>
      <c r="B1636" s="6" t="s">
        <v>11199</v>
      </c>
      <c r="C1636" s="6" t="s">
        <v>5690</v>
      </c>
      <c r="D1636" s="6" t="s">
        <v>11148</v>
      </c>
      <c r="E1636" s="6" t="s">
        <v>5638</v>
      </c>
      <c r="F1636" s="6" t="s">
        <v>11200</v>
      </c>
      <c r="G1636" s="6" t="s">
        <v>11201</v>
      </c>
      <c r="H1636" s="79">
        <v>1</v>
      </c>
    </row>
    <row r="1637" spans="1:8" x14ac:dyDescent="0.2">
      <c r="A1637" s="6">
        <v>30253809</v>
      </c>
      <c r="B1637" s="6" t="s">
        <v>11202</v>
      </c>
      <c r="C1637" s="6" t="s">
        <v>5694</v>
      </c>
      <c r="D1637" s="6" t="s">
        <v>11148</v>
      </c>
      <c r="E1637" s="6" t="s">
        <v>5638</v>
      </c>
      <c r="F1637" s="6" t="s">
        <v>11203</v>
      </c>
      <c r="G1637" s="6" t="s">
        <v>11204</v>
      </c>
      <c r="H1637" s="79">
        <v>1</v>
      </c>
    </row>
    <row r="1638" spans="1:8" x14ac:dyDescent="0.2">
      <c r="A1638" s="6">
        <v>30143112</v>
      </c>
      <c r="B1638" s="6" t="s">
        <v>11205</v>
      </c>
      <c r="C1638" s="6" t="s">
        <v>5698</v>
      </c>
      <c r="D1638" s="6" t="s">
        <v>11148</v>
      </c>
      <c r="E1638" s="6" t="s">
        <v>5638</v>
      </c>
      <c r="F1638" s="6" t="s">
        <v>11206</v>
      </c>
      <c r="G1638" s="6" t="s">
        <v>11207</v>
      </c>
      <c r="H1638" s="79">
        <v>1</v>
      </c>
    </row>
    <row r="1639" spans="1:8" x14ac:dyDescent="0.2">
      <c r="A1639" s="6">
        <v>30263624</v>
      </c>
      <c r="B1639" s="6" t="s">
        <v>11208</v>
      </c>
      <c r="C1639" s="6" t="s">
        <v>5702</v>
      </c>
      <c r="D1639" s="6" t="s">
        <v>11148</v>
      </c>
      <c r="E1639" s="6" t="s">
        <v>5638</v>
      </c>
      <c r="F1639" s="6" t="s">
        <v>11209</v>
      </c>
      <c r="G1639" s="6" t="s">
        <v>11210</v>
      </c>
      <c r="H1639" s="79">
        <v>1</v>
      </c>
    </row>
    <row r="1640" spans="1:8" x14ac:dyDescent="0.2">
      <c r="A1640" s="6">
        <v>30089638</v>
      </c>
      <c r="B1640" s="6" t="s">
        <v>11211</v>
      </c>
      <c r="C1640" s="6" t="s">
        <v>5706</v>
      </c>
      <c r="D1640" s="6" t="s">
        <v>11148</v>
      </c>
      <c r="E1640" s="6" t="s">
        <v>5638</v>
      </c>
      <c r="F1640" s="6" t="s">
        <v>11212</v>
      </c>
      <c r="G1640" s="6" t="s">
        <v>11213</v>
      </c>
      <c r="H1640" s="79">
        <v>1</v>
      </c>
    </row>
    <row r="1641" spans="1:8" x14ac:dyDescent="0.2">
      <c r="A1641" s="6">
        <v>30105553</v>
      </c>
      <c r="B1641" s="6" t="s">
        <v>11214</v>
      </c>
      <c r="C1641" s="6" t="s">
        <v>5710</v>
      </c>
      <c r="D1641" s="6" t="s">
        <v>11148</v>
      </c>
      <c r="E1641" s="6" t="s">
        <v>5638</v>
      </c>
      <c r="F1641" s="6" t="s">
        <v>11215</v>
      </c>
      <c r="G1641" s="6" t="s">
        <v>11216</v>
      </c>
      <c r="H1641" s="79">
        <v>1</v>
      </c>
    </row>
    <row r="1642" spans="1:8" x14ac:dyDescent="0.2">
      <c r="A1642" s="6">
        <v>30380311</v>
      </c>
      <c r="B1642" s="6" t="s">
        <v>11217</v>
      </c>
      <c r="C1642" s="6" t="s">
        <v>5714</v>
      </c>
      <c r="D1642" s="6" t="s">
        <v>11148</v>
      </c>
      <c r="E1642" s="6" t="s">
        <v>5638</v>
      </c>
      <c r="F1642" s="6" t="s">
        <v>11218</v>
      </c>
      <c r="G1642" s="6" t="s">
        <v>11219</v>
      </c>
      <c r="H1642" s="79">
        <v>1</v>
      </c>
    </row>
    <row r="1643" spans="1:8" x14ac:dyDescent="0.2">
      <c r="A1643" s="6">
        <v>30179019</v>
      </c>
      <c r="B1643" s="6" t="s">
        <v>11220</v>
      </c>
      <c r="C1643" s="6" t="s">
        <v>5718</v>
      </c>
      <c r="D1643" s="6" t="s">
        <v>11148</v>
      </c>
      <c r="E1643" s="6" t="s">
        <v>5638</v>
      </c>
      <c r="F1643" s="6" t="s">
        <v>11221</v>
      </c>
      <c r="G1643" s="6" t="s">
        <v>11222</v>
      </c>
      <c r="H1643" s="79">
        <v>1</v>
      </c>
    </row>
    <row r="1644" spans="1:8" x14ac:dyDescent="0.2">
      <c r="A1644" s="6">
        <v>30322723</v>
      </c>
      <c r="B1644" s="6" t="s">
        <v>11223</v>
      </c>
      <c r="C1644" s="6" t="s">
        <v>5722</v>
      </c>
      <c r="D1644" s="6" t="s">
        <v>11148</v>
      </c>
      <c r="E1644" s="6" t="s">
        <v>5638</v>
      </c>
      <c r="F1644" s="6" t="s">
        <v>11224</v>
      </c>
      <c r="G1644" s="6" t="s">
        <v>11225</v>
      </c>
      <c r="H1644" s="79">
        <v>1</v>
      </c>
    </row>
    <row r="1645" spans="1:8" x14ac:dyDescent="0.2">
      <c r="A1645" s="6">
        <v>30201714</v>
      </c>
      <c r="B1645" s="6" t="s">
        <v>11226</v>
      </c>
      <c r="C1645" s="6" t="s">
        <v>5725</v>
      </c>
      <c r="D1645" s="6" t="s">
        <v>11148</v>
      </c>
      <c r="E1645" s="6" t="s">
        <v>5638</v>
      </c>
      <c r="F1645" s="6" t="s">
        <v>11227</v>
      </c>
      <c r="G1645" s="6" t="s">
        <v>11228</v>
      </c>
      <c r="H1645" s="79">
        <v>1</v>
      </c>
    </row>
    <row r="1646" spans="1:8" x14ac:dyDescent="0.2">
      <c r="A1646" s="6">
        <v>30401467</v>
      </c>
      <c r="B1646" s="6" t="s">
        <v>11229</v>
      </c>
      <c r="C1646" s="6" t="s">
        <v>5727</v>
      </c>
      <c r="D1646" s="6" t="s">
        <v>11148</v>
      </c>
      <c r="E1646" s="6" t="s">
        <v>5638</v>
      </c>
      <c r="F1646" s="6" t="s">
        <v>11230</v>
      </c>
      <c r="G1646" s="6" t="s">
        <v>11231</v>
      </c>
      <c r="H1646" s="79">
        <v>1</v>
      </c>
    </row>
    <row r="1647" spans="1:8" x14ac:dyDescent="0.2">
      <c r="A1647" s="6">
        <v>30206382</v>
      </c>
      <c r="B1647" s="6" t="s">
        <v>11232</v>
      </c>
      <c r="C1647" s="6" t="s">
        <v>5730</v>
      </c>
      <c r="D1647" s="6" t="s">
        <v>11148</v>
      </c>
      <c r="E1647" s="6" t="s">
        <v>5638</v>
      </c>
      <c r="F1647" s="6" t="s">
        <v>11233</v>
      </c>
      <c r="G1647" s="6" t="s">
        <v>11234</v>
      </c>
      <c r="H1647" s="79">
        <v>1</v>
      </c>
    </row>
    <row r="1648" spans="1:8" x14ac:dyDescent="0.2">
      <c r="A1648" s="6">
        <v>30045919</v>
      </c>
      <c r="B1648" s="6" t="s">
        <v>11235</v>
      </c>
      <c r="C1648" s="6" t="s">
        <v>5732</v>
      </c>
      <c r="D1648" s="6" t="s">
        <v>11148</v>
      </c>
      <c r="E1648" s="6" t="s">
        <v>5638</v>
      </c>
      <c r="F1648" s="6" t="s">
        <v>11236</v>
      </c>
      <c r="G1648" s="6" t="s">
        <v>11237</v>
      </c>
      <c r="H1648" s="79">
        <v>1</v>
      </c>
    </row>
    <row r="1649" spans="1:8" x14ac:dyDescent="0.2">
      <c r="A1649" s="6">
        <v>30271042</v>
      </c>
      <c r="B1649" s="6" t="s">
        <v>11238</v>
      </c>
      <c r="C1649" s="6" t="s">
        <v>11009</v>
      </c>
      <c r="D1649" s="6" t="s">
        <v>11148</v>
      </c>
      <c r="E1649" s="6" t="s">
        <v>5638</v>
      </c>
      <c r="F1649" s="6" t="s">
        <v>11239</v>
      </c>
      <c r="G1649" s="6" t="s">
        <v>11240</v>
      </c>
      <c r="H1649" s="79">
        <v>1</v>
      </c>
    </row>
    <row r="1650" spans="1:8" x14ac:dyDescent="0.2">
      <c r="A1650" s="6">
        <v>30192783</v>
      </c>
      <c r="B1650" s="6" t="s">
        <v>11241</v>
      </c>
      <c r="C1650" s="6" t="s">
        <v>5789</v>
      </c>
      <c r="D1650" s="6" t="s">
        <v>11242</v>
      </c>
      <c r="E1650" s="6" t="s">
        <v>5638</v>
      </c>
      <c r="F1650" s="6" t="s">
        <v>11243</v>
      </c>
      <c r="G1650" s="6" t="s">
        <v>11244</v>
      </c>
      <c r="H1650" s="79">
        <v>1</v>
      </c>
    </row>
    <row r="1651" spans="1:8" x14ac:dyDescent="0.2">
      <c r="A1651" s="6">
        <v>30412206</v>
      </c>
      <c r="B1651" s="6" t="s">
        <v>11245</v>
      </c>
      <c r="C1651" s="6" t="s">
        <v>6342</v>
      </c>
      <c r="D1651" s="6" t="s">
        <v>11242</v>
      </c>
      <c r="E1651" s="6" t="s">
        <v>5638</v>
      </c>
      <c r="F1651" s="6" t="s">
        <v>11246</v>
      </c>
      <c r="G1651" s="6" t="s">
        <v>11247</v>
      </c>
      <c r="H1651" s="79">
        <v>1</v>
      </c>
    </row>
    <row r="1652" spans="1:8" x14ac:dyDescent="0.2">
      <c r="A1652" s="6">
        <v>30227003</v>
      </c>
      <c r="B1652" s="6" t="s">
        <v>11248</v>
      </c>
      <c r="C1652" s="6" t="s">
        <v>5794</v>
      </c>
      <c r="D1652" s="6" t="s">
        <v>11242</v>
      </c>
      <c r="E1652" s="6" t="s">
        <v>5638</v>
      </c>
      <c r="F1652" s="6" t="s">
        <v>11249</v>
      </c>
      <c r="G1652" s="6" t="s">
        <v>11250</v>
      </c>
      <c r="H1652" s="79">
        <v>1</v>
      </c>
    </row>
    <row r="1653" spans="1:8" x14ac:dyDescent="0.2">
      <c r="A1653" s="6">
        <v>30254372</v>
      </c>
      <c r="B1653" s="6" t="s">
        <v>11251</v>
      </c>
      <c r="C1653" s="6" t="s">
        <v>5636</v>
      </c>
      <c r="D1653" s="6" t="s">
        <v>11242</v>
      </c>
      <c r="E1653" s="6" t="s">
        <v>5638</v>
      </c>
      <c r="F1653" s="6" t="s">
        <v>11252</v>
      </c>
      <c r="G1653" s="6" t="s">
        <v>11253</v>
      </c>
      <c r="H1653" s="79">
        <v>1</v>
      </c>
    </row>
    <row r="1654" spans="1:8" x14ac:dyDescent="0.2">
      <c r="A1654" s="6">
        <v>30009438</v>
      </c>
      <c r="B1654" s="6" t="s">
        <v>11254</v>
      </c>
      <c r="C1654" s="6" t="s">
        <v>5642</v>
      </c>
      <c r="D1654" s="6" t="s">
        <v>11242</v>
      </c>
      <c r="E1654" s="6" t="s">
        <v>5638</v>
      </c>
      <c r="F1654" s="6" t="s">
        <v>11255</v>
      </c>
      <c r="G1654" s="6" t="s">
        <v>11256</v>
      </c>
      <c r="H1654" s="79">
        <v>1</v>
      </c>
    </row>
    <row r="1655" spans="1:8" x14ac:dyDescent="0.2">
      <c r="A1655" s="6">
        <v>30265993</v>
      </c>
      <c r="B1655" s="6" t="s">
        <v>11257</v>
      </c>
      <c r="C1655" s="6" t="s">
        <v>5646</v>
      </c>
      <c r="D1655" s="6" t="s">
        <v>11242</v>
      </c>
      <c r="E1655" s="6" t="s">
        <v>5638</v>
      </c>
      <c r="F1655" s="6" t="s">
        <v>11258</v>
      </c>
      <c r="G1655" s="6" t="s">
        <v>11259</v>
      </c>
      <c r="H1655" s="79">
        <v>1</v>
      </c>
    </row>
    <row r="1656" spans="1:8" x14ac:dyDescent="0.2">
      <c r="A1656" s="6">
        <v>30115058</v>
      </c>
      <c r="B1656" s="6" t="s">
        <v>11260</v>
      </c>
      <c r="C1656" s="6" t="s">
        <v>5650</v>
      </c>
      <c r="D1656" s="6" t="s">
        <v>11242</v>
      </c>
      <c r="E1656" s="6" t="s">
        <v>5638</v>
      </c>
      <c r="F1656" s="6" t="s">
        <v>11261</v>
      </c>
      <c r="G1656" s="6" t="s">
        <v>11262</v>
      </c>
      <c r="H1656" s="79">
        <v>1</v>
      </c>
    </row>
    <row r="1657" spans="1:8" x14ac:dyDescent="0.2">
      <c r="A1657" s="6">
        <v>30267593</v>
      </c>
      <c r="B1657" s="6" t="s">
        <v>11263</v>
      </c>
      <c r="C1657" s="6" t="s">
        <v>5654</v>
      </c>
      <c r="D1657" s="6" t="s">
        <v>11242</v>
      </c>
      <c r="E1657" s="6" t="s">
        <v>5638</v>
      </c>
      <c r="F1657" s="6" t="s">
        <v>11264</v>
      </c>
      <c r="G1657" s="6" t="s">
        <v>11265</v>
      </c>
      <c r="H1657" s="79">
        <v>1</v>
      </c>
    </row>
    <row r="1658" spans="1:8" x14ac:dyDescent="0.2">
      <c r="A1658" s="6">
        <v>30093945</v>
      </c>
      <c r="B1658" s="6" t="s">
        <v>11266</v>
      </c>
      <c r="C1658" s="6" t="s">
        <v>11267</v>
      </c>
      <c r="D1658" s="6" t="s">
        <v>11268</v>
      </c>
      <c r="E1658" s="6" t="s">
        <v>5638</v>
      </c>
      <c r="F1658" s="6" t="s">
        <v>11269</v>
      </c>
      <c r="G1658" s="6" t="s">
        <v>11270</v>
      </c>
      <c r="H1658" s="79">
        <v>1</v>
      </c>
    </row>
    <row r="1659" spans="1:8" x14ac:dyDescent="0.2">
      <c r="A1659" s="6">
        <v>30376806</v>
      </c>
      <c r="B1659" s="6" t="s">
        <v>11271</v>
      </c>
      <c r="C1659" s="6" t="s">
        <v>11272</v>
      </c>
      <c r="D1659" s="6" t="s">
        <v>11268</v>
      </c>
      <c r="E1659" s="6" t="s">
        <v>5638</v>
      </c>
      <c r="F1659" s="6" t="s">
        <v>11273</v>
      </c>
      <c r="G1659" s="6" t="s">
        <v>11274</v>
      </c>
      <c r="H1659" s="79">
        <v>1</v>
      </c>
    </row>
    <row r="1660" spans="1:8" x14ac:dyDescent="0.2">
      <c r="A1660" s="6">
        <v>30190867</v>
      </c>
      <c r="B1660" s="6" t="s">
        <v>11275</v>
      </c>
      <c r="C1660" s="6" t="s">
        <v>11276</v>
      </c>
      <c r="D1660" s="6" t="s">
        <v>11268</v>
      </c>
      <c r="E1660" s="6" t="s">
        <v>5638</v>
      </c>
      <c r="F1660" s="6" t="s">
        <v>11277</v>
      </c>
      <c r="G1660" s="6" t="s">
        <v>11278</v>
      </c>
      <c r="H1660" s="79">
        <v>1</v>
      </c>
    </row>
    <row r="1661" spans="1:8" x14ac:dyDescent="0.2">
      <c r="A1661" s="6">
        <v>30422189</v>
      </c>
      <c r="B1661" s="6" t="s">
        <v>11279</v>
      </c>
      <c r="C1661" s="6" t="s">
        <v>5674</v>
      </c>
      <c r="D1661" s="6" t="s">
        <v>11268</v>
      </c>
      <c r="E1661" s="6" t="s">
        <v>5638</v>
      </c>
      <c r="F1661" s="6" t="s">
        <v>11280</v>
      </c>
      <c r="G1661" s="6" t="s">
        <v>11281</v>
      </c>
      <c r="H1661" s="79">
        <v>1</v>
      </c>
    </row>
    <row r="1662" spans="1:8" x14ac:dyDescent="0.2">
      <c r="A1662" s="6">
        <v>30230024</v>
      </c>
      <c r="B1662" s="6" t="s">
        <v>11282</v>
      </c>
      <c r="C1662" s="6" t="s">
        <v>5678</v>
      </c>
      <c r="D1662" s="6" t="s">
        <v>11268</v>
      </c>
      <c r="E1662" s="6" t="s">
        <v>5638</v>
      </c>
      <c r="F1662" s="6" t="s">
        <v>11283</v>
      </c>
      <c r="G1662" s="6" t="s">
        <v>11284</v>
      </c>
      <c r="H1662" s="79">
        <v>1</v>
      </c>
    </row>
    <row r="1663" spans="1:8" x14ac:dyDescent="0.2">
      <c r="A1663" s="6">
        <v>30381605</v>
      </c>
      <c r="B1663" s="6" t="s">
        <v>1433</v>
      </c>
      <c r="C1663" s="6" t="s">
        <v>5682</v>
      </c>
      <c r="D1663" s="6" t="s">
        <v>11268</v>
      </c>
      <c r="E1663" s="6" t="s">
        <v>5638</v>
      </c>
      <c r="F1663" s="6" t="s">
        <v>1429</v>
      </c>
      <c r="G1663" s="6" t="s">
        <v>1430</v>
      </c>
      <c r="H1663" s="79">
        <v>1</v>
      </c>
    </row>
    <row r="1664" spans="1:8" x14ac:dyDescent="0.2">
      <c r="A1664" s="6">
        <v>30302002</v>
      </c>
      <c r="B1664" s="6" t="s">
        <v>2550</v>
      </c>
      <c r="C1664" s="6" t="s">
        <v>5686</v>
      </c>
      <c r="D1664" s="6" t="s">
        <v>11268</v>
      </c>
      <c r="E1664" s="6" t="s">
        <v>5638</v>
      </c>
      <c r="F1664" s="6" t="s">
        <v>2545</v>
      </c>
      <c r="G1664" s="6" t="s">
        <v>2546</v>
      </c>
      <c r="H1664" s="79">
        <v>1</v>
      </c>
    </row>
    <row r="1665" spans="1:8" x14ac:dyDescent="0.2">
      <c r="A1665" s="6">
        <v>30239125</v>
      </c>
      <c r="B1665" s="6" t="s">
        <v>1679</v>
      </c>
      <c r="C1665" s="6" t="s">
        <v>5690</v>
      </c>
      <c r="D1665" s="6" t="s">
        <v>11268</v>
      </c>
      <c r="E1665" s="6" t="s">
        <v>5638</v>
      </c>
      <c r="F1665" s="6" t="s">
        <v>1674</v>
      </c>
      <c r="G1665" s="6" t="s">
        <v>1675</v>
      </c>
      <c r="H1665" s="79">
        <v>1</v>
      </c>
    </row>
    <row r="1666" spans="1:8" x14ac:dyDescent="0.2">
      <c r="A1666" s="6">
        <v>30251908</v>
      </c>
      <c r="B1666" s="6" t="s">
        <v>4115</v>
      </c>
      <c r="C1666" s="6" t="s">
        <v>5694</v>
      </c>
      <c r="D1666" s="6" t="s">
        <v>11268</v>
      </c>
      <c r="E1666" s="6" t="s">
        <v>5638</v>
      </c>
      <c r="F1666" s="6" t="s">
        <v>4111</v>
      </c>
      <c r="G1666" s="6" t="s">
        <v>4112</v>
      </c>
      <c r="H1666" s="79">
        <v>1</v>
      </c>
    </row>
    <row r="1667" spans="1:8" x14ac:dyDescent="0.2">
      <c r="A1667" s="6">
        <v>30292605</v>
      </c>
      <c r="B1667" s="6" t="s">
        <v>454</v>
      </c>
      <c r="C1667" s="6" t="s">
        <v>5698</v>
      </c>
      <c r="D1667" s="6" t="s">
        <v>11268</v>
      </c>
      <c r="E1667" s="6" t="s">
        <v>5638</v>
      </c>
      <c r="F1667" s="6" t="s">
        <v>448</v>
      </c>
      <c r="G1667" s="6" t="s">
        <v>449</v>
      </c>
      <c r="H1667" s="79">
        <v>1</v>
      </c>
    </row>
    <row r="1668" spans="1:8" x14ac:dyDescent="0.2">
      <c r="A1668" s="6">
        <v>30216965</v>
      </c>
      <c r="B1668" s="6" t="s">
        <v>4602</v>
      </c>
      <c r="C1668" s="6" t="s">
        <v>5702</v>
      </c>
      <c r="D1668" s="6" t="s">
        <v>11268</v>
      </c>
      <c r="E1668" s="6" t="s">
        <v>5638</v>
      </c>
      <c r="F1668" s="6" t="s">
        <v>4598</v>
      </c>
      <c r="G1668" s="6" t="s">
        <v>4599</v>
      </c>
      <c r="H1668" s="79">
        <v>1</v>
      </c>
    </row>
    <row r="1669" spans="1:8" x14ac:dyDescent="0.2">
      <c r="A1669" s="6">
        <v>30031666</v>
      </c>
      <c r="B1669" s="6" t="s">
        <v>2748</v>
      </c>
      <c r="C1669" s="6" t="s">
        <v>5706</v>
      </c>
      <c r="D1669" s="6" t="s">
        <v>11268</v>
      </c>
      <c r="E1669" s="6" t="s">
        <v>5638</v>
      </c>
      <c r="F1669" s="6" t="s">
        <v>2743</v>
      </c>
      <c r="G1669" s="6" t="s">
        <v>2744</v>
      </c>
      <c r="H1669" s="79">
        <v>1</v>
      </c>
    </row>
    <row r="1670" spans="1:8" x14ac:dyDescent="0.2">
      <c r="A1670" s="6">
        <v>30377268</v>
      </c>
      <c r="B1670" s="6" t="s">
        <v>5227</v>
      </c>
      <c r="C1670" s="6" t="s">
        <v>5740</v>
      </c>
      <c r="D1670" s="6" t="s">
        <v>11268</v>
      </c>
      <c r="E1670" s="6" t="s">
        <v>5638</v>
      </c>
      <c r="F1670" s="6" t="s">
        <v>5223</v>
      </c>
      <c r="G1670" s="6" t="s">
        <v>5224</v>
      </c>
      <c r="H1670" s="79">
        <v>1</v>
      </c>
    </row>
    <row r="1671" spans="1:8" x14ac:dyDescent="0.2">
      <c r="A1671" s="6">
        <v>30238614</v>
      </c>
      <c r="B1671" s="6" t="s">
        <v>1521</v>
      </c>
      <c r="C1671" s="6" t="s">
        <v>5744</v>
      </c>
      <c r="D1671" s="6" t="s">
        <v>11268</v>
      </c>
      <c r="E1671" s="6" t="s">
        <v>5638</v>
      </c>
      <c r="F1671" s="6" t="s">
        <v>1516</v>
      </c>
      <c r="G1671" s="6" t="s">
        <v>1517</v>
      </c>
      <c r="H1671" s="79">
        <v>1</v>
      </c>
    </row>
    <row r="1672" spans="1:8" x14ac:dyDescent="0.2">
      <c r="A1672" s="6">
        <v>30196881</v>
      </c>
      <c r="B1672" s="6" t="s">
        <v>3755</v>
      </c>
      <c r="C1672" s="6" t="s">
        <v>5748</v>
      </c>
      <c r="D1672" s="6" t="s">
        <v>11268</v>
      </c>
      <c r="E1672" s="6" t="s">
        <v>5638</v>
      </c>
      <c r="F1672" s="6" t="s">
        <v>3751</v>
      </c>
      <c r="G1672" s="6" t="s">
        <v>3752</v>
      </c>
      <c r="H1672" s="79">
        <v>1</v>
      </c>
    </row>
    <row r="1673" spans="1:8" x14ac:dyDescent="0.2">
      <c r="A1673" s="6">
        <v>30244861</v>
      </c>
      <c r="B1673" s="6" t="s">
        <v>772</v>
      </c>
      <c r="C1673" s="6" t="s">
        <v>5752</v>
      </c>
      <c r="D1673" s="6" t="s">
        <v>11268</v>
      </c>
      <c r="E1673" s="6" t="s">
        <v>5638</v>
      </c>
      <c r="F1673" s="6" t="s">
        <v>767</v>
      </c>
      <c r="G1673" s="6" t="s">
        <v>768</v>
      </c>
      <c r="H1673" s="79">
        <v>1</v>
      </c>
    </row>
    <row r="1674" spans="1:8" x14ac:dyDescent="0.2">
      <c r="A1674" s="6">
        <v>30315970</v>
      </c>
      <c r="B1674" s="6" t="s">
        <v>4133</v>
      </c>
      <c r="C1674" s="6" t="s">
        <v>5756</v>
      </c>
      <c r="D1674" s="6" t="s">
        <v>11268</v>
      </c>
      <c r="E1674" s="6" t="s">
        <v>5638</v>
      </c>
      <c r="F1674" s="6" t="s">
        <v>4129</v>
      </c>
      <c r="G1674" s="6" t="s">
        <v>4130</v>
      </c>
      <c r="H1674" s="79">
        <v>1</v>
      </c>
    </row>
    <row r="1675" spans="1:8" x14ac:dyDescent="0.2">
      <c r="A1675" s="6">
        <v>30243415</v>
      </c>
      <c r="B1675" s="6" t="s">
        <v>2519</v>
      </c>
      <c r="C1675" s="6" t="s">
        <v>5759</v>
      </c>
      <c r="D1675" s="6" t="s">
        <v>11268</v>
      </c>
      <c r="E1675" s="6" t="s">
        <v>5638</v>
      </c>
      <c r="F1675" s="6" t="s">
        <v>2514</v>
      </c>
      <c r="G1675" s="6" t="s">
        <v>2515</v>
      </c>
      <c r="H1675" s="79">
        <v>1</v>
      </c>
    </row>
    <row r="1676" spans="1:8" x14ac:dyDescent="0.2">
      <c r="A1676" s="6">
        <v>30327501</v>
      </c>
      <c r="B1676" s="6" t="s">
        <v>3647</v>
      </c>
      <c r="C1676" s="6" t="s">
        <v>5760</v>
      </c>
      <c r="D1676" s="6" t="s">
        <v>11268</v>
      </c>
      <c r="E1676" s="6" t="s">
        <v>5638</v>
      </c>
      <c r="F1676" s="6" t="s">
        <v>3642</v>
      </c>
      <c r="G1676" s="6" t="s">
        <v>3643</v>
      </c>
      <c r="H1676" s="79">
        <v>1</v>
      </c>
    </row>
    <row r="1677" spans="1:8" x14ac:dyDescent="0.2">
      <c r="A1677" s="6">
        <v>30390223</v>
      </c>
      <c r="B1677" s="6" t="s">
        <v>1999</v>
      </c>
      <c r="C1677" s="6" t="s">
        <v>7546</v>
      </c>
      <c r="D1677" s="6" t="s">
        <v>11268</v>
      </c>
      <c r="E1677" s="6" t="s">
        <v>5638</v>
      </c>
      <c r="F1677" s="6" t="s">
        <v>1994</v>
      </c>
      <c r="G1677" s="6" t="s">
        <v>1995</v>
      </c>
      <c r="H1677" s="79">
        <v>1</v>
      </c>
    </row>
    <row r="1678" spans="1:8" x14ac:dyDescent="0.2">
      <c r="A1678" s="6">
        <v>30271357</v>
      </c>
      <c r="B1678" s="6" t="s">
        <v>1463</v>
      </c>
      <c r="C1678" s="6" t="s">
        <v>7550</v>
      </c>
      <c r="D1678" s="6" t="s">
        <v>11268</v>
      </c>
      <c r="E1678" s="6" t="s">
        <v>5638</v>
      </c>
      <c r="F1678" s="6" t="s">
        <v>1458</v>
      </c>
      <c r="G1678" s="6" t="s">
        <v>1459</v>
      </c>
      <c r="H1678" s="79">
        <v>1</v>
      </c>
    </row>
    <row r="1679" spans="1:8" x14ac:dyDescent="0.2">
      <c r="A1679" s="6">
        <v>30270258</v>
      </c>
      <c r="B1679" s="6" t="s">
        <v>3020</v>
      </c>
      <c r="C1679" s="6" t="s">
        <v>5985</v>
      </c>
      <c r="D1679" s="6" t="s">
        <v>11268</v>
      </c>
      <c r="E1679" s="6" t="s">
        <v>5638</v>
      </c>
      <c r="F1679" s="6" t="s">
        <v>3015</v>
      </c>
      <c r="G1679" s="6" t="s">
        <v>3016</v>
      </c>
      <c r="H1679" s="79">
        <v>1</v>
      </c>
    </row>
    <row r="1680" spans="1:8" x14ac:dyDescent="0.2">
      <c r="A1680" s="6">
        <v>30264239</v>
      </c>
      <c r="B1680" s="6" t="s">
        <v>5396</v>
      </c>
      <c r="C1680" s="6" t="s">
        <v>5989</v>
      </c>
      <c r="D1680" s="6" t="s">
        <v>11268</v>
      </c>
      <c r="E1680" s="6" t="s">
        <v>5638</v>
      </c>
      <c r="F1680" s="6" t="s">
        <v>5392</v>
      </c>
      <c r="G1680" s="6" t="s">
        <v>5393</v>
      </c>
      <c r="H1680" s="79">
        <v>1</v>
      </c>
    </row>
    <row r="1681" spans="1:8" x14ac:dyDescent="0.2">
      <c r="A1681" s="6">
        <v>30372038</v>
      </c>
      <c r="B1681" s="6" t="s">
        <v>1939</v>
      </c>
      <c r="C1681" s="6" t="s">
        <v>5993</v>
      </c>
      <c r="D1681" s="6" t="s">
        <v>11268</v>
      </c>
      <c r="E1681" s="6" t="s">
        <v>5638</v>
      </c>
      <c r="F1681" s="6" t="s">
        <v>1934</v>
      </c>
      <c r="G1681" s="6" t="s">
        <v>1935</v>
      </c>
      <c r="H1681" s="79">
        <v>1</v>
      </c>
    </row>
    <row r="1682" spans="1:8" x14ac:dyDescent="0.2">
      <c r="A1682" s="6">
        <v>30344037</v>
      </c>
      <c r="B1682" s="6" t="s">
        <v>4191</v>
      </c>
      <c r="C1682" s="6" t="s">
        <v>5997</v>
      </c>
      <c r="D1682" s="6" t="s">
        <v>11268</v>
      </c>
      <c r="E1682" s="6" t="s">
        <v>5638</v>
      </c>
      <c r="F1682" s="6" t="s">
        <v>4187</v>
      </c>
      <c r="G1682" s="6" t="s">
        <v>4188</v>
      </c>
      <c r="H1682" s="79">
        <v>1</v>
      </c>
    </row>
    <row r="1683" spans="1:8" x14ac:dyDescent="0.2">
      <c r="A1683" s="6">
        <v>30198391</v>
      </c>
      <c r="B1683" s="6" t="s">
        <v>1011</v>
      </c>
      <c r="C1683" s="6" t="s">
        <v>6001</v>
      </c>
      <c r="D1683" s="6" t="s">
        <v>11268</v>
      </c>
      <c r="E1683" s="6" t="s">
        <v>5638</v>
      </c>
      <c r="F1683" s="6" t="s">
        <v>1006</v>
      </c>
      <c r="G1683" s="6" t="s">
        <v>1007</v>
      </c>
      <c r="H1683" s="79">
        <v>1</v>
      </c>
    </row>
    <row r="1684" spans="1:8" x14ac:dyDescent="0.2">
      <c r="A1684" s="6">
        <v>30079563</v>
      </c>
      <c r="B1684" s="6" t="s">
        <v>4405</v>
      </c>
      <c r="C1684" s="6" t="s">
        <v>6005</v>
      </c>
      <c r="D1684" s="6" t="s">
        <v>11268</v>
      </c>
      <c r="E1684" s="6" t="s">
        <v>5638</v>
      </c>
      <c r="F1684" s="6" t="s">
        <v>4401</v>
      </c>
      <c r="G1684" s="6" t="s">
        <v>4402</v>
      </c>
      <c r="H1684" s="79">
        <v>1</v>
      </c>
    </row>
    <row r="1685" spans="1:8" x14ac:dyDescent="0.2">
      <c r="A1685" s="6">
        <v>30223269</v>
      </c>
      <c r="B1685" s="6" t="s">
        <v>2011</v>
      </c>
      <c r="C1685" s="6" t="s">
        <v>6851</v>
      </c>
      <c r="D1685" s="6" t="s">
        <v>11268</v>
      </c>
      <c r="E1685" s="6" t="s">
        <v>5638</v>
      </c>
      <c r="F1685" s="6" t="s">
        <v>2006</v>
      </c>
      <c r="G1685" s="6" t="s">
        <v>2007</v>
      </c>
      <c r="H1685" s="79">
        <v>1</v>
      </c>
    </row>
    <row r="1686" spans="1:8" x14ac:dyDescent="0.2">
      <c r="A1686" s="6">
        <v>30146834</v>
      </c>
      <c r="B1686" s="6" t="s">
        <v>4735</v>
      </c>
      <c r="C1686" s="6" t="s">
        <v>6855</v>
      </c>
      <c r="D1686" s="6" t="s">
        <v>11268</v>
      </c>
      <c r="E1686" s="6" t="s">
        <v>5638</v>
      </c>
      <c r="F1686" s="6" t="s">
        <v>4731</v>
      </c>
      <c r="G1686" s="6" t="s">
        <v>4732</v>
      </c>
      <c r="H1686" s="79">
        <v>1</v>
      </c>
    </row>
    <row r="1687" spans="1:8" x14ac:dyDescent="0.2">
      <c r="A1687" s="6">
        <v>30113239</v>
      </c>
      <c r="B1687" s="6" t="s">
        <v>1324</v>
      </c>
      <c r="C1687" s="6" t="s">
        <v>6859</v>
      </c>
      <c r="D1687" s="6" t="s">
        <v>11268</v>
      </c>
      <c r="E1687" s="6" t="s">
        <v>5638</v>
      </c>
      <c r="F1687" s="6" t="s">
        <v>1319</v>
      </c>
      <c r="G1687" s="6" t="s">
        <v>1320</v>
      </c>
      <c r="H1687" s="79">
        <v>1</v>
      </c>
    </row>
    <row r="1688" spans="1:8" x14ac:dyDescent="0.2">
      <c r="A1688" s="6">
        <v>30325954</v>
      </c>
      <c r="B1688" s="6" t="s">
        <v>11285</v>
      </c>
      <c r="C1688" s="6" t="s">
        <v>6468</v>
      </c>
      <c r="D1688" s="6" t="s">
        <v>11268</v>
      </c>
      <c r="E1688" s="6" t="s">
        <v>5638</v>
      </c>
      <c r="F1688" s="6" t="s">
        <v>11286</v>
      </c>
      <c r="G1688" s="6" t="s">
        <v>11287</v>
      </c>
      <c r="H1688" s="79">
        <v>1</v>
      </c>
    </row>
    <row r="1689" spans="1:8" x14ac:dyDescent="0.2">
      <c r="A1689" s="6">
        <v>30204994</v>
      </c>
      <c r="B1689" s="6" t="s">
        <v>11288</v>
      </c>
      <c r="C1689" s="6" t="s">
        <v>6472</v>
      </c>
      <c r="D1689" s="6" t="s">
        <v>11268</v>
      </c>
      <c r="E1689" s="6" t="s">
        <v>5638</v>
      </c>
      <c r="F1689" s="6" t="s">
        <v>11289</v>
      </c>
      <c r="G1689" s="6" t="s">
        <v>11290</v>
      </c>
      <c r="H1689" s="79">
        <v>1</v>
      </c>
    </row>
    <row r="1690" spans="1:8" x14ac:dyDescent="0.2">
      <c r="A1690" s="6">
        <v>30176114</v>
      </c>
      <c r="B1690" s="6" t="s">
        <v>11291</v>
      </c>
      <c r="C1690" s="6" t="s">
        <v>6476</v>
      </c>
      <c r="D1690" s="6" t="s">
        <v>11268</v>
      </c>
      <c r="E1690" s="6" t="s">
        <v>5638</v>
      </c>
      <c r="F1690" s="6" t="s">
        <v>11292</v>
      </c>
      <c r="G1690" s="6" t="s">
        <v>11293</v>
      </c>
      <c r="H1690" s="79">
        <v>1</v>
      </c>
    </row>
    <row r="1691" spans="1:8" x14ac:dyDescent="0.2">
      <c r="A1691" s="6">
        <v>30023287</v>
      </c>
      <c r="B1691" s="6" t="s">
        <v>11294</v>
      </c>
      <c r="C1691" s="6" t="s">
        <v>5670</v>
      </c>
      <c r="D1691" s="6" t="s">
        <v>11295</v>
      </c>
      <c r="E1691" s="6" t="s">
        <v>5638</v>
      </c>
      <c r="F1691" s="6" t="s">
        <v>11296</v>
      </c>
      <c r="G1691" s="6" t="s">
        <v>11297</v>
      </c>
      <c r="H1691" s="79">
        <v>1</v>
      </c>
    </row>
    <row r="1692" spans="1:8" x14ac:dyDescent="0.2">
      <c r="A1692" s="6">
        <v>30315356</v>
      </c>
      <c r="B1692" s="6" t="s">
        <v>11298</v>
      </c>
      <c r="C1692" s="6" t="s">
        <v>11299</v>
      </c>
      <c r="D1692" s="6" t="s">
        <v>11295</v>
      </c>
      <c r="E1692" s="6" t="s">
        <v>5638</v>
      </c>
      <c r="F1692" s="6" t="s">
        <v>11300</v>
      </c>
      <c r="G1692" s="6" t="s">
        <v>11301</v>
      </c>
      <c r="H1692" s="79">
        <v>1</v>
      </c>
    </row>
    <row r="1693" spans="1:8" x14ac:dyDescent="0.2">
      <c r="A1693" s="6">
        <v>30082592</v>
      </c>
      <c r="B1693" s="6" t="s">
        <v>11302</v>
      </c>
      <c r="C1693" s="6" t="s">
        <v>11303</v>
      </c>
      <c r="D1693" s="6" t="s">
        <v>11295</v>
      </c>
      <c r="E1693" s="6" t="s">
        <v>5638</v>
      </c>
      <c r="F1693" s="6" t="s">
        <v>11304</v>
      </c>
      <c r="G1693" s="6" t="s">
        <v>11305</v>
      </c>
      <c r="H1693" s="79">
        <v>1</v>
      </c>
    </row>
    <row r="1694" spans="1:8" x14ac:dyDescent="0.2">
      <c r="A1694" s="6">
        <v>30278547</v>
      </c>
      <c r="B1694" s="6" t="s">
        <v>11306</v>
      </c>
      <c r="C1694" s="6" t="s">
        <v>11307</v>
      </c>
      <c r="D1694" s="6" t="s">
        <v>11295</v>
      </c>
      <c r="E1694" s="6" t="s">
        <v>5638</v>
      </c>
      <c r="F1694" s="6" t="s">
        <v>11308</v>
      </c>
      <c r="G1694" s="6" t="s">
        <v>11309</v>
      </c>
      <c r="H1694" s="79">
        <v>1</v>
      </c>
    </row>
    <row r="1695" spans="1:8" x14ac:dyDescent="0.2">
      <c r="A1695" s="6">
        <v>30324818</v>
      </c>
      <c r="B1695" s="6" t="s">
        <v>11310</v>
      </c>
      <c r="C1695" s="6" t="s">
        <v>5678</v>
      </c>
      <c r="D1695" s="6" t="s">
        <v>11295</v>
      </c>
      <c r="E1695" s="6" t="s">
        <v>5638</v>
      </c>
      <c r="F1695" s="6" t="s">
        <v>11311</v>
      </c>
      <c r="G1695" s="6" t="s">
        <v>11312</v>
      </c>
      <c r="H1695" s="79">
        <v>1</v>
      </c>
    </row>
    <row r="1696" spans="1:8" x14ac:dyDescent="0.2">
      <c r="A1696" s="6">
        <v>30192699</v>
      </c>
      <c r="B1696" s="6" t="s">
        <v>11313</v>
      </c>
      <c r="C1696" s="6" t="s">
        <v>5682</v>
      </c>
      <c r="D1696" s="6" t="s">
        <v>11295</v>
      </c>
      <c r="E1696" s="6" t="s">
        <v>5638</v>
      </c>
      <c r="F1696" s="6" t="s">
        <v>11314</v>
      </c>
      <c r="G1696" s="6" t="s">
        <v>11315</v>
      </c>
      <c r="H1696" s="79">
        <v>1</v>
      </c>
    </row>
    <row r="1697" spans="1:8" x14ac:dyDescent="0.2">
      <c r="A1697" s="6">
        <v>30145710</v>
      </c>
      <c r="B1697" s="6" t="s">
        <v>11316</v>
      </c>
      <c r="C1697" s="6" t="s">
        <v>5686</v>
      </c>
      <c r="D1697" s="6" t="s">
        <v>11295</v>
      </c>
      <c r="E1697" s="6" t="s">
        <v>5638</v>
      </c>
      <c r="F1697" s="6" t="s">
        <v>11317</v>
      </c>
      <c r="G1697" s="6" t="s">
        <v>11318</v>
      </c>
      <c r="H1697" s="79">
        <v>1</v>
      </c>
    </row>
    <row r="1698" spans="1:8" x14ac:dyDescent="0.2">
      <c r="A1698" s="6">
        <v>30117024</v>
      </c>
      <c r="B1698" s="6" t="s">
        <v>11319</v>
      </c>
      <c r="C1698" s="6" t="s">
        <v>5690</v>
      </c>
      <c r="D1698" s="6" t="s">
        <v>11295</v>
      </c>
      <c r="E1698" s="6" t="s">
        <v>5638</v>
      </c>
      <c r="F1698" s="6" t="s">
        <v>11320</v>
      </c>
      <c r="G1698" s="6" t="s">
        <v>11321</v>
      </c>
      <c r="H1698" s="79">
        <v>1</v>
      </c>
    </row>
    <row r="1699" spans="1:8" x14ac:dyDescent="0.2">
      <c r="A1699" s="6">
        <v>30041886</v>
      </c>
      <c r="B1699" s="6" t="s">
        <v>11322</v>
      </c>
      <c r="C1699" s="6" t="s">
        <v>5694</v>
      </c>
      <c r="D1699" s="6" t="s">
        <v>11295</v>
      </c>
      <c r="E1699" s="6" t="s">
        <v>5638</v>
      </c>
      <c r="F1699" s="6" t="s">
        <v>11323</v>
      </c>
      <c r="G1699" s="6" t="s">
        <v>11324</v>
      </c>
      <c r="H1699" s="79">
        <v>1</v>
      </c>
    </row>
    <row r="1700" spans="1:8" x14ac:dyDescent="0.2">
      <c r="A1700" s="6">
        <v>30085772</v>
      </c>
      <c r="B1700" s="6" t="s">
        <v>11325</v>
      </c>
      <c r="C1700" s="6" t="s">
        <v>5698</v>
      </c>
      <c r="D1700" s="6" t="s">
        <v>11295</v>
      </c>
      <c r="E1700" s="6" t="s">
        <v>5638</v>
      </c>
      <c r="F1700" s="6" t="s">
        <v>11326</v>
      </c>
      <c r="G1700" s="6" t="s">
        <v>11327</v>
      </c>
      <c r="H1700" s="79">
        <v>1</v>
      </c>
    </row>
    <row r="1701" spans="1:8" x14ac:dyDescent="0.2">
      <c r="A1701" s="6">
        <v>30074403</v>
      </c>
      <c r="B1701" s="6" t="s">
        <v>11328</v>
      </c>
      <c r="C1701" s="6" t="s">
        <v>5702</v>
      </c>
      <c r="D1701" s="6" t="s">
        <v>11295</v>
      </c>
      <c r="E1701" s="6" t="s">
        <v>5638</v>
      </c>
      <c r="F1701" s="6" t="s">
        <v>11329</v>
      </c>
      <c r="G1701" s="6" t="s">
        <v>11330</v>
      </c>
      <c r="H1701" s="79">
        <v>1</v>
      </c>
    </row>
    <row r="1702" spans="1:8" x14ac:dyDescent="0.2">
      <c r="A1702" s="6">
        <v>30046464</v>
      </c>
      <c r="B1702" s="6" t="s">
        <v>11331</v>
      </c>
      <c r="C1702" s="6" t="s">
        <v>5706</v>
      </c>
      <c r="D1702" s="6" t="s">
        <v>11295</v>
      </c>
      <c r="E1702" s="6" t="s">
        <v>5638</v>
      </c>
      <c r="F1702" s="6" t="s">
        <v>11332</v>
      </c>
      <c r="G1702" s="6" t="s">
        <v>11333</v>
      </c>
      <c r="H1702" s="79">
        <v>1</v>
      </c>
    </row>
    <row r="1703" spans="1:8" x14ac:dyDescent="0.2">
      <c r="A1703" s="6">
        <v>30329009</v>
      </c>
      <c r="B1703" s="6" t="s">
        <v>11334</v>
      </c>
      <c r="C1703" s="6" t="s">
        <v>5740</v>
      </c>
      <c r="D1703" s="6" t="s">
        <v>11295</v>
      </c>
      <c r="E1703" s="6" t="s">
        <v>5638</v>
      </c>
      <c r="F1703" s="6" t="s">
        <v>11335</v>
      </c>
      <c r="G1703" s="6" t="s">
        <v>11336</v>
      </c>
      <c r="H1703" s="79">
        <v>1</v>
      </c>
    </row>
    <row r="1704" spans="1:8" x14ac:dyDescent="0.2">
      <c r="A1704" s="6">
        <v>30148470</v>
      </c>
      <c r="B1704" s="6" t="s">
        <v>11337</v>
      </c>
      <c r="C1704" s="6" t="s">
        <v>5744</v>
      </c>
      <c r="D1704" s="6" t="s">
        <v>11295</v>
      </c>
      <c r="E1704" s="6" t="s">
        <v>5638</v>
      </c>
      <c r="F1704" s="6" t="s">
        <v>11338</v>
      </c>
      <c r="G1704" s="6" t="s">
        <v>11339</v>
      </c>
      <c r="H1704" s="79">
        <v>1</v>
      </c>
    </row>
    <row r="1705" spans="1:8" x14ac:dyDescent="0.2">
      <c r="A1705" s="6">
        <v>30172046</v>
      </c>
      <c r="B1705" s="6" t="s">
        <v>11340</v>
      </c>
      <c r="C1705" s="6" t="s">
        <v>5748</v>
      </c>
      <c r="D1705" s="6" t="s">
        <v>11295</v>
      </c>
      <c r="E1705" s="6" t="s">
        <v>5638</v>
      </c>
      <c r="F1705" s="6" t="s">
        <v>11341</v>
      </c>
      <c r="G1705" s="6" t="s">
        <v>11342</v>
      </c>
      <c r="H1705" s="79">
        <v>1</v>
      </c>
    </row>
    <row r="1706" spans="1:8" x14ac:dyDescent="0.2">
      <c r="A1706" s="6">
        <v>30225242</v>
      </c>
      <c r="B1706" s="6" t="s">
        <v>11343</v>
      </c>
      <c r="C1706" s="6" t="s">
        <v>5752</v>
      </c>
      <c r="D1706" s="6" t="s">
        <v>11295</v>
      </c>
      <c r="E1706" s="6" t="s">
        <v>5638</v>
      </c>
      <c r="F1706" s="6" t="s">
        <v>11344</v>
      </c>
      <c r="G1706" s="6" t="s">
        <v>11345</v>
      </c>
      <c r="H1706" s="79">
        <v>1</v>
      </c>
    </row>
    <row r="1707" spans="1:8" x14ac:dyDescent="0.2">
      <c r="A1707" s="6">
        <v>30167576</v>
      </c>
      <c r="B1707" s="6" t="s">
        <v>11346</v>
      </c>
      <c r="C1707" s="6" t="s">
        <v>5756</v>
      </c>
      <c r="D1707" s="6" t="s">
        <v>11295</v>
      </c>
      <c r="E1707" s="6" t="s">
        <v>5638</v>
      </c>
      <c r="F1707" s="6" t="s">
        <v>11347</v>
      </c>
      <c r="G1707" s="6" t="s">
        <v>11348</v>
      </c>
      <c r="H1707" s="79">
        <v>1</v>
      </c>
    </row>
    <row r="1708" spans="1:8" x14ac:dyDescent="0.2">
      <c r="A1708" s="6">
        <v>30051814</v>
      </c>
      <c r="B1708" s="6" t="s">
        <v>11349</v>
      </c>
      <c r="C1708" s="6" t="s">
        <v>5759</v>
      </c>
      <c r="D1708" s="6" t="s">
        <v>11295</v>
      </c>
      <c r="E1708" s="6" t="s">
        <v>5638</v>
      </c>
      <c r="F1708" s="6" t="s">
        <v>11350</v>
      </c>
      <c r="G1708" s="6" t="s">
        <v>11351</v>
      </c>
      <c r="H1708" s="79">
        <v>1</v>
      </c>
    </row>
    <row r="1709" spans="1:8" x14ac:dyDescent="0.2">
      <c r="A1709" s="6">
        <v>30064201</v>
      </c>
      <c r="B1709" s="6" t="s">
        <v>11352</v>
      </c>
      <c r="C1709" s="6" t="s">
        <v>5760</v>
      </c>
      <c r="D1709" s="6" t="s">
        <v>11295</v>
      </c>
      <c r="E1709" s="6" t="s">
        <v>5638</v>
      </c>
      <c r="F1709" s="6" t="s">
        <v>11353</v>
      </c>
      <c r="G1709" s="6" t="s">
        <v>11354</v>
      </c>
      <c r="H1709" s="79">
        <v>1</v>
      </c>
    </row>
    <row r="1710" spans="1:8" x14ac:dyDescent="0.2">
      <c r="A1710" s="6">
        <v>30185693</v>
      </c>
      <c r="B1710" s="6" t="s">
        <v>11355</v>
      </c>
      <c r="C1710" s="6" t="s">
        <v>7546</v>
      </c>
      <c r="D1710" s="6" t="s">
        <v>11295</v>
      </c>
      <c r="E1710" s="6" t="s">
        <v>5638</v>
      </c>
      <c r="F1710" s="6" t="s">
        <v>11356</v>
      </c>
      <c r="G1710" s="6" t="s">
        <v>11357</v>
      </c>
      <c r="H1710" s="79">
        <v>1</v>
      </c>
    </row>
    <row r="1711" spans="1:8" x14ac:dyDescent="0.2">
      <c r="A1711" s="6">
        <v>30213244</v>
      </c>
      <c r="B1711" s="6" t="s">
        <v>11358</v>
      </c>
      <c r="C1711" s="6" t="s">
        <v>7550</v>
      </c>
      <c r="D1711" s="6" t="s">
        <v>11295</v>
      </c>
      <c r="E1711" s="6" t="s">
        <v>5638</v>
      </c>
      <c r="F1711" s="6" t="s">
        <v>11359</v>
      </c>
      <c r="G1711" s="6" t="s">
        <v>11360</v>
      </c>
      <c r="H1711" s="79">
        <v>1</v>
      </c>
    </row>
    <row r="1712" spans="1:8" x14ac:dyDescent="0.2">
      <c r="A1712" s="6">
        <v>30420365</v>
      </c>
      <c r="B1712" s="6" t="s">
        <v>11361</v>
      </c>
      <c r="C1712" s="6" t="s">
        <v>5985</v>
      </c>
      <c r="D1712" s="6" t="s">
        <v>11295</v>
      </c>
      <c r="E1712" s="6" t="s">
        <v>5638</v>
      </c>
      <c r="F1712" s="6" t="s">
        <v>11362</v>
      </c>
      <c r="G1712" s="6" t="s">
        <v>11363</v>
      </c>
      <c r="H1712" s="79">
        <v>1</v>
      </c>
    </row>
    <row r="1713" spans="1:8" x14ac:dyDescent="0.2">
      <c r="A1713" s="6">
        <v>30437983</v>
      </c>
      <c r="B1713" s="6" t="s">
        <v>11364</v>
      </c>
      <c r="C1713" s="6" t="s">
        <v>5989</v>
      </c>
      <c r="D1713" s="6" t="s">
        <v>11295</v>
      </c>
      <c r="E1713" s="6" t="s">
        <v>5638</v>
      </c>
      <c r="F1713" s="6" t="s">
        <v>11365</v>
      </c>
      <c r="G1713" s="6" t="s">
        <v>11366</v>
      </c>
      <c r="H1713" s="79">
        <v>1</v>
      </c>
    </row>
    <row r="1714" spans="1:8" x14ac:dyDescent="0.2">
      <c r="A1714" s="6">
        <v>30209602</v>
      </c>
      <c r="B1714" s="6" t="s">
        <v>11367</v>
      </c>
      <c r="C1714" s="6" t="s">
        <v>5993</v>
      </c>
      <c r="D1714" s="6" t="s">
        <v>11295</v>
      </c>
      <c r="E1714" s="6" t="s">
        <v>5638</v>
      </c>
      <c r="F1714" s="6" t="s">
        <v>11368</v>
      </c>
      <c r="G1714" s="6" t="s">
        <v>11369</v>
      </c>
      <c r="H1714" s="79">
        <v>1</v>
      </c>
    </row>
    <row r="1715" spans="1:8" x14ac:dyDescent="0.2">
      <c r="A1715" s="6">
        <v>30258040</v>
      </c>
      <c r="B1715" s="6" t="s">
        <v>11370</v>
      </c>
      <c r="C1715" s="6" t="s">
        <v>5997</v>
      </c>
      <c r="D1715" s="6" t="s">
        <v>11295</v>
      </c>
      <c r="E1715" s="6" t="s">
        <v>5638</v>
      </c>
      <c r="F1715" s="6" t="s">
        <v>11371</v>
      </c>
      <c r="G1715" s="6" t="s">
        <v>11372</v>
      </c>
      <c r="H1715" s="79">
        <v>1</v>
      </c>
    </row>
    <row r="1716" spans="1:8" x14ac:dyDescent="0.2">
      <c r="A1716" s="6">
        <v>30293498</v>
      </c>
      <c r="B1716" s="6" t="s">
        <v>11373</v>
      </c>
      <c r="C1716" s="6" t="s">
        <v>6001</v>
      </c>
      <c r="D1716" s="6" t="s">
        <v>11295</v>
      </c>
      <c r="E1716" s="6" t="s">
        <v>5638</v>
      </c>
      <c r="F1716" s="6" t="s">
        <v>11374</v>
      </c>
      <c r="G1716" s="6" t="s">
        <v>11375</v>
      </c>
      <c r="H1716" s="79">
        <v>1</v>
      </c>
    </row>
    <row r="1717" spans="1:8" x14ac:dyDescent="0.2">
      <c r="A1717" s="6">
        <v>30205814</v>
      </c>
      <c r="B1717" s="6" t="s">
        <v>11376</v>
      </c>
      <c r="C1717" s="6" t="s">
        <v>6005</v>
      </c>
      <c r="D1717" s="6" t="s">
        <v>11295</v>
      </c>
      <c r="E1717" s="6" t="s">
        <v>5638</v>
      </c>
      <c r="F1717" s="6" t="s">
        <v>11377</v>
      </c>
      <c r="G1717" s="6" t="s">
        <v>11378</v>
      </c>
      <c r="H1717" s="79">
        <v>1</v>
      </c>
    </row>
    <row r="1718" spans="1:8" x14ac:dyDescent="0.2">
      <c r="A1718" s="6">
        <v>30095433</v>
      </c>
      <c r="B1718" s="6" t="s">
        <v>11379</v>
      </c>
      <c r="C1718" s="6" t="s">
        <v>6851</v>
      </c>
      <c r="D1718" s="6" t="s">
        <v>11295</v>
      </c>
      <c r="E1718" s="6" t="s">
        <v>5638</v>
      </c>
      <c r="F1718" s="6" t="s">
        <v>11380</v>
      </c>
      <c r="G1718" s="6" t="s">
        <v>11381</v>
      </c>
      <c r="H1718" s="79">
        <v>1</v>
      </c>
    </row>
    <row r="1719" spans="1:8" x14ac:dyDescent="0.2">
      <c r="A1719" s="6">
        <v>30047121</v>
      </c>
      <c r="B1719" s="6" t="s">
        <v>11382</v>
      </c>
      <c r="C1719" s="6" t="s">
        <v>6855</v>
      </c>
      <c r="D1719" s="6" t="s">
        <v>11295</v>
      </c>
      <c r="E1719" s="6" t="s">
        <v>5638</v>
      </c>
      <c r="F1719" s="6" t="s">
        <v>11383</v>
      </c>
      <c r="G1719" s="6" t="s">
        <v>11384</v>
      </c>
      <c r="H1719" s="79">
        <v>1</v>
      </c>
    </row>
    <row r="1720" spans="1:8" x14ac:dyDescent="0.2">
      <c r="A1720" s="6">
        <v>30113712</v>
      </c>
      <c r="B1720" s="6" t="s">
        <v>11385</v>
      </c>
      <c r="C1720" s="6" t="s">
        <v>6859</v>
      </c>
      <c r="D1720" s="6" t="s">
        <v>11295</v>
      </c>
      <c r="E1720" s="6" t="s">
        <v>5638</v>
      </c>
      <c r="F1720" s="6" t="s">
        <v>11386</v>
      </c>
      <c r="G1720" s="6" t="s">
        <v>11387</v>
      </c>
      <c r="H1720" s="79">
        <v>1</v>
      </c>
    </row>
    <row r="1721" spans="1:8" x14ac:dyDescent="0.2">
      <c r="A1721" s="6">
        <v>30165974</v>
      </c>
      <c r="B1721" s="6" t="s">
        <v>11388</v>
      </c>
      <c r="C1721" s="6" t="s">
        <v>5789</v>
      </c>
      <c r="D1721" s="6" t="s">
        <v>11389</v>
      </c>
      <c r="E1721" s="6" t="s">
        <v>5638</v>
      </c>
      <c r="F1721" s="6" t="s">
        <v>11390</v>
      </c>
      <c r="G1721" s="6" t="s">
        <v>11391</v>
      </c>
      <c r="H1721" s="79">
        <v>1</v>
      </c>
    </row>
    <row r="1722" spans="1:8" x14ac:dyDescent="0.2">
      <c r="A1722" s="6">
        <v>30325374</v>
      </c>
      <c r="B1722" s="6" t="s">
        <v>11392</v>
      </c>
      <c r="C1722" s="6" t="s">
        <v>6342</v>
      </c>
      <c r="D1722" s="6" t="s">
        <v>11389</v>
      </c>
      <c r="E1722" s="6" t="s">
        <v>5638</v>
      </c>
      <c r="F1722" s="6" t="s">
        <v>11393</v>
      </c>
      <c r="G1722" s="6" t="s">
        <v>11394</v>
      </c>
      <c r="H1722" s="79">
        <v>1</v>
      </c>
    </row>
    <row r="1723" spans="1:8" x14ac:dyDescent="0.2">
      <c r="A1723" s="6">
        <v>30184765</v>
      </c>
      <c r="B1723" s="6" t="s">
        <v>11395</v>
      </c>
      <c r="C1723" s="6" t="s">
        <v>5794</v>
      </c>
      <c r="D1723" s="6" t="s">
        <v>11389</v>
      </c>
      <c r="E1723" s="6" t="s">
        <v>5638</v>
      </c>
      <c r="F1723" s="6" t="s">
        <v>11396</v>
      </c>
      <c r="G1723" s="6" t="s">
        <v>11397</v>
      </c>
      <c r="H1723" s="79">
        <v>1</v>
      </c>
    </row>
    <row r="1724" spans="1:8" x14ac:dyDescent="0.2">
      <c r="A1724" s="6">
        <v>30152442</v>
      </c>
      <c r="B1724" s="6" t="s">
        <v>11398</v>
      </c>
      <c r="C1724" s="6" t="s">
        <v>5642</v>
      </c>
      <c r="D1724" s="6" t="s">
        <v>11389</v>
      </c>
      <c r="E1724" s="6" t="s">
        <v>5638</v>
      </c>
      <c r="F1724" s="6" t="s">
        <v>11399</v>
      </c>
      <c r="G1724" s="6" t="s">
        <v>11400</v>
      </c>
      <c r="H1724" s="79">
        <v>1</v>
      </c>
    </row>
    <row r="1725" spans="1:8" x14ac:dyDescent="0.2">
      <c r="A1725" s="6">
        <v>30372831</v>
      </c>
      <c r="B1725" s="6" t="s">
        <v>11401</v>
      </c>
      <c r="C1725" s="6" t="s">
        <v>5646</v>
      </c>
      <c r="D1725" s="6" t="s">
        <v>11389</v>
      </c>
      <c r="E1725" s="6" t="s">
        <v>5638</v>
      </c>
      <c r="F1725" s="6" t="s">
        <v>11402</v>
      </c>
      <c r="G1725" s="6" t="s">
        <v>11403</v>
      </c>
      <c r="H1725" s="79">
        <v>1</v>
      </c>
    </row>
    <row r="1726" spans="1:8" x14ac:dyDescent="0.2">
      <c r="A1726" s="6">
        <v>30019278</v>
      </c>
      <c r="B1726" s="6" t="s">
        <v>11404</v>
      </c>
      <c r="C1726" s="6" t="s">
        <v>5650</v>
      </c>
      <c r="D1726" s="6" t="s">
        <v>11389</v>
      </c>
      <c r="E1726" s="6" t="s">
        <v>5638</v>
      </c>
      <c r="F1726" s="6" t="s">
        <v>11405</v>
      </c>
      <c r="G1726" s="6" t="s">
        <v>11406</v>
      </c>
      <c r="H1726" s="79">
        <v>1</v>
      </c>
    </row>
    <row r="1727" spans="1:8" x14ac:dyDescent="0.2">
      <c r="A1727" s="6">
        <v>30211942</v>
      </c>
      <c r="B1727" s="6" t="s">
        <v>11407</v>
      </c>
      <c r="C1727" s="6" t="s">
        <v>5654</v>
      </c>
      <c r="D1727" s="6" t="s">
        <v>11389</v>
      </c>
      <c r="E1727" s="6" t="s">
        <v>5638</v>
      </c>
      <c r="F1727" s="6" t="s">
        <v>11408</v>
      </c>
      <c r="G1727" s="6" t="s">
        <v>11409</v>
      </c>
      <c r="H1727" s="79">
        <v>1</v>
      </c>
    </row>
    <row r="1728" spans="1:8" x14ac:dyDescent="0.2">
      <c r="A1728" s="6">
        <v>30017955</v>
      </c>
      <c r="B1728" s="6" t="s">
        <v>11410</v>
      </c>
      <c r="C1728" s="6" t="s">
        <v>5658</v>
      </c>
      <c r="D1728" s="6" t="s">
        <v>11389</v>
      </c>
      <c r="E1728" s="6" t="s">
        <v>5638</v>
      </c>
      <c r="F1728" s="6" t="s">
        <v>11411</v>
      </c>
      <c r="G1728" s="6" t="s">
        <v>11412</v>
      </c>
      <c r="H1728" s="79">
        <v>1</v>
      </c>
    </row>
    <row r="1729" spans="1:8" x14ac:dyDescent="0.2">
      <c r="A1729" s="6">
        <v>30261135</v>
      </c>
      <c r="B1729" s="6" t="s">
        <v>11413</v>
      </c>
      <c r="C1729" s="6" t="s">
        <v>5662</v>
      </c>
      <c r="D1729" s="6" t="s">
        <v>11389</v>
      </c>
      <c r="E1729" s="6" t="s">
        <v>5638</v>
      </c>
      <c r="F1729" s="6" t="s">
        <v>11414</v>
      </c>
      <c r="G1729" s="6" t="s">
        <v>11415</v>
      </c>
      <c r="H1729" s="79">
        <v>1</v>
      </c>
    </row>
    <row r="1730" spans="1:8" x14ac:dyDescent="0.2">
      <c r="A1730" s="6">
        <v>30106761</v>
      </c>
      <c r="B1730" s="6" t="s">
        <v>11416</v>
      </c>
      <c r="C1730" s="6" t="s">
        <v>5666</v>
      </c>
      <c r="D1730" s="6" t="s">
        <v>11389</v>
      </c>
      <c r="E1730" s="6" t="s">
        <v>5638</v>
      </c>
      <c r="F1730" s="6" t="s">
        <v>11417</v>
      </c>
      <c r="G1730" s="6" t="s">
        <v>11418</v>
      </c>
      <c r="H1730" s="79">
        <v>1</v>
      </c>
    </row>
    <row r="1731" spans="1:8" x14ac:dyDescent="0.2">
      <c r="A1731" s="6">
        <v>30343196</v>
      </c>
      <c r="B1731" s="6" t="s">
        <v>11419</v>
      </c>
      <c r="C1731" s="6" t="s">
        <v>5670</v>
      </c>
      <c r="D1731" s="6" t="s">
        <v>11389</v>
      </c>
      <c r="E1731" s="6" t="s">
        <v>5638</v>
      </c>
      <c r="F1731" s="6" t="s">
        <v>11420</v>
      </c>
      <c r="G1731" s="6" t="s">
        <v>11421</v>
      </c>
      <c r="H1731" s="79">
        <v>1</v>
      </c>
    </row>
    <row r="1732" spans="1:8" x14ac:dyDescent="0.2">
      <c r="A1732" s="6">
        <v>30053587</v>
      </c>
      <c r="B1732" s="6" t="s">
        <v>11422</v>
      </c>
      <c r="C1732" s="6" t="s">
        <v>5674</v>
      </c>
      <c r="D1732" s="6" t="s">
        <v>11389</v>
      </c>
      <c r="E1732" s="6" t="s">
        <v>5638</v>
      </c>
      <c r="F1732" s="6" t="s">
        <v>11423</v>
      </c>
      <c r="G1732" s="6" t="s">
        <v>11424</v>
      </c>
      <c r="H1732" s="79">
        <v>1</v>
      </c>
    </row>
    <row r="1733" spans="1:8" x14ac:dyDescent="0.2">
      <c r="A1733" s="6">
        <v>30321119</v>
      </c>
      <c r="B1733" s="6" t="s">
        <v>11425</v>
      </c>
      <c r="C1733" s="6" t="s">
        <v>5678</v>
      </c>
      <c r="D1733" s="6" t="s">
        <v>11389</v>
      </c>
      <c r="E1733" s="6" t="s">
        <v>5638</v>
      </c>
      <c r="F1733" s="6" t="s">
        <v>11426</v>
      </c>
      <c r="G1733" s="6" t="s">
        <v>11427</v>
      </c>
      <c r="H1733" s="79">
        <v>1</v>
      </c>
    </row>
    <row r="1734" spans="1:8" x14ac:dyDescent="0.2">
      <c r="A1734" s="6">
        <v>30286368</v>
      </c>
      <c r="B1734" s="6" t="s">
        <v>11428</v>
      </c>
      <c r="C1734" s="6" t="s">
        <v>5682</v>
      </c>
      <c r="D1734" s="6" t="s">
        <v>11389</v>
      </c>
      <c r="E1734" s="6" t="s">
        <v>5638</v>
      </c>
      <c r="F1734" s="6" t="s">
        <v>11429</v>
      </c>
      <c r="G1734" s="6" t="s">
        <v>11430</v>
      </c>
      <c r="H1734" s="79">
        <v>1</v>
      </c>
    </row>
    <row r="1735" spans="1:8" x14ac:dyDescent="0.2">
      <c r="A1735" s="6">
        <v>30165353</v>
      </c>
      <c r="B1735" s="6" t="s">
        <v>11431</v>
      </c>
      <c r="C1735" s="6" t="s">
        <v>5686</v>
      </c>
      <c r="D1735" s="6" t="s">
        <v>11389</v>
      </c>
      <c r="E1735" s="6" t="s">
        <v>5638</v>
      </c>
      <c r="F1735" s="6" t="s">
        <v>11432</v>
      </c>
      <c r="G1735" s="6" t="s">
        <v>11433</v>
      </c>
      <c r="H1735" s="79">
        <v>1</v>
      </c>
    </row>
    <row r="1736" spans="1:8" x14ac:dyDescent="0.2">
      <c r="A1736" s="6">
        <v>30348353</v>
      </c>
      <c r="B1736" s="6" t="s">
        <v>11434</v>
      </c>
      <c r="C1736" s="6" t="s">
        <v>5690</v>
      </c>
      <c r="D1736" s="6" t="s">
        <v>11389</v>
      </c>
      <c r="E1736" s="6" t="s">
        <v>5638</v>
      </c>
      <c r="F1736" s="6" t="s">
        <v>11435</v>
      </c>
      <c r="G1736" s="6" t="s">
        <v>11436</v>
      </c>
      <c r="H1736" s="79">
        <v>1</v>
      </c>
    </row>
    <row r="1737" spans="1:8" x14ac:dyDescent="0.2">
      <c r="A1737" s="6">
        <v>30153091</v>
      </c>
      <c r="B1737" s="6" t="s">
        <v>11437</v>
      </c>
      <c r="C1737" s="6" t="s">
        <v>5694</v>
      </c>
      <c r="D1737" s="6" t="s">
        <v>11389</v>
      </c>
      <c r="E1737" s="6" t="s">
        <v>5638</v>
      </c>
      <c r="F1737" s="6" t="s">
        <v>11438</v>
      </c>
      <c r="G1737" s="6" t="s">
        <v>11439</v>
      </c>
      <c r="H1737" s="79">
        <v>1</v>
      </c>
    </row>
    <row r="1738" spans="1:8" x14ac:dyDescent="0.2">
      <c r="A1738" s="6">
        <v>30380841</v>
      </c>
      <c r="B1738" s="6" t="s">
        <v>11440</v>
      </c>
      <c r="C1738" s="6" t="s">
        <v>5698</v>
      </c>
      <c r="D1738" s="6" t="s">
        <v>11389</v>
      </c>
      <c r="E1738" s="6" t="s">
        <v>5638</v>
      </c>
      <c r="F1738" s="6" t="s">
        <v>11441</v>
      </c>
      <c r="G1738" s="6" t="s">
        <v>11442</v>
      </c>
      <c r="H1738" s="79">
        <v>1</v>
      </c>
    </row>
    <row r="1739" spans="1:8" x14ac:dyDescent="0.2">
      <c r="A1739" s="6">
        <v>30317016</v>
      </c>
      <c r="B1739" s="6" t="s">
        <v>11443</v>
      </c>
      <c r="C1739" s="6" t="s">
        <v>1553</v>
      </c>
      <c r="D1739" s="6" t="s">
        <v>11444</v>
      </c>
      <c r="E1739" s="6" t="s">
        <v>5893</v>
      </c>
      <c r="F1739" s="6" t="s">
        <v>11445</v>
      </c>
      <c r="G1739" s="6" t="s">
        <v>11446</v>
      </c>
      <c r="H1739" s="79">
        <v>1</v>
      </c>
    </row>
    <row r="1740" spans="1:8" x14ac:dyDescent="0.2">
      <c r="A1740" s="6">
        <v>30406412</v>
      </c>
      <c r="B1740" s="6" t="s">
        <v>11447</v>
      </c>
      <c r="C1740" s="6" t="s">
        <v>11448</v>
      </c>
      <c r="D1740" s="6" t="s">
        <v>11449</v>
      </c>
      <c r="E1740" s="6" t="s">
        <v>5638</v>
      </c>
      <c r="F1740" s="6" t="s">
        <v>11450</v>
      </c>
      <c r="G1740" s="6" t="s">
        <v>11451</v>
      </c>
      <c r="H1740" s="79">
        <v>1</v>
      </c>
    </row>
    <row r="1741" spans="1:8" x14ac:dyDescent="0.2">
      <c r="A1741" s="6">
        <v>30295822</v>
      </c>
      <c r="B1741" s="6" t="s">
        <v>11452</v>
      </c>
      <c r="C1741" s="6" t="s">
        <v>6342</v>
      </c>
      <c r="D1741" s="6" t="s">
        <v>11449</v>
      </c>
      <c r="E1741" s="6" t="s">
        <v>5638</v>
      </c>
      <c r="F1741" s="6" t="s">
        <v>11453</v>
      </c>
      <c r="G1741" s="6" t="s">
        <v>11454</v>
      </c>
      <c r="H1741" s="79">
        <v>1</v>
      </c>
    </row>
    <row r="1742" spans="1:8" x14ac:dyDescent="0.2">
      <c r="A1742" s="6">
        <v>30384762</v>
      </c>
      <c r="B1742" s="6" t="s">
        <v>11455</v>
      </c>
      <c r="C1742" s="6" t="s">
        <v>5794</v>
      </c>
      <c r="D1742" s="6" t="s">
        <v>11449</v>
      </c>
      <c r="E1742" s="6" t="s">
        <v>5638</v>
      </c>
      <c r="F1742" s="6" t="s">
        <v>11456</v>
      </c>
      <c r="G1742" s="6" t="s">
        <v>11457</v>
      </c>
      <c r="H1742" s="79">
        <v>1</v>
      </c>
    </row>
    <row r="1743" spans="1:8" x14ac:dyDescent="0.2">
      <c r="A1743" s="6">
        <v>30343881</v>
      </c>
      <c r="B1743" s="6" t="s">
        <v>11458</v>
      </c>
      <c r="C1743" s="6" t="s">
        <v>5636</v>
      </c>
      <c r="D1743" s="6" t="s">
        <v>11449</v>
      </c>
      <c r="E1743" s="6" t="s">
        <v>5638</v>
      </c>
      <c r="F1743" s="6" t="s">
        <v>11459</v>
      </c>
      <c r="G1743" s="6" t="s">
        <v>11460</v>
      </c>
      <c r="H1743" s="79">
        <v>1</v>
      </c>
    </row>
    <row r="1744" spans="1:8" x14ac:dyDescent="0.2">
      <c r="A1744" s="6">
        <v>30229246</v>
      </c>
      <c r="B1744" s="6" t="s">
        <v>11461</v>
      </c>
      <c r="C1744" s="6" t="s">
        <v>5666</v>
      </c>
      <c r="D1744" s="6" t="s">
        <v>11449</v>
      </c>
      <c r="E1744" s="6" t="s">
        <v>5638</v>
      </c>
      <c r="F1744" s="6" t="s">
        <v>11462</v>
      </c>
      <c r="G1744" s="6" t="s">
        <v>11463</v>
      </c>
      <c r="H1744" s="79">
        <v>1</v>
      </c>
    </row>
    <row r="1745" spans="1:8" x14ac:dyDescent="0.2">
      <c r="A1745" s="6">
        <v>30167713</v>
      </c>
      <c r="B1745" s="6" t="s">
        <v>11464</v>
      </c>
      <c r="C1745" s="6" t="s">
        <v>5670</v>
      </c>
      <c r="D1745" s="6" t="s">
        <v>11449</v>
      </c>
      <c r="E1745" s="6" t="s">
        <v>5638</v>
      </c>
      <c r="F1745" s="6" t="s">
        <v>11465</v>
      </c>
      <c r="G1745" s="6" t="s">
        <v>11466</v>
      </c>
      <c r="H1745" s="79">
        <v>1</v>
      </c>
    </row>
    <row r="1746" spans="1:8" x14ac:dyDescent="0.2">
      <c r="A1746" s="6">
        <v>30094501</v>
      </c>
      <c r="B1746" s="6" t="s">
        <v>11467</v>
      </c>
      <c r="C1746" s="6" t="s">
        <v>5674</v>
      </c>
      <c r="D1746" s="6" t="s">
        <v>11449</v>
      </c>
      <c r="E1746" s="6" t="s">
        <v>5638</v>
      </c>
      <c r="F1746" s="6" t="s">
        <v>11468</v>
      </c>
      <c r="G1746" s="6" t="s">
        <v>11469</v>
      </c>
      <c r="H1746" s="79">
        <v>1</v>
      </c>
    </row>
    <row r="1747" spans="1:8" x14ac:dyDescent="0.2">
      <c r="A1747" s="6">
        <v>30052938</v>
      </c>
      <c r="B1747" s="6" t="s">
        <v>11470</v>
      </c>
      <c r="C1747" s="6" t="s">
        <v>5678</v>
      </c>
      <c r="D1747" s="6" t="s">
        <v>11449</v>
      </c>
      <c r="E1747" s="6" t="s">
        <v>5638</v>
      </c>
      <c r="F1747" s="6" t="s">
        <v>11471</v>
      </c>
      <c r="G1747" s="6" t="s">
        <v>11472</v>
      </c>
      <c r="H1747" s="79">
        <v>1</v>
      </c>
    </row>
    <row r="1748" spans="1:8" x14ac:dyDescent="0.2">
      <c r="A1748" s="6">
        <v>30076493</v>
      </c>
      <c r="B1748" s="6" t="s">
        <v>11473</v>
      </c>
      <c r="C1748" s="6" t="s">
        <v>5682</v>
      </c>
      <c r="D1748" s="6" t="s">
        <v>11449</v>
      </c>
      <c r="E1748" s="6" t="s">
        <v>5638</v>
      </c>
      <c r="F1748" s="6" t="s">
        <v>11474</v>
      </c>
      <c r="G1748" s="6" t="s">
        <v>11475</v>
      </c>
      <c r="H1748" s="79">
        <v>1</v>
      </c>
    </row>
    <row r="1749" spans="1:8" x14ac:dyDescent="0.2">
      <c r="A1749" s="6">
        <v>30037625</v>
      </c>
      <c r="B1749" s="6" t="s">
        <v>11476</v>
      </c>
      <c r="C1749" s="6" t="s">
        <v>5686</v>
      </c>
      <c r="D1749" s="6" t="s">
        <v>11449</v>
      </c>
      <c r="E1749" s="6" t="s">
        <v>5638</v>
      </c>
      <c r="F1749" s="6" t="s">
        <v>11477</v>
      </c>
      <c r="G1749" s="6" t="s">
        <v>11478</v>
      </c>
      <c r="H1749" s="79">
        <v>1</v>
      </c>
    </row>
    <row r="1750" spans="1:8" x14ac:dyDescent="0.2">
      <c r="A1750" s="6">
        <v>30319894</v>
      </c>
      <c r="B1750" s="6" t="s">
        <v>11479</v>
      </c>
      <c r="C1750" s="6" t="s">
        <v>5690</v>
      </c>
      <c r="D1750" s="6" t="s">
        <v>11449</v>
      </c>
      <c r="E1750" s="6" t="s">
        <v>5638</v>
      </c>
      <c r="F1750" s="6" t="s">
        <v>11480</v>
      </c>
      <c r="G1750" s="6" t="s">
        <v>11481</v>
      </c>
      <c r="H1750" s="79">
        <v>1</v>
      </c>
    </row>
    <row r="1751" spans="1:8" x14ac:dyDescent="0.2">
      <c r="A1751" s="6">
        <v>30310756</v>
      </c>
      <c r="B1751" s="6" t="s">
        <v>11482</v>
      </c>
      <c r="C1751" s="6" t="s">
        <v>5694</v>
      </c>
      <c r="D1751" s="6" t="s">
        <v>11449</v>
      </c>
      <c r="E1751" s="6" t="s">
        <v>5638</v>
      </c>
      <c r="F1751" s="6" t="s">
        <v>11483</v>
      </c>
      <c r="G1751" s="6" t="s">
        <v>11484</v>
      </c>
      <c r="H1751" s="79">
        <v>1</v>
      </c>
    </row>
    <row r="1752" spans="1:8" x14ac:dyDescent="0.2">
      <c r="A1752" s="6">
        <v>30451978</v>
      </c>
      <c r="B1752" s="6" t="s">
        <v>11485</v>
      </c>
      <c r="C1752" s="6" t="s">
        <v>5698</v>
      </c>
      <c r="D1752" s="6" t="s">
        <v>11449</v>
      </c>
      <c r="E1752" s="6" t="s">
        <v>5638</v>
      </c>
      <c r="F1752" s="6" t="s">
        <v>11486</v>
      </c>
      <c r="G1752" s="6" t="s">
        <v>11487</v>
      </c>
      <c r="H1752" s="79">
        <v>1</v>
      </c>
    </row>
    <row r="1753" spans="1:8" x14ac:dyDescent="0.2">
      <c r="A1753" s="6">
        <v>30438025</v>
      </c>
      <c r="B1753" s="6" t="s">
        <v>11488</v>
      </c>
      <c r="C1753" s="6" t="s">
        <v>5702</v>
      </c>
      <c r="D1753" s="6" t="s">
        <v>11449</v>
      </c>
      <c r="E1753" s="6" t="s">
        <v>5638</v>
      </c>
      <c r="F1753" s="6" t="s">
        <v>11489</v>
      </c>
      <c r="G1753" s="6" t="s">
        <v>11490</v>
      </c>
      <c r="H1753" s="79">
        <v>1</v>
      </c>
    </row>
    <row r="1754" spans="1:8" x14ac:dyDescent="0.2">
      <c r="A1754" s="6">
        <v>30301056</v>
      </c>
      <c r="B1754" s="6" t="s">
        <v>11491</v>
      </c>
      <c r="C1754" s="6" t="s">
        <v>5706</v>
      </c>
      <c r="D1754" s="6" t="s">
        <v>11449</v>
      </c>
      <c r="E1754" s="6" t="s">
        <v>5638</v>
      </c>
      <c r="F1754" s="6" t="s">
        <v>11492</v>
      </c>
      <c r="G1754" s="6" t="s">
        <v>11493</v>
      </c>
      <c r="H1754" s="79">
        <v>1</v>
      </c>
    </row>
    <row r="1755" spans="1:8" x14ac:dyDescent="0.2">
      <c r="A1755" s="6">
        <v>30233971</v>
      </c>
      <c r="B1755" s="6" t="s">
        <v>11494</v>
      </c>
      <c r="C1755" s="6" t="s">
        <v>5740</v>
      </c>
      <c r="D1755" s="6" t="s">
        <v>11449</v>
      </c>
      <c r="E1755" s="6" t="s">
        <v>5638</v>
      </c>
      <c r="F1755" s="6" t="s">
        <v>11495</v>
      </c>
      <c r="G1755" s="6" t="s">
        <v>11496</v>
      </c>
      <c r="H1755" s="79">
        <v>1</v>
      </c>
    </row>
    <row r="1756" spans="1:8" x14ac:dyDescent="0.2">
      <c r="A1756" s="6">
        <v>30115294</v>
      </c>
      <c r="B1756" s="6" t="s">
        <v>11497</v>
      </c>
      <c r="C1756" s="6" t="s">
        <v>5744</v>
      </c>
      <c r="D1756" s="6" t="s">
        <v>11449</v>
      </c>
      <c r="E1756" s="6" t="s">
        <v>5638</v>
      </c>
      <c r="F1756" s="6" t="s">
        <v>11498</v>
      </c>
      <c r="G1756" s="6" t="s">
        <v>11499</v>
      </c>
      <c r="H1756" s="79">
        <v>1</v>
      </c>
    </row>
    <row r="1757" spans="1:8" x14ac:dyDescent="0.2">
      <c r="A1757" s="6">
        <v>30111992</v>
      </c>
      <c r="B1757" s="6" t="s">
        <v>11500</v>
      </c>
      <c r="C1757" s="6" t="s">
        <v>5748</v>
      </c>
      <c r="D1757" s="6" t="s">
        <v>11449</v>
      </c>
      <c r="E1757" s="6" t="s">
        <v>5638</v>
      </c>
      <c r="F1757" s="6" t="s">
        <v>11501</v>
      </c>
      <c r="G1757" s="6" t="s">
        <v>11502</v>
      </c>
      <c r="H1757" s="79">
        <v>1</v>
      </c>
    </row>
    <row r="1758" spans="1:8" x14ac:dyDescent="0.2">
      <c r="A1758" s="6">
        <v>30130068</v>
      </c>
      <c r="B1758" s="6" t="s">
        <v>11503</v>
      </c>
      <c r="C1758" s="6" t="s">
        <v>5752</v>
      </c>
      <c r="D1758" s="6" t="s">
        <v>11449</v>
      </c>
      <c r="E1758" s="6" t="s">
        <v>5638</v>
      </c>
      <c r="F1758" s="6" t="s">
        <v>11504</v>
      </c>
      <c r="G1758" s="6" t="s">
        <v>11505</v>
      </c>
      <c r="H1758" s="79">
        <v>1</v>
      </c>
    </row>
    <row r="1759" spans="1:8" x14ac:dyDescent="0.2">
      <c r="A1759" s="6">
        <v>30012677</v>
      </c>
      <c r="B1759" s="6" t="s">
        <v>11506</v>
      </c>
      <c r="C1759" s="6" t="s">
        <v>5756</v>
      </c>
      <c r="D1759" s="6" t="s">
        <v>11449</v>
      </c>
      <c r="E1759" s="6" t="s">
        <v>5638</v>
      </c>
      <c r="F1759" s="6" t="s">
        <v>11507</v>
      </c>
      <c r="G1759" s="6" t="s">
        <v>11508</v>
      </c>
      <c r="H1759" s="79">
        <v>1</v>
      </c>
    </row>
    <row r="1760" spans="1:8" x14ac:dyDescent="0.2">
      <c r="A1760" s="6">
        <v>30146429</v>
      </c>
      <c r="B1760" s="6" t="s">
        <v>11509</v>
      </c>
      <c r="C1760" s="6" t="s">
        <v>5780</v>
      </c>
      <c r="D1760" s="6" t="s">
        <v>11449</v>
      </c>
      <c r="E1760" s="6" t="s">
        <v>5638</v>
      </c>
      <c r="F1760" s="6" t="s">
        <v>11510</v>
      </c>
      <c r="G1760" s="6" t="s">
        <v>11511</v>
      </c>
      <c r="H1760" s="79">
        <v>1</v>
      </c>
    </row>
    <row r="1761" spans="1:8" x14ac:dyDescent="0.2">
      <c r="A1761" s="6">
        <v>30183871</v>
      </c>
      <c r="B1761" s="6" t="s">
        <v>11512</v>
      </c>
      <c r="C1761" s="6" t="s">
        <v>5781</v>
      </c>
      <c r="D1761" s="6" t="s">
        <v>11449</v>
      </c>
      <c r="E1761" s="6" t="s">
        <v>5638</v>
      </c>
      <c r="F1761" s="6" t="s">
        <v>11513</v>
      </c>
      <c r="G1761" s="6" t="s">
        <v>11514</v>
      </c>
      <c r="H1761" s="79">
        <v>1</v>
      </c>
    </row>
    <row r="1762" spans="1:8" x14ac:dyDescent="0.2">
      <c r="A1762" s="6">
        <v>30225056</v>
      </c>
      <c r="B1762" s="6" t="s">
        <v>11515</v>
      </c>
      <c r="C1762" s="6" t="s">
        <v>5782</v>
      </c>
      <c r="D1762" s="6" t="s">
        <v>11449</v>
      </c>
      <c r="E1762" s="6" t="s">
        <v>5638</v>
      </c>
      <c r="F1762" s="6" t="s">
        <v>11516</v>
      </c>
      <c r="G1762" s="6" t="s">
        <v>11517</v>
      </c>
      <c r="H1762" s="79">
        <v>1</v>
      </c>
    </row>
    <row r="1763" spans="1:8" x14ac:dyDescent="0.2">
      <c r="A1763" s="6">
        <v>30095471</v>
      </c>
      <c r="B1763" s="6" t="s">
        <v>11518</v>
      </c>
      <c r="C1763" s="6" t="s">
        <v>5783</v>
      </c>
      <c r="D1763" s="6" t="s">
        <v>11449</v>
      </c>
      <c r="E1763" s="6" t="s">
        <v>5638</v>
      </c>
      <c r="F1763" s="6" t="s">
        <v>11519</v>
      </c>
      <c r="G1763" s="6" t="s">
        <v>11520</v>
      </c>
      <c r="H1763" s="79">
        <v>1</v>
      </c>
    </row>
    <row r="1764" spans="1:8" x14ac:dyDescent="0.2">
      <c r="A1764" s="6">
        <v>30012984</v>
      </c>
      <c r="B1764" s="6" t="s">
        <v>11521</v>
      </c>
      <c r="C1764" s="6" t="s">
        <v>5785</v>
      </c>
      <c r="D1764" s="6" t="s">
        <v>11449</v>
      </c>
      <c r="E1764" s="6" t="s">
        <v>5638</v>
      </c>
      <c r="F1764" s="6" t="s">
        <v>11522</v>
      </c>
      <c r="G1764" s="6" t="s">
        <v>11523</v>
      </c>
      <c r="H1764" s="79">
        <v>1</v>
      </c>
    </row>
    <row r="1765" spans="1:8" x14ac:dyDescent="0.2">
      <c r="A1765" s="6">
        <v>30107922</v>
      </c>
      <c r="B1765" s="6" t="s">
        <v>11524</v>
      </c>
      <c r="C1765" s="6" t="s">
        <v>7546</v>
      </c>
      <c r="D1765" s="6" t="s">
        <v>11449</v>
      </c>
      <c r="E1765" s="6" t="s">
        <v>5638</v>
      </c>
      <c r="F1765" s="6" t="s">
        <v>11525</v>
      </c>
      <c r="G1765" s="6" t="s">
        <v>11526</v>
      </c>
      <c r="H1765" s="79">
        <v>1</v>
      </c>
    </row>
    <row r="1766" spans="1:8" x14ac:dyDescent="0.2">
      <c r="A1766" s="6">
        <v>30109686</v>
      </c>
      <c r="B1766" s="6" t="s">
        <v>11527</v>
      </c>
      <c r="C1766" s="6" t="s">
        <v>7550</v>
      </c>
      <c r="D1766" s="6" t="s">
        <v>11449</v>
      </c>
      <c r="E1766" s="6" t="s">
        <v>5638</v>
      </c>
      <c r="F1766" s="6" t="s">
        <v>11528</v>
      </c>
      <c r="G1766" s="6" t="s">
        <v>11529</v>
      </c>
      <c r="H1766" s="79">
        <v>1</v>
      </c>
    </row>
    <row r="1767" spans="1:8" x14ac:dyDescent="0.2">
      <c r="A1767" s="6">
        <v>30394269</v>
      </c>
      <c r="B1767" s="6" t="s">
        <v>11530</v>
      </c>
      <c r="C1767" s="6" t="s">
        <v>7554</v>
      </c>
      <c r="D1767" s="6" t="s">
        <v>11449</v>
      </c>
      <c r="E1767" s="6" t="s">
        <v>5638</v>
      </c>
      <c r="F1767" s="6" t="s">
        <v>11531</v>
      </c>
      <c r="G1767" s="6" t="s">
        <v>11532</v>
      </c>
      <c r="H1767" s="79">
        <v>1</v>
      </c>
    </row>
    <row r="1768" spans="1:8" x14ac:dyDescent="0.2">
      <c r="A1768" s="6">
        <v>30325304</v>
      </c>
      <c r="B1768" s="6" t="s">
        <v>11533</v>
      </c>
      <c r="C1768" s="6" t="s">
        <v>8061</v>
      </c>
      <c r="D1768" s="6" t="s">
        <v>11449</v>
      </c>
      <c r="E1768" s="6" t="s">
        <v>5638</v>
      </c>
      <c r="F1768" s="6" t="s">
        <v>11534</v>
      </c>
      <c r="G1768" s="6" t="s">
        <v>11535</v>
      </c>
      <c r="H1768" s="79">
        <v>1</v>
      </c>
    </row>
    <row r="1769" spans="1:8" x14ac:dyDescent="0.2">
      <c r="A1769" s="6">
        <v>30453285</v>
      </c>
      <c r="B1769" s="6" t="s">
        <v>11536</v>
      </c>
      <c r="C1769" s="6" t="s">
        <v>8065</v>
      </c>
      <c r="D1769" s="6" t="s">
        <v>11449</v>
      </c>
      <c r="E1769" s="6" t="s">
        <v>5638</v>
      </c>
      <c r="F1769" s="6" t="s">
        <v>11537</v>
      </c>
      <c r="G1769" s="6" t="s">
        <v>11538</v>
      </c>
      <c r="H1769" s="79">
        <v>1</v>
      </c>
    </row>
    <row r="1770" spans="1:8" x14ac:dyDescent="0.2">
      <c r="A1770" s="6">
        <v>30394344</v>
      </c>
      <c r="B1770" s="6" t="s">
        <v>11539</v>
      </c>
      <c r="C1770" s="6" t="s">
        <v>8069</v>
      </c>
      <c r="D1770" s="6" t="s">
        <v>11449</v>
      </c>
      <c r="E1770" s="6" t="s">
        <v>5638</v>
      </c>
      <c r="F1770" s="6" t="s">
        <v>11540</v>
      </c>
      <c r="G1770" s="6" t="s">
        <v>11541</v>
      </c>
      <c r="H1770" s="79">
        <v>1</v>
      </c>
    </row>
    <row r="1771" spans="1:8" x14ac:dyDescent="0.2">
      <c r="A1771" s="6">
        <v>30279163</v>
      </c>
      <c r="B1771" s="6" t="s">
        <v>11542</v>
      </c>
      <c r="C1771" s="6" t="s">
        <v>8073</v>
      </c>
      <c r="D1771" s="6" t="s">
        <v>11449</v>
      </c>
      <c r="E1771" s="6" t="s">
        <v>5638</v>
      </c>
      <c r="F1771" s="6" t="s">
        <v>11543</v>
      </c>
      <c r="G1771" s="6" t="s">
        <v>11544</v>
      </c>
      <c r="H1771" s="79">
        <v>1</v>
      </c>
    </row>
    <row r="1772" spans="1:8" x14ac:dyDescent="0.2">
      <c r="A1772" s="6">
        <v>30182900</v>
      </c>
      <c r="B1772" s="6" t="s">
        <v>11545</v>
      </c>
      <c r="C1772" s="6" t="s">
        <v>8077</v>
      </c>
      <c r="D1772" s="6" t="s">
        <v>11449</v>
      </c>
      <c r="E1772" s="6" t="s">
        <v>5638</v>
      </c>
      <c r="F1772" s="6" t="s">
        <v>11546</v>
      </c>
      <c r="G1772" s="6" t="s">
        <v>11547</v>
      </c>
      <c r="H1772" s="79">
        <v>1</v>
      </c>
    </row>
    <row r="1773" spans="1:8" x14ac:dyDescent="0.2">
      <c r="A1773" s="6">
        <v>30305962</v>
      </c>
      <c r="B1773" s="6" t="s">
        <v>11548</v>
      </c>
      <c r="C1773" s="6" t="s">
        <v>5941</v>
      </c>
      <c r="D1773" s="6" t="s">
        <v>11449</v>
      </c>
      <c r="E1773" s="6" t="s">
        <v>5638</v>
      </c>
      <c r="F1773" s="6" t="s">
        <v>11549</v>
      </c>
      <c r="G1773" s="6" t="s">
        <v>11550</v>
      </c>
      <c r="H1773" s="79">
        <v>1</v>
      </c>
    </row>
    <row r="1774" spans="1:8" x14ac:dyDescent="0.2">
      <c r="A1774" s="6">
        <v>30295021</v>
      </c>
      <c r="B1774" s="6" t="s">
        <v>11551</v>
      </c>
      <c r="C1774" s="6" t="s">
        <v>5945</v>
      </c>
      <c r="D1774" s="6" t="s">
        <v>11449</v>
      </c>
      <c r="E1774" s="6" t="s">
        <v>5638</v>
      </c>
      <c r="F1774" s="6" t="s">
        <v>11552</v>
      </c>
      <c r="G1774" s="6" t="s">
        <v>11553</v>
      </c>
      <c r="H1774" s="79">
        <v>1</v>
      </c>
    </row>
    <row r="1775" spans="1:8" x14ac:dyDescent="0.2">
      <c r="A1775" s="6">
        <v>30306585</v>
      </c>
      <c r="B1775" s="6" t="s">
        <v>11554</v>
      </c>
      <c r="C1775" s="6" t="s">
        <v>5949</v>
      </c>
      <c r="D1775" s="6" t="s">
        <v>11449</v>
      </c>
      <c r="E1775" s="6" t="s">
        <v>5638</v>
      </c>
      <c r="F1775" s="6" t="s">
        <v>11555</v>
      </c>
      <c r="G1775" s="6" t="s">
        <v>11556</v>
      </c>
      <c r="H1775" s="79">
        <v>1</v>
      </c>
    </row>
    <row r="1776" spans="1:8" x14ac:dyDescent="0.2">
      <c r="A1776" s="6">
        <v>30287593</v>
      </c>
      <c r="B1776" s="6" t="s">
        <v>11557</v>
      </c>
      <c r="C1776" s="6" t="s">
        <v>5953</v>
      </c>
      <c r="D1776" s="6" t="s">
        <v>11449</v>
      </c>
      <c r="E1776" s="6" t="s">
        <v>5638</v>
      </c>
      <c r="F1776" s="6" t="s">
        <v>11558</v>
      </c>
      <c r="G1776" s="6" t="s">
        <v>11559</v>
      </c>
      <c r="H1776" s="79">
        <v>1</v>
      </c>
    </row>
    <row r="1777" spans="1:8" x14ac:dyDescent="0.2">
      <c r="A1777" s="6">
        <v>30120883</v>
      </c>
      <c r="B1777" s="6" t="s">
        <v>11560</v>
      </c>
      <c r="C1777" s="6" t="s">
        <v>5957</v>
      </c>
      <c r="D1777" s="6" t="s">
        <v>11449</v>
      </c>
      <c r="E1777" s="6" t="s">
        <v>5638</v>
      </c>
      <c r="F1777" s="6" t="s">
        <v>11561</v>
      </c>
      <c r="G1777" s="6" t="s">
        <v>11562</v>
      </c>
      <c r="H1777" s="79">
        <v>1</v>
      </c>
    </row>
    <row r="1778" spans="1:8" x14ac:dyDescent="0.2">
      <c r="A1778" s="6">
        <v>30320780</v>
      </c>
      <c r="B1778" s="6" t="s">
        <v>11563</v>
      </c>
      <c r="C1778" s="6" t="s">
        <v>6069</v>
      </c>
      <c r="D1778" s="6" t="s">
        <v>11449</v>
      </c>
      <c r="E1778" s="6" t="s">
        <v>5638</v>
      </c>
      <c r="F1778" s="6" t="s">
        <v>11564</v>
      </c>
      <c r="G1778" s="6" t="s">
        <v>11565</v>
      </c>
      <c r="H1778" s="79">
        <v>1</v>
      </c>
    </row>
    <row r="1779" spans="1:8" x14ac:dyDescent="0.2">
      <c r="A1779" s="6">
        <v>30341122</v>
      </c>
      <c r="B1779" s="6" t="s">
        <v>11566</v>
      </c>
      <c r="C1779" s="6" t="s">
        <v>6073</v>
      </c>
      <c r="D1779" s="6" t="s">
        <v>11449</v>
      </c>
      <c r="E1779" s="6" t="s">
        <v>5638</v>
      </c>
      <c r="F1779" s="6" t="s">
        <v>11567</v>
      </c>
      <c r="G1779" s="6" t="s">
        <v>11568</v>
      </c>
      <c r="H1779" s="79">
        <v>1</v>
      </c>
    </row>
    <row r="1780" spans="1:8" x14ac:dyDescent="0.2">
      <c r="A1780" s="6">
        <v>30352544</v>
      </c>
      <c r="B1780" s="6" t="s">
        <v>11569</v>
      </c>
      <c r="C1780" s="6" t="s">
        <v>6077</v>
      </c>
      <c r="D1780" s="6" t="s">
        <v>11449</v>
      </c>
      <c r="E1780" s="6" t="s">
        <v>5638</v>
      </c>
      <c r="F1780" s="6" t="s">
        <v>11570</v>
      </c>
      <c r="G1780" s="6" t="s">
        <v>11571</v>
      </c>
      <c r="H1780" s="79">
        <v>1</v>
      </c>
    </row>
    <row r="1781" spans="1:8" x14ac:dyDescent="0.2">
      <c r="A1781" s="6">
        <v>30206171</v>
      </c>
      <c r="B1781" s="6" t="s">
        <v>11572</v>
      </c>
      <c r="C1781" s="6" t="s">
        <v>6298</v>
      </c>
      <c r="D1781" s="6" t="s">
        <v>11449</v>
      </c>
      <c r="E1781" s="6" t="s">
        <v>5638</v>
      </c>
      <c r="F1781" s="6" t="s">
        <v>11573</v>
      </c>
      <c r="G1781" s="6" t="s">
        <v>11574</v>
      </c>
      <c r="H1781" s="79">
        <v>1</v>
      </c>
    </row>
    <row r="1782" spans="1:8" x14ac:dyDescent="0.2">
      <c r="A1782" s="6">
        <v>30179034</v>
      </c>
      <c r="B1782" s="6" t="s">
        <v>11575</v>
      </c>
      <c r="C1782" s="6" t="s">
        <v>6302</v>
      </c>
      <c r="D1782" s="6" t="s">
        <v>11449</v>
      </c>
      <c r="E1782" s="6" t="s">
        <v>5638</v>
      </c>
      <c r="F1782" s="6" t="s">
        <v>11576</v>
      </c>
      <c r="G1782" s="6" t="s">
        <v>11577</v>
      </c>
      <c r="H1782" s="79">
        <v>1</v>
      </c>
    </row>
    <row r="1783" spans="1:8" x14ac:dyDescent="0.2">
      <c r="A1783" s="6">
        <v>30196791</v>
      </c>
      <c r="B1783" s="6" t="s">
        <v>11578</v>
      </c>
      <c r="C1783" s="6" t="s">
        <v>6306</v>
      </c>
      <c r="D1783" s="6" t="s">
        <v>11449</v>
      </c>
      <c r="E1783" s="6" t="s">
        <v>5638</v>
      </c>
      <c r="F1783" s="6" t="s">
        <v>11579</v>
      </c>
      <c r="G1783" s="6" t="s">
        <v>11580</v>
      </c>
      <c r="H1783" s="79">
        <v>1</v>
      </c>
    </row>
    <row r="1784" spans="1:8" x14ac:dyDescent="0.2">
      <c r="A1784" s="6">
        <v>30221163</v>
      </c>
      <c r="B1784" s="6" t="s">
        <v>11581</v>
      </c>
      <c r="C1784" s="6" t="s">
        <v>6310</v>
      </c>
      <c r="D1784" s="6" t="s">
        <v>11449</v>
      </c>
      <c r="E1784" s="6" t="s">
        <v>5638</v>
      </c>
      <c r="F1784" s="6" t="s">
        <v>11582</v>
      </c>
      <c r="G1784" s="6" t="s">
        <v>11583</v>
      </c>
      <c r="H1784" s="79">
        <v>1</v>
      </c>
    </row>
    <row r="1785" spans="1:8" x14ac:dyDescent="0.2">
      <c r="A1785" s="6">
        <v>30025286</v>
      </c>
      <c r="B1785" s="6" t="s">
        <v>11584</v>
      </c>
      <c r="C1785" s="6" t="s">
        <v>6548</v>
      </c>
      <c r="D1785" s="6" t="s">
        <v>11449</v>
      </c>
      <c r="E1785" s="6" t="s">
        <v>5638</v>
      </c>
      <c r="F1785" s="6" t="s">
        <v>11585</v>
      </c>
      <c r="G1785" s="6" t="s">
        <v>11586</v>
      </c>
      <c r="H1785" s="79">
        <v>1</v>
      </c>
    </row>
    <row r="1786" spans="1:8" x14ac:dyDescent="0.2">
      <c r="A1786" s="6">
        <v>30224538</v>
      </c>
      <c r="B1786" s="6" t="s">
        <v>11587</v>
      </c>
      <c r="C1786" s="6" t="s">
        <v>920</v>
      </c>
      <c r="D1786" s="6" t="s">
        <v>11588</v>
      </c>
      <c r="E1786" s="6" t="s">
        <v>5893</v>
      </c>
      <c r="F1786" s="6" t="s">
        <v>11589</v>
      </c>
      <c r="G1786" s="6" t="s">
        <v>11590</v>
      </c>
      <c r="H1786" s="79">
        <v>1</v>
      </c>
    </row>
    <row r="1787" spans="1:8" x14ac:dyDescent="0.2">
      <c r="A1787" s="6">
        <v>30384291</v>
      </c>
      <c r="B1787" s="6" t="s">
        <v>11591</v>
      </c>
      <c r="C1787" s="6" t="s">
        <v>6342</v>
      </c>
      <c r="D1787" s="6" t="s">
        <v>11588</v>
      </c>
      <c r="E1787" s="6" t="s">
        <v>5893</v>
      </c>
      <c r="F1787" s="6" t="s">
        <v>11592</v>
      </c>
      <c r="G1787" s="6" t="s">
        <v>11593</v>
      </c>
      <c r="H1787" s="79">
        <v>1</v>
      </c>
    </row>
    <row r="1788" spans="1:8" x14ac:dyDescent="0.2">
      <c r="A1788" s="6">
        <v>30156555</v>
      </c>
      <c r="B1788" s="6" t="s">
        <v>11594</v>
      </c>
      <c r="C1788" s="6" t="s">
        <v>5794</v>
      </c>
      <c r="D1788" s="6" t="s">
        <v>11588</v>
      </c>
      <c r="E1788" s="6" t="s">
        <v>5893</v>
      </c>
      <c r="F1788" s="6" t="s">
        <v>11595</v>
      </c>
      <c r="G1788" s="6" t="s">
        <v>11596</v>
      </c>
      <c r="H1788" s="79">
        <v>1</v>
      </c>
    </row>
    <row r="1789" spans="1:8" x14ac:dyDescent="0.2">
      <c r="A1789" s="6">
        <v>30342216</v>
      </c>
      <c r="B1789" s="6" t="s">
        <v>11597</v>
      </c>
      <c r="C1789" s="6" t="s">
        <v>5636</v>
      </c>
      <c r="D1789" s="6" t="s">
        <v>11588</v>
      </c>
      <c r="E1789" s="6" t="s">
        <v>5893</v>
      </c>
      <c r="F1789" s="6" t="s">
        <v>11598</v>
      </c>
      <c r="G1789" s="6" t="s">
        <v>11599</v>
      </c>
      <c r="H1789" s="79">
        <v>1</v>
      </c>
    </row>
    <row r="1790" spans="1:8" x14ac:dyDescent="0.2">
      <c r="A1790" s="6">
        <v>30049311</v>
      </c>
      <c r="B1790" s="6" t="s">
        <v>11600</v>
      </c>
      <c r="C1790" s="6" t="s">
        <v>5674</v>
      </c>
      <c r="D1790" s="6" t="s">
        <v>11588</v>
      </c>
      <c r="E1790" s="6" t="s">
        <v>5893</v>
      </c>
      <c r="F1790" s="6" t="s">
        <v>11601</v>
      </c>
      <c r="G1790" s="6" t="s">
        <v>11602</v>
      </c>
      <c r="H1790" s="79">
        <v>1</v>
      </c>
    </row>
    <row r="1791" spans="1:8" x14ac:dyDescent="0.2">
      <c r="A1791" s="6">
        <v>30237861</v>
      </c>
      <c r="B1791" s="6" t="s">
        <v>11603</v>
      </c>
      <c r="C1791" s="6" t="s">
        <v>5678</v>
      </c>
      <c r="D1791" s="6" t="s">
        <v>11588</v>
      </c>
      <c r="E1791" s="6" t="s">
        <v>5893</v>
      </c>
      <c r="F1791" s="6" t="s">
        <v>11604</v>
      </c>
      <c r="G1791" s="6" t="s">
        <v>11605</v>
      </c>
      <c r="H1791" s="79">
        <v>1</v>
      </c>
    </row>
    <row r="1792" spans="1:8" x14ac:dyDescent="0.2">
      <c r="A1792" s="6">
        <v>30023498</v>
      </c>
      <c r="B1792" s="6" t="s">
        <v>11606</v>
      </c>
      <c r="C1792" s="6" t="s">
        <v>5682</v>
      </c>
      <c r="D1792" s="6" t="s">
        <v>11588</v>
      </c>
      <c r="E1792" s="6" t="s">
        <v>5893</v>
      </c>
      <c r="F1792" s="6" t="s">
        <v>11607</v>
      </c>
      <c r="G1792" s="6" t="s">
        <v>11608</v>
      </c>
      <c r="H1792" s="79">
        <v>1</v>
      </c>
    </row>
    <row r="1793" spans="1:8" x14ac:dyDescent="0.2">
      <c r="A1793" s="6">
        <v>30307230</v>
      </c>
      <c r="B1793" s="6" t="s">
        <v>11609</v>
      </c>
      <c r="C1793" s="6" t="s">
        <v>5686</v>
      </c>
      <c r="D1793" s="6" t="s">
        <v>11588</v>
      </c>
      <c r="E1793" s="6" t="s">
        <v>5893</v>
      </c>
      <c r="F1793" s="6" t="s">
        <v>11610</v>
      </c>
      <c r="G1793" s="6" t="s">
        <v>11611</v>
      </c>
      <c r="H1793" s="79">
        <v>1</v>
      </c>
    </row>
    <row r="1794" spans="1:8" x14ac:dyDescent="0.2">
      <c r="A1794" s="6">
        <v>30040106</v>
      </c>
      <c r="B1794" s="6" t="s">
        <v>11612</v>
      </c>
      <c r="C1794" s="6" t="s">
        <v>5780</v>
      </c>
      <c r="D1794" s="6" t="s">
        <v>11588</v>
      </c>
      <c r="E1794" s="6" t="s">
        <v>5893</v>
      </c>
      <c r="F1794" s="6" t="s">
        <v>11613</v>
      </c>
      <c r="G1794" s="6" t="s">
        <v>11614</v>
      </c>
      <c r="H1794" s="79">
        <v>1</v>
      </c>
    </row>
    <row r="1795" spans="1:8" x14ac:dyDescent="0.2">
      <c r="A1795" s="6">
        <v>30299434</v>
      </c>
      <c r="B1795" s="6" t="s">
        <v>11615</v>
      </c>
      <c r="C1795" s="6" t="s">
        <v>5781</v>
      </c>
      <c r="D1795" s="6" t="s">
        <v>11588</v>
      </c>
      <c r="E1795" s="6" t="s">
        <v>5893</v>
      </c>
      <c r="F1795" s="6" t="s">
        <v>11616</v>
      </c>
      <c r="G1795" s="6" t="s">
        <v>11617</v>
      </c>
      <c r="H1795" s="79">
        <v>1</v>
      </c>
    </row>
    <row r="1796" spans="1:8" x14ac:dyDescent="0.2">
      <c r="A1796" s="6">
        <v>30102885</v>
      </c>
      <c r="B1796" s="6" t="s">
        <v>11618</v>
      </c>
      <c r="C1796" s="6" t="s">
        <v>5782</v>
      </c>
      <c r="D1796" s="6" t="s">
        <v>11588</v>
      </c>
      <c r="E1796" s="6" t="s">
        <v>5893</v>
      </c>
      <c r="F1796" s="6" t="s">
        <v>11619</v>
      </c>
      <c r="G1796" s="6" t="s">
        <v>11620</v>
      </c>
      <c r="H1796" s="79">
        <v>1</v>
      </c>
    </row>
    <row r="1797" spans="1:8" x14ac:dyDescent="0.2">
      <c r="A1797" s="6">
        <v>30246839</v>
      </c>
      <c r="B1797" s="6" t="s">
        <v>11621</v>
      </c>
      <c r="C1797" s="6" t="s">
        <v>5783</v>
      </c>
      <c r="D1797" s="6" t="s">
        <v>11588</v>
      </c>
      <c r="E1797" s="6" t="s">
        <v>5893</v>
      </c>
      <c r="F1797" s="6" t="s">
        <v>11622</v>
      </c>
      <c r="G1797" s="6" t="s">
        <v>11623</v>
      </c>
      <c r="H1797" s="79">
        <v>1</v>
      </c>
    </row>
    <row r="1798" spans="1:8" x14ac:dyDescent="0.2">
      <c r="A1798" s="6">
        <v>30243651</v>
      </c>
      <c r="B1798" s="6" t="s">
        <v>11624</v>
      </c>
      <c r="C1798" s="6" t="s">
        <v>8085</v>
      </c>
      <c r="D1798" s="6" t="s">
        <v>11588</v>
      </c>
      <c r="E1798" s="6" t="s">
        <v>5893</v>
      </c>
      <c r="F1798" s="6" t="s">
        <v>11625</v>
      </c>
      <c r="G1798" s="6" t="s">
        <v>11626</v>
      </c>
      <c r="H1798" s="79">
        <v>1</v>
      </c>
    </row>
    <row r="1799" spans="1:8" x14ac:dyDescent="0.2">
      <c r="A1799" s="6">
        <v>30001799</v>
      </c>
      <c r="B1799" s="6" t="s">
        <v>11627</v>
      </c>
      <c r="C1799" s="6" t="s">
        <v>5891</v>
      </c>
      <c r="D1799" s="6" t="s">
        <v>11588</v>
      </c>
      <c r="E1799" s="6" t="s">
        <v>5893</v>
      </c>
      <c r="F1799" s="6" t="s">
        <v>11628</v>
      </c>
      <c r="G1799" s="6" t="s">
        <v>11629</v>
      </c>
      <c r="H1799" s="79">
        <v>1</v>
      </c>
    </row>
    <row r="1800" spans="1:8" x14ac:dyDescent="0.2">
      <c r="A1800" s="6">
        <v>30163927</v>
      </c>
      <c r="B1800" s="6" t="s">
        <v>11630</v>
      </c>
      <c r="C1800" s="6" t="s">
        <v>5897</v>
      </c>
      <c r="D1800" s="6" t="s">
        <v>11588</v>
      </c>
      <c r="E1800" s="6" t="s">
        <v>5893</v>
      </c>
      <c r="F1800" s="6" t="s">
        <v>11631</v>
      </c>
      <c r="G1800" s="6" t="s">
        <v>11632</v>
      </c>
      <c r="H1800" s="79">
        <v>1</v>
      </c>
    </row>
    <row r="1801" spans="1:8" x14ac:dyDescent="0.2">
      <c r="A1801" s="6">
        <v>30224579</v>
      </c>
      <c r="B1801" s="6" t="s">
        <v>11633</v>
      </c>
      <c r="C1801" s="6" t="s">
        <v>5921</v>
      </c>
      <c r="D1801" s="6" t="s">
        <v>11588</v>
      </c>
      <c r="E1801" s="6" t="s">
        <v>5893</v>
      </c>
      <c r="F1801" s="6" t="s">
        <v>11634</v>
      </c>
      <c r="G1801" s="6" t="s">
        <v>11635</v>
      </c>
      <c r="H1801" s="79">
        <v>1</v>
      </c>
    </row>
    <row r="1802" spans="1:8" x14ac:dyDescent="0.2">
      <c r="A1802" s="6">
        <v>30128005</v>
      </c>
      <c r="B1802" s="6" t="s">
        <v>11636</v>
      </c>
      <c r="C1802" s="6" t="s">
        <v>5925</v>
      </c>
      <c r="D1802" s="6" t="s">
        <v>11588</v>
      </c>
      <c r="E1802" s="6" t="s">
        <v>5893</v>
      </c>
      <c r="F1802" s="6" t="s">
        <v>11637</v>
      </c>
      <c r="G1802" s="6" t="s">
        <v>11638</v>
      </c>
      <c r="H1802" s="79">
        <v>1</v>
      </c>
    </row>
    <row r="1803" spans="1:8" x14ac:dyDescent="0.2">
      <c r="A1803" s="6">
        <v>30292843</v>
      </c>
      <c r="B1803" s="6" t="s">
        <v>11639</v>
      </c>
      <c r="C1803" s="6" t="s">
        <v>5929</v>
      </c>
      <c r="D1803" s="6" t="s">
        <v>11588</v>
      </c>
      <c r="E1803" s="6" t="s">
        <v>5893</v>
      </c>
      <c r="F1803" s="6" t="s">
        <v>11640</v>
      </c>
      <c r="G1803" s="6" t="s">
        <v>11641</v>
      </c>
      <c r="H1803" s="79">
        <v>1</v>
      </c>
    </row>
    <row r="1804" spans="1:8" x14ac:dyDescent="0.2">
      <c r="A1804" s="6">
        <v>30084760</v>
      </c>
      <c r="B1804" s="6" t="s">
        <v>11642</v>
      </c>
      <c r="C1804" s="6" t="s">
        <v>5933</v>
      </c>
      <c r="D1804" s="6" t="s">
        <v>11588</v>
      </c>
      <c r="E1804" s="6" t="s">
        <v>5893</v>
      </c>
      <c r="F1804" s="6" t="s">
        <v>11643</v>
      </c>
      <c r="G1804" s="6" t="s">
        <v>11644</v>
      </c>
      <c r="H1804" s="79">
        <v>1</v>
      </c>
    </row>
    <row r="1805" spans="1:8" x14ac:dyDescent="0.2">
      <c r="A1805" s="6">
        <v>30276607</v>
      </c>
      <c r="B1805" s="6" t="s">
        <v>11645</v>
      </c>
      <c r="C1805" s="6" t="s">
        <v>5937</v>
      </c>
      <c r="D1805" s="6" t="s">
        <v>11588</v>
      </c>
      <c r="E1805" s="6" t="s">
        <v>5893</v>
      </c>
      <c r="F1805" s="6" t="s">
        <v>11646</v>
      </c>
      <c r="G1805" s="6" t="s">
        <v>11647</v>
      </c>
      <c r="H1805" s="79">
        <v>1</v>
      </c>
    </row>
    <row r="1806" spans="1:8" x14ac:dyDescent="0.2">
      <c r="A1806" s="6">
        <v>30072489</v>
      </c>
      <c r="B1806" s="6" t="s">
        <v>11648</v>
      </c>
      <c r="C1806" s="6" t="s">
        <v>5977</v>
      </c>
      <c r="D1806" s="6" t="s">
        <v>11588</v>
      </c>
      <c r="E1806" s="6" t="s">
        <v>5893</v>
      </c>
      <c r="F1806" s="6" t="s">
        <v>11649</v>
      </c>
      <c r="G1806" s="6" t="s">
        <v>11650</v>
      </c>
      <c r="H1806" s="79">
        <v>1</v>
      </c>
    </row>
    <row r="1807" spans="1:8" x14ac:dyDescent="0.2">
      <c r="A1807" s="6">
        <v>30230470</v>
      </c>
      <c r="B1807" s="6" t="s">
        <v>11651</v>
      </c>
      <c r="C1807" s="6" t="s">
        <v>5981</v>
      </c>
      <c r="D1807" s="6" t="s">
        <v>11588</v>
      </c>
      <c r="E1807" s="6" t="s">
        <v>5893</v>
      </c>
      <c r="F1807" s="6" t="s">
        <v>11652</v>
      </c>
      <c r="G1807" s="6" t="s">
        <v>11653</v>
      </c>
      <c r="H1807" s="79">
        <v>1</v>
      </c>
    </row>
    <row r="1808" spans="1:8" x14ac:dyDescent="0.2">
      <c r="A1808" s="6">
        <v>30109190</v>
      </c>
      <c r="B1808" s="6" t="s">
        <v>11654</v>
      </c>
      <c r="C1808" s="6" t="s">
        <v>5985</v>
      </c>
      <c r="D1808" s="6" t="s">
        <v>11588</v>
      </c>
      <c r="E1808" s="6" t="s">
        <v>5893</v>
      </c>
      <c r="F1808" s="6" t="s">
        <v>11655</v>
      </c>
      <c r="G1808" s="6" t="s">
        <v>11656</v>
      </c>
      <c r="H1808" s="79">
        <v>1</v>
      </c>
    </row>
    <row r="1809" spans="1:8" x14ac:dyDescent="0.2">
      <c r="A1809" s="6">
        <v>30264567</v>
      </c>
      <c r="B1809" s="6" t="s">
        <v>11657</v>
      </c>
      <c r="C1809" s="6" t="s">
        <v>5989</v>
      </c>
      <c r="D1809" s="6" t="s">
        <v>11588</v>
      </c>
      <c r="E1809" s="6" t="s">
        <v>5893</v>
      </c>
      <c r="F1809" s="6" t="s">
        <v>11658</v>
      </c>
      <c r="G1809" s="6" t="s">
        <v>11659</v>
      </c>
      <c r="H1809" s="79">
        <v>1</v>
      </c>
    </row>
    <row r="1810" spans="1:8" x14ac:dyDescent="0.2">
      <c r="A1810" s="6">
        <v>30162996</v>
      </c>
      <c r="B1810" s="6" t="s">
        <v>11660</v>
      </c>
      <c r="C1810" s="6" t="s">
        <v>5993</v>
      </c>
      <c r="D1810" s="6" t="s">
        <v>11588</v>
      </c>
      <c r="E1810" s="6" t="s">
        <v>5893</v>
      </c>
      <c r="F1810" s="6" t="s">
        <v>11661</v>
      </c>
      <c r="G1810" s="6" t="s">
        <v>11662</v>
      </c>
      <c r="H1810" s="79">
        <v>1</v>
      </c>
    </row>
    <row r="1811" spans="1:8" x14ac:dyDescent="0.2">
      <c r="A1811" s="6">
        <v>30233044</v>
      </c>
      <c r="B1811" s="6" t="s">
        <v>11663</v>
      </c>
      <c r="C1811" s="6" t="s">
        <v>6089</v>
      </c>
      <c r="D1811" s="6" t="s">
        <v>11588</v>
      </c>
      <c r="E1811" s="6" t="s">
        <v>5893</v>
      </c>
      <c r="F1811" s="6" t="s">
        <v>11664</v>
      </c>
      <c r="G1811" s="6" t="s">
        <v>11665</v>
      </c>
      <c r="H1811" s="79">
        <v>1</v>
      </c>
    </row>
    <row r="1812" spans="1:8" x14ac:dyDescent="0.2">
      <c r="A1812" s="6">
        <v>30402776</v>
      </c>
      <c r="B1812" s="6" t="s">
        <v>11666</v>
      </c>
      <c r="C1812" s="6" t="s">
        <v>6093</v>
      </c>
      <c r="D1812" s="6" t="s">
        <v>11588</v>
      </c>
      <c r="E1812" s="6" t="s">
        <v>5893</v>
      </c>
      <c r="F1812" s="6" t="s">
        <v>11667</v>
      </c>
      <c r="G1812" s="6" t="s">
        <v>11668</v>
      </c>
      <c r="H1812" s="79">
        <v>1</v>
      </c>
    </row>
    <row r="1813" spans="1:8" x14ac:dyDescent="0.2">
      <c r="A1813" s="6">
        <v>30200281</v>
      </c>
      <c r="B1813" s="6" t="s">
        <v>11669</v>
      </c>
      <c r="C1813" s="6" t="s">
        <v>6097</v>
      </c>
      <c r="D1813" s="6" t="s">
        <v>11588</v>
      </c>
      <c r="E1813" s="6" t="s">
        <v>5893</v>
      </c>
      <c r="F1813" s="6" t="s">
        <v>11670</v>
      </c>
      <c r="G1813" s="6" t="s">
        <v>11671</v>
      </c>
      <c r="H1813" s="79">
        <v>1</v>
      </c>
    </row>
    <row r="1814" spans="1:8" x14ac:dyDescent="0.2">
      <c r="A1814" s="6">
        <v>30362931</v>
      </c>
      <c r="B1814" s="6" t="s">
        <v>11672</v>
      </c>
      <c r="C1814" s="6" t="s">
        <v>6101</v>
      </c>
      <c r="D1814" s="6" t="s">
        <v>11588</v>
      </c>
      <c r="E1814" s="6" t="s">
        <v>5893</v>
      </c>
      <c r="F1814" s="6" t="s">
        <v>11673</v>
      </c>
      <c r="G1814" s="6" t="s">
        <v>11674</v>
      </c>
      <c r="H1814" s="79">
        <v>1</v>
      </c>
    </row>
    <row r="1815" spans="1:8" x14ac:dyDescent="0.2">
      <c r="A1815" s="6">
        <v>30063202</v>
      </c>
      <c r="B1815" s="6" t="s">
        <v>11675</v>
      </c>
      <c r="C1815" s="6" t="s">
        <v>6105</v>
      </c>
      <c r="D1815" s="6" t="s">
        <v>11588</v>
      </c>
      <c r="E1815" s="6" t="s">
        <v>5893</v>
      </c>
      <c r="F1815" s="6" t="s">
        <v>11676</v>
      </c>
      <c r="G1815" s="6" t="s">
        <v>11677</v>
      </c>
      <c r="H1815" s="79">
        <v>1</v>
      </c>
    </row>
    <row r="1816" spans="1:8" x14ac:dyDescent="0.2">
      <c r="A1816" s="6">
        <v>30309593</v>
      </c>
      <c r="B1816" s="6" t="s">
        <v>11678</v>
      </c>
      <c r="C1816" s="6" t="s">
        <v>6949</v>
      </c>
      <c r="D1816" s="6" t="s">
        <v>11588</v>
      </c>
      <c r="E1816" s="6" t="s">
        <v>5893</v>
      </c>
      <c r="F1816" s="6" t="s">
        <v>11679</v>
      </c>
      <c r="G1816" s="6" t="s">
        <v>11680</v>
      </c>
      <c r="H1816" s="79">
        <v>1</v>
      </c>
    </row>
    <row r="1817" spans="1:8" x14ac:dyDescent="0.2">
      <c r="A1817" s="6">
        <v>30064839</v>
      </c>
      <c r="B1817" s="6" t="s">
        <v>11681</v>
      </c>
      <c r="C1817" s="6" t="s">
        <v>6953</v>
      </c>
      <c r="D1817" s="6" t="s">
        <v>11588</v>
      </c>
      <c r="E1817" s="6" t="s">
        <v>5893</v>
      </c>
      <c r="F1817" s="6" t="s">
        <v>11682</v>
      </c>
      <c r="G1817" s="6" t="s">
        <v>11683</v>
      </c>
      <c r="H1817" s="79">
        <v>1</v>
      </c>
    </row>
    <row r="1818" spans="1:8" x14ac:dyDescent="0.2">
      <c r="A1818" s="6">
        <v>30344622</v>
      </c>
      <c r="B1818" s="6" t="s">
        <v>11684</v>
      </c>
      <c r="C1818" s="6" t="s">
        <v>6957</v>
      </c>
      <c r="D1818" s="6" t="s">
        <v>11588</v>
      </c>
      <c r="E1818" s="6" t="s">
        <v>5893</v>
      </c>
      <c r="F1818" s="6" t="s">
        <v>11685</v>
      </c>
      <c r="G1818" s="6" t="s">
        <v>11686</v>
      </c>
      <c r="H1818" s="79">
        <v>1</v>
      </c>
    </row>
    <row r="1819" spans="1:8" x14ac:dyDescent="0.2">
      <c r="A1819" s="6">
        <v>30238251</v>
      </c>
      <c r="B1819" s="6" t="s">
        <v>11687</v>
      </c>
      <c r="C1819" s="6" t="s">
        <v>6961</v>
      </c>
      <c r="D1819" s="6" t="s">
        <v>11588</v>
      </c>
      <c r="E1819" s="6" t="s">
        <v>5893</v>
      </c>
      <c r="F1819" s="6" t="s">
        <v>11688</v>
      </c>
      <c r="G1819" s="6" t="s">
        <v>11689</v>
      </c>
      <c r="H1819" s="79">
        <v>1</v>
      </c>
    </row>
    <row r="1820" spans="1:8" x14ac:dyDescent="0.2">
      <c r="A1820" s="6">
        <v>30302807</v>
      </c>
      <c r="B1820" s="6" t="s">
        <v>11690</v>
      </c>
      <c r="C1820" s="6" t="s">
        <v>6432</v>
      </c>
      <c r="D1820" s="6" t="s">
        <v>11588</v>
      </c>
      <c r="E1820" s="6" t="s">
        <v>5893</v>
      </c>
      <c r="F1820" s="6" t="s">
        <v>11691</v>
      </c>
      <c r="G1820" s="6" t="s">
        <v>11692</v>
      </c>
      <c r="H1820" s="79">
        <v>1</v>
      </c>
    </row>
    <row r="1821" spans="1:8" x14ac:dyDescent="0.2">
      <c r="A1821" s="6">
        <v>30225086</v>
      </c>
      <c r="B1821" s="6" t="s">
        <v>11693</v>
      </c>
      <c r="C1821" s="6" t="s">
        <v>6436</v>
      </c>
      <c r="D1821" s="6" t="s">
        <v>11588</v>
      </c>
      <c r="E1821" s="6" t="s">
        <v>5893</v>
      </c>
      <c r="F1821" s="6" t="s">
        <v>11694</v>
      </c>
      <c r="G1821" s="6" t="s">
        <v>11695</v>
      </c>
      <c r="H1821" s="79">
        <v>1</v>
      </c>
    </row>
    <row r="1822" spans="1:8" x14ac:dyDescent="0.2">
      <c r="A1822" s="6">
        <v>30240601</v>
      </c>
      <c r="B1822" s="6" t="s">
        <v>11696</v>
      </c>
      <c r="C1822" s="6" t="s">
        <v>6440</v>
      </c>
      <c r="D1822" s="6" t="s">
        <v>11588</v>
      </c>
      <c r="E1822" s="6" t="s">
        <v>5893</v>
      </c>
      <c r="F1822" s="6" t="s">
        <v>11697</v>
      </c>
      <c r="G1822" s="6" t="s">
        <v>11698</v>
      </c>
      <c r="H1822" s="79">
        <v>1</v>
      </c>
    </row>
    <row r="1823" spans="1:8" x14ac:dyDescent="0.2">
      <c r="A1823" s="6">
        <v>30036430</v>
      </c>
      <c r="B1823" s="6" t="s">
        <v>11699</v>
      </c>
      <c r="C1823" s="6" t="s">
        <v>6444</v>
      </c>
      <c r="D1823" s="6" t="s">
        <v>11588</v>
      </c>
      <c r="E1823" s="6" t="s">
        <v>5893</v>
      </c>
      <c r="F1823" s="6" t="s">
        <v>11700</v>
      </c>
      <c r="G1823" s="6" t="s">
        <v>11701</v>
      </c>
      <c r="H1823" s="79">
        <v>1</v>
      </c>
    </row>
    <row r="1824" spans="1:8" x14ac:dyDescent="0.2">
      <c r="A1824" s="6">
        <v>30226469</v>
      </c>
      <c r="B1824" s="6" t="s">
        <v>11702</v>
      </c>
      <c r="C1824" s="6" t="s">
        <v>6448</v>
      </c>
      <c r="D1824" s="6" t="s">
        <v>11588</v>
      </c>
      <c r="E1824" s="6" t="s">
        <v>5893</v>
      </c>
      <c r="F1824" s="6" t="s">
        <v>11703</v>
      </c>
      <c r="G1824" s="6" t="s">
        <v>11704</v>
      </c>
      <c r="H1824" s="79">
        <v>1</v>
      </c>
    </row>
    <row r="1825" spans="1:8" x14ac:dyDescent="0.2">
      <c r="A1825" s="6">
        <v>30048020</v>
      </c>
      <c r="B1825" s="6" t="s">
        <v>11705</v>
      </c>
      <c r="C1825" s="6" t="s">
        <v>6452</v>
      </c>
      <c r="D1825" s="6" t="s">
        <v>11588</v>
      </c>
      <c r="E1825" s="6" t="s">
        <v>5893</v>
      </c>
      <c r="F1825" s="6" t="s">
        <v>11706</v>
      </c>
      <c r="G1825" s="6" t="s">
        <v>11707</v>
      </c>
      <c r="H1825" s="79">
        <v>1</v>
      </c>
    </row>
    <row r="1826" spans="1:8" x14ac:dyDescent="0.2">
      <c r="A1826" s="6">
        <v>30220845</v>
      </c>
      <c r="B1826" s="6" t="s">
        <v>11708</v>
      </c>
      <c r="C1826" s="6" t="s">
        <v>6456</v>
      </c>
      <c r="D1826" s="6" t="s">
        <v>11588</v>
      </c>
      <c r="E1826" s="6" t="s">
        <v>5893</v>
      </c>
      <c r="F1826" s="6" t="s">
        <v>11709</v>
      </c>
      <c r="G1826" s="6" t="s">
        <v>11710</v>
      </c>
      <c r="H1826" s="79">
        <v>1</v>
      </c>
    </row>
    <row r="1827" spans="1:8" x14ac:dyDescent="0.2">
      <c r="A1827" s="6">
        <v>30069564</v>
      </c>
      <c r="B1827" s="6" t="s">
        <v>11711</v>
      </c>
      <c r="C1827" s="6" t="s">
        <v>6460</v>
      </c>
      <c r="D1827" s="6" t="s">
        <v>11588</v>
      </c>
      <c r="E1827" s="6" t="s">
        <v>5893</v>
      </c>
      <c r="F1827" s="6" t="s">
        <v>11712</v>
      </c>
      <c r="G1827" s="6" t="s">
        <v>11713</v>
      </c>
      <c r="H1827" s="79">
        <v>1</v>
      </c>
    </row>
    <row r="1828" spans="1:8" x14ac:dyDescent="0.2">
      <c r="A1828" s="6">
        <v>30281296</v>
      </c>
      <c r="B1828" s="6" t="s">
        <v>11714</v>
      </c>
      <c r="C1828" s="6" t="s">
        <v>6464</v>
      </c>
      <c r="D1828" s="6" t="s">
        <v>11588</v>
      </c>
      <c r="E1828" s="6" t="s">
        <v>5893</v>
      </c>
      <c r="F1828" s="6" t="s">
        <v>11715</v>
      </c>
      <c r="G1828" s="6" t="s">
        <v>11716</v>
      </c>
      <c r="H1828" s="79">
        <v>1</v>
      </c>
    </row>
    <row r="1829" spans="1:8" x14ac:dyDescent="0.2">
      <c r="A1829" s="6">
        <v>30114506</v>
      </c>
      <c r="B1829" s="6" t="s">
        <v>11717</v>
      </c>
      <c r="C1829" s="6" t="s">
        <v>7624</v>
      </c>
      <c r="D1829" s="6" t="s">
        <v>11588</v>
      </c>
      <c r="E1829" s="6" t="s">
        <v>5893</v>
      </c>
      <c r="F1829" s="6" t="s">
        <v>11718</v>
      </c>
      <c r="G1829" s="6" t="s">
        <v>11719</v>
      </c>
      <c r="H1829" s="79">
        <v>1</v>
      </c>
    </row>
    <row r="1830" spans="1:8" x14ac:dyDescent="0.2">
      <c r="A1830" s="6">
        <v>30124468</v>
      </c>
      <c r="B1830" s="6" t="s">
        <v>11720</v>
      </c>
      <c r="C1830" s="6" t="s">
        <v>7628</v>
      </c>
      <c r="D1830" s="6" t="s">
        <v>11588</v>
      </c>
      <c r="E1830" s="6" t="s">
        <v>5893</v>
      </c>
      <c r="F1830" s="6" t="s">
        <v>11721</v>
      </c>
      <c r="G1830" s="6" t="s">
        <v>11722</v>
      </c>
      <c r="H1830" s="79">
        <v>1</v>
      </c>
    </row>
    <row r="1831" spans="1:8" x14ac:dyDescent="0.2">
      <c r="A1831" s="6">
        <v>30425088</v>
      </c>
      <c r="B1831" s="6" t="s">
        <v>11723</v>
      </c>
      <c r="C1831" s="6" t="s">
        <v>7632</v>
      </c>
      <c r="D1831" s="6" t="s">
        <v>11588</v>
      </c>
      <c r="E1831" s="6" t="s">
        <v>5893</v>
      </c>
      <c r="F1831" s="6" t="s">
        <v>11724</v>
      </c>
      <c r="G1831" s="6" t="s">
        <v>11725</v>
      </c>
      <c r="H1831" s="79">
        <v>1</v>
      </c>
    </row>
    <row r="1832" spans="1:8" x14ac:dyDescent="0.2">
      <c r="A1832" s="6">
        <v>30145120</v>
      </c>
      <c r="B1832" s="6" t="s">
        <v>11726</v>
      </c>
      <c r="C1832" s="6" t="s">
        <v>7636</v>
      </c>
      <c r="D1832" s="6" t="s">
        <v>11588</v>
      </c>
      <c r="E1832" s="6" t="s">
        <v>5893</v>
      </c>
      <c r="F1832" s="6" t="s">
        <v>11727</v>
      </c>
      <c r="G1832" s="6" t="s">
        <v>11728</v>
      </c>
      <c r="H1832" s="79">
        <v>1</v>
      </c>
    </row>
    <row r="1833" spans="1:8" x14ac:dyDescent="0.2">
      <c r="A1833" s="6">
        <v>30389162</v>
      </c>
      <c r="B1833" s="6" t="s">
        <v>11729</v>
      </c>
      <c r="C1833" s="6" t="s">
        <v>7640</v>
      </c>
      <c r="D1833" s="6" t="s">
        <v>11588</v>
      </c>
      <c r="E1833" s="6" t="s">
        <v>5893</v>
      </c>
      <c r="F1833" s="6" t="s">
        <v>11730</v>
      </c>
      <c r="G1833" s="6" t="s">
        <v>11731</v>
      </c>
      <c r="H1833" s="79">
        <v>1</v>
      </c>
    </row>
    <row r="1834" spans="1:8" x14ac:dyDescent="0.2">
      <c r="A1834" s="6">
        <v>30157913</v>
      </c>
      <c r="B1834" s="6" t="s">
        <v>11732</v>
      </c>
      <c r="C1834" s="6" t="s">
        <v>6971</v>
      </c>
      <c r="D1834" s="6" t="s">
        <v>11588</v>
      </c>
      <c r="E1834" s="6" t="s">
        <v>5893</v>
      </c>
      <c r="F1834" s="6" t="s">
        <v>11733</v>
      </c>
      <c r="G1834" s="6" t="s">
        <v>11734</v>
      </c>
      <c r="H1834" s="79">
        <v>1</v>
      </c>
    </row>
    <row r="1835" spans="1:8" x14ac:dyDescent="0.2">
      <c r="A1835" s="6">
        <v>30410360</v>
      </c>
      <c r="B1835" s="6" t="s">
        <v>11735</v>
      </c>
      <c r="C1835" s="6" t="s">
        <v>6975</v>
      </c>
      <c r="D1835" s="6" t="s">
        <v>11588</v>
      </c>
      <c r="E1835" s="6" t="s">
        <v>5893</v>
      </c>
      <c r="F1835" s="6" t="s">
        <v>11736</v>
      </c>
      <c r="G1835" s="6" t="s">
        <v>11737</v>
      </c>
      <c r="H1835" s="79">
        <v>1</v>
      </c>
    </row>
    <row r="1836" spans="1:8" x14ac:dyDescent="0.2">
      <c r="A1836" s="6">
        <v>30123782</v>
      </c>
      <c r="B1836" s="6" t="s">
        <v>11738</v>
      </c>
      <c r="C1836" s="6" t="s">
        <v>6979</v>
      </c>
      <c r="D1836" s="6" t="s">
        <v>11588</v>
      </c>
      <c r="E1836" s="6" t="s">
        <v>5893</v>
      </c>
      <c r="F1836" s="6" t="s">
        <v>11739</v>
      </c>
      <c r="G1836" s="6" t="s">
        <v>11740</v>
      </c>
      <c r="H1836" s="79">
        <v>1</v>
      </c>
    </row>
    <row r="1837" spans="1:8" x14ac:dyDescent="0.2">
      <c r="A1837" s="6">
        <v>30332922</v>
      </c>
      <c r="B1837" s="6" t="s">
        <v>11741</v>
      </c>
      <c r="C1837" s="6" t="s">
        <v>7653</v>
      </c>
      <c r="D1837" s="6" t="s">
        <v>11588</v>
      </c>
      <c r="E1837" s="6" t="s">
        <v>5893</v>
      </c>
      <c r="F1837" s="6" t="s">
        <v>11742</v>
      </c>
      <c r="G1837" s="6" t="s">
        <v>11743</v>
      </c>
      <c r="H1837" s="79">
        <v>1</v>
      </c>
    </row>
    <row r="1838" spans="1:8" x14ac:dyDescent="0.2">
      <c r="A1838" s="6">
        <v>30062329</v>
      </c>
      <c r="B1838" s="6" t="s">
        <v>11744</v>
      </c>
      <c r="C1838" s="6" t="s">
        <v>7657</v>
      </c>
      <c r="D1838" s="6" t="s">
        <v>11588</v>
      </c>
      <c r="E1838" s="6" t="s">
        <v>5893</v>
      </c>
      <c r="F1838" s="6" t="s">
        <v>11745</v>
      </c>
      <c r="G1838" s="6" t="s">
        <v>11746</v>
      </c>
      <c r="H1838" s="79">
        <v>1</v>
      </c>
    </row>
    <row r="1839" spans="1:8" x14ac:dyDescent="0.2">
      <c r="A1839" s="6">
        <v>30264435</v>
      </c>
      <c r="B1839" s="6" t="s">
        <v>11747</v>
      </c>
      <c r="C1839" s="6" t="s">
        <v>6134</v>
      </c>
      <c r="D1839" s="6" t="s">
        <v>11588</v>
      </c>
      <c r="E1839" s="6" t="s">
        <v>5893</v>
      </c>
      <c r="F1839" s="6" t="s">
        <v>11748</v>
      </c>
      <c r="G1839" s="6" t="s">
        <v>11749</v>
      </c>
      <c r="H1839" s="79">
        <v>1</v>
      </c>
    </row>
    <row r="1840" spans="1:8" x14ac:dyDescent="0.2">
      <c r="A1840" s="6">
        <v>30298862</v>
      </c>
      <c r="B1840" s="6" t="s">
        <v>11750</v>
      </c>
      <c r="C1840" s="6" t="s">
        <v>6138</v>
      </c>
      <c r="D1840" s="6" t="s">
        <v>11588</v>
      </c>
      <c r="E1840" s="6" t="s">
        <v>5893</v>
      </c>
      <c r="F1840" s="6" t="s">
        <v>11751</v>
      </c>
      <c r="G1840" s="6" t="s">
        <v>11752</v>
      </c>
      <c r="H1840" s="79">
        <v>1</v>
      </c>
    </row>
    <row r="1841" spans="1:8" x14ac:dyDescent="0.2">
      <c r="A1841" s="6">
        <v>30129461</v>
      </c>
      <c r="B1841" s="6" t="s">
        <v>11753</v>
      </c>
      <c r="C1841" s="6" t="s">
        <v>6142</v>
      </c>
      <c r="D1841" s="6" t="s">
        <v>11588</v>
      </c>
      <c r="E1841" s="6" t="s">
        <v>5893</v>
      </c>
      <c r="F1841" s="6" t="s">
        <v>11754</v>
      </c>
      <c r="G1841" s="6" t="s">
        <v>11755</v>
      </c>
      <c r="H1841" s="79">
        <v>1</v>
      </c>
    </row>
    <row r="1842" spans="1:8" x14ac:dyDescent="0.2">
      <c r="A1842" s="6">
        <v>30308521</v>
      </c>
      <c r="B1842" s="6" t="s">
        <v>11756</v>
      </c>
      <c r="C1842" s="6" t="s">
        <v>6146</v>
      </c>
      <c r="D1842" s="6" t="s">
        <v>11588</v>
      </c>
      <c r="E1842" s="6" t="s">
        <v>5893</v>
      </c>
      <c r="F1842" s="6" t="s">
        <v>11757</v>
      </c>
      <c r="G1842" s="6" t="s">
        <v>11758</v>
      </c>
      <c r="H1842" s="79">
        <v>1</v>
      </c>
    </row>
    <row r="1843" spans="1:8" x14ac:dyDescent="0.2">
      <c r="A1843" s="6">
        <v>30074606</v>
      </c>
      <c r="B1843" s="6" t="s">
        <v>11759</v>
      </c>
      <c r="C1843" s="6" t="s">
        <v>6532</v>
      </c>
      <c r="D1843" s="6" t="s">
        <v>11588</v>
      </c>
      <c r="E1843" s="6" t="s">
        <v>5893</v>
      </c>
      <c r="F1843" s="6" t="s">
        <v>11760</v>
      </c>
      <c r="G1843" s="6" t="s">
        <v>11761</v>
      </c>
      <c r="H1843" s="79">
        <v>1</v>
      </c>
    </row>
    <row r="1844" spans="1:8" x14ac:dyDescent="0.2">
      <c r="A1844" s="6">
        <v>30112756</v>
      </c>
      <c r="B1844" s="6" t="s">
        <v>11762</v>
      </c>
      <c r="C1844" s="6" t="s">
        <v>6182</v>
      </c>
      <c r="D1844" s="6" t="s">
        <v>11588</v>
      </c>
      <c r="E1844" s="6" t="s">
        <v>5893</v>
      </c>
      <c r="F1844" s="6" t="s">
        <v>11763</v>
      </c>
      <c r="G1844" s="6" t="s">
        <v>11764</v>
      </c>
      <c r="H1844" s="79">
        <v>1</v>
      </c>
    </row>
    <row r="1845" spans="1:8" x14ac:dyDescent="0.2">
      <c r="A1845" s="6">
        <v>30395384</v>
      </c>
      <c r="B1845" s="6" t="s">
        <v>11765</v>
      </c>
      <c r="C1845" s="6" t="s">
        <v>6186</v>
      </c>
      <c r="D1845" s="6" t="s">
        <v>11588</v>
      </c>
      <c r="E1845" s="6" t="s">
        <v>5893</v>
      </c>
      <c r="F1845" s="6" t="s">
        <v>11766</v>
      </c>
      <c r="G1845" s="6" t="s">
        <v>11767</v>
      </c>
      <c r="H1845" s="79">
        <v>1</v>
      </c>
    </row>
    <row r="1846" spans="1:8" x14ac:dyDescent="0.2">
      <c r="A1846" s="6">
        <v>30076811</v>
      </c>
      <c r="B1846" s="6" t="s">
        <v>11768</v>
      </c>
      <c r="C1846" s="6" t="s">
        <v>6190</v>
      </c>
      <c r="D1846" s="6" t="s">
        <v>11588</v>
      </c>
      <c r="E1846" s="6" t="s">
        <v>5893</v>
      </c>
      <c r="F1846" s="6" t="s">
        <v>11769</v>
      </c>
      <c r="G1846" s="6" t="s">
        <v>11770</v>
      </c>
      <c r="H1846" s="79">
        <v>1</v>
      </c>
    </row>
    <row r="1847" spans="1:8" x14ac:dyDescent="0.2">
      <c r="A1847" s="6">
        <v>30312726</v>
      </c>
      <c r="B1847" s="6" t="s">
        <v>11771</v>
      </c>
      <c r="C1847" s="6" t="s">
        <v>6194</v>
      </c>
      <c r="D1847" s="6" t="s">
        <v>11588</v>
      </c>
      <c r="E1847" s="6" t="s">
        <v>5893</v>
      </c>
      <c r="F1847" s="6" t="s">
        <v>11772</v>
      </c>
      <c r="G1847" s="6" t="s">
        <v>11773</v>
      </c>
      <c r="H1847" s="79">
        <v>1</v>
      </c>
    </row>
    <row r="1848" spans="1:8" x14ac:dyDescent="0.2">
      <c r="A1848" s="6">
        <v>30079849</v>
      </c>
      <c r="B1848" s="6" t="s">
        <v>11774</v>
      </c>
      <c r="C1848" s="6" t="s">
        <v>6198</v>
      </c>
      <c r="D1848" s="6" t="s">
        <v>11588</v>
      </c>
      <c r="E1848" s="6" t="s">
        <v>5893</v>
      </c>
      <c r="F1848" s="6" t="s">
        <v>11775</v>
      </c>
      <c r="G1848" s="6" t="s">
        <v>11776</v>
      </c>
      <c r="H1848" s="79">
        <v>1</v>
      </c>
    </row>
    <row r="1849" spans="1:8" x14ac:dyDescent="0.2">
      <c r="A1849" s="6">
        <v>30399733</v>
      </c>
      <c r="B1849" s="6" t="s">
        <v>11777</v>
      </c>
      <c r="C1849" s="6" t="s">
        <v>6202</v>
      </c>
      <c r="D1849" s="6" t="s">
        <v>11588</v>
      </c>
      <c r="E1849" s="6" t="s">
        <v>5893</v>
      </c>
      <c r="F1849" s="6" t="s">
        <v>11778</v>
      </c>
      <c r="G1849" s="6" t="s">
        <v>11779</v>
      </c>
      <c r="H1849" s="79">
        <v>1</v>
      </c>
    </row>
    <row r="1850" spans="1:8" x14ac:dyDescent="0.2">
      <c r="A1850" s="6">
        <v>30128788</v>
      </c>
      <c r="B1850" s="6" t="s">
        <v>11780</v>
      </c>
      <c r="C1850" s="6" t="s">
        <v>6206</v>
      </c>
      <c r="D1850" s="6" t="s">
        <v>11588</v>
      </c>
      <c r="E1850" s="6" t="s">
        <v>5893</v>
      </c>
      <c r="F1850" s="6" t="s">
        <v>11781</v>
      </c>
      <c r="G1850" s="6" t="s">
        <v>11782</v>
      </c>
      <c r="H1850" s="79">
        <v>1</v>
      </c>
    </row>
    <row r="1851" spans="1:8" x14ac:dyDescent="0.2">
      <c r="A1851" s="6">
        <v>30266870</v>
      </c>
      <c r="B1851" s="6" t="s">
        <v>11783</v>
      </c>
      <c r="C1851" s="6" t="s">
        <v>6210</v>
      </c>
      <c r="D1851" s="6" t="s">
        <v>11588</v>
      </c>
      <c r="E1851" s="6" t="s">
        <v>5893</v>
      </c>
      <c r="F1851" s="6" t="s">
        <v>11784</v>
      </c>
      <c r="G1851" s="6" t="s">
        <v>11785</v>
      </c>
      <c r="H1851" s="79">
        <v>1</v>
      </c>
    </row>
    <row r="1852" spans="1:8" x14ac:dyDescent="0.2">
      <c r="A1852" s="6">
        <v>30007319</v>
      </c>
      <c r="B1852" s="6" t="s">
        <v>11786</v>
      </c>
      <c r="C1852" s="6" t="s">
        <v>6214</v>
      </c>
      <c r="D1852" s="6" t="s">
        <v>11588</v>
      </c>
      <c r="E1852" s="6" t="s">
        <v>5893</v>
      </c>
      <c r="F1852" s="6" t="s">
        <v>11787</v>
      </c>
      <c r="G1852" s="6" t="s">
        <v>11788</v>
      </c>
      <c r="H1852" s="79">
        <v>1</v>
      </c>
    </row>
    <row r="1853" spans="1:8" x14ac:dyDescent="0.2">
      <c r="A1853" s="6">
        <v>30224934</v>
      </c>
      <c r="B1853" s="6" t="s">
        <v>11789</v>
      </c>
      <c r="C1853" s="6" t="s">
        <v>6218</v>
      </c>
      <c r="D1853" s="6" t="s">
        <v>11588</v>
      </c>
      <c r="E1853" s="6" t="s">
        <v>5893</v>
      </c>
      <c r="F1853" s="6" t="s">
        <v>11790</v>
      </c>
      <c r="G1853" s="6" t="s">
        <v>11791</v>
      </c>
      <c r="H1853" s="79">
        <v>1</v>
      </c>
    </row>
    <row r="1854" spans="1:8" x14ac:dyDescent="0.2">
      <c r="A1854" s="6">
        <v>30005854</v>
      </c>
      <c r="B1854" s="6" t="s">
        <v>11792</v>
      </c>
      <c r="C1854" s="6" t="s">
        <v>6222</v>
      </c>
      <c r="D1854" s="6" t="s">
        <v>11588</v>
      </c>
      <c r="E1854" s="6" t="s">
        <v>5893</v>
      </c>
      <c r="F1854" s="6" t="s">
        <v>11793</v>
      </c>
      <c r="G1854" s="6" t="s">
        <v>11794</v>
      </c>
      <c r="H1854" s="79">
        <v>1</v>
      </c>
    </row>
    <row r="1855" spans="1:8" x14ac:dyDescent="0.2">
      <c r="A1855" s="6">
        <v>30202665</v>
      </c>
      <c r="B1855" s="6" t="s">
        <v>11795</v>
      </c>
      <c r="C1855" s="6" t="s">
        <v>6226</v>
      </c>
      <c r="D1855" s="6" t="s">
        <v>11588</v>
      </c>
      <c r="E1855" s="6" t="s">
        <v>5893</v>
      </c>
      <c r="F1855" s="6" t="s">
        <v>11796</v>
      </c>
      <c r="G1855" s="6" t="s">
        <v>11797</v>
      </c>
      <c r="H1855" s="79">
        <v>1</v>
      </c>
    </row>
    <row r="1856" spans="1:8" x14ac:dyDescent="0.2">
      <c r="A1856" s="6">
        <v>30032741</v>
      </c>
      <c r="B1856" s="6" t="s">
        <v>11798</v>
      </c>
      <c r="C1856" s="6" t="s">
        <v>6230</v>
      </c>
      <c r="D1856" s="6" t="s">
        <v>11588</v>
      </c>
      <c r="E1856" s="6" t="s">
        <v>5893</v>
      </c>
      <c r="F1856" s="6" t="s">
        <v>11799</v>
      </c>
      <c r="G1856" s="6" t="s">
        <v>11800</v>
      </c>
      <c r="H1856" s="79">
        <v>1</v>
      </c>
    </row>
    <row r="1857" spans="1:8" x14ac:dyDescent="0.2">
      <c r="A1857" s="6">
        <v>30323324</v>
      </c>
      <c r="B1857" s="6" t="s">
        <v>11801</v>
      </c>
      <c r="C1857" s="6" t="s">
        <v>6234</v>
      </c>
      <c r="D1857" s="6" t="s">
        <v>11588</v>
      </c>
      <c r="E1857" s="6" t="s">
        <v>5893</v>
      </c>
      <c r="F1857" s="6" t="s">
        <v>11802</v>
      </c>
      <c r="G1857" s="6" t="s">
        <v>11803</v>
      </c>
      <c r="H1857" s="79">
        <v>1</v>
      </c>
    </row>
    <row r="1858" spans="1:8" x14ac:dyDescent="0.2">
      <c r="A1858" s="6">
        <v>30367701</v>
      </c>
      <c r="B1858" s="6" t="s">
        <v>11804</v>
      </c>
      <c r="C1858" s="6" t="s">
        <v>7202</v>
      </c>
      <c r="D1858" s="6" t="s">
        <v>11588</v>
      </c>
      <c r="E1858" s="6" t="s">
        <v>5893</v>
      </c>
      <c r="F1858" s="6" t="s">
        <v>11805</v>
      </c>
      <c r="G1858" s="6" t="s">
        <v>11806</v>
      </c>
      <c r="H1858" s="79">
        <v>1</v>
      </c>
    </row>
    <row r="1859" spans="1:8" x14ac:dyDescent="0.2">
      <c r="A1859" s="6">
        <v>30142482</v>
      </c>
      <c r="B1859" s="6" t="s">
        <v>11807</v>
      </c>
      <c r="C1859" s="6" t="s">
        <v>7206</v>
      </c>
      <c r="D1859" s="6" t="s">
        <v>11588</v>
      </c>
      <c r="E1859" s="6" t="s">
        <v>5893</v>
      </c>
      <c r="F1859" s="6" t="s">
        <v>11808</v>
      </c>
      <c r="G1859" s="6" t="s">
        <v>11809</v>
      </c>
      <c r="H1859" s="79">
        <v>1</v>
      </c>
    </row>
    <row r="1860" spans="1:8" x14ac:dyDescent="0.2">
      <c r="A1860" s="6">
        <v>30403450</v>
      </c>
      <c r="B1860" s="6" t="s">
        <v>11810</v>
      </c>
      <c r="C1860" s="6" t="s">
        <v>7210</v>
      </c>
      <c r="D1860" s="6" t="s">
        <v>11588</v>
      </c>
      <c r="E1860" s="6" t="s">
        <v>5893</v>
      </c>
      <c r="F1860" s="6" t="s">
        <v>11811</v>
      </c>
      <c r="G1860" s="6" t="s">
        <v>11812</v>
      </c>
      <c r="H1860" s="79">
        <v>1</v>
      </c>
    </row>
    <row r="1861" spans="1:8" x14ac:dyDescent="0.2">
      <c r="A1861" s="6">
        <v>30097256</v>
      </c>
      <c r="B1861" s="6" t="s">
        <v>11813</v>
      </c>
      <c r="C1861" s="6" t="s">
        <v>7214</v>
      </c>
      <c r="D1861" s="6" t="s">
        <v>11588</v>
      </c>
      <c r="E1861" s="6" t="s">
        <v>5893</v>
      </c>
      <c r="F1861" s="6" t="s">
        <v>11814</v>
      </c>
      <c r="G1861" s="6" t="s">
        <v>11815</v>
      </c>
      <c r="H1861" s="79">
        <v>1</v>
      </c>
    </row>
    <row r="1862" spans="1:8" x14ac:dyDescent="0.2">
      <c r="A1862" s="6">
        <v>30283201</v>
      </c>
      <c r="B1862" s="6" t="s">
        <v>11816</v>
      </c>
      <c r="C1862" s="6" t="s">
        <v>7218</v>
      </c>
      <c r="D1862" s="6" t="s">
        <v>11588</v>
      </c>
      <c r="E1862" s="6" t="s">
        <v>5893</v>
      </c>
      <c r="F1862" s="6" t="s">
        <v>11817</v>
      </c>
      <c r="G1862" s="6" t="s">
        <v>11818</v>
      </c>
      <c r="H1862" s="79">
        <v>1</v>
      </c>
    </row>
    <row r="1863" spans="1:8" x14ac:dyDescent="0.2">
      <c r="A1863" s="6">
        <v>30002627</v>
      </c>
      <c r="B1863" s="6" t="s">
        <v>11819</v>
      </c>
      <c r="C1863" s="6" t="s">
        <v>7222</v>
      </c>
      <c r="D1863" s="6" t="s">
        <v>11588</v>
      </c>
      <c r="E1863" s="6" t="s">
        <v>5893</v>
      </c>
      <c r="F1863" s="6" t="s">
        <v>11820</v>
      </c>
      <c r="G1863" s="6" t="s">
        <v>11821</v>
      </c>
      <c r="H1863" s="79">
        <v>1</v>
      </c>
    </row>
    <row r="1864" spans="1:8" x14ac:dyDescent="0.2">
      <c r="A1864" s="6">
        <v>30320264</v>
      </c>
      <c r="B1864" s="6" t="s">
        <v>11822</v>
      </c>
      <c r="C1864" s="6" t="s">
        <v>7226</v>
      </c>
      <c r="D1864" s="6" t="s">
        <v>11588</v>
      </c>
      <c r="E1864" s="6" t="s">
        <v>5893</v>
      </c>
      <c r="F1864" s="6" t="s">
        <v>11823</v>
      </c>
      <c r="G1864" s="6" t="s">
        <v>11824</v>
      </c>
      <c r="H1864" s="79">
        <v>1</v>
      </c>
    </row>
    <row r="1865" spans="1:8" x14ac:dyDescent="0.2">
      <c r="A1865" s="6">
        <v>30161660</v>
      </c>
      <c r="B1865" s="6" t="s">
        <v>11825</v>
      </c>
      <c r="C1865" s="6" t="s">
        <v>8715</v>
      </c>
      <c r="D1865" s="6" t="s">
        <v>11588</v>
      </c>
      <c r="E1865" s="6" t="s">
        <v>5893</v>
      </c>
      <c r="F1865" s="6" t="s">
        <v>11826</v>
      </c>
      <c r="G1865" s="6" t="s">
        <v>11827</v>
      </c>
      <c r="H1865" s="79">
        <v>1</v>
      </c>
    </row>
    <row r="1866" spans="1:8" x14ac:dyDescent="0.2">
      <c r="A1866" s="6">
        <v>30242622</v>
      </c>
      <c r="B1866" s="6" t="s">
        <v>11828</v>
      </c>
      <c r="C1866" s="6" t="s">
        <v>10813</v>
      </c>
      <c r="D1866" s="6" t="s">
        <v>11588</v>
      </c>
      <c r="E1866" s="6" t="s">
        <v>5893</v>
      </c>
      <c r="F1866" s="6" t="s">
        <v>11829</v>
      </c>
      <c r="G1866" s="6" t="s">
        <v>11830</v>
      </c>
      <c r="H1866" s="79">
        <v>1</v>
      </c>
    </row>
    <row r="1867" spans="1:8" x14ac:dyDescent="0.2">
      <c r="A1867" s="6">
        <v>30110277</v>
      </c>
      <c r="B1867" s="6" t="s">
        <v>11831</v>
      </c>
      <c r="C1867" s="6" t="s">
        <v>10817</v>
      </c>
      <c r="D1867" s="6" t="s">
        <v>11588</v>
      </c>
      <c r="E1867" s="6" t="s">
        <v>5893</v>
      </c>
      <c r="F1867" s="6" t="s">
        <v>11832</v>
      </c>
      <c r="G1867" s="6" t="s">
        <v>11833</v>
      </c>
      <c r="H1867" s="79">
        <v>1</v>
      </c>
    </row>
    <row r="1868" spans="1:8" x14ac:dyDescent="0.2">
      <c r="A1868" s="6">
        <v>30266968</v>
      </c>
      <c r="B1868" s="6" t="s">
        <v>11834</v>
      </c>
      <c r="C1868" s="6" t="s">
        <v>10821</v>
      </c>
      <c r="D1868" s="6" t="s">
        <v>11588</v>
      </c>
      <c r="E1868" s="6" t="s">
        <v>5893</v>
      </c>
      <c r="F1868" s="6" t="s">
        <v>11835</v>
      </c>
      <c r="G1868" s="6" t="s">
        <v>11836</v>
      </c>
      <c r="H1868" s="79">
        <v>1</v>
      </c>
    </row>
    <row r="1869" spans="1:8" x14ac:dyDescent="0.2">
      <c r="A1869" s="6">
        <v>30151953</v>
      </c>
      <c r="B1869" s="6" t="s">
        <v>11837</v>
      </c>
      <c r="C1869" s="6" t="s">
        <v>8723</v>
      </c>
      <c r="D1869" s="6" t="s">
        <v>11588</v>
      </c>
      <c r="E1869" s="6" t="s">
        <v>5893</v>
      </c>
      <c r="F1869" s="6" t="s">
        <v>11838</v>
      </c>
      <c r="G1869" s="6" t="s">
        <v>11839</v>
      </c>
      <c r="H1869" s="79">
        <v>1</v>
      </c>
    </row>
    <row r="1870" spans="1:8" x14ac:dyDescent="0.2">
      <c r="A1870" s="6">
        <v>30310357</v>
      </c>
      <c r="B1870" s="6" t="s">
        <v>11840</v>
      </c>
      <c r="C1870" s="6" t="s">
        <v>8727</v>
      </c>
      <c r="D1870" s="6" t="s">
        <v>11588</v>
      </c>
      <c r="E1870" s="6" t="s">
        <v>5893</v>
      </c>
      <c r="F1870" s="6" t="s">
        <v>11841</v>
      </c>
      <c r="G1870" s="6" t="s">
        <v>11842</v>
      </c>
      <c r="H1870" s="79">
        <v>1</v>
      </c>
    </row>
    <row r="1871" spans="1:8" x14ac:dyDescent="0.2">
      <c r="A1871" s="6">
        <v>30025524</v>
      </c>
      <c r="B1871" s="6" t="s">
        <v>11843</v>
      </c>
      <c r="C1871" s="6" t="s">
        <v>8731</v>
      </c>
      <c r="D1871" s="6" t="s">
        <v>11588</v>
      </c>
      <c r="E1871" s="6" t="s">
        <v>5893</v>
      </c>
      <c r="F1871" s="6" t="s">
        <v>11844</v>
      </c>
      <c r="G1871" s="6" t="s">
        <v>11845</v>
      </c>
      <c r="H1871" s="79">
        <v>1</v>
      </c>
    </row>
    <row r="1872" spans="1:8" x14ac:dyDescent="0.2">
      <c r="A1872" s="6">
        <v>30143551</v>
      </c>
      <c r="B1872" s="6" t="s">
        <v>11846</v>
      </c>
      <c r="C1872" s="6" t="s">
        <v>8735</v>
      </c>
      <c r="D1872" s="6" t="s">
        <v>11588</v>
      </c>
      <c r="E1872" s="6" t="s">
        <v>5893</v>
      </c>
      <c r="F1872" s="6" t="s">
        <v>11847</v>
      </c>
      <c r="G1872" s="6" t="s">
        <v>11848</v>
      </c>
      <c r="H1872" s="79">
        <v>1</v>
      </c>
    </row>
    <row r="1873" spans="1:8" x14ac:dyDescent="0.2">
      <c r="A1873" s="6">
        <v>30451187</v>
      </c>
      <c r="B1873" s="6" t="s">
        <v>11849</v>
      </c>
      <c r="C1873" s="6" t="s">
        <v>6704</v>
      </c>
      <c r="D1873" s="6" t="s">
        <v>11588</v>
      </c>
      <c r="E1873" s="6" t="s">
        <v>5893</v>
      </c>
      <c r="F1873" s="6" t="s">
        <v>11850</v>
      </c>
      <c r="G1873" s="6" t="s">
        <v>11851</v>
      </c>
      <c r="H1873" s="79">
        <v>1</v>
      </c>
    </row>
    <row r="1874" spans="1:8" x14ac:dyDescent="0.2">
      <c r="A1874" s="6">
        <v>30158381</v>
      </c>
      <c r="B1874" s="6" t="s">
        <v>11852</v>
      </c>
      <c r="C1874" s="6" t="s">
        <v>6708</v>
      </c>
      <c r="D1874" s="6" t="s">
        <v>11588</v>
      </c>
      <c r="E1874" s="6" t="s">
        <v>5893</v>
      </c>
      <c r="F1874" s="6" t="s">
        <v>11853</v>
      </c>
      <c r="G1874" s="6" t="s">
        <v>11854</v>
      </c>
      <c r="H1874" s="79">
        <v>1</v>
      </c>
    </row>
    <row r="1875" spans="1:8" x14ac:dyDescent="0.2">
      <c r="A1875" s="6">
        <v>30427258</v>
      </c>
      <c r="B1875" s="6" t="s">
        <v>11855</v>
      </c>
      <c r="C1875" s="6" t="s">
        <v>6712</v>
      </c>
      <c r="D1875" s="6" t="s">
        <v>11588</v>
      </c>
      <c r="E1875" s="6" t="s">
        <v>5893</v>
      </c>
      <c r="F1875" s="6" t="s">
        <v>11856</v>
      </c>
      <c r="G1875" s="6" t="s">
        <v>11857</v>
      </c>
      <c r="H1875" s="79">
        <v>1</v>
      </c>
    </row>
    <row r="1876" spans="1:8" x14ac:dyDescent="0.2">
      <c r="A1876" s="6">
        <v>30041046</v>
      </c>
      <c r="B1876" s="6" t="s">
        <v>11858</v>
      </c>
      <c r="C1876" s="6" t="s">
        <v>6716</v>
      </c>
      <c r="D1876" s="6" t="s">
        <v>11588</v>
      </c>
      <c r="E1876" s="6" t="s">
        <v>5893</v>
      </c>
      <c r="F1876" s="6" t="s">
        <v>11859</v>
      </c>
      <c r="G1876" s="6" t="s">
        <v>11860</v>
      </c>
      <c r="H1876" s="79">
        <v>1</v>
      </c>
    </row>
    <row r="1877" spans="1:8" x14ac:dyDescent="0.2">
      <c r="A1877" s="6">
        <v>30301220</v>
      </c>
      <c r="B1877" s="6" t="s">
        <v>11861</v>
      </c>
      <c r="C1877" s="6" t="s">
        <v>6720</v>
      </c>
      <c r="D1877" s="6" t="s">
        <v>11588</v>
      </c>
      <c r="E1877" s="6" t="s">
        <v>5893</v>
      </c>
      <c r="F1877" s="6" t="s">
        <v>11862</v>
      </c>
      <c r="G1877" s="6" t="s">
        <v>11863</v>
      </c>
      <c r="H1877" s="79">
        <v>1</v>
      </c>
    </row>
    <row r="1878" spans="1:8" x14ac:dyDescent="0.2">
      <c r="A1878" s="6">
        <v>30173218</v>
      </c>
      <c r="B1878" s="6" t="s">
        <v>11864</v>
      </c>
      <c r="C1878" s="6" t="s">
        <v>7488</v>
      </c>
      <c r="D1878" s="6" t="s">
        <v>11588</v>
      </c>
      <c r="E1878" s="6" t="s">
        <v>5893</v>
      </c>
      <c r="F1878" s="6" t="s">
        <v>11865</v>
      </c>
      <c r="G1878" s="6" t="s">
        <v>11866</v>
      </c>
      <c r="H1878" s="79">
        <v>1</v>
      </c>
    </row>
    <row r="1879" spans="1:8" x14ac:dyDescent="0.2">
      <c r="A1879" s="6">
        <v>30421383</v>
      </c>
      <c r="B1879" s="6" t="s">
        <v>11867</v>
      </c>
      <c r="C1879" s="6" t="s">
        <v>7492</v>
      </c>
      <c r="D1879" s="6" t="s">
        <v>11588</v>
      </c>
      <c r="E1879" s="6" t="s">
        <v>5893</v>
      </c>
      <c r="F1879" s="6" t="s">
        <v>11868</v>
      </c>
      <c r="G1879" s="6" t="s">
        <v>11869</v>
      </c>
      <c r="H1879" s="79">
        <v>1</v>
      </c>
    </row>
    <row r="1880" spans="1:8" x14ac:dyDescent="0.2">
      <c r="A1880" s="6">
        <v>30141869</v>
      </c>
      <c r="B1880" s="6" t="s">
        <v>11870</v>
      </c>
      <c r="C1880" s="6" t="s">
        <v>7496</v>
      </c>
      <c r="D1880" s="6" t="s">
        <v>11588</v>
      </c>
      <c r="E1880" s="6" t="s">
        <v>5893</v>
      </c>
      <c r="F1880" s="6" t="s">
        <v>11871</v>
      </c>
      <c r="G1880" s="6" t="s">
        <v>11872</v>
      </c>
      <c r="H1880" s="79">
        <v>1</v>
      </c>
    </row>
    <row r="1881" spans="1:8" x14ac:dyDescent="0.2">
      <c r="A1881" s="6">
        <v>30380370</v>
      </c>
      <c r="B1881" s="6" t="s">
        <v>11873</v>
      </c>
      <c r="C1881" s="6" t="s">
        <v>7500</v>
      </c>
      <c r="D1881" s="6" t="s">
        <v>11588</v>
      </c>
      <c r="E1881" s="6" t="s">
        <v>5893</v>
      </c>
      <c r="F1881" s="6" t="s">
        <v>11874</v>
      </c>
      <c r="G1881" s="6" t="s">
        <v>11875</v>
      </c>
      <c r="H1881" s="79">
        <v>1</v>
      </c>
    </row>
    <row r="1882" spans="1:8" x14ac:dyDescent="0.2">
      <c r="A1882" s="6">
        <v>30229968</v>
      </c>
      <c r="B1882" s="6" t="s">
        <v>11876</v>
      </c>
      <c r="C1882" s="6" t="s">
        <v>7504</v>
      </c>
      <c r="D1882" s="6" t="s">
        <v>11588</v>
      </c>
      <c r="E1882" s="6" t="s">
        <v>5893</v>
      </c>
      <c r="F1882" s="6" t="s">
        <v>11877</v>
      </c>
      <c r="G1882" s="6" t="s">
        <v>11878</v>
      </c>
      <c r="H1882" s="79">
        <v>1</v>
      </c>
    </row>
    <row r="1883" spans="1:8" x14ac:dyDescent="0.2">
      <c r="A1883" s="6">
        <v>30028928</v>
      </c>
      <c r="B1883" s="6" t="s">
        <v>11879</v>
      </c>
      <c r="C1883" s="6" t="s">
        <v>5789</v>
      </c>
      <c r="D1883" s="6" t="s">
        <v>11880</v>
      </c>
      <c r="E1883" s="6" t="s">
        <v>5638</v>
      </c>
      <c r="F1883" s="6" t="s">
        <v>11881</v>
      </c>
      <c r="G1883" s="6" t="s">
        <v>11882</v>
      </c>
      <c r="H1883" s="79">
        <v>1</v>
      </c>
    </row>
    <row r="1884" spans="1:8" x14ac:dyDescent="0.2">
      <c r="A1884" s="6">
        <v>30106921</v>
      </c>
      <c r="B1884" s="6" t="s">
        <v>11883</v>
      </c>
      <c r="C1884" s="6" t="s">
        <v>6342</v>
      </c>
      <c r="D1884" s="6" t="s">
        <v>11880</v>
      </c>
      <c r="E1884" s="6" t="s">
        <v>5638</v>
      </c>
      <c r="F1884" s="6" t="s">
        <v>11884</v>
      </c>
      <c r="G1884" s="6" t="s">
        <v>11885</v>
      </c>
      <c r="H1884" s="79">
        <v>1</v>
      </c>
    </row>
    <row r="1885" spans="1:8" x14ac:dyDescent="0.2">
      <c r="A1885" s="6">
        <v>30107603</v>
      </c>
      <c r="B1885" s="6" t="s">
        <v>11886</v>
      </c>
      <c r="C1885" s="6" t="s">
        <v>5794</v>
      </c>
      <c r="D1885" s="6" t="s">
        <v>11880</v>
      </c>
      <c r="E1885" s="6" t="s">
        <v>5638</v>
      </c>
      <c r="F1885" s="6" t="s">
        <v>11887</v>
      </c>
      <c r="G1885" s="6" t="s">
        <v>11888</v>
      </c>
      <c r="H1885" s="79">
        <v>1</v>
      </c>
    </row>
    <row r="1886" spans="1:8" x14ac:dyDescent="0.2">
      <c r="A1886" s="6">
        <v>30342757</v>
      </c>
      <c r="B1886" s="6" t="s">
        <v>11889</v>
      </c>
      <c r="C1886" s="6" t="s">
        <v>5636</v>
      </c>
      <c r="D1886" s="6" t="s">
        <v>11880</v>
      </c>
      <c r="E1886" s="6" t="s">
        <v>5638</v>
      </c>
      <c r="F1886" s="6" t="s">
        <v>11890</v>
      </c>
      <c r="G1886" s="6" t="s">
        <v>11891</v>
      </c>
      <c r="H1886" s="79">
        <v>1</v>
      </c>
    </row>
    <row r="1887" spans="1:8" x14ac:dyDescent="0.2">
      <c r="A1887" s="6">
        <v>30344147</v>
      </c>
      <c r="B1887" s="6" t="s">
        <v>11892</v>
      </c>
      <c r="C1887" s="6" t="s">
        <v>5642</v>
      </c>
      <c r="D1887" s="6" t="s">
        <v>11880</v>
      </c>
      <c r="E1887" s="6" t="s">
        <v>5638</v>
      </c>
      <c r="F1887" s="6" t="s">
        <v>11893</v>
      </c>
      <c r="G1887" s="6" t="s">
        <v>11894</v>
      </c>
      <c r="H1887" s="79">
        <v>1</v>
      </c>
    </row>
    <row r="1888" spans="1:8" x14ac:dyDescent="0.2">
      <c r="A1888" s="6">
        <v>30447326</v>
      </c>
      <c r="B1888" s="6" t="s">
        <v>11895</v>
      </c>
      <c r="C1888" s="6" t="s">
        <v>5646</v>
      </c>
      <c r="D1888" s="6" t="s">
        <v>11880</v>
      </c>
      <c r="E1888" s="6" t="s">
        <v>5638</v>
      </c>
      <c r="F1888" s="6" t="s">
        <v>11896</v>
      </c>
      <c r="G1888" s="6" t="s">
        <v>11897</v>
      </c>
      <c r="H1888" s="79">
        <v>1</v>
      </c>
    </row>
    <row r="1889" spans="1:8" x14ac:dyDescent="0.2">
      <c r="A1889" s="6">
        <v>30368556</v>
      </c>
      <c r="B1889" s="6" t="s">
        <v>11898</v>
      </c>
      <c r="C1889" s="6" t="s">
        <v>5650</v>
      </c>
      <c r="D1889" s="6" t="s">
        <v>11880</v>
      </c>
      <c r="E1889" s="6" t="s">
        <v>5638</v>
      </c>
      <c r="F1889" s="6" t="s">
        <v>11899</v>
      </c>
      <c r="G1889" s="6" t="s">
        <v>11900</v>
      </c>
      <c r="H1889" s="79">
        <v>1</v>
      </c>
    </row>
    <row r="1890" spans="1:8" x14ac:dyDescent="0.2">
      <c r="A1890" s="6">
        <v>30268281</v>
      </c>
      <c r="B1890" s="6" t="s">
        <v>11901</v>
      </c>
      <c r="C1890" s="6" t="s">
        <v>5654</v>
      </c>
      <c r="D1890" s="6" t="s">
        <v>11880</v>
      </c>
      <c r="E1890" s="6" t="s">
        <v>5638</v>
      </c>
      <c r="F1890" s="6" t="s">
        <v>11902</v>
      </c>
      <c r="G1890" s="6" t="s">
        <v>11903</v>
      </c>
      <c r="H1890" s="79">
        <v>1</v>
      </c>
    </row>
    <row r="1891" spans="1:8" x14ac:dyDescent="0.2">
      <c r="A1891" s="6">
        <v>30205689</v>
      </c>
      <c r="B1891" s="6" t="s">
        <v>11904</v>
      </c>
      <c r="C1891" s="6" t="s">
        <v>5658</v>
      </c>
      <c r="D1891" s="6" t="s">
        <v>11880</v>
      </c>
      <c r="E1891" s="6" t="s">
        <v>5638</v>
      </c>
      <c r="F1891" s="6" t="s">
        <v>11905</v>
      </c>
      <c r="G1891" s="6" t="s">
        <v>11906</v>
      </c>
      <c r="H1891" s="79">
        <v>1</v>
      </c>
    </row>
    <row r="1892" spans="1:8" x14ac:dyDescent="0.2">
      <c r="A1892" s="6">
        <v>30356115</v>
      </c>
      <c r="B1892" s="6" t="s">
        <v>11907</v>
      </c>
      <c r="C1892" s="6" t="s">
        <v>5662</v>
      </c>
      <c r="D1892" s="6" t="s">
        <v>11880</v>
      </c>
      <c r="E1892" s="6" t="s">
        <v>5638</v>
      </c>
      <c r="F1892" s="6" t="s">
        <v>11908</v>
      </c>
      <c r="G1892" s="6" t="s">
        <v>11909</v>
      </c>
      <c r="H1892" s="79">
        <v>1</v>
      </c>
    </row>
    <row r="1893" spans="1:8" x14ac:dyDescent="0.2">
      <c r="A1893" s="6">
        <v>30234745</v>
      </c>
      <c r="B1893" s="6" t="s">
        <v>11910</v>
      </c>
      <c r="C1893" s="6" t="s">
        <v>5666</v>
      </c>
      <c r="D1893" s="6" t="s">
        <v>11880</v>
      </c>
      <c r="E1893" s="6" t="s">
        <v>5638</v>
      </c>
      <c r="F1893" s="6" t="s">
        <v>11911</v>
      </c>
      <c r="G1893" s="6" t="s">
        <v>11912</v>
      </c>
      <c r="H1893" s="79">
        <v>1</v>
      </c>
    </row>
    <row r="1894" spans="1:8" x14ac:dyDescent="0.2">
      <c r="A1894" s="6">
        <v>30121746</v>
      </c>
      <c r="B1894" s="6" t="s">
        <v>11913</v>
      </c>
      <c r="C1894" s="6" t="s">
        <v>5670</v>
      </c>
      <c r="D1894" s="6" t="s">
        <v>11880</v>
      </c>
      <c r="E1894" s="6" t="s">
        <v>5638</v>
      </c>
      <c r="F1894" s="6" t="s">
        <v>11914</v>
      </c>
      <c r="G1894" s="6" t="s">
        <v>11915</v>
      </c>
      <c r="H1894" s="79">
        <v>1</v>
      </c>
    </row>
    <row r="1895" spans="1:8" x14ac:dyDescent="0.2">
      <c r="A1895" s="6">
        <v>30192990</v>
      </c>
      <c r="B1895" s="6" t="s">
        <v>11916</v>
      </c>
      <c r="C1895" s="6" t="s">
        <v>5674</v>
      </c>
      <c r="D1895" s="6" t="s">
        <v>11880</v>
      </c>
      <c r="E1895" s="6" t="s">
        <v>5638</v>
      </c>
      <c r="F1895" s="6" t="s">
        <v>11917</v>
      </c>
      <c r="G1895" s="6" t="s">
        <v>11918</v>
      </c>
      <c r="H1895" s="79">
        <v>1</v>
      </c>
    </row>
    <row r="1896" spans="1:8" x14ac:dyDescent="0.2">
      <c r="A1896" s="6">
        <v>30246163</v>
      </c>
      <c r="B1896" s="6" t="s">
        <v>11919</v>
      </c>
      <c r="C1896" s="6" t="s">
        <v>5678</v>
      </c>
      <c r="D1896" s="6" t="s">
        <v>11880</v>
      </c>
      <c r="E1896" s="6" t="s">
        <v>5638</v>
      </c>
      <c r="F1896" s="6" t="s">
        <v>11920</v>
      </c>
      <c r="G1896" s="6" t="s">
        <v>11921</v>
      </c>
      <c r="H1896" s="79">
        <v>1</v>
      </c>
    </row>
    <row r="1897" spans="1:8" x14ac:dyDescent="0.2">
      <c r="A1897" s="6">
        <v>30181607</v>
      </c>
      <c r="B1897" s="6" t="s">
        <v>11922</v>
      </c>
      <c r="C1897" s="6" t="s">
        <v>5682</v>
      </c>
      <c r="D1897" s="6" t="s">
        <v>11880</v>
      </c>
      <c r="E1897" s="6" t="s">
        <v>5638</v>
      </c>
      <c r="F1897" s="6" t="s">
        <v>11923</v>
      </c>
      <c r="G1897" s="6" t="s">
        <v>11924</v>
      </c>
      <c r="H1897" s="79">
        <v>1</v>
      </c>
    </row>
    <row r="1898" spans="1:8" x14ac:dyDescent="0.2">
      <c r="A1898" s="6">
        <v>30062444</v>
      </c>
      <c r="B1898" s="6" t="s">
        <v>11925</v>
      </c>
      <c r="C1898" s="6" t="s">
        <v>5686</v>
      </c>
      <c r="D1898" s="6" t="s">
        <v>11880</v>
      </c>
      <c r="E1898" s="6" t="s">
        <v>5638</v>
      </c>
      <c r="F1898" s="6" t="s">
        <v>11926</v>
      </c>
      <c r="G1898" s="6" t="s">
        <v>11927</v>
      </c>
      <c r="H1898" s="79">
        <v>1</v>
      </c>
    </row>
    <row r="1899" spans="1:8" x14ac:dyDescent="0.2">
      <c r="A1899" s="6">
        <v>30056014</v>
      </c>
      <c r="B1899" s="6" t="s">
        <v>11928</v>
      </c>
      <c r="C1899" s="6" t="s">
        <v>5690</v>
      </c>
      <c r="D1899" s="6" t="s">
        <v>11880</v>
      </c>
      <c r="E1899" s="6" t="s">
        <v>5638</v>
      </c>
      <c r="F1899" s="6" t="s">
        <v>11929</v>
      </c>
      <c r="G1899" s="6" t="s">
        <v>11930</v>
      </c>
      <c r="H1899" s="79">
        <v>1</v>
      </c>
    </row>
    <row r="1900" spans="1:8" x14ac:dyDescent="0.2">
      <c r="A1900" s="6">
        <v>30114591</v>
      </c>
      <c r="B1900" s="6" t="s">
        <v>11931</v>
      </c>
      <c r="C1900" s="6" t="s">
        <v>5694</v>
      </c>
      <c r="D1900" s="6" t="s">
        <v>11880</v>
      </c>
      <c r="E1900" s="6" t="s">
        <v>5638</v>
      </c>
      <c r="F1900" s="6" t="s">
        <v>11932</v>
      </c>
      <c r="G1900" s="6" t="s">
        <v>11933</v>
      </c>
      <c r="H1900" s="79">
        <v>1</v>
      </c>
    </row>
    <row r="1901" spans="1:8" x14ac:dyDescent="0.2">
      <c r="A1901" s="6">
        <v>30033602</v>
      </c>
      <c r="B1901" s="6" t="s">
        <v>11934</v>
      </c>
      <c r="C1901" s="6" t="s">
        <v>5698</v>
      </c>
      <c r="D1901" s="6" t="s">
        <v>11880</v>
      </c>
      <c r="E1901" s="6" t="s">
        <v>5638</v>
      </c>
      <c r="F1901" s="6" t="s">
        <v>11935</v>
      </c>
      <c r="G1901" s="6" t="s">
        <v>11936</v>
      </c>
      <c r="H1901" s="79">
        <v>1</v>
      </c>
    </row>
    <row r="1902" spans="1:8" x14ac:dyDescent="0.2">
      <c r="A1902" s="6">
        <v>30363601</v>
      </c>
      <c r="B1902" s="6" t="s">
        <v>11937</v>
      </c>
      <c r="C1902" s="6" t="s">
        <v>5702</v>
      </c>
      <c r="D1902" s="6" t="s">
        <v>11880</v>
      </c>
      <c r="E1902" s="6" t="s">
        <v>5638</v>
      </c>
      <c r="F1902" s="6" t="s">
        <v>11938</v>
      </c>
      <c r="G1902" s="6" t="s">
        <v>11939</v>
      </c>
      <c r="H1902" s="79">
        <v>1</v>
      </c>
    </row>
    <row r="1903" spans="1:8" x14ac:dyDescent="0.2">
      <c r="A1903" s="6">
        <v>30232778</v>
      </c>
      <c r="B1903" s="6" t="s">
        <v>11940</v>
      </c>
      <c r="C1903" s="6" t="s">
        <v>6657</v>
      </c>
      <c r="D1903" s="6" t="s">
        <v>11941</v>
      </c>
      <c r="E1903" s="6" t="s">
        <v>5638</v>
      </c>
      <c r="F1903" s="6" t="s">
        <v>11942</v>
      </c>
      <c r="G1903" s="6" t="s">
        <v>11943</v>
      </c>
      <c r="H1903" s="79">
        <v>1</v>
      </c>
    </row>
    <row r="1904" spans="1:8" x14ac:dyDescent="0.2">
      <c r="A1904" s="6">
        <v>30162850</v>
      </c>
      <c r="B1904" s="6" t="s">
        <v>11944</v>
      </c>
      <c r="C1904" s="6" t="s">
        <v>6661</v>
      </c>
      <c r="D1904" s="6" t="s">
        <v>11941</v>
      </c>
      <c r="E1904" s="6" t="s">
        <v>5638</v>
      </c>
      <c r="F1904" s="6" t="s">
        <v>11945</v>
      </c>
      <c r="G1904" s="6" t="s">
        <v>11946</v>
      </c>
      <c r="H1904" s="79">
        <v>1</v>
      </c>
    </row>
    <row r="1905" spans="1:8" x14ac:dyDescent="0.2">
      <c r="A1905" s="6">
        <v>30246880</v>
      </c>
      <c r="B1905" s="6" t="s">
        <v>11947</v>
      </c>
      <c r="C1905" s="6" t="s">
        <v>6665</v>
      </c>
      <c r="D1905" s="6" t="s">
        <v>11941</v>
      </c>
      <c r="E1905" s="6" t="s">
        <v>5638</v>
      </c>
      <c r="F1905" s="6" t="s">
        <v>11948</v>
      </c>
      <c r="G1905" s="6" t="s">
        <v>11949</v>
      </c>
      <c r="H1905" s="79">
        <v>1</v>
      </c>
    </row>
    <row r="1906" spans="1:8" x14ac:dyDescent="0.2">
      <c r="A1906" s="6">
        <v>30181174</v>
      </c>
      <c r="B1906" s="6" t="s">
        <v>11950</v>
      </c>
      <c r="C1906" s="6" t="s">
        <v>6669</v>
      </c>
      <c r="D1906" s="6" t="s">
        <v>11941</v>
      </c>
      <c r="E1906" s="6" t="s">
        <v>5638</v>
      </c>
      <c r="F1906" s="6" t="s">
        <v>11951</v>
      </c>
      <c r="G1906" s="6" t="s">
        <v>11952</v>
      </c>
      <c r="H1906" s="79">
        <v>1</v>
      </c>
    </row>
    <row r="1907" spans="1:8" x14ac:dyDescent="0.2">
      <c r="A1907" s="6">
        <v>30131650</v>
      </c>
      <c r="B1907" s="6" t="s">
        <v>11953</v>
      </c>
      <c r="C1907" s="6" t="s">
        <v>10851</v>
      </c>
      <c r="D1907" s="6" t="s">
        <v>11941</v>
      </c>
      <c r="E1907" s="6" t="s">
        <v>5638</v>
      </c>
      <c r="F1907" s="6" t="s">
        <v>11954</v>
      </c>
      <c r="G1907" s="6" t="s">
        <v>11955</v>
      </c>
      <c r="H1907" s="79">
        <v>1</v>
      </c>
    </row>
    <row r="1908" spans="1:8" x14ac:dyDescent="0.2">
      <c r="A1908" s="6">
        <v>30156252</v>
      </c>
      <c r="B1908" s="6" t="s">
        <v>11956</v>
      </c>
      <c r="C1908" s="6" t="s">
        <v>10855</v>
      </c>
      <c r="D1908" s="6" t="s">
        <v>11941</v>
      </c>
      <c r="E1908" s="6" t="s">
        <v>5638</v>
      </c>
      <c r="F1908" s="6" t="s">
        <v>11957</v>
      </c>
      <c r="G1908" s="6" t="s">
        <v>11958</v>
      </c>
      <c r="H1908" s="79">
        <v>1</v>
      </c>
    </row>
    <row r="1909" spans="1:8" x14ac:dyDescent="0.2">
      <c r="A1909" s="6">
        <v>30248071</v>
      </c>
      <c r="B1909" s="6" t="s">
        <v>11959</v>
      </c>
      <c r="C1909" s="6" t="s">
        <v>10859</v>
      </c>
      <c r="D1909" s="6" t="s">
        <v>11941</v>
      </c>
      <c r="E1909" s="6" t="s">
        <v>5638</v>
      </c>
      <c r="F1909" s="6" t="s">
        <v>11960</v>
      </c>
      <c r="G1909" s="6" t="s">
        <v>11961</v>
      </c>
      <c r="H1909" s="79">
        <v>1</v>
      </c>
    </row>
    <row r="1910" spans="1:8" x14ac:dyDescent="0.2">
      <c r="A1910" s="6">
        <v>30221187</v>
      </c>
      <c r="B1910" s="6" t="s">
        <v>11962</v>
      </c>
      <c r="C1910" s="6" t="s">
        <v>7350</v>
      </c>
      <c r="D1910" s="6" t="s">
        <v>11941</v>
      </c>
      <c r="E1910" s="6" t="s">
        <v>5638</v>
      </c>
      <c r="F1910" s="6" t="s">
        <v>11963</v>
      </c>
      <c r="G1910" s="6" t="s">
        <v>11964</v>
      </c>
      <c r="H1910" s="79">
        <v>1</v>
      </c>
    </row>
    <row r="1911" spans="1:8" x14ac:dyDescent="0.2">
      <c r="A1911" s="6">
        <v>30021273</v>
      </c>
      <c r="B1911" s="6" t="s">
        <v>11965</v>
      </c>
      <c r="C1911" s="6" t="s">
        <v>7355</v>
      </c>
      <c r="D1911" s="6" t="s">
        <v>11941</v>
      </c>
      <c r="E1911" s="6" t="s">
        <v>5638</v>
      </c>
      <c r="F1911" s="6" t="s">
        <v>11966</v>
      </c>
      <c r="G1911" s="6" t="s">
        <v>11967</v>
      </c>
      <c r="H1911" s="79">
        <v>1</v>
      </c>
    </row>
    <row r="1912" spans="1:8" x14ac:dyDescent="0.2">
      <c r="A1912" s="6">
        <v>30004055</v>
      </c>
      <c r="B1912" s="6" t="s">
        <v>11968</v>
      </c>
      <c r="C1912" s="6" t="s">
        <v>7359</v>
      </c>
      <c r="D1912" s="6" t="s">
        <v>11941</v>
      </c>
      <c r="E1912" s="6" t="s">
        <v>5638</v>
      </c>
      <c r="F1912" s="6" t="s">
        <v>11969</v>
      </c>
      <c r="G1912" s="6" t="s">
        <v>11970</v>
      </c>
      <c r="H1912" s="79">
        <v>1</v>
      </c>
    </row>
    <row r="1913" spans="1:8" x14ac:dyDescent="0.2">
      <c r="A1913" s="6">
        <v>30077710</v>
      </c>
      <c r="B1913" s="6" t="s">
        <v>11971</v>
      </c>
      <c r="C1913" s="6" t="s">
        <v>7363</v>
      </c>
      <c r="D1913" s="6" t="s">
        <v>11941</v>
      </c>
      <c r="E1913" s="6" t="s">
        <v>5638</v>
      </c>
      <c r="F1913" s="6" t="s">
        <v>11972</v>
      </c>
      <c r="G1913" s="6" t="s">
        <v>11973</v>
      </c>
      <c r="H1913" s="79">
        <v>1</v>
      </c>
    </row>
    <row r="1914" spans="1:8" x14ac:dyDescent="0.2">
      <c r="A1914" s="6">
        <v>30010340</v>
      </c>
      <c r="B1914" s="6" t="s">
        <v>11974</v>
      </c>
      <c r="C1914" s="6" t="s">
        <v>7367</v>
      </c>
      <c r="D1914" s="6" t="s">
        <v>11941</v>
      </c>
      <c r="E1914" s="6" t="s">
        <v>5638</v>
      </c>
      <c r="F1914" s="6" t="s">
        <v>11975</v>
      </c>
      <c r="G1914" s="6" t="s">
        <v>11976</v>
      </c>
      <c r="H1914" s="79">
        <v>1</v>
      </c>
    </row>
    <row r="1915" spans="1:8" x14ac:dyDescent="0.2">
      <c r="A1915" s="6">
        <v>30084156</v>
      </c>
      <c r="B1915" s="6" t="s">
        <v>11977</v>
      </c>
      <c r="C1915" s="6" t="s">
        <v>7371</v>
      </c>
      <c r="D1915" s="6" t="s">
        <v>11941</v>
      </c>
      <c r="E1915" s="6" t="s">
        <v>5638</v>
      </c>
      <c r="F1915" s="6" t="s">
        <v>11978</v>
      </c>
      <c r="G1915" s="6" t="s">
        <v>11979</v>
      </c>
      <c r="H1915" s="79">
        <v>1</v>
      </c>
    </row>
    <row r="1916" spans="1:8" x14ac:dyDescent="0.2">
      <c r="A1916" s="6">
        <v>30129103</v>
      </c>
      <c r="B1916" s="6" t="s">
        <v>11980</v>
      </c>
      <c r="C1916" s="6" t="s">
        <v>7375</v>
      </c>
      <c r="D1916" s="6" t="s">
        <v>11941</v>
      </c>
      <c r="E1916" s="6" t="s">
        <v>5638</v>
      </c>
      <c r="F1916" s="6" t="s">
        <v>11981</v>
      </c>
      <c r="G1916" s="6" t="s">
        <v>11982</v>
      </c>
      <c r="H1916" s="79">
        <v>1</v>
      </c>
    </row>
    <row r="1917" spans="1:8" x14ac:dyDescent="0.2">
      <c r="A1917" s="6">
        <v>30053673</v>
      </c>
      <c r="B1917" s="6" t="s">
        <v>11983</v>
      </c>
      <c r="C1917" s="6" t="s">
        <v>7379</v>
      </c>
      <c r="D1917" s="6" t="s">
        <v>11941</v>
      </c>
      <c r="E1917" s="6" t="s">
        <v>5638</v>
      </c>
      <c r="F1917" s="6" t="s">
        <v>11984</v>
      </c>
      <c r="G1917" s="6" t="s">
        <v>11985</v>
      </c>
      <c r="H1917" s="79">
        <v>1</v>
      </c>
    </row>
    <row r="1918" spans="1:8" x14ac:dyDescent="0.2">
      <c r="A1918" s="6">
        <v>30410004</v>
      </c>
      <c r="B1918" s="6" t="s">
        <v>11986</v>
      </c>
      <c r="C1918" s="6" t="s">
        <v>7383</v>
      </c>
      <c r="D1918" s="6" t="s">
        <v>11941</v>
      </c>
      <c r="E1918" s="6" t="s">
        <v>5638</v>
      </c>
      <c r="F1918" s="6" t="s">
        <v>11987</v>
      </c>
      <c r="G1918" s="6" t="s">
        <v>11988</v>
      </c>
      <c r="H1918" s="79">
        <v>1</v>
      </c>
    </row>
    <row r="1919" spans="1:8" x14ac:dyDescent="0.2">
      <c r="A1919" s="6">
        <v>30291743</v>
      </c>
      <c r="B1919" s="6" t="s">
        <v>11989</v>
      </c>
      <c r="C1919" s="6" t="s">
        <v>7387</v>
      </c>
      <c r="D1919" s="6" t="s">
        <v>11941</v>
      </c>
      <c r="E1919" s="6" t="s">
        <v>5638</v>
      </c>
      <c r="F1919" s="6" t="s">
        <v>11990</v>
      </c>
      <c r="G1919" s="6" t="s">
        <v>11991</v>
      </c>
      <c r="H1919" s="79">
        <v>1</v>
      </c>
    </row>
    <row r="1920" spans="1:8" x14ac:dyDescent="0.2">
      <c r="A1920" s="6">
        <v>30424516</v>
      </c>
      <c r="B1920" s="6" t="s">
        <v>11992</v>
      </c>
      <c r="C1920" s="6" t="s">
        <v>7391</v>
      </c>
      <c r="D1920" s="6" t="s">
        <v>11941</v>
      </c>
      <c r="E1920" s="6" t="s">
        <v>5638</v>
      </c>
      <c r="F1920" s="6" t="s">
        <v>11993</v>
      </c>
      <c r="G1920" s="6" t="s">
        <v>11994</v>
      </c>
      <c r="H1920" s="79">
        <v>1</v>
      </c>
    </row>
    <row r="1921" spans="1:8" x14ac:dyDescent="0.2">
      <c r="A1921" s="6">
        <v>30375652</v>
      </c>
      <c r="B1921" s="6" t="s">
        <v>11995</v>
      </c>
      <c r="C1921" s="6" t="s">
        <v>7395</v>
      </c>
      <c r="D1921" s="6" t="s">
        <v>11941</v>
      </c>
      <c r="E1921" s="6" t="s">
        <v>5638</v>
      </c>
      <c r="F1921" s="6" t="s">
        <v>11996</v>
      </c>
      <c r="G1921" s="6" t="s">
        <v>11997</v>
      </c>
      <c r="H1921" s="79">
        <v>1</v>
      </c>
    </row>
    <row r="1922" spans="1:8" x14ac:dyDescent="0.2">
      <c r="A1922" s="6">
        <v>30232838</v>
      </c>
      <c r="B1922" s="6" t="s">
        <v>11998</v>
      </c>
      <c r="C1922" s="6" t="s">
        <v>7399</v>
      </c>
      <c r="D1922" s="6" t="s">
        <v>11941</v>
      </c>
      <c r="E1922" s="6" t="s">
        <v>5638</v>
      </c>
      <c r="F1922" s="6" t="s">
        <v>11999</v>
      </c>
      <c r="G1922" s="6" t="s">
        <v>12000</v>
      </c>
      <c r="H1922" s="79">
        <v>1</v>
      </c>
    </row>
    <row r="1923" spans="1:8" x14ac:dyDescent="0.2">
      <c r="A1923" s="6">
        <v>30284631</v>
      </c>
      <c r="B1923" s="6" t="s">
        <v>12001</v>
      </c>
      <c r="C1923" s="6" t="s">
        <v>8818</v>
      </c>
      <c r="D1923" s="6" t="s">
        <v>11941</v>
      </c>
      <c r="E1923" s="6" t="s">
        <v>5638</v>
      </c>
      <c r="F1923" s="6" t="s">
        <v>12002</v>
      </c>
      <c r="G1923" s="6" t="s">
        <v>12003</v>
      </c>
      <c r="H1923" s="79">
        <v>1</v>
      </c>
    </row>
    <row r="1924" spans="1:8" x14ac:dyDescent="0.2">
      <c r="A1924" s="6">
        <v>30261505</v>
      </c>
      <c r="B1924" s="6" t="s">
        <v>12004</v>
      </c>
      <c r="C1924" s="6" t="s">
        <v>8822</v>
      </c>
      <c r="D1924" s="6" t="s">
        <v>11941</v>
      </c>
      <c r="E1924" s="6" t="s">
        <v>5638</v>
      </c>
      <c r="F1924" s="6" t="s">
        <v>12005</v>
      </c>
      <c r="G1924" s="6" t="s">
        <v>12006</v>
      </c>
      <c r="H1924" s="79">
        <v>1</v>
      </c>
    </row>
    <row r="1925" spans="1:8" x14ac:dyDescent="0.2">
      <c r="A1925" s="6">
        <v>30303534</v>
      </c>
      <c r="B1925" s="6" t="s">
        <v>12007</v>
      </c>
      <c r="C1925" s="6" t="s">
        <v>6677</v>
      </c>
      <c r="D1925" s="6" t="s">
        <v>11941</v>
      </c>
      <c r="E1925" s="6" t="s">
        <v>5638</v>
      </c>
      <c r="F1925" s="6" t="s">
        <v>12008</v>
      </c>
      <c r="G1925" s="6" t="s">
        <v>12009</v>
      </c>
      <c r="H1925" s="79">
        <v>1</v>
      </c>
    </row>
    <row r="1926" spans="1:8" x14ac:dyDescent="0.2">
      <c r="A1926" s="6">
        <v>30290739</v>
      </c>
      <c r="B1926" s="6" t="s">
        <v>12010</v>
      </c>
      <c r="C1926" s="6" t="s">
        <v>6681</v>
      </c>
      <c r="D1926" s="6" t="s">
        <v>11941</v>
      </c>
      <c r="E1926" s="6" t="s">
        <v>5638</v>
      </c>
      <c r="F1926" s="6" t="s">
        <v>12011</v>
      </c>
      <c r="G1926" s="6" t="s">
        <v>12012</v>
      </c>
      <c r="H1926" s="79">
        <v>1</v>
      </c>
    </row>
    <row r="1927" spans="1:8" x14ac:dyDescent="0.2">
      <c r="A1927" s="6">
        <v>30429251</v>
      </c>
      <c r="B1927" s="6" t="s">
        <v>12013</v>
      </c>
      <c r="C1927" s="6" t="s">
        <v>6685</v>
      </c>
      <c r="D1927" s="6" t="s">
        <v>11941</v>
      </c>
      <c r="E1927" s="6" t="s">
        <v>5638</v>
      </c>
      <c r="F1927" s="6" t="s">
        <v>12014</v>
      </c>
      <c r="G1927" s="6" t="s">
        <v>12015</v>
      </c>
      <c r="H1927" s="79">
        <v>1</v>
      </c>
    </row>
    <row r="1928" spans="1:8" x14ac:dyDescent="0.2">
      <c r="A1928" s="6">
        <v>30332717</v>
      </c>
      <c r="B1928" s="6" t="s">
        <v>12016</v>
      </c>
      <c r="C1928" s="6" t="s">
        <v>6689</v>
      </c>
      <c r="D1928" s="6" t="s">
        <v>11941</v>
      </c>
      <c r="E1928" s="6" t="s">
        <v>5638</v>
      </c>
      <c r="F1928" s="6" t="s">
        <v>12017</v>
      </c>
      <c r="G1928" s="6" t="s">
        <v>12018</v>
      </c>
      <c r="H1928" s="79">
        <v>1</v>
      </c>
    </row>
    <row r="1929" spans="1:8" x14ac:dyDescent="0.2">
      <c r="A1929" s="6">
        <v>30277238</v>
      </c>
      <c r="B1929" s="6" t="s">
        <v>12019</v>
      </c>
      <c r="C1929" s="6" t="s">
        <v>6693</v>
      </c>
      <c r="D1929" s="6" t="s">
        <v>11941</v>
      </c>
      <c r="E1929" s="6" t="s">
        <v>5638</v>
      </c>
      <c r="F1929" s="6" t="s">
        <v>12020</v>
      </c>
      <c r="G1929" s="6" t="s">
        <v>12021</v>
      </c>
      <c r="H1929" s="79">
        <v>1</v>
      </c>
    </row>
    <row r="1930" spans="1:8" x14ac:dyDescent="0.2">
      <c r="A1930" s="6">
        <v>30159940</v>
      </c>
      <c r="B1930" s="6" t="s">
        <v>12022</v>
      </c>
      <c r="C1930" s="6" t="s">
        <v>6314</v>
      </c>
      <c r="D1930" s="6" t="s">
        <v>11941</v>
      </c>
      <c r="E1930" s="6" t="s">
        <v>5638</v>
      </c>
      <c r="F1930" s="6" t="s">
        <v>12023</v>
      </c>
      <c r="G1930" s="6" t="s">
        <v>12024</v>
      </c>
      <c r="H1930" s="79">
        <v>1</v>
      </c>
    </row>
    <row r="1931" spans="1:8" x14ac:dyDescent="0.2">
      <c r="A1931" s="6">
        <v>30367037</v>
      </c>
      <c r="B1931" s="6" t="s">
        <v>12025</v>
      </c>
      <c r="C1931" s="6" t="s">
        <v>6318</v>
      </c>
      <c r="D1931" s="6" t="s">
        <v>11941</v>
      </c>
      <c r="E1931" s="6" t="s">
        <v>5638</v>
      </c>
      <c r="F1931" s="6" t="s">
        <v>12026</v>
      </c>
      <c r="G1931" s="6" t="s">
        <v>12027</v>
      </c>
      <c r="H1931" s="79">
        <v>1</v>
      </c>
    </row>
    <row r="1932" spans="1:8" x14ac:dyDescent="0.2">
      <c r="A1932" s="6">
        <v>30376355</v>
      </c>
      <c r="B1932" s="6" t="s">
        <v>12028</v>
      </c>
      <c r="C1932" s="6" t="s">
        <v>6653</v>
      </c>
      <c r="D1932" s="6" t="s">
        <v>12029</v>
      </c>
      <c r="E1932" s="6" t="s">
        <v>5638</v>
      </c>
      <c r="F1932" s="6" t="s">
        <v>12030</v>
      </c>
      <c r="G1932" s="6" t="s">
        <v>12031</v>
      </c>
      <c r="H1932" s="79">
        <v>1</v>
      </c>
    </row>
    <row r="1933" spans="1:8" x14ac:dyDescent="0.2">
      <c r="A1933" s="6">
        <v>30228860</v>
      </c>
      <c r="B1933" s="6" t="s">
        <v>12032</v>
      </c>
      <c r="C1933" s="6" t="s">
        <v>6657</v>
      </c>
      <c r="D1933" s="6" t="s">
        <v>12029</v>
      </c>
      <c r="E1933" s="6" t="s">
        <v>5638</v>
      </c>
      <c r="F1933" s="6" t="s">
        <v>12033</v>
      </c>
      <c r="G1933" s="6" t="s">
        <v>12034</v>
      </c>
      <c r="H1933" s="79">
        <v>1</v>
      </c>
    </row>
    <row r="1934" spans="1:8" x14ac:dyDescent="0.2">
      <c r="A1934" s="6">
        <v>30401309</v>
      </c>
      <c r="B1934" s="6" t="s">
        <v>12035</v>
      </c>
      <c r="C1934" s="6" t="s">
        <v>6661</v>
      </c>
      <c r="D1934" s="6" t="s">
        <v>12029</v>
      </c>
      <c r="E1934" s="6" t="s">
        <v>5638</v>
      </c>
      <c r="F1934" s="6" t="s">
        <v>12036</v>
      </c>
      <c r="G1934" s="6" t="s">
        <v>12037</v>
      </c>
      <c r="H1934" s="79">
        <v>1</v>
      </c>
    </row>
    <row r="1935" spans="1:8" x14ac:dyDescent="0.2">
      <c r="A1935" s="6">
        <v>30412207</v>
      </c>
      <c r="B1935" s="6" t="s">
        <v>12038</v>
      </c>
      <c r="C1935" s="6" t="s">
        <v>6665</v>
      </c>
      <c r="D1935" s="6" t="s">
        <v>12029</v>
      </c>
      <c r="E1935" s="6" t="s">
        <v>5638</v>
      </c>
      <c r="F1935" s="6" t="s">
        <v>12039</v>
      </c>
      <c r="G1935" s="6" t="s">
        <v>12040</v>
      </c>
      <c r="H1935" s="79">
        <v>1</v>
      </c>
    </row>
    <row r="1936" spans="1:8" x14ac:dyDescent="0.2">
      <c r="A1936" s="6">
        <v>30271144</v>
      </c>
      <c r="B1936" s="6" t="s">
        <v>12041</v>
      </c>
      <c r="C1936" s="6" t="s">
        <v>6669</v>
      </c>
      <c r="D1936" s="6" t="s">
        <v>12029</v>
      </c>
      <c r="E1936" s="6" t="s">
        <v>5638</v>
      </c>
      <c r="F1936" s="6" t="s">
        <v>12042</v>
      </c>
      <c r="G1936" s="6" t="s">
        <v>12043</v>
      </c>
      <c r="H1936" s="79">
        <v>1</v>
      </c>
    </row>
    <row r="1937" spans="1:8" x14ac:dyDescent="0.2">
      <c r="A1937" s="6">
        <v>30233362</v>
      </c>
      <c r="B1937" s="6" t="s">
        <v>12044</v>
      </c>
      <c r="C1937" s="6" t="s">
        <v>10851</v>
      </c>
      <c r="D1937" s="6" t="s">
        <v>12029</v>
      </c>
      <c r="E1937" s="6" t="s">
        <v>5638</v>
      </c>
      <c r="F1937" s="6" t="s">
        <v>12045</v>
      </c>
      <c r="G1937" s="6" t="s">
        <v>12046</v>
      </c>
      <c r="H1937" s="79">
        <v>1</v>
      </c>
    </row>
    <row r="1938" spans="1:8" x14ac:dyDescent="0.2">
      <c r="A1938" s="6">
        <v>30250815</v>
      </c>
      <c r="B1938" s="6" t="s">
        <v>12047</v>
      </c>
      <c r="C1938" s="6" t="s">
        <v>10855</v>
      </c>
      <c r="D1938" s="6" t="s">
        <v>12029</v>
      </c>
      <c r="E1938" s="6" t="s">
        <v>5638</v>
      </c>
      <c r="F1938" s="6" t="s">
        <v>12048</v>
      </c>
      <c r="G1938" s="6" t="s">
        <v>12049</v>
      </c>
      <c r="H1938" s="79">
        <v>1</v>
      </c>
    </row>
    <row r="1939" spans="1:8" x14ac:dyDescent="0.2">
      <c r="A1939" s="6">
        <v>30217543</v>
      </c>
      <c r="B1939" s="6" t="s">
        <v>12050</v>
      </c>
      <c r="C1939" s="6" t="s">
        <v>10859</v>
      </c>
      <c r="D1939" s="6" t="s">
        <v>12029</v>
      </c>
      <c r="E1939" s="6" t="s">
        <v>5638</v>
      </c>
      <c r="F1939" s="6" t="s">
        <v>12051</v>
      </c>
      <c r="G1939" s="6" t="s">
        <v>12052</v>
      </c>
      <c r="H1939" s="79">
        <v>1</v>
      </c>
    </row>
    <row r="1940" spans="1:8" x14ac:dyDescent="0.2">
      <c r="A1940" s="6">
        <v>30272126</v>
      </c>
      <c r="B1940" s="6" t="s">
        <v>12053</v>
      </c>
      <c r="C1940" s="6" t="s">
        <v>7350</v>
      </c>
      <c r="D1940" s="6" t="s">
        <v>12029</v>
      </c>
      <c r="E1940" s="6" t="s">
        <v>5638</v>
      </c>
      <c r="F1940" s="6" t="s">
        <v>12054</v>
      </c>
      <c r="G1940" s="6" t="s">
        <v>12055</v>
      </c>
      <c r="H1940" s="79">
        <v>1</v>
      </c>
    </row>
    <row r="1941" spans="1:8" x14ac:dyDescent="0.2">
      <c r="A1941" s="6">
        <v>30329739</v>
      </c>
      <c r="B1941" s="6" t="s">
        <v>2753</v>
      </c>
      <c r="C1941" s="6" t="s">
        <v>7355</v>
      </c>
      <c r="D1941" s="6" t="s">
        <v>12029</v>
      </c>
      <c r="E1941" s="6" t="s">
        <v>5638</v>
      </c>
      <c r="F1941" s="6" t="s">
        <v>2749</v>
      </c>
      <c r="G1941" s="6" t="s">
        <v>2750</v>
      </c>
      <c r="H1941" s="79">
        <v>1</v>
      </c>
    </row>
    <row r="1942" spans="1:8" x14ac:dyDescent="0.2">
      <c r="A1942" s="6">
        <v>30197238</v>
      </c>
      <c r="B1942" s="6" t="s">
        <v>12056</v>
      </c>
      <c r="C1942" s="6" t="s">
        <v>7359</v>
      </c>
      <c r="D1942" s="6" t="s">
        <v>12029</v>
      </c>
      <c r="E1942" s="6" t="s">
        <v>5638</v>
      </c>
      <c r="F1942" s="6" t="s">
        <v>12057</v>
      </c>
      <c r="G1942" s="6" t="s">
        <v>12058</v>
      </c>
      <c r="H1942" s="79">
        <v>1</v>
      </c>
    </row>
    <row r="1943" spans="1:8" x14ac:dyDescent="0.2">
      <c r="A1943" s="6">
        <v>30374137</v>
      </c>
      <c r="B1943" s="6" t="s">
        <v>12059</v>
      </c>
      <c r="C1943" s="6" t="s">
        <v>7363</v>
      </c>
      <c r="D1943" s="6" t="s">
        <v>12029</v>
      </c>
      <c r="E1943" s="6" t="s">
        <v>5638</v>
      </c>
      <c r="F1943" s="6" t="s">
        <v>12060</v>
      </c>
      <c r="G1943" s="6" t="s">
        <v>12061</v>
      </c>
      <c r="H1943" s="79">
        <v>1</v>
      </c>
    </row>
    <row r="1944" spans="1:8" x14ac:dyDescent="0.2">
      <c r="A1944" s="6">
        <v>30326892</v>
      </c>
      <c r="B1944" s="6" t="s">
        <v>12062</v>
      </c>
      <c r="C1944" s="6" t="s">
        <v>7371</v>
      </c>
      <c r="D1944" s="6" t="s">
        <v>12029</v>
      </c>
      <c r="E1944" s="6" t="s">
        <v>5638</v>
      </c>
      <c r="F1944" s="6" t="s">
        <v>12063</v>
      </c>
      <c r="G1944" s="6" t="s">
        <v>12064</v>
      </c>
      <c r="H1944" s="79">
        <v>1</v>
      </c>
    </row>
    <row r="1945" spans="1:8" x14ac:dyDescent="0.2">
      <c r="A1945" s="6">
        <v>30222374</v>
      </c>
      <c r="B1945" s="6" t="s">
        <v>12065</v>
      </c>
      <c r="C1945" s="6" t="s">
        <v>7375</v>
      </c>
      <c r="D1945" s="6" t="s">
        <v>12029</v>
      </c>
      <c r="E1945" s="6" t="s">
        <v>5638</v>
      </c>
      <c r="F1945" s="6" t="s">
        <v>12066</v>
      </c>
      <c r="G1945" s="6" t="s">
        <v>12067</v>
      </c>
      <c r="H1945" s="79">
        <v>1</v>
      </c>
    </row>
    <row r="1946" spans="1:8" x14ac:dyDescent="0.2">
      <c r="A1946" s="6">
        <v>30326661</v>
      </c>
      <c r="B1946" s="6" t="s">
        <v>12068</v>
      </c>
      <c r="C1946" s="6" t="s">
        <v>7379</v>
      </c>
      <c r="D1946" s="6" t="s">
        <v>12029</v>
      </c>
      <c r="E1946" s="6" t="s">
        <v>5638</v>
      </c>
      <c r="F1946" s="6" t="s">
        <v>12069</v>
      </c>
      <c r="G1946" s="6" t="s">
        <v>12070</v>
      </c>
      <c r="H1946" s="79">
        <v>1</v>
      </c>
    </row>
    <row r="1947" spans="1:8" x14ac:dyDescent="0.2">
      <c r="A1947" s="6">
        <v>30051882</v>
      </c>
      <c r="B1947" s="6" t="s">
        <v>12071</v>
      </c>
      <c r="C1947" s="6" t="s">
        <v>7383</v>
      </c>
      <c r="D1947" s="6" t="s">
        <v>12029</v>
      </c>
      <c r="E1947" s="6" t="s">
        <v>5638</v>
      </c>
      <c r="F1947" s="6" t="s">
        <v>12072</v>
      </c>
      <c r="G1947" s="6" t="s">
        <v>12073</v>
      </c>
      <c r="H1947" s="79">
        <v>1</v>
      </c>
    </row>
    <row r="1948" spans="1:8" x14ac:dyDescent="0.2">
      <c r="A1948" s="6">
        <v>30244463</v>
      </c>
      <c r="B1948" s="6" t="s">
        <v>12074</v>
      </c>
      <c r="C1948" s="6" t="s">
        <v>7387</v>
      </c>
      <c r="D1948" s="6" t="s">
        <v>12029</v>
      </c>
      <c r="E1948" s="6" t="s">
        <v>5638</v>
      </c>
      <c r="F1948" s="6" t="s">
        <v>12075</v>
      </c>
      <c r="G1948" s="6" t="s">
        <v>12076</v>
      </c>
      <c r="H1948" s="79">
        <v>1</v>
      </c>
    </row>
    <row r="1949" spans="1:8" x14ac:dyDescent="0.2">
      <c r="A1949" s="6">
        <v>30069089</v>
      </c>
      <c r="B1949" s="6" t="s">
        <v>12077</v>
      </c>
      <c r="C1949" s="6" t="s">
        <v>7391</v>
      </c>
      <c r="D1949" s="6" t="s">
        <v>12029</v>
      </c>
      <c r="E1949" s="6" t="s">
        <v>5638</v>
      </c>
      <c r="F1949" s="6" t="s">
        <v>12078</v>
      </c>
      <c r="G1949" s="6" t="s">
        <v>12079</v>
      </c>
      <c r="H1949" s="79">
        <v>1</v>
      </c>
    </row>
    <row r="1950" spans="1:8" x14ac:dyDescent="0.2">
      <c r="A1950" s="6">
        <v>30218271</v>
      </c>
      <c r="B1950" s="6" t="s">
        <v>12080</v>
      </c>
      <c r="C1950" s="6" t="s">
        <v>7395</v>
      </c>
      <c r="D1950" s="6" t="s">
        <v>12029</v>
      </c>
      <c r="E1950" s="6" t="s">
        <v>5638</v>
      </c>
      <c r="F1950" s="6" t="s">
        <v>12081</v>
      </c>
      <c r="G1950" s="6" t="s">
        <v>12082</v>
      </c>
      <c r="H1950" s="79">
        <v>1</v>
      </c>
    </row>
    <row r="1951" spans="1:8" x14ac:dyDescent="0.2">
      <c r="A1951" s="6">
        <v>30075185</v>
      </c>
      <c r="B1951" s="6" t="s">
        <v>12083</v>
      </c>
      <c r="C1951" s="6" t="s">
        <v>7399</v>
      </c>
      <c r="D1951" s="6" t="s">
        <v>12029</v>
      </c>
      <c r="E1951" s="6" t="s">
        <v>5638</v>
      </c>
      <c r="F1951" s="6" t="s">
        <v>12084</v>
      </c>
      <c r="G1951" s="6" t="s">
        <v>12085</v>
      </c>
      <c r="H1951" s="79">
        <v>1</v>
      </c>
    </row>
    <row r="1952" spans="1:8" x14ac:dyDescent="0.2">
      <c r="A1952" s="6">
        <v>30345982</v>
      </c>
      <c r="B1952" s="6" t="s">
        <v>12086</v>
      </c>
      <c r="C1952" s="6" t="s">
        <v>8818</v>
      </c>
      <c r="D1952" s="6" t="s">
        <v>12029</v>
      </c>
      <c r="E1952" s="6" t="s">
        <v>5638</v>
      </c>
      <c r="F1952" s="6" t="s">
        <v>12087</v>
      </c>
      <c r="G1952" s="6" t="s">
        <v>12088</v>
      </c>
      <c r="H1952" s="79">
        <v>1</v>
      </c>
    </row>
    <row r="1953" spans="1:8" x14ac:dyDescent="0.2">
      <c r="A1953" s="6">
        <v>30102845</v>
      </c>
      <c r="B1953" s="6" t="s">
        <v>246</v>
      </c>
      <c r="C1953" s="6" t="s">
        <v>8822</v>
      </c>
      <c r="D1953" s="6" t="s">
        <v>12029</v>
      </c>
      <c r="E1953" s="6" t="s">
        <v>5638</v>
      </c>
      <c r="F1953" s="6" t="s">
        <v>241</v>
      </c>
      <c r="G1953" s="6" t="s">
        <v>242</v>
      </c>
      <c r="H1953" s="79">
        <v>1</v>
      </c>
    </row>
    <row r="1954" spans="1:8" x14ac:dyDescent="0.2">
      <c r="A1954" s="6">
        <v>30245751</v>
      </c>
      <c r="B1954" s="6" t="s">
        <v>12089</v>
      </c>
      <c r="C1954" s="6" t="s">
        <v>6677</v>
      </c>
      <c r="D1954" s="6" t="s">
        <v>12029</v>
      </c>
      <c r="E1954" s="6" t="s">
        <v>5638</v>
      </c>
      <c r="F1954" s="6" t="s">
        <v>12090</v>
      </c>
      <c r="G1954" s="6" t="s">
        <v>12091</v>
      </c>
      <c r="H1954" s="79">
        <v>1</v>
      </c>
    </row>
    <row r="1955" spans="1:8" x14ac:dyDescent="0.2">
      <c r="A1955" s="6">
        <v>30047537</v>
      </c>
      <c r="B1955" s="6" t="s">
        <v>12092</v>
      </c>
      <c r="C1955" s="6" t="s">
        <v>6681</v>
      </c>
      <c r="D1955" s="6" t="s">
        <v>12029</v>
      </c>
      <c r="E1955" s="6" t="s">
        <v>5638</v>
      </c>
      <c r="F1955" s="6" t="s">
        <v>12093</v>
      </c>
      <c r="G1955" s="6" t="s">
        <v>12094</v>
      </c>
      <c r="H1955" s="79">
        <v>1</v>
      </c>
    </row>
    <row r="1956" spans="1:8" x14ac:dyDescent="0.2">
      <c r="A1956" s="6">
        <v>30124436</v>
      </c>
      <c r="B1956" s="6" t="s">
        <v>12095</v>
      </c>
      <c r="C1956" s="6" t="s">
        <v>6685</v>
      </c>
      <c r="D1956" s="6" t="s">
        <v>12029</v>
      </c>
      <c r="E1956" s="6" t="s">
        <v>5638</v>
      </c>
      <c r="F1956" s="6" t="s">
        <v>12096</v>
      </c>
      <c r="G1956" s="6" t="s">
        <v>12097</v>
      </c>
      <c r="H1956" s="79">
        <v>1</v>
      </c>
    </row>
    <row r="1957" spans="1:8" x14ac:dyDescent="0.2">
      <c r="A1957" s="6">
        <v>30313939</v>
      </c>
      <c r="B1957" s="6" t="s">
        <v>2148</v>
      </c>
      <c r="C1957" s="6" t="s">
        <v>6689</v>
      </c>
      <c r="D1957" s="6" t="s">
        <v>12029</v>
      </c>
      <c r="E1957" s="6" t="s">
        <v>5638</v>
      </c>
      <c r="F1957" s="6" t="s">
        <v>2145</v>
      </c>
      <c r="G1957" s="6" t="s">
        <v>2146</v>
      </c>
      <c r="H1957" s="79">
        <v>1</v>
      </c>
    </row>
    <row r="1958" spans="1:8" x14ac:dyDescent="0.2">
      <c r="A1958" s="6">
        <v>30067807</v>
      </c>
      <c r="B1958" s="6" t="s">
        <v>12098</v>
      </c>
      <c r="C1958" s="6" t="s">
        <v>6693</v>
      </c>
      <c r="D1958" s="6" t="s">
        <v>12029</v>
      </c>
      <c r="E1958" s="6" t="s">
        <v>5638</v>
      </c>
      <c r="F1958" s="6" t="s">
        <v>12099</v>
      </c>
      <c r="G1958" s="6" t="s">
        <v>12100</v>
      </c>
      <c r="H1958" s="79">
        <v>1</v>
      </c>
    </row>
    <row r="1959" spans="1:8" x14ac:dyDescent="0.2">
      <c r="A1959" s="6">
        <v>30333579</v>
      </c>
      <c r="B1959" s="6" t="s">
        <v>12101</v>
      </c>
      <c r="C1959" s="6" t="s">
        <v>6314</v>
      </c>
      <c r="D1959" s="6" t="s">
        <v>12029</v>
      </c>
      <c r="E1959" s="6" t="s">
        <v>5638</v>
      </c>
      <c r="F1959" s="6" t="s">
        <v>12102</v>
      </c>
      <c r="G1959" s="6" t="s">
        <v>12103</v>
      </c>
      <c r="H1959" s="79">
        <v>1</v>
      </c>
    </row>
    <row r="1960" spans="1:8" x14ac:dyDescent="0.2">
      <c r="A1960" s="6">
        <v>30182382</v>
      </c>
      <c r="B1960" s="6" t="s">
        <v>12104</v>
      </c>
      <c r="C1960" s="6" t="s">
        <v>6318</v>
      </c>
      <c r="D1960" s="6" t="s">
        <v>12029</v>
      </c>
      <c r="E1960" s="6" t="s">
        <v>5638</v>
      </c>
      <c r="F1960" s="6" t="s">
        <v>12105</v>
      </c>
      <c r="G1960" s="6" t="s">
        <v>12106</v>
      </c>
      <c r="H1960" s="79">
        <v>1</v>
      </c>
    </row>
    <row r="1961" spans="1:8" x14ac:dyDescent="0.2">
      <c r="A1961" s="6">
        <v>30452296</v>
      </c>
      <c r="B1961" s="6" t="s">
        <v>12107</v>
      </c>
      <c r="C1961" s="6" t="s">
        <v>6322</v>
      </c>
      <c r="D1961" s="6" t="s">
        <v>12029</v>
      </c>
      <c r="E1961" s="6" t="s">
        <v>5638</v>
      </c>
      <c r="F1961" s="6" t="s">
        <v>12108</v>
      </c>
      <c r="G1961" s="6" t="s">
        <v>12109</v>
      </c>
      <c r="H1961" s="79">
        <v>1</v>
      </c>
    </row>
    <row r="1962" spans="1:8" x14ac:dyDescent="0.2">
      <c r="A1962" s="6">
        <v>30158451</v>
      </c>
      <c r="B1962" s="6" t="s">
        <v>12110</v>
      </c>
      <c r="C1962" s="6" t="s">
        <v>6330</v>
      </c>
      <c r="D1962" s="6" t="s">
        <v>12029</v>
      </c>
      <c r="E1962" s="6" t="s">
        <v>5638</v>
      </c>
      <c r="F1962" s="6" t="s">
        <v>12111</v>
      </c>
      <c r="G1962" s="6" t="s">
        <v>12112</v>
      </c>
      <c r="H1962" s="79">
        <v>1</v>
      </c>
    </row>
    <row r="1963" spans="1:8" x14ac:dyDescent="0.2">
      <c r="A1963" s="6">
        <v>30419288</v>
      </c>
      <c r="B1963" s="6" t="s">
        <v>12113</v>
      </c>
      <c r="C1963" s="6" t="s">
        <v>6334</v>
      </c>
      <c r="D1963" s="6" t="s">
        <v>12029</v>
      </c>
      <c r="E1963" s="6" t="s">
        <v>5638</v>
      </c>
      <c r="F1963" s="6" t="s">
        <v>12114</v>
      </c>
      <c r="G1963" s="6" t="s">
        <v>12115</v>
      </c>
      <c r="H1963" s="79">
        <v>1</v>
      </c>
    </row>
    <row r="1964" spans="1:8" x14ac:dyDescent="0.2">
      <c r="A1964" s="6">
        <v>30101362</v>
      </c>
      <c r="B1964" s="6" t="s">
        <v>3097</v>
      </c>
      <c r="C1964" s="6" t="s">
        <v>8862</v>
      </c>
      <c r="D1964" s="6" t="s">
        <v>12029</v>
      </c>
      <c r="E1964" s="6" t="s">
        <v>5638</v>
      </c>
      <c r="F1964" s="6" t="s">
        <v>3092</v>
      </c>
      <c r="G1964" s="6" t="s">
        <v>3093</v>
      </c>
      <c r="H1964" s="79">
        <v>1</v>
      </c>
    </row>
    <row r="1965" spans="1:8" x14ac:dyDescent="0.2">
      <c r="A1965" s="6">
        <v>30247723</v>
      </c>
      <c r="B1965" s="6" t="s">
        <v>12116</v>
      </c>
      <c r="C1965" s="6" t="s">
        <v>8866</v>
      </c>
      <c r="D1965" s="6" t="s">
        <v>12029</v>
      </c>
      <c r="E1965" s="6" t="s">
        <v>5638</v>
      </c>
      <c r="F1965" s="6" t="s">
        <v>12117</v>
      </c>
      <c r="G1965" s="6" t="s">
        <v>12118</v>
      </c>
      <c r="H1965" s="79">
        <v>1</v>
      </c>
    </row>
    <row r="1966" spans="1:8" x14ac:dyDescent="0.2">
      <c r="A1966" s="6">
        <v>30007034</v>
      </c>
      <c r="B1966" s="6" t="s">
        <v>2620</v>
      </c>
      <c r="C1966" s="6" t="s">
        <v>8870</v>
      </c>
      <c r="D1966" s="6" t="s">
        <v>12029</v>
      </c>
      <c r="E1966" s="6" t="s">
        <v>5638</v>
      </c>
      <c r="F1966" s="6" t="s">
        <v>2616</v>
      </c>
      <c r="G1966" s="6" t="s">
        <v>2617</v>
      </c>
      <c r="H1966" s="79">
        <v>1</v>
      </c>
    </row>
    <row r="1967" spans="1:8" x14ac:dyDescent="0.2">
      <c r="A1967" s="6">
        <v>30232633</v>
      </c>
      <c r="B1967" s="6" t="s">
        <v>12119</v>
      </c>
      <c r="C1967" s="6" t="s">
        <v>7403</v>
      </c>
      <c r="D1967" s="6" t="s">
        <v>12029</v>
      </c>
      <c r="E1967" s="6" t="s">
        <v>5638</v>
      </c>
      <c r="F1967" s="6" t="s">
        <v>12120</v>
      </c>
      <c r="G1967" s="6" t="s">
        <v>12121</v>
      </c>
      <c r="H1967" s="79">
        <v>1</v>
      </c>
    </row>
    <row r="1968" spans="1:8" x14ac:dyDescent="0.2">
      <c r="A1968" s="6">
        <v>30092896</v>
      </c>
      <c r="B1968" s="6" t="s">
        <v>2133</v>
      </c>
      <c r="C1968" s="6" t="s">
        <v>7411</v>
      </c>
      <c r="D1968" s="6" t="s">
        <v>12029</v>
      </c>
      <c r="E1968" s="6" t="s">
        <v>5638</v>
      </c>
      <c r="F1968" s="6" t="s">
        <v>2129</v>
      </c>
      <c r="G1968" s="6" t="s">
        <v>2130</v>
      </c>
      <c r="H1968" s="79">
        <v>1</v>
      </c>
    </row>
    <row r="1969" spans="1:8" x14ac:dyDescent="0.2">
      <c r="A1969" s="6">
        <v>30366951</v>
      </c>
      <c r="B1969" s="6" t="s">
        <v>12122</v>
      </c>
      <c r="C1969" s="6" t="s">
        <v>7415</v>
      </c>
      <c r="D1969" s="6" t="s">
        <v>12029</v>
      </c>
      <c r="E1969" s="6" t="s">
        <v>5638</v>
      </c>
      <c r="F1969" s="6" t="s">
        <v>12123</v>
      </c>
      <c r="G1969" s="6" t="s">
        <v>12124</v>
      </c>
      <c r="H1969" s="79">
        <v>1</v>
      </c>
    </row>
    <row r="1970" spans="1:8" x14ac:dyDescent="0.2">
      <c r="A1970" s="6">
        <v>30068730</v>
      </c>
      <c r="B1970" s="6" t="s">
        <v>1416</v>
      </c>
      <c r="C1970" s="6" t="s">
        <v>7419</v>
      </c>
      <c r="D1970" s="6" t="s">
        <v>12029</v>
      </c>
      <c r="E1970" s="6" t="s">
        <v>5638</v>
      </c>
      <c r="F1970" s="6" t="s">
        <v>1411</v>
      </c>
      <c r="G1970" s="6" t="s">
        <v>1412</v>
      </c>
      <c r="H1970" s="79">
        <v>1</v>
      </c>
    </row>
    <row r="1971" spans="1:8" x14ac:dyDescent="0.2">
      <c r="A1971" s="6">
        <v>30246923</v>
      </c>
      <c r="B1971" s="6" t="s">
        <v>12125</v>
      </c>
      <c r="C1971" s="6" t="s">
        <v>7423</v>
      </c>
      <c r="D1971" s="6" t="s">
        <v>12029</v>
      </c>
      <c r="E1971" s="6" t="s">
        <v>5638</v>
      </c>
      <c r="F1971" s="6" t="s">
        <v>12126</v>
      </c>
      <c r="G1971" s="6" t="s">
        <v>12127</v>
      </c>
      <c r="H1971" s="79">
        <v>1</v>
      </c>
    </row>
    <row r="1972" spans="1:8" x14ac:dyDescent="0.2">
      <c r="A1972" s="6">
        <v>30348683</v>
      </c>
      <c r="B1972" s="6" t="s">
        <v>12128</v>
      </c>
      <c r="C1972" s="6" t="s">
        <v>8892</v>
      </c>
      <c r="D1972" s="6" t="s">
        <v>12029</v>
      </c>
      <c r="E1972" s="6" t="s">
        <v>5638</v>
      </c>
      <c r="F1972" s="6" t="s">
        <v>12129</v>
      </c>
      <c r="G1972" s="6" t="s">
        <v>12130</v>
      </c>
      <c r="H1972" s="79">
        <v>1</v>
      </c>
    </row>
    <row r="1973" spans="1:8" x14ac:dyDescent="0.2">
      <c r="A1973" s="6">
        <v>30175444</v>
      </c>
      <c r="B1973" s="6" t="s">
        <v>872</v>
      </c>
      <c r="C1973" s="6" t="s">
        <v>8896</v>
      </c>
      <c r="D1973" s="6" t="s">
        <v>12029</v>
      </c>
      <c r="E1973" s="6" t="s">
        <v>5638</v>
      </c>
      <c r="F1973" s="6" t="s">
        <v>868</v>
      </c>
      <c r="G1973" s="6" t="s">
        <v>869</v>
      </c>
      <c r="H1973" s="79">
        <v>1</v>
      </c>
    </row>
    <row r="1974" spans="1:8" x14ac:dyDescent="0.2">
      <c r="A1974" s="6">
        <v>30279672</v>
      </c>
      <c r="B1974" s="6" t="s">
        <v>2402</v>
      </c>
      <c r="C1974" s="6" t="s">
        <v>8900</v>
      </c>
      <c r="D1974" s="6" t="s">
        <v>12029</v>
      </c>
      <c r="E1974" s="6" t="s">
        <v>5638</v>
      </c>
      <c r="F1974" s="6" t="s">
        <v>2398</v>
      </c>
      <c r="G1974" s="6" t="s">
        <v>2399</v>
      </c>
      <c r="H1974" s="79">
        <v>1</v>
      </c>
    </row>
    <row r="1975" spans="1:8" x14ac:dyDescent="0.2">
      <c r="A1975" s="6">
        <v>30136343</v>
      </c>
      <c r="B1975" s="6" t="s">
        <v>1861</v>
      </c>
      <c r="C1975" s="6" t="s">
        <v>8904</v>
      </c>
      <c r="D1975" s="6" t="s">
        <v>12029</v>
      </c>
      <c r="E1975" s="6" t="s">
        <v>5638</v>
      </c>
      <c r="F1975" s="6" t="s">
        <v>1857</v>
      </c>
      <c r="G1975" s="6" t="s">
        <v>1858</v>
      </c>
      <c r="H1975" s="79">
        <v>1</v>
      </c>
    </row>
    <row r="1976" spans="1:8" x14ac:dyDescent="0.2">
      <c r="A1976" s="6">
        <v>30373517</v>
      </c>
      <c r="B1976" s="6" t="s">
        <v>4435</v>
      </c>
      <c r="C1976" s="6" t="s">
        <v>8908</v>
      </c>
      <c r="D1976" s="6" t="s">
        <v>12029</v>
      </c>
      <c r="E1976" s="6" t="s">
        <v>5638</v>
      </c>
      <c r="F1976" s="6" t="s">
        <v>4430</v>
      </c>
      <c r="G1976" s="6" t="s">
        <v>4431</v>
      </c>
      <c r="H1976" s="79">
        <v>1</v>
      </c>
    </row>
    <row r="1977" spans="1:8" x14ac:dyDescent="0.2">
      <c r="A1977" s="6">
        <v>30187805</v>
      </c>
      <c r="B1977" s="6" t="s">
        <v>3198</v>
      </c>
      <c r="C1977" s="6" t="s">
        <v>7427</v>
      </c>
      <c r="D1977" s="6" t="s">
        <v>12029</v>
      </c>
      <c r="E1977" s="6" t="s">
        <v>5638</v>
      </c>
      <c r="F1977" s="6" t="s">
        <v>3193</v>
      </c>
      <c r="G1977" s="6" t="s">
        <v>3194</v>
      </c>
      <c r="H1977" s="79">
        <v>1</v>
      </c>
    </row>
    <row r="1978" spans="1:8" x14ac:dyDescent="0.2">
      <c r="A1978" s="6">
        <v>30396375</v>
      </c>
      <c r="B1978" s="6" t="s">
        <v>1723</v>
      </c>
      <c r="C1978" s="6" t="s">
        <v>7431</v>
      </c>
      <c r="D1978" s="6" t="s">
        <v>12029</v>
      </c>
      <c r="E1978" s="6" t="s">
        <v>5638</v>
      </c>
      <c r="F1978" s="6" t="s">
        <v>1719</v>
      </c>
      <c r="G1978" s="6" t="s">
        <v>1720</v>
      </c>
      <c r="H1978" s="79">
        <v>1</v>
      </c>
    </row>
    <row r="1979" spans="1:8" x14ac:dyDescent="0.2">
      <c r="A1979" s="6">
        <v>30194509</v>
      </c>
      <c r="B1979" s="6" t="s">
        <v>3518</v>
      </c>
      <c r="C1979" s="6" t="s">
        <v>7435</v>
      </c>
      <c r="D1979" s="6" t="s">
        <v>12029</v>
      </c>
      <c r="E1979" s="6" t="s">
        <v>5638</v>
      </c>
      <c r="F1979" s="6" t="s">
        <v>3514</v>
      </c>
      <c r="G1979" s="6" t="s">
        <v>3515</v>
      </c>
      <c r="H1979" s="79">
        <v>1</v>
      </c>
    </row>
    <row r="1980" spans="1:8" x14ac:dyDescent="0.2">
      <c r="A1980" s="6">
        <v>30260250</v>
      </c>
      <c r="B1980" s="6" t="s">
        <v>12131</v>
      </c>
      <c r="C1980" s="6" t="s">
        <v>6700</v>
      </c>
      <c r="D1980" s="6" t="s">
        <v>12029</v>
      </c>
      <c r="E1980" s="6" t="s">
        <v>5638</v>
      </c>
      <c r="F1980" s="6" t="s">
        <v>12132</v>
      </c>
      <c r="G1980" s="6" t="s">
        <v>12133</v>
      </c>
      <c r="H1980" s="79">
        <v>1</v>
      </c>
    </row>
    <row r="1981" spans="1:8" x14ac:dyDescent="0.2">
      <c r="A1981" s="6">
        <v>30064301</v>
      </c>
      <c r="B1981" s="6" t="s">
        <v>3513</v>
      </c>
      <c r="C1981" s="6" t="s">
        <v>6704</v>
      </c>
      <c r="D1981" s="6" t="s">
        <v>12029</v>
      </c>
      <c r="E1981" s="6" t="s">
        <v>5638</v>
      </c>
      <c r="F1981" s="6" t="s">
        <v>3508</v>
      </c>
      <c r="G1981" s="6" t="s">
        <v>3509</v>
      </c>
      <c r="H1981" s="79">
        <v>1</v>
      </c>
    </row>
    <row r="1982" spans="1:8" x14ac:dyDescent="0.2">
      <c r="A1982" s="6">
        <v>30279034</v>
      </c>
      <c r="B1982" s="6" t="s">
        <v>4128</v>
      </c>
      <c r="C1982" s="6" t="s">
        <v>6708</v>
      </c>
      <c r="D1982" s="6" t="s">
        <v>12029</v>
      </c>
      <c r="E1982" s="6" t="s">
        <v>5638</v>
      </c>
      <c r="F1982" s="6" t="s">
        <v>4124</v>
      </c>
      <c r="G1982" s="6" t="s">
        <v>4125</v>
      </c>
      <c r="H1982" s="79">
        <v>1</v>
      </c>
    </row>
    <row r="1983" spans="1:8" x14ac:dyDescent="0.2">
      <c r="A1983" s="6">
        <v>30037083</v>
      </c>
      <c r="B1983" s="6" t="s">
        <v>2416</v>
      </c>
      <c r="C1983" s="6" t="s">
        <v>6716</v>
      </c>
      <c r="D1983" s="6" t="s">
        <v>12029</v>
      </c>
      <c r="E1983" s="6" t="s">
        <v>5638</v>
      </c>
      <c r="F1983" s="6" t="s">
        <v>2411</v>
      </c>
      <c r="G1983" s="6" t="s">
        <v>2412</v>
      </c>
      <c r="H1983" s="79">
        <v>1</v>
      </c>
    </row>
    <row r="1984" spans="1:8" x14ac:dyDescent="0.2">
      <c r="A1984" s="6">
        <v>30252938</v>
      </c>
      <c r="B1984" s="6" t="s">
        <v>3306</v>
      </c>
      <c r="C1984" s="6" t="s">
        <v>6720</v>
      </c>
      <c r="D1984" s="6" t="s">
        <v>12029</v>
      </c>
      <c r="E1984" s="6" t="s">
        <v>5638</v>
      </c>
      <c r="F1984" s="6" t="s">
        <v>3302</v>
      </c>
      <c r="G1984" s="6" t="s">
        <v>3303</v>
      </c>
      <c r="H1984" s="79">
        <v>1</v>
      </c>
    </row>
    <row r="1985" spans="1:8" x14ac:dyDescent="0.2">
      <c r="A1985" s="6">
        <v>30147992</v>
      </c>
      <c r="B1985" s="6" t="s">
        <v>12134</v>
      </c>
      <c r="C1985" s="6" t="s">
        <v>6728</v>
      </c>
      <c r="D1985" s="6" t="s">
        <v>12029</v>
      </c>
      <c r="E1985" s="6" t="s">
        <v>5638</v>
      </c>
      <c r="F1985" s="6" t="s">
        <v>12135</v>
      </c>
      <c r="G1985" s="6" t="s">
        <v>12136</v>
      </c>
      <c r="H1985" s="79">
        <v>1</v>
      </c>
    </row>
    <row r="1986" spans="1:8" x14ac:dyDescent="0.2">
      <c r="A1986" s="6">
        <v>30320964</v>
      </c>
      <c r="B1986" s="6" t="s">
        <v>879</v>
      </c>
      <c r="C1986" s="6" t="s">
        <v>6732</v>
      </c>
      <c r="D1986" s="6" t="s">
        <v>12029</v>
      </c>
      <c r="E1986" s="6" t="s">
        <v>5638</v>
      </c>
      <c r="F1986" s="6" t="s">
        <v>874</v>
      </c>
      <c r="G1986" s="6" t="s">
        <v>875</v>
      </c>
      <c r="H1986" s="79">
        <v>1</v>
      </c>
    </row>
    <row r="1987" spans="1:8" x14ac:dyDescent="0.2">
      <c r="A1987" s="6">
        <v>30098581</v>
      </c>
      <c r="B1987" s="6" t="s">
        <v>2681</v>
      </c>
      <c r="C1987" s="6" t="s">
        <v>6736</v>
      </c>
      <c r="D1987" s="6" t="s">
        <v>12029</v>
      </c>
      <c r="E1987" s="6" t="s">
        <v>5638</v>
      </c>
      <c r="F1987" s="6" t="s">
        <v>2677</v>
      </c>
      <c r="G1987" s="6" t="s">
        <v>2678</v>
      </c>
      <c r="H1987" s="79">
        <v>1</v>
      </c>
    </row>
    <row r="1988" spans="1:8" x14ac:dyDescent="0.2">
      <c r="A1988" s="6">
        <v>30208960</v>
      </c>
      <c r="B1988" s="6" t="s">
        <v>1650</v>
      </c>
      <c r="C1988" s="6" t="s">
        <v>6740</v>
      </c>
      <c r="D1988" s="6" t="s">
        <v>12029</v>
      </c>
      <c r="E1988" s="6" t="s">
        <v>5638</v>
      </c>
      <c r="F1988" s="6" t="s">
        <v>1645</v>
      </c>
      <c r="G1988" s="6" t="s">
        <v>1646</v>
      </c>
      <c r="H1988" s="79">
        <v>1</v>
      </c>
    </row>
    <row r="1989" spans="1:8" x14ac:dyDescent="0.2">
      <c r="A1989" s="6">
        <v>30372557</v>
      </c>
      <c r="B1989" s="6" t="s">
        <v>1923</v>
      </c>
      <c r="C1989" s="6" t="s">
        <v>7472</v>
      </c>
      <c r="D1989" s="6" t="s">
        <v>12029</v>
      </c>
      <c r="E1989" s="6" t="s">
        <v>5638</v>
      </c>
      <c r="F1989" s="6" t="s">
        <v>1918</v>
      </c>
      <c r="G1989" s="6" t="s">
        <v>1919</v>
      </c>
      <c r="H1989" s="79">
        <v>1</v>
      </c>
    </row>
    <row r="1990" spans="1:8" x14ac:dyDescent="0.2">
      <c r="A1990" s="6">
        <v>30140164</v>
      </c>
      <c r="B1990" s="6" t="s">
        <v>12137</v>
      </c>
      <c r="C1990" s="6" t="s">
        <v>7476</v>
      </c>
      <c r="D1990" s="6" t="s">
        <v>12029</v>
      </c>
      <c r="E1990" s="6" t="s">
        <v>5638</v>
      </c>
      <c r="F1990" s="6" t="s">
        <v>12138</v>
      </c>
      <c r="G1990" s="6" t="s">
        <v>12139</v>
      </c>
      <c r="H1990" s="79">
        <v>1</v>
      </c>
    </row>
    <row r="1991" spans="1:8" x14ac:dyDescent="0.2">
      <c r="A1991" s="6">
        <v>30298754</v>
      </c>
      <c r="B1991" s="6" t="s">
        <v>4262</v>
      </c>
      <c r="C1991" s="6" t="s">
        <v>7480</v>
      </c>
      <c r="D1991" s="6" t="s">
        <v>12029</v>
      </c>
      <c r="E1991" s="6" t="s">
        <v>5638</v>
      </c>
      <c r="F1991" s="6" t="s">
        <v>4258</v>
      </c>
      <c r="G1991" s="6" t="s">
        <v>4259</v>
      </c>
      <c r="H1991" s="79">
        <v>1</v>
      </c>
    </row>
    <row r="1992" spans="1:8" x14ac:dyDescent="0.2">
      <c r="A1992" s="6">
        <v>30137847</v>
      </c>
      <c r="B1992" s="6" t="s">
        <v>12140</v>
      </c>
      <c r="C1992" s="6" t="s">
        <v>7484</v>
      </c>
      <c r="D1992" s="6" t="s">
        <v>12029</v>
      </c>
      <c r="E1992" s="6" t="s">
        <v>5638</v>
      </c>
      <c r="F1992" s="6" t="s">
        <v>12141</v>
      </c>
      <c r="G1992" s="6" t="s">
        <v>12142</v>
      </c>
      <c r="H1992" s="79">
        <v>1</v>
      </c>
    </row>
    <row r="1993" spans="1:8" x14ac:dyDescent="0.2">
      <c r="A1993" s="6">
        <v>30395256</v>
      </c>
      <c r="B1993" s="6" t="s">
        <v>3056</v>
      </c>
      <c r="C1993" s="6" t="s">
        <v>5674</v>
      </c>
      <c r="D1993" s="6" t="s">
        <v>12143</v>
      </c>
      <c r="E1993" s="6" t="s">
        <v>5638</v>
      </c>
      <c r="F1993" s="6" t="s">
        <v>3052</v>
      </c>
      <c r="G1993" s="6" t="s">
        <v>3053</v>
      </c>
      <c r="H1993" s="79">
        <v>1</v>
      </c>
    </row>
    <row r="1994" spans="1:8" x14ac:dyDescent="0.2">
      <c r="A1994" s="6">
        <v>30196305</v>
      </c>
      <c r="B1994" s="6" t="s">
        <v>2155</v>
      </c>
      <c r="C1994" s="6" t="s">
        <v>5678</v>
      </c>
      <c r="D1994" s="6" t="s">
        <v>12143</v>
      </c>
      <c r="E1994" s="6" t="s">
        <v>5638</v>
      </c>
      <c r="F1994" s="6" t="s">
        <v>2150</v>
      </c>
      <c r="G1994" s="6" t="s">
        <v>2151</v>
      </c>
      <c r="H1994" s="79">
        <v>1</v>
      </c>
    </row>
    <row r="1995" spans="1:8" x14ac:dyDescent="0.2">
      <c r="A1995" s="6">
        <v>30328579</v>
      </c>
      <c r="B1995" s="6" t="s">
        <v>2140</v>
      </c>
      <c r="C1995" s="6" t="s">
        <v>5682</v>
      </c>
      <c r="D1995" s="6" t="s">
        <v>12143</v>
      </c>
      <c r="E1995" s="6" t="s">
        <v>5638</v>
      </c>
      <c r="F1995" s="6" t="s">
        <v>2136</v>
      </c>
      <c r="G1995" s="6" t="s">
        <v>2137</v>
      </c>
      <c r="H1995" s="79">
        <v>1</v>
      </c>
    </row>
    <row r="1996" spans="1:8" x14ac:dyDescent="0.2">
      <c r="A1996" s="6">
        <v>30170104</v>
      </c>
      <c r="B1996" s="6" t="s">
        <v>1074</v>
      </c>
      <c r="C1996" s="6" t="s">
        <v>5686</v>
      </c>
      <c r="D1996" s="6" t="s">
        <v>12143</v>
      </c>
      <c r="E1996" s="6" t="s">
        <v>5638</v>
      </c>
      <c r="F1996" s="6" t="s">
        <v>1069</v>
      </c>
      <c r="G1996" s="6" t="s">
        <v>1070</v>
      </c>
      <c r="H1996" s="79">
        <v>1</v>
      </c>
    </row>
    <row r="1997" spans="1:8" x14ac:dyDescent="0.2">
      <c r="A1997" s="6">
        <v>30392643</v>
      </c>
      <c r="B1997" s="6" t="s">
        <v>2792</v>
      </c>
      <c r="C1997" s="6" t="s">
        <v>5690</v>
      </c>
      <c r="D1997" s="6" t="s">
        <v>12143</v>
      </c>
      <c r="E1997" s="6" t="s">
        <v>5638</v>
      </c>
      <c r="F1997" s="6" t="s">
        <v>2787</v>
      </c>
      <c r="G1997" s="6" t="s">
        <v>2788</v>
      </c>
      <c r="H1997" s="79">
        <v>1</v>
      </c>
    </row>
    <row r="1998" spans="1:8" x14ac:dyDescent="0.2">
      <c r="A1998" s="6">
        <v>30190861</v>
      </c>
      <c r="B1998" s="6" t="s">
        <v>1778</v>
      </c>
      <c r="C1998" s="6" t="s">
        <v>5694</v>
      </c>
      <c r="D1998" s="6" t="s">
        <v>12143</v>
      </c>
      <c r="E1998" s="6" t="s">
        <v>5638</v>
      </c>
      <c r="F1998" s="6" t="s">
        <v>1774</v>
      </c>
      <c r="G1998" s="6" t="s">
        <v>1775</v>
      </c>
      <c r="H1998" s="79">
        <v>1</v>
      </c>
    </row>
    <row r="1999" spans="1:8" x14ac:dyDescent="0.2">
      <c r="A1999" s="6">
        <v>30362760</v>
      </c>
      <c r="B1999" s="6" t="s">
        <v>3317</v>
      </c>
      <c r="C1999" s="6" t="s">
        <v>5698</v>
      </c>
      <c r="D1999" s="6" t="s">
        <v>12143</v>
      </c>
      <c r="E1999" s="6" t="s">
        <v>5638</v>
      </c>
      <c r="F1999" s="6" t="s">
        <v>3312</v>
      </c>
      <c r="G1999" s="6" t="s">
        <v>3313</v>
      </c>
      <c r="H1999" s="79">
        <v>1</v>
      </c>
    </row>
    <row r="2000" spans="1:8" x14ac:dyDescent="0.2">
      <c r="A2000" s="6">
        <v>30224170</v>
      </c>
      <c r="B2000" s="6" t="s">
        <v>2585</v>
      </c>
      <c r="C2000" s="6" t="s">
        <v>5702</v>
      </c>
      <c r="D2000" s="6" t="s">
        <v>12143</v>
      </c>
      <c r="E2000" s="6" t="s">
        <v>5638</v>
      </c>
      <c r="F2000" s="6" t="s">
        <v>2581</v>
      </c>
      <c r="G2000" s="6" t="s">
        <v>2582</v>
      </c>
      <c r="H2000" s="79">
        <v>1</v>
      </c>
    </row>
    <row r="2001" spans="1:8" x14ac:dyDescent="0.2">
      <c r="A2001" s="6">
        <v>30208694</v>
      </c>
      <c r="B2001" s="6" t="s">
        <v>2971</v>
      </c>
      <c r="C2001" s="6" t="s">
        <v>5706</v>
      </c>
      <c r="D2001" s="6" t="s">
        <v>12143</v>
      </c>
      <c r="E2001" s="6" t="s">
        <v>5638</v>
      </c>
      <c r="F2001" s="6" t="s">
        <v>2966</v>
      </c>
      <c r="G2001" s="6" t="s">
        <v>2967</v>
      </c>
      <c r="H2001" s="79">
        <v>1</v>
      </c>
    </row>
    <row r="2002" spans="1:8" x14ac:dyDescent="0.2">
      <c r="A2002" s="6">
        <v>30043290</v>
      </c>
      <c r="B2002" s="6" t="s">
        <v>2997</v>
      </c>
      <c r="C2002" s="6" t="s">
        <v>5710</v>
      </c>
      <c r="D2002" s="6" t="s">
        <v>12143</v>
      </c>
      <c r="E2002" s="6" t="s">
        <v>5638</v>
      </c>
      <c r="F2002" s="6" t="s">
        <v>2993</v>
      </c>
      <c r="G2002" s="6" t="s">
        <v>2994</v>
      </c>
      <c r="H2002" s="79">
        <v>1</v>
      </c>
    </row>
    <row r="2003" spans="1:8" x14ac:dyDescent="0.2">
      <c r="A2003" s="6">
        <v>30162730</v>
      </c>
      <c r="B2003" s="6" t="s">
        <v>1543</v>
      </c>
      <c r="C2003" s="6" t="s">
        <v>5714</v>
      </c>
      <c r="D2003" s="6" t="s">
        <v>12143</v>
      </c>
      <c r="E2003" s="6" t="s">
        <v>5638</v>
      </c>
      <c r="F2003" s="6" t="s">
        <v>1538</v>
      </c>
      <c r="G2003" s="6" t="s">
        <v>1539</v>
      </c>
      <c r="H2003" s="79">
        <v>1</v>
      </c>
    </row>
    <row r="2004" spans="1:8" x14ac:dyDescent="0.2">
      <c r="A2004" s="6">
        <v>30084037</v>
      </c>
      <c r="B2004" s="6" t="s">
        <v>1534</v>
      </c>
      <c r="C2004" s="6" t="s">
        <v>5718</v>
      </c>
      <c r="D2004" s="6" t="s">
        <v>12143</v>
      </c>
      <c r="E2004" s="6" t="s">
        <v>5638</v>
      </c>
      <c r="F2004" s="6" t="s">
        <v>1530</v>
      </c>
      <c r="G2004" s="6" t="s">
        <v>1531</v>
      </c>
      <c r="H2004" s="79">
        <v>1</v>
      </c>
    </row>
    <row r="2005" spans="1:8" x14ac:dyDescent="0.2">
      <c r="A2005" s="6">
        <v>30350999</v>
      </c>
      <c r="B2005" s="6" t="s">
        <v>2196</v>
      </c>
      <c r="C2005" s="6" t="s">
        <v>5722</v>
      </c>
      <c r="D2005" s="6" t="s">
        <v>12143</v>
      </c>
      <c r="E2005" s="6" t="s">
        <v>5638</v>
      </c>
      <c r="F2005" s="6" t="s">
        <v>2191</v>
      </c>
      <c r="G2005" s="6" t="s">
        <v>2192</v>
      </c>
      <c r="H2005" s="79">
        <v>1</v>
      </c>
    </row>
    <row r="2006" spans="1:8" x14ac:dyDescent="0.2">
      <c r="A2006" s="6">
        <v>30039124</v>
      </c>
      <c r="B2006" s="6" t="s">
        <v>186</v>
      </c>
      <c r="C2006" s="6" t="s">
        <v>5725</v>
      </c>
      <c r="D2006" s="6" t="s">
        <v>12143</v>
      </c>
      <c r="E2006" s="6" t="s">
        <v>5638</v>
      </c>
      <c r="F2006" s="6" t="s">
        <v>180</v>
      </c>
      <c r="G2006" s="6" t="s">
        <v>181</v>
      </c>
      <c r="H2006" s="79">
        <v>1</v>
      </c>
    </row>
    <row r="2007" spans="1:8" x14ac:dyDescent="0.2">
      <c r="A2007" s="6">
        <v>30063826</v>
      </c>
      <c r="B2007" s="6" t="s">
        <v>12144</v>
      </c>
      <c r="C2007" s="6" t="s">
        <v>7903</v>
      </c>
      <c r="D2007" s="6" t="s">
        <v>12145</v>
      </c>
      <c r="E2007" s="6" t="s">
        <v>5638</v>
      </c>
      <c r="F2007" s="6" t="s">
        <v>12146</v>
      </c>
      <c r="G2007" s="6" t="s">
        <v>12147</v>
      </c>
      <c r="H2007" s="79">
        <v>1</v>
      </c>
    </row>
    <row r="2008" spans="1:8" x14ac:dyDescent="0.2">
      <c r="A2008" s="6">
        <v>30256823</v>
      </c>
      <c r="B2008" s="6" t="s">
        <v>12148</v>
      </c>
      <c r="C2008" s="6" t="s">
        <v>9005</v>
      </c>
      <c r="D2008" s="6" t="s">
        <v>12145</v>
      </c>
      <c r="E2008" s="6" t="s">
        <v>5638</v>
      </c>
      <c r="F2008" s="6" t="s">
        <v>12149</v>
      </c>
      <c r="G2008" s="6" t="s">
        <v>12150</v>
      </c>
      <c r="H2008" s="79">
        <v>1</v>
      </c>
    </row>
    <row r="2009" spans="1:8" x14ac:dyDescent="0.2">
      <c r="A2009" s="6">
        <v>30052303</v>
      </c>
      <c r="B2009" s="6" t="s">
        <v>12151</v>
      </c>
      <c r="C2009" s="6" t="s">
        <v>9009</v>
      </c>
      <c r="D2009" s="6" t="s">
        <v>12145</v>
      </c>
      <c r="E2009" s="6" t="s">
        <v>5638</v>
      </c>
      <c r="F2009" s="6" t="s">
        <v>12152</v>
      </c>
      <c r="G2009" s="6" t="s">
        <v>12153</v>
      </c>
      <c r="H2009" s="79">
        <v>1</v>
      </c>
    </row>
    <row r="2010" spans="1:8" x14ac:dyDescent="0.2">
      <c r="A2010" s="6">
        <v>30245939</v>
      </c>
      <c r="B2010" s="6" t="s">
        <v>12154</v>
      </c>
      <c r="C2010" s="6" t="s">
        <v>9013</v>
      </c>
      <c r="D2010" s="6" t="s">
        <v>12145</v>
      </c>
      <c r="E2010" s="6" t="s">
        <v>5638</v>
      </c>
      <c r="F2010" s="6" t="s">
        <v>12155</v>
      </c>
      <c r="G2010" s="6" t="s">
        <v>12156</v>
      </c>
      <c r="H2010" s="79">
        <v>1</v>
      </c>
    </row>
    <row r="2011" spans="1:8" x14ac:dyDescent="0.2">
      <c r="A2011" s="6">
        <v>30339472</v>
      </c>
      <c r="B2011" s="6" t="s">
        <v>12157</v>
      </c>
      <c r="C2011" s="6" t="s">
        <v>9017</v>
      </c>
      <c r="D2011" s="6" t="s">
        <v>12145</v>
      </c>
      <c r="E2011" s="6" t="s">
        <v>5638</v>
      </c>
      <c r="F2011" s="6" t="s">
        <v>12158</v>
      </c>
      <c r="G2011" s="6" t="s">
        <v>12159</v>
      </c>
      <c r="H2011" s="79">
        <v>1</v>
      </c>
    </row>
    <row r="2012" spans="1:8" x14ac:dyDescent="0.2">
      <c r="A2012" s="6">
        <v>30199200</v>
      </c>
      <c r="B2012" s="6" t="s">
        <v>12160</v>
      </c>
      <c r="C2012" s="6" t="s">
        <v>9021</v>
      </c>
      <c r="D2012" s="6" t="s">
        <v>12145</v>
      </c>
      <c r="E2012" s="6" t="s">
        <v>5638</v>
      </c>
      <c r="F2012" s="6" t="s">
        <v>12161</v>
      </c>
      <c r="G2012" s="6" t="s">
        <v>12162</v>
      </c>
      <c r="H2012" s="79">
        <v>1</v>
      </c>
    </row>
    <row r="2013" spans="1:8" x14ac:dyDescent="0.2">
      <c r="A2013" s="6">
        <v>30328620</v>
      </c>
      <c r="B2013" s="6" t="s">
        <v>12163</v>
      </c>
      <c r="C2013" s="6" t="s">
        <v>9025</v>
      </c>
      <c r="D2013" s="6" t="s">
        <v>12145</v>
      </c>
      <c r="E2013" s="6" t="s">
        <v>5638</v>
      </c>
      <c r="F2013" s="6" t="s">
        <v>12164</v>
      </c>
      <c r="G2013" s="6" t="s">
        <v>12165</v>
      </c>
      <c r="H2013" s="79">
        <v>1</v>
      </c>
    </row>
    <row r="2014" spans="1:8" x14ac:dyDescent="0.2">
      <c r="A2014" s="6">
        <v>30136312</v>
      </c>
      <c r="B2014" s="6" t="s">
        <v>12166</v>
      </c>
      <c r="C2014" s="6" t="s">
        <v>9029</v>
      </c>
      <c r="D2014" s="6" t="s">
        <v>12145</v>
      </c>
      <c r="E2014" s="6" t="s">
        <v>5638</v>
      </c>
      <c r="F2014" s="6" t="s">
        <v>12167</v>
      </c>
      <c r="G2014" s="6" t="s">
        <v>12168</v>
      </c>
      <c r="H2014" s="79">
        <v>1</v>
      </c>
    </row>
    <row r="2015" spans="1:8" x14ac:dyDescent="0.2">
      <c r="A2015" s="6">
        <v>30406504</v>
      </c>
      <c r="B2015" s="6" t="s">
        <v>12169</v>
      </c>
      <c r="C2015" s="6" t="s">
        <v>9033</v>
      </c>
      <c r="D2015" s="6" t="s">
        <v>12145</v>
      </c>
      <c r="E2015" s="6" t="s">
        <v>5638</v>
      </c>
      <c r="F2015" s="6" t="s">
        <v>12170</v>
      </c>
      <c r="G2015" s="6" t="s">
        <v>12171</v>
      </c>
      <c r="H2015" s="79">
        <v>1</v>
      </c>
    </row>
    <row r="2016" spans="1:8" x14ac:dyDescent="0.2">
      <c r="A2016" s="6">
        <v>30238142</v>
      </c>
      <c r="B2016" s="6" t="s">
        <v>12172</v>
      </c>
      <c r="C2016" s="6" t="s">
        <v>9037</v>
      </c>
      <c r="D2016" s="6" t="s">
        <v>12145</v>
      </c>
      <c r="E2016" s="6" t="s">
        <v>5638</v>
      </c>
      <c r="F2016" s="6" t="s">
        <v>12173</v>
      </c>
      <c r="G2016" s="6" t="s">
        <v>12174</v>
      </c>
      <c r="H2016" s="79">
        <v>1</v>
      </c>
    </row>
    <row r="2017" spans="1:8" x14ac:dyDescent="0.2">
      <c r="A2017" s="6">
        <v>30350720</v>
      </c>
      <c r="B2017" s="6" t="s">
        <v>12175</v>
      </c>
      <c r="C2017" s="6" t="s">
        <v>9041</v>
      </c>
      <c r="D2017" s="6" t="s">
        <v>12145</v>
      </c>
      <c r="E2017" s="6" t="s">
        <v>5638</v>
      </c>
      <c r="F2017" s="6" t="s">
        <v>12176</v>
      </c>
      <c r="G2017" s="6" t="s">
        <v>12177</v>
      </c>
      <c r="H2017" s="79">
        <v>1</v>
      </c>
    </row>
    <row r="2018" spans="1:8" x14ac:dyDescent="0.2">
      <c r="A2018" s="6">
        <v>30126804</v>
      </c>
      <c r="B2018" s="6" t="s">
        <v>12178</v>
      </c>
      <c r="C2018" s="6" t="s">
        <v>9045</v>
      </c>
      <c r="D2018" s="6" t="s">
        <v>12145</v>
      </c>
      <c r="E2018" s="6" t="s">
        <v>5638</v>
      </c>
      <c r="F2018" s="6" t="s">
        <v>12179</v>
      </c>
      <c r="G2018" s="6" t="s">
        <v>12180</v>
      </c>
      <c r="H2018" s="79">
        <v>1</v>
      </c>
    </row>
    <row r="2019" spans="1:8" x14ac:dyDescent="0.2">
      <c r="A2019" s="6">
        <v>30303094</v>
      </c>
      <c r="B2019" s="6" t="s">
        <v>12181</v>
      </c>
      <c r="C2019" s="6" t="s">
        <v>12182</v>
      </c>
      <c r="D2019" s="6" t="s">
        <v>12145</v>
      </c>
      <c r="E2019" s="6" t="s">
        <v>5638</v>
      </c>
      <c r="F2019" s="6" t="s">
        <v>12183</v>
      </c>
      <c r="G2019" s="6" t="s">
        <v>12184</v>
      </c>
      <c r="H2019" s="79">
        <v>1</v>
      </c>
    </row>
    <row r="2020" spans="1:8" x14ac:dyDescent="0.2">
      <c r="A2020" s="6">
        <v>30321236</v>
      </c>
      <c r="B2020" s="6" t="s">
        <v>12185</v>
      </c>
      <c r="C2020" s="6" t="s">
        <v>12186</v>
      </c>
      <c r="D2020" s="6" t="s">
        <v>12145</v>
      </c>
      <c r="E2020" s="6" t="s">
        <v>5638</v>
      </c>
      <c r="F2020" s="6" t="s">
        <v>12187</v>
      </c>
      <c r="G2020" s="6" t="s">
        <v>12188</v>
      </c>
      <c r="H2020" s="79">
        <v>1</v>
      </c>
    </row>
    <row r="2021" spans="1:8" x14ac:dyDescent="0.2">
      <c r="A2021" s="6">
        <v>30134148</v>
      </c>
      <c r="B2021" s="6" t="s">
        <v>12189</v>
      </c>
      <c r="C2021" s="6" t="s">
        <v>12190</v>
      </c>
      <c r="D2021" s="6" t="s">
        <v>12145</v>
      </c>
      <c r="E2021" s="6" t="s">
        <v>5638</v>
      </c>
      <c r="F2021" s="6" t="s">
        <v>12191</v>
      </c>
      <c r="G2021" s="6" t="s">
        <v>12192</v>
      </c>
      <c r="H2021" s="79">
        <v>1</v>
      </c>
    </row>
    <row r="2022" spans="1:8" x14ac:dyDescent="0.2">
      <c r="A2022" s="6">
        <v>30261419</v>
      </c>
      <c r="B2022" s="6" t="s">
        <v>12193</v>
      </c>
      <c r="C2022" s="6" t="s">
        <v>12194</v>
      </c>
      <c r="D2022" s="6" t="s">
        <v>12145</v>
      </c>
      <c r="E2022" s="6" t="s">
        <v>5638</v>
      </c>
      <c r="F2022" s="6" t="s">
        <v>12195</v>
      </c>
      <c r="G2022" s="6" t="s">
        <v>12196</v>
      </c>
      <c r="H2022" s="79">
        <v>1</v>
      </c>
    </row>
    <row r="2023" spans="1:8" x14ac:dyDescent="0.2">
      <c r="A2023" s="6">
        <v>30045630</v>
      </c>
      <c r="B2023" s="6" t="s">
        <v>12197</v>
      </c>
      <c r="C2023" s="6" t="s">
        <v>12198</v>
      </c>
      <c r="D2023" s="6" t="s">
        <v>12145</v>
      </c>
      <c r="E2023" s="6" t="s">
        <v>5638</v>
      </c>
      <c r="F2023" s="6" t="s">
        <v>12199</v>
      </c>
      <c r="G2023" s="6" t="s">
        <v>12200</v>
      </c>
      <c r="H2023" s="79">
        <v>1</v>
      </c>
    </row>
    <row r="2024" spans="1:8" x14ac:dyDescent="0.2">
      <c r="A2024" s="6">
        <v>30193069</v>
      </c>
      <c r="B2024" s="6" t="s">
        <v>12201</v>
      </c>
      <c r="C2024" s="6" t="s">
        <v>12202</v>
      </c>
      <c r="D2024" s="6" t="s">
        <v>12145</v>
      </c>
      <c r="E2024" s="6" t="s">
        <v>5638</v>
      </c>
      <c r="F2024" s="6" t="s">
        <v>12203</v>
      </c>
      <c r="G2024" s="6" t="s">
        <v>12204</v>
      </c>
      <c r="H2024" s="79">
        <v>1</v>
      </c>
    </row>
    <row r="2025" spans="1:8" x14ac:dyDescent="0.2">
      <c r="A2025" s="6">
        <v>30422058</v>
      </c>
      <c r="B2025" s="6" t="s">
        <v>12205</v>
      </c>
      <c r="C2025" s="6" t="s">
        <v>12206</v>
      </c>
      <c r="D2025" s="6" t="s">
        <v>12145</v>
      </c>
      <c r="E2025" s="6" t="s">
        <v>5638</v>
      </c>
      <c r="F2025" s="6" t="s">
        <v>12207</v>
      </c>
      <c r="G2025" s="6" t="s">
        <v>12208</v>
      </c>
      <c r="H2025" s="79">
        <v>1</v>
      </c>
    </row>
    <row r="2026" spans="1:8" x14ac:dyDescent="0.2">
      <c r="A2026" s="6">
        <v>30102925</v>
      </c>
      <c r="B2026" s="6" t="s">
        <v>12209</v>
      </c>
      <c r="C2026" s="6" t="s">
        <v>12210</v>
      </c>
      <c r="D2026" s="6" t="s">
        <v>12145</v>
      </c>
      <c r="E2026" s="6" t="s">
        <v>5638</v>
      </c>
      <c r="F2026" s="6" t="s">
        <v>12211</v>
      </c>
      <c r="G2026" s="6" t="s">
        <v>12212</v>
      </c>
      <c r="H2026" s="79">
        <v>1</v>
      </c>
    </row>
    <row r="2027" spans="1:8" x14ac:dyDescent="0.2">
      <c r="A2027" s="6">
        <v>30349489</v>
      </c>
      <c r="B2027" s="6" t="s">
        <v>12213</v>
      </c>
      <c r="C2027" s="6" t="s">
        <v>12214</v>
      </c>
      <c r="D2027" s="6" t="s">
        <v>12145</v>
      </c>
      <c r="E2027" s="6" t="s">
        <v>5638</v>
      </c>
      <c r="F2027" s="6" t="s">
        <v>12215</v>
      </c>
      <c r="G2027" s="6" t="s">
        <v>12216</v>
      </c>
      <c r="H2027" s="79">
        <v>1</v>
      </c>
    </row>
    <row r="2028" spans="1:8" x14ac:dyDescent="0.2">
      <c r="A2028" s="6">
        <v>30184735</v>
      </c>
      <c r="B2028" s="6" t="s">
        <v>12217</v>
      </c>
      <c r="C2028" s="6" t="s">
        <v>9049</v>
      </c>
      <c r="D2028" s="6" t="s">
        <v>12145</v>
      </c>
      <c r="E2028" s="6" t="s">
        <v>5638</v>
      </c>
      <c r="F2028" s="6" t="s">
        <v>12218</v>
      </c>
      <c r="G2028" s="6" t="s">
        <v>12219</v>
      </c>
      <c r="H2028" s="79">
        <v>1</v>
      </c>
    </row>
    <row r="2029" spans="1:8" x14ac:dyDescent="0.2">
      <c r="A2029" s="6">
        <v>30418387</v>
      </c>
      <c r="B2029" s="6" t="s">
        <v>12220</v>
      </c>
      <c r="C2029" s="6" t="s">
        <v>9053</v>
      </c>
      <c r="D2029" s="6" t="s">
        <v>12145</v>
      </c>
      <c r="E2029" s="6" t="s">
        <v>5638</v>
      </c>
      <c r="F2029" s="6" t="s">
        <v>12221</v>
      </c>
      <c r="G2029" s="6" t="s">
        <v>12222</v>
      </c>
      <c r="H2029" s="79">
        <v>1</v>
      </c>
    </row>
    <row r="2030" spans="1:8" x14ac:dyDescent="0.2">
      <c r="A2030" s="6">
        <v>30221004</v>
      </c>
      <c r="B2030" s="6" t="s">
        <v>12223</v>
      </c>
      <c r="C2030" s="6" t="s">
        <v>9057</v>
      </c>
      <c r="D2030" s="6" t="s">
        <v>12145</v>
      </c>
      <c r="E2030" s="6" t="s">
        <v>5638</v>
      </c>
      <c r="F2030" s="6" t="s">
        <v>12224</v>
      </c>
      <c r="G2030" s="6" t="s">
        <v>12225</v>
      </c>
      <c r="H2030" s="79">
        <v>1</v>
      </c>
    </row>
    <row r="2031" spans="1:8" x14ac:dyDescent="0.2">
      <c r="A2031" s="6">
        <v>30405377</v>
      </c>
      <c r="B2031" s="6" t="s">
        <v>12226</v>
      </c>
      <c r="C2031" s="6" t="s">
        <v>9061</v>
      </c>
      <c r="D2031" s="6" t="s">
        <v>12145</v>
      </c>
      <c r="E2031" s="6" t="s">
        <v>5638</v>
      </c>
      <c r="F2031" s="6" t="s">
        <v>12227</v>
      </c>
      <c r="G2031" s="6" t="s">
        <v>12228</v>
      </c>
      <c r="H2031" s="79">
        <v>1</v>
      </c>
    </row>
    <row r="2032" spans="1:8" x14ac:dyDescent="0.2">
      <c r="A2032" s="6">
        <v>30018177</v>
      </c>
      <c r="B2032" s="6" t="s">
        <v>12229</v>
      </c>
      <c r="C2032" s="6" t="s">
        <v>9065</v>
      </c>
      <c r="D2032" s="6" t="s">
        <v>12145</v>
      </c>
      <c r="E2032" s="6" t="s">
        <v>5638</v>
      </c>
      <c r="F2032" s="6" t="s">
        <v>12230</v>
      </c>
      <c r="G2032" s="6" t="s">
        <v>12231</v>
      </c>
      <c r="H2032" s="79">
        <v>1</v>
      </c>
    </row>
    <row r="2033" spans="1:8" x14ac:dyDescent="0.2">
      <c r="A2033" s="6">
        <v>30304248</v>
      </c>
      <c r="B2033" s="6" t="s">
        <v>12232</v>
      </c>
      <c r="C2033" s="6" t="s">
        <v>9069</v>
      </c>
      <c r="D2033" s="6" t="s">
        <v>12145</v>
      </c>
      <c r="E2033" s="6" t="s">
        <v>5638</v>
      </c>
      <c r="F2033" s="6" t="s">
        <v>12233</v>
      </c>
      <c r="G2033" s="6" t="s">
        <v>12234</v>
      </c>
      <c r="H2033" s="79">
        <v>1</v>
      </c>
    </row>
    <row r="2034" spans="1:8" x14ac:dyDescent="0.2">
      <c r="A2034" s="6">
        <v>30018993</v>
      </c>
      <c r="B2034" s="6" t="s">
        <v>12235</v>
      </c>
      <c r="C2034" s="6" t="s">
        <v>9073</v>
      </c>
      <c r="D2034" s="6" t="s">
        <v>12145</v>
      </c>
      <c r="E2034" s="6" t="s">
        <v>5638</v>
      </c>
      <c r="F2034" s="6" t="s">
        <v>12236</v>
      </c>
      <c r="G2034" s="6" t="s">
        <v>12237</v>
      </c>
      <c r="H2034" s="79">
        <v>1</v>
      </c>
    </row>
    <row r="2035" spans="1:8" x14ac:dyDescent="0.2">
      <c r="A2035" s="6">
        <v>30263143</v>
      </c>
      <c r="B2035" s="6" t="s">
        <v>12238</v>
      </c>
      <c r="C2035" s="6" t="s">
        <v>9077</v>
      </c>
      <c r="D2035" s="6" t="s">
        <v>12145</v>
      </c>
      <c r="E2035" s="6" t="s">
        <v>5638</v>
      </c>
      <c r="F2035" s="6" t="s">
        <v>12239</v>
      </c>
      <c r="G2035" s="6" t="s">
        <v>12240</v>
      </c>
      <c r="H2035" s="79">
        <v>1</v>
      </c>
    </row>
    <row r="2036" spans="1:8" x14ac:dyDescent="0.2">
      <c r="A2036" s="6">
        <v>30112329</v>
      </c>
      <c r="B2036" s="6" t="s">
        <v>12241</v>
      </c>
      <c r="C2036" s="6" t="s">
        <v>9081</v>
      </c>
      <c r="D2036" s="6" t="s">
        <v>12145</v>
      </c>
      <c r="E2036" s="6" t="s">
        <v>5638</v>
      </c>
      <c r="F2036" s="6" t="s">
        <v>12242</v>
      </c>
      <c r="G2036" s="6" t="s">
        <v>12243</v>
      </c>
      <c r="H2036" s="79">
        <v>1</v>
      </c>
    </row>
    <row r="2037" spans="1:8" x14ac:dyDescent="0.2">
      <c r="A2037" s="6">
        <v>30257877</v>
      </c>
      <c r="B2037" s="6" t="s">
        <v>12244</v>
      </c>
      <c r="C2037" s="6" t="s">
        <v>9085</v>
      </c>
      <c r="D2037" s="6" t="s">
        <v>12145</v>
      </c>
      <c r="E2037" s="6" t="s">
        <v>5638</v>
      </c>
      <c r="F2037" s="6" t="s">
        <v>12245</v>
      </c>
      <c r="G2037" s="6" t="s">
        <v>12246</v>
      </c>
      <c r="H2037" s="79">
        <v>1</v>
      </c>
    </row>
    <row r="2038" spans="1:8" x14ac:dyDescent="0.2">
      <c r="A2038" s="6">
        <v>30011109</v>
      </c>
      <c r="B2038" s="6" t="s">
        <v>12247</v>
      </c>
      <c r="C2038" s="6" t="s">
        <v>9089</v>
      </c>
      <c r="D2038" s="6" t="s">
        <v>12145</v>
      </c>
      <c r="E2038" s="6" t="s">
        <v>5638</v>
      </c>
      <c r="F2038" s="6" t="s">
        <v>12248</v>
      </c>
      <c r="G2038" s="6" t="s">
        <v>12249</v>
      </c>
      <c r="H2038" s="79">
        <v>1</v>
      </c>
    </row>
    <row r="2039" spans="1:8" x14ac:dyDescent="0.2">
      <c r="A2039" s="6">
        <v>30219747</v>
      </c>
      <c r="B2039" s="6" t="s">
        <v>12250</v>
      </c>
      <c r="C2039" s="6" t="s">
        <v>9093</v>
      </c>
      <c r="D2039" s="6" t="s">
        <v>12145</v>
      </c>
      <c r="E2039" s="6" t="s">
        <v>5638</v>
      </c>
      <c r="F2039" s="6" t="s">
        <v>12251</v>
      </c>
      <c r="G2039" s="6" t="s">
        <v>12252</v>
      </c>
      <c r="H2039" s="79">
        <v>1</v>
      </c>
    </row>
    <row r="2040" spans="1:8" x14ac:dyDescent="0.2">
      <c r="A2040" s="6">
        <v>30023870</v>
      </c>
      <c r="B2040" s="6" t="s">
        <v>12253</v>
      </c>
      <c r="C2040" s="6" t="s">
        <v>9097</v>
      </c>
      <c r="D2040" s="6" t="s">
        <v>12145</v>
      </c>
      <c r="E2040" s="6" t="s">
        <v>5638</v>
      </c>
      <c r="F2040" s="6" t="s">
        <v>12254</v>
      </c>
      <c r="G2040" s="6" t="s">
        <v>12255</v>
      </c>
      <c r="H2040" s="79">
        <v>1</v>
      </c>
    </row>
    <row r="2041" spans="1:8" x14ac:dyDescent="0.2">
      <c r="A2041" s="6">
        <v>30230591</v>
      </c>
      <c r="B2041" s="6" t="s">
        <v>12256</v>
      </c>
      <c r="C2041" s="6" t="s">
        <v>9101</v>
      </c>
      <c r="D2041" s="6" t="s">
        <v>12145</v>
      </c>
      <c r="E2041" s="6" t="s">
        <v>5638</v>
      </c>
      <c r="F2041" s="6" t="s">
        <v>12257</v>
      </c>
      <c r="G2041" s="6" t="s">
        <v>12258</v>
      </c>
      <c r="H2041" s="79">
        <v>1</v>
      </c>
    </row>
    <row r="2042" spans="1:8" x14ac:dyDescent="0.2">
      <c r="A2042" s="6">
        <v>30110076</v>
      </c>
      <c r="B2042" s="6" t="s">
        <v>12259</v>
      </c>
      <c r="C2042" s="6" t="s">
        <v>9105</v>
      </c>
      <c r="D2042" s="6" t="s">
        <v>12145</v>
      </c>
      <c r="E2042" s="6" t="s">
        <v>5638</v>
      </c>
      <c r="F2042" s="6" t="s">
        <v>12260</v>
      </c>
      <c r="G2042" s="6" t="s">
        <v>12261</v>
      </c>
      <c r="H2042" s="79">
        <v>1</v>
      </c>
    </row>
    <row r="2043" spans="1:8" x14ac:dyDescent="0.2">
      <c r="A2043" s="6">
        <v>30311548</v>
      </c>
      <c r="B2043" s="6" t="s">
        <v>12262</v>
      </c>
      <c r="C2043" s="6" t="s">
        <v>9109</v>
      </c>
      <c r="D2043" s="6" t="s">
        <v>12145</v>
      </c>
      <c r="E2043" s="6" t="s">
        <v>5638</v>
      </c>
      <c r="F2043" s="6" t="s">
        <v>12263</v>
      </c>
      <c r="G2043" s="6" t="s">
        <v>12264</v>
      </c>
      <c r="H2043" s="79">
        <v>1</v>
      </c>
    </row>
    <row r="2044" spans="1:8" x14ac:dyDescent="0.2">
      <c r="A2044" s="6">
        <v>30045521</v>
      </c>
      <c r="B2044" s="6" t="s">
        <v>12265</v>
      </c>
      <c r="C2044" s="6" t="s">
        <v>9113</v>
      </c>
      <c r="D2044" s="6" t="s">
        <v>12145</v>
      </c>
      <c r="E2044" s="6" t="s">
        <v>5638</v>
      </c>
      <c r="F2044" s="6" t="s">
        <v>12266</v>
      </c>
      <c r="G2044" s="6" t="s">
        <v>12267</v>
      </c>
      <c r="H2044" s="79">
        <v>1</v>
      </c>
    </row>
    <row r="2045" spans="1:8" x14ac:dyDescent="0.2">
      <c r="A2045" s="6">
        <v>30268834</v>
      </c>
      <c r="B2045" s="6" t="s">
        <v>12268</v>
      </c>
      <c r="C2045" s="6" t="s">
        <v>9117</v>
      </c>
      <c r="D2045" s="6" t="s">
        <v>12145</v>
      </c>
      <c r="E2045" s="6" t="s">
        <v>5638</v>
      </c>
      <c r="F2045" s="6" t="s">
        <v>12269</v>
      </c>
      <c r="G2045" s="6" t="s">
        <v>12270</v>
      </c>
      <c r="H2045" s="79">
        <v>1</v>
      </c>
    </row>
    <row r="2046" spans="1:8" x14ac:dyDescent="0.2">
      <c r="A2046" s="6">
        <v>30354443</v>
      </c>
      <c r="B2046" s="6" t="s">
        <v>12271</v>
      </c>
      <c r="C2046" s="6" t="s">
        <v>9121</v>
      </c>
      <c r="D2046" s="6" t="s">
        <v>12145</v>
      </c>
      <c r="E2046" s="6" t="s">
        <v>5638</v>
      </c>
      <c r="F2046" s="6" t="s">
        <v>12272</v>
      </c>
      <c r="G2046" s="6" t="s">
        <v>12273</v>
      </c>
      <c r="H2046" s="79">
        <v>1</v>
      </c>
    </row>
    <row r="2047" spans="1:8" x14ac:dyDescent="0.2">
      <c r="A2047" s="6">
        <v>30054393</v>
      </c>
      <c r="B2047" s="6" t="s">
        <v>12274</v>
      </c>
      <c r="C2047" s="6" t="s">
        <v>9125</v>
      </c>
      <c r="D2047" s="6" t="s">
        <v>12145</v>
      </c>
      <c r="E2047" s="6" t="s">
        <v>5638</v>
      </c>
      <c r="F2047" s="6" t="s">
        <v>12275</v>
      </c>
      <c r="G2047" s="6" t="s">
        <v>12276</v>
      </c>
      <c r="H2047" s="79">
        <v>1</v>
      </c>
    </row>
    <row r="2048" spans="1:8" x14ac:dyDescent="0.2">
      <c r="A2048" s="6">
        <v>30332315</v>
      </c>
      <c r="B2048" s="6" t="s">
        <v>12277</v>
      </c>
      <c r="C2048" s="6" t="s">
        <v>9129</v>
      </c>
      <c r="D2048" s="6" t="s">
        <v>12145</v>
      </c>
      <c r="E2048" s="6" t="s">
        <v>5638</v>
      </c>
      <c r="F2048" s="6" t="s">
        <v>12278</v>
      </c>
      <c r="G2048" s="6" t="s">
        <v>12279</v>
      </c>
      <c r="H2048" s="79">
        <v>1</v>
      </c>
    </row>
    <row r="2049" spans="1:8" x14ac:dyDescent="0.2">
      <c r="A2049" s="6">
        <v>30148397</v>
      </c>
      <c r="B2049" s="6" t="s">
        <v>12280</v>
      </c>
      <c r="C2049" s="6" t="s">
        <v>9133</v>
      </c>
      <c r="D2049" s="6" t="s">
        <v>12145</v>
      </c>
      <c r="E2049" s="6" t="s">
        <v>5638</v>
      </c>
      <c r="F2049" s="6" t="s">
        <v>12281</v>
      </c>
      <c r="G2049" s="6" t="s">
        <v>12282</v>
      </c>
      <c r="H2049" s="79">
        <v>1</v>
      </c>
    </row>
    <row r="2050" spans="1:8" x14ac:dyDescent="0.2">
      <c r="A2050" s="6">
        <v>30469956</v>
      </c>
      <c r="B2050" s="6" t="s">
        <v>12283</v>
      </c>
      <c r="C2050" s="6" t="s">
        <v>9137</v>
      </c>
      <c r="D2050" s="6" t="s">
        <v>12145</v>
      </c>
      <c r="E2050" s="6" t="s">
        <v>5638</v>
      </c>
      <c r="F2050" s="6" t="s">
        <v>12284</v>
      </c>
      <c r="G2050" s="6" t="s">
        <v>12285</v>
      </c>
      <c r="H2050" s="79">
        <v>1</v>
      </c>
    </row>
    <row r="2051" spans="1:8" x14ac:dyDescent="0.2">
      <c r="A2051" s="6">
        <v>30223321</v>
      </c>
      <c r="B2051" s="6" t="s">
        <v>12286</v>
      </c>
      <c r="C2051" s="6" t="s">
        <v>9141</v>
      </c>
      <c r="D2051" s="6" t="s">
        <v>12145</v>
      </c>
      <c r="E2051" s="6" t="s">
        <v>5638</v>
      </c>
      <c r="F2051" s="6" t="s">
        <v>12287</v>
      </c>
      <c r="G2051" s="6" t="s">
        <v>12288</v>
      </c>
      <c r="H2051" s="79">
        <v>1</v>
      </c>
    </row>
    <row r="2052" spans="1:8" x14ac:dyDescent="0.2">
      <c r="A2052" s="6">
        <v>30380452</v>
      </c>
      <c r="B2052" s="6" t="s">
        <v>12289</v>
      </c>
      <c r="C2052" s="6" t="s">
        <v>9149</v>
      </c>
      <c r="D2052" s="6" t="s">
        <v>12145</v>
      </c>
      <c r="E2052" s="6" t="s">
        <v>5638</v>
      </c>
      <c r="F2052" s="6" t="s">
        <v>12290</v>
      </c>
      <c r="G2052" s="6" t="s">
        <v>12291</v>
      </c>
      <c r="H2052" s="79">
        <v>1</v>
      </c>
    </row>
    <row r="2053" spans="1:8" x14ac:dyDescent="0.2">
      <c r="A2053" s="6">
        <v>30201522</v>
      </c>
      <c r="B2053" s="6" t="s">
        <v>12292</v>
      </c>
      <c r="C2053" s="6" t="s">
        <v>9153</v>
      </c>
      <c r="D2053" s="6" t="s">
        <v>12145</v>
      </c>
      <c r="E2053" s="6" t="s">
        <v>5638</v>
      </c>
      <c r="F2053" s="6" t="s">
        <v>12293</v>
      </c>
      <c r="G2053" s="6" t="s">
        <v>12294</v>
      </c>
      <c r="H2053" s="79">
        <v>1</v>
      </c>
    </row>
    <row r="2054" spans="1:8" x14ac:dyDescent="0.2">
      <c r="A2054" s="6">
        <v>30414231</v>
      </c>
      <c r="B2054" s="6" t="s">
        <v>12295</v>
      </c>
      <c r="C2054" s="6" t="s">
        <v>9157</v>
      </c>
      <c r="D2054" s="6" t="s">
        <v>12145</v>
      </c>
      <c r="E2054" s="6" t="s">
        <v>5638</v>
      </c>
      <c r="F2054" s="6" t="s">
        <v>12296</v>
      </c>
      <c r="G2054" s="6" t="s">
        <v>12297</v>
      </c>
      <c r="H2054" s="79">
        <v>1</v>
      </c>
    </row>
    <row r="2055" spans="1:8" x14ac:dyDescent="0.2">
      <c r="A2055" s="6">
        <v>30005257</v>
      </c>
      <c r="B2055" s="6" t="s">
        <v>12298</v>
      </c>
      <c r="C2055" s="6" t="s">
        <v>9161</v>
      </c>
      <c r="D2055" s="6" t="s">
        <v>12145</v>
      </c>
      <c r="E2055" s="6" t="s">
        <v>5638</v>
      </c>
      <c r="F2055" s="6" t="s">
        <v>12299</v>
      </c>
      <c r="G2055" s="6" t="s">
        <v>12300</v>
      </c>
      <c r="H2055" s="79">
        <v>1</v>
      </c>
    </row>
    <row r="2056" spans="1:8" x14ac:dyDescent="0.2">
      <c r="A2056" s="6">
        <v>30139896</v>
      </c>
      <c r="B2056" s="6" t="s">
        <v>12301</v>
      </c>
      <c r="C2056" s="6" t="s">
        <v>9165</v>
      </c>
      <c r="D2056" s="6" t="s">
        <v>12145</v>
      </c>
      <c r="E2056" s="6" t="s">
        <v>5638</v>
      </c>
      <c r="F2056" s="6" t="s">
        <v>12302</v>
      </c>
      <c r="G2056" s="6" t="s">
        <v>12303</v>
      </c>
      <c r="H2056" s="79">
        <v>1</v>
      </c>
    </row>
    <row r="2057" spans="1:8" x14ac:dyDescent="0.2">
      <c r="A2057" s="6">
        <v>30023879</v>
      </c>
      <c r="B2057" s="6" t="s">
        <v>12304</v>
      </c>
      <c r="C2057" s="6" t="s">
        <v>9169</v>
      </c>
      <c r="D2057" s="6" t="s">
        <v>12145</v>
      </c>
      <c r="E2057" s="6" t="s">
        <v>5638</v>
      </c>
      <c r="F2057" s="6" t="s">
        <v>12305</v>
      </c>
      <c r="G2057" s="6" t="s">
        <v>12306</v>
      </c>
      <c r="H2057" s="79">
        <v>1</v>
      </c>
    </row>
    <row r="2058" spans="1:8" x14ac:dyDescent="0.2">
      <c r="A2058" s="6">
        <v>30290557</v>
      </c>
      <c r="B2058" s="6" t="s">
        <v>12307</v>
      </c>
      <c r="C2058" s="6" t="s">
        <v>9173</v>
      </c>
      <c r="D2058" s="6" t="s">
        <v>12145</v>
      </c>
      <c r="E2058" s="6" t="s">
        <v>5638</v>
      </c>
      <c r="F2058" s="6" t="s">
        <v>12308</v>
      </c>
      <c r="G2058" s="6" t="s">
        <v>12309</v>
      </c>
      <c r="H2058" s="79">
        <v>1</v>
      </c>
    </row>
    <row r="2059" spans="1:8" x14ac:dyDescent="0.2">
      <c r="A2059" s="6">
        <v>30044715</v>
      </c>
      <c r="B2059" s="6" t="s">
        <v>12310</v>
      </c>
      <c r="C2059" s="6" t="s">
        <v>9177</v>
      </c>
      <c r="D2059" s="6" t="s">
        <v>12145</v>
      </c>
      <c r="E2059" s="6" t="s">
        <v>5638</v>
      </c>
      <c r="F2059" s="6" t="s">
        <v>12311</v>
      </c>
      <c r="G2059" s="6" t="s">
        <v>12312</v>
      </c>
      <c r="H2059" s="79">
        <v>1</v>
      </c>
    </row>
    <row r="2060" spans="1:8" x14ac:dyDescent="0.2">
      <c r="A2060" s="6">
        <v>30266213</v>
      </c>
      <c r="B2060" s="6" t="s">
        <v>12313</v>
      </c>
      <c r="C2060" s="6" t="s">
        <v>9181</v>
      </c>
      <c r="D2060" s="6" t="s">
        <v>12145</v>
      </c>
      <c r="E2060" s="6" t="s">
        <v>5638</v>
      </c>
      <c r="F2060" s="6" t="s">
        <v>12314</v>
      </c>
      <c r="G2060" s="6" t="s">
        <v>12315</v>
      </c>
      <c r="H2060" s="79">
        <v>1</v>
      </c>
    </row>
    <row r="2061" spans="1:8" x14ac:dyDescent="0.2">
      <c r="A2061" s="6">
        <v>30035668</v>
      </c>
      <c r="B2061" s="6" t="s">
        <v>12316</v>
      </c>
      <c r="C2061" s="6" t="s">
        <v>9185</v>
      </c>
      <c r="D2061" s="6" t="s">
        <v>12145</v>
      </c>
      <c r="E2061" s="6" t="s">
        <v>5638</v>
      </c>
      <c r="F2061" s="6" t="s">
        <v>12317</v>
      </c>
      <c r="G2061" s="6" t="s">
        <v>12318</v>
      </c>
      <c r="H2061" s="79">
        <v>1</v>
      </c>
    </row>
    <row r="2062" spans="1:8" x14ac:dyDescent="0.2">
      <c r="A2062" s="6">
        <v>30181213</v>
      </c>
      <c r="B2062" s="6" t="s">
        <v>12319</v>
      </c>
      <c r="C2062" s="6" t="s">
        <v>9189</v>
      </c>
      <c r="D2062" s="6" t="s">
        <v>12145</v>
      </c>
      <c r="E2062" s="6" t="s">
        <v>5638</v>
      </c>
      <c r="F2062" s="6" t="s">
        <v>12320</v>
      </c>
      <c r="G2062" s="6" t="s">
        <v>12321</v>
      </c>
      <c r="H2062" s="79">
        <v>1</v>
      </c>
    </row>
    <row r="2063" spans="1:8" x14ac:dyDescent="0.2">
      <c r="A2063" s="6">
        <v>30416071</v>
      </c>
      <c r="B2063" s="6" t="s">
        <v>12322</v>
      </c>
      <c r="C2063" s="6" t="s">
        <v>9193</v>
      </c>
      <c r="D2063" s="6" t="s">
        <v>12145</v>
      </c>
      <c r="E2063" s="6" t="s">
        <v>5638</v>
      </c>
      <c r="F2063" s="6" t="s">
        <v>12323</v>
      </c>
      <c r="G2063" s="6" t="s">
        <v>12324</v>
      </c>
      <c r="H2063" s="79">
        <v>1</v>
      </c>
    </row>
    <row r="2064" spans="1:8" x14ac:dyDescent="0.2">
      <c r="A2064" s="6">
        <v>30136261</v>
      </c>
      <c r="B2064" s="6" t="s">
        <v>12325</v>
      </c>
      <c r="C2064" s="6" t="s">
        <v>9197</v>
      </c>
      <c r="D2064" s="6" t="s">
        <v>12145</v>
      </c>
      <c r="E2064" s="6" t="s">
        <v>5638</v>
      </c>
      <c r="F2064" s="6" t="s">
        <v>12326</v>
      </c>
      <c r="G2064" s="6" t="s">
        <v>12327</v>
      </c>
      <c r="H2064" s="79">
        <v>1</v>
      </c>
    </row>
    <row r="2065" spans="1:8" x14ac:dyDescent="0.2">
      <c r="A2065" s="6">
        <v>30370276</v>
      </c>
      <c r="B2065" s="6" t="s">
        <v>12328</v>
      </c>
      <c r="C2065" s="6" t="s">
        <v>9201</v>
      </c>
      <c r="D2065" s="6" t="s">
        <v>12145</v>
      </c>
      <c r="E2065" s="6" t="s">
        <v>5638</v>
      </c>
      <c r="F2065" s="6" t="s">
        <v>12329</v>
      </c>
      <c r="G2065" s="6" t="s">
        <v>12330</v>
      </c>
      <c r="H2065" s="79">
        <v>1</v>
      </c>
    </row>
    <row r="2066" spans="1:8" x14ac:dyDescent="0.2">
      <c r="A2066" s="6">
        <v>30192729</v>
      </c>
      <c r="B2066" s="6" t="s">
        <v>12331</v>
      </c>
      <c r="C2066" s="6" t="s">
        <v>9205</v>
      </c>
      <c r="D2066" s="6" t="s">
        <v>12145</v>
      </c>
      <c r="E2066" s="6" t="s">
        <v>5638</v>
      </c>
      <c r="F2066" s="6" t="s">
        <v>12332</v>
      </c>
      <c r="G2066" s="6" t="s">
        <v>12333</v>
      </c>
      <c r="H2066" s="79">
        <v>1</v>
      </c>
    </row>
    <row r="2067" spans="1:8" x14ac:dyDescent="0.2">
      <c r="A2067" s="6">
        <v>30418352</v>
      </c>
      <c r="B2067" s="6" t="s">
        <v>12334</v>
      </c>
      <c r="C2067" s="6" t="s">
        <v>9209</v>
      </c>
      <c r="D2067" s="6" t="s">
        <v>12145</v>
      </c>
      <c r="E2067" s="6" t="s">
        <v>5638</v>
      </c>
      <c r="F2067" s="6" t="s">
        <v>12335</v>
      </c>
      <c r="G2067" s="6" t="s">
        <v>12336</v>
      </c>
      <c r="H2067" s="79">
        <v>1</v>
      </c>
    </row>
    <row r="2068" spans="1:8" x14ac:dyDescent="0.2">
      <c r="A2068" s="6">
        <v>30194374</v>
      </c>
      <c r="B2068" s="6" t="s">
        <v>12337</v>
      </c>
      <c r="C2068" s="6" t="s">
        <v>9213</v>
      </c>
      <c r="D2068" s="6" t="s">
        <v>12145</v>
      </c>
      <c r="E2068" s="6" t="s">
        <v>5638</v>
      </c>
      <c r="F2068" s="6" t="s">
        <v>12338</v>
      </c>
      <c r="G2068" s="6" t="s">
        <v>12339</v>
      </c>
      <c r="H2068" s="79">
        <v>1</v>
      </c>
    </row>
    <row r="2069" spans="1:8" x14ac:dyDescent="0.2">
      <c r="A2069" s="6">
        <v>30391519</v>
      </c>
      <c r="B2069" s="6" t="s">
        <v>12340</v>
      </c>
      <c r="C2069" s="6" t="s">
        <v>9217</v>
      </c>
      <c r="D2069" s="6" t="s">
        <v>12145</v>
      </c>
      <c r="E2069" s="6" t="s">
        <v>5638</v>
      </c>
      <c r="F2069" s="6" t="s">
        <v>12341</v>
      </c>
      <c r="G2069" s="6" t="s">
        <v>12342</v>
      </c>
      <c r="H2069" s="79">
        <v>1</v>
      </c>
    </row>
    <row r="2070" spans="1:8" x14ac:dyDescent="0.2">
      <c r="A2070" s="6">
        <v>30066320</v>
      </c>
      <c r="B2070" s="6" t="s">
        <v>12343</v>
      </c>
      <c r="C2070" s="6" t="s">
        <v>9221</v>
      </c>
      <c r="D2070" s="6" t="s">
        <v>12145</v>
      </c>
      <c r="E2070" s="6" t="s">
        <v>5638</v>
      </c>
      <c r="F2070" s="6" t="s">
        <v>12344</v>
      </c>
      <c r="G2070" s="6" t="s">
        <v>12345</v>
      </c>
      <c r="H2070" s="79">
        <v>1</v>
      </c>
    </row>
    <row r="2071" spans="1:8" x14ac:dyDescent="0.2">
      <c r="A2071" s="6">
        <v>30264309</v>
      </c>
      <c r="B2071" s="6" t="s">
        <v>12346</v>
      </c>
      <c r="C2071" s="6" t="s">
        <v>9225</v>
      </c>
      <c r="D2071" s="6" t="s">
        <v>12145</v>
      </c>
      <c r="E2071" s="6" t="s">
        <v>5638</v>
      </c>
      <c r="F2071" s="6" t="s">
        <v>12347</v>
      </c>
      <c r="G2071" s="6" t="s">
        <v>12348</v>
      </c>
      <c r="H2071" s="79">
        <v>1</v>
      </c>
    </row>
    <row r="2072" spans="1:8" x14ac:dyDescent="0.2">
      <c r="A2072" s="6">
        <v>30025871</v>
      </c>
      <c r="B2072" s="6" t="s">
        <v>12349</v>
      </c>
      <c r="C2072" s="6" t="s">
        <v>9229</v>
      </c>
      <c r="D2072" s="6" t="s">
        <v>12145</v>
      </c>
      <c r="E2072" s="6" t="s">
        <v>5638</v>
      </c>
      <c r="F2072" s="6" t="s">
        <v>12350</v>
      </c>
      <c r="G2072" s="6" t="s">
        <v>12351</v>
      </c>
      <c r="H2072" s="79">
        <v>1</v>
      </c>
    </row>
    <row r="2073" spans="1:8" x14ac:dyDescent="0.2">
      <c r="A2073" s="6">
        <v>30247346</v>
      </c>
      <c r="B2073" s="6" t="s">
        <v>12352</v>
      </c>
      <c r="C2073" s="6" t="s">
        <v>9233</v>
      </c>
      <c r="D2073" s="6" t="s">
        <v>12145</v>
      </c>
      <c r="E2073" s="6" t="s">
        <v>5638</v>
      </c>
      <c r="F2073" s="6" t="s">
        <v>12353</v>
      </c>
      <c r="G2073" s="6" t="s">
        <v>12354</v>
      </c>
      <c r="H2073" s="79">
        <v>1</v>
      </c>
    </row>
    <row r="2074" spans="1:8" x14ac:dyDescent="0.2">
      <c r="A2074" s="6">
        <v>30089109</v>
      </c>
      <c r="B2074" s="6" t="s">
        <v>12355</v>
      </c>
      <c r="C2074" s="6" t="s">
        <v>9237</v>
      </c>
      <c r="D2074" s="6" t="s">
        <v>12145</v>
      </c>
      <c r="E2074" s="6" t="s">
        <v>5638</v>
      </c>
      <c r="F2074" s="6" t="s">
        <v>12356</v>
      </c>
      <c r="G2074" s="6" t="s">
        <v>12357</v>
      </c>
      <c r="H2074" s="79">
        <v>1</v>
      </c>
    </row>
    <row r="2075" spans="1:8" x14ac:dyDescent="0.2">
      <c r="A2075" s="6">
        <v>30375976</v>
      </c>
      <c r="B2075" s="6" t="s">
        <v>12358</v>
      </c>
      <c r="C2075" s="6" t="s">
        <v>9241</v>
      </c>
      <c r="D2075" s="6" t="s">
        <v>12145</v>
      </c>
      <c r="E2075" s="6" t="s">
        <v>5638</v>
      </c>
      <c r="F2075" s="6" t="s">
        <v>12359</v>
      </c>
      <c r="G2075" s="6" t="s">
        <v>12360</v>
      </c>
      <c r="H2075" s="79">
        <v>1</v>
      </c>
    </row>
    <row r="2076" spans="1:8" x14ac:dyDescent="0.2">
      <c r="A2076" s="6">
        <v>30084743</v>
      </c>
      <c r="B2076" s="6" t="s">
        <v>12361</v>
      </c>
      <c r="C2076" s="6" t="s">
        <v>9245</v>
      </c>
      <c r="D2076" s="6" t="s">
        <v>12145</v>
      </c>
      <c r="E2076" s="6" t="s">
        <v>5638</v>
      </c>
      <c r="F2076" s="6" t="s">
        <v>12362</v>
      </c>
      <c r="G2076" s="6" t="s">
        <v>12363</v>
      </c>
      <c r="H2076" s="79">
        <v>1</v>
      </c>
    </row>
    <row r="2077" spans="1:8" x14ac:dyDescent="0.2">
      <c r="A2077" s="6">
        <v>30299417</v>
      </c>
      <c r="B2077" s="6" t="s">
        <v>12364</v>
      </c>
      <c r="C2077" s="6" t="s">
        <v>9249</v>
      </c>
      <c r="D2077" s="6" t="s">
        <v>12145</v>
      </c>
      <c r="E2077" s="6" t="s">
        <v>5638</v>
      </c>
      <c r="F2077" s="6" t="s">
        <v>12365</v>
      </c>
      <c r="G2077" s="6" t="s">
        <v>12366</v>
      </c>
      <c r="H2077" s="79">
        <v>1</v>
      </c>
    </row>
    <row r="2078" spans="1:8" x14ac:dyDescent="0.2">
      <c r="A2078" s="6">
        <v>30305819</v>
      </c>
      <c r="B2078" s="6" t="s">
        <v>12367</v>
      </c>
      <c r="C2078" s="6" t="s">
        <v>9253</v>
      </c>
      <c r="D2078" s="6" t="s">
        <v>12145</v>
      </c>
      <c r="E2078" s="6" t="s">
        <v>5638</v>
      </c>
      <c r="F2078" s="6" t="s">
        <v>12368</v>
      </c>
      <c r="G2078" s="6" t="s">
        <v>12369</v>
      </c>
      <c r="H2078" s="79">
        <v>1</v>
      </c>
    </row>
    <row r="2079" spans="1:8" x14ac:dyDescent="0.2">
      <c r="A2079" s="6">
        <v>30124639</v>
      </c>
      <c r="B2079" s="6" t="s">
        <v>12370</v>
      </c>
      <c r="C2079" s="6" t="s">
        <v>9257</v>
      </c>
      <c r="D2079" s="6" t="s">
        <v>12145</v>
      </c>
      <c r="E2079" s="6" t="s">
        <v>5638</v>
      </c>
      <c r="F2079" s="6" t="s">
        <v>12371</v>
      </c>
      <c r="G2079" s="6" t="s">
        <v>12372</v>
      </c>
      <c r="H2079" s="79">
        <v>1</v>
      </c>
    </row>
    <row r="2080" spans="1:8" x14ac:dyDescent="0.2">
      <c r="A2080" s="6">
        <v>30314605</v>
      </c>
      <c r="B2080" s="6" t="s">
        <v>12373</v>
      </c>
      <c r="C2080" s="6" t="s">
        <v>9261</v>
      </c>
      <c r="D2080" s="6" t="s">
        <v>12145</v>
      </c>
      <c r="E2080" s="6" t="s">
        <v>5638</v>
      </c>
      <c r="F2080" s="6" t="s">
        <v>12374</v>
      </c>
      <c r="G2080" s="6" t="s">
        <v>12375</v>
      </c>
      <c r="H2080" s="79">
        <v>1</v>
      </c>
    </row>
    <row r="2081" spans="1:8" x14ac:dyDescent="0.2">
      <c r="A2081" s="6">
        <v>30204952</v>
      </c>
      <c r="B2081" s="6" t="s">
        <v>12376</v>
      </c>
      <c r="C2081" s="6" t="s">
        <v>9265</v>
      </c>
      <c r="D2081" s="6" t="s">
        <v>12145</v>
      </c>
      <c r="E2081" s="6" t="s">
        <v>5638</v>
      </c>
      <c r="F2081" s="6" t="s">
        <v>12377</v>
      </c>
      <c r="G2081" s="6" t="s">
        <v>12378</v>
      </c>
      <c r="H2081" s="79">
        <v>1</v>
      </c>
    </row>
    <row r="2082" spans="1:8" x14ac:dyDescent="0.2">
      <c r="A2082" s="6">
        <v>30414314</v>
      </c>
      <c r="B2082" s="6" t="s">
        <v>12379</v>
      </c>
      <c r="C2082" s="6" t="s">
        <v>9269</v>
      </c>
      <c r="D2082" s="6" t="s">
        <v>12145</v>
      </c>
      <c r="E2082" s="6" t="s">
        <v>5638</v>
      </c>
      <c r="F2082" s="6" t="s">
        <v>12380</v>
      </c>
      <c r="G2082" s="6" t="s">
        <v>12381</v>
      </c>
      <c r="H2082" s="79">
        <v>1</v>
      </c>
    </row>
    <row r="2083" spans="1:8" x14ac:dyDescent="0.2">
      <c r="A2083" s="6">
        <v>30115909</v>
      </c>
      <c r="B2083" s="6" t="s">
        <v>12382</v>
      </c>
      <c r="C2083" s="6" t="s">
        <v>9273</v>
      </c>
      <c r="D2083" s="6" t="s">
        <v>12145</v>
      </c>
      <c r="E2083" s="6" t="s">
        <v>5638</v>
      </c>
      <c r="F2083" s="6" t="s">
        <v>12383</v>
      </c>
      <c r="G2083" s="6" t="s">
        <v>12384</v>
      </c>
      <c r="H2083" s="79">
        <v>1</v>
      </c>
    </row>
    <row r="2084" spans="1:8" x14ac:dyDescent="0.2">
      <c r="A2084" s="6">
        <v>30383737</v>
      </c>
      <c r="B2084" s="6" t="s">
        <v>12385</v>
      </c>
      <c r="C2084" s="6" t="s">
        <v>9277</v>
      </c>
      <c r="D2084" s="6" t="s">
        <v>12145</v>
      </c>
      <c r="E2084" s="6" t="s">
        <v>5638</v>
      </c>
      <c r="F2084" s="6" t="s">
        <v>12386</v>
      </c>
      <c r="G2084" s="6" t="s">
        <v>12387</v>
      </c>
      <c r="H2084" s="79">
        <v>1</v>
      </c>
    </row>
    <row r="2085" spans="1:8" x14ac:dyDescent="0.2">
      <c r="A2085" s="6">
        <v>30118857</v>
      </c>
      <c r="B2085" s="6" t="s">
        <v>12388</v>
      </c>
      <c r="C2085" s="6" t="s">
        <v>9281</v>
      </c>
      <c r="D2085" s="6" t="s">
        <v>12145</v>
      </c>
      <c r="E2085" s="6" t="s">
        <v>5638</v>
      </c>
      <c r="F2085" s="6" t="s">
        <v>12389</v>
      </c>
      <c r="G2085" s="6" t="s">
        <v>12390</v>
      </c>
      <c r="H2085" s="79">
        <v>1</v>
      </c>
    </row>
    <row r="2086" spans="1:8" x14ac:dyDescent="0.2">
      <c r="A2086" s="6">
        <v>30443027</v>
      </c>
      <c r="B2086" s="6" t="s">
        <v>12391</v>
      </c>
      <c r="C2086" s="6" t="s">
        <v>9285</v>
      </c>
      <c r="D2086" s="6" t="s">
        <v>12145</v>
      </c>
      <c r="E2086" s="6" t="s">
        <v>5638</v>
      </c>
      <c r="F2086" s="6" t="s">
        <v>12392</v>
      </c>
      <c r="G2086" s="6" t="s">
        <v>12393</v>
      </c>
      <c r="H2086" s="79">
        <v>1</v>
      </c>
    </row>
    <row r="2087" spans="1:8" x14ac:dyDescent="0.2">
      <c r="A2087" s="6">
        <v>30095500</v>
      </c>
      <c r="B2087" s="6" t="s">
        <v>12394</v>
      </c>
      <c r="C2087" s="6" t="s">
        <v>9289</v>
      </c>
      <c r="D2087" s="6" t="s">
        <v>12145</v>
      </c>
      <c r="E2087" s="6" t="s">
        <v>5638</v>
      </c>
      <c r="F2087" s="6" t="s">
        <v>12395</v>
      </c>
      <c r="G2087" s="6" t="s">
        <v>12396</v>
      </c>
      <c r="H2087" s="79">
        <v>1</v>
      </c>
    </row>
    <row r="2088" spans="1:8" x14ac:dyDescent="0.2">
      <c r="A2088" s="6">
        <v>30283964</v>
      </c>
      <c r="B2088" s="6" t="s">
        <v>12397</v>
      </c>
      <c r="C2088" s="6" t="s">
        <v>9293</v>
      </c>
      <c r="D2088" s="6" t="s">
        <v>12145</v>
      </c>
      <c r="E2088" s="6" t="s">
        <v>5638</v>
      </c>
      <c r="F2088" s="6" t="s">
        <v>12398</v>
      </c>
      <c r="G2088" s="6" t="s">
        <v>12399</v>
      </c>
      <c r="H2088" s="79">
        <v>1</v>
      </c>
    </row>
    <row r="2089" spans="1:8" x14ac:dyDescent="0.2">
      <c r="A2089" s="6">
        <v>30068042</v>
      </c>
      <c r="B2089" s="6" t="s">
        <v>12400</v>
      </c>
      <c r="C2089" s="6" t="s">
        <v>9297</v>
      </c>
      <c r="D2089" s="6" t="s">
        <v>12145</v>
      </c>
      <c r="E2089" s="6" t="s">
        <v>5638</v>
      </c>
      <c r="F2089" s="6" t="s">
        <v>12401</v>
      </c>
      <c r="G2089" s="6" t="s">
        <v>12402</v>
      </c>
      <c r="H2089" s="79">
        <v>1</v>
      </c>
    </row>
    <row r="2090" spans="1:8" x14ac:dyDescent="0.2">
      <c r="A2090" s="6">
        <v>30260803</v>
      </c>
      <c r="B2090" s="6" t="s">
        <v>12403</v>
      </c>
      <c r="C2090" s="6" t="s">
        <v>9301</v>
      </c>
      <c r="D2090" s="6" t="s">
        <v>12145</v>
      </c>
      <c r="E2090" s="6" t="s">
        <v>5638</v>
      </c>
      <c r="F2090" s="6" t="s">
        <v>12404</v>
      </c>
      <c r="G2090" s="6" t="s">
        <v>12405</v>
      </c>
      <c r="H2090" s="79">
        <v>1</v>
      </c>
    </row>
    <row r="2091" spans="1:8" x14ac:dyDescent="0.2">
      <c r="A2091" s="6">
        <v>30034675</v>
      </c>
      <c r="B2091" s="6" t="s">
        <v>12406</v>
      </c>
      <c r="C2091" s="6" t="s">
        <v>9305</v>
      </c>
      <c r="D2091" s="6" t="s">
        <v>12145</v>
      </c>
      <c r="E2091" s="6" t="s">
        <v>5638</v>
      </c>
      <c r="F2091" s="6" t="s">
        <v>12407</v>
      </c>
      <c r="G2091" s="6" t="s">
        <v>12408</v>
      </c>
      <c r="H2091" s="79">
        <v>1</v>
      </c>
    </row>
    <row r="2092" spans="1:8" x14ac:dyDescent="0.2">
      <c r="A2092" s="6">
        <v>30272659</v>
      </c>
      <c r="B2092" s="6" t="s">
        <v>12409</v>
      </c>
      <c r="C2092" s="6" t="s">
        <v>9309</v>
      </c>
      <c r="D2092" s="6" t="s">
        <v>12145</v>
      </c>
      <c r="E2092" s="6" t="s">
        <v>5638</v>
      </c>
      <c r="F2092" s="6" t="s">
        <v>12410</v>
      </c>
      <c r="G2092" s="6" t="s">
        <v>12411</v>
      </c>
      <c r="H2092" s="79">
        <v>1</v>
      </c>
    </row>
    <row r="2093" spans="1:8" x14ac:dyDescent="0.2">
      <c r="A2093" s="6">
        <v>30009774</v>
      </c>
      <c r="B2093" s="6" t="s">
        <v>12412</v>
      </c>
      <c r="C2093" s="6" t="s">
        <v>9313</v>
      </c>
      <c r="D2093" s="6" t="s">
        <v>12145</v>
      </c>
      <c r="E2093" s="6" t="s">
        <v>5638</v>
      </c>
      <c r="F2093" s="6" t="s">
        <v>12413</v>
      </c>
      <c r="G2093" s="6" t="s">
        <v>12414</v>
      </c>
      <c r="H2093" s="79">
        <v>1</v>
      </c>
    </row>
    <row r="2094" spans="1:8" x14ac:dyDescent="0.2">
      <c r="A2094" s="6">
        <v>30169218</v>
      </c>
      <c r="B2094" s="6" t="s">
        <v>12415</v>
      </c>
      <c r="C2094" s="6" t="s">
        <v>9317</v>
      </c>
      <c r="D2094" s="6" t="s">
        <v>12145</v>
      </c>
      <c r="E2094" s="6" t="s">
        <v>5638</v>
      </c>
      <c r="F2094" s="6" t="s">
        <v>12416</v>
      </c>
      <c r="G2094" s="6" t="s">
        <v>12417</v>
      </c>
      <c r="H2094" s="79">
        <v>1</v>
      </c>
    </row>
    <row r="2095" spans="1:8" x14ac:dyDescent="0.2">
      <c r="A2095" s="6">
        <v>30298937</v>
      </c>
      <c r="B2095" s="6" t="s">
        <v>12418</v>
      </c>
      <c r="C2095" s="6" t="s">
        <v>9321</v>
      </c>
      <c r="D2095" s="6" t="s">
        <v>12145</v>
      </c>
      <c r="E2095" s="6" t="s">
        <v>5638</v>
      </c>
      <c r="F2095" s="6" t="s">
        <v>12419</v>
      </c>
      <c r="G2095" s="6" t="s">
        <v>12420</v>
      </c>
      <c r="H2095" s="79">
        <v>1</v>
      </c>
    </row>
    <row r="2096" spans="1:8" x14ac:dyDescent="0.2">
      <c r="A2096" s="6">
        <v>30059377</v>
      </c>
      <c r="B2096" s="6" t="s">
        <v>12421</v>
      </c>
      <c r="C2096" s="6" t="s">
        <v>9325</v>
      </c>
      <c r="D2096" s="6" t="s">
        <v>12145</v>
      </c>
      <c r="E2096" s="6" t="s">
        <v>5638</v>
      </c>
      <c r="F2096" s="6" t="s">
        <v>12422</v>
      </c>
      <c r="G2096" s="6" t="s">
        <v>12423</v>
      </c>
      <c r="H2096" s="79">
        <v>1</v>
      </c>
    </row>
    <row r="2097" spans="1:8" x14ac:dyDescent="0.2">
      <c r="A2097" s="6">
        <v>30372031</v>
      </c>
      <c r="B2097" s="6" t="s">
        <v>12424</v>
      </c>
      <c r="C2097" s="6" t="s">
        <v>9349</v>
      </c>
      <c r="D2097" s="6" t="s">
        <v>12145</v>
      </c>
      <c r="E2097" s="6" t="s">
        <v>5638</v>
      </c>
      <c r="F2097" s="6" t="s">
        <v>12425</v>
      </c>
      <c r="G2097" s="6" t="s">
        <v>12426</v>
      </c>
      <c r="H2097" s="79">
        <v>1</v>
      </c>
    </row>
    <row r="2098" spans="1:8" x14ac:dyDescent="0.2">
      <c r="A2098" s="6">
        <v>30031364</v>
      </c>
      <c r="B2098" s="6" t="s">
        <v>12427</v>
      </c>
      <c r="C2098" s="6" t="s">
        <v>9353</v>
      </c>
      <c r="D2098" s="6" t="s">
        <v>12145</v>
      </c>
      <c r="E2098" s="6" t="s">
        <v>5638</v>
      </c>
      <c r="F2098" s="6" t="s">
        <v>12428</v>
      </c>
      <c r="G2098" s="6" t="s">
        <v>12429</v>
      </c>
      <c r="H2098" s="79">
        <v>1</v>
      </c>
    </row>
    <row r="2099" spans="1:8" x14ac:dyDescent="0.2">
      <c r="A2099" s="6">
        <v>30253730</v>
      </c>
      <c r="B2099" s="6" t="s">
        <v>12430</v>
      </c>
      <c r="C2099" s="6" t="s">
        <v>9357</v>
      </c>
      <c r="D2099" s="6" t="s">
        <v>12145</v>
      </c>
      <c r="E2099" s="6" t="s">
        <v>5638</v>
      </c>
      <c r="F2099" s="6" t="s">
        <v>12431</v>
      </c>
      <c r="G2099" s="6" t="s">
        <v>12432</v>
      </c>
      <c r="H2099" s="79">
        <v>1</v>
      </c>
    </row>
    <row r="2100" spans="1:8" x14ac:dyDescent="0.2">
      <c r="A2100" s="6">
        <v>30321884</v>
      </c>
      <c r="B2100" s="6" t="s">
        <v>12433</v>
      </c>
      <c r="C2100" s="6" t="s">
        <v>9361</v>
      </c>
      <c r="D2100" s="6" t="s">
        <v>12145</v>
      </c>
      <c r="E2100" s="6" t="s">
        <v>5638</v>
      </c>
      <c r="F2100" s="6" t="s">
        <v>12434</v>
      </c>
      <c r="G2100" s="6" t="s">
        <v>12435</v>
      </c>
      <c r="H2100" s="79">
        <v>1</v>
      </c>
    </row>
    <row r="2101" spans="1:8" x14ac:dyDescent="0.2">
      <c r="A2101" s="6">
        <v>30172594</v>
      </c>
      <c r="B2101" s="6" t="s">
        <v>12436</v>
      </c>
      <c r="C2101" s="6" t="s">
        <v>9365</v>
      </c>
      <c r="D2101" s="6" t="s">
        <v>12145</v>
      </c>
      <c r="E2101" s="6" t="s">
        <v>5638</v>
      </c>
      <c r="F2101" s="6" t="s">
        <v>12437</v>
      </c>
      <c r="G2101" s="6" t="s">
        <v>12438</v>
      </c>
      <c r="H2101" s="79">
        <v>1</v>
      </c>
    </row>
    <row r="2102" spans="1:8" x14ac:dyDescent="0.2">
      <c r="A2102" s="6">
        <v>30362178</v>
      </c>
      <c r="B2102" s="6" t="s">
        <v>12439</v>
      </c>
      <c r="C2102" s="6" t="s">
        <v>9369</v>
      </c>
      <c r="D2102" s="6" t="s">
        <v>12145</v>
      </c>
      <c r="E2102" s="6" t="s">
        <v>5638</v>
      </c>
      <c r="F2102" s="6" t="s">
        <v>12440</v>
      </c>
      <c r="G2102" s="6" t="s">
        <v>12441</v>
      </c>
      <c r="H2102" s="79">
        <v>1</v>
      </c>
    </row>
    <row r="2103" spans="1:8" x14ac:dyDescent="0.2">
      <c r="A2103" s="6">
        <v>30039344</v>
      </c>
      <c r="B2103" s="6" t="s">
        <v>12442</v>
      </c>
      <c r="C2103" s="6" t="s">
        <v>9373</v>
      </c>
      <c r="D2103" s="6" t="s">
        <v>12145</v>
      </c>
      <c r="E2103" s="6" t="s">
        <v>5638</v>
      </c>
      <c r="F2103" s="6" t="s">
        <v>12443</v>
      </c>
      <c r="G2103" s="6" t="s">
        <v>12444</v>
      </c>
      <c r="H2103" s="79">
        <v>1</v>
      </c>
    </row>
    <row r="2104" spans="1:8" x14ac:dyDescent="0.2">
      <c r="A2104" s="6">
        <v>30384147</v>
      </c>
      <c r="B2104" s="6" t="s">
        <v>12445</v>
      </c>
      <c r="C2104" s="6" t="s">
        <v>9377</v>
      </c>
      <c r="D2104" s="6" t="s">
        <v>12145</v>
      </c>
      <c r="E2104" s="6" t="s">
        <v>5638</v>
      </c>
      <c r="F2104" s="6" t="s">
        <v>12446</v>
      </c>
      <c r="G2104" s="6" t="s">
        <v>12447</v>
      </c>
      <c r="H2104" s="79">
        <v>1</v>
      </c>
    </row>
    <row r="2105" spans="1:8" x14ac:dyDescent="0.2">
      <c r="A2105" s="6">
        <v>30238174</v>
      </c>
      <c r="B2105" s="6" t="s">
        <v>12448</v>
      </c>
      <c r="C2105" s="6" t="s">
        <v>9381</v>
      </c>
      <c r="D2105" s="6" t="s">
        <v>12145</v>
      </c>
      <c r="E2105" s="6" t="s">
        <v>5638</v>
      </c>
      <c r="F2105" s="6" t="s">
        <v>12449</v>
      </c>
      <c r="G2105" s="6" t="s">
        <v>12450</v>
      </c>
      <c r="H2105" s="79">
        <v>1</v>
      </c>
    </row>
    <row r="2106" spans="1:8" x14ac:dyDescent="0.2">
      <c r="A2106" s="6">
        <v>30384934</v>
      </c>
      <c r="B2106" s="6" t="s">
        <v>12451</v>
      </c>
      <c r="C2106" s="6" t="s">
        <v>9385</v>
      </c>
      <c r="D2106" s="6" t="s">
        <v>12145</v>
      </c>
      <c r="E2106" s="6" t="s">
        <v>5638</v>
      </c>
      <c r="F2106" s="6" t="s">
        <v>12452</v>
      </c>
      <c r="G2106" s="6" t="s">
        <v>12453</v>
      </c>
      <c r="H2106" s="79">
        <v>1</v>
      </c>
    </row>
    <row r="2107" spans="1:8" x14ac:dyDescent="0.2">
      <c r="A2107" s="6">
        <v>30210377</v>
      </c>
      <c r="B2107" s="6" t="s">
        <v>12454</v>
      </c>
      <c r="C2107" s="6" t="s">
        <v>9389</v>
      </c>
      <c r="D2107" s="6" t="s">
        <v>12145</v>
      </c>
      <c r="E2107" s="6" t="s">
        <v>5638</v>
      </c>
      <c r="F2107" s="6" t="s">
        <v>12455</v>
      </c>
      <c r="G2107" s="6" t="s">
        <v>12456</v>
      </c>
      <c r="H2107" s="79">
        <v>1</v>
      </c>
    </row>
    <row r="2108" spans="1:8" x14ac:dyDescent="0.2">
      <c r="A2108" s="6">
        <v>30093025</v>
      </c>
      <c r="B2108" s="6" t="s">
        <v>12457</v>
      </c>
      <c r="C2108" s="6" t="s">
        <v>9465</v>
      </c>
      <c r="D2108" s="6" t="s">
        <v>12145</v>
      </c>
      <c r="E2108" s="6" t="s">
        <v>5638</v>
      </c>
      <c r="F2108" s="6" t="s">
        <v>12458</v>
      </c>
      <c r="G2108" s="6" t="s">
        <v>12459</v>
      </c>
      <c r="H2108" s="79">
        <v>1</v>
      </c>
    </row>
    <row r="2109" spans="1:8" x14ac:dyDescent="0.2">
      <c r="A2109" s="6">
        <v>30216726</v>
      </c>
      <c r="B2109" s="6" t="s">
        <v>12460</v>
      </c>
      <c r="C2109" s="6" t="s">
        <v>9469</v>
      </c>
      <c r="D2109" s="6" t="s">
        <v>12145</v>
      </c>
      <c r="E2109" s="6" t="s">
        <v>5638</v>
      </c>
      <c r="F2109" s="6" t="s">
        <v>12461</v>
      </c>
      <c r="G2109" s="6" t="s">
        <v>12462</v>
      </c>
      <c r="H2109" s="79">
        <v>1</v>
      </c>
    </row>
    <row r="2110" spans="1:8" x14ac:dyDescent="0.2">
      <c r="A2110" s="6">
        <v>30010917</v>
      </c>
      <c r="B2110" s="6" t="s">
        <v>12463</v>
      </c>
      <c r="C2110" s="6" t="s">
        <v>9473</v>
      </c>
      <c r="D2110" s="6" t="s">
        <v>12145</v>
      </c>
      <c r="E2110" s="6" t="s">
        <v>5638</v>
      </c>
      <c r="F2110" s="6" t="s">
        <v>12464</v>
      </c>
      <c r="G2110" s="6" t="s">
        <v>12465</v>
      </c>
      <c r="H2110" s="79">
        <v>1</v>
      </c>
    </row>
    <row r="2111" spans="1:8" x14ac:dyDescent="0.2">
      <c r="A2111" s="6">
        <v>30338693</v>
      </c>
      <c r="B2111" s="6" t="s">
        <v>12466</v>
      </c>
      <c r="C2111" s="6" t="s">
        <v>9497</v>
      </c>
      <c r="D2111" s="6" t="s">
        <v>12145</v>
      </c>
      <c r="E2111" s="6" t="s">
        <v>5638</v>
      </c>
      <c r="F2111" s="6" t="s">
        <v>12467</v>
      </c>
      <c r="G2111" s="6" t="s">
        <v>12468</v>
      </c>
      <c r="H2111" s="79">
        <v>1</v>
      </c>
    </row>
    <row r="2112" spans="1:8" x14ac:dyDescent="0.2">
      <c r="A2112" s="6">
        <v>30161179</v>
      </c>
      <c r="B2112" s="6" t="s">
        <v>12469</v>
      </c>
      <c r="C2112" s="6" t="s">
        <v>9501</v>
      </c>
      <c r="D2112" s="6" t="s">
        <v>12145</v>
      </c>
      <c r="E2112" s="6" t="s">
        <v>5638</v>
      </c>
      <c r="F2112" s="6" t="s">
        <v>12470</v>
      </c>
      <c r="G2112" s="6" t="s">
        <v>12471</v>
      </c>
      <c r="H2112" s="79">
        <v>1</v>
      </c>
    </row>
    <row r="2113" spans="1:8" x14ac:dyDescent="0.2">
      <c r="A2113" s="6">
        <v>30307675</v>
      </c>
      <c r="B2113" s="6" t="s">
        <v>12472</v>
      </c>
      <c r="C2113" s="6" t="s">
        <v>9505</v>
      </c>
      <c r="D2113" s="6" t="s">
        <v>12145</v>
      </c>
      <c r="E2113" s="6" t="s">
        <v>5638</v>
      </c>
      <c r="F2113" s="6" t="s">
        <v>12473</v>
      </c>
      <c r="G2113" s="6" t="s">
        <v>12474</v>
      </c>
      <c r="H2113" s="79">
        <v>1</v>
      </c>
    </row>
    <row r="2114" spans="1:8" x14ac:dyDescent="0.2">
      <c r="A2114" s="6">
        <v>30208472</v>
      </c>
      <c r="B2114" s="6" t="s">
        <v>12475</v>
      </c>
      <c r="C2114" s="6" t="s">
        <v>9509</v>
      </c>
      <c r="D2114" s="6" t="s">
        <v>12145</v>
      </c>
      <c r="E2114" s="6" t="s">
        <v>5638</v>
      </c>
      <c r="F2114" s="6" t="s">
        <v>12476</v>
      </c>
      <c r="G2114" s="6" t="s">
        <v>12477</v>
      </c>
      <c r="H2114" s="79">
        <v>1</v>
      </c>
    </row>
    <row r="2115" spans="1:8" x14ac:dyDescent="0.2">
      <c r="A2115" s="6">
        <v>30440386</v>
      </c>
      <c r="B2115" s="6" t="s">
        <v>12478</v>
      </c>
      <c r="C2115" s="6" t="s">
        <v>9513</v>
      </c>
      <c r="D2115" s="6" t="s">
        <v>12145</v>
      </c>
      <c r="E2115" s="6" t="s">
        <v>5638</v>
      </c>
      <c r="F2115" s="6" t="s">
        <v>12479</v>
      </c>
      <c r="G2115" s="6" t="s">
        <v>12480</v>
      </c>
      <c r="H2115" s="79">
        <v>1</v>
      </c>
    </row>
    <row r="2116" spans="1:8" x14ac:dyDescent="0.2">
      <c r="A2116" s="6">
        <v>30073762</v>
      </c>
      <c r="B2116" s="6" t="s">
        <v>12481</v>
      </c>
      <c r="C2116" s="6" t="s">
        <v>9541</v>
      </c>
      <c r="D2116" s="6" t="s">
        <v>12145</v>
      </c>
      <c r="E2116" s="6" t="s">
        <v>5638</v>
      </c>
      <c r="F2116" s="6" t="s">
        <v>12482</v>
      </c>
      <c r="G2116" s="6" t="s">
        <v>12483</v>
      </c>
      <c r="H2116" s="79">
        <v>1</v>
      </c>
    </row>
    <row r="2117" spans="1:8" x14ac:dyDescent="0.2">
      <c r="A2117" s="6">
        <v>30242911</v>
      </c>
      <c r="B2117" s="6" t="s">
        <v>12484</v>
      </c>
      <c r="C2117" s="6" t="s">
        <v>9545</v>
      </c>
      <c r="D2117" s="6" t="s">
        <v>12145</v>
      </c>
      <c r="E2117" s="6" t="s">
        <v>5638</v>
      </c>
      <c r="F2117" s="6" t="s">
        <v>12485</v>
      </c>
      <c r="G2117" s="6" t="s">
        <v>12486</v>
      </c>
      <c r="H2117" s="79">
        <v>1</v>
      </c>
    </row>
    <row r="2118" spans="1:8" x14ac:dyDescent="0.2">
      <c r="A2118" s="6">
        <v>30069313</v>
      </c>
      <c r="B2118" s="6" t="s">
        <v>12487</v>
      </c>
      <c r="C2118" s="6" t="s">
        <v>9549</v>
      </c>
      <c r="D2118" s="6" t="s">
        <v>12145</v>
      </c>
      <c r="E2118" s="6" t="s">
        <v>5638</v>
      </c>
      <c r="F2118" s="6" t="s">
        <v>12488</v>
      </c>
      <c r="G2118" s="6" t="s">
        <v>12489</v>
      </c>
      <c r="H2118" s="79">
        <v>1</v>
      </c>
    </row>
    <row r="2119" spans="1:8" x14ac:dyDescent="0.2">
      <c r="A2119" s="6">
        <v>30100875</v>
      </c>
      <c r="B2119" s="6" t="s">
        <v>12490</v>
      </c>
      <c r="C2119" s="6" t="s">
        <v>9553</v>
      </c>
      <c r="D2119" s="6" t="s">
        <v>12145</v>
      </c>
      <c r="E2119" s="6" t="s">
        <v>5638</v>
      </c>
      <c r="F2119" s="6" t="s">
        <v>12491</v>
      </c>
      <c r="G2119" s="6" t="s">
        <v>12492</v>
      </c>
      <c r="H2119" s="79">
        <v>1</v>
      </c>
    </row>
    <row r="2120" spans="1:8" x14ac:dyDescent="0.2">
      <c r="A2120" s="6">
        <v>30328862</v>
      </c>
      <c r="B2120" s="6" t="s">
        <v>12493</v>
      </c>
      <c r="C2120" s="6" t="s">
        <v>9557</v>
      </c>
      <c r="D2120" s="6" t="s">
        <v>12145</v>
      </c>
      <c r="E2120" s="6" t="s">
        <v>5638</v>
      </c>
      <c r="F2120" s="6" t="s">
        <v>12494</v>
      </c>
      <c r="G2120" s="6" t="s">
        <v>12495</v>
      </c>
      <c r="H2120" s="79">
        <v>1</v>
      </c>
    </row>
    <row r="2121" spans="1:8" x14ac:dyDescent="0.2">
      <c r="A2121" s="6">
        <v>30278886</v>
      </c>
      <c r="B2121" s="6" t="s">
        <v>12496</v>
      </c>
      <c r="C2121" s="6" t="s">
        <v>9585</v>
      </c>
      <c r="D2121" s="6" t="s">
        <v>12145</v>
      </c>
      <c r="E2121" s="6" t="s">
        <v>5638</v>
      </c>
      <c r="F2121" s="6" t="s">
        <v>12497</v>
      </c>
      <c r="G2121" s="6" t="s">
        <v>12498</v>
      </c>
      <c r="H2121" s="79">
        <v>1</v>
      </c>
    </row>
    <row r="2122" spans="1:8" x14ac:dyDescent="0.2">
      <c r="A2122" s="6">
        <v>30034862</v>
      </c>
      <c r="B2122" s="6" t="s">
        <v>12499</v>
      </c>
      <c r="C2122" s="6" t="s">
        <v>9589</v>
      </c>
      <c r="D2122" s="6" t="s">
        <v>12145</v>
      </c>
      <c r="E2122" s="6" t="s">
        <v>5638</v>
      </c>
      <c r="F2122" s="6" t="s">
        <v>12500</v>
      </c>
      <c r="G2122" s="6" t="s">
        <v>12501</v>
      </c>
      <c r="H2122" s="79">
        <v>1</v>
      </c>
    </row>
    <row r="2123" spans="1:8" x14ac:dyDescent="0.2">
      <c r="A2123" s="6">
        <v>30248651</v>
      </c>
      <c r="B2123" s="6" t="s">
        <v>12502</v>
      </c>
      <c r="C2123" s="6" t="s">
        <v>9593</v>
      </c>
      <c r="D2123" s="6" t="s">
        <v>12145</v>
      </c>
      <c r="E2123" s="6" t="s">
        <v>5638</v>
      </c>
      <c r="F2123" s="6" t="s">
        <v>12503</v>
      </c>
      <c r="G2123" s="6" t="s">
        <v>12504</v>
      </c>
      <c r="H2123" s="79">
        <v>1</v>
      </c>
    </row>
    <row r="2124" spans="1:8" x14ac:dyDescent="0.2">
      <c r="A2124" s="6">
        <v>30000799</v>
      </c>
      <c r="B2124" s="6" t="s">
        <v>12505</v>
      </c>
      <c r="C2124" s="6" t="s">
        <v>9597</v>
      </c>
      <c r="D2124" s="6" t="s">
        <v>12145</v>
      </c>
      <c r="E2124" s="6" t="s">
        <v>5638</v>
      </c>
      <c r="F2124" s="6" t="s">
        <v>12506</v>
      </c>
      <c r="G2124" s="6" t="s">
        <v>12507</v>
      </c>
      <c r="H2124" s="79">
        <v>1</v>
      </c>
    </row>
    <row r="2125" spans="1:8" x14ac:dyDescent="0.2">
      <c r="A2125" s="6">
        <v>30124331</v>
      </c>
      <c r="B2125" s="6" t="s">
        <v>12508</v>
      </c>
      <c r="C2125" s="6" t="s">
        <v>9761</v>
      </c>
      <c r="D2125" s="6" t="s">
        <v>12145</v>
      </c>
      <c r="E2125" s="6" t="s">
        <v>5638</v>
      </c>
      <c r="F2125" s="6" t="s">
        <v>12509</v>
      </c>
      <c r="G2125" s="6" t="s">
        <v>12510</v>
      </c>
      <c r="H2125" s="79">
        <v>1</v>
      </c>
    </row>
    <row r="2126" spans="1:8" x14ac:dyDescent="0.2">
      <c r="A2126" s="6">
        <v>30375930</v>
      </c>
      <c r="B2126" s="6" t="s">
        <v>12511</v>
      </c>
      <c r="C2126" s="6" t="s">
        <v>9765</v>
      </c>
      <c r="D2126" s="6" t="s">
        <v>12145</v>
      </c>
      <c r="E2126" s="6" t="s">
        <v>5638</v>
      </c>
      <c r="F2126" s="6" t="s">
        <v>12512</v>
      </c>
      <c r="G2126" s="6" t="s">
        <v>12513</v>
      </c>
      <c r="H2126" s="79">
        <v>1</v>
      </c>
    </row>
    <row r="2127" spans="1:8" x14ac:dyDescent="0.2">
      <c r="A2127" s="6">
        <v>30232196</v>
      </c>
      <c r="B2127" s="6" t="s">
        <v>12514</v>
      </c>
      <c r="C2127" s="6" t="s">
        <v>9769</v>
      </c>
      <c r="D2127" s="6" t="s">
        <v>12145</v>
      </c>
      <c r="E2127" s="6" t="s">
        <v>5638</v>
      </c>
      <c r="F2127" s="6" t="s">
        <v>12515</v>
      </c>
      <c r="G2127" s="6" t="s">
        <v>12516</v>
      </c>
      <c r="H2127" s="79">
        <v>1</v>
      </c>
    </row>
    <row r="2128" spans="1:8" x14ac:dyDescent="0.2">
      <c r="A2128" s="6">
        <v>30325791</v>
      </c>
      <c r="B2128" s="6" t="s">
        <v>12517</v>
      </c>
      <c r="C2128" s="6" t="s">
        <v>9773</v>
      </c>
      <c r="D2128" s="6" t="s">
        <v>12145</v>
      </c>
      <c r="E2128" s="6" t="s">
        <v>5638</v>
      </c>
      <c r="F2128" s="6" t="s">
        <v>12518</v>
      </c>
      <c r="G2128" s="6" t="s">
        <v>12519</v>
      </c>
      <c r="H2128" s="79">
        <v>1</v>
      </c>
    </row>
    <row r="2129" spans="1:8" x14ac:dyDescent="0.2">
      <c r="A2129" s="6">
        <v>30305314</v>
      </c>
      <c r="B2129" s="6" t="s">
        <v>12520</v>
      </c>
      <c r="C2129" s="6" t="s">
        <v>9925</v>
      </c>
      <c r="D2129" s="6" t="s">
        <v>12145</v>
      </c>
      <c r="E2129" s="6" t="s">
        <v>5638</v>
      </c>
      <c r="F2129" s="6" t="s">
        <v>12521</v>
      </c>
      <c r="G2129" s="6" t="s">
        <v>12522</v>
      </c>
      <c r="H2129" s="79">
        <v>1</v>
      </c>
    </row>
    <row r="2130" spans="1:8" x14ac:dyDescent="0.2">
      <c r="A2130" s="6">
        <v>30022549</v>
      </c>
      <c r="B2130" s="6" t="s">
        <v>12523</v>
      </c>
      <c r="C2130" s="6" t="s">
        <v>9929</v>
      </c>
      <c r="D2130" s="6" t="s">
        <v>12145</v>
      </c>
      <c r="E2130" s="6" t="s">
        <v>5638</v>
      </c>
      <c r="F2130" s="6" t="s">
        <v>12524</v>
      </c>
      <c r="G2130" s="6" t="s">
        <v>12525</v>
      </c>
      <c r="H2130" s="79">
        <v>1</v>
      </c>
    </row>
    <row r="2131" spans="1:8" x14ac:dyDescent="0.2">
      <c r="A2131" s="6">
        <v>30113887</v>
      </c>
      <c r="B2131" s="6" t="s">
        <v>12526</v>
      </c>
      <c r="C2131" s="6" t="s">
        <v>9933</v>
      </c>
      <c r="D2131" s="6" t="s">
        <v>12145</v>
      </c>
      <c r="E2131" s="6" t="s">
        <v>5638</v>
      </c>
      <c r="F2131" s="6" t="s">
        <v>12527</v>
      </c>
      <c r="G2131" s="6" t="s">
        <v>12528</v>
      </c>
      <c r="H2131" s="79">
        <v>1</v>
      </c>
    </row>
    <row r="2132" spans="1:8" x14ac:dyDescent="0.2">
      <c r="A2132" s="6">
        <v>30421000</v>
      </c>
      <c r="B2132" s="6" t="s">
        <v>12529</v>
      </c>
      <c r="C2132" s="6" t="s">
        <v>12530</v>
      </c>
      <c r="D2132" s="6" t="s">
        <v>12145</v>
      </c>
      <c r="E2132" s="6" t="s">
        <v>5638</v>
      </c>
      <c r="F2132" s="6" t="s">
        <v>12531</v>
      </c>
      <c r="G2132" s="6" t="s">
        <v>12532</v>
      </c>
      <c r="H2132" s="79">
        <v>1</v>
      </c>
    </row>
    <row r="2133" spans="1:8" x14ac:dyDescent="0.2">
      <c r="A2133" s="6">
        <v>30044764</v>
      </c>
      <c r="B2133" s="6" t="s">
        <v>12533</v>
      </c>
      <c r="C2133" s="6" t="s">
        <v>12534</v>
      </c>
      <c r="D2133" s="6" t="s">
        <v>12145</v>
      </c>
      <c r="E2133" s="6" t="s">
        <v>5638</v>
      </c>
      <c r="F2133" s="6" t="s">
        <v>12535</v>
      </c>
      <c r="G2133" s="6" t="s">
        <v>12536</v>
      </c>
      <c r="H2133" s="79">
        <v>1</v>
      </c>
    </row>
    <row r="2134" spans="1:8" x14ac:dyDescent="0.2">
      <c r="A2134" s="6">
        <v>30279789</v>
      </c>
      <c r="B2134" s="6" t="s">
        <v>12537</v>
      </c>
      <c r="C2134" s="6" t="s">
        <v>12538</v>
      </c>
      <c r="D2134" s="6" t="s">
        <v>12145</v>
      </c>
      <c r="E2134" s="6" t="s">
        <v>5638</v>
      </c>
      <c r="F2134" s="6" t="s">
        <v>12539</v>
      </c>
      <c r="G2134" s="6" t="s">
        <v>12540</v>
      </c>
      <c r="H2134" s="79">
        <v>1</v>
      </c>
    </row>
    <row r="2135" spans="1:8" x14ac:dyDescent="0.2">
      <c r="A2135" s="6">
        <v>30137727</v>
      </c>
      <c r="B2135" s="6" t="s">
        <v>12541</v>
      </c>
      <c r="C2135" s="6" t="s">
        <v>12542</v>
      </c>
      <c r="D2135" s="6" t="s">
        <v>12145</v>
      </c>
      <c r="E2135" s="6" t="s">
        <v>5638</v>
      </c>
      <c r="F2135" s="6" t="s">
        <v>12543</v>
      </c>
      <c r="G2135" s="6" t="s">
        <v>12544</v>
      </c>
      <c r="H2135" s="79">
        <v>1</v>
      </c>
    </row>
    <row r="2136" spans="1:8" x14ac:dyDescent="0.2">
      <c r="A2136" s="6">
        <v>30457242</v>
      </c>
      <c r="B2136" s="6" t="s">
        <v>12545</v>
      </c>
      <c r="C2136" s="6" t="s">
        <v>12546</v>
      </c>
      <c r="D2136" s="6" t="s">
        <v>12145</v>
      </c>
      <c r="E2136" s="6" t="s">
        <v>5638</v>
      </c>
      <c r="F2136" s="6" t="s">
        <v>12547</v>
      </c>
      <c r="G2136" s="6" t="s">
        <v>12548</v>
      </c>
      <c r="H2136" s="79">
        <v>1</v>
      </c>
    </row>
    <row r="2137" spans="1:8" x14ac:dyDescent="0.2">
      <c r="A2137" s="6">
        <v>30196440</v>
      </c>
      <c r="B2137" s="6" t="s">
        <v>12549</v>
      </c>
      <c r="C2137" s="6" t="s">
        <v>12550</v>
      </c>
      <c r="D2137" s="6" t="s">
        <v>12145</v>
      </c>
      <c r="E2137" s="6" t="s">
        <v>5638</v>
      </c>
      <c r="F2137" s="6" t="s">
        <v>12551</v>
      </c>
      <c r="G2137" s="6" t="s">
        <v>12552</v>
      </c>
      <c r="H2137" s="79">
        <v>1</v>
      </c>
    </row>
    <row r="2138" spans="1:8" x14ac:dyDescent="0.2">
      <c r="A2138" s="6">
        <v>30377474</v>
      </c>
      <c r="B2138" s="6" t="s">
        <v>12553</v>
      </c>
      <c r="C2138" s="6" t="s">
        <v>12554</v>
      </c>
      <c r="D2138" s="6" t="s">
        <v>12145</v>
      </c>
      <c r="E2138" s="6" t="s">
        <v>5638</v>
      </c>
      <c r="F2138" s="6" t="s">
        <v>12555</v>
      </c>
      <c r="G2138" s="6" t="s">
        <v>12556</v>
      </c>
      <c r="H2138" s="79">
        <v>1</v>
      </c>
    </row>
    <row r="2139" spans="1:8" x14ac:dyDescent="0.2">
      <c r="A2139" s="6">
        <v>30001909</v>
      </c>
      <c r="B2139" s="6" t="s">
        <v>12557</v>
      </c>
      <c r="C2139" s="6" t="s">
        <v>12558</v>
      </c>
      <c r="D2139" s="6" t="s">
        <v>12145</v>
      </c>
      <c r="E2139" s="6" t="s">
        <v>5638</v>
      </c>
      <c r="F2139" s="6" t="s">
        <v>12559</v>
      </c>
      <c r="G2139" s="6" t="s">
        <v>12560</v>
      </c>
      <c r="H2139" s="79">
        <v>1</v>
      </c>
    </row>
    <row r="2140" spans="1:8" x14ac:dyDescent="0.2">
      <c r="A2140" s="6">
        <v>30241367</v>
      </c>
      <c r="B2140" s="6" t="s">
        <v>12561</v>
      </c>
      <c r="C2140" s="6" t="s">
        <v>12562</v>
      </c>
      <c r="D2140" s="6" t="s">
        <v>12145</v>
      </c>
      <c r="E2140" s="6" t="s">
        <v>5638</v>
      </c>
      <c r="F2140" s="6" t="s">
        <v>12563</v>
      </c>
      <c r="G2140" s="6" t="s">
        <v>12564</v>
      </c>
      <c r="H2140" s="79">
        <v>1</v>
      </c>
    </row>
    <row r="2141" spans="1:8" x14ac:dyDescent="0.2">
      <c r="A2141" s="6">
        <v>30034776</v>
      </c>
      <c r="B2141" s="6" t="s">
        <v>12565</v>
      </c>
      <c r="C2141" s="6" t="s">
        <v>12566</v>
      </c>
      <c r="D2141" s="6" t="s">
        <v>12145</v>
      </c>
      <c r="E2141" s="6" t="s">
        <v>5638</v>
      </c>
      <c r="F2141" s="6" t="s">
        <v>12567</v>
      </c>
      <c r="G2141" s="6" t="s">
        <v>12568</v>
      </c>
      <c r="H2141" s="79">
        <v>1</v>
      </c>
    </row>
    <row r="2142" spans="1:8" x14ac:dyDescent="0.2">
      <c r="A2142" s="6">
        <v>30306524</v>
      </c>
      <c r="B2142" s="6" t="s">
        <v>12569</v>
      </c>
      <c r="C2142" s="6" t="s">
        <v>12570</v>
      </c>
      <c r="D2142" s="6" t="s">
        <v>12145</v>
      </c>
      <c r="E2142" s="6" t="s">
        <v>5638</v>
      </c>
      <c r="F2142" s="6" t="s">
        <v>12571</v>
      </c>
      <c r="G2142" s="6" t="s">
        <v>12572</v>
      </c>
      <c r="H2142" s="79">
        <v>1</v>
      </c>
    </row>
    <row r="2143" spans="1:8" x14ac:dyDescent="0.2">
      <c r="A2143" s="6">
        <v>30113310</v>
      </c>
      <c r="B2143" s="6" t="s">
        <v>12573</v>
      </c>
      <c r="C2143" s="6" t="s">
        <v>12574</v>
      </c>
      <c r="D2143" s="6" t="s">
        <v>12145</v>
      </c>
      <c r="E2143" s="6" t="s">
        <v>5638</v>
      </c>
      <c r="F2143" s="6" t="s">
        <v>12575</v>
      </c>
      <c r="G2143" s="6" t="s">
        <v>12576</v>
      </c>
      <c r="H2143" s="79">
        <v>1</v>
      </c>
    </row>
    <row r="2144" spans="1:8" x14ac:dyDescent="0.2">
      <c r="A2144" s="6">
        <v>30288548</v>
      </c>
      <c r="B2144" s="6" t="s">
        <v>12577</v>
      </c>
      <c r="C2144" s="6" t="s">
        <v>12578</v>
      </c>
      <c r="D2144" s="6" t="s">
        <v>12145</v>
      </c>
      <c r="E2144" s="6" t="s">
        <v>5638</v>
      </c>
      <c r="F2144" s="6" t="s">
        <v>12579</v>
      </c>
      <c r="G2144" s="6" t="s">
        <v>12580</v>
      </c>
      <c r="H2144" s="79">
        <v>1</v>
      </c>
    </row>
    <row r="2145" spans="1:8" x14ac:dyDescent="0.2">
      <c r="A2145" s="6">
        <v>30306850</v>
      </c>
      <c r="B2145" s="6" t="s">
        <v>12581</v>
      </c>
      <c r="C2145" s="6" t="s">
        <v>12582</v>
      </c>
      <c r="D2145" s="6" t="s">
        <v>12145</v>
      </c>
      <c r="E2145" s="6" t="s">
        <v>5638</v>
      </c>
      <c r="F2145" s="6" t="s">
        <v>12583</v>
      </c>
      <c r="G2145" s="6" t="s">
        <v>12584</v>
      </c>
      <c r="H2145" s="79">
        <v>1</v>
      </c>
    </row>
    <row r="2146" spans="1:8" x14ac:dyDescent="0.2">
      <c r="A2146" s="6">
        <v>30146494</v>
      </c>
      <c r="B2146" s="6" t="s">
        <v>12585</v>
      </c>
      <c r="C2146" s="6" t="s">
        <v>12586</v>
      </c>
      <c r="D2146" s="6" t="s">
        <v>12145</v>
      </c>
      <c r="E2146" s="6" t="s">
        <v>5638</v>
      </c>
      <c r="F2146" s="6" t="s">
        <v>12587</v>
      </c>
      <c r="G2146" s="6" t="s">
        <v>12588</v>
      </c>
      <c r="H2146" s="79">
        <v>1</v>
      </c>
    </row>
    <row r="2147" spans="1:8" x14ac:dyDescent="0.2">
      <c r="A2147" s="6">
        <v>30315553</v>
      </c>
      <c r="B2147" s="6" t="s">
        <v>12589</v>
      </c>
      <c r="C2147" s="6" t="s">
        <v>12590</v>
      </c>
      <c r="D2147" s="6" t="s">
        <v>12145</v>
      </c>
      <c r="E2147" s="6" t="s">
        <v>5638</v>
      </c>
      <c r="F2147" s="6" t="s">
        <v>12591</v>
      </c>
      <c r="G2147" s="6" t="s">
        <v>12592</v>
      </c>
      <c r="H2147" s="79">
        <v>1</v>
      </c>
    </row>
    <row r="2148" spans="1:8" x14ac:dyDescent="0.2">
      <c r="A2148" s="6">
        <v>30082151</v>
      </c>
      <c r="B2148" s="6" t="s">
        <v>12593</v>
      </c>
      <c r="C2148" s="6" t="s">
        <v>6014</v>
      </c>
      <c r="D2148" s="6" t="s">
        <v>12594</v>
      </c>
      <c r="E2148" s="6" t="s">
        <v>5893</v>
      </c>
      <c r="F2148" s="6" t="s">
        <v>12595</v>
      </c>
      <c r="G2148" s="6" t="s">
        <v>12596</v>
      </c>
      <c r="H2148" s="79">
        <v>1</v>
      </c>
    </row>
    <row r="2149" spans="1:8" x14ac:dyDescent="0.2">
      <c r="A2149" s="6">
        <v>30067640</v>
      </c>
      <c r="B2149" s="6" t="s">
        <v>12597</v>
      </c>
      <c r="C2149" s="6" t="s">
        <v>6015</v>
      </c>
      <c r="D2149" s="6" t="s">
        <v>12594</v>
      </c>
      <c r="E2149" s="6" t="s">
        <v>5893</v>
      </c>
      <c r="F2149" s="6" t="s">
        <v>12598</v>
      </c>
      <c r="G2149" s="6" t="s">
        <v>12599</v>
      </c>
      <c r="H2149" s="79">
        <v>1</v>
      </c>
    </row>
    <row r="2150" spans="1:8" x14ac:dyDescent="0.2">
      <c r="A2150" s="6">
        <v>30272233</v>
      </c>
      <c r="B2150" s="6" t="s">
        <v>12600</v>
      </c>
      <c r="C2150" s="6" t="s">
        <v>6017</v>
      </c>
      <c r="D2150" s="6" t="s">
        <v>12594</v>
      </c>
      <c r="E2150" s="6" t="s">
        <v>5893</v>
      </c>
      <c r="F2150" s="6" t="s">
        <v>12601</v>
      </c>
      <c r="G2150" s="6" t="s">
        <v>12602</v>
      </c>
      <c r="H2150" s="79">
        <v>1</v>
      </c>
    </row>
    <row r="2151" spans="1:8" x14ac:dyDescent="0.2">
      <c r="A2151" s="6">
        <v>30019068</v>
      </c>
      <c r="B2151" s="6" t="s">
        <v>12603</v>
      </c>
      <c r="C2151" s="6" t="s">
        <v>6021</v>
      </c>
      <c r="D2151" s="6" t="s">
        <v>12594</v>
      </c>
      <c r="E2151" s="6" t="s">
        <v>5893</v>
      </c>
      <c r="F2151" s="6" t="s">
        <v>12604</v>
      </c>
      <c r="G2151" s="6" t="s">
        <v>12605</v>
      </c>
      <c r="H2151" s="79">
        <v>1</v>
      </c>
    </row>
    <row r="2152" spans="1:8" x14ac:dyDescent="0.2">
      <c r="A2152" s="6">
        <v>30291479</v>
      </c>
      <c r="B2152" s="6" t="s">
        <v>12606</v>
      </c>
      <c r="C2152" s="6" t="s">
        <v>6025</v>
      </c>
      <c r="D2152" s="6" t="s">
        <v>12594</v>
      </c>
      <c r="E2152" s="6" t="s">
        <v>5893</v>
      </c>
      <c r="F2152" s="6" t="s">
        <v>12607</v>
      </c>
      <c r="G2152" s="6" t="s">
        <v>12608</v>
      </c>
      <c r="H2152" s="79">
        <v>1</v>
      </c>
    </row>
    <row r="2153" spans="1:8" x14ac:dyDescent="0.2">
      <c r="A2153" s="6">
        <v>30012845</v>
      </c>
      <c r="B2153" s="6" t="s">
        <v>12609</v>
      </c>
      <c r="C2153" s="6" t="s">
        <v>6014</v>
      </c>
      <c r="D2153" s="6" t="s">
        <v>12610</v>
      </c>
      <c r="E2153" s="6" t="s">
        <v>5893</v>
      </c>
      <c r="F2153" s="6" t="s">
        <v>12611</v>
      </c>
      <c r="G2153" s="6" t="s">
        <v>12612</v>
      </c>
      <c r="H2153" s="79">
        <v>1</v>
      </c>
    </row>
    <row r="2154" spans="1:8" x14ac:dyDescent="0.2">
      <c r="A2154" s="6">
        <v>30072204</v>
      </c>
      <c r="B2154" s="6" t="s">
        <v>12613</v>
      </c>
      <c r="C2154" s="6" t="s">
        <v>6015</v>
      </c>
      <c r="D2154" s="6" t="s">
        <v>12610</v>
      </c>
      <c r="E2154" s="6" t="s">
        <v>5893</v>
      </c>
      <c r="F2154" s="6" t="s">
        <v>12614</v>
      </c>
      <c r="G2154" s="6" t="s">
        <v>12615</v>
      </c>
      <c r="H2154" s="79">
        <v>1</v>
      </c>
    </row>
    <row r="2155" spans="1:8" x14ac:dyDescent="0.2">
      <c r="A2155" s="6">
        <v>30013129</v>
      </c>
      <c r="B2155" s="6" t="s">
        <v>12616</v>
      </c>
      <c r="C2155" s="6" t="s">
        <v>6017</v>
      </c>
      <c r="D2155" s="6" t="s">
        <v>12610</v>
      </c>
      <c r="E2155" s="6" t="s">
        <v>5893</v>
      </c>
      <c r="F2155" s="6" t="s">
        <v>12617</v>
      </c>
      <c r="G2155" s="6" t="s">
        <v>12618</v>
      </c>
      <c r="H2155" s="79">
        <v>1</v>
      </c>
    </row>
    <row r="2156" spans="1:8" x14ac:dyDescent="0.2">
      <c r="A2156" s="6">
        <v>30346237</v>
      </c>
      <c r="B2156" s="6" t="s">
        <v>12619</v>
      </c>
      <c r="C2156" s="6" t="s">
        <v>6021</v>
      </c>
      <c r="D2156" s="6" t="s">
        <v>12610</v>
      </c>
      <c r="E2156" s="6" t="s">
        <v>5893</v>
      </c>
      <c r="F2156" s="6" t="s">
        <v>12620</v>
      </c>
      <c r="G2156" s="6" t="s">
        <v>12621</v>
      </c>
      <c r="H2156" s="79">
        <v>1</v>
      </c>
    </row>
    <row r="2157" spans="1:8" x14ac:dyDescent="0.2">
      <c r="A2157" s="6">
        <v>30022486</v>
      </c>
      <c r="B2157" s="6" t="s">
        <v>12622</v>
      </c>
      <c r="C2157" s="6" t="s">
        <v>6025</v>
      </c>
      <c r="D2157" s="6" t="s">
        <v>12610</v>
      </c>
      <c r="E2157" s="6" t="s">
        <v>5893</v>
      </c>
      <c r="F2157" s="6" t="s">
        <v>12623</v>
      </c>
      <c r="G2157" s="6" t="s">
        <v>12624</v>
      </c>
      <c r="H2157" s="79">
        <v>1</v>
      </c>
    </row>
    <row r="2158" spans="1:8" x14ac:dyDescent="0.2">
      <c r="A2158" s="6">
        <v>30126793</v>
      </c>
      <c r="B2158" s="6" t="s">
        <v>12625</v>
      </c>
      <c r="C2158" s="6" t="s">
        <v>5789</v>
      </c>
      <c r="D2158" s="6" t="s">
        <v>12626</v>
      </c>
      <c r="E2158" s="6" t="s">
        <v>5638</v>
      </c>
      <c r="F2158" s="6" t="s">
        <v>12627</v>
      </c>
      <c r="G2158" s="6" t="s">
        <v>12628</v>
      </c>
      <c r="H2158" s="79">
        <v>1</v>
      </c>
    </row>
    <row r="2159" spans="1:8" x14ac:dyDescent="0.2">
      <c r="A2159" s="6">
        <v>30299046</v>
      </c>
      <c r="B2159" s="6" t="s">
        <v>12629</v>
      </c>
      <c r="C2159" s="6" t="s">
        <v>6342</v>
      </c>
      <c r="D2159" s="6" t="s">
        <v>12626</v>
      </c>
      <c r="E2159" s="6" t="s">
        <v>5638</v>
      </c>
      <c r="F2159" s="6" t="s">
        <v>12630</v>
      </c>
      <c r="G2159" s="6" t="s">
        <v>12631</v>
      </c>
      <c r="H2159" s="79">
        <v>1</v>
      </c>
    </row>
    <row r="2160" spans="1:8" x14ac:dyDescent="0.2">
      <c r="A2160" s="6">
        <v>30059231</v>
      </c>
      <c r="B2160" s="6" t="s">
        <v>12632</v>
      </c>
      <c r="C2160" s="6" t="s">
        <v>5794</v>
      </c>
      <c r="D2160" s="6" t="s">
        <v>12626</v>
      </c>
      <c r="E2160" s="6" t="s">
        <v>5638</v>
      </c>
      <c r="F2160" s="6" t="s">
        <v>12633</v>
      </c>
      <c r="G2160" s="6" t="s">
        <v>12634</v>
      </c>
      <c r="H2160" s="79">
        <v>1</v>
      </c>
    </row>
    <row r="2161" spans="1:8" x14ac:dyDescent="0.2">
      <c r="A2161" s="6">
        <v>30254111</v>
      </c>
      <c r="B2161" s="6" t="s">
        <v>12635</v>
      </c>
      <c r="C2161" s="6" t="s">
        <v>5636</v>
      </c>
      <c r="D2161" s="6" t="s">
        <v>12626</v>
      </c>
      <c r="E2161" s="6" t="s">
        <v>5638</v>
      </c>
      <c r="F2161" s="6" t="s">
        <v>12636</v>
      </c>
      <c r="G2161" s="6" t="s">
        <v>12637</v>
      </c>
      <c r="H2161" s="79">
        <v>1</v>
      </c>
    </row>
    <row r="2162" spans="1:8" x14ac:dyDescent="0.2">
      <c r="A2162" s="6">
        <v>30095235</v>
      </c>
      <c r="B2162" s="6" t="s">
        <v>12638</v>
      </c>
      <c r="C2162" s="6" t="s">
        <v>5642</v>
      </c>
      <c r="D2162" s="6" t="s">
        <v>12626</v>
      </c>
      <c r="E2162" s="6" t="s">
        <v>5638</v>
      </c>
      <c r="F2162" s="6" t="s">
        <v>12639</v>
      </c>
      <c r="G2162" s="6" t="s">
        <v>12640</v>
      </c>
      <c r="H2162" s="79">
        <v>1</v>
      </c>
    </row>
    <row r="2163" spans="1:8" x14ac:dyDescent="0.2">
      <c r="A2163" s="6">
        <v>30288774</v>
      </c>
      <c r="B2163" s="6" t="s">
        <v>12641</v>
      </c>
      <c r="C2163" s="6" t="s">
        <v>12642</v>
      </c>
      <c r="D2163" s="6" t="s">
        <v>12626</v>
      </c>
      <c r="E2163" s="6" t="s">
        <v>5638</v>
      </c>
      <c r="F2163" s="6" t="s">
        <v>12643</v>
      </c>
      <c r="G2163" s="6" t="s">
        <v>12644</v>
      </c>
      <c r="H2163" s="79">
        <v>1</v>
      </c>
    </row>
    <row r="2164" spans="1:8" x14ac:dyDescent="0.2">
      <c r="A2164" s="6">
        <v>30279370</v>
      </c>
      <c r="B2164" s="6" t="s">
        <v>12645</v>
      </c>
      <c r="C2164" s="6" t="s">
        <v>5646</v>
      </c>
      <c r="D2164" s="6" t="s">
        <v>12626</v>
      </c>
      <c r="E2164" s="6" t="s">
        <v>5638</v>
      </c>
      <c r="F2164" s="6" t="s">
        <v>12646</v>
      </c>
      <c r="G2164" s="6" t="s">
        <v>12647</v>
      </c>
      <c r="H2164" s="79">
        <v>1</v>
      </c>
    </row>
    <row r="2165" spans="1:8" x14ac:dyDescent="0.2">
      <c r="A2165" s="6">
        <v>30004608</v>
      </c>
      <c r="B2165" s="6" t="s">
        <v>12648</v>
      </c>
      <c r="C2165" s="6" t="s">
        <v>5650</v>
      </c>
      <c r="D2165" s="6" t="s">
        <v>12626</v>
      </c>
      <c r="E2165" s="6" t="s">
        <v>5638</v>
      </c>
      <c r="F2165" s="6" t="s">
        <v>12649</v>
      </c>
      <c r="G2165" s="6" t="s">
        <v>12650</v>
      </c>
      <c r="H2165" s="79">
        <v>1</v>
      </c>
    </row>
    <row r="2166" spans="1:8" x14ac:dyDescent="0.2">
      <c r="A2166" s="6">
        <v>30309404</v>
      </c>
      <c r="B2166" s="6" t="s">
        <v>12651</v>
      </c>
      <c r="C2166" s="6" t="s">
        <v>5654</v>
      </c>
      <c r="D2166" s="6" t="s">
        <v>12626</v>
      </c>
      <c r="E2166" s="6" t="s">
        <v>5638</v>
      </c>
      <c r="F2166" s="6" t="s">
        <v>12652</v>
      </c>
      <c r="G2166" s="6" t="s">
        <v>12653</v>
      </c>
      <c r="H2166" s="79">
        <v>1</v>
      </c>
    </row>
    <row r="2167" spans="1:8" x14ac:dyDescent="0.2">
      <c r="A2167" s="6">
        <v>30075529</v>
      </c>
      <c r="B2167" s="6" t="s">
        <v>12654</v>
      </c>
      <c r="C2167" s="6" t="s">
        <v>5658</v>
      </c>
      <c r="D2167" s="6" t="s">
        <v>12626</v>
      </c>
      <c r="E2167" s="6" t="s">
        <v>5638</v>
      </c>
      <c r="F2167" s="6" t="s">
        <v>12655</v>
      </c>
      <c r="G2167" s="6" t="s">
        <v>12656</v>
      </c>
      <c r="H2167" s="79">
        <v>1</v>
      </c>
    </row>
    <row r="2168" spans="1:8" x14ac:dyDescent="0.2">
      <c r="A2168" s="6">
        <v>30154317</v>
      </c>
      <c r="B2168" s="6" t="s">
        <v>12657</v>
      </c>
      <c r="C2168" s="6" t="s">
        <v>5662</v>
      </c>
      <c r="D2168" s="6" t="s">
        <v>12626</v>
      </c>
      <c r="E2168" s="6" t="s">
        <v>5638</v>
      </c>
      <c r="F2168" s="6" t="s">
        <v>12658</v>
      </c>
      <c r="G2168" s="6" t="s">
        <v>12659</v>
      </c>
      <c r="H2168" s="79">
        <v>1</v>
      </c>
    </row>
    <row r="2169" spans="1:8" x14ac:dyDescent="0.2">
      <c r="A2169" s="6">
        <v>30362531</v>
      </c>
      <c r="B2169" s="6" t="s">
        <v>12660</v>
      </c>
      <c r="C2169" s="6" t="s">
        <v>5666</v>
      </c>
      <c r="D2169" s="6" t="s">
        <v>12626</v>
      </c>
      <c r="E2169" s="6" t="s">
        <v>5638</v>
      </c>
      <c r="F2169" s="6" t="s">
        <v>12661</v>
      </c>
      <c r="G2169" s="6" t="s">
        <v>12662</v>
      </c>
      <c r="H2169" s="79">
        <v>1</v>
      </c>
    </row>
    <row r="2170" spans="1:8" x14ac:dyDescent="0.2">
      <c r="A2170" s="6">
        <v>30167011</v>
      </c>
      <c r="B2170" s="6" t="s">
        <v>12663</v>
      </c>
      <c r="C2170" s="6" t="s">
        <v>5670</v>
      </c>
      <c r="D2170" s="6" t="s">
        <v>12626</v>
      </c>
      <c r="E2170" s="6" t="s">
        <v>5638</v>
      </c>
      <c r="F2170" s="6" t="s">
        <v>12664</v>
      </c>
      <c r="G2170" s="6" t="s">
        <v>12665</v>
      </c>
      <c r="H2170" s="79">
        <v>1</v>
      </c>
    </row>
    <row r="2171" spans="1:8" x14ac:dyDescent="0.2">
      <c r="A2171" s="6">
        <v>30395002</v>
      </c>
      <c r="B2171" s="6" t="s">
        <v>12666</v>
      </c>
      <c r="C2171" s="6" t="s">
        <v>5674</v>
      </c>
      <c r="D2171" s="6" t="s">
        <v>12626</v>
      </c>
      <c r="E2171" s="6" t="s">
        <v>5638</v>
      </c>
      <c r="F2171" s="6" t="s">
        <v>12667</v>
      </c>
      <c r="G2171" s="6" t="s">
        <v>12668</v>
      </c>
      <c r="H2171" s="79">
        <v>1</v>
      </c>
    </row>
    <row r="2172" spans="1:8" x14ac:dyDescent="0.2">
      <c r="A2172" s="6">
        <v>30194587</v>
      </c>
      <c r="B2172" s="6" t="s">
        <v>12669</v>
      </c>
      <c r="C2172" s="6" t="s">
        <v>5678</v>
      </c>
      <c r="D2172" s="6" t="s">
        <v>12626</v>
      </c>
      <c r="E2172" s="6" t="s">
        <v>5638</v>
      </c>
      <c r="F2172" s="6" t="s">
        <v>12670</v>
      </c>
      <c r="G2172" s="6" t="s">
        <v>12671</v>
      </c>
      <c r="H2172" s="79">
        <v>1</v>
      </c>
    </row>
    <row r="2173" spans="1:8" x14ac:dyDescent="0.2">
      <c r="A2173" s="6">
        <v>30446155</v>
      </c>
      <c r="B2173" s="6" t="s">
        <v>12672</v>
      </c>
      <c r="C2173" s="6" t="s">
        <v>5682</v>
      </c>
      <c r="D2173" s="6" t="s">
        <v>12626</v>
      </c>
      <c r="E2173" s="6" t="s">
        <v>5638</v>
      </c>
      <c r="F2173" s="6" t="s">
        <v>12673</v>
      </c>
      <c r="G2173" s="6" t="s">
        <v>12674</v>
      </c>
      <c r="H2173" s="79">
        <v>1</v>
      </c>
    </row>
    <row r="2174" spans="1:8" x14ac:dyDescent="0.2">
      <c r="A2174" s="6">
        <v>30139483</v>
      </c>
      <c r="B2174" s="6" t="s">
        <v>12675</v>
      </c>
      <c r="C2174" s="6" t="s">
        <v>5686</v>
      </c>
      <c r="D2174" s="6" t="s">
        <v>12626</v>
      </c>
      <c r="E2174" s="6" t="s">
        <v>5638</v>
      </c>
      <c r="F2174" s="6" t="s">
        <v>12676</v>
      </c>
      <c r="G2174" s="6" t="s">
        <v>12677</v>
      </c>
      <c r="H2174" s="79">
        <v>1</v>
      </c>
    </row>
    <row r="2175" spans="1:8" x14ac:dyDescent="0.2">
      <c r="A2175" s="6">
        <v>30430353</v>
      </c>
      <c r="B2175" s="6" t="s">
        <v>12678</v>
      </c>
      <c r="C2175" s="6" t="s">
        <v>5690</v>
      </c>
      <c r="D2175" s="6" t="s">
        <v>12626</v>
      </c>
      <c r="E2175" s="6" t="s">
        <v>5638</v>
      </c>
      <c r="F2175" s="6" t="s">
        <v>12679</v>
      </c>
      <c r="G2175" s="6" t="s">
        <v>12680</v>
      </c>
      <c r="H2175" s="79">
        <v>1</v>
      </c>
    </row>
    <row r="2176" spans="1:8" x14ac:dyDescent="0.2">
      <c r="A2176" s="6">
        <v>30035199</v>
      </c>
      <c r="B2176" s="6" t="s">
        <v>12681</v>
      </c>
      <c r="C2176" s="6" t="s">
        <v>5694</v>
      </c>
      <c r="D2176" s="6" t="s">
        <v>12626</v>
      </c>
      <c r="E2176" s="6" t="s">
        <v>5638</v>
      </c>
      <c r="F2176" s="6" t="s">
        <v>12682</v>
      </c>
      <c r="G2176" s="6" t="s">
        <v>12683</v>
      </c>
      <c r="H2176" s="79">
        <v>1</v>
      </c>
    </row>
    <row r="2177" spans="1:8" x14ac:dyDescent="0.2">
      <c r="A2177" s="6">
        <v>30207721</v>
      </c>
      <c r="B2177" s="6" t="s">
        <v>12684</v>
      </c>
      <c r="C2177" s="6" t="s">
        <v>5698</v>
      </c>
      <c r="D2177" s="6" t="s">
        <v>12626</v>
      </c>
      <c r="E2177" s="6" t="s">
        <v>5638</v>
      </c>
      <c r="F2177" s="6" t="s">
        <v>12685</v>
      </c>
      <c r="G2177" s="6" t="s">
        <v>12686</v>
      </c>
      <c r="H2177" s="79">
        <v>1</v>
      </c>
    </row>
    <row r="2178" spans="1:8" x14ac:dyDescent="0.2">
      <c r="A2178" s="6">
        <v>30000532</v>
      </c>
      <c r="B2178" s="6" t="s">
        <v>12687</v>
      </c>
      <c r="C2178" s="6" t="s">
        <v>5702</v>
      </c>
      <c r="D2178" s="6" t="s">
        <v>12626</v>
      </c>
      <c r="E2178" s="6" t="s">
        <v>5638</v>
      </c>
      <c r="F2178" s="6" t="s">
        <v>12688</v>
      </c>
      <c r="G2178" s="6" t="s">
        <v>12689</v>
      </c>
      <c r="H2178" s="79">
        <v>1</v>
      </c>
    </row>
    <row r="2179" spans="1:8" x14ac:dyDescent="0.2">
      <c r="A2179" s="6">
        <v>30276122</v>
      </c>
      <c r="B2179" s="6" t="s">
        <v>12690</v>
      </c>
      <c r="C2179" s="6" t="s">
        <v>5706</v>
      </c>
      <c r="D2179" s="6" t="s">
        <v>12626</v>
      </c>
      <c r="E2179" s="6" t="s">
        <v>5638</v>
      </c>
      <c r="F2179" s="6" t="s">
        <v>12691</v>
      </c>
      <c r="G2179" s="6" t="s">
        <v>12692</v>
      </c>
      <c r="H2179" s="79">
        <v>1</v>
      </c>
    </row>
    <row r="2180" spans="1:8" x14ac:dyDescent="0.2">
      <c r="A2180" s="6">
        <v>30090675</v>
      </c>
      <c r="B2180" s="6" t="s">
        <v>12693</v>
      </c>
      <c r="C2180" s="6" t="s">
        <v>5710</v>
      </c>
      <c r="D2180" s="6" t="s">
        <v>12626</v>
      </c>
      <c r="E2180" s="6" t="s">
        <v>5638</v>
      </c>
      <c r="F2180" s="6" t="s">
        <v>12694</v>
      </c>
      <c r="G2180" s="6" t="s">
        <v>12695</v>
      </c>
      <c r="H2180" s="79">
        <v>1</v>
      </c>
    </row>
    <row r="2181" spans="1:8" x14ac:dyDescent="0.2">
      <c r="A2181" s="6">
        <v>30324416</v>
      </c>
      <c r="B2181" s="6" t="s">
        <v>12696</v>
      </c>
      <c r="C2181" s="6" t="s">
        <v>5714</v>
      </c>
      <c r="D2181" s="6" t="s">
        <v>12626</v>
      </c>
      <c r="E2181" s="6" t="s">
        <v>5638</v>
      </c>
      <c r="F2181" s="6" t="s">
        <v>12697</v>
      </c>
      <c r="G2181" s="6" t="s">
        <v>12698</v>
      </c>
      <c r="H2181" s="79">
        <v>1</v>
      </c>
    </row>
    <row r="2182" spans="1:8" x14ac:dyDescent="0.2">
      <c r="A2182" s="6">
        <v>30055323</v>
      </c>
      <c r="B2182" s="6" t="s">
        <v>12699</v>
      </c>
      <c r="C2182" s="6" t="s">
        <v>5718</v>
      </c>
      <c r="D2182" s="6" t="s">
        <v>12626</v>
      </c>
      <c r="E2182" s="6" t="s">
        <v>5638</v>
      </c>
      <c r="F2182" s="6" t="s">
        <v>12700</v>
      </c>
      <c r="G2182" s="6" t="s">
        <v>12701</v>
      </c>
      <c r="H2182" s="79">
        <v>1</v>
      </c>
    </row>
    <row r="2183" spans="1:8" x14ac:dyDescent="0.2">
      <c r="A2183" s="6">
        <v>30268745</v>
      </c>
      <c r="B2183" s="6" t="s">
        <v>12702</v>
      </c>
      <c r="C2183" s="6" t="s">
        <v>5722</v>
      </c>
      <c r="D2183" s="6" t="s">
        <v>12626</v>
      </c>
      <c r="E2183" s="6" t="s">
        <v>5638</v>
      </c>
      <c r="F2183" s="6" t="s">
        <v>12703</v>
      </c>
      <c r="G2183" s="6" t="s">
        <v>12704</v>
      </c>
      <c r="H2183" s="79">
        <v>1</v>
      </c>
    </row>
    <row r="2184" spans="1:8" x14ac:dyDescent="0.2">
      <c r="A2184" s="6">
        <v>30386163</v>
      </c>
      <c r="B2184" s="6" t="s">
        <v>12705</v>
      </c>
      <c r="C2184" s="6" t="s">
        <v>5725</v>
      </c>
      <c r="D2184" s="6" t="s">
        <v>12626</v>
      </c>
      <c r="E2184" s="6" t="s">
        <v>5638</v>
      </c>
      <c r="F2184" s="6" t="s">
        <v>12706</v>
      </c>
      <c r="G2184" s="6" t="s">
        <v>12707</v>
      </c>
      <c r="H2184" s="79">
        <v>1</v>
      </c>
    </row>
    <row r="2185" spans="1:8" x14ac:dyDescent="0.2">
      <c r="A2185" s="6">
        <v>30146565</v>
      </c>
      <c r="B2185" s="6" t="s">
        <v>12708</v>
      </c>
      <c r="C2185" s="6" t="s">
        <v>5727</v>
      </c>
      <c r="D2185" s="6" t="s">
        <v>12626</v>
      </c>
      <c r="E2185" s="6" t="s">
        <v>5638</v>
      </c>
      <c r="F2185" s="6" t="s">
        <v>12709</v>
      </c>
      <c r="G2185" s="6" t="s">
        <v>12710</v>
      </c>
      <c r="H2185" s="79">
        <v>1</v>
      </c>
    </row>
    <row r="2186" spans="1:8" x14ac:dyDescent="0.2">
      <c r="A2186" s="6">
        <v>30338223</v>
      </c>
      <c r="B2186" s="6" t="s">
        <v>12711</v>
      </c>
      <c r="C2186" s="6" t="s">
        <v>5730</v>
      </c>
      <c r="D2186" s="6" t="s">
        <v>12626</v>
      </c>
      <c r="E2186" s="6" t="s">
        <v>5638</v>
      </c>
      <c r="F2186" s="6" t="s">
        <v>12712</v>
      </c>
      <c r="G2186" s="6" t="s">
        <v>12713</v>
      </c>
      <c r="H2186" s="79">
        <v>1</v>
      </c>
    </row>
    <row r="2187" spans="1:8" x14ac:dyDescent="0.2">
      <c r="A2187" s="6">
        <v>30147282</v>
      </c>
      <c r="B2187" s="6" t="s">
        <v>12714</v>
      </c>
      <c r="C2187" s="6" t="s">
        <v>5732</v>
      </c>
      <c r="D2187" s="6" t="s">
        <v>12626</v>
      </c>
      <c r="E2187" s="6" t="s">
        <v>5638</v>
      </c>
      <c r="F2187" s="6" t="s">
        <v>12715</v>
      </c>
      <c r="G2187" s="6" t="s">
        <v>12716</v>
      </c>
      <c r="H2187" s="79">
        <v>1</v>
      </c>
    </row>
    <row r="2188" spans="1:8" x14ac:dyDescent="0.2">
      <c r="A2188" s="6">
        <v>30415405</v>
      </c>
      <c r="B2188" s="6" t="s">
        <v>12717</v>
      </c>
      <c r="C2188" s="6" t="s">
        <v>5736</v>
      </c>
      <c r="D2188" s="6" t="s">
        <v>12626</v>
      </c>
      <c r="E2188" s="6" t="s">
        <v>5638</v>
      </c>
      <c r="F2188" s="6" t="s">
        <v>12718</v>
      </c>
      <c r="G2188" s="6" t="s">
        <v>12719</v>
      </c>
      <c r="H2188" s="79">
        <v>1</v>
      </c>
    </row>
    <row r="2189" spans="1:8" x14ac:dyDescent="0.2">
      <c r="A2189" s="6">
        <v>30159724</v>
      </c>
      <c r="B2189" s="6" t="s">
        <v>12720</v>
      </c>
      <c r="C2189" s="6" t="s">
        <v>5740</v>
      </c>
      <c r="D2189" s="6" t="s">
        <v>12626</v>
      </c>
      <c r="E2189" s="6" t="s">
        <v>5638</v>
      </c>
      <c r="F2189" s="6" t="s">
        <v>12721</v>
      </c>
      <c r="G2189" s="6" t="s">
        <v>12722</v>
      </c>
      <c r="H2189" s="79">
        <v>1</v>
      </c>
    </row>
    <row r="2190" spans="1:8" x14ac:dyDescent="0.2">
      <c r="A2190" s="6">
        <v>30375372</v>
      </c>
      <c r="B2190" s="6" t="s">
        <v>12723</v>
      </c>
      <c r="C2190" s="6" t="s">
        <v>12724</v>
      </c>
      <c r="D2190" s="6" t="s">
        <v>12725</v>
      </c>
      <c r="E2190" s="6" t="s">
        <v>5893</v>
      </c>
      <c r="F2190" s="6" t="s">
        <v>12726</v>
      </c>
      <c r="G2190" s="6" t="s">
        <v>12727</v>
      </c>
      <c r="H2190" s="79">
        <v>1</v>
      </c>
    </row>
    <row r="2191" spans="1:8" x14ac:dyDescent="0.2">
      <c r="A2191" s="6">
        <v>30191560</v>
      </c>
      <c r="B2191" s="6" t="s">
        <v>12728</v>
      </c>
      <c r="C2191" s="6" t="s">
        <v>5789</v>
      </c>
      <c r="D2191" s="6" t="s">
        <v>12729</v>
      </c>
      <c r="E2191" s="6" t="s">
        <v>5893</v>
      </c>
      <c r="F2191" s="6" t="s">
        <v>12730</v>
      </c>
      <c r="G2191" s="6" t="s">
        <v>12731</v>
      </c>
      <c r="H2191" s="79">
        <v>1</v>
      </c>
    </row>
    <row r="2192" spans="1:8" x14ac:dyDescent="0.2">
      <c r="A2192" s="6">
        <v>30396447</v>
      </c>
      <c r="B2192" s="6" t="s">
        <v>12732</v>
      </c>
      <c r="C2192" s="6" t="s">
        <v>6342</v>
      </c>
      <c r="D2192" s="6" t="s">
        <v>12729</v>
      </c>
      <c r="E2192" s="6" t="s">
        <v>5893</v>
      </c>
      <c r="F2192" s="6" t="s">
        <v>12733</v>
      </c>
      <c r="G2192" s="6" t="s">
        <v>12734</v>
      </c>
      <c r="H2192" s="79">
        <v>1</v>
      </c>
    </row>
    <row r="2193" spans="1:8" x14ac:dyDescent="0.2">
      <c r="A2193" s="6">
        <v>30280248</v>
      </c>
      <c r="B2193" s="6" t="s">
        <v>12735</v>
      </c>
      <c r="C2193" s="6" t="s">
        <v>5794</v>
      </c>
      <c r="D2193" s="6" t="s">
        <v>12729</v>
      </c>
      <c r="E2193" s="6" t="s">
        <v>5893</v>
      </c>
      <c r="F2193" s="6" t="s">
        <v>12736</v>
      </c>
      <c r="G2193" s="6" t="s">
        <v>12737</v>
      </c>
      <c r="H2193" s="79">
        <v>1</v>
      </c>
    </row>
    <row r="2194" spans="1:8" x14ac:dyDescent="0.2">
      <c r="A2194" s="6">
        <v>30246302</v>
      </c>
      <c r="B2194" s="6" t="s">
        <v>12738</v>
      </c>
      <c r="C2194" s="6" t="s">
        <v>5636</v>
      </c>
      <c r="D2194" s="6" t="s">
        <v>12729</v>
      </c>
      <c r="E2194" s="6" t="s">
        <v>5893</v>
      </c>
      <c r="F2194" s="6" t="s">
        <v>12739</v>
      </c>
      <c r="G2194" s="6" t="s">
        <v>12740</v>
      </c>
      <c r="H2194" s="79">
        <v>1</v>
      </c>
    </row>
    <row r="2195" spans="1:8" x14ac:dyDescent="0.2">
      <c r="A2195" s="6">
        <v>30314253</v>
      </c>
      <c r="B2195" s="6" t="s">
        <v>12741</v>
      </c>
      <c r="C2195" s="6" t="s">
        <v>5642</v>
      </c>
      <c r="D2195" s="6" t="s">
        <v>12729</v>
      </c>
      <c r="E2195" s="6" t="s">
        <v>5893</v>
      </c>
      <c r="F2195" s="6" t="s">
        <v>12742</v>
      </c>
      <c r="G2195" s="6" t="s">
        <v>12743</v>
      </c>
      <c r="H2195" s="79">
        <v>1</v>
      </c>
    </row>
    <row r="2196" spans="1:8" x14ac:dyDescent="0.2">
      <c r="A2196" s="6">
        <v>30298316</v>
      </c>
      <c r="B2196" s="6" t="s">
        <v>12744</v>
      </c>
      <c r="C2196" s="6" t="s">
        <v>5646</v>
      </c>
      <c r="D2196" s="6" t="s">
        <v>12729</v>
      </c>
      <c r="E2196" s="6" t="s">
        <v>5893</v>
      </c>
      <c r="F2196" s="6" t="s">
        <v>12745</v>
      </c>
      <c r="G2196" s="6" t="s">
        <v>12746</v>
      </c>
      <c r="H2196" s="79">
        <v>1</v>
      </c>
    </row>
    <row r="2197" spans="1:8" x14ac:dyDescent="0.2">
      <c r="A2197" s="6">
        <v>30158222</v>
      </c>
      <c r="B2197" s="6" t="s">
        <v>12747</v>
      </c>
      <c r="C2197" s="6" t="s">
        <v>5650</v>
      </c>
      <c r="D2197" s="6" t="s">
        <v>12729</v>
      </c>
      <c r="E2197" s="6" t="s">
        <v>5893</v>
      </c>
      <c r="F2197" s="6" t="s">
        <v>12748</v>
      </c>
      <c r="G2197" s="6" t="s">
        <v>12749</v>
      </c>
      <c r="H2197" s="79">
        <v>1</v>
      </c>
    </row>
    <row r="2198" spans="1:8" x14ac:dyDescent="0.2">
      <c r="A2198" s="6">
        <v>30069609</v>
      </c>
      <c r="B2198" s="6" t="s">
        <v>12750</v>
      </c>
      <c r="C2198" s="6" t="s">
        <v>5654</v>
      </c>
      <c r="D2198" s="6" t="s">
        <v>12729</v>
      </c>
      <c r="E2198" s="6" t="s">
        <v>5893</v>
      </c>
      <c r="F2198" s="6" t="s">
        <v>12751</v>
      </c>
      <c r="G2198" s="6" t="s">
        <v>12752</v>
      </c>
      <c r="H2198" s="79">
        <v>1</v>
      </c>
    </row>
    <row r="2199" spans="1:8" x14ac:dyDescent="0.2">
      <c r="A2199" s="6">
        <v>30239963</v>
      </c>
      <c r="B2199" s="6" t="s">
        <v>12753</v>
      </c>
      <c r="C2199" s="6" t="s">
        <v>5658</v>
      </c>
      <c r="D2199" s="6" t="s">
        <v>12729</v>
      </c>
      <c r="E2199" s="6" t="s">
        <v>5893</v>
      </c>
      <c r="F2199" s="6" t="s">
        <v>12754</v>
      </c>
      <c r="G2199" s="6" t="s">
        <v>12755</v>
      </c>
      <c r="H2199" s="79">
        <v>1</v>
      </c>
    </row>
    <row r="2200" spans="1:8" x14ac:dyDescent="0.2">
      <c r="A2200" s="6">
        <v>30065898</v>
      </c>
      <c r="B2200" s="6" t="s">
        <v>12756</v>
      </c>
      <c r="C2200" s="6" t="s">
        <v>5662</v>
      </c>
      <c r="D2200" s="6" t="s">
        <v>12729</v>
      </c>
      <c r="E2200" s="6" t="s">
        <v>5893</v>
      </c>
      <c r="F2200" s="6" t="s">
        <v>12757</v>
      </c>
      <c r="G2200" s="6" t="s">
        <v>12758</v>
      </c>
      <c r="H2200" s="79">
        <v>1</v>
      </c>
    </row>
    <row r="2201" spans="1:8" x14ac:dyDescent="0.2">
      <c r="A2201" s="6">
        <v>30107321</v>
      </c>
      <c r="B2201" s="6" t="s">
        <v>12759</v>
      </c>
      <c r="C2201" s="6" t="s">
        <v>5666</v>
      </c>
      <c r="D2201" s="6" t="s">
        <v>12729</v>
      </c>
      <c r="E2201" s="6" t="s">
        <v>5893</v>
      </c>
      <c r="F2201" s="6" t="s">
        <v>12760</v>
      </c>
      <c r="G2201" s="6" t="s">
        <v>12761</v>
      </c>
      <c r="H2201" s="79">
        <v>1</v>
      </c>
    </row>
    <row r="2202" spans="1:8" x14ac:dyDescent="0.2">
      <c r="A2202" s="6">
        <v>30029885</v>
      </c>
      <c r="B2202" s="6" t="s">
        <v>12762</v>
      </c>
      <c r="C2202" s="6" t="s">
        <v>5670</v>
      </c>
      <c r="D2202" s="6" t="s">
        <v>12729</v>
      </c>
      <c r="E2202" s="6" t="s">
        <v>5893</v>
      </c>
      <c r="F2202" s="6" t="s">
        <v>12763</v>
      </c>
      <c r="G2202" s="6" t="s">
        <v>12764</v>
      </c>
      <c r="H2202" s="79">
        <v>1</v>
      </c>
    </row>
    <row r="2203" spans="1:8" x14ac:dyDescent="0.2">
      <c r="A2203" s="6">
        <v>30091807</v>
      </c>
      <c r="B2203" s="6" t="s">
        <v>12765</v>
      </c>
      <c r="C2203" s="6" t="s">
        <v>5674</v>
      </c>
      <c r="D2203" s="6" t="s">
        <v>12729</v>
      </c>
      <c r="E2203" s="6" t="s">
        <v>5893</v>
      </c>
      <c r="F2203" s="6" t="s">
        <v>12766</v>
      </c>
      <c r="G2203" s="6" t="s">
        <v>12767</v>
      </c>
      <c r="H2203" s="79">
        <v>1</v>
      </c>
    </row>
    <row r="2204" spans="1:8" x14ac:dyDescent="0.2">
      <c r="A2204" s="6">
        <v>30006470</v>
      </c>
      <c r="B2204" s="6" t="s">
        <v>12768</v>
      </c>
      <c r="C2204" s="6" t="s">
        <v>5678</v>
      </c>
      <c r="D2204" s="6" t="s">
        <v>12729</v>
      </c>
      <c r="E2204" s="6" t="s">
        <v>5893</v>
      </c>
      <c r="F2204" s="6" t="s">
        <v>12769</v>
      </c>
      <c r="G2204" s="6" t="s">
        <v>12770</v>
      </c>
      <c r="H2204" s="79">
        <v>1</v>
      </c>
    </row>
    <row r="2205" spans="1:8" x14ac:dyDescent="0.2">
      <c r="A2205" s="6">
        <v>30345585</v>
      </c>
      <c r="B2205" s="6" t="s">
        <v>12771</v>
      </c>
      <c r="C2205" s="6" t="s">
        <v>5682</v>
      </c>
      <c r="D2205" s="6" t="s">
        <v>12729</v>
      </c>
      <c r="E2205" s="6" t="s">
        <v>5893</v>
      </c>
      <c r="F2205" s="6" t="s">
        <v>12772</v>
      </c>
      <c r="G2205" s="6" t="s">
        <v>12773</v>
      </c>
      <c r="H2205" s="79">
        <v>1</v>
      </c>
    </row>
    <row r="2206" spans="1:8" x14ac:dyDescent="0.2">
      <c r="A2206" s="6">
        <v>30298649</v>
      </c>
      <c r="B2206" s="6" t="s">
        <v>12774</v>
      </c>
      <c r="C2206" s="6" t="s">
        <v>5686</v>
      </c>
      <c r="D2206" s="6" t="s">
        <v>12729</v>
      </c>
      <c r="E2206" s="6" t="s">
        <v>5893</v>
      </c>
      <c r="F2206" s="6" t="s">
        <v>12775</v>
      </c>
      <c r="G2206" s="6" t="s">
        <v>12776</v>
      </c>
      <c r="H2206" s="79">
        <v>1</v>
      </c>
    </row>
    <row r="2207" spans="1:8" x14ac:dyDescent="0.2">
      <c r="A2207" s="6">
        <v>30442242</v>
      </c>
      <c r="B2207" s="6" t="s">
        <v>12777</v>
      </c>
      <c r="C2207" s="6" t="s">
        <v>5690</v>
      </c>
      <c r="D2207" s="6" t="s">
        <v>12729</v>
      </c>
      <c r="E2207" s="6" t="s">
        <v>5893</v>
      </c>
      <c r="F2207" s="6" t="s">
        <v>12778</v>
      </c>
      <c r="G2207" s="6" t="s">
        <v>12779</v>
      </c>
      <c r="H2207" s="79">
        <v>1</v>
      </c>
    </row>
    <row r="2208" spans="1:8" x14ac:dyDescent="0.2">
      <c r="A2208" s="6">
        <v>30362745</v>
      </c>
      <c r="B2208" s="6" t="s">
        <v>12780</v>
      </c>
      <c r="C2208" s="6" t="s">
        <v>5694</v>
      </c>
      <c r="D2208" s="6" t="s">
        <v>12729</v>
      </c>
      <c r="E2208" s="6" t="s">
        <v>5893</v>
      </c>
      <c r="F2208" s="6" t="s">
        <v>12781</v>
      </c>
      <c r="G2208" s="6" t="s">
        <v>12782</v>
      </c>
      <c r="H2208" s="79">
        <v>1</v>
      </c>
    </row>
    <row r="2209" spans="1:8" x14ac:dyDescent="0.2">
      <c r="A2209" s="6">
        <v>30282249</v>
      </c>
      <c r="B2209" s="6" t="s">
        <v>12783</v>
      </c>
      <c r="C2209" s="6" t="s">
        <v>5698</v>
      </c>
      <c r="D2209" s="6" t="s">
        <v>12729</v>
      </c>
      <c r="E2209" s="6" t="s">
        <v>5893</v>
      </c>
      <c r="F2209" s="6" t="s">
        <v>12784</v>
      </c>
      <c r="G2209" s="6" t="s">
        <v>12785</v>
      </c>
      <c r="H2209" s="79">
        <v>1</v>
      </c>
    </row>
    <row r="2210" spans="1:8" x14ac:dyDescent="0.2">
      <c r="A2210" s="6">
        <v>30266075</v>
      </c>
      <c r="B2210" s="6" t="s">
        <v>12786</v>
      </c>
      <c r="C2210" s="6" t="s">
        <v>5702</v>
      </c>
      <c r="D2210" s="6" t="s">
        <v>12729</v>
      </c>
      <c r="E2210" s="6" t="s">
        <v>5893</v>
      </c>
      <c r="F2210" s="6" t="s">
        <v>12787</v>
      </c>
      <c r="G2210" s="6" t="s">
        <v>12788</v>
      </c>
      <c r="H2210" s="79">
        <v>1</v>
      </c>
    </row>
    <row r="2211" spans="1:8" x14ac:dyDescent="0.2">
      <c r="A2211" s="6">
        <v>30333156</v>
      </c>
      <c r="B2211" s="6" t="s">
        <v>12789</v>
      </c>
      <c r="C2211" s="6" t="s">
        <v>5706</v>
      </c>
      <c r="D2211" s="6" t="s">
        <v>12729</v>
      </c>
      <c r="E2211" s="6" t="s">
        <v>5893</v>
      </c>
      <c r="F2211" s="6" t="s">
        <v>12790</v>
      </c>
      <c r="G2211" s="6" t="s">
        <v>12791</v>
      </c>
      <c r="H2211" s="79">
        <v>1</v>
      </c>
    </row>
    <row r="2212" spans="1:8" x14ac:dyDescent="0.2">
      <c r="A2212" s="6">
        <v>30310132</v>
      </c>
      <c r="B2212" s="6" t="s">
        <v>12792</v>
      </c>
      <c r="C2212" s="6" t="s">
        <v>5710</v>
      </c>
      <c r="D2212" s="6" t="s">
        <v>12729</v>
      </c>
      <c r="E2212" s="6" t="s">
        <v>5893</v>
      </c>
      <c r="F2212" s="6" t="s">
        <v>12793</v>
      </c>
      <c r="G2212" s="6" t="s">
        <v>12794</v>
      </c>
      <c r="H2212" s="79">
        <v>1</v>
      </c>
    </row>
    <row r="2213" spans="1:8" x14ac:dyDescent="0.2">
      <c r="A2213" s="6">
        <v>30100742</v>
      </c>
      <c r="B2213" s="6" t="s">
        <v>12795</v>
      </c>
      <c r="C2213" s="6" t="s">
        <v>5714</v>
      </c>
      <c r="D2213" s="6" t="s">
        <v>12729</v>
      </c>
      <c r="E2213" s="6" t="s">
        <v>5893</v>
      </c>
      <c r="F2213" s="6" t="s">
        <v>12796</v>
      </c>
      <c r="G2213" s="6" t="s">
        <v>12797</v>
      </c>
      <c r="H2213" s="79">
        <v>1</v>
      </c>
    </row>
    <row r="2214" spans="1:8" x14ac:dyDescent="0.2">
      <c r="A2214" s="6">
        <v>30142139</v>
      </c>
      <c r="B2214" s="6" t="s">
        <v>12798</v>
      </c>
      <c r="C2214" s="6" t="s">
        <v>5718</v>
      </c>
      <c r="D2214" s="6" t="s">
        <v>12729</v>
      </c>
      <c r="E2214" s="6" t="s">
        <v>5893</v>
      </c>
      <c r="F2214" s="6" t="s">
        <v>12799</v>
      </c>
      <c r="G2214" s="6" t="s">
        <v>12800</v>
      </c>
      <c r="H2214" s="79">
        <v>1</v>
      </c>
    </row>
    <row r="2215" spans="1:8" x14ac:dyDescent="0.2">
      <c r="A2215" s="6">
        <v>30157813</v>
      </c>
      <c r="B2215" s="6" t="s">
        <v>12801</v>
      </c>
      <c r="C2215" s="6" t="s">
        <v>5722</v>
      </c>
      <c r="D2215" s="6" t="s">
        <v>12729</v>
      </c>
      <c r="E2215" s="6" t="s">
        <v>5893</v>
      </c>
      <c r="F2215" s="6" t="s">
        <v>12802</v>
      </c>
      <c r="G2215" s="6" t="s">
        <v>12803</v>
      </c>
      <c r="H2215" s="79">
        <v>1</v>
      </c>
    </row>
    <row r="2216" spans="1:8" x14ac:dyDescent="0.2">
      <c r="A2216" s="6">
        <v>30177510</v>
      </c>
      <c r="B2216" s="6" t="s">
        <v>12804</v>
      </c>
      <c r="C2216" s="6" t="s">
        <v>5725</v>
      </c>
      <c r="D2216" s="6" t="s">
        <v>12729</v>
      </c>
      <c r="E2216" s="6" t="s">
        <v>5893</v>
      </c>
      <c r="F2216" s="6" t="s">
        <v>12805</v>
      </c>
      <c r="G2216" s="6" t="s">
        <v>12806</v>
      </c>
      <c r="H2216" s="79">
        <v>1</v>
      </c>
    </row>
    <row r="2217" spans="1:8" x14ac:dyDescent="0.2">
      <c r="A2217" s="6">
        <v>30094359</v>
      </c>
      <c r="B2217" s="6" t="s">
        <v>12807</v>
      </c>
      <c r="C2217" s="6" t="s">
        <v>5727</v>
      </c>
      <c r="D2217" s="6" t="s">
        <v>12729</v>
      </c>
      <c r="E2217" s="6" t="s">
        <v>5893</v>
      </c>
      <c r="F2217" s="6" t="s">
        <v>12808</v>
      </c>
      <c r="G2217" s="6" t="s">
        <v>12809</v>
      </c>
      <c r="H2217" s="79">
        <v>1</v>
      </c>
    </row>
    <row r="2218" spans="1:8" x14ac:dyDescent="0.2">
      <c r="A2218" s="6">
        <v>30094076</v>
      </c>
      <c r="B2218" s="6" t="s">
        <v>12810</v>
      </c>
      <c r="C2218" s="6" t="s">
        <v>5730</v>
      </c>
      <c r="D2218" s="6" t="s">
        <v>12729</v>
      </c>
      <c r="E2218" s="6" t="s">
        <v>5893</v>
      </c>
      <c r="F2218" s="6" t="s">
        <v>12811</v>
      </c>
      <c r="G2218" s="6" t="s">
        <v>12812</v>
      </c>
      <c r="H2218" s="79">
        <v>1</v>
      </c>
    </row>
    <row r="2219" spans="1:8" x14ac:dyDescent="0.2">
      <c r="A2219" s="6">
        <v>30072783</v>
      </c>
      <c r="B2219" s="6" t="s">
        <v>12813</v>
      </c>
      <c r="C2219" s="6" t="s">
        <v>5732</v>
      </c>
      <c r="D2219" s="6" t="s">
        <v>12729</v>
      </c>
      <c r="E2219" s="6" t="s">
        <v>5893</v>
      </c>
      <c r="F2219" s="6" t="s">
        <v>12814</v>
      </c>
      <c r="G2219" s="6" t="s">
        <v>12815</v>
      </c>
      <c r="H2219" s="79">
        <v>1</v>
      </c>
    </row>
    <row r="2220" spans="1:8" x14ac:dyDescent="0.2">
      <c r="A2220" s="6">
        <v>30040522</v>
      </c>
      <c r="B2220" s="6" t="s">
        <v>12816</v>
      </c>
      <c r="C2220" s="6" t="s">
        <v>5736</v>
      </c>
      <c r="D2220" s="6" t="s">
        <v>12729</v>
      </c>
      <c r="E2220" s="6" t="s">
        <v>5893</v>
      </c>
      <c r="F2220" s="6" t="s">
        <v>12817</v>
      </c>
      <c r="G2220" s="6" t="s">
        <v>12818</v>
      </c>
      <c r="H2220" s="79">
        <v>1</v>
      </c>
    </row>
    <row r="2221" spans="1:8" x14ac:dyDescent="0.2">
      <c r="A2221" s="6">
        <v>30253610</v>
      </c>
      <c r="B2221" s="6" t="s">
        <v>12819</v>
      </c>
      <c r="C2221" s="6" t="s">
        <v>5762</v>
      </c>
      <c r="D2221" s="6" t="s">
        <v>12729</v>
      </c>
      <c r="E2221" s="6" t="s">
        <v>5893</v>
      </c>
      <c r="F2221" s="6" t="s">
        <v>12820</v>
      </c>
      <c r="G2221" s="6" t="s">
        <v>12821</v>
      </c>
      <c r="H2221" s="79">
        <v>1</v>
      </c>
    </row>
    <row r="2222" spans="1:8" x14ac:dyDescent="0.2">
      <c r="A2222" s="6">
        <v>30216138</v>
      </c>
      <c r="B2222" s="6" t="s">
        <v>12822</v>
      </c>
      <c r="C2222" s="6" t="s">
        <v>5776</v>
      </c>
      <c r="D2222" s="6" t="s">
        <v>12729</v>
      </c>
      <c r="E2222" s="6" t="s">
        <v>5893</v>
      </c>
      <c r="F2222" s="6" t="s">
        <v>12823</v>
      </c>
      <c r="G2222" s="6" t="s">
        <v>12824</v>
      </c>
      <c r="H2222" s="79">
        <v>1</v>
      </c>
    </row>
    <row r="2223" spans="1:8" x14ac:dyDescent="0.2">
      <c r="A2223" s="6">
        <v>30435170</v>
      </c>
      <c r="B2223" s="6" t="s">
        <v>12825</v>
      </c>
      <c r="C2223" s="6" t="s">
        <v>5779</v>
      </c>
      <c r="D2223" s="6" t="s">
        <v>12729</v>
      </c>
      <c r="E2223" s="6" t="s">
        <v>5893</v>
      </c>
      <c r="F2223" s="6" t="s">
        <v>12826</v>
      </c>
      <c r="G2223" s="6" t="s">
        <v>12827</v>
      </c>
      <c r="H2223" s="79">
        <v>1</v>
      </c>
    </row>
    <row r="2224" spans="1:8" x14ac:dyDescent="0.2">
      <c r="A2224" s="6">
        <v>30102345</v>
      </c>
      <c r="B2224" s="6" t="s">
        <v>12828</v>
      </c>
      <c r="C2224" s="6" t="s">
        <v>5780</v>
      </c>
      <c r="D2224" s="6" t="s">
        <v>12729</v>
      </c>
      <c r="E2224" s="6" t="s">
        <v>5893</v>
      </c>
      <c r="F2224" s="6" t="s">
        <v>12829</v>
      </c>
      <c r="G2224" s="6" t="s">
        <v>12830</v>
      </c>
      <c r="H2224" s="79">
        <v>1</v>
      </c>
    </row>
    <row r="2225" spans="1:8" x14ac:dyDescent="0.2">
      <c r="A2225" s="6">
        <v>30258563</v>
      </c>
      <c r="B2225" s="6" t="s">
        <v>12831</v>
      </c>
      <c r="C2225" s="6" t="s">
        <v>5781</v>
      </c>
      <c r="D2225" s="6" t="s">
        <v>12729</v>
      </c>
      <c r="E2225" s="6" t="s">
        <v>5893</v>
      </c>
      <c r="F2225" s="6" t="s">
        <v>12832</v>
      </c>
      <c r="G2225" s="6" t="s">
        <v>12833</v>
      </c>
      <c r="H2225" s="79">
        <v>1</v>
      </c>
    </row>
    <row r="2226" spans="1:8" x14ac:dyDescent="0.2">
      <c r="A2226" s="6">
        <v>30027091</v>
      </c>
      <c r="B2226" s="6" t="s">
        <v>12834</v>
      </c>
      <c r="C2226" s="6" t="s">
        <v>5782</v>
      </c>
      <c r="D2226" s="6" t="s">
        <v>12729</v>
      </c>
      <c r="E2226" s="6" t="s">
        <v>5893</v>
      </c>
      <c r="F2226" s="6" t="s">
        <v>12835</v>
      </c>
      <c r="G2226" s="6" t="s">
        <v>12836</v>
      </c>
      <c r="H2226" s="79">
        <v>1</v>
      </c>
    </row>
    <row r="2227" spans="1:8" x14ac:dyDescent="0.2">
      <c r="A2227" s="6">
        <v>30054711</v>
      </c>
      <c r="B2227" s="6" t="s">
        <v>12837</v>
      </c>
      <c r="C2227" s="6" t="s">
        <v>5783</v>
      </c>
      <c r="D2227" s="6" t="s">
        <v>12729</v>
      </c>
      <c r="E2227" s="6" t="s">
        <v>5893</v>
      </c>
      <c r="F2227" s="6" t="s">
        <v>12838</v>
      </c>
      <c r="G2227" s="6" t="s">
        <v>12839</v>
      </c>
      <c r="H2227" s="79">
        <v>1</v>
      </c>
    </row>
    <row r="2228" spans="1:8" x14ac:dyDescent="0.2">
      <c r="A2228" s="6">
        <v>30123011</v>
      </c>
      <c r="B2228" s="6" t="s">
        <v>12840</v>
      </c>
      <c r="C2228" s="6" t="s">
        <v>5785</v>
      </c>
      <c r="D2228" s="6" t="s">
        <v>12729</v>
      </c>
      <c r="E2228" s="6" t="s">
        <v>5893</v>
      </c>
      <c r="F2228" s="6" t="s">
        <v>12841</v>
      </c>
      <c r="G2228" s="6" t="s">
        <v>12842</v>
      </c>
      <c r="H2228" s="79">
        <v>1</v>
      </c>
    </row>
    <row r="2229" spans="1:8" x14ac:dyDescent="0.2">
      <c r="A2229" s="6">
        <v>30261897</v>
      </c>
      <c r="B2229" s="6" t="s">
        <v>12843</v>
      </c>
      <c r="C2229" s="6" t="s">
        <v>7546</v>
      </c>
      <c r="D2229" s="6" t="s">
        <v>12729</v>
      </c>
      <c r="E2229" s="6" t="s">
        <v>5893</v>
      </c>
      <c r="F2229" s="6" t="s">
        <v>12844</v>
      </c>
      <c r="G2229" s="6" t="s">
        <v>12845</v>
      </c>
      <c r="H2229" s="79">
        <v>1</v>
      </c>
    </row>
    <row r="2230" spans="1:8" x14ac:dyDescent="0.2">
      <c r="A2230" s="6">
        <v>30005435</v>
      </c>
      <c r="B2230" s="6" t="s">
        <v>12846</v>
      </c>
      <c r="C2230" s="6" t="s">
        <v>7550</v>
      </c>
      <c r="D2230" s="6" t="s">
        <v>12729</v>
      </c>
      <c r="E2230" s="6" t="s">
        <v>5893</v>
      </c>
      <c r="F2230" s="6" t="s">
        <v>12847</v>
      </c>
      <c r="G2230" s="6" t="s">
        <v>12848</v>
      </c>
      <c r="H2230" s="79">
        <v>1</v>
      </c>
    </row>
    <row r="2231" spans="1:8" x14ac:dyDescent="0.2">
      <c r="A2231" s="6">
        <v>30275525</v>
      </c>
      <c r="B2231" s="6" t="s">
        <v>12849</v>
      </c>
      <c r="C2231" s="6" t="s">
        <v>7554</v>
      </c>
      <c r="D2231" s="6" t="s">
        <v>12729</v>
      </c>
      <c r="E2231" s="6" t="s">
        <v>5893</v>
      </c>
      <c r="F2231" s="6" t="s">
        <v>12850</v>
      </c>
      <c r="G2231" s="6" t="s">
        <v>12851</v>
      </c>
      <c r="H2231" s="79">
        <v>1</v>
      </c>
    </row>
    <row r="2232" spans="1:8" x14ac:dyDescent="0.2">
      <c r="A2232" s="6">
        <v>30412298</v>
      </c>
      <c r="B2232" s="6" t="s">
        <v>12852</v>
      </c>
      <c r="C2232" s="6" t="s">
        <v>8085</v>
      </c>
      <c r="D2232" s="6" t="s">
        <v>12729</v>
      </c>
      <c r="E2232" s="6" t="s">
        <v>5893</v>
      </c>
      <c r="F2232" s="6" t="s">
        <v>12853</v>
      </c>
      <c r="G2232" s="6" t="s">
        <v>12854</v>
      </c>
      <c r="H2232" s="79">
        <v>1</v>
      </c>
    </row>
    <row r="2233" spans="1:8" x14ac:dyDescent="0.2">
      <c r="A2233" s="6">
        <v>30178122</v>
      </c>
      <c r="B2233" s="6" t="s">
        <v>12855</v>
      </c>
      <c r="C2233" s="6" t="s">
        <v>5891</v>
      </c>
      <c r="D2233" s="6" t="s">
        <v>12729</v>
      </c>
      <c r="E2233" s="6" t="s">
        <v>5893</v>
      </c>
      <c r="F2233" s="6" t="s">
        <v>12856</v>
      </c>
      <c r="G2233" s="6" t="s">
        <v>12857</v>
      </c>
      <c r="H2233" s="79">
        <v>1</v>
      </c>
    </row>
    <row r="2234" spans="1:8" x14ac:dyDescent="0.2">
      <c r="A2234" s="6">
        <v>30222825</v>
      </c>
      <c r="B2234" s="6" t="s">
        <v>3651</v>
      </c>
      <c r="C2234" s="6" t="s">
        <v>5897</v>
      </c>
      <c r="D2234" s="6" t="s">
        <v>12729</v>
      </c>
      <c r="E2234" s="6" t="s">
        <v>5893</v>
      </c>
      <c r="F2234" s="6" t="s">
        <v>3648</v>
      </c>
      <c r="G2234" s="6" t="s">
        <v>3649</v>
      </c>
      <c r="H2234" s="79">
        <v>1</v>
      </c>
    </row>
    <row r="2235" spans="1:8" x14ac:dyDescent="0.2">
      <c r="A2235" s="6">
        <v>30109455</v>
      </c>
      <c r="B2235" s="6" t="s">
        <v>12858</v>
      </c>
      <c r="C2235" s="6" t="s">
        <v>5901</v>
      </c>
      <c r="D2235" s="6" t="s">
        <v>12729</v>
      </c>
      <c r="E2235" s="6" t="s">
        <v>5893</v>
      </c>
      <c r="F2235" s="6" t="s">
        <v>12859</v>
      </c>
      <c r="G2235" s="6" t="s">
        <v>12860</v>
      </c>
      <c r="H2235" s="79">
        <v>1</v>
      </c>
    </row>
    <row r="2236" spans="1:8" x14ac:dyDescent="0.2">
      <c r="A2236" s="6">
        <v>30237360</v>
      </c>
      <c r="B2236" s="6" t="s">
        <v>3219</v>
      </c>
      <c r="C2236" s="6" t="s">
        <v>5905</v>
      </c>
      <c r="D2236" s="6" t="s">
        <v>12729</v>
      </c>
      <c r="E2236" s="6" t="s">
        <v>5893</v>
      </c>
      <c r="F2236" s="6" t="s">
        <v>3215</v>
      </c>
      <c r="G2236" s="6" t="s">
        <v>3216</v>
      </c>
      <c r="H2236" s="79">
        <v>1</v>
      </c>
    </row>
    <row r="2237" spans="1:8" x14ac:dyDescent="0.2">
      <c r="A2237" s="6">
        <v>30090028</v>
      </c>
      <c r="B2237" s="6" t="s">
        <v>3438</v>
      </c>
      <c r="C2237" s="6" t="s">
        <v>5909</v>
      </c>
      <c r="D2237" s="6" t="s">
        <v>12729</v>
      </c>
      <c r="E2237" s="6" t="s">
        <v>5893</v>
      </c>
      <c r="F2237" s="6" t="s">
        <v>3434</v>
      </c>
      <c r="G2237" s="6" t="s">
        <v>3435</v>
      </c>
      <c r="H2237" s="79">
        <v>1</v>
      </c>
    </row>
    <row r="2238" spans="1:8" x14ac:dyDescent="0.2">
      <c r="A2238" s="6">
        <v>30330320</v>
      </c>
      <c r="B2238" s="6" t="s">
        <v>12861</v>
      </c>
      <c r="C2238" s="6" t="s">
        <v>8213</v>
      </c>
      <c r="D2238" s="6" t="s">
        <v>12729</v>
      </c>
      <c r="E2238" s="6" t="s">
        <v>5893</v>
      </c>
      <c r="F2238" s="6" t="s">
        <v>12862</v>
      </c>
      <c r="G2238" s="6" t="s">
        <v>12863</v>
      </c>
      <c r="H2238" s="79">
        <v>1</v>
      </c>
    </row>
    <row r="2239" spans="1:8" x14ac:dyDescent="0.2">
      <c r="A2239" s="6">
        <v>30290365</v>
      </c>
      <c r="B2239" s="6" t="s">
        <v>12864</v>
      </c>
      <c r="C2239" s="6" t="s">
        <v>8217</v>
      </c>
      <c r="D2239" s="6" t="s">
        <v>12729</v>
      </c>
      <c r="E2239" s="6" t="s">
        <v>5893</v>
      </c>
      <c r="F2239" s="6" t="s">
        <v>12865</v>
      </c>
      <c r="G2239" s="6" t="s">
        <v>12866</v>
      </c>
      <c r="H2239" s="79">
        <v>1</v>
      </c>
    </row>
    <row r="2240" spans="1:8" x14ac:dyDescent="0.2">
      <c r="A2240" s="6">
        <v>30150360</v>
      </c>
      <c r="B2240" s="6" t="s">
        <v>12867</v>
      </c>
      <c r="C2240" s="6" t="s">
        <v>6009</v>
      </c>
      <c r="D2240" s="6" t="s">
        <v>12729</v>
      </c>
      <c r="E2240" s="6" t="s">
        <v>5893</v>
      </c>
      <c r="F2240" s="6" t="s">
        <v>12868</v>
      </c>
      <c r="G2240" s="6" t="s">
        <v>12869</v>
      </c>
      <c r="H2240" s="79">
        <v>1</v>
      </c>
    </row>
    <row r="2241" spans="1:8" x14ac:dyDescent="0.2">
      <c r="A2241" s="6">
        <v>30167301</v>
      </c>
      <c r="B2241" s="6" t="s">
        <v>12870</v>
      </c>
      <c r="C2241" s="6" t="s">
        <v>6013</v>
      </c>
      <c r="D2241" s="6" t="s">
        <v>12729</v>
      </c>
      <c r="E2241" s="6" t="s">
        <v>5893</v>
      </c>
      <c r="F2241" s="6" t="s">
        <v>12871</v>
      </c>
      <c r="G2241" s="6" t="s">
        <v>12872</v>
      </c>
      <c r="H2241" s="79">
        <v>1</v>
      </c>
    </row>
    <row r="2242" spans="1:8" x14ac:dyDescent="0.2">
      <c r="A2242" s="6">
        <v>30192917</v>
      </c>
      <c r="B2242" s="6" t="s">
        <v>12873</v>
      </c>
      <c r="C2242" s="6" t="s">
        <v>6014</v>
      </c>
      <c r="D2242" s="6" t="s">
        <v>12729</v>
      </c>
      <c r="E2242" s="6" t="s">
        <v>5893</v>
      </c>
      <c r="F2242" s="6" t="s">
        <v>12874</v>
      </c>
      <c r="G2242" s="6" t="s">
        <v>12875</v>
      </c>
      <c r="H2242" s="79">
        <v>1</v>
      </c>
    </row>
    <row r="2243" spans="1:8" x14ac:dyDescent="0.2">
      <c r="A2243" s="6">
        <v>30079738</v>
      </c>
      <c r="B2243" s="6" t="s">
        <v>12876</v>
      </c>
      <c r="C2243" s="6" t="s">
        <v>6015</v>
      </c>
      <c r="D2243" s="6" t="s">
        <v>12729</v>
      </c>
      <c r="E2243" s="6" t="s">
        <v>5893</v>
      </c>
      <c r="F2243" s="6" t="s">
        <v>12877</v>
      </c>
      <c r="G2243" s="6" t="s">
        <v>12878</v>
      </c>
      <c r="H2243" s="79">
        <v>1</v>
      </c>
    </row>
    <row r="2244" spans="1:8" x14ac:dyDescent="0.2">
      <c r="A2244" s="6">
        <v>30027499</v>
      </c>
      <c r="B2244" s="6" t="s">
        <v>12879</v>
      </c>
      <c r="C2244" s="6" t="s">
        <v>6017</v>
      </c>
      <c r="D2244" s="6" t="s">
        <v>12729</v>
      </c>
      <c r="E2244" s="6" t="s">
        <v>5893</v>
      </c>
      <c r="F2244" s="6" t="s">
        <v>12880</v>
      </c>
      <c r="G2244" s="6" t="s">
        <v>12881</v>
      </c>
      <c r="H2244" s="79">
        <v>1</v>
      </c>
    </row>
    <row r="2245" spans="1:8" x14ac:dyDescent="0.2">
      <c r="A2245" s="6">
        <v>30087037</v>
      </c>
      <c r="B2245" s="6" t="s">
        <v>12882</v>
      </c>
      <c r="C2245" s="6" t="s">
        <v>6021</v>
      </c>
      <c r="D2245" s="6" t="s">
        <v>12729</v>
      </c>
      <c r="E2245" s="6" t="s">
        <v>5893</v>
      </c>
      <c r="F2245" s="6" t="s">
        <v>12883</v>
      </c>
      <c r="G2245" s="6" t="s">
        <v>12884</v>
      </c>
      <c r="H2245" s="79">
        <v>1</v>
      </c>
    </row>
    <row r="2246" spans="1:8" x14ac:dyDescent="0.2">
      <c r="A2246" s="6">
        <v>30130026</v>
      </c>
      <c r="B2246" s="6" t="s">
        <v>12885</v>
      </c>
      <c r="C2246" s="6" t="s">
        <v>6025</v>
      </c>
      <c r="D2246" s="6" t="s">
        <v>12729</v>
      </c>
      <c r="E2246" s="6" t="s">
        <v>5893</v>
      </c>
      <c r="F2246" s="6" t="s">
        <v>12886</v>
      </c>
      <c r="G2246" s="6" t="s">
        <v>12887</v>
      </c>
      <c r="H2246" s="79">
        <v>1</v>
      </c>
    </row>
    <row r="2247" spans="1:8" x14ac:dyDescent="0.2">
      <c r="A2247" s="6">
        <v>30053715</v>
      </c>
      <c r="B2247" s="6" t="s">
        <v>12888</v>
      </c>
      <c r="C2247" s="6" t="s">
        <v>6029</v>
      </c>
      <c r="D2247" s="6" t="s">
        <v>12729</v>
      </c>
      <c r="E2247" s="6" t="s">
        <v>5893</v>
      </c>
      <c r="F2247" s="6" t="s">
        <v>12889</v>
      </c>
      <c r="G2247" s="6" t="s">
        <v>12890</v>
      </c>
      <c r="H2247" s="79">
        <v>1</v>
      </c>
    </row>
    <row r="2248" spans="1:8" x14ac:dyDescent="0.2">
      <c r="A2248" s="6">
        <v>30421062</v>
      </c>
      <c r="B2248" s="6" t="s">
        <v>12891</v>
      </c>
      <c r="C2248" s="6" t="s">
        <v>6033</v>
      </c>
      <c r="D2248" s="6" t="s">
        <v>12729</v>
      </c>
      <c r="E2248" s="6" t="s">
        <v>5893</v>
      </c>
      <c r="F2248" s="6" t="s">
        <v>12892</v>
      </c>
      <c r="G2248" s="6" t="s">
        <v>12893</v>
      </c>
      <c r="H2248" s="79">
        <v>1</v>
      </c>
    </row>
    <row r="2249" spans="1:8" x14ac:dyDescent="0.2">
      <c r="A2249" s="6">
        <v>30376248</v>
      </c>
      <c r="B2249" s="6" t="s">
        <v>12894</v>
      </c>
      <c r="C2249" s="6" t="s">
        <v>6037</v>
      </c>
      <c r="D2249" s="6" t="s">
        <v>12729</v>
      </c>
      <c r="E2249" s="6" t="s">
        <v>5893</v>
      </c>
      <c r="F2249" s="6" t="s">
        <v>12895</v>
      </c>
      <c r="G2249" s="6" t="s">
        <v>12896</v>
      </c>
      <c r="H2249" s="79">
        <v>1</v>
      </c>
    </row>
    <row r="2250" spans="1:8" x14ac:dyDescent="0.2">
      <c r="A2250" s="6">
        <v>30434513</v>
      </c>
      <c r="B2250" s="6" t="s">
        <v>12897</v>
      </c>
      <c r="C2250" s="6" t="s">
        <v>6041</v>
      </c>
      <c r="D2250" s="6" t="s">
        <v>12729</v>
      </c>
      <c r="E2250" s="6" t="s">
        <v>5893</v>
      </c>
      <c r="F2250" s="6" t="s">
        <v>12898</v>
      </c>
      <c r="G2250" s="6" t="s">
        <v>12899</v>
      </c>
      <c r="H2250" s="79">
        <v>1</v>
      </c>
    </row>
    <row r="2251" spans="1:8" x14ac:dyDescent="0.2">
      <c r="A2251" s="6">
        <v>30343504</v>
      </c>
      <c r="B2251" s="6" t="s">
        <v>12900</v>
      </c>
      <c r="C2251" s="6" t="s">
        <v>6101</v>
      </c>
      <c r="D2251" s="6" t="s">
        <v>12729</v>
      </c>
      <c r="E2251" s="6" t="s">
        <v>5893</v>
      </c>
      <c r="F2251" s="6" t="s">
        <v>12901</v>
      </c>
      <c r="G2251" s="6" t="s">
        <v>12902</v>
      </c>
      <c r="H2251" s="79">
        <v>1</v>
      </c>
    </row>
    <row r="2252" spans="1:8" x14ac:dyDescent="0.2">
      <c r="A2252" s="6">
        <v>30368743</v>
      </c>
      <c r="B2252" s="6" t="s">
        <v>12903</v>
      </c>
      <c r="C2252" s="6" t="s">
        <v>6105</v>
      </c>
      <c r="D2252" s="6" t="s">
        <v>12729</v>
      </c>
      <c r="E2252" s="6" t="s">
        <v>5893</v>
      </c>
      <c r="F2252" s="6" t="s">
        <v>12904</v>
      </c>
      <c r="G2252" s="6" t="s">
        <v>12905</v>
      </c>
      <c r="H2252" s="79">
        <v>1</v>
      </c>
    </row>
    <row r="2253" spans="1:8" x14ac:dyDescent="0.2">
      <c r="A2253" s="6">
        <v>30332695</v>
      </c>
      <c r="B2253" s="6" t="s">
        <v>12906</v>
      </c>
      <c r="C2253" s="6" t="s">
        <v>6109</v>
      </c>
      <c r="D2253" s="6" t="s">
        <v>12729</v>
      </c>
      <c r="E2253" s="6" t="s">
        <v>5893</v>
      </c>
      <c r="F2253" s="6" t="s">
        <v>12907</v>
      </c>
      <c r="G2253" s="6" t="s">
        <v>12908</v>
      </c>
      <c r="H2253" s="79">
        <v>1</v>
      </c>
    </row>
    <row r="2254" spans="1:8" x14ac:dyDescent="0.2">
      <c r="A2254" s="6">
        <v>30251344</v>
      </c>
      <c r="B2254" s="6" t="s">
        <v>12909</v>
      </c>
      <c r="C2254" s="6" t="s">
        <v>6113</v>
      </c>
      <c r="D2254" s="6" t="s">
        <v>12729</v>
      </c>
      <c r="E2254" s="6" t="s">
        <v>5893</v>
      </c>
      <c r="F2254" s="6" t="s">
        <v>12910</v>
      </c>
      <c r="G2254" s="6" t="s">
        <v>12911</v>
      </c>
      <c r="H2254" s="79">
        <v>1</v>
      </c>
    </row>
    <row r="2255" spans="1:8" x14ac:dyDescent="0.2">
      <c r="A2255" s="6">
        <v>30230629</v>
      </c>
      <c r="B2255" s="6" t="s">
        <v>12912</v>
      </c>
      <c r="C2255" s="6" t="s">
        <v>6117</v>
      </c>
      <c r="D2255" s="6" t="s">
        <v>12729</v>
      </c>
      <c r="E2255" s="6" t="s">
        <v>5893</v>
      </c>
      <c r="F2255" s="6" t="s">
        <v>12913</v>
      </c>
      <c r="G2255" s="6" t="s">
        <v>12914</v>
      </c>
      <c r="H2255" s="79">
        <v>1</v>
      </c>
    </row>
    <row r="2256" spans="1:8" x14ac:dyDescent="0.2">
      <c r="A2256" s="6">
        <v>30298594</v>
      </c>
      <c r="B2256" s="6" t="s">
        <v>12915</v>
      </c>
      <c r="C2256" s="6" t="s">
        <v>10400</v>
      </c>
      <c r="D2256" s="6" t="s">
        <v>12729</v>
      </c>
      <c r="E2256" s="6" t="s">
        <v>5893</v>
      </c>
      <c r="F2256" s="6" t="s">
        <v>12916</v>
      </c>
      <c r="G2256" s="6" t="s">
        <v>12917</v>
      </c>
      <c r="H2256" s="79">
        <v>1</v>
      </c>
    </row>
    <row r="2257" spans="1:8" x14ac:dyDescent="0.2">
      <c r="A2257" s="6">
        <v>30319175</v>
      </c>
      <c r="B2257" s="6" t="s">
        <v>12918</v>
      </c>
      <c r="C2257" s="6" t="s">
        <v>6416</v>
      </c>
      <c r="D2257" s="6" t="s">
        <v>12729</v>
      </c>
      <c r="E2257" s="6" t="s">
        <v>5893</v>
      </c>
      <c r="F2257" s="6" t="s">
        <v>12919</v>
      </c>
      <c r="G2257" s="6" t="s">
        <v>12920</v>
      </c>
      <c r="H2257" s="79">
        <v>1</v>
      </c>
    </row>
    <row r="2258" spans="1:8" x14ac:dyDescent="0.2">
      <c r="A2258" s="6">
        <v>30054418</v>
      </c>
      <c r="B2258" s="6" t="s">
        <v>12921</v>
      </c>
      <c r="C2258" s="6" t="s">
        <v>6420</v>
      </c>
      <c r="D2258" s="6" t="s">
        <v>12729</v>
      </c>
      <c r="E2258" s="6" t="s">
        <v>5893</v>
      </c>
      <c r="F2258" s="6" t="s">
        <v>12922</v>
      </c>
      <c r="G2258" s="6" t="s">
        <v>12923</v>
      </c>
      <c r="H2258" s="79">
        <v>1</v>
      </c>
    </row>
    <row r="2259" spans="1:8" x14ac:dyDescent="0.2">
      <c r="A2259" s="6">
        <v>30384131</v>
      </c>
      <c r="B2259" s="6" t="s">
        <v>12924</v>
      </c>
      <c r="C2259" s="6" t="s">
        <v>6424</v>
      </c>
      <c r="D2259" s="6" t="s">
        <v>12729</v>
      </c>
      <c r="E2259" s="6" t="s">
        <v>5893</v>
      </c>
      <c r="F2259" s="6" t="s">
        <v>12925</v>
      </c>
      <c r="G2259" s="6" t="s">
        <v>12926</v>
      </c>
      <c r="H2259" s="79">
        <v>1</v>
      </c>
    </row>
    <row r="2260" spans="1:8" x14ac:dyDescent="0.2">
      <c r="A2260" s="6">
        <v>30425444</v>
      </c>
      <c r="B2260" s="6" t="s">
        <v>12927</v>
      </c>
      <c r="C2260" s="6" t="s">
        <v>6428</v>
      </c>
      <c r="D2260" s="6" t="s">
        <v>12729</v>
      </c>
      <c r="E2260" s="6" t="s">
        <v>5893</v>
      </c>
      <c r="F2260" s="6" t="s">
        <v>12928</v>
      </c>
      <c r="G2260" s="6" t="s">
        <v>12929</v>
      </c>
      <c r="H2260" s="79">
        <v>1</v>
      </c>
    </row>
    <row r="2261" spans="1:8" x14ac:dyDescent="0.2">
      <c r="A2261" s="6">
        <v>30390184</v>
      </c>
      <c r="B2261" s="6" t="s">
        <v>12930</v>
      </c>
      <c r="C2261" s="6" t="s">
        <v>6945</v>
      </c>
      <c r="D2261" s="6" t="s">
        <v>12729</v>
      </c>
      <c r="E2261" s="6" t="s">
        <v>5893</v>
      </c>
      <c r="F2261" s="6" t="s">
        <v>12931</v>
      </c>
      <c r="G2261" s="6" t="s">
        <v>12932</v>
      </c>
      <c r="H2261" s="79">
        <v>1</v>
      </c>
    </row>
    <row r="2262" spans="1:8" x14ac:dyDescent="0.2">
      <c r="A2262" s="6">
        <v>30310015</v>
      </c>
      <c r="B2262" s="6" t="s">
        <v>12933</v>
      </c>
      <c r="C2262" s="6" t="s">
        <v>6949</v>
      </c>
      <c r="D2262" s="6" t="s">
        <v>12729</v>
      </c>
      <c r="E2262" s="6" t="s">
        <v>5893</v>
      </c>
      <c r="F2262" s="6" t="s">
        <v>12934</v>
      </c>
      <c r="G2262" s="6" t="s">
        <v>12935</v>
      </c>
      <c r="H2262" s="79">
        <v>1</v>
      </c>
    </row>
    <row r="2263" spans="1:8" x14ac:dyDescent="0.2">
      <c r="A2263" s="6">
        <v>30401097</v>
      </c>
      <c r="B2263" s="6" t="s">
        <v>12936</v>
      </c>
      <c r="C2263" s="6" t="s">
        <v>7632</v>
      </c>
      <c r="D2263" s="6" t="s">
        <v>12729</v>
      </c>
      <c r="E2263" s="6" t="s">
        <v>5893</v>
      </c>
      <c r="F2263" s="6" t="s">
        <v>12937</v>
      </c>
      <c r="G2263" s="6" t="s">
        <v>12938</v>
      </c>
      <c r="H2263" s="79">
        <v>1</v>
      </c>
    </row>
    <row r="2264" spans="1:8" x14ac:dyDescent="0.2">
      <c r="A2264" s="6">
        <v>30349443</v>
      </c>
      <c r="B2264" s="6" t="s">
        <v>12939</v>
      </c>
      <c r="C2264" s="6" t="s">
        <v>7636</v>
      </c>
      <c r="D2264" s="6" t="s">
        <v>12729</v>
      </c>
      <c r="E2264" s="6" t="s">
        <v>5893</v>
      </c>
      <c r="F2264" s="6" t="s">
        <v>12940</v>
      </c>
      <c r="G2264" s="6" t="s">
        <v>12941</v>
      </c>
      <c r="H2264" s="79">
        <v>1</v>
      </c>
    </row>
    <row r="2265" spans="1:8" x14ac:dyDescent="0.2">
      <c r="A2265" s="6">
        <v>30403809</v>
      </c>
      <c r="B2265" s="6" t="s">
        <v>12942</v>
      </c>
      <c r="C2265" s="6" t="s">
        <v>7640</v>
      </c>
      <c r="D2265" s="6" t="s">
        <v>12729</v>
      </c>
      <c r="E2265" s="6" t="s">
        <v>5893</v>
      </c>
      <c r="F2265" s="6" t="s">
        <v>12943</v>
      </c>
      <c r="G2265" s="6" t="s">
        <v>12944</v>
      </c>
      <c r="H2265" s="79">
        <v>1</v>
      </c>
    </row>
    <row r="2266" spans="1:8" x14ac:dyDescent="0.2">
      <c r="A2266" s="6">
        <v>30440017</v>
      </c>
      <c r="B2266" s="6" t="s">
        <v>12945</v>
      </c>
      <c r="C2266" s="6" t="s">
        <v>6971</v>
      </c>
      <c r="D2266" s="6" t="s">
        <v>12729</v>
      </c>
      <c r="E2266" s="6" t="s">
        <v>5893</v>
      </c>
      <c r="F2266" s="6" t="s">
        <v>12946</v>
      </c>
      <c r="G2266" s="6" t="s">
        <v>12947</v>
      </c>
      <c r="H2266" s="79">
        <v>1</v>
      </c>
    </row>
    <row r="2267" spans="1:8" x14ac:dyDescent="0.2">
      <c r="A2267" s="6">
        <v>30277396</v>
      </c>
      <c r="B2267" s="6" t="s">
        <v>12948</v>
      </c>
      <c r="C2267" s="6" t="s">
        <v>6975</v>
      </c>
      <c r="D2267" s="6" t="s">
        <v>12729</v>
      </c>
      <c r="E2267" s="6" t="s">
        <v>5893</v>
      </c>
      <c r="F2267" s="6" t="s">
        <v>12949</v>
      </c>
      <c r="G2267" s="6" t="s">
        <v>12950</v>
      </c>
      <c r="H2267" s="79">
        <v>1</v>
      </c>
    </row>
    <row r="2268" spans="1:8" x14ac:dyDescent="0.2">
      <c r="A2268" s="6">
        <v>30390017</v>
      </c>
      <c r="B2268" s="6" t="s">
        <v>12951</v>
      </c>
      <c r="C2268" s="6" t="s">
        <v>5789</v>
      </c>
      <c r="D2268" s="6" t="s">
        <v>12952</v>
      </c>
      <c r="E2268" s="6" t="s">
        <v>5893</v>
      </c>
      <c r="F2268" s="6" t="s">
        <v>12953</v>
      </c>
      <c r="G2268" s="6" t="s">
        <v>12954</v>
      </c>
      <c r="H2268" s="79">
        <v>1</v>
      </c>
    </row>
    <row r="2269" spans="1:8" x14ac:dyDescent="0.2">
      <c r="A2269" s="6">
        <v>30252909</v>
      </c>
      <c r="B2269" s="6" t="s">
        <v>12955</v>
      </c>
      <c r="C2269" s="6" t="s">
        <v>6342</v>
      </c>
      <c r="D2269" s="6" t="s">
        <v>12952</v>
      </c>
      <c r="E2269" s="6" t="s">
        <v>5893</v>
      </c>
      <c r="F2269" s="6" t="s">
        <v>12956</v>
      </c>
      <c r="G2269" s="6" t="s">
        <v>12957</v>
      </c>
      <c r="H2269" s="79">
        <v>1</v>
      </c>
    </row>
    <row r="2270" spans="1:8" x14ac:dyDescent="0.2">
      <c r="A2270" s="6">
        <v>30331998</v>
      </c>
      <c r="B2270" s="6" t="s">
        <v>12958</v>
      </c>
      <c r="C2270" s="6" t="s">
        <v>5794</v>
      </c>
      <c r="D2270" s="6" t="s">
        <v>12952</v>
      </c>
      <c r="E2270" s="6" t="s">
        <v>5893</v>
      </c>
      <c r="F2270" s="6" t="s">
        <v>12959</v>
      </c>
      <c r="G2270" s="6" t="s">
        <v>12960</v>
      </c>
      <c r="H2270" s="79">
        <v>1</v>
      </c>
    </row>
    <row r="2271" spans="1:8" x14ac:dyDescent="0.2">
      <c r="A2271" s="6">
        <v>30141447</v>
      </c>
      <c r="B2271" s="6" t="s">
        <v>12961</v>
      </c>
      <c r="C2271" s="6" t="s">
        <v>5636</v>
      </c>
      <c r="D2271" s="6" t="s">
        <v>12952</v>
      </c>
      <c r="E2271" s="6" t="s">
        <v>5893</v>
      </c>
      <c r="F2271" s="6" t="s">
        <v>12962</v>
      </c>
      <c r="G2271" s="6" t="s">
        <v>12963</v>
      </c>
      <c r="H2271" s="79">
        <v>1</v>
      </c>
    </row>
    <row r="2272" spans="1:8" x14ac:dyDescent="0.2">
      <c r="A2272" s="6">
        <v>30087947</v>
      </c>
      <c r="B2272" s="6" t="s">
        <v>12964</v>
      </c>
      <c r="C2272" s="6" t="s">
        <v>5642</v>
      </c>
      <c r="D2272" s="6" t="s">
        <v>12952</v>
      </c>
      <c r="E2272" s="6" t="s">
        <v>5893</v>
      </c>
      <c r="F2272" s="6" t="s">
        <v>12965</v>
      </c>
      <c r="G2272" s="6" t="s">
        <v>12966</v>
      </c>
      <c r="H2272" s="79">
        <v>1</v>
      </c>
    </row>
    <row r="2273" spans="1:8" x14ac:dyDescent="0.2">
      <c r="A2273" s="6">
        <v>30137828</v>
      </c>
      <c r="B2273" s="6" t="s">
        <v>12967</v>
      </c>
      <c r="C2273" s="6" t="s">
        <v>5646</v>
      </c>
      <c r="D2273" s="6" t="s">
        <v>12952</v>
      </c>
      <c r="E2273" s="6" t="s">
        <v>5893</v>
      </c>
      <c r="F2273" s="6" t="s">
        <v>12968</v>
      </c>
      <c r="G2273" s="6" t="s">
        <v>12969</v>
      </c>
      <c r="H2273" s="79">
        <v>1</v>
      </c>
    </row>
    <row r="2274" spans="1:8" x14ac:dyDescent="0.2">
      <c r="A2274" s="6">
        <v>30204438</v>
      </c>
      <c r="B2274" s="6" t="s">
        <v>12970</v>
      </c>
      <c r="C2274" s="6" t="s">
        <v>5650</v>
      </c>
      <c r="D2274" s="6" t="s">
        <v>12952</v>
      </c>
      <c r="E2274" s="6" t="s">
        <v>5893</v>
      </c>
      <c r="F2274" s="6" t="s">
        <v>12971</v>
      </c>
      <c r="G2274" s="6" t="s">
        <v>12972</v>
      </c>
      <c r="H2274" s="79">
        <v>1</v>
      </c>
    </row>
    <row r="2275" spans="1:8" x14ac:dyDescent="0.2">
      <c r="A2275" s="6">
        <v>30226012</v>
      </c>
      <c r="B2275" s="6" t="s">
        <v>12973</v>
      </c>
      <c r="C2275" s="6" t="s">
        <v>5654</v>
      </c>
      <c r="D2275" s="6" t="s">
        <v>12952</v>
      </c>
      <c r="E2275" s="6" t="s">
        <v>5893</v>
      </c>
      <c r="F2275" s="6" t="s">
        <v>12974</v>
      </c>
      <c r="G2275" s="6" t="s">
        <v>12975</v>
      </c>
      <c r="H2275" s="79">
        <v>1</v>
      </c>
    </row>
    <row r="2276" spans="1:8" x14ac:dyDescent="0.2">
      <c r="A2276" s="6">
        <v>30091445</v>
      </c>
      <c r="B2276" s="6" t="s">
        <v>12976</v>
      </c>
      <c r="C2276" s="6" t="s">
        <v>5658</v>
      </c>
      <c r="D2276" s="6" t="s">
        <v>12952</v>
      </c>
      <c r="E2276" s="6" t="s">
        <v>5893</v>
      </c>
      <c r="F2276" s="6" t="s">
        <v>12977</v>
      </c>
      <c r="G2276" s="6" t="s">
        <v>12978</v>
      </c>
      <c r="H2276" s="79">
        <v>1</v>
      </c>
    </row>
    <row r="2277" spans="1:8" x14ac:dyDescent="0.2">
      <c r="A2277" s="6">
        <v>30077976</v>
      </c>
      <c r="B2277" s="6" t="s">
        <v>12979</v>
      </c>
      <c r="C2277" s="6" t="s">
        <v>5662</v>
      </c>
      <c r="D2277" s="6" t="s">
        <v>12952</v>
      </c>
      <c r="E2277" s="6" t="s">
        <v>5893</v>
      </c>
      <c r="F2277" s="6" t="s">
        <v>12980</v>
      </c>
      <c r="G2277" s="6" t="s">
        <v>12981</v>
      </c>
      <c r="H2277" s="79">
        <v>1</v>
      </c>
    </row>
    <row r="2278" spans="1:8" x14ac:dyDescent="0.2">
      <c r="A2278" s="6">
        <v>30024817</v>
      </c>
      <c r="B2278" s="6" t="s">
        <v>12982</v>
      </c>
      <c r="C2278" s="6" t="s">
        <v>5666</v>
      </c>
      <c r="D2278" s="6" t="s">
        <v>12952</v>
      </c>
      <c r="E2278" s="6" t="s">
        <v>5893</v>
      </c>
      <c r="F2278" s="6" t="s">
        <v>12983</v>
      </c>
      <c r="G2278" s="6" t="s">
        <v>12984</v>
      </c>
      <c r="H2278" s="79">
        <v>1</v>
      </c>
    </row>
    <row r="2279" spans="1:8" x14ac:dyDescent="0.2">
      <c r="A2279" s="6">
        <v>30092742</v>
      </c>
      <c r="B2279" s="6" t="s">
        <v>12985</v>
      </c>
      <c r="C2279" s="6" t="s">
        <v>5670</v>
      </c>
      <c r="D2279" s="6" t="s">
        <v>12952</v>
      </c>
      <c r="E2279" s="6" t="s">
        <v>5893</v>
      </c>
      <c r="F2279" s="6" t="s">
        <v>12986</v>
      </c>
      <c r="G2279" s="6" t="s">
        <v>12987</v>
      </c>
      <c r="H2279" s="79">
        <v>1</v>
      </c>
    </row>
    <row r="2280" spans="1:8" x14ac:dyDescent="0.2">
      <c r="A2280" s="6">
        <v>30399144</v>
      </c>
      <c r="B2280" s="6" t="s">
        <v>12988</v>
      </c>
      <c r="C2280" s="6" t="s">
        <v>5674</v>
      </c>
      <c r="D2280" s="6" t="s">
        <v>12952</v>
      </c>
      <c r="E2280" s="6" t="s">
        <v>5893</v>
      </c>
      <c r="F2280" s="6" t="s">
        <v>12989</v>
      </c>
      <c r="G2280" s="6" t="s">
        <v>12990</v>
      </c>
      <c r="H2280" s="79">
        <v>1</v>
      </c>
    </row>
    <row r="2281" spans="1:8" x14ac:dyDescent="0.2">
      <c r="A2281" s="6">
        <v>30349432</v>
      </c>
      <c r="B2281" s="6" t="s">
        <v>12991</v>
      </c>
      <c r="C2281" s="6" t="s">
        <v>5678</v>
      </c>
      <c r="D2281" s="6" t="s">
        <v>12952</v>
      </c>
      <c r="E2281" s="6" t="s">
        <v>5893</v>
      </c>
      <c r="F2281" s="6" t="s">
        <v>12992</v>
      </c>
      <c r="G2281" s="6" t="s">
        <v>12993</v>
      </c>
      <c r="H2281" s="79">
        <v>1</v>
      </c>
    </row>
    <row r="2282" spans="1:8" x14ac:dyDescent="0.2">
      <c r="A2282" s="6">
        <v>30440323</v>
      </c>
      <c r="B2282" s="6" t="s">
        <v>12994</v>
      </c>
      <c r="C2282" s="6" t="s">
        <v>5682</v>
      </c>
      <c r="D2282" s="6" t="s">
        <v>12952</v>
      </c>
      <c r="E2282" s="6" t="s">
        <v>5893</v>
      </c>
      <c r="F2282" s="6" t="s">
        <v>12995</v>
      </c>
      <c r="G2282" s="6" t="s">
        <v>12996</v>
      </c>
      <c r="H2282" s="79">
        <v>1</v>
      </c>
    </row>
    <row r="2283" spans="1:8" x14ac:dyDescent="0.2">
      <c r="A2283" s="6">
        <v>30396470</v>
      </c>
      <c r="B2283" s="6" t="s">
        <v>12997</v>
      </c>
      <c r="C2283" s="6" t="s">
        <v>5686</v>
      </c>
      <c r="D2283" s="6" t="s">
        <v>12952</v>
      </c>
      <c r="E2283" s="6" t="s">
        <v>5893</v>
      </c>
      <c r="F2283" s="6" t="s">
        <v>12998</v>
      </c>
      <c r="G2283" s="6" t="s">
        <v>12999</v>
      </c>
      <c r="H2283" s="79">
        <v>1</v>
      </c>
    </row>
    <row r="2284" spans="1:8" x14ac:dyDescent="0.2">
      <c r="A2284" s="6">
        <v>30259611</v>
      </c>
      <c r="B2284" s="6" t="s">
        <v>13000</v>
      </c>
      <c r="C2284" s="6" t="s">
        <v>5690</v>
      </c>
      <c r="D2284" s="6" t="s">
        <v>12952</v>
      </c>
      <c r="E2284" s="6" t="s">
        <v>5893</v>
      </c>
      <c r="F2284" s="6" t="s">
        <v>13001</v>
      </c>
      <c r="G2284" s="6" t="s">
        <v>13002</v>
      </c>
      <c r="H2284" s="79">
        <v>1</v>
      </c>
    </row>
    <row r="2285" spans="1:8" x14ac:dyDescent="0.2">
      <c r="A2285" s="6">
        <v>30282780</v>
      </c>
      <c r="B2285" s="6" t="s">
        <v>13003</v>
      </c>
      <c r="C2285" s="6" t="s">
        <v>5694</v>
      </c>
      <c r="D2285" s="6" t="s">
        <v>12952</v>
      </c>
      <c r="E2285" s="6" t="s">
        <v>5893</v>
      </c>
      <c r="F2285" s="6" t="s">
        <v>13004</v>
      </c>
      <c r="G2285" s="6" t="s">
        <v>13005</v>
      </c>
      <c r="H2285" s="79">
        <v>1</v>
      </c>
    </row>
    <row r="2286" spans="1:8" x14ac:dyDescent="0.2">
      <c r="A2286" s="6">
        <v>30299252</v>
      </c>
      <c r="B2286" s="6" t="s">
        <v>13006</v>
      </c>
      <c r="C2286" s="6" t="s">
        <v>5698</v>
      </c>
      <c r="D2286" s="6" t="s">
        <v>12952</v>
      </c>
      <c r="E2286" s="6" t="s">
        <v>5893</v>
      </c>
      <c r="F2286" s="6" t="s">
        <v>13007</v>
      </c>
      <c r="G2286" s="6" t="s">
        <v>13008</v>
      </c>
      <c r="H2286" s="79">
        <v>1</v>
      </c>
    </row>
    <row r="2287" spans="1:8" x14ac:dyDescent="0.2">
      <c r="A2287" s="6">
        <v>30059560</v>
      </c>
      <c r="B2287" s="6" t="s">
        <v>13009</v>
      </c>
      <c r="C2287" s="6" t="s">
        <v>5702</v>
      </c>
      <c r="D2287" s="6" t="s">
        <v>12952</v>
      </c>
      <c r="E2287" s="6" t="s">
        <v>5893</v>
      </c>
      <c r="F2287" s="6" t="s">
        <v>13010</v>
      </c>
      <c r="G2287" s="6" t="s">
        <v>13011</v>
      </c>
      <c r="H2287" s="79">
        <v>1</v>
      </c>
    </row>
    <row r="2288" spans="1:8" x14ac:dyDescent="0.2">
      <c r="A2288" s="6">
        <v>30133115</v>
      </c>
      <c r="B2288" s="6" t="s">
        <v>13012</v>
      </c>
      <c r="C2288" s="6" t="s">
        <v>5706</v>
      </c>
      <c r="D2288" s="6" t="s">
        <v>12952</v>
      </c>
      <c r="E2288" s="6" t="s">
        <v>5893</v>
      </c>
      <c r="F2288" s="6" t="s">
        <v>13013</v>
      </c>
      <c r="G2288" s="6" t="s">
        <v>13014</v>
      </c>
      <c r="H2288" s="79">
        <v>1</v>
      </c>
    </row>
    <row r="2289" spans="1:8" x14ac:dyDescent="0.2">
      <c r="A2289" s="6">
        <v>30161849</v>
      </c>
      <c r="B2289" s="6" t="s">
        <v>13015</v>
      </c>
      <c r="C2289" s="6" t="s">
        <v>5710</v>
      </c>
      <c r="D2289" s="6" t="s">
        <v>12952</v>
      </c>
      <c r="E2289" s="6" t="s">
        <v>5893</v>
      </c>
      <c r="F2289" s="6" t="s">
        <v>13016</v>
      </c>
      <c r="G2289" s="6" t="s">
        <v>13017</v>
      </c>
      <c r="H2289" s="79">
        <v>1</v>
      </c>
    </row>
    <row r="2290" spans="1:8" x14ac:dyDescent="0.2">
      <c r="A2290" s="6">
        <v>30247075</v>
      </c>
      <c r="B2290" s="6" t="s">
        <v>13018</v>
      </c>
      <c r="C2290" s="6" t="s">
        <v>5714</v>
      </c>
      <c r="D2290" s="6" t="s">
        <v>12952</v>
      </c>
      <c r="E2290" s="6" t="s">
        <v>5893</v>
      </c>
      <c r="F2290" s="6" t="s">
        <v>13019</v>
      </c>
      <c r="G2290" s="6" t="s">
        <v>13020</v>
      </c>
      <c r="H2290" s="79">
        <v>1</v>
      </c>
    </row>
    <row r="2291" spans="1:8" x14ac:dyDescent="0.2">
      <c r="A2291" s="6">
        <v>30165488</v>
      </c>
      <c r="B2291" s="6" t="s">
        <v>13021</v>
      </c>
      <c r="C2291" s="6" t="s">
        <v>5718</v>
      </c>
      <c r="D2291" s="6" t="s">
        <v>12952</v>
      </c>
      <c r="E2291" s="6" t="s">
        <v>5893</v>
      </c>
      <c r="F2291" s="6" t="s">
        <v>13022</v>
      </c>
      <c r="G2291" s="6" t="s">
        <v>13023</v>
      </c>
      <c r="H2291" s="79">
        <v>1</v>
      </c>
    </row>
    <row r="2292" spans="1:8" x14ac:dyDescent="0.2">
      <c r="A2292" s="6">
        <v>30103368</v>
      </c>
      <c r="B2292" s="6" t="s">
        <v>13024</v>
      </c>
      <c r="C2292" s="6" t="s">
        <v>5722</v>
      </c>
      <c r="D2292" s="6" t="s">
        <v>12952</v>
      </c>
      <c r="E2292" s="6" t="s">
        <v>5893</v>
      </c>
      <c r="F2292" s="6" t="s">
        <v>13025</v>
      </c>
      <c r="G2292" s="6" t="s">
        <v>13026</v>
      </c>
      <c r="H2292" s="79">
        <v>1</v>
      </c>
    </row>
    <row r="2293" spans="1:8" x14ac:dyDescent="0.2">
      <c r="A2293" s="6">
        <v>30026057</v>
      </c>
      <c r="B2293" s="6" t="s">
        <v>13027</v>
      </c>
      <c r="C2293" s="6" t="s">
        <v>5725</v>
      </c>
      <c r="D2293" s="6" t="s">
        <v>12952</v>
      </c>
      <c r="E2293" s="6" t="s">
        <v>5893</v>
      </c>
      <c r="F2293" s="6" t="s">
        <v>13028</v>
      </c>
      <c r="G2293" s="6" t="s">
        <v>13029</v>
      </c>
      <c r="H2293" s="79">
        <v>1</v>
      </c>
    </row>
    <row r="2294" spans="1:8" x14ac:dyDescent="0.2">
      <c r="A2294" s="6">
        <v>30026544</v>
      </c>
      <c r="B2294" s="6" t="s">
        <v>13030</v>
      </c>
      <c r="C2294" s="6" t="s">
        <v>5727</v>
      </c>
      <c r="D2294" s="6" t="s">
        <v>12952</v>
      </c>
      <c r="E2294" s="6" t="s">
        <v>5893</v>
      </c>
      <c r="F2294" s="6" t="s">
        <v>13031</v>
      </c>
      <c r="G2294" s="6" t="s">
        <v>13032</v>
      </c>
      <c r="H2294" s="79">
        <v>1</v>
      </c>
    </row>
    <row r="2295" spans="1:8" x14ac:dyDescent="0.2">
      <c r="A2295" s="6">
        <v>30006534</v>
      </c>
      <c r="B2295" s="6" t="s">
        <v>13033</v>
      </c>
      <c r="C2295" s="6" t="s">
        <v>5730</v>
      </c>
      <c r="D2295" s="6" t="s">
        <v>12952</v>
      </c>
      <c r="E2295" s="6" t="s">
        <v>5893</v>
      </c>
      <c r="F2295" s="6" t="s">
        <v>13034</v>
      </c>
      <c r="G2295" s="6" t="s">
        <v>13035</v>
      </c>
      <c r="H2295" s="79">
        <v>1</v>
      </c>
    </row>
    <row r="2296" spans="1:8" x14ac:dyDescent="0.2">
      <c r="A2296" s="6">
        <v>30398301</v>
      </c>
      <c r="B2296" s="6" t="s">
        <v>13036</v>
      </c>
      <c r="C2296" s="6" t="s">
        <v>5732</v>
      </c>
      <c r="D2296" s="6" t="s">
        <v>12952</v>
      </c>
      <c r="E2296" s="6" t="s">
        <v>5893</v>
      </c>
      <c r="F2296" s="6" t="s">
        <v>13037</v>
      </c>
      <c r="G2296" s="6" t="s">
        <v>13038</v>
      </c>
      <c r="H2296" s="79">
        <v>1</v>
      </c>
    </row>
    <row r="2297" spans="1:8" x14ac:dyDescent="0.2">
      <c r="A2297" s="6">
        <v>30303354</v>
      </c>
      <c r="B2297" s="6" t="s">
        <v>13039</v>
      </c>
      <c r="C2297" s="6" t="s">
        <v>5736</v>
      </c>
      <c r="D2297" s="6" t="s">
        <v>12952</v>
      </c>
      <c r="E2297" s="6" t="s">
        <v>5893</v>
      </c>
      <c r="F2297" s="6" t="s">
        <v>13040</v>
      </c>
      <c r="G2297" s="6" t="s">
        <v>13041</v>
      </c>
      <c r="H2297" s="79">
        <v>1</v>
      </c>
    </row>
    <row r="2298" spans="1:8" x14ac:dyDescent="0.2">
      <c r="A2298" s="6">
        <v>30077923</v>
      </c>
      <c r="B2298" s="6" t="s">
        <v>4567</v>
      </c>
      <c r="C2298" s="6" t="s">
        <v>5762</v>
      </c>
      <c r="D2298" s="6" t="s">
        <v>12952</v>
      </c>
      <c r="E2298" s="6" t="s">
        <v>5893</v>
      </c>
      <c r="F2298" s="6" t="s">
        <v>4564</v>
      </c>
      <c r="G2298" s="6" t="s">
        <v>4565</v>
      </c>
      <c r="H2298" s="79">
        <v>1</v>
      </c>
    </row>
    <row r="2299" spans="1:8" x14ac:dyDescent="0.2">
      <c r="A2299" s="6">
        <v>30055669</v>
      </c>
      <c r="B2299" s="6" t="s">
        <v>13042</v>
      </c>
      <c r="C2299" s="6" t="s">
        <v>5776</v>
      </c>
      <c r="D2299" s="6" t="s">
        <v>12952</v>
      </c>
      <c r="E2299" s="6" t="s">
        <v>5893</v>
      </c>
      <c r="F2299" s="6" t="s">
        <v>13043</v>
      </c>
      <c r="G2299" s="6" t="s">
        <v>13044</v>
      </c>
      <c r="H2299" s="79">
        <v>1</v>
      </c>
    </row>
    <row r="2300" spans="1:8" x14ac:dyDescent="0.2">
      <c r="A2300" s="6">
        <v>30100387</v>
      </c>
      <c r="B2300" s="6" t="s">
        <v>13045</v>
      </c>
      <c r="C2300" s="6" t="s">
        <v>5779</v>
      </c>
      <c r="D2300" s="6" t="s">
        <v>12952</v>
      </c>
      <c r="E2300" s="6" t="s">
        <v>5893</v>
      </c>
      <c r="F2300" s="6" t="s">
        <v>13046</v>
      </c>
      <c r="G2300" s="6" t="s">
        <v>13047</v>
      </c>
      <c r="H2300" s="79">
        <v>1</v>
      </c>
    </row>
    <row r="2301" spans="1:8" x14ac:dyDescent="0.2">
      <c r="A2301" s="6">
        <v>30365567</v>
      </c>
      <c r="B2301" s="6" t="s">
        <v>13048</v>
      </c>
      <c r="C2301" s="6" t="s">
        <v>5780</v>
      </c>
      <c r="D2301" s="6" t="s">
        <v>12952</v>
      </c>
      <c r="E2301" s="6" t="s">
        <v>5893</v>
      </c>
      <c r="F2301" s="6" t="s">
        <v>13049</v>
      </c>
      <c r="G2301" s="6" t="s">
        <v>13050</v>
      </c>
      <c r="H2301" s="79">
        <v>1</v>
      </c>
    </row>
    <row r="2302" spans="1:8" x14ac:dyDescent="0.2">
      <c r="A2302" s="6">
        <v>30345348</v>
      </c>
      <c r="B2302" s="6" t="s">
        <v>13051</v>
      </c>
      <c r="C2302" s="6" t="s">
        <v>5781</v>
      </c>
      <c r="D2302" s="6" t="s">
        <v>12952</v>
      </c>
      <c r="E2302" s="6" t="s">
        <v>5893</v>
      </c>
      <c r="F2302" s="6" t="s">
        <v>13052</v>
      </c>
      <c r="G2302" s="6" t="s">
        <v>13053</v>
      </c>
      <c r="H2302" s="79">
        <v>1</v>
      </c>
    </row>
    <row r="2303" spans="1:8" x14ac:dyDescent="0.2">
      <c r="A2303" s="6">
        <v>30451222</v>
      </c>
      <c r="B2303" s="6" t="s">
        <v>13054</v>
      </c>
      <c r="C2303" s="6" t="s">
        <v>5782</v>
      </c>
      <c r="D2303" s="6" t="s">
        <v>12952</v>
      </c>
      <c r="E2303" s="6" t="s">
        <v>5893</v>
      </c>
      <c r="F2303" s="6" t="s">
        <v>13055</v>
      </c>
      <c r="G2303" s="6" t="s">
        <v>13056</v>
      </c>
      <c r="H2303" s="79">
        <v>1</v>
      </c>
    </row>
    <row r="2304" spans="1:8" x14ac:dyDescent="0.2">
      <c r="A2304" s="6">
        <v>30340837</v>
      </c>
      <c r="B2304" s="6" t="s">
        <v>13057</v>
      </c>
      <c r="C2304" s="6" t="s">
        <v>5783</v>
      </c>
      <c r="D2304" s="6" t="s">
        <v>12952</v>
      </c>
      <c r="E2304" s="6" t="s">
        <v>5893</v>
      </c>
      <c r="F2304" s="6" t="s">
        <v>13058</v>
      </c>
      <c r="G2304" s="6" t="s">
        <v>13059</v>
      </c>
      <c r="H2304" s="79">
        <v>1</v>
      </c>
    </row>
    <row r="2305" spans="1:8" x14ac:dyDescent="0.2">
      <c r="A2305" s="6">
        <v>30209776</v>
      </c>
      <c r="B2305" s="6" t="s">
        <v>13060</v>
      </c>
      <c r="C2305" s="6" t="s">
        <v>5785</v>
      </c>
      <c r="D2305" s="6" t="s">
        <v>12952</v>
      </c>
      <c r="E2305" s="6" t="s">
        <v>5893</v>
      </c>
      <c r="F2305" s="6" t="s">
        <v>13061</v>
      </c>
      <c r="G2305" s="6" t="s">
        <v>13062</v>
      </c>
      <c r="H2305" s="79">
        <v>1</v>
      </c>
    </row>
    <row r="2306" spans="1:8" x14ac:dyDescent="0.2">
      <c r="A2306" s="6">
        <v>30216678</v>
      </c>
      <c r="B2306" s="6" t="s">
        <v>13063</v>
      </c>
      <c r="C2306" s="6" t="s">
        <v>7546</v>
      </c>
      <c r="D2306" s="6" t="s">
        <v>12952</v>
      </c>
      <c r="E2306" s="6" t="s">
        <v>5893</v>
      </c>
      <c r="F2306" s="6" t="s">
        <v>13064</v>
      </c>
      <c r="G2306" s="6" t="s">
        <v>13065</v>
      </c>
      <c r="H2306" s="79">
        <v>1</v>
      </c>
    </row>
    <row r="2307" spans="1:8" x14ac:dyDescent="0.2">
      <c r="A2307" s="6">
        <v>30322068</v>
      </c>
      <c r="B2307" s="6" t="s">
        <v>13066</v>
      </c>
      <c r="C2307" s="6" t="s">
        <v>7550</v>
      </c>
      <c r="D2307" s="6" t="s">
        <v>12952</v>
      </c>
      <c r="E2307" s="6" t="s">
        <v>5893</v>
      </c>
      <c r="F2307" s="6" t="s">
        <v>13067</v>
      </c>
      <c r="G2307" s="6" t="s">
        <v>13068</v>
      </c>
      <c r="H2307" s="79">
        <v>1</v>
      </c>
    </row>
    <row r="2308" spans="1:8" x14ac:dyDescent="0.2">
      <c r="A2308" s="6">
        <v>30115623</v>
      </c>
      <c r="B2308" s="6" t="s">
        <v>13069</v>
      </c>
      <c r="C2308" s="6" t="s">
        <v>7554</v>
      </c>
      <c r="D2308" s="6" t="s">
        <v>12952</v>
      </c>
      <c r="E2308" s="6" t="s">
        <v>5893</v>
      </c>
      <c r="F2308" s="6" t="s">
        <v>13070</v>
      </c>
      <c r="G2308" s="6" t="s">
        <v>13071</v>
      </c>
      <c r="H2308" s="79">
        <v>1</v>
      </c>
    </row>
    <row r="2309" spans="1:8" x14ac:dyDescent="0.2">
      <c r="A2309" s="6">
        <v>30053848</v>
      </c>
      <c r="B2309" s="6" t="s">
        <v>13072</v>
      </c>
      <c r="C2309" s="6" t="s">
        <v>8085</v>
      </c>
      <c r="D2309" s="6" t="s">
        <v>12952</v>
      </c>
      <c r="E2309" s="6" t="s">
        <v>5893</v>
      </c>
      <c r="F2309" s="6" t="s">
        <v>13073</v>
      </c>
      <c r="G2309" s="6" t="s">
        <v>13074</v>
      </c>
      <c r="H2309" s="79">
        <v>1</v>
      </c>
    </row>
    <row r="2310" spans="1:8" x14ac:dyDescent="0.2">
      <c r="A2310" s="6">
        <v>30034866</v>
      </c>
      <c r="B2310" s="6" t="s">
        <v>13075</v>
      </c>
      <c r="C2310" s="6" t="s">
        <v>5891</v>
      </c>
      <c r="D2310" s="6" t="s">
        <v>12952</v>
      </c>
      <c r="E2310" s="6" t="s">
        <v>5893</v>
      </c>
      <c r="F2310" s="6" t="s">
        <v>13076</v>
      </c>
      <c r="G2310" s="6" t="s">
        <v>13077</v>
      </c>
      <c r="H2310" s="79">
        <v>1</v>
      </c>
    </row>
    <row r="2311" spans="1:8" x14ac:dyDescent="0.2">
      <c r="A2311" s="6">
        <v>30059083</v>
      </c>
      <c r="B2311" s="6" t="s">
        <v>13078</v>
      </c>
      <c r="C2311" s="6" t="s">
        <v>5897</v>
      </c>
      <c r="D2311" s="6" t="s">
        <v>12952</v>
      </c>
      <c r="E2311" s="6" t="s">
        <v>5893</v>
      </c>
      <c r="F2311" s="6" t="s">
        <v>13079</v>
      </c>
      <c r="G2311" s="6" t="s">
        <v>13080</v>
      </c>
      <c r="H2311" s="79">
        <v>1</v>
      </c>
    </row>
    <row r="2312" spans="1:8" x14ac:dyDescent="0.2">
      <c r="A2312" s="6">
        <v>30084707</v>
      </c>
      <c r="B2312" s="6" t="s">
        <v>13081</v>
      </c>
      <c r="C2312" s="6" t="s">
        <v>5901</v>
      </c>
      <c r="D2312" s="6" t="s">
        <v>12952</v>
      </c>
      <c r="E2312" s="6" t="s">
        <v>5893</v>
      </c>
      <c r="F2312" s="6" t="s">
        <v>13082</v>
      </c>
      <c r="G2312" s="6" t="s">
        <v>13083</v>
      </c>
      <c r="H2312" s="79">
        <v>1</v>
      </c>
    </row>
    <row r="2313" spans="1:8" x14ac:dyDescent="0.2">
      <c r="A2313" s="6">
        <v>30362462</v>
      </c>
      <c r="B2313" s="6" t="s">
        <v>13084</v>
      </c>
      <c r="C2313" s="6" t="s">
        <v>5905</v>
      </c>
      <c r="D2313" s="6" t="s">
        <v>12952</v>
      </c>
      <c r="E2313" s="6" t="s">
        <v>5893</v>
      </c>
      <c r="F2313" s="6" t="s">
        <v>13085</v>
      </c>
      <c r="G2313" s="6" t="s">
        <v>13086</v>
      </c>
      <c r="H2313" s="79">
        <v>1</v>
      </c>
    </row>
    <row r="2314" spans="1:8" x14ac:dyDescent="0.2">
      <c r="A2314" s="6">
        <v>30317778</v>
      </c>
      <c r="B2314" s="6" t="s">
        <v>13087</v>
      </c>
      <c r="C2314" s="6" t="s">
        <v>5909</v>
      </c>
      <c r="D2314" s="6" t="s">
        <v>12952</v>
      </c>
      <c r="E2314" s="6" t="s">
        <v>5893</v>
      </c>
      <c r="F2314" s="6" t="s">
        <v>13088</v>
      </c>
      <c r="G2314" s="6" t="s">
        <v>13089</v>
      </c>
      <c r="H2314" s="79">
        <v>1</v>
      </c>
    </row>
    <row r="2315" spans="1:8" x14ac:dyDescent="0.2">
      <c r="A2315" s="6">
        <v>30283956</v>
      </c>
      <c r="B2315" s="6" t="s">
        <v>13090</v>
      </c>
      <c r="C2315" s="6" t="s">
        <v>8213</v>
      </c>
      <c r="D2315" s="6" t="s">
        <v>12952</v>
      </c>
      <c r="E2315" s="6" t="s">
        <v>5893</v>
      </c>
      <c r="F2315" s="6" t="s">
        <v>13091</v>
      </c>
      <c r="G2315" s="6" t="s">
        <v>13092</v>
      </c>
      <c r="H2315" s="79">
        <v>1</v>
      </c>
    </row>
    <row r="2316" spans="1:8" x14ac:dyDescent="0.2">
      <c r="A2316" s="6">
        <v>30344974</v>
      </c>
      <c r="B2316" s="6" t="s">
        <v>13093</v>
      </c>
      <c r="C2316" s="6" t="s">
        <v>8217</v>
      </c>
      <c r="D2316" s="6" t="s">
        <v>12952</v>
      </c>
      <c r="E2316" s="6" t="s">
        <v>5893</v>
      </c>
      <c r="F2316" s="6" t="s">
        <v>13094</v>
      </c>
      <c r="G2316" s="6" t="s">
        <v>13095</v>
      </c>
      <c r="H2316" s="79">
        <v>1</v>
      </c>
    </row>
    <row r="2317" spans="1:8" x14ac:dyDescent="0.2">
      <c r="A2317" s="6">
        <v>30321076</v>
      </c>
      <c r="B2317" s="6" t="s">
        <v>13096</v>
      </c>
      <c r="C2317" s="6" t="s">
        <v>6009</v>
      </c>
      <c r="D2317" s="6" t="s">
        <v>12952</v>
      </c>
      <c r="E2317" s="6" t="s">
        <v>5893</v>
      </c>
      <c r="F2317" s="6" t="s">
        <v>13097</v>
      </c>
      <c r="G2317" s="6" t="s">
        <v>13098</v>
      </c>
      <c r="H2317" s="79">
        <v>1</v>
      </c>
    </row>
    <row r="2318" spans="1:8" x14ac:dyDescent="0.2">
      <c r="A2318" s="6">
        <v>30141492</v>
      </c>
      <c r="B2318" s="6" t="s">
        <v>13099</v>
      </c>
      <c r="C2318" s="6" t="s">
        <v>6013</v>
      </c>
      <c r="D2318" s="6" t="s">
        <v>12952</v>
      </c>
      <c r="E2318" s="6" t="s">
        <v>5893</v>
      </c>
      <c r="F2318" s="6" t="s">
        <v>13100</v>
      </c>
      <c r="G2318" s="6" t="s">
        <v>13101</v>
      </c>
      <c r="H2318" s="79">
        <v>1</v>
      </c>
    </row>
    <row r="2319" spans="1:8" x14ac:dyDescent="0.2">
      <c r="A2319" s="6">
        <v>30159092</v>
      </c>
      <c r="B2319" s="6" t="s">
        <v>13102</v>
      </c>
      <c r="C2319" s="6" t="s">
        <v>6014</v>
      </c>
      <c r="D2319" s="6" t="s">
        <v>12952</v>
      </c>
      <c r="E2319" s="6" t="s">
        <v>5893</v>
      </c>
      <c r="F2319" s="6" t="s">
        <v>13103</v>
      </c>
      <c r="G2319" s="6" t="s">
        <v>13104</v>
      </c>
      <c r="H2319" s="79">
        <v>1</v>
      </c>
    </row>
    <row r="2320" spans="1:8" x14ac:dyDescent="0.2">
      <c r="A2320" s="6">
        <v>30222265</v>
      </c>
      <c r="B2320" s="6" t="s">
        <v>13105</v>
      </c>
      <c r="C2320" s="6" t="s">
        <v>6015</v>
      </c>
      <c r="D2320" s="6" t="s">
        <v>12952</v>
      </c>
      <c r="E2320" s="6" t="s">
        <v>5893</v>
      </c>
      <c r="F2320" s="6" t="s">
        <v>13106</v>
      </c>
      <c r="G2320" s="6" t="s">
        <v>13107</v>
      </c>
      <c r="H2320" s="79">
        <v>1</v>
      </c>
    </row>
    <row r="2321" spans="1:8" x14ac:dyDescent="0.2">
      <c r="A2321" s="6">
        <v>30173516</v>
      </c>
      <c r="B2321" s="6" t="s">
        <v>13108</v>
      </c>
      <c r="C2321" s="6" t="s">
        <v>6017</v>
      </c>
      <c r="D2321" s="6" t="s">
        <v>12952</v>
      </c>
      <c r="E2321" s="6" t="s">
        <v>5893</v>
      </c>
      <c r="F2321" s="6" t="s">
        <v>13109</v>
      </c>
      <c r="G2321" s="6" t="s">
        <v>13110</v>
      </c>
      <c r="H2321" s="79">
        <v>1</v>
      </c>
    </row>
    <row r="2322" spans="1:8" x14ac:dyDescent="0.2">
      <c r="A2322" s="6">
        <v>30073247</v>
      </c>
      <c r="B2322" s="6" t="s">
        <v>13111</v>
      </c>
      <c r="C2322" s="6" t="s">
        <v>6021</v>
      </c>
      <c r="D2322" s="6" t="s">
        <v>12952</v>
      </c>
      <c r="E2322" s="6" t="s">
        <v>5893</v>
      </c>
      <c r="F2322" s="6" t="s">
        <v>13112</v>
      </c>
      <c r="G2322" s="6" t="s">
        <v>13113</v>
      </c>
      <c r="H2322" s="79">
        <v>1</v>
      </c>
    </row>
    <row r="2323" spans="1:8" x14ac:dyDescent="0.2">
      <c r="A2323" s="6">
        <v>30009933</v>
      </c>
      <c r="B2323" s="6" t="s">
        <v>13114</v>
      </c>
      <c r="C2323" s="6" t="s">
        <v>6025</v>
      </c>
      <c r="D2323" s="6" t="s">
        <v>12952</v>
      </c>
      <c r="E2323" s="6" t="s">
        <v>5893</v>
      </c>
      <c r="F2323" s="6" t="s">
        <v>13115</v>
      </c>
      <c r="G2323" s="6" t="s">
        <v>13116</v>
      </c>
      <c r="H2323" s="79">
        <v>1</v>
      </c>
    </row>
    <row r="2324" spans="1:8" x14ac:dyDescent="0.2">
      <c r="A2324" s="6">
        <v>30027151</v>
      </c>
      <c r="B2324" s="6" t="s">
        <v>13117</v>
      </c>
      <c r="C2324" s="6" t="s">
        <v>6029</v>
      </c>
      <c r="D2324" s="6" t="s">
        <v>12952</v>
      </c>
      <c r="E2324" s="6" t="s">
        <v>5893</v>
      </c>
      <c r="F2324" s="6" t="s">
        <v>13118</v>
      </c>
      <c r="G2324" s="6" t="s">
        <v>13119</v>
      </c>
      <c r="H2324" s="79">
        <v>1</v>
      </c>
    </row>
    <row r="2325" spans="1:8" x14ac:dyDescent="0.2">
      <c r="A2325" s="6">
        <v>30121115</v>
      </c>
      <c r="B2325" s="6" t="s">
        <v>13120</v>
      </c>
      <c r="C2325" s="6" t="s">
        <v>6033</v>
      </c>
      <c r="D2325" s="6" t="s">
        <v>12952</v>
      </c>
      <c r="E2325" s="6" t="s">
        <v>5893</v>
      </c>
      <c r="F2325" s="6" t="s">
        <v>13121</v>
      </c>
      <c r="G2325" s="6" t="s">
        <v>13122</v>
      </c>
      <c r="H2325" s="79">
        <v>1</v>
      </c>
    </row>
    <row r="2326" spans="1:8" x14ac:dyDescent="0.2">
      <c r="A2326" s="6">
        <v>30371330</v>
      </c>
      <c r="B2326" s="6" t="s">
        <v>13123</v>
      </c>
      <c r="C2326" s="6" t="s">
        <v>6037</v>
      </c>
      <c r="D2326" s="6" t="s">
        <v>12952</v>
      </c>
      <c r="E2326" s="6" t="s">
        <v>5893</v>
      </c>
      <c r="F2326" s="6" t="s">
        <v>13124</v>
      </c>
      <c r="G2326" s="6" t="s">
        <v>13125</v>
      </c>
      <c r="H2326" s="79">
        <v>1</v>
      </c>
    </row>
    <row r="2327" spans="1:8" x14ac:dyDescent="0.2">
      <c r="A2327" s="6">
        <v>30342718</v>
      </c>
      <c r="B2327" s="6" t="s">
        <v>13126</v>
      </c>
      <c r="C2327" s="6" t="s">
        <v>6041</v>
      </c>
      <c r="D2327" s="6" t="s">
        <v>12952</v>
      </c>
      <c r="E2327" s="6" t="s">
        <v>5893</v>
      </c>
      <c r="F2327" s="6" t="s">
        <v>13127</v>
      </c>
      <c r="G2327" s="6" t="s">
        <v>13128</v>
      </c>
      <c r="H2327" s="79">
        <v>1</v>
      </c>
    </row>
    <row r="2328" spans="1:8" x14ac:dyDescent="0.2">
      <c r="A2328" s="6">
        <v>30003928</v>
      </c>
      <c r="B2328" s="6" t="s">
        <v>13129</v>
      </c>
      <c r="C2328" s="6" t="s">
        <v>6101</v>
      </c>
      <c r="D2328" s="6" t="s">
        <v>12952</v>
      </c>
      <c r="E2328" s="6" t="s">
        <v>5893</v>
      </c>
      <c r="F2328" s="6" t="s">
        <v>13130</v>
      </c>
      <c r="G2328" s="6" t="s">
        <v>13131</v>
      </c>
      <c r="H2328" s="79">
        <v>1</v>
      </c>
    </row>
    <row r="2329" spans="1:8" x14ac:dyDescent="0.2">
      <c r="A2329" s="6">
        <v>30026527</v>
      </c>
      <c r="B2329" s="6" t="s">
        <v>13132</v>
      </c>
      <c r="C2329" s="6" t="s">
        <v>6105</v>
      </c>
      <c r="D2329" s="6" t="s">
        <v>12952</v>
      </c>
      <c r="E2329" s="6" t="s">
        <v>5893</v>
      </c>
      <c r="F2329" s="6" t="s">
        <v>13133</v>
      </c>
      <c r="G2329" s="6" t="s">
        <v>13134</v>
      </c>
      <c r="H2329" s="79">
        <v>1</v>
      </c>
    </row>
    <row r="2330" spans="1:8" x14ac:dyDescent="0.2">
      <c r="A2330" s="6">
        <v>30062616</v>
      </c>
      <c r="B2330" s="6" t="s">
        <v>13135</v>
      </c>
      <c r="C2330" s="6" t="s">
        <v>6109</v>
      </c>
      <c r="D2330" s="6" t="s">
        <v>12952</v>
      </c>
      <c r="E2330" s="6" t="s">
        <v>5893</v>
      </c>
      <c r="F2330" s="6" t="s">
        <v>13136</v>
      </c>
      <c r="G2330" s="6" t="s">
        <v>13137</v>
      </c>
      <c r="H2330" s="79">
        <v>1</v>
      </c>
    </row>
    <row r="2331" spans="1:8" x14ac:dyDescent="0.2">
      <c r="A2331" s="6">
        <v>30374367</v>
      </c>
      <c r="B2331" s="6" t="s">
        <v>13138</v>
      </c>
      <c r="C2331" s="6" t="s">
        <v>6113</v>
      </c>
      <c r="D2331" s="6" t="s">
        <v>12952</v>
      </c>
      <c r="E2331" s="6" t="s">
        <v>5893</v>
      </c>
      <c r="F2331" s="6" t="s">
        <v>13139</v>
      </c>
      <c r="G2331" s="6" t="s">
        <v>13140</v>
      </c>
      <c r="H2331" s="79">
        <v>1</v>
      </c>
    </row>
    <row r="2332" spans="1:8" x14ac:dyDescent="0.2">
      <c r="A2332" s="6">
        <v>30383047</v>
      </c>
      <c r="B2332" s="6" t="s">
        <v>13141</v>
      </c>
      <c r="C2332" s="6" t="s">
        <v>6117</v>
      </c>
      <c r="D2332" s="6" t="s">
        <v>12952</v>
      </c>
      <c r="E2332" s="6" t="s">
        <v>5893</v>
      </c>
      <c r="F2332" s="6" t="s">
        <v>13142</v>
      </c>
      <c r="G2332" s="6" t="s">
        <v>13143</v>
      </c>
      <c r="H2332" s="79">
        <v>1</v>
      </c>
    </row>
    <row r="2333" spans="1:8" x14ac:dyDescent="0.2">
      <c r="A2333" s="6">
        <v>30376862</v>
      </c>
      <c r="B2333" s="6" t="s">
        <v>13144</v>
      </c>
      <c r="C2333" s="6" t="s">
        <v>10400</v>
      </c>
      <c r="D2333" s="6" t="s">
        <v>12952</v>
      </c>
      <c r="E2333" s="6" t="s">
        <v>5893</v>
      </c>
      <c r="F2333" s="6" t="s">
        <v>13145</v>
      </c>
      <c r="G2333" s="6" t="s">
        <v>13146</v>
      </c>
      <c r="H2333" s="79">
        <v>1</v>
      </c>
    </row>
    <row r="2334" spans="1:8" x14ac:dyDescent="0.2">
      <c r="A2334" s="6">
        <v>30360745</v>
      </c>
      <c r="B2334" s="6" t="s">
        <v>13147</v>
      </c>
      <c r="C2334" s="6" t="s">
        <v>6416</v>
      </c>
      <c r="D2334" s="6" t="s">
        <v>12952</v>
      </c>
      <c r="E2334" s="6" t="s">
        <v>5893</v>
      </c>
      <c r="F2334" s="6" t="s">
        <v>13148</v>
      </c>
      <c r="G2334" s="6" t="s">
        <v>13149</v>
      </c>
      <c r="H2334" s="79">
        <v>1</v>
      </c>
    </row>
    <row r="2335" spans="1:8" x14ac:dyDescent="0.2">
      <c r="A2335" s="6">
        <v>30276309</v>
      </c>
      <c r="B2335" s="6" t="s">
        <v>13150</v>
      </c>
      <c r="C2335" s="6" t="s">
        <v>6420</v>
      </c>
      <c r="D2335" s="6" t="s">
        <v>12952</v>
      </c>
      <c r="E2335" s="6" t="s">
        <v>5893</v>
      </c>
      <c r="F2335" s="6" t="s">
        <v>13151</v>
      </c>
      <c r="G2335" s="6" t="s">
        <v>13152</v>
      </c>
      <c r="H2335" s="79">
        <v>1</v>
      </c>
    </row>
    <row r="2336" spans="1:8" x14ac:dyDescent="0.2">
      <c r="A2336" s="6">
        <v>30171752</v>
      </c>
      <c r="B2336" s="6" t="s">
        <v>13153</v>
      </c>
      <c r="C2336" s="6" t="s">
        <v>6424</v>
      </c>
      <c r="D2336" s="6" t="s">
        <v>12952</v>
      </c>
      <c r="E2336" s="6" t="s">
        <v>5893</v>
      </c>
      <c r="F2336" s="6" t="s">
        <v>13154</v>
      </c>
      <c r="G2336" s="6" t="s">
        <v>13155</v>
      </c>
      <c r="H2336" s="79">
        <v>1</v>
      </c>
    </row>
    <row r="2337" spans="1:8" x14ac:dyDescent="0.2">
      <c r="A2337" s="6">
        <v>30265909</v>
      </c>
      <c r="B2337" s="6" t="s">
        <v>13156</v>
      </c>
      <c r="C2337" s="6" t="s">
        <v>6428</v>
      </c>
      <c r="D2337" s="6" t="s">
        <v>12952</v>
      </c>
      <c r="E2337" s="6" t="s">
        <v>5893</v>
      </c>
      <c r="F2337" s="6" t="s">
        <v>13157</v>
      </c>
      <c r="G2337" s="6" t="s">
        <v>13158</v>
      </c>
      <c r="H2337" s="79">
        <v>1</v>
      </c>
    </row>
    <row r="2338" spans="1:8" x14ac:dyDescent="0.2">
      <c r="A2338" s="6">
        <v>30296377</v>
      </c>
      <c r="B2338" s="6" t="s">
        <v>13159</v>
      </c>
      <c r="C2338" s="6" t="s">
        <v>6945</v>
      </c>
      <c r="D2338" s="6" t="s">
        <v>12952</v>
      </c>
      <c r="E2338" s="6" t="s">
        <v>5893</v>
      </c>
      <c r="F2338" s="6" t="s">
        <v>13160</v>
      </c>
      <c r="G2338" s="6" t="s">
        <v>13161</v>
      </c>
      <c r="H2338" s="79">
        <v>1</v>
      </c>
    </row>
    <row r="2339" spans="1:8" x14ac:dyDescent="0.2">
      <c r="A2339" s="6">
        <v>30188138</v>
      </c>
      <c r="B2339" s="6" t="s">
        <v>13162</v>
      </c>
      <c r="C2339" s="6" t="s">
        <v>6949</v>
      </c>
      <c r="D2339" s="6" t="s">
        <v>12952</v>
      </c>
      <c r="E2339" s="6" t="s">
        <v>5893</v>
      </c>
      <c r="F2339" s="6" t="s">
        <v>13163</v>
      </c>
      <c r="G2339" s="6" t="s">
        <v>13164</v>
      </c>
      <c r="H2339" s="79">
        <v>1</v>
      </c>
    </row>
    <row r="2340" spans="1:8" x14ac:dyDescent="0.2">
      <c r="A2340" s="6">
        <v>30225781</v>
      </c>
      <c r="B2340" s="6" t="s">
        <v>13165</v>
      </c>
      <c r="C2340" s="6" t="s">
        <v>7632</v>
      </c>
      <c r="D2340" s="6" t="s">
        <v>12952</v>
      </c>
      <c r="E2340" s="6" t="s">
        <v>5893</v>
      </c>
      <c r="F2340" s="6" t="s">
        <v>13166</v>
      </c>
      <c r="G2340" s="6" t="s">
        <v>13167</v>
      </c>
      <c r="H2340" s="79">
        <v>1</v>
      </c>
    </row>
    <row r="2341" spans="1:8" x14ac:dyDescent="0.2">
      <c r="A2341" s="6">
        <v>30143399</v>
      </c>
      <c r="B2341" s="6" t="s">
        <v>13168</v>
      </c>
      <c r="C2341" s="6" t="s">
        <v>7636</v>
      </c>
      <c r="D2341" s="6" t="s">
        <v>12952</v>
      </c>
      <c r="E2341" s="6" t="s">
        <v>5893</v>
      </c>
      <c r="F2341" s="6" t="s">
        <v>13169</v>
      </c>
      <c r="G2341" s="6" t="s">
        <v>13170</v>
      </c>
      <c r="H2341" s="79">
        <v>1</v>
      </c>
    </row>
    <row r="2342" spans="1:8" x14ac:dyDescent="0.2">
      <c r="A2342" s="6">
        <v>30113808</v>
      </c>
      <c r="B2342" s="6" t="s">
        <v>13171</v>
      </c>
      <c r="C2342" s="6" t="s">
        <v>7640</v>
      </c>
      <c r="D2342" s="6" t="s">
        <v>12952</v>
      </c>
      <c r="E2342" s="6" t="s">
        <v>5893</v>
      </c>
      <c r="F2342" s="6" t="s">
        <v>13172</v>
      </c>
      <c r="G2342" s="6" t="s">
        <v>13173</v>
      </c>
      <c r="H2342" s="79">
        <v>1</v>
      </c>
    </row>
    <row r="2343" spans="1:8" x14ac:dyDescent="0.2">
      <c r="A2343" s="6">
        <v>30233048</v>
      </c>
      <c r="B2343" s="6" t="s">
        <v>13174</v>
      </c>
      <c r="C2343" s="6" t="s">
        <v>6971</v>
      </c>
      <c r="D2343" s="6" t="s">
        <v>12952</v>
      </c>
      <c r="E2343" s="6" t="s">
        <v>5893</v>
      </c>
      <c r="F2343" s="6" t="s">
        <v>13175</v>
      </c>
      <c r="G2343" s="6" t="s">
        <v>13176</v>
      </c>
      <c r="H2343" s="79">
        <v>1</v>
      </c>
    </row>
    <row r="2344" spans="1:8" x14ac:dyDescent="0.2">
      <c r="A2344" s="6">
        <v>30216145</v>
      </c>
      <c r="B2344" s="6" t="s">
        <v>13177</v>
      </c>
      <c r="C2344" s="6" t="s">
        <v>6975</v>
      </c>
      <c r="D2344" s="6" t="s">
        <v>12952</v>
      </c>
      <c r="E2344" s="6" t="s">
        <v>5893</v>
      </c>
      <c r="F2344" s="6" t="s">
        <v>13178</v>
      </c>
      <c r="G2344" s="6" t="s">
        <v>13179</v>
      </c>
      <c r="H2344" s="79">
        <v>1</v>
      </c>
    </row>
    <row r="2345" spans="1:8" x14ac:dyDescent="0.2">
      <c r="A2345" s="6">
        <v>30075863</v>
      </c>
      <c r="B2345" s="6" t="s">
        <v>13180</v>
      </c>
      <c r="C2345" s="6" t="s">
        <v>9105</v>
      </c>
      <c r="D2345" s="6" t="s">
        <v>13181</v>
      </c>
      <c r="E2345" s="6" t="s">
        <v>5893</v>
      </c>
      <c r="F2345" s="6" t="s">
        <v>13182</v>
      </c>
      <c r="G2345" s="6" t="s">
        <v>13183</v>
      </c>
      <c r="H2345" s="79">
        <v>1</v>
      </c>
    </row>
    <row r="2346" spans="1:8" x14ac:dyDescent="0.2">
      <c r="A2346" s="6">
        <v>30315182</v>
      </c>
      <c r="B2346" s="6" t="s">
        <v>13184</v>
      </c>
      <c r="C2346" s="6" t="s">
        <v>9109</v>
      </c>
      <c r="D2346" s="6" t="s">
        <v>13181</v>
      </c>
      <c r="E2346" s="6" t="s">
        <v>5893</v>
      </c>
      <c r="F2346" s="6" t="s">
        <v>13185</v>
      </c>
      <c r="G2346" s="6" t="s">
        <v>13186</v>
      </c>
      <c r="H2346" s="79">
        <v>1</v>
      </c>
    </row>
    <row r="2347" spans="1:8" x14ac:dyDescent="0.2">
      <c r="A2347" s="6">
        <v>30027791</v>
      </c>
      <c r="B2347" s="6" t="s">
        <v>13187</v>
      </c>
      <c r="C2347" s="6" t="s">
        <v>9113</v>
      </c>
      <c r="D2347" s="6" t="s">
        <v>13181</v>
      </c>
      <c r="E2347" s="6" t="s">
        <v>5893</v>
      </c>
      <c r="F2347" s="6" t="s">
        <v>13188</v>
      </c>
      <c r="G2347" s="6" t="s">
        <v>13189</v>
      </c>
      <c r="H2347" s="79">
        <v>1</v>
      </c>
    </row>
    <row r="2348" spans="1:8" x14ac:dyDescent="0.2">
      <c r="A2348" s="6">
        <v>30156582</v>
      </c>
      <c r="B2348" s="6" t="s">
        <v>13190</v>
      </c>
      <c r="C2348" s="6" t="s">
        <v>9117</v>
      </c>
      <c r="D2348" s="6" t="s">
        <v>13181</v>
      </c>
      <c r="E2348" s="6" t="s">
        <v>5893</v>
      </c>
      <c r="F2348" s="6" t="s">
        <v>13191</v>
      </c>
      <c r="G2348" s="6" t="s">
        <v>13192</v>
      </c>
      <c r="H2348" s="79">
        <v>1</v>
      </c>
    </row>
    <row r="2349" spans="1:8" x14ac:dyDescent="0.2">
      <c r="A2349" s="6">
        <v>30338685</v>
      </c>
      <c r="B2349" s="6" t="s">
        <v>13193</v>
      </c>
      <c r="C2349" s="6" t="s">
        <v>9121</v>
      </c>
      <c r="D2349" s="6" t="s">
        <v>13181</v>
      </c>
      <c r="E2349" s="6" t="s">
        <v>5893</v>
      </c>
      <c r="F2349" s="6" t="s">
        <v>13194</v>
      </c>
      <c r="G2349" s="6" t="s">
        <v>13195</v>
      </c>
      <c r="H2349" s="79">
        <v>1</v>
      </c>
    </row>
    <row r="2350" spans="1:8" x14ac:dyDescent="0.2">
      <c r="A2350" s="6">
        <v>30195043</v>
      </c>
      <c r="B2350" s="6" t="s">
        <v>13196</v>
      </c>
      <c r="C2350" s="6" t="s">
        <v>9125</v>
      </c>
      <c r="D2350" s="6" t="s">
        <v>13181</v>
      </c>
      <c r="E2350" s="6" t="s">
        <v>5893</v>
      </c>
      <c r="F2350" s="6" t="s">
        <v>13197</v>
      </c>
      <c r="G2350" s="6" t="s">
        <v>13198</v>
      </c>
      <c r="H2350" s="79">
        <v>1</v>
      </c>
    </row>
    <row r="2351" spans="1:8" x14ac:dyDescent="0.2">
      <c r="A2351" s="6">
        <v>30323465</v>
      </c>
      <c r="B2351" s="6" t="s">
        <v>13199</v>
      </c>
      <c r="C2351" s="6" t="s">
        <v>9129</v>
      </c>
      <c r="D2351" s="6" t="s">
        <v>13181</v>
      </c>
      <c r="E2351" s="6" t="s">
        <v>5893</v>
      </c>
      <c r="F2351" s="6" t="s">
        <v>13200</v>
      </c>
      <c r="G2351" s="6" t="s">
        <v>13201</v>
      </c>
      <c r="H2351" s="79">
        <v>1</v>
      </c>
    </row>
    <row r="2352" spans="1:8" x14ac:dyDescent="0.2">
      <c r="A2352" s="6">
        <v>30252024</v>
      </c>
      <c r="B2352" s="6" t="s">
        <v>13202</v>
      </c>
      <c r="C2352" s="6" t="s">
        <v>9133</v>
      </c>
      <c r="D2352" s="6" t="s">
        <v>13181</v>
      </c>
      <c r="E2352" s="6" t="s">
        <v>5893</v>
      </c>
      <c r="F2352" s="6" t="s">
        <v>13203</v>
      </c>
      <c r="G2352" s="6" t="s">
        <v>13204</v>
      </c>
      <c r="H2352" s="79">
        <v>1</v>
      </c>
    </row>
    <row r="2353" spans="1:8" x14ac:dyDescent="0.2">
      <c r="A2353" s="6">
        <v>30336274</v>
      </c>
      <c r="B2353" s="6" t="s">
        <v>13205</v>
      </c>
      <c r="C2353" s="6" t="s">
        <v>5636</v>
      </c>
      <c r="D2353" s="6" t="s">
        <v>13206</v>
      </c>
      <c r="E2353" s="6" t="s">
        <v>13207</v>
      </c>
      <c r="F2353" s="6" t="s">
        <v>13208</v>
      </c>
      <c r="G2353" s="6" t="s">
        <v>13209</v>
      </c>
      <c r="H2353" s="79">
        <v>1</v>
      </c>
    </row>
    <row r="2354" spans="1:8" x14ac:dyDescent="0.2">
      <c r="A2354" s="6">
        <v>30060442</v>
      </c>
      <c r="B2354" s="6" t="s">
        <v>13210</v>
      </c>
      <c r="C2354" s="6" t="s">
        <v>5642</v>
      </c>
      <c r="D2354" s="6" t="s">
        <v>13206</v>
      </c>
      <c r="E2354" s="6" t="s">
        <v>13207</v>
      </c>
      <c r="F2354" s="6" t="s">
        <v>13211</v>
      </c>
      <c r="G2354" s="6" t="s">
        <v>13212</v>
      </c>
      <c r="H2354" s="79">
        <v>1</v>
      </c>
    </row>
    <row r="2355" spans="1:8" x14ac:dyDescent="0.2">
      <c r="A2355" s="6">
        <v>30300505</v>
      </c>
      <c r="B2355" s="6" t="s">
        <v>13213</v>
      </c>
      <c r="C2355" s="6" t="s">
        <v>5646</v>
      </c>
      <c r="D2355" s="6" t="s">
        <v>13206</v>
      </c>
      <c r="E2355" s="6" t="s">
        <v>13207</v>
      </c>
      <c r="F2355" s="6" t="s">
        <v>13214</v>
      </c>
      <c r="G2355" s="6" t="s">
        <v>13215</v>
      </c>
      <c r="H2355" s="79">
        <v>1</v>
      </c>
    </row>
    <row r="2356" spans="1:8" x14ac:dyDescent="0.2">
      <c r="A2356" s="6">
        <v>30390079</v>
      </c>
      <c r="B2356" s="6" t="s">
        <v>13216</v>
      </c>
      <c r="C2356" s="6" t="s">
        <v>5650</v>
      </c>
      <c r="D2356" s="6" t="s">
        <v>13206</v>
      </c>
      <c r="E2356" s="6" t="s">
        <v>13207</v>
      </c>
      <c r="F2356" s="6" t="s">
        <v>13217</v>
      </c>
      <c r="G2356" s="6" t="s">
        <v>13218</v>
      </c>
      <c r="H2356" s="79">
        <v>1</v>
      </c>
    </row>
    <row r="2357" spans="1:8" x14ac:dyDescent="0.2">
      <c r="A2357" s="6">
        <v>30148619</v>
      </c>
      <c r="B2357" s="6" t="s">
        <v>13219</v>
      </c>
      <c r="C2357" s="6" t="s">
        <v>5654</v>
      </c>
      <c r="D2357" s="6" t="s">
        <v>13206</v>
      </c>
      <c r="E2357" s="6" t="s">
        <v>13207</v>
      </c>
      <c r="F2357" s="6" t="s">
        <v>13220</v>
      </c>
      <c r="G2357" s="6" t="s">
        <v>13221</v>
      </c>
      <c r="H2357" s="79">
        <v>1</v>
      </c>
    </row>
    <row r="2358" spans="1:8" x14ac:dyDescent="0.2">
      <c r="A2358" s="6">
        <v>30347297</v>
      </c>
      <c r="B2358" s="6" t="s">
        <v>13222</v>
      </c>
      <c r="C2358" s="6" t="s">
        <v>5658</v>
      </c>
      <c r="D2358" s="6" t="s">
        <v>13206</v>
      </c>
      <c r="E2358" s="6" t="s">
        <v>13207</v>
      </c>
      <c r="F2358" s="6" t="s">
        <v>13223</v>
      </c>
      <c r="G2358" s="6" t="s">
        <v>13224</v>
      </c>
      <c r="H2358" s="79">
        <v>1</v>
      </c>
    </row>
    <row r="2359" spans="1:8" x14ac:dyDescent="0.2">
      <c r="A2359" s="6">
        <v>30023620</v>
      </c>
      <c r="B2359" s="6" t="s">
        <v>13225</v>
      </c>
      <c r="C2359" s="6" t="s">
        <v>5662</v>
      </c>
      <c r="D2359" s="6" t="s">
        <v>13206</v>
      </c>
      <c r="E2359" s="6" t="s">
        <v>13207</v>
      </c>
      <c r="F2359" s="6" t="s">
        <v>13226</v>
      </c>
      <c r="G2359" s="6" t="s">
        <v>13227</v>
      </c>
      <c r="H2359" s="79">
        <v>1</v>
      </c>
    </row>
    <row r="2360" spans="1:8" x14ac:dyDescent="0.2">
      <c r="A2360" s="6">
        <v>30414329</v>
      </c>
      <c r="B2360" s="6" t="s">
        <v>13228</v>
      </c>
      <c r="C2360" s="6" t="s">
        <v>5666</v>
      </c>
      <c r="D2360" s="6" t="s">
        <v>13206</v>
      </c>
      <c r="E2360" s="6" t="s">
        <v>13207</v>
      </c>
      <c r="F2360" s="6" t="s">
        <v>13229</v>
      </c>
      <c r="G2360" s="6" t="s">
        <v>13230</v>
      </c>
      <c r="H2360" s="79">
        <v>1</v>
      </c>
    </row>
    <row r="2361" spans="1:8" x14ac:dyDescent="0.2">
      <c r="A2361" s="6">
        <v>30054535</v>
      </c>
      <c r="B2361" s="6" t="s">
        <v>13231</v>
      </c>
      <c r="C2361" s="6" t="s">
        <v>5670</v>
      </c>
      <c r="D2361" s="6" t="s">
        <v>13206</v>
      </c>
      <c r="E2361" s="6" t="s">
        <v>13207</v>
      </c>
      <c r="F2361" s="6" t="s">
        <v>13232</v>
      </c>
      <c r="G2361" s="6" t="s">
        <v>13233</v>
      </c>
      <c r="H2361" s="79">
        <v>1</v>
      </c>
    </row>
    <row r="2362" spans="1:8" x14ac:dyDescent="0.2">
      <c r="A2362" s="6">
        <v>30303729</v>
      </c>
      <c r="B2362" s="6" t="s">
        <v>13234</v>
      </c>
      <c r="C2362" s="6" t="s">
        <v>5674</v>
      </c>
      <c r="D2362" s="6" t="s">
        <v>13206</v>
      </c>
      <c r="E2362" s="6" t="s">
        <v>13207</v>
      </c>
      <c r="F2362" s="6" t="s">
        <v>13235</v>
      </c>
      <c r="G2362" s="6" t="s">
        <v>13236</v>
      </c>
      <c r="H2362" s="79">
        <v>1</v>
      </c>
    </row>
    <row r="2363" spans="1:8" x14ac:dyDescent="0.2">
      <c r="A2363" s="6">
        <v>30051783</v>
      </c>
      <c r="B2363" s="6" t="s">
        <v>13237</v>
      </c>
      <c r="C2363" s="6" t="s">
        <v>5678</v>
      </c>
      <c r="D2363" s="6" t="s">
        <v>13206</v>
      </c>
      <c r="E2363" s="6" t="s">
        <v>13207</v>
      </c>
      <c r="F2363" s="6" t="s">
        <v>13238</v>
      </c>
      <c r="G2363" s="6" t="s">
        <v>13239</v>
      </c>
      <c r="H2363" s="79">
        <v>1</v>
      </c>
    </row>
    <row r="2364" spans="1:8" x14ac:dyDescent="0.2">
      <c r="A2364" s="6">
        <v>30309977</v>
      </c>
      <c r="B2364" s="6" t="s">
        <v>13240</v>
      </c>
      <c r="C2364" s="6" t="s">
        <v>5682</v>
      </c>
      <c r="D2364" s="6" t="s">
        <v>13206</v>
      </c>
      <c r="E2364" s="6" t="s">
        <v>13207</v>
      </c>
      <c r="F2364" s="6" t="s">
        <v>13241</v>
      </c>
      <c r="G2364" s="6" t="s">
        <v>13242</v>
      </c>
      <c r="H2364" s="79">
        <v>1</v>
      </c>
    </row>
    <row r="2365" spans="1:8" x14ac:dyDescent="0.2">
      <c r="A2365" s="6">
        <v>30017367</v>
      </c>
      <c r="B2365" s="6" t="s">
        <v>13243</v>
      </c>
      <c r="C2365" s="6" t="s">
        <v>5686</v>
      </c>
      <c r="D2365" s="6" t="s">
        <v>13206</v>
      </c>
      <c r="E2365" s="6" t="s">
        <v>13207</v>
      </c>
      <c r="F2365" s="6" t="s">
        <v>13244</v>
      </c>
      <c r="G2365" s="6" t="s">
        <v>13245</v>
      </c>
      <c r="H2365" s="79">
        <v>1</v>
      </c>
    </row>
    <row r="2366" spans="1:8" x14ac:dyDescent="0.2">
      <c r="A2366" s="6">
        <v>30210807</v>
      </c>
      <c r="B2366" s="6" t="s">
        <v>13246</v>
      </c>
      <c r="C2366" s="6" t="s">
        <v>5690</v>
      </c>
      <c r="D2366" s="6" t="s">
        <v>13206</v>
      </c>
      <c r="E2366" s="6" t="s">
        <v>13207</v>
      </c>
      <c r="F2366" s="6" t="s">
        <v>13247</v>
      </c>
      <c r="G2366" s="6" t="s">
        <v>13248</v>
      </c>
      <c r="H2366" s="79">
        <v>1</v>
      </c>
    </row>
    <row r="2367" spans="1:8" x14ac:dyDescent="0.2">
      <c r="A2367" s="6">
        <v>30189300</v>
      </c>
      <c r="B2367" s="6" t="s">
        <v>13249</v>
      </c>
      <c r="C2367" s="6" t="s">
        <v>5710</v>
      </c>
      <c r="D2367" s="6" t="s">
        <v>13250</v>
      </c>
      <c r="E2367" s="6" t="s">
        <v>13251</v>
      </c>
      <c r="F2367" s="6" t="s">
        <v>13252</v>
      </c>
      <c r="G2367" s="6" t="s">
        <v>13253</v>
      </c>
      <c r="H2367" s="79">
        <v>1</v>
      </c>
    </row>
    <row r="2368" spans="1:8" x14ac:dyDescent="0.2">
      <c r="A2368" s="6">
        <v>30306737</v>
      </c>
      <c r="B2368" s="6" t="s">
        <v>13254</v>
      </c>
      <c r="C2368" s="6" t="s">
        <v>5714</v>
      </c>
      <c r="D2368" s="6" t="s">
        <v>13250</v>
      </c>
      <c r="E2368" s="6" t="s">
        <v>13251</v>
      </c>
      <c r="F2368" s="6" t="s">
        <v>13255</v>
      </c>
      <c r="G2368" s="6" t="s">
        <v>13256</v>
      </c>
      <c r="H2368" s="79">
        <v>1</v>
      </c>
    </row>
    <row r="2369" spans="1:8" x14ac:dyDescent="0.2">
      <c r="A2369" s="6">
        <v>30023007</v>
      </c>
      <c r="B2369" s="6" t="s">
        <v>13257</v>
      </c>
      <c r="C2369" s="6" t="s">
        <v>5736</v>
      </c>
      <c r="D2369" s="6" t="s">
        <v>13250</v>
      </c>
      <c r="E2369" s="6" t="s">
        <v>13251</v>
      </c>
      <c r="F2369" s="6" t="s">
        <v>13258</v>
      </c>
      <c r="G2369" s="6" t="s">
        <v>13259</v>
      </c>
      <c r="H2369" s="79">
        <v>1</v>
      </c>
    </row>
    <row r="2370" spans="1:8" x14ac:dyDescent="0.2">
      <c r="A2370" s="6">
        <v>30237399</v>
      </c>
      <c r="B2370" s="6" t="s">
        <v>13260</v>
      </c>
      <c r="C2370" s="6" t="s">
        <v>5740</v>
      </c>
      <c r="D2370" s="6" t="s">
        <v>13250</v>
      </c>
      <c r="E2370" s="6" t="s">
        <v>13251</v>
      </c>
      <c r="F2370" s="6" t="s">
        <v>13261</v>
      </c>
      <c r="G2370" s="6" t="s">
        <v>13262</v>
      </c>
      <c r="H2370" s="79">
        <v>1</v>
      </c>
    </row>
    <row r="2371" spans="1:8" x14ac:dyDescent="0.2">
      <c r="A2371" s="6">
        <v>30010070</v>
      </c>
      <c r="B2371" s="6" t="s">
        <v>13263</v>
      </c>
      <c r="C2371" s="6" t="s">
        <v>5744</v>
      </c>
      <c r="D2371" s="6" t="s">
        <v>13250</v>
      </c>
      <c r="E2371" s="6" t="s">
        <v>13251</v>
      </c>
      <c r="F2371" s="6" t="s">
        <v>13264</v>
      </c>
      <c r="G2371" s="6" t="s">
        <v>13265</v>
      </c>
      <c r="H2371" s="79">
        <v>1</v>
      </c>
    </row>
    <row r="2372" spans="1:8" x14ac:dyDescent="0.2">
      <c r="A2372" s="6">
        <v>30343014</v>
      </c>
      <c r="B2372" s="6" t="s">
        <v>13266</v>
      </c>
      <c r="C2372" s="6" t="s">
        <v>5748</v>
      </c>
      <c r="D2372" s="6" t="s">
        <v>13250</v>
      </c>
      <c r="E2372" s="6" t="s">
        <v>13251</v>
      </c>
      <c r="F2372" s="6" t="s">
        <v>13267</v>
      </c>
      <c r="G2372" s="6" t="s">
        <v>13268</v>
      </c>
      <c r="H2372" s="79">
        <v>1</v>
      </c>
    </row>
    <row r="2373" spans="1:8" x14ac:dyDescent="0.2">
      <c r="A2373" s="6">
        <v>30153014</v>
      </c>
      <c r="B2373" s="6" t="s">
        <v>13269</v>
      </c>
      <c r="C2373" s="6" t="s">
        <v>5752</v>
      </c>
      <c r="D2373" s="6" t="s">
        <v>13250</v>
      </c>
      <c r="E2373" s="6" t="s">
        <v>13251</v>
      </c>
      <c r="F2373" s="6" t="s">
        <v>13270</v>
      </c>
      <c r="G2373" s="6" t="s">
        <v>13271</v>
      </c>
      <c r="H2373" s="79">
        <v>1</v>
      </c>
    </row>
    <row r="2374" spans="1:8" x14ac:dyDescent="0.2">
      <c r="A2374" s="6">
        <v>30225836</v>
      </c>
      <c r="B2374" s="6" t="s">
        <v>13272</v>
      </c>
      <c r="C2374" s="6" t="s">
        <v>5756</v>
      </c>
      <c r="D2374" s="6" t="s">
        <v>13250</v>
      </c>
      <c r="E2374" s="6" t="s">
        <v>13251</v>
      </c>
      <c r="F2374" s="6" t="s">
        <v>13273</v>
      </c>
      <c r="G2374" s="6" t="s">
        <v>13274</v>
      </c>
      <c r="H2374" s="79">
        <v>1</v>
      </c>
    </row>
    <row r="2375" spans="1:8" x14ac:dyDescent="0.2">
      <c r="A2375" s="6">
        <v>30105048</v>
      </c>
      <c r="B2375" s="6" t="s">
        <v>13275</v>
      </c>
      <c r="C2375" s="6" t="s">
        <v>5759</v>
      </c>
      <c r="D2375" s="6" t="s">
        <v>13250</v>
      </c>
      <c r="E2375" s="6" t="s">
        <v>13251</v>
      </c>
      <c r="F2375" s="6" t="s">
        <v>13276</v>
      </c>
      <c r="G2375" s="6" t="s">
        <v>13277</v>
      </c>
      <c r="H2375" s="79">
        <v>1</v>
      </c>
    </row>
    <row r="2376" spans="1:8" x14ac:dyDescent="0.2">
      <c r="A2376" s="6">
        <v>30194069</v>
      </c>
      <c r="B2376" s="6" t="s">
        <v>13278</v>
      </c>
      <c r="C2376" s="6" t="s">
        <v>5760</v>
      </c>
      <c r="D2376" s="6" t="s">
        <v>13250</v>
      </c>
      <c r="E2376" s="6" t="s">
        <v>13251</v>
      </c>
      <c r="F2376" s="6" t="s">
        <v>13279</v>
      </c>
      <c r="G2376" s="6" t="s">
        <v>13280</v>
      </c>
      <c r="H2376" s="79">
        <v>1</v>
      </c>
    </row>
    <row r="2377" spans="1:8" x14ac:dyDescent="0.2">
      <c r="A2377" s="6">
        <v>30330554</v>
      </c>
      <c r="B2377" s="6" t="s">
        <v>13281</v>
      </c>
      <c r="C2377" s="6" t="s">
        <v>5762</v>
      </c>
      <c r="D2377" s="6" t="s">
        <v>13250</v>
      </c>
      <c r="E2377" s="6" t="s">
        <v>13251</v>
      </c>
      <c r="F2377" s="6" t="s">
        <v>13282</v>
      </c>
      <c r="G2377" s="6" t="s">
        <v>13283</v>
      </c>
      <c r="H2377" s="79">
        <v>1</v>
      </c>
    </row>
    <row r="2378" spans="1:8" x14ac:dyDescent="0.2">
      <c r="A2378" s="6">
        <v>30041837</v>
      </c>
      <c r="B2378" s="6" t="s">
        <v>13284</v>
      </c>
      <c r="C2378" s="6" t="s">
        <v>5766</v>
      </c>
      <c r="D2378" s="6" t="s">
        <v>13250</v>
      </c>
      <c r="E2378" s="6" t="s">
        <v>13251</v>
      </c>
      <c r="F2378" s="6" t="s">
        <v>13285</v>
      </c>
      <c r="G2378" s="6" t="s">
        <v>13286</v>
      </c>
      <c r="H2378" s="79">
        <v>1</v>
      </c>
    </row>
    <row r="2379" spans="1:8" x14ac:dyDescent="0.2">
      <c r="A2379" s="6">
        <v>30152971</v>
      </c>
      <c r="B2379" s="6" t="s">
        <v>551</v>
      </c>
      <c r="C2379" s="6" t="s">
        <v>5678</v>
      </c>
      <c r="D2379" s="6" t="s">
        <v>13287</v>
      </c>
      <c r="E2379" s="6" t="s">
        <v>5638</v>
      </c>
      <c r="F2379" s="6" t="s">
        <v>546</v>
      </c>
      <c r="G2379" s="6" t="s">
        <v>547</v>
      </c>
      <c r="H2379" s="79">
        <v>1</v>
      </c>
    </row>
    <row r="2380" spans="1:8" x14ac:dyDescent="0.2">
      <c r="A2380" s="6">
        <v>30077506</v>
      </c>
      <c r="B2380" s="6" t="s">
        <v>1338</v>
      </c>
      <c r="C2380" s="6" t="s">
        <v>5682</v>
      </c>
      <c r="D2380" s="6" t="s">
        <v>13287</v>
      </c>
      <c r="E2380" s="6" t="s">
        <v>5638</v>
      </c>
      <c r="F2380" s="6" t="s">
        <v>1333</v>
      </c>
      <c r="G2380" s="6" t="s">
        <v>1334</v>
      </c>
      <c r="H2380" s="79">
        <v>1</v>
      </c>
    </row>
    <row r="2381" spans="1:8" x14ac:dyDescent="0.2">
      <c r="A2381" s="6">
        <v>30369458</v>
      </c>
      <c r="B2381" s="6" t="s">
        <v>1784</v>
      </c>
      <c r="C2381" s="6" t="s">
        <v>5686</v>
      </c>
      <c r="D2381" s="6" t="s">
        <v>13287</v>
      </c>
      <c r="E2381" s="6" t="s">
        <v>5638</v>
      </c>
      <c r="F2381" s="6" t="s">
        <v>1779</v>
      </c>
      <c r="G2381" s="6" t="s">
        <v>1780</v>
      </c>
      <c r="H2381" s="79">
        <v>1</v>
      </c>
    </row>
    <row r="2382" spans="1:8" x14ac:dyDescent="0.2">
      <c r="A2382" s="6">
        <v>30279719</v>
      </c>
      <c r="B2382" s="6" t="s">
        <v>1439</v>
      </c>
      <c r="C2382" s="6" t="s">
        <v>5690</v>
      </c>
      <c r="D2382" s="6" t="s">
        <v>13287</v>
      </c>
      <c r="E2382" s="6" t="s">
        <v>5638</v>
      </c>
      <c r="F2382" s="6" t="s">
        <v>1434</v>
      </c>
      <c r="G2382" s="6" t="s">
        <v>1435</v>
      </c>
      <c r="H2382" s="79">
        <v>1</v>
      </c>
    </row>
    <row r="2383" spans="1:8" x14ac:dyDescent="0.2">
      <c r="A2383" s="6">
        <v>30450242</v>
      </c>
      <c r="B2383" s="6" t="s">
        <v>2981</v>
      </c>
      <c r="C2383" s="6" t="s">
        <v>5694</v>
      </c>
      <c r="D2383" s="6" t="s">
        <v>13287</v>
      </c>
      <c r="E2383" s="6" t="s">
        <v>5638</v>
      </c>
      <c r="F2383" s="6" t="s">
        <v>2976</v>
      </c>
      <c r="G2383" s="6" t="s">
        <v>2977</v>
      </c>
      <c r="H2383" s="79">
        <v>1</v>
      </c>
    </row>
    <row r="2384" spans="1:8" x14ac:dyDescent="0.2">
      <c r="A2384" s="6">
        <v>30440119</v>
      </c>
      <c r="B2384" s="6" t="s">
        <v>1428</v>
      </c>
      <c r="C2384" s="6" t="s">
        <v>5698</v>
      </c>
      <c r="D2384" s="6" t="s">
        <v>13287</v>
      </c>
      <c r="E2384" s="6" t="s">
        <v>5638</v>
      </c>
      <c r="F2384" s="6" t="s">
        <v>1423</v>
      </c>
      <c r="G2384" s="6" t="s">
        <v>1424</v>
      </c>
      <c r="H2384" s="79">
        <v>1</v>
      </c>
    </row>
    <row r="2385" spans="1:8" x14ac:dyDescent="0.2">
      <c r="A2385" s="6">
        <v>30270464</v>
      </c>
      <c r="B2385" s="6" t="s">
        <v>524</v>
      </c>
      <c r="C2385" s="6" t="s">
        <v>5702</v>
      </c>
      <c r="D2385" s="6" t="s">
        <v>13287</v>
      </c>
      <c r="E2385" s="6" t="s">
        <v>5638</v>
      </c>
      <c r="F2385" s="6" t="s">
        <v>519</v>
      </c>
      <c r="G2385" s="6" t="s">
        <v>520</v>
      </c>
      <c r="H2385" s="79">
        <v>1</v>
      </c>
    </row>
    <row r="2386" spans="1:8" x14ac:dyDescent="0.2">
      <c r="A2386" s="6">
        <v>30250283</v>
      </c>
      <c r="B2386" s="6" t="s">
        <v>2282</v>
      </c>
      <c r="C2386" s="6" t="s">
        <v>5706</v>
      </c>
      <c r="D2386" s="6" t="s">
        <v>13287</v>
      </c>
      <c r="E2386" s="6" t="s">
        <v>5638</v>
      </c>
      <c r="F2386" s="6" t="s">
        <v>2277</v>
      </c>
      <c r="G2386" s="6" t="s">
        <v>2278</v>
      </c>
      <c r="H2386" s="79">
        <v>1</v>
      </c>
    </row>
    <row r="2387" spans="1:8" x14ac:dyDescent="0.2">
      <c r="A2387" s="6">
        <v>30235936</v>
      </c>
      <c r="B2387" s="6" t="s">
        <v>3073</v>
      </c>
      <c r="C2387" s="6" t="s">
        <v>5710</v>
      </c>
      <c r="D2387" s="6" t="s">
        <v>13287</v>
      </c>
      <c r="E2387" s="6" t="s">
        <v>5638</v>
      </c>
      <c r="F2387" s="6" t="s">
        <v>3068</v>
      </c>
      <c r="G2387" s="6" t="s">
        <v>3069</v>
      </c>
      <c r="H2387" s="79">
        <v>1</v>
      </c>
    </row>
    <row r="2388" spans="1:8" x14ac:dyDescent="0.2">
      <c r="A2388" s="6">
        <v>30234661</v>
      </c>
      <c r="B2388" s="6" t="s">
        <v>1603</v>
      </c>
      <c r="C2388" s="6" t="s">
        <v>5714</v>
      </c>
      <c r="D2388" s="6" t="s">
        <v>13287</v>
      </c>
      <c r="E2388" s="6" t="s">
        <v>5638</v>
      </c>
      <c r="F2388" s="6" t="s">
        <v>1598</v>
      </c>
      <c r="G2388" s="6" t="s">
        <v>1599</v>
      </c>
      <c r="H2388" s="79">
        <v>1</v>
      </c>
    </row>
    <row r="2389" spans="1:8" x14ac:dyDescent="0.2">
      <c r="A2389" s="6">
        <v>30156629</v>
      </c>
      <c r="B2389" s="6" t="s">
        <v>3103</v>
      </c>
      <c r="C2389" s="6" t="s">
        <v>5718</v>
      </c>
      <c r="D2389" s="6" t="s">
        <v>13287</v>
      </c>
      <c r="E2389" s="6" t="s">
        <v>5638</v>
      </c>
      <c r="F2389" s="6" t="s">
        <v>3098</v>
      </c>
      <c r="G2389" s="6" t="s">
        <v>3099</v>
      </c>
      <c r="H2389" s="79">
        <v>1</v>
      </c>
    </row>
    <row r="2390" spans="1:8" x14ac:dyDescent="0.2">
      <c r="A2390" s="6">
        <v>30051376</v>
      </c>
      <c r="B2390" s="6" t="s">
        <v>2660</v>
      </c>
      <c r="C2390" s="6" t="s">
        <v>5722</v>
      </c>
      <c r="D2390" s="6" t="s">
        <v>13287</v>
      </c>
      <c r="E2390" s="6" t="s">
        <v>5638</v>
      </c>
      <c r="F2390" s="6" t="s">
        <v>2655</v>
      </c>
      <c r="G2390" s="6" t="s">
        <v>2656</v>
      </c>
      <c r="H2390" s="79">
        <v>1</v>
      </c>
    </row>
    <row r="2391" spans="1:8" x14ac:dyDescent="0.2">
      <c r="A2391" s="6">
        <v>30165910</v>
      </c>
      <c r="B2391" s="6" t="s">
        <v>3067</v>
      </c>
      <c r="C2391" s="6" t="s">
        <v>5725</v>
      </c>
      <c r="D2391" s="6" t="s">
        <v>13287</v>
      </c>
      <c r="E2391" s="6" t="s">
        <v>5638</v>
      </c>
      <c r="F2391" s="6" t="s">
        <v>3062</v>
      </c>
      <c r="G2391" s="6" t="s">
        <v>3063</v>
      </c>
      <c r="H2391" s="79">
        <v>1</v>
      </c>
    </row>
    <row r="2392" spans="1:8" x14ac:dyDescent="0.2">
      <c r="A2392" s="6">
        <v>30197616</v>
      </c>
      <c r="B2392" s="6" t="s">
        <v>3537</v>
      </c>
      <c r="C2392" s="6" t="s">
        <v>5727</v>
      </c>
      <c r="D2392" s="6" t="s">
        <v>13287</v>
      </c>
      <c r="E2392" s="6" t="s">
        <v>5638</v>
      </c>
      <c r="F2392" s="6" t="s">
        <v>3532</v>
      </c>
      <c r="G2392" s="6" t="s">
        <v>3533</v>
      </c>
      <c r="H2392" s="79">
        <v>1</v>
      </c>
    </row>
    <row r="2393" spans="1:8" x14ac:dyDescent="0.2">
      <c r="A2393" s="6">
        <v>30045431</v>
      </c>
      <c r="B2393" s="6" t="s">
        <v>2473</v>
      </c>
      <c r="C2393" s="6" t="s">
        <v>5730</v>
      </c>
      <c r="D2393" s="6" t="s">
        <v>13287</v>
      </c>
      <c r="E2393" s="6" t="s">
        <v>5638</v>
      </c>
      <c r="F2393" s="6" t="s">
        <v>2468</v>
      </c>
      <c r="G2393" s="6" t="s">
        <v>2469</v>
      </c>
      <c r="H2393" s="79">
        <v>1</v>
      </c>
    </row>
    <row r="2394" spans="1:8" x14ac:dyDescent="0.2">
      <c r="A2394" s="6">
        <v>30008925</v>
      </c>
      <c r="B2394" s="6" t="s">
        <v>656</v>
      </c>
      <c r="C2394" s="6" t="s">
        <v>5732</v>
      </c>
      <c r="D2394" s="6" t="s">
        <v>13287</v>
      </c>
      <c r="E2394" s="6" t="s">
        <v>5638</v>
      </c>
      <c r="F2394" s="6" t="s">
        <v>651</v>
      </c>
      <c r="G2394" s="6" t="s">
        <v>652</v>
      </c>
      <c r="H2394" s="79">
        <v>1</v>
      </c>
    </row>
    <row r="2395" spans="1:8" x14ac:dyDescent="0.2">
      <c r="A2395" s="6">
        <v>30041773</v>
      </c>
      <c r="B2395" s="6" t="s">
        <v>3848</v>
      </c>
      <c r="C2395" s="6" t="s">
        <v>5736</v>
      </c>
      <c r="D2395" s="6" t="s">
        <v>13287</v>
      </c>
      <c r="E2395" s="6" t="s">
        <v>5638</v>
      </c>
      <c r="F2395" s="6" t="s">
        <v>3843</v>
      </c>
      <c r="G2395" s="6" t="s">
        <v>3844</v>
      </c>
      <c r="H2395" s="79">
        <v>1</v>
      </c>
    </row>
    <row r="2396" spans="1:8" x14ac:dyDescent="0.2">
      <c r="A2396" s="6">
        <v>30074587</v>
      </c>
      <c r="B2396" s="6" t="s">
        <v>906</v>
      </c>
      <c r="C2396" s="6" t="s">
        <v>5740</v>
      </c>
      <c r="D2396" s="6" t="s">
        <v>13287</v>
      </c>
      <c r="E2396" s="6" t="s">
        <v>5638</v>
      </c>
      <c r="F2396" s="6" t="s">
        <v>901</v>
      </c>
      <c r="G2396" s="6" t="s">
        <v>902</v>
      </c>
      <c r="H2396" s="79">
        <v>1</v>
      </c>
    </row>
    <row r="2397" spans="1:8" x14ac:dyDescent="0.2">
      <c r="A2397" s="6">
        <v>30360531</v>
      </c>
      <c r="B2397" s="6" t="s">
        <v>2260</v>
      </c>
      <c r="C2397" s="6" t="s">
        <v>5744</v>
      </c>
      <c r="D2397" s="6" t="s">
        <v>13287</v>
      </c>
      <c r="E2397" s="6" t="s">
        <v>5638</v>
      </c>
      <c r="F2397" s="6" t="s">
        <v>2255</v>
      </c>
      <c r="G2397" s="6" t="s">
        <v>2256</v>
      </c>
      <c r="H2397" s="79">
        <v>1</v>
      </c>
    </row>
    <row r="2398" spans="1:8" x14ac:dyDescent="0.2">
      <c r="A2398" s="6">
        <v>30381218</v>
      </c>
      <c r="B2398" s="6" t="s">
        <v>2042</v>
      </c>
      <c r="C2398" s="6" t="s">
        <v>5748</v>
      </c>
      <c r="D2398" s="6" t="s">
        <v>13287</v>
      </c>
      <c r="E2398" s="6" t="s">
        <v>5638</v>
      </c>
      <c r="F2398" s="6" t="s">
        <v>2037</v>
      </c>
      <c r="G2398" s="6" t="s">
        <v>2038</v>
      </c>
      <c r="H2398" s="79">
        <v>1</v>
      </c>
    </row>
    <row r="2399" spans="1:8" x14ac:dyDescent="0.2">
      <c r="A2399" s="6">
        <v>30428479</v>
      </c>
      <c r="B2399" s="6" t="s">
        <v>1362</v>
      </c>
      <c r="C2399" s="6" t="s">
        <v>5752</v>
      </c>
      <c r="D2399" s="6" t="s">
        <v>13287</v>
      </c>
      <c r="E2399" s="6" t="s">
        <v>5638</v>
      </c>
      <c r="F2399" s="6" t="s">
        <v>1357</v>
      </c>
      <c r="G2399" s="6" t="s">
        <v>1358</v>
      </c>
      <c r="H2399" s="79">
        <v>1</v>
      </c>
    </row>
    <row r="2400" spans="1:8" x14ac:dyDescent="0.2">
      <c r="A2400" s="6">
        <v>30076866</v>
      </c>
      <c r="B2400" s="6" t="s">
        <v>13288</v>
      </c>
      <c r="C2400" s="6" t="s">
        <v>5756</v>
      </c>
      <c r="D2400" s="6" t="s">
        <v>13287</v>
      </c>
      <c r="E2400" s="6" t="s">
        <v>5638</v>
      </c>
      <c r="F2400" s="6" t="s">
        <v>13289</v>
      </c>
      <c r="G2400" s="6" t="s">
        <v>13290</v>
      </c>
      <c r="H2400" s="79">
        <v>1</v>
      </c>
    </row>
    <row r="2401" spans="1:8" x14ac:dyDescent="0.2">
      <c r="A2401" s="6">
        <v>30162331</v>
      </c>
      <c r="B2401" s="6" t="s">
        <v>4775</v>
      </c>
      <c r="C2401" s="6" t="s">
        <v>5744</v>
      </c>
      <c r="D2401" s="6" t="s">
        <v>13291</v>
      </c>
      <c r="E2401" s="6" t="s">
        <v>5638</v>
      </c>
      <c r="F2401" s="6" t="s">
        <v>4771</v>
      </c>
      <c r="G2401" s="6" t="s">
        <v>4772</v>
      </c>
      <c r="H2401" s="79">
        <v>1</v>
      </c>
    </row>
    <row r="2402" spans="1:8" x14ac:dyDescent="0.2">
      <c r="A2402" s="6">
        <v>30224771</v>
      </c>
      <c r="B2402" s="6" t="s">
        <v>1168</v>
      </c>
      <c r="C2402" s="6" t="s">
        <v>5748</v>
      </c>
      <c r="D2402" s="6" t="s">
        <v>13291</v>
      </c>
      <c r="E2402" s="6" t="s">
        <v>5638</v>
      </c>
      <c r="F2402" s="6" t="s">
        <v>1163</v>
      </c>
      <c r="G2402" s="6" t="s">
        <v>1164</v>
      </c>
      <c r="H2402" s="79">
        <v>1</v>
      </c>
    </row>
    <row r="2403" spans="1:8" x14ac:dyDescent="0.2">
      <c r="A2403" s="6">
        <v>30243371</v>
      </c>
      <c r="B2403" s="6" t="s">
        <v>3738</v>
      </c>
      <c r="C2403" s="6" t="s">
        <v>5752</v>
      </c>
      <c r="D2403" s="6" t="s">
        <v>13291</v>
      </c>
      <c r="E2403" s="6" t="s">
        <v>5638</v>
      </c>
      <c r="F2403" s="6" t="s">
        <v>3735</v>
      </c>
      <c r="G2403" s="6" t="s">
        <v>3736</v>
      </c>
      <c r="H2403" s="79">
        <v>1</v>
      </c>
    </row>
    <row r="2404" spans="1:8" x14ac:dyDescent="0.2">
      <c r="A2404" s="6">
        <v>30285834</v>
      </c>
      <c r="B2404" s="6" t="s">
        <v>738</v>
      </c>
      <c r="C2404" s="6" t="s">
        <v>5756</v>
      </c>
      <c r="D2404" s="6" t="s">
        <v>13291</v>
      </c>
      <c r="E2404" s="6" t="s">
        <v>5638</v>
      </c>
      <c r="F2404" s="6" t="s">
        <v>733</v>
      </c>
      <c r="G2404" s="6" t="s">
        <v>734</v>
      </c>
      <c r="H2404" s="79">
        <v>1</v>
      </c>
    </row>
    <row r="2405" spans="1:8" x14ac:dyDescent="0.2">
      <c r="A2405" s="6">
        <v>30260221</v>
      </c>
      <c r="B2405" s="6" t="s">
        <v>3791</v>
      </c>
      <c r="C2405" s="6" t="s">
        <v>5759</v>
      </c>
      <c r="D2405" s="6" t="s">
        <v>13291</v>
      </c>
      <c r="E2405" s="6" t="s">
        <v>5638</v>
      </c>
      <c r="F2405" s="6" t="s">
        <v>3788</v>
      </c>
      <c r="G2405" s="6" t="s">
        <v>3789</v>
      </c>
      <c r="H2405" s="79">
        <v>1</v>
      </c>
    </row>
    <row r="2406" spans="1:8" x14ac:dyDescent="0.2">
      <c r="A2406" s="6">
        <v>30186899</v>
      </c>
      <c r="B2406" s="6" t="s">
        <v>935</v>
      </c>
      <c r="C2406" s="6" t="s">
        <v>5760</v>
      </c>
      <c r="D2406" s="6" t="s">
        <v>13291</v>
      </c>
      <c r="E2406" s="6" t="s">
        <v>5638</v>
      </c>
      <c r="F2406" s="6" t="s">
        <v>930</v>
      </c>
      <c r="G2406" s="6" t="s">
        <v>931</v>
      </c>
      <c r="H2406" s="79">
        <v>1</v>
      </c>
    </row>
    <row r="2407" spans="1:8" x14ac:dyDescent="0.2">
      <c r="A2407" s="6">
        <v>30345123</v>
      </c>
      <c r="B2407" s="6" t="s">
        <v>4891</v>
      </c>
      <c r="C2407" s="6" t="s">
        <v>5762</v>
      </c>
      <c r="D2407" s="6" t="s">
        <v>13291</v>
      </c>
      <c r="E2407" s="6" t="s">
        <v>5638</v>
      </c>
      <c r="F2407" s="6" t="s">
        <v>4887</v>
      </c>
      <c r="G2407" s="6" t="s">
        <v>4888</v>
      </c>
      <c r="H2407" s="79">
        <v>1</v>
      </c>
    </row>
    <row r="2408" spans="1:8" x14ac:dyDescent="0.2">
      <c r="A2408" s="6">
        <v>30315179</v>
      </c>
      <c r="B2408" s="6" t="s">
        <v>1049</v>
      </c>
      <c r="C2408" s="6" t="s">
        <v>5766</v>
      </c>
      <c r="D2408" s="6" t="s">
        <v>13291</v>
      </c>
      <c r="E2408" s="6" t="s">
        <v>5638</v>
      </c>
      <c r="F2408" s="6" t="s">
        <v>1045</v>
      </c>
      <c r="G2408" s="6" t="s">
        <v>1046</v>
      </c>
      <c r="H2408" s="79">
        <v>1</v>
      </c>
    </row>
    <row r="2409" spans="1:8" x14ac:dyDescent="0.2">
      <c r="A2409" s="6">
        <v>30119687</v>
      </c>
      <c r="B2409" s="6" t="s">
        <v>4592</v>
      </c>
      <c r="C2409" s="6" t="s">
        <v>5769</v>
      </c>
      <c r="D2409" s="6" t="s">
        <v>13291</v>
      </c>
      <c r="E2409" s="6" t="s">
        <v>5638</v>
      </c>
      <c r="F2409" s="6" t="s">
        <v>4588</v>
      </c>
      <c r="G2409" s="6" t="s">
        <v>4589</v>
      </c>
      <c r="H2409" s="79">
        <v>1</v>
      </c>
    </row>
    <row r="2410" spans="1:8" x14ac:dyDescent="0.2">
      <c r="A2410" s="6">
        <v>30191001</v>
      </c>
      <c r="B2410" s="6" t="s">
        <v>4701</v>
      </c>
      <c r="C2410" s="6" t="s">
        <v>5770</v>
      </c>
      <c r="D2410" s="6" t="s">
        <v>13291</v>
      </c>
      <c r="E2410" s="6" t="s">
        <v>5638</v>
      </c>
      <c r="F2410" s="6" t="s">
        <v>4697</v>
      </c>
      <c r="G2410" s="6" t="s">
        <v>4698</v>
      </c>
      <c r="H2410" s="79">
        <v>1</v>
      </c>
    </row>
    <row r="2411" spans="1:8" x14ac:dyDescent="0.2">
      <c r="A2411" s="6">
        <v>30208481</v>
      </c>
      <c r="B2411" s="6" t="s">
        <v>3413</v>
      </c>
      <c r="C2411" s="6" t="s">
        <v>5772</v>
      </c>
      <c r="D2411" s="6" t="s">
        <v>13291</v>
      </c>
      <c r="E2411" s="6" t="s">
        <v>5638</v>
      </c>
      <c r="F2411" s="6" t="s">
        <v>3409</v>
      </c>
      <c r="G2411" s="6" t="s">
        <v>3410</v>
      </c>
      <c r="H2411" s="79">
        <v>1</v>
      </c>
    </row>
    <row r="2412" spans="1:8" x14ac:dyDescent="0.2">
      <c r="A2412" s="6">
        <v>30157752</v>
      </c>
      <c r="B2412" s="6" t="s">
        <v>4696</v>
      </c>
      <c r="C2412" s="6" t="s">
        <v>5776</v>
      </c>
      <c r="D2412" s="6" t="s">
        <v>13291</v>
      </c>
      <c r="E2412" s="6" t="s">
        <v>5638</v>
      </c>
      <c r="F2412" s="6" t="s">
        <v>4692</v>
      </c>
      <c r="G2412" s="6" t="s">
        <v>4693</v>
      </c>
      <c r="H2412" s="79">
        <v>1</v>
      </c>
    </row>
    <row r="2413" spans="1:8" x14ac:dyDescent="0.2">
      <c r="A2413" s="6">
        <v>30087345</v>
      </c>
      <c r="B2413" s="6" t="s">
        <v>2426</v>
      </c>
      <c r="C2413" s="6" t="s">
        <v>5779</v>
      </c>
      <c r="D2413" s="6" t="s">
        <v>13291</v>
      </c>
      <c r="E2413" s="6" t="s">
        <v>5638</v>
      </c>
      <c r="F2413" s="6" t="s">
        <v>2422</v>
      </c>
      <c r="G2413" s="6" t="s">
        <v>2423</v>
      </c>
      <c r="H2413" s="79">
        <v>1</v>
      </c>
    </row>
    <row r="2414" spans="1:8" x14ac:dyDescent="0.2">
      <c r="A2414" s="6">
        <v>30002897</v>
      </c>
      <c r="B2414" s="6" t="s">
        <v>5412</v>
      </c>
      <c r="C2414" s="6" t="s">
        <v>5780</v>
      </c>
      <c r="D2414" s="6" t="s">
        <v>13291</v>
      </c>
      <c r="E2414" s="6" t="s">
        <v>5638</v>
      </c>
      <c r="F2414" s="6" t="s">
        <v>5408</v>
      </c>
      <c r="G2414" s="6" t="s">
        <v>5409</v>
      </c>
      <c r="H2414" s="79">
        <v>1</v>
      </c>
    </row>
    <row r="2415" spans="1:8" x14ac:dyDescent="0.2">
      <c r="A2415" s="6">
        <v>30081708</v>
      </c>
      <c r="B2415" s="6" t="s">
        <v>3836</v>
      </c>
      <c r="C2415" s="6" t="s">
        <v>5781</v>
      </c>
      <c r="D2415" s="6" t="s">
        <v>13291</v>
      </c>
      <c r="E2415" s="6" t="s">
        <v>5638</v>
      </c>
      <c r="F2415" s="6" t="s">
        <v>3832</v>
      </c>
      <c r="G2415" s="6" t="s">
        <v>3833</v>
      </c>
      <c r="H2415" s="79">
        <v>1</v>
      </c>
    </row>
    <row r="2416" spans="1:8" x14ac:dyDescent="0.2">
      <c r="A2416" s="6">
        <v>30006577</v>
      </c>
      <c r="B2416" s="6" t="s">
        <v>4666</v>
      </c>
      <c r="C2416" s="6" t="s">
        <v>5782</v>
      </c>
      <c r="D2416" s="6" t="s">
        <v>13291</v>
      </c>
      <c r="E2416" s="6" t="s">
        <v>5638</v>
      </c>
      <c r="F2416" s="6" t="s">
        <v>4662</v>
      </c>
      <c r="G2416" s="6" t="s">
        <v>4663</v>
      </c>
      <c r="H2416" s="79">
        <v>1</v>
      </c>
    </row>
    <row r="2417" spans="1:8" x14ac:dyDescent="0.2">
      <c r="A2417" s="6">
        <v>30387270</v>
      </c>
      <c r="B2417" s="6" t="s">
        <v>3493</v>
      </c>
      <c r="C2417" s="6" t="s">
        <v>5783</v>
      </c>
      <c r="D2417" s="6" t="s">
        <v>13291</v>
      </c>
      <c r="E2417" s="6" t="s">
        <v>5638</v>
      </c>
      <c r="F2417" s="6" t="s">
        <v>3489</v>
      </c>
      <c r="G2417" s="6" t="s">
        <v>3490</v>
      </c>
      <c r="H2417" s="79">
        <v>1</v>
      </c>
    </row>
    <row r="2418" spans="1:8" x14ac:dyDescent="0.2">
      <c r="A2418" s="6">
        <v>30378021</v>
      </c>
      <c r="B2418" s="6" t="s">
        <v>4524</v>
      </c>
      <c r="C2418" s="6" t="s">
        <v>5785</v>
      </c>
      <c r="D2418" s="6" t="s">
        <v>13291</v>
      </c>
      <c r="E2418" s="6" t="s">
        <v>5638</v>
      </c>
      <c r="F2418" s="6" t="s">
        <v>4520</v>
      </c>
      <c r="G2418" s="6" t="s">
        <v>4521</v>
      </c>
      <c r="H2418" s="79">
        <v>1</v>
      </c>
    </row>
    <row r="2419" spans="1:8" x14ac:dyDescent="0.2">
      <c r="A2419" s="6">
        <v>30386727</v>
      </c>
      <c r="B2419" s="6" t="s">
        <v>591</v>
      </c>
      <c r="C2419" s="6" t="s">
        <v>7546</v>
      </c>
      <c r="D2419" s="6" t="s">
        <v>13291</v>
      </c>
      <c r="E2419" s="6" t="s">
        <v>5638</v>
      </c>
      <c r="F2419" s="6" t="s">
        <v>586</v>
      </c>
      <c r="G2419" s="6" t="s">
        <v>587</v>
      </c>
      <c r="H2419" s="79">
        <v>1</v>
      </c>
    </row>
    <row r="2420" spans="1:8" x14ac:dyDescent="0.2">
      <c r="A2420" s="6">
        <v>30356691</v>
      </c>
      <c r="B2420" s="6" t="s">
        <v>4225</v>
      </c>
      <c r="C2420" s="6" t="s">
        <v>7550</v>
      </c>
      <c r="D2420" s="6" t="s">
        <v>13291</v>
      </c>
      <c r="E2420" s="6" t="s">
        <v>5638</v>
      </c>
      <c r="F2420" s="6" t="s">
        <v>4221</v>
      </c>
      <c r="G2420" s="6" t="s">
        <v>4222</v>
      </c>
      <c r="H2420" s="79">
        <v>1</v>
      </c>
    </row>
    <row r="2421" spans="1:8" x14ac:dyDescent="0.2">
      <c r="A2421" s="6">
        <v>30299993</v>
      </c>
      <c r="B2421" s="6" t="s">
        <v>2466</v>
      </c>
      <c r="C2421" s="6" t="s">
        <v>7554</v>
      </c>
      <c r="D2421" s="6" t="s">
        <v>13291</v>
      </c>
      <c r="E2421" s="6" t="s">
        <v>5638</v>
      </c>
      <c r="F2421" s="6" t="s">
        <v>2462</v>
      </c>
      <c r="G2421" s="6" t="s">
        <v>2463</v>
      </c>
      <c r="H2421" s="79">
        <v>1</v>
      </c>
    </row>
    <row r="2422" spans="1:8" x14ac:dyDescent="0.2">
      <c r="A2422" s="6">
        <v>30264023</v>
      </c>
      <c r="B2422" s="6" t="s">
        <v>4724</v>
      </c>
      <c r="C2422" s="6" t="s">
        <v>8061</v>
      </c>
      <c r="D2422" s="6" t="s">
        <v>13291</v>
      </c>
      <c r="E2422" s="6" t="s">
        <v>5638</v>
      </c>
      <c r="F2422" s="6" t="s">
        <v>4720</v>
      </c>
      <c r="G2422" s="6" t="s">
        <v>4721</v>
      </c>
      <c r="H2422" s="79">
        <v>1</v>
      </c>
    </row>
    <row r="2423" spans="1:8" x14ac:dyDescent="0.2">
      <c r="A2423" s="6">
        <v>30348185</v>
      </c>
      <c r="B2423" s="6" t="s">
        <v>2906</v>
      </c>
      <c r="C2423" s="6" t="s">
        <v>8065</v>
      </c>
      <c r="D2423" s="6" t="s">
        <v>13291</v>
      </c>
      <c r="E2423" s="6" t="s">
        <v>5638</v>
      </c>
      <c r="F2423" s="6" t="s">
        <v>2902</v>
      </c>
      <c r="G2423" s="6" t="s">
        <v>2903</v>
      </c>
      <c r="H2423" s="79">
        <v>1</v>
      </c>
    </row>
    <row r="2424" spans="1:8" x14ac:dyDescent="0.2">
      <c r="A2424" s="6">
        <v>30275581</v>
      </c>
      <c r="B2424" s="6" t="s">
        <v>4649</v>
      </c>
      <c r="C2424" s="6" t="s">
        <v>8069</v>
      </c>
      <c r="D2424" s="6" t="s">
        <v>13291</v>
      </c>
      <c r="E2424" s="6" t="s">
        <v>5638</v>
      </c>
      <c r="F2424" s="6" t="s">
        <v>4645</v>
      </c>
      <c r="G2424" s="6" t="s">
        <v>4646</v>
      </c>
      <c r="H2424" s="79">
        <v>1</v>
      </c>
    </row>
    <row r="2425" spans="1:8" x14ac:dyDescent="0.2">
      <c r="A2425" s="6">
        <v>30120819</v>
      </c>
      <c r="B2425" s="6" t="s">
        <v>1005</v>
      </c>
      <c r="C2425" s="6" t="s">
        <v>8073</v>
      </c>
      <c r="D2425" s="6" t="s">
        <v>13291</v>
      </c>
      <c r="E2425" s="6" t="s">
        <v>5638</v>
      </c>
      <c r="F2425" s="6" t="s">
        <v>1000</v>
      </c>
      <c r="G2425" s="6" t="s">
        <v>1001</v>
      </c>
      <c r="H2425" s="79">
        <v>1</v>
      </c>
    </row>
    <row r="2426" spans="1:8" x14ac:dyDescent="0.2">
      <c r="A2426" s="6">
        <v>30015770</v>
      </c>
      <c r="B2426" s="6" t="s">
        <v>13292</v>
      </c>
      <c r="C2426" s="6" t="s">
        <v>8077</v>
      </c>
      <c r="D2426" s="6" t="s">
        <v>13291</v>
      </c>
      <c r="E2426" s="6" t="s">
        <v>5638</v>
      </c>
      <c r="F2426" s="6" t="s">
        <v>13293</v>
      </c>
      <c r="G2426" s="6" t="s">
        <v>13294</v>
      </c>
      <c r="H2426" s="79">
        <v>1</v>
      </c>
    </row>
    <row r="2427" spans="1:8" x14ac:dyDescent="0.2">
      <c r="A2427" s="6">
        <v>30248673</v>
      </c>
      <c r="B2427" s="6" t="s">
        <v>3230</v>
      </c>
      <c r="C2427" s="6" t="s">
        <v>3231</v>
      </c>
      <c r="D2427" s="6" t="s">
        <v>13295</v>
      </c>
      <c r="E2427" s="6" t="s">
        <v>5638</v>
      </c>
      <c r="F2427" s="6" t="s">
        <v>3226</v>
      </c>
      <c r="G2427" s="6" t="s">
        <v>3227</v>
      </c>
      <c r="H2427" s="79">
        <v>1</v>
      </c>
    </row>
    <row r="2428" spans="1:8" x14ac:dyDescent="0.2">
      <c r="A2428" s="6">
        <v>30398418</v>
      </c>
      <c r="B2428" s="6" t="s">
        <v>4989</v>
      </c>
      <c r="C2428" s="6" t="s">
        <v>5744</v>
      </c>
      <c r="D2428" s="6" t="s">
        <v>13296</v>
      </c>
      <c r="E2428" s="6" t="s">
        <v>5638</v>
      </c>
      <c r="F2428" s="6" t="s">
        <v>4985</v>
      </c>
      <c r="G2428" s="6" t="s">
        <v>4986</v>
      </c>
      <c r="H2428" s="79">
        <v>1</v>
      </c>
    </row>
    <row r="2429" spans="1:8" x14ac:dyDescent="0.2">
      <c r="A2429" s="6">
        <v>30224312</v>
      </c>
      <c r="B2429" s="6" t="s">
        <v>5065</v>
      </c>
      <c r="C2429" s="6" t="s">
        <v>5748</v>
      </c>
      <c r="D2429" s="6" t="s">
        <v>13296</v>
      </c>
      <c r="E2429" s="6" t="s">
        <v>5638</v>
      </c>
      <c r="F2429" s="6" t="s">
        <v>5061</v>
      </c>
      <c r="G2429" s="6" t="s">
        <v>5062</v>
      </c>
      <c r="H2429" s="79">
        <v>1</v>
      </c>
    </row>
    <row r="2430" spans="1:8" x14ac:dyDescent="0.2">
      <c r="A2430" s="6">
        <v>30207214</v>
      </c>
      <c r="B2430" s="6" t="s">
        <v>2758</v>
      </c>
      <c r="C2430" s="6" t="s">
        <v>5752</v>
      </c>
      <c r="D2430" s="6" t="s">
        <v>13296</v>
      </c>
      <c r="E2430" s="6" t="s">
        <v>5638</v>
      </c>
      <c r="F2430" s="6" t="s">
        <v>2754</v>
      </c>
      <c r="G2430" s="6" t="s">
        <v>2755</v>
      </c>
      <c r="H2430" s="79">
        <v>1</v>
      </c>
    </row>
    <row r="2431" spans="1:8" x14ac:dyDescent="0.2">
      <c r="A2431" s="6">
        <v>30057187</v>
      </c>
      <c r="B2431" s="6" t="s">
        <v>5029</v>
      </c>
      <c r="C2431" s="6" t="s">
        <v>5756</v>
      </c>
      <c r="D2431" s="6" t="s">
        <v>13296</v>
      </c>
      <c r="E2431" s="6" t="s">
        <v>5638</v>
      </c>
      <c r="F2431" s="6" t="s">
        <v>5025</v>
      </c>
      <c r="G2431" s="6" t="s">
        <v>5026</v>
      </c>
      <c r="H2431" s="79">
        <v>1</v>
      </c>
    </row>
    <row r="2432" spans="1:8" x14ac:dyDescent="0.2">
      <c r="A2432" s="6">
        <v>30002368</v>
      </c>
      <c r="B2432" s="6" t="s">
        <v>4029</v>
      </c>
      <c r="C2432" s="6" t="s">
        <v>5759</v>
      </c>
      <c r="D2432" s="6" t="s">
        <v>13296</v>
      </c>
      <c r="E2432" s="6" t="s">
        <v>5638</v>
      </c>
      <c r="F2432" s="6" t="s">
        <v>4025</v>
      </c>
      <c r="G2432" s="6" t="s">
        <v>4026</v>
      </c>
      <c r="H2432" s="79">
        <v>1</v>
      </c>
    </row>
    <row r="2433" spans="1:8" x14ac:dyDescent="0.2">
      <c r="A2433" s="6">
        <v>30110705</v>
      </c>
      <c r="B2433" s="6" t="s">
        <v>5160</v>
      </c>
      <c r="C2433" s="6" t="s">
        <v>5760</v>
      </c>
      <c r="D2433" s="6" t="s">
        <v>13296</v>
      </c>
      <c r="E2433" s="6" t="s">
        <v>5638</v>
      </c>
      <c r="F2433" s="6" t="s">
        <v>5156</v>
      </c>
      <c r="G2433" s="6" t="s">
        <v>5157</v>
      </c>
      <c r="H2433" s="79">
        <v>1</v>
      </c>
    </row>
    <row r="2434" spans="1:8" x14ac:dyDescent="0.2">
      <c r="A2434" s="6">
        <v>30106429</v>
      </c>
      <c r="B2434" s="6" t="s">
        <v>2421</v>
      </c>
      <c r="C2434" s="6" t="s">
        <v>5762</v>
      </c>
      <c r="D2434" s="6" t="s">
        <v>13296</v>
      </c>
      <c r="E2434" s="6" t="s">
        <v>5638</v>
      </c>
      <c r="F2434" s="6" t="s">
        <v>2418</v>
      </c>
      <c r="G2434" s="6" t="s">
        <v>2419</v>
      </c>
      <c r="H2434" s="79">
        <v>1</v>
      </c>
    </row>
    <row r="2435" spans="1:8" x14ac:dyDescent="0.2">
      <c r="A2435" s="6">
        <v>30334862</v>
      </c>
      <c r="B2435" s="6" t="s">
        <v>4506</v>
      </c>
      <c r="C2435" s="6" t="s">
        <v>5766</v>
      </c>
      <c r="D2435" s="6" t="s">
        <v>13296</v>
      </c>
      <c r="E2435" s="6" t="s">
        <v>5638</v>
      </c>
      <c r="F2435" s="6" t="s">
        <v>4503</v>
      </c>
      <c r="G2435" s="6" t="s">
        <v>4504</v>
      </c>
      <c r="H2435" s="79">
        <v>1</v>
      </c>
    </row>
    <row r="2436" spans="1:8" x14ac:dyDescent="0.2">
      <c r="A2436" s="6">
        <v>30359151</v>
      </c>
      <c r="B2436" s="6" t="s">
        <v>980</v>
      </c>
      <c r="C2436" s="6" t="s">
        <v>5769</v>
      </c>
      <c r="D2436" s="6" t="s">
        <v>13296</v>
      </c>
      <c r="E2436" s="6" t="s">
        <v>5638</v>
      </c>
      <c r="F2436" s="6" t="s">
        <v>975</v>
      </c>
      <c r="G2436" s="6" t="s">
        <v>976</v>
      </c>
      <c r="H2436" s="79">
        <v>1</v>
      </c>
    </row>
    <row r="2437" spans="1:8" x14ac:dyDescent="0.2">
      <c r="A2437" s="6">
        <v>30436224</v>
      </c>
      <c r="B2437" s="6" t="s">
        <v>3684</v>
      </c>
      <c r="C2437" s="6" t="s">
        <v>5770</v>
      </c>
      <c r="D2437" s="6" t="s">
        <v>13296</v>
      </c>
      <c r="E2437" s="6" t="s">
        <v>5638</v>
      </c>
      <c r="F2437" s="6" t="s">
        <v>3680</v>
      </c>
      <c r="G2437" s="6" t="s">
        <v>3681</v>
      </c>
      <c r="H2437" s="79">
        <v>1</v>
      </c>
    </row>
    <row r="2438" spans="1:8" x14ac:dyDescent="0.2">
      <c r="A2438" s="6">
        <v>30346575</v>
      </c>
      <c r="B2438" s="6" t="s">
        <v>2067</v>
      </c>
      <c r="C2438" s="6" t="s">
        <v>5772</v>
      </c>
      <c r="D2438" s="6" t="s">
        <v>13296</v>
      </c>
      <c r="E2438" s="6" t="s">
        <v>5638</v>
      </c>
      <c r="F2438" s="6" t="s">
        <v>2062</v>
      </c>
      <c r="G2438" s="6" t="s">
        <v>2063</v>
      </c>
      <c r="H2438" s="79">
        <v>1</v>
      </c>
    </row>
    <row r="2439" spans="1:8" x14ac:dyDescent="0.2">
      <c r="A2439" s="6">
        <v>30222748</v>
      </c>
      <c r="B2439" s="6" t="s">
        <v>2377</v>
      </c>
      <c r="C2439" s="6" t="s">
        <v>5776</v>
      </c>
      <c r="D2439" s="6" t="s">
        <v>13296</v>
      </c>
      <c r="E2439" s="6" t="s">
        <v>5638</v>
      </c>
      <c r="F2439" s="6" t="s">
        <v>2373</v>
      </c>
      <c r="G2439" s="6" t="s">
        <v>2374</v>
      </c>
      <c r="H2439" s="79">
        <v>1</v>
      </c>
    </row>
    <row r="2440" spans="1:8" x14ac:dyDescent="0.2">
      <c r="A2440" s="6">
        <v>30264051</v>
      </c>
      <c r="B2440" s="6" t="s">
        <v>1135</v>
      </c>
      <c r="C2440" s="6" t="s">
        <v>5779</v>
      </c>
      <c r="D2440" s="6" t="s">
        <v>13296</v>
      </c>
      <c r="E2440" s="6" t="s">
        <v>5638</v>
      </c>
      <c r="F2440" s="6" t="s">
        <v>1130</v>
      </c>
      <c r="G2440" s="6" t="s">
        <v>1131</v>
      </c>
      <c r="H2440" s="79">
        <v>1</v>
      </c>
    </row>
    <row r="2441" spans="1:8" x14ac:dyDescent="0.2">
      <c r="A2441" s="6">
        <v>30336336</v>
      </c>
      <c r="B2441" s="6" t="s">
        <v>3993</v>
      </c>
      <c r="C2441" s="6" t="s">
        <v>5780</v>
      </c>
      <c r="D2441" s="6" t="s">
        <v>13296</v>
      </c>
      <c r="E2441" s="6" t="s">
        <v>5638</v>
      </c>
      <c r="F2441" s="6" t="s">
        <v>3990</v>
      </c>
      <c r="G2441" s="6" t="s">
        <v>3991</v>
      </c>
      <c r="H2441" s="79">
        <v>1</v>
      </c>
    </row>
    <row r="2442" spans="1:8" x14ac:dyDescent="0.2">
      <c r="A2442" s="6">
        <v>30307382</v>
      </c>
      <c r="B2442" s="6" t="s">
        <v>1635</v>
      </c>
      <c r="C2442" s="6" t="s">
        <v>5781</v>
      </c>
      <c r="D2442" s="6" t="s">
        <v>13296</v>
      </c>
      <c r="E2442" s="6" t="s">
        <v>5638</v>
      </c>
      <c r="F2442" s="6" t="s">
        <v>1630</v>
      </c>
      <c r="G2442" s="6" t="s">
        <v>1631</v>
      </c>
      <c r="H2442" s="79">
        <v>1</v>
      </c>
    </row>
    <row r="2443" spans="1:8" x14ac:dyDescent="0.2">
      <c r="A2443" s="6">
        <v>30122659</v>
      </c>
      <c r="B2443" s="6" t="s">
        <v>3673</v>
      </c>
      <c r="C2443" s="6" t="s">
        <v>5782</v>
      </c>
      <c r="D2443" s="6" t="s">
        <v>13296</v>
      </c>
      <c r="E2443" s="6" t="s">
        <v>5638</v>
      </c>
      <c r="F2443" s="6" t="s">
        <v>3669</v>
      </c>
      <c r="G2443" s="6" t="s">
        <v>3670</v>
      </c>
      <c r="H2443" s="79">
        <v>1</v>
      </c>
    </row>
    <row r="2444" spans="1:8" x14ac:dyDescent="0.2">
      <c r="A2444" s="6">
        <v>30039357</v>
      </c>
      <c r="B2444" s="6" t="s">
        <v>1557</v>
      </c>
      <c r="C2444" s="6" t="s">
        <v>5783</v>
      </c>
      <c r="D2444" s="6" t="s">
        <v>13296</v>
      </c>
      <c r="E2444" s="6" t="s">
        <v>5638</v>
      </c>
      <c r="F2444" s="6" t="s">
        <v>1554</v>
      </c>
      <c r="G2444" s="6" t="s">
        <v>1555</v>
      </c>
      <c r="H2444" s="79">
        <v>1</v>
      </c>
    </row>
    <row r="2445" spans="1:8" x14ac:dyDescent="0.2">
      <c r="A2445" s="6">
        <v>30150771</v>
      </c>
      <c r="B2445" s="6" t="s">
        <v>2315</v>
      </c>
      <c r="C2445" s="6" t="s">
        <v>5785</v>
      </c>
      <c r="D2445" s="6" t="s">
        <v>13296</v>
      </c>
      <c r="E2445" s="6" t="s">
        <v>5638</v>
      </c>
      <c r="F2445" s="6" t="s">
        <v>2311</v>
      </c>
      <c r="G2445" s="6" t="s">
        <v>2312</v>
      </c>
      <c r="H2445" s="79">
        <v>1</v>
      </c>
    </row>
    <row r="2446" spans="1:8" x14ac:dyDescent="0.2">
      <c r="A2446" s="6">
        <v>30168658</v>
      </c>
      <c r="B2446" s="6" t="s">
        <v>3051</v>
      </c>
      <c r="C2446" s="6" t="s">
        <v>7546</v>
      </c>
      <c r="D2446" s="6" t="s">
        <v>13296</v>
      </c>
      <c r="E2446" s="6" t="s">
        <v>5638</v>
      </c>
      <c r="F2446" s="6" t="s">
        <v>3048</v>
      </c>
      <c r="G2446" s="6" t="s">
        <v>3049</v>
      </c>
      <c r="H2446" s="79">
        <v>1</v>
      </c>
    </row>
    <row r="2447" spans="1:8" x14ac:dyDescent="0.2">
      <c r="A2447" s="6">
        <v>30112300</v>
      </c>
      <c r="B2447" s="6" t="s">
        <v>2235</v>
      </c>
      <c r="C2447" s="6" t="s">
        <v>2236</v>
      </c>
      <c r="D2447" s="6" t="s">
        <v>13296</v>
      </c>
      <c r="E2447" s="6" t="s">
        <v>5638</v>
      </c>
      <c r="F2447" s="6" t="s">
        <v>2231</v>
      </c>
      <c r="G2447" s="6" t="s">
        <v>2232</v>
      </c>
      <c r="H2447" s="79">
        <v>1</v>
      </c>
    </row>
    <row r="2448" spans="1:8" x14ac:dyDescent="0.2">
      <c r="A2448" s="6">
        <v>30067128</v>
      </c>
      <c r="B2448" s="6" t="s">
        <v>2300</v>
      </c>
      <c r="C2448" s="6" t="s">
        <v>7550</v>
      </c>
      <c r="D2448" s="6" t="s">
        <v>13296</v>
      </c>
      <c r="E2448" s="6" t="s">
        <v>5638</v>
      </c>
      <c r="F2448" s="6" t="s">
        <v>2295</v>
      </c>
      <c r="G2448" s="6" t="s">
        <v>2296</v>
      </c>
      <c r="H2448" s="79">
        <v>1</v>
      </c>
    </row>
    <row r="2449" spans="1:8" x14ac:dyDescent="0.2">
      <c r="A2449" s="6">
        <v>30003669</v>
      </c>
      <c r="B2449" s="6" t="s">
        <v>2270</v>
      </c>
      <c r="C2449" s="6" t="s">
        <v>7554</v>
      </c>
      <c r="D2449" s="6" t="s">
        <v>13296</v>
      </c>
      <c r="E2449" s="6" t="s">
        <v>5638</v>
      </c>
      <c r="F2449" s="6" t="s">
        <v>2267</v>
      </c>
      <c r="G2449" s="6" t="s">
        <v>2268</v>
      </c>
      <c r="H2449" s="79">
        <v>1</v>
      </c>
    </row>
    <row r="2450" spans="1:8" x14ac:dyDescent="0.2">
      <c r="A2450" s="6">
        <v>30096944</v>
      </c>
      <c r="B2450" s="6" t="s">
        <v>3636</v>
      </c>
      <c r="C2450" s="6" t="s">
        <v>8061</v>
      </c>
      <c r="D2450" s="6" t="s">
        <v>13296</v>
      </c>
      <c r="E2450" s="6" t="s">
        <v>5638</v>
      </c>
      <c r="F2450" s="6" t="s">
        <v>3632</v>
      </c>
      <c r="G2450" s="6" t="s">
        <v>3633</v>
      </c>
      <c r="H2450" s="79">
        <v>1</v>
      </c>
    </row>
    <row r="2451" spans="1:8" x14ac:dyDescent="0.2">
      <c r="A2451" s="6">
        <v>30069166</v>
      </c>
      <c r="B2451" s="6" t="s">
        <v>721</v>
      </c>
      <c r="C2451" s="6" t="s">
        <v>8065</v>
      </c>
      <c r="D2451" s="6" t="s">
        <v>13296</v>
      </c>
      <c r="E2451" s="6" t="s">
        <v>5638</v>
      </c>
      <c r="F2451" s="6" t="s">
        <v>717</v>
      </c>
      <c r="G2451" s="6" t="s">
        <v>718</v>
      </c>
      <c r="H2451" s="79">
        <v>1</v>
      </c>
    </row>
    <row r="2452" spans="1:8" x14ac:dyDescent="0.2">
      <c r="A2452" s="6">
        <v>30298792</v>
      </c>
      <c r="B2452" s="6" t="s">
        <v>3167</v>
      </c>
      <c r="C2452" s="6" t="s">
        <v>8069</v>
      </c>
      <c r="D2452" s="6" t="s">
        <v>13296</v>
      </c>
      <c r="E2452" s="6" t="s">
        <v>5638</v>
      </c>
      <c r="F2452" s="6" t="s">
        <v>3162</v>
      </c>
      <c r="G2452" s="6" t="s">
        <v>3163</v>
      </c>
      <c r="H2452" s="79">
        <v>1</v>
      </c>
    </row>
    <row r="2453" spans="1:8" x14ac:dyDescent="0.2">
      <c r="A2453" s="6">
        <v>30279581</v>
      </c>
      <c r="B2453" s="6" t="s">
        <v>3886</v>
      </c>
      <c r="C2453" s="6" t="s">
        <v>8073</v>
      </c>
      <c r="D2453" s="6" t="s">
        <v>13296</v>
      </c>
      <c r="E2453" s="6" t="s">
        <v>5638</v>
      </c>
      <c r="F2453" s="6" t="s">
        <v>3882</v>
      </c>
      <c r="G2453" s="6" t="s">
        <v>3883</v>
      </c>
      <c r="H2453" s="79">
        <v>1</v>
      </c>
    </row>
    <row r="2454" spans="1:8" x14ac:dyDescent="0.2">
      <c r="A2454" s="6">
        <v>30445107</v>
      </c>
      <c r="B2454" s="6" t="s">
        <v>13297</v>
      </c>
      <c r="C2454" s="6" t="s">
        <v>8077</v>
      </c>
      <c r="D2454" s="6" t="s">
        <v>13296</v>
      </c>
      <c r="E2454" s="6" t="s">
        <v>5638</v>
      </c>
      <c r="F2454" s="6" t="s">
        <v>13298</v>
      </c>
      <c r="G2454" s="6" t="s">
        <v>13299</v>
      </c>
      <c r="H2454" s="79">
        <v>1</v>
      </c>
    </row>
    <row r="2455" spans="1:8" x14ac:dyDescent="0.2">
      <c r="A2455" s="6">
        <v>30319521</v>
      </c>
      <c r="B2455" s="6" t="s">
        <v>13300</v>
      </c>
      <c r="C2455" s="6" t="s">
        <v>5658</v>
      </c>
      <c r="D2455" s="6" t="s">
        <v>13301</v>
      </c>
      <c r="E2455" s="6" t="s">
        <v>5638</v>
      </c>
      <c r="F2455" s="6" t="s">
        <v>13302</v>
      </c>
      <c r="G2455" s="6" t="s">
        <v>13303</v>
      </c>
      <c r="H2455" s="79">
        <v>1</v>
      </c>
    </row>
    <row r="2456" spans="1:8" x14ac:dyDescent="0.2">
      <c r="A2456" s="6">
        <v>30189732</v>
      </c>
      <c r="B2456" s="6" t="s">
        <v>13304</v>
      </c>
      <c r="C2456" s="6" t="s">
        <v>5662</v>
      </c>
      <c r="D2456" s="6" t="s">
        <v>13301</v>
      </c>
      <c r="E2456" s="6" t="s">
        <v>5638</v>
      </c>
      <c r="F2456" s="6" t="s">
        <v>13305</v>
      </c>
      <c r="G2456" s="6" t="s">
        <v>13306</v>
      </c>
      <c r="H2456" s="79">
        <v>1</v>
      </c>
    </row>
    <row r="2457" spans="1:8" x14ac:dyDescent="0.2">
      <c r="A2457" s="6">
        <v>30368768</v>
      </c>
      <c r="B2457" s="6" t="s">
        <v>13307</v>
      </c>
      <c r="C2457" s="6" t="s">
        <v>5666</v>
      </c>
      <c r="D2457" s="6" t="s">
        <v>13301</v>
      </c>
      <c r="E2457" s="6" t="s">
        <v>5638</v>
      </c>
      <c r="F2457" s="6" t="s">
        <v>13308</v>
      </c>
      <c r="G2457" s="6" t="s">
        <v>13309</v>
      </c>
      <c r="H2457" s="79">
        <v>1</v>
      </c>
    </row>
    <row r="2458" spans="1:8" x14ac:dyDescent="0.2">
      <c r="A2458" s="6">
        <v>30147608</v>
      </c>
      <c r="B2458" s="6" t="s">
        <v>13310</v>
      </c>
      <c r="C2458" s="6" t="s">
        <v>5670</v>
      </c>
      <c r="D2458" s="6" t="s">
        <v>13301</v>
      </c>
      <c r="E2458" s="6" t="s">
        <v>5638</v>
      </c>
      <c r="F2458" s="6" t="s">
        <v>13311</v>
      </c>
      <c r="G2458" s="6" t="s">
        <v>13312</v>
      </c>
      <c r="H2458" s="79">
        <v>1</v>
      </c>
    </row>
    <row r="2459" spans="1:8" x14ac:dyDescent="0.2">
      <c r="A2459" s="6">
        <v>30406374</v>
      </c>
      <c r="B2459" s="6" t="s">
        <v>13313</v>
      </c>
      <c r="C2459" s="6" t="s">
        <v>5674</v>
      </c>
      <c r="D2459" s="6" t="s">
        <v>13301</v>
      </c>
      <c r="E2459" s="6" t="s">
        <v>5638</v>
      </c>
      <c r="F2459" s="6" t="s">
        <v>13314</v>
      </c>
      <c r="G2459" s="6" t="s">
        <v>13315</v>
      </c>
      <c r="H2459" s="79">
        <v>1</v>
      </c>
    </row>
    <row r="2460" spans="1:8" x14ac:dyDescent="0.2">
      <c r="A2460" s="6">
        <v>30017244</v>
      </c>
      <c r="B2460" s="6" t="s">
        <v>13316</v>
      </c>
      <c r="C2460" s="6" t="s">
        <v>5678</v>
      </c>
      <c r="D2460" s="6" t="s">
        <v>13301</v>
      </c>
      <c r="E2460" s="6" t="s">
        <v>5638</v>
      </c>
      <c r="F2460" s="6" t="s">
        <v>13317</v>
      </c>
      <c r="G2460" s="6" t="s">
        <v>13318</v>
      </c>
      <c r="H2460" s="79">
        <v>1</v>
      </c>
    </row>
    <row r="2461" spans="1:8" x14ac:dyDescent="0.2">
      <c r="A2461" s="6">
        <v>30247623</v>
      </c>
      <c r="B2461" s="6" t="s">
        <v>13319</v>
      </c>
      <c r="C2461" s="6" t="s">
        <v>5682</v>
      </c>
      <c r="D2461" s="6" t="s">
        <v>13301</v>
      </c>
      <c r="E2461" s="6" t="s">
        <v>5638</v>
      </c>
      <c r="F2461" s="6" t="s">
        <v>13320</v>
      </c>
      <c r="G2461" s="6" t="s">
        <v>13321</v>
      </c>
      <c r="H2461" s="79">
        <v>1</v>
      </c>
    </row>
    <row r="2462" spans="1:8" x14ac:dyDescent="0.2">
      <c r="A2462" s="6">
        <v>30000531</v>
      </c>
      <c r="B2462" s="6" t="s">
        <v>13322</v>
      </c>
      <c r="C2462" s="6" t="s">
        <v>5686</v>
      </c>
      <c r="D2462" s="6" t="s">
        <v>13301</v>
      </c>
      <c r="E2462" s="6" t="s">
        <v>5638</v>
      </c>
      <c r="F2462" s="6" t="s">
        <v>13323</v>
      </c>
      <c r="G2462" s="6" t="s">
        <v>13324</v>
      </c>
      <c r="H2462" s="79">
        <v>1</v>
      </c>
    </row>
    <row r="2463" spans="1:8" x14ac:dyDescent="0.2">
      <c r="A2463" s="6">
        <v>30291038</v>
      </c>
      <c r="B2463" s="6" t="s">
        <v>13325</v>
      </c>
      <c r="C2463" s="6" t="s">
        <v>5690</v>
      </c>
      <c r="D2463" s="6" t="s">
        <v>13301</v>
      </c>
      <c r="E2463" s="6" t="s">
        <v>5638</v>
      </c>
      <c r="F2463" s="6" t="s">
        <v>13326</v>
      </c>
      <c r="G2463" s="6" t="s">
        <v>13327</v>
      </c>
      <c r="H2463" s="79">
        <v>1</v>
      </c>
    </row>
    <row r="2464" spans="1:8" x14ac:dyDescent="0.2">
      <c r="A2464" s="6">
        <v>30049874</v>
      </c>
      <c r="B2464" s="6" t="s">
        <v>13328</v>
      </c>
      <c r="C2464" s="6" t="s">
        <v>5694</v>
      </c>
      <c r="D2464" s="6" t="s">
        <v>13301</v>
      </c>
      <c r="E2464" s="6" t="s">
        <v>5638</v>
      </c>
      <c r="F2464" s="6" t="s">
        <v>13329</v>
      </c>
      <c r="G2464" s="6" t="s">
        <v>13330</v>
      </c>
      <c r="H2464" s="79">
        <v>1</v>
      </c>
    </row>
    <row r="2465" spans="1:8" x14ac:dyDescent="0.2">
      <c r="A2465" s="6">
        <v>30328408</v>
      </c>
      <c r="B2465" s="6" t="s">
        <v>13331</v>
      </c>
      <c r="C2465" s="6" t="s">
        <v>5698</v>
      </c>
      <c r="D2465" s="6" t="s">
        <v>13301</v>
      </c>
      <c r="E2465" s="6" t="s">
        <v>5638</v>
      </c>
      <c r="F2465" s="6" t="s">
        <v>13332</v>
      </c>
      <c r="G2465" s="6" t="s">
        <v>13333</v>
      </c>
      <c r="H2465" s="79">
        <v>1</v>
      </c>
    </row>
    <row r="2466" spans="1:8" x14ac:dyDescent="0.2">
      <c r="A2466" s="6">
        <v>30006349</v>
      </c>
      <c r="B2466" s="6" t="s">
        <v>13334</v>
      </c>
      <c r="C2466" s="6" t="s">
        <v>5702</v>
      </c>
      <c r="D2466" s="6" t="s">
        <v>13301</v>
      </c>
      <c r="E2466" s="6" t="s">
        <v>5638</v>
      </c>
      <c r="F2466" s="6" t="s">
        <v>13335</v>
      </c>
      <c r="G2466" s="6" t="s">
        <v>13336</v>
      </c>
      <c r="H2466" s="79">
        <v>1</v>
      </c>
    </row>
    <row r="2467" spans="1:8" x14ac:dyDescent="0.2">
      <c r="A2467" s="6">
        <v>30236657</v>
      </c>
      <c r="B2467" s="6" t="s">
        <v>13337</v>
      </c>
      <c r="C2467" s="6" t="s">
        <v>5706</v>
      </c>
      <c r="D2467" s="6" t="s">
        <v>13301</v>
      </c>
      <c r="E2467" s="6" t="s">
        <v>5638</v>
      </c>
      <c r="F2467" s="6" t="s">
        <v>13338</v>
      </c>
      <c r="G2467" s="6" t="s">
        <v>13339</v>
      </c>
      <c r="H2467" s="79">
        <v>1</v>
      </c>
    </row>
    <row r="2468" spans="1:8" x14ac:dyDescent="0.2">
      <c r="A2468" s="6">
        <v>30318673</v>
      </c>
      <c r="B2468" s="6" t="s">
        <v>13340</v>
      </c>
      <c r="C2468" s="6" t="s">
        <v>5710</v>
      </c>
      <c r="D2468" s="6" t="s">
        <v>13301</v>
      </c>
      <c r="E2468" s="6" t="s">
        <v>5638</v>
      </c>
      <c r="F2468" s="6" t="s">
        <v>13341</v>
      </c>
      <c r="G2468" s="6" t="s">
        <v>13342</v>
      </c>
      <c r="H2468" s="79">
        <v>1</v>
      </c>
    </row>
    <row r="2469" spans="1:8" x14ac:dyDescent="0.2">
      <c r="A2469" s="6">
        <v>30140720</v>
      </c>
      <c r="B2469" s="6" t="s">
        <v>13343</v>
      </c>
      <c r="C2469" s="6" t="s">
        <v>5714</v>
      </c>
      <c r="D2469" s="6" t="s">
        <v>13301</v>
      </c>
      <c r="E2469" s="6" t="s">
        <v>5638</v>
      </c>
      <c r="F2469" s="6" t="s">
        <v>13344</v>
      </c>
      <c r="G2469" s="6" t="s">
        <v>13345</v>
      </c>
      <c r="H2469" s="79">
        <v>1</v>
      </c>
    </row>
    <row r="2470" spans="1:8" x14ac:dyDescent="0.2">
      <c r="A2470" s="6">
        <v>30260930</v>
      </c>
      <c r="B2470" s="6" t="s">
        <v>13346</v>
      </c>
      <c r="C2470" s="6" t="s">
        <v>5718</v>
      </c>
      <c r="D2470" s="6" t="s">
        <v>13301</v>
      </c>
      <c r="E2470" s="6" t="s">
        <v>5638</v>
      </c>
      <c r="F2470" s="6" t="s">
        <v>13347</v>
      </c>
      <c r="G2470" s="6" t="s">
        <v>13348</v>
      </c>
      <c r="H2470" s="79">
        <v>1</v>
      </c>
    </row>
    <row r="2471" spans="1:8" x14ac:dyDescent="0.2">
      <c r="A2471" s="6">
        <v>30188055</v>
      </c>
      <c r="B2471" s="6" t="s">
        <v>13349</v>
      </c>
      <c r="C2471" s="6" t="s">
        <v>5722</v>
      </c>
      <c r="D2471" s="6" t="s">
        <v>13301</v>
      </c>
      <c r="E2471" s="6" t="s">
        <v>5638</v>
      </c>
      <c r="F2471" s="6" t="s">
        <v>13350</v>
      </c>
      <c r="G2471" s="6" t="s">
        <v>13351</v>
      </c>
      <c r="H2471" s="79">
        <v>1</v>
      </c>
    </row>
    <row r="2472" spans="1:8" x14ac:dyDescent="0.2">
      <c r="A2472" s="6">
        <v>30461036</v>
      </c>
      <c r="B2472" s="6" t="s">
        <v>13352</v>
      </c>
      <c r="C2472" s="6" t="s">
        <v>5725</v>
      </c>
      <c r="D2472" s="6" t="s">
        <v>13301</v>
      </c>
      <c r="E2472" s="6" t="s">
        <v>5638</v>
      </c>
      <c r="F2472" s="6" t="s">
        <v>13353</v>
      </c>
      <c r="G2472" s="6" t="s">
        <v>13354</v>
      </c>
      <c r="H2472" s="79">
        <v>1</v>
      </c>
    </row>
    <row r="2473" spans="1:8" x14ac:dyDescent="0.2">
      <c r="A2473" s="6">
        <v>30251960</v>
      </c>
      <c r="B2473" s="6" t="s">
        <v>13355</v>
      </c>
      <c r="C2473" s="6" t="s">
        <v>5727</v>
      </c>
      <c r="D2473" s="6" t="s">
        <v>13301</v>
      </c>
      <c r="E2473" s="6" t="s">
        <v>5638</v>
      </c>
      <c r="F2473" s="6" t="s">
        <v>13356</v>
      </c>
      <c r="G2473" s="6" t="s">
        <v>13357</v>
      </c>
      <c r="H2473" s="79">
        <v>1</v>
      </c>
    </row>
    <row r="2474" spans="1:8" x14ac:dyDescent="0.2">
      <c r="A2474" s="6">
        <v>30422211</v>
      </c>
      <c r="B2474" s="6" t="s">
        <v>13358</v>
      </c>
      <c r="C2474" s="6" t="s">
        <v>5730</v>
      </c>
      <c r="D2474" s="6" t="s">
        <v>13301</v>
      </c>
      <c r="E2474" s="6" t="s">
        <v>5638</v>
      </c>
      <c r="F2474" s="6" t="s">
        <v>13359</v>
      </c>
      <c r="G2474" s="6" t="s">
        <v>13360</v>
      </c>
      <c r="H2474" s="79">
        <v>1</v>
      </c>
    </row>
    <row r="2475" spans="1:8" x14ac:dyDescent="0.2">
      <c r="A2475" s="6">
        <v>30195383</v>
      </c>
      <c r="B2475" s="6" t="s">
        <v>13361</v>
      </c>
      <c r="C2475" s="6" t="s">
        <v>5732</v>
      </c>
      <c r="D2475" s="6" t="s">
        <v>13301</v>
      </c>
      <c r="E2475" s="6" t="s">
        <v>5638</v>
      </c>
      <c r="F2475" s="6" t="s">
        <v>13362</v>
      </c>
      <c r="G2475" s="6" t="s">
        <v>13363</v>
      </c>
      <c r="H2475" s="79">
        <v>1</v>
      </c>
    </row>
    <row r="2476" spans="1:8" x14ac:dyDescent="0.2">
      <c r="A2476" s="6">
        <v>30211819</v>
      </c>
      <c r="B2476" s="6" t="s">
        <v>13364</v>
      </c>
      <c r="C2476" s="6" t="s">
        <v>5736</v>
      </c>
      <c r="D2476" s="6" t="s">
        <v>13301</v>
      </c>
      <c r="E2476" s="6" t="s">
        <v>5638</v>
      </c>
      <c r="F2476" s="6" t="s">
        <v>13365</v>
      </c>
      <c r="G2476" s="6" t="s">
        <v>13366</v>
      </c>
      <c r="H2476" s="79">
        <v>1</v>
      </c>
    </row>
    <row r="2477" spans="1:8" x14ac:dyDescent="0.2">
      <c r="A2477" s="6">
        <v>30031107</v>
      </c>
      <c r="B2477" s="6" t="s">
        <v>13367</v>
      </c>
      <c r="C2477" s="6" t="s">
        <v>5740</v>
      </c>
      <c r="D2477" s="6" t="s">
        <v>13301</v>
      </c>
      <c r="E2477" s="6" t="s">
        <v>5638</v>
      </c>
      <c r="F2477" s="6" t="s">
        <v>13368</v>
      </c>
      <c r="G2477" s="6" t="s">
        <v>13369</v>
      </c>
      <c r="H2477" s="79">
        <v>1</v>
      </c>
    </row>
    <row r="2478" spans="1:8" x14ac:dyDescent="0.2">
      <c r="A2478" s="6">
        <v>30208522</v>
      </c>
      <c r="B2478" s="6" t="s">
        <v>13370</v>
      </c>
      <c r="C2478" s="6" t="s">
        <v>5744</v>
      </c>
      <c r="D2478" s="6" t="s">
        <v>13301</v>
      </c>
      <c r="E2478" s="6" t="s">
        <v>5638</v>
      </c>
      <c r="F2478" s="6" t="s">
        <v>13371</v>
      </c>
      <c r="G2478" s="6" t="s">
        <v>13372</v>
      </c>
      <c r="H2478" s="79">
        <v>1</v>
      </c>
    </row>
    <row r="2479" spans="1:8" x14ac:dyDescent="0.2">
      <c r="A2479" s="6">
        <v>30038121</v>
      </c>
      <c r="B2479" s="6" t="s">
        <v>13373</v>
      </c>
      <c r="C2479" s="6" t="s">
        <v>5748</v>
      </c>
      <c r="D2479" s="6" t="s">
        <v>13301</v>
      </c>
      <c r="E2479" s="6" t="s">
        <v>5638</v>
      </c>
      <c r="F2479" s="6" t="s">
        <v>13374</v>
      </c>
      <c r="G2479" s="6" t="s">
        <v>13375</v>
      </c>
      <c r="H2479" s="79">
        <v>1</v>
      </c>
    </row>
    <row r="2480" spans="1:8" x14ac:dyDescent="0.2">
      <c r="A2480" s="6">
        <v>30275653</v>
      </c>
      <c r="B2480" s="6" t="s">
        <v>13376</v>
      </c>
      <c r="C2480" s="6" t="s">
        <v>5752</v>
      </c>
      <c r="D2480" s="6" t="s">
        <v>13301</v>
      </c>
      <c r="E2480" s="6" t="s">
        <v>5638</v>
      </c>
      <c r="F2480" s="6" t="s">
        <v>13377</v>
      </c>
      <c r="G2480" s="6" t="s">
        <v>13378</v>
      </c>
      <c r="H2480" s="79">
        <v>1</v>
      </c>
    </row>
    <row r="2481" spans="1:8" x14ac:dyDescent="0.2">
      <c r="A2481" s="6">
        <v>30118198</v>
      </c>
      <c r="B2481" s="6" t="s">
        <v>13379</v>
      </c>
      <c r="C2481" s="6" t="s">
        <v>5756</v>
      </c>
      <c r="D2481" s="6" t="s">
        <v>13301</v>
      </c>
      <c r="E2481" s="6" t="s">
        <v>5638</v>
      </c>
      <c r="F2481" s="6" t="s">
        <v>13380</v>
      </c>
      <c r="G2481" s="6" t="s">
        <v>13381</v>
      </c>
      <c r="H2481" s="79">
        <v>1</v>
      </c>
    </row>
    <row r="2482" spans="1:8" x14ac:dyDescent="0.2">
      <c r="A2482" s="6">
        <v>30245774</v>
      </c>
      <c r="B2482" s="6" t="s">
        <v>13382</v>
      </c>
      <c r="C2482" s="6" t="s">
        <v>5759</v>
      </c>
      <c r="D2482" s="6" t="s">
        <v>13301</v>
      </c>
      <c r="E2482" s="6" t="s">
        <v>5638</v>
      </c>
      <c r="F2482" s="6" t="s">
        <v>13383</v>
      </c>
      <c r="G2482" s="6" t="s">
        <v>13384</v>
      </c>
      <c r="H2482" s="79">
        <v>1</v>
      </c>
    </row>
    <row r="2483" spans="1:8" x14ac:dyDescent="0.2">
      <c r="A2483" s="6">
        <v>30048488</v>
      </c>
      <c r="B2483" s="6" t="s">
        <v>13385</v>
      </c>
      <c r="C2483" s="6" t="s">
        <v>5760</v>
      </c>
      <c r="D2483" s="6" t="s">
        <v>13301</v>
      </c>
      <c r="E2483" s="6" t="s">
        <v>5638</v>
      </c>
      <c r="F2483" s="6" t="s">
        <v>13386</v>
      </c>
      <c r="G2483" s="6" t="s">
        <v>13387</v>
      </c>
      <c r="H2483" s="79">
        <v>1</v>
      </c>
    </row>
    <row r="2484" spans="1:8" x14ac:dyDescent="0.2">
      <c r="A2484" s="6">
        <v>30188196</v>
      </c>
      <c r="B2484" s="6" t="s">
        <v>13388</v>
      </c>
      <c r="C2484" s="6" t="s">
        <v>5762</v>
      </c>
      <c r="D2484" s="6" t="s">
        <v>13301</v>
      </c>
      <c r="E2484" s="6" t="s">
        <v>5638</v>
      </c>
      <c r="F2484" s="6" t="s">
        <v>13389</v>
      </c>
      <c r="G2484" s="6" t="s">
        <v>13390</v>
      </c>
      <c r="H2484" s="79">
        <v>1</v>
      </c>
    </row>
    <row r="2485" spans="1:8" x14ac:dyDescent="0.2">
      <c r="A2485" s="6">
        <v>30382410</v>
      </c>
      <c r="B2485" s="6" t="s">
        <v>13391</v>
      </c>
      <c r="C2485" s="6" t="s">
        <v>5766</v>
      </c>
      <c r="D2485" s="6" t="s">
        <v>13301</v>
      </c>
      <c r="E2485" s="6" t="s">
        <v>5638</v>
      </c>
      <c r="F2485" s="6" t="s">
        <v>13392</v>
      </c>
      <c r="G2485" s="6" t="s">
        <v>13393</v>
      </c>
      <c r="H2485" s="79">
        <v>1</v>
      </c>
    </row>
    <row r="2486" spans="1:8" x14ac:dyDescent="0.2">
      <c r="A2486" s="6">
        <v>30151105</v>
      </c>
      <c r="B2486" s="6" t="s">
        <v>13394</v>
      </c>
      <c r="C2486" s="6" t="s">
        <v>5769</v>
      </c>
      <c r="D2486" s="6" t="s">
        <v>13301</v>
      </c>
      <c r="E2486" s="6" t="s">
        <v>5638</v>
      </c>
      <c r="F2486" s="6" t="s">
        <v>13395</v>
      </c>
      <c r="G2486" s="6" t="s">
        <v>13396</v>
      </c>
      <c r="H2486" s="79">
        <v>1</v>
      </c>
    </row>
    <row r="2487" spans="1:8" x14ac:dyDescent="0.2">
      <c r="A2487" s="6">
        <v>30395970</v>
      </c>
      <c r="B2487" s="6" t="s">
        <v>13397</v>
      </c>
      <c r="C2487" s="6" t="s">
        <v>5770</v>
      </c>
      <c r="D2487" s="6" t="s">
        <v>13301</v>
      </c>
      <c r="E2487" s="6" t="s">
        <v>5638</v>
      </c>
      <c r="F2487" s="6" t="s">
        <v>13398</v>
      </c>
      <c r="G2487" s="6" t="s">
        <v>13399</v>
      </c>
      <c r="H2487" s="79">
        <v>1</v>
      </c>
    </row>
    <row r="2488" spans="1:8" x14ac:dyDescent="0.2">
      <c r="A2488" s="6">
        <v>30126928</v>
      </c>
      <c r="B2488" s="6" t="s">
        <v>13400</v>
      </c>
      <c r="C2488" s="6" t="s">
        <v>5772</v>
      </c>
      <c r="D2488" s="6" t="s">
        <v>13301</v>
      </c>
      <c r="E2488" s="6" t="s">
        <v>5638</v>
      </c>
      <c r="F2488" s="6" t="s">
        <v>13401</v>
      </c>
      <c r="G2488" s="6" t="s">
        <v>13402</v>
      </c>
      <c r="H2488" s="79">
        <v>1</v>
      </c>
    </row>
    <row r="2489" spans="1:8" x14ac:dyDescent="0.2">
      <c r="A2489" s="6">
        <v>30424533</v>
      </c>
      <c r="B2489" s="6" t="s">
        <v>13403</v>
      </c>
      <c r="C2489" s="6" t="s">
        <v>5776</v>
      </c>
      <c r="D2489" s="6" t="s">
        <v>13301</v>
      </c>
      <c r="E2489" s="6" t="s">
        <v>5638</v>
      </c>
      <c r="F2489" s="6" t="s">
        <v>13404</v>
      </c>
      <c r="G2489" s="6" t="s">
        <v>13405</v>
      </c>
      <c r="H2489" s="79">
        <v>1</v>
      </c>
    </row>
    <row r="2490" spans="1:8" x14ac:dyDescent="0.2">
      <c r="A2490" s="6">
        <v>30218009</v>
      </c>
      <c r="B2490" s="6" t="s">
        <v>13406</v>
      </c>
      <c r="C2490" s="6" t="s">
        <v>5779</v>
      </c>
      <c r="D2490" s="6" t="s">
        <v>13301</v>
      </c>
      <c r="E2490" s="6" t="s">
        <v>5638</v>
      </c>
      <c r="F2490" s="6" t="s">
        <v>13407</v>
      </c>
      <c r="G2490" s="6" t="s">
        <v>13408</v>
      </c>
      <c r="H2490" s="79">
        <v>1</v>
      </c>
    </row>
    <row r="2491" spans="1:8" x14ac:dyDescent="0.2">
      <c r="A2491" s="6">
        <v>30378861</v>
      </c>
      <c r="B2491" s="6" t="s">
        <v>13409</v>
      </c>
      <c r="C2491" s="6" t="s">
        <v>5780</v>
      </c>
      <c r="D2491" s="6" t="s">
        <v>13301</v>
      </c>
      <c r="E2491" s="6" t="s">
        <v>5638</v>
      </c>
      <c r="F2491" s="6" t="s">
        <v>13410</v>
      </c>
      <c r="G2491" s="6" t="s">
        <v>13411</v>
      </c>
      <c r="H2491" s="79">
        <v>1</v>
      </c>
    </row>
    <row r="2492" spans="1:8" x14ac:dyDescent="0.2">
      <c r="A2492" s="6">
        <v>30051044</v>
      </c>
      <c r="B2492" s="6" t="s">
        <v>13412</v>
      </c>
      <c r="C2492" s="6" t="s">
        <v>5781</v>
      </c>
      <c r="D2492" s="6" t="s">
        <v>13301</v>
      </c>
      <c r="E2492" s="6" t="s">
        <v>5638</v>
      </c>
      <c r="F2492" s="6" t="s">
        <v>13413</v>
      </c>
      <c r="G2492" s="6" t="s">
        <v>13414</v>
      </c>
      <c r="H2492" s="79">
        <v>1</v>
      </c>
    </row>
    <row r="2493" spans="1:8" x14ac:dyDescent="0.2">
      <c r="A2493" s="6">
        <v>30217470</v>
      </c>
      <c r="B2493" s="6" t="s">
        <v>13415</v>
      </c>
      <c r="C2493" s="6" t="s">
        <v>5782</v>
      </c>
      <c r="D2493" s="6" t="s">
        <v>13301</v>
      </c>
      <c r="E2493" s="6" t="s">
        <v>5638</v>
      </c>
      <c r="F2493" s="6" t="s">
        <v>13416</v>
      </c>
      <c r="G2493" s="6" t="s">
        <v>13417</v>
      </c>
      <c r="H2493" s="79">
        <v>1</v>
      </c>
    </row>
    <row r="2494" spans="1:8" x14ac:dyDescent="0.2">
      <c r="A2494" s="6">
        <v>30002117</v>
      </c>
      <c r="B2494" s="6" t="s">
        <v>13418</v>
      </c>
      <c r="C2494" s="6" t="s">
        <v>5783</v>
      </c>
      <c r="D2494" s="6" t="s">
        <v>13301</v>
      </c>
      <c r="E2494" s="6" t="s">
        <v>5638</v>
      </c>
      <c r="F2494" s="6" t="s">
        <v>13419</v>
      </c>
      <c r="G2494" s="6" t="s">
        <v>13420</v>
      </c>
      <c r="H2494" s="79">
        <v>1</v>
      </c>
    </row>
    <row r="2495" spans="1:8" x14ac:dyDescent="0.2">
      <c r="A2495" s="6">
        <v>30232510</v>
      </c>
      <c r="B2495" s="6" t="s">
        <v>13421</v>
      </c>
      <c r="C2495" s="6" t="s">
        <v>5785</v>
      </c>
      <c r="D2495" s="6" t="s">
        <v>13301</v>
      </c>
      <c r="E2495" s="6" t="s">
        <v>5638</v>
      </c>
      <c r="F2495" s="6" t="s">
        <v>13422</v>
      </c>
      <c r="G2495" s="6" t="s">
        <v>13423</v>
      </c>
      <c r="H2495" s="79">
        <v>1</v>
      </c>
    </row>
    <row r="2496" spans="1:8" x14ac:dyDescent="0.2">
      <c r="A2496" s="6">
        <v>30053779</v>
      </c>
      <c r="B2496" s="6" t="s">
        <v>13424</v>
      </c>
      <c r="C2496" s="6" t="s">
        <v>7546</v>
      </c>
      <c r="D2496" s="6" t="s">
        <v>13301</v>
      </c>
      <c r="E2496" s="6" t="s">
        <v>5638</v>
      </c>
      <c r="F2496" s="6" t="s">
        <v>13425</v>
      </c>
      <c r="G2496" s="6" t="s">
        <v>13426</v>
      </c>
      <c r="H2496" s="79">
        <v>1</v>
      </c>
    </row>
    <row r="2497" spans="1:8" x14ac:dyDescent="0.2">
      <c r="A2497" s="6">
        <v>30291386</v>
      </c>
      <c r="B2497" s="6" t="s">
        <v>13427</v>
      </c>
      <c r="C2497" s="6" t="s">
        <v>7550</v>
      </c>
      <c r="D2497" s="6" t="s">
        <v>13301</v>
      </c>
      <c r="E2497" s="6" t="s">
        <v>5638</v>
      </c>
      <c r="F2497" s="6" t="s">
        <v>13428</v>
      </c>
      <c r="G2497" s="6" t="s">
        <v>13429</v>
      </c>
      <c r="H2497" s="79">
        <v>1</v>
      </c>
    </row>
    <row r="2498" spans="1:8" x14ac:dyDescent="0.2">
      <c r="A2498" s="6">
        <v>30109502</v>
      </c>
      <c r="B2498" s="6" t="s">
        <v>13430</v>
      </c>
      <c r="C2498" s="6" t="s">
        <v>7554</v>
      </c>
      <c r="D2498" s="6" t="s">
        <v>13301</v>
      </c>
      <c r="E2498" s="6" t="s">
        <v>5638</v>
      </c>
      <c r="F2498" s="6" t="s">
        <v>13431</v>
      </c>
      <c r="G2498" s="6" t="s">
        <v>13432</v>
      </c>
      <c r="H2498" s="79">
        <v>1</v>
      </c>
    </row>
    <row r="2499" spans="1:8" x14ac:dyDescent="0.2">
      <c r="A2499" s="6">
        <v>30252753</v>
      </c>
      <c r="B2499" s="6" t="s">
        <v>13433</v>
      </c>
      <c r="C2499" s="6" t="s">
        <v>8061</v>
      </c>
      <c r="D2499" s="6" t="s">
        <v>13301</v>
      </c>
      <c r="E2499" s="6" t="s">
        <v>5638</v>
      </c>
      <c r="F2499" s="6" t="s">
        <v>13434</v>
      </c>
      <c r="G2499" s="6" t="s">
        <v>13435</v>
      </c>
      <c r="H2499" s="79">
        <v>1</v>
      </c>
    </row>
    <row r="2500" spans="1:8" x14ac:dyDescent="0.2">
      <c r="A2500" s="6">
        <v>30349568</v>
      </c>
      <c r="B2500" s="6" t="s">
        <v>13436</v>
      </c>
      <c r="C2500" s="6" t="s">
        <v>8065</v>
      </c>
      <c r="D2500" s="6" t="s">
        <v>13301</v>
      </c>
      <c r="E2500" s="6" t="s">
        <v>5638</v>
      </c>
      <c r="F2500" s="6" t="s">
        <v>13437</v>
      </c>
      <c r="G2500" s="6" t="s">
        <v>13438</v>
      </c>
      <c r="H2500" s="79">
        <v>1</v>
      </c>
    </row>
    <row r="2501" spans="1:8" x14ac:dyDescent="0.2">
      <c r="A2501" s="6">
        <v>30347298</v>
      </c>
      <c r="B2501" s="6" t="s">
        <v>13439</v>
      </c>
      <c r="C2501" s="6" t="s">
        <v>8073</v>
      </c>
      <c r="D2501" s="6" t="s">
        <v>13301</v>
      </c>
      <c r="E2501" s="6" t="s">
        <v>5638</v>
      </c>
      <c r="F2501" s="6" t="s">
        <v>13440</v>
      </c>
      <c r="G2501" s="6" t="s">
        <v>13441</v>
      </c>
      <c r="H2501" s="79">
        <v>1</v>
      </c>
    </row>
    <row r="2502" spans="1:8" x14ac:dyDescent="0.2">
      <c r="A2502" s="6">
        <v>30134357</v>
      </c>
      <c r="B2502" s="6" t="s">
        <v>13442</v>
      </c>
      <c r="C2502" s="6" t="s">
        <v>8077</v>
      </c>
      <c r="D2502" s="6" t="s">
        <v>13301</v>
      </c>
      <c r="E2502" s="6" t="s">
        <v>5638</v>
      </c>
      <c r="F2502" s="6" t="s">
        <v>13443</v>
      </c>
      <c r="G2502" s="6" t="s">
        <v>13444</v>
      </c>
      <c r="H2502" s="79">
        <v>1</v>
      </c>
    </row>
    <row r="2503" spans="1:8" x14ac:dyDescent="0.2">
      <c r="A2503" s="6">
        <v>30433133</v>
      </c>
      <c r="B2503" s="6" t="s">
        <v>13445</v>
      </c>
      <c r="C2503" s="6" t="s">
        <v>8081</v>
      </c>
      <c r="D2503" s="6" t="s">
        <v>13301</v>
      </c>
      <c r="E2503" s="6" t="s">
        <v>5638</v>
      </c>
      <c r="F2503" s="6" t="s">
        <v>13446</v>
      </c>
      <c r="G2503" s="6" t="s">
        <v>13447</v>
      </c>
      <c r="H2503" s="79">
        <v>1</v>
      </c>
    </row>
    <row r="2504" spans="1:8" x14ac:dyDescent="0.2">
      <c r="A2504" s="6">
        <v>30054536</v>
      </c>
      <c r="B2504" s="6" t="s">
        <v>13448</v>
      </c>
      <c r="C2504" s="6" t="s">
        <v>8085</v>
      </c>
      <c r="D2504" s="6" t="s">
        <v>13301</v>
      </c>
      <c r="E2504" s="6" t="s">
        <v>5638</v>
      </c>
      <c r="F2504" s="6" t="s">
        <v>13449</v>
      </c>
      <c r="G2504" s="6" t="s">
        <v>13450</v>
      </c>
      <c r="H2504" s="79">
        <v>1</v>
      </c>
    </row>
    <row r="2505" spans="1:8" x14ac:dyDescent="0.2">
      <c r="A2505" s="6">
        <v>30303730</v>
      </c>
      <c r="B2505" s="6" t="s">
        <v>13451</v>
      </c>
      <c r="C2505" s="6" t="s">
        <v>5891</v>
      </c>
      <c r="D2505" s="6" t="s">
        <v>13301</v>
      </c>
      <c r="E2505" s="6" t="s">
        <v>5638</v>
      </c>
      <c r="F2505" s="6" t="s">
        <v>13452</v>
      </c>
      <c r="G2505" s="6" t="s">
        <v>13453</v>
      </c>
      <c r="H2505" s="79">
        <v>1</v>
      </c>
    </row>
    <row r="2506" spans="1:8" x14ac:dyDescent="0.2">
      <c r="A2506" s="6">
        <v>30158504</v>
      </c>
      <c r="B2506" s="6" t="s">
        <v>13454</v>
      </c>
      <c r="C2506" s="6" t="s">
        <v>5897</v>
      </c>
      <c r="D2506" s="6" t="s">
        <v>13301</v>
      </c>
      <c r="E2506" s="6" t="s">
        <v>5638</v>
      </c>
      <c r="F2506" s="6" t="s">
        <v>13455</v>
      </c>
      <c r="G2506" s="6" t="s">
        <v>13456</v>
      </c>
      <c r="H2506" s="79">
        <v>1</v>
      </c>
    </row>
    <row r="2507" spans="1:8" x14ac:dyDescent="0.2">
      <c r="A2507" s="6">
        <v>30309978</v>
      </c>
      <c r="B2507" s="6" t="s">
        <v>13457</v>
      </c>
      <c r="C2507" s="6" t="s">
        <v>5901</v>
      </c>
      <c r="D2507" s="6" t="s">
        <v>13301</v>
      </c>
      <c r="E2507" s="6" t="s">
        <v>5638</v>
      </c>
      <c r="F2507" s="6" t="s">
        <v>13458</v>
      </c>
      <c r="G2507" s="6" t="s">
        <v>13459</v>
      </c>
      <c r="H2507" s="79">
        <v>1</v>
      </c>
    </row>
    <row r="2508" spans="1:8" x14ac:dyDescent="0.2">
      <c r="A2508" s="6">
        <v>30009388</v>
      </c>
      <c r="B2508" s="6" t="s">
        <v>13460</v>
      </c>
      <c r="C2508" s="6" t="s">
        <v>5905</v>
      </c>
      <c r="D2508" s="6" t="s">
        <v>13301</v>
      </c>
      <c r="E2508" s="6" t="s">
        <v>5638</v>
      </c>
      <c r="F2508" s="6" t="s">
        <v>13461</v>
      </c>
      <c r="G2508" s="6" t="s">
        <v>13462</v>
      </c>
      <c r="H2508" s="79">
        <v>1</v>
      </c>
    </row>
    <row r="2509" spans="1:8" x14ac:dyDescent="0.2">
      <c r="A2509" s="6">
        <v>30210808</v>
      </c>
      <c r="B2509" s="6" t="s">
        <v>13463</v>
      </c>
      <c r="C2509" s="6" t="s">
        <v>5909</v>
      </c>
      <c r="D2509" s="6" t="s">
        <v>13301</v>
      </c>
      <c r="E2509" s="6" t="s">
        <v>5638</v>
      </c>
      <c r="F2509" s="6" t="s">
        <v>13464</v>
      </c>
      <c r="G2509" s="6" t="s">
        <v>13465</v>
      </c>
      <c r="H2509" s="79">
        <v>1</v>
      </c>
    </row>
    <row r="2510" spans="1:8" x14ac:dyDescent="0.2">
      <c r="A2510" s="6">
        <v>30047222</v>
      </c>
      <c r="B2510" s="6" t="s">
        <v>13466</v>
      </c>
      <c r="C2510" s="6" t="s">
        <v>5913</v>
      </c>
      <c r="D2510" s="6" t="s">
        <v>13301</v>
      </c>
      <c r="E2510" s="6" t="s">
        <v>5638</v>
      </c>
      <c r="F2510" s="6" t="s">
        <v>13467</v>
      </c>
      <c r="G2510" s="6" t="s">
        <v>13468</v>
      </c>
      <c r="H2510" s="79">
        <v>1</v>
      </c>
    </row>
    <row r="2511" spans="1:8" x14ac:dyDescent="0.2">
      <c r="A2511" s="6">
        <v>30283385</v>
      </c>
      <c r="B2511" s="6" t="s">
        <v>13469</v>
      </c>
      <c r="C2511" s="6" t="s">
        <v>5917</v>
      </c>
      <c r="D2511" s="6" t="s">
        <v>13301</v>
      </c>
      <c r="E2511" s="6" t="s">
        <v>5638</v>
      </c>
      <c r="F2511" s="6" t="s">
        <v>13470</v>
      </c>
      <c r="G2511" s="6" t="s">
        <v>13471</v>
      </c>
      <c r="H2511" s="79">
        <v>1</v>
      </c>
    </row>
    <row r="2512" spans="1:8" x14ac:dyDescent="0.2">
      <c r="A2512" s="6">
        <v>30147054</v>
      </c>
      <c r="B2512" s="6" t="s">
        <v>13472</v>
      </c>
      <c r="C2512" s="6" t="s">
        <v>5921</v>
      </c>
      <c r="D2512" s="6" t="s">
        <v>13301</v>
      </c>
      <c r="E2512" s="6" t="s">
        <v>5638</v>
      </c>
      <c r="F2512" s="6" t="s">
        <v>13473</v>
      </c>
      <c r="G2512" s="6" t="s">
        <v>13474</v>
      </c>
      <c r="H2512" s="79">
        <v>1</v>
      </c>
    </row>
    <row r="2513" spans="1:8" x14ac:dyDescent="0.2">
      <c r="A2513" s="6">
        <v>30275409</v>
      </c>
      <c r="B2513" s="6" t="s">
        <v>13475</v>
      </c>
      <c r="C2513" s="6" t="s">
        <v>5925</v>
      </c>
      <c r="D2513" s="6" t="s">
        <v>13301</v>
      </c>
      <c r="E2513" s="6" t="s">
        <v>5638</v>
      </c>
      <c r="F2513" s="6" t="s">
        <v>13476</v>
      </c>
      <c r="G2513" s="6" t="s">
        <v>13477</v>
      </c>
      <c r="H2513" s="79">
        <v>1</v>
      </c>
    </row>
    <row r="2514" spans="1:8" x14ac:dyDescent="0.2">
      <c r="A2514" s="6">
        <v>30063609</v>
      </c>
      <c r="B2514" s="6" t="s">
        <v>13478</v>
      </c>
      <c r="C2514" s="6" t="s">
        <v>5929</v>
      </c>
      <c r="D2514" s="6" t="s">
        <v>13301</v>
      </c>
      <c r="E2514" s="6" t="s">
        <v>5638</v>
      </c>
      <c r="F2514" s="6" t="s">
        <v>13479</v>
      </c>
      <c r="G2514" s="6" t="s">
        <v>13480</v>
      </c>
      <c r="H2514" s="79">
        <v>1</v>
      </c>
    </row>
    <row r="2515" spans="1:8" x14ac:dyDescent="0.2">
      <c r="A2515" s="6">
        <v>30153268</v>
      </c>
      <c r="B2515" s="6" t="s">
        <v>13481</v>
      </c>
      <c r="C2515" s="6" t="s">
        <v>5933</v>
      </c>
      <c r="D2515" s="6" t="s">
        <v>13301</v>
      </c>
      <c r="E2515" s="6" t="s">
        <v>5638</v>
      </c>
      <c r="F2515" s="6" t="s">
        <v>13482</v>
      </c>
      <c r="G2515" s="6" t="s">
        <v>13483</v>
      </c>
      <c r="H2515" s="79">
        <v>1</v>
      </c>
    </row>
    <row r="2516" spans="1:8" x14ac:dyDescent="0.2">
      <c r="A2516" s="6">
        <v>30394221</v>
      </c>
      <c r="B2516" s="6" t="s">
        <v>13484</v>
      </c>
      <c r="C2516" s="6" t="s">
        <v>5937</v>
      </c>
      <c r="D2516" s="6" t="s">
        <v>13301</v>
      </c>
      <c r="E2516" s="6" t="s">
        <v>5638</v>
      </c>
      <c r="F2516" s="6" t="s">
        <v>13485</v>
      </c>
      <c r="G2516" s="6" t="s">
        <v>13486</v>
      </c>
      <c r="H2516" s="79">
        <v>1</v>
      </c>
    </row>
    <row r="2517" spans="1:8" x14ac:dyDescent="0.2">
      <c r="A2517" s="6">
        <v>30069619</v>
      </c>
      <c r="B2517" s="6" t="s">
        <v>13487</v>
      </c>
      <c r="C2517" s="6" t="s">
        <v>5941</v>
      </c>
      <c r="D2517" s="6" t="s">
        <v>13301</v>
      </c>
      <c r="E2517" s="6" t="s">
        <v>5638</v>
      </c>
      <c r="F2517" s="6" t="s">
        <v>13488</v>
      </c>
      <c r="G2517" s="6" t="s">
        <v>13489</v>
      </c>
      <c r="H2517" s="79">
        <v>1</v>
      </c>
    </row>
    <row r="2518" spans="1:8" x14ac:dyDescent="0.2">
      <c r="A2518" s="6">
        <v>30371280</v>
      </c>
      <c r="B2518" s="6" t="s">
        <v>13490</v>
      </c>
      <c r="C2518" s="6" t="s">
        <v>5945</v>
      </c>
      <c r="D2518" s="6" t="s">
        <v>13301</v>
      </c>
      <c r="E2518" s="6" t="s">
        <v>5638</v>
      </c>
      <c r="F2518" s="6" t="s">
        <v>13491</v>
      </c>
      <c r="G2518" s="6" t="s">
        <v>13492</v>
      </c>
      <c r="H2518" s="79">
        <v>1</v>
      </c>
    </row>
    <row r="2519" spans="1:8" x14ac:dyDescent="0.2">
      <c r="A2519" s="6">
        <v>30186712</v>
      </c>
      <c r="B2519" s="6" t="s">
        <v>13493</v>
      </c>
      <c r="C2519" s="6" t="s">
        <v>5949</v>
      </c>
      <c r="D2519" s="6" t="s">
        <v>13301</v>
      </c>
      <c r="E2519" s="6" t="s">
        <v>5638</v>
      </c>
      <c r="F2519" s="6" t="s">
        <v>13494</v>
      </c>
      <c r="G2519" s="6" t="s">
        <v>13495</v>
      </c>
      <c r="H2519" s="79">
        <v>1</v>
      </c>
    </row>
    <row r="2520" spans="1:8" x14ac:dyDescent="0.2">
      <c r="A2520" s="6">
        <v>30377680</v>
      </c>
      <c r="B2520" s="6" t="s">
        <v>13496</v>
      </c>
      <c r="C2520" s="6" t="s">
        <v>5953</v>
      </c>
      <c r="D2520" s="6" t="s">
        <v>13301</v>
      </c>
      <c r="E2520" s="6" t="s">
        <v>5638</v>
      </c>
      <c r="F2520" s="6" t="s">
        <v>13497</v>
      </c>
      <c r="G2520" s="6" t="s">
        <v>13498</v>
      </c>
      <c r="H2520" s="79">
        <v>1</v>
      </c>
    </row>
    <row r="2521" spans="1:8" x14ac:dyDescent="0.2">
      <c r="A2521" s="6">
        <v>30163318</v>
      </c>
      <c r="B2521" s="6" t="s">
        <v>13499</v>
      </c>
      <c r="C2521" s="6" t="s">
        <v>5957</v>
      </c>
      <c r="D2521" s="6" t="s">
        <v>13301</v>
      </c>
      <c r="E2521" s="6" t="s">
        <v>5638</v>
      </c>
      <c r="F2521" s="6" t="s">
        <v>13500</v>
      </c>
      <c r="G2521" s="6" t="s">
        <v>13501</v>
      </c>
      <c r="H2521" s="79">
        <v>1</v>
      </c>
    </row>
    <row r="2522" spans="1:8" x14ac:dyDescent="0.2">
      <c r="A2522" s="6">
        <v>30423283</v>
      </c>
      <c r="B2522" s="6" t="s">
        <v>13502</v>
      </c>
      <c r="C2522" s="6" t="s">
        <v>5961</v>
      </c>
      <c r="D2522" s="6" t="s">
        <v>13301</v>
      </c>
      <c r="E2522" s="6" t="s">
        <v>5638</v>
      </c>
      <c r="F2522" s="6" t="s">
        <v>13503</v>
      </c>
      <c r="G2522" s="6" t="s">
        <v>13504</v>
      </c>
      <c r="H2522" s="79">
        <v>1</v>
      </c>
    </row>
    <row r="2523" spans="1:8" x14ac:dyDescent="0.2">
      <c r="A2523" s="6">
        <v>30033202</v>
      </c>
      <c r="B2523" s="6" t="s">
        <v>13505</v>
      </c>
      <c r="C2523" s="6" t="s">
        <v>5965</v>
      </c>
      <c r="D2523" s="6" t="s">
        <v>13301</v>
      </c>
      <c r="E2523" s="6" t="s">
        <v>5638</v>
      </c>
      <c r="F2523" s="6" t="s">
        <v>13506</v>
      </c>
      <c r="G2523" s="6" t="s">
        <v>13507</v>
      </c>
      <c r="H2523" s="79">
        <v>1</v>
      </c>
    </row>
    <row r="2524" spans="1:8" x14ac:dyDescent="0.2">
      <c r="A2524" s="6">
        <v>30253575</v>
      </c>
      <c r="B2524" s="6" t="s">
        <v>13508</v>
      </c>
      <c r="C2524" s="6" t="s">
        <v>5969</v>
      </c>
      <c r="D2524" s="6" t="s">
        <v>13301</v>
      </c>
      <c r="E2524" s="6" t="s">
        <v>5638</v>
      </c>
      <c r="F2524" s="6" t="s">
        <v>13509</v>
      </c>
      <c r="G2524" s="6" t="s">
        <v>13510</v>
      </c>
      <c r="H2524" s="79">
        <v>1</v>
      </c>
    </row>
    <row r="2525" spans="1:8" x14ac:dyDescent="0.2">
      <c r="A2525" s="6">
        <v>30001742</v>
      </c>
      <c r="B2525" s="6" t="s">
        <v>13511</v>
      </c>
      <c r="C2525" s="6" t="s">
        <v>5973</v>
      </c>
      <c r="D2525" s="6" t="s">
        <v>13301</v>
      </c>
      <c r="E2525" s="6" t="s">
        <v>5638</v>
      </c>
      <c r="F2525" s="6" t="s">
        <v>13512</v>
      </c>
      <c r="G2525" s="6" t="s">
        <v>13513</v>
      </c>
      <c r="H2525" s="79">
        <v>1</v>
      </c>
    </row>
    <row r="2526" spans="1:8" x14ac:dyDescent="0.2">
      <c r="A2526" s="6">
        <v>30226492</v>
      </c>
      <c r="B2526" s="6" t="s">
        <v>13514</v>
      </c>
      <c r="C2526" s="6" t="s">
        <v>5977</v>
      </c>
      <c r="D2526" s="6" t="s">
        <v>13301</v>
      </c>
      <c r="E2526" s="6" t="s">
        <v>5638</v>
      </c>
      <c r="F2526" s="6" t="s">
        <v>13515</v>
      </c>
      <c r="G2526" s="6" t="s">
        <v>13516</v>
      </c>
      <c r="H2526" s="79">
        <v>1</v>
      </c>
    </row>
    <row r="2527" spans="1:8" x14ac:dyDescent="0.2">
      <c r="A2527" s="6">
        <v>30130005</v>
      </c>
      <c r="B2527" s="6" t="s">
        <v>13517</v>
      </c>
      <c r="C2527" s="6" t="s">
        <v>5981</v>
      </c>
      <c r="D2527" s="6" t="s">
        <v>13301</v>
      </c>
      <c r="E2527" s="6" t="s">
        <v>5638</v>
      </c>
      <c r="F2527" s="6" t="s">
        <v>13518</v>
      </c>
      <c r="G2527" s="6" t="s">
        <v>13519</v>
      </c>
      <c r="H2527" s="79">
        <v>1</v>
      </c>
    </row>
    <row r="2528" spans="1:8" x14ac:dyDescent="0.2">
      <c r="A2528" s="6">
        <v>30330264</v>
      </c>
      <c r="B2528" s="6" t="s">
        <v>13520</v>
      </c>
      <c r="C2528" s="6" t="s">
        <v>5985</v>
      </c>
      <c r="D2528" s="6" t="s">
        <v>13301</v>
      </c>
      <c r="E2528" s="6" t="s">
        <v>5638</v>
      </c>
      <c r="F2528" s="6" t="s">
        <v>13521</v>
      </c>
      <c r="G2528" s="6" t="s">
        <v>13522</v>
      </c>
      <c r="H2528" s="79">
        <v>1</v>
      </c>
    </row>
    <row r="2529" spans="1:8" x14ac:dyDescent="0.2">
      <c r="A2529" s="6">
        <v>30038433</v>
      </c>
      <c r="B2529" s="6" t="s">
        <v>13523</v>
      </c>
      <c r="C2529" s="6" t="s">
        <v>5989</v>
      </c>
      <c r="D2529" s="6" t="s">
        <v>13301</v>
      </c>
      <c r="E2529" s="6" t="s">
        <v>5638</v>
      </c>
      <c r="F2529" s="6" t="s">
        <v>13524</v>
      </c>
      <c r="G2529" s="6" t="s">
        <v>13525</v>
      </c>
      <c r="H2529" s="79">
        <v>1</v>
      </c>
    </row>
    <row r="2530" spans="1:8" x14ac:dyDescent="0.2">
      <c r="A2530" s="6">
        <v>30247840</v>
      </c>
      <c r="B2530" s="6" t="s">
        <v>13526</v>
      </c>
      <c r="C2530" s="6" t="s">
        <v>5993</v>
      </c>
      <c r="D2530" s="6" t="s">
        <v>13301</v>
      </c>
      <c r="E2530" s="6" t="s">
        <v>5638</v>
      </c>
      <c r="F2530" s="6" t="s">
        <v>13527</v>
      </c>
      <c r="G2530" s="6" t="s">
        <v>13528</v>
      </c>
      <c r="H2530" s="79">
        <v>1</v>
      </c>
    </row>
    <row r="2531" spans="1:8" x14ac:dyDescent="0.2">
      <c r="A2531" s="6">
        <v>30355438</v>
      </c>
      <c r="B2531" s="6" t="s">
        <v>13529</v>
      </c>
      <c r="C2531" s="6" t="s">
        <v>5997</v>
      </c>
      <c r="D2531" s="6" t="s">
        <v>13301</v>
      </c>
      <c r="E2531" s="6" t="s">
        <v>5638</v>
      </c>
      <c r="F2531" s="6" t="s">
        <v>13530</v>
      </c>
      <c r="G2531" s="6" t="s">
        <v>13531</v>
      </c>
      <c r="H2531" s="79">
        <v>1</v>
      </c>
    </row>
    <row r="2532" spans="1:8" x14ac:dyDescent="0.2">
      <c r="A2532" s="6">
        <v>30164472</v>
      </c>
      <c r="B2532" s="6" t="s">
        <v>13532</v>
      </c>
      <c r="C2532" s="6" t="s">
        <v>6001</v>
      </c>
      <c r="D2532" s="6" t="s">
        <v>13301</v>
      </c>
      <c r="E2532" s="6" t="s">
        <v>5638</v>
      </c>
      <c r="F2532" s="6" t="s">
        <v>13533</v>
      </c>
      <c r="G2532" s="6" t="s">
        <v>13534</v>
      </c>
      <c r="H2532" s="79">
        <v>1</v>
      </c>
    </row>
    <row r="2533" spans="1:8" x14ac:dyDescent="0.2">
      <c r="A2533" s="6">
        <v>30374107</v>
      </c>
      <c r="B2533" s="6" t="s">
        <v>13535</v>
      </c>
      <c r="C2533" s="6" t="s">
        <v>6005</v>
      </c>
      <c r="D2533" s="6" t="s">
        <v>13301</v>
      </c>
      <c r="E2533" s="6" t="s">
        <v>5638</v>
      </c>
      <c r="F2533" s="6" t="s">
        <v>13536</v>
      </c>
      <c r="G2533" s="6" t="s">
        <v>13537</v>
      </c>
      <c r="H2533" s="79">
        <v>1</v>
      </c>
    </row>
    <row r="2534" spans="1:8" x14ac:dyDescent="0.2">
      <c r="A2534" s="6">
        <v>30145252</v>
      </c>
      <c r="B2534" s="6" t="s">
        <v>13538</v>
      </c>
      <c r="C2534" s="6" t="s">
        <v>6851</v>
      </c>
      <c r="D2534" s="6" t="s">
        <v>13301</v>
      </c>
      <c r="E2534" s="6" t="s">
        <v>5638</v>
      </c>
      <c r="F2534" s="6" t="s">
        <v>13539</v>
      </c>
      <c r="G2534" s="6" t="s">
        <v>13540</v>
      </c>
      <c r="H2534" s="79">
        <v>1</v>
      </c>
    </row>
    <row r="2535" spans="1:8" x14ac:dyDescent="0.2">
      <c r="A2535" s="6">
        <v>30438414</v>
      </c>
      <c r="B2535" s="6" t="s">
        <v>13541</v>
      </c>
      <c r="C2535" s="6" t="s">
        <v>6855</v>
      </c>
      <c r="D2535" s="6" t="s">
        <v>13301</v>
      </c>
      <c r="E2535" s="6" t="s">
        <v>5638</v>
      </c>
      <c r="F2535" s="6" t="s">
        <v>13542</v>
      </c>
      <c r="G2535" s="6" t="s">
        <v>13543</v>
      </c>
      <c r="H2535" s="79">
        <v>1</v>
      </c>
    </row>
    <row r="2536" spans="1:8" x14ac:dyDescent="0.2">
      <c r="A2536" s="6">
        <v>30160657</v>
      </c>
      <c r="B2536" s="6" t="s">
        <v>13544</v>
      </c>
      <c r="C2536" s="6" t="s">
        <v>6859</v>
      </c>
      <c r="D2536" s="6" t="s">
        <v>13301</v>
      </c>
      <c r="E2536" s="6" t="s">
        <v>5638</v>
      </c>
      <c r="F2536" s="6" t="s">
        <v>13545</v>
      </c>
      <c r="G2536" s="6" t="s">
        <v>13546</v>
      </c>
      <c r="H2536" s="79">
        <v>1</v>
      </c>
    </row>
    <row r="2537" spans="1:8" x14ac:dyDescent="0.2">
      <c r="A2537" s="6">
        <v>30399296</v>
      </c>
      <c r="B2537" s="6" t="s">
        <v>13547</v>
      </c>
      <c r="C2537" s="6" t="s">
        <v>6863</v>
      </c>
      <c r="D2537" s="6" t="s">
        <v>13301</v>
      </c>
      <c r="E2537" s="6" t="s">
        <v>5638</v>
      </c>
      <c r="F2537" s="6" t="s">
        <v>13548</v>
      </c>
      <c r="G2537" s="6" t="s">
        <v>13549</v>
      </c>
      <c r="H2537" s="79">
        <v>1</v>
      </c>
    </row>
    <row r="2538" spans="1:8" x14ac:dyDescent="0.2">
      <c r="A2538" s="6">
        <v>30126801</v>
      </c>
      <c r="B2538" s="6" t="s">
        <v>13550</v>
      </c>
      <c r="C2538" s="6" t="s">
        <v>6867</v>
      </c>
      <c r="D2538" s="6" t="s">
        <v>13301</v>
      </c>
      <c r="E2538" s="6" t="s">
        <v>5638</v>
      </c>
      <c r="F2538" s="6" t="s">
        <v>13551</v>
      </c>
      <c r="G2538" s="6" t="s">
        <v>13552</v>
      </c>
      <c r="H2538" s="79">
        <v>1</v>
      </c>
    </row>
    <row r="2539" spans="1:8" x14ac:dyDescent="0.2">
      <c r="A2539" s="6">
        <v>30295228</v>
      </c>
      <c r="B2539" s="6" t="s">
        <v>13553</v>
      </c>
      <c r="C2539" s="6" t="s">
        <v>6871</v>
      </c>
      <c r="D2539" s="6" t="s">
        <v>13301</v>
      </c>
      <c r="E2539" s="6" t="s">
        <v>5638</v>
      </c>
      <c r="F2539" s="6" t="s">
        <v>13554</v>
      </c>
      <c r="G2539" s="6" t="s">
        <v>13555</v>
      </c>
      <c r="H2539" s="79">
        <v>1</v>
      </c>
    </row>
    <row r="2540" spans="1:8" x14ac:dyDescent="0.2">
      <c r="A2540" s="6">
        <v>30030355</v>
      </c>
      <c r="B2540" s="6" t="s">
        <v>13556</v>
      </c>
      <c r="C2540" s="6" t="s">
        <v>6875</v>
      </c>
      <c r="D2540" s="6" t="s">
        <v>13301</v>
      </c>
      <c r="E2540" s="6" t="s">
        <v>5638</v>
      </c>
      <c r="F2540" s="6" t="s">
        <v>13557</v>
      </c>
      <c r="G2540" s="6" t="s">
        <v>13558</v>
      </c>
      <c r="H2540" s="79">
        <v>1</v>
      </c>
    </row>
    <row r="2541" spans="1:8" x14ac:dyDescent="0.2">
      <c r="A2541" s="6">
        <v>30228316</v>
      </c>
      <c r="B2541" s="6" t="s">
        <v>13559</v>
      </c>
      <c r="C2541" s="6" t="s">
        <v>8197</v>
      </c>
      <c r="D2541" s="6" t="s">
        <v>13301</v>
      </c>
      <c r="E2541" s="6" t="s">
        <v>5638</v>
      </c>
      <c r="F2541" s="6" t="s">
        <v>13560</v>
      </c>
      <c r="G2541" s="6" t="s">
        <v>13561</v>
      </c>
      <c r="H2541" s="79">
        <v>1</v>
      </c>
    </row>
    <row r="2542" spans="1:8" x14ac:dyDescent="0.2">
      <c r="A2542" s="6">
        <v>30013177</v>
      </c>
      <c r="B2542" s="6" t="s">
        <v>13562</v>
      </c>
      <c r="C2542" s="6" t="s">
        <v>8201</v>
      </c>
      <c r="D2542" s="6" t="s">
        <v>13301</v>
      </c>
      <c r="E2542" s="6" t="s">
        <v>5638</v>
      </c>
      <c r="F2542" s="6" t="s">
        <v>13563</v>
      </c>
      <c r="G2542" s="6" t="s">
        <v>13564</v>
      </c>
      <c r="H2542" s="79">
        <v>1</v>
      </c>
    </row>
    <row r="2543" spans="1:8" x14ac:dyDescent="0.2">
      <c r="A2543" s="6">
        <v>30343015</v>
      </c>
      <c r="B2543" s="6" t="s">
        <v>13565</v>
      </c>
      <c r="C2543" s="6" t="s">
        <v>8205</v>
      </c>
      <c r="D2543" s="6" t="s">
        <v>13301</v>
      </c>
      <c r="E2543" s="6" t="s">
        <v>5638</v>
      </c>
      <c r="F2543" s="6" t="s">
        <v>13566</v>
      </c>
      <c r="G2543" s="6" t="s">
        <v>13567</v>
      </c>
      <c r="H2543" s="79">
        <v>1</v>
      </c>
    </row>
    <row r="2544" spans="1:8" x14ac:dyDescent="0.2">
      <c r="A2544" s="6">
        <v>30168954</v>
      </c>
      <c r="B2544" s="6" t="s">
        <v>13568</v>
      </c>
      <c r="C2544" s="6" t="s">
        <v>8209</v>
      </c>
      <c r="D2544" s="6" t="s">
        <v>13301</v>
      </c>
      <c r="E2544" s="6" t="s">
        <v>5638</v>
      </c>
      <c r="F2544" s="6" t="s">
        <v>13569</v>
      </c>
      <c r="G2544" s="6" t="s">
        <v>13570</v>
      </c>
      <c r="H2544" s="79">
        <v>1</v>
      </c>
    </row>
    <row r="2545" spans="1:8" x14ac:dyDescent="0.2">
      <c r="A2545" s="6">
        <v>30252606</v>
      </c>
      <c r="B2545" s="6" t="s">
        <v>13571</v>
      </c>
      <c r="C2545" s="6" t="s">
        <v>8213</v>
      </c>
      <c r="D2545" s="6" t="s">
        <v>13301</v>
      </c>
      <c r="E2545" s="6" t="s">
        <v>5638</v>
      </c>
      <c r="F2545" s="6" t="s">
        <v>13572</v>
      </c>
      <c r="G2545" s="6" t="s">
        <v>13573</v>
      </c>
      <c r="H2545" s="79">
        <v>1</v>
      </c>
    </row>
    <row r="2546" spans="1:8" x14ac:dyDescent="0.2">
      <c r="A2546" s="6">
        <v>30074503</v>
      </c>
      <c r="B2546" s="6" t="s">
        <v>13574</v>
      </c>
      <c r="C2546" s="6" t="s">
        <v>8217</v>
      </c>
      <c r="D2546" s="6" t="s">
        <v>13301</v>
      </c>
      <c r="E2546" s="6" t="s">
        <v>5638</v>
      </c>
      <c r="F2546" s="6" t="s">
        <v>13575</v>
      </c>
      <c r="G2546" s="6" t="s">
        <v>13576</v>
      </c>
      <c r="H2546" s="79">
        <v>1</v>
      </c>
    </row>
    <row r="2547" spans="1:8" x14ac:dyDescent="0.2">
      <c r="A2547" s="6">
        <v>30183119</v>
      </c>
      <c r="B2547" s="6" t="s">
        <v>13577</v>
      </c>
      <c r="C2547" s="6" t="s">
        <v>6009</v>
      </c>
      <c r="D2547" s="6" t="s">
        <v>13301</v>
      </c>
      <c r="E2547" s="6" t="s">
        <v>5638</v>
      </c>
      <c r="F2547" s="6" t="s">
        <v>13578</v>
      </c>
      <c r="G2547" s="6" t="s">
        <v>13579</v>
      </c>
      <c r="H2547" s="79">
        <v>1</v>
      </c>
    </row>
    <row r="2548" spans="1:8" x14ac:dyDescent="0.2">
      <c r="A2548" s="6">
        <v>30330555</v>
      </c>
      <c r="B2548" s="6" t="s">
        <v>13580</v>
      </c>
      <c r="C2548" s="6" t="s">
        <v>6013</v>
      </c>
      <c r="D2548" s="6" t="s">
        <v>13301</v>
      </c>
      <c r="E2548" s="6" t="s">
        <v>5638</v>
      </c>
      <c r="F2548" s="6" t="s">
        <v>13581</v>
      </c>
      <c r="G2548" s="6" t="s">
        <v>13582</v>
      </c>
      <c r="H2548" s="79">
        <v>1</v>
      </c>
    </row>
    <row r="2549" spans="1:8" x14ac:dyDescent="0.2">
      <c r="A2549" s="6">
        <v>30078790</v>
      </c>
      <c r="B2549" s="6" t="s">
        <v>13583</v>
      </c>
      <c r="C2549" s="6" t="s">
        <v>6014</v>
      </c>
      <c r="D2549" s="6" t="s">
        <v>13301</v>
      </c>
      <c r="E2549" s="6" t="s">
        <v>5638</v>
      </c>
      <c r="F2549" s="6" t="s">
        <v>13584</v>
      </c>
      <c r="G2549" s="6" t="s">
        <v>13585</v>
      </c>
      <c r="H2549" s="79">
        <v>1</v>
      </c>
    </row>
    <row r="2550" spans="1:8" x14ac:dyDescent="0.2">
      <c r="A2550" s="6">
        <v>30403018</v>
      </c>
      <c r="B2550" s="6" t="s">
        <v>13586</v>
      </c>
      <c r="C2550" s="6" t="s">
        <v>6015</v>
      </c>
      <c r="D2550" s="6" t="s">
        <v>13301</v>
      </c>
      <c r="E2550" s="6" t="s">
        <v>5638</v>
      </c>
      <c r="F2550" s="6" t="s">
        <v>13587</v>
      </c>
      <c r="G2550" s="6" t="s">
        <v>13588</v>
      </c>
      <c r="H2550" s="79">
        <v>1</v>
      </c>
    </row>
    <row r="2551" spans="1:8" x14ac:dyDescent="0.2">
      <c r="A2551" s="6">
        <v>30170688</v>
      </c>
      <c r="B2551" s="6" t="s">
        <v>13589</v>
      </c>
      <c r="C2551" s="6" t="s">
        <v>6017</v>
      </c>
      <c r="D2551" s="6" t="s">
        <v>13301</v>
      </c>
      <c r="E2551" s="6" t="s">
        <v>5638</v>
      </c>
      <c r="F2551" s="6" t="s">
        <v>13590</v>
      </c>
      <c r="G2551" s="6" t="s">
        <v>13591</v>
      </c>
      <c r="H2551" s="79">
        <v>1</v>
      </c>
    </row>
    <row r="2552" spans="1:8" x14ac:dyDescent="0.2">
      <c r="A2552" s="6">
        <v>30480980</v>
      </c>
      <c r="B2552" s="6" t="s">
        <v>13592</v>
      </c>
      <c r="C2552" s="6" t="s">
        <v>6021</v>
      </c>
      <c r="D2552" s="6" t="s">
        <v>13301</v>
      </c>
      <c r="E2552" s="6" t="s">
        <v>5638</v>
      </c>
      <c r="F2552" s="6" t="s">
        <v>13593</v>
      </c>
      <c r="G2552" s="6" t="s">
        <v>13594</v>
      </c>
      <c r="H2552" s="79">
        <v>1</v>
      </c>
    </row>
    <row r="2553" spans="1:8" x14ac:dyDescent="0.2">
      <c r="A2553" s="6">
        <v>30187382</v>
      </c>
      <c r="B2553" s="6" t="s">
        <v>13595</v>
      </c>
      <c r="C2553" s="6" t="s">
        <v>6025</v>
      </c>
      <c r="D2553" s="6" t="s">
        <v>13301</v>
      </c>
      <c r="E2553" s="6" t="s">
        <v>5638</v>
      </c>
      <c r="F2553" s="6" t="s">
        <v>13596</v>
      </c>
      <c r="G2553" s="6" t="s">
        <v>13597</v>
      </c>
      <c r="H2553" s="79">
        <v>1</v>
      </c>
    </row>
    <row r="2554" spans="1:8" x14ac:dyDescent="0.2">
      <c r="A2554" s="6">
        <v>30365877</v>
      </c>
      <c r="B2554" s="6" t="s">
        <v>13598</v>
      </c>
      <c r="C2554" s="6" t="s">
        <v>6029</v>
      </c>
      <c r="D2554" s="6" t="s">
        <v>13301</v>
      </c>
      <c r="E2554" s="6" t="s">
        <v>5638</v>
      </c>
      <c r="F2554" s="6" t="s">
        <v>13599</v>
      </c>
      <c r="G2554" s="6" t="s">
        <v>13600</v>
      </c>
      <c r="H2554" s="79">
        <v>1</v>
      </c>
    </row>
    <row r="2555" spans="1:8" x14ac:dyDescent="0.2">
      <c r="A2555" s="6">
        <v>30024048</v>
      </c>
      <c r="B2555" s="6" t="s">
        <v>13601</v>
      </c>
      <c r="C2555" s="6" t="s">
        <v>6033</v>
      </c>
      <c r="D2555" s="6" t="s">
        <v>13301</v>
      </c>
      <c r="E2555" s="6" t="s">
        <v>5638</v>
      </c>
      <c r="F2555" s="6" t="s">
        <v>13602</v>
      </c>
      <c r="G2555" s="6" t="s">
        <v>13603</v>
      </c>
      <c r="H2555" s="79">
        <v>1</v>
      </c>
    </row>
    <row r="2556" spans="1:8" x14ac:dyDescent="0.2">
      <c r="A2556" s="6">
        <v>30299145</v>
      </c>
      <c r="B2556" s="6" t="s">
        <v>13604</v>
      </c>
      <c r="C2556" s="6" t="s">
        <v>6037</v>
      </c>
      <c r="D2556" s="6" t="s">
        <v>13301</v>
      </c>
      <c r="E2556" s="6" t="s">
        <v>5638</v>
      </c>
      <c r="F2556" s="6" t="s">
        <v>13605</v>
      </c>
      <c r="G2556" s="6" t="s">
        <v>13606</v>
      </c>
      <c r="H2556" s="79">
        <v>1</v>
      </c>
    </row>
    <row r="2557" spans="1:8" x14ac:dyDescent="0.2">
      <c r="A2557" s="6">
        <v>30070077</v>
      </c>
      <c r="B2557" s="6" t="s">
        <v>13607</v>
      </c>
      <c r="C2557" s="6" t="s">
        <v>6041</v>
      </c>
      <c r="D2557" s="6" t="s">
        <v>13301</v>
      </c>
      <c r="E2557" s="6" t="s">
        <v>5638</v>
      </c>
      <c r="F2557" s="6" t="s">
        <v>13608</v>
      </c>
      <c r="G2557" s="6" t="s">
        <v>13609</v>
      </c>
      <c r="H2557" s="79">
        <v>1</v>
      </c>
    </row>
    <row r="2558" spans="1:8" x14ac:dyDescent="0.2">
      <c r="A2558" s="6">
        <v>30162841</v>
      </c>
      <c r="B2558" s="6" t="s">
        <v>13610</v>
      </c>
      <c r="C2558" s="6" t="s">
        <v>6045</v>
      </c>
      <c r="D2558" s="6" t="s">
        <v>13301</v>
      </c>
      <c r="E2558" s="6" t="s">
        <v>5638</v>
      </c>
      <c r="F2558" s="6" t="s">
        <v>13611</v>
      </c>
      <c r="G2558" s="6" t="s">
        <v>13612</v>
      </c>
      <c r="H2558" s="79">
        <v>1</v>
      </c>
    </row>
    <row r="2559" spans="1:8" x14ac:dyDescent="0.2">
      <c r="A2559" s="6">
        <v>30103665</v>
      </c>
      <c r="B2559" s="6" t="s">
        <v>13613</v>
      </c>
      <c r="C2559" s="6" t="s">
        <v>6049</v>
      </c>
      <c r="D2559" s="6" t="s">
        <v>13301</v>
      </c>
      <c r="E2559" s="6" t="s">
        <v>5638</v>
      </c>
      <c r="F2559" s="6" t="s">
        <v>13614</v>
      </c>
      <c r="G2559" s="6" t="s">
        <v>13615</v>
      </c>
      <c r="H2559" s="79">
        <v>1</v>
      </c>
    </row>
    <row r="2560" spans="1:8" x14ac:dyDescent="0.2">
      <c r="A2560" s="6">
        <v>30256821</v>
      </c>
      <c r="B2560" s="6" t="s">
        <v>13616</v>
      </c>
      <c r="C2560" s="6" t="s">
        <v>6053</v>
      </c>
      <c r="D2560" s="6" t="s">
        <v>13301</v>
      </c>
      <c r="E2560" s="6" t="s">
        <v>5638</v>
      </c>
      <c r="F2560" s="6" t="s">
        <v>13617</v>
      </c>
      <c r="G2560" s="6" t="s">
        <v>13618</v>
      </c>
      <c r="H2560" s="79">
        <v>1</v>
      </c>
    </row>
    <row r="2561" spans="1:8" x14ac:dyDescent="0.2">
      <c r="A2561" s="6">
        <v>30105034</v>
      </c>
      <c r="B2561" s="6" t="s">
        <v>13619</v>
      </c>
      <c r="C2561" s="6" t="s">
        <v>6057</v>
      </c>
      <c r="D2561" s="6" t="s">
        <v>13301</v>
      </c>
      <c r="E2561" s="6" t="s">
        <v>5638</v>
      </c>
      <c r="F2561" s="6" t="s">
        <v>13620</v>
      </c>
      <c r="G2561" s="6" t="s">
        <v>13621</v>
      </c>
      <c r="H2561" s="79">
        <v>1</v>
      </c>
    </row>
    <row r="2562" spans="1:8" x14ac:dyDescent="0.2">
      <c r="A2562" s="6">
        <v>30233842</v>
      </c>
      <c r="B2562" s="6" t="s">
        <v>13622</v>
      </c>
      <c r="C2562" s="6" t="s">
        <v>6061</v>
      </c>
      <c r="D2562" s="6" t="s">
        <v>13301</v>
      </c>
      <c r="E2562" s="6" t="s">
        <v>5638</v>
      </c>
      <c r="F2562" s="6" t="s">
        <v>13623</v>
      </c>
      <c r="G2562" s="6" t="s">
        <v>13624</v>
      </c>
      <c r="H2562" s="79">
        <v>1</v>
      </c>
    </row>
    <row r="2563" spans="1:8" x14ac:dyDescent="0.2">
      <c r="A2563" s="6">
        <v>30008889</v>
      </c>
      <c r="B2563" s="6" t="s">
        <v>13625</v>
      </c>
      <c r="C2563" s="6" t="s">
        <v>6065</v>
      </c>
      <c r="D2563" s="6" t="s">
        <v>13301</v>
      </c>
      <c r="E2563" s="6" t="s">
        <v>5638</v>
      </c>
      <c r="F2563" s="6" t="s">
        <v>13626</v>
      </c>
      <c r="G2563" s="6" t="s">
        <v>13627</v>
      </c>
      <c r="H2563" s="79">
        <v>1</v>
      </c>
    </row>
    <row r="2564" spans="1:8" x14ac:dyDescent="0.2">
      <c r="A2564" s="6">
        <v>30227538</v>
      </c>
      <c r="B2564" s="6" t="s">
        <v>13628</v>
      </c>
      <c r="C2564" s="6" t="s">
        <v>6069</v>
      </c>
      <c r="D2564" s="6" t="s">
        <v>13301</v>
      </c>
      <c r="E2564" s="6" t="s">
        <v>5638</v>
      </c>
      <c r="F2564" s="6" t="s">
        <v>13629</v>
      </c>
      <c r="G2564" s="6" t="s">
        <v>13630</v>
      </c>
      <c r="H2564" s="79">
        <v>1</v>
      </c>
    </row>
    <row r="2565" spans="1:8" x14ac:dyDescent="0.2">
      <c r="A2565" s="6">
        <v>30108709</v>
      </c>
      <c r="B2565" s="6" t="s">
        <v>13631</v>
      </c>
      <c r="C2565" s="6" t="s">
        <v>6073</v>
      </c>
      <c r="D2565" s="6" t="s">
        <v>13301</v>
      </c>
      <c r="E2565" s="6" t="s">
        <v>5638</v>
      </c>
      <c r="F2565" s="6" t="s">
        <v>13632</v>
      </c>
      <c r="G2565" s="6" t="s">
        <v>13633</v>
      </c>
      <c r="H2565" s="79">
        <v>1</v>
      </c>
    </row>
    <row r="2566" spans="1:8" x14ac:dyDescent="0.2">
      <c r="A2566" s="6">
        <v>30264680</v>
      </c>
      <c r="B2566" s="6" t="s">
        <v>13634</v>
      </c>
      <c r="C2566" s="6" t="s">
        <v>6077</v>
      </c>
      <c r="D2566" s="6" t="s">
        <v>13301</v>
      </c>
      <c r="E2566" s="6" t="s">
        <v>5638</v>
      </c>
      <c r="F2566" s="6" t="s">
        <v>13635</v>
      </c>
      <c r="G2566" s="6" t="s">
        <v>13636</v>
      </c>
      <c r="H2566" s="79">
        <v>1</v>
      </c>
    </row>
    <row r="2567" spans="1:8" x14ac:dyDescent="0.2">
      <c r="A2567" s="6">
        <v>30113396</v>
      </c>
      <c r="B2567" s="6" t="s">
        <v>13637</v>
      </c>
      <c r="C2567" s="6" t="s">
        <v>6081</v>
      </c>
      <c r="D2567" s="6" t="s">
        <v>13301</v>
      </c>
      <c r="E2567" s="6" t="s">
        <v>5638</v>
      </c>
      <c r="F2567" s="6" t="s">
        <v>13638</v>
      </c>
      <c r="G2567" s="6" t="s">
        <v>13639</v>
      </c>
      <c r="H2567" s="79">
        <v>1</v>
      </c>
    </row>
    <row r="2568" spans="1:8" x14ac:dyDescent="0.2">
      <c r="A2568" s="6">
        <v>30276574</v>
      </c>
      <c r="B2568" s="6" t="s">
        <v>13640</v>
      </c>
      <c r="C2568" s="6" t="s">
        <v>6085</v>
      </c>
      <c r="D2568" s="6" t="s">
        <v>13301</v>
      </c>
      <c r="E2568" s="6" t="s">
        <v>5638</v>
      </c>
      <c r="F2568" s="6" t="s">
        <v>13641</v>
      </c>
      <c r="G2568" s="6" t="s">
        <v>13642</v>
      </c>
      <c r="H2568" s="79">
        <v>1</v>
      </c>
    </row>
    <row r="2569" spans="1:8" x14ac:dyDescent="0.2">
      <c r="A2569" s="6">
        <v>30403210</v>
      </c>
      <c r="B2569" s="6" t="s">
        <v>13643</v>
      </c>
      <c r="C2569" s="6" t="s">
        <v>6089</v>
      </c>
      <c r="D2569" s="6" t="s">
        <v>13301</v>
      </c>
      <c r="E2569" s="6" t="s">
        <v>5638</v>
      </c>
      <c r="F2569" s="6" t="s">
        <v>13644</v>
      </c>
      <c r="G2569" s="6" t="s">
        <v>13645</v>
      </c>
      <c r="H2569" s="79">
        <v>1</v>
      </c>
    </row>
    <row r="2570" spans="1:8" x14ac:dyDescent="0.2">
      <c r="A2570" s="6">
        <v>30207067</v>
      </c>
      <c r="B2570" s="6" t="s">
        <v>13646</v>
      </c>
      <c r="C2570" s="6" t="s">
        <v>6093</v>
      </c>
      <c r="D2570" s="6" t="s">
        <v>13301</v>
      </c>
      <c r="E2570" s="6" t="s">
        <v>5638</v>
      </c>
      <c r="F2570" s="6" t="s">
        <v>13647</v>
      </c>
      <c r="G2570" s="6" t="s">
        <v>13648</v>
      </c>
      <c r="H2570" s="79">
        <v>1</v>
      </c>
    </row>
    <row r="2571" spans="1:8" x14ac:dyDescent="0.2">
      <c r="A2571" s="6">
        <v>30295718</v>
      </c>
      <c r="B2571" s="6" t="s">
        <v>13649</v>
      </c>
      <c r="C2571" s="6" t="s">
        <v>6097</v>
      </c>
      <c r="D2571" s="6" t="s">
        <v>13301</v>
      </c>
      <c r="E2571" s="6" t="s">
        <v>5638</v>
      </c>
      <c r="F2571" s="6" t="s">
        <v>13650</v>
      </c>
      <c r="G2571" s="6" t="s">
        <v>13651</v>
      </c>
      <c r="H2571" s="79">
        <v>1</v>
      </c>
    </row>
    <row r="2572" spans="1:8" x14ac:dyDescent="0.2">
      <c r="A2572" s="6">
        <v>30157130</v>
      </c>
      <c r="B2572" s="6" t="s">
        <v>13652</v>
      </c>
      <c r="C2572" s="6" t="s">
        <v>6101</v>
      </c>
      <c r="D2572" s="6" t="s">
        <v>13301</v>
      </c>
      <c r="E2572" s="6" t="s">
        <v>5638</v>
      </c>
      <c r="F2572" s="6" t="s">
        <v>13653</v>
      </c>
      <c r="G2572" s="6" t="s">
        <v>13654</v>
      </c>
      <c r="H2572" s="79">
        <v>1</v>
      </c>
    </row>
    <row r="2573" spans="1:8" x14ac:dyDescent="0.2">
      <c r="A2573" s="6">
        <v>30473958</v>
      </c>
      <c r="B2573" s="6" t="s">
        <v>13655</v>
      </c>
      <c r="C2573" s="6" t="s">
        <v>6105</v>
      </c>
      <c r="D2573" s="6" t="s">
        <v>13301</v>
      </c>
      <c r="E2573" s="6" t="s">
        <v>5638</v>
      </c>
      <c r="F2573" s="6" t="s">
        <v>13656</v>
      </c>
      <c r="G2573" s="6" t="s">
        <v>13657</v>
      </c>
      <c r="H2573" s="79">
        <v>1</v>
      </c>
    </row>
    <row r="2574" spans="1:8" x14ac:dyDescent="0.2">
      <c r="A2574" s="6">
        <v>30252964</v>
      </c>
      <c r="B2574" s="6" t="s">
        <v>13658</v>
      </c>
      <c r="C2574" s="6" t="s">
        <v>6109</v>
      </c>
      <c r="D2574" s="6" t="s">
        <v>13301</v>
      </c>
      <c r="E2574" s="6" t="s">
        <v>5638</v>
      </c>
      <c r="F2574" s="6" t="s">
        <v>13659</v>
      </c>
      <c r="G2574" s="6" t="s">
        <v>13660</v>
      </c>
      <c r="H2574" s="79">
        <v>1</v>
      </c>
    </row>
    <row r="2575" spans="1:8" x14ac:dyDescent="0.2">
      <c r="A2575" s="6">
        <v>30422234</v>
      </c>
      <c r="B2575" s="6" t="s">
        <v>13661</v>
      </c>
      <c r="C2575" s="6" t="s">
        <v>6113</v>
      </c>
      <c r="D2575" s="6" t="s">
        <v>13301</v>
      </c>
      <c r="E2575" s="6" t="s">
        <v>5638</v>
      </c>
      <c r="F2575" s="6" t="s">
        <v>13662</v>
      </c>
      <c r="G2575" s="6" t="s">
        <v>13663</v>
      </c>
      <c r="H2575" s="79">
        <v>1</v>
      </c>
    </row>
    <row r="2576" spans="1:8" x14ac:dyDescent="0.2">
      <c r="A2576" s="6">
        <v>30126889</v>
      </c>
      <c r="B2576" s="6" t="s">
        <v>13664</v>
      </c>
      <c r="C2576" s="6" t="s">
        <v>6117</v>
      </c>
      <c r="D2576" s="6" t="s">
        <v>13301</v>
      </c>
      <c r="E2576" s="6" t="s">
        <v>5638</v>
      </c>
      <c r="F2576" s="6" t="s">
        <v>13665</v>
      </c>
      <c r="G2576" s="6" t="s">
        <v>13666</v>
      </c>
      <c r="H2576" s="79">
        <v>1</v>
      </c>
    </row>
    <row r="2577" spans="1:8" x14ac:dyDescent="0.2">
      <c r="A2577" s="6">
        <v>30243423</v>
      </c>
      <c r="B2577" s="6" t="s">
        <v>13667</v>
      </c>
      <c r="C2577" s="6" t="s">
        <v>10400</v>
      </c>
      <c r="D2577" s="6" t="s">
        <v>13301</v>
      </c>
      <c r="E2577" s="6" t="s">
        <v>5638</v>
      </c>
      <c r="F2577" s="6" t="s">
        <v>13668</v>
      </c>
      <c r="G2577" s="6" t="s">
        <v>13669</v>
      </c>
      <c r="H2577" s="79">
        <v>1</v>
      </c>
    </row>
    <row r="2578" spans="1:8" x14ac:dyDescent="0.2">
      <c r="A2578" s="6">
        <v>30090414</v>
      </c>
      <c r="B2578" s="6" t="s">
        <v>13670</v>
      </c>
      <c r="C2578" s="6" t="s">
        <v>6416</v>
      </c>
      <c r="D2578" s="6" t="s">
        <v>13301</v>
      </c>
      <c r="E2578" s="6" t="s">
        <v>5638</v>
      </c>
      <c r="F2578" s="6" t="s">
        <v>13671</v>
      </c>
      <c r="G2578" s="6" t="s">
        <v>13672</v>
      </c>
      <c r="H2578" s="79">
        <v>1</v>
      </c>
    </row>
    <row r="2579" spans="1:8" x14ac:dyDescent="0.2">
      <c r="A2579" s="6">
        <v>30171757</v>
      </c>
      <c r="B2579" s="6" t="s">
        <v>13673</v>
      </c>
      <c r="C2579" s="6" t="s">
        <v>6420</v>
      </c>
      <c r="D2579" s="6" t="s">
        <v>13301</v>
      </c>
      <c r="E2579" s="6" t="s">
        <v>5638</v>
      </c>
      <c r="F2579" s="6" t="s">
        <v>13674</v>
      </c>
      <c r="G2579" s="6" t="s">
        <v>13675</v>
      </c>
      <c r="H2579" s="79">
        <v>1</v>
      </c>
    </row>
    <row r="2580" spans="1:8" x14ac:dyDescent="0.2">
      <c r="A2580" s="6">
        <v>30103153</v>
      </c>
      <c r="B2580" s="6" t="s">
        <v>13676</v>
      </c>
      <c r="C2580" s="6" t="s">
        <v>6424</v>
      </c>
      <c r="D2580" s="6" t="s">
        <v>13301</v>
      </c>
      <c r="E2580" s="6" t="s">
        <v>5638</v>
      </c>
      <c r="F2580" s="6" t="s">
        <v>13677</v>
      </c>
      <c r="G2580" s="6" t="s">
        <v>13678</v>
      </c>
      <c r="H2580" s="79">
        <v>1</v>
      </c>
    </row>
    <row r="2581" spans="1:8" x14ac:dyDescent="0.2">
      <c r="A2581" s="6">
        <v>30279328</v>
      </c>
      <c r="B2581" s="6" t="s">
        <v>13679</v>
      </c>
      <c r="C2581" s="6" t="s">
        <v>6428</v>
      </c>
      <c r="D2581" s="6" t="s">
        <v>13301</v>
      </c>
      <c r="E2581" s="6" t="s">
        <v>5638</v>
      </c>
      <c r="F2581" s="6" t="s">
        <v>13680</v>
      </c>
      <c r="G2581" s="6" t="s">
        <v>13681</v>
      </c>
      <c r="H2581" s="79">
        <v>1</v>
      </c>
    </row>
    <row r="2582" spans="1:8" x14ac:dyDescent="0.2">
      <c r="A2582" s="6">
        <v>30004715</v>
      </c>
      <c r="B2582" s="6" t="s">
        <v>13682</v>
      </c>
      <c r="C2582" s="6" t="s">
        <v>6945</v>
      </c>
      <c r="D2582" s="6" t="s">
        <v>13301</v>
      </c>
      <c r="E2582" s="6" t="s">
        <v>5638</v>
      </c>
      <c r="F2582" s="6" t="s">
        <v>13683</v>
      </c>
      <c r="G2582" s="6" t="s">
        <v>13684</v>
      </c>
      <c r="H2582" s="79">
        <v>1</v>
      </c>
    </row>
    <row r="2583" spans="1:8" x14ac:dyDescent="0.2">
      <c r="A2583" s="6">
        <v>30241785</v>
      </c>
      <c r="B2583" s="6" t="s">
        <v>13685</v>
      </c>
      <c r="C2583" s="6" t="s">
        <v>6949</v>
      </c>
      <c r="D2583" s="6" t="s">
        <v>13301</v>
      </c>
      <c r="E2583" s="6" t="s">
        <v>5638</v>
      </c>
      <c r="F2583" s="6" t="s">
        <v>13686</v>
      </c>
      <c r="G2583" s="6" t="s">
        <v>13687</v>
      </c>
      <c r="H2583" s="79">
        <v>1</v>
      </c>
    </row>
    <row r="2584" spans="1:8" x14ac:dyDescent="0.2">
      <c r="A2584" s="6">
        <v>30047551</v>
      </c>
      <c r="B2584" s="6" t="s">
        <v>13688</v>
      </c>
      <c r="C2584" s="6" t="s">
        <v>6953</v>
      </c>
      <c r="D2584" s="6" t="s">
        <v>13301</v>
      </c>
      <c r="E2584" s="6" t="s">
        <v>5638</v>
      </c>
      <c r="F2584" s="6" t="s">
        <v>13689</v>
      </c>
      <c r="G2584" s="6" t="s">
        <v>13690</v>
      </c>
      <c r="H2584" s="79">
        <v>1</v>
      </c>
    </row>
    <row r="2585" spans="1:8" x14ac:dyDescent="0.2">
      <c r="A2585" s="6">
        <v>30203996</v>
      </c>
      <c r="B2585" s="6" t="s">
        <v>13691</v>
      </c>
      <c r="C2585" s="6" t="s">
        <v>6957</v>
      </c>
      <c r="D2585" s="6" t="s">
        <v>13301</v>
      </c>
      <c r="E2585" s="6" t="s">
        <v>5638</v>
      </c>
      <c r="F2585" s="6" t="s">
        <v>13692</v>
      </c>
      <c r="G2585" s="6" t="s">
        <v>13693</v>
      </c>
      <c r="H2585" s="79">
        <v>1</v>
      </c>
    </row>
    <row r="2586" spans="1:8" x14ac:dyDescent="0.2">
      <c r="A2586" s="6">
        <v>30429973</v>
      </c>
      <c r="B2586" s="6" t="s">
        <v>13694</v>
      </c>
      <c r="C2586" s="6" t="s">
        <v>6961</v>
      </c>
      <c r="D2586" s="6" t="s">
        <v>13301</v>
      </c>
      <c r="E2586" s="6" t="s">
        <v>5638</v>
      </c>
      <c r="F2586" s="6" t="s">
        <v>13695</v>
      </c>
      <c r="G2586" s="6" t="s">
        <v>13696</v>
      </c>
      <c r="H2586" s="79">
        <v>1</v>
      </c>
    </row>
    <row r="2587" spans="1:8" x14ac:dyDescent="0.2">
      <c r="A2587" s="6">
        <v>30134161</v>
      </c>
      <c r="B2587" s="6" t="s">
        <v>13697</v>
      </c>
      <c r="C2587" s="6" t="s">
        <v>6432</v>
      </c>
      <c r="D2587" s="6" t="s">
        <v>13301</v>
      </c>
      <c r="E2587" s="6" t="s">
        <v>5638</v>
      </c>
      <c r="F2587" s="6" t="s">
        <v>13698</v>
      </c>
      <c r="G2587" s="6" t="s">
        <v>13699</v>
      </c>
      <c r="H2587" s="79">
        <v>1</v>
      </c>
    </row>
    <row r="2588" spans="1:8" x14ac:dyDescent="0.2">
      <c r="A2588" s="6">
        <v>30371300</v>
      </c>
      <c r="B2588" s="6" t="s">
        <v>13700</v>
      </c>
      <c r="C2588" s="6" t="s">
        <v>6436</v>
      </c>
      <c r="D2588" s="6" t="s">
        <v>13301</v>
      </c>
      <c r="E2588" s="6" t="s">
        <v>5638</v>
      </c>
      <c r="F2588" s="6" t="s">
        <v>13701</v>
      </c>
      <c r="G2588" s="6" t="s">
        <v>13702</v>
      </c>
      <c r="H2588" s="79">
        <v>1</v>
      </c>
    </row>
    <row r="2589" spans="1:8" x14ac:dyDescent="0.2">
      <c r="A2589" s="6">
        <v>30198761</v>
      </c>
      <c r="B2589" s="6" t="s">
        <v>13703</v>
      </c>
      <c r="C2589" s="6" t="s">
        <v>6440</v>
      </c>
      <c r="D2589" s="6" t="s">
        <v>13301</v>
      </c>
      <c r="E2589" s="6" t="s">
        <v>5638</v>
      </c>
      <c r="F2589" s="6" t="s">
        <v>13704</v>
      </c>
      <c r="G2589" s="6" t="s">
        <v>13705</v>
      </c>
      <c r="H2589" s="79">
        <v>1</v>
      </c>
    </row>
    <row r="2590" spans="1:8" x14ac:dyDescent="0.2">
      <c r="A2590" s="6">
        <v>30429372</v>
      </c>
      <c r="B2590" s="6" t="s">
        <v>13706</v>
      </c>
      <c r="C2590" s="6" t="s">
        <v>6444</v>
      </c>
      <c r="D2590" s="6" t="s">
        <v>13301</v>
      </c>
      <c r="E2590" s="6" t="s">
        <v>5638</v>
      </c>
      <c r="F2590" s="6" t="s">
        <v>13707</v>
      </c>
      <c r="G2590" s="6" t="s">
        <v>13708</v>
      </c>
      <c r="H2590" s="79">
        <v>1</v>
      </c>
    </row>
    <row r="2591" spans="1:8" x14ac:dyDescent="0.2">
      <c r="A2591" s="6">
        <v>30166568</v>
      </c>
      <c r="B2591" s="6" t="s">
        <v>13709</v>
      </c>
      <c r="C2591" s="6" t="s">
        <v>6448</v>
      </c>
      <c r="D2591" s="6" t="s">
        <v>13301</v>
      </c>
      <c r="E2591" s="6" t="s">
        <v>5638</v>
      </c>
      <c r="F2591" s="6" t="s">
        <v>13710</v>
      </c>
      <c r="G2591" s="6" t="s">
        <v>13711</v>
      </c>
      <c r="H2591" s="79">
        <v>1</v>
      </c>
    </row>
    <row r="2592" spans="1:8" x14ac:dyDescent="0.2">
      <c r="A2592" s="6">
        <v>30444028</v>
      </c>
      <c r="B2592" s="6" t="s">
        <v>13712</v>
      </c>
      <c r="C2592" s="6" t="s">
        <v>6452</v>
      </c>
      <c r="D2592" s="6" t="s">
        <v>13301</v>
      </c>
      <c r="E2592" s="6" t="s">
        <v>5638</v>
      </c>
      <c r="F2592" s="6" t="s">
        <v>13713</v>
      </c>
      <c r="G2592" s="6" t="s">
        <v>13714</v>
      </c>
      <c r="H2592" s="79">
        <v>1</v>
      </c>
    </row>
    <row r="2593" spans="1:8" x14ac:dyDescent="0.2">
      <c r="A2593" s="6">
        <v>30029082</v>
      </c>
      <c r="B2593" s="6" t="s">
        <v>13715</v>
      </c>
      <c r="C2593" s="6" t="s">
        <v>6456</v>
      </c>
      <c r="D2593" s="6" t="s">
        <v>13301</v>
      </c>
      <c r="E2593" s="6" t="s">
        <v>5638</v>
      </c>
      <c r="F2593" s="6" t="s">
        <v>13716</v>
      </c>
      <c r="G2593" s="6" t="s">
        <v>13717</v>
      </c>
      <c r="H2593" s="79">
        <v>1</v>
      </c>
    </row>
    <row r="2594" spans="1:8" x14ac:dyDescent="0.2">
      <c r="A2594" s="6">
        <v>30306187</v>
      </c>
      <c r="B2594" s="6" t="s">
        <v>13718</v>
      </c>
      <c r="C2594" s="6" t="s">
        <v>6460</v>
      </c>
      <c r="D2594" s="6" t="s">
        <v>13301</v>
      </c>
      <c r="E2594" s="6" t="s">
        <v>5638</v>
      </c>
      <c r="F2594" s="6" t="s">
        <v>13719</v>
      </c>
      <c r="G2594" s="6" t="s">
        <v>13720</v>
      </c>
      <c r="H2594" s="79">
        <v>1</v>
      </c>
    </row>
    <row r="2595" spans="1:8" x14ac:dyDescent="0.2">
      <c r="A2595" s="6">
        <v>30094066</v>
      </c>
      <c r="B2595" s="6" t="s">
        <v>13721</v>
      </c>
      <c r="C2595" s="6" t="s">
        <v>6464</v>
      </c>
      <c r="D2595" s="6" t="s">
        <v>13301</v>
      </c>
      <c r="E2595" s="6" t="s">
        <v>5638</v>
      </c>
      <c r="F2595" s="6" t="s">
        <v>13722</v>
      </c>
      <c r="G2595" s="6" t="s">
        <v>13723</v>
      </c>
      <c r="H2595" s="79">
        <v>1</v>
      </c>
    </row>
    <row r="2596" spans="1:8" x14ac:dyDescent="0.2">
      <c r="A2596" s="6">
        <v>30286060</v>
      </c>
      <c r="B2596" s="6" t="s">
        <v>13724</v>
      </c>
      <c r="C2596" s="6" t="s">
        <v>7624</v>
      </c>
      <c r="D2596" s="6" t="s">
        <v>13301</v>
      </c>
      <c r="E2596" s="6" t="s">
        <v>5638</v>
      </c>
      <c r="F2596" s="6" t="s">
        <v>13725</v>
      </c>
      <c r="G2596" s="6" t="s">
        <v>13726</v>
      </c>
      <c r="H2596" s="79">
        <v>1</v>
      </c>
    </row>
    <row r="2597" spans="1:8" x14ac:dyDescent="0.2">
      <c r="A2597" s="6">
        <v>30018642</v>
      </c>
      <c r="B2597" s="6" t="s">
        <v>13727</v>
      </c>
      <c r="C2597" s="6" t="s">
        <v>7628</v>
      </c>
      <c r="D2597" s="6" t="s">
        <v>13301</v>
      </c>
      <c r="E2597" s="6" t="s">
        <v>5638</v>
      </c>
      <c r="F2597" s="6" t="s">
        <v>13728</v>
      </c>
      <c r="G2597" s="6" t="s">
        <v>13729</v>
      </c>
      <c r="H2597" s="79">
        <v>1</v>
      </c>
    </row>
    <row r="2598" spans="1:8" x14ac:dyDescent="0.2">
      <c r="A2598" s="6">
        <v>30345056</v>
      </c>
      <c r="B2598" s="6" t="s">
        <v>13730</v>
      </c>
      <c r="C2598" s="6" t="s">
        <v>7632</v>
      </c>
      <c r="D2598" s="6" t="s">
        <v>13301</v>
      </c>
      <c r="E2598" s="6" t="s">
        <v>5638</v>
      </c>
      <c r="F2598" s="6" t="s">
        <v>13731</v>
      </c>
      <c r="G2598" s="6" t="s">
        <v>13732</v>
      </c>
      <c r="H2598" s="79">
        <v>1</v>
      </c>
    </row>
    <row r="2599" spans="1:8" x14ac:dyDescent="0.2">
      <c r="A2599" s="6">
        <v>30017663</v>
      </c>
      <c r="B2599" s="6" t="s">
        <v>13733</v>
      </c>
      <c r="C2599" s="6" t="s">
        <v>7636</v>
      </c>
      <c r="D2599" s="6" t="s">
        <v>13301</v>
      </c>
      <c r="E2599" s="6" t="s">
        <v>5638</v>
      </c>
      <c r="F2599" s="6" t="s">
        <v>13734</v>
      </c>
      <c r="G2599" s="6" t="s">
        <v>13735</v>
      </c>
      <c r="H2599" s="79">
        <v>1</v>
      </c>
    </row>
    <row r="2600" spans="1:8" x14ac:dyDescent="0.2">
      <c r="A2600" s="6">
        <v>30322136</v>
      </c>
      <c r="B2600" s="6" t="s">
        <v>13736</v>
      </c>
      <c r="C2600" s="6" t="s">
        <v>7640</v>
      </c>
      <c r="D2600" s="6" t="s">
        <v>13301</v>
      </c>
      <c r="E2600" s="6" t="s">
        <v>5638</v>
      </c>
      <c r="F2600" s="6" t="s">
        <v>13737</v>
      </c>
      <c r="G2600" s="6" t="s">
        <v>13738</v>
      </c>
      <c r="H2600" s="79">
        <v>1</v>
      </c>
    </row>
    <row r="2601" spans="1:8" x14ac:dyDescent="0.2">
      <c r="A2601" s="6">
        <v>30010420</v>
      </c>
      <c r="B2601" s="6" t="s">
        <v>13739</v>
      </c>
      <c r="C2601" s="6" t="s">
        <v>6234</v>
      </c>
      <c r="D2601" s="6" t="s">
        <v>13301</v>
      </c>
      <c r="E2601" s="6" t="s">
        <v>5638</v>
      </c>
      <c r="F2601" s="6" t="s">
        <v>13740</v>
      </c>
      <c r="G2601" s="6" t="s">
        <v>13741</v>
      </c>
      <c r="H2601" s="79">
        <v>1</v>
      </c>
    </row>
    <row r="2602" spans="1:8" x14ac:dyDescent="0.2">
      <c r="A2602" s="6">
        <v>30193679</v>
      </c>
      <c r="B2602" s="6" t="s">
        <v>13742</v>
      </c>
      <c r="C2602" s="6" t="s">
        <v>6238</v>
      </c>
      <c r="D2602" s="6" t="s">
        <v>13301</v>
      </c>
      <c r="E2602" s="6" t="s">
        <v>5638</v>
      </c>
      <c r="F2602" s="6" t="s">
        <v>13743</v>
      </c>
      <c r="G2602" s="6" t="s">
        <v>13744</v>
      </c>
      <c r="H2602" s="79">
        <v>1</v>
      </c>
    </row>
    <row r="2603" spans="1:8" x14ac:dyDescent="0.2">
      <c r="A2603" s="6">
        <v>30096005</v>
      </c>
      <c r="B2603" s="6" t="s">
        <v>13745</v>
      </c>
      <c r="C2603" s="6" t="s">
        <v>7091</v>
      </c>
      <c r="D2603" s="6" t="s">
        <v>13301</v>
      </c>
      <c r="E2603" s="6" t="s">
        <v>5638</v>
      </c>
      <c r="F2603" s="6" t="s">
        <v>13746</v>
      </c>
      <c r="G2603" s="6" t="s">
        <v>13747</v>
      </c>
      <c r="H2603" s="79">
        <v>1</v>
      </c>
    </row>
    <row r="2604" spans="1:8" x14ac:dyDescent="0.2">
      <c r="A2604" s="6">
        <v>30290517</v>
      </c>
      <c r="B2604" s="6" t="s">
        <v>13748</v>
      </c>
      <c r="C2604" s="6" t="s">
        <v>7095</v>
      </c>
      <c r="D2604" s="6" t="s">
        <v>13301</v>
      </c>
      <c r="E2604" s="6" t="s">
        <v>5638</v>
      </c>
      <c r="F2604" s="6" t="s">
        <v>13749</v>
      </c>
      <c r="G2604" s="6" t="s">
        <v>13750</v>
      </c>
      <c r="H2604" s="79">
        <v>1</v>
      </c>
    </row>
    <row r="2605" spans="1:8" x14ac:dyDescent="0.2">
      <c r="A2605" s="6">
        <v>30040774</v>
      </c>
      <c r="B2605" s="6" t="s">
        <v>13751</v>
      </c>
      <c r="C2605" s="6" t="s">
        <v>8422</v>
      </c>
      <c r="D2605" s="6" t="s">
        <v>13301</v>
      </c>
      <c r="E2605" s="6" t="s">
        <v>5638</v>
      </c>
      <c r="F2605" s="6" t="s">
        <v>13752</v>
      </c>
      <c r="G2605" s="6" t="s">
        <v>13753</v>
      </c>
      <c r="H2605" s="79">
        <v>1</v>
      </c>
    </row>
    <row r="2606" spans="1:8" x14ac:dyDescent="0.2">
      <c r="A2606" s="6">
        <v>30297267</v>
      </c>
      <c r="B2606" s="6" t="s">
        <v>13754</v>
      </c>
      <c r="C2606" s="6" t="s">
        <v>8426</v>
      </c>
      <c r="D2606" s="6" t="s">
        <v>13301</v>
      </c>
      <c r="E2606" s="6" t="s">
        <v>5638</v>
      </c>
      <c r="F2606" s="6" t="s">
        <v>13755</v>
      </c>
      <c r="G2606" s="6" t="s">
        <v>13756</v>
      </c>
      <c r="H2606" s="79">
        <v>1</v>
      </c>
    </row>
    <row r="2607" spans="1:8" x14ac:dyDescent="0.2">
      <c r="A2607" s="6">
        <v>30293295</v>
      </c>
      <c r="B2607" s="6" t="s">
        <v>13757</v>
      </c>
      <c r="C2607" s="6" t="s">
        <v>7214</v>
      </c>
      <c r="D2607" s="6" t="s">
        <v>13301</v>
      </c>
      <c r="E2607" s="6" t="s">
        <v>5638</v>
      </c>
      <c r="F2607" s="6" t="s">
        <v>13758</v>
      </c>
      <c r="G2607" s="6" t="s">
        <v>13759</v>
      </c>
      <c r="H2607" s="79">
        <v>1</v>
      </c>
    </row>
    <row r="2608" spans="1:8" x14ac:dyDescent="0.2">
      <c r="A2608" s="6">
        <v>30018855</v>
      </c>
      <c r="B2608" s="6" t="s">
        <v>13760</v>
      </c>
      <c r="C2608" s="6" t="s">
        <v>7218</v>
      </c>
      <c r="D2608" s="6" t="s">
        <v>13301</v>
      </c>
      <c r="E2608" s="6" t="s">
        <v>5638</v>
      </c>
      <c r="F2608" s="6" t="s">
        <v>13761</v>
      </c>
      <c r="G2608" s="6" t="s">
        <v>13762</v>
      </c>
      <c r="H2608" s="79">
        <v>1</v>
      </c>
    </row>
    <row r="2609" spans="1:8" x14ac:dyDescent="0.2">
      <c r="A2609" s="6">
        <v>30268197</v>
      </c>
      <c r="B2609" s="6" t="s">
        <v>13763</v>
      </c>
      <c r="C2609" s="6" t="s">
        <v>7222</v>
      </c>
      <c r="D2609" s="6" t="s">
        <v>13301</v>
      </c>
      <c r="E2609" s="6" t="s">
        <v>5638</v>
      </c>
      <c r="F2609" s="6" t="s">
        <v>13764</v>
      </c>
      <c r="G2609" s="6" t="s">
        <v>13765</v>
      </c>
      <c r="H2609" s="79">
        <v>1</v>
      </c>
    </row>
    <row r="2610" spans="1:8" x14ac:dyDescent="0.2">
      <c r="A2610" s="6">
        <v>30384364</v>
      </c>
      <c r="B2610" s="6" t="s">
        <v>13766</v>
      </c>
      <c r="C2610" s="6" t="s">
        <v>7367</v>
      </c>
      <c r="D2610" s="6" t="s">
        <v>13767</v>
      </c>
      <c r="E2610" s="6" t="s">
        <v>5638</v>
      </c>
      <c r="F2610" s="6" t="s">
        <v>13768</v>
      </c>
      <c r="G2610" s="6" t="s">
        <v>13769</v>
      </c>
      <c r="H2610" s="79">
        <v>1</v>
      </c>
    </row>
    <row r="2611" spans="1:8" x14ac:dyDescent="0.2">
      <c r="A2611" s="6">
        <v>30016444</v>
      </c>
      <c r="B2611" s="6" t="s">
        <v>13770</v>
      </c>
      <c r="C2611" s="6" t="s">
        <v>7371</v>
      </c>
      <c r="D2611" s="6" t="s">
        <v>13767</v>
      </c>
      <c r="E2611" s="6" t="s">
        <v>5638</v>
      </c>
      <c r="F2611" s="6" t="s">
        <v>13771</v>
      </c>
      <c r="G2611" s="6" t="s">
        <v>13772</v>
      </c>
      <c r="H2611" s="79">
        <v>1</v>
      </c>
    </row>
    <row r="2612" spans="1:8" x14ac:dyDescent="0.2">
      <c r="A2612" s="6">
        <v>30341349</v>
      </c>
      <c r="B2612" s="6" t="s">
        <v>13773</v>
      </c>
      <c r="C2612" s="6" t="s">
        <v>7375</v>
      </c>
      <c r="D2612" s="6" t="s">
        <v>13767</v>
      </c>
      <c r="E2612" s="6" t="s">
        <v>5638</v>
      </c>
      <c r="F2612" s="6" t="s">
        <v>13774</v>
      </c>
      <c r="G2612" s="6" t="s">
        <v>13775</v>
      </c>
      <c r="H2612" s="79">
        <v>1</v>
      </c>
    </row>
    <row r="2613" spans="1:8" x14ac:dyDescent="0.2">
      <c r="A2613" s="6">
        <v>30235968</v>
      </c>
      <c r="B2613" s="6" t="s">
        <v>13776</v>
      </c>
      <c r="C2613" s="6" t="s">
        <v>7379</v>
      </c>
      <c r="D2613" s="6" t="s">
        <v>13767</v>
      </c>
      <c r="E2613" s="6" t="s">
        <v>5638</v>
      </c>
      <c r="F2613" s="6" t="s">
        <v>13777</v>
      </c>
      <c r="G2613" s="6" t="s">
        <v>13778</v>
      </c>
      <c r="H2613" s="79">
        <v>1</v>
      </c>
    </row>
    <row r="2614" spans="1:8" x14ac:dyDescent="0.2">
      <c r="A2614" s="6">
        <v>30373726</v>
      </c>
      <c r="B2614" s="6" t="s">
        <v>13779</v>
      </c>
      <c r="C2614" s="6" t="s">
        <v>7383</v>
      </c>
      <c r="D2614" s="6" t="s">
        <v>13767</v>
      </c>
      <c r="E2614" s="6" t="s">
        <v>5638</v>
      </c>
      <c r="F2614" s="6" t="s">
        <v>13780</v>
      </c>
      <c r="G2614" s="6" t="s">
        <v>13781</v>
      </c>
      <c r="H2614" s="79">
        <v>1</v>
      </c>
    </row>
    <row r="2615" spans="1:8" x14ac:dyDescent="0.2">
      <c r="A2615" s="6">
        <v>30131773</v>
      </c>
      <c r="B2615" s="6" t="s">
        <v>13782</v>
      </c>
      <c r="C2615" s="6" t="s">
        <v>7387</v>
      </c>
      <c r="D2615" s="6" t="s">
        <v>13767</v>
      </c>
      <c r="E2615" s="6" t="s">
        <v>5638</v>
      </c>
      <c r="F2615" s="6" t="s">
        <v>13783</v>
      </c>
      <c r="G2615" s="6" t="s">
        <v>13784</v>
      </c>
      <c r="H2615" s="79">
        <v>1</v>
      </c>
    </row>
    <row r="2616" spans="1:8" x14ac:dyDescent="0.2">
      <c r="A2616" s="6">
        <v>30399502</v>
      </c>
      <c r="B2616" s="6" t="s">
        <v>13785</v>
      </c>
      <c r="C2616" s="6" t="s">
        <v>7391</v>
      </c>
      <c r="D2616" s="6" t="s">
        <v>13767</v>
      </c>
      <c r="E2616" s="6" t="s">
        <v>5638</v>
      </c>
      <c r="F2616" s="6" t="s">
        <v>13786</v>
      </c>
      <c r="G2616" s="6" t="s">
        <v>13787</v>
      </c>
      <c r="H2616" s="79">
        <v>1</v>
      </c>
    </row>
    <row r="2617" spans="1:8" x14ac:dyDescent="0.2">
      <c r="A2617" s="6">
        <v>30109301</v>
      </c>
      <c r="B2617" s="6" t="s">
        <v>13788</v>
      </c>
      <c r="C2617" s="6" t="s">
        <v>7395</v>
      </c>
      <c r="D2617" s="6" t="s">
        <v>13767</v>
      </c>
      <c r="E2617" s="6" t="s">
        <v>5638</v>
      </c>
      <c r="F2617" s="6" t="s">
        <v>13789</v>
      </c>
      <c r="G2617" s="6" t="s">
        <v>13790</v>
      </c>
      <c r="H2617" s="79">
        <v>1</v>
      </c>
    </row>
    <row r="2618" spans="1:8" x14ac:dyDescent="0.2">
      <c r="A2618" s="6">
        <v>30219780</v>
      </c>
      <c r="B2618" s="6" t="s">
        <v>13791</v>
      </c>
      <c r="C2618" s="6" t="s">
        <v>7399</v>
      </c>
      <c r="D2618" s="6" t="s">
        <v>13767</v>
      </c>
      <c r="E2618" s="6" t="s">
        <v>5638</v>
      </c>
      <c r="F2618" s="6" t="s">
        <v>13792</v>
      </c>
      <c r="G2618" s="6" t="s">
        <v>13793</v>
      </c>
      <c r="H2618" s="79">
        <v>1</v>
      </c>
    </row>
    <row r="2619" spans="1:8" x14ac:dyDescent="0.2">
      <c r="A2619" s="6">
        <v>30001441</v>
      </c>
      <c r="B2619" s="6" t="s">
        <v>13794</v>
      </c>
      <c r="C2619" s="6" t="s">
        <v>8818</v>
      </c>
      <c r="D2619" s="6" t="s">
        <v>13767</v>
      </c>
      <c r="E2619" s="6" t="s">
        <v>5638</v>
      </c>
      <c r="F2619" s="6" t="s">
        <v>13795</v>
      </c>
      <c r="G2619" s="6" t="s">
        <v>13796</v>
      </c>
      <c r="H2619" s="79">
        <v>1</v>
      </c>
    </row>
    <row r="2620" spans="1:8" x14ac:dyDescent="0.2">
      <c r="A2620" s="6">
        <v>30054606</v>
      </c>
      <c r="B2620" s="6" t="s">
        <v>13797</v>
      </c>
      <c r="C2620" s="6" t="s">
        <v>8822</v>
      </c>
      <c r="D2620" s="6" t="s">
        <v>13767</v>
      </c>
      <c r="E2620" s="6" t="s">
        <v>5638</v>
      </c>
      <c r="F2620" s="6" t="s">
        <v>13798</v>
      </c>
      <c r="G2620" s="6" t="s">
        <v>13799</v>
      </c>
      <c r="H2620" s="79">
        <v>1</v>
      </c>
    </row>
    <row r="2621" spans="1:8" x14ac:dyDescent="0.2">
      <c r="A2621" s="6">
        <v>30125016</v>
      </c>
      <c r="B2621" s="6" t="s">
        <v>13800</v>
      </c>
      <c r="C2621" s="6" t="s">
        <v>6673</v>
      </c>
      <c r="D2621" s="6" t="s">
        <v>13767</v>
      </c>
      <c r="E2621" s="6" t="s">
        <v>5638</v>
      </c>
      <c r="F2621" s="6" t="s">
        <v>13801</v>
      </c>
      <c r="G2621" s="6" t="s">
        <v>13802</v>
      </c>
      <c r="H2621" s="79">
        <v>1</v>
      </c>
    </row>
    <row r="2622" spans="1:8" x14ac:dyDescent="0.2">
      <c r="A2622" s="6">
        <v>30335250</v>
      </c>
      <c r="B2622" s="6" t="s">
        <v>13803</v>
      </c>
      <c r="C2622" s="6" t="s">
        <v>6677</v>
      </c>
      <c r="D2622" s="6" t="s">
        <v>13767</v>
      </c>
      <c r="E2622" s="6" t="s">
        <v>5638</v>
      </c>
      <c r="F2622" s="6" t="s">
        <v>13804</v>
      </c>
      <c r="G2622" s="6" t="s">
        <v>13805</v>
      </c>
      <c r="H2622" s="79">
        <v>1</v>
      </c>
    </row>
    <row r="2623" spans="1:8" x14ac:dyDescent="0.2">
      <c r="A2623" s="6">
        <v>30083552</v>
      </c>
      <c r="B2623" s="6" t="s">
        <v>13806</v>
      </c>
      <c r="C2623" s="6" t="s">
        <v>6681</v>
      </c>
      <c r="D2623" s="6" t="s">
        <v>13767</v>
      </c>
      <c r="E2623" s="6" t="s">
        <v>5638</v>
      </c>
      <c r="F2623" s="6" t="s">
        <v>13807</v>
      </c>
      <c r="G2623" s="6" t="s">
        <v>13808</v>
      </c>
      <c r="H2623" s="79">
        <v>1</v>
      </c>
    </row>
    <row r="2624" spans="1:8" x14ac:dyDescent="0.2">
      <c r="A2624" s="6">
        <v>30018190</v>
      </c>
      <c r="B2624" s="6" t="s">
        <v>13809</v>
      </c>
      <c r="C2624" s="6" t="s">
        <v>7516</v>
      </c>
      <c r="D2624" s="6" t="s">
        <v>13767</v>
      </c>
      <c r="E2624" s="6" t="s">
        <v>5638</v>
      </c>
      <c r="F2624" s="6" t="s">
        <v>13810</v>
      </c>
      <c r="G2624" s="6" t="s">
        <v>13811</v>
      </c>
      <c r="H2624" s="79">
        <v>1</v>
      </c>
    </row>
    <row r="2625" spans="1:8" x14ac:dyDescent="0.2">
      <c r="A2625" s="6">
        <v>30255377</v>
      </c>
      <c r="B2625" s="6" t="s">
        <v>13812</v>
      </c>
      <c r="C2625" s="6" t="s">
        <v>7520</v>
      </c>
      <c r="D2625" s="6" t="s">
        <v>13767</v>
      </c>
      <c r="E2625" s="6" t="s">
        <v>5638</v>
      </c>
      <c r="F2625" s="6" t="s">
        <v>13813</v>
      </c>
      <c r="G2625" s="6" t="s">
        <v>13814</v>
      </c>
      <c r="H2625" s="79">
        <v>1</v>
      </c>
    </row>
    <row r="2626" spans="1:8" x14ac:dyDescent="0.2">
      <c r="A2626" s="6">
        <v>30003199</v>
      </c>
      <c r="B2626" s="6" t="s">
        <v>13815</v>
      </c>
      <c r="C2626" s="6" t="s">
        <v>7524</v>
      </c>
      <c r="D2626" s="6" t="s">
        <v>13767</v>
      </c>
      <c r="E2626" s="6" t="s">
        <v>5638</v>
      </c>
      <c r="F2626" s="6" t="s">
        <v>13816</v>
      </c>
      <c r="G2626" s="6" t="s">
        <v>13817</v>
      </c>
      <c r="H2626" s="79">
        <v>1</v>
      </c>
    </row>
    <row r="2627" spans="1:8" x14ac:dyDescent="0.2">
      <c r="A2627" s="6">
        <v>30300720</v>
      </c>
      <c r="B2627" s="6" t="s">
        <v>13818</v>
      </c>
      <c r="C2627" s="6" t="s">
        <v>7528</v>
      </c>
      <c r="D2627" s="6" t="s">
        <v>13767</v>
      </c>
      <c r="E2627" s="6" t="s">
        <v>5638</v>
      </c>
      <c r="F2627" s="6" t="s">
        <v>13819</v>
      </c>
      <c r="G2627" s="6" t="s">
        <v>13820</v>
      </c>
      <c r="H2627" s="79">
        <v>1</v>
      </c>
    </row>
    <row r="2628" spans="1:8" x14ac:dyDescent="0.2">
      <c r="A2628" s="6">
        <v>30034695</v>
      </c>
      <c r="B2628" s="6" t="s">
        <v>13821</v>
      </c>
      <c r="C2628" s="6" t="s">
        <v>7532</v>
      </c>
      <c r="D2628" s="6" t="s">
        <v>13767</v>
      </c>
      <c r="E2628" s="6" t="s">
        <v>5638</v>
      </c>
      <c r="F2628" s="6" t="s">
        <v>13822</v>
      </c>
      <c r="G2628" s="6" t="s">
        <v>13823</v>
      </c>
      <c r="H2628" s="79">
        <v>1</v>
      </c>
    </row>
    <row r="2629" spans="1:8" x14ac:dyDescent="0.2">
      <c r="A2629" s="6">
        <v>30267381</v>
      </c>
      <c r="B2629" s="6" t="s">
        <v>13824</v>
      </c>
      <c r="C2629" s="6" t="s">
        <v>7903</v>
      </c>
      <c r="D2629" s="6" t="s">
        <v>13767</v>
      </c>
      <c r="E2629" s="6" t="s">
        <v>5638</v>
      </c>
      <c r="F2629" s="6" t="s">
        <v>13825</v>
      </c>
      <c r="G2629" s="6" t="s">
        <v>13826</v>
      </c>
      <c r="H2629" s="79">
        <v>1</v>
      </c>
    </row>
    <row r="2630" spans="1:8" x14ac:dyDescent="0.2">
      <c r="A2630" s="6">
        <v>30086374</v>
      </c>
      <c r="B2630" s="6" t="s">
        <v>13827</v>
      </c>
      <c r="C2630" s="6" t="s">
        <v>9005</v>
      </c>
      <c r="D2630" s="6" t="s">
        <v>13767</v>
      </c>
      <c r="E2630" s="6" t="s">
        <v>5638</v>
      </c>
      <c r="F2630" s="6" t="s">
        <v>13828</v>
      </c>
      <c r="G2630" s="6" t="s">
        <v>13829</v>
      </c>
      <c r="H2630" s="79">
        <v>1</v>
      </c>
    </row>
    <row r="2631" spans="1:8" x14ac:dyDescent="0.2">
      <c r="A2631" s="6">
        <v>30132418</v>
      </c>
      <c r="B2631" s="6" t="s">
        <v>13830</v>
      </c>
      <c r="C2631" s="6" t="s">
        <v>9009</v>
      </c>
      <c r="D2631" s="6" t="s">
        <v>13767</v>
      </c>
      <c r="E2631" s="6" t="s">
        <v>5638</v>
      </c>
      <c r="F2631" s="6" t="s">
        <v>13831</v>
      </c>
      <c r="G2631" s="6" t="s">
        <v>13832</v>
      </c>
      <c r="H2631" s="79">
        <v>1</v>
      </c>
    </row>
    <row r="2632" spans="1:8" x14ac:dyDescent="0.2">
      <c r="A2632" s="6">
        <v>30337704</v>
      </c>
      <c r="B2632" s="6" t="s">
        <v>13833</v>
      </c>
      <c r="C2632" s="6" t="s">
        <v>9013</v>
      </c>
      <c r="D2632" s="6" t="s">
        <v>13767</v>
      </c>
      <c r="E2632" s="6" t="s">
        <v>5638</v>
      </c>
      <c r="F2632" s="6" t="s">
        <v>13834</v>
      </c>
      <c r="G2632" s="6" t="s">
        <v>13835</v>
      </c>
      <c r="H2632" s="79">
        <v>1</v>
      </c>
    </row>
    <row r="2633" spans="1:8" x14ac:dyDescent="0.2">
      <c r="A2633" s="6">
        <v>30173058</v>
      </c>
      <c r="B2633" s="6" t="s">
        <v>13836</v>
      </c>
      <c r="C2633" s="6" t="s">
        <v>9017</v>
      </c>
      <c r="D2633" s="6" t="s">
        <v>13767</v>
      </c>
      <c r="E2633" s="6" t="s">
        <v>5638</v>
      </c>
      <c r="F2633" s="6" t="s">
        <v>13837</v>
      </c>
      <c r="G2633" s="6" t="s">
        <v>13838</v>
      </c>
      <c r="H2633" s="79">
        <v>1</v>
      </c>
    </row>
    <row r="2634" spans="1:8" x14ac:dyDescent="0.2">
      <c r="A2634" s="6">
        <v>30303266</v>
      </c>
      <c r="B2634" s="6" t="s">
        <v>13839</v>
      </c>
      <c r="C2634" s="6" t="s">
        <v>9021</v>
      </c>
      <c r="D2634" s="6" t="s">
        <v>13767</v>
      </c>
      <c r="E2634" s="6" t="s">
        <v>5638</v>
      </c>
      <c r="F2634" s="6" t="s">
        <v>13840</v>
      </c>
      <c r="G2634" s="6" t="s">
        <v>13841</v>
      </c>
      <c r="H2634" s="79">
        <v>1</v>
      </c>
    </row>
    <row r="2635" spans="1:8" x14ac:dyDescent="0.2">
      <c r="A2635" s="6">
        <v>30155597</v>
      </c>
      <c r="B2635" s="6" t="s">
        <v>13842</v>
      </c>
      <c r="C2635" s="6" t="s">
        <v>9025</v>
      </c>
      <c r="D2635" s="6" t="s">
        <v>13767</v>
      </c>
      <c r="E2635" s="6" t="s">
        <v>5638</v>
      </c>
      <c r="F2635" s="6" t="s">
        <v>13843</v>
      </c>
      <c r="G2635" s="6" t="s">
        <v>13844</v>
      </c>
      <c r="H2635" s="79">
        <v>1</v>
      </c>
    </row>
    <row r="2636" spans="1:8" x14ac:dyDescent="0.2">
      <c r="A2636" s="6">
        <v>30371714</v>
      </c>
      <c r="B2636" s="6" t="s">
        <v>13845</v>
      </c>
      <c r="C2636" s="6" t="s">
        <v>9029</v>
      </c>
      <c r="D2636" s="6" t="s">
        <v>13767</v>
      </c>
      <c r="E2636" s="6" t="s">
        <v>5638</v>
      </c>
      <c r="F2636" s="6" t="s">
        <v>13846</v>
      </c>
      <c r="G2636" s="6" t="s">
        <v>13847</v>
      </c>
      <c r="H2636" s="79">
        <v>1</v>
      </c>
    </row>
    <row r="2637" spans="1:8" x14ac:dyDescent="0.2">
      <c r="A2637" s="6">
        <v>30145669</v>
      </c>
      <c r="B2637" s="6" t="s">
        <v>13848</v>
      </c>
      <c r="C2637" s="6" t="s">
        <v>9033</v>
      </c>
      <c r="D2637" s="6" t="s">
        <v>13767</v>
      </c>
      <c r="E2637" s="6" t="s">
        <v>5638</v>
      </c>
      <c r="F2637" s="6" t="s">
        <v>13849</v>
      </c>
      <c r="G2637" s="6" t="s">
        <v>13850</v>
      </c>
      <c r="H2637" s="79">
        <v>1</v>
      </c>
    </row>
    <row r="2638" spans="1:8" x14ac:dyDescent="0.2">
      <c r="A2638" s="6">
        <v>30358825</v>
      </c>
      <c r="B2638" s="6" t="s">
        <v>13851</v>
      </c>
      <c r="C2638" s="6" t="s">
        <v>9037</v>
      </c>
      <c r="D2638" s="6" t="s">
        <v>13767</v>
      </c>
      <c r="E2638" s="6" t="s">
        <v>5638</v>
      </c>
      <c r="F2638" s="6" t="s">
        <v>13852</v>
      </c>
      <c r="G2638" s="6" t="s">
        <v>13853</v>
      </c>
      <c r="H2638" s="79">
        <v>1</v>
      </c>
    </row>
    <row r="2639" spans="1:8" x14ac:dyDescent="0.2">
      <c r="A2639" s="6">
        <v>30165492</v>
      </c>
      <c r="B2639" s="6" t="s">
        <v>13854</v>
      </c>
      <c r="C2639" s="6" t="s">
        <v>9041</v>
      </c>
      <c r="D2639" s="6" t="s">
        <v>13767</v>
      </c>
      <c r="E2639" s="6" t="s">
        <v>5638</v>
      </c>
      <c r="F2639" s="6" t="s">
        <v>13855</v>
      </c>
      <c r="G2639" s="6" t="s">
        <v>13856</v>
      </c>
      <c r="H2639" s="79">
        <v>1</v>
      </c>
    </row>
    <row r="2640" spans="1:8" x14ac:dyDescent="0.2">
      <c r="A2640" s="6">
        <v>30277230</v>
      </c>
      <c r="B2640" s="6" t="s">
        <v>13857</v>
      </c>
      <c r="C2640" s="6" t="s">
        <v>9045</v>
      </c>
      <c r="D2640" s="6" t="s">
        <v>13767</v>
      </c>
      <c r="E2640" s="6" t="s">
        <v>5638</v>
      </c>
      <c r="F2640" s="6" t="s">
        <v>13858</v>
      </c>
      <c r="G2640" s="6" t="s">
        <v>13859</v>
      </c>
      <c r="H2640" s="79">
        <v>1</v>
      </c>
    </row>
    <row r="2641" spans="1:8" x14ac:dyDescent="0.2">
      <c r="A2641" s="6">
        <v>30115247</v>
      </c>
      <c r="B2641" s="6" t="s">
        <v>13860</v>
      </c>
      <c r="C2641" s="6" t="s">
        <v>12182</v>
      </c>
      <c r="D2641" s="6" t="s">
        <v>13767</v>
      </c>
      <c r="E2641" s="6" t="s">
        <v>5638</v>
      </c>
      <c r="F2641" s="6" t="s">
        <v>13861</v>
      </c>
      <c r="G2641" s="6" t="s">
        <v>13862</v>
      </c>
      <c r="H2641" s="79">
        <v>1</v>
      </c>
    </row>
    <row r="2642" spans="1:8" x14ac:dyDescent="0.2">
      <c r="A2642" s="6">
        <v>30254186</v>
      </c>
      <c r="B2642" s="6" t="s">
        <v>13863</v>
      </c>
      <c r="C2642" s="6" t="s">
        <v>13864</v>
      </c>
      <c r="D2642" s="6" t="s">
        <v>13767</v>
      </c>
      <c r="E2642" s="6" t="s">
        <v>5638</v>
      </c>
      <c r="F2642" s="6" t="s">
        <v>13865</v>
      </c>
      <c r="G2642" s="6" t="s">
        <v>13866</v>
      </c>
      <c r="H2642" s="79">
        <v>1</v>
      </c>
    </row>
    <row r="2643" spans="1:8" x14ac:dyDescent="0.2">
      <c r="A2643" s="6">
        <v>30096184</v>
      </c>
      <c r="B2643" s="6" t="s">
        <v>13867</v>
      </c>
      <c r="C2643" s="6" t="s">
        <v>13868</v>
      </c>
      <c r="D2643" s="6" t="s">
        <v>13767</v>
      </c>
      <c r="E2643" s="6" t="s">
        <v>5638</v>
      </c>
      <c r="F2643" s="6" t="s">
        <v>13869</v>
      </c>
      <c r="G2643" s="6" t="s">
        <v>13870</v>
      </c>
      <c r="H2643" s="79">
        <v>1</v>
      </c>
    </row>
    <row r="2644" spans="1:8" x14ac:dyDescent="0.2">
      <c r="A2644" s="6">
        <v>30367975</v>
      </c>
      <c r="B2644" s="6" t="s">
        <v>13871</v>
      </c>
      <c r="C2644" s="6" t="s">
        <v>13872</v>
      </c>
      <c r="D2644" s="6" t="s">
        <v>13767</v>
      </c>
      <c r="E2644" s="6" t="s">
        <v>5638</v>
      </c>
      <c r="F2644" s="6" t="s">
        <v>13873</v>
      </c>
      <c r="G2644" s="6" t="s">
        <v>13874</v>
      </c>
      <c r="H2644" s="79">
        <v>1</v>
      </c>
    </row>
    <row r="2645" spans="1:8" x14ac:dyDescent="0.2">
      <c r="A2645" s="6">
        <v>30086676</v>
      </c>
      <c r="B2645" s="6" t="s">
        <v>13875</v>
      </c>
      <c r="C2645" s="6" t="s">
        <v>12186</v>
      </c>
      <c r="D2645" s="6" t="s">
        <v>13767</v>
      </c>
      <c r="E2645" s="6" t="s">
        <v>5638</v>
      </c>
      <c r="F2645" s="6" t="s">
        <v>13876</v>
      </c>
      <c r="G2645" s="6" t="s">
        <v>13877</v>
      </c>
      <c r="H2645" s="79">
        <v>1</v>
      </c>
    </row>
    <row r="2646" spans="1:8" x14ac:dyDescent="0.2">
      <c r="A2646" s="6">
        <v>30288566</v>
      </c>
      <c r="B2646" s="6" t="s">
        <v>13878</v>
      </c>
      <c r="C2646" s="6" t="s">
        <v>12190</v>
      </c>
      <c r="D2646" s="6" t="s">
        <v>13767</v>
      </c>
      <c r="E2646" s="6" t="s">
        <v>5638</v>
      </c>
      <c r="F2646" s="6" t="s">
        <v>13879</v>
      </c>
      <c r="G2646" s="6" t="s">
        <v>13880</v>
      </c>
      <c r="H2646" s="79">
        <v>1</v>
      </c>
    </row>
    <row r="2647" spans="1:8" x14ac:dyDescent="0.2">
      <c r="A2647" s="6">
        <v>30074522</v>
      </c>
      <c r="B2647" s="6" t="s">
        <v>13881</v>
      </c>
      <c r="C2647" s="6" t="s">
        <v>12194</v>
      </c>
      <c r="D2647" s="6" t="s">
        <v>13767</v>
      </c>
      <c r="E2647" s="6" t="s">
        <v>5638</v>
      </c>
      <c r="F2647" s="6" t="s">
        <v>13882</v>
      </c>
      <c r="G2647" s="6" t="s">
        <v>13883</v>
      </c>
      <c r="H2647" s="79">
        <v>1</v>
      </c>
    </row>
    <row r="2648" spans="1:8" x14ac:dyDescent="0.2">
      <c r="A2648" s="6">
        <v>30141625</v>
      </c>
      <c r="B2648" s="6" t="s">
        <v>13884</v>
      </c>
      <c r="C2648" s="6" t="s">
        <v>12198</v>
      </c>
      <c r="D2648" s="6" t="s">
        <v>13767</v>
      </c>
      <c r="E2648" s="6" t="s">
        <v>5638</v>
      </c>
      <c r="F2648" s="6" t="s">
        <v>13885</v>
      </c>
      <c r="G2648" s="6" t="s">
        <v>13886</v>
      </c>
      <c r="H2648" s="79">
        <v>1</v>
      </c>
    </row>
    <row r="2649" spans="1:8" x14ac:dyDescent="0.2">
      <c r="A2649" s="6">
        <v>30298908</v>
      </c>
      <c r="B2649" s="6" t="s">
        <v>13887</v>
      </c>
      <c r="C2649" s="6" t="s">
        <v>12202</v>
      </c>
      <c r="D2649" s="6" t="s">
        <v>13767</v>
      </c>
      <c r="E2649" s="6" t="s">
        <v>5638</v>
      </c>
      <c r="F2649" s="6" t="s">
        <v>13888</v>
      </c>
      <c r="G2649" s="6" t="s">
        <v>13889</v>
      </c>
      <c r="H2649" s="79">
        <v>1</v>
      </c>
    </row>
    <row r="2650" spans="1:8" x14ac:dyDescent="0.2">
      <c r="A2650" s="6">
        <v>30139188</v>
      </c>
      <c r="B2650" s="6" t="s">
        <v>13890</v>
      </c>
      <c r="C2650" s="6" t="s">
        <v>12206</v>
      </c>
      <c r="D2650" s="6" t="s">
        <v>13767</v>
      </c>
      <c r="E2650" s="6" t="s">
        <v>5638</v>
      </c>
      <c r="F2650" s="6" t="s">
        <v>13891</v>
      </c>
      <c r="G2650" s="6" t="s">
        <v>13892</v>
      </c>
      <c r="H2650" s="79">
        <v>1</v>
      </c>
    </row>
    <row r="2651" spans="1:8" x14ac:dyDescent="0.2">
      <c r="A2651" s="6">
        <v>30326341</v>
      </c>
      <c r="B2651" s="6" t="s">
        <v>13893</v>
      </c>
      <c r="C2651" s="6" t="s">
        <v>12210</v>
      </c>
      <c r="D2651" s="6" t="s">
        <v>13767</v>
      </c>
      <c r="E2651" s="6" t="s">
        <v>5638</v>
      </c>
      <c r="F2651" s="6" t="s">
        <v>13894</v>
      </c>
      <c r="G2651" s="6" t="s">
        <v>13895</v>
      </c>
      <c r="H2651" s="79">
        <v>1</v>
      </c>
    </row>
    <row r="2652" spans="1:8" x14ac:dyDescent="0.2">
      <c r="A2652" s="6">
        <v>30239992</v>
      </c>
      <c r="B2652" s="6" t="s">
        <v>13896</v>
      </c>
      <c r="C2652" s="6" t="s">
        <v>12214</v>
      </c>
      <c r="D2652" s="6" t="s">
        <v>13767</v>
      </c>
      <c r="E2652" s="6" t="s">
        <v>5638</v>
      </c>
      <c r="F2652" s="6" t="s">
        <v>13897</v>
      </c>
      <c r="G2652" s="6" t="s">
        <v>13898</v>
      </c>
      <c r="H2652" s="79">
        <v>1</v>
      </c>
    </row>
    <row r="2653" spans="1:8" x14ac:dyDescent="0.2">
      <c r="A2653" s="6">
        <v>30353814</v>
      </c>
      <c r="B2653" s="6" t="s">
        <v>13899</v>
      </c>
      <c r="C2653" s="6" t="s">
        <v>9049</v>
      </c>
      <c r="D2653" s="6" t="s">
        <v>13767</v>
      </c>
      <c r="E2653" s="6" t="s">
        <v>5638</v>
      </c>
      <c r="F2653" s="6" t="s">
        <v>13900</v>
      </c>
      <c r="G2653" s="6" t="s">
        <v>13901</v>
      </c>
      <c r="H2653" s="79">
        <v>1</v>
      </c>
    </row>
    <row r="2654" spans="1:8" x14ac:dyDescent="0.2">
      <c r="A2654" s="6">
        <v>30208192</v>
      </c>
      <c r="B2654" s="6" t="s">
        <v>13902</v>
      </c>
      <c r="C2654" s="6" t="s">
        <v>9053</v>
      </c>
      <c r="D2654" s="6" t="s">
        <v>13767</v>
      </c>
      <c r="E2654" s="6" t="s">
        <v>5638</v>
      </c>
      <c r="F2654" s="6" t="s">
        <v>13903</v>
      </c>
      <c r="G2654" s="6" t="s">
        <v>13904</v>
      </c>
      <c r="H2654" s="79">
        <v>1</v>
      </c>
    </row>
    <row r="2655" spans="1:8" x14ac:dyDescent="0.2">
      <c r="A2655" s="6">
        <v>30365771</v>
      </c>
      <c r="B2655" s="6" t="s">
        <v>13905</v>
      </c>
      <c r="C2655" s="6" t="s">
        <v>9057</v>
      </c>
      <c r="D2655" s="6" t="s">
        <v>13767</v>
      </c>
      <c r="E2655" s="6" t="s">
        <v>5638</v>
      </c>
      <c r="F2655" s="6" t="s">
        <v>13906</v>
      </c>
      <c r="G2655" s="6" t="s">
        <v>13907</v>
      </c>
      <c r="H2655" s="79">
        <v>1</v>
      </c>
    </row>
    <row r="2656" spans="1:8" x14ac:dyDescent="0.2">
      <c r="A2656" s="6">
        <v>30103259</v>
      </c>
      <c r="B2656" s="6" t="s">
        <v>13908</v>
      </c>
      <c r="C2656" s="6" t="s">
        <v>9061</v>
      </c>
      <c r="D2656" s="6" t="s">
        <v>13767</v>
      </c>
      <c r="E2656" s="6" t="s">
        <v>5638</v>
      </c>
      <c r="F2656" s="6" t="s">
        <v>13909</v>
      </c>
      <c r="G2656" s="6" t="s">
        <v>13910</v>
      </c>
      <c r="H2656" s="79">
        <v>1</v>
      </c>
    </row>
    <row r="2657" spans="1:8" x14ac:dyDescent="0.2">
      <c r="A2657" s="6">
        <v>30036764</v>
      </c>
      <c r="B2657" s="6" t="s">
        <v>13911</v>
      </c>
      <c r="C2657" s="6" t="s">
        <v>9077</v>
      </c>
      <c r="D2657" s="6" t="s">
        <v>13767</v>
      </c>
      <c r="E2657" s="6" t="s">
        <v>5638</v>
      </c>
      <c r="F2657" s="6" t="s">
        <v>13912</v>
      </c>
      <c r="G2657" s="6" t="s">
        <v>13913</v>
      </c>
      <c r="H2657" s="79">
        <v>1</v>
      </c>
    </row>
    <row r="2658" spans="1:8" x14ac:dyDescent="0.2">
      <c r="A2658" s="6">
        <v>30263588</v>
      </c>
      <c r="B2658" s="6" t="s">
        <v>13914</v>
      </c>
      <c r="C2658" s="6" t="s">
        <v>9081</v>
      </c>
      <c r="D2658" s="6" t="s">
        <v>13767</v>
      </c>
      <c r="E2658" s="6" t="s">
        <v>5638</v>
      </c>
      <c r="F2658" s="6" t="s">
        <v>13915</v>
      </c>
      <c r="G2658" s="6" t="s">
        <v>13916</v>
      </c>
      <c r="H2658" s="79">
        <v>1</v>
      </c>
    </row>
    <row r="2659" spans="1:8" x14ac:dyDescent="0.2">
      <c r="A2659" s="6">
        <v>30073493</v>
      </c>
      <c r="B2659" s="6" t="s">
        <v>13917</v>
      </c>
      <c r="C2659" s="6" t="s">
        <v>9085</v>
      </c>
      <c r="D2659" s="6" t="s">
        <v>13767</v>
      </c>
      <c r="E2659" s="6" t="s">
        <v>5638</v>
      </c>
      <c r="F2659" s="6" t="s">
        <v>13918</v>
      </c>
      <c r="G2659" s="6" t="s">
        <v>13919</v>
      </c>
      <c r="H2659" s="79">
        <v>1</v>
      </c>
    </row>
    <row r="2660" spans="1:8" x14ac:dyDescent="0.2">
      <c r="A2660" s="6">
        <v>30123472</v>
      </c>
      <c r="B2660" s="6" t="s">
        <v>13920</v>
      </c>
      <c r="C2660" s="6" t="s">
        <v>9089</v>
      </c>
      <c r="D2660" s="6" t="s">
        <v>13767</v>
      </c>
      <c r="E2660" s="6" t="s">
        <v>5638</v>
      </c>
      <c r="F2660" s="6" t="s">
        <v>13921</v>
      </c>
      <c r="G2660" s="6" t="s">
        <v>13922</v>
      </c>
      <c r="H2660" s="79">
        <v>1</v>
      </c>
    </row>
    <row r="2661" spans="1:8" x14ac:dyDescent="0.2">
      <c r="A2661" s="6">
        <v>30370365</v>
      </c>
      <c r="B2661" s="6" t="s">
        <v>13923</v>
      </c>
      <c r="C2661" s="6" t="s">
        <v>9093</v>
      </c>
      <c r="D2661" s="6" t="s">
        <v>13767</v>
      </c>
      <c r="E2661" s="6" t="s">
        <v>5638</v>
      </c>
      <c r="F2661" s="6" t="s">
        <v>13924</v>
      </c>
      <c r="G2661" s="6" t="s">
        <v>13925</v>
      </c>
      <c r="H2661" s="79">
        <v>1</v>
      </c>
    </row>
    <row r="2662" spans="1:8" x14ac:dyDescent="0.2">
      <c r="A2662" s="6">
        <v>30173114</v>
      </c>
      <c r="B2662" s="6" t="s">
        <v>13926</v>
      </c>
      <c r="C2662" s="6" t="s">
        <v>9097</v>
      </c>
      <c r="D2662" s="6" t="s">
        <v>13767</v>
      </c>
      <c r="E2662" s="6" t="s">
        <v>5638</v>
      </c>
      <c r="F2662" s="6" t="s">
        <v>13927</v>
      </c>
      <c r="G2662" s="6" t="s">
        <v>13928</v>
      </c>
      <c r="H2662" s="79">
        <v>1</v>
      </c>
    </row>
    <row r="2663" spans="1:8" x14ac:dyDescent="0.2">
      <c r="A2663" s="6">
        <v>30357186</v>
      </c>
      <c r="B2663" s="6" t="s">
        <v>13929</v>
      </c>
      <c r="C2663" s="6" t="s">
        <v>9101</v>
      </c>
      <c r="D2663" s="6" t="s">
        <v>13767</v>
      </c>
      <c r="E2663" s="6" t="s">
        <v>5638</v>
      </c>
      <c r="F2663" s="6" t="s">
        <v>13930</v>
      </c>
      <c r="G2663" s="6" t="s">
        <v>13931</v>
      </c>
      <c r="H2663" s="79">
        <v>1</v>
      </c>
    </row>
    <row r="2664" spans="1:8" x14ac:dyDescent="0.2">
      <c r="A2664" s="6">
        <v>30248958</v>
      </c>
      <c r="B2664" s="6" t="s">
        <v>13932</v>
      </c>
      <c r="C2664" s="6" t="s">
        <v>9105</v>
      </c>
      <c r="D2664" s="6" t="s">
        <v>13767</v>
      </c>
      <c r="E2664" s="6" t="s">
        <v>5638</v>
      </c>
      <c r="F2664" s="6" t="s">
        <v>13933</v>
      </c>
      <c r="G2664" s="6" t="s">
        <v>13934</v>
      </c>
      <c r="H2664" s="79">
        <v>1</v>
      </c>
    </row>
    <row r="2665" spans="1:8" x14ac:dyDescent="0.2">
      <c r="A2665" s="6">
        <v>30341717</v>
      </c>
      <c r="B2665" s="6" t="s">
        <v>13935</v>
      </c>
      <c r="C2665" s="6" t="s">
        <v>9109</v>
      </c>
      <c r="D2665" s="6" t="s">
        <v>13767</v>
      </c>
      <c r="E2665" s="6" t="s">
        <v>5638</v>
      </c>
      <c r="F2665" s="6" t="s">
        <v>13936</v>
      </c>
      <c r="G2665" s="6" t="s">
        <v>13937</v>
      </c>
      <c r="H2665" s="79">
        <v>1</v>
      </c>
    </row>
    <row r="2666" spans="1:8" x14ac:dyDescent="0.2">
      <c r="A2666" s="6">
        <v>30234148</v>
      </c>
      <c r="B2666" s="6" t="s">
        <v>13938</v>
      </c>
      <c r="C2666" s="6" t="s">
        <v>9113</v>
      </c>
      <c r="D2666" s="6" t="s">
        <v>13767</v>
      </c>
      <c r="E2666" s="6" t="s">
        <v>5638</v>
      </c>
      <c r="F2666" s="6" t="s">
        <v>13939</v>
      </c>
      <c r="G2666" s="6" t="s">
        <v>13940</v>
      </c>
      <c r="H2666" s="79">
        <v>1</v>
      </c>
    </row>
    <row r="2667" spans="1:8" x14ac:dyDescent="0.2">
      <c r="A2667" s="6">
        <v>30360612</v>
      </c>
      <c r="B2667" s="6" t="s">
        <v>13941</v>
      </c>
      <c r="C2667" s="6" t="s">
        <v>9117</v>
      </c>
      <c r="D2667" s="6" t="s">
        <v>13767</v>
      </c>
      <c r="E2667" s="6" t="s">
        <v>5638</v>
      </c>
      <c r="F2667" s="6" t="s">
        <v>13942</v>
      </c>
      <c r="G2667" s="6" t="s">
        <v>13943</v>
      </c>
      <c r="H2667" s="79">
        <v>1</v>
      </c>
    </row>
    <row r="2668" spans="1:8" x14ac:dyDescent="0.2">
      <c r="A2668" s="6">
        <v>30198606</v>
      </c>
      <c r="B2668" s="6" t="s">
        <v>13944</v>
      </c>
      <c r="C2668" s="6" t="s">
        <v>9121</v>
      </c>
      <c r="D2668" s="6" t="s">
        <v>13767</v>
      </c>
      <c r="E2668" s="6" t="s">
        <v>5638</v>
      </c>
      <c r="F2668" s="6" t="s">
        <v>13945</v>
      </c>
      <c r="G2668" s="6" t="s">
        <v>13946</v>
      </c>
      <c r="H2668" s="79">
        <v>1</v>
      </c>
    </row>
    <row r="2669" spans="1:8" x14ac:dyDescent="0.2">
      <c r="A2669" s="6">
        <v>30285083</v>
      </c>
      <c r="B2669" s="6" t="s">
        <v>13947</v>
      </c>
      <c r="C2669" s="6" t="s">
        <v>9125</v>
      </c>
      <c r="D2669" s="6" t="s">
        <v>13767</v>
      </c>
      <c r="E2669" s="6" t="s">
        <v>5638</v>
      </c>
      <c r="F2669" s="6" t="s">
        <v>13948</v>
      </c>
      <c r="G2669" s="6" t="s">
        <v>13949</v>
      </c>
      <c r="H2669" s="79">
        <v>1</v>
      </c>
    </row>
    <row r="2670" spans="1:8" x14ac:dyDescent="0.2">
      <c r="A2670" s="6">
        <v>30008289</v>
      </c>
      <c r="B2670" s="6" t="s">
        <v>13950</v>
      </c>
      <c r="C2670" s="6" t="s">
        <v>9129</v>
      </c>
      <c r="D2670" s="6" t="s">
        <v>13767</v>
      </c>
      <c r="E2670" s="6" t="s">
        <v>5638</v>
      </c>
      <c r="F2670" s="6" t="s">
        <v>13951</v>
      </c>
      <c r="G2670" s="6" t="s">
        <v>13952</v>
      </c>
      <c r="H2670" s="79">
        <v>1</v>
      </c>
    </row>
    <row r="2671" spans="1:8" x14ac:dyDescent="0.2">
      <c r="A2671" s="6">
        <v>30133864</v>
      </c>
      <c r="B2671" s="6" t="s">
        <v>13953</v>
      </c>
      <c r="C2671" s="6" t="s">
        <v>9133</v>
      </c>
      <c r="D2671" s="6" t="s">
        <v>13767</v>
      </c>
      <c r="E2671" s="6" t="s">
        <v>5638</v>
      </c>
      <c r="F2671" s="6" t="s">
        <v>13954</v>
      </c>
      <c r="G2671" s="6" t="s">
        <v>13955</v>
      </c>
      <c r="H2671" s="79">
        <v>1</v>
      </c>
    </row>
    <row r="2672" spans="1:8" x14ac:dyDescent="0.2">
      <c r="A2672" s="6">
        <v>30047151</v>
      </c>
      <c r="B2672" s="6" t="s">
        <v>13956</v>
      </c>
      <c r="C2672" s="6" t="s">
        <v>9137</v>
      </c>
      <c r="D2672" s="6" t="s">
        <v>13767</v>
      </c>
      <c r="E2672" s="6" t="s">
        <v>5638</v>
      </c>
      <c r="F2672" s="6" t="s">
        <v>13957</v>
      </c>
      <c r="G2672" s="6" t="s">
        <v>13958</v>
      </c>
      <c r="H2672" s="79">
        <v>1</v>
      </c>
    </row>
    <row r="2673" spans="1:8" x14ac:dyDescent="0.2">
      <c r="A2673" s="6">
        <v>30323186</v>
      </c>
      <c r="B2673" s="6" t="s">
        <v>13959</v>
      </c>
      <c r="C2673" s="6" t="s">
        <v>9141</v>
      </c>
      <c r="D2673" s="6" t="s">
        <v>13767</v>
      </c>
      <c r="E2673" s="6" t="s">
        <v>5638</v>
      </c>
      <c r="F2673" s="6" t="s">
        <v>13960</v>
      </c>
      <c r="G2673" s="6" t="s">
        <v>13961</v>
      </c>
      <c r="H2673" s="79">
        <v>1</v>
      </c>
    </row>
    <row r="2674" spans="1:8" x14ac:dyDescent="0.2">
      <c r="A2674" s="6">
        <v>30052433</v>
      </c>
      <c r="B2674" s="6" t="s">
        <v>13962</v>
      </c>
      <c r="C2674" s="6" t="s">
        <v>9145</v>
      </c>
      <c r="D2674" s="6" t="s">
        <v>13767</v>
      </c>
      <c r="E2674" s="6" t="s">
        <v>5638</v>
      </c>
      <c r="F2674" s="6" t="s">
        <v>13963</v>
      </c>
      <c r="G2674" s="6" t="s">
        <v>13964</v>
      </c>
      <c r="H2674" s="79">
        <v>1</v>
      </c>
    </row>
    <row r="2675" spans="1:8" x14ac:dyDescent="0.2">
      <c r="A2675" s="6">
        <v>30263738</v>
      </c>
      <c r="B2675" s="6" t="s">
        <v>13965</v>
      </c>
      <c r="C2675" s="6" t="s">
        <v>9149</v>
      </c>
      <c r="D2675" s="6" t="s">
        <v>13767</v>
      </c>
      <c r="E2675" s="6" t="s">
        <v>5638</v>
      </c>
      <c r="F2675" s="6" t="s">
        <v>13966</v>
      </c>
      <c r="G2675" s="6" t="s">
        <v>13967</v>
      </c>
      <c r="H2675" s="79">
        <v>1</v>
      </c>
    </row>
    <row r="2676" spans="1:8" x14ac:dyDescent="0.2">
      <c r="A2676" s="6">
        <v>30090573</v>
      </c>
      <c r="B2676" s="6" t="s">
        <v>13968</v>
      </c>
      <c r="C2676" s="6" t="s">
        <v>9153</v>
      </c>
      <c r="D2676" s="6" t="s">
        <v>13767</v>
      </c>
      <c r="E2676" s="6" t="s">
        <v>5638</v>
      </c>
      <c r="F2676" s="6" t="s">
        <v>13969</v>
      </c>
      <c r="G2676" s="6" t="s">
        <v>13970</v>
      </c>
      <c r="H2676" s="79">
        <v>1</v>
      </c>
    </row>
    <row r="2677" spans="1:8" x14ac:dyDescent="0.2">
      <c r="A2677" s="6">
        <v>30124587</v>
      </c>
      <c r="B2677" s="6" t="s">
        <v>13971</v>
      </c>
      <c r="C2677" s="6" t="s">
        <v>9157</v>
      </c>
      <c r="D2677" s="6" t="s">
        <v>13767</v>
      </c>
      <c r="E2677" s="6" t="s">
        <v>5638</v>
      </c>
      <c r="F2677" s="6" t="s">
        <v>13972</v>
      </c>
      <c r="G2677" s="6" t="s">
        <v>13973</v>
      </c>
      <c r="H2677" s="79">
        <v>1</v>
      </c>
    </row>
    <row r="2678" spans="1:8" x14ac:dyDescent="0.2">
      <c r="A2678" s="6">
        <v>30421043</v>
      </c>
      <c r="B2678" s="6" t="s">
        <v>13974</v>
      </c>
      <c r="C2678" s="6" t="s">
        <v>9161</v>
      </c>
      <c r="D2678" s="6" t="s">
        <v>13767</v>
      </c>
      <c r="E2678" s="6" t="s">
        <v>5638</v>
      </c>
      <c r="F2678" s="6" t="s">
        <v>13975</v>
      </c>
      <c r="G2678" s="6" t="s">
        <v>13976</v>
      </c>
      <c r="H2678" s="79">
        <v>1</v>
      </c>
    </row>
    <row r="2679" spans="1:8" x14ac:dyDescent="0.2">
      <c r="A2679" s="6">
        <v>30128252</v>
      </c>
      <c r="B2679" s="6" t="s">
        <v>13977</v>
      </c>
      <c r="C2679" s="6" t="s">
        <v>9165</v>
      </c>
      <c r="D2679" s="6" t="s">
        <v>13767</v>
      </c>
      <c r="E2679" s="6" t="s">
        <v>5638</v>
      </c>
      <c r="F2679" s="6" t="s">
        <v>13978</v>
      </c>
      <c r="G2679" s="6" t="s">
        <v>13979</v>
      </c>
      <c r="H2679" s="79">
        <v>1</v>
      </c>
    </row>
    <row r="2680" spans="1:8" x14ac:dyDescent="0.2">
      <c r="A2680" s="6">
        <v>30341225</v>
      </c>
      <c r="B2680" s="6" t="s">
        <v>13980</v>
      </c>
      <c r="C2680" s="6" t="s">
        <v>9169</v>
      </c>
      <c r="D2680" s="6" t="s">
        <v>13767</v>
      </c>
      <c r="E2680" s="6" t="s">
        <v>5638</v>
      </c>
      <c r="F2680" s="6" t="s">
        <v>13981</v>
      </c>
      <c r="G2680" s="6" t="s">
        <v>13982</v>
      </c>
      <c r="H2680" s="79">
        <v>1</v>
      </c>
    </row>
    <row r="2681" spans="1:8" x14ac:dyDescent="0.2">
      <c r="A2681" s="6">
        <v>30190699</v>
      </c>
      <c r="B2681" s="6" t="s">
        <v>13983</v>
      </c>
      <c r="C2681" s="6" t="s">
        <v>9173</v>
      </c>
      <c r="D2681" s="6" t="s">
        <v>13767</v>
      </c>
      <c r="E2681" s="6" t="s">
        <v>5638</v>
      </c>
      <c r="F2681" s="6" t="s">
        <v>13984</v>
      </c>
      <c r="G2681" s="6" t="s">
        <v>13985</v>
      </c>
      <c r="H2681" s="79">
        <v>1</v>
      </c>
    </row>
    <row r="2682" spans="1:8" x14ac:dyDescent="0.2">
      <c r="A2682" s="6">
        <v>30465040</v>
      </c>
      <c r="B2682" s="6" t="s">
        <v>13986</v>
      </c>
      <c r="C2682" s="6" t="s">
        <v>9177</v>
      </c>
      <c r="D2682" s="6" t="s">
        <v>13767</v>
      </c>
      <c r="E2682" s="6" t="s">
        <v>5638</v>
      </c>
      <c r="F2682" s="6" t="s">
        <v>13987</v>
      </c>
      <c r="G2682" s="6" t="s">
        <v>13988</v>
      </c>
      <c r="H2682" s="79">
        <v>1</v>
      </c>
    </row>
    <row r="2683" spans="1:8" x14ac:dyDescent="0.2">
      <c r="A2683" s="6">
        <v>30133560</v>
      </c>
      <c r="B2683" s="6" t="s">
        <v>13989</v>
      </c>
      <c r="C2683" s="6" t="s">
        <v>9181</v>
      </c>
      <c r="D2683" s="6" t="s">
        <v>13767</v>
      </c>
      <c r="E2683" s="6" t="s">
        <v>5638</v>
      </c>
      <c r="F2683" s="6" t="s">
        <v>13990</v>
      </c>
      <c r="G2683" s="6" t="s">
        <v>13991</v>
      </c>
      <c r="H2683" s="79">
        <v>1</v>
      </c>
    </row>
    <row r="2684" spans="1:8" x14ac:dyDescent="0.2">
      <c r="A2684" s="6">
        <v>30419231</v>
      </c>
      <c r="B2684" s="6" t="s">
        <v>13992</v>
      </c>
      <c r="C2684" s="6" t="s">
        <v>9185</v>
      </c>
      <c r="D2684" s="6" t="s">
        <v>13767</v>
      </c>
      <c r="E2684" s="6" t="s">
        <v>5638</v>
      </c>
      <c r="F2684" s="6" t="s">
        <v>13993</v>
      </c>
      <c r="G2684" s="6" t="s">
        <v>13994</v>
      </c>
      <c r="H2684" s="79">
        <v>1</v>
      </c>
    </row>
    <row r="2685" spans="1:8" x14ac:dyDescent="0.2">
      <c r="A2685" s="6">
        <v>30062260</v>
      </c>
      <c r="B2685" s="6" t="s">
        <v>13995</v>
      </c>
      <c r="C2685" s="6" t="s">
        <v>9189</v>
      </c>
      <c r="D2685" s="6" t="s">
        <v>13767</v>
      </c>
      <c r="E2685" s="6" t="s">
        <v>5638</v>
      </c>
      <c r="F2685" s="6" t="s">
        <v>13996</v>
      </c>
      <c r="G2685" s="6" t="s">
        <v>13997</v>
      </c>
      <c r="H2685" s="79">
        <v>1</v>
      </c>
    </row>
    <row r="2686" spans="1:8" x14ac:dyDescent="0.2">
      <c r="A2686" s="6">
        <v>30274418</v>
      </c>
      <c r="B2686" s="6" t="s">
        <v>13998</v>
      </c>
      <c r="C2686" s="6" t="s">
        <v>9193</v>
      </c>
      <c r="D2686" s="6" t="s">
        <v>13767</v>
      </c>
      <c r="E2686" s="6" t="s">
        <v>5638</v>
      </c>
      <c r="F2686" s="6" t="s">
        <v>13999</v>
      </c>
      <c r="G2686" s="6" t="s">
        <v>14000</v>
      </c>
      <c r="H2686" s="79">
        <v>1</v>
      </c>
    </row>
    <row r="2687" spans="1:8" x14ac:dyDescent="0.2">
      <c r="A2687" s="6">
        <v>30014796</v>
      </c>
      <c r="B2687" s="6" t="s">
        <v>14001</v>
      </c>
      <c r="C2687" s="6" t="s">
        <v>9197</v>
      </c>
      <c r="D2687" s="6" t="s">
        <v>13767</v>
      </c>
      <c r="E2687" s="6" t="s">
        <v>5638</v>
      </c>
      <c r="F2687" s="6" t="s">
        <v>14002</v>
      </c>
      <c r="G2687" s="6" t="s">
        <v>14003</v>
      </c>
      <c r="H2687" s="79">
        <v>1</v>
      </c>
    </row>
    <row r="2688" spans="1:8" x14ac:dyDescent="0.2">
      <c r="A2688" s="6">
        <v>30261085</v>
      </c>
      <c r="B2688" s="6" t="s">
        <v>14004</v>
      </c>
      <c r="C2688" s="6" t="s">
        <v>9201</v>
      </c>
      <c r="D2688" s="6" t="s">
        <v>13767</v>
      </c>
      <c r="E2688" s="6" t="s">
        <v>5638</v>
      </c>
      <c r="F2688" s="6" t="s">
        <v>14005</v>
      </c>
      <c r="G2688" s="6" t="s">
        <v>14006</v>
      </c>
      <c r="H2688" s="79">
        <v>1</v>
      </c>
    </row>
    <row r="2689" spans="1:8" x14ac:dyDescent="0.2">
      <c r="A2689" s="6">
        <v>30254723</v>
      </c>
      <c r="B2689" s="6" t="s">
        <v>14007</v>
      </c>
      <c r="C2689" s="6" t="s">
        <v>9209</v>
      </c>
      <c r="D2689" s="6" t="s">
        <v>13767</v>
      </c>
      <c r="E2689" s="6" t="s">
        <v>5638</v>
      </c>
      <c r="F2689" s="6" t="s">
        <v>14008</v>
      </c>
      <c r="G2689" s="6" t="s">
        <v>14009</v>
      </c>
      <c r="H2689" s="79">
        <v>1</v>
      </c>
    </row>
    <row r="2690" spans="1:8" x14ac:dyDescent="0.2">
      <c r="A2690" s="6">
        <v>30015451</v>
      </c>
      <c r="B2690" s="6" t="s">
        <v>14010</v>
      </c>
      <c r="C2690" s="6" t="s">
        <v>9213</v>
      </c>
      <c r="D2690" s="6" t="s">
        <v>13767</v>
      </c>
      <c r="E2690" s="6" t="s">
        <v>5638</v>
      </c>
      <c r="F2690" s="6" t="s">
        <v>14011</v>
      </c>
      <c r="G2690" s="6" t="s">
        <v>14012</v>
      </c>
      <c r="H2690" s="79">
        <v>1</v>
      </c>
    </row>
    <row r="2691" spans="1:8" x14ac:dyDescent="0.2">
      <c r="A2691" s="6">
        <v>30215733</v>
      </c>
      <c r="B2691" s="6" t="s">
        <v>14013</v>
      </c>
      <c r="C2691" s="6" t="s">
        <v>14014</v>
      </c>
      <c r="D2691" s="6" t="s">
        <v>13767</v>
      </c>
      <c r="E2691" s="6" t="s">
        <v>5638</v>
      </c>
      <c r="F2691" s="6" t="s">
        <v>14015</v>
      </c>
      <c r="G2691" s="6" t="s">
        <v>14016</v>
      </c>
      <c r="H2691" s="79">
        <v>1</v>
      </c>
    </row>
    <row r="2692" spans="1:8" x14ac:dyDescent="0.2">
      <c r="A2692" s="6">
        <v>30081980</v>
      </c>
      <c r="B2692" s="6" t="s">
        <v>14017</v>
      </c>
      <c r="C2692" s="6" t="s">
        <v>5789</v>
      </c>
      <c r="D2692" s="6" t="s">
        <v>14018</v>
      </c>
      <c r="E2692" s="6" t="s">
        <v>5638</v>
      </c>
      <c r="F2692" s="6" t="s">
        <v>14019</v>
      </c>
      <c r="G2692" s="6" t="s">
        <v>14020</v>
      </c>
      <c r="H2692" s="79">
        <v>1</v>
      </c>
    </row>
    <row r="2693" spans="1:8" x14ac:dyDescent="0.2">
      <c r="A2693" s="6">
        <v>30112094</v>
      </c>
      <c r="B2693" s="6" t="s">
        <v>14021</v>
      </c>
      <c r="C2693" s="6" t="s">
        <v>6342</v>
      </c>
      <c r="D2693" s="6" t="s">
        <v>14018</v>
      </c>
      <c r="E2693" s="6" t="s">
        <v>5638</v>
      </c>
      <c r="F2693" s="6" t="s">
        <v>14022</v>
      </c>
      <c r="G2693" s="6" t="s">
        <v>14023</v>
      </c>
      <c r="H2693" s="79">
        <v>1</v>
      </c>
    </row>
    <row r="2694" spans="1:8" x14ac:dyDescent="0.2">
      <c r="A2694" s="6">
        <v>30007694</v>
      </c>
      <c r="B2694" s="6" t="s">
        <v>14024</v>
      </c>
      <c r="C2694" s="6" t="s">
        <v>5794</v>
      </c>
      <c r="D2694" s="6" t="s">
        <v>14018</v>
      </c>
      <c r="E2694" s="6" t="s">
        <v>5638</v>
      </c>
      <c r="F2694" s="6" t="s">
        <v>14025</v>
      </c>
      <c r="G2694" s="6" t="s">
        <v>14026</v>
      </c>
      <c r="H2694" s="79">
        <v>1</v>
      </c>
    </row>
    <row r="2695" spans="1:8" x14ac:dyDescent="0.2">
      <c r="A2695" s="6">
        <v>30000838</v>
      </c>
      <c r="B2695" s="6" t="s">
        <v>14027</v>
      </c>
      <c r="C2695" s="6" t="s">
        <v>5636</v>
      </c>
      <c r="D2695" s="6" t="s">
        <v>14018</v>
      </c>
      <c r="E2695" s="6" t="s">
        <v>5638</v>
      </c>
      <c r="F2695" s="6" t="s">
        <v>14028</v>
      </c>
      <c r="G2695" s="6" t="s">
        <v>14029</v>
      </c>
      <c r="H2695" s="79">
        <v>1</v>
      </c>
    </row>
    <row r="2696" spans="1:8" x14ac:dyDescent="0.2">
      <c r="A2696" s="6">
        <v>30073728</v>
      </c>
      <c r="B2696" s="6" t="s">
        <v>14030</v>
      </c>
      <c r="C2696" s="6" t="s">
        <v>5642</v>
      </c>
      <c r="D2696" s="6" t="s">
        <v>14018</v>
      </c>
      <c r="E2696" s="6" t="s">
        <v>5638</v>
      </c>
      <c r="F2696" s="6" t="s">
        <v>14031</v>
      </c>
      <c r="G2696" s="6" t="s">
        <v>14032</v>
      </c>
      <c r="H2696" s="79">
        <v>1</v>
      </c>
    </row>
    <row r="2697" spans="1:8" x14ac:dyDescent="0.2">
      <c r="A2697" s="6">
        <v>30013562</v>
      </c>
      <c r="B2697" s="6" t="s">
        <v>14033</v>
      </c>
      <c r="C2697" s="6" t="s">
        <v>5646</v>
      </c>
      <c r="D2697" s="6" t="s">
        <v>14018</v>
      </c>
      <c r="E2697" s="6" t="s">
        <v>5638</v>
      </c>
      <c r="F2697" s="6" t="s">
        <v>14034</v>
      </c>
      <c r="G2697" s="6" t="s">
        <v>14035</v>
      </c>
      <c r="H2697" s="79">
        <v>1</v>
      </c>
    </row>
    <row r="2698" spans="1:8" x14ac:dyDescent="0.2">
      <c r="A2698" s="6">
        <v>30451299</v>
      </c>
      <c r="B2698" s="6" t="s">
        <v>14036</v>
      </c>
      <c r="C2698" s="6" t="s">
        <v>5969</v>
      </c>
      <c r="D2698" s="6" t="s">
        <v>14037</v>
      </c>
      <c r="E2698" s="6" t="s">
        <v>5638</v>
      </c>
      <c r="F2698" s="6" t="s">
        <v>14038</v>
      </c>
      <c r="G2698" s="6" t="s">
        <v>14039</v>
      </c>
      <c r="H2698" s="79">
        <v>1</v>
      </c>
    </row>
    <row r="2699" spans="1:8" x14ac:dyDescent="0.2">
      <c r="A2699" s="6">
        <v>30127690</v>
      </c>
      <c r="B2699" s="6" t="s">
        <v>14040</v>
      </c>
      <c r="C2699" s="6" t="s">
        <v>5965</v>
      </c>
      <c r="D2699" s="6" t="s">
        <v>14037</v>
      </c>
      <c r="E2699" s="6" t="s">
        <v>5638</v>
      </c>
      <c r="F2699" s="6" t="s">
        <v>14041</v>
      </c>
      <c r="G2699" s="6" t="s">
        <v>14042</v>
      </c>
      <c r="H2699" s="79">
        <v>1</v>
      </c>
    </row>
    <row r="2700" spans="1:8" x14ac:dyDescent="0.2">
      <c r="A2700" s="6">
        <v>30184693</v>
      </c>
      <c r="B2700" s="6" t="s">
        <v>14043</v>
      </c>
      <c r="C2700" s="6" t="s">
        <v>606</v>
      </c>
      <c r="D2700" s="6" t="s">
        <v>14037</v>
      </c>
      <c r="E2700" s="6" t="s">
        <v>5638</v>
      </c>
      <c r="F2700" s="6" t="s">
        <v>14044</v>
      </c>
      <c r="G2700" s="6" t="s">
        <v>14045</v>
      </c>
      <c r="H2700" s="79">
        <v>1</v>
      </c>
    </row>
    <row r="2701" spans="1:8" x14ac:dyDescent="0.2">
      <c r="A2701" s="6">
        <v>30083428</v>
      </c>
      <c r="B2701" s="6" t="s">
        <v>14046</v>
      </c>
      <c r="C2701" s="6" t="s">
        <v>6516</v>
      </c>
      <c r="D2701" s="6" t="s">
        <v>6122</v>
      </c>
      <c r="E2701" s="6" t="s">
        <v>5638</v>
      </c>
      <c r="F2701" s="6" t="s">
        <v>14047</v>
      </c>
      <c r="G2701" s="6" t="s">
        <v>14048</v>
      </c>
      <c r="H2701" s="79">
        <v>1</v>
      </c>
    </row>
    <row r="2702" spans="1:8" x14ac:dyDescent="0.2">
      <c r="A2702" s="6">
        <v>30008069</v>
      </c>
      <c r="B2702" s="6" t="s">
        <v>14049</v>
      </c>
      <c r="C2702" s="6" t="s">
        <v>6520</v>
      </c>
      <c r="D2702" s="6" t="s">
        <v>6122</v>
      </c>
      <c r="E2702" s="6" t="s">
        <v>5638</v>
      </c>
      <c r="F2702" s="6" t="s">
        <v>14050</v>
      </c>
      <c r="G2702" s="6" t="s">
        <v>14051</v>
      </c>
      <c r="H2702" s="79">
        <v>1</v>
      </c>
    </row>
    <row r="2703" spans="1:8" x14ac:dyDescent="0.2">
      <c r="A2703" s="6">
        <v>30037701</v>
      </c>
      <c r="B2703" s="6" t="s">
        <v>14052</v>
      </c>
      <c r="C2703" s="6" t="s">
        <v>6524</v>
      </c>
      <c r="D2703" s="6" t="s">
        <v>6122</v>
      </c>
      <c r="E2703" s="6" t="s">
        <v>5638</v>
      </c>
      <c r="F2703" s="6" t="s">
        <v>14053</v>
      </c>
      <c r="G2703" s="6" t="s">
        <v>14054</v>
      </c>
      <c r="H2703" s="79">
        <v>1</v>
      </c>
    </row>
    <row r="2704" spans="1:8" x14ac:dyDescent="0.2">
      <c r="A2704" s="6">
        <v>30012616</v>
      </c>
      <c r="B2704" s="6" t="s">
        <v>14055</v>
      </c>
      <c r="C2704" s="6" t="s">
        <v>6528</v>
      </c>
      <c r="D2704" s="6" t="s">
        <v>6122</v>
      </c>
      <c r="E2704" s="6" t="s">
        <v>5638</v>
      </c>
      <c r="F2704" s="6" t="s">
        <v>14056</v>
      </c>
      <c r="G2704" s="6" t="s">
        <v>14057</v>
      </c>
      <c r="H2704" s="79">
        <v>1</v>
      </c>
    </row>
    <row r="2705" spans="1:8" x14ac:dyDescent="0.2">
      <c r="A2705" s="6">
        <v>30423993</v>
      </c>
      <c r="B2705" s="6" t="s">
        <v>14058</v>
      </c>
      <c r="C2705" s="6" t="s">
        <v>6532</v>
      </c>
      <c r="D2705" s="6" t="s">
        <v>6122</v>
      </c>
      <c r="E2705" s="6" t="s">
        <v>5638</v>
      </c>
      <c r="F2705" s="6" t="s">
        <v>14059</v>
      </c>
      <c r="G2705" s="6" t="s">
        <v>14060</v>
      </c>
      <c r="H2705" s="79">
        <v>1</v>
      </c>
    </row>
    <row r="2706" spans="1:8" x14ac:dyDescent="0.2">
      <c r="A2706" s="6">
        <v>30353422</v>
      </c>
      <c r="B2706" s="6" t="s">
        <v>14061</v>
      </c>
      <c r="C2706" s="6" t="s">
        <v>7131</v>
      </c>
      <c r="D2706" s="6" t="s">
        <v>6122</v>
      </c>
      <c r="E2706" s="6" t="s">
        <v>5638</v>
      </c>
      <c r="F2706" s="6" t="s">
        <v>14062</v>
      </c>
      <c r="G2706" s="6" t="s">
        <v>14063</v>
      </c>
      <c r="H2706" s="79">
        <v>1</v>
      </c>
    </row>
    <row r="2707" spans="1:8" x14ac:dyDescent="0.2">
      <c r="A2707" s="6">
        <v>30293861</v>
      </c>
      <c r="B2707" s="6" t="s">
        <v>14064</v>
      </c>
      <c r="C2707" s="6" t="s">
        <v>7135</v>
      </c>
      <c r="D2707" s="6" t="s">
        <v>6122</v>
      </c>
      <c r="E2707" s="6" t="s">
        <v>5638</v>
      </c>
      <c r="F2707" s="6" t="s">
        <v>14065</v>
      </c>
      <c r="G2707" s="6" t="s">
        <v>14066</v>
      </c>
      <c r="H2707" s="79">
        <v>1</v>
      </c>
    </row>
    <row r="2708" spans="1:8" x14ac:dyDescent="0.2">
      <c r="A2708" s="6">
        <v>30467053</v>
      </c>
      <c r="B2708" s="6" t="s">
        <v>14067</v>
      </c>
      <c r="C2708" s="6" t="s">
        <v>7139</v>
      </c>
      <c r="D2708" s="6" t="s">
        <v>6122</v>
      </c>
      <c r="E2708" s="6" t="s">
        <v>5638</v>
      </c>
      <c r="F2708" s="6" t="s">
        <v>14068</v>
      </c>
      <c r="G2708" s="6" t="s">
        <v>14069</v>
      </c>
      <c r="H2708" s="79">
        <v>1</v>
      </c>
    </row>
    <row r="2709" spans="1:8" x14ac:dyDescent="0.2">
      <c r="A2709" s="6">
        <v>30428188</v>
      </c>
      <c r="B2709" s="6" t="s">
        <v>14070</v>
      </c>
      <c r="C2709" s="6" t="s">
        <v>7143</v>
      </c>
      <c r="D2709" s="6" t="s">
        <v>6122</v>
      </c>
      <c r="E2709" s="6" t="s">
        <v>5638</v>
      </c>
      <c r="F2709" s="6" t="s">
        <v>14071</v>
      </c>
      <c r="G2709" s="6" t="s">
        <v>14072</v>
      </c>
      <c r="H2709" s="79">
        <v>1</v>
      </c>
    </row>
    <row r="2710" spans="1:8" x14ac:dyDescent="0.2">
      <c r="A2710" s="6">
        <v>30303118</v>
      </c>
      <c r="B2710" s="6" t="s">
        <v>14073</v>
      </c>
      <c r="C2710" s="6" t="s">
        <v>7147</v>
      </c>
      <c r="D2710" s="6" t="s">
        <v>6122</v>
      </c>
      <c r="E2710" s="6" t="s">
        <v>5638</v>
      </c>
      <c r="F2710" s="6" t="s">
        <v>14074</v>
      </c>
      <c r="G2710" s="6" t="s">
        <v>14075</v>
      </c>
      <c r="H2710" s="79">
        <v>1</v>
      </c>
    </row>
    <row r="2711" spans="1:8" x14ac:dyDescent="0.2">
      <c r="A2711" s="6">
        <v>30171595</v>
      </c>
      <c r="B2711" s="6" t="s">
        <v>14076</v>
      </c>
      <c r="C2711" s="6" t="s">
        <v>5752</v>
      </c>
      <c r="D2711" s="6" t="s">
        <v>6338</v>
      </c>
      <c r="E2711" s="6" t="s">
        <v>5638</v>
      </c>
      <c r="F2711" s="6" t="s">
        <v>14077</v>
      </c>
      <c r="G2711" s="6" t="s">
        <v>14078</v>
      </c>
      <c r="H2711" s="79">
        <v>1</v>
      </c>
    </row>
    <row r="2712" spans="1:8" x14ac:dyDescent="0.2">
      <c r="A2712" s="6">
        <v>30236150</v>
      </c>
      <c r="B2712" s="6" t="s">
        <v>14079</v>
      </c>
      <c r="C2712" s="6" t="s">
        <v>6138</v>
      </c>
      <c r="D2712" s="6" t="s">
        <v>6338</v>
      </c>
      <c r="E2712" s="6" t="s">
        <v>5638</v>
      </c>
      <c r="F2712" s="6" t="s">
        <v>14080</v>
      </c>
      <c r="G2712" s="6" t="s">
        <v>14081</v>
      </c>
      <c r="H2712" s="79">
        <v>1</v>
      </c>
    </row>
    <row r="2713" spans="1:8" x14ac:dyDescent="0.2">
      <c r="A2713" s="6">
        <v>30396444</v>
      </c>
      <c r="B2713" s="6" t="s">
        <v>14082</v>
      </c>
      <c r="C2713" s="6" t="s">
        <v>6142</v>
      </c>
      <c r="D2713" s="6" t="s">
        <v>6338</v>
      </c>
      <c r="E2713" s="6" t="s">
        <v>5638</v>
      </c>
      <c r="F2713" s="6" t="s">
        <v>14083</v>
      </c>
      <c r="G2713" s="6" t="s">
        <v>14084</v>
      </c>
      <c r="H2713" s="79">
        <v>1</v>
      </c>
    </row>
    <row r="2714" spans="1:8" x14ac:dyDescent="0.2">
      <c r="A2714" s="6">
        <v>30124803</v>
      </c>
      <c r="B2714" s="6" t="s">
        <v>14085</v>
      </c>
      <c r="C2714" s="6" t="s">
        <v>6146</v>
      </c>
      <c r="D2714" s="6" t="s">
        <v>6338</v>
      </c>
      <c r="E2714" s="6" t="s">
        <v>5638</v>
      </c>
      <c r="F2714" s="6" t="s">
        <v>14086</v>
      </c>
      <c r="G2714" s="6" t="s">
        <v>14087</v>
      </c>
      <c r="H2714" s="79">
        <v>1</v>
      </c>
    </row>
    <row r="2715" spans="1:8" x14ac:dyDescent="0.2">
      <c r="A2715" s="6">
        <v>30027750</v>
      </c>
      <c r="B2715" s="6" t="s">
        <v>14088</v>
      </c>
      <c r="C2715" s="6" t="s">
        <v>6274</v>
      </c>
      <c r="D2715" s="6" t="s">
        <v>6338</v>
      </c>
      <c r="E2715" s="6" t="s">
        <v>5638</v>
      </c>
      <c r="F2715" s="6" t="s">
        <v>14089</v>
      </c>
      <c r="G2715" s="6" t="s">
        <v>14090</v>
      </c>
      <c r="H2715" s="79">
        <v>1</v>
      </c>
    </row>
    <row r="2716" spans="1:8" x14ac:dyDescent="0.2">
      <c r="A2716" s="6">
        <v>30334028</v>
      </c>
      <c r="B2716" s="6" t="s">
        <v>14091</v>
      </c>
      <c r="C2716" s="6" t="s">
        <v>6278</v>
      </c>
      <c r="D2716" s="6" t="s">
        <v>6338</v>
      </c>
      <c r="E2716" s="6" t="s">
        <v>5638</v>
      </c>
      <c r="F2716" s="6" t="s">
        <v>14092</v>
      </c>
      <c r="G2716" s="6" t="s">
        <v>14093</v>
      </c>
      <c r="H2716" s="79">
        <v>1</v>
      </c>
    </row>
    <row r="2717" spans="1:8" x14ac:dyDescent="0.2">
      <c r="A2717" s="6">
        <v>30406051</v>
      </c>
      <c r="B2717" s="6" t="s">
        <v>14094</v>
      </c>
      <c r="C2717" s="6" t="s">
        <v>6282</v>
      </c>
      <c r="D2717" s="6" t="s">
        <v>6338</v>
      </c>
      <c r="E2717" s="6" t="s">
        <v>5638</v>
      </c>
      <c r="F2717" s="6" t="s">
        <v>14095</v>
      </c>
      <c r="G2717" s="6" t="s">
        <v>14096</v>
      </c>
      <c r="H2717" s="79">
        <v>1</v>
      </c>
    </row>
    <row r="2718" spans="1:8" x14ac:dyDescent="0.2">
      <c r="A2718" s="6">
        <v>30175431</v>
      </c>
      <c r="B2718" s="6" t="s">
        <v>14097</v>
      </c>
      <c r="C2718" s="6" t="s">
        <v>6286</v>
      </c>
      <c r="D2718" s="6" t="s">
        <v>6338</v>
      </c>
      <c r="E2718" s="6" t="s">
        <v>5638</v>
      </c>
      <c r="F2718" s="6" t="s">
        <v>14098</v>
      </c>
      <c r="G2718" s="6" t="s">
        <v>14099</v>
      </c>
      <c r="H2718" s="79">
        <v>1</v>
      </c>
    </row>
    <row r="2719" spans="1:8" x14ac:dyDescent="0.2">
      <c r="A2719" s="6">
        <v>30353238</v>
      </c>
      <c r="B2719" s="6" t="s">
        <v>14100</v>
      </c>
      <c r="C2719" s="6" t="s">
        <v>6290</v>
      </c>
      <c r="D2719" s="6" t="s">
        <v>6338</v>
      </c>
      <c r="E2719" s="6" t="s">
        <v>5638</v>
      </c>
      <c r="F2719" s="6" t="s">
        <v>14101</v>
      </c>
      <c r="G2719" s="6" t="s">
        <v>14102</v>
      </c>
      <c r="H2719" s="79">
        <v>1</v>
      </c>
    </row>
    <row r="2720" spans="1:8" x14ac:dyDescent="0.2">
      <c r="A2720" s="6">
        <v>30170000</v>
      </c>
      <c r="B2720" s="6" t="s">
        <v>14103</v>
      </c>
      <c r="C2720" s="6" t="s">
        <v>6294</v>
      </c>
      <c r="D2720" s="6" t="s">
        <v>6338</v>
      </c>
      <c r="E2720" s="6" t="s">
        <v>5638</v>
      </c>
      <c r="F2720" s="6" t="s">
        <v>14104</v>
      </c>
      <c r="G2720" s="6" t="s">
        <v>14105</v>
      </c>
      <c r="H2720" s="79">
        <v>1</v>
      </c>
    </row>
    <row r="2721" spans="1:8" x14ac:dyDescent="0.2">
      <c r="A2721" s="6">
        <v>30147113</v>
      </c>
      <c r="B2721" s="6" t="s">
        <v>14106</v>
      </c>
      <c r="C2721" s="6" t="s">
        <v>7206</v>
      </c>
      <c r="D2721" s="6" t="s">
        <v>6338</v>
      </c>
      <c r="E2721" s="6" t="s">
        <v>5638</v>
      </c>
      <c r="F2721" s="6" t="s">
        <v>14107</v>
      </c>
      <c r="G2721" s="6" t="s">
        <v>14108</v>
      </c>
      <c r="H2721" s="79">
        <v>1</v>
      </c>
    </row>
    <row r="2722" spans="1:8" x14ac:dyDescent="0.2">
      <c r="A2722" s="6">
        <v>30358389</v>
      </c>
      <c r="B2722" s="6" t="s">
        <v>14109</v>
      </c>
      <c r="C2722" s="6" t="s">
        <v>7210</v>
      </c>
      <c r="D2722" s="6" t="s">
        <v>6338</v>
      </c>
      <c r="E2722" s="6" t="s">
        <v>5638</v>
      </c>
      <c r="F2722" s="6" t="s">
        <v>14110</v>
      </c>
      <c r="G2722" s="6" t="s">
        <v>14111</v>
      </c>
      <c r="H2722" s="79">
        <v>1</v>
      </c>
    </row>
    <row r="2723" spans="1:8" x14ac:dyDescent="0.2">
      <c r="A2723" s="6">
        <v>30186798</v>
      </c>
      <c r="B2723" s="6" t="s">
        <v>14112</v>
      </c>
      <c r="C2723" s="6" t="s">
        <v>7214</v>
      </c>
      <c r="D2723" s="6" t="s">
        <v>6338</v>
      </c>
      <c r="E2723" s="6" t="s">
        <v>5638</v>
      </c>
      <c r="F2723" s="6" t="s">
        <v>14113</v>
      </c>
      <c r="G2723" s="6" t="s">
        <v>14114</v>
      </c>
      <c r="H2723" s="79">
        <v>1</v>
      </c>
    </row>
    <row r="2724" spans="1:8" x14ac:dyDescent="0.2">
      <c r="A2724" s="6">
        <v>30449263</v>
      </c>
      <c r="B2724" s="6" t="s">
        <v>14115</v>
      </c>
      <c r="C2724" s="6" t="s">
        <v>7218</v>
      </c>
      <c r="D2724" s="6" t="s">
        <v>6338</v>
      </c>
      <c r="E2724" s="6" t="s">
        <v>5638</v>
      </c>
      <c r="F2724" s="6" t="s">
        <v>14116</v>
      </c>
      <c r="G2724" s="6" t="s">
        <v>14117</v>
      </c>
      <c r="H2724" s="79">
        <v>1</v>
      </c>
    </row>
    <row r="2725" spans="1:8" x14ac:dyDescent="0.2">
      <c r="A2725" s="6">
        <v>30177502</v>
      </c>
      <c r="B2725" s="6" t="s">
        <v>14118</v>
      </c>
      <c r="C2725" s="6" t="s">
        <v>7222</v>
      </c>
      <c r="D2725" s="6" t="s">
        <v>6338</v>
      </c>
      <c r="E2725" s="6" t="s">
        <v>5638</v>
      </c>
      <c r="F2725" s="6" t="s">
        <v>14119</v>
      </c>
      <c r="G2725" s="6" t="s">
        <v>14120</v>
      </c>
      <c r="H2725" s="79">
        <v>1</v>
      </c>
    </row>
    <row r="2726" spans="1:8" x14ac:dyDescent="0.2">
      <c r="A2726" s="6">
        <v>30445043</v>
      </c>
      <c r="B2726" s="6" t="s">
        <v>14121</v>
      </c>
      <c r="C2726" s="6" t="s">
        <v>7226</v>
      </c>
      <c r="D2726" s="6" t="s">
        <v>6338</v>
      </c>
      <c r="E2726" s="6" t="s">
        <v>5638</v>
      </c>
      <c r="F2726" s="6" t="s">
        <v>14122</v>
      </c>
      <c r="G2726" s="6" t="s">
        <v>14123</v>
      </c>
      <c r="H2726" s="79">
        <v>1</v>
      </c>
    </row>
    <row r="2727" spans="1:8" x14ac:dyDescent="0.2">
      <c r="A2727" s="6">
        <v>30104349</v>
      </c>
      <c r="B2727" s="6" t="s">
        <v>14124</v>
      </c>
      <c r="C2727" s="6" t="s">
        <v>7230</v>
      </c>
      <c r="D2727" s="6" t="s">
        <v>6338</v>
      </c>
      <c r="E2727" s="6" t="s">
        <v>5638</v>
      </c>
      <c r="F2727" s="6" t="s">
        <v>14125</v>
      </c>
      <c r="G2727" s="6" t="s">
        <v>14126</v>
      </c>
      <c r="H2727" s="79">
        <v>1</v>
      </c>
    </row>
    <row r="2728" spans="1:8" x14ac:dyDescent="0.2">
      <c r="A2728" s="6">
        <v>30233814</v>
      </c>
      <c r="B2728" s="6" t="s">
        <v>14127</v>
      </c>
      <c r="C2728" s="6" t="s">
        <v>7234</v>
      </c>
      <c r="D2728" s="6" t="s">
        <v>6338</v>
      </c>
      <c r="E2728" s="6" t="s">
        <v>5638</v>
      </c>
      <c r="F2728" s="6" t="s">
        <v>14128</v>
      </c>
      <c r="G2728" s="6" t="s">
        <v>14129</v>
      </c>
      <c r="H2728" s="79">
        <v>1</v>
      </c>
    </row>
    <row r="2729" spans="1:8" x14ac:dyDescent="0.2">
      <c r="A2729" s="6">
        <v>30312910</v>
      </c>
      <c r="B2729" s="6" t="s">
        <v>14130</v>
      </c>
      <c r="C2729" s="6" t="s">
        <v>8521</v>
      </c>
      <c r="D2729" s="6" t="s">
        <v>6338</v>
      </c>
      <c r="E2729" s="6" t="s">
        <v>5638</v>
      </c>
      <c r="F2729" s="6" t="s">
        <v>14131</v>
      </c>
      <c r="G2729" s="6" t="s">
        <v>14132</v>
      </c>
      <c r="H2729" s="79">
        <v>1</v>
      </c>
    </row>
    <row r="2730" spans="1:8" x14ac:dyDescent="0.2">
      <c r="A2730" s="6">
        <v>30121717</v>
      </c>
      <c r="B2730" s="6" t="s">
        <v>14133</v>
      </c>
      <c r="C2730" s="6" t="s">
        <v>8525</v>
      </c>
      <c r="D2730" s="6" t="s">
        <v>6338</v>
      </c>
      <c r="E2730" s="6" t="s">
        <v>5638</v>
      </c>
      <c r="F2730" s="6" t="s">
        <v>14134</v>
      </c>
      <c r="G2730" s="6" t="s">
        <v>14135</v>
      </c>
      <c r="H2730" s="79">
        <v>1</v>
      </c>
    </row>
    <row r="2731" spans="1:8" x14ac:dyDescent="0.2">
      <c r="A2731" s="6">
        <v>30437421</v>
      </c>
      <c r="B2731" s="6" t="s">
        <v>14136</v>
      </c>
      <c r="C2731" s="6" t="s">
        <v>7395</v>
      </c>
      <c r="D2731" s="6" t="s">
        <v>6633</v>
      </c>
      <c r="E2731" s="6" t="s">
        <v>5638</v>
      </c>
      <c r="F2731" s="6" t="s">
        <v>14137</v>
      </c>
      <c r="G2731" s="6" t="s">
        <v>14138</v>
      </c>
      <c r="H2731" s="79">
        <v>1</v>
      </c>
    </row>
    <row r="2732" spans="1:8" x14ac:dyDescent="0.2">
      <c r="A2732" s="6">
        <v>30124654</v>
      </c>
      <c r="B2732" s="6" t="s">
        <v>14139</v>
      </c>
      <c r="C2732" s="6" t="s">
        <v>7399</v>
      </c>
      <c r="D2732" s="6" t="s">
        <v>6633</v>
      </c>
      <c r="E2732" s="6" t="s">
        <v>5638</v>
      </c>
      <c r="F2732" s="6" t="s">
        <v>14140</v>
      </c>
      <c r="G2732" s="6" t="s">
        <v>14141</v>
      </c>
      <c r="H2732" s="79">
        <v>1</v>
      </c>
    </row>
    <row r="2733" spans="1:8" x14ac:dyDescent="0.2">
      <c r="A2733" s="6">
        <v>30355763</v>
      </c>
      <c r="B2733" s="6" t="s">
        <v>14142</v>
      </c>
      <c r="C2733" s="6" t="s">
        <v>8818</v>
      </c>
      <c r="D2733" s="6" t="s">
        <v>6633</v>
      </c>
      <c r="E2733" s="6" t="s">
        <v>5638</v>
      </c>
      <c r="F2733" s="6" t="s">
        <v>14143</v>
      </c>
      <c r="G2733" s="6" t="s">
        <v>14144</v>
      </c>
      <c r="H2733" s="79">
        <v>1</v>
      </c>
    </row>
    <row r="2734" spans="1:8" x14ac:dyDescent="0.2">
      <c r="A2734" s="6">
        <v>30032193</v>
      </c>
      <c r="B2734" s="6" t="s">
        <v>14145</v>
      </c>
      <c r="C2734" s="6" t="s">
        <v>8822</v>
      </c>
      <c r="D2734" s="6" t="s">
        <v>6633</v>
      </c>
      <c r="E2734" s="6" t="s">
        <v>5638</v>
      </c>
      <c r="F2734" s="6" t="s">
        <v>14146</v>
      </c>
      <c r="G2734" s="6" t="s">
        <v>14147</v>
      </c>
      <c r="H2734" s="79">
        <v>1</v>
      </c>
    </row>
    <row r="2735" spans="1:8" x14ac:dyDescent="0.2">
      <c r="A2735" s="6">
        <v>30451318</v>
      </c>
      <c r="B2735" s="6" t="s">
        <v>14148</v>
      </c>
      <c r="C2735" s="6" t="s">
        <v>8509</v>
      </c>
      <c r="D2735" s="6" t="s">
        <v>6744</v>
      </c>
      <c r="E2735" s="6" t="s">
        <v>5638</v>
      </c>
      <c r="F2735" s="6" t="s">
        <v>14149</v>
      </c>
      <c r="G2735" s="6" t="s">
        <v>14150</v>
      </c>
      <c r="H2735" s="79">
        <v>1</v>
      </c>
    </row>
    <row r="2736" spans="1:8" x14ac:dyDescent="0.2">
      <c r="A2736" s="6">
        <v>30155342</v>
      </c>
      <c r="B2736" s="6" t="s">
        <v>14151</v>
      </c>
      <c r="C2736" s="6" t="s">
        <v>8513</v>
      </c>
      <c r="D2736" s="6" t="s">
        <v>6744</v>
      </c>
      <c r="E2736" s="6" t="s">
        <v>5638</v>
      </c>
      <c r="F2736" s="6" t="s">
        <v>14152</v>
      </c>
      <c r="G2736" s="6" t="s">
        <v>14153</v>
      </c>
      <c r="H2736" s="79">
        <v>1</v>
      </c>
    </row>
    <row r="2737" spans="1:8" x14ac:dyDescent="0.2">
      <c r="A2737" s="6">
        <v>30435202</v>
      </c>
      <c r="B2737" s="6" t="s">
        <v>14154</v>
      </c>
      <c r="C2737" s="6" t="s">
        <v>8517</v>
      </c>
      <c r="D2737" s="6" t="s">
        <v>6744</v>
      </c>
      <c r="E2737" s="6" t="s">
        <v>5638</v>
      </c>
      <c r="F2737" s="6" t="s">
        <v>14155</v>
      </c>
      <c r="G2737" s="6" t="s">
        <v>14156</v>
      </c>
      <c r="H2737" s="79">
        <v>1</v>
      </c>
    </row>
    <row r="2738" spans="1:8" x14ac:dyDescent="0.2">
      <c r="A2738" s="6">
        <v>30107201</v>
      </c>
      <c r="B2738" s="6" t="s">
        <v>14157</v>
      </c>
      <c r="C2738" s="6" t="s">
        <v>8521</v>
      </c>
      <c r="D2738" s="6" t="s">
        <v>6744</v>
      </c>
      <c r="E2738" s="6" t="s">
        <v>5638</v>
      </c>
      <c r="F2738" s="6" t="s">
        <v>14158</v>
      </c>
      <c r="G2738" s="6" t="s">
        <v>14159</v>
      </c>
      <c r="H2738" s="79">
        <v>1</v>
      </c>
    </row>
    <row r="2739" spans="1:8" x14ac:dyDescent="0.2">
      <c r="A2739" s="6">
        <v>30238786</v>
      </c>
      <c r="B2739" s="6" t="s">
        <v>14160</v>
      </c>
      <c r="C2739" s="6" t="s">
        <v>8525</v>
      </c>
      <c r="D2739" s="6" t="s">
        <v>6744</v>
      </c>
      <c r="E2739" s="6" t="s">
        <v>5638</v>
      </c>
      <c r="F2739" s="6" t="s">
        <v>14161</v>
      </c>
      <c r="G2739" s="6" t="s">
        <v>14162</v>
      </c>
      <c r="H2739" s="79">
        <v>1</v>
      </c>
    </row>
    <row r="2740" spans="1:8" x14ac:dyDescent="0.2">
      <c r="A2740" s="6">
        <v>30146528</v>
      </c>
      <c r="B2740" s="6" t="s">
        <v>14163</v>
      </c>
      <c r="C2740" s="6" t="s">
        <v>6432</v>
      </c>
      <c r="D2740" s="6" t="s">
        <v>7536</v>
      </c>
      <c r="E2740" s="6" t="s">
        <v>5638</v>
      </c>
      <c r="F2740" s="6" t="s">
        <v>14164</v>
      </c>
      <c r="G2740" s="6" t="s">
        <v>14165</v>
      </c>
      <c r="H2740" s="79">
        <v>1</v>
      </c>
    </row>
    <row r="2741" spans="1:8" x14ac:dyDescent="0.2">
      <c r="A2741" s="6">
        <v>30256944</v>
      </c>
      <c r="B2741" s="6" t="s">
        <v>14166</v>
      </c>
      <c r="C2741" s="6" t="s">
        <v>6436</v>
      </c>
      <c r="D2741" s="6" t="s">
        <v>7536</v>
      </c>
      <c r="E2741" s="6" t="s">
        <v>5638</v>
      </c>
      <c r="F2741" s="6" t="s">
        <v>14167</v>
      </c>
      <c r="G2741" s="6" t="s">
        <v>14168</v>
      </c>
      <c r="H2741" s="79">
        <v>1</v>
      </c>
    </row>
    <row r="2742" spans="1:8" x14ac:dyDescent="0.2">
      <c r="A2742" s="6">
        <v>30119420</v>
      </c>
      <c r="B2742" s="6" t="s">
        <v>14169</v>
      </c>
      <c r="C2742" s="6" t="s">
        <v>6440</v>
      </c>
      <c r="D2742" s="6" t="s">
        <v>7536</v>
      </c>
      <c r="E2742" s="6" t="s">
        <v>5638</v>
      </c>
      <c r="F2742" s="6" t="s">
        <v>14170</v>
      </c>
      <c r="G2742" s="6" t="s">
        <v>14171</v>
      </c>
      <c r="H2742" s="79">
        <v>1</v>
      </c>
    </row>
    <row r="2743" spans="1:8" x14ac:dyDescent="0.2">
      <c r="A2743" s="6">
        <v>30384726</v>
      </c>
      <c r="B2743" s="6" t="s">
        <v>14172</v>
      </c>
      <c r="C2743" s="6" t="s">
        <v>6444</v>
      </c>
      <c r="D2743" s="6" t="s">
        <v>7536</v>
      </c>
      <c r="E2743" s="6" t="s">
        <v>5638</v>
      </c>
      <c r="F2743" s="6" t="s">
        <v>14173</v>
      </c>
      <c r="G2743" s="6" t="s">
        <v>14174</v>
      </c>
      <c r="H2743" s="79">
        <v>1</v>
      </c>
    </row>
    <row r="2744" spans="1:8" x14ac:dyDescent="0.2">
      <c r="A2744" s="6">
        <v>30232269</v>
      </c>
      <c r="B2744" s="6" t="s">
        <v>14175</v>
      </c>
      <c r="C2744" s="6" t="s">
        <v>6448</v>
      </c>
      <c r="D2744" s="6" t="s">
        <v>7536</v>
      </c>
      <c r="E2744" s="6" t="s">
        <v>5638</v>
      </c>
      <c r="F2744" s="6" t="s">
        <v>14176</v>
      </c>
      <c r="G2744" s="6" t="s">
        <v>14177</v>
      </c>
      <c r="H2744" s="79">
        <v>1</v>
      </c>
    </row>
    <row r="2745" spans="1:8" x14ac:dyDescent="0.2">
      <c r="A2745" s="6">
        <v>30374421</v>
      </c>
      <c r="B2745" s="6" t="s">
        <v>14178</v>
      </c>
      <c r="C2745" s="6" t="s">
        <v>14179</v>
      </c>
      <c r="D2745" s="6" t="s">
        <v>7907</v>
      </c>
      <c r="E2745" s="6" t="s">
        <v>5638</v>
      </c>
      <c r="F2745" s="6" t="s">
        <v>14180</v>
      </c>
      <c r="G2745" s="6" t="s">
        <v>14181</v>
      </c>
      <c r="H2745" s="79">
        <v>1</v>
      </c>
    </row>
    <row r="2746" spans="1:8" x14ac:dyDescent="0.2">
      <c r="A2746" s="6">
        <v>30004770</v>
      </c>
      <c r="B2746" s="6" t="s">
        <v>14182</v>
      </c>
      <c r="C2746" s="6" t="s">
        <v>14183</v>
      </c>
      <c r="D2746" s="6" t="s">
        <v>7907</v>
      </c>
      <c r="E2746" s="6" t="s">
        <v>5638</v>
      </c>
      <c r="F2746" s="6" t="s">
        <v>14184</v>
      </c>
      <c r="G2746" s="6" t="s">
        <v>14185</v>
      </c>
      <c r="H2746" s="79">
        <v>1</v>
      </c>
    </row>
    <row r="2747" spans="1:8" x14ac:dyDescent="0.2">
      <c r="A2747" s="6">
        <v>30291794</v>
      </c>
      <c r="B2747" s="6" t="s">
        <v>14186</v>
      </c>
      <c r="C2747" s="6" t="s">
        <v>14187</v>
      </c>
      <c r="D2747" s="6" t="s">
        <v>7907</v>
      </c>
      <c r="E2747" s="6" t="s">
        <v>5638</v>
      </c>
      <c r="F2747" s="6" t="s">
        <v>14188</v>
      </c>
      <c r="G2747" s="6" t="s">
        <v>14189</v>
      </c>
      <c r="H2747" s="79">
        <v>1</v>
      </c>
    </row>
    <row r="2748" spans="1:8" x14ac:dyDescent="0.2">
      <c r="A2748" s="6">
        <v>30127586</v>
      </c>
      <c r="B2748" s="6" t="s">
        <v>14190</v>
      </c>
      <c r="C2748" s="6" t="s">
        <v>14191</v>
      </c>
      <c r="D2748" s="6" t="s">
        <v>7907</v>
      </c>
      <c r="E2748" s="6" t="s">
        <v>5638</v>
      </c>
      <c r="F2748" s="6" t="s">
        <v>14192</v>
      </c>
      <c r="G2748" s="6" t="s">
        <v>14193</v>
      </c>
      <c r="H2748" s="79">
        <v>1</v>
      </c>
    </row>
    <row r="2749" spans="1:8" x14ac:dyDescent="0.2">
      <c r="A2749" s="6">
        <v>30366817</v>
      </c>
      <c r="B2749" s="6" t="s">
        <v>14194</v>
      </c>
      <c r="C2749" s="6" t="s">
        <v>14195</v>
      </c>
      <c r="D2749" s="6" t="s">
        <v>7907</v>
      </c>
      <c r="E2749" s="6" t="s">
        <v>5638</v>
      </c>
      <c r="F2749" s="6" t="s">
        <v>14196</v>
      </c>
      <c r="G2749" s="6" t="s">
        <v>14197</v>
      </c>
      <c r="H2749" s="79">
        <v>1</v>
      </c>
    </row>
    <row r="2750" spans="1:8" x14ac:dyDescent="0.2">
      <c r="A2750" s="6">
        <v>30425381</v>
      </c>
      <c r="B2750" s="6" t="s">
        <v>14198</v>
      </c>
      <c r="C2750" s="6" t="s">
        <v>6178</v>
      </c>
      <c r="D2750" s="6" t="s">
        <v>10021</v>
      </c>
      <c r="E2750" s="6" t="s">
        <v>5638</v>
      </c>
      <c r="F2750" s="6" t="s">
        <v>14199</v>
      </c>
      <c r="G2750" s="6" t="s">
        <v>14200</v>
      </c>
      <c r="H2750" s="79">
        <v>1</v>
      </c>
    </row>
    <row r="2751" spans="1:8" x14ac:dyDescent="0.2">
      <c r="A2751" s="6">
        <v>30438285</v>
      </c>
      <c r="B2751" s="6" t="s">
        <v>14201</v>
      </c>
      <c r="C2751" s="6" t="s">
        <v>6516</v>
      </c>
      <c r="D2751" s="6" t="s">
        <v>10021</v>
      </c>
      <c r="E2751" s="6" t="s">
        <v>5638</v>
      </c>
      <c r="F2751" s="6" t="s">
        <v>14202</v>
      </c>
      <c r="G2751" s="6" t="s">
        <v>14203</v>
      </c>
      <c r="H2751" s="79">
        <v>1</v>
      </c>
    </row>
    <row r="2752" spans="1:8" x14ac:dyDescent="0.2">
      <c r="A2752" s="6">
        <v>30075267</v>
      </c>
      <c r="B2752" s="6" t="s">
        <v>14204</v>
      </c>
      <c r="C2752" s="6" t="s">
        <v>6520</v>
      </c>
      <c r="D2752" s="6" t="s">
        <v>10021</v>
      </c>
      <c r="E2752" s="6" t="s">
        <v>5638</v>
      </c>
      <c r="F2752" s="6" t="s">
        <v>14205</v>
      </c>
      <c r="G2752" s="6" t="s">
        <v>14206</v>
      </c>
      <c r="H2752" s="79">
        <v>1</v>
      </c>
    </row>
    <row r="2753" spans="1:8" x14ac:dyDescent="0.2">
      <c r="A2753" s="6">
        <v>30232814</v>
      </c>
      <c r="B2753" s="6" t="s">
        <v>14207</v>
      </c>
      <c r="C2753" s="6" t="s">
        <v>6524</v>
      </c>
      <c r="D2753" s="6" t="s">
        <v>10021</v>
      </c>
      <c r="E2753" s="6" t="s">
        <v>5638</v>
      </c>
      <c r="F2753" s="6" t="s">
        <v>14208</v>
      </c>
      <c r="G2753" s="6" t="s">
        <v>14209</v>
      </c>
      <c r="H2753" s="79">
        <v>1</v>
      </c>
    </row>
    <row r="2754" spans="1:8" x14ac:dyDescent="0.2">
      <c r="A2754" s="6">
        <v>30001035</v>
      </c>
      <c r="B2754" s="6" t="s">
        <v>14210</v>
      </c>
      <c r="C2754" s="6" t="s">
        <v>6528</v>
      </c>
      <c r="D2754" s="6" t="s">
        <v>10021</v>
      </c>
      <c r="E2754" s="6" t="s">
        <v>5638</v>
      </c>
      <c r="F2754" s="6" t="s">
        <v>14211</v>
      </c>
      <c r="G2754" s="6" t="s">
        <v>14212</v>
      </c>
      <c r="H2754" s="79">
        <v>1</v>
      </c>
    </row>
    <row r="2755" spans="1:8" x14ac:dyDescent="0.2">
      <c r="A2755" s="6">
        <v>30178639</v>
      </c>
      <c r="B2755" s="6" t="s">
        <v>14213</v>
      </c>
      <c r="C2755" s="6" t="s">
        <v>6532</v>
      </c>
      <c r="D2755" s="6" t="s">
        <v>10021</v>
      </c>
      <c r="E2755" s="6" t="s">
        <v>5638</v>
      </c>
      <c r="F2755" s="6" t="s">
        <v>14214</v>
      </c>
      <c r="G2755" s="6" t="s">
        <v>14215</v>
      </c>
      <c r="H2755" s="79">
        <v>1</v>
      </c>
    </row>
    <row r="2756" spans="1:8" x14ac:dyDescent="0.2">
      <c r="A2756" s="6">
        <v>30004168</v>
      </c>
      <c r="B2756" s="6" t="s">
        <v>14216</v>
      </c>
      <c r="C2756" s="6" t="s">
        <v>6290</v>
      </c>
      <c r="D2756" s="6" t="s">
        <v>10021</v>
      </c>
      <c r="E2756" s="6" t="s">
        <v>5638</v>
      </c>
      <c r="F2756" s="6" t="s">
        <v>14217</v>
      </c>
      <c r="G2756" s="6" t="s">
        <v>14218</v>
      </c>
      <c r="H2756" s="79">
        <v>1</v>
      </c>
    </row>
    <row r="2757" spans="1:8" x14ac:dyDescent="0.2">
      <c r="A2757" s="6">
        <v>30213370</v>
      </c>
      <c r="B2757" s="6" t="s">
        <v>14219</v>
      </c>
      <c r="C2757" s="6" t="s">
        <v>6294</v>
      </c>
      <c r="D2757" s="6" t="s">
        <v>10021</v>
      </c>
      <c r="E2757" s="6" t="s">
        <v>5638</v>
      </c>
      <c r="F2757" s="6" t="s">
        <v>14220</v>
      </c>
      <c r="G2757" s="6" t="s">
        <v>14221</v>
      </c>
      <c r="H2757" s="79">
        <v>1</v>
      </c>
    </row>
    <row r="2758" spans="1:8" x14ac:dyDescent="0.2">
      <c r="A2758" s="6">
        <v>30096236</v>
      </c>
      <c r="B2758" s="6" t="s">
        <v>14222</v>
      </c>
      <c r="C2758" s="6" t="s">
        <v>6298</v>
      </c>
      <c r="D2758" s="6" t="s">
        <v>10021</v>
      </c>
      <c r="E2758" s="6" t="s">
        <v>5638</v>
      </c>
      <c r="F2758" s="6" t="s">
        <v>14223</v>
      </c>
      <c r="G2758" s="6" t="s">
        <v>14224</v>
      </c>
      <c r="H2758" s="79">
        <v>1</v>
      </c>
    </row>
    <row r="2759" spans="1:8" x14ac:dyDescent="0.2">
      <c r="A2759" s="6">
        <v>30203753</v>
      </c>
      <c r="B2759" s="6" t="s">
        <v>14225</v>
      </c>
      <c r="C2759" s="6" t="s">
        <v>6302</v>
      </c>
      <c r="D2759" s="6" t="s">
        <v>10021</v>
      </c>
      <c r="E2759" s="6" t="s">
        <v>5638</v>
      </c>
      <c r="F2759" s="6" t="s">
        <v>14226</v>
      </c>
      <c r="G2759" s="6" t="s">
        <v>14227</v>
      </c>
      <c r="H2759" s="79">
        <v>1</v>
      </c>
    </row>
    <row r="2760" spans="1:8" x14ac:dyDescent="0.2">
      <c r="A2760" s="6">
        <v>30161956</v>
      </c>
      <c r="B2760" s="6" t="s">
        <v>14228</v>
      </c>
      <c r="C2760" s="6" t="s">
        <v>6306</v>
      </c>
      <c r="D2760" s="6" t="s">
        <v>10021</v>
      </c>
      <c r="E2760" s="6" t="s">
        <v>5638</v>
      </c>
      <c r="F2760" s="6" t="s">
        <v>14229</v>
      </c>
      <c r="G2760" s="6" t="s">
        <v>14230</v>
      </c>
      <c r="H2760" s="79">
        <v>1</v>
      </c>
    </row>
    <row r="2761" spans="1:8" x14ac:dyDescent="0.2">
      <c r="A2761" s="6">
        <v>30159319</v>
      </c>
      <c r="B2761" s="6" t="s">
        <v>14231</v>
      </c>
      <c r="C2761" s="6" t="s">
        <v>6432</v>
      </c>
      <c r="D2761" s="6" t="s">
        <v>10915</v>
      </c>
      <c r="E2761" s="6" t="s">
        <v>5638</v>
      </c>
      <c r="F2761" s="6" t="s">
        <v>14232</v>
      </c>
      <c r="G2761" s="6" t="s">
        <v>14233</v>
      </c>
      <c r="H2761" s="79">
        <v>1</v>
      </c>
    </row>
    <row r="2762" spans="1:8" x14ac:dyDescent="0.2">
      <c r="A2762" s="6">
        <v>30303295</v>
      </c>
      <c r="B2762" s="6" t="s">
        <v>14234</v>
      </c>
      <c r="C2762" s="6" t="s">
        <v>6436</v>
      </c>
      <c r="D2762" s="6" t="s">
        <v>10915</v>
      </c>
      <c r="E2762" s="6" t="s">
        <v>5638</v>
      </c>
      <c r="F2762" s="6" t="s">
        <v>14235</v>
      </c>
      <c r="G2762" s="6" t="s">
        <v>14236</v>
      </c>
      <c r="H2762" s="79">
        <v>1</v>
      </c>
    </row>
    <row r="2763" spans="1:8" x14ac:dyDescent="0.2">
      <c r="A2763" s="6">
        <v>30196062</v>
      </c>
      <c r="B2763" s="6" t="s">
        <v>14237</v>
      </c>
      <c r="C2763" s="6" t="s">
        <v>6440</v>
      </c>
      <c r="D2763" s="6" t="s">
        <v>10915</v>
      </c>
      <c r="E2763" s="6" t="s">
        <v>5638</v>
      </c>
      <c r="F2763" s="6" t="s">
        <v>14238</v>
      </c>
      <c r="G2763" s="6" t="s">
        <v>14239</v>
      </c>
      <c r="H2763" s="79">
        <v>1</v>
      </c>
    </row>
    <row r="2764" spans="1:8" x14ac:dyDescent="0.2">
      <c r="A2764" s="6">
        <v>30463004</v>
      </c>
      <c r="B2764" s="6" t="s">
        <v>14240</v>
      </c>
      <c r="C2764" s="6" t="s">
        <v>6444</v>
      </c>
      <c r="D2764" s="6" t="s">
        <v>10915</v>
      </c>
      <c r="E2764" s="6" t="s">
        <v>5638</v>
      </c>
      <c r="F2764" s="6" t="s">
        <v>14241</v>
      </c>
      <c r="G2764" s="6" t="s">
        <v>14242</v>
      </c>
      <c r="H2764" s="79">
        <v>1</v>
      </c>
    </row>
    <row r="2765" spans="1:8" x14ac:dyDescent="0.2">
      <c r="A2765" s="6">
        <v>30211478</v>
      </c>
      <c r="B2765" s="6" t="s">
        <v>14243</v>
      </c>
      <c r="C2765" s="6" t="s">
        <v>6448</v>
      </c>
      <c r="D2765" s="6" t="s">
        <v>10915</v>
      </c>
      <c r="E2765" s="6" t="s">
        <v>5638</v>
      </c>
      <c r="F2765" s="6" t="s">
        <v>14244</v>
      </c>
      <c r="G2765" s="6" t="s">
        <v>14245</v>
      </c>
      <c r="H2765" s="79">
        <v>1</v>
      </c>
    </row>
    <row r="2766" spans="1:8" x14ac:dyDescent="0.2">
      <c r="A2766" s="6">
        <v>30064897</v>
      </c>
      <c r="B2766" s="6" t="s">
        <v>14246</v>
      </c>
      <c r="C2766" s="6" t="s">
        <v>5961</v>
      </c>
      <c r="D2766" s="6" t="s">
        <v>11449</v>
      </c>
      <c r="E2766" s="6" t="s">
        <v>5638</v>
      </c>
      <c r="F2766" s="6" t="s">
        <v>14247</v>
      </c>
      <c r="G2766" s="6" t="s">
        <v>14248</v>
      </c>
      <c r="H2766" s="79">
        <v>1</v>
      </c>
    </row>
    <row r="2767" spans="1:8" x14ac:dyDescent="0.2">
      <c r="A2767" s="6">
        <v>30241136</v>
      </c>
      <c r="B2767" s="6" t="s">
        <v>14249</v>
      </c>
      <c r="C2767" s="6" t="s">
        <v>5965</v>
      </c>
      <c r="D2767" s="6" t="s">
        <v>11449</v>
      </c>
      <c r="E2767" s="6" t="s">
        <v>5638</v>
      </c>
      <c r="F2767" s="6" t="s">
        <v>14250</v>
      </c>
      <c r="G2767" s="6" t="s">
        <v>14251</v>
      </c>
      <c r="H2767" s="79">
        <v>1</v>
      </c>
    </row>
    <row r="2768" spans="1:8" x14ac:dyDescent="0.2">
      <c r="A2768" s="6">
        <v>30197592</v>
      </c>
      <c r="B2768" s="6" t="s">
        <v>14252</v>
      </c>
      <c r="C2768" s="6" t="s">
        <v>5969</v>
      </c>
      <c r="D2768" s="6" t="s">
        <v>11449</v>
      </c>
      <c r="E2768" s="6" t="s">
        <v>5638</v>
      </c>
      <c r="F2768" s="6" t="s">
        <v>14253</v>
      </c>
      <c r="G2768" s="6" t="s">
        <v>14254</v>
      </c>
      <c r="H2768" s="79">
        <v>1</v>
      </c>
    </row>
    <row r="2769" spans="1:8" x14ac:dyDescent="0.2">
      <c r="A2769" s="6">
        <v>30047479</v>
      </c>
      <c r="B2769" s="6" t="s">
        <v>14255</v>
      </c>
      <c r="C2769" s="6" t="s">
        <v>5973</v>
      </c>
      <c r="D2769" s="6" t="s">
        <v>11449</v>
      </c>
      <c r="E2769" s="6" t="s">
        <v>5638</v>
      </c>
      <c r="F2769" s="6" t="s">
        <v>14256</v>
      </c>
      <c r="G2769" s="6" t="s">
        <v>14257</v>
      </c>
      <c r="H2769" s="79">
        <v>1</v>
      </c>
    </row>
    <row r="2770" spans="1:8" x14ac:dyDescent="0.2">
      <c r="A2770" s="6">
        <v>30066969</v>
      </c>
      <c r="B2770" s="6" t="s">
        <v>14258</v>
      </c>
      <c r="C2770" s="6" t="s">
        <v>5977</v>
      </c>
      <c r="D2770" s="6" t="s">
        <v>11449</v>
      </c>
      <c r="E2770" s="6" t="s">
        <v>5638</v>
      </c>
      <c r="F2770" s="6" t="s">
        <v>14259</v>
      </c>
      <c r="G2770" s="6" t="s">
        <v>14260</v>
      </c>
      <c r="H2770" s="79">
        <v>1</v>
      </c>
    </row>
    <row r="2771" spans="1:8" x14ac:dyDescent="0.2">
      <c r="A2771" s="6">
        <v>30067524</v>
      </c>
      <c r="B2771" s="6" t="s">
        <v>14261</v>
      </c>
      <c r="C2771" s="6" t="s">
        <v>5981</v>
      </c>
      <c r="D2771" s="6" t="s">
        <v>11449</v>
      </c>
      <c r="E2771" s="6" t="s">
        <v>5638</v>
      </c>
      <c r="F2771" s="6" t="s">
        <v>14262</v>
      </c>
      <c r="G2771" s="6" t="s">
        <v>14263</v>
      </c>
      <c r="H2771" s="79">
        <v>1</v>
      </c>
    </row>
    <row r="2772" spans="1:8" x14ac:dyDescent="0.2">
      <c r="A2772" s="6">
        <v>30252075</v>
      </c>
      <c r="B2772" s="6" t="s">
        <v>14264</v>
      </c>
      <c r="C2772" s="6" t="s">
        <v>5670</v>
      </c>
      <c r="D2772" s="6" t="s">
        <v>11588</v>
      </c>
      <c r="E2772" s="6" t="s">
        <v>5893</v>
      </c>
      <c r="F2772" s="6" t="s">
        <v>14265</v>
      </c>
      <c r="G2772" s="6" t="s">
        <v>14266</v>
      </c>
      <c r="H2772" s="79">
        <v>1</v>
      </c>
    </row>
    <row r="2773" spans="1:8" x14ac:dyDescent="0.2">
      <c r="A2773" s="6">
        <v>30330486</v>
      </c>
      <c r="B2773" s="6" t="s">
        <v>14267</v>
      </c>
      <c r="C2773" s="6" t="s">
        <v>5941</v>
      </c>
      <c r="D2773" s="6" t="s">
        <v>11588</v>
      </c>
      <c r="E2773" s="6" t="s">
        <v>5893</v>
      </c>
      <c r="F2773" s="6" t="s">
        <v>14268</v>
      </c>
      <c r="G2773" s="6" t="s">
        <v>14269</v>
      </c>
      <c r="H2773" s="79">
        <v>1</v>
      </c>
    </row>
    <row r="2774" spans="1:8" x14ac:dyDescent="0.2">
      <c r="A2774" s="6">
        <v>30168448</v>
      </c>
      <c r="B2774" s="6" t="s">
        <v>14270</v>
      </c>
      <c r="C2774" s="6" t="s">
        <v>5945</v>
      </c>
      <c r="D2774" s="6" t="s">
        <v>11588</v>
      </c>
      <c r="E2774" s="6" t="s">
        <v>5893</v>
      </c>
      <c r="F2774" s="6" t="s">
        <v>14271</v>
      </c>
      <c r="G2774" s="6" t="s">
        <v>14272</v>
      </c>
      <c r="H2774" s="79">
        <v>1</v>
      </c>
    </row>
    <row r="2775" spans="1:8" x14ac:dyDescent="0.2">
      <c r="A2775" s="6">
        <v>30295684</v>
      </c>
      <c r="B2775" s="6" t="s">
        <v>14273</v>
      </c>
      <c r="C2775" s="6" t="s">
        <v>5949</v>
      </c>
      <c r="D2775" s="6" t="s">
        <v>11588</v>
      </c>
      <c r="E2775" s="6" t="s">
        <v>5893</v>
      </c>
      <c r="F2775" s="6" t="s">
        <v>14274</v>
      </c>
      <c r="G2775" s="6" t="s">
        <v>14275</v>
      </c>
      <c r="H2775" s="79">
        <v>1</v>
      </c>
    </row>
    <row r="2776" spans="1:8" x14ac:dyDescent="0.2">
      <c r="A2776" s="6">
        <v>30108836</v>
      </c>
      <c r="B2776" s="6" t="s">
        <v>14276</v>
      </c>
      <c r="C2776" s="6" t="s">
        <v>5953</v>
      </c>
      <c r="D2776" s="6" t="s">
        <v>11588</v>
      </c>
      <c r="E2776" s="6" t="s">
        <v>5893</v>
      </c>
      <c r="F2776" s="6" t="s">
        <v>14277</v>
      </c>
      <c r="G2776" s="6" t="s">
        <v>14278</v>
      </c>
      <c r="H2776" s="79">
        <v>1</v>
      </c>
    </row>
    <row r="2777" spans="1:8" x14ac:dyDescent="0.2">
      <c r="A2777" s="6">
        <v>30379858</v>
      </c>
      <c r="B2777" s="6" t="s">
        <v>14279</v>
      </c>
      <c r="C2777" s="6" t="s">
        <v>5957</v>
      </c>
      <c r="D2777" s="6" t="s">
        <v>11588</v>
      </c>
      <c r="E2777" s="6" t="s">
        <v>5893</v>
      </c>
      <c r="F2777" s="6" t="s">
        <v>14280</v>
      </c>
      <c r="G2777" s="6" t="s">
        <v>14281</v>
      </c>
      <c r="H2777" s="79">
        <v>1</v>
      </c>
    </row>
    <row r="2778" spans="1:8" x14ac:dyDescent="0.2">
      <c r="A2778" s="6">
        <v>30115848</v>
      </c>
      <c r="B2778" s="6" t="s">
        <v>14282</v>
      </c>
      <c r="C2778" s="6" t="s">
        <v>5961</v>
      </c>
      <c r="D2778" s="6" t="s">
        <v>11588</v>
      </c>
      <c r="E2778" s="6" t="s">
        <v>5893</v>
      </c>
      <c r="F2778" s="6" t="s">
        <v>14283</v>
      </c>
      <c r="G2778" s="6" t="s">
        <v>14284</v>
      </c>
      <c r="H2778" s="79">
        <v>1</v>
      </c>
    </row>
    <row r="2779" spans="1:8" x14ac:dyDescent="0.2">
      <c r="A2779" s="6">
        <v>30244555</v>
      </c>
      <c r="B2779" s="6" t="s">
        <v>14285</v>
      </c>
      <c r="C2779" s="6" t="s">
        <v>6468</v>
      </c>
      <c r="D2779" s="6" t="s">
        <v>11588</v>
      </c>
      <c r="E2779" s="6" t="s">
        <v>5893</v>
      </c>
      <c r="F2779" s="6" t="s">
        <v>14286</v>
      </c>
      <c r="G2779" s="6" t="s">
        <v>14287</v>
      </c>
      <c r="H2779" s="79">
        <v>1</v>
      </c>
    </row>
    <row r="2780" spans="1:8" x14ac:dyDescent="0.2">
      <c r="A2780" s="6">
        <v>30072132</v>
      </c>
      <c r="B2780" s="6" t="s">
        <v>14288</v>
      </c>
      <c r="C2780" s="6" t="s">
        <v>6472</v>
      </c>
      <c r="D2780" s="6" t="s">
        <v>11588</v>
      </c>
      <c r="E2780" s="6" t="s">
        <v>5893</v>
      </c>
      <c r="F2780" s="6" t="s">
        <v>14289</v>
      </c>
      <c r="G2780" s="6" t="s">
        <v>14290</v>
      </c>
      <c r="H2780" s="79">
        <v>1</v>
      </c>
    </row>
    <row r="2781" spans="1:8" x14ac:dyDescent="0.2">
      <c r="A2781" s="6">
        <v>30253357</v>
      </c>
      <c r="B2781" s="6" t="s">
        <v>14291</v>
      </c>
      <c r="C2781" s="6" t="s">
        <v>6476</v>
      </c>
      <c r="D2781" s="6" t="s">
        <v>11588</v>
      </c>
      <c r="E2781" s="6" t="s">
        <v>5893</v>
      </c>
      <c r="F2781" s="6" t="s">
        <v>14292</v>
      </c>
      <c r="G2781" s="6" t="s">
        <v>14293</v>
      </c>
      <c r="H2781" s="79">
        <v>1</v>
      </c>
    </row>
    <row r="2782" spans="1:8" x14ac:dyDescent="0.2">
      <c r="A2782" s="6">
        <v>30113623</v>
      </c>
      <c r="B2782" s="6" t="s">
        <v>14294</v>
      </c>
      <c r="C2782" s="6" t="s">
        <v>6121</v>
      </c>
      <c r="D2782" s="6" t="s">
        <v>11588</v>
      </c>
      <c r="E2782" s="6" t="s">
        <v>5893</v>
      </c>
      <c r="F2782" s="6" t="s">
        <v>14295</v>
      </c>
      <c r="G2782" s="6" t="s">
        <v>14296</v>
      </c>
      <c r="H2782" s="79">
        <v>1</v>
      </c>
    </row>
    <row r="2783" spans="1:8" x14ac:dyDescent="0.2">
      <c r="A2783" s="6">
        <v>30359982</v>
      </c>
      <c r="B2783" s="6" t="s">
        <v>14297</v>
      </c>
      <c r="C2783" s="6" t="s">
        <v>6126</v>
      </c>
      <c r="D2783" s="6" t="s">
        <v>11588</v>
      </c>
      <c r="E2783" s="6" t="s">
        <v>5893</v>
      </c>
      <c r="F2783" s="6" t="s">
        <v>14298</v>
      </c>
      <c r="G2783" s="6" t="s">
        <v>14299</v>
      </c>
      <c r="H2783" s="79">
        <v>1</v>
      </c>
    </row>
    <row r="2784" spans="1:8" x14ac:dyDescent="0.2">
      <c r="A2784" s="6">
        <v>30088518</v>
      </c>
      <c r="B2784" s="6" t="s">
        <v>14300</v>
      </c>
      <c r="C2784" s="6" t="s">
        <v>6130</v>
      </c>
      <c r="D2784" s="6" t="s">
        <v>11588</v>
      </c>
      <c r="E2784" s="6" t="s">
        <v>5893</v>
      </c>
      <c r="F2784" s="6" t="s">
        <v>14301</v>
      </c>
      <c r="G2784" s="6" t="s">
        <v>14302</v>
      </c>
      <c r="H2784" s="79">
        <v>1</v>
      </c>
    </row>
    <row r="2785" spans="1:8" x14ac:dyDescent="0.2">
      <c r="A2785" s="6">
        <v>30124402</v>
      </c>
      <c r="B2785" s="6" t="s">
        <v>14303</v>
      </c>
      <c r="C2785" s="6" t="s">
        <v>6150</v>
      </c>
      <c r="D2785" s="6" t="s">
        <v>11588</v>
      </c>
      <c r="E2785" s="6" t="s">
        <v>5893</v>
      </c>
      <c r="F2785" s="6" t="s">
        <v>14304</v>
      </c>
      <c r="G2785" s="6" t="s">
        <v>14305</v>
      </c>
      <c r="H2785" s="79">
        <v>1</v>
      </c>
    </row>
    <row r="2786" spans="1:8" x14ac:dyDescent="0.2">
      <c r="A2786" s="6">
        <v>30383652</v>
      </c>
      <c r="B2786" s="6" t="s">
        <v>14306</v>
      </c>
      <c r="C2786" s="6" t="s">
        <v>6154</v>
      </c>
      <c r="D2786" s="6" t="s">
        <v>11588</v>
      </c>
      <c r="E2786" s="6" t="s">
        <v>5893</v>
      </c>
      <c r="F2786" s="6" t="s">
        <v>14307</v>
      </c>
      <c r="G2786" s="6" t="s">
        <v>14308</v>
      </c>
      <c r="H2786" s="79">
        <v>1</v>
      </c>
    </row>
    <row r="2787" spans="1:8" x14ac:dyDescent="0.2">
      <c r="A2787" s="6">
        <v>30181902</v>
      </c>
      <c r="B2787" s="6" t="s">
        <v>14309</v>
      </c>
      <c r="C2787" s="6" t="s">
        <v>6158</v>
      </c>
      <c r="D2787" s="6" t="s">
        <v>11588</v>
      </c>
      <c r="E2787" s="6" t="s">
        <v>5893</v>
      </c>
      <c r="F2787" s="6" t="s">
        <v>14310</v>
      </c>
      <c r="G2787" s="6" t="s">
        <v>14311</v>
      </c>
      <c r="H2787" s="79">
        <v>1</v>
      </c>
    </row>
    <row r="2788" spans="1:8" x14ac:dyDescent="0.2">
      <c r="A2788" s="6">
        <v>30302833</v>
      </c>
      <c r="B2788" s="6" t="s">
        <v>14312</v>
      </c>
      <c r="C2788" s="6" t="s">
        <v>6162</v>
      </c>
      <c r="D2788" s="6" t="s">
        <v>11588</v>
      </c>
      <c r="E2788" s="6" t="s">
        <v>5893</v>
      </c>
      <c r="F2788" s="6" t="s">
        <v>14313</v>
      </c>
      <c r="G2788" s="6" t="s">
        <v>14314</v>
      </c>
      <c r="H2788" s="79">
        <v>1</v>
      </c>
    </row>
    <row r="2789" spans="1:8" x14ac:dyDescent="0.2">
      <c r="A2789" s="6">
        <v>30132917</v>
      </c>
      <c r="B2789" s="6" t="s">
        <v>14315</v>
      </c>
      <c r="C2789" s="6" t="s">
        <v>6166</v>
      </c>
      <c r="D2789" s="6" t="s">
        <v>11588</v>
      </c>
      <c r="E2789" s="6" t="s">
        <v>5893</v>
      </c>
      <c r="F2789" s="6" t="s">
        <v>14316</v>
      </c>
      <c r="G2789" s="6" t="s">
        <v>14317</v>
      </c>
      <c r="H2789" s="79">
        <v>1</v>
      </c>
    </row>
    <row r="2790" spans="1:8" x14ac:dyDescent="0.2">
      <c r="A2790" s="6">
        <v>30193370</v>
      </c>
      <c r="B2790" s="6" t="s">
        <v>14318</v>
      </c>
      <c r="C2790" s="6" t="s">
        <v>8646</v>
      </c>
      <c r="D2790" s="6" t="s">
        <v>11588</v>
      </c>
      <c r="E2790" s="6" t="s">
        <v>5893</v>
      </c>
      <c r="F2790" s="6" t="s">
        <v>14319</v>
      </c>
      <c r="G2790" s="6" t="s">
        <v>14320</v>
      </c>
      <c r="H2790" s="79">
        <v>1</v>
      </c>
    </row>
    <row r="2791" spans="1:8" x14ac:dyDescent="0.2">
      <c r="A2791" s="6">
        <v>30468053</v>
      </c>
      <c r="B2791" s="6" t="s">
        <v>14321</v>
      </c>
      <c r="C2791" s="6" t="s">
        <v>8650</v>
      </c>
      <c r="D2791" s="6" t="s">
        <v>11588</v>
      </c>
      <c r="E2791" s="6" t="s">
        <v>5893</v>
      </c>
      <c r="F2791" s="6" t="s">
        <v>14322</v>
      </c>
      <c r="G2791" s="6" t="s">
        <v>14323</v>
      </c>
      <c r="H2791" s="79">
        <v>1</v>
      </c>
    </row>
    <row r="2792" spans="1:8" x14ac:dyDescent="0.2">
      <c r="A2792" s="6">
        <v>30130462</v>
      </c>
      <c r="B2792" s="6" t="s">
        <v>14324</v>
      </c>
      <c r="C2792" s="6" t="s">
        <v>8654</v>
      </c>
      <c r="D2792" s="6" t="s">
        <v>11588</v>
      </c>
      <c r="E2792" s="6" t="s">
        <v>5893</v>
      </c>
      <c r="F2792" s="6" t="s">
        <v>14325</v>
      </c>
      <c r="G2792" s="6" t="s">
        <v>14326</v>
      </c>
      <c r="H2792" s="79">
        <v>1</v>
      </c>
    </row>
    <row r="2793" spans="1:8" x14ac:dyDescent="0.2">
      <c r="A2793" s="6">
        <v>30432982</v>
      </c>
      <c r="B2793" s="6" t="s">
        <v>14327</v>
      </c>
      <c r="C2793" s="6" t="s">
        <v>8658</v>
      </c>
      <c r="D2793" s="6" t="s">
        <v>11588</v>
      </c>
      <c r="E2793" s="6" t="s">
        <v>5893</v>
      </c>
      <c r="F2793" s="6" t="s">
        <v>14328</v>
      </c>
      <c r="G2793" s="6" t="s">
        <v>14329</v>
      </c>
      <c r="H2793" s="79">
        <v>1</v>
      </c>
    </row>
    <row r="2794" spans="1:8" x14ac:dyDescent="0.2">
      <c r="A2794" s="6">
        <v>30090283</v>
      </c>
      <c r="B2794" s="6" t="s">
        <v>14330</v>
      </c>
      <c r="C2794" s="6" t="s">
        <v>8662</v>
      </c>
      <c r="D2794" s="6" t="s">
        <v>11588</v>
      </c>
      <c r="E2794" s="6" t="s">
        <v>5893</v>
      </c>
      <c r="F2794" s="6" t="s">
        <v>14331</v>
      </c>
      <c r="G2794" s="6" t="s">
        <v>14332</v>
      </c>
      <c r="H2794" s="79">
        <v>1</v>
      </c>
    </row>
    <row r="2795" spans="1:8" x14ac:dyDescent="0.2">
      <c r="A2795" s="6">
        <v>30273389</v>
      </c>
      <c r="B2795" s="6" t="s">
        <v>14333</v>
      </c>
      <c r="C2795" s="6" t="s">
        <v>8666</v>
      </c>
      <c r="D2795" s="6" t="s">
        <v>11588</v>
      </c>
      <c r="E2795" s="6" t="s">
        <v>5893</v>
      </c>
      <c r="F2795" s="6" t="s">
        <v>14334</v>
      </c>
      <c r="G2795" s="6" t="s">
        <v>14335</v>
      </c>
      <c r="H2795" s="79">
        <v>1</v>
      </c>
    </row>
    <row r="2796" spans="1:8" x14ac:dyDescent="0.2">
      <c r="A2796" s="6">
        <v>30438205</v>
      </c>
      <c r="B2796" s="6" t="s">
        <v>14336</v>
      </c>
      <c r="C2796" s="6" t="s">
        <v>9393</v>
      </c>
      <c r="D2796" s="6" t="s">
        <v>12145</v>
      </c>
      <c r="E2796" s="6" t="s">
        <v>5638</v>
      </c>
      <c r="F2796" s="6" t="s">
        <v>14337</v>
      </c>
      <c r="G2796" s="6" t="s">
        <v>14338</v>
      </c>
      <c r="H2796" s="79">
        <v>1</v>
      </c>
    </row>
    <row r="2797" spans="1:8" x14ac:dyDescent="0.2">
      <c r="A2797" s="6">
        <v>30058452</v>
      </c>
      <c r="B2797" s="6" t="s">
        <v>14339</v>
      </c>
      <c r="C2797" s="6" t="s">
        <v>9397</v>
      </c>
      <c r="D2797" s="6" t="s">
        <v>12145</v>
      </c>
      <c r="E2797" s="6" t="s">
        <v>5638</v>
      </c>
      <c r="F2797" s="6" t="s">
        <v>14340</v>
      </c>
      <c r="G2797" s="6" t="s">
        <v>14341</v>
      </c>
      <c r="H2797" s="79">
        <v>1</v>
      </c>
    </row>
    <row r="2798" spans="1:8" x14ac:dyDescent="0.2">
      <c r="A2798" s="6">
        <v>30211576</v>
      </c>
      <c r="B2798" s="6" t="s">
        <v>14342</v>
      </c>
      <c r="C2798" s="6" t="s">
        <v>9401</v>
      </c>
      <c r="D2798" s="6" t="s">
        <v>12145</v>
      </c>
      <c r="E2798" s="6" t="s">
        <v>5638</v>
      </c>
      <c r="F2798" s="6" t="s">
        <v>14343</v>
      </c>
      <c r="G2798" s="6" t="s">
        <v>14344</v>
      </c>
      <c r="H2798" s="79">
        <v>1</v>
      </c>
    </row>
    <row r="2799" spans="1:8" x14ac:dyDescent="0.2">
      <c r="A2799" s="6">
        <v>30067966</v>
      </c>
      <c r="B2799" s="6" t="s">
        <v>14345</v>
      </c>
      <c r="C2799" s="6" t="s">
        <v>9405</v>
      </c>
      <c r="D2799" s="6" t="s">
        <v>12145</v>
      </c>
      <c r="E2799" s="6" t="s">
        <v>5638</v>
      </c>
      <c r="F2799" s="6" t="s">
        <v>14346</v>
      </c>
      <c r="G2799" s="6" t="s">
        <v>14347</v>
      </c>
      <c r="H2799" s="79">
        <v>1</v>
      </c>
    </row>
    <row r="2800" spans="1:8" x14ac:dyDescent="0.2">
      <c r="A2800" s="6">
        <v>30287630</v>
      </c>
      <c r="B2800" s="6" t="s">
        <v>14348</v>
      </c>
      <c r="C2800" s="6" t="s">
        <v>9409</v>
      </c>
      <c r="D2800" s="6" t="s">
        <v>12145</v>
      </c>
      <c r="E2800" s="6" t="s">
        <v>5638</v>
      </c>
      <c r="F2800" s="6" t="s">
        <v>14349</v>
      </c>
      <c r="G2800" s="6" t="s">
        <v>14350</v>
      </c>
      <c r="H2800" s="79">
        <v>1</v>
      </c>
    </row>
    <row r="2801" spans="1:8" x14ac:dyDescent="0.2">
      <c r="A2801" s="6">
        <v>30248990</v>
      </c>
      <c r="B2801" s="6" t="s">
        <v>14351</v>
      </c>
      <c r="C2801" s="6" t="s">
        <v>5725</v>
      </c>
      <c r="D2801" s="6" t="s">
        <v>13250</v>
      </c>
      <c r="E2801" s="6" t="s">
        <v>13251</v>
      </c>
      <c r="F2801" s="6" t="s">
        <v>14352</v>
      </c>
      <c r="G2801" s="6" t="s">
        <v>14353</v>
      </c>
      <c r="H2801" s="79">
        <v>1</v>
      </c>
    </row>
    <row r="2802" spans="1:8" x14ac:dyDescent="0.2">
      <c r="A2802" s="6">
        <v>30399295</v>
      </c>
      <c r="B2802" s="6" t="s">
        <v>14354</v>
      </c>
      <c r="C2802" s="6" t="s">
        <v>5727</v>
      </c>
      <c r="D2802" s="6" t="s">
        <v>13250</v>
      </c>
      <c r="E2802" s="6" t="s">
        <v>13251</v>
      </c>
      <c r="F2802" s="6" t="s">
        <v>14355</v>
      </c>
      <c r="G2802" s="6" t="s">
        <v>14356</v>
      </c>
      <c r="H2802" s="79">
        <v>1</v>
      </c>
    </row>
    <row r="2803" spans="1:8" x14ac:dyDescent="0.2">
      <c r="A2803" s="6">
        <v>30168802</v>
      </c>
      <c r="B2803" s="6" t="s">
        <v>14357</v>
      </c>
      <c r="C2803" s="6" t="s">
        <v>5730</v>
      </c>
      <c r="D2803" s="6" t="s">
        <v>13250</v>
      </c>
      <c r="E2803" s="6" t="s">
        <v>13251</v>
      </c>
      <c r="F2803" s="6" t="s">
        <v>14358</v>
      </c>
      <c r="G2803" s="6" t="s">
        <v>14359</v>
      </c>
      <c r="H2803" s="79">
        <v>1</v>
      </c>
    </row>
    <row r="2804" spans="1:8" x14ac:dyDescent="0.2">
      <c r="A2804" s="6">
        <v>30308008</v>
      </c>
      <c r="B2804" s="6" t="s">
        <v>14360</v>
      </c>
      <c r="C2804" s="6" t="s">
        <v>5732</v>
      </c>
      <c r="D2804" s="6" t="s">
        <v>13250</v>
      </c>
      <c r="E2804" s="6" t="s">
        <v>13251</v>
      </c>
      <c r="F2804" s="6" t="s">
        <v>14361</v>
      </c>
      <c r="G2804" s="6" t="s">
        <v>14362</v>
      </c>
      <c r="H2804" s="79">
        <v>1</v>
      </c>
    </row>
    <row r="2805" spans="1:8" x14ac:dyDescent="0.2">
      <c r="A2805" s="6">
        <v>30425965</v>
      </c>
      <c r="B2805" s="6" t="s">
        <v>14363</v>
      </c>
      <c r="C2805" s="6" t="s">
        <v>7091</v>
      </c>
      <c r="D2805" s="6" t="s">
        <v>6122</v>
      </c>
      <c r="E2805" s="6" t="s">
        <v>5638</v>
      </c>
      <c r="F2805" s="6" t="s">
        <v>14364</v>
      </c>
      <c r="G2805" s="6" t="s">
        <v>14365</v>
      </c>
      <c r="H2805" s="79">
        <v>1</v>
      </c>
    </row>
    <row r="2806" spans="1:8" x14ac:dyDescent="0.2">
      <c r="A2806" s="6">
        <v>30316834</v>
      </c>
      <c r="B2806" s="6" t="s">
        <v>14366</v>
      </c>
      <c r="C2806" s="6" t="s">
        <v>7095</v>
      </c>
      <c r="D2806" s="6" t="s">
        <v>6122</v>
      </c>
      <c r="E2806" s="6" t="s">
        <v>5638</v>
      </c>
      <c r="F2806" s="6" t="s">
        <v>14367</v>
      </c>
      <c r="G2806" s="6" t="s">
        <v>14368</v>
      </c>
      <c r="H2806" s="79">
        <v>1</v>
      </c>
    </row>
    <row r="2807" spans="1:8" x14ac:dyDescent="0.2">
      <c r="A2807" s="6">
        <v>30416484</v>
      </c>
      <c r="B2807" s="6" t="s">
        <v>14369</v>
      </c>
      <c r="C2807" s="6" t="s">
        <v>8422</v>
      </c>
      <c r="D2807" s="6" t="s">
        <v>6122</v>
      </c>
      <c r="E2807" s="6" t="s">
        <v>5638</v>
      </c>
      <c r="F2807" s="6" t="s">
        <v>14370</v>
      </c>
      <c r="G2807" s="6" t="s">
        <v>14371</v>
      </c>
      <c r="H2807" s="79">
        <v>1</v>
      </c>
    </row>
    <row r="2808" spans="1:8" x14ac:dyDescent="0.2">
      <c r="A2808" s="6">
        <v>30353672</v>
      </c>
      <c r="B2808" s="6" t="s">
        <v>14372</v>
      </c>
      <c r="C2808" s="6" t="s">
        <v>8426</v>
      </c>
      <c r="D2808" s="6" t="s">
        <v>6122</v>
      </c>
      <c r="E2808" s="6" t="s">
        <v>5638</v>
      </c>
      <c r="F2808" s="6" t="s">
        <v>14373</v>
      </c>
      <c r="G2808" s="6" t="s">
        <v>14374</v>
      </c>
      <c r="H2808" s="79">
        <v>1</v>
      </c>
    </row>
    <row r="2809" spans="1:8" x14ac:dyDescent="0.2">
      <c r="A2809" s="6">
        <v>30249558</v>
      </c>
      <c r="B2809" s="6" t="s">
        <v>14375</v>
      </c>
      <c r="C2809" s="6" t="s">
        <v>7099</v>
      </c>
      <c r="D2809" s="6" t="s">
        <v>6122</v>
      </c>
      <c r="E2809" s="6" t="s">
        <v>5638</v>
      </c>
      <c r="F2809" s="6" t="s">
        <v>14376</v>
      </c>
      <c r="G2809" s="6" t="s">
        <v>14377</v>
      </c>
      <c r="H2809" s="79">
        <v>1</v>
      </c>
    </row>
    <row r="2810" spans="1:8" x14ac:dyDescent="0.2">
      <c r="A2810" s="6">
        <v>30011825</v>
      </c>
      <c r="B2810" s="6" t="s">
        <v>14378</v>
      </c>
      <c r="C2810" s="6" t="s">
        <v>7238</v>
      </c>
      <c r="D2810" s="6" t="s">
        <v>6338</v>
      </c>
      <c r="E2810" s="6" t="s">
        <v>5638</v>
      </c>
      <c r="F2810" s="6" t="s">
        <v>14379</v>
      </c>
      <c r="G2810" s="6" t="s">
        <v>14380</v>
      </c>
      <c r="H2810" s="79">
        <v>1</v>
      </c>
    </row>
    <row r="2811" spans="1:8" x14ac:dyDescent="0.2">
      <c r="A2811" s="6">
        <v>30291104</v>
      </c>
      <c r="B2811" s="6" t="s">
        <v>14381</v>
      </c>
      <c r="C2811" s="6" t="s">
        <v>7242</v>
      </c>
      <c r="D2811" s="6" t="s">
        <v>6338</v>
      </c>
      <c r="E2811" s="6" t="s">
        <v>5638</v>
      </c>
      <c r="F2811" s="6" t="s">
        <v>14382</v>
      </c>
      <c r="G2811" s="6" t="s">
        <v>14383</v>
      </c>
      <c r="H2811" s="79">
        <v>1</v>
      </c>
    </row>
    <row r="2812" spans="1:8" x14ac:dyDescent="0.2">
      <c r="A2812" s="6">
        <v>30044622</v>
      </c>
      <c r="B2812" s="6" t="s">
        <v>14384</v>
      </c>
      <c r="C2812" s="6" t="s">
        <v>7246</v>
      </c>
      <c r="D2812" s="6" t="s">
        <v>6338</v>
      </c>
      <c r="E2812" s="6" t="s">
        <v>5638</v>
      </c>
      <c r="F2812" s="6" t="s">
        <v>14385</v>
      </c>
      <c r="G2812" s="6" t="s">
        <v>14386</v>
      </c>
      <c r="H2812" s="79">
        <v>1</v>
      </c>
    </row>
    <row r="2813" spans="1:8" x14ac:dyDescent="0.2">
      <c r="A2813" s="6">
        <v>30313443</v>
      </c>
      <c r="B2813" s="6" t="s">
        <v>14387</v>
      </c>
      <c r="C2813" s="6" t="s">
        <v>8509</v>
      </c>
      <c r="D2813" s="6" t="s">
        <v>6338</v>
      </c>
      <c r="E2813" s="6" t="s">
        <v>5638</v>
      </c>
      <c r="F2813" s="6" t="s">
        <v>14388</v>
      </c>
      <c r="G2813" s="6" t="s">
        <v>14389</v>
      </c>
      <c r="H2813" s="79">
        <v>1</v>
      </c>
    </row>
    <row r="2814" spans="1:8" x14ac:dyDescent="0.2">
      <c r="A2814" s="6">
        <v>30009675</v>
      </c>
      <c r="B2814" s="6" t="s">
        <v>14390</v>
      </c>
      <c r="C2814" s="6" t="s">
        <v>8513</v>
      </c>
      <c r="D2814" s="6" t="s">
        <v>6338</v>
      </c>
      <c r="E2814" s="6" t="s">
        <v>5638</v>
      </c>
      <c r="F2814" s="6" t="s">
        <v>14391</v>
      </c>
      <c r="G2814" s="6" t="s">
        <v>14392</v>
      </c>
      <c r="H2814" s="79">
        <v>1</v>
      </c>
    </row>
    <row r="2815" spans="1:8" x14ac:dyDescent="0.2">
      <c r="A2815" s="6">
        <v>30220599</v>
      </c>
      <c r="B2815" s="6" t="s">
        <v>14393</v>
      </c>
      <c r="C2815" s="6" t="s">
        <v>8517</v>
      </c>
      <c r="D2815" s="6" t="s">
        <v>6338</v>
      </c>
      <c r="E2815" s="6" t="s">
        <v>5638</v>
      </c>
      <c r="F2815" s="6" t="s">
        <v>14394</v>
      </c>
      <c r="G2815" s="6" t="s">
        <v>14395</v>
      </c>
      <c r="H2815" s="79">
        <v>1</v>
      </c>
    </row>
    <row r="2816" spans="1:8" x14ac:dyDescent="0.2">
      <c r="A2816" s="6">
        <v>30272487</v>
      </c>
      <c r="B2816" s="6" t="s">
        <v>14396</v>
      </c>
      <c r="C2816" s="6" t="s">
        <v>6314</v>
      </c>
      <c r="D2816" s="6" t="s">
        <v>6633</v>
      </c>
      <c r="E2816" s="6" t="s">
        <v>5638</v>
      </c>
      <c r="F2816" s="6" t="s">
        <v>14397</v>
      </c>
      <c r="G2816" s="6" t="s">
        <v>14398</v>
      </c>
      <c r="H2816" s="79">
        <v>1</v>
      </c>
    </row>
    <row r="2817" spans="1:8" x14ac:dyDescent="0.2">
      <c r="A2817" s="6">
        <v>30005880</v>
      </c>
      <c r="B2817" s="6" t="s">
        <v>14399</v>
      </c>
      <c r="C2817" s="6" t="s">
        <v>6318</v>
      </c>
      <c r="D2817" s="6" t="s">
        <v>6633</v>
      </c>
      <c r="E2817" s="6" t="s">
        <v>5638</v>
      </c>
      <c r="F2817" s="6" t="s">
        <v>14400</v>
      </c>
      <c r="G2817" s="6" t="s">
        <v>14401</v>
      </c>
      <c r="H2817" s="79">
        <v>1</v>
      </c>
    </row>
    <row r="2818" spans="1:8" x14ac:dyDescent="0.2">
      <c r="A2818" s="6">
        <v>30203558</v>
      </c>
      <c r="B2818" s="6" t="s">
        <v>14402</v>
      </c>
      <c r="C2818" s="6" t="s">
        <v>6322</v>
      </c>
      <c r="D2818" s="6" t="s">
        <v>6633</v>
      </c>
      <c r="E2818" s="6" t="s">
        <v>5638</v>
      </c>
      <c r="F2818" s="6" t="s">
        <v>14403</v>
      </c>
      <c r="G2818" s="6" t="s">
        <v>14404</v>
      </c>
      <c r="H2818" s="79">
        <v>1</v>
      </c>
    </row>
    <row r="2819" spans="1:8" x14ac:dyDescent="0.2">
      <c r="A2819" s="6">
        <v>30022047</v>
      </c>
      <c r="B2819" s="6" t="s">
        <v>14405</v>
      </c>
      <c r="C2819" s="6" t="s">
        <v>6326</v>
      </c>
      <c r="D2819" s="6" t="s">
        <v>6633</v>
      </c>
      <c r="E2819" s="6" t="s">
        <v>5638</v>
      </c>
      <c r="F2819" s="6" t="s">
        <v>14406</v>
      </c>
      <c r="G2819" s="6" t="s">
        <v>14407</v>
      </c>
      <c r="H2819" s="79">
        <v>1</v>
      </c>
    </row>
    <row r="2820" spans="1:8" x14ac:dyDescent="0.2">
      <c r="A2820" s="6">
        <v>30357106</v>
      </c>
      <c r="B2820" s="6" t="s">
        <v>14408</v>
      </c>
      <c r="C2820" s="6" t="s">
        <v>6330</v>
      </c>
      <c r="D2820" s="6" t="s">
        <v>6633</v>
      </c>
      <c r="E2820" s="6" t="s">
        <v>5638</v>
      </c>
      <c r="F2820" s="6" t="s">
        <v>14409</v>
      </c>
      <c r="G2820" s="6" t="s">
        <v>14410</v>
      </c>
      <c r="H2820" s="79">
        <v>1</v>
      </c>
    </row>
    <row r="2821" spans="1:8" x14ac:dyDescent="0.2">
      <c r="A2821" s="6">
        <v>30227166</v>
      </c>
      <c r="B2821" s="6" t="s">
        <v>14411</v>
      </c>
      <c r="C2821" s="6" t="s">
        <v>8492</v>
      </c>
      <c r="D2821" s="6" t="s">
        <v>6744</v>
      </c>
      <c r="E2821" s="6" t="s">
        <v>5638</v>
      </c>
      <c r="F2821" s="6" t="s">
        <v>14412</v>
      </c>
      <c r="G2821" s="6" t="s">
        <v>14413</v>
      </c>
      <c r="H2821" s="79">
        <v>1</v>
      </c>
    </row>
    <row r="2822" spans="1:8" x14ac:dyDescent="0.2">
      <c r="A2822" s="6">
        <v>30425397</v>
      </c>
      <c r="B2822" s="6" t="s">
        <v>14414</v>
      </c>
      <c r="C2822" s="6" t="s">
        <v>8496</v>
      </c>
      <c r="D2822" s="6" t="s">
        <v>6744</v>
      </c>
      <c r="E2822" s="6" t="s">
        <v>5638</v>
      </c>
      <c r="F2822" s="6" t="s">
        <v>14415</v>
      </c>
      <c r="G2822" s="6" t="s">
        <v>14416</v>
      </c>
      <c r="H2822" s="79">
        <v>1</v>
      </c>
    </row>
    <row r="2823" spans="1:8" x14ac:dyDescent="0.2">
      <c r="A2823" s="6">
        <v>30121821</v>
      </c>
      <c r="B2823" s="6" t="s">
        <v>14417</v>
      </c>
      <c r="C2823" s="6" t="s">
        <v>6274</v>
      </c>
      <c r="D2823" s="6" t="s">
        <v>6744</v>
      </c>
      <c r="E2823" s="6" t="s">
        <v>5638</v>
      </c>
      <c r="F2823" s="6" t="s">
        <v>14418</v>
      </c>
      <c r="G2823" s="6" t="s">
        <v>14419</v>
      </c>
      <c r="H2823" s="79">
        <v>1</v>
      </c>
    </row>
    <row r="2824" spans="1:8" x14ac:dyDescent="0.2">
      <c r="A2824" s="6">
        <v>30359436</v>
      </c>
      <c r="B2824" s="6" t="s">
        <v>14420</v>
      </c>
      <c r="C2824" s="6" t="s">
        <v>6278</v>
      </c>
      <c r="D2824" s="6" t="s">
        <v>6744</v>
      </c>
      <c r="E2824" s="6" t="s">
        <v>5638</v>
      </c>
      <c r="F2824" s="6" t="s">
        <v>14421</v>
      </c>
      <c r="G2824" s="6" t="s">
        <v>14422</v>
      </c>
      <c r="H2824" s="79">
        <v>1</v>
      </c>
    </row>
    <row r="2825" spans="1:8" x14ac:dyDescent="0.2">
      <c r="A2825" s="6">
        <v>30019168</v>
      </c>
      <c r="B2825" s="6" t="s">
        <v>14423</v>
      </c>
      <c r="C2825" s="6" t="s">
        <v>6282</v>
      </c>
      <c r="D2825" s="6" t="s">
        <v>6744</v>
      </c>
      <c r="E2825" s="6" t="s">
        <v>5638</v>
      </c>
      <c r="F2825" s="6" t="s">
        <v>14424</v>
      </c>
      <c r="G2825" s="6" t="s">
        <v>14425</v>
      </c>
      <c r="H2825" s="79">
        <v>1</v>
      </c>
    </row>
    <row r="2826" spans="1:8" x14ac:dyDescent="0.2">
      <c r="A2826" s="6">
        <v>30252459</v>
      </c>
      <c r="B2826" s="6" t="s">
        <v>14426</v>
      </c>
      <c r="C2826" s="6" t="s">
        <v>6286</v>
      </c>
      <c r="D2826" s="6" t="s">
        <v>6744</v>
      </c>
      <c r="E2826" s="6" t="s">
        <v>5638</v>
      </c>
      <c r="F2826" s="6" t="s">
        <v>14427</v>
      </c>
      <c r="G2826" s="6" t="s">
        <v>14428</v>
      </c>
      <c r="H2826" s="79">
        <v>1</v>
      </c>
    </row>
    <row r="2827" spans="1:8" x14ac:dyDescent="0.2">
      <c r="A2827" s="6">
        <v>30000557</v>
      </c>
      <c r="B2827" s="6" t="s">
        <v>14429</v>
      </c>
      <c r="C2827" s="6" t="s">
        <v>6290</v>
      </c>
      <c r="D2827" s="6" t="s">
        <v>6744</v>
      </c>
      <c r="E2827" s="6" t="s">
        <v>5638</v>
      </c>
      <c r="F2827" s="6" t="s">
        <v>14430</v>
      </c>
      <c r="G2827" s="6" t="s">
        <v>14431</v>
      </c>
      <c r="H2827" s="79">
        <v>1</v>
      </c>
    </row>
    <row r="2828" spans="1:8" x14ac:dyDescent="0.2">
      <c r="A2828" s="6">
        <v>30171859</v>
      </c>
      <c r="B2828" s="6" t="s">
        <v>14432</v>
      </c>
      <c r="C2828" s="6" t="s">
        <v>6294</v>
      </c>
      <c r="D2828" s="6" t="s">
        <v>6744</v>
      </c>
      <c r="E2828" s="6" t="s">
        <v>5638</v>
      </c>
      <c r="F2828" s="6" t="s">
        <v>14433</v>
      </c>
      <c r="G2828" s="6" t="s">
        <v>14434</v>
      </c>
      <c r="H2828" s="79">
        <v>1</v>
      </c>
    </row>
    <row r="2829" spans="1:8" x14ac:dyDescent="0.2">
      <c r="A2829" s="6">
        <v>30130971</v>
      </c>
      <c r="B2829" s="6" t="s">
        <v>14435</v>
      </c>
      <c r="C2829" s="6" t="s">
        <v>6298</v>
      </c>
      <c r="D2829" s="6" t="s">
        <v>6744</v>
      </c>
      <c r="E2829" s="6" t="s">
        <v>5638</v>
      </c>
      <c r="F2829" s="6" t="s">
        <v>14436</v>
      </c>
      <c r="G2829" s="6" t="s">
        <v>14437</v>
      </c>
      <c r="H2829" s="79">
        <v>1</v>
      </c>
    </row>
    <row r="2830" spans="1:8" x14ac:dyDescent="0.2">
      <c r="A2830" s="6">
        <v>30140435</v>
      </c>
      <c r="B2830" s="6" t="s">
        <v>14438</v>
      </c>
      <c r="C2830" s="6" t="s">
        <v>14439</v>
      </c>
      <c r="D2830" s="6" t="s">
        <v>7907</v>
      </c>
      <c r="E2830" s="6" t="s">
        <v>5638</v>
      </c>
      <c r="F2830" s="6" t="s">
        <v>14440</v>
      </c>
      <c r="G2830" s="6" t="s">
        <v>14441</v>
      </c>
      <c r="H2830" s="79">
        <v>1</v>
      </c>
    </row>
    <row r="2831" spans="1:8" x14ac:dyDescent="0.2">
      <c r="A2831" s="6">
        <v>30453094</v>
      </c>
      <c r="B2831" s="6" t="s">
        <v>14442</v>
      </c>
      <c r="C2831" s="6" t="s">
        <v>14443</v>
      </c>
      <c r="D2831" s="6" t="s">
        <v>7907</v>
      </c>
      <c r="E2831" s="6" t="s">
        <v>5638</v>
      </c>
      <c r="F2831" s="6" t="s">
        <v>14444</v>
      </c>
      <c r="G2831" s="6" t="s">
        <v>14445</v>
      </c>
      <c r="H2831" s="79">
        <v>1</v>
      </c>
    </row>
    <row r="2832" spans="1:8" x14ac:dyDescent="0.2">
      <c r="A2832" s="6">
        <v>30133739</v>
      </c>
      <c r="B2832" s="6" t="s">
        <v>14446</v>
      </c>
      <c r="C2832" s="6" t="s">
        <v>6653</v>
      </c>
      <c r="D2832" s="6" t="s">
        <v>10021</v>
      </c>
      <c r="E2832" s="6" t="s">
        <v>5638</v>
      </c>
      <c r="F2832" s="6" t="s">
        <v>14447</v>
      </c>
      <c r="G2832" s="6" t="s">
        <v>14448</v>
      </c>
      <c r="H2832" s="79">
        <v>1</v>
      </c>
    </row>
    <row r="2833" spans="1:8" x14ac:dyDescent="0.2">
      <c r="A2833" s="6">
        <v>30326689</v>
      </c>
      <c r="B2833" s="6" t="s">
        <v>14449</v>
      </c>
      <c r="C2833" s="6" t="s">
        <v>6657</v>
      </c>
      <c r="D2833" s="6" t="s">
        <v>10021</v>
      </c>
      <c r="E2833" s="6" t="s">
        <v>5638</v>
      </c>
      <c r="F2833" s="6" t="s">
        <v>14450</v>
      </c>
      <c r="G2833" s="6" t="s">
        <v>14451</v>
      </c>
      <c r="H2833" s="79">
        <v>1</v>
      </c>
    </row>
    <row r="2834" spans="1:8" x14ac:dyDescent="0.2">
      <c r="A2834" s="6">
        <v>30158506</v>
      </c>
      <c r="B2834" s="6" t="s">
        <v>14452</v>
      </c>
      <c r="C2834" s="6" t="s">
        <v>6661</v>
      </c>
      <c r="D2834" s="6" t="s">
        <v>10021</v>
      </c>
      <c r="E2834" s="6" t="s">
        <v>5638</v>
      </c>
      <c r="F2834" s="6" t="s">
        <v>14453</v>
      </c>
      <c r="G2834" s="6" t="s">
        <v>14454</v>
      </c>
      <c r="H2834" s="79">
        <v>1</v>
      </c>
    </row>
    <row r="2835" spans="1:8" x14ac:dyDescent="0.2">
      <c r="A2835" s="6">
        <v>30302702</v>
      </c>
      <c r="B2835" s="6" t="s">
        <v>14455</v>
      </c>
      <c r="C2835" s="6" t="s">
        <v>5989</v>
      </c>
      <c r="D2835" s="6" t="s">
        <v>11449</v>
      </c>
      <c r="E2835" s="6" t="s">
        <v>5638</v>
      </c>
      <c r="F2835" s="6" t="s">
        <v>14456</v>
      </c>
      <c r="G2835" s="6" t="s">
        <v>14457</v>
      </c>
      <c r="H2835" s="79">
        <v>1</v>
      </c>
    </row>
    <row r="2836" spans="1:8" x14ac:dyDescent="0.2">
      <c r="A2836" s="6">
        <v>30341110</v>
      </c>
      <c r="B2836" s="6" t="s">
        <v>14458</v>
      </c>
      <c r="C2836" s="6" t="s">
        <v>5993</v>
      </c>
      <c r="D2836" s="6" t="s">
        <v>11449</v>
      </c>
      <c r="E2836" s="6" t="s">
        <v>5638</v>
      </c>
      <c r="F2836" s="6" t="s">
        <v>14459</v>
      </c>
      <c r="G2836" s="6" t="s">
        <v>14460</v>
      </c>
      <c r="H2836" s="79">
        <v>1</v>
      </c>
    </row>
    <row r="2837" spans="1:8" x14ac:dyDescent="0.2">
      <c r="A2837" s="6">
        <v>30412442</v>
      </c>
      <c r="B2837" s="6" t="s">
        <v>14461</v>
      </c>
      <c r="C2837" s="6" t="s">
        <v>5997</v>
      </c>
      <c r="D2837" s="6" t="s">
        <v>11449</v>
      </c>
      <c r="E2837" s="6" t="s">
        <v>5638</v>
      </c>
      <c r="F2837" s="6" t="s">
        <v>14462</v>
      </c>
      <c r="G2837" s="6" t="s">
        <v>14463</v>
      </c>
      <c r="H2837" s="79">
        <v>1</v>
      </c>
    </row>
    <row r="2838" spans="1:8" x14ac:dyDescent="0.2">
      <c r="A2838" s="6">
        <v>30361564</v>
      </c>
      <c r="B2838" s="6" t="s">
        <v>14464</v>
      </c>
      <c r="C2838" s="6" t="s">
        <v>6001</v>
      </c>
      <c r="D2838" s="6" t="s">
        <v>11449</v>
      </c>
      <c r="E2838" s="6" t="s">
        <v>5638</v>
      </c>
      <c r="F2838" s="6" t="s">
        <v>14465</v>
      </c>
      <c r="G2838" s="6" t="s">
        <v>14466</v>
      </c>
      <c r="H2838" s="79">
        <v>1</v>
      </c>
    </row>
    <row r="2839" spans="1:8" x14ac:dyDescent="0.2">
      <c r="A2839" s="6">
        <v>30304024</v>
      </c>
      <c r="B2839" s="6" t="s">
        <v>14467</v>
      </c>
      <c r="C2839" s="6" t="s">
        <v>6005</v>
      </c>
      <c r="D2839" s="6" t="s">
        <v>11449</v>
      </c>
      <c r="E2839" s="6" t="s">
        <v>5638</v>
      </c>
      <c r="F2839" s="6" t="s">
        <v>14468</v>
      </c>
      <c r="G2839" s="6" t="s">
        <v>14469</v>
      </c>
      <c r="H2839" s="79">
        <v>1</v>
      </c>
    </row>
    <row r="2840" spans="1:8" x14ac:dyDescent="0.2">
      <c r="A2840" s="6">
        <v>30104612</v>
      </c>
      <c r="B2840" s="6" t="s">
        <v>14470</v>
      </c>
      <c r="C2840" s="6" t="s">
        <v>8606</v>
      </c>
      <c r="D2840" s="6" t="s">
        <v>11449</v>
      </c>
      <c r="E2840" s="6" t="s">
        <v>5638</v>
      </c>
      <c r="F2840" s="6" t="s">
        <v>14471</v>
      </c>
      <c r="G2840" s="6" t="s">
        <v>14472</v>
      </c>
      <c r="H2840" s="79">
        <v>1</v>
      </c>
    </row>
    <row r="2841" spans="1:8" x14ac:dyDescent="0.2">
      <c r="A2841" s="6">
        <v>30035620</v>
      </c>
      <c r="B2841" s="6" t="s">
        <v>14473</v>
      </c>
      <c r="C2841" s="6" t="s">
        <v>8610</v>
      </c>
      <c r="D2841" s="6" t="s">
        <v>11449</v>
      </c>
      <c r="E2841" s="6" t="s">
        <v>5638</v>
      </c>
      <c r="F2841" s="6" t="s">
        <v>14474</v>
      </c>
      <c r="G2841" s="6" t="s">
        <v>14475</v>
      </c>
      <c r="H2841" s="79">
        <v>1</v>
      </c>
    </row>
    <row r="2842" spans="1:8" x14ac:dyDescent="0.2">
      <c r="A2842" s="6">
        <v>30379468</v>
      </c>
      <c r="B2842" s="6" t="s">
        <v>14476</v>
      </c>
      <c r="C2842" s="6" t="s">
        <v>8614</v>
      </c>
      <c r="D2842" s="6" t="s">
        <v>11449</v>
      </c>
      <c r="E2842" s="6" t="s">
        <v>5638</v>
      </c>
      <c r="F2842" s="6" t="s">
        <v>14477</v>
      </c>
      <c r="G2842" s="6" t="s">
        <v>14478</v>
      </c>
      <c r="H2842" s="79">
        <v>1</v>
      </c>
    </row>
    <row r="2843" spans="1:8" x14ac:dyDescent="0.2">
      <c r="A2843" s="6">
        <v>30302448</v>
      </c>
      <c r="B2843" s="6" t="s">
        <v>14479</v>
      </c>
      <c r="C2843" s="6" t="s">
        <v>8618</v>
      </c>
      <c r="D2843" s="6" t="s">
        <v>11449</v>
      </c>
      <c r="E2843" s="6" t="s">
        <v>5638</v>
      </c>
      <c r="F2843" s="6" t="s">
        <v>14480</v>
      </c>
      <c r="G2843" s="6" t="s">
        <v>14481</v>
      </c>
      <c r="H2843" s="79">
        <v>1</v>
      </c>
    </row>
    <row r="2844" spans="1:8" x14ac:dyDescent="0.2">
      <c r="A2844" s="6">
        <v>30459050</v>
      </c>
      <c r="B2844" s="6" t="s">
        <v>14482</v>
      </c>
      <c r="C2844" s="6" t="s">
        <v>8622</v>
      </c>
      <c r="D2844" s="6" t="s">
        <v>11449</v>
      </c>
      <c r="E2844" s="6" t="s">
        <v>5638</v>
      </c>
      <c r="F2844" s="6" t="s">
        <v>14483</v>
      </c>
      <c r="G2844" s="6" t="s">
        <v>14484</v>
      </c>
      <c r="H2844" s="79">
        <v>1</v>
      </c>
    </row>
    <row r="2845" spans="1:8" x14ac:dyDescent="0.2">
      <c r="A2845" s="6">
        <v>30406267</v>
      </c>
      <c r="B2845" s="6" t="s">
        <v>14485</v>
      </c>
      <c r="C2845" s="6" t="s">
        <v>8626</v>
      </c>
      <c r="D2845" s="6" t="s">
        <v>11449</v>
      </c>
      <c r="E2845" s="6" t="s">
        <v>5638</v>
      </c>
      <c r="F2845" s="6" t="s">
        <v>14486</v>
      </c>
      <c r="G2845" s="6" t="s">
        <v>14487</v>
      </c>
      <c r="H2845" s="79">
        <v>1</v>
      </c>
    </row>
    <row r="2846" spans="1:8" x14ac:dyDescent="0.2">
      <c r="A2846" s="6">
        <v>30209710</v>
      </c>
      <c r="B2846" s="6" t="s">
        <v>14488</v>
      </c>
      <c r="C2846" s="6" t="s">
        <v>6170</v>
      </c>
      <c r="D2846" s="6" t="s">
        <v>11588</v>
      </c>
      <c r="E2846" s="6" t="s">
        <v>5893</v>
      </c>
      <c r="F2846" s="6" t="s">
        <v>14489</v>
      </c>
      <c r="G2846" s="6" t="s">
        <v>14490</v>
      </c>
      <c r="H2846" s="79">
        <v>1</v>
      </c>
    </row>
    <row r="2847" spans="1:8" x14ac:dyDescent="0.2">
      <c r="A2847" s="6">
        <v>30050537</v>
      </c>
      <c r="B2847" s="6" t="s">
        <v>14491</v>
      </c>
      <c r="C2847" s="6" t="s">
        <v>6174</v>
      </c>
      <c r="D2847" s="6" t="s">
        <v>11588</v>
      </c>
      <c r="E2847" s="6" t="s">
        <v>5893</v>
      </c>
      <c r="F2847" s="6" t="s">
        <v>14492</v>
      </c>
      <c r="G2847" s="6" t="s">
        <v>14493</v>
      </c>
      <c r="H2847" s="79">
        <v>1</v>
      </c>
    </row>
    <row r="2848" spans="1:8" x14ac:dyDescent="0.2">
      <c r="A2848" s="6">
        <v>30244247</v>
      </c>
      <c r="B2848" s="6" t="s">
        <v>14494</v>
      </c>
      <c r="C2848" s="6" t="s">
        <v>6178</v>
      </c>
      <c r="D2848" s="6" t="s">
        <v>11588</v>
      </c>
      <c r="E2848" s="6" t="s">
        <v>5893</v>
      </c>
      <c r="F2848" s="6" t="s">
        <v>14495</v>
      </c>
      <c r="G2848" s="6" t="s">
        <v>14496</v>
      </c>
      <c r="H2848" s="79">
        <v>1</v>
      </c>
    </row>
    <row r="2849" spans="1:8" x14ac:dyDescent="0.2">
      <c r="A2849" s="6">
        <v>30050993</v>
      </c>
      <c r="B2849" s="6" t="s">
        <v>14497</v>
      </c>
      <c r="C2849" s="6" t="s">
        <v>6516</v>
      </c>
      <c r="D2849" s="6" t="s">
        <v>11588</v>
      </c>
      <c r="E2849" s="6" t="s">
        <v>5893</v>
      </c>
      <c r="F2849" s="6" t="s">
        <v>14498</v>
      </c>
      <c r="G2849" s="6" t="s">
        <v>14499</v>
      </c>
      <c r="H2849" s="79">
        <v>1</v>
      </c>
    </row>
    <row r="2850" spans="1:8" x14ac:dyDescent="0.2">
      <c r="A2850" s="6">
        <v>30272926</v>
      </c>
      <c r="B2850" s="6" t="s">
        <v>14500</v>
      </c>
      <c r="C2850" s="6" t="s">
        <v>6520</v>
      </c>
      <c r="D2850" s="6" t="s">
        <v>11588</v>
      </c>
      <c r="E2850" s="6" t="s">
        <v>5893</v>
      </c>
      <c r="F2850" s="6" t="s">
        <v>14501</v>
      </c>
      <c r="G2850" s="6" t="s">
        <v>14502</v>
      </c>
      <c r="H2850" s="79">
        <v>1</v>
      </c>
    </row>
    <row r="2851" spans="1:8" x14ac:dyDescent="0.2">
      <c r="A2851" s="6">
        <v>30155959</v>
      </c>
      <c r="B2851" s="6" t="s">
        <v>14503</v>
      </c>
      <c r="C2851" s="6" t="s">
        <v>6524</v>
      </c>
      <c r="D2851" s="6" t="s">
        <v>11588</v>
      </c>
      <c r="E2851" s="6" t="s">
        <v>5893</v>
      </c>
      <c r="F2851" s="6" t="s">
        <v>14504</v>
      </c>
      <c r="G2851" s="6" t="s">
        <v>14505</v>
      </c>
      <c r="H2851" s="79">
        <v>1</v>
      </c>
    </row>
    <row r="2852" spans="1:8" x14ac:dyDescent="0.2">
      <c r="A2852" s="6">
        <v>30276451</v>
      </c>
      <c r="B2852" s="6" t="s">
        <v>14506</v>
      </c>
      <c r="C2852" s="6" t="s">
        <v>6528</v>
      </c>
      <c r="D2852" s="6" t="s">
        <v>11588</v>
      </c>
      <c r="E2852" s="6" t="s">
        <v>5893</v>
      </c>
      <c r="F2852" s="6" t="s">
        <v>14507</v>
      </c>
      <c r="G2852" s="6" t="s">
        <v>14508</v>
      </c>
      <c r="H2852" s="79">
        <v>1</v>
      </c>
    </row>
    <row r="2853" spans="1:8" x14ac:dyDescent="0.2">
      <c r="A2853" s="6">
        <v>30298194</v>
      </c>
      <c r="B2853" s="6" t="s">
        <v>14509</v>
      </c>
      <c r="C2853" s="6" t="s">
        <v>9065</v>
      </c>
      <c r="D2853" s="6" t="s">
        <v>13767</v>
      </c>
      <c r="E2853" s="6" t="s">
        <v>5638</v>
      </c>
      <c r="F2853" s="6" t="s">
        <v>14510</v>
      </c>
      <c r="G2853" s="6" t="s">
        <v>14511</v>
      </c>
      <c r="H2853" s="79">
        <v>1</v>
      </c>
    </row>
    <row r="2854" spans="1:8" x14ac:dyDescent="0.2">
      <c r="A2854" s="6">
        <v>30002511</v>
      </c>
      <c r="B2854" s="6" t="s">
        <v>14512</v>
      </c>
      <c r="C2854" s="6" t="s">
        <v>9069</v>
      </c>
      <c r="D2854" s="6" t="s">
        <v>13767</v>
      </c>
      <c r="E2854" s="6" t="s">
        <v>5638</v>
      </c>
      <c r="F2854" s="6" t="s">
        <v>14513</v>
      </c>
      <c r="G2854" s="6" t="s">
        <v>14514</v>
      </c>
      <c r="H2854" s="79">
        <v>1</v>
      </c>
    </row>
    <row r="2855" spans="1:8" x14ac:dyDescent="0.2">
      <c r="A2855" s="6">
        <v>30279398</v>
      </c>
      <c r="B2855" s="6" t="s">
        <v>14515</v>
      </c>
      <c r="C2855" s="6" t="s">
        <v>9073</v>
      </c>
      <c r="D2855" s="6" t="s">
        <v>13767</v>
      </c>
      <c r="E2855" s="6" t="s">
        <v>5638</v>
      </c>
      <c r="F2855" s="6" t="s">
        <v>14516</v>
      </c>
      <c r="G2855" s="6" t="s">
        <v>14517</v>
      </c>
      <c r="H2855" s="79">
        <v>1</v>
      </c>
    </row>
    <row r="2856" spans="1:8" x14ac:dyDescent="0.2">
      <c r="A2856" s="6">
        <v>30002346</v>
      </c>
      <c r="B2856" s="6" t="s">
        <v>14518</v>
      </c>
      <c r="C2856" s="6" t="s">
        <v>6572</v>
      </c>
      <c r="D2856" s="6" t="s">
        <v>6744</v>
      </c>
      <c r="E2856" s="6" t="s">
        <v>5638</v>
      </c>
      <c r="F2856" s="6" t="s">
        <v>14519</v>
      </c>
      <c r="G2856" s="6" t="s">
        <v>14520</v>
      </c>
      <c r="H2856" s="79">
        <v>1</v>
      </c>
    </row>
    <row r="2857" spans="1:8" x14ac:dyDescent="0.2">
      <c r="A2857" s="6">
        <v>30279062</v>
      </c>
      <c r="B2857" s="6" t="s">
        <v>14521</v>
      </c>
      <c r="C2857" s="6" t="s">
        <v>6576</v>
      </c>
      <c r="D2857" s="6" t="s">
        <v>6744</v>
      </c>
      <c r="E2857" s="6" t="s">
        <v>5638</v>
      </c>
      <c r="F2857" s="6" t="s">
        <v>14522</v>
      </c>
      <c r="G2857" s="6" t="s">
        <v>14523</v>
      </c>
      <c r="H2857" s="79">
        <v>1</v>
      </c>
    </row>
    <row r="2858" spans="1:8" x14ac:dyDescent="0.2">
      <c r="A2858" s="6">
        <v>30048807</v>
      </c>
      <c r="B2858" s="6" t="s">
        <v>14524</v>
      </c>
      <c r="C2858" s="6" t="s">
        <v>6580</v>
      </c>
      <c r="D2858" s="6" t="s">
        <v>6744</v>
      </c>
      <c r="E2858" s="6" t="s">
        <v>5638</v>
      </c>
      <c r="F2858" s="6" t="s">
        <v>14525</v>
      </c>
      <c r="G2858" s="6" t="s">
        <v>14526</v>
      </c>
      <c r="H2858" s="79">
        <v>1</v>
      </c>
    </row>
    <row r="2859" spans="1:8" x14ac:dyDescent="0.2">
      <c r="A2859" s="6">
        <v>30033396</v>
      </c>
      <c r="B2859" s="6" t="s">
        <v>14527</v>
      </c>
      <c r="C2859" s="6" t="s">
        <v>9457</v>
      </c>
      <c r="D2859" s="6" t="s">
        <v>9937</v>
      </c>
      <c r="E2859" s="6" t="s">
        <v>5893</v>
      </c>
      <c r="F2859" s="6" t="s">
        <v>14528</v>
      </c>
      <c r="G2859" s="6" t="s">
        <v>14529</v>
      </c>
      <c r="H2859" s="79">
        <v>1</v>
      </c>
    </row>
    <row r="2860" spans="1:8" x14ac:dyDescent="0.2">
      <c r="A2860" s="6">
        <v>30377692</v>
      </c>
      <c r="B2860" s="6" t="s">
        <v>14530</v>
      </c>
      <c r="C2860" s="6" t="s">
        <v>5636</v>
      </c>
      <c r="D2860" s="6" t="s">
        <v>11389</v>
      </c>
      <c r="E2860" s="6" t="s">
        <v>5638</v>
      </c>
      <c r="F2860" s="6" t="s">
        <v>14531</v>
      </c>
      <c r="G2860" s="6" t="s">
        <v>14532</v>
      </c>
      <c r="H2860" s="79">
        <v>1</v>
      </c>
    </row>
    <row r="2861" spans="1:8" x14ac:dyDescent="0.2">
      <c r="A2861" s="6">
        <v>30289168</v>
      </c>
      <c r="B2861" s="6" t="s">
        <v>14533</v>
      </c>
      <c r="C2861" s="6" t="s">
        <v>5642</v>
      </c>
      <c r="D2861" s="6" t="s">
        <v>11449</v>
      </c>
      <c r="E2861" s="6" t="s">
        <v>5638</v>
      </c>
      <c r="F2861" s="6" t="s">
        <v>14534</v>
      </c>
      <c r="G2861" s="6" t="s">
        <v>14535</v>
      </c>
      <c r="H2861" s="79">
        <v>1</v>
      </c>
    </row>
    <row r="2862" spans="1:8" x14ac:dyDescent="0.2">
      <c r="A2862" s="6">
        <v>30230624</v>
      </c>
      <c r="B2862" s="6" t="s">
        <v>14536</v>
      </c>
      <c r="C2862" s="6" t="s">
        <v>5646</v>
      </c>
      <c r="D2862" s="6" t="s">
        <v>11449</v>
      </c>
      <c r="E2862" s="6" t="s">
        <v>5638</v>
      </c>
      <c r="F2862" s="6" t="s">
        <v>14537</v>
      </c>
      <c r="G2862" s="6" t="s">
        <v>14538</v>
      </c>
      <c r="H2862" s="79">
        <v>1</v>
      </c>
    </row>
    <row r="2863" spans="1:8" x14ac:dyDescent="0.2">
      <c r="A2863" s="6">
        <v>30372983</v>
      </c>
      <c r="B2863" s="6" t="s">
        <v>14539</v>
      </c>
      <c r="C2863" s="6" t="s">
        <v>5650</v>
      </c>
      <c r="D2863" s="6" t="s">
        <v>11449</v>
      </c>
      <c r="E2863" s="6" t="s">
        <v>5638</v>
      </c>
      <c r="F2863" s="6" t="s">
        <v>14540</v>
      </c>
      <c r="G2863" s="6" t="s">
        <v>14541</v>
      </c>
      <c r="H2863" s="79">
        <v>1</v>
      </c>
    </row>
    <row r="2864" spans="1:8" x14ac:dyDescent="0.2">
      <c r="A2864" s="6">
        <v>30341985</v>
      </c>
      <c r="B2864" s="6" t="s">
        <v>14542</v>
      </c>
      <c r="C2864" s="6" t="s">
        <v>5654</v>
      </c>
      <c r="D2864" s="6" t="s">
        <v>11449</v>
      </c>
      <c r="E2864" s="6" t="s">
        <v>5638</v>
      </c>
      <c r="F2864" s="6" t="s">
        <v>14543</v>
      </c>
      <c r="G2864" s="6" t="s">
        <v>14544</v>
      </c>
      <c r="H2864" s="79">
        <v>1</v>
      </c>
    </row>
    <row r="2865" spans="1:8" x14ac:dyDescent="0.2">
      <c r="A2865" s="6">
        <v>30179446</v>
      </c>
      <c r="B2865" s="6" t="s">
        <v>14545</v>
      </c>
      <c r="C2865" s="6" t="s">
        <v>5658</v>
      </c>
      <c r="D2865" s="6" t="s">
        <v>11449</v>
      </c>
      <c r="E2865" s="6" t="s">
        <v>5638</v>
      </c>
      <c r="F2865" s="6" t="s">
        <v>14546</v>
      </c>
      <c r="G2865" s="6" t="s">
        <v>14547</v>
      </c>
      <c r="H2865" s="79">
        <v>1</v>
      </c>
    </row>
    <row r="2866" spans="1:8" x14ac:dyDescent="0.2">
      <c r="A2866" s="6">
        <v>30191004</v>
      </c>
      <c r="B2866" s="6" t="s">
        <v>14548</v>
      </c>
      <c r="C2866" s="6" t="s">
        <v>5662</v>
      </c>
      <c r="D2866" s="6" t="s">
        <v>11449</v>
      </c>
      <c r="E2866" s="6" t="s">
        <v>5638</v>
      </c>
      <c r="F2866" s="6" t="s">
        <v>14549</v>
      </c>
      <c r="G2866" s="6" t="s">
        <v>14550</v>
      </c>
      <c r="H2866" s="79">
        <v>1</v>
      </c>
    </row>
    <row r="2867" spans="1:8" x14ac:dyDescent="0.2">
      <c r="A2867" s="6">
        <v>30152185</v>
      </c>
      <c r="B2867" s="6" t="s">
        <v>14551</v>
      </c>
      <c r="C2867" s="6" t="s">
        <v>5642</v>
      </c>
      <c r="D2867" s="6" t="s">
        <v>11588</v>
      </c>
      <c r="E2867" s="6" t="s">
        <v>5893</v>
      </c>
      <c r="F2867" s="6" t="s">
        <v>14552</v>
      </c>
      <c r="G2867" s="6" t="s">
        <v>14553</v>
      </c>
      <c r="H2867" s="79">
        <v>1</v>
      </c>
    </row>
    <row r="2868" spans="1:8" x14ac:dyDescent="0.2">
      <c r="A2868" s="6">
        <v>30326886</v>
      </c>
      <c r="B2868" s="6" t="s">
        <v>14554</v>
      </c>
      <c r="C2868" s="6" t="s">
        <v>5646</v>
      </c>
      <c r="D2868" s="6" t="s">
        <v>11588</v>
      </c>
      <c r="E2868" s="6" t="s">
        <v>5893</v>
      </c>
      <c r="F2868" s="6" t="s">
        <v>14555</v>
      </c>
      <c r="G2868" s="6" t="s">
        <v>14556</v>
      </c>
      <c r="H2868" s="79">
        <v>1</v>
      </c>
    </row>
    <row r="2869" spans="1:8" x14ac:dyDescent="0.2">
      <c r="A2869" s="6">
        <v>30215439</v>
      </c>
      <c r="B2869" s="6" t="s">
        <v>14557</v>
      </c>
      <c r="C2869" s="6" t="s">
        <v>5650</v>
      </c>
      <c r="D2869" s="6" t="s">
        <v>11588</v>
      </c>
      <c r="E2869" s="6" t="s">
        <v>5893</v>
      </c>
      <c r="F2869" s="6" t="s">
        <v>14558</v>
      </c>
      <c r="G2869" s="6" t="s">
        <v>14559</v>
      </c>
      <c r="H2869" s="79">
        <v>1</v>
      </c>
    </row>
    <row r="2870" spans="1:8" x14ac:dyDescent="0.2">
      <c r="A2870" s="6">
        <v>30379616</v>
      </c>
      <c r="B2870" s="6" t="s">
        <v>14560</v>
      </c>
      <c r="C2870" s="6" t="s">
        <v>5654</v>
      </c>
      <c r="D2870" s="6" t="s">
        <v>11588</v>
      </c>
      <c r="E2870" s="6" t="s">
        <v>5893</v>
      </c>
      <c r="F2870" s="6" t="s">
        <v>14561</v>
      </c>
      <c r="G2870" s="6" t="s">
        <v>14562</v>
      </c>
      <c r="H2870" s="79">
        <v>1</v>
      </c>
    </row>
    <row r="2871" spans="1:8" x14ac:dyDescent="0.2">
      <c r="A2871" s="6">
        <v>30206478</v>
      </c>
      <c r="B2871" s="6" t="s">
        <v>14563</v>
      </c>
      <c r="C2871" s="6" t="s">
        <v>5658</v>
      </c>
      <c r="D2871" s="6" t="s">
        <v>11588</v>
      </c>
      <c r="E2871" s="6" t="s">
        <v>5893</v>
      </c>
      <c r="F2871" s="6" t="s">
        <v>14564</v>
      </c>
      <c r="G2871" s="6" t="s">
        <v>14565</v>
      </c>
      <c r="H2871" s="79">
        <v>1</v>
      </c>
    </row>
    <row r="2872" spans="1:8" x14ac:dyDescent="0.2">
      <c r="A2872" s="6">
        <v>30305082</v>
      </c>
      <c r="B2872" s="6" t="s">
        <v>14566</v>
      </c>
      <c r="C2872" s="6" t="s">
        <v>5662</v>
      </c>
      <c r="D2872" s="6" t="s">
        <v>11588</v>
      </c>
      <c r="E2872" s="6" t="s">
        <v>5893</v>
      </c>
      <c r="F2872" s="6" t="s">
        <v>14567</v>
      </c>
      <c r="G2872" s="6" t="s">
        <v>14568</v>
      </c>
      <c r="H2872" s="79">
        <v>1</v>
      </c>
    </row>
    <row r="2873" spans="1:8" x14ac:dyDescent="0.2">
      <c r="A2873" s="6">
        <v>30072387</v>
      </c>
      <c r="B2873" s="6" t="s">
        <v>14569</v>
      </c>
      <c r="C2873" s="6" t="s">
        <v>5666</v>
      </c>
      <c r="D2873" s="6" t="s">
        <v>11588</v>
      </c>
      <c r="E2873" s="6" t="s">
        <v>5893</v>
      </c>
      <c r="F2873" s="6" t="s">
        <v>14570</v>
      </c>
      <c r="G2873" s="6" t="s">
        <v>14571</v>
      </c>
      <c r="H2873" s="79">
        <v>1</v>
      </c>
    </row>
    <row r="2874" spans="1:8" x14ac:dyDescent="0.2">
      <c r="A2874" s="6">
        <v>30089330</v>
      </c>
      <c r="B2874" s="6" t="s">
        <v>14572</v>
      </c>
      <c r="C2874" s="6" t="s">
        <v>6460</v>
      </c>
      <c r="D2874" s="6" t="s">
        <v>12729</v>
      </c>
      <c r="E2874" s="6" t="s">
        <v>5893</v>
      </c>
      <c r="F2874" s="6" t="s">
        <v>14573</v>
      </c>
      <c r="G2874" s="6" t="s">
        <v>14574</v>
      </c>
      <c r="H2874" s="79">
        <v>1</v>
      </c>
    </row>
    <row r="2875" spans="1:8" x14ac:dyDescent="0.2">
      <c r="A2875" s="6">
        <v>30006003</v>
      </c>
      <c r="B2875" s="6" t="s">
        <v>14575</v>
      </c>
      <c r="C2875" s="6" t="s">
        <v>6464</v>
      </c>
      <c r="D2875" s="6" t="s">
        <v>12729</v>
      </c>
      <c r="E2875" s="6" t="s">
        <v>5893</v>
      </c>
      <c r="F2875" s="6" t="s">
        <v>14576</v>
      </c>
      <c r="G2875" s="6" t="s">
        <v>14577</v>
      </c>
      <c r="H2875" s="79">
        <v>1</v>
      </c>
    </row>
    <row r="2876" spans="1:8" x14ac:dyDescent="0.2">
      <c r="A2876" s="6">
        <v>30063924</v>
      </c>
      <c r="B2876" s="6" t="s">
        <v>14578</v>
      </c>
      <c r="C2876" s="6" t="s">
        <v>7624</v>
      </c>
      <c r="D2876" s="6" t="s">
        <v>12729</v>
      </c>
      <c r="E2876" s="6" t="s">
        <v>5893</v>
      </c>
      <c r="F2876" s="6" t="s">
        <v>14579</v>
      </c>
      <c r="G2876" s="6" t="s">
        <v>14580</v>
      </c>
      <c r="H2876" s="79">
        <v>1</v>
      </c>
    </row>
    <row r="2877" spans="1:8" x14ac:dyDescent="0.2">
      <c r="A2877" s="6">
        <v>30084845</v>
      </c>
      <c r="B2877" s="6" t="s">
        <v>14581</v>
      </c>
      <c r="C2877" s="6" t="s">
        <v>7628</v>
      </c>
      <c r="D2877" s="6" t="s">
        <v>12729</v>
      </c>
      <c r="E2877" s="6" t="s">
        <v>5893</v>
      </c>
      <c r="F2877" s="6" t="s">
        <v>14582</v>
      </c>
      <c r="G2877" s="6" t="s">
        <v>14583</v>
      </c>
      <c r="H2877" s="79">
        <v>1</v>
      </c>
    </row>
    <row r="2878" spans="1:8" x14ac:dyDescent="0.2">
      <c r="A2878" s="6">
        <v>30362742</v>
      </c>
      <c r="B2878" s="6" t="s">
        <v>14584</v>
      </c>
      <c r="C2878" s="6" t="s">
        <v>6460</v>
      </c>
      <c r="D2878" s="6" t="s">
        <v>12952</v>
      </c>
      <c r="E2878" s="6" t="s">
        <v>5893</v>
      </c>
      <c r="F2878" s="6" t="s">
        <v>14585</v>
      </c>
      <c r="G2878" s="6" t="s">
        <v>14586</v>
      </c>
      <c r="H2878" s="79">
        <v>1</v>
      </c>
    </row>
    <row r="2879" spans="1:8" x14ac:dyDescent="0.2">
      <c r="A2879" s="6">
        <v>30193903</v>
      </c>
      <c r="B2879" s="6" t="s">
        <v>14587</v>
      </c>
      <c r="C2879" s="6" t="s">
        <v>6464</v>
      </c>
      <c r="D2879" s="6" t="s">
        <v>12952</v>
      </c>
      <c r="E2879" s="6" t="s">
        <v>5893</v>
      </c>
      <c r="F2879" s="6" t="s">
        <v>14588</v>
      </c>
      <c r="G2879" s="6" t="s">
        <v>14589</v>
      </c>
      <c r="H2879" s="79">
        <v>1</v>
      </c>
    </row>
    <row r="2880" spans="1:8" x14ac:dyDescent="0.2">
      <c r="A2880" s="6">
        <v>30222599</v>
      </c>
      <c r="B2880" s="6" t="s">
        <v>14590</v>
      </c>
      <c r="C2880" s="6" t="s">
        <v>7624</v>
      </c>
      <c r="D2880" s="6" t="s">
        <v>12952</v>
      </c>
      <c r="E2880" s="6" t="s">
        <v>5893</v>
      </c>
      <c r="F2880" s="6" t="s">
        <v>14591</v>
      </c>
      <c r="G2880" s="6" t="s">
        <v>14592</v>
      </c>
      <c r="H2880" s="79">
        <v>1</v>
      </c>
    </row>
    <row r="2881" spans="1:8" x14ac:dyDescent="0.2">
      <c r="A2881" s="6">
        <v>30292675</v>
      </c>
      <c r="B2881" s="6" t="s">
        <v>14593</v>
      </c>
      <c r="C2881" s="6" t="s">
        <v>7628</v>
      </c>
      <c r="D2881" s="6" t="s">
        <v>12952</v>
      </c>
      <c r="E2881" s="6" t="s">
        <v>5893</v>
      </c>
      <c r="F2881" s="6" t="s">
        <v>14594</v>
      </c>
      <c r="G2881" s="6" t="s">
        <v>14595</v>
      </c>
      <c r="H2881" s="79">
        <v>1</v>
      </c>
    </row>
    <row r="2882" spans="1:8" x14ac:dyDescent="0.2">
      <c r="A2882" s="6">
        <v>30289468</v>
      </c>
      <c r="B2882" s="6" t="s">
        <v>14596</v>
      </c>
      <c r="C2882" s="6" t="s">
        <v>8436</v>
      </c>
      <c r="D2882" s="6" t="s">
        <v>6122</v>
      </c>
      <c r="E2882" s="6" t="s">
        <v>5638</v>
      </c>
      <c r="F2882" s="6" t="s">
        <v>14597</v>
      </c>
      <c r="G2882" s="6" t="s">
        <v>14598</v>
      </c>
      <c r="H2882" s="79">
        <v>1</v>
      </c>
    </row>
    <row r="2883" spans="1:8" x14ac:dyDescent="0.2">
      <c r="A2883" s="6">
        <v>30151496</v>
      </c>
      <c r="B2883" s="6" t="s">
        <v>14599</v>
      </c>
      <c r="C2883" s="6" t="s">
        <v>8440</v>
      </c>
      <c r="D2883" s="6" t="s">
        <v>6122</v>
      </c>
      <c r="E2883" s="6" t="s">
        <v>5638</v>
      </c>
      <c r="F2883" s="6" t="s">
        <v>14600</v>
      </c>
      <c r="G2883" s="6" t="s">
        <v>14601</v>
      </c>
      <c r="H2883" s="79">
        <v>1</v>
      </c>
    </row>
    <row r="2884" spans="1:8" x14ac:dyDescent="0.2">
      <c r="A2884" s="6">
        <v>30177029</v>
      </c>
      <c r="B2884" s="6" t="s">
        <v>14602</v>
      </c>
      <c r="C2884" s="6" t="s">
        <v>7106</v>
      </c>
      <c r="D2884" s="6" t="s">
        <v>6122</v>
      </c>
      <c r="E2884" s="6" t="s">
        <v>5638</v>
      </c>
      <c r="F2884" s="6" t="s">
        <v>14603</v>
      </c>
      <c r="G2884" s="6" t="s">
        <v>14604</v>
      </c>
      <c r="H2884" s="79">
        <v>1</v>
      </c>
    </row>
    <row r="2885" spans="1:8" x14ac:dyDescent="0.2">
      <c r="A2885" s="6">
        <v>30349302</v>
      </c>
      <c r="B2885" s="6" t="s">
        <v>14605</v>
      </c>
      <c r="C2885" s="6" t="s">
        <v>5770</v>
      </c>
      <c r="D2885" s="6" t="s">
        <v>7536</v>
      </c>
      <c r="E2885" s="6" t="s">
        <v>5638</v>
      </c>
      <c r="F2885" s="6" t="s">
        <v>14606</v>
      </c>
      <c r="G2885" s="6" t="s">
        <v>14607</v>
      </c>
      <c r="H2885" s="79">
        <v>1</v>
      </c>
    </row>
    <row r="2886" spans="1:8" x14ac:dyDescent="0.2">
      <c r="A2886" s="6">
        <v>30150140</v>
      </c>
      <c r="B2886" s="6" t="s">
        <v>14608</v>
      </c>
      <c r="C2886" s="6" t="s">
        <v>5772</v>
      </c>
      <c r="D2886" s="6" t="s">
        <v>7536</v>
      </c>
      <c r="E2886" s="6" t="s">
        <v>5638</v>
      </c>
      <c r="F2886" s="6" t="s">
        <v>14609</v>
      </c>
      <c r="G2886" s="6" t="s">
        <v>14610</v>
      </c>
      <c r="H2886" s="79">
        <v>1</v>
      </c>
    </row>
    <row r="2887" spans="1:8" x14ac:dyDescent="0.2">
      <c r="A2887" s="6">
        <v>30382105</v>
      </c>
      <c r="B2887" s="6" t="s">
        <v>14611</v>
      </c>
      <c r="C2887" s="6" t="s">
        <v>5776</v>
      </c>
      <c r="D2887" s="6" t="s">
        <v>7536</v>
      </c>
      <c r="E2887" s="6" t="s">
        <v>5638</v>
      </c>
      <c r="F2887" s="6" t="s">
        <v>14612</v>
      </c>
      <c r="G2887" s="6" t="s">
        <v>14613</v>
      </c>
      <c r="H2887" s="79">
        <v>1</v>
      </c>
    </row>
    <row r="2888" spans="1:8" x14ac:dyDescent="0.2">
      <c r="A2888" s="6">
        <v>30253006</v>
      </c>
      <c r="B2888" s="6" t="s">
        <v>14614</v>
      </c>
      <c r="C2888" s="6" t="s">
        <v>5779</v>
      </c>
      <c r="D2888" s="6" t="s">
        <v>7536</v>
      </c>
      <c r="E2888" s="6" t="s">
        <v>5638</v>
      </c>
      <c r="F2888" s="6" t="s">
        <v>14615</v>
      </c>
      <c r="G2888" s="6" t="s">
        <v>14616</v>
      </c>
      <c r="H2888" s="79">
        <v>1</v>
      </c>
    </row>
    <row r="2889" spans="1:8" x14ac:dyDescent="0.2">
      <c r="A2889" s="6">
        <v>30421564</v>
      </c>
      <c r="B2889" s="6" t="s">
        <v>14617</v>
      </c>
      <c r="C2889" s="6" t="s">
        <v>5780</v>
      </c>
      <c r="D2889" s="6" t="s">
        <v>7536</v>
      </c>
      <c r="E2889" s="6" t="s">
        <v>5638</v>
      </c>
      <c r="F2889" s="6" t="s">
        <v>14618</v>
      </c>
      <c r="G2889" s="6" t="s">
        <v>14619</v>
      </c>
      <c r="H2889" s="79">
        <v>1</v>
      </c>
    </row>
    <row r="2890" spans="1:8" x14ac:dyDescent="0.2">
      <c r="A2890" s="6">
        <v>30210355</v>
      </c>
      <c r="B2890" s="6" t="s">
        <v>14620</v>
      </c>
      <c r="C2890" s="6" t="s">
        <v>5781</v>
      </c>
      <c r="D2890" s="6" t="s">
        <v>7536</v>
      </c>
      <c r="E2890" s="6" t="s">
        <v>5638</v>
      </c>
      <c r="F2890" s="6" t="s">
        <v>14621</v>
      </c>
      <c r="G2890" s="6" t="s">
        <v>14622</v>
      </c>
      <c r="H2890" s="79">
        <v>1</v>
      </c>
    </row>
    <row r="2891" spans="1:8" x14ac:dyDescent="0.2">
      <c r="A2891" s="6">
        <v>30229102</v>
      </c>
      <c r="B2891" s="6" t="s">
        <v>14623</v>
      </c>
      <c r="C2891" s="6" t="s">
        <v>5698</v>
      </c>
      <c r="D2891" s="6" t="s">
        <v>10021</v>
      </c>
      <c r="E2891" s="6" t="s">
        <v>5638</v>
      </c>
      <c r="F2891" s="6" t="s">
        <v>14624</v>
      </c>
      <c r="G2891" s="6" t="s">
        <v>14625</v>
      </c>
      <c r="H2891" s="79">
        <v>1</v>
      </c>
    </row>
    <row r="2892" spans="1:8" x14ac:dyDescent="0.2">
      <c r="A2892" s="6">
        <v>30423524</v>
      </c>
      <c r="B2892" s="6" t="s">
        <v>14626</v>
      </c>
      <c r="C2892" s="6" t="s">
        <v>5702</v>
      </c>
      <c r="D2892" s="6" t="s">
        <v>10021</v>
      </c>
      <c r="E2892" s="6" t="s">
        <v>5638</v>
      </c>
      <c r="F2892" s="6" t="s">
        <v>14627</v>
      </c>
      <c r="G2892" s="6" t="s">
        <v>14628</v>
      </c>
      <c r="H2892" s="79">
        <v>1</v>
      </c>
    </row>
    <row r="2893" spans="1:8" x14ac:dyDescent="0.2">
      <c r="A2893" s="6">
        <v>30190504</v>
      </c>
      <c r="B2893" s="6" t="s">
        <v>14629</v>
      </c>
      <c r="C2893" s="6" t="s">
        <v>5706</v>
      </c>
      <c r="D2893" s="6" t="s">
        <v>10021</v>
      </c>
      <c r="E2893" s="6" t="s">
        <v>5638</v>
      </c>
      <c r="F2893" s="6" t="s">
        <v>14630</v>
      </c>
      <c r="G2893" s="6" t="s">
        <v>14631</v>
      </c>
      <c r="H2893" s="79">
        <v>1</v>
      </c>
    </row>
    <row r="2894" spans="1:8" x14ac:dyDescent="0.2">
      <c r="A2894" s="6">
        <v>30347845</v>
      </c>
      <c r="B2894" s="6" t="s">
        <v>14632</v>
      </c>
      <c r="C2894" s="6" t="s">
        <v>5710</v>
      </c>
      <c r="D2894" s="6" t="s">
        <v>10021</v>
      </c>
      <c r="E2894" s="6" t="s">
        <v>5638</v>
      </c>
      <c r="F2894" s="6" t="s">
        <v>14633</v>
      </c>
      <c r="G2894" s="6" t="s">
        <v>14634</v>
      </c>
      <c r="H2894" s="79">
        <v>1</v>
      </c>
    </row>
    <row r="2895" spans="1:8" x14ac:dyDescent="0.2">
      <c r="A2895" s="6">
        <v>30095387</v>
      </c>
      <c r="B2895" s="6" t="s">
        <v>14635</v>
      </c>
      <c r="C2895" s="6" t="s">
        <v>5714</v>
      </c>
      <c r="D2895" s="6" t="s">
        <v>10021</v>
      </c>
      <c r="E2895" s="6" t="s">
        <v>5638</v>
      </c>
      <c r="F2895" s="6" t="s">
        <v>14636</v>
      </c>
      <c r="G2895" s="6" t="s">
        <v>14637</v>
      </c>
      <c r="H2895" s="79">
        <v>1</v>
      </c>
    </row>
    <row r="2896" spans="1:8" x14ac:dyDescent="0.2">
      <c r="A2896" s="6">
        <v>30316724</v>
      </c>
      <c r="B2896" s="6" t="s">
        <v>14638</v>
      </c>
      <c r="C2896" s="6" t="s">
        <v>5770</v>
      </c>
      <c r="D2896" s="6" t="s">
        <v>10915</v>
      </c>
      <c r="E2896" s="6" t="s">
        <v>5638</v>
      </c>
      <c r="F2896" s="6" t="s">
        <v>14639</v>
      </c>
      <c r="G2896" s="6" t="s">
        <v>14640</v>
      </c>
      <c r="H2896" s="79">
        <v>1</v>
      </c>
    </row>
    <row r="2897" spans="1:8" x14ac:dyDescent="0.2">
      <c r="A2897" s="6">
        <v>30155145</v>
      </c>
      <c r="B2897" s="6" t="s">
        <v>14641</v>
      </c>
      <c r="C2897" s="6" t="s">
        <v>5772</v>
      </c>
      <c r="D2897" s="6" t="s">
        <v>10915</v>
      </c>
      <c r="E2897" s="6" t="s">
        <v>5638</v>
      </c>
      <c r="F2897" s="6" t="s">
        <v>14642</v>
      </c>
      <c r="G2897" s="6" t="s">
        <v>14643</v>
      </c>
      <c r="H2897" s="79">
        <v>1</v>
      </c>
    </row>
    <row r="2898" spans="1:8" x14ac:dyDescent="0.2">
      <c r="A2898" s="6">
        <v>30406414</v>
      </c>
      <c r="B2898" s="6" t="s">
        <v>14644</v>
      </c>
      <c r="C2898" s="6" t="s">
        <v>5776</v>
      </c>
      <c r="D2898" s="6" t="s">
        <v>10915</v>
      </c>
      <c r="E2898" s="6" t="s">
        <v>5638</v>
      </c>
      <c r="F2898" s="6" t="s">
        <v>14645</v>
      </c>
      <c r="G2898" s="6" t="s">
        <v>14646</v>
      </c>
      <c r="H2898" s="79">
        <v>1</v>
      </c>
    </row>
    <row r="2899" spans="1:8" x14ac:dyDescent="0.2">
      <c r="A2899" s="6">
        <v>30199650</v>
      </c>
      <c r="B2899" s="6" t="s">
        <v>14647</v>
      </c>
      <c r="C2899" s="6" t="s">
        <v>5779</v>
      </c>
      <c r="D2899" s="6" t="s">
        <v>10915</v>
      </c>
      <c r="E2899" s="6" t="s">
        <v>5638</v>
      </c>
      <c r="F2899" s="6" t="s">
        <v>14648</v>
      </c>
      <c r="G2899" s="6" t="s">
        <v>14649</v>
      </c>
      <c r="H2899" s="79">
        <v>1</v>
      </c>
    </row>
    <row r="2900" spans="1:8" x14ac:dyDescent="0.2">
      <c r="A2900" s="6">
        <v>30348923</v>
      </c>
      <c r="B2900" s="6" t="s">
        <v>14650</v>
      </c>
      <c r="C2900" s="6" t="s">
        <v>5780</v>
      </c>
      <c r="D2900" s="6" t="s">
        <v>10915</v>
      </c>
      <c r="E2900" s="6" t="s">
        <v>5638</v>
      </c>
      <c r="F2900" s="6" t="s">
        <v>14651</v>
      </c>
      <c r="G2900" s="6" t="s">
        <v>14652</v>
      </c>
      <c r="H2900" s="79">
        <v>1</v>
      </c>
    </row>
    <row r="2901" spans="1:8" x14ac:dyDescent="0.2">
      <c r="A2901" s="6">
        <v>30214191</v>
      </c>
      <c r="B2901" s="6" t="s">
        <v>14653</v>
      </c>
      <c r="C2901" s="6" t="s">
        <v>5781</v>
      </c>
      <c r="D2901" s="6" t="s">
        <v>10915</v>
      </c>
      <c r="E2901" s="6" t="s">
        <v>5638</v>
      </c>
      <c r="F2901" s="6" t="s">
        <v>14654</v>
      </c>
      <c r="G2901" s="6" t="s">
        <v>14655</v>
      </c>
      <c r="H2901" s="79">
        <v>1</v>
      </c>
    </row>
    <row r="2902" spans="1:8" x14ac:dyDescent="0.2">
      <c r="A2902" s="6">
        <v>30064455</v>
      </c>
      <c r="B2902" s="6" t="s">
        <v>14656</v>
      </c>
      <c r="C2902" s="6" t="s">
        <v>5921</v>
      </c>
      <c r="D2902" s="6" t="s">
        <v>11449</v>
      </c>
      <c r="E2902" s="6" t="s">
        <v>5638</v>
      </c>
      <c r="F2902" s="6" t="s">
        <v>14657</v>
      </c>
      <c r="G2902" s="6" t="s">
        <v>14658</v>
      </c>
      <c r="H2902" s="79">
        <v>1</v>
      </c>
    </row>
    <row r="2903" spans="1:8" x14ac:dyDescent="0.2">
      <c r="A2903" s="6">
        <v>30314934</v>
      </c>
      <c r="B2903" s="6" t="s">
        <v>14659</v>
      </c>
      <c r="C2903" s="6" t="s">
        <v>5925</v>
      </c>
      <c r="D2903" s="6" t="s">
        <v>11449</v>
      </c>
      <c r="E2903" s="6" t="s">
        <v>5638</v>
      </c>
      <c r="F2903" s="6" t="s">
        <v>14660</v>
      </c>
      <c r="G2903" s="6" t="s">
        <v>14661</v>
      </c>
      <c r="H2903" s="79">
        <v>1</v>
      </c>
    </row>
    <row r="2904" spans="1:8" x14ac:dyDescent="0.2">
      <c r="A2904" s="6">
        <v>30385160</v>
      </c>
      <c r="B2904" s="6" t="s">
        <v>14662</v>
      </c>
      <c r="C2904" s="6" t="s">
        <v>5929</v>
      </c>
      <c r="D2904" s="6" t="s">
        <v>11449</v>
      </c>
      <c r="E2904" s="6" t="s">
        <v>5638</v>
      </c>
      <c r="F2904" s="6" t="s">
        <v>14663</v>
      </c>
      <c r="G2904" s="6" t="s">
        <v>14664</v>
      </c>
      <c r="H2904" s="79">
        <v>1</v>
      </c>
    </row>
    <row r="2905" spans="1:8" x14ac:dyDescent="0.2">
      <c r="A2905" s="6">
        <v>30395665</v>
      </c>
      <c r="B2905" s="6" t="s">
        <v>14665</v>
      </c>
      <c r="C2905" s="6" t="s">
        <v>5933</v>
      </c>
      <c r="D2905" s="6" t="s">
        <v>11449</v>
      </c>
      <c r="E2905" s="6" t="s">
        <v>5638</v>
      </c>
      <c r="F2905" s="6" t="s">
        <v>14666</v>
      </c>
      <c r="G2905" s="6" t="s">
        <v>14667</v>
      </c>
      <c r="H2905" s="79">
        <v>1</v>
      </c>
    </row>
    <row r="2906" spans="1:8" x14ac:dyDescent="0.2">
      <c r="A2906" s="6">
        <v>30380389</v>
      </c>
      <c r="B2906" s="6" t="s">
        <v>14668</v>
      </c>
      <c r="C2906" s="6" t="s">
        <v>5937</v>
      </c>
      <c r="D2906" s="6" t="s">
        <v>11449</v>
      </c>
      <c r="E2906" s="6" t="s">
        <v>5638</v>
      </c>
      <c r="F2906" s="6" t="s">
        <v>14669</v>
      </c>
      <c r="G2906" s="6" t="s">
        <v>14670</v>
      </c>
      <c r="H2906" s="79">
        <v>1</v>
      </c>
    </row>
    <row r="2907" spans="1:8" x14ac:dyDescent="0.2">
      <c r="A2907" s="6">
        <v>30371887</v>
      </c>
      <c r="B2907" s="6" t="s">
        <v>14671</v>
      </c>
      <c r="C2907" s="6" t="s">
        <v>5961</v>
      </c>
      <c r="D2907" s="6" t="s">
        <v>7536</v>
      </c>
      <c r="E2907" s="6" t="s">
        <v>5638</v>
      </c>
      <c r="F2907" s="6" t="s">
        <v>14672</v>
      </c>
      <c r="G2907" s="6" t="s">
        <v>14673</v>
      </c>
      <c r="H2907" s="79">
        <v>1</v>
      </c>
    </row>
    <row r="2908" spans="1:8" x14ac:dyDescent="0.2">
      <c r="A2908" s="6">
        <v>30224853</v>
      </c>
      <c r="B2908" s="6" t="s">
        <v>14674</v>
      </c>
      <c r="C2908" s="6" t="s">
        <v>6420</v>
      </c>
      <c r="D2908" s="6" t="s">
        <v>7536</v>
      </c>
      <c r="E2908" s="6" t="s">
        <v>5638</v>
      </c>
      <c r="F2908" s="6" t="s">
        <v>14675</v>
      </c>
      <c r="G2908" s="6" t="s">
        <v>14676</v>
      </c>
      <c r="H2908" s="79">
        <v>1</v>
      </c>
    </row>
    <row r="2909" spans="1:8" x14ac:dyDescent="0.2">
      <c r="A2909" s="6">
        <v>30000665</v>
      </c>
      <c r="B2909" s="6" t="s">
        <v>14677</v>
      </c>
      <c r="C2909" s="6" t="s">
        <v>6424</v>
      </c>
      <c r="D2909" s="6" t="s">
        <v>7536</v>
      </c>
      <c r="E2909" s="6" t="s">
        <v>5638</v>
      </c>
      <c r="F2909" s="6" t="s">
        <v>14678</v>
      </c>
      <c r="G2909" s="6" t="s">
        <v>14679</v>
      </c>
      <c r="H2909" s="79">
        <v>1</v>
      </c>
    </row>
    <row r="2910" spans="1:8" x14ac:dyDescent="0.2">
      <c r="A2910" s="6">
        <v>30239268</v>
      </c>
      <c r="B2910" s="6" t="s">
        <v>745</v>
      </c>
      <c r="C2910" s="6" t="s">
        <v>6428</v>
      </c>
      <c r="D2910" s="6" t="s">
        <v>7536</v>
      </c>
      <c r="E2910" s="6" t="s">
        <v>5638</v>
      </c>
      <c r="F2910" s="6" t="s">
        <v>740</v>
      </c>
      <c r="G2910" s="6" t="s">
        <v>741</v>
      </c>
      <c r="H2910" s="79">
        <v>1</v>
      </c>
    </row>
    <row r="2911" spans="1:8" x14ac:dyDescent="0.2">
      <c r="A2911" s="6">
        <v>30093448</v>
      </c>
      <c r="B2911" s="6" t="s">
        <v>14680</v>
      </c>
      <c r="C2911" s="6" t="s">
        <v>6945</v>
      </c>
      <c r="D2911" s="6" t="s">
        <v>7536</v>
      </c>
      <c r="E2911" s="6" t="s">
        <v>5638</v>
      </c>
      <c r="F2911" s="6" t="s">
        <v>14681</v>
      </c>
      <c r="G2911" s="6" t="s">
        <v>14682</v>
      </c>
      <c r="H2911" s="79">
        <v>1</v>
      </c>
    </row>
    <row r="2912" spans="1:8" x14ac:dyDescent="0.2">
      <c r="A2912" s="6">
        <v>30302243</v>
      </c>
      <c r="B2912" s="6" t="s">
        <v>14683</v>
      </c>
      <c r="C2912" s="6" t="s">
        <v>6949</v>
      </c>
      <c r="D2912" s="6" t="s">
        <v>7536</v>
      </c>
      <c r="E2912" s="6" t="s">
        <v>5638</v>
      </c>
      <c r="F2912" s="6" t="s">
        <v>14684</v>
      </c>
      <c r="G2912" s="6" t="s">
        <v>14685</v>
      </c>
      <c r="H2912" s="79">
        <v>1</v>
      </c>
    </row>
    <row r="2913" spans="1:8" x14ac:dyDescent="0.2">
      <c r="A2913" s="6">
        <v>30031249</v>
      </c>
      <c r="B2913" s="6" t="s">
        <v>14686</v>
      </c>
      <c r="C2913" s="6" t="s">
        <v>6953</v>
      </c>
      <c r="D2913" s="6" t="s">
        <v>7536</v>
      </c>
      <c r="E2913" s="6" t="s">
        <v>5638</v>
      </c>
      <c r="F2913" s="6" t="s">
        <v>14687</v>
      </c>
      <c r="G2913" s="6" t="s">
        <v>14688</v>
      </c>
      <c r="H2913" s="79">
        <v>1</v>
      </c>
    </row>
    <row r="2914" spans="1:8" x14ac:dyDescent="0.2">
      <c r="A2914" s="6">
        <v>30313167</v>
      </c>
      <c r="B2914" s="6" t="s">
        <v>14689</v>
      </c>
      <c r="C2914" s="6" t="s">
        <v>6957</v>
      </c>
      <c r="D2914" s="6" t="s">
        <v>7536</v>
      </c>
      <c r="E2914" s="6" t="s">
        <v>5638</v>
      </c>
      <c r="F2914" s="6" t="s">
        <v>14690</v>
      </c>
      <c r="G2914" s="6" t="s">
        <v>14691</v>
      </c>
      <c r="H2914" s="79">
        <v>1</v>
      </c>
    </row>
    <row r="2915" spans="1:8" x14ac:dyDescent="0.2">
      <c r="A2915" s="6">
        <v>30320753</v>
      </c>
      <c r="B2915" s="6" t="s">
        <v>14692</v>
      </c>
      <c r="C2915" s="6" t="s">
        <v>6961</v>
      </c>
      <c r="D2915" s="6" t="s">
        <v>7536</v>
      </c>
      <c r="E2915" s="6" t="s">
        <v>5638</v>
      </c>
      <c r="F2915" s="6" t="s">
        <v>14693</v>
      </c>
      <c r="G2915" s="6" t="s">
        <v>14694</v>
      </c>
      <c r="H2915" s="79">
        <v>1</v>
      </c>
    </row>
    <row r="2916" spans="1:8" x14ac:dyDescent="0.2">
      <c r="A2916" s="6">
        <v>30131603</v>
      </c>
      <c r="B2916" s="6" t="s">
        <v>14695</v>
      </c>
      <c r="C2916" s="6" t="s">
        <v>7238</v>
      </c>
      <c r="D2916" s="6" t="s">
        <v>10021</v>
      </c>
      <c r="E2916" s="6" t="s">
        <v>5638</v>
      </c>
      <c r="F2916" s="6" t="s">
        <v>14696</v>
      </c>
      <c r="G2916" s="6" t="s">
        <v>14697</v>
      </c>
      <c r="H2916" s="79">
        <v>1</v>
      </c>
    </row>
    <row r="2917" spans="1:8" x14ac:dyDescent="0.2">
      <c r="A2917" s="6">
        <v>30291665</v>
      </c>
      <c r="B2917" s="6" t="s">
        <v>14698</v>
      </c>
      <c r="C2917" s="6" t="s">
        <v>7242</v>
      </c>
      <c r="D2917" s="6" t="s">
        <v>10021</v>
      </c>
      <c r="E2917" s="6" t="s">
        <v>5638</v>
      </c>
      <c r="F2917" s="6" t="s">
        <v>14699</v>
      </c>
      <c r="G2917" s="6" t="s">
        <v>14700</v>
      </c>
      <c r="H2917" s="79">
        <v>1</v>
      </c>
    </row>
    <row r="2918" spans="1:8" x14ac:dyDescent="0.2">
      <c r="A2918" s="6">
        <v>30186013</v>
      </c>
      <c r="B2918" s="6" t="s">
        <v>14701</v>
      </c>
      <c r="C2918" s="6" t="s">
        <v>7246</v>
      </c>
      <c r="D2918" s="6" t="s">
        <v>10021</v>
      </c>
      <c r="E2918" s="6" t="s">
        <v>5638</v>
      </c>
      <c r="F2918" s="6" t="s">
        <v>14702</v>
      </c>
      <c r="G2918" s="6" t="s">
        <v>14703</v>
      </c>
      <c r="H2918" s="79">
        <v>1</v>
      </c>
    </row>
    <row r="2919" spans="1:8" x14ac:dyDescent="0.2">
      <c r="A2919" s="6">
        <v>30416438</v>
      </c>
      <c r="B2919" s="6" t="s">
        <v>14704</v>
      </c>
      <c r="C2919" s="6" t="s">
        <v>8509</v>
      </c>
      <c r="D2919" s="6" t="s">
        <v>10021</v>
      </c>
      <c r="E2919" s="6" t="s">
        <v>5638</v>
      </c>
      <c r="F2919" s="6" t="s">
        <v>14705</v>
      </c>
      <c r="G2919" s="6" t="s">
        <v>14706</v>
      </c>
      <c r="H2919" s="79">
        <v>1</v>
      </c>
    </row>
    <row r="2920" spans="1:8" x14ac:dyDescent="0.2">
      <c r="A2920" s="6">
        <v>30435064</v>
      </c>
      <c r="B2920" s="6" t="s">
        <v>14707</v>
      </c>
      <c r="C2920" s="6" t="s">
        <v>5961</v>
      </c>
      <c r="D2920" s="6" t="s">
        <v>10915</v>
      </c>
      <c r="E2920" s="6" t="s">
        <v>5638</v>
      </c>
      <c r="F2920" s="6" t="s">
        <v>14708</v>
      </c>
      <c r="G2920" s="6" t="s">
        <v>14709</v>
      </c>
      <c r="H2920" s="79">
        <v>1</v>
      </c>
    </row>
    <row r="2921" spans="1:8" x14ac:dyDescent="0.2">
      <c r="A2921" s="6">
        <v>30253553</v>
      </c>
      <c r="B2921" s="6" t="s">
        <v>14710</v>
      </c>
      <c r="C2921" s="6" t="s">
        <v>6420</v>
      </c>
      <c r="D2921" s="6" t="s">
        <v>10915</v>
      </c>
      <c r="E2921" s="6" t="s">
        <v>5638</v>
      </c>
      <c r="F2921" s="6" t="s">
        <v>14711</v>
      </c>
      <c r="G2921" s="6" t="s">
        <v>14712</v>
      </c>
      <c r="H2921" s="79">
        <v>1</v>
      </c>
    </row>
    <row r="2922" spans="1:8" x14ac:dyDescent="0.2">
      <c r="A2922" s="6">
        <v>30004832</v>
      </c>
      <c r="B2922" s="6" t="s">
        <v>14713</v>
      </c>
      <c r="C2922" s="6" t="s">
        <v>6424</v>
      </c>
      <c r="D2922" s="6" t="s">
        <v>10915</v>
      </c>
      <c r="E2922" s="6" t="s">
        <v>5638</v>
      </c>
      <c r="F2922" s="6" t="s">
        <v>14714</v>
      </c>
      <c r="G2922" s="6" t="s">
        <v>14715</v>
      </c>
      <c r="H2922" s="79">
        <v>1</v>
      </c>
    </row>
    <row r="2923" spans="1:8" x14ac:dyDescent="0.2">
      <c r="A2923" s="6">
        <v>30301957</v>
      </c>
      <c r="B2923" s="6" t="s">
        <v>14716</v>
      </c>
      <c r="C2923" s="6" t="s">
        <v>6428</v>
      </c>
      <c r="D2923" s="6" t="s">
        <v>10915</v>
      </c>
      <c r="E2923" s="6" t="s">
        <v>5638</v>
      </c>
      <c r="F2923" s="6" t="s">
        <v>14717</v>
      </c>
      <c r="G2923" s="6" t="s">
        <v>14718</v>
      </c>
      <c r="H2923" s="79">
        <v>1</v>
      </c>
    </row>
    <row r="2924" spans="1:8" x14ac:dyDescent="0.2">
      <c r="A2924" s="6">
        <v>30082099</v>
      </c>
      <c r="B2924" s="6" t="s">
        <v>14719</v>
      </c>
      <c r="C2924" s="6" t="s">
        <v>6945</v>
      </c>
      <c r="D2924" s="6" t="s">
        <v>10915</v>
      </c>
      <c r="E2924" s="6" t="s">
        <v>5638</v>
      </c>
      <c r="F2924" s="6" t="s">
        <v>14720</v>
      </c>
      <c r="G2924" s="6" t="s">
        <v>14721</v>
      </c>
      <c r="H2924" s="79">
        <v>1</v>
      </c>
    </row>
    <row r="2925" spans="1:8" x14ac:dyDescent="0.2">
      <c r="A2925" s="6">
        <v>30333309</v>
      </c>
      <c r="B2925" s="6" t="s">
        <v>14722</v>
      </c>
      <c r="C2925" s="6" t="s">
        <v>6949</v>
      </c>
      <c r="D2925" s="6" t="s">
        <v>10915</v>
      </c>
      <c r="E2925" s="6" t="s">
        <v>5638</v>
      </c>
      <c r="F2925" s="6" t="s">
        <v>14723</v>
      </c>
      <c r="G2925" s="6" t="s">
        <v>14724</v>
      </c>
      <c r="H2925" s="79">
        <v>1</v>
      </c>
    </row>
    <row r="2926" spans="1:8" x14ac:dyDescent="0.2">
      <c r="A2926" s="6">
        <v>30012494</v>
      </c>
      <c r="B2926" s="6" t="s">
        <v>14725</v>
      </c>
      <c r="C2926" s="6" t="s">
        <v>6953</v>
      </c>
      <c r="D2926" s="6" t="s">
        <v>10915</v>
      </c>
      <c r="E2926" s="6" t="s">
        <v>5638</v>
      </c>
      <c r="F2926" s="6" t="s">
        <v>14726</v>
      </c>
      <c r="G2926" s="6" t="s">
        <v>14727</v>
      </c>
      <c r="H2926" s="79">
        <v>1</v>
      </c>
    </row>
    <row r="2927" spans="1:8" x14ac:dyDescent="0.2">
      <c r="A2927" s="6">
        <v>30244750</v>
      </c>
      <c r="B2927" s="6" t="s">
        <v>14728</v>
      </c>
      <c r="C2927" s="6" t="s">
        <v>6957</v>
      </c>
      <c r="D2927" s="6" t="s">
        <v>10915</v>
      </c>
      <c r="E2927" s="6" t="s">
        <v>5638</v>
      </c>
      <c r="F2927" s="6" t="s">
        <v>14729</v>
      </c>
      <c r="G2927" s="6" t="s">
        <v>14730</v>
      </c>
      <c r="H2927" s="79">
        <v>1</v>
      </c>
    </row>
    <row r="2928" spans="1:8" x14ac:dyDescent="0.2">
      <c r="A2928" s="6">
        <v>30361282</v>
      </c>
      <c r="B2928" s="6" t="s">
        <v>14731</v>
      </c>
      <c r="C2928" s="6" t="s">
        <v>6961</v>
      </c>
      <c r="D2928" s="6" t="s">
        <v>10915</v>
      </c>
      <c r="E2928" s="6" t="s">
        <v>5638</v>
      </c>
      <c r="F2928" s="6" t="s">
        <v>14732</v>
      </c>
      <c r="G2928" s="6" t="s">
        <v>14733</v>
      </c>
      <c r="H2928" s="79">
        <v>1</v>
      </c>
    </row>
    <row r="2929" spans="1:8" x14ac:dyDescent="0.2">
      <c r="A2929" s="6">
        <v>30357393</v>
      </c>
      <c r="B2929" s="6" t="s">
        <v>14734</v>
      </c>
      <c r="C2929" s="6" t="s">
        <v>8081</v>
      </c>
      <c r="D2929" s="6" t="s">
        <v>7536</v>
      </c>
      <c r="E2929" s="6" t="s">
        <v>5638</v>
      </c>
      <c r="F2929" s="6" t="s">
        <v>14735</v>
      </c>
      <c r="G2929" s="6" t="s">
        <v>14736</v>
      </c>
      <c r="H2929" s="79">
        <v>1</v>
      </c>
    </row>
    <row r="2930" spans="1:8" x14ac:dyDescent="0.2">
      <c r="A2930" s="6">
        <v>30158720</v>
      </c>
      <c r="B2930" s="6" t="s">
        <v>14737</v>
      </c>
      <c r="C2930" s="6" t="s">
        <v>8085</v>
      </c>
      <c r="D2930" s="6" t="s">
        <v>7536</v>
      </c>
      <c r="E2930" s="6" t="s">
        <v>5638</v>
      </c>
      <c r="F2930" s="6" t="s">
        <v>14738</v>
      </c>
      <c r="G2930" s="6" t="s">
        <v>14739</v>
      </c>
      <c r="H2930" s="79">
        <v>1</v>
      </c>
    </row>
    <row r="2931" spans="1:8" x14ac:dyDescent="0.2">
      <c r="A2931" s="6">
        <v>30385574</v>
      </c>
      <c r="B2931" s="6" t="s">
        <v>14740</v>
      </c>
      <c r="C2931" s="6" t="s">
        <v>5891</v>
      </c>
      <c r="D2931" s="6" t="s">
        <v>7536</v>
      </c>
      <c r="E2931" s="6" t="s">
        <v>5638</v>
      </c>
      <c r="F2931" s="6" t="s">
        <v>14741</v>
      </c>
      <c r="G2931" s="6" t="s">
        <v>14742</v>
      </c>
      <c r="H2931" s="79">
        <v>1</v>
      </c>
    </row>
    <row r="2932" spans="1:8" x14ac:dyDescent="0.2">
      <c r="A2932" s="6">
        <v>30181453</v>
      </c>
      <c r="B2932" s="6" t="s">
        <v>14743</v>
      </c>
      <c r="C2932" s="6" t="s">
        <v>5897</v>
      </c>
      <c r="D2932" s="6" t="s">
        <v>7536</v>
      </c>
      <c r="E2932" s="6" t="s">
        <v>5638</v>
      </c>
      <c r="F2932" s="6" t="s">
        <v>14744</v>
      </c>
      <c r="G2932" s="6" t="s">
        <v>14745</v>
      </c>
      <c r="H2932" s="79">
        <v>1</v>
      </c>
    </row>
    <row r="2933" spans="1:8" x14ac:dyDescent="0.2">
      <c r="A2933" s="6">
        <v>30074225</v>
      </c>
      <c r="B2933" s="6" t="s">
        <v>14746</v>
      </c>
      <c r="C2933" s="6" t="s">
        <v>8622</v>
      </c>
      <c r="D2933" s="6" t="s">
        <v>10021</v>
      </c>
      <c r="E2933" s="6" t="s">
        <v>5638</v>
      </c>
      <c r="F2933" s="6" t="s">
        <v>14747</v>
      </c>
      <c r="G2933" s="6" t="s">
        <v>14748</v>
      </c>
      <c r="H2933" s="79">
        <v>1</v>
      </c>
    </row>
    <row r="2934" spans="1:8" x14ac:dyDescent="0.2">
      <c r="A2934" s="6">
        <v>30275699</v>
      </c>
      <c r="B2934" s="6" t="s">
        <v>14749</v>
      </c>
      <c r="C2934" s="6" t="s">
        <v>8626</v>
      </c>
      <c r="D2934" s="6" t="s">
        <v>10021</v>
      </c>
      <c r="E2934" s="6" t="s">
        <v>5638</v>
      </c>
      <c r="F2934" s="6" t="s">
        <v>14750</v>
      </c>
      <c r="G2934" s="6" t="s">
        <v>14751</v>
      </c>
      <c r="H2934" s="79">
        <v>1</v>
      </c>
    </row>
    <row r="2935" spans="1:8" x14ac:dyDescent="0.2">
      <c r="A2935" s="6">
        <v>30345380</v>
      </c>
      <c r="B2935" s="6" t="s">
        <v>14752</v>
      </c>
      <c r="C2935" s="6" t="s">
        <v>8081</v>
      </c>
      <c r="D2935" s="6" t="s">
        <v>10915</v>
      </c>
      <c r="E2935" s="6" t="s">
        <v>5638</v>
      </c>
      <c r="F2935" s="6" t="s">
        <v>14753</v>
      </c>
      <c r="G2935" s="6" t="s">
        <v>14754</v>
      </c>
      <c r="H2935" s="79">
        <v>1</v>
      </c>
    </row>
    <row r="2936" spans="1:8" x14ac:dyDescent="0.2">
      <c r="A2936" s="6">
        <v>30146925</v>
      </c>
      <c r="B2936" s="6" t="s">
        <v>14755</v>
      </c>
      <c r="C2936" s="6" t="s">
        <v>8085</v>
      </c>
      <c r="D2936" s="6" t="s">
        <v>10915</v>
      </c>
      <c r="E2936" s="6" t="s">
        <v>5638</v>
      </c>
      <c r="F2936" s="6" t="s">
        <v>14756</v>
      </c>
      <c r="G2936" s="6" t="s">
        <v>14757</v>
      </c>
      <c r="H2936" s="79">
        <v>1</v>
      </c>
    </row>
    <row r="2937" spans="1:8" x14ac:dyDescent="0.2">
      <c r="A2937" s="6">
        <v>30435409</v>
      </c>
      <c r="B2937" s="6" t="s">
        <v>14758</v>
      </c>
      <c r="C2937" s="6" t="s">
        <v>5891</v>
      </c>
      <c r="D2937" s="6" t="s">
        <v>10915</v>
      </c>
      <c r="E2937" s="6" t="s">
        <v>5638</v>
      </c>
      <c r="F2937" s="6" t="s">
        <v>14759</v>
      </c>
      <c r="G2937" s="6" t="s">
        <v>14760</v>
      </c>
      <c r="H2937" s="79">
        <v>1</v>
      </c>
    </row>
    <row r="2938" spans="1:8" x14ac:dyDescent="0.2">
      <c r="A2938" s="6">
        <v>30204211</v>
      </c>
      <c r="B2938" s="6" t="s">
        <v>14761</v>
      </c>
      <c r="C2938" s="6" t="s">
        <v>8209</v>
      </c>
      <c r="D2938" s="6" t="s">
        <v>12594</v>
      </c>
      <c r="E2938" s="6" t="s">
        <v>5893</v>
      </c>
      <c r="F2938" s="6" t="s">
        <v>14762</v>
      </c>
      <c r="G2938" s="6" t="s">
        <v>14763</v>
      </c>
      <c r="H2938" s="79">
        <v>1</v>
      </c>
    </row>
    <row r="2939" spans="1:8" x14ac:dyDescent="0.2">
      <c r="A2939" s="6">
        <v>30175147</v>
      </c>
      <c r="B2939" s="6" t="s">
        <v>14764</v>
      </c>
      <c r="C2939" s="6" t="s">
        <v>8213</v>
      </c>
      <c r="D2939" s="6" t="s">
        <v>12594</v>
      </c>
      <c r="E2939" s="6" t="s">
        <v>5893</v>
      </c>
      <c r="F2939" s="6" t="s">
        <v>14765</v>
      </c>
      <c r="G2939" s="6" t="s">
        <v>14766</v>
      </c>
      <c r="H2939" s="79">
        <v>1</v>
      </c>
    </row>
    <row r="2940" spans="1:8" x14ac:dyDescent="0.2">
      <c r="A2940" s="6">
        <v>30176897</v>
      </c>
      <c r="B2940" s="6" t="s">
        <v>14767</v>
      </c>
      <c r="C2940" s="6" t="s">
        <v>8217</v>
      </c>
      <c r="D2940" s="6" t="s">
        <v>12594</v>
      </c>
      <c r="E2940" s="6" t="s">
        <v>5893</v>
      </c>
      <c r="F2940" s="6" t="s">
        <v>14768</v>
      </c>
      <c r="G2940" s="6" t="s">
        <v>14769</v>
      </c>
      <c r="H2940" s="79">
        <v>1</v>
      </c>
    </row>
    <row r="2941" spans="1:8" x14ac:dyDescent="0.2">
      <c r="A2941" s="6">
        <v>30226053</v>
      </c>
      <c r="B2941" s="6" t="s">
        <v>14770</v>
      </c>
      <c r="C2941" s="6" t="s">
        <v>6009</v>
      </c>
      <c r="D2941" s="6" t="s">
        <v>12594</v>
      </c>
      <c r="E2941" s="6" t="s">
        <v>5893</v>
      </c>
      <c r="F2941" s="6" t="s">
        <v>14771</v>
      </c>
      <c r="G2941" s="6" t="s">
        <v>14772</v>
      </c>
      <c r="H2941" s="79">
        <v>1</v>
      </c>
    </row>
    <row r="2942" spans="1:8" x14ac:dyDescent="0.2">
      <c r="A2942" s="6">
        <v>30031143</v>
      </c>
      <c r="B2942" s="6" t="s">
        <v>14773</v>
      </c>
      <c r="C2942" s="6" t="s">
        <v>6013</v>
      </c>
      <c r="D2942" s="6" t="s">
        <v>12594</v>
      </c>
      <c r="E2942" s="6" t="s">
        <v>5893</v>
      </c>
      <c r="F2942" s="6" t="s">
        <v>14774</v>
      </c>
      <c r="G2942" s="6" t="s">
        <v>14775</v>
      </c>
      <c r="H2942" s="79">
        <v>1</v>
      </c>
    </row>
    <row r="2943" spans="1:8" x14ac:dyDescent="0.2">
      <c r="A2943" s="6">
        <v>30140584</v>
      </c>
      <c r="B2943" s="6" t="s">
        <v>14776</v>
      </c>
      <c r="C2943" s="6" t="s">
        <v>8209</v>
      </c>
      <c r="D2943" s="6" t="s">
        <v>12610</v>
      </c>
      <c r="E2943" s="6" t="s">
        <v>5893</v>
      </c>
      <c r="F2943" s="6" t="s">
        <v>14777</v>
      </c>
      <c r="G2943" s="6" t="s">
        <v>14778</v>
      </c>
      <c r="H2943" s="79">
        <v>1</v>
      </c>
    </row>
    <row r="2944" spans="1:8" x14ac:dyDescent="0.2">
      <c r="A2944" s="6">
        <v>30023592</v>
      </c>
      <c r="B2944" s="6" t="s">
        <v>14779</v>
      </c>
      <c r="C2944" s="6" t="s">
        <v>8213</v>
      </c>
      <c r="D2944" s="6" t="s">
        <v>12610</v>
      </c>
      <c r="E2944" s="6" t="s">
        <v>5893</v>
      </c>
      <c r="F2944" s="6" t="s">
        <v>14780</v>
      </c>
      <c r="G2944" s="6" t="s">
        <v>14781</v>
      </c>
      <c r="H2944" s="79">
        <v>1</v>
      </c>
    </row>
    <row r="2945" spans="1:8" x14ac:dyDescent="0.2">
      <c r="A2945" s="6">
        <v>30231155</v>
      </c>
      <c r="B2945" s="6" t="s">
        <v>14782</v>
      </c>
      <c r="C2945" s="6" t="s">
        <v>8217</v>
      </c>
      <c r="D2945" s="6" t="s">
        <v>12610</v>
      </c>
      <c r="E2945" s="6" t="s">
        <v>5893</v>
      </c>
      <c r="F2945" s="6" t="s">
        <v>14783</v>
      </c>
      <c r="G2945" s="6" t="s">
        <v>14784</v>
      </c>
      <c r="H2945" s="79">
        <v>1</v>
      </c>
    </row>
    <row r="2946" spans="1:8" x14ac:dyDescent="0.2">
      <c r="A2946" s="6">
        <v>30175672</v>
      </c>
      <c r="B2946" s="6" t="s">
        <v>14785</v>
      </c>
      <c r="C2946" s="6" t="s">
        <v>6009</v>
      </c>
      <c r="D2946" s="6" t="s">
        <v>12610</v>
      </c>
      <c r="E2946" s="6" t="s">
        <v>5893</v>
      </c>
      <c r="F2946" s="6" t="s">
        <v>14786</v>
      </c>
      <c r="G2946" s="6" t="s">
        <v>14787</v>
      </c>
      <c r="H2946" s="79">
        <v>1</v>
      </c>
    </row>
    <row r="2947" spans="1:8" x14ac:dyDescent="0.2">
      <c r="A2947" s="6">
        <v>30045253</v>
      </c>
      <c r="B2947" s="6" t="s">
        <v>14788</v>
      </c>
      <c r="C2947" s="6" t="s">
        <v>6013</v>
      </c>
      <c r="D2947" s="6" t="s">
        <v>12610</v>
      </c>
      <c r="E2947" s="6" t="s">
        <v>5893</v>
      </c>
      <c r="F2947" s="6" t="s">
        <v>14789</v>
      </c>
      <c r="G2947" s="6" t="s">
        <v>14790</v>
      </c>
      <c r="H2947" s="79">
        <v>1</v>
      </c>
    </row>
    <row r="2948" spans="1:8" x14ac:dyDescent="0.2">
      <c r="A2948" s="6">
        <v>30315695</v>
      </c>
      <c r="B2948" s="6" t="s">
        <v>14791</v>
      </c>
      <c r="C2948" s="6" t="s">
        <v>7387</v>
      </c>
      <c r="D2948" s="6" t="s">
        <v>6633</v>
      </c>
      <c r="E2948" s="6" t="s">
        <v>5638</v>
      </c>
      <c r="F2948" s="6" t="s">
        <v>14792</v>
      </c>
      <c r="G2948" s="6" t="s">
        <v>14793</v>
      </c>
      <c r="H2948" s="79">
        <v>1</v>
      </c>
    </row>
    <row r="2949" spans="1:8" x14ac:dyDescent="0.2">
      <c r="A2949" s="6">
        <v>30189677</v>
      </c>
      <c r="B2949" s="6" t="s">
        <v>14794</v>
      </c>
      <c r="C2949" s="6" t="s">
        <v>7391</v>
      </c>
      <c r="D2949" s="6" t="s">
        <v>6633</v>
      </c>
      <c r="E2949" s="6" t="s">
        <v>5638</v>
      </c>
      <c r="F2949" s="6" t="s">
        <v>14795</v>
      </c>
      <c r="G2949" s="6" t="s">
        <v>14796</v>
      </c>
      <c r="H2949" s="79">
        <v>1</v>
      </c>
    </row>
    <row r="2950" spans="1:8" x14ac:dyDescent="0.2">
      <c r="A2950" s="6">
        <v>30331081</v>
      </c>
      <c r="B2950" s="6" t="s">
        <v>14797</v>
      </c>
      <c r="C2950" s="6" t="s">
        <v>6685</v>
      </c>
      <c r="D2950" s="6" t="s">
        <v>13767</v>
      </c>
      <c r="E2950" s="6" t="s">
        <v>5638</v>
      </c>
      <c r="F2950" s="6" t="s">
        <v>14798</v>
      </c>
      <c r="G2950" s="6" t="s">
        <v>14799</v>
      </c>
      <c r="H2950" s="79">
        <v>1</v>
      </c>
    </row>
    <row r="2951" spans="1:8" x14ac:dyDescent="0.2">
      <c r="A2951" s="6">
        <v>30290841</v>
      </c>
      <c r="B2951" s="6" t="s">
        <v>14800</v>
      </c>
      <c r="C2951" s="6" t="s">
        <v>6689</v>
      </c>
      <c r="D2951" s="6" t="s">
        <v>13767</v>
      </c>
      <c r="E2951" s="6" t="s">
        <v>5638</v>
      </c>
      <c r="F2951" s="6" t="s">
        <v>14801</v>
      </c>
      <c r="G2951" s="6" t="s">
        <v>14802</v>
      </c>
      <c r="H2951" s="79">
        <v>1</v>
      </c>
    </row>
    <row r="2952" spans="1:8" x14ac:dyDescent="0.2">
      <c r="A2952" s="6">
        <v>30173383</v>
      </c>
      <c r="B2952" s="6" t="s">
        <v>14803</v>
      </c>
      <c r="C2952" s="6" t="s">
        <v>6693</v>
      </c>
      <c r="D2952" s="6" t="s">
        <v>13767</v>
      </c>
      <c r="E2952" s="6" t="s">
        <v>5638</v>
      </c>
      <c r="F2952" s="6" t="s">
        <v>14804</v>
      </c>
      <c r="G2952" s="6" t="s">
        <v>14805</v>
      </c>
      <c r="H2952" s="79">
        <v>1</v>
      </c>
    </row>
    <row r="2953" spans="1:8" x14ac:dyDescent="0.2">
      <c r="A2953" s="6">
        <v>30374115</v>
      </c>
      <c r="B2953" s="6" t="s">
        <v>14806</v>
      </c>
      <c r="C2953" s="6" t="s">
        <v>6314</v>
      </c>
      <c r="D2953" s="6" t="s">
        <v>13767</v>
      </c>
      <c r="E2953" s="6" t="s">
        <v>5638</v>
      </c>
      <c r="F2953" s="6" t="s">
        <v>14807</v>
      </c>
      <c r="G2953" s="6" t="s">
        <v>14808</v>
      </c>
      <c r="H2953" s="79">
        <v>1</v>
      </c>
    </row>
    <row r="2954" spans="1:8" x14ac:dyDescent="0.2">
      <c r="A2954" s="6">
        <v>30069672</v>
      </c>
      <c r="B2954" s="6" t="s">
        <v>14809</v>
      </c>
      <c r="C2954" s="6" t="s">
        <v>6318</v>
      </c>
      <c r="D2954" s="6" t="s">
        <v>13767</v>
      </c>
      <c r="E2954" s="6" t="s">
        <v>5638</v>
      </c>
      <c r="F2954" s="6" t="s">
        <v>14810</v>
      </c>
      <c r="G2954" s="6" t="s">
        <v>14811</v>
      </c>
      <c r="H2954" s="79">
        <v>1</v>
      </c>
    </row>
    <row r="2955" spans="1:8" x14ac:dyDescent="0.2">
      <c r="A2955" s="6">
        <v>30375922</v>
      </c>
      <c r="B2955" s="6" t="s">
        <v>14812</v>
      </c>
      <c r="C2955" s="6" t="s">
        <v>6322</v>
      </c>
      <c r="D2955" s="6" t="s">
        <v>13767</v>
      </c>
      <c r="E2955" s="6" t="s">
        <v>5638</v>
      </c>
      <c r="F2955" s="6" t="s">
        <v>14813</v>
      </c>
      <c r="G2955" s="6" t="s">
        <v>14814</v>
      </c>
      <c r="H2955" s="79">
        <v>1</v>
      </c>
    </row>
    <row r="2956" spans="1:8" x14ac:dyDescent="0.2">
      <c r="A2956" s="6">
        <v>30253967</v>
      </c>
      <c r="B2956" s="6" t="s">
        <v>14815</v>
      </c>
      <c r="C2956" s="6" t="s">
        <v>6326</v>
      </c>
      <c r="D2956" s="6" t="s">
        <v>13767</v>
      </c>
      <c r="E2956" s="6" t="s">
        <v>5638</v>
      </c>
      <c r="F2956" s="6" t="s">
        <v>14816</v>
      </c>
      <c r="G2956" s="6" t="s">
        <v>14817</v>
      </c>
      <c r="H2956" s="79">
        <v>1</v>
      </c>
    </row>
    <row r="2957" spans="1:8" x14ac:dyDescent="0.2">
      <c r="A2957" s="6">
        <v>30384560</v>
      </c>
      <c r="B2957" s="6" t="s">
        <v>14818</v>
      </c>
      <c r="C2957" s="6" t="s">
        <v>6330</v>
      </c>
      <c r="D2957" s="6" t="s">
        <v>13767</v>
      </c>
      <c r="E2957" s="6" t="s">
        <v>5638</v>
      </c>
      <c r="F2957" s="6" t="s">
        <v>14819</v>
      </c>
      <c r="G2957" s="6" t="s">
        <v>14820</v>
      </c>
      <c r="H2957" s="79">
        <v>1</v>
      </c>
    </row>
    <row r="2958" spans="1:8" x14ac:dyDescent="0.2">
      <c r="A2958" s="6">
        <v>30143769</v>
      </c>
      <c r="B2958" s="6" t="s">
        <v>14821</v>
      </c>
      <c r="C2958" s="6" t="s">
        <v>6334</v>
      </c>
      <c r="D2958" s="6" t="s">
        <v>13767</v>
      </c>
      <c r="E2958" s="6" t="s">
        <v>5638</v>
      </c>
      <c r="F2958" s="6" t="s">
        <v>14822</v>
      </c>
      <c r="G2958" s="6" t="s">
        <v>14823</v>
      </c>
      <c r="H2958" s="79">
        <v>1</v>
      </c>
    </row>
    <row r="2959" spans="1:8" x14ac:dyDescent="0.2">
      <c r="A2959" s="6">
        <v>30223684</v>
      </c>
      <c r="B2959" s="6" t="s">
        <v>14824</v>
      </c>
      <c r="C2959" s="6" t="s">
        <v>8862</v>
      </c>
      <c r="D2959" s="6" t="s">
        <v>13767</v>
      </c>
      <c r="E2959" s="6" t="s">
        <v>5638</v>
      </c>
      <c r="F2959" s="6" t="s">
        <v>14825</v>
      </c>
      <c r="G2959" s="6" t="s">
        <v>14826</v>
      </c>
      <c r="H2959" s="79">
        <v>1</v>
      </c>
    </row>
    <row r="2960" spans="1:8" x14ac:dyDescent="0.2">
      <c r="A2960" s="6">
        <v>30085452</v>
      </c>
      <c r="B2960" s="6" t="s">
        <v>14827</v>
      </c>
      <c r="C2960" s="6" t="s">
        <v>8866</v>
      </c>
      <c r="D2960" s="6" t="s">
        <v>13767</v>
      </c>
      <c r="E2960" s="6" t="s">
        <v>5638</v>
      </c>
      <c r="F2960" s="6" t="s">
        <v>14828</v>
      </c>
      <c r="G2960" s="6" t="s">
        <v>14829</v>
      </c>
      <c r="H2960" s="79">
        <v>1</v>
      </c>
    </row>
    <row r="2961" spans="1:8" x14ac:dyDescent="0.2">
      <c r="A2961" s="6">
        <v>30224519</v>
      </c>
      <c r="B2961" s="6" t="s">
        <v>14830</v>
      </c>
      <c r="C2961" s="6" t="s">
        <v>8870</v>
      </c>
      <c r="D2961" s="6" t="s">
        <v>13767</v>
      </c>
      <c r="E2961" s="6" t="s">
        <v>5638</v>
      </c>
      <c r="F2961" s="6" t="s">
        <v>14831</v>
      </c>
      <c r="G2961" s="6" t="s">
        <v>14832</v>
      </c>
      <c r="H2961" s="79">
        <v>1</v>
      </c>
    </row>
    <row r="2962" spans="1:8" x14ac:dyDescent="0.2">
      <c r="A2962" s="6">
        <v>30086162</v>
      </c>
      <c r="B2962" s="6" t="s">
        <v>14833</v>
      </c>
      <c r="C2962" s="6" t="s">
        <v>7403</v>
      </c>
      <c r="D2962" s="6" t="s">
        <v>13767</v>
      </c>
      <c r="E2962" s="6" t="s">
        <v>5638</v>
      </c>
      <c r="F2962" s="6" t="s">
        <v>14834</v>
      </c>
      <c r="G2962" s="6" t="s">
        <v>14835</v>
      </c>
      <c r="H2962" s="79">
        <v>1</v>
      </c>
    </row>
    <row r="2963" spans="1:8" x14ac:dyDescent="0.2">
      <c r="A2963" s="6">
        <v>30251867</v>
      </c>
      <c r="B2963" s="6" t="s">
        <v>14836</v>
      </c>
      <c r="C2963" s="6" t="s">
        <v>7407</v>
      </c>
      <c r="D2963" s="6" t="s">
        <v>13767</v>
      </c>
      <c r="E2963" s="6" t="s">
        <v>5638</v>
      </c>
      <c r="F2963" s="6" t="s">
        <v>14837</v>
      </c>
      <c r="G2963" s="6" t="s">
        <v>14838</v>
      </c>
      <c r="H2963" s="79">
        <v>1</v>
      </c>
    </row>
    <row r="2964" spans="1:8" x14ac:dyDescent="0.2">
      <c r="A2964" s="6">
        <v>30121219</v>
      </c>
      <c r="B2964" s="6" t="s">
        <v>14839</v>
      </c>
      <c r="C2964" s="6" t="s">
        <v>7411</v>
      </c>
      <c r="D2964" s="6" t="s">
        <v>13767</v>
      </c>
      <c r="E2964" s="6" t="s">
        <v>5638</v>
      </c>
      <c r="F2964" s="6" t="s">
        <v>14840</v>
      </c>
      <c r="G2964" s="6" t="s">
        <v>14841</v>
      </c>
      <c r="H2964" s="79">
        <v>1</v>
      </c>
    </row>
    <row r="2965" spans="1:8" x14ac:dyDescent="0.2">
      <c r="A2965" s="6">
        <v>30278448</v>
      </c>
      <c r="B2965" s="6" t="s">
        <v>14842</v>
      </c>
      <c r="C2965" s="6" t="s">
        <v>7415</v>
      </c>
      <c r="D2965" s="6" t="s">
        <v>13767</v>
      </c>
      <c r="E2965" s="6" t="s">
        <v>5638</v>
      </c>
      <c r="F2965" s="6" t="s">
        <v>14843</v>
      </c>
      <c r="G2965" s="6" t="s">
        <v>14844</v>
      </c>
      <c r="H2965" s="79">
        <v>1</v>
      </c>
    </row>
    <row r="2966" spans="1:8" x14ac:dyDescent="0.2">
      <c r="A2966" s="6">
        <v>30207746</v>
      </c>
      <c r="B2966" s="6" t="s">
        <v>14845</v>
      </c>
      <c r="C2966" s="6" t="s">
        <v>5977</v>
      </c>
      <c r="D2966" s="6" t="s">
        <v>7536</v>
      </c>
      <c r="E2966" s="6" t="s">
        <v>5638</v>
      </c>
      <c r="F2966" s="6" t="s">
        <v>14846</v>
      </c>
      <c r="G2966" s="6" t="s">
        <v>14847</v>
      </c>
      <c r="H2966" s="79">
        <v>1</v>
      </c>
    </row>
    <row r="2967" spans="1:8" x14ac:dyDescent="0.2">
      <c r="A2967" s="6">
        <v>30032918</v>
      </c>
      <c r="B2967" s="6" t="s">
        <v>14848</v>
      </c>
      <c r="C2967" s="6" t="s">
        <v>5981</v>
      </c>
      <c r="D2967" s="6" t="s">
        <v>7536</v>
      </c>
      <c r="E2967" s="6" t="s">
        <v>5638</v>
      </c>
      <c r="F2967" s="6" t="s">
        <v>14849</v>
      </c>
      <c r="G2967" s="6" t="s">
        <v>14850</v>
      </c>
      <c r="H2967" s="79">
        <v>1</v>
      </c>
    </row>
    <row r="2968" spans="1:8" x14ac:dyDescent="0.2">
      <c r="A2968" s="6">
        <v>30346054</v>
      </c>
      <c r="B2968" s="6" t="s">
        <v>14851</v>
      </c>
      <c r="C2968" s="6" t="s">
        <v>5985</v>
      </c>
      <c r="D2968" s="6" t="s">
        <v>7536</v>
      </c>
      <c r="E2968" s="6" t="s">
        <v>5638</v>
      </c>
      <c r="F2968" s="6" t="s">
        <v>14852</v>
      </c>
      <c r="G2968" s="6" t="s">
        <v>14853</v>
      </c>
      <c r="H2968" s="79">
        <v>1</v>
      </c>
    </row>
    <row r="2969" spans="1:8" x14ac:dyDescent="0.2">
      <c r="A2969" s="6">
        <v>30029608</v>
      </c>
      <c r="B2969" s="6" t="s">
        <v>14854</v>
      </c>
      <c r="C2969" s="6" t="s">
        <v>5989</v>
      </c>
      <c r="D2969" s="6" t="s">
        <v>7536</v>
      </c>
      <c r="E2969" s="6" t="s">
        <v>5638</v>
      </c>
      <c r="F2969" s="6" t="s">
        <v>14855</v>
      </c>
      <c r="G2969" s="6" t="s">
        <v>14856</v>
      </c>
      <c r="H2969" s="79">
        <v>1</v>
      </c>
    </row>
    <row r="2970" spans="1:8" x14ac:dyDescent="0.2">
      <c r="A2970" s="6">
        <v>30296422</v>
      </c>
      <c r="B2970" s="6" t="s">
        <v>14857</v>
      </c>
      <c r="C2970" s="6" t="s">
        <v>12182</v>
      </c>
      <c r="D2970" s="6" t="s">
        <v>7907</v>
      </c>
      <c r="E2970" s="6" t="s">
        <v>5638</v>
      </c>
      <c r="F2970" s="6" t="s">
        <v>14858</v>
      </c>
      <c r="G2970" s="6" t="s">
        <v>14859</v>
      </c>
      <c r="H2970" s="79">
        <v>1</v>
      </c>
    </row>
    <row r="2971" spans="1:8" x14ac:dyDescent="0.2">
      <c r="A2971" s="6">
        <v>30115357</v>
      </c>
      <c r="B2971" s="6" t="s">
        <v>14860</v>
      </c>
      <c r="C2971" s="6" t="s">
        <v>13864</v>
      </c>
      <c r="D2971" s="6" t="s">
        <v>7907</v>
      </c>
      <c r="E2971" s="6" t="s">
        <v>5638</v>
      </c>
      <c r="F2971" s="6" t="s">
        <v>14861</v>
      </c>
      <c r="G2971" s="6" t="s">
        <v>14862</v>
      </c>
      <c r="H2971" s="79">
        <v>1</v>
      </c>
    </row>
    <row r="2972" spans="1:8" x14ac:dyDescent="0.2">
      <c r="A2972" s="6">
        <v>30285486</v>
      </c>
      <c r="B2972" s="6" t="s">
        <v>14863</v>
      </c>
      <c r="C2972" s="6" t="s">
        <v>13868</v>
      </c>
      <c r="D2972" s="6" t="s">
        <v>7907</v>
      </c>
      <c r="E2972" s="6" t="s">
        <v>5638</v>
      </c>
      <c r="F2972" s="6" t="s">
        <v>14864</v>
      </c>
      <c r="G2972" s="6" t="s">
        <v>14865</v>
      </c>
      <c r="H2972" s="79">
        <v>1</v>
      </c>
    </row>
    <row r="2973" spans="1:8" x14ac:dyDescent="0.2">
      <c r="A2973" s="6">
        <v>30305751</v>
      </c>
      <c r="B2973" s="6" t="s">
        <v>14866</v>
      </c>
      <c r="C2973" s="6" t="s">
        <v>13872</v>
      </c>
      <c r="D2973" s="6" t="s">
        <v>7907</v>
      </c>
      <c r="E2973" s="6" t="s">
        <v>5638</v>
      </c>
      <c r="F2973" s="6" t="s">
        <v>14867</v>
      </c>
      <c r="G2973" s="6" t="s">
        <v>14868</v>
      </c>
      <c r="H2973" s="79">
        <v>1</v>
      </c>
    </row>
    <row r="2974" spans="1:8" x14ac:dyDescent="0.2">
      <c r="A2974" s="6">
        <v>30203043</v>
      </c>
      <c r="B2974" s="6" t="s">
        <v>14869</v>
      </c>
      <c r="C2974" s="6" t="s">
        <v>12186</v>
      </c>
      <c r="D2974" s="6" t="s">
        <v>7907</v>
      </c>
      <c r="E2974" s="6" t="s">
        <v>5638</v>
      </c>
      <c r="F2974" s="6" t="s">
        <v>14870</v>
      </c>
      <c r="G2974" s="6" t="s">
        <v>14871</v>
      </c>
      <c r="H2974" s="79">
        <v>1</v>
      </c>
    </row>
    <row r="2975" spans="1:8" x14ac:dyDescent="0.2">
      <c r="A2975" s="6">
        <v>30372080</v>
      </c>
      <c r="B2975" s="6" t="s">
        <v>14872</v>
      </c>
      <c r="C2975" s="6" t="s">
        <v>12190</v>
      </c>
      <c r="D2975" s="6" t="s">
        <v>7907</v>
      </c>
      <c r="E2975" s="6" t="s">
        <v>5638</v>
      </c>
      <c r="F2975" s="6" t="s">
        <v>14873</v>
      </c>
      <c r="G2975" s="6" t="s">
        <v>14874</v>
      </c>
      <c r="H2975" s="79">
        <v>1</v>
      </c>
    </row>
    <row r="2976" spans="1:8" x14ac:dyDescent="0.2">
      <c r="A2976" s="6">
        <v>30172207</v>
      </c>
      <c r="B2976" s="6" t="s">
        <v>14875</v>
      </c>
      <c r="C2976" s="6" t="s">
        <v>12194</v>
      </c>
      <c r="D2976" s="6" t="s">
        <v>7907</v>
      </c>
      <c r="E2976" s="6" t="s">
        <v>5638</v>
      </c>
      <c r="F2976" s="6" t="s">
        <v>14876</v>
      </c>
      <c r="G2976" s="6" t="s">
        <v>14877</v>
      </c>
      <c r="H2976" s="79">
        <v>1</v>
      </c>
    </row>
    <row r="2977" spans="1:8" x14ac:dyDescent="0.2">
      <c r="A2977" s="6">
        <v>30385550</v>
      </c>
      <c r="B2977" s="6" t="s">
        <v>14878</v>
      </c>
      <c r="C2977" s="6" t="s">
        <v>12198</v>
      </c>
      <c r="D2977" s="6" t="s">
        <v>7907</v>
      </c>
      <c r="E2977" s="6" t="s">
        <v>5638</v>
      </c>
      <c r="F2977" s="6" t="s">
        <v>14879</v>
      </c>
      <c r="G2977" s="6" t="s">
        <v>14880</v>
      </c>
      <c r="H2977" s="79">
        <v>1</v>
      </c>
    </row>
    <row r="2978" spans="1:8" x14ac:dyDescent="0.2">
      <c r="A2978" s="6">
        <v>30224272</v>
      </c>
      <c r="B2978" s="6" t="s">
        <v>14881</v>
      </c>
      <c r="C2978" s="6" t="s">
        <v>12202</v>
      </c>
      <c r="D2978" s="6" t="s">
        <v>7907</v>
      </c>
      <c r="E2978" s="6" t="s">
        <v>5638</v>
      </c>
      <c r="F2978" s="6" t="s">
        <v>14882</v>
      </c>
      <c r="G2978" s="6" t="s">
        <v>14883</v>
      </c>
      <c r="H2978" s="79">
        <v>1</v>
      </c>
    </row>
    <row r="2979" spans="1:8" x14ac:dyDescent="0.2">
      <c r="A2979" s="6">
        <v>30388468</v>
      </c>
      <c r="B2979" s="6" t="s">
        <v>14884</v>
      </c>
      <c r="C2979" s="6" t="s">
        <v>12206</v>
      </c>
      <c r="D2979" s="6" t="s">
        <v>7907</v>
      </c>
      <c r="E2979" s="6" t="s">
        <v>5638</v>
      </c>
      <c r="F2979" s="6" t="s">
        <v>14885</v>
      </c>
      <c r="G2979" s="6" t="s">
        <v>14886</v>
      </c>
      <c r="H2979" s="79">
        <v>1</v>
      </c>
    </row>
    <row r="2980" spans="1:8" x14ac:dyDescent="0.2">
      <c r="A2980" s="6">
        <v>30124783</v>
      </c>
      <c r="B2980" s="6" t="s">
        <v>14887</v>
      </c>
      <c r="C2980" s="6" t="s">
        <v>12210</v>
      </c>
      <c r="D2980" s="6" t="s">
        <v>7907</v>
      </c>
      <c r="E2980" s="6" t="s">
        <v>5638</v>
      </c>
      <c r="F2980" s="6" t="s">
        <v>14888</v>
      </c>
      <c r="G2980" s="6" t="s">
        <v>14889</v>
      </c>
      <c r="H2980" s="79">
        <v>1</v>
      </c>
    </row>
    <row r="2981" spans="1:8" x14ac:dyDescent="0.2">
      <c r="A2981" s="6">
        <v>30258446</v>
      </c>
      <c r="B2981" s="6" t="s">
        <v>14890</v>
      </c>
      <c r="C2981" s="6" t="s">
        <v>12214</v>
      </c>
      <c r="D2981" s="6" t="s">
        <v>7907</v>
      </c>
      <c r="E2981" s="6" t="s">
        <v>5638</v>
      </c>
      <c r="F2981" s="6" t="s">
        <v>14891</v>
      </c>
      <c r="G2981" s="6" t="s">
        <v>14892</v>
      </c>
      <c r="H2981" s="79">
        <v>1</v>
      </c>
    </row>
    <row r="2982" spans="1:8" x14ac:dyDescent="0.2">
      <c r="A2982" s="6">
        <v>30180455</v>
      </c>
      <c r="B2982" s="6" t="s">
        <v>14893</v>
      </c>
      <c r="C2982" s="6" t="s">
        <v>5977</v>
      </c>
      <c r="D2982" s="6" t="s">
        <v>10915</v>
      </c>
      <c r="E2982" s="6" t="s">
        <v>5638</v>
      </c>
      <c r="F2982" s="6" t="s">
        <v>14894</v>
      </c>
      <c r="G2982" s="6" t="s">
        <v>14895</v>
      </c>
      <c r="H2982" s="79">
        <v>1</v>
      </c>
    </row>
    <row r="2983" spans="1:8" x14ac:dyDescent="0.2">
      <c r="A2983" s="6">
        <v>30038117</v>
      </c>
      <c r="B2983" s="6" t="s">
        <v>14896</v>
      </c>
      <c r="C2983" s="6" t="s">
        <v>5981</v>
      </c>
      <c r="D2983" s="6" t="s">
        <v>10915</v>
      </c>
      <c r="E2983" s="6" t="s">
        <v>5638</v>
      </c>
      <c r="F2983" s="6" t="s">
        <v>14897</v>
      </c>
      <c r="G2983" s="6" t="s">
        <v>14898</v>
      </c>
      <c r="H2983" s="79">
        <v>1</v>
      </c>
    </row>
    <row r="2984" spans="1:8" x14ac:dyDescent="0.2">
      <c r="A2984" s="6">
        <v>30258711</v>
      </c>
      <c r="B2984" s="6" t="s">
        <v>14899</v>
      </c>
      <c r="C2984" s="6" t="s">
        <v>5985</v>
      </c>
      <c r="D2984" s="6" t="s">
        <v>10915</v>
      </c>
      <c r="E2984" s="6" t="s">
        <v>5638</v>
      </c>
      <c r="F2984" s="6" t="s">
        <v>14900</v>
      </c>
      <c r="G2984" s="6" t="s">
        <v>14901</v>
      </c>
      <c r="H2984" s="79">
        <v>1</v>
      </c>
    </row>
    <row r="2985" spans="1:8" x14ac:dyDescent="0.2">
      <c r="A2985" s="6">
        <v>30047878</v>
      </c>
      <c r="B2985" s="6" t="s">
        <v>14902</v>
      </c>
      <c r="C2985" s="6" t="s">
        <v>5989</v>
      </c>
      <c r="D2985" s="6" t="s">
        <v>10915</v>
      </c>
      <c r="E2985" s="6" t="s">
        <v>5638</v>
      </c>
      <c r="F2985" s="6" t="s">
        <v>14903</v>
      </c>
      <c r="G2985" s="6" t="s">
        <v>14904</v>
      </c>
      <c r="H2985" s="79">
        <v>1</v>
      </c>
    </row>
    <row r="2986" spans="1:8" x14ac:dyDescent="0.2">
      <c r="A2986" s="6">
        <v>30163995</v>
      </c>
      <c r="B2986" s="6" t="s">
        <v>14905</v>
      </c>
      <c r="C2986" s="6" t="s">
        <v>7554</v>
      </c>
      <c r="D2986" s="6" t="s">
        <v>11588</v>
      </c>
      <c r="E2986" s="6" t="s">
        <v>5893</v>
      </c>
      <c r="F2986" s="6" t="s">
        <v>14906</v>
      </c>
      <c r="G2986" s="6" t="s">
        <v>14907</v>
      </c>
      <c r="H2986" s="79">
        <v>1</v>
      </c>
    </row>
    <row r="2987" spans="1:8" x14ac:dyDescent="0.2">
      <c r="A2987" s="6">
        <v>30360274</v>
      </c>
      <c r="B2987" s="6" t="s">
        <v>14908</v>
      </c>
      <c r="C2987" s="6" t="s">
        <v>8061</v>
      </c>
      <c r="D2987" s="6" t="s">
        <v>11588</v>
      </c>
      <c r="E2987" s="6" t="s">
        <v>5893</v>
      </c>
      <c r="F2987" s="6" t="s">
        <v>14909</v>
      </c>
      <c r="G2987" s="6" t="s">
        <v>14910</v>
      </c>
      <c r="H2987" s="79">
        <v>1</v>
      </c>
    </row>
    <row r="2988" spans="1:8" x14ac:dyDescent="0.2">
      <c r="A2988" s="6">
        <v>30209370</v>
      </c>
      <c r="B2988" s="6" t="s">
        <v>14911</v>
      </c>
      <c r="C2988" s="6" t="s">
        <v>8065</v>
      </c>
      <c r="D2988" s="6" t="s">
        <v>11588</v>
      </c>
      <c r="E2988" s="6" t="s">
        <v>5893</v>
      </c>
      <c r="F2988" s="6" t="s">
        <v>14912</v>
      </c>
      <c r="G2988" s="6" t="s">
        <v>14913</v>
      </c>
      <c r="H2988" s="79">
        <v>1</v>
      </c>
    </row>
    <row r="2989" spans="1:8" x14ac:dyDescent="0.2">
      <c r="A2989" s="6">
        <v>30382927</v>
      </c>
      <c r="B2989" s="6" t="s">
        <v>14914</v>
      </c>
      <c r="C2989" s="6" t="s">
        <v>8069</v>
      </c>
      <c r="D2989" s="6" t="s">
        <v>11588</v>
      </c>
      <c r="E2989" s="6" t="s">
        <v>5893</v>
      </c>
      <c r="F2989" s="6" t="s">
        <v>14915</v>
      </c>
      <c r="G2989" s="6" t="s">
        <v>14916</v>
      </c>
      <c r="H2989" s="79">
        <v>1</v>
      </c>
    </row>
    <row r="2990" spans="1:8" x14ac:dyDescent="0.2">
      <c r="A2990" s="6">
        <v>30135870</v>
      </c>
      <c r="B2990" s="6" t="s">
        <v>14917</v>
      </c>
      <c r="C2990" s="6" t="s">
        <v>8073</v>
      </c>
      <c r="D2990" s="6" t="s">
        <v>11588</v>
      </c>
      <c r="E2990" s="6" t="s">
        <v>5893</v>
      </c>
      <c r="F2990" s="6" t="s">
        <v>14918</v>
      </c>
      <c r="G2990" s="6" t="s">
        <v>14919</v>
      </c>
      <c r="H2990" s="79">
        <v>1</v>
      </c>
    </row>
    <row r="2991" spans="1:8" x14ac:dyDescent="0.2">
      <c r="A2991" s="6">
        <v>30366652</v>
      </c>
      <c r="B2991" s="6" t="s">
        <v>14920</v>
      </c>
      <c r="C2991" s="6" t="s">
        <v>8077</v>
      </c>
      <c r="D2991" s="6" t="s">
        <v>11588</v>
      </c>
      <c r="E2991" s="6" t="s">
        <v>5893</v>
      </c>
      <c r="F2991" s="6" t="s">
        <v>14921</v>
      </c>
      <c r="G2991" s="6" t="s">
        <v>14922</v>
      </c>
      <c r="H2991" s="79">
        <v>1</v>
      </c>
    </row>
    <row r="2992" spans="1:8" x14ac:dyDescent="0.2">
      <c r="A2992" s="6">
        <v>30017269</v>
      </c>
      <c r="B2992" s="6" t="s">
        <v>14923</v>
      </c>
      <c r="C2992" s="6" t="s">
        <v>8081</v>
      </c>
      <c r="D2992" s="6" t="s">
        <v>11588</v>
      </c>
      <c r="E2992" s="6" t="s">
        <v>5893</v>
      </c>
      <c r="F2992" s="6" t="s">
        <v>14924</v>
      </c>
      <c r="G2992" s="6" t="s">
        <v>14925</v>
      </c>
      <c r="H2992" s="79">
        <v>1</v>
      </c>
    </row>
    <row r="2993" spans="1:8" x14ac:dyDescent="0.2">
      <c r="A2993" s="6">
        <v>30093402</v>
      </c>
      <c r="B2993" s="6" t="s">
        <v>14926</v>
      </c>
      <c r="C2993" s="6" t="s">
        <v>6238</v>
      </c>
      <c r="D2993" s="6" t="s">
        <v>11588</v>
      </c>
      <c r="E2993" s="6" t="s">
        <v>5893</v>
      </c>
      <c r="F2993" s="6" t="s">
        <v>14927</v>
      </c>
      <c r="G2993" s="6" t="s">
        <v>14928</v>
      </c>
      <c r="H2993" s="79">
        <v>1</v>
      </c>
    </row>
    <row r="2994" spans="1:8" x14ac:dyDescent="0.2">
      <c r="A2994" s="6">
        <v>30238658</v>
      </c>
      <c r="B2994" s="6" t="s">
        <v>14929</v>
      </c>
      <c r="C2994" s="6" t="s">
        <v>7091</v>
      </c>
      <c r="D2994" s="6" t="s">
        <v>11588</v>
      </c>
      <c r="E2994" s="6" t="s">
        <v>5893</v>
      </c>
      <c r="F2994" s="6" t="s">
        <v>14930</v>
      </c>
      <c r="G2994" s="6" t="s">
        <v>14931</v>
      </c>
      <c r="H2994" s="79">
        <v>1</v>
      </c>
    </row>
    <row r="2995" spans="1:8" x14ac:dyDescent="0.2">
      <c r="A2995" s="6">
        <v>30022367</v>
      </c>
      <c r="B2995" s="6" t="s">
        <v>14932</v>
      </c>
      <c r="C2995" s="6" t="s">
        <v>7095</v>
      </c>
      <c r="D2995" s="6" t="s">
        <v>11588</v>
      </c>
      <c r="E2995" s="6" t="s">
        <v>5893</v>
      </c>
      <c r="F2995" s="6" t="s">
        <v>14933</v>
      </c>
      <c r="G2995" s="6" t="s">
        <v>14934</v>
      </c>
      <c r="H2995" s="79">
        <v>1</v>
      </c>
    </row>
    <row r="2996" spans="1:8" x14ac:dyDescent="0.2">
      <c r="A2996" s="6">
        <v>30247202</v>
      </c>
      <c r="B2996" s="6" t="s">
        <v>14935</v>
      </c>
      <c r="C2996" s="6" t="s">
        <v>8422</v>
      </c>
      <c r="D2996" s="6" t="s">
        <v>11588</v>
      </c>
      <c r="E2996" s="6" t="s">
        <v>5893</v>
      </c>
      <c r="F2996" s="6" t="s">
        <v>14936</v>
      </c>
      <c r="G2996" s="6" t="s">
        <v>14937</v>
      </c>
      <c r="H2996" s="79">
        <v>1</v>
      </c>
    </row>
    <row r="2997" spans="1:8" x14ac:dyDescent="0.2">
      <c r="A2997" s="6">
        <v>30068668</v>
      </c>
      <c r="B2997" s="6" t="s">
        <v>14938</v>
      </c>
      <c r="C2997" s="6" t="s">
        <v>5760</v>
      </c>
      <c r="D2997" s="6" t="s">
        <v>7536</v>
      </c>
      <c r="E2997" s="6" t="s">
        <v>5638</v>
      </c>
      <c r="F2997" s="6" t="s">
        <v>14939</v>
      </c>
      <c r="G2997" s="6" t="s">
        <v>14940</v>
      </c>
      <c r="H2997" s="79">
        <v>1</v>
      </c>
    </row>
    <row r="2998" spans="1:8" x14ac:dyDescent="0.2">
      <c r="A2998" s="6">
        <v>30236737</v>
      </c>
      <c r="B2998" s="6" t="s">
        <v>14941</v>
      </c>
      <c r="C2998" s="6" t="s">
        <v>5762</v>
      </c>
      <c r="D2998" s="6" t="s">
        <v>7536</v>
      </c>
      <c r="E2998" s="6" t="s">
        <v>5638</v>
      </c>
      <c r="F2998" s="6" t="s">
        <v>14942</v>
      </c>
      <c r="G2998" s="6" t="s">
        <v>14943</v>
      </c>
      <c r="H2998" s="79">
        <v>1</v>
      </c>
    </row>
    <row r="2999" spans="1:8" x14ac:dyDescent="0.2">
      <c r="A2999" s="6">
        <v>30386254</v>
      </c>
      <c r="B2999" s="6" t="s">
        <v>14944</v>
      </c>
      <c r="C2999" s="6" t="s">
        <v>5766</v>
      </c>
      <c r="D2999" s="6" t="s">
        <v>7536</v>
      </c>
      <c r="E2999" s="6" t="s">
        <v>5638</v>
      </c>
      <c r="F2999" s="6" t="s">
        <v>14945</v>
      </c>
      <c r="G2999" s="6" t="s">
        <v>14946</v>
      </c>
      <c r="H2999" s="79">
        <v>1</v>
      </c>
    </row>
    <row r="3000" spans="1:8" x14ac:dyDescent="0.2">
      <c r="A3000" s="6">
        <v>30160359</v>
      </c>
      <c r="B3000" s="6" t="s">
        <v>14947</v>
      </c>
      <c r="C3000" s="6" t="s">
        <v>5769</v>
      </c>
      <c r="D3000" s="6" t="s">
        <v>7536</v>
      </c>
      <c r="E3000" s="6" t="s">
        <v>5638</v>
      </c>
      <c r="F3000" s="6" t="s">
        <v>14948</v>
      </c>
      <c r="G3000" s="6" t="s">
        <v>14949</v>
      </c>
      <c r="H3000" s="79">
        <v>1</v>
      </c>
    </row>
    <row r="3001" spans="1:8" x14ac:dyDescent="0.2">
      <c r="A3001" s="6">
        <v>30091542</v>
      </c>
      <c r="B3001" s="6" t="s">
        <v>14950</v>
      </c>
      <c r="C3001" s="6" t="s">
        <v>5760</v>
      </c>
      <c r="D3001" s="6" t="s">
        <v>10915</v>
      </c>
      <c r="E3001" s="6" t="s">
        <v>5638</v>
      </c>
      <c r="F3001" s="6" t="s">
        <v>14951</v>
      </c>
      <c r="G3001" s="6" t="s">
        <v>14952</v>
      </c>
      <c r="H3001" s="79">
        <v>1</v>
      </c>
    </row>
    <row r="3002" spans="1:8" x14ac:dyDescent="0.2">
      <c r="A3002" s="6">
        <v>30298418</v>
      </c>
      <c r="B3002" s="6" t="s">
        <v>14953</v>
      </c>
      <c r="C3002" s="6" t="s">
        <v>5762</v>
      </c>
      <c r="D3002" s="6" t="s">
        <v>10915</v>
      </c>
      <c r="E3002" s="6" t="s">
        <v>5638</v>
      </c>
      <c r="F3002" s="6" t="s">
        <v>14954</v>
      </c>
      <c r="G3002" s="6" t="s">
        <v>14955</v>
      </c>
      <c r="H3002" s="79">
        <v>1</v>
      </c>
    </row>
    <row r="3003" spans="1:8" x14ac:dyDescent="0.2">
      <c r="A3003" s="6">
        <v>30377167</v>
      </c>
      <c r="B3003" s="6" t="s">
        <v>14956</v>
      </c>
      <c r="C3003" s="6" t="s">
        <v>5766</v>
      </c>
      <c r="D3003" s="6" t="s">
        <v>10915</v>
      </c>
      <c r="E3003" s="6" t="s">
        <v>5638</v>
      </c>
      <c r="F3003" s="6" t="s">
        <v>14957</v>
      </c>
      <c r="G3003" s="6" t="s">
        <v>14958</v>
      </c>
      <c r="H3003" s="79">
        <v>1</v>
      </c>
    </row>
    <row r="3004" spans="1:8" x14ac:dyDescent="0.2">
      <c r="A3004" s="6">
        <v>30052897</v>
      </c>
      <c r="B3004" s="6" t="s">
        <v>14959</v>
      </c>
      <c r="C3004" s="6" t="s">
        <v>5769</v>
      </c>
      <c r="D3004" s="6" t="s">
        <v>10915</v>
      </c>
      <c r="E3004" s="6" t="s">
        <v>5638</v>
      </c>
      <c r="F3004" s="6" t="s">
        <v>14960</v>
      </c>
      <c r="G3004" s="6" t="s">
        <v>14961</v>
      </c>
      <c r="H3004" s="79">
        <v>1</v>
      </c>
    </row>
    <row r="3005" spans="1:8" x14ac:dyDescent="0.2">
      <c r="A3005" s="6">
        <v>30252427</v>
      </c>
      <c r="B3005" s="6" t="s">
        <v>14962</v>
      </c>
      <c r="C3005" s="6" t="s">
        <v>14963</v>
      </c>
      <c r="D3005" s="6" t="s">
        <v>7907</v>
      </c>
      <c r="E3005" s="6" t="s">
        <v>5638</v>
      </c>
      <c r="F3005" s="6" t="s">
        <v>14964</v>
      </c>
      <c r="G3005" s="6" t="s">
        <v>14965</v>
      </c>
      <c r="H3005" s="79">
        <v>1</v>
      </c>
    </row>
    <row r="3006" spans="1:8" x14ac:dyDescent="0.2">
      <c r="A3006" s="6">
        <v>30104475</v>
      </c>
      <c r="B3006" s="6" t="s">
        <v>14966</v>
      </c>
      <c r="C3006" s="6" t="s">
        <v>14967</v>
      </c>
      <c r="D3006" s="6" t="s">
        <v>7907</v>
      </c>
      <c r="E3006" s="6" t="s">
        <v>5638</v>
      </c>
      <c r="F3006" s="6" t="s">
        <v>14968</v>
      </c>
      <c r="G3006" s="6" t="s">
        <v>14969</v>
      </c>
      <c r="H3006" s="79">
        <v>1</v>
      </c>
    </row>
    <row r="3007" spans="1:8" x14ac:dyDescent="0.2">
      <c r="A3007" s="6">
        <v>30227484</v>
      </c>
      <c r="B3007" s="6" t="s">
        <v>14970</v>
      </c>
      <c r="C3007" s="6" t="s">
        <v>14971</v>
      </c>
      <c r="D3007" s="6" t="s">
        <v>7907</v>
      </c>
      <c r="E3007" s="6" t="s">
        <v>5638</v>
      </c>
      <c r="F3007" s="6" t="s">
        <v>14972</v>
      </c>
      <c r="G3007" s="6" t="s">
        <v>14973</v>
      </c>
      <c r="H3007" s="79">
        <v>1</v>
      </c>
    </row>
    <row r="3008" spans="1:8" x14ac:dyDescent="0.2">
      <c r="A3008" s="6">
        <v>30076044</v>
      </c>
      <c r="B3008" s="6" t="s">
        <v>14974</v>
      </c>
      <c r="C3008" s="6" t="s">
        <v>14975</v>
      </c>
      <c r="D3008" s="6" t="s">
        <v>7907</v>
      </c>
      <c r="E3008" s="6" t="s">
        <v>5638</v>
      </c>
      <c r="F3008" s="6" t="s">
        <v>14976</v>
      </c>
      <c r="G3008" s="6" t="s">
        <v>14977</v>
      </c>
      <c r="H3008" s="79">
        <v>1</v>
      </c>
    </row>
    <row r="3009" spans="1:8" x14ac:dyDescent="0.2">
      <c r="A3009" s="6">
        <v>30304681</v>
      </c>
      <c r="B3009" s="6" t="s">
        <v>14978</v>
      </c>
      <c r="C3009" s="6" t="s">
        <v>14979</v>
      </c>
      <c r="D3009" s="6" t="s">
        <v>7907</v>
      </c>
      <c r="E3009" s="6" t="s">
        <v>5638</v>
      </c>
      <c r="F3009" s="6" t="s">
        <v>14980</v>
      </c>
      <c r="G3009" s="6" t="s">
        <v>14981</v>
      </c>
      <c r="H3009" s="79">
        <v>1</v>
      </c>
    </row>
    <row r="3010" spans="1:8" x14ac:dyDescent="0.2">
      <c r="A3010" s="6">
        <v>30395304</v>
      </c>
      <c r="B3010" s="6" t="s">
        <v>14982</v>
      </c>
      <c r="C3010" s="6" t="s">
        <v>8731</v>
      </c>
      <c r="D3010" s="6" t="s">
        <v>6633</v>
      </c>
      <c r="E3010" s="6" t="s">
        <v>5638</v>
      </c>
      <c r="F3010" s="6" t="s">
        <v>14983</v>
      </c>
      <c r="G3010" s="6" t="s">
        <v>14984</v>
      </c>
      <c r="H3010" s="79">
        <v>1</v>
      </c>
    </row>
    <row r="3011" spans="1:8" x14ac:dyDescent="0.2">
      <c r="A3011" s="6">
        <v>30142113</v>
      </c>
      <c r="B3011" s="6" t="s">
        <v>14985</v>
      </c>
      <c r="C3011" s="6" t="s">
        <v>8735</v>
      </c>
      <c r="D3011" s="6" t="s">
        <v>6633</v>
      </c>
      <c r="E3011" s="6" t="s">
        <v>5638</v>
      </c>
      <c r="F3011" s="6" t="s">
        <v>14986</v>
      </c>
      <c r="G3011" s="6" t="s">
        <v>14987</v>
      </c>
      <c r="H3011" s="79">
        <v>1</v>
      </c>
    </row>
    <row r="3012" spans="1:8" x14ac:dyDescent="0.2">
      <c r="A3012" s="6">
        <v>30402678</v>
      </c>
      <c r="B3012" s="6" t="s">
        <v>14988</v>
      </c>
      <c r="C3012" s="6" t="s">
        <v>9137</v>
      </c>
      <c r="D3012" s="6" t="s">
        <v>13181</v>
      </c>
      <c r="E3012" s="6" t="s">
        <v>5893</v>
      </c>
      <c r="F3012" s="6" t="s">
        <v>14989</v>
      </c>
      <c r="G3012" s="6" t="s">
        <v>14990</v>
      </c>
      <c r="H3012" s="79">
        <v>1</v>
      </c>
    </row>
    <row r="3013" spans="1:8" x14ac:dyDescent="0.2">
      <c r="A3013" s="6">
        <v>30147871</v>
      </c>
      <c r="B3013" s="6" t="s">
        <v>14991</v>
      </c>
      <c r="C3013" s="6" t="s">
        <v>9141</v>
      </c>
      <c r="D3013" s="6" t="s">
        <v>13181</v>
      </c>
      <c r="E3013" s="6" t="s">
        <v>5893</v>
      </c>
      <c r="F3013" s="6" t="s">
        <v>14992</v>
      </c>
      <c r="G3013" s="6" t="s">
        <v>14993</v>
      </c>
      <c r="H3013" s="79">
        <v>1</v>
      </c>
    </row>
    <row r="3014" spans="1:8" x14ac:dyDescent="0.2">
      <c r="A3014" s="6">
        <v>30253742</v>
      </c>
      <c r="B3014" s="6" t="s">
        <v>14994</v>
      </c>
      <c r="C3014" s="6" t="s">
        <v>14995</v>
      </c>
      <c r="D3014" s="6" t="s">
        <v>6633</v>
      </c>
      <c r="E3014" s="6" t="s">
        <v>5638</v>
      </c>
      <c r="F3014" s="6" t="s">
        <v>14996</v>
      </c>
      <c r="G3014" s="6" t="s">
        <v>14997</v>
      </c>
      <c r="H3014" s="79">
        <v>1</v>
      </c>
    </row>
    <row r="3015" spans="1:8" x14ac:dyDescent="0.2">
      <c r="A3015" s="6">
        <v>30151026</v>
      </c>
      <c r="B3015" s="6" t="s">
        <v>14998</v>
      </c>
      <c r="C3015" s="6" t="s">
        <v>14999</v>
      </c>
      <c r="D3015" s="6" t="s">
        <v>6633</v>
      </c>
      <c r="E3015" s="6" t="s">
        <v>5638</v>
      </c>
      <c r="F3015" s="6" t="s">
        <v>15000</v>
      </c>
      <c r="G3015" s="6" t="s">
        <v>15001</v>
      </c>
      <c r="H3015" s="79">
        <v>1</v>
      </c>
    </row>
    <row r="3016" spans="1:8" x14ac:dyDescent="0.2">
      <c r="A3016" s="6">
        <v>30304386</v>
      </c>
      <c r="B3016" s="6" t="s">
        <v>15002</v>
      </c>
      <c r="C3016" s="6" t="s">
        <v>8719</v>
      </c>
      <c r="D3016" s="6" t="s">
        <v>6633</v>
      </c>
      <c r="E3016" s="6" t="s">
        <v>5638</v>
      </c>
      <c r="F3016" s="6" t="s">
        <v>15003</v>
      </c>
      <c r="G3016" s="6" t="s">
        <v>15004</v>
      </c>
      <c r="H3016" s="79">
        <v>1</v>
      </c>
    </row>
    <row r="3017" spans="1:8" x14ac:dyDescent="0.2">
      <c r="A3017" s="6">
        <v>30024520</v>
      </c>
      <c r="B3017" s="6" t="s">
        <v>15005</v>
      </c>
      <c r="C3017" s="6" t="s">
        <v>8723</v>
      </c>
      <c r="D3017" s="6" t="s">
        <v>6633</v>
      </c>
      <c r="E3017" s="6" t="s">
        <v>5638</v>
      </c>
      <c r="F3017" s="6" t="s">
        <v>15006</v>
      </c>
      <c r="G3017" s="6" t="s">
        <v>15007</v>
      </c>
      <c r="H3017" s="79">
        <v>1</v>
      </c>
    </row>
    <row r="3018" spans="1:8" x14ac:dyDescent="0.2">
      <c r="A3018" s="6">
        <v>30197123</v>
      </c>
      <c r="B3018" s="6" t="s">
        <v>15008</v>
      </c>
      <c r="C3018" s="6" t="s">
        <v>8727</v>
      </c>
      <c r="D3018" s="6" t="s">
        <v>6633</v>
      </c>
      <c r="E3018" s="6" t="s">
        <v>5638</v>
      </c>
      <c r="F3018" s="6" t="s">
        <v>15009</v>
      </c>
      <c r="G3018" s="6" t="s">
        <v>15010</v>
      </c>
      <c r="H3018" s="79">
        <v>1</v>
      </c>
    </row>
    <row r="3019" spans="1:8" x14ac:dyDescent="0.2">
      <c r="A3019" s="6">
        <v>30014341</v>
      </c>
      <c r="B3019" s="6" t="s">
        <v>15011</v>
      </c>
      <c r="C3019" s="6" t="s">
        <v>9241</v>
      </c>
      <c r="D3019" s="6" t="s">
        <v>13181</v>
      </c>
      <c r="E3019" s="6" t="s">
        <v>5893</v>
      </c>
      <c r="F3019" s="6" t="s">
        <v>15012</v>
      </c>
      <c r="G3019" s="6" t="s">
        <v>15013</v>
      </c>
      <c r="H3019" s="79">
        <v>0.50106799999999996</v>
      </c>
    </row>
    <row r="3020" spans="1:8" x14ac:dyDescent="0.2">
      <c r="A3020" s="6">
        <v>30133486</v>
      </c>
      <c r="B3020" s="6" t="s">
        <v>15014</v>
      </c>
      <c r="C3020" s="6" t="s">
        <v>9245</v>
      </c>
      <c r="D3020" s="6" t="s">
        <v>13181</v>
      </c>
      <c r="E3020" s="6" t="s">
        <v>5893</v>
      </c>
      <c r="F3020" s="6" t="s">
        <v>15015</v>
      </c>
      <c r="G3020" s="6" t="s">
        <v>15016</v>
      </c>
      <c r="H3020" s="79">
        <v>0.50106799999999996</v>
      </c>
    </row>
    <row r="3021" spans="1:8" x14ac:dyDescent="0.2">
      <c r="A3021" s="6">
        <v>30343739</v>
      </c>
      <c r="B3021" s="6" t="s">
        <v>15017</v>
      </c>
      <c r="C3021" s="6" t="s">
        <v>9249</v>
      </c>
      <c r="D3021" s="6" t="s">
        <v>13181</v>
      </c>
      <c r="E3021" s="6" t="s">
        <v>5893</v>
      </c>
      <c r="F3021" s="6" t="s">
        <v>15018</v>
      </c>
      <c r="G3021" s="6" t="s">
        <v>15019</v>
      </c>
      <c r="H3021" s="79">
        <v>0.50106799999999996</v>
      </c>
    </row>
    <row r="3022" spans="1:8" x14ac:dyDescent="0.2">
      <c r="A3022" s="6">
        <v>30015769</v>
      </c>
      <c r="B3022" s="6" t="s">
        <v>15020</v>
      </c>
      <c r="C3022" s="6" t="s">
        <v>9253</v>
      </c>
      <c r="D3022" s="6" t="s">
        <v>13181</v>
      </c>
      <c r="E3022" s="6" t="s">
        <v>5893</v>
      </c>
      <c r="F3022" s="6" t="s">
        <v>15021</v>
      </c>
      <c r="G3022" s="6" t="s">
        <v>15022</v>
      </c>
      <c r="H3022" s="79">
        <v>0.50106799999999996</v>
      </c>
    </row>
    <row r="3023" spans="1:8" x14ac:dyDescent="0.2">
      <c r="A3023" s="6">
        <v>30200965</v>
      </c>
      <c r="B3023" s="6" t="s">
        <v>15023</v>
      </c>
      <c r="C3023" s="6" t="s">
        <v>5949</v>
      </c>
      <c r="D3023" s="6" t="s">
        <v>7536</v>
      </c>
      <c r="E3023" s="6" t="s">
        <v>5638</v>
      </c>
      <c r="F3023" s="6" t="s">
        <v>15024</v>
      </c>
      <c r="G3023" s="6" t="s">
        <v>15025</v>
      </c>
      <c r="H3023" s="79">
        <v>0.53961099999999995</v>
      </c>
    </row>
    <row r="3024" spans="1:8" x14ac:dyDescent="0.2">
      <c r="A3024" s="6">
        <v>30341268</v>
      </c>
      <c r="B3024" s="6" t="s">
        <v>15026</v>
      </c>
      <c r="C3024" s="6" t="s">
        <v>5953</v>
      </c>
      <c r="D3024" s="6" t="s">
        <v>7536</v>
      </c>
      <c r="E3024" s="6" t="s">
        <v>5638</v>
      </c>
      <c r="F3024" s="6" t="s">
        <v>15027</v>
      </c>
      <c r="G3024" s="6" t="s">
        <v>15028</v>
      </c>
      <c r="H3024" s="79">
        <v>0.53961099999999995</v>
      </c>
    </row>
    <row r="3025" spans="1:8" x14ac:dyDescent="0.2">
      <c r="A3025" s="6">
        <v>30240170</v>
      </c>
      <c r="B3025" s="6" t="s">
        <v>15029</v>
      </c>
      <c r="C3025" s="6" t="s">
        <v>5957</v>
      </c>
      <c r="D3025" s="6" t="s">
        <v>7536</v>
      </c>
      <c r="E3025" s="6" t="s">
        <v>5638</v>
      </c>
      <c r="F3025" s="6" t="s">
        <v>15030</v>
      </c>
      <c r="G3025" s="6" t="s">
        <v>15031</v>
      </c>
      <c r="H3025" s="79">
        <v>0.53961099999999995</v>
      </c>
    </row>
    <row r="3026" spans="1:8" x14ac:dyDescent="0.2">
      <c r="A3026" s="6">
        <v>30181030</v>
      </c>
      <c r="B3026" s="6" t="s">
        <v>15032</v>
      </c>
      <c r="C3026" s="6" t="s">
        <v>5949</v>
      </c>
      <c r="D3026" s="6" t="s">
        <v>10915</v>
      </c>
      <c r="E3026" s="6" t="s">
        <v>5638</v>
      </c>
      <c r="F3026" s="6" t="s">
        <v>15033</v>
      </c>
      <c r="G3026" s="6" t="s">
        <v>15034</v>
      </c>
      <c r="H3026" s="79">
        <v>0.53961099999999995</v>
      </c>
    </row>
    <row r="3027" spans="1:8" x14ac:dyDescent="0.2">
      <c r="A3027" s="6">
        <v>30423405</v>
      </c>
      <c r="B3027" s="6" t="s">
        <v>15035</v>
      </c>
      <c r="C3027" s="6" t="s">
        <v>5953</v>
      </c>
      <c r="D3027" s="6" t="s">
        <v>10915</v>
      </c>
      <c r="E3027" s="6" t="s">
        <v>5638</v>
      </c>
      <c r="F3027" s="6" t="s">
        <v>15036</v>
      </c>
      <c r="G3027" s="6" t="s">
        <v>15037</v>
      </c>
      <c r="H3027" s="79">
        <v>0.53961099999999995</v>
      </c>
    </row>
    <row r="3028" spans="1:8" x14ac:dyDescent="0.2">
      <c r="A3028" s="6">
        <v>30165777</v>
      </c>
      <c r="B3028" s="6" t="s">
        <v>15038</v>
      </c>
      <c r="C3028" s="6" t="s">
        <v>5957</v>
      </c>
      <c r="D3028" s="6" t="s">
        <v>10915</v>
      </c>
      <c r="E3028" s="6" t="s">
        <v>5638</v>
      </c>
      <c r="F3028" s="6" t="s">
        <v>15039</v>
      </c>
      <c r="G3028" s="6" t="s">
        <v>15040</v>
      </c>
      <c r="H3028" s="79">
        <v>0.53961099999999995</v>
      </c>
    </row>
    <row r="3029" spans="1:8" x14ac:dyDescent="0.2">
      <c r="A3029" s="6">
        <v>30086083</v>
      </c>
      <c r="B3029" s="6" t="s">
        <v>15041</v>
      </c>
      <c r="C3029" s="6" t="s">
        <v>8426</v>
      </c>
      <c r="D3029" s="6" t="s">
        <v>11588</v>
      </c>
      <c r="E3029" s="6" t="s">
        <v>5893</v>
      </c>
      <c r="F3029" s="6" t="s">
        <v>15042</v>
      </c>
      <c r="G3029" s="6" t="s">
        <v>15043</v>
      </c>
      <c r="H3029" s="79">
        <v>0.53961099999999995</v>
      </c>
    </row>
    <row r="3030" spans="1:8" x14ac:dyDescent="0.2">
      <c r="A3030" s="6">
        <v>30297702</v>
      </c>
      <c r="B3030" s="6" t="s">
        <v>15044</v>
      </c>
      <c r="C3030" s="6" t="s">
        <v>7099</v>
      </c>
      <c r="D3030" s="6" t="s">
        <v>11588</v>
      </c>
      <c r="E3030" s="6" t="s">
        <v>5893</v>
      </c>
      <c r="F3030" s="6" t="s">
        <v>15045</v>
      </c>
      <c r="G3030" s="6" t="s">
        <v>15046</v>
      </c>
      <c r="H3030" s="79">
        <v>0.53961099999999995</v>
      </c>
    </row>
    <row r="3031" spans="1:8" x14ac:dyDescent="0.2">
      <c r="A3031" s="6">
        <v>30019732</v>
      </c>
      <c r="B3031" s="6" t="s">
        <v>15047</v>
      </c>
      <c r="C3031" s="6" t="s">
        <v>6242</v>
      </c>
      <c r="D3031" s="6" t="s">
        <v>11588</v>
      </c>
      <c r="E3031" s="6" t="s">
        <v>5893</v>
      </c>
      <c r="F3031" s="6" t="s">
        <v>15048</v>
      </c>
      <c r="G3031" s="6" t="s">
        <v>15049</v>
      </c>
      <c r="H3031" s="79">
        <v>0.53961099999999995</v>
      </c>
    </row>
    <row r="3032" spans="1:8" x14ac:dyDescent="0.2">
      <c r="A3032" s="6">
        <v>30300604</v>
      </c>
      <c r="B3032" s="6" t="s">
        <v>15050</v>
      </c>
      <c r="C3032" s="6" t="s">
        <v>8436</v>
      </c>
      <c r="D3032" s="6" t="s">
        <v>11588</v>
      </c>
      <c r="E3032" s="6" t="s">
        <v>5893</v>
      </c>
      <c r="F3032" s="6" t="s">
        <v>15051</v>
      </c>
      <c r="G3032" s="6" t="s">
        <v>15052</v>
      </c>
      <c r="H3032" s="79">
        <v>0.53961099999999995</v>
      </c>
    </row>
    <row r="3033" spans="1:8" x14ac:dyDescent="0.2">
      <c r="A3033" s="6">
        <v>30058738</v>
      </c>
      <c r="B3033" s="6" t="s">
        <v>15053</v>
      </c>
      <c r="C3033" s="6" t="s">
        <v>8440</v>
      </c>
      <c r="D3033" s="6" t="s">
        <v>11588</v>
      </c>
      <c r="E3033" s="6" t="s">
        <v>5893</v>
      </c>
      <c r="F3033" s="6" t="s">
        <v>15054</v>
      </c>
      <c r="G3033" s="6" t="s">
        <v>15055</v>
      </c>
      <c r="H3033" s="79">
        <v>0.53961099999999995</v>
      </c>
    </row>
    <row r="3034" spans="1:8" x14ac:dyDescent="0.2">
      <c r="A3034" s="6">
        <v>30281616</v>
      </c>
      <c r="B3034" s="6" t="s">
        <v>15056</v>
      </c>
      <c r="C3034" s="6" t="s">
        <v>5913</v>
      </c>
      <c r="D3034" s="6" t="s">
        <v>12729</v>
      </c>
      <c r="E3034" s="6" t="s">
        <v>5893</v>
      </c>
      <c r="F3034" s="6" t="s">
        <v>15057</v>
      </c>
      <c r="G3034" s="6" t="s">
        <v>15058</v>
      </c>
      <c r="H3034" s="79">
        <v>0.53961099999999995</v>
      </c>
    </row>
    <row r="3035" spans="1:8" x14ac:dyDescent="0.2">
      <c r="A3035" s="6">
        <v>30077756</v>
      </c>
      <c r="B3035" s="6" t="s">
        <v>15059</v>
      </c>
      <c r="C3035" s="6" t="s">
        <v>5917</v>
      </c>
      <c r="D3035" s="6" t="s">
        <v>12729</v>
      </c>
      <c r="E3035" s="6" t="s">
        <v>5893</v>
      </c>
      <c r="F3035" s="6" t="s">
        <v>15060</v>
      </c>
      <c r="G3035" s="6" t="s">
        <v>15061</v>
      </c>
      <c r="H3035" s="79">
        <v>0.53961099999999995</v>
      </c>
    </row>
    <row r="3036" spans="1:8" x14ac:dyDescent="0.2">
      <c r="A3036" s="6">
        <v>30317043</v>
      </c>
      <c r="B3036" s="6" t="s">
        <v>15062</v>
      </c>
      <c r="C3036" s="6" t="s">
        <v>5921</v>
      </c>
      <c r="D3036" s="6" t="s">
        <v>12729</v>
      </c>
      <c r="E3036" s="6" t="s">
        <v>5893</v>
      </c>
      <c r="F3036" s="6" t="s">
        <v>15063</v>
      </c>
      <c r="G3036" s="6" t="s">
        <v>15064</v>
      </c>
      <c r="H3036" s="79">
        <v>0.53961099999999995</v>
      </c>
    </row>
    <row r="3037" spans="1:8" x14ac:dyDescent="0.2">
      <c r="A3037" s="6">
        <v>30040598</v>
      </c>
      <c r="B3037" s="6" t="s">
        <v>15065</v>
      </c>
      <c r="C3037" s="6" t="s">
        <v>5925</v>
      </c>
      <c r="D3037" s="6" t="s">
        <v>12729</v>
      </c>
      <c r="E3037" s="6" t="s">
        <v>5893</v>
      </c>
      <c r="F3037" s="6" t="s">
        <v>15066</v>
      </c>
      <c r="G3037" s="6" t="s">
        <v>15067</v>
      </c>
      <c r="H3037" s="79">
        <v>0.53961099999999995</v>
      </c>
    </row>
    <row r="3038" spans="1:8" x14ac:dyDescent="0.2">
      <c r="A3038" s="6">
        <v>30187181</v>
      </c>
      <c r="B3038" s="6" t="s">
        <v>15068</v>
      </c>
      <c r="C3038" s="6" t="s">
        <v>5929</v>
      </c>
      <c r="D3038" s="6" t="s">
        <v>12729</v>
      </c>
      <c r="E3038" s="6" t="s">
        <v>5893</v>
      </c>
      <c r="F3038" s="6" t="s">
        <v>15069</v>
      </c>
      <c r="G3038" s="6" t="s">
        <v>15070</v>
      </c>
      <c r="H3038" s="79">
        <v>0.53961099999999995</v>
      </c>
    </row>
    <row r="3039" spans="1:8" x14ac:dyDescent="0.2">
      <c r="A3039" s="6">
        <v>30469951</v>
      </c>
      <c r="B3039" s="6" t="s">
        <v>15071</v>
      </c>
      <c r="C3039" s="6" t="s">
        <v>5913</v>
      </c>
      <c r="D3039" s="6" t="s">
        <v>12952</v>
      </c>
      <c r="E3039" s="6" t="s">
        <v>5893</v>
      </c>
      <c r="F3039" s="6" t="s">
        <v>15072</v>
      </c>
      <c r="G3039" s="6" t="s">
        <v>15073</v>
      </c>
      <c r="H3039" s="79">
        <v>0.53961099999999995</v>
      </c>
    </row>
    <row r="3040" spans="1:8" x14ac:dyDescent="0.2">
      <c r="A3040" s="6">
        <v>30355634</v>
      </c>
      <c r="B3040" s="6" t="s">
        <v>15074</v>
      </c>
      <c r="C3040" s="6" t="s">
        <v>5917</v>
      </c>
      <c r="D3040" s="6" t="s">
        <v>12952</v>
      </c>
      <c r="E3040" s="6" t="s">
        <v>5893</v>
      </c>
      <c r="F3040" s="6" t="s">
        <v>15075</v>
      </c>
      <c r="G3040" s="6" t="s">
        <v>15076</v>
      </c>
      <c r="H3040" s="79">
        <v>0.53961099999999995</v>
      </c>
    </row>
    <row r="3041" spans="1:8" x14ac:dyDescent="0.2">
      <c r="A3041" s="6">
        <v>30345908</v>
      </c>
      <c r="B3041" s="6" t="s">
        <v>15077</v>
      </c>
      <c r="C3041" s="6" t="s">
        <v>5921</v>
      </c>
      <c r="D3041" s="6" t="s">
        <v>12952</v>
      </c>
      <c r="E3041" s="6" t="s">
        <v>5893</v>
      </c>
      <c r="F3041" s="6" t="s">
        <v>15078</v>
      </c>
      <c r="G3041" s="6" t="s">
        <v>15079</v>
      </c>
      <c r="H3041" s="79">
        <v>0.53961099999999995</v>
      </c>
    </row>
    <row r="3042" spans="1:8" x14ac:dyDescent="0.2">
      <c r="A3042" s="6">
        <v>30254197</v>
      </c>
      <c r="B3042" s="6" t="s">
        <v>15080</v>
      </c>
      <c r="C3042" s="6" t="s">
        <v>5925</v>
      </c>
      <c r="D3042" s="6" t="s">
        <v>12952</v>
      </c>
      <c r="E3042" s="6" t="s">
        <v>5893</v>
      </c>
      <c r="F3042" s="6" t="s">
        <v>15081</v>
      </c>
      <c r="G3042" s="6" t="s">
        <v>15082</v>
      </c>
      <c r="H3042" s="79">
        <v>0.53961099999999995</v>
      </c>
    </row>
    <row r="3043" spans="1:8" x14ac:dyDescent="0.2">
      <c r="A3043" s="6">
        <v>30281648</v>
      </c>
      <c r="B3043" s="6" t="s">
        <v>15083</v>
      </c>
      <c r="C3043" s="6" t="s">
        <v>5929</v>
      </c>
      <c r="D3043" s="6" t="s">
        <v>12952</v>
      </c>
      <c r="E3043" s="6" t="s">
        <v>5893</v>
      </c>
      <c r="F3043" s="6" t="s">
        <v>15084</v>
      </c>
      <c r="G3043" s="6" t="s">
        <v>15085</v>
      </c>
      <c r="H3043" s="79">
        <v>0.53961099999999995</v>
      </c>
    </row>
    <row r="3044" spans="1:8" x14ac:dyDescent="0.2">
      <c r="A3044" s="6">
        <v>30219817</v>
      </c>
      <c r="B3044" s="6" t="s">
        <v>15086</v>
      </c>
      <c r="C3044" s="6" t="s">
        <v>5933</v>
      </c>
      <c r="D3044" s="6" t="s">
        <v>12952</v>
      </c>
      <c r="E3044" s="6" t="s">
        <v>5893</v>
      </c>
      <c r="F3044" s="6" t="s">
        <v>15087</v>
      </c>
      <c r="G3044" s="6" t="s">
        <v>15088</v>
      </c>
      <c r="H3044" s="79">
        <v>0.53961099999999995</v>
      </c>
    </row>
    <row r="3045" spans="1:8" x14ac:dyDescent="0.2">
      <c r="A3045" s="6">
        <v>30135453</v>
      </c>
      <c r="B3045" s="6" t="s">
        <v>15089</v>
      </c>
      <c r="C3045" s="6" t="s">
        <v>9593</v>
      </c>
      <c r="D3045" s="6" t="s">
        <v>9937</v>
      </c>
      <c r="E3045" s="6" t="s">
        <v>5893</v>
      </c>
      <c r="F3045" s="6" t="s">
        <v>15090</v>
      </c>
      <c r="G3045" s="6" t="s">
        <v>15091</v>
      </c>
      <c r="H3045" s="79">
        <v>0.57815499999999997</v>
      </c>
    </row>
    <row r="3046" spans="1:8" x14ac:dyDescent="0.2">
      <c r="A3046" s="6">
        <v>30215516</v>
      </c>
      <c r="B3046" s="6" t="s">
        <v>15092</v>
      </c>
      <c r="C3046" s="6" t="s">
        <v>9597</v>
      </c>
      <c r="D3046" s="6" t="s">
        <v>9937</v>
      </c>
      <c r="E3046" s="6" t="s">
        <v>5893</v>
      </c>
      <c r="F3046" s="6" t="s">
        <v>15093</v>
      </c>
      <c r="G3046" s="6" t="s">
        <v>15094</v>
      </c>
      <c r="H3046" s="79">
        <v>0.57815499999999997</v>
      </c>
    </row>
    <row r="3047" spans="1:8" x14ac:dyDescent="0.2">
      <c r="A3047" s="6">
        <v>30137486</v>
      </c>
      <c r="B3047" s="6" t="s">
        <v>15095</v>
      </c>
      <c r="C3047" s="6" t="s">
        <v>9601</v>
      </c>
      <c r="D3047" s="6" t="s">
        <v>9937</v>
      </c>
      <c r="E3047" s="6" t="s">
        <v>5893</v>
      </c>
      <c r="F3047" s="6" t="s">
        <v>15096</v>
      </c>
      <c r="G3047" s="6" t="s">
        <v>15097</v>
      </c>
      <c r="H3047" s="79">
        <v>0.57815499999999997</v>
      </c>
    </row>
    <row r="3048" spans="1:8" x14ac:dyDescent="0.2">
      <c r="A3048" s="6">
        <v>30037186</v>
      </c>
      <c r="B3048" s="6" t="s">
        <v>15098</v>
      </c>
      <c r="C3048" s="6" t="s">
        <v>9605</v>
      </c>
      <c r="D3048" s="6" t="s">
        <v>9937</v>
      </c>
      <c r="E3048" s="6" t="s">
        <v>5893</v>
      </c>
      <c r="F3048" s="6" t="s">
        <v>15099</v>
      </c>
      <c r="G3048" s="6" t="s">
        <v>15100</v>
      </c>
      <c r="H3048" s="79">
        <v>0.57815499999999997</v>
      </c>
    </row>
    <row r="3049" spans="1:8" x14ac:dyDescent="0.2">
      <c r="A3049" s="6">
        <v>30002449</v>
      </c>
      <c r="B3049" s="6" t="s">
        <v>15101</v>
      </c>
      <c r="C3049" s="6" t="s">
        <v>9609</v>
      </c>
      <c r="D3049" s="6" t="s">
        <v>9937</v>
      </c>
      <c r="E3049" s="6" t="s">
        <v>5893</v>
      </c>
      <c r="F3049" s="6" t="s">
        <v>15102</v>
      </c>
      <c r="G3049" s="6" t="s">
        <v>15103</v>
      </c>
      <c r="H3049" s="79">
        <v>0.57815499999999997</v>
      </c>
    </row>
    <row r="3050" spans="1:8" x14ac:dyDescent="0.2">
      <c r="A3050" s="6">
        <v>30145797</v>
      </c>
      <c r="B3050" s="6" t="s">
        <v>15104</v>
      </c>
      <c r="C3050" s="6" t="s">
        <v>5965</v>
      </c>
      <c r="D3050" s="6" t="s">
        <v>7536</v>
      </c>
      <c r="E3050" s="6" t="s">
        <v>5638</v>
      </c>
      <c r="F3050" s="6" t="s">
        <v>15105</v>
      </c>
      <c r="G3050" s="6" t="s">
        <v>15106</v>
      </c>
      <c r="H3050" s="79">
        <v>0.616699</v>
      </c>
    </row>
    <row r="3051" spans="1:8" x14ac:dyDescent="0.2">
      <c r="A3051" s="6">
        <v>30406311</v>
      </c>
      <c r="B3051" s="6" t="s">
        <v>15107</v>
      </c>
      <c r="C3051" s="6" t="s">
        <v>5969</v>
      </c>
      <c r="D3051" s="6" t="s">
        <v>7536</v>
      </c>
      <c r="E3051" s="6" t="s">
        <v>5638</v>
      </c>
      <c r="F3051" s="6" t="s">
        <v>15108</v>
      </c>
      <c r="G3051" s="6" t="s">
        <v>15109</v>
      </c>
      <c r="H3051" s="79">
        <v>0.616699</v>
      </c>
    </row>
    <row r="3052" spans="1:8" x14ac:dyDescent="0.2">
      <c r="A3052" s="6">
        <v>30073387</v>
      </c>
      <c r="B3052" s="6" t="s">
        <v>15110</v>
      </c>
      <c r="C3052" s="6" t="s">
        <v>5973</v>
      </c>
      <c r="D3052" s="6" t="s">
        <v>7536</v>
      </c>
      <c r="E3052" s="6" t="s">
        <v>5638</v>
      </c>
      <c r="F3052" s="6" t="s">
        <v>15111</v>
      </c>
      <c r="G3052" s="6" t="s">
        <v>15112</v>
      </c>
      <c r="H3052" s="79">
        <v>0.616699</v>
      </c>
    </row>
    <row r="3053" spans="1:8" x14ac:dyDescent="0.2">
      <c r="A3053" s="6">
        <v>30119930</v>
      </c>
      <c r="B3053" s="6" t="s">
        <v>15113</v>
      </c>
      <c r="C3053" s="6" t="s">
        <v>5965</v>
      </c>
      <c r="D3053" s="6" t="s">
        <v>10915</v>
      </c>
      <c r="E3053" s="6" t="s">
        <v>5638</v>
      </c>
      <c r="F3053" s="6" t="s">
        <v>15114</v>
      </c>
      <c r="G3053" s="6" t="s">
        <v>15115</v>
      </c>
      <c r="H3053" s="79">
        <v>0.616699</v>
      </c>
    </row>
    <row r="3054" spans="1:8" x14ac:dyDescent="0.2">
      <c r="A3054" s="6">
        <v>30303097</v>
      </c>
      <c r="B3054" s="6" t="s">
        <v>15116</v>
      </c>
      <c r="C3054" s="6" t="s">
        <v>5969</v>
      </c>
      <c r="D3054" s="6" t="s">
        <v>10915</v>
      </c>
      <c r="E3054" s="6" t="s">
        <v>5638</v>
      </c>
      <c r="F3054" s="6" t="s">
        <v>15117</v>
      </c>
      <c r="G3054" s="6" t="s">
        <v>15118</v>
      </c>
      <c r="H3054" s="79">
        <v>0.616699</v>
      </c>
    </row>
    <row r="3055" spans="1:8" x14ac:dyDescent="0.2">
      <c r="A3055" s="6">
        <v>30025193</v>
      </c>
      <c r="B3055" s="6" t="s">
        <v>15119</v>
      </c>
      <c r="C3055" s="6" t="s">
        <v>5973</v>
      </c>
      <c r="D3055" s="6" t="s">
        <v>10915</v>
      </c>
      <c r="E3055" s="6" t="s">
        <v>5638</v>
      </c>
      <c r="F3055" s="6" t="s">
        <v>15120</v>
      </c>
      <c r="G3055" s="6" t="s">
        <v>15121</v>
      </c>
      <c r="H3055" s="79">
        <v>0.616699</v>
      </c>
    </row>
    <row r="3056" spans="1:8" x14ac:dyDescent="0.2">
      <c r="A3056" s="6">
        <v>30266646</v>
      </c>
      <c r="B3056" s="6" t="s">
        <v>15122</v>
      </c>
      <c r="C3056" s="6" t="s">
        <v>5933</v>
      </c>
      <c r="D3056" s="6" t="s">
        <v>12729</v>
      </c>
      <c r="E3056" s="6" t="s">
        <v>5893</v>
      </c>
      <c r="F3056" s="6" t="s">
        <v>15123</v>
      </c>
      <c r="G3056" s="6" t="s">
        <v>15124</v>
      </c>
      <c r="H3056" s="79">
        <v>0.616699</v>
      </c>
    </row>
    <row r="3057" spans="1:8" x14ac:dyDescent="0.2">
      <c r="A3057" s="6">
        <v>30134314</v>
      </c>
      <c r="B3057" s="6" t="s">
        <v>15125</v>
      </c>
      <c r="C3057" s="6" t="s">
        <v>5937</v>
      </c>
      <c r="D3057" s="6" t="s">
        <v>12729</v>
      </c>
      <c r="E3057" s="6" t="s">
        <v>5893</v>
      </c>
      <c r="F3057" s="6" t="s">
        <v>15126</v>
      </c>
      <c r="G3057" s="6" t="s">
        <v>15127</v>
      </c>
      <c r="H3057" s="79">
        <v>0.616699</v>
      </c>
    </row>
    <row r="3058" spans="1:8" x14ac:dyDescent="0.2">
      <c r="A3058" s="6">
        <v>30316910</v>
      </c>
      <c r="B3058" s="6" t="s">
        <v>15128</v>
      </c>
      <c r="C3058" s="6" t="s">
        <v>5941</v>
      </c>
      <c r="D3058" s="6" t="s">
        <v>12729</v>
      </c>
      <c r="E3058" s="6" t="s">
        <v>5893</v>
      </c>
      <c r="F3058" s="6" t="s">
        <v>15129</v>
      </c>
      <c r="G3058" s="6" t="s">
        <v>15130</v>
      </c>
      <c r="H3058" s="79">
        <v>0.616699</v>
      </c>
    </row>
    <row r="3059" spans="1:8" x14ac:dyDescent="0.2">
      <c r="A3059" s="6">
        <v>30154892</v>
      </c>
      <c r="B3059" s="6" t="s">
        <v>15131</v>
      </c>
      <c r="C3059" s="6" t="s">
        <v>5945</v>
      </c>
      <c r="D3059" s="6" t="s">
        <v>12729</v>
      </c>
      <c r="E3059" s="6" t="s">
        <v>5893</v>
      </c>
      <c r="F3059" s="6" t="s">
        <v>15132</v>
      </c>
      <c r="G3059" s="6" t="s">
        <v>15133</v>
      </c>
      <c r="H3059" s="79">
        <v>0.616699</v>
      </c>
    </row>
    <row r="3060" spans="1:8" x14ac:dyDescent="0.2">
      <c r="A3060" s="6">
        <v>30419535</v>
      </c>
      <c r="B3060" s="6" t="s">
        <v>15134</v>
      </c>
      <c r="C3060" s="6" t="s">
        <v>5949</v>
      </c>
      <c r="D3060" s="6" t="s">
        <v>12729</v>
      </c>
      <c r="E3060" s="6" t="s">
        <v>5893</v>
      </c>
      <c r="F3060" s="6" t="s">
        <v>15135</v>
      </c>
      <c r="G3060" s="6" t="s">
        <v>15136</v>
      </c>
      <c r="H3060" s="79">
        <v>0.616699</v>
      </c>
    </row>
    <row r="3061" spans="1:8" x14ac:dyDescent="0.2">
      <c r="A3061" s="6">
        <v>30139559</v>
      </c>
      <c r="B3061" s="6" t="s">
        <v>15137</v>
      </c>
      <c r="C3061" s="6" t="s">
        <v>5953</v>
      </c>
      <c r="D3061" s="6" t="s">
        <v>12729</v>
      </c>
      <c r="E3061" s="6" t="s">
        <v>5893</v>
      </c>
      <c r="F3061" s="6" t="s">
        <v>15138</v>
      </c>
      <c r="G3061" s="6" t="s">
        <v>15139</v>
      </c>
      <c r="H3061" s="79">
        <v>0.616699</v>
      </c>
    </row>
    <row r="3062" spans="1:8" x14ac:dyDescent="0.2">
      <c r="A3062" s="6">
        <v>30424327</v>
      </c>
      <c r="B3062" s="6" t="s">
        <v>15140</v>
      </c>
      <c r="C3062" s="6" t="s">
        <v>5957</v>
      </c>
      <c r="D3062" s="6" t="s">
        <v>12729</v>
      </c>
      <c r="E3062" s="6" t="s">
        <v>5893</v>
      </c>
      <c r="F3062" s="6" t="s">
        <v>15141</v>
      </c>
      <c r="G3062" s="6" t="s">
        <v>15142</v>
      </c>
      <c r="H3062" s="79">
        <v>0.616699</v>
      </c>
    </row>
    <row r="3063" spans="1:8" x14ac:dyDescent="0.2">
      <c r="A3063" s="6">
        <v>30104345</v>
      </c>
      <c r="B3063" s="6" t="s">
        <v>15143</v>
      </c>
      <c r="C3063" s="6" t="s">
        <v>5961</v>
      </c>
      <c r="D3063" s="6" t="s">
        <v>12729</v>
      </c>
      <c r="E3063" s="6" t="s">
        <v>5893</v>
      </c>
      <c r="F3063" s="6" t="s">
        <v>15144</v>
      </c>
      <c r="G3063" s="6" t="s">
        <v>15145</v>
      </c>
      <c r="H3063" s="79">
        <v>0.616699</v>
      </c>
    </row>
    <row r="3064" spans="1:8" x14ac:dyDescent="0.2">
      <c r="A3064" s="6">
        <v>30177170</v>
      </c>
      <c r="B3064" s="6" t="s">
        <v>15146</v>
      </c>
      <c r="C3064" s="6" t="s">
        <v>5937</v>
      </c>
      <c r="D3064" s="6" t="s">
        <v>12952</v>
      </c>
      <c r="E3064" s="6" t="s">
        <v>5893</v>
      </c>
      <c r="F3064" s="6" t="s">
        <v>15147</v>
      </c>
      <c r="G3064" s="6" t="s">
        <v>15148</v>
      </c>
      <c r="H3064" s="79">
        <v>0.616699</v>
      </c>
    </row>
    <row r="3065" spans="1:8" x14ac:dyDescent="0.2">
      <c r="A3065" s="6">
        <v>30056883</v>
      </c>
      <c r="B3065" s="6" t="s">
        <v>15149</v>
      </c>
      <c r="C3065" s="6" t="s">
        <v>5941</v>
      </c>
      <c r="D3065" s="6" t="s">
        <v>12952</v>
      </c>
      <c r="E3065" s="6" t="s">
        <v>5893</v>
      </c>
      <c r="F3065" s="6" t="s">
        <v>15150</v>
      </c>
      <c r="G3065" s="6" t="s">
        <v>15151</v>
      </c>
      <c r="H3065" s="79">
        <v>0.616699</v>
      </c>
    </row>
    <row r="3066" spans="1:8" x14ac:dyDescent="0.2">
      <c r="A3066" s="6">
        <v>30159707</v>
      </c>
      <c r="B3066" s="6" t="s">
        <v>15152</v>
      </c>
      <c r="C3066" s="6" t="s">
        <v>5945</v>
      </c>
      <c r="D3066" s="6" t="s">
        <v>12952</v>
      </c>
      <c r="E3066" s="6" t="s">
        <v>5893</v>
      </c>
      <c r="F3066" s="6" t="s">
        <v>15153</v>
      </c>
      <c r="G3066" s="6" t="s">
        <v>15154</v>
      </c>
      <c r="H3066" s="79">
        <v>0.616699</v>
      </c>
    </row>
    <row r="3067" spans="1:8" x14ac:dyDescent="0.2">
      <c r="A3067" s="6">
        <v>30200294</v>
      </c>
      <c r="B3067" s="6" t="s">
        <v>15155</v>
      </c>
      <c r="C3067" s="6" t="s">
        <v>5949</v>
      </c>
      <c r="D3067" s="6" t="s">
        <v>12952</v>
      </c>
      <c r="E3067" s="6" t="s">
        <v>5893</v>
      </c>
      <c r="F3067" s="6" t="s">
        <v>15156</v>
      </c>
      <c r="G3067" s="6" t="s">
        <v>15157</v>
      </c>
      <c r="H3067" s="79">
        <v>0.616699</v>
      </c>
    </row>
    <row r="3068" spans="1:8" x14ac:dyDescent="0.2">
      <c r="A3068" s="6">
        <v>30029036</v>
      </c>
      <c r="B3068" s="6" t="s">
        <v>15158</v>
      </c>
      <c r="C3068" s="6" t="s">
        <v>5953</v>
      </c>
      <c r="D3068" s="6" t="s">
        <v>12952</v>
      </c>
      <c r="E3068" s="6" t="s">
        <v>5893</v>
      </c>
      <c r="F3068" s="6" t="s">
        <v>15159</v>
      </c>
      <c r="G3068" s="6" t="s">
        <v>15160</v>
      </c>
      <c r="H3068" s="79">
        <v>0.616699</v>
      </c>
    </row>
    <row r="3069" spans="1:8" x14ac:dyDescent="0.2">
      <c r="A3069" s="6">
        <v>30024883</v>
      </c>
      <c r="B3069" s="6" t="s">
        <v>15161</v>
      </c>
      <c r="C3069" s="6" t="s">
        <v>5957</v>
      </c>
      <c r="D3069" s="6" t="s">
        <v>12952</v>
      </c>
      <c r="E3069" s="6" t="s">
        <v>5893</v>
      </c>
      <c r="F3069" s="6" t="s">
        <v>15162</v>
      </c>
      <c r="G3069" s="6" t="s">
        <v>15163</v>
      </c>
      <c r="H3069" s="79">
        <v>0.616699</v>
      </c>
    </row>
    <row r="3070" spans="1:8" x14ac:dyDescent="0.2">
      <c r="A3070" s="6">
        <v>30027129</v>
      </c>
      <c r="B3070" s="6" t="s">
        <v>15164</v>
      </c>
      <c r="C3070" s="6" t="s">
        <v>5961</v>
      </c>
      <c r="D3070" s="6" t="s">
        <v>12952</v>
      </c>
      <c r="E3070" s="6" t="s">
        <v>5893</v>
      </c>
      <c r="F3070" s="6" t="s">
        <v>15165</v>
      </c>
      <c r="G3070" s="6" t="s">
        <v>15166</v>
      </c>
      <c r="H3070" s="79">
        <v>0.616699</v>
      </c>
    </row>
    <row r="3071" spans="1:8" x14ac:dyDescent="0.2">
      <c r="A3071" s="6">
        <v>30440131</v>
      </c>
      <c r="B3071" s="6" t="s">
        <v>15167</v>
      </c>
      <c r="C3071" s="6" t="s">
        <v>6190</v>
      </c>
      <c r="D3071" s="6" t="s">
        <v>6338</v>
      </c>
      <c r="E3071" s="6" t="s">
        <v>5638</v>
      </c>
      <c r="F3071" s="6" t="s">
        <v>15168</v>
      </c>
      <c r="G3071" s="6" t="s">
        <v>15169</v>
      </c>
      <c r="H3071" s="79">
        <v>0.65524199999999999</v>
      </c>
    </row>
    <row r="3072" spans="1:8" x14ac:dyDescent="0.2">
      <c r="A3072" s="6">
        <v>30010271</v>
      </c>
      <c r="B3072" s="6" t="s">
        <v>15170</v>
      </c>
      <c r="C3072" s="6" t="s">
        <v>6194</v>
      </c>
      <c r="D3072" s="6" t="s">
        <v>6338</v>
      </c>
      <c r="E3072" s="6" t="s">
        <v>5638</v>
      </c>
      <c r="F3072" s="6" t="s">
        <v>15171</v>
      </c>
      <c r="G3072" s="6" t="s">
        <v>15172</v>
      </c>
      <c r="H3072" s="79">
        <v>0.65524199999999999</v>
      </c>
    </row>
    <row r="3073" spans="1:8" x14ac:dyDescent="0.2">
      <c r="A3073" s="6">
        <v>30312101</v>
      </c>
      <c r="B3073" s="6" t="s">
        <v>15173</v>
      </c>
      <c r="C3073" s="6" t="s">
        <v>6198</v>
      </c>
      <c r="D3073" s="6" t="s">
        <v>6338</v>
      </c>
      <c r="E3073" s="6" t="s">
        <v>5638</v>
      </c>
      <c r="F3073" s="6" t="s">
        <v>15174</v>
      </c>
      <c r="G3073" s="6" t="s">
        <v>15175</v>
      </c>
      <c r="H3073" s="79">
        <v>0.65524199999999999</v>
      </c>
    </row>
    <row r="3074" spans="1:8" x14ac:dyDescent="0.2">
      <c r="A3074" s="6">
        <v>30077022</v>
      </c>
      <c r="B3074" s="6" t="s">
        <v>15176</v>
      </c>
      <c r="C3074" s="6" t="s">
        <v>6202</v>
      </c>
      <c r="D3074" s="6" t="s">
        <v>6338</v>
      </c>
      <c r="E3074" s="6" t="s">
        <v>5638</v>
      </c>
      <c r="F3074" s="6" t="s">
        <v>15177</v>
      </c>
      <c r="G3074" s="6" t="s">
        <v>15178</v>
      </c>
      <c r="H3074" s="79">
        <v>0.65524199999999999</v>
      </c>
    </row>
    <row r="3075" spans="1:8" x14ac:dyDescent="0.2">
      <c r="A3075" s="6">
        <v>30232626</v>
      </c>
      <c r="B3075" s="6" t="s">
        <v>15179</v>
      </c>
      <c r="C3075" s="6" t="s">
        <v>6206</v>
      </c>
      <c r="D3075" s="6" t="s">
        <v>6338</v>
      </c>
      <c r="E3075" s="6" t="s">
        <v>5638</v>
      </c>
      <c r="F3075" s="6" t="s">
        <v>15180</v>
      </c>
      <c r="G3075" s="6" t="s">
        <v>15181</v>
      </c>
      <c r="H3075" s="79">
        <v>0.65524199999999999</v>
      </c>
    </row>
    <row r="3076" spans="1:8" x14ac:dyDescent="0.2">
      <c r="A3076" s="6">
        <v>30072798</v>
      </c>
      <c r="B3076" s="6" t="s">
        <v>15182</v>
      </c>
      <c r="C3076" s="6" t="s">
        <v>6210</v>
      </c>
      <c r="D3076" s="6" t="s">
        <v>6338</v>
      </c>
      <c r="E3076" s="6" t="s">
        <v>5638</v>
      </c>
      <c r="F3076" s="6" t="s">
        <v>15183</v>
      </c>
      <c r="G3076" s="6" t="s">
        <v>15184</v>
      </c>
      <c r="H3076" s="79">
        <v>0.65524199999999999</v>
      </c>
    </row>
    <row r="3077" spans="1:8" x14ac:dyDescent="0.2">
      <c r="A3077" s="6">
        <v>30283138</v>
      </c>
      <c r="B3077" s="6" t="s">
        <v>15185</v>
      </c>
      <c r="C3077" s="6" t="s">
        <v>5941</v>
      </c>
      <c r="D3077" s="6" t="s">
        <v>9992</v>
      </c>
      <c r="E3077" s="6" t="s">
        <v>9993</v>
      </c>
      <c r="F3077" s="6" t="s">
        <v>15186</v>
      </c>
      <c r="G3077" s="6" t="s">
        <v>15187</v>
      </c>
      <c r="H3077" s="79">
        <v>0.65524199999999999</v>
      </c>
    </row>
    <row r="3078" spans="1:8" x14ac:dyDescent="0.2">
      <c r="A3078" s="6">
        <v>30139875</v>
      </c>
      <c r="B3078" s="6" t="s">
        <v>15188</v>
      </c>
      <c r="C3078" s="6" t="s">
        <v>5945</v>
      </c>
      <c r="D3078" s="6" t="s">
        <v>9992</v>
      </c>
      <c r="E3078" s="6" t="s">
        <v>9993</v>
      </c>
      <c r="F3078" s="6" t="s">
        <v>15189</v>
      </c>
      <c r="G3078" s="6" t="s">
        <v>15190</v>
      </c>
      <c r="H3078" s="79">
        <v>0.65524199999999999</v>
      </c>
    </row>
    <row r="3079" spans="1:8" x14ac:dyDescent="0.2">
      <c r="A3079" s="6">
        <v>30271775</v>
      </c>
      <c r="B3079" s="6" t="s">
        <v>15191</v>
      </c>
      <c r="C3079" s="6" t="s">
        <v>5949</v>
      </c>
      <c r="D3079" s="6" t="s">
        <v>9992</v>
      </c>
      <c r="E3079" s="6" t="s">
        <v>9993</v>
      </c>
      <c r="F3079" s="6" t="s">
        <v>15192</v>
      </c>
      <c r="G3079" s="6" t="s">
        <v>15193</v>
      </c>
      <c r="H3079" s="79">
        <v>0.65524199999999999</v>
      </c>
    </row>
    <row r="3080" spans="1:8" x14ac:dyDescent="0.2">
      <c r="A3080" s="6">
        <v>30288581</v>
      </c>
      <c r="B3080" s="6" t="s">
        <v>15194</v>
      </c>
      <c r="C3080" s="6" t="s">
        <v>5953</v>
      </c>
      <c r="D3080" s="6" t="s">
        <v>9992</v>
      </c>
      <c r="E3080" s="6" t="s">
        <v>9993</v>
      </c>
      <c r="F3080" s="6" t="s">
        <v>15195</v>
      </c>
      <c r="G3080" s="6" t="s">
        <v>15196</v>
      </c>
      <c r="H3080" s="79">
        <v>0.65524199999999999</v>
      </c>
    </row>
    <row r="3081" spans="1:8" x14ac:dyDescent="0.2">
      <c r="A3081" s="6">
        <v>30149327</v>
      </c>
      <c r="B3081" s="6" t="s">
        <v>15197</v>
      </c>
      <c r="C3081" s="6" t="s">
        <v>5957</v>
      </c>
      <c r="D3081" s="6" t="s">
        <v>9992</v>
      </c>
      <c r="E3081" s="6" t="s">
        <v>9993</v>
      </c>
      <c r="F3081" s="6" t="s">
        <v>15198</v>
      </c>
      <c r="G3081" s="6" t="s">
        <v>15199</v>
      </c>
      <c r="H3081" s="79">
        <v>0.65524199999999999</v>
      </c>
    </row>
    <row r="3082" spans="1:8" x14ac:dyDescent="0.2">
      <c r="A3082" s="6">
        <v>30148329</v>
      </c>
      <c r="B3082" s="6" t="s">
        <v>15200</v>
      </c>
      <c r="C3082" s="6" t="s">
        <v>5961</v>
      </c>
      <c r="D3082" s="6" t="s">
        <v>9992</v>
      </c>
      <c r="E3082" s="6" t="s">
        <v>9993</v>
      </c>
      <c r="F3082" s="6" t="s">
        <v>15201</v>
      </c>
      <c r="G3082" s="6" t="s">
        <v>15202</v>
      </c>
      <c r="H3082" s="79">
        <v>0.65524199999999999</v>
      </c>
    </row>
    <row r="3083" spans="1:8" x14ac:dyDescent="0.2">
      <c r="A3083" s="6">
        <v>30151860</v>
      </c>
      <c r="B3083" s="6" t="s">
        <v>15203</v>
      </c>
      <c r="C3083" s="6" t="s">
        <v>5965</v>
      </c>
      <c r="D3083" s="6" t="s">
        <v>9992</v>
      </c>
      <c r="E3083" s="6" t="s">
        <v>9993</v>
      </c>
      <c r="F3083" s="6" t="s">
        <v>15204</v>
      </c>
      <c r="G3083" s="6" t="s">
        <v>15205</v>
      </c>
      <c r="H3083" s="79">
        <v>0.65524199999999999</v>
      </c>
    </row>
    <row r="3084" spans="1:8" x14ac:dyDescent="0.2">
      <c r="A3084" s="6">
        <v>30170627</v>
      </c>
      <c r="B3084" s="6" t="s">
        <v>15206</v>
      </c>
      <c r="C3084" s="6" t="s">
        <v>5969</v>
      </c>
      <c r="D3084" s="6" t="s">
        <v>9992</v>
      </c>
      <c r="E3084" s="6" t="s">
        <v>9993</v>
      </c>
      <c r="F3084" s="6" t="s">
        <v>15207</v>
      </c>
      <c r="G3084" s="6" t="s">
        <v>15208</v>
      </c>
      <c r="H3084" s="79">
        <v>0.65524199999999999</v>
      </c>
    </row>
    <row r="3085" spans="1:8" x14ac:dyDescent="0.2">
      <c r="A3085" s="6">
        <v>30032232</v>
      </c>
      <c r="B3085" s="6" t="s">
        <v>15209</v>
      </c>
      <c r="C3085" s="6" t="s">
        <v>5973</v>
      </c>
      <c r="D3085" s="6" t="s">
        <v>9992</v>
      </c>
      <c r="E3085" s="6" t="s">
        <v>9993</v>
      </c>
      <c r="F3085" s="6" t="s">
        <v>15210</v>
      </c>
      <c r="G3085" s="6" t="s">
        <v>15211</v>
      </c>
      <c r="H3085" s="79">
        <v>0.65524199999999999</v>
      </c>
    </row>
    <row r="3086" spans="1:8" x14ac:dyDescent="0.2">
      <c r="A3086" s="6">
        <v>30468087</v>
      </c>
      <c r="B3086" s="6" t="s">
        <v>15212</v>
      </c>
      <c r="C3086" s="6" t="s">
        <v>6182</v>
      </c>
      <c r="D3086" s="6" t="s">
        <v>6338</v>
      </c>
      <c r="E3086" s="6" t="s">
        <v>5638</v>
      </c>
      <c r="F3086" s="6" t="s">
        <v>15213</v>
      </c>
      <c r="G3086" s="6" t="s">
        <v>15214</v>
      </c>
      <c r="H3086" s="79">
        <v>0.69378600000000001</v>
      </c>
    </row>
    <row r="3087" spans="1:8" x14ac:dyDescent="0.2">
      <c r="A3087" s="6">
        <v>30183397</v>
      </c>
      <c r="B3087" s="6" t="s">
        <v>15215</v>
      </c>
      <c r="C3087" s="6" t="s">
        <v>6186</v>
      </c>
      <c r="D3087" s="6" t="s">
        <v>6338</v>
      </c>
      <c r="E3087" s="6" t="s">
        <v>5638</v>
      </c>
      <c r="F3087" s="6" t="s">
        <v>15216</v>
      </c>
      <c r="G3087" s="6" t="s">
        <v>15217</v>
      </c>
      <c r="H3087" s="79">
        <v>0.69378600000000001</v>
      </c>
    </row>
    <row r="3088" spans="1:8" x14ac:dyDescent="0.2">
      <c r="A3088" s="6">
        <v>30302519</v>
      </c>
      <c r="B3088" s="6" t="s">
        <v>15218</v>
      </c>
      <c r="C3088" s="6" t="s">
        <v>6859</v>
      </c>
      <c r="D3088" s="6" t="s">
        <v>11588</v>
      </c>
      <c r="E3088" s="6" t="s">
        <v>5893</v>
      </c>
      <c r="F3088" s="6" t="s">
        <v>15219</v>
      </c>
      <c r="G3088" s="6" t="s">
        <v>15220</v>
      </c>
      <c r="H3088" s="79">
        <v>0.69378600000000001</v>
      </c>
    </row>
    <row r="3089" spans="1:8" x14ac:dyDescent="0.2">
      <c r="A3089" s="6">
        <v>30149649</v>
      </c>
      <c r="B3089" s="6" t="s">
        <v>15221</v>
      </c>
      <c r="C3089" s="6" t="s">
        <v>6863</v>
      </c>
      <c r="D3089" s="6" t="s">
        <v>11588</v>
      </c>
      <c r="E3089" s="6" t="s">
        <v>5893</v>
      </c>
      <c r="F3089" s="6" t="s">
        <v>15222</v>
      </c>
      <c r="G3089" s="6" t="s">
        <v>15223</v>
      </c>
      <c r="H3089" s="79">
        <v>0.69378600000000001</v>
      </c>
    </row>
    <row r="3090" spans="1:8" x14ac:dyDescent="0.2">
      <c r="A3090" s="6">
        <v>30422488</v>
      </c>
      <c r="B3090" s="6" t="s">
        <v>15224</v>
      </c>
      <c r="C3090" s="6" t="s">
        <v>6867</v>
      </c>
      <c r="D3090" s="6" t="s">
        <v>11588</v>
      </c>
      <c r="E3090" s="6" t="s">
        <v>5893</v>
      </c>
      <c r="F3090" s="6" t="s">
        <v>15225</v>
      </c>
      <c r="G3090" s="6" t="s">
        <v>15226</v>
      </c>
      <c r="H3090" s="79">
        <v>0.69378600000000001</v>
      </c>
    </row>
    <row r="3091" spans="1:8" x14ac:dyDescent="0.2">
      <c r="A3091" s="6">
        <v>30174649</v>
      </c>
      <c r="B3091" s="6" t="s">
        <v>15227</v>
      </c>
      <c r="C3091" s="6" t="s">
        <v>6871</v>
      </c>
      <c r="D3091" s="6" t="s">
        <v>11588</v>
      </c>
      <c r="E3091" s="6" t="s">
        <v>5893</v>
      </c>
      <c r="F3091" s="6" t="s">
        <v>15228</v>
      </c>
      <c r="G3091" s="6" t="s">
        <v>15229</v>
      </c>
      <c r="H3091" s="79">
        <v>0.69378600000000001</v>
      </c>
    </row>
    <row r="3092" spans="1:8" x14ac:dyDescent="0.2">
      <c r="A3092" s="6">
        <v>30424351</v>
      </c>
      <c r="B3092" s="6" t="s">
        <v>15230</v>
      </c>
      <c r="C3092" s="6" t="s">
        <v>6875</v>
      </c>
      <c r="D3092" s="6" t="s">
        <v>11588</v>
      </c>
      <c r="E3092" s="6" t="s">
        <v>5893</v>
      </c>
      <c r="F3092" s="6" t="s">
        <v>15231</v>
      </c>
      <c r="G3092" s="6" t="s">
        <v>15232</v>
      </c>
      <c r="H3092" s="79">
        <v>0.69378600000000001</v>
      </c>
    </row>
    <row r="3093" spans="1:8" x14ac:dyDescent="0.2">
      <c r="A3093" s="6">
        <v>30344960</v>
      </c>
      <c r="B3093" s="6" t="s">
        <v>15233</v>
      </c>
      <c r="C3093" s="6" t="s">
        <v>6089</v>
      </c>
      <c r="D3093" s="6" t="s">
        <v>6338</v>
      </c>
      <c r="E3093" s="6" t="s">
        <v>5638</v>
      </c>
      <c r="F3093" s="6" t="s">
        <v>15234</v>
      </c>
      <c r="G3093" s="6" t="s">
        <v>15235</v>
      </c>
      <c r="H3093" s="79">
        <v>0.73233000000000004</v>
      </c>
    </row>
    <row r="3094" spans="1:8" x14ac:dyDescent="0.2">
      <c r="A3094" s="6">
        <v>30379384</v>
      </c>
      <c r="B3094" s="6" t="s">
        <v>15236</v>
      </c>
      <c r="C3094" s="6" t="s">
        <v>6093</v>
      </c>
      <c r="D3094" s="6" t="s">
        <v>6338</v>
      </c>
      <c r="E3094" s="6" t="s">
        <v>5638</v>
      </c>
      <c r="F3094" s="6" t="s">
        <v>15237</v>
      </c>
      <c r="G3094" s="6" t="s">
        <v>15238</v>
      </c>
      <c r="H3094" s="79">
        <v>0.73233000000000004</v>
      </c>
    </row>
    <row r="3095" spans="1:8" x14ac:dyDescent="0.2">
      <c r="A3095" s="6">
        <v>30065575</v>
      </c>
      <c r="B3095" s="6" t="s">
        <v>15239</v>
      </c>
      <c r="C3095" s="6" t="s">
        <v>7640</v>
      </c>
      <c r="D3095" s="6" t="s">
        <v>6338</v>
      </c>
      <c r="E3095" s="6" t="s">
        <v>5638</v>
      </c>
      <c r="F3095" s="6" t="s">
        <v>15240</v>
      </c>
      <c r="G3095" s="6" t="s">
        <v>15241</v>
      </c>
      <c r="H3095" s="79">
        <v>0.77087300000000003</v>
      </c>
    </row>
    <row r="3096" spans="1:8" x14ac:dyDescent="0.2">
      <c r="A3096" s="6">
        <v>30254605</v>
      </c>
      <c r="B3096" s="6" t="s">
        <v>15242</v>
      </c>
      <c r="C3096" s="6" t="s">
        <v>6971</v>
      </c>
      <c r="D3096" s="6" t="s">
        <v>6338</v>
      </c>
      <c r="E3096" s="6" t="s">
        <v>5638</v>
      </c>
      <c r="F3096" s="6" t="s">
        <v>15243</v>
      </c>
      <c r="G3096" s="6" t="s">
        <v>15244</v>
      </c>
      <c r="H3096" s="79">
        <v>0.77087300000000003</v>
      </c>
    </row>
    <row r="3097" spans="1:8" x14ac:dyDescent="0.2">
      <c r="A3097" s="6">
        <v>30016880</v>
      </c>
      <c r="B3097" s="6" t="s">
        <v>15245</v>
      </c>
      <c r="C3097" s="6" t="s">
        <v>6975</v>
      </c>
      <c r="D3097" s="6" t="s">
        <v>6338</v>
      </c>
      <c r="E3097" s="6" t="s">
        <v>5638</v>
      </c>
      <c r="F3097" s="6" t="s">
        <v>15246</v>
      </c>
      <c r="G3097" s="6" t="s">
        <v>15247</v>
      </c>
      <c r="H3097" s="79">
        <v>0.77087300000000003</v>
      </c>
    </row>
    <row r="3098" spans="1:8" x14ac:dyDescent="0.2">
      <c r="A3098" s="6">
        <v>30199939</v>
      </c>
      <c r="B3098" s="6" t="s">
        <v>15248</v>
      </c>
      <c r="C3098" s="6" t="s">
        <v>6979</v>
      </c>
      <c r="D3098" s="6" t="s">
        <v>6338</v>
      </c>
      <c r="E3098" s="6" t="s">
        <v>5638</v>
      </c>
      <c r="F3098" s="6" t="s">
        <v>15249</v>
      </c>
      <c r="G3098" s="6" t="s">
        <v>15250</v>
      </c>
      <c r="H3098" s="79">
        <v>0.77087300000000003</v>
      </c>
    </row>
    <row r="3099" spans="1:8" x14ac:dyDescent="0.2">
      <c r="A3099" s="6">
        <v>30102736</v>
      </c>
      <c r="B3099" s="6" t="s">
        <v>15251</v>
      </c>
      <c r="C3099" s="6" t="s">
        <v>7653</v>
      </c>
      <c r="D3099" s="6" t="s">
        <v>6338</v>
      </c>
      <c r="E3099" s="6" t="s">
        <v>5638</v>
      </c>
      <c r="F3099" s="6" t="s">
        <v>15252</v>
      </c>
      <c r="G3099" s="6" t="s">
        <v>15253</v>
      </c>
      <c r="H3099" s="79">
        <v>0.77087300000000003</v>
      </c>
    </row>
    <row r="3100" spans="1:8" x14ac:dyDescent="0.2">
      <c r="A3100" s="6">
        <v>30319347</v>
      </c>
      <c r="B3100" s="6" t="s">
        <v>15254</v>
      </c>
      <c r="C3100" s="6" t="s">
        <v>7657</v>
      </c>
      <c r="D3100" s="6" t="s">
        <v>6338</v>
      </c>
      <c r="E3100" s="6" t="s">
        <v>5638</v>
      </c>
      <c r="F3100" s="6" t="s">
        <v>15255</v>
      </c>
      <c r="G3100" s="6" t="s">
        <v>15256</v>
      </c>
      <c r="H3100" s="79">
        <v>0.77087300000000003</v>
      </c>
    </row>
    <row r="3101" spans="1:8" x14ac:dyDescent="0.2">
      <c r="A3101" s="6">
        <v>30298723</v>
      </c>
      <c r="B3101" s="6" t="s">
        <v>15257</v>
      </c>
      <c r="C3101" s="6" t="s">
        <v>9257</v>
      </c>
      <c r="D3101" s="6" t="s">
        <v>13181</v>
      </c>
      <c r="E3101" s="6" t="s">
        <v>5893</v>
      </c>
      <c r="F3101" s="6" t="s">
        <v>15258</v>
      </c>
      <c r="G3101" s="6" t="s">
        <v>15259</v>
      </c>
      <c r="H3101" s="79">
        <v>0.77087300000000003</v>
      </c>
    </row>
    <row r="3102" spans="1:8" x14ac:dyDescent="0.2">
      <c r="A3102" s="6">
        <v>30257999</v>
      </c>
      <c r="B3102" s="6" t="s">
        <v>15260</v>
      </c>
      <c r="C3102" s="6" t="s">
        <v>9261</v>
      </c>
      <c r="D3102" s="6" t="s">
        <v>13181</v>
      </c>
      <c r="E3102" s="6" t="s">
        <v>5893</v>
      </c>
      <c r="F3102" s="6" t="s">
        <v>15261</v>
      </c>
      <c r="G3102" s="6" t="s">
        <v>15262</v>
      </c>
      <c r="H3102" s="79">
        <v>0.77087300000000003</v>
      </c>
    </row>
    <row r="3103" spans="1:8" x14ac:dyDescent="0.2">
      <c r="A3103" s="6">
        <v>30352644</v>
      </c>
      <c r="B3103" s="6" t="s">
        <v>15263</v>
      </c>
      <c r="C3103" s="6" t="s">
        <v>9265</v>
      </c>
      <c r="D3103" s="6" t="s">
        <v>13181</v>
      </c>
      <c r="E3103" s="6" t="s">
        <v>5893</v>
      </c>
      <c r="F3103" s="6" t="s">
        <v>15264</v>
      </c>
      <c r="G3103" s="6" t="s">
        <v>15265</v>
      </c>
      <c r="H3103" s="79">
        <v>0.77087300000000003</v>
      </c>
    </row>
    <row r="3104" spans="1:8" x14ac:dyDescent="0.2">
      <c r="A3104" s="6">
        <v>30168666</v>
      </c>
      <c r="B3104" s="6" t="s">
        <v>15266</v>
      </c>
      <c r="C3104" s="6" t="s">
        <v>9269</v>
      </c>
      <c r="D3104" s="6" t="s">
        <v>13181</v>
      </c>
      <c r="E3104" s="6" t="s">
        <v>5893</v>
      </c>
      <c r="F3104" s="6" t="s">
        <v>15267</v>
      </c>
      <c r="G3104" s="6" t="s">
        <v>15268</v>
      </c>
      <c r="H3104" s="79">
        <v>0.77087300000000003</v>
      </c>
    </row>
    <row r="3105" spans="1:8" x14ac:dyDescent="0.2">
      <c r="A3105" s="6">
        <v>30346722</v>
      </c>
      <c r="B3105" s="6" t="s">
        <v>15269</v>
      </c>
      <c r="C3105" s="6" t="s">
        <v>9273</v>
      </c>
      <c r="D3105" s="6" t="s">
        <v>13181</v>
      </c>
      <c r="E3105" s="6" t="s">
        <v>5893</v>
      </c>
      <c r="F3105" s="6" t="s">
        <v>15270</v>
      </c>
      <c r="G3105" s="6" t="s">
        <v>15271</v>
      </c>
      <c r="H3105" s="79">
        <v>0.77087300000000003</v>
      </c>
    </row>
    <row r="3106" spans="1:8" x14ac:dyDescent="0.2">
      <c r="A3106" s="6">
        <v>30111297</v>
      </c>
      <c r="B3106" s="6" t="s">
        <v>15272</v>
      </c>
      <c r="C3106" s="6" t="s">
        <v>9277</v>
      </c>
      <c r="D3106" s="6" t="s">
        <v>13181</v>
      </c>
      <c r="E3106" s="6" t="s">
        <v>5893</v>
      </c>
      <c r="F3106" s="6" t="s">
        <v>15273</v>
      </c>
      <c r="G3106" s="6" t="s">
        <v>15274</v>
      </c>
      <c r="H3106" s="79">
        <v>0.77087300000000003</v>
      </c>
    </row>
    <row r="3107" spans="1:8" x14ac:dyDescent="0.2">
      <c r="A3107" s="6">
        <v>30212877</v>
      </c>
      <c r="B3107" s="6" t="s">
        <v>15275</v>
      </c>
      <c r="C3107" s="6" t="s">
        <v>9281</v>
      </c>
      <c r="D3107" s="6" t="s">
        <v>13181</v>
      </c>
      <c r="E3107" s="6" t="s">
        <v>5893</v>
      </c>
      <c r="F3107" s="6" t="s">
        <v>15276</v>
      </c>
      <c r="G3107" s="6" t="s">
        <v>15277</v>
      </c>
      <c r="H3107" s="79">
        <v>0.77087300000000003</v>
      </c>
    </row>
    <row r="3108" spans="1:8" x14ac:dyDescent="0.2">
      <c r="A3108" s="6">
        <v>30225405</v>
      </c>
      <c r="B3108" s="6" t="s">
        <v>15278</v>
      </c>
      <c r="C3108" s="6" t="s">
        <v>6049</v>
      </c>
      <c r="D3108" s="6" t="s">
        <v>7907</v>
      </c>
      <c r="E3108" s="6" t="s">
        <v>5638</v>
      </c>
      <c r="F3108" s="6" t="s">
        <v>15279</v>
      </c>
      <c r="G3108" s="6" t="s">
        <v>15280</v>
      </c>
      <c r="H3108" s="79">
        <v>0.84796099999999996</v>
      </c>
    </row>
    <row r="3109" spans="1:8" x14ac:dyDescent="0.2">
      <c r="A3109" s="6">
        <v>30231001</v>
      </c>
      <c r="B3109" s="6" t="s">
        <v>15281</v>
      </c>
      <c r="C3109" s="6" t="s">
        <v>6053</v>
      </c>
      <c r="D3109" s="6" t="s">
        <v>7907</v>
      </c>
      <c r="E3109" s="6" t="s">
        <v>5638</v>
      </c>
      <c r="F3109" s="6" t="s">
        <v>15282</v>
      </c>
      <c r="G3109" s="6" t="s">
        <v>15283</v>
      </c>
      <c r="H3109" s="79">
        <v>0.84796099999999996</v>
      </c>
    </row>
    <row r="3110" spans="1:8" x14ac:dyDescent="0.2">
      <c r="A3110" s="6">
        <v>30049392</v>
      </c>
      <c r="B3110" s="6" t="s">
        <v>15284</v>
      </c>
      <c r="C3110" s="6" t="s">
        <v>6057</v>
      </c>
      <c r="D3110" s="6" t="s">
        <v>7907</v>
      </c>
      <c r="E3110" s="6" t="s">
        <v>5638</v>
      </c>
      <c r="F3110" s="6" t="s">
        <v>15285</v>
      </c>
      <c r="G3110" s="6" t="s">
        <v>15286</v>
      </c>
      <c r="H3110" s="79">
        <v>0.84796099999999996</v>
      </c>
    </row>
    <row r="3111" spans="1:8" x14ac:dyDescent="0.2">
      <c r="A3111" s="6">
        <v>30002865</v>
      </c>
      <c r="B3111" s="6" t="s">
        <v>15287</v>
      </c>
      <c r="C3111" s="6" t="s">
        <v>6061</v>
      </c>
      <c r="D3111" s="6" t="s">
        <v>7907</v>
      </c>
      <c r="E3111" s="6" t="s">
        <v>5638</v>
      </c>
      <c r="F3111" s="6" t="s">
        <v>15288</v>
      </c>
      <c r="G3111" s="6" t="s">
        <v>15289</v>
      </c>
      <c r="H3111" s="79">
        <v>0.84796099999999996</v>
      </c>
    </row>
    <row r="3112" spans="1:8" x14ac:dyDescent="0.2">
      <c r="A3112" s="6">
        <v>30064581</v>
      </c>
      <c r="B3112" s="6" t="s">
        <v>15290</v>
      </c>
      <c r="C3112" s="6" t="s">
        <v>6065</v>
      </c>
      <c r="D3112" s="6" t="s">
        <v>7907</v>
      </c>
      <c r="E3112" s="6" t="s">
        <v>5638</v>
      </c>
      <c r="F3112" s="6" t="s">
        <v>15291</v>
      </c>
      <c r="G3112" s="6" t="s">
        <v>15292</v>
      </c>
      <c r="H3112" s="79">
        <v>0.84796099999999996</v>
      </c>
    </row>
    <row r="3113" spans="1:8" x14ac:dyDescent="0.2">
      <c r="A3113" s="6">
        <v>30024368</v>
      </c>
      <c r="B3113" s="6" t="s">
        <v>15293</v>
      </c>
      <c r="C3113" s="6" t="s">
        <v>6069</v>
      </c>
      <c r="D3113" s="6" t="s">
        <v>7907</v>
      </c>
      <c r="E3113" s="6" t="s">
        <v>5638</v>
      </c>
      <c r="F3113" s="6" t="s">
        <v>15294</v>
      </c>
      <c r="G3113" s="6" t="s">
        <v>15295</v>
      </c>
      <c r="H3113" s="79">
        <v>0.84796099999999996</v>
      </c>
    </row>
    <row r="3114" spans="1:8" x14ac:dyDescent="0.2">
      <c r="A3114" s="6">
        <v>30345507</v>
      </c>
      <c r="B3114" s="6" t="s">
        <v>15296</v>
      </c>
      <c r="C3114" s="6" t="s">
        <v>6073</v>
      </c>
      <c r="D3114" s="6" t="s">
        <v>7907</v>
      </c>
      <c r="E3114" s="6" t="s">
        <v>5638</v>
      </c>
      <c r="F3114" s="6" t="s">
        <v>15297</v>
      </c>
      <c r="G3114" s="6" t="s">
        <v>15298</v>
      </c>
      <c r="H3114" s="79">
        <v>0.84796099999999996</v>
      </c>
    </row>
    <row r="3115" spans="1:8" x14ac:dyDescent="0.2">
      <c r="A3115" s="6">
        <v>30317747</v>
      </c>
      <c r="B3115" s="6" t="s">
        <v>15299</v>
      </c>
      <c r="C3115" s="6" t="s">
        <v>6077</v>
      </c>
      <c r="D3115" s="6" t="s">
        <v>7907</v>
      </c>
      <c r="E3115" s="6" t="s">
        <v>5638</v>
      </c>
      <c r="F3115" s="6" t="s">
        <v>15300</v>
      </c>
      <c r="G3115" s="6" t="s">
        <v>15301</v>
      </c>
      <c r="H3115" s="79">
        <v>0.84796099999999996</v>
      </c>
    </row>
    <row r="3116" spans="1:8" x14ac:dyDescent="0.2">
      <c r="A3116" s="6">
        <v>30419431</v>
      </c>
      <c r="B3116" s="6" t="s">
        <v>15302</v>
      </c>
      <c r="C3116" s="6" t="s">
        <v>6081</v>
      </c>
      <c r="D3116" s="6" t="s">
        <v>7907</v>
      </c>
      <c r="E3116" s="6" t="s">
        <v>5638</v>
      </c>
      <c r="F3116" s="6" t="s">
        <v>15303</v>
      </c>
      <c r="G3116" s="6" t="s">
        <v>15304</v>
      </c>
      <c r="H3116" s="79">
        <v>0.84796099999999996</v>
      </c>
    </row>
    <row r="3117" spans="1:8" x14ac:dyDescent="0.2">
      <c r="A3117" s="6">
        <v>30427072</v>
      </c>
      <c r="B3117" s="6" t="s">
        <v>15305</v>
      </c>
      <c r="C3117" s="6" t="s">
        <v>6085</v>
      </c>
      <c r="D3117" s="6" t="s">
        <v>7907</v>
      </c>
      <c r="E3117" s="6" t="s">
        <v>5638</v>
      </c>
      <c r="F3117" s="6" t="s">
        <v>15306</v>
      </c>
      <c r="G3117" s="6" t="s">
        <v>15307</v>
      </c>
      <c r="H3117" s="79">
        <v>0.84796099999999996</v>
      </c>
    </row>
    <row r="3118" spans="1:8" x14ac:dyDescent="0.2">
      <c r="A3118" s="6">
        <v>30285069</v>
      </c>
      <c r="B3118" s="6" t="s">
        <v>15308</v>
      </c>
      <c r="C3118" s="6" t="s">
        <v>6089</v>
      </c>
      <c r="D3118" s="6" t="s">
        <v>7907</v>
      </c>
      <c r="E3118" s="6" t="s">
        <v>5638</v>
      </c>
      <c r="F3118" s="6" t="s">
        <v>15309</v>
      </c>
      <c r="G3118" s="6" t="s">
        <v>15310</v>
      </c>
      <c r="H3118" s="79">
        <v>0.84796099999999996</v>
      </c>
    </row>
    <row r="3119" spans="1:8" x14ac:dyDescent="0.2">
      <c r="A3119" s="6">
        <v>30210050</v>
      </c>
      <c r="B3119" s="6" t="s">
        <v>15311</v>
      </c>
      <c r="C3119" s="6" t="s">
        <v>6097</v>
      </c>
      <c r="D3119" s="6" t="s">
        <v>6338</v>
      </c>
      <c r="E3119" s="6" t="s">
        <v>5638</v>
      </c>
      <c r="F3119" s="6" t="s">
        <v>15312</v>
      </c>
      <c r="G3119" s="6" t="s">
        <v>15313</v>
      </c>
      <c r="H3119" s="79">
        <v>0.88650399999999996</v>
      </c>
    </row>
    <row r="3120" spans="1:8" x14ac:dyDescent="0.2">
      <c r="A3120" s="6">
        <v>30329815</v>
      </c>
      <c r="B3120" s="6" t="s">
        <v>15314</v>
      </c>
      <c r="C3120" s="6" t="s">
        <v>6101</v>
      </c>
      <c r="D3120" s="6" t="s">
        <v>6338</v>
      </c>
      <c r="E3120" s="6" t="s">
        <v>5638</v>
      </c>
      <c r="F3120" s="6" t="s">
        <v>15315</v>
      </c>
      <c r="G3120" s="6" t="s">
        <v>15316</v>
      </c>
      <c r="H3120" s="79">
        <v>0.88650399999999996</v>
      </c>
    </row>
    <row r="3121" spans="1:8" x14ac:dyDescent="0.2">
      <c r="A3121" s="6">
        <v>30161199</v>
      </c>
      <c r="B3121" s="6" t="s">
        <v>15317</v>
      </c>
      <c r="C3121" s="6" t="s">
        <v>6105</v>
      </c>
      <c r="D3121" s="6" t="s">
        <v>6338</v>
      </c>
      <c r="E3121" s="6" t="s">
        <v>5638</v>
      </c>
      <c r="F3121" s="6" t="s">
        <v>15318</v>
      </c>
      <c r="G3121" s="6" t="s">
        <v>15319</v>
      </c>
      <c r="H3121" s="79">
        <v>0.88650399999999996</v>
      </c>
    </row>
    <row r="3122" spans="1:8" x14ac:dyDescent="0.2">
      <c r="A3122" s="6">
        <v>30385094</v>
      </c>
      <c r="B3122" s="6" t="s">
        <v>15320</v>
      </c>
      <c r="C3122" s="6" t="s">
        <v>6109</v>
      </c>
      <c r="D3122" s="6" t="s">
        <v>6338</v>
      </c>
      <c r="E3122" s="6" t="s">
        <v>5638</v>
      </c>
      <c r="F3122" s="6" t="s">
        <v>15321</v>
      </c>
      <c r="G3122" s="6" t="s">
        <v>15322</v>
      </c>
      <c r="H3122" s="79">
        <v>0.88650399999999996</v>
      </c>
    </row>
    <row r="3123" spans="1:8" x14ac:dyDescent="0.2">
      <c r="A3123" s="6">
        <v>30213269</v>
      </c>
      <c r="B3123" s="6" t="s">
        <v>15323</v>
      </c>
      <c r="C3123" s="6" t="s">
        <v>6113</v>
      </c>
      <c r="D3123" s="6" t="s">
        <v>6338</v>
      </c>
      <c r="E3123" s="6" t="s">
        <v>5638</v>
      </c>
      <c r="F3123" s="6" t="s">
        <v>15324</v>
      </c>
      <c r="G3123" s="6" t="s">
        <v>15325</v>
      </c>
      <c r="H3123" s="79">
        <v>0.88650399999999996</v>
      </c>
    </row>
    <row r="3124" spans="1:8" x14ac:dyDescent="0.2">
      <c r="A3124" s="6">
        <v>30355910</v>
      </c>
      <c r="B3124" s="6" t="s">
        <v>15326</v>
      </c>
      <c r="C3124" s="6" t="s">
        <v>6117</v>
      </c>
      <c r="D3124" s="6" t="s">
        <v>6338</v>
      </c>
      <c r="E3124" s="6" t="s">
        <v>5638</v>
      </c>
      <c r="F3124" s="6" t="s">
        <v>15327</v>
      </c>
      <c r="G3124" s="6" t="s">
        <v>15328</v>
      </c>
      <c r="H3124" s="79">
        <v>0.88650399999999996</v>
      </c>
    </row>
    <row r="3125" spans="1:8" x14ac:dyDescent="0.2">
      <c r="A3125" s="6">
        <v>30137701</v>
      </c>
      <c r="B3125" s="6" t="s">
        <v>15329</v>
      </c>
      <c r="C3125" s="6" t="s">
        <v>10400</v>
      </c>
      <c r="D3125" s="6" t="s">
        <v>6338</v>
      </c>
      <c r="E3125" s="6" t="s">
        <v>5638</v>
      </c>
      <c r="F3125" s="6" t="s">
        <v>15330</v>
      </c>
      <c r="G3125" s="6" t="s">
        <v>15331</v>
      </c>
      <c r="H3125" s="79">
        <v>0.88650399999999996</v>
      </c>
    </row>
    <row r="3126" spans="1:8" x14ac:dyDescent="0.2">
      <c r="A3126" s="6">
        <v>30120833</v>
      </c>
      <c r="B3126" s="6" t="s">
        <v>15332</v>
      </c>
      <c r="C3126" s="6" t="s">
        <v>6444</v>
      </c>
      <c r="D3126" s="6" t="s">
        <v>7907</v>
      </c>
      <c r="E3126" s="6" t="s">
        <v>5638</v>
      </c>
      <c r="F3126" s="6" t="s">
        <v>15333</v>
      </c>
      <c r="G3126" s="6" t="s">
        <v>15334</v>
      </c>
      <c r="H3126" s="79">
        <v>0.88650399999999996</v>
      </c>
    </row>
    <row r="3127" spans="1:8" x14ac:dyDescent="0.2">
      <c r="A3127" s="6">
        <v>30031818</v>
      </c>
      <c r="B3127" s="6" t="s">
        <v>15335</v>
      </c>
      <c r="C3127" s="6" t="s">
        <v>6448</v>
      </c>
      <c r="D3127" s="6" t="s">
        <v>7907</v>
      </c>
      <c r="E3127" s="6" t="s">
        <v>5638</v>
      </c>
      <c r="F3127" s="6" t="s">
        <v>15336</v>
      </c>
      <c r="G3127" s="6" t="s">
        <v>15337</v>
      </c>
      <c r="H3127" s="79">
        <v>0.88650399999999996</v>
      </c>
    </row>
    <row r="3128" spans="1:8" x14ac:dyDescent="0.2">
      <c r="A3128" s="6">
        <v>30062057</v>
      </c>
      <c r="B3128" s="6" t="s">
        <v>15338</v>
      </c>
      <c r="C3128" s="6" t="s">
        <v>6298</v>
      </c>
      <c r="D3128" s="6" t="s">
        <v>7907</v>
      </c>
      <c r="E3128" s="6" t="s">
        <v>5638</v>
      </c>
      <c r="F3128" s="6" t="s">
        <v>15339</v>
      </c>
      <c r="G3128" s="6" t="s">
        <v>15340</v>
      </c>
      <c r="H3128" s="79">
        <v>0.88650399999999996</v>
      </c>
    </row>
    <row r="3129" spans="1:8" x14ac:dyDescent="0.2">
      <c r="A3129" s="6">
        <v>30334452</v>
      </c>
      <c r="B3129" s="6" t="s">
        <v>15341</v>
      </c>
      <c r="C3129" s="6" t="s">
        <v>6302</v>
      </c>
      <c r="D3129" s="6" t="s">
        <v>7907</v>
      </c>
      <c r="E3129" s="6" t="s">
        <v>5638</v>
      </c>
      <c r="F3129" s="6" t="s">
        <v>15342</v>
      </c>
      <c r="G3129" s="6" t="s">
        <v>15343</v>
      </c>
      <c r="H3129" s="79">
        <v>0.88650399999999996</v>
      </c>
    </row>
    <row r="3130" spans="1:8" x14ac:dyDescent="0.2">
      <c r="A3130" s="6">
        <v>30196359</v>
      </c>
      <c r="B3130" s="6" t="s">
        <v>15344</v>
      </c>
      <c r="C3130" s="6" t="s">
        <v>6564</v>
      </c>
      <c r="D3130" s="6" t="s">
        <v>11588</v>
      </c>
      <c r="E3130" s="6" t="s">
        <v>5893</v>
      </c>
      <c r="F3130" s="6" t="s">
        <v>15345</v>
      </c>
      <c r="G3130" s="6" t="s">
        <v>15346</v>
      </c>
      <c r="H3130" s="79">
        <v>0.88650399999999996</v>
      </c>
    </row>
    <row r="3131" spans="1:8" x14ac:dyDescent="0.2">
      <c r="A3131" s="6">
        <v>30404206</v>
      </c>
      <c r="B3131" s="6" t="s">
        <v>15347</v>
      </c>
      <c r="C3131" s="6" t="s">
        <v>6568</v>
      </c>
      <c r="D3131" s="6" t="s">
        <v>11588</v>
      </c>
      <c r="E3131" s="6" t="s">
        <v>5893</v>
      </c>
      <c r="F3131" s="6" t="s">
        <v>15348</v>
      </c>
      <c r="G3131" s="6" t="s">
        <v>15349</v>
      </c>
      <c r="H3131" s="79">
        <v>0.88650399999999996</v>
      </c>
    </row>
    <row r="3132" spans="1:8" x14ac:dyDescent="0.2">
      <c r="A3132" s="6">
        <v>30151346</v>
      </c>
      <c r="B3132" s="6" t="s">
        <v>15350</v>
      </c>
      <c r="C3132" s="6" t="s">
        <v>7190</v>
      </c>
      <c r="D3132" s="6" t="s">
        <v>11588</v>
      </c>
      <c r="E3132" s="6" t="s">
        <v>5893</v>
      </c>
      <c r="F3132" s="6" t="s">
        <v>15351</v>
      </c>
      <c r="G3132" s="6" t="s">
        <v>15352</v>
      </c>
      <c r="H3132" s="79">
        <v>0.88650399999999996</v>
      </c>
    </row>
    <row r="3133" spans="1:8" x14ac:dyDescent="0.2">
      <c r="A3133" s="6">
        <v>30299829</v>
      </c>
      <c r="B3133" s="6" t="s">
        <v>15353</v>
      </c>
      <c r="C3133" s="6" t="s">
        <v>7194</v>
      </c>
      <c r="D3133" s="6" t="s">
        <v>11588</v>
      </c>
      <c r="E3133" s="6" t="s">
        <v>5893</v>
      </c>
      <c r="F3133" s="6" t="s">
        <v>15354</v>
      </c>
      <c r="G3133" s="6" t="s">
        <v>15355</v>
      </c>
      <c r="H3133" s="79">
        <v>0.88650399999999996</v>
      </c>
    </row>
    <row r="3134" spans="1:8" x14ac:dyDescent="0.2">
      <c r="A3134" s="6">
        <v>30224316</v>
      </c>
      <c r="B3134" s="6" t="s">
        <v>15356</v>
      </c>
      <c r="C3134" s="6" t="s">
        <v>7198</v>
      </c>
      <c r="D3134" s="6" t="s">
        <v>11588</v>
      </c>
      <c r="E3134" s="6" t="s">
        <v>5893</v>
      </c>
      <c r="F3134" s="6" t="s">
        <v>15357</v>
      </c>
      <c r="G3134" s="6" t="s">
        <v>15358</v>
      </c>
      <c r="H3134" s="79">
        <v>0.88650399999999996</v>
      </c>
    </row>
    <row r="3135" spans="1:8" x14ac:dyDescent="0.2">
      <c r="A3135" s="6">
        <v>30296436</v>
      </c>
      <c r="B3135" s="6" t="s">
        <v>15359</v>
      </c>
      <c r="C3135" s="6" t="s">
        <v>8061</v>
      </c>
      <c r="D3135" s="6" t="s">
        <v>7536</v>
      </c>
      <c r="E3135" s="6" t="s">
        <v>5638</v>
      </c>
      <c r="F3135" s="6" t="s">
        <v>15360</v>
      </c>
      <c r="G3135" s="6" t="s">
        <v>15361</v>
      </c>
      <c r="H3135" s="79">
        <v>0.92504799999999998</v>
      </c>
    </row>
    <row r="3136" spans="1:8" x14ac:dyDescent="0.2">
      <c r="A3136" s="6">
        <v>30095795</v>
      </c>
      <c r="B3136" s="6" t="s">
        <v>15362</v>
      </c>
      <c r="C3136" s="6" t="s">
        <v>8065</v>
      </c>
      <c r="D3136" s="6" t="s">
        <v>7536</v>
      </c>
      <c r="E3136" s="6" t="s">
        <v>5638</v>
      </c>
      <c r="F3136" s="6" t="s">
        <v>15363</v>
      </c>
      <c r="G3136" s="6" t="s">
        <v>15364</v>
      </c>
      <c r="H3136" s="79">
        <v>0.92504799999999998</v>
      </c>
    </row>
    <row r="3137" spans="1:8" x14ac:dyDescent="0.2">
      <c r="A3137" s="6">
        <v>30126539</v>
      </c>
      <c r="B3137" s="6" t="s">
        <v>15365</v>
      </c>
      <c r="C3137" s="6" t="s">
        <v>8069</v>
      </c>
      <c r="D3137" s="6" t="s">
        <v>7536</v>
      </c>
      <c r="E3137" s="6" t="s">
        <v>5638</v>
      </c>
      <c r="F3137" s="6" t="s">
        <v>15366</v>
      </c>
      <c r="G3137" s="6" t="s">
        <v>15367</v>
      </c>
      <c r="H3137" s="79">
        <v>0.92504799999999998</v>
      </c>
    </row>
    <row r="3138" spans="1:8" x14ac:dyDescent="0.2">
      <c r="A3138" s="6">
        <v>30392275</v>
      </c>
      <c r="B3138" s="6" t="s">
        <v>15368</v>
      </c>
      <c r="C3138" s="6" t="s">
        <v>8073</v>
      </c>
      <c r="D3138" s="6" t="s">
        <v>7536</v>
      </c>
      <c r="E3138" s="6" t="s">
        <v>5638</v>
      </c>
      <c r="F3138" s="6" t="s">
        <v>15369</v>
      </c>
      <c r="G3138" s="6" t="s">
        <v>15370</v>
      </c>
      <c r="H3138" s="79">
        <v>0.92504799999999998</v>
      </c>
    </row>
    <row r="3139" spans="1:8" x14ac:dyDescent="0.2">
      <c r="A3139" s="6">
        <v>30056916</v>
      </c>
      <c r="B3139" s="6" t="s">
        <v>15371</v>
      </c>
      <c r="C3139" s="6" t="s">
        <v>8077</v>
      </c>
      <c r="D3139" s="6" t="s">
        <v>7536</v>
      </c>
      <c r="E3139" s="6" t="s">
        <v>5638</v>
      </c>
      <c r="F3139" s="6" t="s">
        <v>15372</v>
      </c>
      <c r="G3139" s="6" t="s">
        <v>15373</v>
      </c>
      <c r="H3139" s="79">
        <v>0.92504799999999998</v>
      </c>
    </row>
    <row r="3140" spans="1:8" x14ac:dyDescent="0.2">
      <c r="A3140" s="6">
        <v>30168676</v>
      </c>
      <c r="B3140" s="6" t="s">
        <v>15374</v>
      </c>
      <c r="C3140" s="6" t="s">
        <v>6117</v>
      </c>
      <c r="D3140" s="6" t="s">
        <v>7907</v>
      </c>
      <c r="E3140" s="6" t="s">
        <v>5638</v>
      </c>
      <c r="F3140" s="6" t="s">
        <v>15375</v>
      </c>
      <c r="G3140" s="6" t="s">
        <v>15376</v>
      </c>
      <c r="H3140" s="79">
        <v>0.92504799999999998</v>
      </c>
    </row>
    <row r="3141" spans="1:8" x14ac:dyDescent="0.2">
      <c r="A3141" s="6">
        <v>30440003</v>
      </c>
      <c r="B3141" s="6" t="s">
        <v>15377</v>
      </c>
      <c r="C3141" s="6" t="s">
        <v>10400</v>
      </c>
      <c r="D3141" s="6" t="s">
        <v>7907</v>
      </c>
      <c r="E3141" s="6" t="s">
        <v>5638</v>
      </c>
      <c r="F3141" s="6" t="s">
        <v>15378</v>
      </c>
      <c r="G3141" s="6" t="s">
        <v>15379</v>
      </c>
      <c r="H3141" s="79">
        <v>0.92504799999999998</v>
      </c>
    </row>
    <row r="3142" spans="1:8" x14ac:dyDescent="0.2">
      <c r="A3142" s="6">
        <v>30312033</v>
      </c>
      <c r="B3142" s="6" t="s">
        <v>15380</v>
      </c>
      <c r="C3142" s="6" t="s">
        <v>6416</v>
      </c>
      <c r="D3142" s="6" t="s">
        <v>7907</v>
      </c>
      <c r="E3142" s="6" t="s">
        <v>5638</v>
      </c>
      <c r="F3142" s="6" t="s">
        <v>15381</v>
      </c>
      <c r="G3142" s="6" t="s">
        <v>15382</v>
      </c>
      <c r="H3142" s="79">
        <v>0.92504799999999998</v>
      </c>
    </row>
    <row r="3143" spans="1:8" x14ac:dyDescent="0.2">
      <c r="A3143" s="6">
        <v>30252905</v>
      </c>
      <c r="B3143" s="6" t="s">
        <v>15383</v>
      </c>
      <c r="C3143" s="6" t="s">
        <v>6420</v>
      </c>
      <c r="D3143" s="6" t="s">
        <v>7907</v>
      </c>
      <c r="E3143" s="6" t="s">
        <v>5638</v>
      </c>
      <c r="F3143" s="6" t="s">
        <v>15384</v>
      </c>
      <c r="G3143" s="6" t="s">
        <v>15385</v>
      </c>
      <c r="H3143" s="79">
        <v>0.92504799999999998</v>
      </c>
    </row>
    <row r="3144" spans="1:8" x14ac:dyDescent="0.2">
      <c r="A3144" s="6">
        <v>30243757</v>
      </c>
      <c r="B3144" s="6" t="s">
        <v>15386</v>
      </c>
      <c r="C3144" s="6" t="s">
        <v>6424</v>
      </c>
      <c r="D3144" s="6" t="s">
        <v>7907</v>
      </c>
      <c r="E3144" s="6" t="s">
        <v>5638</v>
      </c>
      <c r="F3144" s="6" t="s">
        <v>15387</v>
      </c>
      <c r="G3144" s="6" t="s">
        <v>15388</v>
      </c>
      <c r="H3144" s="79">
        <v>0.92504799999999998</v>
      </c>
    </row>
    <row r="3145" spans="1:8" x14ac:dyDescent="0.2">
      <c r="A3145" s="6">
        <v>30298313</v>
      </c>
      <c r="B3145" s="6" t="s">
        <v>15389</v>
      </c>
      <c r="C3145" s="6" t="s">
        <v>8061</v>
      </c>
      <c r="D3145" s="6" t="s">
        <v>10915</v>
      </c>
      <c r="E3145" s="6" t="s">
        <v>5638</v>
      </c>
      <c r="F3145" s="6" t="s">
        <v>15390</v>
      </c>
      <c r="G3145" s="6" t="s">
        <v>15391</v>
      </c>
      <c r="H3145" s="79">
        <v>0.92504799999999998</v>
      </c>
    </row>
    <row r="3146" spans="1:8" x14ac:dyDescent="0.2">
      <c r="A3146" s="6">
        <v>30038590</v>
      </c>
      <c r="B3146" s="6" t="s">
        <v>15392</v>
      </c>
      <c r="C3146" s="6" t="s">
        <v>8065</v>
      </c>
      <c r="D3146" s="6" t="s">
        <v>10915</v>
      </c>
      <c r="E3146" s="6" t="s">
        <v>5638</v>
      </c>
      <c r="F3146" s="6" t="s">
        <v>15393</v>
      </c>
      <c r="G3146" s="6" t="s">
        <v>15394</v>
      </c>
      <c r="H3146" s="79">
        <v>0.92504799999999998</v>
      </c>
    </row>
    <row r="3147" spans="1:8" x14ac:dyDescent="0.2">
      <c r="A3147" s="6">
        <v>30187211</v>
      </c>
      <c r="B3147" s="6" t="s">
        <v>15395</v>
      </c>
      <c r="C3147" s="6" t="s">
        <v>8069</v>
      </c>
      <c r="D3147" s="6" t="s">
        <v>10915</v>
      </c>
      <c r="E3147" s="6" t="s">
        <v>5638</v>
      </c>
      <c r="F3147" s="6" t="s">
        <v>15396</v>
      </c>
      <c r="G3147" s="6" t="s">
        <v>15397</v>
      </c>
      <c r="H3147" s="79">
        <v>0.92504799999999998</v>
      </c>
    </row>
    <row r="3148" spans="1:8" x14ac:dyDescent="0.2">
      <c r="A3148" s="6">
        <v>30408048</v>
      </c>
      <c r="B3148" s="6" t="s">
        <v>15398</v>
      </c>
      <c r="C3148" s="6" t="s">
        <v>8073</v>
      </c>
      <c r="D3148" s="6" t="s">
        <v>10915</v>
      </c>
      <c r="E3148" s="6" t="s">
        <v>5638</v>
      </c>
      <c r="F3148" s="6" t="s">
        <v>15399</v>
      </c>
      <c r="G3148" s="6" t="s">
        <v>15400</v>
      </c>
      <c r="H3148" s="79">
        <v>0.92504799999999998</v>
      </c>
    </row>
    <row r="3149" spans="1:8" x14ac:dyDescent="0.2">
      <c r="A3149" s="6">
        <v>30118263</v>
      </c>
      <c r="B3149" s="6" t="s">
        <v>15401</v>
      </c>
      <c r="C3149" s="6" t="s">
        <v>8077</v>
      </c>
      <c r="D3149" s="6" t="s">
        <v>10915</v>
      </c>
      <c r="E3149" s="6" t="s">
        <v>5638</v>
      </c>
      <c r="F3149" s="6" t="s">
        <v>15402</v>
      </c>
      <c r="G3149" s="6" t="s">
        <v>15403</v>
      </c>
      <c r="H3149" s="79">
        <v>0.92504799999999998</v>
      </c>
    </row>
    <row r="3150" spans="1:8" x14ac:dyDescent="0.2">
      <c r="A3150" s="6">
        <v>30338039</v>
      </c>
      <c r="B3150" s="6" t="s">
        <v>15404</v>
      </c>
      <c r="C3150" s="6" t="s">
        <v>5662</v>
      </c>
      <c r="D3150" s="6" t="s">
        <v>11242</v>
      </c>
      <c r="E3150" s="6" t="s">
        <v>5638</v>
      </c>
      <c r="F3150" s="6" t="s">
        <v>15405</v>
      </c>
      <c r="G3150" s="6" t="s">
        <v>15406</v>
      </c>
      <c r="H3150" s="79">
        <v>0.95674800000000004</v>
      </c>
    </row>
    <row r="3151" spans="1:8" x14ac:dyDescent="0.2">
      <c r="A3151" s="6">
        <v>30172058</v>
      </c>
      <c r="B3151" s="6" t="s">
        <v>15407</v>
      </c>
      <c r="C3151" s="6" t="s">
        <v>6432</v>
      </c>
      <c r="D3151" s="6" t="s">
        <v>12729</v>
      </c>
      <c r="E3151" s="6" t="s">
        <v>5893</v>
      </c>
      <c r="F3151" s="6" t="s">
        <v>15408</v>
      </c>
      <c r="G3151" s="6" t="s">
        <v>15409</v>
      </c>
      <c r="H3151" s="79">
        <v>0.963592</v>
      </c>
    </row>
    <row r="3152" spans="1:8" x14ac:dyDescent="0.2">
      <c r="A3152" s="6">
        <v>30152839</v>
      </c>
      <c r="B3152" s="6" t="s">
        <v>15410</v>
      </c>
      <c r="C3152" s="6" t="s">
        <v>6436</v>
      </c>
      <c r="D3152" s="6" t="s">
        <v>12729</v>
      </c>
      <c r="E3152" s="6" t="s">
        <v>5893</v>
      </c>
      <c r="F3152" s="6" t="s">
        <v>15411</v>
      </c>
      <c r="G3152" s="6" t="s">
        <v>15412</v>
      </c>
      <c r="H3152" s="79">
        <v>0.963592</v>
      </c>
    </row>
    <row r="3153" spans="1:8" x14ac:dyDescent="0.2">
      <c r="A3153" s="6">
        <v>30187456</v>
      </c>
      <c r="B3153" s="6" t="s">
        <v>15413</v>
      </c>
      <c r="C3153" s="6" t="s">
        <v>6440</v>
      </c>
      <c r="D3153" s="6" t="s">
        <v>12729</v>
      </c>
      <c r="E3153" s="6" t="s">
        <v>5893</v>
      </c>
      <c r="F3153" s="6" t="s">
        <v>15414</v>
      </c>
      <c r="G3153" s="6" t="s">
        <v>15415</v>
      </c>
      <c r="H3153" s="79">
        <v>0.963592</v>
      </c>
    </row>
    <row r="3154" spans="1:8" x14ac:dyDescent="0.2">
      <c r="A3154" s="6">
        <v>30116980</v>
      </c>
      <c r="B3154" s="6" t="s">
        <v>15416</v>
      </c>
      <c r="C3154" s="6" t="s">
        <v>6444</v>
      </c>
      <c r="D3154" s="6" t="s">
        <v>12729</v>
      </c>
      <c r="E3154" s="6" t="s">
        <v>5893</v>
      </c>
      <c r="F3154" s="6" t="s">
        <v>15417</v>
      </c>
      <c r="G3154" s="6" t="s">
        <v>15418</v>
      </c>
      <c r="H3154" s="79">
        <v>0.963592</v>
      </c>
    </row>
    <row r="3155" spans="1:8" x14ac:dyDescent="0.2">
      <c r="A3155" s="6">
        <v>30031949</v>
      </c>
      <c r="B3155" s="6" t="s">
        <v>15419</v>
      </c>
      <c r="C3155" s="6" t="s">
        <v>6448</v>
      </c>
      <c r="D3155" s="6" t="s">
        <v>12729</v>
      </c>
      <c r="E3155" s="6" t="s">
        <v>5893</v>
      </c>
      <c r="F3155" s="6" t="s">
        <v>15420</v>
      </c>
      <c r="G3155" s="6" t="s">
        <v>15421</v>
      </c>
      <c r="H3155" s="79">
        <v>0.963592</v>
      </c>
    </row>
    <row r="3156" spans="1:8" x14ac:dyDescent="0.2">
      <c r="A3156" s="6">
        <v>30032031</v>
      </c>
      <c r="B3156" s="6" t="s">
        <v>15422</v>
      </c>
      <c r="C3156" s="6" t="s">
        <v>6452</v>
      </c>
      <c r="D3156" s="6" t="s">
        <v>12729</v>
      </c>
      <c r="E3156" s="6" t="s">
        <v>5893</v>
      </c>
      <c r="F3156" s="6" t="s">
        <v>15423</v>
      </c>
      <c r="G3156" s="6" t="s">
        <v>15424</v>
      </c>
      <c r="H3156" s="79">
        <v>0.963592</v>
      </c>
    </row>
    <row r="3157" spans="1:8" x14ac:dyDescent="0.2">
      <c r="A3157" s="6">
        <v>30106859</v>
      </c>
      <c r="B3157" s="6" t="s">
        <v>15425</v>
      </c>
      <c r="C3157" s="6" t="s">
        <v>6456</v>
      </c>
      <c r="D3157" s="6" t="s">
        <v>12729</v>
      </c>
      <c r="E3157" s="6" t="s">
        <v>5893</v>
      </c>
      <c r="F3157" s="6" t="s">
        <v>15426</v>
      </c>
      <c r="G3157" s="6" t="s">
        <v>15427</v>
      </c>
      <c r="H3157" s="79">
        <v>0.963592</v>
      </c>
    </row>
    <row r="3158" spans="1:8" x14ac:dyDescent="0.2">
      <c r="A3158" s="6">
        <v>30099343</v>
      </c>
      <c r="B3158" s="6" t="s">
        <v>15428</v>
      </c>
      <c r="C3158" s="6" t="s">
        <v>6432</v>
      </c>
      <c r="D3158" s="6" t="s">
        <v>12952</v>
      </c>
      <c r="E3158" s="6" t="s">
        <v>5893</v>
      </c>
      <c r="F3158" s="6" t="s">
        <v>15429</v>
      </c>
      <c r="G3158" s="6" t="s">
        <v>15430</v>
      </c>
      <c r="H3158" s="79">
        <v>0.963592</v>
      </c>
    </row>
    <row r="3159" spans="1:8" x14ac:dyDescent="0.2">
      <c r="A3159" s="6">
        <v>30097955</v>
      </c>
      <c r="B3159" s="6" t="s">
        <v>15431</v>
      </c>
      <c r="C3159" s="6" t="s">
        <v>6436</v>
      </c>
      <c r="D3159" s="6" t="s">
        <v>12952</v>
      </c>
      <c r="E3159" s="6" t="s">
        <v>5893</v>
      </c>
      <c r="F3159" s="6" t="s">
        <v>15432</v>
      </c>
      <c r="G3159" s="6" t="s">
        <v>15433</v>
      </c>
      <c r="H3159" s="79">
        <v>0.963592</v>
      </c>
    </row>
    <row r="3160" spans="1:8" x14ac:dyDescent="0.2">
      <c r="A3160" s="6">
        <v>30067566</v>
      </c>
      <c r="B3160" s="6" t="s">
        <v>15434</v>
      </c>
      <c r="C3160" s="6" t="s">
        <v>6440</v>
      </c>
      <c r="D3160" s="6" t="s">
        <v>12952</v>
      </c>
      <c r="E3160" s="6" t="s">
        <v>5893</v>
      </c>
      <c r="F3160" s="6" t="s">
        <v>15435</v>
      </c>
      <c r="G3160" s="6" t="s">
        <v>15436</v>
      </c>
      <c r="H3160" s="79">
        <v>0.963592</v>
      </c>
    </row>
    <row r="3161" spans="1:8" x14ac:dyDescent="0.2">
      <c r="A3161" s="6">
        <v>30023119</v>
      </c>
      <c r="B3161" s="6" t="s">
        <v>15437</v>
      </c>
      <c r="C3161" s="6" t="s">
        <v>6444</v>
      </c>
      <c r="D3161" s="6" t="s">
        <v>12952</v>
      </c>
      <c r="E3161" s="6" t="s">
        <v>5893</v>
      </c>
      <c r="F3161" s="6" t="s">
        <v>15438</v>
      </c>
      <c r="G3161" s="6" t="s">
        <v>15439</v>
      </c>
      <c r="H3161" s="79">
        <v>0.963592</v>
      </c>
    </row>
    <row r="3162" spans="1:8" x14ac:dyDescent="0.2">
      <c r="A3162" s="6">
        <v>30381390</v>
      </c>
      <c r="B3162" s="6" t="s">
        <v>15440</v>
      </c>
      <c r="C3162" s="6" t="s">
        <v>6448</v>
      </c>
      <c r="D3162" s="6" t="s">
        <v>12952</v>
      </c>
      <c r="E3162" s="6" t="s">
        <v>5893</v>
      </c>
      <c r="F3162" s="6" t="s">
        <v>15441</v>
      </c>
      <c r="G3162" s="6" t="s">
        <v>15442</v>
      </c>
      <c r="H3162" s="79">
        <v>0.963592</v>
      </c>
    </row>
    <row r="3163" spans="1:8" x14ac:dyDescent="0.2">
      <c r="A3163" s="6">
        <v>30381117</v>
      </c>
      <c r="B3163" s="6" t="s">
        <v>15443</v>
      </c>
      <c r="C3163" s="6" t="s">
        <v>6452</v>
      </c>
      <c r="D3163" s="6" t="s">
        <v>12952</v>
      </c>
      <c r="E3163" s="6" t="s">
        <v>5893</v>
      </c>
      <c r="F3163" s="6" t="s">
        <v>15444</v>
      </c>
      <c r="G3163" s="6" t="s">
        <v>15445</v>
      </c>
      <c r="H3163" s="79">
        <v>0.963592</v>
      </c>
    </row>
    <row r="3164" spans="1:8" x14ac:dyDescent="0.2">
      <c r="A3164" s="6">
        <v>30464041</v>
      </c>
      <c r="B3164" s="6" t="s">
        <v>15446</v>
      </c>
      <c r="C3164" s="6" t="s">
        <v>6456</v>
      </c>
      <c r="D3164" s="6" t="s">
        <v>12952</v>
      </c>
      <c r="E3164" s="6" t="s">
        <v>5893</v>
      </c>
      <c r="F3164" s="6" t="s">
        <v>15447</v>
      </c>
      <c r="G3164" s="6" t="s">
        <v>15448</v>
      </c>
      <c r="H3164" s="79">
        <v>0.963592</v>
      </c>
    </row>
    <row r="3165" spans="1:8" x14ac:dyDescent="0.2">
      <c r="A3165" s="6">
        <v>30362496</v>
      </c>
      <c r="B3165" s="6" t="s">
        <v>15449</v>
      </c>
      <c r="C3165" s="6" t="s">
        <v>6226</v>
      </c>
      <c r="D3165" s="6" t="s">
        <v>6338</v>
      </c>
      <c r="E3165" s="6" t="s">
        <v>5638</v>
      </c>
      <c r="F3165" s="6" t="s">
        <v>15450</v>
      </c>
      <c r="G3165" s="6" t="s">
        <v>15451</v>
      </c>
      <c r="H3165" s="79">
        <v>1.002135</v>
      </c>
    </row>
    <row r="3166" spans="1:8" x14ac:dyDescent="0.2">
      <c r="A3166" s="6">
        <v>30133443</v>
      </c>
      <c r="B3166" s="6" t="s">
        <v>15452</v>
      </c>
      <c r="C3166" s="6" t="s">
        <v>6230</v>
      </c>
      <c r="D3166" s="6" t="s">
        <v>6338</v>
      </c>
      <c r="E3166" s="6" t="s">
        <v>5638</v>
      </c>
      <c r="F3166" s="6" t="s">
        <v>15453</v>
      </c>
      <c r="G3166" s="6" t="s">
        <v>15454</v>
      </c>
      <c r="H3166" s="79">
        <v>1.002135</v>
      </c>
    </row>
    <row r="3167" spans="1:8" x14ac:dyDescent="0.2">
      <c r="A3167" s="6">
        <v>30367233</v>
      </c>
      <c r="B3167" s="6" t="s">
        <v>15455</v>
      </c>
      <c r="C3167" s="6" t="s">
        <v>6234</v>
      </c>
      <c r="D3167" s="6" t="s">
        <v>6338</v>
      </c>
      <c r="E3167" s="6" t="s">
        <v>5638</v>
      </c>
      <c r="F3167" s="6" t="s">
        <v>15456</v>
      </c>
      <c r="G3167" s="6" t="s">
        <v>15457</v>
      </c>
      <c r="H3167" s="79">
        <v>1.002135</v>
      </c>
    </row>
    <row r="3168" spans="1:8" x14ac:dyDescent="0.2">
      <c r="A3168" s="6">
        <v>30139980</v>
      </c>
      <c r="B3168" s="6" t="s">
        <v>15458</v>
      </c>
      <c r="C3168" s="6" t="s">
        <v>5658</v>
      </c>
      <c r="D3168" s="6" t="s">
        <v>11242</v>
      </c>
      <c r="E3168" s="6" t="s">
        <v>5638</v>
      </c>
      <c r="F3168" s="6" t="s">
        <v>15459</v>
      </c>
      <c r="G3168" s="6" t="s">
        <v>15460</v>
      </c>
      <c r="H3168" s="79">
        <v>1.0141530000000001</v>
      </c>
    </row>
    <row r="3169" spans="1:8" x14ac:dyDescent="0.2">
      <c r="A3169" s="6">
        <v>30338912</v>
      </c>
      <c r="B3169" s="6" t="s">
        <v>15461</v>
      </c>
      <c r="C3169" s="6" t="s">
        <v>9145</v>
      </c>
      <c r="D3169" s="6" t="s">
        <v>13181</v>
      </c>
      <c r="E3169" s="6" t="s">
        <v>5893</v>
      </c>
      <c r="F3169" s="6" t="s">
        <v>15462</v>
      </c>
      <c r="G3169" s="6" t="s">
        <v>15463</v>
      </c>
      <c r="H3169" s="79">
        <v>1.079223</v>
      </c>
    </row>
    <row r="3170" spans="1:8" x14ac:dyDescent="0.2">
      <c r="A3170" s="6">
        <v>30084377</v>
      </c>
      <c r="B3170" s="6" t="s">
        <v>15464</v>
      </c>
      <c r="C3170" s="6" t="s">
        <v>9149</v>
      </c>
      <c r="D3170" s="6" t="s">
        <v>13181</v>
      </c>
      <c r="E3170" s="6" t="s">
        <v>5893</v>
      </c>
      <c r="F3170" s="6" t="s">
        <v>15465</v>
      </c>
      <c r="G3170" s="6" t="s">
        <v>15466</v>
      </c>
      <c r="H3170" s="79">
        <v>1.079223</v>
      </c>
    </row>
    <row r="3171" spans="1:8" x14ac:dyDescent="0.2">
      <c r="A3171" s="6">
        <v>30256316</v>
      </c>
      <c r="B3171" s="6" t="s">
        <v>15467</v>
      </c>
      <c r="C3171" s="6" t="s">
        <v>9153</v>
      </c>
      <c r="D3171" s="6" t="s">
        <v>13181</v>
      </c>
      <c r="E3171" s="6" t="s">
        <v>5893</v>
      </c>
      <c r="F3171" s="6" t="s">
        <v>15468</v>
      </c>
      <c r="G3171" s="6" t="s">
        <v>15469</v>
      </c>
      <c r="H3171" s="79">
        <v>1.079223</v>
      </c>
    </row>
    <row r="3172" spans="1:8" x14ac:dyDescent="0.2">
      <c r="A3172" s="6">
        <v>30002806</v>
      </c>
      <c r="B3172" s="6" t="s">
        <v>15470</v>
      </c>
      <c r="C3172" s="6" t="s">
        <v>9157</v>
      </c>
      <c r="D3172" s="6" t="s">
        <v>13181</v>
      </c>
      <c r="E3172" s="6" t="s">
        <v>5893</v>
      </c>
      <c r="F3172" s="6" t="s">
        <v>15471</v>
      </c>
      <c r="G3172" s="6" t="s">
        <v>15472</v>
      </c>
      <c r="H3172" s="79">
        <v>1.079223</v>
      </c>
    </row>
    <row r="3173" spans="1:8" x14ac:dyDescent="0.2">
      <c r="A3173" s="6">
        <v>30290508</v>
      </c>
      <c r="B3173" s="6" t="s">
        <v>15473</v>
      </c>
      <c r="C3173" s="6" t="s">
        <v>9161</v>
      </c>
      <c r="D3173" s="6" t="s">
        <v>13181</v>
      </c>
      <c r="E3173" s="6" t="s">
        <v>5893</v>
      </c>
      <c r="F3173" s="6" t="s">
        <v>15474</v>
      </c>
      <c r="G3173" s="6" t="s">
        <v>15475</v>
      </c>
      <c r="H3173" s="79">
        <v>1.079223</v>
      </c>
    </row>
    <row r="3174" spans="1:8" x14ac:dyDescent="0.2">
      <c r="A3174" s="6">
        <v>30098643</v>
      </c>
      <c r="B3174" s="6" t="s">
        <v>15476</v>
      </c>
      <c r="C3174" s="6" t="s">
        <v>9165</v>
      </c>
      <c r="D3174" s="6" t="s">
        <v>13181</v>
      </c>
      <c r="E3174" s="6" t="s">
        <v>5893</v>
      </c>
      <c r="F3174" s="6" t="s">
        <v>15477</v>
      </c>
      <c r="G3174" s="6" t="s">
        <v>15478</v>
      </c>
      <c r="H3174" s="79">
        <v>1.079223</v>
      </c>
    </row>
    <row r="3175" spans="1:8" x14ac:dyDescent="0.2">
      <c r="A3175" s="6">
        <v>30457983</v>
      </c>
      <c r="B3175" s="6" t="s">
        <v>15479</v>
      </c>
      <c r="C3175" s="6" t="s">
        <v>6045</v>
      </c>
      <c r="D3175" s="6" t="s">
        <v>7536</v>
      </c>
      <c r="E3175" s="6" t="s">
        <v>5638</v>
      </c>
      <c r="F3175" s="6" t="s">
        <v>15480</v>
      </c>
      <c r="G3175" s="6" t="s">
        <v>15481</v>
      </c>
      <c r="H3175" s="79">
        <v>1.117766</v>
      </c>
    </row>
    <row r="3176" spans="1:8" x14ac:dyDescent="0.2">
      <c r="A3176" s="6">
        <v>30155802</v>
      </c>
      <c r="B3176" s="6" t="s">
        <v>15482</v>
      </c>
      <c r="C3176" s="6" t="s">
        <v>6045</v>
      </c>
      <c r="D3176" s="6" t="s">
        <v>10915</v>
      </c>
      <c r="E3176" s="6" t="s">
        <v>5638</v>
      </c>
      <c r="F3176" s="6" t="s">
        <v>15483</v>
      </c>
      <c r="G3176" s="6" t="s">
        <v>15484</v>
      </c>
      <c r="H3176" s="79">
        <v>1.117766</v>
      </c>
    </row>
    <row r="3177" spans="1:8" x14ac:dyDescent="0.2">
      <c r="A3177" s="6">
        <v>30314519</v>
      </c>
      <c r="B3177" s="6" t="s">
        <v>15485</v>
      </c>
      <c r="C3177" s="6" t="s">
        <v>6456</v>
      </c>
      <c r="D3177" s="6" t="s">
        <v>10021</v>
      </c>
      <c r="E3177" s="6" t="s">
        <v>5638</v>
      </c>
      <c r="F3177" s="6" t="s">
        <v>15486</v>
      </c>
      <c r="G3177" s="6" t="s">
        <v>15487</v>
      </c>
      <c r="H3177" s="79">
        <v>1.1563099999999999</v>
      </c>
    </row>
    <row r="3178" spans="1:8" x14ac:dyDescent="0.2">
      <c r="A3178" s="6">
        <v>30060492</v>
      </c>
      <c r="B3178" s="6" t="s">
        <v>15488</v>
      </c>
      <c r="C3178" s="6" t="s">
        <v>6460</v>
      </c>
      <c r="D3178" s="6" t="s">
        <v>10021</v>
      </c>
      <c r="E3178" s="6" t="s">
        <v>5638</v>
      </c>
      <c r="F3178" s="6" t="s">
        <v>15489</v>
      </c>
      <c r="G3178" s="6" t="s">
        <v>15490</v>
      </c>
      <c r="H3178" s="79">
        <v>1.1563099999999999</v>
      </c>
    </row>
    <row r="3179" spans="1:8" x14ac:dyDescent="0.2">
      <c r="A3179" s="6">
        <v>30308025</v>
      </c>
      <c r="B3179" s="6" t="s">
        <v>15491</v>
      </c>
      <c r="C3179" s="6" t="s">
        <v>6464</v>
      </c>
      <c r="D3179" s="6" t="s">
        <v>10021</v>
      </c>
      <c r="E3179" s="6" t="s">
        <v>5638</v>
      </c>
      <c r="F3179" s="6" t="s">
        <v>15492</v>
      </c>
      <c r="G3179" s="6" t="s">
        <v>15493</v>
      </c>
      <c r="H3179" s="79">
        <v>1.1563099999999999</v>
      </c>
    </row>
    <row r="3180" spans="1:8" x14ac:dyDescent="0.2">
      <c r="A3180" s="6">
        <v>30001493</v>
      </c>
      <c r="B3180" s="6" t="s">
        <v>15494</v>
      </c>
      <c r="C3180" s="6" t="s">
        <v>7624</v>
      </c>
      <c r="D3180" s="6" t="s">
        <v>10021</v>
      </c>
      <c r="E3180" s="6" t="s">
        <v>5638</v>
      </c>
      <c r="F3180" s="6" t="s">
        <v>15495</v>
      </c>
      <c r="G3180" s="6" t="s">
        <v>15496</v>
      </c>
      <c r="H3180" s="79">
        <v>1.1563099999999999</v>
      </c>
    </row>
    <row r="3181" spans="1:8" x14ac:dyDescent="0.2">
      <c r="A3181" s="6">
        <v>30218360</v>
      </c>
      <c r="B3181" s="6" t="s">
        <v>15497</v>
      </c>
      <c r="C3181" s="6" t="s">
        <v>7628</v>
      </c>
      <c r="D3181" s="6" t="s">
        <v>10021</v>
      </c>
      <c r="E3181" s="6" t="s">
        <v>5638</v>
      </c>
      <c r="F3181" s="6" t="s">
        <v>15498</v>
      </c>
      <c r="G3181" s="6" t="s">
        <v>15499</v>
      </c>
      <c r="H3181" s="79">
        <v>1.1563099999999999</v>
      </c>
    </row>
    <row r="3182" spans="1:8" x14ac:dyDescent="0.2">
      <c r="A3182" s="6">
        <v>30018585</v>
      </c>
      <c r="B3182" s="6" t="s">
        <v>15500</v>
      </c>
      <c r="C3182" s="6" t="s">
        <v>7632</v>
      </c>
      <c r="D3182" s="6" t="s">
        <v>10021</v>
      </c>
      <c r="E3182" s="6" t="s">
        <v>5638</v>
      </c>
      <c r="F3182" s="6" t="s">
        <v>15501</v>
      </c>
      <c r="G3182" s="6" t="s">
        <v>15502</v>
      </c>
      <c r="H3182" s="79">
        <v>1.1563099999999999</v>
      </c>
    </row>
    <row r="3183" spans="1:8" x14ac:dyDescent="0.2">
      <c r="A3183" s="6">
        <v>30313110</v>
      </c>
      <c r="B3183" s="6" t="s">
        <v>15503</v>
      </c>
      <c r="C3183" s="6" t="s">
        <v>7636</v>
      </c>
      <c r="D3183" s="6" t="s">
        <v>10021</v>
      </c>
      <c r="E3183" s="6" t="s">
        <v>5638</v>
      </c>
      <c r="F3183" s="6" t="s">
        <v>15504</v>
      </c>
      <c r="G3183" s="6" t="s">
        <v>15505</v>
      </c>
      <c r="H3183" s="79">
        <v>1.1563099999999999</v>
      </c>
    </row>
    <row r="3184" spans="1:8" x14ac:dyDescent="0.2">
      <c r="A3184" s="6">
        <v>30088392</v>
      </c>
      <c r="B3184" s="6" t="s">
        <v>15506</v>
      </c>
      <c r="C3184" s="6" t="s">
        <v>7640</v>
      </c>
      <c r="D3184" s="6" t="s">
        <v>10021</v>
      </c>
      <c r="E3184" s="6" t="s">
        <v>5638</v>
      </c>
      <c r="F3184" s="6" t="s">
        <v>15507</v>
      </c>
      <c r="G3184" s="6" t="s">
        <v>15508</v>
      </c>
      <c r="H3184" s="79">
        <v>1.1563099999999999</v>
      </c>
    </row>
    <row r="3185" spans="1:8" x14ac:dyDescent="0.2">
      <c r="A3185" s="6">
        <v>30449070</v>
      </c>
      <c r="B3185" s="6" t="s">
        <v>15509</v>
      </c>
      <c r="C3185" s="6" t="s">
        <v>6468</v>
      </c>
      <c r="D3185" s="6" t="s">
        <v>10021</v>
      </c>
      <c r="E3185" s="6" t="s">
        <v>5638</v>
      </c>
      <c r="F3185" s="6" t="s">
        <v>15510</v>
      </c>
      <c r="G3185" s="6" t="s">
        <v>15511</v>
      </c>
      <c r="H3185" s="79">
        <v>1.271941</v>
      </c>
    </row>
    <row r="3186" spans="1:8" x14ac:dyDescent="0.2">
      <c r="A3186" s="6">
        <v>30212388</v>
      </c>
      <c r="B3186" s="6" t="s">
        <v>15512</v>
      </c>
      <c r="C3186" s="6" t="s">
        <v>6472</v>
      </c>
      <c r="D3186" s="6" t="s">
        <v>10021</v>
      </c>
      <c r="E3186" s="6" t="s">
        <v>5638</v>
      </c>
      <c r="F3186" s="6" t="s">
        <v>15513</v>
      </c>
      <c r="G3186" s="6" t="s">
        <v>15514</v>
      </c>
      <c r="H3186" s="79">
        <v>1.271941</v>
      </c>
    </row>
    <row r="3187" spans="1:8" x14ac:dyDescent="0.2">
      <c r="A3187" s="6">
        <v>30423156</v>
      </c>
      <c r="B3187" s="6" t="s">
        <v>15515</v>
      </c>
      <c r="C3187" s="6" t="s">
        <v>5752</v>
      </c>
      <c r="D3187" s="6" t="s">
        <v>12729</v>
      </c>
      <c r="E3187" s="6" t="s">
        <v>5893</v>
      </c>
      <c r="F3187" s="6" t="s">
        <v>15516</v>
      </c>
      <c r="G3187" s="6" t="s">
        <v>15517</v>
      </c>
      <c r="H3187" s="79">
        <v>1.271941</v>
      </c>
    </row>
    <row r="3188" spans="1:8" x14ac:dyDescent="0.2">
      <c r="A3188" s="6">
        <v>30304067</v>
      </c>
      <c r="B3188" s="6" t="s">
        <v>15518</v>
      </c>
      <c r="C3188" s="6" t="s">
        <v>5756</v>
      </c>
      <c r="D3188" s="6" t="s">
        <v>12729</v>
      </c>
      <c r="E3188" s="6" t="s">
        <v>5893</v>
      </c>
      <c r="F3188" s="6" t="s">
        <v>15519</v>
      </c>
      <c r="G3188" s="6" t="s">
        <v>15520</v>
      </c>
      <c r="H3188" s="79">
        <v>1.271941</v>
      </c>
    </row>
    <row r="3189" spans="1:8" x14ac:dyDescent="0.2">
      <c r="A3189" s="6">
        <v>30227497</v>
      </c>
      <c r="B3189" s="6" t="s">
        <v>15521</v>
      </c>
      <c r="C3189" s="6" t="s">
        <v>5759</v>
      </c>
      <c r="D3189" s="6" t="s">
        <v>12729</v>
      </c>
      <c r="E3189" s="6" t="s">
        <v>5893</v>
      </c>
      <c r="F3189" s="6" t="s">
        <v>15522</v>
      </c>
      <c r="G3189" s="6" t="s">
        <v>15523</v>
      </c>
      <c r="H3189" s="79">
        <v>1.271941</v>
      </c>
    </row>
    <row r="3190" spans="1:8" x14ac:dyDescent="0.2">
      <c r="A3190" s="6">
        <v>30234855</v>
      </c>
      <c r="B3190" s="6" t="s">
        <v>15524</v>
      </c>
      <c r="C3190" s="6" t="s">
        <v>5760</v>
      </c>
      <c r="D3190" s="6" t="s">
        <v>12729</v>
      </c>
      <c r="E3190" s="6" t="s">
        <v>5893</v>
      </c>
      <c r="F3190" s="6" t="s">
        <v>15525</v>
      </c>
      <c r="G3190" s="6" t="s">
        <v>15526</v>
      </c>
      <c r="H3190" s="79">
        <v>1.271941</v>
      </c>
    </row>
    <row r="3191" spans="1:8" x14ac:dyDescent="0.2">
      <c r="A3191" s="6">
        <v>30254542</v>
      </c>
      <c r="B3191" s="6" t="s">
        <v>15527</v>
      </c>
      <c r="C3191" s="6" t="s">
        <v>5748</v>
      </c>
      <c r="D3191" s="6" t="s">
        <v>12952</v>
      </c>
      <c r="E3191" s="6" t="s">
        <v>5893</v>
      </c>
      <c r="F3191" s="6" t="s">
        <v>15528</v>
      </c>
      <c r="G3191" s="6" t="s">
        <v>15529</v>
      </c>
      <c r="H3191" s="79">
        <v>1.271941</v>
      </c>
    </row>
    <row r="3192" spans="1:8" x14ac:dyDescent="0.2">
      <c r="A3192" s="6">
        <v>30233444</v>
      </c>
      <c r="B3192" s="6" t="s">
        <v>15530</v>
      </c>
      <c r="C3192" s="6" t="s">
        <v>5752</v>
      </c>
      <c r="D3192" s="6" t="s">
        <v>12952</v>
      </c>
      <c r="E3192" s="6" t="s">
        <v>5893</v>
      </c>
      <c r="F3192" s="6" t="s">
        <v>15531</v>
      </c>
      <c r="G3192" s="6" t="s">
        <v>15532</v>
      </c>
      <c r="H3192" s="79">
        <v>1.271941</v>
      </c>
    </row>
    <row r="3193" spans="1:8" x14ac:dyDescent="0.2">
      <c r="A3193" s="6">
        <v>30254726</v>
      </c>
      <c r="B3193" s="6" t="s">
        <v>15533</v>
      </c>
      <c r="C3193" s="6" t="s">
        <v>5756</v>
      </c>
      <c r="D3193" s="6" t="s">
        <v>12952</v>
      </c>
      <c r="E3193" s="6" t="s">
        <v>5893</v>
      </c>
      <c r="F3193" s="6" t="s">
        <v>15534</v>
      </c>
      <c r="G3193" s="6" t="s">
        <v>15535</v>
      </c>
      <c r="H3193" s="79">
        <v>1.271941</v>
      </c>
    </row>
    <row r="3194" spans="1:8" x14ac:dyDescent="0.2">
      <c r="A3194" s="6">
        <v>30165265</v>
      </c>
      <c r="B3194" s="6" t="s">
        <v>15536</v>
      </c>
      <c r="C3194" s="6" t="s">
        <v>5759</v>
      </c>
      <c r="D3194" s="6" t="s">
        <v>12952</v>
      </c>
      <c r="E3194" s="6" t="s">
        <v>5893</v>
      </c>
      <c r="F3194" s="6" t="s">
        <v>15537</v>
      </c>
      <c r="G3194" s="6" t="s">
        <v>15538</v>
      </c>
      <c r="H3194" s="79">
        <v>1.271941</v>
      </c>
    </row>
    <row r="3195" spans="1:8" x14ac:dyDescent="0.2">
      <c r="A3195" s="6">
        <v>30156138</v>
      </c>
      <c r="B3195" s="6" t="s">
        <v>15539</v>
      </c>
      <c r="C3195" s="6" t="s">
        <v>5760</v>
      </c>
      <c r="D3195" s="6" t="s">
        <v>12952</v>
      </c>
      <c r="E3195" s="6" t="s">
        <v>5893</v>
      </c>
      <c r="F3195" s="6" t="s">
        <v>15540</v>
      </c>
      <c r="G3195" s="6" t="s">
        <v>15541</v>
      </c>
      <c r="H3195" s="79">
        <v>1.271941</v>
      </c>
    </row>
    <row r="3196" spans="1:8" x14ac:dyDescent="0.2">
      <c r="A3196" s="6">
        <v>30172993</v>
      </c>
      <c r="B3196" s="6" t="s">
        <v>15542</v>
      </c>
      <c r="C3196" s="6" t="s">
        <v>5678</v>
      </c>
      <c r="D3196" s="6" t="s">
        <v>11242</v>
      </c>
      <c r="E3196" s="6" t="s">
        <v>5638</v>
      </c>
      <c r="F3196" s="6" t="s">
        <v>15543</v>
      </c>
      <c r="G3196" s="6" t="s">
        <v>15544</v>
      </c>
      <c r="H3196" s="79">
        <v>1.3596919999999999</v>
      </c>
    </row>
    <row r="3197" spans="1:8" x14ac:dyDescent="0.2">
      <c r="A3197" s="6">
        <v>30008560</v>
      </c>
      <c r="B3197" s="6" t="s">
        <v>15545</v>
      </c>
      <c r="C3197" s="6" t="s">
        <v>5666</v>
      </c>
      <c r="D3197" s="6" t="s">
        <v>11242</v>
      </c>
      <c r="E3197" s="6" t="s">
        <v>5638</v>
      </c>
      <c r="F3197" s="6" t="s">
        <v>15546</v>
      </c>
      <c r="G3197" s="6" t="s">
        <v>15547</v>
      </c>
      <c r="H3197" s="79">
        <v>1.3681490000000001</v>
      </c>
    </row>
    <row r="3198" spans="1:8" x14ac:dyDescent="0.2">
      <c r="A3198" s="6">
        <v>30283082</v>
      </c>
      <c r="B3198" s="6" t="s">
        <v>15548</v>
      </c>
      <c r="C3198" s="6" t="s">
        <v>6286</v>
      </c>
      <c r="D3198" s="6" t="s">
        <v>7907</v>
      </c>
      <c r="E3198" s="6" t="s">
        <v>5638</v>
      </c>
      <c r="F3198" s="6" t="s">
        <v>15549</v>
      </c>
      <c r="G3198" s="6" t="s">
        <v>15550</v>
      </c>
      <c r="H3198" s="79">
        <v>1.387572</v>
      </c>
    </row>
    <row r="3199" spans="1:8" x14ac:dyDescent="0.2">
      <c r="A3199" s="6">
        <v>30022365</v>
      </c>
      <c r="B3199" s="6" t="s">
        <v>15551</v>
      </c>
      <c r="C3199" s="6" t="s">
        <v>6290</v>
      </c>
      <c r="D3199" s="6" t="s">
        <v>7907</v>
      </c>
      <c r="E3199" s="6" t="s">
        <v>5638</v>
      </c>
      <c r="F3199" s="6" t="s">
        <v>15552</v>
      </c>
      <c r="G3199" s="6" t="s">
        <v>15553</v>
      </c>
      <c r="H3199" s="79">
        <v>1.387572</v>
      </c>
    </row>
    <row r="3200" spans="1:8" x14ac:dyDescent="0.2">
      <c r="A3200" s="6">
        <v>30243136</v>
      </c>
      <c r="B3200" s="6" t="s">
        <v>15554</v>
      </c>
      <c r="C3200" s="6" t="s">
        <v>6294</v>
      </c>
      <c r="D3200" s="6" t="s">
        <v>7907</v>
      </c>
      <c r="E3200" s="6" t="s">
        <v>5638</v>
      </c>
      <c r="F3200" s="6" t="s">
        <v>15555</v>
      </c>
      <c r="G3200" s="6" t="s">
        <v>15556</v>
      </c>
      <c r="H3200" s="79">
        <v>1.387572</v>
      </c>
    </row>
    <row r="3201" spans="1:8" x14ac:dyDescent="0.2">
      <c r="A3201" s="6">
        <v>30207589</v>
      </c>
      <c r="B3201" s="6" t="s">
        <v>15557</v>
      </c>
      <c r="C3201" s="6" t="s">
        <v>15558</v>
      </c>
      <c r="D3201" s="6" t="s">
        <v>10021</v>
      </c>
      <c r="E3201" s="6" t="s">
        <v>5638</v>
      </c>
      <c r="F3201" s="6" t="s">
        <v>15559</v>
      </c>
      <c r="G3201" s="6" t="s">
        <v>15560</v>
      </c>
      <c r="H3201" s="79">
        <v>1.387572</v>
      </c>
    </row>
    <row r="3202" spans="1:8" x14ac:dyDescent="0.2">
      <c r="A3202" s="6">
        <v>30055081</v>
      </c>
      <c r="B3202" s="6" t="s">
        <v>15561</v>
      </c>
      <c r="C3202" s="6" t="s">
        <v>15562</v>
      </c>
      <c r="D3202" s="6" t="s">
        <v>10021</v>
      </c>
      <c r="E3202" s="6" t="s">
        <v>5638</v>
      </c>
      <c r="F3202" s="6" t="s">
        <v>15563</v>
      </c>
      <c r="G3202" s="6" t="s">
        <v>15564</v>
      </c>
      <c r="H3202" s="79">
        <v>1.387572</v>
      </c>
    </row>
    <row r="3203" spans="1:8" x14ac:dyDescent="0.2">
      <c r="A3203" s="6">
        <v>30234798</v>
      </c>
      <c r="B3203" s="6" t="s">
        <v>15565</v>
      </c>
      <c r="C3203" s="6" t="s">
        <v>15566</v>
      </c>
      <c r="D3203" s="6" t="s">
        <v>10021</v>
      </c>
      <c r="E3203" s="6" t="s">
        <v>5638</v>
      </c>
      <c r="F3203" s="6" t="s">
        <v>15567</v>
      </c>
      <c r="G3203" s="6" t="s">
        <v>15568</v>
      </c>
      <c r="H3203" s="79">
        <v>1.387572</v>
      </c>
    </row>
    <row r="3204" spans="1:8" x14ac:dyDescent="0.2">
      <c r="A3204" s="6">
        <v>30099759</v>
      </c>
      <c r="B3204" s="6" t="s">
        <v>15569</v>
      </c>
      <c r="C3204" s="6" t="s">
        <v>15570</v>
      </c>
      <c r="D3204" s="6" t="s">
        <v>10021</v>
      </c>
      <c r="E3204" s="6" t="s">
        <v>5638</v>
      </c>
      <c r="F3204" s="6" t="s">
        <v>15571</v>
      </c>
      <c r="G3204" s="6" t="s">
        <v>15572</v>
      </c>
      <c r="H3204" s="79">
        <v>1.387572</v>
      </c>
    </row>
    <row r="3205" spans="1:8" x14ac:dyDescent="0.2">
      <c r="A3205" s="6">
        <v>30223889</v>
      </c>
      <c r="B3205" s="6" t="s">
        <v>15573</v>
      </c>
      <c r="C3205" s="6" t="s">
        <v>15574</v>
      </c>
      <c r="D3205" s="6" t="s">
        <v>10021</v>
      </c>
      <c r="E3205" s="6" t="s">
        <v>5638</v>
      </c>
      <c r="F3205" s="6" t="s">
        <v>15575</v>
      </c>
      <c r="G3205" s="6" t="s">
        <v>15576</v>
      </c>
      <c r="H3205" s="79">
        <v>1.387572</v>
      </c>
    </row>
    <row r="3206" spans="1:8" x14ac:dyDescent="0.2">
      <c r="A3206" s="6">
        <v>30075498</v>
      </c>
      <c r="B3206" s="6" t="s">
        <v>15577</v>
      </c>
      <c r="C3206" s="6" t="s">
        <v>14995</v>
      </c>
      <c r="D3206" s="6" t="s">
        <v>10021</v>
      </c>
      <c r="E3206" s="6" t="s">
        <v>5638</v>
      </c>
      <c r="F3206" s="6" t="s">
        <v>15578</v>
      </c>
      <c r="G3206" s="6" t="s">
        <v>15579</v>
      </c>
      <c r="H3206" s="79">
        <v>1.387572</v>
      </c>
    </row>
    <row r="3207" spans="1:8" x14ac:dyDescent="0.2">
      <c r="A3207" s="6">
        <v>30122445</v>
      </c>
      <c r="B3207" s="6" t="s">
        <v>15580</v>
      </c>
      <c r="C3207" s="6" t="s">
        <v>14999</v>
      </c>
      <c r="D3207" s="6" t="s">
        <v>10021</v>
      </c>
      <c r="E3207" s="6" t="s">
        <v>5638</v>
      </c>
      <c r="F3207" s="6" t="s">
        <v>15581</v>
      </c>
      <c r="G3207" s="6" t="s">
        <v>15582</v>
      </c>
      <c r="H3207" s="79">
        <v>1.387572</v>
      </c>
    </row>
    <row r="3208" spans="1:8" x14ac:dyDescent="0.2">
      <c r="A3208" s="6">
        <v>30408053</v>
      </c>
      <c r="B3208" s="6" t="s">
        <v>15583</v>
      </c>
      <c r="C3208" s="6" t="s">
        <v>8719</v>
      </c>
      <c r="D3208" s="6" t="s">
        <v>10021</v>
      </c>
      <c r="E3208" s="6" t="s">
        <v>5638</v>
      </c>
      <c r="F3208" s="6" t="s">
        <v>15584</v>
      </c>
      <c r="G3208" s="6" t="s">
        <v>15585</v>
      </c>
      <c r="H3208" s="79">
        <v>1.387572</v>
      </c>
    </row>
    <row r="3209" spans="1:8" x14ac:dyDescent="0.2">
      <c r="A3209" s="6">
        <v>30148137</v>
      </c>
      <c r="B3209" s="6" t="s">
        <v>15586</v>
      </c>
      <c r="C3209" s="6" t="s">
        <v>8723</v>
      </c>
      <c r="D3209" s="6" t="s">
        <v>10021</v>
      </c>
      <c r="E3209" s="6" t="s">
        <v>5638</v>
      </c>
      <c r="F3209" s="6" t="s">
        <v>15587</v>
      </c>
      <c r="G3209" s="6" t="s">
        <v>15588</v>
      </c>
      <c r="H3209" s="79">
        <v>1.387572</v>
      </c>
    </row>
    <row r="3210" spans="1:8" x14ac:dyDescent="0.2">
      <c r="A3210" s="6">
        <v>30396955</v>
      </c>
      <c r="B3210" s="6" t="s">
        <v>15589</v>
      </c>
      <c r="C3210" s="6" t="s">
        <v>8727</v>
      </c>
      <c r="D3210" s="6" t="s">
        <v>10021</v>
      </c>
      <c r="E3210" s="6" t="s">
        <v>5638</v>
      </c>
      <c r="F3210" s="6" t="s">
        <v>15590</v>
      </c>
      <c r="G3210" s="6" t="s">
        <v>15591</v>
      </c>
      <c r="H3210" s="79">
        <v>1.387572</v>
      </c>
    </row>
    <row r="3211" spans="1:8" x14ac:dyDescent="0.2">
      <c r="A3211" s="6">
        <v>30143856</v>
      </c>
      <c r="B3211" s="6" t="s">
        <v>15592</v>
      </c>
      <c r="C3211" s="6" t="s">
        <v>8731</v>
      </c>
      <c r="D3211" s="6" t="s">
        <v>10021</v>
      </c>
      <c r="E3211" s="6" t="s">
        <v>5638</v>
      </c>
      <c r="F3211" s="6" t="s">
        <v>15593</v>
      </c>
      <c r="G3211" s="6" t="s">
        <v>15594</v>
      </c>
      <c r="H3211" s="79">
        <v>1.387572</v>
      </c>
    </row>
    <row r="3212" spans="1:8" x14ac:dyDescent="0.2">
      <c r="A3212" s="6">
        <v>30471090</v>
      </c>
      <c r="B3212" s="6" t="s">
        <v>15595</v>
      </c>
      <c r="C3212" s="6" t="s">
        <v>8735</v>
      </c>
      <c r="D3212" s="6" t="s">
        <v>10021</v>
      </c>
      <c r="E3212" s="6" t="s">
        <v>5638</v>
      </c>
      <c r="F3212" s="6" t="s">
        <v>15596</v>
      </c>
      <c r="G3212" s="6" t="s">
        <v>15597</v>
      </c>
      <c r="H3212" s="79">
        <v>1.387572</v>
      </c>
    </row>
    <row r="3213" spans="1:8" x14ac:dyDescent="0.2">
      <c r="A3213" s="6">
        <v>30179491</v>
      </c>
      <c r="B3213" s="6" t="s">
        <v>15598</v>
      </c>
      <c r="C3213" s="6" t="s">
        <v>8739</v>
      </c>
      <c r="D3213" s="6" t="s">
        <v>10021</v>
      </c>
      <c r="E3213" s="6" t="s">
        <v>5638</v>
      </c>
      <c r="F3213" s="6" t="s">
        <v>15599</v>
      </c>
      <c r="G3213" s="6" t="s">
        <v>15600</v>
      </c>
      <c r="H3213" s="79">
        <v>1.387572</v>
      </c>
    </row>
    <row r="3214" spans="1:8" x14ac:dyDescent="0.2">
      <c r="A3214" s="6">
        <v>30448004</v>
      </c>
      <c r="B3214" s="6" t="s">
        <v>15601</v>
      </c>
      <c r="C3214" s="6" t="s">
        <v>8743</v>
      </c>
      <c r="D3214" s="6" t="s">
        <v>10021</v>
      </c>
      <c r="E3214" s="6" t="s">
        <v>5638</v>
      </c>
      <c r="F3214" s="6" t="s">
        <v>15602</v>
      </c>
      <c r="G3214" s="6" t="s">
        <v>15603</v>
      </c>
      <c r="H3214" s="79">
        <v>1.387572</v>
      </c>
    </row>
    <row r="3215" spans="1:8" x14ac:dyDescent="0.2">
      <c r="A3215" s="6">
        <v>30030107</v>
      </c>
      <c r="B3215" s="6" t="s">
        <v>15604</v>
      </c>
      <c r="C3215" s="6" t="s">
        <v>8747</v>
      </c>
      <c r="D3215" s="6" t="s">
        <v>10021</v>
      </c>
      <c r="E3215" s="6" t="s">
        <v>5638</v>
      </c>
      <c r="F3215" s="6" t="s">
        <v>15605</v>
      </c>
      <c r="G3215" s="6" t="s">
        <v>15606</v>
      </c>
      <c r="H3215" s="79">
        <v>1.387572</v>
      </c>
    </row>
    <row r="3216" spans="1:8" x14ac:dyDescent="0.2">
      <c r="A3216" s="6">
        <v>30132377</v>
      </c>
      <c r="B3216" s="6" t="s">
        <v>15607</v>
      </c>
      <c r="C3216" s="6" t="s">
        <v>5670</v>
      </c>
      <c r="D3216" s="6" t="s">
        <v>11242</v>
      </c>
      <c r="E3216" s="6" t="s">
        <v>5638</v>
      </c>
      <c r="F3216" s="6" t="s">
        <v>15608</v>
      </c>
      <c r="G3216" s="6" t="s">
        <v>15609</v>
      </c>
      <c r="H3216" s="79">
        <v>1.418317</v>
      </c>
    </row>
    <row r="3217" spans="1:8" x14ac:dyDescent="0.2">
      <c r="A3217" s="6">
        <v>30137925</v>
      </c>
      <c r="B3217" s="6" t="s">
        <v>15610</v>
      </c>
      <c r="C3217" s="6" t="s">
        <v>9513</v>
      </c>
      <c r="D3217" s="6" t="s">
        <v>9937</v>
      </c>
      <c r="E3217" s="6" t="s">
        <v>5893</v>
      </c>
      <c r="F3217" s="6" t="s">
        <v>15611</v>
      </c>
      <c r="G3217" s="6" t="s">
        <v>15612</v>
      </c>
      <c r="H3217" s="79">
        <v>1.4261159999999999</v>
      </c>
    </row>
    <row r="3218" spans="1:8" x14ac:dyDescent="0.2">
      <c r="A3218" s="6">
        <v>30196579</v>
      </c>
      <c r="B3218" s="6" t="s">
        <v>15613</v>
      </c>
      <c r="C3218" s="6" t="s">
        <v>9517</v>
      </c>
      <c r="D3218" s="6" t="s">
        <v>9937</v>
      </c>
      <c r="E3218" s="6" t="s">
        <v>5893</v>
      </c>
      <c r="F3218" s="6" t="s">
        <v>15614</v>
      </c>
      <c r="G3218" s="6" t="s">
        <v>15615</v>
      </c>
      <c r="H3218" s="79">
        <v>1.4261159999999999</v>
      </c>
    </row>
    <row r="3219" spans="1:8" x14ac:dyDescent="0.2">
      <c r="A3219" s="6">
        <v>30052187</v>
      </c>
      <c r="B3219" s="6" t="s">
        <v>15616</v>
      </c>
      <c r="C3219" s="6" t="s">
        <v>9521</v>
      </c>
      <c r="D3219" s="6" t="s">
        <v>9937</v>
      </c>
      <c r="E3219" s="6" t="s">
        <v>5893</v>
      </c>
      <c r="F3219" s="6" t="s">
        <v>15617</v>
      </c>
      <c r="G3219" s="6" t="s">
        <v>15618</v>
      </c>
      <c r="H3219" s="79">
        <v>1.4261159999999999</v>
      </c>
    </row>
    <row r="3220" spans="1:8" x14ac:dyDescent="0.2">
      <c r="A3220" s="6">
        <v>30033144</v>
      </c>
      <c r="B3220" s="6" t="s">
        <v>15619</v>
      </c>
      <c r="C3220" s="6" t="s">
        <v>9525</v>
      </c>
      <c r="D3220" s="6" t="s">
        <v>9937</v>
      </c>
      <c r="E3220" s="6" t="s">
        <v>5893</v>
      </c>
      <c r="F3220" s="6" t="s">
        <v>15620</v>
      </c>
      <c r="G3220" s="6" t="s">
        <v>15621</v>
      </c>
      <c r="H3220" s="79">
        <v>1.4261159999999999</v>
      </c>
    </row>
    <row r="3221" spans="1:8" x14ac:dyDescent="0.2">
      <c r="A3221" s="6">
        <v>30025827</v>
      </c>
      <c r="B3221" s="6" t="s">
        <v>15622</v>
      </c>
      <c r="C3221" s="6" t="s">
        <v>9529</v>
      </c>
      <c r="D3221" s="6" t="s">
        <v>9937</v>
      </c>
      <c r="E3221" s="6" t="s">
        <v>5893</v>
      </c>
      <c r="F3221" s="6" t="s">
        <v>15623</v>
      </c>
      <c r="G3221" s="6" t="s">
        <v>15624</v>
      </c>
      <c r="H3221" s="79">
        <v>1.4261159999999999</v>
      </c>
    </row>
    <row r="3222" spans="1:8" x14ac:dyDescent="0.2">
      <c r="A3222" s="6">
        <v>30267766</v>
      </c>
      <c r="B3222" s="6" t="s">
        <v>15625</v>
      </c>
      <c r="C3222" s="6" t="s">
        <v>8213</v>
      </c>
      <c r="D3222" s="6" t="s">
        <v>7536</v>
      </c>
      <c r="E3222" s="6" t="s">
        <v>5638</v>
      </c>
      <c r="F3222" s="6" t="s">
        <v>15626</v>
      </c>
      <c r="G3222" s="6" t="s">
        <v>15627</v>
      </c>
      <c r="H3222" s="79">
        <v>1.5032030000000001</v>
      </c>
    </row>
    <row r="3223" spans="1:8" x14ac:dyDescent="0.2">
      <c r="A3223" s="6">
        <v>30314428</v>
      </c>
      <c r="B3223" s="6" t="s">
        <v>15628</v>
      </c>
      <c r="C3223" s="6" t="s">
        <v>8213</v>
      </c>
      <c r="D3223" s="6" t="s">
        <v>10915</v>
      </c>
      <c r="E3223" s="6" t="s">
        <v>5638</v>
      </c>
      <c r="F3223" s="6" t="s">
        <v>15629</v>
      </c>
      <c r="G3223" s="6" t="s">
        <v>15630</v>
      </c>
      <c r="H3223" s="79">
        <v>1.5032030000000001</v>
      </c>
    </row>
    <row r="3224" spans="1:8" x14ac:dyDescent="0.2">
      <c r="A3224" s="6">
        <v>30029757</v>
      </c>
      <c r="B3224" s="6" t="s">
        <v>15631</v>
      </c>
      <c r="C3224" s="6" t="s">
        <v>8217</v>
      </c>
      <c r="D3224" s="6" t="s">
        <v>7536</v>
      </c>
      <c r="E3224" s="6" t="s">
        <v>5638</v>
      </c>
      <c r="F3224" s="6" t="s">
        <v>15632</v>
      </c>
      <c r="G3224" s="6" t="s">
        <v>15633</v>
      </c>
      <c r="H3224" s="79">
        <v>1.541747</v>
      </c>
    </row>
    <row r="3225" spans="1:8" x14ac:dyDescent="0.2">
      <c r="A3225" s="6">
        <v>30282323</v>
      </c>
      <c r="B3225" s="6" t="s">
        <v>3462</v>
      </c>
      <c r="C3225" s="6" t="s">
        <v>6009</v>
      </c>
      <c r="D3225" s="6" t="s">
        <v>7536</v>
      </c>
      <c r="E3225" s="6" t="s">
        <v>5638</v>
      </c>
      <c r="F3225" s="6" t="s">
        <v>3457</v>
      </c>
      <c r="G3225" s="6" t="s">
        <v>3458</v>
      </c>
      <c r="H3225" s="79">
        <v>1.541747</v>
      </c>
    </row>
    <row r="3226" spans="1:8" x14ac:dyDescent="0.2">
      <c r="A3226" s="6">
        <v>30000869</v>
      </c>
      <c r="B3226" s="6" t="s">
        <v>15634</v>
      </c>
      <c r="C3226" s="6" t="s">
        <v>6013</v>
      </c>
      <c r="D3226" s="6" t="s">
        <v>7536</v>
      </c>
      <c r="E3226" s="6" t="s">
        <v>5638</v>
      </c>
      <c r="F3226" s="6" t="s">
        <v>15635</v>
      </c>
      <c r="G3226" s="6" t="s">
        <v>15636</v>
      </c>
      <c r="H3226" s="79">
        <v>1.541747</v>
      </c>
    </row>
    <row r="3227" spans="1:8" x14ac:dyDescent="0.2">
      <c r="A3227" s="6">
        <v>30241439</v>
      </c>
      <c r="B3227" s="6" t="s">
        <v>15637</v>
      </c>
      <c r="C3227" s="6" t="s">
        <v>6014</v>
      </c>
      <c r="D3227" s="6" t="s">
        <v>7536</v>
      </c>
      <c r="E3227" s="6" t="s">
        <v>5638</v>
      </c>
      <c r="F3227" s="6" t="s">
        <v>15638</v>
      </c>
      <c r="G3227" s="6" t="s">
        <v>15639</v>
      </c>
      <c r="H3227" s="79">
        <v>1.541747</v>
      </c>
    </row>
    <row r="3228" spans="1:8" x14ac:dyDescent="0.2">
      <c r="A3228" s="6">
        <v>30077550</v>
      </c>
      <c r="B3228" s="6" t="s">
        <v>15640</v>
      </c>
      <c r="C3228" s="6" t="s">
        <v>6015</v>
      </c>
      <c r="D3228" s="6" t="s">
        <v>7536</v>
      </c>
      <c r="E3228" s="6" t="s">
        <v>5638</v>
      </c>
      <c r="F3228" s="6" t="s">
        <v>15641</v>
      </c>
      <c r="G3228" s="6" t="s">
        <v>15642</v>
      </c>
      <c r="H3228" s="79">
        <v>1.541747</v>
      </c>
    </row>
    <row r="3229" spans="1:8" x14ac:dyDescent="0.2">
      <c r="A3229" s="6">
        <v>30438344</v>
      </c>
      <c r="B3229" s="6" t="s">
        <v>4042</v>
      </c>
      <c r="C3229" s="6" t="s">
        <v>9437</v>
      </c>
      <c r="D3229" s="6" t="s">
        <v>9937</v>
      </c>
      <c r="E3229" s="6" t="s">
        <v>5893</v>
      </c>
      <c r="F3229" s="6" t="s">
        <v>4038</v>
      </c>
      <c r="G3229" s="6" t="s">
        <v>4039</v>
      </c>
      <c r="H3229" s="79">
        <v>1.541747</v>
      </c>
    </row>
    <row r="3230" spans="1:8" x14ac:dyDescent="0.2">
      <c r="A3230" s="6">
        <v>30169689</v>
      </c>
      <c r="B3230" s="6" t="s">
        <v>15643</v>
      </c>
      <c r="C3230" s="6" t="s">
        <v>9441</v>
      </c>
      <c r="D3230" s="6" t="s">
        <v>9937</v>
      </c>
      <c r="E3230" s="6" t="s">
        <v>5893</v>
      </c>
      <c r="F3230" s="6" t="s">
        <v>15644</v>
      </c>
      <c r="G3230" s="6" t="s">
        <v>15645</v>
      </c>
      <c r="H3230" s="79">
        <v>1.541747</v>
      </c>
    </row>
    <row r="3231" spans="1:8" x14ac:dyDescent="0.2">
      <c r="A3231" s="6">
        <v>30435950</v>
      </c>
      <c r="B3231" s="6" t="s">
        <v>15646</v>
      </c>
      <c r="C3231" s="6" t="s">
        <v>9445</v>
      </c>
      <c r="D3231" s="6" t="s">
        <v>9937</v>
      </c>
      <c r="E3231" s="6" t="s">
        <v>5893</v>
      </c>
      <c r="F3231" s="6" t="s">
        <v>15647</v>
      </c>
      <c r="G3231" s="6" t="s">
        <v>15648</v>
      </c>
      <c r="H3231" s="79">
        <v>1.541747</v>
      </c>
    </row>
    <row r="3232" spans="1:8" x14ac:dyDescent="0.2">
      <c r="A3232" s="6">
        <v>30205359</v>
      </c>
      <c r="B3232" s="6" t="s">
        <v>15649</v>
      </c>
      <c r="C3232" s="6" t="s">
        <v>9449</v>
      </c>
      <c r="D3232" s="6" t="s">
        <v>9937</v>
      </c>
      <c r="E3232" s="6" t="s">
        <v>5893</v>
      </c>
      <c r="F3232" s="6" t="s">
        <v>15650</v>
      </c>
      <c r="G3232" s="6" t="s">
        <v>15651</v>
      </c>
      <c r="H3232" s="79">
        <v>1.541747</v>
      </c>
    </row>
    <row r="3233" spans="1:8" x14ac:dyDescent="0.2">
      <c r="A3233" s="6">
        <v>30304968</v>
      </c>
      <c r="B3233" s="6" t="s">
        <v>15652</v>
      </c>
      <c r="C3233" s="6" t="s">
        <v>9453</v>
      </c>
      <c r="D3233" s="6" t="s">
        <v>9937</v>
      </c>
      <c r="E3233" s="6" t="s">
        <v>5893</v>
      </c>
      <c r="F3233" s="6" t="s">
        <v>15653</v>
      </c>
      <c r="G3233" s="6" t="s">
        <v>15654</v>
      </c>
      <c r="H3233" s="79">
        <v>1.541747</v>
      </c>
    </row>
    <row r="3234" spans="1:8" x14ac:dyDescent="0.2">
      <c r="A3234" s="6">
        <v>30051202</v>
      </c>
      <c r="B3234" s="6" t="s">
        <v>15655</v>
      </c>
      <c r="C3234" s="6" t="s">
        <v>8217</v>
      </c>
      <c r="D3234" s="6" t="s">
        <v>10915</v>
      </c>
      <c r="E3234" s="6" t="s">
        <v>5638</v>
      </c>
      <c r="F3234" s="6" t="s">
        <v>15656</v>
      </c>
      <c r="G3234" s="6" t="s">
        <v>15657</v>
      </c>
      <c r="H3234" s="79">
        <v>1.541747</v>
      </c>
    </row>
    <row r="3235" spans="1:8" x14ac:dyDescent="0.2">
      <c r="A3235" s="6">
        <v>30314119</v>
      </c>
      <c r="B3235" s="6" t="s">
        <v>15658</v>
      </c>
      <c r="C3235" s="6" t="s">
        <v>6009</v>
      </c>
      <c r="D3235" s="6" t="s">
        <v>10915</v>
      </c>
      <c r="E3235" s="6" t="s">
        <v>5638</v>
      </c>
      <c r="F3235" s="6" t="s">
        <v>15659</v>
      </c>
      <c r="G3235" s="6" t="s">
        <v>15660</v>
      </c>
      <c r="H3235" s="79">
        <v>1.541747</v>
      </c>
    </row>
    <row r="3236" spans="1:8" x14ac:dyDescent="0.2">
      <c r="A3236" s="6">
        <v>30337693</v>
      </c>
      <c r="B3236" s="6" t="s">
        <v>15661</v>
      </c>
      <c r="C3236" s="6" t="s">
        <v>6013</v>
      </c>
      <c r="D3236" s="6" t="s">
        <v>10915</v>
      </c>
      <c r="E3236" s="6" t="s">
        <v>5638</v>
      </c>
      <c r="F3236" s="6" t="s">
        <v>15662</v>
      </c>
      <c r="G3236" s="6" t="s">
        <v>15663</v>
      </c>
      <c r="H3236" s="79">
        <v>1.541747</v>
      </c>
    </row>
    <row r="3237" spans="1:8" x14ac:dyDescent="0.2">
      <c r="A3237" s="6">
        <v>30166474</v>
      </c>
      <c r="B3237" s="6" t="s">
        <v>15664</v>
      </c>
      <c r="C3237" s="6" t="s">
        <v>6014</v>
      </c>
      <c r="D3237" s="6" t="s">
        <v>10915</v>
      </c>
      <c r="E3237" s="6" t="s">
        <v>5638</v>
      </c>
      <c r="F3237" s="6" t="s">
        <v>15665</v>
      </c>
      <c r="G3237" s="6" t="s">
        <v>15666</v>
      </c>
      <c r="H3237" s="79">
        <v>1.541747</v>
      </c>
    </row>
    <row r="3238" spans="1:8" x14ac:dyDescent="0.2">
      <c r="A3238" s="6">
        <v>30333426</v>
      </c>
      <c r="B3238" s="6" t="s">
        <v>15667</v>
      </c>
      <c r="C3238" s="6" t="s">
        <v>6015</v>
      </c>
      <c r="D3238" s="6" t="s">
        <v>10915</v>
      </c>
      <c r="E3238" s="6" t="s">
        <v>5638</v>
      </c>
      <c r="F3238" s="6" t="s">
        <v>15668</v>
      </c>
      <c r="G3238" s="6" t="s">
        <v>15669</v>
      </c>
      <c r="H3238" s="79">
        <v>1.541747</v>
      </c>
    </row>
    <row r="3239" spans="1:8" x14ac:dyDescent="0.2">
      <c r="A3239" s="6">
        <v>30347007</v>
      </c>
      <c r="B3239" s="6" t="s">
        <v>15670</v>
      </c>
      <c r="C3239" s="6" t="s">
        <v>6945</v>
      </c>
      <c r="D3239" s="6" t="s">
        <v>6338</v>
      </c>
      <c r="E3239" s="6" t="s">
        <v>5638</v>
      </c>
      <c r="F3239" s="6" t="s">
        <v>15671</v>
      </c>
      <c r="G3239" s="6" t="s">
        <v>15672</v>
      </c>
      <c r="H3239" s="79">
        <v>1.695921</v>
      </c>
    </row>
    <row r="3240" spans="1:8" x14ac:dyDescent="0.2">
      <c r="A3240" s="6">
        <v>30081707</v>
      </c>
      <c r="B3240" s="6" t="s">
        <v>15673</v>
      </c>
      <c r="C3240" s="6" t="s">
        <v>6949</v>
      </c>
      <c r="D3240" s="6" t="s">
        <v>6338</v>
      </c>
      <c r="E3240" s="6" t="s">
        <v>5638</v>
      </c>
      <c r="F3240" s="6" t="s">
        <v>15674</v>
      </c>
      <c r="G3240" s="6" t="s">
        <v>15675</v>
      </c>
      <c r="H3240" s="79">
        <v>1.695921</v>
      </c>
    </row>
    <row r="3241" spans="1:8" x14ac:dyDescent="0.2">
      <c r="A3241" s="6">
        <v>30289526</v>
      </c>
      <c r="B3241" s="6" t="s">
        <v>15676</v>
      </c>
      <c r="C3241" s="6" t="s">
        <v>6953</v>
      </c>
      <c r="D3241" s="6" t="s">
        <v>6338</v>
      </c>
      <c r="E3241" s="6" t="s">
        <v>5638</v>
      </c>
      <c r="F3241" s="6" t="s">
        <v>15677</v>
      </c>
      <c r="G3241" s="6" t="s">
        <v>15678</v>
      </c>
      <c r="H3241" s="79">
        <v>1.695921</v>
      </c>
    </row>
    <row r="3242" spans="1:8" x14ac:dyDescent="0.2">
      <c r="A3242" s="6">
        <v>30096878</v>
      </c>
      <c r="B3242" s="6" t="s">
        <v>15679</v>
      </c>
      <c r="C3242" s="6" t="s">
        <v>6957</v>
      </c>
      <c r="D3242" s="6" t="s">
        <v>6338</v>
      </c>
      <c r="E3242" s="6" t="s">
        <v>5638</v>
      </c>
      <c r="F3242" s="6" t="s">
        <v>15680</v>
      </c>
      <c r="G3242" s="6" t="s">
        <v>15681</v>
      </c>
      <c r="H3242" s="79">
        <v>1.695921</v>
      </c>
    </row>
    <row r="3243" spans="1:8" x14ac:dyDescent="0.2">
      <c r="A3243" s="6">
        <v>30126533</v>
      </c>
      <c r="B3243" s="6" t="s">
        <v>15682</v>
      </c>
      <c r="C3243" s="6" t="s">
        <v>6961</v>
      </c>
      <c r="D3243" s="6" t="s">
        <v>6338</v>
      </c>
      <c r="E3243" s="6" t="s">
        <v>5638</v>
      </c>
      <c r="F3243" s="6" t="s">
        <v>15683</v>
      </c>
      <c r="G3243" s="6" t="s">
        <v>15684</v>
      </c>
      <c r="H3243" s="79">
        <v>1.695921</v>
      </c>
    </row>
    <row r="3244" spans="1:8" x14ac:dyDescent="0.2">
      <c r="A3244" s="6">
        <v>30019794</v>
      </c>
      <c r="B3244" s="6" t="s">
        <v>15685</v>
      </c>
      <c r="C3244" s="6" t="s">
        <v>6863</v>
      </c>
      <c r="D3244" s="6" t="s">
        <v>12729</v>
      </c>
      <c r="E3244" s="6" t="s">
        <v>5893</v>
      </c>
      <c r="F3244" s="6" t="s">
        <v>15686</v>
      </c>
      <c r="G3244" s="6" t="s">
        <v>15687</v>
      </c>
      <c r="H3244" s="79">
        <v>1.7344649999999999</v>
      </c>
    </row>
    <row r="3245" spans="1:8" x14ac:dyDescent="0.2">
      <c r="A3245" s="6">
        <v>30040590</v>
      </c>
      <c r="B3245" s="6" t="s">
        <v>15688</v>
      </c>
      <c r="C3245" s="6" t="s">
        <v>6867</v>
      </c>
      <c r="D3245" s="6" t="s">
        <v>12729</v>
      </c>
      <c r="E3245" s="6" t="s">
        <v>5893</v>
      </c>
      <c r="F3245" s="6" t="s">
        <v>15689</v>
      </c>
      <c r="G3245" s="6" t="s">
        <v>15690</v>
      </c>
      <c r="H3245" s="79">
        <v>1.7344649999999999</v>
      </c>
    </row>
    <row r="3246" spans="1:8" x14ac:dyDescent="0.2">
      <c r="A3246" s="6">
        <v>30405099</v>
      </c>
      <c r="B3246" s="6" t="s">
        <v>15691</v>
      </c>
      <c r="C3246" s="6" t="s">
        <v>6871</v>
      </c>
      <c r="D3246" s="6" t="s">
        <v>12729</v>
      </c>
      <c r="E3246" s="6" t="s">
        <v>5893</v>
      </c>
      <c r="F3246" s="6" t="s">
        <v>15692</v>
      </c>
      <c r="G3246" s="6" t="s">
        <v>15693</v>
      </c>
      <c r="H3246" s="79">
        <v>1.7344649999999999</v>
      </c>
    </row>
    <row r="3247" spans="1:8" x14ac:dyDescent="0.2">
      <c r="A3247" s="6">
        <v>30394050</v>
      </c>
      <c r="B3247" s="6" t="s">
        <v>15694</v>
      </c>
      <c r="C3247" s="6" t="s">
        <v>6875</v>
      </c>
      <c r="D3247" s="6" t="s">
        <v>12729</v>
      </c>
      <c r="E3247" s="6" t="s">
        <v>5893</v>
      </c>
      <c r="F3247" s="6" t="s">
        <v>15695</v>
      </c>
      <c r="G3247" s="6" t="s">
        <v>15696</v>
      </c>
      <c r="H3247" s="79">
        <v>1.7344649999999999</v>
      </c>
    </row>
    <row r="3248" spans="1:8" x14ac:dyDescent="0.2">
      <c r="A3248" s="6">
        <v>30395917</v>
      </c>
      <c r="B3248" s="6" t="s">
        <v>15697</v>
      </c>
      <c r="C3248" s="6" t="s">
        <v>8197</v>
      </c>
      <c r="D3248" s="6" t="s">
        <v>12729</v>
      </c>
      <c r="E3248" s="6" t="s">
        <v>5893</v>
      </c>
      <c r="F3248" s="6" t="s">
        <v>15698</v>
      </c>
      <c r="G3248" s="6" t="s">
        <v>15699</v>
      </c>
      <c r="H3248" s="79">
        <v>1.7344649999999999</v>
      </c>
    </row>
    <row r="3249" spans="1:8" x14ac:dyDescent="0.2">
      <c r="A3249" s="6">
        <v>30406352</v>
      </c>
      <c r="B3249" s="6" t="s">
        <v>15700</v>
      </c>
      <c r="C3249" s="6" t="s">
        <v>8201</v>
      </c>
      <c r="D3249" s="6" t="s">
        <v>12729</v>
      </c>
      <c r="E3249" s="6" t="s">
        <v>5893</v>
      </c>
      <c r="F3249" s="6" t="s">
        <v>15701</v>
      </c>
      <c r="G3249" s="6" t="s">
        <v>15702</v>
      </c>
      <c r="H3249" s="79">
        <v>1.7344649999999999</v>
      </c>
    </row>
    <row r="3250" spans="1:8" x14ac:dyDescent="0.2">
      <c r="A3250" s="6">
        <v>30312061</v>
      </c>
      <c r="B3250" s="6" t="s">
        <v>15703</v>
      </c>
      <c r="C3250" s="6" t="s">
        <v>8205</v>
      </c>
      <c r="D3250" s="6" t="s">
        <v>12729</v>
      </c>
      <c r="E3250" s="6" t="s">
        <v>5893</v>
      </c>
      <c r="F3250" s="6" t="s">
        <v>15704</v>
      </c>
      <c r="G3250" s="6" t="s">
        <v>15705</v>
      </c>
      <c r="H3250" s="79">
        <v>1.7344649999999999</v>
      </c>
    </row>
    <row r="3251" spans="1:8" x14ac:dyDescent="0.2">
      <c r="A3251" s="6">
        <v>30239289</v>
      </c>
      <c r="B3251" s="6" t="s">
        <v>15706</v>
      </c>
      <c r="C3251" s="6" t="s">
        <v>8209</v>
      </c>
      <c r="D3251" s="6" t="s">
        <v>12729</v>
      </c>
      <c r="E3251" s="6" t="s">
        <v>5893</v>
      </c>
      <c r="F3251" s="6" t="s">
        <v>15707</v>
      </c>
      <c r="G3251" s="6" t="s">
        <v>15708</v>
      </c>
      <c r="H3251" s="79">
        <v>1.7344649999999999</v>
      </c>
    </row>
    <row r="3252" spans="1:8" x14ac:dyDescent="0.2">
      <c r="A3252" s="6">
        <v>30045250</v>
      </c>
      <c r="B3252" s="6" t="s">
        <v>15709</v>
      </c>
      <c r="C3252" s="6" t="s">
        <v>6859</v>
      </c>
      <c r="D3252" s="6" t="s">
        <v>12952</v>
      </c>
      <c r="E3252" s="6" t="s">
        <v>5893</v>
      </c>
      <c r="F3252" s="6" t="s">
        <v>15710</v>
      </c>
      <c r="G3252" s="6" t="s">
        <v>15711</v>
      </c>
      <c r="H3252" s="79">
        <v>1.7344649999999999</v>
      </c>
    </row>
    <row r="3253" spans="1:8" x14ac:dyDescent="0.2">
      <c r="A3253" s="6">
        <v>30053930</v>
      </c>
      <c r="B3253" s="6" t="s">
        <v>15712</v>
      </c>
      <c r="C3253" s="6" t="s">
        <v>6863</v>
      </c>
      <c r="D3253" s="6" t="s">
        <v>12952</v>
      </c>
      <c r="E3253" s="6" t="s">
        <v>5893</v>
      </c>
      <c r="F3253" s="6" t="s">
        <v>15713</v>
      </c>
      <c r="G3253" s="6" t="s">
        <v>15714</v>
      </c>
      <c r="H3253" s="79">
        <v>1.7344649999999999</v>
      </c>
    </row>
    <row r="3254" spans="1:8" x14ac:dyDescent="0.2">
      <c r="A3254" s="6">
        <v>30010919</v>
      </c>
      <c r="B3254" s="6" t="s">
        <v>15715</v>
      </c>
      <c r="C3254" s="6" t="s">
        <v>6867</v>
      </c>
      <c r="D3254" s="6" t="s">
        <v>12952</v>
      </c>
      <c r="E3254" s="6" t="s">
        <v>5893</v>
      </c>
      <c r="F3254" s="6" t="s">
        <v>15716</v>
      </c>
      <c r="G3254" s="6" t="s">
        <v>15717</v>
      </c>
      <c r="H3254" s="79">
        <v>1.7344649999999999</v>
      </c>
    </row>
    <row r="3255" spans="1:8" x14ac:dyDescent="0.2">
      <c r="A3255" s="6">
        <v>30063525</v>
      </c>
      <c r="B3255" s="6" t="s">
        <v>1982</v>
      </c>
      <c r="C3255" s="6" t="s">
        <v>6871</v>
      </c>
      <c r="D3255" s="6" t="s">
        <v>12952</v>
      </c>
      <c r="E3255" s="6" t="s">
        <v>5893</v>
      </c>
      <c r="F3255" s="6" t="s">
        <v>1978</v>
      </c>
      <c r="G3255" s="6" t="s">
        <v>1979</v>
      </c>
      <c r="H3255" s="79">
        <v>1.7344649999999999</v>
      </c>
    </row>
    <row r="3256" spans="1:8" x14ac:dyDescent="0.2">
      <c r="A3256" s="6">
        <v>30411982</v>
      </c>
      <c r="B3256" s="6" t="s">
        <v>15718</v>
      </c>
      <c r="C3256" s="6" t="s">
        <v>6875</v>
      </c>
      <c r="D3256" s="6" t="s">
        <v>12952</v>
      </c>
      <c r="E3256" s="6" t="s">
        <v>5893</v>
      </c>
      <c r="F3256" s="6" t="s">
        <v>15719</v>
      </c>
      <c r="G3256" s="6" t="s">
        <v>15720</v>
      </c>
      <c r="H3256" s="79">
        <v>1.7344649999999999</v>
      </c>
    </row>
    <row r="3257" spans="1:8" x14ac:dyDescent="0.2">
      <c r="A3257" s="6">
        <v>30382006</v>
      </c>
      <c r="B3257" s="6" t="s">
        <v>15721</v>
      </c>
      <c r="C3257" s="6" t="s">
        <v>8197</v>
      </c>
      <c r="D3257" s="6" t="s">
        <v>12952</v>
      </c>
      <c r="E3257" s="6" t="s">
        <v>5893</v>
      </c>
      <c r="F3257" s="6" t="s">
        <v>15722</v>
      </c>
      <c r="G3257" s="6" t="s">
        <v>15723</v>
      </c>
      <c r="H3257" s="79">
        <v>1.7344649999999999</v>
      </c>
    </row>
    <row r="3258" spans="1:8" x14ac:dyDescent="0.2">
      <c r="A3258" s="6">
        <v>30346315</v>
      </c>
      <c r="B3258" s="6" t="s">
        <v>15724</v>
      </c>
      <c r="C3258" s="6" t="s">
        <v>8201</v>
      </c>
      <c r="D3258" s="6" t="s">
        <v>12952</v>
      </c>
      <c r="E3258" s="6" t="s">
        <v>5893</v>
      </c>
      <c r="F3258" s="6" t="s">
        <v>15725</v>
      </c>
      <c r="G3258" s="6" t="s">
        <v>15726</v>
      </c>
      <c r="H3258" s="79">
        <v>1.7344649999999999</v>
      </c>
    </row>
    <row r="3259" spans="1:8" x14ac:dyDescent="0.2">
      <c r="A3259" s="6">
        <v>30397458</v>
      </c>
      <c r="B3259" s="6" t="s">
        <v>15727</v>
      </c>
      <c r="C3259" s="6" t="s">
        <v>8205</v>
      </c>
      <c r="D3259" s="6" t="s">
        <v>12952</v>
      </c>
      <c r="E3259" s="6" t="s">
        <v>5893</v>
      </c>
      <c r="F3259" s="6" t="s">
        <v>15728</v>
      </c>
      <c r="G3259" s="6" t="s">
        <v>15729</v>
      </c>
      <c r="H3259" s="79">
        <v>1.7344649999999999</v>
      </c>
    </row>
    <row r="3260" spans="1:8" x14ac:dyDescent="0.2">
      <c r="A3260" s="6">
        <v>30434200</v>
      </c>
      <c r="B3260" s="6" t="s">
        <v>15730</v>
      </c>
      <c r="C3260" s="6" t="s">
        <v>8209</v>
      </c>
      <c r="D3260" s="6" t="s">
        <v>12952</v>
      </c>
      <c r="E3260" s="6" t="s">
        <v>5893</v>
      </c>
      <c r="F3260" s="6" t="s">
        <v>15731</v>
      </c>
      <c r="G3260" s="6" t="s">
        <v>15732</v>
      </c>
      <c r="H3260" s="79">
        <v>1.7344649999999999</v>
      </c>
    </row>
    <row r="3261" spans="1:8" x14ac:dyDescent="0.2">
      <c r="A3261" s="6">
        <v>30321056</v>
      </c>
      <c r="B3261" s="6" t="s">
        <v>15733</v>
      </c>
      <c r="C3261" s="6" t="s">
        <v>6017</v>
      </c>
      <c r="D3261" s="6" t="s">
        <v>7536</v>
      </c>
      <c r="E3261" s="6" t="s">
        <v>5638</v>
      </c>
      <c r="F3261" s="6" t="s">
        <v>15734</v>
      </c>
      <c r="G3261" s="6" t="s">
        <v>15735</v>
      </c>
      <c r="H3261" s="79">
        <v>1.7730090000000001</v>
      </c>
    </row>
    <row r="3262" spans="1:8" x14ac:dyDescent="0.2">
      <c r="A3262" s="6">
        <v>30098429</v>
      </c>
      <c r="B3262" s="6" t="s">
        <v>15736</v>
      </c>
      <c r="C3262" s="6" t="s">
        <v>6021</v>
      </c>
      <c r="D3262" s="6" t="s">
        <v>7536</v>
      </c>
      <c r="E3262" s="6" t="s">
        <v>5638</v>
      </c>
      <c r="F3262" s="6" t="s">
        <v>15737</v>
      </c>
      <c r="G3262" s="6" t="s">
        <v>15738</v>
      </c>
      <c r="H3262" s="79">
        <v>1.7730090000000001</v>
      </c>
    </row>
    <row r="3263" spans="1:8" x14ac:dyDescent="0.2">
      <c r="A3263" s="6">
        <v>30323128</v>
      </c>
      <c r="B3263" s="6" t="s">
        <v>15739</v>
      </c>
      <c r="C3263" s="6" t="s">
        <v>6025</v>
      </c>
      <c r="D3263" s="6" t="s">
        <v>7536</v>
      </c>
      <c r="E3263" s="6" t="s">
        <v>5638</v>
      </c>
      <c r="F3263" s="6" t="s">
        <v>15740</v>
      </c>
      <c r="G3263" s="6" t="s">
        <v>15741</v>
      </c>
      <c r="H3263" s="79">
        <v>1.7730090000000001</v>
      </c>
    </row>
    <row r="3264" spans="1:8" x14ac:dyDescent="0.2">
      <c r="A3264" s="6">
        <v>30389190</v>
      </c>
      <c r="B3264" s="6" t="s">
        <v>15742</v>
      </c>
      <c r="C3264" s="6" t="s">
        <v>6029</v>
      </c>
      <c r="D3264" s="6" t="s">
        <v>7536</v>
      </c>
      <c r="E3264" s="6" t="s">
        <v>5638</v>
      </c>
      <c r="F3264" s="6" t="s">
        <v>15743</v>
      </c>
      <c r="G3264" s="6" t="s">
        <v>15744</v>
      </c>
      <c r="H3264" s="79">
        <v>1.7730090000000001</v>
      </c>
    </row>
    <row r="3265" spans="1:8" x14ac:dyDescent="0.2">
      <c r="A3265" s="6">
        <v>30130363</v>
      </c>
      <c r="B3265" s="6" t="s">
        <v>15745</v>
      </c>
      <c r="C3265" s="6" t="s">
        <v>6033</v>
      </c>
      <c r="D3265" s="6" t="s">
        <v>7536</v>
      </c>
      <c r="E3265" s="6" t="s">
        <v>5638</v>
      </c>
      <c r="F3265" s="6" t="s">
        <v>15746</v>
      </c>
      <c r="G3265" s="6" t="s">
        <v>15747</v>
      </c>
      <c r="H3265" s="79">
        <v>1.7730090000000001</v>
      </c>
    </row>
    <row r="3266" spans="1:8" x14ac:dyDescent="0.2">
      <c r="A3266" s="6">
        <v>30306609</v>
      </c>
      <c r="B3266" s="6" t="s">
        <v>15748</v>
      </c>
      <c r="C3266" s="6" t="s">
        <v>6037</v>
      </c>
      <c r="D3266" s="6" t="s">
        <v>7536</v>
      </c>
      <c r="E3266" s="6" t="s">
        <v>5638</v>
      </c>
      <c r="F3266" s="6" t="s">
        <v>15749</v>
      </c>
      <c r="G3266" s="6" t="s">
        <v>15750</v>
      </c>
      <c r="H3266" s="79">
        <v>1.7730090000000001</v>
      </c>
    </row>
    <row r="3267" spans="1:8" x14ac:dyDescent="0.2">
      <c r="A3267" s="6">
        <v>30195984</v>
      </c>
      <c r="B3267" s="6" t="s">
        <v>15751</v>
      </c>
      <c r="C3267" s="6" t="s">
        <v>6041</v>
      </c>
      <c r="D3267" s="6" t="s">
        <v>7536</v>
      </c>
      <c r="E3267" s="6" t="s">
        <v>5638</v>
      </c>
      <c r="F3267" s="6" t="s">
        <v>15752</v>
      </c>
      <c r="G3267" s="6" t="s">
        <v>15753</v>
      </c>
      <c r="H3267" s="79">
        <v>1.7730090000000001</v>
      </c>
    </row>
    <row r="3268" spans="1:8" x14ac:dyDescent="0.2">
      <c r="A3268" s="6">
        <v>30167155</v>
      </c>
      <c r="B3268" s="6" t="s">
        <v>15754</v>
      </c>
      <c r="C3268" s="6" t="s">
        <v>6017</v>
      </c>
      <c r="D3268" s="6" t="s">
        <v>10915</v>
      </c>
      <c r="E3268" s="6" t="s">
        <v>5638</v>
      </c>
      <c r="F3268" s="6" t="s">
        <v>15755</v>
      </c>
      <c r="G3268" s="6" t="s">
        <v>15756</v>
      </c>
      <c r="H3268" s="79">
        <v>1.7730090000000001</v>
      </c>
    </row>
    <row r="3269" spans="1:8" x14ac:dyDescent="0.2">
      <c r="A3269" s="6">
        <v>30458071</v>
      </c>
      <c r="B3269" s="6" t="s">
        <v>15757</v>
      </c>
      <c r="C3269" s="6" t="s">
        <v>6021</v>
      </c>
      <c r="D3269" s="6" t="s">
        <v>10915</v>
      </c>
      <c r="E3269" s="6" t="s">
        <v>5638</v>
      </c>
      <c r="F3269" s="6" t="s">
        <v>15758</v>
      </c>
      <c r="G3269" s="6" t="s">
        <v>15759</v>
      </c>
      <c r="H3269" s="79">
        <v>1.7730090000000001</v>
      </c>
    </row>
    <row r="3270" spans="1:8" x14ac:dyDescent="0.2">
      <c r="A3270" s="6">
        <v>30243084</v>
      </c>
      <c r="B3270" s="6" t="s">
        <v>15760</v>
      </c>
      <c r="C3270" s="6" t="s">
        <v>6025</v>
      </c>
      <c r="D3270" s="6" t="s">
        <v>10915</v>
      </c>
      <c r="E3270" s="6" t="s">
        <v>5638</v>
      </c>
      <c r="F3270" s="6" t="s">
        <v>15761</v>
      </c>
      <c r="G3270" s="6" t="s">
        <v>15762</v>
      </c>
      <c r="H3270" s="79">
        <v>1.7730090000000001</v>
      </c>
    </row>
    <row r="3271" spans="1:8" x14ac:dyDescent="0.2">
      <c r="A3271" s="6">
        <v>30439994</v>
      </c>
      <c r="B3271" s="6" t="s">
        <v>15763</v>
      </c>
      <c r="C3271" s="6" t="s">
        <v>6029</v>
      </c>
      <c r="D3271" s="6" t="s">
        <v>10915</v>
      </c>
      <c r="E3271" s="6" t="s">
        <v>5638</v>
      </c>
      <c r="F3271" s="6" t="s">
        <v>15764</v>
      </c>
      <c r="G3271" s="6" t="s">
        <v>15765</v>
      </c>
      <c r="H3271" s="79">
        <v>1.7730090000000001</v>
      </c>
    </row>
    <row r="3272" spans="1:8" x14ac:dyDescent="0.2">
      <c r="A3272" s="6">
        <v>30171248</v>
      </c>
      <c r="B3272" s="6" t="s">
        <v>15766</v>
      </c>
      <c r="C3272" s="6" t="s">
        <v>6033</v>
      </c>
      <c r="D3272" s="6" t="s">
        <v>10915</v>
      </c>
      <c r="E3272" s="6" t="s">
        <v>5638</v>
      </c>
      <c r="F3272" s="6" t="s">
        <v>15767</v>
      </c>
      <c r="G3272" s="6" t="s">
        <v>15768</v>
      </c>
      <c r="H3272" s="79">
        <v>1.7730090000000001</v>
      </c>
    </row>
    <row r="3273" spans="1:8" x14ac:dyDescent="0.2">
      <c r="A3273" s="6">
        <v>30217426</v>
      </c>
      <c r="B3273" s="6" t="s">
        <v>15769</v>
      </c>
      <c r="C3273" s="6" t="s">
        <v>6037</v>
      </c>
      <c r="D3273" s="6" t="s">
        <v>10915</v>
      </c>
      <c r="E3273" s="6" t="s">
        <v>5638</v>
      </c>
      <c r="F3273" s="6" t="s">
        <v>15770</v>
      </c>
      <c r="G3273" s="6" t="s">
        <v>15771</v>
      </c>
      <c r="H3273" s="79">
        <v>1.7730090000000001</v>
      </c>
    </row>
    <row r="3274" spans="1:8" x14ac:dyDescent="0.2">
      <c r="A3274" s="6">
        <v>30108316</v>
      </c>
      <c r="B3274" s="6" t="s">
        <v>15772</v>
      </c>
      <c r="C3274" s="6" t="s">
        <v>6041</v>
      </c>
      <c r="D3274" s="6" t="s">
        <v>10915</v>
      </c>
      <c r="E3274" s="6" t="s">
        <v>5638</v>
      </c>
      <c r="F3274" s="6" t="s">
        <v>15773</v>
      </c>
      <c r="G3274" s="6" t="s">
        <v>15774</v>
      </c>
      <c r="H3274" s="79">
        <v>1.7730090000000001</v>
      </c>
    </row>
    <row r="3275" spans="1:8" x14ac:dyDescent="0.2">
      <c r="A3275" s="6">
        <v>30045764</v>
      </c>
      <c r="B3275" s="6" t="s">
        <v>15775</v>
      </c>
      <c r="C3275" s="6" t="s">
        <v>7628</v>
      </c>
      <c r="D3275" s="6" t="s">
        <v>7907</v>
      </c>
      <c r="E3275" s="6" t="s">
        <v>5638</v>
      </c>
      <c r="F3275" s="6" t="s">
        <v>15776</v>
      </c>
      <c r="G3275" s="6" t="s">
        <v>15777</v>
      </c>
      <c r="H3275" s="79">
        <v>1.8115520000000001</v>
      </c>
    </row>
    <row r="3276" spans="1:8" x14ac:dyDescent="0.2">
      <c r="A3276" s="6">
        <v>30085492</v>
      </c>
      <c r="B3276" s="6" t="s">
        <v>15778</v>
      </c>
      <c r="C3276" s="6" t="s">
        <v>7632</v>
      </c>
      <c r="D3276" s="6" t="s">
        <v>7907</v>
      </c>
      <c r="E3276" s="6" t="s">
        <v>5638</v>
      </c>
      <c r="F3276" s="6" t="s">
        <v>15779</v>
      </c>
      <c r="G3276" s="6" t="s">
        <v>15780</v>
      </c>
      <c r="H3276" s="79">
        <v>1.8115520000000001</v>
      </c>
    </row>
    <row r="3277" spans="1:8" x14ac:dyDescent="0.2">
      <c r="A3277" s="6">
        <v>30157394</v>
      </c>
      <c r="B3277" s="6" t="s">
        <v>15781</v>
      </c>
      <c r="C3277" s="6" t="s">
        <v>7636</v>
      </c>
      <c r="D3277" s="6" t="s">
        <v>7907</v>
      </c>
      <c r="E3277" s="6" t="s">
        <v>5638</v>
      </c>
      <c r="F3277" s="6" t="s">
        <v>15782</v>
      </c>
      <c r="G3277" s="6" t="s">
        <v>15783</v>
      </c>
      <c r="H3277" s="79">
        <v>1.8115520000000001</v>
      </c>
    </row>
    <row r="3278" spans="1:8" x14ac:dyDescent="0.2">
      <c r="A3278" s="6">
        <v>30158024</v>
      </c>
      <c r="B3278" s="6" t="s">
        <v>15784</v>
      </c>
      <c r="C3278" s="6" t="s">
        <v>7640</v>
      </c>
      <c r="D3278" s="6" t="s">
        <v>7907</v>
      </c>
      <c r="E3278" s="6" t="s">
        <v>5638</v>
      </c>
      <c r="F3278" s="6" t="s">
        <v>15785</v>
      </c>
      <c r="G3278" s="6" t="s">
        <v>15786</v>
      </c>
      <c r="H3278" s="79">
        <v>1.8115520000000001</v>
      </c>
    </row>
    <row r="3279" spans="1:8" x14ac:dyDescent="0.2">
      <c r="A3279" s="6">
        <v>30194994</v>
      </c>
      <c r="B3279" s="6" t="s">
        <v>15787</v>
      </c>
      <c r="C3279" s="6" t="s">
        <v>6971</v>
      </c>
      <c r="D3279" s="6" t="s">
        <v>7907</v>
      </c>
      <c r="E3279" s="6" t="s">
        <v>5638</v>
      </c>
      <c r="F3279" s="6" t="s">
        <v>15788</v>
      </c>
      <c r="G3279" s="6" t="s">
        <v>15789</v>
      </c>
      <c r="H3279" s="79">
        <v>1.8115520000000001</v>
      </c>
    </row>
    <row r="3280" spans="1:8" x14ac:dyDescent="0.2">
      <c r="A3280" s="6">
        <v>30262635</v>
      </c>
      <c r="B3280" s="6" t="s">
        <v>15790</v>
      </c>
      <c r="C3280" s="6" t="s">
        <v>6214</v>
      </c>
      <c r="D3280" s="6" t="s">
        <v>6338</v>
      </c>
      <c r="E3280" s="6" t="s">
        <v>5638</v>
      </c>
      <c r="F3280" s="6" t="s">
        <v>15791</v>
      </c>
      <c r="G3280" s="6" t="s">
        <v>15792</v>
      </c>
      <c r="H3280" s="79">
        <v>1.850096</v>
      </c>
    </row>
    <row r="3281" spans="1:8" x14ac:dyDescent="0.2">
      <c r="A3281" s="6">
        <v>30105032</v>
      </c>
      <c r="B3281" s="6" t="s">
        <v>15793</v>
      </c>
      <c r="C3281" s="6" t="s">
        <v>6218</v>
      </c>
      <c r="D3281" s="6" t="s">
        <v>6338</v>
      </c>
      <c r="E3281" s="6" t="s">
        <v>5638</v>
      </c>
      <c r="F3281" s="6" t="s">
        <v>15794</v>
      </c>
      <c r="G3281" s="6" t="s">
        <v>15795</v>
      </c>
      <c r="H3281" s="79">
        <v>1.850096</v>
      </c>
    </row>
    <row r="3282" spans="1:8" x14ac:dyDescent="0.2">
      <c r="A3282" s="6">
        <v>30308280</v>
      </c>
      <c r="B3282" s="6" t="s">
        <v>15796</v>
      </c>
      <c r="C3282" s="6" t="s">
        <v>6222</v>
      </c>
      <c r="D3282" s="6" t="s">
        <v>6338</v>
      </c>
      <c r="E3282" s="6" t="s">
        <v>5638</v>
      </c>
      <c r="F3282" s="6" t="s">
        <v>15797</v>
      </c>
      <c r="G3282" s="6" t="s">
        <v>15798</v>
      </c>
      <c r="H3282" s="79">
        <v>1.850096</v>
      </c>
    </row>
    <row r="3283" spans="1:8" x14ac:dyDescent="0.2">
      <c r="A3283" s="6">
        <v>30422134</v>
      </c>
      <c r="B3283" s="6" t="s">
        <v>15799</v>
      </c>
      <c r="C3283" s="6" t="s">
        <v>5901</v>
      </c>
      <c r="D3283" s="6" t="s">
        <v>7536</v>
      </c>
      <c r="E3283" s="6" t="s">
        <v>5638</v>
      </c>
      <c r="F3283" s="6" t="s">
        <v>15800</v>
      </c>
      <c r="G3283" s="6" t="s">
        <v>15801</v>
      </c>
      <c r="H3283" s="79">
        <v>1.850096</v>
      </c>
    </row>
    <row r="3284" spans="1:8" x14ac:dyDescent="0.2">
      <c r="A3284" s="6">
        <v>30218018</v>
      </c>
      <c r="B3284" s="6" t="s">
        <v>15802</v>
      </c>
      <c r="C3284" s="6" t="s">
        <v>5897</v>
      </c>
      <c r="D3284" s="6" t="s">
        <v>10915</v>
      </c>
      <c r="E3284" s="6" t="s">
        <v>5638</v>
      </c>
      <c r="F3284" s="6" t="s">
        <v>15803</v>
      </c>
      <c r="G3284" s="6" t="s">
        <v>15804</v>
      </c>
      <c r="H3284" s="79">
        <v>1.850096</v>
      </c>
    </row>
    <row r="3285" spans="1:8" x14ac:dyDescent="0.2">
      <c r="A3285" s="6">
        <v>30370817</v>
      </c>
      <c r="B3285" s="6" t="s">
        <v>15805</v>
      </c>
      <c r="C3285" s="6" t="s">
        <v>5901</v>
      </c>
      <c r="D3285" s="6" t="s">
        <v>10915</v>
      </c>
      <c r="E3285" s="6" t="s">
        <v>5638</v>
      </c>
      <c r="F3285" s="6" t="s">
        <v>15806</v>
      </c>
      <c r="G3285" s="6" t="s">
        <v>15807</v>
      </c>
      <c r="H3285" s="79">
        <v>1.850096</v>
      </c>
    </row>
    <row r="3286" spans="1:8" x14ac:dyDescent="0.2">
      <c r="A3286" s="6">
        <v>30093317</v>
      </c>
      <c r="B3286" s="6" t="s">
        <v>15808</v>
      </c>
      <c r="C3286" s="6" t="s">
        <v>13864</v>
      </c>
      <c r="D3286" s="6" t="s">
        <v>12145</v>
      </c>
      <c r="E3286" s="6" t="s">
        <v>5638</v>
      </c>
      <c r="F3286" s="6" t="s">
        <v>15809</v>
      </c>
      <c r="G3286" s="6" t="s">
        <v>15810</v>
      </c>
      <c r="H3286" s="79">
        <v>1.9271830000000001</v>
      </c>
    </row>
    <row r="3287" spans="1:8" x14ac:dyDescent="0.2">
      <c r="A3287" s="6">
        <v>30221635</v>
      </c>
      <c r="B3287" s="6" t="s">
        <v>15811</v>
      </c>
      <c r="C3287" s="6" t="s">
        <v>13868</v>
      </c>
      <c r="D3287" s="6" t="s">
        <v>12145</v>
      </c>
      <c r="E3287" s="6" t="s">
        <v>5638</v>
      </c>
      <c r="F3287" s="6" t="s">
        <v>15812</v>
      </c>
      <c r="G3287" s="6" t="s">
        <v>15813</v>
      </c>
      <c r="H3287" s="79">
        <v>1.9271830000000001</v>
      </c>
    </row>
    <row r="3288" spans="1:8" x14ac:dyDescent="0.2">
      <c r="A3288" s="6">
        <v>30095146</v>
      </c>
      <c r="B3288" s="6" t="s">
        <v>15814</v>
      </c>
      <c r="C3288" s="6" t="s">
        <v>13872</v>
      </c>
      <c r="D3288" s="6" t="s">
        <v>12145</v>
      </c>
      <c r="E3288" s="6" t="s">
        <v>5638</v>
      </c>
      <c r="F3288" s="6" t="s">
        <v>15815</v>
      </c>
      <c r="G3288" s="6" t="s">
        <v>15816</v>
      </c>
      <c r="H3288" s="79">
        <v>1.9271830000000001</v>
      </c>
    </row>
    <row r="3289" spans="1:8" x14ac:dyDescent="0.2">
      <c r="A3289" s="6">
        <v>30179581</v>
      </c>
      <c r="B3289" s="6" t="s">
        <v>15817</v>
      </c>
      <c r="C3289" s="6" t="s">
        <v>7496</v>
      </c>
      <c r="D3289" s="6" t="s">
        <v>15818</v>
      </c>
      <c r="E3289" s="6" t="s">
        <v>15819</v>
      </c>
      <c r="F3289" s="6" t="s">
        <v>15820</v>
      </c>
      <c r="G3289" s="6" t="s">
        <v>15821</v>
      </c>
      <c r="H3289" s="79">
        <v>2.1467559999999999</v>
      </c>
    </row>
    <row r="3290" spans="1:8" x14ac:dyDescent="0.2">
      <c r="A3290" s="6">
        <v>30310385</v>
      </c>
      <c r="B3290" s="6" t="s">
        <v>15822</v>
      </c>
      <c r="C3290" s="6" t="s">
        <v>15823</v>
      </c>
      <c r="D3290" s="6" t="s">
        <v>15818</v>
      </c>
      <c r="E3290" s="6" t="s">
        <v>15819</v>
      </c>
      <c r="F3290" s="6" t="s">
        <v>15824</v>
      </c>
      <c r="G3290" s="6" t="s">
        <v>15825</v>
      </c>
      <c r="H3290" s="79">
        <v>2.1467559999999999</v>
      </c>
    </row>
    <row r="3291" spans="1:8" x14ac:dyDescent="0.2">
      <c r="A3291" s="6">
        <v>30011232</v>
      </c>
      <c r="B3291" s="6" t="s">
        <v>15826</v>
      </c>
      <c r="C3291" s="6" t="s">
        <v>5985</v>
      </c>
      <c r="D3291" s="6" t="s">
        <v>11449</v>
      </c>
      <c r="E3291" s="6" t="s">
        <v>5638</v>
      </c>
      <c r="F3291" s="6" t="s">
        <v>15827</v>
      </c>
      <c r="G3291" s="6" t="s">
        <v>15828</v>
      </c>
      <c r="H3291" s="79">
        <v>2.1584449999999999</v>
      </c>
    </row>
    <row r="3292" spans="1:8" x14ac:dyDescent="0.2">
      <c r="A3292" s="6">
        <v>30174390</v>
      </c>
      <c r="B3292" s="6" t="s">
        <v>15829</v>
      </c>
      <c r="C3292" s="6" t="s">
        <v>6428</v>
      </c>
      <c r="D3292" s="6" t="s">
        <v>7907</v>
      </c>
      <c r="E3292" s="6" t="s">
        <v>5638</v>
      </c>
      <c r="F3292" s="6" t="s">
        <v>15830</v>
      </c>
      <c r="G3292" s="6" t="s">
        <v>15831</v>
      </c>
      <c r="H3292" s="79">
        <v>2.3126199999999999</v>
      </c>
    </row>
    <row r="3293" spans="1:8" x14ac:dyDescent="0.2">
      <c r="A3293" s="6">
        <v>30130176</v>
      </c>
      <c r="B3293" s="6" t="s">
        <v>15832</v>
      </c>
      <c r="C3293" s="6" t="s">
        <v>6945</v>
      </c>
      <c r="D3293" s="6" t="s">
        <v>7907</v>
      </c>
      <c r="E3293" s="6" t="s">
        <v>5638</v>
      </c>
      <c r="F3293" s="6" t="s">
        <v>15833</v>
      </c>
      <c r="G3293" s="6" t="s">
        <v>15834</v>
      </c>
      <c r="H3293" s="79">
        <v>2.3126199999999999</v>
      </c>
    </row>
    <row r="3294" spans="1:8" x14ac:dyDescent="0.2">
      <c r="A3294" s="6">
        <v>30139718</v>
      </c>
      <c r="B3294" s="6" t="s">
        <v>15835</v>
      </c>
      <c r="C3294" s="6" t="s">
        <v>6949</v>
      </c>
      <c r="D3294" s="6" t="s">
        <v>7907</v>
      </c>
      <c r="E3294" s="6" t="s">
        <v>5638</v>
      </c>
      <c r="F3294" s="6" t="s">
        <v>15836</v>
      </c>
      <c r="G3294" s="6" t="s">
        <v>15837</v>
      </c>
      <c r="H3294" s="79">
        <v>2.3126199999999999</v>
      </c>
    </row>
    <row r="3295" spans="1:8" x14ac:dyDescent="0.2">
      <c r="A3295" s="6">
        <v>30444102</v>
      </c>
      <c r="B3295" s="6" t="s">
        <v>15838</v>
      </c>
      <c r="C3295" s="6" t="s">
        <v>6953</v>
      </c>
      <c r="D3295" s="6" t="s">
        <v>7907</v>
      </c>
      <c r="E3295" s="6" t="s">
        <v>5638</v>
      </c>
      <c r="F3295" s="6" t="s">
        <v>15839</v>
      </c>
      <c r="G3295" s="6" t="s">
        <v>15840</v>
      </c>
      <c r="H3295" s="79">
        <v>2.3126199999999999</v>
      </c>
    </row>
    <row r="3296" spans="1:8" x14ac:dyDescent="0.2">
      <c r="A3296" s="6">
        <v>30357530</v>
      </c>
      <c r="B3296" s="6" t="s">
        <v>15841</v>
      </c>
      <c r="C3296" s="6" t="s">
        <v>6957</v>
      </c>
      <c r="D3296" s="6" t="s">
        <v>7907</v>
      </c>
      <c r="E3296" s="6" t="s">
        <v>5638</v>
      </c>
      <c r="F3296" s="6" t="s">
        <v>15842</v>
      </c>
      <c r="G3296" s="6" t="s">
        <v>15843</v>
      </c>
      <c r="H3296" s="79">
        <v>2.3126199999999999</v>
      </c>
    </row>
    <row r="3297" spans="1:8" x14ac:dyDescent="0.2">
      <c r="A3297" s="6">
        <v>30227690</v>
      </c>
      <c r="B3297" s="6" t="s">
        <v>15844</v>
      </c>
      <c r="C3297" s="6" t="s">
        <v>6961</v>
      </c>
      <c r="D3297" s="6" t="s">
        <v>7907</v>
      </c>
      <c r="E3297" s="6" t="s">
        <v>5638</v>
      </c>
      <c r="F3297" s="6" t="s">
        <v>15845</v>
      </c>
      <c r="G3297" s="6" t="s">
        <v>15846</v>
      </c>
      <c r="H3297" s="79">
        <v>2.3126199999999999</v>
      </c>
    </row>
    <row r="3298" spans="1:8" x14ac:dyDescent="0.2">
      <c r="A3298" s="6">
        <v>30232401</v>
      </c>
      <c r="B3298" s="6" t="s">
        <v>15847</v>
      </c>
      <c r="C3298" s="6" t="s">
        <v>6432</v>
      </c>
      <c r="D3298" s="6" t="s">
        <v>7907</v>
      </c>
      <c r="E3298" s="6" t="s">
        <v>5638</v>
      </c>
      <c r="F3298" s="6" t="s">
        <v>15848</v>
      </c>
      <c r="G3298" s="6" t="s">
        <v>15849</v>
      </c>
      <c r="H3298" s="79">
        <v>2.3126199999999999</v>
      </c>
    </row>
    <row r="3299" spans="1:8" x14ac:dyDescent="0.2">
      <c r="A3299" s="6">
        <v>30231679</v>
      </c>
      <c r="B3299" s="6" t="s">
        <v>15850</v>
      </c>
      <c r="C3299" s="6" t="s">
        <v>6436</v>
      </c>
      <c r="D3299" s="6" t="s">
        <v>7907</v>
      </c>
      <c r="E3299" s="6" t="s">
        <v>5638</v>
      </c>
      <c r="F3299" s="6" t="s">
        <v>15851</v>
      </c>
      <c r="G3299" s="6" t="s">
        <v>15852</v>
      </c>
      <c r="H3299" s="79">
        <v>2.3126199999999999</v>
      </c>
    </row>
    <row r="3300" spans="1:8" x14ac:dyDescent="0.2">
      <c r="A3300" s="6">
        <v>30327196</v>
      </c>
      <c r="B3300" s="6" t="s">
        <v>15853</v>
      </c>
      <c r="C3300" s="6" t="s">
        <v>6440</v>
      </c>
      <c r="D3300" s="6" t="s">
        <v>7907</v>
      </c>
      <c r="E3300" s="6" t="s">
        <v>5638</v>
      </c>
      <c r="F3300" s="6" t="s">
        <v>15854</v>
      </c>
      <c r="G3300" s="6" t="s">
        <v>15855</v>
      </c>
      <c r="H3300" s="79">
        <v>2.3126199999999999</v>
      </c>
    </row>
    <row r="3301" spans="1:8" x14ac:dyDescent="0.2">
      <c r="A3301" s="6">
        <v>30149890</v>
      </c>
      <c r="B3301" s="6" t="s">
        <v>15856</v>
      </c>
      <c r="C3301" s="6" t="s">
        <v>9577</v>
      </c>
      <c r="D3301" s="6" t="s">
        <v>9937</v>
      </c>
      <c r="E3301" s="6" t="s">
        <v>5893</v>
      </c>
      <c r="F3301" s="6" t="s">
        <v>15857</v>
      </c>
      <c r="G3301" s="6" t="s">
        <v>15858</v>
      </c>
      <c r="H3301" s="79">
        <v>2.3126199999999999</v>
      </c>
    </row>
    <row r="3302" spans="1:8" x14ac:dyDescent="0.2">
      <c r="A3302" s="6">
        <v>30311542</v>
      </c>
      <c r="B3302" s="6" t="s">
        <v>15859</v>
      </c>
      <c r="C3302" s="6" t="s">
        <v>9581</v>
      </c>
      <c r="D3302" s="6" t="s">
        <v>9937</v>
      </c>
      <c r="E3302" s="6" t="s">
        <v>5893</v>
      </c>
      <c r="F3302" s="6" t="s">
        <v>15860</v>
      </c>
      <c r="G3302" s="6" t="s">
        <v>15861</v>
      </c>
      <c r="H3302" s="79">
        <v>2.3126199999999999</v>
      </c>
    </row>
    <row r="3303" spans="1:8" x14ac:dyDescent="0.2">
      <c r="A3303" s="6">
        <v>30282636</v>
      </c>
      <c r="B3303" s="6" t="s">
        <v>15862</v>
      </c>
      <c r="C3303" s="6" t="s">
        <v>9585</v>
      </c>
      <c r="D3303" s="6" t="s">
        <v>9937</v>
      </c>
      <c r="E3303" s="6" t="s">
        <v>5893</v>
      </c>
      <c r="F3303" s="6" t="s">
        <v>15863</v>
      </c>
      <c r="G3303" s="6" t="s">
        <v>15864</v>
      </c>
      <c r="H3303" s="79">
        <v>2.3126199999999999</v>
      </c>
    </row>
    <row r="3304" spans="1:8" x14ac:dyDescent="0.2">
      <c r="A3304" s="6">
        <v>30039653</v>
      </c>
      <c r="B3304" s="6" t="s">
        <v>15865</v>
      </c>
      <c r="C3304" s="6" t="s">
        <v>9589</v>
      </c>
      <c r="D3304" s="6" t="s">
        <v>9937</v>
      </c>
      <c r="E3304" s="6" t="s">
        <v>5893</v>
      </c>
      <c r="F3304" s="6" t="s">
        <v>15866</v>
      </c>
      <c r="G3304" s="6" t="s">
        <v>15867</v>
      </c>
      <c r="H3304" s="79">
        <v>2.3126199999999999</v>
      </c>
    </row>
    <row r="3305" spans="1:8" x14ac:dyDescent="0.2">
      <c r="A3305" s="6">
        <v>30125584</v>
      </c>
      <c r="B3305" s="6" t="s">
        <v>15868</v>
      </c>
      <c r="C3305" s="6" t="s">
        <v>7484</v>
      </c>
      <c r="D3305" s="6" t="s">
        <v>13767</v>
      </c>
      <c r="E3305" s="6" t="s">
        <v>5638</v>
      </c>
      <c r="F3305" s="6" t="s">
        <v>15869</v>
      </c>
      <c r="G3305" s="6" t="s">
        <v>15870</v>
      </c>
      <c r="H3305" s="79">
        <v>2.389707</v>
      </c>
    </row>
    <row r="3306" spans="1:8" x14ac:dyDescent="0.2">
      <c r="A3306" s="6">
        <v>30407055</v>
      </c>
      <c r="B3306" s="6" t="s">
        <v>15871</v>
      </c>
      <c r="C3306" s="6" t="s">
        <v>7488</v>
      </c>
      <c r="D3306" s="6" t="s">
        <v>13767</v>
      </c>
      <c r="E3306" s="6" t="s">
        <v>5638</v>
      </c>
      <c r="F3306" s="6" t="s">
        <v>15872</v>
      </c>
      <c r="G3306" s="6" t="s">
        <v>15873</v>
      </c>
      <c r="H3306" s="79">
        <v>2.389707</v>
      </c>
    </row>
    <row r="3307" spans="1:8" x14ac:dyDescent="0.2">
      <c r="A3307" s="6">
        <v>30134474</v>
      </c>
      <c r="B3307" s="6" t="s">
        <v>15874</v>
      </c>
      <c r="C3307" s="6" t="s">
        <v>7492</v>
      </c>
      <c r="D3307" s="6" t="s">
        <v>13767</v>
      </c>
      <c r="E3307" s="6" t="s">
        <v>5638</v>
      </c>
      <c r="F3307" s="6" t="s">
        <v>15875</v>
      </c>
      <c r="G3307" s="6" t="s">
        <v>15876</v>
      </c>
      <c r="H3307" s="79">
        <v>2.389707</v>
      </c>
    </row>
    <row r="3308" spans="1:8" x14ac:dyDescent="0.2">
      <c r="A3308" s="6">
        <v>30381208</v>
      </c>
      <c r="B3308" s="6" t="s">
        <v>15877</v>
      </c>
      <c r="C3308" s="6" t="s">
        <v>7496</v>
      </c>
      <c r="D3308" s="6" t="s">
        <v>13767</v>
      </c>
      <c r="E3308" s="6" t="s">
        <v>5638</v>
      </c>
      <c r="F3308" s="6" t="s">
        <v>15878</v>
      </c>
      <c r="G3308" s="6" t="s">
        <v>15879</v>
      </c>
      <c r="H3308" s="79">
        <v>2.389707</v>
      </c>
    </row>
    <row r="3309" spans="1:8" x14ac:dyDescent="0.2">
      <c r="A3309" s="6">
        <v>30182624</v>
      </c>
      <c r="B3309" s="6" t="s">
        <v>15880</v>
      </c>
      <c r="C3309" s="6" t="s">
        <v>7500</v>
      </c>
      <c r="D3309" s="6" t="s">
        <v>13767</v>
      </c>
      <c r="E3309" s="6" t="s">
        <v>5638</v>
      </c>
      <c r="F3309" s="6" t="s">
        <v>15881</v>
      </c>
      <c r="G3309" s="6" t="s">
        <v>15882</v>
      </c>
      <c r="H3309" s="79">
        <v>2.389707</v>
      </c>
    </row>
    <row r="3310" spans="1:8" x14ac:dyDescent="0.2">
      <c r="A3310" s="6">
        <v>30424524</v>
      </c>
      <c r="B3310" s="6" t="s">
        <v>15883</v>
      </c>
      <c r="C3310" s="6" t="s">
        <v>7504</v>
      </c>
      <c r="D3310" s="6" t="s">
        <v>13767</v>
      </c>
      <c r="E3310" s="6" t="s">
        <v>5638</v>
      </c>
      <c r="F3310" s="6" t="s">
        <v>15884</v>
      </c>
      <c r="G3310" s="6" t="s">
        <v>15885</v>
      </c>
      <c r="H3310" s="79">
        <v>2.389707</v>
      </c>
    </row>
    <row r="3311" spans="1:8" x14ac:dyDescent="0.2">
      <c r="A3311" s="6">
        <v>30136905</v>
      </c>
      <c r="B3311" s="6" t="s">
        <v>15886</v>
      </c>
      <c r="C3311" s="6" t="s">
        <v>7508</v>
      </c>
      <c r="D3311" s="6" t="s">
        <v>13767</v>
      </c>
      <c r="E3311" s="6" t="s">
        <v>5638</v>
      </c>
      <c r="F3311" s="6" t="s">
        <v>15887</v>
      </c>
      <c r="G3311" s="6" t="s">
        <v>15888</v>
      </c>
      <c r="H3311" s="79">
        <v>2.389707</v>
      </c>
    </row>
    <row r="3312" spans="1:8" x14ac:dyDescent="0.2">
      <c r="A3312" s="6">
        <v>30333835</v>
      </c>
      <c r="B3312" s="6" t="s">
        <v>15889</v>
      </c>
      <c r="C3312" s="6" t="s">
        <v>7512</v>
      </c>
      <c r="D3312" s="6" t="s">
        <v>13767</v>
      </c>
      <c r="E3312" s="6" t="s">
        <v>5638</v>
      </c>
      <c r="F3312" s="6" t="s">
        <v>15890</v>
      </c>
      <c r="G3312" s="6" t="s">
        <v>15891</v>
      </c>
      <c r="H3312" s="79">
        <v>2.389707</v>
      </c>
    </row>
    <row r="3313" spans="1:8" x14ac:dyDescent="0.2">
      <c r="A3313" s="6">
        <v>30387378</v>
      </c>
      <c r="B3313" s="6" t="s">
        <v>15892</v>
      </c>
      <c r="C3313" s="6" t="s">
        <v>5674</v>
      </c>
      <c r="D3313" s="6" t="s">
        <v>11242</v>
      </c>
      <c r="E3313" s="6" t="s">
        <v>5638</v>
      </c>
      <c r="F3313" s="6" t="s">
        <v>15893</v>
      </c>
      <c r="G3313" s="6" t="s">
        <v>15894</v>
      </c>
      <c r="H3313" s="79">
        <v>2.5158749999999999</v>
      </c>
    </row>
    <row r="3314" spans="1:8" x14ac:dyDescent="0.2">
      <c r="A3314" s="6">
        <v>30182507</v>
      </c>
      <c r="B3314" s="6" t="s">
        <v>15895</v>
      </c>
      <c r="C3314" s="6" t="s">
        <v>7488</v>
      </c>
      <c r="D3314" s="6" t="s">
        <v>15818</v>
      </c>
      <c r="E3314" s="6" t="s">
        <v>15819</v>
      </c>
      <c r="F3314" s="6" t="s">
        <v>15896</v>
      </c>
      <c r="G3314" s="6" t="s">
        <v>15897</v>
      </c>
      <c r="H3314" s="79">
        <v>2.5227870000000001</v>
      </c>
    </row>
    <row r="3315" spans="1:8" x14ac:dyDescent="0.2">
      <c r="A3315" s="6">
        <v>30361841</v>
      </c>
      <c r="B3315" s="6" t="s">
        <v>15898</v>
      </c>
      <c r="C3315" s="6" t="s">
        <v>7492</v>
      </c>
      <c r="D3315" s="6" t="s">
        <v>15818</v>
      </c>
      <c r="E3315" s="6" t="s">
        <v>15819</v>
      </c>
      <c r="F3315" s="6" t="s">
        <v>15899</v>
      </c>
      <c r="G3315" s="6" t="s">
        <v>15900</v>
      </c>
      <c r="H3315" s="79">
        <v>2.5227870000000001</v>
      </c>
    </row>
    <row r="3316" spans="1:8" x14ac:dyDescent="0.2">
      <c r="A3316" s="6">
        <v>30154298</v>
      </c>
      <c r="B3316" s="6" t="s">
        <v>15901</v>
      </c>
      <c r="C3316" s="6" t="s">
        <v>5766</v>
      </c>
      <c r="D3316" s="6" t="s">
        <v>12729</v>
      </c>
      <c r="E3316" s="6" t="s">
        <v>5893</v>
      </c>
      <c r="F3316" s="6" t="s">
        <v>15902</v>
      </c>
      <c r="G3316" s="6" t="s">
        <v>15903</v>
      </c>
      <c r="H3316" s="79">
        <v>2.5824259999999999</v>
      </c>
    </row>
    <row r="3317" spans="1:8" x14ac:dyDescent="0.2">
      <c r="A3317" s="6">
        <v>30151081</v>
      </c>
      <c r="B3317" s="6" t="s">
        <v>15904</v>
      </c>
      <c r="C3317" s="6" t="s">
        <v>5769</v>
      </c>
      <c r="D3317" s="6" t="s">
        <v>12729</v>
      </c>
      <c r="E3317" s="6" t="s">
        <v>5893</v>
      </c>
      <c r="F3317" s="6" t="s">
        <v>15905</v>
      </c>
      <c r="G3317" s="6" t="s">
        <v>15906</v>
      </c>
      <c r="H3317" s="79">
        <v>2.5824259999999999</v>
      </c>
    </row>
    <row r="3318" spans="1:8" x14ac:dyDescent="0.2">
      <c r="A3318" s="6">
        <v>30236082</v>
      </c>
      <c r="B3318" s="6" t="s">
        <v>15907</v>
      </c>
      <c r="C3318" s="6" t="s">
        <v>5770</v>
      </c>
      <c r="D3318" s="6" t="s">
        <v>12729</v>
      </c>
      <c r="E3318" s="6" t="s">
        <v>5893</v>
      </c>
      <c r="F3318" s="6" t="s">
        <v>15908</v>
      </c>
      <c r="G3318" s="6" t="s">
        <v>15909</v>
      </c>
      <c r="H3318" s="79">
        <v>2.5824259999999999</v>
      </c>
    </row>
    <row r="3319" spans="1:8" x14ac:dyDescent="0.2">
      <c r="A3319" s="6">
        <v>30452263</v>
      </c>
      <c r="B3319" s="6" t="s">
        <v>15910</v>
      </c>
      <c r="C3319" s="6" t="s">
        <v>5772</v>
      </c>
      <c r="D3319" s="6" t="s">
        <v>12729</v>
      </c>
      <c r="E3319" s="6" t="s">
        <v>5893</v>
      </c>
      <c r="F3319" s="6" t="s">
        <v>15911</v>
      </c>
      <c r="G3319" s="6" t="s">
        <v>15912</v>
      </c>
      <c r="H3319" s="79">
        <v>2.5824259999999999</v>
      </c>
    </row>
    <row r="3320" spans="1:8" x14ac:dyDescent="0.2">
      <c r="A3320" s="6">
        <v>30187705</v>
      </c>
      <c r="B3320" s="6" t="s">
        <v>15913</v>
      </c>
      <c r="C3320" s="6" t="s">
        <v>5766</v>
      </c>
      <c r="D3320" s="6" t="s">
        <v>12952</v>
      </c>
      <c r="E3320" s="6" t="s">
        <v>5893</v>
      </c>
      <c r="F3320" s="6" t="s">
        <v>15914</v>
      </c>
      <c r="G3320" s="6" t="s">
        <v>15915</v>
      </c>
      <c r="H3320" s="79">
        <v>2.5824259999999999</v>
      </c>
    </row>
    <row r="3321" spans="1:8" x14ac:dyDescent="0.2">
      <c r="A3321" s="6">
        <v>30161645</v>
      </c>
      <c r="B3321" s="6" t="s">
        <v>15916</v>
      </c>
      <c r="C3321" s="6" t="s">
        <v>5769</v>
      </c>
      <c r="D3321" s="6" t="s">
        <v>12952</v>
      </c>
      <c r="E3321" s="6" t="s">
        <v>5893</v>
      </c>
      <c r="F3321" s="6" t="s">
        <v>15917</v>
      </c>
      <c r="G3321" s="6" t="s">
        <v>15918</v>
      </c>
      <c r="H3321" s="79">
        <v>2.5824259999999999</v>
      </c>
    </row>
    <row r="3322" spans="1:8" x14ac:dyDescent="0.2">
      <c r="A3322" s="6">
        <v>30107393</v>
      </c>
      <c r="B3322" s="6" t="s">
        <v>15919</v>
      </c>
      <c r="C3322" s="6" t="s">
        <v>5770</v>
      </c>
      <c r="D3322" s="6" t="s">
        <v>12952</v>
      </c>
      <c r="E3322" s="6" t="s">
        <v>5893</v>
      </c>
      <c r="F3322" s="6" t="s">
        <v>15920</v>
      </c>
      <c r="G3322" s="6" t="s">
        <v>15921</v>
      </c>
      <c r="H3322" s="79">
        <v>2.5824259999999999</v>
      </c>
    </row>
    <row r="3323" spans="1:8" x14ac:dyDescent="0.2">
      <c r="A3323" s="6">
        <v>30110149</v>
      </c>
      <c r="B3323" s="6" t="s">
        <v>15922</v>
      </c>
      <c r="C3323" s="6" t="s">
        <v>5772</v>
      </c>
      <c r="D3323" s="6" t="s">
        <v>12952</v>
      </c>
      <c r="E3323" s="6" t="s">
        <v>5893</v>
      </c>
      <c r="F3323" s="6" t="s">
        <v>15923</v>
      </c>
      <c r="G3323" s="6" t="s">
        <v>15924</v>
      </c>
      <c r="H3323" s="79">
        <v>2.5824259999999999</v>
      </c>
    </row>
    <row r="3324" spans="1:8" x14ac:dyDescent="0.2">
      <c r="A3324" s="6">
        <v>30350502</v>
      </c>
      <c r="B3324" s="6" t="s">
        <v>15925</v>
      </c>
      <c r="C3324" s="6" t="s">
        <v>14979</v>
      </c>
      <c r="D3324" s="6" t="s">
        <v>9937</v>
      </c>
      <c r="E3324" s="6" t="s">
        <v>5893</v>
      </c>
      <c r="F3324" s="6" t="s">
        <v>15926</v>
      </c>
      <c r="G3324" s="6" t="s">
        <v>15927</v>
      </c>
      <c r="H3324" s="79">
        <v>2.7366000000000001</v>
      </c>
    </row>
    <row r="3325" spans="1:8" x14ac:dyDescent="0.2">
      <c r="A3325" s="6">
        <v>30293725</v>
      </c>
      <c r="B3325" s="6" t="s">
        <v>15928</v>
      </c>
      <c r="C3325" s="6" t="s">
        <v>9561</v>
      </c>
      <c r="D3325" s="6" t="s">
        <v>9937</v>
      </c>
      <c r="E3325" s="6" t="s">
        <v>5893</v>
      </c>
      <c r="F3325" s="6" t="s">
        <v>15929</v>
      </c>
      <c r="G3325" s="6" t="s">
        <v>15930</v>
      </c>
      <c r="H3325" s="79">
        <v>2.7366000000000001</v>
      </c>
    </row>
    <row r="3326" spans="1:8" x14ac:dyDescent="0.2">
      <c r="A3326" s="6">
        <v>30355848</v>
      </c>
      <c r="B3326" s="6" t="s">
        <v>15931</v>
      </c>
      <c r="C3326" s="6" t="s">
        <v>9565</v>
      </c>
      <c r="D3326" s="6" t="s">
        <v>9937</v>
      </c>
      <c r="E3326" s="6" t="s">
        <v>5893</v>
      </c>
      <c r="F3326" s="6" t="s">
        <v>15932</v>
      </c>
      <c r="G3326" s="6" t="s">
        <v>15933</v>
      </c>
      <c r="H3326" s="79">
        <v>2.7366000000000001</v>
      </c>
    </row>
    <row r="3327" spans="1:8" x14ac:dyDescent="0.2">
      <c r="A3327" s="6">
        <v>30347640</v>
      </c>
      <c r="B3327" s="6" t="s">
        <v>15934</v>
      </c>
      <c r="C3327" s="6" t="s">
        <v>9569</v>
      </c>
      <c r="D3327" s="6" t="s">
        <v>9937</v>
      </c>
      <c r="E3327" s="6" t="s">
        <v>5893</v>
      </c>
      <c r="F3327" s="6" t="s">
        <v>15935</v>
      </c>
      <c r="G3327" s="6" t="s">
        <v>15936</v>
      </c>
      <c r="H3327" s="79">
        <v>2.7366000000000001</v>
      </c>
    </row>
    <row r="3328" spans="1:8" x14ac:dyDescent="0.2">
      <c r="A3328" s="6">
        <v>30218436</v>
      </c>
      <c r="B3328" s="6" t="s">
        <v>15937</v>
      </c>
      <c r="C3328" s="6" t="s">
        <v>9573</v>
      </c>
      <c r="D3328" s="6" t="s">
        <v>9937</v>
      </c>
      <c r="E3328" s="6" t="s">
        <v>5893</v>
      </c>
      <c r="F3328" s="6" t="s">
        <v>15938</v>
      </c>
      <c r="G3328" s="6" t="s">
        <v>15939</v>
      </c>
      <c r="H3328" s="79">
        <v>2.7366000000000001</v>
      </c>
    </row>
    <row r="3329" spans="1:8" x14ac:dyDescent="0.2">
      <c r="A3329" s="6">
        <v>30252769</v>
      </c>
      <c r="B3329" s="6" t="s">
        <v>15940</v>
      </c>
      <c r="C3329" s="6" t="s">
        <v>7476</v>
      </c>
      <c r="D3329" s="6" t="s">
        <v>13767</v>
      </c>
      <c r="E3329" s="6" t="s">
        <v>5638</v>
      </c>
      <c r="F3329" s="6" t="s">
        <v>15941</v>
      </c>
      <c r="G3329" s="6" t="s">
        <v>15942</v>
      </c>
      <c r="H3329" s="79">
        <v>2.7751440000000001</v>
      </c>
    </row>
    <row r="3330" spans="1:8" x14ac:dyDescent="0.2">
      <c r="A3330" s="6">
        <v>30048544</v>
      </c>
      <c r="B3330" s="6" t="s">
        <v>15943</v>
      </c>
      <c r="C3330" s="6" t="s">
        <v>7480</v>
      </c>
      <c r="D3330" s="6" t="s">
        <v>13767</v>
      </c>
      <c r="E3330" s="6" t="s">
        <v>5638</v>
      </c>
      <c r="F3330" s="6" t="s">
        <v>15944</v>
      </c>
      <c r="G3330" s="6" t="s">
        <v>15945</v>
      </c>
      <c r="H3330" s="79">
        <v>2.7751440000000001</v>
      </c>
    </row>
    <row r="3331" spans="1:8" x14ac:dyDescent="0.2">
      <c r="A3331" s="6">
        <v>30030969</v>
      </c>
      <c r="B3331" s="6" t="s">
        <v>15946</v>
      </c>
      <c r="C3331" s="6" t="s">
        <v>6069</v>
      </c>
      <c r="D3331" s="6" t="s">
        <v>6338</v>
      </c>
      <c r="E3331" s="6" t="s">
        <v>5638</v>
      </c>
      <c r="F3331" s="6" t="s">
        <v>15947</v>
      </c>
      <c r="G3331" s="6" t="s">
        <v>15948</v>
      </c>
      <c r="H3331" s="79">
        <v>2.8522319999999999</v>
      </c>
    </row>
    <row r="3332" spans="1:8" x14ac:dyDescent="0.2">
      <c r="A3332" s="6">
        <v>30185884</v>
      </c>
      <c r="B3332" s="6" t="s">
        <v>15949</v>
      </c>
      <c r="C3332" s="6" t="s">
        <v>6073</v>
      </c>
      <c r="D3332" s="6" t="s">
        <v>6338</v>
      </c>
      <c r="E3332" s="6" t="s">
        <v>5638</v>
      </c>
      <c r="F3332" s="6" t="s">
        <v>15950</v>
      </c>
      <c r="G3332" s="6" t="s">
        <v>15951</v>
      </c>
      <c r="H3332" s="79">
        <v>2.8522319999999999</v>
      </c>
    </row>
    <row r="3333" spans="1:8" x14ac:dyDescent="0.2">
      <c r="A3333" s="6">
        <v>30035102</v>
      </c>
      <c r="B3333" s="6" t="s">
        <v>15952</v>
      </c>
      <c r="C3333" s="6" t="s">
        <v>6077</v>
      </c>
      <c r="D3333" s="6" t="s">
        <v>6338</v>
      </c>
      <c r="E3333" s="6" t="s">
        <v>5638</v>
      </c>
      <c r="F3333" s="6" t="s">
        <v>15953</v>
      </c>
      <c r="G3333" s="6" t="s">
        <v>15954</v>
      </c>
      <c r="H3333" s="79">
        <v>2.8522319999999999</v>
      </c>
    </row>
    <row r="3334" spans="1:8" x14ac:dyDescent="0.2">
      <c r="A3334" s="6">
        <v>30349130</v>
      </c>
      <c r="B3334" s="6" t="s">
        <v>15955</v>
      </c>
      <c r="C3334" s="6" t="s">
        <v>6081</v>
      </c>
      <c r="D3334" s="6" t="s">
        <v>6338</v>
      </c>
      <c r="E3334" s="6" t="s">
        <v>5638</v>
      </c>
      <c r="F3334" s="6" t="s">
        <v>15956</v>
      </c>
      <c r="G3334" s="6" t="s">
        <v>15957</v>
      </c>
      <c r="H3334" s="79">
        <v>2.8522319999999999</v>
      </c>
    </row>
    <row r="3335" spans="1:8" x14ac:dyDescent="0.2">
      <c r="A3335" s="6">
        <v>30019719</v>
      </c>
      <c r="B3335" s="6" t="s">
        <v>15958</v>
      </c>
      <c r="C3335" s="6" t="s">
        <v>6085</v>
      </c>
      <c r="D3335" s="6" t="s">
        <v>6338</v>
      </c>
      <c r="E3335" s="6" t="s">
        <v>5638</v>
      </c>
      <c r="F3335" s="6" t="s">
        <v>15959</v>
      </c>
      <c r="G3335" s="6" t="s">
        <v>15960</v>
      </c>
      <c r="H3335" s="79">
        <v>2.8522319999999999</v>
      </c>
    </row>
    <row r="3336" spans="1:8" x14ac:dyDescent="0.2">
      <c r="A3336" s="6">
        <v>30246236</v>
      </c>
      <c r="B3336" s="6" t="s">
        <v>15961</v>
      </c>
      <c r="C3336" s="6" t="s">
        <v>6134</v>
      </c>
      <c r="D3336" s="6" t="s">
        <v>10021</v>
      </c>
      <c r="E3336" s="6" t="s">
        <v>5638</v>
      </c>
      <c r="F3336" s="6" t="s">
        <v>15962</v>
      </c>
      <c r="G3336" s="6" t="s">
        <v>15963</v>
      </c>
      <c r="H3336" s="79">
        <v>2.8522319999999999</v>
      </c>
    </row>
    <row r="3337" spans="1:8" x14ac:dyDescent="0.2">
      <c r="A3337" s="6">
        <v>30040972</v>
      </c>
      <c r="B3337" s="6" t="s">
        <v>15964</v>
      </c>
      <c r="C3337" s="6" t="s">
        <v>6138</v>
      </c>
      <c r="D3337" s="6" t="s">
        <v>10021</v>
      </c>
      <c r="E3337" s="6" t="s">
        <v>5638</v>
      </c>
      <c r="F3337" s="6" t="s">
        <v>15965</v>
      </c>
      <c r="G3337" s="6" t="s">
        <v>15966</v>
      </c>
      <c r="H3337" s="79">
        <v>2.8522319999999999</v>
      </c>
    </row>
    <row r="3338" spans="1:8" x14ac:dyDescent="0.2">
      <c r="A3338" s="6">
        <v>30324276</v>
      </c>
      <c r="B3338" s="6" t="s">
        <v>15967</v>
      </c>
      <c r="C3338" s="6" t="s">
        <v>6142</v>
      </c>
      <c r="D3338" s="6" t="s">
        <v>10021</v>
      </c>
      <c r="E3338" s="6" t="s">
        <v>5638</v>
      </c>
      <c r="F3338" s="6" t="s">
        <v>15968</v>
      </c>
      <c r="G3338" s="6" t="s">
        <v>15969</v>
      </c>
      <c r="H3338" s="79">
        <v>2.8522319999999999</v>
      </c>
    </row>
    <row r="3339" spans="1:8" x14ac:dyDescent="0.2">
      <c r="A3339" s="6">
        <v>30134025</v>
      </c>
      <c r="B3339" s="6" t="s">
        <v>15970</v>
      </c>
      <c r="C3339" s="6" t="s">
        <v>6146</v>
      </c>
      <c r="D3339" s="6" t="s">
        <v>10021</v>
      </c>
      <c r="E3339" s="6" t="s">
        <v>5638</v>
      </c>
      <c r="F3339" s="6" t="s">
        <v>15971</v>
      </c>
      <c r="G3339" s="6" t="s">
        <v>15972</v>
      </c>
      <c r="H3339" s="79">
        <v>2.8522319999999999</v>
      </c>
    </row>
    <row r="3340" spans="1:8" x14ac:dyDescent="0.2">
      <c r="A3340" s="6">
        <v>30280520</v>
      </c>
      <c r="B3340" s="6" t="s">
        <v>15973</v>
      </c>
      <c r="C3340" s="6" t="s">
        <v>6150</v>
      </c>
      <c r="D3340" s="6" t="s">
        <v>10021</v>
      </c>
      <c r="E3340" s="6" t="s">
        <v>5638</v>
      </c>
      <c r="F3340" s="6" t="s">
        <v>15974</v>
      </c>
      <c r="G3340" s="6" t="s">
        <v>15975</v>
      </c>
      <c r="H3340" s="79">
        <v>2.8522319999999999</v>
      </c>
    </row>
    <row r="3341" spans="1:8" x14ac:dyDescent="0.2">
      <c r="A3341" s="6">
        <v>30009693</v>
      </c>
      <c r="B3341" s="6" t="s">
        <v>15976</v>
      </c>
      <c r="C3341" s="6" t="s">
        <v>6154</v>
      </c>
      <c r="D3341" s="6" t="s">
        <v>10021</v>
      </c>
      <c r="E3341" s="6" t="s">
        <v>5638</v>
      </c>
      <c r="F3341" s="6" t="s">
        <v>15977</v>
      </c>
      <c r="G3341" s="6" t="s">
        <v>15978</v>
      </c>
      <c r="H3341" s="79">
        <v>2.8522319999999999</v>
      </c>
    </row>
    <row r="3342" spans="1:8" x14ac:dyDescent="0.2">
      <c r="A3342" s="6">
        <v>30374266</v>
      </c>
      <c r="B3342" s="6" t="s">
        <v>15979</v>
      </c>
      <c r="C3342" s="6" t="s">
        <v>7218</v>
      </c>
      <c r="D3342" s="6" t="s">
        <v>7907</v>
      </c>
      <c r="E3342" s="6" t="s">
        <v>5638</v>
      </c>
      <c r="F3342" s="6" t="s">
        <v>15980</v>
      </c>
      <c r="G3342" s="6" t="s">
        <v>15981</v>
      </c>
      <c r="H3342" s="79">
        <v>3.0064060000000001</v>
      </c>
    </row>
    <row r="3343" spans="1:8" x14ac:dyDescent="0.2">
      <c r="A3343" s="6">
        <v>30166459</v>
      </c>
      <c r="B3343" s="6" t="s">
        <v>15982</v>
      </c>
      <c r="C3343" s="6" t="s">
        <v>7222</v>
      </c>
      <c r="D3343" s="6" t="s">
        <v>7907</v>
      </c>
      <c r="E3343" s="6" t="s">
        <v>5638</v>
      </c>
      <c r="F3343" s="6" t="s">
        <v>15983</v>
      </c>
      <c r="G3343" s="6" t="s">
        <v>15984</v>
      </c>
      <c r="H3343" s="79">
        <v>3.0064060000000001</v>
      </c>
    </row>
    <row r="3344" spans="1:8" x14ac:dyDescent="0.2">
      <c r="A3344" s="6">
        <v>30281730</v>
      </c>
      <c r="B3344" s="6" t="s">
        <v>15985</v>
      </c>
      <c r="C3344" s="6" t="s">
        <v>7226</v>
      </c>
      <c r="D3344" s="6" t="s">
        <v>7907</v>
      </c>
      <c r="E3344" s="6" t="s">
        <v>5638</v>
      </c>
      <c r="F3344" s="6" t="s">
        <v>15986</v>
      </c>
      <c r="G3344" s="6" t="s">
        <v>15987</v>
      </c>
      <c r="H3344" s="79">
        <v>3.0064060000000001</v>
      </c>
    </row>
    <row r="3345" spans="1:8" x14ac:dyDescent="0.2">
      <c r="A3345" s="6">
        <v>30171058</v>
      </c>
      <c r="B3345" s="6" t="s">
        <v>15988</v>
      </c>
      <c r="C3345" s="6" t="s">
        <v>7230</v>
      </c>
      <c r="D3345" s="6" t="s">
        <v>7907</v>
      </c>
      <c r="E3345" s="6" t="s">
        <v>5638</v>
      </c>
      <c r="F3345" s="6" t="s">
        <v>15989</v>
      </c>
      <c r="G3345" s="6" t="s">
        <v>15990</v>
      </c>
      <c r="H3345" s="79">
        <v>3.0064060000000001</v>
      </c>
    </row>
    <row r="3346" spans="1:8" x14ac:dyDescent="0.2">
      <c r="A3346" s="6">
        <v>30406398</v>
      </c>
      <c r="B3346" s="6" t="s">
        <v>15991</v>
      </c>
      <c r="C3346" s="6" t="s">
        <v>7234</v>
      </c>
      <c r="D3346" s="6" t="s">
        <v>7907</v>
      </c>
      <c r="E3346" s="6" t="s">
        <v>5638</v>
      </c>
      <c r="F3346" s="6" t="s">
        <v>15992</v>
      </c>
      <c r="G3346" s="6" t="s">
        <v>15993</v>
      </c>
      <c r="H3346" s="79">
        <v>3.0064060000000001</v>
      </c>
    </row>
    <row r="3347" spans="1:8" x14ac:dyDescent="0.2">
      <c r="A3347" s="6">
        <v>30219469</v>
      </c>
      <c r="B3347" s="6" t="s">
        <v>15994</v>
      </c>
      <c r="C3347" s="6" t="s">
        <v>7238</v>
      </c>
      <c r="D3347" s="6" t="s">
        <v>7907</v>
      </c>
      <c r="E3347" s="6" t="s">
        <v>5638</v>
      </c>
      <c r="F3347" s="6" t="s">
        <v>15995</v>
      </c>
      <c r="G3347" s="6" t="s">
        <v>15996</v>
      </c>
      <c r="H3347" s="79">
        <v>3.0064060000000001</v>
      </c>
    </row>
    <row r="3348" spans="1:8" x14ac:dyDescent="0.2">
      <c r="A3348" s="6">
        <v>30381635</v>
      </c>
      <c r="B3348" s="6" t="s">
        <v>15997</v>
      </c>
      <c r="C3348" s="6" t="s">
        <v>7242</v>
      </c>
      <c r="D3348" s="6" t="s">
        <v>7907</v>
      </c>
      <c r="E3348" s="6" t="s">
        <v>5638</v>
      </c>
      <c r="F3348" s="6" t="s">
        <v>15998</v>
      </c>
      <c r="G3348" s="6" t="s">
        <v>15999</v>
      </c>
      <c r="H3348" s="79">
        <v>3.0064060000000001</v>
      </c>
    </row>
    <row r="3349" spans="1:8" x14ac:dyDescent="0.2">
      <c r="A3349" s="6">
        <v>30183552</v>
      </c>
      <c r="B3349" s="6" t="s">
        <v>16000</v>
      </c>
      <c r="C3349" s="6" t="s">
        <v>7246</v>
      </c>
      <c r="D3349" s="6" t="s">
        <v>7907</v>
      </c>
      <c r="E3349" s="6" t="s">
        <v>5638</v>
      </c>
      <c r="F3349" s="6" t="s">
        <v>16001</v>
      </c>
      <c r="G3349" s="6" t="s">
        <v>16002</v>
      </c>
      <c r="H3349" s="79">
        <v>3.0064060000000001</v>
      </c>
    </row>
    <row r="3350" spans="1:8" x14ac:dyDescent="0.2">
      <c r="A3350" s="6">
        <v>30354830</v>
      </c>
      <c r="B3350" s="6" t="s">
        <v>16003</v>
      </c>
      <c r="C3350" s="6" t="s">
        <v>14963</v>
      </c>
      <c r="D3350" s="6" t="s">
        <v>9937</v>
      </c>
      <c r="E3350" s="6" t="s">
        <v>5893</v>
      </c>
      <c r="F3350" s="6" t="s">
        <v>16004</v>
      </c>
      <c r="G3350" s="6" t="s">
        <v>16005</v>
      </c>
      <c r="H3350" s="79">
        <v>3.1220370000000002</v>
      </c>
    </row>
    <row r="3351" spans="1:8" x14ac:dyDescent="0.2">
      <c r="A3351" s="6">
        <v>30220336</v>
      </c>
      <c r="B3351" s="6" t="s">
        <v>16006</v>
      </c>
      <c r="C3351" s="6" t="s">
        <v>14967</v>
      </c>
      <c r="D3351" s="6" t="s">
        <v>9937</v>
      </c>
      <c r="E3351" s="6" t="s">
        <v>5893</v>
      </c>
      <c r="F3351" s="6" t="s">
        <v>16007</v>
      </c>
      <c r="G3351" s="6" t="s">
        <v>16008</v>
      </c>
      <c r="H3351" s="79">
        <v>3.1220370000000002</v>
      </c>
    </row>
    <row r="3352" spans="1:8" x14ac:dyDescent="0.2">
      <c r="A3352" s="6">
        <v>30289795</v>
      </c>
      <c r="B3352" s="6" t="s">
        <v>16009</v>
      </c>
      <c r="C3352" s="6" t="s">
        <v>14971</v>
      </c>
      <c r="D3352" s="6" t="s">
        <v>9937</v>
      </c>
      <c r="E3352" s="6" t="s">
        <v>5893</v>
      </c>
      <c r="F3352" s="6" t="s">
        <v>16010</v>
      </c>
      <c r="G3352" s="6" t="s">
        <v>16011</v>
      </c>
      <c r="H3352" s="79">
        <v>3.1220370000000002</v>
      </c>
    </row>
    <row r="3353" spans="1:8" x14ac:dyDescent="0.2">
      <c r="A3353" s="6">
        <v>30310234</v>
      </c>
      <c r="B3353" s="6" t="s">
        <v>16012</v>
      </c>
      <c r="C3353" s="6" t="s">
        <v>14975</v>
      </c>
      <c r="D3353" s="6" t="s">
        <v>9937</v>
      </c>
      <c r="E3353" s="6" t="s">
        <v>5893</v>
      </c>
      <c r="F3353" s="6" t="s">
        <v>16013</v>
      </c>
      <c r="G3353" s="6" t="s">
        <v>16014</v>
      </c>
      <c r="H3353" s="79">
        <v>3.1220370000000002</v>
      </c>
    </row>
    <row r="3354" spans="1:8" x14ac:dyDescent="0.2">
      <c r="A3354" s="6">
        <v>30223655</v>
      </c>
      <c r="B3354" s="6" t="s">
        <v>16015</v>
      </c>
      <c r="C3354" s="6" t="s">
        <v>6230</v>
      </c>
      <c r="D3354" s="6" t="s">
        <v>10021</v>
      </c>
      <c r="E3354" s="6" t="s">
        <v>5638</v>
      </c>
      <c r="F3354" s="6" t="s">
        <v>16016</v>
      </c>
      <c r="G3354" s="6" t="s">
        <v>16017</v>
      </c>
      <c r="H3354" s="79">
        <v>3.199125</v>
      </c>
    </row>
    <row r="3355" spans="1:8" x14ac:dyDescent="0.2">
      <c r="A3355" s="6">
        <v>30109353</v>
      </c>
      <c r="B3355" s="6" t="s">
        <v>16018</v>
      </c>
      <c r="C3355" s="6" t="s">
        <v>6234</v>
      </c>
      <c r="D3355" s="6" t="s">
        <v>10021</v>
      </c>
      <c r="E3355" s="6" t="s">
        <v>5638</v>
      </c>
      <c r="F3355" s="6" t="s">
        <v>16019</v>
      </c>
      <c r="G3355" s="6" t="s">
        <v>16020</v>
      </c>
      <c r="H3355" s="79">
        <v>3.199125</v>
      </c>
    </row>
    <row r="3356" spans="1:8" x14ac:dyDescent="0.2">
      <c r="A3356" s="6">
        <v>30011958</v>
      </c>
      <c r="B3356" s="6" t="s">
        <v>16021</v>
      </c>
      <c r="C3356" s="6" t="s">
        <v>7624</v>
      </c>
      <c r="D3356" s="6" t="s">
        <v>6338</v>
      </c>
      <c r="E3356" s="6" t="s">
        <v>5638</v>
      </c>
      <c r="F3356" s="6" t="s">
        <v>16022</v>
      </c>
      <c r="G3356" s="6" t="s">
        <v>16023</v>
      </c>
      <c r="H3356" s="79">
        <v>3.4303870000000001</v>
      </c>
    </row>
    <row r="3357" spans="1:8" x14ac:dyDescent="0.2">
      <c r="A3357" s="6">
        <v>30243144</v>
      </c>
      <c r="B3357" s="6" t="s">
        <v>16024</v>
      </c>
      <c r="C3357" s="6" t="s">
        <v>7628</v>
      </c>
      <c r="D3357" s="6" t="s">
        <v>6338</v>
      </c>
      <c r="E3357" s="6" t="s">
        <v>5638</v>
      </c>
      <c r="F3357" s="6" t="s">
        <v>16025</v>
      </c>
      <c r="G3357" s="6" t="s">
        <v>16026</v>
      </c>
      <c r="H3357" s="79">
        <v>3.4303870000000001</v>
      </c>
    </row>
    <row r="3358" spans="1:8" x14ac:dyDescent="0.2">
      <c r="A3358" s="6">
        <v>30072147</v>
      </c>
      <c r="B3358" s="6" t="s">
        <v>16027</v>
      </c>
      <c r="C3358" s="6" t="s">
        <v>7632</v>
      </c>
      <c r="D3358" s="6" t="s">
        <v>6338</v>
      </c>
      <c r="E3358" s="6" t="s">
        <v>5638</v>
      </c>
      <c r="F3358" s="6" t="s">
        <v>16028</v>
      </c>
      <c r="G3358" s="6" t="s">
        <v>16029</v>
      </c>
      <c r="H3358" s="79">
        <v>3.4303870000000001</v>
      </c>
    </row>
    <row r="3359" spans="1:8" x14ac:dyDescent="0.2">
      <c r="A3359" s="6">
        <v>30234943</v>
      </c>
      <c r="B3359" s="6" t="s">
        <v>16030</v>
      </c>
      <c r="C3359" s="6" t="s">
        <v>7636</v>
      </c>
      <c r="D3359" s="6" t="s">
        <v>6338</v>
      </c>
      <c r="E3359" s="6" t="s">
        <v>5638</v>
      </c>
      <c r="F3359" s="6" t="s">
        <v>16031</v>
      </c>
      <c r="G3359" s="6" t="s">
        <v>16032</v>
      </c>
      <c r="H3359" s="79">
        <v>3.4303870000000001</v>
      </c>
    </row>
    <row r="3360" spans="1:8" x14ac:dyDescent="0.2">
      <c r="A3360" s="6">
        <v>30399635</v>
      </c>
      <c r="B3360" s="6" t="s">
        <v>16033</v>
      </c>
      <c r="C3360" s="6" t="s">
        <v>7367</v>
      </c>
      <c r="D3360" s="6" t="s">
        <v>6122</v>
      </c>
      <c r="E3360" s="6" t="s">
        <v>5638</v>
      </c>
      <c r="F3360" s="6" t="s">
        <v>16034</v>
      </c>
      <c r="G3360" s="6" t="s">
        <v>16035</v>
      </c>
      <c r="H3360" s="79">
        <v>3.5074740000000002</v>
      </c>
    </row>
    <row r="3361" spans="1:8" x14ac:dyDescent="0.2">
      <c r="A3361" s="6">
        <v>30210560</v>
      </c>
      <c r="B3361" s="6" t="s">
        <v>16036</v>
      </c>
      <c r="C3361" s="6" t="s">
        <v>7371</v>
      </c>
      <c r="D3361" s="6" t="s">
        <v>6122</v>
      </c>
      <c r="E3361" s="6" t="s">
        <v>5638</v>
      </c>
      <c r="F3361" s="6" t="s">
        <v>16037</v>
      </c>
      <c r="G3361" s="6" t="s">
        <v>16038</v>
      </c>
      <c r="H3361" s="79">
        <v>3.5074740000000002</v>
      </c>
    </row>
    <row r="3362" spans="1:8" x14ac:dyDescent="0.2">
      <c r="A3362" s="6">
        <v>30290581</v>
      </c>
      <c r="B3362" s="6" t="s">
        <v>16039</v>
      </c>
      <c r="C3362" s="6" t="s">
        <v>8767</v>
      </c>
      <c r="D3362" s="6" t="s">
        <v>10021</v>
      </c>
      <c r="E3362" s="6" t="s">
        <v>5638</v>
      </c>
      <c r="F3362" s="6" t="s">
        <v>16040</v>
      </c>
      <c r="G3362" s="6" t="s">
        <v>16041</v>
      </c>
      <c r="H3362" s="79">
        <v>3.5074740000000002</v>
      </c>
    </row>
    <row r="3363" spans="1:8" x14ac:dyDescent="0.2">
      <c r="A3363" s="6">
        <v>30102545</v>
      </c>
      <c r="B3363" s="6" t="s">
        <v>16042</v>
      </c>
      <c r="C3363" s="6" t="s">
        <v>8771</v>
      </c>
      <c r="D3363" s="6" t="s">
        <v>10021</v>
      </c>
      <c r="E3363" s="6" t="s">
        <v>5638</v>
      </c>
      <c r="F3363" s="6" t="s">
        <v>16043</v>
      </c>
      <c r="G3363" s="6" t="s">
        <v>16044</v>
      </c>
      <c r="H3363" s="79">
        <v>3.5074740000000002</v>
      </c>
    </row>
    <row r="3364" spans="1:8" x14ac:dyDescent="0.2">
      <c r="A3364" s="6">
        <v>30252747</v>
      </c>
      <c r="B3364" s="6" t="s">
        <v>16045</v>
      </c>
      <c r="C3364" s="6" t="s">
        <v>8775</v>
      </c>
      <c r="D3364" s="6" t="s">
        <v>10021</v>
      </c>
      <c r="E3364" s="6" t="s">
        <v>5638</v>
      </c>
      <c r="F3364" s="6" t="s">
        <v>16046</v>
      </c>
      <c r="G3364" s="6" t="s">
        <v>16047</v>
      </c>
      <c r="H3364" s="79">
        <v>3.5074740000000002</v>
      </c>
    </row>
    <row r="3365" spans="1:8" x14ac:dyDescent="0.2">
      <c r="A3365" s="6">
        <v>30339483</v>
      </c>
      <c r="B3365" s="6" t="s">
        <v>16048</v>
      </c>
      <c r="C3365" s="6" t="s">
        <v>6632</v>
      </c>
      <c r="D3365" s="6" t="s">
        <v>10021</v>
      </c>
      <c r="E3365" s="6" t="s">
        <v>5638</v>
      </c>
      <c r="F3365" s="6" t="s">
        <v>16049</v>
      </c>
      <c r="G3365" s="6" t="s">
        <v>16050</v>
      </c>
      <c r="H3365" s="79">
        <v>3.5074740000000002</v>
      </c>
    </row>
    <row r="3366" spans="1:8" x14ac:dyDescent="0.2">
      <c r="A3366" s="6">
        <v>30198317</v>
      </c>
      <c r="B3366" s="6" t="s">
        <v>16051</v>
      </c>
      <c r="C3366" s="6" t="s">
        <v>6637</v>
      </c>
      <c r="D3366" s="6" t="s">
        <v>10021</v>
      </c>
      <c r="E3366" s="6" t="s">
        <v>5638</v>
      </c>
      <c r="F3366" s="6" t="s">
        <v>16052</v>
      </c>
      <c r="G3366" s="6" t="s">
        <v>16053</v>
      </c>
      <c r="H3366" s="79">
        <v>3.5074740000000002</v>
      </c>
    </row>
    <row r="3367" spans="1:8" x14ac:dyDescent="0.2">
      <c r="A3367" s="6">
        <v>30379959</v>
      </c>
      <c r="B3367" s="6" t="s">
        <v>16054</v>
      </c>
      <c r="C3367" s="6" t="s">
        <v>6641</v>
      </c>
      <c r="D3367" s="6" t="s">
        <v>10021</v>
      </c>
      <c r="E3367" s="6" t="s">
        <v>5638</v>
      </c>
      <c r="F3367" s="6" t="s">
        <v>16055</v>
      </c>
      <c r="G3367" s="6" t="s">
        <v>16056</v>
      </c>
      <c r="H3367" s="79">
        <v>3.5074740000000002</v>
      </c>
    </row>
    <row r="3368" spans="1:8" x14ac:dyDescent="0.2">
      <c r="A3368" s="6">
        <v>30093937</v>
      </c>
      <c r="B3368" s="6" t="s">
        <v>16057</v>
      </c>
      <c r="C3368" s="6" t="s">
        <v>6645</v>
      </c>
      <c r="D3368" s="6" t="s">
        <v>10021</v>
      </c>
      <c r="E3368" s="6" t="s">
        <v>5638</v>
      </c>
      <c r="F3368" s="6" t="s">
        <v>16058</v>
      </c>
      <c r="G3368" s="6" t="s">
        <v>16059</v>
      </c>
      <c r="H3368" s="79">
        <v>3.5074740000000002</v>
      </c>
    </row>
    <row r="3369" spans="1:8" x14ac:dyDescent="0.2">
      <c r="A3369" s="6">
        <v>30427508</v>
      </c>
      <c r="B3369" s="6" t="s">
        <v>16060</v>
      </c>
      <c r="C3369" s="6" t="s">
        <v>6649</v>
      </c>
      <c r="D3369" s="6" t="s">
        <v>10021</v>
      </c>
      <c r="E3369" s="6" t="s">
        <v>5638</v>
      </c>
      <c r="F3369" s="6" t="s">
        <v>16061</v>
      </c>
      <c r="G3369" s="6" t="s">
        <v>16062</v>
      </c>
      <c r="H3369" s="79">
        <v>3.5074740000000002</v>
      </c>
    </row>
    <row r="3370" spans="1:8" x14ac:dyDescent="0.2">
      <c r="A3370" s="6">
        <v>30136037</v>
      </c>
      <c r="B3370" s="6" t="s">
        <v>16063</v>
      </c>
      <c r="C3370" s="6" t="s">
        <v>6306</v>
      </c>
      <c r="D3370" s="6" t="s">
        <v>7907</v>
      </c>
      <c r="E3370" s="6" t="s">
        <v>5638</v>
      </c>
      <c r="F3370" s="6" t="s">
        <v>16064</v>
      </c>
      <c r="G3370" s="6" t="s">
        <v>16065</v>
      </c>
      <c r="H3370" s="79">
        <v>3.5460180000000001</v>
      </c>
    </row>
    <row r="3371" spans="1:8" x14ac:dyDescent="0.2">
      <c r="A3371" s="6">
        <v>30272762</v>
      </c>
      <c r="B3371" s="6" t="s">
        <v>16066</v>
      </c>
      <c r="C3371" s="6" t="s">
        <v>6310</v>
      </c>
      <c r="D3371" s="6" t="s">
        <v>7907</v>
      </c>
      <c r="E3371" s="6" t="s">
        <v>5638</v>
      </c>
      <c r="F3371" s="6" t="s">
        <v>16067</v>
      </c>
      <c r="G3371" s="6" t="s">
        <v>16068</v>
      </c>
      <c r="H3371" s="79">
        <v>3.5460180000000001</v>
      </c>
    </row>
    <row r="3372" spans="1:8" x14ac:dyDescent="0.2">
      <c r="A3372" s="6">
        <v>30088619</v>
      </c>
      <c r="B3372" s="6" t="s">
        <v>16069</v>
      </c>
      <c r="C3372" s="6" t="s">
        <v>6548</v>
      </c>
      <c r="D3372" s="6" t="s">
        <v>7907</v>
      </c>
      <c r="E3372" s="6" t="s">
        <v>5638</v>
      </c>
      <c r="F3372" s="6" t="s">
        <v>16070</v>
      </c>
      <c r="G3372" s="6" t="s">
        <v>16071</v>
      </c>
      <c r="H3372" s="79">
        <v>3.5460180000000001</v>
      </c>
    </row>
    <row r="3373" spans="1:8" x14ac:dyDescent="0.2">
      <c r="A3373" s="6">
        <v>30184452</v>
      </c>
      <c r="B3373" s="6" t="s">
        <v>16072</v>
      </c>
      <c r="C3373" s="6" t="s">
        <v>6552</v>
      </c>
      <c r="D3373" s="6" t="s">
        <v>7907</v>
      </c>
      <c r="E3373" s="6" t="s">
        <v>5638</v>
      </c>
      <c r="F3373" s="6" t="s">
        <v>16073</v>
      </c>
      <c r="G3373" s="6" t="s">
        <v>16074</v>
      </c>
      <c r="H3373" s="79">
        <v>3.5460180000000001</v>
      </c>
    </row>
    <row r="3374" spans="1:8" x14ac:dyDescent="0.2">
      <c r="A3374" s="6">
        <v>30399120</v>
      </c>
      <c r="B3374" s="6" t="s">
        <v>16075</v>
      </c>
      <c r="C3374" s="6" t="s">
        <v>6556</v>
      </c>
      <c r="D3374" s="6" t="s">
        <v>7907</v>
      </c>
      <c r="E3374" s="6" t="s">
        <v>5638</v>
      </c>
      <c r="F3374" s="6" t="s">
        <v>16076</v>
      </c>
      <c r="G3374" s="6" t="s">
        <v>16077</v>
      </c>
      <c r="H3374" s="79">
        <v>3.5460180000000001</v>
      </c>
    </row>
    <row r="3375" spans="1:8" x14ac:dyDescent="0.2">
      <c r="A3375" s="6">
        <v>30139489</v>
      </c>
      <c r="B3375" s="6" t="s">
        <v>16078</v>
      </c>
      <c r="C3375" s="6" t="s">
        <v>6560</v>
      </c>
      <c r="D3375" s="6" t="s">
        <v>7907</v>
      </c>
      <c r="E3375" s="6" t="s">
        <v>5638</v>
      </c>
      <c r="F3375" s="6" t="s">
        <v>16079</v>
      </c>
      <c r="G3375" s="6" t="s">
        <v>16080</v>
      </c>
      <c r="H3375" s="79">
        <v>3.5460180000000001</v>
      </c>
    </row>
    <row r="3376" spans="1:8" x14ac:dyDescent="0.2">
      <c r="A3376" s="6">
        <v>30347761</v>
      </c>
      <c r="B3376" s="6" t="s">
        <v>16081</v>
      </c>
      <c r="C3376" s="6" t="s">
        <v>6564</v>
      </c>
      <c r="D3376" s="6" t="s">
        <v>7907</v>
      </c>
      <c r="E3376" s="6" t="s">
        <v>5638</v>
      </c>
      <c r="F3376" s="6" t="s">
        <v>16082</v>
      </c>
      <c r="G3376" s="6" t="s">
        <v>16083</v>
      </c>
      <c r="H3376" s="79">
        <v>3.5460180000000001</v>
      </c>
    </row>
    <row r="3377" spans="1:8" x14ac:dyDescent="0.2">
      <c r="A3377" s="6">
        <v>30052083</v>
      </c>
      <c r="B3377" s="6" t="s">
        <v>16084</v>
      </c>
      <c r="C3377" s="6" t="s">
        <v>6568</v>
      </c>
      <c r="D3377" s="6" t="s">
        <v>7907</v>
      </c>
      <c r="E3377" s="6" t="s">
        <v>5638</v>
      </c>
      <c r="F3377" s="6" t="s">
        <v>16085</v>
      </c>
      <c r="G3377" s="6" t="s">
        <v>16086</v>
      </c>
      <c r="H3377" s="79">
        <v>3.5460180000000001</v>
      </c>
    </row>
    <row r="3378" spans="1:8" x14ac:dyDescent="0.2">
      <c r="A3378" s="6">
        <v>30311961</v>
      </c>
      <c r="B3378" s="6" t="s">
        <v>16087</v>
      </c>
      <c r="C3378" s="6" t="s">
        <v>7190</v>
      </c>
      <c r="D3378" s="6" t="s">
        <v>7907</v>
      </c>
      <c r="E3378" s="6" t="s">
        <v>5638</v>
      </c>
      <c r="F3378" s="6" t="s">
        <v>16088</v>
      </c>
      <c r="G3378" s="6" t="s">
        <v>16089</v>
      </c>
      <c r="H3378" s="79">
        <v>3.5460180000000001</v>
      </c>
    </row>
    <row r="3379" spans="1:8" x14ac:dyDescent="0.2">
      <c r="A3379" s="6">
        <v>30044898</v>
      </c>
      <c r="B3379" s="6" t="s">
        <v>16090</v>
      </c>
      <c r="C3379" s="6" t="s">
        <v>7194</v>
      </c>
      <c r="D3379" s="6" t="s">
        <v>7907</v>
      </c>
      <c r="E3379" s="6" t="s">
        <v>5638</v>
      </c>
      <c r="F3379" s="6" t="s">
        <v>16091</v>
      </c>
      <c r="G3379" s="6" t="s">
        <v>16092</v>
      </c>
      <c r="H3379" s="79">
        <v>3.6616490000000002</v>
      </c>
    </row>
    <row r="3380" spans="1:8" x14ac:dyDescent="0.2">
      <c r="A3380" s="6">
        <v>30222647</v>
      </c>
      <c r="B3380" s="6" t="s">
        <v>16093</v>
      </c>
      <c r="C3380" s="6" t="s">
        <v>7198</v>
      </c>
      <c r="D3380" s="6" t="s">
        <v>7907</v>
      </c>
      <c r="E3380" s="6" t="s">
        <v>5638</v>
      </c>
      <c r="F3380" s="6" t="s">
        <v>16094</v>
      </c>
      <c r="G3380" s="6" t="s">
        <v>16095</v>
      </c>
      <c r="H3380" s="79">
        <v>3.6616490000000002</v>
      </c>
    </row>
    <row r="3381" spans="1:8" x14ac:dyDescent="0.2">
      <c r="A3381" s="6">
        <v>30076478</v>
      </c>
      <c r="B3381" s="6" t="s">
        <v>16096</v>
      </c>
      <c r="C3381" s="6" t="s">
        <v>7202</v>
      </c>
      <c r="D3381" s="6" t="s">
        <v>7907</v>
      </c>
      <c r="E3381" s="6" t="s">
        <v>5638</v>
      </c>
      <c r="F3381" s="6" t="s">
        <v>16097</v>
      </c>
      <c r="G3381" s="6" t="s">
        <v>16098</v>
      </c>
      <c r="H3381" s="79">
        <v>3.6616490000000002</v>
      </c>
    </row>
    <row r="3382" spans="1:8" x14ac:dyDescent="0.2">
      <c r="A3382" s="6">
        <v>30214763</v>
      </c>
      <c r="B3382" s="6" t="s">
        <v>16099</v>
      </c>
      <c r="C3382" s="6" t="s">
        <v>7206</v>
      </c>
      <c r="D3382" s="6" t="s">
        <v>7907</v>
      </c>
      <c r="E3382" s="6" t="s">
        <v>5638</v>
      </c>
      <c r="F3382" s="6" t="s">
        <v>16100</v>
      </c>
      <c r="G3382" s="6" t="s">
        <v>16101</v>
      </c>
      <c r="H3382" s="79">
        <v>3.6616490000000002</v>
      </c>
    </row>
    <row r="3383" spans="1:8" x14ac:dyDescent="0.2">
      <c r="A3383" s="6">
        <v>30067275</v>
      </c>
      <c r="B3383" s="6" t="s">
        <v>16102</v>
      </c>
      <c r="C3383" s="6" t="s">
        <v>7210</v>
      </c>
      <c r="D3383" s="6" t="s">
        <v>7907</v>
      </c>
      <c r="E3383" s="6" t="s">
        <v>5638</v>
      </c>
      <c r="F3383" s="6" t="s">
        <v>16103</v>
      </c>
      <c r="G3383" s="6" t="s">
        <v>16104</v>
      </c>
      <c r="H3383" s="79">
        <v>3.6616490000000002</v>
      </c>
    </row>
    <row r="3384" spans="1:8" x14ac:dyDescent="0.2">
      <c r="A3384" s="6">
        <v>30151483</v>
      </c>
      <c r="B3384" s="6" t="s">
        <v>16105</v>
      </c>
      <c r="C3384" s="6" t="s">
        <v>7214</v>
      </c>
      <c r="D3384" s="6" t="s">
        <v>7907</v>
      </c>
      <c r="E3384" s="6" t="s">
        <v>5638</v>
      </c>
      <c r="F3384" s="6" t="s">
        <v>16106</v>
      </c>
      <c r="G3384" s="6" t="s">
        <v>16107</v>
      </c>
      <c r="H3384" s="79">
        <v>3.6616490000000002</v>
      </c>
    </row>
    <row r="3385" spans="1:8" x14ac:dyDescent="0.2">
      <c r="A3385" s="6">
        <v>30320095</v>
      </c>
      <c r="B3385" s="6" t="s">
        <v>16108</v>
      </c>
      <c r="C3385" s="6" t="s">
        <v>6736</v>
      </c>
      <c r="D3385" s="6" t="s">
        <v>15818</v>
      </c>
      <c r="E3385" s="6" t="s">
        <v>15819</v>
      </c>
      <c r="F3385" s="6" t="s">
        <v>16109</v>
      </c>
      <c r="G3385" s="6" t="s">
        <v>16110</v>
      </c>
      <c r="H3385" s="79">
        <v>3.7155179999999999</v>
      </c>
    </row>
    <row r="3386" spans="1:8" x14ac:dyDescent="0.2">
      <c r="A3386" s="6">
        <v>30023695</v>
      </c>
      <c r="B3386" s="6" t="s">
        <v>16111</v>
      </c>
      <c r="C3386" s="6" t="s">
        <v>7472</v>
      </c>
      <c r="D3386" s="6" t="s">
        <v>15818</v>
      </c>
      <c r="E3386" s="6" t="s">
        <v>15819</v>
      </c>
      <c r="F3386" s="6" t="s">
        <v>16112</v>
      </c>
      <c r="G3386" s="6" t="s">
        <v>16113</v>
      </c>
      <c r="H3386" s="79">
        <v>3.7896160000000001</v>
      </c>
    </row>
    <row r="3387" spans="1:8" x14ac:dyDescent="0.2">
      <c r="A3387" s="6">
        <v>30303686</v>
      </c>
      <c r="B3387" s="6" t="s">
        <v>16114</v>
      </c>
      <c r="C3387" s="6" t="s">
        <v>7476</v>
      </c>
      <c r="D3387" s="6" t="s">
        <v>15818</v>
      </c>
      <c r="E3387" s="6" t="s">
        <v>15819</v>
      </c>
      <c r="F3387" s="6" t="s">
        <v>16115</v>
      </c>
      <c r="G3387" s="6" t="s">
        <v>16116</v>
      </c>
      <c r="H3387" s="79">
        <v>3.7896160000000001</v>
      </c>
    </row>
    <row r="3388" spans="1:8" x14ac:dyDescent="0.2">
      <c r="A3388" s="6">
        <v>30169196</v>
      </c>
      <c r="B3388" s="6" t="s">
        <v>16117</v>
      </c>
      <c r="C3388" s="6" t="s">
        <v>9417</v>
      </c>
      <c r="D3388" s="6" t="s">
        <v>9937</v>
      </c>
      <c r="E3388" s="6" t="s">
        <v>5893</v>
      </c>
      <c r="F3388" s="6" t="s">
        <v>16118</v>
      </c>
      <c r="G3388" s="6" t="s">
        <v>16119</v>
      </c>
      <c r="H3388" s="79">
        <v>3.8929109999999998</v>
      </c>
    </row>
    <row r="3389" spans="1:8" x14ac:dyDescent="0.2">
      <c r="A3389" s="6">
        <v>30317944</v>
      </c>
      <c r="B3389" s="6" t="s">
        <v>16120</v>
      </c>
      <c r="C3389" s="6" t="s">
        <v>9421</v>
      </c>
      <c r="D3389" s="6" t="s">
        <v>9937</v>
      </c>
      <c r="E3389" s="6" t="s">
        <v>5893</v>
      </c>
      <c r="F3389" s="6" t="s">
        <v>16121</v>
      </c>
      <c r="G3389" s="6" t="s">
        <v>16122</v>
      </c>
      <c r="H3389" s="79">
        <v>3.8929109999999998</v>
      </c>
    </row>
    <row r="3390" spans="1:8" x14ac:dyDescent="0.2">
      <c r="A3390" s="6">
        <v>30052686</v>
      </c>
      <c r="B3390" s="6" t="s">
        <v>16123</v>
      </c>
      <c r="C3390" s="6" t="s">
        <v>9425</v>
      </c>
      <c r="D3390" s="6" t="s">
        <v>9937</v>
      </c>
      <c r="E3390" s="6" t="s">
        <v>5893</v>
      </c>
      <c r="F3390" s="6" t="s">
        <v>16124</v>
      </c>
      <c r="G3390" s="6" t="s">
        <v>16125</v>
      </c>
      <c r="H3390" s="79">
        <v>3.8929109999999998</v>
      </c>
    </row>
    <row r="3391" spans="1:8" x14ac:dyDescent="0.2">
      <c r="A3391" s="6">
        <v>30294764</v>
      </c>
      <c r="B3391" s="6" t="s">
        <v>16126</v>
      </c>
      <c r="C3391" s="6" t="s">
        <v>9429</v>
      </c>
      <c r="D3391" s="6" t="s">
        <v>9937</v>
      </c>
      <c r="E3391" s="6" t="s">
        <v>5893</v>
      </c>
      <c r="F3391" s="6" t="s">
        <v>16127</v>
      </c>
      <c r="G3391" s="6" t="s">
        <v>16128</v>
      </c>
      <c r="H3391" s="79">
        <v>3.8929109999999998</v>
      </c>
    </row>
    <row r="3392" spans="1:8" x14ac:dyDescent="0.2">
      <c r="A3392" s="6">
        <v>30174947</v>
      </c>
      <c r="B3392" s="6" t="s">
        <v>16129</v>
      </c>
      <c r="C3392" s="6" t="s">
        <v>9433</v>
      </c>
      <c r="D3392" s="6" t="s">
        <v>9937</v>
      </c>
      <c r="E3392" s="6" t="s">
        <v>5893</v>
      </c>
      <c r="F3392" s="6" t="s">
        <v>16130</v>
      </c>
      <c r="G3392" s="6" t="s">
        <v>16131</v>
      </c>
      <c r="H3392" s="79">
        <v>3.8929109999999998</v>
      </c>
    </row>
    <row r="3393" spans="1:8" x14ac:dyDescent="0.2">
      <c r="A3393" s="6">
        <v>30155470</v>
      </c>
      <c r="B3393" s="6" t="s">
        <v>16132</v>
      </c>
      <c r="C3393" s="6" t="s">
        <v>9777</v>
      </c>
      <c r="D3393" s="6" t="s">
        <v>12145</v>
      </c>
      <c r="E3393" s="6" t="s">
        <v>5638</v>
      </c>
      <c r="F3393" s="6" t="s">
        <v>16133</v>
      </c>
      <c r="G3393" s="6" t="s">
        <v>16134</v>
      </c>
      <c r="H3393" s="79">
        <v>3.931454</v>
      </c>
    </row>
    <row r="3394" spans="1:8" x14ac:dyDescent="0.2">
      <c r="A3394" s="6">
        <v>30274344</v>
      </c>
      <c r="B3394" s="6" t="s">
        <v>16135</v>
      </c>
      <c r="C3394" s="6" t="s">
        <v>9781</v>
      </c>
      <c r="D3394" s="6" t="s">
        <v>12145</v>
      </c>
      <c r="E3394" s="6" t="s">
        <v>5638</v>
      </c>
      <c r="F3394" s="6" t="s">
        <v>16136</v>
      </c>
      <c r="G3394" s="6" t="s">
        <v>16137</v>
      </c>
      <c r="H3394" s="79">
        <v>3.931454</v>
      </c>
    </row>
    <row r="3395" spans="1:8" x14ac:dyDescent="0.2">
      <c r="A3395" s="6">
        <v>30068988</v>
      </c>
      <c r="B3395" s="6" t="s">
        <v>16138</v>
      </c>
      <c r="C3395" s="6" t="s">
        <v>9785</v>
      </c>
      <c r="D3395" s="6" t="s">
        <v>12145</v>
      </c>
      <c r="E3395" s="6" t="s">
        <v>5638</v>
      </c>
      <c r="F3395" s="6" t="s">
        <v>16139</v>
      </c>
      <c r="G3395" s="6" t="s">
        <v>16140</v>
      </c>
      <c r="H3395" s="79">
        <v>3.931454</v>
      </c>
    </row>
    <row r="3396" spans="1:8" x14ac:dyDescent="0.2">
      <c r="A3396" s="6">
        <v>30396079</v>
      </c>
      <c r="B3396" s="6" t="s">
        <v>16141</v>
      </c>
      <c r="C3396" s="6" t="s">
        <v>16142</v>
      </c>
      <c r="D3396" s="6" t="s">
        <v>12145</v>
      </c>
      <c r="E3396" s="6" t="s">
        <v>5638</v>
      </c>
      <c r="F3396" s="6" t="s">
        <v>16143</v>
      </c>
      <c r="G3396" s="6" t="s">
        <v>16144</v>
      </c>
      <c r="H3396" s="79">
        <v>3.931454</v>
      </c>
    </row>
    <row r="3397" spans="1:8" x14ac:dyDescent="0.2">
      <c r="A3397" s="6">
        <v>30258060</v>
      </c>
      <c r="B3397" s="6" t="s">
        <v>16145</v>
      </c>
      <c r="C3397" s="6" t="s">
        <v>9789</v>
      </c>
      <c r="D3397" s="6" t="s">
        <v>12145</v>
      </c>
      <c r="E3397" s="6" t="s">
        <v>5638</v>
      </c>
      <c r="F3397" s="6" t="s">
        <v>16146</v>
      </c>
      <c r="G3397" s="6" t="s">
        <v>16147</v>
      </c>
      <c r="H3397" s="79">
        <v>3.931454</v>
      </c>
    </row>
    <row r="3398" spans="1:8" x14ac:dyDescent="0.2">
      <c r="A3398" s="6">
        <v>30007530</v>
      </c>
      <c r="B3398" s="6" t="s">
        <v>16148</v>
      </c>
      <c r="C3398" s="6" t="s">
        <v>6740</v>
      </c>
      <c r="D3398" s="6" t="s">
        <v>15818</v>
      </c>
      <c r="E3398" s="6" t="s">
        <v>15819</v>
      </c>
      <c r="F3398" s="6" t="s">
        <v>16149</v>
      </c>
      <c r="G3398" s="6" t="s">
        <v>16150</v>
      </c>
      <c r="H3398" s="79">
        <v>4.0542540000000002</v>
      </c>
    </row>
    <row r="3399" spans="1:8" x14ac:dyDescent="0.2">
      <c r="A3399" s="6">
        <v>30007848</v>
      </c>
      <c r="B3399" s="6" t="s">
        <v>16151</v>
      </c>
      <c r="C3399" s="6" t="s">
        <v>5748</v>
      </c>
      <c r="D3399" s="6" t="s">
        <v>7536</v>
      </c>
      <c r="E3399" s="6" t="s">
        <v>5638</v>
      </c>
      <c r="F3399" s="6" t="s">
        <v>16152</v>
      </c>
      <c r="G3399" s="6" t="s">
        <v>16153</v>
      </c>
      <c r="H3399" s="79">
        <v>4.2783470000000001</v>
      </c>
    </row>
    <row r="3400" spans="1:8" x14ac:dyDescent="0.2">
      <c r="A3400" s="6">
        <v>30160926</v>
      </c>
      <c r="B3400" s="6" t="s">
        <v>16154</v>
      </c>
      <c r="C3400" s="6" t="s">
        <v>5752</v>
      </c>
      <c r="D3400" s="6" t="s">
        <v>7536</v>
      </c>
      <c r="E3400" s="6" t="s">
        <v>5638</v>
      </c>
      <c r="F3400" s="6" t="s">
        <v>16155</v>
      </c>
      <c r="G3400" s="6" t="s">
        <v>16156</v>
      </c>
      <c r="H3400" s="79">
        <v>4.2783470000000001</v>
      </c>
    </row>
    <row r="3401" spans="1:8" x14ac:dyDescent="0.2">
      <c r="A3401" s="6">
        <v>30106007</v>
      </c>
      <c r="B3401" s="6" t="s">
        <v>16157</v>
      </c>
      <c r="C3401" s="6" t="s">
        <v>5756</v>
      </c>
      <c r="D3401" s="6" t="s">
        <v>7536</v>
      </c>
      <c r="E3401" s="6" t="s">
        <v>5638</v>
      </c>
      <c r="F3401" s="6" t="s">
        <v>16158</v>
      </c>
      <c r="G3401" s="6" t="s">
        <v>16159</v>
      </c>
      <c r="H3401" s="79">
        <v>4.2783470000000001</v>
      </c>
    </row>
    <row r="3402" spans="1:8" x14ac:dyDescent="0.2">
      <c r="A3402" s="6">
        <v>30369999</v>
      </c>
      <c r="B3402" s="6" t="s">
        <v>16160</v>
      </c>
      <c r="C3402" s="6" t="s">
        <v>5759</v>
      </c>
      <c r="D3402" s="6" t="s">
        <v>7536</v>
      </c>
      <c r="E3402" s="6" t="s">
        <v>5638</v>
      </c>
      <c r="F3402" s="6" t="s">
        <v>16161</v>
      </c>
      <c r="G3402" s="6" t="s">
        <v>16162</v>
      </c>
      <c r="H3402" s="79">
        <v>4.2783470000000001</v>
      </c>
    </row>
    <row r="3403" spans="1:8" x14ac:dyDescent="0.2">
      <c r="A3403" s="6">
        <v>30390150</v>
      </c>
      <c r="B3403" s="6" t="s">
        <v>16163</v>
      </c>
      <c r="C3403" s="6" t="s">
        <v>5736</v>
      </c>
      <c r="D3403" s="6" t="s">
        <v>10915</v>
      </c>
      <c r="E3403" s="6" t="s">
        <v>5638</v>
      </c>
      <c r="F3403" s="6" t="s">
        <v>16164</v>
      </c>
      <c r="G3403" s="6" t="s">
        <v>16165</v>
      </c>
      <c r="H3403" s="79">
        <v>4.2783470000000001</v>
      </c>
    </row>
    <row r="3404" spans="1:8" x14ac:dyDescent="0.2">
      <c r="A3404" s="6">
        <v>30033178</v>
      </c>
      <c r="B3404" s="6" t="s">
        <v>16166</v>
      </c>
      <c r="C3404" s="6" t="s">
        <v>5740</v>
      </c>
      <c r="D3404" s="6" t="s">
        <v>10915</v>
      </c>
      <c r="E3404" s="6" t="s">
        <v>5638</v>
      </c>
      <c r="F3404" s="6" t="s">
        <v>16167</v>
      </c>
      <c r="G3404" s="6" t="s">
        <v>16168</v>
      </c>
      <c r="H3404" s="79">
        <v>4.2783470000000001</v>
      </c>
    </row>
    <row r="3405" spans="1:8" x14ac:dyDescent="0.2">
      <c r="A3405" s="6">
        <v>30000344</v>
      </c>
      <c r="B3405" s="6" t="s">
        <v>16169</v>
      </c>
      <c r="C3405" s="6" t="s">
        <v>5748</v>
      </c>
      <c r="D3405" s="6" t="s">
        <v>10915</v>
      </c>
      <c r="E3405" s="6" t="s">
        <v>5638</v>
      </c>
      <c r="F3405" s="6" t="s">
        <v>16170</v>
      </c>
      <c r="G3405" s="6" t="s">
        <v>16171</v>
      </c>
      <c r="H3405" s="79">
        <v>4.2783470000000001</v>
      </c>
    </row>
    <row r="3406" spans="1:8" x14ac:dyDescent="0.2">
      <c r="A3406" s="6">
        <v>30270143</v>
      </c>
      <c r="B3406" s="6" t="s">
        <v>16172</v>
      </c>
      <c r="C3406" s="6" t="s">
        <v>5752</v>
      </c>
      <c r="D3406" s="6" t="s">
        <v>10915</v>
      </c>
      <c r="E3406" s="6" t="s">
        <v>5638</v>
      </c>
      <c r="F3406" s="6" t="s">
        <v>16173</v>
      </c>
      <c r="G3406" s="6" t="s">
        <v>16174</v>
      </c>
      <c r="H3406" s="79">
        <v>4.2783470000000001</v>
      </c>
    </row>
    <row r="3407" spans="1:8" x14ac:dyDescent="0.2">
      <c r="A3407" s="6">
        <v>30023221</v>
      </c>
      <c r="B3407" s="6" t="s">
        <v>16175</v>
      </c>
      <c r="C3407" s="6" t="s">
        <v>5756</v>
      </c>
      <c r="D3407" s="6" t="s">
        <v>10915</v>
      </c>
      <c r="E3407" s="6" t="s">
        <v>5638</v>
      </c>
      <c r="F3407" s="6" t="s">
        <v>16176</v>
      </c>
      <c r="G3407" s="6" t="s">
        <v>16177</v>
      </c>
      <c r="H3407" s="79">
        <v>4.2783470000000001</v>
      </c>
    </row>
    <row r="3408" spans="1:8" x14ac:dyDescent="0.2">
      <c r="A3408" s="6">
        <v>30262674</v>
      </c>
      <c r="B3408" s="6" t="s">
        <v>16178</v>
      </c>
      <c r="C3408" s="6" t="s">
        <v>5759</v>
      </c>
      <c r="D3408" s="6" t="s">
        <v>10915</v>
      </c>
      <c r="E3408" s="6" t="s">
        <v>5638</v>
      </c>
      <c r="F3408" s="6" t="s">
        <v>16179</v>
      </c>
      <c r="G3408" s="6" t="s">
        <v>16180</v>
      </c>
      <c r="H3408" s="79">
        <v>4.2783470000000001</v>
      </c>
    </row>
    <row r="3409" spans="1:8" x14ac:dyDescent="0.2">
      <c r="A3409" s="6">
        <v>30348867</v>
      </c>
      <c r="B3409" s="6" t="s">
        <v>16181</v>
      </c>
      <c r="C3409" s="6" t="s">
        <v>5736</v>
      </c>
      <c r="D3409" s="6" t="s">
        <v>11148</v>
      </c>
      <c r="E3409" s="6" t="s">
        <v>5638</v>
      </c>
      <c r="F3409" s="6" t="s">
        <v>16182</v>
      </c>
      <c r="G3409" s="6" t="s">
        <v>16183</v>
      </c>
      <c r="H3409" s="79">
        <v>4.2783470000000001</v>
      </c>
    </row>
    <row r="3410" spans="1:8" x14ac:dyDescent="0.2">
      <c r="A3410" s="6">
        <v>30071296</v>
      </c>
      <c r="B3410" s="6" t="s">
        <v>16184</v>
      </c>
      <c r="C3410" s="6" t="s">
        <v>5740</v>
      </c>
      <c r="D3410" s="6" t="s">
        <v>11148</v>
      </c>
      <c r="E3410" s="6" t="s">
        <v>5638</v>
      </c>
      <c r="F3410" s="6" t="s">
        <v>16185</v>
      </c>
      <c r="G3410" s="6" t="s">
        <v>16186</v>
      </c>
      <c r="H3410" s="79">
        <v>4.2783470000000001</v>
      </c>
    </row>
    <row r="3411" spans="1:8" x14ac:dyDescent="0.2">
      <c r="A3411" s="6">
        <v>30028850</v>
      </c>
      <c r="B3411" s="6" t="s">
        <v>16187</v>
      </c>
      <c r="C3411" s="6" t="s">
        <v>6432</v>
      </c>
      <c r="D3411" s="6" t="s">
        <v>6744</v>
      </c>
      <c r="E3411" s="6" t="s">
        <v>5638</v>
      </c>
      <c r="F3411" s="6" t="s">
        <v>16188</v>
      </c>
      <c r="G3411" s="6" t="s">
        <v>16189</v>
      </c>
      <c r="H3411" s="79">
        <v>4.316891</v>
      </c>
    </row>
    <row r="3412" spans="1:8" x14ac:dyDescent="0.2">
      <c r="A3412" s="6">
        <v>30282980</v>
      </c>
      <c r="B3412" s="6" t="s">
        <v>16190</v>
      </c>
      <c r="C3412" s="6" t="s">
        <v>6436</v>
      </c>
      <c r="D3412" s="6" t="s">
        <v>6744</v>
      </c>
      <c r="E3412" s="6" t="s">
        <v>5638</v>
      </c>
      <c r="F3412" s="6" t="s">
        <v>16191</v>
      </c>
      <c r="G3412" s="6" t="s">
        <v>16192</v>
      </c>
      <c r="H3412" s="79">
        <v>4.316891</v>
      </c>
    </row>
    <row r="3413" spans="1:8" x14ac:dyDescent="0.2">
      <c r="A3413" s="6">
        <v>30016101</v>
      </c>
      <c r="B3413" s="6" t="s">
        <v>16193</v>
      </c>
      <c r="C3413" s="6" t="s">
        <v>6440</v>
      </c>
      <c r="D3413" s="6" t="s">
        <v>6744</v>
      </c>
      <c r="E3413" s="6" t="s">
        <v>5638</v>
      </c>
      <c r="F3413" s="6" t="s">
        <v>16194</v>
      </c>
      <c r="G3413" s="6" t="s">
        <v>16195</v>
      </c>
      <c r="H3413" s="79">
        <v>4.316891</v>
      </c>
    </row>
    <row r="3414" spans="1:8" x14ac:dyDescent="0.2">
      <c r="A3414" s="6">
        <v>30252617</v>
      </c>
      <c r="B3414" s="6" t="s">
        <v>16196</v>
      </c>
      <c r="C3414" s="6" t="s">
        <v>6444</v>
      </c>
      <c r="D3414" s="6" t="s">
        <v>6744</v>
      </c>
      <c r="E3414" s="6" t="s">
        <v>5638</v>
      </c>
      <c r="F3414" s="6" t="s">
        <v>16197</v>
      </c>
      <c r="G3414" s="6" t="s">
        <v>16198</v>
      </c>
      <c r="H3414" s="79">
        <v>4.316891</v>
      </c>
    </row>
    <row r="3415" spans="1:8" x14ac:dyDescent="0.2">
      <c r="A3415" s="6">
        <v>30402504</v>
      </c>
      <c r="B3415" s="6" t="s">
        <v>16199</v>
      </c>
      <c r="C3415" s="6" t="s">
        <v>6448</v>
      </c>
      <c r="D3415" s="6" t="s">
        <v>6744</v>
      </c>
      <c r="E3415" s="6" t="s">
        <v>5638</v>
      </c>
      <c r="F3415" s="6" t="s">
        <v>16200</v>
      </c>
      <c r="G3415" s="6" t="s">
        <v>16201</v>
      </c>
      <c r="H3415" s="79">
        <v>4.316891</v>
      </c>
    </row>
    <row r="3416" spans="1:8" x14ac:dyDescent="0.2">
      <c r="A3416" s="6">
        <v>30123766</v>
      </c>
      <c r="B3416" s="6" t="s">
        <v>16202</v>
      </c>
      <c r="C3416" s="6" t="s">
        <v>6452</v>
      </c>
      <c r="D3416" s="6" t="s">
        <v>6744</v>
      </c>
      <c r="E3416" s="6" t="s">
        <v>5638</v>
      </c>
      <c r="F3416" s="6" t="s">
        <v>16203</v>
      </c>
      <c r="G3416" s="6" t="s">
        <v>16204</v>
      </c>
      <c r="H3416" s="79">
        <v>4.316891</v>
      </c>
    </row>
    <row r="3417" spans="1:8" x14ac:dyDescent="0.2">
      <c r="A3417" s="6">
        <v>30050725</v>
      </c>
      <c r="B3417" s="6" t="s">
        <v>16205</v>
      </c>
      <c r="C3417" s="6" t="s">
        <v>7419</v>
      </c>
      <c r="D3417" s="6" t="s">
        <v>13767</v>
      </c>
      <c r="E3417" s="6" t="s">
        <v>5638</v>
      </c>
      <c r="F3417" s="6" t="s">
        <v>16206</v>
      </c>
      <c r="G3417" s="6" t="s">
        <v>16207</v>
      </c>
      <c r="H3417" s="79">
        <v>4.5096090000000002</v>
      </c>
    </row>
    <row r="3418" spans="1:8" x14ac:dyDescent="0.2">
      <c r="A3418" s="6">
        <v>30127403</v>
      </c>
      <c r="B3418" s="6" t="s">
        <v>16208</v>
      </c>
      <c r="C3418" s="6" t="s">
        <v>7423</v>
      </c>
      <c r="D3418" s="6" t="s">
        <v>13767</v>
      </c>
      <c r="E3418" s="6" t="s">
        <v>5638</v>
      </c>
      <c r="F3418" s="6" t="s">
        <v>16209</v>
      </c>
      <c r="G3418" s="6" t="s">
        <v>16210</v>
      </c>
      <c r="H3418" s="79">
        <v>4.5096090000000002</v>
      </c>
    </row>
    <row r="3419" spans="1:8" x14ac:dyDescent="0.2">
      <c r="A3419" s="6">
        <v>30401184</v>
      </c>
      <c r="B3419" s="6" t="s">
        <v>16211</v>
      </c>
      <c r="C3419" s="6" t="s">
        <v>8892</v>
      </c>
      <c r="D3419" s="6" t="s">
        <v>13767</v>
      </c>
      <c r="E3419" s="6" t="s">
        <v>5638</v>
      </c>
      <c r="F3419" s="6" t="s">
        <v>16212</v>
      </c>
      <c r="G3419" s="6" t="s">
        <v>16213</v>
      </c>
      <c r="H3419" s="79">
        <v>4.5096090000000002</v>
      </c>
    </row>
    <row r="3420" spans="1:8" x14ac:dyDescent="0.2">
      <c r="A3420" s="6">
        <v>30171965</v>
      </c>
      <c r="B3420" s="6" t="s">
        <v>16214</v>
      </c>
      <c r="C3420" s="6" t="s">
        <v>8896</v>
      </c>
      <c r="D3420" s="6" t="s">
        <v>13767</v>
      </c>
      <c r="E3420" s="6" t="s">
        <v>5638</v>
      </c>
      <c r="F3420" s="6" t="s">
        <v>16215</v>
      </c>
      <c r="G3420" s="6" t="s">
        <v>16216</v>
      </c>
      <c r="H3420" s="79">
        <v>4.5096090000000002</v>
      </c>
    </row>
    <row r="3421" spans="1:8" x14ac:dyDescent="0.2">
      <c r="A3421" s="6">
        <v>30398047</v>
      </c>
      <c r="B3421" s="6" t="s">
        <v>16217</v>
      </c>
      <c r="C3421" s="6" t="s">
        <v>8900</v>
      </c>
      <c r="D3421" s="6" t="s">
        <v>13767</v>
      </c>
      <c r="E3421" s="6" t="s">
        <v>5638</v>
      </c>
      <c r="F3421" s="6" t="s">
        <v>16218</v>
      </c>
      <c r="G3421" s="6" t="s">
        <v>16219</v>
      </c>
      <c r="H3421" s="79">
        <v>4.5096090000000002</v>
      </c>
    </row>
    <row r="3422" spans="1:8" x14ac:dyDescent="0.2">
      <c r="A3422" s="6">
        <v>30179625</v>
      </c>
      <c r="B3422" s="6" t="s">
        <v>16220</v>
      </c>
      <c r="C3422" s="6" t="s">
        <v>8904</v>
      </c>
      <c r="D3422" s="6" t="s">
        <v>13767</v>
      </c>
      <c r="E3422" s="6" t="s">
        <v>5638</v>
      </c>
      <c r="F3422" s="6" t="s">
        <v>16221</v>
      </c>
      <c r="G3422" s="6" t="s">
        <v>16222</v>
      </c>
      <c r="H3422" s="79">
        <v>4.5096090000000002</v>
      </c>
    </row>
    <row r="3423" spans="1:8" x14ac:dyDescent="0.2">
      <c r="A3423" s="6">
        <v>30465198</v>
      </c>
      <c r="B3423" s="6" t="s">
        <v>16223</v>
      </c>
      <c r="C3423" s="6" t="s">
        <v>8908</v>
      </c>
      <c r="D3423" s="6" t="s">
        <v>13767</v>
      </c>
      <c r="E3423" s="6" t="s">
        <v>5638</v>
      </c>
      <c r="F3423" s="6" t="s">
        <v>16224</v>
      </c>
      <c r="G3423" s="6" t="s">
        <v>16225</v>
      </c>
      <c r="H3423" s="79">
        <v>4.5096090000000002</v>
      </c>
    </row>
    <row r="3424" spans="1:8" x14ac:dyDescent="0.2">
      <c r="A3424" s="6">
        <v>30147629</v>
      </c>
      <c r="B3424" s="6" t="s">
        <v>16226</v>
      </c>
      <c r="C3424" s="6" t="s">
        <v>7427</v>
      </c>
      <c r="D3424" s="6" t="s">
        <v>13767</v>
      </c>
      <c r="E3424" s="6" t="s">
        <v>5638</v>
      </c>
      <c r="F3424" s="6" t="s">
        <v>16227</v>
      </c>
      <c r="G3424" s="6" t="s">
        <v>16228</v>
      </c>
      <c r="H3424" s="79">
        <v>4.5096090000000002</v>
      </c>
    </row>
    <row r="3425" spans="1:8" x14ac:dyDescent="0.2">
      <c r="A3425" s="6">
        <v>30386636</v>
      </c>
      <c r="B3425" s="6" t="s">
        <v>16229</v>
      </c>
      <c r="C3425" s="6" t="s">
        <v>7431</v>
      </c>
      <c r="D3425" s="6" t="s">
        <v>13767</v>
      </c>
      <c r="E3425" s="6" t="s">
        <v>5638</v>
      </c>
      <c r="F3425" s="6" t="s">
        <v>16230</v>
      </c>
      <c r="G3425" s="6" t="s">
        <v>16231</v>
      </c>
      <c r="H3425" s="79">
        <v>4.5096090000000002</v>
      </c>
    </row>
    <row r="3426" spans="1:8" x14ac:dyDescent="0.2">
      <c r="A3426" s="6">
        <v>30087307</v>
      </c>
      <c r="B3426" s="6" t="s">
        <v>16232</v>
      </c>
      <c r="C3426" s="6" t="s">
        <v>7435</v>
      </c>
      <c r="D3426" s="6" t="s">
        <v>13767</v>
      </c>
      <c r="E3426" s="6" t="s">
        <v>5638</v>
      </c>
      <c r="F3426" s="6" t="s">
        <v>16233</v>
      </c>
      <c r="G3426" s="6" t="s">
        <v>16234</v>
      </c>
      <c r="H3426" s="79">
        <v>4.5096090000000002</v>
      </c>
    </row>
    <row r="3427" spans="1:8" x14ac:dyDescent="0.2">
      <c r="A3427" s="6">
        <v>30269564</v>
      </c>
      <c r="B3427" s="6" t="s">
        <v>16235</v>
      </c>
      <c r="C3427" s="6" t="s">
        <v>6700</v>
      </c>
      <c r="D3427" s="6" t="s">
        <v>13767</v>
      </c>
      <c r="E3427" s="6" t="s">
        <v>5638</v>
      </c>
      <c r="F3427" s="6" t="s">
        <v>16236</v>
      </c>
      <c r="G3427" s="6" t="s">
        <v>16237</v>
      </c>
      <c r="H3427" s="79">
        <v>4.5096090000000002</v>
      </c>
    </row>
    <row r="3428" spans="1:8" x14ac:dyDescent="0.2">
      <c r="A3428" s="6">
        <v>30014962</v>
      </c>
      <c r="B3428" s="6" t="s">
        <v>16238</v>
      </c>
      <c r="C3428" s="6" t="s">
        <v>6704</v>
      </c>
      <c r="D3428" s="6" t="s">
        <v>13767</v>
      </c>
      <c r="E3428" s="6" t="s">
        <v>5638</v>
      </c>
      <c r="F3428" s="6" t="s">
        <v>16239</v>
      </c>
      <c r="G3428" s="6" t="s">
        <v>16240</v>
      </c>
      <c r="H3428" s="79">
        <v>4.5096090000000002</v>
      </c>
    </row>
    <row r="3429" spans="1:8" x14ac:dyDescent="0.2">
      <c r="A3429" s="6">
        <v>30222633</v>
      </c>
      <c r="B3429" s="6" t="s">
        <v>16241</v>
      </c>
      <c r="C3429" s="6" t="s">
        <v>6708</v>
      </c>
      <c r="D3429" s="6" t="s">
        <v>13767</v>
      </c>
      <c r="E3429" s="6" t="s">
        <v>5638</v>
      </c>
      <c r="F3429" s="6" t="s">
        <v>16242</v>
      </c>
      <c r="G3429" s="6" t="s">
        <v>16243</v>
      </c>
      <c r="H3429" s="79">
        <v>4.5096090000000002</v>
      </c>
    </row>
    <row r="3430" spans="1:8" x14ac:dyDescent="0.2">
      <c r="A3430" s="6">
        <v>30091875</v>
      </c>
      <c r="B3430" s="6" t="s">
        <v>16244</v>
      </c>
      <c r="C3430" s="6" t="s">
        <v>6712</v>
      </c>
      <c r="D3430" s="6" t="s">
        <v>13767</v>
      </c>
      <c r="E3430" s="6" t="s">
        <v>5638</v>
      </c>
      <c r="F3430" s="6" t="s">
        <v>16245</v>
      </c>
      <c r="G3430" s="6" t="s">
        <v>16246</v>
      </c>
      <c r="H3430" s="79">
        <v>4.5096090000000002</v>
      </c>
    </row>
    <row r="3431" spans="1:8" x14ac:dyDescent="0.2">
      <c r="A3431" s="6">
        <v>30324426</v>
      </c>
      <c r="B3431" s="6" t="s">
        <v>16247</v>
      </c>
      <c r="C3431" s="6" t="s">
        <v>6716</v>
      </c>
      <c r="D3431" s="6" t="s">
        <v>13767</v>
      </c>
      <c r="E3431" s="6" t="s">
        <v>5638</v>
      </c>
      <c r="F3431" s="6" t="s">
        <v>16248</v>
      </c>
      <c r="G3431" s="6" t="s">
        <v>16249</v>
      </c>
      <c r="H3431" s="79">
        <v>4.5096090000000002</v>
      </c>
    </row>
    <row r="3432" spans="1:8" x14ac:dyDescent="0.2">
      <c r="A3432" s="6">
        <v>30104518</v>
      </c>
      <c r="B3432" s="6" t="s">
        <v>16250</v>
      </c>
      <c r="C3432" s="6" t="s">
        <v>6720</v>
      </c>
      <c r="D3432" s="6" t="s">
        <v>13767</v>
      </c>
      <c r="E3432" s="6" t="s">
        <v>5638</v>
      </c>
      <c r="F3432" s="6" t="s">
        <v>16251</v>
      </c>
      <c r="G3432" s="6" t="s">
        <v>16252</v>
      </c>
      <c r="H3432" s="79">
        <v>4.5096090000000002</v>
      </c>
    </row>
    <row r="3433" spans="1:8" x14ac:dyDescent="0.2">
      <c r="A3433" s="6">
        <v>30193763</v>
      </c>
      <c r="B3433" s="6" t="s">
        <v>16253</v>
      </c>
      <c r="C3433" s="6" t="s">
        <v>7326</v>
      </c>
      <c r="D3433" s="6" t="s">
        <v>10021</v>
      </c>
      <c r="E3433" s="6" t="s">
        <v>5638</v>
      </c>
      <c r="F3433" s="6" t="s">
        <v>16254</v>
      </c>
      <c r="G3433" s="6" t="s">
        <v>16255</v>
      </c>
      <c r="H3433" s="79">
        <v>4.5481530000000001</v>
      </c>
    </row>
    <row r="3434" spans="1:8" x14ac:dyDescent="0.2">
      <c r="A3434" s="6">
        <v>30012770</v>
      </c>
      <c r="B3434" s="6" t="s">
        <v>16256</v>
      </c>
      <c r="C3434" s="6" t="s">
        <v>7330</v>
      </c>
      <c r="D3434" s="6" t="s">
        <v>10021</v>
      </c>
      <c r="E3434" s="6" t="s">
        <v>5638</v>
      </c>
      <c r="F3434" s="6" t="s">
        <v>16257</v>
      </c>
      <c r="G3434" s="6" t="s">
        <v>16258</v>
      </c>
      <c r="H3434" s="79">
        <v>4.5481530000000001</v>
      </c>
    </row>
    <row r="3435" spans="1:8" x14ac:dyDescent="0.2">
      <c r="A3435" s="6">
        <v>30260521</v>
      </c>
      <c r="B3435" s="6" t="s">
        <v>16259</v>
      </c>
      <c r="C3435" s="6" t="s">
        <v>7334</v>
      </c>
      <c r="D3435" s="6" t="s">
        <v>10021</v>
      </c>
      <c r="E3435" s="6" t="s">
        <v>5638</v>
      </c>
      <c r="F3435" s="6" t="s">
        <v>16260</v>
      </c>
      <c r="G3435" s="6" t="s">
        <v>16261</v>
      </c>
      <c r="H3435" s="79">
        <v>4.5481530000000001</v>
      </c>
    </row>
    <row r="3436" spans="1:8" x14ac:dyDescent="0.2">
      <c r="A3436" s="6">
        <v>30048340</v>
      </c>
      <c r="B3436" s="6" t="s">
        <v>16262</v>
      </c>
      <c r="C3436" s="6" t="s">
        <v>7338</v>
      </c>
      <c r="D3436" s="6" t="s">
        <v>10021</v>
      </c>
      <c r="E3436" s="6" t="s">
        <v>5638</v>
      </c>
      <c r="F3436" s="6" t="s">
        <v>16263</v>
      </c>
      <c r="G3436" s="6" t="s">
        <v>16264</v>
      </c>
      <c r="H3436" s="79">
        <v>4.5481530000000001</v>
      </c>
    </row>
    <row r="3437" spans="1:8" x14ac:dyDescent="0.2">
      <c r="A3437" s="6">
        <v>30028368</v>
      </c>
      <c r="B3437" s="6" t="s">
        <v>16265</v>
      </c>
      <c r="C3437" s="6" t="s">
        <v>12190</v>
      </c>
      <c r="D3437" s="6" t="s">
        <v>13181</v>
      </c>
      <c r="E3437" s="6" t="s">
        <v>5893</v>
      </c>
      <c r="F3437" s="6" t="s">
        <v>16266</v>
      </c>
      <c r="G3437" s="6" t="s">
        <v>16267</v>
      </c>
      <c r="H3437" s="79">
        <v>5.0106770000000003</v>
      </c>
    </row>
    <row r="3438" spans="1:8" x14ac:dyDescent="0.2">
      <c r="A3438" s="6">
        <v>30183206</v>
      </c>
      <c r="B3438" s="6" t="s">
        <v>16268</v>
      </c>
      <c r="C3438" s="6" t="s">
        <v>12194</v>
      </c>
      <c r="D3438" s="6" t="s">
        <v>13181</v>
      </c>
      <c r="E3438" s="6" t="s">
        <v>5893</v>
      </c>
      <c r="F3438" s="6" t="s">
        <v>16269</v>
      </c>
      <c r="G3438" s="6" t="s">
        <v>16270</v>
      </c>
      <c r="H3438" s="79">
        <v>5.0106770000000003</v>
      </c>
    </row>
    <row r="3439" spans="1:8" x14ac:dyDescent="0.2">
      <c r="A3439" s="6">
        <v>30370321</v>
      </c>
      <c r="B3439" s="6" t="s">
        <v>16271</v>
      </c>
      <c r="C3439" s="6" t="s">
        <v>12198</v>
      </c>
      <c r="D3439" s="6" t="s">
        <v>13181</v>
      </c>
      <c r="E3439" s="6" t="s">
        <v>5893</v>
      </c>
      <c r="F3439" s="6" t="s">
        <v>16272</v>
      </c>
      <c r="G3439" s="6" t="s">
        <v>16273</v>
      </c>
      <c r="H3439" s="79">
        <v>5.0106770000000003</v>
      </c>
    </row>
    <row r="3440" spans="1:8" x14ac:dyDescent="0.2">
      <c r="A3440" s="6">
        <v>30065786</v>
      </c>
      <c r="B3440" s="6" t="s">
        <v>16274</v>
      </c>
      <c r="C3440" s="6" t="s">
        <v>12202</v>
      </c>
      <c r="D3440" s="6" t="s">
        <v>13181</v>
      </c>
      <c r="E3440" s="6" t="s">
        <v>5893</v>
      </c>
      <c r="F3440" s="6" t="s">
        <v>16275</v>
      </c>
      <c r="G3440" s="6" t="s">
        <v>16276</v>
      </c>
      <c r="H3440" s="79">
        <v>5.0106770000000003</v>
      </c>
    </row>
    <row r="3441" spans="1:8" x14ac:dyDescent="0.2">
      <c r="A3441" s="6">
        <v>30294692</v>
      </c>
      <c r="B3441" s="6" t="s">
        <v>16277</v>
      </c>
      <c r="C3441" s="6" t="s">
        <v>12206</v>
      </c>
      <c r="D3441" s="6" t="s">
        <v>13181</v>
      </c>
      <c r="E3441" s="6" t="s">
        <v>5893</v>
      </c>
      <c r="F3441" s="6" t="s">
        <v>16278</v>
      </c>
      <c r="G3441" s="6" t="s">
        <v>16279</v>
      </c>
      <c r="H3441" s="79">
        <v>5.0106770000000003</v>
      </c>
    </row>
    <row r="3442" spans="1:8" x14ac:dyDescent="0.2">
      <c r="A3442" s="6">
        <v>30128407</v>
      </c>
      <c r="B3442" s="6" t="s">
        <v>16280</v>
      </c>
      <c r="C3442" s="6" t="s">
        <v>12210</v>
      </c>
      <c r="D3442" s="6" t="s">
        <v>13181</v>
      </c>
      <c r="E3442" s="6" t="s">
        <v>5893</v>
      </c>
      <c r="F3442" s="6" t="s">
        <v>16281</v>
      </c>
      <c r="G3442" s="6" t="s">
        <v>16282</v>
      </c>
      <c r="H3442" s="79">
        <v>5.0106770000000003</v>
      </c>
    </row>
    <row r="3443" spans="1:8" x14ac:dyDescent="0.2">
      <c r="A3443" s="6">
        <v>30009330</v>
      </c>
      <c r="B3443" s="6" t="s">
        <v>16283</v>
      </c>
      <c r="C3443" s="6" t="s">
        <v>5905</v>
      </c>
      <c r="D3443" s="6" t="s">
        <v>7536</v>
      </c>
      <c r="E3443" s="6" t="s">
        <v>5638</v>
      </c>
      <c r="F3443" s="6" t="s">
        <v>16284</v>
      </c>
      <c r="G3443" s="6" t="s">
        <v>16285</v>
      </c>
      <c r="H3443" s="79">
        <v>5.087764</v>
      </c>
    </row>
    <row r="3444" spans="1:8" x14ac:dyDescent="0.2">
      <c r="A3444" s="6">
        <v>30249374</v>
      </c>
      <c r="B3444" s="6" t="s">
        <v>16286</v>
      </c>
      <c r="C3444" s="6" t="s">
        <v>5909</v>
      </c>
      <c r="D3444" s="6" t="s">
        <v>7536</v>
      </c>
      <c r="E3444" s="6" t="s">
        <v>5638</v>
      </c>
      <c r="F3444" s="6" t="s">
        <v>16287</v>
      </c>
      <c r="G3444" s="6" t="s">
        <v>16288</v>
      </c>
      <c r="H3444" s="79">
        <v>5.087764</v>
      </c>
    </row>
    <row r="3445" spans="1:8" x14ac:dyDescent="0.2">
      <c r="A3445" s="6">
        <v>30084094</v>
      </c>
      <c r="B3445" s="6" t="s">
        <v>16289</v>
      </c>
      <c r="C3445" s="6" t="s">
        <v>5913</v>
      </c>
      <c r="D3445" s="6" t="s">
        <v>7536</v>
      </c>
      <c r="E3445" s="6" t="s">
        <v>5638</v>
      </c>
      <c r="F3445" s="6" t="s">
        <v>16290</v>
      </c>
      <c r="G3445" s="6" t="s">
        <v>16291</v>
      </c>
      <c r="H3445" s="79">
        <v>5.087764</v>
      </c>
    </row>
    <row r="3446" spans="1:8" x14ac:dyDescent="0.2">
      <c r="A3446" s="6">
        <v>30226611</v>
      </c>
      <c r="B3446" s="6" t="s">
        <v>16292</v>
      </c>
      <c r="C3446" s="6" t="s">
        <v>5917</v>
      </c>
      <c r="D3446" s="6" t="s">
        <v>7536</v>
      </c>
      <c r="E3446" s="6" t="s">
        <v>5638</v>
      </c>
      <c r="F3446" s="6" t="s">
        <v>16293</v>
      </c>
      <c r="G3446" s="6" t="s">
        <v>16294</v>
      </c>
      <c r="H3446" s="79">
        <v>5.087764</v>
      </c>
    </row>
    <row r="3447" spans="1:8" x14ac:dyDescent="0.2">
      <c r="A3447" s="6">
        <v>30114970</v>
      </c>
      <c r="B3447" s="6" t="s">
        <v>16295</v>
      </c>
      <c r="C3447" s="6" t="s">
        <v>5921</v>
      </c>
      <c r="D3447" s="6" t="s">
        <v>7536</v>
      </c>
      <c r="E3447" s="6" t="s">
        <v>5638</v>
      </c>
      <c r="F3447" s="6" t="s">
        <v>16296</v>
      </c>
      <c r="G3447" s="6" t="s">
        <v>16297</v>
      </c>
      <c r="H3447" s="79">
        <v>5.087764</v>
      </c>
    </row>
    <row r="3448" spans="1:8" x14ac:dyDescent="0.2">
      <c r="A3448" s="6">
        <v>30111262</v>
      </c>
      <c r="B3448" s="6" t="s">
        <v>16298</v>
      </c>
      <c r="C3448" s="6" t="s">
        <v>5905</v>
      </c>
      <c r="D3448" s="6" t="s">
        <v>10915</v>
      </c>
      <c r="E3448" s="6" t="s">
        <v>5638</v>
      </c>
      <c r="F3448" s="6" t="s">
        <v>16299</v>
      </c>
      <c r="G3448" s="6" t="s">
        <v>16300</v>
      </c>
      <c r="H3448" s="79">
        <v>5.087764</v>
      </c>
    </row>
    <row r="3449" spans="1:8" x14ac:dyDescent="0.2">
      <c r="A3449" s="6">
        <v>30278356</v>
      </c>
      <c r="B3449" s="6" t="s">
        <v>16301</v>
      </c>
      <c r="C3449" s="6" t="s">
        <v>5909</v>
      </c>
      <c r="D3449" s="6" t="s">
        <v>10915</v>
      </c>
      <c r="E3449" s="6" t="s">
        <v>5638</v>
      </c>
      <c r="F3449" s="6" t="s">
        <v>16302</v>
      </c>
      <c r="G3449" s="6" t="s">
        <v>16303</v>
      </c>
      <c r="H3449" s="79">
        <v>5.087764</v>
      </c>
    </row>
    <row r="3450" spans="1:8" x14ac:dyDescent="0.2">
      <c r="A3450" s="6">
        <v>30000706</v>
      </c>
      <c r="B3450" s="6" t="s">
        <v>16304</v>
      </c>
      <c r="C3450" s="6" t="s">
        <v>5913</v>
      </c>
      <c r="D3450" s="6" t="s">
        <v>10915</v>
      </c>
      <c r="E3450" s="6" t="s">
        <v>5638</v>
      </c>
      <c r="F3450" s="6" t="s">
        <v>16305</v>
      </c>
      <c r="G3450" s="6" t="s">
        <v>16306</v>
      </c>
      <c r="H3450" s="79">
        <v>5.087764</v>
      </c>
    </row>
    <row r="3451" spans="1:8" x14ac:dyDescent="0.2">
      <c r="A3451" s="6">
        <v>30166846</v>
      </c>
      <c r="B3451" s="6" t="s">
        <v>16307</v>
      </c>
      <c r="C3451" s="6" t="s">
        <v>5917</v>
      </c>
      <c r="D3451" s="6" t="s">
        <v>10915</v>
      </c>
      <c r="E3451" s="6" t="s">
        <v>5638</v>
      </c>
      <c r="F3451" s="6" t="s">
        <v>16308</v>
      </c>
      <c r="G3451" s="6" t="s">
        <v>16309</v>
      </c>
      <c r="H3451" s="79">
        <v>5.087764</v>
      </c>
    </row>
    <row r="3452" spans="1:8" x14ac:dyDescent="0.2">
      <c r="A3452" s="6">
        <v>30129979</v>
      </c>
      <c r="B3452" s="6" t="s">
        <v>16310</v>
      </c>
      <c r="C3452" s="6" t="s">
        <v>5921</v>
      </c>
      <c r="D3452" s="6" t="s">
        <v>10915</v>
      </c>
      <c r="E3452" s="6" t="s">
        <v>5638</v>
      </c>
      <c r="F3452" s="6" t="s">
        <v>16311</v>
      </c>
      <c r="G3452" s="6" t="s">
        <v>16312</v>
      </c>
      <c r="H3452" s="79">
        <v>5.087764</v>
      </c>
    </row>
    <row r="3453" spans="1:8" x14ac:dyDescent="0.2">
      <c r="A3453" s="6">
        <v>30378116</v>
      </c>
      <c r="B3453" s="6" t="s">
        <v>16313</v>
      </c>
      <c r="C3453" s="6" t="s">
        <v>5682</v>
      </c>
      <c r="D3453" s="6" t="s">
        <v>11242</v>
      </c>
      <c r="E3453" s="6" t="s">
        <v>5638</v>
      </c>
      <c r="F3453" s="6" t="s">
        <v>16314</v>
      </c>
      <c r="G3453" s="6" t="s">
        <v>16315</v>
      </c>
      <c r="H3453" s="79">
        <v>5.2660020000000003</v>
      </c>
    </row>
    <row r="3454" spans="1:8" x14ac:dyDescent="0.2">
      <c r="A3454" s="6">
        <v>30440194</v>
      </c>
      <c r="B3454" s="6" t="s">
        <v>16316</v>
      </c>
      <c r="C3454" s="6" t="s">
        <v>6863</v>
      </c>
      <c r="D3454" s="6" t="s">
        <v>7536</v>
      </c>
      <c r="E3454" s="6" t="s">
        <v>5638</v>
      </c>
      <c r="F3454" s="6" t="s">
        <v>16317</v>
      </c>
      <c r="G3454" s="6" t="s">
        <v>16318</v>
      </c>
      <c r="H3454" s="79">
        <v>5.3575699999999999</v>
      </c>
    </row>
    <row r="3455" spans="1:8" x14ac:dyDescent="0.2">
      <c r="A3455" s="6">
        <v>30172731</v>
      </c>
      <c r="B3455" s="6" t="s">
        <v>16319</v>
      </c>
      <c r="C3455" s="6" t="s">
        <v>6867</v>
      </c>
      <c r="D3455" s="6" t="s">
        <v>7536</v>
      </c>
      <c r="E3455" s="6" t="s">
        <v>5638</v>
      </c>
      <c r="F3455" s="6" t="s">
        <v>16320</v>
      </c>
      <c r="G3455" s="6" t="s">
        <v>16321</v>
      </c>
      <c r="H3455" s="79">
        <v>5.3575699999999999</v>
      </c>
    </row>
    <row r="3456" spans="1:8" x14ac:dyDescent="0.2">
      <c r="A3456" s="6">
        <v>30398422</v>
      </c>
      <c r="B3456" s="6" t="s">
        <v>16322</v>
      </c>
      <c r="C3456" s="6" t="s">
        <v>6871</v>
      </c>
      <c r="D3456" s="6" t="s">
        <v>7536</v>
      </c>
      <c r="E3456" s="6" t="s">
        <v>5638</v>
      </c>
      <c r="F3456" s="6" t="s">
        <v>16323</v>
      </c>
      <c r="G3456" s="6" t="s">
        <v>16324</v>
      </c>
      <c r="H3456" s="79">
        <v>5.3575699999999999</v>
      </c>
    </row>
    <row r="3457" spans="1:8" x14ac:dyDescent="0.2">
      <c r="A3457" s="6">
        <v>30015144</v>
      </c>
      <c r="B3457" s="6" t="s">
        <v>16325</v>
      </c>
      <c r="C3457" s="6" t="s">
        <v>6875</v>
      </c>
      <c r="D3457" s="6" t="s">
        <v>7536</v>
      </c>
      <c r="E3457" s="6" t="s">
        <v>5638</v>
      </c>
      <c r="F3457" s="6" t="s">
        <v>16326</v>
      </c>
      <c r="G3457" s="6" t="s">
        <v>16327</v>
      </c>
      <c r="H3457" s="79">
        <v>5.3575699999999999</v>
      </c>
    </row>
    <row r="3458" spans="1:8" x14ac:dyDescent="0.2">
      <c r="A3458" s="6">
        <v>30288200</v>
      </c>
      <c r="B3458" s="6" t="s">
        <v>16328</v>
      </c>
      <c r="C3458" s="6" t="s">
        <v>8197</v>
      </c>
      <c r="D3458" s="6" t="s">
        <v>7536</v>
      </c>
      <c r="E3458" s="6" t="s">
        <v>5638</v>
      </c>
      <c r="F3458" s="6" t="s">
        <v>16329</v>
      </c>
      <c r="G3458" s="6" t="s">
        <v>16330</v>
      </c>
      <c r="H3458" s="79">
        <v>5.3575699999999999</v>
      </c>
    </row>
    <row r="3459" spans="1:8" x14ac:dyDescent="0.2">
      <c r="A3459" s="6">
        <v>30018956</v>
      </c>
      <c r="B3459" s="6" t="s">
        <v>16331</v>
      </c>
      <c r="C3459" s="6" t="s">
        <v>8201</v>
      </c>
      <c r="D3459" s="6" t="s">
        <v>7536</v>
      </c>
      <c r="E3459" s="6" t="s">
        <v>5638</v>
      </c>
      <c r="F3459" s="6" t="s">
        <v>16332</v>
      </c>
      <c r="G3459" s="6" t="s">
        <v>16333</v>
      </c>
      <c r="H3459" s="79">
        <v>5.3575699999999999</v>
      </c>
    </row>
    <row r="3460" spans="1:8" x14ac:dyDescent="0.2">
      <c r="A3460" s="6">
        <v>30232598</v>
      </c>
      <c r="B3460" s="6" t="s">
        <v>16334</v>
      </c>
      <c r="C3460" s="6" t="s">
        <v>8205</v>
      </c>
      <c r="D3460" s="6" t="s">
        <v>7536</v>
      </c>
      <c r="E3460" s="6" t="s">
        <v>5638</v>
      </c>
      <c r="F3460" s="6" t="s">
        <v>16335</v>
      </c>
      <c r="G3460" s="6" t="s">
        <v>16336</v>
      </c>
      <c r="H3460" s="79">
        <v>5.3575699999999999</v>
      </c>
    </row>
    <row r="3461" spans="1:8" x14ac:dyDescent="0.2">
      <c r="A3461" s="6">
        <v>30057067</v>
      </c>
      <c r="B3461" s="6" t="s">
        <v>16337</v>
      </c>
      <c r="C3461" s="6" t="s">
        <v>8209</v>
      </c>
      <c r="D3461" s="6" t="s">
        <v>7536</v>
      </c>
      <c r="E3461" s="6" t="s">
        <v>5638</v>
      </c>
      <c r="F3461" s="6" t="s">
        <v>16338</v>
      </c>
      <c r="G3461" s="6" t="s">
        <v>16339</v>
      </c>
      <c r="H3461" s="79">
        <v>5.3575699999999999</v>
      </c>
    </row>
    <row r="3462" spans="1:8" x14ac:dyDescent="0.2">
      <c r="A3462" s="6">
        <v>30367811</v>
      </c>
      <c r="B3462" s="6" t="s">
        <v>16340</v>
      </c>
      <c r="C3462" s="6" t="s">
        <v>6863</v>
      </c>
      <c r="D3462" s="6" t="s">
        <v>10915</v>
      </c>
      <c r="E3462" s="6" t="s">
        <v>5638</v>
      </c>
      <c r="F3462" s="6" t="s">
        <v>16341</v>
      </c>
      <c r="G3462" s="6" t="s">
        <v>16342</v>
      </c>
      <c r="H3462" s="79">
        <v>5.3575699999999999</v>
      </c>
    </row>
    <row r="3463" spans="1:8" x14ac:dyDescent="0.2">
      <c r="A3463" s="6">
        <v>30131764</v>
      </c>
      <c r="B3463" s="6" t="s">
        <v>16343</v>
      </c>
      <c r="C3463" s="6" t="s">
        <v>6867</v>
      </c>
      <c r="D3463" s="6" t="s">
        <v>10915</v>
      </c>
      <c r="E3463" s="6" t="s">
        <v>5638</v>
      </c>
      <c r="F3463" s="6" t="s">
        <v>16344</v>
      </c>
      <c r="G3463" s="6" t="s">
        <v>16345</v>
      </c>
      <c r="H3463" s="79">
        <v>5.3575699999999999</v>
      </c>
    </row>
    <row r="3464" spans="1:8" x14ac:dyDescent="0.2">
      <c r="A3464" s="6">
        <v>30361759</v>
      </c>
      <c r="B3464" s="6" t="s">
        <v>16346</v>
      </c>
      <c r="C3464" s="6" t="s">
        <v>6871</v>
      </c>
      <c r="D3464" s="6" t="s">
        <v>10915</v>
      </c>
      <c r="E3464" s="6" t="s">
        <v>5638</v>
      </c>
      <c r="F3464" s="6" t="s">
        <v>16347</v>
      </c>
      <c r="G3464" s="6" t="s">
        <v>16348</v>
      </c>
      <c r="H3464" s="79">
        <v>5.3575699999999999</v>
      </c>
    </row>
    <row r="3465" spans="1:8" x14ac:dyDescent="0.2">
      <c r="A3465" s="6">
        <v>30049364</v>
      </c>
      <c r="B3465" s="6" t="s">
        <v>16349</v>
      </c>
      <c r="C3465" s="6" t="s">
        <v>6875</v>
      </c>
      <c r="D3465" s="6" t="s">
        <v>10915</v>
      </c>
      <c r="E3465" s="6" t="s">
        <v>5638</v>
      </c>
      <c r="F3465" s="6" t="s">
        <v>16350</v>
      </c>
      <c r="G3465" s="6" t="s">
        <v>16351</v>
      </c>
      <c r="H3465" s="79">
        <v>5.3575699999999999</v>
      </c>
    </row>
    <row r="3466" spans="1:8" x14ac:dyDescent="0.2">
      <c r="A3466" s="6">
        <v>30178659</v>
      </c>
      <c r="B3466" s="6" t="s">
        <v>16352</v>
      </c>
      <c r="C3466" s="6" t="s">
        <v>8197</v>
      </c>
      <c r="D3466" s="6" t="s">
        <v>10915</v>
      </c>
      <c r="E3466" s="6" t="s">
        <v>5638</v>
      </c>
      <c r="F3466" s="6" t="s">
        <v>16353</v>
      </c>
      <c r="G3466" s="6" t="s">
        <v>16354</v>
      </c>
      <c r="H3466" s="79">
        <v>5.3575699999999999</v>
      </c>
    </row>
    <row r="3467" spans="1:8" x14ac:dyDescent="0.2">
      <c r="A3467" s="6">
        <v>30002083</v>
      </c>
      <c r="B3467" s="6" t="s">
        <v>16355</v>
      </c>
      <c r="C3467" s="6" t="s">
        <v>8201</v>
      </c>
      <c r="D3467" s="6" t="s">
        <v>10915</v>
      </c>
      <c r="E3467" s="6" t="s">
        <v>5638</v>
      </c>
      <c r="F3467" s="6" t="s">
        <v>16356</v>
      </c>
      <c r="G3467" s="6" t="s">
        <v>16357</v>
      </c>
      <c r="H3467" s="79">
        <v>5.3575699999999999</v>
      </c>
    </row>
    <row r="3468" spans="1:8" x14ac:dyDescent="0.2">
      <c r="A3468" s="6">
        <v>30242497</v>
      </c>
      <c r="B3468" s="6" t="s">
        <v>16358</v>
      </c>
      <c r="C3468" s="6" t="s">
        <v>8205</v>
      </c>
      <c r="D3468" s="6" t="s">
        <v>10915</v>
      </c>
      <c r="E3468" s="6" t="s">
        <v>5638</v>
      </c>
      <c r="F3468" s="6" t="s">
        <v>16359</v>
      </c>
      <c r="G3468" s="6" t="s">
        <v>16360</v>
      </c>
      <c r="H3468" s="79">
        <v>5.3575699999999999</v>
      </c>
    </row>
    <row r="3469" spans="1:8" x14ac:dyDescent="0.2">
      <c r="A3469" s="6">
        <v>30022840</v>
      </c>
      <c r="B3469" s="6" t="s">
        <v>16361</v>
      </c>
      <c r="C3469" s="6" t="s">
        <v>8209</v>
      </c>
      <c r="D3469" s="6" t="s">
        <v>10915</v>
      </c>
      <c r="E3469" s="6" t="s">
        <v>5638</v>
      </c>
      <c r="F3469" s="6" t="s">
        <v>16362</v>
      </c>
      <c r="G3469" s="6" t="s">
        <v>16363</v>
      </c>
      <c r="H3469" s="79">
        <v>5.3575699999999999</v>
      </c>
    </row>
    <row r="3470" spans="1:8" x14ac:dyDescent="0.2">
      <c r="A3470" s="6">
        <v>30125576</v>
      </c>
      <c r="B3470" s="6" t="s">
        <v>16364</v>
      </c>
      <c r="C3470" s="6" t="s">
        <v>9753</v>
      </c>
      <c r="D3470" s="6" t="s">
        <v>12145</v>
      </c>
      <c r="E3470" s="6" t="s">
        <v>5638</v>
      </c>
      <c r="F3470" s="6" t="s">
        <v>16365</v>
      </c>
      <c r="G3470" s="6" t="s">
        <v>16366</v>
      </c>
      <c r="H3470" s="79">
        <v>5.6273759999999999</v>
      </c>
    </row>
    <row r="3471" spans="1:8" x14ac:dyDescent="0.2">
      <c r="A3471" s="6">
        <v>30349219</v>
      </c>
      <c r="B3471" s="6" t="s">
        <v>16367</v>
      </c>
      <c r="C3471" s="6" t="s">
        <v>9757</v>
      </c>
      <c r="D3471" s="6" t="s">
        <v>12145</v>
      </c>
      <c r="E3471" s="6" t="s">
        <v>5638</v>
      </c>
      <c r="F3471" s="6" t="s">
        <v>16368</v>
      </c>
      <c r="G3471" s="6" t="s">
        <v>16369</v>
      </c>
      <c r="H3471" s="79">
        <v>5.6273759999999999</v>
      </c>
    </row>
    <row r="3472" spans="1:8" x14ac:dyDescent="0.2">
      <c r="A3472" s="6">
        <v>30375263</v>
      </c>
      <c r="B3472" s="6" t="s">
        <v>16370</v>
      </c>
      <c r="C3472" s="6" t="s">
        <v>7484</v>
      </c>
      <c r="D3472" s="6" t="s">
        <v>15818</v>
      </c>
      <c r="E3472" s="6" t="s">
        <v>15819</v>
      </c>
      <c r="F3472" s="6" t="s">
        <v>16371</v>
      </c>
      <c r="G3472" s="6" t="s">
        <v>16372</v>
      </c>
      <c r="H3472" s="79">
        <v>5.91357</v>
      </c>
    </row>
    <row r="3473" spans="1:8" x14ac:dyDescent="0.2">
      <c r="A3473" s="6">
        <v>30335688</v>
      </c>
      <c r="B3473" s="6" t="s">
        <v>16373</v>
      </c>
      <c r="C3473" s="6" t="s">
        <v>8061</v>
      </c>
      <c r="D3473" s="6" t="s">
        <v>12729</v>
      </c>
      <c r="E3473" s="6" t="s">
        <v>5893</v>
      </c>
      <c r="F3473" s="6" t="s">
        <v>16374</v>
      </c>
      <c r="G3473" s="6" t="s">
        <v>16375</v>
      </c>
      <c r="H3473" s="79">
        <v>6.0128120000000003</v>
      </c>
    </row>
    <row r="3474" spans="1:8" x14ac:dyDescent="0.2">
      <c r="A3474" s="6">
        <v>30146512</v>
      </c>
      <c r="B3474" s="6" t="s">
        <v>16376</v>
      </c>
      <c r="C3474" s="6" t="s">
        <v>8065</v>
      </c>
      <c r="D3474" s="6" t="s">
        <v>12729</v>
      </c>
      <c r="E3474" s="6" t="s">
        <v>5893</v>
      </c>
      <c r="F3474" s="6" t="s">
        <v>16377</v>
      </c>
      <c r="G3474" s="6" t="s">
        <v>16378</v>
      </c>
      <c r="H3474" s="79">
        <v>6.0128120000000003</v>
      </c>
    </row>
    <row r="3475" spans="1:8" x14ac:dyDescent="0.2">
      <c r="A3475" s="6">
        <v>30279621</v>
      </c>
      <c r="B3475" s="6" t="s">
        <v>16379</v>
      </c>
      <c r="C3475" s="6" t="s">
        <v>8069</v>
      </c>
      <c r="D3475" s="6" t="s">
        <v>12729</v>
      </c>
      <c r="E3475" s="6" t="s">
        <v>5893</v>
      </c>
      <c r="F3475" s="6" t="s">
        <v>16380</v>
      </c>
      <c r="G3475" s="6" t="s">
        <v>16381</v>
      </c>
      <c r="H3475" s="79">
        <v>6.0128120000000003</v>
      </c>
    </row>
    <row r="3476" spans="1:8" x14ac:dyDescent="0.2">
      <c r="A3476" s="6">
        <v>30186158</v>
      </c>
      <c r="B3476" s="6" t="s">
        <v>16382</v>
      </c>
      <c r="C3476" s="6" t="s">
        <v>8073</v>
      </c>
      <c r="D3476" s="6" t="s">
        <v>12729</v>
      </c>
      <c r="E3476" s="6" t="s">
        <v>5893</v>
      </c>
      <c r="F3476" s="6" t="s">
        <v>16383</v>
      </c>
      <c r="G3476" s="6" t="s">
        <v>16384</v>
      </c>
      <c r="H3476" s="79">
        <v>6.0128120000000003</v>
      </c>
    </row>
    <row r="3477" spans="1:8" x14ac:dyDescent="0.2">
      <c r="A3477" s="6">
        <v>30391890</v>
      </c>
      <c r="B3477" s="6" t="s">
        <v>16385</v>
      </c>
      <c r="C3477" s="6" t="s">
        <v>8077</v>
      </c>
      <c r="D3477" s="6" t="s">
        <v>12729</v>
      </c>
      <c r="E3477" s="6" t="s">
        <v>5893</v>
      </c>
      <c r="F3477" s="6" t="s">
        <v>16386</v>
      </c>
      <c r="G3477" s="6" t="s">
        <v>16387</v>
      </c>
      <c r="H3477" s="79">
        <v>6.0128120000000003</v>
      </c>
    </row>
    <row r="3478" spans="1:8" x14ac:dyDescent="0.2">
      <c r="A3478" s="6">
        <v>30204523</v>
      </c>
      <c r="B3478" s="6" t="s">
        <v>16388</v>
      </c>
      <c r="C3478" s="6" t="s">
        <v>8081</v>
      </c>
      <c r="D3478" s="6" t="s">
        <v>12729</v>
      </c>
      <c r="E3478" s="6" t="s">
        <v>5893</v>
      </c>
      <c r="F3478" s="6" t="s">
        <v>16389</v>
      </c>
      <c r="G3478" s="6" t="s">
        <v>16390</v>
      </c>
      <c r="H3478" s="79">
        <v>6.0128120000000003</v>
      </c>
    </row>
    <row r="3479" spans="1:8" x14ac:dyDescent="0.2">
      <c r="A3479" s="6">
        <v>30139306</v>
      </c>
      <c r="B3479" s="6" t="s">
        <v>16391</v>
      </c>
      <c r="C3479" s="6" t="s">
        <v>8061</v>
      </c>
      <c r="D3479" s="6" t="s">
        <v>12952</v>
      </c>
      <c r="E3479" s="6" t="s">
        <v>5893</v>
      </c>
      <c r="F3479" s="6" t="s">
        <v>16392</v>
      </c>
      <c r="G3479" s="6" t="s">
        <v>16393</v>
      </c>
      <c r="H3479" s="79">
        <v>6.0128120000000003</v>
      </c>
    </row>
    <row r="3480" spans="1:8" x14ac:dyDescent="0.2">
      <c r="A3480" s="6">
        <v>30152159</v>
      </c>
      <c r="B3480" s="6" t="s">
        <v>16394</v>
      </c>
      <c r="C3480" s="6" t="s">
        <v>8065</v>
      </c>
      <c r="D3480" s="6" t="s">
        <v>12952</v>
      </c>
      <c r="E3480" s="6" t="s">
        <v>5893</v>
      </c>
      <c r="F3480" s="6" t="s">
        <v>16395</v>
      </c>
      <c r="G3480" s="6" t="s">
        <v>16396</v>
      </c>
      <c r="H3480" s="79">
        <v>6.0128120000000003</v>
      </c>
    </row>
    <row r="3481" spans="1:8" x14ac:dyDescent="0.2">
      <c r="A3481" s="6">
        <v>30177857</v>
      </c>
      <c r="B3481" s="6" t="s">
        <v>16397</v>
      </c>
      <c r="C3481" s="6" t="s">
        <v>8069</v>
      </c>
      <c r="D3481" s="6" t="s">
        <v>12952</v>
      </c>
      <c r="E3481" s="6" t="s">
        <v>5893</v>
      </c>
      <c r="F3481" s="6" t="s">
        <v>16398</v>
      </c>
      <c r="G3481" s="6" t="s">
        <v>16399</v>
      </c>
      <c r="H3481" s="79">
        <v>6.0128120000000003</v>
      </c>
    </row>
    <row r="3482" spans="1:8" x14ac:dyDescent="0.2">
      <c r="A3482" s="6">
        <v>30173662</v>
      </c>
      <c r="B3482" s="6" t="s">
        <v>16400</v>
      </c>
      <c r="C3482" s="6" t="s">
        <v>8073</v>
      </c>
      <c r="D3482" s="6" t="s">
        <v>12952</v>
      </c>
      <c r="E3482" s="6" t="s">
        <v>5893</v>
      </c>
      <c r="F3482" s="6" t="s">
        <v>16401</v>
      </c>
      <c r="G3482" s="6" t="s">
        <v>16402</v>
      </c>
      <c r="H3482" s="79">
        <v>6.0128120000000003</v>
      </c>
    </row>
    <row r="3483" spans="1:8" x14ac:dyDescent="0.2">
      <c r="A3483" s="6">
        <v>30102414</v>
      </c>
      <c r="B3483" s="6" t="s">
        <v>16403</v>
      </c>
      <c r="C3483" s="6" t="s">
        <v>8077</v>
      </c>
      <c r="D3483" s="6" t="s">
        <v>12952</v>
      </c>
      <c r="E3483" s="6" t="s">
        <v>5893</v>
      </c>
      <c r="F3483" s="6" t="s">
        <v>16404</v>
      </c>
      <c r="G3483" s="6" t="s">
        <v>16405</v>
      </c>
      <c r="H3483" s="79">
        <v>6.0128120000000003</v>
      </c>
    </row>
    <row r="3484" spans="1:8" x14ac:dyDescent="0.2">
      <c r="A3484" s="6">
        <v>30064978</v>
      </c>
      <c r="B3484" s="6" t="s">
        <v>16406</v>
      </c>
      <c r="C3484" s="6" t="s">
        <v>8081</v>
      </c>
      <c r="D3484" s="6" t="s">
        <v>12952</v>
      </c>
      <c r="E3484" s="6" t="s">
        <v>5893</v>
      </c>
      <c r="F3484" s="6" t="s">
        <v>16407</v>
      </c>
      <c r="G3484" s="6" t="s">
        <v>16408</v>
      </c>
      <c r="H3484" s="79">
        <v>6.0128120000000003</v>
      </c>
    </row>
    <row r="3485" spans="1:8" x14ac:dyDescent="0.2">
      <c r="A3485" s="6">
        <v>30089833</v>
      </c>
      <c r="B3485" s="6" t="s">
        <v>16409</v>
      </c>
      <c r="C3485" s="6" t="s">
        <v>9733</v>
      </c>
      <c r="D3485" s="6" t="s">
        <v>12145</v>
      </c>
      <c r="E3485" s="6" t="s">
        <v>5638</v>
      </c>
      <c r="F3485" s="6" t="s">
        <v>16410</v>
      </c>
      <c r="G3485" s="6" t="s">
        <v>16411</v>
      </c>
      <c r="H3485" s="79">
        <v>6.0899000000000001</v>
      </c>
    </row>
    <row r="3486" spans="1:8" x14ac:dyDescent="0.2">
      <c r="A3486" s="6">
        <v>30357033</v>
      </c>
      <c r="B3486" s="6" t="s">
        <v>16412</v>
      </c>
      <c r="C3486" s="6" t="s">
        <v>9737</v>
      </c>
      <c r="D3486" s="6" t="s">
        <v>12145</v>
      </c>
      <c r="E3486" s="6" t="s">
        <v>5638</v>
      </c>
      <c r="F3486" s="6" t="s">
        <v>16413</v>
      </c>
      <c r="G3486" s="6" t="s">
        <v>16414</v>
      </c>
      <c r="H3486" s="79">
        <v>6.0899000000000001</v>
      </c>
    </row>
    <row r="3487" spans="1:8" x14ac:dyDescent="0.2">
      <c r="A3487" s="6">
        <v>30063414</v>
      </c>
      <c r="B3487" s="6" t="s">
        <v>16415</v>
      </c>
      <c r="C3487" s="6" t="s">
        <v>9741</v>
      </c>
      <c r="D3487" s="6" t="s">
        <v>12145</v>
      </c>
      <c r="E3487" s="6" t="s">
        <v>5638</v>
      </c>
      <c r="F3487" s="6" t="s">
        <v>16416</v>
      </c>
      <c r="G3487" s="6" t="s">
        <v>16417</v>
      </c>
      <c r="H3487" s="79">
        <v>6.0899000000000001</v>
      </c>
    </row>
    <row r="3488" spans="1:8" x14ac:dyDescent="0.2">
      <c r="A3488" s="6">
        <v>30334043</v>
      </c>
      <c r="B3488" s="6" t="s">
        <v>16418</v>
      </c>
      <c r="C3488" s="6" t="s">
        <v>9745</v>
      </c>
      <c r="D3488" s="6" t="s">
        <v>12145</v>
      </c>
      <c r="E3488" s="6" t="s">
        <v>5638</v>
      </c>
      <c r="F3488" s="6" t="s">
        <v>16419</v>
      </c>
      <c r="G3488" s="6" t="s">
        <v>16420</v>
      </c>
      <c r="H3488" s="79">
        <v>6.0899000000000001</v>
      </c>
    </row>
    <row r="3489" spans="1:8" x14ac:dyDescent="0.2">
      <c r="A3489" s="6">
        <v>30336748</v>
      </c>
      <c r="B3489" s="6" t="s">
        <v>16421</v>
      </c>
      <c r="C3489" s="6" t="s">
        <v>9749</v>
      </c>
      <c r="D3489" s="6" t="s">
        <v>12145</v>
      </c>
      <c r="E3489" s="6" t="s">
        <v>5638</v>
      </c>
      <c r="F3489" s="6" t="s">
        <v>16422</v>
      </c>
      <c r="G3489" s="6" t="s">
        <v>16423</v>
      </c>
      <c r="H3489" s="79">
        <v>6.0899000000000001</v>
      </c>
    </row>
    <row r="3490" spans="1:8" x14ac:dyDescent="0.2">
      <c r="A3490" s="6">
        <v>30437337</v>
      </c>
      <c r="B3490" s="6" t="s">
        <v>16424</v>
      </c>
      <c r="C3490" s="6" t="s">
        <v>5682</v>
      </c>
      <c r="D3490" s="6" t="s">
        <v>16425</v>
      </c>
      <c r="E3490" s="6" t="s">
        <v>15819</v>
      </c>
      <c r="F3490" s="6" t="s">
        <v>16426</v>
      </c>
      <c r="G3490" s="6" t="s">
        <v>16427</v>
      </c>
      <c r="H3490" s="79">
        <v>6.7428800000000004</v>
      </c>
    </row>
    <row r="3491" spans="1:8" x14ac:dyDescent="0.2">
      <c r="A3491" s="6">
        <v>30381934</v>
      </c>
      <c r="B3491" s="6" t="s">
        <v>16428</v>
      </c>
      <c r="C3491" s="6" t="s">
        <v>5682</v>
      </c>
      <c r="D3491" s="6" t="s">
        <v>16429</v>
      </c>
      <c r="E3491" s="6" t="s">
        <v>15819</v>
      </c>
      <c r="F3491" s="6" t="s">
        <v>16430</v>
      </c>
      <c r="G3491" s="6" t="s">
        <v>16431</v>
      </c>
      <c r="H3491" s="79">
        <v>6.7428800000000004</v>
      </c>
    </row>
    <row r="3492" spans="1:8" x14ac:dyDescent="0.2">
      <c r="A3492" s="6">
        <v>30177692</v>
      </c>
      <c r="B3492" s="6" t="s">
        <v>16432</v>
      </c>
      <c r="C3492" s="6" t="s">
        <v>5678</v>
      </c>
      <c r="D3492" s="6" t="s">
        <v>16425</v>
      </c>
      <c r="E3492" s="6" t="s">
        <v>15819</v>
      </c>
      <c r="F3492" s="6" t="s">
        <v>16433</v>
      </c>
      <c r="G3492" s="6" t="s">
        <v>16434</v>
      </c>
      <c r="H3492" s="79">
        <v>6.8137819999999998</v>
      </c>
    </row>
    <row r="3493" spans="1:8" x14ac:dyDescent="0.2">
      <c r="A3493" s="6">
        <v>30137163</v>
      </c>
      <c r="B3493" s="6" t="s">
        <v>16435</v>
      </c>
      <c r="C3493" s="6" t="s">
        <v>5678</v>
      </c>
      <c r="D3493" s="6" t="s">
        <v>16429</v>
      </c>
      <c r="E3493" s="6" t="s">
        <v>15819</v>
      </c>
      <c r="F3493" s="6" t="s">
        <v>16436</v>
      </c>
      <c r="G3493" s="6" t="s">
        <v>16437</v>
      </c>
      <c r="H3493" s="79">
        <v>6.8137819999999998</v>
      </c>
    </row>
    <row r="3494" spans="1:8" x14ac:dyDescent="0.2">
      <c r="A3494" s="6">
        <v>30181543</v>
      </c>
      <c r="B3494" s="6" t="s">
        <v>16438</v>
      </c>
      <c r="C3494" s="6" t="s">
        <v>6641</v>
      </c>
      <c r="D3494" s="6" t="s">
        <v>7907</v>
      </c>
      <c r="E3494" s="6" t="s">
        <v>5638</v>
      </c>
      <c r="F3494" s="6" t="s">
        <v>16439</v>
      </c>
      <c r="G3494" s="6" t="s">
        <v>16440</v>
      </c>
      <c r="H3494" s="79">
        <v>6.8993169999999999</v>
      </c>
    </row>
    <row r="3495" spans="1:8" x14ac:dyDescent="0.2">
      <c r="A3495" s="6">
        <v>30018424</v>
      </c>
      <c r="B3495" s="6" t="s">
        <v>16441</v>
      </c>
      <c r="C3495" s="6" t="s">
        <v>6645</v>
      </c>
      <c r="D3495" s="6" t="s">
        <v>7907</v>
      </c>
      <c r="E3495" s="6" t="s">
        <v>5638</v>
      </c>
      <c r="F3495" s="6" t="s">
        <v>16442</v>
      </c>
      <c r="G3495" s="6" t="s">
        <v>16443</v>
      </c>
      <c r="H3495" s="79">
        <v>6.8993169999999999</v>
      </c>
    </row>
    <row r="3496" spans="1:8" x14ac:dyDescent="0.2">
      <c r="A3496" s="6">
        <v>30094201</v>
      </c>
      <c r="B3496" s="6" t="s">
        <v>16444</v>
      </c>
      <c r="C3496" s="6" t="s">
        <v>6649</v>
      </c>
      <c r="D3496" s="6" t="s">
        <v>7907</v>
      </c>
      <c r="E3496" s="6" t="s">
        <v>5638</v>
      </c>
      <c r="F3496" s="6" t="s">
        <v>16445</v>
      </c>
      <c r="G3496" s="6" t="s">
        <v>16446</v>
      </c>
      <c r="H3496" s="79">
        <v>6.8993169999999999</v>
      </c>
    </row>
    <row r="3497" spans="1:8" x14ac:dyDescent="0.2">
      <c r="A3497" s="6">
        <v>30123215</v>
      </c>
      <c r="B3497" s="6" t="s">
        <v>16447</v>
      </c>
      <c r="C3497" s="6" t="s">
        <v>6653</v>
      </c>
      <c r="D3497" s="6" t="s">
        <v>7907</v>
      </c>
      <c r="E3497" s="6" t="s">
        <v>5638</v>
      </c>
      <c r="F3497" s="6" t="s">
        <v>16448</v>
      </c>
      <c r="G3497" s="6" t="s">
        <v>16449</v>
      </c>
      <c r="H3497" s="79">
        <v>6.8993169999999999</v>
      </c>
    </row>
    <row r="3498" spans="1:8" x14ac:dyDescent="0.2">
      <c r="A3498" s="6">
        <v>30325013</v>
      </c>
      <c r="B3498" s="6" t="s">
        <v>16450</v>
      </c>
      <c r="C3498" s="6" t="s">
        <v>6657</v>
      </c>
      <c r="D3498" s="6" t="s">
        <v>7907</v>
      </c>
      <c r="E3498" s="6" t="s">
        <v>5638</v>
      </c>
      <c r="F3498" s="6" t="s">
        <v>16451</v>
      </c>
      <c r="G3498" s="6" t="s">
        <v>16452</v>
      </c>
      <c r="H3498" s="79">
        <v>6.8993169999999999</v>
      </c>
    </row>
    <row r="3499" spans="1:8" x14ac:dyDescent="0.2">
      <c r="A3499" s="6">
        <v>30193391</v>
      </c>
      <c r="B3499" s="6" t="s">
        <v>16453</v>
      </c>
      <c r="C3499" s="6" t="s">
        <v>5686</v>
      </c>
      <c r="D3499" s="6" t="s">
        <v>11242</v>
      </c>
      <c r="E3499" s="6" t="s">
        <v>5638</v>
      </c>
      <c r="F3499" s="6" t="s">
        <v>16454</v>
      </c>
      <c r="G3499" s="6" t="s">
        <v>16455</v>
      </c>
      <c r="H3499" s="79">
        <v>6.9503820000000003</v>
      </c>
    </row>
    <row r="3500" spans="1:8" x14ac:dyDescent="0.2">
      <c r="A3500" s="6">
        <v>30259044</v>
      </c>
      <c r="B3500" s="6" t="s">
        <v>16456</v>
      </c>
      <c r="C3500" s="6" t="s">
        <v>6005</v>
      </c>
      <c r="D3500" s="6" t="s">
        <v>12729</v>
      </c>
      <c r="E3500" s="6" t="s">
        <v>5893</v>
      </c>
      <c r="F3500" s="6" t="s">
        <v>16457</v>
      </c>
      <c r="G3500" s="6" t="s">
        <v>16458</v>
      </c>
      <c r="H3500" s="79">
        <v>7.0149480000000004</v>
      </c>
    </row>
    <row r="3501" spans="1:8" x14ac:dyDescent="0.2">
      <c r="A3501" s="6">
        <v>30231041</v>
      </c>
      <c r="B3501" s="6" t="s">
        <v>16459</v>
      </c>
      <c r="C3501" s="6" t="s">
        <v>6851</v>
      </c>
      <c r="D3501" s="6" t="s">
        <v>12729</v>
      </c>
      <c r="E3501" s="6" t="s">
        <v>5893</v>
      </c>
      <c r="F3501" s="6" t="s">
        <v>16460</v>
      </c>
      <c r="G3501" s="6" t="s">
        <v>16461</v>
      </c>
      <c r="H3501" s="79">
        <v>7.0149480000000004</v>
      </c>
    </row>
    <row r="3502" spans="1:8" x14ac:dyDescent="0.2">
      <c r="A3502" s="6">
        <v>30103413</v>
      </c>
      <c r="B3502" s="6" t="s">
        <v>16462</v>
      </c>
      <c r="C3502" s="6" t="s">
        <v>6855</v>
      </c>
      <c r="D3502" s="6" t="s">
        <v>12729</v>
      </c>
      <c r="E3502" s="6" t="s">
        <v>5893</v>
      </c>
      <c r="F3502" s="6" t="s">
        <v>16463</v>
      </c>
      <c r="G3502" s="6" t="s">
        <v>16464</v>
      </c>
      <c r="H3502" s="79">
        <v>7.0149480000000004</v>
      </c>
    </row>
    <row r="3503" spans="1:8" x14ac:dyDescent="0.2">
      <c r="A3503" s="6">
        <v>30053978</v>
      </c>
      <c r="B3503" s="6" t="s">
        <v>16465</v>
      </c>
      <c r="C3503" s="6" t="s">
        <v>6859</v>
      </c>
      <c r="D3503" s="6" t="s">
        <v>12729</v>
      </c>
      <c r="E3503" s="6" t="s">
        <v>5893</v>
      </c>
      <c r="F3503" s="6" t="s">
        <v>16466</v>
      </c>
      <c r="G3503" s="6" t="s">
        <v>16467</v>
      </c>
      <c r="H3503" s="79">
        <v>7.0149480000000004</v>
      </c>
    </row>
    <row r="3504" spans="1:8" x14ac:dyDescent="0.2">
      <c r="A3504" s="6">
        <v>30136307</v>
      </c>
      <c r="B3504" s="6" t="s">
        <v>16468</v>
      </c>
      <c r="C3504" s="6" t="s">
        <v>6005</v>
      </c>
      <c r="D3504" s="6" t="s">
        <v>12952</v>
      </c>
      <c r="E3504" s="6" t="s">
        <v>5893</v>
      </c>
      <c r="F3504" s="6" t="s">
        <v>16469</v>
      </c>
      <c r="G3504" s="6" t="s">
        <v>16470</v>
      </c>
      <c r="H3504" s="79">
        <v>7.0149480000000004</v>
      </c>
    </row>
    <row r="3505" spans="1:8" x14ac:dyDescent="0.2">
      <c r="A3505" s="6">
        <v>30154912</v>
      </c>
      <c r="B3505" s="6" t="s">
        <v>16471</v>
      </c>
      <c r="C3505" s="6" t="s">
        <v>6851</v>
      </c>
      <c r="D3505" s="6" t="s">
        <v>12952</v>
      </c>
      <c r="E3505" s="6" t="s">
        <v>5893</v>
      </c>
      <c r="F3505" s="6" t="s">
        <v>16472</v>
      </c>
      <c r="G3505" s="6" t="s">
        <v>16473</v>
      </c>
      <c r="H3505" s="79">
        <v>7.0149480000000004</v>
      </c>
    </row>
    <row r="3506" spans="1:8" x14ac:dyDescent="0.2">
      <c r="A3506" s="6">
        <v>30184627</v>
      </c>
      <c r="B3506" s="6" t="s">
        <v>16474</v>
      </c>
      <c r="C3506" s="6" t="s">
        <v>6855</v>
      </c>
      <c r="D3506" s="6" t="s">
        <v>12952</v>
      </c>
      <c r="E3506" s="6" t="s">
        <v>5893</v>
      </c>
      <c r="F3506" s="6" t="s">
        <v>16475</v>
      </c>
      <c r="G3506" s="6" t="s">
        <v>16476</v>
      </c>
      <c r="H3506" s="79">
        <v>7.0149480000000004</v>
      </c>
    </row>
    <row r="3507" spans="1:8" x14ac:dyDescent="0.2">
      <c r="A3507" s="6">
        <v>30298001</v>
      </c>
      <c r="B3507" s="6" t="s">
        <v>16477</v>
      </c>
      <c r="C3507" s="6" t="s">
        <v>6724</v>
      </c>
      <c r="D3507" s="6" t="s">
        <v>13767</v>
      </c>
      <c r="E3507" s="6" t="s">
        <v>5638</v>
      </c>
      <c r="F3507" s="6" t="s">
        <v>16478</v>
      </c>
      <c r="G3507" s="6" t="s">
        <v>16479</v>
      </c>
      <c r="H3507" s="79">
        <v>7.1691219999999998</v>
      </c>
    </row>
    <row r="3508" spans="1:8" x14ac:dyDescent="0.2">
      <c r="A3508" s="6">
        <v>30100144</v>
      </c>
      <c r="B3508" s="6" t="s">
        <v>16480</v>
      </c>
      <c r="C3508" s="6" t="s">
        <v>6728</v>
      </c>
      <c r="D3508" s="6" t="s">
        <v>13767</v>
      </c>
      <c r="E3508" s="6" t="s">
        <v>5638</v>
      </c>
      <c r="F3508" s="6" t="s">
        <v>16481</v>
      </c>
      <c r="G3508" s="6" t="s">
        <v>16482</v>
      </c>
      <c r="H3508" s="79">
        <v>7.1691219999999998</v>
      </c>
    </row>
    <row r="3509" spans="1:8" x14ac:dyDescent="0.2">
      <c r="A3509" s="6">
        <v>30236302</v>
      </c>
      <c r="B3509" s="6" t="s">
        <v>16483</v>
      </c>
      <c r="C3509" s="6" t="s">
        <v>6732</v>
      </c>
      <c r="D3509" s="6" t="s">
        <v>13767</v>
      </c>
      <c r="E3509" s="6" t="s">
        <v>5638</v>
      </c>
      <c r="F3509" s="6" t="s">
        <v>16484</v>
      </c>
      <c r="G3509" s="6" t="s">
        <v>16485</v>
      </c>
      <c r="H3509" s="79">
        <v>7.1691219999999998</v>
      </c>
    </row>
    <row r="3510" spans="1:8" x14ac:dyDescent="0.2">
      <c r="A3510" s="6">
        <v>30102149</v>
      </c>
      <c r="B3510" s="6" t="s">
        <v>16486</v>
      </c>
      <c r="C3510" s="6" t="s">
        <v>6736</v>
      </c>
      <c r="D3510" s="6" t="s">
        <v>13767</v>
      </c>
      <c r="E3510" s="6" t="s">
        <v>5638</v>
      </c>
      <c r="F3510" s="6" t="s">
        <v>16487</v>
      </c>
      <c r="G3510" s="6" t="s">
        <v>16488</v>
      </c>
      <c r="H3510" s="79">
        <v>7.1691219999999998</v>
      </c>
    </row>
    <row r="3511" spans="1:8" x14ac:dyDescent="0.2">
      <c r="A3511" s="6">
        <v>30367028</v>
      </c>
      <c r="B3511" s="6" t="s">
        <v>16489</v>
      </c>
      <c r="C3511" s="6" t="s">
        <v>6740</v>
      </c>
      <c r="D3511" s="6" t="s">
        <v>13767</v>
      </c>
      <c r="E3511" s="6" t="s">
        <v>5638</v>
      </c>
      <c r="F3511" s="6" t="s">
        <v>16490</v>
      </c>
      <c r="G3511" s="6" t="s">
        <v>16491</v>
      </c>
      <c r="H3511" s="79">
        <v>7.1691219999999998</v>
      </c>
    </row>
    <row r="3512" spans="1:8" x14ac:dyDescent="0.2">
      <c r="A3512" s="6">
        <v>30136034</v>
      </c>
      <c r="B3512" s="6" t="s">
        <v>16492</v>
      </c>
      <c r="C3512" s="6" t="s">
        <v>7472</v>
      </c>
      <c r="D3512" s="6" t="s">
        <v>13767</v>
      </c>
      <c r="E3512" s="6" t="s">
        <v>5638</v>
      </c>
      <c r="F3512" s="6" t="s">
        <v>16493</v>
      </c>
      <c r="G3512" s="6" t="s">
        <v>16494</v>
      </c>
      <c r="H3512" s="79">
        <v>7.1691219999999998</v>
      </c>
    </row>
    <row r="3513" spans="1:8" x14ac:dyDescent="0.2">
      <c r="A3513" s="6">
        <v>30059368</v>
      </c>
      <c r="B3513" s="6" t="s">
        <v>16495</v>
      </c>
      <c r="C3513" s="6" t="s">
        <v>7480</v>
      </c>
      <c r="D3513" s="6" t="s">
        <v>15818</v>
      </c>
      <c r="E3513" s="6" t="s">
        <v>15819</v>
      </c>
      <c r="F3513" s="6" t="s">
        <v>16496</v>
      </c>
      <c r="G3513" s="6" t="s">
        <v>16497</v>
      </c>
      <c r="H3513" s="79">
        <v>7.3314139999999997</v>
      </c>
    </row>
    <row r="3514" spans="1:8" x14ac:dyDescent="0.2">
      <c r="A3514" s="6">
        <v>30128769</v>
      </c>
      <c r="B3514" s="6" t="s">
        <v>16498</v>
      </c>
      <c r="C3514" s="6" t="s">
        <v>5686</v>
      </c>
      <c r="D3514" s="6" t="s">
        <v>16425</v>
      </c>
      <c r="E3514" s="6" t="s">
        <v>15819</v>
      </c>
      <c r="F3514" s="6" t="s">
        <v>16499</v>
      </c>
      <c r="G3514" s="6" t="s">
        <v>16500</v>
      </c>
      <c r="H3514" s="79">
        <v>7.3941499999999998</v>
      </c>
    </row>
    <row r="3515" spans="1:8" x14ac:dyDescent="0.2">
      <c r="A3515" s="6">
        <v>30387663</v>
      </c>
      <c r="B3515" s="6" t="s">
        <v>16501</v>
      </c>
      <c r="C3515" s="6" t="s">
        <v>5690</v>
      </c>
      <c r="D3515" s="6" t="s">
        <v>16425</v>
      </c>
      <c r="E3515" s="6" t="s">
        <v>15819</v>
      </c>
      <c r="F3515" s="6" t="s">
        <v>16502</v>
      </c>
      <c r="G3515" s="6" t="s">
        <v>16503</v>
      </c>
      <c r="H3515" s="79">
        <v>7.3941499999999998</v>
      </c>
    </row>
    <row r="3516" spans="1:8" x14ac:dyDescent="0.2">
      <c r="A3516" s="6">
        <v>30254075</v>
      </c>
      <c r="B3516" s="6" t="s">
        <v>16504</v>
      </c>
      <c r="C3516" s="6" t="s">
        <v>5686</v>
      </c>
      <c r="D3516" s="6" t="s">
        <v>16429</v>
      </c>
      <c r="E3516" s="6" t="s">
        <v>15819</v>
      </c>
      <c r="F3516" s="6" t="s">
        <v>16505</v>
      </c>
      <c r="G3516" s="6" t="s">
        <v>16506</v>
      </c>
      <c r="H3516" s="79">
        <v>7.3941499999999998</v>
      </c>
    </row>
    <row r="3517" spans="1:8" x14ac:dyDescent="0.2">
      <c r="A3517" s="6">
        <v>30435033</v>
      </c>
      <c r="B3517" s="6" t="s">
        <v>16507</v>
      </c>
      <c r="C3517" s="6" t="s">
        <v>5690</v>
      </c>
      <c r="D3517" s="6" t="s">
        <v>16429</v>
      </c>
      <c r="E3517" s="6" t="s">
        <v>15819</v>
      </c>
      <c r="F3517" s="6" t="s">
        <v>16508</v>
      </c>
      <c r="G3517" s="6" t="s">
        <v>16509</v>
      </c>
      <c r="H3517" s="79">
        <v>7.3941499999999998</v>
      </c>
    </row>
    <row r="3518" spans="1:8" x14ac:dyDescent="0.2">
      <c r="A3518" s="6">
        <v>30179973</v>
      </c>
      <c r="B3518" s="6" t="s">
        <v>16510</v>
      </c>
      <c r="C3518" s="6" t="s">
        <v>6859</v>
      </c>
      <c r="D3518" s="6" t="s">
        <v>12594</v>
      </c>
      <c r="E3518" s="6" t="s">
        <v>5893</v>
      </c>
      <c r="F3518" s="6" t="s">
        <v>16511</v>
      </c>
      <c r="G3518" s="6" t="s">
        <v>16512</v>
      </c>
      <c r="H3518" s="79">
        <v>7.4389279999999998</v>
      </c>
    </row>
    <row r="3519" spans="1:8" x14ac:dyDescent="0.2">
      <c r="A3519" s="6">
        <v>30215370</v>
      </c>
      <c r="B3519" s="6" t="s">
        <v>16513</v>
      </c>
      <c r="C3519" s="6" t="s">
        <v>6863</v>
      </c>
      <c r="D3519" s="6" t="s">
        <v>12594</v>
      </c>
      <c r="E3519" s="6" t="s">
        <v>5893</v>
      </c>
      <c r="F3519" s="6" t="s">
        <v>16514</v>
      </c>
      <c r="G3519" s="6" t="s">
        <v>16515</v>
      </c>
      <c r="H3519" s="79">
        <v>7.4389279999999998</v>
      </c>
    </row>
    <row r="3520" spans="1:8" x14ac:dyDescent="0.2">
      <c r="A3520" s="6">
        <v>30039768</v>
      </c>
      <c r="B3520" s="6" t="s">
        <v>16516</v>
      </c>
      <c r="C3520" s="6" t="s">
        <v>6867</v>
      </c>
      <c r="D3520" s="6" t="s">
        <v>12594</v>
      </c>
      <c r="E3520" s="6" t="s">
        <v>5893</v>
      </c>
      <c r="F3520" s="6" t="s">
        <v>16517</v>
      </c>
      <c r="G3520" s="6" t="s">
        <v>16518</v>
      </c>
      <c r="H3520" s="79">
        <v>7.4389279999999998</v>
      </c>
    </row>
    <row r="3521" spans="1:8" x14ac:dyDescent="0.2">
      <c r="A3521" s="6">
        <v>30255339</v>
      </c>
      <c r="B3521" s="6" t="s">
        <v>16519</v>
      </c>
      <c r="C3521" s="6" t="s">
        <v>6875</v>
      </c>
      <c r="D3521" s="6" t="s">
        <v>12594</v>
      </c>
      <c r="E3521" s="6" t="s">
        <v>5893</v>
      </c>
      <c r="F3521" s="6" t="s">
        <v>16520</v>
      </c>
      <c r="G3521" s="6" t="s">
        <v>16521</v>
      </c>
      <c r="H3521" s="79">
        <v>7.4389279999999998</v>
      </c>
    </row>
    <row r="3522" spans="1:8" x14ac:dyDescent="0.2">
      <c r="A3522" s="6">
        <v>30249211</v>
      </c>
      <c r="B3522" s="6" t="s">
        <v>16522</v>
      </c>
      <c r="C3522" s="6" t="s">
        <v>8197</v>
      </c>
      <c r="D3522" s="6" t="s">
        <v>12594</v>
      </c>
      <c r="E3522" s="6" t="s">
        <v>5893</v>
      </c>
      <c r="F3522" s="6" t="s">
        <v>16523</v>
      </c>
      <c r="G3522" s="6" t="s">
        <v>16524</v>
      </c>
      <c r="H3522" s="79">
        <v>7.4389279999999998</v>
      </c>
    </row>
    <row r="3523" spans="1:8" x14ac:dyDescent="0.2">
      <c r="A3523" s="6">
        <v>30332960</v>
      </c>
      <c r="B3523" s="6" t="s">
        <v>16525</v>
      </c>
      <c r="C3523" s="6" t="s">
        <v>8201</v>
      </c>
      <c r="D3523" s="6" t="s">
        <v>12594</v>
      </c>
      <c r="E3523" s="6" t="s">
        <v>5893</v>
      </c>
      <c r="F3523" s="6" t="s">
        <v>16526</v>
      </c>
      <c r="G3523" s="6" t="s">
        <v>16527</v>
      </c>
      <c r="H3523" s="79">
        <v>7.4389279999999998</v>
      </c>
    </row>
    <row r="3524" spans="1:8" x14ac:dyDescent="0.2">
      <c r="A3524" s="6">
        <v>30157379</v>
      </c>
      <c r="B3524" s="6" t="s">
        <v>16528</v>
      </c>
      <c r="C3524" s="6" t="s">
        <v>8205</v>
      </c>
      <c r="D3524" s="6" t="s">
        <v>12594</v>
      </c>
      <c r="E3524" s="6" t="s">
        <v>5893</v>
      </c>
      <c r="F3524" s="6" t="s">
        <v>16529</v>
      </c>
      <c r="G3524" s="6" t="s">
        <v>16530</v>
      </c>
      <c r="H3524" s="79">
        <v>7.4389279999999998</v>
      </c>
    </row>
    <row r="3525" spans="1:8" x14ac:dyDescent="0.2">
      <c r="A3525" s="6">
        <v>30126606</v>
      </c>
      <c r="B3525" s="6" t="s">
        <v>16531</v>
      </c>
      <c r="C3525" s="6" t="s">
        <v>6859</v>
      </c>
      <c r="D3525" s="6" t="s">
        <v>12610</v>
      </c>
      <c r="E3525" s="6" t="s">
        <v>5893</v>
      </c>
      <c r="F3525" s="6" t="s">
        <v>16532</v>
      </c>
      <c r="G3525" s="6" t="s">
        <v>16533</v>
      </c>
      <c r="H3525" s="79">
        <v>7.4389279999999998</v>
      </c>
    </row>
    <row r="3526" spans="1:8" x14ac:dyDescent="0.2">
      <c r="A3526" s="6">
        <v>30201015</v>
      </c>
      <c r="B3526" s="6" t="s">
        <v>16534</v>
      </c>
      <c r="C3526" s="6" t="s">
        <v>6863</v>
      </c>
      <c r="D3526" s="6" t="s">
        <v>12610</v>
      </c>
      <c r="E3526" s="6" t="s">
        <v>5893</v>
      </c>
      <c r="F3526" s="6" t="s">
        <v>16535</v>
      </c>
      <c r="G3526" s="6" t="s">
        <v>16536</v>
      </c>
      <c r="H3526" s="79">
        <v>7.4389279999999998</v>
      </c>
    </row>
    <row r="3527" spans="1:8" x14ac:dyDescent="0.2">
      <c r="A3527" s="6">
        <v>30253077</v>
      </c>
      <c r="B3527" s="6" t="s">
        <v>16537</v>
      </c>
      <c r="C3527" s="6" t="s">
        <v>6867</v>
      </c>
      <c r="D3527" s="6" t="s">
        <v>12610</v>
      </c>
      <c r="E3527" s="6" t="s">
        <v>5893</v>
      </c>
      <c r="F3527" s="6" t="s">
        <v>16538</v>
      </c>
      <c r="G3527" s="6" t="s">
        <v>16539</v>
      </c>
      <c r="H3527" s="79">
        <v>7.4389279999999998</v>
      </c>
    </row>
    <row r="3528" spans="1:8" x14ac:dyDescent="0.2">
      <c r="A3528" s="6">
        <v>30399358</v>
      </c>
      <c r="B3528" s="6" t="s">
        <v>16540</v>
      </c>
      <c r="C3528" s="6" t="s">
        <v>6875</v>
      </c>
      <c r="D3528" s="6" t="s">
        <v>12610</v>
      </c>
      <c r="E3528" s="6" t="s">
        <v>5893</v>
      </c>
      <c r="F3528" s="6" t="s">
        <v>16541</v>
      </c>
      <c r="G3528" s="6" t="s">
        <v>16542</v>
      </c>
      <c r="H3528" s="79">
        <v>7.4389279999999998</v>
      </c>
    </row>
    <row r="3529" spans="1:8" x14ac:dyDescent="0.2">
      <c r="A3529" s="6">
        <v>30230452</v>
      </c>
      <c r="B3529" s="6" t="s">
        <v>16543</v>
      </c>
      <c r="C3529" s="6" t="s">
        <v>8197</v>
      </c>
      <c r="D3529" s="6" t="s">
        <v>12610</v>
      </c>
      <c r="E3529" s="6" t="s">
        <v>5893</v>
      </c>
      <c r="F3529" s="6" t="s">
        <v>16544</v>
      </c>
      <c r="G3529" s="6" t="s">
        <v>16545</v>
      </c>
      <c r="H3529" s="79">
        <v>7.4389279999999998</v>
      </c>
    </row>
    <row r="3530" spans="1:8" x14ac:dyDescent="0.2">
      <c r="A3530" s="6">
        <v>30353970</v>
      </c>
      <c r="B3530" s="6" t="s">
        <v>16546</v>
      </c>
      <c r="C3530" s="6" t="s">
        <v>8201</v>
      </c>
      <c r="D3530" s="6" t="s">
        <v>12610</v>
      </c>
      <c r="E3530" s="6" t="s">
        <v>5893</v>
      </c>
      <c r="F3530" s="6" t="s">
        <v>16547</v>
      </c>
      <c r="G3530" s="6" t="s">
        <v>16548</v>
      </c>
      <c r="H3530" s="79">
        <v>7.4389279999999998</v>
      </c>
    </row>
    <row r="3531" spans="1:8" x14ac:dyDescent="0.2">
      <c r="A3531" s="6">
        <v>30333974</v>
      </c>
      <c r="B3531" s="6" t="s">
        <v>16549</v>
      </c>
      <c r="C3531" s="6" t="s">
        <v>8205</v>
      </c>
      <c r="D3531" s="6" t="s">
        <v>12610</v>
      </c>
      <c r="E3531" s="6" t="s">
        <v>5893</v>
      </c>
      <c r="F3531" s="6" t="s">
        <v>16550</v>
      </c>
      <c r="G3531" s="6" t="s">
        <v>16551</v>
      </c>
      <c r="H3531" s="79">
        <v>7.4389279999999998</v>
      </c>
    </row>
    <row r="3532" spans="1:8" x14ac:dyDescent="0.2">
      <c r="A3532" s="6">
        <v>30259732</v>
      </c>
      <c r="B3532" s="6" t="s">
        <v>16552</v>
      </c>
      <c r="C3532" s="6" t="s">
        <v>5993</v>
      </c>
      <c r="D3532" s="6" t="s">
        <v>7536</v>
      </c>
      <c r="E3532" s="6" t="s">
        <v>5638</v>
      </c>
      <c r="F3532" s="6" t="s">
        <v>16553</v>
      </c>
      <c r="G3532" s="6" t="s">
        <v>16554</v>
      </c>
      <c r="H3532" s="79">
        <v>7.4774719999999997</v>
      </c>
    </row>
    <row r="3533" spans="1:8" x14ac:dyDescent="0.2">
      <c r="A3533" s="6">
        <v>30005584</v>
      </c>
      <c r="B3533" s="6" t="s">
        <v>16555</v>
      </c>
      <c r="C3533" s="6" t="s">
        <v>5997</v>
      </c>
      <c r="D3533" s="6" t="s">
        <v>7536</v>
      </c>
      <c r="E3533" s="6" t="s">
        <v>5638</v>
      </c>
      <c r="F3533" s="6" t="s">
        <v>16556</v>
      </c>
      <c r="G3533" s="6" t="s">
        <v>16557</v>
      </c>
      <c r="H3533" s="79">
        <v>7.4774719999999997</v>
      </c>
    </row>
    <row r="3534" spans="1:8" x14ac:dyDescent="0.2">
      <c r="A3534" s="6">
        <v>30059630</v>
      </c>
      <c r="B3534" s="6" t="s">
        <v>16558</v>
      </c>
      <c r="C3534" s="6" t="s">
        <v>6001</v>
      </c>
      <c r="D3534" s="6" t="s">
        <v>7536</v>
      </c>
      <c r="E3534" s="6" t="s">
        <v>5638</v>
      </c>
      <c r="F3534" s="6" t="s">
        <v>16559</v>
      </c>
      <c r="G3534" s="6" t="s">
        <v>16560</v>
      </c>
      <c r="H3534" s="79">
        <v>7.4774719999999997</v>
      </c>
    </row>
    <row r="3535" spans="1:8" x14ac:dyDescent="0.2">
      <c r="A3535" s="6">
        <v>30414087</v>
      </c>
      <c r="B3535" s="6" t="s">
        <v>16561</v>
      </c>
      <c r="C3535" s="6" t="s">
        <v>6005</v>
      </c>
      <c r="D3535" s="6" t="s">
        <v>7536</v>
      </c>
      <c r="E3535" s="6" t="s">
        <v>5638</v>
      </c>
      <c r="F3535" s="6" t="s">
        <v>16562</v>
      </c>
      <c r="G3535" s="6" t="s">
        <v>16563</v>
      </c>
      <c r="H3535" s="79">
        <v>7.4774719999999997</v>
      </c>
    </row>
    <row r="3536" spans="1:8" x14ac:dyDescent="0.2">
      <c r="A3536" s="6">
        <v>30138184</v>
      </c>
      <c r="B3536" s="6" t="s">
        <v>16564</v>
      </c>
      <c r="C3536" s="6" t="s">
        <v>6851</v>
      </c>
      <c r="D3536" s="6" t="s">
        <v>7536</v>
      </c>
      <c r="E3536" s="6" t="s">
        <v>5638</v>
      </c>
      <c r="F3536" s="6" t="s">
        <v>16565</v>
      </c>
      <c r="G3536" s="6" t="s">
        <v>16566</v>
      </c>
      <c r="H3536" s="79">
        <v>7.4774719999999997</v>
      </c>
    </row>
    <row r="3537" spans="1:8" x14ac:dyDescent="0.2">
      <c r="A3537" s="6">
        <v>30370065</v>
      </c>
      <c r="B3537" s="6" t="s">
        <v>4120</v>
      </c>
      <c r="C3537" s="6" t="s">
        <v>6855</v>
      </c>
      <c r="D3537" s="6" t="s">
        <v>7536</v>
      </c>
      <c r="E3537" s="6" t="s">
        <v>5638</v>
      </c>
      <c r="F3537" s="6" t="s">
        <v>4116</v>
      </c>
      <c r="G3537" s="6" t="s">
        <v>4117</v>
      </c>
      <c r="H3537" s="79">
        <v>7.4774719999999997</v>
      </c>
    </row>
    <row r="3538" spans="1:8" x14ac:dyDescent="0.2">
      <c r="A3538" s="6">
        <v>30161825</v>
      </c>
      <c r="B3538" s="6" t="s">
        <v>16567</v>
      </c>
      <c r="C3538" s="6" t="s">
        <v>6859</v>
      </c>
      <c r="D3538" s="6" t="s">
        <v>7536</v>
      </c>
      <c r="E3538" s="6" t="s">
        <v>5638</v>
      </c>
      <c r="F3538" s="6" t="s">
        <v>16568</v>
      </c>
      <c r="G3538" s="6" t="s">
        <v>16569</v>
      </c>
      <c r="H3538" s="79">
        <v>7.4774719999999997</v>
      </c>
    </row>
    <row r="3539" spans="1:8" x14ac:dyDescent="0.2">
      <c r="A3539" s="6">
        <v>30296359</v>
      </c>
      <c r="B3539" s="6" t="s">
        <v>16570</v>
      </c>
      <c r="C3539" s="6" t="s">
        <v>5993</v>
      </c>
      <c r="D3539" s="6" t="s">
        <v>10915</v>
      </c>
      <c r="E3539" s="6" t="s">
        <v>5638</v>
      </c>
      <c r="F3539" s="6" t="s">
        <v>16571</v>
      </c>
      <c r="G3539" s="6" t="s">
        <v>16572</v>
      </c>
      <c r="H3539" s="79">
        <v>7.4774719999999997</v>
      </c>
    </row>
    <row r="3540" spans="1:8" x14ac:dyDescent="0.2">
      <c r="A3540" s="6">
        <v>30088551</v>
      </c>
      <c r="B3540" s="6" t="s">
        <v>16573</v>
      </c>
      <c r="C3540" s="6" t="s">
        <v>5997</v>
      </c>
      <c r="D3540" s="6" t="s">
        <v>10915</v>
      </c>
      <c r="E3540" s="6" t="s">
        <v>5638</v>
      </c>
      <c r="F3540" s="6" t="s">
        <v>16574</v>
      </c>
      <c r="G3540" s="6" t="s">
        <v>16575</v>
      </c>
      <c r="H3540" s="79">
        <v>7.4774719999999997</v>
      </c>
    </row>
    <row r="3541" spans="1:8" x14ac:dyDescent="0.2">
      <c r="A3541" s="6">
        <v>30151442</v>
      </c>
      <c r="B3541" s="6" t="s">
        <v>16576</v>
      </c>
      <c r="C3541" s="6" t="s">
        <v>6001</v>
      </c>
      <c r="D3541" s="6" t="s">
        <v>10915</v>
      </c>
      <c r="E3541" s="6" t="s">
        <v>5638</v>
      </c>
      <c r="F3541" s="6" t="s">
        <v>16577</v>
      </c>
      <c r="G3541" s="6" t="s">
        <v>16578</v>
      </c>
      <c r="H3541" s="79">
        <v>7.4774719999999997</v>
      </c>
    </row>
    <row r="3542" spans="1:8" x14ac:dyDescent="0.2">
      <c r="A3542" s="6">
        <v>30325548</v>
      </c>
      <c r="B3542" s="6" t="s">
        <v>16579</v>
      </c>
      <c r="C3542" s="6" t="s">
        <v>6005</v>
      </c>
      <c r="D3542" s="6" t="s">
        <v>10915</v>
      </c>
      <c r="E3542" s="6" t="s">
        <v>5638</v>
      </c>
      <c r="F3542" s="6" t="s">
        <v>16580</v>
      </c>
      <c r="G3542" s="6" t="s">
        <v>16581</v>
      </c>
      <c r="H3542" s="79">
        <v>7.4774719999999997</v>
      </c>
    </row>
    <row r="3543" spans="1:8" x14ac:dyDescent="0.2">
      <c r="A3543" s="6">
        <v>30149979</v>
      </c>
      <c r="B3543" s="6" t="s">
        <v>16582</v>
      </c>
      <c r="C3543" s="6" t="s">
        <v>6851</v>
      </c>
      <c r="D3543" s="6" t="s">
        <v>10915</v>
      </c>
      <c r="E3543" s="6" t="s">
        <v>5638</v>
      </c>
      <c r="F3543" s="6" t="s">
        <v>16583</v>
      </c>
      <c r="G3543" s="6" t="s">
        <v>16584</v>
      </c>
      <c r="H3543" s="79">
        <v>7.4774719999999997</v>
      </c>
    </row>
    <row r="3544" spans="1:8" x14ac:dyDescent="0.2">
      <c r="A3544" s="6">
        <v>30350343</v>
      </c>
      <c r="B3544" s="6" t="s">
        <v>16585</v>
      </c>
      <c r="C3544" s="6" t="s">
        <v>6855</v>
      </c>
      <c r="D3544" s="6" t="s">
        <v>10915</v>
      </c>
      <c r="E3544" s="6" t="s">
        <v>5638</v>
      </c>
      <c r="F3544" s="6" t="s">
        <v>16586</v>
      </c>
      <c r="G3544" s="6" t="s">
        <v>16587</v>
      </c>
      <c r="H3544" s="79">
        <v>7.4774719999999997</v>
      </c>
    </row>
    <row r="3545" spans="1:8" x14ac:dyDescent="0.2">
      <c r="A3545" s="6">
        <v>30174850</v>
      </c>
      <c r="B3545" s="6" t="s">
        <v>16588</v>
      </c>
      <c r="C3545" s="6" t="s">
        <v>6859</v>
      </c>
      <c r="D3545" s="6" t="s">
        <v>10915</v>
      </c>
      <c r="E3545" s="6" t="s">
        <v>5638</v>
      </c>
      <c r="F3545" s="6" t="s">
        <v>16589</v>
      </c>
      <c r="G3545" s="6" t="s">
        <v>16590</v>
      </c>
      <c r="H3545" s="79">
        <v>7.4774719999999997</v>
      </c>
    </row>
    <row r="3546" spans="1:8" x14ac:dyDescent="0.2">
      <c r="A3546" s="6">
        <v>30202892</v>
      </c>
      <c r="B3546" s="6" t="s">
        <v>16591</v>
      </c>
      <c r="C3546" s="6" t="s">
        <v>5965</v>
      </c>
      <c r="D3546" s="6" t="s">
        <v>12729</v>
      </c>
      <c r="E3546" s="6" t="s">
        <v>5893</v>
      </c>
      <c r="F3546" s="6" t="s">
        <v>16592</v>
      </c>
      <c r="G3546" s="6" t="s">
        <v>16593</v>
      </c>
      <c r="H3546" s="79">
        <v>7.4774719999999997</v>
      </c>
    </row>
    <row r="3547" spans="1:8" x14ac:dyDescent="0.2">
      <c r="A3547" s="6">
        <v>30042899</v>
      </c>
      <c r="B3547" s="6" t="s">
        <v>16594</v>
      </c>
      <c r="C3547" s="6" t="s">
        <v>5969</v>
      </c>
      <c r="D3547" s="6" t="s">
        <v>12729</v>
      </c>
      <c r="E3547" s="6" t="s">
        <v>5893</v>
      </c>
      <c r="F3547" s="6" t="s">
        <v>16595</v>
      </c>
      <c r="G3547" s="6" t="s">
        <v>16596</v>
      </c>
      <c r="H3547" s="79">
        <v>7.4774719999999997</v>
      </c>
    </row>
    <row r="3548" spans="1:8" x14ac:dyDescent="0.2">
      <c r="A3548" s="6">
        <v>30252336</v>
      </c>
      <c r="B3548" s="6" t="s">
        <v>16597</v>
      </c>
      <c r="C3548" s="6" t="s">
        <v>5973</v>
      </c>
      <c r="D3548" s="6" t="s">
        <v>12729</v>
      </c>
      <c r="E3548" s="6" t="s">
        <v>5893</v>
      </c>
      <c r="F3548" s="6" t="s">
        <v>16598</v>
      </c>
      <c r="G3548" s="6" t="s">
        <v>16599</v>
      </c>
      <c r="H3548" s="79">
        <v>7.4774719999999997</v>
      </c>
    </row>
    <row r="3549" spans="1:8" x14ac:dyDescent="0.2">
      <c r="A3549" s="6">
        <v>30289869</v>
      </c>
      <c r="B3549" s="6" t="s">
        <v>16600</v>
      </c>
      <c r="C3549" s="6" t="s">
        <v>5977</v>
      </c>
      <c r="D3549" s="6" t="s">
        <v>12729</v>
      </c>
      <c r="E3549" s="6" t="s">
        <v>5893</v>
      </c>
      <c r="F3549" s="6" t="s">
        <v>16601</v>
      </c>
      <c r="G3549" s="6" t="s">
        <v>16602</v>
      </c>
      <c r="H3549" s="79">
        <v>7.4774719999999997</v>
      </c>
    </row>
    <row r="3550" spans="1:8" x14ac:dyDescent="0.2">
      <c r="A3550" s="6">
        <v>30250465</v>
      </c>
      <c r="B3550" s="6" t="s">
        <v>16603</v>
      </c>
      <c r="C3550" s="6" t="s">
        <v>5981</v>
      </c>
      <c r="D3550" s="6" t="s">
        <v>12729</v>
      </c>
      <c r="E3550" s="6" t="s">
        <v>5893</v>
      </c>
      <c r="F3550" s="6" t="s">
        <v>16604</v>
      </c>
      <c r="G3550" s="6" t="s">
        <v>16605</v>
      </c>
      <c r="H3550" s="79">
        <v>7.4774719999999997</v>
      </c>
    </row>
    <row r="3551" spans="1:8" x14ac:dyDescent="0.2">
      <c r="A3551" s="6">
        <v>30279109</v>
      </c>
      <c r="B3551" s="6" t="s">
        <v>16606</v>
      </c>
      <c r="C3551" s="6" t="s">
        <v>5985</v>
      </c>
      <c r="D3551" s="6" t="s">
        <v>12729</v>
      </c>
      <c r="E3551" s="6" t="s">
        <v>5893</v>
      </c>
      <c r="F3551" s="6" t="s">
        <v>16607</v>
      </c>
      <c r="G3551" s="6" t="s">
        <v>16608</v>
      </c>
      <c r="H3551" s="79">
        <v>7.4774719999999997</v>
      </c>
    </row>
    <row r="3552" spans="1:8" x14ac:dyDescent="0.2">
      <c r="A3552" s="6">
        <v>30271802</v>
      </c>
      <c r="B3552" s="6" t="s">
        <v>16609</v>
      </c>
      <c r="C3552" s="6" t="s">
        <v>5989</v>
      </c>
      <c r="D3552" s="6" t="s">
        <v>12729</v>
      </c>
      <c r="E3552" s="6" t="s">
        <v>5893</v>
      </c>
      <c r="F3552" s="6" t="s">
        <v>16610</v>
      </c>
      <c r="G3552" s="6" t="s">
        <v>16611</v>
      </c>
      <c r="H3552" s="79">
        <v>7.4774719999999997</v>
      </c>
    </row>
    <row r="3553" spans="1:8" x14ac:dyDescent="0.2">
      <c r="A3553" s="6">
        <v>30275507</v>
      </c>
      <c r="B3553" s="6" t="s">
        <v>16612</v>
      </c>
      <c r="C3553" s="6" t="s">
        <v>5993</v>
      </c>
      <c r="D3553" s="6" t="s">
        <v>12729</v>
      </c>
      <c r="E3553" s="6" t="s">
        <v>5893</v>
      </c>
      <c r="F3553" s="6" t="s">
        <v>16613</v>
      </c>
      <c r="G3553" s="6" t="s">
        <v>16614</v>
      </c>
      <c r="H3553" s="79">
        <v>7.4774719999999997</v>
      </c>
    </row>
    <row r="3554" spans="1:8" x14ac:dyDescent="0.2">
      <c r="A3554" s="6">
        <v>30170384</v>
      </c>
      <c r="B3554" s="6" t="s">
        <v>16615</v>
      </c>
      <c r="C3554" s="6" t="s">
        <v>5997</v>
      </c>
      <c r="D3554" s="6" t="s">
        <v>12729</v>
      </c>
      <c r="E3554" s="6" t="s">
        <v>5893</v>
      </c>
      <c r="F3554" s="6" t="s">
        <v>16616</v>
      </c>
      <c r="G3554" s="6" t="s">
        <v>16617</v>
      </c>
      <c r="H3554" s="79">
        <v>7.4774719999999997</v>
      </c>
    </row>
    <row r="3555" spans="1:8" x14ac:dyDescent="0.2">
      <c r="A3555" s="6">
        <v>30121397</v>
      </c>
      <c r="B3555" s="6" t="s">
        <v>16618</v>
      </c>
      <c r="C3555" s="6" t="s">
        <v>6001</v>
      </c>
      <c r="D3555" s="6" t="s">
        <v>12729</v>
      </c>
      <c r="E3555" s="6" t="s">
        <v>5893</v>
      </c>
      <c r="F3555" s="6" t="s">
        <v>16619</v>
      </c>
      <c r="G3555" s="6" t="s">
        <v>16620</v>
      </c>
      <c r="H3555" s="79">
        <v>7.4774719999999997</v>
      </c>
    </row>
    <row r="3556" spans="1:8" x14ac:dyDescent="0.2">
      <c r="A3556" s="6">
        <v>30027691</v>
      </c>
      <c r="B3556" s="6" t="s">
        <v>16621</v>
      </c>
      <c r="C3556" s="6" t="s">
        <v>5965</v>
      </c>
      <c r="D3556" s="6" t="s">
        <v>12952</v>
      </c>
      <c r="E3556" s="6" t="s">
        <v>5893</v>
      </c>
      <c r="F3556" s="6" t="s">
        <v>16622</v>
      </c>
      <c r="G3556" s="6" t="s">
        <v>16623</v>
      </c>
      <c r="H3556" s="79">
        <v>7.4774719999999997</v>
      </c>
    </row>
    <row r="3557" spans="1:8" x14ac:dyDescent="0.2">
      <c r="A3557" s="6">
        <v>30266498</v>
      </c>
      <c r="B3557" s="6" t="s">
        <v>16624</v>
      </c>
      <c r="C3557" s="6" t="s">
        <v>5969</v>
      </c>
      <c r="D3557" s="6" t="s">
        <v>12952</v>
      </c>
      <c r="E3557" s="6" t="s">
        <v>5893</v>
      </c>
      <c r="F3557" s="6" t="s">
        <v>16625</v>
      </c>
      <c r="G3557" s="6" t="s">
        <v>16626</v>
      </c>
      <c r="H3557" s="79">
        <v>7.4774719999999997</v>
      </c>
    </row>
    <row r="3558" spans="1:8" x14ac:dyDescent="0.2">
      <c r="A3558" s="6">
        <v>30295674</v>
      </c>
      <c r="B3558" s="6" t="s">
        <v>16627</v>
      </c>
      <c r="C3558" s="6" t="s">
        <v>5973</v>
      </c>
      <c r="D3558" s="6" t="s">
        <v>12952</v>
      </c>
      <c r="E3558" s="6" t="s">
        <v>5893</v>
      </c>
      <c r="F3558" s="6" t="s">
        <v>16628</v>
      </c>
      <c r="G3558" s="6" t="s">
        <v>16629</v>
      </c>
      <c r="H3558" s="79">
        <v>7.4774719999999997</v>
      </c>
    </row>
    <row r="3559" spans="1:8" x14ac:dyDescent="0.2">
      <c r="A3559" s="6">
        <v>30371747</v>
      </c>
      <c r="B3559" s="6" t="s">
        <v>16630</v>
      </c>
      <c r="C3559" s="6" t="s">
        <v>5977</v>
      </c>
      <c r="D3559" s="6" t="s">
        <v>12952</v>
      </c>
      <c r="E3559" s="6" t="s">
        <v>5893</v>
      </c>
      <c r="F3559" s="6" t="s">
        <v>16631</v>
      </c>
      <c r="G3559" s="6" t="s">
        <v>16632</v>
      </c>
      <c r="H3559" s="79">
        <v>7.4774719999999997</v>
      </c>
    </row>
    <row r="3560" spans="1:8" x14ac:dyDescent="0.2">
      <c r="A3560" s="6">
        <v>30423488</v>
      </c>
      <c r="B3560" s="6" t="s">
        <v>16633</v>
      </c>
      <c r="C3560" s="6" t="s">
        <v>5981</v>
      </c>
      <c r="D3560" s="6" t="s">
        <v>12952</v>
      </c>
      <c r="E3560" s="6" t="s">
        <v>5893</v>
      </c>
      <c r="F3560" s="6" t="s">
        <v>16634</v>
      </c>
      <c r="G3560" s="6" t="s">
        <v>16635</v>
      </c>
      <c r="H3560" s="79">
        <v>7.4774719999999997</v>
      </c>
    </row>
    <row r="3561" spans="1:8" x14ac:dyDescent="0.2">
      <c r="A3561" s="6">
        <v>30308903</v>
      </c>
      <c r="B3561" s="6" t="s">
        <v>16636</v>
      </c>
      <c r="C3561" s="6" t="s">
        <v>5985</v>
      </c>
      <c r="D3561" s="6" t="s">
        <v>12952</v>
      </c>
      <c r="E3561" s="6" t="s">
        <v>5893</v>
      </c>
      <c r="F3561" s="6" t="s">
        <v>16637</v>
      </c>
      <c r="G3561" s="6" t="s">
        <v>16638</v>
      </c>
      <c r="H3561" s="79">
        <v>7.4774719999999997</v>
      </c>
    </row>
    <row r="3562" spans="1:8" x14ac:dyDescent="0.2">
      <c r="A3562" s="6">
        <v>30054568</v>
      </c>
      <c r="B3562" s="6" t="s">
        <v>16639</v>
      </c>
      <c r="C3562" s="6" t="s">
        <v>5989</v>
      </c>
      <c r="D3562" s="6" t="s">
        <v>12952</v>
      </c>
      <c r="E3562" s="6" t="s">
        <v>5893</v>
      </c>
      <c r="F3562" s="6" t="s">
        <v>16640</v>
      </c>
      <c r="G3562" s="6" t="s">
        <v>16641</v>
      </c>
      <c r="H3562" s="79">
        <v>7.4774719999999997</v>
      </c>
    </row>
    <row r="3563" spans="1:8" x14ac:dyDescent="0.2">
      <c r="A3563" s="6">
        <v>30297583</v>
      </c>
      <c r="B3563" s="6" t="s">
        <v>16642</v>
      </c>
      <c r="C3563" s="6" t="s">
        <v>5993</v>
      </c>
      <c r="D3563" s="6" t="s">
        <v>12952</v>
      </c>
      <c r="E3563" s="6" t="s">
        <v>5893</v>
      </c>
      <c r="F3563" s="6" t="s">
        <v>16643</v>
      </c>
      <c r="G3563" s="6" t="s">
        <v>16644</v>
      </c>
      <c r="H3563" s="79">
        <v>7.4774719999999997</v>
      </c>
    </row>
    <row r="3564" spans="1:8" x14ac:dyDescent="0.2">
      <c r="A3564" s="6">
        <v>30300426</v>
      </c>
      <c r="B3564" s="6" t="s">
        <v>16645</v>
      </c>
      <c r="C3564" s="6" t="s">
        <v>5997</v>
      </c>
      <c r="D3564" s="6" t="s">
        <v>12952</v>
      </c>
      <c r="E3564" s="6" t="s">
        <v>5893</v>
      </c>
      <c r="F3564" s="6" t="s">
        <v>16646</v>
      </c>
      <c r="G3564" s="6" t="s">
        <v>16647</v>
      </c>
      <c r="H3564" s="79">
        <v>7.4774719999999997</v>
      </c>
    </row>
    <row r="3565" spans="1:8" x14ac:dyDescent="0.2">
      <c r="A3565" s="6">
        <v>30188240</v>
      </c>
      <c r="B3565" s="6" t="s">
        <v>16648</v>
      </c>
      <c r="C3565" s="6" t="s">
        <v>6001</v>
      </c>
      <c r="D3565" s="6" t="s">
        <v>12952</v>
      </c>
      <c r="E3565" s="6" t="s">
        <v>5893</v>
      </c>
      <c r="F3565" s="6" t="s">
        <v>16649</v>
      </c>
      <c r="G3565" s="6" t="s">
        <v>16650</v>
      </c>
      <c r="H3565" s="79">
        <v>7.4774719999999997</v>
      </c>
    </row>
    <row r="3566" spans="1:8" x14ac:dyDescent="0.2">
      <c r="A3566" s="6">
        <v>30064745</v>
      </c>
      <c r="B3566" s="6" t="s">
        <v>16651</v>
      </c>
      <c r="C3566" s="6" t="s">
        <v>7480</v>
      </c>
      <c r="D3566" s="6" t="s">
        <v>11588</v>
      </c>
      <c r="E3566" s="6" t="s">
        <v>5893</v>
      </c>
      <c r="F3566" s="6" t="s">
        <v>16652</v>
      </c>
      <c r="G3566" s="6" t="s">
        <v>16653</v>
      </c>
      <c r="H3566" s="79">
        <v>7.5160150000000003</v>
      </c>
    </row>
    <row r="3567" spans="1:8" x14ac:dyDescent="0.2">
      <c r="A3567" s="6">
        <v>30370014</v>
      </c>
      <c r="B3567" s="6" t="s">
        <v>16654</v>
      </c>
      <c r="C3567" s="6" t="s">
        <v>7484</v>
      </c>
      <c r="D3567" s="6" t="s">
        <v>11588</v>
      </c>
      <c r="E3567" s="6" t="s">
        <v>5893</v>
      </c>
      <c r="F3567" s="6" t="s">
        <v>16655</v>
      </c>
      <c r="G3567" s="6" t="s">
        <v>16656</v>
      </c>
      <c r="H3567" s="79">
        <v>7.5160150000000003</v>
      </c>
    </row>
    <row r="3568" spans="1:8" x14ac:dyDescent="0.2">
      <c r="A3568" s="6">
        <v>30003035</v>
      </c>
      <c r="B3568" s="6" t="s">
        <v>16657</v>
      </c>
      <c r="C3568" s="6" t="s">
        <v>7306</v>
      </c>
      <c r="D3568" s="6" t="s">
        <v>7907</v>
      </c>
      <c r="E3568" s="6" t="s">
        <v>5638</v>
      </c>
      <c r="F3568" s="6" t="s">
        <v>16658</v>
      </c>
      <c r="G3568" s="6" t="s">
        <v>16659</v>
      </c>
      <c r="H3568" s="79">
        <v>7.6316459999999999</v>
      </c>
    </row>
    <row r="3569" spans="1:8" x14ac:dyDescent="0.2">
      <c r="A3569" s="6">
        <v>30322403</v>
      </c>
      <c r="B3569" s="6" t="s">
        <v>16660</v>
      </c>
      <c r="C3569" s="6" t="s">
        <v>7310</v>
      </c>
      <c r="D3569" s="6" t="s">
        <v>7907</v>
      </c>
      <c r="E3569" s="6" t="s">
        <v>5638</v>
      </c>
      <c r="F3569" s="6" t="s">
        <v>16661</v>
      </c>
      <c r="G3569" s="6" t="s">
        <v>16662</v>
      </c>
      <c r="H3569" s="79">
        <v>7.6316459999999999</v>
      </c>
    </row>
    <row r="3570" spans="1:8" x14ac:dyDescent="0.2">
      <c r="A3570" s="6">
        <v>30066715</v>
      </c>
      <c r="B3570" s="6" t="s">
        <v>16663</v>
      </c>
      <c r="C3570" s="6" t="s">
        <v>7314</v>
      </c>
      <c r="D3570" s="6" t="s">
        <v>7907</v>
      </c>
      <c r="E3570" s="6" t="s">
        <v>5638</v>
      </c>
      <c r="F3570" s="6" t="s">
        <v>16664</v>
      </c>
      <c r="G3570" s="6" t="s">
        <v>16665</v>
      </c>
      <c r="H3570" s="79">
        <v>7.6316459999999999</v>
      </c>
    </row>
    <row r="3571" spans="1:8" x14ac:dyDescent="0.2">
      <c r="A3571" s="6">
        <v>30249716</v>
      </c>
      <c r="B3571" s="6" t="s">
        <v>16666</v>
      </c>
      <c r="C3571" s="6" t="s">
        <v>7318</v>
      </c>
      <c r="D3571" s="6" t="s">
        <v>7907</v>
      </c>
      <c r="E3571" s="6" t="s">
        <v>5638</v>
      </c>
      <c r="F3571" s="6" t="s">
        <v>16667</v>
      </c>
      <c r="G3571" s="6" t="s">
        <v>16668</v>
      </c>
      <c r="H3571" s="79">
        <v>7.6316459999999999</v>
      </c>
    </row>
    <row r="3572" spans="1:8" x14ac:dyDescent="0.2">
      <c r="A3572" s="6">
        <v>30074365</v>
      </c>
      <c r="B3572" s="6" t="s">
        <v>16669</v>
      </c>
      <c r="C3572" s="6" t="s">
        <v>7322</v>
      </c>
      <c r="D3572" s="6" t="s">
        <v>7907</v>
      </c>
      <c r="E3572" s="6" t="s">
        <v>5638</v>
      </c>
      <c r="F3572" s="6" t="s">
        <v>16670</v>
      </c>
      <c r="G3572" s="6" t="s">
        <v>16671</v>
      </c>
      <c r="H3572" s="79">
        <v>7.6316459999999999</v>
      </c>
    </row>
    <row r="3573" spans="1:8" x14ac:dyDescent="0.2">
      <c r="A3573" s="6">
        <v>30132424</v>
      </c>
      <c r="B3573" s="6" t="s">
        <v>16672</v>
      </c>
      <c r="C3573" s="6" t="s">
        <v>7326</v>
      </c>
      <c r="D3573" s="6" t="s">
        <v>7907</v>
      </c>
      <c r="E3573" s="6" t="s">
        <v>5638</v>
      </c>
      <c r="F3573" s="6" t="s">
        <v>16673</v>
      </c>
      <c r="G3573" s="6" t="s">
        <v>16674</v>
      </c>
      <c r="H3573" s="79">
        <v>7.6316459999999999</v>
      </c>
    </row>
    <row r="3574" spans="1:8" x14ac:dyDescent="0.2">
      <c r="A3574" s="6">
        <v>30319683</v>
      </c>
      <c r="B3574" s="6" t="s">
        <v>16675</v>
      </c>
      <c r="C3574" s="6" t="s">
        <v>7330</v>
      </c>
      <c r="D3574" s="6" t="s">
        <v>7907</v>
      </c>
      <c r="E3574" s="6" t="s">
        <v>5638</v>
      </c>
      <c r="F3574" s="6" t="s">
        <v>16676</v>
      </c>
      <c r="G3574" s="6" t="s">
        <v>16677</v>
      </c>
      <c r="H3574" s="79">
        <v>7.6316459999999999</v>
      </c>
    </row>
    <row r="3575" spans="1:8" x14ac:dyDescent="0.2">
      <c r="A3575" s="6">
        <v>30093828</v>
      </c>
      <c r="B3575" s="6" t="s">
        <v>16678</v>
      </c>
      <c r="C3575" s="6" t="s">
        <v>7334</v>
      </c>
      <c r="D3575" s="6" t="s">
        <v>7907</v>
      </c>
      <c r="E3575" s="6" t="s">
        <v>5638</v>
      </c>
      <c r="F3575" s="6" t="s">
        <v>16679</v>
      </c>
      <c r="G3575" s="6" t="s">
        <v>16680</v>
      </c>
      <c r="H3575" s="79">
        <v>7.6316459999999999</v>
      </c>
    </row>
    <row r="3576" spans="1:8" x14ac:dyDescent="0.2">
      <c r="A3576" s="6">
        <v>30294782</v>
      </c>
      <c r="B3576" s="6" t="s">
        <v>16681</v>
      </c>
      <c r="C3576" s="6" t="s">
        <v>7338</v>
      </c>
      <c r="D3576" s="6" t="s">
        <v>7907</v>
      </c>
      <c r="E3576" s="6" t="s">
        <v>5638</v>
      </c>
      <c r="F3576" s="6" t="s">
        <v>16682</v>
      </c>
      <c r="G3576" s="6" t="s">
        <v>16683</v>
      </c>
      <c r="H3576" s="79">
        <v>7.6316459999999999</v>
      </c>
    </row>
    <row r="3577" spans="1:8" x14ac:dyDescent="0.2">
      <c r="A3577" s="6">
        <v>30233132</v>
      </c>
      <c r="B3577" s="6" t="s">
        <v>16684</v>
      </c>
      <c r="C3577" s="6" t="s">
        <v>7342</v>
      </c>
      <c r="D3577" s="6" t="s">
        <v>7907</v>
      </c>
      <c r="E3577" s="6" t="s">
        <v>5638</v>
      </c>
      <c r="F3577" s="6" t="s">
        <v>16685</v>
      </c>
      <c r="G3577" s="6" t="s">
        <v>16686</v>
      </c>
      <c r="H3577" s="79">
        <v>7.6316459999999999</v>
      </c>
    </row>
    <row r="3578" spans="1:8" x14ac:dyDescent="0.2">
      <c r="A3578" s="6">
        <v>30447112</v>
      </c>
      <c r="B3578" s="6" t="s">
        <v>16687</v>
      </c>
      <c r="C3578" s="6" t="s">
        <v>7346</v>
      </c>
      <c r="D3578" s="6" t="s">
        <v>7907</v>
      </c>
      <c r="E3578" s="6" t="s">
        <v>5638</v>
      </c>
      <c r="F3578" s="6" t="s">
        <v>16688</v>
      </c>
      <c r="G3578" s="6" t="s">
        <v>16689</v>
      </c>
      <c r="H3578" s="79">
        <v>7.6316459999999999</v>
      </c>
    </row>
    <row r="3579" spans="1:8" x14ac:dyDescent="0.2">
      <c r="A3579" s="6">
        <v>30428035</v>
      </c>
      <c r="B3579" s="6" t="s">
        <v>16690</v>
      </c>
      <c r="C3579" s="6" t="s">
        <v>10710</v>
      </c>
      <c r="D3579" s="6" t="s">
        <v>7907</v>
      </c>
      <c r="E3579" s="6" t="s">
        <v>5638</v>
      </c>
      <c r="F3579" s="6" t="s">
        <v>16691</v>
      </c>
      <c r="G3579" s="6" t="s">
        <v>16692</v>
      </c>
      <c r="H3579" s="79">
        <v>7.6316459999999999</v>
      </c>
    </row>
    <row r="3580" spans="1:8" x14ac:dyDescent="0.2">
      <c r="A3580" s="6">
        <v>30002403</v>
      </c>
      <c r="B3580" s="6" t="s">
        <v>16693</v>
      </c>
      <c r="C3580" s="6" t="s">
        <v>9285</v>
      </c>
      <c r="D3580" s="6" t="s">
        <v>13181</v>
      </c>
      <c r="E3580" s="6" t="s">
        <v>5893</v>
      </c>
      <c r="F3580" s="6" t="s">
        <v>16694</v>
      </c>
      <c r="G3580" s="6" t="s">
        <v>16695</v>
      </c>
      <c r="H3580" s="79">
        <v>7.6701899999999998</v>
      </c>
    </row>
    <row r="3581" spans="1:8" x14ac:dyDescent="0.2">
      <c r="A3581" s="6">
        <v>30354840</v>
      </c>
      <c r="B3581" s="6" t="s">
        <v>16696</v>
      </c>
      <c r="C3581" s="6" t="s">
        <v>9485</v>
      </c>
      <c r="D3581" s="6" t="s">
        <v>9937</v>
      </c>
      <c r="E3581" s="6" t="s">
        <v>5893</v>
      </c>
      <c r="F3581" s="6" t="s">
        <v>16697</v>
      </c>
      <c r="G3581" s="6" t="s">
        <v>16698</v>
      </c>
      <c r="H3581" s="79">
        <v>7.7087339999999998</v>
      </c>
    </row>
    <row r="3582" spans="1:8" x14ac:dyDescent="0.2">
      <c r="A3582" s="6">
        <v>30202873</v>
      </c>
      <c r="B3582" s="6" t="s">
        <v>16699</v>
      </c>
      <c r="C3582" s="6" t="s">
        <v>9489</v>
      </c>
      <c r="D3582" s="6" t="s">
        <v>9937</v>
      </c>
      <c r="E3582" s="6" t="s">
        <v>5893</v>
      </c>
      <c r="F3582" s="6" t="s">
        <v>16700</v>
      </c>
      <c r="G3582" s="6" t="s">
        <v>16701</v>
      </c>
      <c r="H3582" s="79">
        <v>7.7087339999999998</v>
      </c>
    </row>
    <row r="3583" spans="1:8" x14ac:dyDescent="0.2">
      <c r="A3583" s="6">
        <v>30212586</v>
      </c>
      <c r="B3583" s="6" t="s">
        <v>16702</v>
      </c>
      <c r="C3583" s="6" t="s">
        <v>9493</v>
      </c>
      <c r="D3583" s="6" t="s">
        <v>9937</v>
      </c>
      <c r="E3583" s="6" t="s">
        <v>5893</v>
      </c>
      <c r="F3583" s="6" t="s">
        <v>16703</v>
      </c>
      <c r="G3583" s="6" t="s">
        <v>16704</v>
      </c>
      <c r="H3583" s="79">
        <v>7.7087339999999998</v>
      </c>
    </row>
    <row r="3584" spans="1:8" x14ac:dyDescent="0.2">
      <c r="A3584" s="6">
        <v>30298349</v>
      </c>
      <c r="B3584" s="6" t="s">
        <v>16705</v>
      </c>
      <c r="C3584" s="6" t="s">
        <v>9497</v>
      </c>
      <c r="D3584" s="6" t="s">
        <v>9937</v>
      </c>
      <c r="E3584" s="6" t="s">
        <v>5893</v>
      </c>
      <c r="F3584" s="6" t="s">
        <v>16706</v>
      </c>
      <c r="G3584" s="6" t="s">
        <v>16707</v>
      </c>
      <c r="H3584" s="79">
        <v>7.7087339999999998</v>
      </c>
    </row>
    <row r="3585" spans="1:8" x14ac:dyDescent="0.2">
      <c r="A3585" s="6">
        <v>30143490</v>
      </c>
      <c r="B3585" s="6" t="s">
        <v>16708</v>
      </c>
      <c r="C3585" s="6" t="s">
        <v>9501</v>
      </c>
      <c r="D3585" s="6" t="s">
        <v>9937</v>
      </c>
      <c r="E3585" s="6" t="s">
        <v>5893</v>
      </c>
      <c r="F3585" s="6" t="s">
        <v>16709</v>
      </c>
      <c r="G3585" s="6" t="s">
        <v>16710</v>
      </c>
      <c r="H3585" s="79">
        <v>7.7087339999999998</v>
      </c>
    </row>
    <row r="3586" spans="1:8" x14ac:dyDescent="0.2">
      <c r="A3586" s="6">
        <v>30164115</v>
      </c>
      <c r="B3586" s="6" t="s">
        <v>16711</v>
      </c>
      <c r="C3586" s="6" t="s">
        <v>9505</v>
      </c>
      <c r="D3586" s="6" t="s">
        <v>9937</v>
      </c>
      <c r="E3586" s="6" t="s">
        <v>5893</v>
      </c>
      <c r="F3586" s="6" t="s">
        <v>16712</v>
      </c>
      <c r="G3586" s="6" t="s">
        <v>16713</v>
      </c>
      <c r="H3586" s="79">
        <v>7.7087339999999998</v>
      </c>
    </row>
    <row r="3587" spans="1:8" x14ac:dyDescent="0.2">
      <c r="A3587" s="6">
        <v>30378578</v>
      </c>
      <c r="B3587" s="6" t="s">
        <v>16714</v>
      </c>
      <c r="C3587" s="6" t="s">
        <v>16715</v>
      </c>
      <c r="D3587" s="6" t="s">
        <v>6633</v>
      </c>
      <c r="E3587" s="6" t="s">
        <v>5638</v>
      </c>
      <c r="F3587" s="6" t="s">
        <v>16716</v>
      </c>
      <c r="G3587" s="6" t="s">
        <v>16717</v>
      </c>
      <c r="H3587" s="79">
        <v>8.0941700000000001</v>
      </c>
    </row>
    <row r="3588" spans="1:8" x14ac:dyDescent="0.2">
      <c r="A3588" s="6">
        <v>30094422</v>
      </c>
      <c r="B3588" s="6" t="s">
        <v>16718</v>
      </c>
      <c r="C3588" s="6" t="s">
        <v>15566</v>
      </c>
      <c r="D3588" s="6" t="s">
        <v>6633</v>
      </c>
      <c r="E3588" s="6" t="s">
        <v>5638</v>
      </c>
      <c r="F3588" s="6" t="s">
        <v>16719</v>
      </c>
      <c r="G3588" s="6" t="s">
        <v>16720</v>
      </c>
      <c r="H3588" s="79">
        <v>8.0941700000000001</v>
      </c>
    </row>
    <row r="3589" spans="1:8" x14ac:dyDescent="0.2">
      <c r="A3589" s="6">
        <v>30259170</v>
      </c>
      <c r="B3589" s="6" t="s">
        <v>16721</v>
      </c>
      <c r="C3589" s="6" t="s">
        <v>15570</v>
      </c>
      <c r="D3589" s="6" t="s">
        <v>6633</v>
      </c>
      <c r="E3589" s="6" t="s">
        <v>5638</v>
      </c>
      <c r="F3589" s="6" t="s">
        <v>16722</v>
      </c>
      <c r="G3589" s="6" t="s">
        <v>16723</v>
      </c>
      <c r="H3589" s="79">
        <v>8.0941700000000001</v>
      </c>
    </row>
    <row r="3590" spans="1:8" x14ac:dyDescent="0.2">
      <c r="A3590" s="6">
        <v>30082142</v>
      </c>
      <c r="B3590" s="6" t="s">
        <v>16724</v>
      </c>
      <c r="C3590" s="6" t="s">
        <v>15574</v>
      </c>
      <c r="D3590" s="6" t="s">
        <v>6633</v>
      </c>
      <c r="E3590" s="6" t="s">
        <v>5638</v>
      </c>
      <c r="F3590" s="6" t="s">
        <v>16725</v>
      </c>
      <c r="G3590" s="6" t="s">
        <v>16726</v>
      </c>
      <c r="H3590" s="79">
        <v>8.0941700000000001</v>
      </c>
    </row>
    <row r="3591" spans="1:8" x14ac:dyDescent="0.2">
      <c r="A3591" s="6">
        <v>30211808</v>
      </c>
      <c r="B3591" s="6" t="s">
        <v>16727</v>
      </c>
      <c r="C3591" s="6" t="s">
        <v>15562</v>
      </c>
      <c r="D3591" s="6" t="s">
        <v>13301</v>
      </c>
      <c r="E3591" s="6" t="s">
        <v>5638</v>
      </c>
      <c r="F3591" s="6" t="s">
        <v>16728</v>
      </c>
      <c r="G3591" s="6" t="s">
        <v>16729</v>
      </c>
      <c r="H3591" s="79">
        <v>8.0941700000000001</v>
      </c>
    </row>
    <row r="3592" spans="1:8" x14ac:dyDescent="0.2">
      <c r="A3592" s="6">
        <v>30343520</v>
      </c>
      <c r="B3592" s="6" t="s">
        <v>16730</v>
      </c>
      <c r="C3592" s="6" t="s">
        <v>5674</v>
      </c>
      <c r="D3592" s="6" t="s">
        <v>16425</v>
      </c>
      <c r="E3592" s="6" t="s">
        <v>15819</v>
      </c>
      <c r="F3592" s="6" t="s">
        <v>16731</v>
      </c>
      <c r="G3592" s="6" t="s">
        <v>16732</v>
      </c>
      <c r="H3592" s="79">
        <v>8.2286529999999996</v>
      </c>
    </row>
    <row r="3593" spans="1:8" x14ac:dyDescent="0.2">
      <c r="A3593" s="6">
        <v>30310852</v>
      </c>
      <c r="B3593" s="6" t="s">
        <v>16733</v>
      </c>
      <c r="C3593" s="6" t="s">
        <v>5674</v>
      </c>
      <c r="D3593" s="6" t="s">
        <v>16429</v>
      </c>
      <c r="E3593" s="6" t="s">
        <v>15819</v>
      </c>
      <c r="F3593" s="6" t="s">
        <v>16734</v>
      </c>
      <c r="G3593" s="6" t="s">
        <v>16735</v>
      </c>
      <c r="H3593" s="79">
        <v>8.2286529999999996</v>
      </c>
    </row>
    <row r="3594" spans="1:8" x14ac:dyDescent="0.2">
      <c r="A3594" s="6">
        <v>30426231</v>
      </c>
      <c r="B3594" s="6" t="s">
        <v>16736</v>
      </c>
      <c r="C3594" s="6" t="s">
        <v>5736</v>
      </c>
      <c r="D3594" s="6" t="s">
        <v>16425</v>
      </c>
      <c r="E3594" s="6" t="s">
        <v>15819</v>
      </c>
      <c r="F3594" s="6" t="s">
        <v>16737</v>
      </c>
      <c r="G3594" s="6" t="s">
        <v>16738</v>
      </c>
      <c r="H3594" s="79">
        <v>8.5183669999999996</v>
      </c>
    </row>
    <row r="3595" spans="1:8" x14ac:dyDescent="0.2">
      <c r="A3595" s="6">
        <v>30379251</v>
      </c>
      <c r="B3595" s="6" t="s">
        <v>16739</v>
      </c>
      <c r="C3595" s="6" t="s">
        <v>5736</v>
      </c>
      <c r="D3595" s="6" t="s">
        <v>16429</v>
      </c>
      <c r="E3595" s="6" t="s">
        <v>15819</v>
      </c>
      <c r="F3595" s="6" t="s">
        <v>16740</v>
      </c>
      <c r="G3595" s="6" t="s">
        <v>16741</v>
      </c>
      <c r="H3595" s="79">
        <v>8.5183669999999996</v>
      </c>
    </row>
    <row r="3596" spans="1:8" x14ac:dyDescent="0.2">
      <c r="A3596" s="6">
        <v>30050068</v>
      </c>
      <c r="B3596" s="6" t="s">
        <v>16742</v>
      </c>
      <c r="C3596" s="6" t="s">
        <v>16743</v>
      </c>
      <c r="D3596" s="6" t="s">
        <v>16744</v>
      </c>
      <c r="E3596" s="6" t="s">
        <v>15819</v>
      </c>
      <c r="F3596" s="6" t="s">
        <v>16745</v>
      </c>
      <c r="G3596" s="6" t="s">
        <v>16746</v>
      </c>
      <c r="H3596" s="79">
        <v>8.8009140000000006</v>
      </c>
    </row>
    <row r="3597" spans="1:8" x14ac:dyDescent="0.2">
      <c r="A3597" s="6">
        <v>30272101</v>
      </c>
      <c r="B3597" s="6" t="s">
        <v>16747</v>
      </c>
      <c r="C3597" s="6" t="s">
        <v>16748</v>
      </c>
      <c r="D3597" s="6" t="s">
        <v>16744</v>
      </c>
      <c r="E3597" s="6" t="s">
        <v>15819</v>
      </c>
      <c r="F3597" s="6" t="s">
        <v>16749</v>
      </c>
      <c r="G3597" s="6" t="s">
        <v>16750</v>
      </c>
      <c r="H3597" s="79">
        <v>8.8009140000000006</v>
      </c>
    </row>
    <row r="3598" spans="1:8" x14ac:dyDescent="0.2">
      <c r="A3598" s="6">
        <v>30053751</v>
      </c>
      <c r="B3598" s="6" t="s">
        <v>16751</v>
      </c>
      <c r="C3598" s="6" t="s">
        <v>16752</v>
      </c>
      <c r="D3598" s="6" t="s">
        <v>16744</v>
      </c>
      <c r="E3598" s="6" t="s">
        <v>15819</v>
      </c>
      <c r="F3598" s="6" t="s">
        <v>16753</v>
      </c>
      <c r="G3598" s="6" t="s">
        <v>16754</v>
      </c>
      <c r="H3598" s="79">
        <v>8.8009140000000006</v>
      </c>
    </row>
    <row r="3599" spans="1:8" x14ac:dyDescent="0.2">
      <c r="A3599" s="6">
        <v>30257824</v>
      </c>
      <c r="B3599" s="6" t="s">
        <v>16755</v>
      </c>
      <c r="C3599" s="6" t="s">
        <v>16756</v>
      </c>
      <c r="D3599" s="6" t="s">
        <v>16744</v>
      </c>
      <c r="E3599" s="6" t="s">
        <v>15819</v>
      </c>
      <c r="F3599" s="6" t="s">
        <v>16757</v>
      </c>
      <c r="G3599" s="6" t="s">
        <v>16758</v>
      </c>
      <c r="H3599" s="79">
        <v>8.8009140000000006</v>
      </c>
    </row>
    <row r="3600" spans="1:8" x14ac:dyDescent="0.2">
      <c r="A3600" s="6">
        <v>30009647</v>
      </c>
      <c r="B3600" s="6" t="s">
        <v>16759</v>
      </c>
      <c r="C3600" s="6" t="s">
        <v>16760</v>
      </c>
      <c r="D3600" s="6" t="s">
        <v>16744</v>
      </c>
      <c r="E3600" s="6" t="s">
        <v>15819</v>
      </c>
      <c r="F3600" s="6" t="s">
        <v>16761</v>
      </c>
      <c r="G3600" s="6" t="s">
        <v>16762</v>
      </c>
      <c r="H3600" s="79">
        <v>8.8009140000000006</v>
      </c>
    </row>
    <row r="3601" spans="1:8" x14ac:dyDescent="0.2">
      <c r="A3601" s="6">
        <v>30257606</v>
      </c>
      <c r="B3601" s="6" t="s">
        <v>16763</v>
      </c>
      <c r="C3601" s="6" t="s">
        <v>16764</v>
      </c>
      <c r="D3601" s="6" t="s">
        <v>16744</v>
      </c>
      <c r="E3601" s="6" t="s">
        <v>15819</v>
      </c>
      <c r="F3601" s="6" t="s">
        <v>16765</v>
      </c>
      <c r="G3601" s="6" t="s">
        <v>16766</v>
      </c>
      <c r="H3601" s="79">
        <v>8.8009140000000006</v>
      </c>
    </row>
    <row r="3602" spans="1:8" x14ac:dyDescent="0.2">
      <c r="A3602" s="6">
        <v>30416954</v>
      </c>
      <c r="B3602" s="6" t="s">
        <v>16767</v>
      </c>
      <c r="C3602" s="6" t="s">
        <v>16768</v>
      </c>
      <c r="D3602" s="6" t="s">
        <v>16744</v>
      </c>
      <c r="E3602" s="6" t="s">
        <v>15819</v>
      </c>
      <c r="F3602" s="6" t="s">
        <v>16769</v>
      </c>
      <c r="G3602" s="6" t="s">
        <v>16770</v>
      </c>
      <c r="H3602" s="79">
        <v>8.8009140000000006</v>
      </c>
    </row>
    <row r="3603" spans="1:8" x14ac:dyDescent="0.2">
      <c r="A3603" s="6">
        <v>30150317</v>
      </c>
      <c r="B3603" s="6" t="s">
        <v>16771</v>
      </c>
      <c r="C3603" s="6" t="s">
        <v>16772</v>
      </c>
      <c r="D3603" s="6" t="s">
        <v>16744</v>
      </c>
      <c r="E3603" s="6" t="s">
        <v>15819</v>
      </c>
      <c r="F3603" s="6" t="s">
        <v>16773</v>
      </c>
      <c r="G3603" s="6" t="s">
        <v>16774</v>
      </c>
      <c r="H3603" s="79">
        <v>8.8009140000000006</v>
      </c>
    </row>
    <row r="3604" spans="1:8" x14ac:dyDescent="0.2">
      <c r="A3604" s="6">
        <v>30281871</v>
      </c>
      <c r="B3604" s="6" t="s">
        <v>16775</v>
      </c>
      <c r="C3604" s="6" t="s">
        <v>16776</v>
      </c>
      <c r="D3604" s="6" t="s">
        <v>16744</v>
      </c>
      <c r="E3604" s="6" t="s">
        <v>15819</v>
      </c>
      <c r="F3604" s="6" t="s">
        <v>16777</v>
      </c>
      <c r="G3604" s="6" t="s">
        <v>16778</v>
      </c>
      <c r="H3604" s="79">
        <v>8.8009140000000006</v>
      </c>
    </row>
    <row r="3605" spans="1:8" x14ac:dyDescent="0.2">
      <c r="A3605" s="6">
        <v>30143269</v>
      </c>
      <c r="B3605" s="6" t="s">
        <v>16779</v>
      </c>
      <c r="C3605" s="6" t="s">
        <v>16780</v>
      </c>
      <c r="D3605" s="6" t="s">
        <v>16744</v>
      </c>
      <c r="E3605" s="6" t="s">
        <v>15819</v>
      </c>
      <c r="F3605" s="6" t="s">
        <v>16781</v>
      </c>
      <c r="G3605" s="6" t="s">
        <v>16782</v>
      </c>
      <c r="H3605" s="79">
        <v>8.8009140000000006</v>
      </c>
    </row>
    <row r="3606" spans="1:8" x14ac:dyDescent="0.2">
      <c r="A3606" s="6">
        <v>30457106</v>
      </c>
      <c r="B3606" s="6" t="s">
        <v>16783</v>
      </c>
      <c r="C3606" s="6" t="s">
        <v>16784</v>
      </c>
      <c r="D3606" s="6" t="s">
        <v>16744</v>
      </c>
      <c r="E3606" s="6" t="s">
        <v>15819</v>
      </c>
      <c r="F3606" s="6" t="s">
        <v>16785</v>
      </c>
      <c r="G3606" s="6" t="s">
        <v>16786</v>
      </c>
      <c r="H3606" s="79">
        <v>8.8009140000000006</v>
      </c>
    </row>
    <row r="3607" spans="1:8" x14ac:dyDescent="0.2">
      <c r="A3607" s="6">
        <v>30252970</v>
      </c>
      <c r="B3607" s="6" t="s">
        <v>16787</v>
      </c>
      <c r="C3607" s="6" t="s">
        <v>16788</v>
      </c>
      <c r="D3607" s="6" t="s">
        <v>16744</v>
      </c>
      <c r="E3607" s="6" t="s">
        <v>15819</v>
      </c>
      <c r="F3607" s="6" t="s">
        <v>16789</v>
      </c>
      <c r="G3607" s="6" t="s">
        <v>16790</v>
      </c>
      <c r="H3607" s="79">
        <v>8.8009140000000006</v>
      </c>
    </row>
    <row r="3608" spans="1:8" x14ac:dyDescent="0.2">
      <c r="A3608" s="6">
        <v>30326664</v>
      </c>
      <c r="B3608" s="6" t="s">
        <v>16791</v>
      </c>
      <c r="C3608" s="6" t="s">
        <v>16792</v>
      </c>
      <c r="D3608" s="6" t="s">
        <v>16744</v>
      </c>
      <c r="E3608" s="6" t="s">
        <v>15819</v>
      </c>
      <c r="F3608" s="6" t="s">
        <v>16793</v>
      </c>
      <c r="G3608" s="6" t="s">
        <v>16794</v>
      </c>
      <c r="H3608" s="79">
        <v>8.8009140000000006</v>
      </c>
    </row>
    <row r="3609" spans="1:8" x14ac:dyDescent="0.2">
      <c r="A3609" s="6">
        <v>30226104</v>
      </c>
      <c r="B3609" s="6" t="s">
        <v>16795</v>
      </c>
      <c r="C3609" s="6" t="s">
        <v>16796</v>
      </c>
      <c r="D3609" s="6" t="s">
        <v>16744</v>
      </c>
      <c r="E3609" s="6" t="s">
        <v>15819</v>
      </c>
      <c r="F3609" s="6" t="s">
        <v>16797</v>
      </c>
      <c r="G3609" s="6" t="s">
        <v>16798</v>
      </c>
      <c r="H3609" s="79">
        <v>8.8009140000000006</v>
      </c>
    </row>
    <row r="3610" spans="1:8" x14ac:dyDescent="0.2">
      <c r="A3610" s="6">
        <v>30296077</v>
      </c>
      <c r="B3610" s="6" t="s">
        <v>16799</v>
      </c>
      <c r="C3610" s="6" t="s">
        <v>16800</v>
      </c>
      <c r="D3610" s="6" t="s">
        <v>16744</v>
      </c>
      <c r="E3610" s="6" t="s">
        <v>15819</v>
      </c>
      <c r="F3610" s="6" t="s">
        <v>16801</v>
      </c>
      <c r="G3610" s="6" t="s">
        <v>16802</v>
      </c>
      <c r="H3610" s="79">
        <v>8.8009140000000006</v>
      </c>
    </row>
    <row r="3611" spans="1:8" x14ac:dyDescent="0.2">
      <c r="A3611" s="6">
        <v>30047524</v>
      </c>
      <c r="B3611" s="6" t="s">
        <v>16803</v>
      </c>
      <c r="C3611" s="6" t="s">
        <v>16804</v>
      </c>
      <c r="D3611" s="6" t="s">
        <v>16744</v>
      </c>
      <c r="E3611" s="6" t="s">
        <v>15819</v>
      </c>
      <c r="F3611" s="6" t="s">
        <v>16805</v>
      </c>
      <c r="G3611" s="6" t="s">
        <v>16806</v>
      </c>
      <c r="H3611" s="79">
        <v>8.8009140000000006</v>
      </c>
    </row>
    <row r="3612" spans="1:8" x14ac:dyDescent="0.2">
      <c r="A3612" s="6">
        <v>30230507</v>
      </c>
      <c r="B3612" s="6" t="s">
        <v>16807</v>
      </c>
      <c r="C3612" s="6" t="s">
        <v>16808</v>
      </c>
      <c r="D3612" s="6" t="s">
        <v>16744</v>
      </c>
      <c r="E3612" s="6" t="s">
        <v>15819</v>
      </c>
      <c r="F3612" s="6" t="s">
        <v>16809</v>
      </c>
      <c r="G3612" s="6" t="s">
        <v>16810</v>
      </c>
      <c r="H3612" s="79">
        <v>8.8009140000000006</v>
      </c>
    </row>
    <row r="3613" spans="1:8" x14ac:dyDescent="0.2">
      <c r="A3613" s="6">
        <v>30021070</v>
      </c>
      <c r="B3613" s="6" t="s">
        <v>16811</v>
      </c>
      <c r="C3613" s="6" t="s">
        <v>16812</v>
      </c>
      <c r="D3613" s="6" t="s">
        <v>16744</v>
      </c>
      <c r="E3613" s="6" t="s">
        <v>15819</v>
      </c>
      <c r="F3613" s="6" t="s">
        <v>16813</v>
      </c>
      <c r="G3613" s="6" t="s">
        <v>16814</v>
      </c>
      <c r="H3613" s="79">
        <v>8.8009140000000006</v>
      </c>
    </row>
    <row r="3614" spans="1:8" x14ac:dyDescent="0.2">
      <c r="A3614" s="6">
        <v>30314243</v>
      </c>
      <c r="B3614" s="6" t="s">
        <v>16815</v>
      </c>
      <c r="C3614" s="6" t="s">
        <v>16816</v>
      </c>
      <c r="D3614" s="6" t="s">
        <v>16744</v>
      </c>
      <c r="E3614" s="6" t="s">
        <v>15819</v>
      </c>
      <c r="F3614" s="6" t="s">
        <v>16817</v>
      </c>
      <c r="G3614" s="6" t="s">
        <v>16818</v>
      </c>
      <c r="H3614" s="79">
        <v>8.8009140000000006</v>
      </c>
    </row>
    <row r="3615" spans="1:8" x14ac:dyDescent="0.2">
      <c r="A3615" s="6">
        <v>30163970</v>
      </c>
      <c r="B3615" s="6" t="s">
        <v>16819</v>
      </c>
      <c r="C3615" s="6" t="s">
        <v>16820</v>
      </c>
      <c r="D3615" s="6" t="s">
        <v>16744</v>
      </c>
      <c r="E3615" s="6" t="s">
        <v>15819</v>
      </c>
      <c r="F3615" s="6" t="s">
        <v>16821</v>
      </c>
      <c r="G3615" s="6" t="s">
        <v>16822</v>
      </c>
      <c r="H3615" s="79">
        <v>8.8009140000000006</v>
      </c>
    </row>
    <row r="3616" spans="1:8" x14ac:dyDescent="0.2">
      <c r="A3616" s="6">
        <v>30244616</v>
      </c>
      <c r="B3616" s="6" t="s">
        <v>16823</v>
      </c>
      <c r="C3616" s="6" t="s">
        <v>16824</v>
      </c>
      <c r="D3616" s="6" t="s">
        <v>16744</v>
      </c>
      <c r="E3616" s="6" t="s">
        <v>15819</v>
      </c>
      <c r="F3616" s="6" t="s">
        <v>16825</v>
      </c>
      <c r="G3616" s="6" t="s">
        <v>16826</v>
      </c>
      <c r="H3616" s="79">
        <v>8.8009140000000006</v>
      </c>
    </row>
    <row r="3617" spans="1:8" x14ac:dyDescent="0.2">
      <c r="A3617" s="6">
        <v>30113525</v>
      </c>
      <c r="B3617" s="6" t="s">
        <v>16827</v>
      </c>
      <c r="C3617" s="6" t="s">
        <v>16828</v>
      </c>
      <c r="D3617" s="6" t="s">
        <v>16744</v>
      </c>
      <c r="E3617" s="6" t="s">
        <v>15819</v>
      </c>
      <c r="F3617" s="6" t="s">
        <v>16829</v>
      </c>
      <c r="G3617" s="6" t="s">
        <v>16830</v>
      </c>
      <c r="H3617" s="79">
        <v>8.8009140000000006</v>
      </c>
    </row>
    <row r="3618" spans="1:8" x14ac:dyDescent="0.2">
      <c r="A3618" s="6">
        <v>30124433</v>
      </c>
      <c r="B3618" s="6" t="s">
        <v>16831</v>
      </c>
      <c r="C3618" s="6" t="s">
        <v>16832</v>
      </c>
      <c r="D3618" s="6" t="s">
        <v>16744</v>
      </c>
      <c r="E3618" s="6" t="s">
        <v>15819</v>
      </c>
      <c r="F3618" s="6" t="s">
        <v>16833</v>
      </c>
      <c r="G3618" s="6" t="s">
        <v>16834</v>
      </c>
      <c r="H3618" s="79">
        <v>8.8009140000000006</v>
      </c>
    </row>
    <row r="3619" spans="1:8" x14ac:dyDescent="0.2">
      <c r="A3619" s="6">
        <v>30425049</v>
      </c>
      <c r="B3619" s="6" t="s">
        <v>16835</v>
      </c>
      <c r="C3619" s="6" t="s">
        <v>16836</v>
      </c>
      <c r="D3619" s="6" t="s">
        <v>16744</v>
      </c>
      <c r="E3619" s="6" t="s">
        <v>15819</v>
      </c>
      <c r="F3619" s="6" t="s">
        <v>16837</v>
      </c>
      <c r="G3619" s="6" t="s">
        <v>16838</v>
      </c>
      <c r="H3619" s="79">
        <v>8.8009140000000006</v>
      </c>
    </row>
    <row r="3620" spans="1:8" x14ac:dyDescent="0.2">
      <c r="A3620" s="6">
        <v>30147117</v>
      </c>
      <c r="B3620" s="6" t="s">
        <v>16839</v>
      </c>
      <c r="C3620" s="6" t="s">
        <v>16840</v>
      </c>
      <c r="D3620" s="6" t="s">
        <v>16744</v>
      </c>
      <c r="E3620" s="6" t="s">
        <v>15819</v>
      </c>
      <c r="F3620" s="6" t="s">
        <v>16841</v>
      </c>
      <c r="G3620" s="6" t="s">
        <v>16842</v>
      </c>
      <c r="H3620" s="79">
        <v>8.8009140000000006</v>
      </c>
    </row>
    <row r="3621" spans="1:8" x14ac:dyDescent="0.2">
      <c r="A3621" s="6">
        <v>30363329</v>
      </c>
      <c r="B3621" s="6" t="s">
        <v>16843</v>
      </c>
      <c r="C3621" s="6" t="s">
        <v>16844</v>
      </c>
      <c r="D3621" s="6" t="s">
        <v>16744</v>
      </c>
      <c r="E3621" s="6" t="s">
        <v>15819</v>
      </c>
      <c r="F3621" s="6" t="s">
        <v>16845</v>
      </c>
      <c r="G3621" s="6" t="s">
        <v>16846</v>
      </c>
      <c r="H3621" s="79">
        <v>8.8009140000000006</v>
      </c>
    </row>
    <row r="3622" spans="1:8" x14ac:dyDescent="0.2">
      <c r="A3622" s="6">
        <v>30232059</v>
      </c>
      <c r="B3622" s="6" t="s">
        <v>16847</v>
      </c>
      <c r="C3622" s="6" t="s">
        <v>16848</v>
      </c>
      <c r="D3622" s="6" t="s">
        <v>16744</v>
      </c>
      <c r="E3622" s="6" t="s">
        <v>15819</v>
      </c>
      <c r="F3622" s="6" t="s">
        <v>16849</v>
      </c>
      <c r="G3622" s="6" t="s">
        <v>16850</v>
      </c>
      <c r="H3622" s="79">
        <v>8.8009140000000006</v>
      </c>
    </row>
    <row r="3623" spans="1:8" x14ac:dyDescent="0.2">
      <c r="A3623" s="6">
        <v>30471110</v>
      </c>
      <c r="B3623" s="6" t="s">
        <v>16851</v>
      </c>
      <c r="C3623" s="6" t="s">
        <v>16852</v>
      </c>
      <c r="D3623" s="6" t="s">
        <v>16744</v>
      </c>
      <c r="E3623" s="6" t="s">
        <v>15819</v>
      </c>
      <c r="F3623" s="6" t="s">
        <v>16853</v>
      </c>
      <c r="G3623" s="6" t="s">
        <v>16854</v>
      </c>
      <c r="H3623" s="79">
        <v>8.8009140000000006</v>
      </c>
    </row>
    <row r="3624" spans="1:8" x14ac:dyDescent="0.2">
      <c r="A3624" s="6">
        <v>30204371</v>
      </c>
      <c r="B3624" s="6" t="s">
        <v>16855</v>
      </c>
      <c r="C3624" s="6" t="s">
        <v>16856</v>
      </c>
      <c r="D3624" s="6" t="s">
        <v>16744</v>
      </c>
      <c r="E3624" s="6" t="s">
        <v>15819</v>
      </c>
      <c r="F3624" s="6" t="s">
        <v>16857</v>
      </c>
      <c r="G3624" s="6" t="s">
        <v>16858</v>
      </c>
      <c r="H3624" s="79">
        <v>8.8009140000000006</v>
      </c>
    </row>
    <row r="3625" spans="1:8" x14ac:dyDescent="0.2">
      <c r="A3625" s="6">
        <v>30069372</v>
      </c>
      <c r="B3625" s="6" t="s">
        <v>16859</v>
      </c>
      <c r="C3625" s="6" t="s">
        <v>16743</v>
      </c>
      <c r="D3625" s="6" t="s">
        <v>16860</v>
      </c>
      <c r="E3625" s="6" t="s">
        <v>15819</v>
      </c>
      <c r="F3625" s="6" t="s">
        <v>16861</v>
      </c>
      <c r="G3625" s="6" t="s">
        <v>16862</v>
      </c>
      <c r="H3625" s="79">
        <v>8.8009140000000006</v>
      </c>
    </row>
    <row r="3626" spans="1:8" x14ac:dyDescent="0.2">
      <c r="A3626" s="6">
        <v>30121447</v>
      </c>
      <c r="B3626" s="6" t="s">
        <v>16863</v>
      </c>
      <c r="C3626" s="6" t="s">
        <v>16748</v>
      </c>
      <c r="D3626" s="6" t="s">
        <v>16860</v>
      </c>
      <c r="E3626" s="6" t="s">
        <v>15819</v>
      </c>
      <c r="F3626" s="6" t="s">
        <v>16864</v>
      </c>
      <c r="G3626" s="6" t="s">
        <v>16865</v>
      </c>
      <c r="H3626" s="79">
        <v>8.8009140000000006</v>
      </c>
    </row>
    <row r="3627" spans="1:8" x14ac:dyDescent="0.2">
      <c r="A3627" s="6">
        <v>30266649</v>
      </c>
      <c r="B3627" s="6" t="s">
        <v>16866</v>
      </c>
      <c r="C3627" s="6" t="s">
        <v>16752</v>
      </c>
      <c r="D3627" s="6" t="s">
        <v>16860</v>
      </c>
      <c r="E3627" s="6" t="s">
        <v>15819</v>
      </c>
      <c r="F3627" s="6" t="s">
        <v>16867</v>
      </c>
      <c r="G3627" s="6" t="s">
        <v>16868</v>
      </c>
      <c r="H3627" s="79">
        <v>8.8009140000000006</v>
      </c>
    </row>
    <row r="3628" spans="1:8" x14ac:dyDescent="0.2">
      <c r="A3628" s="6">
        <v>30130196</v>
      </c>
      <c r="B3628" s="6" t="s">
        <v>16869</v>
      </c>
      <c r="C3628" s="6" t="s">
        <v>16756</v>
      </c>
      <c r="D3628" s="6" t="s">
        <v>16860</v>
      </c>
      <c r="E3628" s="6" t="s">
        <v>15819</v>
      </c>
      <c r="F3628" s="6" t="s">
        <v>16870</v>
      </c>
      <c r="G3628" s="6" t="s">
        <v>16871</v>
      </c>
      <c r="H3628" s="79">
        <v>8.8009140000000006</v>
      </c>
    </row>
    <row r="3629" spans="1:8" x14ac:dyDescent="0.2">
      <c r="A3629" s="6">
        <v>30388102</v>
      </c>
      <c r="B3629" s="6" t="s">
        <v>16872</v>
      </c>
      <c r="C3629" s="6" t="s">
        <v>16760</v>
      </c>
      <c r="D3629" s="6" t="s">
        <v>16860</v>
      </c>
      <c r="E3629" s="6" t="s">
        <v>15819</v>
      </c>
      <c r="F3629" s="6" t="s">
        <v>16873</v>
      </c>
      <c r="G3629" s="6" t="s">
        <v>16874</v>
      </c>
      <c r="H3629" s="79">
        <v>8.8009140000000006</v>
      </c>
    </row>
    <row r="3630" spans="1:8" x14ac:dyDescent="0.2">
      <c r="A3630" s="6">
        <v>30207333</v>
      </c>
      <c r="B3630" s="6" t="s">
        <v>16875</v>
      </c>
      <c r="C3630" s="6" t="s">
        <v>16764</v>
      </c>
      <c r="D3630" s="6" t="s">
        <v>16860</v>
      </c>
      <c r="E3630" s="6" t="s">
        <v>15819</v>
      </c>
      <c r="F3630" s="6" t="s">
        <v>16876</v>
      </c>
      <c r="G3630" s="6" t="s">
        <v>16877</v>
      </c>
      <c r="H3630" s="79">
        <v>8.8009140000000006</v>
      </c>
    </row>
    <row r="3631" spans="1:8" x14ac:dyDescent="0.2">
      <c r="A3631" s="6">
        <v>30478965</v>
      </c>
      <c r="B3631" s="6" t="s">
        <v>16878</v>
      </c>
      <c r="C3631" s="6" t="s">
        <v>16768</v>
      </c>
      <c r="D3631" s="6" t="s">
        <v>16860</v>
      </c>
      <c r="E3631" s="6" t="s">
        <v>15819</v>
      </c>
      <c r="F3631" s="6" t="s">
        <v>16879</v>
      </c>
      <c r="G3631" s="6" t="s">
        <v>16880</v>
      </c>
      <c r="H3631" s="79">
        <v>8.8009140000000006</v>
      </c>
    </row>
    <row r="3632" spans="1:8" x14ac:dyDescent="0.2">
      <c r="A3632" s="6">
        <v>30128786</v>
      </c>
      <c r="B3632" s="6" t="s">
        <v>16881</v>
      </c>
      <c r="C3632" s="6" t="s">
        <v>16772</v>
      </c>
      <c r="D3632" s="6" t="s">
        <v>16860</v>
      </c>
      <c r="E3632" s="6" t="s">
        <v>15819</v>
      </c>
      <c r="F3632" s="6" t="s">
        <v>16882</v>
      </c>
      <c r="G3632" s="6" t="s">
        <v>16883</v>
      </c>
      <c r="H3632" s="79">
        <v>8.8009140000000006</v>
      </c>
    </row>
    <row r="3633" spans="1:8" x14ac:dyDescent="0.2">
      <c r="A3633" s="6">
        <v>30406358</v>
      </c>
      <c r="B3633" s="6" t="s">
        <v>16884</v>
      </c>
      <c r="C3633" s="6" t="s">
        <v>16776</v>
      </c>
      <c r="D3633" s="6" t="s">
        <v>16860</v>
      </c>
      <c r="E3633" s="6" t="s">
        <v>15819</v>
      </c>
      <c r="F3633" s="6" t="s">
        <v>16885</v>
      </c>
      <c r="G3633" s="6" t="s">
        <v>16886</v>
      </c>
      <c r="H3633" s="79">
        <v>8.8009140000000006</v>
      </c>
    </row>
    <row r="3634" spans="1:8" x14ac:dyDescent="0.2">
      <c r="A3634" s="6">
        <v>30097425</v>
      </c>
      <c r="B3634" s="6" t="s">
        <v>16887</v>
      </c>
      <c r="C3634" s="6" t="s">
        <v>16780</v>
      </c>
      <c r="D3634" s="6" t="s">
        <v>16860</v>
      </c>
      <c r="E3634" s="6" t="s">
        <v>15819</v>
      </c>
      <c r="F3634" s="6" t="s">
        <v>16888</v>
      </c>
      <c r="G3634" s="6" t="s">
        <v>16889</v>
      </c>
      <c r="H3634" s="79">
        <v>8.8009140000000006</v>
      </c>
    </row>
    <row r="3635" spans="1:8" x14ac:dyDescent="0.2">
      <c r="A3635" s="6">
        <v>30294257</v>
      </c>
      <c r="B3635" s="6" t="s">
        <v>16890</v>
      </c>
      <c r="C3635" s="6" t="s">
        <v>16784</v>
      </c>
      <c r="D3635" s="6" t="s">
        <v>16860</v>
      </c>
      <c r="E3635" s="6" t="s">
        <v>15819</v>
      </c>
      <c r="F3635" s="6" t="s">
        <v>16891</v>
      </c>
      <c r="G3635" s="6" t="s">
        <v>16892</v>
      </c>
      <c r="H3635" s="79">
        <v>8.8009140000000006</v>
      </c>
    </row>
    <row r="3636" spans="1:8" x14ac:dyDescent="0.2">
      <c r="A3636" s="6">
        <v>30051911</v>
      </c>
      <c r="B3636" s="6" t="s">
        <v>16893</v>
      </c>
      <c r="C3636" s="6" t="s">
        <v>16788</v>
      </c>
      <c r="D3636" s="6" t="s">
        <v>16860</v>
      </c>
      <c r="E3636" s="6" t="s">
        <v>15819</v>
      </c>
      <c r="F3636" s="6" t="s">
        <v>16894</v>
      </c>
      <c r="G3636" s="6" t="s">
        <v>16895</v>
      </c>
      <c r="H3636" s="79">
        <v>8.8009140000000006</v>
      </c>
    </row>
    <row r="3637" spans="1:8" x14ac:dyDescent="0.2">
      <c r="A3637" s="6">
        <v>30212679</v>
      </c>
      <c r="B3637" s="6" t="s">
        <v>16896</v>
      </c>
      <c r="C3637" s="6" t="s">
        <v>16792</v>
      </c>
      <c r="D3637" s="6" t="s">
        <v>16860</v>
      </c>
      <c r="E3637" s="6" t="s">
        <v>15819</v>
      </c>
      <c r="F3637" s="6" t="s">
        <v>16897</v>
      </c>
      <c r="G3637" s="6" t="s">
        <v>16898</v>
      </c>
      <c r="H3637" s="79">
        <v>8.8009140000000006</v>
      </c>
    </row>
    <row r="3638" spans="1:8" x14ac:dyDescent="0.2">
      <c r="A3638" s="6">
        <v>30018649</v>
      </c>
      <c r="B3638" s="6" t="s">
        <v>16899</v>
      </c>
      <c r="C3638" s="6" t="s">
        <v>16796</v>
      </c>
      <c r="D3638" s="6" t="s">
        <v>16860</v>
      </c>
      <c r="E3638" s="6" t="s">
        <v>15819</v>
      </c>
      <c r="F3638" s="6" t="s">
        <v>16900</v>
      </c>
      <c r="G3638" s="6" t="s">
        <v>16901</v>
      </c>
      <c r="H3638" s="79">
        <v>8.8009140000000006</v>
      </c>
    </row>
    <row r="3639" spans="1:8" x14ac:dyDescent="0.2">
      <c r="A3639" s="6">
        <v>30332141</v>
      </c>
      <c r="B3639" s="6" t="s">
        <v>16902</v>
      </c>
      <c r="C3639" s="6" t="s">
        <v>16800</v>
      </c>
      <c r="D3639" s="6" t="s">
        <v>16860</v>
      </c>
      <c r="E3639" s="6" t="s">
        <v>15819</v>
      </c>
      <c r="F3639" s="6" t="s">
        <v>16903</v>
      </c>
      <c r="G3639" s="6" t="s">
        <v>16904</v>
      </c>
      <c r="H3639" s="79">
        <v>8.8009140000000006</v>
      </c>
    </row>
    <row r="3640" spans="1:8" x14ac:dyDescent="0.2">
      <c r="A3640" s="6">
        <v>30099596</v>
      </c>
      <c r="B3640" s="6" t="s">
        <v>16905</v>
      </c>
      <c r="C3640" s="6" t="s">
        <v>16804</v>
      </c>
      <c r="D3640" s="6" t="s">
        <v>16860</v>
      </c>
      <c r="E3640" s="6" t="s">
        <v>15819</v>
      </c>
      <c r="F3640" s="6" t="s">
        <v>16906</v>
      </c>
      <c r="G3640" s="6" t="s">
        <v>16907</v>
      </c>
      <c r="H3640" s="79">
        <v>8.8009140000000006</v>
      </c>
    </row>
    <row r="3641" spans="1:8" x14ac:dyDescent="0.2">
      <c r="A3641" s="6">
        <v>30247714</v>
      </c>
      <c r="B3641" s="6" t="s">
        <v>16908</v>
      </c>
      <c r="C3641" s="6" t="s">
        <v>16808</v>
      </c>
      <c r="D3641" s="6" t="s">
        <v>16860</v>
      </c>
      <c r="E3641" s="6" t="s">
        <v>15819</v>
      </c>
      <c r="F3641" s="6" t="s">
        <v>16909</v>
      </c>
      <c r="G3641" s="6" t="s">
        <v>16910</v>
      </c>
      <c r="H3641" s="79">
        <v>8.8009140000000006</v>
      </c>
    </row>
    <row r="3642" spans="1:8" x14ac:dyDescent="0.2">
      <c r="A3642" s="6">
        <v>30003831</v>
      </c>
      <c r="B3642" s="6" t="s">
        <v>16911</v>
      </c>
      <c r="C3642" s="6" t="s">
        <v>16812</v>
      </c>
      <c r="D3642" s="6" t="s">
        <v>16860</v>
      </c>
      <c r="E3642" s="6" t="s">
        <v>15819</v>
      </c>
      <c r="F3642" s="6" t="s">
        <v>16912</v>
      </c>
      <c r="G3642" s="6" t="s">
        <v>16913</v>
      </c>
      <c r="H3642" s="79">
        <v>8.8009140000000006</v>
      </c>
    </row>
    <row r="3643" spans="1:8" x14ac:dyDescent="0.2">
      <c r="A3643" s="6">
        <v>30255172</v>
      </c>
      <c r="B3643" s="6" t="s">
        <v>16914</v>
      </c>
      <c r="C3643" s="6" t="s">
        <v>16816</v>
      </c>
      <c r="D3643" s="6" t="s">
        <v>16860</v>
      </c>
      <c r="E3643" s="6" t="s">
        <v>15819</v>
      </c>
      <c r="F3643" s="6" t="s">
        <v>16915</v>
      </c>
      <c r="G3643" s="6" t="s">
        <v>16916</v>
      </c>
      <c r="H3643" s="79">
        <v>8.8009140000000006</v>
      </c>
    </row>
    <row r="3644" spans="1:8" x14ac:dyDescent="0.2">
      <c r="A3644" s="6">
        <v>30018057</v>
      </c>
      <c r="B3644" s="6" t="s">
        <v>16917</v>
      </c>
      <c r="C3644" s="6" t="s">
        <v>16820</v>
      </c>
      <c r="D3644" s="6" t="s">
        <v>16860</v>
      </c>
      <c r="E3644" s="6" t="s">
        <v>15819</v>
      </c>
      <c r="F3644" s="6" t="s">
        <v>16918</v>
      </c>
      <c r="G3644" s="6" t="s">
        <v>16919</v>
      </c>
      <c r="H3644" s="79">
        <v>8.8009140000000006</v>
      </c>
    </row>
    <row r="3645" spans="1:8" x14ac:dyDescent="0.2">
      <c r="A3645" s="6">
        <v>30257908</v>
      </c>
      <c r="B3645" s="6" t="s">
        <v>16920</v>
      </c>
      <c r="C3645" s="6" t="s">
        <v>16824</v>
      </c>
      <c r="D3645" s="6" t="s">
        <v>16860</v>
      </c>
      <c r="E3645" s="6" t="s">
        <v>15819</v>
      </c>
      <c r="F3645" s="6" t="s">
        <v>16921</v>
      </c>
      <c r="G3645" s="6" t="s">
        <v>16922</v>
      </c>
      <c r="H3645" s="79">
        <v>8.8009140000000006</v>
      </c>
    </row>
    <row r="3646" spans="1:8" x14ac:dyDescent="0.2">
      <c r="A3646" s="6">
        <v>30091612</v>
      </c>
      <c r="B3646" s="6" t="s">
        <v>16923</v>
      </c>
      <c r="C3646" s="6" t="s">
        <v>16828</v>
      </c>
      <c r="D3646" s="6" t="s">
        <v>16860</v>
      </c>
      <c r="E3646" s="6" t="s">
        <v>15819</v>
      </c>
      <c r="F3646" s="6" t="s">
        <v>16924</v>
      </c>
      <c r="G3646" s="6" t="s">
        <v>16925</v>
      </c>
      <c r="H3646" s="79">
        <v>8.8009140000000006</v>
      </c>
    </row>
    <row r="3647" spans="1:8" x14ac:dyDescent="0.2">
      <c r="A3647" s="6">
        <v>30326105</v>
      </c>
      <c r="B3647" s="6" t="s">
        <v>16926</v>
      </c>
      <c r="C3647" s="6" t="s">
        <v>16832</v>
      </c>
      <c r="D3647" s="6" t="s">
        <v>16860</v>
      </c>
      <c r="E3647" s="6" t="s">
        <v>15819</v>
      </c>
      <c r="F3647" s="6" t="s">
        <v>16927</v>
      </c>
      <c r="G3647" s="6" t="s">
        <v>16928</v>
      </c>
      <c r="H3647" s="79">
        <v>8.8009140000000006</v>
      </c>
    </row>
    <row r="3648" spans="1:8" x14ac:dyDescent="0.2">
      <c r="A3648" s="6">
        <v>30404061</v>
      </c>
      <c r="B3648" s="6" t="s">
        <v>16929</v>
      </c>
      <c r="C3648" s="6" t="s">
        <v>16836</v>
      </c>
      <c r="D3648" s="6" t="s">
        <v>16860</v>
      </c>
      <c r="E3648" s="6" t="s">
        <v>15819</v>
      </c>
      <c r="F3648" s="6" t="s">
        <v>16930</v>
      </c>
      <c r="G3648" s="6" t="s">
        <v>16931</v>
      </c>
      <c r="H3648" s="79">
        <v>8.8009140000000006</v>
      </c>
    </row>
    <row r="3649" spans="1:8" x14ac:dyDescent="0.2">
      <c r="A3649" s="6">
        <v>30186353</v>
      </c>
      <c r="B3649" s="6" t="s">
        <v>16932</v>
      </c>
      <c r="C3649" s="6" t="s">
        <v>16840</v>
      </c>
      <c r="D3649" s="6" t="s">
        <v>16860</v>
      </c>
      <c r="E3649" s="6" t="s">
        <v>15819</v>
      </c>
      <c r="F3649" s="6" t="s">
        <v>16933</v>
      </c>
      <c r="G3649" s="6" t="s">
        <v>16934</v>
      </c>
      <c r="H3649" s="79">
        <v>8.8009140000000006</v>
      </c>
    </row>
    <row r="3650" spans="1:8" x14ac:dyDescent="0.2">
      <c r="A3650" s="6">
        <v>30281801</v>
      </c>
      <c r="B3650" s="6" t="s">
        <v>16935</v>
      </c>
      <c r="C3650" s="6" t="s">
        <v>16844</v>
      </c>
      <c r="D3650" s="6" t="s">
        <v>16860</v>
      </c>
      <c r="E3650" s="6" t="s">
        <v>15819</v>
      </c>
      <c r="F3650" s="6" t="s">
        <v>16936</v>
      </c>
      <c r="G3650" s="6" t="s">
        <v>16937</v>
      </c>
      <c r="H3650" s="79">
        <v>8.8009140000000006</v>
      </c>
    </row>
    <row r="3651" spans="1:8" x14ac:dyDescent="0.2">
      <c r="A3651" s="6">
        <v>30157243</v>
      </c>
      <c r="B3651" s="6" t="s">
        <v>16938</v>
      </c>
      <c r="C3651" s="6" t="s">
        <v>16848</v>
      </c>
      <c r="D3651" s="6" t="s">
        <v>16860</v>
      </c>
      <c r="E3651" s="6" t="s">
        <v>15819</v>
      </c>
      <c r="F3651" s="6" t="s">
        <v>16939</v>
      </c>
      <c r="G3651" s="6" t="s">
        <v>16940</v>
      </c>
      <c r="H3651" s="79">
        <v>8.8009140000000006</v>
      </c>
    </row>
    <row r="3652" spans="1:8" x14ac:dyDescent="0.2">
      <c r="A3652" s="6">
        <v>30404600</v>
      </c>
      <c r="B3652" s="6" t="s">
        <v>16941</v>
      </c>
      <c r="C3652" s="6" t="s">
        <v>16852</v>
      </c>
      <c r="D3652" s="6" t="s">
        <v>16860</v>
      </c>
      <c r="E3652" s="6" t="s">
        <v>15819</v>
      </c>
      <c r="F3652" s="6" t="s">
        <v>16942</v>
      </c>
      <c r="G3652" s="6" t="s">
        <v>16943</v>
      </c>
      <c r="H3652" s="79">
        <v>8.8009140000000006</v>
      </c>
    </row>
    <row r="3653" spans="1:8" x14ac:dyDescent="0.2">
      <c r="A3653" s="6">
        <v>30266954</v>
      </c>
      <c r="B3653" s="6" t="s">
        <v>16944</v>
      </c>
      <c r="C3653" s="6" t="s">
        <v>16856</v>
      </c>
      <c r="D3653" s="6" t="s">
        <v>16860</v>
      </c>
      <c r="E3653" s="6" t="s">
        <v>15819</v>
      </c>
      <c r="F3653" s="6" t="s">
        <v>16945</v>
      </c>
      <c r="G3653" s="6" t="s">
        <v>16946</v>
      </c>
      <c r="H3653" s="79">
        <v>8.8009140000000006</v>
      </c>
    </row>
    <row r="3654" spans="1:8" x14ac:dyDescent="0.2">
      <c r="A3654" s="6">
        <v>30385531</v>
      </c>
      <c r="B3654" s="6" t="s">
        <v>16947</v>
      </c>
      <c r="C3654" s="6" t="s">
        <v>16948</v>
      </c>
      <c r="D3654" s="6" t="s">
        <v>16860</v>
      </c>
      <c r="E3654" s="6" t="s">
        <v>15819</v>
      </c>
      <c r="F3654" s="6" t="s">
        <v>16949</v>
      </c>
      <c r="G3654" s="6" t="s">
        <v>16950</v>
      </c>
      <c r="H3654" s="79">
        <v>8.8009140000000006</v>
      </c>
    </row>
    <row r="3655" spans="1:8" x14ac:dyDescent="0.2">
      <c r="A3655" s="6">
        <v>30054739</v>
      </c>
      <c r="B3655" s="6" t="s">
        <v>16951</v>
      </c>
      <c r="C3655" s="6" t="s">
        <v>5789</v>
      </c>
      <c r="D3655" s="6" t="s">
        <v>16425</v>
      </c>
      <c r="E3655" s="6" t="s">
        <v>15819</v>
      </c>
      <c r="F3655" s="6" t="s">
        <v>16952</v>
      </c>
      <c r="G3655" s="6" t="s">
        <v>16953</v>
      </c>
      <c r="H3655" s="79">
        <v>8.9842960000000005</v>
      </c>
    </row>
    <row r="3656" spans="1:8" x14ac:dyDescent="0.2">
      <c r="A3656" s="6">
        <v>30356869</v>
      </c>
      <c r="B3656" s="6" t="s">
        <v>16954</v>
      </c>
      <c r="C3656" s="6" t="s">
        <v>5789</v>
      </c>
      <c r="D3656" s="6" t="s">
        <v>16429</v>
      </c>
      <c r="E3656" s="6" t="s">
        <v>15819</v>
      </c>
      <c r="F3656" s="6" t="s">
        <v>16955</v>
      </c>
      <c r="G3656" s="6" t="s">
        <v>16956</v>
      </c>
      <c r="H3656" s="79">
        <v>8.9842960000000005</v>
      </c>
    </row>
    <row r="3657" spans="1:8" x14ac:dyDescent="0.2">
      <c r="A3657" s="6">
        <v>30141146</v>
      </c>
      <c r="B3657" s="6" t="s">
        <v>16957</v>
      </c>
      <c r="C3657" s="6" t="s">
        <v>5732</v>
      </c>
      <c r="D3657" s="6" t="s">
        <v>16429</v>
      </c>
      <c r="E3657" s="6" t="s">
        <v>15819</v>
      </c>
      <c r="F3657" s="6" t="s">
        <v>16958</v>
      </c>
      <c r="G3657" s="6" t="s">
        <v>16959</v>
      </c>
      <c r="H3657" s="79">
        <v>9.0603099999999994</v>
      </c>
    </row>
    <row r="3658" spans="1:8" x14ac:dyDescent="0.2">
      <c r="A3658" s="6">
        <v>30228698</v>
      </c>
      <c r="B3658" s="6" t="s">
        <v>16960</v>
      </c>
      <c r="C3658" s="6" t="s">
        <v>5654</v>
      </c>
      <c r="D3658" s="6" t="s">
        <v>16429</v>
      </c>
      <c r="E3658" s="6" t="s">
        <v>15819</v>
      </c>
      <c r="F3658" s="6" t="s">
        <v>16961</v>
      </c>
      <c r="G3658" s="6" t="s">
        <v>16962</v>
      </c>
      <c r="H3658" s="79">
        <v>9.1474100000000007</v>
      </c>
    </row>
    <row r="3659" spans="1:8" x14ac:dyDescent="0.2">
      <c r="A3659" s="6">
        <v>30299516</v>
      </c>
      <c r="B3659" s="6" t="s">
        <v>16963</v>
      </c>
      <c r="C3659" s="6" t="s">
        <v>9289</v>
      </c>
      <c r="D3659" s="6" t="s">
        <v>13181</v>
      </c>
      <c r="E3659" s="6" t="s">
        <v>5893</v>
      </c>
      <c r="F3659" s="6" t="s">
        <v>16964</v>
      </c>
      <c r="G3659" s="6" t="s">
        <v>16965</v>
      </c>
      <c r="H3659" s="79">
        <v>9.2119370000000007</v>
      </c>
    </row>
    <row r="3660" spans="1:8" x14ac:dyDescent="0.2">
      <c r="A3660" s="6">
        <v>30056632</v>
      </c>
      <c r="B3660" s="6" t="s">
        <v>16966</v>
      </c>
      <c r="C3660" s="6" t="s">
        <v>9293</v>
      </c>
      <c r="D3660" s="6" t="s">
        <v>13181</v>
      </c>
      <c r="E3660" s="6" t="s">
        <v>5893</v>
      </c>
      <c r="F3660" s="6" t="s">
        <v>16967</v>
      </c>
      <c r="G3660" s="6" t="s">
        <v>16968</v>
      </c>
      <c r="H3660" s="79">
        <v>9.2119370000000007</v>
      </c>
    </row>
    <row r="3661" spans="1:8" x14ac:dyDescent="0.2">
      <c r="A3661" s="6">
        <v>30241878</v>
      </c>
      <c r="B3661" s="6" t="s">
        <v>16969</v>
      </c>
      <c r="C3661" s="6" t="s">
        <v>9297</v>
      </c>
      <c r="D3661" s="6" t="s">
        <v>13181</v>
      </c>
      <c r="E3661" s="6" t="s">
        <v>5893</v>
      </c>
      <c r="F3661" s="6" t="s">
        <v>16970</v>
      </c>
      <c r="G3661" s="6" t="s">
        <v>16971</v>
      </c>
      <c r="H3661" s="79">
        <v>9.2119370000000007</v>
      </c>
    </row>
    <row r="3662" spans="1:8" x14ac:dyDescent="0.2">
      <c r="A3662" s="6">
        <v>30050614</v>
      </c>
      <c r="B3662" s="6" t="s">
        <v>16972</v>
      </c>
      <c r="C3662" s="6" t="s">
        <v>9301</v>
      </c>
      <c r="D3662" s="6" t="s">
        <v>13181</v>
      </c>
      <c r="E3662" s="6" t="s">
        <v>5893</v>
      </c>
      <c r="F3662" s="6" t="s">
        <v>16973</v>
      </c>
      <c r="G3662" s="6" t="s">
        <v>16974</v>
      </c>
      <c r="H3662" s="79">
        <v>9.2119370000000007</v>
      </c>
    </row>
    <row r="3663" spans="1:8" x14ac:dyDescent="0.2">
      <c r="A3663" s="6">
        <v>30148080</v>
      </c>
      <c r="B3663" s="6" t="s">
        <v>16975</v>
      </c>
      <c r="C3663" s="6" t="s">
        <v>5670</v>
      </c>
      <c r="D3663" s="6" t="s">
        <v>16425</v>
      </c>
      <c r="E3663" s="6" t="s">
        <v>15819</v>
      </c>
      <c r="F3663" s="6" t="s">
        <v>16976</v>
      </c>
      <c r="G3663" s="6" t="s">
        <v>16977</v>
      </c>
      <c r="H3663" s="79">
        <v>9.2246959999999998</v>
      </c>
    </row>
    <row r="3664" spans="1:8" x14ac:dyDescent="0.2">
      <c r="A3664" s="6">
        <v>30165358</v>
      </c>
      <c r="B3664" s="6" t="s">
        <v>16978</v>
      </c>
      <c r="C3664" s="6" t="s">
        <v>5670</v>
      </c>
      <c r="D3664" s="6" t="s">
        <v>16429</v>
      </c>
      <c r="E3664" s="6" t="s">
        <v>15819</v>
      </c>
      <c r="F3664" s="6" t="s">
        <v>16979</v>
      </c>
      <c r="G3664" s="6" t="s">
        <v>16980</v>
      </c>
      <c r="H3664" s="79">
        <v>9.2246959999999998</v>
      </c>
    </row>
    <row r="3665" spans="1:8" x14ac:dyDescent="0.2">
      <c r="A3665" s="6">
        <v>30348041</v>
      </c>
      <c r="B3665" s="6" t="s">
        <v>16981</v>
      </c>
      <c r="C3665" s="6" t="s">
        <v>5646</v>
      </c>
      <c r="D3665" s="6" t="s">
        <v>16425</v>
      </c>
      <c r="E3665" s="6" t="s">
        <v>15819</v>
      </c>
      <c r="F3665" s="6" t="s">
        <v>16982</v>
      </c>
      <c r="G3665" s="6" t="s">
        <v>16983</v>
      </c>
      <c r="H3665" s="79">
        <v>9.2489699999999999</v>
      </c>
    </row>
    <row r="3666" spans="1:8" x14ac:dyDescent="0.2">
      <c r="A3666" s="6">
        <v>30151012</v>
      </c>
      <c r="B3666" s="6" t="s">
        <v>16984</v>
      </c>
      <c r="C3666" s="6" t="s">
        <v>5650</v>
      </c>
      <c r="D3666" s="6" t="s">
        <v>16425</v>
      </c>
      <c r="E3666" s="6" t="s">
        <v>15819</v>
      </c>
      <c r="F3666" s="6" t="s">
        <v>16985</v>
      </c>
      <c r="G3666" s="6" t="s">
        <v>16986</v>
      </c>
      <c r="H3666" s="79">
        <v>9.2489699999999999</v>
      </c>
    </row>
    <row r="3667" spans="1:8" x14ac:dyDescent="0.2">
      <c r="A3667" s="6">
        <v>30230855</v>
      </c>
      <c r="B3667" s="6" t="s">
        <v>16987</v>
      </c>
      <c r="C3667" s="6" t="s">
        <v>5654</v>
      </c>
      <c r="D3667" s="6" t="s">
        <v>16425</v>
      </c>
      <c r="E3667" s="6" t="s">
        <v>15819</v>
      </c>
      <c r="F3667" s="6" t="s">
        <v>16988</v>
      </c>
      <c r="G3667" s="6" t="s">
        <v>16989</v>
      </c>
      <c r="H3667" s="79">
        <v>9.2489699999999999</v>
      </c>
    </row>
    <row r="3668" spans="1:8" x14ac:dyDescent="0.2">
      <c r="A3668" s="6">
        <v>30259354</v>
      </c>
      <c r="B3668" s="6" t="s">
        <v>16990</v>
      </c>
      <c r="C3668" s="6" t="s">
        <v>5646</v>
      </c>
      <c r="D3668" s="6" t="s">
        <v>16429</v>
      </c>
      <c r="E3668" s="6" t="s">
        <v>15819</v>
      </c>
      <c r="F3668" s="6" t="s">
        <v>16991</v>
      </c>
      <c r="G3668" s="6" t="s">
        <v>16992</v>
      </c>
      <c r="H3668" s="79">
        <v>9.2489699999999999</v>
      </c>
    </row>
    <row r="3669" spans="1:8" x14ac:dyDescent="0.2">
      <c r="A3669" s="6">
        <v>30118092</v>
      </c>
      <c r="B3669" s="6" t="s">
        <v>16993</v>
      </c>
      <c r="C3669" s="6" t="s">
        <v>5650</v>
      </c>
      <c r="D3669" s="6" t="s">
        <v>16429</v>
      </c>
      <c r="E3669" s="6" t="s">
        <v>15819</v>
      </c>
      <c r="F3669" s="6" t="s">
        <v>16994</v>
      </c>
      <c r="G3669" s="6" t="s">
        <v>16995</v>
      </c>
      <c r="H3669" s="79">
        <v>9.2489699999999999</v>
      </c>
    </row>
    <row r="3670" spans="1:8" x14ac:dyDescent="0.2">
      <c r="A3670" s="6">
        <v>30181112</v>
      </c>
      <c r="B3670" s="6" t="s">
        <v>16996</v>
      </c>
      <c r="C3670" s="6" t="s">
        <v>6661</v>
      </c>
      <c r="D3670" s="6" t="s">
        <v>7907</v>
      </c>
      <c r="E3670" s="6" t="s">
        <v>5638</v>
      </c>
      <c r="F3670" s="6" t="s">
        <v>16997</v>
      </c>
      <c r="G3670" s="6" t="s">
        <v>16998</v>
      </c>
      <c r="H3670" s="79">
        <v>9.2504810000000006</v>
      </c>
    </row>
    <row r="3671" spans="1:8" x14ac:dyDescent="0.2">
      <c r="A3671" s="6">
        <v>30121241</v>
      </c>
      <c r="B3671" s="6" t="s">
        <v>16999</v>
      </c>
      <c r="C3671" s="6" t="s">
        <v>6665</v>
      </c>
      <c r="D3671" s="6" t="s">
        <v>7907</v>
      </c>
      <c r="E3671" s="6" t="s">
        <v>5638</v>
      </c>
      <c r="F3671" s="6" t="s">
        <v>17000</v>
      </c>
      <c r="G3671" s="6" t="s">
        <v>17001</v>
      </c>
      <c r="H3671" s="79">
        <v>9.2504810000000006</v>
      </c>
    </row>
    <row r="3672" spans="1:8" x14ac:dyDescent="0.2">
      <c r="A3672" s="6">
        <v>30137741</v>
      </c>
      <c r="B3672" s="6" t="s">
        <v>17002</v>
      </c>
      <c r="C3672" s="6" t="s">
        <v>6669</v>
      </c>
      <c r="D3672" s="6" t="s">
        <v>7907</v>
      </c>
      <c r="E3672" s="6" t="s">
        <v>5638</v>
      </c>
      <c r="F3672" s="6" t="s">
        <v>17003</v>
      </c>
      <c r="G3672" s="6" t="s">
        <v>17004</v>
      </c>
      <c r="H3672" s="79">
        <v>9.2504810000000006</v>
      </c>
    </row>
    <row r="3673" spans="1:8" x14ac:dyDescent="0.2">
      <c r="A3673" s="6">
        <v>30126625</v>
      </c>
      <c r="B3673" s="6" t="s">
        <v>17005</v>
      </c>
      <c r="C3673" s="6" t="s">
        <v>10851</v>
      </c>
      <c r="D3673" s="6" t="s">
        <v>7907</v>
      </c>
      <c r="E3673" s="6" t="s">
        <v>5638</v>
      </c>
      <c r="F3673" s="6" t="s">
        <v>17006</v>
      </c>
      <c r="G3673" s="6" t="s">
        <v>17007</v>
      </c>
      <c r="H3673" s="79">
        <v>9.2504810000000006</v>
      </c>
    </row>
    <row r="3674" spans="1:8" x14ac:dyDescent="0.2">
      <c r="A3674" s="6">
        <v>30033277</v>
      </c>
      <c r="B3674" s="6" t="s">
        <v>17008</v>
      </c>
      <c r="C3674" s="6" t="s">
        <v>10855</v>
      </c>
      <c r="D3674" s="6" t="s">
        <v>7907</v>
      </c>
      <c r="E3674" s="6" t="s">
        <v>5638</v>
      </c>
      <c r="F3674" s="6" t="s">
        <v>17009</v>
      </c>
      <c r="G3674" s="6" t="s">
        <v>17010</v>
      </c>
      <c r="H3674" s="79">
        <v>9.2504810000000006</v>
      </c>
    </row>
    <row r="3675" spans="1:8" x14ac:dyDescent="0.2">
      <c r="A3675" s="6">
        <v>30249122</v>
      </c>
      <c r="B3675" s="6" t="s">
        <v>17011</v>
      </c>
      <c r="C3675" s="6" t="s">
        <v>5636</v>
      </c>
      <c r="D3675" s="6" t="s">
        <v>16425</v>
      </c>
      <c r="E3675" s="6" t="s">
        <v>15819</v>
      </c>
      <c r="F3675" s="6" t="s">
        <v>17012</v>
      </c>
      <c r="G3675" s="6" t="s">
        <v>17013</v>
      </c>
      <c r="H3675" s="79">
        <v>9.2677099999999992</v>
      </c>
    </row>
    <row r="3676" spans="1:8" x14ac:dyDescent="0.2">
      <c r="A3676" s="6">
        <v>30042198</v>
      </c>
      <c r="B3676" s="6" t="s">
        <v>17014</v>
      </c>
      <c r="C3676" s="6" t="s">
        <v>5642</v>
      </c>
      <c r="D3676" s="6" t="s">
        <v>16425</v>
      </c>
      <c r="E3676" s="6" t="s">
        <v>15819</v>
      </c>
      <c r="F3676" s="6" t="s">
        <v>17015</v>
      </c>
      <c r="G3676" s="6" t="s">
        <v>17016</v>
      </c>
      <c r="H3676" s="79">
        <v>9.2677099999999992</v>
      </c>
    </row>
    <row r="3677" spans="1:8" x14ac:dyDescent="0.2">
      <c r="A3677" s="6">
        <v>30211945</v>
      </c>
      <c r="B3677" s="6" t="s">
        <v>17017</v>
      </c>
      <c r="C3677" s="6" t="s">
        <v>5636</v>
      </c>
      <c r="D3677" s="6" t="s">
        <v>16429</v>
      </c>
      <c r="E3677" s="6" t="s">
        <v>15819</v>
      </c>
      <c r="F3677" s="6" t="s">
        <v>17018</v>
      </c>
      <c r="G3677" s="6" t="s">
        <v>17019</v>
      </c>
      <c r="H3677" s="79">
        <v>9.2677099999999992</v>
      </c>
    </row>
    <row r="3678" spans="1:8" x14ac:dyDescent="0.2">
      <c r="A3678" s="6">
        <v>30019006</v>
      </c>
      <c r="B3678" s="6" t="s">
        <v>17020</v>
      </c>
      <c r="C3678" s="6" t="s">
        <v>5642</v>
      </c>
      <c r="D3678" s="6" t="s">
        <v>16429</v>
      </c>
      <c r="E3678" s="6" t="s">
        <v>15819</v>
      </c>
      <c r="F3678" s="6" t="s">
        <v>17021</v>
      </c>
      <c r="G3678" s="6" t="s">
        <v>17022</v>
      </c>
      <c r="H3678" s="79">
        <v>9.2677099999999992</v>
      </c>
    </row>
    <row r="3679" spans="1:8" x14ac:dyDescent="0.2">
      <c r="A3679" s="6">
        <v>30034596</v>
      </c>
      <c r="B3679" s="6" t="s">
        <v>17023</v>
      </c>
      <c r="C3679" s="6" t="s">
        <v>5658</v>
      </c>
      <c r="D3679" s="6" t="s">
        <v>16425</v>
      </c>
      <c r="E3679" s="6" t="s">
        <v>15819</v>
      </c>
      <c r="F3679" s="6" t="s">
        <v>17024</v>
      </c>
      <c r="G3679" s="6" t="s">
        <v>17025</v>
      </c>
      <c r="H3679" s="79">
        <v>9.3209079999999993</v>
      </c>
    </row>
    <row r="3680" spans="1:8" x14ac:dyDescent="0.2">
      <c r="A3680" s="6">
        <v>30045587</v>
      </c>
      <c r="B3680" s="6" t="s">
        <v>17026</v>
      </c>
      <c r="C3680" s="6" t="s">
        <v>5658</v>
      </c>
      <c r="D3680" s="6" t="s">
        <v>16429</v>
      </c>
      <c r="E3680" s="6" t="s">
        <v>15819</v>
      </c>
      <c r="F3680" s="6" t="s">
        <v>17027</v>
      </c>
      <c r="G3680" s="6" t="s">
        <v>17028</v>
      </c>
      <c r="H3680" s="79">
        <v>9.3209079999999993</v>
      </c>
    </row>
    <row r="3681" spans="1:8" x14ac:dyDescent="0.2">
      <c r="A3681" s="6">
        <v>30354504</v>
      </c>
      <c r="B3681" s="6" t="s">
        <v>17029</v>
      </c>
      <c r="C3681" s="6" t="s">
        <v>5666</v>
      </c>
      <c r="D3681" s="6" t="s">
        <v>16429</v>
      </c>
      <c r="E3681" s="6" t="s">
        <v>15819</v>
      </c>
      <c r="F3681" s="6" t="s">
        <v>17030</v>
      </c>
      <c r="G3681" s="6" t="s">
        <v>17031</v>
      </c>
      <c r="H3681" s="79">
        <v>9.3361260000000001</v>
      </c>
    </row>
    <row r="3682" spans="1:8" x14ac:dyDescent="0.2">
      <c r="A3682" s="6">
        <v>30208955</v>
      </c>
      <c r="B3682" s="6" t="s">
        <v>17032</v>
      </c>
      <c r="C3682" s="6" t="s">
        <v>5662</v>
      </c>
      <c r="D3682" s="6" t="s">
        <v>16425</v>
      </c>
      <c r="E3682" s="6" t="s">
        <v>15819</v>
      </c>
      <c r="F3682" s="6" t="s">
        <v>17033</v>
      </c>
      <c r="G3682" s="6" t="s">
        <v>17034</v>
      </c>
      <c r="H3682" s="79">
        <v>9.4842289999999991</v>
      </c>
    </row>
    <row r="3683" spans="1:8" x14ac:dyDescent="0.2">
      <c r="A3683" s="6">
        <v>30249732</v>
      </c>
      <c r="B3683" s="6" t="s">
        <v>17035</v>
      </c>
      <c r="C3683" s="6" t="s">
        <v>5662</v>
      </c>
      <c r="D3683" s="6" t="s">
        <v>16429</v>
      </c>
      <c r="E3683" s="6" t="s">
        <v>15819</v>
      </c>
      <c r="F3683" s="6" t="s">
        <v>17036</v>
      </c>
      <c r="G3683" s="6" t="s">
        <v>17037</v>
      </c>
      <c r="H3683" s="79">
        <v>9.5237230000000004</v>
      </c>
    </row>
    <row r="3684" spans="1:8" x14ac:dyDescent="0.2">
      <c r="A3684" s="6">
        <v>30080547</v>
      </c>
      <c r="B3684" s="6" t="s">
        <v>17038</v>
      </c>
      <c r="C3684" s="6" t="s">
        <v>6342</v>
      </c>
      <c r="D3684" s="6" t="s">
        <v>16425</v>
      </c>
      <c r="E3684" s="6" t="s">
        <v>15819</v>
      </c>
      <c r="F3684" s="6" t="s">
        <v>17039</v>
      </c>
      <c r="G3684" s="6" t="s">
        <v>17040</v>
      </c>
      <c r="H3684" s="79">
        <v>9.5566390000000006</v>
      </c>
    </row>
    <row r="3685" spans="1:8" x14ac:dyDescent="0.2">
      <c r="A3685" s="6">
        <v>30077339</v>
      </c>
      <c r="B3685" s="6" t="s">
        <v>17041</v>
      </c>
      <c r="C3685" s="6" t="s">
        <v>6342</v>
      </c>
      <c r="D3685" s="6" t="s">
        <v>16429</v>
      </c>
      <c r="E3685" s="6" t="s">
        <v>15819</v>
      </c>
      <c r="F3685" s="6" t="s">
        <v>17042</v>
      </c>
      <c r="G3685" s="6" t="s">
        <v>17043</v>
      </c>
      <c r="H3685" s="79">
        <v>9.5566390000000006</v>
      </c>
    </row>
    <row r="3686" spans="1:8" x14ac:dyDescent="0.2">
      <c r="A3686" s="6">
        <v>30397039</v>
      </c>
      <c r="B3686" s="6" t="s">
        <v>17044</v>
      </c>
      <c r="C3686" s="6" t="s">
        <v>5666</v>
      </c>
      <c r="D3686" s="6" t="s">
        <v>16425</v>
      </c>
      <c r="E3686" s="6" t="s">
        <v>15819</v>
      </c>
      <c r="F3686" s="6" t="s">
        <v>17045</v>
      </c>
      <c r="G3686" s="6" t="s">
        <v>17046</v>
      </c>
      <c r="H3686" s="79">
        <v>9.5618069999999999</v>
      </c>
    </row>
    <row r="3687" spans="1:8" x14ac:dyDescent="0.2">
      <c r="A3687" s="6">
        <v>30052482</v>
      </c>
      <c r="B3687" s="6" t="s">
        <v>17047</v>
      </c>
      <c r="C3687" s="6" t="s">
        <v>9541</v>
      </c>
      <c r="D3687" s="6" t="s">
        <v>9937</v>
      </c>
      <c r="E3687" s="6" t="s">
        <v>5893</v>
      </c>
      <c r="F3687" s="6" t="s">
        <v>17048</v>
      </c>
      <c r="G3687" s="6" t="s">
        <v>17049</v>
      </c>
      <c r="H3687" s="79">
        <v>9.7130050000000008</v>
      </c>
    </row>
    <row r="3688" spans="1:8" x14ac:dyDescent="0.2">
      <c r="A3688" s="6">
        <v>30031420</v>
      </c>
      <c r="B3688" s="6" t="s">
        <v>17050</v>
      </c>
      <c r="C3688" s="6" t="s">
        <v>9545</v>
      </c>
      <c r="D3688" s="6" t="s">
        <v>9937</v>
      </c>
      <c r="E3688" s="6" t="s">
        <v>5893</v>
      </c>
      <c r="F3688" s="6" t="s">
        <v>17051</v>
      </c>
      <c r="G3688" s="6" t="s">
        <v>17052</v>
      </c>
      <c r="H3688" s="79">
        <v>9.7130050000000008</v>
      </c>
    </row>
    <row r="3689" spans="1:8" x14ac:dyDescent="0.2">
      <c r="A3689" s="6">
        <v>30382414</v>
      </c>
      <c r="B3689" s="6" t="s">
        <v>17053</v>
      </c>
      <c r="C3689" s="6" t="s">
        <v>9549</v>
      </c>
      <c r="D3689" s="6" t="s">
        <v>9937</v>
      </c>
      <c r="E3689" s="6" t="s">
        <v>5893</v>
      </c>
      <c r="F3689" s="6" t="s">
        <v>17054</v>
      </c>
      <c r="G3689" s="6" t="s">
        <v>17055</v>
      </c>
      <c r="H3689" s="79">
        <v>9.7130050000000008</v>
      </c>
    </row>
    <row r="3690" spans="1:8" x14ac:dyDescent="0.2">
      <c r="A3690" s="6">
        <v>30306779</v>
      </c>
      <c r="B3690" s="6" t="s">
        <v>17056</v>
      </c>
      <c r="C3690" s="6" t="s">
        <v>9553</v>
      </c>
      <c r="D3690" s="6" t="s">
        <v>9937</v>
      </c>
      <c r="E3690" s="6" t="s">
        <v>5893</v>
      </c>
      <c r="F3690" s="6" t="s">
        <v>17057</v>
      </c>
      <c r="G3690" s="6" t="s">
        <v>17058</v>
      </c>
      <c r="H3690" s="79">
        <v>9.7130050000000008</v>
      </c>
    </row>
    <row r="3691" spans="1:8" x14ac:dyDescent="0.2">
      <c r="A3691" s="6">
        <v>30364444</v>
      </c>
      <c r="B3691" s="6" t="s">
        <v>17059</v>
      </c>
      <c r="C3691" s="6" t="s">
        <v>9557</v>
      </c>
      <c r="D3691" s="6" t="s">
        <v>9937</v>
      </c>
      <c r="E3691" s="6" t="s">
        <v>5893</v>
      </c>
      <c r="F3691" s="6" t="s">
        <v>17060</v>
      </c>
      <c r="G3691" s="6" t="s">
        <v>17061</v>
      </c>
      <c r="H3691" s="79">
        <v>9.7130050000000008</v>
      </c>
    </row>
    <row r="3692" spans="1:8" x14ac:dyDescent="0.2">
      <c r="A3692" s="6">
        <v>30049452</v>
      </c>
      <c r="B3692" s="6" t="s">
        <v>17062</v>
      </c>
      <c r="C3692" s="6" t="s">
        <v>5694</v>
      </c>
      <c r="D3692" s="6" t="s">
        <v>16425</v>
      </c>
      <c r="E3692" s="6" t="s">
        <v>15819</v>
      </c>
      <c r="F3692" s="6" t="s">
        <v>17063</v>
      </c>
      <c r="G3692" s="6" t="s">
        <v>17064</v>
      </c>
      <c r="H3692" s="79">
        <v>9.8052399999999995</v>
      </c>
    </row>
    <row r="3693" spans="1:8" x14ac:dyDescent="0.2">
      <c r="A3693" s="6">
        <v>30161711</v>
      </c>
      <c r="B3693" s="6" t="s">
        <v>17065</v>
      </c>
      <c r="C3693" s="6" t="s">
        <v>5694</v>
      </c>
      <c r="D3693" s="6" t="s">
        <v>16429</v>
      </c>
      <c r="E3693" s="6" t="s">
        <v>15819</v>
      </c>
      <c r="F3693" s="6" t="s">
        <v>17066</v>
      </c>
      <c r="G3693" s="6" t="s">
        <v>17067</v>
      </c>
      <c r="H3693" s="79">
        <v>9.8052399999999995</v>
      </c>
    </row>
    <row r="3694" spans="1:8" x14ac:dyDescent="0.2">
      <c r="A3694" s="6">
        <v>30176535</v>
      </c>
      <c r="B3694" s="6" t="s">
        <v>17068</v>
      </c>
      <c r="C3694" s="6" t="s">
        <v>6093</v>
      </c>
      <c r="D3694" s="6" t="s">
        <v>10915</v>
      </c>
      <c r="E3694" s="6" t="s">
        <v>5638</v>
      </c>
      <c r="F3694" s="6" t="s">
        <v>17069</v>
      </c>
      <c r="G3694" s="6" t="s">
        <v>17070</v>
      </c>
      <c r="H3694" s="79">
        <v>9.9057230000000001</v>
      </c>
    </row>
    <row r="3695" spans="1:8" x14ac:dyDescent="0.2">
      <c r="A3695" s="6">
        <v>30223563</v>
      </c>
      <c r="B3695" s="6" t="s">
        <v>17071</v>
      </c>
      <c r="C3695" s="6" t="s">
        <v>10813</v>
      </c>
      <c r="D3695" s="6" t="s">
        <v>7907</v>
      </c>
      <c r="E3695" s="6" t="s">
        <v>5638</v>
      </c>
      <c r="F3695" s="6" t="s">
        <v>17072</v>
      </c>
      <c r="G3695" s="6" t="s">
        <v>17073</v>
      </c>
      <c r="H3695" s="79">
        <v>9.9828100000000006</v>
      </c>
    </row>
    <row r="3696" spans="1:8" x14ac:dyDescent="0.2">
      <c r="A3696" s="6">
        <v>30274985</v>
      </c>
      <c r="B3696" s="6" t="s">
        <v>17074</v>
      </c>
      <c r="C3696" s="6" t="s">
        <v>10817</v>
      </c>
      <c r="D3696" s="6" t="s">
        <v>7907</v>
      </c>
      <c r="E3696" s="6" t="s">
        <v>5638</v>
      </c>
      <c r="F3696" s="6" t="s">
        <v>17075</v>
      </c>
      <c r="G3696" s="6" t="s">
        <v>17076</v>
      </c>
      <c r="H3696" s="79">
        <v>9.9828100000000006</v>
      </c>
    </row>
    <row r="3697" spans="1:8" x14ac:dyDescent="0.2">
      <c r="A3697" s="6">
        <v>30217835</v>
      </c>
      <c r="B3697" s="6" t="s">
        <v>17077</v>
      </c>
      <c r="C3697" s="6" t="s">
        <v>10821</v>
      </c>
      <c r="D3697" s="6" t="s">
        <v>7907</v>
      </c>
      <c r="E3697" s="6" t="s">
        <v>5638</v>
      </c>
      <c r="F3697" s="6" t="s">
        <v>17078</v>
      </c>
      <c r="G3697" s="6" t="s">
        <v>17079</v>
      </c>
      <c r="H3697" s="79">
        <v>9.9828100000000006</v>
      </c>
    </row>
    <row r="3698" spans="1:8" x14ac:dyDescent="0.2">
      <c r="A3698" s="6">
        <v>30254897</v>
      </c>
      <c r="B3698" s="6" t="s">
        <v>17080</v>
      </c>
      <c r="C3698" s="6" t="s">
        <v>10825</v>
      </c>
      <c r="D3698" s="6" t="s">
        <v>7907</v>
      </c>
      <c r="E3698" s="6" t="s">
        <v>5638</v>
      </c>
      <c r="F3698" s="6" t="s">
        <v>17081</v>
      </c>
      <c r="G3698" s="6" t="s">
        <v>17082</v>
      </c>
      <c r="H3698" s="79">
        <v>9.9828100000000006</v>
      </c>
    </row>
    <row r="3699" spans="1:8" x14ac:dyDescent="0.2">
      <c r="A3699" s="6">
        <v>30055527</v>
      </c>
      <c r="B3699" s="6" t="s">
        <v>17083</v>
      </c>
      <c r="C3699" s="6" t="s">
        <v>10829</v>
      </c>
      <c r="D3699" s="6" t="s">
        <v>7907</v>
      </c>
      <c r="E3699" s="6" t="s">
        <v>5638</v>
      </c>
      <c r="F3699" s="6" t="s">
        <v>17084</v>
      </c>
      <c r="G3699" s="6" t="s">
        <v>17085</v>
      </c>
      <c r="H3699" s="79">
        <v>9.9828100000000006</v>
      </c>
    </row>
    <row r="3700" spans="1:8" x14ac:dyDescent="0.2">
      <c r="A3700" s="6">
        <v>30313794</v>
      </c>
      <c r="B3700" s="6" t="s">
        <v>17086</v>
      </c>
      <c r="C3700" s="6" t="s">
        <v>15558</v>
      </c>
      <c r="D3700" s="6" t="s">
        <v>7907</v>
      </c>
      <c r="E3700" s="6" t="s">
        <v>5638</v>
      </c>
      <c r="F3700" s="6" t="s">
        <v>17087</v>
      </c>
      <c r="G3700" s="6" t="s">
        <v>17088</v>
      </c>
      <c r="H3700" s="79">
        <v>9.9828100000000006</v>
      </c>
    </row>
    <row r="3701" spans="1:8" x14ac:dyDescent="0.2">
      <c r="A3701" s="6">
        <v>30348366</v>
      </c>
      <c r="B3701" s="6" t="s">
        <v>17089</v>
      </c>
      <c r="C3701" s="6" t="s">
        <v>15562</v>
      </c>
      <c r="D3701" s="6" t="s">
        <v>7907</v>
      </c>
      <c r="E3701" s="6" t="s">
        <v>5638</v>
      </c>
      <c r="F3701" s="6" t="s">
        <v>17090</v>
      </c>
      <c r="G3701" s="6" t="s">
        <v>17091</v>
      </c>
      <c r="H3701" s="79">
        <v>9.9828100000000006</v>
      </c>
    </row>
    <row r="3702" spans="1:8" x14ac:dyDescent="0.2">
      <c r="A3702" s="6">
        <v>30355873</v>
      </c>
      <c r="B3702" s="6" t="s">
        <v>17092</v>
      </c>
      <c r="C3702" s="6" t="s">
        <v>15566</v>
      </c>
      <c r="D3702" s="6" t="s">
        <v>7907</v>
      </c>
      <c r="E3702" s="6" t="s">
        <v>5638</v>
      </c>
      <c r="F3702" s="6" t="s">
        <v>17093</v>
      </c>
      <c r="G3702" s="6" t="s">
        <v>17094</v>
      </c>
      <c r="H3702" s="79">
        <v>9.9828100000000006</v>
      </c>
    </row>
    <row r="3703" spans="1:8" x14ac:dyDescent="0.2">
      <c r="A3703" s="6">
        <v>30376577</v>
      </c>
      <c r="B3703" s="6" t="s">
        <v>17095</v>
      </c>
      <c r="C3703" s="6" t="s">
        <v>15570</v>
      </c>
      <c r="D3703" s="6" t="s">
        <v>7907</v>
      </c>
      <c r="E3703" s="6" t="s">
        <v>5638</v>
      </c>
      <c r="F3703" s="6" t="s">
        <v>17096</v>
      </c>
      <c r="G3703" s="6" t="s">
        <v>17097</v>
      </c>
      <c r="H3703" s="79">
        <v>9.9828100000000006</v>
      </c>
    </row>
    <row r="3704" spans="1:8" x14ac:dyDescent="0.2">
      <c r="A3704" s="6">
        <v>30205901</v>
      </c>
      <c r="B3704" s="6" t="s">
        <v>17098</v>
      </c>
      <c r="C3704" s="6" t="s">
        <v>15574</v>
      </c>
      <c r="D3704" s="6" t="s">
        <v>7907</v>
      </c>
      <c r="E3704" s="6" t="s">
        <v>5638</v>
      </c>
      <c r="F3704" s="6" t="s">
        <v>17099</v>
      </c>
      <c r="G3704" s="6" t="s">
        <v>17100</v>
      </c>
      <c r="H3704" s="79">
        <v>9.9828100000000006</v>
      </c>
    </row>
    <row r="3705" spans="1:8" x14ac:dyDescent="0.2">
      <c r="A3705" s="6">
        <v>30243315</v>
      </c>
      <c r="B3705" s="6" t="s">
        <v>17101</v>
      </c>
      <c r="C3705" s="6" t="s">
        <v>14995</v>
      </c>
      <c r="D3705" s="6" t="s">
        <v>7907</v>
      </c>
      <c r="E3705" s="6" t="s">
        <v>5638</v>
      </c>
      <c r="F3705" s="6" t="s">
        <v>17102</v>
      </c>
      <c r="G3705" s="6" t="s">
        <v>17103</v>
      </c>
      <c r="H3705" s="79">
        <v>9.9828100000000006</v>
      </c>
    </row>
    <row r="3706" spans="1:8" x14ac:dyDescent="0.2">
      <c r="A3706" s="6">
        <v>30305356</v>
      </c>
      <c r="B3706" s="6" t="s">
        <v>17104</v>
      </c>
      <c r="C3706" s="6" t="s">
        <v>14999</v>
      </c>
      <c r="D3706" s="6" t="s">
        <v>7907</v>
      </c>
      <c r="E3706" s="6" t="s">
        <v>5638</v>
      </c>
      <c r="F3706" s="6" t="s">
        <v>17105</v>
      </c>
      <c r="G3706" s="6" t="s">
        <v>17106</v>
      </c>
      <c r="H3706" s="79">
        <v>9.9828100000000006</v>
      </c>
    </row>
    <row r="3707" spans="1:8" x14ac:dyDescent="0.2">
      <c r="A3707" s="6">
        <v>30072264</v>
      </c>
      <c r="B3707" s="6" t="s">
        <v>17107</v>
      </c>
      <c r="C3707" s="6" t="s">
        <v>9461</v>
      </c>
      <c r="D3707" s="6" t="s">
        <v>9937</v>
      </c>
      <c r="E3707" s="6" t="s">
        <v>5893</v>
      </c>
      <c r="F3707" s="6" t="s">
        <v>17108</v>
      </c>
      <c r="G3707" s="6" t="s">
        <v>17109</v>
      </c>
      <c r="H3707" s="79">
        <v>10.021354000000001</v>
      </c>
    </row>
    <row r="3708" spans="1:8" x14ac:dyDescent="0.2">
      <c r="A3708" s="6">
        <v>30140983</v>
      </c>
      <c r="B3708" s="6" t="s">
        <v>17110</v>
      </c>
      <c r="C3708" s="6" t="s">
        <v>9465</v>
      </c>
      <c r="D3708" s="6" t="s">
        <v>9937</v>
      </c>
      <c r="E3708" s="6" t="s">
        <v>5893</v>
      </c>
      <c r="F3708" s="6" t="s">
        <v>17111</v>
      </c>
      <c r="G3708" s="6" t="s">
        <v>17112</v>
      </c>
      <c r="H3708" s="79">
        <v>10.021354000000001</v>
      </c>
    </row>
    <row r="3709" spans="1:8" x14ac:dyDescent="0.2">
      <c r="A3709" s="6">
        <v>30008557</v>
      </c>
      <c r="B3709" s="6" t="s">
        <v>17113</v>
      </c>
      <c r="C3709" s="6" t="s">
        <v>9469</v>
      </c>
      <c r="D3709" s="6" t="s">
        <v>9937</v>
      </c>
      <c r="E3709" s="6" t="s">
        <v>5893</v>
      </c>
      <c r="F3709" s="6" t="s">
        <v>17114</v>
      </c>
      <c r="G3709" s="6" t="s">
        <v>17115</v>
      </c>
      <c r="H3709" s="79">
        <v>10.021354000000001</v>
      </c>
    </row>
    <row r="3710" spans="1:8" x14ac:dyDescent="0.2">
      <c r="A3710" s="6">
        <v>30305914</v>
      </c>
      <c r="B3710" s="6" t="s">
        <v>17116</v>
      </c>
      <c r="C3710" s="6" t="s">
        <v>9473</v>
      </c>
      <c r="D3710" s="6" t="s">
        <v>9937</v>
      </c>
      <c r="E3710" s="6" t="s">
        <v>5893</v>
      </c>
      <c r="F3710" s="6" t="s">
        <v>17117</v>
      </c>
      <c r="G3710" s="6" t="s">
        <v>17118</v>
      </c>
      <c r="H3710" s="79">
        <v>10.021354000000001</v>
      </c>
    </row>
    <row r="3711" spans="1:8" x14ac:dyDescent="0.2">
      <c r="A3711" s="6">
        <v>30380104</v>
      </c>
      <c r="B3711" s="6" t="s">
        <v>17119</v>
      </c>
      <c r="C3711" s="6" t="s">
        <v>9477</v>
      </c>
      <c r="D3711" s="6" t="s">
        <v>9937</v>
      </c>
      <c r="E3711" s="6" t="s">
        <v>5893</v>
      </c>
      <c r="F3711" s="6" t="s">
        <v>17120</v>
      </c>
      <c r="G3711" s="6" t="s">
        <v>17121</v>
      </c>
      <c r="H3711" s="79">
        <v>10.021354000000001</v>
      </c>
    </row>
    <row r="3712" spans="1:8" x14ac:dyDescent="0.2">
      <c r="A3712" s="6">
        <v>30379878</v>
      </c>
      <c r="B3712" s="6" t="s">
        <v>17122</v>
      </c>
      <c r="C3712" s="6" t="s">
        <v>9481</v>
      </c>
      <c r="D3712" s="6" t="s">
        <v>9937</v>
      </c>
      <c r="E3712" s="6" t="s">
        <v>5893</v>
      </c>
      <c r="F3712" s="6" t="s">
        <v>17123</v>
      </c>
      <c r="G3712" s="6" t="s">
        <v>17124</v>
      </c>
      <c r="H3712" s="79">
        <v>10.021354000000001</v>
      </c>
    </row>
    <row r="3713" spans="1:8" x14ac:dyDescent="0.2">
      <c r="A3713" s="6">
        <v>30300464</v>
      </c>
      <c r="B3713" s="6" t="s">
        <v>17125</v>
      </c>
      <c r="C3713" s="6" t="s">
        <v>5722</v>
      </c>
      <c r="D3713" s="6" t="s">
        <v>16425</v>
      </c>
      <c r="E3713" s="6" t="s">
        <v>15819</v>
      </c>
      <c r="F3713" s="6" t="s">
        <v>17126</v>
      </c>
      <c r="G3713" s="6" t="s">
        <v>17127</v>
      </c>
      <c r="H3713" s="79">
        <v>10.269277000000001</v>
      </c>
    </row>
    <row r="3714" spans="1:8" x14ac:dyDescent="0.2">
      <c r="A3714" s="6">
        <v>30289401</v>
      </c>
      <c r="B3714" s="6" t="s">
        <v>17128</v>
      </c>
      <c r="C3714" s="6" t="s">
        <v>5722</v>
      </c>
      <c r="D3714" s="6" t="s">
        <v>16429</v>
      </c>
      <c r="E3714" s="6" t="s">
        <v>15819</v>
      </c>
      <c r="F3714" s="6" t="s">
        <v>17129</v>
      </c>
      <c r="G3714" s="6" t="s">
        <v>17130</v>
      </c>
      <c r="H3714" s="79">
        <v>10.269277000000001</v>
      </c>
    </row>
    <row r="3715" spans="1:8" x14ac:dyDescent="0.2">
      <c r="A3715" s="6">
        <v>30326981</v>
      </c>
      <c r="B3715" s="6" t="s">
        <v>17131</v>
      </c>
      <c r="C3715" s="6" t="s">
        <v>7367</v>
      </c>
      <c r="D3715" s="6" t="s">
        <v>6633</v>
      </c>
      <c r="E3715" s="6" t="s">
        <v>5638</v>
      </c>
      <c r="F3715" s="6" t="s">
        <v>17132</v>
      </c>
      <c r="G3715" s="6" t="s">
        <v>17133</v>
      </c>
      <c r="H3715" s="79">
        <v>10.445334000000001</v>
      </c>
    </row>
    <row r="3716" spans="1:8" x14ac:dyDescent="0.2">
      <c r="A3716" s="6">
        <v>30063599</v>
      </c>
      <c r="B3716" s="6" t="s">
        <v>17134</v>
      </c>
      <c r="C3716" s="6" t="s">
        <v>7371</v>
      </c>
      <c r="D3716" s="6" t="s">
        <v>6633</v>
      </c>
      <c r="E3716" s="6" t="s">
        <v>5638</v>
      </c>
      <c r="F3716" s="6" t="s">
        <v>17135</v>
      </c>
      <c r="G3716" s="6" t="s">
        <v>17136</v>
      </c>
      <c r="H3716" s="79">
        <v>10.445334000000001</v>
      </c>
    </row>
    <row r="3717" spans="1:8" x14ac:dyDescent="0.2">
      <c r="A3717" s="6">
        <v>30192135</v>
      </c>
      <c r="B3717" s="6" t="s">
        <v>17137</v>
      </c>
      <c r="C3717" s="6" t="s">
        <v>7375</v>
      </c>
      <c r="D3717" s="6" t="s">
        <v>6633</v>
      </c>
      <c r="E3717" s="6" t="s">
        <v>5638</v>
      </c>
      <c r="F3717" s="6" t="s">
        <v>17138</v>
      </c>
      <c r="G3717" s="6" t="s">
        <v>17139</v>
      </c>
      <c r="H3717" s="79">
        <v>10.445334000000001</v>
      </c>
    </row>
    <row r="3718" spans="1:8" x14ac:dyDescent="0.2">
      <c r="A3718" s="6">
        <v>30430002</v>
      </c>
      <c r="B3718" s="6" t="s">
        <v>17140</v>
      </c>
      <c r="C3718" s="6" t="s">
        <v>7379</v>
      </c>
      <c r="D3718" s="6" t="s">
        <v>6633</v>
      </c>
      <c r="E3718" s="6" t="s">
        <v>5638</v>
      </c>
      <c r="F3718" s="6" t="s">
        <v>17141</v>
      </c>
      <c r="G3718" s="6" t="s">
        <v>17142</v>
      </c>
      <c r="H3718" s="79">
        <v>10.445334000000001</v>
      </c>
    </row>
    <row r="3719" spans="1:8" x14ac:dyDescent="0.2">
      <c r="A3719" s="6">
        <v>30112458</v>
      </c>
      <c r="B3719" s="6" t="s">
        <v>17143</v>
      </c>
      <c r="C3719" s="6" t="s">
        <v>7383</v>
      </c>
      <c r="D3719" s="6" t="s">
        <v>6633</v>
      </c>
      <c r="E3719" s="6" t="s">
        <v>5638</v>
      </c>
      <c r="F3719" s="6" t="s">
        <v>17144</v>
      </c>
      <c r="G3719" s="6" t="s">
        <v>17145</v>
      </c>
      <c r="H3719" s="79">
        <v>10.445334000000001</v>
      </c>
    </row>
    <row r="3720" spans="1:8" x14ac:dyDescent="0.2">
      <c r="A3720" s="6">
        <v>30211893</v>
      </c>
      <c r="B3720" s="6" t="s">
        <v>17146</v>
      </c>
      <c r="C3720" s="6" t="s">
        <v>5698</v>
      </c>
      <c r="D3720" s="6" t="s">
        <v>16425</v>
      </c>
      <c r="E3720" s="6" t="s">
        <v>15819</v>
      </c>
      <c r="F3720" s="6" t="s">
        <v>17147</v>
      </c>
      <c r="G3720" s="6" t="s">
        <v>17148</v>
      </c>
      <c r="H3720" s="79">
        <v>10.995542</v>
      </c>
    </row>
    <row r="3721" spans="1:8" x14ac:dyDescent="0.2">
      <c r="A3721" s="6">
        <v>30238708</v>
      </c>
      <c r="B3721" s="6" t="s">
        <v>17149</v>
      </c>
      <c r="C3721" s="6" t="s">
        <v>5698</v>
      </c>
      <c r="D3721" s="6" t="s">
        <v>16429</v>
      </c>
      <c r="E3721" s="6" t="s">
        <v>15819</v>
      </c>
      <c r="F3721" s="6" t="s">
        <v>17150</v>
      </c>
      <c r="G3721" s="6" t="s">
        <v>17151</v>
      </c>
      <c r="H3721" s="79">
        <v>10.995542</v>
      </c>
    </row>
    <row r="3722" spans="1:8" x14ac:dyDescent="0.2">
      <c r="A3722" s="6">
        <v>30018010</v>
      </c>
      <c r="B3722" s="6" t="s">
        <v>17152</v>
      </c>
      <c r="C3722" s="6" t="s">
        <v>5702</v>
      </c>
      <c r="D3722" s="6" t="s">
        <v>16425</v>
      </c>
      <c r="E3722" s="6" t="s">
        <v>15819</v>
      </c>
      <c r="F3722" s="6" t="s">
        <v>17153</v>
      </c>
      <c r="G3722" s="6" t="s">
        <v>17154</v>
      </c>
      <c r="H3722" s="79">
        <v>11.129379</v>
      </c>
    </row>
    <row r="3723" spans="1:8" x14ac:dyDescent="0.2">
      <c r="A3723" s="6">
        <v>30074295</v>
      </c>
      <c r="B3723" s="6" t="s">
        <v>17155</v>
      </c>
      <c r="C3723" s="6" t="s">
        <v>5702</v>
      </c>
      <c r="D3723" s="6" t="s">
        <v>16429</v>
      </c>
      <c r="E3723" s="6" t="s">
        <v>15819</v>
      </c>
      <c r="F3723" s="6" t="s">
        <v>17156</v>
      </c>
      <c r="G3723" s="6" t="s">
        <v>17157</v>
      </c>
      <c r="H3723" s="79">
        <v>11.167289</v>
      </c>
    </row>
    <row r="3724" spans="1:8" x14ac:dyDescent="0.2">
      <c r="A3724" s="6">
        <v>30296955</v>
      </c>
      <c r="B3724" s="6" t="s">
        <v>17158</v>
      </c>
      <c r="C3724" s="6" t="s">
        <v>5706</v>
      </c>
      <c r="D3724" s="6" t="s">
        <v>16425</v>
      </c>
      <c r="E3724" s="6" t="s">
        <v>15819</v>
      </c>
      <c r="F3724" s="6" t="s">
        <v>17159</v>
      </c>
      <c r="G3724" s="6" t="s">
        <v>17160</v>
      </c>
      <c r="H3724" s="79">
        <v>11.287789</v>
      </c>
    </row>
    <row r="3725" spans="1:8" x14ac:dyDescent="0.2">
      <c r="A3725" s="6">
        <v>30210819</v>
      </c>
      <c r="B3725" s="6" t="s">
        <v>17161</v>
      </c>
      <c r="C3725" s="6" t="s">
        <v>5706</v>
      </c>
      <c r="D3725" s="6" t="s">
        <v>16429</v>
      </c>
      <c r="E3725" s="6" t="s">
        <v>15819</v>
      </c>
      <c r="F3725" s="6" t="s">
        <v>17162</v>
      </c>
      <c r="G3725" s="6" t="s">
        <v>17163</v>
      </c>
      <c r="H3725" s="79">
        <v>11.293205</v>
      </c>
    </row>
    <row r="3726" spans="1:8" x14ac:dyDescent="0.2">
      <c r="A3726" s="6">
        <v>30279488</v>
      </c>
      <c r="B3726" s="6" t="s">
        <v>17164</v>
      </c>
      <c r="C3726" s="6" t="s">
        <v>5714</v>
      </c>
      <c r="D3726" s="6" t="s">
        <v>16425</v>
      </c>
      <c r="E3726" s="6" t="s">
        <v>15819</v>
      </c>
      <c r="F3726" s="6" t="s">
        <v>17165</v>
      </c>
      <c r="G3726" s="6" t="s">
        <v>17166</v>
      </c>
      <c r="H3726" s="79">
        <v>11.822362</v>
      </c>
    </row>
    <row r="3727" spans="1:8" x14ac:dyDescent="0.2">
      <c r="A3727" s="6">
        <v>30340223</v>
      </c>
      <c r="B3727" s="6" t="s">
        <v>17167</v>
      </c>
      <c r="C3727" s="6" t="s">
        <v>5714</v>
      </c>
      <c r="D3727" s="6" t="s">
        <v>16429</v>
      </c>
      <c r="E3727" s="6" t="s">
        <v>15819</v>
      </c>
      <c r="F3727" s="6" t="s">
        <v>17168</v>
      </c>
      <c r="G3727" s="6" t="s">
        <v>17169</v>
      </c>
      <c r="H3727" s="79">
        <v>11.822362</v>
      </c>
    </row>
    <row r="3728" spans="1:8" x14ac:dyDescent="0.2">
      <c r="A3728" s="6">
        <v>30016186</v>
      </c>
      <c r="B3728" s="6" t="s">
        <v>17170</v>
      </c>
      <c r="C3728" s="6" t="s">
        <v>5710</v>
      </c>
      <c r="D3728" s="6" t="s">
        <v>16425</v>
      </c>
      <c r="E3728" s="6" t="s">
        <v>15819</v>
      </c>
      <c r="F3728" s="6" t="s">
        <v>17171</v>
      </c>
      <c r="G3728" s="6" t="s">
        <v>17172</v>
      </c>
      <c r="H3728" s="79">
        <v>12.096090999999999</v>
      </c>
    </row>
    <row r="3729" spans="1:8" x14ac:dyDescent="0.2">
      <c r="A3729" s="6">
        <v>30058115</v>
      </c>
      <c r="B3729" s="6" t="s">
        <v>17173</v>
      </c>
      <c r="C3729" s="6" t="s">
        <v>5710</v>
      </c>
      <c r="D3729" s="6" t="s">
        <v>16429</v>
      </c>
      <c r="E3729" s="6" t="s">
        <v>15819</v>
      </c>
      <c r="F3729" s="6" t="s">
        <v>17174</v>
      </c>
      <c r="G3729" s="6" t="s">
        <v>17175</v>
      </c>
      <c r="H3729" s="79">
        <v>12.096090999999999</v>
      </c>
    </row>
    <row r="3730" spans="1:8" x14ac:dyDescent="0.2">
      <c r="A3730" s="6">
        <v>30190855</v>
      </c>
      <c r="B3730" s="6" t="s">
        <v>17176</v>
      </c>
      <c r="C3730" s="6" t="s">
        <v>5740</v>
      </c>
      <c r="D3730" s="6" t="s">
        <v>16425</v>
      </c>
      <c r="E3730" s="6" t="s">
        <v>15819</v>
      </c>
      <c r="F3730" s="6" t="s">
        <v>17177</v>
      </c>
      <c r="G3730" s="6" t="s">
        <v>17178</v>
      </c>
      <c r="H3730" s="79">
        <v>12.255419</v>
      </c>
    </row>
    <row r="3731" spans="1:8" x14ac:dyDescent="0.2">
      <c r="A3731" s="6">
        <v>30217327</v>
      </c>
      <c r="B3731" s="6" t="s">
        <v>17179</v>
      </c>
      <c r="C3731" s="6" t="s">
        <v>5740</v>
      </c>
      <c r="D3731" s="6" t="s">
        <v>16429</v>
      </c>
      <c r="E3731" s="6" t="s">
        <v>15819</v>
      </c>
      <c r="F3731" s="6" t="s">
        <v>17180</v>
      </c>
      <c r="G3731" s="6" t="s">
        <v>17181</v>
      </c>
      <c r="H3731" s="79">
        <v>12.255419</v>
      </c>
    </row>
    <row r="3732" spans="1:8" x14ac:dyDescent="0.2">
      <c r="A3732" s="6">
        <v>30142098</v>
      </c>
      <c r="B3732" s="6" t="s">
        <v>17182</v>
      </c>
      <c r="C3732" s="6" t="s">
        <v>7363</v>
      </c>
      <c r="D3732" s="6" t="s">
        <v>6633</v>
      </c>
      <c r="E3732" s="6" t="s">
        <v>5638</v>
      </c>
      <c r="F3732" s="6" t="s">
        <v>17183</v>
      </c>
      <c r="G3732" s="6" t="s">
        <v>17184</v>
      </c>
      <c r="H3732" s="79">
        <v>12.60378</v>
      </c>
    </row>
    <row r="3733" spans="1:8" x14ac:dyDescent="0.2">
      <c r="A3733" s="6">
        <v>30006498</v>
      </c>
      <c r="B3733" s="6" t="s">
        <v>17185</v>
      </c>
      <c r="C3733" s="6" t="s">
        <v>5718</v>
      </c>
      <c r="D3733" s="6" t="s">
        <v>16425</v>
      </c>
      <c r="E3733" s="6" t="s">
        <v>15819</v>
      </c>
      <c r="F3733" s="6" t="s">
        <v>17186</v>
      </c>
      <c r="G3733" s="6" t="s">
        <v>17187</v>
      </c>
      <c r="H3733" s="79">
        <v>13.359992999999999</v>
      </c>
    </row>
    <row r="3734" spans="1:8" x14ac:dyDescent="0.2">
      <c r="A3734" s="6">
        <v>30047834</v>
      </c>
      <c r="B3734" s="6" t="s">
        <v>17188</v>
      </c>
      <c r="C3734" s="6" t="s">
        <v>5718</v>
      </c>
      <c r="D3734" s="6" t="s">
        <v>16429</v>
      </c>
      <c r="E3734" s="6" t="s">
        <v>15819</v>
      </c>
      <c r="F3734" s="6" t="s">
        <v>17189</v>
      </c>
      <c r="G3734" s="6" t="s">
        <v>17190</v>
      </c>
      <c r="H3734" s="79">
        <v>13.359992999999999</v>
      </c>
    </row>
    <row r="3735" spans="1:8" x14ac:dyDescent="0.2">
      <c r="A3735" s="6">
        <v>30335884</v>
      </c>
      <c r="B3735" s="6" t="s">
        <v>17191</v>
      </c>
      <c r="C3735" s="6" t="s">
        <v>7500</v>
      </c>
      <c r="D3735" s="6" t="s">
        <v>15818</v>
      </c>
      <c r="E3735" s="6" t="s">
        <v>15819</v>
      </c>
      <c r="F3735" s="6" t="s">
        <v>17192</v>
      </c>
      <c r="G3735" s="6" t="s">
        <v>17193</v>
      </c>
      <c r="H3735" s="79">
        <v>13.408344</v>
      </c>
    </row>
    <row r="3736" spans="1:8" x14ac:dyDescent="0.2">
      <c r="A3736" s="6">
        <v>30424498</v>
      </c>
      <c r="B3736" s="6" t="s">
        <v>17194</v>
      </c>
      <c r="C3736" s="6" t="s">
        <v>5690</v>
      </c>
      <c r="D3736" s="6" t="s">
        <v>11242</v>
      </c>
      <c r="E3736" s="6" t="s">
        <v>5638</v>
      </c>
      <c r="F3736" s="6" t="s">
        <v>17195</v>
      </c>
      <c r="G3736" s="6" t="s">
        <v>17196</v>
      </c>
      <c r="H3736" s="79">
        <v>13.54908</v>
      </c>
    </row>
    <row r="3737" spans="1:8" x14ac:dyDescent="0.2">
      <c r="A3737" s="6">
        <v>30411019</v>
      </c>
      <c r="B3737" s="6" t="s">
        <v>17197</v>
      </c>
      <c r="C3737" s="6" t="s">
        <v>6097</v>
      </c>
      <c r="D3737" s="6" t="s">
        <v>7536</v>
      </c>
      <c r="E3737" s="6" t="s">
        <v>5638</v>
      </c>
      <c r="F3737" s="6" t="s">
        <v>17198</v>
      </c>
      <c r="G3737" s="6" t="s">
        <v>17199</v>
      </c>
      <c r="H3737" s="79">
        <v>13.952807999999999</v>
      </c>
    </row>
    <row r="3738" spans="1:8" x14ac:dyDescent="0.2">
      <c r="A3738" s="6">
        <v>30162060</v>
      </c>
      <c r="B3738" s="6" t="s">
        <v>17200</v>
      </c>
      <c r="C3738" s="6" t="s">
        <v>6101</v>
      </c>
      <c r="D3738" s="6" t="s">
        <v>7536</v>
      </c>
      <c r="E3738" s="6" t="s">
        <v>5638</v>
      </c>
      <c r="F3738" s="6" t="s">
        <v>17201</v>
      </c>
      <c r="G3738" s="6" t="s">
        <v>17202</v>
      </c>
      <c r="H3738" s="79">
        <v>13.952807999999999</v>
      </c>
    </row>
    <row r="3739" spans="1:8" x14ac:dyDescent="0.2">
      <c r="A3739" s="6">
        <v>30360183</v>
      </c>
      <c r="B3739" s="6" t="s">
        <v>17203</v>
      </c>
      <c r="C3739" s="6" t="s">
        <v>6105</v>
      </c>
      <c r="D3739" s="6" t="s">
        <v>7536</v>
      </c>
      <c r="E3739" s="6" t="s">
        <v>5638</v>
      </c>
      <c r="F3739" s="6" t="s">
        <v>17204</v>
      </c>
      <c r="G3739" s="6" t="s">
        <v>17205</v>
      </c>
      <c r="H3739" s="79">
        <v>13.952807999999999</v>
      </c>
    </row>
    <row r="3740" spans="1:8" x14ac:dyDescent="0.2">
      <c r="A3740" s="6">
        <v>30230134</v>
      </c>
      <c r="B3740" s="6" t="s">
        <v>17206</v>
      </c>
      <c r="C3740" s="6" t="s">
        <v>6109</v>
      </c>
      <c r="D3740" s="6" t="s">
        <v>7536</v>
      </c>
      <c r="E3740" s="6" t="s">
        <v>5638</v>
      </c>
      <c r="F3740" s="6" t="s">
        <v>17207</v>
      </c>
      <c r="G3740" s="6" t="s">
        <v>17208</v>
      </c>
      <c r="H3740" s="79">
        <v>13.952807999999999</v>
      </c>
    </row>
    <row r="3741" spans="1:8" x14ac:dyDescent="0.2">
      <c r="A3741" s="6">
        <v>30402652</v>
      </c>
      <c r="B3741" s="6" t="s">
        <v>17209</v>
      </c>
      <c r="C3741" s="6" t="s">
        <v>6113</v>
      </c>
      <c r="D3741" s="6" t="s">
        <v>7536</v>
      </c>
      <c r="E3741" s="6" t="s">
        <v>5638</v>
      </c>
      <c r="F3741" s="6" t="s">
        <v>17210</v>
      </c>
      <c r="G3741" s="6" t="s">
        <v>17211</v>
      </c>
      <c r="H3741" s="79">
        <v>13.952807999999999</v>
      </c>
    </row>
    <row r="3742" spans="1:8" x14ac:dyDescent="0.2">
      <c r="A3742" s="6">
        <v>30119797</v>
      </c>
      <c r="B3742" s="6" t="s">
        <v>17212</v>
      </c>
      <c r="C3742" s="6" t="s">
        <v>6117</v>
      </c>
      <c r="D3742" s="6" t="s">
        <v>7536</v>
      </c>
      <c r="E3742" s="6" t="s">
        <v>5638</v>
      </c>
      <c r="F3742" s="6" t="s">
        <v>17213</v>
      </c>
      <c r="G3742" s="6" t="s">
        <v>17214</v>
      </c>
      <c r="H3742" s="79">
        <v>13.952807999999999</v>
      </c>
    </row>
    <row r="3743" spans="1:8" x14ac:dyDescent="0.2">
      <c r="A3743" s="6">
        <v>30404463</v>
      </c>
      <c r="B3743" s="6" t="s">
        <v>3930</v>
      </c>
      <c r="C3743" s="6" t="s">
        <v>10400</v>
      </c>
      <c r="D3743" s="6" t="s">
        <v>7536</v>
      </c>
      <c r="E3743" s="6" t="s">
        <v>5638</v>
      </c>
      <c r="F3743" s="6" t="s">
        <v>3925</v>
      </c>
      <c r="G3743" s="6" t="s">
        <v>3926</v>
      </c>
      <c r="H3743" s="79">
        <v>13.952807999999999</v>
      </c>
    </row>
    <row r="3744" spans="1:8" x14ac:dyDescent="0.2">
      <c r="A3744" s="6">
        <v>30032179</v>
      </c>
      <c r="B3744" s="6" t="s">
        <v>17215</v>
      </c>
      <c r="C3744" s="6" t="s">
        <v>6416</v>
      </c>
      <c r="D3744" s="6" t="s">
        <v>7536</v>
      </c>
      <c r="E3744" s="6" t="s">
        <v>5638</v>
      </c>
      <c r="F3744" s="6" t="s">
        <v>17216</v>
      </c>
      <c r="G3744" s="6" t="s">
        <v>17217</v>
      </c>
      <c r="H3744" s="79">
        <v>13.952807999999999</v>
      </c>
    </row>
    <row r="3745" spans="1:8" x14ac:dyDescent="0.2">
      <c r="A3745" s="6">
        <v>30424356</v>
      </c>
      <c r="B3745" s="6" t="s">
        <v>17218</v>
      </c>
      <c r="C3745" s="6" t="s">
        <v>6097</v>
      </c>
      <c r="D3745" s="6" t="s">
        <v>10915</v>
      </c>
      <c r="E3745" s="6" t="s">
        <v>5638</v>
      </c>
      <c r="F3745" s="6" t="s">
        <v>17219</v>
      </c>
      <c r="G3745" s="6" t="s">
        <v>17220</v>
      </c>
      <c r="H3745" s="79">
        <v>13.952807999999999</v>
      </c>
    </row>
    <row r="3746" spans="1:8" x14ac:dyDescent="0.2">
      <c r="A3746" s="6">
        <v>30015104</v>
      </c>
      <c r="B3746" s="6" t="s">
        <v>17221</v>
      </c>
      <c r="C3746" s="6" t="s">
        <v>6101</v>
      </c>
      <c r="D3746" s="6" t="s">
        <v>10915</v>
      </c>
      <c r="E3746" s="6" t="s">
        <v>5638</v>
      </c>
      <c r="F3746" s="6" t="s">
        <v>17222</v>
      </c>
      <c r="G3746" s="6" t="s">
        <v>17223</v>
      </c>
      <c r="H3746" s="79">
        <v>13.952807999999999</v>
      </c>
    </row>
    <row r="3747" spans="1:8" x14ac:dyDescent="0.2">
      <c r="A3747" s="6">
        <v>30249617</v>
      </c>
      <c r="B3747" s="6" t="s">
        <v>17224</v>
      </c>
      <c r="C3747" s="6" t="s">
        <v>6105</v>
      </c>
      <c r="D3747" s="6" t="s">
        <v>10915</v>
      </c>
      <c r="E3747" s="6" t="s">
        <v>5638</v>
      </c>
      <c r="F3747" s="6" t="s">
        <v>17225</v>
      </c>
      <c r="G3747" s="6" t="s">
        <v>17226</v>
      </c>
      <c r="H3747" s="79">
        <v>13.952807999999999</v>
      </c>
    </row>
    <row r="3748" spans="1:8" x14ac:dyDescent="0.2">
      <c r="A3748" s="6">
        <v>30001642</v>
      </c>
      <c r="B3748" s="6" t="s">
        <v>17227</v>
      </c>
      <c r="C3748" s="6" t="s">
        <v>6109</v>
      </c>
      <c r="D3748" s="6" t="s">
        <v>10915</v>
      </c>
      <c r="E3748" s="6" t="s">
        <v>5638</v>
      </c>
      <c r="F3748" s="6" t="s">
        <v>17228</v>
      </c>
      <c r="G3748" s="6" t="s">
        <v>17229</v>
      </c>
      <c r="H3748" s="79">
        <v>13.952807999999999</v>
      </c>
    </row>
    <row r="3749" spans="1:8" x14ac:dyDescent="0.2">
      <c r="A3749" s="6">
        <v>30269156</v>
      </c>
      <c r="B3749" s="6" t="s">
        <v>17230</v>
      </c>
      <c r="C3749" s="6" t="s">
        <v>6113</v>
      </c>
      <c r="D3749" s="6" t="s">
        <v>10915</v>
      </c>
      <c r="E3749" s="6" t="s">
        <v>5638</v>
      </c>
      <c r="F3749" s="6" t="s">
        <v>17231</v>
      </c>
      <c r="G3749" s="6" t="s">
        <v>17232</v>
      </c>
      <c r="H3749" s="79">
        <v>13.952807999999999</v>
      </c>
    </row>
    <row r="3750" spans="1:8" x14ac:dyDescent="0.2">
      <c r="A3750" s="6">
        <v>30066794</v>
      </c>
      <c r="B3750" s="6" t="s">
        <v>17233</v>
      </c>
      <c r="C3750" s="6" t="s">
        <v>6117</v>
      </c>
      <c r="D3750" s="6" t="s">
        <v>10915</v>
      </c>
      <c r="E3750" s="6" t="s">
        <v>5638</v>
      </c>
      <c r="F3750" s="6" t="s">
        <v>17234</v>
      </c>
      <c r="G3750" s="6" t="s">
        <v>17235</v>
      </c>
      <c r="H3750" s="79">
        <v>13.952807999999999</v>
      </c>
    </row>
    <row r="3751" spans="1:8" x14ac:dyDescent="0.2">
      <c r="A3751" s="6">
        <v>30322526</v>
      </c>
      <c r="B3751" s="6" t="s">
        <v>17236</v>
      </c>
      <c r="C3751" s="6" t="s">
        <v>10400</v>
      </c>
      <c r="D3751" s="6" t="s">
        <v>10915</v>
      </c>
      <c r="E3751" s="6" t="s">
        <v>5638</v>
      </c>
      <c r="F3751" s="6" t="s">
        <v>17237</v>
      </c>
      <c r="G3751" s="6" t="s">
        <v>17238</v>
      </c>
      <c r="H3751" s="79">
        <v>13.952807999999999</v>
      </c>
    </row>
    <row r="3752" spans="1:8" x14ac:dyDescent="0.2">
      <c r="A3752" s="6">
        <v>30069139</v>
      </c>
      <c r="B3752" s="6" t="s">
        <v>17239</v>
      </c>
      <c r="C3752" s="6" t="s">
        <v>6416</v>
      </c>
      <c r="D3752" s="6" t="s">
        <v>10915</v>
      </c>
      <c r="E3752" s="6" t="s">
        <v>5638</v>
      </c>
      <c r="F3752" s="6" t="s">
        <v>17240</v>
      </c>
      <c r="G3752" s="6" t="s">
        <v>17241</v>
      </c>
      <c r="H3752" s="79">
        <v>13.952807999999999</v>
      </c>
    </row>
    <row r="3753" spans="1:8" x14ac:dyDescent="0.2">
      <c r="A3753" s="6">
        <v>30173288</v>
      </c>
      <c r="B3753" s="6" t="s">
        <v>17242</v>
      </c>
      <c r="C3753" s="6" t="s">
        <v>5732</v>
      </c>
      <c r="D3753" s="6" t="s">
        <v>16425</v>
      </c>
      <c r="E3753" s="6" t="s">
        <v>15819</v>
      </c>
      <c r="F3753" s="6" t="s">
        <v>17243</v>
      </c>
      <c r="G3753" s="6" t="s">
        <v>17244</v>
      </c>
      <c r="H3753" s="79">
        <v>14.235125999999999</v>
      </c>
    </row>
    <row r="3754" spans="1:8" x14ac:dyDescent="0.2">
      <c r="A3754" s="6">
        <v>30064059</v>
      </c>
      <c r="B3754" s="6" t="s">
        <v>17245</v>
      </c>
      <c r="C3754" s="6" t="s">
        <v>10859</v>
      </c>
      <c r="D3754" s="6" t="s">
        <v>7907</v>
      </c>
      <c r="E3754" s="6" t="s">
        <v>5638</v>
      </c>
      <c r="F3754" s="6" t="s">
        <v>17246</v>
      </c>
      <c r="G3754" s="6" t="s">
        <v>17247</v>
      </c>
      <c r="H3754" s="79">
        <v>14.608051</v>
      </c>
    </row>
    <row r="3755" spans="1:8" x14ac:dyDescent="0.2">
      <c r="A3755" s="6">
        <v>30122993</v>
      </c>
      <c r="B3755" s="6" t="s">
        <v>17248</v>
      </c>
      <c r="C3755" s="6" t="s">
        <v>7350</v>
      </c>
      <c r="D3755" s="6" t="s">
        <v>7907</v>
      </c>
      <c r="E3755" s="6" t="s">
        <v>5638</v>
      </c>
      <c r="F3755" s="6" t="s">
        <v>17249</v>
      </c>
      <c r="G3755" s="6" t="s">
        <v>17250</v>
      </c>
      <c r="H3755" s="79">
        <v>14.608051</v>
      </c>
    </row>
    <row r="3756" spans="1:8" x14ac:dyDescent="0.2">
      <c r="A3756" s="6">
        <v>30012547</v>
      </c>
      <c r="B3756" s="6" t="s">
        <v>17251</v>
      </c>
      <c r="C3756" s="6" t="s">
        <v>7355</v>
      </c>
      <c r="D3756" s="6" t="s">
        <v>7907</v>
      </c>
      <c r="E3756" s="6" t="s">
        <v>5638</v>
      </c>
      <c r="F3756" s="6" t="s">
        <v>17252</v>
      </c>
      <c r="G3756" s="6" t="s">
        <v>17253</v>
      </c>
      <c r="H3756" s="79">
        <v>14.608051</v>
      </c>
    </row>
    <row r="3757" spans="1:8" x14ac:dyDescent="0.2">
      <c r="A3757" s="6">
        <v>30319271</v>
      </c>
      <c r="B3757" s="6" t="s">
        <v>17254</v>
      </c>
      <c r="C3757" s="6" t="s">
        <v>6953</v>
      </c>
      <c r="D3757" s="6" t="s">
        <v>12729</v>
      </c>
      <c r="E3757" s="6" t="s">
        <v>5893</v>
      </c>
      <c r="F3757" s="6" t="s">
        <v>17255</v>
      </c>
      <c r="G3757" s="6" t="s">
        <v>17256</v>
      </c>
      <c r="H3757" s="79">
        <v>15.147662</v>
      </c>
    </row>
    <row r="3758" spans="1:8" x14ac:dyDescent="0.2">
      <c r="A3758" s="6">
        <v>30261507</v>
      </c>
      <c r="B3758" s="6" t="s">
        <v>17257</v>
      </c>
      <c r="C3758" s="6" t="s">
        <v>6957</v>
      </c>
      <c r="D3758" s="6" t="s">
        <v>12729</v>
      </c>
      <c r="E3758" s="6" t="s">
        <v>5893</v>
      </c>
      <c r="F3758" s="6" t="s">
        <v>17258</v>
      </c>
      <c r="G3758" s="6" t="s">
        <v>17259</v>
      </c>
      <c r="H3758" s="79">
        <v>15.147662</v>
      </c>
    </row>
    <row r="3759" spans="1:8" x14ac:dyDescent="0.2">
      <c r="A3759" s="6">
        <v>30136621</v>
      </c>
      <c r="B3759" s="6" t="s">
        <v>17260</v>
      </c>
      <c r="C3759" s="6" t="s">
        <v>6961</v>
      </c>
      <c r="D3759" s="6" t="s">
        <v>12729</v>
      </c>
      <c r="E3759" s="6" t="s">
        <v>5893</v>
      </c>
      <c r="F3759" s="6" t="s">
        <v>17261</v>
      </c>
      <c r="G3759" s="6" t="s">
        <v>17262</v>
      </c>
      <c r="H3759" s="79">
        <v>15.147662</v>
      </c>
    </row>
    <row r="3760" spans="1:8" x14ac:dyDescent="0.2">
      <c r="A3760" s="6">
        <v>30098838</v>
      </c>
      <c r="B3760" s="6" t="s">
        <v>17263</v>
      </c>
      <c r="C3760" s="6" t="s">
        <v>6953</v>
      </c>
      <c r="D3760" s="6" t="s">
        <v>12952</v>
      </c>
      <c r="E3760" s="6" t="s">
        <v>5893</v>
      </c>
      <c r="F3760" s="6" t="s">
        <v>17264</v>
      </c>
      <c r="G3760" s="6" t="s">
        <v>17265</v>
      </c>
      <c r="H3760" s="79">
        <v>15.147662</v>
      </c>
    </row>
    <row r="3761" spans="1:8" x14ac:dyDescent="0.2">
      <c r="A3761" s="6">
        <v>30228111</v>
      </c>
      <c r="B3761" s="6" t="s">
        <v>17266</v>
      </c>
      <c r="C3761" s="6" t="s">
        <v>6957</v>
      </c>
      <c r="D3761" s="6" t="s">
        <v>12952</v>
      </c>
      <c r="E3761" s="6" t="s">
        <v>5893</v>
      </c>
      <c r="F3761" s="6" t="s">
        <v>17267</v>
      </c>
      <c r="G3761" s="6" t="s">
        <v>17268</v>
      </c>
      <c r="H3761" s="79">
        <v>15.147662</v>
      </c>
    </row>
    <row r="3762" spans="1:8" x14ac:dyDescent="0.2">
      <c r="A3762" s="6">
        <v>30151547</v>
      </c>
      <c r="B3762" s="6" t="s">
        <v>17269</v>
      </c>
      <c r="C3762" s="6" t="s">
        <v>6961</v>
      </c>
      <c r="D3762" s="6" t="s">
        <v>12952</v>
      </c>
      <c r="E3762" s="6" t="s">
        <v>5893</v>
      </c>
      <c r="F3762" s="6" t="s">
        <v>17270</v>
      </c>
      <c r="G3762" s="6" t="s">
        <v>17271</v>
      </c>
      <c r="H3762" s="79">
        <v>15.147662</v>
      </c>
    </row>
    <row r="3763" spans="1:8" x14ac:dyDescent="0.2">
      <c r="A3763" s="6">
        <v>30010157</v>
      </c>
      <c r="B3763" s="6" t="s">
        <v>17272</v>
      </c>
      <c r="C3763" s="6" t="s">
        <v>5706</v>
      </c>
      <c r="D3763" s="6" t="s">
        <v>11242</v>
      </c>
      <c r="E3763" s="6" t="s">
        <v>5638</v>
      </c>
      <c r="F3763" s="6" t="s">
        <v>17273</v>
      </c>
      <c r="G3763" s="6" t="s">
        <v>17274</v>
      </c>
      <c r="H3763" s="79">
        <v>15.609814999999999</v>
      </c>
    </row>
    <row r="3764" spans="1:8" x14ac:dyDescent="0.2">
      <c r="A3764" s="6">
        <v>30313516</v>
      </c>
      <c r="B3764" s="6" t="s">
        <v>17275</v>
      </c>
      <c r="C3764" s="6" t="s">
        <v>5730</v>
      </c>
      <c r="D3764" s="6" t="s">
        <v>16425</v>
      </c>
      <c r="E3764" s="6" t="s">
        <v>15819</v>
      </c>
      <c r="F3764" s="6" t="s">
        <v>17276</v>
      </c>
      <c r="G3764" s="6" t="s">
        <v>17277</v>
      </c>
      <c r="H3764" s="79">
        <v>16.188686000000001</v>
      </c>
    </row>
    <row r="3765" spans="1:8" x14ac:dyDescent="0.2">
      <c r="A3765" s="6">
        <v>30377228</v>
      </c>
      <c r="B3765" s="6" t="s">
        <v>17278</v>
      </c>
      <c r="C3765" s="6" t="s">
        <v>5730</v>
      </c>
      <c r="D3765" s="6" t="s">
        <v>16429</v>
      </c>
      <c r="E3765" s="6" t="s">
        <v>15819</v>
      </c>
      <c r="F3765" s="6" t="s">
        <v>17279</v>
      </c>
      <c r="G3765" s="6" t="s">
        <v>17280</v>
      </c>
      <c r="H3765" s="79">
        <v>16.188686000000001</v>
      </c>
    </row>
    <row r="3766" spans="1:8" x14ac:dyDescent="0.2">
      <c r="A3766" s="6">
        <v>30068640</v>
      </c>
      <c r="B3766" s="6" t="s">
        <v>17281</v>
      </c>
      <c r="C3766" s="6" t="s">
        <v>6740</v>
      </c>
      <c r="D3766" s="6" t="s">
        <v>11588</v>
      </c>
      <c r="E3766" s="6" t="s">
        <v>5893</v>
      </c>
      <c r="F3766" s="6" t="s">
        <v>17282</v>
      </c>
      <c r="G3766" s="6" t="s">
        <v>17283</v>
      </c>
      <c r="H3766" s="79">
        <v>16.458147</v>
      </c>
    </row>
    <row r="3767" spans="1:8" x14ac:dyDescent="0.2">
      <c r="A3767" s="6">
        <v>30016780</v>
      </c>
      <c r="B3767" s="6" t="s">
        <v>17284</v>
      </c>
      <c r="C3767" s="6" t="s">
        <v>7472</v>
      </c>
      <c r="D3767" s="6" t="s">
        <v>11588</v>
      </c>
      <c r="E3767" s="6" t="s">
        <v>5893</v>
      </c>
      <c r="F3767" s="6" t="s">
        <v>17285</v>
      </c>
      <c r="G3767" s="6" t="s">
        <v>17286</v>
      </c>
      <c r="H3767" s="79">
        <v>16.458147</v>
      </c>
    </row>
    <row r="3768" spans="1:8" x14ac:dyDescent="0.2">
      <c r="A3768" s="6">
        <v>30315777</v>
      </c>
      <c r="B3768" s="6" t="s">
        <v>17287</v>
      </c>
      <c r="C3768" s="6" t="s">
        <v>7476</v>
      </c>
      <c r="D3768" s="6" t="s">
        <v>11588</v>
      </c>
      <c r="E3768" s="6" t="s">
        <v>5893</v>
      </c>
      <c r="F3768" s="6" t="s">
        <v>17288</v>
      </c>
      <c r="G3768" s="6" t="s">
        <v>17289</v>
      </c>
      <c r="H3768" s="79">
        <v>16.458147</v>
      </c>
    </row>
    <row r="3769" spans="1:8" x14ac:dyDescent="0.2">
      <c r="A3769" s="6">
        <v>30384577</v>
      </c>
      <c r="B3769" s="6" t="s">
        <v>17290</v>
      </c>
      <c r="C3769" s="6" t="s">
        <v>5698</v>
      </c>
      <c r="D3769" s="6" t="s">
        <v>11242</v>
      </c>
      <c r="E3769" s="6" t="s">
        <v>5638</v>
      </c>
      <c r="F3769" s="6" t="s">
        <v>17291</v>
      </c>
      <c r="G3769" s="6" t="s">
        <v>17292</v>
      </c>
      <c r="H3769" s="79">
        <v>17.253209999999999</v>
      </c>
    </row>
    <row r="3770" spans="1:8" x14ac:dyDescent="0.2">
      <c r="A3770" s="6">
        <v>30190422</v>
      </c>
      <c r="B3770" s="6" t="s">
        <v>17293</v>
      </c>
      <c r="C3770" s="6" t="s">
        <v>5694</v>
      </c>
      <c r="D3770" s="6" t="s">
        <v>11242</v>
      </c>
      <c r="E3770" s="6" t="s">
        <v>5638</v>
      </c>
      <c r="F3770" s="6" t="s">
        <v>17294</v>
      </c>
      <c r="G3770" s="6" t="s">
        <v>17295</v>
      </c>
      <c r="H3770" s="79">
        <v>17.435977999999999</v>
      </c>
    </row>
    <row r="3771" spans="1:8" x14ac:dyDescent="0.2">
      <c r="A3771" s="6">
        <v>30188228</v>
      </c>
      <c r="B3771" s="6" t="s">
        <v>17296</v>
      </c>
      <c r="C3771" s="6" t="s">
        <v>5730</v>
      </c>
      <c r="D3771" s="6" t="s">
        <v>11242</v>
      </c>
      <c r="E3771" s="6" t="s">
        <v>5638</v>
      </c>
      <c r="F3771" s="6" t="s">
        <v>17297</v>
      </c>
      <c r="G3771" s="6" t="s">
        <v>17298</v>
      </c>
      <c r="H3771" s="79">
        <v>17.706523000000001</v>
      </c>
    </row>
    <row r="3772" spans="1:8" x14ac:dyDescent="0.2">
      <c r="A3772" s="6">
        <v>30006423</v>
      </c>
      <c r="B3772" s="6" t="s">
        <v>17299</v>
      </c>
      <c r="C3772" s="6" t="s">
        <v>5727</v>
      </c>
      <c r="D3772" s="6" t="s">
        <v>11242</v>
      </c>
      <c r="E3772" s="6" t="s">
        <v>5638</v>
      </c>
      <c r="F3772" s="6" t="s">
        <v>17300</v>
      </c>
      <c r="G3772" s="6" t="s">
        <v>17301</v>
      </c>
      <c r="H3772" s="79">
        <v>17.859552999999998</v>
      </c>
    </row>
    <row r="3773" spans="1:8" x14ac:dyDescent="0.2">
      <c r="A3773" s="6">
        <v>30253442</v>
      </c>
      <c r="B3773" s="6" t="s">
        <v>17302</v>
      </c>
      <c r="C3773" s="6" t="s">
        <v>5710</v>
      </c>
      <c r="D3773" s="6" t="s">
        <v>11242</v>
      </c>
      <c r="E3773" s="6" t="s">
        <v>5638</v>
      </c>
      <c r="F3773" s="6" t="s">
        <v>17303</v>
      </c>
      <c r="G3773" s="6" t="s">
        <v>17304</v>
      </c>
      <c r="H3773" s="79">
        <v>17.985806</v>
      </c>
    </row>
    <row r="3774" spans="1:8" x14ac:dyDescent="0.2">
      <c r="A3774" s="6">
        <v>30005773</v>
      </c>
      <c r="B3774" s="6" t="s">
        <v>17305</v>
      </c>
      <c r="C3774" s="6" t="s">
        <v>5714</v>
      </c>
      <c r="D3774" s="6" t="s">
        <v>11242</v>
      </c>
      <c r="E3774" s="6" t="s">
        <v>5638</v>
      </c>
      <c r="F3774" s="6" t="s">
        <v>17306</v>
      </c>
      <c r="G3774" s="6" t="s">
        <v>17307</v>
      </c>
      <c r="H3774" s="79">
        <v>18.025265000000001</v>
      </c>
    </row>
    <row r="3775" spans="1:8" x14ac:dyDescent="0.2">
      <c r="A3775" s="6">
        <v>30054833</v>
      </c>
      <c r="B3775" s="6" t="s">
        <v>17308</v>
      </c>
      <c r="C3775" s="6" t="s">
        <v>5725</v>
      </c>
      <c r="D3775" s="6" t="s">
        <v>11242</v>
      </c>
      <c r="E3775" s="6" t="s">
        <v>5638</v>
      </c>
      <c r="F3775" s="6" t="s">
        <v>17309</v>
      </c>
      <c r="G3775" s="6" t="s">
        <v>17310</v>
      </c>
      <c r="H3775" s="79">
        <v>18.302339</v>
      </c>
    </row>
    <row r="3776" spans="1:8" x14ac:dyDescent="0.2">
      <c r="A3776" s="6">
        <v>30321925</v>
      </c>
      <c r="B3776" s="6" t="s">
        <v>17311</v>
      </c>
      <c r="C3776" s="6" t="s">
        <v>5740</v>
      </c>
      <c r="D3776" s="6" t="s">
        <v>12729</v>
      </c>
      <c r="E3776" s="6" t="s">
        <v>5893</v>
      </c>
      <c r="F3776" s="6" t="s">
        <v>17312</v>
      </c>
      <c r="G3776" s="6" t="s">
        <v>17313</v>
      </c>
      <c r="H3776" s="79">
        <v>18.963484999999999</v>
      </c>
    </row>
    <row r="3777" spans="1:8" x14ac:dyDescent="0.2">
      <c r="A3777" s="6">
        <v>30301653</v>
      </c>
      <c r="B3777" s="6" t="s">
        <v>17314</v>
      </c>
      <c r="C3777" s="6" t="s">
        <v>5744</v>
      </c>
      <c r="D3777" s="6" t="s">
        <v>12729</v>
      </c>
      <c r="E3777" s="6" t="s">
        <v>5893</v>
      </c>
      <c r="F3777" s="6" t="s">
        <v>17315</v>
      </c>
      <c r="G3777" s="6" t="s">
        <v>17316</v>
      </c>
      <c r="H3777" s="79">
        <v>18.963484999999999</v>
      </c>
    </row>
    <row r="3778" spans="1:8" x14ac:dyDescent="0.2">
      <c r="A3778" s="6">
        <v>30416406</v>
      </c>
      <c r="B3778" s="6" t="s">
        <v>17317</v>
      </c>
      <c r="C3778" s="6" t="s">
        <v>5748</v>
      </c>
      <c r="D3778" s="6" t="s">
        <v>12729</v>
      </c>
      <c r="E3778" s="6" t="s">
        <v>5893</v>
      </c>
      <c r="F3778" s="6" t="s">
        <v>17318</v>
      </c>
      <c r="G3778" s="6" t="s">
        <v>17319</v>
      </c>
      <c r="H3778" s="79">
        <v>18.963484999999999</v>
      </c>
    </row>
    <row r="3779" spans="1:8" x14ac:dyDescent="0.2">
      <c r="A3779" s="6">
        <v>30402615</v>
      </c>
      <c r="B3779" s="6" t="s">
        <v>17320</v>
      </c>
      <c r="C3779" s="6" t="s">
        <v>5740</v>
      </c>
      <c r="D3779" s="6" t="s">
        <v>12952</v>
      </c>
      <c r="E3779" s="6" t="s">
        <v>5893</v>
      </c>
      <c r="F3779" s="6" t="s">
        <v>17321</v>
      </c>
      <c r="G3779" s="6" t="s">
        <v>17322</v>
      </c>
      <c r="H3779" s="79">
        <v>18.963484999999999</v>
      </c>
    </row>
    <row r="3780" spans="1:8" x14ac:dyDescent="0.2">
      <c r="A3780" s="6">
        <v>30422302</v>
      </c>
      <c r="B3780" s="6" t="s">
        <v>17323</v>
      </c>
      <c r="C3780" s="6" t="s">
        <v>5744</v>
      </c>
      <c r="D3780" s="6" t="s">
        <v>12952</v>
      </c>
      <c r="E3780" s="6" t="s">
        <v>5893</v>
      </c>
      <c r="F3780" s="6" t="s">
        <v>17324</v>
      </c>
      <c r="G3780" s="6" t="s">
        <v>17325</v>
      </c>
      <c r="H3780" s="79">
        <v>18.963484999999999</v>
      </c>
    </row>
    <row r="3781" spans="1:8" x14ac:dyDescent="0.2">
      <c r="A3781" s="6">
        <v>30238877</v>
      </c>
      <c r="B3781" s="6" t="s">
        <v>17326</v>
      </c>
      <c r="C3781" s="6" t="s">
        <v>7206</v>
      </c>
      <c r="D3781" s="6" t="s">
        <v>10021</v>
      </c>
      <c r="E3781" s="6" t="s">
        <v>5638</v>
      </c>
      <c r="F3781" s="6" t="s">
        <v>17327</v>
      </c>
      <c r="G3781" s="6" t="s">
        <v>17328</v>
      </c>
      <c r="H3781" s="79">
        <v>19.233291000000001</v>
      </c>
    </row>
    <row r="3782" spans="1:8" x14ac:dyDescent="0.2">
      <c r="A3782" s="6">
        <v>30001273</v>
      </c>
      <c r="B3782" s="6" t="s">
        <v>17329</v>
      </c>
      <c r="C3782" s="6" t="s">
        <v>7210</v>
      </c>
      <c r="D3782" s="6" t="s">
        <v>10021</v>
      </c>
      <c r="E3782" s="6" t="s">
        <v>5638</v>
      </c>
      <c r="F3782" s="6" t="s">
        <v>17330</v>
      </c>
      <c r="G3782" s="6" t="s">
        <v>17331</v>
      </c>
      <c r="H3782" s="79">
        <v>19.233291000000001</v>
      </c>
    </row>
    <row r="3783" spans="1:8" x14ac:dyDescent="0.2">
      <c r="A3783" s="6">
        <v>30249139</v>
      </c>
      <c r="B3783" s="6" t="s">
        <v>17332</v>
      </c>
      <c r="C3783" s="6" t="s">
        <v>7214</v>
      </c>
      <c r="D3783" s="6" t="s">
        <v>10021</v>
      </c>
      <c r="E3783" s="6" t="s">
        <v>5638</v>
      </c>
      <c r="F3783" s="6" t="s">
        <v>17333</v>
      </c>
      <c r="G3783" s="6" t="s">
        <v>17334</v>
      </c>
      <c r="H3783" s="79">
        <v>19.233291000000001</v>
      </c>
    </row>
    <row r="3784" spans="1:8" x14ac:dyDescent="0.2">
      <c r="A3784" s="6">
        <v>30124017</v>
      </c>
      <c r="B3784" s="6" t="s">
        <v>17335</v>
      </c>
      <c r="C3784" s="6" t="s">
        <v>7218</v>
      </c>
      <c r="D3784" s="6" t="s">
        <v>10021</v>
      </c>
      <c r="E3784" s="6" t="s">
        <v>5638</v>
      </c>
      <c r="F3784" s="6" t="s">
        <v>17336</v>
      </c>
      <c r="G3784" s="6" t="s">
        <v>17337</v>
      </c>
      <c r="H3784" s="79">
        <v>19.233291000000001</v>
      </c>
    </row>
    <row r="3785" spans="1:8" x14ac:dyDescent="0.2">
      <c r="A3785" s="6">
        <v>30330259</v>
      </c>
      <c r="B3785" s="6" t="s">
        <v>17338</v>
      </c>
      <c r="C3785" s="6" t="s">
        <v>7222</v>
      </c>
      <c r="D3785" s="6" t="s">
        <v>10021</v>
      </c>
      <c r="E3785" s="6" t="s">
        <v>5638</v>
      </c>
      <c r="F3785" s="6" t="s">
        <v>17339</v>
      </c>
      <c r="G3785" s="6" t="s">
        <v>17340</v>
      </c>
      <c r="H3785" s="79">
        <v>19.233291000000001</v>
      </c>
    </row>
    <row r="3786" spans="1:8" x14ac:dyDescent="0.2">
      <c r="A3786" s="6">
        <v>30005345</v>
      </c>
      <c r="B3786" s="6" t="s">
        <v>17341</v>
      </c>
      <c r="C3786" s="6" t="s">
        <v>7226</v>
      </c>
      <c r="D3786" s="6" t="s">
        <v>10021</v>
      </c>
      <c r="E3786" s="6" t="s">
        <v>5638</v>
      </c>
      <c r="F3786" s="6" t="s">
        <v>17342</v>
      </c>
      <c r="G3786" s="6" t="s">
        <v>17343</v>
      </c>
      <c r="H3786" s="79">
        <v>19.233291000000001</v>
      </c>
    </row>
    <row r="3787" spans="1:8" x14ac:dyDescent="0.2">
      <c r="A3787" s="6">
        <v>30267446</v>
      </c>
      <c r="B3787" s="6" t="s">
        <v>17344</v>
      </c>
      <c r="C3787" s="6" t="s">
        <v>7230</v>
      </c>
      <c r="D3787" s="6" t="s">
        <v>10021</v>
      </c>
      <c r="E3787" s="6" t="s">
        <v>5638</v>
      </c>
      <c r="F3787" s="6" t="s">
        <v>17345</v>
      </c>
      <c r="G3787" s="6" t="s">
        <v>17346</v>
      </c>
      <c r="H3787" s="79">
        <v>19.233291000000001</v>
      </c>
    </row>
    <row r="3788" spans="1:8" x14ac:dyDescent="0.2">
      <c r="A3788" s="6">
        <v>30305775</v>
      </c>
      <c r="B3788" s="6" t="s">
        <v>17347</v>
      </c>
      <c r="C3788" s="6" t="s">
        <v>7234</v>
      </c>
      <c r="D3788" s="6" t="s">
        <v>10021</v>
      </c>
      <c r="E3788" s="6" t="s">
        <v>5638</v>
      </c>
      <c r="F3788" s="6" t="s">
        <v>17348</v>
      </c>
      <c r="G3788" s="6" t="s">
        <v>17349</v>
      </c>
      <c r="H3788" s="79">
        <v>19.233291000000001</v>
      </c>
    </row>
    <row r="3789" spans="1:8" x14ac:dyDescent="0.2">
      <c r="A3789" s="6">
        <v>30058878</v>
      </c>
      <c r="B3789" s="6" t="s">
        <v>17350</v>
      </c>
      <c r="C3789" s="6" t="s">
        <v>5722</v>
      </c>
      <c r="D3789" s="6" t="s">
        <v>11242</v>
      </c>
      <c r="E3789" s="6" t="s">
        <v>5638</v>
      </c>
      <c r="F3789" s="6" t="s">
        <v>17351</v>
      </c>
      <c r="G3789" s="6" t="s">
        <v>17352</v>
      </c>
      <c r="H3789" s="79">
        <v>19.364649</v>
      </c>
    </row>
    <row r="3790" spans="1:8" x14ac:dyDescent="0.2">
      <c r="A3790" s="6">
        <v>30256035</v>
      </c>
      <c r="B3790" s="6" t="s">
        <v>17353</v>
      </c>
      <c r="C3790" s="6" t="s">
        <v>5718</v>
      </c>
      <c r="D3790" s="6" t="s">
        <v>11242</v>
      </c>
      <c r="E3790" s="6" t="s">
        <v>5638</v>
      </c>
      <c r="F3790" s="6" t="s">
        <v>17354</v>
      </c>
      <c r="G3790" s="6" t="s">
        <v>17355</v>
      </c>
      <c r="H3790" s="79">
        <v>19.436669999999999</v>
      </c>
    </row>
    <row r="3791" spans="1:8" x14ac:dyDescent="0.2">
      <c r="A3791" s="6">
        <v>30137336</v>
      </c>
      <c r="B3791" s="6" t="s">
        <v>17356</v>
      </c>
      <c r="C3791" s="6" t="s">
        <v>5727</v>
      </c>
      <c r="D3791" s="6" t="s">
        <v>16425</v>
      </c>
      <c r="E3791" s="6" t="s">
        <v>15819</v>
      </c>
      <c r="F3791" s="6" t="s">
        <v>17357</v>
      </c>
      <c r="G3791" s="6" t="s">
        <v>17358</v>
      </c>
      <c r="H3791" s="79">
        <v>19.639928999999999</v>
      </c>
    </row>
    <row r="3792" spans="1:8" x14ac:dyDescent="0.2">
      <c r="A3792" s="6">
        <v>30191013</v>
      </c>
      <c r="B3792" s="6" t="s">
        <v>17359</v>
      </c>
      <c r="C3792" s="6" t="s">
        <v>5727</v>
      </c>
      <c r="D3792" s="6" t="s">
        <v>16429</v>
      </c>
      <c r="E3792" s="6" t="s">
        <v>15819</v>
      </c>
      <c r="F3792" s="6" t="s">
        <v>17360</v>
      </c>
      <c r="G3792" s="6" t="s">
        <v>17361</v>
      </c>
      <c r="H3792" s="79">
        <v>19.639928999999999</v>
      </c>
    </row>
    <row r="3793" spans="1:8" x14ac:dyDescent="0.2">
      <c r="A3793" s="6">
        <v>30448126</v>
      </c>
      <c r="B3793" s="6" t="s">
        <v>17362</v>
      </c>
      <c r="C3793" s="6" t="s">
        <v>9033</v>
      </c>
      <c r="D3793" s="6" t="s">
        <v>13181</v>
      </c>
      <c r="E3793" s="6" t="s">
        <v>5893</v>
      </c>
      <c r="F3793" s="6" t="s">
        <v>17363</v>
      </c>
      <c r="G3793" s="6" t="s">
        <v>17364</v>
      </c>
      <c r="H3793" s="79">
        <v>19.927077000000001</v>
      </c>
    </row>
    <row r="3794" spans="1:8" x14ac:dyDescent="0.2">
      <c r="A3794" s="6">
        <v>30195280</v>
      </c>
      <c r="B3794" s="6" t="s">
        <v>17365</v>
      </c>
      <c r="C3794" s="6" t="s">
        <v>9037</v>
      </c>
      <c r="D3794" s="6" t="s">
        <v>13181</v>
      </c>
      <c r="E3794" s="6" t="s">
        <v>5893</v>
      </c>
      <c r="F3794" s="6" t="s">
        <v>17366</v>
      </c>
      <c r="G3794" s="6" t="s">
        <v>17367</v>
      </c>
      <c r="H3794" s="79">
        <v>19.927077000000001</v>
      </c>
    </row>
    <row r="3795" spans="1:8" x14ac:dyDescent="0.2">
      <c r="A3795" s="6">
        <v>30369686</v>
      </c>
      <c r="B3795" s="6" t="s">
        <v>17368</v>
      </c>
      <c r="C3795" s="6" t="s">
        <v>9041</v>
      </c>
      <c r="D3795" s="6" t="s">
        <v>13181</v>
      </c>
      <c r="E3795" s="6" t="s">
        <v>5893</v>
      </c>
      <c r="F3795" s="6" t="s">
        <v>17369</v>
      </c>
      <c r="G3795" s="6" t="s">
        <v>17370</v>
      </c>
      <c r="H3795" s="79">
        <v>19.927077000000001</v>
      </c>
    </row>
    <row r="3796" spans="1:8" x14ac:dyDescent="0.2">
      <c r="A3796" s="6">
        <v>30072309</v>
      </c>
      <c r="B3796" s="6" t="s">
        <v>17371</v>
      </c>
      <c r="C3796" s="6" t="s">
        <v>9045</v>
      </c>
      <c r="D3796" s="6" t="s">
        <v>13181</v>
      </c>
      <c r="E3796" s="6" t="s">
        <v>5893</v>
      </c>
      <c r="F3796" s="6" t="s">
        <v>17372</v>
      </c>
      <c r="G3796" s="6" t="s">
        <v>17373</v>
      </c>
      <c r="H3796" s="79">
        <v>19.927077000000001</v>
      </c>
    </row>
    <row r="3797" spans="1:8" x14ac:dyDescent="0.2">
      <c r="A3797" s="6">
        <v>30285224</v>
      </c>
      <c r="B3797" s="6" t="s">
        <v>17374</v>
      </c>
      <c r="C3797" s="6" t="s">
        <v>12182</v>
      </c>
      <c r="D3797" s="6" t="s">
        <v>13181</v>
      </c>
      <c r="E3797" s="6" t="s">
        <v>5893</v>
      </c>
      <c r="F3797" s="6" t="s">
        <v>17375</v>
      </c>
      <c r="G3797" s="6" t="s">
        <v>17376</v>
      </c>
      <c r="H3797" s="79">
        <v>19.927077000000001</v>
      </c>
    </row>
    <row r="3798" spans="1:8" x14ac:dyDescent="0.2">
      <c r="A3798" s="6">
        <v>30275907</v>
      </c>
      <c r="B3798" s="6" t="s">
        <v>17377</v>
      </c>
      <c r="C3798" s="6" t="s">
        <v>5779</v>
      </c>
      <c r="D3798" s="6" t="s">
        <v>17378</v>
      </c>
      <c r="E3798" s="6" t="s">
        <v>5638</v>
      </c>
      <c r="F3798" s="6" t="s">
        <v>17379</v>
      </c>
      <c r="G3798" s="6" t="s">
        <v>17380</v>
      </c>
      <c r="H3798" s="79">
        <v>20.437525000000001</v>
      </c>
    </row>
    <row r="3799" spans="1:8" x14ac:dyDescent="0.2">
      <c r="A3799" s="6">
        <v>30127009</v>
      </c>
      <c r="B3799" s="6" t="s">
        <v>17381</v>
      </c>
      <c r="C3799" s="6" t="s">
        <v>5780</v>
      </c>
      <c r="D3799" s="6" t="s">
        <v>17378</v>
      </c>
      <c r="E3799" s="6" t="s">
        <v>5638</v>
      </c>
      <c r="F3799" s="6" t="s">
        <v>17382</v>
      </c>
      <c r="G3799" s="6" t="s">
        <v>17383</v>
      </c>
      <c r="H3799" s="79">
        <v>20.437525000000001</v>
      </c>
    </row>
    <row r="3800" spans="1:8" x14ac:dyDescent="0.2">
      <c r="A3800" s="6">
        <v>30288569</v>
      </c>
      <c r="B3800" s="6" t="s">
        <v>17384</v>
      </c>
      <c r="C3800" s="6" t="s">
        <v>5781</v>
      </c>
      <c r="D3800" s="6" t="s">
        <v>17378</v>
      </c>
      <c r="E3800" s="6" t="s">
        <v>5638</v>
      </c>
      <c r="F3800" s="6" t="s">
        <v>17385</v>
      </c>
      <c r="G3800" s="6" t="s">
        <v>17386</v>
      </c>
      <c r="H3800" s="79">
        <v>20.437525000000001</v>
      </c>
    </row>
    <row r="3801" spans="1:8" x14ac:dyDescent="0.2">
      <c r="A3801" s="6">
        <v>30053664</v>
      </c>
      <c r="B3801" s="6" t="s">
        <v>17387</v>
      </c>
      <c r="C3801" s="6" t="s">
        <v>5782</v>
      </c>
      <c r="D3801" s="6" t="s">
        <v>17378</v>
      </c>
      <c r="E3801" s="6" t="s">
        <v>5638</v>
      </c>
      <c r="F3801" s="6" t="s">
        <v>17388</v>
      </c>
      <c r="G3801" s="6" t="s">
        <v>17389</v>
      </c>
      <c r="H3801" s="79">
        <v>20.437525000000001</v>
      </c>
    </row>
    <row r="3802" spans="1:8" x14ac:dyDescent="0.2">
      <c r="A3802" s="6">
        <v>30164558</v>
      </c>
      <c r="B3802" s="6" t="s">
        <v>17390</v>
      </c>
      <c r="C3802" s="6" t="s">
        <v>5783</v>
      </c>
      <c r="D3802" s="6" t="s">
        <v>17378</v>
      </c>
      <c r="E3802" s="6" t="s">
        <v>5638</v>
      </c>
      <c r="F3802" s="6" t="s">
        <v>17391</v>
      </c>
      <c r="G3802" s="6" t="s">
        <v>17392</v>
      </c>
      <c r="H3802" s="79">
        <v>20.437525000000001</v>
      </c>
    </row>
    <row r="3803" spans="1:8" x14ac:dyDescent="0.2">
      <c r="A3803" s="6">
        <v>30326516</v>
      </c>
      <c r="B3803" s="6" t="s">
        <v>17393</v>
      </c>
      <c r="C3803" s="6" t="s">
        <v>5785</v>
      </c>
      <c r="D3803" s="6" t="s">
        <v>17378</v>
      </c>
      <c r="E3803" s="6" t="s">
        <v>5638</v>
      </c>
      <c r="F3803" s="6" t="s">
        <v>17394</v>
      </c>
      <c r="G3803" s="6" t="s">
        <v>17395</v>
      </c>
      <c r="H3803" s="79">
        <v>20.437525000000001</v>
      </c>
    </row>
    <row r="3804" spans="1:8" x14ac:dyDescent="0.2">
      <c r="A3804" s="6">
        <v>30168244</v>
      </c>
      <c r="B3804" s="6" t="s">
        <v>17396</v>
      </c>
      <c r="C3804" s="6" t="s">
        <v>7546</v>
      </c>
      <c r="D3804" s="6" t="s">
        <v>17378</v>
      </c>
      <c r="E3804" s="6" t="s">
        <v>5638</v>
      </c>
      <c r="F3804" s="6" t="s">
        <v>17397</v>
      </c>
      <c r="G3804" s="6" t="s">
        <v>17398</v>
      </c>
      <c r="H3804" s="79">
        <v>20.437525000000001</v>
      </c>
    </row>
    <row r="3805" spans="1:8" x14ac:dyDescent="0.2">
      <c r="A3805" s="6">
        <v>30340487</v>
      </c>
      <c r="B3805" s="6" t="s">
        <v>17399</v>
      </c>
      <c r="C3805" s="6" t="s">
        <v>7550</v>
      </c>
      <c r="D3805" s="6" t="s">
        <v>17378</v>
      </c>
      <c r="E3805" s="6" t="s">
        <v>5638</v>
      </c>
      <c r="F3805" s="6" t="s">
        <v>17400</v>
      </c>
      <c r="G3805" s="6" t="s">
        <v>17401</v>
      </c>
      <c r="H3805" s="79">
        <v>20.437525000000001</v>
      </c>
    </row>
    <row r="3806" spans="1:8" x14ac:dyDescent="0.2">
      <c r="A3806" s="6">
        <v>30243966</v>
      </c>
      <c r="B3806" s="6" t="s">
        <v>17402</v>
      </c>
      <c r="C3806" s="6" t="s">
        <v>7554</v>
      </c>
      <c r="D3806" s="6" t="s">
        <v>17378</v>
      </c>
      <c r="E3806" s="6" t="s">
        <v>5638</v>
      </c>
      <c r="F3806" s="6" t="s">
        <v>17403</v>
      </c>
      <c r="G3806" s="6" t="s">
        <v>17404</v>
      </c>
      <c r="H3806" s="79">
        <v>20.437525000000001</v>
      </c>
    </row>
    <row r="3807" spans="1:8" x14ac:dyDescent="0.2">
      <c r="A3807" s="6">
        <v>30461089</v>
      </c>
      <c r="B3807" s="6" t="s">
        <v>17405</v>
      </c>
      <c r="C3807" s="6" t="s">
        <v>8061</v>
      </c>
      <c r="D3807" s="6" t="s">
        <v>17378</v>
      </c>
      <c r="E3807" s="6" t="s">
        <v>5638</v>
      </c>
      <c r="F3807" s="6" t="s">
        <v>17406</v>
      </c>
      <c r="G3807" s="6" t="s">
        <v>17407</v>
      </c>
      <c r="H3807" s="79">
        <v>20.437525000000001</v>
      </c>
    </row>
    <row r="3808" spans="1:8" x14ac:dyDescent="0.2">
      <c r="A3808" s="6">
        <v>30139463</v>
      </c>
      <c r="B3808" s="6" t="s">
        <v>17408</v>
      </c>
      <c r="C3808" s="6" t="s">
        <v>8065</v>
      </c>
      <c r="D3808" s="6" t="s">
        <v>17378</v>
      </c>
      <c r="E3808" s="6" t="s">
        <v>5638</v>
      </c>
      <c r="F3808" s="6" t="s">
        <v>17409</v>
      </c>
      <c r="G3808" s="6" t="s">
        <v>17410</v>
      </c>
      <c r="H3808" s="79">
        <v>20.437525000000001</v>
      </c>
    </row>
    <row r="3809" spans="1:8" x14ac:dyDescent="0.2">
      <c r="A3809" s="6">
        <v>30435106</v>
      </c>
      <c r="B3809" s="6" t="s">
        <v>17411</v>
      </c>
      <c r="C3809" s="6" t="s">
        <v>8069</v>
      </c>
      <c r="D3809" s="6" t="s">
        <v>17378</v>
      </c>
      <c r="E3809" s="6" t="s">
        <v>5638</v>
      </c>
      <c r="F3809" s="6" t="s">
        <v>17412</v>
      </c>
      <c r="G3809" s="6" t="s">
        <v>17413</v>
      </c>
      <c r="H3809" s="79">
        <v>20.437525000000001</v>
      </c>
    </row>
    <row r="3810" spans="1:8" x14ac:dyDescent="0.2">
      <c r="A3810" s="6">
        <v>30062256</v>
      </c>
      <c r="B3810" s="6" t="s">
        <v>17414</v>
      </c>
      <c r="C3810" s="6" t="s">
        <v>8073</v>
      </c>
      <c r="D3810" s="6" t="s">
        <v>17378</v>
      </c>
      <c r="E3810" s="6" t="s">
        <v>5638</v>
      </c>
      <c r="F3810" s="6" t="s">
        <v>17415</v>
      </c>
      <c r="G3810" s="6" t="s">
        <v>17416</v>
      </c>
      <c r="H3810" s="79">
        <v>20.437525000000001</v>
      </c>
    </row>
    <row r="3811" spans="1:8" x14ac:dyDescent="0.2">
      <c r="A3811" s="6">
        <v>30276395</v>
      </c>
      <c r="B3811" s="6" t="s">
        <v>17417</v>
      </c>
      <c r="C3811" s="6" t="s">
        <v>8077</v>
      </c>
      <c r="D3811" s="6" t="s">
        <v>17378</v>
      </c>
      <c r="E3811" s="6" t="s">
        <v>5638</v>
      </c>
      <c r="F3811" s="6" t="s">
        <v>17418</v>
      </c>
      <c r="G3811" s="6" t="s">
        <v>17419</v>
      </c>
      <c r="H3811" s="79">
        <v>20.437525000000001</v>
      </c>
    </row>
    <row r="3812" spans="1:8" x14ac:dyDescent="0.2">
      <c r="A3812" s="6">
        <v>30002440</v>
      </c>
      <c r="B3812" s="6" t="s">
        <v>17420</v>
      </c>
      <c r="C3812" s="6" t="s">
        <v>8081</v>
      </c>
      <c r="D3812" s="6" t="s">
        <v>17378</v>
      </c>
      <c r="E3812" s="6" t="s">
        <v>5638</v>
      </c>
      <c r="F3812" s="6" t="s">
        <v>17421</v>
      </c>
      <c r="G3812" s="6" t="s">
        <v>17422</v>
      </c>
      <c r="H3812" s="79">
        <v>20.437525000000001</v>
      </c>
    </row>
    <row r="3813" spans="1:8" x14ac:dyDescent="0.2">
      <c r="A3813" s="6">
        <v>30315291</v>
      </c>
      <c r="B3813" s="6" t="s">
        <v>17423</v>
      </c>
      <c r="C3813" s="6" t="s">
        <v>8085</v>
      </c>
      <c r="D3813" s="6" t="s">
        <v>17378</v>
      </c>
      <c r="E3813" s="6" t="s">
        <v>5638</v>
      </c>
      <c r="F3813" s="6" t="s">
        <v>17424</v>
      </c>
      <c r="G3813" s="6" t="s">
        <v>17425</v>
      </c>
      <c r="H3813" s="79">
        <v>20.437525000000001</v>
      </c>
    </row>
    <row r="3814" spans="1:8" x14ac:dyDescent="0.2">
      <c r="A3814" s="6">
        <v>30119991</v>
      </c>
      <c r="B3814" s="6" t="s">
        <v>17426</v>
      </c>
      <c r="C3814" s="6" t="s">
        <v>5891</v>
      </c>
      <c r="D3814" s="6" t="s">
        <v>17378</v>
      </c>
      <c r="E3814" s="6" t="s">
        <v>5638</v>
      </c>
      <c r="F3814" s="6" t="s">
        <v>17427</v>
      </c>
      <c r="G3814" s="6" t="s">
        <v>17428</v>
      </c>
      <c r="H3814" s="79">
        <v>20.437525000000001</v>
      </c>
    </row>
    <row r="3815" spans="1:8" x14ac:dyDescent="0.2">
      <c r="A3815" s="6">
        <v>30312222</v>
      </c>
      <c r="B3815" s="6" t="s">
        <v>17429</v>
      </c>
      <c r="C3815" s="6" t="s">
        <v>5897</v>
      </c>
      <c r="D3815" s="6" t="s">
        <v>17378</v>
      </c>
      <c r="E3815" s="6" t="s">
        <v>5638</v>
      </c>
      <c r="F3815" s="6" t="s">
        <v>17430</v>
      </c>
      <c r="G3815" s="6" t="s">
        <v>17431</v>
      </c>
      <c r="H3815" s="79">
        <v>20.437525000000001</v>
      </c>
    </row>
    <row r="3816" spans="1:8" x14ac:dyDescent="0.2">
      <c r="A3816" s="6">
        <v>30031281</v>
      </c>
      <c r="B3816" s="6" t="s">
        <v>17432</v>
      </c>
      <c r="C3816" s="6" t="s">
        <v>5901</v>
      </c>
      <c r="D3816" s="6" t="s">
        <v>17378</v>
      </c>
      <c r="E3816" s="6" t="s">
        <v>5638</v>
      </c>
      <c r="F3816" s="6" t="s">
        <v>17433</v>
      </c>
      <c r="G3816" s="6" t="s">
        <v>17434</v>
      </c>
      <c r="H3816" s="79">
        <v>20.437525000000001</v>
      </c>
    </row>
    <row r="3817" spans="1:8" x14ac:dyDescent="0.2">
      <c r="A3817" s="6">
        <v>30150234</v>
      </c>
      <c r="B3817" s="6" t="s">
        <v>17435</v>
      </c>
      <c r="C3817" s="6" t="s">
        <v>5905</v>
      </c>
      <c r="D3817" s="6" t="s">
        <v>17378</v>
      </c>
      <c r="E3817" s="6" t="s">
        <v>5638</v>
      </c>
      <c r="F3817" s="6" t="s">
        <v>17436</v>
      </c>
      <c r="G3817" s="6" t="s">
        <v>17437</v>
      </c>
      <c r="H3817" s="79">
        <v>20.437525000000001</v>
      </c>
    </row>
    <row r="3818" spans="1:8" x14ac:dyDescent="0.2">
      <c r="A3818" s="6">
        <v>30345535</v>
      </c>
      <c r="B3818" s="6" t="s">
        <v>17438</v>
      </c>
      <c r="C3818" s="6" t="s">
        <v>5909</v>
      </c>
      <c r="D3818" s="6" t="s">
        <v>17378</v>
      </c>
      <c r="E3818" s="6" t="s">
        <v>5638</v>
      </c>
      <c r="F3818" s="6" t="s">
        <v>17439</v>
      </c>
      <c r="G3818" s="6" t="s">
        <v>17440</v>
      </c>
      <c r="H3818" s="79">
        <v>20.437525000000001</v>
      </c>
    </row>
    <row r="3819" spans="1:8" x14ac:dyDescent="0.2">
      <c r="A3819" s="6">
        <v>30156160</v>
      </c>
      <c r="B3819" s="6" t="s">
        <v>17441</v>
      </c>
      <c r="C3819" s="6" t="s">
        <v>5913</v>
      </c>
      <c r="D3819" s="6" t="s">
        <v>17378</v>
      </c>
      <c r="E3819" s="6" t="s">
        <v>5638</v>
      </c>
      <c r="F3819" s="6" t="s">
        <v>17442</v>
      </c>
      <c r="G3819" s="6" t="s">
        <v>17443</v>
      </c>
      <c r="H3819" s="79">
        <v>20.437525000000001</v>
      </c>
    </row>
    <row r="3820" spans="1:8" x14ac:dyDescent="0.2">
      <c r="A3820" s="6">
        <v>30332247</v>
      </c>
      <c r="B3820" s="6" t="s">
        <v>17444</v>
      </c>
      <c r="C3820" s="6" t="s">
        <v>5917</v>
      </c>
      <c r="D3820" s="6" t="s">
        <v>17378</v>
      </c>
      <c r="E3820" s="6" t="s">
        <v>5638</v>
      </c>
      <c r="F3820" s="6" t="s">
        <v>17445</v>
      </c>
      <c r="G3820" s="6" t="s">
        <v>17446</v>
      </c>
      <c r="H3820" s="79">
        <v>20.437525000000001</v>
      </c>
    </row>
    <row r="3821" spans="1:8" x14ac:dyDescent="0.2">
      <c r="A3821" s="6">
        <v>30180764</v>
      </c>
      <c r="B3821" s="6" t="s">
        <v>17447</v>
      </c>
      <c r="C3821" s="6" t="s">
        <v>5997</v>
      </c>
      <c r="D3821" s="6" t="s">
        <v>12594</v>
      </c>
      <c r="E3821" s="6" t="s">
        <v>5893</v>
      </c>
      <c r="F3821" s="6" t="s">
        <v>17448</v>
      </c>
      <c r="G3821" s="6" t="s">
        <v>17449</v>
      </c>
      <c r="H3821" s="79">
        <v>21.237562</v>
      </c>
    </row>
    <row r="3822" spans="1:8" x14ac:dyDescent="0.2">
      <c r="A3822" s="6">
        <v>30263040</v>
      </c>
      <c r="B3822" s="6" t="s">
        <v>17450</v>
      </c>
      <c r="C3822" s="6" t="s">
        <v>6001</v>
      </c>
      <c r="D3822" s="6" t="s">
        <v>12594</v>
      </c>
      <c r="E3822" s="6" t="s">
        <v>5893</v>
      </c>
      <c r="F3822" s="6" t="s">
        <v>17451</v>
      </c>
      <c r="G3822" s="6" t="s">
        <v>17452</v>
      </c>
      <c r="H3822" s="79">
        <v>21.237562</v>
      </c>
    </row>
    <row r="3823" spans="1:8" x14ac:dyDescent="0.2">
      <c r="A3823" s="6">
        <v>30290466</v>
      </c>
      <c r="B3823" s="6" t="s">
        <v>17453</v>
      </c>
      <c r="C3823" s="6" t="s">
        <v>6005</v>
      </c>
      <c r="D3823" s="6" t="s">
        <v>12594</v>
      </c>
      <c r="E3823" s="6" t="s">
        <v>5893</v>
      </c>
      <c r="F3823" s="6" t="s">
        <v>17454</v>
      </c>
      <c r="G3823" s="6" t="s">
        <v>17455</v>
      </c>
      <c r="H3823" s="79">
        <v>21.237562</v>
      </c>
    </row>
    <row r="3824" spans="1:8" x14ac:dyDescent="0.2">
      <c r="A3824" s="6">
        <v>30289642</v>
      </c>
      <c r="B3824" s="6" t="s">
        <v>17456</v>
      </c>
      <c r="C3824" s="6" t="s">
        <v>6851</v>
      </c>
      <c r="D3824" s="6" t="s">
        <v>12594</v>
      </c>
      <c r="E3824" s="6" t="s">
        <v>5893</v>
      </c>
      <c r="F3824" s="6" t="s">
        <v>17457</v>
      </c>
      <c r="G3824" s="6" t="s">
        <v>17458</v>
      </c>
      <c r="H3824" s="79">
        <v>21.237562</v>
      </c>
    </row>
    <row r="3825" spans="1:8" x14ac:dyDescent="0.2">
      <c r="A3825" s="6">
        <v>30186321</v>
      </c>
      <c r="B3825" s="6" t="s">
        <v>17459</v>
      </c>
      <c r="C3825" s="6" t="s">
        <v>6855</v>
      </c>
      <c r="D3825" s="6" t="s">
        <v>12594</v>
      </c>
      <c r="E3825" s="6" t="s">
        <v>5893</v>
      </c>
      <c r="F3825" s="6" t="s">
        <v>17460</v>
      </c>
      <c r="G3825" s="6" t="s">
        <v>17461</v>
      </c>
      <c r="H3825" s="79">
        <v>21.237562</v>
      </c>
    </row>
    <row r="3826" spans="1:8" x14ac:dyDescent="0.2">
      <c r="A3826" s="6">
        <v>30377451</v>
      </c>
      <c r="B3826" s="6" t="s">
        <v>17462</v>
      </c>
      <c r="C3826" s="6" t="s">
        <v>5997</v>
      </c>
      <c r="D3826" s="6" t="s">
        <v>12610</v>
      </c>
      <c r="E3826" s="6" t="s">
        <v>5893</v>
      </c>
      <c r="F3826" s="6" t="s">
        <v>17463</v>
      </c>
      <c r="G3826" s="6" t="s">
        <v>17464</v>
      </c>
      <c r="H3826" s="79">
        <v>21.237562</v>
      </c>
    </row>
    <row r="3827" spans="1:8" x14ac:dyDescent="0.2">
      <c r="A3827" s="6">
        <v>30314982</v>
      </c>
      <c r="B3827" s="6" t="s">
        <v>17465</v>
      </c>
      <c r="C3827" s="6" t="s">
        <v>6001</v>
      </c>
      <c r="D3827" s="6" t="s">
        <v>12610</v>
      </c>
      <c r="E3827" s="6" t="s">
        <v>5893</v>
      </c>
      <c r="F3827" s="6" t="s">
        <v>17466</v>
      </c>
      <c r="G3827" s="6" t="s">
        <v>17467</v>
      </c>
      <c r="H3827" s="79">
        <v>21.237562</v>
      </c>
    </row>
    <row r="3828" spans="1:8" x14ac:dyDescent="0.2">
      <c r="A3828" s="6">
        <v>30205698</v>
      </c>
      <c r="B3828" s="6" t="s">
        <v>17468</v>
      </c>
      <c r="C3828" s="6" t="s">
        <v>6005</v>
      </c>
      <c r="D3828" s="6" t="s">
        <v>12610</v>
      </c>
      <c r="E3828" s="6" t="s">
        <v>5893</v>
      </c>
      <c r="F3828" s="6" t="s">
        <v>17469</v>
      </c>
      <c r="G3828" s="6" t="s">
        <v>17470</v>
      </c>
      <c r="H3828" s="79">
        <v>21.237562</v>
      </c>
    </row>
    <row r="3829" spans="1:8" x14ac:dyDescent="0.2">
      <c r="A3829" s="6">
        <v>30296867</v>
      </c>
      <c r="B3829" s="6" t="s">
        <v>17471</v>
      </c>
      <c r="C3829" s="6" t="s">
        <v>6851</v>
      </c>
      <c r="D3829" s="6" t="s">
        <v>12610</v>
      </c>
      <c r="E3829" s="6" t="s">
        <v>5893</v>
      </c>
      <c r="F3829" s="6" t="s">
        <v>17472</v>
      </c>
      <c r="G3829" s="6" t="s">
        <v>17473</v>
      </c>
      <c r="H3829" s="79">
        <v>21.237562</v>
      </c>
    </row>
    <row r="3830" spans="1:8" x14ac:dyDescent="0.2">
      <c r="A3830" s="6">
        <v>30308410</v>
      </c>
      <c r="B3830" s="6" t="s">
        <v>17474</v>
      </c>
      <c r="C3830" s="6" t="s">
        <v>6855</v>
      </c>
      <c r="D3830" s="6" t="s">
        <v>12610</v>
      </c>
      <c r="E3830" s="6" t="s">
        <v>5893</v>
      </c>
      <c r="F3830" s="6" t="s">
        <v>17475</v>
      </c>
      <c r="G3830" s="6" t="s">
        <v>17476</v>
      </c>
      <c r="H3830" s="79">
        <v>21.237562</v>
      </c>
    </row>
    <row r="3831" spans="1:8" x14ac:dyDescent="0.2">
      <c r="A3831" s="6">
        <v>30330856</v>
      </c>
      <c r="B3831" s="6" t="s">
        <v>17477</v>
      </c>
      <c r="C3831" s="6" t="s">
        <v>6258</v>
      </c>
      <c r="D3831" s="6" t="s">
        <v>10021</v>
      </c>
      <c r="E3831" s="6" t="s">
        <v>5638</v>
      </c>
      <c r="F3831" s="6" t="s">
        <v>17478</v>
      </c>
      <c r="G3831" s="6" t="s">
        <v>17479</v>
      </c>
      <c r="H3831" s="79">
        <v>21.468824000000001</v>
      </c>
    </row>
    <row r="3832" spans="1:8" x14ac:dyDescent="0.2">
      <c r="A3832" s="6">
        <v>30003420</v>
      </c>
      <c r="B3832" s="6" t="s">
        <v>17480</v>
      </c>
      <c r="C3832" s="6" t="s">
        <v>6724</v>
      </c>
      <c r="D3832" s="6" t="s">
        <v>11588</v>
      </c>
      <c r="E3832" s="6" t="s">
        <v>5893</v>
      </c>
      <c r="F3832" s="6" t="s">
        <v>17481</v>
      </c>
      <c r="G3832" s="6" t="s">
        <v>17482</v>
      </c>
      <c r="H3832" s="79">
        <v>21.584454999999998</v>
      </c>
    </row>
    <row r="3833" spans="1:8" x14ac:dyDescent="0.2">
      <c r="A3833" s="6">
        <v>30225482</v>
      </c>
      <c r="B3833" s="6" t="s">
        <v>17483</v>
      </c>
      <c r="C3833" s="6" t="s">
        <v>17484</v>
      </c>
      <c r="D3833" s="6" t="s">
        <v>11588</v>
      </c>
      <c r="E3833" s="6" t="s">
        <v>5893</v>
      </c>
      <c r="F3833" s="6" t="s">
        <v>17485</v>
      </c>
      <c r="G3833" s="6" t="s">
        <v>17486</v>
      </c>
      <c r="H3833" s="79">
        <v>21.584454999999998</v>
      </c>
    </row>
    <row r="3834" spans="1:8" x14ac:dyDescent="0.2">
      <c r="A3834" s="6">
        <v>30023205</v>
      </c>
      <c r="B3834" s="6" t="s">
        <v>17487</v>
      </c>
      <c r="C3834" s="6" t="s">
        <v>6732</v>
      </c>
      <c r="D3834" s="6" t="s">
        <v>11588</v>
      </c>
      <c r="E3834" s="6" t="s">
        <v>5893</v>
      </c>
      <c r="F3834" s="6" t="s">
        <v>17488</v>
      </c>
      <c r="G3834" s="6" t="s">
        <v>17489</v>
      </c>
      <c r="H3834" s="79">
        <v>21.584454999999998</v>
      </c>
    </row>
    <row r="3835" spans="1:8" x14ac:dyDescent="0.2">
      <c r="A3835" s="6">
        <v>30289493</v>
      </c>
      <c r="B3835" s="6" t="s">
        <v>17490</v>
      </c>
      <c r="C3835" s="6" t="s">
        <v>6736</v>
      </c>
      <c r="D3835" s="6" t="s">
        <v>11588</v>
      </c>
      <c r="E3835" s="6" t="s">
        <v>5893</v>
      </c>
      <c r="F3835" s="6" t="s">
        <v>17491</v>
      </c>
      <c r="G3835" s="6" t="s">
        <v>17492</v>
      </c>
      <c r="H3835" s="79">
        <v>21.584454999999998</v>
      </c>
    </row>
    <row r="3836" spans="1:8" x14ac:dyDescent="0.2">
      <c r="A3836" s="6">
        <v>30243334</v>
      </c>
      <c r="B3836" s="6" t="s">
        <v>17493</v>
      </c>
      <c r="C3836" s="6" t="s">
        <v>17494</v>
      </c>
      <c r="D3836" s="6" t="s">
        <v>17495</v>
      </c>
      <c r="E3836" s="6" t="s">
        <v>5893</v>
      </c>
      <c r="F3836" s="6" t="s">
        <v>17496</v>
      </c>
      <c r="G3836" s="6" t="s">
        <v>17497</v>
      </c>
      <c r="H3836" s="79">
        <v>21.584454999999998</v>
      </c>
    </row>
    <row r="3837" spans="1:8" x14ac:dyDescent="0.2">
      <c r="A3837" s="6">
        <v>30342943</v>
      </c>
      <c r="B3837" s="6" t="s">
        <v>17498</v>
      </c>
      <c r="C3837" s="6" t="s">
        <v>5744</v>
      </c>
      <c r="D3837" s="6" t="s">
        <v>16425</v>
      </c>
      <c r="E3837" s="6" t="s">
        <v>15819</v>
      </c>
      <c r="F3837" s="6" t="s">
        <v>17499</v>
      </c>
      <c r="G3837" s="6" t="s">
        <v>17500</v>
      </c>
      <c r="H3837" s="79">
        <v>24.472488999999999</v>
      </c>
    </row>
    <row r="3838" spans="1:8" x14ac:dyDescent="0.2">
      <c r="A3838" s="6">
        <v>30355932</v>
      </c>
      <c r="B3838" s="6" t="s">
        <v>17501</v>
      </c>
      <c r="C3838" s="6" t="s">
        <v>5744</v>
      </c>
      <c r="D3838" s="6" t="s">
        <v>16429</v>
      </c>
      <c r="E3838" s="6" t="s">
        <v>15819</v>
      </c>
      <c r="F3838" s="6" t="s">
        <v>17502</v>
      </c>
      <c r="G3838" s="6" t="s">
        <v>17503</v>
      </c>
      <c r="H3838" s="79">
        <v>24.472488999999999</v>
      </c>
    </row>
    <row r="3839" spans="1:8" x14ac:dyDescent="0.2">
      <c r="A3839" s="6">
        <v>30403243</v>
      </c>
      <c r="B3839" s="6" t="s">
        <v>17504</v>
      </c>
      <c r="C3839" s="6" t="s">
        <v>5725</v>
      </c>
      <c r="D3839" s="6" t="s">
        <v>16425</v>
      </c>
      <c r="E3839" s="6" t="s">
        <v>15819</v>
      </c>
      <c r="F3839" s="6" t="s">
        <v>17505</v>
      </c>
      <c r="G3839" s="6" t="s">
        <v>17506</v>
      </c>
      <c r="H3839" s="79">
        <v>24.966311000000001</v>
      </c>
    </row>
    <row r="3840" spans="1:8" x14ac:dyDescent="0.2">
      <c r="A3840" s="6">
        <v>30014430</v>
      </c>
      <c r="B3840" s="6" t="s">
        <v>17507</v>
      </c>
      <c r="C3840" s="6" t="s">
        <v>5725</v>
      </c>
      <c r="D3840" s="6" t="s">
        <v>16429</v>
      </c>
      <c r="E3840" s="6" t="s">
        <v>15819</v>
      </c>
      <c r="F3840" s="6" t="s">
        <v>17508</v>
      </c>
      <c r="G3840" s="6" t="s">
        <v>17509</v>
      </c>
      <c r="H3840" s="79">
        <v>24.966311000000001</v>
      </c>
    </row>
    <row r="3841" spans="1:8" x14ac:dyDescent="0.2">
      <c r="A3841" s="6">
        <v>30205963</v>
      </c>
      <c r="B3841" s="6" t="s">
        <v>17510</v>
      </c>
      <c r="C3841" s="6" t="s">
        <v>6069</v>
      </c>
      <c r="D3841" s="6" t="s">
        <v>12729</v>
      </c>
      <c r="E3841" s="6" t="s">
        <v>5893</v>
      </c>
      <c r="F3841" s="6" t="s">
        <v>17511</v>
      </c>
      <c r="G3841" s="6" t="s">
        <v>17512</v>
      </c>
      <c r="H3841" s="79">
        <v>25.477364999999999</v>
      </c>
    </row>
    <row r="3842" spans="1:8" x14ac:dyDescent="0.2">
      <c r="A3842" s="6">
        <v>30246162</v>
      </c>
      <c r="B3842" s="6" t="s">
        <v>17513</v>
      </c>
      <c r="C3842" s="6" t="s">
        <v>6073</v>
      </c>
      <c r="D3842" s="6" t="s">
        <v>12729</v>
      </c>
      <c r="E3842" s="6" t="s">
        <v>5893</v>
      </c>
      <c r="F3842" s="6" t="s">
        <v>17514</v>
      </c>
      <c r="G3842" s="6" t="s">
        <v>17515</v>
      </c>
      <c r="H3842" s="79">
        <v>25.477364999999999</v>
      </c>
    </row>
    <row r="3843" spans="1:8" x14ac:dyDescent="0.2">
      <c r="A3843" s="6">
        <v>30230987</v>
      </c>
      <c r="B3843" s="6" t="s">
        <v>17516</v>
      </c>
      <c r="C3843" s="6" t="s">
        <v>6077</v>
      </c>
      <c r="D3843" s="6" t="s">
        <v>12729</v>
      </c>
      <c r="E3843" s="6" t="s">
        <v>5893</v>
      </c>
      <c r="F3843" s="6" t="s">
        <v>17517</v>
      </c>
      <c r="G3843" s="6" t="s">
        <v>17518</v>
      </c>
      <c r="H3843" s="79">
        <v>25.477364999999999</v>
      </c>
    </row>
    <row r="3844" spans="1:8" x14ac:dyDescent="0.2">
      <c r="A3844" s="6">
        <v>30096570</v>
      </c>
      <c r="B3844" s="6" t="s">
        <v>17519</v>
      </c>
      <c r="C3844" s="6" t="s">
        <v>6081</v>
      </c>
      <c r="D3844" s="6" t="s">
        <v>12729</v>
      </c>
      <c r="E3844" s="6" t="s">
        <v>5893</v>
      </c>
      <c r="F3844" s="6" t="s">
        <v>17520</v>
      </c>
      <c r="G3844" s="6" t="s">
        <v>17521</v>
      </c>
      <c r="H3844" s="79">
        <v>25.477364999999999</v>
      </c>
    </row>
    <row r="3845" spans="1:8" x14ac:dyDescent="0.2">
      <c r="A3845" s="6">
        <v>30107049</v>
      </c>
      <c r="B3845" s="6" t="s">
        <v>17522</v>
      </c>
      <c r="C3845" s="6" t="s">
        <v>6085</v>
      </c>
      <c r="D3845" s="6" t="s">
        <v>12729</v>
      </c>
      <c r="E3845" s="6" t="s">
        <v>5893</v>
      </c>
      <c r="F3845" s="6" t="s">
        <v>17523</v>
      </c>
      <c r="G3845" s="6" t="s">
        <v>17524</v>
      </c>
      <c r="H3845" s="79">
        <v>25.477364999999999</v>
      </c>
    </row>
    <row r="3846" spans="1:8" x14ac:dyDescent="0.2">
      <c r="A3846" s="6">
        <v>30061711</v>
      </c>
      <c r="B3846" s="6" t="s">
        <v>17525</v>
      </c>
      <c r="C3846" s="6" t="s">
        <v>6089</v>
      </c>
      <c r="D3846" s="6" t="s">
        <v>12729</v>
      </c>
      <c r="E3846" s="6" t="s">
        <v>5893</v>
      </c>
      <c r="F3846" s="6" t="s">
        <v>17526</v>
      </c>
      <c r="G3846" s="6" t="s">
        <v>17527</v>
      </c>
      <c r="H3846" s="79">
        <v>25.477364999999999</v>
      </c>
    </row>
    <row r="3847" spans="1:8" x14ac:dyDescent="0.2">
      <c r="A3847" s="6">
        <v>30106592</v>
      </c>
      <c r="B3847" s="6" t="s">
        <v>17528</v>
      </c>
      <c r="C3847" s="6" t="s">
        <v>6093</v>
      </c>
      <c r="D3847" s="6" t="s">
        <v>12729</v>
      </c>
      <c r="E3847" s="6" t="s">
        <v>5893</v>
      </c>
      <c r="F3847" s="6" t="s">
        <v>17529</v>
      </c>
      <c r="G3847" s="6" t="s">
        <v>17530</v>
      </c>
      <c r="H3847" s="79">
        <v>25.477364999999999</v>
      </c>
    </row>
    <row r="3848" spans="1:8" x14ac:dyDescent="0.2">
      <c r="A3848" s="6">
        <v>30354634</v>
      </c>
      <c r="B3848" s="6" t="s">
        <v>17531</v>
      </c>
      <c r="C3848" s="6" t="s">
        <v>6097</v>
      </c>
      <c r="D3848" s="6" t="s">
        <v>12729</v>
      </c>
      <c r="E3848" s="6" t="s">
        <v>5893</v>
      </c>
      <c r="F3848" s="6" t="s">
        <v>17532</v>
      </c>
      <c r="G3848" s="6" t="s">
        <v>17533</v>
      </c>
      <c r="H3848" s="79">
        <v>25.477364999999999</v>
      </c>
    </row>
    <row r="3849" spans="1:8" x14ac:dyDescent="0.2">
      <c r="A3849" s="6">
        <v>30115663</v>
      </c>
      <c r="B3849" s="6" t="s">
        <v>17534</v>
      </c>
      <c r="C3849" s="6" t="s">
        <v>6069</v>
      </c>
      <c r="D3849" s="6" t="s">
        <v>12952</v>
      </c>
      <c r="E3849" s="6" t="s">
        <v>5893</v>
      </c>
      <c r="F3849" s="6" t="s">
        <v>17535</v>
      </c>
      <c r="G3849" s="6" t="s">
        <v>17536</v>
      </c>
      <c r="H3849" s="79">
        <v>25.477364999999999</v>
      </c>
    </row>
    <row r="3850" spans="1:8" x14ac:dyDescent="0.2">
      <c r="A3850" s="6">
        <v>30056856</v>
      </c>
      <c r="B3850" s="6" t="s">
        <v>17537</v>
      </c>
      <c r="C3850" s="6" t="s">
        <v>6073</v>
      </c>
      <c r="D3850" s="6" t="s">
        <v>12952</v>
      </c>
      <c r="E3850" s="6" t="s">
        <v>5893</v>
      </c>
      <c r="F3850" s="6" t="s">
        <v>17538</v>
      </c>
      <c r="G3850" s="6" t="s">
        <v>17539</v>
      </c>
      <c r="H3850" s="79">
        <v>25.477364999999999</v>
      </c>
    </row>
    <row r="3851" spans="1:8" x14ac:dyDescent="0.2">
      <c r="A3851" s="6">
        <v>30150802</v>
      </c>
      <c r="B3851" s="6" t="s">
        <v>17540</v>
      </c>
      <c r="C3851" s="6" t="s">
        <v>6077</v>
      </c>
      <c r="D3851" s="6" t="s">
        <v>12952</v>
      </c>
      <c r="E3851" s="6" t="s">
        <v>5893</v>
      </c>
      <c r="F3851" s="6" t="s">
        <v>17541</v>
      </c>
      <c r="G3851" s="6" t="s">
        <v>17542</v>
      </c>
      <c r="H3851" s="79">
        <v>25.477364999999999</v>
      </c>
    </row>
    <row r="3852" spans="1:8" x14ac:dyDescent="0.2">
      <c r="A3852" s="6">
        <v>30204455</v>
      </c>
      <c r="B3852" s="6" t="s">
        <v>17543</v>
      </c>
      <c r="C3852" s="6" t="s">
        <v>6081</v>
      </c>
      <c r="D3852" s="6" t="s">
        <v>12952</v>
      </c>
      <c r="E3852" s="6" t="s">
        <v>5893</v>
      </c>
      <c r="F3852" s="6" t="s">
        <v>17544</v>
      </c>
      <c r="G3852" s="6" t="s">
        <v>17545</v>
      </c>
      <c r="H3852" s="79">
        <v>25.477364999999999</v>
      </c>
    </row>
    <row r="3853" spans="1:8" x14ac:dyDescent="0.2">
      <c r="A3853" s="6">
        <v>30096379</v>
      </c>
      <c r="B3853" s="6" t="s">
        <v>17546</v>
      </c>
      <c r="C3853" s="6" t="s">
        <v>6085</v>
      </c>
      <c r="D3853" s="6" t="s">
        <v>12952</v>
      </c>
      <c r="E3853" s="6" t="s">
        <v>5893</v>
      </c>
      <c r="F3853" s="6" t="s">
        <v>17547</v>
      </c>
      <c r="G3853" s="6" t="s">
        <v>17548</v>
      </c>
      <c r="H3853" s="79">
        <v>25.477364999999999</v>
      </c>
    </row>
    <row r="3854" spans="1:8" x14ac:dyDescent="0.2">
      <c r="A3854" s="6">
        <v>30007979</v>
      </c>
      <c r="B3854" s="6" t="s">
        <v>17549</v>
      </c>
      <c r="C3854" s="6" t="s">
        <v>6089</v>
      </c>
      <c r="D3854" s="6" t="s">
        <v>12952</v>
      </c>
      <c r="E3854" s="6" t="s">
        <v>5893</v>
      </c>
      <c r="F3854" s="6" t="s">
        <v>17550</v>
      </c>
      <c r="G3854" s="6" t="s">
        <v>17551</v>
      </c>
      <c r="H3854" s="79">
        <v>25.477364999999999</v>
      </c>
    </row>
    <row r="3855" spans="1:8" x14ac:dyDescent="0.2">
      <c r="A3855" s="6">
        <v>30087141</v>
      </c>
      <c r="B3855" s="6" t="s">
        <v>17552</v>
      </c>
      <c r="C3855" s="6" t="s">
        <v>6093</v>
      </c>
      <c r="D3855" s="6" t="s">
        <v>12952</v>
      </c>
      <c r="E3855" s="6" t="s">
        <v>5893</v>
      </c>
      <c r="F3855" s="6" t="s">
        <v>17553</v>
      </c>
      <c r="G3855" s="6" t="s">
        <v>17554</v>
      </c>
      <c r="H3855" s="79">
        <v>25.477364999999999</v>
      </c>
    </row>
    <row r="3856" spans="1:8" x14ac:dyDescent="0.2">
      <c r="A3856" s="6">
        <v>30041661</v>
      </c>
      <c r="B3856" s="6" t="s">
        <v>17555</v>
      </c>
      <c r="C3856" s="6" t="s">
        <v>6097</v>
      </c>
      <c r="D3856" s="6" t="s">
        <v>12952</v>
      </c>
      <c r="E3856" s="6" t="s">
        <v>5893</v>
      </c>
      <c r="F3856" s="6" t="s">
        <v>17556</v>
      </c>
      <c r="G3856" s="6" t="s">
        <v>17557</v>
      </c>
      <c r="H3856" s="79">
        <v>25.477364999999999</v>
      </c>
    </row>
    <row r="3857" spans="1:8" x14ac:dyDescent="0.2">
      <c r="A3857" s="6">
        <v>30035610</v>
      </c>
      <c r="B3857" s="6" t="s">
        <v>17558</v>
      </c>
      <c r="C3857" s="6" t="s">
        <v>5636</v>
      </c>
      <c r="D3857" s="6" t="s">
        <v>17559</v>
      </c>
      <c r="E3857" s="6" t="s">
        <v>5638</v>
      </c>
      <c r="F3857" s="6" t="s">
        <v>17560</v>
      </c>
      <c r="G3857" s="6" t="s">
        <v>17561</v>
      </c>
      <c r="H3857" s="79">
        <v>27.181985000000001</v>
      </c>
    </row>
    <row r="3858" spans="1:8" x14ac:dyDescent="0.2">
      <c r="A3858" s="6">
        <v>30222290</v>
      </c>
      <c r="B3858" s="6" t="s">
        <v>17562</v>
      </c>
      <c r="C3858" s="6" t="s">
        <v>5921</v>
      </c>
      <c r="D3858" s="6" t="s">
        <v>17378</v>
      </c>
      <c r="E3858" s="6" t="s">
        <v>5638</v>
      </c>
      <c r="F3858" s="6" t="s">
        <v>17563</v>
      </c>
      <c r="G3858" s="6" t="s">
        <v>17564</v>
      </c>
      <c r="H3858" s="79">
        <v>28.804839000000001</v>
      </c>
    </row>
    <row r="3859" spans="1:8" x14ac:dyDescent="0.2">
      <c r="A3859" s="6">
        <v>30364314</v>
      </c>
      <c r="B3859" s="6" t="s">
        <v>17565</v>
      </c>
      <c r="C3859" s="6" t="s">
        <v>5925</v>
      </c>
      <c r="D3859" s="6" t="s">
        <v>17378</v>
      </c>
      <c r="E3859" s="6" t="s">
        <v>5638</v>
      </c>
      <c r="F3859" s="6" t="s">
        <v>17566</v>
      </c>
      <c r="G3859" s="6" t="s">
        <v>17567</v>
      </c>
      <c r="H3859" s="79">
        <v>28.804839000000001</v>
      </c>
    </row>
    <row r="3860" spans="1:8" x14ac:dyDescent="0.2">
      <c r="A3860" s="6">
        <v>30152622</v>
      </c>
      <c r="B3860" s="6" t="s">
        <v>17568</v>
      </c>
      <c r="C3860" s="6" t="s">
        <v>5937</v>
      </c>
      <c r="D3860" s="6" t="s">
        <v>17378</v>
      </c>
      <c r="E3860" s="6" t="s">
        <v>5638</v>
      </c>
      <c r="F3860" s="6" t="s">
        <v>17569</v>
      </c>
      <c r="G3860" s="6" t="s">
        <v>17570</v>
      </c>
      <c r="H3860" s="79">
        <v>29.165541999999999</v>
      </c>
    </row>
    <row r="3861" spans="1:8" x14ac:dyDescent="0.2">
      <c r="A3861" s="6">
        <v>30347631</v>
      </c>
      <c r="B3861" s="6" t="s">
        <v>17571</v>
      </c>
      <c r="C3861" s="6" t="s">
        <v>6045</v>
      </c>
      <c r="D3861" s="6" t="s">
        <v>12729</v>
      </c>
      <c r="E3861" s="6" t="s">
        <v>5893</v>
      </c>
      <c r="F3861" s="6" t="s">
        <v>17572</v>
      </c>
      <c r="G3861" s="6" t="s">
        <v>17573</v>
      </c>
      <c r="H3861" s="79">
        <v>29.370276</v>
      </c>
    </row>
    <row r="3862" spans="1:8" x14ac:dyDescent="0.2">
      <c r="A3862" s="6">
        <v>30227738</v>
      </c>
      <c r="B3862" s="6" t="s">
        <v>17574</v>
      </c>
      <c r="C3862" s="6" t="s">
        <v>6049</v>
      </c>
      <c r="D3862" s="6" t="s">
        <v>12729</v>
      </c>
      <c r="E3862" s="6" t="s">
        <v>5893</v>
      </c>
      <c r="F3862" s="6" t="s">
        <v>17575</v>
      </c>
      <c r="G3862" s="6" t="s">
        <v>17576</v>
      </c>
      <c r="H3862" s="79">
        <v>29.370276</v>
      </c>
    </row>
    <row r="3863" spans="1:8" x14ac:dyDescent="0.2">
      <c r="A3863" s="6">
        <v>30180665</v>
      </c>
      <c r="B3863" s="6" t="s">
        <v>17577</v>
      </c>
      <c r="C3863" s="6" t="s">
        <v>6053</v>
      </c>
      <c r="D3863" s="6" t="s">
        <v>12729</v>
      </c>
      <c r="E3863" s="6" t="s">
        <v>5893</v>
      </c>
      <c r="F3863" s="6" t="s">
        <v>17578</v>
      </c>
      <c r="G3863" s="6" t="s">
        <v>17579</v>
      </c>
      <c r="H3863" s="79">
        <v>29.370276</v>
      </c>
    </row>
    <row r="3864" spans="1:8" x14ac:dyDescent="0.2">
      <c r="A3864" s="6">
        <v>30371030</v>
      </c>
      <c r="B3864" s="6" t="s">
        <v>17580</v>
      </c>
      <c r="C3864" s="6" t="s">
        <v>6057</v>
      </c>
      <c r="D3864" s="6" t="s">
        <v>12729</v>
      </c>
      <c r="E3864" s="6" t="s">
        <v>5893</v>
      </c>
      <c r="F3864" s="6" t="s">
        <v>17581</v>
      </c>
      <c r="G3864" s="6" t="s">
        <v>17582</v>
      </c>
      <c r="H3864" s="79">
        <v>29.370276</v>
      </c>
    </row>
    <row r="3865" spans="1:8" x14ac:dyDescent="0.2">
      <c r="A3865" s="6">
        <v>30234740</v>
      </c>
      <c r="B3865" s="6" t="s">
        <v>17583</v>
      </c>
      <c r="C3865" s="6" t="s">
        <v>6061</v>
      </c>
      <c r="D3865" s="6" t="s">
        <v>12729</v>
      </c>
      <c r="E3865" s="6" t="s">
        <v>5893</v>
      </c>
      <c r="F3865" s="6" t="s">
        <v>17584</v>
      </c>
      <c r="G3865" s="6" t="s">
        <v>17585</v>
      </c>
      <c r="H3865" s="79">
        <v>29.370276</v>
      </c>
    </row>
    <row r="3866" spans="1:8" x14ac:dyDescent="0.2">
      <c r="A3866" s="6">
        <v>30132629</v>
      </c>
      <c r="B3866" s="6" t="s">
        <v>17586</v>
      </c>
      <c r="C3866" s="6" t="s">
        <v>6065</v>
      </c>
      <c r="D3866" s="6" t="s">
        <v>12729</v>
      </c>
      <c r="E3866" s="6" t="s">
        <v>5893</v>
      </c>
      <c r="F3866" s="6" t="s">
        <v>17587</v>
      </c>
      <c r="G3866" s="6" t="s">
        <v>17588</v>
      </c>
      <c r="H3866" s="79">
        <v>29.370276</v>
      </c>
    </row>
    <row r="3867" spans="1:8" x14ac:dyDescent="0.2">
      <c r="A3867" s="6">
        <v>30309655</v>
      </c>
      <c r="B3867" s="6" t="s">
        <v>17589</v>
      </c>
      <c r="C3867" s="6" t="s">
        <v>6045</v>
      </c>
      <c r="D3867" s="6" t="s">
        <v>12952</v>
      </c>
      <c r="E3867" s="6" t="s">
        <v>5893</v>
      </c>
      <c r="F3867" s="6" t="s">
        <v>17590</v>
      </c>
      <c r="G3867" s="6" t="s">
        <v>17591</v>
      </c>
      <c r="H3867" s="79">
        <v>29.370276</v>
      </c>
    </row>
    <row r="3868" spans="1:8" x14ac:dyDescent="0.2">
      <c r="A3868" s="6">
        <v>30364452</v>
      </c>
      <c r="B3868" s="6" t="s">
        <v>17592</v>
      </c>
      <c r="C3868" s="6" t="s">
        <v>6049</v>
      </c>
      <c r="D3868" s="6" t="s">
        <v>12952</v>
      </c>
      <c r="E3868" s="6" t="s">
        <v>5893</v>
      </c>
      <c r="F3868" s="6" t="s">
        <v>17593</v>
      </c>
      <c r="G3868" s="6" t="s">
        <v>17594</v>
      </c>
      <c r="H3868" s="79">
        <v>29.370276</v>
      </c>
    </row>
    <row r="3869" spans="1:8" x14ac:dyDescent="0.2">
      <c r="A3869" s="6">
        <v>30332891</v>
      </c>
      <c r="B3869" s="6" t="s">
        <v>17595</v>
      </c>
      <c r="C3869" s="6" t="s">
        <v>6053</v>
      </c>
      <c r="D3869" s="6" t="s">
        <v>12952</v>
      </c>
      <c r="E3869" s="6" t="s">
        <v>5893</v>
      </c>
      <c r="F3869" s="6" t="s">
        <v>17596</v>
      </c>
      <c r="G3869" s="6" t="s">
        <v>17597</v>
      </c>
      <c r="H3869" s="79">
        <v>29.370276</v>
      </c>
    </row>
    <row r="3870" spans="1:8" x14ac:dyDescent="0.2">
      <c r="A3870" s="6">
        <v>30257464</v>
      </c>
      <c r="B3870" s="6" t="s">
        <v>17598</v>
      </c>
      <c r="C3870" s="6" t="s">
        <v>6057</v>
      </c>
      <c r="D3870" s="6" t="s">
        <v>12952</v>
      </c>
      <c r="E3870" s="6" t="s">
        <v>5893</v>
      </c>
      <c r="F3870" s="6" t="s">
        <v>17599</v>
      </c>
      <c r="G3870" s="6" t="s">
        <v>17600</v>
      </c>
      <c r="H3870" s="79">
        <v>29.370276</v>
      </c>
    </row>
    <row r="3871" spans="1:8" x14ac:dyDescent="0.2">
      <c r="A3871" s="6">
        <v>30320248</v>
      </c>
      <c r="B3871" s="6" t="s">
        <v>17601</v>
      </c>
      <c r="C3871" s="6" t="s">
        <v>6061</v>
      </c>
      <c r="D3871" s="6" t="s">
        <v>12952</v>
      </c>
      <c r="E3871" s="6" t="s">
        <v>5893</v>
      </c>
      <c r="F3871" s="6" t="s">
        <v>17602</v>
      </c>
      <c r="G3871" s="6" t="s">
        <v>17603</v>
      </c>
      <c r="H3871" s="79">
        <v>29.370276</v>
      </c>
    </row>
    <row r="3872" spans="1:8" x14ac:dyDescent="0.2">
      <c r="A3872" s="6">
        <v>30267385</v>
      </c>
      <c r="B3872" s="6" t="s">
        <v>17604</v>
      </c>
      <c r="C3872" s="6" t="s">
        <v>6065</v>
      </c>
      <c r="D3872" s="6" t="s">
        <v>12952</v>
      </c>
      <c r="E3872" s="6" t="s">
        <v>5893</v>
      </c>
      <c r="F3872" s="6" t="s">
        <v>17605</v>
      </c>
      <c r="G3872" s="6" t="s">
        <v>17606</v>
      </c>
      <c r="H3872" s="79">
        <v>29.370276</v>
      </c>
    </row>
    <row r="3873" spans="1:8" x14ac:dyDescent="0.2">
      <c r="A3873" s="6">
        <v>30166947</v>
      </c>
      <c r="B3873" s="6" t="s">
        <v>17607</v>
      </c>
      <c r="C3873" s="6" t="s">
        <v>5941</v>
      </c>
      <c r="D3873" s="6" t="s">
        <v>17378</v>
      </c>
      <c r="E3873" s="6" t="s">
        <v>5638</v>
      </c>
      <c r="F3873" s="6" t="s">
        <v>17608</v>
      </c>
      <c r="G3873" s="6" t="s">
        <v>17609</v>
      </c>
      <c r="H3873" s="79">
        <v>29.509861999999998</v>
      </c>
    </row>
    <row r="3874" spans="1:8" x14ac:dyDescent="0.2">
      <c r="A3874" s="6">
        <v>30246123</v>
      </c>
      <c r="B3874" s="6" t="s">
        <v>17610</v>
      </c>
      <c r="C3874" s="6" t="s">
        <v>5929</v>
      </c>
      <c r="D3874" s="6" t="s">
        <v>17378</v>
      </c>
      <c r="E3874" s="6" t="s">
        <v>5638</v>
      </c>
      <c r="F3874" s="6" t="s">
        <v>17611</v>
      </c>
      <c r="G3874" s="6" t="s">
        <v>17612</v>
      </c>
      <c r="H3874" s="79">
        <v>29.79158</v>
      </c>
    </row>
    <row r="3875" spans="1:8" x14ac:dyDescent="0.2">
      <c r="A3875" s="6">
        <v>30380341</v>
      </c>
      <c r="B3875" s="6" t="s">
        <v>17613</v>
      </c>
      <c r="C3875" s="6" t="s">
        <v>5933</v>
      </c>
      <c r="D3875" s="6" t="s">
        <v>17378</v>
      </c>
      <c r="E3875" s="6" t="s">
        <v>5638</v>
      </c>
      <c r="F3875" s="6" t="s">
        <v>17614</v>
      </c>
      <c r="G3875" s="6" t="s">
        <v>17615</v>
      </c>
      <c r="H3875" s="79">
        <v>29.862009</v>
      </c>
    </row>
    <row r="3876" spans="1:8" x14ac:dyDescent="0.2">
      <c r="A3876" s="6">
        <v>30096234</v>
      </c>
      <c r="B3876" s="6" t="s">
        <v>17616</v>
      </c>
      <c r="C3876" s="6" t="s">
        <v>5636</v>
      </c>
      <c r="D3876" s="6" t="s">
        <v>17617</v>
      </c>
      <c r="E3876" s="6" t="s">
        <v>5638</v>
      </c>
      <c r="F3876" s="6" t="s">
        <v>17618</v>
      </c>
      <c r="G3876" s="6" t="s">
        <v>17619</v>
      </c>
      <c r="H3876" s="79">
        <v>31.076992000000001</v>
      </c>
    </row>
    <row r="3877" spans="1:8" x14ac:dyDescent="0.2">
      <c r="A3877" s="6">
        <v>30092131</v>
      </c>
      <c r="B3877" s="6" t="s">
        <v>17620</v>
      </c>
      <c r="C3877" s="6" t="s">
        <v>5953</v>
      </c>
      <c r="D3877" s="6" t="s">
        <v>17378</v>
      </c>
      <c r="E3877" s="6" t="s">
        <v>5638</v>
      </c>
      <c r="F3877" s="6" t="s">
        <v>17621</v>
      </c>
      <c r="G3877" s="6" t="s">
        <v>17622</v>
      </c>
      <c r="H3877" s="79">
        <v>31.331066</v>
      </c>
    </row>
    <row r="3878" spans="1:8" x14ac:dyDescent="0.2">
      <c r="A3878" s="6">
        <v>30255837</v>
      </c>
      <c r="B3878" s="6" t="s">
        <v>17623</v>
      </c>
      <c r="C3878" s="6" t="s">
        <v>5957</v>
      </c>
      <c r="D3878" s="6" t="s">
        <v>17378</v>
      </c>
      <c r="E3878" s="6" t="s">
        <v>5638</v>
      </c>
      <c r="F3878" s="6" t="s">
        <v>17624</v>
      </c>
      <c r="G3878" s="6" t="s">
        <v>17625</v>
      </c>
      <c r="H3878" s="79">
        <v>31.331066</v>
      </c>
    </row>
    <row r="3879" spans="1:8" x14ac:dyDescent="0.2">
      <c r="A3879" s="6">
        <v>30383001</v>
      </c>
      <c r="B3879" s="6" t="s">
        <v>17626</v>
      </c>
      <c r="C3879" s="6" t="s">
        <v>5921</v>
      </c>
      <c r="D3879" s="6" t="s">
        <v>12594</v>
      </c>
      <c r="E3879" s="6" t="s">
        <v>5893</v>
      </c>
      <c r="F3879" s="6" t="s">
        <v>17627</v>
      </c>
      <c r="G3879" s="6" t="s">
        <v>17628</v>
      </c>
      <c r="H3879" s="79">
        <v>33.417361</v>
      </c>
    </row>
    <row r="3880" spans="1:8" x14ac:dyDescent="0.2">
      <c r="A3880" s="6">
        <v>30424429</v>
      </c>
      <c r="B3880" s="6" t="s">
        <v>17629</v>
      </c>
      <c r="C3880" s="6" t="s">
        <v>5925</v>
      </c>
      <c r="D3880" s="6" t="s">
        <v>12594</v>
      </c>
      <c r="E3880" s="6" t="s">
        <v>5893</v>
      </c>
      <c r="F3880" s="6" t="s">
        <v>17630</v>
      </c>
      <c r="G3880" s="6" t="s">
        <v>17631</v>
      </c>
      <c r="H3880" s="79">
        <v>33.417361</v>
      </c>
    </row>
    <row r="3881" spans="1:8" x14ac:dyDescent="0.2">
      <c r="A3881" s="6">
        <v>30437960</v>
      </c>
      <c r="B3881" s="6" t="s">
        <v>17632</v>
      </c>
      <c r="C3881" s="6" t="s">
        <v>5929</v>
      </c>
      <c r="D3881" s="6" t="s">
        <v>12594</v>
      </c>
      <c r="E3881" s="6" t="s">
        <v>5893</v>
      </c>
      <c r="F3881" s="6" t="s">
        <v>17633</v>
      </c>
      <c r="G3881" s="6" t="s">
        <v>17634</v>
      </c>
      <c r="H3881" s="79">
        <v>33.417361</v>
      </c>
    </row>
    <row r="3882" spans="1:8" x14ac:dyDescent="0.2">
      <c r="A3882" s="6">
        <v>30241494</v>
      </c>
      <c r="B3882" s="6" t="s">
        <v>17635</v>
      </c>
      <c r="C3882" s="6" t="s">
        <v>5933</v>
      </c>
      <c r="D3882" s="6" t="s">
        <v>12594</v>
      </c>
      <c r="E3882" s="6" t="s">
        <v>5893</v>
      </c>
      <c r="F3882" s="6" t="s">
        <v>17636</v>
      </c>
      <c r="G3882" s="6" t="s">
        <v>17637</v>
      </c>
      <c r="H3882" s="79">
        <v>33.417361</v>
      </c>
    </row>
    <row r="3883" spans="1:8" x14ac:dyDescent="0.2">
      <c r="A3883" s="6">
        <v>30254191</v>
      </c>
      <c r="B3883" s="6" t="s">
        <v>17638</v>
      </c>
      <c r="C3883" s="6" t="s">
        <v>5937</v>
      </c>
      <c r="D3883" s="6" t="s">
        <v>12594</v>
      </c>
      <c r="E3883" s="6" t="s">
        <v>5893</v>
      </c>
      <c r="F3883" s="6" t="s">
        <v>17639</v>
      </c>
      <c r="G3883" s="6" t="s">
        <v>17640</v>
      </c>
      <c r="H3883" s="79">
        <v>33.417361</v>
      </c>
    </row>
    <row r="3884" spans="1:8" x14ac:dyDescent="0.2">
      <c r="A3884" s="6">
        <v>30267773</v>
      </c>
      <c r="B3884" s="6" t="s">
        <v>17641</v>
      </c>
      <c r="C3884" s="6" t="s">
        <v>5941</v>
      </c>
      <c r="D3884" s="6" t="s">
        <v>12594</v>
      </c>
      <c r="E3884" s="6" t="s">
        <v>5893</v>
      </c>
      <c r="F3884" s="6" t="s">
        <v>17642</v>
      </c>
      <c r="G3884" s="6" t="s">
        <v>17643</v>
      </c>
      <c r="H3884" s="79">
        <v>33.417361</v>
      </c>
    </row>
    <row r="3885" spans="1:8" x14ac:dyDescent="0.2">
      <c r="A3885" s="6">
        <v>30231581</v>
      </c>
      <c r="B3885" s="6" t="s">
        <v>17644</v>
      </c>
      <c r="C3885" s="6" t="s">
        <v>5945</v>
      </c>
      <c r="D3885" s="6" t="s">
        <v>12594</v>
      </c>
      <c r="E3885" s="6" t="s">
        <v>5893</v>
      </c>
      <c r="F3885" s="6" t="s">
        <v>17645</v>
      </c>
      <c r="G3885" s="6" t="s">
        <v>17646</v>
      </c>
      <c r="H3885" s="79">
        <v>33.417361</v>
      </c>
    </row>
    <row r="3886" spans="1:8" x14ac:dyDescent="0.2">
      <c r="A3886" s="6">
        <v>30198363</v>
      </c>
      <c r="B3886" s="6" t="s">
        <v>17647</v>
      </c>
      <c r="C3886" s="6" t="s">
        <v>5949</v>
      </c>
      <c r="D3886" s="6" t="s">
        <v>12594</v>
      </c>
      <c r="E3886" s="6" t="s">
        <v>5893</v>
      </c>
      <c r="F3886" s="6" t="s">
        <v>17648</v>
      </c>
      <c r="G3886" s="6" t="s">
        <v>17649</v>
      </c>
      <c r="H3886" s="79">
        <v>33.417361</v>
      </c>
    </row>
    <row r="3887" spans="1:8" x14ac:dyDescent="0.2">
      <c r="A3887" s="6">
        <v>30135444</v>
      </c>
      <c r="B3887" s="6" t="s">
        <v>17650</v>
      </c>
      <c r="C3887" s="6" t="s">
        <v>5953</v>
      </c>
      <c r="D3887" s="6" t="s">
        <v>12594</v>
      </c>
      <c r="E3887" s="6" t="s">
        <v>5893</v>
      </c>
      <c r="F3887" s="6" t="s">
        <v>17651</v>
      </c>
      <c r="G3887" s="6" t="s">
        <v>17652</v>
      </c>
      <c r="H3887" s="79">
        <v>33.417361</v>
      </c>
    </row>
    <row r="3888" spans="1:8" x14ac:dyDescent="0.2">
      <c r="A3888" s="6">
        <v>30169527</v>
      </c>
      <c r="B3888" s="6" t="s">
        <v>17653</v>
      </c>
      <c r="C3888" s="6" t="s">
        <v>5957</v>
      </c>
      <c r="D3888" s="6" t="s">
        <v>12594</v>
      </c>
      <c r="E3888" s="6" t="s">
        <v>5893</v>
      </c>
      <c r="F3888" s="6" t="s">
        <v>17654</v>
      </c>
      <c r="G3888" s="6" t="s">
        <v>17655</v>
      </c>
      <c r="H3888" s="79">
        <v>33.417361</v>
      </c>
    </row>
    <row r="3889" spans="1:8" x14ac:dyDescent="0.2">
      <c r="A3889" s="6">
        <v>30189457</v>
      </c>
      <c r="B3889" s="6" t="s">
        <v>17656</v>
      </c>
      <c r="C3889" s="6" t="s">
        <v>5961</v>
      </c>
      <c r="D3889" s="6" t="s">
        <v>12594</v>
      </c>
      <c r="E3889" s="6" t="s">
        <v>5893</v>
      </c>
      <c r="F3889" s="6" t="s">
        <v>17657</v>
      </c>
      <c r="G3889" s="6" t="s">
        <v>17658</v>
      </c>
      <c r="H3889" s="79">
        <v>33.417361</v>
      </c>
    </row>
    <row r="3890" spans="1:8" x14ac:dyDescent="0.2">
      <c r="A3890" s="6">
        <v>30027328</v>
      </c>
      <c r="B3890" s="6" t="s">
        <v>17659</v>
      </c>
      <c r="C3890" s="6" t="s">
        <v>5965</v>
      </c>
      <c r="D3890" s="6" t="s">
        <v>12594</v>
      </c>
      <c r="E3890" s="6" t="s">
        <v>5893</v>
      </c>
      <c r="F3890" s="6" t="s">
        <v>17660</v>
      </c>
      <c r="G3890" s="6" t="s">
        <v>17661</v>
      </c>
      <c r="H3890" s="79">
        <v>33.417361</v>
      </c>
    </row>
    <row r="3891" spans="1:8" x14ac:dyDescent="0.2">
      <c r="A3891" s="6">
        <v>30017824</v>
      </c>
      <c r="B3891" s="6" t="s">
        <v>17662</v>
      </c>
      <c r="C3891" s="6" t="s">
        <v>5969</v>
      </c>
      <c r="D3891" s="6" t="s">
        <v>12594</v>
      </c>
      <c r="E3891" s="6" t="s">
        <v>5893</v>
      </c>
      <c r="F3891" s="6" t="s">
        <v>17663</v>
      </c>
      <c r="G3891" s="6" t="s">
        <v>17664</v>
      </c>
      <c r="H3891" s="79">
        <v>33.417361</v>
      </c>
    </row>
    <row r="3892" spans="1:8" x14ac:dyDescent="0.2">
      <c r="A3892" s="6">
        <v>30015646</v>
      </c>
      <c r="B3892" s="6" t="s">
        <v>17665</v>
      </c>
      <c r="C3892" s="6" t="s">
        <v>5973</v>
      </c>
      <c r="D3892" s="6" t="s">
        <v>12594</v>
      </c>
      <c r="E3892" s="6" t="s">
        <v>5893</v>
      </c>
      <c r="F3892" s="6" t="s">
        <v>17666</v>
      </c>
      <c r="G3892" s="6" t="s">
        <v>17667</v>
      </c>
      <c r="H3892" s="79">
        <v>33.417361</v>
      </c>
    </row>
    <row r="3893" spans="1:8" x14ac:dyDescent="0.2">
      <c r="A3893" s="6">
        <v>30091568</v>
      </c>
      <c r="B3893" s="6" t="s">
        <v>17668</v>
      </c>
      <c r="C3893" s="6" t="s">
        <v>5977</v>
      </c>
      <c r="D3893" s="6" t="s">
        <v>12594</v>
      </c>
      <c r="E3893" s="6" t="s">
        <v>5893</v>
      </c>
      <c r="F3893" s="6" t="s">
        <v>17669</v>
      </c>
      <c r="G3893" s="6" t="s">
        <v>17670</v>
      </c>
      <c r="H3893" s="79">
        <v>33.417361</v>
      </c>
    </row>
    <row r="3894" spans="1:8" x14ac:dyDescent="0.2">
      <c r="A3894" s="6">
        <v>30348597</v>
      </c>
      <c r="B3894" s="6" t="s">
        <v>17671</v>
      </c>
      <c r="C3894" s="6" t="s">
        <v>5981</v>
      </c>
      <c r="D3894" s="6" t="s">
        <v>12594</v>
      </c>
      <c r="E3894" s="6" t="s">
        <v>5893</v>
      </c>
      <c r="F3894" s="6" t="s">
        <v>17672</v>
      </c>
      <c r="G3894" s="6" t="s">
        <v>17673</v>
      </c>
      <c r="H3894" s="79">
        <v>33.417361</v>
      </c>
    </row>
    <row r="3895" spans="1:8" x14ac:dyDescent="0.2">
      <c r="A3895" s="6">
        <v>30367155</v>
      </c>
      <c r="B3895" s="6" t="s">
        <v>17674</v>
      </c>
      <c r="C3895" s="6" t="s">
        <v>5985</v>
      </c>
      <c r="D3895" s="6" t="s">
        <v>12594</v>
      </c>
      <c r="E3895" s="6" t="s">
        <v>5893</v>
      </c>
      <c r="F3895" s="6" t="s">
        <v>17675</v>
      </c>
      <c r="G3895" s="6" t="s">
        <v>17676</v>
      </c>
      <c r="H3895" s="79">
        <v>33.417361</v>
      </c>
    </row>
    <row r="3896" spans="1:8" x14ac:dyDescent="0.2">
      <c r="A3896" s="6">
        <v>30365918</v>
      </c>
      <c r="B3896" s="6" t="s">
        <v>17677</v>
      </c>
      <c r="C3896" s="6" t="s">
        <v>5989</v>
      </c>
      <c r="D3896" s="6" t="s">
        <v>12594</v>
      </c>
      <c r="E3896" s="6" t="s">
        <v>5893</v>
      </c>
      <c r="F3896" s="6" t="s">
        <v>17678</v>
      </c>
      <c r="G3896" s="6" t="s">
        <v>17679</v>
      </c>
      <c r="H3896" s="79">
        <v>33.417361</v>
      </c>
    </row>
    <row r="3897" spans="1:8" x14ac:dyDescent="0.2">
      <c r="A3897" s="6">
        <v>30427066</v>
      </c>
      <c r="B3897" s="6" t="s">
        <v>17680</v>
      </c>
      <c r="C3897" s="6" t="s">
        <v>5993</v>
      </c>
      <c r="D3897" s="6" t="s">
        <v>12594</v>
      </c>
      <c r="E3897" s="6" t="s">
        <v>5893</v>
      </c>
      <c r="F3897" s="6" t="s">
        <v>17681</v>
      </c>
      <c r="G3897" s="6" t="s">
        <v>17682</v>
      </c>
      <c r="H3897" s="79">
        <v>33.417361</v>
      </c>
    </row>
    <row r="3898" spans="1:8" x14ac:dyDescent="0.2">
      <c r="A3898" s="6">
        <v>30097493</v>
      </c>
      <c r="B3898" s="6" t="s">
        <v>17683</v>
      </c>
      <c r="C3898" s="6" t="s">
        <v>5921</v>
      </c>
      <c r="D3898" s="6" t="s">
        <v>12610</v>
      </c>
      <c r="E3898" s="6" t="s">
        <v>5893</v>
      </c>
      <c r="F3898" s="6" t="s">
        <v>17684</v>
      </c>
      <c r="G3898" s="6" t="s">
        <v>17685</v>
      </c>
      <c r="H3898" s="79">
        <v>33.417361</v>
      </c>
    </row>
    <row r="3899" spans="1:8" x14ac:dyDescent="0.2">
      <c r="A3899" s="6">
        <v>30010104</v>
      </c>
      <c r="B3899" s="6" t="s">
        <v>17686</v>
      </c>
      <c r="C3899" s="6" t="s">
        <v>5925</v>
      </c>
      <c r="D3899" s="6" t="s">
        <v>12610</v>
      </c>
      <c r="E3899" s="6" t="s">
        <v>5893</v>
      </c>
      <c r="F3899" s="6" t="s">
        <v>17687</v>
      </c>
      <c r="G3899" s="6" t="s">
        <v>17688</v>
      </c>
      <c r="H3899" s="79">
        <v>33.417361</v>
      </c>
    </row>
    <row r="3900" spans="1:8" x14ac:dyDescent="0.2">
      <c r="A3900" s="6">
        <v>30074839</v>
      </c>
      <c r="B3900" s="6" t="s">
        <v>17689</v>
      </c>
      <c r="C3900" s="6" t="s">
        <v>5929</v>
      </c>
      <c r="D3900" s="6" t="s">
        <v>12610</v>
      </c>
      <c r="E3900" s="6" t="s">
        <v>5893</v>
      </c>
      <c r="F3900" s="6" t="s">
        <v>17690</v>
      </c>
      <c r="G3900" s="6" t="s">
        <v>17691</v>
      </c>
      <c r="H3900" s="79">
        <v>33.417361</v>
      </c>
    </row>
    <row r="3901" spans="1:8" x14ac:dyDescent="0.2">
      <c r="A3901" s="6">
        <v>30007820</v>
      </c>
      <c r="B3901" s="6" t="s">
        <v>17692</v>
      </c>
      <c r="C3901" s="6" t="s">
        <v>5933</v>
      </c>
      <c r="D3901" s="6" t="s">
        <v>12610</v>
      </c>
      <c r="E3901" s="6" t="s">
        <v>5893</v>
      </c>
      <c r="F3901" s="6" t="s">
        <v>17693</v>
      </c>
      <c r="G3901" s="6" t="s">
        <v>17694</v>
      </c>
      <c r="H3901" s="79">
        <v>33.417361</v>
      </c>
    </row>
    <row r="3902" spans="1:8" x14ac:dyDescent="0.2">
      <c r="A3902" s="6">
        <v>30012064</v>
      </c>
      <c r="B3902" s="6" t="s">
        <v>17695</v>
      </c>
      <c r="C3902" s="6" t="s">
        <v>5937</v>
      </c>
      <c r="D3902" s="6" t="s">
        <v>12610</v>
      </c>
      <c r="E3902" s="6" t="s">
        <v>5893</v>
      </c>
      <c r="F3902" s="6" t="s">
        <v>17696</v>
      </c>
      <c r="G3902" s="6" t="s">
        <v>17697</v>
      </c>
      <c r="H3902" s="79">
        <v>33.417361</v>
      </c>
    </row>
    <row r="3903" spans="1:8" x14ac:dyDescent="0.2">
      <c r="A3903" s="6">
        <v>30095631</v>
      </c>
      <c r="B3903" s="6" t="s">
        <v>17698</v>
      </c>
      <c r="C3903" s="6" t="s">
        <v>5941</v>
      </c>
      <c r="D3903" s="6" t="s">
        <v>12610</v>
      </c>
      <c r="E3903" s="6" t="s">
        <v>5893</v>
      </c>
      <c r="F3903" s="6" t="s">
        <v>17699</v>
      </c>
      <c r="G3903" s="6" t="s">
        <v>17700</v>
      </c>
      <c r="H3903" s="79">
        <v>33.417361</v>
      </c>
    </row>
    <row r="3904" spans="1:8" x14ac:dyDescent="0.2">
      <c r="A3904" s="6">
        <v>30342581</v>
      </c>
      <c r="B3904" s="6" t="s">
        <v>17701</v>
      </c>
      <c r="C3904" s="6" t="s">
        <v>5945</v>
      </c>
      <c r="D3904" s="6" t="s">
        <v>12610</v>
      </c>
      <c r="E3904" s="6" t="s">
        <v>5893</v>
      </c>
      <c r="F3904" s="6" t="s">
        <v>17702</v>
      </c>
      <c r="G3904" s="6" t="s">
        <v>17703</v>
      </c>
      <c r="H3904" s="79">
        <v>33.417361</v>
      </c>
    </row>
    <row r="3905" spans="1:8" x14ac:dyDescent="0.2">
      <c r="A3905" s="6">
        <v>30334569</v>
      </c>
      <c r="B3905" s="6" t="s">
        <v>17704</v>
      </c>
      <c r="C3905" s="6" t="s">
        <v>5949</v>
      </c>
      <c r="D3905" s="6" t="s">
        <v>12610</v>
      </c>
      <c r="E3905" s="6" t="s">
        <v>5893</v>
      </c>
      <c r="F3905" s="6" t="s">
        <v>17705</v>
      </c>
      <c r="G3905" s="6" t="s">
        <v>17706</v>
      </c>
      <c r="H3905" s="79">
        <v>33.417361</v>
      </c>
    </row>
    <row r="3906" spans="1:8" x14ac:dyDescent="0.2">
      <c r="A3906" s="6">
        <v>30392669</v>
      </c>
      <c r="B3906" s="6" t="s">
        <v>17707</v>
      </c>
      <c r="C3906" s="6" t="s">
        <v>5953</v>
      </c>
      <c r="D3906" s="6" t="s">
        <v>12610</v>
      </c>
      <c r="E3906" s="6" t="s">
        <v>5893</v>
      </c>
      <c r="F3906" s="6" t="s">
        <v>17708</v>
      </c>
      <c r="G3906" s="6" t="s">
        <v>17709</v>
      </c>
      <c r="H3906" s="79">
        <v>33.417361</v>
      </c>
    </row>
    <row r="3907" spans="1:8" x14ac:dyDescent="0.2">
      <c r="A3907" s="6">
        <v>30406208</v>
      </c>
      <c r="B3907" s="6" t="s">
        <v>716</v>
      </c>
      <c r="C3907" s="6" t="s">
        <v>5957</v>
      </c>
      <c r="D3907" s="6" t="s">
        <v>12610</v>
      </c>
      <c r="E3907" s="6" t="s">
        <v>5893</v>
      </c>
      <c r="F3907" s="6" t="s">
        <v>711</v>
      </c>
      <c r="G3907" s="6" t="s">
        <v>712</v>
      </c>
      <c r="H3907" s="79">
        <v>33.417361</v>
      </c>
    </row>
    <row r="3908" spans="1:8" x14ac:dyDescent="0.2">
      <c r="A3908" s="6">
        <v>30445009</v>
      </c>
      <c r="B3908" s="6" t="s">
        <v>17710</v>
      </c>
      <c r="C3908" s="6" t="s">
        <v>5961</v>
      </c>
      <c r="D3908" s="6" t="s">
        <v>12610</v>
      </c>
      <c r="E3908" s="6" t="s">
        <v>5893</v>
      </c>
      <c r="F3908" s="6" t="s">
        <v>17711</v>
      </c>
      <c r="G3908" s="6" t="s">
        <v>17712</v>
      </c>
      <c r="H3908" s="79">
        <v>33.417361</v>
      </c>
    </row>
    <row r="3909" spans="1:8" x14ac:dyDescent="0.2">
      <c r="A3909" s="6">
        <v>30109423</v>
      </c>
      <c r="B3909" s="6" t="s">
        <v>17713</v>
      </c>
      <c r="C3909" s="6" t="s">
        <v>5965</v>
      </c>
      <c r="D3909" s="6" t="s">
        <v>12610</v>
      </c>
      <c r="E3909" s="6" t="s">
        <v>5893</v>
      </c>
      <c r="F3909" s="6" t="s">
        <v>17714</v>
      </c>
      <c r="G3909" s="6" t="s">
        <v>17715</v>
      </c>
      <c r="H3909" s="79">
        <v>33.417361</v>
      </c>
    </row>
    <row r="3910" spans="1:8" x14ac:dyDescent="0.2">
      <c r="A3910" s="6">
        <v>30208581</v>
      </c>
      <c r="B3910" s="6" t="s">
        <v>17716</v>
      </c>
      <c r="C3910" s="6" t="s">
        <v>5969</v>
      </c>
      <c r="D3910" s="6" t="s">
        <v>12610</v>
      </c>
      <c r="E3910" s="6" t="s">
        <v>5893</v>
      </c>
      <c r="F3910" s="6" t="s">
        <v>17717</v>
      </c>
      <c r="G3910" s="6" t="s">
        <v>17718</v>
      </c>
      <c r="H3910" s="79">
        <v>33.417361</v>
      </c>
    </row>
    <row r="3911" spans="1:8" x14ac:dyDescent="0.2">
      <c r="A3911" s="6">
        <v>30107006</v>
      </c>
      <c r="B3911" s="6" t="s">
        <v>17719</v>
      </c>
      <c r="C3911" s="6" t="s">
        <v>5973</v>
      </c>
      <c r="D3911" s="6" t="s">
        <v>12610</v>
      </c>
      <c r="E3911" s="6" t="s">
        <v>5893</v>
      </c>
      <c r="F3911" s="6" t="s">
        <v>17720</v>
      </c>
      <c r="G3911" s="6" t="s">
        <v>17721</v>
      </c>
      <c r="H3911" s="79">
        <v>33.417361</v>
      </c>
    </row>
    <row r="3912" spans="1:8" x14ac:dyDescent="0.2">
      <c r="A3912" s="6">
        <v>30020779</v>
      </c>
      <c r="B3912" s="6" t="s">
        <v>17722</v>
      </c>
      <c r="C3912" s="6" t="s">
        <v>5977</v>
      </c>
      <c r="D3912" s="6" t="s">
        <v>12610</v>
      </c>
      <c r="E3912" s="6" t="s">
        <v>5893</v>
      </c>
      <c r="F3912" s="6" t="s">
        <v>17723</v>
      </c>
      <c r="G3912" s="6" t="s">
        <v>17724</v>
      </c>
      <c r="H3912" s="79">
        <v>33.417361</v>
      </c>
    </row>
    <row r="3913" spans="1:8" x14ac:dyDescent="0.2">
      <c r="A3913" s="6">
        <v>30025606</v>
      </c>
      <c r="B3913" s="6" t="s">
        <v>17725</v>
      </c>
      <c r="C3913" s="6" t="s">
        <v>5981</v>
      </c>
      <c r="D3913" s="6" t="s">
        <v>12610</v>
      </c>
      <c r="E3913" s="6" t="s">
        <v>5893</v>
      </c>
      <c r="F3913" s="6" t="s">
        <v>17726</v>
      </c>
      <c r="G3913" s="6" t="s">
        <v>17727</v>
      </c>
      <c r="H3913" s="79">
        <v>33.417361</v>
      </c>
    </row>
    <row r="3914" spans="1:8" x14ac:dyDescent="0.2">
      <c r="A3914" s="6">
        <v>30303659</v>
      </c>
      <c r="B3914" s="6" t="s">
        <v>17728</v>
      </c>
      <c r="C3914" s="6" t="s">
        <v>5985</v>
      </c>
      <c r="D3914" s="6" t="s">
        <v>12610</v>
      </c>
      <c r="E3914" s="6" t="s">
        <v>5893</v>
      </c>
      <c r="F3914" s="6" t="s">
        <v>17729</v>
      </c>
      <c r="G3914" s="6" t="s">
        <v>17730</v>
      </c>
      <c r="H3914" s="79">
        <v>33.417361</v>
      </c>
    </row>
    <row r="3915" spans="1:8" x14ac:dyDescent="0.2">
      <c r="A3915" s="6">
        <v>30400955</v>
      </c>
      <c r="B3915" s="6" t="s">
        <v>3776</v>
      </c>
      <c r="C3915" s="6" t="s">
        <v>5989</v>
      </c>
      <c r="D3915" s="6" t="s">
        <v>12610</v>
      </c>
      <c r="E3915" s="6" t="s">
        <v>5893</v>
      </c>
      <c r="F3915" s="6" t="s">
        <v>3773</v>
      </c>
      <c r="G3915" s="6" t="s">
        <v>3774</v>
      </c>
      <c r="H3915" s="79">
        <v>33.417361</v>
      </c>
    </row>
    <row r="3916" spans="1:8" x14ac:dyDescent="0.2">
      <c r="A3916" s="6">
        <v>30471054</v>
      </c>
      <c r="B3916" s="6" t="s">
        <v>17731</v>
      </c>
      <c r="C3916" s="6" t="s">
        <v>5993</v>
      </c>
      <c r="D3916" s="6" t="s">
        <v>12610</v>
      </c>
      <c r="E3916" s="6" t="s">
        <v>5893</v>
      </c>
      <c r="F3916" s="6" t="s">
        <v>17732</v>
      </c>
      <c r="G3916" s="6" t="s">
        <v>17733</v>
      </c>
      <c r="H3916" s="79">
        <v>33.417361</v>
      </c>
    </row>
    <row r="3917" spans="1:8" x14ac:dyDescent="0.2">
      <c r="A3917" s="6">
        <v>30222184</v>
      </c>
      <c r="B3917" s="6" t="s">
        <v>17734</v>
      </c>
      <c r="C3917" s="6" t="s">
        <v>5748</v>
      </c>
      <c r="D3917" s="6" t="s">
        <v>16425</v>
      </c>
      <c r="E3917" s="6" t="s">
        <v>15819</v>
      </c>
      <c r="F3917" s="6" t="s">
        <v>17735</v>
      </c>
      <c r="G3917" s="6" t="s">
        <v>17736</v>
      </c>
      <c r="H3917" s="79">
        <v>33.644905000000001</v>
      </c>
    </row>
    <row r="3918" spans="1:8" x14ac:dyDescent="0.2">
      <c r="A3918" s="6">
        <v>30237615</v>
      </c>
      <c r="B3918" s="6" t="s">
        <v>17737</v>
      </c>
      <c r="C3918" s="6" t="s">
        <v>5752</v>
      </c>
      <c r="D3918" s="6" t="s">
        <v>16425</v>
      </c>
      <c r="E3918" s="6" t="s">
        <v>15819</v>
      </c>
      <c r="F3918" s="6" t="s">
        <v>17738</v>
      </c>
      <c r="G3918" s="6" t="s">
        <v>17739</v>
      </c>
      <c r="H3918" s="79">
        <v>33.644905000000001</v>
      </c>
    </row>
    <row r="3919" spans="1:8" x14ac:dyDescent="0.2">
      <c r="A3919" s="6">
        <v>30158453</v>
      </c>
      <c r="B3919" s="6" t="s">
        <v>17740</v>
      </c>
      <c r="C3919" s="6" t="s">
        <v>5748</v>
      </c>
      <c r="D3919" s="6" t="s">
        <v>16429</v>
      </c>
      <c r="E3919" s="6" t="s">
        <v>15819</v>
      </c>
      <c r="F3919" s="6" t="s">
        <v>17741</v>
      </c>
      <c r="G3919" s="6" t="s">
        <v>17742</v>
      </c>
      <c r="H3919" s="79">
        <v>33.644905000000001</v>
      </c>
    </row>
    <row r="3920" spans="1:8" x14ac:dyDescent="0.2">
      <c r="A3920" s="6">
        <v>30448970</v>
      </c>
      <c r="B3920" s="6" t="s">
        <v>17743</v>
      </c>
      <c r="C3920" s="6" t="s">
        <v>5752</v>
      </c>
      <c r="D3920" s="6" t="s">
        <v>16429</v>
      </c>
      <c r="E3920" s="6" t="s">
        <v>15819</v>
      </c>
      <c r="F3920" s="6" t="s">
        <v>17744</v>
      </c>
      <c r="G3920" s="6" t="s">
        <v>17745</v>
      </c>
      <c r="H3920" s="79">
        <v>33.644905000000001</v>
      </c>
    </row>
    <row r="3921" spans="1:8" x14ac:dyDescent="0.2">
      <c r="A3921" s="6">
        <v>30041238</v>
      </c>
      <c r="B3921" s="6" t="s">
        <v>17746</v>
      </c>
      <c r="C3921" s="6" t="s">
        <v>5945</v>
      </c>
      <c r="D3921" s="6" t="s">
        <v>17378</v>
      </c>
      <c r="E3921" s="6" t="s">
        <v>5638</v>
      </c>
      <c r="F3921" s="6" t="s">
        <v>17747</v>
      </c>
      <c r="G3921" s="6" t="s">
        <v>17748</v>
      </c>
      <c r="H3921" s="79">
        <v>34.534166999999997</v>
      </c>
    </row>
    <row r="3922" spans="1:8" x14ac:dyDescent="0.2">
      <c r="A3922" s="6">
        <v>30279950</v>
      </c>
      <c r="B3922" s="6" t="s">
        <v>17749</v>
      </c>
      <c r="C3922" s="6" t="s">
        <v>5949</v>
      </c>
      <c r="D3922" s="6" t="s">
        <v>17378</v>
      </c>
      <c r="E3922" s="6" t="s">
        <v>5638</v>
      </c>
      <c r="F3922" s="6" t="s">
        <v>17750</v>
      </c>
      <c r="G3922" s="6" t="s">
        <v>17751</v>
      </c>
      <c r="H3922" s="79">
        <v>36.074311999999999</v>
      </c>
    </row>
    <row r="3923" spans="1:8" x14ac:dyDescent="0.2">
      <c r="A3923" s="6">
        <v>30018144</v>
      </c>
      <c r="B3923" s="6" t="s">
        <v>17752</v>
      </c>
      <c r="C3923" s="6" t="s">
        <v>9793</v>
      </c>
      <c r="D3923" s="6" t="s">
        <v>12145</v>
      </c>
      <c r="E3923" s="6" t="s">
        <v>5638</v>
      </c>
      <c r="F3923" s="6" t="s">
        <v>17753</v>
      </c>
      <c r="G3923" s="6" t="s">
        <v>17754</v>
      </c>
      <c r="H3923" s="79">
        <v>36.924835000000002</v>
      </c>
    </row>
    <row r="3924" spans="1:8" x14ac:dyDescent="0.2">
      <c r="A3924" s="6">
        <v>30260678</v>
      </c>
      <c r="B3924" s="6" t="s">
        <v>17755</v>
      </c>
      <c r="C3924" s="6" t="s">
        <v>9797</v>
      </c>
      <c r="D3924" s="6" t="s">
        <v>12145</v>
      </c>
      <c r="E3924" s="6" t="s">
        <v>5638</v>
      </c>
      <c r="F3924" s="6" t="s">
        <v>17756</v>
      </c>
      <c r="G3924" s="6" t="s">
        <v>17757</v>
      </c>
      <c r="H3924" s="79">
        <v>36.924835000000002</v>
      </c>
    </row>
    <row r="3925" spans="1:8" x14ac:dyDescent="0.2">
      <c r="A3925" s="6">
        <v>30137095</v>
      </c>
      <c r="B3925" s="6" t="s">
        <v>17758</v>
      </c>
      <c r="C3925" s="6" t="s">
        <v>9801</v>
      </c>
      <c r="D3925" s="6" t="s">
        <v>12145</v>
      </c>
      <c r="E3925" s="6" t="s">
        <v>5638</v>
      </c>
      <c r="F3925" s="6" t="s">
        <v>17759</v>
      </c>
      <c r="G3925" s="6" t="s">
        <v>17760</v>
      </c>
      <c r="H3925" s="79">
        <v>36.924835000000002</v>
      </c>
    </row>
    <row r="3926" spans="1:8" x14ac:dyDescent="0.2">
      <c r="A3926" s="6">
        <v>30323983</v>
      </c>
      <c r="B3926" s="6" t="s">
        <v>17761</v>
      </c>
      <c r="C3926" s="6" t="s">
        <v>9805</v>
      </c>
      <c r="D3926" s="6" t="s">
        <v>12145</v>
      </c>
      <c r="E3926" s="6" t="s">
        <v>5638</v>
      </c>
      <c r="F3926" s="6" t="s">
        <v>17762</v>
      </c>
      <c r="G3926" s="6" t="s">
        <v>17763</v>
      </c>
      <c r="H3926" s="79">
        <v>36.924835000000002</v>
      </c>
    </row>
    <row r="3927" spans="1:8" x14ac:dyDescent="0.2">
      <c r="A3927" s="6">
        <v>30110513</v>
      </c>
      <c r="B3927" s="6" t="s">
        <v>17764</v>
      </c>
      <c r="C3927" s="6" t="s">
        <v>9809</v>
      </c>
      <c r="D3927" s="6" t="s">
        <v>12145</v>
      </c>
      <c r="E3927" s="6" t="s">
        <v>5638</v>
      </c>
      <c r="F3927" s="6" t="s">
        <v>17765</v>
      </c>
      <c r="G3927" s="6" t="s">
        <v>17766</v>
      </c>
      <c r="H3927" s="79">
        <v>36.924835000000002</v>
      </c>
    </row>
    <row r="3928" spans="1:8" x14ac:dyDescent="0.2">
      <c r="A3928" s="6">
        <v>30043285</v>
      </c>
      <c r="B3928" s="6" t="s">
        <v>17767</v>
      </c>
      <c r="C3928" s="6" t="s">
        <v>5756</v>
      </c>
      <c r="D3928" s="6" t="s">
        <v>16425</v>
      </c>
      <c r="E3928" s="6" t="s">
        <v>15819</v>
      </c>
      <c r="F3928" s="6" t="s">
        <v>17768</v>
      </c>
      <c r="G3928" s="6" t="s">
        <v>17769</v>
      </c>
      <c r="H3928" s="79">
        <v>40.072895000000003</v>
      </c>
    </row>
    <row r="3929" spans="1:8" x14ac:dyDescent="0.2">
      <c r="A3929" s="6">
        <v>30049450</v>
      </c>
      <c r="B3929" s="6" t="s">
        <v>17770</v>
      </c>
      <c r="C3929" s="6" t="s">
        <v>5756</v>
      </c>
      <c r="D3929" s="6" t="s">
        <v>16429</v>
      </c>
      <c r="E3929" s="6" t="s">
        <v>15819</v>
      </c>
      <c r="F3929" s="6" t="s">
        <v>17771</v>
      </c>
      <c r="G3929" s="6" t="s">
        <v>17772</v>
      </c>
      <c r="H3929" s="79">
        <v>40.072895000000003</v>
      </c>
    </row>
    <row r="3930" spans="1:8" x14ac:dyDescent="0.2">
      <c r="A3930" s="6">
        <v>30100496</v>
      </c>
      <c r="B3930" s="6" t="s">
        <v>17773</v>
      </c>
      <c r="C3930" s="6" t="s">
        <v>5961</v>
      </c>
      <c r="D3930" s="6" t="s">
        <v>17378</v>
      </c>
      <c r="E3930" s="6" t="s">
        <v>5638</v>
      </c>
      <c r="F3930" s="6" t="s">
        <v>17774</v>
      </c>
      <c r="G3930" s="6" t="s">
        <v>17775</v>
      </c>
      <c r="H3930" s="79">
        <v>40.270794000000002</v>
      </c>
    </row>
    <row r="3931" spans="1:8" x14ac:dyDescent="0.2">
      <c r="A3931" s="6">
        <v>30285543</v>
      </c>
      <c r="B3931" s="6" t="s">
        <v>17776</v>
      </c>
      <c r="C3931" s="6" t="s">
        <v>5965</v>
      </c>
      <c r="D3931" s="6" t="s">
        <v>17378</v>
      </c>
      <c r="E3931" s="6" t="s">
        <v>5638</v>
      </c>
      <c r="F3931" s="6" t="s">
        <v>17777</v>
      </c>
      <c r="G3931" s="6" t="s">
        <v>17778</v>
      </c>
      <c r="H3931" s="79">
        <v>40.270794000000002</v>
      </c>
    </row>
    <row r="3932" spans="1:8" x14ac:dyDescent="0.2">
      <c r="A3932" s="6">
        <v>30201866</v>
      </c>
      <c r="B3932" s="6" t="s">
        <v>17779</v>
      </c>
      <c r="C3932" s="6" t="s">
        <v>5759</v>
      </c>
      <c r="D3932" s="6" t="s">
        <v>16425</v>
      </c>
      <c r="E3932" s="6" t="s">
        <v>15819</v>
      </c>
      <c r="F3932" s="6" t="s">
        <v>17780</v>
      </c>
      <c r="G3932" s="6" t="s">
        <v>17781</v>
      </c>
      <c r="H3932" s="79">
        <v>40.520218999999997</v>
      </c>
    </row>
    <row r="3933" spans="1:8" x14ac:dyDescent="0.2">
      <c r="A3933" s="6">
        <v>30255424</v>
      </c>
      <c r="B3933" s="6" t="s">
        <v>17782</v>
      </c>
      <c r="C3933" s="6" t="s">
        <v>5759</v>
      </c>
      <c r="D3933" s="6" t="s">
        <v>16429</v>
      </c>
      <c r="E3933" s="6" t="s">
        <v>15819</v>
      </c>
      <c r="F3933" s="6" t="s">
        <v>17783</v>
      </c>
      <c r="G3933" s="6" t="s">
        <v>17784</v>
      </c>
      <c r="H3933" s="79">
        <v>40.520218999999997</v>
      </c>
    </row>
    <row r="3934" spans="1:8" x14ac:dyDescent="0.2">
      <c r="A3934" s="6">
        <v>30013667</v>
      </c>
      <c r="B3934" s="6" t="s">
        <v>17785</v>
      </c>
      <c r="C3934" s="6" t="s">
        <v>5969</v>
      </c>
      <c r="D3934" s="6" t="s">
        <v>17378</v>
      </c>
      <c r="E3934" s="6" t="s">
        <v>5638</v>
      </c>
      <c r="F3934" s="6" t="s">
        <v>17786</v>
      </c>
      <c r="G3934" s="6" t="s">
        <v>17787</v>
      </c>
      <c r="H3934" s="79">
        <v>40.799526</v>
      </c>
    </row>
    <row r="3935" spans="1:8" x14ac:dyDescent="0.2">
      <c r="A3935" s="6">
        <v>30181315</v>
      </c>
      <c r="B3935" s="6" t="s">
        <v>17788</v>
      </c>
      <c r="C3935" s="6" t="s">
        <v>5973</v>
      </c>
      <c r="D3935" s="6" t="s">
        <v>17378</v>
      </c>
      <c r="E3935" s="6" t="s">
        <v>5638</v>
      </c>
      <c r="F3935" s="6" t="s">
        <v>17789</v>
      </c>
      <c r="G3935" s="6" t="s">
        <v>17790</v>
      </c>
      <c r="H3935" s="79">
        <v>40.799526</v>
      </c>
    </row>
    <row r="3936" spans="1:8" x14ac:dyDescent="0.2">
      <c r="A3936" s="6">
        <v>30165194</v>
      </c>
      <c r="B3936" s="6" t="s">
        <v>17791</v>
      </c>
      <c r="C3936" s="6" t="s">
        <v>5772</v>
      </c>
      <c r="D3936" s="6" t="s">
        <v>16425</v>
      </c>
      <c r="E3936" s="6" t="s">
        <v>15819</v>
      </c>
      <c r="F3936" s="6" t="s">
        <v>17792</v>
      </c>
      <c r="G3936" s="6" t="s">
        <v>17793</v>
      </c>
      <c r="H3936" s="79">
        <v>42.193364000000003</v>
      </c>
    </row>
    <row r="3937" spans="1:8" x14ac:dyDescent="0.2">
      <c r="A3937" s="6">
        <v>30281509</v>
      </c>
      <c r="B3937" s="6" t="s">
        <v>17794</v>
      </c>
      <c r="C3937" s="6" t="s">
        <v>5772</v>
      </c>
      <c r="D3937" s="6" t="s">
        <v>16429</v>
      </c>
      <c r="E3937" s="6" t="s">
        <v>15819</v>
      </c>
      <c r="F3937" s="6" t="s">
        <v>17795</v>
      </c>
      <c r="G3937" s="6" t="s">
        <v>17796</v>
      </c>
      <c r="H3937" s="79">
        <v>42.193364000000003</v>
      </c>
    </row>
    <row r="3938" spans="1:8" x14ac:dyDescent="0.2">
      <c r="A3938" s="6">
        <v>30262184</v>
      </c>
      <c r="B3938" s="6" t="s">
        <v>17797</v>
      </c>
      <c r="C3938" s="6" t="s">
        <v>7411</v>
      </c>
      <c r="D3938" s="6" t="s">
        <v>11588</v>
      </c>
      <c r="E3938" s="6" t="s">
        <v>5893</v>
      </c>
      <c r="F3938" s="6" t="s">
        <v>17798</v>
      </c>
      <c r="G3938" s="6" t="s">
        <v>17799</v>
      </c>
      <c r="H3938" s="79">
        <v>42.86056</v>
      </c>
    </row>
    <row r="3939" spans="1:8" x14ac:dyDescent="0.2">
      <c r="A3939" s="6">
        <v>30024242</v>
      </c>
      <c r="B3939" s="6" t="s">
        <v>17800</v>
      </c>
      <c r="C3939" s="6" t="s">
        <v>7415</v>
      </c>
      <c r="D3939" s="6" t="s">
        <v>11588</v>
      </c>
      <c r="E3939" s="6" t="s">
        <v>5893</v>
      </c>
      <c r="F3939" s="6" t="s">
        <v>17801</v>
      </c>
      <c r="G3939" s="6" t="s">
        <v>17802</v>
      </c>
      <c r="H3939" s="79">
        <v>42.86056</v>
      </c>
    </row>
    <row r="3940" spans="1:8" x14ac:dyDescent="0.2">
      <c r="A3940" s="6">
        <v>30178493</v>
      </c>
      <c r="B3940" s="6" t="s">
        <v>17803</v>
      </c>
      <c r="C3940" s="6" t="s">
        <v>7419</v>
      </c>
      <c r="D3940" s="6" t="s">
        <v>11588</v>
      </c>
      <c r="E3940" s="6" t="s">
        <v>5893</v>
      </c>
      <c r="F3940" s="6" t="s">
        <v>17804</v>
      </c>
      <c r="G3940" s="6" t="s">
        <v>17805</v>
      </c>
      <c r="H3940" s="79">
        <v>42.86056</v>
      </c>
    </row>
    <row r="3941" spans="1:8" x14ac:dyDescent="0.2">
      <c r="A3941" s="6">
        <v>30170733</v>
      </c>
      <c r="B3941" s="6" t="s">
        <v>4167</v>
      </c>
      <c r="C3941" s="6" t="s">
        <v>5710</v>
      </c>
      <c r="D3941" s="6" t="s">
        <v>11268</v>
      </c>
      <c r="E3941" s="6" t="s">
        <v>5638</v>
      </c>
      <c r="F3941" s="6" t="s">
        <v>4162</v>
      </c>
      <c r="G3941" s="6" t="s">
        <v>4163</v>
      </c>
      <c r="H3941" s="79">
        <v>43.130366000000002</v>
      </c>
    </row>
    <row r="3942" spans="1:8" x14ac:dyDescent="0.2">
      <c r="A3942" s="6">
        <v>30190432</v>
      </c>
      <c r="B3942" s="6" t="s">
        <v>967</v>
      </c>
      <c r="C3942" s="6" t="s">
        <v>5714</v>
      </c>
      <c r="D3942" s="6" t="s">
        <v>11268</v>
      </c>
      <c r="E3942" s="6" t="s">
        <v>5638</v>
      </c>
      <c r="F3942" s="6" t="s">
        <v>962</v>
      </c>
      <c r="G3942" s="6" t="s">
        <v>963</v>
      </c>
      <c r="H3942" s="79">
        <v>43.130366000000002</v>
      </c>
    </row>
    <row r="3943" spans="1:8" x14ac:dyDescent="0.2">
      <c r="A3943" s="6">
        <v>30032238</v>
      </c>
      <c r="B3943" s="6" t="s">
        <v>3630</v>
      </c>
      <c r="C3943" s="6" t="s">
        <v>5718</v>
      </c>
      <c r="D3943" s="6" t="s">
        <v>11268</v>
      </c>
      <c r="E3943" s="6" t="s">
        <v>5638</v>
      </c>
      <c r="F3943" s="6" t="s">
        <v>3625</v>
      </c>
      <c r="G3943" s="6" t="s">
        <v>3626</v>
      </c>
      <c r="H3943" s="79">
        <v>43.130366000000002</v>
      </c>
    </row>
    <row r="3944" spans="1:8" x14ac:dyDescent="0.2">
      <c r="A3944" s="6">
        <v>30003275</v>
      </c>
      <c r="B3944" s="6" t="s">
        <v>5148</v>
      </c>
      <c r="C3944" s="6" t="s">
        <v>5722</v>
      </c>
      <c r="D3944" s="6" t="s">
        <v>11268</v>
      </c>
      <c r="E3944" s="6" t="s">
        <v>5638</v>
      </c>
      <c r="F3944" s="6" t="s">
        <v>5144</v>
      </c>
      <c r="G3944" s="6" t="s">
        <v>5145</v>
      </c>
      <c r="H3944" s="79">
        <v>43.130366000000002</v>
      </c>
    </row>
    <row r="3945" spans="1:8" x14ac:dyDescent="0.2">
      <c r="A3945" s="6">
        <v>30098068</v>
      </c>
      <c r="B3945" s="6" t="s">
        <v>17806</v>
      </c>
      <c r="C3945" s="6" t="s">
        <v>5710</v>
      </c>
      <c r="D3945" s="6" t="s">
        <v>11295</v>
      </c>
      <c r="E3945" s="6" t="s">
        <v>5638</v>
      </c>
      <c r="F3945" s="6" t="s">
        <v>17807</v>
      </c>
      <c r="G3945" s="6" t="s">
        <v>17808</v>
      </c>
      <c r="H3945" s="79">
        <v>43.130366000000002</v>
      </c>
    </row>
    <row r="3946" spans="1:8" x14ac:dyDescent="0.2">
      <c r="A3946" s="6">
        <v>30113709</v>
      </c>
      <c r="B3946" s="6" t="s">
        <v>17809</v>
      </c>
      <c r="C3946" s="6" t="s">
        <v>5714</v>
      </c>
      <c r="D3946" s="6" t="s">
        <v>11295</v>
      </c>
      <c r="E3946" s="6" t="s">
        <v>5638</v>
      </c>
      <c r="F3946" s="6" t="s">
        <v>17810</v>
      </c>
      <c r="G3946" s="6" t="s">
        <v>17811</v>
      </c>
      <c r="H3946" s="79">
        <v>43.130366000000002</v>
      </c>
    </row>
    <row r="3947" spans="1:8" x14ac:dyDescent="0.2">
      <c r="A3947" s="6">
        <v>30017739</v>
      </c>
      <c r="B3947" s="6" t="s">
        <v>17812</v>
      </c>
      <c r="C3947" s="6" t="s">
        <v>5718</v>
      </c>
      <c r="D3947" s="6" t="s">
        <v>11295</v>
      </c>
      <c r="E3947" s="6" t="s">
        <v>5638</v>
      </c>
      <c r="F3947" s="6" t="s">
        <v>17813</v>
      </c>
      <c r="G3947" s="6" t="s">
        <v>17814</v>
      </c>
      <c r="H3947" s="79">
        <v>43.130366000000002</v>
      </c>
    </row>
    <row r="3948" spans="1:8" x14ac:dyDescent="0.2">
      <c r="A3948" s="6">
        <v>30336893</v>
      </c>
      <c r="B3948" s="6" t="s">
        <v>17815</v>
      </c>
      <c r="C3948" s="6" t="s">
        <v>5722</v>
      </c>
      <c r="D3948" s="6" t="s">
        <v>11295</v>
      </c>
      <c r="E3948" s="6" t="s">
        <v>5638</v>
      </c>
      <c r="F3948" s="6" t="s">
        <v>17816</v>
      </c>
      <c r="G3948" s="6" t="s">
        <v>17817</v>
      </c>
      <c r="H3948" s="79">
        <v>43.130366000000002</v>
      </c>
    </row>
    <row r="3949" spans="1:8" x14ac:dyDescent="0.2">
      <c r="A3949" s="6">
        <v>30345977</v>
      </c>
      <c r="B3949" s="6" t="s">
        <v>17818</v>
      </c>
      <c r="C3949" s="6" t="s">
        <v>5642</v>
      </c>
      <c r="D3949" s="6" t="s">
        <v>17617</v>
      </c>
      <c r="E3949" s="6" t="s">
        <v>5638</v>
      </c>
      <c r="F3949" s="6" t="s">
        <v>17819</v>
      </c>
      <c r="G3949" s="6" t="s">
        <v>17820</v>
      </c>
      <c r="H3949" s="79">
        <v>43.362963000000001</v>
      </c>
    </row>
    <row r="3950" spans="1:8" x14ac:dyDescent="0.2">
      <c r="A3950" s="6">
        <v>30210068</v>
      </c>
      <c r="B3950" s="6" t="s">
        <v>17821</v>
      </c>
      <c r="C3950" s="6" t="s">
        <v>5642</v>
      </c>
      <c r="D3950" s="6" t="s">
        <v>17559</v>
      </c>
      <c r="E3950" s="6" t="s">
        <v>5638</v>
      </c>
      <c r="F3950" s="6" t="s">
        <v>17822</v>
      </c>
      <c r="G3950" s="6" t="s">
        <v>17823</v>
      </c>
      <c r="H3950" s="79">
        <v>43.362963000000001</v>
      </c>
    </row>
    <row r="3951" spans="1:8" x14ac:dyDescent="0.2">
      <c r="A3951" s="6">
        <v>30052012</v>
      </c>
      <c r="B3951" s="6" t="s">
        <v>17824</v>
      </c>
      <c r="C3951" s="6" t="s">
        <v>5760</v>
      </c>
      <c r="D3951" s="6" t="s">
        <v>16429</v>
      </c>
      <c r="E3951" s="6" t="s">
        <v>15819</v>
      </c>
      <c r="F3951" s="6" t="s">
        <v>17825</v>
      </c>
      <c r="G3951" s="6" t="s">
        <v>17826</v>
      </c>
      <c r="H3951" s="79">
        <v>43.720444999999998</v>
      </c>
    </row>
    <row r="3952" spans="1:8" x14ac:dyDescent="0.2">
      <c r="A3952" s="6">
        <v>30079014</v>
      </c>
      <c r="B3952" s="6" t="s">
        <v>17827</v>
      </c>
      <c r="C3952" s="6" t="s">
        <v>5760</v>
      </c>
      <c r="D3952" s="6" t="s">
        <v>16425</v>
      </c>
      <c r="E3952" s="6" t="s">
        <v>15819</v>
      </c>
      <c r="F3952" s="6" t="s">
        <v>17828</v>
      </c>
      <c r="G3952" s="6" t="s">
        <v>17829</v>
      </c>
      <c r="H3952" s="79">
        <v>44.019787000000001</v>
      </c>
    </row>
    <row r="3953" spans="1:8" x14ac:dyDescent="0.2">
      <c r="A3953" s="6">
        <v>30318399</v>
      </c>
      <c r="B3953" s="6" t="s">
        <v>17830</v>
      </c>
      <c r="C3953" s="6" t="s">
        <v>5762</v>
      </c>
      <c r="D3953" s="6" t="s">
        <v>16425</v>
      </c>
      <c r="E3953" s="6" t="s">
        <v>15819</v>
      </c>
      <c r="F3953" s="6" t="s">
        <v>17831</v>
      </c>
      <c r="G3953" s="6" t="s">
        <v>17832</v>
      </c>
      <c r="H3953" s="79">
        <v>44.980721000000003</v>
      </c>
    </row>
    <row r="3954" spans="1:8" x14ac:dyDescent="0.2">
      <c r="A3954" s="6">
        <v>30295037</v>
      </c>
      <c r="B3954" s="6" t="s">
        <v>17833</v>
      </c>
      <c r="C3954" s="6" t="s">
        <v>5762</v>
      </c>
      <c r="D3954" s="6" t="s">
        <v>16429</v>
      </c>
      <c r="E3954" s="6" t="s">
        <v>15819</v>
      </c>
      <c r="F3954" s="6" t="s">
        <v>17834</v>
      </c>
      <c r="G3954" s="6" t="s">
        <v>17835</v>
      </c>
      <c r="H3954" s="79">
        <v>44.980721000000003</v>
      </c>
    </row>
    <row r="3955" spans="1:8" x14ac:dyDescent="0.2">
      <c r="A3955" s="6">
        <v>30307217</v>
      </c>
      <c r="B3955" s="6" t="s">
        <v>17836</v>
      </c>
      <c r="C3955" s="6" t="s">
        <v>5769</v>
      </c>
      <c r="D3955" s="6" t="s">
        <v>16425</v>
      </c>
      <c r="E3955" s="6" t="s">
        <v>15819</v>
      </c>
      <c r="F3955" s="6" t="s">
        <v>17837</v>
      </c>
      <c r="G3955" s="6" t="s">
        <v>17838</v>
      </c>
      <c r="H3955" s="79">
        <v>45.448532999999998</v>
      </c>
    </row>
    <row r="3956" spans="1:8" x14ac:dyDescent="0.2">
      <c r="A3956" s="6">
        <v>30228739</v>
      </c>
      <c r="B3956" s="6" t="s">
        <v>17839</v>
      </c>
      <c r="C3956" s="6" t="s">
        <v>5769</v>
      </c>
      <c r="D3956" s="6" t="s">
        <v>16429</v>
      </c>
      <c r="E3956" s="6" t="s">
        <v>15819</v>
      </c>
      <c r="F3956" s="6" t="s">
        <v>17840</v>
      </c>
      <c r="G3956" s="6" t="s">
        <v>17841</v>
      </c>
      <c r="H3956" s="79">
        <v>45.448532999999998</v>
      </c>
    </row>
    <row r="3957" spans="1:8" x14ac:dyDescent="0.2">
      <c r="A3957" s="6">
        <v>30045859</v>
      </c>
      <c r="B3957" s="6" t="s">
        <v>17842</v>
      </c>
      <c r="C3957" s="6" t="s">
        <v>5766</v>
      </c>
      <c r="D3957" s="6" t="s">
        <v>16429</v>
      </c>
      <c r="E3957" s="6" t="s">
        <v>15819</v>
      </c>
      <c r="F3957" s="6" t="s">
        <v>17843</v>
      </c>
      <c r="G3957" s="6" t="s">
        <v>17844</v>
      </c>
      <c r="H3957" s="79">
        <v>45.952446999999999</v>
      </c>
    </row>
    <row r="3958" spans="1:8" x14ac:dyDescent="0.2">
      <c r="A3958" s="6">
        <v>30380327</v>
      </c>
      <c r="B3958" s="6" t="s">
        <v>17845</v>
      </c>
      <c r="C3958" s="6" t="s">
        <v>5776</v>
      </c>
      <c r="D3958" s="6" t="s">
        <v>16425</v>
      </c>
      <c r="E3958" s="6" t="s">
        <v>15819</v>
      </c>
      <c r="F3958" s="6" t="s">
        <v>17846</v>
      </c>
      <c r="G3958" s="6" t="s">
        <v>17847</v>
      </c>
      <c r="H3958" s="79">
        <v>46.994368999999999</v>
      </c>
    </row>
    <row r="3959" spans="1:8" x14ac:dyDescent="0.2">
      <c r="A3959" s="6">
        <v>30384383</v>
      </c>
      <c r="B3959" s="6" t="s">
        <v>17848</v>
      </c>
      <c r="C3959" s="6" t="s">
        <v>5776</v>
      </c>
      <c r="D3959" s="6" t="s">
        <v>16429</v>
      </c>
      <c r="E3959" s="6" t="s">
        <v>15819</v>
      </c>
      <c r="F3959" s="6" t="s">
        <v>17849</v>
      </c>
      <c r="G3959" s="6" t="s">
        <v>17850</v>
      </c>
      <c r="H3959" s="79">
        <v>46.994368999999999</v>
      </c>
    </row>
    <row r="3960" spans="1:8" x14ac:dyDescent="0.2">
      <c r="A3960" s="6">
        <v>30145015</v>
      </c>
      <c r="B3960" s="6" t="s">
        <v>17851</v>
      </c>
      <c r="C3960" s="6" t="s">
        <v>5766</v>
      </c>
      <c r="D3960" s="6" t="s">
        <v>16425</v>
      </c>
      <c r="E3960" s="6" t="s">
        <v>15819</v>
      </c>
      <c r="F3960" s="6" t="s">
        <v>17852</v>
      </c>
      <c r="G3960" s="6" t="s">
        <v>17853</v>
      </c>
      <c r="H3960" s="79">
        <v>47.509315999999998</v>
      </c>
    </row>
    <row r="3961" spans="1:8" x14ac:dyDescent="0.2">
      <c r="A3961" s="6">
        <v>30121777</v>
      </c>
      <c r="B3961" s="6" t="s">
        <v>17854</v>
      </c>
      <c r="C3961" s="6" t="s">
        <v>8908</v>
      </c>
      <c r="D3961" s="6" t="s">
        <v>11588</v>
      </c>
      <c r="E3961" s="6" t="s">
        <v>5893</v>
      </c>
      <c r="F3961" s="6" t="s">
        <v>17855</v>
      </c>
      <c r="G3961" s="6" t="s">
        <v>17856</v>
      </c>
      <c r="H3961" s="79">
        <v>47.601430999999998</v>
      </c>
    </row>
    <row r="3962" spans="1:8" x14ac:dyDescent="0.2">
      <c r="A3962" s="6">
        <v>30322945</v>
      </c>
      <c r="B3962" s="6" t="s">
        <v>17857</v>
      </c>
      <c r="C3962" s="6" t="s">
        <v>7427</v>
      </c>
      <c r="D3962" s="6" t="s">
        <v>11588</v>
      </c>
      <c r="E3962" s="6" t="s">
        <v>5893</v>
      </c>
      <c r="F3962" s="6" t="s">
        <v>17858</v>
      </c>
      <c r="G3962" s="6" t="s">
        <v>17859</v>
      </c>
      <c r="H3962" s="79">
        <v>47.601430999999998</v>
      </c>
    </row>
    <row r="3963" spans="1:8" x14ac:dyDescent="0.2">
      <c r="A3963" s="6">
        <v>30060748</v>
      </c>
      <c r="B3963" s="6" t="s">
        <v>17860</v>
      </c>
      <c r="C3963" s="6" t="s">
        <v>5770</v>
      </c>
      <c r="D3963" s="6" t="s">
        <v>16425</v>
      </c>
      <c r="E3963" s="6" t="s">
        <v>15819</v>
      </c>
      <c r="F3963" s="6" t="s">
        <v>17861</v>
      </c>
      <c r="G3963" s="6" t="s">
        <v>17862</v>
      </c>
      <c r="H3963" s="79">
        <v>48.297418</v>
      </c>
    </row>
    <row r="3964" spans="1:8" x14ac:dyDescent="0.2">
      <c r="A3964" s="6">
        <v>30090503</v>
      </c>
      <c r="B3964" s="6" t="s">
        <v>17863</v>
      </c>
      <c r="C3964" s="6" t="s">
        <v>5770</v>
      </c>
      <c r="D3964" s="6" t="s">
        <v>16429</v>
      </c>
      <c r="E3964" s="6" t="s">
        <v>15819</v>
      </c>
      <c r="F3964" s="6" t="s">
        <v>17864</v>
      </c>
      <c r="G3964" s="6" t="s">
        <v>17865</v>
      </c>
      <c r="H3964" s="79">
        <v>48.297418</v>
      </c>
    </row>
    <row r="3965" spans="1:8" x14ac:dyDescent="0.2">
      <c r="A3965" s="6">
        <v>30086845</v>
      </c>
      <c r="B3965" s="6" t="s">
        <v>17866</v>
      </c>
      <c r="C3965" s="6" t="s">
        <v>7431</v>
      </c>
      <c r="D3965" s="6" t="s">
        <v>11588</v>
      </c>
      <c r="E3965" s="6" t="s">
        <v>5893</v>
      </c>
      <c r="F3965" s="6" t="s">
        <v>17867</v>
      </c>
      <c r="G3965" s="6" t="s">
        <v>17868</v>
      </c>
      <c r="H3965" s="79">
        <v>51.340167000000001</v>
      </c>
    </row>
    <row r="3966" spans="1:8" x14ac:dyDescent="0.2">
      <c r="A3966" s="6">
        <v>30384089</v>
      </c>
      <c r="B3966" s="6" t="s">
        <v>17869</v>
      </c>
      <c r="C3966" s="6" t="s">
        <v>7435</v>
      </c>
      <c r="D3966" s="6" t="s">
        <v>11588</v>
      </c>
      <c r="E3966" s="6" t="s">
        <v>5893</v>
      </c>
      <c r="F3966" s="6" t="s">
        <v>17870</v>
      </c>
      <c r="G3966" s="6" t="s">
        <v>17871</v>
      </c>
      <c r="H3966" s="79">
        <v>51.340167000000001</v>
      </c>
    </row>
    <row r="3967" spans="1:8" x14ac:dyDescent="0.2">
      <c r="A3967" s="6">
        <v>30173811</v>
      </c>
      <c r="B3967" s="6" t="s">
        <v>17872</v>
      </c>
      <c r="C3967" s="6" t="s">
        <v>6700</v>
      </c>
      <c r="D3967" s="6" t="s">
        <v>11588</v>
      </c>
      <c r="E3967" s="6" t="s">
        <v>5893</v>
      </c>
      <c r="F3967" s="6" t="s">
        <v>17873</v>
      </c>
      <c r="G3967" s="6" t="s">
        <v>17874</v>
      </c>
      <c r="H3967" s="79">
        <v>51.340167000000001</v>
      </c>
    </row>
    <row r="3968" spans="1:8" x14ac:dyDescent="0.2">
      <c r="A3968" s="6">
        <v>30175081</v>
      </c>
      <c r="B3968" s="6" t="s">
        <v>17875</v>
      </c>
      <c r="C3968" s="6" t="s">
        <v>5779</v>
      </c>
      <c r="D3968" s="6" t="s">
        <v>16425</v>
      </c>
      <c r="E3968" s="6" t="s">
        <v>15819</v>
      </c>
      <c r="F3968" s="6" t="s">
        <v>17876</v>
      </c>
      <c r="G3968" s="6" t="s">
        <v>17877</v>
      </c>
      <c r="H3968" s="79">
        <v>54.422809000000001</v>
      </c>
    </row>
    <row r="3969" spans="1:8" x14ac:dyDescent="0.2">
      <c r="A3969" s="6">
        <v>30183287</v>
      </c>
      <c r="B3969" s="6" t="s">
        <v>17878</v>
      </c>
      <c r="C3969" s="6" t="s">
        <v>5779</v>
      </c>
      <c r="D3969" s="6" t="s">
        <v>16429</v>
      </c>
      <c r="E3969" s="6" t="s">
        <v>15819</v>
      </c>
      <c r="F3969" s="6" t="s">
        <v>17879</v>
      </c>
      <c r="G3969" s="6" t="s">
        <v>17880</v>
      </c>
      <c r="H3969" s="79">
        <v>54.422809000000001</v>
      </c>
    </row>
    <row r="3970" spans="1:8" x14ac:dyDescent="0.2">
      <c r="A3970" s="6">
        <v>30393058</v>
      </c>
      <c r="B3970" s="6" t="s">
        <v>17881</v>
      </c>
      <c r="C3970" s="6" t="s">
        <v>5780</v>
      </c>
      <c r="D3970" s="6" t="s">
        <v>16425</v>
      </c>
      <c r="E3970" s="6" t="s">
        <v>15819</v>
      </c>
      <c r="F3970" s="6" t="s">
        <v>17882</v>
      </c>
      <c r="G3970" s="6" t="s">
        <v>17883</v>
      </c>
      <c r="H3970" s="79">
        <v>54.576990000000002</v>
      </c>
    </row>
    <row r="3971" spans="1:8" x14ac:dyDescent="0.2">
      <c r="A3971" s="6">
        <v>30295658</v>
      </c>
      <c r="B3971" s="6" t="s">
        <v>17884</v>
      </c>
      <c r="C3971" s="6" t="s">
        <v>5780</v>
      </c>
      <c r="D3971" s="6" t="s">
        <v>16429</v>
      </c>
      <c r="E3971" s="6" t="s">
        <v>15819</v>
      </c>
      <c r="F3971" s="6" t="s">
        <v>17885</v>
      </c>
      <c r="G3971" s="6" t="s">
        <v>17886</v>
      </c>
      <c r="H3971" s="79">
        <v>54.576990000000002</v>
      </c>
    </row>
    <row r="3972" spans="1:8" x14ac:dyDescent="0.2">
      <c r="A3972" s="6">
        <v>30457299</v>
      </c>
      <c r="B3972" s="6" t="s">
        <v>17887</v>
      </c>
      <c r="C3972" s="6" t="s">
        <v>7278</v>
      </c>
      <c r="D3972" s="6" t="s">
        <v>10021</v>
      </c>
      <c r="E3972" s="6" t="s">
        <v>5638</v>
      </c>
      <c r="F3972" s="6" t="s">
        <v>17888</v>
      </c>
      <c r="G3972" s="6" t="s">
        <v>17889</v>
      </c>
      <c r="H3972" s="79">
        <v>55.233077999999999</v>
      </c>
    </row>
    <row r="3973" spans="1:8" x14ac:dyDescent="0.2">
      <c r="A3973" s="6">
        <v>30168656</v>
      </c>
      <c r="B3973" s="6" t="s">
        <v>17890</v>
      </c>
      <c r="C3973" s="6" t="s">
        <v>7282</v>
      </c>
      <c r="D3973" s="6" t="s">
        <v>10021</v>
      </c>
      <c r="E3973" s="6" t="s">
        <v>5638</v>
      </c>
      <c r="F3973" s="6" t="s">
        <v>17891</v>
      </c>
      <c r="G3973" s="6" t="s">
        <v>17892</v>
      </c>
      <c r="H3973" s="79">
        <v>55.233077999999999</v>
      </c>
    </row>
    <row r="3974" spans="1:8" x14ac:dyDescent="0.2">
      <c r="A3974" s="6">
        <v>30346862</v>
      </c>
      <c r="B3974" s="6" t="s">
        <v>17893</v>
      </c>
      <c r="C3974" s="6" t="s">
        <v>7286</v>
      </c>
      <c r="D3974" s="6" t="s">
        <v>10021</v>
      </c>
      <c r="E3974" s="6" t="s">
        <v>5638</v>
      </c>
      <c r="F3974" s="6" t="s">
        <v>17894</v>
      </c>
      <c r="G3974" s="6" t="s">
        <v>17895</v>
      </c>
      <c r="H3974" s="79">
        <v>55.233077999999999</v>
      </c>
    </row>
    <row r="3975" spans="1:8" x14ac:dyDescent="0.2">
      <c r="A3975" s="6">
        <v>30104797</v>
      </c>
      <c r="B3975" s="6" t="s">
        <v>17896</v>
      </c>
      <c r="C3975" s="6" t="s">
        <v>9305</v>
      </c>
      <c r="D3975" s="6" t="s">
        <v>13181</v>
      </c>
      <c r="E3975" s="6" t="s">
        <v>5893</v>
      </c>
      <c r="F3975" s="6" t="s">
        <v>17897</v>
      </c>
      <c r="G3975" s="6" t="s">
        <v>17898</v>
      </c>
      <c r="H3975" s="79">
        <v>55.271621000000003</v>
      </c>
    </row>
    <row r="3976" spans="1:8" x14ac:dyDescent="0.2">
      <c r="A3976" s="6">
        <v>30358475</v>
      </c>
      <c r="B3976" s="6" t="s">
        <v>17899</v>
      </c>
      <c r="C3976" s="6" t="s">
        <v>9309</v>
      </c>
      <c r="D3976" s="6" t="s">
        <v>13181</v>
      </c>
      <c r="E3976" s="6" t="s">
        <v>5893</v>
      </c>
      <c r="F3976" s="6" t="s">
        <v>17900</v>
      </c>
      <c r="G3976" s="6" t="s">
        <v>17901</v>
      </c>
      <c r="H3976" s="79">
        <v>55.271621000000003</v>
      </c>
    </row>
    <row r="3977" spans="1:8" x14ac:dyDescent="0.2">
      <c r="A3977" s="6">
        <v>30140266</v>
      </c>
      <c r="B3977" s="6" t="s">
        <v>17902</v>
      </c>
      <c r="C3977" s="6" t="s">
        <v>9313</v>
      </c>
      <c r="D3977" s="6" t="s">
        <v>13181</v>
      </c>
      <c r="E3977" s="6" t="s">
        <v>5893</v>
      </c>
      <c r="F3977" s="6" t="s">
        <v>17903</v>
      </c>
      <c r="G3977" s="6" t="s">
        <v>17904</v>
      </c>
      <c r="H3977" s="79">
        <v>55.271621000000003</v>
      </c>
    </row>
    <row r="3978" spans="1:8" x14ac:dyDescent="0.2">
      <c r="A3978" s="6">
        <v>30308506</v>
      </c>
      <c r="B3978" s="6" t="s">
        <v>17905</v>
      </c>
      <c r="C3978" s="6" t="s">
        <v>9317</v>
      </c>
      <c r="D3978" s="6" t="s">
        <v>13181</v>
      </c>
      <c r="E3978" s="6" t="s">
        <v>5893</v>
      </c>
      <c r="F3978" s="6" t="s">
        <v>17906</v>
      </c>
      <c r="G3978" s="6" t="s">
        <v>17907</v>
      </c>
      <c r="H3978" s="79">
        <v>55.271621000000003</v>
      </c>
    </row>
    <row r="3979" spans="1:8" x14ac:dyDescent="0.2">
      <c r="A3979" s="6">
        <v>30149723</v>
      </c>
      <c r="B3979" s="6" t="s">
        <v>17908</v>
      </c>
      <c r="C3979" s="6" t="s">
        <v>9321</v>
      </c>
      <c r="D3979" s="6" t="s">
        <v>13181</v>
      </c>
      <c r="E3979" s="6" t="s">
        <v>5893</v>
      </c>
      <c r="F3979" s="6" t="s">
        <v>17909</v>
      </c>
      <c r="G3979" s="6" t="s">
        <v>17910</v>
      </c>
      <c r="H3979" s="79">
        <v>55.271621000000003</v>
      </c>
    </row>
    <row r="3980" spans="1:8" x14ac:dyDescent="0.2">
      <c r="A3980" s="6">
        <v>30118962</v>
      </c>
      <c r="B3980" s="6" t="s">
        <v>17911</v>
      </c>
      <c r="C3980" s="6" t="s">
        <v>5909</v>
      </c>
      <c r="D3980" s="6" t="s">
        <v>9992</v>
      </c>
      <c r="E3980" s="6" t="s">
        <v>9993</v>
      </c>
      <c r="F3980" s="6" t="s">
        <v>17912</v>
      </c>
      <c r="G3980" s="6" t="s">
        <v>17913</v>
      </c>
      <c r="H3980" s="79">
        <v>56.813367999999997</v>
      </c>
    </row>
    <row r="3981" spans="1:8" x14ac:dyDescent="0.2">
      <c r="A3981" s="6">
        <v>30326528</v>
      </c>
      <c r="B3981" s="6" t="s">
        <v>17914</v>
      </c>
      <c r="C3981" s="6" t="s">
        <v>5913</v>
      </c>
      <c r="D3981" s="6" t="s">
        <v>9992</v>
      </c>
      <c r="E3981" s="6" t="s">
        <v>9993</v>
      </c>
      <c r="F3981" s="6" t="s">
        <v>17915</v>
      </c>
      <c r="G3981" s="6" t="s">
        <v>17916</v>
      </c>
      <c r="H3981" s="79">
        <v>56.813367999999997</v>
      </c>
    </row>
    <row r="3982" spans="1:8" x14ac:dyDescent="0.2">
      <c r="A3982" s="6">
        <v>30370258</v>
      </c>
      <c r="B3982" s="6" t="s">
        <v>17917</v>
      </c>
      <c r="C3982" s="6" t="s">
        <v>5917</v>
      </c>
      <c r="D3982" s="6" t="s">
        <v>9992</v>
      </c>
      <c r="E3982" s="6" t="s">
        <v>9993</v>
      </c>
      <c r="F3982" s="6" t="s">
        <v>17918</v>
      </c>
      <c r="G3982" s="6" t="s">
        <v>17919</v>
      </c>
      <c r="H3982" s="79">
        <v>56.813367999999997</v>
      </c>
    </row>
    <row r="3983" spans="1:8" x14ac:dyDescent="0.2">
      <c r="A3983" s="6">
        <v>30382875</v>
      </c>
      <c r="B3983" s="6" t="s">
        <v>17920</v>
      </c>
      <c r="C3983" s="6" t="s">
        <v>5921</v>
      </c>
      <c r="D3983" s="6" t="s">
        <v>9992</v>
      </c>
      <c r="E3983" s="6" t="s">
        <v>9993</v>
      </c>
      <c r="F3983" s="6" t="s">
        <v>17921</v>
      </c>
      <c r="G3983" s="6" t="s">
        <v>17922</v>
      </c>
      <c r="H3983" s="79">
        <v>56.813367999999997</v>
      </c>
    </row>
    <row r="3984" spans="1:8" x14ac:dyDescent="0.2">
      <c r="A3984" s="6">
        <v>30382696</v>
      </c>
      <c r="B3984" s="6" t="s">
        <v>17923</v>
      </c>
      <c r="C3984" s="6" t="s">
        <v>5925</v>
      </c>
      <c r="D3984" s="6" t="s">
        <v>9992</v>
      </c>
      <c r="E3984" s="6" t="s">
        <v>9993</v>
      </c>
      <c r="F3984" s="6" t="s">
        <v>17924</v>
      </c>
      <c r="G3984" s="6" t="s">
        <v>17925</v>
      </c>
      <c r="H3984" s="79">
        <v>56.813367999999997</v>
      </c>
    </row>
    <row r="3985" spans="1:8" x14ac:dyDescent="0.2">
      <c r="A3985" s="6">
        <v>30267268</v>
      </c>
      <c r="B3985" s="6" t="s">
        <v>17926</v>
      </c>
      <c r="C3985" s="6" t="s">
        <v>5929</v>
      </c>
      <c r="D3985" s="6" t="s">
        <v>9992</v>
      </c>
      <c r="E3985" s="6" t="s">
        <v>9993</v>
      </c>
      <c r="F3985" s="6" t="s">
        <v>17927</v>
      </c>
      <c r="G3985" s="6" t="s">
        <v>17928</v>
      </c>
      <c r="H3985" s="79">
        <v>56.813367999999997</v>
      </c>
    </row>
    <row r="3986" spans="1:8" x14ac:dyDescent="0.2">
      <c r="A3986" s="6">
        <v>30185937</v>
      </c>
      <c r="B3986" s="6" t="s">
        <v>17929</v>
      </c>
      <c r="C3986" s="6" t="s">
        <v>5933</v>
      </c>
      <c r="D3986" s="6" t="s">
        <v>9992</v>
      </c>
      <c r="E3986" s="6" t="s">
        <v>9993</v>
      </c>
      <c r="F3986" s="6" t="s">
        <v>17930</v>
      </c>
      <c r="G3986" s="6" t="s">
        <v>17931</v>
      </c>
      <c r="H3986" s="79">
        <v>56.813367999999997</v>
      </c>
    </row>
    <row r="3987" spans="1:8" x14ac:dyDescent="0.2">
      <c r="A3987" s="6">
        <v>30310674</v>
      </c>
      <c r="B3987" s="6" t="s">
        <v>17932</v>
      </c>
      <c r="C3987" s="6" t="s">
        <v>5937</v>
      </c>
      <c r="D3987" s="6" t="s">
        <v>9992</v>
      </c>
      <c r="E3987" s="6" t="s">
        <v>9993</v>
      </c>
      <c r="F3987" s="6" t="s">
        <v>17933</v>
      </c>
      <c r="G3987" s="6" t="s">
        <v>17934</v>
      </c>
      <c r="H3987" s="79">
        <v>56.813367999999997</v>
      </c>
    </row>
    <row r="3988" spans="1:8" x14ac:dyDescent="0.2">
      <c r="A3988" s="6">
        <v>30236075</v>
      </c>
      <c r="B3988" s="6" t="s">
        <v>17935</v>
      </c>
      <c r="C3988" s="6" t="s">
        <v>5781</v>
      </c>
      <c r="D3988" s="6" t="s">
        <v>16425</v>
      </c>
      <c r="E3988" s="6" t="s">
        <v>15819</v>
      </c>
      <c r="F3988" s="6" t="s">
        <v>17936</v>
      </c>
      <c r="G3988" s="6" t="s">
        <v>17937</v>
      </c>
      <c r="H3988" s="79">
        <v>59.1691</v>
      </c>
    </row>
    <row r="3989" spans="1:8" x14ac:dyDescent="0.2">
      <c r="A3989" s="6">
        <v>30394835</v>
      </c>
      <c r="B3989" s="6" t="s">
        <v>17938</v>
      </c>
      <c r="C3989" s="6" t="s">
        <v>5782</v>
      </c>
      <c r="D3989" s="6" t="s">
        <v>16425</v>
      </c>
      <c r="E3989" s="6" t="s">
        <v>15819</v>
      </c>
      <c r="F3989" s="6" t="s">
        <v>17939</v>
      </c>
      <c r="G3989" s="6" t="s">
        <v>17940</v>
      </c>
      <c r="H3989" s="79">
        <v>59.1691</v>
      </c>
    </row>
    <row r="3990" spans="1:8" x14ac:dyDescent="0.2">
      <c r="A3990" s="6">
        <v>30016629</v>
      </c>
      <c r="B3990" s="6" t="s">
        <v>17941</v>
      </c>
      <c r="C3990" s="6" t="s">
        <v>5781</v>
      </c>
      <c r="D3990" s="6" t="s">
        <v>16429</v>
      </c>
      <c r="E3990" s="6" t="s">
        <v>15819</v>
      </c>
      <c r="F3990" s="6" t="s">
        <v>17942</v>
      </c>
      <c r="G3990" s="6" t="s">
        <v>17943</v>
      </c>
      <c r="H3990" s="79">
        <v>59.1691</v>
      </c>
    </row>
    <row r="3991" spans="1:8" x14ac:dyDescent="0.2">
      <c r="A3991" s="6">
        <v>30444168</v>
      </c>
      <c r="B3991" s="6" t="s">
        <v>17944</v>
      </c>
      <c r="C3991" s="6" t="s">
        <v>5782</v>
      </c>
      <c r="D3991" s="6" t="s">
        <v>16429</v>
      </c>
      <c r="E3991" s="6" t="s">
        <v>15819</v>
      </c>
      <c r="F3991" s="6" t="s">
        <v>17945</v>
      </c>
      <c r="G3991" s="6" t="s">
        <v>17946</v>
      </c>
      <c r="H3991" s="79">
        <v>59.1691</v>
      </c>
    </row>
    <row r="3992" spans="1:8" x14ac:dyDescent="0.2">
      <c r="A3992" s="6">
        <v>30113004</v>
      </c>
      <c r="B3992" s="6" t="s">
        <v>17947</v>
      </c>
      <c r="C3992" s="6" t="s">
        <v>6580</v>
      </c>
      <c r="D3992" s="6" t="s">
        <v>10021</v>
      </c>
      <c r="E3992" s="6" t="s">
        <v>5638</v>
      </c>
      <c r="F3992" s="6" t="s">
        <v>17948</v>
      </c>
      <c r="G3992" s="6" t="s">
        <v>17949</v>
      </c>
      <c r="H3992" s="79">
        <v>59.241619</v>
      </c>
    </row>
    <row r="3993" spans="1:8" x14ac:dyDescent="0.2">
      <c r="A3993" s="6">
        <v>30203743</v>
      </c>
      <c r="B3993" s="6" t="s">
        <v>17950</v>
      </c>
      <c r="C3993" s="6" t="s">
        <v>6584</v>
      </c>
      <c r="D3993" s="6" t="s">
        <v>10021</v>
      </c>
      <c r="E3993" s="6" t="s">
        <v>5638</v>
      </c>
      <c r="F3993" s="6" t="s">
        <v>17951</v>
      </c>
      <c r="G3993" s="6" t="s">
        <v>17952</v>
      </c>
      <c r="H3993" s="79">
        <v>59.241619</v>
      </c>
    </row>
    <row r="3994" spans="1:8" x14ac:dyDescent="0.2">
      <c r="A3994" s="6">
        <v>30129137</v>
      </c>
      <c r="B3994" s="6" t="s">
        <v>17953</v>
      </c>
      <c r="C3994" s="6" t="s">
        <v>6588</v>
      </c>
      <c r="D3994" s="6" t="s">
        <v>10021</v>
      </c>
      <c r="E3994" s="6" t="s">
        <v>5638</v>
      </c>
      <c r="F3994" s="6" t="s">
        <v>17954</v>
      </c>
      <c r="G3994" s="6" t="s">
        <v>17955</v>
      </c>
      <c r="H3994" s="79">
        <v>59.241619</v>
      </c>
    </row>
    <row r="3995" spans="1:8" x14ac:dyDescent="0.2">
      <c r="A3995" s="6">
        <v>30300376</v>
      </c>
      <c r="B3995" s="6" t="s">
        <v>17956</v>
      </c>
      <c r="C3995" s="6" t="s">
        <v>6592</v>
      </c>
      <c r="D3995" s="6" t="s">
        <v>10021</v>
      </c>
      <c r="E3995" s="6" t="s">
        <v>5638</v>
      </c>
      <c r="F3995" s="6" t="s">
        <v>17957</v>
      </c>
      <c r="G3995" s="6" t="s">
        <v>17958</v>
      </c>
      <c r="H3995" s="79">
        <v>59.241619</v>
      </c>
    </row>
    <row r="3996" spans="1:8" x14ac:dyDescent="0.2">
      <c r="A3996" s="6">
        <v>30059324</v>
      </c>
      <c r="B3996" s="6" t="s">
        <v>17959</v>
      </c>
      <c r="C3996" s="6" t="s">
        <v>6596</v>
      </c>
      <c r="D3996" s="6" t="s">
        <v>10021</v>
      </c>
      <c r="E3996" s="6" t="s">
        <v>5638</v>
      </c>
      <c r="F3996" s="6" t="s">
        <v>17960</v>
      </c>
      <c r="G3996" s="6" t="s">
        <v>17961</v>
      </c>
      <c r="H3996" s="79">
        <v>59.241619</v>
      </c>
    </row>
    <row r="3997" spans="1:8" x14ac:dyDescent="0.2">
      <c r="A3997" s="6">
        <v>30191044</v>
      </c>
      <c r="B3997" s="6" t="s">
        <v>17962</v>
      </c>
      <c r="C3997" s="6" t="s">
        <v>6600</v>
      </c>
      <c r="D3997" s="6" t="s">
        <v>10021</v>
      </c>
      <c r="E3997" s="6" t="s">
        <v>5638</v>
      </c>
      <c r="F3997" s="6" t="s">
        <v>17963</v>
      </c>
      <c r="G3997" s="6" t="s">
        <v>17964</v>
      </c>
      <c r="H3997" s="79">
        <v>59.241619</v>
      </c>
    </row>
    <row r="3998" spans="1:8" x14ac:dyDescent="0.2">
      <c r="A3998" s="6">
        <v>30266632</v>
      </c>
      <c r="B3998" s="6" t="s">
        <v>17965</v>
      </c>
      <c r="C3998" s="6" t="s">
        <v>7262</v>
      </c>
      <c r="D3998" s="6" t="s">
        <v>10021</v>
      </c>
      <c r="E3998" s="6" t="s">
        <v>5638</v>
      </c>
      <c r="F3998" s="6" t="s">
        <v>17966</v>
      </c>
      <c r="G3998" s="6" t="s">
        <v>17967</v>
      </c>
      <c r="H3998" s="79">
        <v>59.241619</v>
      </c>
    </row>
    <row r="3999" spans="1:8" x14ac:dyDescent="0.2">
      <c r="A3999" s="6">
        <v>30319002</v>
      </c>
      <c r="B3999" s="6" t="s">
        <v>17968</v>
      </c>
      <c r="C3999" s="6" t="s">
        <v>7147</v>
      </c>
      <c r="D3999" s="6" t="s">
        <v>17969</v>
      </c>
      <c r="E3999" s="6" t="s">
        <v>5893</v>
      </c>
      <c r="F3999" s="6" t="s">
        <v>17970</v>
      </c>
      <c r="G3999" s="6" t="s">
        <v>17971</v>
      </c>
      <c r="H3999" s="79">
        <v>59.481793000000003</v>
      </c>
    </row>
    <row r="4000" spans="1:8" x14ac:dyDescent="0.2">
      <c r="A4000" s="6">
        <v>30380175</v>
      </c>
      <c r="B4000" s="6" t="s">
        <v>17972</v>
      </c>
      <c r="C4000" s="6" t="s">
        <v>7147</v>
      </c>
      <c r="D4000" s="6" t="s">
        <v>17973</v>
      </c>
      <c r="E4000" s="6" t="s">
        <v>5893</v>
      </c>
      <c r="F4000" s="6" t="s">
        <v>17974</v>
      </c>
      <c r="G4000" s="6" t="s">
        <v>17975</v>
      </c>
      <c r="H4000" s="79">
        <v>59.481793000000003</v>
      </c>
    </row>
    <row r="4001" spans="1:8" x14ac:dyDescent="0.2">
      <c r="A4001" s="6">
        <v>30120781</v>
      </c>
      <c r="B4001" s="6" t="s">
        <v>17976</v>
      </c>
      <c r="C4001" s="6" t="s">
        <v>5736</v>
      </c>
      <c r="D4001" s="6" t="s">
        <v>11242</v>
      </c>
      <c r="E4001" s="6" t="s">
        <v>5638</v>
      </c>
      <c r="F4001" s="6" t="s">
        <v>17977</v>
      </c>
      <c r="G4001" s="6" t="s">
        <v>17978</v>
      </c>
      <c r="H4001" s="79">
        <v>67.519007000000002</v>
      </c>
    </row>
    <row r="4002" spans="1:8" x14ac:dyDescent="0.2">
      <c r="A4002" s="6">
        <v>30253123</v>
      </c>
      <c r="B4002" s="6" t="s">
        <v>17979</v>
      </c>
      <c r="C4002" s="6" t="s">
        <v>5794</v>
      </c>
      <c r="D4002" s="6" t="s">
        <v>17617</v>
      </c>
      <c r="E4002" s="6" t="s">
        <v>5638</v>
      </c>
      <c r="F4002" s="6" t="s">
        <v>17980</v>
      </c>
      <c r="G4002" s="6" t="s">
        <v>17981</v>
      </c>
      <c r="H4002" s="79">
        <v>71.531538999999995</v>
      </c>
    </row>
    <row r="4003" spans="1:8" x14ac:dyDescent="0.2">
      <c r="A4003" s="6">
        <v>30332095</v>
      </c>
      <c r="B4003" s="6" t="s">
        <v>17982</v>
      </c>
      <c r="C4003" s="6" t="s">
        <v>5794</v>
      </c>
      <c r="D4003" s="6" t="s">
        <v>17559</v>
      </c>
      <c r="E4003" s="6" t="s">
        <v>5638</v>
      </c>
      <c r="F4003" s="6" t="s">
        <v>17983</v>
      </c>
      <c r="G4003" s="6" t="s">
        <v>17984</v>
      </c>
      <c r="H4003" s="79">
        <v>71.531538999999995</v>
      </c>
    </row>
    <row r="4004" spans="1:8" x14ac:dyDescent="0.2">
      <c r="A4004" s="6">
        <v>30328819</v>
      </c>
      <c r="B4004" s="6" t="s">
        <v>17985</v>
      </c>
      <c r="C4004" s="6" t="s">
        <v>5732</v>
      </c>
      <c r="D4004" s="6" t="s">
        <v>11242</v>
      </c>
      <c r="E4004" s="6" t="s">
        <v>5638</v>
      </c>
      <c r="F4004" s="6" t="s">
        <v>17986</v>
      </c>
      <c r="G4004" s="6" t="s">
        <v>17987</v>
      </c>
      <c r="H4004" s="79">
        <v>71.703919999999997</v>
      </c>
    </row>
    <row r="4005" spans="1:8" x14ac:dyDescent="0.2">
      <c r="A4005" s="6">
        <v>30261452</v>
      </c>
      <c r="B4005" s="6" t="s">
        <v>17988</v>
      </c>
      <c r="C4005" s="6" t="s">
        <v>6342</v>
      </c>
      <c r="D4005" s="6" t="s">
        <v>17989</v>
      </c>
      <c r="E4005" s="6" t="s">
        <v>5638</v>
      </c>
      <c r="F4005" s="6" t="s">
        <v>17990</v>
      </c>
      <c r="G4005" s="6" t="s">
        <v>17991</v>
      </c>
      <c r="H4005" s="79">
        <v>73.979861999999997</v>
      </c>
    </row>
    <row r="4006" spans="1:8" x14ac:dyDescent="0.2">
      <c r="A4006" s="6">
        <v>30462056</v>
      </c>
      <c r="B4006" s="6" t="s">
        <v>17992</v>
      </c>
      <c r="C4006" s="6" t="s">
        <v>7314</v>
      </c>
      <c r="D4006" s="6" t="s">
        <v>17993</v>
      </c>
      <c r="E4006" s="6" t="s">
        <v>15819</v>
      </c>
      <c r="F4006" s="6" t="s">
        <v>17994</v>
      </c>
      <c r="G4006" s="6" t="s">
        <v>17995</v>
      </c>
      <c r="H4006" s="79">
        <v>74.957308999999995</v>
      </c>
    </row>
    <row r="4007" spans="1:8" x14ac:dyDescent="0.2">
      <c r="A4007" s="6">
        <v>30274415</v>
      </c>
      <c r="B4007" s="6" t="s">
        <v>17996</v>
      </c>
      <c r="C4007" s="6" t="s">
        <v>7314</v>
      </c>
      <c r="D4007" s="6" t="s">
        <v>17997</v>
      </c>
      <c r="E4007" s="6" t="s">
        <v>15819</v>
      </c>
      <c r="F4007" s="6" t="s">
        <v>17998</v>
      </c>
      <c r="G4007" s="6" t="s">
        <v>17999</v>
      </c>
      <c r="H4007" s="79">
        <v>74.957308999999995</v>
      </c>
    </row>
    <row r="4008" spans="1:8" x14ac:dyDescent="0.2">
      <c r="A4008" s="6">
        <v>30097335</v>
      </c>
      <c r="B4008" s="6" t="s">
        <v>18000</v>
      </c>
      <c r="C4008" s="6" t="s">
        <v>5993</v>
      </c>
      <c r="D4008" s="6" t="s">
        <v>6338</v>
      </c>
      <c r="E4008" s="6" t="s">
        <v>5638</v>
      </c>
      <c r="F4008" s="6" t="s">
        <v>18001</v>
      </c>
      <c r="G4008" s="6" t="s">
        <v>18002</v>
      </c>
      <c r="H4008" s="79">
        <v>75.083067</v>
      </c>
    </row>
    <row r="4009" spans="1:8" x14ac:dyDescent="0.2">
      <c r="A4009" s="6">
        <v>30301032</v>
      </c>
      <c r="B4009" s="6" t="s">
        <v>18003</v>
      </c>
      <c r="C4009" s="6" t="s">
        <v>5997</v>
      </c>
      <c r="D4009" s="6" t="s">
        <v>6338</v>
      </c>
      <c r="E4009" s="6" t="s">
        <v>5638</v>
      </c>
      <c r="F4009" s="6" t="s">
        <v>18004</v>
      </c>
      <c r="G4009" s="6" t="s">
        <v>18005</v>
      </c>
      <c r="H4009" s="79">
        <v>75.083067</v>
      </c>
    </row>
    <row r="4010" spans="1:8" x14ac:dyDescent="0.2">
      <c r="A4010" s="6">
        <v>30024976</v>
      </c>
      <c r="B4010" s="6" t="s">
        <v>18006</v>
      </c>
      <c r="C4010" s="6" t="s">
        <v>6001</v>
      </c>
      <c r="D4010" s="6" t="s">
        <v>6338</v>
      </c>
      <c r="E4010" s="6" t="s">
        <v>5638</v>
      </c>
      <c r="F4010" s="6" t="s">
        <v>18007</v>
      </c>
      <c r="G4010" s="6" t="s">
        <v>18008</v>
      </c>
      <c r="H4010" s="79">
        <v>75.083067</v>
      </c>
    </row>
    <row r="4011" spans="1:8" x14ac:dyDescent="0.2">
      <c r="A4011" s="6">
        <v>30193791</v>
      </c>
      <c r="B4011" s="6" t="s">
        <v>18009</v>
      </c>
      <c r="C4011" s="6" t="s">
        <v>6005</v>
      </c>
      <c r="D4011" s="6" t="s">
        <v>6338</v>
      </c>
      <c r="E4011" s="6" t="s">
        <v>5638</v>
      </c>
      <c r="F4011" s="6" t="s">
        <v>18010</v>
      </c>
      <c r="G4011" s="6" t="s">
        <v>18011</v>
      </c>
      <c r="H4011" s="79">
        <v>75.083067</v>
      </c>
    </row>
    <row r="4012" spans="1:8" x14ac:dyDescent="0.2">
      <c r="A4012" s="6">
        <v>30104119</v>
      </c>
      <c r="B4012" s="6" t="s">
        <v>18012</v>
      </c>
      <c r="C4012" s="6" t="s">
        <v>6851</v>
      </c>
      <c r="D4012" s="6" t="s">
        <v>6338</v>
      </c>
      <c r="E4012" s="6" t="s">
        <v>5638</v>
      </c>
      <c r="F4012" s="6" t="s">
        <v>18013</v>
      </c>
      <c r="G4012" s="6" t="s">
        <v>18014</v>
      </c>
      <c r="H4012" s="79">
        <v>75.083067</v>
      </c>
    </row>
    <row r="4013" spans="1:8" x14ac:dyDescent="0.2">
      <c r="A4013" s="6">
        <v>30266358</v>
      </c>
      <c r="B4013" s="6" t="s">
        <v>18015</v>
      </c>
      <c r="C4013" s="6" t="s">
        <v>6855</v>
      </c>
      <c r="D4013" s="6" t="s">
        <v>6338</v>
      </c>
      <c r="E4013" s="6" t="s">
        <v>5638</v>
      </c>
      <c r="F4013" s="6" t="s">
        <v>18016</v>
      </c>
      <c r="G4013" s="6" t="s">
        <v>18017</v>
      </c>
      <c r="H4013" s="79">
        <v>75.083067</v>
      </c>
    </row>
    <row r="4014" spans="1:8" x14ac:dyDescent="0.2">
      <c r="A4014" s="6">
        <v>30087792</v>
      </c>
      <c r="B4014" s="6" t="s">
        <v>18018</v>
      </c>
      <c r="C4014" s="6" t="s">
        <v>5789</v>
      </c>
      <c r="D4014" s="6" t="s">
        <v>17989</v>
      </c>
      <c r="E4014" s="6" t="s">
        <v>5638</v>
      </c>
      <c r="F4014" s="6" t="s">
        <v>18019</v>
      </c>
      <c r="G4014" s="6" t="s">
        <v>18020</v>
      </c>
      <c r="H4014" s="79">
        <v>75.219696999999996</v>
      </c>
    </row>
    <row r="4015" spans="1:8" x14ac:dyDescent="0.2">
      <c r="A4015" s="6">
        <v>30365067</v>
      </c>
      <c r="B4015" s="6" t="s">
        <v>18021</v>
      </c>
      <c r="C4015" s="6" t="s">
        <v>5740</v>
      </c>
      <c r="D4015" s="6" t="s">
        <v>11242</v>
      </c>
      <c r="E4015" s="6" t="s">
        <v>5638</v>
      </c>
      <c r="F4015" s="6" t="s">
        <v>18022</v>
      </c>
      <c r="G4015" s="6" t="s">
        <v>18023</v>
      </c>
      <c r="H4015" s="79">
        <v>75.769649000000001</v>
      </c>
    </row>
    <row r="4016" spans="1:8" x14ac:dyDescent="0.2">
      <c r="A4016" s="6">
        <v>30072568</v>
      </c>
      <c r="B4016" s="6" t="s">
        <v>18024</v>
      </c>
      <c r="C4016" s="6" t="s">
        <v>5794</v>
      </c>
      <c r="D4016" s="6" t="s">
        <v>17989</v>
      </c>
      <c r="E4016" s="6" t="s">
        <v>5638</v>
      </c>
      <c r="F4016" s="6" t="s">
        <v>18025</v>
      </c>
      <c r="G4016" s="6" t="s">
        <v>18026</v>
      </c>
      <c r="H4016" s="79">
        <v>75.769649000000001</v>
      </c>
    </row>
    <row r="4017" spans="1:8" x14ac:dyDescent="0.2">
      <c r="A4017" s="6">
        <v>30381516</v>
      </c>
      <c r="B4017" s="6" t="s">
        <v>18027</v>
      </c>
      <c r="C4017" s="6" t="s">
        <v>5977</v>
      </c>
      <c r="D4017" s="6" t="s">
        <v>17378</v>
      </c>
      <c r="E4017" s="6" t="s">
        <v>5638</v>
      </c>
      <c r="F4017" s="6" t="s">
        <v>18028</v>
      </c>
      <c r="G4017" s="6" t="s">
        <v>18029</v>
      </c>
      <c r="H4017" s="79">
        <v>75.970934</v>
      </c>
    </row>
    <row r="4018" spans="1:8" x14ac:dyDescent="0.2">
      <c r="A4018" s="6">
        <v>30384588</v>
      </c>
      <c r="B4018" s="6" t="s">
        <v>18030</v>
      </c>
      <c r="C4018" s="6" t="s">
        <v>6001</v>
      </c>
      <c r="D4018" s="6" t="s">
        <v>17378</v>
      </c>
      <c r="E4018" s="6" t="s">
        <v>5638</v>
      </c>
      <c r="F4018" s="6" t="s">
        <v>18031</v>
      </c>
      <c r="G4018" s="6" t="s">
        <v>18032</v>
      </c>
      <c r="H4018" s="79">
        <v>76.653870999999995</v>
      </c>
    </row>
    <row r="4019" spans="1:8" x14ac:dyDescent="0.2">
      <c r="A4019" s="6">
        <v>30125685</v>
      </c>
      <c r="B4019" s="6" t="s">
        <v>18033</v>
      </c>
      <c r="C4019" s="6" t="s">
        <v>5725</v>
      </c>
      <c r="D4019" s="6" t="s">
        <v>18034</v>
      </c>
      <c r="E4019" s="6" t="s">
        <v>5638</v>
      </c>
      <c r="F4019" s="6" t="s">
        <v>18035</v>
      </c>
      <c r="G4019" s="6" t="s">
        <v>18036</v>
      </c>
      <c r="H4019" s="79">
        <v>77.778407999999999</v>
      </c>
    </row>
    <row r="4020" spans="1:8" x14ac:dyDescent="0.2">
      <c r="A4020" s="6">
        <v>30087881</v>
      </c>
      <c r="B4020" s="6" t="s">
        <v>18037</v>
      </c>
      <c r="C4020" s="6" t="s">
        <v>8436</v>
      </c>
      <c r="D4020" s="6" t="s">
        <v>16429</v>
      </c>
      <c r="E4020" s="6" t="s">
        <v>15819</v>
      </c>
      <c r="F4020" s="6" t="s">
        <v>18038</v>
      </c>
      <c r="G4020" s="6" t="s">
        <v>18039</v>
      </c>
      <c r="H4020" s="79">
        <v>79.596262999999993</v>
      </c>
    </row>
    <row r="4021" spans="1:8" x14ac:dyDescent="0.2">
      <c r="A4021" s="6">
        <v>30361012</v>
      </c>
      <c r="B4021" s="6" t="s">
        <v>18040</v>
      </c>
      <c r="C4021" s="6" t="s">
        <v>8440</v>
      </c>
      <c r="D4021" s="6" t="s">
        <v>16429</v>
      </c>
      <c r="E4021" s="6" t="s">
        <v>15819</v>
      </c>
      <c r="F4021" s="6" t="s">
        <v>18041</v>
      </c>
      <c r="G4021" s="6" t="s">
        <v>18042</v>
      </c>
      <c r="H4021" s="79">
        <v>79.596262999999993</v>
      </c>
    </row>
    <row r="4022" spans="1:8" x14ac:dyDescent="0.2">
      <c r="A4022" s="6">
        <v>30301774</v>
      </c>
      <c r="B4022" s="6" t="s">
        <v>18043</v>
      </c>
      <c r="C4022" s="6" t="s">
        <v>6134</v>
      </c>
      <c r="D4022" s="6" t="s">
        <v>18044</v>
      </c>
      <c r="E4022" s="6" t="s">
        <v>5638</v>
      </c>
      <c r="F4022" s="6" t="s">
        <v>18045</v>
      </c>
      <c r="G4022" s="6" t="s">
        <v>18046</v>
      </c>
      <c r="H4022" s="79">
        <v>79.716126000000003</v>
      </c>
    </row>
    <row r="4023" spans="1:8" x14ac:dyDescent="0.2">
      <c r="A4023" s="6">
        <v>30132680</v>
      </c>
      <c r="B4023" s="6" t="s">
        <v>18047</v>
      </c>
      <c r="C4023" s="6" t="s">
        <v>5997</v>
      </c>
      <c r="D4023" s="6" t="s">
        <v>17378</v>
      </c>
      <c r="E4023" s="6" t="s">
        <v>5638</v>
      </c>
      <c r="F4023" s="6" t="s">
        <v>18048</v>
      </c>
      <c r="G4023" s="6" t="s">
        <v>18049</v>
      </c>
      <c r="H4023" s="79">
        <v>81.565129999999996</v>
      </c>
    </row>
    <row r="4024" spans="1:8" x14ac:dyDescent="0.2">
      <c r="A4024" s="6">
        <v>30344458</v>
      </c>
      <c r="B4024" s="6" t="s">
        <v>18050</v>
      </c>
      <c r="C4024" s="6" t="s">
        <v>6138</v>
      </c>
      <c r="D4024" s="6" t="s">
        <v>16425</v>
      </c>
      <c r="E4024" s="6" t="s">
        <v>15819</v>
      </c>
      <c r="F4024" s="6" t="s">
        <v>18051</v>
      </c>
      <c r="G4024" s="6" t="s">
        <v>18052</v>
      </c>
      <c r="H4024" s="79">
        <v>88.409497999999999</v>
      </c>
    </row>
    <row r="4025" spans="1:8" x14ac:dyDescent="0.2">
      <c r="A4025" s="6">
        <v>30397256</v>
      </c>
      <c r="B4025" s="6" t="s">
        <v>18053</v>
      </c>
      <c r="C4025" s="6" t="s">
        <v>6138</v>
      </c>
      <c r="D4025" s="6" t="s">
        <v>16429</v>
      </c>
      <c r="E4025" s="6" t="s">
        <v>15819</v>
      </c>
      <c r="F4025" s="6" t="s">
        <v>18054</v>
      </c>
      <c r="G4025" s="6" t="s">
        <v>18055</v>
      </c>
      <c r="H4025" s="79">
        <v>88.409497999999999</v>
      </c>
    </row>
    <row r="4026" spans="1:8" x14ac:dyDescent="0.2">
      <c r="A4026" s="6">
        <v>30100848</v>
      </c>
      <c r="B4026" s="6" t="s">
        <v>18056</v>
      </c>
      <c r="C4026" s="6" t="s">
        <v>5636</v>
      </c>
      <c r="D4026" s="6" t="s">
        <v>17989</v>
      </c>
      <c r="E4026" s="6" t="s">
        <v>5638</v>
      </c>
      <c r="F4026" s="6" t="s">
        <v>18057</v>
      </c>
      <c r="G4026" s="6" t="s">
        <v>18058</v>
      </c>
      <c r="H4026" s="79">
        <v>89.816933000000006</v>
      </c>
    </row>
    <row r="4027" spans="1:8" x14ac:dyDescent="0.2">
      <c r="A4027" s="6">
        <v>30384880</v>
      </c>
      <c r="B4027" s="6" t="s">
        <v>18059</v>
      </c>
      <c r="C4027" s="6" t="s">
        <v>5993</v>
      </c>
      <c r="D4027" s="6" t="s">
        <v>17378</v>
      </c>
      <c r="E4027" s="6" t="s">
        <v>5638</v>
      </c>
      <c r="F4027" s="6" t="s">
        <v>18060</v>
      </c>
      <c r="G4027" s="6" t="s">
        <v>18061</v>
      </c>
      <c r="H4027" s="79">
        <v>91.372107</v>
      </c>
    </row>
    <row r="4028" spans="1:8" x14ac:dyDescent="0.2">
      <c r="A4028" s="6">
        <v>30097134</v>
      </c>
      <c r="B4028" s="6" t="s">
        <v>18062</v>
      </c>
      <c r="C4028" s="6" t="s">
        <v>7423</v>
      </c>
      <c r="D4028" s="6" t="s">
        <v>11588</v>
      </c>
      <c r="E4028" s="6" t="s">
        <v>5893</v>
      </c>
      <c r="F4028" s="6" t="s">
        <v>18063</v>
      </c>
      <c r="G4028" s="6" t="s">
        <v>18064</v>
      </c>
      <c r="H4028" s="79">
        <v>94.894513000000003</v>
      </c>
    </row>
    <row r="4029" spans="1:8" x14ac:dyDescent="0.2">
      <c r="A4029" s="6">
        <v>30329256</v>
      </c>
      <c r="B4029" s="6" t="s">
        <v>18065</v>
      </c>
      <c r="C4029" s="6" t="s">
        <v>8892</v>
      </c>
      <c r="D4029" s="6" t="s">
        <v>11588</v>
      </c>
      <c r="E4029" s="6" t="s">
        <v>5893</v>
      </c>
      <c r="F4029" s="6" t="s">
        <v>18066</v>
      </c>
      <c r="G4029" s="6" t="s">
        <v>18067</v>
      </c>
      <c r="H4029" s="79">
        <v>94.894513000000003</v>
      </c>
    </row>
    <row r="4030" spans="1:8" x14ac:dyDescent="0.2">
      <c r="A4030" s="6">
        <v>30004593</v>
      </c>
      <c r="B4030" s="6" t="s">
        <v>18068</v>
      </c>
      <c r="C4030" s="6" t="s">
        <v>8896</v>
      </c>
      <c r="D4030" s="6" t="s">
        <v>11588</v>
      </c>
      <c r="E4030" s="6" t="s">
        <v>5893</v>
      </c>
      <c r="F4030" s="6" t="s">
        <v>18069</v>
      </c>
      <c r="G4030" s="6" t="s">
        <v>18070</v>
      </c>
      <c r="H4030" s="79">
        <v>94.894513000000003</v>
      </c>
    </row>
    <row r="4031" spans="1:8" x14ac:dyDescent="0.2">
      <c r="A4031" s="6">
        <v>30310378</v>
      </c>
      <c r="B4031" s="6" t="s">
        <v>18071</v>
      </c>
      <c r="C4031" s="6" t="s">
        <v>8900</v>
      </c>
      <c r="D4031" s="6" t="s">
        <v>11588</v>
      </c>
      <c r="E4031" s="6" t="s">
        <v>5893</v>
      </c>
      <c r="F4031" s="6" t="s">
        <v>18072</v>
      </c>
      <c r="G4031" s="6" t="s">
        <v>18073</v>
      </c>
      <c r="H4031" s="79">
        <v>94.894513000000003</v>
      </c>
    </row>
    <row r="4032" spans="1:8" x14ac:dyDescent="0.2">
      <c r="A4032" s="6">
        <v>30041522</v>
      </c>
      <c r="B4032" s="6" t="s">
        <v>18074</v>
      </c>
      <c r="C4032" s="6" t="s">
        <v>8904</v>
      </c>
      <c r="D4032" s="6" t="s">
        <v>11588</v>
      </c>
      <c r="E4032" s="6" t="s">
        <v>5893</v>
      </c>
      <c r="F4032" s="6" t="s">
        <v>18075</v>
      </c>
      <c r="G4032" s="6" t="s">
        <v>18076</v>
      </c>
      <c r="H4032" s="79">
        <v>94.894513000000003</v>
      </c>
    </row>
    <row r="4033" spans="1:8" x14ac:dyDescent="0.2">
      <c r="A4033" s="6">
        <v>30128249</v>
      </c>
      <c r="B4033" s="6" t="s">
        <v>18077</v>
      </c>
      <c r="C4033" s="6" t="s">
        <v>5981</v>
      </c>
      <c r="D4033" s="6" t="s">
        <v>17378</v>
      </c>
      <c r="E4033" s="6" t="s">
        <v>5638</v>
      </c>
      <c r="F4033" s="6" t="s">
        <v>18078</v>
      </c>
      <c r="G4033" s="6" t="s">
        <v>18079</v>
      </c>
      <c r="H4033" s="79">
        <v>94.924702999999994</v>
      </c>
    </row>
    <row r="4034" spans="1:8" x14ac:dyDescent="0.2">
      <c r="A4034" s="6">
        <v>30165837</v>
      </c>
      <c r="B4034" s="6" t="s">
        <v>3466</v>
      </c>
      <c r="C4034" s="6" t="s">
        <v>6126</v>
      </c>
      <c r="D4034" s="6" t="s">
        <v>16425</v>
      </c>
      <c r="E4034" s="6" t="s">
        <v>15819</v>
      </c>
      <c r="F4034" s="6" t="s">
        <v>3463</v>
      </c>
      <c r="G4034" s="6" t="s">
        <v>3464</v>
      </c>
      <c r="H4034" s="79">
        <v>95.545827000000003</v>
      </c>
    </row>
    <row r="4035" spans="1:8" x14ac:dyDescent="0.2">
      <c r="A4035" s="6">
        <v>30181673</v>
      </c>
      <c r="B4035" s="6" t="s">
        <v>18080</v>
      </c>
      <c r="C4035" s="6" t="s">
        <v>6126</v>
      </c>
      <c r="D4035" s="6" t="s">
        <v>16429</v>
      </c>
      <c r="E4035" s="6" t="s">
        <v>15819</v>
      </c>
      <c r="F4035" s="6" t="s">
        <v>18081</v>
      </c>
      <c r="G4035" s="6" t="s">
        <v>18082</v>
      </c>
      <c r="H4035" s="79">
        <v>95.545827000000003</v>
      </c>
    </row>
    <row r="4036" spans="1:8" x14ac:dyDescent="0.2">
      <c r="A4036" s="6">
        <v>30119370</v>
      </c>
      <c r="B4036" s="6" t="s">
        <v>18083</v>
      </c>
      <c r="C4036" s="6" t="s">
        <v>5744</v>
      </c>
      <c r="D4036" s="6" t="s">
        <v>11242</v>
      </c>
      <c r="E4036" s="6" t="s">
        <v>5638</v>
      </c>
      <c r="F4036" s="6" t="s">
        <v>18084</v>
      </c>
      <c r="G4036" s="6" t="s">
        <v>18085</v>
      </c>
      <c r="H4036" s="79">
        <v>95.824174999999997</v>
      </c>
    </row>
    <row r="4037" spans="1:8" x14ac:dyDescent="0.2">
      <c r="A4037" s="6">
        <v>30353553</v>
      </c>
      <c r="B4037" s="6" t="s">
        <v>18086</v>
      </c>
      <c r="C4037" s="6" t="s">
        <v>9205</v>
      </c>
      <c r="D4037" s="6" t="s">
        <v>13181</v>
      </c>
      <c r="E4037" s="6" t="s">
        <v>5893</v>
      </c>
      <c r="F4037" s="6" t="s">
        <v>18087</v>
      </c>
      <c r="G4037" s="6" t="s">
        <v>18088</v>
      </c>
      <c r="H4037" s="79">
        <v>99.327034999999995</v>
      </c>
    </row>
    <row r="4038" spans="1:8" x14ac:dyDescent="0.2">
      <c r="A4038" s="6">
        <v>30099320</v>
      </c>
      <c r="B4038" s="6" t="s">
        <v>18089</v>
      </c>
      <c r="C4038" s="6" t="s">
        <v>9209</v>
      </c>
      <c r="D4038" s="6" t="s">
        <v>13181</v>
      </c>
      <c r="E4038" s="6" t="s">
        <v>5893</v>
      </c>
      <c r="F4038" s="6" t="s">
        <v>18090</v>
      </c>
      <c r="G4038" s="6" t="s">
        <v>18091</v>
      </c>
      <c r="H4038" s="79">
        <v>99.327034999999995</v>
      </c>
    </row>
    <row r="4039" spans="1:8" x14ac:dyDescent="0.2">
      <c r="A4039" s="6">
        <v>30290050</v>
      </c>
      <c r="B4039" s="6" t="s">
        <v>18092</v>
      </c>
      <c r="C4039" s="6" t="s">
        <v>9213</v>
      </c>
      <c r="D4039" s="6" t="s">
        <v>13181</v>
      </c>
      <c r="E4039" s="6" t="s">
        <v>5893</v>
      </c>
      <c r="F4039" s="6" t="s">
        <v>18093</v>
      </c>
      <c r="G4039" s="6" t="s">
        <v>18094</v>
      </c>
      <c r="H4039" s="79">
        <v>99.327034999999995</v>
      </c>
    </row>
    <row r="4040" spans="1:8" x14ac:dyDescent="0.2">
      <c r="A4040" s="6">
        <v>30082343</v>
      </c>
      <c r="B4040" s="6" t="s">
        <v>18095</v>
      </c>
      <c r="C4040" s="6" t="s">
        <v>9217</v>
      </c>
      <c r="D4040" s="6" t="s">
        <v>13181</v>
      </c>
      <c r="E4040" s="6" t="s">
        <v>5893</v>
      </c>
      <c r="F4040" s="6" t="s">
        <v>18096</v>
      </c>
      <c r="G4040" s="6" t="s">
        <v>18097</v>
      </c>
      <c r="H4040" s="79">
        <v>99.327034999999995</v>
      </c>
    </row>
    <row r="4041" spans="1:8" x14ac:dyDescent="0.2">
      <c r="A4041" s="6">
        <v>30236308</v>
      </c>
      <c r="B4041" s="6" t="s">
        <v>18098</v>
      </c>
      <c r="C4041" s="6" t="s">
        <v>9221</v>
      </c>
      <c r="D4041" s="6" t="s">
        <v>13181</v>
      </c>
      <c r="E4041" s="6" t="s">
        <v>5893</v>
      </c>
      <c r="F4041" s="6" t="s">
        <v>18099</v>
      </c>
      <c r="G4041" s="6" t="s">
        <v>18100</v>
      </c>
      <c r="H4041" s="79">
        <v>99.327034999999995</v>
      </c>
    </row>
    <row r="4042" spans="1:8" x14ac:dyDescent="0.2">
      <c r="A4042" s="6">
        <v>30391987</v>
      </c>
      <c r="B4042" s="6" t="s">
        <v>18101</v>
      </c>
      <c r="C4042" s="6" t="s">
        <v>6121</v>
      </c>
      <c r="D4042" s="6" t="s">
        <v>16425</v>
      </c>
      <c r="E4042" s="6" t="s">
        <v>15819</v>
      </c>
      <c r="F4042" s="6" t="s">
        <v>18102</v>
      </c>
      <c r="G4042" s="6" t="s">
        <v>18103</v>
      </c>
      <c r="H4042" s="79">
        <v>99.520478999999995</v>
      </c>
    </row>
    <row r="4043" spans="1:8" x14ac:dyDescent="0.2">
      <c r="A4043" s="6">
        <v>30382207</v>
      </c>
      <c r="B4043" s="6" t="s">
        <v>18104</v>
      </c>
      <c r="C4043" s="6" t="s">
        <v>6121</v>
      </c>
      <c r="D4043" s="6" t="s">
        <v>16429</v>
      </c>
      <c r="E4043" s="6" t="s">
        <v>15819</v>
      </c>
      <c r="F4043" s="6" t="s">
        <v>18105</v>
      </c>
      <c r="G4043" s="6" t="s">
        <v>18106</v>
      </c>
      <c r="H4043" s="79">
        <v>99.520478999999995</v>
      </c>
    </row>
    <row r="4044" spans="1:8" x14ac:dyDescent="0.2">
      <c r="A4044" s="6">
        <v>30419522</v>
      </c>
      <c r="B4044" s="6" t="s">
        <v>3045</v>
      </c>
      <c r="C4044" s="6" t="s">
        <v>6130</v>
      </c>
      <c r="D4044" s="6" t="s">
        <v>16425</v>
      </c>
      <c r="E4044" s="6" t="s">
        <v>15819</v>
      </c>
      <c r="F4044" s="6" t="s">
        <v>3041</v>
      </c>
      <c r="G4044" s="6" t="s">
        <v>3042</v>
      </c>
      <c r="H4044" s="79">
        <v>106.284712</v>
      </c>
    </row>
    <row r="4045" spans="1:8" x14ac:dyDescent="0.2">
      <c r="A4045" s="6">
        <v>30474111</v>
      </c>
      <c r="B4045" s="6" t="s">
        <v>18107</v>
      </c>
      <c r="C4045" s="6" t="s">
        <v>6130</v>
      </c>
      <c r="D4045" s="6" t="s">
        <v>16429</v>
      </c>
      <c r="E4045" s="6" t="s">
        <v>15819</v>
      </c>
      <c r="F4045" s="6" t="s">
        <v>18108</v>
      </c>
      <c r="G4045" s="6" t="s">
        <v>18109</v>
      </c>
      <c r="H4045" s="79">
        <v>106.284712</v>
      </c>
    </row>
    <row r="4046" spans="1:8" x14ac:dyDescent="0.2">
      <c r="A4046" s="6">
        <v>30191891</v>
      </c>
      <c r="B4046" s="6" t="s">
        <v>18110</v>
      </c>
      <c r="C4046" s="6" t="s">
        <v>6871</v>
      </c>
      <c r="D4046" s="6" t="s">
        <v>9992</v>
      </c>
      <c r="E4046" s="6" t="s">
        <v>9993</v>
      </c>
      <c r="F4046" s="6" t="s">
        <v>18111</v>
      </c>
      <c r="G4046" s="6" t="s">
        <v>18112</v>
      </c>
      <c r="H4046" s="79">
        <v>106.41907</v>
      </c>
    </row>
    <row r="4047" spans="1:8" x14ac:dyDescent="0.2">
      <c r="A4047" s="6">
        <v>30172672</v>
      </c>
      <c r="B4047" s="6" t="s">
        <v>18113</v>
      </c>
      <c r="C4047" s="6" t="s">
        <v>6875</v>
      </c>
      <c r="D4047" s="6" t="s">
        <v>9992</v>
      </c>
      <c r="E4047" s="6" t="s">
        <v>9993</v>
      </c>
      <c r="F4047" s="6" t="s">
        <v>18114</v>
      </c>
      <c r="G4047" s="6" t="s">
        <v>18115</v>
      </c>
      <c r="H4047" s="79">
        <v>106.41907</v>
      </c>
    </row>
    <row r="4048" spans="1:8" x14ac:dyDescent="0.2">
      <c r="A4048" s="6">
        <v>30061330</v>
      </c>
      <c r="B4048" s="6" t="s">
        <v>18116</v>
      </c>
      <c r="C4048" s="6" t="s">
        <v>8197</v>
      </c>
      <c r="D4048" s="6" t="s">
        <v>9992</v>
      </c>
      <c r="E4048" s="6" t="s">
        <v>9993</v>
      </c>
      <c r="F4048" s="6" t="s">
        <v>18117</v>
      </c>
      <c r="G4048" s="6" t="s">
        <v>18118</v>
      </c>
      <c r="H4048" s="79">
        <v>106.41907</v>
      </c>
    </row>
    <row r="4049" spans="1:8" x14ac:dyDescent="0.2">
      <c r="A4049" s="6">
        <v>30002918</v>
      </c>
      <c r="B4049" s="6" t="s">
        <v>18119</v>
      </c>
      <c r="C4049" s="6" t="s">
        <v>8201</v>
      </c>
      <c r="D4049" s="6" t="s">
        <v>9992</v>
      </c>
      <c r="E4049" s="6" t="s">
        <v>9993</v>
      </c>
      <c r="F4049" s="6" t="s">
        <v>18120</v>
      </c>
      <c r="G4049" s="6" t="s">
        <v>18121</v>
      </c>
      <c r="H4049" s="79">
        <v>106.41907</v>
      </c>
    </row>
    <row r="4050" spans="1:8" x14ac:dyDescent="0.2">
      <c r="A4050" s="6">
        <v>30006716</v>
      </c>
      <c r="B4050" s="6" t="s">
        <v>18122</v>
      </c>
      <c r="C4050" s="6" t="s">
        <v>8205</v>
      </c>
      <c r="D4050" s="6" t="s">
        <v>9992</v>
      </c>
      <c r="E4050" s="6" t="s">
        <v>9993</v>
      </c>
      <c r="F4050" s="6" t="s">
        <v>18123</v>
      </c>
      <c r="G4050" s="6" t="s">
        <v>18124</v>
      </c>
      <c r="H4050" s="79">
        <v>106.41907</v>
      </c>
    </row>
    <row r="4051" spans="1:8" x14ac:dyDescent="0.2">
      <c r="A4051" s="6">
        <v>30020481</v>
      </c>
      <c r="B4051" s="6" t="s">
        <v>18125</v>
      </c>
      <c r="C4051" s="6" t="s">
        <v>8209</v>
      </c>
      <c r="D4051" s="6" t="s">
        <v>9992</v>
      </c>
      <c r="E4051" s="6" t="s">
        <v>9993</v>
      </c>
      <c r="F4051" s="6" t="s">
        <v>18126</v>
      </c>
      <c r="G4051" s="6" t="s">
        <v>18127</v>
      </c>
      <c r="H4051" s="79">
        <v>106.41907</v>
      </c>
    </row>
    <row r="4052" spans="1:8" x14ac:dyDescent="0.2">
      <c r="A4052" s="6">
        <v>30335527</v>
      </c>
      <c r="B4052" s="6" t="s">
        <v>18128</v>
      </c>
      <c r="C4052" s="6" t="s">
        <v>8213</v>
      </c>
      <c r="D4052" s="6" t="s">
        <v>9992</v>
      </c>
      <c r="E4052" s="6" t="s">
        <v>9993</v>
      </c>
      <c r="F4052" s="6" t="s">
        <v>18129</v>
      </c>
      <c r="G4052" s="6" t="s">
        <v>18130</v>
      </c>
      <c r="H4052" s="79">
        <v>106.41907</v>
      </c>
    </row>
    <row r="4053" spans="1:8" x14ac:dyDescent="0.2">
      <c r="A4053" s="6">
        <v>30303282</v>
      </c>
      <c r="B4053" s="6" t="s">
        <v>18131</v>
      </c>
      <c r="C4053" s="6" t="s">
        <v>8217</v>
      </c>
      <c r="D4053" s="6" t="s">
        <v>9992</v>
      </c>
      <c r="E4053" s="6" t="s">
        <v>9993</v>
      </c>
      <c r="F4053" s="6" t="s">
        <v>18132</v>
      </c>
      <c r="G4053" s="6" t="s">
        <v>18133</v>
      </c>
      <c r="H4053" s="79">
        <v>106.41907</v>
      </c>
    </row>
    <row r="4054" spans="1:8" x14ac:dyDescent="0.2">
      <c r="A4054" s="6">
        <v>30354102</v>
      </c>
      <c r="B4054" s="6" t="s">
        <v>18134</v>
      </c>
      <c r="C4054" s="6" t="s">
        <v>6855</v>
      </c>
      <c r="D4054" s="6" t="s">
        <v>9992</v>
      </c>
      <c r="E4054" s="6" t="s">
        <v>9993</v>
      </c>
      <c r="F4054" s="6" t="s">
        <v>18135</v>
      </c>
      <c r="G4054" s="6" t="s">
        <v>18136</v>
      </c>
      <c r="H4054" s="79">
        <v>107.459749</v>
      </c>
    </row>
    <row r="4055" spans="1:8" x14ac:dyDescent="0.2">
      <c r="A4055" s="6">
        <v>30239777</v>
      </c>
      <c r="B4055" s="6" t="s">
        <v>18137</v>
      </c>
      <c r="C4055" s="6" t="s">
        <v>6859</v>
      </c>
      <c r="D4055" s="6" t="s">
        <v>9992</v>
      </c>
      <c r="E4055" s="6" t="s">
        <v>9993</v>
      </c>
      <c r="F4055" s="6" t="s">
        <v>18138</v>
      </c>
      <c r="G4055" s="6" t="s">
        <v>18139</v>
      </c>
      <c r="H4055" s="79">
        <v>107.459749</v>
      </c>
    </row>
    <row r="4056" spans="1:8" x14ac:dyDescent="0.2">
      <c r="A4056" s="6">
        <v>30192326</v>
      </c>
      <c r="B4056" s="6" t="s">
        <v>18140</v>
      </c>
      <c r="C4056" s="6" t="s">
        <v>6863</v>
      </c>
      <c r="D4056" s="6" t="s">
        <v>9992</v>
      </c>
      <c r="E4056" s="6" t="s">
        <v>9993</v>
      </c>
      <c r="F4056" s="6" t="s">
        <v>18141</v>
      </c>
      <c r="G4056" s="6" t="s">
        <v>18142</v>
      </c>
      <c r="H4056" s="79">
        <v>107.459749</v>
      </c>
    </row>
    <row r="4057" spans="1:8" x14ac:dyDescent="0.2">
      <c r="A4057" s="6">
        <v>30115513</v>
      </c>
      <c r="B4057" s="6" t="s">
        <v>18143</v>
      </c>
      <c r="C4057" s="6" t="s">
        <v>6867</v>
      </c>
      <c r="D4057" s="6" t="s">
        <v>9992</v>
      </c>
      <c r="E4057" s="6" t="s">
        <v>9993</v>
      </c>
      <c r="F4057" s="6" t="s">
        <v>18144</v>
      </c>
      <c r="G4057" s="6" t="s">
        <v>18145</v>
      </c>
      <c r="H4057" s="79">
        <v>107.459749</v>
      </c>
    </row>
    <row r="4058" spans="1:8" x14ac:dyDescent="0.2">
      <c r="A4058" s="6">
        <v>30255727</v>
      </c>
      <c r="B4058" s="6" t="s">
        <v>18146</v>
      </c>
      <c r="C4058" s="6" t="s">
        <v>7532</v>
      </c>
      <c r="D4058" s="6" t="s">
        <v>11588</v>
      </c>
      <c r="E4058" s="6" t="s">
        <v>5893</v>
      </c>
      <c r="F4058" s="6" t="s">
        <v>18147</v>
      </c>
      <c r="G4058" s="6" t="s">
        <v>18148</v>
      </c>
      <c r="H4058" s="79">
        <v>107.459749</v>
      </c>
    </row>
    <row r="4059" spans="1:8" x14ac:dyDescent="0.2">
      <c r="A4059" s="6">
        <v>30295220</v>
      </c>
      <c r="B4059" s="6" t="s">
        <v>18149</v>
      </c>
      <c r="C4059" s="6" t="s">
        <v>18150</v>
      </c>
      <c r="D4059" s="6" t="s">
        <v>11588</v>
      </c>
      <c r="E4059" s="6" t="s">
        <v>5893</v>
      </c>
      <c r="F4059" s="6" t="s">
        <v>18151</v>
      </c>
      <c r="G4059" s="6" t="s">
        <v>18152</v>
      </c>
      <c r="H4059" s="79">
        <v>107.459749</v>
      </c>
    </row>
    <row r="4060" spans="1:8" x14ac:dyDescent="0.2">
      <c r="A4060" s="6">
        <v>30161611</v>
      </c>
      <c r="B4060" s="6" t="s">
        <v>18153</v>
      </c>
      <c r="C4060" s="6" t="s">
        <v>18154</v>
      </c>
      <c r="D4060" s="6" t="s">
        <v>11588</v>
      </c>
      <c r="E4060" s="6" t="s">
        <v>5893</v>
      </c>
      <c r="F4060" s="6" t="s">
        <v>18155</v>
      </c>
      <c r="G4060" s="6" t="s">
        <v>18156</v>
      </c>
      <c r="H4060" s="79">
        <v>107.459749</v>
      </c>
    </row>
    <row r="4061" spans="1:8" x14ac:dyDescent="0.2">
      <c r="A4061" s="6">
        <v>30058397</v>
      </c>
      <c r="B4061" s="6" t="s">
        <v>18157</v>
      </c>
      <c r="C4061" s="6" t="s">
        <v>18158</v>
      </c>
      <c r="D4061" s="6" t="s">
        <v>17495</v>
      </c>
      <c r="E4061" s="6" t="s">
        <v>5893</v>
      </c>
      <c r="F4061" s="6" t="s">
        <v>18159</v>
      </c>
      <c r="G4061" s="6" t="s">
        <v>18160</v>
      </c>
      <c r="H4061" s="79">
        <v>107.459749</v>
      </c>
    </row>
    <row r="4062" spans="1:8" x14ac:dyDescent="0.2">
      <c r="A4062" s="6">
        <v>30152491</v>
      </c>
      <c r="B4062" s="6" t="s">
        <v>18161</v>
      </c>
      <c r="C4062" s="6" t="s">
        <v>18162</v>
      </c>
      <c r="D4062" s="6" t="s">
        <v>17495</v>
      </c>
      <c r="E4062" s="6" t="s">
        <v>5893</v>
      </c>
      <c r="F4062" s="6" t="s">
        <v>18163</v>
      </c>
      <c r="G4062" s="6" t="s">
        <v>18164</v>
      </c>
      <c r="H4062" s="79">
        <v>107.459749</v>
      </c>
    </row>
    <row r="4063" spans="1:8" x14ac:dyDescent="0.2">
      <c r="A4063" s="6">
        <v>30013266</v>
      </c>
      <c r="B4063" s="6" t="s">
        <v>18165</v>
      </c>
      <c r="C4063" s="6" t="s">
        <v>18166</v>
      </c>
      <c r="D4063" s="6" t="s">
        <v>13181</v>
      </c>
      <c r="E4063" s="6" t="s">
        <v>5893</v>
      </c>
      <c r="F4063" s="6" t="s">
        <v>18167</v>
      </c>
      <c r="G4063" s="6" t="s">
        <v>18168</v>
      </c>
      <c r="H4063" s="79">
        <v>107.459749</v>
      </c>
    </row>
    <row r="4064" spans="1:8" x14ac:dyDescent="0.2">
      <c r="A4064" s="6">
        <v>30178677</v>
      </c>
      <c r="B4064" s="6" t="s">
        <v>18169</v>
      </c>
      <c r="C4064" s="6" t="s">
        <v>18170</v>
      </c>
      <c r="D4064" s="6" t="s">
        <v>13181</v>
      </c>
      <c r="E4064" s="6" t="s">
        <v>5893</v>
      </c>
      <c r="F4064" s="6" t="s">
        <v>18171</v>
      </c>
      <c r="G4064" s="6" t="s">
        <v>18172</v>
      </c>
      <c r="H4064" s="79">
        <v>107.459749</v>
      </c>
    </row>
    <row r="4065" spans="1:8" x14ac:dyDescent="0.2">
      <c r="A4065" s="6">
        <v>30082605</v>
      </c>
      <c r="B4065" s="6" t="s">
        <v>18173</v>
      </c>
      <c r="C4065" s="6" t="s">
        <v>9009</v>
      </c>
      <c r="D4065" s="6" t="s">
        <v>13181</v>
      </c>
      <c r="E4065" s="6" t="s">
        <v>5893</v>
      </c>
      <c r="F4065" s="6" t="s">
        <v>18174</v>
      </c>
      <c r="G4065" s="6" t="s">
        <v>18175</v>
      </c>
      <c r="H4065" s="79">
        <v>107.459749</v>
      </c>
    </row>
    <row r="4066" spans="1:8" x14ac:dyDescent="0.2">
      <c r="A4066" s="6">
        <v>30113864</v>
      </c>
      <c r="B4066" s="6" t="s">
        <v>18176</v>
      </c>
      <c r="C4066" s="6" t="s">
        <v>9013</v>
      </c>
      <c r="D4066" s="6" t="s">
        <v>13181</v>
      </c>
      <c r="E4066" s="6" t="s">
        <v>5893</v>
      </c>
      <c r="F4066" s="6" t="s">
        <v>18177</v>
      </c>
      <c r="G4066" s="6" t="s">
        <v>18178</v>
      </c>
      <c r="H4066" s="79">
        <v>107.459749</v>
      </c>
    </row>
    <row r="4067" spans="1:8" x14ac:dyDescent="0.2">
      <c r="A4067" s="6">
        <v>30341229</v>
      </c>
      <c r="B4067" s="6" t="s">
        <v>18179</v>
      </c>
      <c r="C4067" s="6" t="s">
        <v>5985</v>
      </c>
      <c r="D4067" s="6" t="s">
        <v>17378</v>
      </c>
      <c r="E4067" s="6" t="s">
        <v>5638</v>
      </c>
      <c r="F4067" s="6" t="s">
        <v>18180</v>
      </c>
      <c r="G4067" s="6" t="s">
        <v>18181</v>
      </c>
      <c r="H4067" s="79">
        <v>108.65731100000001</v>
      </c>
    </row>
    <row r="4068" spans="1:8" x14ac:dyDescent="0.2">
      <c r="A4068" s="6">
        <v>30173817</v>
      </c>
      <c r="B4068" s="6" t="s">
        <v>18182</v>
      </c>
      <c r="C4068" s="6" t="s">
        <v>5989</v>
      </c>
      <c r="D4068" s="6" t="s">
        <v>17378</v>
      </c>
      <c r="E4068" s="6" t="s">
        <v>5638</v>
      </c>
      <c r="F4068" s="6" t="s">
        <v>18183</v>
      </c>
      <c r="G4068" s="6" t="s">
        <v>18184</v>
      </c>
      <c r="H4068" s="79">
        <v>108.65731100000001</v>
      </c>
    </row>
    <row r="4069" spans="1:8" x14ac:dyDescent="0.2">
      <c r="A4069" s="6">
        <v>30304464</v>
      </c>
      <c r="B4069" s="6" t="s">
        <v>18185</v>
      </c>
      <c r="C4069" s="6" t="s">
        <v>9169</v>
      </c>
      <c r="D4069" s="6" t="s">
        <v>13181</v>
      </c>
      <c r="E4069" s="6" t="s">
        <v>5893</v>
      </c>
      <c r="F4069" s="6" t="s">
        <v>18186</v>
      </c>
      <c r="G4069" s="6" t="s">
        <v>18187</v>
      </c>
      <c r="H4069" s="79">
        <v>109.04004</v>
      </c>
    </row>
    <row r="4070" spans="1:8" x14ac:dyDescent="0.2">
      <c r="A4070" s="6">
        <v>30064476</v>
      </c>
      <c r="B4070" s="6" t="s">
        <v>18188</v>
      </c>
      <c r="C4070" s="6" t="s">
        <v>9173</v>
      </c>
      <c r="D4070" s="6" t="s">
        <v>13181</v>
      </c>
      <c r="E4070" s="6" t="s">
        <v>5893</v>
      </c>
      <c r="F4070" s="6" t="s">
        <v>18189</v>
      </c>
      <c r="G4070" s="6" t="s">
        <v>18190</v>
      </c>
      <c r="H4070" s="79">
        <v>109.04004</v>
      </c>
    </row>
    <row r="4071" spans="1:8" x14ac:dyDescent="0.2">
      <c r="A4071" s="6">
        <v>30105530</v>
      </c>
      <c r="B4071" s="6" t="s">
        <v>18191</v>
      </c>
      <c r="C4071" s="6" t="s">
        <v>9177</v>
      </c>
      <c r="D4071" s="6" t="s">
        <v>13181</v>
      </c>
      <c r="E4071" s="6" t="s">
        <v>5893</v>
      </c>
      <c r="F4071" s="6" t="s">
        <v>18192</v>
      </c>
      <c r="G4071" s="6" t="s">
        <v>18193</v>
      </c>
      <c r="H4071" s="79">
        <v>109.04004</v>
      </c>
    </row>
    <row r="4072" spans="1:8" x14ac:dyDescent="0.2">
      <c r="A4072" s="6">
        <v>30360343</v>
      </c>
      <c r="B4072" s="6" t="s">
        <v>18194</v>
      </c>
      <c r="C4072" s="6" t="s">
        <v>9181</v>
      </c>
      <c r="D4072" s="6" t="s">
        <v>13181</v>
      </c>
      <c r="E4072" s="6" t="s">
        <v>5893</v>
      </c>
      <c r="F4072" s="6" t="s">
        <v>18195</v>
      </c>
      <c r="G4072" s="6" t="s">
        <v>18196</v>
      </c>
      <c r="H4072" s="79">
        <v>109.04004</v>
      </c>
    </row>
    <row r="4073" spans="1:8" x14ac:dyDescent="0.2">
      <c r="A4073" s="6">
        <v>30115815</v>
      </c>
      <c r="B4073" s="6" t="s">
        <v>18197</v>
      </c>
      <c r="C4073" s="6" t="s">
        <v>6342</v>
      </c>
      <c r="D4073" s="6" t="s">
        <v>18044</v>
      </c>
      <c r="E4073" s="6" t="s">
        <v>5638</v>
      </c>
      <c r="F4073" s="6" t="s">
        <v>18198</v>
      </c>
      <c r="G4073" s="6" t="s">
        <v>18199</v>
      </c>
      <c r="H4073" s="79">
        <v>109.63246700000001</v>
      </c>
    </row>
    <row r="4074" spans="1:8" x14ac:dyDescent="0.2">
      <c r="A4074" s="6">
        <v>30042990</v>
      </c>
      <c r="B4074" s="6" t="s">
        <v>18200</v>
      </c>
      <c r="C4074" s="6" t="s">
        <v>8065</v>
      </c>
      <c r="D4074" s="6" t="s">
        <v>16429</v>
      </c>
      <c r="E4074" s="6" t="s">
        <v>15819</v>
      </c>
      <c r="F4074" s="6" t="s">
        <v>18201</v>
      </c>
      <c r="G4074" s="6" t="s">
        <v>18202</v>
      </c>
      <c r="H4074" s="79">
        <v>109.83356999999999</v>
      </c>
    </row>
    <row r="4075" spans="1:8" x14ac:dyDescent="0.2">
      <c r="A4075" s="6">
        <v>30203232</v>
      </c>
      <c r="B4075" s="6" t="s">
        <v>18203</v>
      </c>
      <c r="C4075" s="6" t="s">
        <v>5783</v>
      </c>
      <c r="D4075" s="6" t="s">
        <v>16425</v>
      </c>
      <c r="E4075" s="6" t="s">
        <v>15819</v>
      </c>
      <c r="F4075" s="6" t="s">
        <v>18204</v>
      </c>
      <c r="G4075" s="6" t="s">
        <v>18205</v>
      </c>
      <c r="H4075" s="79">
        <v>112.893289</v>
      </c>
    </row>
    <row r="4076" spans="1:8" x14ac:dyDescent="0.2">
      <c r="A4076" s="6">
        <v>30362947</v>
      </c>
      <c r="B4076" s="6" t="s">
        <v>18206</v>
      </c>
      <c r="C4076" s="6" t="s">
        <v>5785</v>
      </c>
      <c r="D4076" s="6" t="s">
        <v>16425</v>
      </c>
      <c r="E4076" s="6" t="s">
        <v>15819</v>
      </c>
      <c r="F4076" s="6" t="s">
        <v>18207</v>
      </c>
      <c r="G4076" s="6" t="s">
        <v>18208</v>
      </c>
      <c r="H4076" s="79">
        <v>112.893289</v>
      </c>
    </row>
    <row r="4077" spans="1:8" x14ac:dyDescent="0.2">
      <c r="A4077" s="6">
        <v>30202337</v>
      </c>
      <c r="B4077" s="6" t="s">
        <v>18209</v>
      </c>
      <c r="C4077" s="6" t="s">
        <v>5783</v>
      </c>
      <c r="D4077" s="6" t="s">
        <v>16429</v>
      </c>
      <c r="E4077" s="6" t="s">
        <v>15819</v>
      </c>
      <c r="F4077" s="6" t="s">
        <v>18210</v>
      </c>
      <c r="G4077" s="6" t="s">
        <v>18211</v>
      </c>
      <c r="H4077" s="79">
        <v>112.893289</v>
      </c>
    </row>
    <row r="4078" spans="1:8" x14ac:dyDescent="0.2">
      <c r="A4078" s="6">
        <v>30383512</v>
      </c>
      <c r="B4078" s="6" t="s">
        <v>18212</v>
      </c>
      <c r="C4078" s="6" t="s">
        <v>5785</v>
      </c>
      <c r="D4078" s="6" t="s">
        <v>16429</v>
      </c>
      <c r="E4078" s="6" t="s">
        <v>15819</v>
      </c>
      <c r="F4078" s="6" t="s">
        <v>18213</v>
      </c>
      <c r="G4078" s="6" t="s">
        <v>18214</v>
      </c>
      <c r="H4078" s="79">
        <v>112.893289</v>
      </c>
    </row>
    <row r="4079" spans="1:8" x14ac:dyDescent="0.2">
      <c r="A4079" s="6">
        <v>30167750</v>
      </c>
      <c r="B4079" s="6" t="s">
        <v>18215</v>
      </c>
      <c r="C4079" s="6" t="s">
        <v>7546</v>
      </c>
      <c r="D4079" s="6" t="s">
        <v>16429</v>
      </c>
      <c r="E4079" s="6" t="s">
        <v>15819</v>
      </c>
      <c r="F4079" s="6" t="s">
        <v>18216</v>
      </c>
      <c r="G4079" s="6" t="s">
        <v>18217</v>
      </c>
      <c r="H4079" s="79">
        <v>112.893289</v>
      </c>
    </row>
    <row r="4080" spans="1:8" x14ac:dyDescent="0.2">
      <c r="A4080" s="6">
        <v>30024712</v>
      </c>
      <c r="B4080" s="6" t="s">
        <v>18218</v>
      </c>
      <c r="C4080" s="6" t="s">
        <v>8065</v>
      </c>
      <c r="D4080" s="6" t="s">
        <v>16425</v>
      </c>
      <c r="E4080" s="6" t="s">
        <v>15819</v>
      </c>
      <c r="F4080" s="6" t="s">
        <v>18219</v>
      </c>
      <c r="G4080" s="6" t="s">
        <v>18220</v>
      </c>
      <c r="H4080" s="79">
        <v>113.34404000000001</v>
      </c>
    </row>
    <row r="4081" spans="1:8" x14ac:dyDescent="0.2">
      <c r="A4081" s="6">
        <v>30217177</v>
      </c>
      <c r="B4081" s="6" t="s">
        <v>18221</v>
      </c>
      <c r="C4081" s="6" t="s">
        <v>6134</v>
      </c>
      <c r="D4081" s="6" t="s">
        <v>16425</v>
      </c>
      <c r="E4081" s="6" t="s">
        <v>15819</v>
      </c>
      <c r="F4081" s="6" t="s">
        <v>18222</v>
      </c>
      <c r="G4081" s="6" t="s">
        <v>18223</v>
      </c>
      <c r="H4081" s="79">
        <v>113.47396500000001</v>
      </c>
    </row>
    <row r="4082" spans="1:8" x14ac:dyDescent="0.2">
      <c r="A4082" s="6">
        <v>30223986</v>
      </c>
      <c r="B4082" s="6" t="s">
        <v>18224</v>
      </c>
      <c r="C4082" s="6" t="s">
        <v>6134</v>
      </c>
      <c r="D4082" s="6" t="s">
        <v>16429</v>
      </c>
      <c r="E4082" s="6" t="s">
        <v>15819</v>
      </c>
      <c r="F4082" s="6" t="s">
        <v>18225</v>
      </c>
      <c r="G4082" s="6" t="s">
        <v>18226</v>
      </c>
      <c r="H4082" s="79">
        <v>113.47396500000001</v>
      </c>
    </row>
    <row r="4083" spans="1:8" x14ac:dyDescent="0.2">
      <c r="A4083" s="6">
        <v>30029106</v>
      </c>
      <c r="B4083" s="6" t="s">
        <v>18227</v>
      </c>
      <c r="C4083" s="6" t="s">
        <v>7546</v>
      </c>
      <c r="D4083" s="6" t="s">
        <v>16425</v>
      </c>
      <c r="E4083" s="6" t="s">
        <v>15819</v>
      </c>
      <c r="F4083" s="6" t="s">
        <v>18228</v>
      </c>
      <c r="G4083" s="6" t="s">
        <v>18229</v>
      </c>
      <c r="H4083" s="79">
        <v>115.78942000000001</v>
      </c>
    </row>
    <row r="4084" spans="1:8" x14ac:dyDescent="0.2">
      <c r="A4084" s="6">
        <v>30218514</v>
      </c>
      <c r="B4084" s="6" t="s">
        <v>18230</v>
      </c>
      <c r="C4084" s="6" t="s">
        <v>7550</v>
      </c>
      <c r="D4084" s="6" t="s">
        <v>16429</v>
      </c>
      <c r="E4084" s="6" t="s">
        <v>15819</v>
      </c>
      <c r="F4084" s="6" t="s">
        <v>18231</v>
      </c>
      <c r="G4084" s="6" t="s">
        <v>18232</v>
      </c>
      <c r="H4084" s="79">
        <v>115.78942000000001</v>
      </c>
    </row>
    <row r="4085" spans="1:8" x14ac:dyDescent="0.2">
      <c r="A4085" s="6">
        <v>30304200</v>
      </c>
      <c r="B4085" s="6" t="s">
        <v>18233</v>
      </c>
      <c r="C4085" s="6" t="s">
        <v>7550</v>
      </c>
      <c r="D4085" s="6" t="s">
        <v>16425</v>
      </c>
      <c r="E4085" s="6" t="s">
        <v>15819</v>
      </c>
      <c r="F4085" s="6" t="s">
        <v>18234</v>
      </c>
      <c r="G4085" s="6" t="s">
        <v>18235</v>
      </c>
      <c r="H4085" s="79">
        <v>116.6387</v>
      </c>
    </row>
    <row r="4086" spans="1:8" x14ac:dyDescent="0.2">
      <c r="A4086" s="6">
        <v>30074938</v>
      </c>
      <c r="B4086" s="6" t="s">
        <v>18236</v>
      </c>
      <c r="C4086" s="6" t="s">
        <v>7554</v>
      </c>
      <c r="D4086" s="6" t="s">
        <v>16425</v>
      </c>
      <c r="E4086" s="6" t="s">
        <v>15819</v>
      </c>
      <c r="F4086" s="6" t="s">
        <v>18237</v>
      </c>
      <c r="G4086" s="6" t="s">
        <v>18238</v>
      </c>
      <c r="H4086" s="79">
        <v>116.6387</v>
      </c>
    </row>
    <row r="4087" spans="1:8" x14ac:dyDescent="0.2">
      <c r="A4087" s="6">
        <v>30245394</v>
      </c>
      <c r="B4087" s="6" t="s">
        <v>18239</v>
      </c>
      <c r="C4087" s="6" t="s">
        <v>8061</v>
      </c>
      <c r="D4087" s="6" t="s">
        <v>16425</v>
      </c>
      <c r="E4087" s="6" t="s">
        <v>15819</v>
      </c>
      <c r="F4087" s="6" t="s">
        <v>18240</v>
      </c>
      <c r="G4087" s="6" t="s">
        <v>18241</v>
      </c>
      <c r="H4087" s="79">
        <v>116.6387</v>
      </c>
    </row>
    <row r="4088" spans="1:8" x14ac:dyDescent="0.2">
      <c r="A4088" s="6">
        <v>30093325</v>
      </c>
      <c r="B4088" s="6" t="s">
        <v>18242</v>
      </c>
      <c r="C4088" s="6" t="s">
        <v>7554</v>
      </c>
      <c r="D4088" s="6" t="s">
        <v>16429</v>
      </c>
      <c r="E4088" s="6" t="s">
        <v>15819</v>
      </c>
      <c r="F4088" s="6" t="s">
        <v>18243</v>
      </c>
      <c r="G4088" s="6" t="s">
        <v>18244</v>
      </c>
      <c r="H4088" s="79">
        <v>116.6387</v>
      </c>
    </row>
    <row r="4089" spans="1:8" x14ac:dyDescent="0.2">
      <c r="A4089" s="6">
        <v>30259122</v>
      </c>
      <c r="B4089" s="6" t="s">
        <v>18245</v>
      </c>
      <c r="C4089" s="6" t="s">
        <v>8061</v>
      </c>
      <c r="D4089" s="6" t="s">
        <v>16429</v>
      </c>
      <c r="E4089" s="6" t="s">
        <v>15819</v>
      </c>
      <c r="F4089" s="6" t="s">
        <v>18246</v>
      </c>
      <c r="G4089" s="6" t="s">
        <v>18247</v>
      </c>
      <c r="H4089" s="79">
        <v>116.6387</v>
      </c>
    </row>
    <row r="4090" spans="1:8" x14ac:dyDescent="0.2">
      <c r="A4090" s="6">
        <v>30026164</v>
      </c>
      <c r="B4090" s="6" t="s">
        <v>18248</v>
      </c>
      <c r="C4090" s="6" t="s">
        <v>6342</v>
      </c>
      <c r="D4090" s="6" t="s">
        <v>17617</v>
      </c>
      <c r="E4090" s="6" t="s">
        <v>5638</v>
      </c>
      <c r="F4090" s="6" t="s">
        <v>18249</v>
      </c>
      <c r="G4090" s="6" t="s">
        <v>18250</v>
      </c>
      <c r="H4090" s="79">
        <v>117.19173600000001</v>
      </c>
    </row>
    <row r="4091" spans="1:8" x14ac:dyDescent="0.2">
      <c r="A4091" s="6">
        <v>30280189</v>
      </c>
      <c r="B4091" s="6" t="s">
        <v>18251</v>
      </c>
      <c r="C4091" s="6" t="s">
        <v>7508</v>
      </c>
      <c r="D4091" s="6" t="s">
        <v>11588</v>
      </c>
      <c r="E4091" s="6" t="s">
        <v>5893</v>
      </c>
      <c r="F4091" s="6" t="s">
        <v>18252</v>
      </c>
      <c r="G4091" s="6" t="s">
        <v>18253</v>
      </c>
      <c r="H4091" s="79">
        <v>118.560326</v>
      </c>
    </row>
    <row r="4092" spans="1:8" x14ac:dyDescent="0.2">
      <c r="A4092" s="6">
        <v>30055242</v>
      </c>
      <c r="B4092" s="6" t="s">
        <v>18254</v>
      </c>
      <c r="C4092" s="6" t="s">
        <v>7512</v>
      </c>
      <c r="D4092" s="6" t="s">
        <v>11588</v>
      </c>
      <c r="E4092" s="6" t="s">
        <v>5893</v>
      </c>
      <c r="F4092" s="6" t="s">
        <v>18255</v>
      </c>
      <c r="G4092" s="6" t="s">
        <v>18256</v>
      </c>
      <c r="H4092" s="79">
        <v>118.560326</v>
      </c>
    </row>
    <row r="4093" spans="1:8" x14ac:dyDescent="0.2">
      <c r="A4093" s="6">
        <v>30260057</v>
      </c>
      <c r="B4093" s="6" t="s">
        <v>18257</v>
      </c>
      <c r="C4093" s="6" t="s">
        <v>7516</v>
      </c>
      <c r="D4093" s="6" t="s">
        <v>11588</v>
      </c>
      <c r="E4093" s="6" t="s">
        <v>5893</v>
      </c>
      <c r="F4093" s="6" t="s">
        <v>18258</v>
      </c>
      <c r="G4093" s="6" t="s">
        <v>18259</v>
      </c>
      <c r="H4093" s="79">
        <v>118.560326</v>
      </c>
    </row>
    <row r="4094" spans="1:8" x14ac:dyDescent="0.2">
      <c r="A4094" s="6">
        <v>30068268</v>
      </c>
      <c r="B4094" s="6" t="s">
        <v>18260</v>
      </c>
      <c r="C4094" s="6" t="s">
        <v>7520</v>
      </c>
      <c r="D4094" s="6" t="s">
        <v>11588</v>
      </c>
      <c r="E4094" s="6" t="s">
        <v>5893</v>
      </c>
      <c r="F4094" s="6" t="s">
        <v>18261</v>
      </c>
      <c r="G4094" s="6" t="s">
        <v>18262</v>
      </c>
      <c r="H4094" s="79">
        <v>118.560326</v>
      </c>
    </row>
    <row r="4095" spans="1:8" x14ac:dyDescent="0.2">
      <c r="A4095" s="6">
        <v>30259849</v>
      </c>
      <c r="B4095" s="6" t="s">
        <v>18263</v>
      </c>
      <c r="C4095" s="6" t="s">
        <v>7524</v>
      </c>
      <c r="D4095" s="6" t="s">
        <v>11588</v>
      </c>
      <c r="E4095" s="6" t="s">
        <v>5893</v>
      </c>
      <c r="F4095" s="6" t="s">
        <v>18264</v>
      </c>
      <c r="G4095" s="6" t="s">
        <v>18265</v>
      </c>
      <c r="H4095" s="79">
        <v>118.560326</v>
      </c>
    </row>
    <row r="4096" spans="1:8" x14ac:dyDescent="0.2">
      <c r="A4096" s="6">
        <v>30074811</v>
      </c>
      <c r="B4096" s="6" t="s">
        <v>18266</v>
      </c>
      <c r="C4096" s="6" t="s">
        <v>7528</v>
      </c>
      <c r="D4096" s="6" t="s">
        <v>11588</v>
      </c>
      <c r="E4096" s="6" t="s">
        <v>5893</v>
      </c>
      <c r="F4096" s="6" t="s">
        <v>18267</v>
      </c>
      <c r="G4096" s="6" t="s">
        <v>18268</v>
      </c>
      <c r="H4096" s="79">
        <v>118.560326</v>
      </c>
    </row>
    <row r="4097" spans="1:8" x14ac:dyDescent="0.2">
      <c r="A4097" s="6">
        <v>30018775</v>
      </c>
      <c r="B4097" s="6" t="s">
        <v>18269</v>
      </c>
      <c r="C4097" s="6" t="s">
        <v>6342</v>
      </c>
      <c r="D4097" s="6" t="s">
        <v>17559</v>
      </c>
      <c r="E4097" s="6" t="s">
        <v>5638</v>
      </c>
      <c r="F4097" s="6" t="s">
        <v>18270</v>
      </c>
      <c r="G4097" s="6" t="s">
        <v>18271</v>
      </c>
      <c r="H4097" s="79">
        <v>124.012614</v>
      </c>
    </row>
    <row r="4098" spans="1:8" x14ac:dyDescent="0.2">
      <c r="A4098" s="6">
        <v>30259738</v>
      </c>
      <c r="B4098" s="6" t="s">
        <v>18272</v>
      </c>
      <c r="C4098" s="6" t="s">
        <v>6162</v>
      </c>
      <c r="D4098" s="6" t="s">
        <v>16425</v>
      </c>
      <c r="E4098" s="6" t="s">
        <v>15819</v>
      </c>
      <c r="F4098" s="6" t="s">
        <v>18273</v>
      </c>
      <c r="G4098" s="6" t="s">
        <v>18274</v>
      </c>
      <c r="H4098" s="79">
        <v>127.457521</v>
      </c>
    </row>
    <row r="4099" spans="1:8" x14ac:dyDescent="0.2">
      <c r="A4099" s="6">
        <v>30062758</v>
      </c>
      <c r="B4099" s="6" t="s">
        <v>18275</v>
      </c>
      <c r="C4099" s="6" t="s">
        <v>6166</v>
      </c>
      <c r="D4099" s="6" t="s">
        <v>16425</v>
      </c>
      <c r="E4099" s="6" t="s">
        <v>15819</v>
      </c>
      <c r="F4099" s="6" t="s">
        <v>18276</v>
      </c>
      <c r="G4099" s="6" t="s">
        <v>18277</v>
      </c>
      <c r="H4099" s="79">
        <v>127.457521</v>
      </c>
    </row>
    <row r="4100" spans="1:8" x14ac:dyDescent="0.2">
      <c r="A4100" s="6">
        <v>30172444</v>
      </c>
      <c r="B4100" s="6" t="s">
        <v>18278</v>
      </c>
      <c r="C4100" s="6" t="s">
        <v>6170</v>
      </c>
      <c r="D4100" s="6" t="s">
        <v>16425</v>
      </c>
      <c r="E4100" s="6" t="s">
        <v>15819</v>
      </c>
      <c r="F4100" s="6" t="s">
        <v>18279</v>
      </c>
      <c r="G4100" s="6" t="s">
        <v>18280</v>
      </c>
      <c r="H4100" s="79">
        <v>127.457521</v>
      </c>
    </row>
    <row r="4101" spans="1:8" x14ac:dyDescent="0.2">
      <c r="A4101" s="6">
        <v>30296760</v>
      </c>
      <c r="B4101" s="6" t="s">
        <v>18281</v>
      </c>
      <c r="C4101" s="6" t="s">
        <v>6162</v>
      </c>
      <c r="D4101" s="6" t="s">
        <v>16429</v>
      </c>
      <c r="E4101" s="6" t="s">
        <v>15819</v>
      </c>
      <c r="F4101" s="6" t="s">
        <v>18282</v>
      </c>
      <c r="G4101" s="6" t="s">
        <v>18283</v>
      </c>
      <c r="H4101" s="79">
        <v>127.457521</v>
      </c>
    </row>
    <row r="4102" spans="1:8" x14ac:dyDescent="0.2">
      <c r="A4102" s="6">
        <v>30045584</v>
      </c>
      <c r="B4102" s="6" t="s">
        <v>18284</v>
      </c>
      <c r="C4102" s="6" t="s">
        <v>6166</v>
      </c>
      <c r="D4102" s="6" t="s">
        <v>16429</v>
      </c>
      <c r="E4102" s="6" t="s">
        <v>15819</v>
      </c>
      <c r="F4102" s="6" t="s">
        <v>18285</v>
      </c>
      <c r="G4102" s="6" t="s">
        <v>18286</v>
      </c>
      <c r="H4102" s="79">
        <v>127.457521</v>
      </c>
    </row>
    <row r="4103" spans="1:8" x14ac:dyDescent="0.2">
      <c r="A4103" s="6">
        <v>30314011</v>
      </c>
      <c r="B4103" s="6" t="s">
        <v>18287</v>
      </c>
      <c r="C4103" s="6" t="s">
        <v>6170</v>
      </c>
      <c r="D4103" s="6" t="s">
        <v>16429</v>
      </c>
      <c r="E4103" s="6" t="s">
        <v>15819</v>
      </c>
      <c r="F4103" s="6" t="s">
        <v>18288</v>
      </c>
      <c r="G4103" s="6" t="s">
        <v>18289</v>
      </c>
      <c r="H4103" s="79">
        <v>127.457521</v>
      </c>
    </row>
    <row r="4104" spans="1:8" x14ac:dyDescent="0.2">
      <c r="A4104" s="6">
        <v>30233251</v>
      </c>
      <c r="B4104" s="6" t="s">
        <v>18290</v>
      </c>
      <c r="C4104" s="6" t="s">
        <v>6278</v>
      </c>
      <c r="D4104" s="6" t="s">
        <v>9992</v>
      </c>
      <c r="E4104" s="6" t="s">
        <v>9993</v>
      </c>
      <c r="F4104" s="6" t="s">
        <v>18291</v>
      </c>
      <c r="G4104" s="6" t="s">
        <v>18292</v>
      </c>
      <c r="H4104" s="79">
        <v>129.12129100000001</v>
      </c>
    </row>
    <row r="4105" spans="1:8" x14ac:dyDescent="0.2">
      <c r="A4105" s="6">
        <v>30157706</v>
      </c>
      <c r="B4105" s="6" t="s">
        <v>18293</v>
      </c>
      <c r="C4105" s="6" t="s">
        <v>6282</v>
      </c>
      <c r="D4105" s="6" t="s">
        <v>9992</v>
      </c>
      <c r="E4105" s="6" t="s">
        <v>9993</v>
      </c>
      <c r="F4105" s="6" t="s">
        <v>18294</v>
      </c>
      <c r="G4105" s="6" t="s">
        <v>18295</v>
      </c>
      <c r="H4105" s="79">
        <v>129.12129100000001</v>
      </c>
    </row>
    <row r="4106" spans="1:8" x14ac:dyDescent="0.2">
      <c r="A4106" s="6">
        <v>30034279</v>
      </c>
      <c r="B4106" s="6" t="s">
        <v>18296</v>
      </c>
      <c r="C4106" s="6" t="s">
        <v>6286</v>
      </c>
      <c r="D4106" s="6" t="s">
        <v>9992</v>
      </c>
      <c r="E4106" s="6" t="s">
        <v>9993</v>
      </c>
      <c r="F4106" s="6" t="s">
        <v>18297</v>
      </c>
      <c r="G4106" s="6" t="s">
        <v>18298</v>
      </c>
      <c r="H4106" s="79">
        <v>129.12129100000001</v>
      </c>
    </row>
    <row r="4107" spans="1:8" x14ac:dyDescent="0.2">
      <c r="A4107" s="6">
        <v>30093094</v>
      </c>
      <c r="B4107" s="6" t="s">
        <v>18299</v>
      </c>
      <c r="C4107" s="6" t="s">
        <v>6290</v>
      </c>
      <c r="D4107" s="6" t="s">
        <v>9992</v>
      </c>
      <c r="E4107" s="6" t="s">
        <v>9993</v>
      </c>
      <c r="F4107" s="6" t="s">
        <v>18300</v>
      </c>
      <c r="G4107" s="6" t="s">
        <v>18301</v>
      </c>
      <c r="H4107" s="79">
        <v>129.12129100000001</v>
      </c>
    </row>
    <row r="4108" spans="1:8" x14ac:dyDescent="0.2">
      <c r="A4108" s="6">
        <v>30230729</v>
      </c>
      <c r="B4108" s="6" t="s">
        <v>18302</v>
      </c>
      <c r="C4108" s="6" t="s">
        <v>5789</v>
      </c>
      <c r="D4108" s="6" t="s">
        <v>17617</v>
      </c>
      <c r="E4108" s="6" t="s">
        <v>5638</v>
      </c>
      <c r="F4108" s="6" t="s">
        <v>18303</v>
      </c>
      <c r="G4108" s="6" t="s">
        <v>18304</v>
      </c>
      <c r="H4108" s="79">
        <v>129.218264</v>
      </c>
    </row>
    <row r="4109" spans="1:8" x14ac:dyDescent="0.2">
      <c r="A4109" s="6">
        <v>30431114</v>
      </c>
      <c r="B4109" s="6" t="s">
        <v>18305</v>
      </c>
      <c r="C4109" s="6" t="s">
        <v>920</v>
      </c>
      <c r="D4109" s="6" t="s">
        <v>18044</v>
      </c>
      <c r="E4109" s="6" t="s">
        <v>5638</v>
      </c>
      <c r="F4109" s="6" t="s">
        <v>18306</v>
      </c>
      <c r="G4109" s="6" t="s">
        <v>18307</v>
      </c>
      <c r="H4109" s="79">
        <v>129.218264</v>
      </c>
    </row>
    <row r="4110" spans="1:8" x14ac:dyDescent="0.2">
      <c r="A4110" s="6">
        <v>30029365</v>
      </c>
      <c r="B4110" s="6" t="s">
        <v>18308</v>
      </c>
      <c r="C4110" s="6" t="s">
        <v>7703</v>
      </c>
      <c r="D4110" s="6" t="s">
        <v>18309</v>
      </c>
      <c r="E4110" s="6" t="s">
        <v>5893</v>
      </c>
      <c r="F4110" s="6" t="s">
        <v>18310</v>
      </c>
      <c r="G4110" s="6" t="s">
        <v>18311</v>
      </c>
      <c r="H4110" s="79">
        <v>130.32687300000001</v>
      </c>
    </row>
    <row r="4111" spans="1:8" x14ac:dyDescent="0.2">
      <c r="A4111" s="6">
        <v>30299076</v>
      </c>
      <c r="B4111" s="6" t="s">
        <v>18312</v>
      </c>
      <c r="C4111" s="6" t="s">
        <v>5642</v>
      </c>
      <c r="D4111" s="6" t="s">
        <v>18313</v>
      </c>
      <c r="E4111" s="6" t="s">
        <v>5893</v>
      </c>
      <c r="F4111" s="6" t="s">
        <v>18314</v>
      </c>
      <c r="G4111" s="6" t="s">
        <v>18315</v>
      </c>
      <c r="H4111" s="79">
        <v>130.32687300000001</v>
      </c>
    </row>
    <row r="4112" spans="1:8" x14ac:dyDescent="0.2">
      <c r="A4112" s="6">
        <v>30154590</v>
      </c>
      <c r="B4112" s="6" t="s">
        <v>18316</v>
      </c>
      <c r="C4112" s="6" t="s">
        <v>7318</v>
      </c>
      <c r="D4112" s="6" t="s">
        <v>17993</v>
      </c>
      <c r="E4112" s="6" t="s">
        <v>15819</v>
      </c>
      <c r="F4112" s="6" t="s">
        <v>18317</v>
      </c>
      <c r="G4112" s="6" t="s">
        <v>18318</v>
      </c>
      <c r="H4112" s="79">
        <v>130.59599600000001</v>
      </c>
    </row>
    <row r="4113" spans="1:8" x14ac:dyDescent="0.2">
      <c r="A4113" s="6">
        <v>30430366</v>
      </c>
      <c r="B4113" s="6" t="s">
        <v>18319</v>
      </c>
      <c r="C4113" s="6" t="s">
        <v>7322</v>
      </c>
      <c r="D4113" s="6" t="s">
        <v>17993</v>
      </c>
      <c r="E4113" s="6" t="s">
        <v>15819</v>
      </c>
      <c r="F4113" s="6" t="s">
        <v>18320</v>
      </c>
      <c r="G4113" s="6" t="s">
        <v>18321</v>
      </c>
      <c r="H4113" s="79">
        <v>130.59599600000001</v>
      </c>
    </row>
    <row r="4114" spans="1:8" x14ac:dyDescent="0.2">
      <c r="A4114" s="6">
        <v>30010171</v>
      </c>
      <c r="B4114" s="6" t="s">
        <v>18322</v>
      </c>
      <c r="C4114" s="6" t="s">
        <v>7326</v>
      </c>
      <c r="D4114" s="6" t="s">
        <v>17993</v>
      </c>
      <c r="E4114" s="6" t="s">
        <v>15819</v>
      </c>
      <c r="F4114" s="6" t="s">
        <v>18323</v>
      </c>
      <c r="G4114" s="6" t="s">
        <v>18324</v>
      </c>
      <c r="H4114" s="79">
        <v>130.59599600000001</v>
      </c>
    </row>
    <row r="4115" spans="1:8" x14ac:dyDescent="0.2">
      <c r="A4115" s="6">
        <v>30014799</v>
      </c>
      <c r="B4115" s="6" t="s">
        <v>18325</v>
      </c>
      <c r="C4115" s="6" t="s">
        <v>7318</v>
      </c>
      <c r="D4115" s="6" t="s">
        <v>17997</v>
      </c>
      <c r="E4115" s="6" t="s">
        <v>15819</v>
      </c>
      <c r="F4115" s="6" t="s">
        <v>18326</v>
      </c>
      <c r="G4115" s="6" t="s">
        <v>18327</v>
      </c>
      <c r="H4115" s="79">
        <v>130.59599600000001</v>
      </c>
    </row>
    <row r="4116" spans="1:8" x14ac:dyDescent="0.2">
      <c r="A4116" s="6">
        <v>30212600</v>
      </c>
      <c r="B4116" s="6" t="s">
        <v>18328</v>
      </c>
      <c r="C4116" s="6" t="s">
        <v>7322</v>
      </c>
      <c r="D4116" s="6" t="s">
        <v>17997</v>
      </c>
      <c r="E4116" s="6" t="s">
        <v>15819</v>
      </c>
      <c r="F4116" s="6" t="s">
        <v>18329</v>
      </c>
      <c r="G4116" s="6" t="s">
        <v>18330</v>
      </c>
      <c r="H4116" s="79">
        <v>130.59599600000001</v>
      </c>
    </row>
    <row r="4117" spans="1:8" x14ac:dyDescent="0.2">
      <c r="A4117" s="6">
        <v>30087791</v>
      </c>
      <c r="B4117" s="6" t="s">
        <v>18331</v>
      </c>
      <c r="C4117" s="6" t="s">
        <v>7326</v>
      </c>
      <c r="D4117" s="6" t="s">
        <v>17997</v>
      </c>
      <c r="E4117" s="6" t="s">
        <v>15819</v>
      </c>
      <c r="F4117" s="6" t="s">
        <v>18332</v>
      </c>
      <c r="G4117" s="6" t="s">
        <v>18333</v>
      </c>
      <c r="H4117" s="79">
        <v>130.59599600000001</v>
      </c>
    </row>
    <row r="4118" spans="1:8" x14ac:dyDescent="0.2">
      <c r="A4118" s="6">
        <v>30437969</v>
      </c>
      <c r="B4118" s="6" t="s">
        <v>18334</v>
      </c>
      <c r="C4118" s="6" t="s">
        <v>5789</v>
      </c>
      <c r="D4118" s="6" t="s">
        <v>18044</v>
      </c>
      <c r="E4118" s="6" t="s">
        <v>5638</v>
      </c>
      <c r="F4118" s="6" t="s">
        <v>18335</v>
      </c>
      <c r="G4118" s="6" t="s">
        <v>18336</v>
      </c>
      <c r="H4118" s="79">
        <v>131.03655000000001</v>
      </c>
    </row>
    <row r="4119" spans="1:8" x14ac:dyDescent="0.2">
      <c r="A4119" s="6">
        <v>30009792</v>
      </c>
      <c r="B4119" s="6" t="s">
        <v>18337</v>
      </c>
      <c r="C4119" s="6" t="s">
        <v>6855</v>
      </c>
      <c r="D4119" s="6" t="s">
        <v>17378</v>
      </c>
      <c r="E4119" s="6" t="s">
        <v>5638</v>
      </c>
      <c r="F4119" s="6" t="s">
        <v>18338</v>
      </c>
      <c r="G4119" s="6" t="s">
        <v>18339</v>
      </c>
      <c r="H4119" s="79">
        <v>131.645691</v>
      </c>
    </row>
    <row r="4120" spans="1:8" x14ac:dyDescent="0.2">
      <c r="A4120" s="6">
        <v>30135404</v>
      </c>
      <c r="B4120" s="6" t="s">
        <v>18340</v>
      </c>
      <c r="C4120" s="6" t="s">
        <v>5654</v>
      </c>
      <c r="D4120" s="6" t="s">
        <v>17989</v>
      </c>
      <c r="E4120" s="6" t="s">
        <v>5638</v>
      </c>
      <c r="F4120" s="6" t="s">
        <v>18341</v>
      </c>
      <c r="G4120" s="6" t="s">
        <v>18342</v>
      </c>
      <c r="H4120" s="79">
        <v>131.645691</v>
      </c>
    </row>
    <row r="4121" spans="1:8" x14ac:dyDescent="0.2">
      <c r="A4121" s="6">
        <v>30282866</v>
      </c>
      <c r="B4121" s="6" t="s">
        <v>18343</v>
      </c>
      <c r="C4121" s="6" t="s">
        <v>8069</v>
      </c>
      <c r="D4121" s="6" t="s">
        <v>16425</v>
      </c>
      <c r="E4121" s="6" t="s">
        <v>15819</v>
      </c>
      <c r="F4121" s="6" t="s">
        <v>18344</v>
      </c>
      <c r="G4121" s="6" t="s">
        <v>18345</v>
      </c>
      <c r="H4121" s="79">
        <v>134.13682499999999</v>
      </c>
    </row>
    <row r="4122" spans="1:8" x14ac:dyDescent="0.2">
      <c r="A4122" s="6">
        <v>30270947</v>
      </c>
      <c r="B4122" s="6" t="s">
        <v>18346</v>
      </c>
      <c r="C4122" s="6" t="s">
        <v>8069</v>
      </c>
      <c r="D4122" s="6" t="s">
        <v>16429</v>
      </c>
      <c r="E4122" s="6" t="s">
        <v>15819</v>
      </c>
      <c r="F4122" s="6" t="s">
        <v>18347</v>
      </c>
      <c r="G4122" s="6" t="s">
        <v>18348</v>
      </c>
      <c r="H4122" s="79">
        <v>134.13682499999999</v>
      </c>
    </row>
    <row r="4123" spans="1:8" x14ac:dyDescent="0.2">
      <c r="A4123" s="6">
        <v>30443185</v>
      </c>
      <c r="B4123" s="6" t="s">
        <v>18349</v>
      </c>
      <c r="C4123" s="6" t="s">
        <v>5748</v>
      </c>
      <c r="D4123" s="6" t="s">
        <v>11242</v>
      </c>
      <c r="E4123" s="6" t="s">
        <v>5638</v>
      </c>
      <c r="F4123" s="6" t="s">
        <v>18350</v>
      </c>
      <c r="G4123" s="6" t="s">
        <v>18351</v>
      </c>
      <c r="H4123" s="79">
        <v>135.04900699999999</v>
      </c>
    </row>
    <row r="4124" spans="1:8" x14ac:dyDescent="0.2">
      <c r="A4124" s="6">
        <v>30402084</v>
      </c>
      <c r="B4124" s="6" t="s">
        <v>18352</v>
      </c>
      <c r="C4124" s="6" t="s">
        <v>5642</v>
      </c>
      <c r="D4124" s="6" t="s">
        <v>17989</v>
      </c>
      <c r="E4124" s="6" t="s">
        <v>5638</v>
      </c>
      <c r="F4124" s="6" t="s">
        <v>18353</v>
      </c>
      <c r="G4124" s="6" t="s">
        <v>18354</v>
      </c>
      <c r="H4124" s="79">
        <v>135.04900699999999</v>
      </c>
    </row>
    <row r="4125" spans="1:8" x14ac:dyDescent="0.2">
      <c r="A4125" s="6">
        <v>30355060</v>
      </c>
      <c r="B4125" s="6" t="s">
        <v>18355</v>
      </c>
      <c r="C4125" s="6" t="s">
        <v>5789</v>
      </c>
      <c r="D4125" s="6" t="s">
        <v>17559</v>
      </c>
      <c r="E4125" s="6" t="s">
        <v>5638</v>
      </c>
      <c r="F4125" s="6" t="s">
        <v>18356</v>
      </c>
      <c r="G4125" s="6" t="s">
        <v>18357</v>
      </c>
      <c r="H4125" s="79">
        <v>137.18364700000001</v>
      </c>
    </row>
    <row r="4126" spans="1:8" x14ac:dyDescent="0.2">
      <c r="A4126" s="6">
        <v>30320184</v>
      </c>
      <c r="B4126" s="6" t="s">
        <v>3864</v>
      </c>
      <c r="C4126" s="6" t="s">
        <v>9073</v>
      </c>
      <c r="D4126" s="6" t="s">
        <v>18358</v>
      </c>
      <c r="E4126" s="6" t="s">
        <v>5638</v>
      </c>
      <c r="F4126" s="6" t="s">
        <v>3860</v>
      </c>
      <c r="G4126" s="6" t="s">
        <v>3861</v>
      </c>
      <c r="H4126" s="79">
        <v>138.31894</v>
      </c>
    </row>
    <row r="4127" spans="1:8" x14ac:dyDescent="0.2">
      <c r="A4127" s="6">
        <v>30041055</v>
      </c>
      <c r="B4127" s="6" t="s">
        <v>18359</v>
      </c>
      <c r="C4127" s="6" t="s">
        <v>6005</v>
      </c>
      <c r="D4127" s="6" t="s">
        <v>17378</v>
      </c>
      <c r="E4127" s="6" t="s">
        <v>5638</v>
      </c>
      <c r="F4127" s="6" t="s">
        <v>18360</v>
      </c>
      <c r="G4127" s="6" t="s">
        <v>18361</v>
      </c>
      <c r="H4127" s="79">
        <v>142.27925099999999</v>
      </c>
    </row>
    <row r="4128" spans="1:8" x14ac:dyDescent="0.2">
      <c r="A4128" s="6">
        <v>30164122</v>
      </c>
      <c r="B4128" s="6" t="s">
        <v>18362</v>
      </c>
      <c r="C4128" s="6" t="s">
        <v>5646</v>
      </c>
      <c r="D4128" s="6" t="s">
        <v>17989</v>
      </c>
      <c r="E4128" s="6" t="s">
        <v>5638</v>
      </c>
      <c r="F4128" s="6" t="s">
        <v>18363</v>
      </c>
      <c r="G4128" s="6" t="s">
        <v>18364</v>
      </c>
      <c r="H4128" s="79">
        <v>142.27925099999999</v>
      </c>
    </row>
    <row r="4129" spans="1:8" x14ac:dyDescent="0.2">
      <c r="A4129" s="6">
        <v>30230084</v>
      </c>
      <c r="B4129" s="6" t="s">
        <v>18365</v>
      </c>
      <c r="C4129" s="6" t="s">
        <v>7310</v>
      </c>
      <c r="D4129" s="6" t="s">
        <v>17993</v>
      </c>
      <c r="E4129" s="6" t="s">
        <v>15819</v>
      </c>
      <c r="F4129" s="6" t="s">
        <v>18366</v>
      </c>
      <c r="G4129" s="6" t="s">
        <v>18367</v>
      </c>
      <c r="H4129" s="79">
        <v>142.68633399999999</v>
      </c>
    </row>
    <row r="4130" spans="1:8" x14ac:dyDescent="0.2">
      <c r="A4130" s="6">
        <v>30010212</v>
      </c>
      <c r="B4130" s="6" t="s">
        <v>18368</v>
      </c>
      <c r="C4130" s="6" t="s">
        <v>7310</v>
      </c>
      <c r="D4130" s="6" t="s">
        <v>17997</v>
      </c>
      <c r="E4130" s="6" t="s">
        <v>15819</v>
      </c>
      <c r="F4130" s="6" t="s">
        <v>18369</v>
      </c>
      <c r="G4130" s="6" t="s">
        <v>18370</v>
      </c>
      <c r="H4130" s="79">
        <v>142.68633399999999</v>
      </c>
    </row>
    <row r="4131" spans="1:8" x14ac:dyDescent="0.2">
      <c r="A4131" s="6">
        <v>30097715</v>
      </c>
      <c r="B4131" s="6" t="s">
        <v>18371</v>
      </c>
      <c r="C4131" s="6" t="s">
        <v>8073</v>
      </c>
      <c r="D4131" s="6" t="s">
        <v>16425</v>
      </c>
      <c r="E4131" s="6" t="s">
        <v>15819</v>
      </c>
      <c r="F4131" s="6" t="s">
        <v>18372</v>
      </c>
      <c r="G4131" s="6" t="s">
        <v>18373</v>
      </c>
      <c r="H4131" s="79">
        <v>143.10836599999999</v>
      </c>
    </row>
    <row r="4132" spans="1:8" x14ac:dyDescent="0.2">
      <c r="A4132" s="6">
        <v>30021747</v>
      </c>
      <c r="B4132" s="6" t="s">
        <v>18374</v>
      </c>
      <c r="C4132" s="6" t="s">
        <v>8073</v>
      </c>
      <c r="D4132" s="6" t="s">
        <v>16429</v>
      </c>
      <c r="E4132" s="6" t="s">
        <v>15819</v>
      </c>
      <c r="F4132" s="6" t="s">
        <v>18375</v>
      </c>
      <c r="G4132" s="6" t="s">
        <v>18376</v>
      </c>
      <c r="H4132" s="79">
        <v>143.10836599999999</v>
      </c>
    </row>
    <row r="4133" spans="1:8" x14ac:dyDescent="0.2">
      <c r="A4133" s="6">
        <v>30443264</v>
      </c>
      <c r="B4133" s="6" t="s">
        <v>18377</v>
      </c>
      <c r="C4133" s="6" t="s">
        <v>7550</v>
      </c>
      <c r="D4133" s="6" t="s">
        <v>9992</v>
      </c>
      <c r="E4133" s="6" t="s">
        <v>9993</v>
      </c>
      <c r="F4133" s="6" t="s">
        <v>18378</v>
      </c>
      <c r="G4133" s="6" t="s">
        <v>18379</v>
      </c>
      <c r="H4133" s="79">
        <v>143.57516699999999</v>
      </c>
    </row>
    <row r="4134" spans="1:8" x14ac:dyDescent="0.2">
      <c r="A4134" s="6">
        <v>30445044</v>
      </c>
      <c r="B4134" s="6" t="s">
        <v>18380</v>
      </c>
      <c r="C4134" s="6" t="s">
        <v>7554</v>
      </c>
      <c r="D4134" s="6" t="s">
        <v>9992</v>
      </c>
      <c r="E4134" s="6" t="s">
        <v>9993</v>
      </c>
      <c r="F4134" s="6" t="s">
        <v>18381</v>
      </c>
      <c r="G4134" s="6" t="s">
        <v>18382</v>
      </c>
      <c r="H4134" s="79">
        <v>143.57516699999999</v>
      </c>
    </row>
    <row r="4135" spans="1:8" x14ac:dyDescent="0.2">
      <c r="A4135" s="6">
        <v>30270478</v>
      </c>
      <c r="B4135" s="6" t="s">
        <v>18383</v>
      </c>
      <c r="C4135" s="6" t="s">
        <v>8061</v>
      </c>
      <c r="D4135" s="6" t="s">
        <v>9992</v>
      </c>
      <c r="E4135" s="6" t="s">
        <v>9993</v>
      </c>
      <c r="F4135" s="6" t="s">
        <v>18384</v>
      </c>
      <c r="G4135" s="6" t="s">
        <v>18385</v>
      </c>
      <c r="H4135" s="79">
        <v>143.57516699999999</v>
      </c>
    </row>
    <row r="4136" spans="1:8" x14ac:dyDescent="0.2">
      <c r="A4136" s="6">
        <v>30180711</v>
      </c>
      <c r="B4136" s="6" t="s">
        <v>18386</v>
      </c>
      <c r="C4136" s="6" t="s">
        <v>8065</v>
      </c>
      <c r="D4136" s="6" t="s">
        <v>9992</v>
      </c>
      <c r="E4136" s="6" t="s">
        <v>9993</v>
      </c>
      <c r="F4136" s="6" t="s">
        <v>18387</v>
      </c>
      <c r="G4136" s="6" t="s">
        <v>18388</v>
      </c>
      <c r="H4136" s="79">
        <v>143.57516699999999</v>
      </c>
    </row>
    <row r="4137" spans="1:8" x14ac:dyDescent="0.2">
      <c r="A4137" s="6">
        <v>30321413</v>
      </c>
      <c r="B4137" s="6" t="s">
        <v>18389</v>
      </c>
      <c r="C4137" s="6" t="s">
        <v>8069</v>
      </c>
      <c r="D4137" s="6" t="s">
        <v>9992</v>
      </c>
      <c r="E4137" s="6" t="s">
        <v>9993</v>
      </c>
      <c r="F4137" s="6" t="s">
        <v>18390</v>
      </c>
      <c r="G4137" s="6" t="s">
        <v>18391</v>
      </c>
      <c r="H4137" s="79">
        <v>143.57516699999999</v>
      </c>
    </row>
    <row r="4138" spans="1:8" x14ac:dyDescent="0.2">
      <c r="A4138" s="6">
        <v>30320145</v>
      </c>
      <c r="B4138" s="6" t="s">
        <v>18392</v>
      </c>
      <c r="C4138" s="6" t="s">
        <v>8073</v>
      </c>
      <c r="D4138" s="6" t="s">
        <v>9992</v>
      </c>
      <c r="E4138" s="6" t="s">
        <v>9993</v>
      </c>
      <c r="F4138" s="6" t="s">
        <v>18393</v>
      </c>
      <c r="G4138" s="6" t="s">
        <v>18394</v>
      </c>
      <c r="H4138" s="79">
        <v>143.57516699999999</v>
      </c>
    </row>
    <row r="4139" spans="1:8" x14ac:dyDescent="0.2">
      <c r="A4139" s="6">
        <v>30018515</v>
      </c>
      <c r="B4139" s="6" t="s">
        <v>18395</v>
      </c>
      <c r="C4139" s="6" t="s">
        <v>6014</v>
      </c>
      <c r="D4139" s="6" t="s">
        <v>17993</v>
      </c>
      <c r="E4139" s="6" t="s">
        <v>15819</v>
      </c>
      <c r="F4139" s="6" t="s">
        <v>18396</v>
      </c>
      <c r="G4139" s="6" t="s">
        <v>18397</v>
      </c>
      <c r="H4139" s="79">
        <v>145.08519799999999</v>
      </c>
    </row>
    <row r="4140" spans="1:8" x14ac:dyDescent="0.2">
      <c r="A4140" s="6">
        <v>30295241</v>
      </c>
      <c r="B4140" s="6" t="s">
        <v>18398</v>
      </c>
      <c r="C4140" s="6" t="s">
        <v>6014</v>
      </c>
      <c r="D4140" s="6" t="s">
        <v>17997</v>
      </c>
      <c r="E4140" s="6" t="s">
        <v>15819</v>
      </c>
      <c r="F4140" s="6" t="s">
        <v>18399</v>
      </c>
      <c r="G4140" s="6" t="s">
        <v>18400</v>
      </c>
      <c r="H4140" s="79">
        <v>145.08519799999999</v>
      </c>
    </row>
    <row r="4141" spans="1:8" x14ac:dyDescent="0.2">
      <c r="A4141" s="6">
        <v>30302074</v>
      </c>
      <c r="B4141" s="6" t="s">
        <v>18401</v>
      </c>
      <c r="C4141" s="6" t="s">
        <v>6851</v>
      </c>
      <c r="D4141" s="6" t="s">
        <v>17378</v>
      </c>
      <c r="E4141" s="6" t="s">
        <v>5638</v>
      </c>
      <c r="F4141" s="6" t="s">
        <v>18402</v>
      </c>
      <c r="G4141" s="6" t="s">
        <v>18403</v>
      </c>
      <c r="H4141" s="79">
        <v>146.62682599999999</v>
      </c>
    </row>
    <row r="4142" spans="1:8" x14ac:dyDescent="0.2">
      <c r="A4142" s="6">
        <v>30297796</v>
      </c>
      <c r="B4142" s="6" t="s">
        <v>18404</v>
      </c>
      <c r="C4142" s="6" t="s">
        <v>5650</v>
      </c>
      <c r="D4142" s="6" t="s">
        <v>17989</v>
      </c>
      <c r="E4142" s="6" t="s">
        <v>5638</v>
      </c>
      <c r="F4142" s="6" t="s">
        <v>18405</v>
      </c>
      <c r="G4142" s="6" t="s">
        <v>18406</v>
      </c>
      <c r="H4142" s="79">
        <v>146.62682599999999</v>
      </c>
    </row>
    <row r="4143" spans="1:8" x14ac:dyDescent="0.2">
      <c r="A4143" s="6">
        <v>30127270</v>
      </c>
      <c r="B4143" s="6" t="s">
        <v>18407</v>
      </c>
      <c r="C4143" s="6" t="s">
        <v>6476</v>
      </c>
      <c r="D4143" s="6" t="s">
        <v>16425</v>
      </c>
      <c r="E4143" s="6" t="s">
        <v>15819</v>
      </c>
      <c r="F4143" s="6" t="s">
        <v>18408</v>
      </c>
      <c r="G4143" s="6" t="s">
        <v>18409</v>
      </c>
      <c r="H4143" s="79">
        <v>148.38764599999999</v>
      </c>
    </row>
    <row r="4144" spans="1:8" x14ac:dyDescent="0.2">
      <c r="A4144" s="6">
        <v>30120338</v>
      </c>
      <c r="B4144" s="6" t="s">
        <v>18410</v>
      </c>
      <c r="C4144" s="6" t="s">
        <v>6476</v>
      </c>
      <c r="D4144" s="6" t="s">
        <v>16429</v>
      </c>
      <c r="E4144" s="6" t="s">
        <v>15819</v>
      </c>
      <c r="F4144" s="6" t="s">
        <v>18411</v>
      </c>
      <c r="G4144" s="6" t="s">
        <v>18412</v>
      </c>
      <c r="H4144" s="79">
        <v>148.38764599999999</v>
      </c>
    </row>
    <row r="4145" spans="1:8" x14ac:dyDescent="0.2">
      <c r="A4145" s="6">
        <v>30326190</v>
      </c>
      <c r="B4145" s="6" t="s">
        <v>3818</v>
      </c>
      <c r="C4145" s="6" t="s">
        <v>7550</v>
      </c>
      <c r="D4145" s="6" t="s">
        <v>18413</v>
      </c>
      <c r="E4145" s="6" t="s">
        <v>18414</v>
      </c>
      <c r="F4145" s="6" t="s">
        <v>3814</v>
      </c>
      <c r="G4145" s="6" t="s">
        <v>3815</v>
      </c>
      <c r="H4145" s="79">
        <v>148.52566999999999</v>
      </c>
    </row>
    <row r="4146" spans="1:8" x14ac:dyDescent="0.2">
      <c r="A4146" s="6">
        <v>30152543</v>
      </c>
      <c r="B4146" s="6" t="s">
        <v>18415</v>
      </c>
      <c r="C4146" s="6" t="s">
        <v>7550</v>
      </c>
      <c r="D4146" s="6" t="s">
        <v>18416</v>
      </c>
      <c r="E4146" s="6" t="s">
        <v>5638</v>
      </c>
      <c r="F4146" s="6" t="s">
        <v>18417</v>
      </c>
      <c r="G4146" s="6" t="s">
        <v>18418</v>
      </c>
      <c r="H4146" s="79">
        <v>148.52566999999999</v>
      </c>
    </row>
    <row r="4147" spans="1:8" x14ac:dyDescent="0.2">
      <c r="A4147" s="6">
        <v>30449975</v>
      </c>
      <c r="B4147" s="6" t="s">
        <v>18419</v>
      </c>
      <c r="C4147" s="6" t="s">
        <v>5722</v>
      </c>
      <c r="D4147" s="6" t="s">
        <v>18420</v>
      </c>
      <c r="E4147" s="6" t="s">
        <v>5638</v>
      </c>
      <c r="F4147" s="6" t="s">
        <v>18421</v>
      </c>
      <c r="G4147" s="6" t="s">
        <v>18422</v>
      </c>
      <c r="H4147" s="79">
        <v>151.03138000000001</v>
      </c>
    </row>
    <row r="4148" spans="1:8" x14ac:dyDescent="0.2">
      <c r="A4148" s="6">
        <v>30032172</v>
      </c>
      <c r="B4148" s="6" t="s">
        <v>18423</v>
      </c>
      <c r="C4148" s="6" t="s">
        <v>5725</v>
      </c>
      <c r="D4148" s="6" t="s">
        <v>18420</v>
      </c>
      <c r="E4148" s="6" t="s">
        <v>5638</v>
      </c>
      <c r="F4148" s="6" t="s">
        <v>18424</v>
      </c>
      <c r="G4148" s="6" t="s">
        <v>18425</v>
      </c>
      <c r="H4148" s="79">
        <v>151.03138000000001</v>
      </c>
    </row>
    <row r="4149" spans="1:8" x14ac:dyDescent="0.2">
      <c r="A4149" s="6">
        <v>30000605</v>
      </c>
      <c r="B4149" s="6" t="s">
        <v>3040</v>
      </c>
      <c r="C4149" s="6" t="s">
        <v>5722</v>
      </c>
      <c r="D4149" s="6" t="s">
        <v>18426</v>
      </c>
      <c r="E4149" s="6" t="s">
        <v>5638</v>
      </c>
      <c r="F4149" s="6" t="s">
        <v>3036</v>
      </c>
      <c r="G4149" s="6" t="s">
        <v>3037</v>
      </c>
      <c r="H4149" s="79">
        <v>151.03138000000001</v>
      </c>
    </row>
    <row r="4150" spans="1:8" x14ac:dyDescent="0.2">
      <c r="A4150" s="6">
        <v>30063038</v>
      </c>
      <c r="B4150" s="6" t="s">
        <v>18427</v>
      </c>
      <c r="C4150" s="6" t="s">
        <v>9225</v>
      </c>
      <c r="D4150" s="6" t="s">
        <v>13181</v>
      </c>
      <c r="E4150" s="6" t="s">
        <v>5893</v>
      </c>
      <c r="F4150" s="6" t="s">
        <v>18428</v>
      </c>
      <c r="G4150" s="6" t="s">
        <v>18429</v>
      </c>
      <c r="H4150" s="79">
        <v>151.9006</v>
      </c>
    </row>
    <row r="4151" spans="1:8" x14ac:dyDescent="0.2">
      <c r="A4151" s="6">
        <v>30218652</v>
      </c>
      <c r="B4151" s="6" t="s">
        <v>18430</v>
      </c>
      <c r="C4151" s="6" t="s">
        <v>9229</v>
      </c>
      <c r="D4151" s="6" t="s">
        <v>13181</v>
      </c>
      <c r="E4151" s="6" t="s">
        <v>5893</v>
      </c>
      <c r="F4151" s="6" t="s">
        <v>18431</v>
      </c>
      <c r="G4151" s="6" t="s">
        <v>18432</v>
      </c>
      <c r="H4151" s="79">
        <v>151.9006</v>
      </c>
    </row>
    <row r="4152" spans="1:8" x14ac:dyDescent="0.2">
      <c r="A4152" s="6">
        <v>30067672</v>
      </c>
      <c r="B4152" s="6" t="s">
        <v>18433</v>
      </c>
      <c r="C4152" s="6" t="s">
        <v>9233</v>
      </c>
      <c r="D4152" s="6" t="s">
        <v>13181</v>
      </c>
      <c r="E4152" s="6" t="s">
        <v>5893</v>
      </c>
      <c r="F4152" s="6" t="s">
        <v>18434</v>
      </c>
      <c r="G4152" s="6" t="s">
        <v>18435</v>
      </c>
      <c r="H4152" s="79">
        <v>151.9006</v>
      </c>
    </row>
    <row r="4153" spans="1:8" x14ac:dyDescent="0.2">
      <c r="A4153" s="6">
        <v>30250667</v>
      </c>
      <c r="B4153" s="6" t="s">
        <v>18436</v>
      </c>
      <c r="C4153" s="6" t="s">
        <v>9237</v>
      </c>
      <c r="D4153" s="6" t="s">
        <v>13181</v>
      </c>
      <c r="E4153" s="6" t="s">
        <v>5893</v>
      </c>
      <c r="F4153" s="6" t="s">
        <v>18437</v>
      </c>
      <c r="G4153" s="6" t="s">
        <v>18438</v>
      </c>
      <c r="H4153" s="79">
        <v>151.9006</v>
      </c>
    </row>
    <row r="4154" spans="1:8" x14ac:dyDescent="0.2">
      <c r="A4154" s="6">
        <v>30302660</v>
      </c>
      <c r="B4154" s="6" t="s">
        <v>18439</v>
      </c>
      <c r="C4154" s="6" t="s">
        <v>5762</v>
      </c>
      <c r="D4154" s="6" t="s">
        <v>18034</v>
      </c>
      <c r="E4154" s="6" t="s">
        <v>5638</v>
      </c>
      <c r="F4154" s="6" t="s">
        <v>18440</v>
      </c>
      <c r="G4154" s="6" t="s">
        <v>18441</v>
      </c>
      <c r="H4154" s="79">
        <v>153.06004999999999</v>
      </c>
    </row>
    <row r="4155" spans="1:8" x14ac:dyDescent="0.2">
      <c r="A4155" s="6">
        <v>30157368</v>
      </c>
      <c r="B4155" s="6" t="s">
        <v>18442</v>
      </c>
      <c r="C4155" s="6" t="s">
        <v>6130</v>
      </c>
      <c r="D4155" s="6" t="s">
        <v>18044</v>
      </c>
      <c r="E4155" s="6" t="s">
        <v>5638</v>
      </c>
      <c r="F4155" s="6" t="s">
        <v>18443</v>
      </c>
      <c r="G4155" s="6" t="s">
        <v>18444</v>
      </c>
      <c r="H4155" s="79">
        <v>154.700244</v>
      </c>
    </row>
    <row r="4156" spans="1:8" x14ac:dyDescent="0.2">
      <c r="A4156" s="6">
        <v>30011791</v>
      </c>
      <c r="B4156" s="6" t="s">
        <v>18445</v>
      </c>
      <c r="C4156" s="6" t="s">
        <v>5646</v>
      </c>
      <c r="D4156" s="6" t="s">
        <v>18313</v>
      </c>
      <c r="E4156" s="6" t="s">
        <v>5893</v>
      </c>
      <c r="F4156" s="6" t="s">
        <v>18446</v>
      </c>
      <c r="G4156" s="6" t="s">
        <v>18447</v>
      </c>
      <c r="H4156" s="79">
        <v>155.45295400000001</v>
      </c>
    </row>
    <row r="4157" spans="1:8" x14ac:dyDescent="0.2">
      <c r="A4157" s="6">
        <v>30269114</v>
      </c>
      <c r="B4157" s="6" t="s">
        <v>18448</v>
      </c>
      <c r="C4157" s="6" t="s">
        <v>6081</v>
      </c>
      <c r="D4157" s="6" t="s">
        <v>18044</v>
      </c>
      <c r="E4157" s="6" t="s">
        <v>5638</v>
      </c>
      <c r="F4157" s="6" t="s">
        <v>18449</v>
      </c>
      <c r="G4157" s="6" t="s">
        <v>18450</v>
      </c>
      <c r="H4157" s="79">
        <v>159.27578299999999</v>
      </c>
    </row>
    <row r="4158" spans="1:8" x14ac:dyDescent="0.2">
      <c r="A4158" s="6">
        <v>30089144</v>
      </c>
      <c r="B4158" s="6" t="s">
        <v>18451</v>
      </c>
      <c r="C4158" s="6" t="s">
        <v>6085</v>
      </c>
      <c r="D4158" s="6" t="s">
        <v>18044</v>
      </c>
      <c r="E4158" s="6" t="s">
        <v>5638</v>
      </c>
      <c r="F4158" s="6" t="s">
        <v>18452</v>
      </c>
      <c r="G4158" s="6" t="s">
        <v>18453</v>
      </c>
      <c r="H4158" s="79">
        <v>159.27578299999999</v>
      </c>
    </row>
    <row r="4159" spans="1:8" x14ac:dyDescent="0.2">
      <c r="A4159" s="6">
        <v>30252804</v>
      </c>
      <c r="B4159" s="6" t="s">
        <v>18454</v>
      </c>
      <c r="C4159" s="6" t="s">
        <v>6089</v>
      </c>
      <c r="D4159" s="6" t="s">
        <v>18044</v>
      </c>
      <c r="E4159" s="6" t="s">
        <v>5638</v>
      </c>
      <c r="F4159" s="6" t="s">
        <v>18455</v>
      </c>
      <c r="G4159" s="6" t="s">
        <v>18456</v>
      </c>
      <c r="H4159" s="79">
        <v>159.27578299999999</v>
      </c>
    </row>
    <row r="4160" spans="1:8" x14ac:dyDescent="0.2">
      <c r="A4160" s="6">
        <v>30156008</v>
      </c>
      <c r="B4160" s="6" t="s">
        <v>18457</v>
      </c>
      <c r="C4160" s="6" t="s">
        <v>6093</v>
      </c>
      <c r="D4160" s="6" t="s">
        <v>18044</v>
      </c>
      <c r="E4160" s="6" t="s">
        <v>5638</v>
      </c>
      <c r="F4160" s="6" t="s">
        <v>18458</v>
      </c>
      <c r="G4160" s="6" t="s">
        <v>18459</v>
      </c>
      <c r="H4160" s="79">
        <v>159.27578299999999</v>
      </c>
    </row>
    <row r="4161" spans="1:8" x14ac:dyDescent="0.2">
      <c r="A4161" s="6">
        <v>30285416</v>
      </c>
      <c r="B4161" s="6" t="s">
        <v>18460</v>
      </c>
      <c r="C4161" s="6" t="s">
        <v>6097</v>
      </c>
      <c r="D4161" s="6" t="s">
        <v>18044</v>
      </c>
      <c r="E4161" s="6" t="s">
        <v>5638</v>
      </c>
      <c r="F4161" s="6" t="s">
        <v>18461</v>
      </c>
      <c r="G4161" s="6" t="s">
        <v>18462</v>
      </c>
      <c r="H4161" s="79">
        <v>159.27578299999999</v>
      </c>
    </row>
    <row r="4162" spans="1:8" x14ac:dyDescent="0.2">
      <c r="A4162" s="6">
        <v>30008514</v>
      </c>
      <c r="B4162" s="6" t="s">
        <v>18463</v>
      </c>
      <c r="C4162" s="6" t="s">
        <v>6101</v>
      </c>
      <c r="D4162" s="6" t="s">
        <v>18044</v>
      </c>
      <c r="E4162" s="6" t="s">
        <v>5638</v>
      </c>
      <c r="F4162" s="6" t="s">
        <v>18464</v>
      </c>
      <c r="G4162" s="6" t="s">
        <v>18465</v>
      </c>
      <c r="H4162" s="79">
        <v>159.27578299999999</v>
      </c>
    </row>
    <row r="4163" spans="1:8" x14ac:dyDescent="0.2">
      <c r="A4163" s="6">
        <v>30123449</v>
      </c>
      <c r="B4163" s="6" t="s">
        <v>18466</v>
      </c>
      <c r="C4163" s="6" t="s">
        <v>6105</v>
      </c>
      <c r="D4163" s="6" t="s">
        <v>18044</v>
      </c>
      <c r="E4163" s="6" t="s">
        <v>5638</v>
      </c>
      <c r="F4163" s="6" t="s">
        <v>18467</v>
      </c>
      <c r="G4163" s="6" t="s">
        <v>18468</v>
      </c>
      <c r="H4163" s="79">
        <v>159.27578299999999</v>
      </c>
    </row>
    <row r="4164" spans="1:8" x14ac:dyDescent="0.2">
      <c r="A4164" s="6">
        <v>30319926</v>
      </c>
      <c r="B4164" s="6" t="s">
        <v>18469</v>
      </c>
      <c r="C4164" s="6" t="s">
        <v>6109</v>
      </c>
      <c r="D4164" s="6" t="s">
        <v>18044</v>
      </c>
      <c r="E4164" s="6" t="s">
        <v>5638</v>
      </c>
      <c r="F4164" s="6" t="s">
        <v>18470</v>
      </c>
      <c r="G4164" s="6" t="s">
        <v>18471</v>
      </c>
      <c r="H4164" s="79">
        <v>159.27578299999999</v>
      </c>
    </row>
    <row r="4165" spans="1:8" x14ac:dyDescent="0.2">
      <c r="A4165" s="6">
        <v>30142117</v>
      </c>
      <c r="B4165" s="6" t="s">
        <v>18472</v>
      </c>
      <c r="C4165" s="6" t="s">
        <v>6113</v>
      </c>
      <c r="D4165" s="6" t="s">
        <v>18044</v>
      </c>
      <c r="E4165" s="6" t="s">
        <v>5638</v>
      </c>
      <c r="F4165" s="6" t="s">
        <v>18473</v>
      </c>
      <c r="G4165" s="6" t="s">
        <v>18474</v>
      </c>
      <c r="H4165" s="79">
        <v>159.27578299999999</v>
      </c>
    </row>
    <row r="4166" spans="1:8" x14ac:dyDescent="0.2">
      <c r="A4166" s="6">
        <v>30383188</v>
      </c>
      <c r="B4166" s="6" t="s">
        <v>18475</v>
      </c>
      <c r="C4166" s="6" t="s">
        <v>6117</v>
      </c>
      <c r="D4166" s="6" t="s">
        <v>18044</v>
      </c>
      <c r="E4166" s="6" t="s">
        <v>5638</v>
      </c>
      <c r="F4166" s="6" t="s">
        <v>18476</v>
      </c>
      <c r="G4166" s="6" t="s">
        <v>18477</v>
      </c>
      <c r="H4166" s="79">
        <v>159.27578299999999</v>
      </c>
    </row>
    <row r="4167" spans="1:8" x14ac:dyDescent="0.2">
      <c r="A4167" s="6">
        <v>30226140</v>
      </c>
      <c r="B4167" s="6" t="s">
        <v>18478</v>
      </c>
      <c r="C4167" s="6" t="s">
        <v>10400</v>
      </c>
      <c r="D4167" s="6" t="s">
        <v>18044</v>
      </c>
      <c r="E4167" s="6" t="s">
        <v>5638</v>
      </c>
      <c r="F4167" s="6" t="s">
        <v>18479</v>
      </c>
      <c r="G4167" s="6" t="s">
        <v>18480</v>
      </c>
      <c r="H4167" s="79">
        <v>159.27578299999999</v>
      </c>
    </row>
    <row r="4168" spans="1:8" x14ac:dyDescent="0.2">
      <c r="A4168" s="6">
        <v>30366872</v>
      </c>
      <c r="B4168" s="6" t="s">
        <v>18481</v>
      </c>
      <c r="C4168" s="6" t="s">
        <v>6416</v>
      </c>
      <c r="D4168" s="6" t="s">
        <v>18044</v>
      </c>
      <c r="E4168" s="6" t="s">
        <v>5638</v>
      </c>
      <c r="F4168" s="6" t="s">
        <v>18482</v>
      </c>
      <c r="G4168" s="6" t="s">
        <v>18483</v>
      </c>
      <c r="H4168" s="79">
        <v>159.27578299999999</v>
      </c>
    </row>
    <row r="4169" spans="1:8" x14ac:dyDescent="0.2">
      <c r="A4169" s="6">
        <v>30156708</v>
      </c>
      <c r="B4169" s="6" t="s">
        <v>18484</v>
      </c>
      <c r="C4169" s="6" t="s">
        <v>6420</v>
      </c>
      <c r="D4169" s="6" t="s">
        <v>18044</v>
      </c>
      <c r="E4169" s="6" t="s">
        <v>5638</v>
      </c>
      <c r="F4169" s="6" t="s">
        <v>18485</v>
      </c>
      <c r="G4169" s="6" t="s">
        <v>18486</v>
      </c>
      <c r="H4169" s="79">
        <v>159.27578299999999</v>
      </c>
    </row>
    <row r="4170" spans="1:8" x14ac:dyDescent="0.2">
      <c r="A4170" s="6">
        <v>30445956</v>
      </c>
      <c r="B4170" s="6" t="s">
        <v>18487</v>
      </c>
      <c r="C4170" s="6" t="s">
        <v>6424</v>
      </c>
      <c r="D4170" s="6" t="s">
        <v>18044</v>
      </c>
      <c r="E4170" s="6" t="s">
        <v>5638</v>
      </c>
      <c r="F4170" s="6" t="s">
        <v>18488</v>
      </c>
      <c r="G4170" s="6" t="s">
        <v>18489</v>
      </c>
      <c r="H4170" s="79">
        <v>159.27578299999999</v>
      </c>
    </row>
    <row r="4171" spans="1:8" x14ac:dyDescent="0.2">
      <c r="A4171" s="6">
        <v>30050284</v>
      </c>
      <c r="B4171" s="6" t="s">
        <v>18490</v>
      </c>
      <c r="C4171" s="6" t="s">
        <v>6428</v>
      </c>
      <c r="D4171" s="6" t="s">
        <v>18044</v>
      </c>
      <c r="E4171" s="6" t="s">
        <v>5638</v>
      </c>
      <c r="F4171" s="6" t="s">
        <v>18491</v>
      </c>
      <c r="G4171" s="6" t="s">
        <v>18492</v>
      </c>
      <c r="H4171" s="79">
        <v>159.27578299999999</v>
      </c>
    </row>
    <row r="4172" spans="1:8" x14ac:dyDescent="0.2">
      <c r="A4172" s="6">
        <v>30268516</v>
      </c>
      <c r="B4172" s="6" t="s">
        <v>18493</v>
      </c>
      <c r="C4172" s="6" t="s">
        <v>6945</v>
      </c>
      <c r="D4172" s="6" t="s">
        <v>18044</v>
      </c>
      <c r="E4172" s="6" t="s">
        <v>5638</v>
      </c>
      <c r="F4172" s="6" t="s">
        <v>18494</v>
      </c>
      <c r="G4172" s="6" t="s">
        <v>18495</v>
      </c>
      <c r="H4172" s="79">
        <v>159.27578299999999</v>
      </c>
    </row>
    <row r="4173" spans="1:8" x14ac:dyDescent="0.2">
      <c r="A4173" s="6">
        <v>30036968</v>
      </c>
      <c r="B4173" s="6" t="s">
        <v>18496</v>
      </c>
      <c r="C4173" s="6" t="s">
        <v>6949</v>
      </c>
      <c r="D4173" s="6" t="s">
        <v>18044</v>
      </c>
      <c r="E4173" s="6" t="s">
        <v>5638</v>
      </c>
      <c r="F4173" s="6" t="s">
        <v>18497</v>
      </c>
      <c r="G4173" s="6" t="s">
        <v>18498</v>
      </c>
      <c r="H4173" s="79">
        <v>159.27578299999999</v>
      </c>
    </row>
    <row r="4174" spans="1:8" x14ac:dyDescent="0.2">
      <c r="A4174" s="6">
        <v>30280108</v>
      </c>
      <c r="B4174" s="6" t="s">
        <v>18499</v>
      </c>
      <c r="C4174" s="6" t="s">
        <v>6953</v>
      </c>
      <c r="D4174" s="6" t="s">
        <v>18044</v>
      </c>
      <c r="E4174" s="6" t="s">
        <v>5638</v>
      </c>
      <c r="F4174" s="6" t="s">
        <v>18500</v>
      </c>
      <c r="G4174" s="6" t="s">
        <v>18501</v>
      </c>
      <c r="H4174" s="79">
        <v>159.27578299999999</v>
      </c>
    </row>
    <row r="4175" spans="1:8" x14ac:dyDescent="0.2">
      <c r="A4175" s="6">
        <v>30053818</v>
      </c>
      <c r="B4175" s="6" t="s">
        <v>18502</v>
      </c>
      <c r="C4175" s="6" t="s">
        <v>6957</v>
      </c>
      <c r="D4175" s="6" t="s">
        <v>18044</v>
      </c>
      <c r="E4175" s="6" t="s">
        <v>5638</v>
      </c>
      <c r="F4175" s="6" t="s">
        <v>18503</v>
      </c>
      <c r="G4175" s="6" t="s">
        <v>18504</v>
      </c>
      <c r="H4175" s="79">
        <v>159.27578299999999</v>
      </c>
    </row>
    <row r="4176" spans="1:8" x14ac:dyDescent="0.2">
      <c r="A4176" s="6">
        <v>30289899</v>
      </c>
      <c r="B4176" s="6" t="s">
        <v>18505</v>
      </c>
      <c r="C4176" s="6" t="s">
        <v>6961</v>
      </c>
      <c r="D4176" s="6" t="s">
        <v>18044</v>
      </c>
      <c r="E4176" s="6" t="s">
        <v>5638</v>
      </c>
      <c r="F4176" s="6" t="s">
        <v>18506</v>
      </c>
      <c r="G4176" s="6" t="s">
        <v>18507</v>
      </c>
      <c r="H4176" s="79">
        <v>159.27578299999999</v>
      </c>
    </row>
    <row r="4177" spans="1:8" x14ac:dyDescent="0.2">
      <c r="A4177" s="6">
        <v>30060431</v>
      </c>
      <c r="B4177" s="6" t="s">
        <v>18508</v>
      </c>
      <c r="C4177" s="6" t="s">
        <v>6432</v>
      </c>
      <c r="D4177" s="6" t="s">
        <v>18044</v>
      </c>
      <c r="E4177" s="6" t="s">
        <v>5638</v>
      </c>
      <c r="F4177" s="6" t="s">
        <v>18509</v>
      </c>
      <c r="G4177" s="6" t="s">
        <v>18510</v>
      </c>
      <c r="H4177" s="79">
        <v>159.27578299999999</v>
      </c>
    </row>
    <row r="4178" spans="1:8" x14ac:dyDescent="0.2">
      <c r="A4178" s="6">
        <v>30297993</v>
      </c>
      <c r="B4178" s="6" t="s">
        <v>18511</v>
      </c>
      <c r="C4178" s="6" t="s">
        <v>6436</v>
      </c>
      <c r="D4178" s="6" t="s">
        <v>18044</v>
      </c>
      <c r="E4178" s="6" t="s">
        <v>5638</v>
      </c>
      <c r="F4178" s="6" t="s">
        <v>18512</v>
      </c>
      <c r="G4178" s="6" t="s">
        <v>18513</v>
      </c>
      <c r="H4178" s="79">
        <v>159.27578299999999</v>
      </c>
    </row>
    <row r="4179" spans="1:8" x14ac:dyDescent="0.2">
      <c r="A4179" s="6">
        <v>30062373</v>
      </c>
      <c r="B4179" s="6" t="s">
        <v>18514</v>
      </c>
      <c r="C4179" s="6" t="s">
        <v>6440</v>
      </c>
      <c r="D4179" s="6" t="s">
        <v>18044</v>
      </c>
      <c r="E4179" s="6" t="s">
        <v>5638</v>
      </c>
      <c r="F4179" s="6" t="s">
        <v>18515</v>
      </c>
      <c r="G4179" s="6" t="s">
        <v>18516</v>
      </c>
      <c r="H4179" s="79">
        <v>159.27578299999999</v>
      </c>
    </row>
    <row r="4180" spans="1:8" x14ac:dyDescent="0.2">
      <c r="A4180" s="6">
        <v>30271966</v>
      </c>
      <c r="B4180" s="6" t="s">
        <v>18517</v>
      </c>
      <c r="C4180" s="6" t="s">
        <v>6444</v>
      </c>
      <c r="D4180" s="6" t="s">
        <v>18044</v>
      </c>
      <c r="E4180" s="6" t="s">
        <v>5638</v>
      </c>
      <c r="F4180" s="6" t="s">
        <v>18518</v>
      </c>
      <c r="G4180" s="6" t="s">
        <v>18519</v>
      </c>
      <c r="H4180" s="79">
        <v>159.27578299999999</v>
      </c>
    </row>
    <row r="4181" spans="1:8" x14ac:dyDescent="0.2">
      <c r="A4181" s="6">
        <v>30079136</v>
      </c>
      <c r="B4181" s="6" t="s">
        <v>18520</v>
      </c>
      <c r="C4181" s="6" t="s">
        <v>6448</v>
      </c>
      <c r="D4181" s="6" t="s">
        <v>18044</v>
      </c>
      <c r="E4181" s="6" t="s">
        <v>5638</v>
      </c>
      <c r="F4181" s="6" t="s">
        <v>18521</v>
      </c>
      <c r="G4181" s="6" t="s">
        <v>18522</v>
      </c>
      <c r="H4181" s="79">
        <v>159.27578299999999</v>
      </c>
    </row>
    <row r="4182" spans="1:8" x14ac:dyDescent="0.2">
      <c r="A4182" s="6">
        <v>30306570</v>
      </c>
      <c r="B4182" s="6" t="s">
        <v>18523</v>
      </c>
      <c r="C4182" s="6" t="s">
        <v>6452</v>
      </c>
      <c r="D4182" s="6" t="s">
        <v>18044</v>
      </c>
      <c r="E4182" s="6" t="s">
        <v>5638</v>
      </c>
      <c r="F4182" s="6" t="s">
        <v>18524</v>
      </c>
      <c r="G4182" s="6" t="s">
        <v>18525</v>
      </c>
      <c r="H4182" s="79">
        <v>159.27578299999999</v>
      </c>
    </row>
    <row r="4183" spans="1:8" x14ac:dyDescent="0.2">
      <c r="A4183" s="6">
        <v>30152966</v>
      </c>
      <c r="B4183" s="6" t="s">
        <v>18526</v>
      </c>
      <c r="C4183" s="6" t="s">
        <v>6456</v>
      </c>
      <c r="D4183" s="6" t="s">
        <v>18044</v>
      </c>
      <c r="E4183" s="6" t="s">
        <v>5638</v>
      </c>
      <c r="F4183" s="6" t="s">
        <v>18527</v>
      </c>
      <c r="G4183" s="6" t="s">
        <v>18528</v>
      </c>
      <c r="H4183" s="79">
        <v>159.27578299999999</v>
      </c>
    </row>
    <row r="4184" spans="1:8" x14ac:dyDescent="0.2">
      <c r="A4184" s="6">
        <v>30254881</v>
      </c>
      <c r="B4184" s="6" t="s">
        <v>18529</v>
      </c>
      <c r="C4184" s="6" t="s">
        <v>6460</v>
      </c>
      <c r="D4184" s="6" t="s">
        <v>18044</v>
      </c>
      <c r="E4184" s="6" t="s">
        <v>5638</v>
      </c>
      <c r="F4184" s="6" t="s">
        <v>18530</v>
      </c>
      <c r="G4184" s="6" t="s">
        <v>18531</v>
      </c>
      <c r="H4184" s="79">
        <v>159.27578299999999</v>
      </c>
    </row>
    <row r="4185" spans="1:8" x14ac:dyDescent="0.2">
      <c r="A4185" s="6">
        <v>30097818</v>
      </c>
      <c r="B4185" s="6" t="s">
        <v>18532</v>
      </c>
      <c r="C4185" s="6" t="s">
        <v>6464</v>
      </c>
      <c r="D4185" s="6" t="s">
        <v>18044</v>
      </c>
      <c r="E4185" s="6" t="s">
        <v>5638</v>
      </c>
      <c r="F4185" s="6" t="s">
        <v>18533</v>
      </c>
      <c r="G4185" s="6" t="s">
        <v>18534</v>
      </c>
      <c r="H4185" s="79">
        <v>159.27578299999999</v>
      </c>
    </row>
    <row r="4186" spans="1:8" x14ac:dyDescent="0.2">
      <c r="A4186" s="6">
        <v>30200128</v>
      </c>
      <c r="B4186" s="6" t="s">
        <v>18535</v>
      </c>
      <c r="C4186" s="6" t="s">
        <v>7624</v>
      </c>
      <c r="D4186" s="6" t="s">
        <v>18044</v>
      </c>
      <c r="E4186" s="6" t="s">
        <v>5638</v>
      </c>
      <c r="F4186" s="6" t="s">
        <v>18536</v>
      </c>
      <c r="G4186" s="6" t="s">
        <v>18537</v>
      </c>
      <c r="H4186" s="79">
        <v>159.27578299999999</v>
      </c>
    </row>
    <row r="4187" spans="1:8" x14ac:dyDescent="0.2">
      <c r="A4187" s="6">
        <v>30381497</v>
      </c>
      <c r="B4187" s="6" t="s">
        <v>18538</v>
      </c>
      <c r="C4187" s="6" t="s">
        <v>7628</v>
      </c>
      <c r="D4187" s="6" t="s">
        <v>18044</v>
      </c>
      <c r="E4187" s="6" t="s">
        <v>5638</v>
      </c>
      <c r="F4187" s="6" t="s">
        <v>18539</v>
      </c>
      <c r="G4187" s="6" t="s">
        <v>18540</v>
      </c>
      <c r="H4187" s="79">
        <v>159.27578299999999</v>
      </c>
    </row>
    <row r="4188" spans="1:8" x14ac:dyDescent="0.2">
      <c r="A4188" s="6">
        <v>30118371</v>
      </c>
      <c r="B4188" s="6" t="s">
        <v>18541</v>
      </c>
      <c r="C4188" s="6" t="s">
        <v>7632</v>
      </c>
      <c r="D4188" s="6" t="s">
        <v>18044</v>
      </c>
      <c r="E4188" s="6" t="s">
        <v>5638</v>
      </c>
      <c r="F4188" s="6" t="s">
        <v>18542</v>
      </c>
      <c r="G4188" s="6" t="s">
        <v>18543</v>
      </c>
      <c r="H4188" s="79">
        <v>159.27578299999999</v>
      </c>
    </row>
    <row r="4189" spans="1:8" x14ac:dyDescent="0.2">
      <c r="A4189" s="6">
        <v>30307702</v>
      </c>
      <c r="B4189" s="6" t="s">
        <v>18544</v>
      </c>
      <c r="C4189" s="6" t="s">
        <v>7636</v>
      </c>
      <c r="D4189" s="6" t="s">
        <v>18044</v>
      </c>
      <c r="E4189" s="6" t="s">
        <v>5638</v>
      </c>
      <c r="F4189" s="6" t="s">
        <v>18545</v>
      </c>
      <c r="G4189" s="6" t="s">
        <v>18546</v>
      </c>
      <c r="H4189" s="79">
        <v>159.27578299999999</v>
      </c>
    </row>
    <row r="4190" spans="1:8" x14ac:dyDescent="0.2">
      <c r="A4190" s="6">
        <v>30127807</v>
      </c>
      <c r="B4190" s="6" t="s">
        <v>18547</v>
      </c>
      <c r="C4190" s="6" t="s">
        <v>7640</v>
      </c>
      <c r="D4190" s="6" t="s">
        <v>18044</v>
      </c>
      <c r="E4190" s="6" t="s">
        <v>5638</v>
      </c>
      <c r="F4190" s="6" t="s">
        <v>18548</v>
      </c>
      <c r="G4190" s="6" t="s">
        <v>18549</v>
      </c>
      <c r="H4190" s="79">
        <v>159.27578299999999</v>
      </c>
    </row>
    <row r="4191" spans="1:8" x14ac:dyDescent="0.2">
      <c r="A4191" s="6">
        <v>30121026</v>
      </c>
      <c r="B4191" s="6" t="s">
        <v>18550</v>
      </c>
      <c r="C4191" s="6" t="s">
        <v>8436</v>
      </c>
      <c r="D4191" s="6" t="s">
        <v>16425</v>
      </c>
      <c r="E4191" s="6" t="s">
        <v>15819</v>
      </c>
      <c r="F4191" s="6" t="s">
        <v>18551</v>
      </c>
      <c r="G4191" s="6" t="s">
        <v>18552</v>
      </c>
      <c r="H4191" s="79">
        <v>160.07713000000001</v>
      </c>
    </row>
    <row r="4192" spans="1:8" x14ac:dyDescent="0.2">
      <c r="A4192" s="6">
        <v>30300443</v>
      </c>
      <c r="B4192" s="6" t="s">
        <v>18553</v>
      </c>
      <c r="C4192" s="6" t="s">
        <v>8440</v>
      </c>
      <c r="D4192" s="6" t="s">
        <v>16425</v>
      </c>
      <c r="E4192" s="6" t="s">
        <v>15819</v>
      </c>
      <c r="F4192" s="6" t="s">
        <v>18554</v>
      </c>
      <c r="G4192" s="6" t="s">
        <v>18555</v>
      </c>
      <c r="H4192" s="79">
        <v>160.07713000000001</v>
      </c>
    </row>
    <row r="4193" spans="1:8" x14ac:dyDescent="0.2">
      <c r="A4193" s="6">
        <v>30250214</v>
      </c>
      <c r="B4193" s="6" t="s">
        <v>18556</v>
      </c>
      <c r="C4193" s="6" t="s">
        <v>5650</v>
      </c>
      <c r="D4193" s="6" t="s">
        <v>18313</v>
      </c>
      <c r="E4193" s="6" t="s">
        <v>5893</v>
      </c>
      <c r="F4193" s="6" t="s">
        <v>18557</v>
      </c>
      <c r="G4193" s="6" t="s">
        <v>18558</v>
      </c>
      <c r="H4193" s="79">
        <v>164.152511</v>
      </c>
    </row>
    <row r="4194" spans="1:8" x14ac:dyDescent="0.2">
      <c r="A4194" s="6">
        <v>30209796</v>
      </c>
      <c r="B4194" s="6" t="s">
        <v>3924</v>
      </c>
      <c r="C4194" s="6" t="s">
        <v>5714</v>
      </c>
      <c r="D4194" s="6" t="s">
        <v>18426</v>
      </c>
      <c r="E4194" s="6" t="s">
        <v>5638</v>
      </c>
      <c r="F4194" s="6" t="s">
        <v>3920</v>
      </c>
      <c r="G4194" s="6" t="s">
        <v>3921</v>
      </c>
      <c r="H4194" s="79">
        <v>165.26172399999999</v>
      </c>
    </row>
    <row r="4195" spans="1:8" x14ac:dyDescent="0.2">
      <c r="A4195" s="6">
        <v>30306388</v>
      </c>
      <c r="B4195" s="6" t="s">
        <v>18559</v>
      </c>
      <c r="C4195" s="6" t="s">
        <v>6728</v>
      </c>
      <c r="D4195" s="6" t="s">
        <v>15818</v>
      </c>
      <c r="E4195" s="6" t="s">
        <v>15819</v>
      </c>
      <c r="F4195" s="6" t="s">
        <v>18560</v>
      </c>
      <c r="G4195" s="6" t="s">
        <v>18561</v>
      </c>
      <c r="H4195" s="79">
        <v>165.412229</v>
      </c>
    </row>
    <row r="4196" spans="1:8" x14ac:dyDescent="0.2">
      <c r="A4196" s="6">
        <v>30181537</v>
      </c>
      <c r="B4196" s="6" t="s">
        <v>18562</v>
      </c>
      <c r="C4196" s="6" t="s">
        <v>10851</v>
      </c>
      <c r="D4196" s="6" t="s">
        <v>6633</v>
      </c>
      <c r="E4196" s="6" t="s">
        <v>5638</v>
      </c>
      <c r="F4196" s="6" t="s">
        <v>18563</v>
      </c>
      <c r="G4196" s="6" t="s">
        <v>18564</v>
      </c>
      <c r="H4196" s="79">
        <v>165.93049500000001</v>
      </c>
    </row>
    <row r="4197" spans="1:8" x14ac:dyDescent="0.2">
      <c r="A4197" s="6">
        <v>30307056</v>
      </c>
      <c r="B4197" s="6" t="s">
        <v>18565</v>
      </c>
      <c r="C4197" s="6" t="s">
        <v>10855</v>
      </c>
      <c r="D4197" s="6" t="s">
        <v>6633</v>
      </c>
      <c r="E4197" s="6" t="s">
        <v>5638</v>
      </c>
      <c r="F4197" s="6" t="s">
        <v>18566</v>
      </c>
      <c r="G4197" s="6" t="s">
        <v>18567</v>
      </c>
      <c r="H4197" s="79">
        <v>165.93049500000001</v>
      </c>
    </row>
    <row r="4198" spans="1:8" x14ac:dyDescent="0.2">
      <c r="A4198" s="6">
        <v>30071451</v>
      </c>
      <c r="B4198" s="6" t="s">
        <v>18568</v>
      </c>
      <c r="C4198" s="6" t="s">
        <v>10859</v>
      </c>
      <c r="D4198" s="6" t="s">
        <v>6633</v>
      </c>
      <c r="E4198" s="6" t="s">
        <v>5638</v>
      </c>
      <c r="F4198" s="6" t="s">
        <v>18569</v>
      </c>
      <c r="G4198" s="6" t="s">
        <v>18570</v>
      </c>
      <c r="H4198" s="79">
        <v>165.93049500000001</v>
      </c>
    </row>
    <row r="4199" spans="1:8" x14ac:dyDescent="0.2">
      <c r="A4199" s="6">
        <v>30237396</v>
      </c>
      <c r="B4199" s="6" t="s">
        <v>18571</v>
      </c>
      <c r="C4199" s="6" t="s">
        <v>7350</v>
      </c>
      <c r="D4199" s="6" t="s">
        <v>6633</v>
      </c>
      <c r="E4199" s="6" t="s">
        <v>5638</v>
      </c>
      <c r="F4199" s="6" t="s">
        <v>18572</v>
      </c>
      <c r="G4199" s="6" t="s">
        <v>18573</v>
      </c>
      <c r="H4199" s="79">
        <v>165.93049500000001</v>
      </c>
    </row>
    <row r="4200" spans="1:8" x14ac:dyDescent="0.2">
      <c r="A4200" s="6">
        <v>30030037</v>
      </c>
      <c r="B4200" s="6" t="s">
        <v>18574</v>
      </c>
      <c r="C4200" s="6" t="s">
        <v>7355</v>
      </c>
      <c r="D4200" s="6" t="s">
        <v>6633</v>
      </c>
      <c r="E4200" s="6" t="s">
        <v>5638</v>
      </c>
      <c r="F4200" s="6" t="s">
        <v>18575</v>
      </c>
      <c r="G4200" s="6" t="s">
        <v>18576</v>
      </c>
      <c r="H4200" s="79">
        <v>165.93049500000001</v>
      </c>
    </row>
    <row r="4201" spans="1:8" x14ac:dyDescent="0.2">
      <c r="A4201" s="6">
        <v>30318318</v>
      </c>
      <c r="B4201" s="6" t="s">
        <v>18577</v>
      </c>
      <c r="C4201" s="6" t="s">
        <v>7359</v>
      </c>
      <c r="D4201" s="6" t="s">
        <v>6633</v>
      </c>
      <c r="E4201" s="6" t="s">
        <v>5638</v>
      </c>
      <c r="F4201" s="6" t="s">
        <v>18578</v>
      </c>
      <c r="G4201" s="6" t="s">
        <v>18579</v>
      </c>
      <c r="H4201" s="79">
        <v>165.93049500000001</v>
      </c>
    </row>
    <row r="4202" spans="1:8" x14ac:dyDescent="0.2">
      <c r="A4202" s="6">
        <v>30325338</v>
      </c>
      <c r="B4202" s="6" t="s">
        <v>18580</v>
      </c>
      <c r="C4202" s="6" t="s">
        <v>7306</v>
      </c>
      <c r="D4202" s="6" t="s">
        <v>17993</v>
      </c>
      <c r="E4202" s="6" t="s">
        <v>15819</v>
      </c>
      <c r="F4202" s="6" t="s">
        <v>18581</v>
      </c>
      <c r="G4202" s="6" t="s">
        <v>18582</v>
      </c>
      <c r="H4202" s="79">
        <v>168.39415</v>
      </c>
    </row>
    <row r="4203" spans="1:8" x14ac:dyDescent="0.2">
      <c r="A4203" s="6">
        <v>30346751</v>
      </c>
      <c r="B4203" s="6" t="s">
        <v>18583</v>
      </c>
      <c r="C4203" s="6" t="s">
        <v>7306</v>
      </c>
      <c r="D4203" s="6" t="s">
        <v>17997</v>
      </c>
      <c r="E4203" s="6" t="s">
        <v>15819</v>
      </c>
      <c r="F4203" s="6" t="s">
        <v>18584</v>
      </c>
      <c r="G4203" s="6" t="s">
        <v>18585</v>
      </c>
      <c r="H4203" s="79">
        <v>168.39415</v>
      </c>
    </row>
    <row r="4204" spans="1:8" x14ac:dyDescent="0.2">
      <c r="A4204" s="6">
        <v>30062294</v>
      </c>
      <c r="B4204" s="6" t="s">
        <v>18586</v>
      </c>
      <c r="C4204" s="6" t="s">
        <v>12214</v>
      </c>
      <c r="D4204" s="6" t="s">
        <v>18587</v>
      </c>
      <c r="E4204" s="6" t="s">
        <v>15819</v>
      </c>
      <c r="F4204" s="6" t="s">
        <v>18588</v>
      </c>
      <c r="G4204" s="6" t="s">
        <v>18589</v>
      </c>
      <c r="H4204" s="79">
        <v>169.694276</v>
      </c>
    </row>
    <row r="4205" spans="1:8" x14ac:dyDescent="0.2">
      <c r="A4205" s="6">
        <v>30244451</v>
      </c>
      <c r="B4205" s="6" t="s">
        <v>18590</v>
      </c>
      <c r="C4205" s="6" t="s">
        <v>9049</v>
      </c>
      <c r="D4205" s="6" t="s">
        <v>18587</v>
      </c>
      <c r="E4205" s="6" t="s">
        <v>15819</v>
      </c>
      <c r="F4205" s="6" t="s">
        <v>18591</v>
      </c>
      <c r="G4205" s="6" t="s">
        <v>18592</v>
      </c>
      <c r="H4205" s="79">
        <v>169.694276</v>
      </c>
    </row>
    <row r="4206" spans="1:8" x14ac:dyDescent="0.2">
      <c r="A4206" s="6">
        <v>30074042</v>
      </c>
      <c r="B4206" s="6" t="s">
        <v>18593</v>
      </c>
      <c r="C4206" s="6" t="s">
        <v>9053</v>
      </c>
      <c r="D4206" s="6" t="s">
        <v>18587</v>
      </c>
      <c r="E4206" s="6" t="s">
        <v>15819</v>
      </c>
      <c r="F4206" s="6" t="s">
        <v>18594</v>
      </c>
      <c r="G4206" s="6" t="s">
        <v>18595</v>
      </c>
      <c r="H4206" s="79">
        <v>169.694276</v>
      </c>
    </row>
    <row r="4207" spans="1:8" x14ac:dyDescent="0.2">
      <c r="A4207" s="6">
        <v>30242239</v>
      </c>
      <c r="B4207" s="6" t="s">
        <v>18596</v>
      </c>
      <c r="C4207" s="6" t="s">
        <v>5718</v>
      </c>
      <c r="D4207" s="6" t="s">
        <v>18420</v>
      </c>
      <c r="E4207" s="6" t="s">
        <v>5638</v>
      </c>
      <c r="F4207" s="6" t="s">
        <v>18597</v>
      </c>
      <c r="G4207" s="6" t="s">
        <v>18598</v>
      </c>
      <c r="H4207" s="79">
        <v>170.95386099999999</v>
      </c>
    </row>
    <row r="4208" spans="1:8" x14ac:dyDescent="0.2">
      <c r="A4208" s="6">
        <v>30002199</v>
      </c>
      <c r="B4208" s="6" t="s">
        <v>3244</v>
      </c>
      <c r="C4208" s="6" t="s">
        <v>5718</v>
      </c>
      <c r="D4208" s="6" t="s">
        <v>18426</v>
      </c>
      <c r="E4208" s="6" t="s">
        <v>5638</v>
      </c>
      <c r="F4208" s="6" t="s">
        <v>3239</v>
      </c>
      <c r="G4208" s="6" t="s">
        <v>3240</v>
      </c>
      <c r="H4208" s="79">
        <v>170.95386099999999</v>
      </c>
    </row>
    <row r="4209" spans="1:8" x14ac:dyDescent="0.2">
      <c r="A4209" s="6">
        <v>30418005</v>
      </c>
      <c r="B4209" s="6" t="s">
        <v>18599</v>
      </c>
      <c r="C4209" s="6" t="s">
        <v>9017</v>
      </c>
      <c r="D4209" s="6" t="s">
        <v>13181</v>
      </c>
      <c r="E4209" s="6" t="s">
        <v>5893</v>
      </c>
      <c r="F4209" s="6" t="s">
        <v>18600</v>
      </c>
      <c r="G4209" s="6" t="s">
        <v>18601</v>
      </c>
      <c r="H4209" s="79">
        <v>172.367288</v>
      </c>
    </row>
    <row r="4210" spans="1:8" x14ac:dyDescent="0.2">
      <c r="A4210" s="6">
        <v>30128272</v>
      </c>
      <c r="B4210" s="6" t="s">
        <v>18602</v>
      </c>
      <c r="C4210" s="6" t="s">
        <v>9021</v>
      </c>
      <c r="D4210" s="6" t="s">
        <v>13181</v>
      </c>
      <c r="E4210" s="6" t="s">
        <v>5893</v>
      </c>
      <c r="F4210" s="6" t="s">
        <v>18603</v>
      </c>
      <c r="G4210" s="6" t="s">
        <v>18604</v>
      </c>
      <c r="H4210" s="79">
        <v>172.367288</v>
      </c>
    </row>
    <row r="4211" spans="1:8" x14ac:dyDescent="0.2">
      <c r="A4211" s="6">
        <v>30316810</v>
      </c>
      <c r="B4211" s="6" t="s">
        <v>18605</v>
      </c>
      <c r="C4211" s="6" t="s">
        <v>9025</v>
      </c>
      <c r="D4211" s="6" t="s">
        <v>13181</v>
      </c>
      <c r="E4211" s="6" t="s">
        <v>5893</v>
      </c>
      <c r="F4211" s="6" t="s">
        <v>18606</v>
      </c>
      <c r="G4211" s="6" t="s">
        <v>18607</v>
      </c>
      <c r="H4211" s="79">
        <v>172.367288</v>
      </c>
    </row>
    <row r="4212" spans="1:8" x14ac:dyDescent="0.2">
      <c r="A4212" s="6">
        <v>30142681</v>
      </c>
      <c r="B4212" s="6" t="s">
        <v>18608</v>
      </c>
      <c r="C4212" s="6" t="s">
        <v>9029</v>
      </c>
      <c r="D4212" s="6" t="s">
        <v>13181</v>
      </c>
      <c r="E4212" s="6" t="s">
        <v>5893</v>
      </c>
      <c r="F4212" s="6" t="s">
        <v>18609</v>
      </c>
      <c r="G4212" s="6" t="s">
        <v>18610</v>
      </c>
      <c r="H4212" s="79">
        <v>172.367288</v>
      </c>
    </row>
    <row r="4213" spans="1:8" x14ac:dyDescent="0.2">
      <c r="A4213" s="6">
        <v>30003205</v>
      </c>
      <c r="B4213" s="6" t="s">
        <v>18611</v>
      </c>
      <c r="C4213" s="6" t="s">
        <v>5977</v>
      </c>
      <c r="D4213" s="6" t="s">
        <v>9992</v>
      </c>
      <c r="E4213" s="6" t="s">
        <v>9993</v>
      </c>
      <c r="F4213" s="6" t="s">
        <v>18612</v>
      </c>
      <c r="G4213" s="6" t="s">
        <v>18613</v>
      </c>
      <c r="H4213" s="79">
        <v>174.17884000000001</v>
      </c>
    </row>
    <row r="4214" spans="1:8" x14ac:dyDescent="0.2">
      <c r="A4214" s="6">
        <v>30054139</v>
      </c>
      <c r="B4214" s="6" t="s">
        <v>18614</v>
      </c>
      <c r="C4214" s="6" t="s">
        <v>5981</v>
      </c>
      <c r="D4214" s="6" t="s">
        <v>9992</v>
      </c>
      <c r="E4214" s="6" t="s">
        <v>9993</v>
      </c>
      <c r="F4214" s="6" t="s">
        <v>18615</v>
      </c>
      <c r="G4214" s="6" t="s">
        <v>18616</v>
      </c>
      <c r="H4214" s="79">
        <v>174.17884000000001</v>
      </c>
    </row>
    <row r="4215" spans="1:8" x14ac:dyDescent="0.2">
      <c r="A4215" s="6">
        <v>30065133</v>
      </c>
      <c r="B4215" s="6" t="s">
        <v>18617</v>
      </c>
      <c r="C4215" s="6" t="s">
        <v>5985</v>
      </c>
      <c r="D4215" s="6" t="s">
        <v>9992</v>
      </c>
      <c r="E4215" s="6" t="s">
        <v>9993</v>
      </c>
      <c r="F4215" s="6" t="s">
        <v>18618</v>
      </c>
      <c r="G4215" s="6" t="s">
        <v>18619</v>
      </c>
      <c r="H4215" s="79">
        <v>174.17884000000001</v>
      </c>
    </row>
    <row r="4216" spans="1:8" x14ac:dyDescent="0.2">
      <c r="A4216" s="6">
        <v>30343573</v>
      </c>
      <c r="B4216" s="6" t="s">
        <v>18620</v>
      </c>
      <c r="C4216" s="6" t="s">
        <v>5989</v>
      </c>
      <c r="D4216" s="6" t="s">
        <v>9992</v>
      </c>
      <c r="E4216" s="6" t="s">
        <v>9993</v>
      </c>
      <c r="F4216" s="6" t="s">
        <v>18621</v>
      </c>
      <c r="G4216" s="6" t="s">
        <v>18622</v>
      </c>
      <c r="H4216" s="79">
        <v>174.17884000000001</v>
      </c>
    </row>
    <row r="4217" spans="1:8" x14ac:dyDescent="0.2">
      <c r="A4217" s="6">
        <v>30267137</v>
      </c>
      <c r="B4217" s="6" t="s">
        <v>2222</v>
      </c>
      <c r="C4217" s="6" t="s">
        <v>5725</v>
      </c>
      <c r="D4217" s="6" t="s">
        <v>18426</v>
      </c>
      <c r="E4217" s="6" t="s">
        <v>5638</v>
      </c>
      <c r="F4217" s="6" t="s">
        <v>2217</v>
      </c>
      <c r="G4217" s="6" t="s">
        <v>2218</v>
      </c>
      <c r="H4217" s="79">
        <v>175.887047</v>
      </c>
    </row>
    <row r="4218" spans="1:8" x14ac:dyDescent="0.2">
      <c r="A4218" s="6">
        <v>30106443</v>
      </c>
      <c r="B4218" s="6" t="s">
        <v>18623</v>
      </c>
      <c r="C4218" s="6" t="s">
        <v>5789</v>
      </c>
      <c r="D4218" s="6" t="s">
        <v>13291</v>
      </c>
      <c r="E4218" s="6" t="s">
        <v>5638</v>
      </c>
      <c r="F4218" s="6" t="s">
        <v>18624</v>
      </c>
      <c r="G4218" s="6" t="s">
        <v>18625</v>
      </c>
      <c r="H4218" s="79">
        <v>175.887047</v>
      </c>
    </row>
    <row r="4219" spans="1:8" x14ac:dyDescent="0.2">
      <c r="A4219" s="6">
        <v>30034893</v>
      </c>
      <c r="B4219" s="6" t="s">
        <v>3548</v>
      </c>
      <c r="C4219" s="6" t="s">
        <v>5789</v>
      </c>
      <c r="D4219" s="6" t="s">
        <v>13296</v>
      </c>
      <c r="E4219" s="6" t="s">
        <v>5638</v>
      </c>
      <c r="F4219" s="6" t="s">
        <v>3544</v>
      </c>
      <c r="G4219" s="6" t="s">
        <v>3545</v>
      </c>
      <c r="H4219" s="79">
        <v>175.887047</v>
      </c>
    </row>
    <row r="4220" spans="1:8" x14ac:dyDescent="0.2">
      <c r="A4220" s="6">
        <v>30240433</v>
      </c>
      <c r="B4220" s="6" t="s">
        <v>18626</v>
      </c>
      <c r="C4220" s="6" t="s">
        <v>6859</v>
      </c>
      <c r="D4220" s="6" t="s">
        <v>16425</v>
      </c>
      <c r="E4220" s="6" t="s">
        <v>15819</v>
      </c>
      <c r="F4220" s="6" t="s">
        <v>18627</v>
      </c>
      <c r="G4220" s="6" t="s">
        <v>18628</v>
      </c>
      <c r="H4220" s="79">
        <v>176.61380700000001</v>
      </c>
    </row>
    <row r="4221" spans="1:8" x14ac:dyDescent="0.2">
      <c r="A4221" s="6">
        <v>30154393</v>
      </c>
      <c r="B4221" s="6" t="s">
        <v>18629</v>
      </c>
      <c r="C4221" s="6" t="s">
        <v>6859</v>
      </c>
      <c r="D4221" s="6" t="s">
        <v>16429</v>
      </c>
      <c r="E4221" s="6" t="s">
        <v>15819</v>
      </c>
      <c r="F4221" s="6" t="s">
        <v>18630</v>
      </c>
      <c r="G4221" s="6" t="s">
        <v>18631</v>
      </c>
      <c r="H4221" s="79">
        <v>176.61380700000001</v>
      </c>
    </row>
    <row r="4222" spans="1:8" x14ac:dyDescent="0.2">
      <c r="A4222" s="6">
        <v>30013988</v>
      </c>
      <c r="B4222" s="6" t="s">
        <v>18632</v>
      </c>
      <c r="C4222" s="6" t="s">
        <v>6863</v>
      </c>
      <c r="D4222" s="6" t="s">
        <v>16425</v>
      </c>
      <c r="E4222" s="6" t="s">
        <v>15819</v>
      </c>
      <c r="F4222" s="6" t="s">
        <v>18633</v>
      </c>
      <c r="G4222" s="6" t="s">
        <v>18634</v>
      </c>
      <c r="H4222" s="79">
        <v>177.36373900000001</v>
      </c>
    </row>
    <row r="4223" spans="1:8" x14ac:dyDescent="0.2">
      <c r="A4223" s="6">
        <v>30348191</v>
      </c>
      <c r="B4223" s="6" t="s">
        <v>18635</v>
      </c>
      <c r="C4223" s="6" t="s">
        <v>6867</v>
      </c>
      <c r="D4223" s="6" t="s">
        <v>16425</v>
      </c>
      <c r="E4223" s="6" t="s">
        <v>15819</v>
      </c>
      <c r="F4223" s="6" t="s">
        <v>18636</v>
      </c>
      <c r="G4223" s="6" t="s">
        <v>18637</v>
      </c>
      <c r="H4223" s="79">
        <v>177.36373900000001</v>
      </c>
    </row>
    <row r="4224" spans="1:8" x14ac:dyDescent="0.2">
      <c r="A4224" s="6">
        <v>30053575</v>
      </c>
      <c r="B4224" s="6" t="s">
        <v>18638</v>
      </c>
      <c r="C4224" s="6" t="s">
        <v>6871</v>
      </c>
      <c r="D4224" s="6" t="s">
        <v>16425</v>
      </c>
      <c r="E4224" s="6" t="s">
        <v>15819</v>
      </c>
      <c r="F4224" s="6" t="s">
        <v>18639</v>
      </c>
      <c r="G4224" s="6" t="s">
        <v>18640</v>
      </c>
      <c r="H4224" s="79">
        <v>177.36373900000001</v>
      </c>
    </row>
    <row r="4225" spans="1:8" x14ac:dyDescent="0.2">
      <c r="A4225" s="6">
        <v>30310429</v>
      </c>
      <c r="B4225" s="6" t="s">
        <v>18641</v>
      </c>
      <c r="C4225" s="6" t="s">
        <v>6875</v>
      </c>
      <c r="D4225" s="6" t="s">
        <v>16425</v>
      </c>
      <c r="E4225" s="6" t="s">
        <v>15819</v>
      </c>
      <c r="F4225" s="6" t="s">
        <v>18642</v>
      </c>
      <c r="G4225" s="6" t="s">
        <v>18643</v>
      </c>
      <c r="H4225" s="79">
        <v>177.36373900000001</v>
      </c>
    </row>
    <row r="4226" spans="1:8" x14ac:dyDescent="0.2">
      <c r="A4226" s="6">
        <v>30354431</v>
      </c>
      <c r="B4226" s="6" t="s">
        <v>18644</v>
      </c>
      <c r="C4226" s="6" t="s">
        <v>8197</v>
      </c>
      <c r="D4226" s="6" t="s">
        <v>16425</v>
      </c>
      <c r="E4226" s="6" t="s">
        <v>15819</v>
      </c>
      <c r="F4226" s="6" t="s">
        <v>18645</v>
      </c>
      <c r="G4226" s="6" t="s">
        <v>18646</v>
      </c>
      <c r="H4226" s="79">
        <v>177.36373900000001</v>
      </c>
    </row>
    <row r="4227" spans="1:8" x14ac:dyDescent="0.2">
      <c r="A4227" s="6">
        <v>30141635</v>
      </c>
      <c r="B4227" s="6" t="s">
        <v>18647</v>
      </c>
      <c r="C4227" s="6" t="s">
        <v>8201</v>
      </c>
      <c r="D4227" s="6" t="s">
        <v>16425</v>
      </c>
      <c r="E4227" s="6" t="s">
        <v>15819</v>
      </c>
      <c r="F4227" s="6" t="s">
        <v>18648</v>
      </c>
      <c r="G4227" s="6" t="s">
        <v>18649</v>
      </c>
      <c r="H4227" s="79">
        <v>177.36373900000001</v>
      </c>
    </row>
    <row r="4228" spans="1:8" x14ac:dyDescent="0.2">
      <c r="A4228" s="6">
        <v>30379077</v>
      </c>
      <c r="B4228" s="6" t="s">
        <v>18650</v>
      </c>
      <c r="C4228" s="6" t="s">
        <v>8205</v>
      </c>
      <c r="D4228" s="6" t="s">
        <v>16425</v>
      </c>
      <c r="E4228" s="6" t="s">
        <v>15819</v>
      </c>
      <c r="F4228" s="6" t="s">
        <v>18651</v>
      </c>
      <c r="G4228" s="6" t="s">
        <v>18652</v>
      </c>
      <c r="H4228" s="79">
        <v>177.36373900000001</v>
      </c>
    </row>
    <row r="4229" spans="1:8" x14ac:dyDescent="0.2">
      <c r="A4229" s="6">
        <v>30165167</v>
      </c>
      <c r="B4229" s="6" t="s">
        <v>18653</v>
      </c>
      <c r="C4229" s="6" t="s">
        <v>8209</v>
      </c>
      <c r="D4229" s="6" t="s">
        <v>16425</v>
      </c>
      <c r="E4229" s="6" t="s">
        <v>15819</v>
      </c>
      <c r="F4229" s="6" t="s">
        <v>18654</v>
      </c>
      <c r="G4229" s="6" t="s">
        <v>18655</v>
      </c>
      <c r="H4229" s="79">
        <v>177.36373900000001</v>
      </c>
    </row>
    <row r="4230" spans="1:8" x14ac:dyDescent="0.2">
      <c r="A4230" s="6">
        <v>30466968</v>
      </c>
      <c r="B4230" s="6" t="s">
        <v>18656</v>
      </c>
      <c r="C4230" s="6" t="s">
        <v>8213</v>
      </c>
      <c r="D4230" s="6" t="s">
        <v>16425</v>
      </c>
      <c r="E4230" s="6" t="s">
        <v>15819</v>
      </c>
      <c r="F4230" s="6" t="s">
        <v>18657</v>
      </c>
      <c r="G4230" s="6" t="s">
        <v>18658</v>
      </c>
      <c r="H4230" s="79">
        <v>177.36373900000001</v>
      </c>
    </row>
    <row r="4231" spans="1:8" x14ac:dyDescent="0.2">
      <c r="A4231" s="6">
        <v>30244123</v>
      </c>
      <c r="B4231" s="6" t="s">
        <v>18659</v>
      </c>
      <c r="C4231" s="6" t="s">
        <v>8217</v>
      </c>
      <c r="D4231" s="6" t="s">
        <v>16425</v>
      </c>
      <c r="E4231" s="6" t="s">
        <v>15819</v>
      </c>
      <c r="F4231" s="6" t="s">
        <v>18660</v>
      </c>
      <c r="G4231" s="6" t="s">
        <v>18661</v>
      </c>
      <c r="H4231" s="79">
        <v>177.36373900000001</v>
      </c>
    </row>
    <row r="4232" spans="1:8" x14ac:dyDescent="0.2">
      <c r="A4232" s="6">
        <v>30448143</v>
      </c>
      <c r="B4232" s="6" t="s">
        <v>18662</v>
      </c>
      <c r="C4232" s="6" t="s">
        <v>6009</v>
      </c>
      <c r="D4232" s="6" t="s">
        <v>16425</v>
      </c>
      <c r="E4232" s="6" t="s">
        <v>15819</v>
      </c>
      <c r="F4232" s="6" t="s">
        <v>18663</v>
      </c>
      <c r="G4232" s="6" t="s">
        <v>18664</v>
      </c>
      <c r="H4232" s="79">
        <v>177.36373900000001</v>
      </c>
    </row>
    <row r="4233" spans="1:8" x14ac:dyDescent="0.2">
      <c r="A4233" s="6">
        <v>30126854</v>
      </c>
      <c r="B4233" s="6" t="s">
        <v>18665</v>
      </c>
      <c r="C4233" s="6" t="s">
        <v>6013</v>
      </c>
      <c r="D4233" s="6" t="s">
        <v>16425</v>
      </c>
      <c r="E4233" s="6" t="s">
        <v>15819</v>
      </c>
      <c r="F4233" s="6" t="s">
        <v>18666</v>
      </c>
      <c r="G4233" s="6" t="s">
        <v>18667</v>
      </c>
      <c r="H4233" s="79">
        <v>177.36373900000001</v>
      </c>
    </row>
    <row r="4234" spans="1:8" x14ac:dyDescent="0.2">
      <c r="A4234" s="6">
        <v>30437131</v>
      </c>
      <c r="B4234" s="6" t="s">
        <v>18668</v>
      </c>
      <c r="C4234" s="6" t="s">
        <v>6014</v>
      </c>
      <c r="D4234" s="6" t="s">
        <v>16425</v>
      </c>
      <c r="E4234" s="6" t="s">
        <v>15819</v>
      </c>
      <c r="F4234" s="6" t="s">
        <v>18669</v>
      </c>
      <c r="G4234" s="6" t="s">
        <v>18670</v>
      </c>
      <c r="H4234" s="79">
        <v>177.36373900000001</v>
      </c>
    </row>
    <row r="4235" spans="1:8" x14ac:dyDescent="0.2">
      <c r="A4235" s="6">
        <v>30109400</v>
      </c>
      <c r="B4235" s="6" t="s">
        <v>18671</v>
      </c>
      <c r="C4235" s="6" t="s">
        <v>6015</v>
      </c>
      <c r="D4235" s="6" t="s">
        <v>16425</v>
      </c>
      <c r="E4235" s="6" t="s">
        <v>15819</v>
      </c>
      <c r="F4235" s="6" t="s">
        <v>18672</v>
      </c>
      <c r="G4235" s="6" t="s">
        <v>18673</v>
      </c>
      <c r="H4235" s="79">
        <v>177.36373900000001</v>
      </c>
    </row>
    <row r="4236" spans="1:8" x14ac:dyDescent="0.2">
      <c r="A4236" s="6">
        <v>30222570</v>
      </c>
      <c r="B4236" s="6" t="s">
        <v>18674</v>
      </c>
      <c r="C4236" s="6" t="s">
        <v>6017</v>
      </c>
      <c r="D4236" s="6" t="s">
        <v>16425</v>
      </c>
      <c r="E4236" s="6" t="s">
        <v>15819</v>
      </c>
      <c r="F4236" s="6" t="s">
        <v>18675</v>
      </c>
      <c r="G4236" s="6" t="s">
        <v>18676</v>
      </c>
      <c r="H4236" s="79">
        <v>177.36373900000001</v>
      </c>
    </row>
    <row r="4237" spans="1:8" x14ac:dyDescent="0.2">
      <c r="A4237" s="6">
        <v>30059047</v>
      </c>
      <c r="B4237" s="6" t="s">
        <v>18677</v>
      </c>
      <c r="C4237" s="6" t="s">
        <v>6021</v>
      </c>
      <c r="D4237" s="6" t="s">
        <v>16425</v>
      </c>
      <c r="E4237" s="6" t="s">
        <v>15819</v>
      </c>
      <c r="F4237" s="6" t="s">
        <v>18678</v>
      </c>
      <c r="G4237" s="6" t="s">
        <v>18679</v>
      </c>
      <c r="H4237" s="79">
        <v>177.36373900000001</v>
      </c>
    </row>
    <row r="4238" spans="1:8" x14ac:dyDescent="0.2">
      <c r="A4238" s="6">
        <v>30203890</v>
      </c>
      <c r="B4238" s="6" t="s">
        <v>18680</v>
      </c>
      <c r="C4238" s="6" t="s">
        <v>6025</v>
      </c>
      <c r="D4238" s="6" t="s">
        <v>16425</v>
      </c>
      <c r="E4238" s="6" t="s">
        <v>15819</v>
      </c>
      <c r="F4238" s="6" t="s">
        <v>18681</v>
      </c>
      <c r="G4238" s="6" t="s">
        <v>18682</v>
      </c>
      <c r="H4238" s="79">
        <v>177.36373900000001</v>
      </c>
    </row>
    <row r="4239" spans="1:8" x14ac:dyDescent="0.2">
      <c r="A4239" s="6">
        <v>30082762</v>
      </c>
      <c r="B4239" s="6" t="s">
        <v>18683</v>
      </c>
      <c r="C4239" s="6" t="s">
        <v>18684</v>
      </c>
      <c r="D4239" s="6" t="s">
        <v>16425</v>
      </c>
      <c r="E4239" s="6" t="s">
        <v>15819</v>
      </c>
      <c r="F4239" s="6" t="s">
        <v>18685</v>
      </c>
      <c r="G4239" s="6" t="s">
        <v>18686</v>
      </c>
      <c r="H4239" s="79">
        <v>177.36373900000001</v>
      </c>
    </row>
    <row r="4240" spans="1:8" x14ac:dyDescent="0.2">
      <c r="A4240" s="6">
        <v>30106931</v>
      </c>
      <c r="B4240" s="6" t="s">
        <v>18687</v>
      </c>
      <c r="C4240" s="6" t="s">
        <v>6029</v>
      </c>
      <c r="D4240" s="6" t="s">
        <v>16425</v>
      </c>
      <c r="E4240" s="6" t="s">
        <v>15819</v>
      </c>
      <c r="F4240" s="6" t="s">
        <v>18688</v>
      </c>
      <c r="G4240" s="6" t="s">
        <v>18689</v>
      </c>
      <c r="H4240" s="79">
        <v>177.36373900000001</v>
      </c>
    </row>
    <row r="4241" spans="1:8" x14ac:dyDescent="0.2">
      <c r="A4241" s="6">
        <v>30393274</v>
      </c>
      <c r="B4241" s="6" t="s">
        <v>18690</v>
      </c>
      <c r="C4241" s="6" t="s">
        <v>6863</v>
      </c>
      <c r="D4241" s="6" t="s">
        <v>16429</v>
      </c>
      <c r="E4241" s="6" t="s">
        <v>15819</v>
      </c>
      <c r="F4241" s="6" t="s">
        <v>18691</v>
      </c>
      <c r="G4241" s="6" t="s">
        <v>18692</v>
      </c>
      <c r="H4241" s="79">
        <v>177.36373900000001</v>
      </c>
    </row>
    <row r="4242" spans="1:8" x14ac:dyDescent="0.2">
      <c r="A4242" s="6">
        <v>30176102</v>
      </c>
      <c r="B4242" s="6" t="s">
        <v>18693</v>
      </c>
      <c r="C4242" s="6" t="s">
        <v>6867</v>
      </c>
      <c r="D4242" s="6" t="s">
        <v>16429</v>
      </c>
      <c r="E4242" s="6" t="s">
        <v>15819</v>
      </c>
      <c r="F4242" s="6" t="s">
        <v>18694</v>
      </c>
      <c r="G4242" s="6" t="s">
        <v>18695</v>
      </c>
      <c r="H4242" s="79">
        <v>177.36373900000001</v>
      </c>
    </row>
    <row r="4243" spans="1:8" x14ac:dyDescent="0.2">
      <c r="A4243" s="6">
        <v>30386079</v>
      </c>
      <c r="B4243" s="6" t="s">
        <v>18696</v>
      </c>
      <c r="C4243" s="6" t="s">
        <v>6871</v>
      </c>
      <c r="D4243" s="6" t="s">
        <v>16429</v>
      </c>
      <c r="E4243" s="6" t="s">
        <v>15819</v>
      </c>
      <c r="F4243" s="6" t="s">
        <v>18697</v>
      </c>
      <c r="G4243" s="6" t="s">
        <v>18698</v>
      </c>
      <c r="H4243" s="79">
        <v>177.36373900000001</v>
      </c>
    </row>
    <row r="4244" spans="1:8" x14ac:dyDescent="0.2">
      <c r="A4244" s="6">
        <v>30183713</v>
      </c>
      <c r="B4244" s="6" t="s">
        <v>18699</v>
      </c>
      <c r="C4244" s="6" t="s">
        <v>6875</v>
      </c>
      <c r="D4244" s="6" t="s">
        <v>16429</v>
      </c>
      <c r="E4244" s="6" t="s">
        <v>15819</v>
      </c>
      <c r="F4244" s="6" t="s">
        <v>18700</v>
      </c>
      <c r="G4244" s="6" t="s">
        <v>18701</v>
      </c>
      <c r="H4244" s="79">
        <v>177.36373900000001</v>
      </c>
    </row>
    <row r="4245" spans="1:8" x14ac:dyDescent="0.2">
      <c r="A4245" s="6">
        <v>30471057</v>
      </c>
      <c r="B4245" s="6" t="s">
        <v>18702</v>
      </c>
      <c r="C4245" s="6" t="s">
        <v>8197</v>
      </c>
      <c r="D4245" s="6" t="s">
        <v>16429</v>
      </c>
      <c r="E4245" s="6" t="s">
        <v>15819</v>
      </c>
      <c r="F4245" s="6" t="s">
        <v>18703</v>
      </c>
      <c r="G4245" s="6" t="s">
        <v>18704</v>
      </c>
      <c r="H4245" s="79">
        <v>177.36373900000001</v>
      </c>
    </row>
    <row r="4246" spans="1:8" x14ac:dyDescent="0.2">
      <c r="A4246" s="6">
        <v>30203245</v>
      </c>
      <c r="B4246" s="6" t="s">
        <v>18705</v>
      </c>
      <c r="C4246" s="6" t="s">
        <v>8201</v>
      </c>
      <c r="D4246" s="6" t="s">
        <v>16429</v>
      </c>
      <c r="E4246" s="6" t="s">
        <v>15819</v>
      </c>
      <c r="F4246" s="6" t="s">
        <v>18706</v>
      </c>
      <c r="G4246" s="6" t="s">
        <v>18707</v>
      </c>
      <c r="H4246" s="79">
        <v>177.36373900000001</v>
      </c>
    </row>
    <row r="4247" spans="1:8" x14ac:dyDescent="0.2">
      <c r="A4247" s="6">
        <v>30443090</v>
      </c>
      <c r="B4247" s="6" t="s">
        <v>18708</v>
      </c>
      <c r="C4247" s="6" t="s">
        <v>8205</v>
      </c>
      <c r="D4247" s="6" t="s">
        <v>16429</v>
      </c>
      <c r="E4247" s="6" t="s">
        <v>15819</v>
      </c>
      <c r="F4247" s="6" t="s">
        <v>18709</v>
      </c>
      <c r="G4247" s="6" t="s">
        <v>18710</v>
      </c>
      <c r="H4247" s="79">
        <v>177.36373900000001</v>
      </c>
    </row>
    <row r="4248" spans="1:8" x14ac:dyDescent="0.2">
      <c r="A4248" s="6">
        <v>30019289</v>
      </c>
      <c r="B4248" s="6" t="s">
        <v>18711</v>
      </c>
      <c r="C4248" s="6" t="s">
        <v>8209</v>
      </c>
      <c r="D4248" s="6" t="s">
        <v>16429</v>
      </c>
      <c r="E4248" s="6" t="s">
        <v>15819</v>
      </c>
      <c r="F4248" s="6" t="s">
        <v>18712</v>
      </c>
      <c r="G4248" s="6" t="s">
        <v>18713</v>
      </c>
      <c r="H4248" s="79">
        <v>177.36373900000001</v>
      </c>
    </row>
    <row r="4249" spans="1:8" x14ac:dyDescent="0.2">
      <c r="A4249" s="6">
        <v>30273466</v>
      </c>
      <c r="B4249" s="6" t="s">
        <v>18714</v>
      </c>
      <c r="C4249" s="6" t="s">
        <v>8213</v>
      </c>
      <c r="D4249" s="6" t="s">
        <v>16429</v>
      </c>
      <c r="E4249" s="6" t="s">
        <v>15819</v>
      </c>
      <c r="F4249" s="6" t="s">
        <v>18715</v>
      </c>
      <c r="G4249" s="6" t="s">
        <v>18716</v>
      </c>
      <c r="H4249" s="79">
        <v>177.36373900000001</v>
      </c>
    </row>
    <row r="4250" spans="1:8" x14ac:dyDescent="0.2">
      <c r="A4250" s="6">
        <v>30014834</v>
      </c>
      <c r="B4250" s="6" t="s">
        <v>18717</v>
      </c>
      <c r="C4250" s="6" t="s">
        <v>8217</v>
      </c>
      <c r="D4250" s="6" t="s">
        <v>16429</v>
      </c>
      <c r="E4250" s="6" t="s">
        <v>15819</v>
      </c>
      <c r="F4250" s="6" t="s">
        <v>18718</v>
      </c>
      <c r="G4250" s="6" t="s">
        <v>18719</v>
      </c>
      <c r="H4250" s="79">
        <v>177.36373900000001</v>
      </c>
    </row>
    <row r="4251" spans="1:8" x14ac:dyDescent="0.2">
      <c r="A4251" s="6">
        <v>30296958</v>
      </c>
      <c r="B4251" s="6" t="s">
        <v>18720</v>
      </c>
      <c r="C4251" s="6" t="s">
        <v>6009</v>
      </c>
      <c r="D4251" s="6" t="s">
        <v>16429</v>
      </c>
      <c r="E4251" s="6" t="s">
        <v>15819</v>
      </c>
      <c r="F4251" s="6" t="s">
        <v>18721</v>
      </c>
      <c r="G4251" s="6" t="s">
        <v>18722</v>
      </c>
      <c r="H4251" s="79">
        <v>177.36373900000001</v>
      </c>
    </row>
    <row r="4252" spans="1:8" x14ac:dyDescent="0.2">
      <c r="A4252" s="6">
        <v>30019073</v>
      </c>
      <c r="B4252" s="6" t="s">
        <v>18723</v>
      </c>
      <c r="C4252" s="6" t="s">
        <v>6013</v>
      </c>
      <c r="D4252" s="6" t="s">
        <v>16429</v>
      </c>
      <c r="E4252" s="6" t="s">
        <v>15819</v>
      </c>
      <c r="F4252" s="6" t="s">
        <v>18724</v>
      </c>
      <c r="G4252" s="6" t="s">
        <v>18725</v>
      </c>
      <c r="H4252" s="79">
        <v>177.36373900000001</v>
      </c>
    </row>
    <row r="4253" spans="1:8" x14ac:dyDescent="0.2">
      <c r="A4253" s="6">
        <v>30039367</v>
      </c>
      <c r="B4253" s="6" t="s">
        <v>18726</v>
      </c>
      <c r="C4253" s="6" t="s">
        <v>18727</v>
      </c>
      <c r="D4253" s="6" t="s">
        <v>16429</v>
      </c>
      <c r="E4253" s="6" t="s">
        <v>15819</v>
      </c>
      <c r="F4253" s="6" t="s">
        <v>18728</v>
      </c>
      <c r="G4253" s="6" t="s">
        <v>18729</v>
      </c>
      <c r="H4253" s="79">
        <v>177.36373900000001</v>
      </c>
    </row>
    <row r="4254" spans="1:8" x14ac:dyDescent="0.2">
      <c r="A4254" s="6">
        <v>30299705</v>
      </c>
      <c r="B4254" s="6" t="s">
        <v>18730</v>
      </c>
      <c r="C4254" s="6" t="s">
        <v>6014</v>
      </c>
      <c r="D4254" s="6" t="s">
        <v>16429</v>
      </c>
      <c r="E4254" s="6" t="s">
        <v>15819</v>
      </c>
      <c r="F4254" s="6" t="s">
        <v>18731</v>
      </c>
      <c r="G4254" s="6" t="s">
        <v>18732</v>
      </c>
      <c r="H4254" s="79">
        <v>177.36373900000001</v>
      </c>
    </row>
    <row r="4255" spans="1:8" x14ac:dyDescent="0.2">
      <c r="A4255" s="6">
        <v>30072588</v>
      </c>
      <c r="B4255" s="6" t="s">
        <v>18733</v>
      </c>
      <c r="C4255" s="6" t="s">
        <v>6015</v>
      </c>
      <c r="D4255" s="6" t="s">
        <v>16429</v>
      </c>
      <c r="E4255" s="6" t="s">
        <v>15819</v>
      </c>
      <c r="F4255" s="6" t="s">
        <v>18734</v>
      </c>
      <c r="G4255" s="6" t="s">
        <v>18735</v>
      </c>
      <c r="H4255" s="79">
        <v>177.36373900000001</v>
      </c>
    </row>
    <row r="4256" spans="1:8" x14ac:dyDescent="0.2">
      <c r="A4256" s="6">
        <v>30219775</v>
      </c>
      <c r="B4256" s="6" t="s">
        <v>18736</v>
      </c>
      <c r="C4256" s="6" t="s">
        <v>6017</v>
      </c>
      <c r="D4256" s="6" t="s">
        <v>16429</v>
      </c>
      <c r="E4256" s="6" t="s">
        <v>15819</v>
      </c>
      <c r="F4256" s="6" t="s">
        <v>18737</v>
      </c>
      <c r="G4256" s="6" t="s">
        <v>18738</v>
      </c>
      <c r="H4256" s="79">
        <v>177.36373900000001</v>
      </c>
    </row>
    <row r="4257" spans="1:8" x14ac:dyDescent="0.2">
      <c r="A4257" s="6">
        <v>30029948</v>
      </c>
      <c r="B4257" s="6" t="s">
        <v>18739</v>
      </c>
      <c r="C4257" s="6" t="s">
        <v>6021</v>
      </c>
      <c r="D4257" s="6" t="s">
        <v>16429</v>
      </c>
      <c r="E4257" s="6" t="s">
        <v>15819</v>
      </c>
      <c r="F4257" s="6" t="s">
        <v>18740</v>
      </c>
      <c r="G4257" s="6" t="s">
        <v>18741</v>
      </c>
      <c r="H4257" s="79">
        <v>177.36373900000001</v>
      </c>
    </row>
    <row r="4258" spans="1:8" x14ac:dyDescent="0.2">
      <c r="A4258" s="6">
        <v>30209519</v>
      </c>
      <c r="B4258" s="6" t="s">
        <v>18742</v>
      </c>
      <c r="C4258" s="6" t="s">
        <v>6025</v>
      </c>
      <c r="D4258" s="6" t="s">
        <v>16429</v>
      </c>
      <c r="E4258" s="6" t="s">
        <v>15819</v>
      </c>
      <c r="F4258" s="6" t="s">
        <v>18743</v>
      </c>
      <c r="G4258" s="6" t="s">
        <v>18744</v>
      </c>
      <c r="H4258" s="79">
        <v>177.36373900000001</v>
      </c>
    </row>
    <row r="4259" spans="1:8" x14ac:dyDescent="0.2">
      <c r="A4259" s="6">
        <v>30371759</v>
      </c>
      <c r="B4259" s="6" t="s">
        <v>18745</v>
      </c>
      <c r="C4259" s="6" t="s">
        <v>18684</v>
      </c>
      <c r="D4259" s="6" t="s">
        <v>16429</v>
      </c>
      <c r="E4259" s="6" t="s">
        <v>15819</v>
      </c>
      <c r="F4259" s="6" t="s">
        <v>18746</v>
      </c>
      <c r="G4259" s="6" t="s">
        <v>18747</v>
      </c>
      <c r="H4259" s="79">
        <v>177.36373900000001</v>
      </c>
    </row>
    <row r="4260" spans="1:8" x14ac:dyDescent="0.2">
      <c r="A4260" s="6">
        <v>30025783</v>
      </c>
      <c r="B4260" s="6" t="s">
        <v>18748</v>
      </c>
      <c r="C4260" s="6" t="s">
        <v>6029</v>
      </c>
      <c r="D4260" s="6" t="s">
        <v>16429</v>
      </c>
      <c r="E4260" s="6" t="s">
        <v>15819</v>
      </c>
      <c r="F4260" s="6" t="s">
        <v>18749</v>
      </c>
      <c r="G4260" s="6" t="s">
        <v>18750</v>
      </c>
      <c r="H4260" s="79">
        <v>177.36373900000001</v>
      </c>
    </row>
    <row r="4261" spans="1:8" x14ac:dyDescent="0.2">
      <c r="A4261" s="6">
        <v>30013822</v>
      </c>
      <c r="B4261" s="6" t="s">
        <v>18751</v>
      </c>
      <c r="C4261" s="6" t="s">
        <v>5929</v>
      </c>
      <c r="D4261" s="6" t="s">
        <v>16429</v>
      </c>
      <c r="E4261" s="6" t="s">
        <v>15819</v>
      </c>
      <c r="F4261" s="6" t="s">
        <v>18752</v>
      </c>
      <c r="G4261" s="6" t="s">
        <v>18753</v>
      </c>
      <c r="H4261" s="79">
        <v>177.57567700000001</v>
      </c>
    </row>
    <row r="4262" spans="1:8" x14ac:dyDescent="0.2">
      <c r="A4262" s="6">
        <v>30087799</v>
      </c>
      <c r="B4262" s="6" t="s">
        <v>1831</v>
      </c>
      <c r="C4262" s="6" t="s">
        <v>5725</v>
      </c>
      <c r="D4262" s="6" t="s">
        <v>11268</v>
      </c>
      <c r="E4262" s="6" t="s">
        <v>5638</v>
      </c>
      <c r="F4262" s="6" t="s">
        <v>1826</v>
      </c>
      <c r="G4262" s="6" t="s">
        <v>1827</v>
      </c>
      <c r="H4262" s="79">
        <v>182.96679700000001</v>
      </c>
    </row>
    <row r="4263" spans="1:8" x14ac:dyDescent="0.2">
      <c r="A4263" s="6">
        <v>30005361</v>
      </c>
      <c r="B4263" s="6" t="s">
        <v>4792</v>
      </c>
      <c r="C4263" s="6" t="s">
        <v>5727</v>
      </c>
      <c r="D4263" s="6" t="s">
        <v>11268</v>
      </c>
      <c r="E4263" s="6" t="s">
        <v>5638</v>
      </c>
      <c r="F4263" s="6" t="s">
        <v>4788</v>
      </c>
      <c r="G4263" s="6" t="s">
        <v>4789</v>
      </c>
      <c r="H4263" s="79">
        <v>182.96679700000001</v>
      </c>
    </row>
    <row r="4264" spans="1:8" x14ac:dyDescent="0.2">
      <c r="A4264" s="6">
        <v>30345533</v>
      </c>
      <c r="B4264" s="6" t="s">
        <v>3433</v>
      </c>
      <c r="C4264" s="6" t="s">
        <v>5730</v>
      </c>
      <c r="D4264" s="6" t="s">
        <v>11268</v>
      </c>
      <c r="E4264" s="6" t="s">
        <v>5638</v>
      </c>
      <c r="F4264" s="6" t="s">
        <v>3428</v>
      </c>
      <c r="G4264" s="6" t="s">
        <v>3429</v>
      </c>
      <c r="H4264" s="79">
        <v>182.96679700000001</v>
      </c>
    </row>
    <row r="4265" spans="1:8" x14ac:dyDescent="0.2">
      <c r="A4265" s="6">
        <v>30302373</v>
      </c>
      <c r="B4265" s="6" t="s">
        <v>5367</v>
      </c>
      <c r="C4265" s="6" t="s">
        <v>5732</v>
      </c>
      <c r="D4265" s="6" t="s">
        <v>11268</v>
      </c>
      <c r="E4265" s="6" t="s">
        <v>5638</v>
      </c>
      <c r="F4265" s="6" t="s">
        <v>5363</v>
      </c>
      <c r="G4265" s="6" t="s">
        <v>5364</v>
      </c>
      <c r="H4265" s="79">
        <v>182.96679700000001</v>
      </c>
    </row>
    <row r="4266" spans="1:8" x14ac:dyDescent="0.2">
      <c r="A4266" s="6">
        <v>30342420</v>
      </c>
      <c r="B4266" s="6" t="s">
        <v>18754</v>
      </c>
      <c r="C4266" s="6" t="s">
        <v>5725</v>
      </c>
      <c r="D4266" s="6" t="s">
        <v>11295</v>
      </c>
      <c r="E4266" s="6" t="s">
        <v>5638</v>
      </c>
      <c r="F4266" s="6" t="s">
        <v>18755</v>
      </c>
      <c r="G4266" s="6" t="s">
        <v>18756</v>
      </c>
      <c r="H4266" s="79">
        <v>182.96679700000001</v>
      </c>
    </row>
    <row r="4267" spans="1:8" x14ac:dyDescent="0.2">
      <c r="A4267" s="6">
        <v>30387939</v>
      </c>
      <c r="B4267" s="6" t="s">
        <v>18757</v>
      </c>
      <c r="C4267" s="6" t="s">
        <v>5727</v>
      </c>
      <c r="D4267" s="6" t="s">
        <v>11295</v>
      </c>
      <c r="E4267" s="6" t="s">
        <v>5638</v>
      </c>
      <c r="F4267" s="6" t="s">
        <v>18758</v>
      </c>
      <c r="G4267" s="6" t="s">
        <v>18759</v>
      </c>
      <c r="H4267" s="79">
        <v>182.96679700000001</v>
      </c>
    </row>
    <row r="4268" spans="1:8" x14ac:dyDescent="0.2">
      <c r="A4268" s="6">
        <v>30371609</v>
      </c>
      <c r="B4268" s="6" t="s">
        <v>18760</v>
      </c>
      <c r="C4268" s="6" t="s">
        <v>5730</v>
      </c>
      <c r="D4268" s="6" t="s">
        <v>11295</v>
      </c>
      <c r="E4268" s="6" t="s">
        <v>5638</v>
      </c>
      <c r="F4268" s="6" t="s">
        <v>18761</v>
      </c>
      <c r="G4268" s="6" t="s">
        <v>18762</v>
      </c>
      <c r="H4268" s="79">
        <v>182.96679700000001</v>
      </c>
    </row>
    <row r="4269" spans="1:8" x14ac:dyDescent="0.2">
      <c r="A4269" s="6">
        <v>30242730</v>
      </c>
      <c r="B4269" s="6" t="s">
        <v>18763</v>
      </c>
      <c r="C4269" s="6" t="s">
        <v>5732</v>
      </c>
      <c r="D4269" s="6" t="s">
        <v>11295</v>
      </c>
      <c r="E4269" s="6" t="s">
        <v>5638</v>
      </c>
      <c r="F4269" s="6" t="s">
        <v>18764</v>
      </c>
      <c r="G4269" s="6" t="s">
        <v>18765</v>
      </c>
      <c r="H4269" s="79">
        <v>182.96679700000001</v>
      </c>
    </row>
    <row r="4270" spans="1:8" x14ac:dyDescent="0.2">
      <c r="A4270" s="6">
        <v>30010860</v>
      </c>
      <c r="B4270" s="6" t="s">
        <v>18766</v>
      </c>
      <c r="C4270" s="6" t="s">
        <v>5929</v>
      </c>
      <c r="D4270" s="6" t="s">
        <v>16425</v>
      </c>
      <c r="E4270" s="6" t="s">
        <v>15819</v>
      </c>
      <c r="F4270" s="6" t="s">
        <v>18767</v>
      </c>
      <c r="G4270" s="6" t="s">
        <v>18768</v>
      </c>
      <c r="H4270" s="79">
        <v>183.007575</v>
      </c>
    </row>
    <row r="4271" spans="1:8" x14ac:dyDescent="0.2">
      <c r="A4271" s="6">
        <v>30366707</v>
      </c>
      <c r="B4271" s="6" t="s">
        <v>1698</v>
      </c>
      <c r="C4271" s="6" t="s">
        <v>6017</v>
      </c>
      <c r="D4271" s="6" t="s">
        <v>18769</v>
      </c>
      <c r="E4271" s="6" t="s">
        <v>18414</v>
      </c>
      <c r="F4271" s="6" t="s">
        <v>1692</v>
      </c>
      <c r="G4271" s="6" t="s">
        <v>1693</v>
      </c>
      <c r="H4271" s="79">
        <v>186.793846</v>
      </c>
    </row>
    <row r="4272" spans="1:8" x14ac:dyDescent="0.2">
      <c r="A4272" s="6">
        <v>30140874</v>
      </c>
      <c r="B4272" s="6" t="s">
        <v>5448</v>
      </c>
      <c r="C4272" s="6" t="s">
        <v>6021</v>
      </c>
      <c r="D4272" s="6" t="s">
        <v>18769</v>
      </c>
      <c r="E4272" s="6" t="s">
        <v>18414</v>
      </c>
      <c r="F4272" s="6" t="s">
        <v>5443</v>
      </c>
      <c r="G4272" s="6" t="s">
        <v>5444</v>
      </c>
      <c r="H4272" s="79">
        <v>186.793846</v>
      </c>
    </row>
    <row r="4273" spans="1:8" x14ac:dyDescent="0.2">
      <c r="A4273" s="6">
        <v>30435009</v>
      </c>
      <c r="B4273" s="6" t="s">
        <v>3524</v>
      </c>
      <c r="C4273" s="6" t="s">
        <v>6025</v>
      </c>
      <c r="D4273" s="6" t="s">
        <v>18769</v>
      </c>
      <c r="E4273" s="6" t="s">
        <v>18414</v>
      </c>
      <c r="F4273" s="6" t="s">
        <v>3519</v>
      </c>
      <c r="G4273" s="6" t="s">
        <v>3520</v>
      </c>
      <c r="H4273" s="79">
        <v>186.793846</v>
      </c>
    </row>
    <row r="4274" spans="1:8" x14ac:dyDescent="0.2">
      <c r="A4274" s="6">
        <v>30021205</v>
      </c>
      <c r="B4274" s="6" t="s">
        <v>18770</v>
      </c>
      <c r="C4274" s="6" t="s">
        <v>6029</v>
      </c>
      <c r="D4274" s="6" t="s">
        <v>18769</v>
      </c>
      <c r="E4274" s="6" t="s">
        <v>18414</v>
      </c>
      <c r="F4274" s="6" t="s">
        <v>18771</v>
      </c>
      <c r="G4274" s="6" t="s">
        <v>18772</v>
      </c>
      <c r="H4274" s="79">
        <v>186.793846</v>
      </c>
    </row>
    <row r="4275" spans="1:8" x14ac:dyDescent="0.2">
      <c r="A4275" s="6">
        <v>30159011</v>
      </c>
      <c r="B4275" s="6" t="s">
        <v>18773</v>
      </c>
      <c r="C4275" s="6" t="s">
        <v>9185</v>
      </c>
      <c r="D4275" s="6" t="s">
        <v>13181</v>
      </c>
      <c r="E4275" s="6" t="s">
        <v>5893</v>
      </c>
      <c r="F4275" s="6" t="s">
        <v>18774</v>
      </c>
      <c r="G4275" s="6" t="s">
        <v>18775</v>
      </c>
      <c r="H4275" s="79">
        <v>189.90465699999999</v>
      </c>
    </row>
    <row r="4276" spans="1:8" x14ac:dyDescent="0.2">
      <c r="A4276" s="6">
        <v>30352028</v>
      </c>
      <c r="B4276" s="6" t="s">
        <v>18776</v>
      </c>
      <c r="C4276" s="6" t="s">
        <v>9189</v>
      </c>
      <c r="D4276" s="6" t="s">
        <v>13181</v>
      </c>
      <c r="E4276" s="6" t="s">
        <v>5893</v>
      </c>
      <c r="F4276" s="6" t="s">
        <v>18777</v>
      </c>
      <c r="G4276" s="6" t="s">
        <v>18778</v>
      </c>
      <c r="H4276" s="79">
        <v>189.90465699999999</v>
      </c>
    </row>
    <row r="4277" spans="1:8" x14ac:dyDescent="0.2">
      <c r="A4277" s="6">
        <v>30247977</v>
      </c>
      <c r="B4277" s="6" t="s">
        <v>18779</v>
      </c>
      <c r="C4277" s="6" t="s">
        <v>9193</v>
      </c>
      <c r="D4277" s="6" t="s">
        <v>13181</v>
      </c>
      <c r="E4277" s="6" t="s">
        <v>5893</v>
      </c>
      <c r="F4277" s="6" t="s">
        <v>18780</v>
      </c>
      <c r="G4277" s="6" t="s">
        <v>18781</v>
      </c>
      <c r="H4277" s="79">
        <v>189.90465699999999</v>
      </c>
    </row>
    <row r="4278" spans="1:8" x14ac:dyDescent="0.2">
      <c r="A4278" s="6">
        <v>30386723</v>
      </c>
      <c r="B4278" s="6" t="s">
        <v>18782</v>
      </c>
      <c r="C4278" s="6" t="s">
        <v>9197</v>
      </c>
      <c r="D4278" s="6" t="s">
        <v>13181</v>
      </c>
      <c r="E4278" s="6" t="s">
        <v>5893</v>
      </c>
      <c r="F4278" s="6" t="s">
        <v>18783</v>
      </c>
      <c r="G4278" s="6" t="s">
        <v>18784</v>
      </c>
      <c r="H4278" s="79">
        <v>189.90465699999999</v>
      </c>
    </row>
    <row r="4279" spans="1:8" x14ac:dyDescent="0.2">
      <c r="A4279" s="6">
        <v>30205270</v>
      </c>
      <c r="B4279" s="6" t="s">
        <v>18785</v>
      </c>
      <c r="C4279" s="6" t="s">
        <v>9201</v>
      </c>
      <c r="D4279" s="6" t="s">
        <v>13181</v>
      </c>
      <c r="E4279" s="6" t="s">
        <v>5893</v>
      </c>
      <c r="F4279" s="6" t="s">
        <v>18786</v>
      </c>
      <c r="G4279" s="6" t="s">
        <v>18787</v>
      </c>
      <c r="H4279" s="79">
        <v>189.90465699999999</v>
      </c>
    </row>
    <row r="4280" spans="1:8" x14ac:dyDescent="0.2">
      <c r="A4280" s="6">
        <v>30126148</v>
      </c>
      <c r="B4280" s="6" t="s">
        <v>18788</v>
      </c>
      <c r="C4280" s="6" t="s">
        <v>7302</v>
      </c>
      <c r="D4280" s="6" t="s">
        <v>17993</v>
      </c>
      <c r="E4280" s="6" t="s">
        <v>15819</v>
      </c>
      <c r="F4280" s="6" t="s">
        <v>18789</v>
      </c>
      <c r="G4280" s="6" t="s">
        <v>18790</v>
      </c>
      <c r="H4280" s="79">
        <v>197.00828000000001</v>
      </c>
    </row>
    <row r="4281" spans="1:8" x14ac:dyDescent="0.2">
      <c r="A4281" s="6">
        <v>30324559</v>
      </c>
      <c r="B4281" s="6" t="s">
        <v>18791</v>
      </c>
      <c r="C4281" s="6" t="s">
        <v>5993</v>
      </c>
      <c r="D4281" s="6" t="s">
        <v>9992</v>
      </c>
      <c r="E4281" s="6" t="s">
        <v>9993</v>
      </c>
      <c r="F4281" s="6" t="s">
        <v>18792</v>
      </c>
      <c r="G4281" s="6" t="s">
        <v>18793</v>
      </c>
      <c r="H4281" s="79">
        <v>199.30931200000001</v>
      </c>
    </row>
    <row r="4282" spans="1:8" x14ac:dyDescent="0.2">
      <c r="A4282" s="6">
        <v>30380759</v>
      </c>
      <c r="B4282" s="6" t="s">
        <v>18794</v>
      </c>
      <c r="C4282" s="6" t="s">
        <v>5997</v>
      </c>
      <c r="D4282" s="6" t="s">
        <v>9992</v>
      </c>
      <c r="E4282" s="6" t="s">
        <v>9993</v>
      </c>
      <c r="F4282" s="6" t="s">
        <v>18795</v>
      </c>
      <c r="G4282" s="6" t="s">
        <v>18796</v>
      </c>
      <c r="H4282" s="79">
        <v>199.30931200000001</v>
      </c>
    </row>
    <row r="4283" spans="1:8" x14ac:dyDescent="0.2">
      <c r="A4283" s="6">
        <v>30428078</v>
      </c>
      <c r="B4283" s="6" t="s">
        <v>18797</v>
      </c>
      <c r="C4283" s="6" t="s">
        <v>6001</v>
      </c>
      <c r="D4283" s="6" t="s">
        <v>9992</v>
      </c>
      <c r="E4283" s="6" t="s">
        <v>9993</v>
      </c>
      <c r="F4283" s="6" t="s">
        <v>18798</v>
      </c>
      <c r="G4283" s="6" t="s">
        <v>18799</v>
      </c>
      <c r="H4283" s="79">
        <v>199.30931200000001</v>
      </c>
    </row>
    <row r="4284" spans="1:8" x14ac:dyDescent="0.2">
      <c r="A4284" s="6">
        <v>30272253</v>
      </c>
      <c r="B4284" s="6" t="s">
        <v>18800</v>
      </c>
      <c r="C4284" s="6" t="s">
        <v>6005</v>
      </c>
      <c r="D4284" s="6" t="s">
        <v>9992</v>
      </c>
      <c r="E4284" s="6" t="s">
        <v>9993</v>
      </c>
      <c r="F4284" s="6" t="s">
        <v>18801</v>
      </c>
      <c r="G4284" s="6" t="s">
        <v>18802</v>
      </c>
      <c r="H4284" s="79">
        <v>199.30931200000001</v>
      </c>
    </row>
    <row r="4285" spans="1:8" x14ac:dyDescent="0.2">
      <c r="A4285" s="6">
        <v>30229335</v>
      </c>
      <c r="B4285" s="6" t="s">
        <v>18803</v>
      </c>
      <c r="C4285" s="6" t="s">
        <v>6851</v>
      </c>
      <c r="D4285" s="6" t="s">
        <v>9992</v>
      </c>
      <c r="E4285" s="6" t="s">
        <v>9993</v>
      </c>
      <c r="F4285" s="6" t="s">
        <v>18804</v>
      </c>
      <c r="G4285" s="6" t="s">
        <v>18805</v>
      </c>
      <c r="H4285" s="79">
        <v>199.30931200000001</v>
      </c>
    </row>
    <row r="4286" spans="1:8" x14ac:dyDescent="0.2">
      <c r="A4286" s="6">
        <v>30180504</v>
      </c>
      <c r="B4286" s="6" t="s">
        <v>18806</v>
      </c>
      <c r="C4286" s="6" t="s">
        <v>5925</v>
      </c>
      <c r="D4286" s="6" t="s">
        <v>16425</v>
      </c>
      <c r="E4286" s="6" t="s">
        <v>15819</v>
      </c>
      <c r="F4286" s="6" t="s">
        <v>18807</v>
      </c>
      <c r="G4286" s="6" t="s">
        <v>18808</v>
      </c>
      <c r="H4286" s="79">
        <v>199.58247800000001</v>
      </c>
    </row>
    <row r="4287" spans="1:8" x14ac:dyDescent="0.2">
      <c r="A4287" s="6">
        <v>30299104</v>
      </c>
      <c r="B4287" s="6" t="s">
        <v>18809</v>
      </c>
      <c r="C4287" s="6" t="s">
        <v>5925</v>
      </c>
      <c r="D4287" s="6" t="s">
        <v>16429</v>
      </c>
      <c r="E4287" s="6" t="s">
        <v>15819</v>
      </c>
      <c r="F4287" s="6" t="s">
        <v>18810</v>
      </c>
      <c r="G4287" s="6" t="s">
        <v>18811</v>
      </c>
      <c r="H4287" s="79">
        <v>199.58247800000001</v>
      </c>
    </row>
    <row r="4288" spans="1:8" x14ac:dyDescent="0.2">
      <c r="A4288" s="6">
        <v>30301612</v>
      </c>
      <c r="B4288" s="6" t="s">
        <v>18812</v>
      </c>
      <c r="C4288" s="6" t="s">
        <v>5891</v>
      </c>
      <c r="D4288" s="6" t="s">
        <v>16425</v>
      </c>
      <c r="E4288" s="6" t="s">
        <v>15819</v>
      </c>
      <c r="F4288" s="6" t="s">
        <v>18813</v>
      </c>
      <c r="G4288" s="6" t="s">
        <v>18814</v>
      </c>
      <c r="H4288" s="79">
        <v>200.13162</v>
      </c>
    </row>
    <row r="4289" spans="1:8" x14ac:dyDescent="0.2">
      <c r="A4289" s="6">
        <v>30375515</v>
      </c>
      <c r="B4289" s="6" t="s">
        <v>18815</v>
      </c>
      <c r="C4289" s="6" t="s">
        <v>5891</v>
      </c>
      <c r="D4289" s="6" t="s">
        <v>16429</v>
      </c>
      <c r="E4289" s="6" t="s">
        <v>15819</v>
      </c>
      <c r="F4289" s="6" t="s">
        <v>18816</v>
      </c>
      <c r="G4289" s="6" t="s">
        <v>18817</v>
      </c>
      <c r="H4289" s="79">
        <v>200.13162</v>
      </c>
    </row>
    <row r="4290" spans="1:8" x14ac:dyDescent="0.2">
      <c r="A4290" s="6">
        <v>30286455</v>
      </c>
      <c r="B4290" s="6" t="s">
        <v>18818</v>
      </c>
      <c r="C4290" s="6" t="s">
        <v>5760</v>
      </c>
      <c r="D4290" s="6" t="s">
        <v>18413</v>
      </c>
      <c r="E4290" s="6" t="s">
        <v>18414</v>
      </c>
      <c r="F4290" s="6" t="s">
        <v>18819</v>
      </c>
      <c r="G4290" s="6" t="s">
        <v>18820</v>
      </c>
      <c r="H4290" s="79">
        <v>202.46876499999999</v>
      </c>
    </row>
    <row r="4291" spans="1:8" x14ac:dyDescent="0.2">
      <c r="A4291" s="6">
        <v>30328331</v>
      </c>
      <c r="B4291" s="6" t="s">
        <v>18821</v>
      </c>
      <c r="C4291" s="6" t="s">
        <v>18822</v>
      </c>
      <c r="D4291" s="6" t="s">
        <v>18309</v>
      </c>
      <c r="E4291" s="6" t="s">
        <v>5893</v>
      </c>
      <c r="F4291" s="6" t="s">
        <v>18823</v>
      </c>
      <c r="G4291" s="6" t="s">
        <v>18824</v>
      </c>
      <c r="H4291" s="79">
        <v>202.46876499999999</v>
      </c>
    </row>
    <row r="4292" spans="1:8" x14ac:dyDescent="0.2">
      <c r="A4292" s="6">
        <v>30237609</v>
      </c>
      <c r="B4292" s="6" t="s">
        <v>18825</v>
      </c>
      <c r="C4292" s="6" t="s">
        <v>5760</v>
      </c>
      <c r="D4292" s="6" t="s">
        <v>18416</v>
      </c>
      <c r="E4292" s="6" t="s">
        <v>5638</v>
      </c>
      <c r="F4292" s="6" t="s">
        <v>18826</v>
      </c>
      <c r="G4292" s="6" t="s">
        <v>18827</v>
      </c>
      <c r="H4292" s="79">
        <v>202.46876499999999</v>
      </c>
    </row>
    <row r="4293" spans="1:8" x14ac:dyDescent="0.2">
      <c r="A4293" s="6">
        <v>30059030</v>
      </c>
      <c r="B4293" s="6" t="s">
        <v>18828</v>
      </c>
      <c r="C4293" s="6" t="s">
        <v>6724</v>
      </c>
      <c r="D4293" s="6" t="s">
        <v>15818</v>
      </c>
      <c r="E4293" s="6" t="s">
        <v>15819</v>
      </c>
      <c r="F4293" s="6" t="s">
        <v>18829</v>
      </c>
      <c r="G4293" s="6" t="s">
        <v>18830</v>
      </c>
      <c r="H4293" s="79">
        <v>202.673419</v>
      </c>
    </row>
    <row r="4294" spans="1:8" x14ac:dyDescent="0.2">
      <c r="A4294" s="6">
        <v>30252414</v>
      </c>
      <c r="B4294" s="6" t="s">
        <v>18831</v>
      </c>
      <c r="C4294" s="6" t="s">
        <v>6464</v>
      </c>
      <c r="D4294" s="6" t="s">
        <v>6744</v>
      </c>
      <c r="E4294" s="6" t="s">
        <v>5638</v>
      </c>
      <c r="F4294" s="6" t="s">
        <v>18832</v>
      </c>
      <c r="G4294" s="6" t="s">
        <v>18833</v>
      </c>
      <c r="H4294" s="79">
        <v>204.050184</v>
      </c>
    </row>
    <row r="4295" spans="1:8" x14ac:dyDescent="0.2">
      <c r="A4295" s="6">
        <v>30071082</v>
      </c>
      <c r="B4295" s="6" t="s">
        <v>18834</v>
      </c>
      <c r="C4295" s="6" t="s">
        <v>7624</v>
      </c>
      <c r="D4295" s="6" t="s">
        <v>6744</v>
      </c>
      <c r="E4295" s="6" t="s">
        <v>5638</v>
      </c>
      <c r="F4295" s="6" t="s">
        <v>18835</v>
      </c>
      <c r="G4295" s="6" t="s">
        <v>18836</v>
      </c>
      <c r="H4295" s="79">
        <v>204.050184</v>
      </c>
    </row>
    <row r="4296" spans="1:8" x14ac:dyDescent="0.2">
      <c r="A4296" s="6">
        <v>30248420</v>
      </c>
      <c r="B4296" s="6" t="s">
        <v>18837</v>
      </c>
      <c r="C4296" s="6" t="s">
        <v>7628</v>
      </c>
      <c r="D4296" s="6" t="s">
        <v>6744</v>
      </c>
      <c r="E4296" s="6" t="s">
        <v>5638</v>
      </c>
      <c r="F4296" s="6" t="s">
        <v>18838</v>
      </c>
      <c r="G4296" s="6" t="s">
        <v>18839</v>
      </c>
      <c r="H4296" s="79">
        <v>204.050184</v>
      </c>
    </row>
    <row r="4297" spans="1:8" x14ac:dyDescent="0.2">
      <c r="A4297" s="6">
        <v>30009126</v>
      </c>
      <c r="B4297" s="6" t="s">
        <v>18840</v>
      </c>
      <c r="C4297" s="6" t="s">
        <v>7632</v>
      </c>
      <c r="D4297" s="6" t="s">
        <v>6744</v>
      </c>
      <c r="E4297" s="6" t="s">
        <v>5638</v>
      </c>
      <c r="F4297" s="6" t="s">
        <v>18841</v>
      </c>
      <c r="G4297" s="6" t="s">
        <v>18842</v>
      </c>
      <c r="H4297" s="79">
        <v>204.050184</v>
      </c>
    </row>
    <row r="4298" spans="1:8" x14ac:dyDescent="0.2">
      <c r="A4298" s="6">
        <v>30228787</v>
      </c>
      <c r="B4298" s="6" t="s">
        <v>18843</v>
      </c>
      <c r="C4298" s="6" t="s">
        <v>7636</v>
      </c>
      <c r="D4298" s="6" t="s">
        <v>6744</v>
      </c>
      <c r="E4298" s="6" t="s">
        <v>5638</v>
      </c>
      <c r="F4298" s="6" t="s">
        <v>18844</v>
      </c>
      <c r="G4298" s="6" t="s">
        <v>18845</v>
      </c>
      <c r="H4298" s="79">
        <v>204.050184</v>
      </c>
    </row>
    <row r="4299" spans="1:8" x14ac:dyDescent="0.2">
      <c r="A4299" s="6">
        <v>30037694</v>
      </c>
      <c r="B4299" s="6" t="s">
        <v>18846</v>
      </c>
      <c r="C4299" s="6" t="s">
        <v>7640</v>
      </c>
      <c r="D4299" s="6" t="s">
        <v>6744</v>
      </c>
      <c r="E4299" s="6" t="s">
        <v>5638</v>
      </c>
      <c r="F4299" s="6" t="s">
        <v>18847</v>
      </c>
      <c r="G4299" s="6" t="s">
        <v>18848</v>
      </c>
      <c r="H4299" s="79">
        <v>204.050184</v>
      </c>
    </row>
    <row r="4300" spans="1:8" x14ac:dyDescent="0.2">
      <c r="A4300" s="6">
        <v>30310297</v>
      </c>
      <c r="B4300" s="6" t="s">
        <v>18849</v>
      </c>
      <c r="C4300" s="6" t="s">
        <v>8077</v>
      </c>
      <c r="D4300" s="6" t="s">
        <v>16425</v>
      </c>
      <c r="E4300" s="6" t="s">
        <v>15819</v>
      </c>
      <c r="F4300" s="6" t="s">
        <v>18850</v>
      </c>
      <c r="G4300" s="6" t="s">
        <v>18851</v>
      </c>
      <c r="H4300" s="79">
        <v>204.12909099999999</v>
      </c>
    </row>
    <row r="4301" spans="1:8" x14ac:dyDescent="0.2">
      <c r="A4301" s="6">
        <v>30287377</v>
      </c>
      <c r="B4301" s="6" t="s">
        <v>18852</v>
      </c>
      <c r="C4301" s="6" t="s">
        <v>8077</v>
      </c>
      <c r="D4301" s="6" t="s">
        <v>16429</v>
      </c>
      <c r="E4301" s="6" t="s">
        <v>15819</v>
      </c>
      <c r="F4301" s="6" t="s">
        <v>18853</v>
      </c>
      <c r="G4301" s="6" t="s">
        <v>18854</v>
      </c>
      <c r="H4301" s="79">
        <v>204.12909099999999</v>
      </c>
    </row>
    <row r="4302" spans="1:8" x14ac:dyDescent="0.2">
      <c r="A4302" s="6">
        <v>30386104</v>
      </c>
      <c r="B4302" s="6" t="s">
        <v>758</v>
      </c>
      <c r="C4302" s="6" t="s">
        <v>9069</v>
      </c>
      <c r="D4302" s="6" t="s">
        <v>18358</v>
      </c>
      <c r="E4302" s="6" t="s">
        <v>5638</v>
      </c>
      <c r="F4302" s="6" t="s">
        <v>752</v>
      </c>
      <c r="G4302" s="6" t="s">
        <v>753</v>
      </c>
      <c r="H4302" s="79">
        <v>204.53747200000001</v>
      </c>
    </row>
    <row r="4303" spans="1:8" x14ac:dyDescent="0.2">
      <c r="A4303" s="6">
        <v>30185423</v>
      </c>
      <c r="B4303" s="6" t="s">
        <v>1684</v>
      </c>
      <c r="C4303" s="6" t="s">
        <v>9069</v>
      </c>
      <c r="D4303" s="6" t="s">
        <v>18855</v>
      </c>
      <c r="E4303" s="6" t="s">
        <v>5638</v>
      </c>
      <c r="F4303" s="6" t="s">
        <v>1681</v>
      </c>
      <c r="G4303" s="6" t="s">
        <v>1682</v>
      </c>
      <c r="H4303" s="79">
        <v>204.53747200000001</v>
      </c>
    </row>
    <row r="4304" spans="1:8" x14ac:dyDescent="0.2">
      <c r="A4304" s="6">
        <v>30329395</v>
      </c>
      <c r="B4304" s="6" t="s">
        <v>5232</v>
      </c>
      <c r="C4304" s="6" t="s">
        <v>5785</v>
      </c>
      <c r="D4304" s="6" t="s">
        <v>18413</v>
      </c>
      <c r="E4304" s="6" t="s">
        <v>18414</v>
      </c>
      <c r="F4304" s="6" t="s">
        <v>5228</v>
      </c>
      <c r="G4304" s="6" t="s">
        <v>5229</v>
      </c>
      <c r="H4304" s="79">
        <v>208.288173</v>
      </c>
    </row>
    <row r="4305" spans="1:8" x14ac:dyDescent="0.2">
      <c r="A4305" s="6">
        <v>30096715</v>
      </c>
      <c r="B4305" s="6" t="s">
        <v>2165</v>
      </c>
      <c r="C4305" s="6" t="s">
        <v>7546</v>
      </c>
      <c r="D4305" s="6" t="s">
        <v>18413</v>
      </c>
      <c r="E4305" s="6" t="s">
        <v>18414</v>
      </c>
      <c r="F4305" s="6" t="s">
        <v>2161</v>
      </c>
      <c r="G4305" s="6" t="s">
        <v>2162</v>
      </c>
      <c r="H4305" s="79">
        <v>208.288173</v>
      </c>
    </row>
    <row r="4306" spans="1:8" x14ac:dyDescent="0.2">
      <c r="A4306" s="6">
        <v>30334143</v>
      </c>
      <c r="B4306" s="6" t="s">
        <v>18856</v>
      </c>
      <c r="C4306" s="6" t="s">
        <v>7707</v>
      </c>
      <c r="D4306" s="6" t="s">
        <v>18309</v>
      </c>
      <c r="E4306" s="6" t="s">
        <v>5893</v>
      </c>
      <c r="F4306" s="6" t="s">
        <v>18857</v>
      </c>
      <c r="G4306" s="6" t="s">
        <v>18858</v>
      </c>
      <c r="H4306" s="79">
        <v>208.288173</v>
      </c>
    </row>
    <row r="4307" spans="1:8" x14ac:dyDescent="0.2">
      <c r="A4307" s="6">
        <v>30336756</v>
      </c>
      <c r="B4307" s="6" t="s">
        <v>18859</v>
      </c>
      <c r="C4307" s="6" t="s">
        <v>7711</v>
      </c>
      <c r="D4307" s="6" t="s">
        <v>18309</v>
      </c>
      <c r="E4307" s="6" t="s">
        <v>5893</v>
      </c>
      <c r="F4307" s="6" t="s">
        <v>18860</v>
      </c>
      <c r="G4307" s="6" t="s">
        <v>18861</v>
      </c>
      <c r="H4307" s="79">
        <v>208.288173</v>
      </c>
    </row>
    <row r="4308" spans="1:8" x14ac:dyDescent="0.2">
      <c r="A4308" s="6">
        <v>30173934</v>
      </c>
      <c r="B4308" s="6" t="s">
        <v>18862</v>
      </c>
      <c r="C4308" s="6" t="s">
        <v>5785</v>
      </c>
      <c r="D4308" s="6" t="s">
        <v>18416</v>
      </c>
      <c r="E4308" s="6" t="s">
        <v>5638</v>
      </c>
      <c r="F4308" s="6" t="s">
        <v>18863</v>
      </c>
      <c r="G4308" s="6" t="s">
        <v>18864</v>
      </c>
      <c r="H4308" s="79">
        <v>208.288173</v>
      </c>
    </row>
    <row r="4309" spans="1:8" x14ac:dyDescent="0.2">
      <c r="A4309" s="6">
        <v>30418333</v>
      </c>
      <c r="B4309" s="6" t="s">
        <v>18865</v>
      </c>
      <c r="C4309" s="6" t="s">
        <v>7546</v>
      </c>
      <c r="D4309" s="6" t="s">
        <v>18416</v>
      </c>
      <c r="E4309" s="6" t="s">
        <v>5638</v>
      </c>
      <c r="F4309" s="6" t="s">
        <v>18866</v>
      </c>
      <c r="G4309" s="6" t="s">
        <v>18867</v>
      </c>
      <c r="H4309" s="79">
        <v>208.288173</v>
      </c>
    </row>
    <row r="4310" spans="1:8" x14ac:dyDescent="0.2">
      <c r="A4310" s="6">
        <v>30034464</v>
      </c>
      <c r="B4310" s="6" t="s">
        <v>2210</v>
      </c>
      <c r="C4310" s="6" t="s">
        <v>7266</v>
      </c>
      <c r="D4310" s="6" t="s">
        <v>18868</v>
      </c>
      <c r="E4310" s="6" t="s">
        <v>5638</v>
      </c>
      <c r="F4310" s="6" t="s">
        <v>2206</v>
      </c>
      <c r="G4310" s="6" t="s">
        <v>2207</v>
      </c>
      <c r="H4310" s="79">
        <v>208.755459</v>
      </c>
    </row>
    <row r="4311" spans="1:8" x14ac:dyDescent="0.2">
      <c r="A4311" s="6">
        <v>30134623</v>
      </c>
      <c r="B4311" s="6" t="s">
        <v>18869</v>
      </c>
      <c r="C4311" s="6" t="s">
        <v>7266</v>
      </c>
      <c r="D4311" s="6" t="s">
        <v>18870</v>
      </c>
      <c r="E4311" s="6" t="s">
        <v>5638</v>
      </c>
      <c r="F4311" s="6" t="s">
        <v>18871</v>
      </c>
      <c r="G4311" s="6" t="s">
        <v>18872</v>
      </c>
      <c r="H4311" s="79">
        <v>208.755459</v>
      </c>
    </row>
    <row r="4312" spans="1:8" x14ac:dyDescent="0.2">
      <c r="A4312" s="6">
        <v>30132989</v>
      </c>
      <c r="B4312" s="6" t="s">
        <v>18873</v>
      </c>
      <c r="C4312" s="6" t="s">
        <v>7266</v>
      </c>
      <c r="D4312" s="6" t="s">
        <v>18874</v>
      </c>
      <c r="E4312" s="6" t="s">
        <v>5638</v>
      </c>
      <c r="F4312" s="6" t="s">
        <v>18875</v>
      </c>
      <c r="G4312" s="6" t="s">
        <v>18876</v>
      </c>
      <c r="H4312" s="79">
        <v>208.755459</v>
      </c>
    </row>
    <row r="4313" spans="1:8" x14ac:dyDescent="0.2">
      <c r="A4313" s="6">
        <v>30148273</v>
      </c>
      <c r="B4313" s="6" t="s">
        <v>3554</v>
      </c>
      <c r="C4313" s="6" t="s">
        <v>8662</v>
      </c>
      <c r="D4313" s="6" t="s">
        <v>18868</v>
      </c>
      <c r="E4313" s="6" t="s">
        <v>5638</v>
      </c>
      <c r="F4313" s="6" t="s">
        <v>3550</v>
      </c>
      <c r="G4313" s="6" t="s">
        <v>3551</v>
      </c>
      <c r="H4313" s="79">
        <v>209.888633</v>
      </c>
    </row>
    <row r="4314" spans="1:8" x14ac:dyDescent="0.2">
      <c r="A4314" s="6">
        <v>30330104</v>
      </c>
      <c r="B4314" s="6" t="s">
        <v>18877</v>
      </c>
      <c r="C4314" s="6" t="s">
        <v>8662</v>
      </c>
      <c r="D4314" s="6" t="s">
        <v>18870</v>
      </c>
      <c r="E4314" s="6" t="s">
        <v>5638</v>
      </c>
      <c r="F4314" s="6" t="s">
        <v>18878</v>
      </c>
      <c r="G4314" s="6" t="s">
        <v>18879</v>
      </c>
      <c r="H4314" s="79">
        <v>209.888633</v>
      </c>
    </row>
    <row r="4315" spans="1:8" x14ac:dyDescent="0.2">
      <c r="A4315" s="6">
        <v>30164197</v>
      </c>
      <c r="B4315" s="6" t="s">
        <v>2579</v>
      </c>
      <c r="C4315" s="6" t="s">
        <v>8662</v>
      </c>
      <c r="D4315" s="6" t="s">
        <v>18874</v>
      </c>
      <c r="E4315" s="6" t="s">
        <v>5638</v>
      </c>
      <c r="F4315" s="6" t="s">
        <v>2574</v>
      </c>
      <c r="G4315" s="6" t="s">
        <v>2575</v>
      </c>
      <c r="H4315" s="79">
        <v>209.888633</v>
      </c>
    </row>
    <row r="4316" spans="1:8" x14ac:dyDescent="0.2">
      <c r="A4316" s="6">
        <v>30328926</v>
      </c>
      <c r="B4316" s="6" t="s">
        <v>1847</v>
      </c>
      <c r="C4316" s="6" t="s">
        <v>7554</v>
      </c>
      <c r="D4316" s="6" t="s">
        <v>18413</v>
      </c>
      <c r="E4316" s="6" t="s">
        <v>18414</v>
      </c>
      <c r="F4316" s="6" t="s">
        <v>1843</v>
      </c>
      <c r="G4316" s="6" t="s">
        <v>1844</v>
      </c>
      <c r="H4316" s="79">
        <v>213.57169500000001</v>
      </c>
    </row>
    <row r="4317" spans="1:8" x14ac:dyDescent="0.2">
      <c r="A4317" s="6">
        <v>30368989</v>
      </c>
      <c r="B4317" s="6" t="s">
        <v>18880</v>
      </c>
      <c r="C4317" s="6" t="s">
        <v>7699</v>
      </c>
      <c r="D4317" s="6" t="s">
        <v>18309</v>
      </c>
      <c r="E4317" s="6" t="s">
        <v>5893</v>
      </c>
      <c r="F4317" s="6" t="s">
        <v>18881</v>
      </c>
      <c r="G4317" s="6" t="s">
        <v>18882</v>
      </c>
      <c r="H4317" s="79">
        <v>213.57169500000001</v>
      </c>
    </row>
    <row r="4318" spans="1:8" x14ac:dyDescent="0.2">
      <c r="A4318" s="6">
        <v>30355710</v>
      </c>
      <c r="B4318" s="6" t="s">
        <v>18883</v>
      </c>
      <c r="C4318" s="6" t="s">
        <v>7554</v>
      </c>
      <c r="D4318" s="6" t="s">
        <v>18416</v>
      </c>
      <c r="E4318" s="6" t="s">
        <v>5638</v>
      </c>
      <c r="F4318" s="6" t="s">
        <v>18884</v>
      </c>
      <c r="G4318" s="6" t="s">
        <v>18885</v>
      </c>
      <c r="H4318" s="79">
        <v>213.57169500000001</v>
      </c>
    </row>
    <row r="4319" spans="1:8" x14ac:dyDescent="0.2">
      <c r="A4319" s="6">
        <v>30412491</v>
      </c>
      <c r="B4319" s="6" t="s">
        <v>18886</v>
      </c>
      <c r="C4319" s="6" t="s">
        <v>5772</v>
      </c>
      <c r="D4319" s="6" t="s">
        <v>18034</v>
      </c>
      <c r="E4319" s="6" t="s">
        <v>5638</v>
      </c>
      <c r="F4319" s="6" t="s">
        <v>18887</v>
      </c>
      <c r="G4319" s="6" t="s">
        <v>18888</v>
      </c>
      <c r="H4319" s="79">
        <v>216.152029</v>
      </c>
    </row>
    <row r="4320" spans="1:8" x14ac:dyDescent="0.2">
      <c r="A4320" s="6">
        <v>30123189</v>
      </c>
      <c r="B4320" s="6" t="s">
        <v>18889</v>
      </c>
      <c r="C4320" s="6" t="s">
        <v>5646</v>
      </c>
      <c r="D4320" s="6" t="s">
        <v>17617</v>
      </c>
      <c r="E4320" s="6" t="s">
        <v>5638</v>
      </c>
      <c r="F4320" s="6" t="s">
        <v>18890</v>
      </c>
      <c r="G4320" s="6" t="s">
        <v>18891</v>
      </c>
      <c r="H4320" s="79">
        <v>216.311443</v>
      </c>
    </row>
    <row r="4321" spans="1:8" x14ac:dyDescent="0.2">
      <c r="A4321" s="6">
        <v>30392227</v>
      </c>
      <c r="B4321" s="6" t="s">
        <v>18892</v>
      </c>
      <c r="C4321" s="6" t="s">
        <v>5646</v>
      </c>
      <c r="D4321" s="6" t="s">
        <v>17559</v>
      </c>
      <c r="E4321" s="6" t="s">
        <v>5638</v>
      </c>
      <c r="F4321" s="6" t="s">
        <v>18893</v>
      </c>
      <c r="G4321" s="6" t="s">
        <v>18894</v>
      </c>
      <c r="H4321" s="79">
        <v>216.311443</v>
      </c>
    </row>
    <row r="4322" spans="1:8" x14ac:dyDescent="0.2">
      <c r="A4322" s="6">
        <v>30062171</v>
      </c>
      <c r="B4322" s="6" t="s">
        <v>18895</v>
      </c>
      <c r="C4322" s="6" t="s">
        <v>5740</v>
      </c>
      <c r="D4322" s="6" t="s">
        <v>18870</v>
      </c>
      <c r="E4322" s="6" t="s">
        <v>5638</v>
      </c>
      <c r="F4322" s="6" t="s">
        <v>18896</v>
      </c>
      <c r="G4322" s="6" t="s">
        <v>18897</v>
      </c>
      <c r="H4322" s="79">
        <v>217.26140899999999</v>
      </c>
    </row>
    <row r="4323" spans="1:8" x14ac:dyDescent="0.2">
      <c r="A4323" s="6">
        <v>30127149</v>
      </c>
      <c r="B4323" s="6" t="s">
        <v>18898</v>
      </c>
      <c r="C4323" s="6" t="s">
        <v>5740</v>
      </c>
      <c r="D4323" s="6" t="s">
        <v>18874</v>
      </c>
      <c r="E4323" s="6" t="s">
        <v>5638</v>
      </c>
      <c r="F4323" s="6" t="s">
        <v>18899</v>
      </c>
      <c r="G4323" s="6" t="s">
        <v>18900</v>
      </c>
      <c r="H4323" s="79">
        <v>217.26140899999999</v>
      </c>
    </row>
    <row r="4324" spans="1:8" x14ac:dyDescent="0.2">
      <c r="A4324" s="6">
        <v>30296972</v>
      </c>
      <c r="B4324" s="6" t="s">
        <v>18901</v>
      </c>
      <c r="C4324" s="6" t="s">
        <v>5933</v>
      </c>
      <c r="D4324" s="6" t="s">
        <v>16429</v>
      </c>
      <c r="E4324" s="6" t="s">
        <v>15819</v>
      </c>
      <c r="F4324" s="6" t="s">
        <v>18902</v>
      </c>
      <c r="G4324" s="6" t="s">
        <v>18903</v>
      </c>
      <c r="H4324" s="79">
        <v>217.56172699999999</v>
      </c>
    </row>
    <row r="4325" spans="1:8" x14ac:dyDescent="0.2">
      <c r="A4325" s="6">
        <v>30270028</v>
      </c>
      <c r="B4325" s="6" t="s">
        <v>18904</v>
      </c>
      <c r="C4325" s="6" t="s">
        <v>6720</v>
      </c>
      <c r="D4325" s="6" t="s">
        <v>15818</v>
      </c>
      <c r="E4325" s="6" t="s">
        <v>15819</v>
      </c>
      <c r="F4325" s="6" t="s">
        <v>18905</v>
      </c>
      <c r="G4325" s="6" t="s">
        <v>18906</v>
      </c>
      <c r="H4325" s="79">
        <v>217.96788100000001</v>
      </c>
    </row>
    <row r="4326" spans="1:8" x14ac:dyDescent="0.2">
      <c r="A4326" s="6">
        <v>30123261</v>
      </c>
      <c r="B4326" s="6" t="s">
        <v>18907</v>
      </c>
      <c r="C4326" s="6" t="s">
        <v>6254</v>
      </c>
      <c r="D4326" s="6" t="s">
        <v>16425</v>
      </c>
      <c r="E4326" s="6" t="s">
        <v>15819</v>
      </c>
      <c r="F4326" s="6" t="s">
        <v>18908</v>
      </c>
      <c r="G4326" s="6" t="s">
        <v>18909</v>
      </c>
      <c r="H4326" s="79">
        <v>219.945427</v>
      </c>
    </row>
    <row r="4327" spans="1:8" x14ac:dyDescent="0.2">
      <c r="A4327" s="6">
        <v>30128585</v>
      </c>
      <c r="B4327" s="6" t="s">
        <v>18910</v>
      </c>
      <c r="C4327" s="6" t="s">
        <v>6254</v>
      </c>
      <c r="D4327" s="6" t="s">
        <v>16429</v>
      </c>
      <c r="E4327" s="6" t="s">
        <v>15819</v>
      </c>
      <c r="F4327" s="6" t="s">
        <v>18911</v>
      </c>
      <c r="G4327" s="6" t="s">
        <v>18912</v>
      </c>
      <c r="H4327" s="79">
        <v>219.945427</v>
      </c>
    </row>
    <row r="4328" spans="1:8" x14ac:dyDescent="0.2">
      <c r="A4328" s="6">
        <v>30030933</v>
      </c>
      <c r="B4328" s="6" t="s">
        <v>18913</v>
      </c>
      <c r="C4328" s="6" t="s">
        <v>18914</v>
      </c>
      <c r="D4328" s="6" t="s">
        <v>18309</v>
      </c>
      <c r="E4328" s="6" t="s">
        <v>5893</v>
      </c>
      <c r="F4328" s="6" t="s">
        <v>18915</v>
      </c>
      <c r="G4328" s="6" t="s">
        <v>18916</v>
      </c>
      <c r="H4328" s="79">
        <v>220.247692</v>
      </c>
    </row>
    <row r="4329" spans="1:8" x14ac:dyDescent="0.2">
      <c r="A4329" s="6">
        <v>30013542</v>
      </c>
      <c r="B4329" s="6" t="s">
        <v>18917</v>
      </c>
      <c r="C4329" s="6" t="s">
        <v>5762</v>
      </c>
      <c r="D4329" s="6" t="s">
        <v>18416</v>
      </c>
      <c r="E4329" s="6" t="s">
        <v>5638</v>
      </c>
      <c r="F4329" s="6" t="s">
        <v>18918</v>
      </c>
      <c r="G4329" s="6" t="s">
        <v>18919</v>
      </c>
      <c r="H4329" s="79">
        <v>220.247692</v>
      </c>
    </row>
    <row r="4330" spans="1:8" x14ac:dyDescent="0.2">
      <c r="A4330" s="6">
        <v>30419126</v>
      </c>
      <c r="B4330" s="6" t="s">
        <v>18920</v>
      </c>
      <c r="C4330" s="6" t="s">
        <v>5694</v>
      </c>
      <c r="D4330" s="6" t="s">
        <v>18313</v>
      </c>
      <c r="E4330" s="6" t="s">
        <v>5893</v>
      </c>
      <c r="F4330" s="6" t="s">
        <v>18921</v>
      </c>
      <c r="G4330" s="6" t="s">
        <v>18922</v>
      </c>
      <c r="H4330" s="79">
        <v>220.247692</v>
      </c>
    </row>
    <row r="4331" spans="1:8" x14ac:dyDescent="0.2">
      <c r="A4331" s="6">
        <v>30026838</v>
      </c>
      <c r="B4331" s="6" t="s">
        <v>18923</v>
      </c>
      <c r="C4331" s="6" t="s">
        <v>5762</v>
      </c>
      <c r="D4331" s="6" t="s">
        <v>18413</v>
      </c>
      <c r="E4331" s="6" t="s">
        <v>18414</v>
      </c>
      <c r="F4331" s="6" t="s">
        <v>18924</v>
      </c>
      <c r="G4331" s="6" t="s">
        <v>18925</v>
      </c>
      <c r="H4331" s="79">
        <v>220.474986</v>
      </c>
    </row>
    <row r="4332" spans="1:8" x14ac:dyDescent="0.2">
      <c r="A4332" s="6">
        <v>30173402</v>
      </c>
      <c r="B4332" s="6" t="s">
        <v>18926</v>
      </c>
      <c r="C4332" s="6" t="s">
        <v>8077</v>
      </c>
      <c r="D4332" s="6" t="s">
        <v>9992</v>
      </c>
      <c r="E4332" s="6" t="s">
        <v>9993</v>
      </c>
      <c r="F4332" s="6" t="s">
        <v>18927</v>
      </c>
      <c r="G4332" s="6" t="s">
        <v>18928</v>
      </c>
      <c r="H4332" s="79">
        <v>220.73959199999999</v>
      </c>
    </row>
    <row r="4333" spans="1:8" x14ac:dyDescent="0.2">
      <c r="A4333" s="6">
        <v>30195086</v>
      </c>
      <c r="B4333" s="6" t="s">
        <v>18929</v>
      </c>
      <c r="C4333" s="6" t="s">
        <v>8081</v>
      </c>
      <c r="D4333" s="6" t="s">
        <v>9992</v>
      </c>
      <c r="E4333" s="6" t="s">
        <v>9993</v>
      </c>
      <c r="F4333" s="6" t="s">
        <v>18930</v>
      </c>
      <c r="G4333" s="6" t="s">
        <v>18931</v>
      </c>
      <c r="H4333" s="79">
        <v>220.73959199999999</v>
      </c>
    </row>
    <row r="4334" spans="1:8" x14ac:dyDescent="0.2">
      <c r="A4334" s="6">
        <v>30227346</v>
      </c>
      <c r="B4334" s="6" t="s">
        <v>18932</v>
      </c>
      <c r="C4334" s="6" t="s">
        <v>8085</v>
      </c>
      <c r="D4334" s="6" t="s">
        <v>9992</v>
      </c>
      <c r="E4334" s="6" t="s">
        <v>9993</v>
      </c>
      <c r="F4334" s="6" t="s">
        <v>18933</v>
      </c>
      <c r="G4334" s="6" t="s">
        <v>18934</v>
      </c>
      <c r="H4334" s="79">
        <v>220.73959199999999</v>
      </c>
    </row>
    <row r="4335" spans="1:8" x14ac:dyDescent="0.2">
      <c r="A4335" s="6">
        <v>30172941</v>
      </c>
      <c r="B4335" s="6" t="s">
        <v>18935</v>
      </c>
      <c r="C4335" s="6" t="s">
        <v>5891</v>
      </c>
      <c r="D4335" s="6" t="s">
        <v>9992</v>
      </c>
      <c r="E4335" s="6" t="s">
        <v>9993</v>
      </c>
      <c r="F4335" s="6" t="s">
        <v>18936</v>
      </c>
      <c r="G4335" s="6" t="s">
        <v>18937</v>
      </c>
      <c r="H4335" s="79">
        <v>220.73959199999999</v>
      </c>
    </row>
    <row r="4336" spans="1:8" x14ac:dyDescent="0.2">
      <c r="A4336" s="6">
        <v>30071465</v>
      </c>
      <c r="B4336" s="6" t="s">
        <v>18938</v>
      </c>
      <c r="C4336" s="6" t="s">
        <v>5897</v>
      </c>
      <c r="D4336" s="6" t="s">
        <v>9992</v>
      </c>
      <c r="E4336" s="6" t="s">
        <v>9993</v>
      </c>
      <c r="F4336" s="6" t="s">
        <v>18939</v>
      </c>
      <c r="G4336" s="6" t="s">
        <v>18940</v>
      </c>
      <c r="H4336" s="79">
        <v>220.73959199999999</v>
      </c>
    </row>
    <row r="4337" spans="1:8" x14ac:dyDescent="0.2">
      <c r="A4337" s="6">
        <v>30090023</v>
      </c>
      <c r="B4337" s="6" t="s">
        <v>18941</v>
      </c>
      <c r="C4337" s="6" t="s">
        <v>5901</v>
      </c>
      <c r="D4337" s="6" t="s">
        <v>9992</v>
      </c>
      <c r="E4337" s="6" t="s">
        <v>9993</v>
      </c>
      <c r="F4337" s="6" t="s">
        <v>18942</v>
      </c>
      <c r="G4337" s="6" t="s">
        <v>18943</v>
      </c>
      <c r="H4337" s="79">
        <v>220.73959199999999</v>
      </c>
    </row>
    <row r="4338" spans="1:8" x14ac:dyDescent="0.2">
      <c r="A4338" s="6">
        <v>30120278</v>
      </c>
      <c r="B4338" s="6" t="s">
        <v>18944</v>
      </c>
      <c r="C4338" s="6" t="s">
        <v>5905</v>
      </c>
      <c r="D4338" s="6" t="s">
        <v>9992</v>
      </c>
      <c r="E4338" s="6" t="s">
        <v>9993</v>
      </c>
      <c r="F4338" s="6" t="s">
        <v>18945</v>
      </c>
      <c r="G4338" s="6" t="s">
        <v>18946</v>
      </c>
      <c r="H4338" s="79">
        <v>220.73959199999999</v>
      </c>
    </row>
    <row r="4339" spans="1:8" x14ac:dyDescent="0.2">
      <c r="A4339" s="6">
        <v>30406422</v>
      </c>
      <c r="B4339" s="6" t="s">
        <v>391</v>
      </c>
      <c r="C4339" s="6" t="s">
        <v>5714</v>
      </c>
      <c r="D4339" s="6" t="s">
        <v>18420</v>
      </c>
      <c r="E4339" s="6" t="s">
        <v>5638</v>
      </c>
      <c r="F4339" s="6" t="s">
        <v>386</v>
      </c>
      <c r="G4339" s="6" t="s">
        <v>387</v>
      </c>
      <c r="H4339" s="79">
        <v>221.80362299999999</v>
      </c>
    </row>
    <row r="4340" spans="1:8" x14ac:dyDescent="0.2">
      <c r="A4340" s="6">
        <v>30405990</v>
      </c>
      <c r="B4340" s="6" t="s">
        <v>18947</v>
      </c>
      <c r="C4340" s="6" t="s">
        <v>8081</v>
      </c>
      <c r="D4340" s="6" t="s">
        <v>16425</v>
      </c>
      <c r="E4340" s="6" t="s">
        <v>15819</v>
      </c>
      <c r="F4340" s="6" t="s">
        <v>18948</v>
      </c>
      <c r="G4340" s="6" t="s">
        <v>18949</v>
      </c>
      <c r="H4340" s="79">
        <v>222.32658599999999</v>
      </c>
    </row>
    <row r="4341" spans="1:8" x14ac:dyDescent="0.2">
      <c r="A4341" s="6">
        <v>30192373</v>
      </c>
      <c r="B4341" s="6" t="s">
        <v>18950</v>
      </c>
      <c r="C4341" s="6" t="s">
        <v>8085</v>
      </c>
      <c r="D4341" s="6" t="s">
        <v>16425</v>
      </c>
      <c r="E4341" s="6" t="s">
        <v>15819</v>
      </c>
      <c r="F4341" s="6" t="s">
        <v>18951</v>
      </c>
      <c r="G4341" s="6" t="s">
        <v>18952</v>
      </c>
      <c r="H4341" s="79">
        <v>222.32658599999999</v>
      </c>
    </row>
    <row r="4342" spans="1:8" x14ac:dyDescent="0.2">
      <c r="A4342" s="6">
        <v>30046751</v>
      </c>
      <c r="B4342" s="6" t="s">
        <v>18953</v>
      </c>
      <c r="C4342" s="6" t="s">
        <v>8081</v>
      </c>
      <c r="D4342" s="6" t="s">
        <v>16429</v>
      </c>
      <c r="E4342" s="6" t="s">
        <v>15819</v>
      </c>
      <c r="F4342" s="6" t="s">
        <v>18954</v>
      </c>
      <c r="G4342" s="6" t="s">
        <v>18955</v>
      </c>
      <c r="H4342" s="79">
        <v>222.32658599999999</v>
      </c>
    </row>
    <row r="4343" spans="1:8" x14ac:dyDescent="0.2">
      <c r="A4343" s="6">
        <v>30167337</v>
      </c>
      <c r="B4343" s="6" t="s">
        <v>18956</v>
      </c>
      <c r="C4343" s="6" t="s">
        <v>8085</v>
      </c>
      <c r="D4343" s="6" t="s">
        <v>16429</v>
      </c>
      <c r="E4343" s="6" t="s">
        <v>15819</v>
      </c>
      <c r="F4343" s="6" t="s">
        <v>18957</v>
      </c>
      <c r="G4343" s="6" t="s">
        <v>18958</v>
      </c>
      <c r="H4343" s="79">
        <v>222.32658599999999</v>
      </c>
    </row>
    <row r="4344" spans="1:8" x14ac:dyDescent="0.2">
      <c r="A4344" s="6">
        <v>30373186</v>
      </c>
      <c r="B4344" s="6" t="s">
        <v>18959</v>
      </c>
      <c r="C4344" s="6" t="s">
        <v>6604</v>
      </c>
      <c r="D4344" s="6" t="s">
        <v>11449</v>
      </c>
      <c r="E4344" s="6" t="s">
        <v>5638</v>
      </c>
      <c r="F4344" s="6" t="s">
        <v>18960</v>
      </c>
      <c r="G4344" s="6" t="s">
        <v>18961</v>
      </c>
      <c r="H4344" s="79">
        <v>222.78240700000001</v>
      </c>
    </row>
    <row r="4345" spans="1:8" x14ac:dyDescent="0.2">
      <c r="A4345" s="6">
        <v>30294944</v>
      </c>
      <c r="B4345" s="6" t="s">
        <v>18962</v>
      </c>
      <c r="C4345" s="6" t="s">
        <v>6608</v>
      </c>
      <c r="D4345" s="6" t="s">
        <v>11449</v>
      </c>
      <c r="E4345" s="6" t="s">
        <v>5638</v>
      </c>
      <c r="F4345" s="6" t="s">
        <v>18963</v>
      </c>
      <c r="G4345" s="6" t="s">
        <v>18964</v>
      </c>
      <c r="H4345" s="79">
        <v>222.78240700000001</v>
      </c>
    </row>
    <row r="4346" spans="1:8" x14ac:dyDescent="0.2">
      <c r="A4346" s="6">
        <v>30466043</v>
      </c>
      <c r="B4346" s="6" t="s">
        <v>18965</v>
      </c>
      <c r="C4346" s="6" t="s">
        <v>6612</v>
      </c>
      <c r="D4346" s="6" t="s">
        <v>11449</v>
      </c>
      <c r="E4346" s="6" t="s">
        <v>5638</v>
      </c>
      <c r="F4346" s="6" t="s">
        <v>18966</v>
      </c>
      <c r="G4346" s="6" t="s">
        <v>18967</v>
      </c>
      <c r="H4346" s="79">
        <v>222.78240700000001</v>
      </c>
    </row>
    <row r="4347" spans="1:8" x14ac:dyDescent="0.2">
      <c r="A4347" s="6">
        <v>30354815</v>
      </c>
      <c r="B4347" s="6" t="s">
        <v>18968</v>
      </c>
      <c r="C4347" s="6" t="s">
        <v>6616</v>
      </c>
      <c r="D4347" s="6" t="s">
        <v>11449</v>
      </c>
      <c r="E4347" s="6" t="s">
        <v>5638</v>
      </c>
      <c r="F4347" s="6" t="s">
        <v>18969</v>
      </c>
      <c r="G4347" s="6" t="s">
        <v>18970</v>
      </c>
      <c r="H4347" s="79">
        <v>222.78240700000001</v>
      </c>
    </row>
    <row r="4348" spans="1:8" x14ac:dyDescent="0.2">
      <c r="A4348" s="6">
        <v>30276387</v>
      </c>
      <c r="B4348" s="6" t="s">
        <v>18971</v>
      </c>
      <c r="C4348" s="6" t="s">
        <v>6620</v>
      </c>
      <c r="D4348" s="6" t="s">
        <v>11449</v>
      </c>
      <c r="E4348" s="6" t="s">
        <v>5638</v>
      </c>
      <c r="F4348" s="6" t="s">
        <v>18972</v>
      </c>
      <c r="G4348" s="6" t="s">
        <v>18973</v>
      </c>
      <c r="H4348" s="79">
        <v>222.78240700000001</v>
      </c>
    </row>
    <row r="4349" spans="1:8" x14ac:dyDescent="0.2">
      <c r="A4349" s="6">
        <v>30156945</v>
      </c>
      <c r="B4349" s="6" t="s">
        <v>18974</v>
      </c>
      <c r="C4349" s="6" t="s">
        <v>5698</v>
      </c>
      <c r="D4349" s="6" t="s">
        <v>18313</v>
      </c>
      <c r="E4349" s="6" t="s">
        <v>5893</v>
      </c>
      <c r="F4349" s="6" t="s">
        <v>18975</v>
      </c>
      <c r="G4349" s="6" t="s">
        <v>18976</v>
      </c>
      <c r="H4349" s="79">
        <v>223.34067400000001</v>
      </c>
    </row>
    <row r="4350" spans="1:8" x14ac:dyDescent="0.2">
      <c r="A4350" s="6">
        <v>30320334</v>
      </c>
      <c r="B4350" s="6" t="s">
        <v>18977</v>
      </c>
      <c r="C4350" s="6" t="s">
        <v>7346</v>
      </c>
      <c r="D4350" s="6" t="s">
        <v>17993</v>
      </c>
      <c r="E4350" s="6" t="s">
        <v>15819</v>
      </c>
      <c r="F4350" s="6" t="s">
        <v>18978</v>
      </c>
      <c r="G4350" s="6" t="s">
        <v>18979</v>
      </c>
      <c r="H4350" s="79">
        <v>227.48496700000001</v>
      </c>
    </row>
    <row r="4351" spans="1:8" x14ac:dyDescent="0.2">
      <c r="A4351" s="6">
        <v>30144115</v>
      </c>
      <c r="B4351" s="6" t="s">
        <v>18980</v>
      </c>
      <c r="C4351" s="6" t="s">
        <v>7346</v>
      </c>
      <c r="D4351" s="6" t="s">
        <v>17997</v>
      </c>
      <c r="E4351" s="6" t="s">
        <v>15819</v>
      </c>
      <c r="F4351" s="6" t="s">
        <v>18981</v>
      </c>
      <c r="G4351" s="6" t="s">
        <v>18982</v>
      </c>
      <c r="H4351" s="79">
        <v>227.48496700000001</v>
      </c>
    </row>
    <row r="4352" spans="1:8" x14ac:dyDescent="0.2">
      <c r="A4352" s="6">
        <v>30177943</v>
      </c>
      <c r="B4352" s="6" t="s">
        <v>18983</v>
      </c>
      <c r="C4352" s="6" t="s">
        <v>5722</v>
      </c>
      <c r="D4352" s="6" t="s">
        <v>18413</v>
      </c>
      <c r="E4352" s="6" t="s">
        <v>18414</v>
      </c>
      <c r="F4352" s="6" t="s">
        <v>18984</v>
      </c>
      <c r="G4352" s="6" t="s">
        <v>18985</v>
      </c>
      <c r="H4352" s="79">
        <v>229.717341</v>
      </c>
    </row>
    <row r="4353" spans="1:8" x14ac:dyDescent="0.2">
      <c r="A4353" s="6">
        <v>30024104</v>
      </c>
      <c r="B4353" s="6" t="s">
        <v>18986</v>
      </c>
      <c r="C4353" s="6" t="s">
        <v>18987</v>
      </c>
      <c r="D4353" s="6" t="s">
        <v>18309</v>
      </c>
      <c r="E4353" s="6" t="s">
        <v>5893</v>
      </c>
      <c r="F4353" s="6" t="s">
        <v>18988</v>
      </c>
      <c r="G4353" s="6" t="s">
        <v>18989</v>
      </c>
      <c r="H4353" s="79">
        <v>229.717341</v>
      </c>
    </row>
    <row r="4354" spans="1:8" x14ac:dyDescent="0.2">
      <c r="A4354" s="6">
        <v>30057770</v>
      </c>
      <c r="B4354" s="6" t="s">
        <v>18990</v>
      </c>
      <c r="C4354" s="6" t="s">
        <v>5722</v>
      </c>
      <c r="D4354" s="6" t="s">
        <v>18416</v>
      </c>
      <c r="E4354" s="6" t="s">
        <v>5638</v>
      </c>
      <c r="F4354" s="6" t="s">
        <v>18991</v>
      </c>
      <c r="G4354" s="6" t="s">
        <v>18992</v>
      </c>
      <c r="H4354" s="79">
        <v>229.717341</v>
      </c>
    </row>
    <row r="4355" spans="1:8" x14ac:dyDescent="0.2">
      <c r="A4355" s="6">
        <v>30340355</v>
      </c>
      <c r="B4355" s="6" t="s">
        <v>18993</v>
      </c>
      <c r="C4355" s="6" t="s">
        <v>6258</v>
      </c>
      <c r="D4355" s="6" t="s">
        <v>16425</v>
      </c>
      <c r="E4355" s="6" t="s">
        <v>15819</v>
      </c>
      <c r="F4355" s="6" t="s">
        <v>18994</v>
      </c>
      <c r="G4355" s="6" t="s">
        <v>18995</v>
      </c>
      <c r="H4355" s="79">
        <v>229.92618400000001</v>
      </c>
    </row>
    <row r="4356" spans="1:8" x14ac:dyDescent="0.2">
      <c r="A4356" s="6">
        <v>30312637</v>
      </c>
      <c r="B4356" s="6" t="s">
        <v>18996</v>
      </c>
      <c r="C4356" s="6" t="s">
        <v>6258</v>
      </c>
      <c r="D4356" s="6" t="s">
        <v>16429</v>
      </c>
      <c r="E4356" s="6" t="s">
        <v>15819</v>
      </c>
      <c r="F4356" s="6" t="s">
        <v>18997</v>
      </c>
      <c r="G4356" s="6" t="s">
        <v>18998</v>
      </c>
      <c r="H4356" s="79">
        <v>229.92618400000001</v>
      </c>
    </row>
    <row r="4357" spans="1:8" x14ac:dyDescent="0.2">
      <c r="A4357" s="6">
        <v>30115311</v>
      </c>
      <c r="B4357" s="6" t="s">
        <v>18999</v>
      </c>
      <c r="C4357" s="6" t="s">
        <v>6716</v>
      </c>
      <c r="D4357" s="6" t="s">
        <v>15818</v>
      </c>
      <c r="E4357" s="6" t="s">
        <v>15819</v>
      </c>
      <c r="F4357" s="6" t="s">
        <v>19000</v>
      </c>
      <c r="G4357" s="6" t="s">
        <v>19001</v>
      </c>
      <c r="H4357" s="79">
        <v>230.31565499999999</v>
      </c>
    </row>
    <row r="4358" spans="1:8" x14ac:dyDescent="0.2">
      <c r="A4358" s="6">
        <v>30050920</v>
      </c>
      <c r="B4358" s="6" t="s">
        <v>19002</v>
      </c>
      <c r="C4358" s="6" t="s">
        <v>6855</v>
      </c>
      <c r="D4358" s="6" t="s">
        <v>16425</v>
      </c>
      <c r="E4358" s="6" t="s">
        <v>15819</v>
      </c>
      <c r="F4358" s="6" t="s">
        <v>19003</v>
      </c>
      <c r="G4358" s="6" t="s">
        <v>19004</v>
      </c>
      <c r="H4358" s="79">
        <v>231.76427799999999</v>
      </c>
    </row>
    <row r="4359" spans="1:8" x14ac:dyDescent="0.2">
      <c r="A4359" s="6">
        <v>30043640</v>
      </c>
      <c r="B4359" s="6" t="s">
        <v>19005</v>
      </c>
      <c r="C4359" s="6" t="s">
        <v>6855</v>
      </c>
      <c r="D4359" s="6" t="s">
        <v>16429</v>
      </c>
      <c r="E4359" s="6" t="s">
        <v>15819</v>
      </c>
      <c r="F4359" s="6" t="s">
        <v>19006</v>
      </c>
      <c r="G4359" s="6" t="s">
        <v>19007</v>
      </c>
      <c r="H4359" s="79">
        <v>231.76427799999999</v>
      </c>
    </row>
    <row r="4360" spans="1:8" x14ac:dyDescent="0.2">
      <c r="A4360" s="6">
        <v>30113842</v>
      </c>
      <c r="B4360" s="6" t="s">
        <v>19008</v>
      </c>
      <c r="C4360" s="6" t="s">
        <v>5736</v>
      </c>
      <c r="D4360" s="6" t="s">
        <v>18313</v>
      </c>
      <c r="E4360" s="6" t="s">
        <v>5893</v>
      </c>
      <c r="F4360" s="6" t="s">
        <v>19009</v>
      </c>
      <c r="G4360" s="6" t="s">
        <v>19010</v>
      </c>
      <c r="H4360" s="79">
        <v>233.30833699999999</v>
      </c>
    </row>
    <row r="4361" spans="1:8" x14ac:dyDescent="0.2">
      <c r="A4361" s="6">
        <v>30452245</v>
      </c>
      <c r="B4361" s="6" t="s">
        <v>19011</v>
      </c>
      <c r="C4361" s="6" t="s">
        <v>5909</v>
      </c>
      <c r="D4361" s="6" t="s">
        <v>16429</v>
      </c>
      <c r="E4361" s="6" t="s">
        <v>15819</v>
      </c>
      <c r="F4361" s="6" t="s">
        <v>19012</v>
      </c>
      <c r="G4361" s="6" t="s">
        <v>19013</v>
      </c>
      <c r="H4361" s="79">
        <v>233.48064199999999</v>
      </c>
    </row>
    <row r="4362" spans="1:8" x14ac:dyDescent="0.2">
      <c r="A4362" s="6">
        <v>30075701</v>
      </c>
      <c r="B4362" s="6" t="s">
        <v>19014</v>
      </c>
      <c r="C4362" s="6" t="s">
        <v>7342</v>
      </c>
      <c r="D4362" s="6" t="s">
        <v>17993</v>
      </c>
      <c r="E4362" s="6" t="s">
        <v>15819</v>
      </c>
      <c r="F4362" s="6" t="s">
        <v>19015</v>
      </c>
      <c r="G4362" s="6" t="s">
        <v>19016</v>
      </c>
      <c r="H4362" s="79">
        <v>235.002646</v>
      </c>
    </row>
    <row r="4363" spans="1:8" x14ac:dyDescent="0.2">
      <c r="A4363" s="6">
        <v>30365436</v>
      </c>
      <c r="B4363" s="6" t="s">
        <v>19017</v>
      </c>
      <c r="C4363" s="6" t="s">
        <v>7342</v>
      </c>
      <c r="D4363" s="6" t="s">
        <v>17997</v>
      </c>
      <c r="E4363" s="6" t="s">
        <v>15819</v>
      </c>
      <c r="F4363" s="6" t="s">
        <v>19018</v>
      </c>
      <c r="G4363" s="6" t="s">
        <v>19019</v>
      </c>
      <c r="H4363" s="79">
        <v>235.002646</v>
      </c>
    </row>
    <row r="4364" spans="1:8" x14ac:dyDescent="0.2">
      <c r="A4364" s="6">
        <v>30064240</v>
      </c>
      <c r="B4364" s="6" t="s">
        <v>19020</v>
      </c>
      <c r="C4364" s="6" t="s">
        <v>5921</v>
      </c>
      <c r="D4364" s="6" t="s">
        <v>16425</v>
      </c>
      <c r="E4364" s="6" t="s">
        <v>15819</v>
      </c>
      <c r="F4364" s="6" t="s">
        <v>19021</v>
      </c>
      <c r="G4364" s="6" t="s">
        <v>19022</v>
      </c>
      <c r="H4364" s="79">
        <v>237.58545599999999</v>
      </c>
    </row>
    <row r="4365" spans="1:8" x14ac:dyDescent="0.2">
      <c r="A4365" s="6">
        <v>30082328</v>
      </c>
      <c r="B4365" s="6" t="s">
        <v>19023</v>
      </c>
      <c r="C4365" s="6" t="s">
        <v>5921</v>
      </c>
      <c r="D4365" s="6" t="s">
        <v>16429</v>
      </c>
      <c r="E4365" s="6" t="s">
        <v>15819</v>
      </c>
      <c r="F4365" s="6" t="s">
        <v>19024</v>
      </c>
      <c r="G4365" s="6" t="s">
        <v>19025</v>
      </c>
      <c r="H4365" s="79">
        <v>237.58545599999999</v>
      </c>
    </row>
    <row r="4366" spans="1:8" x14ac:dyDescent="0.2">
      <c r="A4366" s="6">
        <v>30343906</v>
      </c>
      <c r="B4366" s="6" t="s">
        <v>19026</v>
      </c>
      <c r="C4366" s="6" t="s">
        <v>5725</v>
      </c>
      <c r="D4366" s="6" t="s">
        <v>18413</v>
      </c>
      <c r="E4366" s="6" t="s">
        <v>18414</v>
      </c>
      <c r="F4366" s="6" t="s">
        <v>19027</v>
      </c>
      <c r="G4366" s="6" t="s">
        <v>19028</v>
      </c>
      <c r="H4366" s="79">
        <v>237.69199</v>
      </c>
    </row>
    <row r="4367" spans="1:8" x14ac:dyDescent="0.2">
      <c r="A4367" s="6">
        <v>30266710</v>
      </c>
      <c r="B4367" s="6" t="s">
        <v>19029</v>
      </c>
      <c r="C4367" s="6" t="s">
        <v>19030</v>
      </c>
      <c r="D4367" s="6" t="s">
        <v>18309</v>
      </c>
      <c r="E4367" s="6" t="s">
        <v>5893</v>
      </c>
      <c r="F4367" s="6" t="s">
        <v>19031</v>
      </c>
      <c r="G4367" s="6" t="s">
        <v>19032</v>
      </c>
      <c r="H4367" s="79">
        <v>237.69199</v>
      </c>
    </row>
    <row r="4368" spans="1:8" x14ac:dyDescent="0.2">
      <c r="A4368" s="6">
        <v>30332145</v>
      </c>
      <c r="B4368" s="6" t="s">
        <v>19033</v>
      </c>
      <c r="C4368" s="6" t="s">
        <v>5725</v>
      </c>
      <c r="D4368" s="6" t="s">
        <v>18416</v>
      </c>
      <c r="E4368" s="6" t="s">
        <v>5638</v>
      </c>
      <c r="F4368" s="6" t="s">
        <v>19034</v>
      </c>
      <c r="G4368" s="6" t="s">
        <v>19035</v>
      </c>
      <c r="H4368" s="79">
        <v>237.69199</v>
      </c>
    </row>
    <row r="4369" spans="1:8" x14ac:dyDescent="0.2">
      <c r="A4369" s="6">
        <v>30334664</v>
      </c>
      <c r="B4369" s="6" t="s">
        <v>19036</v>
      </c>
      <c r="C4369" s="6" t="s">
        <v>5740</v>
      </c>
      <c r="D4369" s="6" t="s">
        <v>18313</v>
      </c>
      <c r="E4369" s="6" t="s">
        <v>5893</v>
      </c>
      <c r="F4369" s="6" t="s">
        <v>19037</v>
      </c>
      <c r="G4369" s="6" t="s">
        <v>19038</v>
      </c>
      <c r="H4369" s="79">
        <v>238.96018599999999</v>
      </c>
    </row>
    <row r="4370" spans="1:8" x14ac:dyDescent="0.2">
      <c r="A4370" s="6">
        <v>30311829</v>
      </c>
      <c r="B4370" s="6" t="s">
        <v>19039</v>
      </c>
      <c r="C4370" s="6" t="s">
        <v>5727</v>
      </c>
      <c r="D4370" s="6" t="s">
        <v>18034</v>
      </c>
      <c r="E4370" s="6" t="s">
        <v>5638</v>
      </c>
      <c r="F4370" s="6" t="s">
        <v>19040</v>
      </c>
      <c r="G4370" s="6" t="s">
        <v>19041</v>
      </c>
      <c r="H4370" s="79">
        <v>240.289413</v>
      </c>
    </row>
    <row r="4371" spans="1:8" x14ac:dyDescent="0.2">
      <c r="A4371" s="6">
        <v>30161225</v>
      </c>
      <c r="B4371" s="6" t="s">
        <v>19042</v>
      </c>
      <c r="C4371" s="6" t="s">
        <v>5897</v>
      </c>
      <c r="D4371" s="6" t="s">
        <v>16425</v>
      </c>
      <c r="E4371" s="6" t="s">
        <v>15819</v>
      </c>
      <c r="F4371" s="6" t="s">
        <v>19043</v>
      </c>
      <c r="G4371" s="6" t="s">
        <v>19044</v>
      </c>
      <c r="H4371" s="79">
        <v>244.73238499999999</v>
      </c>
    </row>
    <row r="4372" spans="1:8" x14ac:dyDescent="0.2">
      <c r="A4372" s="6">
        <v>30166101</v>
      </c>
      <c r="B4372" s="6" t="s">
        <v>19045</v>
      </c>
      <c r="C4372" s="6" t="s">
        <v>5897</v>
      </c>
      <c r="D4372" s="6" t="s">
        <v>16429</v>
      </c>
      <c r="E4372" s="6" t="s">
        <v>15819</v>
      </c>
      <c r="F4372" s="6" t="s">
        <v>19046</v>
      </c>
      <c r="G4372" s="6" t="s">
        <v>19047</v>
      </c>
      <c r="H4372" s="79">
        <v>244.73238499999999</v>
      </c>
    </row>
    <row r="4373" spans="1:8" x14ac:dyDescent="0.2">
      <c r="A4373" s="6">
        <v>30222094</v>
      </c>
      <c r="B4373" s="6" t="s">
        <v>19048</v>
      </c>
      <c r="C4373" s="6" t="s">
        <v>5730</v>
      </c>
      <c r="D4373" s="6" t="s">
        <v>18034</v>
      </c>
      <c r="E4373" s="6" t="s">
        <v>5638</v>
      </c>
      <c r="F4373" s="6" t="s">
        <v>19049</v>
      </c>
      <c r="G4373" s="6" t="s">
        <v>19050</v>
      </c>
      <c r="H4373" s="79">
        <v>246.431682</v>
      </c>
    </row>
    <row r="4374" spans="1:8" x14ac:dyDescent="0.2">
      <c r="A4374" s="6">
        <v>30375911</v>
      </c>
      <c r="B4374" s="6" t="s">
        <v>19051</v>
      </c>
      <c r="C4374" s="6" t="s">
        <v>5718</v>
      </c>
      <c r="D4374" s="6" t="s">
        <v>18413</v>
      </c>
      <c r="E4374" s="6" t="s">
        <v>18414</v>
      </c>
      <c r="F4374" s="6" t="s">
        <v>19052</v>
      </c>
      <c r="G4374" s="6" t="s">
        <v>19053</v>
      </c>
      <c r="H4374" s="79">
        <v>246.52941799999999</v>
      </c>
    </row>
    <row r="4375" spans="1:8" x14ac:dyDescent="0.2">
      <c r="A4375" s="6">
        <v>30283128</v>
      </c>
      <c r="B4375" s="6" t="s">
        <v>19054</v>
      </c>
      <c r="C4375" s="6" t="s">
        <v>19055</v>
      </c>
      <c r="D4375" s="6" t="s">
        <v>18309</v>
      </c>
      <c r="E4375" s="6" t="s">
        <v>5893</v>
      </c>
      <c r="F4375" s="6" t="s">
        <v>19056</v>
      </c>
      <c r="G4375" s="6" t="s">
        <v>19057</v>
      </c>
      <c r="H4375" s="79">
        <v>246.52941799999999</v>
      </c>
    </row>
    <row r="4376" spans="1:8" x14ac:dyDescent="0.2">
      <c r="A4376" s="6">
        <v>30263176</v>
      </c>
      <c r="B4376" s="6" t="s">
        <v>19058</v>
      </c>
      <c r="C4376" s="6" t="s">
        <v>5718</v>
      </c>
      <c r="D4376" s="6" t="s">
        <v>18416</v>
      </c>
      <c r="E4376" s="6" t="s">
        <v>5638</v>
      </c>
      <c r="F4376" s="6" t="s">
        <v>19059</v>
      </c>
      <c r="G4376" s="6" t="s">
        <v>19060</v>
      </c>
      <c r="H4376" s="79">
        <v>246.52941799999999</v>
      </c>
    </row>
    <row r="4377" spans="1:8" x14ac:dyDescent="0.2">
      <c r="A4377" s="6">
        <v>30216283</v>
      </c>
      <c r="B4377" s="6" t="s">
        <v>19061</v>
      </c>
      <c r="C4377" s="6" t="s">
        <v>5744</v>
      </c>
      <c r="D4377" s="6" t="s">
        <v>18313</v>
      </c>
      <c r="E4377" s="6" t="s">
        <v>5893</v>
      </c>
      <c r="F4377" s="6" t="s">
        <v>19062</v>
      </c>
      <c r="G4377" s="6" t="s">
        <v>19063</v>
      </c>
      <c r="H4377" s="79">
        <v>246.52941799999999</v>
      </c>
    </row>
    <row r="4378" spans="1:8" x14ac:dyDescent="0.2">
      <c r="A4378" s="6">
        <v>30446199</v>
      </c>
      <c r="B4378" s="6" t="s">
        <v>19064</v>
      </c>
      <c r="C4378" s="6" t="s">
        <v>6971</v>
      </c>
      <c r="D4378" s="6" t="s">
        <v>18044</v>
      </c>
      <c r="E4378" s="6" t="s">
        <v>5638</v>
      </c>
      <c r="F4378" s="6" t="s">
        <v>19065</v>
      </c>
      <c r="G4378" s="6" t="s">
        <v>19066</v>
      </c>
      <c r="H4378" s="79">
        <v>248.68258800000001</v>
      </c>
    </row>
    <row r="4379" spans="1:8" x14ac:dyDescent="0.2">
      <c r="A4379" s="6">
        <v>30355965</v>
      </c>
      <c r="B4379" s="6" t="s">
        <v>19067</v>
      </c>
      <c r="C4379" s="6" t="s">
        <v>5933</v>
      </c>
      <c r="D4379" s="6" t="s">
        <v>16425</v>
      </c>
      <c r="E4379" s="6" t="s">
        <v>15819</v>
      </c>
      <c r="F4379" s="6" t="s">
        <v>19068</v>
      </c>
      <c r="G4379" s="6" t="s">
        <v>19069</v>
      </c>
      <c r="H4379" s="79">
        <v>249.31535400000001</v>
      </c>
    </row>
    <row r="4380" spans="1:8" x14ac:dyDescent="0.2">
      <c r="A4380" s="6">
        <v>30048733</v>
      </c>
      <c r="B4380" s="6" t="s">
        <v>19070</v>
      </c>
      <c r="C4380" s="6" t="s">
        <v>6732</v>
      </c>
      <c r="D4380" s="6" t="s">
        <v>15818</v>
      </c>
      <c r="E4380" s="6" t="s">
        <v>15819</v>
      </c>
      <c r="F4380" s="6" t="s">
        <v>19071</v>
      </c>
      <c r="G4380" s="6" t="s">
        <v>19072</v>
      </c>
      <c r="H4380" s="79">
        <v>251.61674600000001</v>
      </c>
    </row>
    <row r="4381" spans="1:8" x14ac:dyDescent="0.2">
      <c r="A4381" s="6">
        <v>30402305</v>
      </c>
      <c r="B4381" s="6" t="s">
        <v>19073</v>
      </c>
      <c r="C4381" s="6" t="s">
        <v>6174</v>
      </c>
      <c r="D4381" s="6" t="s">
        <v>16425</v>
      </c>
      <c r="E4381" s="6" t="s">
        <v>15819</v>
      </c>
      <c r="F4381" s="6" t="s">
        <v>19074</v>
      </c>
      <c r="G4381" s="6" t="s">
        <v>19075</v>
      </c>
      <c r="H4381" s="79">
        <v>252.39724799999999</v>
      </c>
    </row>
    <row r="4382" spans="1:8" x14ac:dyDescent="0.2">
      <c r="A4382" s="6">
        <v>30369356</v>
      </c>
      <c r="B4382" s="6" t="s">
        <v>19076</v>
      </c>
      <c r="C4382" s="6" t="s">
        <v>6174</v>
      </c>
      <c r="D4382" s="6" t="s">
        <v>16429</v>
      </c>
      <c r="E4382" s="6" t="s">
        <v>15819</v>
      </c>
      <c r="F4382" s="6" t="s">
        <v>19077</v>
      </c>
      <c r="G4382" s="6" t="s">
        <v>19078</v>
      </c>
      <c r="H4382" s="79">
        <v>252.39724799999999</v>
      </c>
    </row>
    <row r="4383" spans="1:8" x14ac:dyDescent="0.2">
      <c r="A4383" s="6">
        <v>30034908</v>
      </c>
      <c r="B4383" s="6" t="s">
        <v>19079</v>
      </c>
      <c r="C4383" s="6" t="s">
        <v>7334</v>
      </c>
      <c r="D4383" s="6" t="s">
        <v>17993</v>
      </c>
      <c r="E4383" s="6" t="s">
        <v>15819</v>
      </c>
      <c r="F4383" s="6" t="s">
        <v>19080</v>
      </c>
      <c r="G4383" s="6" t="s">
        <v>19081</v>
      </c>
      <c r="H4383" s="79">
        <v>253.87201999999999</v>
      </c>
    </row>
    <row r="4384" spans="1:8" x14ac:dyDescent="0.2">
      <c r="A4384" s="6">
        <v>30237453</v>
      </c>
      <c r="B4384" s="6" t="s">
        <v>19082</v>
      </c>
      <c r="C4384" s="6" t="s">
        <v>7338</v>
      </c>
      <c r="D4384" s="6" t="s">
        <v>17993</v>
      </c>
      <c r="E4384" s="6" t="s">
        <v>15819</v>
      </c>
      <c r="F4384" s="6" t="s">
        <v>19083</v>
      </c>
      <c r="G4384" s="6" t="s">
        <v>19084</v>
      </c>
      <c r="H4384" s="79">
        <v>253.87201999999999</v>
      </c>
    </row>
    <row r="4385" spans="1:8" x14ac:dyDescent="0.2">
      <c r="A4385" s="6">
        <v>30027649</v>
      </c>
      <c r="B4385" s="6" t="s">
        <v>19085</v>
      </c>
      <c r="C4385" s="6" t="s">
        <v>7334</v>
      </c>
      <c r="D4385" s="6" t="s">
        <v>17997</v>
      </c>
      <c r="E4385" s="6" t="s">
        <v>15819</v>
      </c>
      <c r="F4385" s="6" t="s">
        <v>19086</v>
      </c>
      <c r="G4385" s="6" t="s">
        <v>19087</v>
      </c>
      <c r="H4385" s="79">
        <v>253.87201999999999</v>
      </c>
    </row>
    <row r="4386" spans="1:8" x14ac:dyDescent="0.2">
      <c r="A4386" s="6">
        <v>30204120</v>
      </c>
      <c r="B4386" s="6" t="s">
        <v>19088</v>
      </c>
      <c r="C4386" s="6" t="s">
        <v>7338</v>
      </c>
      <c r="D4386" s="6" t="s">
        <v>17997</v>
      </c>
      <c r="E4386" s="6" t="s">
        <v>15819</v>
      </c>
      <c r="F4386" s="6" t="s">
        <v>19089</v>
      </c>
      <c r="G4386" s="6" t="s">
        <v>19090</v>
      </c>
      <c r="H4386" s="79">
        <v>253.87201999999999</v>
      </c>
    </row>
    <row r="4387" spans="1:8" x14ac:dyDescent="0.2">
      <c r="A4387" s="6">
        <v>30168692</v>
      </c>
      <c r="B4387" s="6" t="s">
        <v>19091</v>
      </c>
      <c r="C4387" s="6" t="s">
        <v>7302</v>
      </c>
      <c r="D4387" s="6" t="s">
        <v>17997</v>
      </c>
      <c r="E4387" s="6" t="s">
        <v>15819</v>
      </c>
      <c r="F4387" s="6" t="s">
        <v>19092</v>
      </c>
      <c r="G4387" s="6" t="s">
        <v>19093</v>
      </c>
      <c r="H4387" s="79">
        <v>256.31106199999999</v>
      </c>
    </row>
    <row r="4388" spans="1:8" x14ac:dyDescent="0.2">
      <c r="A4388" s="6">
        <v>30078905</v>
      </c>
      <c r="B4388" s="6" t="s">
        <v>19094</v>
      </c>
      <c r="C4388" s="6" t="s">
        <v>6178</v>
      </c>
      <c r="D4388" s="6" t="s">
        <v>16425</v>
      </c>
      <c r="E4388" s="6" t="s">
        <v>15819</v>
      </c>
      <c r="F4388" s="6" t="s">
        <v>19095</v>
      </c>
      <c r="G4388" s="6" t="s">
        <v>19096</v>
      </c>
      <c r="H4388" s="79">
        <v>256.39800300000002</v>
      </c>
    </row>
    <row r="4389" spans="1:8" x14ac:dyDescent="0.2">
      <c r="A4389" s="6">
        <v>30207111</v>
      </c>
      <c r="B4389" s="6" t="s">
        <v>19097</v>
      </c>
      <c r="C4389" s="6" t="s">
        <v>6178</v>
      </c>
      <c r="D4389" s="6" t="s">
        <v>16429</v>
      </c>
      <c r="E4389" s="6" t="s">
        <v>15819</v>
      </c>
      <c r="F4389" s="6" t="s">
        <v>19098</v>
      </c>
      <c r="G4389" s="6" t="s">
        <v>19099</v>
      </c>
      <c r="H4389" s="79">
        <v>256.39800300000002</v>
      </c>
    </row>
    <row r="4390" spans="1:8" x14ac:dyDescent="0.2">
      <c r="A4390" s="6">
        <v>30320719</v>
      </c>
      <c r="B4390" s="6" t="s">
        <v>19100</v>
      </c>
      <c r="C4390" s="6" t="s">
        <v>5766</v>
      </c>
      <c r="D4390" s="6" t="s">
        <v>18413</v>
      </c>
      <c r="E4390" s="6" t="s">
        <v>18414</v>
      </c>
      <c r="F4390" s="6" t="s">
        <v>19101</v>
      </c>
      <c r="G4390" s="6" t="s">
        <v>19102</v>
      </c>
      <c r="H4390" s="79">
        <v>260.02410700000001</v>
      </c>
    </row>
    <row r="4391" spans="1:8" x14ac:dyDescent="0.2">
      <c r="A4391" s="6">
        <v>30272026</v>
      </c>
      <c r="B4391" s="6" t="s">
        <v>19103</v>
      </c>
      <c r="C4391" s="6" t="s">
        <v>7751</v>
      </c>
      <c r="D4391" s="6" t="s">
        <v>18309</v>
      </c>
      <c r="E4391" s="6" t="s">
        <v>5893</v>
      </c>
      <c r="F4391" s="6" t="s">
        <v>19104</v>
      </c>
      <c r="G4391" s="6" t="s">
        <v>19105</v>
      </c>
      <c r="H4391" s="79">
        <v>260.02410700000001</v>
      </c>
    </row>
    <row r="4392" spans="1:8" x14ac:dyDescent="0.2">
      <c r="A4392" s="6">
        <v>30182798</v>
      </c>
      <c r="B4392" s="6" t="s">
        <v>19106</v>
      </c>
      <c r="C4392" s="6" t="s">
        <v>5766</v>
      </c>
      <c r="D4392" s="6" t="s">
        <v>18416</v>
      </c>
      <c r="E4392" s="6" t="s">
        <v>5638</v>
      </c>
      <c r="F4392" s="6" t="s">
        <v>19107</v>
      </c>
      <c r="G4392" s="6" t="s">
        <v>19108</v>
      </c>
      <c r="H4392" s="79">
        <v>260.02410700000001</v>
      </c>
    </row>
    <row r="4393" spans="1:8" x14ac:dyDescent="0.2">
      <c r="A4393" s="6">
        <v>30192386</v>
      </c>
      <c r="B4393" s="6" t="s">
        <v>19109</v>
      </c>
      <c r="C4393" s="6" t="s">
        <v>9005</v>
      </c>
      <c r="D4393" s="6" t="s">
        <v>15818</v>
      </c>
      <c r="E4393" s="6" t="s">
        <v>15819</v>
      </c>
      <c r="F4393" s="6" t="s">
        <v>19110</v>
      </c>
      <c r="G4393" s="6" t="s">
        <v>19111</v>
      </c>
      <c r="H4393" s="79">
        <v>260.313537</v>
      </c>
    </row>
    <row r="4394" spans="1:8" x14ac:dyDescent="0.2">
      <c r="A4394" s="6">
        <v>30401111</v>
      </c>
      <c r="B4394" s="6" t="s">
        <v>19112</v>
      </c>
      <c r="C4394" s="6" t="s">
        <v>9009</v>
      </c>
      <c r="D4394" s="6" t="s">
        <v>15818</v>
      </c>
      <c r="E4394" s="6" t="s">
        <v>15819</v>
      </c>
      <c r="F4394" s="6" t="s">
        <v>19113</v>
      </c>
      <c r="G4394" s="6" t="s">
        <v>19114</v>
      </c>
      <c r="H4394" s="79">
        <v>260.313537</v>
      </c>
    </row>
    <row r="4395" spans="1:8" x14ac:dyDescent="0.2">
      <c r="A4395" s="6">
        <v>30372986</v>
      </c>
      <c r="B4395" s="6" t="s">
        <v>19115</v>
      </c>
      <c r="C4395" s="6" t="s">
        <v>19116</v>
      </c>
      <c r="D4395" s="6" t="s">
        <v>16429</v>
      </c>
      <c r="E4395" s="6" t="s">
        <v>15819</v>
      </c>
      <c r="F4395" s="6" t="s">
        <v>19117</v>
      </c>
      <c r="G4395" s="6" t="s">
        <v>19118</v>
      </c>
      <c r="H4395" s="79">
        <v>261.627949</v>
      </c>
    </row>
    <row r="4396" spans="1:8" x14ac:dyDescent="0.2">
      <c r="A4396" s="6">
        <v>30146428</v>
      </c>
      <c r="B4396" s="6" t="s">
        <v>19119</v>
      </c>
      <c r="C4396" s="6" t="s">
        <v>5714</v>
      </c>
      <c r="D4396" s="6" t="s">
        <v>18413</v>
      </c>
      <c r="E4396" s="6" t="s">
        <v>18414</v>
      </c>
      <c r="F4396" s="6" t="s">
        <v>19120</v>
      </c>
      <c r="G4396" s="6" t="s">
        <v>19121</v>
      </c>
      <c r="H4396" s="79">
        <v>261.731877</v>
      </c>
    </row>
    <row r="4397" spans="1:8" x14ac:dyDescent="0.2">
      <c r="A4397" s="6">
        <v>30096114</v>
      </c>
      <c r="B4397" s="6" t="s">
        <v>19122</v>
      </c>
      <c r="C4397" s="6" t="s">
        <v>5714</v>
      </c>
      <c r="D4397" s="6" t="s">
        <v>18416</v>
      </c>
      <c r="E4397" s="6" t="s">
        <v>5638</v>
      </c>
      <c r="F4397" s="6" t="s">
        <v>19123</v>
      </c>
      <c r="G4397" s="6" t="s">
        <v>19124</v>
      </c>
      <c r="H4397" s="79">
        <v>261.731877</v>
      </c>
    </row>
    <row r="4398" spans="1:8" x14ac:dyDescent="0.2">
      <c r="A4398" s="6">
        <v>30413218</v>
      </c>
      <c r="B4398" s="6" t="s">
        <v>19125</v>
      </c>
      <c r="C4398" s="6" t="s">
        <v>9073</v>
      </c>
      <c r="D4398" s="6" t="s">
        <v>18855</v>
      </c>
      <c r="E4398" s="6" t="s">
        <v>5638</v>
      </c>
      <c r="F4398" s="6" t="s">
        <v>19126</v>
      </c>
      <c r="G4398" s="6" t="s">
        <v>19127</v>
      </c>
      <c r="H4398" s="79">
        <v>265.06386700000002</v>
      </c>
    </row>
    <row r="4399" spans="1:8" x14ac:dyDescent="0.2">
      <c r="A4399" s="6">
        <v>30167206</v>
      </c>
      <c r="B4399" s="6" t="s">
        <v>3896</v>
      </c>
      <c r="C4399" s="6" t="s">
        <v>5710</v>
      </c>
      <c r="D4399" s="6" t="s">
        <v>18420</v>
      </c>
      <c r="E4399" s="6" t="s">
        <v>5638</v>
      </c>
      <c r="F4399" s="6" t="s">
        <v>3892</v>
      </c>
      <c r="G4399" s="6" t="s">
        <v>3893</v>
      </c>
      <c r="H4399" s="79">
        <v>265.51451100000003</v>
      </c>
    </row>
    <row r="4400" spans="1:8" x14ac:dyDescent="0.2">
      <c r="A4400" s="6">
        <v>30204496</v>
      </c>
      <c r="B4400" s="6" t="s">
        <v>19128</v>
      </c>
      <c r="C4400" s="6" t="s">
        <v>8205</v>
      </c>
      <c r="D4400" s="6" t="s">
        <v>6338</v>
      </c>
      <c r="E4400" s="6" t="s">
        <v>5638</v>
      </c>
      <c r="F4400" s="6" t="s">
        <v>19129</v>
      </c>
      <c r="G4400" s="6" t="s">
        <v>19130</v>
      </c>
      <c r="H4400" s="79">
        <v>265.68151</v>
      </c>
    </row>
    <row r="4401" spans="1:8" x14ac:dyDescent="0.2">
      <c r="A4401" s="6">
        <v>30403780</v>
      </c>
      <c r="B4401" s="6" t="s">
        <v>19131</v>
      </c>
      <c r="C4401" s="6" t="s">
        <v>8209</v>
      </c>
      <c r="D4401" s="6" t="s">
        <v>6338</v>
      </c>
      <c r="E4401" s="6" t="s">
        <v>5638</v>
      </c>
      <c r="F4401" s="6" t="s">
        <v>19132</v>
      </c>
      <c r="G4401" s="6" t="s">
        <v>19133</v>
      </c>
      <c r="H4401" s="79">
        <v>265.68151</v>
      </c>
    </row>
    <row r="4402" spans="1:8" x14ac:dyDescent="0.2">
      <c r="A4402" s="6">
        <v>30115828</v>
      </c>
      <c r="B4402" s="6" t="s">
        <v>19134</v>
      </c>
      <c r="C4402" s="6" t="s">
        <v>8213</v>
      </c>
      <c r="D4402" s="6" t="s">
        <v>6338</v>
      </c>
      <c r="E4402" s="6" t="s">
        <v>5638</v>
      </c>
      <c r="F4402" s="6" t="s">
        <v>19135</v>
      </c>
      <c r="G4402" s="6" t="s">
        <v>19136</v>
      </c>
      <c r="H4402" s="79">
        <v>265.68151</v>
      </c>
    </row>
    <row r="4403" spans="1:8" x14ac:dyDescent="0.2">
      <c r="A4403" s="6">
        <v>30447955</v>
      </c>
      <c r="B4403" s="6" t="s">
        <v>19137</v>
      </c>
      <c r="C4403" s="6" t="s">
        <v>8217</v>
      </c>
      <c r="D4403" s="6" t="s">
        <v>6338</v>
      </c>
      <c r="E4403" s="6" t="s">
        <v>5638</v>
      </c>
      <c r="F4403" s="6" t="s">
        <v>19138</v>
      </c>
      <c r="G4403" s="6" t="s">
        <v>19139</v>
      </c>
      <c r="H4403" s="79">
        <v>265.68151</v>
      </c>
    </row>
    <row r="4404" spans="1:8" x14ac:dyDescent="0.2">
      <c r="A4404" s="6">
        <v>30078441</v>
      </c>
      <c r="B4404" s="6" t="s">
        <v>19140</v>
      </c>
      <c r="C4404" s="6" t="s">
        <v>6009</v>
      </c>
      <c r="D4404" s="6" t="s">
        <v>6338</v>
      </c>
      <c r="E4404" s="6" t="s">
        <v>5638</v>
      </c>
      <c r="F4404" s="6" t="s">
        <v>19141</v>
      </c>
      <c r="G4404" s="6" t="s">
        <v>19142</v>
      </c>
      <c r="H4404" s="79">
        <v>265.68151</v>
      </c>
    </row>
    <row r="4405" spans="1:8" x14ac:dyDescent="0.2">
      <c r="A4405" s="6">
        <v>30212490</v>
      </c>
      <c r="B4405" s="6" t="s">
        <v>19143</v>
      </c>
      <c r="C4405" s="6" t="s">
        <v>6013</v>
      </c>
      <c r="D4405" s="6" t="s">
        <v>6338</v>
      </c>
      <c r="E4405" s="6" t="s">
        <v>5638</v>
      </c>
      <c r="F4405" s="6" t="s">
        <v>19144</v>
      </c>
      <c r="G4405" s="6" t="s">
        <v>19145</v>
      </c>
      <c r="H4405" s="79">
        <v>265.68151</v>
      </c>
    </row>
    <row r="4406" spans="1:8" x14ac:dyDescent="0.2">
      <c r="A4406" s="6">
        <v>30075964</v>
      </c>
      <c r="B4406" s="6" t="s">
        <v>19146</v>
      </c>
      <c r="C4406" s="6" t="s">
        <v>6014</v>
      </c>
      <c r="D4406" s="6" t="s">
        <v>6338</v>
      </c>
      <c r="E4406" s="6" t="s">
        <v>5638</v>
      </c>
      <c r="F4406" s="6" t="s">
        <v>19147</v>
      </c>
      <c r="G4406" s="6" t="s">
        <v>19148</v>
      </c>
      <c r="H4406" s="79">
        <v>265.68151</v>
      </c>
    </row>
    <row r="4407" spans="1:8" x14ac:dyDescent="0.2">
      <c r="A4407" s="6">
        <v>30214943</v>
      </c>
      <c r="B4407" s="6" t="s">
        <v>19149</v>
      </c>
      <c r="C4407" s="6" t="s">
        <v>6015</v>
      </c>
      <c r="D4407" s="6" t="s">
        <v>6338</v>
      </c>
      <c r="E4407" s="6" t="s">
        <v>5638</v>
      </c>
      <c r="F4407" s="6" t="s">
        <v>19150</v>
      </c>
      <c r="G4407" s="6" t="s">
        <v>19151</v>
      </c>
      <c r="H4407" s="79">
        <v>265.68151</v>
      </c>
    </row>
    <row r="4408" spans="1:8" x14ac:dyDescent="0.2">
      <c r="A4408" s="6">
        <v>30034889</v>
      </c>
      <c r="B4408" s="6" t="s">
        <v>19152</v>
      </c>
      <c r="C4408" s="6" t="s">
        <v>19153</v>
      </c>
      <c r="D4408" s="6" t="s">
        <v>18309</v>
      </c>
      <c r="E4408" s="6" t="s">
        <v>5893</v>
      </c>
      <c r="F4408" s="6" t="s">
        <v>19154</v>
      </c>
      <c r="G4408" s="6" t="s">
        <v>19155</v>
      </c>
      <c r="H4408" s="79">
        <v>268.31204500000001</v>
      </c>
    </row>
    <row r="4409" spans="1:8" x14ac:dyDescent="0.2">
      <c r="A4409" s="6">
        <v>30442273</v>
      </c>
      <c r="B4409" s="6" t="s">
        <v>19156</v>
      </c>
      <c r="C4409" s="6" t="s">
        <v>5748</v>
      </c>
      <c r="D4409" s="6" t="s">
        <v>18313</v>
      </c>
      <c r="E4409" s="6" t="s">
        <v>5893</v>
      </c>
      <c r="F4409" s="6" t="s">
        <v>19157</v>
      </c>
      <c r="G4409" s="6" t="s">
        <v>19158</v>
      </c>
      <c r="H4409" s="79">
        <v>268.31204500000001</v>
      </c>
    </row>
    <row r="4410" spans="1:8" x14ac:dyDescent="0.2">
      <c r="A4410" s="6">
        <v>30131166</v>
      </c>
      <c r="B4410" s="6" t="s">
        <v>19159</v>
      </c>
      <c r="C4410" s="6" t="s">
        <v>5770</v>
      </c>
      <c r="D4410" s="6" t="s">
        <v>19160</v>
      </c>
      <c r="E4410" s="6" t="s">
        <v>5638</v>
      </c>
      <c r="F4410" s="6" t="s">
        <v>19161</v>
      </c>
      <c r="G4410" s="6" t="s">
        <v>19162</v>
      </c>
      <c r="H4410" s="79">
        <v>268.55388799999997</v>
      </c>
    </row>
    <row r="4411" spans="1:8" x14ac:dyDescent="0.2">
      <c r="A4411" s="6">
        <v>30341748</v>
      </c>
      <c r="B4411" s="6" t="s">
        <v>19163</v>
      </c>
      <c r="C4411" s="6" t="s">
        <v>5901</v>
      </c>
      <c r="D4411" s="6" t="s">
        <v>16425</v>
      </c>
      <c r="E4411" s="6" t="s">
        <v>15819</v>
      </c>
      <c r="F4411" s="6" t="s">
        <v>19164</v>
      </c>
      <c r="G4411" s="6" t="s">
        <v>19165</v>
      </c>
      <c r="H4411" s="79">
        <v>274.42880500000001</v>
      </c>
    </row>
    <row r="4412" spans="1:8" x14ac:dyDescent="0.2">
      <c r="A4412" s="6">
        <v>30299869</v>
      </c>
      <c r="B4412" s="6" t="s">
        <v>19166</v>
      </c>
      <c r="C4412" s="6" t="s">
        <v>5901</v>
      </c>
      <c r="D4412" s="6" t="s">
        <v>16429</v>
      </c>
      <c r="E4412" s="6" t="s">
        <v>15819</v>
      </c>
      <c r="F4412" s="6" t="s">
        <v>19167</v>
      </c>
      <c r="G4412" s="6" t="s">
        <v>19168</v>
      </c>
      <c r="H4412" s="79">
        <v>274.42880500000001</v>
      </c>
    </row>
    <row r="4413" spans="1:8" x14ac:dyDescent="0.2">
      <c r="A4413" s="6">
        <v>30295182</v>
      </c>
      <c r="B4413" s="6" t="s">
        <v>19169</v>
      </c>
      <c r="C4413" s="6" t="s">
        <v>5917</v>
      </c>
      <c r="D4413" s="6" t="s">
        <v>16425</v>
      </c>
      <c r="E4413" s="6" t="s">
        <v>15819</v>
      </c>
      <c r="F4413" s="6" t="s">
        <v>19170</v>
      </c>
      <c r="G4413" s="6" t="s">
        <v>19171</v>
      </c>
      <c r="H4413" s="79">
        <v>274.46886000000001</v>
      </c>
    </row>
    <row r="4414" spans="1:8" x14ac:dyDescent="0.2">
      <c r="A4414" s="6">
        <v>30450966</v>
      </c>
      <c r="B4414" s="6" t="s">
        <v>19172</v>
      </c>
      <c r="C4414" s="6" t="s">
        <v>5917</v>
      </c>
      <c r="D4414" s="6" t="s">
        <v>16429</v>
      </c>
      <c r="E4414" s="6" t="s">
        <v>15819</v>
      </c>
      <c r="F4414" s="6" t="s">
        <v>19173</v>
      </c>
      <c r="G4414" s="6" t="s">
        <v>19174</v>
      </c>
      <c r="H4414" s="79">
        <v>274.46886000000001</v>
      </c>
    </row>
    <row r="4415" spans="1:8" x14ac:dyDescent="0.2">
      <c r="A4415" s="6">
        <v>30354287</v>
      </c>
      <c r="B4415" s="6" t="s">
        <v>4782</v>
      </c>
      <c r="C4415" s="6" t="s">
        <v>8658</v>
      </c>
      <c r="D4415" s="6" t="s">
        <v>18868</v>
      </c>
      <c r="E4415" s="6" t="s">
        <v>5638</v>
      </c>
      <c r="F4415" s="6" t="s">
        <v>4778</v>
      </c>
      <c r="G4415" s="6" t="s">
        <v>4779</v>
      </c>
      <c r="H4415" s="79">
        <v>275.44468699999999</v>
      </c>
    </row>
    <row r="4416" spans="1:8" x14ac:dyDescent="0.2">
      <c r="A4416" s="6">
        <v>30045554</v>
      </c>
      <c r="B4416" s="6" t="s">
        <v>19175</v>
      </c>
      <c r="C4416" s="6" t="s">
        <v>7342</v>
      </c>
      <c r="D4416" s="6" t="s">
        <v>19176</v>
      </c>
      <c r="E4416" s="6" t="s">
        <v>5893</v>
      </c>
      <c r="F4416" s="6" t="s">
        <v>19177</v>
      </c>
      <c r="G4416" s="6" t="s">
        <v>19178</v>
      </c>
      <c r="H4416" s="79">
        <v>275.96787899999998</v>
      </c>
    </row>
    <row r="4417" spans="1:8" x14ac:dyDescent="0.2">
      <c r="A4417" s="6">
        <v>30011171</v>
      </c>
      <c r="B4417" s="6" t="s">
        <v>19179</v>
      </c>
      <c r="C4417" s="6" t="s">
        <v>7342</v>
      </c>
      <c r="D4417" s="6" t="s">
        <v>19180</v>
      </c>
      <c r="E4417" s="6" t="s">
        <v>5893</v>
      </c>
      <c r="F4417" s="6" t="s">
        <v>19181</v>
      </c>
      <c r="G4417" s="6" t="s">
        <v>19182</v>
      </c>
      <c r="H4417" s="79">
        <v>275.96787899999998</v>
      </c>
    </row>
    <row r="4418" spans="1:8" x14ac:dyDescent="0.2">
      <c r="A4418" s="6">
        <v>30464980</v>
      </c>
      <c r="B4418" s="6" t="s">
        <v>19183</v>
      </c>
      <c r="C4418" s="6" t="s">
        <v>5650</v>
      </c>
      <c r="D4418" s="6" t="s">
        <v>13291</v>
      </c>
      <c r="E4418" s="6" t="s">
        <v>5638</v>
      </c>
      <c r="F4418" s="6" t="s">
        <v>19184</v>
      </c>
      <c r="G4418" s="6" t="s">
        <v>19185</v>
      </c>
      <c r="H4418" s="79">
        <v>276.30480599999999</v>
      </c>
    </row>
    <row r="4419" spans="1:8" x14ac:dyDescent="0.2">
      <c r="A4419" s="6">
        <v>30412556</v>
      </c>
      <c r="B4419" s="6" t="s">
        <v>2028</v>
      </c>
      <c r="C4419" s="6" t="s">
        <v>5650</v>
      </c>
      <c r="D4419" s="6" t="s">
        <v>13296</v>
      </c>
      <c r="E4419" s="6" t="s">
        <v>5638</v>
      </c>
      <c r="F4419" s="6" t="s">
        <v>2023</v>
      </c>
      <c r="G4419" s="6" t="s">
        <v>2024</v>
      </c>
      <c r="H4419" s="79">
        <v>276.30480599999999</v>
      </c>
    </row>
    <row r="4420" spans="1:8" x14ac:dyDescent="0.2">
      <c r="A4420" s="6">
        <v>30417093</v>
      </c>
      <c r="B4420" s="6" t="s">
        <v>19186</v>
      </c>
      <c r="C4420" s="6" t="s">
        <v>7298</v>
      </c>
      <c r="D4420" s="6" t="s">
        <v>17993</v>
      </c>
      <c r="E4420" s="6" t="s">
        <v>15819</v>
      </c>
      <c r="F4420" s="6" t="s">
        <v>19187</v>
      </c>
      <c r="G4420" s="6" t="s">
        <v>19188</v>
      </c>
      <c r="H4420" s="79">
        <v>277.70012400000002</v>
      </c>
    </row>
    <row r="4421" spans="1:8" x14ac:dyDescent="0.2">
      <c r="A4421" s="6">
        <v>30444250</v>
      </c>
      <c r="B4421" s="6" t="s">
        <v>19189</v>
      </c>
      <c r="C4421" s="6" t="s">
        <v>7298</v>
      </c>
      <c r="D4421" s="6" t="s">
        <v>17997</v>
      </c>
      <c r="E4421" s="6" t="s">
        <v>15819</v>
      </c>
      <c r="F4421" s="6" t="s">
        <v>19190</v>
      </c>
      <c r="G4421" s="6" t="s">
        <v>19191</v>
      </c>
      <c r="H4421" s="79">
        <v>277.70012400000002</v>
      </c>
    </row>
    <row r="4422" spans="1:8" x14ac:dyDescent="0.2">
      <c r="A4422" s="6">
        <v>30223812</v>
      </c>
      <c r="B4422" s="6" t="s">
        <v>19192</v>
      </c>
      <c r="C4422" s="6" t="s">
        <v>6851</v>
      </c>
      <c r="D4422" s="6" t="s">
        <v>16425</v>
      </c>
      <c r="E4422" s="6" t="s">
        <v>15819</v>
      </c>
      <c r="F4422" s="6" t="s">
        <v>19193</v>
      </c>
      <c r="G4422" s="6" t="s">
        <v>19194</v>
      </c>
      <c r="H4422" s="79">
        <v>278.72547500000002</v>
      </c>
    </row>
    <row r="4423" spans="1:8" x14ac:dyDescent="0.2">
      <c r="A4423" s="6">
        <v>30290157</v>
      </c>
      <c r="B4423" s="6" t="s">
        <v>19195</v>
      </c>
      <c r="C4423" s="6" t="s">
        <v>6851</v>
      </c>
      <c r="D4423" s="6" t="s">
        <v>16429</v>
      </c>
      <c r="E4423" s="6" t="s">
        <v>15819</v>
      </c>
      <c r="F4423" s="6" t="s">
        <v>19196</v>
      </c>
      <c r="G4423" s="6" t="s">
        <v>19197</v>
      </c>
      <c r="H4423" s="79">
        <v>278.72547500000002</v>
      </c>
    </row>
    <row r="4424" spans="1:8" x14ac:dyDescent="0.2">
      <c r="A4424" s="6">
        <v>30267589</v>
      </c>
      <c r="B4424" s="6" t="s">
        <v>19198</v>
      </c>
      <c r="C4424" s="6" t="s">
        <v>8658</v>
      </c>
      <c r="D4424" s="6" t="s">
        <v>18870</v>
      </c>
      <c r="E4424" s="6" t="s">
        <v>5638</v>
      </c>
      <c r="F4424" s="6" t="s">
        <v>19199</v>
      </c>
      <c r="G4424" s="6" t="s">
        <v>19200</v>
      </c>
      <c r="H4424" s="79">
        <v>278.94101000000001</v>
      </c>
    </row>
    <row r="4425" spans="1:8" x14ac:dyDescent="0.2">
      <c r="A4425" s="6">
        <v>30138523</v>
      </c>
      <c r="B4425" s="6" t="s">
        <v>5074</v>
      </c>
      <c r="C4425" s="6" t="s">
        <v>8658</v>
      </c>
      <c r="D4425" s="6" t="s">
        <v>18874</v>
      </c>
      <c r="E4425" s="6" t="s">
        <v>5638</v>
      </c>
      <c r="F4425" s="6" t="s">
        <v>5070</v>
      </c>
      <c r="G4425" s="6" t="s">
        <v>5071</v>
      </c>
      <c r="H4425" s="79">
        <v>278.94101000000001</v>
      </c>
    </row>
    <row r="4426" spans="1:8" x14ac:dyDescent="0.2">
      <c r="A4426" s="6">
        <v>30156978</v>
      </c>
      <c r="B4426" s="6" t="s">
        <v>19201</v>
      </c>
      <c r="C4426" s="6" t="s">
        <v>5769</v>
      </c>
      <c r="D4426" s="6" t="s">
        <v>19160</v>
      </c>
      <c r="E4426" s="6" t="s">
        <v>5638</v>
      </c>
      <c r="F4426" s="6" t="s">
        <v>19202</v>
      </c>
      <c r="G4426" s="6" t="s">
        <v>19203</v>
      </c>
      <c r="H4426" s="79">
        <v>279.239802</v>
      </c>
    </row>
    <row r="4427" spans="1:8" x14ac:dyDescent="0.2">
      <c r="A4427" s="6">
        <v>30205140</v>
      </c>
      <c r="B4427" s="6" t="s">
        <v>3192</v>
      </c>
      <c r="C4427" s="6" t="s">
        <v>8654</v>
      </c>
      <c r="D4427" s="6" t="s">
        <v>18868</v>
      </c>
      <c r="E4427" s="6" t="s">
        <v>5638</v>
      </c>
      <c r="F4427" s="6" t="s">
        <v>3187</v>
      </c>
      <c r="G4427" s="6" t="s">
        <v>3188</v>
      </c>
      <c r="H4427" s="79">
        <v>279.81509</v>
      </c>
    </row>
    <row r="4428" spans="1:8" x14ac:dyDescent="0.2">
      <c r="A4428" s="6">
        <v>30242394</v>
      </c>
      <c r="B4428" s="6" t="s">
        <v>19204</v>
      </c>
      <c r="C4428" s="6" t="s">
        <v>8654</v>
      </c>
      <c r="D4428" s="6" t="s">
        <v>18870</v>
      </c>
      <c r="E4428" s="6" t="s">
        <v>5638</v>
      </c>
      <c r="F4428" s="6" t="s">
        <v>19205</v>
      </c>
      <c r="G4428" s="6" t="s">
        <v>19206</v>
      </c>
      <c r="H4428" s="79">
        <v>279.81509</v>
      </c>
    </row>
    <row r="4429" spans="1:8" x14ac:dyDescent="0.2">
      <c r="A4429" s="6">
        <v>30213343</v>
      </c>
      <c r="B4429" s="6" t="s">
        <v>19207</v>
      </c>
      <c r="C4429" s="6" t="s">
        <v>5905</v>
      </c>
      <c r="D4429" s="6" t="s">
        <v>16425</v>
      </c>
      <c r="E4429" s="6" t="s">
        <v>15819</v>
      </c>
      <c r="F4429" s="6" t="s">
        <v>19208</v>
      </c>
      <c r="G4429" s="6" t="s">
        <v>19209</v>
      </c>
      <c r="H4429" s="79">
        <v>280.07589000000002</v>
      </c>
    </row>
    <row r="4430" spans="1:8" x14ac:dyDescent="0.2">
      <c r="A4430" s="6">
        <v>30214444</v>
      </c>
      <c r="B4430" s="6" t="s">
        <v>19210</v>
      </c>
      <c r="C4430" s="6" t="s">
        <v>5905</v>
      </c>
      <c r="D4430" s="6" t="s">
        <v>16429</v>
      </c>
      <c r="E4430" s="6" t="s">
        <v>15819</v>
      </c>
      <c r="F4430" s="6" t="s">
        <v>19211</v>
      </c>
      <c r="G4430" s="6" t="s">
        <v>19212</v>
      </c>
      <c r="H4430" s="79">
        <v>280.07589000000002</v>
      </c>
    </row>
    <row r="4431" spans="1:8" x14ac:dyDescent="0.2">
      <c r="A4431" s="6">
        <v>30207659</v>
      </c>
      <c r="B4431" s="6" t="s">
        <v>19213</v>
      </c>
      <c r="C4431" s="6" t="s">
        <v>7516</v>
      </c>
      <c r="D4431" s="6" t="s">
        <v>15818</v>
      </c>
      <c r="E4431" s="6" t="s">
        <v>15819</v>
      </c>
      <c r="F4431" s="6" t="s">
        <v>19214</v>
      </c>
      <c r="G4431" s="6" t="s">
        <v>19215</v>
      </c>
      <c r="H4431" s="79">
        <v>281.14611400000001</v>
      </c>
    </row>
    <row r="4432" spans="1:8" x14ac:dyDescent="0.2">
      <c r="A4432" s="6">
        <v>30312624</v>
      </c>
      <c r="B4432" s="6" t="s">
        <v>19216</v>
      </c>
      <c r="C4432" s="6" t="s">
        <v>5646</v>
      </c>
      <c r="D4432" s="6" t="s">
        <v>13291</v>
      </c>
      <c r="E4432" s="6" t="s">
        <v>5638</v>
      </c>
      <c r="F4432" s="6" t="s">
        <v>19217</v>
      </c>
      <c r="G4432" s="6" t="s">
        <v>19218</v>
      </c>
      <c r="H4432" s="79">
        <v>282.11359599999997</v>
      </c>
    </row>
    <row r="4433" spans="1:8" x14ac:dyDescent="0.2">
      <c r="A4433" s="6">
        <v>30302427</v>
      </c>
      <c r="B4433" s="6" t="s">
        <v>3603</v>
      </c>
      <c r="C4433" s="6" t="s">
        <v>5646</v>
      </c>
      <c r="D4433" s="6" t="s">
        <v>13296</v>
      </c>
      <c r="E4433" s="6" t="s">
        <v>5638</v>
      </c>
      <c r="F4433" s="6" t="s">
        <v>3599</v>
      </c>
      <c r="G4433" s="6" t="s">
        <v>3600</v>
      </c>
      <c r="H4433" s="79">
        <v>282.11359599999997</v>
      </c>
    </row>
    <row r="4434" spans="1:8" x14ac:dyDescent="0.2">
      <c r="A4434" s="6">
        <v>30261490</v>
      </c>
      <c r="B4434" s="6" t="s">
        <v>19219</v>
      </c>
      <c r="C4434" s="6" t="s">
        <v>6033</v>
      </c>
      <c r="D4434" s="6" t="s">
        <v>16425</v>
      </c>
      <c r="E4434" s="6" t="s">
        <v>15819</v>
      </c>
      <c r="F4434" s="6" t="s">
        <v>19220</v>
      </c>
      <c r="G4434" s="6" t="s">
        <v>19221</v>
      </c>
      <c r="H4434" s="79">
        <v>283.34721300000001</v>
      </c>
    </row>
    <row r="4435" spans="1:8" x14ac:dyDescent="0.2">
      <c r="A4435" s="6">
        <v>30008594</v>
      </c>
      <c r="B4435" s="6" t="s">
        <v>19222</v>
      </c>
      <c r="C4435" s="6" t="s">
        <v>6037</v>
      </c>
      <c r="D4435" s="6" t="s">
        <v>16425</v>
      </c>
      <c r="E4435" s="6" t="s">
        <v>15819</v>
      </c>
      <c r="F4435" s="6" t="s">
        <v>19223</v>
      </c>
      <c r="G4435" s="6" t="s">
        <v>19224</v>
      </c>
      <c r="H4435" s="79">
        <v>283.34721300000001</v>
      </c>
    </row>
    <row r="4436" spans="1:8" x14ac:dyDescent="0.2">
      <c r="A4436" s="6">
        <v>30132453</v>
      </c>
      <c r="B4436" s="6" t="s">
        <v>19225</v>
      </c>
      <c r="C4436" s="6" t="s">
        <v>6041</v>
      </c>
      <c r="D4436" s="6" t="s">
        <v>16425</v>
      </c>
      <c r="E4436" s="6" t="s">
        <v>15819</v>
      </c>
      <c r="F4436" s="6" t="s">
        <v>19226</v>
      </c>
      <c r="G4436" s="6" t="s">
        <v>19227</v>
      </c>
      <c r="H4436" s="79">
        <v>283.34721300000001</v>
      </c>
    </row>
    <row r="4437" spans="1:8" x14ac:dyDescent="0.2">
      <c r="A4437" s="6">
        <v>30370456</v>
      </c>
      <c r="B4437" s="6" t="s">
        <v>19228</v>
      </c>
      <c r="C4437" s="6" t="s">
        <v>6045</v>
      </c>
      <c r="D4437" s="6" t="s">
        <v>16425</v>
      </c>
      <c r="E4437" s="6" t="s">
        <v>15819</v>
      </c>
      <c r="F4437" s="6" t="s">
        <v>19229</v>
      </c>
      <c r="G4437" s="6" t="s">
        <v>19230</v>
      </c>
      <c r="H4437" s="79">
        <v>283.34721300000001</v>
      </c>
    </row>
    <row r="4438" spans="1:8" x14ac:dyDescent="0.2">
      <c r="A4438" s="6">
        <v>30149026</v>
      </c>
      <c r="B4438" s="6" t="s">
        <v>19231</v>
      </c>
      <c r="C4438" s="6" t="s">
        <v>6049</v>
      </c>
      <c r="D4438" s="6" t="s">
        <v>16425</v>
      </c>
      <c r="E4438" s="6" t="s">
        <v>15819</v>
      </c>
      <c r="F4438" s="6" t="s">
        <v>19232</v>
      </c>
      <c r="G4438" s="6" t="s">
        <v>19233</v>
      </c>
      <c r="H4438" s="79">
        <v>283.34721300000001</v>
      </c>
    </row>
    <row r="4439" spans="1:8" x14ac:dyDescent="0.2">
      <c r="A4439" s="6">
        <v>30320717</v>
      </c>
      <c r="B4439" s="6" t="s">
        <v>19234</v>
      </c>
      <c r="C4439" s="6" t="s">
        <v>6053</v>
      </c>
      <c r="D4439" s="6" t="s">
        <v>16425</v>
      </c>
      <c r="E4439" s="6" t="s">
        <v>15819</v>
      </c>
      <c r="F4439" s="6" t="s">
        <v>19235</v>
      </c>
      <c r="G4439" s="6" t="s">
        <v>19236</v>
      </c>
      <c r="H4439" s="79">
        <v>283.34721300000001</v>
      </c>
    </row>
    <row r="4440" spans="1:8" x14ac:dyDescent="0.2">
      <c r="A4440" s="6">
        <v>30200565</v>
      </c>
      <c r="B4440" s="6" t="s">
        <v>19237</v>
      </c>
      <c r="C4440" s="6" t="s">
        <v>6057</v>
      </c>
      <c r="D4440" s="6" t="s">
        <v>16425</v>
      </c>
      <c r="E4440" s="6" t="s">
        <v>15819</v>
      </c>
      <c r="F4440" s="6" t="s">
        <v>19238</v>
      </c>
      <c r="G4440" s="6" t="s">
        <v>19239</v>
      </c>
      <c r="H4440" s="79">
        <v>283.34721300000001</v>
      </c>
    </row>
    <row r="4441" spans="1:8" x14ac:dyDescent="0.2">
      <c r="A4441" s="6">
        <v>30453288</v>
      </c>
      <c r="B4441" s="6" t="s">
        <v>19240</v>
      </c>
      <c r="C4441" s="6" t="s">
        <v>6061</v>
      </c>
      <c r="D4441" s="6" t="s">
        <v>16425</v>
      </c>
      <c r="E4441" s="6" t="s">
        <v>15819</v>
      </c>
      <c r="F4441" s="6" t="s">
        <v>19241</v>
      </c>
      <c r="G4441" s="6" t="s">
        <v>19242</v>
      </c>
      <c r="H4441" s="79">
        <v>283.34721300000001</v>
      </c>
    </row>
    <row r="4442" spans="1:8" x14ac:dyDescent="0.2">
      <c r="A4442" s="6">
        <v>30183459</v>
      </c>
      <c r="B4442" s="6" t="s">
        <v>19243</v>
      </c>
      <c r="C4442" s="6" t="s">
        <v>6065</v>
      </c>
      <c r="D4442" s="6" t="s">
        <v>16425</v>
      </c>
      <c r="E4442" s="6" t="s">
        <v>15819</v>
      </c>
      <c r="F4442" s="6" t="s">
        <v>19244</v>
      </c>
      <c r="G4442" s="6" t="s">
        <v>19245</v>
      </c>
      <c r="H4442" s="79">
        <v>283.34721300000001</v>
      </c>
    </row>
    <row r="4443" spans="1:8" x14ac:dyDescent="0.2">
      <c r="A4443" s="6">
        <v>30423138</v>
      </c>
      <c r="B4443" s="6" t="s">
        <v>19246</v>
      </c>
      <c r="C4443" s="6" t="s">
        <v>6069</v>
      </c>
      <c r="D4443" s="6" t="s">
        <v>16425</v>
      </c>
      <c r="E4443" s="6" t="s">
        <v>15819</v>
      </c>
      <c r="F4443" s="6" t="s">
        <v>19247</v>
      </c>
      <c r="G4443" s="6" t="s">
        <v>19248</v>
      </c>
      <c r="H4443" s="79">
        <v>283.34721300000001</v>
      </c>
    </row>
    <row r="4444" spans="1:8" x14ac:dyDescent="0.2">
      <c r="A4444" s="6">
        <v>30005175</v>
      </c>
      <c r="B4444" s="6" t="s">
        <v>19249</v>
      </c>
      <c r="C4444" s="6" t="s">
        <v>6073</v>
      </c>
      <c r="D4444" s="6" t="s">
        <v>16425</v>
      </c>
      <c r="E4444" s="6" t="s">
        <v>15819</v>
      </c>
      <c r="F4444" s="6" t="s">
        <v>19250</v>
      </c>
      <c r="G4444" s="6" t="s">
        <v>19251</v>
      </c>
      <c r="H4444" s="79">
        <v>283.34721300000001</v>
      </c>
    </row>
    <row r="4445" spans="1:8" x14ac:dyDescent="0.2">
      <c r="A4445" s="6">
        <v>30227734</v>
      </c>
      <c r="B4445" s="6" t="s">
        <v>19252</v>
      </c>
      <c r="C4445" s="6" t="s">
        <v>6077</v>
      </c>
      <c r="D4445" s="6" t="s">
        <v>16425</v>
      </c>
      <c r="E4445" s="6" t="s">
        <v>15819</v>
      </c>
      <c r="F4445" s="6" t="s">
        <v>19253</v>
      </c>
      <c r="G4445" s="6" t="s">
        <v>19254</v>
      </c>
      <c r="H4445" s="79">
        <v>283.34721300000001</v>
      </c>
    </row>
    <row r="4446" spans="1:8" x14ac:dyDescent="0.2">
      <c r="A4446" s="6">
        <v>30307513</v>
      </c>
      <c r="B4446" s="6" t="s">
        <v>19255</v>
      </c>
      <c r="C4446" s="6" t="s">
        <v>19256</v>
      </c>
      <c r="D4446" s="6" t="s">
        <v>16425</v>
      </c>
      <c r="E4446" s="6" t="s">
        <v>15819</v>
      </c>
      <c r="F4446" s="6" t="s">
        <v>19257</v>
      </c>
      <c r="G4446" s="6" t="s">
        <v>19258</v>
      </c>
      <c r="H4446" s="79">
        <v>283.34721300000001</v>
      </c>
    </row>
    <row r="4447" spans="1:8" x14ac:dyDescent="0.2">
      <c r="A4447" s="6">
        <v>30040903</v>
      </c>
      <c r="B4447" s="6" t="s">
        <v>19259</v>
      </c>
      <c r="C4447" s="6" t="s">
        <v>6081</v>
      </c>
      <c r="D4447" s="6" t="s">
        <v>16425</v>
      </c>
      <c r="E4447" s="6" t="s">
        <v>15819</v>
      </c>
      <c r="F4447" s="6" t="s">
        <v>19260</v>
      </c>
      <c r="G4447" s="6" t="s">
        <v>19261</v>
      </c>
      <c r="H4447" s="79">
        <v>283.34721300000001</v>
      </c>
    </row>
    <row r="4448" spans="1:8" x14ac:dyDescent="0.2">
      <c r="A4448" s="6">
        <v>30180664</v>
      </c>
      <c r="B4448" s="6" t="s">
        <v>19262</v>
      </c>
      <c r="C4448" s="6" t="s">
        <v>6085</v>
      </c>
      <c r="D4448" s="6" t="s">
        <v>16425</v>
      </c>
      <c r="E4448" s="6" t="s">
        <v>15819</v>
      </c>
      <c r="F4448" s="6" t="s">
        <v>19263</v>
      </c>
      <c r="G4448" s="6" t="s">
        <v>19264</v>
      </c>
      <c r="H4448" s="79">
        <v>283.34721300000001</v>
      </c>
    </row>
    <row r="4449" spans="1:8" x14ac:dyDescent="0.2">
      <c r="A4449" s="6">
        <v>30100068</v>
      </c>
      <c r="B4449" s="6" t="s">
        <v>19265</v>
      </c>
      <c r="C4449" s="6" t="s">
        <v>6089</v>
      </c>
      <c r="D4449" s="6" t="s">
        <v>16425</v>
      </c>
      <c r="E4449" s="6" t="s">
        <v>15819</v>
      </c>
      <c r="F4449" s="6" t="s">
        <v>19266</v>
      </c>
      <c r="G4449" s="6" t="s">
        <v>19267</v>
      </c>
      <c r="H4449" s="79">
        <v>283.34721300000001</v>
      </c>
    </row>
    <row r="4450" spans="1:8" x14ac:dyDescent="0.2">
      <c r="A4450" s="6">
        <v>30300884</v>
      </c>
      <c r="B4450" s="6" t="s">
        <v>19268</v>
      </c>
      <c r="C4450" s="6" t="s">
        <v>6093</v>
      </c>
      <c r="D4450" s="6" t="s">
        <v>16425</v>
      </c>
      <c r="E4450" s="6" t="s">
        <v>15819</v>
      </c>
      <c r="F4450" s="6" t="s">
        <v>19269</v>
      </c>
      <c r="G4450" s="6" t="s">
        <v>19270</v>
      </c>
      <c r="H4450" s="79">
        <v>283.34721300000001</v>
      </c>
    </row>
    <row r="4451" spans="1:8" x14ac:dyDescent="0.2">
      <c r="A4451" s="6">
        <v>30032514</v>
      </c>
      <c r="B4451" s="6" t="s">
        <v>19271</v>
      </c>
      <c r="C4451" s="6" t="s">
        <v>6097</v>
      </c>
      <c r="D4451" s="6" t="s">
        <v>16425</v>
      </c>
      <c r="E4451" s="6" t="s">
        <v>15819</v>
      </c>
      <c r="F4451" s="6" t="s">
        <v>19272</v>
      </c>
      <c r="G4451" s="6" t="s">
        <v>19273</v>
      </c>
      <c r="H4451" s="79">
        <v>283.34721300000001</v>
      </c>
    </row>
    <row r="4452" spans="1:8" x14ac:dyDescent="0.2">
      <c r="A4452" s="6">
        <v>30275616</v>
      </c>
      <c r="B4452" s="6" t="s">
        <v>19274</v>
      </c>
      <c r="C4452" s="6" t="s">
        <v>6101</v>
      </c>
      <c r="D4452" s="6" t="s">
        <v>16425</v>
      </c>
      <c r="E4452" s="6" t="s">
        <v>15819</v>
      </c>
      <c r="F4452" s="6" t="s">
        <v>19275</v>
      </c>
      <c r="G4452" s="6" t="s">
        <v>19276</v>
      </c>
      <c r="H4452" s="79">
        <v>283.34721300000001</v>
      </c>
    </row>
    <row r="4453" spans="1:8" x14ac:dyDescent="0.2">
      <c r="A4453" s="6">
        <v>30392186</v>
      </c>
      <c r="B4453" s="6" t="s">
        <v>19277</v>
      </c>
      <c r="C4453" s="6" t="s">
        <v>6105</v>
      </c>
      <c r="D4453" s="6" t="s">
        <v>16425</v>
      </c>
      <c r="E4453" s="6" t="s">
        <v>15819</v>
      </c>
      <c r="F4453" s="6" t="s">
        <v>19278</v>
      </c>
      <c r="G4453" s="6" t="s">
        <v>19279</v>
      </c>
      <c r="H4453" s="79">
        <v>283.34721300000001</v>
      </c>
    </row>
    <row r="4454" spans="1:8" x14ac:dyDescent="0.2">
      <c r="A4454" s="6">
        <v>30183356</v>
      </c>
      <c r="B4454" s="6" t="s">
        <v>19280</v>
      </c>
      <c r="C4454" s="6" t="s">
        <v>6109</v>
      </c>
      <c r="D4454" s="6" t="s">
        <v>16425</v>
      </c>
      <c r="E4454" s="6" t="s">
        <v>15819</v>
      </c>
      <c r="F4454" s="6" t="s">
        <v>19281</v>
      </c>
      <c r="G4454" s="6" t="s">
        <v>19282</v>
      </c>
      <c r="H4454" s="79">
        <v>283.34721300000001</v>
      </c>
    </row>
    <row r="4455" spans="1:8" x14ac:dyDescent="0.2">
      <c r="A4455" s="6">
        <v>30307548</v>
      </c>
      <c r="B4455" s="6" t="s">
        <v>19283</v>
      </c>
      <c r="C4455" s="6" t="s">
        <v>6033</v>
      </c>
      <c r="D4455" s="6" t="s">
        <v>16429</v>
      </c>
      <c r="E4455" s="6" t="s">
        <v>15819</v>
      </c>
      <c r="F4455" s="6" t="s">
        <v>19284</v>
      </c>
      <c r="G4455" s="6" t="s">
        <v>19285</v>
      </c>
      <c r="H4455" s="79">
        <v>283.34721300000001</v>
      </c>
    </row>
    <row r="4456" spans="1:8" x14ac:dyDescent="0.2">
      <c r="A4456" s="6">
        <v>30110487</v>
      </c>
      <c r="B4456" s="6" t="s">
        <v>19286</v>
      </c>
      <c r="C4456" s="6" t="s">
        <v>6037</v>
      </c>
      <c r="D4456" s="6" t="s">
        <v>16429</v>
      </c>
      <c r="E4456" s="6" t="s">
        <v>15819</v>
      </c>
      <c r="F4456" s="6" t="s">
        <v>19287</v>
      </c>
      <c r="G4456" s="6" t="s">
        <v>19288</v>
      </c>
      <c r="H4456" s="79">
        <v>283.34721300000001</v>
      </c>
    </row>
    <row r="4457" spans="1:8" x14ac:dyDescent="0.2">
      <c r="A4457" s="6">
        <v>30285496</v>
      </c>
      <c r="B4457" s="6" t="s">
        <v>19289</v>
      </c>
      <c r="C4457" s="6" t="s">
        <v>6041</v>
      </c>
      <c r="D4457" s="6" t="s">
        <v>16429</v>
      </c>
      <c r="E4457" s="6" t="s">
        <v>15819</v>
      </c>
      <c r="F4457" s="6" t="s">
        <v>19290</v>
      </c>
      <c r="G4457" s="6" t="s">
        <v>19291</v>
      </c>
      <c r="H4457" s="79">
        <v>283.34721300000001</v>
      </c>
    </row>
    <row r="4458" spans="1:8" x14ac:dyDescent="0.2">
      <c r="A4458" s="6">
        <v>30396232</v>
      </c>
      <c r="B4458" s="6" t="s">
        <v>19292</v>
      </c>
      <c r="C4458" s="6" t="s">
        <v>6045</v>
      </c>
      <c r="D4458" s="6" t="s">
        <v>16429</v>
      </c>
      <c r="E4458" s="6" t="s">
        <v>15819</v>
      </c>
      <c r="F4458" s="6" t="s">
        <v>19293</v>
      </c>
      <c r="G4458" s="6" t="s">
        <v>19294</v>
      </c>
      <c r="H4458" s="79">
        <v>283.34721300000001</v>
      </c>
    </row>
    <row r="4459" spans="1:8" x14ac:dyDescent="0.2">
      <c r="A4459" s="6">
        <v>30135668</v>
      </c>
      <c r="B4459" s="6" t="s">
        <v>19295</v>
      </c>
      <c r="C4459" s="6" t="s">
        <v>6049</v>
      </c>
      <c r="D4459" s="6" t="s">
        <v>16429</v>
      </c>
      <c r="E4459" s="6" t="s">
        <v>15819</v>
      </c>
      <c r="F4459" s="6" t="s">
        <v>19296</v>
      </c>
      <c r="G4459" s="6" t="s">
        <v>19297</v>
      </c>
      <c r="H4459" s="79">
        <v>283.34721300000001</v>
      </c>
    </row>
    <row r="4460" spans="1:8" x14ac:dyDescent="0.2">
      <c r="A4460" s="6">
        <v>30315540</v>
      </c>
      <c r="B4460" s="6" t="s">
        <v>19298</v>
      </c>
      <c r="C4460" s="6" t="s">
        <v>6053</v>
      </c>
      <c r="D4460" s="6" t="s">
        <v>16429</v>
      </c>
      <c r="E4460" s="6" t="s">
        <v>15819</v>
      </c>
      <c r="F4460" s="6" t="s">
        <v>19299</v>
      </c>
      <c r="G4460" s="6" t="s">
        <v>19300</v>
      </c>
      <c r="H4460" s="79">
        <v>283.34721300000001</v>
      </c>
    </row>
    <row r="4461" spans="1:8" x14ac:dyDescent="0.2">
      <c r="A4461" s="6">
        <v>30016497</v>
      </c>
      <c r="B4461" s="6" t="s">
        <v>19301</v>
      </c>
      <c r="C4461" s="6" t="s">
        <v>6057</v>
      </c>
      <c r="D4461" s="6" t="s">
        <v>16429</v>
      </c>
      <c r="E4461" s="6" t="s">
        <v>15819</v>
      </c>
      <c r="F4461" s="6" t="s">
        <v>19302</v>
      </c>
      <c r="G4461" s="6" t="s">
        <v>19303</v>
      </c>
      <c r="H4461" s="79">
        <v>283.34721300000001</v>
      </c>
    </row>
    <row r="4462" spans="1:8" x14ac:dyDescent="0.2">
      <c r="A4462" s="6">
        <v>30460071</v>
      </c>
      <c r="B4462" s="6" t="s">
        <v>19304</v>
      </c>
      <c r="C4462" s="6" t="s">
        <v>6061</v>
      </c>
      <c r="D4462" s="6" t="s">
        <v>16429</v>
      </c>
      <c r="E4462" s="6" t="s">
        <v>15819</v>
      </c>
      <c r="F4462" s="6" t="s">
        <v>19305</v>
      </c>
      <c r="G4462" s="6" t="s">
        <v>19306</v>
      </c>
      <c r="H4462" s="79">
        <v>283.34721300000001</v>
      </c>
    </row>
    <row r="4463" spans="1:8" x14ac:dyDescent="0.2">
      <c r="A4463" s="6">
        <v>30159753</v>
      </c>
      <c r="B4463" s="6" t="s">
        <v>19307</v>
      </c>
      <c r="C4463" s="6" t="s">
        <v>6065</v>
      </c>
      <c r="D4463" s="6" t="s">
        <v>16429</v>
      </c>
      <c r="E4463" s="6" t="s">
        <v>15819</v>
      </c>
      <c r="F4463" s="6" t="s">
        <v>19308</v>
      </c>
      <c r="G4463" s="6" t="s">
        <v>19309</v>
      </c>
      <c r="H4463" s="79">
        <v>283.34721300000001</v>
      </c>
    </row>
    <row r="4464" spans="1:8" x14ac:dyDescent="0.2">
      <c r="A4464" s="6">
        <v>30358883</v>
      </c>
      <c r="B4464" s="6" t="s">
        <v>19310</v>
      </c>
      <c r="C4464" s="6" t="s">
        <v>6069</v>
      </c>
      <c r="D4464" s="6" t="s">
        <v>16429</v>
      </c>
      <c r="E4464" s="6" t="s">
        <v>15819</v>
      </c>
      <c r="F4464" s="6" t="s">
        <v>19311</v>
      </c>
      <c r="G4464" s="6" t="s">
        <v>19312</v>
      </c>
      <c r="H4464" s="79">
        <v>283.34721300000001</v>
      </c>
    </row>
    <row r="4465" spans="1:8" x14ac:dyDescent="0.2">
      <c r="A4465" s="6">
        <v>30200333</v>
      </c>
      <c r="B4465" s="6" t="s">
        <v>19313</v>
      </c>
      <c r="C4465" s="6" t="s">
        <v>6073</v>
      </c>
      <c r="D4465" s="6" t="s">
        <v>16429</v>
      </c>
      <c r="E4465" s="6" t="s">
        <v>15819</v>
      </c>
      <c r="F4465" s="6" t="s">
        <v>19314</v>
      </c>
      <c r="G4465" s="6" t="s">
        <v>19315</v>
      </c>
      <c r="H4465" s="79">
        <v>283.34721300000001</v>
      </c>
    </row>
    <row r="4466" spans="1:8" x14ac:dyDescent="0.2">
      <c r="A4466" s="6">
        <v>30294116</v>
      </c>
      <c r="B4466" s="6" t="s">
        <v>19316</v>
      </c>
      <c r="C4466" s="6" t="s">
        <v>6077</v>
      </c>
      <c r="D4466" s="6" t="s">
        <v>16429</v>
      </c>
      <c r="E4466" s="6" t="s">
        <v>15819</v>
      </c>
      <c r="F4466" s="6" t="s">
        <v>19317</v>
      </c>
      <c r="G4466" s="6" t="s">
        <v>19318</v>
      </c>
      <c r="H4466" s="79">
        <v>283.34721300000001</v>
      </c>
    </row>
    <row r="4467" spans="1:8" x14ac:dyDescent="0.2">
      <c r="A4467" s="6">
        <v>30213344</v>
      </c>
      <c r="B4467" s="6" t="s">
        <v>19319</v>
      </c>
      <c r="C4467" s="6" t="s">
        <v>19256</v>
      </c>
      <c r="D4467" s="6" t="s">
        <v>16429</v>
      </c>
      <c r="E4467" s="6" t="s">
        <v>15819</v>
      </c>
      <c r="F4467" s="6" t="s">
        <v>19320</v>
      </c>
      <c r="G4467" s="6" t="s">
        <v>19321</v>
      </c>
      <c r="H4467" s="79">
        <v>283.34721300000001</v>
      </c>
    </row>
    <row r="4468" spans="1:8" x14ac:dyDescent="0.2">
      <c r="A4468" s="6">
        <v>30081279</v>
      </c>
      <c r="B4468" s="6" t="s">
        <v>19322</v>
      </c>
      <c r="C4468" s="6" t="s">
        <v>6081</v>
      </c>
      <c r="D4468" s="6" t="s">
        <v>16429</v>
      </c>
      <c r="E4468" s="6" t="s">
        <v>15819</v>
      </c>
      <c r="F4468" s="6" t="s">
        <v>19323</v>
      </c>
      <c r="G4468" s="6" t="s">
        <v>19324</v>
      </c>
      <c r="H4468" s="79">
        <v>283.34721300000001</v>
      </c>
    </row>
    <row r="4469" spans="1:8" x14ac:dyDescent="0.2">
      <c r="A4469" s="6">
        <v>30202467</v>
      </c>
      <c r="B4469" s="6" t="s">
        <v>19325</v>
      </c>
      <c r="C4469" s="6" t="s">
        <v>6085</v>
      </c>
      <c r="D4469" s="6" t="s">
        <v>16429</v>
      </c>
      <c r="E4469" s="6" t="s">
        <v>15819</v>
      </c>
      <c r="F4469" s="6" t="s">
        <v>19326</v>
      </c>
      <c r="G4469" s="6" t="s">
        <v>19327</v>
      </c>
      <c r="H4469" s="79">
        <v>283.34721300000001</v>
      </c>
    </row>
    <row r="4470" spans="1:8" x14ac:dyDescent="0.2">
      <c r="A4470" s="6">
        <v>30038991</v>
      </c>
      <c r="B4470" s="6" t="s">
        <v>19328</v>
      </c>
      <c r="C4470" s="6" t="s">
        <v>6089</v>
      </c>
      <c r="D4470" s="6" t="s">
        <v>16429</v>
      </c>
      <c r="E4470" s="6" t="s">
        <v>15819</v>
      </c>
      <c r="F4470" s="6" t="s">
        <v>19329</v>
      </c>
      <c r="G4470" s="6" t="s">
        <v>19330</v>
      </c>
      <c r="H4470" s="79">
        <v>283.34721300000001</v>
      </c>
    </row>
    <row r="4471" spans="1:8" x14ac:dyDescent="0.2">
      <c r="A4471" s="6">
        <v>30247938</v>
      </c>
      <c r="B4471" s="6" t="s">
        <v>19331</v>
      </c>
      <c r="C4471" s="6" t="s">
        <v>6093</v>
      </c>
      <c r="D4471" s="6" t="s">
        <v>16429</v>
      </c>
      <c r="E4471" s="6" t="s">
        <v>15819</v>
      </c>
      <c r="F4471" s="6" t="s">
        <v>19332</v>
      </c>
      <c r="G4471" s="6" t="s">
        <v>19333</v>
      </c>
      <c r="H4471" s="79">
        <v>283.34721300000001</v>
      </c>
    </row>
    <row r="4472" spans="1:8" x14ac:dyDescent="0.2">
      <c r="A4472" s="6">
        <v>30128197</v>
      </c>
      <c r="B4472" s="6" t="s">
        <v>19334</v>
      </c>
      <c r="C4472" s="6" t="s">
        <v>6097</v>
      </c>
      <c r="D4472" s="6" t="s">
        <v>16429</v>
      </c>
      <c r="E4472" s="6" t="s">
        <v>15819</v>
      </c>
      <c r="F4472" s="6" t="s">
        <v>19335</v>
      </c>
      <c r="G4472" s="6" t="s">
        <v>19336</v>
      </c>
      <c r="H4472" s="79">
        <v>283.34721300000001</v>
      </c>
    </row>
    <row r="4473" spans="1:8" x14ac:dyDescent="0.2">
      <c r="A4473" s="6">
        <v>30254704</v>
      </c>
      <c r="B4473" s="6" t="s">
        <v>19337</v>
      </c>
      <c r="C4473" s="6" t="s">
        <v>6101</v>
      </c>
      <c r="D4473" s="6" t="s">
        <v>16429</v>
      </c>
      <c r="E4473" s="6" t="s">
        <v>15819</v>
      </c>
      <c r="F4473" s="6" t="s">
        <v>19338</v>
      </c>
      <c r="G4473" s="6" t="s">
        <v>19339</v>
      </c>
      <c r="H4473" s="79">
        <v>283.34721300000001</v>
      </c>
    </row>
    <row r="4474" spans="1:8" x14ac:dyDescent="0.2">
      <c r="A4474" s="6">
        <v>30007454</v>
      </c>
      <c r="B4474" s="6" t="s">
        <v>19340</v>
      </c>
      <c r="C4474" s="6" t="s">
        <v>6105</v>
      </c>
      <c r="D4474" s="6" t="s">
        <v>16429</v>
      </c>
      <c r="E4474" s="6" t="s">
        <v>15819</v>
      </c>
      <c r="F4474" s="6" t="s">
        <v>19341</v>
      </c>
      <c r="G4474" s="6" t="s">
        <v>19342</v>
      </c>
      <c r="H4474" s="79">
        <v>283.34721300000001</v>
      </c>
    </row>
    <row r="4475" spans="1:8" x14ac:dyDescent="0.2">
      <c r="A4475" s="6">
        <v>30079639</v>
      </c>
      <c r="B4475" s="6" t="s">
        <v>19343</v>
      </c>
      <c r="C4475" s="6" t="s">
        <v>6109</v>
      </c>
      <c r="D4475" s="6" t="s">
        <v>16429</v>
      </c>
      <c r="E4475" s="6" t="s">
        <v>15819</v>
      </c>
      <c r="F4475" s="6" t="s">
        <v>19344</v>
      </c>
      <c r="G4475" s="6" t="s">
        <v>19345</v>
      </c>
      <c r="H4475" s="79">
        <v>283.34721300000001</v>
      </c>
    </row>
    <row r="4476" spans="1:8" x14ac:dyDescent="0.2">
      <c r="A4476" s="6">
        <v>30055109</v>
      </c>
      <c r="B4476" s="6" t="s">
        <v>3387</v>
      </c>
      <c r="C4476" s="6" t="s">
        <v>5710</v>
      </c>
      <c r="D4476" s="6" t="s">
        <v>18426</v>
      </c>
      <c r="E4476" s="6" t="s">
        <v>5638</v>
      </c>
      <c r="F4476" s="6" t="s">
        <v>3382</v>
      </c>
      <c r="G4476" s="6" t="s">
        <v>3383</v>
      </c>
      <c r="H4476" s="79">
        <v>284.09114499999998</v>
      </c>
    </row>
    <row r="4477" spans="1:8" x14ac:dyDescent="0.2">
      <c r="A4477" s="6">
        <v>30327323</v>
      </c>
      <c r="B4477" s="6" t="s">
        <v>19346</v>
      </c>
      <c r="C4477" s="6" t="s">
        <v>8201</v>
      </c>
      <c r="D4477" s="6" t="s">
        <v>18769</v>
      </c>
      <c r="E4477" s="6" t="s">
        <v>18414</v>
      </c>
      <c r="F4477" s="6" t="s">
        <v>19347</v>
      </c>
      <c r="G4477" s="6" t="s">
        <v>19348</v>
      </c>
      <c r="H4477" s="79">
        <v>284.17289599999998</v>
      </c>
    </row>
    <row r="4478" spans="1:8" x14ac:dyDescent="0.2">
      <c r="A4478" s="6">
        <v>30106699</v>
      </c>
      <c r="B4478" s="6" t="s">
        <v>1551</v>
      </c>
      <c r="C4478" s="6" t="s">
        <v>8205</v>
      </c>
      <c r="D4478" s="6" t="s">
        <v>18769</v>
      </c>
      <c r="E4478" s="6" t="s">
        <v>18414</v>
      </c>
      <c r="F4478" s="6" t="s">
        <v>1546</v>
      </c>
      <c r="G4478" s="6" t="s">
        <v>1547</v>
      </c>
      <c r="H4478" s="79">
        <v>284.17289599999998</v>
      </c>
    </row>
    <row r="4479" spans="1:8" x14ac:dyDescent="0.2">
      <c r="A4479" s="6">
        <v>30328035</v>
      </c>
      <c r="B4479" s="6" t="s">
        <v>1893</v>
      </c>
      <c r="C4479" s="6" t="s">
        <v>8209</v>
      </c>
      <c r="D4479" s="6" t="s">
        <v>18769</v>
      </c>
      <c r="E4479" s="6" t="s">
        <v>18414</v>
      </c>
      <c r="F4479" s="6" t="s">
        <v>1888</v>
      </c>
      <c r="G4479" s="6" t="s">
        <v>1889</v>
      </c>
      <c r="H4479" s="79">
        <v>284.17289599999998</v>
      </c>
    </row>
    <row r="4480" spans="1:8" x14ac:dyDescent="0.2">
      <c r="A4480" s="6">
        <v>30005603</v>
      </c>
      <c r="B4480" s="6" t="s">
        <v>3989</v>
      </c>
      <c r="C4480" s="6" t="s">
        <v>8213</v>
      </c>
      <c r="D4480" s="6" t="s">
        <v>18769</v>
      </c>
      <c r="E4480" s="6" t="s">
        <v>18414</v>
      </c>
      <c r="F4480" s="6" t="s">
        <v>3984</v>
      </c>
      <c r="G4480" s="6" t="s">
        <v>3985</v>
      </c>
      <c r="H4480" s="79">
        <v>284.17289599999998</v>
      </c>
    </row>
    <row r="4481" spans="1:8" x14ac:dyDescent="0.2">
      <c r="A4481" s="6">
        <v>30207049</v>
      </c>
      <c r="B4481" s="6" t="s">
        <v>2074</v>
      </c>
      <c r="C4481" s="6" t="s">
        <v>8217</v>
      </c>
      <c r="D4481" s="6" t="s">
        <v>18769</v>
      </c>
      <c r="E4481" s="6" t="s">
        <v>18414</v>
      </c>
      <c r="F4481" s="6" t="s">
        <v>2069</v>
      </c>
      <c r="G4481" s="6" t="s">
        <v>2070</v>
      </c>
      <c r="H4481" s="79">
        <v>284.17289599999998</v>
      </c>
    </row>
    <row r="4482" spans="1:8" x14ac:dyDescent="0.2">
      <c r="A4482" s="6">
        <v>30313880</v>
      </c>
      <c r="B4482" s="6" t="s">
        <v>4242</v>
      </c>
      <c r="C4482" s="6" t="s">
        <v>6009</v>
      </c>
      <c r="D4482" s="6" t="s">
        <v>18769</v>
      </c>
      <c r="E4482" s="6" t="s">
        <v>18414</v>
      </c>
      <c r="F4482" s="6" t="s">
        <v>4237</v>
      </c>
      <c r="G4482" s="6" t="s">
        <v>4238</v>
      </c>
      <c r="H4482" s="79">
        <v>284.17289599999998</v>
      </c>
    </row>
    <row r="4483" spans="1:8" x14ac:dyDescent="0.2">
      <c r="A4483" s="6">
        <v>30147217</v>
      </c>
      <c r="B4483" s="6" t="s">
        <v>5090</v>
      </c>
      <c r="C4483" s="6" t="s">
        <v>6013</v>
      </c>
      <c r="D4483" s="6" t="s">
        <v>18769</v>
      </c>
      <c r="E4483" s="6" t="s">
        <v>18414</v>
      </c>
      <c r="F4483" s="6" t="s">
        <v>5085</v>
      </c>
      <c r="G4483" s="6" t="s">
        <v>5086</v>
      </c>
      <c r="H4483" s="79">
        <v>284.17289599999998</v>
      </c>
    </row>
    <row r="4484" spans="1:8" x14ac:dyDescent="0.2">
      <c r="A4484" s="6">
        <v>30365133</v>
      </c>
      <c r="B4484" s="6" t="s">
        <v>2809</v>
      </c>
      <c r="C4484" s="6" t="s">
        <v>6014</v>
      </c>
      <c r="D4484" s="6" t="s">
        <v>18769</v>
      </c>
      <c r="E4484" s="6" t="s">
        <v>18414</v>
      </c>
      <c r="F4484" s="6" t="s">
        <v>2804</v>
      </c>
      <c r="G4484" s="6" t="s">
        <v>2805</v>
      </c>
      <c r="H4484" s="79">
        <v>284.17289599999998</v>
      </c>
    </row>
    <row r="4485" spans="1:8" x14ac:dyDescent="0.2">
      <c r="A4485" s="6">
        <v>30227187</v>
      </c>
      <c r="B4485" s="6" t="s">
        <v>4398</v>
      </c>
      <c r="C4485" s="6" t="s">
        <v>6015</v>
      </c>
      <c r="D4485" s="6" t="s">
        <v>18769</v>
      </c>
      <c r="E4485" s="6" t="s">
        <v>18414</v>
      </c>
      <c r="F4485" s="6" t="s">
        <v>4393</v>
      </c>
      <c r="G4485" s="6" t="s">
        <v>4394</v>
      </c>
      <c r="H4485" s="79">
        <v>284.17289599999998</v>
      </c>
    </row>
    <row r="4486" spans="1:8" x14ac:dyDescent="0.2">
      <c r="A4486" s="6">
        <v>30053024</v>
      </c>
      <c r="B4486" s="6" t="s">
        <v>19349</v>
      </c>
      <c r="C4486" s="6" t="s">
        <v>19350</v>
      </c>
      <c r="D4486" s="6" t="s">
        <v>19351</v>
      </c>
      <c r="E4486" s="6" t="s">
        <v>5893</v>
      </c>
      <c r="F4486" s="6" t="s">
        <v>19352</v>
      </c>
      <c r="G4486" s="6" t="s">
        <v>19353</v>
      </c>
      <c r="H4486" s="79">
        <v>287.25423799999999</v>
      </c>
    </row>
    <row r="4487" spans="1:8" x14ac:dyDescent="0.2">
      <c r="A4487" s="6">
        <v>30171347</v>
      </c>
      <c r="B4487" s="6" t="s">
        <v>19354</v>
      </c>
      <c r="C4487" s="6" t="s">
        <v>5913</v>
      </c>
      <c r="D4487" s="6" t="s">
        <v>16425</v>
      </c>
      <c r="E4487" s="6" t="s">
        <v>15819</v>
      </c>
      <c r="F4487" s="6" t="s">
        <v>19355</v>
      </c>
      <c r="G4487" s="6" t="s">
        <v>19356</v>
      </c>
      <c r="H4487" s="79">
        <v>287.422529</v>
      </c>
    </row>
    <row r="4488" spans="1:8" x14ac:dyDescent="0.2">
      <c r="A4488" s="6">
        <v>30171207</v>
      </c>
      <c r="B4488" s="6" t="s">
        <v>19357</v>
      </c>
      <c r="C4488" s="6" t="s">
        <v>5913</v>
      </c>
      <c r="D4488" s="6" t="s">
        <v>16429</v>
      </c>
      <c r="E4488" s="6" t="s">
        <v>15819</v>
      </c>
      <c r="F4488" s="6" t="s">
        <v>19358</v>
      </c>
      <c r="G4488" s="6" t="s">
        <v>19359</v>
      </c>
      <c r="H4488" s="79">
        <v>287.422529</v>
      </c>
    </row>
    <row r="4489" spans="1:8" x14ac:dyDescent="0.2">
      <c r="A4489" s="6">
        <v>30217211</v>
      </c>
      <c r="B4489" s="6" t="s">
        <v>19360</v>
      </c>
      <c r="C4489" s="6" t="s">
        <v>10710</v>
      </c>
      <c r="D4489" s="6" t="s">
        <v>17969</v>
      </c>
      <c r="E4489" s="6" t="s">
        <v>5893</v>
      </c>
      <c r="F4489" s="6" t="s">
        <v>19361</v>
      </c>
      <c r="G4489" s="6" t="s">
        <v>19362</v>
      </c>
      <c r="H4489" s="79">
        <v>287.48626400000001</v>
      </c>
    </row>
    <row r="4490" spans="1:8" x14ac:dyDescent="0.2">
      <c r="A4490" s="6">
        <v>30136018</v>
      </c>
      <c r="B4490" s="6" t="s">
        <v>19363</v>
      </c>
      <c r="C4490" s="6" t="s">
        <v>10710</v>
      </c>
      <c r="D4490" s="6" t="s">
        <v>17973</v>
      </c>
      <c r="E4490" s="6" t="s">
        <v>5893</v>
      </c>
      <c r="F4490" s="6" t="s">
        <v>19364</v>
      </c>
      <c r="G4490" s="6" t="s">
        <v>19365</v>
      </c>
      <c r="H4490" s="79">
        <v>287.48626400000001</v>
      </c>
    </row>
    <row r="4491" spans="1:8" x14ac:dyDescent="0.2">
      <c r="A4491" s="6">
        <v>30130921</v>
      </c>
      <c r="B4491" s="6" t="s">
        <v>19366</v>
      </c>
      <c r="C4491" s="6" t="s">
        <v>5690</v>
      </c>
      <c r="D4491" s="6" t="s">
        <v>18313</v>
      </c>
      <c r="E4491" s="6" t="s">
        <v>5893</v>
      </c>
      <c r="F4491" s="6" t="s">
        <v>19367</v>
      </c>
      <c r="G4491" s="6" t="s">
        <v>19368</v>
      </c>
      <c r="H4491" s="79">
        <v>287.981245</v>
      </c>
    </row>
    <row r="4492" spans="1:8" x14ac:dyDescent="0.2">
      <c r="A4492" s="6">
        <v>30094606</v>
      </c>
      <c r="B4492" s="6" t="s">
        <v>19369</v>
      </c>
      <c r="C4492" s="6" t="s">
        <v>6005</v>
      </c>
      <c r="D4492" s="6" t="s">
        <v>16425</v>
      </c>
      <c r="E4492" s="6" t="s">
        <v>15819</v>
      </c>
      <c r="F4492" s="6" t="s">
        <v>19370</v>
      </c>
      <c r="G4492" s="6" t="s">
        <v>19371</v>
      </c>
      <c r="H4492" s="79">
        <v>288.81894</v>
      </c>
    </row>
    <row r="4493" spans="1:8" x14ac:dyDescent="0.2">
      <c r="A4493" s="6">
        <v>30111853</v>
      </c>
      <c r="B4493" s="6" t="s">
        <v>19372</v>
      </c>
      <c r="C4493" s="6" t="s">
        <v>6158</v>
      </c>
      <c r="D4493" s="6" t="s">
        <v>16425</v>
      </c>
      <c r="E4493" s="6" t="s">
        <v>15819</v>
      </c>
      <c r="F4493" s="6" t="s">
        <v>19373</v>
      </c>
      <c r="G4493" s="6" t="s">
        <v>19374</v>
      </c>
      <c r="H4493" s="79">
        <v>290.20907499999998</v>
      </c>
    </row>
    <row r="4494" spans="1:8" x14ac:dyDescent="0.2">
      <c r="A4494" s="6">
        <v>30091794</v>
      </c>
      <c r="B4494" s="6" t="s">
        <v>19375</v>
      </c>
      <c r="C4494" s="6" t="s">
        <v>6158</v>
      </c>
      <c r="D4494" s="6" t="s">
        <v>16429</v>
      </c>
      <c r="E4494" s="6" t="s">
        <v>15819</v>
      </c>
      <c r="F4494" s="6" t="s">
        <v>19376</v>
      </c>
      <c r="G4494" s="6" t="s">
        <v>19377</v>
      </c>
      <c r="H4494" s="79">
        <v>290.20907499999998</v>
      </c>
    </row>
    <row r="4495" spans="1:8" x14ac:dyDescent="0.2">
      <c r="A4495" s="6">
        <v>30343019</v>
      </c>
      <c r="B4495" s="6" t="s">
        <v>19378</v>
      </c>
      <c r="C4495" s="6" t="s">
        <v>7278</v>
      </c>
      <c r="D4495" s="6" t="s">
        <v>17993</v>
      </c>
      <c r="E4495" s="6" t="s">
        <v>15819</v>
      </c>
      <c r="F4495" s="6" t="s">
        <v>19379</v>
      </c>
      <c r="G4495" s="6" t="s">
        <v>19380</v>
      </c>
      <c r="H4495" s="79">
        <v>290.72898900000001</v>
      </c>
    </row>
    <row r="4496" spans="1:8" x14ac:dyDescent="0.2">
      <c r="A4496" s="6">
        <v>30213007</v>
      </c>
      <c r="B4496" s="6" t="s">
        <v>19381</v>
      </c>
      <c r="C4496" s="6" t="s">
        <v>7278</v>
      </c>
      <c r="D4496" s="6" t="s">
        <v>17997</v>
      </c>
      <c r="E4496" s="6" t="s">
        <v>15819</v>
      </c>
      <c r="F4496" s="6" t="s">
        <v>19382</v>
      </c>
      <c r="G4496" s="6" t="s">
        <v>19383</v>
      </c>
      <c r="H4496" s="79">
        <v>290.72898900000001</v>
      </c>
    </row>
    <row r="4497" spans="1:8" x14ac:dyDescent="0.2">
      <c r="A4497" s="6">
        <v>30005032</v>
      </c>
      <c r="B4497" s="6" t="s">
        <v>19384</v>
      </c>
      <c r="C4497" s="6" t="s">
        <v>7274</v>
      </c>
      <c r="D4497" s="6" t="s">
        <v>17993</v>
      </c>
      <c r="E4497" s="6" t="s">
        <v>15819</v>
      </c>
      <c r="F4497" s="6" t="s">
        <v>19385</v>
      </c>
      <c r="G4497" s="6" t="s">
        <v>19386</v>
      </c>
      <c r="H4497" s="79">
        <v>292.39864599999999</v>
      </c>
    </row>
    <row r="4498" spans="1:8" x14ac:dyDescent="0.2">
      <c r="A4498" s="6">
        <v>30089621</v>
      </c>
      <c r="B4498" s="6" t="s">
        <v>19387</v>
      </c>
      <c r="C4498" s="6" t="s">
        <v>7274</v>
      </c>
      <c r="D4498" s="6" t="s">
        <v>17997</v>
      </c>
      <c r="E4498" s="6" t="s">
        <v>15819</v>
      </c>
      <c r="F4498" s="6" t="s">
        <v>19388</v>
      </c>
      <c r="G4498" s="6" t="s">
        <v>19389</v>
      </c>
      <c r="H4498" s="79">
        <v>292.39864599999999</v>
      </c>
    </row>
    <row r="4499" spans="1:8" x14ac:dyDescent="0.2">
      <c r="A4499" s="6">
        <v>30360856</v>
      </c>
      <c r="B4499" s="6" t="s">
        <v>3277</v>
      </c>
      <c r="C4499" s="6" t="s">
        <v>5736</v>
      </c>
      <c r="D4499" s="6" t="s">
        <v>11268</v>
      </c>
      <c r="E4499" s="6" t="s">
        <v>5638</v>
      </c>
      <c r="F4499" s="6" t="s">
        <v>3272</v>
      </c>
      <c r="G4499" s="6" t="s">
        <v>3273</v>
      </c>
      <c r="H4499" s="79">
        <v>292.77771000000001</v>
      </c>
    </row>
    <row r="4500" spans="1:8" x14ac:dyDescent="0.2">
      <c r="A4500" s="6">
        <v>30282793</v>
      </c>
      <c r="B4500" s="6" t="s">
        <v>19390</v>
      </c>
      <c r="C4500" s="6" t="s">
        <v>5736</v>
      </c>
      <c r="D4500" s="6" t="s">
        <v>11295</v>
      </c>
      <c r="E4500" s="6" t="s">
        <v>5638</v>
      </c>
      <c r="F4500" s="6" t="s">
        <v>19391</v>
      </c>
      <c r="G4500" s="6" t="s">
        <v>19392</v>
      </c>
      <c r="H4500" s="79">
        <v>292.77771000000001</v>
      </c>
    </row>
    <row r="4501" spans="1:8" x14ac:dyDescent="0.2">
      <c r="A4501" s="6">
        <v>30029858</v>
      </c>
      <c r="B4501" s="6" t="s">
        <v>19393</v>
      </c>
      <c r="C4501" s="6" t="s">
        <v>6342</v>
      </c>
      <c r="D4501" s="6" t="s">
        <v>13291</v>
      </c>
      <c r="E4501" s="6" t="s">
        <v>5638</v>
      </c>
      <c r="F4501" s="6" t="s">
        <v>19394</v>
      </c>
      <c r="G4501" s="6" t="s">
        <v>19395</v>
      </c>
      <c r="H4501" s="79">
        <v>293.51537300000001</v>
      </c>
    </row>
    <row r="4502" spans="1:8" x14ac:dyDescent="0.2">
      <c r="A4502" s="6">
        <v>30033997</v>
      </c>
      <c r="B4502" s="6" t="s">
        <v>3586</v>
      </c>
      <c r="C4502" s="6" t="s">
        <v>6342</v>
      </c>
      <c r="D4502" s="6" t="s">
        <v>13296</v>
      </c>
      <c r="E4502" s="6" t="s">
        <v>5638</v>
      </c>
      <c r="F4502" s="6" t="s">
        <v>3581</v>
      </c>
      <c r="G4502" s="6" t="s">
        <v>3582</v>
      </c>
      <c r="H4502" s="79">
        <v>293.51537300000001</v>
      </c>
    </row>
    <row r="4503" spans="1:8" x14ac:dyDescent="0.2">
      <c r="A4503" s="6">
        <v>30154199</v>
      </c>
      <c r="B4503" s="6" t="s">
        <v>19396</v>
      </c>
      <c r="C4503" s="6" t="s">
        <v>9013</v>
      </c>
      <c r="D4503" s="6" t="s">
        <v>15818</v>
      </c>
      <c r="E4503" s="6" t="s">
        <v>15819</v>
      </c>
      <c r="F4503" s="6" t="s">
        <v>19397</v>
      </c>
      <c r="G4503" s="6" t="s">
        <v>19398</v>
      </c>
      <c r="H4503" s="79">
        <v>294.68891000000002</v>
      </c>
    </row>
    <row r="4504" spans="1:8" x14ac:dyDescent="0.2">
      <c r="A4504" s="6">
        <v>30327607</v>
      </c>
      <c r="B4504" s="6" t="s">
        <v>19399</v>
      </c>
      <c r="C4504" s="6" t="s">
        <v>9017</v>
      </c>
      <c r="D4504" s="6" t="s">
        <v>15818</v>
      </c>
      <c r="E4504" s="6" t="s">
        <v>15819</v>
      </c>
      <c r="F4504" s="6" t="s">
        <v>19400</v>
      </c>
      <c r="G4504" s="6" t="s">
        <v>19401</v>
      </c>
      <c r="H4504" s="79">
        <v>294.68891000000002</v>
      </c>
    </row>
    <row r="4505" spans="1:8" x14ac:dyDescent="0.2">
      <c r="A4505" s="6">
        <v>30184873</v>
      </c>
      <c r="B4505" s="6" t="s">
        <v>19402</v>
      </c>
      <c r="C4505" s="6" t="s">
        <v>9021</v>
      </c>
      <c r="D4505" s="6" t="s">
        <v>15818</v>
      </c>
      <c r="E4505" s="6" t="s">
        <v>15819</v>
      </c>
      <c r="F4505" s="6" t="s">
        <v>19403</v>
      </c>
      <c r="G4505" s="6" t="s">
        <v>19404</v>
      </c>
      <c r="H4505" s="79">
        <v>294.68891000000002</v>
      </c>
    </row>
    <row r="4506" spans="1:8" x14ac:dyDescent="0.2">
      <c r="A4506" s="6">
        <v>30387920</v>
      </c>
      <c r="B4506" s="6" t="s">
        <v>19405</v>
      </c>
      <c r="C4506" s="6" t="s">
        <v>9025</v>
      </c>
      <c r="D4506" s="6" t="s">
        <v>15818</v>
      </c>
      <c r="E4506" s="6" t="s">
        <v>15819</v>
      </c>
      <c r="F4506" s="6" t="s">
        <v>19406</v>
      </c>
      <c r="G4506" s="6" t="s">
        <v>19407</v>
      </c>
      <c r="H4506" s="79">
        <v>294.68891000000002</v>
      </c>
    </row>
    <row r="4507" spans="1:8" x14ac:dyDescent="0.2">
      <c r="A4507" s="6">
        <v>30140486</v>
      </c>
      <c r="B4507" s="6" t="s">
        <v>19408</v>
      </c>
      <c r="C4507" s="6" t="s">
        <v>7294</v>
      </c>
      <c r="D4507" s="6" t="s">
        <v>17993</v>
      </c>
      <c r="E4507" s="6" t="s">
        <v>15819</v>
      </c>
      <c r="F4507" s="6" t="s">
        <v>19409</v>
      </c>
      <c r="G4507" s="6" t="s">
        <v>19410</v>
      </c>
      <c r="H4507" s="79">
        <v>294.74856699999998</v>
      </c>
    </row>
    <row r="4508" spans="1:8" x14ac:dyDescent="0.2">
      <c r="A4508" s="6">
        <v>30169514</v>
      </c>
      <c r="B4508" s="6" t="s">
        <v>19411</v>
      </c>
      <c r="C4508" s="6" t="s">
        <v>7294</v>
      </c>
      <c r="D4508" s="6" t="s">
        <v>17997</v>
      </c>
      <c r="E4508" s="6" t="s">
        <v>15819</v>
      </c>
      <c r="F4508" s="6" t="s">
        <v>19412</v>
      </c>
      <c r="G4508" s="6" t="s">
        <v>19413</v>
      </c>
      <c r="H4508" s="79">
        <v>294.74856699999998</v>
      </c>
    </row>
    <row r="4509" spans="1:8" x14ac:dyDescent="0.2">
      <c r="A4509" s="6">
        <v>30141121</v>
      </c>
      <c r="B4509" s="6" t="s">
        <v>19414</v>
      </c>
      <c r="C4509" s="6" t="s">
        <v>7282</v>
      </c>
      <c r="D4509" s="6" t="s">
        <v>17993</v>
      </c>
      <c r="E4509" s="6" t="s">
        <v>15819</v>
      </c>
      <c r="F4509" s="6" t="s">
        <v>19415</v>
      </c>
      <c r="G4509" s="6" t="s">
        <v>19416</v>
      </c>
      <c r="H4509" s="79">
        <v>295.19160099999999</v>
      </c>
    </row>
    <row r="4510" spans="1:8" x14ac:dyDescent="0.2">
      <c r="A4510" s="6">
        <v>30315053</v>
      </c>
      <c r="B4510" s="6" t="s">
        <v>19417</v>
      </c>
      <c r="C4510" s="6" t="s">
        <v>7286</v>
      </c>
      <c r="D4510" s="6" t="s">
        <v>17993</v>
      </c>
      <c r="E4510" s="6" t="s">
        <v>15819</v>
      </c>
      <c r="F4510" s="6" t="s">
        <v>19418</v>
      </c>
      <c r="G4510" s="6" t="s">
        <v>19419</v>
      </c>
      <c r="H4510" s="79">
        <v>295.19160099999999</v>
      </c>
    </row>
    <row r="4511" spans="1:8" x14ac:dyDescent="0.2">
      <c r="A4511" s="6">
        <v>30410022</v>
      </c>
      <c r="B4511" s="6" t="s">
        <v>19420</v>
      </c>
      <c r="C4511" s="6" t="s">
        <v>7282</v>
      </c>
      <c r="D4511" s="6" t="s">
        <v>17997</v>
      </c>
      <c r="E4511" s="6" t="s">
        <v>15819</v>
      </c>
      <c r="F4511" s="6" t="s">
        <v>19421</v>
      </c>
      <c r="G4511" s="6" t="s">
        <v>19422</v>
      </c>
      <c r="H4511" s="79">
        <v>295.19160099999999</v>
      </c>
    </row>
    <row r="4512" spans="1:8" x14ac:dyDescent="0.2">
      <c r="A4512" s="6">
        <v>30104750</v>
      </c>
      <c r="B4512" s="6" t="s">
        <v>19423</v>
      </c>
      <c r="C4512" s="6" t="s">
        <v>7286</v>
      </c>
      <c r="D4512" s="6" t="s">
        <v>17997</v>
      </c>
      <c r="E4512" s="6" t="s">
        <v>15819</v>
      </c>
      <c r="F4512" s="6" t="s">
        <v>19424</v>
      </c>
      <c r="G4512" s="6" t="s">
        <v>19425</v>
      </c>
      <c r="H4512" s="79">
        <v>295.19160099999999</v>
      </c>
    </row>
    <row r="4513" spans="1:8" x14ac:dyDescent="0.2">
      <c r="A4513" s="6">
        <v>30306042</v>
      </c>
      <c r="B4513" s="6" t="s">
        <v>19426</v>
      </c>
      <c r="C4513" s="6" t="s">
        <v>5794</v>
      </c>
      <c r="D4513" s="6" t="s">
        <v>18044</v>
      </c>
      <c r="E4513" s="6" t="s">
        <v>5638</v>
      </c>
      <c r="F4513" s="6" t="s">
        <v>19427</v>
      </c>
      <c r="G4513" s="6" t="s">
        <v>19428</v>
      </c>
      <c r="H4513" s="79">
        <v>295.211975</v>
      </c>
    </row>
    <row r="4514" spans="1:8" x14ac:dyDescent="0.2">
      <c r="A4514" s="6">
        <v>30033226</v>
      </c>
      <c r="B4514" s="6" t="s">
        <v>19429</v>
      </c>
      <c r="C4514" s="6" t="s">
        <v>5636</v>
      </c>
      <c r="D4514" s="6" t="s">
        <v>18313</v>
      </c>
      <c r="E4514" s="6" t="s">
        <v>5893</v>
      </c>
      <c r="F4514" s="6" t="s">
        <v>19430</v>
      </c>
      <c r="G4514" s="6" t="s">
        <v>19431</v>
      </c>
      <c r="H4514" s="79">
        <v>295.64240100000001</v>
      </c>
    </row>
    <row r="4515" spans="1:8" x14ac:dyDescent="0.2">
      <c r="A4515" s="6">
        <v>30124070</v>
      </c>
      <c r="B4515" s="6" t="s">
        <v>19432</v>
      </c>
      <c r="C4515" s="6" t="s">
        <v>5937</v>
      </c>
      <c r="D4515" s="6" t="s">
        <v>16425</v>
      </c>
      <c r="E4515" s="6" t="s">
        <v>15819</v>
      </c>
      <c r="F4515" s="6" t="s">
        <v>19433</v>
      </c>
      <c r="G4515" s="6" t="s">
        <v>19434</v>
      </c>
      <c r="H4515" s="79">
        <v>296.00565599999999</v>
      </c>
    </row>
    <row r="4516" spans="1:8" x14ac:dyDescent="0.2">
      <c r="A4516" s="6">
        <v>30081745</v>
      </c>
      <c r="B4516" s="6" t="s">
        <v>19435</v>
      </c>
      <c r="C4516" s="6" t="s">
        <v>5937</v>
      </c>
      <c r="D4516" s="6" t="s">
        <v>16429</v>
      </c>
      <c r="E4516" s="6" t="s">
        <v>15819</v>
      </c>
      <c r="F4516" s="6" t="s">
        <v>19436</v>
      </c>
      <c r="G4516" s="6" t="s">
        <v>19437</v>
      </c>
      <c r="H4516" s="79">
        <v>296.00565599999999</v>
      </c>
    </row>
    <row r="4517" spans="1:8" x14ac:dyDescent="0.2">
      <c r="A4517" s="6">
        <v>30074501</v>
      </c>
      <c r="B4517" s="6" t="s">
        <v>19438</v>
      </c>
      <c r="C4517" s="6" t="s">
        <v>7290</v>
      </c>
      <c r="D4517" s="6" t="s">
        <v>17993</v>
      </c>
      <c r="E4517" s="6" t="s">
        <v>15819</v>
      </c>
      <c r="F4517" s="6" t="s">
        <v>19439</v>
      </c>
      <c r="G4517" s="6" t="s">
        <v>19440</v>
      </c>
      <c r="H4517" s="79">
        <v>296.88442600000002</v>
      </c>
    </row>
    <row r="4518" spans="1:8" x14ac:dyDescent="0.2">
      <c r="A4518" s="6">
        <v>30298684</v>
      </c>
      <c r="B4518" s="6" t="s">
        <v>19441</v>
      </c>
      <c r="C4518" s="6" t="s">
        <v>7290</v>
      </c>
      <c r="D4518" s="6" t="s">
        <v>17997</v>
      </c>
      <c r="E4518" s="6" t="s">
        <v>15819</v>
      </c>
      <c r="F4518" s="6" t="s">
        <v>19442</v>
      </c>
      <c r="G4518" s="6" t="s">
        <v>19443</v>
      </c>
      <c r="H4518" s="79">
        <v>296.88442600000002</v>
      </c>
    </row>
    <row r="4519" spans="1:8" x14ac:dyDescent="0.2">
      <c r="A4519" s="6">
        <v>30032547</v>
      </c>
      <c r="B4519" s="6" t="s">
        <v>3853</v>
      </c>
      <c r="C4519" s="6" t="s">
        <v>8650</v>
      </c>
      <c r="D4519" s="6" t="s">
        <v>18874</v>
      </c>
      <c r="E4519" s="6" t="s">
        <v>5638</v>
      </c>
      <c r="F4519" s="6" t="s">
        <v>3849</v>
      </c>
      <c r="G4519" s="6" t="s">
        <v>3850</v>
      </c>
      <c r="H4519" s="79">
        <v>297.84300500000001</v>
      </c>
    </row>
    <row r="4520" spans="1:8" x14ac:dyDescent="0.2">
      <c r="A4520" s="6">
        <v>30066709</v>
      </c>
      <c r="B4520" s="6" t="s">
        <v>19444</v>
      </c>
      <c r="C4520" s="6" t="s">
        <v>6476</v>
      </c>
      <c r="D4520" s="6" t="s">
        <v>18044</v>
      </c>
      <c r="E4520" s="6" t="s">
        <v>5638</v>
      </c>
      <c r="F4520" s="6" t="s">
        <v>19445</v>
      </c>
      <c r="G4520" s="6" t="s">
        <v>19446</v>
      </c>
      <c r="H4520" s="79">
        <v>298.21353800000003</v>
      </c>
    </row>
    <row r="4521" spans="1:8" x14ac:dyDescent="0.2">
      <c r="A4521" s="6">
        <v>30252683</v>
      </c>
      <c r="B4521" s="6" t="s">
        <v>19447</v>
      </c>
      <c r="C4521" s="6" t="s">
        <v>6121</v>
      </c>
      <c r="D4521" s="6" t="s">
        <v>18044</v>
      </c>
      <c r="E4521" s="6" t="s">
        <v>5638</v>
      </c>
      <c r="F4521" s="6" t="s">
        <v>19448</v>
      </c>
      <c r="G4521" s="6" t="s">
        <v>19449</v>
      </c>
      <c r="H4521" s="79">
        <v>298.21353800000003</v>
      </c>
    </row>
    <row r="4522" spans="1:8" x14ac:dyDescent="0.2">
      <c r="A4522" s="6">
        <v>30007306</v>
      </c>
      <c r="B4522" s="6" t="s">
        <v>19450</v>
      </c>
      <c r="C4522" s="6" t="s">
        <v>19451</v>
      </c>
      <c r="D4522" s="6" t="s">
        <v>18044</v>
      </c>
      <c r="E4522" s="6" t="s">
        <v>5638</v>
      </c>
      <c r="F4522" s="6" t="s">
        <v>19452</v>
      </c>
      <c r="G4522" s="6" t="s">
        <v>19453</v>
      </c>
      <c r="H4522" s="79">
        <v>298.21353800000003</v>
      </c>
    </row>
    <row r="4523" spans="1:8" x14ac:dyDescent="0.2">
      <c r="A4523" s="6">
        <v>30063466</v>
      </c>
      <c r="B4523" s="6" t="s">
        <v>19454</v>
      </c>
      <c r="C4523" s="6" t="s">
        <v>6126</v>
      </c>
      <c r="D4523" s="6" t="s">
        <v>18044</v>
      </c>
      <c r="E4523" s="6" t="s">
        <v>5638</v>
      </c>
      <c r="F4523" s="6" t="s">
        <v>19455</v>
      </c>
      <c r="G4523" s="6" t="s">
        <v>19456</v>
      </c>
      <c r="H4523" s="79">
        <v>298.21353800000003</v>
      </c>
    </row>
    <row r="4524" spans="1:8" x14ac:dyDescent="0.2">
      <c r="A4524" s="6">
        <v>30109962</v>
      </c>
      <c r="B4524" s="6" t="s">
        <v>19457</v>
      </c>
      <c r="C4524" s="6" t="s">
        <v>5762</v>
      </c>
      <c r="D4524" s="6" t="s">
        <v>19160</v>
      </c>
      <c r="E4524" s="6" t="s">
        <v>5638</v>
      </c>
      <c r="F4524" s="6" t="s">
        <v>19458</v>
      </c>
      <c r="G4524" s="6" t="s">
        <v>19459</v>
      </c>
      <c r="H4524" s="79">
        <v>298.54423800000001</v>
      </c>
    </row>
    <row r="4525" spans="1:8" x14ac:dyDescent="0.2">
      <c r="A4525" s="6">
        <v>30032284</v>
      </c>
      <c r="B4525" s="6" t="s">
        <v>19460</v>
      </c>
      <c r="C4525" s="6" t="s">
        <v>19461</v>
      </c>
      <c r="D4525" s="6" t="s">
        <v>19351</v>
      </c>
      <c r="E4525" s="6" t="s">
        <v>5893</v>
      </c>
      <c r="F4525" s="6" t="s">
        <v>19462</v>
      </c>
      <c r="G4525" s="6" t="s">
        <v>19463</v>
      </c>
      <c r="H4525" s="79">
        <v>298.54423800000001</v>
      </c>
    </row>
    <row r="4526" spans="1:8" x14ac:dyDescent="0.2">
      <c r="A4526" s="6">
        <v>30354758</v>
      </c>
      <c r="B4526" s="6" t="s">
        <v>19464</v>
      </c>
      <c r="C4526" s="6" t="s">
        <v>5909</v>
      </c>
      <c r="D4526" s="6" t="s">
        <v>16425</v>
      </c>
      <c r="E4526" s="6" t="s">
        <v>15819</v>
      </c>
      <c r="F4526" s="6" t="s">
        <v>19465</v>
      </c>
      <c r="G4526" s="6" t="s">
        <v>19466</v>
      </c>
      <c r="H4526" s="79">
        <v>298.91601900000001</v>
      </c>
    </row>
    <row r="4527" spans="1:8" x14ac:dyDescent="0.2">
      <c r="A4527" s="6">
        <v>30378942</v>
      </c>
      <c r="B4527" s="6" t="s">
        <v>19467</v>
      </c>
      <c r="C4527" s="6" t="s">
        <v>5981</v>
      </c>
      <c r="D4527" s="6" t="s">
        <v>6338</v>
      </c>
      <c r="E4527" s="6" t="s">
        <v>5638</v>
      </c>
      <c r="F4527" s="6" t="s">
        <v>19468</v>
      </c>
      <c r="G4527" s="6" t="s">
        <v>19469</v>
      </c>
      <c r="H4527" s="79">
        <v>300.02391899999998</v>
      </c>
    </row>
    <row r="4528" spans="1:8" x14ac:dyDescent="0.2">
      <c r="A4528" s="6">
        <v>30137538</v>
      </c>
      <c r="B4528" s="6" t="s">
        <v>19470</v>
      </c>
      <c r="C4528" s="6" t="s">
        <v>5985</v>
      </c>
      <c r="D4528" s="6" t="s">
        <v>6338</v>
      </c>
      <c r="E4528" s="6" t="s">
        <v>5638</v>
      </c>
      <c r="F4528" s="6" t="s">
        <v>19471</v>
      </c>
      <c r="G4528" s="6" t="s">
        <v>19472</v>
      </c>
      <c r="H4528" s="79">
        <v>300.02391899999998</v>
      </c>
    </row>
    <row r="4529" spans="1:8" x14ac:dyDescent="0.2">
      <c r="A4529" s="6">
        <v>30402411</v>
      </c>
      <c r="B4529" s="6" t="s">
        <v>19473</v>
      </c>
      <c r="C4529" s="6" t="s">
        <v>5989</v>
      </c>
      <c r="D4529" s="6" t="s">
        <v>6338</v>
      </c>
      <c r="E4529" s="6" t="s">
        <v>5638</v>
      </c>
      <c r="F4529" s="6" t="s">
        <v>19474</v>
      </c>
      <c r="G4529" s="6" t="s">
        <v>19475</v>
      </c>
      <c r="H4529" s="79">
        <v>300.02391899999998</v>
      </c>
    </row>
    <row r="4530" spans="1:8" x14ac:dyDescent="0.2">
      <c r="A4530" s="6">
        <v>30289830</v>
      </c>
      <c r="B4530" s="6" t="s">
        <v>19476</v>
      </c>
      <c r="C4530" s="6" t="s">
        <v>5766</v>
      </c>
      <c r="D4530" s="6" t="s">
        <v>19160</v>
      </c>
      <c r="E4530" s="6" t="s">
        <v>5638</v>
      </c>
      <c r="F4530" s="6" t="s">
        <v>19477</v>
      </c>
      <c r="G4530" s="6" t="s">
        <v>19478</v>
      </c>
      <c r="H4530" s="79">
        <v>300.36633899999998</v>
      </c>
    </row>
    <row r="4531" spans="1:8" x14ac:dyDescent="0.2">
      <c r="A4531" s="6">
        <v>30170945</v>
      </c>
      <c r="B4531" s="6" t="s">
        <v>19479</v>
      </c>
      <c r="C4531" s="6" t="s">
        <v>19480</v>
      </c>
      <c r="D4531" s="6" t="s">
        <v>19351</v>
      </c>
      <c r="E4531" s="6" t="s">
        <v>5893</v>
      </c>
      <c r="F4531" s="6" t="s">
        <v>19481</v>
      </c>
      <c r="G4531" s="6" t="s">
        <v>19482</v>
      </c>
      <c r="H4531" s="79">
        <v>300.36633899999998</v>
      </c>
    </row>
    <row r="4532" spans="1:8" x14ac:dyDescent="0.2">
      <c r="A4532" s="6">
        <v>30410982</v>
      </c>
      <c r="B4532" s="6" t="s">
        <v>4830</v>
      </c>
      <c r="C4532" s="6" t="s">
        <v>8650</v>
      </c>
      <c r="D4532" s="6" t="s">
        <v>18868</v>
      </c>
      <c r="E4532" s="6" t="s">
        <v>5638</v>
      </c>
      <c r="F4532" s="6" t="s">
        <v>4826</v>
      </c>
      <c r="G4532" s="6" t="s">
        <v>4827</v>
      </c>
      <c r="H4532" s="79">
        <v>300.99835100000001</v>
      </c>
    </row>
    <row r="4533" spans="1:8" x14ac:dyDescent="0.2">
      <c r="A4533" s="6">
        <v>30205783</v>
      </c>
      <c r="B4533" s="6" t="s">
        <v>19483</v>
      </c>
      <c r="C4533" s="6" t="s">
        <v>8650</v>
      </c>
      <c r="D4533" s="6" t="s">
        <v>18870</v>
      </c>
      <c r="E4533" s="6" t="s">
        <v>5638</v>
      </c>
      <c r="F4533" s="6" t="s">
        <v>19484</v>
      </c>
      <c r="G4533" s="6" t="s">
        <v>19485</v>
      </c>
      <c r="H4533" s="79">
        <v>300.99835100000001</v>
      </c>
    </row>
    <row r="4534" spans="1:8" x14ac:dyDescent="0.2">
      <c r="A4534" s="6">
        <v>30109921</v>
      </c>
      <c r="B4534" s="6" t="s">
        <v>19486</v>
      </c>
      <c r="C4534" s="6" t="s">
        <v>6005</v>
      </c>
      <c r="D4534" s="6" t="s">
        <v>16429</v>
      </c>
      <c r="E4534" s="6" t="s">
        <v>15819</v>
      </c>
      <c r="F4534" s="6" t="s">
        <v>19487</v>
      </c>
      <c r="G4534" s="6" t="s">
        <v>19488</v>
      </c>
      <c r="H4534" s="79">
        <v>301.50977499999999</v>
      </c>
    </row>
    <row r="4535" spans="1:8" x14ac:dyDescent="0.2">
      <c r="A4535" s="6">
        <v>30449233</v>
      </c>
      <c r="B4535" s="6" t="s">
        <v>19489</v>
      </c>
      <c r="C4535" s="6" t="s">
        <v>6126</v>
      </c>
      <c r="D4535" s="6" t="s">
        <v>17993</v>
      </c>
      <c r="E4535" s="6" t="s">
        <v>15819</v>
      </c>
      <c r="F4535" s="6" t="s">
        <v>19490</v>
      </c>
      <c r="G4535" s="6" t="s">
        <v>19491</v>
      </c>
      <c r="H4535" s="79">
        <v>306.98701</v>
      </c>
    </row>
    <row r="4536" spans="1:8" x14ac:dyDescent="0.2">
      <c r="A4536" s="6">
        <v>30125361</v>
      </c>
      <c r="B4536" s="6" t="s">
        <v>19492</v>
      </c>
      <c r="C4536" s="6" t="s">
        <v>6126</v>
      </c>
      <c r="D4536" s="6" t="s">
        <v>17997</v>
      </c>
      <c r="E4536" s="6" t="s">
        <v>15819</v>
      </c>
      <c r="F4536" s="6" t="s">
        <v>19493</v>
      </c>
      <c r="G4536" s="6" t="s">
        <v>19494</v>
      </c>
      <c r="H4536" s="79">
        <v>306.98701</v>
      </c>
    </row>
    <row r="4537" spans="1:8" x14ac:dyDescent="0.2">
      <c r="A4537" s="6">
        <v>30178273</v>
      </c>
      <c r="B4537" s="6" t="s">
        <v>19495</v>
      </c>
      <c r="C4537" s="6" t="s">
        <v>5769</v>
      </c>
      <c r="D4537" s="6" t="s">
        <v>18413</v>
      </c>
      <c r="E4537" s="6" t="s">
        <v>18414</v>
      </c>
      <c r="F4537" s="6" t="s">
        <v>19496</v>
      </c>
      <c r="G4537" s="6" t="s">
        <v>19497</v>
      </c>
      <c r="H4537" s="79">
        <v>309.460509</v>
      </c>
    </row>
    <row r="4538" spans="1:8" x14ac:dyDescent="0.2">
      <c r="A4538" s="6">
        <v>30022404</v>
      </c>
      <c r="B4538" s="6" t="s">
        <v>19498</v>
      </c>
      <c r="C4538" s="6" t="s">
        <v>7747</v>
      </c>
      <c r="D4538" s="6" t="s">
        <v>18309</v>
      </c>
      <c r="E4538" s="6" t="s">
        <v>5893</v>
      </c>
      <c r="F4538" s="6" t="s">
        <v>19499</v>
      </c>
      <c r="G4538" s="6" t="s">
        <v>19500</v>
      </c>
      <c r="H4538" s="79">
        <v>309.460509</v>
      </c>
    </row>
    <row r="4539" spans="1:8" x14ac:dyDescent="0.2">
      <c r="A4539" s="6">
        <v>30061010</v>
      </c>
      <c r="B4539" s="6" t="s">
        <v>19501</v>
      </c>
      <c r="C4539" s="6" t="s">
        <v>5769</v>
      </c>
      <c r="D4539" s="6" t="s">
        <v>18416</v>
      </c>
      <c r="E4539" s="6" t="s">
        <v>5638</v>
      </c>
      <c r="F4539" s="6" t="s">
        <v>19502</v>
      </c>
      <c r="G4539" s="6" t="s">
        <v>19503</v>
      </c>
      <c r="H4539" s="79">
        <v>309.460509</v>
      </c>
    </row>
    <row r="4540" spans="1:8" x14ac:dyDescent="0.2">
      <c r="A4540" s="6">
        <v>30347906</v>
      </c>
      <c r="B4540" s="6" t="s">
        <v>19504</v>
      </c>
      <c r="C4540" s="6" t="s">
        <v>5686</v>
      </c>
      <c r="D4540" s="6" t="s">
        <v>18313</v>
      </c>
      <c r="E4540" s="6" t="s">
        <v>5893</v>
      </c>
      <c r="F4540" s="6" t="s">
        <v>19505</v>
      </c>
      <c r="G4540" s="6" t="s">
        <v>19506</v>
      </c>
      <c r="H4540" s="79">
        <v>309.460509</v>
      </c>
    </row>
    <row r="4541" spans="1:8" x14ac:dyDescent="0.2">
      <c r="A4541" s="6">
        <v>30312008</v>
      </c>
      <c r="B4541" s="6" t="s">
        <v>19507</v>
      </c>
      <c r="C4541" s="6" t="s">
        <v>9041</v>
      </c>
      <c r="D4541" s="6" t="s">
        <v>15818</v>
      </c>
      <c r="E4541" s="6" t="s">
        <v>15819</v>
      </c>
      <c r="F4541" s="6" t="s">
        <v>19508</v>
      </c>
      <c r="G4541" s="6" t="s">
        <v>19509</v>
      </c>
      <c r="H4541" s="79">
        <v>310.49316499999998</v>
      </c>
    </row>
    <row r="4542" spans="1:8" x14ac:dyDescent="0.2">
      <c r="A4542" s="6">
        <v>30297863</v>
      </c>
      <c r="B4542" s="6" t="s">
        <v>19510</v>
      </c>
      <c r="C4542" s="6" t="s">
        <v>7330</v>
      </c>
      <c r="D4542" s="6" t="s">
        <v>17969</v>
      </c>
      <c r="E4542" s="6" t="s">
        <v>5893</v>
      </c>
      <c r="F4542" s="6" t="s">
        <v>19511</v>
      </c>
      <c r="G4542" s="6" t="s">
        <v>19512</v>
      </c>
      <c r="H4542" s="79">
        <v>311.76240999999999</v>
      </c>
    </row>
    <row r="4543" spans="1:8" x14ac:dyDescent="0.2">
      <c r="A4543" s="6">
        <v>30186779</v>
      </c>
      <c r="B4543" s="6" t="s">
        <v>19513</v>
      </c>
      <c r="C4543" s="6" t="s">
        <v>7330</v>
      </c>
      <c r="D4543" s="6" t="s">
        <v>17973</v>
      </c>
      <c r="E4543" s="6" t="s">
        <v>5893</v>
      </c>
      <c r="F4543" s="6" t="s">
        <v>19514</v>
      </c>
      <c r="G4543" s="6" t="s">
        <v>19515</v>
      </c>
      <c r="H4543" s="79">
        <v>311.76240999999999</v>
      </c>
    </row>
    <row r="4544" spans="1:8" x14ac:dyDescent="0.2">
      <c r="A4544" s="6">
        <v>30001017</v>
      </c>
      <c r="B4544" s="6" t="s">
        <v>19516</v>
      </c>
      <c r="C4544" s="6" t="s">
        <v>13864</v>
      </c>
      <c r="D4544" s="6" t="s">
        <v>13181</v>
      </c>
      <c r="E4544" s="6" t="s">
        <v>5893</v>
      </c>
      <c r="F4544" s="6" t="s">
        <v>19517</v>
      </c>
      <c r="G4544" s="6" t="s">
        <v>19518</v>
      </c>
      <c r="H4544" s="79">
        <v>316.09662900000001</v>
      </c>
    </row>
    <row r="4545" spans="1:8" x14ac:dyDescent="0.2">
      <c r="A4545" s="6">
        <v>30238494</v>
      </c>
      <c r="B4545" s="6" t="s">
        <v>19519</v>
      </c>
      <c r="C4545" s="6" t="s">
        <v>13868</v>
      </c>
      <c r="D4545" s="6" t="s">
        <v>13181</v>
      </c>
      <c r="E4545" s="6" t="s">
        <v>5893</v>
      </c>
      <c r="F4545" s="6" t="s">
        <v>19520</v>
      </c>
      <c r="G4545" s="6" t="s">
        <v>19521</v>
      </c>
      <c r="H4545" s="79">
        <v>316.09662900000001</v>
      </c>
    </row>
    <row r="4546" spans="1:8" x14ac:dyDescent="0.2">
      <c r="A4546" s="6">
        <v>30040628</v>
      </c>
      <c r="B4546" s="6" t="s">
        <v>19522</v>
      </c>
      <c r="C4546" s="6" t="s">
        <v>13872</v>
      </c>
      <c r="D4546" s="6" t="s">
        <v>13181</v>
      </c>
      <c r="E4546" s="6" t="s">
        <v>5893</v>
      </c>
      <c r="F4546" s="6" t="s">
        <v>19523</v>
      </c>
      <c r="G4546" s="6" t="s">
        <v>19524</v>
      </c>
      <c r="H4546" s="79">
        <v>316.09662900000001</v>
      </c>
    </row>
    <row r="4547" spans="1:8" x14ac:dyDescent="0.2">
      <c r="A4547" s="6">
        <v>30312230</v>
      </c>
      <c r="B4547" s="6" t="s">
        <v>19525</v>
      </c>
      <c r="C4547" s="6" t="s">
        <v>12186</v>
      </c>
      <c r="D4547" s="6" t="s">
        <v>13181</v>
      </c>
      <c r="E4547" s="6" t="s">
        <v>5893</v>
      </c>
      <c r="F4547" s="6" t="s">
        <v>19526</v>
      </c>
      <c r="G4547" s="6" t="s">
        <v>19527</v>
      </c>
      <c r="H4547" s="79">
        <v>316.09662900000001</v>
      </c>
    </row>
    <row r="4548" spans="1:8" x14ac:dyDescent="0.2">
      <c r="A4548" s="6">
        <v>30430136</v>
      </c>
      <c r="B4548" s="6" t="s">
        <v>19528</v>
      </c>
      <c r="C4548" s="6" t="s">
        <v>5654</v>
      </c>
      <c r="D4548" s="6" t="s">
        <v>13291</v>
      </c>
      <c r="E4548" s="6" t="s">
        <v>5638</v>
      </c>
      <c r="F4548" s="6" t="s">
        <v>19529</v>
      </c>
      <c r="G4548" s="6" t="s">
        <v>19530</v>
      </c>
      <c r="H4548" s="79">
        <v>318.93807700000002</v>
      </c>
    </row>
    <row r="4549" spans="1:8" x14ac:dyDescent="0.2">
      <c r="A4549" s="6">
        <v>30384617</v>
      </c>
      <c r="B4549" s="6" t="s">
        <v>2544</v>
      </c>
      <c r="C4549" s="6" t="s">
        <v>5654</v>
      </c>
      <c r="D4549" s="6" t="s">
        <v>13296</v>
      </c>
      <c r="E4549" s="6" t="s">
        <v>5638</v>
      </c>
      <c r="F4549" s="6" t="s">
        <v>2539</v>
      </c>
      <c r="G4549" s="6" t="s">
        <v>2540</v>
      </c>
      <c r="H4549" s="79">
        <v>318.93807700000002</v>
      </c>
    </row>
    <row r="4550" spans="1:8" x14ac:dyDescent="0.2">
      <c r="A4550" s="6">
        <v>30113916</v>
      </c>
      <c r="B4550" s="6" t="s">
        <v>19531</v>
      </c>
      <c r="C4550" s="6" t="s">
        <v>5759</v>
      </c>
      <c r="D4550" s="6" t="s">
        <v>18413</v>
      </c>
      <c r="E4550" s="6" t="s">
        <v>18414</v>
      </c>
      <c r="F4550" s="6" t="s">
        <v>19532</v>
      </c>
      <c r="G4550" s="6" t="s">
        <v>19533</v>
      </c>
      <c r="H4550" s="79">
        <v>320.689547</v>
      </c>
    </row>
    <row r="4551" spans="1:8" x14ac:dyDescent="0.2">
      <c r="A4551" s="6">
        <v>30158589</v>
      </c>
      <c r="B4551" s="6" t="s">
        <v>19534</v>
      </c>
      <c r="C4551" s="6" t="s">
        <v>5759</v>
      </c>
      <c r="D4551" s="6" t="s">
        <v>18416</v>
      </c>
      <c r="E4551" s="6" t="s">
        <v>5638</v>
      </c>
      <c r="F4551" s="6" t="s">
        <v>19535</v>
      </c>
      <c r="G4551" s="6" t="s">
        <v>19536</v>
      </c>
      <c r="H4551" s="79">
        <v>320.689547</v>
      </c>
    </row>
    <row r="4552" spans="1:8" x14ac:dyDescent="0.2">
      <c r="A4552" s="6">
        <v>30345717</v>
      </c>
      <c r="B4552" s="6" t="s">
        <v>19537</v>
      </c>
      <c r="C4552" s="6" t="s">
        <v>5953</v>
      </c>
      <c r="D4552" s="6" t="s">
        <v>16425</v>
      </c>
      <c r="E4552" s="6" t="s">
        <v>15819</v>
      </c>
      <c r="F4552" s="6" t="s">
        <v>19538</v>
      </c>
      <c r="G4552" s="6" t="s">
        <v>19539</v>
      </c>
      <c r="H4552" s="79">
        <v>321.89718299999998</v>
      </c>
    </row>
    <row r="4553" spans="1:8" x14ac:dyDescent="0.2">
      <c r="A4553" s="6">
        <v>30402121</v>
      </c>
      <c r="B4553" s="6" t="s">
        <v>19540</v>
      </c>
      <c r="C4553" s="6" t="s">
        <v>5953</v>
      </c>
      <c r="D4553" s="6" t="s">
        <v>16429</v>
      </c>
      <c r="E4553" s="6" t="s">
        <v>15819</v>
      </c>
      <c r="F4553" s="6" t="s">
        <v>19541</v>
      </c>
      <c r="G4553" s="6" t="s">
        <v>19542</v>
      </c>
      <c r="H4553" s="79">
        <v>321.89718299999998</v>
      </c>
    </row>
    <row r="4554" spans="1:8" x14ac:dyDescent="0.2">
      <c r="A4554" s="6">
        <v>30197366</v>
      </c>
      <c r="B4554" s="6" t="s">
        <v>19543</v>
      </c>
      <c r="C4554" s="6" t="s">
        <v>5957</v>
      </c>
      <c r="D4554" s="6" t="s">
        <v>16429</v>
      </c>
      <c r="E4554" s="6" t="s">
        <v>15819</v>
      </c>
      <c r="F4554" s="6" t="s">
        <v>19544</v>
      </c>
      <c r="G4554" s="6" t="s">
        <v>19545</v>
      </c>
      <c r="H4554" s="79">
        <v>321.89718299999998</v>
      </c>
    </row>
    <row r="4555" spans="1:8" x14ac:dyDescent="0.2">
      <c r="A4555" s="6">
        <v>30125165</v>
      </c>
      <c r="B4555" s="6" t="s">
        <v>19546</v>
      </c>
      <c r="C4555" s="6" t="s">
        <v>19547</v>
      </c>
      <c r="D4555" s="6" t="s">
        <v>18309</v>
      </c>
      <c r="E4555" s="6" t="s">
        <v>5893</v>
      </c>
      <c r="F4555" s="6" t="s">
        <v>19548</v>
      </c>
      <c r="G4555" s="6" t="s">
        <v>19549</v>
      </c>
      <c r="H4555" s="79">
        <v>323.05032399999999</v>
      </c>
    </row>
    <row r="4556" spans="1:8" x14ac:dyDescent="0.2">
      <c r="A4556" s="6">
        <v>30269341</v>
      </c>
      <c r="B4556" s="6" t="s">
        <v>19550</v>
      </c>
      <c r="C4556" s="6" t="s">
        <v>5702</v>
      </c>
      <c r="D4556" s="6" t="s">
        <v>18313</v>
      </c>
      <c r="E4556" s="6" t="s">
        <v>5893</v>
      </c>
      <c r="F4556" s="6" t="s">
        <v>19551</v>
      </c>
      <c r="G4556" s="6" t="s">
        <v>19552</v>
      </c>
      <c r="H4556" s="79">
        <v>323.05032399999999</v>
      </c>
    </row>
    <row r="4557" spans="1:8" x14ac:dyDescent="0.2">
      <c r="A4557" s="6">
        <v>30358647</v>
      </c>
      <c r="B4557" s="6" t="s">
        <v>19553</v>
      </c>
      <c r="C4557" s="6" t="s">
        <v>6472</v>
      </c>
      <c r="D4557" s="6" t="s">
        <v>16425</v>
      </c>
      <c r="E4557" s="6" t="s">
        <v>15819</v>
      </c>
      <c r="F4557" s="6" t="s">
        <v>19554</v>
      </c>
      <c r="G4557" s="6" t="s">
        <v>19555</v>
      </c>
      <c r="H4557" s="79">
        <v>325.17536699999999</v>
      </c>
    </row>
    <row r="4558" spans="1:8" x14ac:dyDescent="0.2">
      <c r="A4558" s="6">
        <v>30427022</v>
      </c>
      <c r="B4558" s="6" t="s">
        <v>19556</v>
      </c>
      <c r="C4558" s="6" t="s">
        <v>6472</v>
      </c>
      <c r="D4558" s="6" t="s">
        <v>16429</v>
      </c>
      <c r="E4558" s="6" t="s">
        <v>15819</v>
      </c>
      <c r="F4558" s="6" t="s">
        <v>19557</v>
      </c>
      <c r="G4558" s="6" t="s">
        <v>19558</v>
      </c>
      <c r="H4558" s="79">
        <v>325.17536699999999</v>
      </c>
    </row>
    <row r="4559" spans="1:8" x14ac:dyDescent="0.2">
      <c r="A4559" s="6">
        <v>30440083</v>
      </c>
      <c r="B4559" s="6" t="s">
        <v>19559</v>
      </c>
      <c r="C4559" s="6" t="s">
        <v>9033</v>
      </c>
      <c r="D4559" s="6" t="s">
        <v>15818</v>
      </c>
      <c r="E4559" s="6" t="s">
        <v>15819</v>
      </c>
      <c r="F4559" s="6" t="s">
        <v>19560</v>
      </c>
      <c r="G4559" s="6" t="s">
        <v>19561</v>
      </c>
      <c r="H4559" s="79">
        <v>325.32140700000002</v>
      </c>
    </row>
    <row r="4560" spans="1:8" x14ac:dyDescent="0.2">
      <c r="A4560" s="6">
        <v>30106299</v>
      </c>
      <c r="B4560" s="6" t="s">
        <v>19562</v>
      </c>
      <c r="C4560" s="6" t="s">
        <v>9037</v>
      </c>
      <c r="D4560" s="6" t="s">
        <v>15818</v>
      </c>
      <c r="E4560" s="6" t="s">
        <v>15819</v>
      </c>
      <c r="F4560" s="6" t="s">
        <v>19563</v>
      </c>
      <c r="G4560" s="6" t="s">
        <v>19564</v>
      </c>
      <c r="H4560" s="79">
        <v>325.32140700000002</v>
      </c>
    </row>
    <row r="4561" spans="1:8" x14ac:dyDescent="0.2">
      <c r="A4561" s="6">
        <v>30319872</v>
      </c>
      <c r="B4561" s="6" t="s">
        <v>1713</v>
      </c>
      <c r="C4561" s="6" t="s">
        <v>9065</v>
      </c>
      <c r="D4561" s="6" t="s">
        <v>18358</v>
      </c>
      <c r="E4561" s="6" t="s">
        <v>5638</v>
      </c>
      <c r="F4561" s="6" t="s">
        <v>1708</v>
      </c>
      <c r="G4561" s="6" t="s">
        <v>1709</v>
      </c>
      <c r="H4561" s="79">
        <v>325.92290800000001</v>
      </c>
    </row>
    <row r="4562" spans="1:8" x14ac:dyDescent="0.2">
      <c r="A4562" s="6">
        <v>30174911</v>
      </c>
      <c r="B4562" s="6" t="s">
        <v>19565</v>
      </c>
      <c r="C4562" s="6" t="s">
        <v>9065</v>
      </c>
      <c r="D4562" s="6" t="s">
        <v>18855</v>
      </c>
      <c r="E4562" s="6" t="s">
        <v>5638</v>
      </c>
      <c r="F4562" s="6" t="s">
        <v>19566</v>
      </c>
      <c r="G4562" s="6" t="s">
        <v>19567</v>
      </c>
      <c r="H4562" s="79">
        <v>325.92290800000001</v>
      </c>
    </row>
    <row r="4563" spans="1:8" x14ac:dyDescent="0.2">
      <c r="A4563" s="6">
        <v>30151851</v>
      </c>
      <c r="B4563" s="6" t="s">
        <v>19568</v>
      </c>
      <c r="C4563" s="6" t="s">
        <v>5770</v>
      </c>
      <c r="D4563" s="6" t="s">
        <v>18034</v>
      </c>
      <c r="E4563" s="6" t="s">
        <v>5638</v>
      </c>
      <c r="F4563" s="6" t="s">
        <v>19569</v>
      </c>
      <c r="G4563" s="6" t="s">
        <v>19570</v>
      </c>
      <c r="H4563" s="79">
        <v>326.09321</v>
      </c>
    </row>
    <row r="4564" spans="1:8" x14ac:dyDescent="0.2">
      <c r="A4564" s="6">
        <v>30389158</v>
      </c>
      <c r="B4564" s="6" t="s">
        <v>19571</v>
      </c>
      <c r="C4564" s="6" t="s">
        <v>5789</v>
      </c>
      <c r="D4564" s="6" t="s">
        <v>13287</v>
      </c>
      <c r="E4564" s="6" t="s">
        <v>5638</v>
      </c>
      <c r="F4564" s="6" t="s">
        <v>19572</v>
      </c>
      <c r="G4564" s="6" t="s">
        <v>19573</v>
      </c>
      <c r="H4564" s="79">
        <v>326.68219199999999</v>
      </c>
    </row>
    <row r="4565" spans="1:8" x14ac:dyDescent="0.2">
      <c r="A4565" s="6">
        <v>30255603</v>
      </c>
      <c r="B4565" s="6" t="s">
        <v>19574</v>
      </c>
      <c r="C4565" s="6" t="s">
        <v>6158</v>
      </c>
      <c r="D4565" s="6" t="s">
        <v>17993</v>
      </c>
      <c r="E4565" s="6" t="s">
        <v>15819</v>
      </c>
      <c r="F4565" s="6" t="s">
        <v>19575</v>
      </c>
      <c r="G4565" s="6" t="s">
        <v>19576</v>
      </c>
      <c r="H4565" s="79">
        <v>326.87357400000002</v>
      </c>
    </row>
    <row r="4566" spans="1:8" x14ac:dyDescent="0.2">
      <c r="A4566" s="6">
        <v>30009781</v>
      </c>
      <c r="B4566" s="6" t="s">
        <v>19577</v>
      </c>
      <c r="C4566" s="6" t="s">
        <v>6162</v>
      </c>
      <c r="D4566" s="6" t="s">
        <v>17993</v>
      </c>
      <c r="E4566" s="6" t="s">
        <v>15819</v>
      </c>
      <c r="F4566" s="6" t="s">
        <v>19578</v>
      </c>
      <c r="G4566" s="6" t="s">
        <v>19579</v>
      </c>
      <c r="H4566" s="79">
        <v>326.87357400000002</v>
      </c>
    </row>
    <row r="4567" spans="1:8" x14ac:dyDescent="0.2">
      <c r="A4567" s="6">
        <v>30169210</v>
      </c>
      <c r="B4567" s="6" t="s">
        <v>19580</v>
      </c>
      <c r="C4567" s="6" t="s">
        <v>6166</v>
      </c>
      <c r="D4567" s="6" t="s">
        <v>17993</v>
      </c>
      <c r="E4567" s="6" t="s">
        <v>15819</v>
      </c>
      <c r="F4567" s="6" t="s">
        <v>19581</v>
      </c>
      <c r="G4567" s="6" t="s">
        <v>19582</v>
      </c>
      <c r="H4567" s="79">
        <v>326.87357400000002</v>
      </c>
    </row>
    <row r="4568" spans="1:8" x14ac:dyDescent="0.2">
      <c r="A4568" s="6">
        <v>30342762</v>
      </c>
      <c r="B4568" s="6" t="s">
        <v>19583</v>
      </c>
      <c r="C4568" s="6" t="s">
        <v>6170</v>
      </c>
      <c r="D4568" s="6" t="s">
        <v>17993</v>
      </c>
      <c r="E4568" s="6" t="s">
        <v>15819</v>
      </c>
      <c r="F4568" s="6" t="s">
        <v>19584</v>
      </c>
      <c r="G4568" s="6" t="s">
        <v>19585</v>
      </c>
      <c r="H4568" s="79">
        <v>326.87357400000002</v>
      </c>
    </row>
    <row r="4569" spans="1:8" x14ac:dyDescent="0.2">
      <c r="A4569" s="6">
        <v>30135333</v>
      </c>
      <c r="B4569" s="6" t="s">
        <v>19586</v>
      </c>
      <c r="C4569" s="6" t="s">
        <v>6174</v>
      </c>
      <c r="D4569" s="6" t="s">
        <v>17993</v>
      </c>
      <c r="E4569" s="6" t="s">
        <v>15819</v>
      </c>
      <c r="F4569" s="6" t="s">
        <v>19587</v>
      </c>
      <c r="G4569" s="6" t="s">
        <v>19588</v>
      </c>
      <c r="H4569" s="79">
        <v>326.87357400000002</v>
      </c>
    </row>
    <row r="4570" spans="1:8" x14ac:dyDescent="0.2">
      <c r="A4570" s="6">
        <v>30367602</v>
      </c>
      <c r="B4570" s="6" t="s">
        <v>19589</v>
      </c>
      <c r="C4570" s="6" t="s">
        <v>6162</v>
      </c>
      <c r="D4570" s="6" t="s">
        <v>17997</v>
      </c>
      <c r="E4570" s="6" t="s">
        <v>15819</v>
      </c>
      <c r="F4570" s="6" t="s">
        <v>19590</v>
      </c>
      <c r="G4570" s="6" t="s">
        <v>19591</v>
      </c>
      <c r="H4570" s="79">
        <v>326.87357400000002</v>
      </c>
    </row>
    <row r="4571" spans="1:8" x14ac:dyDescent="0.2">
      <c r="A4571" s="6">
        <v>30406127</v>
      </c>
      <c r="B4571" s="6" t="s">
        <v>19592</v>
      </c>
      <c r="C4571" s="6" t="s">
        <v>6166</v>
      </c>
      <c r="D4571" s="6" t="s">
        <v>17997</v>
      </c>
      <c r="E4571" s="6" t="s">
        <v>15819</v>
      </c>
      <c r="F4571" s="6" t="s">
        <v>19593</v>
      </c>
      <c r="G4571" s="6" t="s">
        <v>19594</v>
      </c>
      <c r="H4571" s="79">
        <v>326.87357400000002</v>
      </c>
    </row>
    <row r="4572" spans="1:8" x14ac:dyDescent="0.2">
      <c r="A4572" s="6">
        <v>30302957</v>
      </c>
      <c r="B4572" s="6" t="s">
        <v>19595</v>
      </c>
      <c r="C4572" s="6" t="s">
        <v>6170</v>
      </c>
      <c r="D4572" s="6" t="s">
        <v>17997</v>
      </c>
      <c r="E4572" s="6" t="s">
        <v>15819</v>
      </c>
      <c r="F4572" s="6" t="s">
        <v>19596</v>
      </c>
      <c r="G4572" s="6" t="s">
        <v>19597</v>
      </c>
      <c r="H4572" s="79">
        <v>326.87357400000002</v>
      </c>
    </row>
    <row r="4573" spans="1:8" x14ac:dyDescent="0.2">
      <c r="A4573" s="6">
        <v>30264046</v>
      </c>
      <c r="B4573" s="6" t="s">
        <v>19598</v>
      </c>
      <c r="C4573" s="6" t="s">
        <v>6174</v>
      </c>
      <c r="D4573" s="6" t="s">
        <v>17997</v>
      </c>
      <c r="E4573" s="6" t="s">
        <v>15819</v>
      </c>
      <c r="F4573" s="6" t="s">
        <v>19599</v>
      </c>
      <c r="G4573" s="6" t="s">
        <v>19600</v>
      </c>
      <c r="H4573" s="79">
        <v>326.87357400000002</v>
      </c>
    </row>
    <row r="4574" spans="1:8" x14ac:dyDescent="0.2">
      <c r="A4574" s="6">
        <v>30055057</v>
      </c>
      <c r="B4574" s="6" t="s">
        <v>19601</v>
      </c>
      <c r="C4574" s="6" t="s">
        <v>6254</v>
      </c>
      <c r="D4574" s="6" t="s">
        <v>18044</v>
      </c>
      <c r="E4574" s="6" t="s">
        <v>5638</v>
      </c>
      <c r="F4574" s="6" t="s">
        <v>19602</v>
      </c>
      <c r="G4574" s="6" t="s">
        <v>19603</v>
      </c>
      <c r="H4574" s="79">
        <v>326.87357400000002</v>
      </c>
    </row>
    <row r="4575" spans="1:8" x14ac:dyDescent="0.2">
      <c r="A4575" s="6">
        <v>30285635</v>
      </c>
      <c r="B4575" s="6" t="s">
        <v>19604</v>
      </c>
      <c r="C4575" s="6" t="s">
        <v>6258</v>
      </c>
      <c r="D4575" s="6" t="s">
        <v>18044</v>
      </c>
      <c r="E4575" s="6" t="s">
        <v>5638</v>
      </c>
      <c r="F4575" s="6" t="s">
        <v>19605</v>
      </c>
      <c r="G4575" s="6" t="s">
        <v>19606</v>
      </c>
      <c r="H4575" s="79">
        <v>326.87357400000002</v>
      </c>
    </row>
    <row r="4576" spans="1:8" x14ac:dyDescent="0.2">
      <c r="A4576" s="6">
        <v>30126960</v>
      </c>
      <c r="B4576" s="6" t="s">
        <v>19607</v>
      </c>
      <c r="C4576" s="6" t="s">
        <v>6262</v>
      </c>
      <c r="D4576" s="6" t="s">
        <v>18044</v>
      </c>
      <c r="E4576" s="6" t="s">
        <v>5638</v>
      </c>
      <c r="F4576" s="6" t="s">
        <v>19608</v>
      </c>
      <c r="G4576" s="6" t="s">
        <v>19609</v>
      </c>
      <c r="H4576" s="79">
        <v>326.87357400000002</v>
      </c>
    </row>
    <row r="4577" spans="1:8" x14ac:dyDescent="0.2">
      <c r="A4577" s="6">
        <v>30274799</v>
      </c>
      <c r="B4577" s="6" t="s">
        <v>19610</v>
      </c>
      <c r="C4577" s="6" t="s">
        <v>6266</v>
      </c>
      <c r="D4577" s="6" t="s">
        <v>18044</v>
      </c>
      <c r="E4577" s="6" t="s">
        <v>5638</v>
      </c>
      <c r="F4577" s="6" t="s">
        <v>19611</v>
      </c>
      <c r="G4577" s="6" t="s">
        <v>19612</v>
      </c>
      <c r="H4577" s="79">
        <v>326.87357400000002</v>
      </c>
    </row>
    <row r="4578" spans="1:8" x14ac:dyDescent="0.2">
      <c r="A4578" s="6">
        <v>30017776</v>
      </c>
      <c r="B4578" s="6" t="s">
        <v>19613</v>
      </c>
      <c r="C4578" s="6" t="s">
        <v>6270</v>
      </c>
      <c r="D4578" s="6" t="s">
        <v>18044</v>
      </c>
      <c r="E4578" s="6" t="s">
        <v>5638</v>
      </c>
      <c r="F4578" s="6" t="s">
        <v>19614</v>
      </c>
      <c r="G4578" s="6" t="s">
        <v>19615</v>
      </c>
      <c r="H4578" s="79">
        <v>326.87357400000002</v>
      </c>
    </row>
    <row r="4579" spans="1:8" x14ac:dyDescent="0.2">
      <c r="A4579" s="6">
        <v>30009597</v>
      </c>
      <c r="B4579" s="6" t="s">
        <v>19616</v>
      </c>
      <c r="C4579" s="6" t="s">
        <v>5636</v>
      </c>
      <c r="D4579" s="6" t="s">
        <v>13291</v>
      </c>
      <c r="E4579" s="6" t="s">
        <v>5638</v>
      </c>
      <c r="F4579" s="6" t="s">
        <v>19617</v>
      </c>
      <c r="G4579" s="6" t="s">
        <v>19618</v>
      </c>
      <c r="H4579" s="79">
        <v>329.74947100000003</v>
      </c>
    </row>
    <row r="4580" spans="1:8" x14ac:dyDescent="0.2">
      <c r="A4580" s="6">
        <v>30336794</v>
      </c>
      <c r="B4580" s="6" t="s">
        <v>4547</v>
      </c>
      <c r="C4580" s="6" t="s">
        <v>5636</v>
      </c>
      <c r="D4580" s="6" t="s">
        <v>13296</v>
      </c>
      <c r="E4580" s="6" t="s">
        <v>5638</v>
      </c>
      <c r="F4580" s="6" t="s">
        <v>4543</v>
      </c>
      <c r="G4580" s="6" t="s">
        <v>4544</v>
      </c>
      <c r="H4580" s="79">
        <v>329.74947100000003</v>
      </c>
    </row>
    <row r="4581" spans="1:8" x14ac:dyDescent="0.2">
      <c r="A4581" s="6">
        <v>30317476</v>
      </c>
      <c r="B4581" s="6" t="s">
        <v>19619</v>
      </c>
      <c r="C4581" s="6" t="s">
        <v>8602</v>
      </c>
      <c r="D4581" s="6" t="s">
        <v>17969</v>
      </c>
      <c r="E4581" s="6" t="s">
        <v>5893</v>
      </c>
      <c r="F4581" s="6" t="s">
        <v>19620</v>
      </c>
      <c r="G4581" s="6" t="s">
        <v>19621</v>
      </c>
      <c r="H4581" s="79">
        <v>329.79299900000001</v>
      </c>
    </row>
    <row r="4582" spans="1:8" x14ac:dyDescent="0.2">
      <c r="A4582" s="6">
        <v>30353629</v>
      </c>
      <c r="B4582" s="6" t="s">
        <v>19622</v>
      </c>
      <c r="C4582" s="6" t="s">
        <v>8602</v>
      </c>
      <c r="D4582" s="6" t="s">
        <v>17973</v>
      </c>
      <c r="E4582" s="6" t="s">
        <v>5893</v>
      </c>
      <c r="F4582" s="6" t="s">
        <v>19623</v>
      </c>
      <c r="G4582" s="6" t="s">
        <v>19624</v>
      </c>
      <c r="H4582" s="79">
        <v>329.79299900000001</v>
      </c>
    </row>
    <row r="4583" spans="1:8" x14ac:dyDescent="0.2">
      <c r="A4583" s="6">
        <v>30384309</v>
      </c>
      <c r="B4583" s="6" t="s">
        <v>19625</v>
      </c>
      <c r="C4583" s="6" t="s">
        <v>5642</v>
      </c>
      <c r="D4583" s="6" t="s">
        <v>13291</v>
      </c>
      <c r="E4583" s="6" t="s">
        <v>5638</v>
      </c>
      <c r="F4583" s="6" t="s">
        <v>19626</v>
      </c>
      <c r="G4583" s="6" t="s">
        <v>19627</v>
      </c>
      <c r="H4583" s="79">
        <v>330.13293199999998</v>
      </c>
    </row>
    <row r="4584" spans="1:8" x14ac:dyDescent="0.2">
      <c r="A4584" s="6">
        <v>30281819</v>
      </c>
      <c r="B4584" s="6" t="s">
        <v>827</v>
      </c>
      <c r="C4584" s="6" t="s">
        <v>5642</v>
      </c>
      <c r="D4584" s="6" t="s">
        <v>13296</v>
      </c>
      <c r="E4584" s="6" t="s">
        <v>5638</v>
      </c>
      <c r="F4584" s="6" t="s">
        <v>822</v>
      </c>
      <c r="G4584" s="6" t="s">
        <v>823</v>
      </c>
      <c r="H4584" s="79">
        <v>330.13293199999998</v>
      </c>
    </row>
    <row r="4585" spans="1:8" x14ac:dyDescent="0.2">
      <c r="A4585" s="6">
        <v>30344608</v>
      </c>
      <c r="B4585" s="6" t="s">
        <v>19628</v>
      </c>
      <c r="C4585" s="6" t="s">
        <v>6009</v>
      </c>
      <c r="D4585" s="6" t="s">
        <v>9992</v>
      </c>
      <c r="E4585" s="6" t="s">
        <v>9993</v>
      </c>
      <c r="F4585" s="6" t="s">
        <v>19629</v>
      </c>
      <c r="G4585" s="6" t="s">
        <v>19630</v>
      </c>
      <c r="H4585" s="79">
        <v>336.10079400000001</v>
      </c>
    </row>
    <row r="4586" spans="1:8" x14ac:dyDescent="0.2">
      <c r="A4586" s="6">
        <v>30377244</v>
      </c>
      <c r="B4586" s="6" t="s">
        <v>19631</v>
      </c>
      <c r="C4586" s="6" t="s">
        <v>6013</v>
      </c>
      <c r="D4586" s="6" t="s">
        <v>9992</v>
      </c>
      <c r="E4586" s="6" t="s">
        <v>9993</v>
      </c>
      <c r="F4586" s="6" t="s">
        <v>19632</v>
      </c>
      <c r="G4586" s="6" t="s">
        <v>19633</v>
      </c>
      <c r="H4586" s="79">
        <v>336.10079400000001</v>
      </c>
    </row>
    <row r="4587" spans="1:8" x14ac:dyDescent="0.2">
      <c r="A4587" s="6">
        <v>30288129</v>
      </c>
      <c r="B4587" s="6" t="s">
        <v>19634</v>
      </c>
      <c r="C4587" s="6" t="s">
        <v>6014</v>
      </c>
      <c r="D4587" s="6" t="s">
        <v>9992</v>
      </c>
      <c r="E4587" s="6" t="s">
        <v>9993</v>
      </c>
      <c r="F4587" s="6" t="s">
        <v>19635</v>
      </c>
      <c r="G4587" s="6" t="s">
        <v>19636</v>
      </c>
      <c r="H4587" s="79">
        <v>336.10079400000001</v>
      </c>
    </row>
    <row r="4588" spans="1:8" x14ac:dyDescent="0.2">
      <c r="A4588" s="6">
        <v>30162697</v>
      </c>
      <c r="B4588" s="6" t="s">
        <v>19637</v>
      </c>
      <c r="C4588" s="6" t="s">
        <v>6015</v>
      </c>
      <c r="D4588" s="6" t="s">
        <v>9992</v>
      </c>
      <c r="E4588" s="6" t="s">
        <v>9993</v>
      </c>
      <c r="F4588" s="6" t="s">
        <v>19638</v>
      </c>
      <c r="G4588" s="6" t="s">
        <v>19639</v>
      </c>
      <c r="H4588" s="79">
        <v>336.10079400000001</v>
      </c>
    </row>
    <row r="4589" spans="1:8" x14ac:dyDescent="0.2">
      <c r="A4589" s="6">
        <v>30327493</v>
      </c>
      <c r="B4589" s="6" t="s">
        <v>19640</v>
      </c>
      <c r="C4589" s="6" t="s">
        <v>6017</v>
      </c>
      <c r="D4589" s="6" t="s">
        <v>9992</v>
      </c>
      <c r="E4589" s="6" t="s">
        <v>9993</v>
      </c>
      <c r="F4589" s="6" t="s">
        <v>19641</v>
      </c>
      <c r="G4589" s="6" t="s">
        <v>19642</v>
      </c>
      <c r="H4589" s="79">
        <v>336.10079400000001</v>
      </c>
    </row>
    <row r="4590" spans="1:8" x14ac:dyDescent="0.2">
      <c r="A4590" s="6">
        <v>30270544</v>
      </c>
      <c r="B4590" s="6" t="s">
        <v>19643</v>
      </c>
      <c r="C4590" s="6" t="s">
        <v>5941</v>
      </c>
      <c r="D4590" s="6" t="s">
        <v>16425</v>
      </c>
      <c r="E4590" s="6" t="s">
        <v>15819</v>
      </c>
      <c r="F4590" s="6" t="s">
        <v>19644</v>
      </c>
      <c r="G4590" s="6" t="s">
        <v>19645</v>
      </c>
      <c r="H4590" s="79">
        <v>336.10529200000002</v>
      </c>
    </row>
    <row r="4591" spans="1:8" x14ac:dyDescent="0.2">
      <c r="A4591" s="6">
        <v>30084921</v>
      </c>
      <c r="B4591" s="6" t="s">
        <v>19646</v>
      </c>
      <c r="C4591" s="6" t="s">
        <v>5945</v>
      </c>
      <c r="D4591" s="6" t="s">
        <v>16425</v>
      </c>
      <c r="E4591" s="6" t="s">
        <v>15819</v>
      </c>
      <c r="F4591" s="6" t="s">
        <v>19647</v>
      </c>
      <c r="G4591" s="6" t="s">
        <v>19648</v>
      </c>
      <c r="H4591" s="79">
        <v>336.10529200000002</v>
      </c>
    </row>
    <row r="4592" spans="1:8" x14ac:dyDescent="0.2">
      <c r="A4592" s="6">
        <v>30313455</v>
      </c>
      <c r="B4592" s="6" t="s">
        <v>19649</v>
      </c>
      <c r="C4592" s="6" t="s">
        <v>5941</v>
      </c>
      <c r="D4592" s="6" t="s">
        <v>16429</v>
      </c>
      <c r="E4592" s="6" t="s">
        <v>15819</v>
      </c>
      <c r="F4592" s="6" t="s">
        <v>19650</v>
      </c>
      <c r="G4592" s="6" t="s">
        <v>19651</v>
      </c>
      <c r="H4592" s="79">
        <v>336.10529200000002</v>
      </c>
    </row>
    <row r="4593" spans="1:8" x14ac:dyDescent="0.2">
      <c r="A4593" s="6">
        <v>30327650</v>
      </c>
      <c r="B4593" s="6" t="s">
        <v>19652</v>
      </c>
      <c r="C4593" s="6" t="s">
        <v>5961</v>
      </c>
      <c r="D4593" s="6" t="s">
        <v>16425</v>
      </c>
      <c r="E4593" s="6" t="s">
        <v>15819</v>
      </c>
      <c r="F4593" s="6" t="s">
        <v>19653</v>
      </c>
      <c r="G4593" s="6" t="s">
        <v>19654</v>
      </c>
      <c r="H4593" s="79">
        <v>339.099131</v>
      </c>
    </row>
    <row r="4594" spans="1:8" x14ac:dyDescent="0.2">
      <c r="A4594" s="6">
        <v>30383548</v>
      </c>
      <c r="B4594" s="6" t="s">
        <v>19655</v>
      </c>
      <c r="C4594" s="6" t="s">
        <v>8586</v>
      </c>
      <c r="D4594" s="6" t="s">
        <v>17969</v>
      </c>
      <c r="E4594" s="6" t="s">
        <v>5893</v>
      </c>
      <c r="F4594" s="6" t="s">
        <v>19656</v>
      </c>
      <c r="G4594" s="6" t="s">
        <v>19657</v>
      </c>
      <c r="H4594" s="79">
        <v>340.21266000000003</v>
      </c>
    </row>
    <row r="4595" spans="1:8" x14ac:dyDescent="0.2">
      <c r="A4595" s="6">
        <v>30044501</v>
      </c>
      <c r="B4595" s="6" t="s">
        <v>19658</v>
      </c>
      <c r="C4595" s="6" t="s">
        <v>8586</v>
      </c>
      <c r="D4595" s="6" t="s">
        <v>17973</v>
      </c>
      <c r="E4595" s="6" t="s">
        <v>5893</v>
      </c>
      <c r="F4595" s="6" t="s">
        <v>19659</v>
      </c>
      <c r="G4595" s="6" t="s">
        <v>19660</v>
      </c>
      <c r="H4595" s="79">
        <v>340.21266000000003</v>
      </c>
    </row>
    <row r="4596" spans="1:8" x14ac:dyDescent="0.2">
      <c r="A4596" s="6">
        <v>30299797</v>
      </c>
      <c r="B4596" s="6" t="s">
        <v>19661</v>
      </c>
      <c r="C4596" s="6" t="s">
        <v>5961</v>
      </c>
      <c r="D4596" s="6" t="s">
        <v>16429</v>
      </c>
      <c r="E4596" s="6" t="s">
        <v>15819</v>
      </c>
      <c r="F4596" s="6" t="s">
        <v>19662</v>
      </c>
      <c r="G4596" s="6" t="s">
        <v>19663</v>
      </c>
      <c r="H4596" s="79">
        <v>341.65300100000002</v>
      </c>
    </row>
    <row r="4597" spans="1:8" x14ac:dyDescent="0.2">
      <c r="A4597" s="6">
        <v>30167097</v>
      </c>
      <c r="B4597" s="6" t="s">
        <v>19664</v>
      </c>
      <c r="C4597" s="6" t="s">
        <v>5957</v>
      </c>
      <c r="D4597" s="6" t="s">
        <v>16425</v>
      </c>
      <c r="E4597" s="6" t="s">
        <v>15819</v>
      </c>
      <c r="F4597" s="6" t="s">
        <v>19665</v>
      </c>
      <c r="G4597" s="6" t="s">
        <v>19666</v>
      </c>
      <c r="H4597" s="79">
        <v>341.94815399999999</v>
      </c>
    </row>
    <row r="4598" spans="1:8" x14ac:dyDescent="0.2">
      <c r="A4598" s="6">
        <v>30130442</v>
      </c>
      <c r="B4598" s="6" t="s">
        <v>19667</v>
      </c>
      <c r="C4598" s="6" t="s">
        <v>6975</v>
      </c>
      <c r="D4598" s="6" t="s">
        <v>18044</v>
      </c>
      <c r="E4598" s="6" t="s">
        <v>5638</v>
      </c>
      <c r="F4598" s="6" t="s">
        <v>19668</v>
      </c>
      <c r="G4598" s="6" t="s">
        <v>19669</v>
      </c>
      <c r="H4598" s="79">
        <v>343.349603</v>
      </c>
    </row>
    <row r="4599" spans="1:8" x14ac:dyDescent="0.2">
      <c r="A4599" s="6">
        <v>30049190</v>
      </c>
      <c r="B4599" s="6" t="s">
        <v>19670</v>
      </c>
      <c r="C4599" s="6" t="s">
        <v>5794</v>
      </c>
      <c r="D4599" s="6" t="s">
        <v>13291</v>
      </c>
      <c r="E4599" s="6" t="s">
        <v>5638</v>
      </c>
      <c r="F4599" s="6" t="s">
        <v>19671</v>
      </c>
      <c r="G4599" s="6" t="s">
        <v>19672</v>
      </c>
      <c r="H4599" s="79">
        <v>343.361223</v>
      </c>
    </row>
    <row r="4600" spans="1:8" x14ac:dyDescent="0.2">
      <c r="A4600" s="6">
        <v>30070371</v>
      </c>
      <c r="B4600" s="6" t="s">
        <v>1506</v>
      </c>
      <c r="C4600" s="6" t="s">
        <v>5794</v>
      </c>
      <c r="D4600" s="6" t="s">
        <v>13296</v>
      </c>
      <c r="E4600" s="6" t="s">
        <v>5638</v>
      </c>
      <c r="F4600" s="6" t="s">
        <v>1501</v>
      </c>
      <c r="G4600" s="6" t="s">
        <v>1502</v>
      </c>
      <c r="H4600" s="79">
        <v>343.361223</v>
      </c>
    </row>
    <row r="4601" spans="1:8" x14ac:dyDescent="0.2">
      <c r="A4601" s="6">
        <v>30294677</v>
      </c>
      <c r="B4601" s="6" t="s">
        <v>19673</v>
      </c>
      <c r="C4601" s="6" t="s">
        <v>6001</v>
      </c>
      <c r="D4601" s="6" t="s">
        <v>16425</v>
      </c>
      <c r="E4601" s="6" t="s">
        <v>15819</v>
      </c>
      <c r="F4601" s="6" t="s">
        <v>19674</v>
      </c>
      <c r="G4601" s="6" t="s">
        <v>19675</v>
      </c>
      <c r="H4601" s="79">
        <v>347.123693</v>
      </c>
    </row>
    <row r="4602" spans="1:8" x14ac:dyDescent="0.2">
      <c r="A4602" s="6">
        <v>30348065</v>
      </c>
      <c r="B4602" s="6" t="s">
        <v>19676</v>
      </c>
      <c r="C4602" s="6" t="s">
        <v>6001</v>
      </c>
      <c r="D4602" s="6" t="s">
        <v>16429</v>
      </c>
      <c r="E4602" s="6" t="s">
        <v>15819</v>
      </c>
      <c r="F4602" s="6" t="s">
        <v>19677</v>
      </c>
      <c r="G4602" s="6" t="s">
        <v>19678</v>
      </c>
      <c r="H4602" s="79">
        <v>347.123693</v>
      </c>
    </row>
    <row r="4603" spans="1:8" x14ac:dyDescent="0.2">
      <c r="A4603" s="6">
        <v>30207842</v>
      </c>
      <c r="B4603" s="6" t="s">
        <v>19679</v>
      </c>
      <c r="C4603" s="6" t="s">
        <v>8610</v>
      </c>
      <c r="D4603" s="6" t="s">
        <v>17969</v>
      </c>
      <c r="E4603" s="6" t="s">
        <v>5893</v>
      </c>
      <c r="F4603" s="6" t="s">
        <v>19680</v>
      </c>
      <c r="G4603" s="6" t="s">
        <v>19681</v>
      </c>
      <c r="H4603" s="79">
        <v>347.42940900000002</v>
      </c>
    </row>
    <row r="4604" spans="1:8" x14ac:dyDescent="0.2">
      <c r="A4604" s="6">
        <v>30268923</v>
      </c>
      <c r="B4604" s="6" t="s">
        <v>19682</v>
      </c>
      <c r="C4604" s="6" t="s">
        <v>8610</v>
      </c>
      <c r="D4604" s="6" t="s">
        <v>17973</v>
      </c>
      <c r="E4604" s="6" t="s">
        <v>5893</v>
      </c>
      <c r="F4604" s="6" t="s">
        <v>19683</v>
      </c>
      <c r="G4604" s="6" t="s">
        <v>19684</v>
      </c>
      <c r="H4604" s="79">
        <v>347.42940900000002</v>
      </c>
    </row>
    <row r="4605" spans="1:8" x14ac:dyDescent="0.2">
      <c r="A4605" s="6">
        <v>30358484</v>
      </c>
      <c r="B4605" s="6" t="s">
        <v>19685</v>
      </c>
      <c r="C4605" s="6" t="s">
        <v>6250</v>
      </c>
      <c r="D4605" s="6" t="s">
        <v>16425</v>
      </c>
      <c r="E4605" s="6" t="s">
        <v>15819</v>
      </c>
      <c r="F4605" s="6" t="s">
        <v>19686</v>
      </c>
      <c r="G4605" s="6" t="s">
        <v>19687</v>
      </c>
      <c r="H4605" s="79">
        <v>347.90764899999999</v>
      </c>
    </row>
    <row r="4606" spans="1:8" x14ac:dyDescent="0.2">
      <c r="A4606" s="6">
        <v>30416975</v>
      </c>
      <c r="B4606" s="6" t="s">
        <v>19688</v>
      </c>
      <c r="C4606" s="6" t="s">
        <v>6250</v>
      </c>
      <c r="D4606" s="6" t="s">
        <v>16429</v>
      </c>
      <c r="E4606" s="6" t="s">
        <v>15819</v>
      </c>
      <c r="F4606" s="6" t="s">
        <v>19689</v>
      </c>
      <c r="G4606" s="6" t="s">
        <v>19690</v>
      </c>
      <c r="H4606" s="79">
        <v>347.90764899999999</v>
      </c>
    </row>
    <row r="4607" spans="1:8" x14ac:dyDescent="0.2">
      <c r="A4607" s="6">
        <v>30092121</v>
      </c>
      <c r="B4607" s="6" t="s">
        <v>19691</v>
      </c>
      <c r="C4607" s="6" t="s">
        <v>9097</v>
      </c>
      <c r="D4607" s="6" t="s">
        <v>13181</v>
      </c>
      <c r="E4607" s="6" t="s">
        <v>5893</v>
      </c>
      <c r="F4607" s="6" t="s">
        <v>19692</v>
      </c>
      <c r="G4607" s="6" t="s">
        <v>19693</v>
      </c>
      <c r="H4607" s="79">
        <v>348.39622400000002</v>
      </c>
    </row>
    <row r="4608" spans="1:8" x14ac:dyDescent="0.2">
      <c r="A4608" s="6">
        <v>30337343</v>
      </c>
      <c r="B4608" s="6" t="s">
        <v>19694</v>
      </c>
      <c r="C4608" s="6" t="s">
        <v>9101</v>
      </c>
      <c r="D4608" s="6" t="s">
        <v>13181</v>
      </c>
      <c r="E4608" s="6" t="s">
        <v>5893</v>
      </c>
      <c r="F4608" s="6" t="s">
        <v>19695</v>
      </c>
      <c r="G4608" s="6" t="s">
        <v>19696</v>
      </c>
      <c r="H4608" s="79">
        <v>348.39622400000002</v>
      </c>
    </row>
    <row r="4609" spans="1:8" x14ac:dyDescent="0.2">
      <c r="A4609" s="6">
        <v>30038349</v>
      </c>
      <c r="B4609" s="6" t="s">
        <v>19697</v>
      </c>
      <c r="C4609" s="6" t="s">
        <v>19698</v>
      </c>
      <c r="D4609" s="6" t="s">
        <v>18868</v>
      </c>
      <c r="E4609" s="6" t="s">
        <v>5638</v>
      </c>
      <c r="F4609" s="6" t="s">
        <v>19699</v>
      </c>
      <c r="G4609" s="6" t="s">
        <v>19700</v>
      </c>
      <c r="H4609" s="79">
        <v>349.862056</v>
      </c>
    </row>
    <row r="4610" spans="1:8" x14ac:dyDescent="0.2">
      <c r="A4610" s="6">
        <v>30254976</v>
      </c>
      <c r="B4610" s="6" t="s">
        <v>19701</v>
      </c>
      <c r="C4610" s="6" t="s">
        <v>5690</v>
      </c>
      <c r="D4610" s="6" t="s">
        <v>18868</v>
      </c>
      <c r="E4610" s="6" t="s">
        <v>5638</v>
      </c>
      <c r="F4610" s="6" t="s">
        <v>19702</v>
      </c>
      <c r="G4610" s="6" t="s">
        <v>19703</v>
      </c>
      <c r="H4610" s="79">
        <v>349.862056</v>
      </c>
    </row>
    <row r="4611" spans="1:8" x14ac:dyDescent="0.2">
      <c r="A4611" s="6">
        <v>30471061</v>
      </c>
      <c r="B4611" s="6" t="s">
        <v>19704</v>
      </c>
      <c r="C4611" s="6" t="s">
        <v>5969</v>
      </c>
      <c r="D4611" s="6" t="s">
        <v>16425</v>
      </c>
      <c r="E4611" s="6" t="s">
        <v>15819</v>
      </c>
      <c r="F4611" s="6" t="s">
        <v>19705</v>
      </c>
      <c r="G4611" s="6" t="s">
        <v>19706</v>
      </c>
      <c r="H4611" s="79">
        <v>352.12808699999999</v>
      </c>
    </row>
    <row r="4612" spans="1:8" x14ac:dyDescent="0.2">
      <c r="A4612" s="6">
        <v>30399611</v>
      </c>
      <c r="B4612" s="6" t="s">
        <v>19707</v>
      </c>
      <c r="C4612" s="6" t="s">
        <v>5969</v>
      </c>
      <c r="D4612" s="6" t="s">
        <v>16429</v>
      </c>
      <c r="E4612" s="6" t="s">
        <v>15819</v>
      </c>
      <c r="F4612" s="6" t="s">
        <v>19708</v>
      </c>
      <c r="G4612" s="6" t="s">
        <v>19709</v>
      </c>
      <c r="H4612" s="79">
        <v>352.12808699999999</v>
      </c>
    </row>
    <row r="4613" spans="1:8" x14ac:dyDescent="0.2">
      <c r="A4613" s="6">
        <v>30096421</v>
      </c>
      <c r="B4613" s="6" t="s">
        <v>19710</v>
      </c>
      <c r="C4613" s="6" t="s">
        <v>5981</v>
      </c>
      <c r="D4613" s="6" t="s">
        <v>16425</v>
      </c>
      <c r="E4613" s="6" t="s">
        <v>15819</v>
      </c>
      <c r="F4613" s="6" t="s">
        <v>19711</v>
      </c>
      <c r="G4613" s="6" t="s">
        <v>19712</v>
      </c>
      <c r="H4613" s="79">
        <v>352.58917400000001</v>
      </c>
    </row>
    <row r="4614" spans="1:8" x14ac:dyDescent="0.2">
      <c r="A4614" s="6">
        <v>30231033</v>
      </c>
      <c r="B4614" s="6" t="s">
        <v>19713</v>
      </c>
      <c r="C4614" s="6" t="s">
        <v>5981</v>
      </c>
      <c r="D4614" s="6" t="s">
        <v>16429</v>
      </c>
      <c r="E4614" s="6" t="s">
        <v>15819</v>
      </c>
      <c r="F4614" s="6" t="s">
        <v>19714</v>
      </c>
      <c r="G4614" s="6" t="s">
        <v>19715</v>
      </c>
      <c r="H4614" s="79">
        <v>352.58917400000001</v>
      </c>
    </row>
    <row r="4615" spans="1:8" x14ac:dyDescent="0.2">
      <c r="A4615" s="6">
        <v>30085902</v>
      </c>
      <c r="B4615" s="6" t="s">
        <v>19716</v>
      </c>
      <c r="C4615" s="6" t="s">
        <v>8606</v>
      </c>
      <c r="D4615" s="6" t="s">
        <v>17969</v>
      </c>
      <c r="E4615" s="6" t="s">
        <v>5893</v>
      </c>
      <c r="F4615" s="6" t="s">
        <v>19717</v>
      </c>
      <c r="G4615" s="6" t="s">
        <v>19718</v>
      </c>
      <c r="H4615" s="79">
        <v>353.04181399999999</v>
      </c>
    </row>
    <row r="4616" spans="1:8" x14ac:dyDescent="0.2">
      <c r="A4616" s="6">
        <v>30253504</v>
      </c>
      <c r="B4616" s="6" t="s">
        <v>19719</v>
      </c>
      <c r="C4616" s="6" t="s">
        <v>8606</v>
      </c>
      <c r="D4616" s="6" t="s">
        <v>17973</v>
      </c>
      <c r="E4616" s="6" t="s">
        <v>5893</v>
      </c>
      <c r="F4616" s="6" t="s">
        <v>19720</v>
      </c>
      <c r="G4616" s="6" t="s">
        <v>19721</v>
      </c>
      <c r="H4616" s="79">
        <v>353.04181399999999</v>
      </c>
    </row>
    <row r="4617" spans="1:8" x14ac:dyDescent="0.2">
      <c r="A4617" s="6">
        <v>30446232</v>
      </c>
      <c r="B4617" s="6" t="s">
        <v>19722</v>
      </c>
      <c r="C4617" s="6" t="s">
        <v>6342</v>
      </c>
      <c r="D4617" s="6" t="s">
        <v>13287</v>
      </c>
      <c r="E4617" s="6" t="s">
        <v>5638</v>
      </c>
      <c r="F4617" s="6" t="s">
        <v>19723</v>
      </c>
      <c r="G4617" s="6" t="s">
        <v>19724</v>
      </c>
      <c r="H4617" s="79">
        <v>353.06733200000002</v>
      </c>
    </row>
    <row r="4618" spans="1:8" x14ac:dyDescent="0.2">
      <c r="A4618" s="6">
        <v>30002644</v>
      </c>
      <c r="B4618" s="6" t="s">
        <v>19725</v>
      </c>
      <c r="C4618" s="6" t="s">
        <v>6468</v>
      </c>
      <c r="D4618" s="6" t="s">
        <v>18044</v>
      </c>
      <c r="E4618" s="6" t="s">
        <v>5638</v>
      </c>
      <c r="F4618" s="6" t="s">
        <v>19726</v>
      </c>
      <c r="G4618" s="6" t="s">
        <v>19727</v>
      </c>
      <c r="H4618" s="79">
        <v>353.39578699999998</v>
      </c>
    </row>
    <row r="4619" spans="1:8" x14ac:dyDescent="0.2">
      <c r="A4619" s="6">
        <v>30304755</v>
      </c>
      <c r="B4619" s="6" t="s">
        <v>19728</v>
      </c>
      <c r="C4619" s="6" t="s">
        <v>6472</v>
      </c>
      <c r="D4619" s="6" t="s">
        <v>18044</v>
      </c>
      <c r="E4619" s="6" t="s">
        <v>5638</v>
      </c>
      <c r="F4619" s="6" t="s">
        <v>19729</v>
      </c>
      <c r="G4619" s="6" t="s">
        <v>19730</v>
      </c>
      <c r="H4619" s="79">
        <v>353.39578699999998</v>
      </c>
    </row>
    <row r="4620" spans="1:8" x14ac:dyDescent="0.2">
      <c r="A4620" s="6">
        <v>30176054</v>
      </c>
      <c r="B4620" s="6" t="s">
        <v>19731</v>
      </c>
      <c r="C4620" s="6" t="s">
        <v>6138</v>
      </c>
      <c r="D4620" s="6" t="s">
        <v>18044</v>
      </c>
      <c r="E4620" s="6" t="s">
        <v>5638</v>
      </c>
      <c r="F4620" s="6" t="s">
        <v>19732</v>
      </c>
      <c r="G4620" s="6" t="s">
        <v>19733</v>
      </c>
      <c r="H4620" s="79">
        <v>353.57855499999999</v>
      </c>
    </row>
    <row r="4621" spans="1:8" x14ac:dyDescent="0.2">
      <c r="A4621" s="6">
        <v>30364036</v>
      </c>
      <c r="B4621" s="6" t="s">
        <v>19734</v>
      </c>
      <c r="C4621" s="6" t="s">
        <v>6142</v>
      </c>
      <c r="D4621" s="6" t="s">
        <v>18044</v>
      </c>
      <c r="E4621" s="6" t="s">
        <v>5638</v>
      </c>
      <c r="F4621" s="6" t="s">
        <v>19735</v>
      </c>
      <c r="G4621" s="6" t="s">
        <v>19736</v>
      </c>
      <c r="H4621" s="79">
        <v>353.57855499999999</v>
      </c>
    </row>
    <row r="4622" spans="1:8" x14ac:dyDescent="0.2">
      <c r="A4622" s="6">
        <v>30225036</v>
      </c>
      <c r="B4622" s="6" t="s">
        <v>19737</v>
      </c>
      <c r="C4622" s="6" t="s">
        <v>6424</v>
      </c>
      <c r="D4622" s="6" t="s">
        <v>16425</v>
      </c>
      <c r="E4622" s="6" t="s">
        <v>15819</v>
      </c>
      <c r="F4622" s="6" t="s">
        <v>19738</v>
      </c>
      <c r="G4622" s="6" t="s">
        <v>19739</v>
      </c>
      <c r="H4622" s="79">
        <v>354.025598</v>
      </c>
    </row>
    <row r="4623" spans="1:8" x14ac:dyDescent="0.2">
      <c r="A4623" s="6">
        <v>30196479</v>
      </c>
      <c r="B4623" s="6" t="s">
        <v>19740</v>
      </c>
      <c r="C4623" s="6" t="s">
        <v>6424</v>
      </c>
      <c r="D4623" s="6" t="s">
        <v>16429</v>
      </c>
      <c r="E4623" s="6" t="s">
        <v>15819</v>
      </c>
      <c r="F4623" s="6" t="s">
        <v>19741</v>
      </c>
      <c r="G4623" s="6" t="s">
        <v>19742</v>
      </c>
      <c r="H4623" s="79">
        <v>354.025598</v>
      </c>
    </row>
    <row r="4624" spans="1:8" x14ac:dyDescent="0.2">
      <c r="A4624" s="6">
        <v>30276220</v>
      </c>
      <c r="B4624" s="6" t="s">
        <v>19743</v>
      </c>
      <c r="C4624" s="6" t="s">
        <v>5732</v>
      </c>
      <c r="D4624" s="6" t="s">
        <v>18034</v>
      </c>
      <c r="E4624" s="6" t="s">
        <v>5638</v>
      </c>
      <c r="F4624" s="6" t="s">
        <v>19744</v>
      </c>
      <c r="G4624" s="6" t="s">
        <v>19745</v>
      </c>
      <c r="H4624" s="79">
        <v>356.02959299999998</v>
      </c>
    </row>
    <row r="4625" spans="1:8" x14ac:dyDescent="0.2">
      <c r="A4625" s="6">
        <v>30201720</v>
      </c>
      <c r="B4625" s="6" t="s">
        <v>19746</v>
      </c>
      <c r="C4625" s="6" t="s">
        <v>5965</v>
      </c>
      <c r="D4625" s="6" t="s">
        <v>16425</v>
      </c>
      <c r="E4625" s="6" t="s">
        <v>15819</v>
      </c>
      <c r="F4625" s="6" t="s">
        <v>19747</v>
      </c>
      <c r="G4625" s="6" t="s">
        <v>19748</v>
      </c>
      <c r="H4625" s="79">
        <v>356.40692100000001</v>
      </c>
    </row>
    <row r="4626" spans="1:8" x14ac:dyDescent="0.2">
      <c r="A4626" s="6">
        <v>30166241</v>
      </c>
      <c r="B4626" s="6" t="s">
        <v>19749</v>
      </c>
      <c r="C4626" s="6" t="s">
        <v>5965</v>
      </c>
      <c r="D4626" s="6" t="s">
        <v>16429</v>
      </c>
      <c r="E4626" s="6" t="s">
        <v>15819</v>
      </c>
      <c r="F4626" s="6" t="s">
        <v>19750</v>
      </c>
      <c r="G4626" s="6" t="s">
        <v>19751</v>
      </c>
      <c r="H4626" s="79">
        <v>356.40692100000001</v>
      </c>
    </row>
    <row r="4627" spans="1:8" x14ac:dyDescent="0.2">
      <c r="A4627" s="6">
        <v>30229958</v>
      </c>
      <c r="B4627" s="6" t="s">
        <v>19752</v>
      </c>
      <c r="C4627" s="6" t="s">
        <v>5789</v>
      </c>
      <c r="D4627" s="6" t="s">
        <v>17378</v>
      </c>
      <c r="E4627" s="6" t="s">
        <v>5638</v>
      </c>
      <c r="F4627" s="6" t="s">
        <v>19753</v>
      </c>
      <c r="G4627" s="6" t="s">
        <v>19754</v>
      </c>
      <c r="H4627" s="79">
        <v>356.568375</v>
      </c>
    </row>
    <row r="4628" spans="1:8" x14ac:dyDescent="0.2">
      <c r="A4628" s="6">
        <v>30027921</v>
      </c>
      <c r="B4628" s="6" t="s">
        <v>19755</v>
      </c>
      <c r="C4628" s="6" t="s">
        <v>8598</v>
      </c>
      <c r="D4628" s="6" t="s">
        <v>17969</v>
      </c>
      <c r="E4628" s="6" t="s">
        <v>5893</v>
      </c>
      <c r="F4628" s="6" t="s">
        <v>19756</v>
      </c>
      <c r="G4628" s="6" t="s">
        <v>19757</v>
      </c>
      <c r="H4628" s="79">
        <v>359.38032299999998</v>
      </c>
    </row>
    <row r="4629" spans="1:8" x14ac:dyDescent="0.2">
      <c r="A4629" s="6">
        <v>30450160</v>
      </c>
      <c r="B4629" s="6" t="s">
        <v>19758</v>
      </c>
      <c r="C4629" s="6" t="s">
        <v>8598</v>
      </c>
      <c r="D4629" s="6" t="s">
        <v>17973</v>
      </c>
      <c r="E4629" s="6" t="s">
        <v>5893</v>
      </c>
      <c r="F4629" s="6" t="s">
        <v>19759</v>
      </c>
      <c r="G4629" s="6" t="s">
        <v>19760</v>
      </c>
      <c r="H4629" s="79">
        <v>359.38032299999998</v>
      </c>
    </row>
    <row r="4630" spans="1:8" x14ac:dyDescent="0.2">
      <c r="A4630" s="6">
        <v>30182735</v>
      </c>
      <c r="B4630" s="6" t="s">
        <v>19761</v>
      </c>
      <c r="C4630" s="6" t="s">
        <v>8594</v>
      </c>
      <c r="D4630" s="6" t="s">
        <v>17969</v>
      </c>
      <c r="E4630" s="6" t="s">
        <v>5893</v>
      </c>
      <c r="F4630" s="6" t="s">
        <v>19762</v>
      </c>
      <c r="G4630" s="6" t="s">
        <v>19763</v>
      </c>
      <c r="H4630" s="79">
        <v>359.68890199999998</v>
      </c>
    </row>
    <row r="4631" spans="1:8" x14ac:dyDescent="0.2">
      <c r="A4631" s="6">
        <v>30320665</v>
      </c>
      <c r="B4631" s="6" t="s">
        <v>19764</v>
      </c>
      <c r="C4631" s="6" t="s">
        <v>8594</v>
      </c>
      <c r="D4631" s="6" t="s">
        <v>17973</v>
      </c>
      <c r="E4631" s="6" t="s">
        <v>5893</v>
      </c>
      <c r="F4631" s="6" t="s">
        <v>19765</v>
      </c>
      <c r="G4631" s="6" t="s">
        <v>19766</v>
      </c>
      <c r="H4631" s="79">
        <v>359.68890199999998</v>
      </c>
    </row>
    <row r="4632" spans="1:8" x14ac:dyDescent="0.2">
      <c r="A4632" s="6">
        <v>30152567</v>
      </c>
      <c r="B4632" s="6" t="s">
        <v>19767</v>
      </c>
      <c r="C4632" s="6" t="s">
        <v>5973</v>
      </c>
      <c r="D4632" s="6" t="s">
        <v>16425</v>
      </c>
      <c r="E4632" s="6" t="s">
        <v>15819</v>
      </c>
      <c r="F4632" s="6" t="s">
        <v>19768</v>
      </c>
      <c r="G4632" s="6" t="s">
        <v>19769</v>
      </c>
      <c r="H4632" s="79">
        <v>360.74231200000003</v>
      </c>
    </row>
    <row r="4633" spans="1:8" x14ac:dyDescent="0.2">
      <c r="A4633" s="6">
        <v>30129905</v>
      </c>
      <c r="B4633" s="6" t="s">
        <v>19770</v>
      </c>
      <c r="C4633" s="6" t="s">
        <v>5973</v>
      </c>
      <c r="D4633" s="6" t="s">
        <v>16429</v>
      </c>
      <c r="E4633" s="6" t="s">
        <v>15819</v>
      </c>
      <c r="F4633" s="6" t="s">
        <v>19771</v>
      </c>
      <c r="G4633" s="6" t="s">
        <v>19772</v>
      </c>
      <c r="H4633" s="79">
        <v>360.74231200000003</v>
      </c>
    </row>
    <row r="4634" spans="1:8" x14ac:dyDescent="0.2">
      <c r="A4634" s="6">
        <v>30202032</v>
      </c>
      <c r="B4634" s="6" t="s">
        <v>19773</v>
      </c>
      <c r="C4634" s="6" t="s">
        <v>7274</v>
      </c>
      <c r="D4634" s="6" t="s">
        <v>18874</v>
      </c>
      <c r="E4634" s="6" t="s">
        <v>5638</v>
      </c>
      <c r="F4634" s="6" t="s">
        <v>19774</v>
      </c>
      <c r="G4634" s="6" t="s">
        <v>19775</v>
      </c>
      <c r="H4634" s="79">
        <v>360.92005499999999</v>
      </c>
    </row>
    <row r="4635" spans="1:8" x14ac:dyDescent="0.2">
      <c r="A4635" s="6">
        <v>30062268</v>
      </c>
      <c r="B4635" s="6" t="s">
        <v>19776</v>
      </c>
      <c r="C4635" s="6" t="s">
        <v>5961</v>
      </c>
      <c r="D4635" s="6" t="s">
        <v>18769</v>
      </c>
      <c r="E4635" s="6" t="s">
        <v>18414</v>
      </c>
      <c r="F4635" s="6" t="s">
        <v>19777</v>
      </c>
      <c r="G4635" s="6" t="s">
        <v>19778</v>
      </c>
      <c r="H4635" s="79">
        <v>362.08876299999997</v>
      </c>
    </row>
    <row r="4636" spans="1:8" x14ac:dyDescent="0.2">
      <c r="A4636" s="6">
        <v>30298025</v>
      </c>
      <c r="B4636" s="6" t="s">
        <v>19779</v>
      </c>
      <c r="C4636" s="6" t="s">
        <v>5965</v>
      </c>
      <c r="D4636" s="6" t="s">
        <v>18769</v>
      </c>
      <c r="E4636" s="6" t="s">
        <v>18414</v>
      </c>
      <c r="F4636" s="6" t="s">
        <v>19780</v>
      </c>
      <c r="G4636" s="6" t="s">
        <v>19781</v>
      </c>
      <c r="H4636" s="79">
        <v>362.08876299999997</v>
      </c>
    </row>
    <row r="4637" spans="1:8" x14ac:dyDescent="0.2">
      <c r="A4637" s="6">
        <v>30068073</v>
      </c>
      <c r="B4637" s="6" t="s">
        <v>19782</v>
      </c>
      <c r="C4637" s="6" t="s">
        <v>5969</v>
      </c>
      <c r="D4637" s="6" t="s">
        <v>18769</v>
      </c>
      <c r="E4637" s="6" t="s">
        <v>18414</v>
      </c>
      <c r="F4637" s="6" t="s">
        <v>19783</v>
      </c>
      <c r="G4637" s="6" t="s">
        <v>19784</v>
      </c>
      <c r="H4637" s="79">
        <v>362.08876299999997</v>
      </c>
    </row>
    <row r="4638" spans="1:8" x14ac:dyDescent="0.2">
      <c r="A4638" s="6">
        <v>30180693</v>
      </c>
      <c r="B4638" s="6" t="s">
        <v>19785</v>
      </c>
      <c r="C4638" s="6" t="s">
        <v>5973</v>
      </c>
      <c r="D4638" s="6" t="s">
        <v>18769</v>
      </c>
      <c r="E4638" s="6" t="s">
        <v>18414</v>
      </c>
      <c r="F4638" s="6" t="s">
        <v>19786</v>
      </c>
      <c r="G4638" s="6" t="s">
        <v>19787</v>
      </c>
      <c r="H4638" s="79">
        <v>362.08876299999997</v>
      </c>
    </row>
    <row r="4639" spans="1:8" x14ac:dyDescent="0.2">
      <c r="A4639" s="6">
        <v>30063071</v>
      </c>
      <c r="B4639" s="6" t="s">
        <v>19788</v>
      </c>
      <c r="C4639" s="6" t="s">
        <v>5977</v>
      </c>
      <c r="D4639" s="6" t="s">
        <v>18769</v>
      </c>
      <c r="E4639" s="6" t="s">
        <v>18414</v>
      </c>
      <c r="F4639" s="6" t="s">
        <v>19789</v>
      </c>
      <c r="G4639" s="6" t="s">
        <v>19790</v>
      </c>
      <c r="H4639" s="79">
        <v>362.08876299999997</v>
      </c>
    </row>
    <row r="4640" spans="1:8" x14ac:dyDescent="0.2">
      <c r="A4640" s="6">
        <v>30314533</v>
      </c>
      <c r="B4640" s="6" t="s">
        <v>19791</v>
      </c>
      <c r="C4640" s="6" t="s">
        <v>5981</v>
      </c>
      <c r="D4640" s="6" t="s">
        <v>18769</v>
      </c>
      <c r="E4640" s="6" t="s">
        <v>18414</v>
      </c>
      <c r="F4640" s="6" t="s">
        <v>19792</v>
      </c>
      <c r="G4640" s="6" t="s">
        <v>19793</v>
      </c>
      <c r="H4640" s="79">
        <v>362.08876299999997</v>
      </c>
    </row>
    <row r="4641" spans="1:8" x14ac:dyDescent="0.2">
      <c r="A4641" s="6">
        <v>30125107</v>
      </c>
      <c r="B4641" s="6" t="s">
        <v>19794</v>
      </c>
      <c r="C4641" s="6" t="s">
        <v>5985</v>
      </c>
      <c r="D4641" s="6" t="s">
        <v>18769</v>
      </c>
      <c r="E4641" s="6" t="s">
        <v>18414</v>
      </c>
      <c r="F4641" s="6" t="s">
        <v>19795</v>
      </c>
      <c r="G4641" s="6" t="s">
        <v>19796</v>
      </c>
      <c r="H4641" s="79">
        <v>362.08876299999997</v>
      </c>
    </row>
    <row r="4642" spans="1:8" x14ac:dyDescent="0.2">
      <c r="A4642" s="6">
        <v>30337080</v>
      </c>
      <c r="B4642" s="6" t="s">
        <v>19797</v>
      </c>
      <c r="C4642" s="6" t="s">
        <v>5989</v>
      </c>
      <c r="D4642" s="6" t="s">
        <v>18769</v>
      </c>
      <c r="E4642" s="6" t="s">
        <v>18414</v>
      </c>
      <c r="F4642" s="6" t="s">
        <v>19798</v>
      </c>
      <c r="G4642" s="6" t="s">
        <v>19799</v>
      </c>
      <c r="H4642" s="79">
        <v>362.08876299999997</v>
      </c>
    </row>
    <row r="4643" spans="1:8" x14ac:dyDescent="0.2">
      <c r="A4643" s="6">
        <v>30332450</v>
      </c>
      <c r="B4643" s="6" t="s">
        <v>19800</v>
      </c>
      <c r="C4643" s="6" t="s">
        <v>5993</v>
      </c>
      <c r="D4643" s="6" t="s">
        <v>18769</v>
      </c>
      <c r="E4643" s="6" t="s">
        <v>18414</v>
      </c>
      <c r="F4643" s="6" t="s">
        <v>19801</v>
      </c>
      <c r="G4643" s="6" t="s">
        <v>19802</v>
      </c>
      <c r="H4643" s="79">
        <v>362.08876299999997</v>
      </c>
    </row>
    <row r="4644" spans="1:8" x14ac:dyDescent="0.2">
      <c r="A4644" s="6">
        <v>30162217</v>
      </c>
      <c r="B4644" s="6" t="s">
        <v>19803</v>
      </c>
      <c r="C4644" s="6" t="s">
        <v>5997</v>
      </c>
      <c r="D4644" s="6" t="s">
        <v>18769</v>
      </c>
      <c r="E4644" s="6" t="s">
        <v>18414</v>
      </c>
      <c r="F4644" s="6" t="s">
        <v>19804</v>
      </c>
      <c r="G4644" s="6" t="s">
        <v>19805</v>
      </c>
      <c r="H4644" s="79">
        <v>362.08876299999997</v>
      </c>
    </row>
    <row r="4645" spans="1:8" x14ac:dyDescent="0.2">
      <c r="A4645" s="6">
        <v>30329810</v>
      </c>
      <c r="B4645" s="6" t="s">
        <v>19806</v>
      </c>
      <c r="C4645" s="6" t="s">
        <v>6001</v>
      </c>
      <c r="D4645" s="6" t="s">
        <v>18769</v>
      </c>
      <c r="E4645" s="6" t="s">
        <v>18414</v>
      </c>
      <c r="F4645" s="6" t="s">
        <v>19807</v>
      </c>
      <c r="G4645" s="6" t="s">
        <v>19808</v>
      </c>
      <c r="H4645" s="79">
        <v>362.08876299999997</v>
      </c>
    </row>
    <row r="4646" spans="1:8" x14ac:dyDescent="0.2">
      <c r="A4646" s="6">
        <v>30187101</v>
      </c>
      <c r="B4646" s="6" t="s">
        <v>19809</v>
      </c>
      <c r="C4646" s="6" t="s">
        <v>6005</v>
      </c>
      <c r="D4646" s="6" t="s">
        <v>18769</v>
      </c>
      <c r="E4646" s="6" t="s">
        <v>18414</v>
      </c>
      <c r="F4646" s="6" t="s">
        <v>19810</v>
      </c>
      <c r="G4646" s="6" t="s">
        <v>19811</v>
      </c>
      <c r="H4646" s="79">
        <v>362.08876299999997</v>
      </c>
    </row>
    <row r="4647" spans="1:8" x14ac:dyDescent="0.2">
      <c r="A4647" s="6">
        <v>30358354</v>
      </c>
      <c r="B4647" s="6" t="s">
        <v>19812</v>
      </c>
      <c r="C4647" s="6" t="s">
        <v>6851</v>
      </c>
      <c r="D4647" s="6" t="s">
        <v>18769</v>
      </c>
      <c r="E4647" s="6" t="s">
        <v>18414</v>
      </c>
      <c r="F4647" s="6" t="s">
        <v>19813</v>
      </c>
      <c r="G4647" s="6" t="s">
        <v>19814</v>
      </c>
      <c r="H4647" s="79">
        <v>362.08876299999997</v>
      </c>
    </row>
    <row r="4648" spans="1:8" x14ac:dyDescent="0.2">
      <c r="A4648" s="6">
        <v>30129833</v>
      </c>
      <c r="B4648" s="6" t="s">
        <v>19815</v>
      </c>
      <c r="C4648" s="6" t="s">
        <v>6855</v>
      </c>
      <c r="D4648" s="6" t="s">
        <v>18769</v>
      </c>
      <c r="E4648" s="6" t="s">
        <v>18414</v>
      </c>
      <c r="F4648" s="6" t="s">
        <v>19816</v>
      </c>
      <c r="G4648" s="6" t="s">
        <v>19817</v>
      </c>
      <c r="H4648" s="79">
        <v>362.08876299999997</v>
      </c>
    </row>
    <row r="4649" spans="1:8" x14ac:dyDescent="0.2">
      <c r="A4649" s="6">
        <v>30445277</v>
      </c>
      <c r="B4649" s="6" t="s">
        <v>19818</v>
      </c>
      <c r="C4649" s="6" t="s">
        <v>6859</v>
      </c>
      <c r="D4649" s="6" t="s">
        <v>18769</v>
      </c>
      <c r="E4649" s="6" t="s">
        <v>18414</v>
      </c>
      <c r="F4649" s="6" t="s">
        <v>19819</v>
      </c>
      <c r="G4649" s="6" t="s">
        <v>19820</v>
      </c>
      <c r="H4649" s="79">
        <v>362.08876299999997</v>
      </c>
    </row>
    <row r="4650" spans="1:8" x14ac:dyDescent="0.2">
      <c r="A4650" s="6">
        <v>30159567</v>
      </c>
      <c r="B4650" s="6" t="s">
        <v>19821</v>
      </c>
      <c r="C4650" s="6" t="s">
        <v>6863</v>
      </c>
      <c r="D4650" s="6" t="s">
        <v>18769</v>
      </c>
      <c r="E4650" s="6" t="s">
        <v>18414</v>
      </c>
      <c r="F4650" s="6" t="s">
        <v>19822</v>
      </c>
      <c r="G4650" s="6" t="s">
        <v>19823</v>
      </c>
      <c r="H4650" s="79">
        <v>362.08876299999997</v>
      </c>
    </row>
    <row r="4651" spans="1:8" x14ac:dyDescent="0.2">
      <c r="A4651" s="6">
        <v>30406322</v>
      </c>
      <c r="B4651" s="6" t="s">
        <v>19824</v>
      </c>
      <c r="C4651" s="6" t="s">
        <v>6867</v>
      </c>
      <c r="D4651" s="6" t="s">
        <v>18769</v>
      </c>
      <c r="E4651" s="6" t="s">
        <v>18414</v>
      </c>
      <c r="F4651" s="6" t="s">
        <v>19825</v>
      </c>
      <c r="G4651" s="6" t="s">
        <v>19826</v>
      </c>
      <c r="H4651" s="79">
        <v>362.08876299999997</v>
      </c>
    </row>
    <row r="4652" spans="1:8" x14ac:dyDescent="0.2">
      <c r="A4652" s="6">
        <v>30073377</v>
      </c>
      <c r="B4652" s="6" t="s">
        <v>19827</v>
      </c>
      <c r="C4652" s="6" t="s">
        <v>6871</v>
      </c>
      <c r="D4652" s="6" t="s">
        <v>18769</v>
      </c>
      <c r="E4652" s="6" t="s">
        <v>18414</v>
      </c>
      <c r="F4652" s="6" t="s">
        <v>19828</v>
      </c>
      <c r="G4652" s="6" t="s">
        <v>19829</v>
      </c>
      <c r="H4652" s="79">
        <v>362.08876299999997</v>
      </c>
    </row>
    <row r="4653" spans="1:8" x14ac:dyDescent="0.2">
      <c r="A4653" s="6">
        <v>30199860</v>
      </c>
      <c r="B4653" s="6" t="s">
        <v>19830</v>
      </c>
      <c r="C4653" s="6" t="s">
        <v>6875</v>
      </c>
      <c r="D4653" s="6" t="s">
        <v>18769</v>
      </c>
      <c r="E4653" s="6" t="s">
        <v>18414</v>
      </c>
      <c r="F4653" s="6" t="s">
        <v>19831</v>
      </c>
      <c r="G4653" s="6" t="s">
        <v>19832</v>
      </c>
      <c r="H4653" s="79">
        <v>362.08876299999997</v>
      </c>
    </row>
    <row r="4654" spans="1:8" x14ac:dyDescent="0.2">
      <c r="A4654" s="6">
        <v>30095959</v>
      </c>
      <c r="B4654" s="6" t="s">
        <v>19833</v>
      </c>
      <c r="C4654" s="6" t="s">
        <v>8197</v>
      </c>
      <c r="D4654" s="6" t="s">
        <v>18769</v>
      </c>
      <c r="E4654" s="6" t="s">
        <v>18414</v>
      </c>
      <c r="F4654" s="6" t="s">
        <v>19834</v>
      </c>
      <c r="G4654" s="6" t="s">
        <v>19835</v>
      </c>
      <c r="H4654" s="79">
        <v>362.08876299999997</v>
      </c>
    </row>
    <row r="4655" spans="1:8" x14ac:dyDescent="0.2">
      <c r="A4655" s="6">
        <v>30107651</v>
      </c>
      <c r="B4655" s="6" t="s">
        <v>19836</v>
      </c>
      <c r="C4655" s="6" t="s">
        <v>5961</v>
      </c>
      <c r="D4655" s="6" t="s">
        <v>19837</v>
      </c>
      <c r="E4655" s="6" t="s">
        <v>5638</v>
      </c>
      <c r="F4655" s="6" t="s">
        <v>19838</v>
      </c>
      <c r="G4655" s="6" t="s">
        <v>19839</v>
      </c>
      <c r="H4655" s="79">
        <v>362.08876299999997</v>
      </c>
    </row>
    <row r="4656" spans="1:8" x14ac:dyDescent="0.2">
      <c r="A4656" s="6">
        <v>30039432</v>
      </c>
      <c r="B4656" s="6" t="s">
        <v>19840</v>
      </c>
      <c r="C4656" s="6" t="s">
        <v>5965</v>
      </c>
      <c r="D4656" s="6" t="s">
        <v>19837</v>
      </c>
      <c r="E4656" s="6" t="s">
        <v>5638</v>
      </c>
      <c r="F4656" s="6" t="s">
        <v>19841</v>
      </c>
      <c r="G4656" s="6" t="s">
        <v>19842</v>
      </c>
      <c r="H4656" s="79">
        <v>362.08876299999997</v>
      </c>
    </row>
    <row r="4657" spans="1:8" x14ac:dyDescent="0.2">
      <c r="A4657" s="6">
        <v>30286464</v>
      </c>
      <c r="B4657" s="6" t="s">
        <v>19843</v>
      </c>
      <c r="C4657" s="6" t="s">
        <v>5969</v>
      </c>
      <c r="D4657" s="6" t="s">
        <v>19837</v>
      </c>
      <c r="E4657" s="6" t="s">
        <v>5638</v>
      </c>
      <c r="F4657" s="6" t="s">
        <v>19844</v>
      </c>
      <c r="G4657" s="6" t="s">
        <v>19845</v>
      </c>
      <c r="H4657" s="79">
        <v>362.08876299999997</v>
      </c>
    </row>
    <row r="4658" spans="1:8" x14ac:dyDescent="0.2">
      <c r="A4658" s="6">
        <v>30064786</v>
      </c>
      <c r="B4658" s="6" t="s">
        <v>19846</v>
      </c>
      <c r="C4658" s="6" t="s">
        <v>5973</v>
      </c>
      <c r="D4658" s="6" t="s">
        <v>19837</v>
      </c>
      <c r="E4658" s="6" t="s">
        <v>5638</v>
      </c>
      <c r="F4658" s="6" t="s">
        <v>19847</v>
      </c>
      <c r="G4658" s="6" t="s">
        <v>19848</v>
      </c>
      <c r="H4658" s="79">
        <v>362.08876299999997</v>
      </c>
    </row>
    <row r="4659" spans="1:8" x14ac:dyDescent="0.2">
      <c r="A4659" s="6">
        <v>30365297</v>
      </c>
      <c r="B4659" s="6" t="s">
        <v>19849</v>
      </c>
      <c r="C4659" s="6" t="s">
        <v>5977</v>
      </c>
      <c r="D4659" s="6" t="s">
        <v>19837</v>
      </c>
      <c r="E4659" s="6" t="s">
        <v>5638</v>
      </c>
      <c r="F4659" s="6" t="s">
        <v>19850</v>
      </c>
      <c r="G4659" s="6" t="s">
        <v>19851</v>
      </c>
      <c r="H4659" s="79">
        <v>362.08876299999997</v>
      </c>
    </row>
    <row r="4660" spans="1:8" x14ac:dyDescent="0.2">
      <c r="A4660" s="6">
        <v>30230180</v>
      </c>
      <c r="B4660" s="6" t="s">
        <v>19852</v>
      </c>
      <c r="C4660" s="6" t="s">
        <v>5981</v>
      </c>
      <c r="D4660" s="6" t="s">
        <v>19837</v>
      </c>
      <c r="E4660" s="6" t="s">
        <v>5638</v>
      </c>
      <c r="F4660" s="6" t="s">
        <v>19853</v>
      </c>
      <c r="G4660" s="6" t="s">
        <v>19854</v>
      </c>
      <c r="H4660" s="79">
        <v>362.08876299999997</v>
      </c>
    </row>
    <row r="4661" spans="1:8" x14ac:dyDescent="0.2">
      <c r="A4661" s="6">
        <v>30434516</v>
      </c>
      <c r="B4661" s="6" t="s">
        <v>1767</v>
      </c>
      <c r="C4661" s="6" t="s">
        <v>5985</v>
      </c>
      <c r="D4661" s="6" t="s">
        <v>19837</v>
      </c>
      <c r="E4661" s="6" t="s">
        <v>5638</v>
      </c>
      <c r="F4661" s="6" t="s">
        <v>1763</v>
      </c>
      <c r="G4661" s="6" t="s">
        <v>1764</v>
      </c>
      <c r="H4661" s="79">
        <v>362.08876299999997</v>
      </c>
    </row>
    <row r="4662" spans="1:8" x14ac:dyDescent="0.2">
      <c r="A4662" s="6">
        <v>30187485</v>
      </c>
      <c r="B4662" s="6" t="s">
        <v>19855</v>
      </c>
      <c r="C4662" s="6" t="s">
        <v>5989</v>
      </c>
      <c r="D4662" s="6" t="s">
        <v>19837</v>
      </c>
      <c r="E4662" s="6" t="s">
        <v>5638</v>
      </c>
      <c r="F4662" s="6" t="s">
        <v>19856</v>
      </c>
      <c r="G4662" s="6" t="s">
        <v>19857</v>
      </c>
      <c r="H4662" s="79">
        <v>362.08876299999997</v>
      </c>
    </row>
    <row r="4663" spans="1:8" x14ac:dyDescent="0.2">
      <c r="A4663" s="6">
        <v>30384661</v>
      </c>
      <c r="B4663" s="6" t="s">
        <v>19858</v>
      </c>
      <c r="C4663" s="6" t="s">
        <v>5993</v>
      </c>
      <c r="D4663" s="6" t="s">
        <v>19837</v>
      </c>
      <c r="E4663" s="6" t="s">
        <v>5638</v>
      </c>
      <c r="F4663" s="6" t="s">
        <v>19859</v>
      </c>
      <c r="G4663" s="6" t="s">
        <v>19860</v>
      </c>
      <c r="H4663" s="79">
        <v>362.08876299999997</v>
      </c>
    </row>
    <row r="4664" spans="1:8" x14ac:dyDescent="0.2">
      <c r="A4664" s="6">
        <v>30042378</v>
      </c>
      <c r="B4664" s="6" t="s">
        <v>19861</v>
      </c>
      <c r="C4664" s="6" t="s">
        <v>5997</v>
      </c>
      <c r="D4664" s="6" t="s">
        <v>19837</v>
      </c>
      <c r="E4664" s="6" t="s">
        <v>5638</v>
      </c>
      <c r="F4664" s="6" t="s">
        <v>19862</v>
      </c>
      <c r="G4664" s="6" t="s">
        <v>19863</v>
      </c>
      <c r="H4664" s="79">
        <v>362.08876299999997</v>
      </c>
    </row>
    <row r="4665" spans="1:8" x14ac:dyDescent="0.2">
      <c r="A4665" s="6">
        <v>30241727</v>
      </c>
      <c r="B4665" s="6" t="s">
        <v>19864</v>
      </c>
      <c r="C4665" s="6" t="s">
        <v>6001</v>
      </c>
      <c r="D4665" s="6" t="s">
        <v>19837</v>
      </c>
      <c r="E4665" s="6" t="s">
        <v>5638</v>
      </c>
      <c r="F4665" s="6" t="s">
        <v>19865</v>
      </c>
      <c r="G4665" s="6" t="s">
        <v>19866</v>
      </c>
      <c r="H4665" s="79">
        <v>362.08876299999997</v>
      </c>
    </row>
    <row r="4666" spans="1:8" x14ac:dyDescent="0.2">
      <c r="A4666" s="6">
        <v>30006828</v>
      </c>
      <c r="B4666" s="6" t="s">
        <v>19867</v>
      </c>
      <c r="C4666" s="6" t="s">
        <v>6005</v>
      </c>
      <c r="D4666" s="6" t="s">
        <v>19837</v>
      </c>
      <c r="E4666" s="6" t="s">
        <v>5638</v>
      </c>
      <c r="F4666" s="6" t="s">
        <v>19868</v>
      </c>
      <c r="G4666" s="6" t="s">
        <v>19869</v>
      </c>
      <c r="H4666" s="79">
        <v>362.08876299999997</v>
      </c>
    </row>
    <row r="4667" spans="1:8" x14ac:dyDescent="0.2">
      <c r="A4667" s="6">
        <v>30265262</v>
      </c>
      <c r="B4667" s="6" t="s">
        <v>19870</v>
      </c>
      <c r="C4667" s="6" t="s">
        <v>6851</v>
      </c>
      <c r="D4667" s="6" t="s">
        <v>19837</v>
      </c>
      <c r="E4667" s="6" t="s">
        <v>5638</v>
      </c>
      <c r="F4667" s="6" t="s">
        <v>19871</v>
      </c>
      <c r="G4667" s="6" t="s">
        <v>19872</v>
      </c>
      <c r="H4667" s="79">
        <v>362.08876299999997</v>
      </c>
    </row>
    <row r="4668" spans="1:8" x14ac:dyDescent="0.2">
      <c r="A4668" s="6">
        <v>30008754</v>
      </c>
      <c r="B4668" s="6" t="s">
        <v>19873</v>
      </c>
      <c r="C4668" s="6" t="s">
        <v>6855</v>
      </c>
      <c r="D4668" s="6" t="s">
        <v>19837</v>
      </c>
      <c r="E4668" s="6" t="s">
        <v>5638</v>
      </c>
      <c r="F4668" s="6" t="s">
        <v>19874</v>
      </c>
      <c r="G4668" s="6" t="s">
        <v>19875</v>
      </c>
      <c r="H4668" s="79">
        <v>362.08876299999997</v>
      </c>
    </row>
    <row r="4669" spans="1:8" x14ac:dyDescent="0.2">
      <c r="A4669" s="6">
        <v>30355107</v>
      </c>
      <c r="B4669" s="6" t="s">
        <v>19876</v>
      </c>
      <c r="C4669" s="6" t="s">
        <v>6859</v>
      </c>
      <c r="D4669" s="6" t="s">
        <v>19837</v>
      </c>
      <c r="E4669" s="6" t="s">
        <v>5638</v>
      </c>
      <c r="F4669" s="6" t="s">
        <v>19877</v>
      </c>
      <c r="G4669" s="6" t="s">
        <v>19878</v>
      </c>
      <c r="H4669" s="79">
        <v>362.08876299999997</v>
      </c>
    </row>
    <row r="4670" spans="1:8" x14ac:dyDescent="0.2">
      <c r="A4670" s="6">
        <v>30067346</v>
      </c>
      <c r="B4670" s="6" t="s">
        <v>19879</v>
      </c>
      <c r="C4670" s="6" t="s">
        <v>6863</v>
      </c>
      <c r="D4670" s="6" t="s">
        <v>19837</v>
      </c>
      <c r="E4670" s="6" t="s">
        <v>5638</v>
      </c>
      <c r="F4670" s="6" t="s">
        <v>19880</v>
      </c>
      <c r="G4670" s="6" t="s">
        <v>19881</v>
      </c>
      <c r="H4670" s="79">
        <v>362.08876299999997</v>
      </c>
    </row>
    <row r="4671" spans="1:8" x14ac:dyDescent="0.2">
      <c r="A4671" s="6">
        <v>30291249</v>
      </c>
      <c r="B4671" s="6" t="s">
        <v>19882</v>
      </c>
      <c r="C4671" s="6" t="s">
        <v>6867</v>
      </c>
      <c r="D4671" s="6" t="s">
        <v>19837</v>
      </c>
      <c r="E4671" s="6" t="s">
        <v>5638</v>
      </c>
      <c r="F4671" s="6" t="s">
        <v>19883</v>
      </c>
      <c r="G4671" s="6" t="s">
        <v>19884</v>
      </c>
      <c r="H4671" s="79">
        <v>362.08876299999997</v>
      </c>
    </row>
    <row r="4672" spans="1:8" x14ac:dyDescent="0.2">
      <c r="A4672" s="6">
        <v>30059949</v>
      </c>
      <c r="B4672" s="6" t="s">
        <v>19885</v>
      </c>
      <c r="C4672" s="6" t="s">
        <v>6871</v>
      </c>
      <c r="D4672" s="6" t="s">
        <v>19837</v>
      </c>
      <c r="E4672" s="6" t="s">
        <v>5638</v>
      </c>
      <c r="F4672" s="6" t="s">
        <v>19886</v>
      </c>
      <c r="G4672" s="6" t="s">
        <v>19887</v>
      </c>
      <c r="H4672" s="79">
        <v>362.08876299999997</v>
      </c>
    </row>
    <row r="4673" spans="1:8" x14ac:dyDescent="0.2">
      <c r="A4673" s="6">
        <v>30282039</v>
      </c>
      <c r="B4673" s="6" t="s">
        <v>19888</v>
      </c>
      <c r="C4673" s="6" t="s">
        <v>6875</v>
      </c>
      <c r="D4673" s="6" t="s">
        <v>19837</v>
      </c>
      <c r="E4673" s="6" t="s">
        <v>5638</v>
      </c>
      <c r="F4673" s="6" t="s">
        <v>19889</v>
      </c>
      <c r="G4673" s="6" t="s">
        <v>19890</v>
      </c>
      <c r="H4673" s="79">
        <v>362.08876299999997</v>
      </c>
    </row>
    <row r="4674" spans="1:8" x14ac:dyDescent="0.2">
      <c r="A4674" s="6">
        <v>30030835</v>
      </c>
      <c r="B4674" s="6" t="s">
        <v>19891</v>
      </c>
      <c r="C4674" s="6" t="s">
        <v>8197</v>
      </c>
      <c r="D4674" s="6" t="s">
        <v>19837</v>
      </c>
      <c r="E4674" s="6" t="s">
        <v>5638</v>
      </c>
      <c r="F4674" s="6" t="s">
        <v>19892</v>
      </c>
      <c r="G4674" s="6" t="s">
        <v>19893</v>
      </c>
      <c r="H4674" s="79">
        <v>362.08876299999997</v>
      </c>
    </row>
    <row r="4675" spans="1:8" x14ac:dyDescent="0.2">
      <c r="A4675" s="6">
        <v>30352994</v>
      </c>
      <c r="B4675" s="6" t="s">
        <v>19894</v>
      </c>
      <c r="C4675" s="6" t="s">
        <v>8201</v>
      </c>
      <c r="D4675" s="6" t="s">
        <v>19837</v>
      </c>
      <c r="E4675" s="6" t="s">
        <v>5638</v>
      </c>
      <c r="F4675" s="6" t="s">
        <v>19895</v>
      </c>
      <c r="G4675" s="6" t="s">
        <v>19896</v>
      </c>
      <c r="H4675" s="79">
        <v>362.08876299999997</v>
      </c>
    </row>
    <row r="4676" spans="1:8" x14ac:dyDescent="0.2">
      <c r="A4676" s="6">
        <v>30090499</v>
      </c>
      <c r="B4676" s="6" t="s">
        <v>19897</v>
      </c>
      <c r="C4676" s="6" t="s">
        <v>8205</v>
      </c>
      <c r="D4676" s="6" t="s">
        <v>19837</v>
      </c>
      <c r="E4676" s="6" t="s">
        <v>5638</v>
      </c>
      <c r="F4676" s="6" t="s">
        <v>19898</v>
      </c>
      <c r="G4676" s="6" t="s">
        <v>19899</v>
      </c>
      <c r="H4676" s="79">
        <v>362.08876299999997</v>
      </c>
    </row>
    <row r="4677" spans="1:8" x14ac:dyDescent="0.2">
      <c r="A4677" s="6">
        <v>30337969</v>
      </c>
      <c r="B4677" s="6" t="s">
        <v>19900</v>
      </c>
      <c r="C4677" s="6" t="s">
        <v>8209</v>
      </c>
      <c r="D4677" s="6" t="s">
        <v>19837</v>
      </c>
      <c r="E4677" s="6" t="s">
        <v>5638</v>
      </c>
      <c r="F4677" s="6" t="s">
        <v>19901</v>
      </c>
      <c r="G4677" s="6" t="s">
        <v>19902</v>
      </c>
      <c r="H4677" s="79">
        <v>362.08876299999997</v>
      </c>
    </row>
    <row r="4678" spans="1:8" x14ac:dyDescent="0.2">
      <c r="A4678" s="6">
        <v>30283862</v>
      </c>
      <c r="B4678" s="6" t="s">
        <v>19903</v>
      </c>
      <c r="C4678" s="6" t="s">
        <v>8213</v>
      </c>
      <c r="D4678" s="6" t="s">
        <v>19837</v>
      </c>
      <c r="E4678" s="6" t="s">
        <v>5638</v>
      </c>
      <c r="F4678" s="6" t="s">
        <v>19904</v>
      </c>
      <c r="G4678" s="6" t="s">
        <v>19905</v>
      </c>
      <c r="H4678" s="79">
        <v>362.08876299999997</v>
      </c>
    </row>
    <row r="4679" spans="1:8" x14ac:dyDescent="0.2">
      <c r="A4679" s="6">
        <v>30204165</v>
      </c>
      <c r="B4679" s="6" t="s">
        <v>19906</v>
      </c>
      <c r="C4679" s="6" t="s">
        <v>8217</v>
      </c>
      <c r="D4679" s="6" t="s">
        <v>19837</v>
      </c>
      <c r="E4679" s="6" t="s">
        <v>5638</v>
      </c>
      <c r="F4679" s="6" t="s">
        <v>19907</v>
      </c>
      <c r="G4679" s="6" t="s">
        <v>19908</v>
      </c>
      <c r="H4679" s="79">
        <v>362.08876299999997</v>
      </c>
    </row>
    <row r="4680" spans="1:8" x14ac:dyDescent="0.2">
      <c r="A4680" s="6">
        <v>30329511</v>
      </c>
      <c r="B4680" s="6" t="s">
        <v>19909</v>
      </c>
      <c r="C4680" s="6" t="s">
        <v>6009</v>
      </c>
      <c r="D4680" s="6" t="s">
        <v>19837</v>
      </c>
      <c r="E4680" s="6" t="s">
        <v>5638</v>
      </c>
      <c r="F4680" s="6" t="s">
        <v>19910</v>
      </c>
      <c r="G4680" s="6" t="s">
        <v>19911</v>
      </c>
      <c r="H4680" s="79">
        <v>362.08876299999997</v>
      </c>
    </row>
    <row r="4681" spans="1:8" x14ac:dyDescent="0.2">
      <c r="A4681" s="6">
        <v>30146311</v>
      </c>
      <c r="B4681" s="6" t="s">
        <v>19912</v>
      </c>
      <c r="C4681" s="6" t="s">
        <v>6013</v>
      </c>
      <c r="D4681" s="6" t="s">
        <v>19837</v>
      </c>
      <c r="E4681" s="6" t="s">
        <v>5638</v>
      </c>
      <c r="F4681" s="6" t="s">
        <v>19913</v>
      </c>
      <c r="G4681" s="6" t="s">
        <v>19914</v>
      </c>
      <c r="H4681" s="79">
        <v>362.08876299999997</v>
      </c>
    </row>
    <row r="4682" spans="1:8" x14ac:dyDescent="0.2">
      <c r="A4682" s="6">
        <v>30377650</v>
      </c>
      <c r="B4682" s="6" t="s">
        <v>19915</v>
      </c>
      <c r="C4682" s="6" t="s">
        <v>6014</v>
      </c>
      <c r="D4682" s="6" t="s">
        <v>19837</v>
      </c>
      <c r="E4682" s="6" t="s">
        <v>5638</v>
      </c>
      <c r="F4682" s="6" t="s">
        <v>19916</v>
      </c>
      <c r="G4682" s="6" t="s">
        <v>19917</v>
      </c>
      <c r="H4682" s="79">
        <v>362.08876299999997</v>
      </c>
    </row>
    <row r="4683" spans="1:8" x14ac:dyDescent="0.2">
      <c r="A4683" s="6">
        <v>30234103</v>
      </c>
      <c r="B4683" s="6" t="s">
        <v>19918</v>
      </c>
      <c r="C4683" s="6" t="s">
        <v>6015</v>
      </c>
      <c r="D4683" s="6" t="s">
        <v>19837</v>
      </c>
      <c r="E4683" s="6" t="s">
        <v>5638</v>
      </c>
      <c r="F4683" s="6" t="s">
        <v>19919</v>
      </c>
      <c r="G4683" s="6" t="s">
        <v>19920</v>
      </c>
      <c r="H4683" s="79">
        <v>362.08876299999997</v>
      </c>
    </row>
    <row r="4684" spans="1:8" x14ac:dyDescent="0.2">
      <c r="A4684" s="6">
        <v>30362798</v>
      </c>
      <c r="B4684" s="6" t="s">
        <v>19921</v>
      </c>
      <c r="C4684" s="6" t="s">
        <v>6017</v>
      </c>
      <c r="D4684" s="6" t="s">
        <v>19837</v>
      </c>
      <c r="E4684" s="6" t="s">
        <v>5638</v>
      </c>
      <c r="F4684" s="6" t="s">
        <v>19922</v>
      </c>
      <c r="G4684" s="6" t="s">
        <v>19923</v>
      </c>
      <c r="H4684" s="79">
        <v>362.08876299999997</v>
      </c>
    </row>
    <row r="4685" spans="1:8" x14ac:dyDescent="0.2">
      <c r="A4685" s="6">
        <v>30210322</v>
      </c>
      <c r="B4685" s="6" t="s">
        <v>19924</v>
      </c>
      <c r="C4685" s="6" t="s">
        <v>6021</v>
      </c>
      <c r="D4685" s="6" t="s">
        <v>19837</v>
      </c>
      <c r="E4685" s="6" t="s">
        <v>5638</v>
      </c>
      <c r="F4685" s="6" t="s">
        <v>19925</v>
      </c>
      <c r="G4685" s="6" t="s">
        <v>19926</v>
      </c>
      <c r="H4685" s="79">
        <v>362.08876299999997</v>
      </c>
    </row>
    <row r="4686" spans="1:8" x14ac:dyDescent="0.2">
      <c r="A4686" s="6">
        <v>30253423</v>
      </c>
      <c r="B4686" s="6" t="s">
        <v>19927</v>
      </c>
      <c r="C4686" s="6" t="s">
        <v>6025</v>
      </c>
      <c r="D4686" s="6" t="s">
        <v>19837</v>
      </c>
      <c r="E4686" s="6" t="s">
        <v>5638</v>
      </c>
      <c r="F4686" s="6" t="s">
        <v>19928</v>
      </c>
      <c r="G4686" s="6" t="s">
        <v>19929</v>
      </c>
      <c r="H4686" s="79">
        <v>362.08876299999997</v>
      </c>
    </row>
    <row r="4687" spans="1:8" x14ac:dyDescent="0.2">
      <c r="A4687" s="6">
        <v>30048305</v>
      </c>
      <c r="B4687" s="6" t="s">
        <v>19930</v>
      </c>
      <c r="C4687" s="6" t="s">
        <v>6029</v>
      </c>
      <c r="D4687" s="6" t="s">
        <v>19837</v>
      </c>
      <c r="E4687" s="6" t="s">
        <v>5638</v>
      </c>
      <c r="F4687" s="6" t="s">
        <v>19931</v>
      </c>
      <c r="G4687" s="6" t="s">
        <v>19932</v>
      </c>
      <c r="H4687" s="79">
        <v>362.08876299999997</v>
      </c>
    </row>
    <row r="4688" spans="1:8" x14ac:dyDescent="0.2">
      <c r="A4688" s="6">
        <v>30160799</v>
      </c>
      <c r="B4688" s="6" t="s">
        <v>19933</v>
      </c>
      <c r="C4688" s="6" t="s">
        <v>6033</v>
      </c>
      <c r="D4688" s="6" t="s">
        <v>19837</v>
      </c>
      <c r="E4688" s="6" t="s">
        <v>5638</v>
      </c>
      <c r="F4688" s="6" t="s">
        <v>19934</v>
      </c>
      <c r="G4688" s="6" t="s">
        <v>19935</v>
      </c>
      <c r="H4688" s="79">
        <v>362.08876299999997</v>
      </c>
    </row>
    <row r="4689" spans="1:8" x14ac:dyDescent="0.2">
      <c r="A4689" s="6">
        <v>30088066</v>
      </c>
      <c r="B4689" s="6" t="s">
        <v>19936</v>
      </c>
      <c r="C4689" s="6" t="s">
        <v>6037</v>
      </c>
      <c r="D4689" s="6" t="s">
        <v>19837</v>
      </c>
      <c r="E4689" s="6" t="s">
        <v>5638</v>
      </c>
      <c r="F4689" s="6" t="s">
        <v>19937</v>
      </c>
      <c r="G4689" s="6" t="s">
        <v>19938</v>
      </c>
      <c r="H4689" s="79">
        <v>362.08876299999997</v>
      </c>
    </row>
    <row r="4690" spans="1:8" x14ac:dyDescent="0.2">
      <c r="A4690" s="6">
        <v>30261740</v>
      </c>
      <c r="B4690" s="6" t="s">
        <v>19939</v>
      </c>
      <c r="C4690" s="6" t="s">
        <v>6041</v>
      </c>
      <c r="D4690" s="6" t="s">
        <v>19837</v>
      </c>
      <c r="E4690" s="6" t="s">
        <v>5638</v>
      </c>
      <c r="F4690" s="6" t="s">
        <v>19940</v>
      </c>
      <c r="G4690" s="6" t="s">
        <v>19941</v>
      </c>
      <c r="H4690" s="79">
        <v>362.08876299999997</v>
      </c>
    </row>
    <row r="4691" spans="1:8" x14ac:dyDescent="0.2">
      <c r="A4691" s="6">
        <v>30066829</v>
      </c>
      <c r="B4691" s="6" t="s">
        <v>19942</v>
      </c>
      <c r="C4691" s="6" t="s">
        <v>6045</v>
      </c>
      <c r="D4691" s="6" t="s">
        <v>19837</v>
      </c>
      <c r="E4691" s="6" t="s">
        <v>5638</v>
      </c>
      <c r="F4691" s="6" t="s">
        <v>19943</v>
      </c>
      <c r="G4691" s="6" t="s">
        <v>19944</v>
      </c>
      <c r="H4691" s="79">
        <v>362.08876299999997</v>
      </c>
    </row>
    <row r="4692" spans="1:8" x14ac:dyDescent="0.2">
      <c r="A4692" s="6">
        <v>30319048</v>
      </c>
      <c r="B4692" s="6" t="s">
        <v>19945</v>
      </c>
      <c r="C4692" s="6" t="s">
        <v>6049</v>
      </c>
      <c r="D4692" s="6" t="s">
        <v>19837</v>
      </c>
      <c r="E4692" s="6" t="s">
        <v>5638</v>
      </c>
      <c r="F4692" s="6" t="s">
        <v>19946</v>
      </c>
      <c r="G4692" s="6" t="s">
        <v>19947</v>
      </c>
      <c r="H4692" s="79">
        <v>362.08876299999997</v>
      </c>
    </row>
    <row r="4693" spans="1:8" x14ac:dyDescent="0.2">
      <c r="A4693" s="6">
        <v>30055588</v>
      </c>
      <c r="B4693" s="6" t="s">
        <v>19948</v>
      </c>
      <c r="C4693" s="6" t="s">
        <v>6053</v>
      </c>
      <c r="D4693" s="6" t="s">
        <v>19837</v>
      </c>
      <c r="E4693" s="6" t="s">
        <v>5638</v>
      </c>
      <c r="F4693" s="6" t="s">
        <v>19949</v>
      </c>
      <c r="G4693" s="6" t="s">
        <v>19950</v>
      </c>
      <c r="H4693" s="79">
        <v>362.08876299999997</v>
      </c>
    </row>
    <row r="4694" spans="1:8" x14ac:dyDescent="0.2">
      <c r="A4694" s="6">
        <v>30194078</v>
      </c>
      <c r="B4694" s="6" t="s">
        <v>19951</v>
      </c>
      <c r="C4694" s="6" t="s">
        <v>6057</v>
      </c>
      <c r="D4694" s="6" t="s">
        <v>19837</v>
      </c>
      <c r="E4694" s="6" t="s">
        <v>5638</v>
      </c>
      <c r="F4694" s="6" t="s">
        <v>19952</v>
      </c>
      <c r="G4694" s="6" t="s">
        <v>19953</v>
      </c>
      <c r="H4694" s="79">
        <v>362.08876299999997</v>
      </c>
    </row>
    <row r="4695" spans="1:8" x14ac:dyDescent="0.2">
      <c r="A4695" s="6">
        <v>30215204</v>
      </c>
      <c r="B4695" s="6" t="s">
        <v>19954</v>
      </c>
      <c r="C4695" s="6" t="s">
        <v>6065</v>
      </c>
      <c r="D4695" s="6" t="s">
        <v>19955</v>
      </c>
      <c r="E4695" s="6" t="s">
        <v>5638</v>
      </c>
      <c r="F4695" s="6" t="s">
        <v>19956</v>
      </c>
      <c r="G4695" s="6" t="s">
        <v>19957</v>
      </c>
      <c r="H4695" s="79">
        <v>362.08876299999997</v>
      </c>
    </row>
    <row r="4696" spans="1:8" x14ac:dyDescent="0.2">
      <c r="A4696" s="6">
        <v>30236494</v>
      </c>
      <c r="B4696" s="6" t="s">
        <v>19958</v>
      </c>
      <c r="C4696" s="6" t="s">
        <v>6069</v>
      </c>
      <c r="D4696" s="6" t="s">
        <v>19955</v>
      </c>
      <c r="E4696" s="6" t="s">
        <v>5638</v>
      </c>
      <c r="F4696" s="6" t="s">
        <v>19959</v>
      </c>
      <c r="G4696" s="6" t="s">
        <v>19960</v>
      </c>
      <c r="H4696" s="79">
        <v>362.08876299999997</v>
      </c>
    </row>
    <row r="4697" spans="1:8" x14ac:dyDescent="0.2">
      <c r="A4697" s="6">
        <v>30075380</v>
      </c>
      <c r="B4697" s="6" t="s">
        <v>19961</v>
      </c>
      <c r="C4697" s="6" t="s">
        <v>6073</v>
      </c>
      <c r="D4697" s="6" t="s">
        <v>19955</v>
      </c>
      <c r="E4697" s="6" t="s">
        <v>5638</v>
      </c>
      <c r="F4697" s="6" t="s">
        <v>19962</v>
      </c>
      <c r="G4697" s="6" t="s">
        <v>19963</v>
      </c>
      <c r="H4697" s="79">
        <v>362.08876299999997</v>
      </c>
    </row>
    <row r="4698" spans="1:8" x14ac:dyDescent="0.2">
      <c r="A4698" s="6">
        <v>30155751</v>
      </c>
      <c r="B4698" s="6" t="s">
        <v>19964</v>
      </c>
      <c r="C4698" s="6" t="s">
        <v>6077</v>
      </c>
      <c r="D4698" s="6" t="s">
        <v>19955</v>
      </c>
      <c r="E4698" s="6" t="s">
        <v>5638</v>
      </c>
      <c r="F4698" s="6" t="s">
        <v>19965</v>
      </c>
      <c r="G4698" s="6" t="s">
        <v>19966</v>
      </c>
      <c r="H4698" s="79">
        <v>362.08876299999997</v>
      </c>
    </row>
    <row r="4699" spans="1:8" x14ac:dyDescent="0.2">
      <c r="A4699" s="6">
        <v>30101227</v>
      </c>
      <c r="B4699" s="6" t="s">
        <v>19967</v>
      </c>
      <c r="C4699" s="6" t="s">
        <v>6081</v>
      </c>
      <c r="D4699" s="6" t="s">
        <v>19955</v>
      </c>
      <c r="E4699" s="6" t="s">
        <v>5638</v>
      </c>
      <c r="F4699" s="6" t="s">
        <v>19968</v>
      </c>
      <c r="G4699" s="6" t="s">
        <v>19969</v>
      </c>
      <c r="H4699" s="79">
        <v>362.08876299999997</v>
      </c>
    </row>
    <row r="4700" spans="1:8" x14ac:dyDescent="0.2">
      <c r="A4700" s="6">
        <v>30338972</v>
      </c>
      <c r="B4700" s="6" t="s">
        <v>2591</v>
      </c>
      <c r="C4700" s="6" t="s">
        <v>7270</v>
      </c>
      <c r="D4700" s="6" t="s">
        <v>18868</v>
      </c>
      <c r="E4700" s="6" t="s">
        <v>5638</v>
      </c>
      <c r="F4700" s="6" t="s">
        <v>2586</v>
      </c>
      <c r="G4700" s="6" t="s">
        <v>2587</v>
      </c>
      <c r="H4700" s="79">
        <v>363.19770499999998</v>
      </c>
    </row>
    <row r="4701" spans="1:8" x14ac:dyDescent="0.2">
      <c r="A4701" s="6">
        <v>30169027</v>
      </c>
      <c r="B4701" s="6" t="s">
        <v>19970</v>
      </c>
      <c r="C4701" s="6" t="s">
        <v>7270</v>
      </c>
      <c r="D4701" s="6" t="s">
        <v>18870</v>
      </c>
      <c r="E4701" s="6" t="s">
        <v>5638</v>
      </c>
      <c r="F4701" s="6" t="s">
        <v>19971</v>
      </c>
      <c r="G4701" s="6" t="s">
        <v>19972</v>
      </c>
      <c r="H4701" s="79">
        <v>363.19770499999998</v>
      </c>
    </row>
    <row r="4702" spans="1:8" x14ac:dyDescent="0.2">
      <c r="A4702" s="6">
        <v>30284958</v>
      </c>
      <c r="B4702" s="6" t="s">
        <v>19973</v>
      </c>
      <c r="C4702" s="6" t="s">
        <v>7270</v>
      </c>
      <c r="D4702" s="6" t="s">
        <v>17993</v>
      </c>
      <c r="E4702" s="6" t="s">
        <v>15819</v>
      </c>
      <c r="F4702" s="6" t="s">
        <v>19974</v>
      </c>
      <c r="G4702" s="6" t="s">
        <v>19975</v>
      </c>
      <c r="H4702" s="79">
        <v>366.14359300000001</v>
      </c>
    </row>
    <row r="4703" spans="1:8" x14ac:dyDescent="0.2">
      <c r="A4703" s="6">
        <v>30288597</v>
      </c>
      <c r="B4703" s="6" t="s">
        <v>19976</v>
      </c>
      <c r="C4703" s="6" t="s">
        <v>7270</v>
      </c>
      <c r="D4703" s="6" t="s">
        <v>17997</v>
      </c>
      <c r="E4703" s="6" t="s">
        <v>15819</v>
      </c>
      <c r="F4703" s="6" t="s">
        <v>19977</v>
      </c>
      <c r="G4703" s="6" t="s">
        <v>19978</v>
      </c>
      <c r="H4703" s="79">
        <v>366.14359300000001</v>
      </c>
    </row>
    <row r="4704" spans="1:8" x14ac:dyDescent="0.2">
      <c r="A4704" s="6">
        <v>30382684</v>
      </c>
      <c r="B4704" s="6" t="s">
        <v>19979</v>
      </c>
      <c r="C4704" s="6" t="s">
        <v>5977</v>
      </c>
      <c r="D4704" s="6" t="s">
        <v>16425</v>
      </c>
      <c r="E4704" s="6" t="s">
        <v>15819</v>
      </c>
      <c r="F4704" s="6" t="s">
        <v>19980</v>
      </c>
      <c r="G4704" s="6" t="s">
        <v>19981</v>
      </c>
      <c r="H4704" s="79">
        <v>368.61584199999999</v>
      </c>
    </row>
    <row r="4705" spans="1:8" x14ac:dyDescent="0.2">
      <c r="A4705" s="6">
        <v>30438059</v>
      </c>
      <c r="B4705" s="6" t="s">
        <v>19982</v>
      </c>
      <c r="C4705" s="6" t="s">
        <v>5977</v>
      </c>
      <c r="D4705" s="6" t="s">
        <v>16429</v>
      </c>
      <c r="E4705" s="6" t="s">
        <v>15819</v>
      </c>
      <c r="F4705" s="6" t="s">
        <v>19983</v>
      </c>
      <c r="G4705" s="6" t="s">
        <v>19984</v>
      </c>
      <c r="H4705" s="79">
        <v>368.61584199999999</v>
      </c>
    </row>
    <row r="4706" spans="1:8" x14ac:dyDescent="0.2">
      <c r="A4706" s="6">
        <v>30214267</v>
      </c>
      <c r="B4706" s="6" t="s">
        <v>19985</v>
      </c>
      <c r="C4706" s="6" t="s">
        <v>9029</v>
      </c>
      <c r="D4706" s="6" t="s">
        <v>15818</v>
      </c>
      <c r="E4706" s="6" t="s">
        <v>15819</v>
      </c>
      <c r="F4706" s="6" t="s">
        <v>19986</v>
      </c>
      <c r="G4706" s="6" t="s">
        <v>19987</v>
      </c>
      <c r="H4706" s="79">
        <v>369.87776400000001</v>
      </c>
    </row>
    <row r="4707" spans="1:8" x14ac:dyDescent="0.2">
      <c r="A4707" s="6">
        <v>30113500</v>
      </c>
      <c r="B4707" s="6" t="s">
        <v>19988</v>
      </c>
      <c r="C4707" s="6" t="s">
        <v>5756</v>
      </c>
      <c r="D4707" s="6" t="s">
        <v>18413</v>
      </c>
      <c r="E4707" s="6" t="s">
        <v>18414</v>
      </c>
      <c r="F4707" s="6" t="s">
        <v>19989</v>
      </c>
      <c r="G4707" s="6" t="s">
        <v>19990</v>
      </c>
      <c r="H4707" s="79">
        <v>371.30673899999999</v>
      </c>
    </row>
    <row r="4708" spans="1:8" x14ac:dyDescent="0.2">
      <c r="A4708" s="6">
        <v>30282492</v>
      </c>
      <c r="B4708" s="6" t="s">
        <v>19991</v>
      </c>
      <c r="C4708" s="6" t="s">
        <v>19992</v>
      </c>
      <c r="D4708" s="6" t="s">
        <v>18309</v>
      </c>
      <c r="E4708" s="6" t="s">
        <v>5893</v>
      </c>
      <c r="F4708" s="6" t="s">
        <v>19993</v>
      </c>
      <c r="G4708" s="6" t="s">
        <v>19994</v>
      </c>
      <c r="H4708" s="79">
        <v>371.30673899999999</v>
      </c>
    </row>
    <row r="4709" spans="1:8" x14ac:dyDescent="0.2">
      <c r="A4709" s="6">
        <v>30394381</v>
      </c>
      <c r="B4709" s="6" t="s">
        <v>19995</v>
      </c>
      <c r="C4709" s="6" t="s">
        <v>5756</v>
      </c>
      <c r="D4709" s="6" t="s">
        <v>18416</v>
      </c>
      <c r="E4709" s="6" t="s">
        <v>5638</v>
      </c>
      <c r="F4709" s="6" t="s">
        <v>19996</v>
      </c>
      <c r="G4709" s="6" t="s">
        <v>19997</v>
      </c>
      <c r="H4709" s="79">
        <v>371.30673899999999</v>
      </c>
    </row>
    <row r="4710" spans="1:8" x14ac:dyDescent="0.2">
      <c r="A4710" s="6">
        <v>30108104</v>
      </c>
      <c r="B4710" s="6" t="s">
        <v>19998</v>
      </c>
      <c r="C4710" s="6" t="s">
        <v>5997</v>
      </c>
      <c r="D4710" s="6" t="s">
        <v>16425</v>
      </c>
      <c r="E4710" s="6" t="s">
        <v>15819</v>
      </c>
      <c r="F4710" s="6" t="s">
        <v>19999</v>
      </c>
      <c r="G4710" s="6" t="s">
        <v>20000</v>
      </c>
      <c r="H4710" s="79">
        <v>371.90792800000003</v>
      </c>
    </row>
    <row r="4711" spans="1:8" x14ac:dyDescent="0.2">
      <c r="A4711" s="6">
        <v>30043977</v>
      </c>
      <c r="B4711" s="6" t="s">
        <v>20001</v>
      </c>
      <c r="C4711" s="6" t="s">
        <v>5997</v>
      </c>
      <c r="D4711" s="6" t="s">
        <v>16429</v>
      </c>
      <c r="E4711" s="6" t="s">
        <v>15819</v>
      </c>
      <c r="F4711" s="6" t="s">
        <v>20002</v>
      </c>
      <c r="G4711" s="6" t="s">
        <v>20003</v>
      </c>
      <c r="H4711" s="79">
        <v>371.90792800000003</v>
      </c>
    </row>
    <row r="4712" spans="1:8" x14ac:dyDescent="0.2">
      <c r="A4712" s="6">
        <v>30310813</v>
      </c>
      <c r="B4712" s="6" t="s">
        <v>20004</v>
      </c>
      <c r="C4712" s="6" t="s">
        <v>6113</v>
      </c>
      <c r="D4712" s="6" t="s">
        <v>16425</v>
      </c>
      <c r="E4712" s="6" t="s">
        <v>15819</v>
      </c>
      <c r="F4712" s="6" t="s">
        <v>20005</v>
      </c>
      <c r="G4712" s="6" t="s">
        <v>20006</v>
      </c>
      <c r="H4712" s="79">
        <v>372.25848400000001</v>
      </c>
    </row>
    <row r="4713" spans="1:8" x14ac:dyDescent="0.2">
      <c r="A4713" s="6">
        <v>30352219</v>
      </c>
      <c r="B4713" s="6" t="s">
        <v>20007</v>
      </c>
      <c r="C4713" s="6" t="s">
        <v>6113</v>
      </c>
      <c r="D4713" s="6" t="s">
        <v>16429</v>
      </c>
      <c r="E4713" s="6" t="s">
        <v>15819</v>
      </c>
      <c r="F4713" s="6" t="s">
        <v>20008</v>
      </c>
      <c r="G4713" s="6" t="s">
        <v>20009</v>
      </c>
      <c r="H4713" s="79">
        <v>372.25848400000001</v>
      </c>
    </row>
    <row r="4714" spans="1:8" x14ac:dyDescent="0.2">
      <c r="A4714" s="6">
        <v>30316622</v>
      </c>
      <c r="B4714" s="6" t="s">
        <v>20010</v>
      </c>
      <c r="C4714" s="6" t="s">
        <v>5748</v>
      </c>
      <c r="D4714" s="6" t="s">
        <v>18034</v>
      </c>
      <c r="E4714" s="6" t="s">
        <v>5638</v>
      </c>
      <c r="F4714" s="6" t="s">
        <v>20011</v>
      </c>
      <c r="G4714" s="6" t="s">
        <v>20012</v>
      </c>
      <c r="H4714" s="79">
        <v>374.455127</v>
      </c>
    </row>
    <row r="4715" spans="1:8" x14ac:dyDescent="0.2">
      <c r="A4715" s="6">
        <v>30430259</v>
      </c>
      <c r="B4715" s="6" t="s">
        <v>20013</v>
      </c>
      <c r="C4715" s="6" t="s">
        <v>5658</v>
      </c>
      <c r="D4715" s="6" t="s">
        <v>13291</v>
      </c>
      <c r="E4715" s="6" t="s">
        <v>5638</v>
      </c>
      <c r="F4715" s="6" t="s">
        <v>20014</v>
      </c>
      <c r="G4715" s="6" t="s">
        <v>20015</v>
      </c>
      <c r="H4715" s="79">
        <v>375.060228</v>
      </c>
    </row>
    <row r="4716" spans="1:8" x14ac:dyDescent="0.2">
      <c r="A4716" s="6">
        <v>30253177</v>
      </c>
      <c r="B4716" s="6" t="s">
        <v>1915</v>
      </c>
      <c r="C4716" s="6" t="s">
        <v>5658</v>
      </c>
      <c r="D4716" s="6" t="s">
        <v>13296</v>
      </c>
      <c r="E4716" s="6" t="s">
        <v>5638</v>
      </c>
      <c r="F4716" s="6" t="s">
        <v>1911</v>
      </c>
      <c r="G4716" s="6" t="s">
        <v>1912</v>
      </c>
      <c r="H4716" s="79">
        <v>375.060228</v>
      </c>
    </row>
    <row r="4717" spans="1:8" x14ac:dyDescent="0.2">
      <c r="A4717" s="6">
        <v>30122359</v>
      </c>
      <c r="B4717" s="6" t="s">
        <v>20016</v>
      </c>
      <c r="C4717" s="6" t="s">
        <v>7334</v>
      </c>
      <c r="D4717" s="6" t="s">
        <v>17969</v>
      </c>
      <c r="E4717" s="6" t="s">
        <v>5893</v>
      </c>
      <c r="F4717" s="6" t="s">
        <v>20017</v>
      </c>
      <c r="G4717" s="6" t="s">
        <v>20018</v>
      </c>
      <c r="H4717" s="79">
        <v>376.26497799999999</v>
      </c>
    </row>
    <row r="4718" spans="1:8" x14ac:dyDescent="0.2">
      <c r="A4718" s="6">
        <v>30219107</v>
      </c>
      <c r="B4718" s="6" t="s">
        <v>20019</v>
      </c>
      <c r="C4718" s="6" t="s">
        <v>7334</v>
      </c>
      <c r="D4718" s="6" t="s">
        <v>17973</v>
      </c>
      <c r="E4718" s="6" t="s">
        <v>5893</v>
      </c>
      <c r="F4718" s="6" t="s">
        <v>20020</v>
      </c>
      <c r="G4718" s="6" t="s">
        <v>20021</v>
      </c>
      <c r="H4718" s="79">
        <v>376.26497799999999</v>
      </c>
    </row>
    <row r="4719" spans="1:8" x14ac:dyDescent="0.2">
      <c r="A4719" s="6">
        <v>30030479</v>
      </c>
      <c r="B4719" s="6" t="s">
        <v>20022</v>
      </c>
      <c r="C4719" s="6" t="s">
        <v>5945</v>
      </c>
      <c r="D4719" s="6" t="s">
        <v>16429</v>
      </c>
      <c r="E4719" s="6" t="s">
        <v>15819</v>
      </c>
      <c r="F4719" s="6" t="s">
        <v>20023</v>
      </c>
      <c r="G4719" s="6" t="s">
        <v>20024</v>
      </c>
      <c r="H4719" s="79">
        <v>378.33273000000003</v>
      </c>
    </row>
    <row r="4720" spans="1:8" x14ac:dyDescent="0.2">
      <c r="A4720" s="6">
        <v>30421562</v>
      </c>
      <c r="B4720" s="6" t="s">
        <v>20025</v>
      </c>
      <c r="C4720" s="6" t="s">
        <v>6420</v>
      </c>
      <c r="D4720" s="6" t="s">
        <v>16425</v>
      </c>
      <c r="E4720" s="6" t="s">
        <v>15819</v>
      </c>
      <c r="F4720" s="6" t="s">
        <v>20026</v>
      </c>
      <c r="G4720" s="6" t="s">
        <v>20027</v>
      </c>
      <c r="H4720" s="79">
        <v>378.87698399999999</v>
      </c>
    </row>
    <row r="4721" spans="1:8" x14ac:dyDescent="0.2">
      <c r="A4721" s="6">
        <v>30457306</v>
      </c>
      <c r="B4721" s="6" t="s">
        <v>20028</v>
      </c>
      <c r="C4721" s="6" t="s">
        <v>6420</v>
      </c>
      <c r="D4721" s="6" t="s">
        <v>16429</v>
      </c>
      <c r="E4721" s="6" t="s">
        <v>15819</v>
      </c>
      <c r="F4721" s="6" t="s">
        <v>20029</v>
      </c>
      <c r="G4721" s="6" t="s">
        <v>20030</v>
      </c>
      <c r="H4721" s="79">
        <v>378.87698399999999</v>
      </c>
    </row>
    <row r="4722" spans="1:8" x14ac:dyDescent="0.2">
      <c r="A4722" s="6">
        <v>30368602</v>
      </c>
      <c r="B4722" s="6" t="s">
        <v>20031</v>
      </c>
      <c r="C4722" s="6" t="s">
        <v>20032</v>
      </c>
      <c r="D4722" s="6" t="s">
        <v>16429</v>
      </c>
      <c r="E4722" s="6" t="s">
        <v>15819</v>
      </c>
      <c r="F4722" s="6" t="s">
        <v>20033</v>
      </c>
      <c r="G4722" s="6" t="s">
        <v>20034</v>
      </c>
      <c r="H4722" s="79">
        <v>378.87698399999999</v>
      </c>
    </row>
    <row r="4723" spans="1:8" x14ac:dyDescent="0.2">
      <c r="A4723" s="6">
        <v>30256346</v>
      </c>
      <c r="B4723" s="6" t="s">
        <v>20035</v>
      </c>
      <c r="C4723" s="6" t="s">
        <v>5985</v>
      </c>
      <c r="D4723" s="6" t="s">
        <v>16425</v>
      </c>
      <c r="E4723" s="6" t="s">
        <v>15819</v>
      </c>
      <c r="F4723" s="6" t="s">
        <v>20036</v>
      </c>
      <c r="G4723" s="6" t="s">
        <v>20037</v>
      </c>
      <c r="H4723" s="79">
        <v>379.10079000000002</v>
      </c>
    </row>
    <row r="4724" spans="1:8" x14ac:dyDescent="0.2">
      <c r="A4724" s="6">
        <v>30387637</v>
      </c>
      <c r="B4724" s="6" t="s">
        <v>20038</v>
      </c>
      <c r="C4724" s="6" t="s">
        <v>5985</v>
      </c>
      <c r="D4724" s="6" t="s">
        <v>16429</v>
      </c>
      <c r="E4724" s="6" t="s">
        <v>15819</v>
      </c>
      <c r="F4724" s="6" t="s">
        <v>20039</v>
      </c>
      <c r="G4724" s="6" t="s">
        <v>20040</v>
      </c>
      <c r="H4724" s="79">
        <v>379.10079000000002</v>
      </c>
    </row>
    <row r="4725" spans="1:8" x14ac:dyDescent="0.2">
      <c r="A4725" s="6">
        <v>30232423</v>
      </c>
      <c r="B4725" s="6" t="s">
        <v>20041</v>
      </c>
      <c r="C4725" s="6" t="s">
        <v>5662</v>
      </c>
      <c r="D4725" s="6" t="s">
        <v>13291</v>
      </c>
      <c r="E4725" s="6" t="s">
        <v>5638</v>
      </c>
      <c r="F4725" s="6" t="s">
        <v>20042</v>
      </c>
      <c r="G4725" s="6" t="s">
        <v>20043</v>
      </c>
      <c r="H4725" s="79">
        <v>379.55782199999999</v>
      </c>
    </row>
    <row r="4726" spans="1:8" x14ac:dyDescent="0.2">
      <c r="A4726" s="6">
        <v>30350957</v>
      </c>
      <c r="B4726" s="6" t="s">
        <v>3109</v>
      </c>
      <c r="C4726" s="6" t="s">
        <v>5662</v>
      </c>
      <c r="D4726" s="6" t="s">
        <v>13296</v>
      </c>
      <c r="E4726" s="6" t="s">
        <v>5638</v>
      </c>
      <c r="F4726" s="6" t="s">
        <v>3104</v>
      </c>
      <c r="G4726" s="6" t="s">
        <v>3105</v>
      </c>
      <c r="H4726" s="79">
        <v>379.55782199999999</v>
      </c>
    </row>
    <row r="4727" spans="1:8" x14ac:dyDescent="0.2">
      <c r="A4727" s="6">
        <v>30333211</v>
      </c>
      <c r="B4727" s="6" t="s">
        <v>20044</v>
      </c>
      <c r="C4727" s="6" t="s">
        <v>5646</v>
      </c>
      <c r="D4727" s="6" t="s">
        <v>13287</v>
      </c>
      <c r="E4727" s="6" t="s">
        <v>5638</v>
      </c>
      <c r="F4727" s="6" t="s">
        <v>20045</v>
      </c>
      <c r="G4727" s="6" t="s">
        <v>20046</v>
      </c>
      <c r="H4727" s="79">
        <v>379.59071599999999</v>
      </c>
    </row>
    <row r="4728" spans="1:8" x14ac:dyDescent="0.2">
      <c r="A4728" s="6">
        <v>30308966</v>
      </c>
      <c r="B4728" s="6" t="s">
        <v>20047</v>
      </c>
      <c r="C4728" s="6" t="s">
        <v>6342</v>
      </c>
      <c r="D4728" s="6" t="s">
        <v>17378</v>
      </c>
      <c r="E4728" s="6" t="s">
        <v>5638</v>
      </c>
      <c r="F4728" s="6" t="s">
        <v>20048</v>
      </c>
      <c r="G4728" s="6" t="s">
        <v>20049</v>
      </c>
      <c r="H4728" s="79">
        <v>381.31168400000001</v>
      </c>
    </row>
    <row r="4729" spans="1:8" x14ac:dyDescent="0.2">
      <c r="A4729" s="6">
        <v>30308938</v>
      </c>
      <c r="B4729" s="6" t="s">
        <v>20050</v>
      </c>
      <c r="C4729" s="6" t="s">
        <v>5794</v>
      </c>
      <c r="D4729" s="6" t="s">
        <v>13287</v>
      </c>
      <c r="E4729" s="6" t="s">
        <v>5638</v>
      </c>
      <c r="F4729" s="6" t="s">
        <v>20051</v>
      </c>
      <c r="G4729" s="6" t="s">
        <v>20052</v>
      </c>
      <c r="H4729" s="79">
        <v>382.46785599999998</v>
      </c>
    </row>
    <row r="4730" spans="1:8" x14ac:dyDescent="0.2">
      <c r="A4730" s="6">
        <v>30285738</v>
      </c>
      <c r="B4730" s="6" t="s">
        <v>20053</v>
      </c>
      <c r="C4730" s="6" t="s">
        <v>5666</v>
      </c>
      <c r="D4730" s="6" t="s">
        <v>13291</v>
      </c>
      <c r="E4730" s="6" t="s">
        <v>5638</v>
      </c>
      <c r="F4730" s="6" t="s">
        <v>20054</v>
      </c>
      <c r="G4730" s="6" t="s">
        <v>20055</v>
      </c>
      <c r="H4730" s="79">
        <v>383.14971400000002</v>
      </c>
    </row>
    <row r="4731" spans="1:8" x14ac:dyDescent="0.2">
      <c r="A4731" s="6">
        <v>30254754</v>
      </c>
      <c r="B4731" s="6" t="s">
        <v>2005</v>
      </c>
      <c r="C4731" s="6" t="s">
        <v>5666</v>
      </c>
      <c r="D4731" s="6" t="s">
        <v>13296</v>
      </c>
      <c r="E4731" s="6" t="s">
        <v>5638</v>
      </c>
      <c r="F4731" s="6" t="s">
        <v>2001</v>
      </c>
      <c r="G4731" s="6" t="s">
        <v>2002</v>
      </c>
      <c r="H4731" s="79">
        <v>383.14971400000002</v>
      </c>
    </row>
    <row r="4732" spans="1:8" x14ac:dyDescent="0.2">
      <c r="A4732" s="6">
        <v>30188798</v>
      </c>
      <c r="B4732" s="6" t="s">
        <v>20056</v>
      </c>
      <c r="C4732" s="6" t="s">
        <v>6416</v>
      </c>
      <c r="D4732" s="6" t="s">
        <v>16425</v>
      </c>
      <c r="E4732" s="6" t="s">
        <v>15819</v>
      </c>
      <c r="F4732" s="6" t="s">
        <v>20057</v>
      </c>
      <c r="G4732" s="6" t="s">
        <v>20058</v>
      </c>
      <c r="H4732" s="79">
        <v>383.37843199999998</v>
      </c>
    </row>
    <row r="4733" spans="1:8" x14ac:dyDescent="0.2">
      <c r="A4733" s="6">
        <v>30105836</v>
      </c>
      <c r="B4733" s="6" t="s">
        <v>20059</v>
      </c>
      <c r="C4733" s="6" t="s">
        <v>6416</v>
      </c>
      <c r="D4733" s="6" t="s">
        <v>16429</v>
      </c>
      <c r="E4733" s="6" t="s">
        <v>15819</v>
      </c>
      <c r="F4733" s="6" t="s">
        <v>20060</v>
      </c>
      <c r="G4733" s="6" t="s">
        <v>20061</v>
      </c>
      <c r="H4733" s="79">
        <v>383.37843199999998</v>
      </c>
    </row>
    <row r="4734" spans="1:8" x14ac:dyDescent="0.2">
      <c r="A4734" s="6">
        <v>30366778</v>
      </c>
      <c r="B4734" s="6" t="s">
        <v>20062</v>
      </c>
      <c r="C4734" s="6" t="s">
        <v>5770</v>
      </c>
      <c r="D4734" s="6" t="s">
        <v>18413</v>
      </c>
      <c r="E4734" s="6" t="s">
        <v>18414</v>
      </c>
      <c r="F4734" s="6" t="s">
        <v>20063</v>
      </c>
      <c r="G4734" s="6" t="s">
        <v>20064</v>
      </c>
      <c r="H4734" s="79">
        <v>385.48929399999997</v>
      </c>
    </row>
    <row r="4735" spans="1:8" x14ac:dyDescent="0.2">
      <c r="A4735" s="6">
        <v>30430248</v>
      </c>
      <c r="B4735" s="6" t="s">
        <v>20065</v>
      </c>
      <c r="C4735" s="6" t="s">
        <v>7743</v>
      </c>
      <c r="D4735" s="6" t="s">
        <v>18309</v>
      </c>
      <c r="E4735" s="6" t="s">
        <v>5893</v>
      </c>
      <c r="F4735" s="6" t="s">
        <v>20066</v>
      </c>
      <c r="G4735" s="6" t="s">
        <v>20067</v>
      </c>
      <c r="H4735" s="79">
        <v>385.48929399999997</v>
      </c>
    </row>
    <row r="4736" spans="1:8" x14ac:dyDescent="0.2">
      <c r="A4736" s="6">
        <v>30274865</v>
      </c>
      <c r="B4736" s="6" t="s">
        <v>20068</v>
      </c>
      <c r="C4736" s="6" t="s">
        <v>5770</v>
      </c>
      <c r="D4736" s="6" t="s">
        <v>18416</v>
      </c>
      <c r="E4736" s="6" t="s">
        <v>5638</v>
      </c>
      <c r="F4736" s="6" t="s">
        <v>20069</v>
      </c>
      <c r="G4736" s="6" t="s">
        <v>20070</v>
      </c>
      <c r="H4736" s="79">
        <v>385.48929399999997</v>
      </c>
    </row>
    <row r="4737" spans="1:8" x14ac:dyDescent="0.2">
      <c r="A4737" s="6">
        <v>30141520</v>
      </c>
      <c r="B4737" s="6" t="s">
        <v>20071</v>
      </c>
      <c r="C4737" s="6" t="s">
        <v>5654</v>
      </c>
      <c r="D4737" s="6" t="s">
        <v>13287</v>
      </c>
      <c r="E4737" s="6" t="s">
        <v>5638</v>
      </c>
      <c r="F4737" s="6" t="s">
        <v>20072</v>
      </c>
      <c r="G4737" s="6" t="s">
        <v>20073</v>
      </c>
      <c r="H4737" s="79">
        <v>385.51006899999999</v>
      </c>
    </row>
    <row r="4738" spans="1:8" x14ac:dyDescent="0.2">
      <c r="A4738" s="6">
        <v>30203970</v>
      </c>
      <c r="B4738" s="6" t="s">
        <v>20074</v>
      </c>
      <c r="C4738" s="6" t="s">
        <v>5658</v>
      </c>
      <c r="D4738" s="6" t="s">
        <v>13287</v>
      </c>
      <c r="E4738" s="6" t="s">
        <v>5638</v>
      </c>
      <c r="F4738" s="6" t="s">
        <v>20075</v>
      </c>
      <c r="G4738" s="6" t="s">
        <v>20076</v>
      </c>
      <c r="H4738" s="79">
        <v>385.51006899999999</v>
      </c>
    </row>
    <row r="4739" spans="1:8" x14ac:dyDescent="0.2">
      <c r="A4739" s="6">
        <v>30179873</v>
      </c>
      <c r="B4739" s="6" t="s">
        <v>20077</v>
      </c>
      <c r="C4739" s="6" t="s">
        <v>5662</v>
      </c>
      <c r="D4739" s="6" t="s">
        <v>13287</v>
      </c>
      <c r="E4739" s="6" t="s">
        <v>5638</v>
      </c>
      <c r="F4739" s="6" t="s">
        <v>20078</v>
      </c>
      <c r="G4739" s="6" t="s">
        <v>20079</v>
      </c>
      <c r="H4739" s="79">
        <v>385.51006899999999</v>
      </c>
    </row>
    <row r="4740" spans="1:8" x14ac:dyDescent="0.2">
      <c r="A4740" s="6">
        <v>30181659</v>
      </c>
      <c r="B4740" s="6" t="s">
        <v>20080</v>
      </c>
      <c r="C4740" s="6" t="s">
        <v>5666</v>
      </c>
      <c r="D4740" s="6" t="s">
        <v>13287</v>
      </c>
      <c r="E4740" s="6" t="s">
        <v>5638</v>
      </c>
      <c r="F4740" s="6" t="s">
        <v>20081</v>
      </c>
      <c r="G4740" s="6" t="s">
        <v>20082</v>
      </c>
      <c r="H4740" s="79">
        <v>385.51006899999999</v>
      </c>
    </row>
    <row r="4741" spans="1:8" x14ac:dyDescent="0.2">
      <c r="A4741" s="6">
        <v>30096609</v>
      </c>
      <c r="B4741" s="6" t="s">
        <v>20083</v>
      </c>
      <c r="C4741" s="6" t="s">
        <v>5670</v>
      </c>
      <c r="D4741" s="6" t="s">
        <v>13287</v>
      </c>
      <c r="E4741" s="6" t="s">
        <v>5638</v>
      </c>
      <c r="F4741" s="6" t="s">
        <v>20084</v>
      </c>
      <c r="G4741" s="6" t="s">
        <v>20085</v>
      </c>
      <c r="H4741" s="79">
        <v>385.51006899999999</v>
      </c>
    </row>
    <row r="4742" spans="1:8" x14ac:dyDescent="0.2">
      <c r="A4742" s="6">
        <v>30039915</v>
      </c>
      <c r="B4742" s="6" t="s">
        <v>20086</v>
      </c>
      <c r="C4742" s="6" t="s">
        <v>5674</v>
      </c>
      <c r="D4742" s="6" t="s">
        <v>13287</v>
      </c>
      <c r="E4742" s="6" t="s">
        <v>5638</v>
      </c>
      <c r="F4742" s="6" t="s">
        <v>20087</v>
      </c>
      <c r="G4742" s="6" t="s">
        <v>20088</v>
      </c>
      <c r="H4742" s="79">
        <v>385.51006899999999</v>
      </c>
    </row>
    <row r="4743" spans="1:8" x14ac:dyDescent="0.2">
      <c r="A4743" s="6">
        <v>30269903</v>
      </c>
      <c r="B4743" s="6" t="s">
        <v>20089</v>
      </c>
      <c r="C4743" s="6" t="s">
        <v>7653</v>
      </c>
      <c r="D4743" s="6" t="s">
        <v>16425</v>
      </c>
      <c r="E4743" s="6" t="s">
        <v>15819</v>
      </c>
      <c r="F4743" s="6" t="s">
        <v>20090</v>
      </c>
      <c r="G4743" s="6" t="s">
        <v>20091</v>
      </c>
      <c r="H4743" s="79">
        <v>386.48346299999997</v>
      </c>
    </row>
    <row r="4744" spans="1:8" x14ac:dyDescent="0.2">
      <c r="A4744" s="6">
        <v>30321872</v>
      </c>
      <c r="B4744" s="6" t="s">
        <v>20092</v>
      </c>
      <c r="C4744" s="6" t="s">
        <v>7657</v>
      </c>
      <c r="D4744" s="6" t="s">
        <v>16425</v>
      </c>
      <c r="E4744" s="6" t="s">
        <v>15819</v>
      </c>
      <c r="F4744" s="6" t="s">
        <v>20093</v>
      </c>
      <c r="G4744" s="6" t="s">
        <v>20094</v>
      </c>
      <c r="H4744" s="79">
        <v>386.48346299999997</v>
      </c>
    </row>
    <row r="4745" spans="1:8" x14ac:dyDescent="0.2">
      <c r="A4745" s="6">
        <v>30177348</v>
      </c>
      <c r="B4745" s="6" t="s">
        <v>20095</v>
      </c>
      <c r="C4745" s="6" t="s">
        <v>6468</v>
      </c>
      <c r="D4745" s="6" t="s">
        <v>16425</v>
      </c>
      <c r="E4745" s="6" t="s">
        <v>15819</v>
      </c>
      <c r="F4745" s="6" t="s">
        <v>20096</v>
      </c>
      <c r="G4745" s="6" t="s">
        <v>20097</v>
      </c>
      <c r="H4745" s="79">
        <v>386.48346299999997</v>
      </c>
    </row>
    <row r="4746" spans="1:8" x14ac:dyDescent="0.2">
      <c r="A4746" s="6">
        <v>30322964</v>
      </c>
      <c r="B4746" s="6" t="s">
        <v>20098</v>
      </c>
      <c r="C4746" s="6" t="s">
        <v>7653</v>
      </c>
      <c r="D4746" s="6" t="s">
        <v>16429</v>
      </c>
      <c r="E4746" s="6" t="s">
        <v>15819</v>
      </c>
      <c r="F4746" s="6" t="s">
        <v>20099</v>
      </c>
      <c r="G4746" s="6" t="s">
        <v>20100</v>
      </c>
      <c r="H4746" s="79">
        <v>386.48346299999997</v>
      </c>
    </row>
    <row r="4747" spans="1:8" x14ac:dyDescent="0.2">
      <c r="A4747" s="6">
        <v>30090627</v>
      </c>
      <c r="B4747" s="6" t="s">
        <v>20101</v>
      </c>
      <c r="C4747" s="6" t="s">
        <v>7657</v>
      </c>
      <c r="D4747" s="6" t="s">
        <v>16429</v>
      </c>
      <c r="E4747" s="6" t="s">
        <v>15819</v>
      </c>
      <c r="F4747" s="6" t="s">
        <v>20102</v>
      </c>
      <c r="G4747" s="6" t="s">
        <v>20103</v>
      </c>
      <c r="H4747" s="79">
        <v>386.48346299999997</v>
      </c>
    </row>
    <row r="4748" spans="1:8" x14ac:dyDescent="0.2">
      <c r="A4748" s="6">
        <v>30193005</v>
      </c>
      <c r="B4748" s="6" t="s">
        <v>20104</v>
      </c>
      <c r="C4748" s="6" t="s">
        <v>6468</v>
      </c>
      <c r="D4748" s="6" t="s">
        <v>16429</v>
      </c>
      <c r="E4748" s="6" t="s">
        <v>15819</v>
      </c>
      <c r="F4748" s="6" t="s">
        <v>20105</v>
      </c>
      <c r="G4748" s="6" t="s">
        <v>20106</v>
      </c>
      <c r="H4748" s="79">
        <v>386.48346299999997</v>
      </c>
    </row>
    <row r="4749" spans="1:8" x14ac:dyDescent="0.2">
      <c r="A4749" s="6">
        <v>30339639</v>
      </c>
      <c r="B4749" s="6" t="s">
        <v>20107</v>
      </c>
      <c r="C4749" s="6" t="s">
        <v>5732</v>
      </c>
      <c r="D4749" s="6" t="s">
        <v>18313</v>
      </c>
      <c r="E4749" s="6" t="s">
        <v>5893</v>
      </c>
      <c r="F4749" s="6" t="s">
        <v>20108</v>
      </c>
      <c r="G4749" s="6" t="s">
        <v>20109</v>
      </c>
      <c r="H4749" s="79">
        <v>388.05597</v>
      </c>
    </row>
    <row r="4750" spans="1:8" x14ac:dyDescent="0.2">
      <c r="A4750" s="6">
        <v>30327535</v>
      </c>
      <c r="B4750" s="6" t="s">
        <v>1619</v>
      </c>
      <c r="C4750" s="6" t="s">
        <v>5706</v>
      </c>
      <c r="D4750" s="6" t="s">
        <v>18420</v>
      </c>
      <c r="E4750" s="6" t="s">
        <v>5638</v>
      </c>
      <c r="F4750" s="6" t="s">
        <v>1614</v>
      </c>
      <c r="G4750" s="6" t="s">
        <v>1615</v>
      </c>
      <c r="H4750" s="79">
        <v>388.98345</v>
      </c>
    </row>
    <row r="4751" spans="1:8" x14ac:dyDescent="0.2">
      <c r="A4751" s="6">
        <v>30378860</v>
      </c>
      <c r="B4751" s="6" t="s">
        <v>1966</v>
      </c>
      <c r="C4751" s="6" t="s">
        <v>5706</v>
      </c>
      <c r="D4751" s="6" t="s">
        <v>18426</v>
      </c>
      <c r="E4751" s="6" t="s">
        <v>5638</v>
      </c>
      <c r="F4751" s="6" t="s">
        <v>1962</v>
      </c>
      <c r="G4751" s="6" t="s">
        <v>1963</v>
      </c>
      <c r="H4751" s="79">
        <v>388.98345</v>
      </c>
    </row>
    <row r="4752" spans="1:8" x14ac:dyDescent="0.2">
      <c r="A4752" s="6">
        <v>30297403</v>
      </c>
      <c r="B4752" s="6" t="s">
        <v>20110</v>
      </c>
      <c r="C4752" s="6" t="s">
        <v>5650</v>
      </c>
      <c r="D4752" s="6" t="s">
        <v>13287</v>
      </c>
      <c r="E4752" s="6" t="s">
        <v>5638</v>
      </c>
      <c r="F4752" s="6" t="s">
        <v>20111</v>
      </c>
      <c r="G4752" s="6" t="s">
        <v>20112</v>
      </c>
      <c r="H4752" s="79">
        <v>390.24988000000002</v>
      </c>
    </row>
    <row r="4753" spans="1:8" x14ac:dyDescent="0.2">
      <c r="A4753" s="6">
        <v>30159354</v>
      </c>
      <c r="B4753" s="6" t="s">
        <v>20113</v>
      </c>
      <c r="C4753" s="6" t="s">
        <v>8598</v>
      </c>
      <c r="D4753" s="6" t="s">
        <v>18868</v>
      </c>
      <c r="E4753" s="6" t="s">
        <v>5638</v>
      </c>
      <c r="F4753" s="6" t="s">
        <v>20114</v>
      </c>
      <c r="G4753" s="6" t="s">
        <v>20115</v>
      </c>
      <c r="H4753" s="79">
        <v>391.82336600000002</v>
      </c>
    </row>
    <row r="4754" spans="1:8" x14ac:dyDescent="0.2">
      <c r="A4754" s="6">
        <v>30050781</v>
      </c>
      <c r="B4754" s="6" t="s">
        <v>20116</v>
      </c>
      <c r="C4754" s="6" t="s">
        <v>8598</v>
      </c>
      <c r="D4754" s="6" t="s">
        <v>18870</v>
      </c>
      <c r="E4754" s="6" t="s">
        <v>5638</v>
      </c>
      <c r="F4754" s="6" t="s">
        <v>20117</v>
      </c>
      <c r="G4754" s="6" t="s">
        <v>20118</v>
      </c>
      <c r="H4754" s="79">
        <v>391.82336600000002</v>
      </c>
    </row>
    <row r="4755" spans="1:8" x14ac:dyDescent="0.2">
      <c r="A4755" s="6">
        <v>30076477</v>
      </c>
      <c r="B4755" s="6" t="s">
        <v>4389</v>
      </c>
      <c r="C4755" s="6" t="s">
        <v>8598</v>
      </c>
      <c r="D4755" s="6" t="s">
        <v>18874</v>
      </c>
      <c r="E4755" s="6" t="s">
        <v>5638</v>
      </c>
      <c r="F4755" s="6" t="s">
        <v>4384</v>
      </c>
      <c r="G4755" s="6" t="s">
        <v>4385</v>
      </c>
      <c r="H4755" s="79">
        <v>391.82336600000002</v>
      </c>
    </row>
    <row r="4756" spans="1:8" x14ac:dyDescent="0.2">
      <c r="A4756" s="6">
        <v>30187561</v>
      </c>
      <c r="B4756" s="6" t="s">
        <v>20119</v>
      </c>
      <c r="C4756" s="6" t="s">
        <v>5727</v>
      </c>
      <c r="D4756" s="6" t="s">
        <v>18413</v>
      </c>
      <c r="E4756" s="6" t="s">
        <v>18414</v>
      </c>
      <c r="F4756" s="6" t="s">
        <v>20120</v>
      </c>
      <c r="G4756" s="6" t="s">
        <v>20121</v>
      </c>
      <c r="H4756" s="79">
        <v>393.38945699999999</v>
      </c>
    </row>
    <row r="4757" spans="1:8" x14ac:dyDescent="0.2">
      <c r="A4757" s="6">
        <v>30125673</v>
      </c>
      <c r="B4757" s="6" t="s">
        <v>20122</v>
      </c>
      <c r="C4757" s="6" t="s">
        <v>20123</v>
      </c>
      <c r="D4757" s="6" t="s">
        <v>18309</v>
      </c>
      <c r="E4757" s="6" t="s">
        <v>5893</v>
      </c>
      <c r="F4757" s="6" t="s">
        <v>20124</v>
      </c>
      <c r="G4757" s="6" t="s">
        <v>20125</v>
      </c>
      <c r="H4757" s="79">
        <v>393.38945699999999</v>
      </c>
    </row>
    <row r="4758" spans="1:8" x14ac:dyDescent="0.2">
      <c r="A4758" s="6">
        <v>30068729</v>
      </c>
      <c r="B4758" s="6" t="s">
        <v>20126</v>
      </c>
      <c r="C4758" s="6" t="s">
        <v>5727</v>
      </c>
      <c r="D4758" s="6" t="s">
        <v>18416</v>
      </c>
      <c r="E4758" s="6" t="s">
        <v>5638</v>
      </c>
      <c r="F4758" s="6" t="s">
        <v>20127</v>
      </c>
      <c r="G4758" s="6" t="s">
        <v>20128</v>
      </c>
      <c r="H4758" s="79">
        <v>393.38945699999999</v>
      </c>
    </row>
    <row r="4759" spans="1:8" x14ac:dyDescent="0.2">
      <c r="A4759" s="6">
        <v>30277211</v>
      </c>
      <c r="B4759" s="6" t="s">
        <v>20129</v>
      </c>
      <c r="C4759" s="6" t="s">
        <v>5993</v>
      </c>
      <c r="D4759" s="6" t="s">
        <v>16425</v>
      </c>
      <c r="E4759" s="6" t="s">
        <v>15819</v>
      </c>
      <c r="F4759" s="6" t="s">
        <v>20130</v>
      </c>
      <c r="G4759" s="6" t="s">
        <v>20131</v>
      </c>
      <c r="H4759" s="79">
        <v>395.26261599999998</v>
      </c>
    </row>
    <row r="4760" spans="1:8" x14ac:dyDescent="0.2">
      <c r="A4760" s="6">
        <v>30160762</v>
      </c>
      <c r="B4760" s="6" t="s">
        <v>20132</v>
      </c>
      <c r="C4760" s="6" t="s">
        <v>5993</v>
      </c>
      <c r="D4760" s="6" t="s">
        <v>16429</v>
      </c>
      <c r="E4760" s="6" t="s">
        <v>15819</v>
      </c>
      <c r="F4760" s="6" t="s">
        <v>20133</v>
      </c>
      <c r="G4760" s="6" t="s">
        <v>20134</v>
      </c>
      <c r="H4760" s="79">
        <v>395.26261599999998</v>
      </c>
    </row>
    <row r="4761" spans="1:8" x14ac:dyDescent="0.2">
      <c r="A4761" s="6">
        <v>30011821</v>
      </c>
      <c r="B4761" s="6" t="s">
        <v>20135</v>
      </c>
      <c r="C4761" s="6" t="s">
        <v>5989</v>
      </c>
      <c r="D4761" s="6" t="s">
        <v>16425</v>
      </c>
      <c r="E4761" s="6" t="s">
        <v>15819</v>
      </c>
      <c r="F4761" s="6" t="s">
        <v>20136</v>
      </c>
      <c r="G4761" s="6" t="s">
        <v>20137</v>
      </c>
      <c r="H4761" s="79">
        <v>395.99905000000001</v>
      </c>
    </row>
    <row r="4762" spans="1:8" x14ac:dyDescent="0.2">
      <c r="A4762" s="6">
        <v>30097521</v>
      </c>
      <c r="B4762" s="6" t="s">
        <v>20138</v>
      </c>
      <c r="C4762" s="6" t="s">
        <v>5989</v>
      </c>
      <c r="D4762" s="6" t="s">
        <v>16429</v>
      </c>
      <c r="E4762" s="6" t="s">
        <v>15819</v>
      </c>
      <c r="F4762" s="6" t="s">
        <v>20139</v>
      </c>
      <c r="G4762" s="6" t="s">
        <v>20140</v>
      </c>
      <c r="H4762" s="79">
        <v>395.99905000000001</v>
      </c>
    </row>
    <row r="4763" spans="1:8" x14ac:dyDescent="0.2">
      <c r="A4763" s="6">
        <v>30068477</v>
      </c>
      <c r="B4763" s="6" t="s">
        <v>20141</v>
      </c>
      <c r="C4763" s="6" t="s">
        <v>5732</v>
      </c>
      <c r="D4763" s="6" t="s">
        <v>18870</v>
      </c>
      <c r="E4763" s="6" t="s">
        <v>5638</v>
      </c>
      <c r="F4763" s="6" t="s">
        <v>20142</v>
      </c>
      <c r="G4763" s="6" t="s">
        <v>20143</v>
      </c>
      <c r="H4763" s="79">
        <v>397.430857</v>
      </c>
    </row>
    <row r="4764" spans="1:8" x14ac:dyDescent="0.2">
      <c r="A4764" s="6">
        <v>30242389</v>
      </c>
      <c r="B4764" s="6" t="s">
        <v>20144</v>
      </c>
      <c r="C4764" s="6" t="s">
        <v>5736</v>
      </c>
      <c r="D4764" s="6" t="s">
        <v>18870</v>
      </c>
      <c r="E4764" s="6" t="s">
        <v>5638</v>
      </c>
      <c r="F4764" s="6" t="s">
        <v>20145</v>
      </c>
      <c r="G4764" s="6" t="s">
        <v>20146</v>
      </c>
      <c r="H4764" s="79">
        <v>397.430857</v>
      </c>
    </row>
    <row r="4765" spans="1:8" x14ac:dyDescent="0.2">
      <c r="A4765" s="6">
        <v>30298942</v>
      </c>
      <c r="B4765" s="6" t="s">
        <v>20147</v>
      </c>
      <c r="C4765" s="6" t="s">
        <v>5732</v>
      </c>
      <c r="D4765" s="6" t="s">
        <v>18874</v>
      </c>
      <c r="E4765" s="6" t="s">
        <v>5638</v>
      </c>
      <c r="F4765" s="6" t="s">
        <v>20148</v>
      </c>
      <c r="G4765" s="6" t="s">
        <v>20149</v>
      </c>
      <c r="H4765" s="79">
        <v>397.430857</v>
      </c>
    </row>
    <row r="4766" spans="1:8" x14ac:dyDescent="0.2">
      <c r="A4766" s="6">
        <v>30195991</v>
      </c>
      <c r="B4766" s="6" t="s">
        <v>20150</v>
      </c>
      <c r="C4766" s="6" t="s">
        <v>5682</v>
      </c>
      <c r="D4766" s="6" t="s">
        <v>18313</v>
      </c>
      <c r="E4766" s="6" t="s">
        <v>5893</v>
      </c>
      <c r="F4766" s="6" t="s">
        <v>20151</v>
      </c>
      <c r="G4766" s="6" t="s">
        <v>20152</v>
      </c>
      <c r="H4766" s="79">
        <v>397.73064699999998</v>
      </c>
    </row>
    <row r="4767" spans="1:8" x14ac:dyDescent="0.2">
      <c r="A4767" s="6">
        <v>30177176</v>
      </c>
      <c r="B4767" s="6" t="s">
        <v>20153</v>
      </c>
      <c r="C4767" s="6" t="s">
        <v>5949</v>
      </c>
      <c r="D4767" s="6" t="s">
        <v>16425</v>
      </c>
      <c r="E4767" s="6" t="s">
        <v>15819</v>
      </c>
      <c r="F4767" s="6" t="s">
        <v>20154</v>
      </c>
      <c r="G4767" s="6" t="s">
        <v>20155</v>
      </c>
      <c r="H4767" s="79">
        <v>397.87534699999998</v>
      </c>
    </row>
    <row r="4768" spans="1:8" x14ac:dyDescent="0.2">
      <c r="A4768" s="6">
        <v>30323096</v>
      </c>
      <c r="B4768" s="6" t="s">
        <v>20156</v>
      </c>
      <c r="C4768" s="6" t="s">
        <v>5949</v>
      </c>
      <c r="D4768" s="6" t="s">
        <v>16429</v>
      </c>
      <c r="E4768" s="6" t="s">
        <v>15819</v>
      </c>
      <c r="F4768" s="6" t="s">
        <v>20157</v>
      </c>
      <c r="G4768" s="6" t="s">
        <v>20158</v>
      </c>
      <c r="H4768" s="79">
        <v>397.87534699999998</v>
      </c>
    </row>
    <row r="4769" spans="1:8" x14ac:dyDescent="0.2">
      <c r="A4769" s="6">
        <v>30033643</v>
      </c>
      <c r="B4769" s="6" t="s">
        <v>20159</v>
      </c>
      <c r="C4769" s="6" t="s">
        <v>8614</v>
      </c>
      <c r="D4769" s="6" t="s">
        <v>17969</v>
      </c>
      <c r="E4769" s="6" t="s">
        <v>5893</v>
      </c>
      <c r="F4769" s="6" t="s">
        <v>20160</v>
      </c>
      <c r="G4769" s="6" t="s">
        <v>20161</v>
      </c>
      <c r="H4769" s="79">
        <v>397.96497399999998</v>
      </c>
    </row>
    <row r="4770" spans="1:8" x14ac:dyDescent="0.2">
      <c r="A4770" s="6">
        <v>30296411</v>
      </c>
      <c r="B4770" s="6" t="s">
        <v>20162</v>
      </c>
      <c r="C4770" s="6" t="s">
        <v>8614</v>
      </c>
      <c r="D4770" s="6" t="s">
        <v>17973</v>
      </c>
      <c r="E4770" s="6" t="s">
        <v>5893</v>
      </c>
      <c r="F4770" s="6" t="s">
        <v>20163</v>
      </c>
      <c r="G4770" s="6" t="s">
        <v>20164</v>
      </c>
      <c r="H4770" s="79">
        <v>397.96497399999998</v>
      </c>
    </row>
    <row r="4771" spans="1:8" x14ac:dyDescent="0.2">
      <c r="A4771" s="6">
        <v>30242308</v>
      </c>
      <c r="B4771" s="6" t="s">
        <v>20165</v>
      </c>
      <c r="C4771" s="6" t="s">
        <v>5636</v>
      </c>
      <c r="D4771" s="6" t="s">
        <v>17378</v>
      </c>
      <c r="E4771" s="6" t="s">
        <v>5638</v>
      </c>
      <c r="F4771" s="6" t="s">
        <v>20166</v>
      </c>
      <c r="G4771" s="6" t="s">
        <v>20167</v>
      </c>
      <c r="H4771" s="79">
        <v>398.374438</v>
      </c>
    </row>
    <row r="4772" spans="1:8" x14ac:dyDescent="0.2">
      <c r="A4772" s="6">
        <v>30042880</v>
      </c>
      <c r="B4772" s="6" t="s">
        <v>20168</v>
      </c>
      <c r="C4772" s="6" t="s">
        <v>6045</v>
      </c>
      <c r="D4772" s="6" t="s">
        <v>9992</v>
      </c>
      <c r="E4772" s="6" t="s">
        <v>9993</v>
      </c>
      <c r="F4772" s="6" t="s">
        <v>20169</v>
      </c>
      <c r="G4772" s="6" t="s">
        <v>20170</v>
      </c>
      <c r="H4772" s="79">
        <v>398.73425600000002</v>
      </c>
    </row>
    <row r="4773" spans="1:8" x14ac:dyDescent="0.2">
      <c r="A4773" s="6">
        <v>30040900</v>
      </c>
      <c r="B4773" s="6" t="s">
        <v>3083</v>
      </c>
      <c r="C4773" s="6" t="s">
        <v>5781</v>
      </c>
      <c r="D4773" s="6" t="s">
        <v>18413</v>
      </c>
      <c r="E4773" s="6" t="s">
        <v>18414</v>
      </c>
      <c r="F4773" s="6" t="s">
        <v>3079</v>
      </c>
      <c r="G4773" s="6" t="s">
        <v>3080</v>
      </c>
      <c r="H4773" s="79">
        <v>398.86318899999998</v>
      </c>
    </row>
    <row r="4774" spans="1:8" x14ac:dyDescent="0.2">
      <c r="A4774" s="6">
        <v>30126386</v>
      </c>
      <c r="B4774" s="6" t="s">
        <v>20171</v>
      </c>
      <c r="C4774" s="6" t="s">
        <v>7723</v>
      </c>
      <c r="D4774" s="6" t="s">
        <v>18309</v>
      </c>
      <c r="E4774" s="6" t="s">
        <v>5893</v>
      </c>
      <c r="F4774" s="6" t="s">
        <v>20172</v>
      </c>
      <c r="G4774" s="6" t="s">
        <v>20173</v>
      </c>
      <c r="H4774" s="79">
        <v>398.86318899999998</v>
      </c>
    </row>
    <row r="4775" spans="1:8" x14ac:dyDescent="0.2">
      <c r="A4775" s="6">
        <v>30395385</v>
      </c>
      <c r="B4775" s="6" t="s">
        <v>20174</v>
      </c>
      <c r="C4775" s="6" t="s">
        <v>5781</v>
      </c>
      <c r="D4775" s="6" t="s">
        <v>18416</v>
      </c>
      <c r="E4775" s="6" t="s">
        <v>5638</v>
      </c>
      <c r="F4775" s="6" t="s">
        <v>20175</v>
      </c>
      <c r="G4775" s="6" t="s">
        <v>20176</v>
      </c>
      <c r="H4775" s="79">
        <v>398.86318899999998</v>
      </c>
    </row>
    <row r="4776" spans="1:8" x14ac:dyDescent="0.2">
      <c r="A4776" s="6">
        <v>30041361</v>
      </c>
      <c r="B4776" s="6" t="s">
        <v>20177</v>
      </c>
      <c r="C4776" s="6" t="s">
        <v>5662</v>
      </c>
      <c r="D4776" s="6" t="s">
        <v>18313</v>
      </c>
      <c r="E4776" s="6" t="s">
        <v>5893</v>
      </c>
      <c r="F4776" s="6" t="s">
        <v>20178</v>
      </c>
      <c r="G4776" s="6" t="s">
        <v>20179</v>
      </c>
      <c r="H4776" s="79">
        <v>398.86318899999998</v>
      </c>
    </row>
    <row r="4777" spans="1:8" x14ac:dyDescent="0.2">
      <c r="A4777" s="6">
        <v>30194050</v>
      </c>
      <c r="B4777" s="6" t="s">
        <v>20180</v>
      </c>
      <c r="C4777" s="6" t="s">
        <v>6117</v>
      </c>
      <c r="D4777" s="6" t="s">
        <v>16425</v>
      </c>
      <c r="E4777" s="6" t="s">
        <v>15819</v>
      </c>
      <c r="F4777" s="6" t="s">
        <v>20181</v>
      </c>
      <c r="G4777" s="6" t="s">
        <v>20182</v>
      </c>
      <c r="H4777" s="79">
        <v>401.70849900000002</v>
      </c>
    </row>
    <row r="4778" spans="1:8" x14ac:dyDescent="0.2">
      <c r="A4778" s="6">
        <v>30128202</v>
      </c>
      <c r="B4778" s="6" t="s">
        <v>20183</v>
      </c>
      <c r="C4778" s="6" t="s">
        <v>6117</v>
      </c>
      <c r="D4778" s="6" t="s">
        <v>16429</v>
      </c>
      <c r="E4778" s="6" t="s">
        <v>15819</v>
      </c>
      <c r="F4778" s="6" t="s">
        <v>20184</v>
      </c>
      <c r="G4778" s="6" t="s">
        <v>20185</v>
      </c>
      <c r="H4778" s="79">
        <v>401.70849900000002</v>
      </c>
    </row>
    <row r="4779" spans="1:8" x14ac:dyDescent="0.2">
      <c r="A4779" s="6">
        <v>30050421</v>
      </c>
      <c r="B4779" s="6" t="s">
        <v>20186</v>
      </c>
      <c r="C4779" s="6" t="s">
        <v>5736</v>
      </c>
      <c r="D4779" s="6" t="s">
        <v>18034</v>
      </c>
      <c r="E4779" s="6" t="s">
        <v>5638</v>
      </c>
      <c r="F4779" s="6" t="s">
        <v>20187</v>
      </c>
      <c r="G4779" s="6" t="s">
        <v>20188</v>
      </c>
      <c r="H4779" s="79">
        <v>402.74840799999998</v>
      </c>
    </row>
    <row r="4780" spans="1:8" x14ac:dyDescent="0.2">
      <c r="A4780" s="6">
        <v>30309661</v>
      </c>
      <c r="B4780" s="6" t="s">
        <v>20189</v>
      </c>
      <c r="C4780" s="6" t="s">
        <v>10400</v>
      </c>
      <c r="D4780" s="6" t="s">
        <v>16425</v>
      </c>
      <c r="E4780" s="6" t="s">
        <v>15819</v>
      </c>
      <c r="F4780" s="6" t="s">
        <v>20190</v>
      </c>
      <c r="G4780" s="6" t="s">
        <v>20191</v>
      </c>
      <c r="H4780" s="79">
        <v>403.837737</v>
      </c>
    </row>
    <row r="4781" spans="1:8" x14ac:dyDescent="0.2">
      <c r="A4781" s="6">
        <v>30335510</v>
      </c>
      <c r="B4781" s="6" t="s">
        <v>20192</v>
      </c>
      <c r="C4781" s="6" t="s">
        <v>10400</v>
      </c>
      <c r="D4781" s="6" t="s">
        <v>16429</v>
      </c>
      <c r="E4781" s="6" t="s">
        <v>15819</v>
      </c>
      <c r="F4781" s="6" t="s">
        <v>20193</v>
      </c>
      <c r="G4781" s="6" t="s">
        <v>20194</v>
      </c>
      <c r="H4781" s="79">
        <v>403.837737</v>
      </c>
    </row>
    <row r="4782" spans="1:8" x14ac:dyDescent="0.2">
      <c r="A4782" s="6">
        <v>30097339</v>
      </c>
      <c r="B4782" s="6" t="s">
        <v>20195</v>
      </c>
      <c r="C4782" s="6" t="s">
        <v>7504</v>
      </c>
      <c r="D4782" s="6" t="s">
        <v>15818</v>
      </c>
      <c r="E4782" s="6" t="s">
        <v>15819</v>
      </c>
      <c r="F4782" s="6" t="s">
        <v>20196</v>
      </c>
      <c r="G4782" s="6" t="s">
        <v>20197</v>
      </c>
      <c r="H4782" s="79">
        <v>404.36322000000001</v>
      </c>
    </row>
    <row r="4783" spans="1:8" x14ac:dyDescent="0.2">
      <c r="A4783" s="6">
        <v>30300015</v>
      </c>
      <c r="B4783" s="6" t="s">
        <v>20198</v>
      </c>
      <c r="C4783" s="6" t="s">
        <v>7508</v>
      </c>
      <c r="D4783" s="6" t="s">
        <v>15818</v>
      </c>
      <c r="E4783" s="6" t="s">
        <v>15819</v>
      </c>
      <c r="F4783" s="6" t="s">
        <v>20199</v>
      </c>
      <c r="G4783" s="6" t="s">
        <v>20200</v>
      </c>
      <c r="H4783" s="79">
        <v>404.36322000000001</v>
      </c>
    </row>
    <row r="4784" spans="1:8" x14ac:dyDescent="0.2">
      <c r="A4784" s="6">
        <v>30268586</v>
      </c>
      <c r="B4784" s="6" t="s">
        <v>20201</v>
      </c>
      <c r="C4784" s="6" t="s">
        <v>5670</v>
      </c>
      <c r="D4784" s="6" t="s">
        <v>13291</v>
      </c>
      <c r="E4784" s="6" t="s">
        <v>5638</v>
      </c>
      <c r="F4784" s="6" t="s">
        <v>20202</v>
      </c>
      <c r="G4784" s="6" t="s">
        <v>20203</v>
      </c>
      <c r="H4784" s="79">
        <v>409.995856</v>
      </c>
    </row>
    <row r="4785" spans="1:8" x14ac:dyDescent="0.2">
      <c r="A4785" s="6">
        <v>30149271</v>
      </c>
      <c r="B4785" s="6" t="s">
        <v>3450</v>
      </c>
      <c r="C4785" s="6" t="s">
        <v>5670</v>
      </c>
      <c r="D4785" s="6" t="s">
        <v>13296</v>
      </c>
      <c r="E4785" s="6" t="s">
        <v>5638</v>
      </c>
      <c r="F4785" s="6" t="s">
        <v>3446</v>
      </c>
      <c r="G4785" s="6" t="s">
        <v>3447</v>
      </c>
      <c r="H4785" s="79">
        <v>409.995856</v>
      </c>
    </row>
    <row r="4786" spans="1:8" x14ac:dyDescent="0.2">
      <c r="A4786" s="6">
        <v>30257502</v>
      </c>
      <c r="B4786" s="6" t="s">
        <v>20204</v>
      </c>
      <c r="C4786" s="6" t="s">
        <v>5636</v>
      </c>
      <c r="D4786" s="6" t="s">
        <v>13287</v>
      </c>
      <c r="E4786" s="6" t="s">
        <v>5638</v>
      </c>
      <c r="F4786" s="6" t="s">
        <v>20205</v>
      </c>
      <c r="G4786" s="6" t="s">
        <v>20206</v>
      </c>
      <c r="H4786" s="79">
        <v>410.66383100000002</v>
      </c>
    </row>
    <row r="4787" spans="1:8" x14ac:dyDescent="0.2">
      <c r="A4787" s="6">
        <v>30022974</v>
      </c>
      <c r="B4787" s="6" t="s">
        <v>20207</v>
      </c>
      <c r="C4787" s="6" t="s">
        <v>5794</v>
      </c>
      <c r="D4787" s="6" t="s">
        <v>17378</v>
      </c>
      <c r="E4787" s="6" t="s">
        <v>5638</v>
      </c>
      <c r="F4787" s="6" t="s">
        <v>20208</v>
      </c>
      <c r="G4787" s="6" t="s">
        <v>20209</v>
      </c>
      <c r="H4787" s="79">
        <v>410.74691999999999</v>
      </c>
    </row>
    <row r="4788" spans="1:8" x14ac:dyDescent="0.2">
      <c r="A4788" s="6">
        <v>30089096</v>
      </c>
      <c r="B4788" s="6" t="s">
        <v>20210</v>
      </c>
      <c r="C4788" s="6" t="s">
        <v>5744</v>
      </c>
      <c r="D4788" s="6" t="s">
        <v>18034</v>
      </c>
      <c r="E4788" s="6" t="s">
        <v>5638</v>
      </c>
      <c r="F4788" s="6" t="s">
        <v>20211</v>
      </c>
      <c r="G4788" s="6" t="s">
        <v>20212</v>
      </c>
      <c r="H4788" s="79">
        <v>412.45212700000002</v>
      </c>
    </row>
    <row r="4789" spans="1:8" x14ac:dyDescent="0.2">
      <c r="A4789" s="6">
        <v>30134645</v>
      </c>
      <c r="B4789" s="6" t="s">
        <v>20213</v>
      </c>
      <c r="C4789" s="6" t="s">
        <v>5674</v>
      </c>
      <c r="D4789" s="6" t="s">
        <v>13291</v>
      </c>
      <c r="E4789" s="6" t="s">
        <v>5638</v>
      </c>
      <c r="F4789" s="6" t="s">
        <v>20214</v>
      </c>
      <c r="G4789" s="6" t="s">
        <v>20215</v>
      </c>
      <c r="H4789" s="79">
        <v>413.76698800000003</v>
      </c>
    </row>
    <row r="4790" spans="1:8" x14ac:dyDescent="0.2">
      <c r="A4790" s="6">
        <v>30076801</v>
      </c>
      <c r="B4790" s="6" t="s">
        <v>20216</v>
      </c>
      <c r="C4790" s="6" t="s">
        <v>5678</v>
      </c>
      <c r="D4790" s="6" t="s">
        <v>13291</v>
      </c>
      <c r="E4790" s="6" t="s">
        <v>5638</v>
      </c>
      <c r="F4790" s="6" t="s">
        <v>20217</v>
      </c>
      <c r="G4790" s="6" t="s">
        <v>20218</v>
      </c>
      <c r="H4790" s="79">
        <v>413.76698800000003</v>
      </c>
    </row>
    <row r="4791" spans="1:8" x14ac:dyDescent="0.2">
      <c r="A4791" s="6">
        <v>30160614</v>
      </c>
      <c r="B4791" s="6" t="s">
        <v>20219</v>
      </c>
      <c r="C4791" s="6" t="s">
        <v>5682</v>
      </c>
      <c r="D4791" s="6" t="s">
        <v>13291</v>
      </c>
      <c r="E4791" s="6" t="s">
        <v>5638</v>
      </c>
      <c r="F4791" s="6" t="s">
        <v>20220</v>
      </c>
      <c r="G4791" s="6" t="s">
        <v>20221</v>
      </c>
      <c r="H4791" s="79">
        <v>413.76698800000003</v>
      </c>
    </row>
    <row r="4792" spans="1:8" x14ac:dyDescent="0.2">
      <c r="A4792" s="6">
        <v>30148732</v>
      </c>
      <c r="B4792" s="6" t="s">
        <v>20222</v>
      </c>
      <c r="C4792" s="6" t="s">
        <v>5686</v>
      </c>
      <c r="D4792" s="6" t="s">
        <v>13291</v>
      </c>
      <c r="E4792" s="6" t="s">
        <v>5638</v>
      </c>
      <c r="F4792" s="6" t="s">
        <v>20223</v>
      </c>
      <c r="G4792" s="6" t="s">
        <v>20224</v>
      </c>
      <c r="H4792" s="79">
        <v>413.76698800000003</v>
      </c>
    </row>
    <row r="4793" spans="1:8" x14ac:dyDescent="0.2">
      <c r="A4793" s="6">
        <v>30174117</v>
      </c>
      <c r="B4793" s="6" t="s">
        <v>2266</v>
      </c>
      <c r="C4793" s="6" t="s">
        <v>5674</v>
      </c>
      <c r="D4793" s="6" t="s">
        <v>13296</v>
      </c>
      <c r="E4793" s="6" t="s">
        <v>5638</v>
      </c>
      <c r="F4793" s="6" t="s">
        <v>2262</v>
      </c>
      <c r="G4793" s="6" t="s">
        <v>2263</v>
      </c>
      <c r="H4793" s="79">
        <v>413.76698800000003</v>
      </c>
    </row>
    <row r="4794" spans="1:8" x14ac:dyDescent="0.2">
      <c r="A4794" s="6">
        <v>30236041</v>
      </c>
      <c r="B4794" s="6" t="s">
        <v>3301</v>
      </c>
      <c r="C4794" s="6" t="s">
        <v>5678</v>
      </c>
      <c r="D4794" s="6" t="s">
        <v>13296</v>
      </c>
      <c r="E4794" s="6" t="s">
        <v>5638</v>
      </c>
      <c r="F4794" s="6" t="s">
        <v>3297</v>
      </c>
      <c r="G4794" s="6" t="s">
        <v>3298</v>
      </c>
      <c r="H4794" s="79">
        <v>413.76698800000003</v>
      </c>
    </row>
    <row r="4795" spans="1:8" x14ac:dyDescent="0.2">
      <c r="A4795" s="6">
        <v>30213129</v>
      </c>
      <c r="B4795" s="6" t="s">
        <v>2410</v>
      </c>
      <c r="C4795" s="6" t="s">
        <v>5682</v>
      </c>
      <c r="D4795" s="6" t="s">
        <v>13296</v>
      </c>
      <c r="E4795" s="6" t="s">
        <v>5638</v>
      </c>
      <c r="F4795" s="6" t="s">
        <v>2405</v>
      </c>
      <c r="G4795" s="6" t="s">
        <v>2406</v>
      </c>
      <c r="H4795" s="79">
        <v>413.76698800000003</v>
      </c>
    </row>
    <row r="4796" spans="1:8" x14ac:dyDescent="0.2">
      <c r="A4796" s="6">
        <v>30078244</v>
      </c>
      <c r="B4796" s="6" t="s">
        <v>1572</v>
      </c>
      <c r="C4796" s="6" t="s">
        <v>5686</v>
      </c>
      <c r="D4796" s="6" t="s">
        <v>13296</v>
      </c>
      <c r="E4796" s="6" t="s">
        <v>5638</v>
      </c>
      <c r="F4796" s="6" t="s">
        <v>1568</v>
      </c>
      <c r="G4796" s="6" t="s">
        <v>1569</v>
      </c>
      <c r="H4796" s="79">
        <v>413.76698800000003</v>
      </c>
    </row>
    <row r="4797" spans="1:8" x14ac:dyDescent="0.2">
      <c r="A4797" s="6">
        <v>30434174</v>
      </c>
      <c r="B4797" s="6" t="s">
        <v>20225</v>
      </c>
      <c r="C4797" s="6" t="s">
        <v>6428</v>
      </c>
      <c r="D4797" s="6" t="s">
        <v>16425</v>
      </c>
      <c r="E4797" s="6" t="s">
        <v>15819</v>
      </c>
      <c r="F4797" s="6" t="s">
        <v>20226</v>
      </c>
      <c r="G4797" s="6" t="s">
        <v>20227</v>
      </c>
      <c r="H4797" s="79">
        <v>418.39502099999999</v>
      </c>
    </row>
    <row r="4798" spans="1:8" x14ac:dyDescent="0.2">
      <c r="A4798" s="6">
        <v>30414293</v>
      </c>
      <c r="B4798" s="6" t="s">
        <v>20228</v>
      </c>
      <c r="C4798" s="6" t="s">
        <v>6428</v>
      </c>
      <c r="D4798" s="6" t="s">
        <v>16429</v>
      </c>
      <c r="E4798" s="6" t="s">
        <v>15819</v>
      </c>
      <c r="F4798" s="6" t="s">
        <v>20229</v>
      </c>
      <c r="G4798" s="6" t="s">
        <v>20230</v>
      </c>
      <c r="H4798" s="79">
        <v>418.39502099999999</v>
      </c>
    </row>
    <row r="4799" spans="1:8" x14ac:dyDescent="0.2">
      <c r="A4799" s="6">
        <v>30219880</v>
      </c>
      <c r="B4799" s="6" t="s">
        <v>20231</v>
      </c>
      <c r="C4799" s="6" t="s">
        <v>5650</v>
      </c>
      <c r="D4799" s="6" t="s">
        <v>17617</v>
      </c>
      <c r="E4799" s="6" t="s">
        <v>5638</v>
      </c>
      <c r="F4799" s="6" t="s">
        <v>20232</v>
      </c>
      <c r="G4799" s="6" t="s">
        <v>20233</v>
      </c>
      <c r="H4799" s="79">
        <v>419.56602400000003</v>
      </c>
    </row>
    <row r="4800" spans="1:8" x14ac:dyDescent="0.2">
      <c r="A4800" s="6">
        <v>30198990</v>
      </c>
      <c r="B4800" s="6" t="s">
        <v>20234</v>
      </c>
      <c r="C4800" s="6" t="s">
        <v>5650</v>
      </c>
      <c r="D4800" s="6" t="s">
        <v>17559</v>
      </c>
      <c r="E4800" s="6" t="s">
        <v>5638</v>
      </c>
      <c r="F4800" s="6" t="s">
        <v>20235</v>
      </c>
      <c r="G4800" s="6" t="s">
        <v>20236</v>
      </c>
      <c r="H4800" s="79">
        <v>419.56602400000003</v>
      </c>
    </row>
    <row r="4801" spans="1:8" x14ac:dyDescent="0.2">
      <c r="A4801" s="6">
        <v>30093104</v>
      </c>
      <c r="B4801" s="6" t="s">
        <v>20237</v>
      </c>
      <c r="C4801" s="6" t="s">
        <v>5642</v>
      </c>
      <c r="D4801" s="6" t="s">
        <v>17378</v>
      </c>
      <c r="E4801" s="6" t="s">
        <v>5638</v>
      </c>
      <c r="F4801" s="6" t="s">
        <v>20238</v>
      </c>
      <c r="G4801" s="6" t="s">
        <v>20239</v>
      </c>
      <c r="H4801" s="79">
        <v>419.75782199999998</v>
      </c>
    </row>
    <row r="4802" spans="1:8" x14ac:dyDescent="0.2">
      <c r="A4802" s="6">
        <v>30394633</v>
      </c>
      <c r="B4802" s="6" t="s">
        <v>20240</v>
      </c>
      <c r="C4802" s="6" t="s">
        <v>12202</v>
      </c>
      <c r="D4802" s="6" t="s">
        <v>18587</v>
      </c>
      <c r="E4802" s="6" t="s">
        <v>15819</v>
      </c>
      <c r="F4802" s="6" t="s">
        <v>20241</v>
      </c>
      <c r="G4802" s="6" t="s">
        <v>20242</v>
      </c>
      <c r="H4802" s="79">
        <v>423.31407200000001</v>
      </c>
    </row>
    <row r="4803" spans="1:8" x14ac:dyDescent="0.2">
      <c r="A4803" s="6">
        <v>30041258</v>
      </c>
      <c r="B4803" s="6" t="s">
        <v>20243</v>
      </c>
      <c r="C4803" s="6" t="s">
        <v>8590</v>
      </c>
      <c r="D4803" s="6" t="s">
        <v>17969</v>
      </c>
      <c r="E4803" s="6" t="s">
        <v>5893</v>
      </c>
      <c r="F4803" s="6" t="s">
        <v>20244</v>
      </c>
      <c r="G4803" s="6" t="s">
        <v>20245</v>
      </c>
      <c r="H4803" s="79">
        <v>425.16222800000003</v>
      </c>
    </row>
    <row r="4804" spans="1:8" x14ac:dyDescent="0.2">
      <c r="A4804" s="6">
        <v>30357426</v>
      </c>
      <c r="B4804" s="6" t="s">
        <v>20246</v>
      </c>
      <c r="C4804" s="6" t="s">
        <v>8590</v>
      </c>
      <c r="D4804" s="6" t="s">
        <v>17973</v>
      </c>
      <c r="E4804" s="6" t="s">
        <v>5893</v>
      </c>
      <c r="F4804" s="6" t="s">
        <v>20247</v>
      </c>
      <c r="G4804" s="6" t="s">
        <v>20248</v>
      </c>
      <c r="H4804" s="79">
        <v>425.16222800000003</v>
      </c>
    </row>
    <row r="4805" spans="1:8" x14ac:dyDescent="0.2">
      <c r="A4805" s="6">
        <v>30377149</v>
      </c>
      <c r="B4805" s="6" t="s">
        <v>20249</v>
      </c>
      <c r="C4805" s="6" t="s">
        <v>6166</v>
      </c>
      <c r="D4805" s="6" t="s">
        <v>13301</v>
      </c>
      <c r="E4805" s="6" t="s">
        <v>5638</v>
      </c>
      <c r="F4805" s="6" t="s">
        <v>20250</v>
      </c>
      <c r="G4805" s="6" t="s">
        <v>20251</v>
      </c>
      <c r="H4805" s="79">
        <v>426.63987200000003</v>
      </c>
    </row>
    <row r="4806" spans="1:8" x14ac:dyDescent="0.2">
      <c r="A4806" s="6">
        <v>30207318</v>
      </c>
      <c r="B4806" s="6" t="s">
        <v>20252</v>
      </c>
      <c r="C4806" s="6" t="s">
        <v>6170</v>
      </c>
      <c r="D4806" s="6" t="s">
        <v>13301</v>
      </c>
      <c r="E4806" s="6" t="s">
        <v>5638</v>
      </c>
      <c r="F4806" s="6" t="s">
        <v>20253</v>
      </c>
      <c r="G4806" s="6" t="s">
        <v>20254</v>
      </c>
      <c r="H4806" s="79">
        <v>426.63987200000003</v>
      </c>
    </row>
    <row r="4807" spans="1:8" x14ac:dyDescent="0.2">
      <c r="A4807" s="6">
        <v>30410357</v>
      </c>
      <c r="B4807" s="6" t="s">
        <v>20255</v>
      </c>
      <c r="C4807" s="6" t="s">
        <v>6174</v>
      </c>
      <c r="D4807" s="6" t="s">
        <v>13301</v>
      </c>
      <c r="E4807" s="6" t="s">
        <v>5638</v>
      </c>
      <c r="F4807" s="6" t="s">
        <v>20256</v>
      </c>
      <c r="G4807" s="6" t="s">
        <v>20257</v>
      </c>
      <c r="H4807" s="79">
        <v>426.63987200000003</v>
      </c>
    </row>
    <row r="4808" spans="1:8" x14ac:dyDescent="0.2">
      <c r="A4808" s="6">
        <v>30180241</v>
      </c>
      <c r="B4808" s="6" t="s">
        <v>20258</v>
      </c>
      <c r="C4808" s="6" t="s">
        <v>6178</v>
      </c>
      <c r="D4808" s="6" t="s">
        <v>13301</v>
      </c>
      <c r="E4808" s="6" t="s">
        <v>5638</v>
      </c>
      <c r="F4808" s="6" t="s">
        <v>20259</v>
      </c>
      <c r="G4808" s="6" t="s">
        <v>20260</v>
      </c>
      <c r="H4808" s="79">
        <v>426.63987200000003</v>
      </c>
    </row>
    <row r="4809" spans="1:8" x14ac:dyDescent="0.2">
      <c r="A4809" s="6">
        <v>30362917</v>
      </c>
      <c r="B4809" s="6" t="s">
        <v>20261</v>
      </c>
      <c r="C4809" s="6" t="s">
        <v>6516</v>
      </c>
      <c r="D4809" s="6" t="s">
        <v>13301</v>
      </c>
      <c r="E4809" s="6" t="s">
        <v>5638</v>
      </c>
      <c r="F4809" s="6" t="s">
        <v>20262</v>
      </c>
      <c r="G4809" s="6" t="s">
        <v>20263</v>
      </c>
      <c r="H4809" s="79">
        <v>426.63987200000003</v>
      </c>
    </row>
    <row r="4810" spans="1:8" x14ac:dyDescent="0.2">
      <c r="A4810" s="6">
        <v>30037269</v>
      </c>
      <c r="B4810" s="6" t="s">
        <v>20264</v>
      </c>
      <c r="C4810" s="6" t="s">
        <v>6520</v>
      </c>
      <c r="D4810" s="6" t="s">
        <v>13301</v>
      </c>
      <c r="E4810" s="6" t="s">
        <v>5638</v>
      </c>
      <c r="F4810" s="6" t="s">
        <v>20265</v>
      </c>
      <c r="G4810" s="6" t="s">
        <v>20266</v>
      </c>
      <c r="H4810" s="79">
        <v>426.63987200000003</v>
      </c>
    </row>
    <row r="4811" spans="1:8" x14ac:dyDescent="0.2">
      <c r="A4811" s="6">
        <v>30040089</v>
      </c>
      <c r="B4811" s="6" t="s">
        <v>1262</v>
      </c>
      <c r="C4811" s="6" t="s">
        <v>5783</v>
      </c>
      <c r="D4811" s="6" t="s">
        <v>18413</v>
      </c>
      <c r="E4811" s="6" t="s">
        <v>18414</v>
      </c>
      <c r="F4811" s="6" t="s">
        <v>1257</v>
      </c>
      <c r="G4811" s="6" t="s">
        <v>1258</v>
      </c>
      <c r="H4811" s="79">
        <v>426.66757200000001</v>
      </c>
    </row>
    <row r="4812" spans="1:8" x14ac:dyDescent="0.2">
      <c r="A4812" s="6">
        <v>30154532</v>
      </c>
      <c r="B4812" s="6" t="s">
        <v>20267</v>
      </c>
      <c r="C4812" s="6" t="s">
        <v>7715</v>
      </c>
      <c r="D4812" s="6" t="s">
        <v>18309</v>
      </c>
      <c r="E4812" s="6" t="s">
        <v>5893</v>
      </c>
      <c r="F4812" s="6" t="s">
        <v>20268</v>
      </c>
      <c r="G4812" s="6" t="s">
        <v>20269</v>
      </c>
      <c r="H4812" s="79">
        <v>426.66757200000001</v>
      </c>
    </row>
    <row r="4813" spans="1:8" x14ac:dyDescent="0.2">
      <c r="A4813" s="6">
        <v>30320686</v>
      </c>
      <c r="B4813" s="6" t="s">
        <v>20270</v>
      </c>
      <c r="C4813" s="6" t="s">
        <v>5783</v>
      </c>
      <c r="D4813" s="6" t="s">
        <v>18416</v>
      </c>
      <c r="E4813" s="6" t="s">
        <v>5638</v>
      </c>
      <c r="F4813" s="6" t="s">
        <v>20271</v>
      </c>
      <c r="G4813" s="6" t="s">
        <v>20272</v>
      </c>
      <c r="H4813" s="79">
        <v>426.66757200000001</v>
      </c>
    </row>
    <row r="4814" spans="1:8" x14ac:dyDescent="0.2">
      <c r="A4814" s="6">
        <v>30252316</v>
      </c>
      <c r="B4814" s="6" t="s">
        <v>20273</v>
      </c>
      <c r="C4814" s="6" t="s">
        <v>5642</v>
      </c>
      <c r="D4814" s="6" t="s">
        <v>13287</v>
      </c>
      <c r="E4814" s="6" t="s">
        <v>5638</v>
      </c>
      <c r="F4814" s="6" t="s">
        <v>20274</v>
      </c>
      <c r="G4814" s="6" t="s">
        <v>20275</v>
      </c>
      <c r="H4814" s="79">
        <v>427.35124500000001</v>
      </c>
    </row>
    <row r="4815" spans="1:8" x14ac:dyDescent="0.2">
      <c r="A4815" s="6">
        <v>30193140</v>
      </c>
      <c r="B4815" s="6" t="s">
        <v>20276</v>
      </c>
      <c r="C4815" s="6" t="s">
        <v>5666</v>
      </c>
      <c r="D4815" s="6" t="s">
        <v>18313</v>
      </c>
      <c r="E4815" s="6" t="s">
        <v>5893</v>
      </c>
      <c r="F4815" s="6" t="s">
        <v>20277</v>
      </c>
      <c r="G4815" s="6" t="s">
        <v>20278</v>
      </c>
      <c r="H4815" s="79">
        <v>427.571392</v>
      </c>
    </row>
    <row r="4816" spans="1:8" x14ac:dyDescent="0.2">
      <c r="A4816" s="6">
        <v>30102063</v>
      </c>
      <c r="B4816" s="6" t="s">
        <v>20279</v>
      </c>
      <c r="C4816" s="6" t="s">
        <v>7512</v>
      </c>
      <c r="D4816" s="6" t="s">
        <v>15818</v>
      </c>
      <c r="E4816" s="6" t="s">
        <v>15819</v>
      </c>
      <c r="F4816" s="6" t="s">
        <v>20280</v>
      </c>
      <c r="G4816" s="6" t="s">
        <v>20281</v>
      </c>
      <c r="H4816" s="79">
        <v>428.26221500000003</v>
      </c>
    </row>
    <row r="4817" spans="1:8" x14ac:dyDescent="0.2">
      <c r="A4817" s="6">
        <v>30371534</v>
      </c>
      <c r="B4817" s="6" t="s">
        <v>20282</v>
      </c>
      <c r="C4817" s="6" t="s">
        <v>7346</v>
      </c>
      <c r="D4817" s="6" t="s">
        <v>17969</v>
      </c>
      <c r="E4817" s="6" t="s">
        <v>5893</v>
      </c>
      <c r="F4817" s="6" t="s">
        <v>20283</v>
      </c>
      <c r="G4817" s="6" t="s">
        <v>20284</v>
      </c>
      <c r="H4817" s="79">
        <v>429.95913200000001</v>
      </c>
    </row>
    <row r="4818" spans="1:8" x14ac:dyDescent="0.2">
      <c r="A4818" s="6">
        <v>30020085</v>
      </c>
      <c r="B4818" s="6" t="s">
        <v>20285</v>
      </c>
      <c r="C4818" s="6" t="s">
        <v>7346</v>
      </c>
      <c r="D4818" s="6" t="s">
        <v>17973</v>
      </c>
      <c r="E4818" s="6" t="s">
        <v>5893</v>
      </c>
      <c r="F4818" s="6" t="s">
        <v>20286</v>
      </c>
      <c r="G4818" s="6" t="s">
        <v>20287</v>
      </c>
      <c r="H4818" s="79">
        <v>429.95913200000001</v>
      </c>
    </row>
    <row r="4819" spans="1:8" x14ac:dyDescent="0.2">
      <c r="A4819" s="6">
        <v>30385436</v>
      </c>
      <c r="B4819" s="6" t="s">
        <v>20288</v>
      </c>
      <c r="C4819" s="6" t="s">
        <v>5933</v>
      </c>
      <c r="D4819" s="6" t="s">
        <v>18769</v>
      </c>
      <c r="E4819" s="6" t="s">
        <v>18414</v>
      </c>
      <c r="F4819" s="6" t="s">
        <v>20289</v>
      </c>
      <c r="G4819" s="6" t="s">
        <v>20290</v>
      </c>
      <c r="H4819" s="79">
        <v>435.38167099999998</v>
      </c>
    </row>
    <row r="4820" spans="1:8" x14ac:dyDescent="0.2">
      <c r="A4820" s="6">
        <v>30014712</v>
      </c>
      <c r="B4820" s="6" t="s">
        <v>20291</v>
      </c>
      <c r="C4820" s="6" t="s">
        <v>5937</v>
      </c>
      <c r="D4820" s="6" t="s">
        <v>18769</v>
      </c>
      <c r="E4820" s="6" t="s">
        <v>18414</v>
      </c>
      <c r="F4820" s="6" t="s">
        <v>20292</v>
      </c>
      <c r="G4820" s="6" t="s">
        <v>20293</v>
      </c>
      <c r="H4820" s="79">
        <v>435.38167099999998</v>
      </c>
    </row>
    <row r="4821" spans="1:8" x14ac:dyDescent="0.2">
      <c r="A4821" s="6">
        <v>30356394</v>
      </c>
      <c r="B4821" s="6" t="s">
        <v>20294</v>
      </c>
      <c r="C4821" s="6" t="s">
        <v>5941</v>
      </c>
      <c r="D4821" s="6" t="s">
        <v>18769</v>
      </c>
      <c r="E4821" s="6" t="s">
        <v>18414</v>
      </c>
      <c r="F4821" s="6" t="s">
        <v>20295</v>
      </c>
      <c r="G4821" s="6" t="s">
        <v>20296</v>
      </c>
      <c r="H4821" s="79">
        <v>435.38167099999998</v>
      </c>
    </row>
    <row r="4822" spans="1:8" x14ac:dyDescent="0.2">
      <c r="A4822" s="6">
        <v>30206748</v>
      </c>
      <c r="B4822" s="6" t="s">
        <v>20297</v>
      </c>
      <c r="C4822" s="6" t="s">
        <v>5945</v>
      </c>
      <c r="D4822" s="6" t="s">
        <v>18769</v>
      </c>
      <c r="E4822" s="6" t="s">
        <v>18414</v>
      </c>
      <c r="F4822" s="6" t="s">
        <v>20298</v>
      </c>
      <c r="G4822" s="6" t="s">
        <v>20299</v>
      </c>
      <c r="H4822" s="79">
        <v>435.38167099999998</v>
      </c>
    </row>
    <row r="4823" spans="1:8" x14ac:dyDescent="0.2">
      <c r="A4823" s="6">
        <v>30451051</v>
      </c>
      <c r="B4823" s="6" t="s">
        <v>20300</v>
      </c>
      <c r="C4823" s="6" t="s">
        <v>5949</v>
      </c>
      <c r="D4823" s="6" t="s">
        <v>18769</v>
      </c>
      <c r="E4823" s="6" t="s">
        <v>18414</v>
      </c>
      <c r="F4823" s="6" t="s">
        <v>20301</v>
      </c>
      <c r="G4823" s="6" t="s">
        <v>20302</v>
      </c>
      <c r="H4823" s="79">
        <v>435.38167099999998</v>
      </c>
    </row>
    <row r="4824" spans="1:8" x14ac:dyDescent="0.2">
      <c r="A4824" s="6">
        <v>30201422</v>
      </c>
      <c r="B4824" s="6" t="s">
        <v>20303</v>
      </c>
      <c r="C4824" s="6" t="s">
        <v>5953</v>
      </c>
      <c r="D4824" s="6" t="s">
        <v>18769</v>
      </c>
      <c r="E4824" s="6" t="s">
        <v>18414</v>
      </c>
      <c r="F4824" s="6" t="s">
        <v>20304</v>
      </c>
      <c r="G4824" s="6" t="s">
        <v>20305</v>
      </c>
      <c r="H4824" s="79">
        <v>435.38167099999998</v>
      </c>
    </row>
    <row r="4825" spans="1:8" x14ac:dyDescent="0.2">
      <c r="A4825" s="6">
        <v>30392358</v>
      </c>
      <c r="B4825" s="6" t="s">
        <v>20306</v>
      </c>
      <c r="C4825" s="6" t="s">
        <v>5957</v>
      </c>
      <c r="D4825" s="6" t="s">
        <v>18769</v>
      </c>
      <c r="E4825" s="6" t="s">
        <v>18414</v>
      </c>
      <c r="F4825" s="6" t="s">
        <v>20307</v>
      </c>
      <c r="G4825" s="6" t="s">
        <v>20308</v>
      </c>
      <c r="H4825" s="79">
        <v>435.38167099999998</v>
      </c>
    </row>
    <row r="4826" spans="1:8" x14ac:dyDescent="0.2">
      <c r="A4826" s="6">
        <v>30216895</v>
      </c>
      <c r="B4826" s="6" t="s">
        <v>20309</v>
      </c>
      <c r="C4826" s="6" t="s">
        <v>5933</v>
      </c>
      <c r="D4826" s="6" t="s">
        <v>19837</v>
      </c>
      <c r="E4826" s="6" t="s">
        <v>5638</v>
      </c>
      <c r="F4826" s="6" t="s">
        <v>20310</v>
      </c>
      <c r="G4826" s="6" t="s">
        <v>20311</v>
      </c>
      <c r="H4826" s="79">
        <v>435.38167099999998</v>
      </c>
    </row>
    <row r="4827" spans="1:8" x14ac:dyDescent="0.2">
      <c r="A4827" s="6">
        <v>30030371</v>
      </c>
      <c r="B4827" s="6" t="s">
        <v>20312</v>
      </c>
      <c r="C4827" s="6" t="s">
        <v>5937</v>
      </c>
      <c r="D4827" s="6" t="s">
        <v>19837</v>
      </c>
      <c r="E4827" s="6" t="s">
        <v>5638</v>
      </c>
      <c r="F4827" s="6" t="s">
        <v>20313</v>
      </c>
      <c r="G4827" s="6" t="s">
        <v>20314</v>
      </c>
      <c r="H4827" s="79">
        <v>435.38167099999998</v>
      </c>
    </row>
    <row r="4828" spans="1:8" x14ac:dyDescent="0.2">
      <c r="A4828" s="6">
        <v>30161905</v>
      </c>
      <c r="B4828" s="6" t="s">
        <v>20315</v>
      </c>
      <c r="C4828" s="6" t="s">
        <v>5941</v>
      </c>
      <c r="D4828" s="6" t="s">
        <v>19837</v>
      </c>
      <c r="E4828" s="6" t="s">
        <v>5638</v>
      </c>
      <c r="F4828" s="6" t="s">
        <v>20316</v>
      </c>
      <c r="G4828" s="6" t="s">
        <v>20317</v>
      </c>
      <c r="H4828" s="79">
        <v>435.38167099999998</v>
      </c>
    </row>
    <row r="4829" spans="1:8" x14ac:dyDescent="0.2">
      <c r="A4829" s="6">
        <v>30046979</v>
      </c>
      <c r="B4829" s="6" t="s">
        <v>20318</v>
      </c>
      <c r="C4829" s="6" t="s">
        <v>5945</v>
      </c>
      <c r="D4829" s="6" t="s">
        <v>19837</v>
      </c>
      <c r="E4829" s="6" t="s">
        <v>5638</v>
      </c>
      <c r="F4829" s="6" t="s">
        <v>20319</v>
      </c>
      <c r="G4829" s="6" t="s">
        <v>20320</v>
      </c>
      <c r="H4829" s="79">
        <v>435.38167099999998</v>
      </c>
    </row>
    <row r="4830" spans="1:8" x14ac:dyDescent="0.2">
      <c r="A4830" s="6">
        <v>30290522</v>
      </c>
      <c r="B4830" s="6" t="s">
        <v>20321</v>
      </c>
      <c r="C4830" s="6" t="s">
        <v>5949</v>
      </c>
      <c r="D4830" s="6" t="s">
        <v>19837</v>
      </c>
      <c r="E4830" s="6" t="s">
        <v>5638</v>
      </c>
      <c r="F4830" s="6" t="s">
        <v>20322</v>
      </c>
      <c r="G4830" s="6" t="s">
        <v>20323</v>
      </c>
      <c r="H4830" s="79">
        <v>435.38167099999998</v>
      </c>
    </row>
    <row r="4831" spans="1:8" x14ac:dyDescent="0.2">
      <c r="A4831" s="6">
        <v>30093702</v>
      </c>
      <c r="B4831" s="6" t="s">
        <v>20324</v>
      </c>
      <c r="C4831" s="6" t="s">
        <v>5953</v>
      </c>
      <c r="D4831" s="6" t="s">
        <v>19837</v>
      </c>
      <c r="E4831" s="6" t="s">
        <v>5638</v>
      </c>
      <c r="F4831" s="6" t="s">
        <v>20325</v>
      </c>
      <c r="G4831" s="6" t="s">
        <v>20326</v>
      </c>
      <c r="H4831" s="79">
        <v>435.38167099999998</v>
      </c>
    </row>
    <row r="4832" spans="1:8" x14ac:dyDescent="0.2">
      <c r="A4832" s="6">
        <v>30246800</v>
      </c>
      <c r="B4832" s="6" t="s">
        <v>20327</v>
      </c>
      <c r="C4832" s="6" t="s">
        <v>5957</v>
      </c>
      <c r="D4832" s="6" t="s">
        <v>19837</v>
      </c>
      <c r="E4832" s="6" t="s">
        <v>5638</v>
      </c>
      <c r="F4832" s="6" t="s">
        <v>20328</v>
      </c>
      <c r="G4832" s="6" t="s">
        <v>20329</v>
      </c>
      <c r="H4832" s="79">
        <v>435.38167099999998</v>
      </c>
    </row>
    <row r="4833" spans="1:8" x14ac:dyDescent="0.2">
      <c r="A4833" s="6">
        <v>30019246</v>
      </c>
      <c r="B4833" s="6" t="s">
        <v>20330</v>
      </c>
      <c r="C4833" s="6" t="s">
        <v>5690</v>
      </c>
      <c r="D4833" s="6" t="s">
        <v>13291</v>
      </c>
      <c r="E4833" s="6" t="s">
        <v>5638</v>
      </c>
      <c r="F4833" s="6" t="s">
        <v>20331</v>
      </c>
      <c r="G4833" s="6" t="s">
        <v>20332</v>
      </c>
      <c r="H4833" s="79">
        <v>435.43202400000001</v>
      </c>
    </row>
    <row r="4834" spans="1:8" x14ac:dyDescent="0.2">
      <c r="A4834" s="6">
        <v>30017860</v>
      </c>
      <c r="B4834" s="6" t="s">
        <v>20333</v>
      </c>
      <c r="C4834" s="6" t="s">
        <v>5694</v>
      </c>
      <c r="D4834" s="6" t="s">
        <v>13291</v>
      </c>
      <c r="E4834" s="6" t="s">
        <v>5638</v>
      </c>
      <c r="F4834" s="6" t="s">
        <v>20334</v>
      </c>
      <c r="G4834" s="6" t="s">
        <v>20335</v>
      </c>
      <c r="H4834" s="79">
        <v>435.43202400000001</v>
      </c>
    </row>
    <row r="4835" spans="1:8" x14ac:dyDescent="0.2">
      <c r="A4835" s="6">
        <v>30100037</v>
      </c>
      <c r="B4835" s="6" t="s">
        <v>20336</v>
      </c>
      <c r="C4835" s="6" t="s">
        <v>5698</v>
      </c>
      <c r="D4835" s="6" t="s">
        <v>13291</v>
      </c>
      <c r="E4835" s="6" t="s">
        <v>5638</v>
      </c>
      <c r="F4835" s="6" t="s">
        <v>20337</v>
      </c>
      <c r="G4835" s="6" t="s">
        <v>20338</v>
      </c>
      <c r="H4835" s="79">
        <v>435.43202400000001</v>
      </c>
    </row>
    <row r="4836" spans="1:8" x14ac:dyDescent="0.2">
      <c r="A4836" s="6">
        <v>30036944</v>
      </c>
      <c r="B4836" s="6" t="s">
        <v>4287</v>
      </c>
      <c r="C4836" s="6" t="s">
        <v>5690</v>
      </c>
      <c r="D4836" s="6" t="s">
        <v>13296</v>
      </c>
      <c r="E4836" s="6" t="s">
        <v>5638</v>
      </c>
      <c r="F4836" s="6" t="s">
        <v>4282</v>
      </c>
      <c r="G4836" s="6" t="s">
        <v>4283</v>
      </c>
      <c r="H4836" s="79">
        <v>435.43202400000001</v>
      </c>
    </row>
    <row r="4837" spans="1:8" x14ac:dyDescent="0.2">
      <c r="A4837" s="6">
        <v>30049198</v>
      </c>
      <c r="B4837" s="6" t="s">
        <v>854</v>
      </c>
      <c r="C4837" s="6" t="s">
        <v>5694</v>
      </c>
      <c r="D4837" s="6" t="s">
        <v>13296</v>
      </c>
      <c r="E4837" s="6" t="s">
        <v>5638</v>
      </c>
      <c r="F4837" s="6" t="s">
        <v>849</v>
      </c>
      <c r="G4837" s="6" t="s">
        <v>850</v>
      </c>
      <c r="H4837" s="79">
        <v>435.43202400000001</v>
      </c>
    </row>
    <row r="4838" spans="1:8" x14ac:dyDescent="0.2">
      <c r="A4838" s="6">
        <v>30134051</v>
      </c>
      <c r="B4838" s="6" t="s">
        <v>4382</v>
      </c>
      <c r="C4838" s="6" t="s">
        <v>5698</v>
      </c>
      <c r="D4838" s="6" t="s">
        <v>13296</v>
      </c>
      <c r="E4838" s="6" t="s">
        <v>5638</v>
      </c>
      <c r="F4838" s="6" t="s">
        <v>4378</v>
      </c>
      <c r="G4838" s="6" t="s">
        <v>4379</v>
      </c>
      <c r="H4838" s="79">
        <v>435.43202400000001</v>
      </c>
    </row>
    <row r="4839" spans="1:8" x14ac:dyDescent="0.2">
      <c r="A4839" s="6">
        <v>30371105</v>
      </c>
      <c r="B4839" s="6" t="s">
        <v>20339</v>
      </c>
      <c r="C4839" s="6" t="s">
        <v>5678</v>
      </c>
      <c r="D4839" s="6" t="s">
        <v>18313</v>
      </c>
      <c r="E4839" s="6" t="s">
        <v>5893</v>
      </c>
      <c r="F4839" s="6" t="s">
        <v>20340</v>
      </c>
      <c r="G4839" s="6" t="s">
        <v>20341</v>
      </c>
      <c r="H4839" s="79">
        <v>438.648505</v>
      </c>
    </row>
    <row r="4840" spans="1:8" x14ac:dyDescent="0.2">
      <c r="A4840" s="6">
        <v>30041409</v>
      </c>
      <c r="B4840" s="6" t="s">
        <v>20342</v>
      </c>
      <c r="C4840" s="6" t="s">
        <v>5702</v>
      </c>
      <c r="D4840" s="6" t="s">
        <v>13291</v>
      </c>
      <c r="E4840" s="6" t="s">
        <v>5638</v>
      </c>
      <c r="F4840" s="6" t="s">
        <v>20343</v>
      </c>
      <c r="G4840" s="6" t="s">
        <v>20344</v>
      </c>
      <c r="H4840" s="79">
        <v>438.91801299999997</v>
      </c>
    </row>
    <row r="4841" spans="1:8" x14ac:dyDescent="0.2">
      <c r="A4841" s="6">
        <v>30290923</v>
      </c>
      <c r="B4841" s="6" t="s">
        <v>1354</v>
      </c>
      <c r="C4841" s="6" t="s">
        <v>5702</v>
      </c>
      <c r="D4841" s="6" t="s">
        <v>13296</v>
      </c>
      <c r="E4841" s="6" t="s">
        <v>5638</v>
      </c>
      <c r="F4841" s="6" t="s">
        <v>1349</v>
      </c>
      <c r="G4841" s="6" t="s">
        <v>1350</v>
      </c>
      <c r="H4841" s="79">
        <v>438.91801299999997</v>
      </c>
    </row>
    <row r="4842" spans="1:8" x14ac:dyDescent="0.2">
      <c r="A4842" s="6">
        <v>30335599</v>
      </c>
      <c r="B4842" s="6" t="s">
        <v>20345</v>
      </c>
      <c r="C4842" s="6" t="s">
        <v>5706</v>
      </c>
      <c r="D4842" s="6" t="s">
        <v>13291</v>
      </c>
      <c r="E4842" s="6" t="s">
        <v>5638</v>
      </c>
      <c r="F4842" s="6" t="s">
        <v>20346</v>
      </c>
      <c r="G4842" s="6" t="s">
        <v>20347</v>
      </c>
      <c r="H4842" s="79">
        <v>439.31177000000002</v>
      </c>
    </row>
    <row r="4843" spans="1:8" x14ac:dyDescent="0.2">
      <c r="A4843" s="6">
        <v>30407062</v>
      </c>
      <c r="B4843" s="6" t="s">
        <v>4857</v>
      </c>
      <c r="C4843" s="6" t="s">
        <v>5706</v>
      </c>
      <c r="D4843" s="6" t="s">
        <v>13296</v>
      </c>
      <c r="E4843" s="6" t="s">
        <v>5638</v>
      </c>
      <c r="F4843" s="6" t="s">
        <v>4853</v>
      </c>
      <c r="G4843" s="6" t="s">
        <v>4854</v>
      </c>
      <c r="H4843" s="79">
        <v>439.31177000000002</v>
      </c>
    </row>
    <row r="4844" spans="1:8" x14ac:dyDescent="0.2">
      <c r="A4844" s="6">
        <v>30167402</v>
      </c>
      <c r="B4844" s="6" t="s">
        <v>20348</v>
      </c>
      <c r="C4844" s="6" t="s">
        <v>6246</v>
      </c>
      <c r="D4844" s="6" t="s">
        <v>16425</v>
      </c>
      <c r="E4844" s="6" t="s">
        <v>15819</v>
      </c>
      <c r="F4844" s="6" t="s">
        <v>20349</v>
      </c>
      <c r="G4844" s="6" t="s">
        <v>20350</v>
      </c>
      <c r="H4844" s="79">
        <v>440.42629699999998</v>
      </c>
    </row>
    <row r="4845" spans="1:8" x14ac:dyDescent="0.2">
      <c r="A4845" s="6">
        <v>30278605</v>
      </c>
      <c r="B4845" s="6" t="s">
        <v>20351</v>
      </c>
      <c r="C4845" s="6" t="s">
        <v>6246</v>
      </c>
      <c r="D4845" s="6" t="s">
        <v>16429</v>
      </c>
      <c r="E4845" s="6" t="s">
        <v>15819</v>
      </c>
      <c r="F4845" s="6" t="s">
        <v>20352</v>
      </c>
      <c r="G4845" s="6" t="s">
        <v>20353</v>
      </c>
      <c r="H4845" s="79">
        <v>440.42629699999998</v>
      </c>
    </row>
    <row r="4846" spans="1:8" x14ac:dyDescent="0.2">
      <c r="A4846" s="6">
        <v>30352590</v>
      </c>
      <c r="B4846" s="6" t="s">
        <v>20354</v>
      </c>
      <c r="C4846" s="6" t="s">
        <v>7338</v>
      </c>
      <c r="D4846" s="6" t="s">
        <v>17969</v>
      </c>
      <c r="E4846" s="6" t="s">
        <v>5893</v>
      </c>
      <c r="F4846" s="6" t="s">
        <v>20355</v>
      </c>
      <c r="G4846" s="6" t="s">
        <v>20356</v>
      </c>
      <c r="H4846" s="79">
        <v>440.456458</v>
      </c>
    </row>
    <row r="4847" spans="1:8" x14ac:dyDescent="0.2">
      <c r="A4847" s="6">
        <v>30080415</v>
      </c>
      <c r="B4847" s="6" t="s">
        <v>20357</v>
      </c>
      <c r="C4847" s="6" t="s">
        <v>7338</v>
      </c>
      <c r="D4847" s="6" t="s">
        <v>17973</v>
      </c>
      <c r="E4847" s="6" t="s">
        <v>5893</v>
      </c>
      <c r="F4847" s="6" t="s">
        <v>20358</v>
      </c>
      <c r="G4847" s="6" t="s">
        <v>20359</v>
      </c>
      <c r="H4847" s="79">
        <v>440.456458</v>
      </c>
    </row>
    <row r="4848" spans="1:8" x14ac:dyDescent="0.2">
      <c r="A4848" s="6">
        <v>30307595</v>
      </c>
      <c r="B4848" s="6" t="s">
        <v>20360</v>
      </c>
      <c r="C4848" s="6" t="s">
        <v>5710</v>
      </c>
      <c r="D4848" s="6" t="s">
        <v>13291</v>
      </c>
      <c r="E4848" s="6" t="s">
        <v>5638</v>
      </c>
      <c r="F4848" s="6" t="s">
        <v>20361</v>
      </c>
      <c r="G4848" s="6" t="s">
        <v>20362</v>
      </c>
      <c r="H4848" s="79">
        <v>442.39583699999997</v>
      </c>
    </row>
    <row r="4849" spans="1:8" x14ac:dyDescent="0.2">
      <c r="A4849" s="6">
        <v>30419471</v>
      </c>
      <c r="B4849" s="6" t="s">
        <v>20363</v>
      </c>
      <c r="C4849" s="6" t="s">
        <v>5714</v>
      </c>
      <c r="D4849" s="6" t="s">
        <v>13291</v>
      </c>
      <c r="E4849" s="6" t="s">
        <v>5638</v>
      </c>
      <c r="F4849" s="6" t="s">
        <v>20364</v>
      </c>
      <c r="G4849" s="6" t="s">
        <v>20365</v>
      </c>
      <c r="H4849" s="79">
        <v>442.39583699999997</v>
      </c>
    </row>
    <row r="4850" spans="1:8" x14ac:dyDescent="0.2">
      <c r="A4850" s="6">
        <v>30420509</v>
      </c>
      <c r="B4850" s="6" t="s">
        <v>20366</v>
      </c>
      <c r="C4850" s="6" t="s">
        <v>5718</v>
      </c>
      <c r="D4850" s="6" t="s">
        <v>13291</v>
      </c>
      <c r="E4850" s="6" t="s">
        <v>5638</v>
      </c>
      <c r="F4850" s="6" t="s">
        <v>20367</v>
      </c>
      <c r="G4850" s="6" t="s">
        <v>20368</v>
      </c>
      <c r="H4850" s="79">
        <v>442.39583699999997</v>
      </c>
    </row>
    <row r="4851" spans="1:8" x14ac:dyDescent="0.2">
      <c r="A4851" s="6">
        <v>30353678</v>
      </c>
      <c r="B4851" s="6" t="s">
        <v>20369</v>
      </c>
      <c r="C4851" s="6" t="s">
        <v>5722</v>
      </c>
      <c r="D4851" s="6" t="s">
        <v>13291</v>
      </c>
      <c r="E4851" s="6" t="s">
        <v>5638</v>
      </c>
      <c r="F4851" s="6" t="s">
        <v>20370</v>
      </c>
      <c r="G4851" s="6" t="s">
        <v>20371</v>
      </c>
      <c r="H4851" s="79">
        <v>442.39583699999997</v>
      </c>
    </row>
    <row r="4852" spans="1:8" x14ac:dyDescent="0.2">
      <c r="A4852" s="6">
        <v>30247230</v>
      </c>
      <c r="B4852" s="6" t="s">
        <v>20372</v>
      </c>
      <c r="C4852" s="6" t="s">
        <v>5725</v>
      </c>
      <c r="D4852" s="6" t="s">
        <v>13291</v>
      </c>
      <c r="E4852" s="6" t="s">
        <v>5638</v>
      </c>
      <c r="F4852" s="6" t="s">
        <v>20373</v>
      </c>
      <c r="G4852" s="6" t="s">
        <v>20374</v>
      </c>
      <c r="H4852" s="79">
        <v>442.39583699999997</v>
      </c>
    </row>
    <row r="4853" spans="1:8" x14ac:dyDescent="0.2">
      <c r="A4853" s="6">
        <v>30280699</v>
      </c>
      <c r="B4853" s="6" t="s">
        <v>20375</v>
      </c>
      <c r="C4853" s="6" t="s">
        <v>5727</v>
      </c>
      <c r="D4853" s="6" t="s">
        <v>13291</v>
      </c>
      <c r="E4853" s="6" t="s">
        <v>5638</v>
      </c>
      <c r="F4853" s="6" t="s">
        <v>20376</v>
      </c>
      <c r="G4853" s="6" t="s">
        <v>20377</v>
      </c>
      <c r="H4853" s="79">
        <v>442.39583699999997</v>
      </c>
    </row>
    <row r="4854" spans="1:8" x14ac:dyDescent="0.2">
      <c r="A4854" s="6">
        <v>30302163</v>
      </c>
      <c r="B4854" s="6" t="s">
        <v>20378</v>
      </c>
      <c r="C4854" s="6" t="s">
        <v>5730</v>
      </c>
      <c r="D4854" s="6" t="s">
        <v>13291</v>
      </c>
      <c r="E4854" s="6" t="s">
        <v>5638</v>
      </c>
      <c r="F4854" s="6" t="s">
        <v>20379</v>
      </c>
      <c r="G4854" s="6" t="s">
        <v>20380</v>
      </c>
      <c r="H4854" s="79">
        <v>442.39583699999997</v>
      </c>
    </row>
    <row r="4855" spans="1:8" x14ac:dyDescent="0.2">
      <c r="A4855" s="6">
        <v>30115640</v>
      </c>
      <c r="B4855" s="6" t="s">
        <v>1312</v>
      </c>
      <c r="C4855" s="6" t="s">
        <v>5732</v>
      </c>
      <c r="D4855" s="6" t="s">
        <v>13291</v>
      </c>
      <c r="E4855" s="6" t="s">
        <v>5638</v>
      </c>
      <c r="F4855" s="6" t="s">
        <v>1308</v>
      </c>
      <c r="G4855" s="6" t="s">
        <v>1309</v>
      </c>
      <c r="H4855" s="79">
        <v>442.39583699999997</v>
      </c>
    </row>
    <row r="4856" spans="1:8" x14ac:dyDescent="0.2">
      <c r="A4856" s="6">
        <v>30190961</v>
      </c>
      <c r="B4856" s="6" t="s">
        <v>887</v>
      </c>
      <c r="C4856" s="6" t="s">
        <v>5736</v>
      </c>
      <c r="D4856" s="6" t="s">
        <v>13291</v>
      </c>
      <c r="E4856" s="6" t="s">
        <v>5638</v>
      </c>
      <c r="F4856" s="6" t="s">
        <v>882</v>
      </c>
      <c r="G4856" s="6" t="s">
        <v>883</v>
      </c>
      <c r="H4856" s="79">
        <v>442.39583699999997</v>
      </c>
    </row>
    <row r="4857" spans="1:8" x14ac:dyDescent="0.2">
      <c r="A4857" s="6">
        <v>30240067</v>
      </c>
      <c r="B4857" s="6" t="s">
        <v>1656</v>
      </c>
      <c r="C4857" s="6" t="s">
        <v>5740</v>
      </c>
      <c r="D4857" s="6" t="s">
        <v>13291</v>
      </c>
      <c r="E4857" s="6" t="s">
        <v>5638</v>
      </c>
      <c r="F4857" s="6" t="s">
        <v>1652</v>
      </c>
      <c r="G4857" s="6" t="s">
        <v>1653</v>
      </c>
      <c r="H4857" s="79">
        <v>442.39583699999997</v>
      </c>
    </row>
    <row r="4858" spans="1:8" x14ac:dyDescent="0.2">
      <c r="A4858" s="6">
        <v>30154201</v>
      </c>
      <c r="B4858" s="6" t="s">
        <v>913</v>
      </c>
      <c r="C4858" s="6" t="s">
        <v>5710</v>
      </c>
      <c r="D4858" s="6" t="s">
        <v>13296</v>
      </c>
      <c r="E4858" s="6" t="s">
        <v>5638</v>
      </c>
      <c r="F4858" s="6" t="s">
        <v>908</v>
      </c>
      <c r="G4858" s="6" t="s">
        <v>909</v>
      </c>
      <c r="H4858" s="79">
        <v>442.39583699999997</v>
      </c>
    </row>
    <row r="4859" spans="1:8" x14ac:dyDescent="0.2">
      <c r="A4859" s="6">
        <v>30235199</v>
      </c>
      <c r="B4859" s="6" t="s">
        <v>4104</v>
      </c>
      <c r="C4859" s="6" t="s">
        <v>5714</v>
      </c>
      <c r="D4859" s="6" t="s">
        <v>13296</v>
      </c>
      <c r="E4859" s="6" t="s">
        <v>5638</v>
      </c>
      <c r="F4859" s="6" t="s">
        <v>4100</v>
      </c>
      <c r="G4859" s="6" t="s">
        <v>4101</v>
      </c>
      <c r="H4859" s="79">
        <v>442.39583699999997</v>
      </c>
    </row>
    <row r="4860" spans="1:8" x14ac:dyDescent="0.2">
      <c r="A4860" s="6">
        <v>30148873</v>
      </c>
      <c r="B4860" s="6" t="s">
        <v>1904</v>
      </c>
      <c r="C4860" s="6" t="s">
        <v>5718</v>
      </c>
      <c r="D4860" s="6" t="s">
        <v>13296</v>
      </c>
      <c r="E4860" s="6" t="s">
        <v>5638</v>
      </c>
      <c r="F4860" s="6" t="s">
        <v>1900</v>
      </c>
      <c r="G4860" s="6" t="s">
        <v>1901</v>
      </c>
      <c r="H4860" s="79">
        <v>442.39583699999997</v>
      </c>
    </row>
    <row r="4861" spans="1:8" x14ac:dyDescent="0.2">
      <c r="A4861" s="6">
        <v>30011047</v>
      </c>
      <c r="B4861" s="6" t="s">
        <v>4185</v>
      </c>
      <c r="C4861" s="6" t="s">
        <v>5722</v>
      </c>
      <c r="D4861" s="6" t="s">
        <v>13296</v>
      </c>
      <c r="E4861" s="6" t="s">
        <v>5638</v>
      </c>
      <c r="F4861" s="6" t="s">
        <v>4181</v>
      </c>
      <c r="G4861" s="6" t="s">
        <v>4182</v>
      </c>
      <c r="H4861" s="79">
        <v>442.39583699999997</v>
      </c>
    </row>
    <row r="4862" spans="1:8" x14ac:dyDescent="0.2">
      <c r="A4862" s="6">
        <v>30043938</v>
      </c>
      <c r="B4862" s="6" t="s">
        <v>956</v>
      </c>
      <c r="C4862" s="6" t="s">
        <v>5725</v>
      </c>
      <c r="D4862" s="6" t="s">
        <v>13296</v>
      </c>
      <c r="E4862" s="6" t="s">
        <v>5638</v>
      </c>
      <c r="F4862" s="6" t="s">
        <v>951</v>
      </c>
      <c r="G4862" s="6" t="s">
        <v>952</v>
      </c>
      <c r="H4862" s="79">
        <v>442.39583699999997</v>
      </c>
    </row>
    <row r="4863" spans="1:8" x14ac:dyDescent="0.2">
      <c r="A4863" s="6">
        <v>30110697</v>
      </c>
      <c r="B4863" s="6" t="s">
        <v>3859</v>
      </c>
      <c r="C4863" s="6" t="s">
        <v>5727</v>
      </c>
      <c r="D4863" s="6" t="s">
        <v>13296</v>
      </c>
      <c r="E4863" s="6" t="s">
        <v>5638</v>
      </c>
      <c r="F4863" s="6" t="s">
        <v>3855</v>
      </c>
      <c r="G4863" s="6" t="s">
        <v>3856</v>
      </c>
      <c r="H4863" s="79">
        <v>442.39583699999997</v>
      </c>
    </row>
    <row r="4864" spans="1:8" x14ac:dyDescent="0.2">
      <c r="A4864" s="6">
        <v>30029509</v>
      </c>
      <c r="B4864" s="6" t="s">
        <v>900</v>
      </c>
      <c r="C4864" s="6" t="s">
        <v>5730</v>
      </c>
      <c r="D4864" s="6" t="s">
        <v>13296</v>
      </c>
      <c r="E4864" s="6" t="s">
        <v>5638</v>
      </c>
      <c r="F4864" s="6" t="s">
        <v>895</v>
      </c>
      <c r="G4864" s="6" t="s">
        <v>896</v>
      </c>
      <c r="H4864" s="79">
        <v>442.39583699999997</v>
      </c>
    </row>
    <row r="4865" spans="1:8" x14ac:dyDescent="0.2">
      <c r="A4865" s="6">
        <v>30381562</v>
      </c>
      <c r="B4865" s="6" t="s">
        <v>4247</v>
      </c>
      <c r="C4865" s="6" t="s">
        <v>5732</v>
      </c>
      <c r="D4865" s="6" t="s">
        <v>13296</v>
      </c>
      <c r="E4865" s="6" t="s">
        <v>5638</v>
      </c>
      <c r="F4865" s="6" t="s">
        <v>4243</v>
      </c>
      <c r="G4865" s="6" t="s">
        <v>4244</v>
      </c>
      <c r="H4865" s="79">
        <v>442.39583699999997</v>
      </c>
    </row>
    <row r="4866" spans="1:8" x14ac:dyDescent="0.2">
      <c r="A4866" s="6">
        <v>30357183</v>
      </c>
      <c r="B4866" s="6" t="s">
        <v>993</v>
      </c>
      <c r="C4866" s="6" t="s">
        <v>5736</v>
      </c>
      <c r="D4866" s="6" t="s">
        <v>13296</v>
      </c>
      <c r="E4866" s="6" t="s">
        <v>5638</v>
      </c>
      <c r="F4866" s="6" t="s">
        <v>989</v>
      </c>
      <c r="G4866" s="6" t="s">
        <v>990</v>
      </c>
      <c r="H4866" s="79">
        <v>442.39583699999997</v>
      </c>
    </row>
    <row r="4867" spans="1:8" x14ac:dyDescent="0.2">
      <c r="A4867" s="6">
        <v>30369866</v>
      </c>
      <c r="B4867" s="6" t="s">
        <v>3507</v>
      </c>
      <c r="C4867" s="6" t="s">
        <v>5740</v>
      </c>
      <c r="D4867" s="6" t="s">
        <v>13296</v>
      </c>
      <c r="E4867" s="6" t="s">
        <v>5638</v>
      </c>
      <c r="F4867" s="6" t="s">
        <v>3503</v>
      </c>
      <c r="G4867" s="6" t="s">
        <v>3504</v>
      </c>
      <c r="H4867" s="79">
        <v>442.39583699999997</v>
      </c>
    </row>
    <row r="4868" spans="1:8" x14ac:dyDescent="0.2">
      <c r="A4868" s="6">
        <v>30119212</v>
      </c>
      <c r="B4868" s="6" t="s">
        <v>20381</v>
      </c>
      <c r="C4868" s="6" t="s">
        <v>5752</v>
      </c>
      <c r="D4868" s="6" t="s">
        <v>18034</v>
      </c>
      <c r="E4868" s="6" t="s">
        <v>5638</v>
      </c>
      <c r="F4868" s="6" t="s">
        <v>20382</v>
      </c>
      <c r="G4868" s="6" t="s">
        <v>20383</v>
      </c>
      <c r="H4868" s="79">
        <v>442.91044199999999</v>
      </c>
    </row>
    <row r="4869" spans="1:8" x14ac:dyDescent="0.2">
      <c r="A4869" s="6">
        <v>30312340</v>
      </c>
      <c r="B4869" s="6" t="s">
        <v>20384</v>
      </c>
      <c r="C4869" s="6" t="s">
        <v>5646</v>
      </c>
      <c r="D4869" s="6" t="s">
        <v>17378</v>
      </c>
      <c r="E4869" s="6" t="s">
        <v>5638</v>
      </c>
      <c r="F4869" s="6" t="s">
        <v>20385</v>
      </c>
      <c r="G4869" s="6" t="s">
        <v>20386</v>
      </c>
      <c r="H4869" s="79">
        <v>443.41212400000001</v>
      </c>
    </row>
    <row r="4870" spans="1:8" x14ac:dyDescent="0.2">
      <c r="A4870" s="6">
        <v>30099687</v>
      </c>
      <c r="B4870" s="6" t="s">
        <v>20387</v>
      </c>
      <c r="C4870" s="6" t="s">
        <v>5650</v>
      </c>
      <c r="D4870" s="6" t="s">
        <v>17378</v>
      </c>
      <c r="E4870" s="6" t="s">
        <v>5638</v>
      </c>
      <c r="F4870" s="6" t="s">
        <v>20388</v>
      </c>
      <c r="G4870" s="6" t="s">
        <v>20389</v>
      </c>
      <c r="H4870" s="79">
        <v>443.41212400000001</v>
      </c>
    </row>
    <row r="4871" spans="1:8" x14ac:dyDescent="0.2">
      <c r="A4871" s="6">
        <v>30164386</v>
      </c>
      <c r="B4871" s="6" t="s">
        <v>20390</v>
      </c>
      <c r="C4871" s="6" t="s">
        <v>8618</v>
      </c>
      <c r="D4871" s="6" t="s">
        <v>17973</v>
      </c>
      <c r="E4871" s="6" t="s">
        <v>5893</v>
      </c>
      <c r="F4871" s="6" t="s">
        <v>20391</v>
      </c>
      <c r="G4871" s="6" t="s">
        <v>20392</v>
      </c>
      <c r="H4871" s="79">
        <v>444.76495</v>
      </c>
    </row>
    <row r="4872" spans="1:8" x14ac:dyDescent="0.2">
      <c r="A4872" s="6">
        <v>30154378</v>
      </c>
      <c r="B4872" s="6" t="s">
        <v>20393</v>
      </c>
      <c r="C4872" s="6" t="s">
        <v>8618</v>
      </c>
      <c r="D4872" s="6" t="s">
        <v>17969</v>
      </c>
      <c r="E4872" s="6" t="s">
        <v>5893</v>
      </c>
      <c r="F4872" s="6" t="s">
        <v>20394</v>
      </c>
      <c r="G4872" s="6" t="s">
        <v>20395</v>
      </c>
      <c r="H4872" s="79">
        <v>445.425656</v>
      </c>
    </row>
    <row r="4873" spans="1:8" x14ac:dyDescent="0.2">
      <c r="A4873" s="6">
        <v>30177616</v>
      </c>
      <c r="B4873" s="6" t="s">
        <v>20396</v>
      </c>
      <c r="C4873" s="6" t="s">
        <v>6708</v>
      </c>
      <c r="D4873" s="6" t="s">
        <v>15818</v>
      </c>
      <c r="E4873" s="6" t="s">
        <v>15819</v>
      </c>
      <c r="F4873" s="6" t="s">
        <v>20397</v>
      </c>
      <c r="G4873" s="6" t="s">
        <v>20398</v>
      </c>
      <c r="H4873" s="79">
        <v>446.191013</v>
      </c>
    </row>
    <row r="4874" spans="1:8" x14ac:dyDescent="0.2">
      <c r="A4874" s="6">
        <v>30403487</v>
      </c>
      <c r="B4874" s="6" t="s">
        <v>20399</v>
      </c>
      <c r="C4874" s="6" t="s">
        <v>6712</v>
      </c>
      <c r="D4874" s="6" t="s">
        <v>15818</v>
      </c>
      <c r="E4874" s="6" t="s">
        <v>15819</v>
      </c>
      <c r="F4874" s="6" t="s">
        <v>20400</v>
      </c>
      <c r="G4874" s="6" t="s">
        <v>20401</v>
      </c>
      <c r="H4874" s="79">
        <v>446.191013</v>
      </c>
    </row>
    <row r="4875" spans="1:8" x14ac:dyDescent="0.2">
      <c r="A4875" s="6">
        <v>30031188</v>
      </c>
      <c r="B4875" s="6" t="s">
        <v>20402</v>
      </c>
      <c r="C4875" s="6" t="s">
        <v>6945</v>
      </c>
      <c r="D4875" s="6" t="s">
        <v>16425</v>
      </c>
      <c r="E4875" s="6" t="s">
        <v>15819</v>
      </c>
      <c r="F4875" s="6" t="s">
        <v>20403</v>
      </c>
      <c r="G4875" s="6" t="s">
        <v>20404</v>
      </c>
      <c r="H4875" s="79">
        <v>446.55878000000001</v>
      </c>
    </row>
    <row r="4876" spans="1:8" x14ac:dyDescent="0.2">
      <c r="A4876" s="6">
        <v>30233403</v>
      </c>
      <c r="B4876" s="6" t="s">
        <v>20405</v>
      </c>
      <c r="C4876" s="6" t="s">
        <v>6949</v>
      </c>
      <c r="D4876" s="6" t="s">
        <v>16425</v>
      </c>
      <c r="E4876" s="6" t="s">
        <v>15819</v>
      </c>
      <c r="F4876" s="6" t="s">
        <v>20406</v>
      </c>
      <c r="G4876" s="6" t="s">
        <v>20407</v>
      </c>
      <c r="H4876" s="79">
        <v>446.55878000000001</v>
      </c>
    </row>
    <row r="4877" spans="1:8" x14ac:dyDescent="0.2">
      <c r="A4877" s="6">
        <v>30007205</v>
      </c>
      <c r="B4877" s="6" t="s">
        <v>20408</v>
      </c>
      <c r="C4877" s="6" t="s">
        <v>6945</v>
      </c>
      <c r="D4877" s="6" t="s">
        <v>16429</v>
      </c>
      <c r="E4877" s="6" t="s">
        <v>15819</v>
      </c>
      <c r="F4877" s="6" t="s">
        <v>20409</v>
      </c>
      <c r="G4877" s="6" t="s">
        <v>20410</v>
      </c>
      <c r="H4877" s="79">
        <v>446.55878000000001</v>
      </c>
    </row>
    <row r="4878" spans="1:8" x14ac:dyDescent="0.2">
      <c r="A4878" s="6">
        <v>30217569</v>
      </c>
      <c r="B4878" s="6" t="s">
        <v>20411</v>
      </c>
      <c r="C4878" s="6" t="s">
        <v>6949</v>
      </c>
      <c r="D4878" s="6" t="s">
        <v>16429</v>
      </c>
      <c r="E4878" s="6" t="s">
        <v>15819</v>
      </c>
      <c r="F4878" s="6" t="s">
        <v>20412</v>
      </c>
      <c r="G4878" s="6" t="s">
        <v>20413</v>
      </c>
      <c r="H4878" s="79">
        <v>446.55878000000001</v>
      </c>
    </row>
    <row r="4879" spans="1:8" x14ac:dyDescent="0.2">
      <c r="A4879" s="6">
        <v>30408990</v>
      </c>
      <c r="B4879" s="6" t="s">
        <v>20414</v>
      </c>
      <c r="C4879" s="6" t="s">
        <v>7903</v>
      </c>
      <c r="D4879" s="6" t="s">
        <v>15818</v>
      </c>
      <c r="E4879" s="6" t="s">
        <v>15819</v>
      </c>
      <c r="F4879" s="6" t="s">
        <v>20415</v>
      </c>
      <c r="G4879" s="6" t="s">
        <v>20416</v>
      </c>
      <c r="H4879" s="79">
        <v>446.74239599999999</v>
      </c>
    </row>
    <row r="4880" spans="1:8" x14ac:dyDescent="0.2">
      <c r="A4880" s="6">
        <v>30069322</v>
      </c>
      <c r="B4880" s="6" t="s">
        <v>20417</v>
      </c>
      <c r="C4880" s="6" t="s">
        <v>7106</v>
      </c>
      <c r="D4880" s="6" t="s">
        <v>16425</v>
      </c>
      <c r="E4880" s="6" t="s">
        <v>15819</v>
      </c>
      <c r="F4880" s="6" t="s">
        <v>20418</v>
      </c>
      <c r="G4880" s="6" t="s">
        <v>20419</v>
      </c>
      <c r="H4880" s="79">
        <v>447.85610600000001</v>
      </c>
    </row>
    <row r="4881" spans="1:8" x14ac:dyDescent="0.2">
      <c r="A4881" s="6">
        <v>30102637</v>
      </c>
      <c r="B4881" s="6" t="s">
        <v>20420</v>
      </c>
      <c r="C4881" s="6" t="s">
        <v>7106</v>
      </c>
      <c r="D4881" s="6" t="s">
        <v>16429</v>
      </c>
      <c r="E4881" s="6" t="s">
        <v>15819</v>
      </c>
      <c r="F4881" s="6" t="s">
        <v>20421</v>
      </c>
      <c r="G4881" s="6" t="s">
        <v>20422</v>
      </c>
      <c r="H4881" s="79">
        <v>447.85610600000001</v>
      </c>
    </row>
    <row r="4882" spans="1:8" x14ac:dyDescent="0.2">
      <c r="A4882" s="6">
        <v>30301028</v>
      </c>
      <c r="B4882" s="6" t="s">
        <v>5034</v>
      </c>
      <c r="C4882" s="6" t="s">
        <v>5780</v>
      </c>
      <c r="D4882" s="6" t="s">
        <v>18413</v>
      </c>
      <c r="E4882" s="6" t="s">
        <v>18414</v>
      </c>
      <c r="F4882" s="6" t="s">
        <v>5030</v>
      </c>
      <c r="G4882" s="6" t="s">
        <v>5031</v>
      </c>
      <c r="H4882" s="79">
        <v>449.49813</v>
      </c>
    </row>
    <row r="4883" spans="1:8" x14ac:dyDescent="0.2">
      <c r="A4883" s="6">
        <v>30462998</v>
      </c>
      <c r="B4883" s="6" t="s">
        <v>20423</v>
      </c>
      <c r="C4883" s="6" t="s">
        <v>7727</v>
      </c>
      <c r="D4883" s="6" t="s">
        <v>18309</v>
      </c>
      <c r="E4883" s="6" t="s">
        <v>5893</v>
      </c>
      <c r="F4883" s="6" t="s">
        <v>20424</v>
      </c>
      <c r="G4883" s="6" t="s">
        <v>20425</v>
      </c>
      <c r="H4883" s="79">
        <v>449.49813</v>
      </c>
    </row>
    <row r="4884" spans="1:8" x14ac:dyDescent="0.2">
      <c r="A4884" s="6">
        <v>30183149</v>
      </c>
      <c r="B4884" s="6" t="s">
        <v>20426</v>
      </c>
      <c r="C4884" s="6" t="s">
        <v>5780</v>
      </c>
      <c r="D4884" s="6" t="s">
        <v>18416</v>
      </c>
      <c r="E4884" s="6" t="s">
        <v>5638</v>
      </c>
      <c r="F4884" s="6" t="s">
        <v>20427</v>
      </c>
      <c r="G4884" s="6" t="s">
        <v>20428</v>
      </c>
      <c r="H4884" s="79">
        <v>449.49813</v>
      </c>
    </row>
    <row r="4885" spans="1:8" x14ac:dyDescent="0.2">
      <c r="A4885" s="6">
        <v>30216453</v>
      </c>
      <c r="B4885" s="6" t="s">
        <v>20429</v>
      </c>
      <c r="C4885" s="6" t="s">
        <v>7731</v>
      </c>
      <c r="D4885" s="6" t="s">
        <v>18309</v>
      </c>
      <c r="E4885" s="6" t="s">
        <v>5893</v>
      </c>
      <c r="F4885" s="6" t="s">
        <v>20430</v>
      </c>
      <c r="G4885" s="6" t="s">
        <v>20431</v>
      </c>
      <c r="H4885" s="79">
        <v>450.06325199999998</v>
      </c>
    </row>
    <row r="4886" spans="1:8" x14ac:dyDescent="0.2">
      <c r="A4886" s="6">
        <v>30018556</v>
      </c>
      <c r="B4886" s="6" t="s">
        <v>20432</v>
      </c>
      <c r="C4886" s="6" t="s">
        <v>5779</v>
      </c>
      <c r="D4886" s="6" t="s">
        <v>18416</v>
      </c>
      <c r="E4886" s="6" t="s">
        <v>5638</v>
      </c>
      <c r="F4886" s="6" t="s">
        <v>20433</v>
      </c>
      <c r="G4886" s="6" t="s">
        <v>20434</v>
      </c>
      <c r="H4886" s="79">
        <v>450.06325199999998</v>
      </c>
    </row>
    <row r="4887" spans="1:8" x14ac:dyDescent="0.2">
      <c r="A4887" s="6">
        <v>30399065</v>
      </c>
      <c r="B4887" s="6" t="s">
        <v>20435</v>
      </c>
      <c r="C4887" s="6" t="s">
        <v>5670</v>
      </c>
      <c r="D4887" s="6" t="s">
        <v>18313</v>
      </c>
      <c r="E4887" s="6" t="s">
        <v>5893</v>
      </c>
      <c r="F4887" s="6" t="s">
        <v>20436</v>
      </c>
      <c r="G4887" s="6" t="s">
        <v>20437</v>
      </c>
      <c r="H4887" s="79">
        <v>450.06325199999998</v>
      </c>
    </row>
    <row r="4888" spans="1:8" x14ac:dyDescent="0.2">
      <c r="A4888" s="6">
        <v>30461999</v>
      </c>
      <c r="B4888" s="6" t="s">
        <v>20438</v>
      </c>
      <c r="C4888" s="6" t="s">
        <v>8081</v>
      </c>
      <c r="D4888" s="6" t="s">
        <v>5892</v>
      </c>
      <c r="E4888" s="6" t="s">
        <v>5893</v>
      </c>
      <c r="F4888" s="6" t="s">
        <v>20439</v>
      </c>
      <c r="G4888" s="6" t="s">
        <v>20440</v>
      </c>
      <c r="H4888" s="79">
        <v>450.476268</v>
      </c>
    </row>
    <row r="4889" spans="1:8" x14ac:dyDescent="0.2">
      <c r="A4889" s="6">
        <v>30108510</v>
      </c>
      <c r="B4889" s="6" t="s">
        <v>203</v>
      </c>
      <c r="C4889" s="6" t="s">
        <v>9061</v>
      </c>
      <c r="D4889" s="6" t="s">
        <v>18358</v>
      </c>
      <c r="E4889" s="6" t="s">
        <v>5638</v>
      </c>
      <c r="F4889" s="6" t="s">
        <v>197</v>
      </c>
      <c r="G4889" s="6" t="s">
        <v>198</v>
      </c>
      <c r="H4889" s="79">
        <v>450.60646100000002</v>
      </c>
    </row>
    <row r="4890" spans="1:8" x14ac:dyDescent="0.2">
      <c r="A4890" s="6">
        <v>30144097</v>
      </c>
      <c r="B4890" s="6" t="s">
        <v>20441</v>
      </c>
      <c r="C4890" s="6" t="s">
        <v>9061</v>
      </c>
      <c r="D4890" s="6" t="s">
        <v>18855</v>
      </c>
      <c r="E4890" s="6" t="s">
        <v>5638</v>
      </c>
      <c r="F4890" s="6" t="s">
        <v>20442</v>
      </c>
      <c r="G4890" s="6" t="s">
        <v>20443</v>
      </c>
      <c r="H4890" s="79">
        <v>450.60646100000002</v>
      </c>
    </row>
    <row r="4891" spans="1:8" x14ac:dyDescent="0.2">
      <c r="A4891" s="6">
        <v>30444995</v>
      </c>
      <c r="B4891" s="6" t="s">
        <v>20444</v>
      </c>
      <c r="C4891" s="6" t="s">
        <v>8085</v>
      </c>
      <c r="D4891" s="6" t="s">
        <v>5892</v>
      </c>
      <c r="E4891" s="6" t="s">
        <v>5893</v>
      </c>
      <c r="F4891" s="6" t="s">
        <v>20445</v>
      </c>
      <c r="G4891" s="6" t="s">
        <v>20446</v>
      </c>
      <c r="H4891" s="79">
        <v>450.87376599999999</v>
      </c>
    </row>
    <row r="4892" spans="1:8" x14ac:dyDescent="0.2">
      <c r="A4892" s="6">
        <v>30060862</v>
      </c>
      <c r="B4892" s="6" t="s">
        <v>20447</v>
      </c>
      <c r="C4892" s="6" t="s">
        <v>5674</v>
      </c>
      <c r="D4892" s="6" t="s">
        <v>18313</v>
      </c>
      <c r="E4892" s="6" t="s">
        <v>5893</v>
      </c>
      <c r="F4892" s="6" t="s">
        <v>20448</v>
      </c>
      <c r="G4892" s="6" t="s">
        <v>20449</v>
      </c>
      <c r="H4892" s="79">
        <v>452.25000899999998</v>
      </c>
    </row>
    <row r="4893" spans="1:8" x14ac:dyDescent="0.2">
      <c r="A4893" s="6">
        <v>30056265</v>
      </c>
      <c r="B4893" s="6" t="s">
        <v>20450</v>
      </c>
      <c r="C4893" s="6" t="s">
        <v>7266</v>
      </c>
      <c r="D4893" s="6" t="s">
        <v>17993</v>
      </c>
      <c r="E4893" s="6" t="s">
        <v>15819</v>
      </c>
      <c r="F4893" s="6" t="s">
        <v>20451</v>
      </c>
      <c r="G4893" s="6" t="s">
        <v>20452</v>
      </c>
      <c r="H4893" s="79">
        <v>453.24593399999998</v>
      </c>
    </row>
    <row r="4894" spans="1:8" x14ac:dyDescent="0.2">
      <c r="A4894" s="6">
        <v>30056732</v>
      </c>
      <c r="B4894" s="6" t="s">
        <v>20453</v>
      </c>
      <c r="C4894" s="6" t="s">
        <v>7266</v>
      </c>
      <c r="D4894" s="6" t="s">
        <v>17997</v>
      </c>
      <c r="E4894" s="6" t="s">
        <v>15819</v>
      </c>
      <c r="F4894" s="6" t="s">
        <v>20454</v>
      </c>
      <c r="G4894" s="6" t="s">
        <v>20455</v>
      </c>
      <c r="H4894" s="79">
        <v>453.24593399999998</v>
      </c>
    </row>
    <row r="4895" spans="1:8" x14ac:dyDescent="0.2">
      <c r="A4895" s="6">
        <v>30247139</v>
      </c>
      <c r="B4895" s="6" t="s">
        <v>20456</v>
      </c>
      <c r="C4895" s="6" t="s">
        <v>7342</v>
      </c>
      <c r="D4895" s="6" t="s">
        <v>17969</v>
      </c>
      <c r="E4895" s="6" t="s">
        <v>5893</v>
      </c>
      <c r="F4895" s="6" t="s">
        <v>20457</v>
      </c>
      <c r="G4895" s="6" t="s">
        <v>20458</v>
      </c>
      <c r="H4895" s="79">
        <v>454.20515499999999</v>
      </c>
    </row>
    <row r="4896" spans="1:8" x14ac:dyDescent="0.2">
      <c r="A4896" s="6">
        <v>30035406</v>
      </c>
      <c r="B4896" s="6" t="s">
        <v>20459</v>
      </c>
      <c r="C4896" s="6" t="s">
        <v>7342</v>
      </c>
      <c r="D4896" s="6" t="s">
        <v>17973</v>
      </c>
      <c r="E4896" s="6" t="s">
        <v>5893</v>
      </c>
      <c r="F4896" s="6" t="s">
        <v>20460</v>
      </c>
      <c r="G4896" s="6" t="s">
        <v>20461</v>
      </c>
      <c r="H4896" s="79">
        <v>454.20515499999999</v>
      </c>
    </row>
    <row r="4897" spans="1:8" x14ac:dyDescent="0.2">
      <c r="A4897" s="6">
        <v>30222753</v>
      </c>
      <c r="B4897" s="6" t="s">
        <v>20462</v>
      </c>
      <c r="C4897" s="6" t="s">
        <v>5654</v>
      </c>
      <c r="D4897" s="6" t="s">
        <v>17378</v>
      </c>
      <c r="E4897" s="6" t="s">
        <v>5638</v>
      </c>
      <c r="F4897" s="6" t="s">
        <v>20463</v>
      </c>
      <c r="G4897" s="6" t="s">
        <v>20464</v>
      </c>
      <c r="H4897" s="79">
        <v>456.17937000000001</v>
      </c>
    </row>
    <row r="4898" spans="1:8" x14ac:dyDescent="0.2">
      <c r="A4898" s="6">
        <v>30193766</v>
      </c>
      <c r="B4898" s="6" t="s">
        <v>5221</v>
      </c>
      <c r="C4898" s="6" t="s">
        <v>5782</v>
      </c>
      <c r="D4898" s="6" t="s">
        <v>18413</v>
      </c>
      <c r="E4898" s="6" t="s">
        <v>18414</v>
      </c>
      <c r="F4898" s="6" t="s">
        <v>5217</v>
      </c>
      <c r="G4898" s="6" t="s">
        <v>5218</v>
      </c>
      <c r="H4898" s="79">
        <v>459.98476399999998</v>
      </c>
    </row>
    <row r="4899" spans="1:8" x14ac:dyDescent="0.2">
      <c r="A4899" s="6">
        <v>30283703</v>
      </c>
      <c r="B4899" s="6" t="s">
        <v>20465</v>
      </c>
      <c r="C4899" s="6" t="s">
        <v>7719</v>
      </c>
      <c r="D4899" s="6" t="s">
        <v>18309</v>
      </c>
      <c r="E4899" s="6" t="s">
        <v>5893</v>
      </c>
      <c r="F4899" s="6" t="s">
        <v>20466</v>
      </c>
      <c r="G4899" s="6" t="s">
        <v>20467</v>
      </c>
      <c r="H4899" s="79">
        <v>459.98476399999998</v>
      </c>
    </row>
    <row r="4900" spans="1:8" x14ac:dyDescent="0.2">
      <c r="A4900" s="6">
        <v>30139055</v>
      </c>
      <c r="B4900" s="6" t="s">
        <v>20468</v>
      </c>
      <c r="C4900" s="6" t="s">
        <v>5782</v>
      </c>
      <c r="D4900" s="6" t="s">
        <v>18416</v>
      </c>
      <c r="E4900" s="6" t="s">
        <v>5638</v>
      </c>
      <c r="F4900" s="6" t="s">
        <v>20469</v>
      </c>
      <c r="G4900" s="6" t="s">
        <v>20470</v>
      </c>
      <c r="H4900" s="79">
        <v>459.98476399999998</v>
      </c>
    </row>
    <row r="4901" spans="1:8" x14ac:dyDescent="0.2">
      <c r="A4901" s="6">
        <v>30098601</v>
      </c>
      <c r="B4901" s="6" t="s">
        <v>20471</v>
      </c>
      <c r="C4901" s="6" t="s">
        <v>5654</v>
      </c>
      <c r="D4901" s="6" t="s">
        <v>18313</v>
      </c>
      <c r="E4901" s="6" t="s">
        <v>5893</v>
      </c>
      <c r="F4901" s="6" t="s">
        <v>20472</v>
      </c>
      <c r="G4901" s="6" t="s">
        <v>20473</v>
      </c>
      <c r="H4901" s="79">
        <v>459.98476399999998</v>
      </c>
    </row>
    <row r="4902" spans="1:8" x14ac:dyDescent="0.2">
      <c r="A4902" s="6">
        <v>30271422</v>
      </c>
      <c r="B4902" s="6" t="s">
        <v>20474</v>
      </c>
      <c r="C4902" s="6" t="s">
        <v>5658</v>
      </c>
      <c r="D4902" s="6" t="s">
        <v>18313</v>
      </c>
      <c r="E4902" s="6" t="s">
        <v>5893</v>
      </c>
      <c r="F4902" s="6" t="s">
        <v>20475</v>
      </c>
      <c r="G4902" s="6" t="s">
        <v>20476</v>
      </c>
      <c r="H4902" s="79">
        <v>459.98476399999998</v>
      </c>
    </row>
    <row r="4903" spans="1:8" x14ac:dyDescent="0.2">
      <c r="A4903" s="6">
        <v>30137584</v>
      </c>
      <c r="B4903" s="6" t="s">
        <v>20477</v>
      </c>
      <c r="C4903" s="6" t="s">
        <v>5772</v>
      </c>
      <c r="D4903" s="6" t="s">
        <v>18413</v>
      </c>
      <c r="E4903" s="6" t="s">
        <v>18414</v>
      </c>
      <c r="F4903" s="6" t="s">
        <v>20478</v>
      </c>
      <c r="G4903" s="6" t="s">
        <v>20479</v>
      </c>
      <c r="H4903" s="79">
        <v>460.63760300000001</v>
      </c>
    </row>
    <row r="4904" spans="1:8" x14ac:dyDescent="0.2">
      <c r="A4904" s="6">
        <v>30170621</v>
      </c>
      <c r="B4904" s="6" t="s">
        <v>20480</v>
      </c>
      <c r="C4904" s="6" t="s">
        <v>7739</v>
      </c>
      <c r="D4904" s="6" t="s">
        <v>18309</v>
      </c>
      <c r="E4904" s="6" t="s">
        <v>5893</v>
      </c>
      <c r="F4904" s="6" t="s">
        <v>20481</v>
      </c>
      <c r="G4904" s="6" t="s">
        <v>20482</v>
      </c>
      <c r="H4904" s="79">
        <v>460.63760300000001</v>
      </c>
    </row>
    <row r="4905" spans="1:8" x14ac:dyDescent="0.2">
      <c r="A4905" s="6">
        <v>30076576</v>
      </c>
      <c r="B4905" s="6" t="s">
        <v>20483</v>
      </c>
      <c r="C4905" s="6" t="s">
        <v>5772</v>
      </c>
      <c r="D4905" s="6" t="s">
        <v>18416</v>
      </c>
      <c r="E4905" s="6" t="s">
        <v>5638</v>
      </c>
      <c r="F4905" s="6" t="s">
        <v>20484</v>
      </c>
      <c r="G4905" s="6" t="s">
        <v>20485</v>
      </c>
      <c r="H4905" s="79">
        <v>460.63760300000001</v>
      </c>
    </row>
    <row r="4906" spans="1:8" x14ac:dyDescent="0.2">
      <c r="A4906" s="6">
        <v>30198404</v>
      </c>
      <c r="B4906" s="6" t="s">
        <v>20486</v>
      </c>
      <c r="C4906" s="6" t="s">
        <v>8081</v>
      </c>
      <c r="D4906" s="6" t="s">
        <v>17993</v>
      </c>
      <c r="E4906" s="6" t="s">
        <v>15819</v>
      </c>
      <c r="F4906" s="6" t="s">
        <v>20487</v>
      </c>
      <c r="G4906" s="6" t="s">
        <v>20488</v>
      </c>
      <c r="H4906" s="79">
        <v>461.94046400000002</v>
      </c>
    </row>
    <row r="4907" spans="1:8" x14ac:dyDescent="0.2">
      <c r="A4907" s="6">
        <v>30000778</v>
      </c>
      <c r="B4907" s="6" t="s">
        <v>20489</v>
      </c>
      <c r="C4907" s="6" t="s">
        <v>8081</v>
      </c>
      <c r="D4907" s="6" t="s">
        <v>17997</v>
      </c>
      <c r="E4907" s="6" t="s">
        <v>15819</v>
      </c>
      <c r="F4907" s="6" t="s">
        <v>20490</v>
      </c>
      <c r="G4907" s="6" t="s">
        <v>20491</v>
      </c>
      <c r="H4907" s="79">
        <v>461.94046400000002</v>
      </c>
    </row>
    <row r="4908" spans="1:8" x14ac:dyDescent="0.2">
      <c r="A4908" s="6">
        <v>30077963</v>
      </c>
      <c r="B4908" s="6" t="s">
        <v>20492</v>
      </c>
      <c r="C4908" s="6" t="s">
        <v>6150</v>
      </c>
      <c r="D4908" s="6" t="s">
        <v>16425</v>
      </c>
      <c r="E4908" s="6" t="s">
        <v>15819</v>
      </c>
      <c r="F4908" s="6" t="s">
        <v>20493</v>
      </c>
      <c r="G4908" s="6" t="s">
        <v>20494</v>
      </c>
      <c r="H4908" s="79">
        <v>462.28285</v>
      </c>
    </row>
    <row r="4909" spans="1:8" x14ac:dyDescent="0.2">
      <c r="A4909" s="6">
        <v>30346048</v>
      </c>
      <c r="B4909" s="6" t="s">
        <v>20495</v>
      </c>
      <c r="C4909" s="6" t="s">
        <v>6154</v>
      </c>
      <c r="D4909" s="6" t="s">
        <v>16425</v>
      </c>
      <c r="E4909" s="6" t="s">
        <v>15819</v>
      </c>
      <c r="F4909" s="6" t="s">
        <v>20496</v>
      </c>
      <c r="G4909" s="6" t="s">
        <v>20497</v>
      </c>
      <c r="H4909" s="79">
        <v>462.28285</v>
      </c>
    </row>
    <row r="4910" spans="1:8" x14ac:dyDescent="0.2">
      <c r="A4910" s="6">
        <v>30093061</v>
      </c>
      <c r="B4910" s="6" t="s">
        <v>20498</v>
      </c>
      <c r="C4910" s="6" t="s">
        <v>6150</v>
      </c>
      <c r="D4910" s="6" t="s">
        <v>16429</v>
      </c>
      <c r="E4910" s="6" t="s">
        <v>15819</v>
      </c>
      <c r="F4910" s="6" t="s">
        <v>20499</v>
      </c>
      <c r="G4910" s="6" t="s">
        <v>20500</v>
      </c>
      <c r="H4910" s="79">
        <v>462.28285</v>
      </c>
    </row>
    <row r="4911" spans="1:8" x14ac:dyDescent="0.2">
      <c r="A4911" s="6">
        <v>30292074</v>
      </c>
      <c r="B4911" s="6" t="s">
        <v>20501</v>
      </c>
      <c r="C4911" s="6" t="s">
        <v>6154</v>
      </c>
      <c r="D4911" s="6" t="s">
        <v>16429</v>
      </c>
      <c r="E4911" s="6" t="s">
        <v>15819</v>
      </c>
      <c r="F4911" s="6" t="s">
        <v>20502</v>
      </c>
      <c r="G4911" s="6" t="s">
        <v>20503</v>
      </c>
      <c r="H4911" s="79">
        <v>462.28285</v>
      </c>
    </row>
    <row r="4912" spans="1:8" x14ac:dyDescent="0.2">
      <c r="A4912" s="6">
        <v>30199171</v>
      </c>
      <c r="B4912" s="6" t="s">
        <v>20504</v>
      </c>
      <c r="C4912" s="6" t="s">
        <v>6015</v>
      </c>
      <c r="D4912" s="6" t="s">
        <v>17993</v>
      </c>
      <c r="E4912" s="6" t="s">
        <v>15819</v>
      </c>
      <c r="F4912" s="6" t="s">
        <v>20505</v>
      </c>
      <c r="G4912" s="6" t="s">
        <v>20506</v>
      </c>
      <c r="H4912" s="79">
        <v>463.09485999999998</v>
      </c>
    </row>
    <row r="4913" spans="1:8" x14ac:dyDescent="0.2">
      <c r="A4913" s="6">
        <v>30405116</v>
      </c>
      <c r="B4913" s="6" t="s">
        <v>20507</v>
      </c>
      <c r="C4913" s="6" t="s">
        <v>6017</v>
      </c>
      <c r="D4913" s="6" t="s">
        <v>17993</v>
      </c>
      <c r="E4913" s="6" t="s">
        <v>15819</v>
      </c>
      <c r="F4913" s="6" t="s">
        <v>20508</v>
      </c>
      <c r="G4913" s="6" t="s">
        <v>20509</v>
      </c>
      <c r="H4913" s="79">
        <v>463.09485999999998</v>
      </c>
    </row>
    <row r="4914" spans="1:8" x14ac:dyDescent="0.2">
      <c r="A4914" s="6">
        <v>30085360</v>
      </c>
      <c r="B4914" s="6" t="s">
        <v>20510</v>
      </c>
      <c r="C4914" s="6" t="s">
        <v>6015</v>
      </c>
      <c r="D4914" s="6" t="s">
        <v>17997</v>
      </c>
      <c r="E4914" s="6" t="s">
        <v>15819</v>
      </c>
      <c r="F4914" s="6" t="s">
        <v>20511</v>
      </c>
      <c r="G4914" s="6" t="s">
        <v>20512</v>
      </c>
      <c r="H4914" s="79">
        <v>463.09485999999998</v>
      </c>
    </row>
    <row r="4915" spans="1:8" x14ac:dyDescent="0.2">
      <c r="A4915" s="6">
        <v>30186858</v>
      </c>
      <c r="B4915" s="6" t="s">
        <v>20513</v>
      </c>
      <c r="C4915" s="6" t="s">
        <v>6017</v>
      </c>
      <c r="D4915" s="6" t="s">
        <v>17997</v>
      </c>
      <c r="E4915" s="6" t="s">
        <v>15819</v>
      </c>
      <c r="F4915" s="6" t="s">
        <v>20514</v>
      </c>
      <c r="G4915" s="6" t="s">
        <v>20515</v>
      </c>
      <c r="H4915" s="79">
        <v>463.09485999999998</v>
      </c>
    </row>
    <row r="4916" spans="1:8" x14ac:dyDescent="0.2">
      <c r="A4916" s="6">
        <v>30032917</v>
      </c>
      <c r="B4916" s="6" t="s">
        <v>20516</v>
      </c>
      <c r="C4916" s="6" t="s">
        <v>9045</v>
      </c>
      <c r="D4916" s="6" t="s">
        <v>15818</v>
      </c>
      <c r="E4916" s="6" t="s">
        <v>15819</v>
      </c>
      <c r="F4916" s="6" t="s">
        <v>20517</v>
      </c>
      <c r="G4916" s="6" t="s">
        <v>20518</v>
      </c>
      <c r="H4916" s="79">
        <v>464.41930600000001</v>
      </c>
    </row>
    <row r="4917" spans="1:8" x14ac:dyDescent="0.2">
      <c r="A4917" s="6">
        <v>30343102</v>
      </c>
      <c r="B4917" s="6" t="s">
        <v>20519</v>
      </c>
      <c r="C4917" s="6" t="s">
        <v>12182</v>
      </c>
      <c r="D4917" s="6" t="s">
        <v>15818</v>
      </c>
      <c r="E4917" s="6" t="s">
        <v>15819</v>
      </c>
      <c r="F4917" s="6" t="s">
        <v>20520</v>
      </c>
      <c r="G4917" s="6" t="s">
        <v>20521</v>
      </c>
      <c r="H4917" s="79">
        <v>464.41930600000001</v>
      </c>
    </row>
    <row r="4918" spans="1:8" x14ac:dyDescent="0.2">
      <c r="A4918" s="6">
        <v>30181979</v>
      </c>
      <c r="B4918" s="6" t="s">
        <v>20522</v>
      </c>
      <c r="C4918" s="6" t="s">
        <v>12190</v>
      </c>
      <c r="D4918" s="6" t="s">
        <v>18587</v>
      </c>
      <c r="E4918" s="6" t="s">
        <v>15819</v>
      </c>
      <c r="F4918" s="6" t="s">
        <v>20523</v>
      </c>
      <c r="G4918" s="6" t="s">
        <v>20524</v>
      </c>
      <c r="H4918" s="79">
        <v>464.41930600000001</v>
      </c>
    </row>
    <row r="4919" spans="1:8" x14ac:dyDescent="0.2">
      <c r="A4919" s="6">
        <v>30291572</v>
      </c>
      <c r="B4919" s="6" t="s">
        <v>20525</v>
      </c>
      <c r="C4919" s="6" t="s">
        <v>12194</v>
      </c>
      <c r="D4919" s="6" t="s">
        <v>18587</v>
      </c>
      <c r="E4919" s="6" t="s">
        <v>15819</v>
      </c>
      <c r="F4919" s="6" t="s">
        <v>20526</v>
      </c>
      <c r="G4919" s="6" t="s">
        <v>20527</v>
      </c>
      <c r="H4919" s="79">
        <v>464.41930600000001</v>
      </c>
    </row>
    <row r="4920" spans="1:8" x14ac:dyDescent="0.2">
      <c r="A4920" s="6">
        <v>30238048</v>
      </c>
      <c r="B4920" s="6" t="s">
        <v>20528</v>
      </c>
      <c r="C4920" s="6" t="s">
        <v>12198</v>
      </c>
      <c r="D4920" s="6" t="s">
        <v>18587</v>
      </c>
      <c r="E4920" s="6" t="s">
        <v>15819</v>
      </c>
      <c r="F4920" s="6" t="s">
        <v>20529</v>
      </c>
      <c r="G4920" s="6" t="s">
        <v>20530</v>
      </c>
      <c r="H4920" s="79">
        <v>464.41930600000001</v>
      </c>
    </row>
    <row r="4921" spans="1:8" x14ac:dyDescent="0.2">
      <c r="A4921" s="6">
        <v>30419442</v>
      </c>
      <c r="B4921" s="6" t="s">
        <v>20531</v>
      </c>
      <c r="C4921" s="6" t="s">
        <v>9325</v>
      </c>
      <c r="D4921" s="6" t="s">
        <v>13181</v>
      </c>
      <c r="E4921" s="6" t="s">
        <v>5893</v>
      </c>
      <c r="F4921" s="6" t="s">
        <v>20532</v>
      </c>
      <c r="G4921" s="6" t="s">
        <v>20533</v>
      </c>
      <c r="H4921" s="79">
        <v>465.22208499999999</v>
      </c>
    </row>
    <row r="4922" spans="1:8" x14ac:dyDescent="0.2">
      <c r="A4922" s="6">
        <v>30195329</v>
      </c>
      <c r="B4922" s="6" t="s">
        <v>20534</v>
      </c>
      <c r="C4922" s="6" t="s">
        <v>9329</v>
      </c>
      <c r="D4922" s="6" t="s">
        <v>13181</v>
      </c>
      <c r="E4922" s="6" t="s">
        <v>5893</v>
      </c>
      <c r="F4922" s="6" t="s">
        <v>20535</v>
      </c>
      <c r="G4922" s="6" t="s">
        <v>20536</v>
      </c>
      <c r="H4922" s="79">
        <v>465.22208499999999</v>
      </c>
    </row>
    <row r="4923" spans="1:8" x14ac:dyDescent="0.2">
      <c r="A4923" s="6">
        <v>30358768</v>
      </c>
      <c r="B4923" s="6" t="s">
        <v>20537</v>
      </c>
      <c r="C4923" s="6" t="s">
        <v>9333</v>
      </c>
      <c r="D4923" s="6" t="s">
        <v>13181</v>
      </c>
      <c r="E4923" s="6" t="s">
        <v>5893</v>
      </c>
      <c r="F4923" s="6" t="s">
        <v>20538</v>
      </c>
      <c r="G4923" s="6" t="s">
        <v>20539</v>
      </c>
      <c r="H4923" s="79">
        <v>465.22208499999999</v>
      </c>
    </row>
    <row r="4924" spans="1:8" x14ac:dyDescent="0.2">
      <c r="A4924" s="6">
        <v>30186563</v>
      </c>
      <c r="B4924" s="6" t="s">
        <v>20540</v>
      </c>
      <c r="C4924" s="6" t="s">
        <v>14179</v>
      </c>
      <c r="D4924" s="6" t="s">
        <v>13181</v>
      </c>
      <c r="E4924" s="6" t="s">
        <v>5893</v>
      </c>
      <c r="F4924" s="6" t="s">
        <v>20541</v>
      </c>
      <c r="G4924" s="6" t="s">
        <v>20542</v>
      </c>
      <c r="H4924" s="79">
        <v>465.22208499999999</v>
      </c>
    </row>
    <row r="4925" spans="1:8" x14ac:dyDescent="0.2">
      <c r="A4925" s="6">
        <v>30093968</v>
      </c>
      <c r="B4925" s="6" t="s">
        <v>20543</v>
      </c>
      <c r="C4925" s="6" t="s">
        <v>8213</v>
      </c>
      <c r="D4925" s="6" t="s">
        <v>17993</v>
      </c>
      <c r="E4925" s="6" t="s">
        <v>15819</v>
      </c>
      <c r="F4925" s="6" t="s">
        <v>20544</v>
      </c>
      <c r="G4925" s="6" t="s">
        <v>20545</v>
      </c>
      <c r="H4925" s="79">
        <v>466.02126399999997</v>
      </c>
    </row>
    <row r="4926" spans="1:8" x14ac:dyDescent="0.2">
      <c r="A4926" s="6">
        <v>30306381</v>
      </c>
      <c r="B4926" s="6" t="s">
        <v>20546</v>
      </c>
      <c r="C4926" s="6" t="s">
        <v>8217</v>
      </c>
      <c r="D4926" s="6" t="s">
        <v>17993</v>
      </c>
      <c r="E4926" s="6" t="s">
        <v>15819</v>
      </c>
      <c r="F4926" s="6" t="s">
        <v>20547</v>
      </c>
      <c r="G4926" s="6" t="s">
        <v>20548</v>
      </c>
      <c r="H4926" s="79">
        <v>466.02126399999997</v>
      </c>
    </row>
    <row r="4927" spans="1:8" x14ac:dyDescent="0.2">
      <c r="A4927" s="6">
        <v>30042799</v>
      </c>
      <c r="B4927" s="6" t="s">
        <v>20549</v>
      </c>
      <c r="C4927" s="6" t="s">
        <v>6009</v>
      </c>
      <c r="D4927" s="6" t="s">
        <v>17993</v>
      </c>
      <c r="E4927" s="6" t="s">
        <v>15819</v>
      </c>
      <c r="F4927" s="6" t="s">
        <v>20550</v>
      </c>
      <c r="G4927" s="6" t="s">
        <v>20551</v>
      </c>
      <c r="H4927" s="79">
        <v>466.02126399999997</v>
      </c>
    </row>
    <row r="4928" spans="1:8" x14ac:dyDescent="0.2">
      <c r="A4928" s="6">
        <v>30178811</v>
      </c>
      <c r="B4928" s="6" t="s">
        <v>20552</v>
      </c>
      <c r="C4928" s="6" t="s">
        <v>6013</v>
      </c>
      <c r="D4928" s="6" t="s">
        <v>17993</v>
      </c>
      <c r="E4928" s="6" t="s">
        <v>15819</v>
      </c>
      <c r="F4928" s="6" t="s">
        <v>20553</v>
      </c>
      <c r="G4928" s="6" t="s">
        <v>20554</v>
      </c>
      <c r="H4928" s="79">
        <v>466.02126399999997</v>
      </c>
    </row>
    <row r="4929" spans="1:8" x14ac:dyDescent="0.2">
      <c r="A4929" s="6">
        <v>30452115</v>
      </c>
      <c r="B4929" s="6" t="s">
        <v>20555</v>
      </c>
      <c r="C4929" s="6" t="s">
        <v>8213</v>
      </c>
      <c r="D4929" s="6" t="s">
        <v>17997</v>
      </c>
      <c r="E4929" s="6" t="s">
        <v>15819</v>
      </c>
      <c r="F4929" s="6" t="s">
        <v>20556</v>
      </c>
      <c r="G4929" s="6" t="s">
        <v>20557</v>
      </c>
      <c r="H4929" s="79">
        <v>466.02126399999997</v>
      </c>
    </row>
    <row r="4930" spans="1:8" x14ac:dyDescent="0.2">
      <c r="A4930" s="6">
        <v>30222353</v>
      </c>
      <c r="B4930" s="6" t="s">
        <v>20558</v>
      </c>
      <c r="C4930" s="6" t="s">
        <v>8217</v>
      </c>
      <c r="D4930" s="6" t="s">
        <v>17997</v>
      </c>
      <c r="E4930" s="6" t="s">
        <v>15819</v>
      </c>
      <c r="F4930" s="6" t="s">
        <v>20559</v>
      </c>
      <c r="G4930" s="6" t="s">
        <v>20560</v>
      </c>
      <c r="H4930" s="79">
        <v>466.02126399999997</v>
      </c>
    </row>
    <row r="4931" spans="1:8" x14ac:dyDescent="0.2">
      <c r="A4931" s="6">
        <v>30391594</v>
      </c>
      <c r="B4931" s="6" t="s">
        <v>20561</v>
      </c>
      <c r="C4931" s="6" t="s">
        <v>6009</v>
      </c>
      <c r="D4931" s="6" t="s">
        <v>17997</v>
      </c>
      <c r="E4931" s="6" t="s">
        <v>15819</v>
      </c>
      <c r="F4931" s="6" t="s">
        <v>20562</v>
      </c>
      <c r="G4931" s="6" t="s">
        <v>20563</v>
      </c>
      <c r="H4931" s="79">
        <v>466.02126399999997</v>
      </c>
    </row>
    <row r="4932" spans="1:8" x14ac:dyDescent="0.2">
      <c r="A4932" s="6">
        <v>30051784</v>
      </c>
      <c r="B4932" s="6" t="s">
        <v>20564</v>
      </c>
      <c r="C4932" s="6" t="s">
        <v>6013</v>
      </c>
      <c r="D4932" s="6" t="s">
        <v>17997</v>
      </c>
      <c r="E4932" s="6" t="s">
        <v>15819</v>
      </c>
      <c r="F4932" s="6" t="s">
        <v>20565</v>
      </c>
      <c r="G4932" s="6" t="s">
        <v>20566</v>
      </c>
      <c r="H4932" s="79">
        <v>466.02126399999997</v>
      </c>
    </row>
    <row r="4933" spans="1:8" x14ac:dyDescent="0.2">
      <c r="A4933" s="6">
        <v>30036533</v>
      </c>
      <c r="B4933" s="6" t="s">
        <v>20567</v>
      </c>
      <c r="C4933" s="6" t="s">
        <v>5762</v>
      </c>
      <c r="D4933" s="6" t="s">
        <v>20568</v>
      </c>
      <c r="E4933" s="6" t="s">
        <v>5893</v>
      </c>
      <c r="F4933" s="6" t="s">
        <v>20569</v>
      </c>
      <c r="G4933" s="6" t="s">
        <v>20570</v>
      </c>
      <c r="H4933" s="79">
        <v>467.601359</v>
      </c>
    </row>
    <row r="4934" spans="1:8" x14ac:dyDescent="0.2">
      <c r="A4934" s="6">
        <v>30391675</v>
      </c>
      <c r="B4934" s="6" t="s">
        <v>20571</v>
      </c>
      <c r="C4934" s="6" t="s">
        <v>6979</v>
      </c>
      <c r="D4934" s="6" t="s">
        <v>18044</v>
      </c>
      <c r="E4934" s="6" t="s">
        <v>5638</v>
      </c>
      <c r="F4934" s="6" t="s">
        <v>20572</v>
      </c>
      <c r="G4934" s="6" t="s">
        <v>20573</v>
      </c>
      <c r="H4934" s="79">
        <v>468.196192</v>
      </c>
    </row>
    <row r="4935" spans="1:8" x14ac:dyDescent="0.2">
      <c r="A4935" s="6">
        <v>30022214</v>
      </c>
      <c r="B4935" s="6" t="s">
        <v>20574</v>
      </c>
      <c r="C4935" s="6" t="s">
        <v>7653</v>
      </c>
      <c r="D4935" s="6" t="s">
        <v>18044</v>
      </c>
      <c r="E4935" s="6" t="s">
        <v>5638</v>
      </c>
      <c r="F4935" s="6" t="s">
        <v>20575</v>
      </c>
      <c r="G4935" s="6" t="s">
        <v>20576</v>
      </c>
      <c r="H4935" s="79">
        <v>468.196192</v>
      </c>
    </row>
    <row r="4936" spans="1:8" x14ac:dyDescent="0.2">
      <c r="A4936" s="6">
        <v>30306100</v>
      </c>
      <c r="B4936" s="6" t="s">
        <v>20577</v>
      </c>
      <c r="C4936" s="6" t="s">
        <v>7657</v>
      </c>
      <c r="D4936" s="6" t="s">
        <v>18044</v>
      </c>
      <c r="E4936" s="6" t="s">
        <v>5638</v>
      </c>
      <c r="F4936" s="6" t="s">
        <v>20578</v>
      </c>
      <c r="G4936" s="6" t="s">
        <v>20579</v>
      </c>
      <c r="H4936" s="79">
        <v>468.196192</v>
      </c>
    </row>
    <row r="4937" spans="1:8" x14ac:dyDescent="0.2">
      <c r="A4937" s="6">
        <v>30400226</v>
      </c>
      <c r="B4937" s="6" t="s">
        <v>20580</v>
      </c>
      <c r="C4937" s="6" t="s">
        <v>5776</v>
      </c>
      <c r="D4937" s="6" t="s">
        <v>18413</v>
      </c>
      <c r="E4937" s="6" t="s">
        <v>18414</v>
      </c>
      <c r="F4937" s="6" t="s">
        <v>20581</v>
      </c>
      <c r="G4937" s="6" t="s">
        <v>20582</v>
      </c>
      <c r="H4937" s="79">
        <v>468.23177700000002</v>
      </c>
    </row>
    <row r="4938" spans="1:8" x14ac:dyDescent="0.2">
      <c r="A4938" s="6">
        <v>30473023</v>
      </c>
      <c r="B4938" s="6" t="s">
        <v>20583</v>
      </c>
      <c r="C4938" s="6" t="s">
        <v>7735</v>
      </c>
      <c r="D4938" s="6" t="s">
        <v>18309</v>
      </c>
      <c r="E4938" s="6" t="s">
        <v>5893</v>
      </c>
      <c r="F4938" s="6" t="s">
        <v>20584</v>
      </c>
      <c r="G4938" s="6" t="s">
        <v>20585</v>
      </c>
      <c r="H4938" s="79">
        <v>468.23177700000002</v>
      </c>
    </row>
    <row r="4939" spans="1:8" x14ac:dyDescent="0.2">
      <c r="A4939" s="6">
        <v>30305240</v>
      </c>
      <c r="B4939" s="6" t="s">
        <v>20586</v>
      </c>
      <c r="C4939" s="6" t="s">
        <v>5776</v>
      </c>
      <c r="D4939" s="6" t="s">
        <v>18416</v>
      </c>
      <c r="E4939" s="6" t="s">
        <v>5638</v>
      </c>
      <c r="F4939" s="6" t="s">
        <v>20587</v>
      </c>
      <c r="G4939" s="6" t="s">
        <v>20588</v>
      </c>
      <c r="H4939" s="79">
        <v>468.23177700000002</v>
      </c>
    </row>
    <row r="4940" spans="1:8" x14ac:dyDescent="0.2">
      <c r="A4940" s="6">
        <v>30152872</v>
      </c>
      <c r="B4940" s="6" t="s">
        <v>20589</v>
      </c>
      <c r="C4940" s="6" t="s">
        <v>6146</v>
      </c>
      <c r="D4940" s="6" t="s">
        <v>18044</v>
      </c>
      <c r="E4940" s="6" t="s">
        <v>5638</v>
      </c>
      <c r="F4940" s="6" t="s">
        <v>20590</v>
      </c>
      <c r="G4940" s="6" t="s">
        <v>20591</v>
      </c>
      <c r="H4940" s="79">
        <v>470.37978900000002</v>
      </c>
    </row>
    <row r="4941" spans="1:8" x14ac:dyDescent="0.2">
      <c r="A4941" s="6">
        <v>30395204</v>
      </c>
      <c r="B4941" s="6" t="s">
        <v>20592</v>
      </c>
      <c r="C4941" s="6" t="s">
        <v>5766</v>
      </c>
      <c r="D4941" s="6" t="s">
        <v>5892</v>
      </c>
      <c r="E4941" s="6" t="s">
        <v>5893</v>
      </c>
      <c r="F4941" s="6" t="s">
        <v>20593</v>
      </c>
      <c r="G4941" s="6" t="s">
        <v>20594</v>
      </c>
      <c r="H4941" s="79">
        <v>471.13268399999998</v>
      </c>
    </row>
    <row r="4942" spans="1:8" x14ac:dyDescent="0.2">
      <c r="A4942" s="6">
        <v>30366101</v>
      </c>
      <c r="B4942" s="6" t="s">
        <v>20595</v>
      </c>
      <c r="C4942" s="6" t="s">
        <v>5769</v>
      </c>
      <c r="D4942" s="6" t="s">
        <v>5892</v>
      </c>
      <c r="E4942" s="6" t="s">
        <v>5893</v>
      </c>
      <c r="F4942" s="6" t="s">
        <v>20596</v>
      </c>
      <c r="G4942" s="6" t="s">
        <v>20597</v>
      </c>
      <c r="H4942" s="79">
        <v>471.13268399999998</v>
      </c>
    </row>
    <row r="4943" spans="1:8" x14ac:dyDescent="0.2">
      <c r="A4943" s="6">
        <v>30403702</v>
      </c>
      <c r="B4943" s="6" t="s">
        <v>20598</v>
      </c>
      <c r="C4943" s="6" t="s">
        <v>5770</v>
      </c>
      <c r="D4943" s="6" t="s">
        <v>5892</v>
      </c>
      <c r="E4943" s="6" t="s">
        <v>5893</v>
      </c>
      <c r="F4943" s="6" t="s">
        <v>20599</v>
      </c>
      <c r="G4943" s="6" t="s">
        <v>20600</v>
      </c>
      <c r="H4943" s="79">
        <v>471.13268399999998</v>
      </c>
    </row>
    <row r="4944" spans="1:8" x14ac:dyDescent="0.2">
      <c r="A4944" s="6">
        <v>30308803</v>
      </c>
      <c r="B4944" s="6" t="s">
        <v>20601</v>
      </c>
      <c r="C4944" s="6" t="s">
        <v>5772</v>
      </c>
      <c r="D4944" s="6" t="s">
        <v>5892</v>
      </c>
      <c r="E4944" s="6" t="s">
        <v>5893</v>
      </c>
      <c r="F4944" s="6" t="s">
        <v>20602</v>
      </c>
      <c r="G4944" s="6" t="s">
        <v>20603</v>
      </c>
      <c r="H4944" s="79">
        <v>471.13268399999998</v>
      </c>
    </row>
    <row r="4945" spans="1:8" x14ac:dyDescent="0.2">
      <c r="A4945" s="6">
        <v>30174717</v>
      </c>
      <c r="B4945" s="6" t="s">
        <v>20604</v>
      </c>
      <c r="C4945" s="6" t="s">
        <v>6600</v>
      </c>
      <c r="D4945" s="6" t="s">
        <v>17993</v>
      </c>
      <c r="E4945" s="6" t="s">
        <v>15819</v>
      </c>
      <c r="F4945" s="6" t="s">
        <v>20605</v>
      </c>
      <c r="G4945" s="6" t="s">
        <v>20606</v>
      </c>
      <c r="H4945" s="79">
        <v>471.87119899999999</v>
      </c>
    </row>
    <row r="4946" spans="1:8" x14ac:dyDescent="0.2">
      <c r="A4946" s="6">
        <v>30255263</v>
      </c>
      <c r="B4946" s="6" t="s">
        <v>20607</v>
      </c>
      <c r="C4946" s="6" t="s">
        <v>7262</v>
      </c>
      <c r="D4946" s="6" t="s">
        <v>17993</v>
      </c>
      <c r="E4946" s="6" t="s">
        <v>15819</v>
      </c>
      <c r="F4946" s="6" t="s">
        <v>20608</v>
      </c>
      <c r="G4946" s="6" t="s">
        <v>20609</v>
      </c>
      <c r="H4946" s="79">
        <v>471.87119899999999</v>
      </c>
    </row>
    <row r="4947" spans="1:8" x14ac:dyDescent="0.2">
      <c r="A4947" s="6">
        <v>30061166</v>
      </c>
      <c r="B4947" s="6" t="s">
        <v>20610</v>
      </c>
      <c r="C4947" s="6" t="s">
        <v>6600</v>
      </c>
      <c r="D4947" s="6" t="s">
        <v>17997</v>
      </c>
      <c r="E4947" s="6" t="s">
        <v>15819</v>
      </c>
      <c r="F4947" s="6" t="s">
        <v>20611</v>
      </c>
      <c r="G4947" s="6" t="s">
        <v>20612</v>
      </c>
      <c r="H4947" s="79">
        <v>471.87119899999999</v>
      </c>
    </row>
    <row r="4948" spans="1:8" x14ac:dyDescent="0.2">
      <c r="A4948" s="6">
        <v>30307493</v>
      </c>
      <c r="B4948" s="6" t="s">
        <v>20613</v>
      </c>
      <c r="C4948" s="6" t="s">
        <v>7262</v>
      </c>
      <c r="D4948" s="6" t="s">
        <v>17997</v>
      </c>
      <c r="E4948" s="6" t="s">
        <v>15819</v>
      </c>
      <c r="F4948" s="6" t="s">
        <v>20614</v>
      </c>
      <c r="G4948" s="6" t="s">
        <v>20615</v>
      </c>
      <c r="H4948" s="79">
        <v>471.87119899999999</v>
      </c>
    </row>
    <row r="4949" spans="1:8" x14ac:dyDescent="0.2">
      <c r="A4949" s="6">
        <v>30113201</v>
      </c>
      <c r="B4949" s="6" t="s">
        <v>20616</v>
      </c>
      <c r="C4949" s="6" t="s">
        <v>5706</v>
      </c>
      <c r="D4949" s="6" t="s">
        <v>18313</v>
      </c>
      <c r="E4949" s="6" t="s">
        <v>5893</v>
      </c>
      <c r="F4949" s="6" t="s">
        <v>20617</v>
      </c>
      <c r="G4949" s="6" t="s">
        <v>20618</v>
      </c>
      <c r="H4949" s="79">
        <v>472.05588899999998</v>
      </c>
    </row>
    <row r="4950" spans="1:8" x14ac:dyDescent="0.2">
      <c r="A4950" s="6">
        <v>30236936</v>
      </c>
      <c r="B4950" s="6" t="s">
        <v>20619</v>
      </c>
      <c r="C4950" s="6" t="s">
        <v>5670</v>
      </c>
      <c r="D4950" s="6" t="s">
        <v>17378</v>
      </c>
      <c r="E4950" s="6" t="s">
        <v>5638</v>
      </c>
      <c r="F4950" s="6" t="s">
        <v>20620</v>
      </c>
      <c r="G4950" s="6" t="s">
        <v>20621</v>
      </c>
      <c r="H4950" s="79">
        <v>472.69726000000003</v>
      </c>
    </row>
    <row r="4951" spans="1:8" x14ac:dyDescent="0.2">
      <c r="A4951" s="6">
        <v>30340852</v>
      </c>
      <c r="B4951" s="6" t="s">
        <v>20622</v>
      </c>
      <c r="C4951" s="6" t="s">
        <v>5776</v>
      </c>
      <c r="D4951" s="6" t="s">
        <v>5892</v>
      </c>
      <c r="E4951" s="6" t="s">
        <v>5893</v>
      </c>
      <c r="F4951" s="6" t="s">
        <v>20623</v>
      </c>
      <c r="G4951" s="6" t="s">
        <v>20624</v>
      </c>
      <c r="H4951" s="79">
        <v>474.26532200000003</v>
      </c>
    </row>
    <row r="4952" spans="1:8" x14ac:dyDescent="0.2">
      <c r="A4952" s="6">
        <v>30272999</v>
      </c>
      <c r="B4952" s="6" t="s">
        <v>20625</v>
      </c>
      <c r="C4952" s="6" t="s">
        <v>5779</v>
      </c>
      <c r="D4952" s="6" t="s">
        <v>5892</v>
      </c>
      <c r="E4952" s="6" t="s">
        <v>5893</v>
      </c>
      <c r="F4952" s="6" t="s">
        <v>20626</v>
      </c>
      <c r="G4952" s="6" t="s">
        <v>20627</v>
      </c>
      <c r="H4952" s="79">
        <v>474.26532200000003</v>
      </c>
    </row>
    <row r="4953" spans="1:8" x14ac:dyDescent="0.2">
      <c r="A4953" s="6">
        <v>30306450</v>
      </c>
      <c r="B4953" s="6" t="s">
        <v>20628</v>
      </c>
      <c r="C4953" s="6" t="s">
        <v>5780</v>
      </c>
      <c r="D4953" s="6" t="s">
        <v>5892</v>
      </c>
      <c r="E4953" s="6" t="s">
        <v>5893</v>
      </c>
      <c r="F4953" s="6" t="s">
        <v>20629</v>
      </c>
      <c r="G4953" s="6" t="s">
        <v>20630</v>
      </c>
      <c r="H4953" s="79">
        <v>474.26532200000003</v>
      </c>
    </row>
    <row r="4954" spans="1:8" x14ac:dyDescent="0.2">
      <c r="A4954" s="6">
        <v>30230874</v>
      </c>
      <c r="B4954" s="6" t="s">
        <v>20631</v>
      </c>
      <c r="C4954" s="6" t="s">
        <v>5781</v>
      </c>
      <c r="D4954" s="6" t="s">
        <v>5892</v>
      </c>
      <c r="E4954" s="6" t="s">
        <v>5893</v>
      </c>
      <c r="F4954" s="6" t="s">
        <v>20632</v>
      </c>
      <c r="G4954" s="6" t="s">
        <v>20633</v>
      </c>
      <c r="H4954" s="79">
        <v>474.26532200000003</v>
      </c>
    </row>
    <row r="4955" spans="1:8" x14ac:dyDescent="0.2">
      <c r="A4955" s="6">
        <v>30154383</v>
      </c>
      <c r="B4955" s="6" t="s">
        <v>20634</v>
      </c>
      <c r="C4955" s="6" t="s">
        <v>5782</v>
      </c>
      <c r="D4955" s="6" t="s">
        <v>5892</v>
      </c>
      <c r="E4955" s="6" t="s">
        <v>5893</v>
      </c>
      <c r="F4955" s="6" t="s">
        <v>20635</v>
      </c>
      <c r="G4955" s="6" t="s">
        <v>20636</v>
      </c>
      <c r="H4955" s="79">
        <v>474.26532200000003</v>
      </c>
    </row>
    <row r="4956" spans="1:8" x14ac:dyDescent="0.2">
      <c r="A4956" s="6">
        <v>30166088</v>
      </c>
      <c r="B4956" s="6" t="s">
        <v>20637</v>
      </c>
      <c r="C4956" s="6" t="s">
        <v>5783</v>
      </c>
      <c r="D4956" s="6" t="s">
        <v>5892</v>
      </c>
      <c r="E4956" s="6" t="s">
        <v>5893</v>
      </c>
      <c r="F4956" s="6" t="s">
        <v>20638</v>
      </c>
      <c r="G4956" s="6" t="s">
        <v>20639</v>
      </c>
      <c r="H4956" s="79">
        <v>474.26532200000003</v>
      </c>
    </row>
    <row r="4957" spans="1:8" x14ac:dyDescent="0.2">
      <c r="A4957" s="6">
        <v>30157927</v>
      </c>
      <c r="B4957" s="6" t="s">
        <v>20640</v>
      </c>
      <c r="C4957" s="6" t="s">
        <v>5785</v>
      </c>
      <c r="D4957" s="6" t="s">
        <v>5892</v>
      </c>
      <c r="E4957" s="6" t="s">
        <v>5893</v>
      </c>
      <c r="F4957" s="6" t="s">
        <v>20641</v>
      </c>
      <c r="G4957" s="6" t="s">
        <v>20642</v>
      </c>
      <c r="H4957" s="79">
        <v>474.26532200000003</v>
      </c>
    </row>
    <row r="4958" spans="1:8" x14ac:dyDescent="0.2">
      <c r="A4958" s="6">
        <v>30139552</v>
      </c>
      <c r="B4958" s="6" t="s">
        <v>20643</v>
      </c>
      <c r="C4958" s="6" t="s">
        <v>7546</v>
      </c>
      <c r="D4958" s="6" t="s">
        <v>5892</v>
      </c>
      <c r="E4958" s="6" t="s">
        <v>5893</v>
      </c>
      <c r="F4958" s="6" t="s">
        <v>20644</v>
      </c>
      <c r="G4958" s="6" t="s">
        <v>20645</v>
      </c>
      <c r="H4958" s="79">
        <v>474.26532200000003</v>
      </c>
    </row>
    <row r="4959" spans="1:8" x14ac:dyDescent="0.2">
      <c r="A4959" s="6">
        <v>30108279</v>
      </c>
      <c r="B4959" s="6" t="s">
        <v>20646</v>
      </c>
      <c r="C4959" s="6" t="s">
        <v>7550</v>
      </c>
      <c r="D4959" s="6" t="s">
        <v>5892</v>
      </c>
      <c r="E4959" s="6" t="s">
        <v>5893</v>
      </c>
      <c r="F4959" s="6" t="s">
        <v>20647</v>
      </c>
      <c r="G4959" s="6" t="s">
        <v>20648</v>
      </c>
      <c r="H4959" s="79">
        <v>474.26532200000003</v>
      </c>
    </row>
    <row r="4960" spans="1:8" x14ac:dyDescent="0.2">
      <c r="A4960" s="6">
        <v>30037899</v>
      </c>
      <c r="B4960" s="6" t="s">
        <v>20649</v>
      </c>
      <c r="C4960" s="6" t="s">
        <v>7554</v>
      </c>
      <c r="D4960" s="6" t="s">
        <v>5892</v>
      </c>
      <c r="E4960" s="6" t="s">
        <v>5893</v>
      </c>
      <c r="F4960" s="6" t="s">
        <v>20650</v>
      </c>
      <c r="G4960" s="6" t="s">
        <v>20651</v>
      </c>
      <c r="H4960" s="79">
        <v>474.26532200000003</v>
      </c>
    </row>
    <row r="4961" spans="1:8" x14ac:dyDescent="0.2">
      <c r="A4961" s="6">
        <v>30098089</v>
      </c>
      <c r="B4961" s="6" t="s">
        <v>20652</v>
      </c>
      <c r="C4961" s="6" t="s">
        <v>8061</v>
      </c>
      <c r="D4961" s="6" t="s">
        <v>5892</v>
      </c>
      <c r="E4961" s="6" t="s">
        <v>5893</v>
      </c>
      <c r="F4961" s="6" t="s">
        <v>20653</v>
      </c>
      <c r="G4961" s="6" t="s">
        <v>20654</v>
      </c>
      <c r="H4961" s="79">
        <v>474.26532200000003</v>
      </c>
    </row>
    <row r="4962" spans="1:8" x14ac:dyDescent="0.2">
      <c r="A4962" s="6">
        <v>30109560</v>
      </c>
      <c r="B4962" s="6" t="s">
        <v>20655</v>
      </c>
      <c r="C4962" s="6" t="s">
        <v>8065</v>
      </c>
      <c r="D4962" s="6" t="s">
        <v>5892</v>
      </c>
      <c r="E4962" s="6" t="s">
        <v>5893</v>
      </c>
      <c r="F4962" s="6" t="s">
        <v>20656</v>
      </c>
      <c r="G4962" s="6" t="s">
        <v>20657</v>
      </c>
      <c r="H4962" s="79">
        <v>474.26532200000003</v>
      </c>
    </row>
    <row r="4963" spans="1:8" x14ac:dyDescent="0.2">
      <c r="A4963" s="6">
        <v>30380243</v>
      </c>
      <c r="B4963" s="6" t="s">
        <v>20658</v>
      </c>
      <c r="C4963" s="6" t="s">
        <v>8069</v>
      </c>
      <c r="D4963" s="6" t="s">
        <v>5892</v>
      </c>
      <c r="E4963" s="6" t="s">
        <v>5893</v>
      </c>
      <c r="F4963" s="6" t="s">
        <v>20659</v>
      </c>
      <c r="G4963" s="6" t="s">
        <v>20660</v>
      </c>
      <c r="H4963" s="79">
        <v>474.26532200000003</v>
      </c>
    </row>
    <row r="4964" spans="1:8" x14ac:dyDescent="0.2">
      <c r="A4964" s="6">
        <v>30367191</v>
      </c>
      <c r="B4964" s="6" t="s">
        <v>20661</v>
      </c>
      <c r="C4964" s="6" t="s">
        <v>8073</v>
      </c>
      <c r="D4964" s="6" t="s">
        <v>5892</v>
      </c>
      <c r="E4964" s="6" t="s">
        <v>5893</v>
      </c>
      <c r="F4964" s="6" t="s">
        <v>20662</v>
      </c>
      <c r="G4964" s="6" t="s">
        <v>20663</v>
      </c>
      <c r="H4964" s="79">
        <v>474.26532200000003</v>
      </c>
    </row>
    <row r="4965" spans="1:8" x14ac:dyDescent="0.2">
      <c r="A4965" s="6">
        <v>30033138</v>
      </c>
      <c r="B4965" s="6" t="s">
        <v>20664</v>
      </c>
      <c r="C4965" s="6" t="s">
        <v>9073</v>
      </c>
      <c r="D4965" s="6" t="s">
        <v>13181</v>
      </c>
      <c r="E4965" s="6" t="s">
        <v>5893</v>
      </c>
      <c r="F4965" s="6" t="s">
        <v>20665</v>
      </c>
      <c r="G4965" s="6" t="s">
        <v>20666</v>
      </c>
      <c r="H4965" s="79">
        <v>475.59033199999999</v>
      </c>
    </row>
    <row r="4966" spans="1:8" x14ac:dyDescent="0.2">
      <c r="A4966" s="6">
        <v>30259884</v>
      </c>
      <c r="B4966" s="6" t="s">
        <v>20667</v>
      </c>
      <c r="C4966" s="6" t="s">
        <v>9077</v>
      </c>
      <c r="D4966" s="6" t="s">
        <v>13181</v>
      </c>
      <c r="E4966" s="6" t="s">
        <v>5893</v>
      </c>
      <c r="F4966" s="6" t="s">
        <v>20668</v>
      </c>
      <c r="G4966" s="6" t="s">
        <v>20669</v>
      </c>
      <c r="H4966" s="79">
        <v>475.59033199999999</v>
      </c>
    </row>
    <row r="4967" spans="1:8" x14ac:dyDescent="0.2">
      <c r="A4967" s="6">
        <v>30143017</v>
      </c>
      <c r="B4967" s="6" t="s">
        <v>20670</v>
      </c>
      <c r="C4967" s="6" t="s">
        <v>9081</v>
      </c>
      <c r="D4967" s="6" t="s">
        <v>13181</v>
      </c>
      <c r="E4967" s="6" t="s">
        <v>5893</v>
      </c>
      <c r="F4967" s="6" t="s">
        <v>20671</v>
      </c>
      <c r="G4967" s="6" t="s">
        <v>20672</v>
      </c>
      <c r="H4967" s="79">
        <v>475.59033199999999</v>
      </c>
    </row>
    <row r="4968" spans="1:8" x14ac:dyDescent="0.2">
      <c r="A4968" s="6">
        <v>30270278</v>
      </c>
      <c r="B4968" s="6" t="s">
        <v>20673</v>
      </c>
      <c r="C4968" s="6" t="s">
        <v>9085</v>
      </c>
      <c r="D4968" s="6" t="s">
        <v>13181</v>
      </c>
      <c r="E4968" s="6" t="s">
        <v>5893</v>
      </c>
      <c r="F4968" s="6" t="s">
        <v>20674</v>
      </c>
      <c r="G4968" s="6" t="s">
        <v>20675</v>
      </c>
      <c r="H4968" s="79">
        <v>475.59033199999999</v>
      </c>
    </row>
    <row r="4969" spans="1:8" x14ac:dyDescent="0.2">
      <c r="A4969" s="6">
        <v>30039975</v>
      </c>
      <c r="B4969" s="6" t="s">
        <v>20676</v>
      </c>
      <c r="C4969" s="6" t="s">
        <v>9089</v>
      </c>
      <c r="D4969" s="6" t="s">
        <v>13181</v>
      </c>
      <c r="E4969" s="6" t="s">
        <v>5893</v>
      </c>
      <c r="F4969" s="6" t="s">
        <v>20677</v>
      </c>
      <c r="G4969" s="6" t="s">
        <v>20678</v>
      </c>
      <c r="H4969" s="79">
        <v>475.59033199999999</v>
      </c>
    </row>
    <row r="4970" spans="1:8" x14ac:dyDescent="0.2">
      <c r="A4970" s="6">
        <v>30241301</v>
      </c>
      <c r="B4970" s="6" t="s">
        <v>20679</v>
      </c>
      <c r="C4970" s="6" t="s">
        <v>9093</v>
      </c>
      <c r="D4970" s="6" t="s">
        <v>13181</v>
      </c>
      <c r="E4970" s="6" t="s">
        <v>5893</v>
      </c>
      <c r="F4970" s="6" t="s">
        <v>20680</v>
      </c>
      <c r="G4970" s="6" t="s">
        <v>20681</v>
      </c>
      <c r="H4970" s="79">
        <v>475.59033199999999</v>
      </c>
    </row>
    <row r="4971" spans="1:8" x14ac:dyDescent="0.2">
      <c r="A4971" s="6">
        <v>30021595</v>
      </c>
      <c r="B4971" s="6" t="s">
        <v>2739</v>
      </c>
      <c r="C4971" s="6" t="s">
        <v>15574</v>
      </c>
      <c r="D4971" s="6" t="s">
        <v>18868</v>
      </c>
      <c r="E4971" s="6" t="s">
        <v>5638</v>
      </c>
      <c r="F4971" s="6" t="s">
        <v>2735</v>
      </c>
      <c r="G4971" s="6" t="s">
        <v>2736</v>
      </c>
      <c r="H4971" s="79">
        <v>479.64995599999997</v>
      </c>
    </row>
    <row r="4972" spans="1:8" x14ac:dyDescent="0.2">
      <c r="A4972" s="6">
        <v>30007138</v>
      </c>
      <c r="B4972" s="6" t="s">
        <v>20682</v>
      </c>
      <c r="C4972" s="6" t="s">
        <v>8069</v>
      </c>
      <c r="D4972" s="6" t="s">
        <v>18313</v>
      </c>
      <c r="E4972" s="6" t="s">
        <v>5893</v>
      </c>
      <c r="F4972" s="6" t="s">
        <v>20683</v>
      </c>
      <c r="G4972" s="6" t="s">
        <v>20684</v>
      </c>
      <c r="H4972" s="79">
        <v>479.64995599999997</v>
      </c>
    </row>
    <row r="4973" spans="1:8" x14ac:dyDescent="0.2">
      <c r="A4973" s="6">
        <v>30098461</v>
      </c>
      <c r="B4973" s="6" t="s">
        <v>3808</v>
      </c>
      <c r="C4973" s="6" t="s">
        <v>15574</v>
      </c>
      <c r="D4973" s="6" t="s">
        <v>18870</v>
      </c>
      <c r="E4973" s="6" t="s">
        <v>5638</v>
      </c>
      <c r="F4973" s="6" t="s">
        <v>3804</v>
      </c>
      <c r="G4973" s="6" t="s">
        <v>3805</v>
      </c>
      <c r="H4973" s="79">
        <v>479.64995599999997</v>
      </c>
    </row>
    <row r="4974" spans="1:8" x14ac:dyDescent="0.2">
      <c r="A4974" s="6">
        <v>30382194</v>
      </c>
      <c r="B4974" s="6" t="s">
        <v>1318</v>
      </c>
      <c r="C4974" s="6" t="s">
        <v>15574</v>
      </c>
      <c r="D4974" s="6" t="s">
        <v>18874</v>
      </c>
      <c r="E4974" s="6" t="s">
        <v>5638</v>
      </c>
      <c r="F4974" s="6" t="s">
        <v>1314</v>
      </c>
      <c r="G4974" s="6" t="s">
        <v>1315</v>
      </c>
      <c r="H4974" s="79">
        <v>479.64995599999997</v>
      </c>
    </row>
    <row r="4975" spans="1:8" x14ac:dyDescent="0.2">
      <c r="A4975" s="6">
        <v>30220953</v>
      </c>
      <c r="B4975" s="6" t="s">
        <v>20685</v>
      </c>
      <c r="C4975" s="6" t="s">
        <v>7326</v>
      </c>
      <c r="D4975" s="6" t="s">
        <v>17969</v>
      </c>
      <c r="E4975" s="6" t="s">
        <v>5893</v>
      </c>
      <c r="F4975" s="6" t="s">
        <v>20686</v>
      </c>
      <c r="G4975" s="6" t="s">
        <v>20687</v>
      </c>
      <c r="H4975" s="79">
        <v>480.73959100000002</v>
      </c>
    </row>
    <row r="4976" spans="1:8" x14ac:dyDescent="0.2">
      <c r="A4976" s="6">
        <v>30138168</v>
      </c>
      <c r="B4976" s="6" t="s">
        <v>20688</v>
      </c>
      <c r="C4976" s="6" t="s">
        <v>7326</v>
      </c>
      <c r="D4976" s="6" t="s">
        <v>17973</v>
      </c>
      <c r="E4976" s="6" t="s">
        <v>5893</v>
      </c>
      <c r="F4976" s="6" t="s">
        <v>20689</v>
      </c>
      <c r="G4976" s="6" t="s">
        <v>20690</v>
      </c>
      <c r="H4976" s="79">
        <v>480.73959100000002</v>
      </c>
    </row>
    <row r="4977" spans="1:8" x14ac:dyDescent="0.2">
      <c r="A4977" s="6">
        <v>30083018</v>
      </c>
      <c r="B4977" s="6" t="s">
        <v>20691</v>
      </c>
      <c r="C4977" s="6" t="s">
        <v>5748</v>
      </c>
      <c r="D4977" s="6" t="s">
        <v>5892</v>
      </c>
      <c r="E4977" s="6" t="s">
        <v>5893</v>
      </c>
      <c r="F4977" s="6" t="s">
        <v>20692</v>
      </c>
      <c r="G4977" s="6" t="s">
        <v>20693</v>
      </c>
      <c r="H4977" s="79">
        <v>481.12373500000001</v>
      </c>
    </row>
    <row r="4978" spans="1:8" x14ac:dyDescent="0.2">
      <c r="A4978" s="6">
        <v>30096141</v>
      </c>
      <c r="B4978" s="6" t="s">
        <v>20694</v>
      </c>
      <c r="C4978" s="6" t="s">
        <v>5752</v>
      </c>
      <c r="D4978" s="6" t="s">
        <v>5892</v>
      </c>
      <c r="E4978" s="6" t="s">
        <v>5893</v>
      </c>
      <c r="F4978" s="6" t="s">
        <v>20695</v>
      </c>
      <c r="G4978" s="6" t="s">
        <v>20696</v>
      </c>
      <c r="H4978" s="79">
        <v>481.12373500000001</v>
      </c>
    </row>
    <row r="4979" spans="1:8" x14ac:dyDescent="0.2">
      <c r="A4979" s="6">
        <v>30263506</v>
      </c>
      <c r="B4979" s="6" t="s">
        <v>20697</v>
      </c>
      <c r="C4979" s="6" t="s">
        <v>7330</v>
      </c>
      <c r="D4979" s="6" t="s">
        <v>17993</v>
      </c>
      <c r="E4979" s="6" t="s">
        <v>15819</v>
      </c>
      <c r="F4979" s="6" t="s">
        <v>20698</v>
      </c>
      <c r="G4979" s="6" t="s">
        <v>20699</v>
      </c>
      <c r="H4979" s="79">
        <v>486.00751400000001</v>
      </c>
    </row>
    <row r="4980" spans="1:8" x14ac:dyDescent="0.2">
      <c r="A4980" s="6">
        <v>30228426</v>
      </c>
      <c r="B4980" s="6" t="s">
        <v>20700</v>
      </c>
      <c r="C4980" s="6" t="s">
        <v>7330</v>
      </c>
      <c r="D4980" s="6" t="s">
        <v>17997</v>
      </c>
      <c r="E4980" s="6" t="s">
        <v>15819</v>
      </c>
      <c r="F4980" s="6" t="s">
        <v>20701</v>
      </c>
      <c r="G4980" s="6" t="s">
        <v>20702</v>
      </c>
      <c r="H4980" s="79">
        <v>486.00751400000001</v>
      </c>
    </row>
    <row r="4981" spans="1:8" x14ac:dyDescent="0.2">
      <c r="A4981" s="6">
        <v>30153962</v>
      </c>
      <c r="B4981" s="6" t="s">
        <v>20703</v>
      </c>
      <c r="C4981" s="6" t="s">
        <v>5674</v>
      </c>
      <c r="D4981" s="6" t="s">
        <v>17378</v>
      </c>
      <c r="E4981" s="6" t="s">
        <v>5638</v>
      </c>
      <c r="F4981" s="6" t="s">
        <v>20704</v>
      </c>
      <c r="G4981" s="6" t="s">
        <v>20705</v>
      </c>
      <c r="H4981" s="79">
        <v>486.01693</v>
      </c>
    </row>
    <row r="4982" spans="1:8" x14ac:dyDescent="0.2">
      <c r="A4982" s="6">
        <v>30012212</v>
      </c>
      <c r="B4982" s="6" t="s">
        <v>20706</v>
      </c>
      <c r="C4982" s="6" t="s">
        <v>5779</v>
      </c>
      <c r="D4982" s="6" t="s">
        <v>18413</v>
      </c>
      <c r="E4982" s="6" t="s">
        <v>18414</v>
      </c>
      <c r="F4982" s="6" t="s">
        <v>20707</v>
      </c>
      <c r="G4982" s="6" t="s">
        <v>20708</v>
      </c>
      <c r="H4982" s="79">
        <v>486.59380700000003</v>
      </c>
    </row>
    <row r="4983" spans="1:8" x14ac:dyDescent="0.2">
      <c r="A4983" s="6">
        <v>30213386</v>
      </c>
      <c r="B4983" s="6" t="s">
        <v>20709</v>
      </c>
      <c r="C4983" s="6" t="s">
        <v>5740</v>
      </c>
      <c r="D4983" s="6" t="s">
        <v>18034</v>
      </c>
      <c r="E4983" s="6" t="s">
        <v>5638</v>
      </c>
      <c r="F4983" s="6" t="s">
        <v>20710</v>
      </c>
      <c r="G4983" s="6" t="s">
        <v>20711</v>
      </c>
      <c r="H4983" s="79">
        <v>487.98003999999997</v>
      </c>
    </row>
    <row r="4984" spans="1:8" x14ac:dyDescent="0.2">
      <c r="A4984" s="6">
        <v>30034549</v>
      </c>
      <c r="B4984" s="6" t="s">
        <v>20712</v>
      </c>
      <c r="C4984" s="6" t="s">
        <v>5727</v>
      </c>
      <c r="D4984" s="6" t="s">
        <v>18874</v>
      </c>
      <c r="E4984" s="6" t="s">
        <v>5638</v>
      </c>
      <c r="F4984" s="6" t="s">
        <v>20713</v>
      </c>
      <c r="G4984" s="6" t="s">
        <v>20714</v>
      </c>
      <c r="H4984" s="79">
        <v>490.072945</v>
      </c>
    </row>
    <row r="4985" spans="1:8" x14ac:dyDescent="0.2">
      <c r="A4985" s="6">
        <v>30101153</v>
      </c>
      <c r="B4985" s="6" t="s">
        <v>20715</v>
      </c>
      <c r="C4985" s="6" t="s">
        <v>7520</v>
      </c>
      <c r="D4985" s="6" t="s">
        <v>15818</v>
      </c>
      <c r="E4985" s="6" t="s">
        <v>15819</v>
      </c>
      <c r="F4985" s="6" t="s">
        <v>20716</v>
      </c>
      <c r="G4985" s="6" t="s">
        <v>20717</v>
      </c>
      <c r="H4985" s="79">
        <v>490.66076500000003</v>
      </c>
    </row>
    <row r="4986" spans="1:8" x14ac:dyDescent="0.2">
      <c r="A4986" s="6">
        <v>30316676</v>
      </c>
      <c r="B4986" s="6" t="s">
        <v>20718</v>
      </c>
      <c r="C4986" s="6" t="s">
        <v>7524</v>
      </c>
      <c r="D4986" s="6" t="s">
        <v>15818</v>
      </c>
      <c r="E4986" s="6" t="s">
        <v>15819</v>
      </c>
      <c r="F4986" s="6" t="s">
        <v>20719</v>
      </c>
      <c r="G4986" s="6" t="s">
        <v>20720</v>
      </c>
      <c r="H4986" s="79">
        <v>490.66076500000003</v>
      </c>
    </row>
    <row r="4987" spans="1:8" x14ac:dyDescent="0.2">
      <c r="A4987" s="6">
        <v>30064635</v>
      </c>
      <c r="B4987" s="6" t="s">
        <v>20721</v>
      </c>
      <c r="C4987" s="6" t="s">
        <v>7528</v>
      </c>
      <c r="D4987" s="6" t="s">
        <v>15818</v>
      </c>
      <c r="E4987" s="6" t="s">
        <v>15819</v>
      </c>
      <c r="F4987" s="6" t="s">
        <v>20722</v>
      </c>
      <c r="G4987" s="6" t="s">
        <v>20723</v>
      </c>
      <c r="H4987" s="79">
        <v>490.66076500000003</v>
      </c>
    </row>
    <row r="4988" spans="1:8" x14ac:dyDescent="0.2">
      <c r="A4988" s="6">
        <v>30319178</v>
      </c>
      <c r="B4988" s="6" t="s">
        <v>20724</v>
      </c>
      <c r="C4988" s="6" t="s">
        <v>7532</v>
      </c>
      <c r="D4988" s="6" t="s">
        <v>15818</v>
      </c>
      <c r="E4988" s="6" t="s">
        <v>15819</v>
      </c>
      <c r="F4988" s="6" t="s">
        <v>20725</v>
      </c>
      <c r="G4988" s="6" t="s">
        <v>20726</v>
      </c>
      <c r="H4988" s="79">
        <v>490.66076500000003</v>
      </c>
    </row>
    <row r="4989" spans="1:8" x14ac:dyDescent="0.2">
      <c r="A4989" s="6">
        <v>30177611</v>
      </c>
      <c r="B4989" s="6" t="s">
        <v>20727</v>
      </c>
      <c r="C4989" s="6" t="s">
        <v>5727</v>
      </c>
      <c r="D4989" s="6" t="s">
        <v>18870</v>
      </c>
      <c r="E4989" s="6" t="s">
        <v>5638</v>
      </c>
      <c r="F4989" s="6" t="s">
        <v>20728</v>
      </c>
      <c r="G4989" s="6" t="s">
        <v>20729</v>
      </c>
      <c r="H4989" s="79">
        <v>495.195043</v>
      </c>
    </row>
    <row r="4990" spans="1:8" x14ac:dyDescent="0.2">
      <c r="A4990" s="6">
        <v>30343212</v>
      </c>
      <c r="B4990" s="6" t="s">
        <v>4597</v>
      </c>
      <c r="C4990" s="6" t="s">
        <v>7262</v>
      </c>
      <c r="D4990" s="6" t="s">
        <v>18868</v>
      </c>
      <c r="E4990" s="6" t="s">
        <v>5638</v>
      </c>
      <c r="F4990" s="6" t="s">
        <v>4593</v>
      </c>
      <c r="G4990" s="6" t="s">
        <v>4594</v>
      </c>
      <c r="H4990" s="79">
        <v>495.21385199999997</v>
      </c>
    </row>
    <row r="4991" spans="1:8" x14ac:dyDescent="0.2">
      <c r="A4991" s="6">
        <v>30236613</v>
      </c>
      <c r="B4991" s="6" t="s">
        <v>20730</v>
      </c>
      <c r="C4991" s="6" t="s">
        <v>7262</v>
      </c>
      <c r="D4991" s="6" t="s">
        <v>18870</v>
      </c>
      <c r="E4991" s="6" t="s">
        <v>5638</v>
      </c>
      <c r="F4991" s="6" t="s">
        <v>20731</v>
      </c>
      <c r="G4991" s="6" t="s">
        <v>20732</v>
      </c>
      <c r="H4991" s="79">
        <v>495.21385199999997</v>
      </c>
    </row>
    <row r="4992" spans="1:8" x14ac:dyDescent="0.2">
      <c r="A4992" s="6">
        <v>30252993</v>
      </c>
      <c r="B4992" s="6" t="s">
        <v>20733</v>
      </c>
      <c r="C4992" s="6" t="s">
        <v>5722</v>
      </c>
      <c r="D4992" s="6" t="s">
        <v>18870</v>
      </c>
      <c r="E4992" s="6" t="s">
        <v>5638</v>
      </c>
      <c r="F4992" s="6" t="s">
        <v>20734</v>
      </c>
      <c r="G4992" s="6" t="s">
        <v>20735</v>
      </c>
      <c r="H4992" s="79">
        <v>495.430542</v>
      </c>
    </row>
    <row r="4993" spans="1:8" x14ac:dyDescent="0.2">
      <c r="A4993" s="6">
        <v>30047634</v>
      </c>
      <c r="B4993" s="6" t="s">
        <v>20736</v>
      </c>
      <c r="C4993" s="6" t="s">
        <v>5722</v>
      </c>
      <c r="D4993" s="6" t="s">
        <v>18874</v>
      </c>
      <c r="E4993" s="6" t="s">
        <v>5638</v>
      </c>
      <c r="F4993" s="6" t="s">
        <v>20737</v>
      </c>
      <c r="G4993" s="6" t="s">
        <v>20738</v>
      </c>
      <c r="H4993" s="79">
        <v>495.430542</v>
      </c>
    </row>
    <row r="4994" spans="1:8" x14ac:dyDescent="0.2">
      <c r="A4994" s="6">
        <v>30297122</v>
      </c>
      <c r="B4994" s="6" t="s">
        <v>20739</v>
      </c>
      <c r="C4994" s="6" t="s">
        <v>8630</v>
      </c>
      <c r="D4994" s="6" t="s">
        <v>11449</v>
      </c>
      <c r="E4994" s="6" t="s">
        <v>5638</v>
      </c>
      <c r="F4994" s="6" t="s">
        <v>20740</v>
      </c>
      <c r="G4994" s="6" t="s">
        <v>20741</v>
      </c>
      <c r="H4994" s="79">
        <v>497.83002900000002</v>
      </c>
    </row>
    <row r="4995" spans="1:8" x14ac:dyDescent="0.2">
      <c r="A4995" s="6">
        <v>30261820</v>
      </c>
      <c r="B4995" s="6" t="s">
        <v>20742</v>
      </c>
      <c r="C4995" s="6" t="s">
        <v>8634</v>
      </c>
      <c r="D4995" s="6" t="s">
        <v>11449</v>
      </c>
      <c r="E4995" s="6" t="s">
        <v>5638</v>
      </c>
      <c r="F4995" s="6" t="s">
        <v>20743</v>
      </c>
      <c r="G4995" s="6" t="s">
        <v>20744</v>
      </c>
      <c r="H4995" s="79">
        <v>497.83002900000002</v>
      </c>
    </row>
    <row r="4996" spans="1:8" x14ac:dyDescent="0.2">
      <c r="A4996" s="6">
        <v>30318132</v>
      </c>
      <c r="B4996" s="6" t="s">
        <v>20745</v>
      </c>
      <c r="C4996" s="6" t="s">
        <v>8638</v>
      </c>
      <c r="D4996" s="6" t="s">
        <v>11449</v>
      </c>
      <c r="E4996" s="6" t="s">
        <v>5638</v>
      </c>
      <c r="F4996" s="6" t="s">
        <v>20746</v>
      </c>
      <c r="G4996" s="6" t="s">
        <v>20747</v>
      </c>
      <c r="H4996" s="79">
        <v>497.83002900000002</v>
      </c>
    </row>
    <row r="4997" spans="1:8" x14ac:dyDescent="0.2">
      <c r="A4997" s="6">
        <v>30128499</v>
      </c>
      <c r="B4997" s="6" t="s">
        <v>20748</v>
      </c>
      <c r="C4997" s="6" t="s">
        <v>8642</v>
      </c>
      <c r="D4997" s="6" t="s">
        <v>11449</v>
      </c>
      <c r="E4997" s="6" t="s">
        <v>5638</v>
      </c>
      <c r="F4997" s="6" t="s">
        <v>20749</v>
      </c>
      <c r="G4997" s="6" t="s">
        <v>20750</v>
      </c>
      <c r="H4997" s="79">
        <v>497.83002900000002</v>
      </c>
    </row>
    <row r="4998" spans="1:8" x14ac:dyDescent="0.2">
      <c r="A4998" s="6">
        <v>30079394</v>
      </c>
      <c r="B4998" s="6" t="s">
        <v>20751</v>
      </c>
      <c r="C4998" s="6" t="s">
        <v>8646</v>
      </c>
      <c r="D4998" s="6" t="s">
        <v>11449</v>
      </c>
      <c r="E4998" s="6" t="s">
        <v>5638</v>
      </c>
      <c r="F4998" s="6" t="s">
        <v>20752</v>
      </c>
      <c r="G4998" s="6" t="s">
        <v>20753</v>
      </c>
      <c r="H4998" s="79">
        <v>497.83002900000002</v>
      </c>
    </row>
    <row r="4999" spans="1:8" x14ac:dyDescent="0.2">
      <c r="A4999" s="6">
        <v>30211356</v>
      </c>
      <c r="B4999" s="6" t="s">
        <v>20754</v>
      </c>
      <c r="C4999" s="6" t="s">
        <v>8650</v>
      </c>
      <c r="D4999" s="6" t="s">
        <v>11449</v>
      </c>
      <c r="E4999" s="6" t="s">
        <v>5638</v>
      </c>
      <c r="F4999" s="6" t="s">
        <v>20755</v>
      </c>
      <c r="G4999" s="6" t="s">
        <v>20756</v>
      </c>
      <c r="H4999" s="79">
        <v>497.83002900000002</v>
      </c>
    </row>
    <row r="5000" spans="1:8" x14ac:dyDescent="0.2">
      <c r="A5000" s="6">
        <v>30071035</v>
      </c>
      <c r="B5000" s="6" t="s">
        <v>20757</v>
      </c>
      <c r="C5000" s="6" t="s">
        <v>6953</v>
      </c>
      <c r="D5000" s="6" t="s">
        <v>16425</v>
      </c>
      <c r="E5000" s="6" t="s">
        <v>15819</v>
      </c>
      <c r="F5000" s="6" t="s">
        <v>20758</v>
      </c>
      <c r="G5000" s="6" t="s">
        <v>20759</v>
      </c>
      <c r="H5000" s="79">
        <v>498.28255200000001</v>
      </c>
    </row>
    <row r="5001" spans="1:8" x14ac:dyDescent="0.2">
      <c r="A5001" s="6">
        <v>30055023</v>
      </c>
      <c r="B5001" s="6" t="s">
        <v>20760</v>
      </c>
      <c r="C5001" s="6" t="s">
        <v>6953</v>
      </c>
      <c r="D5001" s="6" t="s">
        <v>16429</v>
      </c>
      <c r="E5001" s="6" t="s">
        <v>15819</v>
      </c>
      <c r="F5001" s="6" t="s">
        <v>20761</v>
      </c>
      <c r="G5001" s="6" t="s">
        <v>20762</v>
      </c>
      <c r="H5001" s="79">
        <v>498.28255200000001</v>
      </c>
    </row>
    <row r="5002" spans="1:8" x14ac:dyDescent="0.2">
      <c r="A5002" s="6">
        <v>30373207</v>
      </c>
      <c r="B5002" s="6" t="s">
        <v>20763</v>
      </c>
      <c r="C5002" s="6" t="s">
        <v>8622</v>
      </c>
      <c r="D5002" s="6" t="s">
        <v>17969</v>
      </c>
      <c r="E5002" s="6" t="s">
        <v>5893</v>
      </c>
      <c r="F5002" s="6" t="s">
        <v>20764</v>
      </c>
      <c r="G5002" s="6" t="s">
        <v>20765</v>
      </c>
      <c r="H5002" s="79">
        <v>499.70057400000002</v>
      </c>
    </row>
    <row r="5003" spans="1:8" x14ac:dyDescent="0.2">
      <c r="A5003" s="6">
        <v>30078927</v>
      </c>
      <c r="B5003" s="6" t="s">
        <v>20766</v>
      </c>
      <c r="C5003" s="6" t="s">
        <v>8622</v>
      </c>
      <c r="D5003" s="6" t="s">
        <v>17973</v>
      </c>
      <c r="E5003" s="6" t="s">
        <v>5893</v>
      </c>
      <c r="F5003" s="6" t="s">
        <v>20767</v>
      </c>
      <c r="G5003" s="6" t="s">
        <v>20768</v>
      </c>
      <c r="H5003" s="79">
        <v>500.59931599999999</v>
      </c>
    </row>
    <row r="5004" spans="1:8" x14ac:dyDescent="0.2">
      <c r="A5004" s="6">
        <v>30049146</v>
      </c>
      <c r="B5004" s="6" t="s">
        <v>20769</v>
      </c>
      <c r="C5004" s="6" t="s">
        <v>5666</v>
      </c>
      <c r="D5004" s="6" t="s">
        <v>17378</v>
      </c>
      <c r="E5004" s="6" t="s">
        <v>5638</v>
      </c>
      <c r="F5004" s="6" t="s">
        <v>20770</v>
      </c>
      <c r="G5004" s="6" t="s">
        <v>20771</v>
      </c>
      <c r="H5004" s="79">
        <v>500.63383499999998</v>
      </c>
    </row>
    <row r="5005" spans="1:8" x14ac:dyDescent="0.2">
      <c r="A5005" s="6">
        <v>30153807</v>
      </c>
      <c r="B5005" s="6" t="s">
        <v>20772</v>
      </c>
      <c r="C5005" s="6" t="s">
        <v>5730</v>
      </c>
      <c r="D5005" s="6" t="s">
        <v>18870</v>
      </c>
      <c r="E5005" s="6" t="s">
        <v>5638</v>
      </c>
      <c r="F5005" s="6" t="s">
        <v>20773</v>
      </c>
      <c r="G5005" s="6" t="s">
        <v>20774</v>
      </c>
      <c r="H5005" s="79">
        <v>500.670389</v>
      </c>
    </row>
    <row r="5006" spans="1:8" x14ac:dyDescent="0.2">
      <c r="A5006" s="6">
        <v>30122523</v>
      </c>
      <c r="B5006" s="6" t="s">
        <v>20775</v>
      </c>
      <c r="C5006" s="6" t="s">
        <v>5730</v>
      </c>
      <c r="D5006" s="6" t="s">
        <v>18874</v>
      </c>
      <c r="E5006" s="6" t="s">
        <v>5638</v>
      </c>
      <c r="F5006" s="6" t="s">
        <v>20776</v>
      </c>
      <c r="G5006" s="6" t="s">
        <v>20777</v>
      </c>
      <c r="H5006" s="79">
        <v>500.670389</v>
      </c>
    </row>
    <row r="5007" spans="1:8" x14ac:dyDescent="0.2">
      <c r="A5007" s="6">
        <v>30229328</v>
      </c>
      <c r="B5007" s="6" t="s">
        <v>20778</v>
      </c>
      <c r="C5007" s="6" t="s">
        <v>5662</v>
      </c>
      <c r="D5007" s="6" t="s">
        <v>17378</v>
      </c>
      <c r="E5007" s="6" t="s">
        <v>5638</v>
      </c>
      <c r="F5007" s="6" t="s">
        <v>20779</v>
      </c>
      <c r="G5007" s="6" t="s">
        <v>20780</v>
      </c>
      <c r="H5007" s="79">
        <v>501.78770800000001</v>
      </c>
    </row>
    <row r="5008" spans="1:8" x14ac:dyDescent="0.2">
      <c r="A5008" s="6">
        <v>30288787</v>
      </c>
      <c r="B5008" s="6" t="s">
        <v>20781</v>
      </c>
      <c r="C5008" s="6" t="s">
        <v>5710</v>
      </c>
      <c r="D5008" s="6" t="s">
        <v>17617</v>
      </c>
      <c r="E5008" s="6" t="s">
        <v>5638</v>
      </c>
      <c r="F5008" s="6" t="s">
        <v>20782</v>
      </c>
      <c r="G5008" s="6" t="s">
        <v>20783</v>
      </c>
      <c r="H5008" s="79">
        <v>501.82364100000001</v>
      </c>
    </row>
    <row r="5009" spans="1:8" x14ac:dyDescent="0.2">
      <c r="A5009" s="6">
        <v>30147195</v>
      </c>
      <c r="B5009" s="6" t="s">
        <v>20784</v>
      </c>
      <c r="C5009" s="6" t="s">
        <v>5710</v>
      </c>
      <c r="D5009" s="6" t="s">
        <v>17559</v>
      </c>
      <c r="E5009" s="6" t="s">
        <v>5638</v>
      </c>
      <c r="F5009" s="6" t="s">
        <v>20785</v>
      </c>
      <c r="G5009" s="6" t="s">
        <v>20786</v>
      </c>
      <c r="H5009" s="79">
        <v>501.82364100000001</v>
      </c>
    </row>
    <row r="5010" spans="1:8" x14ac:dyDescent="0.2">
      <c r="A5010" s="6">
        <v>30217762</v>
      </c>
      <c r="B5010" s="6" t="s">
        <v>20787</v>
      </c>
      <c r="C5010" s="6" t="s">
        <v>5678</v>
      </c>
      <c r="D5010" s="6" t="s">
        <v>17378</v>
      </c>
      <c r="E5010" s="6" t="s">
        <v>5638</v>
      </c>
      <c r="F5010" s="6" t="s">
        <v>20788</v>
      </c>
      <c r="G5010" s="6" t="s">
        <v>20789</v>
      </c>
      <c r="H5010" s="79">
        <v>502.6268</v>
      </c>
    </row>
    <row r="5011" spans="1:8" x14ac:dyDescent="0.2">
      <c r="A5011" s="6">
        <v>30017411</v>
      </c>
      <c r="B5011" s="6" t="s">
        <v>20790</v>
      </c>
      <c r="C5011" s="6" t="s">
        <v>5658</v>
      </c>
      <c r="D5011" s="6" t="s">
        <v>17378</v>
      </c>
      <c r="E5011" s="6" t="s">
        <v>5638</v>
      </c>
      <c r="F5011" s="6" t="s">
        <v>20791</v>
      </c>
      <c r="G5011" s="6" t="s">
        <v>20792</v>
      </c>
      <c r="H5011" s="79">
        <v>503.10139800000002</v>
      </c>
    </row>
    <row r="5012" spans="1:8" x14ac:dyDescent="0.2">
      <c r="A5012" s="6">
        <v>30085843</v>
      </c>
      <c r="B5012" s="6" t="s">
        <v>20793</v>
      </c>
      <c r="C5012" s="6" t="s">
        <v>6979</v>
      </c>
      <c r="D5012" s="6" t="s">
        <v>16425</v>
      </c>
      <c r="E5012" s="6" t="s">
        <v>15819</v>
      </c>
      <c r="F5012" s="6" t="s">
        <v>20794</v>
      </c>
      <c r="G5012" s="6" t="s">
        <v>20795</v>
      </c>
      <c r="H5012" s="79">
        <v>503.78513299999997</v>
      </c>
    </row>
    <row r="5013" spans="1:8" x14ac:dyDescent="0.2">
      <c r="A5013" s="6">
        <v>30113764</v>
      </c>
      <c r="B5013" s="6" t="s">
        <v>20796</v>
      </c>
      <c r="C5013" s="6" t="s">
        <v>6979</v>
      </c>
      <c r="D5013" s="6" t="s">
        <v>16429</v>
      </c>
      <c r="E5013" s="6" t="s">
        <v>15819</v>
      </c>
      <c r="F5013" s="6" t="s">
        <v>20797</v>
      </c>
      <c r="G5013" s="6" t="s">
        <v>20798</v>
      </c>
      <c r="H5013" s="79">
        <v>503.78513299999997</v>
      </c>
    </row>
    <row r="5014" spans="1:8" x14ac:dyDescent="0.2">
      <c r="A5014" s="6">
        <v>30178599</v>
      </c>
      <c r="B5014" s="6" t="s">
        <v>20799</v>
      </c>
      <c r="C5014" s="6" t="s">
        <v>6957</v>
      </c>
      <c r="D5014" s="6" t="s">
        <v>16429</v>
      </c>
      <c r="E5014" s="6" t="s">
        <v>15819</v>
      </c>
      <c r="F5014" s="6" t="s">
        <v>20800</v>
      </c>
      <c r="G5014" s="6" t="s">
        <v>20801</v>
      </c>
      <c r="H5014" s="79">
        <v>505.562612</v>
      </c>
    </row>
    <row r="5015" spans="1:8" x14ac:dyDescent="0.2">
      <c r="A5015" s="6">
        <v>30347358</v>
      </c>
      <c r="B5015" s="6" t="s">
        <v>20802</v>
      </c>
      <c r="C5015" s="6" t="s">
        <v>6142</v>
      </c>
      <c r="D5015" s="6" t="s">
        <v>18868</v>
      </c>
      <c r="E5015" s="6" t="s">
        <v>5638</v>
      </c>
      <c r="F5015" s="6" t="s">
        <v>20803</v>
      </c>
      <c r="G5015" s="6" t="s">
        <v>20804</v>
      </c>
      <c r="H5015" s="79">
        <v>506.05806799999999</v>
      </c>
    </row>
    <row r="5016" spans="1:8" x14ac:dyDescent="0.2">
      <c r="A5016" s="6">
        <v>30267477</v>
      </c>
      <c r="B5016" s="6" t="s">
        <v>20805</v>
      </c>
      <c r="C5016" s="6" t="s">
        <v>5756</v>
      </c>
      <c r="D5016" s="6" t="s">
        <v>18034</v>
      </c>
      <c r="E5016" s="6" t="s">
        <v>5638</v>
      </c>
      <c r="F5016" s="6" t="s">
        <v>20806</v>
      </c>
      <c r="G5016" s="6" t="s">
        <v>20807</v>
      </c>
      <c r="H5016" s="79">
        <v>509.54433</v>
      </c>
    </row>
    <row r="5017" spans="1:8" x14ac:dyDescent="0.2">
      <c r="A5017" s="6">
        <v>30377547</v>
      </c>
      <c r="B5017" s="6" t="s">
        <v>20808</v>
      </c>
      <c r="C5017" s="6" t="s">
        <v>5759</v>
      </c>
      <c r="D5017" s="6" t="s">
        <v>17378</v>
      </c>
      <c r="E5017" s="6" t="s">
        <v>5638</v>
      </c>
      <c r="F5017" s="6" t="s">
        <v>20809</v>
      </c>
      <c r="G5017" s="6" t="s">
        <v>20810</v>
      </c>
      <c r="H5017" s="79">
        <v>512.30878399999995</v>
      </c>
    </row>
    <row r="5018" spans="1:8" x14ac:dyDescent="0.2">
      <c r="A5018" s="6">
        <v>30221085</v>
      </c>
      <c r="B5018" s="6" t="s">
        <v>20811</v>
      </c>
      <c r="C5018" s="6" t="s">
        <v>5760</v>
      </c>
      <c r="D5018" s="6" t="s">
        <v>17378</v>
      </c>
      <c r="E5018" s="6" t="s">
        <v>5638</v>
      </c>
      <c r="F5018" s="6" t="s">
        <v>20812</v>
      </c>
      <c r="G5018" s="6" t="s">
        <v>20813</v>
      </c>
      <c r="H5018" s="79">
        <v>512.30878399999995</v>
      </c>
    </row>
    <row r="5019" spans="1:8" x14ac:dyDescent="0.2">
      <c r="A5019" s="6">
        <v>30357538</v>
      </c>
      <c r="B5019" s="6" t="s">
        <v>20814</v>
      </c>
      <c r="C5019" s="6" t="s">
        <v>5762</v>
      </c>
      <c r="D5019" s="6" t="s">
        <v>17378</v>
      </c>
      <c r="E5019" s="6" t="s">
        <v>5638</v>
      </c>
      <c r="F5019" s="6" t="s">
        <v>20815</v>
      </c>
      <c r="G5019" s="6" t="s">
        <v>20816</v>
      </c>
      <c r="H5019" s="79">
        <v>512.30878399999995</v>
      </c>
    </row>
    <row r="5020" spans="1:8" x14ac:dyDescent="0.2">
      <c r="A5020" s="6">
        <v>30231949</v>
      </c>
      <c r="B5020" s="6" t="s">
        <v>20817</v>
      </c>
      <c r="C5020" s="6" t="s">
        <v>5766</v>
      </c>
      <c r="D5020" s="6" t="s">
        <v>17378</v>
      </c>
      <c r="E5020" s="6" t="s">
        <v>5638</v>
      </c>
      <c r="F5020" s="6" t="s">
        <v>20818</v>
      </c>
      <c r="G5020" s="6" t="s">
        <v>20819</v>
      </c>
      <c r="H5020" s="79">
        <v>512.30878399999995</v>
      </c>
    </row>
    <row r="5021" spans="1:8" x14ac:dyDescent="0.2">
      <c r="A5021" s="6">
        <v>30443997</v>
      </c>
      <c r="B5021" s="6" t="s">
        <v>20820</v>
      </c>
      <c r="C5021" s="6" t="s">
        <v>5730</v>
      </c>
      <c r="D5021" s="6" t="s">
        <v>18413</v>
      </c>
      <c r="E5021" s="6" t="s">
        <v>18414</v>
      </c>
      <c r="F5021" s="6" t="s">
        <v>20821</v>
      </c>
      <c r="G5021" s="6" t="s">
        <v>20822</v>
      </c>
      <c r="H5021" s="79">
        <v>513.61738200000002</v>
      </c>
    </row>
    <row r="5022" spans="1:8" x14ac:dyDescent="0.2">
      <c r="A5022" s="6">
        <v>30392793</v>
      </c>
      <c r="B5022" s="6" t="s">
        <v>20823</v>
      </c>
      <c r="C5022" s="6" t="s">
        <v>20824</v>
      </c>
      <c r="D5022" s="6" t="s">
        <v>18309</v>
      </c>
      <c r="E5022" s="6" t="s">
        <v>5893</v>
      </c>
      <c r="F5022" s="6" t="s">
        <v>20825</v>
      </c>
      <c r="G5022" s="6" t="s">
        <v>20826</v>
      </c>
      <c r="H5022" s="79">
        <v>513.61738200000002</v>
      </c>
    </row>
    <row r="5023" spans="1:8" x14ac:dyDescent="0.2">
      <c r="A5023" s="6">
        <v>30257639</v>
      </c>
      <c r="B5023" s="6" t="s">
        <v>20827</v>
      </c>
      <c r="C5023" s="6" t="s">
        <v>5730</v>
      </c>
      <c r="D5023" s="6" t="s">
        <v>18416</v>
      </c>
      <c r="E5023" s="6" t="s">
        <v>5638</v>
      </c>
      <c r="F5023" s="6" t="s">
        <v>20828</v>
      </c>
      <c r="G5023" s="6" t="s">
        <v>20829</v>
      </c>
      <c r="H5023" s="79">
        <v>513.61738200000002</v>
      </c>
    </row>
    <row r="5024" spans="1:8" x14ac:dyDescent="0.2">
      <c r="A5024" s="6">
        <v>30347484</v>
      </c>
      <c r="B5024" s="6" t="s">
        <v>5271</v>
      </c>
      <c r="C5024" s="6" t="s">
        <v>7274</v>
      </c>
      <c r="D5024" s="6" t="s">
        <v>18868</v>
      </c>
      <c r="E5024" s="6" t="s">
        <v>5638</v>
      </c>
      <c r="F5024" s="6" t="s">
        <v>5267</v>
      </c>
      <c r="G5024" s="6" t="s">
        <v>5268</v>
      </c>
      <c r="H5024" s="79">
        <v>515.01189299999999</v>
      </c>
    </row>
    <row r="5025" spans="1:8" x14ac:dyDescent="0.2">
      <c r="A5025" s="6">
        <v>30079846</v>
      </c>
      <c r="B5025" s="6" t="s">
        <v>20830</v>
      </c>
      <c r="C5025" s="6" t="s">
        <v>7274</v>
      </c>
      <c r="D5025" s="6" t="s">
        <v>18870</v>
      </c>
      <c r="E5025" s="6" t="s">
        <v>5638</v>
      </c>
      <c r="F5025" s="6" t="s">
        <v>20831</v>
      </c>
      <c r="G5025" s="6" t="s">
        <v>20832</v>
      </c>
      <c r="H5025" s="79">
        <v>515.01189299999999</v>
      </c>
    </row>
    <row r="5026" spans="1:8" x14ac:dyDescent="0.2">
      <c r="A5026" s="6">
        <v>30033333</v>
      </c>
      <c r="B5026" s="6" t="s">
        <v>20833</v>
      </c>
      <c r="C5026" s="6" t="s">
        <v>5636</v>
      </c>
      <c r="D5026" s="6" t="s">
        <v>18044</v>
      </c>
      <c r="E5026" s="6" t="s">
        <v>5638</v>
      </c>
      <c r="F5026" s="6" t="s">
        <v>20834</v>
      </c>
      <c r="G5026" s="6" t="s">
        <v>20835</v>
      </c>
      <c r="H5026" s="79">
        <v>516.98907399999996</v>
      </c>
    </row>
    <row r="5027" spans="1:8" x14ac:dyDescent="0.2">
      <c r="A5027" s="6">
        <v>30281438</v>
      </c>
      <c r="B5027" s="6" t="s">
        <v>20836</v>
      </c>
      <c r="C5027" s="6" t="s">
        <v>11448</v>
      </c>
      <c r="D5027" s="6" t="s">
        <v>20837</v>
      </c>
      <c r="E5027" s="6" t="s">
        <v>18414</v>
      </c>
      <c r="F5027" s="6" t="s">
        <v>20838</v>
      </c>
      <c r="G5027" s="6" t="s">
        <v>20839</v>
      </c>
      <c r="H5027" s="79">
        <v>517.32946500000003</v>
      </c>
    </row>
    <row r="5028" spans="1:8" x14ac:dyDescent="0.2">
      <c r="A5028" s="6">
        <v>30003853</v>
      </c>
      <c r="B5028" s="6" t="s">
        <v>20840</v>
      </c>
      <c r="C5028" s="6" t="s">
        <v>11448</v>
      </c>
      <c r="D5028" s="6" t="s">
        <v>18413</v>
      </c>
      <c r="E5028" s="6" t="s">
        <v>18414</v>
      </c>
      <c r="F5028" s="6" t="s">
        <v>20841</v>
      </c>
      <c r="G5028" s="6" t="s">
        <v>20842</v>
      </c>
      <c r="H5028" s="79">
        <v>517.32946500000003</v>
      </c>
    </row>
    <row r="5029" spans="1:8" x14ac:dyDescent="0.2">
      <c r="A5029" s="6">
        <v>30315694</v>
      </c>
      <c r="B5029" s="6" t="s">
        <v>20843</v>
      </c>
      <c r="C5029" s="6" t="s">
        <v>5789</v>
      </c>
      <c r="D5029" s="6" t="s">
        <v>18413</v>
      </c>
      <c r="E5029" s="6" t="s">
        <v>18414</v>
      </c>
      <c r="F5029" s="6" t="s">
        <v>20844</v>
      </c>
      <c r="G5029" s="6" t="s">
        <v>20845</v>
      </c>
      <c r="H5029" s="79">
        <v>517.32946500000003</v>
      </c>
    </row>
    <row r="5030" spans="1:8" x14ac:dyDescent="0.2">
      <c r="A5030" s="6">
        <v>30183256</v>
      </c>
      <c r="B5030" s="6" t="s">
        <v>20846</v>
      </c>
      <c r="C5030" s="6" t="s">
        <v>20847</v>
      </c>
      <c r="D5030" s="6" t="s">
        <v>18309</v>
      </c>
      <c r="E5030" s="6" t="s">
        <v>5893</v>
      </c>
      <c r="F5030" s="6" t="s">
        <v>20848</v>
      </c>
      <c r="G5030" s="6" t="s">
        <v>20849</v>
      </c>
      <c r="H5030" s="79">
        <v>517.32946500000003</v>
      </c>
    </row>
    <row r="5031" spans="1:8" x14ac:dyDescent="0.2">
      <c r="A5031" s="6">
        <v>30450154</v>
      </c>
      <c r="B5031" s="6" t="s">
        <v>20850</v>
      </c>
      <c r="C5031" s="6" t="s">
        <v>5789</v>
      </c>
      <c r="D5031" s="6" t="s">
        <v>18416</v>
      </c>
      <c r="E5031" s="6" t="s">
        <v>5638</v>
      </c>
      <c r="F5031" s="6" t="s">
        <v>20851</v>
      </c>
      <c r="G5031" s="6" t="s">
        <v>20852</v>
      </c>
      <c r="H5031" s="79">
        <v>517.32946500000003</v>
      </c>
    </row>
    <row r="5032" spans="1:8" x14ac:dyDescent="0.2">
      <c r="A5032" s="6">
        <v>30254356</v>
      </c>
      <c r="B5032" s="6" t="s">
        <v>20853</v>
      </c>
      <c r="C5032" s="6" t="s">
        <v>5769</v>
      </c>
      <c r="D5032" s="6" t="s">
        <v>17378</v>
      </c>
      <c r="E5032" s="6" t="s">
        <v>5638</v>
      </c>
      <c r="F5032" s="6" t="s">
        <v>20854</v>
      </c>
      <c r="G5032" s="6" t="s">
        <v>20855</v>
      </c>
      <c r="H5032" s="79">
        <v>517.39861699999994</v>
      </c>
    </row>
    <row r="5033" spans="1:8" x14ac:dyDescent="0.2">
      <c r="A5033" s="6">
        <v>30017592</v>
      </c>
      <c r="B5033" s="6" t="s">
        <v>20856</v>
      </c>
      <c r="C5033" s="6" t="s">
        <v>6476</v>
      </c>
      <c r="D5033" s="6" t="s">
        <v>18868</v>
      </c>
      <c r="E5033" s="6" t="s">
        <v>5638</v>
      </c>
      <c r="F5033" s="6" t="s">
        <v>20857</v>
      </c>
      <c r="G5033" s="6" t="s">
        <v>20858</v>
      </c>
      <c r="H5033" s="79">
        <v>518.70348999999999</v>
      </c>
    </row>
    <row r="5034" spans="1:8" x14ac:dyDescent="0.2">
      <c r="A5034" s="6">
        <v>30158314</v>
      </c>
      <c r="B5034" s="6" t="s">
        <v>20859</v>
      </c>
      <c r="C5034" s="6" t="s">
        <v>6476</v>
      </c>
      <c r="D5034" s="6" t="s">
        <v>18870</v>
      </c>
      <c r="E5034" s="6" t="s">
        <v>5638</v>
      </c>
      <c r="F5034" s="6" t="s">
        <v>20860</v>
      </c>
      <c r="G5034" s="6" t="s">
        <v>20861</v>
      </c>
      <c r="H5034" s="79">
        <v>518.70348999999999</v>
      </c>
    </row>
    <row r="5035" spans="1:8" x14ac:dyDescent="0.2">
      <c r="A5035" s="6">
        <v>30104949</v>
      </c>
      <c r="B5035" s="6" t="s">
        <v>3002</v>
      </c>
      <c r="C5035" s="6" t="s">
        <v>6476</v>
      </c>
      <c r="D5035" s="6" t="s">
        <v>18874</v>
      </c>
      <c r="E5035" s="6" t="s">
        <v>5638</v>
      </c>
      <c r="F5035" s="6" t="s">
        <v>2998</v>
      </c>
      <c r="G5035" s="6" t="s">
        <v>2999</v>
      </c>
      <c r="H5035" s="79">
        <v>518.70348999999999</v>
      </c>
    </row>
    <row r="5036" spans="1:8" x14ac:dyDescent="0.2">
      <c r="A5036" s="6">
        <v>30171067</v>
      </c>
      <c r="B5036" s="6" t="s">
        <v>20862</v>
      </c>
      <c r="C5036" s="6" t="s">
        <v>9057</v>
      </c>
      <c r="D5036" s="6" t="s">
        <v>18358</v>
      </c>
      <c r="E5036" s="6" t="s">
        <v>5638</v>
      </c>
      <c r="F5036" s="6" t="s">
        <v>20863</v>
      </c>
      <c r="G5036" s="6" t="s">
        <v>20864</v>
      </c>
      <c r="H5036" s="79">
        <v>518.76068799999996</v>
      </c>
    </row>
    <row r="5037" spans="1:8" x14ac:dyDescent="0.2">
      <c r="A5037" s="6">
        <v>30374990</v>
      </c>
      <c r="B5037" s="6" t="s">
        <v>20865</v>
      </c>
      <c r="C5037" s="6" t="s">
        <v>9057</v>
      </c>
      <c r="D5037" s="6" t="s">
        <v>18855</v>
      </c>
      <c r="E5037" s="6" t="s">
        <v>5638</v>
      </c>
      <c r="F5037" s="6" t="s">
        <v>20866</v>
      </c>
      <c r="G5037" s="6" t="s">
        <v>20867</v>
      </c>
      <c r="H5037" s="79">
        <v>518.76068799999996</v>
      </c>
    </row>
    <row r="5038" spans="1:8" x14ac:dyDescent="0.2">
      <c r="A5038" s="6">
        <v>30335296</v>
      </c>
      <c r="B5038" s="6" t="s">
        <v>20868</v>
      </c>
      <c r="C5038" s="6" t="s">
        <v>8065</v>
      </c>
      <c r="D5038" s="6" t="s">
        <v>17993</v>
      </c>
      <c r="E5038" s="6" t="s">
        <v>15819</v>
      </c>
      <c r="F5038" s="6" t="s">
        <v>20869</v>
      </c>
      <c r="G5038" s="6" t="s">
        <v>20870</v>
      </c>
      <c r="H5038" s="79">
        <v>521.75142500000004</v>
      </c>
    </row>
    <row r="5039" spans="1:8" x14ac:dyDescent="0.2">
      <c r="A5039" s="6">
        <v>30083608</v>
      </c>
      <c r="B5039" s="6" t="s">
        <v>20871</v>
      </c>
      <c r="C5039" s="6" t="s">
        <v>8069</v>
      </c>
      <c r="D5039" s="6" t="s">
        <v>17993</v>
      </c>
      <c r="E5039" s="6" t="s">
        <v>15819</v>
      </c>
      <c r="F5039" s="6" t="s">
        <v>20872</v>
      </c>
      <c r="G5039" s="6" t="s">
        <v>20873</v>
      </c>
      <c r="H5039" s="79">
        <v>521.75142500000004</v>
      </c>
    </row>
    <row r="5040" spans="1:8" x14ac:dyDescent="0.2">
      <c r="A5040" s="6">
        <v>30300577</v>
      </c>
      <c r="B5040" s="6" t="s">
        <v>20874</v>
      </c>
      <c r="C5040" s="6" t="s">
        <v>8073</v>
      </c>
      <c r="D5040" s="6" t="s">
        <v>17993</v>
      </c>
      <c r="E5040" s="6" t="s">
        <v>15819</v>
      </c>
      <c r="F5040" s="6" t="s">
        <v>20875</v>
      </c>
      <c r="G5040" s="6" t="s">
        <v>20876</v>
      </c>
      <c r="H5040" s="79">
        <v>521.75142500000004</v>
      </c>
    </row>
    <row r="5041" spans="1:8" x14ac:dyDescent="0.2">
      <c r="A5041" s="6">
        <v>30368295</v>
      </c>
      <c r="B5041" s="6" t="s">
        <v>20877</v>
      </c>
      <c r="C5041" s="6" t="s">
        <v>8077</v>
      </c>
      <c r="D5041" s="6" t="s">
        <v>17993</v>
      </c>
      <c r="E5041" s="6" t="s">
        <v>15819</v>
      </c>
      <c r="F5041" s="6" t="s">
        <v>20878</v>
      </c>
      <c r="G5041" s="6" t="s">
        <v>20879</v>
      </c>
      <c r="H5041" s="79">
        <v>521.75142500000004</v>
      </c>
    </row>
    <row r="5042" spans="1:8" x14ac:dyDescent="0.2">
      <c r="A5042" s="6">
        <v>30132674</v>
      </c>
      <c r="B5042" s="6" t="s">
        <v>20880</v>
      </c>
      <c r="C5042" s="6" t="s">
        <v>8065</v>
      </c>
      <c r="D5042" s="6" t="s">
        <v>17997</v>
      </c>
      <c r="E5042" s="6" t="s">
        <v>15819</v>
      </c>
      <c r="F5042" s="6" t="s">
        <v>20881</v>
      </c>
      <c r="G5042" s="6" t="s">
        <v>20882</v>
      </c>
      <c r="H5042" s="79">
        <v>521.75142500000004</v>
      </c>
    </row>
    <row r="5043" spans="1:8" x14ac:dyDescent="0.2">
      <c r="A5043" s="6">
        <v>30359440</v>
      </c>
      <c r="B5043" s="6" t="s">
        <v>20883</v>
      </c>
      <c r="C5043" s="6" t="s">
        <v>8069</v>
      </c>
      <c r="D5043" s="6" t="s">
        <v>17997</v>
      </c>
      <c r="E5043" s="6" t="s">
        <v>15819</v>
      </c>
      <c r="F5043" s="6" t="s">
        <v>20884</v>
      </c>
      <c r="G5043" s="6" t="s">
        <v>20885</v>
      </c>
      <c r="H5043" s="79">
        <v>521.75142500000004</v>
      </c>
    </row>
    <row r="5044" spans="1:8" x14ac:dyDescent="0.2">
      <c r="A5044" s="6">
        <v>30044199</v>
      </c>
      <c r="B5044" s="6" t="s">
        <v>20886</v>
      </c>
      <c r="C5044" s="6" t="s">
        <v>8073</v>
      </c>
      <c r="D5044" s="6" t="s">
        <v>17997</v>
      </c>
      <c r="E5044" s="6" t="s">
        <v>15819</v>
      </c>
      <c r="F5044" s="6" t="s">
        <v>20887</v>
      </c>
      <c r="G5044" s="6" t="s">
        <v>20888</v>
      </c>
      <c r="H5044" s="79">
        <v>521.75142500000004</v>
      </c>
    </row>
    <row r="5045" spans="1:8" x14ac:dyDescent="0.2">
      <c r="A5045" s="6">
        <v>30219707</v>
      </c>
      <c r="B5045" s="6" t="s">
        <v>20889</v>
      </c>
      <c r="C5045" s="6" t="s">
        <v>8077</v>
      </c>
      <c r="D5045" s="6" t="s">
        <v>17997</v>
      </c>
      <c r="E5045" s="6" t="s">
        <v>15819</v>
      </c>
      <c r="F5045" s="6" t="s">
        <v>20890</v>
      </c>
      <c r="G5045" s="6" t="s">
        <v>20891</v>
      </c>
      <c r="H5045" s="79">
        <v>521.75142500000004</v>
      </c>
    </row>
    <row r="5046" spans="1:8" x14ac:dyDescent="0.2">
      <c r="A5046" s="6">
        <v>30052104</v>
      </c>
      <c r="B5046" s="6" t="s">
        <v>20892</v>
      </c>
      <c r="C5046" s="6" t="s">
        <v>5670</v>
      </c>
      <c r="D5046" s="6" t="s">
        <v>18870</v>
      </c>
      <c r="E5046" s="6" t="s">
        <v>5638</v>
      </c>
      <c r="F5046" s="6" t="s">
        <v>20893</v>
      </c>
      <c r="G5046" s="6" t="s">
        <v>20894</v>
      </c>
      <c r="H5046" s="79">
        <v>522.62247100000002</v>
      </c>
    </row>
    <row r="5047" spans="1:8" x14ac:dyDescent="0.2">
      <c r="A5047" s="6">
        <v>30217977</v>
      </c>
      <c r="B5047" s="6" t="s">
        <v>20895</v>
      </c>
      <c r="C5047" s="6" t="s">
        <v>5670</v>
      </c>
      <c r="D5047" s="6" t="s">
        <v>18874</v>
      </c>
      <c r="E5047" s="6" t="s">
        <v>5638</v>
      </c>
      <c r="F5047" s="6" t="s">
        <v>20896</v>
      </c>
      <c r="G5047" s="6" t="s">
        <v>20897</v>
      </c>
      <c r="H5047" s="79">
        <v>522.62247100000002</v>
      </c>
    </row>
    <row r="5048" spans="1:8" x14ac:dyDescent="0.2">
      <c r="A5048" s="6">
        <v>30173482</v>
      </c>
      <c r="B5048" s="6" t="s">
        <v>20898</v>
      </c>
      <c r="C5048" s="6" t="s">
        <v>5776</v>
      </c>
      <c r="D5048" s="6" t="s">
        <v>18034</v>
      </c>
      <c r="E5048" s="6" t="s">
        <v>5638</v>
      </c>
      <c r="F5048" s="6" t="s">
        <v>20899</v>
      </c>
      <c r="G5048" s="6" t="s">
        <v>20900</v>
      </c>
      <c r="H5048" s="79">
        <v>524.32376099999999</v>
      </c>
    </row>
    <row r="5049" spans="1:8" x14ac:dyDescent="0.2">
      <c r="A5049" s="6">
        <v>30343788</v>
      </c>
      <c r="B5049" s="6" t="s">
        <v>20901</v>
      </c>
      <c r="C5049" s="6" t="s">
        <v>20902</v>
      </c>
      <c r="D5049" s="6" t="s">
        <v>18309</v>
      </c>
      <c r="E5049" s="6" t="s">
        <v>5893</v>
      </c>
      <c r="F5049" s="6" t="s">
        <v>20903</v>
      </c>
      <c r="G5049" s="6" t="s">
        <v>20904</v>
      </c>
      <c r="H5049" s="79">
        <v>525.05165399999998</v>
      </c>
    </row>
    <row r="5050" spans="1:8" x14ac:dyDescent="0.2">
      <c r="A5050" s="6">
        <v>30057597</v>
      </c>
      <c r="B5050" s="6" t="s">
        <v>3364</v>
      </c>
      <c r="C5050" s="6" t="s">
        <v>5789</v>
      </c>
      <c r="D5050" s="6" t="s">
        <v>20905</v>
      </c>
      <c r="E5050" s="6" t="s">
        <v>5638</v>
      </c>
      <c r="F5050" s="6" t="s">
        <v>3360</v>
      </c>
      <c r="G5050" s="6" t="s">
        <v>3361</v>
      </c>
      <c r="H5050" s="79">
        <v>525.05165399999998</v>
      </c>
    </row>
    <row r="5051" spans="1:8" x14ac:dyDescent="0.2">
      <c r="A5051" s="6">
        <v>30235645</v>
      </c>
      <c r="B5051" s="6" t="s">
        <v>20906</v>
      </c>
      <c r="C5051" s="6" t="s">
        <v>6342</v>
      </c>
      <c r="D5051" s="6" t="s">
        <v>20905</v>
      </c>
      <c r="E5051" s="6" t="s">
        <v>5638</v>
      </c>
      <c r="F5051" s="6" t="s">
        <v>20907</v>
      </c>
      <c r="G5051" s="6" t="s">
        <v>20908</v>
      </c>
      <c r="H5051" s="79">
        <v>525.05165399999998</v>
      </c>
    </row>
    <row r="5052" spans="1:8" x14ac:dyDescent="0.2">
      <c r="A5052" s="6">
        <v>30359984</v>
      </c>
      <c r="B5052" s="6" t="s">
        <v>3983</v>
      </c>
      <c r="C5052" s="6" t="s">
        <v>14995</v>
      </c>
      <c r="D5052" s="6" t="s">
        <v>18868</v>
      </c>
      <c r="E5052" s="6" t="s">
        <v>5638</v>
      </c>
      <c r="F5052" s="6" t="s">
        <v>3979</v>
      </c>
      <c r="G5052" s="6" t="s">
        <v>3980</v>
      </c>
      <c r="H5052" s="79">
        <v>525.05165399999998</v>
      </c>
    </row>
    <row r="5053" spans="1:8" x14ac:dyDescent="0.2">
      <c r="A5053" s="6">
        <v>30275685</v>
      </c>
      <c r="B5053" s="6" t="s">
        <v>20909</v>
      </c>
      <c r="C5053" s="6" t="s">
        <v>8073</v>
      </c>
      <c r="D5053" s="6" t="s">
        <v>18313</v>
      </c>
      <c r="E5053" s="6" t="s">
        <v>5893</v>
      </c>
      <c r="F5053" s="6" t="s">
        <v>20910</v>
      </c>
      <c r="G5053" s="6" t="s">
        <v>20911</v>
      </c>
      <c r="H5053" s="79">
        <v>525.05165399999998</v>
      </c>
    </row>
    <row r="5054" spans="1:8" x14ac:dyDescent="0.2">
      <c r="A5054" s="6">
        <v>30302623</v>
      </c>
      <c r="B5054" s="6" t="s">
        <v>1562</v>
      </c>
      <c r="C5054" s="6" t="s">
        <v>14995</v>
      </c>
      <c r="D5054" s="6" t="s">
        <v>18870</v>
      </c>
      <c r="E5054" s="6" t="s">
        <v>5638</v>
      </c>
      <c r="F5054" s="6" t="s">
        <v>1558</v>
      </c>
      <c r="G5054" s="6" t="s">
        <v>1559</v>
      </c>
      <c r="H5054" s="79">
        <v>525.05165399999998</v>
      </c>
    </row>
    <row r="5055" spans="1:8" x14ac:dyDescent="0.2">
      <c r="A5055" s="6">
        <v>30394842</v>
      </c>
      <c r="B5055" s="6" t="s">
        <v>3749</v>
      </c>
      <c r="C5055" s="6" t="s">
        <v>14995</v>
      </c>
      <c r="D5055" s="6" t="s">
        <v>18874</v>
      </c>
      <c r="E5055" s="6" t="s">
        <v>5638</v>
      </c>
      <c r="F5055" s="6" t="s">
        <v>3745</v>
      </c>
      <c r="G5055" s="6" t="s">
        <v>3746</v>
      </c>
      <c r="H5055" s="79">
        <v>525.05165399999998</v>
      </c>
    </row>
    <row r="5056" spans="1:8" x14ac:dyDescent="0.2">
      <c r="A5056" s="6">
        <v>30396140</v>
      </c>
      <c r="B5056" s="6" t="s">
        <v>20912</v>
      </c>
      <c r="C5056" s="6" t="s">
        <v>5744</v>
      </c>
      <c r="D5056" s="6" t="s">
        <v>17378</v>
      </c>
      <c r="E5056" s="6" t="s">
        <v>5638</v>
      </c>
      <c r="F5056" s="6" t="s">
        <v>20913</v>
      </c>
      <c r="G5056" s="6" t="s">
        <v>20914</v>
      </c>
      <c r="H5056" s="79">
        <v>525.16185900000005</v>
      </c>
    </row>
    <row r="5057" spans="1:8" x14ac:dyDescent="0.2">
      <c r="A5057" s="6">
        <v>30144075</v>
      </c>
      <c r="B5057" s="6" t="s">
        <v>20915</v>
      </c>
      <c r="C5057" s="6" t="s">
        <v>5748</v>
      </c>
      <c r="D5057" s="6" t="s">
        <v>17378</v>
      </c>
      <c r="E5057" s="6" t="s">
        <v>5638</v>
      </c>
      <c r="F5057" s="6" t="s">
        <v>20916</v>
      </c>
      <c r="G5057" s="6" t="s">
        <v>20917</v>
      </c>
      <c r="H5057" s="79">
        <v>525.16185900000005</v>
      </c>
    </row>
    <row r="5058" spans="1:8" x14ac:dyDescent="0.2">
      <c r="A5058" s="6">
        <v>30359121</v>
      </c>
      <c r="B5058" s="6" t="s">
        <v>20918</v>
      </c>
      <c r="C5058" s="6" t="s">
        <v>5752</v>
      </c>
      <c r="D5058" s="6" t="s">
        <v>17378</v>
      </c>
      <c r="E5058" s="6" t="s">
        <v>5638</v>
      </c>
      <c r="F5058" s="6" t="s">
        <v>20919</v>
      </c>
      <c r="G5058" s="6" t="s">
        <v>20920</v>
      </c>
      <c r="H5058" s="79">
        <v>525.16185900000005</v>
      </c>
    </row>
    <row r="5059" spans="1:8" x14ac:dyDescent="0.2">
      <c r="A5059" s="6">
        <v>30237061</v>
      </c>
      <c r="B5059" s="6" t="s">
        <v>20921</v>
      </c>
      <c r="C5059" s="6" t="s">
        <v>5756</v>
      </c>
      <c r="D5059" s="6" t="s">
        <v>17378</v>
      </c>
      <c r="E5059" s="6" t="s">
        <v>5638</v>
      </c>
      <c r="F5059" s="6" t="s">
        <v>20922</v>
      </c>
      <c r="G5059" s="6" t="s">
        <v>20923</v>
      </c>
      <c r="H5059" s="79">
        <v>525.16185900000005</v>
      </c>
    </row>
    <row r="5060" spans="1:8" x14ac:dyDescent="0.2">
      <c r="A5060" s="6">
        <v>30071368</v>
      </c>
      <c r="B5060" s="6" t="s">
        <v>20924</v>
      </c>
      <c r="C5060" s="6" t="s">
        <v>5770</v>
      </c>
      <c r="D5060" s="6" t="s">
        <v>17378</v>
      </c>
      <c r="E5060" s="6" t="s">
        <v>5638</v>
      </c>
      <c r="F5060" s="6" t="s">
        <v>20925</v>
      </c>
      <c r="G5060" s="6" t="s">
        <v>20926</v>
      </c>
      <c r="H5060" s="79">
        <v>525.16185900000005</v>
      </c>
    </row>
    <row r="5061" spans="1:8" x14ac:dyDescent="0.2">
      <c r="A5061" s="6">
        <v>30277962</v>
      </c>
      <c r="B5061" s="6" t="s">
        <v>20927</v>
      </c>
      <c r="C5061" s="6" t="s">
        <v>5772</v>
      </c>
      <c r="D5061" s="6" t="s">
        <v>17378</v>
      </c>
      <c r="E5061" s="6" t="s">
        <v>5638</v>
      </c>
      <c r="F5061" s="6" t="s">
        <v>20928</v>
      </c>
      <c r="G5061" s="6" t="s">
        <v>20929</v>
      </c>
      <c r="H5061" s="79">
        <v>525.16185900000005</v>
      </c>
    </row>
    <row r="5062" spans="1:8" x14ac:dyDescent="0.2">
      <c r="A5062" s="6">
        <v>30050135</v>
      </c>
      <c r="B5062" s="6" t="s">
        <v>20930</v>
      </c>
      <c r="C5062" s="6" t="s">
        <v>5776</v>
      </c>
      <c r="D5062" s="6" t="s">
        <v>17378</v>
      </c>
      <c r="E5062" s="6" t="s">
        <v>5638</v>
      </c>
      <c r="F5062" s="6" t="s">
        <v>20931</v>
      </c>
      <c r="G5062" s="6" t="s">
        <v>20932</v>
      </c>
      <c r="H5062" s="79">
        <v>525.16185900000005</v>
      </c>
    </row>
    <row r="5063" spans="1:8" x14ac:dyDescent="0.2">
      <c r="A5063" s="6">
        <v>30197210</v>
      </c>
      <c r="B5063" s="6" t="s">
        <v>20933</v>
      </c>
      <c r="C5063" s="6" t="s">
        <v>5730</v>
      </c>
      <c r="D5063" s="6" t="s">
        <v>5892</v>
      </c>
      <c r="E5063" s="6" t="s">
        <v>5893</v>
      </c>
      <c r="F5063" s="6" t="s">
        <v>20934</v>
      </c>
      <c r="G5063" s="6" t="s">
        <v>20935</v>
      </c>
      <c r="H5063" s="79">
        <v>526.33777699999996</v>
      </c>
    </row>
    <row r="5064" spans="1:8" x14ac:dyDescent="0.2">
      <c r="A5064" s="6">
        <v>30299072</v>
      </c>
      <c r="B5064" s="6" t="s">
        <v>20936</v>
      </c>
      <c r="C5064" s="6" t="s">
        <v>8739</v>
      </c>
      <c r="D5064" s="6" t="s">
        <v>11941</v>
      </c>
      <c r="E5064" s="6" t="s">
        <v>5638</v>
      </c>
      <c r="F5064" s="6" t="s">
        <v>20937</v>
      </c>
      <c r="G5064" s="6" t="s">
        <v>20938</v>
      </c>
      <c r="H5064" s="79">
        <v>528.74026000000003</v>
      </c>
    </row>
    <row r="5065" spans="1:8" x14ac:dyDescent="0.2">
      <c r="A5065" s="6">
        <v>30279577</v>
      </c>
      <c r="B5065" s="6" t="s">
        <v>20939</v>
      </c>
      <c r="C5065" s="6" t="s">
        <v>8739</v>
      </c>
      <c r="D5065" s="6" t="s">
        <v>12029</v>
      </c>
      <c r="E5065" s="6" t="s">
        <v>5638</v>
      </c>
      <c r="F5065" s="6" t="s">
        <v>20940</v>
      </c>
      <c r="G5065" s="6" t="s">
        <v>20941</v>
      </c>
      <c r="H5065" s="79">
        <v>528.74026000000003</v>
      </c>
    </row>
    <row r="5066" spans="1:8" x14ac:dyDescent="0.2">
      <c r="A5066" s="6">
        <v>30167348</v>
      </c>
      <c r="B5066" s="6" t="s">
        <v>20942</v>
      </c>
      <c r="C5066" s="6" t="s">
        <v>5642</v>
      </c>
      <c r="D5066" s="6" t="s">
        <v>19160</v>
      </c>
      <c r="E5066" s="6" t="s">
        <v>5638</v>
      </c>
      <c r="F5066" s="6" t="s">
        <v>20943</v>
      </c>
      <c r="G5066" s="6" t="s">
        <v>20944</v>
      </c>
      <c r="H5066" s="79">
        <v>528.74026000000003</v>
      </c>
    </row>
    <row r="5067" spans="1:8" x14ac:dyDescent="0.2">
      <c r="A5067" s="6">
        <v>30147670</v>
      </c>
      <c r="B5067" s="6" t="s">
        <v>20945</v>
      </c>
      <c r="C5067" s="6" t="s">
        <v>20946</v>
      </c>
      <c r="D5067" s="6" t="s">
        <v>19351</v>
      </c>
      <c r="E5067" s="6" t="s">
        <v>5893</v>
      </c>
      <c r="F5067" s="6" t="s">
        <v>20947</v>
      </c>
      <c r="G5067" s="6" t="s">
        <v>20948</v>
      </c>
      <c r="H5067" s="79">
        <v>528.74026000000003</v>
      </c>
    </row>
    <row r="5068" spans="1:8" x14ac:dyDescent="0.2">
      <c r="A5068" s="6">
        <v>30303985</v>
      </c>
      <c r="B5068" s="6" t="s">
        <v>1854</v>
      </c>
      <c r="C5068" s="6" t="s">
        <v>7632</v>
      </c>
      <c r="D5068" s="6" t="s">
        <v>16425</v>
      </c>
      <c r="E5068" s="6" t="s">
        <v>15819</v>
      </c>
      <c r="F5068" s="6" t="s">
        <v>1849</v>
      </c>
      <c r="G5068" s="6" t="s">
        <v>1850</v>
      </c>
      <c r="H5068" s="79">
        <v>529.22927100000004</v>
      </c>
    </row>
    <row r="5069" spans="1:8" x14ac:dyDescent="0.2">
      <c r="A5069" s="6">
        <v>30098003</v>
      </c>
      <c r="B5069" s="6" t="s">
        <v>2169</v>
      </c>
      <c r="C5069" s="6" t="s">
        <v>7636</v>
      </c>
      <c r="D5069" s="6" t="s">
        <v>16425</v>
      </c>
      <c r="E5069" s="6" t="s">
        <v>15819</v>
      </c>
      <c r="F5069" s="6" t="s">
        <v>2166</v>
      </c>
      <c r="G5069" s="6" t="s">
        <v>2167</v>
      </c>
      <c r="H5069" s="79">
        <v>529.22927100000004</v>
      </c>
    </row>
    <row r="5070" spans="1:8" x14ac:dyDescent="0.2">
      <c r="A5070" s="6">
        <v>30251288</v>
      </c>
      <c r="B5070" s="6" t="s">
        <v>1673</v>
      </c>
      <c r="C5070" s="6" t="s">
        <v>7640</v>
      </c>
      <c r="D5070" s="6" t="s">
        <v>16425</v>
      </c>
      <c r="E5070" s="6" t="s">
        <v>15819</v>
      </c>
      <c r="F5070" s="6" t="s">
        <v>1669</v>
      </c>
      <c r="G5070" s="6" t="s">
        <v>1670</v>
      </c>
      <c r="H5070" s="79">
        <v>529.22927100000004</v>
      </c>
    </row>
    <row r="5071" spans="1:8" x14ac:dyDescent="0.2">
      <c r="A5071" s="6">
        <v>30082108</v>
      </c>
      <c r="B5071" s="6" t="s">
        <v>1789</v>
      </c>
      <c r="C5071" s="6" t="s">
        <v>6971</v>
      </c>
      <c r="D5071" s="6" t="s">
        <v>16425</v>
      </c>
      <c r="E5071" s="6" t="s">
        <v>15819</v>
      </c>
      <c r="F5071" s="6" t="s">
        <v>1785</v>
      </c>
      <c r="G5071" s="6" t="s">
        <v>1786</v>
      </c>
      <c r="H5071" s="79">
        <v>529.22927100000004</v>
      </c>
    </row>
    <row r="5072" spans="1:8" x14ac:dyDescent="0.2">
      <c r="A5072" s="6">
        <v>30362093</v>
      </c>
      <c r="B5072" s="6" t="s">
        <v>20949</v>
      </c>
      <c r="C5072" s="6" t="s">
        <v>6975</v>
      </c>
      <c r="D5072" s="6" t="s">
        <v>16425</v>
      </c>
      <c r="E5072" s="6" t="s">
        <v>15819</v>
      </c>
      <c r="F5072" s="6" t="s">
        <v>20950</v>
      </c>
      <c r="G5072" s="6" t="s">
        <v>20951</v>
      </c>
      <c r="H5072" s="79">
        <v>529.22927100000004</v>
      </c>
    </row>
    <row r="5073" spans="1:8" x14ac:dyDescent="0.2">
      <c r="A5073" s="6">
        <v>30218497</v>
      </c>
      <c r="B5073" s="6" t="s">
        <v>2093</v>
      </c>
      <c r="C5073" s="6" t="s">
        <v>7632</v>
      </c>
      <c r="D5073" s="6" t="s">
        <v>16429</v>
      </c>
      <c r="E5073" s="6" t="s">
        <v>15819</v>
      </c>
      <c r="F5073" s="6" t="s">
        <v>2089</v>
      </c>
      <c r="G5073" s="6" t="s">
        <v>2090</v>
      </c>
      <c r="H5073" s="79">
        <v>529.22927100000004</v>
      </c>
    </row>
    <row r="5074" spans="1:8" x14ac:dyDescent="0.2">
      <c r="A5074" s="6">
        <v>30007413</v>
      </c>
      <c r="B5074" s="6" t="s">
        <v>2111</v>
      </c>
      <c r="C5074" s="6" t="s">
        <v>7636</v>
      </c>
      <c r="D5074" s="6" t="s">
        <v>16429</v>
      </c>
      <c r="E5074" s="6" t="s">
        <v>15819</v>
      </c>
      <c r="F5074" s="6" t="s">
        <v>2106</v>
      </c>
      <c r="G5074" s="6" t="s">
        <v>2107</v>
      </c>
      <c r="H5074" s="79">
        <v>529.22927100000004</v>
      </c>
    </row>
    <row r="5075" spans="1:8" x14ac:dyDescent="0.2">
      <c r="A5075" s="6">
        <v>30265117</v>
      </c>
      <c r="B5075" s="6" t="s">
        <v>1068</v>
      </c>
      <c r="C5075" s="6" t="s">
        <v>7640</v>
      </c>
      <c r="D5075" s="6" t="s">
        <v>16429</v>
      </c>
      <c r="E5075" s="6" t="s">
        <v>15819</v>
      </c>
      <c r="F5075" s="6" t="s">
        <v>1063</v>
      </c>
      <c r="G5075" s="6" t="s">
        <v>1064</v>
      </c>
      <c r="H5075" s="79">
        <v>529.22927100000004</v>
      </c>
    </row>
    <row r="5076" spans="1:8" x14ac:dyDescent="0.2">
      <c r="A5076" s="6">
        <v>30013219</v>
      </c>
      <c r="B5076" s="6" t="s">
        <v>3285</v>
      </c>
      <c r="C5076" s="6" t="s">
        <v>6971</v>
      </c>
      <c r="D5076" s="6" t="s">
        <v>16429</v>
      </c>
      <c r="E5076" s="6" t="s">
        <v>15819</v>
      </c>
      <c r="F5076" s="6" t="s">
        <v>3281</v>
      </c>
      <c r="G5076" s="6" t="s">
        <v>3282</v>
      </c>
      <c r="H5076" s="79">
        <v>529.22927100000004</v>
      </c>
    </row>
    <row r="5077" spans="1:8" x14ac:dyDescent="0.2">
      <c r="A5077" s="6">
        <v>30324245</v>
      </c>
      <c r="B5077" s="6" t="s">
        <v>20952</v>
      </c>
      <c r="C5077" s="6" t="s">
        <v>6975</v>
      </c>
      <c r="D5077" s="6" t="s">
        <v>16429</v>
      </c>
      <c r="E5077" s="6" t="s">
        <v>15819</v>
      </c>
      <c r="F5077" s="6" t="s">
        <v>20953</v>
      </c>
      <c r="G5077" s="6" t="s">
        <v>20954</v>
      </c>
      <c r="H5077" s="79">
        <v>529.22927100000004</v>
      </c>
    </row>
    <row r="5078" spans="1:8" x14ac:dyDescent="0.2">
      <c r="A5078" s="6">
        <v>30089035</v>
      </c>
      <c r="B5078" s="6" t="s">
        <v>20955</v>
      </c>
      <c r="C5078" s="6" t="s">
        <v>5909</v>
      </c>
      <c r="D5078" s="6" t="s">
        <v>18769</v>
      </c>
      <c r="E5078" s="6" t="s">
        <v>18414</v>
      </c>
      <c r="F5078" s="6" t="s">
        <v>20956</v>
      </c>
      <c r="G5078" s="6" t="s">
        <v>20957</v>
      </c>
      <c r="H5078" s="79">
        <v>532.8134</v>
      </c>
    </row>
    <row r="5079" spans="1:8" x14ac:dyDescent="0.2">
      <c r="A5079" s="6">
        <v>30335377</v>
      </c>
      <c r="B5079" s="6" t="s">
        <v>20958</v>
      </c>
      <c r="C5079" s="6" t="s">
        <v>5909</v>
      </c>
      <c r="D5079" s="6" t="s">
        <v>19837</v>
      </c>
      <c r="E5079" s="6" t="s">
        <v>5638</v>
      </c>
      <c r="F5079" s="6" t="s">
        <v>20959</v>
      </c>
      <c r="G5079" s="6" t="s">
        <v>20960</v>
      </c>
      <c r="H5079" s="79">
        <v>532.8134</v>
      </c>
    </row>
    <row r="5080" spans="1:8" x14ac:dyDescent="0.2">
      <c r="A5080" s="6">
        <v>30164091</v>
      </c>
      <c r="B5080" s="6" t="s">
        <v>20961</v>
      </c>
      <c r="C5080" s="6" t="s">
        <v>5732</v>
      </c>
      <c r="D5080" s="6" t="s">
        <v>5892</v>
      </c>
      <c r="E5080" s="6" t="s">
        <v>5893</v>
      </c>
      <c r="F5080" s="6" t="s">
        <v>20962</v>
      </c>
      <c r="G5080" s="6" t="s">
        <v>20963</v>
      </c>
      <c r="H5080" s="79">
        <v>532.99037299999998</v>
      </c>
    </row>
    <row r="5081" spans="1:8" x14ac:dyDescent="0.2">
      <c r="A5081" s="6">
        <v>30371883</v>
      </c>
      <c r="B5081" s="6" t="s">
        <v>20964</v>
      </c>
      <c r="C5081" s="6" t="s">
        <v>5714</v>
      </c>
      <c r="D5081" s="6" t="s">
        <v>5892</v>
      </c>
      <c r="E5081" s="6" t="s">
        <v>5893</v>
      </c>
      <c r="F5081" s="6" t="s">
        <v>20965</v>
      </c>
      <c r="G5081" s="6" t="s">
        <v>20966</v>
      </c>
      <c r="H5081" s="79">
        <v>535.05339500000002</v>
      </c>
    </row>
    <row r="5082" spans="1:8" x14ac:dyDescent="0.2">
      <c r="A5082" s="6">
        <v>30239916</v>
      </c>
      <c r="B5082" s="6" t="s">
        <v>20967</v>
      </c>
      <c r="C5082" s="6" t="s">
        <v>5913</v>
      </c>
      <c r="D5082" s="6" t="s">
        <v>18769</v>
      </c>
      <c r="E5082" s="6" t="s">
        <v>18414</v>
      </c>
      <c r="F5082" s="6" t="s">
        <v>20968</v>
      </c>
      <c r="G5082" s="6" t="s">
        <v>20969</v>
      </c>
      <c r="H5082" s="79">
        <v>536.24010599999997</v>
      </c>
    </row>
    <row r="5083" spans="1:8" x14ac:dyDescent="0.2">
      <c r="A5083" s="6">
        <v>30188096</v>
      </c>
      <c r="B5083" s="6" t="s">
        <v>20970</v>
      </c>
      <c r="C5083" s="6" t="s">
        <v>5913</v>
      </c>
      <c r="D5083" s="6" t="s">
        <v>19837</v>
      </c>
      <c r="E5083" s="6" t="s">
        <v>5638</v>
      </c>
      <c r="F5083" s="6" t="s">
        <v>20971</v>
      </c>
      <c r="G5083" s="6" t="s">
        <v>20972</v>
      </c>
      <c r="H5083" s="79">
        <v>536.24010599999997</v>
      </c>
    </row>
    <row r="5084" spans="1:8" x14ac:dyDescent="0.2">
      <c r="A5084" s="6">
        <v>30437232</v>
      </c>
      <c r="B5084" s="6" t="s">
        <v>20973</v>
      </c>
      <c r="C5084" s="6" t="s">
        <v>5722</v>
      </c>
      <c r="D5084" s="6" t="s">
        <v>18034</v>
      </c>
      <c r="E5084" s="6" t="s">
        <v>5638</v>
      </c>
      <c r="F5084" s="6" t="s">
        <v>20974</v>
      </c>
      <c r="G5084" s="6" t="s">
        <v>20975</v>
      </c>
      <c r="H5084" s="79">
        <v>536.90282100000002</v>
      </c>
    </row>
    <row r="5085" spans="1:8" x14ac:dyDescent="0.2">
      <c r="A5085" s="6">
        <v>30123522</v>
      </c>
      <c r="B5085" s="6" t="s">
        <v>20976</v>
      </c>
      <c r="C5085" s="6" t="s">
        <v>7703</v>
      </c>
      <c r="D5085" s="6" t="s">
        <v>20977</v>
      </c>
      <c r="E5085" s="6" t="s">
        <v>5638</v>
      </c>
      <c r="F5085" s="6" t="s">
        <v>20978</v>
      </c>
      <c r="G5085" s="6" t="s">
        <v>20979</v>
      </c>
      <c r="H5085" s="79">
        <v>537.06892800000003</v>
      </c>
    </row>
    <row r="5086" spans="1:8" x14ac:dyDescent="0.2">
      <c r="A5086" s="6">
        <v>30274030</v>
      </c>
      <c r="B5086" s="6" t="s">
        <v>20980</v>
      </c>
      <c r="C5086" s="6" t="s">
        <v>5905</v>
      </c>
      <c r="D5086" s="6" t="s">
        <v>18769</v>
      </c>
      <c r="E5086" s="6" t="s">
        <v>18414</v>
      </c>
      <c r="F5086" s="6" t="s">
        <v>20981</v>
      </c>
      <c r="G5086" s="6" t="s">
        <v>20982</v>
      </c>
      <c r="H5086" s="79">
        <v>537.83333300000004</v>
      </c>
    </row>
    <row r="5087" spans="1:8" x14ac:dyDescent="0.2">
      <c r="A5087" s="6">
        <v>30137432</v>
      </c>
      <c r="B5087" s="6" t="s">
        <v>20983</v>
      </c>
      <c r="C5087" s="6" t="s">
        <v>5905</v>
      </c>
      <c r="D5087" s="6" t="s">
        <v>19837</v>
      </c>
      <c r="E5087" s="6" t="s">
        <v>5638</v>
      </c>
      <c r="F5087" s="6" t="s">
        <v>20984</v>
      </c>
      <c r="G5087" s="6" t="s">
        <v>20985</v>
      </c>
      <c r="H5087" s="79">
        <v>537.83333300000004</v>
      </c>
    </row>
    <row r="5088" spans="1:8" x14ac:dyDescent="0.2">
      <c r="A5088" s="6">
        <v>30382799</v>
      </c>
      <c r="B5088" s="6" t="s">
        <v>20986</v>
      </c>
      <c r="C5088" s="6" t="s">
        <v>6150</v>
      </c>
      <c r="D5088" s="6" t="s">
        <v>18044</v>
      </c>
      <c r="E5088" s="6" t="s">
        <v>5638</v>
      </c>
      <c r="F5088" s="6" t="s">
        <v>20987</v>
      </c>
      <c r="G5088" s="6" t="s">
        <v>20988</v>
      </c>
      <c r="H5088" s="79">
        <v>539.08078</v>
      </c>
    </row>
    <row r="5089" spans="1:8" x14ac:dyDescent="0.2">
      <c r="A5089" s="6">
        <v>30176799</v>
      </c>
      <c r="B5089" s="6" t="s">
        <v>20989</v>
      </c>
      <c r="C5089" s="6" t="s">
        <v>5736</v>
      </c>
      <c r="D5089" s="6" t="s">
        <v>5892</v>
      </c>
      <c r="E5089" s="6" t="s">
        <v>5893</v>
      </c>
      <c r="F5089" s="6" t="s">
        <v>20990</v>
      </c>
      <c r="G5089" s="6" t="s">
        <v>20991</v>
      </c>
      <c r="H5089" s="79">
        <v>539.10571300000004</v>
      </c>
    </row>
    <row r="5090" spans="1:8" x14ac:dyDescent="0.2">
      <c r="A5090" s="6">
        <v>30365126</v>
      </c>
      <c r="B5090" s="6" t="s">
        <v>20992</v>
      </c>
      <c r="C5090" s="6" t="s">
        <v>6041</v>
      </c>
      <c r="D5090" s="6" t="s">
        <v>6338</v>
      </c>
      <c r="E5090" s="6" t="s">
        <v>5638</v>
      </c>
      <c r="F5090" s="6" t="s">
        <v>20993</v>
      </c>
      <c r="G5090" s="6" t="s">
        <v>20994</v>
      </c>
      <c r="H5090" s="79">
        <v>539.11029799999994</v>
      </c>
    </row>
    <row r="5091" spans="1:8" x14ac:dyDescent="0.2">
      <c r="A5091" s="6">
        <v>30247959</v>
      </c>
      <c r="B5091" s="6" t="s">
        <v>20995</v>
      </c>
      <c r="C5091" s="6" t="s">
        <v>6045</v>
      </c>
      <c r="D5091" s="6" t="s">
        <v>6338</v>
      </c>
      <c r="E5091" s="6" t="s">
        <v>5638</v>
      </c>
      <c r="F5091" s="6" t="s">
        <v>20996</v>
      </c>
      <c r="G5091" s="6" t="s">
        <v>20997</v>
      </c>
      <c r="H5091" s="79">
        <v>539.11029799999994</v>
      </c>
    </row>
    <row r="5092" spans="1:8" x14ac:dyDescent="0.2">
      <c r="A5092" s="6">
        <v>30442158</v>
      </c>
      <c r="B5092" s="6" t="s">
        <v>20998</v>
      </c>
      <c r="C5092" s="6" t="s">
        <v>6049</v>
      </c>
      <c r="D5092" s="6" t="s">
        <v>6338</v>
      </c>
      <c r="E5092" s="6" t="s">
        <v>5638</v>
      </c>
      <c r="F5092" s="6" t="s">
        <v>20999</v>
      </c>
      <c r="G5092" s="6" t="s">
        <v>21000</v>
      </c>
      <c r="H5092" s="79">
        <v>539.11029799999994</v>
      </c>
    </row>
    <row r="5093" spans="1:8" x14ac:dyDescent="0.2">
      <c r="A5093" s="6">
        <v>30001351</v>
      </c>
      <c r="B5093" s="6" t="s">
        <v>21001</v>
      </c>
      <c r="C5093" s="6" t="s">
        <v>5698</v>
      </c>
      <c r="D5093" s="6" t="s">
        <v>17617</v>
      </c>
      <c r="E5093" s="6" t="s">
        <v>5638</v>
      </c>
      <c r="F5093" s="6" t="s">
        <v>21002</v>
      </c>
      <c r="G5093" s="6" t="s">
        <v>21003</v>
      </c>
      <c r="H5093" s="79">
        <v>540.24276299999997</v>
      </c>
    </row>
    <row r="5094" spans="1:8" x14ac:dyDescent="0.2">
      <c r="A5094" s="6">
        <v>30182815</v>
      </c>
      <c r="B5094" s="6" t="s">
        <v>21004</v>
      </c>
      <c r="C5094" s="6" t="s">
        <v>5702</v>
      </c>
      <c r="D5094" s="6" t="s">
        <v>17617</v>
      </c>
      <c r="E5094" s="6" t="s">
        <v>5638</v>
      </c>
      <c r="F5094" s="6" t="s">
        <v>21005</v>
      </c>
      <c r="G5094" s="6" t="s">
        <v>21006</v>
      </c>
      <c r="H5094" s="79">
        <v>540.24276299999997</v>
      </c>
    </row>
    <row r="5095" spans="1:8" x14ac:dyDescent="0.2">
      <c r="A5095" s="6">
        <v>30036474</v>
      </c>
      <c r="B5095" s="6" t="s">
        <v>21007</v>
      </c>
      <c r="C5095" s="6" t="s">
        <v>5698</v>
      </c>
      <c r="D5095" s="6" t="s">
        <v>17559</v>
      </c>
      <c r="E5095" s="6" t="s">
        <v>5638</v>
      </c>
      <c r="F5095" s="6" t="s">
        <v>21008</v>
      </c>
      <c r="G5095" s="6" t="s">
        <v>21009</v>
      </c>
      <c r="H5095" s="79">
        <v>540.24276299999997</v>
      </c>
    </row>
    <row r="5096" spans="1:8" x14ac:dyDescent="0.2">
      <c r="A5096" s="6">
        <v>30192201</v>
      </c>
      <c r="B5096" s="6" t="s">
        <v>21010</v>
      </c>
      <c r="C5096" s="6" t="s">
        <v>5702</v>
      </c>
      <c r="D5096" s="6" t="s">
        <v>17559</v>
      </c>
      <c r="E5096" s="6" t="s">
        <v>5638</v>
      </c>
      <c r="F5096" s="6" t="s">
        <v>21011</v>
      </c>
      <c r="G5096" s="6" t="s">
        <v>21012</v>
      </c>
      <c r="H5096" s="79">
        <v>540.24276299999997</v>
      </c>
    </row>
    <row r="5097" spans="1:8" x14ac:dyDescent="0.2">
      <c r="A5097" s="6">
        <v>30362690</v>
      </c>
      <c r="B5097" s="6" t="s">
        <v>21013</v>
      </c>
      <c r="C5097" s="6" t="s">
        <v>21014</v>
      </c>
      <c r="D5097" s="6" t="s">
        <v>19351</v>
      </c>
      <c r="E5097" s="6" t="s">
        <v>5893</v>
      </c>
      <c r="F5097" s="6" t="s">
        <v>21015</v>
      </c>
      <c r="G5097" s="6" t="s">
        <v>21016</v>
      </c>
      <c r="H5097" s="79">
        <v>542.92502200000001</v>
      </c>
    </row>
    <row r="5098" spans="1:8" x14ac:dyDescent="0.2">
      <c r="A5098" s="6">
        <v>30138250</v>
      </c>
      <c r="B5098" s="6" t="s">
        <v>21017</v>
      </c>
      <c r="C5098" s="6" t="s">
        <v>8759</v>
      </c>
      <c r="D5098" s="6" t="s">
        <v>11941</v>
      </c>
      <c r="E5098" s="6" t="s">
        <v>5638</v>
      </c>
      <c r="F5098" s="6" t="s">
        <v>21018</v>
      </c>
      <c r="G5098" s="6" t="s">
        <v>21019</v>
      </c>
      <c r="H5098" s="79">
        <v>544.21722</v>
      </c>
    </row>
    <row r="5099" spans="1:8" x14ac:dyDescent="0.2">
      <c r="A5099" s="6">
        <v>30236164</v>
      </c>
      <c r="B5099" s="6" t="s">
        <v>21020</v>
      </c>
      <c r="C5099" s="6" t="s">
        <v>8763</v>
      </c>
      <c r="D5099" s="6" t="s">
        <v>11941</v>
      </c>
      <c r="E5099" s="6" t="s">
        <v>5638</v>
      </c>
      <c r="F5099" s="6" t="s">
        <v>21021</v>
      </c>
      <c r="G5099" s="6" t="s">
        <v>21022</v>
      </c>
      <c r="H5099" s="79">
        <v>544.21722</v>
      </c>
    </row>
    <row r="5100" spans="1:8" x14ac:dyDescent="0.2">
      <c r="A5100" s="6">
        <v>30290461</v>
      </c>
      <c r="B5100" s="6" t="s">
        <v>21023</v>
      </c>
      <c r="C5100" s="6" t="s">
        <v>8759</v>
      </c>
      <c r="D5100" s="6" t="s">
        <v>12029</v>
      </c>
      <c r="E5100" s="6" t="s">
        <v>5638</v>
      </c>
      <c r="F5100" s="6" t="s">
        <v>21024</v>
      </c>
      <c r="G5100" s="6" t="s">
        <v>21025</v>
      </c>
      <c r="H5100" s="79">
        <v>544.21722</v>
      </c>
    </row>
    <row r="5101" spans="1:8" x14ac:dyDescent="0.2">
      <c r="A5101" s="6">
        <v>30322242</v>
      </c>
      <c r="B5101" s="6" t="s">
        <v>21026</v>
      </c>
      <c r="C5101" s="6" t="s">
        <v>8763</v>
      </c>
      <c r="D5101" s="6" t="s">
        <v>12029</v>
      </c>
      <c r="E5101" s="6" t="s">
        <v>5638</v>
      </c>
      <c r="F5101" s="6" t="s">
        <v>21027</v>
      </c>
      <c r="G5101" s="6" t="s">
        <v>21028</v>
      </c>
      <c r="H5101" s="79">
        <v>544.21722</v>
      </c>
    </row>
    <row r="5102" spans="1:8" x14ac:dyDescent="0.2">
      <c r="A5102" s="6">
        <v>30442334</v>
      </c>
      <c r="B5102" s="6" t="s">
        <v>21029</v>
      </c>
      <c r="C5102" s="6" t="s">
        <v>5662</v>
      </c>
      <c r="D5102" s="6" t="s">
        <v>19160</v>
      </c>
      <c r="E5102" s="6" t="s">
        <v>5638</v>
      </c>
      <c r="F5102" s="6" t="s">
        <v>21030</v>
      </c>
      <c r="G5102" s="6" t="s">
        <v>21031</v>
      </c>
      <c r="H5102" s="79">
        <v>544.21722</v>
      </c>
    </row>
    <row r="5103" spans="1:8" x14ac:dyDescent="0.2">
      <c r="A5103" s="6">
        <v>30167621</v>
      </c>
      <c r="B5103" s="6" t="s">
        <v>21032</v>
      </c>
      <c r="C5103" s="6" t="s">
        <v>5666</v>
      </c>
      <c r="D5103" s="6" t="s">
        <v>19160</v>
      </c>
      <c r="E5103" s="6" t="s">
        <v>5638</v>
      </c>
      <c r="F5103" s="6" t="s">
        <v>21033</v>
      </c>
      <c r="G5103" s="6" t="s">
        <v>21034</v>
      </c>
      <c r="H5103" s="79">
        <v>544.21722</v>
      </c>
    </row>
    <row r="5104" spans="1:8" x14ac:dyDescent="0.2">
      <c r="A5104" s="6">
        <v>30283046</v>
      </c>
      <c r="B5104" s="6" t="s">
        <v>21035</v>
      </c>
      <c r="C5104" s="6" t="s">
        <v>21036</v>
      </c>
      <c r="D5104" s="6" t="s">
        <v>19351</v>
      </c>
      <c r="E5104" s="6" t="s">
        <v>5893</v>
      </c>
      <c r="F5104" s="6" t="s">
        <v>21037</v>
      </c>
      <c r="G5104" s="6" t="s">
        <v>21038</v>
      </c>
      <c r="H5104" s="79">
        <v>544.21722</v>
      </c>
    </row>
    <row r="5105" spans="1:8" x14ac:dyDescent="0.2">
      <c r="A5105" s="6">
        <v>30049204</v>
      </c>
      <c r="B5105" s="6" t="s">
        <v>21039</v>
      </c>
      <c r="C5105" s="6" t="s">
        <v>21040</v>
      </c>
      <c r="D5105" s="6" t="s">
        <v>19351</v>
      </c>
      <c r="E5105" s="6" t="s">
        <v>5893</v>
      </c>
      <c r="F5105" s="6" t="s">
        <v>21041</v>
      </c>
      <c r="G5105" s="6" t="s">
        <v>21042</v>
      </c>
      <c r="H5105" s="79">
        <v>544.21722</v>
      </c>
    </row>
    <row r="5106" spans="1:8" x14ac:dyDescent="0.2">
      <c r="A5106" s="6">
        <v>30350214</v>
      </c>
      <c r="B5106" s="6" t="s">
        <v>21043</v>
      </c>
      <c r="C5106" s="6" t="s">
        <v>21044</v>
      </c>
      <c r="D5106" s="6" t="s">
        <v>19351</v>
      </c>
      <c r="E5106" s="6" t="s">
        <v>5893</v>
      </c>
      <c r="F5106" s="6" t="s">
        <v>21045</v>
      </c>
      <c r="G5106" s="6" t="s">
        <v>21046</v>
      </c>
      <c r="H5106" s="79">
        <v>544.21722</v>
      </c>
    </row>
    <row r="5107" spans="1:8" x14ac:dyDescent="0.2">
      <c r="A5107" s="6">
        <v>30167884</v>
      </c>
      <c r="B5107" s="6" t="s">
        <v>21047</v>
      </c>
      <c r="C5107" s="6" t="s">
        <v>7719</v>
      </c>
      <c r="D5107" s="6" t="s">
        <v>20977</v>
      </c>
      <c r="E5107" s="6" t="s">
        <v>5638</v>
      </c>
      <c r="F5107" s="6" t="s">
        <v>21048</v>
      </c>
      <c r="G5107" s="6" t="s">
        <v>21049</v>
      </c>
      <c r="H5107" s="79">
        <v>544.21722</v>
      </c>
    </row>
    <row r="5108" spans="1:8" x14ac:dyDescent="0.2">
      <c r="A5108" s="6">
        <v>30435474</v>
      </c>
      <c r="B5108" s="6" t="s">
        <v>21050</v>
      </c>
      <c r="C5108" s="6" t="s">
        <v>7723</v>
      </c>
      <c r="D5108" s="6" t="s">
        <v>20977</v>
      </c>
      <c r="E5108" s="6" t="s">
        <v>5638</v>
      </c>
      <c r="F5108" s="6" t="s">
        <v>21051</v>
      </c>
      <c r="G5108" s="6" t="s">
        <v>21052</v>
      </c>
      <c r="H5108" s="79">
        <v>544.21722</v>
      </c>
    </row>
    <row r="5109" spans="1:8" x14ac:dyDescent="0.2">
      <c r="A5109" s="6">
        <v>30122855</v>
      </c>
      <c r="B5109" s="6" t="s">
        <v>21053</v>
      </c>
      <c r="C5109" s="6" t="s">
        <v>7727</v>
      </c>
      <c r="D5109" s="6" t="s">
        <v>20977</v>
      </c>
      <c r="E5109" s="6" t="s">
        <v>5638</v>
      </c>
      <c r="F5109" s="6" t="s">
        <v>21054</v>
      </c>
      <c r="G5109" s="6" t="s">
        <v>21055</v>
      </c>
      <c r="H5109" s="79">
        <v>544.21722</v>
      </c>
    </row>
    <row r="5110" spans="1:8" x14ac:dyDescent="0.2">
      <c r="A5110" s="6">
        <v>30135602</v>
      </c>
      <c r="B5110" s="6" t="s">
        <v>21056</v>
      </c>
      <c r="C5110" s="6" t="s">
        <v>8751</v>
      </c>
      <c r="D5110" s="6" t="s">
        <v>11941</v>
      </c>
      <c r="E5110" s="6" t="s">
        <v>5638</v>
      </c>
      <c r="F5110" s="6" t="s">
        <v>21057</v>
      </c>
      <c r="G5110" s="6" t="s">
        <v>21058</v>
      </c>
      <c r="H5110" s="79">
        <v>546.96183099999996</v>
      </c>
    </row>
    <row r="5111" spans="1:8" x14ac:dyDescent="0.2">
      <c r="A5111" s="6">
        <v>30301999</v>
      </c>
      <c r="B5111" s="6" t="s">
        <v>21059</v>
      </c>
      <c r="C5111" s="6" t="s">
        <v>8751</v>
      </c>
      <c r="D5111" s="6" t="s">
        <v>12029</v>
      </c>
      <c r="E5111" s="6" t="s">
        <v>5638</v>
      </c>
      <c r="F5111" s="6" t="s">
        <v>21060</v>
      </c>
      <c r="G5111" s="6" t="s">
        <v>21061</v>
      </c>
      <c r="H5111" s="79">
        <v>546.96183099999996</v>
      </c>
    </row>
    <row r="5112" spans="1:8" x14ac:dyDescent="0.2">
      <c r="A5112" s="6">
        <v>30244207</v>
      </c>
      <c r="B5112" s="6" t="s">
        <v>21062</v>
      </c>
      <c r="C5112" s="6" t="s">
        <v>8755</v>
      </c>
      <c r="D5112" s="6" t="s">
        <v>12029</v>
      </c>
      <c r="E5112" s="6" t="s">
        <v>5638</v>
      </c>
      <c r="F5112" s="6" t="s">
        <v>21063</v>
      </c>
      <c r="G5112" s="6" t="s">
        <v>21064</v>
      </c>
      <c r="H5112" s="79">
        <v>546.96183099999996</v>
      </c>
    </row>
    <row r="5113" spans="1:8" x14ac:dyDescent="0.2">
      <c r="A5113" s="6">
        <v>30307709</v>
      </c>
      <c r="B5113" s="6" t="s">
        <v>21065</v>
      </c>
      <c r="C5113" s="6" t="s">
        <v>5654</v>
      </c>
      <c r="D5113" s="6" t="s">
        <v>19160</v>
      </c>
      <c r="E5113" s="6" t="s">
        <v>5638</v>
      </c>
      <c r="F5113" s="6" t="s">
        <v>21066</v>
      </c>
      <c r="G5113" s="6" t="s">
        <v>21067</v>
      </c>
      <c r="H5113" s="79">
        <v>546.96183099999996</v>
      </c>
    </row>
    <row r="5114" spans="1:8" x14ac:dyDescent="0.2">
      <c r="A5114" s="6">
        <v>30029937</v>
      </c>
      <c r="B5114" s="6" t="s">
        <v>21068</v>
      </c>
      <c r="C5114" s="6" t="s">
        <v>21069</v>
      </c>
      <c r="D5114" s="6" t="s">
        <v>19351</v>
      </c>
      <c r="E5114" s="6" t="s">
        <v>5893</v>
      </c>
      <c r="F5114" s="6" t="s">
        <v>21070</v>
      </c>
      <c r="G5114" s="6" t="s">
        <v>21071</v>
      </c>
      <c r="H5114" s="79">
        <v>546.96183099999996</v>
      </c>
    </row>
    <row r="5115" spans="1:8" x14ac:dyDescent="0.2">
      <c r="A5115" s="6">
        <v>30314734</v>
      </c>
      <c r="B5115" s="6" t="s">
        <v>21072</v>
      </c>
      <c r="C5115" s="6" t="s">
        <v>7715</v>
      </c>
      <c r="D5115" s="6" t="s">
        <v>20977</v>
      </c>
      <c r="E5115" s="6" t="s">
        <v>5638</v>
      </c>
      <c r="F5115" s="6" t="s">
        <v>21073</v>
      </c>
      <c r="G5115" s="6" t="s">
        <v>21074</v>
      </c>
      <c r="H5115" s="79">
        <v>546.96183099999996</v>
      </c>
    </row>
    <row r="5116" spans="1:8" x14ac:dyDescent="0.2">
      <c r="A5116" s="6">
        <v>30156783</v>
      </c>
      <c r="B5116" s="6" t="s">
        <v>21075</v>
      </c>
      <c r="C5116" s="6" t="s">
        <v>12206</v>
      </c>
      <c r="D5116" s="6" t="s">
        <v>18587</v>
      </c>
      <c r="E5116" s="6" t="s">
        <v>15819</v>
      </c>
      <c r="F5116" s="6" t="s">
        <v>21076</v>
      </c>
      <c r="G5116" s="6" t="s">
        <v>21077</v>
      </c>
      <c r="H5116" s="79">
        <v>548.27125000000001</v>
      </c>
    </row>
    <row r="5117" spans="1:8" x14ac:dyDescent="0.2">
      <c r="A5117" s="6">
        <v>30406186</v>
      </c>
      <c r="B5117" s="6" t="s">
        <v>21078</v>
      </c>
      <c r="C5117" s="6" t="s">
        <v>12210</v>
      </c>
      <c r="D5117" s="6" t="s">
        <v>18587</v>
      </c>
      <c r="E5117" s="6" t="s">
        <v>15819</v>
      </c>
      <c r="F5117" s="6" t="s">
        <v>21079</v>
      </c>
      <c r="G5117" s="6" t="s">
        <v>21080</v>
      </c>
      <c r="H5117" s="79">
        <v>548.27125000000001</v>
      </c>
    </row>
    <row r="5118" spans="1:8" x14ac:dyDescent="0.2">
      <c r="A5118" s="6">
        <v>30135690</v>
      </c>
      <c r="B5118" s="6" t="s">
        <v>3563</v>
      </c>
      <c r="C5118" s="6" t="s">
        <v>5702</v>
      </c>
      <c r="D5118" s="6" t="s">
        <v>18420</v>
      </c>
      <c r="E5118" s="6" t="s">
        <v>5638</v>
      </c>
      <c r="F5118" s="6" t="s">
        <v>3560</v>
      </c>
      <c r="G5118" s="6" t="s">
        <v>3561</v>
      </c>
      <c r="H5118" s="79">
        <v>548.29215599999998</v>
      </c>
    </row>
    <row r="5119" spans="1:8" x14ac:dyDescent="0.2">
      <c r="A5119" s="6">
        <v>30162247</v>
      </c>
      <c r="B5119" s="6" t="s">
        <v>1528</v>
      </c>
      <c r="C5119" s="6" t="s">
        <v>5702</v>
      </c>
      <c r="D5119" s="6" t="s">
        <v>18426</v>
      </c>
      <c r="E5119" s="6" t="s">
        <v>5638</v>
      </c>
      <c r="F5119" s="6" t="s">
        <v>1523</v>
      </c>
      <c r="G5119" s="6" t="s">
        <v>1524</v>
      </c>
      <c r="H5119" s="79">
        <v>548.29215599999998</v>
      </c>
    </row>
    <row r="5120" spans="1:8" x14ac:dyDescent="0.2">
      <c r="A5120" s="6">
        <v>30039564</v>
      </c>
      <c r="B5120" s="6" t="s">
        <v>21081</v>
      </c>
      <c r="C5120" s="6" t="s">
        <v>5929</v>
      </c>
      <c r="D5120" s="6" t="s">
        <v>18769</v>
      </c>
      <c r="E5120" s="6" t="s">
        <v>18414</v>
      </c>
      <c r="F5120" s="6" t="s">
        <v>21082</v>
      </c>
      <c r="G5120" s="6" t="s">
        <v>21083</v>
      </c>
      <c r="H5120" s="79">
        <v>549.07439899999997</v>
      </c>
    </row>
    <row r="5121" spans="1:8" x14ac:dyDescent="0.2">
      <c r="A5121" s="6">
        <v>30158622</v>
      </c>
      <c r="B5121" s="6" t="s">
        <v>21084</v>
      </c>
      <c r="C5121" s="6" t="s">
        <v>5929</v>
      </c>
      <c r="D5121" s="6" t="s">
        <v>19837</v>
      </c>
      <c r="E5121" s="6" t="s">
        <v>5638</v>
      </c>
      <c r="F5121" s="6" t="s">
        <v>21085</v>
      </c>
      <c r="G5121" s="6" t="s">
        <v>21086</v>
      </c>
      <c r="H5121" s="79">
        <v>549.07439899999997</v>
      </c>
    </row>
    <row r="5122" spans="1:8" x14ac:dyDescent="0.2">
      <c r="A5122" s="6">
        <v>30188984</v>
      </c>
      <c r="B5122" s="6" t="s">
        <v>21087</v>
      </c>
      <c r="C5122" s="6" t="s">
        <v>21088</v>
      </c>
      <c r="D5122" s="6" t="s">
        <v>18309</v>
      </c>
      <c r="E5122" s="6" t="s">
        <v>5893</v>
      </c>
      <c r="F5122" s="6" t="s">
        <v>21089</v>
      </c>
      <c r="G5122" s="6" t="s">
        <v>21090</v>
      </c>
      <c r="H5122" s="79">
        <v>550.20848799999999</v>
      </c>
    </row>
    <row r="5123" spans="1:8" x14ac:dyDescent="0.2">
      <c r="A5123" s="6">
        <v>30383163</v>
      </c>
      <c r="B5123" s="6" t="s">
        <v>21091</v>
      </c>
      <c r="C5123" s="6" t="s">
        <v>21092</v>
      </c>
      <c r="D5123" s="6" t="s">
        <v>18309</v>
      </c>
      <c r="E5123" s="6" t="s">
        <v>5893</v>
      </c>
      <c r="F5123" s="6" t="s">
        <v>21093</v>
      </c>
      <c r="G5123" s="6" t="s">
        <v>21094</v>
      </c>
      <c r="H5123" s="79">
        <v>550.20848799999999</v>
      </c>
    </row>
    <row r="5124" spans="1:8" x14ac:dyDescent="0.2">
      <c r="A5124" s="6">
        <v>30000786</v>
      </c>
      <c r="B5124" s="6" t="s">
        <v>21095</v>
      </c>
      <c r="C5124" s="6" t="s">
        <v>21096</v>
      </c>
      <c r="D5124" s="6" t="s">
        <v>18309</v>
      </c>
      <c r="E5124" s="6" t="s">
        <v>5893</v>
      </c>
      <c r="F5124" s="6" t="s">
        <v>21097</v>
      </c>
      <c r="G5124" s="6" t="s">
        <v>21098</v>
      </c>
      <c r="H5124" s="79">
        <v>550.20848799999999</v>
      </c>
    </row>
    <row r="5125" spans="1:8" x14ac:dyDescent="0.2">
      <c r="A5125" s="6">
        <v>30368315</v>
      </c>
      <c r="B5125" s="6" t="s">
        <v>21099</v>
      </c>
      <c r="C5125" s="6" t="s">
        <v>5794</v>
      </c>
      <c r="D5125" s="6" t="s">
        <v>20905</v>
      </c>
      <c r="E5125" s="6" t="s">
        <v>5638</v>
      </c>
      <c r="F5125" s="6" t="s">
        <v>21100</v>
      </c>
      <c r="G5125" s="6" t="s">
        <v>21101</v>
      </c>
      <c r="H5125" s="79">
        <v>550.20848799999999</v>
      </c>
    </row>
    <row r="5126" spans="1:8" x14ac:dyDescent="0.2">
      <c r="A5126" s="6">
        <v>30186285</v>
      </c>
      <c r="B5126" s="6" t="s">
        <v>21102</v>
      </c>
      <c r="C5126" s="6" t="s">
        <v>5636</v>
      </c>
      <c r="D5126" s="6" t="s">
        <v>20905</v>
      </c>
      <c r="E5126" s="6" t="s">
        <v>5638</v>
      </c>
      <c r="F5126" s="6" t="s">
        <v>21103</v>
      </c>
      <c r="G5126" s="6" t="s">
        <v>21104</v>
      </c>
      <c r="H5126" s="79">
        <v>550.20848799999999</v>
      </c>
    </row>
    <row r="5127" spans="1:8" x14ac:dyDescent="0.2">
      <c r="A5127" s="6">
        <v>30062643</v>
      </c>
      <c r="B5127" s="6" t="s">
        <v>1742</v>
      </c>
      <c r="C5127" s="6" t="s">
        <v>14999</v>
      </c>
      <c r="D5127" s="6" t="s">
        <v>18868</v>
      </c>
      <c r="E5127" s="6" t="s">
        <v>5638</v>
      </c>
      <c r="F5127" s="6" t="s">
        <v>1738</v>
      </c>
      <c r="G5127" s="6" t="s">
        <v>1739</v>
      </c>
      <c r="H5127" s="79">
        <v>550.20848799999999</v>
      </c>
    </row>
    <row r="5128" spans="1:8" x14ac:dyDescent="0.2">
      <c r="A5128" s="6">
        <v>30220621</v>
      </c>
      <c r="B5128" s="6" t="s">
        <v>3138</v>
      </c>
      <c r="C5128" s="6" t="s">
        <v>8719</v>
      </c>
      <c r="D5128" s="6" t="s">
        <v>18868</v>
      </c>
      <c r="E5128" s="6" t="s">
        <v>5638</v>
      </c>
      <c r="F5128" s="6" t="s">
        <v>3134</v>
      </c>
      <c r="G5128" s="6" t="s">
        <v>3135</v>
      </c>
      <c r="H5128" s="79">
        <v>550.20848799999999</v>
      </c>
    </row>
    <row r="5129" spans="1:8" x14ac:dyDescent="0.2">
      <c r="A5129" s="6">
        <v>30120176</v>
      </c>
      <c r="B5129" s="6" t="s">
        <v>21105</v>
      </c>
      <c r="C5129" s="6" t="s">
        <v>8077</v>
      </c>
      <c r="D5129" s="6" t="s">
        <v>18313</v>
      </c>
      <c r="E5129" s="6" t="s">
        <v>5893</v>
      </c>
      <c r="F5129" s="6" t="s">
        <v>21106</v>
      </c>
      <c r="G5129" s="6" t="s">
        <v>21107</v>
      </c>
      <c r="H5129" s="79">
        <v>550.20848799999999</v>
      </c>
    </row>
    <row r="5130" spans="1:8" x14ac:dyDescent="0.2">
      <c r="A5130" s="6">
        <v>30246611</v>
      </c>
      <c r="B5130" s="6" t="s">
        <v>21108</v>
      </c>
      <c r="C5130" s="6" t="s">
        <v>8081</v>
      </c>
      <c r="D5130" s="6" t="s">
        <v>18313</v>
      </c>
      <c r="E5130" s="6" t="s">
        <v>5893</v>
      </c>
      <c r="F5130" s="6" t="s">
        <v>21109</v>
      </c>
      <c r="G5130" s="6" t="s">
        <v>21110</v>
      </c>
      <c r="H5130" s="79">
        <v>550.20848799999999</v>
      </c>
    </row>
    <row r="5131" spans="1:8" x14ac:dyDescent="0.2">
      <c r="A5131" s="6">
        <v>30197376</v>
      </c>
      <c r="B5131" s="6" t="s">
        <v>21111</v>
      </c>
      <c r="C5131" s="6" t="s">
        <v>8085</v>
      </c>
      <c r="D5131" s="6" t="s">
        <v>18313</v>
      </c>
      <c r="E5131" s="6" t="s">
        <v>5893</v>
      </c>
      <c r="F5131" s="6" t="s">
        <v>21112</v>
      </c>
      <c r="G5131" s="6" t="s">
        <v>21113</v>
      </c>
      <c r="H5131" s="79">
        <v>550.20848799999999</v>
      </c>
    </row>
    <row r="5132" spans="1:8" x14ac:dyDescent="0.2">
      <c r="A5132" s="6">
        <v>30032334</v>
      </c>
      <c r="B5132" s="6" t="s">
        <v>3733</v>
      </c>
      <c r="C5132" s="6" t="s">
        <v>5642</v>
      </c>
      <c r="D5132" s="6" t="s">
        <v>12143</v>
      </c>
      <c r="E5132" s="6" t="s">
        <v>5638</v>
      </c>
      <c r="F5132" s="6" t="s">
        <v>3729</v>
      </c>
      <c r="G5132" s="6" t="s">
        <v>3730</v>
      </c>
      <c r="H5132" s="79">
        <v>550.20848799999999</v>
      </c>
    </row>
    <row r="5133" spans="1:8" x14ac:dyDescent="0.2">
      <c r="A5133" s="6">
        <v>30260370</v>
      </c>
      <c r="B5133" s="6" t="s">
        <v>4110</v>
      </c>
      <c r="C5133" s="6" t="s">
        <v>5646</v>
      </c>
      <c r="D5133" s="6" t="s">
        <v>12143</v>
      </c>
      <c r="E5133" s="6" t="s">
        <v>5638</v>
      </c>
      <c r="F5133" s="6" t="s">
        <v>4105</v>
      </c>
      <c r="G5133" s="6" t="s">
        <v>4106</v>
      </c>
      <c r="H5133" s="79">
        <v>550.20848799999999</v>
      </c>
    </row>
    <row r="5134" spans="1:8" x14ac:dyDescent="0.2">
      <c r="A5134" s="6">
        <v>30035881</v>
      </c>
      <c r="B5134" s="6" t="s">
        <v>3345</v>
      </c>
      <c r="C5134" s="6" t="s">
        <v>5650</v>
      </c>
      <c r="D5134" s="6" t="s">
        <v>12143</v>
      </c>
      <c r="E5134" s="6" t="s">
        <v>5638</v>
      </c>
      <c r="F5134" s="6" t="s">
        <v>3341</v>
      </c>
      <c r="G5134" s="6" t="s">
        <v>3342</v>
      </c>
      <c r="H5134" s="79">
        <v>550.20848799999999</v>
      </c>
    </row>
    <row r="5135" spans="1:8" x14ac:dyDescent="0.2">
      <c r="A5135" s="6">
        <v>30221764</v>
      </c>
      <c r="B5135" s="6" t="s">
        <v>3030</v>
      </c>
      <c r="C5135" s="6" t="s">
        <v>5654</v>
      </c>
      <c r="D5135" s="6" t="s">
        <v>12143</v>
      </c>
      <c r="E5135" s="6" t="s">
        <v>5638</v>
      </c>
      <c r="F5135" s="6" t="s">
        <v>3025</v>
      </c>
      <c r="G5135" s="6" t="s">
        <v>3026</v>
      </c>
      <c r="H5135" s="79">
        <v>550.20848799999999</v>
      </c>
    </row>
    <row r="5136" spans="1:8" x14ac:dyDescent="0.2">
      <c r="A5136" s="6">
        <v>30043787</v>
      </c>
      <c r="B5136" s="6" t="s">
        <v>1885</v>
      </c>
      <c r="C5136" s="6" t="s">
        <v>5658</v>
      </c>
      <c r="D5136" s="6" t="s">
        <v>12143</v>
      </c>
      <c r="E5136" s="6" t="s">
        <v>5638</v>
      </c>
      <c r="F5136" s="6" t="s">
        <v>1881</v>
      </c>
      <c r="G5136" s="6" t="s">
        <v>1882</v>
      </c>
      <c r="H5136" s="79">
        <v>550.20848799999999</v>
      </c>
    </row>
    <row r="5137" spans="1:8" x14ac:dyDescent="0.2">
      <c r="A5137" s="6">
        <v>30371276</v>
      </c>
      <c r="B5137" s="6" t="s">
        <v>3340</v>
      </c>
      <c r="C5137" s="6" t="s">
        <v>14999</v>
      </c>
      <c r="D5137" s="6" t="s">
        <v>18870</v>
      </c>
      <c r="E5137" s="6" t="s">
        <v>5638</v>
      </c>
      <c r="F5137" s="6" t="s">
        <v>3336</v>
      </c>
      <c r="G5137" s="6" t="s">
        <v>3337</v>
      </c>
      <c r="H5137" s="79">
        <v>550.20848799999999</v>
      </c>
    </row>
    <row r="5138" spans="1:8" x14ac:dyDescent="0.2">
      <c r="A5138" s="6">
        <v>30368857</v>
      </c>
      <c r="B5138" s="6" t="s">
        <v>2365</v>
      </c>
      <c r="C5138" s="6" t="s">
        <v>8719</v>
      </c>
      <c r="D5138" s="6" t="s">
        <v>18870</v>
      </c>
      <c r="E5138" s="6" t="s">
        <v>5638</v>
      </c>
      <c r="F5138" s="6" t="s">
        <v>2360</v>
      </c>
      <c r="G5138" s="6" t="s">
        <v>2361</v>
      </c>
      <c r="H5138" s="79">
        <v>550.20848799999999</v>
      </c>
    </row>
    <row r="5139" spans="1:8" x14ac:dyDescent="0.2">
      <c r="A5139" s="6">
        <v>30444020</v>
      </c>
      <c r="B5139" s="6" t="s">
        <v>861</v>
      </c>
      <c r="C5139" s="6" t="s">
        <v>14999</v>
      </c>
      <c r="D5139" s="6" t="s">
        <v>18874</v>
      </c>
      <c r="E5139" s="6" t="s">
        <v>5638</v>
      </c>
      <c r="F5139" s="6" t="s">
        <v>856</v>
      </c>
      <c r="G5139" s="6" t="s">
        <v>857</v>
      </c>
      <c r="H5139" s="79">
        <v>550.20848799999999</v>
      </c>
    </row>
    <row r="5140" spans="1:8" x14ac:dyDescent="0.2">
      <c r="A5140" s="6">
        <v>30017791</v>
      </c>
      <c r="B5140" s="6" t="s">
        <v>814</v>
      </c>
      <c r="C5140" s="6" t="s">
        <v>6436</v>
      </c>
      <c r="D5140" s="6" t="s">
        <v>16425</v>
      </c>
      <c r="E5140" s="6" t="s">
        <v>15819</v>
      </c>
      <c r="F5140" s="6" t="s">
        <v>810</v>
      </c>
      <c r="G5140" s="6" t="s">
        <v>811</v>
      </c>
      <c r="H5140" s="79">
        <v>550.86637199999996</v>
      </c>
    </row>
    <row r="5141" spans="1:8" x14ac:dyDescent="0.2">
      <c r="A5141" s="6">
        <v>30085539</v>
      </c>
      <c r="B5141" s="6" t="s">
        <v>21114</v>
      </c>
      <c r="C5141" s="6" t="s">
        <v>6436</v>
      </c>
      <c r="D5141" s="6" t="s">
        <v>16429</v>
      </c>
      <c r="E5141" s="6" t="s">
        <v>15819</v>
      </c>
      <c r="F5141" s="6" t="s">
        <v>21115</v>
      </c>
      <c r="G5141" s="6" t="s">
        <v>21116</v>
      </c>
      <c r="H5141" s="79">
        <v>550.86637199999996</v>
      </c>
    </row>
    <row r="5142" spans="1:8" x14ac:dyDescent="0.2">
      <c r="A5142" s="6">
        <v>30169043</v>
      </c>
      <c r="B5142" s="6" t="s">
        <v>21117</v>
      </c>
      <c r="C5142" s="6" t="s">
        <v>8755</v>
      </c>
      <c r="D5142" s="6" t="s">
        <v>11941</v>
      </c>
      <c r="E5142" s="6" t="s">
        <v>5638</v>
      </c>
      <c r="F5142" s="6" t="s">
        <v>21118</v>
      </c>
      <c r="G5142" s="6" t="s">
        <v>21119</v>
      </c>
      <c r="H5142" s="79">
        <v>551.40548699999999</v>
      </c>
    </row>
    <row r="5143" spans="1:8" x14ac:dyDescent="0.2">
      <c r="A5143" s="6">
        <v>30221302</v>
      </c>
      <c r="B5143" s="6" t="s">
        <v>21120</v>
      </c>
      <c r="C5143" s="6" t="s">
        <v>5658</v>
      </c>
      <c r="D5143" s="6" t="s">
        <v>19160</v>
      </c>
      <c r="E5143" s="6" t="s">
        <v>5638</v>
      </c>
      <c r="F5143" s="6" t="s">
        <v>21121</v>
      </c>
      <c r="G5143" s="6" t="s">
        <v>21122</v>
      </c>
      <c r="H5143" s="79">
        <v>551.40548699999999</v>
      </c>
    </row>
    <row r="5144" spans="1:8" x14ac:dyDescent="0.2">
      <c r="A5144" s="6">
        <v>30313968</v>
      </c>
      <c r="B5144" s="6" t="s">
        <v>1494</v>
      </c>
      <c r="C5144" s="6" t="s">
        <v>6432</v>
      </c>
      <c r="D5144" s="6" t="s">
        <v>16425</v>
      </c>
      <c r="E5144" s="6" t="s">
        <v>15819</v>
      </c>
      <c r="F5144" s="6" t="s">
        <v>1489</v>
      </c>
      <c r="G5144" s="6" t="s">
        <v>1490</v>
      </c>
      <c r="H5144" s="79">
        <v>551.946955</v>
      </c>
    </row>
    <row r="5145" spans="1:8" x14ac:dyDescent="0.2">
      <c r="A5145" s="6">
        <v>30289853</v>
      </c>
      <c r="B5145" s="6" t="s">
        <v>21123</v>
      </c>
      <c r="C5145" s="6" t="s">
        <v>6432</v>
      </c>
      <c r="D5145" s="6" t="s">
        <v>16429</v>
      </c>
      <c r="E5145" s="6" t="s">
        <v>15819</v>
      </c>
      <c r="F5145" s="6" t="s">
        <v>21124</v>
      </c>
      <c r="G5145" s="6" t="s">
        <v>21125</v>
      </c>
      <c r="H5145" s="79">
        <v>551.946955</v>
      </c>
    </row>
    <row r="5146" spans="1:8" x14ac:dyDescent="0.2">
      <c r="A5146" s="6">
        <v>30286361</v>
      </c>
      <c r="B5146" s="6" t="s">
        <v>21126</v>
      </c>
      <c r="C5146" s="6" t="s">
        <v>21127</v>
      </c>
      <c r="D5146" s="6" t="s">
        <v>20977</v>
      </c>
      <c r="E5146" s="6" t="s">
        <v>5638</v>
      </c>
      <c r="F5146" s="6" t="s">
        <v>21128</v>
      </c>
      <c r="G5146" s="6" t="s">
        <v>21129</v>
      </c>
      <c r="H5146" s="79">
        <v>552.16463799999997</v>
      </c>
    </row>
    <row r="5147" spans="1:8" x14ac:dyDescent="0.2">
      <c r="A5147" s="6">
        <v>30273826</v>
      </c>
      <c r="B5147" s="6" t="s">
        <v>21130</v>
      </c>
      <c r="C5147" s="6" t="s">
        <v>5642</v>
      </c>
      <c r="D5147" s="6" t="s">
        <v>20905</v>
      </c>
      <c r="E5147" s="6" t="s">
        <v>5638</v>
      </c>
      <c r="F5147" s="6" t="s">
        <v>21131</v>
      </c>
      <c r="G5147" s="6" t="s">
        <v>21132</v>
      </c>
      <c r="H5147" s="79">
        <v>552.16463799999997</v>
      </c>
    </row>
    <row r="5148" spans="1:8" x14ac:dyDescent="0.2">
      <c r="A5148" s="6">
        <v>30061496</v>
      </c>
      <c r="B5148" s="6" t="s">
        <v>21133</v>
      </c>
      <c r="C5148" s="6" t="s">
        <v>5646</v>
      </c>
      <c r="D5148" s="6" t="s">
        <v>20905</v>
      </c>
      <c r="E5148" s="6" t="s">
        <v>5638</v>
      </c>
      <c r="F5148" s="6" t="s">
        <v>21134</v>
      </c>
      <c r="G5148" s="6" t="s">
        <v>21135</v>
      </c>
      <c r="H5148" s="79">
        <v>552.16463799999997</v>
      </c>
    </row>
    <row r="5149" spans="1:8" x14ac:dyDescent="0.2">
      <c r="A5149" s="6">
        <v>30324106</v>
      </c>
      <c r="B5149" s="6" t="s">
        <v>21136</v>
      </c>
      <c r="C5149" s="6" t="s">
        <v>5650</v>
      </c>
      <c r="D5149" s="6" t="s">
        <v>20905</v>
      </c>
      <c r="E5149" s="6" t="s">
        <v>5638</v>
      </c>
      <c r="F5149" s="6" t="s">
        <v>21137</v>
      </c>
      <c r="G5149" s="6" t="s">
        <v>21138</v>
      </c>
      <c r="H5149" s="79">
        <v>552.16463799999997</v>
      </c>
    </row>
    <row r="5150" spans="1:8" x14ac:dyDescent="0.2">
      <c r="A5150" s="6">
        <v>30119103</v>
      </c>
      <c r="B5150" s="6" t="s">
        <v>21139</v>
      </c>
      <c r="C5150" s="6" t="s">
        <v>5654</v>
      </c>
      <c r="D5150" s="6" t="s">
        <v>20905</v>
      </c>
      <c r="E5150" s="6" t="s">
        <v>5638</v>
      </c>
      <c r="F5150" s="6" t="s">
        <v>21140</v>
      </c>
      <c r="G5150" s="6" t="s">
        <v>21141</v>
      </c>
      <c r="H5150" s="79">
        <v>552.16463799999997</v>
      </c>
    </row>
    <row r="5151" spans="1:8" x14ac:dyDescent="0.2">
      <c r="A5151" s="6">
        <v>30388305</v>
      </c>
      <c r="B5151" s="6" t="s">
        <v>371</v>
      </c>
      <c r="C5151" s="6" t="s">
        <v>8723</v>
      </c>
      <c r="D5151" s="6" t="s">
        <v>18868</v>
      </c>
      <c r="E5151" s="6" t="s">
        <v>5638</v>
      </c>
      <c r="F5151" s="6" t="s">
        <v>366</v>
      </c>
      <c r="G5151" s="6" t="s">
        <v>367</v>
      </c>
      <c r="H5151" s="79">
        <v>552.16463799999997</v>
      </c>
    </row>
    <row r="5152" spans="1:8" x14ac:dyDescent="0.2">
      <c r="A5152" s="6">
        <v>30163266</v>
      </c>
      <c r="B5152" s="6" t="s">
        <v>2249</v>
      </c>
      <c r="C5152" s="6" t="s">
        <v>8727</v>
      </c>
      <c r="D5152" s="6" t="s">
        <v>18868</v>
      </c>
      <c r="E5152" s="6" t="s">
        <v>5638</v>
      </c>
      <c r="F5152" s="6" t="s">
        <v>2245</v>
      </c>
      <c r="G5152" s="6" t="s">
        <v>2246</v>
      </c>
      <c r="H5152" s="79">
        <v>552.16463799999997</v>
      </c>
    </row>
    <row r="5153" spans="1:8" x14ac:dyDescent="0.2">
      <c r="A5153" s="6">
        <v>30383074</v>
      </c>
      <c r="B5153" s="6" t="s">
        <v>820</v>
      </c>
      <c r="C5153" s="6" t="s">
        <v>8731</v>
      </c>
      <c r="D5153" s="6" t="s">
        <v>18868</v>
      </c>
      <c r="E5153" s="6" t="s">
        <v>5638</v>
      </c>
      <c r="F5153" s="6" t="s">
        <v>816</v>
      </c>
      <c r="G5153" s="6" t="s">
        <v>817</v>
      </c>
      <c r="H5153" s="79">
        <v>552.16463799999997</v>
      </c>
    </row>
    <row r="5154" spans="1:8" x14ac:dyDescent="0.2">
      <c r="A5154" s="6">
        <v>30187580</v>
      </c>
      <c r="B5154" s="6" t="s">
        <v>21142</v>
      </c>
      <c r="C5154" s="6" t="s">
        <v>8735</v>
      </c>
      <c r="D5154" s="6" t="s">
        <v>18868</v>
      </c>
      <c r="E5154" s="6" t="s">
        <v>5638</v>
      </c>
      <c r="F5154" s="6" t="s">
        <v>21143</v>
      </c>
      <c r="G5154" s="6" t="s">
        <v>21144</v>
      </c>
      <c r="H5154" s="79">
        <v>552.16463799999997</v>
      </c>
    </row>
    <row r="5155" spans="1:8" x14ac:dyDescent="0.2">
      <c r="A5155" s="6">
        <v>30200533</v>
      </c>
      <c r="B5155" s="6" t="s">
        <v>21145</v>
      </c>
      <c r="C5155" s="6" t="s">
        <v>14014</v>
      </c>
      <c r="D5155" s="6" t="s">
        <v>18313</v>
      </c>
      <c r="E5155" s="6" t="s">
        <v>5893</v>
      </c>
      <c r="F5155" s="6" t="s">
        <v>21146</v>
      </c>
      <c r="G5155" s="6" t="s">
        <v>21147</v>
      </c>
      <c r="H5155" s="79">
        <v>552.16463799999997</v>
      </c>
    </row>
    <row r="5156" spans="1:8" x14ac:dyDescent="0.2">
      <c r="A5156" s="6">
        <v>30234444</v>
      </c>
      <c r="B5156" s="6" t="s">
        <v>2160</v>
      </c>
      <c r="C5156" s="6" t="s">
        <v>5961</v>
      </c>
      <c r="D5156" s="6" t="s">
        <v>11941</v>
      </c>
      <c r="E5156" s="6" t="s">
        <v>5638</v>
      </c>
      <c r="F5156" s="6" t="s">
        <v>2156</v>
      </c>
      <c r="G5156" s="6" t="s">
        <v>2157</v>
      </c>
      <c r="H5156" s="79">
        <v>552.16463799999997</v>
      </c>
    </row>
    <row r="5157" spans="1:8" x14ac:dyDescent="0.2">
      <c r="A5157" s="6">
        <v>30028210</v>
      </c>
      <c r="B5157" s="6" t="s">
        <v>21148</v>
      </c>
      <c r="C5157" s="6" t="s">
        <v>8727</v>
      </c>
      <c r="D5157" s="6" t="s">
        <v>11941</v>
      </c>
      <c r="E5157" s="6" t="s">
        <v>5638</v>
      </c>
      <c r="F5157" s="6" t="s">
        <v>21149</v>
      </c>
      <c r="G5157" s="6" t="s">
        <v>21150</v>
      </c>
      <c r="H5157" s="79">
        <v>552.16463799999997</v>
      </c>
    </row>
    <row r="5158" spans="1:8" x14ac:dyDescent="0.2">
      <c r="A5158" s="6">
        <v>30464062</v>
      </c>
      <c r="B5158" s="6" t="s">
        <v>21151</v>
      </c>
      <c r="C5158" s="6" t="s">
        <v>8731</v>
      </c>
      <c r="D5158" s="6" t="s">
        <v>11941</v>
      </c>
      <c r="E5158" s="6" t="s">
        <v>5638</v>
      </c>
      <c r="F5158" s="6" t="s">
        <v>21152</v>
      </c>
      <c r="G5158" s="6" t="s">
        <v>21153</v>
      </c>
      <c r="H5158" s="79">
        <v>552.16463799999997</v>
      </c>
    </row>
    <row r="5159" spans="1:8" x14ac:dyDescent="0.2">
      <c r="A5159" s="6">
        <v>30405287</v>
      </c>
      <c r="B5159" s="6" t="s">
        <v>21154</v>
      </c>
      <c r="C5159" s="6" t="s">
        <v>8735</v>
      </c>
      <c r="D5159" s="6" t="s">
        <v>11941</v>
      </c>
      <c r="E5159" s="6" t="s">
        <v>5638</v>
      </c>
      <c r="F5159" s="6" t="s">
        <v>21155</v>
      </c>
      <c r="G5159" s="6" t="s">
        <v>21156</v>
      </c>
      <c r="H5159" s="79">
        <v>552.16463799999997</v>
      </c>
    </row>
    <row r="5160" spans="1:8" x14ac:dyDescent="0.2">
      <c r="A5160" s="6">
        <v>30336169</v>
      </c>
      <c r="B5160" s="6" t="s">
        <v>21157</v>
      </c>
      <c r="C5160" s="6" t="s">
        <v>21158</v>
      </c>
      <c r="D5160" s="6" t="s">
        <v>21159</v>
      </c>
      <c r="E5160" s="6" t="s">
        <v>5638</v>
      </c>
      <c r="F5160" s="6" t="s">
        <v>21160</v>
      </c>
      <c r="G5160" s="6" t="s">
        <v>21161</v>
      </c>
      <c r="H5160" s="79">
        <v>552.16463799999997</v>
      </c>
    </row>
    <row r="5161" spans="1:8" x14ac:dyDescent="0.2">
      <c r="A5161" s="6">
        <v>30103719</v>
      </c>
      <c r="B5161" s="6" t="s">
        <v>21162</v>
      </c>
      <c r="C5161" s="6" t="s">
        <v>21163</v>
      </c>
      <c r="D5161" s="6" t="s">
        <v>21159</v>
      </c>
      <c r="E5161" s="6" t="s">
        <v>5638</v>
      </c>
      <c r="F5161" s="6" t="s">
        <v>21164</v>
      </c>
      <c r="G5161" s="6" t="s">
        <v>21165</v>
      </c>
      <c r="H5161" s="79">
        <v>552.16463799999997</v>
      </c>
    </row>
    <row r="5162" spans="1:8" x14ac:dyDescent="0.2">
      <c r="A5162" s="6">
        <v>30332851</v>
      </c>
      <c r="B5162" s="6" t="s">
        <v>21166</v>
      </c>
      <c r="C5162" s="6" t="s">
        <v>21167</v>
      </c>
      <c r="D5162" s="6" t="s">
        <v>12029</v>
      </c>
      <c r="E5162" s="6" t="s">
        <v>5638</v>
      </c>
      <c r="F5162" s="6" t="s">
        <v>21168</v>
      </c>
      <c r="G5162" s="6" t="s">
        <v>21169</v>
      </c>
      <c r="H5162" s="79">
        <v>552.16463799999997</v>
      </c>
    </row>
    <row r="5163" spans="1:8" x14ac:dyDescent="0.2">
      <c r="A5163" s="6">
        <v>30155446</v>
      </c>
      <c r="B5163" s="6" t="s">
        <v>1691</v>
      </c>
      <c r="C5163" s="6" t="s">
        <v>8209</v>
      </c>
      <c r="D5163" s="6" t="s">
        <v>12029</v>
      </c>
      <c r="E5163" s="6" t="s">
        <v>5638</v>
      </c>
      <c r="F5163" s="6" t="s">
        <v>1687</v>
      </c>
      <c r="G5163" s="6" t="s">
        <v>1688</v>
      </c>
      <c r="H5163" s="79">
        <v>552.16463799999997</v>
      </c>
    </row>
    <row r="5164" spans="1:8" x14ac:dyDescent="0.2">
      <c r="A5164" s="6">
        <v>30439131</v>
      </c>
      <c r="B5164" s="6" t="s">
        <v>21170</v>
      </c>
      <c r="C5164" s="6" t="s">
        <v>8727</v>
      </c>
      <c r="D5164" s="6" t="s">
        <v>12029</v>
      </c>
      <c r="E5164" s="6" t="s">
        <v>5638</v>
      </c>
      <c r="F5164" s="6" t="s">
        <v>21171</v>
      </c>
      <c r="G5164" s="6" t="s">
        <v>21172</v>
      </c>
      <c r="H5164" s="79">
        <v>552.16463799999997</v>
      </c>
    </row>
    <row r="5165" spans="1:8" x14ac:dyDescent="0.2">
      <c r="A5165" s="6">
        <v>30043379</v>
      </c>
      <c r="B5165" s="6" t="s">
        <v>21173</v>
      </c>
      <c r="C5165" s="6" t="s">
        <v>8731</v>
      </c>
      <c r="D5165" s="6" t="s">
        <v>12029</v>
      </c>
      <c r="E5165" s="6" t="s">
        <v>5638</v>
      </c>
      <c r="F5165" s="6" t="s">
        <v>21174</v>
      </c>
      <c r="G5165" s="6" t="s">
        <v>21175</v>
      </c>
      <c r="H5165" s="79">
        <v>552.16463799999997</v>
      </c>
    </row>
    <row r="5166" spans="1:8" x14ac:dyDescent="0.2">
      <c r="A5166" s="6">
        <v>30337751</v>
      </c>
      <c r="B5166" s="6" t="s">
        <v>21176</v>
      </c>
      <c r="C5166" s="6" t="s">
        <v>8735</v>
      </c>
      <c r="D5166" s="6" t="s">
        <v>12029</v>
      </c>
      <c r="E5166" s="6" t="s">
        <v>5638</v>
      </c>
      <c r="F5166" s="6" t="s">
        <v>21177</v>
      </c>
      <c r="G5166" s="6" t="s">
        <v>21178</v>
      </c>
      <c r="H5166" s="79">
        <v>552.16463799999997</v>
      </c>
    </row>
    <row r="5167" spans="1:8" x14ac:dyDescent="0.2">
      <c r="A5167" s="6">
        <v>30360462</v>
      </c>
      <c r="B5167" s="6" t="s">
        <v>21179</v>
      </c>
      <c r="C5167" s="6" t="s">
        <v>6342</v>
      </c>
      <c r="D5167" s="6" t="s">
        <v>19160</v>
      </c>
      <c r="E5167" s="6" t="s">
        <v>5638</v>
      </c>
      <c r="F5167" s="6" t="s">
        <v>21180</v>
      </c>
      <c r="G5167" s="6" t="s">
        <v>21181</v>
      </c>
      <c r="H5167" s="79">
        <v>552.16463799999997</v>
      </c>
    </row>
    <row r="5168" spans="1:8" x14ac:dyDescent="0.2">
      <c r="A5168" s="6">
        <v>30304344</v>
      </c>
      <c r="B5168" s="6" t="s">
        <v>21182</v>
      </c>
      <c r="C5168" s="6" t="s">
        <v>5794</v>
      </c>
      <c r="D5168" s="6" t="s">
        <v>19160</v>
      </c>
      <c r="E5168" s="6" t="s">
        <v>5638</v>
      </c>
      <c r="F5168" s="6" t="s">
        <v>21183</v>
      </c>
      <c r="G5168" s="6" t="s">
        <v>21184</v>
      </c>
      <c r="H5168" s="79">
        <v>552.16463799999997</v>
      </c>
    </row>
    <row r="5169" spans="1:8" x14ac:dyDescent="0.2">
      <c r="A5169" s="6">
        <v>30012721</v>
      </c>
      <c r="B5169" s="6" t="s">
        <v>21185</v>
      </c>
      <c r="C5169" s="6" t="s">
        <v>5636</v>
      </c>
      <c r="D5169" s="6" t="s">
        <v>19160</v>
      </c>
      <c r="E5169" s="6" t="s">
        <v>5638</v>
      </c>
      <c r="F5169" s="6" t="s">
        <v>21186</v>
      </c>
      <c r="G5169" s="6" t="s">
        <v>21187</v>
      </c>
      <c r="H5169" s="79">
        <v>552.16463799999997</v>
      </c>
    </row>
    <row r="5170" spans="1:8" x14ac:dyDescent="0.2">
      <c r="A5170" s="6">
        <v>30260310</v>
      </c>
      <c r="B5170" s="6" t="s">
        <v>21188</v>
      </c>
      <c r="C5170" s="6" t="s">
        <v>1553</v>
      </c>
      <c r="D5170" s="6" t="s">
        <v>19351</v>
      </c>
      <c r="E5170" s="6" t="s">
        <v>5893</v>
      </c>
      <c r="F5170" s="6" t="s">
        <v>21189</v>
      </c>
      <c r="G5170" s="6" t="s">
        <v>21190</v>
      </c>
      <c r="H5170" s="79">
        <v>552.16463799999997</v>
      </c>
    </row>
    <row r="5171" spans="1:8" x14ac:dyDescent="0.2">
      <c r="A5171" s="6">
        <v>30182886</v>
      </c>
      <c r="B5171" s="6" t="s">
        <v>21191</v>
      </c>
      <c r="C5171" s="6" t="s">
        <v>21192</v>
      </c>
      <c r="D5171" s="6" t="s">
        <v>19351</v>
      </c>
      <c r="E5171" s="6" t="s">
        <v>5893</v>
      </c>
      <c r="F5171" s="6" t="s">
        <v>21193</v>
      </c>
      <c r="G5171" s="6" t="s">
        <v>21194</v>
      </c>
      <c r="H5171" s="79">
        <v>552.16463799999997</v>
      </c>
    </row>
    <row r="5172" spans="1:8" x14ac:dyDescent="0.2">
      <c r="A5172" s="6">
        <v>30031896</v>
      </c>
      <c r="B5172" s="6" t="s">
        <v>21195</v>
      </c>
      <c r="C5172" s="6" t="s">
        <v>21196</v>
      </c>
      <c r="D5172" s="6" t="s">
        <v>19351</v>
      </c>
      <c r="E5172" s="6" t="s">
        <v>5893</v>
      </c>
      <c r="F5172" s="6" t="s">
        <v>21197</v>
      </c>
      <c r="G5172" s="6" t="s">
        <v>21198</v>
      </c>
      <c r="H5172" s="79">
        <v>552.16463799999997</v>
      </c>
    </row>
    <row r="5173" spans="1:8" x14ac:dyDescent="0.2">
      <c r="A5173" s="6">
        <v>30212916</v>
      </c>
      <c r="B5173" s="6" t="s">
        <v>21199</v>
      </c>
      <c r="C5173" s="6" t="s">
        <v>21200</v>
      </c>
      <c r="D5173" s="6" t="s">
        <v>19351</v>
      </c>
      <c r="E5173" s="6" t="s">
        <v>5893</v>
      </c>
      <c r="F5173" s="6" t="s">
        <v>21201</v>
      </c>
      <c r="G5173" s="6" t="s">
        <v>21202</v>
      </c>
      <c r="H5173" s="79">
        <v>552.16463799999997</v>
      </c>
    </row>
    <row r="5174" spans="1:8" x14ac:dyDescent="0.2">
      <c r="A5174" s="6">
        <v>30402527</v>
      </c>
      <c r="B5174" s="6" t="s">
        <v>21203</v>
      </c>
      <c r="C5174" s="6" t="s">
        <v>21204</v>
      </c>
      <c r="D5174" s="6" t="s">
        <v>19351</v>
      </c>
      <c r="E5174" s="6" t="s">
        <v>5893</v>
      </c>
      <c r="F5174" s="6" t="s">
        <v>21205</v>
      </c>
      <c r="G5174" s="6" t="s">
        <v>21206</v>
      </c>
      <c r="H5174" s="79">
        <v>552.16463799999997</v>
      </c>
    </row>
    <row r="5175" spans="1:8" x14ac:dyDescent="0.2">
      <c r="A5175" s="6">
        <v>30123661</v>
      </c>
      <c r="B5175" s="6" t="s">
        <v>3919</v>
      </c>
      <c r="C5175" s="6" t="s">
        <v>6342</v>
      </c>
      <c r="D5175" s="6" t="s">
        <v>12143</v>
      </c>
      <c r="E5175" s="6" t="s">
        <v>5638</v>
      </c>
      <c r="F5175" s="6" t="s">
        <v>3914</v>
      </c>
      <c r="G5175" s="6" t="s">
        <v>3915</v>
      </c>
      <c r="H5175" s="79">
        <v>552.16463799999997</v>
      </c>
    </row>
    <row r="5176" spans="1:8" x14ac:dyDescent="0.2">
      <c r="A5176" s="6">
        <v>30182270</v>
      </c>
      <c r="B5176" s="6" t="s">
        <v>2497</v>
      </c>
      <c r="C5176" s="6" t="s">
        <v>5794</v>
      </c>
      <c r="D5176" s="6" t="s">
        <v>12143</v>
      </c>
      <c r="E5176" s="6" t="s">
        <v>5638</v>
      </c>
      <c r="F5176" s="6" t="s">
        <v>2493</v>
      </c>
      <c r="G5176" s="6" t="s">
        <v>2494</v>
      </c>
      <c r="H5176" s="79">
        <v>552.16463799999997</v>
      </c>
    </row>
    <row r="5177" spans="1:8" x14ac:dyDescent="0.2">
      <c r="A5177" s="6">
        <v>30378806</v>
      </c>
      <c r="B5177" s="6" t="s">
        <v>2964</v>
      </c>
      <c r="C5177" s="6" t="s">
        <v>5636</v>
      </c>
      <c r="D5177" s="6" t="s">
        <v>12143</v>
      </c>
      <c r="E5177" s="6" t="s">
        <v>5638</v>
      </c>
      <c r="F5177" s="6" t="s">
        <v>2959</v>
      </c>
      <c r="G5177" s="6" t="s">
        <v>2960</v>
      </c>
      <c r="H5177" s="79">
        <v>552.16463799999997</v>
      </c>
    </row>
    <row r="5178" spans="1:8" x14ac:dyDescent="0.2">
      <c r="A5178" s="6">
        <v>30328593</v>
      </c>
      <c r="B5178" s="6" t="s">
        <v>21207</v>
      </c>
      <c r="C5178" s="6" t="s">
        <v>11448</v>
      </c>
      <c r="D5178" s="6" t="s">
        <v>21208</v>
      </c>
      <c r="E5178" s="6" t="s">
        <v>5638</v>
      </c>
      <c r="F5178" s="6" t="s">
        <v>21209</v>
      </c>
      <c r="G5178" s="6" t="s">
        <v>21210</v>
      </c>
      <c r="H5178" s="79">
        <v>552.16463799999997</v>
      </c>
    </row>
    <row r="5179" spans="1:8" x14ac:dyDescent="0.2">
      <c r="A5179" s="6">
        <v>30196885</v>
      </c>
      <c r="B5179" s="6" t="s">
        <v>21211</v>
      </c>
      <c r="C5179" s="6" t="s">
        <v>21212</v>
      </c>
      <c r="D5179" s="6" t="s">
        <v>20977</v>
      </c>
      <c r="E5179" s="6" t="s">
        <v>5638</v>
      </c>
      <c r="F5179" s="6" t="s">
        <v>21213</v>
      </c>
      <c r="G5179" s="6" t="s">
        <v>21214</v>
      </c>
      <c r="H5179" s="79">
        <v>552.16463799999997</v>
      </c>
    </row>
    <row r="5180" spans="1:8" x14ac:dyDescent="0.2">
      <c r="A5180" s="6">
        <v>30316468</v>
      </c>
      <c r="B5180" s="6" t="s">
        <v>21215</v>
      </c>
      <c r="C5180" s="6" t="s">
        <v>21216</v>
      </c>
      <c r="D5180" s="6" t="s">
        <v>20977</v>
      </c>
      <c r="E5180" s="6" t="s">
        <v>5638</v>
      </c>
      <c r="F5180" s="6" t="s">
        <v>21217</v>
      </c>
      <c r="G5180" s="6" t="s">
        <v>21218</v>
      </c>
      <c r="H5180" s="79">
        <v>552.16463799999997</v>
      </c>
    </row>
    <row r="5181" spans="1:8" x14ac:dyDescent="0.2">
      <c r="A5181" s="6">
        <v>30015875</v>
      </c>
      <c r="B5181" s="6" t="s">
        <v>21219</v>
      </c>
      <c r="C5181" s="6" t="s">
        <v>21220</v>
      </c>
      <c r="D5181" s="6" t="s">
        <v>20977</v>
      </c>
      <c r="E5181" s="6" t="s">
        <v>5638</v>
      </c>
      <c r="F5181" s="6" t="s">
        <v>21221</v>
      </c>
      <c r="G5181" s="6" t="s">
        <v>21222</v>
      </c>
      <c r="H5181" s="79">
        <v>552.16463799999997</v>
      </c>
    </row>
    <row r="5182" spans="1:8" x14ac:dyDescent="0.2">
      <c r="A5182" s="6">
        <v>30325952</v>
      </c>
      <c r="B5182" s="6" t="s">
        <v>21223</v>
      </c>
      <c r="C5182" s="6" t="s">
        <v>7694</v>
      </c>
      <c r="D5182" s="6" t="s">
        <v>20977</v>
      </c>
      <c r="E5182" s="6" t="s">
        <v>5638</v>
      </c>
      <c r="F5182" s="6" t="s">
        <v>21224</v>
      </c>
      <c r="G5182" s="6" t="s">
        <v>21225</v>
      </c>
      <c r="H5182" s="79">
        <v>552.16463799999997</v>
      </c>
    </row>
    <row r="5183" spans="1:8" x14ac:dyDescent="0.2">
      <c r="A5183" s="6">
        <v>30078621</v>
      </c>
      <c r="B5183" s="6" t="s">
        <v>21226</v>
      </c>
      <c r="C5183" s="6" t="s">
        <v>7699</v>
      </c>
      <c r="D5183" s="6" t="s">
        <v>20977</v>
      </c>
      <c r="E5183" s="6" t="s">
        <v>5638</v>
      </c>
      <c r="F5183" s="6" t="s">
        <v>21227</v>
      </c>
      <c r="G5183" s="6" t="s">
        <v>21228</v>
      </c>
      <c r="H5183" s="79">
        <v>552.16463799999997</v>
      </c>
    </row>
    <row r="5184" spans="1:8" x14ac:dyDescent="0.2">
      <c r="A5184" s="6">
        <v>30242459</v>
      </c>
      <c r="B5184" s="6" t="s">
        <v>21229</v>
      </c>
      <c r="C5184" s="6" t="s">
        <v>21230</v>
      </c>
      <c r="D5184" s="6" t="s">
        <v>20977</v>
      </c>
      <c r="E5184" s="6" t="s">
        <v>5638</v>
      </c>
      <c r="F5184" s="6" t="s">
        <v>21231</v>
      </c>
      <c r="G5184" s="6" t="s">
        <v>21232</v>
      </c>
      <c r="H5184" s="79">
        <v>552.16463799999997</v>
      </c>
    </row>
    <row r="5185" spans="1:8" x14ac:dyDescent="0.2">
      <c r="A5185" s="6">
        <v>30113029</v>
      </c>
      <c r="B5185" s="6" t="s">
        <v>21233</v>
      </c>
      <c r="C5185" s="6" t="s">
        <v>21234</v>
      </c>
      <c r="D5185" s="6" t="s">
        <v>20977</v>
      </c>
      <c r="E5185" s="6" t="s">
        <v>5638</v>
      </c>
      <c r="F5185" s="6" t="s">
        <v>21235</v>
      </c>
      <c r="G5185" s="6" t="s">
        <v>21236</v>
      </c>
      <c r="H5185" s="79">
        <v>552.16463799999997</v>
      </c>
    </row>
    <row r="5186" spans="1:8" x14ac:dyDescent="0.2">
      <c r="A5186" s="6">
        <v>30447049</v>
      </c>
      <c r="B5186" s="6" t="s">
        <v>1056</v>
      </c>
      <c r="C5186" s="6" t="s">
        <v>8723</v>
      </c>
      <c r="D5186" s="6" t="s">
        <v>18870</v>
      </c>
      <c r="E5186" s="6" t="s">
        <v>5638</v>
      </c>
      <c r="F5186" s="6" t="s">
        <v>1052</v>
      </c>
      <c r="G5186" s="6" t="s">
        <v>1053</v>
      </c>
      <c r="H5186" s="79">
        <v>552.16463799999997</v>
      </c>
    </row>
    <row r="5187" spans="1:8" x14ac:dyDescent="0.2">
      <c r="A5187" s="6">
        <v>30284256</v>
      </c>
      <c r="B5187" s="6" t="s">
        <v>2571</v>
      </c>
      <c r="C5187" s="6" t="s">
        <v>8727</v>
      </c>
      <c r="D5187" s="6" t="s">
        <v>18870</v>
      </c>
      <c r="E5187" s="6" t="s">
        <v>5638</v>
      </c>
      <c r="F5187" s="6" t="s">
        <v>2567</v>
      </c>
      <c r="G5187" s="6" t="s">
        <v>2568</v>
      </c>
      <c r="H5187" s="79">
        <v>552.16463799999997</v>
      </c>
    </row>
    <row r="5188" spans="1:8" x14ac:dyDescent="0.2">
      <c r="A5188" s="6">
        <v>30265129</v>
      </c>
      <c r="B5188" s="6" t="s">
        <v>496</v>
      </c>
      <c r="C5188" s="6" t="s">
        <v>8731</v>
      </c>
      <c r="D5188" s="6" t="s">
        <v>18870</v>
      </c>
      <c r="E5188" s="6" t="s">
        <v>5638</v>
      </c>
      <c r="F5188" s="6" t="s">
        <v>491</v>
      </c>
      <c r="G5188" s="6" t="s">
        <v>492</v>
      </c>
      <c r="H5188" s="79">
        <v>552.16463799999997</v>
      </c>
    </row>
    <row r="5189" spans="1:8" x14ac:dyDescent="0.2">
      <c r="A5189" s="6">
        <v>30068973</v>
      </c>
      <c r="B5189" s="6" t="s">
        <v>625</v>
      </c>
      <c r="C5189" s="6" t="s">
        <v>8735</v>
      </c>
      <c r="D5189" s="6" t="s">
        <v>18870</v>
      </c>
      <c r="E5189" s="6" t="s">
        <v>5638</v>
      </c>
      <c r="F5189" s="6" t="s">
        <v>619</v>
      </c>
      <c r="G5189" s="6" t="s">
        <v>620</v>
      </c>
      <c r="H5189" s="79">
        <v>552.16463799999997</v>
      </c>
    </row>
    <row r="5190" spans="1:8" x14ac:dyDescent="0.2">
      <c r="A5190" s="6">
        <v>30297050</v>
      </c>
      <c r="B5190" s="6" t="s">
        <v>21237</v>
      </c>
      <c r="C5190" s="6" t="s">
        <v>8739</v>
      </c>
      <c r="D5190" s="6" t="s">
        <v>18870</v>
      </c>
      <c r="E5190" s="6" t="s">
        <v>5638</v>
      </c>
      <c r="F5190" s="6" t="s">
        <v>21238</v>
      </c>
      <c r="G5190" s="6" t="s">
        <v>21239</v>
      </c>
      <c r="H5190" s="79">
        <v>552.16463799999997</v>
      </c>
    </row>
    <row r="5191" spans="1:8" x14ac:dyDescent="0.2">
      <c r="A5191" s="6">
        <v>30311051</v>
      </c>
      <c r="B5191" s="6" t="s">
        <v>4812</v>
      </c>
      <c r="C5191" s="6" t="s">
        <v>8719</v>
      </c>
      <c r="D5191" s="6" t="s">
        <v>18874</v>
      </c>
      <c r="E5191" s="6" t="s">
        <v>5638</v>
      </c>
      <c r="F5191" s="6" t="s">
        <v>4808</v>
      </c>
      <c r="G5191" s="6" t="s">
        <v>4809</v>
      </c>
      <c r="H5191" s="79">
        <v>552.16463799999997</v>
      </c>
    </row>
    <row r="5192" spans="1:8" x14ac:dyDescent="0.2">
      <c r="A5192" s="6">
        <v>30269235</v>
      </c>
      <c r="B5192" s="6" t="s">
        <v>846</v>
      </c>
      <c r="C5192" s="6" t="s">
        <v>8723</v>
      </c>
      <c r="D5192" s="6" t="s">
        <v>18874</v>
      </c>
      <c r="E5192" s="6" t="s">
        <v>5638</v>
      </c>
      <c r="F5192" s="6" t="s">
        <v>842</v>
      </c>
      <c r="G5192" s="6" t="s">
        <v>843</v>
      </c>
      <c r="H5192" s="79">
        <v>552.16463799999997</v>
      </c>
    </row>
    <row r="5193" spans="1:8" x14ac:dyDescent="0.2">
      <c r="A5193" s="6">
        <v>30324406</v>
      </c>
      <c r="B5193" s="6" t="s">
        <v>4517</v>
      </c>
      <c r="C5193" s="6" t="s">
        <v>8727</v>
      </c>
      <c r="D5193" s="6" t="s">
        <v>18874</v>
      </c>
      <c r="E5193" s="6" t="s">
        <v>5638</v>
      </c>
      <c r="F5193" s="6" t="s">
        <v>4513</v>
      </c>
      <c r="G5193" s="6" t="s">
        <v>4514</v>
      </c>
      <c r="H5193" s="79">
        <v>552.16463799999997</v>
      </c>
    </row>
    <row r="5194" spans="1:8" x14ac:dyDescent="0.2">
      <c r="A5194" s="6">
        <v>30244788</v>
      </c>
      <c r="B5194" s="6" t="s">
        <v>2184</v>
      </c>
      <c r="C5194" s="6" t="s">
        <v>8731</v>
      </c>
      <c r="D5194" s="6" t="s">
        <v>18874</v>
      </c>
      <c r="E5194" s="6" t="s">
        <v>5638</v>
      </c>
      <c r="F5194" s="6" t="s">
        <v>2180</v>
      </c>
      <c r="G5194" s="6" t="s">
        <v>2181</v>
      </c>
      <c r="H5194" s="79">
        <v>552.16463799999997</v>
      </c>
    </row>
    <row r="5195" spans="1:8" x14ac:dyDescent="0.2">
      <c r="A5195" s="6">
        <v>30001302</v>
      </c>
      <c r="B5195" s="6" t="s">
        <v>2513</v>
      </c>
      <c r="C5195" s="6" t="s">
        <v>8735</v>
      </c>
      <c r="D5195" s="6" t="s">
        <v>18874</v>
      </c>
      <c r="E5195" s="6" t="s">
        <v>5638</v>
      </c>
      <c r="F5195" s="6" t="s">
        <v>2509</v>
      </c>
      <c r="G5195" s="6" t="s">
        <v>2510</v>
      </c>
      <c r="H5195" s="79">
        <v>552.16463799999997</v>
      </c>
    </row>
    <row r="5196" spans="1:8" x14ac:dyDescent="0.2">
      <c r="A5196" s="6">
        <v>30256062</v>
      </c>
      <c r="B5196" s="6" t="s">
        <v>698</v>
      </c>
      <c r="C5196" s="6" t="s">
        <v>8739</v>
      </c>
      <c r="D5196" s="6" t="s">
        <v>18874</v>
      </c>
      <c r="E5196" s="6" t="s">
        <v>5638</v>
      </c>
      <c r="F5196" s="6" t="s">
        <v>692</v>
      </c>
      <c r="G5196" s="6" t="s">
        <v>693</v>
      </c>
      <c r="H5196" s="79">
        <v>552.16463799999997</v>
      </c>
    </row>
    <row r="5197" spans="1:8" x14ac:dyDescent="0.2">
      <c r="A5197" s="6">
        <v>30126367</v>
      </c>
      <c r="B5197" s="6" t="s">
        <v>2941</v>
      </c>
      <c r="C5197" s="6" t="s">
        <v>8739</v>
      </c>
      <c r="D5197" s="6" t="s">
        <v>21240</v>
      </c>
      <c r="E5197" s="6" t="s">
        <v>5638</v>
      </c>
      <c r="F5197" s="6" t="s">
        <v>2937</v>
      </c>
      <c r="G5197" s="6" t="s">
        <v>2938</v>
      </c>
      <c r="H5197" s="79">
        <v>552.16463799999997</v>
      </c>
    </row>
    <row r="5198" spans="1:8" x14ac:dyDescent="0.2">
      <c r="A5198" s="6">
        <v>30290896</v>
      </c>
      <c r="B5198" s="6" t="s">
        <v>21241</v>
      </c>
      <c r="C5198" s="6" t="s">
        <v>6326</v>
      </c>
      <c r="D5198" s="6" t="s">
        <v>11588</v>
      </c>
      <c r="E5198" s="6" t="s">
        <v>5893</v>
      </c>
      <c r="F5198" s="6" t="s">
        <v>21242</v>
      </c>
      <c r="G5198" s="6" t="s">
        <v>21243</v>
      </c>
      <c r="H5198" s="79">
        <v>552.36932000000002</v>
      </c>
    </row>
    <row r="5199" spans="1:8" x14ac:dyDescent="0.2">
      <c r="A5199" s="6">
        <v>30437992</v>
      </c>
      <c r="B5199" s="6" t="s">
        <v>21244</v>
      </c>
      <c r="C5199" s="6" t="s">
        <v>7624</v>
      </c>
      <c r="D5199" s="6" t="s">
        <v>16425</v>
      </c>
      <c r="E5199" s="6" t="s">
        <v>15819</v>
      </c>
      <c r="F5199" s="6" t="s">
        <v>21245</v>
      </c>
      <c r="G5199" s="6" t="s">
        <v>21246</v>
      </c>
      <c r="H5199" s="79">
        <v>552.37303199999997</v>
      </c>
    </row>
    <row r="5200" spans="1:8" x14ac:dyDescent="0.2">
      <c r="A5200" s="6">
        <v>30081109</v>
      </c>
      <c r="B5200" s="6" t="s">
        <v>3186</v>
      </c>
      <c r="C5200" s="6" t="s">
        <v>7628</v>
      </c>
      <c r="D5200" s="6" t="s">
        <v>16425</v>
      </c>
      <c r="E5200" s="6" t="s">
        <v>15819</v>
      </c>
      <c r="F5200" s="6" t="s">
        <v>3183</v>
      </c>
      <c r="G5200" s="6" t="s">
        <v>3184</v>
      </c>
      <c r="H5200" s="79">
        <v>552.37303199999997</v>
      </c>
    </row>
    <row r="5201" spans="1:8" x14ac:dyDescent="0.2">
      <c r="A5201" s="6">
        <v>30383492</v>
      </c>
      <c r="B5201" s="6" t="s">
        <v>330</v>
      </c>
      <c r="C5201" s="6" t="s">
        <v>7624</v>
      </c>
      <c r="D5201" s="6" t="s">
        <v>16429</v>
      </c>
      <c r="E5201" s="6" t="s">
        <v>15819</v>
      </c>
      <c r="F5201" s="6" t="s">
        <v>326</v>
      </c>
      <c r="G5201" s="6" t="s">
        <v>327</v>
      </c>
      <c r="H5201" s="79">
        <v>552.37303199999997</v>
      </c>
    </row>
    <row r="5202" spans="1:8" x14ac:dyDescent="0.2">
      <c r="A5202" s="6">
        <v>30180330</v>
      </c>
      <c r="B5202" s="6" t="s">
        <v>1930</v>
      </c>
      <c r="C5202" s="6" t="s">
        <v>7628</v>
      </c>
      <c r="D5202" s="6" t="s">
        <v>16429</v>
      </c>
      <c r="E5202" s="6" t="s">
        <v>15819</v>
      </c>
      <c r="F5202" s="6" t="s">
        <v>1925</v>
      </c>
      <c r="G5202" s="6" t="s">
        <v>1926</v>
      </c>
      <c r="H5202" s="79">
        <v>552.37303199999997</v>
      </c>
    </row>
    <row r="5203" spans="1:8" x14ac:dyDescent="0.2">
      <c r="A5203" s="6">
        <v>30247318</v>
      </c>
      <c r="B5203" s="6" t="s">
        <v>21247</v>
      </c>
      <c r="C5203" s="6" t="s">
        <v>8743</v>
      </c>
      <c r="D5203" s="6" t="s">
        <v>11941</v>
      </c>
      <c r="E5203" s="6" t="s">
        <v>5638</v>
      </c>
      <c r="F5203" s="6" t="s">
        <v>21248</v>
      </c>
      <c r="G5203" s="6" t="s">
        <v>21249</v>
      </c>
      <c r="H5203" s="79">
        <v>552.84314099999995</v>
      </c>
    </row>
    <row r="5204" spans="1:8" x14ac:dyDescent="0.2">
      <c r="A5204" s="6">
        <v>30245811</v>
      </c>
      <c r="B5204" s="6" t="s">
        <v>21250</v>
      </c>
      <c r="C5204" s="6" t="s">
        <v>8747</v>
      </c>
      <c r="D5204" s="6" t="s">
        <v>11941</v>
      </c>
      <c r="E5204" s="6" t="s">
        <v>5638</v>
      </c>
      <c r="F5204" s="6" t="s">
        <v>21251</v>
      </c>
      <c r="G5204" s="6" t="s">
        <v>21252</v>
      </c>
      <c r="H5204" s="79">
        <v>552.84314099999995</v>
      </c>
    </row>
    <row r="5205" spans="1:8" x14ac:dyDescent="0.2">
      <c r="A5205" s="6">
        <v>30441158</v>
      </c>
      <c r="B5205" s="6" t="s">
        <v>21253</v>
      </c>
      <c r="C5205" s="6" t="s">
        <v>8743</v>
      </c>
      <c r="D5205" s="6" t="s">
        <v>12029</v>
      </c>
      <c r="E5205" s="6" t="s">
        <v>5638</v>
      </c>
      <c r="F5205" s="6" t="s">
        <v>21254</v>
      </c>
      <c r="G5205" s="6" t="s">
        <v>21255</v>
      </c>
      <c r="H5205" s="79">
        <v>552.84314099999995</v>
      </c>
    </row>
    <row r="5206" spans="1:8" x14ac:dyDescent="0.2">
      <c r="A5206" s="6">
        <v>30345799</v>
      </c>
      <c r="B5206" s="6" t="s">
        <v>21256</v>
      </c>
      <c r="C5206" s="6" t="s">
        <v>8747</v>
      </c>
      <c r="D5206" s="6" t="s">
        <v>12029</v>
      </c>
      <c r="E5206" s="6" t="s">
        <v>5638</v>
      </c>
      <c r="F5206" s="6" t="s">
        <v>21257</v>
      </c>
      <c r="G5206" s="6" t="s">
        <v>21258</v>
      </c>
      <c r="H5206" s="79">
        <v>552.84314099999995</v>
      </c>
    </row>
    <row r="5207" spans="1:8" x14ac:dyDescent="0.2">
      <c r="A5207" s="6">
        <v>30395364</v>
      </c>
      <c r="B5207" s="6" t="s">
        <v>21259</v>
      </c>
      <c r="C5207" s="6" t="s">
        <v>5646</v>
      </c>
      <c r="D5207" s="6" t="s">
        <v>19160</v>
      </c>
      <c r="E5207" s="6" t="s">
        <v>5638</v>
      </c>
      <c r="F5207" s="6" t="s">
        <v>21260</v>
      </c>
      <c r="G5207" s="6" t="s">
        <v>21261</v>
      </c>
      <c r="H5207" s="79">
        <v>552.84314099999995</v>
      </c>
    </row>
    <row r="5208" spans="1:8" x14ac:dyDescent="0.2">
      <c r="A5208" s="6">
        <v>30063190</v>
      </c>
      <c r="B5208" s="6" t="s">
        <v>21262</v>
      </c>
      <c r="C5208" s="6" t="s">
        <v>21263</v>
      </c>
      <c r="D5208" s="6" t="s">
        <v>19351</v>
      </c>
      <c r="E5208" s="6" t="s">
        <v>5893</v>
      </c>
      <c r="F5208" s="6" t="s">
        <v>21264</v>
      </c>
      <c r="G5208" s="6" t="s">
        <v>21265</v>
      </c>
      <c r="H5208" s="79">
        <v>552.84314099999995</v>
      </c>
    </row>
    <row r="5209" spans="1:8" x14ac:dyDescent="0.2">
      <c r="A5209" s="6">
        <v>30338714</v>
      </c>
      <c r="B5209" s="6" t="s">
        <v>21266</v>
      </c>
      <c r="C5209" s="6" t="s">
        <v>7707</v>
      </c>
      <c r="D5209" s="6" t="s">
        <v>20977</v>
      </c>
      <c r="E5209" s="6" t="s">
        <v>5638</v>
      </c>
      <c r="F5209" s="6" t="s">
        <v>21267</v>
      </c>
      <c r="G5209" s="6" t="s">
        <v>21268</v>
      </c>
      <c r="H5209" s="79">
        <v>552.84314099999995</v>
      </c>
    </row>
    <row r="5210" spans="1:8" x14ac:dyDescent="0.2">
      <c r="A5210" s="6">
        <v>30280660</v>
      </c>
      <c r="B5210" s="6" t="s">
        <v>21269</v>
      </c>
      <c r="C5210" s="6" t="s">
        <v>6624</v>
      </c>
      <c r="D5210" s="6" t="s">
        <v>11449</v>
      </c>
      <c r="E5210" s="6" t="s">
        <v>5638</v>
      </c>
      <c r="F5210" s="6" t="s">
        <v>21270</v>
      </c>
      <c r="G5210" s="6" t="s">
        <v>21271</v>
      </c>
      <c r="H5210" s="79">
        <v>554.37359100000003</v>
      </c>
    </row>
    <row r="5211" spans="1:8" x14ac:dyDescent="0.2">
      <c r="A5211" s="6">
        <v>30289473</v>
      </c>
      <c r="B5211" s="6" t="s">
        <v>21272</v>
      </c>
      <c r="C5211" s="6" t="s">
        <v>6628</v>
      </c>
      <c r="D5211" s="6" t="s">
        <v>11449</v>
      </c>
      <c r="E5211" s="6" t="s">
        <v>5638</v>
      </c>
      <c r="F5211" s="6" t="s">
        <v>21273</v>
      </c>
      <c r="G5211" s="6" t="s">
        <v>21274</v>
      </c>
      <c r="H5211" s="79">
        <v>554.37359100000003</v>
      </c>
    </row>
    <row r="5212" spans="1:8" x14ac:dyDescent="0.2">
      <c r="A5212" s="6">
        <v>30138462</v>
      </c>
      <c r="B5212" s="6" t="s">
        <v>21275</v>
      </c>
      <c r="C5212" s="6" t="s">
        <v>8699</v>
      </c>
      <c r="D5212" s="6" t="s">
        <v>11449</v>
      </c>
      <c r="E5212" s="6" t="s">
        <v>5638</v>
      </c>
      <c r="F5212" s="6" t="s">
        <v>21276</v>
      </c>
      <c r="G5212" s="6" t="s">
        <v>21277</v>
      </c>
      <c r="H5212" s="79">
        <v>554.37359100000003</v>
      </c>
    </row>
    <row r="5213" spans="1:8" x14ac:dyDescent="0.2">
      <c r="A5213" s="6">
        <v>30014640</v>
      </c>
      <c r="B5213" s="6" t="s">
        <v>21278</v>
      </c>
      <c r="C5213" s="6" t="s">
        <v>8703</v>
      </c>
      <c r="D5213" s="6" t="s">
        <v>11449</v>
      </c>
      <c r="E5213" s="6" t="s">
        <v>5638</v>
      </c>
      <c r="F5213" s="6" t="s">
        <v>21279</v>
      </c>
      <c r="G5213" s="6" t="s">
        <v>21280</v>
      </c>
      <c r="H5213" s="79">
        <v>554.37359100000003</v>
      </c>
    </row>
    <row r="5214" spans="1:8" x14ac:dyDescent="0.2">
      <c r="A5214" s="6">
        <v>30159070</v>
      </c>
      <c r="B5214" s="6" t="s">
        <v>21281</v>
      </c>
      <c r="C5214" s="6" t="s">
        <v>6584</v>
      </c>
      <c r="D5214" s="6" t="s">
        <v>17969</v>
      </c>
      <c r="E5214" s="6" t="s">
        <v>5893</v>
      </c>
      <c r="F5214" s="6" t="s">
        <v>21282</v>
      </c>
      <c r="G5214" s="6" t="s">
        <v>21283</v>
      </c>
      <c r="H5214" s="79">
        <v>555.44121299999995</v>
      </c>
    </row>
    <row r="5215" spans="1:8" x14ac:dyDescent="0.2">
      <c r="A5215" s="6">
        <v>30063509</v>
      </c>
      <c r="B5215" s="6" t="s">
        <v>21284</v>
      </c>
      <c r="C5215" s="6" t="s">
        <v>6584</v>
      </c>
      <c r="D5215" s="6" t="s">
        <v>17973</v>
      </c>
      <c r="E5215" s="6" t="s">
        <v>5893</v>
      </c>
      <c r="F5215" s="6" t="s">
        <v>21285</v>
      </c>
      <c r="G5215" s="6" t="s">
        <v>21286</v>
      </c>
      <c r="H5215" s="79">
        <v>555.44121299999995</v>
      </c>
    </row>
    <row r="5216" spans="1:8" x14ac:dyDescent="0.2">
      <c r="A5216" s="6">
        <v>30263395</v>
      </c>
      <c r="B5216" s="6" t="s">
        <v>21287</v>
      </c>
      <c r="C5216" s="6" t="s">
        <v>7151</v>
      </c>
      <c r="D5216" s="6" t="s">
        <v>9992</v>
      </c>
      <c r="E5216" s="6" t="s">
        <v>9993</v>
      </c>
      <c r="F5216" s="6" t="s">
        <v>21288</v>
      </c>
      <c r="G5216" s="6" t="s">
        <v>21289</v>
      </c>
      <c r="H5216" s="79">
        <v>555.45281399999999</v>
      </c>
    </row>
    <row r="5217" spans="1:8" x14ac:dyDescent="0.2">
      <c r="A5217" s="6">
        <v>30216671</v>
      </c>
      <c r="B5217" s="6" t="s">
        <v>21290</v>
      </c>
      <c r="C5217" s="6" t="s">
        <v>7155</v>
      </c>
      <c r="D5217" s="6" t="s">
        <v>9992</v>
      </c>
      <c r="E5217" s="6" t="s">
        <v>9993</v>
      </c>
      <c r="F5217" s="6" t="s">
        <v>21291</v>
      </c>
      <c r="G5217" s="6" t="s">
        <v>21292</v>
      </c>
      <c r="H5217" s="79">
        <v>555.45281399999999</v>
      </c>
    </row>
    <row r="5218" spans="1:8" x14ac:dyDescent="0.2">
      <c r="A5218" s="6">
        <v>30106725</v>
      </c>
      <c r="B5218" s="6" t="s">
        <v>1141</v>
      </c>
      <c r="C5218" s="6" t="s">
        <v>6961</v>
      </c>
      <c r="D5218" s="6" t="s">
        <v>16425</v>
      </c>
      <c r="E5218" s="6" t="s">
        <v>15819</v>
      </c>
      <c r="F5218" s="6" t="s">
        <v>1137</v>
      </c>
      <c r="G5218" s="6" t="s">
        <v>1138</v>
      </c>
      <c r="H5218" s="79">
        <v>555.95161099999996</v>
      </c>
    </row>
    <row r="5219" spans="1:8" x14ac:dyDescent="0.2">
      <c r="A5219" s="6">
        <v>30072797</v>
      </c>
      <c r="B5219" s="6" t="s">
        <v>21293</v>
      </c>
      <c r="C5219" s="6" t="s">
        <v>6961</v>
      </c>
      <c r="D5219" s="6" t="s">
        <v>16429</v>
      </c>
      <c r="E5219" s="6" t="s">
        <v>15819</v>
      </c>
      <c r="F5219" s="6" t="s">
        <v>21294</v>
      </c>
      <c r="G5219" s="6" t="s">
        <v>21295</v>
      </c>
      <c r="H5219" s="79">
        <v>555.95161099999996</v>
      </c>
    </row>
    <row r="5220" spans="1:8" x14ac:dyDescent="0.2">
      <c r="A5220" s="6">
        <v>30121692</v>
      </c>
      <c r="B5220" s="6" t="s">
        <v>21296</v>
      </c>
      <c r="C5220" s="6" t="s">
        <v>5730</v>
      </c>
      <c r="D5220" s="6" t="s">
        <v>18313</v>
      </c>
      <c r="E5220" s="6" t="s">
        <v>5893</v>
      </c>
      <c r="F5220" s="6" t="s">
        <v>21297</v>
      </c>
      <c r="G5220" s="6" t="s">
        <v>21298</v>
      </c>
      <c r="H5220" s="79">
        <v>557.53213200000005</v>
      </c>
    </row>
    <row r="5221" spans="1:8" x14ac:dyDescent="0.2">
      <c r="A5221" s="6">
        <v>30056626</v>
      </c>
      <c r="B5221" s="6" t="s">
        <v>21299</v>
      </c>
      <c r="C5221" s="6" t="s">
        <v>5917</v>
      </c>
      <c r="D5221" s="6" t="s">
        <v>18769</v>
      </c>
      <c r="E5221" s="6" t="s">
        <v>18414</v>
      </c>
      <c r="F5221" s="6" t="s">
        <v>21300</v>
      </c>
      <c r="G5221" s="6" t="s">
        <v>21301</v>
      </c>
      <c r="H5221" s="79">
        <v>557.59170300000005</v>
      </c>
    </row>
    <row r="5222" spans="1:8" x14ac:dyDescent="0.2">
      <c r="A5222" s="6">
        <v>30371738</v>
      </c>
      <c r="B5222" s="6" t="s">
        <v>21302</v>
      </c>
      <c r="C5222" s="6" t="s">
        <v>5917</v>
      </c>
      <c r="D5222" s="6" t="s">
        <v>19837</v>
      </c>
      <c r="E5222" s="6" t="s">
        <v>5638</v>
      </c>
      <c r="F5222" s="6" t="s">
        <v>21303</v>
      </c>
      <c r="G5222" s="6" t="s">
        <v>21304</v>
      </c>
      <c r="H5222" s="79">
        <v>557.59170300000005</v>
      </c>
    </row>
    <row r="5223" spans="1:8" x14ac:dyDescent="0.2">
      <c r="A5223" s="6">
        <v>30187972</v>
      </c>
      <c r="B5223" s="6" t="s">
        <v>21305</v>
      </c>
      <c r="C5223" s="6" t="s">
        <v>5650</v>
      </c>
      <c r="D5223" s="6" t="s">
        <v>19160</v>
      </c>
      <c r="E5223" s="6" t="s">
        <v>5638</v>
      </c>
      <c r="F5223" s="6" t="s">
        <v>21306</v>
      </c>
      <c r="G5223" s="6" t="s">
        <v>21307</v>
      </c>
      <c r="H5223" s="79">
        <v>558.33236399999998</v>
      </c>
    </row>
    <row r="5224" spans="1:8" x14ac:dyDescent="0.2">
      <c r="A5224" s="6">
        <v>30259427</v>
      </c>
      <c r="B5224" s="6" t="s">
        <v>21308</v>
      </c>
      <c r="C5224" s="6" t="s">
        <v>21309</v>
      </c>
      <c r="D5224" s="6" t="s">
        <v>19351</v>
      </c>
      <c r="E5224" s="6" t="s">
        <v>5893</v>
      </c>
      <c r="F5224" s="6" t="s">
        <v>21310</v>
      </c>
      <c r="G5224" s="6" t="s">
        <v>21311</v>
      </c>
      <c r="H5224" s="79">
        <v>558.33236399999998</v>
      </c>
    </row>
    <row r="5225" spans="1:8" x14ac:dyDescent="0.2">
      <c r="A5225" s="6">
        <v>30148212</v>
      </c>
      <c r="B5225" s="6" t="s">
        <v>21312</v>
      </c>
      <c r="C5225" s="6" t="s">
        <v>7711</v>
      </c>
      <c r="D5225" s="6" t="s">
        <v>20977</v>
      </c>
      <c r="E5225" s="6" t="s">
        <v>5638</v>
      </c>
      <c r="F5225" s="6" t="s">
        <v>21313</v>
      </c>
      <c r="G5225" s="6" t="s">
        <v>21314</v>
      </c>
      <c r="H5225" s="79">
        <v>558.33236399999998</v>
      </c>
    </row>
    <row r="5226" spans="1:8" x14ac:dyDescent="0.2">
      <c r="A5226" s="6">
        <v>30315283</v>
      </c>
      <c r="B5226" s="6" t="s">
        <v>2082</v>
      </c>
      <c r="C5226" s="6" t="s">
        <v>6957</v>
      </c>
      <c r="D5226" s="6" t="s">
        <v>16425</v>
      </c>
      <c r="E5226" s="6" t="s">
        <v>15819</v>
      </c>
      <c r="F5226" s="6" t="s">
        <v>2077</v>
      </c>
      <c r="G5226" s="6" t="s">
        <v>2078</v>
      </c>
      <c r="H5226" s="79">
        <v>562.59745099999998</v>
      </c>
    </row>
    <row r="5227" spans="1:8" x14ac:dyDescent="0.2">
      <c r="A5227" s="6">
        <v>30472963</v>
      </c>
      <c r="B5227" s="6" t="s">
        <v>5428</v>
      </c>
      <c r="C5227" s="6" t="s">
        <v>7290</v>
      </c>
      <c r="D5227" s="6" t="s">
        <v>18868</v>
      </c>
      <c r="E5227" s="6" t="s">
        <v>5638</v>
      </c>
      <c r="F5227" s="6" t="s">
        <v>5424</v>
      </c>
      <c r="G5227" s="6" t="s">
        <v>5425</v>
      </c>
      <c r="H5227" s="79">
        <v>563.43024200000002</v>
      </c>
    </row>
    <row r="5228" spans="1:8" x14ac:dyDescent="0.2">
      <c r="A5228" s="6">
        <v>30113967</v>
      </c>
      <c r="B5228" s="6" t="s">
        <v>21315</v>
      </c>
      <c r="C5228" s="6" t="s">
        <v>7290</v>
      </c>
      <c r="D5228" s="6" t="s">
        <v>18870</v>
      </c>
      <c r="E5228" s="6" t="s">
        <v>5638</v>
      </c>
      <c r="F5228" s="6" t="s">
        <v>21316</v>
      </c>
      <c r="G5228" s="6" t="s">
        <v>21317</v>
      </c>
      <c r="H5228" s="79">
        <v>563.43024200000002</v>
      </c>
    </row>
    <row r="5229" spans="1:8" x14ac:dyDescent="0.2">
      <c r="A5229" s="6">
        <v>30217054</v>
      </c>
      <c r="B5229" s="6" t="s">
        <v>21318</v>
      </c>
      <c r="C5229" s="6" t="s">
        <v>7286</v>
      </c>
      <c r="D5229" s="6" t="s">
        <v>18874</v>
      </c>
      <c r="E5229" s="6" t="s">
        <v>5638</v>
      </c>
      <c r="F5229" s="6" t="s">
        <v>21319</v>
      </c>
      <c r="G5229" s="6" t="s">
        <v>21320</v>
      </c>
      <c r="H5229" s="79">
        <v>564.96966899999995</v>
      </c>
    </row>
    <row r="5230" spans="1:8" x14ac:dyDescent="0.2">
      <c r="A5230" s="6">
        <v>30150302</v>
      </c>
      <c r="B5230" s="6" t="s">
        <v>2242</v>
      </c>
      <c r="C5230" s="6" t="s">
        <v>6440</v>
      </c>
      <c r="D5230" s="6" t="s">
        <v>16425</v>
      </c>
      <c r="E5230" s="6" t="s">
        <v>15819</v>
      </c>
      <c r="F5230" s="6" t="s">
        <v>2237</v>
      </c>
      <c r="G5230" s="6" t="s">
        <v>2238</v>
      </c>
      <c r="H5230" s="79">
        <v>565.99212899999998</v>
      </c>
    </row>
    <row r="5231" spans="1:8" x14ac:dyDescent="0.2">
      <c r="A5231" s="6">
        <v>30234654</v>
      </c>
      <c r="B5231" s="6" t="s">
        <v>21321</v>
      </c>
      <c r="C5231" s="6" t="s">
        <v>6440</v>
      </c>
      <c r="D5231" s="6" t="s">
        <v>16429</v>
      </c>
      <c r="E5231" s="6" t="s">
        <v>15819</v>
      </c>
      <c r="F5231" s="6" t="s">
        <v>21322</v>
      </c>
      <c r="G5231" s="6" t="s">
        <v>21323</v>
      </c>
      <c r="H5231" s="79">
        <v>565.99212899999998</v>
      </c>
    </row>
    <row r="5232" spans="1:8" x14ac:dyDescent="0.2">
      <c r="A5232" s="6">
        <v>30231439</v>
      </c>
      <c r="B5232" s="6" t="s">
        <v>21324</v>
      </c>
      <c r="C5232" s="6" t="s">
        <v>5921</v>
      </c>
      <c r="D5232" s="6" t="s">
        <v>18769</v>
      </c>
      <c r="E5232" s="6" t="s">
        <v>18414</v>
      </c>
      <c r="F5232" s="6" t="s">
        <v>21325</v>
      </c>
      <c r="G5232" s="6" t="s">
        <v>21326</v>
      </c>
      <c r="H5232" s="79">
        <v>568.20916399999999</v>
      </c>
    </row>
    <row r="5233" spans="1:8" x14ac:dyDescent="0.2">
      <c r="A5233" s="6">
        <v>30238233</v>
      </c>
      <c r="B5233" s="6" t="s">
        <v>21327</v>
      </c>
      <c r="C5233" s="6" t="s">
        <v>5921</v>
      </c>
      <c r="D5233" s="6" t="s">
        <v>19837</v>
      </c>
      <c r="E5233" s="6" t="s">
        <v>5638</v>
      </c>
      <c r="F5233" s="6" t="s">
        <v>21328</v>
      </c>
      <c r="G5233" s="6" t="s">
        <v>21329</v>
      </c>
      <c r="H5233" s="79">
        <v>568.20916399999999</v>
      </c>
    </row>
    <row r="5234" spans="1:8" x14ac:dyDescent="0.2">
      <c r="A5234" s="6">
        <v>30081096</v>
      </c>
      <c r="B5234" s="6" t="s">
        <v>21330</v>
      </c>
      <c r="C5234" s="6" t="s">
        <v>7290</v>
      </c>
      <c r="D5234" s="6" t="s">
        <v>18874</v>
      </c>
      <c r="E5234" s="6" t="s">
        <v>5638</v>
      </c>
      <c r="F5234" s="6" t="s">
        <v>21331</v>
      </c>
      <c r="G5234" s="6" t="s">
        <v>21332</v>
      </c>
      <c r="H5234" s="79">
        <v>574.93066699999997</v>
      </c>
    </row>
    <row r="5235" spans="1:8" x14ac:dyDescent="0.2">
      <c r="A5235" s="6">
        <v>30096857</v>
      </c>
      <c r="B5235" s="6" t="s">
        <v>21333</v>
      </c>
      <c r="C5235" s="6" t="s">
        <v>5925</v>
      </c>
      <c r="D5235" s="6" t="s">
        <v>18769</v>
      </c>
      <c r="E5235" s="6" t="s">
        <v>18414</v>
      </c>
      <c r="F5235" s="6" t="s">
        <v>21334</v>
      </c>
      <c r="G5235" s="6" t="s">
        <v>21335</v>
      </c>
      <c r="H5235" s="79">
        <v>576.84314300000005</v>
      </c>
    </row>
    <row r="5236" spans="1:8" x14ac:dyDescent="0.2">
      <c r="A5236" s="6">
        <v>30379431</v>
      </c>
      <c r="B5236" s="6" t="s">
        <v>21336</v>
      </c>
      <c r="C5236" s="6" t="s">
        <v>5901</v>
      </c>
      <c r="D5236" s="6" t="s">
        <v>19837</v>
      </c>
      <c r="E5236" s="6" t="s">
        <v>5638</v>
      </c>
      <c r="F5236" s="6" t="s">
        <v>21337</v>
      </c>
      <c r="G5236" s="6" t="s">
        <v>21338</v>
      </c>
      <c r="H5236" s="79">
        <v>580.09416799999997</v>
      </c>
    </row>
    <row r="5237" spans="1:8" x14ac:dyDescent="0.2">
      <c r="A5237" s="6">
        <v>30309147</v>
      </c>
      <c r="B5237" s="6" t="s">
        <v>21339</v>
      </c>
      <c r="C5237" s="6" t="s">
        <v>6146</v>
      </c>
      <c r="D5237" s="6" t="s">
        <v>13301</v>
      </c>
      <c r="E5237" s="6" t="s">
        <v>5638</v>
      </c>
      <c r="F5237" s="6" t="s">
        <v>21340</v>
      </c>
      <c r="G5237" s="6" t="s">
        <v>21341</v>
      </c>
      <c r="H5237" s="79">
        <v>580.23639300000002</v>
      </c>
    </row>
    <row r="5238" spans="1:8" x14ac:dyDescent="0.2">
      <c r="A5238" s="6">
        <v>30092829</v>
      </c>
      <c r="B5238" s="6" t="s">
        <v>21342</v>
      </c>
      <c r="C5238" s="6" t="s">
        <v>6150</v>
      </c>
      <c r="D5238" s="6" t="s">
        <v>13301</v>
      </c>
      <c r="E5238" s="6" t="s">
        <v>5638</v>
      </c>
      <c r="F5238" s="6" t="s">
        <v>21343</v>
      </c>
      <c r="G5238" s="6" t="s">
        <v>21344</v>
      </c>
      <c r="H5238" s="79">
        <v>580.23639300000002</v>
      </c>
    </row>
    <row r="5239" spans="1:8" x14ac:dyDescent="0.2">
      <c r="A5239" s="6">
        <v>30177074</v>
      </c>
      <c r="B5239" s="6" t="s">
        <v>21345</v>
      </c>
      <c r="C5239" s="6" t="s">
        <v>6154</v>
      </c>
      <c r="D5239" s="6" t="s">
        <v>13301</v>
      </c>
      <c r="E5239" s="6" t="s">
        <v>5638</v>
      </c>
      <c r="F5239" s="6" t="s">
        <v>21346</v>
      </c>
      <c r="G5239" s="6" t="s">
        <v>21347</v>
      </c>
      <c r="H5239" s="79">
        <v>580.23639300000002</v>
      </c>
    </row>
    <row r="5240" spans="1:8" x14ac:dyDescent="0.2">
      <c r="A5240" s="6">
        <v>30308707</v>
      </c>
      <c r="B5240" s="6" t="s">
        <v>21348</v>
      </c>
      <c r="C5240" s="6" t="s">
        <v>6158</v>
      </c>
      <c r="D5240" s="6" t="s">
        <v>13301</v>
      </c>
      <c r="E5240" s="6" t="s">
        <v>5638</v>
      </c>
      <c r="F5240" s="6" t="s">
        <v>21349</v>
      </c>
      <c r="G5240" s="6" t="s">
        <v>21350</v>
      </c>
      <c r="H5240" s="79">
        <v>580.23639300000002</v>
      </c>
    </row>
    <row r="5241" spans="1:8" x14ac:dyDescent="0.2">
      <c r="A5241" s="6">
        <v>30112486</v>
      </c>
      <c r="B5241" s="6" t="s">
        <v>21351</v>
      </c>
      <c r="C5241" s="6" t="s">
        <v>6162</v>
      </c>
      <c r="D5241" s="6" t="s">
        <v>13301</v>
      </c>
      <c r="E5241" s="6" t="s">
        <v>5638</v>
      </c>
      <c r="F5241" s="6" t="s">
        <v>21352</v>
      </c>
      <c r="G5241" s="6" t="s">
        <v>21353</v>
      </c>
      <c r="H5241" s="79">
        <v>580.23639300000002</v>
      </c>
    </row>
    <row r="5242" spans="1:8" x14ac:dyDescent="0.2">
      <c r="A5242" s="6">
        <v>30033657</v>
      </c>
      <c r="B5242" s="6" t="s">
        <v>21354</v>
      </c>
      <c r="C5242" s="6" t="s">
        <v>7099</v>
      </c>
      <c r="D5242" s="6" t="s">
        <v>13301</v>
      </c>
      <c r="E5242" s="6" t="s">
        <v>5638</v>
      </c>
      <c r="F5242" s="6" t="s">
        <v>21355</v>
      </c>
      <c r="G5242" s="6" t="s">
        <v>21356</v>
      </c>
      <c r="H5242" s="79">
        <v>580.27493700000002</v>
      </c>
    </row>
    <row r="5243" spans="1:8" x14ac:dyDescent="0.2">
      <c r="A5243" s="6">
        <v>30122417</v>
      </c>
      <c r="B5243" s="6" t="s">
        <v>21357</v>
      </c>
      <c r="C5243" s="6" t="s">
        <v>6242</v>
      </c>
      <c r="D5243" s="6" t="s">
        <v>13301</v>
      </c>
      <c r="E5243" s="6" t="s">
        <v>5638</v>
      </c>
      <c r="F5243" s="6" t="s">
        <v>21358</v>
      </c>
      <c r="G5243" s="6" t="s">
        <v>21359</v>
      </c>
      <c r="H5243" s="79">
        <v>580.27493700000002</v>
      </c>
    </row>
    <row r="5244" spans="1:8" x14ac:dyDescent="0.2">
      <c r="A5244" s="6">
        <v>30174079</v>
      </c>
      <c r="B5244" s="6" t="s">
        <v>21360</v>
      </c>
      <c r="C5244" s="6" t="s">
        <v>8626</v>
      </c>
      <c r="D5244" s="6" t="s">
        <v>17969</v>
      </c>
      <c r="E5244" s="6" t="s">
        <v>5893</v>
      </c>
      <c r="F5244" s="6" t="s">
        <v>21361</v>
      </c>
      <c r="G5244" s="6" t="s">
        <v>21362</v>
      </c>
      <c r="H5244" s="79">
        <v>580.47501499999998</v>
      </c>
    </row>
    <row r="5245" spans="1:8" x14ac:dyDescent="0.2">
      <c r="A5245" s="6">
        <v>30220141</v>
      </c>
      <c r="B5245" s="6" t="s">
        <v>21363</v>
      </c>
      <c r="C5245" s="6" t="s">
        <v>8626</v>
      </c>
      <c r="D5245" s="6" t="s">
        <v>17973</v>
      </c>
      <c r="E5245" s="6" t="s">
        <v>5893</v>
      </c>
      <c r="F5245" s="6" t="s">
        <v>21364</v>
      </c>
      <c r="G5245" s="6" t="s">
        <v>21365</v>
      </c>
      <c r="H5245" s="79">
        <v>580.47501499999998</v>
      </c>
    </row>
    <row r="5246" spans="1:8" x14ac:dyDescent="0.2">
      <c r="A5246" s="6">
        <v>30195214</v>
      </c>
      <c r="B5246" s="6" t="s">
        <v>21366</v>
      </c>
      <c r="C5246" s="6" t="s">
        <v>5909</v>
      </c>
      <c r="D5246" s="6" t="s">
        <v>17617</v>
      </c>
      <c r="E5246" s="6" t="s">
        <v>5638</v>
      </c>
      <c r="F5246" s="6" t="s">
        <v>21367</v>
      </c>
      <c r="G5246" s="6" t="s">
        <v>21368</v>
      </c>
      <c r="H5246" s="79">
        <v>580.64332100000001</v>
      </c>
    </row>
    <row r="5247" spans="1:8" x14ac:dyDescent="0.2">
      <c r="A5247" s="6">
        <v>30365588</v>
      </c>
      <c r="B5247" s="6" t="s">
        <v>21369</v>
      </c>
      <c r="C5247" s="6" t="s">
        <v>5913</v>
      </c>
      <c r="D5247" s="6" t="s">
        <v>17617</v>
      </c>
      <c r="E5247" s="6" t="s">
        <v>5638</v>
      </c>
      <c r="F5247" s="6" t="s">
        <v>21370</v>
      </c>
      <c r="G5247" s="6" t="s">
        <v>21371</v>
      </c>
      <c r="H5247" s="79">
        <v>580.64332100000001</v>
      </c>
    </row>
    <row r="5248" spans="1:8" x14ac:dyDescent="0.2">
      <c r="A5248" s="6">
        <v>30070201</v>
      </c>
      <c r="B5248" s="6" t="s">
        <v>21372</v>
      </c>
      <c r="C5248" s="6" t="s">
        <v>5909</v>
      </c>
      <c r="D5248" s="6" t="s">
        <v>17559</v>
      </c>
      <c r="E5248" s="6" t="s">
        <v>5638</v>
      </c>
      <c r="F5248" s="6" t="s">
        <v>21373</v>
      </c>
      <c r="G5248" s="6" t="s">
        <v>21374</v>
      </c>
      <c r="H5248" s="79">
        <v>580.64332100000001</v>
      </c>
    </row>
    <row r="5249" spans="1:8" x14ac:dyDescent="0.2">
      <c r="A5249" s="6">
        <v>30252850</v>
      </c>
      <c r="B5249" s="6" t="s">
        <v>21375</v>
      </c>
      <c r="C5249" s="6" t="s">
        <v>5913</v>
      </c>
      <c r="D5249" s="6" t="s">
        <v>17559</v>
      </c>
      <c r="E5249" s="6" t="s">
        <v>5638</v>
      </c>
      <c r="F5249" s="6" t="s">
        <v>21376</v>
      </c>
      <c r="G5249" s="6" t="s">
        <v>21377</v>
      </c>
      <c r="H5249" s="79">
        <v>580.64332100000001</v>
      </c>
    </row>
    <row r="5250" spans="1:8" x14ac:dyDescent="0.2">
      <c r="A5250" s="6">
        <v>30026061</v>
      </c>
      <c r="B5250" s="6" t="s">
        <v>21378</v>
      </c>
      <c r="C5250" s="6" t="s">
        <v>7262</v>
      </c>
      <c r="D5250" s="6" t="s">
        <v>18874</v>
      </c>
      <c r="E5250" s="6" t="s">
        <v>5638</v>
      </c>
      <c r="F5250" s="6" t="s">
        <v>21379</v>
      </c>
      <c r="G5250" s="6" t="s">
        <v>21380</v>
      </c>
      <c r="H5250" s="79">
        <v>581.83603700000003</v>
      </c>
    </row>
    <row r="5251" spans="1:8" x14ac:dyDescent="0.2">
      <c r="A5251" s="6">
        <v>30085578</v>
      </c>
      <c r="B5251" s="6" t="s">
        <v>21381</v>
      </c>
      <c r="C5251" s="6" t="s">
        <v>5759</v>
      </c>
      <c r="D5251" s="6" t="s">
        <v>18034</v>
      </c>
      <c r="E5251" s="6" t="s">
        <v>5638</v>
      </c>
      <c r="F5251" s="6" t="s">
        <v>21382</v>
      </c>
      <c r="G5251" s="6" t="s">
        <v>21383</v>
      </c>
      <c r="H5251" s="79">
        <v>584.457357</v>
      </c>
    </row>
    <row r="5252" spans="1:8" x14ac:dyDescent="0.2">
      <c r="A5252" s="6">
        <v>30333785</v>
      </c>
      <c r="B5252" s="6" t="s">
        <v>21384</v>
      </c>
      <c r="C5252" s="6" t="s">
        <v>5925</v>
      </c>
      <c r="D5252" s="6" t="s">
        <v>19837</v>
      </c>
      <c r="E5252" s="6" t="s">
        <v>5638</v>
      </c>
      <c r="F5252" s="6" t="s">
        <v>21385</v>
      </c>
      <c r="G5252" s="6" t="s">
        <v>21386</v>
      </c>
      <c r="H5252" s="79">
        <v>585.01042099999995</v>
      </c>
    </row>
    <row r="5253" spans="1:8" x14ac:dyDescent="0.2">
      <c r="A5253" s="6">
        <v>30028824</v>
      </c>
      <c r="B5253" s="6" t="s">
        <v>21387</v>
      </c>
      <c r="C5253" s="6" t="s">
        <v>5760</v>
      </c>
      <c r="D5253" s="6" t="s">
        <v>18034</v>
      </c>
      <c r="E5253" s="6" t="s">
        <v>5638</v>
      </c>
      <c r="F5253" s="6" t="s">
        <v>21388</v>
      </c>
      <c r="G5253" s="6" t="s">
        <v>21389</v>
      </c>
      <c r="H5253" s="79">
        <v>585.37327500000004</v>
      </c>
    </row>
    <row r="5254" spans="1:8" x14ac:dyDescent="0.2">
      <c r="A5254" s="6">
        <v>30039781</v>
      </c>
      <c r="B5254" s="6" t="s">
        <v>21390</v>
      </c>
      <c r="C5254" s="6" t="s">
        <v>6053</v>
      </c>
      <c r="D5254" s="6" t="s">
        <v>6338</v>
      </c>
      <c r="E5254" s="6" t="s">
        <v>5638</v>
      </c>
      <c r="F5254" s="6" t="s">
        <v>21391</v>
      </c>
      <c r="G5254" s="6" t="s">
        <v>21392</v>
      </c>
      <c r="H5254" s="79">
        <v>590.91298900000004</v>
      </c>
    </row>
    <row r="5255" spans="1:8" x14ac:dyDescent="0.2">
      <c r="A5255" s="6">
        <v>30335890</v>
      </c>
      <c r="B5255" s="6" t="s">
        <v>21393</v>
      </c>
      <c r="C5255" s="6" t="s">
        <v>6057</v>
      </c>
      <c r="D5255" s="6" t="s">
        <v>6338</v>
      </c>
      <c r="E5255" s="6" t="s">
        <v>5638</v>
      </c>
      <c r="F5255" s="6" t="s">
        <v>21394</v>
      </c>
      <c r="G5255" s="6" t="s">
        <v>21395</v>
      </c>
      <c r="H5255" s="79">
        <v>590.91298900000004</v>
      </c>
    </row>
    <row r="5256" spans="1:8" x14ac:dyDescent="0.2">
      <c r="A5256" s="6">
        <v>30059180</v>
      </c>
      <c r="B5256" s="6" t="s">
        <v>21396</v>
      </c>
      <c r="C5256" s="6" t="s">
        <v>6061</v>
      </c>
      <c r="D5256" s="6" t="s">
        <v>6338</v>
      </c>
      <c r="E5256" s="6" t="s">
        <v>5638</v>
      </c>
      <c r="F5256" s="6" t="s">
        <v>21397</v>
      </c>
      <c r="G5256" s="6" t="s">
        <v>21398</v>
      </c>
      <c r="H5256" s="79">
        <v>590.91298900000004</v>
      </c>
    </row>
    <row r="5257" spans="1:8" x14ac:dyDescent="0.2">
      <c r="A5257" s="6">
        <v>30280213</v>
      </c>
      <c r="B5257" s="6" t="s">
        <v>21399</v>
      </c>
      <c r="C5257" s="6" t="s">
        <v>6065</v>
      </c>
      <c r="D5257" s="6" t="s">
        <v>6338</v>
      </c>
      <c r="E5257" s="6" t="s">
        <v>5638</v>
      </c>
      <c r="F5257" s="6" t="s">
        <v>21400</v>
      </c>
      <c r="G5257" s="6" t="s">
        <v>21401</v>
      </c>
      <c r="H5257" s="79">
        <v>590.91298900000004</v>
      </c>
    </row>
    <row r="5258" spans="1:8" x14ac:dyDescent="0.2">
      <c r="A5258" s="6">
        <v>30013296</v>
      </c>
      <c r="B5258" s="6" t="s">
        <v>21402</v>
      </c>
      <c r="C5258" s="6" t="s">
        <v>5690</v>
      </c>
      <c r="D5258" s="6" t="s">
        <v>17617</v>
      </c>
      <c r="E5258" s="6" t="s">
        <v>5638</v>
      </c>
      <c r="F5258" s="6" t="s">
        <v>21403</v>
      </c>
      <c r="G5258" s="6" t="s">
        <v>21404</v>
      </c>
      <c r="H5258" s="79">
        <v>591.23700199999996</v>
      </c>
    </row>
    <row r="5259" spans="1:8" x14ac:dyDescent="0.2">
      <c r="A5259" s="6">
        <v>30267311</v>
      </c>
      <c r="B5259" s="6" t="s">
        <v>21405</v>
      </c>
      <c r="C5259" s="6" t="s">
        <v>5694</v>
      </c>
      <c r="D5259" s="6" t="s">
        <v>17617</v>
      </c>
      <c r="E5259" s="6" t="s">
        <v>5638</v>
      </c>
      <c r="F5259" s="6" t="s">
        <v>21406</v>
      </c>
      <c r="G5259" s="6" t="s">
        <v>21407</v>
      </c>
      <c r="H5259" s="79">
        <v>591.23700199999996</v>
      </c>
    </row>
    <row r="5260" spans="1:8" x14ac:dyDescent="0.2">
      <c r="A5260" s="6">
        <v>30095872</v>
      </c>
      <c r="B5260" s="6" t="s">
        <v>21408</v>
      </c>
      <c r="C5260" s="6" t="s">
        <v>5690</v>
      </c>
      <c r="D5260" s="6" t="s">
        <v>17559</v>
      </c>
      <c r="E5260" s="6" t="s">
        <v>5638</v>
      </c>
      <c r="F5260" s="6" t="s">
        <v>21409</v>
      </c>
      <c r="G5260" s="6" t="s">
        <v>21410</v>
      </c>
      <c r="H5260" s="79">
        <v>591.23700199999996</v>
      </c>
    </row>
    <row r="5261" spans="1:8" x14ac:dyDescent="0.2">
      <c r="A5261" s="6">
        <v>30320070</v>
      </c>
      <c r="B5261" s="6" t="s">
        <v>21411</v>
      </c>
      <c r="C5261" s="6" t="s">
        <v>5694</v>
      </c>
      <c r="D5261" s="6" t="s">
        <v>17559</v>
      </c>
      <c r="E5261" s="6" t="s">
        <v>5638</v>
      </c>
      <c r="F5261" s="6" t="s">
        <v>21412</v>
      </c>
      <c r="G5261" s="6" t="s">
        <v>21413</v>
      </c>
      <c r="H5261" s="79">
        <v>591.23700199999996</v>
      </c>
    </row>
    <row r="5262" spans="1:8" x14ac:dyDescent="0.2">
      <c r="A5262" s="6">
        <v>30050490</v>
      </c>
      <c r="B5262" s="6" t="s">
        <v>21414</v>
      </c>
      <c r="C5262" s="6" t="s">
        <v>5901</v>
      </c>
      <c r="D5262" s="6" t="s">
        <v>18769</v>
      </c>
      <c r="E5262" s="6" t="s">
        <v>18414</v>
      </c>
      <c r="F5262" s="6" t="s">
        <v>21415</v>
      </c>
      <c r="G5262" s="6" t="s">
        <v>21416</v>
      </c>
      <c r="H5262" s="79">
        <v>591.879189</v>
      </c>
    </row>
    <row r="5263" spans="1:8" x14ac:dyDescent="0.2">
      <c r="A5263" s="6">
        <v>30264652</v>
      </c>
      <c r="B5263" s="6" t="s">
        <v>2986</v>
      </c>
      <c r="C5263" s="6" t="s">
        <v>9053</v>
      </c>
      <c r="D5263" s="6" t="s">
        <v>18358</v>
      </c>
      <c r="E5263" s="6" t="s">
        <v>5638</v>
      </c>
      <c r="F5263" s="6" t="s">
        <v>2982</v>
      </c>
      <c r="G5263" s="6" t="s">
        <v>2983</v>
      </c>
      <c r="H5263" s="79">
        <v>594.23726999999997</v>
      </c>
    </row>
    <row r="5264" spans="1:8" x14ac:dyDescent="0.2">
      <c r="A5264" s="6">
        <v>30005581</v>
      </c>
      <c r="B5264" s="6" t="s">
        <v>21417</v>
      </c>
      <c r="C5264" s="6" t="s">
        <v>9053</v>
      </c>
      <c r="D5264" s="6" t="s">
        <v>18855</v>
      </c>
      <c r="E5264" s="6" t="s">
        <v>5638</v>
      </c>
      <c r="F5264" s="6" t="s">
        <v>21418</v>
      </c>
      <c r="G5264" s="6" t="s">
        <v>21419</v>
      </c>
      <c r="H5264" s="79">
        <v>594.23726999999997</v>
      </c>
    </row>
    <row r="5265" spans="1:8" x14ac:dyDescent="0.2">
      <c r="A5265" s="6">
        <v>30030729</v>
      </c>
      <c r="B5265" s="6" t="s">
        <v>21420</v>
      </c>
      <c r="C5265" s="6" t="s">
        <v>13864</v>
      </c>
      <c r="D5265" s="6" t="s">
        <v>15818</v>
      </c>
      <c r="E5265" s="6" t="s">
        <v>15819</v>
      </c>
      <c r="F5265" s="6" t="s">
        <v>21421</v>
      </c>
      <c r="G5265" s="6" t="s">
        <v>21422</v>
      </c>
      <c r="H5265" s="79">
        <v>596.33698800000002</v>
      </c>
    </row>
    <row r="5266" spans="1:8" x14ac:dyDescent="0.2">
      <c r="A5266" s="6">
        <v>30382483</v>
      </c>
      <c r="B5266" s="6" t="s">
        <v>21423</v>
      </c>
      <c r="C5266" s="6" t="s">
        <v>12186</v>
      </c>
      <c r="D5266" s="6" t="s">
        <v>18587</v>
      </c>
      <c r="E5266" s="6" t="s">
        <v>15819</v>
      </c>
      <c r="F5266" s="6" t="s">
        <v>21424</v>
      </c>
      <c r="G5266" s="6" t="s">
        <v>21425</v>
      </c>
      <c r="H5266" s="79">
        <v>596.33698800000002</v>
      </c>
    </row>
    <row r="5267" spans="1:8" x14ac:dyDescent="0.2">
      <c r="A5267" s="6">
        <v>30178302</v>
      </c>
      <c r="B5267" s="6" t="s">
        <v>3290</v>
      </c>
      <c r="C5267" s="6" t="s">
        <v>7294</v>
      </c>
      <c r="D5267" s="6" t="s">
        <v>18868</v>
      </c>
      <c r="E5267" s="6" t="s">
        <v>5638</v>
      </c>
      <c r="F5267" s="6" t="s">
        <v>3286</v>
      </c>
      <c r="G5267" s="6" t="s">
        <v>3287</v>
      </c>
      <c r="H5267" s="79">
        <v>601.19147799999996</v>
      </c>
    </row>
    <row r="5268" spans="1:8" x14ac:dyDescent="0.2">
      <c r="A5268" s="6">
        <v>30144997</v>
      </c>
      <c r="B5268" s="6" t="s">
        <v>21426</v>
      </c>
      <c r="C5268" s="6" t="s">
        <v>7294</v>
      </c>
      <c r="D5268" s="6" t="s">
        <v>18870</v>
      </c>
      <c r="E5268" s="6" t="s">
        <v>5638</v>
      </c>
      <c r="F5268" s="6" t="s">
        <v>21427</v>
      </c>
      <c r="G5268" s="6" t="s">
        <v>21428</v>
      </c>
      <c r="H5268" s="79">
        <v>601.19147799999996</v>
      </c>
    </row>
    <row r="5269" spans="1:8" x14ac:dyDescent="0.2">
      <c r="A5269" s="6">
        <v>30017829</v>
      </c>
      <c r="B5269" s="6" t="s">
        <v>21429</v>
      </c>
      <c r="C5269" s="6" t="s">
        <v>7294</v>
      </c>
      <c r="D5269" s="6" t="s">
        <v>18874</v>
      </c>
      <c r="E5269" s="6" t="s">
        <v>5638</v>
      </c>
      <c r="F5269" s="6" t="s">
        <v>21430</v>
      </c>
      <c r="G5269" s="6" t="s">
        <v>21431</v>
      </c>
      <c r="H5269" s="79">
        <v>601.19147799999996</v>
      </c>
    </row>
    <row r="5270" spans="1:8" x14ac:dyDescent="0.2">
      <c r="A5270" s="6">
        <v>30365812</v>
      </c>
      <c r="B5270" s="6" t="s">
        <v>21432</v>
      </c>
      <c r="C5270" s="6" t="s">
        <v>6262</v>
      </c>
      <c r="D5270" s="6" t="s">
        <v>18868</v>
      </c>
      <c r="E5270" s="6" t="s">
        <v>5638</v>
      </c>
      <c r="F5270" s="6" t="s">
        <v>21433</v>
      </c>
      <c r="G5270" s="6" t="s">
        <v>21434</v>
      </c>
      <c r="H5270" s="79">
        <v>604.39060600000005</v>
      </c>
    </row>
    <row r="5271" spans="1:8" x14ac:dyDescent="0.2">
      <c r="A5271" s="6">
        <v>30366287</v>
      </c>
      <c r="B5271" s="6" t="s">
        <v>21435</v>
      </c>
      <c r="C5271" s="6" t="s">
        <v>6452</v>
      </c>
      <c r="D5271" s="6" t="s">
        <v>16425</v>
      </c>
      <c r="E5271" s="6" t="s">
        <v>15819</v>
      </c>
      <c r="F5271" s="6" t="s">
        <v>21436</v>
      </c>
      <c r="G5271" s="6" t="s">
        <v>21437</v>
      </c>
      <c r="H5271" s="79">
        <v>605.32449899999995</v>
      </c>
    </row>
    <row r="5272" spans="1:8" x14ac:dyDescent="0.2">
      <c r="A5272" s="6">
        <v>30246996</v>
      </c>
      <c r="B5272" s="6" t="s">
        <v>21438</v>
      </c>
      <c r="C5272" s="6" t="s">
        <v>6456</v>
      </c>
      <c r="D5272" s="6" t="s">
        <v>16425</v>
      </c>
      <c r="E5272" s="6" t="s">
        <v>15819</v>
      </c>
      <c r="F5272" s="6" t="s">
        <v>21439</v>
      </c>
      <c r="G5272" s="6" t="s">
        <v>21440</v>
      </c>
      <c r="H5272" s="79">
        <v>605.32449899999995</v>
      </c>
    </row>
    <row r="5273" spans="1:8" x14ac:dyDescent="0.2">
      <c r="A5273" s="6">
        <v>30391863</v>
      </c>
      <c r="B5273" s="6" t="s">
        <v>21441</v>
      </c>
      <c r="C5273" s="6" t="s">
        <v>6460</v>
      </c>
      <c r="D5273" s="6" t="s">
        <v>16425</v>
      </c>
      <c r="E5273" s="6" t="s">
        <v>15819</v>
      </c>
      <c r="F5273" s="6" t="s">
        <v>21442</v>
      </c>
      <c r="G5273" s="6" t="s">
        <v>21443</v>
      </c>
      <c r="H5273" s="79">
        <v>605.32449899999995</v>
      </c>
    </row>
    <row r="5274" spans="1:8" x14ac:dyDescent="0.2">
      <c r="A5274" s="6">
        <v>30197458</v>
      </c>
      <c r="B5274" s="6" t="s">
        <v>21444</v>
      </c>
      <c r="C5274" s="6" t="s">
        <v>6464</v>
      </c>
      <c r="D5274" s="6" t="s">
        <v>16425</v>
      </c>
      <c r="E5274" s="6" t="s">
        <v>15819</v>
      </c>
      <c r="F5274" s="6" t="s">
        <v>21445</v>
      </c>
      <c r="G5274" s="6" t="s">
        <v>21446</v>
      </c>
      <c r="H5274" s="79">
        <v>605.32449899999995</v>
      </c>
    </row>
    <row r="5275" spans="1:8" x14ac:dyDescent="0.2">
      <c r="A5275" s="6">
        <v>30228921</v>
      </c>
      <c r="B5275" s="6" t="s">
        <v>21447</v>
      </c>
      <c r="C5275" s="6" t="s">
        <v>6452</v>
      </c>
      <c r="D5275" s="6" t="s">
        <v>16429</v>
      </c>
      <c r="E5275" s="6" t="s">
        <v>15819</v>
      </c>
      <c r="F5275" s="6" t="s">
        <v>21448</v>
      </c>
      <c r="G5275" s="6" t="s">
        <v>21449</v>
      </c>
      <c r="H5275" s="79">
        <v>605.32449899999995</v>
      </c>
    </row>
    <row r="5276" spans="1:8" x14ac:dyDescent="0.2">
      <c r="A5276" s="6">
        <v>30070879</v>
      </c>
      <c r="B5276" s="6" t="s">
        <v>21450</v>
      </c>
      <c r="C5276" s="6" t="s">
        <v>6456</v>
      </c>
      <c r="D5276" s="6" t="s">
        <v>16429</v>
      </c>
      <c r="E5276" s="6" t="s">
        <v>15819</v>
      </c>
      <c r="F5276" s="6" t="s">
        <v>21451</v>
      </c>
      <c r="G5276" s="6" t="s">
        <v>21452</v>
      </c>
      <c r="H5276" s="79">
        <v>605.32449899999995</v>
      </c>
    </row>
    <row r="5277" spans="1:8" x14ac:dyDescent="0.2">
      <c r="A5277" s="6">
        <v>30399644</v>
      </c>
      <c r="B5277" s="6" t="s">
        <v>21453</v>
      </c>
      <c r="C5277" s="6" t="s">
        <v>6460</v>
      </c>
      <c r="D5277" s="6" t="s">
        <v>16429</v>
      </c>
      <c r="E5277" s="6" t="s">
        <v>15819</v>
      </c>
      <c r="F5277" s="6" t="s">
        <v>21454</v>
      </c>
      <c r="G5277" s="6" t="s">
        <v>21455</v>
      </c>
      <c r="H5277" s="79">
        <v>605.32449899999995</v>
      </c>
    </row>
    <row r="5278" spans="1:8" x14ac:dyDescent="0.2">
      <c r="A5278" s="6">
        <v>30253961</v>
      </c>
      <c r="B5278" s="6" t="s">
        <v>21456</v>
      </c>
      <c r="C5278" s="6" t="s">
        <v>6464</v>
      </c>
      <c r="D5278" s="6" t="s">
        <v>16429</v>
      </c>
      <c r="E5278" s="6" t="s">
        <v>15819</v>
      </c>
      <c r="F5278" s="6" t="s">
        <v>21457</v>
      </c>
      <c r="G5278" s="6" t="s">
        <v>21458</v>
      </c>
      <c r="H5278" s="79">
        <v>605.32449899999995</v>
      </c>
    </row>
    <row r="5279" spans="1:8" x14ac:dyDescent="0.2">
      <c r="A5279" s="6">
        <v>30356359</v>
      </c>
      <c r="B5279" s="6" t="s">
        <v>21459</v>
      </c>
      <c r="C5279" s="6" t="s">
        <v>5698</v>
      </c>
      <c r="D5279" s="6" t="s">
        <v>17378</v>
      </c>
      <c r="E5279" s="6" t="s">
        <v>5638</v>
      </c>
      <c r="F5279" s="6" t="s">
        <v>21460</v>
      </c>
      <c r="G5279" s="6" t="s">
        <v>21461</v>
      </c>
      <c r="H5279" s="79">
        <v>610.51221799999996</v>
      </c>
    </row>
    <row r="5280" spans="1:8" x14ac:dyDescent="0.2">
      <c r="A5280" s="6">
        <v>30370663</v>
      </c>
      <c r="B5280" s="6" t="s">
        <v>5352</v>
      </c>
      <c r="C5280" s="6" t="s">
        <v>7298</v>
      </c>
      <c r="D5280" s="6" t="s">
        <v>18868</v>
      </c>
      <c r="E5280" s="6" t="s">
        <v>5638</v>
      </c>
      <c r="F5280" s="6" t="s">
        <v>5348</v>
      </c>
      <c r="G5280" s="6" t="s">
        <v>5349</v>
      </c>
      <c r="H5280" s="79">
        <v>611.26853200000005</v>
      </c>
    </row>
    <row r="5281" spans="1:8" x14ac:dyDescent="0.2">
      <c r="A5281" s="6">
        <v>30044507</v>
      </c>
      <c r="B5281" s="6" t="s">
        <v>21462</v>
      </c>
      <c r="C5281" s="6" t="s">
        <v>7298</v>
      </c>
      <c r="D5281" s="6" t="s">
        <v>18870</v>
      </c>
      <c r="E5281" s="6" t="s">
        <v>5638</v>
      </c>
      <c r="F5281" s="6" t="s">
        <v>21463</v>
      </c>
      <c r="G5281" s="6" t="s">
        <v>21464</v>
      </c>
      <c r="H5281" s="79">
        <v>611.26853200000005</v>
      </c>
    </row>
    <row r="5282" spans="1:8" x14ac:dyDescent="0.2">
      <c r="A5282" s="6">
        <v>30006659</v>
      </c>
      <c r="B5282" s="6" t="s">
        <v>21465</v>
      </c>
      <c r="C5282" s="6" t="s">
        <v>7298</v>
      </c>
      <c r="D5282" s="6" t="s">
        <v>18874</v>
      </c>
      <c r="E5282" s="6" t="s">
        <v>5638</v>
      </c>
      <c r="F5282" s="6" t="s">
        <v>21466</v>
      </c>
      <c r="G5282" s="6" t="s">
        <v>21467</v>
      </c>
      <c r="H5282" s="79">
        <v>611.26853200000005</v>
      </c>
    </row>
    <row r="5283" spans="1:8" x14ac:dyDescent="0.2">
      <c r="A5283" s="6">
        <v>30190956</v>
      </c>
      <c r="B5283" s="6" t="s">
        <v>21468</v>
      </c>
      <c r="C5283" s="6" t="s">
        <v>6456</v>
      </c>
      <c r="D5283" s="6" t="s">
        <v>18868</v>
      </c>
      <c r="E5283" s="6" t="s">
        <v>5638</v>
      </c>
      <c r="F5283" s="6" t="s">
        <v>21469</v>
      </c>
      <c r="G5283" s="6" t="s">
        <v>21470</v>
      </c>
      <c r="H5283" s="79">
        <v>614.28630199999998</v>
      </c>
    </row>
    <row r="5284" spans="1:8" x14ac:dyDescent="0.2">
      <c r="A5284" s="6">
        <v>30348296</v>
      </c>
      <c r="B5284" s="6" t="s">
        <v>21471</v>
      </c>
      <c r="C5284" s="6" t="s">
        <v>8085</v>
      </c>
      <c r="D5284" s="6" t="s">
        <v>17993</v>
      </c>
      <c r="E5284" s="6" t="s">
        <v>15819</v>
      </c>
      <c r="F5284" s="6" t="s">
        <v>21472</v>
      </c>
      <c r="G5284" s="6" t="s">
        <v>21473</v>
      </c>
      <c r="H5284" s="79">
        <v>614.29090199999996</v>
      </c>
    </row>
    <row r="5285" spans="1:8" x14ac:dyDescent="0.2">
      <c r="A5285" s="6">
        <v>30132314</v>
      </c>
      <c r="B5285" s="6" t="s">
        <v>21474</v>
      </c>
      <c r="C5285" s="6" t="s">
        <v>5891</v>
      </c>
      <c r="D5285" s="6" t="s">
        <v>17993</v>
      </c>
      <c r="E5285" s="6" t="s">
        <v>15819</v>
      </c>
      <c r="F5285" s="6" t="s">
        <v>21475</v>
      </c>
      <c r="G5285" s="6" t="s">
        <v>21476</v>
      </c>
      <c r="H5285" s="79">
        <v>614.29090199999996</v>
      </c>
    </row>
    <row r="5286" spans="1:8" x14ac:dyDescent="0.2">
      <c r="A5286" s="6">
        <v>30294935</v>
      </c>
      <c r="B5286" s="6" t="s">
        <v>21477</v>
      </c>
      <c r="C5286" s="6" t="s">
        <v>5897</v>
      </c>
      <c r="D5286" s="6" t="s">
        <v>17993</v>
      </c>
      <c r="E5286" s="6" t="s">
        <v>15819</v>
      </c>
      <c r="F5286" s="6" t="s">
        <v>21478</v>
      </c>
      <c r="G5286" s="6" t="s">
        <v>21479</v>
      </c>
      <c r="H5286" s="79">
        <v>614.29090199999996</v>
      </c>
    </row>
    <row r="5287" spans="1:8" x14ac:dyDescent="0.2">
      <c r="A5287" s="6">
        <v>30288051</v>
      </c>
      <c r="B5287" s="6" t="s">
        <v>21480</v>
      </c>
      <c r="C5287" s="6" t="s">
        <v>8085</v>
      </c>
      <c r="D5287" s="6" t="s">
        <v>17997</v>
      </c>
      <c r="E5287" s="6" t="s">
        <v>15819</v>
      </c>
      <c r="F5287" s="6" t="s">
        <v>21481</v>
      </c>
      <c r="G5287" s="6" t="s">
        <v>21482</v>
      </c>
      <c r="H5287" s="79">
        <v>614.29090199999996</v>
      </c>
    </row>
    <row r="5288" spans="1:8" x14ac:dyDescent="0.2">
      <c r="A5288" s="6">
        <v>30128989</v>
      </c>
      <c r="B5288" s="6" t="s">
        <v>21483</v>
      </c>
      <c r="C5288" s="6" t="s">
        <v>5891</v>
      </c>
      <c r="D5288" s="6" t="s">
        <v>17997</v>
      </c>
      <c r="E5288" s="6" t="s">
        <v>15819</v>
      </c>
      <c r="F5288" s="6" t="s">
        <v>21484</v>
      </c>
      <c r="G5288" s="6" t="s">
        <v>21485</v>
      </c>
      <c r="H5288" s="79">
        <v>614.29090199999996</v>
      </c>
    </row>
    <row r="5289" spans="1:8" x14ac:dyDescent="0.2">
      <c r="A5289" s="6">
        <v>30350130</v>
      </c>
      <c r="B5289" s="6" t="s">
        <v>21486</v>
      </c>
      <c r="C5289" s="6" t="s">
        <v>5897</v>
      </c>
      <c r="D5289" s="6" t="s">
        <v>17997</v>
      </c>
      <c r="E5289" s="6" t="s">
        <v>15819</v>
      </c>
      <c r="F5289" s="6" t="s">
        <v>21487</v>
      </c>
      <c r="G5289" s="6" t="s">
        <v>21488</v>
      </c>
      <c r="H5289" s="79">
        <v>614.29090199999996</v>
      </c>
    </row>
    <row r="5290" spans="1:8" x14ac:dyDescent="0.2">
      <c r="A5290" s="6">
        <v>30125357</v>
      </c>
      <c r="B5290" s="6" t="s">
        <v>21489</v>
      </c>
      <c r="C5290" s="6" t="s">
        <v>5694</v>
      </c>
      <c r="D5290" s="6" t="s">
        <v>17378</v>
      </c>
      <c r="E5290" s="6" t="s">
        <v>5638</v>
      </c>
      <c r="F5290" s="6" t="s">
        <v>21490</v>
      </c>
      <c r="G5290" s="6" t="s">
        <v>21491</v>
      </c>
      <c r="H5290" s="79">
        <v>618.96224900000004</v>
      </c>
    </row>
    <row r="5291" spans="1:8" x14ac:dyDescent="0.2">
      <c r="A5291" s="6">
        <v>30302191</v>
      </c>
      <c r="B5291" s="6" t="s">
        <v>21492</v>
      </c>
      <c r="C5291" s="6" t="s">
        <v>13868</v>
      </c>
      <c r="D5291" s="6" t="s">
        <v>15818</v>
      </c>
      <c r="E5291" s="6" t="s">
        <v>15819</v>
      </c>
      <c r="F5291" s="6" t="s">
        <v>21493</v>
      </c>
      <c r="G5291" s="6" t="s">
        <v>21494</v>
      </c>
      <c r="H5291" s="79">
        <v>620.87385800000004</v>
      </c>
    </row>
    <row r="5292" spans="1:8" x14ac:dyDescent="0.2">
      <c r="A5292" s="6">
        <v>30135632</v>
      </c>
      <c r="B5292" s="6" t="s">
        <v>21495</v>
      </c>
      <c r="C5292" s="6" t="s">
        <v>13872</v>
      </c>
      <c r="D5292" s="6" t="s">
        <v>18587</v>
      </c>
      <c r="E5292" s="6" t="s">
        <v>15819</v>
      </c>
      <c r="F5292" s="6" t="s">
        <v>21496</v>
      </c>
      <c r="G5292" s="6" t="s">
        <v>21497</v>
      </c>
      <c r="H5292" s="79">
        <v>620.87385800000004</v>
      </c>
    </row>
    <row r="5293" spans="1:8" x14ac:dyDescent="0.2">
      <c r="A5293" s="6">
        <v>30058862</v>
      </c>
      <c r="B5293" s="6" t="s">
        <v>21498</v>
      </c>
      <c r="C5293" s="6" t="s">
        <v>6049</v>
      </c>
      <c r="D5293" s="6" t="s">
        <v>9992</v>
      </c>
      <c r="E5293" s="6" t="s">
        <v>9993</v>
      </c>
      <c r="F5293" s="6" t="s">
        <v>21499</v>
      </c>
      <c r="G5293" s="6" t="s">
        <v>21500</v>
      </c>
      <c r="H5293" s="79">
        <v>623.01986599999998</v>
      </c>
    </row>
    <row r="5294" spans="1:8" x14ac:dyDescent="0.2">
      <c r="A5294" s="6">
        <v>30031282</v>
      </c>
      <c r="B5294" s="6" t="s">
        <v>21501</v>
      </c>
      <c r="C5294" s="6" t="s">
        <v>6053</v>
      </c>
      <c r="D5294" s="6" t="s">
        <v>9992</v>
      </c>
      <c r="E5294" s="6" t="s">
        <v>9993</v>
      </c>
      <c r="F5294" s="6" t="s">
        <v>21502</v>
      </c>
      <c r="G5294" s="6" t="s">
        <v>21503</v>
      </c>
      <c r="H5294" s="79">
        <v>623.01986599999998</v>
      </c>
    </row>
    <row r="5295" spans="1:8" x14ac:dyDescent="0.2">
      <c r="A5295" s="6">
        <v>30290888</v>
      </c>
      <c r="B5295" s="6" t="s">
        <v>21504</v>
      </c>
      <c r="C5295" s="6" t="s">
        <v>6057</v>
      </c>
      <c r="D5295" s="6" t="s">
        <v>9992</v>
      </c>
      <c r="E5295" s="6" t="s">
        <v>9993</v>
      </c>
      <c r="F5295" s="6" t="s">
        <v>21505</v>
      </c>
      <c r="G5295" s="6" t="s">
        <v>21506</v>
      </c>
      <c r="H5295" s="79">
        <v>623.01986599999998</v>
      </c>
    </row>
    <row r="5296" spans="1:8" x14ac:dyDescent="0.2">
      <c r="A5296" s="6">
        <v>30355192</v>
      </c>
      <c r="B5296" s="6" t="s">
        <v>21507</v>
      </c>
      <c r="C5296" s="6" t="s">
        <v>6061</v>
      </c>
      <c r="D5296" s="6" t="s">
        <v>9992</v>
      </c>
      <c r="E5296" s="6" t="s">
        <v>9993</v>
      </c>
      <c r="F5296" s="6" t="s">
        <v>21508</v>
      </c>
      <c r="G5296" s="6" t="s">
        <v>21509</v>
      </c>
      <c r="H5296" s="79">
        <v>623.01986599999998</v>
      </c>
    </row>
    <row r="5297" spans="1:8" x14ac:dyDescent="0.2">
      <c r="A5297" s="6">
        <v>30441156</v>
      </c>
      <c r="B5297" s="6" t="s">
        <v>21510</v>
      </c>
      <c r="C5297" s="6" t="s">
        <v>6065</v>
      </c>
      <c r="D5297" s="6" t="s">
        <v>9992</v>
      </c>
      <c r="E5297" s="6" t="s">
        <v>9993</v>
      </c>
      <c r="F5297" s="6" t="s">
        <v>21511</v>
      </c>
      <c r="G5297" s="6" t="s">
        <v>21512</v>
      </c>
      <c r="H5297" s="79">
        <v>623.01986599999998</v>
      </c>
    </row>
    <row r="5298" spans="1:8" x14ac:dyDescent="0.2">
      <c r="A5298" s="6">
        <v>30370548</v>
      </c>
      <c r="B5298" s="6" t="s">
        <v>21513</v>
      </c>
      <c r="C5298" s="6" t="s">
        <v>6069</v>
      </c>
      <c r="D5298" s="6" t="s">
        <v>9992</v>
      </c>
      <c r="E5298" s="6" t="s">
        <v>9993</v>
      </c>
      <c r="F5298" s="6" t="s">
        <v>21514</v>
      </c>
      <c r="G5298" s="6" t="s">
        <v>21515</v>
      </c>
      <c r="H5298" s="79">
        <v>623.01986599999998</v>
      </c>
    </row>
    <row r="5299" spans="1:8" x14ac:dyDescent="0.2">
      <c r="A5299" s="6">
        <v>30250334</v>
      </c>
      <c r="B5299" s="6" t="s">
        <v>21516</v>
      </c>
      <c r="C5299" s="6" t="s">
        <v>6073</v>
      </c>
      <c r="D5299" s="6" t="s">
        <v>9992</v>
      </c>
      <c r="E5299" s="6" t="s">
        <v>9993</v>
      </c>
      <c r="F5299" s="6" t="s">
        <v>21517</v>
      </c>
      <c r="G5299" s="6" t="s">
        <v>21518</v>
      </c>
      <c r="H5299" s="79">
        <v>623.01986599999998</v>
      </c>
    </row>
    <row r="5300" spans="1:8" x14ac:dyDescent="0.2">
      <c r="A5300" s="6">
        <v>30203458</v>
      </c>
      <c r="B5300" s="6" t="s">
        <v>1584</v>
      </c>
      <c r="C5300" s="6" t="s">
        <v>9049</v>
      </c>
      <c r="D5300" s="6" t="s">
        <v>18358</v>
      </c>
      <c r="E5300" s="6" t="s">
        <v>5638</v>
      </c>
      <c r="F5300" s="6" t="s">
        <v>1579</v>
      </c>
      <c r="G5300" s="6" t="s">
        <v>1580</v>
      </c>
      <c r="H5300" s="79">
        <v>623.33154300000001</v>
      </c>
    </row>
    <row r="5301" spans="1:8" x14ac:dyDescent="0.2">
      <c r="A5301" s="6">
        <v>30032710</v>
      </c>
      <c r="B5301" s="6" t="s">
        <v>21519</v>
      </c>
      <c r="C5301" s="6" t="s">
        <v>9049</v>
      </c>
      <c r="D5301" s="6" t="s">
        <v>18855</v>
      </c>
      <c r="E5301" s="6" t="s">
        <v>5638</v>
      </c>
      <c r="F5301" s="6" t="s">
        <v>21520</v>
      </c>
      <c r="G5301" s="6" t="s">
        <v>21521</v>
      </c>
      <c r="H5301" s="79">
        <v>623.33154300000001</v>
      </c>
    </row>
    <row r="5302" spans="1:8" x14ac:dyDescent="0.2">
      <c r="A5302" s="6">
        <v>30240746</v>
      </c>
      <c r="B5302" s="6" t="s">
        <v>21522</v>
      </c>
      <c r="C5302" s="6" t="s">
        <v>6524</v>
      </c>
      <c r="D5302" s="6" t="s">
        <v>13301</v>
      </c>
      <c r="E5302" s="6" t="s">
        <v>5638</v>
      </c>
      <c r="F5302" s="6" t="s">
        <v>21523</v>
      </c>
      <c r="G5302" s="6" t="s">
        <v>21524</v>
      </c>
      <c r="H5302" s="79">
        <v>631.88490999999999</v>
      </c>
    </row>
    <row r="5303" spans="1:8" x14ac:dyDescent="0.2">
      <c r="A5303" s="6">
        <v>30045010</v>
      </c>
      <c r="B5303" s="6" t="s">
        <v>21525</v>
      </c>
      <c r="C5303" s="6" t="s">
        <v>6528</v>
      </c>
      <c r="D5303" s="6" t="s">
        <v>13301</v>
      </c>
      <c r="E5303" s="6" t="s">
        <v>5638</v>
      </c>
      <c r="F5303" s="6" t="s">
        <v>21526</v>
      </c>
      <c r="G5303" s="6" t="s">
        <v>21527</v>
      </c>
      <c r="H5303" s="79">
        <v>631.88490999999999</v>
      </c>
    </row>
    <row r="5304" spans="1:8" x14ac:dyDescent="0.2">
      <c r="A5304" s="6">
        <v>30277193</v>
      </c>
      <c r="B5304" s="6" t="s">
        <v>21528</v>
      </c>
      <c r="C5304" s="6" t="s">
        <v>6532</v>
      </c>
      <c r="D5304" s="6" t="s">
        <v>13301</v>
      </c>
      <c r="E5304" s="6" t="s">
        <v>5638</v>
      </c>
      <c r="F5304" s="6" t="s">
        <v>21529</v>
      </c>
      <c r="G5304" s="6" t="s">
        <v>21530</v>
      </c>
      <c r="H5304" s="79">
        <v>631.88490999999999</v>
      </c>
    </row>
    <row r="5305" spans="1:8" x14ac:dyDescent="0.2">
      <c r="A5305" s="6">
        <v>30114642</v>
      </c>
      <c r="B5305" s="6" t="s">
        <v>21531</v>
      </c>
      <c r="C5305" s="6" t="s">
        <v>6182</v>
      </c>
      <c r="D5305" s="6" t="s">
        <v>13301</v>
      </c>
      <c r="E5305" s="6" t="s">
        <v>5638</v>
      </c>
      <c r="F5305" s="6" t="s">
        <v>21532</v>
      </c>
      <c r="G5305" s="6" t="s">
        <v>21533</v>
      </c>
      <c r="H5305" s="79">
        <v>631.88490999999999</v>
      </c>
    </row>
    <row r="5306" spans="1:8" x14ac:dyDescent="0.2">
      <c r="A5306" s="6">
        <v>30300796</v>
      </c>
      <c r="B5306" s="6" t="s">
        <v>21534</v>
      </c>
      <c r="C5306" s="6" t="s">
        <v>6186</v>
      </c>
      <c r="D5306" s="6" t="s">
        <v>13301</v>
      </c>
      <c r="E5306" s="6" t="s">
        <v>5638</v>
      </c>
      <c r="F5306" s="6" t="s">
        <v>21535</v>
      </c>
      <c r="G5306" s="6" t="s">
        <v>21536</v>
      </c>
      <c r="H5306" s="79">
        <v>631.88490999999999</v>
      </c>
    </row>
    <row r="5307" spans="1:8" x14ac:dyDescent="0.2">
      <c r="A5307" s="6">
        <v>30253391</v>
      </c>
      <c r="B5307" s="6" t="s">
        <v>21537</v>
      </c>
      <c r="C5307" s="6" t="s">
        <v>14183</v>
      </c>
      <c r="D5307" s="6" t="s">
        <v>13181</v>
      </c>
      <c r="E5307" s="6" t="s">
        <v>5893</v>
      </c>
      <c r="F5307" s="6" t="s">
        <v>21538</v>
      </c>
      <c r="G5307" s="6" t="s">
        <v>21539</v>
      </c>
      <c r="H5307" s="79">
        <v>633.07976299999996</v>
      </c>
    </row>
    <row r="5308" spans="1:8" x14ac:dyDescent="0.2">
      <c r="A5308" s="6">
        <v>30053382</v>
      </c>
      <c r="B5308" s="6" t="s">
        <v>21540</v>
      </c>
      <c r="C5308" s="6" t="s">
        <v>14187</v>
      </c>
      <c r="D5308" s="6" t="s">
        <v>13181</v>
      </c>
      <c r="E5308" s="6" t="s">
        <v>5893</v>
      </c>
      <c r="F5308" s="6" t="s">
        <v>21541</v>
      </c>
      <c r="G5308" s="6" t="s">
        <v>21542</v>
      </c>
      <c r="H5308" s="79">
        <v>633.07976299999996</v>
      </c>
    </row>
    <row r="5309" spans="1:8" x14ac:dyDescent="0.2">
      <c r="A5309" s="6">
        <v>30127923</v>
      </c>
      <c r="B5309" s="6" t="s">
        <v>21543</v>
      </c>
      <c r="C5309" s="6" t="s">
        <v>14191</v>
      </c>
      <c r="D5309" s="6" t="s">
        <v>13181</v>
      </c>
      <c r="E5309" s="6" t="s">
        <v>5893</v>
      </c>
      <c r="F5309" s="6" t="s">
        <v>21544</v>
      </c>
      <c r="G5309" s="6" t="s">
        <v>21545</v>
      </c>
      <c r="H5309" s="79">
        <v>633.07976299999996</v>
      </c>
    </row>
    <row r="5310" spans="1:8" x14ac:dyDescent="0.2">
      <c r="A5310" s="6">
        <v>30080166</v>
      </c>
      <c r="B5310" s="6" t="s">
        <v>21546</v>
      </c>
      <c r="C5310" s="6" t="s">
        <v>14195</v>
      </c>
      <c r="D5310" s="6" t="s">
        <v>13181</v>
      </c>
      <c r="E5310" s="6" t="s">
        <v>5893</v>
      </c>
      <c r="F5310" s="6" t="s">
        <v>21547</v>
      </c>
      <c r="G5310" s="6" t="s">
        <v>21548</v>
      </c>
      <c r="H5310" s="79">
        <v>633.07976299999996</v>
      </c>
    </row>
    <row r="5311" spans="1:8" x14ac:dyDescent="0.2">
      <c r="A5311" s="6">
        <v>30374628</v>
      </c>
      <c r="B5311" s="6" t="s">
        <v>4370</v>
      </c>
      <c r="C5311" s="6" t="s">
        <v>12214</v>
      </c>
      <c r="D5311" s="6" t="s">
        <v>18358</v>
      </c>
      <c r="E5311" s="6" t="s">
        <v>5638</v>
      </c>
      <c r="F5311" s="6" t="s">
        <v>4366</v>
      </c>
      <c r="G5311" s="6" t="s">
        <v>4367</v>
      </c>
      <c r="H5311" s="79">
        <v>634.10104899999999</v>
      </c>
    </row>
    <row r="5312" spans="1:8" x14ac:dyDescent="0.2">
      <c r="A5312" s="6">
        <v>30042923</v>
      </c>
      <c r="B5312" s="6" t="s">
        <v>21549</v>
      </c>
      <c r="C5312" s="6" t="s">
        <v>12214</v>
      </c>
      <c r="D5312" s="6" t="s">
        <v>18855</v>
      </c>
      <c r="E5312" s="6" t="s">
        <v>5638</v>
      </c>
      <c r="F5312" s="6" t="s">
        <v>21550</v>
      </c>
      <c r="G5312" s="6" t="s">
        <v>21551</v>
      </c>
      <c r="H5312" s="79">
        <v>634.10104899999999</v>
      </c>
    </row>
    <row r="5313" spans="1:8" x14ac:dyDescent="0.2">
      <c r="A5313" s="6">
        <v>30131386</v>
      </c>
      <c r="B5313" s="6" t="s">
        <v>21552</v>
      </c>
      <c r="C5313" s="6" t="s">
        <v>9361</v>
      </c>
      <c r="D5313" s="6" t="s">
        <v>13181</v>
      </c>
      <c r="E5313" s="6" t="s">
        <v>5893</v>
      </c>
      <c r="F5313" s="6" t="s">
        <v>21553</v>
      </c>
      <c r="G5313" s="6" t="s">
        <v>21554</v>
      </c>
      <c r="H5313" s="79">
        <v>634.81422799999996</v>
      </c>
    </row>
    <row r="5314" spans="1:8" x14ac:dyDescent="0.2">
      <c r="A5314" s="6">
        <v>30379138</v>
      </c>
      <c r="B5314" s="6" t="s">
        <v>21555</v>
      </c>
      <c r="C5314" s="6" t="s">
        <v>9365</v>
      </c>
      <c r="D5314" s="6" t="s">
        <v>13181</v>
      </c>
      <c r="E5314" s="6" t="s">
        <v>5893</v>
      </c>
      <c r="F5314" s="6" t="s">
        <v>21556</v>
      </c>
      <c r="G5314" s="6" t="s">
        <v>21557</v>
      </c>
      <c r="H5314" s="79">
        <v>634.81422799999996</v>
      </c>
    </row>
    <row r="5315" spans="1:8" x14ac:dyDescent="0.2">
      <c r="A5315" s="6">
        <v>30267820</v>
      </c>
      <c r="B5315" s="6" t="s">
        <v>21558</v>
      </c>
      <c r="C5315" s="6" t="s">
        <v>6592</v>
      </c>
      <c r="D5315" s="6" t="s">
        <v>17973</v>
      </c>
      <c r="E5315" s="6" t="s">
        <v>5893</v>
      </c>
      <c r="F5315" s="6" t="s">
        <v>21559</v>
      </c>
      <c r="G5315" s="6" t="s">
        <v>21560</v>
      </c>
      <c r="H5315" s="79">
        <v>635.58582799999999</v>
      </c>
    </row>
    <row r="5316" spans="1:8" x14ac:dyDescent="0.2">
      <c r="A5316" s="6">
        <v>30421195</v>
      </c>
      <c r="B5316" s="6" t="s">
        <v>2835</v>
      </c>
      <c r="C5316" s="6" t="s">
        <v>12210</v>
      </c>
      <c r="D5316" s="6" t="s">
        <v>18358</v>
      </c>
      <c r="E5316" s="6" t="s">
        <v>5638</v>
      </c>
      <c r="F5316" s="6" t="s">
        <v>2831</v>
      </c>
      <c r="G5316" s="6" t="s">
        <v>2832</v>
      </c>
      <c r="H5316" s="79">
        <v>635.58649800000001</v>
      </c>
    </row>
    <row r="5317" spans="1:8" x14ac:dyDescent="0.2">
      <c r="A5317" s="6">
        <v>30041269</v>
      </c>
      <c r="B5317" s="6" t="s">
        <v>21561</v>
      </c>
      <c r="C5317" s="6" t="s">
        <v>12210</v>
      </c>
      <c r="D5317" s="6" t="s">
        <v>18855</v>
      </c>
      <c r="E5317" s="6" t="s">
        <v>5638</v>
      </c>
      <c r="F5317" s="6" t="s">
        <v>21562</v>
      </c>
      <c r="G5317" s="6" t="s">
        <v>21563</v>
      </c>
      <c r="H5317" s="79">
        <v>635.58649800000001</v>
      </c>
    </row>
    <row r="5318" spans="1:8" x14ac:dyDescent="0.2">
      <c r="A5318" s="6">
        <v>30215512</v>
      </c>
      <c r="B5318" s="6" t="s">
        <v>21564</v>
      </c>
      <c r="C5318" s="6" t="s">
        <v>5702</v>
      </c>
      <c r="D5318" s="6" t="s">
        <v>17378</v>
      </c>
      <c r="E5318" s="6" t="s">
        <v>5638</v>
      </c>
      <c r="F5318" s="6" t="s">
        <v>21565</v>
      </c>
      <c r="G5318" s="6" t="s">
        <v>21566</v>
      </c>
      <c r="H5318" s="79">
        <v>639.65277000000003</v>
      </c>
    </row>
    <row r="5319" spans="1:8" x14ac:dyDescent="0.2">
      <c r="A5319" s="6">
        <v>30200632</v>
      </c>
      <c r="B5319" s="6" t="s">
        <v>21567</v>
      </c>
      <c r="C5319" s="6" t="s">
        <v>6142</v>
      </c>
      <c r="D5319" s="6" t="s">
        <v>18870</v>
      </c>
      <c r="E5319" s="6" t="s">
        <v>5638</v>
      </c>
      <c r="F5319" s="6" t="s">
        <v>21568</v>
      </c>
      <c r="G5319" s="6" t="s">
        <v>21569</v>
      </c>
      <c r="H5319" s="79">
        <v>640.51157699999999</v>
      </c>
    </row>
    <row r="5320" spans="1:8" x14ac:dyDescent="0.2">
      <c r="A5320" s="6">
        <v>30326431</v>
      </c>
      <c r="B5320" s="6" t="s">
        <v>3444</v>
      </c>
      <c r="C5320" s="6" t="s">
        <v>6142</v>
      </c>
      <c r="D5320" s="6" t="s">
        <v>18874</v>
      </c>
      <c r="E5320" s="6" t="s">
        <v>5638</v>
      </c>
      <c r="F5320" s="6" t="s">
        <v>3440</v>
      </c>
      <c r="G5320" s="6" t="s">
        <v>3441</v>
      </c>
      <c r="H5320" s="79">
        <v>640.51157699999999</v>
      </c>
    </row>
    <row r="5321" spans="1:8" x14ac:dyDescent="0.2">
      <c r="A5321" s="6">
        <v>30055854</v>
      </c>
      <c r="B5321" s="6" t="s">
        <v>21570</v>
      </c>
      <c r="C5321" s="6" t="s">
        <v>5636</v>
      </c>
      <c r="D5321" s="6" t="s">
        <v>18358</v>
      </c>
      <c r="E5321" s="6" t="s">
        <v>5638</v>
      </c>
      <c r="F5321" s="6" t="s">
        <v>21571</v>
      </c>
      <c r="G5321" s="6" t="s">
        <v>21572</v>
      </c>
      <c r="H5321" s="79">
        <v>642.98268599999994</v>
      </c>
    </row>
    <row r="5322" spans="1:8" x14ac:dyDescent="0.2">
      <c r="A5322" s="6">
        <v>30126030</v>
      </c>
      <c r="B5322" s="6" t="s">
        <v>21573</v>
      </c>
      <c r="C5322" s="6" t="s">
        <v>21574</v>
      </c>
      <c r="D5322" s="6" t="s">
        <v>19351</v>
      </c>
      <c r="E5322" s="6" t="s">
        <v>5893</v>
      </c>
      <c r="F5322" s="6" t="s">
        <v>21575</v>
      </c>
      <c r="G5322" s="6" t="s">
        <v>21576</v>
      </c>
      <c r="H5322" s="79">
        <v>642.98268599999994</v>
      </c>
    </row>
    <row r="5323" spans="1:8" x14ac:dyDescent="0.2">
      <c r="A5323" s="6">
        <v>30064944</v>
      </c>
      <c r="B5323" s="6" t="s">
        <v>21577</v>
      </c>
      <c r="C5323" s="6" t="s">
        <v>7266</v>
      </c>
      <c r="D5323" s="6" t="s">
        <v>19176</v>
      </c>
      <c r="E5323" s="6" t="s">
        <v>5893</v>
      </c>
      <c r="F5323" s="6" t="s">
        <v>21578</v>
      </c>
      <c r="G5323" s="6" t="s">
        <v>21579</v>
      </c>
      <c r="H5323" s="79">
        <v>645.81289900000002</v>
      </c>
    </row>
    <row r="5324" spans="1:8" x14ac:dyDescent="0.2">
      <c r="A5324" s="6">
        <v>30273718</v>
      </c>
      <c r="B5324" s="6" t="s">
        <v>21580</v>
      </c>
      <c r="C5324" s="6" t="s">
        <v>7270</v>
      </c>
      <c r="D5324" s="6" t="s">
        <v>19176</v>
      </c>
      <c r="E5324" s="6" t="s">
        <v>5893</v>
      </c>
      <c r="F5324" s="6" t="s">
        <v>21581</v>
      </c>
      <c r="G5324" s="6" t="s">
        <v>21582</v>
      </c>
      <c r="H5324" s="79">
        <v>645.81289900000002</v>
      </c>
    </row>
    <row r="5325" spans="1:8" x14ac:dyDescent="0.2">
      <c r="A5325" s="6">
        <v>30108136</v>
      </c>
      <c r="B5325" s="6" t="s">
        <v>21583</v>
      </c>
      <c r="C5325" s="6" t="s">
        <v>7266</v>
      </c>
      <c r="D5325" s="6" t="s">
        <v>19180</v>
      </c>
      <c r="E5325" s="6" t="s">
        <v>5893</v>
      </c>
      <c r="F5325" s="6" t="s">
        <v>21584</v>
      </c>
      <c r="G5325" s="6" t="s">
        <v>21585</v>
      </c>
      <c r="H5325" s="79">
        <v>645.81289900000002</v>
      </c>
    </row>
    <row r="5326" spans="1:8" x14ac:dyDescent="0.2">
      <c r="A5326" s="6">
        <v>30280595</v>
      </c>
      <c r="B5326" s="6" t="s">
        <v>21586</v>
      </c>
      <c r="C5326" s="6" t="s">
        <v>7270</v>
      </c>
      <c r="D5326" s="6" t="s">
        <v>19180</v>
      </c>
      <c r="E5326" s="6" t="s">
        <v>5893</v>
      </c>
      <c r="F5326" s="6" t="s">
        <v>21587</v>
      </c>
      <c r="G5326" s="6" t="s">
        <v>21588</v>
      </c>
      <c r="H5326" s="79">
        <v>645.81289900000002</v>
      </c>
    </row>
    <row r="5327" spans="1:8" x14ac:dyDescent="0.2">
      <c r="A5327" s="6">
        <v>30416432</v>
      </c>
      <c r="B5327" s="6" t="s">
        <v>4807</v>
      </c>
      <c r="C5327" s="6" t="s">
        <v>12206</v>
      </c>
      <c r="D5327" s="6" t="s">
        <v>18358</v>
      </c>
      <c r="E5327" s="6" t="s">
        <v>5638</v>
      </c>
      <c r="F5327" s="6" t="s">
        <v>4803</v>
      </c>
      <c r="G5327" s="6" t="s">
        <v>4804</v>
      </c>
      <c r="H5327" s="79">
        <v>648.422866</v>
      </c>
    </row>
    <row r="5328" spans="1:8" x14ac:dyDescent="0.2">
      <c r="A5328" s="6">
        <v>30151749</v>
      </c>
      <c r="B5328" s="6" t="s">
        <v>21589</v>
      </c>
      <c r="C5328" s="6" t="s">
        <v>12206</v>
      </c>
      <c r="D5328" s="6" t="s">
        <v>18855</v>
      </c>
      <c r="E5328" s="6" t="s">
        <v>5638</v>
      </c>
      <c r="F5328" s="6" t="s">
        <v>21590</v>
      </c>
      <c r="G5328" s="6" t="s">
        <v>21591</v>
      </c>
      <c r="H5328" s="79">
        <v>648.422866</v>
      </c>
    </row>
    <row r="5329" spans="1:8" x14ac:dyDescent="0.2">
      <c r="A5329" s="6">
        <v>30299630</v>
      </c>
      <c r="B5329" s="6" t="s">
        <v>21592</v>
      </c>
      <c r="C5329" s="6" t="s">
        <v>8065</v>
      </c>
      <c r="D5329" s="6" t="s">
        <v>17617</v>
      </c>
      <c r="E5329" s="6" t="s">
        <v>5638</v>
      </c>
      <c r="F5329" s="6" t="s">
        <v>21593</v>
      </c>
      <c r="G5329" s="6" t="s">
        <v>21594</v>
      </c>
      <c r="H5329" s="79">
        <v>650.65997400000003</v>
      </c>
    </row>
    <row r="5330" spans="1:8" x14ac:dyDescent="0.2">
      <c r="A5330" s="6">
        <v>30011111</v>
      </c>
      <c r="B5330" s="6" t="s">
        <v>21595</v>
      </c>
      <c r="C5330" s="6" t="s">
        <v>8069</v>
      </c>
      <c r="D5330" s="6" t="s">
        <v>17617</v>
      </c>
      <c r="E5330" s="6" t="s">
        <v>5638</v>
      </c>
      <c r="F5330" s="6" t="s">
        <v>21596</v>
      </c>
      <c r="G5330" s="6" t="s">
        <v>21597</v>
      </c>
      <c r="H5330" s="79">
        <v>650.65997400000003</v>
      </c>
    </row>
    <row r="5331" spans="1:8" x14ac:dyDescent="0.2">
      <c r="A5331" s="6">
        <v>30139118</v>
      </c>
      <c r="B5331" s="6" t="s">
        <v>21598</v>
      </c>
      <c r="C5331" s="6" t="s">
        <v>8065</v>
      </c>
      <c r="D5331" s="6" t="s">
        <v>17559</v>
      </c>
      <c r="E5331" s="6" t="s">
        <v>5638</v>
      </c>
      <c r="F5331" s="6" t="s">
        <v>21599</v>
      </c>
      <c r="G5331" s="6" t="s">
        <v>21600</v>
      </c>
      <c r="H5331" s="79">
        <v>650.65997400000003</v>
      </c>
    </row>
    <row r="5332" spans="1:8" x14ac:dyDescent="0.2">
      <c r="A5332" s="6">
        <v>30314558</v>
      </c>
      <c r="B5332" s="6" t="s">
        <v>21601</v>
      </c>
      <c r="C5332" s="6" t="s">
        <v>8069</v>
      </c>
      <c r="D5332" s="6" t="s">
        <v>17559</v>
      </c>
      <c r="E5332" s="6" t="s">
        <v>5638</v>
      </c>
      <c r="F5332" s="6" t="s">
        <v>21602</v>
      </c>
      <c r="G5332" s="6" t="s">
        <v>21603</v>
      </c>
      <c r="H5332" s="79">
        <v>650.65997400000003</v>
      </c>
    </row>
    <row r="5333" spans="1:8" x14ac:dyDescent="0.2">
      <c r="A5333" s="6">
        <v>30369697</v>
      </c>
      <c r="B5333" s="6" t="s">
        <v>21604</v>
      </c>
      <c r="C5333" s="6" t="s">
        <v>5666</v>
      </c>
      <c r="D5333" s="6" t="s">
        <v>18870</v>
      </c>
      <c r="E5333" s="6" t="s">
        <v>5638</v>
      </c>
      <c r="F5333" s="6" t="s">
        <v>21605</v>
      </c>
      <c r="G5333" s="6" t="s">
        <v>21606</v>
      </c>
      <c r="H5333" s="79">
        <v>651.01007700000002</v>
      </c>
    </row>
    <row r="5334" spans="1:8" x14ac:dyDescent="0.2">
      <c r="A5334" s="6">
        <v>30290910</v>
      </c>
      <c r="B5334" s="6" t="s">
        <v>21607</v>
      </c>
      <c r="C5334" s="6" t="s">
        <v>5666</v>
      </c>
      <c r="D5334" s="6" t="s">
        <v>18874</v>
      </c>
      <c r="E5334" s="6" t="s">
        <v>5638</v>
      </c>
      <c r="F5334" s="6" t="s">
        <v>21608</v>
      </c>
      <c r="G5334" s="6" t="s">
        <v>21609</v>
      </c>
      <c r="H5334" s="79">
        <v>651.01007700000002</v>
      </c>
    </row>
    <row r="5335" spans="1:8" x14ac:dyDescent="0.2">
      <c r="A5335" s="6">
        <v>30243947</v>
      </c>
      <c r="B5335" s="6" t="s">
        <v>21610</v>
      </c>
      <c r="C5335" s="6" t="s">
        <v>6121</v>
      </c>
      <c r="D5335" s="6" t="s">
        <v>18868</v>
      </c>
      <c r="E5335" s="6" t="s">
        <v>5638</v>
      </c>
      <c r="F5335" s="6" t="s">
        <v>21611</v>
      </c>
      <c r="G5335" s="6" t="s">
        <v>21612</v>
      </c>
      <c r="H5335" s="79">
        <v>651.66068700000005</v>
      </c>
    </row>
    <row r="5336" spans="1:8" x14ac:dyDescent="0.2">
      <c r="A5336" s="6">
        <v>30401060</v>
      </c>
      <c r="B5336" s="6" t="s">
        <v>21613</v>
      </c>
      <c r="C5336" s="6" t="s">
        <v>6121</v>
      </c>
      <c r="D5336" s="6" t="s">
        <v>18870</v>
      </c>
      <c r="E5336" s="6" t="s">
        <v>5638</v>
      </c>
      <c r="F5336" s="6" t="s">
        <v>21614</v>
      </c>
      <c r="G5336" s="6" t="s">
        <v>21615</v>
      </c>
      <c r="H5336" s="79">
        <v>651.66068700000005</v>
      </c>
    </row>
    <row r="5337" spans="1:8" x14ac:dyDescent="0.2">
      <c r="A5337" s="6">
        <v>30279079</v>
      </c>
      <c r="B5337" s="6" t="s">
        <v>436</v>
      </c>
      <c r="C5337" s="6" t="s">
        <v>6121</v>
      </c>
      <c r="D5337" s="6" t="s">
        <v>18874</v>
      </c>
      <c r="E5337" s="6" t="s">
        <v>5638</v>
      </c>
      <c r="F5337" s="6" t="s">
        <v>431</v>
      </c>
      <c r="G5337" s="6" t="s">
        <v>432</v>
      </c>
      <c r="H5337" s="79">
        <v>651.66068700000005</v>
      </c>
    </row>
    <row r="5338" spans="1:8" x14ac:dyDescent="0.2">
      <c r="A5338" s="6">
        <v>30368466</v>
      </c>
      <c r="B5338" s="6" t="s">
        <v>2687</v>
      </c>
      <c r="C5338" s="6" t="s">
        <v>6444</v>
      </c>
      <c r="D5338" s="6" t="s">
        <v>16425</v>
      </c>
      <c r="E5338" s="6" t="s">
        <v>15819</v>
      </c>
      <c r="F5338" s="6" t="s">
        <v>2682</v>
      </c>
      <c r="G5338" s="6" t="s">
        <v>2683</v>
      </c>
      <c r="H5338" s="79">
        <v>661.08597999999995</v>
      </c>
    </row>
    <row r="5339" spans="1:8" x14ac:dyDescent="0.2">
      <c r="A5339" s="6">
        <v>30264943</v>
      </c>
      <c r="B5339" s="6" t="s">
        <v>21616</v>
      </c>
      <c r="C5339" s="6" t="s">
        <v>6444</v>
      </c>
      <c r="D5339" s="6" t="s">
        <v>16429</v>
      </c>
      <c r="E5339" s="6" t="s">
        <v>15819</v>
      </c>
      <c r="F5339" s="6" t="s">
        <v>21617</v>
      </c>
      <c r="G5339" s="6" t="s">
        <v>21618</v>
      </c>
      <c r="H5339" s="79">
        <v>661.08597999999995</v>
      </c>
    </row>
    <row r="5340" spans="1:8" x14ac:dyDescent="0.2">
      <c r="A5340" s="6">
        <v>30056704</v>
      </c>
      <c r="B5340" s="6" t="s">
        <v>2614</v>
      </c>
      <c r="C5340" s="6" t="s">
        <v>6600</v>
      </c>
      <c r="D5340" s="6" t="s">
        <v>18868</v>
      </c>
      <c r="E5340" s="6" t="s">
        <v>5638</v>
      </c>
      <c r="F5340" s="6" t="s">
        <v>2610</v>
      </c>
      <c r="G5340" s="6" t="s">
        <v>2611</v>
      </c>
      <c r="H5340" s="79">
        <v>661.29496200000006</v>
      </c>
    </row>
    <row r="5341" spans="1:8" x14ac:dyDescent="0.2">
      <c r="A5341" s="6">
        <v>30340202</v>
      </c>
      <c r="B5341" s="6" t="s">
        <v>21619</v>
      </c>
      <c r="C5341" s="6" t="s">
        <v>6600</v>
      </c>
      <c r="D5341" s="6" t="s">
        <v>18870</v>
      </c>
      <c r="E5341" s="6" t="s">
        <v>5638</v>
      </c>
      <c r="F5341" s="6" t="s">
        <v>21620</v>
      </c>
      <c r="G5341" s="6" t="s">
        <v>21621</v>
      </c>
      <c r="H5341" s="79">
        <v>661.29496200000006</v>
      </c>
    </row>
    <row r="5342" spans="1:8" x14ac:dyDescent="0.2">
      <c r="A5342" s="6">
        <v>30093271</v>
      </c>
      <c r="B5342" s="6" t="s">
        <v>21622</v>
      </c>
      <c r="C5342" s="6" t="s">
        <v>6600</v>
      </c>
      <c r="D5342" s="6" t="s">
        <v>18874</v>
      </c>
      <c r="E5342" s="6" t="s">
        <v>5638</v>
      </c>
      <c r="F5342" s="6" t="s">
        <v>21623</v>
      </c>
      <c r="G5342" s="6" t="s">
        <v>21624</v>
      </c>
      <c r="H5342" s="79">
        <v>661.29496200000006</v>
      </c>
    </row>
    <row r="5343" spans="1:8" x14ac:dyDescent="0.2">
      <c r="A5343" s="6">
        <v>30008552</v>
      </c>
      <c r="B5343" s="6" t="s">
        <v>21625</v>
      </c>
      <c r="C5343" s="6" t="s">
        <v>5682</v>
      </c>
      <c r="D5343" s="6" t="s">
        <v>17378</v>
      </c>
      <c r="E5343" s="6" t="s">
        <v>5638</v>
      </c>
      <c r="F5343" s="6" t="s">
        <v>21626</v>
      </c>
      <c r="G5343" s="6" t="s">
        <v>21627</v>
      </c>
      <c r="H5343" s="79">
        <v>661.39613099999997</v>
      </c>
    </row>
    <row r="5344" spans="1:8" x14ac:dyDescent="0.2">
      <c r="A5344" s="6">
        <v>30470059</v>
      </c>
      <c r="B5344" s="6" t="s">
        <v>21628</v>
      </c>
      <c r="C5344" s="6" t="s">
        <v>5706</v>
      </c>
      <c r="D5344" s="6" t="s">
        <v>17378</v>
      </c>
      <c r="E5344" s="6" t="s">
        <v>5638</v>
      </c>
      <c r="F5344" s="6" t="s">
        <v>21629</v>
      </c>
      <c r="G5344" s="6" t="s">
        <v>21630</v>
      </c>
      <c r="H5344" s="79">
        <v>662.44446300000004</v>
      </c>
    </row>
    <row r="5345" spans="1:8" x14ac:dyDescent="0.2">
      <c r="A5345" s="6">
        <v>30185974</v>
      </c>
      <c r="B5345" s="6" t="s">
        <v>21631</v>
      </c>
      <c r="C5345" s="6" t="s">
        <v>6330</v>
      </c>
      <c r="D5345" s="6" t="s">
        <v>11588</v>
      </c>
      <c r="E5345" s="6" t="s">
        <v>5893</v>
      </c>
      <c r="F5345" s="6" t="s">
        <v>21632</v>
      </c>
      <c r="G5345" s="6" t="s">
        <v>21633</v>
      </c>
      <c r="H5345" s="79">
        <v>664.18450399999995</v>
      </c>
    </row>
    <row r="5346" spans="1:8" x14ac:dyDescent="0.2">
      <c r="A5346" s="6">
        <v>30376046</v>
      </c>
      <c r="B5346" s="6" t="s">
        <v>21634</v>
      </c>
      <c r="C5346" s="6" t="s">
        <v>6334</v>
      </c>
      <c r="D5346" s="6" t="s">
        <v>11588</v>
      </c>
      <c r="E5346" s="6" t="s">
        <v>5893</v>
      </c>
      <c r="F5346" s="6" t="s">
        <v>21635</v>
      </c>
      <c r="G5346" s="6" t="s">
        <v>21636</v>
      </c>
      <c r="H5346" s="79">
        <v>664.18450399999995</v>
      </c>
    </row>
    <row r="5347" spans="1:8" x14ac:dyDescent="0.2">
      <c r="A5347" s="6">
        <v>30158736</v>
      </c>
      <c r="B5347" s="6" t="s">
        <v>21637</v>
      </c>
      <c r="C5347" s="6" t="s">
        <v>8862</v>
      </c>
      <c r="D5347" s="6" t="s">
        <v>11588</v>
      </c>
      <c r="E5347" s="6" t="s">
        <v>5893</v>
      </c>
      <c r="F5347" s="6" t="s">
        <v>21638</v>
      </c>
      <c r="G5347" s="6" t="s">
        <v>21639</v>
      </c>
      <c r="H5347" s="79">
        <v>664.18450399999995</v>
      </c>
    </row>
    <row r="5348" spans="1:8" x14ac:dyDescent="0.2">
      <c r="A5348" s="6">
        <v>30366674</v>
      </c>
      <c r="B5348" s="6" t="s">
        <v>21640</v>
      </c>
      <c r="C5348" s="6" t="s">
        <v>8866</v>
      </c>
      <c r="D5348" s="6" t="s">
        <v>11588</v>
      </c>
      <c r="E5348" s="6" t="s">
        <v>5893</v>
      </c>
      <c r="F5348" s="6" t="s">
        <v>21641</v>
      </c>
      <c r="G5348" s="6" t="s">
        <v>21642</v>
      </c>
      <c r="H5348" s="79">
        <v>664.18450399999995</v>
      </c>
    </row>
    <row r="5349" spans="1:8" x14ac:dyDescent="0.2">
      <c r="A5349" s="6">
        <v>30229218</v>
      </c>
      <c r="B5349" s="6" t="s">
        <v>21643</v>
      </c>
      <c r="C5349" s="6" t="s">
        <v>8870</v>
      </c>
      <c r="D5349" s="6" t="s">
        <v>11588</v>
      </c>
      <c r="E5349" s="6" t="s">
        <v>5893</v>
      </c>
      <c r="F5349" s="6" t="s">
        <v>21644</v>
      </c>
      <c r="G5349" s="6" t="s">
        <v>21645</v>
      </c>
      <c r="H5349" s="79">
        <v>664.18450399999995</v>
      </c>
    </row>
    <row r="5350" spans="1:8" x14ac:dyDescent="0.2">
      <c r="A5350" s="6">
        <v>30431992</v>
      </c>
      <c r="B5350" s="6" t="s">
        <v>21646</v>
      </c>
      <c r="C5350" s="6" t="s">
        <v>7403</v>
      </c>
      <c r="D5350" s="6" t="s">
        <v>11588</v>
      </c>
      <c r="E5350" s="6" t="s">
        <v>5893</v>
      </c>
      <c r="F5350" s="6" t="s">
        <v>21647</v>
      </c>
      <c r="G5350" s="6" t="s">
        <v>21648</v>
      </c>
      <c r="H5350" s="79">
        <v>664.18450399999995</v>
      </c>
    </row>
    <row r="5351" spans="1:8" x14ac:dyDescent="0.2">
      <c r="A5351" s="6">
        <v>30219206</v>
      </c>
      <c r="B5351" s="6" t="s">
        <v>21649</v>
      </c>
      <c r="C5351" s="6" t="s">
        <v>7407</v>
      </c>
      <c r="D5351" s="6" t="s">
        <v>11588</v>
      </c>
      <c r="E5351" s="6" t="s">
        <v>5893</v>
      </c>
      <c r="F5351" s="6" t="s">
        <v>21650</v>
      </c>
      <c r="G5351" s="6" t="s">
        <v>21651</v>
      </c>
      <c r="H5351" s="79">
        <v>664.18450399999995</v>
      </c>
    </row>
    <row r="5352" spans="1:8" x14ac:dyDescent="0.2">
      <c r="A5352" s="6">
        <v>30393236</v>
      </c>
      <c r="B5352" s="6" t="s">
        <v>21652</v>
      </c>
      <c r="C5352" s="6" t="s">
        <v>5690</v>
      </c>
      <c r="D5352" s="6" t="s">
        <v>17378</v>
      </c>
      <c r="E5352" s="6" t="s">
        <v>5638</v>
      </c>
      <c r="F5352" s="6" t="s">
        <v>21653</v>
      </c>
      <c r="G5352" s="6" t="s">
        <v>21654</v>
      </c>
      <c r="H5352" s="79">
        <v>664.80935599999998</v>
      </c>
    </row>
    <row r="5353" spans="1:8" x14ac:dyDescent="0.2">
      <c r="A5353" s="6">
        <v>30312776</v>
      </c>
      <c r="B5353" s="6" t="s">
        <v>230</v>
      </c>
      <c r="C5353" s="6" t="s">
        <v>5698</v>
      </c>
      <c r="D5353" s="6" t="s">
        <v>18420</v>
      </c>
      <c r="E5353" s="6" t="s">
        <v>5638</v>
      </c>
      <c r="F5353" s="6" t="s">
        <v>225</v>
      </c>
      <c r="G5353" s="6" t="s">
        <v>226</v>
      </c>
      <c r="H5353" s="79">
        <v>664.81941700000004</v>
      </c>
    </row>
    <row r="5354" spans="1:8" x14ac:dyDescent="0.2">
      <c r="A5354" s="6">
        <v>30467083</v>
      </c>
      <c r="B5354" s="6" t="s">
        <v>3421</v>
      </c>
      <c r="C5354" s="6" t="s">
        <v>5698</v>
      </c>
      <c r="D5354" s="6" t="s">
        <v>18426</v>
      </c>
      <c r="E5354" s="6" t="s">
        <v>5638</v>
      </c>
      <c r="F5354" s="6" t="s">
        <v>3417</v>
      </c>
      <c r="G5354" s="6" t="s">
        <v>3418</v>
      </c>
      <c r="H5354" s="79">
        <v>664.81941700000004</v>
      </c>
    </row>
    <row r="5355" spans="1:8" x14ac:dyDescent="0.2">
      <c r="A5355" s="6">
        <v>30352401</v>
      </c>
      <c r="B5355" s="6" t="s">
        <v>21655</v>
      </c>
      <c r="C5355" s="6" t="s">
        <v>5897</v>
      </c>
      <c r="D5355" s="6" t="s">
        <v>18769</v>
      </c>
      <c r="E5355" s="6" t="s">
        <v>18414</v>
      </c>
      <c r="F5355" s="6" t="s">
        <v>21656</v>
      </c>
      <c r="G5355" s="6" t="s">
        <v>21657</v>
      </c>
      <c r="H5355" s="79">
        <v>671.27191300000004</v>
      </c>
    </row>
    <row r="5356" spans="1:8" x14ac:dyDescent="0.2">
      <c r="A5356" s="6">
        <v>30249754</v>
      </c>
      <c r="B5356" s="6" t="s">
        <v>21658</v>
      </c>
      <c r="C5356" s="6" t="s">
        <v>5897</v>
      </c>
      <c r="D5356" s="6" t="s">
        <v>19837</v>
      </c>
      <c r="E5356" s="6" t="s">
        <v>5638</v>
      </c>
      <c r="F5356" s="6" t="s">
        <v>21659</v>
      </c>
      <c r="G5356" s="6" t="s">
        <v>21660</v>
      </c>
      <c r="H5356" s="79">
        <v>671.27191300000004</v>
      </c>
    </row>
    <row r="5357" spans="1:8" x14ac:dyDescent="0.2">
      <c r="A5357" s="6">
        <v>30083471</v>
      </c>
      <c r="B5357" s="6" t="s">
        <v>21661</v>
      </c>
      <c r="C5357" s="6" t="s">
        <v>5759</v>
      </c>
      <c r="D5357" s="6" t="s">
        <v>19160</v>
      </c>
      <c r="E5357" s="6" t="s">
        <v>5638</v>
      </c>
      <c r="F5357" s="6" t="s">
        <v>21662</v>
      </c>
      <c r="G5357" s="6" t="s">
        <v>21663</v>
      </c>
      <c r="H5357" s="79">
        <v>671.98333500000001</v>
      </c>
    </row>
    <row r="5358" spans="1:8" x14ac:dyDescent="0.2">
      <c r="A5358" s="6">
        <v>30051207</v>
      </c>
      <c r="B5358" s="6" t="s">
        <v>21664</v>
      </c>
      <c r="C5358" s="6" t="s">
        <v>5714</v>
      </c>
      <c r="D5358" s="6" t="s">
        <v>17617</v>
      </c>
      <c r="E5358" s="6" t="s">
        <v>5638</v>
      </c>
      <c r="F5358" s="6" t="s">
        <v>21665</v>
      </c>
      <c r="G5358" s="6" t="s">
        <v>21666</v>
      </c>
      <c r="H5358" s="79">
        <v>674.94478800000002</v>
      </c>
    </row>
    <row r="5359" spans="1:8" x14ac:dyDescent="0.2">
      <c r="A5359" s="6">
        <v>30282590</v>
      </c>
      <c r="B5359" s="6" t="s">
        <v>21667</v>
      </c>
      <c r="C5359" s="6" t="s">
        <v>5718</v>
      </c>
      <c r="D5359" s="6" t="s">
        <v>17617</v>
      </c>
      <c r="E5359" s="6" t="s">
        <v>5638</v>
      </c>
      <c r="F5359" s="6" t="s">
        <v>21668</v>
      </c>
      <c r="G5359" s="6" t="s">
        <v>21669</v>
      </c>
      <c r="H5359" s="79">
        <v>674.94478800000002</v>
      </c>
    </row>
    <row r="5360" spans="1:8" x14ac:dyDescent="0.2">
      <c r="A5360" s="6">
        <v>30217933</v>
      </c>
      <c r="B5360" s="6" t="s">
        <v>21670</v>
      </c>
      <c r="C5360" s="6" t="s">
        <v>5714</v>
      </c>
      <c r="D5360" s="6" t="s">
        <v>17559</v>
      </c>
      <c r="E5360" s="6" t="s">
        <v>5638</v>
      </c>
      <c r="F5360" s="6" t="s">
        <v>21671</v>
      </c>
      <c r="G5360" s="6" t="s">
        <v>21672</v>
      </c>
      <c r="H5360" s="79">
        <v>674.94478800000002</v>
      </c>
    </row>
    <row r="5361" spans="1:8" x14ac:dyDescent="0.2">
      <c r="A5361" s="6">
        <v>30214425</v>
      </c>
      <c r="B5361" s="6" t="s">
        <v>21673</v>
      </c>
      <c r="C5361" s="6" t="s">
        <v>5718</v>
      </c>
      <c r="D5361" s="6" t="s">
        <v>17559</v>
      </c>
      <c r="E5361" s="6" t="s">
        <v>5638</v>
      </c>
      <c r="F5361" s="6" t="s">
        <v>21674</v>
      </c>
      <c r="G5361" s="6" t="s">
        <v>21675</v>
      </c>
      <c r="H5361" s="79">
        <v>674.94478800000002</v>
      </c>
    </row>
    <row r="5362" spans="1:8" x14ac:dyDescent="0.2">
      <c r="A5362" s="6">
        <v>30197607</v>
      </c>
      <c r="B5362" s="6" t="s">
        <v>21676</v>
      </c>
      <c r="C5362" s="6" t="s">
        <v>7302</v>
      </c>
      <c r="D5362" s="6" t="s">
        <v>18868</v>
      </c>
      <c r="E5362" s="6" t="s">
        <v>5638</v>
      </c>
      <c r="F5362" s="6" t="s">
        <v>21677</v>
      </c>
      <c r="G5362" s="6" t="s">
        <v>21678</v>
      </c>
      <c r="H5362" s="79">
        <v>678.22364600000003</v>
      </c>
    </row>
    <row r="5363" spans="1:8" x14ac:dyDescent="0.2">
      <c r="A5363" s="6">
        <v>30345694</v>
      </c>
      <c r="B5363" s="6" t="s">
        <v>21679</v>
      </c>
      <c r="C5363" s="6" t="s">
        <v>7302</v>
      </c>
      <c r="D5363" s="6" t="s">
        <v>18870</v>
      </c>
      <c r="E5363" s="6" t="s">
        <v>5638</v>
      </c>
      <c r="F5363" s="6" t="s">
        <v>21680</v>
      </c>
      <c r="G5363" s="6" t="s">
        <v>21681</v>
      </c>
      <c r="H5363" s="79">
        <v>678.22364600000003</v>
      </c>
    </row>
    <row r="5364" spans="1:8" x14ac:dyDescent="0.2">
      <c r="A5364" s="6">
        <v>30090435</v>
      </c>
      <c r="B5364" s="6" t="s">
        <v>21682</v>
      </c>
      <c r="C5364" s="6" t="s">
        <v>7302</v>
      </c>
      <c r="D5364" s="6" t="s">
        <v>18874</v>
      </c>
      <c r="E5364" s="6" t="s">
        <v>5638</v>
      </c>
      <c r="F5364" s="6" t="s">
        <v>21683</v>
      </c>
      <c r="G5364" s="6" t="s">
        <v>21684</v>
      </c>
      <c r="H5364" s="79">
        <v>678.22364600000003</v>
      </c>
    </row>
    <row r="5365" spans="1:8" x14ac:dyDescent="0.2">
      <c r="A5365" s="6">
        <v>30131893</v>
      </c>
      <c r="B5365" s="6" t="s">
        <v>21685</v>
      </c>
      <c r="C5365" s="6" t="s">
        <v>5740</v>
      </c>
      <c r="D5365" s="6" t="s">
        <v>5892</v>
      </c>
      <c r="E5365" s="6" t="s">
        <v>5893</v>
      </c>
      <c r="F5365" s="6" t="s">
        <v>21686</v>
      </c>
      <c r="G5365" s="6" t="s">
        <v>21687</v>
      </c>
      <c r="H5365" s="79">
        <v>678.42073300000004</v>
      </c>
    </row>
    <row r="5366" spans="1:8" x14ac:dyDescent="0.2">
      <c r="A5366" s="6">
        <v>30161462</v>
      </c>
      <c r="B5366" s="6" t="s">
        <v>21688</v>
      </c>
      <c r="C5366" s="6" t="s">
        <v>5686</v>
      </c>
      <c r="D5366" s="6" t="s">
        <v>17378</v>
      </c>
      <c r="E5366" s="6" t="s">
        <v>5638</v>
      </c>
      <c r="F5366" s="6" t="s">
        <v>21689</v>
      </c>
      <c r="G5366" s="6" t="s">
        <v>21690</v>
      </c>
      <c r="H5366" s="79">
        <v>682.28464399999996</v>
      </c>
    </row>
    <row r="5367" spans="1:8" x14ac:dyDescent="0.2">
      <c r="A5367" s="6">
        <v>30272137</v>
      </c>
      <c r="B5367" s="6" t="s">
        <v>21691</v>
      </c>
      <c r="C5367" s="6" t="s">
        <v>7151</v>
      </c>
      <c r="D5367" s="6" t="s">
        <v>6122</v>
      </c>
      <c r="E5367" s="6" t="s">
        <v>5638</v>
      </c>
      <c r="F5367" s="6" t="s">
        <v>21692</v>
      </c>
      <c r="G5367" s="6" t="s">
        <v>21693</v>
      </c>
      <c r="H5367" s="79">
        <v>685.34497799999997</v>
      </c>
    </row>
    <row r="5368" spans="1:8" x14ac:dyDescent="0.2">
      <c r="A5368" s="6">
        <v>30313118</v>
      </c>
      <c r="B5368" s="6" t="s">
        <v>21694</v>
      </c>
      <c r="C5368" s="6" t="s">
        <v>7155</v>
      </c>
      <c r="D5368" s="6" t="s">
        <v>6122</v>
      </c>
      <c r="E5368" s="6" t="s">
        <v>5638</v>
      </c>
      <c r="F5368" s="6" t="s">
        <v>21695</v>
      </c>
      <c r="G5368" s="6" t="s">
        <v>21696</v>
      </c>
      <c r="H5368" s="79">
        <v>685.34497799999997</v>
      </c>
    </row>
    <row r="5369" spans="1:8" x14ac:dyDescent="0.2">
      <c r="A5369" s="6">
        <v>30198198</v>
      </c>
      <c r="B5369" s="6" t="s">
        <v>21697</v>
      </c>
      <c r="C5369" s="6" t="s">
        <v>7159</v>
      </c>
      <c r="D5369" s="6" t="s">
        <v>6122</v>
      </c>
      <c r="E5369" s="6" t="s">
        <v>5638</v>
      </c>
      <c r="F5369" s="6" t="s">
        <v>21698</v>
      </c>
      <c r="G5369" s="6" t="s">
        <v>21699</v>
      </c>
      <c r="H5369" s="79">
        <v>685.34497799999997</v>
      </c>
    </row>
    <row r="5370" spans="1:8" x14ac:dyDescent="0.2">
      <c r="A5370" s="6">
        <v>30176428</v>
      </c>
      <c r="B5370" s="6" t="s">
        <v>21700</v>
      </c>
      <c r="C5370" s="6" t="s">
        <v>8492</v>
      </c>
      <c r="D5370" s="6" t="s">
        <v>6122</v>
      </c>
      <c r="E5370" s="6" t="s">
        <v>5638</v>
      </c>
      <c r="F5370" s="6" t="s">
        <v>21701</v>
      </c>
      <c r="G5370" s="6" t="s">
        <v>21702</v>
      </c>
      <c r="H5370" s="79">
        <v>685.34497799999997</v>
      </c>
    </row>
    <row r="5371" spans="1:8" x14ac:dyDescent="0.2">
      <c r="A5371" s="6">
        <v>30142224</v>
      </c>
      <c r="B5371" s="6" t="s">
        <v>21703</v>
      </c>
      <c r="C5371" s="6" t="s">
        <v>8496</v>
      </c>
      <c r="D5371" s="6" t="s">
        <v>6122</v>
      </c>
      <c r="E5371" s="6" t="s">
        <v>5638</v>
      </c>
      <c r="F5371" s="6" t="s">
        <v>21704</v>
      </c>
      <c r="G5371" s="6" t="s">
        <v>21705</v>
      </c>
      <c r="H5371" s="79">
        <v>685.34497799999997</v>
      </c>
    </row>
    <row r="5372" spans="1:8" x14ac:dyDescent="0.2">
      <c r="A5372" s="6">
        <v>30095336</v>
      </c>
      <c r="B5372" s="6" t="s">
        <v>21706</v>
      </c>
      <c r="C5372" s="6" t="s">
        <v>5744</v>
      </c>
      <c r="D5372" s="6" t="s">
        <v>5892</v>
      </c>
      <c r="E5372" s="6" t="s">
        <v>5893</v>
      </c>
      <c r="F5372" s="6" t="s">
        <v>21707</v>
      </c>
      <c r="G5372" s="6" t="s">
        <v>21708</v>
      </c>
      <c r="H5372" s="79">
        <v>694.799127</v>
      </c>
    </row>
    <row r="5373" spans="1:8" x14ac:dyDescent="0.2">
      <c r="A5373" s="6">
        <v>30274594</v>
      </c>
      <c r="B5373" s="6" t="s">
        <v>1127</v>
      </c>
      <c r="C5373" s="6" t="s">
        <v>6456</v>
      </c>
      <c r="D5373" s="6" t="s">
        <v>18874</v>
      </c>
      <c r="E5373" s="6" t="s">
        <v>5638</v>
      </c>
      <c r="F5373" s="6" t="s">
        <v>1122</v>
      </c>
      <c r="G5373" s="6" t="s">
        <v>1123</v>
      </c>
      <c r="H5373" s="79">
        <v>694.96364200000005</v>
      </c>
    </row>
    <row r="5374" spans="1:8" x14ac:dyDescent="0.2">
      <c r="A5374" s="6">
        <v>30147701</v>
      </c>
      <c r="B5374" s="6" t="s">
        <v>21709</v>
      </c>
      <c r="C5374" s="6" t="s">
        <v>6154</v>
      </c>
      <c r="D5374" s="6" t="s">
        <v>18044</v>
      </c>
      <c r="E5374" s="6" t="s">
        <v>5638</v>
      </c>
      <c r="F5374" s="6" t="s">
        <v>21710</v>
      </c>
      <c r="G5374" s="6" t="s">
        <v>21711</v>
      </c>
      <c r="H5374" s="79">
        <v>698.14848199999994</v>
      </c>
    </row>
    <row r="5375" spans="1:8" x14ac:dyDescent="0.2">
      <c r="A5375" s="6">
        <v>30184520</v>
      </c>
      <c r="B5375" s="6" t="s">
        <v>4054</v>
      </c>
      <c r="C5375" s="6" t="s">
        <v>8061</v>
      </c>
      <c r="D5375" s="6" t="s">
        <v>18413</v>
      </c>
      <c r="E5375" s="6" t="s">
        <v>18414</v>
      </c>
      <c r="F5375" s="6" t="s">
        <v>4050</v>
      </c>
      <c r="G5375" s="6" t="s">
        <v>4051</v>
      </c>
      <c r="H5375" s="79">
        <v>699.93143399999997</v>
      </c>
    </row>
    <row r="5376" spans="1:8" x14ac:dyDescent="0.2">
      <c r="A5376" s="6">
        <v>30022045</v>
      </c>
      <c r="B5376" s="6" t="s">
        <v>21712</v>
      </c>
      <c r="C5376" s="6" t="s">
        <v>7694</v>
      </c>
      <c r="D5376" s="6" t="s">
        <v>18309</v>
      </c>
      <c r="E5376" s="6" t="s">
        <v>5893</v>
      </c>
      <c r="F5376" s="6" t="s">
        <v>21713</v>
      </c>
      <c r="G5376" s="6" t="s">
        <v>21714</v>
      </c>
      <c r="H5376" s="79">
        <v>699.93143399999997</v>
      </c>
    </row>
    <row r="5377" spans="1:8" x14ac:dyDescent="0.2">
      <c r="A5377" s="6">
        <v>30044344</v>
      </c>
      <c r="B5377" s="6" t="s">
        <v>21715</v>
      </c>
      <c r="C5377" s="6" t="s">
        <v>8061</v>
      </c>
      <c r="D5377" s="6" t="s">
        <v>18416</v>
      </c>
      <c r="E5377" s="6" t="s">
        <v>5638</v>
      </c>
      <c r="F5377" s="6" t="s">
        <v>21716</v>
      </c>
      <c r="G5377" s="6" t="s">
        <v>21717</v>
      </c>
      <c r="H5377" s="79">
        <v>699.93143399999997</v>
      </c>
    </row>
    <row r="5378" spans="1:8" x14ac:dyDescent="0.2">
      <c r="A5378" s="6">
        <v>30198428</v>
      </c>
      <c r="B5378" s="6" t="s">
        <v>21718</v>
      </c>
      <c r="C5378" s="6" t="s">
        <v>5794</v>
      </c>
      <c r="D5378" s="6" t="s">
        <v>18313</v>
      </c>
      <c r="E5378" s="6" t="s">
        <v>5893</v>
      </c>
      <c r="F5378" s="6" t="s">
        <v>21719</v>
      </c>
      <c r="G5378" s="6" t="s">
        <v>21720</v>
      </c>
      <c r="H5378" s="79">
        <v>699.93143399999997</v>
      </c>
    </row>
    <row r="5379" spans="1:8" x14ac:dyDescent="0.2">
      <c r="A5379" s="6">
        <v>30098742</v>
      </c>
      <c r="B5379" s="6" t="s">
        <v>21721</v>
      </c>
      <c r="C5379" s="6" t="s">
        <v>5756</v>
      </c>
      <c r="D5379" s="6" t="s">
        <v>5892</v>
      </c>
      <c r="E5379" s="6" t="s">
        <v>5893</v>
      </c>
      <c r="F5379" s="6" t="s">
        <v>21722</v>
      </c>
      <c r="G5379" s="6" t="s">
        <v>21723</v>
      </c>
      <c r="H5379" s="79">
        <v>700.88401699999997</v>
      </c>
    </row>
    <row r="5380" spans="1:8" x14ac:dyDescent="0.2">
      <c r="A5380" s="6">
        <v>30021856</v>
      </c>
      <c r="B5380" s="6" t="s">
        <v>21724</v>
      </c>
      <c r="C5380" s="6" t="s">
        <v>5759</v>
      </c>
      <c r="D5380" s="6" t="s">
        <v>5892</v>
      </c>
      <c r="E5380" s="6" t="s">
        <v>5893</v>
      </c>
      <c r="F5380" s="6" t="s">
        <v>21725</v>
      </c>
      <c r="G5380" s="6" t="s">
        <v>21726</v>
      </c>
      <c r="H5380" s="79">
        <v>700.88401699999997</v>
      </c>
    </row>
    <row r="5381" spans="1:8" x14ac:dyDescent="0.2">
      <c r="A5381" s="6">
        <v>30108103</v>
      </c>
      <c r="B5381" s="6" t="s">
        <v>21727</v>
      </c>
      <c r="C5381" s="6" t="s">
        <v>5760</v>
      </c>
      <c r="D5381" s="6" t="s">
        <v>5892</v>
      </c>
      <c r="E5381" s="6" t="s">
        <v>5893</v>
      </c>
      <c r="F5381" s="6" t="s">
        <v>21728</v>
      </c>
      <c r="G5381" s="6" t="s">
        <v>21729</v>
      </c>
      <c r="H5381" s="79">
        <v>700.88401699999997</v>
      </c>
    </row>
    <row r="5382" spans="1:8" x14ac:dyDescent="0.2">
      <c r="A5382" s="6">
        <v>30106571</v>
      </c>
      <c r="B5382" s="6" t="s">
        <v>21730</v>
      </c>
      <c r="C5382" s="6" t="s">
        <v>5905</v>
      </c>
      <c r="D5382" s="6" t="s">
        <v>17617</v>
      </c>
      <c r="E5382" s="6" t="s">
        <v>5638</v>
      </c>
      <c r="F5382" s="6" t="s">
        <v>21731</v>
      </c>
      <c r="G5382" s="6" t="s">
        <v>21732</v>
      </c>
      <c r="H5382" s="79">
        <v>704.39094799999998</v>
      </c>
    </row>
    <row r="5383" spans="1:8" x14ac:dyDescent="0.2">
      <c r="A5383" s="6">
        <v>30165933</v>
      </c>
      <c r="B5383" s="6" t="s">
        <v>21733</v>
      </c>
      <c r="C5383" s="6" t="s">
        <v>5905</v>
      </c>
      <c r="D5383" s="6" t="s">
        <v>17559</v>
      </c>
      <c r="E5383" s="6" t="s">
        <v>5638</v>
      </c>
      <c r="F5383" s="6" t="s">
        <v>21734</v>
      </c>
      <c r="G5383" s="6" t="s">
        <v>21735</v>
      </c>
      <c r="H5383" s="79">
        <v>704.39094799999998</v>
      </c>
    </row>
    <row r="5384" spans="1:8" x14ac:dyDescent="0.2">
      <c r="A5384" s="6">
        <v>30104880</v>
      </c>
      <c r="B5384" s="6" t="s">
        <v>21736</v>
      </c>
      <c r="C5384" s="6" t="s">
        <v>7210</v>
      </c>
      <c r="D5384" s="6" t="s">
        <v>18874</v>
      </c>
      <c r="E5384" s="6" t="s">
        <v>5638</v>
      </c>
      <c r="F5384" s="6" t="s">
        <v>21737</v>
      </c>
      <c r="G5384" s="6" t="s">
        <v>21738</v>
      </c>
      <c r="H5384" s="79">
        <v>705.34168399999999</v>
      </c>
    </row>
    <row r="5385" spans="1:8" x14ac:dyDescent="0.2">
      <c r="A5385" s="6">
        <v>30088876</v>
      </c>
      <c r="B5385" s="6" t="s">
        <v>21739</v>
      </c>
      <c r="C5385" s="6" t="s">
        <v>8061</v>
      </c>
      <c r="D5385" s="6" t="s">
        <v>17617</v>
      </c>
      <c r="E5385" s="6" t="s">
        <v>5638</v>
      </c>
      <c r="F5385" s="6" t="s">
        <v>21740</v>
      </c>
      <c r="G5385" s="6" t="s">
        <v>21741</v>
      </c>
      <c r="H5385" s="79">
        <v>705.64919599999996</v>
      </c>
    </row>
    <row r="5386" spans="1:8" x14ac:dyDescent="0.2">
      <c r="A5386" s="6">
        <v>30408948</v>
      </c>
      <c r="B5386" s="6" t="s">
        <v>21742</v>
      </c>
      <c r="C5386" s="6" t="s">
        <v>8061</v>
      </c>
      <c r="D5386" s="6" t="s">
        <v>17559</v>
      </c>
      <c r="E5386" s="6" t="s">
        <v>5638</v>
      </c>
      <c r="F5386" s="6" t="s">
        <v>21743</v>
      </c>
      <c r="G5386" s="6" t="s">
        <v>21744</v>
      </c>
      <c r="H5386" s="79">
        <v>705.64919599999996</v>
      </c>
    </row>
    <row r="5387" spans="1:8" x14ac:dyDescent="0.2">
      <c r="A5387" s="6">
        <v>30350408</v>
      </c>
      <c r="B5387" s="6" t="s">
        <v>21745</v>
      </c>
      <c r="C5387" s="6" t="s">
        <v>8630</v>
      </c>
      <c r="D5387" s="6" t="s">
        <v>17969</v>
      </c>
      <c r="E5387" s="6" t="s">
        <v>5893</v>
      </c>
      <c r="F5387" s="6" t="s">
        <v>21746</v>
      </c>
      <c r="G5387" s="6" t="s">
        <v>21747</v>
      </c>
      <c r="H5387" s="79">
        <v>706.63592900000003</v>
      </c>
    </row>
    <row r="5388" spans="1:8" x14ac:dyDescent="0.2">
      <c r="A5388" s="6">
        <v>30229210</v>
      </c>
      <c r="B5388" s="6" t="s">
        <v>21748</v>
      </c>
      <c r="C5388" s="6" t="s">
        <v>8630</v>
      </c>
      <c r="D5388" s="6" t="s">
        <v>17973</v>
      </c>
      <c r="E5388" s="6" t="s">
        <v>5893</v>
      </c>
      <c r="F5388" s="6" t="s">
        <v>21749</v>
      </c>
      <c r="G5388" s="6" t="s">
        <v>21750</v>
      </c>
      <c r="H5388" s="79">
        <v>706.63592900000003</v>
      </c>
    </row>
    <row r="5389" spans="1:8" x14ac:dyDescent="0.2">
      <c r="A5389" s="6">
        <v>30252492</v>
      </c>
      <c r="B5389" s="6" t="s">
        <v>21751</v>
      </c>
      <c r="C5389" s="6" t="s">
        <v>5722</v>
      </c>
      <c r="D5389" s="6" t="s">
        <v>17378</v>
      </c>
      <c r="E5389" s="6" t="s">
        <v>5638</v>
      </c>
      <c r="F5389" s="6" t="s">
        <v>21752</v>
      </c>
      <c r="G5389" s="6" t="s">
        <v>21753</v>
      </c>
      <c r="H5389" s="79">
        <v>707.950694</v>
      </c>
    </row>
    <row r="5390" spans="1:8" x14ac:dyDescent="0.2">
      <c r="A5390" s="6">
        <v>30156733</v>
      </c>
      <c r="B5390" s="6" t="s">
        <v>21754</v>
      </c>
      <c r="C5390" s="6" t="s">
        <v>5710</v>
      </c>
      <c r="D5390" s="6" t="s">
        <v>17378</v>
      </c>
      <c r="E5390" s="6" t="s">
        <v>5638</v>
      </c>
      <c r="F5390" s="6" t="s">
        <v>21755</v>
      </c>
      <c r="G5390" s="6" t="s">
        <v>21756</v>
      </c>
      <c r="H5390" s="79">
        <v>707.99400700000001</v>
      </c>
    </row>
    <row r="5391" spans="1:8" x14ac:dyDescent="0.2">
      <c r="A5391" s="6">
        <v>30260241</v>
      </c>
      <c r="B5391" s="6" t="s">
        <v>21757</v>
      </c>
      <c r="C5391" s="6" t="s">
        <v>7306</v>
      </c>
      <c r="D5391" s="6" t="s">
        <v>18868</v>
      </c>
      <c r="E5391" s="6" t="s">
        <v>5638</v>
      </c>
      <c r="F5391" s="6" t="s">
        <v>21758</v>
      </c>
      <c r="G5391" s="6" t="s">
        <v>21759</v>
      </c>
      <c r="H5391" s="79">
        <v>710.28311799999994</v>
      </c>
    </row>
    <row r="5392" spans="1:8" x14ac:dyDescent="0.2">
      <c r="A5392" s="6">
        <v>30267863</v>
      </c>
      <c r="B5392" s="6" t="s">
        <v>21760</v>
      </c>
      <c r="C5392" s="6" t="s">
        <v>7306</v>
      </c>
      <c r="D5392" s="6" t="s">
        <v>18870</v>
      </c>
      <c r="E5392" s="6" t="s">
        <v>5638</v>
      </c>
      <c r="F5392" s="6" t="s">
        <v>21761</v>
      </c>
      <c r="G5392" s="6" t="s">
        <v>21762</v>
      </c>
      <c r="H5392" s="79">
        <v>710.28311799999994</v>
      </c>
    </row>
    <row r="5393" spans="1:8" x14ac:dyDescent="0.2">
      <c r="A5393" s="6">
        <v>30353728</v>
      </c>
      <c r="B5393" s="6" t="s">
        <v>21763</v>
      </c>
      <c r="C5393" s="6" t="s">
        <v>6464</v>
      </c>
      <c r="D5393" s="6" t="s">
        <v>17993</v>
      </c>
      <c r="E5393" s="6" t="s">
        <v>15819</v>
      </c>
      <c r="F5393" s="6" t="s">
        <v>21764</v>
      </c>
      <c r="G5393" s="6" t="s">
        <v>21765</v>
      </c>
      <c r="H5393" s="79">
        <v>713.51889800000004</v>
      </c>
    </row>
    <row r="5394" spans="1:8" x14ac:dyDescent="0.2">
      <c r="A5394" s="6">
        <v>30099358</v>
      </c>
      <c r="B5394" s="6" t="s">
        <v>21766</v>
      </c>
      <c r="C5394" s="6" t="s">
        <v>7624</v>
      </c>
      <c r="D5394" s="6" t="s">
        <v>17993</v>
      </c>
      <c r="E5394" s="6" t="s">
        <v>15819</v>
      </c>
      <c r="F5394" s="6" t="s">
        <v>21767</v>
      </c>
      <c r="G5394" s="6" t="s">
        <v>21768</v>
      </c>
      <c r="H5394" s="79">
        <v>713.51889800000004</v>
      </c>
    </row>
    <row r="5395" spans="1:8" x14ac:dyDescent="0.2">
      <c r="A5395" s="6">
        <v>30155354</v>
      </c>
      <c r="B5395" s="6" t="s">
        <v>21769</v>
      </c>
      <c r="C5395" s="6" t="s">
        <v>6464</v>
      </c>
      <c r="D5395" s="6" t="s">
        <v>17997</v>
      </c>
      <c r="E5395" s="6" t="s">
        <v>15819</v>
      </c>
      <c r="F5395" s="6" t="s">
        <v>21770</v>
      </c>
      <c r="G5395" s="6" t="s">
        <v>21771</v>
      </c>
      <c r="H5395" s="79">
        <v>713.51889800000004</v>
      </c>
    </row>
    <row r="5396" spans="1:8" x14ac:dyDescent="0.2">
      <c r="A5396" s="6">
        <v>30436152</v>
      </c>
      <c r="B5396" s="6" t="s">
        <v>21772</v>
      </c>
      <c r="C5396" s="6" t="s">
        <v>7624</v>
      </c>
      <c r="D5396" s="6" t="s">
        <v>17997</v>
      </c>
      <c r="E5396" s="6" t="s">
        <v>15819</v>
      </c>
      <c r="F5396" s="6" t="s">
        <v>21773</v>
      </c>
      <c r="G5396" s="6" t="s">
        <v>21774</v>
      </c>
      <c r="H5396" s="79">
        <v>713.51889800000004</v>
      </c>
    </row>
    <row r="5397" spans="1:8" x14ac:dyDescent="0.2">
      <c r="A5397" s="6">
        <v>30314830</v>
      </c>
      <c r="B5397" s="6" t="s">
        <v>21775</v>
      </c>
      <c r="C5397" s="6" t="s">
        <v>7306</v>
      </c>
      <c r="D5397" s="6" t="s">
        <v>18874</v>
      </c>
      <c r="E5397" s="6" t="s">
        <v>5638</v>
      </c>
      <c r="F5397" s="6" t="s">
        <v>21776</v>
      </c>
      <c r="G5397" s="6" t="s">
        <v>21777</v>
      </c>
      <c r="H5397" s="79">
        <v>713.63379099999997</v>
      </c>
    </row>
    <row r="5398" spans="1:8" x14ac:dyDescent="0.2">
      <c r="A5398" s="6">
        <v>30302146</v>
      </c>
      <c r="B5398" s="6" t="s">
        <v>3803</v>
      </c>
      <c r="C5398" s="6" t="s">
        <v>12202</v>
      </c>
      <c r="D5398" s="6" t="s">
        <v>18358</v>
      </c>
      <c r="E5398" s="6" t="s">
        <v>5638</v>
      </c>
      <c r="F5398" s="6" t="s">
        <v>3798</v>
      </c>
      <c r="G5398" s="6" t="s">
        <v>3799</v>
      </c>
      <c r="H5398" s="79">
        <v>714.49482499999999</v>
      </c>
    </row>
    <row r="5399" spans="1:8" x14ac:dyDescent="0.2">
      <c r="A5399" s="6">
        <v>30040455</v>
      </c>
      <c r="B5399" s="6" t="s">
        <v>21778</v>
      </c>
      <c r="C5399" s="6" t="s">
        <v>12202</v>
      </c>
      <c r="D5399" s="6" t="s">
        <v>18855</v>
      </c>
      <c r="E5399" s="6" t="s">
        <v>5638</v>
      </c>
      <c r="F5399" s="6" t="s">
        <v>21779</v>
      </c>
      <c r="G5399" s="6" t="s">
        <v>21780</v>
      </c>
      <c r="H5399" s="79">
        <v>714.49482499999999</v>
      </c>
    </row>
    <row r="5400" spans="1:8" x14ac:dyDescent="0.2">
      <c r="A5400" s="6">
        <v>30185574</v>
      </c>
      <c r="B5400" s="6" t="s">
        <v>21781</v>
      </c>
      <c r="C5400" s="6" t="s">
        <v>6258</v>
      </c>
      <c r="D5400" s="6" t="s">
        <v>18868</v>
      </c>
      <c r="E5400" s="6" t="s">
        <v>5638</v>
      </c>
      <c r="F5400" s="6" t="s">
        <v>21782</v>
      </c>
      <c r="G5400" s="6" t="s">
        <v>21783</v>
      </c>
      <c r="H5400" s="79">
        <v>716.30594199999996</v>
      </c>
    </row>
    <row r="5401" spans="1:8" x14ac:dyDescent="0.2">
      <c r="A5401" s="6">
        <v>30258351</v>
      </c>
      <c r="B5401" s="6" t="s">
        <v>3695</v>
      </c>
      <c r="C5401" s="6" t="s">
        <v>6258</v>
      </c>
      <c r="D5401" s="6" t="s">
        <v>18870</v>
      </c>
      <c r="E5401" s="6" t="s">
        <v>5638</v>
      </c>
      <c r="F5401" s="6" t="s">
        <v>3691</v>
      </c>
      <c r="G5401" s="6" t="s">
        <v>3692</v>
      </c>
      <c r="H5401" s="79">
        <v>716.30594199999996</v>
      </c>
    </row>
    <row r="5402" spans="1:8" x14ac:dyDescent="0.2">
      <c r="A5402" s="6">
        <v>30125301</v>
      </c>
      <c r="B5402" s="6" t="s">
        <v>21784</v>
      </c>
      <c r="C5402" s="6" t="s">
        <v>6258</v>
      </c>
      <c r="D5402" s="6" t="s">
        <v>18874</v>
      </c>
      <c r="E5402" s="6" t="s">
        <v>5638</v>
      </c>
      <c r="F5402" s="6" t="s">
        <v>21785</v>
      </c>
      <c r="G5402" s="6" t="s">
        <v>21786</v>
      </c>
      <c r="H5402" s="79">
        <v>716.30594199999996</v>
      </c>
    </row>
    <row r="5403" spans="1:8" x14ac:dyDescent="0.2">
      <c r="A5403" s="6">
        <v>30313989</v>
      </c>
      <c r="B5403" s="6" t="s">
        <v>21787</v>
      </c>
      <c r="C5403" s="6" t="s">
        <v>5732</v>
      </c>
      <c r="D5403" s="6" t="s">
        <v>17378</v>
      </c>
      <c r="E5403" s="6" t="s">
        <v>5638</v>
      </c>
      <c r="F5403" s="6" t="s">
        <v>21788</v>
      </c>
      <c r="G5403" s="6" t="s">
        <v>21789</v>
      </c>
      <c r="H5403" s="79">
        <v>718.25544600000001</v>
      </c>
    </row>
    <row r="5404" spans="1:8" x14ac:dyDescent="0.2">
      <c r="A5404" s="6">
        <v>30051227</v>
      </c>
      <c r="B5404" s="6" t="s">
        <v>21790</v>
      </c>
      <c r="C5404" s="6" t="s">
        <v>5736</v>
      </c>
      <c r="D5404" s="6" t="s">
        <v>17378</v>
      </c>
      <c r="E5404" s="6" t="s">
        <v>5638</v>
      </c>
      <c r="F5404" s="6" t="s">
        <v>21791</v>
      </c>
      <c r="G5404" s="6" t="s">
        <v>21792</v>
      </c>
      <c r="H5404" s="79">
        <v>718.25544600000001</v>
      </c>
    </row>
    <row r="5405" spans="1:8" x14ac:dyDescent="0.2">
      <c r="A5405" s="6">
        <v>30410083</v>
      </c>
      <c r="B5405" s="6" t="s">
        <v>21793</v>
      </c>
      <c r="C5405" s="6" t="s">
        <v>8674</v>
      </c>
      <c r="D5405" s="6" t="s">
        <v>6338</v>
      </c>
      <c r="E5405" s="6" t="s">
        <v>5638</v>
      </c>
      <c r="F5405" s="6" t="s">
        <v>21794</v>
      </c>
      <c r="G5405" s="6" t="s">
        <v>21795</v>
      </c>
      <c r="H5405" s="79">
        <v>720.30408599999998</v>
      </c>
    </row>
    <row r="5406" spans="1:8" x14ac:dyDescent="0.2">
      <c r="A5406" s="6">
        <v>30003425</v>
      </c>
      <c r="B5406" s="6" t="s">
        <v>21796</v>
      </c>
      <c r="C5406" s="6" t="s">
        <v>5725</v>
      </c>
      <c r="D5406" s="6" t="s">
        <v>17378</v>
      </c>
      <c r="E5406" s="6" t="s">
        <v>5638</v>
      </c>
      <c r="F5406" s="6" t="s">
        <v>21797</v>
      </c>
      <c r="G5406" s="6" t="s">
        <v>21798</v>
      </c>
      <c r="H5406" s="79">
        <v>720.74405000000002</v>
      </c>
    </row>
    <row r="5407" spans="1:8" x14ac:dyDescent="0.2">
      <c r="A5407" s="6">
        <v>30334262</v>
      </c>
      <c r="B5407" s="6" t="s">
        <v>21799</v>
      </c>
      <c r="C5407" s="6" t="s">
        <v>5727</v>
      </c>
      <c r="D5407" s="6" t="s">
        <v>17378</v>
      </c>
      <c r="E5407" s="6" t="s">
        <v>5638</v>
      </c>
      <c r="F5407" s="6" t="s">
        <v>21800</v>
      </c>
      <c r="G5407" s="6" t="s">
        <v>21801</v>
      </c>
      <c r="H5407" s="79">
        <v>720.74405000000002</v>
      </c>
    </row>
    <row r="5408" spans="1:8" x14ac:dyDescent="0.2">
      <c r="A5408" s="6">
        <v>30008694</v>
      </c>
      <c r="B5408" s="6" t="s">
        <v>21802</v>
      </c>
      <c r="C5408" s="6" t="s">
        <v>5730</v>
      </c>
      <c r="D5408" s="6" t="s">
        <v>17378</v>
      </c>
      <c r="E5408" s="6" t="s">
        <v>5638</v>
      </c>
      <c r="F5408" s="6" t="s">
        <v>21803</v>
      </c>
      <c r="G5408" s="6" t="s">
        <v>21804</v>
      </c>
      <c r="H5408" s="79">
        <v>720.74405000000002</v>
      </c>
    </row>
    <row r="5409" spans="1:8" x14ac:dyDescent="0.2">
      <c r="A5409" s="6">
        <v>30115613</v>
      </c>
      <c r="B5409" s="6" t="s">
        <v>21805</v>
      </c>
      <c r="C5409" s="6" t="s">
        <v>5740</v>
      </c>
      <c r="D5409" s="6" t="s">
        <v>17378</v>
      </c>
      <c r="E5409" s="6" t="s">
        <v>5638</v>
      </c>
      <c r="F5409" s="6" t="s">
        <v>21806</v>
      </c>
      <c r="G5409" s="6" t="s">
        <v>21807</v>
      </c>
      <c r="H5409" s="79">
        <v>720.74405000000002</v>
      </c>
    </row>
    <row r="5410" spans="1:8" x14ac:dyDescent="0.2">
      <c r="A5410" s="6">
        <v>30201692</v>
      </c>
      <c r="B5410" s="6" t="s">
        <v>21808</v>
      </c>
      <c r="C5410" s="6" t="s">
        <v>6592</v>
      </c>
      <c r="D5410" s="6" t="s">
        <v>17969</v>
      </c>
      <c r="E5410" s="6" t="s">
        <v>5893</v>
      </c>
      <c r="F5410" s="6" t="s">
        <v>21809</v>
      </c>
      <c r="G5410" s="6" t="s">
        <v>21810</v>
      </c>
      <c r="H5410" s="79">
        <v>721.40009999999995</v>
      </c>
    </row>
    <row r="5411" spans="1:8" x14ac:dyDescent="0.2">
      <c r="A5411" s="6">
        <v>30389269</v>
      </c>
      <c r="B5411" s="6" t="s">
        <v>21811</v>
      </c>
      <c r="C5411" s="6" t="s">
        <v>6126</v>
      </c>
      <c r="D5411" s="6" t="s">
        <v>18868</v>
      </c>
      <c r="E5411" s="6" t="s">
        <v>5638</v>
      </c>
      <c r="F5411" s="6" t="s">
        <v>21812</v>
      </c>
      <c r="G5411" s="6" t="s">
        <v>21813</v>
      </c>
      <c r="H5411" s="79">
        <v>724.56627300000002</v>
      </c>
    </row>
    <row r="5412" spans="1:8" x14ac:dyDescent="0.2">
      <c r="A5412" s="6">
        <v>30090935</v>
      </c>
      <c r="B5412" s="6" t="s">
        <v>21814</v>
      </c>
      <c r="C5412" s="6" t="s">
        <v>6126</v>
      </c>
      <c r="D5412" s="6" t="s">
        <v>18870</v>
      </c>
      <c r="E5412" s="6" t="s">
        <v>5638</v>
      </c>
      <c r="F5412" s="6" t="s">
        <v>21815</v>
      </c>
      <c r="G5412" s="6" t="s">
        <v>21816</v>
      </c>
      <c r="H5412" s="79">
        <v>724.56627300000002</v>
      </c>
    </row>
    <row r="5413" spans="1:8" x14ac:dyDescent="0.2">
      <c r="A5413" s="6">
        <v>30122983</v>
      </c>
      <c r="B5413" s="6" t="s">
        <v>4466</v>
      </c>
      <c r="C5413" s="6" t="s">
        <v>6126</v>
      </c>
      <c r="D5413" s="6" t="s">
        <v>18874</v>
      </c>
      <c r="E5413" s="6" t="s">
        <v>5638</v>
      </c>
      <c r="F5413" s="6" t="s">
        <v>4462</v>
      </c>
      <c r="G5413" s="6" t="s">
        <v>4463</v>
      </c>
      <c r="H5413" s="79">
        <v>724.56627300000002</v>
      </c>
    </row>
    <row r="5414" spans="1:8" x14ac:dyDescent="0.2">
      <c r="A5414" s="6">
        <v>30345801</v>
      </c>
      <c r="B5414" s="6" t="s">
        <v>21817</v>
      </c>
      <c r="C5414" s="6" t="s">
        <v>6158</v>
      </c>
      <c r="D5414" s="6" t="s">
        <v>18044</v>
      </c>
      <c r="E5414" s="6" t="s">
        <v>5638</v>
      </c>
      <c r="F5414" s="6" t="s">
        <v>21818</v>
      </c>
      <c r="G5414" s="6" t="s">
        <v>21819</v>
      </c>
      <c r="H5414" s="79">
        <v>728.37198999999998</v>
      </c>
    </row>
    <row r="5415" spans="1:8" x14ac:dyDescent="0.2">
      <c r="A5415" s="6">
        <v>30208491</v>
      </c>
      <c r="B5415" s="6" t="s">
        <v>21820</v>
      </c>
      <c r="C5415" s="6" t="s">
        <v>11448</v>
      </c>
      <c r="D5415" s="6" t="s">
        <v>21821</v>
      </c>
      <c r="E5415" s="6" t="s">
        <v>5638</v>
      </c>
      <c r="F5415" s="6" t="s">
        <v>21822</v>
      </c>
      <c r="G5415" s="6" t="s">
        <v>21823</v>
      </c>
      <c r="H5415" s="79">
        <v>734.02196500000002</v>
      </c>
    </row>
    <row r="5416" spans="1:8" x14ac:dyDescent="0.2">
      <c r="A5416" s="6">
        <v>30406216</v>
      </c>
      <c r="B5416" s="6" t="s">
        <v>21824</v>
      </c>
      <c r="C5416" s="6" t="s">
        <v>5789</v>
      </c>
      <c r="D5416" s="6" t="s">
        <v>21821</v>
      </c>
      <c r="E5416" s="6" t="s">
        <v>5638</v>
      </c>
      <c r="F5416" s="6" t="s">
        <v>21825</v>
      </c>
      <c r="G5416" s="6" t="s">
        <v>21826</v>
      </c>
      <c r="H5416" s="79">
        <v>734.02196500000002</v>
      </c>
    </row>
    <row r="5417" spans="1:8" x14ac:dyDescent="0.2">
      <c r="A5417" s="6">
        <v>30205448</v>
      </c>
      <c r="B5417" s="6" t="s">
        <v>21827</v>
      </c>
      <c r="C5417" s="6" t="s">
        <v>6342</v>
      </c>
      <c r="D5417" s="6" t="s">
        <v>21821</v>
      </c>
      <c r="E5417" s="6" t="s">
        <v>5638</v>
      </c>
      <c r="F5417" s="6" t="s">
        <v>21828</v>
      </c>
      <c r="G5417" s="6" t="s">
        <v>21829</v>
      </c>
      <c r="H5417" s="79">
        <v>734.02196500000002</v>
      </c>
    </row>
    <row r="5418" spans="1:8" x14ac:dyDescent="0.2">
      <c r="A5418" s="6">
        <v>30123483</v>
      </c>
      <c r="B5418" s="6" t="s">
        <v>21830</v>
      </c>
      <c r="C5418" s="6" t="s">
        <v>14014</v>
      </c>
      <c r="D5418" s="6" t="s">
        <v>21821</v>
      </c>
      <c r="E5418" s="6" t="s">
        <v>5638</v>
      </c>
      <c r="F5418" s="6" t="s">
        <v>21831</v>
      </c>
      <c r="G5418" s="6" t="s">
        <v>21832</v>
      </c>
      <c r="H5418" s="79">
        <v>734.02196500000002</v>
      </c>
    </row>
    <row r="5419" spans="1:8" x14ac:dyDescent="0.2">
      <c r="A5419" s="6">
        <v>30284301</v>
      </c>
      <c r="B5419" s="6" t="s">
        <v>21833</v>
      </c>
      <c r="C5419" s="6" t="s">
        <v>11448</v>
      </c>
      <c r="D5419" s="6" t="s">
        <v>21834</v>
      </c>
      <c r="E5419" s="6" t="s">
        <v>5638</v>
      </c>
      <c r="F5419" s="6" t="s">
        <v>21835</v>
      </c>
      <c r="G5419" s="6" t="s">
        <v>21836</v>
      </c>
      <c r="H5419" s="79">
        <v>734.02196500000002</v>
      </c>
    </row>
    <row r="5420" spans="1:8" x14ac:dyDescent="0.2">
      <c r="A5420" s="6">
        <v>30120351</v>
      </c>
      <c r="B5420" s="6" t="s">
        <v>21837</v>
      </c>
      <c r="C5420" s="6" t="s">
        <v>21216</v>
      </c>
      <c r="D5420" s="6" t="s">
        <v>21838</v>
      </c>
      <c r="E5420" s="6" t="s">
        <v>21839</v>
      </c>
      <c r="F5420" s="6" t="s">
        <v>21840</v>
      </c>
      <c r="G5420" s="6" t="s">
        <v>21841</v>
      </c>
      <c r="H5420" s="79">
        <v>734.02196500000002</v>
      </c>
    </row>
    <row r="5421" spans="1:8" x14ac:dyDescent="0.2">
      <c r="A5421" s="6">
        <v>30391131</v>
      </c>
      <c r="B5421" s="6" t="s">
        <v>21842</v>
      </c>
      <c r="C5421" s="6" t="s">
        <v>11448</v>
      </c>
      <c r="D5421" s="6" t="s">
        <v>21843</v>
      </c>
      <c r="E5421" s="6" t="s">
        <v>5638</v>
      </c>
      <c r="F5421" s="6" t="s">
        <v>21844</v>
      </c>
      <c r="G5421" s="6" t="s">
        <v>21845</v>
      </c>
      <c r="H5421" s="79">
        <v>734.02196500000002</v>
      </c>
    </row>
    <row r="5422" spans="1:8" x14ac:dyDescent="0.2">
      <c r="A5422" s="6">
        <v>30404744</v>
      </c>
      <c r="B5422" s="6" t="s">
        <v>21846</v>
      </c>
      <c r="C5422" s="6" t="s">
        <v>11448</v>
      </c>
      <c r="D5422" s="6" t="s">
        <v>21847</v>
      </c>
      <c r="E5422" s="6" t="s">
        <v>5638</v>
      </c>
      <c r="F5422" s="6" t="s">
        <v>21848</v>
      </c>
      <c r="G5422" s="6" t="s">
        <v>21849</v>
      </c>
      <c r="H5422" s="79">
        <v>734.02196500000002</v>
      </c>
    </row>
    <row r="5423" spans="1:8" x14ac:dyDescent="0.2">
      <c r="A5423" s="6">
        <v>30270296</v>
      </c>
      <c r="B5423" s="6" t="s">
        <v>21850</v>
      </c>
      <c r="C5423" s="6" t="s">
        <v>11448</v>
      </c>
      <c r="D5423" s="6" t="s">
        <v>21851</v>
      </c>
      <c r="E5423" s="6" t="s">
        <v>5638</v>
      </c>
      <c r="F5423" s="6" t="s">
        <v>21852</v>
      </c>
      <c r="G5423" s="6" t="s">
        <v>21853</v>
      </c>
      <c r="H5423" s="79">
        <v>734.02196500000002</v>
      </c>
    </row>
    <row r="5424" spans="1:8" x14ac:dyDescent="0.2">
      <c r="A5424" s="6">
        <v>30287652</v>
      </c>
      <c r="B5424" s="6" t="s">
        <v>21854</v>
      </c>
      <c r="C5424" s="6" t="s">
        <v>11448</v>
      </c>
      <c r="D5424" s="6" t="s">
        <v>21855</v>
      </c>
      <c r="E5424" s="6" t="s">
        <v>5638</v>
      </c>
      <c r="F5424" s="6" t="s">
        <v>21856</v>
      </c>
      <c r="G5424" s="6" t="s">
        <v>21857</v>
      </c>
      <c r="H5424" s="79">
        <v>734.02196500000002</v>
      </c>
    </row>
    <row r="5425" spans="1:8" x14ac:dyDescent="0.2">
      <c r="A5425" s="6">
        <v>30202208</v>
      </c>
      <c r="B5425" s="6" t="s">
        <v>21858</v>
      </c>
      <c r="C5425" s="6" t="s">
        <v>6464</v>
      </c>
      <c r="D5425" s="6" t="s">
        <v>18868</v>
      </c>
      <c r="E5425" s="6" t="s">
        <v>5638</v>
      </c>
      <c r="F5425" s="6" t="s">
        <v>21859</v>
      </c>
      <c r="G5425" s="6" t="s">
        <v>21860</v>
      </c>
      <c r="H5425" s="79">
        <v>734.75472000000002</v>
      </c>
    </row>
    <row r="5426" spans="1:8" x14ac:dyDescent="0.2">
      <c r="A5426" s="6">
        <v>30344680</v>
      </c>
      <c r="B5426" s="6" t="s">
        <v>21861</v>
      </c>
      <c r="C5426" s="6" t="s">
        <v>6464</v>
      </c>
      <c r="D5426" s="6" t="s">
        <v>18870</v>
      </c>
      <c r="E5426" s="6" t="s">
        <v>5638</v>
      </c>
      <c r="F5426" s="6" t="s">
        <v>21862</v>
      </c>
      <c r="G5426" s="6" t="s">
        <v>21863</v>
      </c>
      <c r="H5426" s="79">
        <v>734.75472000000002</v>
      </c>
    </row>
    <row r="5427" spans="1:8" x14ac:dyDescent="0.2">
      <c r="A5427" s="6">
        <v>30204981</v>
      </c>
      <c r="B5427" s="6" t="s">
        <v>4954</v>
      </c>
      <c r="C5427" s="6" t="s">
        <v>6464</v>
      </c>
      <c r="D5427" s="6" t="s">
        <v>18874</v>
      </c>
      <c r="E5427" s="6" t="s">
        <v>5638</v>
      </c>
      <c r="F5427" s="6" t="s">
        <v>4950</v>
      </c>
      <c r="G5427" s="6" t="s">
        <v>4951</v>
      </c>
      <c r="H5427" s="79">
        <v>734.75472000000002</v>
      </c>
    </row>
    <row r="5428" spans="1:8" x14ac:dyDescent="0.2">
      <c r="A5428" s="6">
        <v>30276169</v>
      </c>
      <c r="B5428" s="6" t="s">
        <v>21864</v>
      </c>
      <c r="C5428" s="6" t="s">
        <v>9057</v>
      </c>
      <c r="D5428" s="6" t="s">
        <v>18587</v>
      </c>
      <c r="E5428" s="6" t="s">
        <v>15819</v>
      </c>
      <c r="F5428" s="6" t="s">
        <v>21865</v>
      </c>
      <c r="G5428" s="6" t="s">
        <v>21866</v>
      </c>
      <c r="H5428" s="79">
        <v>738.64156000000003</v>
      </c>
    </row>
    <row r="5429" spans="1:8" x14ac:dyDescent="0.2">
      <c r="A5429" s="6">
        <v>30015033</v>
      </c>
      <c r="B5429" s="6" t="s">
        <v>21867</v>
      </c>
      <c r="C5429" s="6" t="s">
        <v>9061</v>
      </c>
      <c r="D5429" s="6" t="s">
        <v>18587</v>
      </c>
      <c r="E5429" s="6" t="s">
        <v>15819</v>
      </c>
      <c r="F5429" s="6" t="s">
        <v>21868</v>
      </c>
      <c r="G5429" s="6" t="s">
        <v>21869</v>
      </c>
      <c r="H5429" s="79">
        <v>738.64156000000003</v>
      </c>
    </row>
    <row r="5430" spans="1:8" x14ac:dyDescent="0.2">
      <c r="A5430" s="6">
        <v>30111928</v>
      </c>
      <c r="B5430" s="6" t="s">
        <v>21870</v>
      </c>
      <c r="C5430" s="6" t="s">
        <v>5706</v>
      </c>
      <c r="D5430" s="6" t="s">
        <v>17617</v>
      </c>
      <c r="E5430" s="6" t="s">
        <v>5638</v>
      </c>
      <c r="F5430" s="6" t="s">
        <v>21871</v>
      </c>
      <c r="G5430" s="6" t="s">
        <v>21872</v>
      </c>
      <c r="H5430" s="79">
        <v>739.00053700000001</v>
      </c>
    </row>
    <row r="5431" spans="1:8" x14ac:dyDescent="0.2">
      <c r="A5431" s="6">
        <v>30383290</v>
      </c>
      <c r="B5431" s="6" t="s">
        <v>21873</v>
      </c>
      <c r="C5431" s="6" t="s">
        <v>5706</v>
      </c>
      <c r="D5431" s="6" t="s">
        <v>17559</v>
      </c>
      <c r="E5431" s="6" t="s">
        <v>5638</v>
      </c>
      <c r="F5431" s="6" t="s">
        <v>21874</v>
      </c>
      <c r="G5431" s="6" t="s">
        <v>21875</v>
      </c>
      <c r="H5431" s="79">
        <v>739.00053700000001</v>
      </c>
    </row>
    <row r="5432" spans="1:8" x14ac:dyDescent="0.2">
      <c r="A5432" s="6">
        <v>30302437</v>
      </c>
      <c r="B5432" s="6" t="s">
        <v>21876</v>
      </c>
      <c r="C5432" s="6" t="s">
        <v>5769</v>
      </c>
      <c r="D5432" s="6" t="s">
        <v>18034</v>
      </c>
      <c r="E5432" s="6" t="s">
        <v>5638</v>
      </c>
      <c r="F5432" s="6" t="s">
        <v>21877</v>
      </c>
      <c r="G5432" s="6" t="s">
        <v>21878</v>
      </c>
      <c r="H5432" s="79">
        <v>740.67818999999997</v>
      </c>
    </row>
    <row r="5433" spans="1:8" x14ac:dyDescent="0.2">
      <c r="A5433" s="6">
        <v>30401213</v>
      </c>
      <c r="B5433" s="6" t="s">
        <v>21879</v>
      </c>
      <c r="C5433" s="6" t="s">
        <v>5714</v>
      </c>
      <c r="D5433" s="6" t="s">
        <v>17378</v>
      </c>
      <c r="E5433" s="6" t="s">
        <v>5638</v>
      </c>
      <c r="F5433" s="6" t="s">
        <v>21880</v>
      </c>
      <c r="G5433" s="6" t="s">
        <v>21881</v>
      </c>
      <c r="H5433" s="79">
        <v>740.77216499999997</v>
      </c>
    </row>
    <row r="5434" spans="1:8" x14ac:dyDescent="0.2">
      <c r="A5434" s="6">
        <v>30053227</v>
      </c>
      <c r="B5434" s="6" t="s">
        <v>21882</v>
      </c>
      <c r="C5434" s="6" t="s">
        <v>5718</v>
      </c>
      <c r="D5434" s="6" t="s">
        <v>17378</v>
      </c>
      <c r="E5434" s="6" t="s">
        <v>5638</v>
      </c>
      <c r="F5434" s="6" t="s">
        <v>21883</v>
      </c>
      <c r="G5434" s="6" t="s">
        <v>21884</v>
      </c>
      <c r="H5434" s="79">
        <v>740.77216499999997</v>
      </c>
    </row>
    <row r="5435" spans="1:8" x14ac:dyDescent="0.2">
      <c r="A5435" s="6">
        <v>30224506</v>
      </c>
      <c r="B5435" s="6" t="s">
        <v>21885</v>
      </c>
      <c r="C5435" s="6" t="s">
        <v>8646</v>
      </c>
      <c r="D5435" s="6" t="s">
        <v>6338</v>
      </c>
      <c r="E5435" s="6" t="s">
        <v>5638</v>
      </c>
      <c r="F5435" s="6" t="s">
        <v>21886</v>
      </c>
      <c r="G5435" s="6" t="s">
        <v>21887</v>
      </c>
      <c r="H5435" s="79">
        <v>741.81145400000003</v>
      </c>
    </row>
    <row r="5436" spans="1:8" x14ac:dyDescent="0.2">
      <c r="A5436" s="6">
        <v>30099197</v>
      </c>
      <c r="B5436" s="6" t="s">
        <v>21888</v>
      </c>
      <c r="C5436" s="6" t="s">
        <v>8650</v>
      </c>
      <c r="D5436" s="6" t="s">
        <v>6338</v>
      </c>
      <c r="E5436" s="6" t="s">
        <v>5638</v>
      </c>
      <c r="F5436" s="6" t="s">
        <v>21889</v>
      </c>
      <c r="G5436" s="6" t="s">
        <v>21890</v>
      </c>
      <c r="H5436" s="79">
        <v>741.81145400000003</v>
      </c>
    </row>
    <row r="5437" spans="1:8" x14ac:dyDescent="0.2">
      <c r="A5437" s="6">
        <v>30300660</v>
      </c>
      <c r="B5437" s="6" t="s">
        <v>21891</v>
      </c>
      <c r="C5437" s="6" t="s">
        <v>8654</v>
      </c>
      <c r="D5437" s="6" t="s">
        <v>6338</v>
      </c>
      <c r="E5437" s="6" t="s">
        <v>5638</v>
      </c>
      <c r="F5437" s="6" t="s">
        <v>21892</v>
      </c>
      <c r="G5437" s="6" t="s">
        <v>21893</v>
      </c>
      <c r="H5437" s="79">
        <v>741.81145400000003</v>
      </c>
    </row>
    <row r="5438" spans="1:8" x14ac:dyDescent="0.2">
      <c r="A5438" s="6">
        <v>30112440</v>
      </c>
      <c r="B5438" s="6" t="s">
        <v>21894</v>
      </c>
      <c r="C5438" s="6" t="s">
        <v>8658</v>
      </c>
      <c r="D5438" s="6" t="s">
        <v>6338</v>
      </c>
      <c r="E5438" s="6" t="s">
        <v>5638</v>
      </c>
      <c r="F5438" s="6" t="s">
        <v>21895</v>
      </c>
      <c r="G5438" s="6" t="s">
        <v>21896</v>
      </c>
      <c r="H5438" s="79">
        <v>741.81145400000003</v>
      </c>
    </row>
    <row r="5439" spans="1:8" x14ac:dyDescent="0.2">
      <c r="A5439" s="6">
        <v>30263570</v>
      </c>
      <c r="B5439" s="6" t="s">
        <v>21897</v>
      </c>
      <c r="C5439" s="6" t="s">
        <v>8662</v>
      </c>
      <c r="D5439" s="6" t="s">
        <v>6338</v>
      </c>
      <c r="E5439" s="6" t="s">
        <v>5638</v>
      </c>
      <c r="F5439" s="6" t="s">
        <v>21898</v>
      </c>
      <c r="G5439" s="6" t="s">
        <v>21899</v>
      </c>
      <c r="H5439" s="79">
        <v>741.81145400000003</v>
      </c>
    </row>
    <row r="5440" spans="1:8" x14ac:dyDescent="0.2">
      <c r="A5440" s="6">
        <v>30114510</v>
      </c>
      <c r="B5440" s="6" t="s">
        <v>21900</v>
      </c>
      <c r="C5440" s="6" t="s">
        <v>8666</v>
      </c>
      <c r="D5440" s="6" t="s">
        <v>6338</v>
      </c>
      <c r="E5440" s="6" t="s">
        <v>5638</v>
      </c>
      <c r="F5440" s="6" t="s">
        <v>21901</v>
      </c>
      <c r="G5440" s="6" t="s">
        <v>21902</v>
      </c>
      <c r="H5440" s="79">
        <v>741.81145400000003</v>
      </c>
    </row>
    <row r="5441" spans="1:8" x14ac:dyDescent="0.2">
      <c r="A5441" s="6">
        <v>30204990</v>
      </c>
      <c r="B5441" s="6" t="s">
        <v>21903</v>
      </c>
      <c r="C5441" s="6" t="s">
        <v>8670</v>
      </c>
      <c r="D5441" s="6" t="s">
        <v>6338</v>
      </c>
      <c r="E5441" s="6" t="s">
        <v>5638</v>
      </c>
      <c r="F5441" s="6" t="s">
        <v>21904</v>
      </c>
      <c r="G5441" s="6" t="s">
        <v>21905</v>
      </c>
      <c r="H5441" s="79">
        <v>741.81145400000003</v>
      </c>
    </row>
    <row r="5442" spans="1:8" x14ac:dyDescent="0.2">
      <c r="A5442" s="6">
        <v>30362250</v>
      </c>
      <c r="B5442" s="6" t="s">
        <v>21906</v>
      </c>
      <c r="C5442" s="6" t="s">
        <v>6456</v>
      </c>
      <c r="D5442" s="6" t="s">
        <v>18870</v>
      </c>
      <c r="E5442" s="6" t="s">
        <v>5638</v>
      </c>
      <c r="F5442" s="6" t="s">
        <v>21907</v>
      </c>
      <c r="G5442" s="6" t="s">
        <v>21908</v>
      </c>
      <c r="H5442" s="79">
        <v>750.62710100000004</v>
      </c>
    </row>
    <row r="5443" spans="1:8" x14ac:dyDescent="0.2">
      <c r="A5443" s="6">
        <v>30298775</v>
      </c>
      <c r="B5443" s="6" t="s">
        <v>4708</v>
      </c>
      <c r="C5443" s="6" t="s">
        <v>7214</v>
      </c>
      <c r="D5443" s="6" t="s">
        <v>18870</v>
      </c>
      <c r="E5443" s="6" t="s">
        <v>5638</v>
      </c>
      <c r="F5443" s="6" t="s">
        <v>4704</v>
      </c>
      <c r="G5443" s="6" t="s">
        <v>4705</v>
      </c>
      <c r="H5443" s="79">
        <v>751.67324399999995</v>
      </c>
    </row>
    <row r="5444" spans="1:8" x14ac:dyDescent="0.2">
      <c r="A5444" s="6">
        <v>30312479</v>
      </c>
      <c r="B5444" s="6" t="s">
        <v>21909</v>
      </c>
      <c r="C5444" s="6" t="s">
        <v>9337</v>
      </c>
      <c r="D5444" s="6" t="s">
        <v>13181</v>
      </c>
      <c r="E5444" s="6" t="s">
        <v>5893</v>
      </c>
      <c r="F5444" s="6" t="s">
        <v>21910</v>
      </c>
      <c r="G5444" s="6" t="s">
        <v>21911</v>
      </c>
      <c r="H5444" s="79">
        <v>753.06620499999997</v>
      </c>
    </row>
    <row r="5445" spans="1:8" x14ac:dyDescent="0.2">
      <c r="A5445" s="6">
        <v>30072902</v>
      </c>
      <c r="B5445" s="6" t="s">
        <v>21912</v>
      </c>
      <c r="C5445" s="6" t="s">
        <v>9341</v>
      </c>
      <c r="D5445" s="6" t="s">
        <v>13181</v>
      </c>
      <c r="E5445" s="6" t="s">
        <v>5893</v>
      </c>
      <c r="F5445" s="6" t="s">
        <v>21913</v>
      </c>
      <c r="G5445" s="6" t="s">
        <v>21914</v>
      </c>
      <c r="H5445" s="79">
        <v>753.06620499999997</v>
      </c>
    </row>
    <row r="5446" spans="1:8" x14ac:dyDescent="0.2">
      <c r="A5446" s="6">
        <v>30337031</v>
      </c>
      <c r="B5446" s="6" t="s">
        <v>21915</v>
      </c>
      <c r="C5446" s="6" t="s">
        <v>9345</v>
      </c>
      <c r="D5446" s="6" t="s">
        <v>13181</v>
      </c>
      <c r="E5446" s="6" t="s">
        <v>5893</v>
      </c>
      <c r="F5446" s="6" t="s">
        <v>21916</v>
      </c>
      <c r="G5446" s="6" t="s">
        <v>21917</v>
      </c>
      <c r="H5446" s="79">
        <v>753.06620499999997</v>
      </c>
    </row>
    <row r="5447" spans="1:8" x14ac:dyDescent="0.2">
      <c r="A5447" s="6">
        <v>30045683</v>
      </c>
      <c r="B5447" s="6" t="s">
        <v>21918</v>
      </c>
      <c r="C5447" s="6" t="s">
        <v>9349</v>
      </c>
      <c r="D5447" s="6" t="s">
        <v>13181</v>
      </c>
      <c r="E5447" s="6" t="s">
        <v>5893</v>
      </c>
      <c r="F5447" s="6" t="s">
        <v>21919</v>
      </c>
      <c r="G5447" s="6" t="s">
        <v>21920</v>
      </c>
      <c r="H5447" s="79">
        <v>753.06620499999997</v>
      </c>
    </row>
    <row r="5448" spans="1:8" x14ac:dyDescent="0.2">
      <c r="A5448" s="6">
        <v>30216972</v>
      </c>
      <c r="B5448" s="6" t="s">
        <v>21921</v>
      </c>
      <c r="C5448" s="6" t="s">
        <v>9353</v>
      </c>
      <c r="D5448" s="6" t="s">
        <v>13181</v>
      </c>
      <c r="E5448" s="6" t="s">
        <v>5893</v>
      </c>
      <c r="F5448" s="6" t="s">
        <v>21922</v>
      </c>
      <c r="G5448" s="6" t="s">
        <v>21923</v>
      </c>
      <c r="H5448" s="79">
        <v>753.06620499999997</v>
      </c>
    </row>
    <row r="5449" spans="1:8" x14ac:dyDescent="0.2">
      <c r="A5449" s="6">
        <v>30375499</v>
      </c>
      <c r="B5449" s="6" t="s">
        <v>21924</v>
      </c>
      <c r="C5449" s="6" t="s">
        <v>9357</v>
      </c>
      <c r="D5449" s="6" t="s">
        <v>13181</v>
      </c>
      <c r="E5449" s="6" t="s">
        <v>5893</v>
      </c>
      <c r="F5449" s="6" t="s">
        <v>21925</v>
      </c>
      <c r="G5449" s="6" t="s">
        <v>21926</v>
      </c>
      <c r="H5449" s="79">
        <v>753.06620499999997</v>
      </c>
    </row>
    <row r="5450" spans="1:8" x14ac:dyDescent="0.2">
      <c r="A5450" s="6">
        <v>30297423</v>
      </c>
      <c r="B5450" s="6" t="s">
        <v>4066</v>
      </c>
      <c r="C5450" s="6" t="s">
        <v>5694</v>
      </c>
      <c r="D5450" s="6" t="s">
        <v>18420</v>
      </c>
      <c r="E5450" s="6" t="s">
        <v>5638</v>
      </c>
      <c r="F5450" s="6" t="s">
        <v>4062</v>
      </c>
      <c r="G5450" s="6" t="s">
        <v>4063</v>
      </c>
      <c r="H5450" s="79">
        <v>753.23193000000003</v>
      </c>
    </row>
    <row r="5451" spans="1:8" x14ac:dyDescent="0.2">
      <c r="A5451" s="6">
        <v>30022979</v>
      </c>
      <c r="B5451" s="6" t="s">
        <v>4918</v>
      </c>
      <c r="C5451" s="6" t="s">
        <v>6262</v>
      </c>
      <c r="D5451" s="6" t="s">
        <v>18870</v>
      </c>
      <c r="E5451" s="6" t="s">
        <v>5638</v>
      </c>
      <c r="F5451" s="6" t="s">
        <v>4914</v>
      </c>
      <c r="G5451" s="6" t="s">
        <v>4915</v>
      </c>
      <c r="H5451" s="79">
        <v>756.86838499999999</v>
      </c>
    </row>
    <row r="5452" spans="1:8" x14ac:dyDescent="0.2">
      <c r="A5452" s="6">
        <v>30466955</v>
      </c>
      <c r="B5452" s="6" t="s">
        <v>21927</v>
      </c>
      <c r="C5452" s="6" t="s">
        <v>6262</v>
      </c>
      <c r="D5452" s="6" t="s">
        <v>18874</v>
      </c>
      <c r="E5452" s="6" t="s">
        <v>5638</v>
      </c>
      <c r="F5452" s="6" t="s">
        <v>21928</v>
      </c>
      <c r="G5452" s="6" t="s">
        <v>21929</v>
      </c>
      <c r="H5452" s="79">
        <v>756.86838499999999</v>
      </c>
    </row>
    <row r="5453" spans="1:8" x14ac:dyDescent="0.2">
      <c r="A5453" s="6">
        <v>30281932</v>
      </c>
      <c r="B5453" s="6" t="s">
        <v>21930</v>
      </c>
      <c r="C5453" s="6" t="s">
        <v>6190</v>
      </c>
      <c r="D5453" s="6" t="s">
        <v>18044</v>
      </c>
      <c r="E5453" s="6" t="s">
        <v>5638</v>
      </c>
      <c r="F5453" s="6" t="s">
        <v>21931</v>
      </c>
      <c r="G5453" s="6" t="s">
        <v>21932</v>
      </c>
      <c r="H5453" s="79">
        <v>756.90166999999997</v>
      </c>
    </row>
    <row r="5454" spans="1:8" x14ac:dyDescent="0.2">
      <c r="A5454" s="6">
        <v>30174286</v>
      </c>
      <c r="B5454" s="6" t="s">
        <v>21933</v>
      </c>
      <c r="C5454" s="6" t="s">
        <v>6138</v>
      </c>
      <c r="D5454" s="6" t="s">
        <v>18868</v>
      </c>
      <c r="E5454" s="6" t="s">
        <v>5638</v>
      </c>
      <c r="F5454" s="6" t="s">
        <v>21934</v>
      </c>
      <c r="G5454" s="6" t="s">
        <v>21935</v>
      </c>
      <c r="H5454" s="79">
        <v>757.68324800000005</v>
      </c>
    </row>
    <row r="5455" spans="1:8" x14ac:dyDescent="0.2">
      <c r="A5455" s="6">
        <v>30082154</v>
      </c>
      <c r="B5455" s="6" t="s">
        <v>21936</v>
      </c>
      <c r="C5455" s="6" t="s">
        <v>10825</v>
      </c>
      <c r="D5455" s="6" t="s">
        <v>11588</v>
      </c>
      <c r="E5455" s="6" t="s">
        <v>5893</v>
      </c>
      <c r="F5455" s="6" t="s">
        <v>21937</v>
      </c>
      <c r="G5455" s="6" t="s">
        <v>21938</v>
      </c>
      <c r="H5455" s="79">
        <v>760.92911300000003</v>
      </c>
    </row>
    <row r="5456" spans="1:8" x14ac:dyDescent="0.2">
      <c r="A5456" s="6">
        <v>30315234</v>
      </c>
      <c r="B5456" s="6" t="s">
        <v>21939</v>
      </c>
      <c r="C5456" s="6" t="s">
        <v>10829</v>
      </c>
      <c r="D5456" s="6" t="s">
        <v>11588</v>
      </c>
      <c r="E5456" s="6" t="s">
        <v>5893</v>
      </c>
      <c r="F5456" s="6" t="s">
        <v>21940</v>
      </c>
      <c r="G5456" s="6" t="s">
        <v>21941</v>
      </c>
      <c r="H5456" s="79">
        <v>760.92911300000003</v>
      </c>
    </row>
    <row r="5457" spans="1:8" x14ac:dyDescent="0.2">
      <c r="A5457" s="6">
        <v>30140006</v>
      </c>
      <c r="B5457" s="6" t="s">
        <v>21942</v>
      </c>
      <c r="C5457" s="6" t="s">
        <v>15558</v>
      </c>
      <c r="D5457" s="6" t="s">
        <v>11588</v>
      </c>
      <c r="E5457" s="6" t="s">
        <v>5893</v>
      </c>
      <c r="F5457" s="6" t="s">
        <v>21943</v>
      </c>
      <c r="G5457" s="6" t="s">
        <v>21944</v>
      </c>
      <c r="H5457" s="79">
        <v>760.92911300000003</v>
      </c>
    </row>
    <row r="5458" spans="1:8" x14ac:dyDescent="0.2">
      <c r="A5458" s="6">
        <v>30295998</v>
      </c>
      <c r="B5458" s="6" t="s">
        <v>21945</v>
      </c>
      <c r="C5458" s="6" t="s">
        <v>15562</v>
      </c>
      <c r="D5458" s="6" t="s">
        <v>11588</v>
      </c>
      <c r="E5458" s="6" t="s">
        <v>5893</v>
      </c>
      <c r="F5458" s="6" t="s">
        <v>21946</v>
      </c>
      <c r="G5458" s="6" t="s">
        <v>21947</v>
      </c>
      <c r="H5458" s="79">
        <v>760.92911300000003</v>
      </c>
    </row>
    <row r="5459" spans="1:8" x14ac:dyDescent="0.2">
      <c r="A5459" s="6">
        <v>30064209</v>
      </c>
      <c r="B5459" s="6" t="s">
        <v>21948</v>
      </c>
      <c r="C5459" s="6" t="s">
        <v>15566</v>
      </c>
      <c r="D5459" s="6" t="s">
        <v>11588</v>
      </c>
      <c r="E5459" s="6" t="s">
        <v>5893</v>
      </c>
      <c r="F5459" s="6" t="s">
        <v>21949</v>
      </c>
      <c r="G5459" s="6" t="s">
        <v>21950</v>
      </c>
      <c r="H5459" s="79">
        <v>760.92911300000003</v>
      </c>
    </row>
    <row r="5460" spans="1:8" x14ac:dyDescent="0.2">
      <c r="A5460" s="6">
        <v>30130742</v>
      </c>
      <c r="B5460" s="6" t="s">
        <v>21951</v>
      </c>
      <c r="C5460" s="6" t="s">
        <v>6194</v>
      </c>
      <c r="D5460" s="6" t="s">
        <v>18044</v>
      </c>
      <c r="E5460" s="6" t="s">
        <v>5638</v>
      </c>
      <c r="F5460" s="6" t="s">
        <v>21952</v>
      </c>
      <c r="G5460" s="6" t="s">
        <v>21953</v>
      </c>
      <c r="H5460" s="79">
        <v>762.99149299999999</v>
      </c>
    </row>
    <row r="5461" spans="1:8" x14ac:dyDescent="0.2">
      <c r="A5461" s="6">
        <v>30377100</v>
      </c>
      <c r="B5461" s="6" t="s">
        <v>21954</v>
      </c>
      <c r="C5461" s="6" t="s">
        <v>6460</v>
      </c>
      <c r="D5461" s="6" t="s">
        <v>18868</v>
      </c>
      <c r="E5461" s="6" t="s">
        <v>5638</v>
      </c>
      <c r="F5461" s="6" t="s">
        <v>21955</v>
      </c>
      <c r="G5461" s="6" t="s">
        <v>21956</v>
      </c>
      <c r="H5461" s="79">
        <v>763.30195700000002</v>
      </c>
    </row>
    <row r="5462" spans="1:8" x14ac:dyDescent="0.2">
      <c r="A5462" s="6">
        <v>30223117</v>
      </c>
      <c r="B5462" s="6" t="s">
        <v>21957</v>
      </c>
      <c r="C5462" s="6" t="s">
        <v>6460</v>
      </c>
      <c r="D5462" s="6" t="s">
        <v>18870</v>
      </c>
      <c r="E5462" s="6" t="s">
        <v>5638</v>
      </c>
      <c r="F5462" s="6" t="s">
        <v>21958</v>
      </c>
      <c r="G5462" s="6" t="s">
        <v>21959</v>
      </c>
      <c r="H5462" s="79">
        <v>763.30195700000002</v>
      </c>
    </row>
    <row r="5463" spans="1:8" x14ac:dyDescent="0.2">
      <c r="A5463" s="6">
        <v>30110631</v>
      </c>
      <c r="B5463" s="6" t="s">
        <v>3402</v>
      </c>
      <c r="C5463" s="6" t="s">
        <v>6460</v>
      </c>
      <c r="D5463" s="6" t="s">
        <v>18874</v>
      </c>
      <c r="E5463" s="6" t="s">
        <v>5638</v>
      </c>
      <c r="F5463" s="6" t="s">
        <v>3398</v>
      </c>
      <c r="G5463" s="6" t="s">
        <v>3399</v>
      </c>
      <c r="H5463" s="79">
        <v>763.30195700000002</v>
      </c>
    </row>
    <row r="5464" spans="1:8" x14ac:dyDescent="0.2">
      <c r="A5464" s="6">
        <v>30183547</v>
      </c>
      <c r="B5464" s="6" t="s">
        <v>21960</v>
      </c>
      <c r="C5464" s="6" t="s">
        <v>6162</v>
      </c>
      <c r="D5464" s="6" t="s">
        <v>18044</v>
      </c>
      <c r="E5464" s="6" t="s">
        <v>5638</v>
      </c>
      <c r="F5464" s="6" t="s">
        <v>21961</v>
      </c>
      <c r="G5464" s="6" t="s">
        <v>21962</v>
      </c>
      <c r="H5464" s="79">
        <v>764.29575799999998</v>
      </c>
    </row>
    <row r="5465" spans="1:8" x14ac:dyDescent="0.2">
      <c r="A5465" s="6">
        <v>30399130</v>
      </c>
      <c r="B5465" s="6" t="s">
        <v>21963</v>
      </c>
      <c r="C5465" s="6" t="s">
        <v>5642</v>
      </c>
      <c r="D5465" s="6" t="s">
        <v>18870</v>
      </c>
      <c r="E5465" s="6" t="s">
        <v>5638</v>
      </c>
      <c r="F5465" s="6" t="s">
        <v>21964</v>
      </c>
      <c r="G5465" s="6" t="s">
        <v>21965</v>
      </c>
      <c r="H5465" s="79">
        <v>764.774811</v>
      </c>
    </row>
    <row r="5466" spans="1:8" x14ac:dyDescent="0.2">
      <c r="A5466" s="6">
        <v>30004862</v>
      </c>
      <c r="B5466" s="6" t="s">
        <v>3559</v>
      </c>
      <c r="C5466" s="6" t="s">
        <v>5642</v>
      </c>
      <c r="D5466" s="6" t="s">
        <v>18874</v>
      </c>
      <c r="E5466" s="6" t="s">
        <v>5638</v>
      </c>
      <c r="F5466" s="6" t="s">
        <v>3555</v>
      </c>
      <c r="G5466" s="6" t="s">
        <v>3556</v>
      </c>
      <c r="H5466" s="79">
        <v>764.774811</v>
      </c>
    </row>
    <row r="5467" spans="1:8" x14ac:dyDescent="0.2">
      <c r="A5467" s="6">
        <v>30165710</v>
      </c>
      <c r="B5467" s="6" t="s">
        <v>21966</v>
      </c>
      <c r="C5467" s="6" t="s">
        <v>8707</v>
      </c>
      <c r="D5467" s="6" t="s">
        <v>11449</v>
      </c>
      <c r="E5467" s="6" t="s">
        <v>5638</v>
      </c>
      <c r="F5467" s="6" t="s">
        <v>21967</v>
      </c>
      <c r="G5467" s="6" t="s">
        <v>21968</v>
      </c>
      <c r="H5467" s="79">
        <v>767.75134300000002</v>
      </c>
    </row>
    <row r="5468" spans="1:8" x14ac:dyDescent="0.2">
      <c r="A5468" s="6">
        <v>30177865</v>
      </c>
      <c r="B5468" s="6" t="s">
        <v>21969</v>
      </c>
      <c r="C5468" s="6" t="s">
        <v>8711</v>
      </c>
      <c r="D5468" s="6" t="s">
        <v>11449</v>
      </c>
      <c r="E5468" s="6" t="s">
        <v>5638</v>
      </c>
      <c r="F5468" s="6" t="s">
        <v>21970</v>
      </c>
      <c r="G5468" s="6" t="s">
        <v>21971</v>
      </c>
      <c r="H5468" s="79">
        <v>767.75134300000002</v>
      </c>
    </row>
    <row r="5469" spans="1:8" x14ac:dyDescent="0.2">
      <c r="A5469" s="6">
        <v>30156940</v>
      </c>
      <c r="B5469" s="6" t="s">
        <v>21972</v>
      </c>
      <c r="C5469" s="6" t="s">
        <v>8715</v>
      </c>
      <c r="D5469" s="6" t="s">
        <v>11449</v>
      </c>
      <c r="E5469" s="6" t="s">
        <v>5638</v>
      </c>
      <c r="F5469" s="6" t="s">
        <v>21973</v>
      </c>
      <c r="G5469" s="6" t="s">
        <v>21974</v>
      </c>
      <c r="H5469" s="79">
        <v>767.75134300000002</v>
      </c>
    </row>
    <row r="5470" spans="1:8" x14ac:dyDescent="0.2">
      <c r="A5470" s="6">
        <v>30087504</v>
      </c>
      <c r="B5470" s="6" t="s">
        <v>21975</v>
      </c>
      <c r="C5470" s="6" t="s">
        <v>10813</v>
      </c>
      <c r="D5470" s="6" t="s">
        <v>11449</v>
      </c>
      <c r="E5470" s="6" t="s">
        <v>5638</v>
      </c>
      <c r="F5470" s="6" t="s">
        <v>21976</v>
      </c>
      <c r="G5470" s="6" t="s">
        <v>21977</v>
      </c>
      <c r="H5470" s="79">
        <v>767.75134300000002</v>
      </c>
    </row>
    <row r="5471" spans="1:8" x14ac:dyDescent="0.2">
      <c r="A5471" s="6">
        <v>30113955</v>
      </c>
      <c r="B5471" s="6" t="s">
        <v>21978</v>
      </c>
      <c r="C5471" s="6" t="s">
        <v>10817</v>
      </c>
      <c r="D5471" s="6" t="s">
        <v>11449</v>
      </c>
      <c r="E5471" s="6" t="s">
        <v>5638</v>
      </c>
      <c r="F5471" s="6" t="s">
        <v>21979</v>
      </c>
      <c r="G5471" s="6" t="s">
        <v>21980</v>
      </c>
      <c r="H5471" s="79">
        <v>767.75134300000002</v>
      </c>
    </row>
    <row r="5472" spans="1:8" x14ac:dyDescent="0.2">
      <c r="A5472" s="6">
        <v>30120158</v>
      </c>
      <c r="B5472" s="6" t="s">
        <v>21981</v>
      </c>
      <c r="C5472" s="6" t="s">
        <v>10821</v>
      </c>
      <c r="D5472" s="6" t="s">
        <v>11449</v>
      </c>
      <c r="E5472" s="6" t="s">
        <v>5638</v>
      </c>
      <c r="F5472" s="6" t="s">
        <v>21982</v>
      </c>
      <c r="G5472" s="6" t="s">
        <v>21983</v>
      </c>
      <c r="H5472" s="79">
        <v>767.75134300000002</v>
      </c>
    </row>
    <row r="5473" spans="1:8" x14ac:dyDescent="0.2">
      <c r="A5473" s="6">
        <v>30045748</v>
      </c>
      <c r="B5473" s="6" t="s">
        <v>21984</v>
      </c>
      <c r="C5473" s="6" t="s">
        <v>5789</v>
      </c>
      <c r="D5473" s="6" t="s">
        <v>21834</v>
      </c>
      <c r="E5473" s="6" t="s">
        <v>5638</v>
      </c>
      <c r="F5473" s="6" t="s">
        <v>21985</v>
      </c>
      <c r="G5473" s="6" t="s">
        <v>21986</v>
      </c>
      <c r="H5473" s="79">
        <v>770.55150100000003</v>
      </c>
    </row>
    <row r="5474" spans="1:8" x14ac:dyDescent="0.2">
      <c r="A5474" s="6">
        <v>30015346</v>
      </c>
      <c r="B5474" s="6" t="s">
        <v>21987</v>
      </c>
      <c r="C5474" s="6" t="s">
        <v>5789</v>
      </c>
      <c r="D5474" s="6" t="s">
        <v>21851</v>
      </c>
      <c r="E5474" s="6" t="s">
        <v>5638</v>
      </c>
      <c r="F5474" s="6" t="s">
        <v>21988</v>
      </c>
      <c r="G5474" s="6" t="s">
        <v>21989</v>
      </c>
      <c r="H5474" s="79">
        <v>770.55150100000003</v>
      </c>
    </row>
    <row r="5475" spans="1:8" x14ac:dyDescent="0.2">
      <c r="A5475" s="6">
        <v>30354297</v>
      </c>
      <c r="B5475" s="6" t="s">
        <v>21990</v>
      </c>
      <c r="C5475" s="6" t="s">
        <v>21220</v>
      </c>
      <c r="D5475" s="6" t="s">
        <v>21834</v>
      </c>
      <c r="E5475" s="6" t="s">
        <v>5638</v>
      </c>
      <c r="F5475" s="6" t="s">
        <v>21991</v>
      </c>
      <c r="G5475" s="6" t="s">
        <v>21992</v>
      </c>
      <c r="H5475" s="79">
        <v>771.34332600000005</v>
      </c>
    </row>
    <row r="5476" spans="1:8" x14ac:dyDescent="0.2">
      <c r="A5476" s="6">
        <v>30334936</v>
      </c>
      <c r="B5476" s="6" t="s">
        <v>21993</v>
      </c>
      <c r="C5476" s="6" t="s">
        <v>7214</v>
      </c>
      <c r="D5476" s="6" t="s">
        <v>18868</v>
      </c>
      <c r="E5476" s="6" t="s">
        <v>5638</v>
      </c>
      <c r="F5476" s="6" t="s">
        <v>21994</v>
      </c>
      <c r="G5476" s="6" t="s">
        <v>21995</v>
      </c>
      <c r="H5476" s="79">
        <v>772.48809100000005</v>
      </c>
    </row>
    <row r="5477" spans="1:8" x14ac:dyDescent="0.2">
      <c r="A5477" s="6">
        <v>30287932</v>
      </c>
      <c r="B5477" s="6" t="s">
        <v>21996</v>
      </c>
      <c r="C5477" s="6" t="s">
        <v>7214</v>
      </c>
      <c r="D5477" s="6" t="s">
        <v>18874</v>
      </c>
      <c r="E5477" s="6" t="s">
        <v>5638</v>
      </c>
      <c r="F5477" s="6" t="s">
        <v>21997</v>
      </c>
      <c r="G5477" s="6" t="s">
        <v>21998</v>
      </c>
      <c r="H5477" s="79">
        <v>772.48809100000005</v>
      </c>
    </row>
    <row r="5478" spans="1:8" x14ac:dyDescent="0.2">
      <c r="A5478" s="6">
        <v>30224307</v>
      </c>
      <c r="B5478" s="6" t="s">
        <v>21999</v>
      </c>
      <c r="C5478" s="6" t="s">
        <v>6130</v>
      </c>
      <c r="D5478" s="6" t="s">
        <v>17997</v>
      </c>
      <c r="E5478" s="6" t="s">
        <v>15819</v>
      </c>
      <c r="F5478" s="6" t="s">
        <v>22000</v>
      </c>
      <c r="G5478" s="6" t="s">
        <v>22001</v>
      </c>
      <c r="H5478" s="79">
        <v>773.146299</v>
      </c>
    </row>
    <row r="5479" spans="1:8" x14ac:dyDescent="0.2">
      <c r="A5479" s="6">
        <v>30165720</v>
      </c>
      <c r="B5479" s="6" t="s">
        <v>22002</v>
      </c>
      <c r="C5479" s="6" t="s">
        <v>8426</v>
      </c>
      <c r="D5479" s="6" t="s">
        <v>18044</v>
      </c>
      <c r="E5479" s="6" t="s">
        <v>5638</v>
      </c>
      <c r="F5479" s="6" t="s">
        <v>22003</v>
      </c>
      <c r="G5479" s="6" t="s">
        <v>22004</v>
      </c>
      <c r="H5479" s="79">
        <v>773.146299</v>
      </c>
    </row>
    <row r="5480" spans="1:8" x14ac:dyDescent="0.2">
      <c r="A5480" s="6">
        <v>30081204</v>
      </c>
      <c r="B5480" s="6" t="s">
        <v>22005</v>
      </c>
      <c r="C5480" s="6" t="s">
        <v>9313</v>
      </c>
      <c r="D5480" s="6" t="s">
        <v>17993</v>
      </c>
      <c r="E5480" s="6" t="s">
        <v>15819</v>
      </c>
      <c r="F5480" s="6" t="s">
        <v>22006</v>
      </c>
      <c r="G5480" s="6" t="s">
        <v>22007</v>
      </c>
      <c r="H5480" s="79">
        <v>773.14989200000002</v>
      </c>
    </row>
    <row r="5481" spans="1:8" x14ac:dyDescent="0.2">
      <c r="A5481" s="6">
        <v>30430519</v>
      </c>
      <c r="B5481" s="6" t="s">
        <v>22008</v>
      </c>
      <c r="C5481" s="6" t="s">
        <v>9313</v>
      </c>
      <c r="D5481" s="6" t="s">
        <v>17997</v>
      </c>
      <c r="E5481" s="6" t="s">
        <v>15819</v>
      </c>
      <c r="F5481" s="6" t="s">
        <v>22009</v>
      </c>
      <c r="G5481" s="6" t="s">
        <v>22010</v>
      </c>
      <c r="H5481" s="79">
        <v>773.14989200000002</v>
      </c>
    </row>
    <row r="5482" spans="1:8" x14ac:dyDescent="0.2">
      <c r="A5482" s="6">
        <v>30132762</v>
      </c>
      <c r="B5482" s="6" t="s">
        <v>22011</v>
      </c>
      <c r="C5482" s="6" t="s">
        <v>5789</v>
      </c>
      <c r="D5482" s="6" t="s">
        <v>21847</v>
      </c>
      <c r="E5482" s="6" t="s">
        <v>5638</v>
      </c>
      <c r="F5482" s="6" t="s">
        <v>22012</v>
      </c>
      <c r="G5482" s="6" t="s">
        <v>22013</v>
      </c>
      <c r="H5482" s="79">
        <v>774.76088200000004</v>
      </c>
    </row>
    <row r="5483" spans="1:8" x14ac:dyDescent="0.2">
      <c r="A5483" s="6">
        <v>30178440</v>
      </c>
      <c r="B5483" s="6" t="s">
        <v>22014</v>
      </c>
      <c r="C5483" s="6" t="s">
        <v>5642</v>
      </c>
      <c r="D5483" s="6" t="s">
        <v>18044</v>
      </c>
      <c r="E5483" s="6" t="s">
        <v>5638</v>
      </c>
      <c r="F5483" s="6" t="s">
        <v>22015</v>
      </c>
      <c r="G5483" s="6" t="s">
        <v>22016</v>
      </c>
      <c r="H5483" s="79">
        <v>774.87951899999996</v>
      </c>
    </row>
    <row r="5484" spans="1:8" x14ac:dyDescent="0.2">
      <c r="A5484" s="6">
        <v>30444964</v>
      </c>
      <c r="B5484" s="6" t="s">
        <v>22017</v>
      </c>
      <c r="C5484" s="6" t="s">
        <v>6673</v>
      </c>
      <c r="D5484" s="6" t="s">
        <v>11588</v>
      </c>
      <c r="E5484" s="6" t="s">
        <v>5893</v>
      </c>
      <c r="F5484" s="6" t="s">
        <v>22018</v>
      </c>
      <c r="G5484" s="6" t="s">
        <v>22019</v>
      </c>
      <c r="H5484" s="79">
        <v>775.34444599999995</v>
      </c>
    </row>
    <row r="5485" spans="1:8" x14ac:dyDescent="0.2">
      <c r="A5485" s="6">
        <v>30091329</v>
      </c>
      <c r="B5485" s="6" t="s">
        <v>22020</v>
      </c>
      <c r="C5485" s="6" t="s">
        <v>6677</v>
      </c>
      <c r="D5485" s="6" t="s">
        <v>11588</v>
      </c>
      <c r="E5485" s="6" t="s">
        <v>5893</v>
      </c>
      <c r="F5485" s="6" t="s">
        <v>22021</v>
      </c>
      <c r="G5485" s="6" t="s">
        <v>22022</v>
      </c>
      <c r="H5485" s="79">
        <v>775.34444599999995</v>
      </c>
    </row>
    <row r="5486" spans="1:8" x14ac:dyDescent="0.2">
      <c r="A5486" s="6">
        <v>30233790</v>
      </c>
      <c r="B5486" s="6" t="s">
        <v>22023</v>
      </c>
      <c r="C5486" s="6" t="s">
        <v>6681</v>
      </c>
      <c r="D5486" s="6" t="s">
        <v>11588</v>
      </c>
      <c r="E5486" s="6" t="s">
        <v>5893</v>
      </c>
      <c r="F5486" s="6" t="s">
        <v>22024</v>
      </c>
      <c r="G5486" s="6" t="s">
        <v>22025</v>
      </c>
      <c r="H5486" s="79">
        <v>775.34444599999995</v>
      </c>
    </row>
    <row r="5487" spans="1:8" x14ac:dyDescent="0.2">
      <c r="A5487" s="6">
        <v>30010789</v>
      </c>
      <c r="B5487" s="6" t="s">
        <v>22026</v>
      </c>
      <c r="C5487" s="6" t="s">
        <v>6685</v>
      </c>
      <c r="D5487" s="6" t="s">
        <v>11588</v>
      </c>
      <c r="E5487" s="6" t="s">
        <v>5893</v>
      </c>
      <c r="F5487" s="6" t="s">
        <v>22027</v>
      </c>
      <c r="G5487" s="6" t="s">
        <v>22028</v>
      </c>
      <c r="H5487" s="79">
        <v>775.34444599999995</v>
      </c>
    </row>
    <row r="5488" spans="1:8" x14ac:dyDescent="0.2">
      <c r="A5488" s="6">
        <v>30213566</v>
      </c>
      <c r="B5488" s="6" t="s">
        <v>22029</v>
      </c>
      <c r="C5488" s="6" t="s">
        <v>6689</v>
      </c>
      <c r="D5488" s="6" t="s">
        <v>11588</v>
      </c>
      <c r="E5488" s="6" t="s">
        <v>5893</v>
      </c>
      <c r="F5488" s="6" t="s">
        <v>22030</v>
      </c>
      <c r="G5488" s="6" t="s">
        <v>22031</v>
      </c>
      <c r="H5488" s="79">
        <v>775.34444599999995</v>
      </c>
    </row>
    <row r="5489" spans="1:8" x14ac:dyDescent="0.2">
      <c r="A5489" s="6">
        <v>30004428</v>
      </c>
      <c r="B5489" s="6" t="s">
        <v>22032</v>
      </c>
      <c r="C5489" s="6" t="s">
        <v>6693</v>
      </c>
      <c r="D5489" s="6" t="s">
        <v>11588</v>
      </c>
      <c r="E5489" s="6" t="s">
        <v>5893</v>
      </c>
      <c r="F5489" s="6" t="s">
        <v>22033</v>
      </c>
      <c r="G5489" s="6" t="s">
        <v>22034</v>
      </c>
      <c r="H5489" s="79">
        <v>775.34444599999995</v>
      </c>
    </row>
    <row r="5490" spans="1:8" x14ac:dyDescent="0.2">
      <c r="A5490" s="6">
        <v>30054808</v>
      </c>
      <c r="B5490" s="6" t="s">
        <v>22035</v>
      </c>
      <c r="C5490" s="6" t="s">
        <v>6314</v>
      </c>
      <c r="D5490" s="6" t="s">
        <v>11588</v>
      </c>
      <c r="E5490" s="6" t="s">
        <v>5893</v>
      </c>
      <c r="F5490" s="6" t="s">
        <v>22036</v>
      </c>
      <c r="G5490" s="6" t="s">
        <v>22037</v>
      </c>
      <c r="H5490" s="79">
        <v>775.34444599999995</v>
      </c>
    </row>
    <row r="5491" spans="1:8" x14ac:dyDescent="0.2">
      <c r="A5491" s="6">
        <v>30068629</v>
      </c>
      <c r="B5491" s="6" t="s">
        <v>22038</v>
      </c>
      <c r="C5491" s="6" t="s">
        <v>6318</v>
      </c>
      <c r="D5491" s="6" t="s">
        <v>11588</v>
      </c>
      <c r="E5491" s="6" t="s">
        <v>5893</v>
      </c>
      <c r="F5491" s="6" t="s">
        <v>22039</v>
      </c>
      <c r="G5491" s="6" t="s">
        <v>22040</v>
      </c>
      <c r="H5491" s="79">
        <v>775.34444599999995</v>
      </c>
    </row>
    <row r="5492" spans="1:8" x14ac:dyDescent="0.2">
      <c r="A5492" s="6">
        <v>30131535</v>
      </c>
      <c r="B5492" s="6" t="s">
        <v>22041</v>
      </c>
      <c r="C5492" s="6" t="s">
        <v>6322</v>
      </c>
      <c r="D5492" s="6" t="s">
        <v>11588</v>
      </c>
      <c r="E5492" s="6" t="s">
        <v>5893</v>
      </c>
      <c r="F5492" s="6" t="s">
        <v>22042</v>
      </c>
      <c r="G5492" s="6" t="s">
        <v>22043</v>
      </c>
      <c r="H5492" s="79">
        <v>775.34444599999995</v>
      </c>
    </row>
    <row r="5493" spans="1:8" x14ac:dyDescent="0.2">
      <c r="A5493" s="6">
        <v>30125347</v>
      </c>
      <c r="B5493" s="6" t="s">
        <v>22044</v>
      </c>
      <c r="C5493" s="6" t="s">
        <v>6186</v>
      </c>
      <c r="D5493" s="6" t="s">
        <v>18044</v>
      </c>
      <c r="E5493" s="6" t="s">
        <v>5638</v>
      </c>
      <c r="F5493" s="6" t="s">
        <v>22045</v>
      </c>
      <c r="G5493" s="6" t="s">
        <v>22046</v>
      </c>
      <c r="H5493" s="79">
        <v>775.56492000000003</v>
      </c>
    </row>
    <row r="5494" spans="1:8" x14ac:dyDescent="0.2">
      <c r="A5494" s="6">
        <v>30058722</v>
      </c>
      <c r="B5494" s="6" t="s">
        <v>22047</v>
      </c>
      <c r="C5494" s="6" t="s">
        <v>5654</v>
      </c>
      <c r="D5494" s="6" t="s">
        <v>17617</v>
      </c>
      <c r="E5494" s="6" t="s">
        <v>5638</v>
      </c>
      <c r="F5494" s="6" t="s">
        <v>22048</v>
      </c>
      <c r="G5494" s="6" t="s">
        <v>22049</v>
      </c>
      <c r="H5494" s="79">
        <v>778.52106900000001</v>
      </c>
    </row>
    <row r="5495" spans="1:8" x14ac:dyDescent="0.2">
      <c r="A5495" s="6">
        <v>30387151</v>
      </c>
      <c r="B5495" s="6" t="s">
        <v>22050</v>
      </c>
      <c r="C5495" s="6" t="s">
        <v>5654</v>
      </c>
      <c r="D5495" s="6" t="s">
        <v>17559</v>
      </c>
      <c r="E5495" s="6" t="s">
        <v>5638</v>
      </c>
      <c r="F5495" s="6" t="s">
        <v>22051</v>
      </c>
      <c r="G5495" s="6" t="s">
        <v>22052</v>
      </c>
      <c r="H5495" s="79">
        <v>778.52106900000001</v>
      </c>
    </row>
    <row r="5496" spans="1:8" x14ac:dyDescent="0.2">
      <c r="A5496" s="6">
        <v>30177311</v>
      </c>
      <c r="B5496" s="6" t="s">
        <v>22053</v>
      </c>
      <c r="C5496" s="6" t="s">
        <v>6532</v>
      </c>
      <c r="D5496" s="6" t="s">
        <v>18044</v>
      </c>
      <c r="E5496" s="6" t="s">
        <v>5638</v>
      </c>
      <c r="F5496" s="6" t="s">
        <v>22054</v>
      </c>
      <c r="G5496" s="6" t="s">
        <v>22055</v>
      </c>
      <c r="H5496" s="79">
        <v>781.03089599999998</v>
      </c>
    </row>
    <row r="5497" spans="1:8" x14ac:dyDescent="0.2">
      <c r="A5497" s="6">
        <v>30268502</v>
      </c>
      <c r="B5497" s="6" t="s">
        <v>22056</v>
      </c>
      <c r="C5497" s="6" t="s">
        <v>7628</v>
      </c>
      <c r="D5497" s="6" t="s">
        <v>17993</v>
      </c>
      <c r="E5497" s="6" t="s">
        <v>15819</v>
      </c>
      <c r="F5497" s="6" t="s">
        <v>22057</v>
      </c>
      <c r="G5497" s="6" t="s">
        <v>22058</v>
      </c>
      <c r="H5497" s="79">
        <v>789.74245699999994</v>
      </c>
    </row>
    <row r="5498" spans="1:8" x14ac:dyDescent="0.2">
      <c r="A5498" s="6">
        <v>30008882</v>
      </c>
      <c r="B5498" s="6" t="s">
        <v>22059</v>
      </c>
      <c r="C5498" s="6" t="s">
        <v>7632</v>
      </c>
      <c r="D5498" s="6" t="s">
        <v>17993</v>
      </c>
      <c r="E5498" s="6" t="s">
        <v>15819</v>
      </c>
      <c r="F5498" s="6" t="s">
        <v>22060</v>
      </c>
      <c r="G5498" s="6" t="s">
        <v>22061</v>
      </c>
      <c r="H5498" s="79">
        <v>789.74245699999994</v>
      </c>
    </row>
    <row r="5499" spans="1:8" x14ac:dyDescent="0.2">
      <c r="A5499" s="6">
        <v>30212638</v>
      </c>
      <c r="B5499" s="6" t="s">
        <v>22062</v>
      </c>
      <c r="C5499" s="6" t="s">
        <v>7636</v>
      </c>
      <c r="D5499" s="6" t="s">
        <v>17993</v>
      </c>
      <c r="E5499" s="6" t="s">
        <v>15819</v>
      </c>
      <c r="F5499" s="6" t="s">
        <v>22063</v>
      </c>
      <c r="G5499" s="6" t="s">
        <v>22064</v>
      </c>
      <c r="H5499" s="79">
        <v>789.74245699999994</v>
      </c>
    </row>
    <row r="5500" spans="1:8" x14ac:dyDescent="0.2">
      <c r="A5500" s="6">
        <v>30030128</v>
      </c>
      <c r="B5500" s="6" t="s">
        <v>22065</v>
      </c>
      <c r="C5500" s="6" t="s">
        <v>7628</v>
      </c>
      <c r="D5500" s="6" t="s">
        <v>17997</v>
      </c>
      <c r="E5500" s="6" t="s">
        <v>15819</v>
      </c>
      <c r="F5500" s="6" t="s">
        <v>22066</v>
      </c>
      <c r="G5500" s="6" t="s">
        <v>22067</v>
      </c>
      <c r="H5500" s="79">
        <v>789.74245699999994</v>
      </c>
    </row>
    <row r="5501" spans="1:8" x14ac:dyDescent="0.2">
      <c r="A5501" s="6">
        <v>30239515</v>
      </c>
      <c r="B5501" s="6" t="s">
        <v>22068</v>
      </c>
      <c r="C5501" s="6" t="s">
        <v>7632</v>
      </c>
      <c r="D5501" s="6" t="s">
        <v>17997</v>
      </c>
      <c r="E5501" s="6" t="s">
        <v>15819</v>
      </c>
      <c r="F5501" s="6" t="s">
        <v>22069</v>
      </c>
      <c r="G5501" s="6" t="s">
        <v>22070</v>
      </c>
      <c r="H5501" s="79">
        <v>789.74245699999994</v>
      </c>
    </row>
    <row r="5502" spans="1:8" x14ac:dyDescent="0.2">
      <c r="A5502" s="6">
        <v>30064075</v>
      </c>
      <c r="B5502" s="6" t="s">
        <v>22071</v>
      </c>
      <c r="C5502" s="6" t="s">
        <v>7636</v>
      </c>
      <c r="D5502" s="6" t="s">
        <v>17997</v>
      </c>
      <c r="E5502" s="6" t="s">
        <v>15819</v>
      </c>
      <c r="F5502" s="6" t="s">
        <v>22072</v>
      </c>
      <c r="G5502" s="6" t="s">
        <v>22073</v>
      </c>
      <c r="H5502" s="79">
        <v>789.74245699999994</v>
      </c>
    </row>
    <row r="5503" spans="1:8" x14ac:dyDescent="0.2">
      <c r="A5503" s="6">
        <v>30380407</v>
      </c>
      <c r="B5503" s="6" t="s">
        <v>22074</v>
      </c>
      <c r="C5503" s="6" t="s">
        <v>9561</v>
      </c>
      <c r="D5503" s="6" t="s">
        <v>12145</v>
      </c>
      <c r="E5503" s="6" t="s">
        <v>5638</v>
      </c>
      <c r="F5503" s="6" t="s">
        <v>22075</v>
      </c>
      <c r="G5503" s="6" t="s">
        <v>22076</v>
      </c>
      <c r="H5503" s="79">
        <v>789.75977799999998</v>
      </c>
    </row>
    <row r="5504" spans="1:8" x14ac:dyDescent="0.2">
      <c r="A5504" s="6">
        <v>30219303</v>
      </c>
      <c r="B5504" s="6" t="s">
        <v>4365</v>
      </c>
      <c r="C5504" s="6" t="s">
        <v>5694</v>
      </c>
      <c r="D5504" s="6" t="s">
        <v>18426</v>
      </c>
      <c r="E5504" s="6" t="s">
        <v>5638</v>
      </c>
      <c r="F5504" s="6" t="s">
        <v>4361</v>
      </c>
      <c r="G5504" s="6" t="s">
        <v>4362</v>
      </c>
      <c r="H5504" s="79">
        <v>791.07905200000005</v>
      </c>
    </row>
    <row r="5505" spans="1:8" x14ac:dyDescent="0.2">
      <c r="A5505" s="6">
        <v>30140249</v>
      </c>
      <c r="B5505" s="6" t="s">
        <v>22077</v>
      </c>
      <c r="C5505" s="6" t="s">
        <v>7226</v>
      </c>
      <c r="D5505" s="6" t="s">
        <v>18868</v>
      </c>
      <c r="E5505" s="6" t="s">
        <v>5638</v>
      </c>
      <c r="F5505" s="6" t="s">
        <v>22078</v>
      </c>
      <c r="G5505" s="6" t="s">
        <v>22079</v>
      </c>
      <c r="H5505" s="79">
        <v>791.19806600000004</v>
      </c>
    </row>
    <row r="5506" spans="1:8" x14ac:dyDescent="0.2">
      <c r="A5506" s="6">
        <v>30166921</v>
      </c>
      <c r="B5506" s="6" t="s">
        <v>22080</v>
      </c>
      <c r="C5506" s="6" t="s">
        <v>7226</v>
      </c>
      <c r="D5506" s="6" t="s">
        <v>18874</v>
      </c>
      <c r="E5506" s="6" t="s">
        <v>5638</v>
      </c>
      <c r="F5506" s="6" t="s">
        <v>22081</v>
      </c>
      <c r="G5506" s="6" t="s">
        <v>22082</v>
      </c>
      <c r="H5506" s="79">
        <v>791.19806600000004</v>
      </c>
    </row>
    <row r="5507" spans="1:8" x14ac:dyDescent="0.2">
      <c r="A5507" s="6">
        <v>30342114</v>
      </c>
      <c r="B5507" s="6" t="s">
        <v>4325</v>
      </c>
      <c r="C5507" s="6" t="s">
        <v>6580</v>
      </c>
      <c r="D5507" s="6" t="s">
        <v>18868</v>
      </c>
      <c r="E5507" s="6" t="s">
        <v>5638</v>
      </c>
      <c r="F5507" s="6" t="s">
        <v>4321</v>
      </c>
      <c r="G5507" s="6" t="s">
        <v>4322</v>
      </c>
      <c r="H5507" s="79">
        <v>792.20024999999998</v>
      </c>
    </row>
    <row r="5508" spans="1:8" x14ac:dyDescent="0.2">
      <c r="A5508" s="6">
        <v>30370864</v>
      </c>
      <c r="B5508" s="6" t="s">
        <v>2535</v>
      </c>
      <c r="C5508" s="6" t="s">
        <v>6580</v>
      </c>
      <c r="D5508" s="6" t="s">
        <v>18870</v>
      </c>
      <c r="E5508" s="6" t="s">
        <v>5638</v>
      </c>
      <c r="F5508" s="6" t="s">
        <v>2531</v>
      </c>
      <c r="G5508" s="6" t="s">
        <v>2532</v>
      </c>
      <c r="H5508" s="79">
        <v>792.20024999999998</v>
      </c>
    </row>
    <row r="5509" spans="1:8" x14ac:dyDescent="0.2">
      <c r="A5509" s="6">
        <v>30312845</v>
      </c>
      <c r="B5509" s="6" t="s">
        <v>22083</v>
      </c>
      <c r="C5509" s="6" t="s">
        <v>6580</v>
      </c>
      <c r="D5509" s="6" t="s">
        <v>18874</v>
      </c>
      <c r="E5509" s="6" t="s">
        <v>5638</v>
      </c>
      <c r="F5509" s="6" t="s">
        <v>22084</v>
      </c>
      <c r="G5509" s="6" t="s">
        <v>22085</v>
      </c>
      <c r="H5509" s="79">
        <v>792.20024999999998</v>
      </c>
    </row>
    <row r="5510" spans="1:8" x14ac:dyDescent="0.2">
      <c r="A5510" s="6">
        <v>30410031</v>
      </c>
      <c r="B5510" s="6" t="s">
        <v>22086</v>
      </c>
      <c r="C5510" s="6" t="s">
        <v>6182</v>
      </c>
      <c r="D5510" s="6" t="s">
        <v>18044</v>
      </c>
      <c r="E5510" s="6" t="s">
        <v>5638</v>
      </c>
      <c r="F5510" s="6" t="s">
        <v>22087</v>
      </c>
      <c r="G5510" s="6" t="s">
        <v>22088</v>
      </c>
      <c r="H5510" s="79">
        <v>792.70912499999997</v>
      </c>
    </row>
    <row r="5511" spans="1:8" x14ac:dyDescent="0.2">
      <c r="A5511" s="6">
        <v>30356785</v>
      </c>
      <c r="B5511" s="6" t="s">
        <v>22089</v>
      </c>
      <c r="C5511" s="6" t="s">
        <v>5779</v>
      </c>
      <c r="D5511" s="6" t="s">
        <v>18034</v>
      </c>
      <c r="E5511" s="6" t="s">
        <v>5638</v>
      </c>
      <c r="F5511" s="6" t="s">
        <v>22090</v>
      </c>
      <c r="G5511" s="6" t="s">
        <v>22091</v>
      </c>
      <c r="H5511" s="79">
        <v>793.98952699999995</v>
      </c>
    </row>
    <row r="5512" spans="1:8" x14ac:dyDescent="0.2">
      <c r="A5512" s="6">
        <v>30402081</v>
      </c>
      <c r="B5512" s="6" t="s">
        <v>22092</v>
      </c>
      <c r="C5512" s="6" t="s">
        <v>5706</v>
      </c>
      <c r="D5512" s="6" t="s">
        <v>18034</v>
      </c>
      <c r="E5512" s="6" t="s">
        <v>5638</v>
      </c>
      <c r="F5512" s="6" t="s">
        <v>22093</v>
      </c>
      <c r="G5512" s="6" t="s">
        <v>22094</v>
      </c>
      <c r="H5512" s="79">
        <v>795.745859</v>
      </c>
    </row>
    <row r="5513" spans="1:8" x14ac:dyDescent="0.2">
      <c r="A5513" s="6">
        <v>30217981</v>
      </c>
      <c r="B5513" s="6" t="s">
        <v>22095</v>
      </c>
      <c r="C5513" s="6" t="s">
        <v>5636</v>
      </c>
      <c r="D5513" s="6" t="s">
        <v>18870</v>
      </c>
      <c r="E5513" s="6" t="s">
        <v>5638</v>
      </c>
      <c r="F5513" s="6" t="s">
        <v>22096</v>
      </c>
      <c r="G5513" s="6" t="s">
        <v>22097</v>
      </c>
      <c r="H5513" s="79">
        <v>799.92336399999999</v>
      </c>
    </row>
    <row r="5514" spans="1:8" x14ac:dyDescent="0.2">
      <c r="A5514" s="6">
        <v>30304228</v>
      </c>
      <c r="B5514" s="6" t="s">
        <v>337</v>
      </c>
      <c r="C5514" s="6" t="s">
        <v>5636</v>
      </c>
      <c r="D5514" s="6" t="s">
        <v>18874</v>
      </c>
      <c r="E5514" s="6" t="s">
        <v>5638</v>
      </c>
      <c r="F5514" s="6" t="s">
        <v>332</v>
      </c>
      <c r="G5514" s="6" t="s">
        <v>333</v>
      </c>
      <c r="H5514" s="79">
        <v>799.92336399999999</v>
      </c>
    </row>
    <row r="5515" spans="1:8" x14ac:dyDescent="0.2">
      <c r="A5515" s="6">
        <v>30026601</v>
      </c>
      <c r="B5515" s="6" t="s">
        <v>22098</v>
      </c>
      <c r="C5515" s="6" t="s">
        <v>6520</v>
      </c>
      <c r="D5515" s="6" t="s">
        <v>18044</v>
      </c>
      <c r="E5515" s="6" t="s">
        <v>5638</v>
      </c>
      <c r="F5515" s="6" t="s">
        <v>22099</v>
      </c>
      <c r="G5515" s="6" t="s">
        <v>22100</v>
      </c>
      <c r="H5515" s="79">
        <v>804.64290700000004</v>
      </c>
    </row>
    <row r="5516" spans="1:8" x14ac:dyDescent="0.2">
      <c r="A5516" s="6">
        <v>30192704</v>
      </c>
      <c r="B5516" s="6" t="s">
        <v>22101</v>
      </c>
      <c r="C5516" s="6" t="s">
        <v>6298</v>
      </c>
      <c r="D5516" s="6" t="s">
        <v>18874</v>
      </c>
      <c r="E5516" s="6" t="s">
        <v>5638</v>
      </c>
      <c r="F5516" s="6" t="s">
        <v>22102</v>
      </c>
      <c r="G5516" s="6" t="s">
        <v>22103</v>
      </c>
      <c r="H5516" s="79">
        <v>804.78946900000005</v>
      </c>
    </row>
    <row r="5517" spans="1:8" x14ac:dyDescent="0.2">
      <c r="A5517" s="6">
        <v>30346508</v>
      </c>
      <c r="B5517" s="6" t="s">
        <v>22104</v>
      </c>
      <c r="C5517" s="6" t="s">
        <v>5794</v>
      </c>
      <c r="D5517" s="6" t="s">
        <v>21834</v>
      </c>
      <c r="E5517" s="6" t="s">
        <v>5638</v>
      </c>
      <c r="F5517" s="6" t="s">
        <v>22105</v>
      </c>
      <c r="G5517" s="6" t="s">
        <v>22106</v>
      </c>
      <c r="H5517" s="79">
        <v>806.01293099999998</v>
      </c>
    </row>
    <row r="5518" spans="1:8" x14ac:dyDescent="0.2">
      <c r="A5518" s="6">
        <v>30174093</v>
      </c>
      <c r="B5518" s="6" t="s">
        <v>22107</v>
      </c>
      <c r="C5518" s="6" t="s">
        <v>5636</v>
      </c>
      <c r="D5518" s="6" t="s">
        <v>21834</v>
      </c>
      <c r="E5518" s="6" t="s">
        <v>5638</v>
      </c>
      <c r="F5518" s="6" t="s">
        <v>22108</v>
      </c>
      <c r="G5518" s="6" t="s">
        <v>22109</v>
      </c>
      <c r="H5518" s="79">
        <v>806.01293099999998</v>
      </c>
    </row>
    <row r="5519" spans="1:8" x14ac:dyDescent="0.2">
      <c r="A5519" s="6">
        <v>30021232</v>
      </c>
      <c r="B5519" s="6" t="s">
        <v>22110</v>
      </c>
      <c r="C5519" s="6" t="s">
        <v>5794</v>
      </c>
      <c r="D5519" s="6" t="s">
        <v>21847</v>
      </c>
      <c r="E5519" s="6" t="s">
        <v>5638</v>
      </c>
      <c r="F5519" s="6" t="s">
        <v>22111</v>
      </c>
      <c r="G5519" s="6" t="s">
        <v>22112</v>
      </c>
      <c r="H5519" s="79">
        <v>806.01293099999998</v>
      </c>
    </row>
    <row r="5520" spans="1:8" x14ac:dyDescent="0.2">
      <c r="A5520" s="6">
        <v>30240739</v>
      </c>
      <c r="B5520" s="6" t="s">
        <v>22113</v>
      </c>
      <c r="C5520" s="6" t="s">
        <v>5636</v>
      </c>
      <c r="D5520" s="6" t="s">
        <v>21847</v>
      </c>
      <c r="E5520" s="6" t="s">
        <v>5638</v>
      </c>
      <c r="F5520" s="6" t="s">
        <v>22114</v>
      </c>
      <c r="G5520" s="6" t="s">
        <v>22115</v>
      </c>
      <c r="H5520" s="79">
        <v>806.01293099999998</v>
      </c>
    </row>
    <row r="5521" spans="1:8" x14ac:dyDescent="0.2">
      <c r="A5521" s="6">
        <v>30320407</v>
      </c>
      <c r="B5521" s="6" t="s">
        <v>22116</v>
      </c>
      <c r="C5521" s="6" t="s">
        <v>6516</v>
      </c>
      <c r="D5521" s="6" t="s">
        <v>18044</v>
      </c>
      <c r="E5521" s="6" t="s">
        <v>5638</v>
      </c>
      <c r="F5521" s="6" t="s">
        <v>22117</v>
      </c>
      <c r="G5521" s="6" t="s">
        <v>22118</v>
      </c>
      <c r="H5521" s="79">
        <v>807.08422399999995</v>
      </c>
    </row>
    <row r="5522" spans="1:8" x14ac:dyDescent="0.2">
      <c r="A5522" s="6">
        <v>30259694</v>
      </c>
      <c r="B5522" s="6" t="s">
        <v>22119</v>
      </c>
      <c r="C5522" s="6" t="s">
        <v>7159</v>
      </c>
      <c r="D5522" s="6" t="s">
        <v>9992</v>
      </c>
      <c r="E5522" s="6" t="s">
        <v>9993</v>
      </c>
      <c r="F5522" s="6" t="s">
        <v>22120</v>
      </c>
      <c r="G5522" s="6" t="s">
        <v>22121</v>
      </c>
      <c r="H5522" s="79">
        <v>809.91811700000005</v>
      </c>
    </row>
    <row r="5523" spans="1:8" x14ac:dyDescent="0.2">
      <c r="A5523" s="6">
        <v>30059580</v>
      </c>
      <c r="B5523" s="6" t="s">
        <v>22122</v>
      </c>
      <c r="C5523" s="6" t="s">
        <v>8492</v>
      </c>
      <c r="D5523" s="6" t="s">
        <v>9992</v>
      </c>
      <c r="E5523" s="6" t="s">
        <v>9993</v>
      </c>
      <c r="F5523" s="6" t="s">
        <v>22123</v>
      </c>
      <c r="G5523" s="6" t="s">
        <v>22124</v>
      </c>
      <c r="H5523" s="79">
        <v>809.91811700000005</v>
      </c>
    </row>
    <row r="5524" spans="1:8" x14ac:dyDescent="0.2">
      <c r="A5524" s="6">
        <v>30146531</v>
      </c>
      <c r="B5524" s="6" t="s">
        <v>22125</v>
      </c>
      <c r="C5524" s="6" t="s">
        <v>8496</v>
      </c>
      <c r="D5524" s="6" t="s">
        <v>9992</v>
      </c>
      <c r="E5524" s="6" t="s">
        <v>9993</v>
      </c>
      <c r="F5524" s="6" t="s">
        <v>22126</v>
      </c>
      <c r="G5524" s="6" t="s">
        <v>22127</v>
      </c>
      <c r="H5524" s="79">
        <v>809.91811700000005</v>
      </c>
    </row>
    <row r="5525" spans="1:8" x14ac:dyDescent="0.2">
      <c r="A5525" s="6">
        <v>30016533</v>
      </c>
      <c r="B5525" s="6" t="s">
        <v>22128</v>
      </c>
      <c r="C5525" s="6" t="s">
        <v>6274</v>
      </c>
      <c r="D5525" s="6" t="s">
        <v>9992</v>
      </c>
      <c r="E5525" s="6" t="s">
        <v>9993</v>
      </c>
      <c r="F5525" s="6" t="s">
        <v>22129</v>
      </c>
      <c r="G5525" s="6" t="s">
        <v>22130</v>
      </c>
      <c r="H5525" s="79">
        <v>809.91811700000005</v>
      </c>
    </row>
    <row r="5526" spans="1:8" x14ac:dyDescent="0.2">
      <c r="A5526" s="6">
        <v>30066923</v>
      </c>
      <c r="B5526" s="6" t="s">
        <v>22131</v>
      </c>
      <c r="C5526" s="6" t="s">
        <v>5710</v>
      </c>
      <c r="D5526" s="6" t="s">
        <v>18034</v>
      </c>
      <c r="E5526" s="6" t="s">
        <v>5638</v>
      </c>
      <c r="F5526" s="6" t="s">
        <v>22132</v>
      </c>
      <c r="G5526" s="6" t="s">
        <v>22133</v>
      </c>
      <c r="H5526" s="79">
        <v>810.90806399999997</v>
      </c>
    </row>
    <row r="5527" spans="1:8" x14ac:dyDescent="0.2">
      <c r="A5527" s="6">
        <v>30056460</v>
      </c>
      <c r="B5527" s="6" t="s">
        <v>22134</v>
      </c>
      <c r="C5527" s="6" t="s">
        <v>6528</v>
      </c>
      <c r="D5527" s="6" t="s">
        <v>18044</v>
      </c>
      <c r="E5527" s="6" t="s">
        <v>5638</v>
      </c>
      <c r="F5527" s="6" t="s">
        <v>22135</v>
      </c>
      <c r="G5527" s="6" t="s">
        <v>22136</v>
      </c>
      <c r="H5527" s="79">
        <v>811.16098799999997</v>
      </c>
    </row>
    <row r="5528" spans="1:8" x14ac:dyDescent="0.2">
      <c r="A5528" s="6">
        <v>30108232</v>
      </c>
      <c r="B5528" s="6" t="s">
        <v>22137</v>
      </c>
      <c r="C5528" s="6" t="s">
        <v>8422</v>
      </c>
      <c r="D5528" s="6" t="s">
        <v>16425</v>
      </c>
      <c r="E5528" s="6" t="s">
        <v>15819</v>
      </c>
      <c r="F5528" s="6" t="s">
        <v>22138</v>
      </c>
      <c r="G5528" s="6" t="s">
        <v>22139</v>
      </c>
      <c r="H5528" s="79">
        <v>812.55787699999996</v>
      </c>
    </row>
    <row r="5529" spans="1:8" x14ac:dyDescent="0.2">
      <c r="A5529" s="6">
        <v>30209822</v>
      </c>
      <c r="B5529" s="6" t="s">
        <v>22140</v>
      </c>
      <c r="C5529" s="6" t="s">
        <v>8426</v>
      </c>
      <c r="D5529" s="6" t="s">
        <v>16425</v>
      </c>
      <c r="E5529" s="6" t="s">
        <v>15819</v>
      </c>
      <c r="F5529" s="6" t="s">
        <v>22141</v>
      </c>
      <c r="G5529" s="6" t="s">
        <v>22142</v>
      </c>
      <c r="H5529" s="79">
        <v>812.55787699999996</v>
      </c>
    </row>
    <row r="5530" spans="1:8" x14ac:dyDescent="0.2">
      <c r="A5530" s="6">
        <v>30002843</v>
      </c>
      <c r="B5530" s="6" t="s">
        <v>22143</v>
      </c>
      <c r="C5530" s="6" t="s">
        <v>7099</v>
      </c>
      <c r="D5530" s="6" t="s">
        <v>16425</v>
      </c>
      <c r="E5530" s="6" t="s">
        <v>15819</v>
      </c>
      <c r="F5530" s="6" t="s">
        <v>22144</v>
      </c>
      <c r="G5530" s="6" t="s">
        <v>22145</v>
      </c>
      <c r="H5530" s="79">
        <v>812.55787699999996</v>
      </c>
    </row>
    <row r="5531" spans="1:8" x14ac:dyDescent="0.2">
      <c r="A5531" s="6">
        <v>30287639</v>
      </c>
      <c r="B5531" s="6" t="s">
        <v>22146</v>
      </c>
      <c r="C5531" s="6" t="s">
        <v>6242</v>
      </c>
      <c r="D5531" s="6" t="s">
        <v>16425</v>
      </c>
      <c r="E5531" s="6" t="s">
        <v>15819</v>
      </c>
      <c r="F5531" s="6" t="s">
        <v>22147</v>
      </c>
      <c r="G5531" s="6" t="s">
        <v>22148</v>
      </c>
      <c r="H5531" s="79">
        <v>812.55787699999996</v>
      </c>
    </row>
    <row r="5532" spans="1:8" x14ac:dyDescent="0.2">
      <c r="A5532" s="6">
        <v>30094363</v>
      </c>
      <c r="B5532" s="6" t="s">
        <v>22149</v>
      </c>
      <c r="C5532" s="6" t="s">
        <v>8422</v>
      </c>
      <c r="D5532" s="6" t="s">
        <v>16429</v>
      </c>
      <c r="E5532" s="6" t="s">
        <v>15819</v>
      </c>
      <c r="F5532" s="6" t="s">
        <v>22150</v>
      </c>
      <c r="G5532" s="6" t="s">
        <v>22151</v>
      </c>
      <c r="H5532" s="79">
        <v>812.55787699999996</v>
      </c>
    </row>
    <row r="5533" spans="1:8" x14ac:dyDescent="0.2">
      <c r="A5533" s="6">
        <v>30265519</v>
      </c>
      <c r="B5533" s="6" t="s">
        <v>22152</v>
      </c>
      <c r="C5533" s="6" t="s">
        <v>8426</v>
      </c>
      <c r="D5533" s="6" t="s">
        <v>16429</v>
      </c>
      <c r="E5533" s="6" t="s">
        <v>15819</v>
      </c>
      <c r="F5533" s="6" t="s">
        <v>22153</v>
      </c>
      <c r="G5533" s="6" t="s">
        <v>22154</v>
      </c>
      <c r="H5533" s="79">
        <v>812.55787699999996</v>
      </c>
    </row>
    <row r="5534" spans="1:8" x14ac:dyDescent="0.2">
      <c r="A5534" s="6">
        <v>30053060</v>
      </c>
      <c r="B5534" s="6" t="s">
        <v>22155</v>
      </c>
      <c r="C5534" s="6" t="s">
        <v>7099</v>
      </c>
      <c r="D5534" s="6" t="s">
        <v>16429</v>
      </c>
      <c r="E5534" s="6" t="s">
        <v>15819</v>
      </c>
      <c r="F5534" s="6" t="s">
        <v>22156</v>
      </c>
      <c r="G5534" s="6" t="s">
        <v>22157</v>
      </c>
      <c r="H5534" s="79">
        <v>812.55787699999996</v>
      </c>
    </row>
    <row r="5535" spans="1:8" x14ac:dyDescent="0.2">
      <c r="A5535" s="6">
        <v>30200925</v>
      </c>
      <c r="B5535" s="6" t="s">
        <v>22158</v>
      </c>
      <c r="C5535" s="6" t="s">
        <v>6242</v>
      </c>
      <c r="D5535" s="6" t="s">
        <v>16429</v>
      </c>
      <c r="E5535" s="6" t="s">
        <v>15819</v>
      </c>
      <c r="F5535" s="6" t="s">
        <v>22159</v>
      </c>
      <c r="G5535" s="6" t="s">
        <v>22160</v>
      </c>
      <c r="H5535" s="79">
        <v>812.55787699999996</v>
      </c>
    </row>
    <row r="5536" spans="1:8" x14ac:dyDescent="0.2">
      <c r="A5536" s="6">
        <v>30347984</v>
      </c>
      <c r="B5536" s="6" t="s">
        <v>1203</v>
      </c>
      <c r="C5536" s="6" t="s">
        <v>7226</v>
      </c>
      <c r="D5536" s="6" t="s">
        <v>18870</v>
      </c>
      <c r="E5536" s="6" t="s">
        <v>5638</v>
      </c>
      <c r="F5536" s="6" t="s">
        <v>1198</v>
      </c>
      <c r="G5536" s="6" t="s">
        <v>1199</v>
      </c>
      <c r="H5536" s="79">
        <v>813.18228699999997</v>
      </c>
    </row>
    <row r="5537" spans="1:8" x14ac:dyDescent="0.2">
      <c r="A5537" s="6">
        <v>30434397</v>
      </c>
      <c r="B5537" s="6" t="s">
        <v>22161</v>
      </c>
      <c r="C5537" s="6" t="s">
        <v>6198</v>
      </c>
      <c r="D5537" s="6" t="s">
        <v>18044</v>
      </c>
      <c r="E5537" s="6" t="s">
        <v>5638</v>
      </c>
      <c r="F5537" s="6" t="s">
        <v>22162</v>
      </c>
      <c r="G5537" s="6" t="s">
        <v>22163</v>
      </c>
      <c r="H5537" s="79">
        <v>813.72264700000005</v>
      </c>
    </row>
    <row r="5538" spans="1:8" x14ac:dyDescent="0.2">
      <c r="A5538" s="6">
        <v>30207198</v>
      </c>
      <c r="B5538" s="6" t="s">
        <v>22164</v>
      </c>
      <c r="C5538" s="6" t="s">
        <v>6202</v>
      </c>
      <c r="D5538" s="6" t="s">
        <v>18044</v>
      </c>
      <c r="E5538" s="6" t="s">
        <v>5638</v>
      </c>
      <c r="F5538" s="6" t="s">
        <v>22165</v>
      </c>
      <c r="G5538" s="6" t="s">
        <v>22166</v>
      </c>
      <c r="H5538" s="79">
        <v>813.72264700000005</v>
      </c>
    </row>
    <row r="5539" spans="1:8" x14ac:dyDescent="0.2">
      <c r="A5539" s="6">
        <v>30146769</v>
      </c>
      <c r="B5539" s="6" t="s">
        <v>22167</v>
      </c>
      <c r="C5539" s="6" t="s">
        <v>7218</v>
      </c>
      <c r="D5539" s="6" t="s">
        <v>18874</v>
      </c>
      <c r="E5539" s="6" t="s">
        <v>5638</v>
      </c>
      <c r="F5539" s="6" t="s">
        <v>22168</v>
      </c>
      <c r="G5539" s="6" t="s">
        <v>22169</v>
      </c>
      <c r="H5539" s="79">
        <v>814.58542599999998</v>
      </c>
    </row>
    <row r="5540" spans="1:8" x14ac:dyDescent="0.2">
      <c r="A5540" s="6">
        <v>30137581</v>
      </c>
      <c r="B5540" s="6" t="s">
        <v>22170</v>
      </c>
      <c r="C5540" s="6" t="s">
        <v>6460</v>
      </c>
      <c r="D5540" s="6" t="s">
        <v>17993</v>
      </c>
      <c r="E5540" s="6" t="s">
        <v>15819</v>
      </c>
      <c r="F5540" s="6" t="s">
        <v>22171</v>
      </c>
      <c r="G5540" s="6" t="s">
        <v>22172</v>
      </c>
      <c r="H5540" s="79">
        <v>817.63308900000004</v>
      </c>
    </row>
    <row r="5541" spans="1:8" x14ac:dyDescent="0.2">
      <c r="A5541" s="6">
        <v>30437417</v>
      </c>
      <c r="B5541" s="6" t="s">
        <v>22173</v>
      </c>
      <c r="C5541" s="6" t="s">
        <v>6460</v>
      </c>
      <c r="D5541" s="6" t="s">
        <v>17997</v>
      </c>
      <c r="E5541" s="6" t="s">
        <v>15819</v>
      </c>
      <c r="F5541" s="6" t="s">
        <v>22174</v>
      </c>
      <c r="G5541" s="6" t="s">
        <v>22175</v>
      </c>
      <c r="H5541" s="79">
        <v>817.63308900000004</v>
      </c>
    </row>
    <row r="5542" spans="1:8" x14ac:dyDescent="0.2">
      <c r="A5542" s="6">
        <v>30292552</v>
      </c>
      <c r="B5542" s="6" t="s">
        <v>22176</v>
      </c>
      <c r="C5542" s="6" t="s">
        <v>6524</v>
      </c>
      <c r="D5542" s="6" t="s">
        <v>18044</v>
      </c>
      <c r="E5542" s="6" t="s">
        <v>5638</v>
      </c>
      <c r="F5542" s="6" t="s">
        <v>22177</v>
      </c>
      <c r="G5542" s="6" t="s">
        <v>22178</v>
      </c>
      <c r="H5542" s="79">
        <v>818.75811199999998</v>
      </c>
    </row>
    <row r="5543" spans="1:8" x14ac:dyDescent="0.2">
      <c r="A5543" s="6">
        <v>30355529</v>
      </c>
      <c r="B5543" s="6" t="s">
        <v>4500</v>
      </c>
      <c r="C5543" s="6" t="s">
        <v>7202</v>
      </c>
      <c r="D5543" s="6" t="s">
        <v>18870</v>
      </c>
      <c r="E5543" s="6" t="s">
        <v>5638</v>
      </c>
      <c r="F5543" s="6" t="s">
        <v>4496</v>
      </c>
      <c r="G5543" s="6" t="s">
        <v>4497</v>
      </c>
      <c r="H5543" s="79">
        <v>820.32964200000004</v>
      </c>
    </row>
    <row r="5544" spans="1:8" x14ac:dyDescent="0.2">
      <c r="A5544" s="6">
        <v>30386287</v>
      </c>
      <c r="B5544" s="6" t="s">
        <v>22179</v>
      </c>
      <c r="C5544" s="6" t="s">
        <v>7202</v>
      </c>
      <c r="D5544" s="6" t="s">
        <v>18874</v>
      </c>
      <c r="E5544" s="6" t="s">
        <v>5638</v>
      </c>
      <c r="F5544" s="6" t="s">
        <v>22180</v>
      </c>
      <c r="G5544" s="6" t="s">
        <v>22181</v>
      </c>
      <c r="H5544" s="79">
        <v>820.32964200000004</v>
      </c>
    </row>
    <row r="5545" spans="1:8" x14ac:dyDescent="0.2">
      <c r="A5545" s="6">
        <v>30283835</v>
      </c>
      <c r="B5545" s="6" t="s">
        <v>22182</v>
      </c>
      <c r="C5545" s="6" t="s">
        <v>7218</v>
      </c>
      <c r="D5545" s="6" t="s">
        <v>18868</v>
      </c>
      <c r="E5545" s="6" t="s">
        <v>5638</v>
      </c>
      <c r="F5545" s="6" t="s">
        <v>22183</v>
      </c>
      <c r="G5545" s="6" t="s">
        <v>22184</v>
      </c>
      <c r="H5545" s="79">
        <v>821.085194</v>
      </c>
    </row>
    <row r="5546" spans="1:8" x14ac:dyDescent="0.2">
      <c r="A5546" s="6">
        <v>30136415</v>
      </c>
      <c r="B5546" s="6" t="s">
        <v>22185</v>
      </c>
      <c r="C5546" s="6" t="s">
        <v>5646</v>
      </c>
      <c r="D5546" s="6" t="s">
        <v>18870</v>
      </c>
      <c r="E5546" s="6" t="s">
        <v>5638</v>
      </c>
      <c r="F5546" s="6" t="s">
        <v>22186</v>
      </c>
      <c r="G5546" s="6" t="s">
        <v>22187</v>
      </c>
      <c r="H5546" s="79">
        <v>822.15313500000002</v>
      </c>
    </row>
    <row r="5547" spans="1:8" x14ac:dyDescent="0.2">
      <c r="A5547" s="6">
        <v>30229560</v>
      </c>
      <c r="B5547" s="6" t="s">
        <v>533</v>
      </c>
      <c r="C5547" s="6" t="s">
        <v>5646</v>
      </c>
      <c r="D5547" s="6" t="s">
        <v>18874</v>
      </c>
      <c r="E5547" s="6" t="s">
        <v>5638</v>
      </c>
      <c r="F5547" s="6" t="s">
        <v>528</v>
      </c>
      <c r="G5547" s="6" t="s">
        <v>529</v>
      </c>
      <c r="H5547" s="79">
        <v>822.15313500000002</v>
      </c>
    </row>
    <row r="5548" spans="1:8" x14ac:dyDescent="0.2">
      <c r="A5548" s="6">
        <v>30095462</v>
      </c>
      <c r="B5548" s="6" t="s">
        <v>22188</v>
      </c>
      <c r="C5548" s="6" t="s">
        <v>5732</v>
      </c>
      <c r="D5548" s="6" t="s">
        <v>18413</v>
      </c>
      <c r="E5548" s="6" t="s">
        <v>18414</v>
      </c>
      <c r="F5548" s="6" t="s">
        <v>22189</v>
      </c>
      <c r="G5548" s="6" t="s">
        <v>22190</v>
      </c>
      <c r="H5548" s="79">
        <v>823.17609800000002</v>
      </c>
    </row>
    <row r="5549" spans="1:8" x14ac:dyDescent="0.2">
      <c r="A5549" s="6">
        <v>30210540</v>
      </c>
      <c r="B5549" s="6" t="s">
        <v>22191</v>
      </c>
      <c r="C5549" s="6" t="s">
        <v>22192</v>
      </c>
      <c r="D5549" s="6" t="s">
        <v>18309</v>
      </c>
      <c r="E5549" s="6" t="s">
        <v>5893</v>
      </c>
      <c r="F5549" s="6" t="s">
        <v>22193</v>
      </c>
      <c r="G5549" s="6" t="s">
        <v>22194</v>
      </c>
      <c r="H5549" s="79">
        <v>823.17609800000002</v>
      </c>
    </row>
    <row r="5550" spans="1:8" x14ac:dyDescent="0.2">
      <c r="A5550" s="6">
        <v>30362527</v>
      </c>
      <c r="B5550" s="6" t="s">
        <v>22195</v>
      </c>
      <c r="C5550" s="6" t="s">
        <v>5732</v>
      </c>
      <c r="D5550" s="6" t="s">
        <v>18416</v>
      </c>
      <c r="E5550" s="6" t="s">
        <v>5638</v>
      </c>
      <c r="F5550" s="6" t="s">
        <v>22196</v>
      </c>
      <c r="G5550" s="6" t="s">
        <v>22197</v>
      </c>
      <c r="H5550" s="79">
        <v>823.17609800000002</v>
      </c>
    </row>
    <row r="5551" spans="1:8" x14ac:dyDescent="0.2">
      <c r="A5551" s="6">
        <v>30037538</v>
      </c>
      <c r="B5551" s="6" t="s">
        <v>22198</v>
      </c>
      <c r="C5551" s="6" t="s">
        <v>5727</v>
      </c>
      <c r="D5551" s="6" t="s">
        <v>18313</v>
      </c>
      <c r="E5551" s="6" t="s">
        <v>5893</v>
      </c>
      <c r="F5551" s="6" t="s">
        <v>22199</v>
      </c>
      <c r="G5551" s="6" t="s">
        <v>22200</v>
      </c>
      <c r="H5551" s="79">
        <v>823.17609800000002</v>
      </c>
    </row>
    <row r="5552" spans="1:8" x14ac:dyDescent="0.2">
      <c r="A5552" s="6">
        <v>30226785</v>
      </c>
      <c r="B5552" s="6" t="s">
        <v>22201</v>
      </c>
      <c r="C5552" s="6" t="s">
        <v>22202</v>
      </c>
      <c r="D5552" s="6" t="s">
        <v>18034</v>
      </c>
      <c r="E5552" s="6" t="s">
        <v>5638</v>
      </c>
      <c r="F5552" s="6" t="s">
        <v>22203</v>
      </c>
      <c r="G5552" s="6" t="s">
        <v>22204</v>
      </c>
      <c r="H5552" s="79">
        <v>825.398594</v>
      </c>
    </row>
    <row r="5553" spans="1:8" x14ac:dyDescent="0.2">
      <c r="A5553" s="6">
        <v>30154071</v>
      </c>
      <c r="B5553" s="6" t="s">
        <v>22205</v>
      </c>
      <c r="C5553" s="6" t="s">
        <v>22206</v>
      </c>
      <c r="D5553" s="6" t="s">
        <v>22207</v>
      </c>
      <c r="E5553" s="6" t="s">
        <v>5638</v>
      </c>
      <c r="F5553" s="6" t="s">
        <v>22208</v>
      </c>
      <c r="G5553" s="6" t="s">
        <v>22209</v>
      </c>
      <c r="H5553" s="79">
        <v>825.398594</v>
      </c>
    </row>
    <row r="5554" spans="1:8" x14ac:dyDescent="0.2">
      <c r="A5554" s="6">
        <v>30262645</v>
      </c>
      <c r="B5554" s="6" t="s">
        <v>22210</v>
      </c>
      <c r="C5554" s="6" t="s">
        <v>7286</v>
      </c>
      <c r="D5554" s="6" t="s">
        <v>17969</v>
      </c>
      <c r="E5554" s="6" t="s">
        <v>5893</v>
      </c>
      <c r="F5554" s="6" t="s">
        <v>22211</v>
      </c>
      <c r="G5554" s="6" t="s">
        <v>22212</v>
      </c>
      <c r="H5554" s="79">
        <v>826.72479699999997</v>
      </c>
    </row>
    <row r="5555" spans="1:8" x14ac:dyDescent="0.2">
      <c r="A5555" s="6">
        <v>30308426</v>
      </c>
      <c r="B5555" s="6" t="s">
        <v>22213</v>
      </c>
      <c r="C5555" s="6" t="s">
        <v>7286</v>
      </c>
      <c r="D5555" s="6" t="s">
        <v>17973</v>
      </c>
      <c r="E5555" s="6" t="s">
        <v>5893</v>
      </c>
      <c r="F5555" s="6" t="s">
        <v>22214</v>
      </c>
      <c r="G5555" s="6" t="s">
        <v>22215</v>
      </c>
      <c r="H5555" s="79">
        <v>826.72479699999997</v>
      </c>
    </row>
    <row r="5556" spans="1:8" x14ac:dyDescent="0.2">
      <c r="A5556" s="6">
        <v>30231450</v>
      </c>
      <c r="B5556" s="6" t="s">
        <v>22216</v>
      </c>
      <c r="C5556" s="6" t="s">
        <v>5752</v>
      </c>
      <c r="D5556" s="6" t="s">
        <v>18413</v>
      </c>
      <c r="E5556" s="6" t="s">
        <v>18414</v>
      </c>
      <c r="F5556" s="6" t="s">
        <v>22217</v>
      </c>
      <c r="G5556" s="6" t="s">
        <v>22218</v>
      </c>
      <c r="H5556" s="79">
        <v>828.75296100000003</v>
      </c>
    </row>
    <row r="5557" spans="1:8" x14ac:dyDescent="0.2">
      <c r="A5557" s="6">
        <v>30032682</v>
      </c>
      <c r="B5557" s="6" t="s">
        <v>22219</v>
      </c>
      <c r="C5557" s="6" t="s">
        <v>22220</v>
      </c>
      <c r="D5557" s="6" t="s">
        <v>18309</v>
      </c>
      <c r="E5557" s="6" t="s">
        <v>5893</v>
      </c>
      <c r="F5557" s="6" t="s">
        <v>22221</v>
      </c>
      <c r="G5557" s="6" t="s">
        <v>22222</v>
      </c>
      <c r="H5557" s="79">
        <v>828.75296100000003</v>
      </c>
    </row>
    <row r="5558" spans="1:8" x14ac:dyDescent="0.2">
      <c r="A5558" s="6">
        <v>30202347</v>
      </c>
      <c r="B5558" s="6" t="s">
        <v>22223</v>
      </c>
      <c r="C5558" s="6" t="s">
        <v>5752</v>
      </c>
      <c r="D5558" s="6" t="s">
        <v>18416</v>
      </c>
      <c r="E5558" s="6" t="s">
        <v>5638</v>
      </c>
      <c r="F5558" s="6" t="s">
        <v>22224</v>
      </c>
      <c r="G5558" s="6" t="s">
        <v>22225</v>
      </c>
      <c r="H5558" s="79">
        <v>828.75296100000003</v>
      </c>
    </row>
    <row r="5559" spans="1:8" x14ac:dyDescent="0.2">
      <c r="A5559" s="6">
        <v>30186910</v>
      </c>
      <c r="B5559" s="6" t="s">
        <v>22226</v>
      </c>
      <c r="C5559" s="6" t="s">
        <v>5710</v>
      </c>
      <c r="D5559" s="6" t="s">
        <v>18313</v>
      </c>
      <c r="E5559" s="6" t="s">
        <v>5893</v>
      </c>
      <c r="F5559" s="6" t="s">
        <v>22227</v>
      </c>
      <c r="G5559" s="6" t="s">
        <v>22228</v>
      </c>
      <c r="H5559" s="79">
        <v>828.75296100000003</v>
      </c>
    </row>
    <row r="5560" spans="1:8" x14ac:dyDescent="0.2">
      <c r="A5560" s="6">
        <v>30245773</v>
      </c>
      <c r="B5560" s="6" t="s">
        <v>5013</v>
      </c>
      <c r="C5560" s="6" t="s">
        <v>5670</v>
      </c>
      <c r="D5560" s="6" t="s">
        <v>18426</v>
      </c>
      <c r="E5560" s="6" t="s">
        <v>5638</v>
      </c>
      <c r="F5560" s="6" t="s">
        <v>5009</v>
      </c>
      <c r="G5560" s="6" t="s">
        <v>5010</v>
      </c>
      <c r="H5560" s="79">
        <v>830.301287</v>
      </c>
    </row>
    <row r="5561" spans="1:8" x14ac:dyDescent="0.2">
      <c r="A5561" s="6">
        <v>30393464</v>
      </c>
      <c r="B5561" s="6" t="s">
        <v>22229</v>
      </c>
      <c r="C5561" s="6" t="s">
        <v>6206</v>
      </c>
      <c r="D5561" s="6" t="s">
        <v>18044</v>
      </c>
      <c r="E5561" s="6" t="s">
        <v>5638</v>
      </c>
      <c r="F5561" s="6" t="s">
        <v>22230</v>
      </c>
      <c r="G5561" s="6" t="s">
        <v>22231</v>
      </c>
      <c r="H5561" s="79">
        <v>835.52628100000004</v>
      </c>
    </row>
    <row r="5562" spans="1:8" x14ac:dyDescent="0.2">
      <c r="A5562" s="6">
        <v>30008955</v>
      </c>
      <c r="B5562" s="6" t="s">
        <v>22232</v>
      </c>
      <c r="C5562" s="6" t="s">
        <v>5794</v>
      </c>
      <c r="D5562" s="6" t="s">
        <v>21851</v>
      </c>
      <c r="E5562" s="6" t="s">
        <v>5638</v>
      </c>
      <c r="F5562" s="6" t="s">
        <v>22233</v>
      </c>
      <c r="G5562" s="6" t="s">
        <v>22234</v>
      </c>
      <c r="H5562" s="79">
        <v>836.14026100000001</v>
      </c>
    </row>
    <row r="5563" spans="1:8" x14ac:dyDescent="0.2">
      <c r="A5563" s="6">
        <v>30174881</v>
      </c>
      <c r="B5563" s="6" t="s">
        <v>22235</v>
      </c>
      <c r="C5563" s="6" t="s">
        <v>9369</v>
      </c>
      <c r="D5563" s="6" t="s">
        <v>13181</v>
      </c>
      <c r="E5563" s="6" t="s">
        <v>5893</v>
      </c>
      <c r="F5563" s="6" t="s">
        <v>22236</v>
      </c>
      <c r="G5563" s="6" t="s">
        <v>22237</v>
      </c>
      <c r="H5563" s="79">
        <v>836.51324799999998</v>
      </c>
    </row>
    <row r="5564" spans="1:8" x14ac:dyDescent="0.2">
      <c r="A5564" s="6">
        <v>30472008</v>
      </c>
      <c r="B5564" s="6" t="s">
        <v>22238</v>
      </c>
      <c r="C5564" s="6" t="s">
        <v>9373</v>
      </c>
      <c r="D5564" s="6" t="s">
        <v>13181</v>
      </c>
      <c r="E5564" s="6" t="s">
        <v>5893</v>
      </c>
      <c r="F5564" s="6" t="s">
        <v>22239</v>
      </c>
      <c r="G5564" s="6" t="s">
        <v>22240</v>
      </c>
      <c r="H5564" s="79">
        <v>836.51324799999998</v>
      </c>
    </row>
    <row r="5565" spans="1:8" x14ac:dyDescent="0.2">
      <c r="A5565" s="6">
        <v>30131795</v>
      </c>
      <c r="B5565" s="6" t="s">
        <v>22241</v>
      </c>
      <c r="C5565" s="6" t="s">
        <v>9377</v>
      </c>
      <c r="D5565" s="6" t="s">
        <v>13181</v>
      </c>
      <c r="E5565" s="6" t="s">
        <v>5893</v>
      </c>
      <c r="F5565" s="6" t="s">
        <v>22242</v>
      </c>
      <c r="G5565" s="6" t="s">
        <v>22243</v>
      </c>
      <c r="H5565" s="79">
        <v>836.51324799999998</v>
      </c>
    </row>
    <row r="5566" spans="1:8" x14ac:dyDescent="0.2">
      <c r="A5566" s="6">
        <v>30414398</v>
      </c>
      <c r="B5566" s="6" t="s">
        <v>22244</v>
      </c>
      <c r="C5566" s="6" t="s">
        <v>7310</v>
      </c>
      <c r="D5566" s="6" t="s">
        <v>18870</v>
      </c>
      <c r="E5566" s="6" t="s">
        <v>5638</v>
      </c>
      <c r="F5566" s="6" t="s">
        <v>22245</v>
      </c>
      <c r="G5566" s="6" t="s">
        <v>22246</v>
      </c>
      <c r="H5566" s="79">
        <v>836.737934</v>
      </c>
    </row>
    <row r="5567" spans="1:8" x14ac:dyDescent="0.2">
      <c r="A5567" s="6">
        <v>30294701</v>
      </c>
      <c r="B5567" s="6" t="s">
        <v>22247</v>
      </c>
      <c r="C5567" s="6" t="s">
        <v>7310</v>
      </c>
      <c r="D5567" s="6" t="s">
        <v>18874</v>
      </c>
      <c r="E5567" s="6" t="s">
        <v>5638</v>
      </c>
      <c r="F5567" s="6" t="s">
        <v>22248</v>
      </c>
      <c r="G5567" s="6" t="s">
        <v>22249</v>
      </c>
      <c r="H5567" s="79">
        <v>836.737934</v>
      </c>
    </row>
    <row r="5568" spans="1:8" x14ac:dyDescent="0.2">
      <c r="A5568" s="6">
        <v>30138255</v>
      </c>
      <c r="B5568" s="6" t="s">
        <v>22250</v>
      </c>
      <c r="C5568" s="6" t="s">
        <v>9509</v>
      </c>
      <c r="D5568" s="6" t="s">
        <v>9937</v>
      </c>
      <c r="E5568" s="6" t="s">
        <v>5893</v>
      </c>
      <c r="F5568" s="6" t="s">
        <v>22251</v>
      </c>
      <c r="G5568" s="6" t="s">
        <v>22252</v>
      </c>
      <c r="H5568" s="79">
        <v>837.32266500000003</v>
      </c>
    </row>
    <row r="5569" spans="1:8" x14ac:dyDescent="0.2">
      <c r="A5569" s="6">
        <v>30009094</v>
      </c>
      <c r="B5569" s="6" t="s">
        <v>22253</v>
      </c>
      <c r="C5569" s="6" t="s">
        <v>6178</v>
      </c>
      <c r="D5569" s="6" t="s">
        <v>18044</v>
      </c>
      <c r="E5569" s="6" t="s">
        <v>5638</v>
      </c>
      <c r="F5569" s="6" t="s">
        <v>22254</v>
      </c>
      <c r="G5569" s="6" t="s">
        <v>22255</v>
      </c>
      <c r="H5569" s="79">
        <v>838.97561499999995</v>
      </c>
    </row>
    <row r="5570" spans="1:8" x14ac:dyDescent="0.2">
      <c r="A5570" s="6">
        <v>30091815</v>
      </c>
      <c r="B5570" s="6" t="s">
        <v>22256</v>
      </c>
      <c r="C5570" s="6" t="s">
        <v>7282</v>
      </c>
      <c r="D5570" s="6" t="s">
        <v>17969</v>
      </c>
      <c r="E5570" s="6" t="s">
        <v>5893</v>
      </c>
      <c r="F5570" s="6" t="s">
        <v>22257</v>
      </c>
      <c r="G5570" s="6" t="s">
        <v>22258</v>
      </c>
      <c r="H5570" s="79">
        <v>840.38008100000002</v>
      </c>
    </row>
    <row r="5571" spans="1:8" x14ac:dyDescent="0.2">
      <c r="A5571" s="6">
        <v>30256839</v>
      </c>
      <c r="B5571" s="6" t="s">
        <v>22259</v>
      </c>
      <c r="C5571" s="6" t="s">
        <v>7282</v>
      </c>
      <c r="D5571" s="6" t="s">
        <v>17973</v>
      </c>
      <c r="E5571" s="6" t="s">
        <v>5893</v>
      </c>
      <c r="F5571" s="6" t="s">
        <v>22260</v>
      </c>
      <c r="G5571" s="6" t="s">
        <v>22261</v>
      </c>
      <c r="H5571" s="79">
        <v>840.38008100000002</v>
      </c>
    </row>
    <row r="5572" spans="1:8" x14ac:dyDescent="0.2">
      <c r="A5572" s="6">
        <v>30255187</v>
      </c>
      <c r="B5572" s="6" t="s">
        <v>22262</v>
      </c>
      <c r="C5572" s="6" t="s">
        <v>6166</v>
      </c>
      <c r="D5572" s="6" t="s">
        <v>18044</v>
      </c>
      <c r="E5572" s="6" t="s">
        <v>5638</v>
      </c>
      <c r="F5572" s="6" t="s">
        <v>22263</v>
      </c>
      <c r="G5572" s="6" t="s">
        <v>22264</v>
      </c>
      <c r="H5572" s="79">
        <v>841.05721700000004</v>
      </c>
    </row>
    <row r="5573" spans="1:8" x14ac:dyDescent="0.2">
      <c r="A5573" s="6">
        <v>30084375</v>
      </c>
      <c r="B5573" s="6" t="s">
        <v>22265</v>
      </c>
      <c r="C5573" s="6" t="s">
        <v>5780</v>
      </c>
      <c r="D5573" s="6" t="s">
        <v>18034</v>
      </c>
      <c r="E5573" s="6" t="s">
        <v>5638</v>
      </c>
      <c r="F5573" s="6" t="s">
        <v>22266</v>
      </c>
      <c r="G5573" s="6" t="s">
        <v>22267</v>
      </c>
      <c r="H5573" s="79">
        <v>841.18230900000003</v>
      </c>
    </row>
    <row r="5574" spans="1:8" x14ac:dyDescent="0.2">
      <c r="A5574" s="6">
        <v>30259531</v>
      </c>
      <c r="B5574" s="6" t="s">
        <v>2049</v>
      </c>
      <c r="C5574" s="6" t="s">
        <v>5670</v>
      </c>
      <c r="D5574" s="6" t="s">
        <v>18420</v>
      </c>
      <c r="E5574" s="6" t="s">
        <v>5638</v>
      </c>
      <c r="F5574" s="6" t="s">
        <v>2044</v>
      </c>
      <c r="G5574" s="6" t="s">
        <v>2045</v>
      </c>
      <c r="H5574" s="79">
        <v>846.61044900000002</v>
      </c>
    </row>
    <row r="5575" spans="1:8" x14ac:dyDescent="0.2">
      <c r="A5575" s="6">
        <v>30073173</v>
      </c>
      <c r="B5575" s="6" t="s">
        <v>22268</v>
      </c>
      <c r="C5575" s="6" t="s">
        <v>5783</v>
      </c>
      <c r="D5575" s="6" t="s">
        <v>18034</v>
      </c>
      <c r="E5575" s="6" t="s">
        <v>5638</v>
      </c>
      <c r="F5575" s="6" t="s">
        <v>22269</v>
      </c>
      <c r="G5575" s="6" t="s">
        <v>22270</v>
      </c>
      <c r="H5575" s="79">
        <v>847.56969900000001</v>
      </c>
    </row>
    <row r="5576" spans="1:8" x14ac:dyDescent="0.2">
      <c r="A5576" s="6">
        <v>30258366</v>
      </c>
      <c r="B5576" s="6" t="s">
        <v>22271</v>
      </c>
      <c r="C5576" s="6" t="s">
        <v>6945</v>
      </c>
      <c r="D5576" s="6" t="s">
        <v>7679</v>
      </c>
      <c r="E5576" s="6" t="s">
        <v>5638</v>
      </c>
      <c r="F5576" s="6" t="s">
        <v>22272</v>
      </c>
      <c r="G5576" s="6" t="s">
        <v>22273</v>
      </c>
      <c r="H5576" s="79">
        <v>848.61595999999997</v>
      </c>
    </row>
    <row r="5577" spans="1:8" x14ac:dyDescent="0.2">
      <c r="A5577" s="6">
        <v>30257060</v>
      </c>
      <c r="B5577" s="6" t="s">
        <v>22274</v>
      </c>
      <c r="C5577" s="6" t="s">
        <v>6949</v>
      </c>
      <c r="D5577" s="6" t="s">
        <v>7679</v>
      </c>
      <c r="E5577" s="6" t="s">
        <v>5638</v>
      </c>
      <c r="F5577" s="6" t="s">
        <v>22275</v>
      </c>
      <c r="G5577" s="6" t="s">
        <v>22276</v>
      </c>
      <c r="H5577" s="79">
        <v>848.61595999999997</v>
      </c>
    </row>
    <row r="5578" spans="1:8" x14ac:dyDescent="0.2">
      <c r="A5578" s="6">
        <v>30334208</v>
      </c>
      <c r="B5578" s="6" t="s">
        <v>22277</v>
      </c>
      <c r="C5578" s="6" t="s">
        <v>6953</v>
      </c>
      <c r="D5578" s="6" t="s">
        <v>7679</v>
      </c>
      <c r="E5578" s="6" t="s">
        <v>5638</v>
      </c>
      <c r="F5578" s="6" t="s">
        <v>22278</v>
      </c>
      <c r="G5578" s="6" t="s">
        <v>22279</v>
      </c>
      <c r="H5578" s="79">
        <v>848.61595999999997</v>
      </c>
    </row>
    <row r="5579" spans="1:8" x14ac:dyDescent="0.2">
      <c r="A5579" s="6">
        <v>30267501</v>
      </c>
      <c r="B5579" s="6" t="s">
        <v>22280</v>
      </c>
      <c r="C5579" s="6" t="s">
        <v>6957</v>
      </c>
      <c r="D5579" s="6" t="s">
        <v>7679</v>
      </c>
      <c r="E5579" s="6" t="s">
        <v>5638</v>
      </c>
      <c r="F5579" s="6" t="s">
        <v>22281</v>
      </c>
      <c r="G5579" s="6" t="s">
        <v>22282</v>
      </c>
      <c r="H5579" s="79">
        <v>848.61595999999997</v>
      </c>
    </row>
    <row r="5580" spans="1:8" x14ac:dyDescent="0.2">
      <c r="A5580" s="6">
        <v>30327092</v>
      </c>
      <c r="B5580" s="6" t="s">
        <v>4876</v>
      </c>
      <c r="C5580" s="6" t="s">
        <v>6945</v>
      </c>
      <c r="D5580" s="6" t="s">
        <v>11268</v>
      </c>
      <c r="E5580" s="6" t="s">
        <v>5638</v>
      </c>
      <c r="F5580" s="6" t="s">
        <v>4872</v>
      </c>
      <c r="G5580" s="6" t="s">
        <v>4873</v>
      </c>
      <c r="H5580" s="79">
        <v>848.61595999999997</v>
      </c>
    </row>
    <row r="5581" spans="1:8" x14ac:dyDescent="0.2">
      <c r="A5581" s="6">
        <v>30207108</v>
      </c>
      <c r="B5581" s="6" t="s">
        <v>1810</v>
      </c>
      <c r="C5581" s="6" t="s">
        <v>6949</v>
      </c>
      <c r="D5581" s="6" t="s">
        <v>11268</v>
      </c>
      <c r="E5581" s="6" t="s">
        <v>5638</v>
      </c>
      <c r="F5581" s="6" t="s">
        <v>1805</v>
      </c>
      <c r="G5581" s="6" t="s">
        <v>1806</v>
      </c>
      <c r="H5581" s="79">
        <v>848.61595999999997</v>
      </c>
    </row>
    <row r="5582" spans="1:8" x14ac:dyDescent="0.2">
      <c r="A5582" s="6">
        <v>30184046</v>
      </c>
      <c r="B5582" s="6" t="s">
        <v>4048</v>
      </c>
      <c r="C5582" s="6" t="s">
        <v>6953</v>
      </c>
      <c r="D5582" s="6" t="s">
        <v>11268</v>
      </c>
      <c r="E5582" s="6" t="s">
        <v>5638</v>
      </c>
      <c r="F5582" s="6" t="s">
        <v>4043</v>
      </c>
      <c r="G5582" s="6" t="s">
        <v>4044</v>
      </c>
      <c r="H5582" s="79">
        <v>848.61595999999997</v>
      </c>
    </row>
    <row r="5583" spans="1:8" x14ac:dyDescent="0.2">
      <c r="A5583" s="6">
        <v>30210689</v>
      </c>
      <c r="B5583" s="6" t="s">
        <v>728</v>
      </c>
      <c r="C5583" s="6" t="s">
        <v>6957</v>
      </c>
      <c r="D5583" s="6" t="s">
        <v>11268</v>
      </c>
      <c r="E5583" s="6" t="s">
        <v>5638</v>
      </c>
      <c r="F5583" s="6" t="s">
        <v>723</v>
      </c>
      <c r="G5583" s="6" t="s">
        <v>724</v>
      </c>
      <c r="H5583" s="79">
        <v>848.61595999999997</v>
      </c>
    </row>
    <row r="5584" spans="1:8" x14ac:dyDescent="0.2">
      <c r="A5584" s="6">
        <v>30154509</v>
      </c>
      <c r="B5584" s="6" t="s">
        <v>22283</v>
      </c>
      <c r="C5584" s="6" t="s">
        <v>6961</v>
      </c>
      <c r="D5584" s="6" t="s">
        <v>7679</v>
      </c>
      <c r="E5584" s="6" t="s">
        <v>5638</v>
      </c>
      <c r="F5584" s="6" t="s">
        <v>22284</v>
      </c>
      <c r="G5584" s="6" t="s">
        <v>22285</v>
      </c>
      <c r="H5584" s="79">
        <v>849.50246500000003</v>
      </c>
    </row>
    <row r="5585" spans="1:8" x14ac:dyDescent="0.2">
      <c r="A5585" s="6">
        <v>30180959</v>
      </c>
      <c r="B5585" s="6" t="s">
        <v>22286</v>
      </c>
      <c r="C5585" s="6" t="s">
        <v>6432</v>
      </c>
      <c r="D5585" s="6" t="s">
        <v>7679</v>
      </c>
      <c r="E5585" s="6" t="s">
        <v>5638</v>
      </c>
      <c r="F5585" s="6" t="s">
        <v>22287</v>
      </c>
      <c r="G5585" s="6" t="s">
        <v>22288</v>
      </c>
      <c r="H5585" s="79">
        <v>849.50246500000003</v>
      </c>
    </row>
    <row r="5586" spans="1:8" x14ac:dyDescent="0.2">
      <c r="A5586" s="6">
        <v>30239984</v>
      </c>
      <c r="B5586" s="6" t="s">
        <v>22289</v>
      </c>
      <c r="C5586" s="6" t="s">
        <v>6436</v>
      </c>
      <c r="D5586" s="6" t="s">
        <v>7679</v>
      </c>
      <c r="E5586" s="6" t="s">
        <v>5638</v>
      </c>
      <c r="F5586" s="6" t="s">
        <v>22290</v>
      </c>
      <c r="G5586" s="6" t="s">
        <v>22291</v>
      </c>
      <c r="H5586" s="79">
        <v>849.50246500000003</v>
      </c>
    </row>
    <row r="5587" spans="1:8" x14ac:dyDescent="0.2">
      <c r="A5587" s="6">
        <v>30143665</v>
      </c>
      <c r="B5587" s="6" t="s">
        <v>22292</v>
      </c>
      <c r="C5587" s="6" t="s">
        <v>6440</v>
      </c>
      <c r="D5587" s="6" t="s">
        <v>7679</v>
      </c>
      <c r="E5587" s="6" t="s">
        <v>5638</v>
      </c>
      <c r="F5587" s="6" t="s">
        <v>22293</v>
      </c>
      <c r="G5587" s="6" t="s">
        <v>22294</v>
      </c>
      <c r="H5587" s="79">
        <v>849.50246500000003</v>
      </c>
    </row>
    <row r="5588" spans="1:8" x14ac:dyDescent="0.2">
      <c r="A5588" s="6">
        <v>30044257</v>
      </c>
      <c r="B5588" s="6" t="s">
        <v>22295</v>
      </c>
      <c r="C5588" s="6" t="s">
        <v>6444</v>
      </c>
      <c r="D5588" s="6" t="s">
        <v>7679</v>
      </c>
      <c r="E5588" s="6" t="s">
        <v>5638</v>
      </c>
      <c r="F5588" s="6" t="s">
        <v>22296</v>
      </c>
      <c r="G5588" s="6" t="s">
        <v>22297</v>
      </c>
      <c r="H5588" s="79">
        <v>849.50246500000003</v>
      </c>
    </row>
    <row r="5589" spans="1:8" x14ac:dyDescent="0.2">
      <c r="A5589" s="6">
        <v>30167724</v>
      </c>
      <c r="B5589" s="6" t="s">
        <v>3115</v>
      </c>
      <c r="C5589" s="6" t="s">
        <v>6961</v>
      </c>
      <c r="D5589" s="6" t="s">
        <v>11268</v>
      </c>
      <c r="E5589" s="6" t="s">
        <v>5638</v>
      </c>
      <c r="F5589" s="6" t="s">
        <v>3110</v>
      </c>
      <c r="G5589" s="6" t="s">
        <v>3111</v>
      </c>
      <c r="H5589" s="79">
        <v>849.50246500000003</v>
      </c>
    </row>
    <row r="5590" spans="1:8" x14ac:dyDescent="0.2">
      <c r="A5590" s="6">
        <v>30011083</v>
      </c>
      <c r="B5590" s="6" t="s">
        <v>4587</v>
      </c>
      <c r="C5590" s="6" t="s">
        <v>6432</v>
      </c>
      <c r="D5590" s="6" t="s">
        <v>11268</v>
      </c>
      <c r="E5590" s="6" t="s">
        <v>5638</v>
      </c>
      <c r="F5590" s="6" t="s">
        <v>4583</v>
      </c>
      <c r="G5590" s="6" t="s">
        <v>4584</v>
      </c>
      <c r="H5590" s="79">
        <v>849.50246500000003</v>
      </c>
    </row>
    <row r="5591" spans="1:8" x14ac:dyDescent="0.2">
      <c r="A5591" s="6">
        <v>30044140</v>
      </c>
      <c r="B5591" s="6" t="s">
        <v>2847</v>
      </c>
      <c r="C5591" s="6" t="s">
        <v>6436</v>
      </c>
      <c r="D5591" s="6" t="s">
        <v>11268</v>
      </c>
      <c r="E5591" s="6" t="s">
        <v>5638</v>
      </c>
      <c r="F5591" s="6" t="s">
        <v>2842</v>
      </c>
      <c r="G5591" s="6" t="s">
        <v>2843</v>
      </c>
      <c r="H5591" s="79">
        <v>849.50246500000003</v>
      </c>
    </row>
    <row r="5592" spans="1:8" x14ac:dyDescent="0.2">
      <c r="A5592" s="6">
        <v>30128117</v>
      </c>
      <c r="B5592" s="6" t="s">
        <v>4552</v>
      </c>
      <c r="C5592" s="6" t="s">
        <v>6440</v>
      </c>
      <c r="D5592" s="6" t="s">
        <v>11268</v>
      </c>
      <c r="E5592" s="6" t="s">
        <v>5638</v>
      </c>
      <c r="F5592" s="6" t="s">
        <v>4548</v>
      </c>
      <c r="G5592" s="6" t="s">
        <v>4549</v>
      </c>
      <c r="H5592" s="79">
        <v>849.50246500000003</v>
      </c>
    </row>
    <row r="5593" spans="1:8" x14ac:dyDescent="0.2">
      <c r="A5593" s="6">
        <v>30042720</v>
      </c>
      <c r="B5593" s="6" t="s">
        <v>3359</v>
      </c>
      <c r="C5593" s="6" t="s">
        <v>6444</v>
      </c>
      <c r="D5593" s="6" t="s">
        <v>11268</v>
      </c>
      <c r="E5593" s="6" t="s">
        <v>5638</v>
      </c>
      <c r="F5593" s="6" t="s">
        <v>3354</v>
      </c>
      <c r="G5593" s="6" t="s">
        <v>3355</v>
      </c>
      <c r="H5593" s="79">
        <v>849.50246500000003</v>
      </c>
    </row>
    <row r="5594" spans="1:8" x14ac:dyDescent="0.2">
      <c r="A5594" s="6">
        <v>30098418</v>
      </c>
      <c r="B5594" s="6" t="s">
        <v>2441</v>
      </c>
      <c r="C5594" s="6" t="s">
        <v>5690</v>
      </c>
      <c r="D5594" s="6" t="s">
        <v>18420</v>
      </c>
      <c r="E5594" s="6" t="s">
        <v>5638</v>
      </c>
      <c r="F5594" s="6" t="s">
        <v>2437</v>
      </c>
      <c r="G5594" s="6" t="s">
        <v>2438</v>
      </c>
      <c r="H5594" s="79">
        <v>854.15758800000003</v>
      </c>
    </row>
    <row r="5595" spans="1:8" x14ac:dyDescent="0.2">
      <c r="A5595" s="6">
        <v>30395969</v>
      </c>
      <c r="B5595" s="6" t="s">
        <v>3249</v>
      </c>
      <c r="C5595" s="6" t="s">
        <v>5690</v>
      </c>
      <c r="D5595" s="6" t="s">
        <v>18426</v>
      </c>
      <c r="E5595" s="6" t="s">
        <v>5638</v>
      </c>
      <c r="F5595" s="6" t="s">
        <v>3245</v>
      </c>
      <c r="G5595" s="6" t="s">
        <v>3246</v>
      </c>
      <c r="H5595" s="79">
        <v>854.15758800000003</v>
      </c>
    </row>
    <row r="5596" spans="1:8" x14ac:dyDescent="0.2">
      <c r="A5596" s="6">
        <v>30154890</v>
      </c>
      <c r="B5596" s="6" t="s">
        <v>22298</v>
      </c>
      <c r="C5596" s="6" t="s">
        <v>5642</v>
      </c>
      <c r="D5596" s="6" t="s">
        <v>21843</v>
      </c>
      <c r="E5596" s="6" t="s">
        <v>5638</v>
      </c>
      <c r="F5596" s="6" t="s">
        <v>22299</v>
      </c>
      <c r="G5596" s="6" t="s">
        <v>22300</v>
      </c>
      <c r="H5596" s="79">
        <v>860.81903199999999</v>
      </c>
    </row>
    <row r="5597" spans="1:8" x14ac:dyDescent="0.2">
      <c r="A5597" s="6">
        <v>30003824</v>
      </c>
      <c r="B5597" s="6" t="s">
        <v>22301</v>
      </c>
      <c r="C5597" s="6" t="s">
        <v>5642</v>
      </c>
      <c r="D5597" s="6" t="s">
        <v>21847</v>
      </c>
      <c r="E5597" s="6" t="s">
        <v>5638</v>
      </c>
      <c r="F5597" s="6" t="s">
        <v>22302</v>
      </c>
      <c r="G5597" s="6" t="s">
        <v>22303</v>
      </c>
      <c r="H5597" s="79">
        <v>860.81903199999999</v>
      </c>
    </row>
    <row r="5598" spans="1:8" x14ac:dyDescent="0.2">
      <c r="A5598" s="6">
        <v>30184272</v>
      </c>
      <c r="B5598" s="6" t="s">
        <v>22304</v>
      </c>
      <c r="C5598" s="6" t="s">
        <v>5658</v>
      </c>
      <c r="D5598" s="6" t="s">
        <v>17617</v>
      </c>
      <c r="E5598" s="6" t="s">
        <v>5638</v>
      </c>
      <c r="F5598" s="6" t="s">
        <v>22305</v>
      </c>
      <c r="G5598" s="6" t="s">
        <v>22306</v>
      </c>
      <c r="H5598" s="79">
        <v>862.607348</v>
      </c>
    </row>
    <row r="5599" spans="1:8" x14ac:dyDescent="0.2">
      <c r="A5599" s="6">
        <v>30173831</v>
      </c>
      <c r="B5599" s="6" t="s">
        <v>22307</v>
      </c>
      <c r="C5599" s="6" t="s">
        <v>5658</v>
      </c>
      <c r="D5599" s="6" t="s">
        <v>17559</v>
      </c>
      <c r="E5599" s="6" t="s">
        <v>5638</v>
      </c>
      <c r="F5599" s="6" t="s">
        <v>22308</v>
      </c>
      <c r="G5599" s="6" t="s">
        <v>22309</v>
      </c>
      <c r="H5599" s="79">
        <v>862.607348</v>
      </c>
    </row>
    <row r="5600" spans="1:8" x14ac:dyDescent="0.2">
      <c r="A5600" s="6">
        <v>30416229</v>
      </c>
      <c r="B5600" s="6" t="s">
        <v>22310</v>
      </c>
      <c r="C5600" s="6" t="s">
        <v>5782</v>
      </c>
      <c r="D5600" s="6" t="s">
        <v>18034</v>
      </c>
      <c r="E5600" s="6" t="s">
        <v>5638</v>
      </c>
      <c r="F5600" s="6" t="s">
        <v>22311</v>
      </c>
      <c r="G5600" s="6" t="s">
        <v>22312</v>
      </c>
      <c r="H5600" s="79">
        <v>865.042642</v>
      </c>
    </row>
    <row r="5601" spans="1:8" x14ac:dyDescent="0.2">
      <c r="A5601" s="6">
        <v>30391083</v>
      </c>
      <c r="B5601" s="6" t="s">
        <v>22313</v>
      </c>
      <c r="C5601" s="6" t="s">
        <v>12198</v>
      </c>
      <c r="D5601" s="6" t="s">
        <v>18855</v>
      </c>
      <c r="E5601" s="6" t="s">
        <v>5638</v>
      </c>
      <c r="F5601" s="6" t="s">
        <v>22314</v>
      </c>
      <c r="G5601" s="6" t="s">
        <v>22315</v>
      </c>
      <c r="H5601" s="79">
        <v>865.67329700000005</v>
      </c>
    </row>
    <row r="5602" spans="1:8" x14ac:dyDescent="0.2">
      <c r="A5602" s="6">
        <v>30000996</v>
      </c>
      <c r="B5602" s="6" t="s">
        <v>2502</v>
      </c>
      <c r="C5602" s="6" t="s">
        <v>5674</v>
      </c>
      <c r="D5602" s="6" t="s">
        <v>18420</v>
      </c>
      <c r="E5602" s="6" t="s">
        <v>5638</v>
      </c>
      <c r="F5602" s="6" t="s">
        <v>2498</v>
      </c>
      <c r="G5602" s="6" t="s">
        <v>2499</v>
      </c>
      <c r="H5602" s="79">
        <v>869.15007800000001</v>
      </c>
    </row>
    <row r="5603" spans="1:8" x14ac:dyDescent="0.2">
      <c r="A5603" s="6">
        <v>30041474</v>
      </c>
      <c r="B5603" s="6" t="s">
        <v>1960</v>
      </c>
      <c r="C5603" s="6" t="s">
        <v>5674</v>
      </c>
      <c r="D5603" s="6" t="s">
        <v>18426</v>
      </c>
      <c r="E5603" s="6" t="s">
        <v>5638</v>
      </c>
      <c r="F5603" s="6" t="s">
        <v>1955</v>
      </c>
      <c r="G5603" s="6" t="s">
        <v>1956</v>
      </c>
      <c r="H5603" s="79">
        <v>869.15007800000001</v>
      </c>
    </row>
    <row r="5604" spans="1:8" x14ac:dyDescent="0.2">
      <c r="A5604" s="6">
        <v>30036667</v>
      </c>
      <c r="B5604" s="6" t="s">
        <v>22316</v>
      </c>
      <c r="C5604" s="6" t="s">
        <v>20902</v>
      </c>
      <c r="D5604" s="6" t="s">
        <v>18870</v>
      </c>
      <c r="E5604" s="6" t="s">
        <v>5638</v>
      </c>
      <c r="F5604" s="6" t="s">
        <v>22317</v>
      </c>
      <c r="G5604" s="6" t="s">
        <v>22318</v>
      </c>
      <c r="H5604" s="79">
        <v>869.68801699999995</v>
      </c>
    </row>
    <row r="5605" spans="1:8" x14ac:dyDescent="0.2">
      <c r="A5605" s="6">
        <v>30373076</v>
      </c>
      <c r="B5605" s="6" t="s">
        <v>22319</v>
      </c>
      <c r="C5605" s="6" t="s">
        <v>1553</v>
      </c>
      <c r="D5605" s="6" t="s">
        <v>22320</v>
      </c>
      <c r="E5605" s="6" t="s">
        <v>5638</v>
      </c>
      <c r="F5605" s="6" t="s">
        <v>22321</v>
      </c>
      <c r="G5605" s="6" t="s">
        <v>22322</v>
      </c>
      <c r="H5605" s="79">
        <v>869.68801699999995</v>
      </c>
    </row>
    <row r="5606" spans="1:8" x14ac:dyDescent="0.2">
      <c r="A5606" s="6">
        <v>30363508</v>
      </c>
      <c r="B5606" s="6" t="s">
        <v>4099</v>
      </c>
      <c r="C5606" s="6" t="s">
        <v>1553</v>
      </c>
      <c r="D5606" s="6" t="s">
        <v>18874</v>
      </c>
      <c r="E5606" s="6" t="s">
        <v>5638</v>
      </c>
      <c r="F5606" s="6" t="s">
        <v>4095</v>
      </c>
      <c r="G5606" s="6" t="s">
        <v>4096</v>
      </c>
      <c r="H5606" s="79">
        <v>869.68801699999995</v>
      </c>
    </row>
    <row r="5607" spans="1:8" x14ac:dyDescent="0.2">
      <c r="A5607" s="6">
        <v>30098873</v>
      </c>
      <c r="B5607" s="6" t="s">
        <v>3575</v>
      </c>
      <c r="C5607" s="6" t="s">
        <v>1553</v>
      </c>
      <c r="D5607" s="6" t="s">
        <v>21240</v>
      </c>
      <c r="E5607" s="6" t="s">
        <v>5638</v>
      </c>
      <c r="F5607" s="6" t="s">
        <v>3571</v>
      </c>
      <c r="G5607" s="6" t="s">
        <v>3572</v>
      </c>
      <c r="H5607" s="79">
        <v>869.68801699999995</v>
      </c>
    </row>
    <row r="5608" spans="1:8" x14ac:dyDescent="0.2">
      <c r="A5608" s="6">
        <v>30339470</v>
      </c>
      <c r="B5608" s="6" t="s">
        <v>22323</v>
      </c>
      <c r="C5608" s="6" t="s">
        <v>5722</v>
      </c>
      <c r="D5608" s="6" t="s">
        <v>17617</v>
      </c>
      <c r="E5608" s="6" t="s">
        <v>5638</v>
      </c>
      <c r="F5608" s="6" t="s">
        <v>22324</v>
      </c>
      <c r="G5608" s="6" t="s">
        <v>22325</v>
      </c>
      <c r="H5608" s="79">
        <v>870.16317900000001</v>
      </c>
    </row>
    <row r="5609" spans="1:8" x14ac:dyDescent="0.2">
      <c r="A5609" s="6">
        <v>30447062</v>
      </c>
      <c r="B5609" s="6" t="s">
        <v>22326</v>
      </c>
      <c r="C5609" s="6" t="s">
        <v>5722</v>
      </c>
      <c r="D5609" s="6" t="s">
        <v>17559</v>
      </c>
      <c r="E5609" s="6" t="s">
        <v>5638</v>
      </c>
      <c r="F5609" s="6" t="s">
        <v>22327</v>
      </c>
      <c r="G5609" s="6" t="s">
        <v>22328</v>
      </c>
      <c r="H5609" s="79">
        <v>870.16317900000001</v>
      </c>
    </row>
    <row r="5610" spans="1:8" x14ac:dyDescent="0.2">
      <c r="A5610" s="6">
        <v>30054563</v>
      </c>
      <c r="B5610" s="6" t="s">
        <v>22329</v>
      </c>
      <c r="C5610" s="6" t="s">
        <v>6957</v>
      </c>
      <c r="D5610" s="6" t="s">
        <v>18868</v>
      </c>
      <c r="E5610" s="6" t="s">
        <v>5638</v>
      </c>
      <c r="F5610" s="6" t="s">
        <v>22330</v>
      </c>
      <c r="G5610" s="6" t="s">
        <v>22331</v>
      </c>
      <c r="H5610" s="79">
        <v>870.65771199999995</v>
      </c>
    </row>
    <row r="5611" spans="1:8" x14ac:dyDescent="0.2">
      <c r="A5611" s="6">
        <v>30327494</v>
      </c>
      <c r="B5611" s="6" t="s">
        <v>22332</v>
      </c>
      <c r="C5611" s="6" t="s">
        <v>6957</v>
      </c>
      <c r="D5611" s="6" t="s">
        <v>18870</v>
      </c>
      <c r="E5611" s="6" t="s">
        <v>5638</v>
      </c>
      <c r="F5611" s="6" t="s">
        <v>22333</v>
      </c>
      <c r="G5611" s="6" t="s">
        <v>22334</v>
      </c>
      <c r="H5611" s="79">
        <v>870.65771199999995</v>
      </c>
    </row>
    <row r="5612" spans="1:8" x14ac:dyDescent="0.2">
      <c r="A5612" s="6">
        <v>30220063</v>
      </c>
      <c r="B5612" s="6" t="s">
        <v>4897</v>
      </c>
      <c r="C5612" s="6" t="s">
        <v>6957</v>
      </c>
      <c r="D5612" s="6" t="s">
        <v>18874</v>
      </c>
      <c r="E5612" s="6" t="s">
        <v>5638</v>
      </c>
      <c r="F5612" s="6" t="s">
        <v>4893</v>
      </c>
      <c r="G5612" s="6" t="s">
        <v>4894</v>
      </c>
      <c r="H5612" s="79">
        <v>870.65771199999995</v>
      </c>
    </row>
    <row r="5613" spans="1:8" x14ac:dyDescent="0.2">
      <c r="A5613" s="6">
        <v>30058384</v>
      </c>
      <c r="B5613" s="6" t="s">
        <v>5200</v>
      </c>
      <c r="C5613" s="6" t="s">
        <v>7218</v>
      </c>
      <c r="D5613" s="6" t="s">
        <v>18870</v>
      </c>
      <c r="E5613" s="6" t="s">
        <v>5638</v>
      </c>
      <c r="F5613" s="6" t="s">
        <v>5196</v>
      </c>
      <c r="G5613" s="6" t="s">
        <v>5197</v>
      </c>
      <c r="H5613" s="79">
        <v>871.65095799999995</v>
      </c>
    </row>
    <row r="5614" spans="1:8" x14ac:dyDescent="0.2">
      <c r="A5614" s="6">
        <v>30100207</v>
      </c>
      <c r="B5614" s="6" t="s">
        <v>22335</v>
      </c>
      <c r="C5614" s="6" t="s">
        <v>7310</v>
      </c>
      <c r="D5614" s="6" t="s">
        <v>18868</v>
      </c>
      <c r="E5614" s="6" t="s">
        <v>5638</v>
      </c>
      <c r="F5614" s="6" t="s">
        <v>22336</v>
      </c>
      <c r="G5614" s="6" t="s">
        <v>22337</v>
      </c>
      <c r="H5614" s="79">
        <v>871.91054699999995</v>
      </c>
    </row>
    <row r="5615" spans="1:8" x14ac:dyDescent="0.2">
      <c r="A5615" s="6">
        <v>30121705</v>
      </c>
      <c r="B5615" s="6" t="s">
        <v>603</v>
      </c>
      <c r="C5615" s="6" t="s">
        <v>12198</v>
      </c>
      <c r="D5615" s="6" t="s">
        <v>18358</v>
      </c>
      <c r="E5615" s="6" t="s">
        <v>5638</v>
      </c>
      <c r="F5615" s="6" t="s">
        <v>597</v>
      </c>
      <c r="G5615" s="6" t="s">
        <v>598</v>
      </c>
      <c r="H5615" s="79">
        <v>875.64858100000004</v>
      </c>
    </row>
    <row r="5616" spans="1:8" x14ac:dyDescent="0.2">
      <c r="A5616" s="6">
        <v>30136505</v>
      </c>
      <c r="B5616" s="6" t="s">
        <v>22338</v>
      </c>
      <c r="C5616" s="6" t="s">
        <v>6342</v>
      </c>
      <c r="D5616" s="6" t="s">
        <v>21834</v>
      </c>
      <c r="E5616" s="6" t="s">
        <v>5638</v>
      </c>
      <c r="F5616" s="6" t="s">
        <v>22339</v>
      </c>
      <c r="G5616" s="6" t="s">
        <v>22340</v>
      </c>
      <c r="H5616" s="79">
        <v>875.77586299999996</v>
      </c>
    </row>
    <row r="5617" spans="1:8" x14ac:dyDescent="0.2">
      <c r="A5617" s="6">
        <v>30355743</v>
      </c>
      <c r="B5617" s="6" t="s">
        <v>22341</v>
      </c>
      <c r="C5617" s="6" t="s">
        <v>6342</v>
      </c>
      <c r="D5617" s="6" t="s">
        <v>21847</v>
      </c>
      <c r="E5617" s="6" t="s">
        <v>5638</v>
      </c>
      <c r="F5617" s="6" t="s">
        <v>22342</v>
      </c>
      <c r="G5617" s="6" t="s">
        <v>22343</v>
      </c>
      <c r="H5617" s="79">
        <v>875.77586299999996</v>
      </c>
    </row>
    <row r="5618" spans="1:8" x14ac:dyDescent="0.2">
      <c r="A5618" s="6">
        <v>30215730</v>
      </c>
      <c r="B5618" s="6" t="s">
        <v>22344</v>
      </c>
      <c r="C5618" s="6" t="s">
        <v>7262</v>
      </c>
      <c r="D5618" s="6" t="s">
        <v>19176</v>
      </c>
      <c r="E5618" s="6" t="s">
        <v>5893</v>
      </c>
      <c r="F5618" s="6" t="s">
        <v>22345</v>
      </c>
      <c r="G5618" s="6" t="s">
        <v>22346</v>
      </c>
      <c r="H5618" s="79">
        <v>875.80988500000001</v>
      </c>
    </row>
    <row r="5619" spans="1:8" x14ac:dyDescent="0.2">
      <c r="A5619" s="6">
        <v>30272036</v>
      </c>
      <c r="B5619" s="6" t="s">
        <v>22347</v>
      </c>
      <c r="C5619" s="6" t="s">
        <v>7262</v>
      </c>
      <c r="D5619" s="6" t="s">
        <v>19180</v>
      </c>
      <c r="E5619" s="6" t="s">
        <v>5893</v>
      </c>
      <c r="F5619" s="6" t="s">
        <v>22348</v>
      </c>
      <c r="G5619" s="6" t="s">
        <v>22349</v>
      </c>
      <c r="H5619" s="79">
        <v>875.80988500000001</v>
      </c>
    </row>
    <row r="5620" spans="1:8" x14ac:dyDescent="0.2">
      <c r="A5620" s="6">
        <v>30290039</v>
      </c>
      <c r="B5620" s="6" t="s">
        <v>22350</v>
      </c>
      <c r="C5620" s="6" t="s">
        <v>7278</v>
      </c>
      <c r="D5620" s="6" t="s">
        <v>17969</v>
      </c>
      <c r="E5620" s="6" t="s">
        <v>5893</v>
      </c>
      <c r="F5620" s="6" t="s">
        <v>22351</v>
      </c>
      <c r="G5620" s="6" t="s">
        <v>22352</v>
      </c>
      <c r="H5620" s="79">
        <v>876.70492100000001</v>
      </c>
    </row>
    <row r="5621" spans="1:8" x14ac:dyDescent="0.2">
      <c r="A5621" s="6">
        <v>30104743</v>
      </c>
      <c r="B5621" s="6" t="s">
        <v>22353</v>
      </c>
      <c r="C5621" s="6" t="s">
        <v>7278</v>
      </c>
      <c r="D5621" s="6" t="s">
        <v>18874</v>
      </c>
      <c r="E5621" s="6" t="s">
        <v>5638</v>
      </c>
      <c r="F5621" s="6" t="s">
        <v>22354</v>
      </c>
      <c r="G5621" s="6" t="s">
        <v>22355</v>
      </c>
      <c r="H5621" s="79">
        <v>877.772334</v>
      </c>
    </row>
    <row r="5622" spans="1:8" x14ac:dyDescent="0.2">
      <c r="A5622" s="6">
        <v>30159054</v>
      </c>
      <c r="B5622" s="6" t="s">
        <v>3013</v>
      </c>
      <c r="C5622" s="6" t="s">
        <v>7210</v>
      </c>
      <c r="D5622" s="6" t="s">
        <v>18870</v>
      </c>
      <c r="E5622" s="6" t="s">
        <v>5638</v>
      </c>
      <c r="F5622" s="6" t="s">
        <v>3009</v>
      </c>
      <c r="G5622" s="6" t="s">
        <v>3010</v>
      </c>
      <c r="H5622" s="79">
        <v>882.29366200000004</v>
      </c>
    </row>
    <row r="5623" spans="1:8" x14ac:dyDescent="0.2">
      <c r="A5623" s="6">
        <v>30051440</v>
      </c>
      <c r="B5623" s="6" t="s">
        <v>22356</v>
      </c>
      <c r="C5623" s="6" t="s">
        <v>920</v>
      </c>
      <c r="D5623" s="6" t="s">
        <v>18870</v>
      </c>
      <c r="E5623" s="6" t="s">
        <v>5638</v>
      </c>
      <c r="F5623" s="6" t="s">
        <v>22357</v>
      </c>
      <c r="G5623" s="6" t="s">
        <v>22358</v>
      </c>
      <c r="H5623" s="79">
        <v>882.93789200000003</v>
      </c>
    </row>
    <row r="5624" spans="1:8" x14ac:dyDescent="0.2">
      <c r="A5624" s="6">
        <v>30318084</v>
      </c>
      <c r="B5624" s="6" t="s">
        <v>4615</v>
      </c>
      <c r="C5624" s="6" t="s">
        <v>5686</v>
      </c>
      <c r="D5624" s="6" t="s">
        <v>18420</v>
      </c>
      <c r="E5624" s="6" t="s">
        <v>5638</v>
      </c>
      <c r="F5624" s="6" t="s">
        <v>4610</v>
      </c>
      <c r="G5624" s="6" t="s">
        <v>4611</v>
      </c>
      <c r="H5624" s="79">
        <v>883.47055499999999</v>
      </c>
    </row>
    <row r="5625" spans="1:8" x14ac:dyDescent="0.2">
      <c r="A5625" s="6">
        <v>30440133</v>
      </c>
      <c r="B5625" s="6" t="s">
        <v>22359</v>
      </c>
      <c r="C5625" s="6" t="s">
        <v>5686</v>
      </c>
      <c r="D5625" s="6" t="s">
        <v>17617</v>
      </c>
      <c r="E5625" s="6" t="s">
        <v>5638</v>
      </c>
      <c r="F5625" s="6" t="s">
        <v>22360</v>
      </c>
      <c r="G5625" s="6" t="s">
        <v>22361</v>
      </c>
      <c r="H5625" s="79">
        <v>885.082359</v>
      </c>
    </row>
    <row r="5626" spans="1:8" x14ac:dyDescent="0.2">
      <c r="A5626" s="6">
        <v>30319290</v>
      </c>
      <c r="B5626" s="6" t="s">
        <v>22362</v>
      </c>
      <c r="C5626" s="6" t="s">
        <v>5686</v>
      </c>
      <c r="D5626" s="6" t="s">
        <v>17559</v>
      </c>
      <c r="E5626" s="6" t="s">
        <v>5638</v>
      </c>
      <c r="F5626" s="6" t="s">
        <v>22363</v>
      </c>
      <c r="G5626" s="6" t="s">
        <v>22364</v>
      </c>
      <c r="H5626" s="79">
        <v>885.082359</v>
      </c>
    </row>
    <row r="5627" spans="1:8" x14ac:dyDescent="0.2">
      <c r="A5627" s="6">
        <v>30075708</v>
      </c>
      <c r="B5627" s="6" t="s">
        <v>22365</v>
      </c>
      <c r="C5627" s="6" t="s">
        <v>5646</v>
      </c>
      <c r="D5627" s="6" t="s">
        <v>22366</v>
      </c>
      <c r="E5627" s="6" t="s">
        <v>5638</v>
      </c>
      <c r="F5627" s="6" t="s">
        <v>22367</v>
      </c>
      <c r="G5627" s="6" t="s">
        <v>22368</v>
      </c>
      <c r="H5627" s="79">
        <v>886.29906200000005</v>
      </c>
    </row>
    <row r="5628" spans="1:8" x14ac:dyDescent="0.2">
      <c r="A5628" s="6">
        <v>30147249</v>
      </c>
      <c r="B5628" s="6" t="s">
        <v>22369</v>
      </c>
      <c r="C5628" s="6" t="s">
        <v>22370</v>
      </c>
      <c r="D5628" s="6" t="s">
        <v>19180</v>
      </c>
      <c r="E5628" s="6" t="s">
        <v>5893</v>
      </c>
      <c r="F5628" s="6" t="s">
        <v>22371</v>
      </c>
      <c r="G5628" s="6" t="s">
        <v>22372</v>
      </c>
      <c r="H5628" s="79">
        <v>889.85274300000003</v>
      </c>
    </row>
    <row r="5629" spans="1:8" x14ac:dyDescent="0.2">
      <c r="A5629" s="6">
        <v>30395695</v>
      </c>
      <c r="B5629" s="6" t="s">
        <v>582</v>
      </c>
      <c r="C5629" s="6" t="s">
        <v>5789</v>
      </c>
      <c r="D5629" s="6" t="s">
        <v>21240</v>
      </c>
      <c r="E5629" s="6" t="s">
        <v>5638</v>
      </c>
      <c r="F5629" s="6" t="s">
        <v>577</v>
      </c>
      <c r="G5629" s="6" t="s">
        <v>578</v>
      </c>
      <c r="H5629" s="79">
        <v>894.471901</v>
      </c>
    </row>
    <row r="5630" spans="1:8" x14ac:dyDescent="0.2">
      <c r="A5630" s="6">
        <v>30218352</v>
      </c>
      <c r="B5630" s="6" t="s">
        <v>4995</v>
      </c>
      <c r="C5630" s="6" t="s">
        <v>5678</v>
      </c>
      <c r="D5630" s="6" t="s">
        <v>18420</v>
      </c>
      <c r="E5630" s="6" t="s">
        <v>5638</v>
      </c>
      <c r="F5630" s="6" t="s">
        <v>4990</v>
      </c>
      <c r="G5630" s="6" t="s">
        <v>4991</v>
      </c>
      <c r="H5630" s="79">
        <v>896.08768299999997</v>
      </c>
    </row>
    <row r="5631" spans="1:8" x14ac:dyDescent="0.2">
      <c r="A5631" s="6">
        <v>30073448</v>
      </c>
      <c r="B5631" s="6" t="s">
        <v>22373</v>
      </c>
      <c r="C5631" s="6" t="s">
        <v>6126</v>
      </c>
      <c r="D5631" s="6" t="s">
        <v>13301</v>
      </c>
      <c r="E5631" s="6" t="s">
        <v>5638</v>
      </c>
      <c r="F5631" s="6" t="s">
        <v>22374</v>
      </c>
      <c r="G5631" s="6" t="s">
        <v>22375</v>
      </c>
      <c r="H5631" s="79">
        <v>898.14457500000003</v>
      </c>
    </row>
    <row r="5632" spans="1:8" x14ac:dyDescent="0.2">
      <c r="A5632" s="6">
        <v>30275067</v>
      </c>
      <c r="B5632" s="6" t="s">
        <v>22376</v>
      </c>
      <c r="C5632" s="6" t="s">
        <v>6130</v>
      </c>
      <c r="D5632" s="6" t="s">
        <v>13301</v>
      </c>
      <c r="E5632" s="6" t="s">
        <v>5638</v>
      </c>
      <c r="F5632" s="6" t="s">
        <v>22377</v>
      </c>
      <c r="G5632" s="6" t="s">
        <v>22378</v>
      </c>
      <c r="H5632" s="79">
        <v>898.14457500000003</v>
      </c>
    </row>
    <row r="5633" spans="1:8" x14ac:dyDescent="0.2">
      <c r="A5633" s="6">
        <v>30044133</v>
      </c>
      <c r="B5633" s="6" t="s">
        <v>22379</v>
      </c>
      <c r="C5633" s="6" t="s">
        <v>6134</v>
      </c>
      <c r="D5633" s="6" t="s">
        <v>13301</v>
      </c>
      <c r="E5633" s="6" t="s">
        <v>5638</v>
      </c>
      <c r="F5633" s="6" t="s">
        <v>22380</v>
      </c>
      <c r="G5633" s="6" t="s">
        <v>22381</v>
      </c>
      <c r="H5633" s="79">
        <v>898.14457500000003</v>
      </c>
    </row>
    <row r="5634" spans="1:8" x14ac:dyDescent="0.2">
      <c r="A5634" s="6">
        <v>30203881</v>
      </c>
      <c r="B5634" s="6" t="s">
        <v>22382</v>
      </c>
      <c r="C5634" s="6" t="s">
        <v>6138</v>
      </c>
      <c r="D5634" s="6" t="s">
        <v>13301</v>
      </c>
      <c r="E5634" s="6" t="s">
        <v>5638</v>
      </c>
      <c r="F5634" s="6" t="s">
        <v>22383</v>
      </c>
      <c r="G5634" s="6" t="s">
        <v>22384</v>
      </c>
      <c r="H5634" s="79">
        <v>898.14457500000003</v>
      </c>
    </row>
    <row r="5635" spans="1:8" x14ac:dyDescent="0.2">
      <c r="A5635" s="6">
        <v>30121178</v>
      </c>
      <c r="B5635" s="6" t="s">
        <v>22385</v>
      </c>
      <c r="C5635" s="6" t="s">
        <v>6142</v>
      </c>
      <c r="D5635" s="6" t="s">
        <v>13301</v>
      </c>
      <c r="E5635" s="6" t="s">
        <v>5638</v>
      </c>
      <c r="F5635" s="6" t="s">
        <v>22386</v>
      </c>
      <c r="G5635" s="6" t="s">
        <v>22387</v>
      </c>
      <c r="H5635" s="79">
        <v>898.14457500000003</v>
      </c>
    </row>
    <row r="5636" spans="1:8" x14ac:dyDescent="0.2">
      <c r="A5636" s="6">
        <v>30040325</v>
      </c>
      <c r="B5636" s="6" t="s">
        <v>22388</v>
      </c>
      <c r="C5636" s="6" t="s">
        <v>6170</v>
      </c>
      <c r="D5636" s="6" t="s">
        <v>18044</v>
      </c>
      <c r="E5636" s="6" t="s">
        <v>5638</v>
      </c>
      <c r="F5636" s="6" t="s">
        <v>22389</v>
      </c>
      <c r="G5636" s="6" t="s">
        <v>22390</v>
      </c>
      <c r="H5636" s="79">
        <v>902.20302300000003</v>
      </c>
    </row>
    <row r="5637" spans="1:8" x14ac:dyDescent="0.2">
      <c r="A5637" s="6">
        <v>30156725</v>
      </c>
      <c r="B5637" s="6" t="s">
        <v>22391</v>
      </c>
      <c r="C5637" s="6" t="s">
        <v>5662</v>
      </c>
      <c r="D5637" s="6" t="s">
        <v>18870</v>
      </c>
      <c r="E5637" s="6" t="s">
        <v>5638</v>
      </c>
      <c r="F5637" s="6" t="s">
        <v>22392</v>
      </c>
      <c r="G5637" s="6" t="s">
        <v>22393</v>
      </c>
      <c r="H5637" s="79">
        <v>902.23988899999995</v>
      </c>
    </row>
    <row r="5638" spans="1:8" x14ac:dyDescent="0.2">
      <c r="A5638" s="6">
        <v>30308400</v>
      </c>
      <c r="B5638" s="6" t="s">
        <v>22394</v>
      </c>
      <c r="C5638" s="6" t="s">
        <v>5662</v>
      </c>
      <c r="D5638" s="6" t="s">
        <v>18874</v>
      </c>
      <c r="E5638" s="6" t="s">
        <v>5638</v>
      </c>
      <c r="F5638" s="6" t="s">
        <v>22395</v>
      </c>
      <c r="G5638" s="6" t="s">
        <v>22396</v>
      </c>
      <c r="H5638" s="79">
        <v>902.23988899999995</v>
      </c>
    </row>
    <row r="5639" spans="1:8" x14ac:dyDescent="0.2">
      <c r="A5639" s="6">
        <v>30076768</v>
      </c>
      <c r="B5639" s="6" t="s">
        <v>22397</v>
      </c>
      <c r="C5639" s="6" t="s">
        <v>14963</v>
      </c>
      <c r="D5639" s="6" t="s">
        <v>12145</v>
      </c>
      <c r="E5639" s="6" t="s">
        <v>5638</v>
      </c>
      <c r="F5639" s="6" t="s">
        <v>22398</v>
      </c>
      <c r="G5639" s="6" t="s">
        <v>22399</v>
      </c>
      <c r="H5639" s="79">
        <v>902.76981499999999</v>
      </c>
    </row>
    <row r="5640" spans="1:8" x14ac:dyDescent="0.2">
      <c r="A5640" s="6">
        <v>30341094</v>
      </c>
      <c r="B5640" s="6" t="s">
        <v>22400</v>
      </c>
      <c r="C5640" s="6" t="s">
        <v>14967</v>
      </c>
      <c r="D5640" s="6" t="s">
        <v>12145</v>
      </c>
      <c r="E5640" s="6" t="s">
        <v>5638</v>
      </c>
      <c r="F5640" s="6" t="s">
        <v>22401</v>
      </c>
      <c r="G5640" s="6" t="s">
        <v>22402</v>
      </c>
      <c r="H5640" s="79">
        <v>902.76981499999999</v>
      </c>
    </row>
    <row r="5641" spans="1:8" x14ac:dyDescent="0.2">
      <c r="A5641" s="6">
        <v>30199515</v>
      </c>
      <c r="B5641" s="6" t="s">
        <v>22403</v>
      </c>
      <c r="C5641" s="6" t="s">
        <v>14971</v>
      </c>
      <c r="D5641" s="6" t="s">
        <v>12145</v>
      </c>
      <c r="E5641" s="6" t="s">
        <v>5638</v>
      </c>
      <c r="F5641" s="6" t="s">
        <v>22404</v>
      </c>
      <c r="G5641" s="6" t="s">
        <v>22405</v>
      </c>
      <c r="H5641" s="79">
        <v>902.76981499999999</v>
      </c>
    </row>
    <row r="5642" spans="1:8" x14ac:dyDescent="0.2">
      <c r="A5642" s="6">
        <v>30454952</v>
      </c>
      <c r="B5642" s="6" t="s">
        <v>22406</v>
      </c>
      <c r="C5642" s="6" t="s">
        <v>14975</v>
      </c>
      <c r="D5642" s="6" t="s">
        <v>12145</v>
      </c>
      <c r="E5642" s="6" t="s">
        <v>5638</v>
      </c>
      <c r="F5642" s="6" t="s">
        <v>22407</v>
      </c>
      <c r="G5642" s="6" t="s">
        <v>22408</v>
      </c>
      <c r="H5642" s="79">
        <v>902.76981499999999</v>
      </c>
    </row>
    <row r="5643" spans="1:8" x14ac:dyDescent="0.2">
      <c r="A5643" s="6">
        <v>30167606</v>
      </c>
      <c r="B5643" s="6" t="s">
        <v>22409</v>
      </c>
      <c r="C5643" s="6" t="s">
        <v>14979</v>
      </c>
      <c r="D5643" s="6" t="s">
        <v>12145</v>
      </c>
      <c r="E5643" s="6" t="s">
        <v>5638</v>
      </c>
      <c r="F5643" s="6" t="s">
        <v>22410</v>
      </c>
      <c r="G5643" s="6" t="s">
        <v>22411</v>
      </c>
      <c r="H5643" s="79">
        <v>902.76981499999999</v>
      </c>
    </row>
    <row r="5644" spans="1:8" x14ac:dyDescent="0.2">
      <c r="A5644" s="6">
        <v>30144458</v>
      </c>
      <c r="B5644" s="6" t="s">
        <v>5435</v>
      </c>
      <c r="C5644" s="6" t="s">
        <v>5678</v>
      </c>
      <c r="D5644" s="6" t="s">
        <v>18426</v>
      </c>
      <c r="E5644" s="6" t="s">
        <v>5638</v>
      </c>
      <c r="F5644" s="6" t="s">
        <v>5431</v>
      </c>
      <c r="G5644" s="6" t="s">
        <v>5432</v>
      </c>
      <c r="H5644" s="79">
        <v>903.96739100000002</v>
      </c>
    </row>
    <row r="5645" spans="1:8" x14ac:dyDescent="0.2">
      <c r="A5645" s="6">
        <v>30232177</v>
      </c>
      <c r="B5645" s="6" t="s">
        <v>22412</v>
      </c>
      <c r="C5645" s="6" t="s">
        <v>6452</v>
      </c>
      <c r="D5645" s="6" t="s">
        <v>17993</v>
      </c>
      <c r="E5645" s="6" t="s">
        <v>15819</v>
      </c>
      <c r="F5645" s="6" t="s">
        <v>22413</v>
      </c>
      <c r="G5645" s="6" t="s">
        <v>22414</v>
      </c>
      <c r="H5645" s="79">
        <v>904.72559999999999</v>
      </c>
    </row>
    <row r="5646" spans="1:8" x14ac:dyDescent="0.2">
      <c r="A5646" s="6">
        <v>30352739</v>
      </c>
      <c r="B5646" s="6" t="s">
        <v>22415</v>
      </c>
      <c r="C5646" s="6" t="s">
        <v>6456</v>
      </c>
      <c r="D5646" s="6" t="s">
        <v>17993</v>
      </c>
      <c r="E5646" s="6" t="s">
        <v>15819</v>
      </c>
      <c r="F5646" s="6" t="s">
        <v>22416</v>
      </c>
      <c r="G5646" s="6" t="s">
        <v>22417</v>
      </c>
      <c r="H5646" s="79">
        <v>904.72559999999999</v>
      </c>
    </row>
    <row r="5647" spans="1:8" x14ac:dyDescent="0.2">
      <c r="A5647" s="6">
        <v>30379233</v>
      </c>
      <c r="B5647" s="6" t="s">
        <v>22418</v>
      </c>
      <c r="C5647" s="6" t="s">
        <v>6452</v>
      </c>
      <c r="D5647" s="6" t="s">
        <v>17997</v>
      </c>
      <c r="E5647" s="6" t="s">
        <v>15819</v>
      </c>
      <c r="F5647" s="6" t="s">
        <v>22419</v>
      </c>
      <c r="G5647" s="6" t="s">
        <v>22420</v>
      </c>
      <c r="H5647" s="79">
        <v>904.72559999999999</v>
      </c>
    </row>
    <row r="5648" spans="1:8" x14ac:dyDescent="0.2">
      <c r="A5648" s="6">
        <v>30206597</v>
      </c>
      <c r="B5648" s="6" t="s">
        <v>22421</v>
      </c>
      <c r="C5648" s="6" t="s">
        <v>6456</v>
      </c>
      <c r="D5648" s="6" t="s">
        <v>17997</v>
      </c>
      <c r="E5648" s="6" t="s">
        <v>15819</v>
      </c>
      <c r="F5648" s="6" t="s">
        <v>22422</v>
      </c>
      <c r="G5648" s="6" t="s">
        <v>22423</v>
      </c>
      <c r="H5648" s="79">
        <v>904.72559999999999</v>
      </c>
    </row>
    <row r="5649" spans="1:8" x14ac:dyDescent="0.2">
      <c r="A5649" s="6">
        <v>30020908</v>
      </c>
      <c r="B5649" s="6" t="s">
        <v>22424</v>
      </c>
      <c r="C5649" s="6" t="s">
        <v>8904</v>
      </c>
      <c r="D5649" s="6" t="s">
        <v>6633</v>
      </c>
      <c r="E5649" s="6" t="s">
        <v>5638</v>
      </c>
      <c r="F5649" s="6" t="s">
        <v>22425</v>
      </c>
      <c r="G5649" s="6" t="s">
        <v>22426</v>
      </c>
      <c r="H5649" s="79">
        <v>905.89185299999997</v>
      </c>
    </row>
    <row r="5650" spans="1:8" x14ac:dyDescent="0.2">
      <c r="A5650" s="6">
        <v>30304789</v>
      </c>
      <c r="B5650" s="6" t="s">
        <v>22427</v>
      </c>
      <c r="C5650" s="6" t="s">
        <v>8908</v>
      </c>
      <c r="D5650" s="6" t="s">
        <v>6633</v>
      </c>
      <c r="E5650" s="6" t="s">
        <v>5638</v>
      </c>
      <c r="F5650" s="6" t="s">
        <v>22428</v>
      </c>
      <c r="G5650" s="6" t="s">
        <v>22429</v>
      </c>
      <c r="H5650" s="79">
        <v>905.89185299999997</v>
      </c>
    </row>
    <row r="5651" spans="1:8" x14ac:dyDescent="0.2">
      <c r="A5651" s="6">
        <v>30016326</v>
      </c>
      <c r="B5651" s="6" t="s">
        <v>22430</v>
      </c>
      <c r="C5651" s="6" t="s">
        <v>7427</v>
      </c>
      <c r="D5651" s="6" t="s">
        <v>6633</v>
      </c>
      <c r="E5651" s="6" t="s">
        <v>5638</v>
      </c>
      <c r="F5651" s="6" t="s">
        <v>22431</v>
      </c>
      <c r="G5651" s="6" t="s">
        <v>22432</v>
      </c>
      <c r="H5651" s="79">
        <v>905.89185299999997</v>
      </c>
    </row>
    <row r="5652" spans="1:8" x14ac:dyDescent="0.2">
      <c r="A5652" s="6">
        <v>30316148</v>
      </c>
      <c r="B5652" s="6" t="s">
        <v>22433</v>
      </c>
      <c r="C5652" s="6" t="s">
        <v>7431</v>
      </c>
      <c r="D5652" s="6" t="s">
        <v>6633</v>
      </c>
      <c r="E5652" s="6" t="s">
        <v>5638</v>
      </c>
      <c r="F5652" s="6" t="s">
        <v>22434</v>
      </c>
      <c r="G5652" s="6" t="s">
        <v>22435</v>
      </c>
      <c r="H5652" s="79">
        <v>905.89185299999997</v>
      </c>
    </row>
    <row r="5653" spans="1:8" x14ac:dyDescent="0.2">
      <c r="A5653" s="6">
        <v>30056508</v>
      </c>
      <c r="B5653" s="6" t="s">
        <v>22436</v>
      </c>
      <c r="C5653" s="6" t="s">
        <v>7435</v>
      </c>
      <c r="D5653" s="6" t="s">
        <v>6633</v>
      </c>
      <c r="E5653" s="6" t="s">
        <v>5638</v>
      </c>
      <c r="F5653" s="6" t="s">
        <v>22437</v>
      </c>
      <c r="G5653" s="6" t="s">
        <v>22438</v>
      </c>
      <c r="H5653" s="79">
        <v>905.89185299999997</v>
      </c>
    </row>
    <row r="5654" spans="1:8" x14ac:dyDescent="0.2">
      <c r="A5654" s="6">
        <v>30172092</v>
      </c>
      <c r="B5654" s="6" t="s">
        <v>22439</v>
      </c>
      <c r="C5654" s="6" t="s">
        <v>6444</v>
      </c>
      <c r="D5654" s="6" t="s">
        <v>17993</v>
      </c>
      <c r="E5654" s="6" t="s">
        <v>15819</v>
      </c>
      <c r="F5654" s="6" t="s">
        <v>22440</v>
      </c>
      <c r="G5654" s="6" t="s">
        <v>22441</v>
      </c>
      <c r="H5654" s="79">
        <v>907.065248</v>
      </c>
    </row>
    <row r="5655" spans="1:8" x14ac:dyDescent="0.2">
      <c r="A5655" s="6">
        <v>30386075</v>
      </c>
      <c r="B5655" s="6" t="s">
        <v>22442</v>
      </c>
      <c r="C5655" s="6" t="s">
        <v>6448</v>
      </c>
      <c r="D5655" s="6" t="s">
        <v>17993</v>
      </c>
      <c r="E5655" s="6" t="s">
        <v>15819</v>
      </c>
      <c r="F5655" s="6" t="s">
        <v>22443</v>
      </c>
      <c r="G5655" s="6" t="s">
        <v>22444</v>
      </c>
      <c r="H5655" s="79">
        <v>907.065248</v>
      </c>
    </row>
    <row r="5656" spans="1:8" x14ac:dyDescent="0.2">
      <c r="A5656" s="6">
        <v>30160043</v>
      </c>
      <c r="B5656" s="6" t="s">
        <v>22445</v>
      </c>
      <c r="C5656" s="6" t="s">
        <v>6448</v>
      </c>
      <c r="D5656" s="6" t="s">
        <v>17997</v>
      </c>
      <c r="E5656" s="6" t="s">
        <v>15819</v>
      </c>
      <c r="F5656" s="6" t="s">
        <v>22446</v>
      </c>
      <c r="G5656" s="6" t="s">
        <v>22447</v>
      </c>
      <c r="H5656" s="79">
        <v>907.065248</v>
      </c>
    </row>
    <row r="5657" spans="1:8" x14ac:dyDescent="0.2">
      <c r="A5657" s="6">
        <v>30151104</v>
      </c>
      <c r="B5657" s="6" t="s">
        <v>4943</v>
      </c>
      <c r="C5657" s="6" t="s">
        <v>5686</v>
      </c>
      <c r="D5657" s="6" t="s">
        <v>18426</v>
      </c>
      <c r="E5657" s="6" t="s">
        <v>5638</v>
      </c>
      <c r="F5657" s="6" t="s">
        <v>4939</v>
      </c>
      <c r="G5657" s="6" t="s">
        <v>4940</v>
      </c>
      <c r="H5657" s="79">
        <v>908.14539400000001</v>
      </c>
    </row>
    <row r="5658" spans="1:8" x14ac:dyDescent="0.2">
      <c r="A5658" s="6">
        <v>30409950</v>
      </c>
      <c r="B5658" s="6" t="s">
        <v>22448</v>
      </c>
      <c r="C5658" s="6" t="s">
        <v>7334</v>
      </c>
      <c r="D5658" s="6" t="s">
        <v>11588</v>
      </c>
      <c r="E5658" s="6" t="s">
        <v>5893</v>
      </c>
      <c r="F5658" s="6" t="s">
        <v>22449</v>
      </c>
      <c r="G5658" s="6" t="s">
        <v>22450</v>
      </c>
      <c r="H5658" s="79">
        <v>908.58990900000003</v>
      </c>
    </row>
    <row r="5659" spans="1:8" x14ac:dyDescent="0.2">
      <c r="A5659" s="6">
        <v>30169040</v>
      </c>
      <c r="B5659" s="6" t="s">
        <v>22451</v>
      </c>
      <c r="C5659" s="6" t="s">
        <v>7338</v>
      </c>
      <c r="D5659" s="6" t="s">
        <v>11588</v>
      </c>
      <c r="E5659" s="6" t="s">
        <v>5893</v>
      </c>
      <c r="F5659" s="6" t="s">
        <v>22452</v>
      </c>
      <c r="G5659" s="6" t="s">
        <v>22453</v>
      </c>
      <c r="H5659" s="79">
        <v>908.58990900000003</v>
      </c>
    </row>
    <row r="5660" spans="1:8" x14ac:dyDescent="0.2">
      <c r="A5660" s="6">
        <v>30245558</v>
      </c>
      <c r="B5660" s="6" t="s">
        <v>22454</v>
      </c>
      <c r="C5660" s="6" t="s">
        <v>22455</v>
      </c>
      <c r="D5660" s="6" t="s">
        <v>19351</v>
      </c>
      <c r="E5660" s="6" t="s">
        <v>5893</v>
      </c>
      <c r="F5660" s="6" t="s">
        <v>22456</v>
      </c>
      <c r="G5660" s="6" t="s">
        <v>22457</v>
      </c>
      <c r="H5660" s="79">
        <v>909.42751299999998</v>
      </c>
    </row>
    <row r="5661" spans="1:8" x14ac:dyDescent="0.2">
      <c r="A5661" s="6">
        <v>30335248</v>
      </c>
      <c r="B5661" s="6" t="s">
        <v>22458</v>
      </c>
      <c r="C5661" s="6" t="s">
        <v>7198</v>
      </c>
      <c r="D5661" s="6" t="s">
        <v>18868</v>
      </c>
      <c r="E5661" s="6" t="s">
        <v>5638</v>
      </c>
      <c r="F5661" s="6" t="s">
        <v>22459</v>
      </c>
      <c r="G5661" s="6" t="s">
        <v>22460</v>
      </c>
      <c r="H5661" s="79">
        <v>910.34702500000003</v>
      </c>
    </row>
    <row r="5662" spans="1:8" x14ac:dyDescent="0.2">
      <c r="A5662" s="6">
        <v>30128535</v>
      </c>
      <c r="B5662" s="6" t="s">
        <v>2665</v>
      </c>
      <c r="C5662" s="6" t="s">
        <v>7198</v>
      </c>
      <c r="D5662" s="6" t="s">
        <v>18870</v>
      </c>
      <c r="E5662" s="6" t="s">
        <v>5638</v>
      </c>
      <c r="F5662" s="6" t="s">
        <v>2661</v>
      </c>
      <c r="G5662" s="6" t="s">
        <v>2662</v>
      </c>
      <c r="H5662" s="79">
        <v>910.34702500000003</v>
      </c>
    </row>
    <row r="5663" spans="1:8" x14ac:dyDescent="0.2">
      <c r="A5663" s="6">
        <v>30337981</v>
      </c>
      <c r="B5663" s="6" t="s">
        <v>22461</v>
      </c>
      <c r="C5663" s="6" t="s">
        <v>7198</v>
      </c>
      <c r="D5663" s="6" t="s">
        <v>18874</v>
      </c>
      <c r="E5663" s="6" t="s">
        <v>5638</v>
      </c>
      <c r="F5663" s="6" t="s">
        <v>22462</v>
      </c>
      <c r="G5663" s="6" t="s">
        <v>22463</v>
      </c>
      <c r="H5663" s="79">
        <v>910.34702500000003</v>
      </c>
    </row>
    <row r="5664" spans="1:8" x14ac:dyDescent="0.2">
      <c r="A5664" s="6">
        <v>30229977</v>
      </c>
      <c r="B5664" s="6" t="s">
        <v>22464</v>
      </c>
      <c r="C5664" s="6" t="s">
        <v>5891</v>
      </c>
      <c r="D5664" s="6" t="s">
        <v>18769</v>
      </c>
      <c r="E5664" s="6" t="s">
        <v>18414</v>
      </c>
      <c r="F5664" s="6" t="s">
        <v>22465</v>
      </c>
      <c r="G5664" s="6" t="s">
        <v>22466</v>
      </c>
      <c r="H5664" s="79">
        <v>910.50241900000003</v>
      </c>
    </row>
    <row r="5665" spans="1:8" x14ac:dyDescent="0.2">
      <c r="A5665" s="6">
        <v>30006504</v>
      </c>
      <c r="B5665" s="6" t="s">
        <v>22467</v>
      </c>
      <c r="C5665" s="6" t="s">
        <v>5891</v>
      </c>
      <c r="D5665" s="6" t="s">
        <v>19837</v>
      </c>
      <c r="E5665" s="6" t="s">
        <v>5638</v>
      </c>
      <c r="F5665" s="6" t="s">
        <v>22468</v>
      </c>
      <c r="G5665" s="6" t="s">
        <v>22469</v>
      </c>
      <c r="H5665" s="79">
        <v>910.50241900000003</v>
      </c>
    </row>
    <row r="5666" spans="1:8" x14ac:dyDescent="0.2">
      <c r="A5666" s="6">
        <v>30009177</v>
      </c>
      <c r="B5666" s="6" t="s">
        <v>2174</v>
      </c>
      <c r="C5666" s="6" t="s">
        <v>6620</v>
      </c>
      <c r="D5666" s="6" t="s">
        <v>18868</v>
      </c>
      <c r="E5666" s="6" t="s">
        <v>5638</v>
      </c>
      <c r="F5666" s="6" t="s">
        <v>2170</v>
      </c>
      <c r="G5666" s="6" t="s">
        <v>2171</v>
      </c>
      <c r="H5666" s="79">
        <v>912.38992699999994</v>
      </c>
    </row>
    <row r="5667" spans="1:8" x14ac:dyDescent="0.2">
      <c r="A5667" s="6">
        <v>30190882</v>
      </c>
      <c r="B5667" s="6" t="s">
        <v>22470</v>
      </c>
      <c r="C5667" s="6" t="s">
        <v>5690</v>
      </c>
      <c r="D5667" s="6" t="s">
        <v>18874</v>
      </c>
      <c r="E5667" s="6" t="s">
        <v>5638</v>
      </c>
      <c r="F5667" s="6" t="s">
        <v>22471</v>
      </c>
      <c r="G5667" s="6" t="s">
        <v>22472</v>
      </c>
      <c r="H5667" s="79">
        <v>912.46504800000002</v>
      </c>
    </row>
    <row r="5668" spans="1:8" x14ac:dyDescent="0.2">
      <c r="A5668" s="6">
        <v>30194118</v>
      </c>
      <c r="B5668" s="6" t="s">
        <v>2294</v>
      </c>
      <c r="C5668" s="6" t="s">
        <v>7278</v>
      </c>
      <c r="D5668" s="6" t="s">
        <v>18868</v>
      </c>
      <c r="E5668" s="6" t="s">
        <v>5638</v>
      </c>
      <c r="F5668" s="6" t="s">
        <v>2289</v>
      </c>
      <c r="G5668" s="6" t="s">
        <v>2290</v>
      </c>
      <c r="H5668" s="79">
        <v>912.59467400000005</v>
      </c>
    </row>
    <row r="5669" spans="1:8" x14ac:dyDescent="0.2">
      <c r="A5669" s="6">
        <v>30200247</v>
      </c>
      <c r="B5669" s="6" t="s">
        <v>22473</v>
      </c>
      <c r="C5669" s="6" t="s">
        <v>7278</v>
      </c>
      <c r="D5669" s="6" t="s">
        <v>18870</v>
      </c>
      <c r="E5669" s="6" t="s">
        <v>5638</v>
      </c>
      <c r="F5669" s="6" t="s">
        <v>22474</v>
      </c>
      <c r="G5669" s="6" t="s">
        <v>22475</v>
      </c>
      <c r="H5669" s="79">
        <v>912.59467400000005</v>
      </c>
    </row>
    <row r="5670" spans="1:8" x14ac:dyDescent="0.2">
      <c r="A5670" s="6">
        <v>30257061</v>
      </c>
      <c r="B5670" s="6" t="s">
        <v>22476</v>
      </c>
      <c r="C5670" s="6" t="s">
        <v>6174</v>
      </c>
      <c r="D5670" s="6" t="s">
        <v>18044</v>
      </c>
      <c r="E5670" s="6" t="s">
        <v>5638</v>
      </c>
      <c r="F5670" s="6" t="s">
        <v>22477</v>
      </c>
      <c r="G5670" s="6" t="s">
        <v>22478</v>
      </c>
      <c r="H5670" s="79">
        <v>912.64495899999997</v>
      </c>
    </row>
    <row r="5671" spans="1:8" x14ac:dyDescent="0.2">
      <c r="A5671" s="6">
        <v>30208894</v>
      </c>
      <c r="B5671" s="6" t="s">
        <v>22479</v>
      </c>
      <c r="C5671" s="6" t="s">
        <v>6222</v>
      </c>
      <c r="D5671" s="6" t="s">
        <v>18044</v>
      </c>
      <c r="E5671" s="6" t="s">
        <v>5638</v>
      </c>
      <c r="F5671" s="6" t="s">
        <v>22480</v>
      </c>
      <c r="G5671" s="6" t="s">
        <v>22481</v>
      </c>
      <c r="H5671" s="79">
        <v>914.17790200000002</v>
      </c>
    </row>
    <row r="5672" spans="1:8" x14ac:dyDescent="0.2">
      <c r="A5672" s="6">
        <v>30347271</v>
      </c>
      <c r="B5672" s="6" t="s">
        <v>22482</v>
      </c>
      <c r="C5672" s="6" t="s">
        <v>8065</v>
      </c>
      <c r="D5672" s="6" t="s">
        <v>18413</v>
      </c>
      <c r="E5672" s="6" t="s">
        <v>18414</v>
      </c>
      <c r="F5672" s="6" t="s">
        <v>22483</v>
      </c>
      <c r="G5672" s="6" t="s">
        <v>22484</v>
      </c>
      <c r="H5672" s="79">
        <v>914.28470300000004</v>
      </c>
    </row>
    <row r="5673" spans="1:8" x14ac:dyDescent="0.2">
      <c r="A5673" s="6">
        <v>30050169</v>
      </c>
      <c r="B5673" s="6" t="s">
        <v>22485</v>
      </c>
      <c r="C5673" s="6" t="s">
        <v>13872</v>
      </c>
      <c r="D5673" s="6" t="s">
        <v>18855</v>
      </c>
      <c r="E5673" s="6" t="s">
        <v>5638</v>
      </c>
      <c r="F5673" s="6" t="s">
        <v>22486</v>
      </c>
      <c r="G5673" s="6" t="s">
        <v>22487</v>
      </c>
      <c r="H5673" s="79">
        <v>914.94312400000001</v>
      </c>
    </row>
    <row r="5674" spans="1:8" x14ac:dyDescent="0.2">
      <c r="A5674" s="6">
        <v>30272339</v>
      </c>
      <c r="B5674" s="6" t="s">
        <v>22488</v>
      </c>
      <c r="C5674" s="6" t="s">
        <v>22489</v>
      </c>
      <c r="D5674" s="6" t="s">
        <v>9937</v>
      </c>
      <c r="E5674" s="6" t="s">
        <v>5893</v>
      </c>
      <c r="F5674" s="6" t="s">
        <v>22490</v>
      </c>
      <c r="G5674" s="6" t="s">
        <v>22491</v>
      </c>
      <c r="H5674" s="79">
        <v>915.29650800000002</v>
      </c>
    </row>
    <row r="5675" spans="1:8" x14ac:dyDescent="0.2">
      <c r="A5675" s="6">
        <v>30007788</v>
      </c>
      <c r="B5675" s="6" t="s">
        <v>22492</v>
      </c>
      <c r="C5675" s="6" t="s">
        <v>9397</v>
      </c>
      <c r="D5675" s="6" t="s">
        <v>9937</v>
      </c>
      <c r="E5675" s="6" t="s">
        <v>5893</v>
      </c>
      <c r="F5675" s="6" t="s">
        <v>22493</v>
      </c>
      <c r="G5675" s="6" t="s">
        <v>22494</v>
      </c>
      <c r="H5675" s="79">
        <v>915.29650800000002</v>
      </c>
    </row>
    <row r="5676" spans="1:8" x14ac:dyDescent="0.2">
      <c r="A5676" s="6">
        <v>30284047</v>
      </c>
      <c r="B5676" s="6" t="s">
        <v>22495</v>
      </c>
      <c r="C5676" s="6" t="s">
        <v>9401</v>
      </c>
      <c r="D5676" s="6" t="s">
        <v>9937</v>
      </c>
      <c r="E5676" s="6" t="s">
        <v>5893</v>
      </c>
      <c r="F5676" s="6" t="s">
        <v>22496</v>
      </c>
      <c r="G5676" s="6" t="s">
        <v>22497</v>
      </c>
      <c r="H5676" s="79">
        <v>915.29650800000002</v>
      </c>
    </row>
    <row r="5677" spans="1:8" x14ac:dyDescent="0.2">
      <c r="A5677" s="6">
        <v>30022691</v>
      </c>
      <c r="B5677" s="6" t="s">
        <v>22498</v>
      </c>
      <c r="C5677" s="6" t="s">
        <v>9405</v>
      </c>
      <c r="D5677" s="6" t="s">
        <v>9937</v>
      </c>
      <c r="E5677" s="6" t="s">
        <v>5893</v>
      </c>
      <c r="F5677" s="6" t="s">
        <v>22499</v>
      </c>
      <c r="G5677" s="6" t="s">
        <v>22500</v>
      </c>
      <c r="H5677" s="79">
        <v>915.29650800000002</v>
      </c>
    </row>
    <row r="5678" spans="1:8" x14ac:dyDescent="0.2">
      <c r="A5678" s="6">
        <v>30248888</v>
      </c>
      <c r="B5678" s="6" t="s">
        <v>22501</v>
      </c>
      <c r="C5678" s="6" t="s">
        <v>9409</v>
      </c>
      <c r="D5678" s="6" t="s">
        <v>9937</v>
      </c>
      <c r="E5678" s="6" t="s">
        <v>5893</v>
      </c>
      <c r="F5678" s="6" t="s">
        <v>22502</v>
      </c>
      <c r="G5678" s="6" t="s">
        <v>22503</v>
      </c>
      <c r="H5678" s="79">
        <v>915.29650800000002</v>
      </c>
    </row>
    <row r="5679" spans="1:8" x14ac:dyDescent="0.2">
      <c r="A5679" s="6">
        <v>30058579</v>
      </c>
      <c r="B5679" s="6" t="s">
        <v>22504</v>
      </c>
      <c r="C5679" s="6" t="s">
        <v>9413</v>
      </c>
      <c r="D5679" s="6" t="s">
        <v>9937</v>
      </c>
      <c r="E5679" s="6" t="s">
        <v>5893</v>
      </c>
      <c r="F5679" s="6" t="s">
        <v>22505</v>
      </c>
      <c r="G5679" s="6" t="s">
        <v>22506</v>
      </c>
      <c r="H5679" s="79">
        <v>915.29650800000002</v>
      </c>
    </row>
    <row r="5680" spans="1:8" x14ac:dyDescent="0.2">
      <c r="A5680" s="6">
        <v>30386504</v>
      </c>
      <c r="B5680" s="6" t="s">
        <v>22507</v>
      </c>
      <c r="C5680" s="6" t="s">
        <v>6306</v>
      </c>
      <c r="D5680" s="6" t="s">
        <v>9992</v>
      </c>
      <c r="E5680" s="6" t="s">
        <v>9993</v>
      </c>
      <c r="F5680" s="6" t="s">
        <v>22508</v>
      </c>
      <c r="G5680" s="6" t="s">
        <v>22509</v>
      </c>
      <c r="H5680" s="79">
        <v>915.29650800000002</v>
      </c>
    </row>
    <row r="5681" spans="1:8" x14ac:dyDescent="0.2">
      <c r="A5681" s="6">
        <v>30138883</v>
      </c>
      <c r="B5681" s="6" t="s">
        <v>22510</v>
      </c>
      <c r="C5681" s="6" t="s">
        <v>6310</v>
      </c>
      <c r="D5681" s="6" t="s">
        <v>9992</v>
      </c>
      <c r="E5681" s="6" t="s">
        <v>9993</v>
      </c>
      <c r="F5681" s="6" t="s">
        <v>22511</v>
      </c>
      <c r="G5681" s="6" t="s">
        <v>22512</v>
      </c>
      <c r="H5681" s="79">
        <v>915.29650800000002</v>
      </c>
    </row>
    <row r="5682" spans="1:8" x14ac:dyDescent="0.2">
      <c r="A5682" s="6">
        <v>30233128</v>
      </c>
      <c r="B5682" s="6" t="s">
        <v>22513</v>
      </c>
      <c r="C5682" s="6" t="s">
        <v>6262</v>
      </c>
      <c r="D5682" s="6" t="s">
        <v>16425</v>
      </c>
      <c r="E5682" s="6" t="s">
        <v>15819</v>
      </c>
      <c r="F5682" s="6" t="s">
        <v>22514</v>
      </c>
      <c r="G5682" s="6" t="s">
        <v>22515</v>
      </c>
      <c r="H5682" s="79">
        <v>917.23037199999999</v>
      </c>
    </row>
    <row r="5683" spans="1:8" x14ac:dyDescent="0.2">
      <c r="A5683" s="6">
        <v>30015792</v>
      </c>
      <c r="B5683" s="6" t="s">
        <v>22516</v>
      </c>
      <c r="C5683" s="6" t="s">
        <v>6262</v>
      </c>
      <c r="D5683" s="6" t="s">
        <v>16429</v>
      </c>
      <c r="E5683" s="6" t="s">
        <v>15819</v>
      </c>
      <c r="F5683" s="6" t="s">
        <v>22517</v>
      </c>
      <c r="G5683" s="6" t="s">
        <v>22518</v>
      </c>
      <c r="H5683" s="79">
        <v>917.23037199999999</v>
      </c>
    </row>
    <row r="5684" spans="1:8" x14ac:dyDescent="0.2">
      <c r="A5684" s="6">
        <v>30230748</v>
      </c>
      <c r="B5684" s="6" t="s">
        <v>2448</v>
      </c>
      <c r="C5684" s="6" t="s">
        <v>13872</v>
      </c>
      <c r="D5684" s="6" t="s">
        <v>18358</v>
      </c>
      <c r="E5684" s="6" t="s">
        <v>5638</v>
      </c>
      <c r="F5684" s="6" t="s">
        <v>2443</v>
      </c>
      <c r="G5684" s="6" t="s">
        <v>2444</v>
      </c>
      <c r="H5684" s="79">
        <v>917.81016099999999</v>
      </c>
    </row>
    <row r="5685" spans="1:8" x14ac:dyDescent="0.2">
      <c r="A5685" s="6">
        <v>30272729</v>
      </c>
      <c r="B5685" s="6" t="s">
        <v>22519</v>
      </c>
      <c r="C5685" s="6" t="s">
        <v>7210</v>
      </c>
      <c r="D5685" s="6" t="s">
        <v>18868</v>
      </c>
      <c r="E5685" s="6" t="s">
        <v>5638</v>
      </c>
      <c r="F5685" s="6" t="s">
        <v>22520</v>
      </c>
      <c r="G5685" s="6" t="s">
        <v>22521</v>
      </c>
      <c r="H5685" s="79">
        <v>920.366083</v>
      </c>
    </row>
    <row r="5686" spans="1:8" x14ac:dyDescent="0.2">
      <c r="A5686" s="6">
        <v>30316323</v>
      </c>
      <c r="B5686" s="6" t="s">
        <v>3661</v>
      </c>
      <c r="C5686" s="6" t="s">
        <v>12194</v>
      </c>
      <c r="D5686" s="6" t="s">
        <v>18358</v>
      </c>
      <c r="E5686" s="6" t="s">
        <v>5638</v>
      </c>
      <c r="F5686" s="6" t="s">
        <v>3657</v>
      </c>
      <c r="G5686" s="6" t="s">
        <v>3658</v>
      </c>
      <c r="H5686" s="79">
        <v>922.80447000000004</v>
      </c>
    </row>
    <row r="5687" spans="1:8" x14ac:dyDescent="0.2">
      <c r="A5687" s="6">
        <v>30023234</v>
      </c>
      <c r="B5687" s="6" t="s">
        <v>2525</v>
      </c>
      <c r="C5687" s="6" t="s">
        <v>5682</v>
      </c>
      <c r="D5687" s="6" t="s">
        <v>18420</v>
      </c>
      <c r="E5687" s="6" t="s">
        <v>5638</v>
      </c>
      <c r="F5687" s="6" t="s">
        <v>2520</v>
      </c>
      <c r="G5687" s="6" t="s">
        <v>2521</v>
      </c>
      <c r="H5687" s="79">
        <v>923.05764599999998</v>
      </c>
    </row>
    <row r="5688" spans="1:8" x14ac:dyDescent="0.2">
      <c r="A5688" s="6">
        <v>30078036</v>
      </c>
      <c r="B5688" s="6" t="s">
        <v>22522</v>
      </c>
      <c r="C5688" s="6" t="s">
        <v>15566</v>
      </c>
      <c r="D5688" s="6" t="s">
        <v>19176</v>
      </c>
      <c r="E5688" s="6" t="s">
        <v>5893</v>
      </c>
      <c r="F5688" s="6" t="s">
        <v>22523</v>
      </c>
      <c r="G5688" s="6" t="s">
        <v>22524</v>
      </c>
      <c r="H5688" s="79">
        <v>924.16703900000005</v>
      </c>
    </row>
    <row r="5689" spans="1:8" x14ac:dyDescent="0.2">
      <c r="A5689" s="6">
        <v>30058119</v>
      </c>
      <c r="B5689" s="6" t="s">
        <v>22525</v>
      </c>
      <c r="C5689" s="6" t="s">
        <v>15566</v>
      </c>
      <c r="D5689" s="6" t="s">
        <v>19180</v>
      </c>
      <c r="E5689" s="6" t="s">
        <v>5893</v>
      </c>
      <c r="F5689" s="6" t="s">
        <v>22526</v>
      </c>
      <c r="G5689" s="6" t="s">
        <v>22527</v>
      </c>
      <c r="H5689" s="79">
        <v>924.16703900000005</v>
      </c>
    </row>
    <row r="5690" spans="1:8" x14ac:dyDescent="0.2">
      <c r="A5690" s="6">
        <v>30002430</v>
      </c>
      <c r="B5690" s="6" t="s">
        <v>22528</v>
      </c>
      <c r="C5690" s="6" t="s">
        <v>6218</v>
      </c>
      <c r="D5690" s="6" t="s">
        <v>18044</v>
      </c>
      <c r="E5690" s="6" t="s">
        <v>5638</v>
      </c>
      <c r="F5690" s="6" t="s">
        <v>22529</v>
      </c>
      <c r="G5690" s="6" t="s">
        <v>22530</v>
      </c>
      <c r="H5690" s="79">
        <v>925.87791900000002</v>
      </c>
    </row>
    <row r="5691" spans="1:8" x14ac:dyDescent="0.2">
      <c r="A5691" s="6">
        <v>30248912</v>
      </c>
      <c r="B5691" s="6" t="s">
        <v>22531</v>
      </c>
      <c r="C5691" s="6" t="s">
        <v>6608</v>
      </c>
      <c r="D5691" s="6" t="s">
        <v>11588</v>
      </c>
      <c r="E5691" s="6" t="s">
        <v>5893</v>
      </c>
      <c r="F5691" s="6" t="s">
        <v>22532</v>
      </c>
      <c r="G5691" s="6" t="s">
        <v>22533</v>
      </c>
      <c r="H5691" s="79">
        <v>927.74611300000004</v>
      </c>
    </row>
    <row r="5692" spans="1:8" x14ac:dyDescent="0.2">
      <c r="A5692" s="6">
        <v>30092610</v>
      </c>
      <c r="B5692" s="6" t="s">
        <v>22534</v>
      </c>
      <c r="C5692" s="6" t="s">
        <v>6612</v>
      </c>
      <c r="D5692" s="6" t="s">
        <v>11588</v>
      </c>
      <c r="E5692" s="6" t="s">
        <v>5893</v>
      </c>
      <c r="F5692" s="6" t="s">
        <v>22535</v>
      </c>
      <c r="G5692" s="6" t="s">
        <v>22536</v>
      </c>
      <c r="H5692" s="79">
        <v>927.74611300000004</v>
      </c>
    </row>
    <row r="5693" spans="1:8" x14ac:dyDescent="0.2">
      <c r="A5693" s="6">
        <v>30175355</v>
      </c>
      <c r="B5693" s="6" t="s">
        <v>22537</v>
      </c>
      <c r="C5693" s="6" t="s">
        <v>6616</v>
      </c>
      <c r="D5693" s="6" t="s">
        <v>11588</v>
      </c>
      <c r="E5693" s="6" t="s">
        <v>5893</v>
      </c>
      <c r="F5693" s="6" t="s">
        <v>22538</v>
      </c>
      <c r="G5693" s="6" t="s">
        <v>22539</v>
      </c>
      <c r="H5693" s="79">
        <v>927.74611300000004</v>
      </c>
    </row>
    <row r="5694" spans="1:8" x14ac:dyDescent="0.2">
      <c r="A5694" s="6">
        <v>30350517</v>
      </c>
      <c r="B5694" s="6" t="s">
        <v>22540</v>
      </c>
      <c r="C5694" s="6" t="s">
        <v>6620</v>
      </c>
      <c r="D5694" s="6" t="s">
        <v>11588</v>
      </c>
      <c r="E5694" s="6" t="s">
        <v>5893</v>
      </c>
      <c r="F5694" s="6" t="s">
        <v>22541</v>
      </c>
      <c r="G5694" s="6" t="s">
        <v>22542</v>
      </c>
      <c r="H5694" s="79">
        <v>927.74611300000004</v>
      </c>
    </row>
    <row r="5695" spans="1:8" x14ac:dyDescent="0.2">
      <c r="A5695" s="6">
        <v>30175463</v>
      </c>
      <c r="B5695" s="6" t="s">
        <v>22543</v>
      </c>
      <c r="C5695" s="6" t="s">
        <v>6624</v>
      </c>
      <c r="D5695" s="6" t="s">
        <v>11588</v>
      </c>
      <c r="E5695" s="6" t="s">
        <v>5893</v>
      </c>
      <c r="F5695" s="6" t="s">
        <v>22544</v>
      </c>
      <c r="G5695" s="6" t="s">
        <v>22545</v>
      </c>
      <c r="H5695" s="79">
        <v>927.74611300000004</v>
      </c>
    </row>
    <row r="5696" spans="1:8" x14ac:dyDescent="0.2">
      <c r="A5696" s="6">
        <v>30038455</v>
      </c>
      <c r="B5696" s="6" t="s">
        <v>22546</v>
      </c>
      <c r="C5696" s="6" t="s">
        <v>7326</v>
      </c>
      <c r="D5696" s="6" t="s">
        <v>11588</v>
      </c>
      <c r="E5696" s="6" t="s">
        <v>5893</v>
      </c>
      <c r="F5696" s="6" t="s">
        <v>22547</v>
      </c>
      <c r="G5696" s="6" t="s">
        <v>22548</v>
      </c>
      <c r="H5696" s="79">
        <v>929.75038400000005</v>
      </c>
    </row>
    <row r="5697" spans="1:8" x14ac:dyDescent="0.2">
      <c r="A5697" s="6">
        <v>30196217</v>
      </c>
      <c r="B5697" s="6" t="s">
        <v>22549</v>
      </c>
      <c r="C5697" s="6" t="s">
        <v>7330</v>
      </c>
      <c r="D5697" s="6" t="s">
        <v>11588</v>
      </c>
      <c r="E5697" s="6" t="s">
        <v>5893</v>
      </c>
      <c r="F5697" s="6" t="s">
        <v>22550</v>
      </c>
      <c r="G5697" s="6" t="s">
        <v>22551</v>
      </c>
      <c r="H5697" s="79">
        <v>929.75038400000005</v>
      </c>
    </row>
    <row r="5698" spans="1:8" x14ac:dyDescent="0.2">
      <c r="A5698" s="6">
        <v>30090829</v>
      </c>
      <c r="B5698" s="6" t="s">
        <v>22552</v>
      </c>
      <c r="C5698" s="6" t="s">
        <v>15574</v>
      </c>
      <c r="D5698" s="6" t="s">
        <v>19176</v>
      </c>
      <c r="E5698" s="6" t="s">
        <v>5893</v>
      </c>
      <c r="F5698" s="6" t="s">
        <v>22553</v>
      </c>
      <c r="G5698" s="6" t="s">
        <v>22554</v>
      </c>
      <c r="H5698" s="79">
        <v>930.18988999999999</v>
      </c>
    </row>
    <row r="5699" spans="1:8" x14ac:dyDescent="0.2">
      <c r="A5699" s="6">
        <v>30143086</v>
      </c>
      <c r="B5699" s="6" t="s">
        <v>22555</v>
      </c>
      <c r="C5699" s="6" t="s">
        <v>15574</v>
      </c>
      <c r="D5699" s="6" t="s">
        <v>19180</v>
      </c>
      <c r="E5699" s="6" t="s">
        <v>5893</v>
      </c>
      <c r="F5699" s="6" t="s">
        <v>22556</v>
      </c>
      <c r="G5699" s="6" t="s">
        <v>22557</v>
      </c>
      <c r="H5699" s="79">
        <v>930.18988999999999</v>
      </c>
    </row>
    <row r="5700" spans="1:8" x14ac:dyDescent="0.2">
      <c r="A5700" s="6">
        <v>30407071</v>
      </c>
      <c r="B5700" s="6" t="s">
        <v>22558</v>
      </c>
      <c r="C5700" s="6" t="s">
        <v>12194</v>
      </c>
      <c r="D5700" s="6" t="s">
        <v>18855</v>
      </c>
      <c r="E5700" s="6" t="s">
        <v>5638</v>
      </c>
      <c r="F5700" s="6" t="s">
        <v>22559</v>
      </c>
      <c r="G5700" s="6" t="s">
        <v>22560</v>
      </c>
      <c r="H5700" s="79">
        <v>930.42195900000002</v>
      </c>
    </row>
    <row r="5701" spans="1:8" x14ac:dyDescent="0.2">
      <c r="A5701" s="6">
        <v>30109864</v>
      </c>
      <c r="B5701" s="6" t="s">
        <v>22561</v>
      </c>
      <c r="C5701" s="6" t="s">
        <v>12186</v>
      </c>
      <c r="D5701" s="6" t="s">
        <v>18855</v>
      </c>
      <c r="E5701" s="6" t="s">
        <v>5638</v>
      </c>
      <c r="F5701" s="6" t="s">
        <v>22562</v>
      </c>
      <c r="G5701" s="6" t="s">
        <v>22563</v>
      </c>
      <c r="H5701" s="79">
        <v>934.11643300000003</v>
      </c>
    </row>
    <row r="5702" spans="1:8" x14ac:dyDescent="0.2">
      <c r="A5702" s="6">
        <v>30400085</v>
      </c>
      <c r="B5702" s="6" t="s">
        <v>3392</v>
      </c>
      <c r="C5702" s="6" t="s">
        <v>5682</v>
      </c>
      <c r="D5702" s="6" t="s">
        <v>18426</v>
      </c>
      <c r="E5702" s="6" t="s">
        <v>5638</v>
      </c>
      <c r="F5702" s="6" t="s">
        <v>3388</v>
      </c>
      <c r="G5702" s="6" t="s">
        <v>3389</v>
      </c>
      <c r="H5702" s="79">
        <v>934.20347800000002</v>
      </c>
    </row>
    <row r="5703" spans="1:8" x14ac:dyDescent="0.2">
      <c r="A5703" s="6">
        <v>30349746</v>
      </c>
      <c r="B5703" s="6" t="s">
        <v>22564</v>
      </c>
      <c r="C5703" s="6" t="s">
        <v>6444</v>
      </c>
      <c r="D5703" s="6" t="s">
        <v>17997</v>
      </c>
      <c r="E5703" s="6" t="s">
        <v>15819</v>
      </c>
      <c r="F5703" s="6" t="s">
        <v>22565</v>
      </c>
      <c r="G5703" s="6" t="s">
        <v>22566</v>
      </c>
      <c r="H5703" s="79">
        <v>935.52900599999998</v>
      </c>
    </row>
    <row r="5704" spans="1:8" x14ac:dyDescent="0.2">
      <c r="A5704" s="6">
        <v>30237530</v>
      </c>
      <c r="B5704" s="6" t="s">
        <v>4487</v>
      </c>
      <c r="C5704" s="6" t="s">
        <v>12186</v>
      </c>
      <c r="D5704" s="6" t="s">
        <v>18358</v>
      </c>
      <c r="E5704" s="6" t="s">
        <v>5638</v>
      </c>
      <c r="F5704" s="6" t="s">
        <v>4483</v>
      </c>
      <c r="G5704" s="6" t="s">
        <v>4484</v>
      </c>
      <c r="H5704" s="79">
        <v>940.56726500000002</v>
      </c>
    </row>
    <row r="5705" spans="1:8" x14ac:dyDescent="0.2">
      <c r="A5705" s="6">
        <v>30427402</v>
      </c>
      <c r="B5705" s="6" t="s">
        <v>22567</v>
      </c>
      <c r="C5705" s="6" t="s">
        <v>6138</v>
      </c>
      <c r="D5705" s="6" t="s">
        <v>18870</v>
      </c>
      <c r="E5705" s="6" t="s">
        <v>5638</v>
      </c>
      <c r="F5705" s="6" t="s">
        <v>22568</v>
      </c>
      <c r="G5705" s="6" t="s">
        <v>22569</v>
      </c>
      <c r="H5705" s="79">
        <v>942.41517699999997</v>
      </c>
    </row>
    <row r="5706" spans="1:8" x14ac:dyDescent="0.2">
      <c r="A5706" s="6">
        <v>30251738</v>
      </c>
      <c r="B5706" s="6" t="s">
        <v>1627</v>
      </c>
      <c r="C5706" s="6" t="s">
        <v>6138</v>
      </c>
      <c r="D5706" s="6" t="s">
        <v>18874</v>
      </c>
      <c r="E5706" s="6" t="s">
        <v>5638</v>
      </c>
      <c r="F5706" s="6" t="s">
        <v>1621</v>
      </c>
      <c r="G5706" s="6" t="s">
        <v>1622</v>
      </c>
      <c r="H5706" s="79">
        <v>942.41517699999997</v>
      </c>
    </row>
    <row r="5707" spans="1:8" x14ac:dyDescent="0.2">
      <c r="A5707" s="6">
        <v>30040006</v>
      </c>
      <c r="B5707" s="6" t="s">
        <v>22570</v>
      </c>
      <c r="C5707" s="6" t="s">
        <v>7550</v>
      </c>
      <c r="D5707" s="6" t="s">
        <v>17617</v>
      </c>
      <c r="E5707" s="6" t="s">
        <v>5638</v>
      </c>
      <c r="F5707" s="6" t="s">
        <v>22571</v>
      </c>
      <c r="G5707" s="6" t="s">
        <v>22572</v>
      </c>
      <c r="H5707" s="79">
        <v>942.43113900000003</v>
      </c>
    </row>
    <row r="5708" spans="1:8" x14ac:dyDescent="0.2">
      <c r="A5708" s="6">
        <v>30034398</v>
      </c>
      <c r="B5708" s="6" t="s">
        <v>4315</v>
      </c>
      <c r="C5708" s="6" t="s">
        <v>7550</v>
      </c>
      <c r="D5708" s="6" t="s">
        <v>17559</v>
      </c>
      <c r="E5708" s="6" t="s">
        <v>5638</v>
      </c>
      <c r="F5708" s="6" t="s">
        <v>4310</v>
      </c>
      <c r="G5708" s="6" t="s">
        <v>4311</v>
      </c>
      <c r="H5708" s="79">
        <v>942.43113900000003</v>
      </c>
    </row>
    <row r="5709" spans="1:8" x14ac:dyDescent="0.2">
      <c r="A5709" s="6">
        <v>30318413</v>
      </c>
      <c r="B5709" s="6" t="s">
        <v>22573</v>
      </c>
      <c r="C5709" s="6" t="s">
        <v>15570</v>
      </c>
      <c r="D5709" s="6" t="s">
        <v>19176</v>
      </c>
      <c r="E5709" s="6" t="s">
        <v>5893</v>
      </c>
      <c r="F5709" s="6" t="s">
        <v>22574</v>
      </c>
      <c r="G5709" s="6" t="s">
        <v>22575</v>
      </c>
      <c r="H5709" s="79">
        <v>947.32835599999999</v>
      </c>
    </row>
    <row r="5710" spans="1:8" x14ac:dyDescent="0.2">
      <c r="A5710" s="6">
        <v>30310489</v>
      </c>
      <c r="B5710" s="6" t="s">
        <v>22576</v>
      </c>
      <c r="C5710" s="6" t="s">
        <v>15570</v>
      </c>
      <c r="D5710" s="6" t="s">
        <v>19180</v>
      </c>
      <c r="E5710" s="6" t="s">
        <v>5893</v>
      </c>
      <c r="F5710" s="6" t="s">
        <v>22577</v>
      </c>
      <c r="G5710" s="6" t="s">
        <v>22578</v>
      </c>
      <c r="H5710" s="79">
        <v>947.32835599999999</v>
      </c>
    </row>
    <row r="5711" spans="1:8" x14ac:dyDescent="0.2">
      <c r="A5711" s="6">
        <v>30234545</v>
      </c>
      <c r="B5711" s="6" t="s">
        <v>22579</v>
      </c>
      <c r="C5711" s="6" t="s">
        <v>7306</v>
      </c>
      <c r="D5711" s="6" t="s">
        <v>11588</v>
      </c>
      <c r="E5711" s="6" t="s">
        <v>5893</v>
      </c>
      <c r="F5711" s="6" t="s">
        <v>22580</v>
      </c>
      <c r="G5711" s="6" t="s">
        <v>22581</v>
      </c>
      <c r="H5711" s="79">
        <v>948.94513099999995</v>
      </c>
    </row>
    <row r="5712" spans="1:8" x14ac:dyDescent="0.2">
      <c r="A5712" s="6">
        <v>30033864</v>
      </c>
      <c r="B5712" s="6" t="s">
        <v>22582</v>
      </c>
      <c r="C5712" s="6" t="s">
        <v>7310</v>
      </c>
      <c r="D5712" s="6" t="s">
        <v>11588</v>
      </c>
      <c r="E5712" s="6" t="s">
        <v>5893</v>
      </c>
      <c r="F5712" s="6" t="s">
        <v>22583</v>
      </c>
      <c r="G5712" s="6" t="s">
        <v>22584</v>
      </c>
      <c r="H5712" s="79">
        <v>948.94513099999995</v>
      </c>
    </row>
    <row r="5713" spans="1:8" x14ac:dyDescent="0.2">
      <c r="A5713" s="6">
        <v>30233439</v>
      </c>
      <c r="B5713" s="6" t="s">
        <v>22585</v>
      </c>
      <c r="C5713" s="6" t="s">
        <v>7314</v>
      </c>
      <c r="D5713" s="6" t="s">
        <v>11588</v>
      </c>
      <c r="E5713" s="6" t="s">
        <v>5893</v>
      </c>
      <c r="F5713" s="6" t="s">
        <v>22586</v>
      </c>
      <c r="G5713" s="6" t="s">
        <v>22587</v>
      </c>
      <c r="H5713" s="79">
        <v>948.94513099999995</v>
      </c>
    </row>
    <row r="5714" spans="1:8" x14ac:dyDescent="0.2">
      <c r="A5714" s="6">
        <v>30109766</v>
      </c>
      <c r="B5714" s="6" t="s">
        <v>22588</v>
      </c>
      <c r="C5714" s="6" t="s">
        <v>7318</v>
      </c>
      <c r="D5714" s="6" t="s">
        <v>11588</v>
      </c>
      <c r="E5714" s="6" t="s">
        <v>5893</v>
      </c>
      <c r="F5714" s="6" t="s">
        <v>22589</v>
      </c>
      <c r="G5714" s="6" t="s">
        <v>22590</v>
      </c>
      <c r="H5714" s="79">
        <v>948.94513099999995</v>
      </c>
    </row>
    <row r="5715" spans="1:8" x14ac:dyDescent="0.2">
      <c r="A5715" s="6">
        <v>30272600</v>
      </c>
      <c r="B5715" s="6" t="s">
        <v>22591</v>
      </c>
      <c r="C5715" s="6" t="s">
        <v>7322</v>
      </c>
      <c r="D5715" s="6" t="s">
        <v>11588</v>
      </c>
      <c r="E5715" s="6" t="s">
        <v>5893</v>
      </c>
      <c r="F5715" s="6" t="s">
        <v>22592</v>
      </c>
      <c r="G5715" s="6" t="s">
        <v>22593</v>
      </c>
      <c r="H5715" s="79">
        <v>948.94513099999995</v>
      </c>
    </row>
    <row r="5716" spans="1:8" x14ac:dyDescent="0.2">
      <c r="A5716" s="6">
        <v>30273015</v>
      </c>
      <c r="B5716" s="6" t="s">
        <v>22594</v>
      </c>
      <c r="C5716" s="6" t="s">
        <v>6342</v>
      </c>
      <c r="D5716" s="6" t="s">
        <v>21851</v>
      </c>
      <c r="E5716" s="6" t="s">
        <v>5638</v>
      </c>
      <c r="F5716" s="6" t="s">
        <v>22595</v>
      </c>
      <c r="G5716" s="6" t="s">
        <v>22596</v>
      </c>
      <c r="H5716" s="79">
        <v>948.95749999999998</v>
      </c>
    </row>
    <row r="5717" spans="1:8" x14ac:dyDescent="0.2">
      <c r="A5717" s="6">
        <v>30291478</v>
      </c>
      <c r="B5717" s="6" t="s">
        <v>1099</v>
      </c>
      <c r="C5717" s="6" t="s">
        <v>12190</v>
      </c>
      <c r="D5717" s="6" t="s">
        <v>18358</v>
      </c>
      <c r="E5717" s="6" t="s">
        <v>5638</v>
      </c>
      <c r="F5717" s="6" t="s">
        <v>1094</v>
      </c>
      <c r="G5717" s="6" t="s">
        <v>1095</v>
      </c>
      <c r="H5717" s="79">
        <v>950.37252799999999</v>
      </c>
    </row>
    <row r="5718" spans="1:8" x14ac:dyDescent="0.2">
      <c r="A5718" s="6">
        <v>30339569</v>
      </c>
      <c r="B5718" s="6" t="s">
        <v>22597</v>
      </c>
      <c r="C5718" s="6" t="s">
        <v>12190</v>
      </c>
      <c r="D5718" s="6" t="s">
        <v>18855</v>
      </c>
      <c r="E5718" s="6" t="s">
        <v>5638</v>
      </c>
      <c r="F5718" s="6" t="s">
        <v>22598</v>
      </c>
      <c r="G5718" s="6" t="s">
        <v>22599</v>
      </c>
      <c r="H5718" s="79">
        <v>950.37252799999999</v>
      </c>
    </row>
    <row r="5719" spans="1:8" x14ac:dyDescent="0.2">
      <c r="A5719" s="6">
        <v>30165428</v>
      </c>
      <c r="B5719" s="6" t="s">
        <v>22600</v>
      </c>
      <c r="C5719" s="6" t="s">
        <v>8703</v>
      </c>
      <c r="D5719" s="6" t="s">
        <v>18044</v>
      </c>
      <c r="E5719" s="6" t="s">
        <v>5638</v>
      </c>
      <c r="F5719" s="6" t="s">
        <v>22601</v>
      </c>
      <c r="G5719" s="6" t="s">
        <v>22602</v>
      </c>
      <c r="H5719" s="79">
        <v>952.44393000000002</v>
      </c>
    </row>
    <row r="5720" spans="1:8" x14ac:dyDescent="0.2">
      <c r="A5720" s="6">
        <v>30009839</v>
      </c>
      <c r="B5720" s="6" t="s">
        <v>22603</v>
      </c>
      <c r="C5720" s="6" t="s">
        <v>7274</v>
      </c>
      <c r="D5720" s="6" t="s">
        <v>17969</v>
      </c>
      <c r="E5720" s="6" t="s">
        <v>5893</v>
      </c>
      <c r="F5720" s="6" t="s">
        <v>22604</v>
      </c>
      <c r="G5720" s="6" t="s">
        <v>22605</v>
      </c>
      <c r="H5720" s="79">
        <v>954.96491600000002</v>
      </c>
    </row>
    <row r="5721" spans="1:8" x14ac:dyDescent="0.2">
      <c r="A5721" s="6">
        <v>30153833</v>
      </c>
      <c r="B5721" s="6" t="s">
        <v>22606</v>
      </c>
      <c r="C5721" s="6" t="s">
        <v>7274</v>
      </c>
      <c r="D5721" s="6" t="s">
        <v>17973</v>
      </c>
      <c r="E5721" s="6" t="s">
        <v>5893</v>
      </c>
      <c r="F5721" s="6" t="s">
        <v>22607</v>
      </c>
      <c r="G5721" s="6" t="s">
        <v>22608</v>
      </c>
      <c r="H5721" s="79">
        <v>954.96491600000002</v>
      </c>
    </row>
    <row r="5722" spans="1:8" x14ac:dyDescent="0.2">
      <c r="A5722" s="6">
        <v>30264149</v>
      </c>
      <c r="B5722" s="6" t="s">
        <v>4984</v>
      </c>
      <c r="C5722" s="6" t="s">
        <v>6596</v>
      </c>
      <c r="D5722" s="6" t="s">
        <v>18868</v>
      </c>
      <c r="E5722" s="6" t="s">
        <v>5638</v>
      </c>
      <c r="F5722" s="6" t="s">
        <v>4980</v>
      </c>
      <c r="G5722" s="6" t="s">
        <v>4981</v>
      </c>
      <c r="H5722" s="79">
        <v>958.94240100000002</v>
      </c>
    </row>
    <row r="5723" spans="1:8" x14ac:dyDescent="0.2">
      <c r="A5723" s="6">
        <v>30272975</v>
      </c>
      <c r="B5723" s="6" t="s">
        <v>22609</v>
      </c>
      <c r="C5723" s="6" t="s">
        <v>7147</v>
      </c>
      <c r="D5723" s="6" t="s">
        <v>16425</v>
      </c>
      <c r="E5723" s="6" t="s">
        <v>15819</v>
      </c>
      <c r="F5723" s="6" t="s">
        <v>22610</v>
      </c>
      <c r="G5723" s="6" t="s">
        <v>22611</v>
      </c>
      <c r="H5723" s="79">
        <v>961.16361900000004</v>
      </c>
    </row>
    <row r="5724" spans="1:8" x14ac:dyDescent="0.2">
      <c r="A5724" s="6">
        <v>30180528</v>
      </c>
      <c r="B5724" s="6" t="s">
        <v>22612</v>
      </c>
      <c r="C5724" s="6" t="s">
        <v>7147</v>
      </c>
      <c r="D5724" s="6" t="s">
        <v>16429</v>
      </c>
      <c r="E5724" s="6" t="s">
        <v>15819</v>
      </c>
      <c r="F5724" s="6" t="s">
        <v>22613</v>
      </c>
      <c r="G5724" s="6" t="s">
        <v>22614</v>
      </c>
      <c r="H5724" s="79">
        <v>961.16361900000004</v>
      </c>
    </row>
    <row r="5725" spans="1:8" x14ac:dyDescent="0.2">
      <c r="A5725" s="6">
        <v>30168554</v>
      </c>
      <c r="B5725" s="6" t="s">
        <v>22615</v>
      </c>
      <c r="C5725" s="6" t="s">
        <v>8630</v>
      </c>
      <c r="D5725" s="6" t="s">
        <v>11588</v>
      </c>
      <c r="E5725" s="6" t="s">
        <v>5893</v>
      </c>
      <c r="F5725" s="6" t="s">
        <v>22616</v>
      </c>
      <c r="G5725" s="6" t="s">
        <v>22617</v>
      </c>
      <c r="H5725" s="79">
        <v>961.31764899999996</v>
      </c>
    </row>
    <row r="5726" spans="1:8" x14ac:dyDescent="0.2">
      <c r="A5726" s="6">
        <v>30374406</v>
      </c>
      <c r="B5726" s="6" t="s">
        <v>22618</v>
      </c>
      <c r="C5726" s="6" t="s">
        <v>8634</v>
      </c>
      <c r="D5726" s="6" t="s">
        <v>11588</v>
      </c>
      <c r="E5726" s="6" t="s">
        <v>5893</v>
      </c>
      <c r="F5726" s="6" t="s">
        <v>22619</v>
      </c>
      <c r="G5726" s="6" t="s">
        <v>22620</v>
      </c>
      <c r="H5726" s="79">
        <v>961.31764899999996</v>
      </c>
    </row>
    <row r="5727" spans="1:8" x14ac:dyDescent="0.2">
      <c r="A5727" s="6">
        <v>30020784</v>
      </c>
      <c r="B5727" s="6" t="s">
        <v>22621</v>
      </c>
      <c r="C5727" s="6" t="s">
        <v>8638</v>
      </c>
      <c r="D5727" s="6" t="s">
        <v>11588</v>
      </c>
      <c r="E5727" s="6" t="s">
        <v>5893</v>
      </c>
      <c r="F5727" s="6" t="s">
        <v>22622</v>
      </c>
      <c r="G5727" s="6" t="s">
        <v>22623</v>
      </c>
      <c r="H5727" s="79">
        <v>961.31764899999996</v>
      </c>
    </row>
    <row r="5728" spans="1:8" x14ac:dyDescent="0.2">
      <c r="A5728" s="6">
        <v>30352096</v>
      </c>
      <c r="B5728" s="6" t="s">
        <v>22624</v>
      </c>
      <c r="C5728" s="6" t="s">
        <v>8642</v>
      </c>
      <c r="D5728" s="6" t="s">
        <v>11588</v>
      </c>
      <c r="E5728" s="6" t="s">
        <v>5893</v>
      </c>
      <c r="F5728" s="6" t="s">
        <v>22625</v>
      </c>
      <c r="G5728" s="6" t="s">
        <v>22626</v>
      </c>
      <c r="H5728" s="79">
        <v>961.31764899999996</v>
      </c>
    </row>
    <row r="5729" spans="1:8" x14ac:dyDescent="0.2">
      <c r="A5729" s="6">
        <v>30173174</v>
      </c>
      <c r="B5729" s="6" t="s">
        <v>22627</v>
      </c>
      <c r="C5729" s="6" t="s">
        <v>7653</v>
      </c>
      <c r="D5729" s="6" t="s">
        <v>13301</v>
      </c>
      <c r="E5729" s="6" t="s">
        <v>5638</v>
      </c>
      <c r="F5729" s="6" t="s">
        <v>22628</v>
      </c>
      <c r="G5729" s="6" t="s">
        <v>22629</v>
      </c>
      <c r="H5729" s="79">
        <v>962.24269700000002</v>
      </c>
    </row>
    <row r="5730" spans="1:8" x14ac:dyDescent="0.2">
      <c r="A5730" s="6">
        <v>30359547</v>
      </c>
      <c r="B5730" s="6" t="s">
        <v>22630</v>
      </c>
      <c r="C5730" s="6" t="s">
        <v>7657</v>
      </c>
      <c r="D5730" s="6" t="s">
        <v>13301</v>
      </c>
      <c r="E5730" s="6" t="s">
        <v>5638</v>
      </c>
      <c r="F5730" s="6" t="s">
        <v>22631</v>
      </c>
      <c r="G5730" s="6" t="s">
        <v>22632</v>
      </c>
      <c r="H5730" s="79">
        <v>962.24269700000002</v>
      </c>
    </row>
    <row r="5731" spans="1:8" x14ac:dyDescent="0.2">
      <c r="A5731" s="6">
        <v>30191926</v>
      </c>
      <c r="B5731" s="6" t="s">
        <v>22633</v>
      </c>
      <c r="C5731" s="6" t="s">
        <v>6468</v>
      </c>
      <c r="D5731" s="6" t="s">
        <v>13301</v>
      </c>
      <c r="E5731" s="6" t="s">
        <v>5638</v>
      </c>
      <c r="F5731" s="6" t="s">
        <v>22634</v>
      </c>
      <c r="G5731" s="6" t="s">
        <v>22635</v>
      </c>
      <c r="H5731" s="79">
        <v>962.24269700000002</v>
      </c>
    </row>
    <row r="5732" spans="1:8" x14ac:dyDescent="0.2">
      <c r="A5732" s="6">
        <v>30370609</v>
      </c>
      <c r="B5732" s="6" t="s">
        <v>22636</v>
      </c>
      <c r="C5732" s="6" t="s">
        <v>6472</v>
      </c>
      <c r="D5732" s="6" t="s">
        <v>13301</v>
      </c>
      <c r="E5732" s="6" t="s">
        <v>5638</v>
      </c>
      <c r="F5732" s="6" t="s">
        <v>22637</v>
      </c>
      <c r="G5732" s="6" t="s">
        <v>22638</v>
      </c>
      <c r="H5732" s="79">
        <v>962.24269700000002</v>
      </c>
    </row>
    <row r="5733" spans="1:8" x14ac:dyDescent="0.2">
      <c r="A5733" s="6">
        <v>30177655</v>
      </c>
      <c r="B5733" s="6" t="s">
        <v>22639</v>
      </c>
      <c r="C5733" s="6" t="s">
        <v>6476</v>
      </c>
      <c r="D5733" s="6" t="s">
        <v>13301</v>
      </c>
      <c r="E5733" s="6" t="s">
        <v>5638</v>
      </c>
      <c r="F5733" s="6" t="s">
        <v>22640</v>
      </c>
      <c r="G5733" s="6" t="s">
        <v>22641</v>
      </c>
      <c r="H5733" s="79">
        <v>962.24269700000002</v>
      </c>
    </row>
    <row r="5734" spans="1:8" x14ac:dyDescent="0.2">
      <c r="A5734" s="6">
        <v>30153875</v>
      </c>
      <c r="B5734" s="6" t="s">
        <v>22642</v>
      </c>
      <c r="C5734" s="6" t="s">
        <v>6121</v>
      </c>
      <c r="D5734" s="6" t="s">
        <v>13301</v>
      </c>
      <c r="E5734" s="6" t="s">
        <v>5638</v>
      </c>
      <c r="F5734" s="6" t="s">
        <v>22643</v>
      </c>
      <c r="G5734" s="6" t="s">
        <v>22644</v>
      </c>
      <c r="H5734" s="79">
        <v>962.24269700000002</v>
      </c>
    </row>
    <row r="5735" spans="1:8" x14ac:dyDescent="0.2">
      <c r="A5735" s="6">
        <v>30192511</v>
      </c>
      <c r="B5735" s="6" t="s">
        <v>22645</v>
      </c>
      <c r="C5735" s="6" t="s">
        <v>9057</v>
      </c>
      <c r="D5735" s="6" t="s">
        <v>13181</v>
      </c>
      <c r="E5735" s="6" t="s">
        <v>5893</v>
      </c>
      <c r="F5735" s="6" t="s">
        <v>22646</v>
      </c>
      <c r="G5735" s="6" t="s">
        <v>22647</v>
      </c>
      <c r="H5735" s="79">
        <v>962.93648299999995</v>
      </c>
    </row>
    <row r="5736" spans="1:8" x14ac:dyDescent="0.2">
      <c r="A5736" s="6">
        <v>30248617</v>
      </c>
      <c r="B5736" s="6" t="s">
        <v>22648</v>
      </c>
      <c r="C5736" s="6" t="s">
        <v>9061</v>
      </c>
      <c r="D5736" s="6" t="s">
        <v>13181</v>
      </c>
      <c r="E5736" s="6" t="s">
        <v>5893</v>
      </c>
      <c r="F5736" s="6" t="s">
        <v>22649</v>
      </c>
      <c r="G5736" s="6" t="s">
        <v>22650</v>
      </c>
      <c r="H5736" s="79">
        <v>962.93648299999995</v>
      </c>
    </row>
    <row r="5737" spans="1:8" x14ac:dyDescent="0.2">
      <c r="A5737" s="6">
        <v>30049519</v>
      </c>
      <c r="B5737" s="6" t="s">
        <v>22651</v>
      </c>
      <c r="C5737" s="6" t="s">
        <v>9065</v>
      </c>
      <c r="D5737" s="6" t="s">
        <v>13181</v>
      </c>
      <c r="E5737" s="6" t="s">
        <v>5893</v>
      </c>
      <c r="F5737" s="6" t="s">
        <v>22652</v>
      </c>
      <c r="G5737" s="6" t="s">
        <v>22653</v>
      </c>
      <c r="H5737" s="79">
        <v>962.93648299999995</v>
      </c>
    </row>
    <row r="5738" spans="1:8" x14ac:dyDescent="0.2">
      <c r="A5738" s="6">
        <v>30151923</v>
      </c>
      <c r="B5738" s="6" t="s">
        <v>22654</v>
      </c>
      <c r="C5738" s="6" t="s">
        <v>9069</v>
      </c>
      <c r="D5738" s="6" t="s">
        <v>13181</v>
      </c>
      <c r="E5738" s="6" t="s">
        <v>5893</v>
      </c>
      <c r="F5738" s="6" t="s">
        <v>22655</v>
      </c>
      <c r="G5738" s="6" t="s">
        <v>22656</v>
      </c>
      <c r="H5738" s="79">
        <v>962.93648299999995</v>
      </c>
    </row>
    <row r="5739" spans="1:8" x14ac:dyDescent="0.2">
      <c r="A5739" s="6">
        <v>30423445</v>
      </c>
      <c r="B5739" s="6" t="s">
        <v>22657</v>
      </c>
      <c r="C5739" s="6" t="s">
        <v>5658</v>
      </c>
      <c r="D5739" s="6" t="s">
        <v>18870</v>
      </c>
      <c r="E5739" s="6" t="s">
        <v>5638</v>
      </c>
      <c r="F5739" s="6" t="s">
        <v>22658</v>
      </c>
      <c r="G5739" s="6" t="s">
        <v>22659</v>
      </c>
      <c r="H5739" s="79">
        <v>963.40034300000002</v>
      </c>
    </row>
    <row r="5740" spans="1:8" x14ac:dyDescent="0.2">
      <c r="A5740" s="6">
        <v>30056383</v>
      </c>
      <c r="B5740" s="6" t="s">
        <v>4352</v>
      </c>
      <c r="C5740" s="6" t="s">
        <v>5658</v>
      </c>
      <c r="D5740" s="6" t="s">
        <v>18874</v>
      </c>
      <c r="E5740" s="6" t="s">
        <v>5638</v>
      </c>
      <c r="F5740" s="6" t="s">
        <v>4348</v>
      </c>
      <c r="G5740" s="6" t="s">
        <v>4349</v>
      </c>
      <c r="H5740" s="79">
        <v>963.40034300000002</v>
      </c>
    </row>
    <row r="5741" spans="1:8" x14ac:dyDescent="0.2">
      <c r="A5741" s="6">
        <v>30070512</v>
      </c>
      <c r="B5741" s="6" t="s">
        <v>22660</v>
      </c>
      <c r="C5741" s="6" t="s">
        <v>6226</v>
      </c>
      <c r="D5741" s="6" t="s">
        <v>18044</v>
      </c>
      <c r="E5741" s="6" t="s">
        <v>5638</v>
      </c>
      <c r="F5741" s="6" t="s">
        <v>22661</v>
      </c>
      <c r="G5741" s="6" t="s">
        <v>22662</v>
      </c>
      <c r="H5741" s="79">
        <v>967.11023399999999</v>
      </c>
    </row>
    <row r="5742" spans="1:8" x14ac:dyDescent="0.2">
      <c r="A5742" s="6">
        <v>30068260</v>
      </c>
      <c r="B5742" s="6" t="s">
        <v>22663</v>
      </c>
      <c r="C5742" s="6" t="s">
        <v>5646</v>
      </c>
      <c r="D5742" s="6" t="s">
        <v>18044</v>
      </c>
      <c r="E5742" s="6" t="s">
        <v>5638</v>
      </c>
      <c r="F5742" s="6" t="s">
        <v>22664</v>
      </c>
      <c r="G5742" s="6" t="s">
        <v>22665</v>
      </c>
      <c r="H5742" s="79">
        <v>970.60406699999999</v>
      </c>
    </row>
    <row r="5743" spans="1:8" x14ac:dyDescent="0.2">
      <c r="A5743" s="6">
        <v>30260597</v>
      </c>
      <c r="B5743" s="6" t="s">
        <v>22666</v>
      </c>
      <c r="C5743" s="6" t="s">
        <v>22667</v>
      </c>
      <c r="D5743" s="6" t="s">
        <v>16425</v>
      </c>
      <c r="E5743" s="6" t="s">
        <v>15819</v>
      </c>
      <c r="F5743" s="6" t="s">
        <v>22668</v>
      </c>
      <c r="G5743" s="6" t="s">
        <v>22669</v>
      </c>
      <c r="H5743" s="79">
        <v>971.36066900000003</v>
      </c>
    </row>
    <row r="5744" spans="1:8" x14ac:dyDescent="0.2">
      <c r="A5744" s="6">
        <v>30068506</v>
      </c>
      <c r="B5744" s="6" t="s">
        <v>22670</v>
      </c>
      <c r="C5744" s="6" t="s">
        <v>22667</v>
      </c>
      <c r="D5744" s="6" t="s">
        <v>16429</v>
      </c>
      <c r="E5744" s="6" t="s">
        <v>15819</v>
      </c>
      <c r="F5744" s="6" t="s">
        <v>22671</v>
      </c>
      <c r="G5744" s="6" t="s">
        <v>22672</v>
      </c>
      <c r="H5744" s="79">
        <v>971.36066900000003</v>
      </c>
    </row>
    <row r="5745" spans="1:8" x14ac:dyDescent="0.2">
      <c r="A5745" s="6">
        <v>30161347</v>
      </c>
      <c r="B5745" s="6" t="s">
        <v>22673</v>
      </c>
      <c r="C5745" s="6" t="s">
        <v>6448</v>
      </c>
      <c r="D5745" s="6" t="s">
        <v>18868</v>
      </c>
      <c r="E5745" s="6" t="s">
        <v>5638</v>
      </c>
      <c r="F5745" s="6" t="s">
        <v>22674</v>
      </c>
      <c r="G5745" s="6" t="s">
        <v>22675</v>
      </c>
      <c r="H5745" s="79">
        <v>971.45527400000003</v>
      </c>
    </row>
    <row r="5746" spans="1:8" x14ac:dyDescent="0.2">
      <c r="A5746" s="6">
        <v>30015756</v>
      </c>
      <c r="B5746" s="6" t="s">
        <v>22676</v>
      </c>
      <c r="C5746" s="6" t="s">
        <v>6448</v>
      </c>
      <c r="D5746" s="6" t="s">
        <v>18870</v>
      </c>
      <c r="E5746" s="6" t="s">
        <v>5638</v>
      </c>
      <c r="F5746" s="6" t="s">
        <v>22677</v>
      </c>
      <c r="G5746" s="6" t="s">
        <v>22678</v>
      </c>
      <c r="H5746" s="79">
        <v>971.45527400000003</v>
      </c>
    </row>
    <row r="5747" spans="1:8" x14ac:dyDescent="0.2">
      <c r="A5747" s="6">
        <v>30136111</v>
      </c>
      <c r="B5747" s="6" t="s">
        <v>4620</v>
      </c>
      <c r="C5747" s="6" t="s">
        <v>6448</v>
      </c>
      <c r="D5747" s="6" t="s">
        <v>18874</v>
      </c>
      <c r="E5747" s="6" t="s">
        <v>5638</v>
      </c>
      <c r="F5747" s="6" t="s">
        <v>4616</v>
      </c>
      <c r="G5747" s="6" t="s">
        <v>4617</v>
      </c>
      <c r="H5747" s="79">
        <v>971.45527400000003</v>
      </c>
    </row>
    <row r="5748" spans="1:8" x14ac:dyDescent="0.2">
      <c r="A5748" s="6">
        <v>30106835</v>
      </c>
      <c r="B5748" s="6" t="s">
        <v>22679</v>
      </c>
      <c r="C5748" s="6" t="s">
        <v>5789</v>
      </c>
      <c r="D5748" s="6" t="s">
        <v>18870</v>
      </c>
      <c r="E5748" s="6" t="s">
        <v>5638</v>
      </c>
      <c r="F5748" s="6" t="s">
        <v>22680</v>
      </c>
      <c r="G5748" s="6" t="s">
        <v>22681</v>
      </c>
      <c r="H5748" s="79">
        <v>972.99526300000002</v>
      </c>
    </row>
    <row r="5749" spans="1:8" x14ac:dyDescent="0.2">
      <c r="A5749" s="6">
        <v>30191428</v>
      </c>
      <c r="B5749" s="6" t="s">
        <v>3609</v>
      </c>
      <c r="C5749" s="6" t="s">
        <v>5789</v>
      </c>
      <c r="D5749" s="6" t="s">
        <v>18874</v>
      </c>
      <c r="E5749" s="6" t="s">
        <v>5638</v>
      </c>
      <c r="F5749" s="6" t="s">
        <v>3604</v>
      </c>
      <c r="G5749" s="6" t="s">
        <v>3605</v>
      </c>
      <c r="H5749" s="79">
        <v>972.99526300000002</v>
      </c>
    </row>
    <row r="5750" spans="1:8" x14ac:dyDescent="0.2">
      <c r="A5750" s="6">
        <v>30060530</v>
      </c>
      <c r="B5750" s="6" t="s">
        <v>22682</v>
      </c>
      <c r="C5750" s="6" t="s">
        <v>7202</v>
      </c>
      <c r="D5750" s="6" t="s">
        <v>18868</v>
      </c>
      <c r="E5750" s="6" t="s">
        <v>5638</v>
      </c>
      <c r="F5750" s="6" t="s">
        <v>22683</v>
      </c>
      <c r="G5750" s="6" t="s">
        <v>22684</v>
      </c>
      <c r="H5750" s="79">
        <v>975.085553</v>
      </c>
    </row>
    <row r="5751" spans="1:8" x14ac:dyDescent="0.2">
      <c r="A5751" s="6">
        <v>30207819</v>
      </c>
      <c r="B5751" s="6" t="s">
        <v>22685</v>
      </c>
      <c r="C5751" s="6" t="s">
        <v>8699</v>
      </c>
      <c r="D5751" s="6" t="s">
        <v>6338</v>
      </c>
      <c r="E5751" s="6" t="s">
        <v>5638</v>
      </c>
      <c r="F5751" s="6" t="s">
        <v>22686</v>
      </c>
      <c r="G5751" s="6" t="s">
        <v>22687</v>
      </c>
      <c r="H5751" s="79">
        <v>982.747928</v>
      </c>
    </row>
    <row r="5752" spans="1:8" x14ac:dyDescent="0.2">
      <c r="A5752" s="6">
        <v>30017957</v>
      </c>
      <c r="B5752" s="6" t="s">
        <v>22688</v>
      </c>
      <c r="C5752" s="6" t="s">
        <v>8703</v>
      </c>
      <c r="D5752" s="6" t="s">
        <v>6338</v>
      </c>
      <c r="E5752" s="6" t="s">
        <v>5638</v>
      </c>
      <c r="F5752" s="6" t="s">
        <v>22689</v>
      </c>
      <c r="G5752" s="6" t="s">
        <v>22690</v>
      </c>
      <c r="H5752" s="79">
        <v>982.747928</v>
      </c>
    </row>
    <row r="5753" spans="1:8" x14ac:dyDescent="0.2">
      <c r="A5753" s="6">
        <v>30227923</v>
      </c>
      <c r="B5753" s="6" t="s">
        <v>22691</v>
      </c>
      <c r="C5753" s="6" t="s">
        <v>6214</v>
      </c>
      <c r="D5753" s="6" t="s">
        <v>18044</v>
      </c>
      <c r="E5753" s="6" t="s">
        <v>5638</v>
      </c>
      <c r="F5753" s="6" t="s">
        <v>22692</v>
      </c>
      <c r="G5753" s="6" t="s">
        <v>22693</v>
      </c>
      <c r="H5753" s="79">
        <v>984.65459899999996</v>
      </c>
    </row>
    <row r="5754" spans="1:8" x14ac:dyDescent="0.2">
      <c r="A5754" s="6">
        <v>30101130</v>
      </c>
      <c r="B5754" s="6" t="s">
        <v>3946</v>
      </c>
      <c r="C5754" s="6" t="s">
        <v>5650</v>
      </c>
      <c r="D5754" s="6" t="s">
        <v>18874</v>
      </c>
      <c r="E5754" s="6" t="s">
        <v>5638</v>
      </c>
      <c r="F5754" s="6" t="s">
        <v>3942</v>
      </c>
      <c r="G5754" s="6" t="s">
        <v>3943</v>
      </c>
      <c r="H5754" s="79">
        <v>987.27317900000003</v>
      </c>
    </row>
    <row r="5755" spans="1:8" x14ac:dyDescent="0.2">
      <c r="A5755" s="6">
        <v>30124054</v>
      </c>
      <c r="B5755" s="6" t="s">
        <v>1977</v>
      </c>
      <c r="C5755" s="6" t="s">
        <v>6584</v>
      </c>
      <c r="D5755" s="6" t="s">
        <v>18868</v>
      </c>
      <c r="E5755" s="6" t="s">
        <v>5638</v>
      </c>
      <c r="F5755" s="6" t="s">
        <v>1972</v>
      </c>
      <c r="G5755" s="6" t="s">
        <v>1973</v>
      </c>
      <c r="H5755" s="79">
        <v>988.55177000000003</v>
      </c>
    </row>
    <row r="5756" spans="1:8" x14ac:dyDescent="0.2">
      <c r="A5756" s="6">
        <v>30312703</v>
      </c>
      <c r="B5756" s="6" t="s">
        <v>22694</v>
      </c>
      <c r="C5756" s="6" t="s">
        <v>6584</v>
      </c>
      <c r="D5756" s="6" t="s">
        <v>18870</v>
      </c>
      <c r="E5756" s="6" t="s">
        <v>5638</v>
      </c>
      <c r="F5756" s="6" t="s">
        <v>22695</v>
      </c>
      <c r="G5756" s="6" t="s">
        <v>22696</v>
      </c>
      <c r="H5756" s="79">
        <v>988.55177000000003</v>
      </c>
    </row>
    <row r="5757" spans="1:8" x14ac:dyDescent="0.2">
      <c r="A5757" s="6">
        <v>30293742</v>
      </c>
      <c r="B5757" s="6" t="s">
        <v>22697</v>
      </c>
      <c r="C5757" s="6" t="s">
        <v>6584</v>
      </c>
      <c r="D5757" s="6" t="s">
        <v>18874</v>
      </c>
      <c r="E5757" s="6" t="s">
        <v>5638</v>
      </c>
      <c r="F5757" s="6" t="s">
        <v>22698</v>
      </c>
      <c r="G5757" s="6" t="s">
        <v>22699</v>
      </c>
      <c r="H5757" s="79">
        <v>988.55177000000003</v>
      </c>
    </row>
    <row r="5758" spans="1:8" x14ac:dyDescent="0.2">
      <c r="A5758" s="6">
        <v>30395301</v>
      </c>
      <c r="B5758" s="6" t="s">
        <v>22700</v>
      </c>
      <c r="C5758" s="6" t="s">
        <v>5662</v>
      </c>
      <c r="D5758" s="6" t="s">
        <v>17617</v>
      </c>
      <c r="E5758" s="6" t="s">
        <v>5638</v>
      </c>
      <c r="F5758" s="6" t="s">
        <v>22701</v>
      </c>
      <c r="G5758" s="6" t="s">
        <v>22702</v>
      </c>
      <c r="H5758" s="79">
        <v>988.620047</v>
      </c>
    </row>
    <row r="5759" spans="1:8" x14ac:dyDescent="0.2">
      <c r="A5759" s="6">
        <v>30464093</v>
      </c>
      <c r="B5759" s="6" t="s">
        <v>22703</v>
      </c>
      <c r="C5759" s="6" t="s">
        <v>5662</v>
      </c>
      <c r="D5759" s="6" t="s">
        <v>17559</v>
      </c>
      <c r="E5759" s="6" t="s">
        <v>5638</v>
      </c>
      <c r="F5759" s="6" t="s">
        <v>22704</v>
      </c>
      <c r="G5759" s="6" t="s">
        <v>22705</v>
      </c>
      <c r="H5759" s="79">
        <v>988.620047</v>
      </c>
    </row>
    <row r="5760" spans="1:8" x14ac:dyDescent="0.2">
      <c r="A5760" s="6">
        <v>30197390</v>
      </c>
      <c r="B5760" s="6" t="s">
        <v>22706</v>
      </c>
      <c r="C5760" s="6" t="s">
        <v>8908</v>
      </c>
      <c r="D5760" s="6" t="s">
        <v>15818</v>
      </c>
      <c r="E5760" s="6" t="s">
        <v>15819</v>
      </c>
      <c r="F5760" s="6" t="s">
        <v>22707</v>
      </c>
      <c r="G5760" s="6" t="s">
        <v>22708</v>
      </c>
      <c r="H5760" s="79">
        <v>988.91382199999998</v>
      </c>
    </row>
    <row r="5761" spans="1:8" x14ac:dyDescent="0.2">
      <c r="A5761" s="6">
        <v>30040734</v>
      </c>
      <c r="B5761" s="6" t="s">
        <v>22709</v>
      </c>
      <c r="C5761" s="6" t="s">
        <v>6560</v>
      </c>
      <c r="D5761" s="6" t="s">
        <v>18868</v>
      </c>
      <c r="E5761" s="6" t="s">
        <v>5638</v>
      </c>
      <c r="F5761" s="6" t="s">
        <v>22710</v>
      </c>
      <c r="G5761" s="6" t="s">
        <v>22711</v>
      </c>
      <c r="H5761" s="79">
        <v>991.34290899999996</v>
      </c>
    </row>
    <row r="5762" spans="1:8" x14ac:dyDescent="0.2">
      <c r="A5762" s="6">
        <v>30265546</v>
      </c>
      <c r="B5762" s="6" t="s">
        <v>22712</v>
      </c>
      <c r="C5762" s="6" t="s">
        <v>6564</v>
      </c>
      <c r="D5762" s="6" t="s">
        <v>18868</v>
      </c>
      <c r="E5762" s="6" t="s">
        <v>5638</v>
      </c>
      <c r="F5762" s="6" t="s">
        <v>22713</v>
      </c>
      <c r="G5762" s="6" t="s">
        <v>22714</v>
      </c>
      <c r="H5762" s="79">
        <v>991.34290899999996</v>
      </c>
    </row>
    <row r="5763" spans="1:8" x14ac:dyDescent="0.2">
      <c r="A5763" s="6">
        <v>30013040</v>
      </c>
      <c r="B5763" s="6" t="s">
        <v>22715</v>
      </c>
      <c r="C5763" s="6" t="s">
        <v>6568</v>
      </c>
      <c r="D5763" s="6" t="s">
        <v>18868</v>
      </c>
      <c r="E5763" s="6" t="s">
        <v>5638</v>
      </c>
      <c r="F5763" s="6" t="s">
        <v>22716</v>
      </c>
      <c r="G5763" s="6" t="s">
        <v>22717</v>
      </c>
      <c r="H5763" s="79">
        <v>991.34290899999996</v>
      </c>
    </row>
    <row r="5764" spans="1:8" x14ac:dyDescent="0.2">
      <c r="A5764" s="6">
        <v>30008929</v>
      </c>
      <c r="B5764" s="6" t="s">
        <v>1842</v>
      </c>
      <c r="C5764" s="6" t="s">
        <v>6560</v>
      </c>
      <c r="D5764" s="6" t="s">
        <v>18870</v>
      </c>
      <c r="E5764" s="6" t="s">
        <v>5638</v>
      </c>
      <c r="F5764" s="6" t="s">
        <v>1838</v>
      </c>
      <c r="G5764" s="6" t="s">
        <v>1839</v>
      </c>
      <c r="H5764" s="79">
        <v>991.34290899999996</v>
      </c>
    </row>
    <row r="5765" spans="1:8" x14ac:dyDescent="0.2">
      <c r="A5765" s="6">
        <v>30277788</v>
      </c>
      <c r="B5765" s="6" t="s">
        <v>4691</v>
      </c>
      <c r="C5765" s="6" t="s">
        <v>6564</v>
      </c>
      <c r="D5765" s="6" t="s">
        <v>18870</v>
      </c>
      <c r="E5765" s="6" t="s">
        <v>5638</v>
      </c>
      <c r="F5765" s="6" t="s">
        <v>4687</v>
      </c>
      <c r="G5765" s="6" t="s">
        <v>4688</v>
      </c>
      <c r="H5765" s="79">
        <v>991.34290899999996</v>
      </c>
    </row>
    <row r="5766" spans="1:8" x14ac:dyDescent="0.2">
      <c r="A5766" s="6">
        <v>30044722</v>
      </c>
      <c r="B5766" s="6" t="s">
        <v>3008</v>
      </c>
      <c r="C5766" s="6" t="s">
        <v>6568</v>
      </c>
      <c r="D5766" s="6" t="s">
        <v>18870</v>
      </c>
      <c r="E5766" s="6" t="s">
        <v>5638</v>
      </c>
      <c r="F5766" s="6" t="s">
        <v>3003</v>
      </c>
      <c r="G5766" s="6" t="s">
        <v>3004</v>
      </c>
      <c r="H5766" s="79">
        <v>991.34290899999996</v>
      </c>
    </row>
    <row r="5767" spans="1:8" x14ac:dyDescent="0.2">
      <c r="A5767" s="6">
        <v>30059933</v>
      </c>
      <c r="B5767" s="6" t="s">
        <v>22718</v>
      </c>
      <c r="C5767" s="6" t="s">
        <v>6560</v>
      </c>
      <c r="D5767" s="6" t="s">
        <v>18874</v>
      </c>
      <c r="E5767" s="6" t="s">
        <v>5638</v>
      </c>
      <c r="F5767" s="6" t="s">
        <v>22719</v>
      </c>
      <c r="G5767" s="6" t="s">
        <v>22720</v>
      </c>
      <c r="H5767" s="79">
        <v>991.34290899999996</v>
      </c>
    </row>
    <row r="5768" spans="1:8" x14ac:dyDescent="0.2">
      <c r="A5768" s="6">
        <v>30268171</v>
      </c>
      <c r="B5768" s="6" t="s">
        <v>22721</v>
      </c>
      <c r="C5768" s="6" t="s">
        <v>6564</v>
      </c>
      <c r="D5768" s="6" t="s">
        <v>18874</v>
      </c>
      <c r="E5768" s="6" t="s">
        <v>5638</v>
      </c>
      <c r="F5768" s="6" t="s">
        <v>22722</v>
      </c>
      <c r="G5768" s="6" t="s">
        <v>22723</v>
      </c>
      <c r="H5768" s="79">
        <v>991.34290899999996</v>
      </c>
    </row>
    <row r="5769" spans="1:8" x14ac:dyDescent="0.2">
      <c r="A5769" s="6">
        <v>30044620</v>
      </c>
      <c r="B5769" s="6" t="s">
        <v>22724</v>
      </c>
      <c r="C5769" s="6" t="s">
        <v>6568</v>
      </c>
      <c r="D5769" s="6" t="s">
        <v>18874</v>
      </c>
      <c r="E5769" s="6" t="s">
        <v>5638</v>
      </c>
      <c r="F5769" s="6" t="s">
        <v>22725</v>
      </c>
      <c r="G5769" s="6" t="s">
        <v>22726</v>
      </c>
      <c r="H5769" s="79">
        <v>991.34290899999996</v>
      </c>
    </row>
    <row r="5770" spans="1:8" x14ac:dyDescent="0.2">
      <c r="A5770" s="6">
        <v>30263142</v>
      </c>
      <c r="B5770" s="6" t="s">
        <v>22727</v>
      </c>
      <c r="C5770" s="6" t="s">
        <v>7554</v>
      </c>
      <c r="D5770" s="6" t="s">
        <v>17617</v>
      </c>
      <c r="E5770" s="6" t="s">
        <v>5638</v>
      </c>
      <c r="F5770" s="6" t="s">
        <v>22728</v>
      </c>
      <c r="G5770" s="6" t="s">
        <v>22729</v>
      </c>
      <c r="H5770" s="79">
        <v>993.14440100000002</v>
      </c>
    </row>
    <row r="5771" spans="1:8" x14ac:dyDescent="0.2">
      <c r="A5771" s="6">
        <v>30065710</v>
      </c>
      <c r="B5771" s="6" t="s">
        <v>22730</v>
      </c>
      <c r="C5771" s="6" t="s">
        <v>7554</v>
      </c>
      <c r="D5771" s="6" t="s">
        <v>17559</v>
      </c>
      <c r="E5771" s="6" t="s">
        <v>5638</v>
      </c>
      <c r="F5771" s="6" t="s">
        <v>22731</v>
      </c>
      <c r="G5771" s="6" t="s">
        <v>22732</v>
      </c>
      <c r="H5771" s="79">
        <v>993.14440100000002</v>
      </c>
    </row>
    <row r="5772" spans="1:8" x14ac:dyDescent="0.2">
      <c r="A5772" s="6">
        <v>30439415</v>
      </c>
      <c r="B5772" s="6" t="s">
        <v>22733</v>
      </c>
      <c r="C5772" s="6" t="s">
        <v>7624</v>
      </c>
      <c r="D5772" s="6" t="s">
        <v>18868</v>
      </c>
      <c r="E5772" s="6" t="s">
        <v>5638</v>
      </c>
      <c r="F5772" s="6" t="s">
        <v>22734</v>
      </c>
      <c r="G5772" s="6" t="s">
        <v>22735</v>
      </c>
      <c r="H5772" s="79">
        <v>995.63943800000004</v>
      </c>
    </row>
    <row r="5773" spans="1:8" x14ac:dyDescent="0.2">
      <c r="A5773" s="6">
        <v>30150420</v>
      </c>
      <c r="B5773" s="6" t="s">
        <v>22736</v>
      </c>
      <c r="C5773" s="6" t="s">
        <v>7624</v>
      </c>
      <c r="D5773" s="6" t="s">
        <v>18870</v>
      </c>
      <c r="E5773" s="6" t="s">
        <v>5638</v>
      </c>
      <c r="F5773" s="6" t="s">
        <v>22737</v>
      </c>
      <c r="G5773" s="6" t="s">
        <v>22738</v>
      </c>
      <c r="H5773" s="79">
        <v>995.63943800000004</v>
      </c>
    </row>
    <row r="5774" spans="1:8" x14ac:dyDescent="0.2">
      <c r="A5774" s="6">
        <v>30024095</v>
      </c>
      <c r="B5774" s="6" t="s">
        <v>22739</v>
      </c>
      <c r="C5774" s="6" t="s">
        <v>6210</v>
      </c>
      <c r="D5774" s="6" t="s">
        <v>18044</v>
      </c>
      <c r="E5774" s="6" t="s">
        <v>5638</v>
      </c>
      <c r="F5774" s="6" t="s">
        <v>22740</v>
      </c>
      <c r="G5774" s="6" t="s">
        <v>22741</v>
      </c>
      <c r="H5774" s="79">
        <v>996.01941799999997</v>
      </c>
    </row>
    <row r="5775" spans="1:8" x14ac:dyDescent="0.2">
      <c r="A5775" s="6">
        <v>30354326</v>
      </c>
      <c r="B5775" s="6" t="s">
        <v>22742</v>
      </c>
      <c r="C5775" s="6" t="s">
        <v>5710</v>
      </c>
      <c r="D5775" s="6" t="s">
        <v>5892</v>
      </c>
      <c r="E5775" s="6" t="s">
        <v>5893</v>
      </c>
      <c r="F5775" s="6" t="s">
        <v>22743</v>
      </c>
      <c r="G5775" s="6" t="s">
        <v>22744</v>
      </c>
      <c r="H5775" s="79">
        <v>996.96999500000004</v>
      </c>
    </row>
    <row r="5776" spans="1:8" x14ac:dyDescent="0.2">
      <c r="A5776" s="6">
        <v>30372110</v>
      </c>
      <c r="B5776" s="6" t="s">
        <v>22745</v>
      </c>
      <c r="C5776" s="6" t="s">
        <v>6516</v>
      </c>
      <c r="D5776" s="6" t="s">
        <v>16425</v>
      </c>
      <c r="E5776" s="6" t="s">
        <v>15819</v>
      </c>
      <c r="F5776" s="6" t="s">
        <v>22746</v>
      </c>
      <c r="G5776" s="6" t="s">
        <v>22747</v>
      </c>
      <c r="H5776" s="79">
        <v>998.12579900000003</v>
      </c>
    </row>
    <row r="5777" spans="1:8" x14ac:dyDescent="0.2">
      <c r="A5777" s="6">
        <v>30321647</v>
      </c>
      <c r="B5777" s="6" t="s">
        <v>22748</v>
      </c>
      <c r="C5777" s="6" t="s">
        <v>6516</v>
      </c>
      <c r="D5777" s="6" t="s">
        <v>16429</v>
      </c>
      <c r="E5777" s="6" t="s">
        <v>15819</v>
      </c>
      <c r="F5777" s="6" t="s">
        <v>22749</v>
      </c>
      <c r="G5777" s="6" t="s">
        <v>22750</v>
      </c>
      <c r="H5777" s="79">
        <v>998.12579900000003</v>
      </c>
    </row>
    <row r="5778" spans="1:8" x14ac:dyDescent="0.2">
      <c r="A5778" s="6">
        <v>30246156</v>
      </c>
      <c r="B5778" s="6" t="s">
        <v>22751</v>
      </c>
      <c r="C5778" s="6" t="s">
        <v>6146</v>
      </c>
      <c r="D5778" s="6" t="s">
        <v>18868</v>
      </c>
      <c r="E5778" s="6" t="s">
        <v>5638</v>
      </c>
      <c r="F5778" s="6" t="s">
        <v>22752</v>
      </c>
      <c r="G5778" s="6" t="s">
        <v>22753</v>
      </c>
      <c r="H5778" s="79">
        <v>1000.517219</v>
      </c>
    </row>
    <row r="5779" spans="1:8" x14ac:dyDescent="0.2">
      <c r="A5779" s="6">
        <v>30302743</v>
      </c>
      <c r="B5779" s="6" t="s">
        <v>22754</v>
      </c>
      <c r="C5779" s="6" t="s">
        <v>6146</v>
      </c>
      <c r="D5779" s="6" t="s">
        <v>18870</v>
      </c>
      <c r="E5779" s="6" t="s">
        <v>5638</v>
      </c>
      <c r="F5779" s="6" t="s">
        <v>22755</v>
      </c>
      <c r="G5779" s="6" t="s">
        <v>22756</v>
      </c>
      <c r="H5779" s="79">
        <v>1000.517219</v>
      </c>
    </row>
    <row r="5780" spans="1:8" x14ac:dyDescent="0.2">
      <c r="A5780" s="6">
        <v>30167470</v>
      </c>
      <c r="B5780" s="6" t="s">
        <v>4965</v>
      </c>
      <c r="C5780" s="6" t="s">
        <v>6146</v>
      </c>
      <c r="D5780" s="6" t="s">
        <v>18874</v>
      </c>
      <c r="E5780" s="6" t="s">
        <v>5638</v>
      </c>
      <c r="F5780" s="6" t="s">
        <v>4961</v>
      </c>
      <c r="G5780" s="6" t="s">
        <v>4962</v>
      </c>
      <c r="H5780" s="79">
        <v>1000.517219</v>
      </c>
    </row>
    <row r="5781" spans="1:8" x14ac:dyDescent="0.2">
      <c r="A5781" s="6">
        <v>30204435</v>
      </c>
      <c r="B5781" s="6" t="s">
        <v>22757</v>
      </c>
      <c r="C5781" s="6" t="s">
        <v>8654</v>
      </c>
      <c r="D5781" s="6" t="s">
        <v>11449</v>
      </c>
      <c r="E5781" s="6" t="s">
        <v>5638</v>
      </c>
      <c r="F5781" s="6" t="s">
        <v>22758</v>
      </c>
      <c r="G5781" s="6" t="s">
        <v>22759</v>
      </c>
      <c r="H5781" s="79">
        <v>1001.480152</v>
      </c>
    </row>
    <row r="5782" spans="1:8" x14ac:dyDescent="0.2">
      <c r="A5782" s="6">
        <v>30123861</v>
      </c>
      <c r="B5782" s="6" t="s">
        <v>22760</v>
      </c>
      <c r="C5782" s="6" t="s">
        <v>8658</v>
      </c>
      <c r="D5782" s="6" t="s">
        <v>11449</v>
      </c>
      <c r="E5782" s="6" t="s">
        <v>5638</v>
      </c>
      <c r="F5782" s="6" t="s">
        <v>22761</v>
      </c>
      <c r="G5782" s="6" t="s">
        <v>22762</v>
      </c>
      <c r="H5782" s="79">
        <v>1001.480152</v>
      </c>
    </row>
    <row r="5783" spans="1:8" x14ac:dyDescent="0.2">
      <c r="A5783" s="6">
        <v>30075394</v>
      </c>
      <c r="B5783" s="6" t="s">
        <v>22763</v>
      </c>
      <c r="C5783" s="6" t="s">
        <v>8662</v>
      </c>
      <c r="D5783" s="6" t="s">
        <v>11449</v>
      </c>
      <c r="E5783" s="6" t="s">
        <v>5638</v>
      </c>
      <c r="F5783" s="6" t="s">
        <v>22764</v>
      </c>
      <c r="G5783" s="6" t="s">
        <v>22765</v>
      </c>
      <c r="H5783" s="79">
        <v>1001.480152</v>
      </c>
    </row>
    <row r="5784" spans="1:8" x14ac:dyDescent="0.2">
      <c r="A5784" s="6">
        <v>30035066</v>
      </c>
      <c r="B5784" s="6" t="s">
        <v>22766</v>
      </c>
      <c r="C5784" s="6" t="s">
        <v>8666</v>
      </c>
      <c r="D5784" s="6" t="s">
        <v>11449</v>
      </c>
      <c r="E5784" s="6" t="s">
        <v>5638</v>
      </c>
      <c r="F5784" s="6" t="s">
        <v>22767</v>
      </c>
      <c r="G5784" s="6" t="s">
        <v>22768</v>
      </c>
      <c r="H5784" s="79">
        <v>1001.480152</v>
      </c>
    </row>
    <row r="5785" spans="1:8" x14ac:dyDescent="0.2">
      <c r="A5785" s="6">
        <v>30144989</v>
      </c>
      <c r="B5785" s="6" t="s">
        <v>22769</v>
      </c>
      <c r="C5785" s="6" t="s">
        <v>8670</v>
      </c>
      <c r="D5785" s="6" t="s">
        <v>11449</v>
      </c>
      <c r="E5785" s="6" t="s">
        <v>5638</v>
      </c>
      <c r="F5785" s="6" t="s">
        <v>22770</v>
      </c>
      <c r="G5785" s="6" t="s">
        <v>22771</v>
      </c>
      <c r="H5785" s="79">
        <v>1001.480152</v>
      </c>
    </row>
    <row r="5786" spans="1:8" x14ac:dyDescent="0.2">
      <c r="A5786" s="6">
        <v>30266647</v>
      </c>
      <c r="B5786" s="6" t="s">
        <v>22772</v>
      </c>
      <c r="C5786" s="6" t="s">
        <v>6580</v>
      </c>
      <c r="D5786" s="6" t="s">
        <v>17969</v>
      </c>
      <c r="E5786" s="6" t="s">
        <v>5893</v>
      </c>
      <c r="F5786" s="6" t="s">
        <v>22773</v>
      </c>
      <c r="G5786" s="6" t="s">
        <v>22774</v>
      </c>
      <c r="H5786" s="79">
        <v>1002.185836</v>
      </c>
    </row>
    <row r="5787" spans="1:8" x14ac:dyDescent="0.2">
      <c r="A5787" s="6">
        <v>30089712</v>
      </c>
      <c r="B5787" s="6" t="s">
        <v>22775</v>
      </c>
      <c r="C5787" s="6" t="s">
        <v>6580</v>
      </c>
      <c r="D5787" s="6" t="s">
        <v>17973</v>
      </c>
      <c r="E5787" s="6" t="s">
        <v>5893</v>
      </c>
      <c r="F5787" s="6" t="s">
        <v>22776</v>
      </c>
      <c r="G5787" s="6" t="s">
        <v>22777</v>
      </c>
      <c r="H5787" s="79">
        <v>1002.185836</v>
      </c>
    </row>
    <row r="5788" spans="1:8" x14ac:dyDescent="0.2">
      <c r="A5788" s="6">
        <v>30045546</v>
      </c>
      <c r="B5788" s="6" t="s">
        <v>22778</v>
      </c>
      <c r="C5788" s="6" t="s">
        <v>5694</v>
      </c>
      <c r="D5788" s="6" t="s">
        <v>18413</v>
      </c>
      <c r="E5788" s="6" t="s">
        <v>18414</v>
      </c>
      <c r="F5788" s="6" t="s">
        <v>22779</v>
      </c>
      <c r="G5788" s="6" t="s">
        <v>22780</v>
      </c>
      <c r="H5788" s="79">
        <v>1005.314313</v>
      </c>
    </row>
    <row r="5789" spans="1:8" x14ac:dyDescent="0.2">
      <c r="A5789" s="6">
        <v>30326186</v>
      </c>
      <c r="B5789" s="6" t="s">
        <v>22781</v>
      </c>
      <c r="C5789" s="6" t="s">
        <v>10884</v>
      </c>
      <c r="D5789" s="6" t="s">
        <v>18309</v>
      </c>
      <c r="E5789" s="6" t="s">
        <v>5893</v>
      </c>
      <c r="F5789" s="6" t="s">
        <v>22782</v>
      </c>
      <c r="G5789" s="6" t="s">
        <v>22783</v>
      </c>
      <c r="H5789" s="79">
        <v>1005.314313</v>
      </c>
    </row>
    <row r="5790" spans="1:8" x14ac:dyDescent="0.2">
      <c r="A5790" s="6">
        <v>30434494</v>
      </c>
      <c r="B5790" s="6" t="s">
        <v>22784</v>
      </c>
      <c r="C5790" s="6" t="s">
        <v>5694</v>
      </c>
      <c r="D5790" s="6" t="s">
        <v>18416</v>
      </c>
      <c r="E5790" s="6" t="s">
        <v>5638</v>
      </c>
      <c r="F5790" s="6" t="s">
        <v>22785</v>
      </c>
      <c r="G5790" s="6" t="s">
        <v>22786</v>
      </c>
      <c r="H5790" s="79">
        <v>1005.314313</v>
      </c>
    </row>
    <row r="5791" spans="1:8" x14ac:dyDescent="0.2">
      <c r="A5791" s="6">
        <v>30228606</v>
      </c>
      <c r="B5791" s="6" t="s">
        <v>4655</v>
      </c>
      <c r="C5791" s="6" t="s">
        <v>6624</v>
      </c>
      <c r="D5791" s="6" t="s">
        <v>18868</v>
      </c>
      <c r="E5791" s="6" t="s">
        <v>5638</v>
      </c>
      <c r="F5791" s="6" t="s">
        <v>4651</v>
      </c>
      <c r="G5791" s="6" t="s">
        <v>4652</v>
      </c>
      <c r="H5791" s="79">
        <v>1005.314313</v>
      </c>
    </row>
    <row r="5792" spans="1:8" x14ac:dyDescent="0.2">
      <c r="A5792" s="6">
        <v>30003681</v>
      </c>
      <c r="B5792" s="6" t="s">
        <v>1667</v>
      </c>
      <c r="C5792" s="6" t="s">
        <v>5762</v>
      </c>
      <c r="D5792" s="6" t="s">
        <v>18313</v>
      </c>
      <c r="E5792" s="6" t="s">
        <v>5893</v>
      </c>
      <c r="F5792" s="6" t="s">
        <v>1664</v>
      </c>
      <c r="G5792" s="6" t="s">
        <v>1665</v>
      </c>
      <c r="H5792" s="79">
        <v>1005.314313</v>
      </c>
    </row>
    <row r="5793" spans="1:8" x14ac:dyDescent="0.2">
      <c r="A5793" s="6">
        <v>30064260</v>
      </c>
      <c r="B5793" s="6" t="s">
        <v>22787</v>
      </c>
      <c r="C5793" s="6" t="s">
        <v>6266</v>
      </c>
      <c r="D5793" s="6" t="s">
        <v>18868</v>
      </c>
      <c r="E5793" s="6" t="s">
        <v>5638</v>
      </c>
      <c r="F5793" s="6" t="s">
        <v>22788</v>
      </c>
      <c r="G5793" s="6" t="s">
        <v>22789</v>
      </c>
      <c r="H5793" s="79">
        <v>1006.3393600000001</v>
      </c>
    </row>
    <row r="5794" spans="1:8" x14ac:dyDescent="0.2">
      <c r="A5794" s="6">
        <v>30159908</v>
      </c>
      <c r="B5794" s="6" t="s">
        <v>1971</v>
      </c>
      <c r="C5794" s="6" t="s">
        <v>6266</v>
      </c>
      <c r="D5794" s="6" t="s">
        <v>18870</v>
      </c>
      <c r="E5794" s="6" t="s">
        <v>5638</v>
      </c>
      <c r="F5794" s="6" t="s">
        <v>1967</v>
      </c>
      <c r="G5794" s="6" t="s">
        <v>1968</v>
      </c>
      <c r="H5794" s="79">
        <v>1006.3393600000001</v>
      </c>
    </row>
    <row r="5795" spans="1:8" x14ac:dyDescent="0.2">
      <c r="A5795" s="6">
        <v>30218188</v>
      </c>
      <c r="B5795" s="6" t="s">
        <v>22790</v>
      </c>
      <c r="C5795" s="6" t="s">
        <v>6266</v>
      </c>
      <c r="D5795" s="6" t="s">
        <v>18874</v>
      </c>
      <c r="E5795" s="6" t="s">
        <v>5638</v>
      </c>
      <c r="F5795" s="6" t="s">
        <v>22791</v>
      </c>
      <c r="G5795" s="6" t="s">
        <v>22792</v>
      </c>
      <c r="H5795" s="79">
        <v>1006.3393600000001</v>
      </c>
    </row>
    <row r="5796" spans="1:8" x14ac:dyDescent="0.2">
      <c r="A5796" s="6">
        <v>30371140</v>
      </c>
      <c r="B5796" s="6" t="s">
        <v>22793</v>
      </c>
      <c r="C5796" s="6" t="s">
        <v>7427</v>
      </c>
      <c r="D5796" s="6" t="s">
        <v>15818</v>
      </c>
      <c r="E5796" s="6" t="s">
        <v>15819</v>
      </c>
      <c r="F5796" s="6" t="s">
        <v>22794</v>
      </c>
      <c r="G5796" s="6" t="s">
        <v>22795</v>
      </c>
      <c r="H5796" s="79">
        <v>1009.195418</v>
      </c>
    </row>
    <row r="5797" spans="1:8" x14ac:dyDescent="0.2">
      <c r="A5797" s="6">
        <v>30173304</v>
      </c>
      <c r="B5797" s="6" t="s">
        <v>22796</v>
      </c>
      <c r="C5797" s="6" t="s">
        <v>7431</v>
      </c>
      <c r="D5797" s="6" t="s">
        <v>15818</v>
      </c>
      <c r="E5797" s="6" t="s">
        <v>15819</v>
      </c>
      <c r="F5797" s="6" t="s">
        <v>22797</v>
      </c>
      <c r="G5797" s="6" t="s">
        <v>22798</v>
      </c>
      <c r="H5797" s="79">
        <v>1009.195418</v>
      </c>
    </row>
    <row r="5798" spans="1:8" x14ac:dyDescent="0.2">
      <c r="A5798" s="6">
        <v>30360418</v>
      </c>
      <c r="B5798" s="6" t="s">
        <v>22799</v>
      </c>
      <c r="C5798" s="6" t="s">
        <v>8590</v>
      </c>
      <c r="D5798" s="6" t="s">
        <v>17993</v>
      </c>
      <c r="E5798" s="6" t="s">
        <v>15819</v>
      </c>
      <c r="F5798" s="6" t="s">
        <v>22800</v>
      </c>
      <c r="G5798" s="6" t="s">
        <v>22801</v>
      </c>
      <c r="H5798" s="79">
        <v>1010.335737</v>
      </c>
    </row>
    <row r="5799" spans="1:8" x14ac:dyDescent="0.2">
      <c r="A5799" s="6">
        <v>30455963</v>
      </c>
      <c r="B5799" s="6" t="s">
        <v>22802</v>
      </c>
      <c r="C5799" s="6" t="s">
        <v>8590</v>
      </c>
      <c r="D5799" s="6" t="s">
        <v>17997</v>
      </c>
      <c r="E5799" s="6" t="s">
        <v>15819</v>
      </c>
      <c r="F5799" s="6" t="s">
        <v>22803</v>
      </c>
      <c r="G5799" s="6" t="s">
        <v>22804</v>
      </c>
      <c r="H5799" s="79">
        <v>1010.335737</v>
      </c>
    </row>
    <row r="5800" spans="1:8" x14ac:dyDescent="0.2">
      <c r="A5800" s="6">
        <v>30439269</v>
      </c>
      <c r="B5800" s="6" t="s">
        <v>22805</v>
      </c>
      <c r="C5800" s="6" t="s">
        <v>6476</v>
      </c>
      <c r="D5800" s="6" t="s">
        <v>17993</v>
      </c>
      <c r="E5800" s="6" t="s">
        <v>15819</v>
      </c>
      <c r="F5800" s="6" t="s">
        <v>22806</v>
      </c>
      <c r="G5800" s="6" t="s">
        <v>22807</v>
      </c>
      <c r="H5800" s="79">
        <v>1015.415657</v>
      </c>
    </row>
    <row r="5801" spans="1:8" x14ac:dyDescent="0.2">
      <c r="A5801" s="6">
        <v>30218202</v>
      </c>
      <c r="B5801" s="6" t="s">
        <v>22808</v>
      </c>
      <c r="C5801" s="6" t="s">
        <v>6121</v>
      </c>
      <c r="D5801" s="6" t="s">
        <v>17993</v>
      </c>
      <c r="E5801" s="6" t="s">
        <v>15819</v>
      </c>
      <c r="F5801" s="6" t="s">
        <v>22809</v>
      </c>
      <c r="G5801" s="6" t="s">
        <v>22810</v>
      </c>
      <c r="H5801" s="79">
        <v>1015.415657</v>
      </c>
    </row>
    <row r="5802" spans="1:8" x14ac:dyDescent="0.2">
      <c r="A5802" s="6">
        <v>30314136</v>
      </c>
      <c r="B5802" s="6" t="s">
        <v>22811</v>
      </c>
      <c r="C5802" s="6" t="s">
        <v>6476</v>
      </c>
      <c r="D5802" s="6" t="s">
        <v>17997</v>
      </c>
      <c r="E5802" s="6" t="s">
        <v>15819</v>
      </c>
      <c r="F5802" s="6" t="s">
        <v>22812</v>
      </c>
      <c r="G5802" s="6" t="s">
        <v>22813</v>
      </c>
      <c r="H5802" s="79">
        <v>1015.415657</v>
      </c>
    </row>
    <row r="5803" spans="1:8" x14ac:dyDescent="0.2">
      <c r="A5803" s="6">
        <v>30127524</v>
      </c>
      <c r="B5803" s="6" t="s">
        <v>22814</v>
      </c>
      <c r="C5803" s="6" t="s">
        <v>6121</v>
      </c>
      <c r="D5803" s="6" t="s">
        <v>17997</v>
      </c>
      <c r="E5803" s="6" t="s">
        <v>15819</v>
      </c>
      <c r="F5803" s="6" t="s">
        <v>22815</v>
      </c>
      <c r="G5803" s="6" t="s">
        <v>22816</v>
      </c>
      <c r="H5803" s="79">
        <v>1015.415657</v>
      </c>
    </row>
    <row r="5804" spans="1:8" x14ac:dyDescent="0.2">
      <c r="A5804" s="6">
        <v>30309807</v>
      </c>
      <c r="B5804" s="6" t="s">
        <v>22817</v>
      </c>
      <c r="C5804" s="6" t="s">
        <v>7091</v>
      </c>
      <c r="D5804" s="6" t="s">
        <v>18044</v>
      </c>
      <c r="E5804" s="6" t="s">
        <v>5638</v>
      </c>
      <c r="F5804" s="6" t="s">
        <v>22818</v>
      </c>
      <c r="G5804" s="6" t="s">
        <v>22819</v>
      </c>
      <c r="H5804" s="79">
        <v>1015.415657</v>
      </c>
    </row>
    <row r="5805" spans="1:8" x14ac:dyDescent="0.2">
      <c r="A5805" s="6">
        <v>30169059</v>
      </c>
      <c r="B5805" s="6" t="s">
        <v>22820</v>
      </c>
      <c r="C5805" s="6" t="s">
        <v>7095</v>
      </c>
      <c r="D5805" s="6" t="s">
        <v>18044</v>
      </c>
      <c r="E5805" s="6" t="s">
        <v>5638</v>
      </c>
      <c r="F5805" s="6" t="s">
        <v>22821</v>
      </c>
      <c r="G5805" s="6" t="s">
        <v>22822</v>
      </c>
      <c r="H5805" s="79">
        <v>1015.415657</v>
      </c>
    </row>
    <row r="5806" spans="1:8" x14ac:dyDescent="0.2">
      <c r="A5806" s="6">
        <v>30094329</v>
      </c>
      <c r="B5806" s="6" t="s">
        <v>22823</v>
      </c>
      <c r="C5806" s="6" t="s">
        <v>7640</v>
      </c>
      <c r="D5806" s="6" t="s">
        <v>18868</v>
      </c>
      <c r="E5806" s="6" t="s">
        <v>5638</v>
      </c>
      <c r="F5806" s="6" t="s">
        <v>22824</v>
      </c>
      <c r="G5806" s="6" t="s">
        <v>22825</v>
      </c>
      <c r="H5806" s="79">
        <v>1016.395385</v>
      </c>
    </row>
    <row r="5807" spans="1:8" x14ac:dyDescent="0.2">
      <c r="A5807" s="6">
        <v>30245613</v>
      </c>
      <c r="B5807" s="6" t="s">
        <v>22826</v>
      </c>
      <c r="C5807" s="6" t="s">
        <v>7640</v>
      </c>
      <c r="D5807" s="6" t="s">
        <v>18870</v>
      </c>
      <c r="E5807" s="6" t="s">
        <v>5638</v>
      </c>
      <c r="F5807" s="6" t="s">
        <v>22827</v>
      </c>
      <c r="G5807" s="6" t="s">
        <v>22828</v>
      </c>
      <c r="H5807" s="79">
        <v>1016.395385</v>
      </c>
    </row>
    <row r="5808" spans="1:8" x14ac:dyDescent="0.2">
      <c r="A5808" s="6">
        <v>30201618</v>
      </c>
      <c r="B5808" s="6" t="s">
        <v>5372</v>
      </c>
      <c r="C5808" s="6" t="s">
        <v>7640</v>
      </c>
      <c r="D5808" s="6" t="s">
        <v>18874</v>
      </c>
      <c r="E5808" s="6" t="s">
        <v>5638</v>
      </c>
      <c r="F5808" s="6" t="s">
        <v>5368</v>
      </c>
      <c r="G5808" s="6" t="s">
        <v>5369</v>
      </c>
      <c r="H5808" s="79">
        <v>1016.395385</v>
      </c>
    </row>
    <row r="5809" spans="1:8" x14ac:dyDescent="0.2">
      <c r="A5809" s="6">
        <v>30419539</v>
      </c>
      <c r="B5809" s="6" t="s">
        <v>22829</v>
      </c>
      <c r="C5809" s="6" t="s">
        <v>6596</v>
      </c>
      <c r="D5809" s="6" t="s">
        <v>17969</v>
      </c>
      <c r="E5809" s="6" t="s">
        <v>5893</v>
      </c>
      <c r="F5809" s="6" t="s">
        <v>22830</v>
      </c>
      <c r="G5809" s="6" t="s">
        <v>22831</v>
      </c>
      <c r="H5809" s="79">
        <v>1017.208943</v>
      </c>
    </row>
    <row r="5810" spans="1:8" x14ac:dyDescent="0.2">
      <c r="A5810" s="6">
        <v>30244493</v>
      </c>
      <c r="B5810" s="6" t="s">
        <v>22832</v>
      </c>
      <c r="C5810" s="6" t="s">
        <v>8638</v>
      </c>
      <c r="D5810" s="6" t="s">
        <v>6338</v>
      </c>
      <c r="E5810" s="6" t="s">
        <v>5638</v>
      </c>
      <c r="F5810" s="6" t="s">
        <v>22833</v>
      </c>
      <c r="G5810" s="6" t="s">
        <v>22834</v>
      </c>
      <c r="H5810" s="79">
        <v>1018.632084</v>
      </c>
    </row>
    <row r="5811" spans="1:8" x14ac:dyDescent="0.2">
      <c r="A5811" s="6">
        <v>30014150</v>
      </c>
      <c r="B5811" s="6" t="s">
        <v>22835</v>
      </c>
      <c r="C5811" s="6" t="s">
        <v>8642</v>
      </c>
      <c r="D5811" s="6" t="s">
        <v>6338</v>
      </c>
      <c r="E5811" s="6" t="s">
        <v>5638</v>
      </c>
      <c r="F5811" s="6" t="s">
        <v>22836</v>
      </c>
      <c r="G5811" s="6" t="s">
        <v>22837</v>
      </c>
      <c r="H5811" s="79">
        <v>1018.632084</v>
      </c>
    </row>
    <row r="5812" spans="1:8" x14ac:dyDescent="0.2">
      <c r="A5812" s="6">
        <v>30222255</v>
      </c>
      <c r="B5812" s="6" t="s">
        <v>22838</v>
      </c>
      <c r="C5812" s="6" t="s">
        <v>6520</v>
      </c>
      <c r="D5812" s="6" t="s">
        <v>16425</v>
      </c>
      <c r="E5812" s="6" t="s">
        <v>15819</v>
      </c>
      <c r="F5812" s="6" t="s">
        <v>22839</v>
      </c>
      <c r="G5812" s="6" t="s">
        <v>22840</v>
      </c>
      <c r="H5812" s="79">
        <v>1020.082979</v>
      </c>
    </row>
    <row r="5813" spans="1:8" x14ac:dyDescent="0.2">
      <c r="A5813" s="6">
        <v>30171043</v>
      </c>
      <c r="B5813" s="6" t="s">
        <v>22841</v>
      </c>
      <c r="C5813" s="6" t="s">
        <v>6520</v>
      </c>
      <c r="D5813" s="6" t="s">
        <v>16429</v>
      </c>
      <c r="E5813" s="6" t="s">
        <v>15819</v>
      </c>
      <c r="F5813" s="6" t="s">
        <v>22842</v>
      </c>
      <c r="G5813" s="6" t="s">
        <v>22843</v>
      </c>
      <c r="H5813" s="79">
        <v>1020.082979</v>
      </c>
    </row>
    <row r="5814" spans="1:8" x14ac:dyDescent="0.2">
      <c r="A5814" s="6">
        <v>30163876</v>
      </c>
      <c r="B5814" s="6" t="s">
        <v>22844</v>
      </c>
      <c r="C5814" s="6" t="s">
        <v>7131</v>
      </c>
      <c r="D5814" s="6" t="s">
        <v>17969</v>
      </c>
      <c r="E5814" s="6" t="s">
        <v>5893</v>
      </c>
      <c r="F5814" s="6" t="s">
        <v>22845</v>
      </c>
      <c r="G5814" s="6" t="s">
        <v>22846</v>
      </c>
      <c r="H5814" s="79">
        <v>1021.403159</v>
      </c>
    </row>
    <row r="5815" spans="1:8" x14ac:dyDescent="0.2">
      <c r="A5815" s="6">
        <v>30065485</v>
      </c>
      <c r="B5815" s="6" t="s">
        <v>22847</v>
      </c>
      <c r="C5815" s="6" t="s">
        <v>7131</v>
      </c>
      <c r="D5815" s="6" t="s">
        <v>17973</v>
      </c>
      <c r="E5815" s="6" t="s">
        <v>5893</v>
      </c>
      <c r="F5815" s="6" t="s">
        <v>22848</v>
      </c>
      <c r="G5815" s="6" t="s">
        <v>22849</v>
      </c>
      <c r="H5815" s="79">
        <v>1021.403159</v>
      </c>
    </row>
    <row r="5816" spans="1:8" x14ac:dyDescent="0.2">
      <c r="A5816" s="6">
        <v>30245496</v>
      </c>
      <c r="B5816" s="6" t="s">
        <v>22850</v>
      </c>
      <c r="C5816" s="6" t="s">
        <v>6596</v>
      </c>
      <c r="D5816" s="6" t="s">
        <v>19176</v>
      </c>
      <c r="E5816" s="6" t="s">
        <v>5893</v>
      </c>
      <c r="F5816" s="6" t="s">
        <v>22851</v>
      </c>
      <c r="G5816" s="6" t="s">
        <v>22852</v>
      </c>
      <c r="H5816" s="79">
        <v>1023.329687</v>
      </c>
    </row>
    <row r="5817" spans="1:8" x14ac:dyDescent="0.2">
      <c r="A5817" s="6">
        <v>30295168</v>
      </c>
      <c r="B5817" s="6" t="s">
        <v>22853</v>
      </c>
      <c r="C5817" s="6" t="s">
        <v>6596</v>
      </c>
      <c r="D5817" s="6" t="s">
        <v>19180</v>
      </c>
      <c r="E5817" s="6" t="s">
        <v>5893</v>
      </c>
      <c r="F5817" s="6" t="s">
        <v>22854</v>
      </c>
      <c r="G5817" s="6" t="s">
        <v>22855</v>
      </c>
      <c r="H5817" s="79">
        <v>1023.329687</v>
      </c>
    </row>
    <row r="5818" spans="1:8" x14ac:dyDescent="0.2">
      <c r="A5818" s="6">
        <v>30035854</v>
      </c>
      <c r="B5818" s="6" t="s">
        <v>22856</v>
      </c>
      <c r="C5818" s="6" t="s">
        <v>8767</v>
      </c>
      <c r="D5818" s="6" t="s">
        <v>19176</v>
      </c>
      <c r="E5818" s="6" t="s">
        <v>5893</v>
      </c>
      <c r="F5818" s="6" t="s">
        <v>22857</v>
      </c>
      <c r="G5818" s="6" t="s">
        <v>22858</v>
      </c>
      <c r="H5818" s="79">
        <v>1028.4352940000001</v>
      </c>
    </row>
    <row r="5819" spans="1:8" x14ac:dyDescent="0.2">
      <c r="A5819" s="6">
        <v>30393615</v>
      </c>
      <c r="B5819" s="6" t="s">
        <v>22859</v>
      </c>
      <c r="C5819" s="6" t="s">
        <v>6596</v>
      </c>
      <c r="D5819" s="6" t="s">
        <v>17973</v>
      </c>
      <c r="E5819" s="6" t="s">
        <v>5893</v>
      </c>
      <c r="F5819" s="6" t="s">
        <v>22860</v>
      </c>
      <c r="G5819" s="6" t="s">
        <v>22861</v>
      </c>
      <c r="H5819" s="79">
        <v>1029.5166280000001</v>
      </c>
    </row>
    <row r="5820" spans="1:8" x14ac:dyDescent="0.2">
      <c r="A5820" s="6">
        <v>30130560</v>
      </c>
      <c r="B5820" s="6" t="s">
        <v>22862</v>
      </c>
      <c r="C5820" s="6" t="s">
        <v>6592</v>
      </c>
      <c r="D5820" s="6" t="s">
        <v>19176</v>
      </c>
      <c r="E5820" s="6" t="s">
        <v>5893</v>
      </c>
      <c r="F5820" s="6" t="s">
        <v>22863</v>
      </c>
      <c r="G5820" s="6" t="s">
        <v>22864</v>
      </c>
      <c r="H5820" s="79">
        <v>1029.9640810000001</v>
      </c>
    </row>
    <row r="5821" spans="1:8" x14ac:dyDescent="0.2">
      <c r="A5821" s="6">
        <v>30156909</v>
      </c>
      <c r="B5821" s="6" t="s">
        <v>22865</v>
      </c>
      <c r="C5821" s="6" t="s">
        <v>6592</v>
      </c>
      <c r="D5821" s="6" t="s">
        <v>19180</v>
      </c>
      <c r="E5821" s="6" t="s">
        <v>5893</v>
      </c>
      <c r="F5821" s="6" t="s">
        <v>22866</v>
      </c>
      <c r="G5821" s="6" t="s">
        <v>22867</v>
      </c>
      <c r="H5821" s="79">
        <v>1029.9640810000001</v>
      </c>
    </row>
    <row r="5822" spans="1:8" x14ac:dyDescent="0.2">
      <c r="A5822" s="6">
        <v>30015765</v>
      </c>
      <c r="B5822" s="6" t="s">
        <v>22868</v>
      </c>
      <c r="C5822" s="6" t="s">
        <v>5766</v>
      </c>
      <c r="D5822" s="6" t="s">
        <v>18034</v>
      </c>
      <c r="E5822" s="6" t="s">
        <v>5638</v>
      </c>
      <c r="F5822" s="6" t="s">
        <v>22869</v>
      </c>
      <c r="G5822" s="6" t="s">
        <v>22870</v>
      </c>
      <c r="H5822" s="79">
        <v>1031.296079</v>
      </c>
    </row>
    <row r="5823" spans="1:8" x14ac:dyDescent="0.2">
      <c r="A5823" s="6">
        <v>30085871</v>
      </c>
      <c r="B5823" s="6" t="s">
        <v>22871</v>
      </c>
      <c r="C5823" s="6" t="s">
        <v>5748</v>
      </c>
      <c r="D5823" s="6" t="s">
        <v>18413</v>
      </c>
      <c r="E5823" s="6" t="s">
        <v>18414</v>
      </c>
      <c r="F5823" s="6" t="s">
        <v>22872</v>
      </c>
      <c r="G5823" s="6" t="s">
        <v>22873</v>
      </c>
      <c r="H5823" s="79">
        <v>1031.30906</v>
      </c>
    </row>
    <row r="5824" spans="1:8" x14ac:dyDescent="0.2">
      <c r="A5824" s="6">
        <v>30175380</v>
      </c>
      <c r="B5824" s="6" t="s">
        <v>22874</v>
      </c>
      <c r="C5824" s="6" t="s">
        <v>22875</v>
      </c>
      <c r="D5824" s="6" t="s">
        <v>18309</v>
      </c>
      <c r="E5824" s="6" t="s">
        <v>5893</v>
      </c>
      <c r="F5824" s="6" t="s">
        <v>22876</v>
      </c>
      <c r="G5824" s="6" t="s">
        <v>22877</v>
      </c>
      <c r="H5824" s="79">
        <v>1031.30906</v>
      </c>
    </row>
    <row r="5825" spans="1:8" x14ac:dyDescent="0.2">
      <c r="A5825" s="6">
        <v>30440247</v>
      </c>
      <c r="B5825" s="6" t="s">
        <v>22878</v>
      </c>
      <c r="C5825" s="6" t="s">
        <v>5748</v>
      </c>
      <c r="D5825" s="6" t="s">
        <v>18416</v>
      </c>
      <c r="E5825" s="6" t="s">
        <v>5638</v>
      </c>
      <c r="F5825" s="6" t="s">
        <v>22879</v>
      </c>
      <c r="G5825" s="6" t="s">
        <v>22880</v>
      </c>
      <c r="H5825" s="79">
        <v>1031.30906</v>
      </c>
    </row>
    <row r="5826" spans="1:8" x14ac:dyDescent="0.2">
      <c r="A5826" s="6">
        <v>30017215</v>
      </c>
      <c r="B5826" s="6" t="s">
        <v>22881</v>
      </c>
      <c r="C5826" s="6" t="s">
        <v>5714</v>
      </c>
      <c r="D5826" s="6" t="s">
        <v>18313</v>
      </c>
      <c r="E5826" s="6" t="s">
        <v>5893</v>
      </c>
      <c r="F5826" s="6" t="s">
        <v>22882</v>
      </c>
      <c r="G5826" s="6" t="s">
        <v>22883</v>
      </c>
      <c r="H5826" s="79">
        <v>1031.30906</v>
      </c>
    </row>
    <row r="5827" spans="1:8" x14ac:dyDescent="0.2">
      <c r="A5827" s="6">
        <v>30354072</v>
      </c>
      <c r="B5827" s="6" t="s">
        <v>22884</v>
      </c>
      <c r="C5827" s="6" t="s">
        <v>9065</v>
      </c>
      <c r="D5827" s="6" t="s">
        <v>18587</v>
      </c>
      <c r="E5827" s="6" t="s">
        <v>15819</v>
      </c>
      <c r="F5827" s="6" t="s">
        <v>22885</v>
      </c>
      <c r="G5827" s="6" t="s">
        <v>22886</v>
      </c>
      <c r="H5827" s="79">
        <v>1033.932708</v>
      </c>
    </row>
    <row r="5828" spans="1:8" x14ac:dyDescent="0.2">
      <c r="A5828" s="6">
        <v>30310174</v>
      </c>
      <c r="B5828" s="6" t="s">
        <v>22887</v>
      </c>
      <c r="C5828" s="6" t="s">
        <v>8715</v>
      </c>
      <c r="D5828" s="6" t="s">
        <v>7351</v>
      </c>
      <c r="E5828" s="6" t="s">
        <v>5638</v>
      </c>
      <c r="F5828" s="6" t="s">
        <v>22888</v>
      </c>
      <c r="G5828" s="6" t="s">
        <v>22889</v>
      </c>
      <c r="H5828" s="79">
        <v>1034.475295</v>
      </c>
    </row>
    <row r="5829" spans="1:8" x14ac:dyDescent="0.2">
      <c r="A5829" s="6">
        <v>30022536</v>
      </c>
      <c r="B5829" s="6" t="s">
        <v>22890</v>
      </c>
      <c r="C5829" s="6" t="s">
        <v>10813</v>
      </c>
      <c r="D5829" s="6" t="s">
        <v>7351</v>
      </c>
      <c r="E5829" s="6" t="s">
        <v>5638</v>
      </c>
      <c r="F5829" s="6" t="s">
        <v>22891</v>
      </c>
      <c r="G5829" s="6" t="s">
        <v>22892</v>
      </c>
      <c r="H5829" s="79">
        <v>1034.475295</v>
      </c>
    </row>
    <row r="5830" spans="1:8" x14ac:dyDescent="0.2">
      <c r="A5830" s="6">
        <v>30127787</v>
      </c>
      <c r="B5830" s="6" t="s">
        <v>22893</v>
      </c>
      <c r="C5830" s="6" t="s">
        <v>8715</v>
      </c>
      <c r="D5830" s="6" t="s">
        <v>7755</v>
      </c>
      <c r="E5830" s="6" t="s">
        <v>5638</v>
      </c>
      <c r="F5830" s="6" t="s">
        <v>22894</v>
      </c>
      <c r="G5830" s="6" t="s">
        <v>22895</v>
      </c>
      <c r="H5830" s="79">
        <v>1034.475295</v>
      </c>
    </row>
    <row r="5831" spans="1:8" x14ac:dyDescent="0.2">
      <c r="A5831" s="6">
        <v>30422105</v>
      </c>
      <c r="B5831" s="6" t="s">
        <v>22896</v>
      </c>
      <c r="C5831" s="6" t="s">
        <v>10813</v>
      </c>
      <c r="D5831" s="6" t="s">
        <v>7755</v>
      </c>
      <c r="E5831" s="6" t="s">
        <v>5638</v>
      </c>
      <c r="F5831" s="6" t="s">
        <v>22897</v>
      </c>
      <c r="G5831" s="6" t="s">
        <v>22898</v>
      </c>
      <c r="H5831" s="79">
        <v>1034.475295</v>
      </c>
    </row>
    <row r="5832" spans="1:8" x14ac:dyDescent="0.2">
      <c r="A5832" s="6">
        <v>30050707</v>
      </c>
      <c r="B5832" s="6" t="s">
        <v>22899</v>
      </c>
      <c r="C5832" s="6" t="s">
        <v>5794</v>
      </c>
      <c r="D5832" s="6" t="s">
        <v>18358</v>
      </c>
      <c r="E5832" s="6" t="s">
        <v>5638</v>
      </c>
      <c r="F5832" s="6" t="s">
        <v>22900</v>
      </c>
      <c r="G5832" s="6" t="s">
        <v>22901</v>
      </c>
      <c r="H5832" s="79">
        <v>1035.690022</v>
      </c>
    </row>
    <row r="5833" spans="1:8" x14ac:dyDescent="0.2">
      <c r="A5833" s="6">
        <v>30304931</v>
      </c>
      <c r="B5833" s="6" t="s">
        <v>22902</v>
      </c>
      <c r="C5833" s="6" t="s">
        <v>22903</v>
      </c>
      <c r="D5833" s="6" t="s">
        <v>19351</v>
      </c>
      <c r="E5833" s="6" t="s">
        <v>5893</v>
      </c>
      <c r="F5833" s="6" t="s">
        <v>22904</v>
      </c>
      <c r="G5833" s="6" t="s">
        <v>22905</v>
      </c>
      <c r="H5833" s="79">
        <v>1035.690022</v>
      </c>
    </row>
    <row r="5834" spans="1:8" x14ac:dyDescent="0.2">
      <c r="A5834" s="6">
        <v>30049180</v>
      </c>
      <c r="B5834" s="6" t="s">
        <v>22906</v>
      </c>
      <c r="C5834" s="6" t="s">
        <v>7640</v>
      </c>
      <c r="D5834" s="6" t="s">
        <v>17993</v>
      </c>
      <c r="E5834" s="6" t="s">
        <v>15819</v>
      </c>
      <c r="F5834" s="6" t="s">
        <v>22907</v>
      </c>
      <c r="G5834" s="6" t="s">
        <v>22908</v>
      </c>
      <c r="H5834" s="79">
        <v>1039.013473</v>
      </c>
    </row>
    <row r="5835" spans="1:8" x14ac:dyDescent="0.2">
      <c r="A5835" s="6">
        <v>30237461</v>
      </c>
      <c r="B5835" s="6" t="s">
        <v>22909</v>
      </c>
      <c r="C5835" s="6" t="s">
        <v>7640</v>
      </c>
      <c r="D5835" s="6" t="s">
        <v>17997</v>
      </c>
      <c r="E5835" s="6" t="s">
        <v>15819</v>
      </c>
      <c r="F5835" s="6" t="s">
        <v>22910</v>
      </c>
      <c r="G5835" s="6" t="s">
        <v>22911</v>
      </c>
      <c r="H5835" s="79">
        <v>1039.013473</v>
      </c>
    </row>
    <row r="5836" spans="1:8" x14ac:dyDescent="0.2">
      <c r="A5836" s="6">
        <v>30280253</v>
      </c>
      <c r="B5836" s="6" t="s">
        <v>1910</v>
      </c>
      <c r="C5836" s="6" t="s">
        <v>8674</v>
      </c>
      <c r="D5836" s="6" t="s">
        <v>18874</v>
      </c>
      <c r="E5836" s="6" t="s">
        <v>5638</v>
      </c>
      <c r="F5836" s="6" t="s">
        <v>1905</v>
      </c>
      <c r="G5836" s="6" t="s">
        <v>1906</v>
      </c>
      <c r="H5836" s="79">
        <v>1043.933405</v>
      </c>
    </row>
    <row r="5837" spans="1:8" x14ac:dyDescent="0.2">
      <c r="A5837" s="6">
        <v>30017770</v>
      </c>
      <c r="B5837" s="6" t="s">
        <v>22912</v>
      </c>
      <c r="C5837" s="6" t="s">
        <v>5794</v>
      </c>
      <c r="D5837" s="6" t="s">
        <v>18870</v>
      </c>
      <c r="E5837" s="6" t="s">
        <v>5638</v>
      </c>
      <c r="F5837" s="6" t="s">
        <v>22913</v>
      </c>
      <c r="G5837" s="6" t="s">
        <v>22914</v>
      </c>
      <c r="H5837" s="79">
        <v>1044.3118689999999</v>
      </c>
    </row>
    <row r="5838" spans="1:8" x14ac:dyDescent="0.2">
      <c r="A5838" s="6">
        <v>30077291</v>
      </c>
      <c r="B5838" s="6" t="s">
        <v>1378</v>
      </c>
      <c r="C5838" s="6" t="s">
        <v>5794</v>
      </c>
      <c r="D5838" s="6" t="s">
        <v>18874</v>
      </c>
      <c r="E5838" s="6" t="s">
        <v>5638</v>
      </c>
      <c r="F5838" s="6" t="s">
        <v>1374</v>
      </c>
      <c r="G5838" s="6" t="s">
        <v>1375</v>
      </c>
      <c r="H5838" s="79">
        <v>1044.3118689999999</v>
      </c>
    </row>
    <row r="5839" spans="1:8" x14ac:dyDescent="0.2">
      <c r="A5839" s="6">
        <v>30360980</v>
      </c>
      <c r="B5839" s="6" t="s">
        <v>1945</v>
      </c>
      <c r="C5839" s="6" t="s">
        <v>6130</v>
      </c>
      <c r="D5839" s="6" t="s">
        <v>18874</v>
      </c>
      <c r="E5839" s="6" t="s">
        <v>5638</v>
      </c>
      <c r="F5839" s="6" t="s">
        <v>1940</v>
      </c>
      <c r="G5839" s="6" t="s">
        <v>1941</v>
      </c>
      <c r="H5839" s="79">
        <v>1044.4466729999999</v>
      </c>
    </row>
    <row r="5840" spans="1:8" x14ac:dyDescent="0.2">
      <c r="A5840" s="6">
        <v>30028930</v>
      </c>
      <c r="B5840" s="6" t="s">
        <v>22915</v>
      </c>
      <c r="C5840" s="6" t="s">
        <v>6961</v>
      </c>
      <c r="D5840" s="6" t="s">
        <v>18868</v>
      </c>
      <c r="E5840" s="6" t="s">
        <v>5638</v>
      </c>
      <c r="F5840" s="6" t="s">
        <v>22916</v>
      </c>
      <c r="G5840" s="6" t="s">
        <v>22917</v>
      </c>
      <c r="H5840" s="79">
        <v>1044.6582960000001</v>
      </c>
    </row>
    <row r="5841" spans="1:8" x14ac:dyDescent="0.2">
      <c r="A5841" s="6">
        <v>30264639</v>
      </c>
      <c r="B5841" s="6" t="s">
        <v>22918</v>
      </c>
      <c r="C5841" s="6" t="s">
        <v>6432</v>
      </c>
      <c r="D5841" s="6" t="s">
        <v>18868</v>
      </c>
      <c r="E5841" s="6" t="s">
        <v>5638</v>
      </c>
      <c r="F5841" s="6" t="s">
        <v>22919</v>
      </c>
      <c r="G5841" s="6" t="s">
        <v>22920</v>
      </c>
      <c r="H5841" s="79">
        <v>1044.6582960000001</v>
      </c>
    </row>
    <row r="5842" spans="1:8" x14ac:dyDescent="0.2">
      <c r="A5842" s="6">
        <v>30130985</v>
      </c>
      <c r="B5842" s="6" t="s">
        <v>22921</v>
      </c>
      <c r="C5842" s="6" t="s">
        <v>6961</v>
      </c>
      <c r="D5842" s="6" t="s">
        <v>18870</v>
      </c>
      <c r="E5842" s="6" t="s">
        <v>5638</v>
      </c>
      <c r="F5842" s="6" t="s">
        <v>22922</v>
      </c>
      <c r="G5842" s="6" t="s">
        <v>22923</v>
      </c>
      <c r="H5842" s="79">
        <v>1044.6582960000001</v>
      </c>
    </row>
    <row r="5843" spans="1:8" x14ac:dyDescent="0.2">
      <c r="A5843" s="6">
        <v>30300518</v>
      </c>
      <c r="B5843" s="6" t="s">
        <v>22924</v>
      </c>
      <c r="C5843" s="6" t="s">
        <v>6432</v>
      </c>
      <c r="D5843" s="6" t="s">
        <v>18870</v>
      </c>
      <c r="E5843" s="6" t="s">
        <v>5638</v>
      </c>
      <c r="F5843" s="6" t="s">
        <v>22925</v>
      </c>
      <c r="G5843" s="6" t="s">
        <v>22926</v>
      </c>
      <c r="H5843" s="79">
        <v>1044.6582960000001</v>
      </c>
    </row>
    <row r="5844" spans="1:8" x14ac:dyDescent="0.2">
      <c r="A5844" s="6">
        <v>30239409</v>
      </c>
      <c r="B5844" s="6" t="s">
        <v>2383</v>
      </c>
      <c r="C5844" s="6" t="s">
        <v>6961</v>
      </c>
      <c r="D5844" s="6" t="s">
        <v>18874</v>
      </c>
      <c r="E5844" s="6" t="s">
        <v>5638</v>
      </c>
      <c r="F5844" s="6" t="s">
        <v>2379</v>
      </c>
      <c r="G5844" s="6" t="s">
        <v>2380</v>
      </c>
      <c r="H5844" s="79">
        <v>1044.6582960000001</v>
      </c>
    </row>
    <row r="5845" spans="1:8" x14ac:dyDescent="0.2">
      <c r="A5845" s="6">
        <v>30045421</v>
      </c>
      <c r="B5845" s="6" t="s">
        <v>3891</v>
      </c>
      <c r="C5845" s="6" t="s">
        <v>6432</v>
      </c>
      <c r="D5845" s="6" t="s">
        <v>18874</v>
      </c>
      <c r="E5845" s="6" t="s">
        <v>5638</v>
      </c>
      <c r="F5845" s="6" t="s">
        <v>3887</v>
      </c>
      <c r="G5845" s="6" t="s">
        <v>3888</v>
      </c>
      <c r="H5845" s="79">
        <v>1044.6582960000001</v>
      </c>
    </row>
    <row r="5846" spans="1:8" x14ac:dyDescent="0.2">
      <c r="A5846" s="6">
        <v>30275114</v>
      </c>
      <c r="B5846" s="6" t="s">
        <v>22927</v>
      </c>
      <c r="C5846" s="6" t="s">
        <v>7190</v>
      </c>
      <c r="D5846" s="6" t="s">
        <v>18868</v>
      </c>
      <c r="E5846" s="6" t="s">
        <v>5638</v>
      </c>
      <c r="F5846" s="6" t="s">
        <v>22928</v>
      </c>
      <c r="G5846" s="6" t="s">
        <v>22929</v>
      </c>
      <c r="H5846" s="79">
        <v>1045.1481020000001</v>
      </c>
    </row>
    <row r="5847" spans="1:8" x14ac:dyDescent="0.2">
      <c r="A5847" s="6">
        <v>30275353</v>
      </c>
      <c r="B5847" s="6" t="s">
        <v>4147</v>
      </c>
      <c r="C5847" s="6" t="s">
        <v>7190</v>
      </c>
      <c r="D5847" s="6" t="s">
        <v>18870</v>
      </c>
      <c r="E5847" s="6" t="s">
        <v>5638</v>
      </c>
      <c r="F5847" s="6" t="s">
        <v>4143</v>
      </c>
      <c r="G5847" s="6" t="s">
        <v>4144</v>
      </c>
      <c r="H5847" s="79">
        <v>1045.1481020000001</v>
      </c>
    </row>
    <row r="5848" spans="1:8" x14ac:dyDescent="0.2">
      <c r="A5848" s="6">
        <v>30364949</v>
      </c>
      <c r="B5848" s="6" t="s">
        <v>22930</v>
      </c>
      <c r="C5848" s="6" t="s">
        <v>7190</v>
      </c>
      <c r="D5848" s="6" t="s">
        <v>18874</v>
      </c>
      <c r="E5848" s="6" t="s">
        <v>5638</v>
      </c>
      <c r="F5848" s="6" t="s">
        <v>22931</v>
      </c>
      <c r="G5848" s="6" t="s">
        <v>22932</v>
      </c>
      <c r="H5848" s="79">
        <v>1045.1481020000001</v>
      </c>
    </row>
    <row r="5849" spans="1:8" x14ac:dyDescent="0.2">
      <c r="A5849" s="6">
        <v>30107290</v>
      </c>
      <c r="B5849" s="6" t="s">
        <v>3255</v>
      </c>
      <c r="C5849" s="6" t="s">
        <v>8513</v>
      </c>
      <c r="D5849" s="6" t="s">
        <v>18868</v>
      </c>
      <c r="E5849" s="6" t="s">
        <v>5638</v>
      </c>
      <c r="F5849" s="6" t="s">
        <v>3251</v>
      </c>
      <c r="G5849" s="6" t="s">
        <v>3252</v>
      </c>
      <c r="H5849" s="79">
        <v>1046.980483</v>
      </c>
    </row>
    <row r="5850" spans="1:8" x14ac:dyDescent="0.2">
      <c r="A5850" s="6">
        <v>30256274</v>
      </c>
      <c r="B5850" s="6" t="s">
        <v>1189</v>
      </c>
      <c r="C5850" s="6" t="s">
        <v>8513</v>
      </c>
      <c r="D5850" s="6" t="s">
        <v>18870</v>
      </c>
      <c r="E5850" s="6" t="s">
        <v>5638</v>
      </c>
      <c r="F5850" s="6" t="s">
        <v>1185</v>
      </c>
      <c r="G5850" s="6" t="s">
        <v>1186</v>
      </c>
      <c r="H5850" s="79">
        <v>1046.980483</v>
      </c>
    </row>
    <row r="5851" spans="1:8" x14ac:dyDescent="0.2">
      <c r="A5851" s="6">
        <v>30458126</v>
      </c>
      <c r="B5851" s="6" t="s">
        <v>22933</v>
      </c>
      <c r="C5851" s="6" t="s">
        <v>8513</v>
      </c>
      <c r="D5851" s="6" t="s">
        <v>18874</v>
      </c>
      <c r="E5851" s="6" t="s">
        <v>5638</v>
      </c>
      <c r="F5851" s="6" t="s">
        <v>22934</v>
      </c>
      <c r="G5851" s="6" t="s">
        <v>22935</v>
      </c>
      <c r="H5851" s="79">
        <v>1046.980483</v>
      </c>
    </row>
    <row r="5852" spans="1:8" x14ac:dyDescent="0.2">
      <c r="A5852" s="6">
        <v>30453215</v>
      </c>
      <c r="B5852" s="6" t="s">
        <v>22936</v>
      </c>
      <c r="C5852" s="6" t="s">
        <v>6150</v>
      </c>
      <c r="D5852" s="6" t="s">
        <v>18868</v>
      </c>
      <c r="E5852" s="6" t="s">
        <v>5638</v>
      </c>
      <c r="F5852" s="6" t="s">
        <v>22937</v>
      </c>
      <c r="G5852" s="6" t="s">
        <v>22938</v>
      </c>
      <c r="H5852" s="79">
        <v>1047.2936</v>
      </c>
    </row>
    <row r="5853" spans="1:8" x14ac:dyDescent="0.2">
      <c r="A5853" s="6">
        <v>30170605</v>
      </c>
      <c r="B5853" s="6" t="s">
        <v>22939</v>
      </c>
      <c r="C5853" s="6" t="s">
        <v>6150</v>
      </c>
      <c r="D5853" s="6" t="s">
        <v>18870</v>
      </c>
      <c r="E5853" s="6" t="s">
        <v>5638</v>
      </c>
      <c r="F5853" s="6" t="s">
        <v>22940</v>
      </c>
      <c r="G5853" s="6" t="s">
        <v>22941</v>
      </c>
      <c r="H5853" s="79">
        <v>1047.2936</v>
      </c>
    </row>
    <row r="5854" spans="1:8" x14ac:dyDescent="0.2">
      <c r="A5854" s="6">
        <v>30411030</v>
      </c>
      <c r="B5854" s="6" t="s">
        <v>22942</v>
      </c>
      <c r="C5854" s="6" t="s">
        <v>5642</v>
      </c>
      <c r="D5854" s="6" t="s">
        <v>18358</v>
      </c>
      <c r="E5854" s="6" t="s">
        <v>5638</v>
      </c>
      <c r="F5854" s="6" t="s">
        <v>22943</v>
      </c>
      <c r="G5854" s="6" t="s">
        <v>22944</v>
      </c>
      <c r="H5854" s="79">
        <v>1052.0001010000001</v>
      </c>
    </row>
    <row r="5855" spans="1:8" x14ac:dyDescent="0.2">
      <c r="A5855" s="6">
        <v>30284491</v>
      </c>
      <c r="B5855" s="6" t="s">
        <v>22945</v>
      </c>
      <c r="C5855" s="6" t="s">
        <v>8900</v>
      </c>
      <c r="D5855" s="6" t="s">
        <v>15818</v>
      </c>
      <c r="E5855" s="6" t="s">
        <v>15819</v>
      </c>
      <c r="F5855" s="6" t="s">
        <v>22946</v>
      </c>
      <c r="G5855" s="6" t="s">
        <v>22947</v>
      </c>
      <c r="H5855" s="79">
        <v>1061.3547269999999</v>
      </c>
    </row>
    <row r="5856" spans="1:8" x14ac:dyDescent="0.2">
      <c r="A5856" s="6">
        <v>30335650</v>
      </c>
      <c r="B5856" s="6" t="s">
        <v>22948</v>
      </c>
      <c r="C5856" s="6" t="s">
        <v>8904</v>
      </c>
      <c r="D5856" s="6" t="s">
        <v>15818</v>
      </c>
      <c r="E5856" s="6" t="s">
        <v>15819</v>
      </c>
      <c r="F5856" s="6" t="s">
        <v>22949</v>
      </c>
      <c r="G5856" s="6" t="s">
        <v>22950</v>
      </c>
      <c r="H5856" s="79">
        <v>1061.3547269999999</v>
      </c>
    </row>
    <row r="5857" spans="1:8" x14ac:dyDescent="0.2">
      <c r="A5857" s="6">
        <v>30151109</v>
      </c>
      <c r="B5857" s="6" t="s">
        <v>22951</v>
      </c>
      <c r="C5857" s="6" t="s">
        <v>5666</v>
      </c>
      <c r="D5857" s="6" t="s">
        <v>17617</v>
      </c>
      <c r="E5857" s="6" t="s">
        <v>5638</v>
      </c>
      <c r="F5857" s="6" t="s">
        <v>22952</v>
      </c>
      <c r="G5857" s="6" t="s">
        <v>22953</v>
      </c>
      <c r="H5857" s="79">
        <v>1061.418529</v>
      </c>
    </row>
    <row r="5858" spans="1:8" x14ac:dyDescent="0.2">
      <c r="A5858" s="6">
        <v>30148703</v>
      </c>
      <c r="B5858" s="6" t="s">
        <v>22954</v>
      </c>
      <c r="C5858" s="6" t="s">
        <v>5666</v>
      </c>
      <c r="D5858" s="6" t="s">
        <v>17559</v>
      </c>
      <c r="E5858" s="6" t="s">
        <v>5638</v>
      </c>
      <c r="F5858" s="6" t="s">
        <v>22955</v>
      </c>
      <c r="G5858" s="6" t="s">
        <v>22956</v>
      </c>
      <c r="H5858" s="79">
        <v>1061.418529</v>
      </c>
    </row>
    <row r="5859" spans="1:8" x14ac:dyDescent="0.2">
      <c r="A5859" s="6">
        <v>30385311</v>
      </c>
      <c r="B5859" s="6" t="s">
        <v>22957</v>
      </c>
      <c r="C5859" s="6" t="s">
        <v>8492</v>
      </c>
      <c r="D5859" s="6" t="s">
        <v>22958</v>
      </c>
      <c r="E5859" s="6" t="s">
        <v>5638</v>
      </c>
      <c r="F5859" s="6" t="s">
        <v>22959</v>
      </c>
      <c r="G5859" s="6" t="s">
        <v>22960</v>
      </c>
      <c r="H5859" s="79">
        <v>1064.2380370000001</v>
      </c>
    </row>
    <row r="5860" spans="1:8" x14ac:dyDescent="0.2">
      <c r="A5860" s="6">
        <v>30067825</v>
      </c>
      <c r="B5860" s="6" t="s">
        <v>22961</v>
      </c>
      <c r="C5860" s="6" t="s">
        <v>8496</v>
      </c>
      <c r="D5860" s="6" t="s">
        <v>22958</v>
      </c>
      <c r="E5860" s="6" t="s">
        <v>5638</v>
      </c>
      <c r="F5860" s="6" t="s">
        <v>22962</v>
      </c>
      <c r="G5860" s="6" t="s">
        <v>22963</v>
      </c>
      <c r="H5860" s="79">
        <v>1064.2380370000001</v>
      </c>
    </row>
    <row r="5861" spans="1:8" x14ac:dyDescent="0.2">
      <c r="A5861" s="6">
        <v>30312265</v>
      </c>
      <c r="B5861" s="6" t="s">
        <v>22964</v>
      </c>
      <c r="C5861" s="6" t="s">
        <v>8492</v>
      </c>
      <c r="D5861" s="6" t="s">
        <v>7351</v>
      </c>
      <c r="E5861" s="6" t="s">
        <v>5638</v>
      </c>
      <c r="F5861" s="6" t="s">
        <v>22965</v>
      </c>
      <c r="G5861" s="6" t="s">
        <v>22966</v>
      </c>
      <c r="H5861" s="79">
        <v>1064.2380370000001</v>
      </c>
    </row>
    <row r="5862" spans="1:8" x14ac:dyDescent="0.2">
      <c r="A5862" s="6">
        <v>30015429</v>
      </c>
      <c r="B5862" s="6" t="s">
        <v>22967</v>
      </c>
      <c r="C5862" s="6" t="s">
        <v>8496</v>
      </c>
      <c r="D5862" s="6" t="s">
        <v>7351</v>
      </c>
      <c r="E5862" s="6" t="s">
        <v>5638</v>
      </c>
      <c r="F5862" s="6" t="s">
        <v>22968</v>
      </c>
      <c r="G5862" s="6" t="s">
        <v>22969</v>
      </c>
      <c r="H5862" s="79">
        <v>1064.2380370000001</v>
      </c>
    </row>
    <row r="5863" spans="1:8" x14ac:dyDescent="0.2">
      <c r="A5863" s="6">
        <v>30080627</v>
      </c>
      <c r="B5863" s="6" t="s">
        <v>22970</v>
      </c>
      <c r="C5863" s="6" t="s">
        <v>22971</v>
      </c>
      <c r="D5863" s="6" t="s">
        <v>16425</v>
      </c>
      <c r="E5863" s="6" t="s">
        <v>15819</v>
      </c>
      <c r="F5863" s="6" t="s">
        <v>22972</v>
      </c>
      <c r="G5863" s="6" t="s">
        <v>22973</v>
      </c>
      <c r="H5863" s="79">
        <v>1071.2413100000001</v>
      </c>
    </row>
    <row r="5864" spans="1:8" x14ac:dyDescent="0.2">
      <c r="A5864" s="6">
        <v>30419417</v>
      </c>
      <c r="B5864" s="6" t="s">
        <v>22974</v>
      </c>
      <c r="C5864" s="6" t="s">
        <v>6524</v>
      </c>
      <c r="D5864" s="6" t="s">
        <v>16425</v>
      </c>
      <c r="E5864" s="6" t="s">
        <v>15819</v>
      </c>
      <c r="F5864" s="6" t="s">
        <v>22975</v>
      </c>
      <c r="G5864" s="6" t="s">
        <v>22976</v>
      </c>
      <c r="H5864" s="79">
        <v>1071.2413100000001</v>
      </c>
    </row>
    <row r="5865" spans="1:8" x14ac:dyDescent="0.2">
      <c r="A5865" s="6">
        <v>30247531</v>
      </c>
      <c r="B5865" s="6" t="s">
        <v>22977</v>
      </c>
      <c r="C5865" s="6" t="s">
        <v>22971</v>
      </c>
      <c r="D5865" s="6" t="s">
        <v>16429</v>
      </c>
      <c r="E5865" s="6" t="s">
        <v>15819</v>
      </c>
      <c r="F5865" s="6" t="s">
        <v>22978</v>
      </c>
      <c r="G5865" s="6" t="s">
        <v>22979</v>
      </c>
      <c r="H5865" s="79">
        <v>1071.2413100000001</v>
      </c>
    </row>
    <row r="5866" spans="1:8" x14ac:dyDescent="0.2">
      <c r="A5866" s="6">
        <v>30374679</v>
      </c>
      <c r="B5866" s="6" t="s">
        <v>22980</v>
      </c>
      <c r="C5866" s="6" t="s">
        <v>6524</v>
      </c>
      <c r="D5866" s="6" t="s">
        <v>16429</v>
      </c>
      <c r="E5866" s="6" t="s">
        <v>15819</v>
      </c>
      <c r="F5866" s="6" t="s">
        <v>22981</v>
      </c>
      <c r="G5866" s="6" t="s">
        <v>22982</v>
      </c>
      <c r="H5866" s="79">
        <v>1071.2413100000001</v>
      </c>
    </row>
    <row r="5867" spans="1:8" x14ac:dyDescent="0.2">
      <c r="A5867" s="6">
        <v>30162678</v>
      </c>
      <c r="B5867" s="6" t="s">
        <v>22983</v>
      </c>
      <c r="C5867" s="6" t="s">
        <v>7278</v>
      </c>
      <c r="D5867" s="6" t="s">
        <v>17973</v>
      </c>
      <c r="E5867" s="6" t="s">
        <v>5893</v>
      </c>
      <c r="F5867" s="6" t="s">
        <v>22984</v>
      </c>
      <c r="G5867" s="6" t="s">
        <v>22985</v>
      </c>
      <c r="H5867" s="79">
        <v>1072.698406</v>
      </c>
    </row>
    <row r="5868" spans="1:8" x14ac:dyDescent="0.2">
      <c r="A5868" s="6">
        <v>30192205</v>
      </c>
      <c r="B5868" s="6" t="s">
        <v>22986</v>
      </c>
      <c r="C5868" s="6" t="s">
        <v>6238</v>
      </c>
      <c r="D5868" s="6" t="s">
        <v>18044</v>
      </c>
      <c r="E5868" s="6" t="s">
        <v>5638</v>
      </c>
      <c r="F5868" s="6" t="s">
        <v>22987</v>
      </c>
      <c r="G5868" s="6" t="s">
        <v>22988</v>
      </c>
      <c r="H5868" s="79">
        <v>1074.2634149999999</v>
      </c>
    </row>
    <row r="5869" spans="1:8" x14ac:dyDescent="0.2">
      <c r="A5869" s="6">
        <v>30063837</v>
      </c>
      <c r="B5869" s="6" t="s">
        <v>22989</v>
      </c>
      <c r="C5869" s="6" t="s">
        <v>7194</v>
      </c>
      <c r="D5869" s="6" t="s">
        <v>18868</v>
      </c>
      <c r="E5869" s="6" t="s">
        <v>5638</v>
      </c>
      <c r="F5869" s="6" t="s">
        <v>22990</v>
      </c>
      <c r="G5869" s="6" t="s">
        <v>22991</v>
      </c>
      <c r="H5869" s="79">
        <v>1074.685894</v>
      </c>
    </row>
    <row r="5870" spans="1:8" x14ac:dyDescent="0.2">
      <c r="A5870" s="6">
        <v>30065315</v>
      </c>
      <c r="B5870" s="6" t="s">
        <v>1483</v>
      </c>
      <c r="C5870" s="6" t="s">
        <v>7194</v>
      </c>
      <c r="D5870" s="6" t="s">
        <v>18870</v>
      </c>
      <c r="E5870" s="6" t="s">
        <v>5638</v>
      </c>
      <c r="F5870" s="6" t="s">
        <v>1478</v>
      </c>
      <c r="G5870" s="6" t="s">
        <v>1479</v>
      </c>
      <c r="H5870" s="79">
        <v>1074.685894</v>
      </c>
    </row>
    <row r="5871" spans="1:8" x14ac:dyDescent="0.2">
      <c r="A5871" s="6">
        <v>30030532</v>
      </c>
      <c r="B5871" s="6" t="s">
        <v>22992</v>
      </c>
      <c r="C5871" s="6" t="s">
        <v>7194</v>
      </c>
      <c r="D5871" s="6" t="s">
        <v>18874</v>
      </c>
      <c r="E5871" s="6" t="s">
        <v>5638</v>
      </c>
      <c r="F5871" s="6" t="s">
        <v>22993</v>
      </c>
      <c r="G5871" s="6" t="s">
        <v>22994</v>
      </c>
      <c r="H5871" s="79">
        <v>1074.685894</v>
      </c>
    </row>
    <row r="5872" spans="1:8" x14ac:dyDescent="0.2">
      <c r="A5872" s="6">
        <v>30101469</v>
      </c>
      <c r="B5872" s="6" t="s">
        <v>22995</v>
      </c>
      <c r="C5872" s="6" t="s">
        <v>6262</v>
      </c>
      <c r="D5872" s="6" t="s">
        <v>9992</v>
      </c>
      <c r="E5872" s="6" t="s">
        <v>9993</v>
      </c>
      <c r="F5872" s="6" t="s">
        <v>22996</v>
      </c>
      <c r="G5872" s="6" t="s">
        <v>22997</v>
      </c>
      <c r="H5872" s="79">
        <v>1075.329821</v>
      </c>
    </row>
    <row r="5873" spans="1:8" x14ac:dyDescent="0.2">
      <c r="A5873" s="6">
        <v>30082162</v>
      </c>
      <c r="B5873" s="6" t="s">
        <v>22998</v>
      </c>
      <c r="C5873" s="6" t="s">
        <v>6266</v>
      </c>
      <c r="D5873" s="6" t="s">
        <v>9992</v>
      </c>
      <c r="E5873" s="6" t="s">
        <v>9993</v>
      </c>
      <c r="F5873" s="6" t="s">
        <v>22999</v>
      </c>
      <c r="G5873" s="6" t="s">
        <v>23000</v>
      </c>
      <c r="H5873" s="79">
        <v>1075.329821</v>
      </c>
    </row>
    <row r="5874" spans="1:8" x14ac:dyDescent="0.2">
      <c r="A5874" s="6">
        <v>30088896</v>
      </c>
      <c r="B5874" s="6" t="s">
        <v>23001</v>
      </c>
      <c r="C5874" s="6" t="s">
        <v>6270</v>
      </c>
      <c r="D5874" s="6" t="s">
        <v>9992</v>
      </c>
      <c r="E5874" s="6" t="s">
        <v>9993</v>
      </c>
      <c r="F5874" s="6" t="s">
        <v>23002</v>
      </c>
      <c r="G5874" s="6" t="s">
        <v>23003</v>
      </c>
      <c r="H5874" s="79">
        <v>1075.329821</v>
      </c>
    </row>
    <row r="5875" spans="1:8" x14ac:dyDescent="0.2">
      <c r="A5875" s="6">
        <v>30288983</v>
      </c>
      <c r="B5875" s="6" t="s">
        <v>23004</v>
      </c>
      <c r="C5875" s="6" t="s">
        <v>5686</v>
      </c>
      <c r="D5875" s="6" t="s">
        <v>13250</v>
      </c>
      <c r="E5875" s="6" t="s">
        <v>13251</v>
      </c>
      <c r="F5875" s="6" t="s">
        <v>23005</v>
      </c>
      <c r="G5875" s="6" t="s">
        <v>23006</v>
      </c>
      <c r="H5875" s="79">
        <v>1077.10113</v>
      </c>
    </row>
    <row r="5876" spans="1:8" x14ac:dyDescent="0.2">
      <c r="A5876" s="6">
        <v>30278240</v>
      </c>
      <c r="B5876" s="6" t="s">
        <v>23007</v>
      </c>
      <c r="C5876" s="6" t="s">
        <v>6342</v>
      </c>
      <c r="D5876" s="6" t="s">
        <v>18868</v>
      </c>
      <c r="E5876" s="6" t="s">
        <v>5638</v>
      </c>
      <c r="F5876" s="6" t="s">
        <v>23008</v>
      </c>
      <c r="G5876" s="6" t="s">
        <v>23009</v>
      </c>
      <c r="H5876" s="79">
        <v>1078.5460350000001</v>
      </c>
    </row>
    <row r="5877" spans="1:8" x14ac:dyDescent="0.2">
      <c r="A5877" s="6">
        <v>30383077</v>
      </c>
      <c r="B5877" s="6" t="s">
        <v>23010</v>
      </c>
      <c r="C5877" s="6" t="s">
        <v>22370</v>
      </c>
      <c r="D5877" s="6" t="s">
        <v>19176</v>
      </c>
      <c r="E5877" s="6" t="s">
        <v>5893</v>
      </c>
      <c r="F5877" s="6" t="s">
        <v>23011</v>
      </c>
      <c r="G5877" s="6" t="s">
        <v>23012</v>
      </c>
      <c r="H5877" s="79">
        <v>1079.3741649999999</v>
      </c>
    </row>
    <row r="5878" spans="1:8" x14ac:dyDescent="0.2">
      <c r="A5878" s="6">
        <v>30320659</v>
      </c>
      <c r="B5878" s="6" t="s">
        <v>23013</v>
      </c>
      <c r="C5878" s="6" t="s">
        <v>8201</v>
      </c>
      <c r="D5878" s="6" t="s">
        <v>6338</v>
      </c>
      <c r="E5878" s="6" t="s">
        <v>5638</v>
      </c>
      <c r="F5878" s="6" t="s">
        <v>23014</v>
      </c>
      <c r="G5878" s="6" t="s">
        <v>23015</v>
      </c>
      <c r="H5878" s="79">
        <v>1081.5738960000001</v>
      </c>
    </row>
    <row r="5879" spans="1:8" x14ac:dyDescent="0.2">
      <c r="A5879" s="6">
        <v>30330041</v>
      </c>
      <c r="B5879" s="6" t="s">
        <v>23016</v>
      </c>
      <c r="C5879" s="6" t="s">
        <v>7346</v>
      </c>
      <c r="D5879" s="6" t="s">
        <v>19176</v>
      </c>
      <c r="E5879" s="6" t="s">
        <v>5893</v>
      </c>
      <c r="F5879" s="6" t="s">
        <v>23017</v>
      </c>
      <c r="G5879" s="6" t="s">
        <v>23018</v>
      </c>
      <c r="H5879" s="79">
        <v>1081.8348559999999</v>
      </c>
    </row>
    <row r="5880" spans="1:8" x14ac:dyDescent="0.2">
      <c r="A5880" s="6">
        <v>30270701</v>
      </c>
      <c r="B5880" s="6" t="s">
        <v>23019</v>
      </c>
      <c r="C5880" s="6" t="s">
        <v>7346</v>
      </c>
      <c r="D5880" s="6" t="s">
        <v>19180</v>
      </c>
      <c r="E5880" s="6" t="s">
        <v>5893</v>
      </c>
      <c r="F5880" s="6" t="s">
        <v>23020</v>
      </c>
      <c r="G5880" s="6" t="s">
        <v>23021</v>
      </c>
      <c r="H5880" s="79">
        <v>1081.8348559999999</v>
      </c>
    </row>
    <row r="5881" spans="1:8" x14ac:dyDescent="0.2">
      <c r="A5881" s="6">
        <v>30079764</v>
      </c>
      <c r="B5881" s="6" t="s">
        <v>23022</v>
      </c>
      <c r="C5881" s="6" t="s">
        <v>5674</v>
      </c>
      <c r="D5881" s="6" t="s">
        <v>17617</v>
      </c>
      <c r="E5881" s="6" t="s">
        <v>5638</v>
      </c>
      <c r="F5881" s="6" t="s">
        <v>23023</v>
      </c>
      <c r="G5881" s="6" t="s">
        <v>23024</v>
      </c>
      <c r="H5881" s="79">
        <v>1082.292923</v>
      </c>
    </row>
    <row r="5882" spans="1:8" x14ac:dyDescent="0.2">
      <c r="A5882" s="6">
        <v>30059147</v>
      </c>
      <c r="B5882" s="6" t="s">
        <v>23025</v>
      </c>
      <c r="C5882" s="6" t="s">
        <v>5674</v>
      </c>
      <c r="D5882" s="6" t="s">
        <v>17559</v>
      </c>
      <c r="E5882" s="6" t="s">
        <v>5638</v>
      </c>
      <c r="F5882" s="6" t="s">
        <v>23026</v>
      </c>
      <c r="G5882" s="6" t="s">
        <v>23027</v>
      </c>
      <c r="H5882" s="79">
        <v>1082.292923</v>
      </c>
    </row>
    <row r="5883" spans="1:8" x14ac:dyDescent="0.2">
      <c r="A5883" s="6">
        <v>30430482</v>
      </c>
      <c r="B5883" s="6" t="s">
        <v>23028</v>
      </c>
      <c r="C5883" s="6" t="s">
        <v>8077</v>
      </c>
      <c r="D5883" s="6" t="s">
        <v>5892</v>
      </c>
      <c r="E5883" s="6" t="s">
        <v>5893</v>
      </c>
      <c r="F5883" s="6" t="s">
        <v>23029</v>
      </c>
      <c r="G5883" s="6" t="s">
        <v>23030</v>
      </c>
      <c r="H5883" s="79">
        <v>1084.787345</v>
      </c>
    </row>
    <row r="5884" spans="1:8" x14ac:dyDescent="0.2">
      <c r="A5884" s="6">
        <v>30359088</v>
      </c>
      <c r="B5884" s="6" t="s">
        <v>23031</v>
      </c>
      <c r="C5884" s="6" t="s">
        <v>5714</v>
      </c>
      <c r="D5884" s="6" t="s">
        <v>18034</v>
      </c>
      <c r="E5884" s="6" t="s">
        <v>5638</v>
      </c>
      <c r="F5884" s="6" t="s">
        <v>23032</v>
      </c>
      <c r="G5884" s="6" t="s">
        <v>23033</v>
      </c>
      <c r="H5884" s="79">
        <v>1085.7414209999999</v>
      </c>
    </row>
    <row r="5885" spans="1:8" x14ac:dyDescent="0.2">
      <c r="A5885" s="6">
        <v>30324691</v>
      </c>
      <c r="B5885" s="6" t="s">
        <v>23034</v>
      </c>
      <c r="C5885" s="6" t="s">
        <v>5670</v>
      </c>
      <c r="D5885" s="6" t="s">
        <v>17617</v>
      </c>
      <c r="E5885" s="6" t="s">
        <v>5638</v>
      </c>
      <c r="F5885" s="6" t="s">
        <v>23035</v>
      </c>
      <c r="G5885" s="6" t="s">
        <v>23036</v>
      </c>
      <c r="H5885" s="79">
        <v>1092.020884</v>
      </c>
    </row>
    <row r="5886" spans="1:8" x14ac:dyDescent="0.2">
      <c r="A5886" s="6">
        <v>30362822</v>
      </c>
      <c r="B5886" s="6" t="s">
        <v>23037</v>
      </c>
      <c r="C5886" s="6" t="s">
        <v>5670</v>
      </c>
      <c r="D5886" s="6" t="s">
        <v>17559</v>
      </c>
      <c r="E5886" s="6" t="s">
        <v>5638</v>
      </c>
      <c r="F5886" s="6" t="s">
        <v>23038</v>
      </c>
      <c r="G5886" s="6" t="s">
        <v>23039</v>
      </c>
      <c r="H5886" s="79">
        <v>1092.020884</v>
      </c>
    </row>
    <row r="5887" spans="1:8" x14ac:dyDescent="0.2">
      <c r="A5887" s="6">
        <v>30299963</v>
      </c>
      <c r="B5887" s="6" t="s">
        <v>23040</v>
      </c>
      <c r="C5887" s="6" t="s">
        <v>8707</v>
      </c>
      <c r="D5887" s="6" t="s">
        <v>6338</v>
      </c>
      <c r="E5887" s="6" t="s">
        <v>5638</v>
      </c>
      <c r="F5887" s="6" t="s">
        <v>23041</v>
      </c>
      <c r="G5887" s="6" t="s">
        <v>23042</v>
      </c>
      <c r="H5887" s="79">
        <v>1096.4517519999999</v>
      </c>
    </row>
    <row r="5888" spans="1:8" x14ac:dyDescent="0.2">
      <c r="A5888" s="6">
        <v>30092907</v>
      </c>
      <c r="B5888" s="6" t="s">
        <v>23043</v>
      </c>
      <c r="C5888" s="6" t="s">
        <v>8711</v>
      </c>
      <c r="D5888" s="6" t="s">
        <v>6338</v>
      </c>
      <c r="E5888" s="6" t="s">
        <v>5638</v>
      </c>
      <c r="F5888" s="6" t="s">
        <v>23044</v>
      </c>
      <c r="G5888" s="6" t="s">
        <v>23045</v>
      </c>
      <c r="H5888" s="79">
        <v>1096.4517519999999</v>
      </c>
    </row>
    <row r="5889" spans="1:8" x14ac:dyDescent="0.2">
      <c r="A5889" s="6">
        <v>30078593</v>
      </c>
      <c r="B5889" s="6" t="s">
        <v>23046</v>
      </c>
      <c r="C5889" s="6" t="s">
        <v>10825</v>
      </c>
      <c r="D5889" s="6" t="s">
        <v>11449</v>
      </c>
      <c r="E5889" s="6" t="s">
        <v>5638</v>
      </c>
      <c r="F5889" s="6" t="s">
        <v>23047</v>
      </c>
      <c r="G5889" s="6" t="s">
        <v>23048</v>
      </c>
      <c r="H5889" s="79">
        <v>1096.4517519999999</v>
      </c>
    </row>
    <row r="5890" spans="1:8" x14ac:dyDescent="0.2">
      <c r="A5890" s="6">
        <v>30315851</v>
      </c>
      <c r="B5890" s="6" t="s">
        <v>23049</v>
      </c>
      <c r="C5890" s="6" t="s">
        <v>10829</v>
      </c>
      <c r="D5890" s="6" t="s">
        <v>11449</v>
      </c>
      <c r="E5890" s="6" t="s">
        <v>5638</v>
      </c>
      <c r="F5890" s="6" t="s">
        <v>23050</v>
      </c>
      <c r="G5890" s="6" t="s">
        <v>23051</v>
      </c>
      <c r="H5890" s="79">
        <v>1096.4517519999999</v>
      </c>
    </row>
    <row r="5891" spans="1:8" x14ac:dyDescent="0.2">
      <c r="A5891" s="6">
        <v>30330363</v>
      </c>
      <c r="B5891" s="6" t="s">
        <v>23052</v>
      </c>
      <c r="C5891" s="6" t="s">
        <v>15558</v>
      </c>
      <c r="D5891" s="6" t="s">
        <v>11449</v>
      </c>
      <c r="E5891" s="6" t="s">
        <v>5638</v>
      </c>
      <c r="F5891" s="6" t="s">
        <v>23053</v>
      </c>
      <c r="G5891" s="6" t="s">
        <v>23054</v>
      </c>
      <c r="H5891" s="79">
        <v>1096.4517519999999</v>
      </c>
    </row>
    <row r="5892" spans="1:8" x14ac:dyDescent="0.2">
      <c r="A5892" s="6">
        <v>30183534</v>
      </c>
      <c r="B5892" s="6" t="s">
        <v>23055</v>
      </c>
      <c r="C5892" s="6" t="s">
        <v>8634</v>
      </c>
      <c r="D5892" s="6" t="s">
        <v>17973</v>
      </c>
      <c r="E5892" s="6" t="s">
        <v>5893</v>
      </c>
      <c r="F5892" s="6" t="s">
        <v>23056</v>
      </c>
      <c r="G5892" s="6" t="s">
        <v>23057</v>
      </c>
      <c r="H5892" s="79">
        <v>1096.8671589999999</v>
      </c>
    </row>
    <row r="5893" spans="1:8" x14ac:dyDescent="0.2">
      <c r="A5893" s="6">
        <v>30124711</v>
      </c>
      <c r="B5893" s="6" t="s">
        <v>23058</v>
      </c>
      <c r="C5893" s="6" t="s">
        <v>6528</v>
      </c>
      <c r="D5893" s="6" t="s">
        <v>16425</v>
      </c>
      <c r="E5893" s="6" t="s">
        <v>15819</v>
      </c>
      <c r="F5893" s="6" t="s">
        <v>23059</v>
      </c>
      <c r="G5893" s="6" t="s">
        <v>23060</v>
      </c>
      <c r="H5893" s="79">
        <v>1098.9601520000001</v>
      </c>
    </row>
    <row r="5894" spans="1:8" x14ac:dyDescent="0.2">
      <c r="A5894" s="6">
        <v>30158923</v>
      </c>
      <c r="B5894" s="6" t="s">
        <v>23061</v>
      </c>
      <c r="C5894" s="6" t="s">
        <v>6528</v>
      </c>
      <c r="D5894" s="6" t="s">
        <v>16429</v>
      </c>
      <c r="E5894" s="6" t="s">
        <v>15819</v>
      </c>
      <c r="F5894" s="6" t="s">
        <v>23062</v>
      </c>
      <c r="G5894" s="6" t="s">
        <v>23063</v>
      </c>
      <c r="H5894" s="79">
        <v>1098.9601520000001</v>
      </c>
    </row>
    <row r="5895" spans="1:8" x14ac:dyDescent="0.2">
      <c r="A5895" s="6">
        <v>30049774</v>
      </c>
      <c r="B5895" s="6" t="s">
        <v>23064</v>
      </c>
      <c r="C5895" s="6" t="s">
        <v>6190</v>
      </c>
      <c r="D5895" s="6" t="s">
        <v>13301</v>
      </c>
      <c r="E5895" s="6" t="s">
        <v>5638</v>
      </c>
      <c r="F5895" s="6" t="s">
        <v>23065</v>
      </c>
      <c r="G5895" s="6" t="s">
        <v>23066</v>
      </c>
      <c r="H5895" s="79">
        <v>1101.8093220000001</v>
      </c>
    </row>
    <row r="5896" spans="1:8" x14ac:dyDescent="0.2">
      <c r="A5896" s="6">
        <v>30322177</v>
      </c>
      <c r="B5896" s="6" t="s">
        <v>23067</v>
      </c>
      <c r="C5896" s="6" t="s">
        <v>6194</v>
      </c>
      <c r="D5896" s="6" t="s">
        <v>13301</v>
      </c>
      <c r="E5896" s="6" t="s">
        <v>5638</v>
      </c>
      <c r="F5896" s="6" t="s">
        <v>23068</v>
      </c>
      <c r="G5896" s="6" t="s">
        <v>23069</v>
      </c>
      <c r="H5896" s="79">
        <v>1101.8093220000001</v>
      </c>
    </row>
    <row r="5897" spans="1:8" x14ac:dyDescent="0.2">
      <c r="A5897" s="6">
        <v>30386285</v>
      </c>
      <c r="B5897" s="6" t="s">
        <v>23070</v>
      </c>
      <c r="C5897" s="6" t="s">
        <v>6198</v>
      </c>
      <c r="D5897" s="6" t="s">
        <v>13301</v>
      </c>
      <c r="E5897" s="6" t="s">
        <v>5638</v>
      </c>
      <c r="F5897" s="6" t="s">
        <v>23071</v>
      </c>
      <c r="G5897" s="6" t="s">
        <v>23072</v>
      </c>
      <c r="H5897" s="79">
        <v>1101.8093220000001</v>
      </c>
    </row>
    <row r="5898" spans="1:8" x14ac:dyDescent="0.2">
      <c r="A5898" s="6">
        <v>30160234</v>
      </c>
      <c r="B5898" s="6" t="s">
        <v>23073</v>
      </c>
      <c r="C5898" s="6" t="s">
        <v>6202</v>
      </c>
      <c r="D5898" s="6" t="s">
        <v>13301</v>
      </c>
      <c r="E5898" s="6" t="s">
        <v>5638</v>
      </c>
      <c r="F5898" s="6" t="s">
        <v>23074</v>
      </c>
      <c r="G5898" s="6" t="s">
        <v>23075</v>
      </c>
      <c r="H5898" s="79">
        <v>1101.8093220000001</v>
      </c>
    </row>
    <row r="5899" spans="1:8" x14ac:dyDescent="0.2">
      <c r="A5899" s="6">
        <v>30371129</v>
      </c>
      <c r="B5899" s="6" t="s">
        <v>23076</v>
      </c>
      <c r="C5899" s="6" t="s">
        <v>6206</v>
      </c>
      <c r="D5899" s="6" t="s">
        <v>13301</v>
      </c>
      <c r="E5899" s="6" t="s">
        <v>5638</v>
      </c>
      <c r="F5899" s="6" t="s">
        <v>23077</v>
      </c>
      <c r="G5899" s="6" t="s">
        <v>23078</v>
      </c>
      <c r="H5899" s="79">
        <v>1101.8093220000001</v>
      </c>
    </row>
    <row r="5900" spans="1:8" x14ac:dyDescent="0.2">
      <c r="A5900" s="6">
        <v>30167276</v>
      </c>
      <c r="B5900" s="6" t="s">
        <v>23079</v>
      </c>
      <c r="C5900" s="6" t="s">
        <v>6210</v>
      </c>
      <c r="D5900" s="6" t="s">
        <v>13301</v>
      </c>
      <c r="E5900" s="6" t="s">
        <v>5638</v>
      </c>
      <c r="F5900" s="6" t="s">
        <v>23080</v>
      </c>
      <c r="G5900" s="6" t="s">
        <v>23081</v>
      </c>
      <c r="H5900" s="79">
        <v>1101.8093220000001</v>
      </c>
    </row>
    <row r="5901" spans="1:8" x14ac:dyDescent="0.2">
      <c r="A5901" s="6">
        <v>30393681</v>
      </c>
      <c r="B5901" s="6" t="s">
        <v>23082</v>
      </c>
      <c r="C5901" s="6" t="s">
        <v>6214</v>
      </c>
      <c r="D5901" s="6" t="s">
        <v>13301</v>
      </c>
      <c r="E5901" s="6" t="s">
        <v>5638</v>
      </c>
      <c r="F5901" s="6" t="s">
        <v>23083</v>
      </c>
      <c r="G5901" s="6" t="s">
        <v>23084</v>
      </c>
      <c r="H5901" s="79">
        <v>1101.8093220000001</v>
      </c>
    </row>
    <row r="5902" spans="1:8" x14ac:dyDescent="0.2">
      <c r="A5902" s="6">
        <v>30055723</v>
      </c>
      <c r="B5902" s="6" t="s">
        <v>3224</v>
      </c>
      <c r="C5902" s="6" t="s">
        <v>6448</v>
      </c>
      <c r="D5902" s="6" t="s">
        <v>16425</v>
      </c>
      <c r="E5902" s="6" t="s">
        <v>15819</v>
      </c>
      <c r="F5902" s="6" t="s">
        <v>3221</v>
      </c>
      <c r="G5902" s="6" t="s">
        <v>3222</v>
      </c>
      <c r="H5902" s="79">
        <v>1103.3122699999999</v>
      </c>
    </row>
    <row r="5903" spans="1:8" x14ac:dyDescent="0.2">
      <c r="A5903" s="6">
        <v>30200447</v>
      </c>
      <c r="B5903" s="6" t="s">
        <v>23085</v>
      </c>
      <c r="C5903" s="6" t="s">
        <v>23086</v>
      </c>
      <c r="D5903" s="6" t="s">
        <v>16429</v>
      </c>
      <c r="E5903" s="6" t="s">
        <v>15819</v>
      </c>
      <c r="F5903" s="6" t="s">
        <v>23087</v>
      </c>
      <c r="G5903" s="6" t="s">
        <v>23088</v>
      </c>
      <c r="H5903" s="79">
        <v>1103.3122699999999</v>
      </c>
    </row>
    <row r="5904" spans="1:8" x14ac:dyDescent="0.2">
      <c r="A5904" s="6">
        <v>30136659</v>
      </c>
      <c r="B5904" s="6" t="s">
        <v>23089</v>
      </c>
      <c r="C5904" s="6" t="s">
        <v>6448</v>
      </c>
      <c r="D5904" s="6" t="s">
        <v>16429</v>
      </c>
      <c r="E5904" s="6" t="s">
        <v>15819</v>
      </c>
      <c r="F5904" s="6" t="s">
        <v>23090</v>
      </c>
      <c r="G5904" s="6" t="s">
        <v>23091</v>
      </c>
      <c r="H5904" s="79">
        <v>1103.3122699999999</v>
      </c>
    </row>
    <row r="5905" spans="1:8" x14ac:dyDescent="0.2">
      <c r="A5905" s="6">
        <v>30188299</v>
      </c>
      <c r="B5905" s="6" t="s">
        <v>23092</v>
      </c>
      <c r="C5905" s="6" t="s">
        <v>5736</v>
      </c>
      <c r="D5905" s="6" t="s">
        <v>18416</v>
      </c>
      <c r="E5905" s="6" t="s">
        <v>5638</v>
      </c>
      <c r="F5905" s="6" t="s">
        <v>23093</v>
      </c>
      <c r="G5905" s="6" t="s">
        <v>23094</v>
      </c>
      <c r="H5905" s="79">
        <v>1108.5851259999999</v>
      </c>
    </row>
    <row r="5906" spans="1:8" x14ac:dyDescent="0.2">
      <c r="A5906" s="6">
        <v>30064416</v>
      </c>
      <c r="B5906" s="6" t="s">
        <v>23095</v>
      </c>
      <c r="C5906" s="6" t="s">
        <v>8674</v>
      </c>
      <c r="D5906" s="6" t="s">
        <v>11449</v>
      </c>
      <c r="E5906" s="6" t="s">
        <v>5638</v>
      </c>
      <c r="F5906" s="6" t="s">
        <v>23096</v>
      </c>
      <c r="G5906" s="6" t="s">
        <v>23097</v>
      </c>
      <c r="H5906" s="79">
        <v>1113.333879</v>
      </c>
    </row>
    <row r="5907" spans="1:8" x14ac:dyDescent="0.2">
      <c r="A5907" s="6">
        <v>30273836</v>
      </c>
      <c r="B5907" s="6" t="s">
        <v>23098</v>
      </c>
      <c r="C5907" s="6" t="s">
        <v>5650</v>
      </c>
      <c r="D5907" s="6" t="s">
        <v>18870</v>
      </c>
      <c r="E5907" s="6" t="s">
        <v>5638</v>
      </c>
      <c r="F5907" s="6" t="s">
        <v>23099</v>
      </c>
      <c r="G5907" s="6" t="s">
        <v>23100</v>
      </c>
      <c r="H5907" s="79">
        <v>1116.219345</v>
      </c>
    </row>
    <row r="5908" spans="1:8" x14ac:dyDescent="0.2">
      <c r="A5908" s="6">
        <v>30248897</v>
      </c>
      <c r="B5908" s="6" t="s">
        <v>23101</v>
      </c>
      <c r="C5908" s="6" t="s">
        <v>6230</v>
      </c>
      <c r="D5908" s="6" t="s">
        <v>18044</v>
      </c>
      <c r="E5908" s="6" t="s">
        <v>5638</v>
      </c>
      <c r="F5908" s="6" t="s">
        <v>23102</v>
      </c>
      <c r="G5908" s="6" t="s">
        <v>23103</v>
      </c>
      <c r="H5908" s="79">
        <v>1117.196371</v>
      </c>
    </row>
    <row r="5909" spans="1:8" x14ac:dyDescent="0.2">
      <c r="A5909" s="6">
        <v>30089734</v>
      </c>
      <c r="B5909" s="6" t="s">
        <v>23104</v>
      </c>
      <c r="C5909" s="6" t="s">
        <v>23105</v>
      </c>
      <c r="D5909" s="6" t="s">
        <v>19351</v>
      </c>
      <c r="E5909" s="6" t="s">
        <v>5893</v>
      </c>
      <c r="F5909" s="6" t="s">
        <v>23106</v>
      </c>
      <c r="G5909" s="6" t="s">
        <v>23107</v>
      </c>
      <c r="H5909" s="79">
        <v>1117.857387</v>
      </c>
    </row>
    <row r="5910" spans="1:8" x14ac:dyDescent="0.2">
      <c r="A5910" s="6">
        <v>30094810</v>
      </c>
      <c r="B5910" s="6" t="s">
        <v>23108</v>
      </c>
      <c r="C5910" s="6" t="s">
        <v>21036</v>
      </c>
      <c r="D5910" s="6" t="s">
        <v>20977</v>
      </c>
      <c r="E5910" s="6" t="s">
        <v>5638</v>
      </c>
      <c r="F5910" s="6" t="s">
        <v>23109</v>
      </c>
      <c r="G5910" s="6" t="s">
        <v>23110</v>
      </c>
      <c r="H5910" s="79">
        <v>1117.857387</v>
      </c>
    </row>
    <row r="5911" spans="1:8" x14ac:dyDescent="0.2">
      <c r="A5911" s="6">
        <v>30329127</v>
      </c>
      <c r="B5911" s="6" t="s">
        <v>23111</v>
      </c>
      <c r="C5911" s="6" t="s">
        <v>6342</v>
      </c>
      <c r="D5911" s="6" t="s">
        <v>18870</v>
      </c>
      <c r="E5911" s="6" t="s">
        <v>5638</v>
      </c>
      <c r="F5911" s="6" t="s">
        <v>23112</v>
      </c>
      <c r="G5911" s="6" t="s">
        <v>23113</v>
      </c>
      <c r="H5911" s="79">
        <v>1118.7962259999999</v>
      </c>
    </row>
    <row r="5912" spans="1:8" x14ac:dyDescent="0.2">
      <c r="A5912" s="6">
        <v>30192767</v>
      </c>
      <c r="B5912" s="6" t="s">
        <v>23114</v>
      </c>
      <c r="C5912" s="6" t="s">
        <v>6592</v>
      </c>
      <c r="D5912" s="6" t="s">
        <v>17993</v>
      </c>
      <c r="E5912" s="6" t="s">
        <v>15819</v>
      </c>
      <c r="F5912" s="6" t="s">
        <v>23115</v>
      </c>
      <c r="G5912" s="6" t="s">
        <v>23116</v>
      </c>
      <c r="H5912" s="79">
        <v>1121.897649</v>
      </c>
    </row>
    <row r="5913" spans="1:8" x14ac:dyDescent="0.2">
      <c r="A5913" s="6">
        <v>30045334</v>
      </c>
      <c r="B5913" s="6" t="s">
        <v>23117</v>
      </c>
      <c r="C5913" s="6" t="s">
        <v>6592</v>
      </c>
      <c r="D5913" s="6" t="s">
        <v>17997</v>
      </c>
      <c r="E5913" s="6" t="s">
        <v>15819</v>
      </c>
      <c r="F5913" s="6" t="s">
        <v>23118</v>
      </c>
      <c r="G5913" s="6" t="s">
        <v>23119</v>
      </c>
      <c r="H5913" s="79">
        <v>1121.897649</v>
      </c>
    </row>
    <row r="5914" spans="1:8" x14ac:dyDescent="0.2">
      <c r="A5914" s="6">
        <v>30413147</v>
      </c>
      <c r="B5914" s="6" t="s">
        <v>23120</v>
      </c>
      <c r="C5914" s="6" t="s">
        <v>9109</v>
      </c>
      <c r="D5914" s="6" t="s">
        <v>18587</v>
      </c>
      <c r="E5914" s="6" t="s">
        <v>15819</v>
      </c>
      <c r="F5914" s="6" t="s">
        <v>23121</v>
      </c>
      <c r="G5914" s="6" t="s">
        <v>23122</v>
      </c>
      <c r="H5914" s="79">
        <v>1122.225263</v>
      </c>
    </row>
    <row r="5915" spans="1:8" x14ac:dyDescent="0.2">
      <c r="A5915" s="6">
        <v>30240411</v>
      </c>
      <c r="B5915" s="6" t="s">
        <v>23123</v>
      </c>
      <c r="C5915" s="6" t="s">
        <v>5666</v>
      </c>
      <c r="D5915" s="6" t="s">
        <v>18044</v>
      </c>
      <c r="E5915" s="6" t="s">
        <v>5638</v>
      </c>
      <c r="F5915" s="6" t="s">
        <v>23124</v>
      </c>
      <c r="G5915" s="6" t="s">
        <v>23125</v>
      </c>
      <c r="H5915" s="79">
        <v>1127.7459710000001</v>
      </c>
    </row>
    <row r="5916" spans="1:8" x14ac:dyDescent="0.2">
      <c r="A5916" s="6">
        <v>30023218</v>
      </c>
      <c r="B5916" s="6" t="s">
        <v>23126</v>
      </c>
      <c r="C5916" s="6" t="s">
        <v>5670</v>
      </c>
      <c r="D5916" s="6" t="s">
        <v>18044</v>
      </c>
      <c r="E5916" s="6" t="s">
        <v>5638</v>
      </c>
      <c r="F5916" s="6" t="s">
        <v>23127</v>
      </c>
      <c r="G5916" s="6" t="s">
        <v>23128</v>
      </c>
      <c r="H5916" s="79">
        <v>1127.7459710000001</v>
      </c>
    </row>
    <row r="5917" spans="1:8" x14ac:dyDescent="0.2">
      <c r="A5917" s="6">
        <v>30302143</v>
      </c>
      <c r="B5917" s="6" t="s">
        <v>23129</v>
      </c>
      <c r="C5917" s="6" t="s">
        <v>5674</v>
      </c>
      <c r="D5917" s="6" t="s">
        <v>18044</v>
      </c>
      <c r="E5917" s="6" t="s">
        <v>5638</v>
      </c>
      <c r="F5917" s="6" t="s">
        <v>23130</v>
      </c>
      <c r="G5917" s="6" t="s">
        <v>23131</v>
      </c>
      <c r="H5917" s="79">
        <v>1127.7459710000001</v>
      </c>
    </row>
    <row r="5918" spans="1:8" x14ac:dyDescent="0.2">
      <c r="A5918" s="6">
        <v>30024335</v>
      </c>
      <c r="B5918" s="6" t="s">
        <v>23132</v>
      </c>
      <c r="C5918" s="6" t="s">
        <v>5678</v>
      </c>
      <c r="D5918" s="6" t="s">
        <v>18044</v>
      </c>
      <c r="E5918" s="6" t="s">
        <v>5638</v>
      </c>
      <c r="F5918" s="6" t="s">
        <v>23133</v>
      </c>
      <c r="G5918" s="6" t="s">
        <v>23134</v>
      </c>
      <c r="H5918" s="79">
        <v>1127.7459710000001</v>
      </c>
    </row>
    <row r="5919" spans="1:8" x14ac:dyDescent="0.2">
      <c r="A5919" s="6">
        <v>30040248</v>
      </c>
      <c r="B5919" s="6" t="s">
        <v>23135</v>
      </c>
      <c r="C5919" s="6" t="s">
        <v>6182</v>
      </c>
      <c r="D5919" s="6" t="s">
        <v>16425</v>
      </c>
      <c r="E5919" s="6" t="s">
        <v>15819</v>
      </c>
      <c r="F5919" s="6" t="s">
        <v>23136</v>
      </c>
      <c r="G5919" s="6" t="s">
        <v>23137</v>
      </c>
      <c r="H5919" s="79">
        <v>1129.460732</v>
      </c>
    </row>
    <row r="5920" spans="1:8" x14ac:dyDescent="0.2">
      <c r="A5920" s="6">
        <v>30268296</v>
      </c>
      <c r="B5920" s="6" t="s">
        <v>23138</v>
      </c>
      <c r="C5920" s="6" t="s">
        <v>6186</v>
      </c>
      <c r="D5920" s="6" t="s">
        <v>16425</v>
      </c>
      <c r="E5920" s="6" t="s">
        <v>15819</v>
      </c>
      <c r="F5920" s="6" t="s">
        <v>23139</v>
      </c>
      <c r="G5920" s="6" t="s">
        <v>23140</v>
      </c>
      <c r="H5920" s="79">
        <v>1129.460732</v>
      </c>
    </row>
    <row r="5921" spans="1:8" x14ac:dyDescent="0.2">
      <c r="A5921" s="6">
        <v>30194504</v>
      </c>
      <c r="B5921" s="6" t="s">
        <v>23141</v>
      </c>
      <c r="C5921" s="6" t="s">
        <v>6182</v>
      </c>
      <c r="D5921" s="6" t="s">
        <v>16429</v>
      </c>
      <c r="E5921" s="6" t="s">
        <v>15819</v>
      </c>
      <c r="F5921" s="6" t="s">
        <v>23142</v>
      </c>
      <c r="G5921" s="6" t="s">
        <v>23143</v>
      </c>
      <c r="H5921" s="79">
        <v>1129.460732</v>
      </c>
    </row>
    <row r="5922" spans="1:8" x14ac:dyDescent="0.2">
      <c r="A5922" s="6">
        <v>30169931</v>
      </c>
      <c r="B5922" s="6" t="s">
        <v>23144</v>
      </c>
      <c r="C5922" s="6" t="s">
        <v>6186</v>
      </c>
      <c r="D5922" s="6" t="s">
        <v>16429</v>
      </c>
      <c r="E5922" s="6" t="s">
        <v>15819</v>
      </c>
      <c r="F5922" s="6" t="s">
        <v>23145</v>
      </c>
      <c r="G5922" s="6" t="s">
        <v>23146</v>
      </c>
      <c r="H5922" s="79">
        <v>1129.460732</v>
      </c>
    </row>
    <row r="5923" spans="1:8" x14ac:dyDescent="0.2">
      <c r="A5923" s="6">
        <v>30001824</v>
      </c>
      <c r="B5923" s="6" t="s">
        <v>23147</v>
      </c>
      <c r="C5923" s="6" t="s">
        <v>5682</v>
      </c>
      <c r="D5923" s="6" t="s">
        <v>13250</v>
      </c>
      <c r="E5923" s="6" t="s">
        <v>13251</v>
      </c>
      <c r="F5923" s="6" t="s">
        <v>23148</v>
      </c>
      <c r="G5923" s="6" t="s">
        <v>23149</v>
      </c>
      <c r="H5923" s="79">
        <v>1129.7705149999999</v>
      </c>
    </row>
    <row r="5924" spans="1:8" x14ac:dyDescent="0.2">
      <c r="A5924" s="6">
        <v>30395554</v>
      </c>
      <c r="B5924" s="6" t="s">
        <v>2342</v>
      </c>
      <c r="C5924" s="6" t="s">
        <v>6342</v>
      </c>
      <c r="D5924" s="6" t="s">
        <v>18874</v>
      </c>
      <c r="E5924" s="6" t="s">
        <v>5638</v>
      </c>
      <c r="F5924" s="6" t="s">
        <v>2337</v>
      </c>
      <c r="G5924" s="6" t="s">
        <v>2338</v>
      </c>
      <c r="H5924" s="79">
        <v>1132.12526</v>
      </c>
    </row>
    <row r="5925" spans="1:8" x14ac:dyDescent="0.2">
      <c r="A5925" s="6">
        <v>30113137</v>
      </c>
      <c r="B5925" s="6" t="s">
        <v>23150</v>
      </c>
      <c r="C5925" s="6" t="s">
        <v>9113</v>
      </c>
      <c r="D5925" s="6" t="s">
        <v>18587</v>
      </c>
      <c r="E5925" s="6" t="s">
        <v>15819</v>
      </c>
      <c r="F5925" s="6" t="s">
        <v>23151</v>
      </c>
      <c r="G5925" s="6" t="s">
        <v>23152</v>
      </c>
      <c r="H5925" s="79">
        <v>1137.0304510000001</v>
      </c>
    </row>
    <row r="5926" spans="1:8" x14ac:dyDescent="0.2">
      <c r="A5926" s="6">
        <v>30334768</v>
      </c>
      <c r="B5926" s="6" t="s">
        <v>23153</v>
      </c>
      <c r="C5926" s="6" t="s">
        <v>6588</v>
      </c>
      <c r="D5926" s="6" t="s">
        <v>17969</v>
      </c>
      <c r="E5926" s="6" t="s">
        <v>5893</v>
      </c>
      <c r="F5926" s="6" t="s">
        <v>23154</v>
      </c>
      <c r="G5926" s="6" t="s">
        <v>23155</v>
      </c>
      <c r="H5926" s="79">
        <v>1140.023768</v>
      </c>
    </row>
    <row r="5927" spans="1:8" x14ac:dyDescent="0.2">
      <c r="A5927" s="6">
        <v>30335561</v>
      </c>
      <c r="B5927" s="6" t="s">
        <v>23156</v>
      </c>
      <c r="C5927" s="6" t="s">
        <v>6588</v>
      </c>
      <c r="D5927" s="6" t="s">
        <v>17973</v>
      </c>
      <c r="E5927" s="6" t="s">
        <v>5893</v>
      </c>
      <c r="F5927" s="6" t="s">
        <v>23157</v>
      </c>
      <c r="G5927" s="6" t="s">
        <v>23158</v>
      </c>
      <c r="H5927" s="79">
        <v>1140.023768</v>
      </c>
    </row>
    <row r="5928" spans="1:8" x14ac:dyDescent="0.2">
      <c r="A5928" s="6">
        <v>30074242</v>
      </c>
      <c r="B5928" s="6" t="s">
        <v>23159</v>
      </c>
      <c r="C5928" s="6" t="s">
        <v>5769</v>
      </c>
      <c r="D5928" s="6" t="s">
        <v>18044</v>
      </c>
      <c r="E5928" s="6" t="s">
        <v>5638</v>
      </c>
      <c r="F5928" s="6" t="s">
        <v>23160</v>
      </c>
      <c r="G5928" s="6" t="s">
        <v>23161</v>
      </c>
      <c r="H5928" s="79">
        <v>1141.3433279999999</v>
      </c>
    </row>
    <row r="5929" spans="1:8" x14ac:dyDescent="0.2">
      <c r="A5929" s="6">
        <v>30438962</v>
      </c>
      <c r="B5929" s="6" t="s">
        <v>23162</v>
      </c>
      <c r="C5929" s="6" t="s">
        <v>6532</v>
      </c>
      <c r="D5929" s="6" t="s">
        <v>16425</v>
      </c>
      <c r="E5929" s="6" t="s">
        <v>15819</v>
      </c>
      <c r="F5929" s="6" t="s">
        <v>23163</v>
      </c>
      <c r="G5929" s="6" t="s">
        <v>23164</v>
      </c>
      <c r="H5929" s="79">
        <v>1142.1714199999999</v>
      </c>
    </row>
    <row r="5930" spans="1:8" x14ac:dyDescent="0.2">
      <c r="A5930" s="6">
        <v>30437007</v>
      </c>
      <c r="B5930" s="6" t="s">
        <v>23165</v>
      </c>
      <c r="C5930" s="6" t="s">
        <v>6532</v>
      </c>
      <c r="D5930" s="6" t="s">
        <v>16429</v>
      </c>
      <c r="E5930" s="6" t="s">
        <v>15819</v>
      </c>
      <c r="F5930" s="6" t="s">
        <v>23166</v>
      </c>
      <c r="G5930" s="6" t="s">
        <v>23167</v>
      </c>
      <c r="H5930" s="79">
        <v>1142.1714199999999</v>
      </c>
    </row>
    <row r="5931" spans="1:8" x14ac:dyDescent="0.2">
      <c r="A5931" s="6">
        <v>30062686</v>
      </c>
      <c r="B5931" s="6" t="s">
        <v>23168</v>
      </c>
      <c r="C5931" s="6" t="s">
        <v>5690</v>
      </c>
      <c r="D5931" s="6" t="s">
        <v>11588</v>
      </c>
      <c r="E5931" s="6" t="s">
        <v>5893</v>
      </c>
      <c r="F5931" s="6" t="s">
        <v>23169</v>
      </c>
      <c r="G5931" s="6" t="s">
        <v>23170</v>
      </c>
      <c r="H5931" s="79">
        <v>1142.627068</v>
      </c>
    </row>
    <row r="5932" spans="1:8" x14ac:dyDescent="0.2">
      <c r="A5932" s="6">
        <v>30192190</v>
      </c>
      <c r="B5932" s="6" t="s">
        <v>23171</v>
      </c>
      <c r="C5932" s="6" t="s">
        <v>5694</v>
      </c>
      <c r="D5932" s="6" t="s">
        <v>11588</v>
      </c>
      <c r="E5932" s="6" t="s">
        <v>5893</v>
      </c>
      <c r="F5932" s="6" t="s">
        <v>23172</v>
      </c>
      <c r="G5932" s="6" t="s">
        <v>23173</v>
      </c>
      <c r="H5932" s="79">
        <v>1142.627068</v>
      </c>
    </row>
    <row r="5933" spans="1:8" x14ac:dyDescent="0.2">
      <c r="A5933" s="6">
        <v>30404173</v>
      </c>
      <c r="B5933" s="6" t="s">
        <v>23174</v>
      </c>
      <c r="C5933" s="6" t="s">
        <v>5698</v>
      </c>
      <c r="D5933" s="6" t="s">
        <v>11588</v>
      </c>
      <c r="E5933" s="6" t="s">
        <v>5893</v>
      </c>
      <c r="F5933" s="6" t="s">
        <v>23175</v>
      </c>
      <c r="G5933" s="6" t="s">
        <v>23176</v>
      </c>
      <c r="H5933" s="79">
        <v>1142.627068</v>
      </c>
    </row>
    <row r="5934" spans="1:8" x14ac:dyDescent="0.2">
      <c r="A5934" s="6">
        <v>30031673</v>
      </c>
      <c r="B5934" s="6" t="s">
        <v>23177</v>
      </c>
      <c r="C5934" s="6" t="s">
        <v>5702</v>
      </c>
      <c r="D5934" s="6" t="s">
        <v>11588</v>
      </c>
      <c r="E5934" s="6" t="s">
        <v>5893</v>
      </c>
      <c r="F5934" s="6" t="s">
        <v>23178</v>
      </c>
      <c r="G5934" s="6" t="s">
        <v>23179</v>
      </c>
      <c r="H5934" s="79">
        <v>1142.627068</v>
      </c>
    </row>
    <row r="5935" spans="1:8" x14ac:dyDescent="0.2">
      <c r="A5935" s="6">
        <v>30372236</v>
      </c>
      <c r="B5935" s="6" t="s">
        <v>23180</v>
      </c>
      <c r="C5935" s="6" t="s">
        <v>5706</v>
      </c>
      <c r="D5935" s="6" t="s">
        <v>11588</v>
      </c>
      <c r="E5935" s="6" t="s">
        <v>5893</v>
      </c>
      <c r="F5935" s="6" t="s">
        <v>23181</v>
      </c>
      <c r="G5935" s="6" t="s">
        <v>23182</v>
      </c>
      <c r="H5935" s="79">
        <v>1142.627068</v>
      </c>
    </row>
    <row r="5936" spans="1:8" x14ac:dyDescent="0.2">
      <c r="A5936" s="6">
        <v>30180909</v>
      </c>
      <c r="B5936" s="6" t="s">
        <v>23183</v>
      </c>
      <c r="C5936" s="6" t="s">
        <v>9117</v>
      </c>
      <c r="D5936" s="6" t="s">
        <v>18587</v>
      </c>
      <c r="E5936" s="6" t="s">
        <v>15819</v>
      </c>
      <c r="F5936" s="6" t="s">
        <v>23184</v>
      </c>
      <c r="G5936" s="6" t="s">
        <v>23185</v>
      </c>
      <c r="H5936" s="79">
        <v>1146.7319319999999</v>
      </c>
    </row>
    <row r="5937" spans="1:8" x14ac:dyDescent="0.2">
      <c r="A5937" s="6">
        <v>30253669</v>
      </c>
      <c r="B5937" s="6" t="s">
        <v>23186</v>
      </c>
      <c r="C5937" s="6" t="s">
        <v>22192</v>
      </c>
      <c r="D5937" s="6" t="s">
        <v>19176</v>
      </c>
      <c r="E5937" s="6" t="s">
        <v>5893</v>
      </c>
      <c r="F5937" s="6" t="s">
        <v>23187</v>
      </c>
      <c r="G5937" s="6" t="s">
        <v>23188</v>
      </c>
      <c r="H5937" s="79">
        <v>1147.410292</v>
      </c>
    </row>
    <row r="5938" spans="1:8" x14ac:dyDescent="0.2">
      <c r="A5938" s="6">
        <v>30094683</v>
      </c>
      <c r="B5938" s="6" t="s">
        <v>23189</v>
      </c>
      <c r="C5938" s="6" t="s">
        <v>20824</v>
      </c>
      <c r="D5938" s="6" t="s">
        <v>19176</v>
      </c>
      <c r="E5938" s="6" t="s">
        <v>5893</v>
      </c>
      <c r="F5938" s="6" t="s">
        <v>23190</v>
      </c>
      <c r="G5938" s="6" t="s">
        <v>23191</v>
      </c>
      <c r="H5938" s="79">
        <v>1147.410292</v>
      </c>
    </row>
    <row r="5939" spans="1:8" x14ac:dyDescent="0.2">
      <c r="A5939" s="6">
        <v>30188167</v>
      </c>
      <c r="B5939" s="6" t="s">
        <v>23192</v>
      </c>
      <c r="C5939" s="6" t="s">
        <v>20123</v>
      </c>
      <c r="D5939" s="6" t="s">
        <v>19176</v>
      </c>
      <c r="E5939" s="6" t="s">
        <v>5893</v>
      </c>
      <c r="F5939" s="6" t="s">
        <v>23193</v>
      </c>
      <c r="G5939" s="6" t="s">
        <v>23194</v>
      </c>
      <c r="H5939" s="79">
        <v>1147.410292</v>
      </c>
    </row>
    <row r="5940" spans="1:8" x14ac:dyDescent="0.2">
      <c r="A5940" s="6">
        <v>30335763</v>
      </c>
      <c r="B5940" s="6" t="s">
        <v>23195</v>
      </c>
      <c r="C5940" s="6" t="s">
        <v>22192</v>
      </c>
      <c r="D5940" s="6" t="s">
        <v>19180</v>
      </c>
      <c r="E5940" s="6" t="s">
        <v>5893</v>
      </c>
      <c r="F5940" s="6" t="s">
        <v>23196</v>
      </c>
      <c r="G5940" s="6" t="s">
        <v>23197</v>
      </c>
      <c r="H5940" s="79">
        <v>1147.410292</v>
      </c>
    </row>
    <row r="5941" spans="1:8" x14ac:dyDescent="0.2">
      <c r="A5941" s="6">
        <v>30128353</v>
      </c>
      <c r="B5941" s="6" t="s">
        <v>23198</v>
      </c>
      <c r="C5941" s="6" t="s">
        <v>20824</v>
      </c>
      <c r="D5941" s="6" t="s">
        <v>19180</v>
      </c>
      <c r="E5941" s="6" t="s">
        <v>5893</v>
      </c>
      <c r="F5941" s="6" t="s">
        <v>23199</v>
      </c>
      <c r="G5941" s="6" t="s">
        <v>23200</v>
      </c>
      <c r="H5941" s="79">
        <v>1147.410292</v>
      </c>
    </row>
    <row r="5942" spans="1:8" x14ac:dyDescent="0.2">
      <c r="A5942" s="6">
        <v>30076608</v>
      </c>
      <c r="B5942" s="6" t="s">
        <v>23201</v>
      </c>
      <c r="C5942" s="6" t="s">
        <v>6436</v>
      </c>
      <c r="D5942" s="6" t="s">
        <v>18868</v>
      </c>
      <c r="E5942" s="6" t="s">
        <v>5638</v>
      </c>
      <c r="F5942" s="6" t="s">
        <v>23202</v>
      </c>
      <c r="G5942" s="6" t="s">
        <v>23203</v>
      </c>
      <c r="H5942" s="79">
        <v>1147.8874940000001</v>
      </c>
    </row>
    <row r="5943" spans="1:8" x14ac:dyDescent="0.2">
      <c r="A5943" s="6">
        <v>30038656</v>
      </c>
      <c r="B5943" s="6" t="s">
        <v>23204</v>
      </c>
      <c r="C5943" s="6" t="s">
        <v>6436</v>
      </c>
      <c r="D5943" s="6" t="s">
        <v>18870</v>
      </c>
      <c r="E5943" s="6" t="s">
        <v>5638</v>
      </c>
      <c r="F5943" s="6" t="s">
        <v>23205</v>
      </c>
      <c r="G5943" s="6" t="s">
        <v>23206</v>
      </c>
      <c r="H5943" s="79">
        <v>1147.8874940000001</v>
      </c>
    </row>
    <row r="5944" spans="1:8" x14ac:dyDescent="0.2">
      <c r="A5944" s="6">
        <v>30227474</v>
      </c>
      <c r="B5944" s="6" t="s">
        <v>352</v>
      </c>
      <c r="C5944" s="6" t="s">
        <v>6436</v>
      </c>
      <c r="D5944" s="6" t="s">
        <v>18874</v>
      </c>
      <c r="E5944" s="6" t="s">
        <v>5638</v>
      </c>
      <c r="F5944" s="6" t="s">
        <v>346</v>
      </c>
      <c r="G5944" s="6" t="s">
        <v>347</v>
      </c>
      <c r="H5944" s="79">
        <v>1147.8874940000001</v>
      </c>
    </row>
    <row r="5945" spans="1:8" x14ac:dyDescent="0.2">
      <c r="A5945" s="6">
        <v>30141817</v>
      </c>
      <c r="B5945" s="6" t="s">
        <v>23207</v>
      </c>
      <c r="C5945" s="6" t="s">
        <v>8634</v>
      </c>
      <c r="D5945" s="6" t="s">
        <v>17969</v>
      </c>
      <c r="E5945" s="6" t="s">
        <v>5893</v>
      </c>
      <c r="F5945" s="6" t="s">
        <v>23208</v>
      </c>
      <c r="G5945" s="6" t="s">
        <v>23209</v>
      </c>
      <c r="H5945" s="79">
        <v>1147.9082430000001</v>
      </c>
    </row>
    <row r="5946" spans="1:8" x14ac:dyDescent="0.2">
      <c r="A5946" s="6">
        <v>30232150</v>
      </c>
      <c r="B5946" s="6" t="s">
        <v>23210</v>
      </c>
      <c r="C5946" s="6" t="s">
        <v>5718</v>
      </c>
      <c r="D5946" s="6" t="s">
        <v>18034</v>
      </c>
      <c r="E5946" s="6" t="s">
        <v>5638</v>
      </c>
      <c r="F5946" s="6" t="s">
        <v>23211</v>
      </c>
      <c r="G5946" s="6" t="s">
        <v>23212</v>
      </c>
      <c r="H5946" s="79">
        <v>1150.6962820000001</v>
      </c>
    </row>
    <row r="5947" spans="1:8" x14ac:dyDescent="0.2">
      <c r="A5947" s="6">
        <v>30134516</v>
      </c>
      <c r="B5947" s="6" t="s">
        <v>23213</v>
      </c>
      <c r="C5947" s="6" t="s">
        <v>6472</v>
      </c>
      <c r="D5947" s="6" t="s">
        <v>17993</v>
      </c>
      <c r="E5947" s="6" t="s">
        <v>15819</v>
      </c>
      <c r="F5947" s="6" t="s">
        <v>23214</v>
      </c>
      <c r="G5947" s="6" t="s">
        <v>23215</v>
      </c>
      <c r="H5947" s="79">
        <v>1152.499333</v>
      </c>
    </row>
    <row r="5948" spans="1:8" x14ac:dyDescent="0.2">
      <c r="A5948" s="6">
        <v>30289944</v>
      </c>
      <c r="B5948" s="6" t="s">
        <v>23216</v>
      </c>
      <c r="C5948" s="6" t="s">
        <v>6472</v>
      </c>
      <c r="D5948" s="6" t="s">
        <v>17997</v>
      </c>
      <c r="E5948" s="6" t="s">
        <v>15819</v>
      </c>
      <c r="F5948" s="6" t="s">
        <v>23217</v>
      </c>
      <c r="G5948" s="6" t="s">
        <v>23218</v>
      </c>
      <c r="H5948" s="79">
        <v>1152.499333</v>
      </c>
    </row>
    <row r="5949" spans="1:8" x14ac:dyDescent="0.2">
      <c r="A5949" s="6">
        <v>30027610</v>
      </c>
      <c r="B5949" s="6" t="s">
        <v>23219</v>
      </c>
      <c r="C5949" s="6" t="s">
        <v>6234</v>
      </c>
      <c r="D5949" s="6" t="s">
        <v>18044</v>
      </c>
      <c r="E5949" s="6" t="s">
        <v>5638</v>
      </c>
      <c r="F5949" s="6" t="s">
        <v>23220</v>
      </c>
      <c r="G5949" s="6" t="s">
        <v>23221</v>
      </c>
      <c r="H5949" s="79">
        <v>1152.499333</v>
      </c>
    </row>
    <row r="5950" spans="1:8" x14ac:dyDescent="0.2">
      <c r="A5950" s="6">
        <v>30370281</v>
      </c>
      <c r="B5950" s="6" t="s">
        <v>23222</v>
      </c>
      <c r="C5950" s="6" t="s">
        <v>5744</v>
      </c>
      <c r="D5950" s="6" t="s">
        <v>18874</v>
      </c>
      <c r="E5950" s="6" t="s">
        <v>5638</v>
      </c>
      <c r="F5950" s="6" t="s">
        <v>23223</v>
      </c>
      <c r="G5950" s="6" t="s">
        <v>23224</v>
      </c>
      <c r="H5950" s="79">
        <v>1154.30546</v>
      </c>
    </row>
    <row r="5951" spans="1:8" x14ac:dyDescent="0.2">
      <c r="A5951" s="6">
        <v>30344672</v>
      </c>
      <c r="B5951" s="6" t="s">
        <v>23225</v>
      </c>
      <c r="C5951" s="6" t="s">
        <v>6588</v>
      </c>
      <c r="D5951" s="6" t="s">
        <v>17993</v>
      </c>
      <c r="E5951" s="6" t="s">
        <v>15819</v>
      </c>
      <c r="F5951" s="6" t="s">
        <v>23226</v>
      </c>
      <c r="G5951" s="6" t="s">
        <v>23227</v>
      </c>
      <c r="H5951" s="79">
        <v>1154.805237</v>
      </c>
    </row>
    <row r="5952" spans="1:8" x14ac:dyDescent="0.2">
      <c r="A5952" s="6">
        <v>30282194</v>
      </c>
      <c r="B5952" s="6" t="s">
        <v>23228</v>
      </c>
      <c r="C5952" s="6" t="s">
        <v>6588</v>
      </c>
      <c r="D5952" s="6" t="s">
        <v>17997</v>
      </c>
      <c r="E5952" s="6" t="s">
        <v>15819</v>
      </c>
      <c r="F5952" s="6" t="s">
        <v>23229</v>
      </c>
      <c r="G5952" s="6" t="s">
        <v>23230</v>
      </c>
      <c r="H5952" s="79">
        <v>1154.805237</v>
      </c>
    </row>
    <row r="5953" spans="1:8" x14ac:dyDescent="0.2">
      <c r="A5953" s="6">
        <v>30375475</v>
      </c>
      <c r="B5953" s="6" t="s">
        <v>23231</v>
      </c>
      <c r="C5953" s="6" t="s">
        <v>23232</v>
      </c>
      <c r="D5953" s="6" t="s">
        <v>19351</v>
      </c>
      <c r="E5953" s="6" t="s">
        <v>5893</v>
      </c>
      <c r="F5953" s="6" t="s">
        <v>23233</v>
      </c>
      <c r="G5953" s="6" t="s">
        <v>23234</v>
      </c>
      <c r="H5953" s="79">
        <v>1155.4524120000001</v>
      </c>
    </row>
    <row r="5954" spans="1:8" x14ac:dyDescent="0.2">
      <c r="A5954" s="6">
        <v>30334898</v>
      </c>
      <c r="B5954" s="6" t="s">
        <v>23235</v>
      </c>
      <c r="C5954" s="6" t="s">
        <v>8492</v>
      </c>
      <c r="D5954" s="6" t="s">
        <v>17993</v>
      </c>
      <c r="E5954" s="6" t="s">
        <v>15819</v>
      </c>
      <c r="F5954" s="6" t="s">
        <v>23236</v>
      </c>
      <c r="G5954" s="6" t="s">
        <v>23237</v>
      </c>
      <c r="H5954" s="79">
        <v>1155.8671099999999</v>
      </c>
    </row>
    <row r="5955" spans="1:8" x14ac:dyDescent="0.2">
      <c r="A5955" s="6">
        <v>30429009</v>
      </c>
      <c r="B5955" s="6" t="s">
        <v>23238</v>
      </c>
      <c r="C5955" s="6" t="s">
        <v>8492</v>
      </c>
      <c r="D5955" s="6" t="s">
        <v>17997</v>
      </c>
      <c r="E5955" s="6" t="s">
        <v>15819</v>
      </c>
      <c r="F5955" s="6" t="s">
        <v>23239</v>
      </c>
      <c r="G5955" s="6" t="s">
        <v>23240</v>
      </c>
      <c r="H5955" s="79">
        <v>1155.8671099999999</v>
      </c>
    </row>
    <row r="5956" spans="1:8" x14ac:dyDescent="0.2">
      <c r="A5956" s="6">
        <v>30159197</v>
      </c>
      <c r="B5956" s="6" t="s">
        <v>23241</v>
      </c>
      <c r="C5956" s="6" t="s">
        <v>10817</v>
      </c>
      <c r="D5956" s="6" t="s">
        <v>7351</v>
      </c>
      <c r="E5956" s="6" t="s">
        <v>5638</v>
      </c>
      <c r="F5956" s="6" t="s">
        <v>23242</v>
      </c>
      <c r="G5956" s="6" t="s">
        <v>23243</v>
      </c>
      <c r="H5956" s="79">
        <v>1156.518732</v>
      </c>
    </row>
    <row r="5957" spans="1:8" x14ac:dyDescent="0.2">
      <c r="A5957" s="6">
        <v>30228974</v>
      </c>
      <c r="B5957" s="6" t="s">
        <v>23244</v>
      </c>
      <c r="C5957" s="6" t="s">
        <v>10817</v>
      </c>
      <c r="D5957" s="6" t="s">
        <v>7755</v>
      </c>
      <c r="E5957" s="6" t="s">
        <v>5638</v>
      </c>
      <c r="F5957" s="6" t="s">
        <v>23245</v>
      </c>
      <c r="G5957" s="6" t="s">
        <v>23246</v>
      </c>
      <c r="H5957" s="79">
        <v>1156.518732</v>
      </c>
    </row>
    <row r="5958" spans="1:8" x14ac:dyDescent="0.2">
      <c r="A5958" s="6">
        <v>30223121</v>
      </c>
      <c r="B5958" s="6" t="s">
        <v>23247</v>
      </c>
      <c r="C5958" s="6" t="s">
        <v>5654</v>
      </c>
      <c r="D5958" s="6" t="s">
        <v>18870</v>
      </c>
      <c r="E5958" s="6" t="s">
        <v>5638</v>
      </c>
      <c r="F5958" s="6" t="s">
        <v>23248</v>
      </c>
      <c r="G5958" s="6" t="s">
        <v>23249</v>
      </c>
      <c r="H5958" s="79">
        <v>1163.253213</v>
      </c>
    </row>
    <row r="5959" spans="1:8" x14ac:dyDescent="0.2">
      <c r="A5959" s="6">
        <v>30328496</v>
      </c>
      <c r="B5959" s="6" t="s">
        <v>417</v>
      </c>
      <c r="C5959" s="6" t="s">
        <v>5654</v>
      </c>
      <c r="D5959" s="6" t="s">
        <v>18874</v>
      </c>
      <c r="E5959" s="6" t="s">
        <v>5638</v>
      </c>
      <c r="F5959" s="6" t="s">
        <v>412</v>
      </c>
      <c r="G5959" s="6" t="s">
        <v>413</v>
      </c>
      <c r="H5959" s="79">
        <v>1163.253213</v>
      </c>
    </row>
    <row r="5960" spans="1:8" x14ac:dyDescent="0.2">
      <c r="A5960" s="6">
        <v>30337171</v>
      </c>
      <c r="B5960" s="6" t="s">
        <v>23250</v>
      </c>
      <c r="C5960" s="6" t="s">
        <v>5650</v>
      </c>
      <c r="D5960" s="6" t="s">
        <v>18044</v>
      </c>
      <c r="E5960" s="6" t="s">
        <v>5638</v>
      </c>
      <c r="F5960" s="6" t="s">
        <v>23251</v>
      </c>
      <c r="G5960" s="6" t="s">
        <v>23252</v>
      </c>
      <c r="H5960" s="79">
        <v>1165.810068</v>
      </c>
    </row>
    <row r="5961" spans="1:8" x14ac:dyDescent="0.2">
      <c r="A5961" s="6">
        <v>30137990</v>
      </c>
      <c r="B5961" s="6" t="s">
        <v>23253</v>
      </c>
      <c r="C5961" s="6" t="s">
        <v>5654</v>
      </c>
      <c r="D5961" s="6" t="s">
        <v>18044</v>
      </c>
      <c r="E5961" s="6" t="s">
        <v>5638</v>
      </c>
      <c r="F5961" s="6" t="s">
        <v>23254</v>
      </c>
      <c r="G5961" s="6" t="s">
        <v>23255</v>
      </c>
      <c r="H5961" s="79">
        <v>1165.810068</v>
      </c>
    </row>
    <row r="5962" spans="1:8" x14ac:dyDescent="0.2">
      <c r="A5962" s="6">
        <v>30223711</v>
      </c>
      <c r="B5962" s="6" t="s">
        <v>23256</v>
      </c>
      <c r="C5962" s="6" t="s">
        <v>5658</v>
      </c>
      <c r="D5962" s="6" t="s">
        <v>18044</v>
      </c>
      <c r="E5962" s="6" t="s">
        <v>5638</v>
      </c>
      <c r="F5962" s="6" t="s">
        <v>23257</v>
      </c>
      <c r="G5962" s="6" t="s">
        <v>23258</v>
      </c>
      <c r="H5962" s="79">
        <v>1165.810068</v>
      </c>
    </row>
    <row r="5963" spans="1:8" x14ac:dyDescent="0.2">
      <c r="A5963" s="6">
        <v>30001325</v>
      </c>
      <c r="B5963" s="6" t="s">
        <v>23259</v>
      </c>
      <c r="C5963" s="6" t="s">
        <v>5662</v>
      </c>
      <c r="D5963" s="6" t="s">
        <v>18044</v>
      </c>
      <c r="E5963" s="6" t="s">
        <v>5638</v>
      </c>
      <c r="F5963" s="6" t="s">
        <v>23260</v>
      </c>
      <c r="G5963" s="6" t="s">
        <v>23261</v>
      </c>
      <c r="H5963" s="79">
        <v>1165.810068</v>
      </c>
    </row>
    <row r="5964" spans="1:8" x14ac:dyDescent="0.2">
      <c r="A5964" s="6">
        <v>30322201</v>
      </c>
      <c r="B5964" s="6" t="s">
        <v>23262</v>
      </c>
      <c r="C5964" s="6" t="s">
        <v>5682</v>
      </c>
      <c r="D5964" s="6" t="s">
        <v>18044</v>
      </c>
      <c r="E5964" s="6" t="s">
        <v>5638</v>
      </c>
      <c r="F5964" s="6" t="s">
        <v>23263</v>
      </c>
      <c r="G5964" s="6" t="s">
        <v>23264</v>
      </c>
      <c r="H5964" s="79">
        <v>1165.810068</v>
      </c>
    </row>
    <row r="5965" spans="1:8" x14ac:dyDescent="0.2">
      <c r="A5965" s="6">
        <v>30398989</v>
      </c>
      <c r="B5965" s="6" t="s">
        <v>23265</v>
      </c>
      <c r="C5965" s="6" t="s">
        <v>5686</v>
      </c>
      <c r="D5965" s="6" t="s">
        <v>18044</v>
      </c>
      <c r="E5965" s="6" t="s">
        <v>5638</v>
      </c>
      <c r="F5965" s="6" t="s">
        <v>23266</v>
      </c>
      <c r="G5965" s="6" t="s">
        <v>23267</v>
      </c>
      <c r="H5965" s="79">
        <v>1165.810068</v>
      </c>
    </row>
    <row r="5966" spans="1:8" x14ac:dyDescent="0.2">
      <c r="A5966" s="6">
        <v>30157491</v>
      </c>
      <c r="B5966" s="6" t="s">
        <v>23268</v>
      </c>
      <c r="C5966" s="6" t="s">
        <v>5690</v>
      </c>
      <c r="D5966" s="6" t="s">
        <v>18044</v>
      </c>
      <c r="E5966" s="6" t="s">
        <v>5638</v>
      </c>
      <c r="F5966" s="6" t="s">
        <v>23269</v>
      </c>
      <c r="G5966" s="6" t="s">
        <v>23270</v>
      </c>
      <c r="H5966" s="79">
        <v>1165.810068</v>
      </c>
    </row>
    <row r="5967" spans="1:8" x14ac:dyDescent="0.2">
      <c r="A5967" s="6">
        <v>30248736</v>
      </c>
      <c r="B5967" s="6" t="s">
        <v>23271</v>
      </c>
      <c r="C5967" s="6" t="s">
        <v>7270</v>
      </c>
      <c r="D5967" s="6" t="s">
        <v>17969</v>
      </c>
      <c r="E5967" s="6" t="s">
        <v>5893</v>
      </c>
      <c r="F5967" s="6" t="s">
        <v>23272</v>
      </c>
      <c r="G5967" s="6" t="s">
        <v>23273</v>
      </c>
      <c r="H5967" s="79">
        <v>1166.3700329999999</v>
      </c>
    </row>
    <row r="5968" spans="1:8" x14ac:dyDescent="0.2">
      <c r="A5968" s="6">
        <v>30279340</v>
      </c>
      <c r="B5968" s="6" t="s">
        <v>23274</v>
      </c>
      <c r="C5968" s="6" t="s">
        <v>7270</v>
      </c>
      <c r="D5968" s="6" t="s">
        <v>17973</v>
      </c>
      <c r="E5968" s="6" t="s">
        <v>5893</v>
      </c>
      <c r="F5968" s="6" t="s">
        <v>23275</v>
      </c>
      <c r="G5968" s="6" t="s">
        <v>23276</v>
      </c>
      <c r="H5968" s="79">
        <v>1166.3700329999999</v>
      </c>
    </row>
    <row r="5969" spans="1:8" x14ac:dyDescent="0.2">
      <c r="A5969" s="6">
        <v>30416426</v>
      </c>
      <c r="B5969" s="6" t="s">
        <v>23277</v>
      </c>
      <c r="C5969" s="6" t="s">
        <v>6117</v>
      </c>
      <c r="D5969" s="6" t="s">
        <v>17993</v>
      </c>
      <c r="E5969" s="6" t="s">
        <v>15819</v>
      </c>
      <c r="F5969" s="6" t="s">
        <v>23278</v>
      </c>
      <c r="G5969" s="6" t="s">
        <v>23279</v>
      </c>
      <c r="H5969" s="79">
        <v>1170.2225800000001</v>
      </c>
    </row>
    <row r="5970" spans="1:8" x14ac:dyDescent="0.2">
      <c r="A5970" s="6">
        <v>30208503</v>
      </c>
      <c r="B5970" s="6" t="s">
        <v>23280</v>
      </c>
      <c r="C5970" s="6" t="s">
        <v>10400</v>
      </c>
      <c r="D5970" s="6" t="s">
        <v>17993</v>
      </c>
      <c r="E5970" s="6" t="s">
        <v>15819</v>
      </c>
      <c r="F5970" s="6" t="s">
        <v>23281</v>
      </c>
      <c r="G5970" s="6" t="s">
        <v>23282</v>
      </c>
      <c r="H5970" s="79">
        <v>1170.2225800000001</v>
      </c>
    </row>
    <row r="5971" spans="1:8" x14ac:dyDescent="0.2">
      <c r="A5971" s="6">
        <v>30079474</v>
      </c>
      <c r="B5971" s="6" t="s">
        <v>23283</v>
      </c>
      <c r="C5971" s="6" t="s">
        <v>6117</v>
      </c>
      <c r="D5971" s="6" t="s">
        <v>17997</v>
      </c>
      <c r="E5971" s="6" t="s">
        <v>15819</v>
      </c>
      <c r="F5971" s="6" t="s">
        <v>23284</v>
      </c>
      <c r="G5971" s="6" t="s">
        <v>23285</v>
      </c>
      <c r="H5971" s="79">
        <v>1170.2225800000001</v>
      </c>
    </row>
    <row r="5972" spans="1:8" x14ac:dyDescent="0.2">
      <c r="A5972" s="6">
        <v>30391930</v>
      </c>
      <c r="B5972" s="6" t="s">
        <v>23286</v>
      </c>
      <c r="C5972" s="6" t="s">
        <v>10400</v>
      </c>
      <c r="D5972" s="6" t="s">
        <v>17997</v>
      </c>
      <c r="E5972" s="6" t="s">
        <v>15819</v>
      </c>
      <c r="F5972" s="6" t="s">
        <v>23287</v>
      </c>
      <c r="G5972" s="6" t="s">
        <v>23288</v>
      </c>
      <c r="H5972" s="79">
        <v>1170.2225800000001</v>
      </c>
    </row>
    <row r="5973" spans="1:8" x14ac:dyDescent="0.2">
      <c r="A5973" s="6">
        <v>30418311</v>
      </c>
      <c r="B5973" s="6" t="s">
        <v>23289</v>
      </c>
      <c r="C5973" s="6" t="s">
        <v>5662</v>
      </c>
      <c r="D5973" s="6" t="s">
        <v>18034</v>
      </c>
      <c r="E5973" s="6" t="s">
        <v>5638</v>
      </c>
      <c r="F5973" s="6" t="s">
        <v>23290</v>
      </c>
      <c r="G5973" s="6" t="s">
        <v>23291</v>
      </c>
      <c r="H5973" s="79">
        <v>1173.3569359999999</v>
      </c>
    </row>
    <row r="5974" spans="1:8" x14ac:dyDescent="0.2">
      <c r="A5974" s="6">
        <v>30041250</v>
      </c>
      <c r="B5974" s="6" t="s">
        <v>23292</v>
      </c>
      <c r="C5974" s="6" t="s">
        <v>6953</v>
      </c>
      <c r="D5974" s="6" t="s">
        <v>18868</v>
      </c>
      <c r="E5974" s="6" t="s">
        <v>5638</v>
      </c>
      <c r="F5974" s="6" t="s">
        <v>23293</v>
      </c>
      <c r="G5974" s="6" t="s">
        <v>23294</v>
      </c>
      <c r="H5974" s="79">
        <v>1175.4630010000001</v>
      </c>
    </row>
    <row r="5975" spans="1:8" x14ac:dyDescent="0.2">
      <c r="A5975" s="6">
        <v>30004950</v>
      </c>
      <c r="B5975" s="6" t="s">
        <v>23295</v>
      </c>
      <c r="C5975" s="6" t="s">
        <v>6953</v>
      </c>
      <c r="D5975" s="6" t="s">
        <v>18870</v>
      </c>
      <c r="E5975" s="6" t="s">
        <v>5638</v>
      </c>
      <c r="F5975" s="6" t="s">
        <v>23296</v>
      </c>
      <c r="G5975" s="6" t="s">
        <v>23297</v>
      </c>
      <c r="H5975" s="79">
        <v>1175.4630010000001</v>
      </c>
    </row>
    <row r="5976" spans="1:8" x14ac:dyDescent="0.2">
      <c r="A5976" s="6">
        <v>30406240</v>
      </c>
      <c r="B5976" s="6" t="s">
        <v>3311</v>
      </c>
      <c r="C5976" s="6" t="s">
        <v>6953</v>
      </c>
      <c r="D5976" s="6" t="s">
        <v>18874</v>
      </c>
      <c r="E5976" s="6" t="s">
        <v>5638</v>
      </c>
      <c r="F5976" s="6" t="s">
        <v>3307</v>
      </c>
      <c r="G5976" s="6" t="s">
        <v>3308</v>
      </c>
      <c r="H5976" s="79">
        <v>1175.4630010000001</v>
      </c>
    </row>
    <row r="5977" spans="1:8" x14ac:dyDescent="0.2">
      <c r="A5977" s="6">
        <v>30259113</v>
      </c>
      <c r="B5977" s="6" t="s">
        <v>23298</v>
      </c>
      <c r="C5977" s="6" t="s">
        <v>5736</v>
      </c>
      <c r="D5977" s="6" t="s">
        <v>18413</v>
      </c>
      <c r="E5977" s="6" t="s">
        <v>18414</v>
      </c>
      <c r="F5977" s="6" t="s">
        <v>23299</v>
      </c>
      <c r="G5977" s="6" t="s">
        <v>23300</v>
      </c>
      <c r="H5977" s="79">
        <v>1177.900386</v>
      </c>
    </row>
    <row r="5978" spans="1:8" x14ac:dyDescent="0.2">
      <c r="A5978" s="6">
        <v>30367342</v>
      </c>
      <c r="B5978" s="6" t="s">
        <v>23301</v>
      </c>
      <c r="C5978" s="6" t="s">
        <v>23302</v>
      </c>
      <c r="D5978" s="6" t="s">
        <v>18309</v>
      </c>
      <c r="E5978" s="6" t="s">
        <v>5893</v>
      </c>
      <c r="F5978" s="6" t="s">
        <v>23303</v>
      </c>
      <c r="G5978" s="6" t="s">
        <v>23304</v>
      </c>
      <c r="H5978" s="79">
        <v>1177.900386</v>
      </c>
    </row>
    <row r="5979" spans="1:8" x14ac:dyDescent="0.2">
      <c r="A5979" s="6">
        <v>30296581</v>
      </c>
      <c r="B5979" s="6" t="s">
        <v>23305</v>
      </c>
      <c r="C5979" s="6" t="s">
        <v>5725</v>
      </c>
      <c r="D5979" s="6" t="s">
        <v>18313</v>
      </c>
      <c r="E5979" s="6" t="s">
        <v>5893</v>
      </c>
      <c r="F5979" s="6" t="s">
        <v>23306</v>
      </c>
      <c r="G5979" s="6" t="s">
        <v>23307</v>
      </c>
      <c r="H5979" s="79">
        <v>1177.900386</v>
      </c>
    </row>
    <row r="5980" spans="1:8" x14ac:dyDescent="0.2">
      <c r="A5980" s="6">
        <v>30384018</v>
      </c>
      <c r="B5980" s="6" t="s">
        <v>23308</v>
      </c>
      <c r="C5980" s="6" t="s">
        <v>6134</v>
      </c>
      <c r="D5980" s="6" t="s">
        <v>18868</v>
      </c>
      <c r="E5980" s="6" t="s">
        <v>5638</v>
      </c>
      <c r="F5980" s="6" t="s">
        <v>23309</v>
      </c>
      <c r="G5980" s="6" t="s">
        <v>23310</v>
      </c>
      <c r="H5980" s="79">
        <v>1179.111363</v>
      </c>
    </row>
    <row r="5981" spans="1:8" x14ac:dyDescent="0.2">
      <c r="A5981" s="6">
        <v>30164222</v>
      </c>
      <c r="B5981" s="6" t="s">
        <v>23311</v>
      </c>
      <c r="C5981" s="6" t="s">
        <v>6134</v>
      </c>
      <c r="D5981" s="6" t="s">
        <v>18870</v>
      </c>
      <c r="E5981" s="6" t="s">
        <v>5638</v>
      </c>
      <c r="F5981" s="6" t="s">
        <v>23312</v>
      </c>
      <c r="G5981" s="6" t="s">
        <v>23313</v>
      </c>
      <c r="H5981" s="79">
        <v>1179.111363</v>
      </c>
    </row>
    <row r="5982" spans="1:8" x14ac:dyDescent="0.2">
      <c r="A5982" s="6">
        <v>30239904</v>
      </c>
      <c r="B5982" s="6" t="s">
        <v>23314</v>
      </c>
      <c r="C5982" s="6" t="s">
        <v>5725</v>
      </c>
      <c r="D5982" s="6" t="s">
        <v>5892</v>
      </c>
      <c r="E5982" s="6" t="s">
        <v>5893</v>
      </c>
      <c r="F5982" s="6" t="s">
        <v>23315</v>
      </c>
      <c r="G5982" s="6" t="s">
        <v>23316</v>
      </c>
      <c r="H5982" s="79">
        <v>1180.311408</v>
      </c>
    </row>
    <row r="5983" spans="1:8" x14ac:dyDescent="0.2">
      <c r="A5983" s="6">
        <v>30179773</v>
      </c>
      <c r="B5983" s="6" t="s">
        <v>23317</v>
      </c>
      <c r="C5983" s="6" t="s">
        <v>8061</v>
      </c>
      <c r="D5983" s="6" t="s">
        <v>18044</v>
      </c>
      <c r="E5983" s="6" t="s">
        <v>5638</v>
      </c>
      <c r="F5983" s="6" t="s">
        <v>23318</v>
      </c>
      <c r="G5983" s="6" t="s">
        <v>23319</v>
      </c>
      <c r="H5983" s="79">
        <v>1180.6152569999999</v>
      </c>
    </row>
    <row r="5984" spans="1:8" x14ac:dyDescent="0.2">
      <c r="A5984" s="6">
        <v>30220735</v>
      </c>
      <c r="B5984" s="6" t="s">
        <v>23320</v>
      </c>
      <c r="C5984" s="6" t="s">
        <v>5698</v>
      </c>
      <c r="D5984" s="6" t="s">
        <v>18413</v>
      </c>
      <c r="E5984" s="6" t="s">
        <v>18414</v>
      </c>
      <c r="F5984" s="6" t="s">
        <v>23321</v>
      </c>
      <c r="G5984" s="6" t="s">
        <v>23322</v>
      </c>
      <c r="H5984" s="79">
        <v>1182.2806069999999</v>
      </c>
    </row>
    <row r="5985" spans="1:8" x14ac:dyDescent="0.2">
      <c r="A5985" s="6">
        <v>30049733</v>
      </c>
      <c r="B5985" s="6" t="s">
        <v>23323</v>
      </c>
      <c r="C5985" s="6" t="s">
        <v>10879</v>
      </c>
      <c r="D5985" s="6" t="s">
        <v>18309</v>
      </c>
      <c r="E5985" s="6" t="s">
        <v>5893</v>
      </c>
      <c r="F5985" s="6" t="s">
        <v>23324</v>
      </c>
      <c r="G5985" s="6" t="s">
        <v>23325</v>
      </c>
      <c r="H5985" s="79">
        <v>1182.2806069999999</v>
      </c>
    </row>
    <row r="5986" spans="1:8" x14ac:dyDescent="0.2">
      <c r="A5986" s="6">
        <v>30170512</v>
      </c>
      <c r="B5986" s="6" t="s">
        <v>23326</v>
      </c>
      <c r="C5986" s="6" t="s">
        <v>5698</v>
      </c>
      <c r="D5986" s="6" t="s">
        <v>18416</v>
      </c>
      <c r="E5986" s="6" t="s">
        <v>5638</v>
      </c>
      <c r="F5986" s="6" t="s">
        <v>23327</v>
      </c>
      <c r="G5986" s="6" t="s">
        <v>23328</v>
      </c>
      <c r="H5986" s="79">
        <v>1182.2806069999999</v>
      </c>
    </row>
    <row r="5987" spans="1:8" x14ac:dyDescent="0.2">
      <c r="A5987" s="6">
        <v>30326124</v>
      </c>
      <c r="B5987" s="6" t="s">
        <v>23329</v>
      </c>
      <c r="C5987" s="6" t="s">
        <v>23330</v>
      </c>
      <c r="D5987" s="6" t="s">
        <v>19351</v>
      </c>
      <c r="E5987" s="6" t="s">
        <v>5893</v>
      </c>
      <c r="F5987" s="6" t="s">
        <v>23331</v>
      </c>
      <c r="G5987" s="6" t="s">
        <v>23332</v>
      </c>
      <c r="H5987" s="79">
        <v>1186.9808089999999</v>
      </c>
    </row>
    <row r="5988" spans="1:8" x14ac:dyDescent="0.2">
      <c r="A5988" s="6">
        <v>30123349</v>
      </c>
      <c r="B5988" s="6" t="s">
        <v>23333</v>
      </c>
      <c r="C5988" s="6" t="s">
        <v>23334</v>
      </c>
      <c r="D5988" s="6" t="s">
        <v>20977</v>
      </c>
      <c r="E5988" s="6" t="s">
        <v>5638</v>
      </c>
      <c r="F5988" s="6" t="s">
        <v>23335</v>
      </c>
      <c r="G5988" s="6" t="s">
        <v>23336</v>
      </c>
      <c r="H5988" s="79">
        <v>1186.9808089999999</v>
      </c>
    </row>
    <row r="5989" spans="1:8" x14ac:dyDescent="0.2">
      <c r="A5989" s="6">
        <v>30256088</v>
      </c>
      <c r="B5989" s="6" t="s">
        <v>23337</v>
      </c>
      <c r="C5989" s="6" t="s">
        <v>21220</v>
      </c>
      <c r="D5989" s="6" t="s">
        <v>18309</v>
      </c>
      <c r="E5989" s="6" t="s">
        <v>5893</v>
      </c>
      <c r="F5989" s="6" t="s">
        <v>23338</v>
      </c>
      <c r="G5989" s="6" t="s">
        <v>23339</v>
      </c>
      <c r="H5989" s="79">
        <v>1187.2685160000001</v>
      </c>
    </row>
    <row r="5990" spans="1:8" x14ac:dyDescent="0.2">
      <c r="A5990" s="6">
        <v>30257506</v>
      </c>
      <c r="B5990" s="6" t="s">
        <v>23340</v>
      </c>
      <c r="C5990" s="6" t="s">
        <v>8065</v>
      </c>
      <c r="D5990" s="6" t="s">
        <v>18416</v>
      </c>
      <c r="E5990" s="6" t="s">
        <v>5638</v>
      </c>
      <c r="F5990" s="6" t="s">
        <v>23341</v>
      </c>
      <c r="G5990" s="6" t="s">
        <v>23342</v>
      </c>
      <c r="H5990" s="79">
        <v>1187.2685160000001</v>
      </c>
    </row>
    <row r="5991" spans="1:8" x14ac:dyDescent="0.2">
      <c r="A5991" s="6">
        <v>30160524</v>
      </c>
      <c r="B5991" s="6" t="s">
        <v>23343</v>
      </c>
      <c r="C5991" s="6" t="s">
        <v>6342</v>
      </c>
      <c r="D5991" s="6" t="s">
        <v>18313</v>
      </c>
      <c r="E5991" s="6" t="s">
        <v>5893</v>
      </c>
      <c r="F5991" s="6" t="s">
        <v>23344</v>
      </c>
      <c r="G5991" s="6" t="s">
        <v>23345</v>
      </c>
      <c r="H5991" s="79">
        <v>1187.2685160000001</v>
      </c>
    </row>
    <row r="5992" spans="1:8" x14ac:dyDescent="0.2">
      <c r="A5992" s="6">
        <v>30294670</v>
      </c>
      <c r="B5992" s="6" t="s">
        <v>23346</v>
      </c>
      <c r="C5992" s="6" t="s">
        <v>5690</v>
      </c>
      <c r="D5992" s="6" t="s">
        <v>18413</v>
      </c>
      <c r="E5992" s="6" t="s">
        <v>18414</v>
      </c>
      <c r="F5992" s="6" t="s">
        <v>23347</v>
      </c>
      <c r="G5992" s="6" t="s">
        <v>23348</v>
      </c>
      <c r="H5992" s="79">
        <v>1189.801731</v>
      </c>
    </row>
    <row r="5993" spans="1:8" x14ac:dyDescent="0.2">
      <c r="A5993" s="6">
        <v>30342600</v>
      </c>
      <c r="B5993" s="6" t="s">
        <v>23349</v>
      </c>
      <c r="C5993" s="6" t="s">
        <v>23350</v>
      </c>
      <c r="D5993" s="6" t="s">
        <v>18309</v>
      </c>
      <c r="E5993" s="6" t="s">
        <v>5893</v>
      </c>
      <c r="F5993" s="6" t="s">
        <v>23351</v>
      </c>
      <c r="G5993" s="6" t="s">
        <v>23352</v>
      </c>
      <c r="H5993" s="79">
        <v>1189.801731</v>
      </c>
    </row>
    <row r="5994" spans="1:8" x14ac:dyDescent="0.2">
      <c r="A5994" s="6">
        <v>30237959</v>
      </c>
      <c r="B5994" s="6" t="s">
        <v>23353</v>
      </c>
      <c r="C5994" s="6" t="s">
        <v>5690</v>
      </c>
      <c r="D5994" s="6" t="s">
        <v>18416</v>
      </c>
      <c r="E5994" s="6" t="s">
        <v>5638</v>
      </c>
      <c r="F5994" s="6" t="s">
        <v>23354</v>
      </c>
      <c r="G5994" s="6" t="s">
        <v>23355</v>
      </c>
      <c r="H5994" s="79">
        <v>1189.801731</v>
      </c>
    </row>
    <row r="5995" spans="1:8" x14ac:dyDescent="0.2">
      <c r="A5995" s="6">
        <v>30248364</v>
      </c>
      <c r="B5995" s="6" t="s">
        <v>3813</v>
      </c>
      <c r="C5995" s="6" t="s">
        <v>5766</v>
      </c>
      <c r="D5995" s="6" t="s">
        <v>18313</v>
      </c>
      <c r="E5995" s="6" t="s">
        <v>5893</v>
      </c>
      <c r="F5995" s="6" t="s">
        <v>3809</v>
      </c>
      <c r="G5995" s="6" t="s">
        <v>3810</v>
      </c>
      <c r="H5995" s="79">
        <v>1189.801731</v>
      </c>
    </row>
    <row r="5996" spans="1:8" x14ac:dyDescent="0.2">
      <c r="A5996" s="6">
        <v>30398365</v>
      </c>
      <c r="B5996" s="6" t="s">
        <v>2830</v>
      </c>
      <c r="C5996" s="6" t="s">
        <v>7624</v>
      </c>
      <c r="D5996" s="6" t="s">
        <v>18874</v>
      </c>
      <c r="E5996" s="6" t="s">
        <v>5638</v>
      </c>
      <c r="F5996" s="6" t="s">
        <v>2825</v>
      </c>
      <c r="G5996" s="6" t="s">
        <v>2826</v>
      </c>
      <c r="H5996" s="79">
        <v>1193.2200479999999</v>
      </c>
    </row>
    <row r="5997" spans="1:8" x14ac:dyDescent="0.2">
      <c r="A5997" s="6">
        <v>30289615</v>
      </c>
      <c r="B5997" s="6" t="s">
        <v>23356</v>
      </c>
      <c r="C5997" s="6" t="s">
        <v>6021</v>
      </c>
      <c r="D5997" s="6" t="s">
        <v>9992</v>
      </c>
      <c r="E5997" s="6" t="s">
        <v>9993</v>
      </c>
      <c r="F5997" s="6" t="s">
        <v>23357</v>
      </c>
      <c r="G5997" s="6" t="s">
        <v>23358</v>
      </c>
      <c r="H5997" s="79">
        <v>1195.740243</v>
      </c>
    </row>
    <row r="5998" spans="1:8" x14ac:dyDescent="0.2">
      <c r="A5998" s="6">
        <v>30123647</v>
      </c>
      <c r="B5998" s="6" t="s">
        <v>23359</v>
      </c>
      <c r="C5998" s="6" t="s">
        <v>6025</v>
      </c>
      <c r="D5998" s="6" t="s">
        <v>9992</v>
      </c>
      <c r="E5998" s="6" t="s">
        <v>9993</v>
      </c>
      <c r="F5998" s="6" t="s">
        <v>23360</v>
      </c>
      <c r="G5998" s="6" t="s">
        <v>23361</v>
      </c>
      <c r="H5998" s="79">
        <v>1195.740243</v>
      </c>
    </row>
    <row r="5999" spans="1:8" x14ac:dyDescent="0.2">
      <c r="A5999" s="6">
        <v>30150093</v>
      </c>
      <c r="B5999" s="6" t="s">
        <v>23362</v>
      </c>
      <c r="C5999" s="6" t="s">
        <v>6029</v>
      </c>
      <c r="D5999" s="6" t="s">
        <v>9992</v>
      </c>
      <c r="E5999" s="6" t="s">
        <v>9993</v>
      </c>
      <c r="F5999" s="6" t="s">
        <v>23363</v>
      </c>
      <c r="G5999" s="6" t="s">
        <v>23364</v>
      </c>
      <c r="H5999" s="79">
        <v>1195.740243</v>
      </c>
    </row>
    <row r="6000" spans="1:8" x14ac:dyDescent="0.2">
      <c r="A6000" s="6">
        <v>30189722</v>
      </c>
      <c r="B6000" s="6" t="s">
        <v>23365</v>
      </c>
      <c r="C6000" s="6" t="s">
        <v>6033</v>
      </c>
      <c r="D6000" s="6" t="s">
        <v>9992</v>
      </c>
      <c r="E6000" s="6" t="s">
        <v>9993</v>
      </c>
      <c r="F6000" s="6" t="s">
        <v>23366</v>
      </c>
      <c r="G6000" s="6" t="s">
        <v>23367</v>
      </c>
      <c r="H6000" s="79">
        <v>1195.740243</v>
      </c>
    </row>
    <row r="6001" spans="1:8" x14ac:dyDescent="0.2">
      <c r="A6001" s="6">
        <v>30201377</v>
      </c>
      <c r="B6001" s="6" t="s">
        <v>23368</v>
      </c>
      <c r="C6001" s="6" t="s">
        <v>6037</v>
      </c>
      <c r="D6001" s="6" t="s">
        <v>9992</v>
      </c>
      <c r="E6001" s="6" t="s">
        <v>9993</v>
      </c>
      <c r="F6001" s="6" t="s">
        <v>23369</v>
      </c>
      <c r="G6001" s="6" t="s">
        <v>23370</v>
      </c>
      <c r="H6001" s="79">
        <v>1195.740243</v>
      </c>
    </row>
    <row r="6002" spans="1:8" x14ac:dyDescent="0.2">
      <c r="A6002" s="6">
        <v>30067133</v>
      </c>
      <c r="B6002" s="6" t="s">
        <v>23371</v>
      </c>
      <c r="C6002" s="6" t="s">
        <v>6041</v>
      </c>
      <c r="D6002" s="6" t="s">
        <v>9992</v>
      </c>
      <c r="E6002" s="6" t="s">
        <v>9993</v>
      </c>
      <c r="F6002" s="6" t="s">
        <v>23372</v>
      </c>
      <c r="G6002" s="6" t="s">
        <v>23373</v>
      </c>
      <c r="H6002" s="79">
        <v>1195.740243</v>
      </c>
    </row>
    <row r="6003" spans="1:8" x14ac:dyDescent="0.2">
      <c r="A6003" s="6">
        <v>30141343</v>
      </c>
      <c r="B6003" s="6" t="s">
        <v>23374</v>
      </c>
      <c r="C6003" s="6" t="s">
        <v>23375</v>
      </c>
      <c r="D6003" s="6" t="s">
        <v>11444</v>
      </c>
      <c r="E6003" s="6" t="s">
        <v>5893</v>
      </c>
      <c r="F6003" s="6" t="s">
        <v>23376</v>
      </c>
      <c r="G6003" s="6" t="s">
        <v>23377</v>
      </c>
      <c r="H6003" s="79">
        <v>1197.0121839999999</v>
      </c>
    </row>
    <row r="6004" spans="1:8" x14ac:dyDescent="0.2">
      <c r="A6004" s="6">
        <v>30306702</v>
      </c>
      <c r="B6004" s="6" t="s">
        <v>23378</v>
      </c>
      <c r="C6004" s="6" t="s">
        <v>23379</v>
      </c>
      <c r="D6004" s="6" t="s">
        <v>11444</v>
      </c>
      <c r="E6004" s="6" t="s">
        <v>5893</v>
      </c>
      <c r="F6004" s="6" t="s">
        <v>23380</v>
      </c>
      <c r="G6004" s="6" t="s">
        <v>23381</v>
      </c>
      <c r="H6004" s="79">
        <v>1197.0121839999999</v>
      </c>
    </row>
    <row r="6005" spans="1:8" x14ac:dyDescent="0.2">
      <c r="A6005" s="6">
        <v>30186355</v>
      </c>
      <c r="B6005" s="6" t="s">
        <v>23382</v>
      </c>
      <c r="C6005" s="6" t="s">
        <v>23383</v>
      </c>
      <c r="D6005" s="6" t="s">
        <v>11588</v>
      </c>
      <c r="E6005" s="6" t="s">
        <v>5893</v>
      </c>
      <c r="F6005" s="6" t="s">
        <v>23384</v>
      </c>
      <c r="G6005" s="6" t="s">
        <v>23385</v>
      </c>
      <c r="H6005" s="79">
        <v>1197.0121839999999</v>
      </c>
    </row>
    <row r="6006" spans="1:8" x14ac:dyDescent="0.2">
      <c r="A6006" s="6">
        <v>30371763</v>
      </c>
      <c r="B6006" s="6" t="s">
        <v>23386</v>
      </c>
      <c r="C6006" s="6" t="s">
        <v>23387</v>
      </c>
      <c r="D6006" s="6" t="s">
        <v>11588</v>
      </c>
      <c r="E6006" s="6" t="s">
        <v>5893</v>
      </c>
      <c r="F6006" s="6" t="s">
        <v>23388</v>
      </c>
      <c r="G6006" s="6" t="s">
        <v>23389</v>
      </c>
      <c r="H6006" s="79">
        <v>1197.0121839999999</v>
      </c>
    </row>
    <row r="6007" spans="1:8" x14ac:dyDescent="0.2">
      <c r="A6007" s="6">
        <v>30224441</v>
      </c>
      <c r="B6007" s="6" t="s">
        <v>23390</v>
      </c>
      <c r="C6007" s="6" t="s">
        <v>14995</v>
      </c>
      <c r="D6007" s="6" t="s">
        <v>11588</v>
      </c>
      <c r="E6007" s="6" t="s">
        <v>5893</v>
      </c>
      <c r="F6007" s="6" t="s">
        <v>23391</v>
      </c>
      <c r="G6007" s="6" t="s">
        <v>23392</v>
      </c>
      <c r="H6007" s="79">
        <v>1197.0121839999999</v>
      </c>
    </row>
    <row r="6008" spans="1:8" x14ac:dyDescent="0.2">
      <c r="A6008" s="6">
        <v>30042119</v>
      </c>
      <c r="B6008" s="6" t="s">
        <v>23393</v>
      </c>
      <c r="C6008" s="6" t="s">
        <v>14999</v>
      </c>
      <c r="D6008" s="6" t="s">
        <v>11588</v>
      </c>
      <c r="E6008" s="6" t="s">
        <v>5893</v>
      </c>
      <c r="F6008" s="6" t="s">
        <v>23394</v>
      </c>
      <c r="G6008" s="6" t="s">
        <v>23395</v>
      </c>
      <c r="H6008" s="79">
        <v>1197.0121839999999</v>
      </c>
    </row>
    <row r="6009" spans="1:8" x14ac:dyDescent="0.2">
      <c r="A6009" s="6">
        <v>30293643</v>
      </c>
      <c r="B6009" s="6" t="s">
        <v>23396</v>
      </c>
      <c r="C6009" s="6" t="s">
        <v>8719</v>
      </c>
      <c r="D6009" s="6" t="s">
        <v>11588</v>
      </c>
      <c r="E6009" s="6" t="s">
        <v>5893</v>
      </c>
      <c r="F6009" s="6" t="s">
        <v>23397</v>
      </c>
      <c r="G6009" s="6" t="s">
        <v>23398</v>
      </c>
      <c r="H6009" s="79">
        <v>1197.0121839999999</v>
      </c>
    </row>
    <row r="6010" spans="1:8" x14ac:dyDescent="0.2">
      <c r="A6010" s="6">
        <v>30399246</v>
      </c>
      <c r="B6010" s="6" t="s">
        <v>23399</v>
      </c>
      <c r="C6010" s="6" t="s">
        <v>22370</v>
      </c>
      <c r="D6010" s="6" t="s">
        <v>17495</v>
      </c>
      <c r="E6010" s="6" t="s">
        <v>5893</v>
      </c>
      <c r="F6010" s="6" t="s">
        <v>23400</v>
      </c>
      <c r="G6010" s="6" t="s">
        <v>23401</v>
      </c>
      <c r="H6010" s="79">
        <v>1197.0121839999999</v>
      </c>
    </row>
    <row r="6011" spans="1:8" x14ac:dyDescent="0.2">
      <c r="A6011" s="6">
        <v>30189868</v>
      </c>
      <c r="B6011" s="6" t="s">
        <v>23402</v>
      </c>
      <c r="C6011" s="6" t="s">
        <v>23403</v>
      </c>
      <c r="D6011" s="6" t="s">
        <v>17495</v>
      </c>
      <c r="E6011" s="6" t="s">
        <v>5893</v>
      </c>
      <c r="F6011" s="6" t="s">
        <v>23404</v>
      </c>
      <c r="G6011" s="6" t="s">
        <v>23405</v>
      </c>
      <c r="H6011" s="79">
        <v>1197.0121839999999</v>
      </c>
    </row>
    <row r="6012" spans="1:8" x14ac:dyDescent="0.2">
      <c r="A6012" s="6">
        <v>30045983</v>
      </c>
      <c r="B6012" s="6" t="s">
        <v>23406</v>
      </c>
      <c r="C6012" s="6" t="s">
        <v>7135</v>
      </c>
      <c r="D6012" s="6" t="s">
        <v>17969</v>
      </c>
      <c r="E6012" s="6" t="s">
        <v>5893</v>
      </c>
      <c r="F6012" s="6" t="s">
        <v>23407</v>
      </c>
      <c r="G6012" s="6" t="s">
        <v>23408</v>
      </c>
      <c r="H6012" s="79">
        <v>1197.5071519999999</v>
      </c>
    </row>
    <row r="6013" spans="1:8" x14ac:dyDescent="0.2">
      <c r="A6013" s="6">
        <v>30363026</v>
      </c>
      <c r="B6013" s="6" t="s">
        <v>23409</v>
      </c>
      <c r="C6013" s="6" t="s">
        <v>7135</v>
      </c>
      <c r="D6013" s="6" t="s">
        <v>17973</v>
      </c>
      <c r="E6013" s="6" t="s">
        <v>5893</v>
      </c>
      <c r="F6013" s="6" t="s">
        <v>23410</v>
      </c>
      <c r="G6013" s="6" t="s">
        <v>23411</v>
      </c>
      <c r="H6013" s="79">
        <v>1197.5071519999999</v>
      </c>
    </row>
    <row r="6014" spans="1:8" x14ac:dyDescent="0.2">
      <c r="A6014" s="6">
        <v>30136097</v>
      </c>
      <c r="B6014" s="6" t="s">
        <v>4019</v>
      </c>
      <c r="C6014" s="6" t="s">
        <v>6620</v>
      </c>
      <c r="D6014" s="6" t="s">
        <v>18870</v>
      </c>
      <c r="E6014" s="6" t="s">
        <v>5638</v>
      </c>
      <c r="F6014" s="6" t="s">
        <v>4015</v>
      </c>
      <c r="G6014" s="6" t="s">
        <v>4016</v>
      </c>
      <c r="H6014" s="79">
        <v>1197.5402489999999</v>
      </c>
    </row>
    <row r="6015" spans="1:8" x14ac:dyDescent="0.2">
      <c r="A6015" s="6">
        <v>30345750</v>
      </c>
      <c r="B6015" s="6" t="s">
        <v>2864</v>
      </c>
      <c r="C6015" s="6" t="s">
        <v>6620</v>
      </c>
      <c r="D6015" s="6" t="s">
        <v>18874</v>
      </c>
      <c r="E6015" s="6" t="s">
        <v>5638</v>
      </c>
      <c r="F6015" s="6" t="s">
        <v>2860</v>
      </c>
      <c r="G6015" s="6" t="s">
        <v>2861</v>
      </c>
      <c r="H6015" s="79">
        <v>1197.5402489999999</v>
      </c>
    </row>
    <row r="6016" spans="1:8" x14ac:dyDescent="0.2">
      <c r="A6016" s="6">
        <v>30178088</v>
      </c>
      <c r="B6016" s="6" t="s">
        <v>1754</v>
      </c>
      <c r="C6016" s="6" t="s">
        <v>6604</v>
      </c>
      <c r="D6016" s="6" t="s">
        <v>18868</v>
      </c>
      <c r="E6016" s="6" t="s">
        <v>5638</v>
      </c>
      <c r="F6016" s="6" t="s">
        <v>1749</v>
      </c>
      <c r="G6016" s="6" t="s">
        <v>1750</v>
      </c>
      <c r="H6016" s="79">
        <v>1197.811537</v>
      </c>
    </row>
    <row r="6017" spans="1:8" x14ac:dyDescent="0.2">
      <c r="A6017" s="6">
        <v>30181808</v>
      </c>
      <c r="B6017" s="6" t="s">
        <v>23412</v>
      </c>
      <c r="C6017" s="6" t="s">
        <v>6604</v>
      </c>
      <c r="D6017" s="6" t="s">
        <v>18870</v>
      </c>
      <c r="E6017" s="6" t="s">
        <v>5638</v>
      </c>
      <c r="F6017" s="6" t="s">
        <v>23413</v>
      </c>
      <c r="G6017" s="6" t="s">
        <v>23414</v>
      </c>
      <c r="H6017" s="79">
        <v>1197.811537</v>
      </c>
    </row>
    <row r="6018" spans="1:8" x14ac:dyDescent="0.2">
      <c r="A6018" s="6">
        <v>30279024</v>
      </c>
      <c r="B6018" s="6" t="s">
        <v>3744</v>
      </c>
      <c r="C6018" s="6" t="s">
        <v>6604</v>
      </c>
      <c r="D6018" s="6" t="s">
        <v>18874</v>
      </c>
      <c r="E6018" s="6" t="s">
        <v>5638</v>
      </c>
      <c r="F6018" s="6" t="s">
        <v>3740</v>
      </c>
      <c r="G6018" s="6" t="s">
        <v>3741</v>
      </c>
      <c r="H6018" s="79">
        <v>1197.811537</v>
      </c>
    </row>
    <row r="6019" spans="1:8" x14ac:dyDescent="0.2">
      <c r="A6019" s="6">
        <v>30198815</v>
      </c>
      <c r="B6019" s="6" t="s">
        <v>2797</v>
      </c>
      <c r="C6019" s="6" t="s">
        <v>7234</v>
      </c>
      <c r="D6019" s="6" t="s">
        <v>18868</v>
      </c>
      <c r="E6019" s="6" t="s">
        <v>5638</v>
      </c>
      <c r="F6019" s="6" t="s">
        <v>2793</v>
      </c>
      <c r="G6019" s="6" t="s">
        <v>2794</v>
      </c>
      <c r="H6019" s="79">
        <v>1198.611439</v>
      </c>
    </row>
    <row r="6020" spans="1:8" x14ac:dyDescent="0.2">
      <c r="A6020" s="6">
        <v>30201078</v>
      </c>
      <c r="B6020" s="6" t="s">
        <v>2190</v>
      </c>
      <c r="C6020" s="6" t="s">
        <v>7234</v>
      </c>
      <c r="D6020" s="6" t="s">
        <v>18870</v>
      </c>
      <c r="E6020" s="6" t="s">
        <v>5638</v>
      </c>
      <c r="F6020" s="6" t="s">
        <v>2185</v>
      </c>
      <c r="G6020" s="6" t="s">
        <v>2186</v>
      </c>
      <c r="H6020" s="79">
        <v>1198.611439</v>
      </c>
    </row>
    <row r="6021" spans="1:8" x14ac:dyDescent="0.2">
      <c r="A6021" s="6">
        <v>30293629</v>
      </c>
      <c r="B6021" s="6" t="s">
        <v>23415</v>
      </c>
      <c r="C6021" s="6" t="s">
        <v>7234</v>
      </c>
      <c r="D6021" s="6" t="s">
        <v>18874</v>
      </c>
      <c r="E6021" s="6" t="s">
        <v>5638</v>
      </c>
      <c r="F6021" s="6" t="s">
        <v>23416</v>
      </c>
      <c r="G6021" s="6" t="s">
        <v>23417</v>
      </c>
      <c r="H6021" s="79">
        <v>1198.611439</v>
      </c>
    </row>
    <row r="6022" spans="1:8" x14ac:dyDescent="0.2">
      <c r="A6022" s="6">
        <v>30192458</v>
      </c>
      <c r="B6022" s="6" t="s">
        <v>23418</v>
      </c>
      <c r="C6022" s="6" t="s">
        <v>6600</v>
      </c>
      <c r="D6022" s="6" t="s">
        <v>17969</v>
      </c>
      <c r="E6022" s="6" t="s">
        <v>5893</v>
      </c>
      <c r="F6022" s="6" t="s">
        <v>23419</v>
      </c>
      <c r="G6022" s="6" t="s">
        <v>23420</v>
      </c>
      <c r="H6022" s="79">
        <v>1207.683767</v>
      </c>
    </row>
    <row r="6023" spans="1:8" x14ac:dyDescent="0.2">
      <c r="A6023" s="6">
        <v>30366478</v>
      </c>
      <c r="B6023" s="6" t="s">
        <v>23421</v>
      </c>
      <c r="C6023" s="6" t="s">
        <v>6600</v>
      </c>
      <c r="D6023" s="6" t="s">
        <v>17973</v>
      </c>
      <c r="E6023" s="6" t="s">
        <v>5893</v>
      </c>
      <c r="F6023" s="6" t="s">
        <v>23422</v>
      </c>
      <c r="G6023" s="6" t="s">
        <v>23423</v>
      </c>
      <c r="H6023" s="79">
        <v>1207.683767</v>
      </c>
    </row>
    <row r="6024" spans="1:8" x14ac:dyDescent="0.2">
      <c r="A6024" s="6">
        <v>30075595</v>
      </c>
      <c r="B6024" s="6" t="s">
        <v>23424</v>
      </c>
      <c r="C6024" s="6" t="s">
        <v>6432</v>
      </c>
      <c r="D6024" s="6" t="s">
        <v>17993</v>
      </c>
      <c r="E6024" s="6" t="s">
        <v>15819</v>
      </c>
      <c r="F6024" s="6" t="s">
        <v>23425</v>
      </c>
      <c r="G6024" s="6" t="s">
        <v>23426</v>
      </c>
      <c r="H6024" s="79">
        <v>1218.2295039999999</v>
      </c>
    </row>
    <row r="6025" spans="1:8" x14ac:dyDescent="0.2">
      <c r="A6025" s="6">
        <v>30028800</v>
      </c>
      <c r="B6025" s="6" t="s">
        <v>23427</v>
      </c>
      <c r="C6025" s="6" t="s">
        <v>6436</v>
      </c>
      <c r="D6025" s="6" t="s">
        <v>17993</v>
      </c>
      <c r="E6025" s="6" t="s">
        <v>15819</v>
      </c>
      <c r="F6025" s="6" t="s">
        <v>23428</v>
      </c>
      <c r="G6025" s="6" t="s">
        <v>23429</v>
      </c>
      <c r="H6025" s="79">
        <v>1218.2295039999999</v>
      </c>
    </row>
    <row r="6026" spans="1:8" x14ac:dyDescent="0.2">
      <c r="A6026" s="6">
        <v>30392252</v>
      </c>
      <c r="B6026" s="6" t="s">
        <v>23430</v>
      </c>
      <c r="C6026" s="6" t="s">
        <v>6440</v>
      </c>
      <c r="D6026" s="6" t="s">
        <v>17993</v>
      </c>
      <c r="E6026" s="6" t="s">
        <v>15819</v>
      </c>
      <c r="F6026" s="6" t="s">
        <v>23431</v>
      </c>
      <c r="G6026" s="6" t="s">
        <v>23432</v>
      </c>
      <c r="H6026" s="79">
        <v>1218.2295039999999</v>
      </c>
    </row>
    <row r="6027" spans="1:8" x14ac:dyDescent="0.2">
      <c r="A6027" s="6">
        <v>30245808</v>
      </c>
      <c r="B6027" s="6" t="s">
        <v>23433</v>
      </c>
      <c r="C6027" s="6" t="s">
        <v>6432</v>
      </c>
      <c r="D6027" s="6" t="s">
        <v>17997</v>
      </c>
      <c r="E6027" s="6" t="s">
        <v>15819</v>
      </c>
      <c r="F6027" s="6" t="s">
        <v>23434</v>
      </c>
      <c r="G6027" s="6" t="s">
        <v>23435</v>
      </c>
      <c r="H6027" s="79">
        <v>1218.2295039999999</v>
      </c>
    </row>
    <row r="6028" spans="1:8" x14ac:dyDescent="0.2">
      <c r="A6028" s="6">
        <v>30091697</v>
      </c>
      <c r="B6028" s="6" t="s">
        <v>23436</v>
      </c>
      <c r="C6028" s="6" t="s">
        <v>6436</v>
      </c>
      <c r="D6028" s="6" t="s">
        <v>17997</v>
      </c>
      <c r="E6028" s="6" t="s">
        <v>15819</v>
      </c>
      <c r="F6028" s="6" t="s">
        <v>23437</v>
      </c>
      <c r="G6028" s="6" t="s">
        <v>23438</v>
      </c>
      <c r="H6028" s="79">
        <v>1218.2295039999999</v>
      </c>
    </row>
    <row r="6029" spans="1:8" x14ac:dyDescent="0.2">
      <c r="A6029" s="6">
        <v>30161293</v>
      </c>
      <c r="B6029" s="6" t="s">
        <v>23439</v>
      </c>
      <c r="C6029" s="6" t="s">
        <v>6440</v>
      </c>
      <c r="D6029" s="6" t="s">
        <v>17997</v>
      </c>
      <c r="E6029" s="6" t="s">
        <v>15819</v>
      </c>
      <c r="F6029" s="6" t="s">
        <v>23440</v>
      </c>
      <c r="G6029" s="6" t="s">
        <v>23441</v>
      </c>
      <c r="H6029" s="79">
        <v>1218.2295039999999</v>
      </c>
    </row>
    <row r="6030" spans="1:8" x14ac:dyDescent="0.2">
      <c r="A6030" s="6">
        <v>30456108</v>
      </c>
      <c r="B6030" s="6" t="s">
        <v>5292</v>
      </c>
      <c r="C6030" s="6" t="s">
        <v>8666</v>
      </c>
      <c r="D6030" s="6" t="s">
        <v>18868</v>
      </c>
      <c r="E6030" s="6" t="s">
        <v>5638</v>
      </c>
      <c r="F6030" s="6" t="s">
        <v>5288</v>
      </c>
      <c r="G6030" s="6" t="s">
        <v>5289</v>
      </c>
      <c r="H6030" s="79">
        <v>1220.9815060000001</v>
      </c>
    </row>
    <row r="6031" spans="1:8" x14ac:dyDescent="0.2">
      <c r="A6031" s="6">
        <v>30011719</v>
      </c>
      <c r="B6031" s="6" t="s">
        <v>23442</v>
      </c>
      <c r="C6031" s="6" t="s">
        <v>8666</v>
      </c>
      <c r="D6031" s="6" t="s">
        <v>18870</v>
      </c>
      <c r="E6031" s="6" t="s">
        <v>5638</v>
      </c>
      <c r="F6031" s="6" t="s">
        <v>23443</v>
      </c>
      <c r="G6031" s="6" t="s">
        <v>23444</v>
      </c>
      <c r="H6031" s="79">
        <v>1220.9815060000001</v>
      </c>
    </row>
    <row r="6032" spans="1:8" x14ac:dyDescent="0.2">
      <c r="A6032" s="6">
        <v>30392692</v>
      </c>
      <c r="B6032" s="6" t="s">
        <v>23445</v>
      </c>
      <c r="C6032" s="6" t="s">
        <v>7554</v>
      </c>
      <c r="D6032" s="6" t="s">
        <v>18044</v>
      </c>
      <c r="E6032" s="6" t="s">
        <v>5638</v>
      </c>
      <c r="F6032" s="6" t="s">
        <v>23446</v>
      </c>
      <c r="G6032" s="6" t="s">
        <v>23447</v>
      </c>
      <c r="H6032" s="79">
        <v>1224.114065</v>
      </c>
    </row>
    <row r="6033" spans="1:8" x14ac:dyDescent="0.2">
      <c r="A6033" s="6">
        <v>30422187</v>
      </c>
      <c r="B6033" s="6" t="s">
        <v>5264</v>
      </c>
      <c r="C6033" s="6" t="s">
        <v>8674</v>
      </c>
      <c r="D6033" s="6" t="s">
        <v>18868</v>
      </c>
      <c r="E6033" s="6" t="s">
        <v>5638</v>
      </c>
      <c r="F6033" s="6" t="s">
        <v>5260</v>
      </c>
      <c r="G6033" s="6" t="s">
        <v>5261</v>
      </c>
      <c r="H6033" s="79">
        <v>1224.8744059999999</v>
      </c>
    </row>
    <row r="6034" spans="1:8" x14ac:dyDescent="0.2">
      <c r="A6034" s="6">
        <v>30234015</v>
      </c>
      <c r="B6034" s="6" t="s">
        <v>23448</v>
      </c>
      <c r="C6034" s="6" t="s">
        <v>8674</v>
      </c>
      <c r="D6034" s="6" t="s">
        <v>18870</v>
      </c>
      <c r="E6034" s="6" t="s">
        <v>5638</v>
      </c>
      <c r="F6034" s="6" t="s">
        <v>23449</v>
      </c>
      <c r="G6034" s="6" t="s">
        <v>23450</v>
      </c>
      <c r="H6034" s="79">
        <v>1224.8744059999999</v>
      </c>
    </row>
    <row r="6035" spans="1:8" x14ac:dyDescent="0.2">
      <c r="A6035" s="6">
        <v>30280853</v>
      </c>
      <c r="B6035" s="6" t="s">
        <v>23451</v>
      </c>
      <c r="C6035" s="6" t="s">
        <v>6971</v>
      </c>
      <c r="D6035" s="6" t="s">
        <v>17993</v>
      </c>
      <c r="E6035" s="6" t="s">
        <v>15819</v>
      </c>
      <c r="F6035" s="6" t="s">
        <v>23452</v>
      </c>
      <c r="G6035" s="6" t="s">
        <v>23453</v>
      </c>
      <c r="H6035" s="79">
        <v>1224.9336659999999</v>
      </c>
    </row>
    <row r="6036" spans="1:8" x14ac:dyDescent="0.2">
      <c r="A6036" s="6">
        <v>30132003</v>
      </c>
      <c r="B6036" s="6" t="s">
        <v>23454</v>
      </c>
      <c r="C6036" s="6" t="s">
        <v>6971</v>
      </c>
      <c r="D6036" s="6" t="s">
        <v>17997</v>
      </c>
      <c r="E6036" s="6" t="s">
        <v>15819</v>
      </c>
      <c r="F6036" s="6" t="s">
        <v>23455</v>
      </c>
      <c r="G6036" s="6" t="s">
        <v>23456</v>
      </c>
      <c r="H6036" s="79">
        <v>1224.9336659999999</v>
      </c>
    </row>
    <row r="6037" spans="1:8" x14ac:dyDescent="0.2">
      <c r="A6037" s="6">
        <v>30097571</v>
      </c>
      <c r="B6037" s="6" t="s">
        <v>23457</v>
      </c>
      <c r="C6037" s="6" t="s">
        <v>6600</v>
      </c>
      <c r="D6037" s="6" t="s">
        <v>19180</v>
      </c>
      <c r="E6037" s="6" t="s">
        <v>5893</v>
      </c>
      <c r="F6037" s="6" t="s">
        <v>23458</v>
      </c>
      <c r="G6037" s="6" t="s">
        <v>23459</v>
      </c>
      <c r="H6037" s="79">
        <v>1225.015251</v>
      </c>
    </row>
    <row r="6038" spans="1:8" x14ac:dyDescent="0.2">
      <c r="A6038" s="6">
        <v>30015232</v>
      </c>
      <c r="B6038" s="6" t="s">
        <v>23460</v>
      </c>
      <c r="C6038" s="6" t="s">
        <v>6612</v>
      </c>
      <c r="D6038" s="6" t="s">
        <v>18870</v>
      </c>
      <c r="E6038" s="6" t="s">
        <v>5638</v>
      </c>
      <c r="F6038" s="6" t="s">
        <v>23461</v>
      </c>
      <c r="G6038" s="6" t="s">
        <v>23462</v>
      </c>
      <c r="H6038" s="79">
        <v>1225.6572160000001</v>
      </c>
    </row>
    <row r="6039" spans="1:8" x14ac:dyDescent="0.2">
      <c r="A6039" s="6">
        <v>30300661</v>
      </c>
      <c r="B6039" s="6" t="s">
        <v>2254</v>
      </c>
      <c r="C6039" s="6" t="s">
        <v>6608</v>
      </c>
      <c r="D6039" s="6" t="s">
        <v>18874</v>
      </c>
      <c r="E6039" s="6" t="s">
        <v>5638</v>
      </c>
      <c r="F6039" s="6" t="s">
        <v>2250</v>
      </c>
      <c r="G6039" s="6" t="s">
        <v>2251</v>
      </c>
      <c r="H6039" s="79">
        <v>1225.6572160000001</v>
      </c>
    </row>
    <row r="6040" spans="1:8" x14ac:dyDescent="0.2">
      <c r="A6040" s="6">
        <v>30110484</v>
      </c>
      <c r="B6040" s="6" t="s">
        <v>4802</v>
      </c>
      <c r="C6040" s="6" t="s">
        <v>6134</v>
      </c>
      <c r="D6040" s="6" t="s">
        <v>18874</v>
      </c>
      <c r="E6040" s="6" t="s">
        <v>5638</v>
      </c>
      <c r="F6040" s="6" t="s">
        <v>4798</v>
      </c>
      <c r="G6040" s="6" t="s">
        <v>4799</v>
      </c>
      <c r="H6040" s="79">
        <v>1225.8993620000001</v>
      </c>
    </row>
    <row r="6041" spans="1:8" x14ac:dyDescent="0.2">
      <c r="A6041" s="6">
        <v>30169174</v>
      </c>
      <c r="B6041" s="6" t="s">
        <v>23463</v>
      </c>
      <c r="C6041" s="6" t="s">
        <v>5702</v>
      </c>
      <c r="D6041" s="6" t="s">
        <v>18034</v>
      </c>
      <c r="E6041" s="6" t="s">
        <v>5638</v>
      </c>
      <c r="F6041" s="6" t="s">
        <v>23464</v>
      </c>
      <c r="G6041" s="6" t="s">
        <v>23465</v>
      </c>
      <c r="H6041" s="79">
        <v>1226.390762</v>
      </c>
    </row>
    <row r="6042" spans="1:8" x14ac:dyDescent="0.2">
      <c r="A6042" s="6">
        <v>30096725</v>
      </c>
      <c r="B6042" s="6" t="s">
        <v>23466</v>
      </c>
      <c r="C6042" s="6" t="s">
        <v>6975</v>
      </c>
      <c r="D6042" s="6" t="s">
        <v>17993</v>
      </c>
      <c r="E6042" s="6" t="s">
        <v>15819</v>
      </c>
      <c r="F6042" s="6" t="s">
        <v>23467</v>
      </c>
      <c r="G6042" s="6" t="s">
        <v>23468</v>
      </c>
      <c r="H6042" s="79">
        <v>1232.816656</v>
      </c>
    </row>
    <row r="6043" spans="1:8" x14ac:dyDescent="0.2">
      <c r="A6043" s="6">
        <v>30360009</v>
      </c>
      <c r="B6043" s="6" t="s">
        <v>23469</v>
      </c>
      <c r="C6043" s="6" t="s">
        <v>6975</v>
      </c>
      <c r="D6043" s="6" t="s">
        <v>17997</v>
      </c>
      <c r="E6043" s="6" t="s">
        <v>15819</v>
      </c>
      <c r="F6043" s="6" t="s">
        <v>23470</v>
      </c>
      <c r="G6043" s="6" t="s">
        <v>23471</v>
      </c>
      <c r="H6043" s="79">
        <v>1232.816656</v>
      </c>
    </row>
    <row r="6044" spans="1:8" x14ac:dyDescent="0.2">
      <c r="A6044" s="6">
        <v>30187038</v>
      </c>
      <c r="B6044" s="6" t="s">
        <v>3125</v>
      </c>
      <c r="C6044" s="6" t="s">
        <v>7286</v>
      </c>
      <c r="D6044" s="6" t="s">
        <v>18868</v>
      </c>
      <c r="E6044" s="6" t="s">
        <v>5638</v>
      </c>
      <c r="F6044" s="6" t="s">
        <v>3121</v>
      </c>
      <c r="G6044" s="6" t="s">
        <v>3122</v>
      </c>
      <c r="H6044" s="79">
        <v>1237.9297329999999</v>
      </c>
    </row>
    <row r="6045" spans="1:8" x14ac:dyDescent="0.2">
      <c r="A6045" s="6">
        <v>30015242</v>
      </c>
      <c r="B6045" s="6" t="s">
        <v>23472</v>
      </c>
      <c r="C6045" s="6" t="s">
        <v>7286</v>
      </c>
      <c r="D6045" s="6" t="s">
        <v>18870</v>
      </c>
      <c r="E6045" s="6" t="s">
        <v>5638</v>
      </c>
      <c r="F6045" s="6" t="s">
        <v>23473</v>
      </c>
      <c r="G6045" s="6" t="s">
        <v>23474</v>
      </c>
      <c r="H6045" s="79">
        <v>1237.9297329999999</v>
      </c>
    </row>
    <row r="6046" spans="1:8" x14ac:dyDescent="0.2">
      <c r="A6046" s="6">
        <v>30059211</v>
      </c>
      <c r="B6046" s="6" t="s">
        <v>23475</v>
      </c>
      <c r="C6046" s="6" t="s">
        <v>7266</v>
      </c>
      <c r="D6046" s="6" t="s">
        <v>17969</v>
      </c>
      <c r="E6046" s="6" t="s">
        <v>5893</v>
      </c>
      <c r="F6046" s="6" t="s">
        <v>23476</v>
      </c>
      <c r="G6046" s="6" t="s">
        <v>23477</v>
      </c>
      <c r="H6046" s="79">
        <v>1240.4778100000001</v>
      </c>
    </row>
    <row r="6047" spans="1:8" x14ac:dyDescent="0.2">
      <c r="A6047" s="6">
        <v>30190919</v>
      </c>
      <c r="B6047" s="6" t="s">
        <v>23478</v>
      </c>
      <c r="C6047" s="6" t="s">
        <v>7266</v>
      </c>
      <c r="D6047" s="6" t="s">
        <v>17973</v>
      </c>
      <c r="E6047" s="6" t="s">
        <v>5893</v>
      </c>
      <c r="F6047" s="6" t="s">
        <v>23479</v>
      </c>
      <c r="G6047" s="6" t="s">
        <v>23480</v>
      </c>
      <c r="H6047" s="79">
        <v>1240.4778100000001</v>
      </c>
    </row>
    <row r="6048" spans="1:8" x14ac:dyDescent="0.2">
      <c r="A6048" s="6">
        <v>30269144</v>
      </c>
      <c r="B6048" s="6" t="s">
        <v>4342</v>
      </c>
      <c r="C6048" s="6" t="s">
        <v>6616</v>
      </c>
      <c r="D6048" s="6" t="s">
        <v>18868</v>
      </c>
      <c r="E6048" s="6" t="s">
        <v>5638</v>
      </c>
      <c r="F6048" s="6" t="s">
        <v>4338</v>
      </c>
      <c r="G6048" s="6" t="s">
        <v>4339</v>
      </c>
      <c r="H6048" s="79">
        <v>1241.1554940000001</v>
      </c>
    </row>
    <row r="6049" spans="1:8" x14ac:dyDescent="0.2">
      <c r="A6049" s="6">
        <v>30205903</v>
      </c>
      <c r="B6049" s="6" t="s">
        <v>4440</v>
      </c>
      <c r="C6049" s="6" t="s">
        <v>5760</v>
      </c>
      <c r="D6049" s="6" t="s">
        <v>18313</v>
      </c>
      <c r="E6049" s="6" t="s">
        <v>5893</v>
      </c>
      <c r="F6049" s="6" t="s">
        <v>4437</v>
      </c>
      <c r="G6049" s="6" t="s">
        <v>4438</v>
      </c>
      <c r="H6049" s="79">
        <v>1241.1554940000001</v>
      </c>
    </row>
    <row r="6050" spans="1:8" x14ac:dyDescent="0.2">
      <c r="A6050" s="6">
        <v>30110156</v>
      </c>
      <c r="B6050" s="6" t="s">
        <v>5423</v>
      </c>
      <c r="C6050" s="6" t="s">
        <v>6616</v>
      </c>
      <c r="D6050" s="6" t="s">
        <v>18870</v>
      </c>
      <c r="E6050" s="6" t="s">
        <v>5638</v>
      </c>
      <c r="F6050" s="6" t="s">
        <v>5419</v>
      </c>
      <c r="G6050" s="6" t="s">
        <v>5420</v>
      </c>
      <c r="H6050" s="79">
        <v>1241.1554940000001</v>
      </c>
    </row>
    <row r="6051" spans="1:8" x14ac:dyDescent="0.2">
      <c r="A6051" s="6">
        <v>30006620</v>
      </c>
      <c r="B6051" s="6" t="s">
        <v>4753</v>
      </c>
      <c r="C6051" s="6" t="s">
        <v>6616</v>
      </c>
      <c r="D6051" s="6" t="s">
        <v>18874</v>
      </c>
      <c r="E6051" s="6" t="s">
        <v>5638</v>
      </c>
      <c r="F6051" s="6" t="s">
        <v>4749</v>
      </c>
      <c r="G6051" s="6" t="s">
        <v>4750</v>
      </c>
      <c r="H6051" s="79">
        <v>1241.1554940000001</v>
      </c>
    </row>
    <row r="6052" spans="1:8" x14ac:dyDescent="0.2">
      <c r="A6052" s="6">
        <v>30361313</v>
      </c>
      <c r="B6052" s="6" t="s">
        <v>23481</v>
      </c>
      <c r="C6052" s="6" t="s">
        <v>10710</v>
      </c>
      <c r="D6052" s="6" t="s">
        <v>19176</v>
      </c>
      <c r="E6052" s="6" t="s">
        <v>5893</v>
      </c>
      <c r="F6052" s="6" t="s">
        <v>23482</v>
      </c>
      <c r="G6052" s="6" t="s">
        <v>23483</v>
      </c>
      <c r="H6052" s="79">
        <v>1242.5327540000001</v>
      </c>
    </row>
    <row r="6053" spans="1:8" x14ac:dyDescent="0.2">
      <c r="A6053" s="6">
        <v>30122555</v>
      </c>
      <c r="B6053" s="6" t="s">
        <v>23484</v>
      </c>
      <c r="C6053" s="6" t="s">
        <v>8586</v>
      </c>
      <c r="D6053" s="6" t="s">
        <v>19176</v>
      </c>
      <c r="E6053" s="6" t="s">
        <v>5893</v>
      </c>
      <c r="F6053" s="6" t="s">
        <v>23485</v>
      </c>
      <c r="G6053" s="6" t="s">
        <v>23486</v>
      </c>
      <c r="H6053" s="79">
        <v>1242.5327540000001</v>
      </c>
    </row>
    <row r="6054" spans="1:8" x14ac:dyDescent="0.2">
      <c r="A6054" s="6">
        <v>30154428</v>
      </c>
      <c r="B6054" s="6" t="s">
        <v>23487</v>
      </c>
      <c r="C6054" s="6" t="s">
        <v>8586</v>
      </c>
      <c r="D6054" s="6" t="s">
        <v>19180</v>
      </c>
      <c r="E6054" s="6" t="s">
        <v>5893</v>
      </c>
      <c r="F6054" s="6" t="s">
        <v>23488</v>
      </c>
      <c r="G6054" s="6" t="s">
        <v>23489</v>
      </c>
      <c r="H6054" s="79">
        <v>1242.5327540000001</v>
      </c>
    </row>
    <row r="6055" spans="1:8" x14ac:dyDescent="0.2">
      <c r="A6055" s="6">
        <v>30382060</v>
      </c>
      <c r="B6055" s="6" t="s">
        <v>23490</v>
      </c>
      <c r="C6055" s="6" t="s">
        <v>8590</v>
      </c>
      <c r="D6055" s="6" t="s">
        <v>19180</v>
      </c>
      <c r="E6055" s="6" t="s">
        <v>5893</v>
      </c>
      <c r="F6055" s="6" t="s">
        <v>23491</v>
      </c>
      <c r="G6055" s="6" t="s">
        <v>23492</v>
      </c>
      <c r="H6055" s="79">
        <v>1242.5327540000001</v>
      </c>
    </row>
    <row r="6056" spans="1:8" x14ac:dyDescent="0.2">
      <c r="A6056" s="6">
        <v>30106813</v>
      </c>
      <c r="B6056" s="6" t="s">
        <v>23493</v>
      </c>
      <c r="C6056" s="6" t="s">
        <v>5690</v>
      </c>
      <c r="D6056" s="6" t="s">
        <v>13250</v>
      </c>
      <c r="E6056" s="6" t="s">
        <v>13251</v>
      </c>
      <c r="F6056" s="6" t="s">
        <v>23494</v>
      </c>
      <c r="G6056" s="6" t="s">
        <v>23495</v>
      </c>
      <c r="H6056" s="79">
        <v>1242.999086</v>
      </c>
    </row>
    <row r="6057" spans="1:8" x14ac:dyDescent="0.2">
      <c r="A6057" s="6">
        <v>30197386</v>
      </c>
      <c r="B6057" s="6" t="s">
        <v>23496</v>
      </c>
      <c r="C6057" s="6" t="s">
        <v>6130</v>
      </c>
      <c r="D6057" s="6" t="s">
        <v>18868</v>
      </c>
      <c r="E6057" s="6" t="s">
        <v>5638</v>
      </c>
      <c r="F6057" s="6" t="s">
        <v>23497</v>
      </c>
      <c r="G6057" s="6" t="s">
        <v>23498</v>
      </c>
      <c r="H6057" s="79">
        <v>1243.100686</v>
      </c>
    </row>
    <row r="6058" spans="1:8" x14ac:dyDescent="0.2">
      <c r="A6058" s="6">
        <v>30383982</v>
      </c>
      <c r="B6058" s="6" t="s">
        <v>23499</v>
      </c>
      <c r="C6058" s="6" t="s">
        <v>6130</v>
      </c>
      <c r="D6058" s="6" t="s">
        <v>18870</v>
      </c>
      <c r="E6058" s="6" t="s">
        <v>5638</v>
      </c>
      <c r="F6058" s="6" t="s">
        <v>23500</v>
      </c>
      <c r="G6058" s="6" t="s">
        <v>23501</v>
      </c>
      <c r="H6058" s="79">
        <v>1243.100686</v>
      </c>
    </row>
    <row r="6059" spans="1:8" x14ac:dyDescent="0.2">
      <c r="A6059" s="6">
        <v>30147769</v>
      </c>
      <c r="B6059" s="6" t="s">
        <v>23502</v>
      </c>
      <c r="C6059" s="6" t="s">
        <v>6608</v>
      </c>
      <c r="D6059" s="6" t="s">
        <v>18870</v>
      </c>
      <c r="E6059" s="6" t="s">
        <v>5638</v>
      </c>
      <c r="F6059" s="6" t="s">
        <v>23503</v>
      </c>
      <c r="G6059" s="6" t="s">
        <v>23504</v>
      </c>
      <c r="H6059" s="79">
        <v>1243.997343</v>
      </c>
    </row>
    <row r="6060" spans="1:8" x14ac:dyDescent="0.2">
      <c r="A6060" s="6">
        <v>30415322</v>
      </c>
      <c r="B6060" s="6" t="s">
        <v>23505</v>
      </c>
      <c r="C6060" s="6" t="s">
        <v>7262</v>
      </c>
      <c r="D6060" s="6" t="s">
        <v>17969</v>
      </c>
      <c r="E6060" s="6" t="s">
        <v>5893</v>
      </c>
      <c r="F6060" s="6" t="s">
        <v>23506</v>
      </c>
      <c r="G6060" s="6" t="s">
        <v>23507</v>
      </c>
      <c r="H6060" s="79">
        <v>1246.6051179999999</v>
      </c>
    </row>
    <row r="6061" spans="1:8" x14ac:dyDescent="0.2">
      <c r="A6061" s="6">
        <v>30274243</v>
      </c>
      <c r="B6061" s="6" t="s">
        <v>23508</v>
      </c>
      <c r="C6061" s="6" t="s">
        <v>7262</v>
      </c>
      <c r="D6061" s="6" t="s">
        <v>17973</v>
      </c>
      <c r="E6061" s="6" t="s">
        <v>5893</v>
      </c>
      <c r="F6061" s="6" t="s">
        <v>23509</v>
      </c>
      <c r="G6061" s="6" t="s">
        <v>23510</v>
      </c>
      <c r="H6061" s="79">
        <v>1246.6051179999999</v>
      </c>
    </row>
    <row r="6062" spans="1:8" x14ac:dyDescent="0.2">
      <c r="A6062" s="6">
        <v>30359618</v>
      </c>
      <c r="B6062" s="6" t="s">
        <v>23511</v>
      </c>
      <c r="C6062" s="6" t="s">
        <v>8085</v>
      </c>
      <c r="D6062" s="6" t="s">
        <v>18769</v>
      </c>
      <c r="E6062" s="6" t="s">
        <v>18414</v>
      </c>
      <c r="F6062" s="6" t="s">
        <v>23512</v>
      </c>
      <c r="G6062" s="6" t="s">
        <v>23513</v>
      </c>
      <c r="H6062" s="79">
        <v>1250.4061730000001</v>
      </c>
    </row>
    <row r="6063" spans="1:8" x14ac:dyDescent="0.2">
      <c r="A6063" s="6">
        <v>30257833</v>
      </c>
      <c r="B6063" s="6" t="s">
        <v>23514</v>
      </c>
      <c r="C6063" s="6" t="s">
        <v>8085</v>
      </c>
      <c r="D6063" s="6" t="s">
        <v>19837</v>
      </c>
      <c r="E6063" s="6" t="s">
        <v>5638</v>
      </c>
      <c r="F6063" s="6" t="s">
        <v>23515</v>
      </c>
      <c r="G6063" s="6" t="s">
        <v>23516</v>
      </c>
      <c r="H6063" s="79">
        <v>1250.4061730000001</v>
      </c>
    </row>
    <row r="6064" spans="1:8" x14ac:dyDescent="0.2">
      <c r="A6064" s="6">
        <v>30271926</v>
      </c>
      <c r="B6064" s="6" t="s">
        <v>23517</v>
      </c>
      <c r="C6064" s="6" t="s">
        <v>6109</v>
      </c>
      <c r="D6064" s="6" t="s">
        <v>17993</v>
      </c>
      <c r="E6064" s="6" t="s">
        <v>15819</v>
      </c>
      <c r="F6064" s="6" t="s">
        <v>23518</v>
      </c>
      <c r="G6064" s="6" t="s">
        <v>23519</v>
      </c>
      <c r="H6064" s="79">
        <v>1253.227944</v>
      </c>
    </row>
    <row r="6065" spans="1:8" x14ac:dyDescent="0.2">
      <c r="A6065" s="6">
        <v>30011643</v>
      </c>
      <c r="B6065" s="6" t="s">
        <v>23520</v>
      </c>
      <c r="C6065" s="6" t="s">
        <v>6113</v>
      </c>
      <c r="D6065" s="6" t="s">
        <v>17993</v>
      </c>
      <c r="E6065" s="6" t="s">
        <v>15819</v>
      </c>
      <c r="F6065" s="6" t="s">
        <v>23521</v>
      </c>
      <c r="G6065" s="6" t="s">
        <v>23522</v>
      </c>
      <c r="H6065" s="79">
        <v>1253.227944</v>
      </c>
    </row>
    <row r="6066" spans="1:8" x14ac:dyDescent="0.2">
      <c r="A6066" s="6">
        <v>30185161</v>
      </c>
      <c r="B6066" s="6" t="s">
        <v>23523</v>
      </c>
      <c r="C6066" s="6" t="s">
        <v>6109</v>
      </c>
      <c r="D6066" s="6" t="s">
        <v>17997</v>
      </c>
      <c r="E6066" s="6" t="s">
        <v>15819</v>
      </c>
      <c r="F6066" s="6" t="s">
        <v>23524</v>
      </c>
      <c r="G6066" s="6" t="s">
        <v>23525</v>
      </c>
      <c r="H6066" s="79">
        <v>1253.227944</v>
      </c>
    </row>
    <row r="6067" spans="1:8" x14ac:dyDescent="0.2">
      <c r="A6067" s="6">
        <v>30379097</v>
      </c>
      <c r="B6067" s="6" t="s">
        <v>23526</v>
      </c>
      <c r="C6067" s="6" t="s">
        <v>6113</v>
      </c>
      <c r="D6067" s="6" t="s">
        <v>17997</v>
      </c>
      <c r="E6067" s="6" t="s">
        <v>15819</v>
      </c>
      <c r="F6067" s="6" t="s">
        <v>23527</v>
      </c>
      <c r="G6067" s="6" t="s">
        <v>23528</v>
      </c>
      <c r="H6067" s="79">
        <v>1253.227944</v>
      </c>
    </row>
    <row r="6068" spans="1:8" x14ac:dyDescent="0.2">
      <c r="A6068" s="6">
        <v>30233647</v>
      </c>
      <c r="B6068" s="6" t="s">
        <v>23529</v>
      </c>
      <c r="C6068" s="6" t="s">
        <v>10829</v>
      </c>
      <c r="D6068" s="6" t="s">
        <v>19176</v>
      </c>
      <c r="E6068" s="6" t="s">
        <v>5893</v>
      </c>
      <c r="F6068" s="6" t="s">
        <v>23530</v>
      </c>
      <c r="G6068" s="6" t="s">
        <v>23531</v>
      </c>
      <c r="H6068" s="79">
        <v>1255.7961069999999</v>
      </c>
    </row>
    <row r="6069" spans="1:8" x14ac:dyDescent="0.2">
      <c r="A6069" s="6">
        <v>30230673</v>
      </c>
      <c r="B6069" s="6" t="s">
        <v>23532</v>
      </c>
      <c r="C6069" s="6" t="s">
        <v>10829</v>
      </c>
      <c r="D6069" s="6" t="s">
        <v>19180</v>
      </c>
      <c r="E6069" s="6" t="s">
        <v>5893</v>
      </c>
      <c r="F6069" s="6" t="s">
        <v>23533</v>
      </c>
      <c r="G6069" s="6" t="s">
        <v>23534</v>
      </c>
      <c r="H6069" s="79">
        <v>1255.7961069999999</v>
      </c>
    </row>
    <row r="6070" spans="1:8" x14ac:dyDescent="0.2">
      <c r="A6070" s="6">
        <v>30302425</v>
      </c>
      <c r="B6070" s="6" t="s">
        <v>23535</v>
      </c>
      <c r="C6070" s="6" t="s">
        <v>5646</v>
      </c>
      <c r="D6070" s="6" t="s">
        <v>5892</v>
      </c>
      <c r="E6070" s="6" t="s">
        <v>5893</v>
      </c>
      <c r="F6070" s="6" t="s">
        <v>23536</v>
      </c>
      <c r="G6070" s="6" t="s">
        <v>23537</v>
      </c>
      <c r="H6070" s="79">
        <v>1257.1421290000001</v>
      </c>
    </row>
    <row r="6071" spans="1:8" x14ac:dyDescent="0.2">
      <c r="A6071" s="6">
        <v>30003331</v>
      </c>
      <c r="B6071" s="6" t="s">
        <v>23538</v>
      </c>
      <c r="C6071" s="6" t="s">
        <v>8670</v>
      </c>
      <c r="D6071" s="6" t="s">
        <v>11588</v>
      </c>
      <c r="E6071" s="6" t="s">
        <v>5893</v>
      </c>
      <c r="F6071" s="6" t="s">
        <v>23539</v>
      </c>
      <c r="G6071" s="6" t="s">
        <v>23540</v>
      </c>
      <c r="H6071" s="79">
        <v>1258.643511</v>
      </c>
    </row>
    <row r="6072" spans="1:8" x14ac:dyDescent="0.2">
      <c r="A6072" s="6">
        <v>30243311</v>
      </c>
      <c r="B6072" s="6" t="s">
        <v>23541</v>
      </c>
      <c r="C6072" s="6" t="s">
        <v>8674</v>
      </c>
      <c r="D6072" s="6" t="s">
        <v>11588</v>
      </c>
      <c r="E6072" s="6" t="s">
        <v>5893</v>
      </c>
      <c r="F6072" s="6" t="s">
        <v>23542</v>
      </c>
      <c r="G6072" s="6" t="s">
        <v>23543</v>
      </c>
      <c r="H6072" s="79">
        <v>1258.643511</v>
      </c>
    </row>
    <row r="6073" spans="1:8" x14ac:dyDescent="0.2">
      <c r="A6073" s="6">
        <v>30105174</v>
      </c>
      <c r="B6073" s="6" t="s">
        <v>23544</v>
      </c>
      <c r="C6073" s="6" t="s">
        <v>6604</v>
      </c>
      <c r="D6073" s="6" t="s">
        <v>11588</v>
      </c>
      <c r="E6073" s="6" t="s">
        <v>5893</v>
      </c>
      <c r="F6073" s="6" t="s">
        <v>23545</v>
      </c>
      <c r="G6073" s="6" t="s">
        <v>23546</v>
      </c>
      <c r="H6073" s="79">
        <v>1258.643511</v>
      </c>
    </row>
    <row r="6074" spans="1:8" x14ac:dyDescent="0.2">
      <c r="A6074" s="6">
        <v>30003579</v>
      </c>
      <c r="B6074" s="6" t="s">
        <v>23547</v>
      </c>
      <c r="C6074" s="6" t="s">
        <v>5781</v>
      </c>
      <c r="D6074" s="6" t="s">
        <v>18870</v>
      </c>
      <c r="E6074" s="6" t="s">
        <v>5638</v>
      </c>
      <c r="F6074" s="6" t="s">
        <v>23548</v>
      </c>
      <c r="G6074" s="6" t="s">
        <v>23549</v>
      </c>
      <c r="H6074" s="79">
        <v>1263.1084049999999</v>
      </c>
    </row>
    <row r="6075" spans="1:8" x14ac:dyDescent="0.2">
      <c r="A6075" s="6">
        <v>30282827</v>
      </c>
      <c r="B6075" s="6" t="s">
        <v>23550</v>
      </c>
      <c r="C6075" s="6" t="s">
        <v>5744</v>
      </c>
      <c r="D6075" s="6" t="s">
        <v>18413</v>
      </c>
      <c r="E6075" s="6" t="s">
        <v>18414</v>
      </c>
      <c r="F6075" s="6" t="s">
        <v>23551</v>
      </c>
      <c r="G6075" s="6" t="s">
        <v>23552</v>
      </c>
      <c r="H6075" s="79">
        <v>1267.71982</v>
      </c>
    </row>
    <row r="6076" spans="1:8" x14ac:dyDescent="0.2">
      <c r="A6076" s="6">
        <v>30332558</v>
      </c>
      <c r="B6076" s="6" t="s">
        <v>23553</v>
      </c>
      <c r="C6076" s="6" t="s">
        <v>23554</v>
      </c>
      <c r="D6076" s="6" t="s">
        <v>18309</v>
      </c>
      <c r="E6076" s="6" t="s">
        <v>5893</v>
      </c>
      <c r="F6076" s="6" t="s">
        <v>23555</v>
      </c>
      <c r="G6076" s="6" t="s">
        <v>23556</v>
      </c>
      <c r="H6076" s="79">
        <v>1267.71982</v>
      </c>
    </row>
    <row r="6077" spans="1:8" x14ac:dyDescent="0.2">
      <c r="A6077" s="6">
        <v>30141350</v>
      </c>
      <c r="B6077" s="6" t="s">
        <v>23557</v>
      </c>
      <c r="C6077" s="6" t="s">
        <v>5744</v>
      </c>
      <c r="D6077" s="6" t="s">
        <v>18416</v>
      </c>
      <c r="E6077" s="6" t="s">
        <v>5638</v>
      </c>
      <c r="F6077" s="6" t="s">
        <v>23558</v>
      </c>
      <c r="G6077" s="6" t="s">
        <v>23559</v>
      </c>
      <c r="H6077" s="79">
        <v>1267.71982</v>
      </c>
    </row>
    <row r="6078" spans="1:8" x14ac:dyDescent="0.2">
      <c r="A6078" s="6">
        <v>30328245</v>
      </c>
      <c r="B6078" s="6" t="s">
        <v>23560</v>
      </c>
      <c r="C6078" s="6" t="s">
        <v>5718</v>
      </c>
      <c r="D6078" s="6" t="s">
        <v>18313</v>
      </c>
      <c r="E6078" s="6" t="s">
        <v>5893</v>
      </c>
      <c r="F6078" s="6" t="s">
        <v>23561</v>
      </c>
      <c r="G6078" s="6" t="s">
        <v>23562</v>
      </c>
      <c r="H6078" s="79">
        <v>1267.71982</v>
      </c>
    </row>
    <row r="6079" spans="1:8" x14ac:dyDescent="0.2">
      <c r="A6079" s="6">
        <v>30326391</v>
      </c>
      <c r="B6079" s="6" t="s">
        <v>23563</v>
      </c>
      <c r="C6079" s="6" t="s">
        <v>7653</v>
      </c>
      <c r="D6079" s="6" t="s">
        <v>17993</v>
      </c>
      <c r="E6079" s="6" t="s">
        <v>15819</v>
      </c>
      <c r="F6079" s="6" t="s">
        <v>23564</v>
      </c>
      <c r="G6079" s="6" t="s">
        <v>23565</v>
      </c>
      <c r="H6079" s="79">
        <v>1267.962084</v>
      </c>
    </row>
    <row r="6080" spans="1:8" x14ac:dyDescent="0.2">
      <c r="A6080" s="6">
        <v>30170379</v>
      </c>
      <c r="B6080" s="6" t="s">
        <v>23566</v>
      </c>
      <c r="C6080" s="6" t="s">
        <v>7657</v>
      </c>
      <c r="D6080" s="6" t="s">
        <v>17993</v>
      </c>
      <c r="E6080" s="6" t="s">
        <v>15819</v>
      </c>
      <c r="F6080" s="6" t="s">
        <v>23567</v>
      </c>
      <c r="G6080" s="6" t="s">
        <v>23568</v>
      </c>
      <c r="H6080" s="79">
        <v>1267.962084</v>
      </c>
    </row>
    <row r="6081" spans="1:8" x14ac:dyDescent="0.2">
      <c r="A6081" s="6">
        <v>30365171</v>
      </c>
      <c r="B6081" s="6" t="s">
        <v>23569</v>
      </c>
      <c r="C6081" s="6" t="s">
        <v>6468</v>
      </c>
      <c r="D6081" s="6" t="s">
        <v>17993</v>
      </c>
      <c r="E6081" s="6" t="s">
        <v>15819</v>
      </c>
      <c r="F6081" s="6" t="s">
        <v>23570</v>
      </c>
      <c r="G6081" s="6" t="s">
        <v>23571</v>
      </c>
      <c r="H6081" s="79">
        <v>1267.962084</v>
      </c>
    </row>
    <row r="6082" spans="1:8" x14ac:dyDescent="0.2">
      <c r="A6082" s="6">
        <v>30204759</v>
      </c>
      <c r="B6082" s="6" t="s">
        <v>23572</v>
      </c>
      <c r="C6082" s="6" t="s">
        <v>7653</v>
      </c>
      <c r="D6082" s="6" t="s">
        <v>17997</v>
      </c>
      <c r="E6082" s="6" t="s">
        <v>15819</v>
      </c>
      <c r="F6082" s="6" t="s">
        <v>23573</v>
      </c>
      <c r="G6082" s="6" t="s">
        <v>23574</v>
      </c>
      <c r="H6082" s="79">
        <v>1267.962084</v>
      </c>
    </row>
    <row r="6083" spans="1:8" x14ac:dyDescent="0.2">
      <c r="A6083" s="6">
        <v>30072409</v>
      </c>
      <c r="B6083" s="6" t="s">
        <v>23575</v>
      </c>
      <c r="C6083" s="6" t="s">
        <v>7657</v>
      </c>
      <c r="D6083" s="6" t="s">
        <v>17997</v>
      </c>
      <c r="E6083" s="6" t="s">
        <v>15819</v>
      </c>
      <c r="F6083" s="6" t="s">
        <v>23576</v>
      </c>
      <c r="G6083" s="6" t="s">
        <v>23577</v>
      </c>
      <c r="H6083" s="79">
        <v>1267.962084</v>
      </c>
    </row>
    <row r="6084" spans="1:8" x14ac:dyDescent="0.2">
      <c r="A6084" s="6">
        <v>30245250</v>
      </c>
      <c r="B6084" s="6" t="s">
        <v>23578</v>
      </c>
      <c r="C6084" s="6" t="s">
        <v>6468</v>
      </c>
      <c r="D6084" s="6" t="s">
        <v>17997</v>
      </c>
      <c r="E6084" s="6" t="s">
        <v>15819</v>
      </c>
      <c r="F6084" s="6" t="s">
        <v>23579</v>
      </c>
      <c r="G6084" s="6" t="s">
        <v>23580</v>
      </c>
      <c r="H6084" s="79">
        <v>1267.962084</v>
      </c>
    </row>
    <row r="6085" spans="1:8" x14ac:dyDescent="0.2">
      <c r="A6085" s="6">
        <v>30283341</v>
      </c>
      <c r="B6085" s="6" t="s">
        <v>23581</v>
      </c>
      <c r="C6085" s="6" t="s">
        <v>8586</v>
      </c>
      <c r="D6085" s="6" t="s">
        <v>17993</v>
      </c>
      <c r="E6085" s="6" t="s">
        <v>15819</v>
      </c>
      <c r="F6085" s="6" t="s">
        <v>23582</v>
      </c>
      <c r="G6085" s="6" t="s">
        <v>23583</v>
      </c>
      <c r="H6085" s="79">
        <v>1268.0370359999999</v>
      </c>
    </row>
    <row r="6086" spans="1:8" x14ac:dyDescent="0.2">
      <c r="A6086" s="6">
        <v>30114854</v>
      </c>
      <c r="B6086" s="6" t="s">
        <v>23584</v>
      </c>
      <c r="C6086" s="6" t="s">
        <v>8586</v>
      </c>
      <c r="D6086" s="6" t="s">
        <v>17997</v>
      </c>
      <c r="E6086" s="6" t="s">
        <v>15819</v>
      </c>
      <c r="F6086" s="6" t="s">
        <v>23585</v>
      </c>
      <c r="G6086" s="6" t="s">
        <v>23586</v>
      </c>
      <c r="H6086" s="79">
        <v>1268.0370359999999</v>
      </c>
    </row>
    <row r="6087" spans="1:8" x14ac:dyDescent="0.2">
      <c r="A6087" s="6">
        <v>30343904</v>
      </c>
      <c r="B6087" s="6" t="s">
        <v>23587</v>
      </c>
      <c r="C6087" s="6" t="s">
        <v>6416</v>
      </c>
      <c r="D6087" s="6" t="s">
        <v>17993</v>
      </c>
      <c r="E6087" s="6" t="s">
        <v>15819</v>
      </c>
      <c r="F6087" s="6" t="s">
        <v>23588</v>
      </c>
      <c r="G6087" s="6" t="s">
        <v>23589</v>
      </c>
      <c r="H6087" s="79">
        <v>1269.0375670000001</v>
      </c>
    </row>
    <row r="6088" spans="1:8" x14ac:dyDescent="0.2">
      <c r="A6088" s="6">
        <v>30086152</v>
      </c>
      <c r="B6088" s="6" t="s">
        <v>23590</v>
      </c>
      <c r="C6088" s="6" t="s">
        <v>7657</v>
      </c>
      <c r="D6088" s="6" t="s">
        <v>18868</v>
      </c>
      <c r="E6088" s="6" t="s">
        <v>5638</v>
      </c>
      <c r="F6088" s="6" t="s">
        <v>23591</v>
      </c>
      <c r="G6088" s="6" t="s">
        <v>23592</v>
      </c>
      <c r="H6088" s="79">
        <v>1269.103924</v>
      </c>
    </row>
    <row r="6089" spans="1:8" x14ac:dyDescent="0.2">
      <c r="A6089" s="6">
        <v>30231914</v>
      </c>
      <c r="B6089" s="6" t="s">
        <v>23593</v>
      </c>
      <c r="C6089" s="6" t="s">
        <v>6468</v>
      </c>
      <c r="D6089" s="6" t="s">
        <v>18868</v>
      </c>
      <c r="E6089" s="6" t="s">
        <v>5638</v>
      </c>
      <c r="F6089" s="6" t="s">
        <v>23594</v>
      </c>
      <c r="G6089" s="6" t="s">
        <v>23595</v>
      </c>
      <c r="H6089" s="79">
        <v>1269.103924</v>
      </c>
    </row>
    <row r="6090" spans="1:8" x14ac:dyDescent="0.2">
      <c r="A6090" s="6">
        <v>30285437</v>
      </c>
      <c r="B6090" s="6" t="s">
        <v>23596</v>
      </c>
      <c r="C6090" s="6" t="s">
        <v>7657</v>
      </c>
      <c r="D6090" s="6" t="s">
        <v>18870</v>
      </c>
      <c r="E6090" s="6" t="s">
        <v>5638</v>
      </c>
      <c r="F6090" s="6" t="s">
        <v>23597</v>
      </c>
      <c r="G6090" s="6" t="s">
        <v>23598</v>
      </c>
      <c r="H6090" s="79">
        <v>1269.103924</v>
      </c>
    </row>
    <row r="6091" spans="1:8" x14ac:dyDescent="0.2">
      <c r="A6091" s="6">
        <v>30088425</v>
      </c>
      <c r="B6091" s="6" t="s">
        <v>23599</v>
      </c>
      <c r="C6091" s="6" t="s">
        <v>6468</v>
      </c>
      <c r="D6091" s="6" t="s">
        <v>18870</v>
      </c>
      <c r="E6091" s="6" t="s">
        <v>5638</v>
      </c>
      <c r="F6091" s="6" t="s">
        <v>23600</v>
      </c>
      <c r="G6091" s="6" t="s">
        <v>23601</v>
      </c>
      <c r="H6091" s="79">
        <v>1269.103924</v>
      </c>
    </row>
    <row r="6092" spans="1:8" x14ac:dyDescent="0.2">
      <c r="A6092" s="6">
        <v>30057285</v>
      </c>
      <c r="B6092" s="6" t="s">
        <v>3841</v>
      </c>
      <c r="C6092" s="6" t="s">
        <v>7657</v>
      </c>
      <c r="D6092" s="6" t="s">
        <v>18874</v>
      </c>
      <c r="E6092" s="6" t="s">
        <v>5638</v>
      </c>
      <c r="F6092" s="6" t="s">
        <v>3837</v>
      </c>
      <c r="G6092" s="6" t="s">
        <v>3838</v>
      </c>
      <c r="H6092" s="79">
        <v>1269.103924</v>
      </c>
    </row>
    <row r="6093" spans="1:8" x14ac:dyDescent="0.2">
      <c r="A6093" s="6">
        <v>30317004</v>
      </c>
      <c r="B6093" s="6" t="s">
        <v>1476</v>
      </c>
      <c r="C6093" s="6" t="s">
        <v>6468</v>
      </c>
      <c r="D6093" s="6" t="s">
        <v>18874</v>
      </c>
      <c r="E6093" s="6" t="s">
        <v>5638</v>
      </c>
      <c r="F6093" s="6" t="s">
        <v>1471</v>
      </c>
      <c r="G6093" s="6" t="s">
        <v>1472</v>
      </c>
      <c r="H6093" s="79">
        <v>1269.103924</v>
      </c>
    </row>
    <row r="6094" spans="1:8" x14ac:dyDescent="0.2">
      <c r="A6094" s="6">
        <v>30081812</v>
      </c>
      <c r="B6094" s="6" t="s">
        <v>23602</v>
      </c>
      <c r="C6094" s="6" t="s">
        <v>5722</v>
      </c>
      <c r="D6094" s="6" t="s">
        <v>18313</v>
      </c>
      <c r="E6094" s="6" t="s">
        <v>5893</v>
      </c>
      <c r="F6094" s="6" t="s">
        <v>23603</v>
      </c>
      <c r="G6094" s="6" t="s">
        <v>23604</v>
      </c>
      <c r="H6094" s="79">
        <v>1269.134877</v>
      </c>
    </row>
    <row r="6095" spans="1:8" x14ac:dyDescent="0.2">
      <c r="A6095" s="6">
        <v>30130552</v>
      </c>
      <c r="B6095" s="6" t="s">
        <v>23605</v>
      </c>
      <c r="C6095" s="6" t="s">
        <v>9393</v>
      </c>
      <c r="D6095" s="6" t="s">
        <v>9937</v>
      </c>
      <c r="E6095" s="6" t="s">
        <v>5893</v>
      </c>
      <c r="F6095" s="6" t="s">
        <v>23606</v>
      </c>
      <c r="G6095" s="6" t="s">
        <v>23607</v>
      </c>
      <c r="H6095" s="79">
        <v>1270.7847670000001</v>
      </c>
    </row>
    <row r="6096" spans="1:8" x14ac:dyDescent="0.2">
      <c r="A6096" s="6">
        <v>30093602</v>
      </c>
      <c r="B6096" s="6" t="s">
        <v>23608</v>
      </c>
      <c r="C6096" s="6" t="s">
        <v>6294</v>
      </c>
      <c r="D6096" s="6" t="s">
        <v>9992</v>
      </c>
      <c r="E6096" s="6" t="s">
        <v>9993</v>
      </c>
      <c r="F6096" s="6" t="s">
        <v>23609</v>
      </c>
      <c r="G6096" s="6" t="s">
        <v>23610</v>
      </c>
      <c r="H6096" s="79">
        <v>1270.7847670000001</v>
      </c>
    </row>
    <row r="6097" spans="1:8" x14ac:dyDescent="0.2">
      <c r="A6097" s="6">
        <v>30086040</v>
      </c>
      <c r="B6097" s="6" t="s">
        <v>23611</v>
      </c>
      <c r="C6097" s="6" t="s">
        <v>6298</v>
      </c>
      <c r="D6097" s="6" t="s">
        <v>9992</v>
      </c>
      <c r="E6097" s="6" t="s">
        <v>9993</v>
      </c>
      <c r="F6097" s="6" t="s">
        <v>23612</v>
      </c>
      <c r="G6097" s="6" t="s">
        <v>23613</v>
      </c>
      <c r="H6097" s="79">
        <v>1270.7847670000001</v>
      </c>
    </row>
    <row r="6098" spans="1:8" x14ac:dyDescent="0.2">
      <c r="A6098" s="6">
        <v>30176864</v>
      </c>
      <c r="B6098" s="6" t="s">
        <v>23614</v>
      </c>
      <c r="C6098" s="6" t="s">
        <v>6302</v>
      </c>
      <c r="D6098" s="6" t="s">
        <v>9992</v>
      </c>
      <c r="E6098" s="6" t="s">
        <v>9993</v>
      </c>
      <c r="F6098" s="6" t="s">
        <v>23615</v>
      </c>
      <c r="G6098" s="6" t="s">
        <v>23616</v>
      </c>
      <c r="H6098" s="79">
        <v>1270.7847670000001</v>
      </c>
    </row>
    <row r="6099" spans="1:8" x14ac:dyDescent="0.2">
      <c r="A6099" s="6">
        <v>30346709</v>
      </c>
      <c r="B6099" s="6" t="s">
        <v>23617</v>
      </c>
      <c r="C6099" s="6" t="s">
        <v>9381</v>
      </c>
      <c r="D6099" s="6" t="s">
        <v>13181</v>
      </c>
      <c r="E6099" s="6" t="s">
        <v>5893</v>
      </c>
      <c r="F6099" s="6" t="s">
        <v>23618</v>
      </c>
      <c r="G6099" s="6" t="s">
        <v>23619</v>
      </c>
      <c r="H6099" s="79">
        <v>1270.7847670000001</v>
      </c>
    </row>
    <row r="6100" spans="1:8" x14ac:dyDescent="0.2">
      <c r="A6100" s="6">
        <v>30087238</v>
      </c>
      <c r="B6100" s="6" t="s">
        <v>23620</v>
      </c>
      <c r="C6100" s="6" t="s">
        <v>23621</v>
      </c>
      <c r="D6100" s="6" t="s">
        <v>13181</v>
      </c>
      <c r="E6100" s="6" t="s">
        <v>5893</v>
      </c>
      <c r="F6100" s="6" t="s">
        <v>23622</v>
      </c>
      <c r="G6100" s="6" t="s">
        <v>23623</v>
      </c>
      <c r="H6100" s="79">
        <v>1270.7847670000001</v>
      </c>
    </row>
    <row r="6101" spans="1:8" x14ac:dyDescent="0.2">
      <c r="A6101" s="6">
        <v>30004100</v>
      </c>
      <c r="B6101" s="6" t="s">
        <v>23624</v>
      </c>
      <c r="C6101" s="6" t="s">
        <v>9385</v>
      </c>
      <c r="D6101" s="6" t="s">
        <v>13181</v>
      </c>
      <c r="E6101" s="6" t="s">
        <v>5893</v>
      </c>
      <c r="F6101" s="6" t="s">
        <v>23625</v>
      </c>
      <c r="G6101" s="6" t="s">
        <v>23626</v>
      </c>
      <c r="H6101" s="79">
        <v>1270.7847670000001</v>
      </c>
    </row>
    <row r="6102" spans="1:8" x14ac:dyDescent="0.2">
      <c r="A6102" s="6">
        <v>30220347</v>
      </c>
      <c r="B6102" s="6" t="s">
        <v>23627</v>
      </c>
      <c r="C6102" s="6" t="s">
        <v>9389</v>
      </c>
      <c r="D6102" s="6" t="s">
        <v>13181</v>
      </c>
      <c r="E6102" s="6" t="s">
        <v>5893</v>
      </c>
      <c r="F6102" s="6" t="s">
        <v>23628</v>
      </c>
      <c r="G6102" s="6" t="s">
        <v>23629</v>
      </c>
      <c r="H6102" s="79">
        <v>1270.7847670000001</v>
      </c>
    </row>
    <row r="6103" spans="1:8" x14ac:dyDescent="0.2">
      <c r="A6103" s="6">
        <v>30178390</v>
      </c>
      <c r="B6103" s="6" t="s">
        <v>2492</v>
      </c>
      <c r="C6103" s="6" t="s">
        <v>8670</v>
      </c>
      <c r="D6103" s="6" t="s">
        <v>18868</v>
      </c>
      <c r="E6103" s="6" t="s">
        <v>5638</v>
      </c>
      <c r="F6103" s="6" t="s">
        <v>2488</v>
      </c>
      <c r="G6103" s="6" t="s">
        <v>2489</v>
      </c>
      <c r="H6103" s="79">
        <v>1272.147704</v>
      </c>
    </row>
    <row r="6104" spans="1:8" x14ac:dyDescent="0.2">
      <c r="A6104" s="6">
        <v>30141205</v>
      </c>
      <c r="B6104" s="6" t="s">
        <v>23630</v>
      </c>
      <c r="C6104" s="6" t="s">
        <v>8670</v>
      </c>
      <c r="D6104" s="6" t="s">
        <v>18870</v>
      </c>
      <c r="E6104" s="6" t="s">
        <v>5638</v>
      </c>
      <c r="F6104" s="6" t="s">
        <v>23631</v>
      </c>
      <c r="G6104" s="6" t="s">
        <v>23632</v>
      </c>
      <c r="H6104" s="79">
        <v>1272.147704</v>
      </c>
    </row>
    <row r="6105" spans="1:8" x14ac:dyDescent="0.2">
      <c r="A6105" s="6">
        <v>30215448</v>
      </c>
      <c r="B6105" s="6" t="s">
        <v>4013</v>
      </c>
      <c r="C6105" s="6" t="s">
        <v>8666</v>
      </c>
      <c r="D6105" s="6" t="s">
        <v>18874</v>
      </c>
      <c r="E6105" s="6" t="s">
        <v>5638</v>
      </c>
      <c r="F6105" s="6" t="s">
        <v>4008</v>
      </c>
      <c r="G6105" s="6" t="s">
        <v>4009</v>
      </c>
      <c r="H6105" s="79">
        <v>1272.147704</v>
      </c>
    </row>
    <row r="6106" spans="1:8" x14ac:dyDescent="0.2">
      <c r="A6106" s="6">
        <v>30251846</v>
      </c>
      <c r="B6106" s="6" t="s">
        <v>23633</v>
      </c>
      <c r="C6106" s="6" t="s">
        <v>6979</v>
      </c>
      <c r="D6106" s="6" t="s">
        <v>17993</v>
      </c>
      <c r="E6106" s="6" t="s">
        <v>15819</v>
      </c>
      <c r="F6106" s="6" t="s">
        <v>23634</v>
      </c>
      <c r="G6106" s="6" t="s">
        <v>23635</v>
      </c>
      <c r="H6106" s="79">
        <v>1276.5449860000001</v>
      </c>
    </row>
    <row r="6107" spans="1:8" x14ac:dyDescent="0.2">
      <c r="A6107" s="6">
        <v>30068602</v>
      </c>
      <c r="B6107" s="6" t="s">
        <v>23636</v>
      </c>
      <c r="C6107" s="6" t="s">
        <v>6979</v>
      </c>
      <c r="D6107" s="6" t="s">
        <v>17997</v>
      </c>
      <c r="E6107" s="6" t="s">
        <v>15819</v>
      </c>
      <c r="F6107" s="6" t="s">
        <v>23637</v>
      </c>
      <c r="G6107" s="6" t="s">
        <v>23638</v>
      </c>
      <c r="H6107" s="79">
        <v>1276.5449860000001</v>
      </c>
    </row>
    <row r="6108" spans="1:8" x14ac:dyDescent="0.2">
      <c r="A6108" s="6">
        <v>30275737</v>
      </c>
      <c r="B6108" s="6" t="s">
        <v>23639</v>
      </c>
      <c r="C6108" s="6" t="s">
        <v>7139</v>
      </c>
      <c r="D6108" s="6" t="s">
        <v>18868</v>
      </c>
      <c r="E6108" s="6" t="s">
        <v>5638</v>
      </c>
      <c r="F6108" s="6" t="s">
        <v>23640</v>
      </c>
      <c r="G6108" s="6" t="s">
        <v>23641</v>
      </c>
      <c r="H6108" s="79">
        <v>1280.9290140000001</v>
      </c>
    </row>
    <row r="6109" spans="1:8" x14ac:dyDescent="0.2">
      <c r="A6109" s="6">
        <v>30094902</v>
      </c>
      <c r="B6109" s="6" t="s">
        <v>23642</v>
      </c>
      <c r="C6109" s="6" t="s">
        <v>7147</v>
      </c>
      <c r="D6109" s="6" t="s">
        <v>18868</v>
      </c>
      <c r="E6109" s="6" t="s">
        <v>5638</v>
      </c>
      <c r="F6109" s="6" t="s">
        <v>23643</v>
      </c>
      <c r="G6109" s="6" t="s">
        <v>23644</v>
      </c>
      <c r="H6109" s="79">
        <v>1280.9290140000001</v>
      </c>
    </row>
    <row r="6110" spans="1:8" x14ac:dyDescent="0.2">
      <c r="A6110" s="6">
        <v>30005715</v>
      </c>
      <c r="B6110" s="6" t="s">
        <v>4088</v>
      </c>
      <c r="C6110" s="6" t="s">
        <v>7139</v>
      </c>
      <c r="D6110" s="6" t="s">
        <v>18870</v>
      </c>
      <c r="E6110" s="6" t="s">
        <v>5638</v>
      </c>
      <c r="F6110" s="6" t="s">
        <v>4084</v>
      </c>
      <c r="G6110" s="6" t="s">
        <v>4085</v>
      </c>
      <c r="H6110" s="79">
        <v>1280.9290140000001</v>
      </c>
    </row>
    <row r="6111" spans="1:8" x14ac:dyDescent="0.2">
      <c r="A6111" s="6">
        <v>30275301</v>
      </c>
      <c r="B6111" s="6" t="s">
        <v>893</v>
      </c>
      <c r="C6111" s="6" t="s">
        <v>7147</v>
      </c>
      <c r="D6111" s="6" t="s">
        <v>18870</v>
      </c>
      <c r="E6111" s="6" t="s">
        <v>5638</v>
      </c>
      <c r="F6111" s="6" t="s">
        <v>888</v>
      </c>
      <c r="G6111" s="6" t="s">
        <v>889</v>
      </c>
      <c r="H6111" s="79">
        <v>1280.9290140000001</v>
      </c>
    </row>
    <row r="6112" spans="1:8" x14ac:dyDescent="0.2">
      <c r="A6112" s="6">
        <v>30305042</v>
      </c>
      <c r="B6112" s="6" t="s">
        <v>23645</v>
      </c>
      <c r="C6112" s="6" t="s">
        <v>7139</v>
      </c>
      <c r="D6112" s="6" t="s">
        <v>18874</v>
      </c>
      <c r="E6112" s="6" t="s">
        <v>5638</v>
      </c>
      <c r="F6112" s="6" t="s">
        <v>23646</v>
      </c>
      <c r="G6112" s="6" t="s">
        <v>23647</v>
      </c>
      <c r="H6112" s="79">
        <v>1280.9290140000001</v>
      </c>
    </row>
    <row r="6113" spans="1:8" x14ac:dyDescent="0.2">
      <c r="A6113" s="6">
        <v>30043300</v>
      </c>
      <c r="B6113" s="6" t="s">
        <v>23648</v>
      </c>
      <c r="C6113" s="6" t="s">
        <v>7147</v>
      </c>
      <c r="D6113" s="6" t="s">
        <v>18874</v>
      </c>
      <c r="E6113" s="6" t="s">
        <v>5638</v>
      </c>
      <c r="F6113" s="6" t="s">
        <v>23649</v>
      </c>
      <c r="G6113" s="6" t="s">
        <v>23650</v>
      </c>
      <c r="H6113" s="79">
        <v>1280.9290140000001</v>
      </c>
    </row>
    <row r="6114" spans="1:8" x14ac:dyDescent="0.2">
      <c r="A6114" s="6">
        <v>30295889</v>
      </c>
      <c r="B6114" s="6" t="s">
        <v>23651</v>
      </c>
      <c r="C6114" s="6" t="s">
        <v>5909</v>
      </c>
      <c r="D6114" s="6" t="s">
        <v>17997</v>
      </c>
      <c r="E6114" s="6" t="s">
        <v>15819</v>
      </c>
      <c r="F6114" s="6" t="s">
        <v>23652</v>
      </c>
      <c r="G6114" s="6" t="s">
        <v>23653</v>
      </c>
      <c r="H6114" s="79">
        <v>1283.6849420000001</v>
      </c>
    </row>
    <row r="6115" spans="1:8" x14ac:dyDescent="0.2">
      <c r="A6115" s="6">
        <v>30253481</v>
      </c>
      <c r="B6115" s="6" t="s">
        <v>23654</v>
      </c>
      <c r="C6115" s="6" t="s">
        <v>7131</v>
      </c>
      <c r="D6115" s="6" t="s">
        <v>18868</v>
      </c>
      <c r="E6115" s="6" t="s">
        <v>5638</v>
      </c>
      <c r="F6115" s="6" t="s">
        <v>23655</v>
      </c>
      <c r="G6115" s="6" t="s">
        <v>23656</v>
      </c>
      <c r="H6115" s="79">
        <v>1287.6650890000001</v>
      </c>
    </row>
    <row r="6116" spans="1:8" x14ac:dyDescent="0.2">
      <c r="A6116" s="6">
        <v>30053946</v>
      </c>
      <c r="B6116" s="6" t="s">
        <v>23657</v>
      </c>
      <c r="C6116" s="6" t="s">
        <v>7135</v>
      </c>
      <c r="D6116" s="6" t="s">
        <v>18868</v>
      </c>
      <c r="E6116" s="6" t="s">
        <v>5638</v>
      </c>
      <c r="F6116" s="6" t="s">
        <v>23658</v>
      </c>
      <c r="G6116" s="6" t="s">
        <v>23659</v>
      </c>
      <c r="H6116" s="79">
        <v>1287.6650890000001</v>
      </c>
    </row>
    <row r="6117" spans="1:8" x14ac:dyDescent="0.2">
      <c r="A6117" s="6">
        <v>30115042</v>
      </c>
      <c r="B6117" s="6" t="s">
        <v>3787</v>
      </c>
      <c r="C6117" s="6" t="s">
        <v>7131</v>
      </c>
      <c r="D6117" s="6" t="s">
        <v>18870</v>
      </c>
      <c r="E6117" s="6" t="s">
        <v>5638</v>
      </c>
      <c r="F6117" s="6" t="s">
        <v>3783</v>
      </c>
      <c r="G6117" s="6" t="s">
        <v>3784</v>
      </c>
      <c r="H6117" s="79">
        <v>1287.6650890000001</v>
      </c>
    </row>
    <row r="6118" spans="1:8" x14ac:dyDescent="0.2">
      <c r="A6118" s="6">
        <v>30414164</v>
      </c>
      <c r="B6118" s="6" t="s">
        <v>23660</v>
      </c>
      <c r="C6118" s="6" t="s">
        <v>7131</v>
      </c>
      <c r="D6118" s="6" t="s">
        <v>18874</v>
      </c>
      <c r="E6118" s="6" t="s">
        <v>5638</v>
      </c>
      <c r="F6118" s="6" t="s">
        <v>23661</v>
      </c>
      <c r="G6118" s="6" t="s">
        <v>23662</v>
      </c>
      <c r="H6118" s="79">
        <v>1287.6650890000001</v>
      </c>
    </row>
    <row r="6119" spans="1:8" x14ac:dyDescent="0.2">
      <c r="A6119" s="6">
        <v>30382956</v>
      </c>
      <c r="B6119" s="6" t="s">
        <v>23663</v>
      </c>
      <c r="C6119" s="6" t="s">
        <v>7230</v>
      </c>
      <c r="D6119" s="6" t="s">
        <v>18868</v>
      </c>
      <c r="E6119" s="6" t="s">
        <v>5638</v>
      </c>
      <c r="F6119" s="6" t="s">
        <v>23664</v>
      </c>
      <c r="G6119" s="6" t="s">
        <v>23665</v>
      </c>
      <c r="H6119" s="79">
        <v>1287.6654860000001</v>
      </c>
    </row>
    <row r="6120" spans="1:8" x14ac:dyDescent="0.2">
      <c r="A6120" s="6">
        <v>30311229</v>
      </c>
      <c r="B6120" s="6" t="s">
        <v>4236</v>
      </c>
      <c r="C6120" s="6" t="s">
        <v>7230</v>
      </c>
      <c r="D6120" s="6" t="s">
        <v>18870</v>
      </c>
      <c r="E6120" s="6" t="s">
        <v>5638</v>
      </c>
      <c r="F6120" s="6" t="s">
        <v>4232</v>
      </c>
      <c r="G6120" s="6" t="s">
        <v>4233</v>
      </c>
      <c r="H6120" s="79">
        <v>1287.6654860000001</v>
      </c>
    </row>
    <row r="6121" spans="1:8" x14ac:dyDescent="0.2">
      <c r="A6121" s="6">
        <v>30253171</v>
      </c>
      <c r="B6121" s="6" t="s">
        <v>23666</v>
      </c>
      <c r="C6121" s="6" t="s">
        <v>7230</v>
      </c>
      <c r="D6121" s="6" t="s">
        <v>18874</v>
      </c>
      <c r="E6121" s="6" t="s">
        <v>5638</v>
      </c>
      <c r="F6121" s="6" t="s">
        <v>23667</v>
      </c>
      <c r="G6121" s="6" t="s">
        <v>23668</v>
      </c>
      <c r="H6121" s="79">
        <v>1287.6654860000001</v>
      </c>
    </row>
    <row r="6122" spans="1:8" x14ac:dyDescent="0.2">
      <c r="A6122" s="6">
        <v>30160689</v>
      </c>
      <c r="B6122" s="6" t="s">
        <v>23669</v>
      </c>
      <c r="C6122" s="6" t="s">
        <v>5901</v>
      </c>
      <c r="D6122" s="6" t="s">
        <v>17993</v>
      </c>
      <c r="E6122" s="6" t="s">
        <v>15819</v>
      </c>
      <c r="F6122" s="6" t="s">
        <v>23670</v>
      </c>
      <c r="G6122" s="6" t="s">
        <v>23671</v>
      </c>
      <c r="H6122" s="79">
        <v>1290.6208469999999</v>
      </c>
    </row>
    <row r="6123" spans="1:8" x14ac:dyDescent="0.2">
      <c r="A6123" s="6">
        <v>30470038</v>
      </c>
      <c r="B6123" s="6" t="s">
        <v>23672</v>
      </c>
      <c r="C6123" s="6" t="s">
        <v>5905</v>
      </c>
      <c r="D6123" s="6" t="s">
        <v>17993</v>
      </c>
      <c r="E6123" s="6" t="s">
        <v>15819</v>
      </c>
      <c r="F6123" s="6" t="s">
        <v>23673</v>
      </c>
      <c r="G6123" s="6" t="s">
        <v>23674</v>
      </c>
      <c r="H6123" s="79">
        <v>1290.6208469999999</v>
      </c>
    </row>
    <row r="6124" spans="1:8" x14ac:dyDescent="0.2">
      <c r="A6124" s="6">
        <v>30042493</v>
      </c>
      <c r="B6124" s="6" t="s">
        <v>23675</v>
      </c>
      <c r="C6124" s="6" t="s">
        <v>5901</v>
      </c>
      <c r="D6124" s="6" t="s">
        <v>17997</v>
      </c>
      <c r="E6124" s="6" t="s">
        <v>15819</v>
      </c>
      <c r="F6124" s="6" t="s">
        <v>23676</v>
      </c>
      <c r="G6124" s="6" t="s">
        <v>23677</v>
      </c>
      <c r="H6124" s="79">
        <v>1290.6208469999999</v>
      </c>
    </row>
    <row r="6125" spans="1:8" x14ac:dyDescent="0.2">
      <c r="A6125" s="6">
        <v>30292509</v>
      </c>
      <c r="B6125" s="6" t="s">
        <v>23678</v>
      </c>
      <c r="C6125" s="6" t="s">
        <v>5905</v>
      </c>
      <c r="D6125" s="6" t="s">
        <v>17997</v>
      </c>
      <c r="E6125" s="6" t="s">
        <v>15819</v>
      </c>
      <c r="F6125" s="6" t="s">
        <v>23679</v>
      </c>
      <c r="G6125" s="6" t="s">
        <v>23680</v>
      </c>
      <c r="H6125" s="79">
        <v>1290.6208469999999</v>
      </c>
    </row>
    <row r="6126" spans="1:8" x14ac:dyDescent="0.2">
      <c r="A6126" s="6">
        <v>30216876</v>
      </c>
      <c r="B6126" s="6" t="s">
        <v>4174</v>
      </c>
      <c r="C6126" s="6" t="s">
        <v>6608</v>
      </c>
      <c r="D6126" s="6" t="s">
        <v>18868</v>
      </c>
      <c r="E6126" s="6" t="s">
        <v>5638</v>
      </c>
      <c r="F6126" s="6" t="s">
        <v>4170</v>
      </c>
      <c r="G6126" s="6" t="s">
        <v>4171</v>
      </c>
      <c r="H6126" s="79">
        <v>1291.5251089999999</v>
      </c>
    </row>
    <row r="6127" spans="1:8" x14ac:dyDescent="0.2">
      <c r="A6127" s="6">
        <v>30401283</v>
      </c>
      <c r="B6127" s="6" t="s">
        <v>23681</v>
      </c>
      <c r="C6127" s="6" t="s">
        <v>5766</v>
      </c>
      <c r="D6127" s="6" t="s">
        <v>18044</v>
      </c>
      <c r="E6127" s="6" t="s">
        <v>5638</v>
      </c>
      <c r="F6127" s="6" t="s">
        <v>23682</v>
      </c>
      <c r="G6127" s="6" t="s">
        <v>23683</v>
      </c>
      <c r="H6127" s="79">
        <v>1291.692943</v>
      </c>
    </row>
    <row r="6128" spans="1:8" x14ac:dyDescent="0.2">
      <c r="A6128" s="6">
        <v>30315977</v>
      </c>
      <c r="B6128" s="6" t="s">
        <v>23684</v>
      </c>
      <c r="C6128" s="6" t="s">
        <v>7546</v>
      </c>
      <c r="D6128" s="6" t="s">
        <v>17617</v>
      </c>
      <c r="E6128" s="6" t="s">
        <v>5638</v>
      </c>
      <c r="F6128" s="6" t="s">
        <v>23685</v>
      </c>
      <c r="G6128" s="6" t="s">
        <v>23686</v>
      </c>
      <c r="H6128" s="79">
        <v>1292.54099</v>
      </c>
    </row>
    <row r="6129" spans="1:8" x14ac:dyDescent="0.2">
      <c r="A6129" s="6">
        <v>30309235</v>
      </c>
      <c r="B6129" s="6" t="s">
        <v>23687</v>
      </c>
      <c r="C6129" s="6" t="s">
        <v>7546</v>
      </c>
      <c r="D6129" s="6" t="s">
        <v>17559</v>
      </c>
      <c r="E6129" s="6" t="s">
        <v>5638</v>
      </c>
      <c r="F6129" s="6" t="s">
        <v>23688</v>
      </c>
      <c r="G6129" s="6" t="s">
        <v>23689</v>
      </c>
      <c r="H6129" s="79">
        <v>1292.54099</v>
      </c>
    </row>
    <row r="6130" spans="1:8" x14ac:dyDescent="0.2">
      <c r="A6130" s="6">
        <v>30011934</v>
      </c>
      <c r="B6130" s="6" t="s">
        <v>23690</v>
      </c>
      <c r="C6130" s="6" t="s">
        <v>5740</v>
      </c>
      <c r="D6130" s="6" t="s">
        <v>18413</v>
      </c>
      <c r="E6130" s="6" t="s">
        <v>18414</v>
      </c>
      <c r="F6130" s="6" t="s">
        <v>23691</v>
      </c>
      <c r="G6130" s="6" t="s">
        <v>23692</v>
      </c>
      <c r="H6130" s="79">
        <v>1294.7120500000001</v>
      </c>
    </row>
    <row r="6131" spans="1:8" x14ac:dyDescent="0.2">
      <c r="A6131" s="6">
        <v>30121314</v>
      </c>
      <c r="B6131" s="6" t="s">
        <v>23693</v>
      </c>
      <c r="C6131" s="6" t="s">
        <v>23694</v>
      </c>
      <c r="D6131" s="6" t="s">
        <v>18309</v>
      </c>
      <c r="E6131" s="6" t="s">
        <v>5893</v>
      </c>
      <c r="F6131" s="6" t="s">
        <v>23695</v>
      </c>
      <c r="G6131" s="6" t="s">
        <v>23696</v>
      </c>
      <c r="H6131" s="79">
        <v>1294.7120500000001</v>
      </c>
    </row>
    <row r="6132" spans="1:8" x14ac:dyDescent="0.2">
      <c r="A6132" s="6">
        <v>30358271</v>
      </c>
      <c r="B6132" s="6" t="s">
        <v>23697</v>
      </c>
      <c r="C6132" s="6" t="s">
        <v>5740</v>
      </c>
      <c r="D6132" s="6" t="s">
        <v>18416</v>
      </c>
      <c r="E6132" s="6" t="s">
        <v>5638</v>
      </c>
      <c r="F6132" s="6" t="s">
        <v>23698</v>
      </c>
      <c r="G6132" s="6" t="s">
        <v>23699</v>
      </c>
      <c r="H6132" s="79">
        <v>1294.7120500000001</v>
      </c>
    </row>
    <row r="6133" spans="1:8" x14ac:dyDescent="0.2">
      <c r="A6133" s="6">
        <v>30339462</v>
      </c>
      <c r="B6133" s="6" t="s">
        <v>23700</v>
      </c>
      <c r="C6133" s="6" t="s">
        <v>23701</v>
      </c>
      <c r="D6133" s="6" t="s">
        <v>19351</v>
      </c>
      <c r="E6133" s="6" t="s">
        <v>5893</v>
      </c>
      <c r="F6133" s="6" t="s">
        <v>23702</v>
      </c>
      <c r="G6133" s="6" t="s">
        <v>23703</v>
      </c>
      <c r="H6133" s="79">
        <v>1295.1584700000001</v>
      </c>
    </row>
    <row r="6134" spans="1:8" x14ac:dyDescent="0.2">
      <c r="A6134" s="6">
        <v>30235706</v>
      </c>
      <c r="B6134" s="6" t="s">
        <v>23704</v>
      </c>
      <c r="C6134" s="6" t="s">
        <v>5901</v>
      </c>
      <c r="D6134" s="6" t="s">
        <v>17617</v>
      </c>
      <c r="E6134" s="6" t="s">
        <v>5638</v>
      </c>
      <c r="F6134" s="6" t="s">
        <v>23705</v>
      </c>
      <c r="G6134" s="6" t="s">
        <v>23706</v>
      </c>
      <c r="H6134" s="79">
        <v>1297.85356</v>
      </c>
    </row>
    <row r="6135" spans="1:8" x14ac:dyDescent="0.2">
      <c r="A6135" s="6">
        <v>30106267</v>
      </c>
      <c r="B6135" s="6" t="s">
        <v>23707</v>
      </c>
      <c r="C6135" s="6" t="s">
        <v>5901</v>
      </c>
      <c r="D6135" s="6" t="s">
        <v>17559</v>
      </c>
      <c r="E6135" s="6" t="s">
        <v>5638</v>
      </c>
      <c r="F6135" s="6" t="s">
        <v>23708</v>
      </c>
      <c r="G6135" s="6" t="s">
        <v>23709</v>
      </c>
      <c r="H6135" s="79">
        <v>1297.85356</v>
      </c>
    </row>
    <row r="6136" spans="1:8" x14ac:dyDescent="0.2">
      <c r="A6136" s="6">
        <v>30167824</v>
      </c>
      <c r="B6136" s="6" t="s">
        <v>2098</v>
      </c>
      <c r="C6136" s="6" t="s">
        <v>7242</v>
      </c>
      <c r="D6136" s="6" t="s">
        <v>18870</v>
      </c>
      <c r="E6136" s="6" t="s">
        <v>5638</v>
      </c>
      <c r="F6136" s="6" t="s">
        <v>2094</v>
      </c>
      <c r="G6136" s="6" t="s">
        <v>2095</v>
      </c>
      <c r="H6136" s="79">
        <v>1299.962916</v>
      </c>
    </row>
    <row r="6137" spans="1:8" x14ac:dyDescent="0.2">
      <c r="A6137" s="6">
        <v>30131703</v>
      </c>
      <c r="B6137" s="6" t="s">
        <v>23710</v>
      </c>
      <c r="C6137" s="6" t="s">
        <v>7242</v>
      </c>
      <c r="D6137" s="6" t="s">
        <v>18874</v>
      </c>
      <c r="E6137" s="6" t="s">
        <v>5638</v>
      </c>
      <c r="F6137" s="6" t="s">
        <v>23711</v>
      </c>
      <c r="G6137" s="6" t="s">
        <v>23712</v>
      </c>
      <c r="H6137" s="79">
        <v>1299.962916</v>
      </c>
    </row>
    <row r="6138" spans="1:8" x14ac:dyDescent="0.2">
      <c r="A6138" s="6">
        <v>30210087</v>
      </c>
      <c r="B6138" s="6" t="s">
        <v>23713</v>
      </c>
      <c r="C6138" s="6" t="s">
        <v>5706</v>
      </c>
      <c r="D6138" s="6" t="s">
        <v>18413</v>
      </c>
      <c r="E6138" s="6" t="s">
        <v>18414</v>
      </c>
      <c r="F6138" s="6" t="s">
        <v>23714</v>
      </c>
      <c r="G6138" s="6" t="s">
        <v>23715</v>
      </c>
      <c r="H6138" s="79">
        <v>1301.1691599999999</v>
      </c>
    </row>
    <row r="6139" spans="1:8" x14ac:dyDescent="0.2">
      <c r="A6139" s="6">
        <v>30073078</v>
      </c>
      <c r="B6139" s="6" t="s">
        <v>23716</v>
      </c>
      <c r="C6139" s="6" t="s">
        <v>23717</v>
      </c>
      <c r="D6139" s="6" t="s">
        <v>18309</v>
      </c>
      <c r="E6139" s="6" t="s">
        <v>5893</v>
      </c>
      <c r="F6139" s="6" t="s">
        <v>23718</v>
      </c>
      <c r="G6139" s="6" t="s">
        <v>23719</v>
      </c>
      <c r="H6139" s="79">
        <v>1301.1691599999999</v>
      </c>
    </row>
    <row r="6140" spans="1:8" x14ac:dyDescent="0.2">
      <c r="A6140" s="6">
        <v>30334515</v>
      </c>
      <c r="B6140" s="6" t="s">
        <v>23720</v>
      </c>
      <c r="C6140" s="6" t="s">
        <v>23721</v>
      </c>
      <c r="D6140" s="6" t="s">
        <v>18309</v>
      </c>
      <c r="E6140" s="6" t="s">
        <v>5893</v>
      </c>
      <c r="F6140" s="6" t="s">
        <v>23722</v>
      </c>
      <c r="G6140" s="6" t="s">
        <v>23723</v>
      </c>
      <c r="H6140" s="79">
        <v>1301.1691599999999</v>
      </c>
    </row>
    <row r="6141" spans="1:8" x14ac:dyDescent="0.2">
      <c r="A6141" s="6">
        <v>30332934</v>
      </c>
      <c r="B6141" s="6" t="s">
        <v>23724</v>
      </c>
      <c r="C6141" s="6" t="s">
        <v>5702</v>
      </c>
      <c r="D6141" s="6" t="s">
        <v>18416</v>
      </c>
      <c r="E6141" s="6" t="s">
        <v>5638</v>
      </c>
      <c r="F6141" s="6" t="s">
        <v>23725</v>
      </c>
      <c r="G6141" s="6" t="s">
        <v>23726</v>
      </c>
      <c r="H6141" s="79">
        <v>1301.1691599999999</v>
      </c>
    </row>
    <row r="6142" spans="1:8" x14ac:dyDescent="0.2">
      <c r="A6142" s="6">
        <v>30038195</v>
      </c>
      <c r="B6142" s="6" t="s">
        <v>23727</v>
      </c>
      <c r="C6142" s="6" t="s">
        <v>5759</v>
      </c>
      <c r="D6142" s="6" t="s">
        <v>18313</v>
      </c>
      <c r="E6142" s="6" t="s">
        <v>5893</v>
      </c>
      <c r="F6142" s="6" t="s">
        <v>23728</v>
      </c>
      <c r="G6142" s="6" t="s">
        <v>23729</v>
      </c>
      <c r="H6142" s="79">
        <v>1301.1691599999999</v>
      </c>
    </row>
    <row r="6143" spans="1:8" x14ac:dyDescent="0.2">
      <c r="A6143" s="6">
        <v>30232577</v>
      </c>
      <c r="B6143" s="6" t="s">
        <v>23730</v>
      </c>
      <c r="C6143" s="6" t="s">
        <v>7419</v>
      </c>
      <c r="D6143" s="6" t="s">
        <v>15818</v>
      </c>
      <c r="E6143" s="6" t="s">
        <v>15819</v>
      </c>
      <c r="F6143" s="6" t="s">
        <v>23731</v>
      </c>
      <c r="G6143" s="6" t="s">
        <v>23732</v>
      </c>
      <c r="H6143" s="79">
        <v>1302.50902</v>
      </c>
    </row>
    <row r="6144" spans="1:8" x14ac:dyDescent="0.2">
      <c r="A6144" s="6">
        <v>30061213</v>
      </c>
      <c r="B6144" s="6" t="s">
        <v>23733</v>
      </c>
      <c r="C6144" s="6" t="s">
        <v>7423</v>
      </c>
      <c r="D6144" s="6" t="s">
        <v>15818</v>
      </c>
      <c r="E6144" s="6" t="s">
        <v>15819</v>
      </c>
      <c r="F6144" s="6" t="s">
        <v>23734</v>
      </c>
      <c r="G6144" s="6" t="s">
        <v>23735</v>
      </c>
      <c r="H6144" s="79">
        <v>1302.50902</v>
      </c>
    </row>
    <row r="6145" spans="1:8" x14ac:dyDescent="0.2">
      <c r="A6145" s="6">
        <v>30309465</v>
      </c>
      <c r="B6145" s="6" t="s">
        <v>23736</v>
      </c>
      <c r="C6145" s="6" t="s">
        <v>8892</v>
      </c>
      <c r="D6145" s="6" t="s">
        <v>15818</v>
      </c>
      <c r="E6145" s="6" t="s">
        <v>15819</v>
      </c>
      <c r="F6145" s="6" t="s">
        <v>23737</v>
      </c>
      <c r="G6145" s="6" t="s">
        <v>23738</v>
      </c>
      <c r="H6145" s="79">
        <v>1302.50902</v>
      </c>
    </row>
    <row r="6146" spans="1:8" x14ac:dyDescent="0.2">
      <c r="A6146" s="6">
        <v>30055383</v>
      </c>
      <c r="B6146" s="6" t="s">
        <v>23739</v>
      </c>
      <c r="C6146" s="6" t="s">
        <v>8896</v>
      </c>
      <c r="D6146" s="6" t="s">
        <v>15818</v>
      </c>
      <c r="E6146" s="6" t="s">
        <v>15819</v>
      </c>
      <c r="F6146" s="6" t="s">
        <v>23740</v>
      </c>
      <c r="G6146" s="6" t="s">
        <v>23741</v>
      </c>
      <c r="H6146" s="79">
        <v>1302.50902</v>
      </c>
    </row>
    <row r="6147" spans="1:8" x14ac:dyDescent="0.2">
      <c r="A6147" s="6">
        <v>30354943</v>
      </c>
      <c r="B6147" s="6" t="s">
        <v>23742</v>
      </c>
      <c r="C6147" s="6" t="s">
        <v>5783</v>
      </c>
      <c r="D6147" s="6" t="s">
        <v>17617</v>
      </c>
      <c r="E6147" s="6" t="s">
        <v>5638</v>
      </c>
      <c r="F6147" s="6" t="s">
        <v>23743</v>
      </c>
      <c r="G6147" s="6" t="s">
        <v>23744</v>
      </c>
      <c r="H6147" s="79">
        <v>1303.79764</v>
      </c>
    </row>
    <row r="6148" spans="1:8" x14ac:dyDescent="0.2">
      <c r="A6148" s="6">
        <v>30272142</v>
      </c>
      <c r="B6148" s="6" t="s">
        <v>23745</v>
      </c>
      <c r="C6148" s="6" t="s">
        <v>5783</v>
      </c>
      <c r="D6148" s="6" t="s">
        <v>17559</v>
      </c>
      <c r="E6148" s="6" t="s">
        <v>5638</v>
      </c>
      <c r="F6148" s="6" t="s">
        <v>23746</v>
      </c>
      <c r="G6148" s="6" t="s">
        <v>23747</v>
      </c>
      <c r="H6148" s="79">
        <v>1303.79764</v>
      </c>
    </row>
    <row r="6149" spans="1:8" x14ac:dyDescent="0.2">
      <c r="A6149" s="6">
        <v>30162840</v>
      </c>
      <c r="B6149" s="6" t="s">
        <v>23748</v>
      </c>
      <c r="C6149" s="6" t="s">
        <v>5658</v>
      </c>
      <c r="D6149" s="6" t="s">
        <v>18413</v>
      </c>
      <c r="E6149" s="6" t="s">
        <v>18414</v>
      </c>
      <c r="F6149" s="6" t="s">
        <v>23749</v>
      </c>
      <c r="G6149" s="6" t="s">
        <v>23750</v>
      </c>
      <c r="H6149" s="79">
        <v>1308.075349</v>
      </c>
    </row>
    <row r="6150" spans="1:8" x14ac:dyDescent="0.2">
      <c r="A6150" s="6">
        <v>30440079</v>
      </c>
      <c r="B6150" s="6" t="s">
        <v>23751</v>
      </c>
      <c r="C6150" s="6" t="s">
        <v>10912</v>
      </c>
      <c r="D6150" s="6" t="s">
        <v>18309</v>
      </c>
      <c r="E6150" s="6" t="s">
        <v>5893</v>
      </c>
      <c r="F6150" s="6" t="s">
        <v>23752</v>
      </c>
      <c r="G6150" s="6" t="s">
        <v>23753</v>
      </c>
      <c r="H6150" s="79">
        <v>1308.075349</v>
      </c>
    </row>
    <row r="6151" spans="1:8" x14ac:dyDescent="0.2">
      <c r="A6151" s="6">
        <v>30314245</v>
      </c>
      <c r="B6151" s="6" t="s">
        <v>23754</v>
      </c>
      <c r="C6151" s="6" t="s">
        <v>5658</v>
      </c>
      <c r="D6151" s="6" t="s">
        <v>18416</v>
      </c>
      <c r="E6151" s="6" t="s">
        <v>5638</v>
      </c>
      <c r="F6151" s="6" t="s">
        <v>23755</v>
      </c>
      <c r="G6151" s="6" t="s">
        <v>23756</v>
      </c>
      <c r="H6151" s="79">
        <v>1308.075349</v>
      </c>
    </row>
    <row r="6152" spans="1:8" x14ac:dyDescent="0.2">
      <c r="A6152" s="6">
        <v>30124326</v>
      </c>
      <c r="B6152" s="6" t="s">
        <v>2639</v>
      </c>
      <c r="C6152" s="6" t="s">
        <v>5782</v>
      </c>
      <c r="D6152" s="6" t="s">
        <v>18313</v>
      </c>
      <c r="E6152" s="6" t="s">
        <v>5893</v>
      </c>
      <c r="F6152" s="6" t="s">
        <v>2635</v>
      </c>
      <c r="G6152" s="6" t="s">
        <v>2636</v>
      </c>
      <c r="H6152" s="79">
        <v>1308.075349</v>
      </c>
    </row>
    <row r="6153" spans="1:8" x14ac:dyDescent="0.2">
      <c r="A6153" s="6">
        <v>30039629</v>
      </c>
      <c r="B6153" s="6" t="s">
        <v>2119</v>
      </c>
      <c r="C6153" s="6" t="s">
        <v>10821</v>
      </c>
      <c r="D6153" s="6" t="s">
        <v>18870</v>
      </c>
      <c r="E6153" s="6" t="s">
        <v>5638</v>
      </c>
      <c r="F6153" s="6" t="s">
        <v>2115</v>
      </c>
      <c r="G6153" s="6" t="s">
        <v>2116</v>
      </c>
      <c r="H6153" s="79">
        <v>1308.075349</v>
      </c>
    </row>
    <row r="6154" spans="1:8" x14ac:dyDescent="0.2">
      <c r="A6154" s="6">
        <v>30214590</v>
      </c>
      <c r="B6154" s="6" t="s">
        <v>5362</v>
      </c>
      <c r="C6154" s="6" t="s">
        <v>10821</v>
      </c>
      <c r="D6154" s="6" t="s">
        <v>18874</v>
      </c>
      <c r="E6154" s="6" t="s">
        <v>5638</v>
      </c>
      <c r="F6154" s="6" t="s">
        <v>5358</v>
      </c>
      <c r="G6154" s="6" t="s">
        <v>5359</v>
      </c>
      <c r="H6154" s="79">
        <v>1308.075349</v>
      </c>
    </row>
    <row r="6155" spans="1:8" x14ac:dyDescent="0.2">
      <c r="A6155" s="6">
        <v>30449194</v>
      </c>
      <c r="B6155" s="6" t="s">
        <v>23757</v>
      </c>
      <c r="C6155" s="6" t="s">
        <v>7290</v>
      </c>
      <c r="D6155" s="6" t="s">
        <v>11588</v>
      </c>
      <c r="E6155" s="6" t="s">
        <v>5893</v>
      </c>
      <c r="F6155" s="6" t="s">
        <v>23758</v>
      </c>
      <c r="G6155" s="6" t="s">
        <v>23759</v>
      </c>
      <c r="H6155" s="79">
        <v>1312.142124</v>
      </c>
    </row>
    <row r="6156" spans="1:8" x14ac:dyDescent="0.2">
      <c r="A6156" s="6">
        <v>30157646</v>
      </c>
      <c r="B6156" s="6" t="s">
        <v>23760</v>
      </c>
      <c r="C6156" s="6" t="s">
        <v>7294</v>
      </c>
      <c r="D6156" s="6" t="s">
        <v>11588</v>
      </c>
      <c r="E6156" s="6" t="s">
        <v>5893</v>
      </c>
      <c r="F6156" s="6" t="s">
        <v>23761</v>
      </c>
      <c r="G6156" s="6" t="s">
        <v>23762</v>
      </c>
      <c r="H6156" s="79">
        <v>1312.142124</v>
      </c>
    </row>
    <row r="6157" spans="1:8" x14ac:dyDescent="0.2">
      <c r="A6157" s="6">
        <v>30326758</v>
      </c>
      <c r="B6157" s="6" t="s">
        <v>23763</v>
      </c>
      <c r="C6157" s="6" t="s">
        <v>7298</v>
      </c>
      <c r="D6157" s="6" t="s">
        <v>11588</v>
      </c>
      <c r="E6157" s="6" t="s">
        <v>5893</v>
      </c>
      <c r="F6157" s="6" t="s">
        <v>23764</v>
      </c>
      <c r="G6157" s="6" t="s">
        <v>23765</v>
      </c>
      <c r="H6157" s="79">
        <v>1312.142124</v>
      </c>
    </row>
    <row r="6158" spans="1:8" x14ac:dyDescent="0.2">
      <c r="A6158" s="6">
        <v>30097329</v>
      </c>
      <c r="B6158" s="6" t="s">
        <v>23766</v>
      </c>
      <c r="C6158" s="6" t="s">
        <v>7302</v>
      </c>
      <c r="D6158" s="6" t="s">
        <v>11588</v>
      </c>
      <c r="E6158" s="6" t="s">
        <v>5893</v>
      </c>
      <c r="F6158" s="6" t="s">
        <v>23767</v>
      </c>
      <c r="G6158" s="6" t="s">
        <v>23768</v>
      </c>
      <c r="H6158" s="79">
        <v>1312.142124</v>
      </c>
    </row>
    <row r="6159" spans="1:8" x14ac:dyDescent="0.2">
      <c r="A6159" s="6">
        <v>30159746</v>
      </c>
      <c r="B6159" s="6" t="s">
        <v>23769</v>
      </c>
      <c r="C6159" s="6" t="s">
        <v>6416</v>
      </c>
      <c r="D6159" s="6" t="s">
        <v>17997</v>
      </c>
      <c r="E6159" s="6" t="s">
        <v>15819</v>
      </c>
      <c r="F6159" s="6" t="s">
        <v>23770</v>
      </c>
      <c r="G6159" s="6" t="s">
        <v>23771</v>
      </c>
      <c r="H6159" s="79">
        <v>1312.2814840000001</v>
      </c>
    </row>
    <row r="6160" spans="1:8" x14ac:dyDescent="0.2">
      <c r="A6160" s="6">
        <v>30369640</v>
      </c>
      <c r="B6160" s="6" t="s">
        <v>23772</v>
      </c>
      <c r="C6160" s="6" t="s">
        <v>8065</v>
      </c>
      <c r="D6160" s="6" t="s">
        <v>18044</v>
      </c>
      <c r="E6160" s="6" t="s">
        <v>5638</v>
      </c>
      <c r="F6160" s="6" t="s">
        <v>23773</v>
      </c>
      <c r="G6160" s="6" t="s">
        <v>23774</v>
      </c>
      <c r="H6160" s="79">
        <v>1314.9689080000001</v>
      </c>
    </row>
    <row r="6161" spans="1:8" x14ac:dyDescent="0.2">
      <c r="A6161" s="6">
        <v>30392295</v>
      </c>
      <c r="B6161" s="6" t="s">
        <v>2276</v>
      </c>
      <c r="C6161" s="6" t="s">
        <v>9033</v>
      </c>
      <c r="D6161" s="6" t="s">
        <v>18358</v>
      </c>
      <c r="E6161" s="6" t="s">
        <v>5638</v>
      </c>
      <c r="F6161" s="6" t="s">
        <v>2271</v>
      </c>
      <c r="G6161" s="6" t="s">
        <v>2272</v>
      </c>
      <c r="H6161" s="79">
        <v>1320.1279489999999</v>
      </c>
    </row>
    <row r="6162" spans="1:8" x14ac:dyDescent="0.2">
      <c r="A6162" s="6">
        <v>30319117</v>
      </c>
      <c r="B6162" s="6" t="s">
        <v>3488</v>
      </c>
      <c r="C6162" s="6" t="s">
        <v>9033</v>
      </c>
      <c r="D6162" s="6" t="s">
        <v>18855</v>
      </c>
      <c r="E6162" s="6" t="s">
        <v>5638</v>
      </c>
      <c r="F6162" s="6" t="s">
        <v>3485</v>
      </c>
      <c r="G6162" s="6" t="s">
        <v>3486</v>
      </c>
      <c r="H6162" s="79">
        <v>1320.1279489999999</v>
      </c>
    </row>
    <row r="6163" spans="1:8" x14ac:dyDescent="0.2">
      <c r="A6163" s="6">
        <v>30077479</v>
      </c>
      <c r="B6163" s="6" t="s">
        <v>23775</v>
      </c>
      <c r="C6163" s="6" t="s">
        <v>7636</v>
      </c>
      <c r="D6163" s="6" t="s">
        <v>7351</v>
      </c>
      <c r="E6163" s="6" t="s">
        <v>5638</v>
      </c>
      <c r="F6163" s="6" t="s">
        <v>23776</v>
      </c>
      <c r="G6163" s="6" t="s">
        <v>23777</v>
      </c>
      <c r="H6163" s="79">
        <v>1322.3750219999999</v>
      </c>
    </row>
    <row r="6164" spans="1:8" x14ac:dyDescent="0.2">
      <c r="A6164" s="6">
        <v>30149532</v>
      </c>
      <c r="B6164" s="6" t="s">
        <v>23778</v>
      </c>
      <c r="C6164" s="6" t="s">
        <v>5909</v>
      </c>
      <c r="D6164" s="6" t="s">
        <v>17993</v>
      </c>
      <c r="E6164" s="6" t="s">
        <v>15819</v>
      </c>
      <c r="F6164" s="6" t="s">
        <v>23779</v>
      </c>
      <c r="G6164" s="6" t="s">
        <v>23780</v>
      </c>
      <c r="H6164" s="79">
        <v>1322.3750219999999</v>
      </c>
    </row>
    <row r="6165" spans="1:8" x14ac:dyDescent="0.2">
      <c r="A6165" s="6">
        <v>30256820</v>
      </c>
      <c r="B6165" s="6" t="s">
        <v>23781</v>
      </c>
      <c r="C6165" s="6" t="s">
        <v>5666</v>
      </c>
      <c r="D6165" s="6" t="s">
        <v>18413</v>
      </c>
      <c r="E6165" s="6" t="s">
        <v>18414</v>
      </c>
      <c r="F6165" s="6" t="s">
        <v>23782</v>
      </c>
      <c r="G6165" s="6" t="s">
        <v>23783</v>
      </c>
      <c r="H6165" s="79">
        <v>1322.7943909999999</v>
      </c>
    </row>
    <row r="6166" spans="1:8" x14ac:dyDescent="0.2">
      <c r="A6166" s="6">
        <v>30405444</v>
      </c>
      <c r="B6166" s="6" t="s">
        <v>23784</v>
      </c>
      <c r="C6166" s="6" t="s">
        <v>10904</v>
      </c>
      <c r="D6166" s="6" t="s">
        <v>18309</v>
      </c>
      <c r="E6166" s="6" t="s">
        <v>5893</v>
      </c>
      <c r="F6166" s="6" t="s">
        <v>23785</v>
      </c>
      <c r="G6166" s="6" t="s">
        <v>23786</v>
      </c>
      <c r="H6166" s="79">
        <v>1322.7943909999999</v>
      </c>
    </row>
    <row r="6167" spans="1:8" x14ac:dyDescent="0.2">
      <c r="A6167" s="6">
        <v>30269608</v>
      </c>
      <c r="B6167" s="6" t="s">
        <v>23787</v>
      </c>
      <c r="C6167" s="6" t="s">
        <v>5666</v>
      </c>
      <c r="D6167" s="6" t="s">
        <v>18416</v>
      </c>
      <c r="E6167" s="6" t="s">
        <v>5638</v>
      </c>
      <c r="F6167" s="6" t="s">
        <v>23788</v>
      </c>
      <c r="G6167" s="6" t="s">
        <v>23789</v>
      </c>
      <c r="H6167" s="79">
        <v>1322.7943909999999</v>
      </c>
    </row>
    <row r="6168" spans="1:8" x14ac:dyDescent="0.2">
      <c r="A6168" s="6">
        <v>30199249</v>
      </c>
      <c r="B6168" s="6" t="s">
        <v>2975</v>
      </c>
      <c r="C6168" s="6" t="s">
        <v>5780</v>
      </c>
      <c r="D6168" s="6" t="s">
        <v>18313</v>
      </c>
      <c r="E6168" s="6" t="s">
        <v>5893</v>
      </c>
      <c r="F6168" s="6" t="s">
        <v>2972</v>
      </c>
      <c r="G6168" s="6" t="s">
        <v>2973</v>
      </c>
      <c r="H6168" s="79">
        <v>1322.7943909999999</v>
      </c>
    </row>
    <row r="6169" spans="1:8" x14ac:dyDescent="0.2">
      <c r="A6169" s="6">
        <v>30225945</v>
      </c>
      <c r="B6169" s="6" t="s">
        <v>23790</v>
      </c>
      <c r="C6169" s="6" t="s">
        <v>5727</v>
      </c>
      <c r="D6169" s="6" t="s">
        <v>5892</v>
      </c>
      <c r="E6169" s="6" t="s">
        <v>5893</v>
      </c>
      <c r="F6169" s="6" t="s">
        <v>23791</v>
      </c>
      <c r="G6169" s="6" t="s">
        <v>23792</v>
      </c>
      <c r="H6169" s="79">
        <v>1325.6276720000001</v>
      </c>
    </row>
    <row r="6170" spans="1:8" x14ac:dyDescent="0.2">
      <c r="A6170" s="6">
        <v>30169501</v>
      </c>
      <c r="B6170" s="6" t="s">
        <v>3261</v>
      </c>
      <c r="C6170" s="6" t="s">
        <v>10817</v>
      </c>
      <c r="D6170" s="6" t="s">
        <v>18868</v>
      </c>
      <c r="E6170" s="6" t="s">
        <v>5638</v>
      </c>
      <c r="F6170" s="6" t="s">
        <v>3257</v>
      </c>
      <c r="G6170" s="6" t="s">
        <v>3258</v>
      </c>
      <c r="H6170" s="79">
        <v>1325.824327</v>
      </c>
    </row>
    <row r="6171" spans="1:8" x14ac:dyDescent="0.2">
      <c r="A6171" s="6">
        <v>30217748</v>
      </c>
      <c r="B6171" s="6" t="s">
        <v>4639</v>
      </c>
      <c r="C6171" s="6" t="s">
        <v>10817</v>
      </c>
      <c r="D6171" s="6" t="s">
        <v>18870</v>
      </c>
      <c r="E6171" s="6" t="s">
        <v>5638</v>
      </c>
      <c r="F6171" s="6" t="s">
        <v>4635</v>
      </c>
      <c r="G6171" s="6" t="s">
        <v>4636</v>
      </c>
      <c r="H6171" s="79">
        <v>1325.824327</v>
      </c>
    </row>
    <row r="6172" spans="1:8" x14ac:dyDescent="0.2">
      <c r="A6172" s="6">
        <v>30401484</v>
      </c>
      <c r="B6172" s="6" t="s">
        <v>23793</v>
      </c>
      <c r="C6172" s="6" t="s">
        <v>8638</v>
      </c>
      <c r="D6172" s="6" t="s">
        <v>17969</v>
      </c>
      <c r="E6172" s="6" t="s">
        <v>5893</v>
      </c>
      <c r="F6172" s="6" t="s">
        <v>23794</v>
      </c>
      <c r="G6172" s="6" t="s">
        <v>23795</v>
      </c>
      <c r="H6172" s="79">
        <v>1328.215173</v>
      </c>
    </row>
    <row r="6173" spans="1:8" x14ac:dyDescent="0.2">
      <c r="A6173" s="6">
        <v>30012317</v>
      </c>
      <c r="B6173" s="6" t="s">
        <v>23796</v>
      </c>
      <c r="C6173" s="6" t="s">
        <v>8638</v>
      </c>
      <c r="D6173" s="6" t="s">
        <v>17973</v>
      </c>
      <c r="E6173" s="6" t="s">
        <v>5893</v>
      </c>
      <c r="F6173" s="6" t="s">
        <v>23797</v>
      </c>
      <c r="G6173" s="6" t="s">
        <v>23798</v>
      </c>
      <c r="H6173" s="79">
        <v>1328.215173</v>
      </c>
    </row>
    <row r="6174" spans="1:8" x14ac:dyDescent="0.2">
      <c r="A6174" s="6">
        <v>30376089</v>
      </c>
      <c r="B6174" s="6" t="s">
        <v>23799</v>
      </c>
      <c r="C6174" s="6" t="s">
        <v>8614</v>
      </c>
      <c r="D6174" s="6" t="s">
        <v>6338</v>
      </c>
      <c r="E6174" s="6" t="s">
        <v>5638</v>
      </c>
      <c r="F6174" s="6" t="s">
        <v>23800</v>
      </c>
      <c r="G6174" s="6" t="s">
        <v>23801</v>
      </c>
      <c r="H6174" s="79">
        <v>1329.6409490000001</v>
      </c>
    </row>
    <row r="6175" spans="1:8" x14ac:dyDescent="0.2">
      <c r="A6175" s="6">
        <v>30125312</v>
      </c>
      <c r="B6175" s="6" t="s">
        <v>23802</v>
      </c>
      <c r="C6175" s="6" t="s">
        <v>8618</v>
      </c>
      <c r="D6175" s="6" t="s">
        <v>6338</v>
      </c>
      <c r="E6175" s="6" t="s">
        <v>5638</v>
      </c>
      <c r="F6175" s="6" t="s">
        <v>23803</v>
      </c>
      <c r="G6175" s="6" t="s">
        <v>23804</v>
      </c>
      <c r="H6175" s="79">
        <v>1329.6409490000001</v>
      </c>
    </row>
    <row r="6176" spans="1:8" x14ac:dyDescent="0.2">
      <c r="A6176" s="6">
        <v>30438462</v>
      </c>
      <c r="B6176" s="6" t="s">
        <v>23805</v>
      </c>
      <c r="C6176" s="6" t="s">
        <v>8622</v>
      </c>
      <c r="D6176" s="6" t="s">
        <v>6338</v>
      </c>
      <c r="E6176" s="6" t="s">
        <v>5638</v>
      </c>
      <c r="F6176" s="6" t="s">
        <v>23806</v>
      </c>
      <c r="G6176" s="6" t="s">
        <v>23807</v>
      </c>
      <c r="H6176" s="79">
        <v>1329.6409490000001</v>
      </c>
    </row>
    <row r="6177" spans="1:8" x14ac:dyDescent="0.2">
      <c r="A6177" s="6">
        <v>30215460</v>
      </c>
      <c r="B6177" s="6" t="s">
        <v>23808</v>
      </c>
      <c r="C6177" s="6" t="s">
        <v>8626</v>
      </c>
      <c r="D6177" s="6" t="s">
        <v>6338</v>
      </c>
      <c r="E6177" s="6" t="s">
        <v>5638</v>
      </c>
      <c r="F6177" s="6" t="s">
        <v>23809</v>
      </c>
      <c r="G6177" s="6" t="s">
        <v>23810</v>
      </c>
      <c r="H6177" s="79">
        <v>1329.6409490000001</v>
      </c>
    </row>
    <row r="6178" spans="1:8" x14ac:dyDescent="0.2">
      <c r="A6178" s="6">
        <v>30436055</v>
      </c>
      <c r="B6178" s="6" t="s">
        <v>23811</v>
      </c>
      <c r="C6178" s="6" t="s">
        <v>8630</v>
      </c>
      <c r="D6178" s="6" t="s">
        <v>6338</v>
      </c>
      <c r="E6178" s="6" t="s">
        <v>5638</v>
      </c>
      <c r="F6178" s="6" t="s">
        <v>23812</v>
      </c>
      <c r="G6178" s="6" t="s">
        <v>23813</v>
      </c>
      <c r="H6178" s="79">
        <v>1329.6409490000001</v>
      </c>
    </row>
    <row r="6179" spans="1:8" x14ac:dyDescent="0.2">
      <c r="A6179" s="6">
        <v>30194405</v>
      </c>
      <c r="B6179" s="6" t="s">
        <v>23814</v>
      </c>
      <c r="C6179" s="6" t="s">
        <v>8634</v>
      </c>
      <c r="D6179" s="6" t="s">
        <v>6338</v>
      </c>
      <c r="E6179" s="6" t="s">
        <v>5638</v>
      </c>
      <c r="F6179" s="6" t="s">
        <v>23815</v>
      </c>
      <c r="G6179" s="6" t="s">
        <v>23816</v>
      </c>
      <c r="H6179" s="79">
        <v>1329.6409490000001</v>
      </c>
    </row>
    <row r="6180" spans="1:8" x14ac:dyDescent="0.2">
      <c r="A6180" s="6">
        <v>30084803</v>
      </c>
      <c r="B6180" s="6" t="s">
        <v>5171</v>
      </c>
      <c r="C6180" s="6" t="s">
        <v>6624</v>
      </c>
      <c r="D6180" s="6" t="s">
        <v>18870</v>
      </c>
      <c r="E6180" s="6" t="s">
        <v>5638</v>
      </c>
      <c r="F6180" s="6" t="s">
        <v>5167</v>
      </c>
      <c r="G6180" s="6" t="s">
        <v>5168</v>
      </c>
      <c r="H6180" s="79">
        <v>1329.7597740000001</v>
      </c>
    </row>
    <row r="6181" spans="1:8" x14ac:dyDescent="0.2">
      <c r="A6181" s="6">
        <v>30390050</v>
      </c>
      <c r="B6181" s="6" t="s">
        <v>4511</v>
      </c>
      <c r="C6181" s="6" t="s">
        <v>6624</v>
      </c>
      <c r="D6181" s="6" t="s">
        <v>18874</v>
      </c>
      <c r="E6181" s="6" t="s">
        <v>5638</v>
      </c>
      <c r="F6181" s="6" t="s">
        <v>4507</v>
      </c>
      <c r="G6181" s="6" t="s">
        <v>4508</v>
      </c>
      <c r="H6181" s="79">
        <v>1329.7597740000001</v>
      </c>
    </row>
    <row r="6182" spans="1:8" x14ac:dyDescent="0.2">
      <c r="A6182" s="6">
        <v>30314063</v>
      </c>
      <c r="B6182" s="6" t="s">
        <v>23817</v>
      </c>
      <c r="C6182" s="6" t="s">
        <v>6097</v>
      </c>
      <c r="D6182" s="6" t="s">
        <v>17993</v>
      </c>
      <c r="E6182" s="6" t="s">
        <v>15819</v>
      </c>
      <c r="F6182" s="6" t="s">
        <v>23818</v>
      </c>
      <c r="G6182" s="6" t="s">
        <v>23819</v>
      </c>
      <c r="H6182" s="79">
        <v>1329.9098260000001</v>
      </c>
    </row>
    <row r="6183" spans="1:8" x14ac:dyDescent="0.2">
      <c r="A6183" s="6">
        <v>30011118</v>
      </c>
      <c r="B6183" s="6" t="s">
        <v>23820</v>
      </c>
      <c r="C6183" s="6" t="s">
        <v>6097</v>
      </c>
      <c r="D6183" s="6" t="s">
        <v>17997</v>
      </c>
      <c r="E6183" s="6" t="s">
        <v>15819</v>
      </c>
      <c r="F6183" s="6" t="s">
        <v>23821</v>
      </c>
      <c r="G6183" s="6" t="s">
        <v>23822</v>
      </c>
      <c r="H6183" s="79">
        <v>1329.9098260000001</v>
      </c>
    </row>
    <row r="6184" spans="1:8" x14ac:dyDescent="0.2">
      <c r="A6184" s="6">
        <v>30082675</v>
      </c>
      <c r="B6184" s="6" t="s">
        <v>23823</v>
      </c>
      <c r="C6184" s="6" t="s">
        <v>6444</v>
      </c>
      <c r="D6184" s="6" t="s">
        <v>18868</v>
      </c>
      <c r="E6184" s="6" t="s">
        <v>5638</v>
      </c>
      <c r="F6184" s="6" t="s">
        <v>23824</v>
      </c>
      <c r="G6184" s="6" t="s">
        <v>23825</v>
      </c>
      <c r="H6184" s="79">
        <v>1331.1686649999999</v>
      </c>
    </row>
    <row r="6185" spans="1:8" x14ac:dyDescent="0.2">
      <c r="A6185" s="6">
        <v>30381512</v>
      </c>
      <c r="B6185" s="6" t="s">
        <v>23826</v>
      </c>
      <c r="C6185" s="6" t="s">
        <v>6444</v>
      </c>
      <c r="D6185" s="6" t="s">
        <v>18870</v>
      </c>
      <c r="E6185" s="6" t="s">
        <v>5638</v>
      </c>
      <c r="F6185" s="6" t="s">
        <v>23827</v>
      </c>
      <c r="G6185" s="6" t="s">
        <v>23828</v>
      </c>
      <c r="H6185" s="79">
        <v>1331.1686649999999</v>
      </c>
    </row>
    <row r="6186" spans="1:8" x14ac:dyDescent="0.2">
      <c r="A6186" s="6">
        <v>30322301</v>
      </c>
      <c r="B6186" s="6" t="s">
        <v>2566</v>
      </c>
      <c r="C6186" s="6" t="s">
        <v>6444</v>
      </c>
      <c r="D6186" s="6" t="s">
        <v>18874</v>
      </c>
      <c r="E6186" s="6" t="s">
        <v>5638</v>
      </c>
      <c r="F6186" s="6" t="s">
        <v>2561</v>
      </c>
      <c r="G6186" s="6" t="s">
        <v>2562</v>
      </c>
      <c r="H6186" s="79">
        <v>1331.1686649999999</v>
      </c>
    </row>
    <row r="6187" spans="1:8" x14ac:dyDescent="0.2">
      <c r="A6187" s="6">
        <v>30109556</v>
      </c>
      <c r="B6187" s="6" t="s">
        <v>23829</v>
      </c>
      <c r="C6187" s="6" t="s">
        <v>6859</v>
      </c>
      <c r="D6187" s="6" t="s">
        <v>6338</v>
      </c>
      <c r="E6187" s="6" t="s">
        <v>5638</v>
      </c>
      <c r="F6187" s="6" t="s">
        <v>23830</v>
      </c>
      <c r="G6187" s="6" t="s">
        <v>23831</v>
      </c>
      <c r="H6187" s="79">
        <v>1332.069201</v>
      </c>
    </row>
    <row r="6188" spans="1:8" x14ac:dyDescent="0.2">
      <c r="A6188" s="6">
        <v>30263804</v>
      </c>
      <c r="B6188" s="6" t="s">
        <v>23832</v>
      </c>
      <c r="C6188" s="6" t="s">
        <v>6863</v>
      </c>
      <c r="D6188" s="6" t="s">
        <v>6338</v>
      </c>
      <c r="E6188" s="6" t="s">
        <v>5638</v>
      </c>
      <c r="F6188" s="6" t="s">
        <v>23833</v>
      </c>
      <c r="G6188" s="6" t="s">
        <v>23834</v>
      </c>
      <c r="H6188" s="79">
        <v>1332.069201</v>
      </c>
    </row>
    <row r="6189" spans="1:8" x14ac:dyDescent="0.2">
      <c r="A6189" s="6">
        <v>30369320</v>
      </c>
      <c r="B6189" s="6" t="s">
        <v>23835</v>
      </c>
      <c r="C6189" s="6" t="s">
        <v>6867</v>
      </c>
      <c r="D6189" s="6" t="s">
        <v>6338</v>
      </c>
      <c r="E6189" s="6" t="s">
        <v>5638</v>
      </c>
      <c r="F6189" s="6" t="s">
        <v>23836</v>
      </c>
      <c r="G6189" s="6" t="s">
        <v>23837</v>
      </c>
      <c r="H6189" s="79">
        <v>1332.069201</v>
      </c>
    </row>
    <row r="6190" spans="1:8" x14ac:dyDescent="0.2">
      <c r="A6190" s="6">
        <v>30197370</v>
      </c>
      <c r="B6190" s="6" t="s">
        <v>23838</v>
      </c>
      <c r="C6190" s="6" t="s">
        <v>6871</v>
      </c>
      <c r="D6190" s="6" t="s">
        <v>6338</v>
      </c>
      <c r="E6190" s="6" t="s">
        <v>5638</v>
      </c>
      <c r="F6190" s="6" t="s">
        <v>23839</v>
      </c>
      <c r="G6190" s="6" t="s">
        <v>23840</v>
      </c>
      <c r="H6190" s="79">
        <v>1332.069201</v>
      </c>
    </row>
    <row r="6191" spans="1:8" x14ac:dyDescent="0.2">
      <c r="A6191" s="6">
        <v>30376070</v>
      </c>
      <c r="B6191" s="6" t="s">
        <v>23841</v>
      </c>
      <c r="C6191" s="6" t="s">
        <v>6875</v>
      </c>
      <c r="D6191" s="6" t="s">
        <v>6338</v>
      </c>
      <c r="E6191" s="6" t="s">
        <v>5638</v>
      </c>
      <c r="F6191" s="6" t="s">
        <v>23842</v>
      </c>
      <c r="G6191" s="6" t="s">
        <v>23843</v>
      </c>
      <c r="H6191" s="79">
        <v>1332.069201</v>
      </c>
    </row>
    <row r="6192" spans="1:8" x14ac:dyDescent="0.2">
      <c r="A6192" s="6">
        <v>30154244</v>
      </c>
      <c r="B6192" s="6" t="s">
        <v>23844</v>
      </c>
      <c r="C6192" s="6" t="s">
        <v>8197</v>
      </c>
      <c r="D6192" s="6" t="s">
        <v>6338</v>
      </c>
      <c r="E6192" s="6" t="s">
        <v>5638</v>
      </c>
      <c r="F6192" s="6" t="s">
        <v>23845</v>
      </c>
      <c r="G6192" s="6" t="s">
        <v>23846</v>
      </c>
      <c r="H6192" s="79">
        <v>1332.069201</v>
      </c>
    </row>
    <row r="6193" spans="1:8" x14ac:dyDescent="0.2">
      <c r="A6193" s="6">
        <v>30325476</v>
      </c>
      <c r="B6193" s="6" t="s">
        <v>23847</v>
      </c>
      <c r="C6193" s="6" t="s">
        <v>6101</v>
      </c>
      <c r="D6193" s="6" t="s">
        <v>17993</v>
      </c>
      <c r="E6193" s="6" t="s">
        <v>15819</v>
      </c>
      <c r="F6193" s="6" t="s">
        <v>23848</v>
      </c>
      <c r="G6193" s="6" t="s">
        <v>23849</v>
      </c>
      <c r="H6193" s="79">
        <v>1334.5963810000001</v>
      </c>
    </row>
    <row r="6194" spans="1:8" x14ac:dyDescent="0.2">
      <c r="A6194" s="6">
        <v>30170386</v>
      </c>
      <c r="B6194" s="6" t="s">
        <v>23850</v>
      </c>
      <c r="C6194" s="6" t="s">
        <v>6105</v>
      </c>
      <c r="D6194" s="6" t="s">
        <v>17993</v>
      </c>
      <c r="E6194" s="6" t="s">
        <v>15819</v>
      </c>
      <c r="F6194" s="6" t="s">
        <v>23851</v>
      </c>
      <c r="G6194" s="6" t="s">
        <v>23852</v>
      </c>
      <c r="H6194" s="79">
        <v>1334.5963810000001</v>
      </c>
    </row>
    <row r="6195" spans="1:8" x14ac:dyDescent="0.2">
      <c r="A6195" s="6">
        <v>30274741</v>
      </c>
      <c r="B6195" s="6" t="s">
        <v>23853</v>
      </c>
      <c r="C6195" s="6" t="s">
        <v>6101</v>
      </c>
      <c r="D6195" s="6" t="s">
        <v>17997</v>
      </c>
      <c r="E6195" s="6" t="s">
        <v>15819</v>
      </c>
      <c r="F6195" s="6" t="s">
        <v>23854</v>
      </c>
      <c r="G6195" s="6" t="s">
        <v>23855</v>
      </c>
      <c r="H6195" s="79">
        <v>1334.5963810000001</v>
      </c>
    </row>
    <row r="6196" spans="1:8" x14ac:dyDescent="0.2">
      <c r="A6196" s="6">
        <v>30320767</v>
      </c>
      <c r="B6196" s="6" t="s">
        <v>23856</v>
      </c>
      <c r="C6196" s="6" t="s">
        <v>6105</v>
      </c>
      <c r="D6196" s="6" t="s">
        <v>17997</v>
      </c>
      <c r="E6196" s="6" t="s">
        <v>15819</v>
      </c>
      <c r="F6196" s="6" t="s">
        <v>23857</v>
      </c>
      <c r="G6196" s="6" t="s">
        <v>23858</v>
      </c>
      <c r="H6196" s="79">
        <v>1334.5963810000001</v>
      </c>
    </row>
    <row r="6197" spans="1:8" x14ac:dyDescent="0.2">
      <c r="A6197" s="6">
        <v>30406015</v>
      </c>
      <c r="B6197" s="6" t="s">
        <v>23859</v>
      </c>
      <c r="C6197" s="6" t="s">
        <v>10710</v>
      </c>
      <c r="D6197" s="6" t="s">
        <v>19180</v>
      </c>
      <c r="E6197" s="6" t="s">
        <v>5893</v>
      </c>
      <c r="F6197" s="6" t="s">
        <v>23860</v>
      </c>
      <c r="G6197" s="6" t="s">
        <v>23861</v>
      </c>
      <c r="H6197" s="79">
        <v>1336.22378</v>
      </c>
    </row>
    <row r="6198" spans="1:8" x14ac:dyDescent="0.2">
      <c r="A6198" s="6">
        <v>30317010</v>
      </c>
      <c r="B6198" s="6" t="s">
        <v>23862</v>
      </c>
      <c r="C6198" s="6" t="s">
        <v>14995</v>
      </c>
      <c r="D6198" s="6" t="s">
        <v>19176</v>
      </c>
      <c r="E6198" s="6" t="s">
        <v>5893</v>
      </c>
      <c r="F6198" s="6" t="s">
        <v>23863</v>
      </c>
      <c r="G6198" s="6" t="s">
        <v>23864</v>
      </c>
      <c r="H6198" s="79">
        <v>1338.182585</v>
      </c>
    </row>
    <row r="6199" spans="1:8" x14ac:dyDescent="0.2">
      <c r="A6199" s="6">
        <v>30265579</v>
      </c>
      <c r="B6199" s="6" t="s">
        <v>23865</v>
      </c>
      <c r="C6199" s="6" t="s">
        <v>14995</v>
      </c>
      <c r="D6199" s="6" t="s">
        <v>19180</v>
      </c>
      <c r="E6199" s="6" t="s">
        <v>5893</v>
      </c>
      <c r="F6199" s="6" t="s">
        <v>23866</v>
      </c>
      <c r="G6199" s="6" t="s">
        <v>23867</v>
      </c>
      <c r="H6199" s="79">
        <v>1338.182585</v>
      </c>
    </row>
    <row r="6200" spans="1:8" x14ac:dyDescent="0.2">
      <c r="A6200" s="6">
        <v>30338146</v>
      </c>
      <c r="B6200" s="6" t="s">
        <v>690</v>
      </c>
      <c r="C6200" s="6" t="s">
        <v>7135</v>
      </c>
      <c r="D6200" s="6" t="s">
        <v>18870</v>
      </c>
      <c r="E6200" s="6" t="s">
        <v>5638</v>
      </c>
      <c r="F6200" s="6" t="s">
        <v>685</v>
      </c>
      <c r="G6200" s="6" t="s">
        <v>686</v>
      </c>
      <c r="H6200" s="79">
        <v>1341.911525</v>
      </c>
    </row>
    <row r="6201" spans="1:8" x14ac:dyDescent="0.2">
      <c r="A6201" s="6">
        <v>30174810</v>
      </c>
      <c r="B6201" s="6" t="s">
        <v>23868</v>
      </c>
      <c r="C6201" s="6" t="s">
        <v>7135</v>
      </c>
      <c r="D6201" s="6" t="s">
        <v>18874</v>
      </c>
      <c r="E6201" s="6" t="s">
        <v>5638</v>
      </c>
      <c r="F6201" s="6" t="s">
        <v>23869</v>
      </c>
      <c r="G6201" s="6" t="s">
        <v>23870</v>
      </c>
      <c r="H6201" s="79">
        <v>1341.911525</v>
      </c>
    </row>
    <row r="6202" spans="1:8" x14ac:dyDescent="0.2">
      <c r="A6202" s="6">
        <v>30139968</v>
      </c>
      <c r="B6202" s="6" t="s">
        <v>23871</v>
      </c>
      <c r="C6202" s="6" t="s">
        <v>5662</v>
      </c>
      <c r="D6202" s="6" t="s">
        <v>18413</v>
      </c>
      <c r="E6202" s="6" t="s">
        <v>18414</v>
      </c>
      <c r="F6202" s="6" t="s">
        <v>23872</v>
      </c>
      <c r="G6202" s="6" t="s">
        <v>23873</v>
      </c>
      <c r="H6202" s="79">
        <v>1347.7066279999999</v>
      </c>
    </row>
    <row r="6203" spans="1:8" x14ac:dyDescent="0.2">
      <c r="A6203" s="6">
        <v>30161685</v>
      </c>
      <c r="B6203" s="6" t="s">
        <v>23874</v>
      </c>
      <c r="C6203" s="6" t="s">
        <v>10908</v>
      </c>
      <c r="D6203" s="6" t="s">
        <v>18309</v>
      </c>
      <c r="E6203" s="6" t="s">
        <v>5893</v>
      </c>
      <c r="F6203" s="6" t="s">
        <v>23875</v>
      </c>
      <c r="G6203" s="6" t="s">
        <v>23876</v>
      </c>
      <c r="H6203" s="79">
        <v>1347.7066279999999</v>
      </c>
    </row>
    <row r="6204" spans="1:8" x14ac:dyDescent="0.2">
      <c r="A6204" s="6">
        <v>30018813</v>
      </c>
      <c r="B6204" s="6" t="s">
        <v>23877</v>
      </c>
      <c r="C6204" s="6" t="s">
        <v>5662</v>
      </c>
      <c r="D6204" s="6" t="s">
        <v>18416</v>
      </c>
      <c r="E6204" s="6" t="s">
        <v>5638</v>
      </c>
      <c r="F6204" s="6" t="s">
        <v>23878</v>
      </c>
      <c r="G6204" s="6" t="s">
        <v>23879</v>
      </c>
      <c r="H6204" s="79">
        <v>1347.7066279999999</v>
      </c>
    </row>
    <row r="6205" spans="1:8" x14ac:dyDescent="0.2">
      <c r="A6205" s="6">
        <v>30339425</v>
      </c>
      <c r="B6205" s="6" t="s">
        <v>5336</v>
      </c>
      <c r="C6205" s="6" t="s">
        <v>10813</v>
      </c>
      <c r="D6205" s="6" t="s">
        <v>18868</v>
      </c>
      <c r="E6205" s="6" t="s">
        <v>5638</v>
      </c>
      <c r="F6205" s="6" t="s">
        <v>5332</v>
      </c>
      <c r="G6205" s="6" t="s">
        <v>5333</v>
      </c>
      <c r="H6205" s="79">
        <v>1347.7066279999999</v>
      </c>
    </row>
    <row r="6206" spans="1:8" x14ac:dyDescent="0.2">
      <c r="A6206" s="6">
        <v>30452254</v>
      </c>
      <c r="B6206" s="6" t="s">
        <v>5391</v>
      </c>
      <c r="C6206" s="6" t="s">
        <v>10821</v>
      </c>
      <c r="D6206" s="6" t="s">
        <v>18868</v>
      </c>
      <c r="E6206" s="6" t="s">
        <v>5638</v>
      </c>
      <c r="F6206" s="6" t="s">
        <v>5387</v>
      </c>
      <c r="G6206" s="6" t="s">
        <v>5388</v>
      </c>
      <c r="H6206" s="79">
        <v>1347.7066279999999</v>
      </c>
    </row>
    <row r="6207" spans="1:8" x14ac:dyDescent="0.2">
      <c r="A6207" s="6">
        <v>30292947</v>
      </c>
      <c r="B6207" s="6" t="s">
        <v>5177</v>
      </c>
      <c r="C6207" s="6" t="s">
        <v>5781</v>
      </c>
      <c r="D6207" s="6" t="s">
        <v>18313</v>
      </c>
      <c r="E6207" s="6" t="s">
        <v>5893</v>
      </c>
      <c r="F6207" s="6" t="s">
        <v>5173</v>
      </c>
      <c r="G6207" s="6" t="s">
        <v>5174</v>
      </c>
      <c r="H6207" s="79">
        <v>1347.7066279999999</v>
      </c>
    </row>
    <row r="6208" spans="1:8" x14ac:dyDescent="0.2">
      <c r="A6208" s="6">
        <v>30264719</v>
      </c>
      <c r="B6208" s="6" t="s">
        <v>2336</v>
      </c>
      <c r="C6208" s="6" t="s">
        <v>10813</v>
      </c>
      <c r="D6208" s="6" t="s">
        <v>18870</v>
      </c>
      <c r="E6208" s="6" t="s">
        <v>5638</v>
      </c>
      <c r="F6208" s="6" t="s">
        <v>2332</v>
      </c>
      <c r="G6208" s="6" t="s">
        <v>2333</v>
      </c>
      <c r="H6208" s="79">
        <v>1347.7066279999999</v>
      </c>
    </row>
    <row r="6209" spans="1:8" x14ac:dyDescent="0.2">
      <c r="A6209" s="6">
        <v>30157478</v>
      </c>
      <c r="B6209" s="6" t="s">
        <v>5059</v>
      </c>
      <c r="C6209" s="6" t="s">
        <v>10813</v>
      </c>
      <c r="D6209" s="6" t="s">
        <v>18874</v>
      </c>
      <c r="E6209" s="6" t="s">
        <v>5638</v>
      </c>
      <c r="F6209" s="6" t="s">
        <v>5055</v>
      </c>
      <c r="G6209" s="6" t="s">
        <v>5056</v>
      </c>
      <c r="H6209" s="79">
        <v>1347.7066279999999</v>
      </c>
    </row>
    <row r="6210" spans="1:8" x14ac:dyDescent="0.2">
      <c r="A6210" s="6">
        <v>30060216</v>
      </c>
      <c r="B6210" s="6" t="s">
        <v>23880</v>
      </c>
      <c r="C6210" s="6" t="s">
        <v>6298</v>
      </c>
      <c r="D6210" s="6" t="s">
        <v>18868</v>
      </c>
      <c r="E6210" s="6" t="s">
        <v>5638</v>
      </c>
      <c r="F6210" s="6" t="s">
        <v>23881</v>
      </c>
      <c r="G6210" s="6" t="s">
        <v>23882</v>
      </c>
      <c r="H6210" s="79">
        <v>1349.618146</v>
      </c>
    </row>
    <row r="6211" spans="1:8" x14ac:dyDescent="0.2">
      <c r="A6211" s="6">
        <v>30460025</v>
      </c>
      <c r="B6211" s="6" t="s">
        <v>5442</v>
      </c>
      <c r="C6211" s="6" t="s">
        <v>6298</v>
      </c>
      <c r="D6211" s="6" t="s">
        <v>18870</v>
      </c>
      <c r="E6211" s="6" t="s">
        <v>5638</v>
      </c>
      <c r="F6211" s="6" t="s">
        <v>5438</v>
      </c>
      <c r="G6211" s="6" t="s">
        <v>5439</v>
      </c>
      <c r="H6211" s="79">
        <v>1349.618146</v>
      </c>
    </row>
    <row r="6212" spans="1:8" x14ac:dyDescent="0.2">
      <c r="A6212" s="6">
        <v>30439112</v>
      </c>
      <c r="B6212" s="6" t="s">
        <v>23883</v>
      </c>
      <c r="C6212" s="6" t="s">
        <v>5718</v>
      </c>
      <c r="D6212" s="6" t="s">
        <v>5892</v>
      </c>
      <c r="E6212" s="6" t="s">
        <v>5893</v>
      </c>
      <c r="F6212" s="6" t="s">
        <v>23884</v>
      </c>
      <c r="G6212" s="6" t="s">
        <v>23885</v>
      </c>
      <c r="H6212" s="79">
        <v>1351.309217</v>
      </c>
    </row>
    <row r="6213" spans="1:8" x14ac:dyDescent="0.2">
      <c r="A6213" s="6">
        <v>30153895</v>
      </c>
      <c r="B6213" s="6" t="s">
        <v>23886</v>
      </c>
      <c r="C6213" s="6" t="s">
        <v>5722</v>
      </c>
      <c r="D6213" s="6" t="s">
        <v>5892</v>
      </c>
      <c r="E6213" s="6" t="s">
        <v>5893</v>
      </c>
      <c r="F6213" s="6" t="s">
        <v>23887</v>
      </c>
      <c r="G6213" s="6" t="s">
        <v>23888</v>
      </c>
      <c r="H6213" s="79">
        <v>1351.309217</v>
      </c>
    </row>
    <row r="6214" spans="1:8" x14ac:dyDescent="0.2">
      <c r="A6214" s="6">
        <v>30315457</v>
      </c>
      <c r="B6214" s="6" t="s">
        <v>23889</v>
      </c>
      <c r="C6214" s="6" t="s">
        <v>7636</v>
      </c>
      <c r="D6214" s="6" t="s">
        <v>22958</v>
      </c>
      <c r="E6214" s="6" t="s">
        <v>5638</v>
      </c>
      <c r="F6214" s="6" t="s">
        <v>23890</v>
      </c>
      <c r="G6214" s="6" t="s">
        <v>23891</v>
      </c>
      <c r="H6214" s="79">
        <v>1351.746455</v>
      </c>
    </row>
    <row r="6215" spans="1:8" x14ac:dyDescent="0.2">
      <c r="A6215" s="6">
        <v>30291211</v>
      </c>
      <c r="B6215" s="6" t="s">
        <v>259</v>
      </c>
      <c r="C6215" s="6" t="s">
        <v>7504</v>
      </c>
      <c r="D6215" s="6" t="s">
        <v>18358</v>
      </c>
      <c r="E6215" s="6" t="s">
        <v>5638</v>
      </c>
      <c r="F6215" s="6" t="s">
        <v>254</v>
      </c>
      <c r="G6215" s="6" t="s">
        <v>255</v>
      </c>
      <c r="H6215" s="79">
        <v>1358.3406110000001</v>
      </c>
    </row>
    <row r="6216" spans="1:8" x14ac:dyDescent="0.2">
      <c r="A6216" s="6">
        <v>30241924</v>
      </c>
      <c r="B6216" s="6" t="s">
        <v>23892</v>
      </c>
      <c r="C6216" s="6" t="s">
        <v>7504</v>
      </c>
      <c r="D6216" s="6" t="s">
        <v>18855</v>
      </c>
      <c r="E6216" s="6" t="s">
        <v>5638</v>
      </c>
      <c r="F6216" s="6" t="s">
        <v>23893</v>
      </c>
      <c r="G6216" s="6" t="s">
        <v>23894</v>
      </c>
      <c r="H6216" s="79">
        <v>1358.3406110000001</v>
      </c>
    </row>
    <row r="6217" spans="1:8" x14ac:dyDescent="0.2">
      <c r="A6217" s="6">
        <v>30303192</v>
      </c>
      <c r="B6217" s="6" t="s">
        <v>23895</v>
      </c>
      <c r="C6217" s="6" t="s">
        <v>5678</v>
      </c>
      <c r="D6217" s="6" t="s">
        <v>13250</v>
      </c>
      <c r="E6217" s="6" t="s">
        <v>13251</v>
      </c>
      <c r="F6217" s="6" t="s">
        <v>23896</v>
      </c>
      <c r="G6217" s="6" t="s">
        <v>23897</v>
      </c>
      <c r="H6217" s="79">
        <v>1358.3406110000001</v>
      </c>
    </row>
    <row r="6218" spans="1:8" x14ac:dyDescent="0.2">
      <c r="A6218" s="6">
        <v>30005376</v>
      </c>
      <c r="B6218" s="6" t="s">
        <v>23898</v>
      </c>
      <c r="C6218" s="6" t="s">
        <v>7290</v>
      </c>
      <c r="D6218" s="6" t="s">
        <v>17969</v>
      </c>
      <c r="E6218" s="6" t="s">
        <v>5893</v>
      </c>
      <c r="F6218" s="6" t="s">
        <v>23899</v>
      </c>
      <c r="G6218" s="6" t="s">
        <v>23900</v>
      </c>
      <c r="H6218" s="79">
        <v>1363.568027</v>
      </c>
    </row>
    <row r="6219" spans="1:8" x14ac:dyDescent="0.2">
      <c r="A6219" s="6">
        <v>30118560</v>
      </c>
      <c r="B6219" s="6" t="s">
        <v>23901</v>
      </c>
      <c r="C6219" s="6" t="s">
        <v>7290</v>
      </c>
      <c r="D6219" s="6" t="s">
        <v>17973</v>
      </c>
      <c r="E6219" s="6" t="s">
        <v>5893</v>
      </c>
      <c r="F6219" s="6" t="s">
        <v>23902</v>
      </c>
      <c r="G6219" s="6" t="s">
        <v>23903</v>
      </c>
      <c r="H6219" s="79">
        <v>1363.568027</v>
      </c>
    </row>
    <row r="6220" spans="1:8" x14ac:dyDescent="0.2">
      <c r="A6220" s="6">
        <v>30465165</v>
      </c>
      <c r="B6220" s="6" t="s">
        <v>23904</v>
      </c>
      <c r="C6220" s="6" t="s">
        <v>5678</v>
      </c>
      <c r="D6220" s="6" t="s">
        <v>17617</v>
      </c>
      <c r="E6220" s="6" t="s">
        <v>5638</v>
      </c>
      <c r="F6220" s="6" t="s">
        <v>23905</v>
      </c>
      <c r="G6220" s="6" t="s">
        <v>23906</v>
      </c>
      <c r="H6220" s="79">
        <v>1366.85402</v>
      </c>
    </row>
    <row r="6221" spans="1:8" x14ac:dyDescent="0.2">
      <c r="A6221" s="6">
        <v>30274426</v>
      </c>
      <c r="B6221" s="6" t="s">
        <v>23907</v>
      </c>
      <c r="C6221" s="6" t="s">
        <v>5678</v>
      </c>
      <c r="D6221" s="6" t="s">
        <v>17559</v>
      </c>
      <c r="E6221" s="6" t="s">
        <v>5638</v>
      </c>
      <c r="F6221" s="6" t="s">
        <v>23908</v>
      </c>
      <c r="G6221" s="6" t="s">
        <v>23909</v>
      </c>
      <c r="H6221" s="79">
        <v>1366.85402</v>
      </c>
    </row>
    <row r="6222" spans="1:8" x14ac:dyDescent="0.2">
      <c r="A6222" s="6">
        <v>30267353</v>
      </c>
      <c r="B6222" s="6" t="s">
        <v>540</v>
      </c>
      <c r="C6222" s="6" t="s">
        <v>6230</v>
      </c>
      <c r="D6222" s="6" t="s">
        <v>18870</v>
      </c>
      <c r="E6222" s="6" t="s">
        <v>5638</v>
      </c>
      <c r="F6222" s="6" t="s">
        <v>535</v>
      </c>
      <c r="G6222" s="6" t="s">
        <v>536</v>
      </c>
      <c r="H6222" s="79">
        <v>1370.031786</v>
      </c>
    </row>
    <row r="6223" spans="1:8" x14ac:dyDescent="0.2">
      <c r="A6223" s="6">
        <v>30037265</v>
      </c>
      <c r="B6223" s="6" t="s">
        <v>23910</v>
      </c>
      <c r="C6223" s="6" t="s">
        <v>6230</v>
      </c>
      <c r="D6223" s="6" t="s">
        <v>18874</v>
      </c>
      <c r="E6223" s="6" t="s">
        <v>5638</v>
      </c>
      <c r="F6223" s="6" t="s">
        <v>23911</v>
      </c>
      <c r="G6223" s="6" t="s">
        <v>23912</v>
      </c>
      <c r="H6223" s="79">
        <v>1370.031786</v>
      </c>
    </row>
    <row r="6224" spans="1:8" x14ac:dyDescent="0.2">
      <c r="A6224" s="6">
        <v>30115315</v>
      </c>
      <c r="B6224" s="6" t="s">
        <v>467</v>
      </c>
      <c r="C6224" s="6" t="s">
        <v>6612</v>
      </c>
      <c r="D6224" s="6" t="s">
        <v>18868</v>
      </c>
      <c r="E6224" s="6" t="s">
        <v>5638</v>
      </c>
      <c r="F6224" s="6" t="s">
        <v>463</v>
      </c>
      <c r="G6224" s="6" t="s">
        <v>464</v>
      </c>
      <c r="H6224" s="79">
        <v>1371.88735</v>
      </c>
    </row>
    <row r="6225" spans="1:8" x14ac:dyDescent="0.2">
      <c r="A6225" s="6">
        <v>30370721</v>
      </c>
      <c r="B6225" s="6" t="s">
        <v>23913</v>
      </c>
      <c r="C6225" s="6" t="s">
        <v>5756</v>
      </c>
      <c r="D6225" s="6" t="s">
        <v>18313</v>
      </c>
      <c r="E6225" s="6" t="s">
        <v>5893</v>
      </c>
      <c r="F6225" s="6" t="s">
        <v>23914</v>
      </c>
      <c r="G6225" s="6" t="s">
        <v>23915</v>
      </c>
      <c r="H6225" s="79">
        <v>1371.88735</v>
      </c>
    </row>
    <row r="6226" spans="1:8" x14ac:dyDescent="0.2">
      <c r="A6226" s="6">
        <v>30302972</v>
      </c>
      <c r="B6226" s="6" t="s">
        <v>23916</v>
      </c>
      <c r="C6226" s="6" t="s">
        <v>8606</v>
      </c>
      <c r="D6226" s="6" t="s">
        <v>7755</v>
      </c>
      <c r="E6226" s="6" t="s">
        <v>5638</v>
      </c>
      <c r="F6226" s="6" t="s">
        <v>23917</v>
      </c>
      <c r="G6226" s="6" t="s">
        <v>23918</v>
      </c>
      <c r="H6226" s="79">
        <v>1371.9390080000001</v>
      </c>
    </row>
    <row r="6227" spans="1:8" x14ac:dyDescent="0.2">
      <c r="A6227" s="6">
        <v>30329101</v>
      </c>
      <c r="B6227" s="6" t="s">
        <v>4686</v>
      </c>
      <c r="C6227" s="6" t="s">
        <v>7528</v>
      </c>
      <c r="D6227" s="6" t="s">
        <v>18358</v>
      </c>
      <c r="E6227" s="6" t="s">
        <v>5638</v>
      </c>
      <c r="F6227" s="6" t="s">
        <v>4681</v>
      </c>
      <c r="G6227" s="6" t="s">
        <v>4682</v>
      </c>
      <c r="H6227" s="79">
        <v>1373.3424789999999</v>
      </c>
    </row>
    <row r="6228" spans="1:8" x14ac:dyDescent="0.2">
      <c r="A6228" s="6">
        <v>30082995</v>
      </c>
      <c r="B6228" s="6" t="s">
        <v>23919</v>
      </c>
      <c r="C6228" s="6" t="s">
        <v>7528</v>
      </c>
      <c r="D6228" s="6" t="s">
        <v>18855</v>
      </c>
      <c r="E6228" s="6" t="s">
        <v>5638</v>
      </c>
      <c r="F6228" s="6" t="s">
        <v>23920</v>
      </c>
      <c r="G6228" s="6" t="s">
        <v>23921</v>
      </c>
      <c r="H6228" s="79">
        <v>1373.3424789999999</v>
      </c>
    </row>
    <row r="6229" spans="1:8" x14ac:dyDescent="0.2">
      <c r="A6229" s="6">
        <v>30021755</v>
      </c>
      <c r="B6229" s="6" t="s">
        <v>1019</v>
      </c>
      <c r="C6229" s="6" t="s">
        <v>6628</v>
      </c>
      <c r="D6229" s="6" t="s">
        <v>18868</v>
      </c>
      <c r="E6229" s="6" t="s">
        <v>5638</v>
      </c>
      <c r="F6229" s="6" t="s">
        <v>1014</v>
      </c>
      <c r="G6229" s="6" t="s">
        <v>1015</v>
      </c>
      <c r="H6229" s="79">
        <v>1381.4155559999999</v>
      </c>
    </row>
    <row r="6230" spans="1:8" x14ac:dyDescent="0.2">
      <c r="A6230" s="6">
        <v>30375474</v>
      </c>
      <c r="B6230" s="6" t="s">
        <v>3078</v>
      </c>
      <c r="C6230" s="6" t="s">
        <v>6628</v>
      </c>
      <c r="D6230" s="6" t="s">
        <v>18870</v>
      </c>
      <c r="E6230" s="6" t="s">
        <v>5638</v>
      </c>
      <c r="F6230" s="6" t="s">
        <v>3074</v>
      </c>
      <c r="G6230" s="6" t="s">
        <v>3075</v>
      </c>
      <c r="H6230" s="79">
        <v>1381.4155559999999</v>
      </c>
    </row>
    <row r="6231" spans="1:8" x14ac:dyDescent="0.2">
      <c r="A6231" s="6">
        <v>30124048</v>
      </c>
      <c r="B6231" s="6" t="s">
        <v>23922</v>
      </c>
      <c r="C6231" s="6" t="s">
        <v>9069</v>
      </c>
      <c r="D6231" s="6" t="s">
        <v>18587</v>
      </c>
      <c r="E6231" s="6" t="s">
        <v>15819</v>
      </c>
      <c r="F6231" s="6" t="s">
        <v>23923</v>
      </c>
      <c r="G6231" s="6" t="s">
        <v>23924</v>
      </c>
      <c r="H6231" s="79">
        <v>1383.403489</v>
      </c>
    </row>
    <row r="6232" spans="1:8" x14ac:dyDescent="0.2">
      <c r="A6232" s="6">
        <v>30003859</v>
      </c>
      <c r="B6232" s="6" t="s">
        <v>23925</v>
      </c>
      <c r="C6232" s="6" t="s">
        <v>5678</v>
      </c>
      <c r="D6232" s="6" t="s">
        <v>18413</v>
      </c>
      <c r="E6232" s="6" t="s">
        <v>18414</v>
      </c>
      <c r="F6232" s="6" t="s">
        <v>23926</v>
      </c>
      <c r="G6232" s="6" t="s">
        <v>23927</v>
      </c>
      <c r="H6232" s="79">
        <v>1385.1475359999999</v>
      </c>
    </row>
    <row r="6233" spans="1:8" x14ac:dyDescent="0.2">
      <c r="A6233" s="6">
        <v>30227612</v>
      </c>
      <c r="B6233" s="6" t="s">
        <v>23928</v>
      </c>
      <c r="C6233" s="6" t="s">
        <v>5682</v>
      </c>
      <c r="D6233" s="6" t="s">
        <v>18413</v>
      </c>
      <c r="E6233" s="6" t="s">
        <v>18414</v>
      </c>
      <c r="F6233" s="6" t="s">
        <v>23929</v>
      </c>
      <c r="G6233" s="6" t="s">
        <v>23930</v>
      </c>
      <c r="H6233" s="79">
        <v>1385.1475359999999</v>
      </c>
    </row>
    <row r="6234" spans="1:8" x14ac:dyDescent="0.2">
      <c r="A6234" s="6">
        <v>30283693</v>
      </c>
      <c r="B6234" s="6" t="s">
        <v>23931</v>
      </c>
      <c r="C6234" s="6" t="s">
        <v>10888</v>
      </c>
      <c r="D6234" s="6" t="s">
        <v>18309</v>
      </c>
      <c r="E6234" s="6" t="s">
        <v>5893</v>
      </c>
      <c r="F6234" s="6" t="s">
        <v>23932</v>
      </c>
      <c r="G6234" s="6" t="s">
        <v>23933</v>
      </c>
      <c r="H6234" s="79">
        <v>1385.1475359999999</v>
      </c>
    </row>
    <row r="6235" spans="1:8" x14ac:dyDescent="0.2">
      <c r="A6235" s="6">
        <v>30192112</v>
      </c>
      <c r="B6235" s="6" t="s">
        <v>23934</v>
      </c>
      <c r="C6235" s="6" t="s">
        <v>10892</v>
      </c>
      <c r="D6235" s="6" t="s">
        <v>18309</v>
      </c>
      <c r="E6235" s="6" t="s">
        <v>5893</v>
      </c>
      <c r="F6235" s="6" t="s">
        <v>23935</v>
      </c>
      <c r="G6235" s="6" t="s">
        <v>23936</v>
      </c>
      <c r="H6235" s="79">
        <v>1385.1475359999999</v>
      </c>
    </row>
    <row r="6236" spans="1:8" x14ac:dyDescent="0.2">
      <c r="A6236" s="6">
        <v>30358743</v>
      </c>
      <c r="B6236" s="6" t="s">
        <v>23937</v>
      </c>
      <c r="C6236" s="6" t="s">
        <v>5678</v>
      </c>
      <c r="D6236" s="6" t="s">
        <v>18416</v>
      </c>
      <c r="E6236" s="6" t="s">
        <v>5638</v>
      </c>
      <c r="F6236" s="6" t="s">
        <v>23938</v>
      </c>
      <c r="G6236" s="6" t="s">
        <v>23939</v>
      </c>
      <c r="H6236" s="79">
        <v>1385.1475359999999</v>
      </c>
    </row>
    <row r="6237" spans="1:8" x14ac:dyDescent="0.2">
      <c r="A6237" s="6">
        <v>30170990</v>
      </c>
      <c r="B6237" s="6" t="s">
        <v>23940</v>
      </c>
      <c r="C6237" s="6" t="s">
        <v>5682</v>
      </c>
      <c r="D6237" s="6" t="s">
        <v>18416</v>
      </c>
      <c r="E6237" s="6" t="s">
        <v>5638</v>
      </c>
      <c r="F6237" s="6" t="s">
        <v>23941</v>
      </c>
      <c r="G6237" s="6" t="s">
        <v>23942</v>
      </c>
      <c r="H6237" s="79">
        <v>1385.1475359999999</v>
      </c>
    </row>
    <row r="6238" spans="1:8" x14ac:dyDescent="0.2">
      <c r="A6238" s="6">
        <v>30090614</v>
      </c>
      <c r="B6238" s="6" t="s">
        <v>4886</v>
      </c>
      <c r="C6238" s="6" t="s">
        <v>8703</v>
      </c>
      <c r="D6238" s="6" t="s">
        <v>18868</v>
      </c>
      <c r="E6238" s="6" t="s">
        <v>5638</v>
      </c>
      <c r="F6238" s="6" t="s">
        <v>4882</v>
      </c>
      <c r="G6238" s="6" t="s">
        <v>4883</v>
      </c>
      <c r="H6238" s="79">
        <v>1385.1475359999999</v>
      </c>
    </row>
    <row r="6239" spans="1:8" x14ac:dyDescent="0.2">
      <c r="A6239" s="6">
        <v>30129357</v>
      </c>
      <c r="B6239" s="6" t="s">
        <v>3203</v>
      </c>
      <c r="C6239" s="6" t="s">
        <v>8707</v>
      </c>
      <c r="D6239" s="6" t="s">
        <v>18868</v>
      </c>
      <c r="E6239" s="6" t="s">
        <v>5638</v>
      </c>
      <c r="F6239" s="6" t="s">
        <v>3199</v>
      </c>
      <c r="G6239" s="6" t="s">
        <v>3200</v>
      </c>
      <c r="H6239" s="79">
        <v>1385.1475359999999</v>
      </c>
    </row>
    <row r="6240" spans="1:8" x14ac:dyDescent="0.2">
      <c r="A6240" s="6">
        <v>30327029</v>
      </c>
      <c r="B6240" s="6" t="s">
        <v>3830</v>
      </c>
      <c r="C6240" s="6" t="s">
        <v>5770</v>
      </c>
      <c r="D6240" s="6" t="s">
        <v>18313</v>
      </c>
      <c r="E6240" s="6" t="s">
        <v>5893</v>
      </c>
      <c r="F6240" s="6" t="s">
        <v>3826</v>
      </c>
      <c r="G6240" s="6" t="s">
        <v>3827</v>
      </c>
      <c r="H6240" s="79">
        <v>1385.1475359999999</v>
      </c>
    </row>
    <row r="6241" spans="1:8" x14ac:dyDescent="0.2">
      <c r="A6241" s="6">
        <v>30057546</v>
      </c>
      <c r="B6241" s="6" t="s">
        <v>1305</v>
      </c>
      <c r="C6241" s="6" t="s">
        <v>5772</v>
      </c>
      <c r="D6241" s="6" t="s">
        <v>18313</v>
      </c>
      <c r="E6241" s="6" t="s">
        <v>5893</v>
      </c>
      <c r="F6241" s="6" t="s">
        <v>1301</v>
      </c>
      <c r="G6241" s="6" t="s">
        <v>1302</v>
      </c>
      <c r="H6241" s="79">
        <v>1385.1475359999999</v>
      </c>
    </row>
    <row r="6242" spans="1:8" x14ac:dyDescent="0.2">
      <c r="A6242" s="6">
        <v>30439434</v>
      </c>
      <c r="B6242" s="6" t="s">
        <v>2348</v>
      </c>
      <c r="C6242" s="6" t="s">
        <v>8703</v>
      </c>
      <c r="D6242" s="6" t="s">
        <v>18870</v>
      </c>
      <c r="E6242" s="6" t="s">
        <v>5638</v>
      </c>
      <c r="F6242" s="6" t="s">
        <v>2344</v>
      </c>
      <c r="G6242" s="6" t="s">
        <v>2345</v>
      </c>
      <c r="H6242" s="79">
        <v>1385.1475359999999</v>
      </c>
    </row>
    <row r="6243" spans="1:8" x14ac:dyDescent="0.2">
      <c r="A6243" s="6">
        <v>30444064</v>
      </c>
      <c r="B6243" s="6" t="s">
        <v>3721</v>
      </c>
      <c r="C6243" s="6" t="s">
        <v>8707</v>
      </c>
      <c r="D6243" s="6" t="s">
        <v>18870</v>
      </c>
      <c r="E6243" s="6" t="s">
        <v>5638</v>
      </c>
      <c r="F6243" s="6" t="s">
        <v>3717</v>
      </c>
      <c r="G6243" s="6" t="s">
        <v>3718</v>
      </c>
      <c r="H6243" s="79">
        <v>1385.1475359999999</v>
      </c>
    </row>
    <row r="6244" spans="1:8" x14ac:dyDescent="0.2">
      <c r="A6244" s="6">
        <v>30215901</v>
      </c>
      <c r="B6244" s="6" t="s">
        <v>3369</v>
      </c>
      <c r="C6244" s="6" t="s">
        <v>8707</v>
      </c>
      <c r="D6244" s="6" t="s">
        <v>18874</v>
      </c>
      <c r="E6244" s="6" t="s">
        <v>5638</v>
      </c>
      <c r="F6244" s="6" t="s">
        <v>3365</v>
      </c>
      <c r="G6244" s="6" t="s">
        <v>3366</v>
      </c>
      <c r="H6244" s="79">
        <v>1385.1475359999999</v>
      </c>
    </row>
    <row r="6245" spans="1:8" x14ac:dyDescent="0.2">
      <c r="A6245" s="6">
        <v>30390004</v>
      </c>
      <c r="B6245" s="6" t="s">
        <v>23943</v>
      </c>
      <c r="C6245" s="6" t="s">
        <v>7435</v>
      </c>
      <c r="D6245" s="6" t="s">
        <v>15818</v>
      </c>
      <c r="E6245" s="6" t="s">
        <v>15819</v>
      </c>
      <c r="F6245" s="6" t="s">
        <v>23944</v>
      </c>
      <c r="G6245" s="6" t="s">
        <v>23945</v>
      </c>
      <c r="H6245" s="79">
        <v>1389.30404</v>
      </c>
    </row>
    <row r="6246" spans="1:8" x14ac:dyDescent="0.2">
      <c r="A6246" s="6">
        <v>30194760</v>
      </c>
      <c r="B6246" s="6" t="s">
        <v>23946</v>
      </c>
      <c r="C6246" s="6" t="s">
        <v>6700</v>
      </c>
      <c r="D6246" s="6" t="s">
        <v>15818</v>
      </c>
      <c r="E6246" s="6" t="s">
        <v>15819</v>
      </c>
      <c r="F6246" s="6" t="s">
        <v>23947</v>
      </c>
      <c r="G6246" s="6" t="s">
        <v>23948</v>
      </c>
      <c r="H6246" s="79">
        <v>1389.30404</v>
      </c>
    </row>
    <row r="6247" spans="1:8" x14ac:dyDescent="0.2">
      <c r="A6247" s="6">
        <v>30141295</v>
      </c>
      <c r="B6247" s="6" t="s">
        <v>23949</v>
      </c>
      <c r="C6247" s="6" t="s">
        <v>23950</v>
      </c>
      <c r="D6247" s="6" t="s">
        <v>19176</v>
      </c>
      <c r="E6247" s="6" t="s">
        <v>5893</v>
      </c>
      <c r="F6247" s="6" t="s">
        <v>23951</v>
      </c>
      <c r="G6247" s="6" t="s">
        <v>23952</v>
      </c>
      <c r="H6247" s="79">
        <v>1391.072412</v>
      </c>
    </row>
    <row r="6248" spans="1:8" x14ac:dyDescent="0.2">
      <c r="A6248" s="6">
        <v>30414409</v>
      </c>
      <c r="B6248" s="6" t="s">
        <v>23953</v>
      </c>
      <c r="C6248" s="6" t="s">
        <v>23950</v>
      </c>
      <c r="D6248" s="6" t="s">
        <v>19180</v>
      </c>
      <c r="E6248" s="6" t="s">
        <v>5893</v>
      </c>
      <c r="F6248" s="6" t="s">
        <v>23954</v>
      </c>
      <c r="G6248" s="6" t="s">
        <v>23955</v>
      </c>
      <c r="H6248" s="79">
        <v>1391.072412</v>
      </c>
    </row>
    <row r="6249" spans="1:8" x14ac:dyDescent="0.2">
      <c r="A6249" s="6">
        <v>30461107</v>
      </c>
      <c r="B6249" s="6" t="s">
        <v>23956</v>
      </c>
      <c r="C6249" s="6" t="s">
        <v>5650</v>
      </c>
      <c r="D6249" s="6" t="s">
        <v>5892</v>
      </c>
      <c r="E6249" s="6" t="s">
        <v>5893</v>
      </c>
      <c r="F6249" s="6" t="s">
        <v>23957</v>
      </c>
      <c r="G6249" s="6" t="s">
        <v>23958</v>
      </c>
      <c r="H6249" s="79">
        <v>1394.5836200000001</v>
      </c>
    </row>
    <row r="6250" spans="1:8" x14ac:dyDescent="0.2">
      <c r="A6250" s="6">
        <v>30385284</v>
      </c>
      <c r="B6250" s="6" t="s">
        <v>23959</v>
      </c>
      <c r="C6250" s="6" t="s">
        <v>5650</v>
      </c>
      <c r="D6250" s="6" t="s">
        <v>12594</v>
      </c>
      <c r="E6250" s="6" t="s">
        <v>5893</v>
      </c>
      <c r="F6250" s="6" t="s">
        <v>23960</v>
      </c>
      <c r="G6250" s="6" t="s">
        <v>23961</v>
      </c>
      <c r="H6250" s="79">
        <v>1394.5836200000001</v>
      </c>
    </row>
    <row r="6251" spans="1:8" x14ac:dyDescent="0.2">
      <c r="A6251" s="6">
        <v>30189082</v>
      </c>
      <c r="B6251" s="6" t="s">
        <v>23962</v>
      </c>
      <c r="C6251" s="6" t="s">
        <v>5650</v>
      </c>
      <c r="D6251" s="6" t="s">
        <v>12610</v>
      </c>
      <c r="E6251" s="6" t="s">
        <v>5893</v>
      </c>
      <c r="F6251" s="6" t="s">
        <v>23963</v>
      </c>
      <c r="G6251" s="6" t="s">
        <v>23964</v>
      </c>
      <c r="H6251" s="79">
        <v>1394.5836200000001</v>
      </c>
    </row>
    <row r="6252" spans="1:8" x14ac:dyDescent="0.2">
      <c r="A6252" s="6">
        <v>30291124</v>
      </c>
      <c r="B6252" s="6" t="s">
        <v>23965</v>
      </c>
      <c r="C6252" s="6" t="s">
        <v>8073</v>
      </c>
      <c r="D6252" s="6" t="s">
        <v>17617</v>
      </c>
      <c r="E6252" s="6" t="s">
        <v>5638</v>
      </c>
      <c r="F6252" s="6" t="s">
        <v>23966</v>
      </c>
      <c r="G6252" s="6" t="s">
        <v>23967</v>
      </c>
      <c r="H6252" s="79">
        <v>1395.2794779999999</v>
      </c>
    </row>
    <row r="6253" spans="1:8" x14ac:dyDescent="0.2">
      <c r="A6253" s="6">
        <v>30029150</v>
      </c>
      <c r="B6253" s="6" t="s">
        <v>23968</v>
      </c>
      <c r="C6253" s="6" t="s">
        <v>8077</v>
      </c>
      <c r="D6253" s="6" t="s">
        <v>17617</v>
      </c>
      <c r="E6253" s="6" t="s">
        <v>5638</v>
      </c>
      <c r="F6253" s="6" t="s">
        <v>23969</v>
      </c>
      <c r="G6253" s="6" t="s">
        <v>23970</v>
      </c>
      <c r="H6253" s="79">
        <v>1395.2794779999999</v>
      </c>
    </row>
    <row r="6254" spans="1:8" x14ac:dyDescent="0.2">
      <c r="A6254" s="6">
        <v>30127885</v>
      </c>
      <c r="B6254" s="6" t="s">
        <v>23971</v>
      </c>
      <c r="C6254" s="6" t="s">
        <v>8081</v>
      </c>
      <c r="D6254" s="6" t="s">
        <v>17617</v>
      </c>
      <c r="E6254" s="6" t="s">
        <v>5638</v>
      </c>
      <c r="F6254" s="6" t="s">
        <v>23972</v>
      </c>
      <c r="G6254" s="6" t="s">
        <v>23973</v>
      </c>
      <c r="H6254" s="79">
        <v>1395.2794779999999</v>
      </c>
    </row>
    <row r="6255" spans="1:8" x14ac:dyDescent="0.2">
      <c r="A6255" s="6">
        <v>30197976</v>
      </c>
      <c r="B6255" s="6" t="s">
        <v>23974</v>
      </c>
      <c r="C6255" s="6" t="s">
        <v>8073</v>
      </c>
      <c r="D6255" s="6" t="s">
        <v>17559</v>
      </c>
      <c r="E6255" s="6" t="s">
        <v>5638</v>
      </c>
      <c r="F6255" s="6" t="s">
        <v>23975</v>
      </c>
      <c r="G6255" s="6" t="s">
        <v>23976</v>
      </c>
      <c r="H6255" s="79">
        <v>1395.2794779999999</v>
      </c>
    </row>
    <row r="6256" spans="1:8" x14ac:dyDescent="0.2">
      <c r="A6256" s="6">
        <v>30367547</v>
      </c>
      <c r="B6256" s="6" t="s">
        <v>23977</v>
      </c>
      <c r="C6256" s="6" t="s">
        <v>8077</v>
      </c>
      <c r="D6256" s="6" t="s">
        <v>17559</v>
      </c>
      <c r="E6256" s="6" t="s">
        <v>5638</v>
      </c>
      <c r="F6256" s="6" t="s">
        <v>23978</v>
      </c>
      <c r="G6256" s="6" t="s">
        <v>23979</v>
      </c>
      <c r="H6256" s="79">
        <v>1395.2794779999999</v>
      </c>
    </row>
    <row r="6257" spans="1:8" x14ac:dyDescent="0.2">
      <c r="A6257" s="6">
        <v>30208393</v>
      </c>
      <c r="B6257" s="6" t="s">
        <v>23980</v>
      </c>
      <c r="C6257" s="6" t="s">
        <v>8081</v>
      </c>
      <c r="D6257" s="6" t="s">
        <v>17559</v>
      </c>
      <c r="E6257" s="6" t="s">
        <v>5638</v>
      </c>
      <c r="F6257" s="6" t="s">
        <v>23981</v>
      </c>
      <c r="G6257" s="6" t="s">
        <v>23982</v>
      </c>
      <c r="H6257" s="79">
        <v>1395.2794779999999</v>
      </c>
    </row>
    <row r="6258" spans="1:8" x14ac:dyDescent="0.2">
      <c r="A6258" s="6">
        <v>30138529</v>
      </c>
      <c r="B6258" s="6" t="s">
        <v>23983</v>
      </c>
      <c r="C6258" s="6" t="s">
        <v>8594</v>
      </c>
      <c r="D6258" s="6" t="s">
        <v>17993</v>
      </c>
      <c r="E6258" s="6" t="s">
        <v>15819</v>
      </c>
      <c r="F6258" s="6" t="s">
        <v>23984</v>
      </c>
      <c r="G6258" s="6" t="s">
        <v>23985</v>
      </c>
      <c r="H6258" s="79">
        <v>1396.9682740000001</v>
      </c>
    </row>
    <row r="6259" spans="1:8" x14ac:dyDescent="0.2">
      <c r="A6259" s="6">
        <v>30184830</v>
      </c>
      <c r="B6259" s="6" t="s">
        <v>23986</v>
      </c>
      <c r="C6259" s="6" t="s">
        <v>8594</v>
      </c>
      <c r="D6259" s="6" t="s">
        <v>17997</v>
      </c>
      <c r="E6259" s="6" t="s">
        <v>15819</v>
      </c>
      <c r="F6259" s="6" t="s">
        <v>23987</v>
      </c>
      <c r="G6259" s="6" t="s">
        <v>23988</v>
      </c>
      <c r="H6259" s="79">
        <v>1396.9682740000001</v>
      </c>
    </row>
    <row r="6260" spans="1:8" x14ac:dyDescent="0.2">
      <c r="A6260" s="6">
        <v>30305779</v>
      </c>
      <c r="B6260" s="6" t="s">
        <v>1453</v>
      </c>
      <c r="C6260" s="6" t="s">
        <v>7532</v>
      </c>
      <c r="D6260" s="6" t="s">
        <v>18358</v>
      </c>
      <c r="E6260" s="6" t="s">
        <v>5638</v>
      </c>
      <c r="F6260" s="6" t="s">
        <v>1448</v>
      </c>
      <c r="G6260" s="6" t="s">
        <v>1449</v>
      </c>
      <c r="H6260" s="79">
        <v>1400.1459420000001</v>
      </c>
    </row>
    <row r="6261" spans="1:8" x14ac:dyDescent="0.2">
      <c r="A6261" s="6">
        <v>30017160</v>
      </c>
      <c r="B6261" s="6" t="s">
        <v>23989</v>
      </c>
      <c r="C6261" s="6" t="s">
        <v>7532</v>
      </c>
      <c r="D6261" s="6" t="s">
        <v>18855</v>
      </c>
      <c r="E6261" s="6" t="s">
        <v>5638</v>
      </c>
      <c r="F6261" s="6" t="s">
        <v>23990</v>
      </c>
      <c r="G6261" s="6" t="s">
        <v>23991</v>
      </c>
      <c r="H6261" s="79">
        <v>1400.1459420000001</v>
      </c>
    </row>
    <row r="6262" spans="1:8" x14ac:dyDescent="0.2">
      <c r="A6262" s="6">
        <v>30182114</v>
      </c>
      <c r="B6262" s="6" t="s">
        <v>3380</v>
      </c>
      <c r="C6262" s="6" t="s">
        <v>10817</v>
      </c>
      <c r="D6262" s="6" t="s">
        <v>18874</v>
      </c>
      <c r="E6262" s="6" t="s">
        <v>5638</v>
      </c>
      <c r="F6262" s="6" t="s">
        <v>3376</v>
      </c>
      <c r="G6262" s="6" t="s">
        <v>3377</v>
      </c>
      <c r="H6262" s="79">
        <v>1405.2084540000001</v>
      </c>
    </row>
    <row r="6263" spans="1:8" x14ac:dyDescent="0.2">
      <c r="A6263" s="6">
        <v>30105033</v>
      </c>
      <c r="B6263" s="6" t="s">
        <v>23992</v>
      </c>
      <c r="C6263" s="6" t="s">
        <v>5670</v>
      </c>
      <c r="D6263" s="6" t="s">
        <v>18413</v>
      </c>
      <c r="E6263" s="6" t="s">
        <v>18414</v>
      </c>
      <c r="F6263" s="6" t="s">
        <v>23993</v>
      </c>
      <c r="G6263" s="6" t="s">
        <v>23994</v>
      </c>
      <c r="H6263" s="79">
        <v>1405.841919</v>
      </c>
    </row>
    <row r="6264" spans="1:8" x14ac:dyDescent="0.2">
      <c r="A6264" s="6">
        <v>30316949</v>
      </c>
      <c r="B6264" s="6" t="s">
        <v>23995</v>
      </c>
      <c r="C6264" s="6" t="s">
        <v>5674</v>
      </c>
      <c r="D6264" s="6" t="s">
        <v>18413</v>
      </c>
      <c r="E6264" s="6" t="s">
        <v>18414</v>
      </c>
      <c r="F6264" s="6" t="s">
        <v>23996</v>
      </c>
      <c r="G6264" s="6" t="s">
        <v>23997</v>
      </c>
      <c r="H6264" s="79">
        <v>1405.841919</v>
      </c>
    </row>
    <row r="6265" spans="1:8" x14ac:dyDescent="0.2">
      <c r="A6265" s="6">
        <v>30377065</v>
      </c>
      <c r="B6265" s="6" t="s">
        <v>23998</v>
      </c>
      <c r="C6265" s="6" t="s">
        <v>10896</v>
      </c>
      <c r="D6265" s="6" t="s">
        <v>18309</v>
      </c>
      <c r="E6265" s="6" t="s">
        <v>5893</v>
      </c>
      <c r="F6265" s="6" t="s">
        <v>23999</v>
      </c>
      <c r="G6265" s="6" t="s">
        <v>24000</v>
      </c>
      <c r="H6265" s="79">
        <v>1405.841919</v>
      </c>
    </row>
    <row r="6266" spans="1:8" x14ac:dyDescent="0.2">
      <c r="A6266" s="6">
        <v>30129845</v>
      </c>
      <c r="B6266" s="6" t="s">
        <v>24001</v>
      </c>
      <c r="C6266" s="6" t="s">
        <v>10900</v>
      </c>
      <c r="D6266" s="6" t="s">
        <v>18309</v>
      </c>
      <c r="E6266" s="6" t="s">
        <v>5893</v>
      </c>
      <c r="F6266" s="6" t="s">
        <v>24002</v>
      </c>
      <c r="G6266" s="6" t="s">
        <v>24003</v>
      </c>
      <c r="H6266" s="79">
        <v>1405.841919</v>
      </c>
    </row>
    <row r="6267" spans="1:8" x14ac:dyDescent="0.2">
      <c r="A6267" s="6">
        <v>30026403</v>
      </c>
      <c r="B6267" s="6" t="s">
        <v>24004</v>
      </c>
      <c r="C6267" s="6" t="s">
        <v>5670</v>
      </c>
      <c r="D6267" s="6" t="s">
        <v>18416</v>
      </c>
      <c r="E6267" s="6" t="s">
        <v>5638</v>
      </c>
      <c r="F6267" s="6" t="s">
        <v>24005</v>
      </c>
      <c r="G6267" s="6" t="s">
        <v>24006</v>
      </c>
      <c r="H6267" s="79">
        <v>1405.841919</v>
      </c>
    </row>
    <row r="6268" spans="1:8" x14ac:dyDescent="0.2">
      <c r="A6268" s="6">
        <v>30174304</v>
      </c>
      <c r="B6268" s="6" t="s">
        <v>24007</v>
      </c>
      <c r="C6268" s="6" t="s">
        <v>5674</v>
      </c>
      <c r="D6268" s="6" t="s">
        <v>18416</v>
      </c>
      <c r="E6268" s="6" t="s">
        <v>5638</v>
      </c>
      <c r="F6268" s="6" t="s">
        <v>24008</v>
      </c>
      <c r="G6268" s="6" t="s">
        <v>24009</v>
      </c>
      <c r="H6268" s="79">
        <v>1405.841919</v>
      </c>
    </row>
    <row r="6269" spans="1:8" x14ac:dyDescent="0.2">
      <c r="A6269" s="6">
        <v>30147128</v>
      </c>
      <c r="B6269" s="6" t="s">
        <v>2930</v>
      </c>
      <c r="C6269" s="6" t="s">
        <v>8715</v>
      </c>
      <c r="D6269" s="6" t="s">
        <v>18868</v>
      </c>
      <c r="E6269" s="6" t="s">
        <v>5638</v>
      </c>
      <c r="F6269" s="6" t="s">
        <v>2926</v>
      </c>
      <c r="G6269" s="6" t="s">
        <v>2927</v>
      </c>
      <c r="H6269" s="79">
        <v>1405.841919</v>
      </c>
    </row>
    <row r="6270" spans="1:8" x14ac:dyDescent="0.2">
      <c r="A6270" s="6">
        <v>30404045</v>
      </c>
      <c r="B6270" s="6" t="s">
        <v>673</v>
      </c>
      <c r="C6270" s="6" t="s">
        <v>5779</v>
      </c>
      <c r="D6270" s="6" t="s">
        <v>18313</v>
      </c>
      <c r="E6270" s="6" t="s">
        <v>5893</v>
      </c>
      <c r="F6270" s="6" t="s">
        <v>668</v>
      </c>
      <c r="G6270" s="6" t="s">
        <v>669</v>
      </c>
      <c r="H6270" s="79">
        <v>1405.841919</v>
      </c>
    </row>
    <row r="6271" spans="1:8" x14ac:dyDescent="0.2">
      <c r="A6271" s="6">
        <v>30205615</v>
      </c>
      <c r="B6271" s="6" t="s">
        <v>4719</v>
      </c>
      <c r="C6271" s="6" t="s">
        <v>8715</v>
      </c>
      <c r="D6271" s="6" t="s">
        <v>18870</v>
      </c>
      <c r="E6271" s="6" t="s">
        <v>5638</v>
      </c>
      <c r="F6271" s="6" t="s">
        <v>4715</v>
      </c>
      <c r="G6271" s="6" t="s">
        <v>4716</v>
      </c>
      <c r="H6271" s="79">
        <v>1405.841919</v>
      </c>
    </row>
    <row r="6272" spans="1:8" x14ac:dyDescent="0.2">
      <c r="A6272" s="6">
        <v>30305408</v>
      </c>
      <c r="B6272" s="6" t="s">
        <v>2596</v>
      </c>
      <c r="C6272" s="6" t="s">
        <v>8715</v>
      </c>
      <c r="D6272" s="6" t="s">
        <v>18874</v>
      </c>
      <c r="E6272" s="6" t="s">
        <v>5638</v>
      </c>
      <c r="F6272" s="6" t="s">
        <v>2592</v>
      </c>
      <c r="G6272" s="6" t="s">
        <v>2593</v>
      </c>
      <c r="H6272" s="79">
        <v>1405.841919</v>
      </c>
    </row>
    <row r="6273" spans="1:8" x14ac:dyDescent="0.2">
      <c r="A6273" s="6">
        <v>30154748</v>
      </c>
      <c r="B6273" s="6" t="s">
        <v>24010</v>
      </c>
      <c r="C6273" s="6" t="s">
        <v>7310</v>
      </c>
      <c r="D6273" s="6" t="s">
        <v>7351</v>
      </c>
      <c r="E6273" s="6" t="s">
        <v>5638</v>
      </c>
      <c r="F6273" s="6" t="s">
        <v>24011</v>
      </c>
      <c r="G6273" s="6" t="s">
        <v>24012</v>
      </c>
      <c r="H6273" s="79">
        <v>1406.3865490000001</v>
      </c>
    </row>
    <row r="6274" spans="1:8" x14ac:dyDescent="0.2">
      <c r="A6274" s="6">
        <v>30090254</v>
      </c>
      <c r="B6274" s="6" t="s">
        <v>24013</v>
      </c>
      <c r="C6274" s="6" t="s">
        <v>7310</v>
      </c>
      <c r="D6274" s="6" t="s">
        <v>7755</v>
      </c>
      <c r="E6274" s="6" t="s">
        <v>5638</v>
      </c>
      <c r="F6274" s="6" t="s">
        <v>24014</v>
      </c>
      <c r="G6274" s="6" t="s">
        <v>24015</v>
      </c>
      <c r="H6274" s="79">
        <v>1406.3865490000001</v>
      </c>
    </row>
    <row r="6275" spans="1:8" x14ac:dyDescent="0.2">
      <c r="A6275" s="6">
        <v>30050045</v>
      </c>
      <c r="B6275" s="6" t="s">
        <v>24016</v>
      </c>
      <c r="C6275" s="6" t="s">
        <v>6310</v>
      </c>
      <c r="D6275" s="6" t="s">
        <v>18868</v>
      </c>
      <c r="E6275" s="6" t="s">
        <v>5638</v>
      </c>
      <c r="F6275" s="6" t="s">
        <v>24017</v>
      </c>
      <c r="G6275" s="6" t="s">
        <v>24018</v>
      </c>
      <c r="H6275" s="79">
        <v>1409.1419800000001</v>
      </c>
    </row>
    <row r="6276" spans="1:8" x14ac:dyDescent="0.2">
      <c r="A6276" s="6">
        <v>30371533</v>
      </c>
      <c r="B6276" s="6" t="s">
        <v>5343</v>
      </c>
      <c r="C6276" s="6" t="s">
        <v>6306</v>
      </c>
      <c r="D6276" s="6" t="s">
        <v>18870</v>
      </c>
      <c r="E6276" s="6" t="s">
        <v>5638</v>
      </c>
      <c r="F6276" s="6" t="s">
        <v>5338</v>
      </c>
      <c r="G6276" s="6" t="s">
        <v>5339</v>
      </c>
      <c r="H6276" s="79">
        <v>1409.1419800000001</v>
      </c>
    </row>
    <row r="6277" spans="1:8" x14ac:dyDescent="0.2">
      <c r="A6277" s="6">
        <v>30187614</v>
      </c>
      <c r="B6277" s="6" t="s">
        <v>3477</v>
      </c>
      <c r="C6277" s="6" t="s">
        <v>6310</v>
      </c>
      <c r="D6277" s="6" t="s">
        <v>18870</v>
      </c>
      <c r="E6277" s="6" t="s">
        <v>5638</v>
      </c>
      <c r="F6277" s="6" t="s">
        <v>3473</v>
      </c>
      <c r="G6277" s="6" t="s">
        <v>3474</v>
      </c>
      <c r="H6277" s="79">
        <v>1409.1419800000001</v>
      </c>
    </row>
    <row r="6278" spans="1:8" x14ac:dyDescent="0.2">
      <c r="A6278" s="6">
        <v>30118727</v>
      </c>
      <c r="B6278" s="6" t="s">
        <v>24019</v>
      </c>
      <c r="C6278" s="6" t="s">
        <v>6310</v>
      </c>
      <c r="D6278" s="6" t="s">
        <v>18874</v>
      </c>
      <c r="E6278" s="6" t="s">
        <v>5638</v>
      </c>
      <c r="F6278" s="6" t="s">
        <v>24020</v>
      </c>
      <c r="G6278" s="6" t="s">
        <v>24021</v>
      </c>
      <c r="H6278" s="79">
        <v>1409.1419800000001</v>
      </c>
    </row>
    <row r="6279" spans="1:8" x14ac:dyDescent="0.2">
      <c r="A6279" s="6">
        <v>30185361</v>
      </c>
      <c r="B6279" s="6" t="s">
        <v>24022</v>
      </c>
      <c r="C6279" s="6" t="s">
        <v>5762</v>
      </c>
      <c r="D6279" s="6" t="s">
        <v>18044</v>
      </c>
      <c r="E6279" s="6" t="s">
        <v>5638</v>
      </c>
      <c r="F6279" s="6" t="s">
        <v>24023</v>
      </c>
      <c r="G6279" s="6" t="s">
        <v>24024</v>
      </c>
      <c r="H6279" s="79">
        <v>1411.735212</v>
      </c>
    </row>
    <row r="6280" spans="1:8" x14ac:dyDescent="0.2">
      <c r="A6280" s="6">
        <v>30043257</v>
      </c>
      <c r="B6280" s="6" t="s">
        <v>24025</v>
      </c>
      <c r="C6280" s="6" t="s">
        <v>6142</v>
      </c>
      <c r="D6280" s="6" t="s">
        <v>16425</v>
      </c>
      <c r="E6280" s="6" t="s">
        <v>15819</v>
      </c>
      <c r="F6280" s="6" t="s">
        <v>24026</v>
      </c>
      <c r="G6280" s="6" t="s">
        <v>24027</v>
      </c>
      <c r="H6280" s="79">
        <v>1413.637892</v>
      </c>
    </row>
    <row r="6281" spans="1:8" x14ac:dyDescent="0.2">
      <c r="A6281" s="6">
        <v>30292287</v>
      </c>
      <c r="B6281" s="6" t="s">
        <v>24028</v>
      </c>
      <c r="C6281" s="6" t="s">
        <v>6146</v>
      </c>
      <c r="D6281" s="6" t="s">
        <v>16425</v>
      </c>
      <c r="E6281" s="6" t="s">
        <v>15819</v>
      </c>
      <c r="F6281" s="6" t="s">
        <v>24029</v>
      </c>
      <c r="G6281" s="6" t="s">
        <v>24030</v>
      </c>
      <c r="H6281" s="79">
        <v>1413.637892</v>
      </c>
    </row>
    <row r="6282" spans="1:8" x14ac:dyDescent="0.2">
      <c r="A6282" s="6">
        <v>30013399</v>
      </c>
      <c r="B6282" s="6" t="s">
        <v>24031</v>
      </c>
      <c r="C6282" s="6" t="s">
        <v>6142</v>
      </c>
      <c r="D6282" s="6" t="s">
        <v>16429</v>
      </c>
      <c r="E6282" s="6" t="s">
        <v>15819</v>
      </c>
      <c r="F6282" s="6" t="s">
        <v>24032</v>
      </c>
      <c r="G6282" s="6" t="s">
        <v>24033</v>
      </c>
      <c r="H6282" s="79">
        <v>1413.637892</v>
      </c>
    </row>
    <row r="6283" spans="1:8" x14ac:dyDescent="0.2">
      <c r="A6283" s="6">
        <v>30245723</v>
      </c>
      <c r="B6283" s="6" t="s">
        <v>24034</v>
      </c>
      <c r="C6283" s="6" t="s">
        <v>6146</v>
      </c>
      <c r="D6283" s="6" t="s">
        <v>16429</v>
      </c>
      <c r="E6283" s="6" t="s">
        <v>15819</v>
      </c>
      <c r="F6283" s="6" t="s">
        <v>24035</v>
      </c>
      <c r="G6283" s="6" t="s">
        <v>24036</v>
      </c>
      <c r="H6283" s="79">
        <v>1413.637892</v>
      </c>
    </row>
    <row r="6284" spans="1:8" x14ac:dyDescent="0.2">
      <c r="A6284" s="6">
        <v>30250824</v>
      </c>
      <c r="B6284" s="6" t="s">
        <v>24037</v>
      </c>
      <c r="C6284" s="6" t="s">
        <v>5744</v>
      </c>
      <c r="D6284" s="6" t="s">
        <v>18870</v>
      </c>
      <c r="E6284" s="6" t="s">
        <v>5638</v>
      </c>
      <c r="F6284" s="6" t="s">
        <v>24038</v>
      </c>
      <c r="G6284" s="6" t="s">
        <v>24039</v>
      </c>
      <c r="H6284" s="79">
        <v>1415.688187</v>
      </c>
    </row>
    <row r="6285" spans="1:8" x14ac:dyDescent="0.2">
      <c r="A6285" s="6">
        <v>30051389</v>
      </c>
      <c r="B6285" s="6" t="s">
        <v>24040</v>
      </c>
      <c r="C6285" s="6" t="s">
        <v>8069</v>
      </c>
      <c r="D6285" s="6" t="s">
        <v>18413</v>
      </c>
      <c r="E6285" s="6" t="s">
        <v>18414</v>
      </c>
      <c r="F6285" s="6" t="s">
        <v>24041</v>
      </c>
      <c r="G6285" s="6" t="s">
        <v>24042</v>
      </c>
      <c r="H6285" s="79">
        <v>1416.1621600000001</v>
      </c>
    </row>
    <row r="6286" spans="1:8" x14ac:dyDescent="0.2">
      <c r="A6286" s="6">
        <v>30034200</v>
      </c>
      <c r="B6286" s="6" t="s">
        <v>24043</v>
      </c>
      <c r="C6286" s="6" t="s">
        <v>8650</v>
      </c>
      <c r="D6286" s="6" t="s">
        <v>18309</v>
      </c>
      <c r="E6286" s="6" t="s">
        <v>5893</v>
      </c>
      <c r="F6286" s="6" t="s">
        <v>24044</v>
      </c>
      <c r="G6286" s="6" t="s">
        <v>24045</v>
      </c>
      <c r="H6286" s="79">
        <v>1416.1621600000001</v>
      </c>
    </row>
    <row r="6287" spans="1:8" x14ac:dyDescent="0.2">
      <c r="A6287" s="6">
        <v>30015804</v>
      </c>
      <c r="B6287" s="6" t="s">
        <v>24046</v>
      </c>
      <c r="C6287" s="6" t="s">
        <v>8069</v>
      </c>
      <c r="D6287" s="6" t="s">
        <v>18416</v>
      </c>
      <c r="E6287" s="6" t="s">
        <v>5638</v>
      </c>
      <c r="F6287" s="6" t="s">
        <v>24047</v>
      </c>
      <c r="G6287" s="6" t="s">
        <v>24048</v>
      </c>
      <c r="H6287" s="79">
        <v>1416.1621600000001</v>
      </c>
    </row>
    <row r="6288" spans="1:8" x14ac:dyDescent="0.2">
      <c r="A6288" s="6">
        <v>30031443</v>
      </c>
      <c r="B6288" s="6" t="s">
        <v>24049</v>
      </c>
      <c r="C6288" s="6" t="s">
        <v>8650</v>
      </c>
      <c r="D6288" s="6" t="s">
        <v>17973</v>
      </c>
      <c r="E6288" s="6" t="s">
        <v>5893</v>
      </c>
      <c r="F6288" s="6" t="s">
        <v>24050</v>
      </c>
      <c r="G6288" s="6" t="s">
        <v>24051</v>
      </c>
      <c r="H6288" s="79">
        <v>1416.1621600000001</v>
      </c>
    </row>
    <row r="6289" spans="1:8" x14ac:dyDescent="0.2">
      <c r="A6289" s="6">
        <v>30322088</v>
      </c>
      <c r="B6289" s="6" t="s">
        <v>24052</v>
      </c>
      <c r="C6289" s="6" t="s">
        <v>6440</v>
      </c>
      <c r="D6289" s="6" t="s">
        <v>18868</v>
      </c>
      <c r="E6289" s="6" t="s">
        <v>5638</v>
      </c>
      <c r="F6289" s="6" t="s">
        <v>24053</v>
      </c>
      <c r="G6289" s="6" t="s">
        <v>24054</v>
      </c>
      <c r="H6289" s="79">
        <v>1416.3095029999999</v>
      </c>
    </row>
    <row r="6290" spans="1:8" x14ac:dyDescent="0.2">
      <c r="A6290" s="6">
        <v>30186330</v>
      </c>
      <c r="B6290" s="6" t="s">
        <v>24055</v>
      </c>
      <c r="C6290" s="6" t="s">
        <v>6440</v>
      </c>
      <c r="D6290" s="6" t="s">
        <v>18870</v>
      </c>
      <c r="E6290" s="6" t="s">
        <v>5638</v>
      </c>
      <c r="F6290" s="6" t="s">
        <v>24056</v>
      </c>
      <c r="G6290" s="6" t="s">
        <v>24057</v>
      </c>
      <c r="H6290" s="79">
        <v>1416.3095029999999</v>
      </c>
    </row>
    <row r="6291" spans="1:8" x14ac:dyDescent="0.2">
      <c r="A6291" s="6">
        <v>30009156</v>
      </c>
      <c r="B6291" s="6" t="s">
        <v>3667</v>
      </c>
      <c r="C6291" s="6" t="s">
        <v>6440</v>
      </c>
      <c r="D6291" s="6" t="s">
        <v>18874</v>
      </c>
      <c r="E6291" s="6" t="s">
        <v>5638</v>
      </c>
      <c r="F6291" s="6" t="s">
        <v>3662</v>
      </c>
      <c r="G6291" s="6" t="s">
        <v>3663</v>
      </c>
      <c r="H6291" s="79">
        <v>1416.3095029999999</v>
      </c>
    </row>
    <row r="6292" spans="1:8" x14ac:dyDescent="0.2">
      <c r="A6292" s="6">
        <v>30048468</v>
      </c>
      <c r="B6292" s="6" t="s">
        <v>24058</v>
      </c>
      <c r="C6292" s="6" t="s">
        <v>5646</v>
      </c>
      <c r="D6292" s="6" t="s">
        <v>12594</v>
      </c>
      <c r="E6292" s="6" t="s">
        <v>5893</v>
      </c>
      <c r="F6292" s="6" t="s">
        <v>24059</v>
      </c>
      <c r="G6292" s="6" t="s">
        <v>24060</v>
      </c>
      <c r="H6292" s="79">
        <v>1416.7395529999999</v>
      </c>
    </row>
    <row r="6293" spans="1:8" x14ac:dyDescent="0.2">
      <c r="A6293" s="6">
        <v>30105665</v>
      </c>
      <c r="B6293" s="6" t="s">
        <v>24061</v>
      </c>
      <c r="C6293" s="6" t="s">
        <v>5646</v>
      </c>
      <c r="D6293" s="6" t="s">
        <v>12610</v>
      </c>
      <c r="E6293" s="6" t="s">
        <v>5893</v>
      </c>
      <c r="F6293" s="6" t="s">
        <v>24062</v>
      </c>
      <c r="G6293" s="6" t="s">
        <v>24063</v>
      </c>
      <c r="H6293" s="79">
        <v>1416.7395529999999</v>
      </c>
    </row>
    <row r="6294" spans="1:8" x14ac:dyDescent="0.2">
      <c r="A6294" s="6">
        <v>30474987</v>
      </c>
      <c r="B6294" s="6" t="s">
        <v>24064</v>
      </c>
      <c r="C6294" s="6" t="s">
        <v>6254</v>
      </c>
      <c r="D6294" s="6" t="s">
        <v>18868</v>
      </c>
      <c r="E6294" s="6" t="s">
        <v>5638</v>
      </c>
      <c r="F6294" s="6" t="s">
        <v>24065</v>
      </c>
      <c r="G6294" s="6" t="s">
        <v>24066</v>
      </c>
      <c r="H6294" s="79">
        <v>1422.0381420000001</v>
      </c>
    </row>
    <row r="6295" spans="1:8" x14ac:dyDescent="0.2">
      <c r="A6295" s="6">
        <v>30160477</v>
      </c>
      <c r="B6295" s="6" t="s">
        <v>5331</v>
      </c>
      <c r="C6295" s="6" t="s">
        <v>6254</v>
      </c>
      <c r="D6295" s="6" t="s">
        <v>18870</v>
      </c>
      <c r="E6295" s="6" t="s">
        <v>5638</v>
      </c>
      <c r="F6295" s="6" t="s">
        <v>5327</v>
      </c>
      <c r="G6295" s="6" t="s">
        <v>5328</v>
      </c>
      <c r="H6295" s="79">
        <v>1422.0381420000001</v>
      </c>
    </row>
    <row r="6296" spans="1:8" x14ac:dyDescent="0.2">
      <c r="A6296" s="6">
        <v>30380087</v>
      </c>
      <c r="B6296" s="6" t="s">
        <v>24067</v>
      </c>
      <c r="C6296" s="6" t="s">
        <v>6254</v>
      </c>
      <c r="D6296" s="6" t="s">
        <v>18874</v>
      </c>
      <c r="E6296" s="6" t="s">
        <v>5638</v>
      </c>
      <c r="F6296" s="6" t="s">
        <v>24068</v>
      </c>
      <c r="G6296" s="6" t="s">
        <v>24069</v>
      </c>
      <c r="H6296" s="79">
        <v>1422.0381420000001</v>
      </c>
    </row>
    <row r="6297" spans="1:8" x14ac:dyDescent="0.2">
      <c r="A6297" s="6">
        <v>30193312</v>
      </c>
      <c r="B6297" s="6" t="s">
        <v>24070</v>
      </c>
      <c r="C6297" s="6" t="s">
        <v>6420</v>
      </c>
      <c r="D6297" s="6" t="s">
        <v>17993</v>
      </c>
      <c r="E6297" s="6" t="s">
        <v>15819</v>
      </c>
      <c r="F6297" s="6" t="s">
        <v>24071</v>
      </c>
      <c r="G6297" s="6" t="s">
        <v>24072</v>
      </c>
      <c r="H6297" s="79">
        <v>1427.181098</v>
      </c>
    </row>
    <row r="6298" spans="1:8" x14ac:dyDescent="0.2">
      <c r="A6298" s="6">
        <v>30422247</v>
      </c>
      <c r="B6298" s="6" t="s">
        <v>24073</v>
      </c>
      <c r="C6298" s="6" t="s">
        <v>6420</v>
      </c>
      <c r="D6298" s="6" t="s">
        <v>17997</v>
      </c>
      <c r="E6298" s="6" t="s">
        <v>15819</v>
      </c>
      <c r="F6298" s="6" t="s">
        <v>24074</v>
      </c>
      <c r="G6298" s="6" t="s">
        <v>24075</v>
      </c>
      <c r="H6298" s="79">
        <v>1427.181098</v>
      </c>
    </row>
    <row r="6299" spans="1:8" x14ac:dyDescent="0.2">
      <c r="A6299" s="6">
        <v>30323284</v>
      </c>
      <c r="B6299" s="6" t="s">
        <v>24076</v>
      </c>
      <c r="C6299" s="6" t="s">
        <v>6953</v>
      </c>
      <c r="D6299" s="6" t="s">
        <v>17993</v>
      </c>
      <c r="E6299" s="6" t="s">
        <v>15819</v>
      </c>
      <c r="F6299" s="6" t="s">
        <v>24077</v>
      </c>
      <c r="G6299" s="6" t="s">
        <v>24078</v>
      </c>
      <c r="H6299" s="79">
        <v>1428.849712</v>
      </c>
    </row>
    <row r="6300" spans="1:8" x14ac:dyDescent="0.2">
      <c r="A6300" s="6">
        <v>30141088</v>
      </c>
      <c r="B6300" s="6" t="s">
        <v>24079</v>
      </c>
      <c r="C6300" s="6" t="s">
        <v>6957</v>
      </c>
      <c r="D6300" s="6" t="s">
        <v>17993</v>
      </c>
      <c r="E6300" s="6" t="s">
        <v>15819</v>
      </c>
      <c r="F6300" s="6" t="s">
        <v>24080</v>
      </c>
      <c r="G6300" s="6" t="s">
        <v>24081</v>
      </c>
      <c r="H6300" s="79">
        <v>1428.849712</v>
      </c>
    </row>
    <row r="6301" spans="1:8" x14ac:dyDescent="0.2">
      <c r="A6301" s="6">
        <v>30252564</v>
      </c>
      <c r="B6301" s="6" t="s">
        <v>24082</v>
      </c>
      <c r="C6301" s="6" t="s">
        <v>6961</v>
      </c>
      <c r="D6301" s="6" t="s">
        <v>17993</v>
      </c>
      <c r="E6301" s="6" t="s">
        <v>15819</v>
      </c>
      <c r="F6301" s="6" t="s">
        <v>24083</v>
      </c>
      <c r="G6301" s="6" t="s">
        <v>24084</v>
      </c>
      <c r="H6301" s="79">
        <v>1428.849712</v>
      </c>
    </row>
    <row r="6302" spans="1:8" x14ac:dyDescent="0.2">
      <c r="A6302" s="6">
        <v>30050187</v>
      </c>
      <c r="B6302" s="6" t="s">
        <v>24085</v>
      </c>
      <c r="C6302" s="6" t="s">
        <v>6953</v>
      </c>
      <c r="D6302" s="6" t="s">
        <v>17997</v>
      </c>
      <c r="E6302" s="6" t="s">
        <v>15819</v>
      </c>
      <c r="F6302" s="6" t="s">
        <v>24086</v>
      </c>
      <c r="G6302" s="6" t="s">
        <v>24087</v>
      </c>
      <c r="H6302" s="79">
        <v>1428.849712</v>
      </c>
    </row>
    <row r="6303" spans="1:8" x14ac:dyDescent="0.2">
      <c r="A6303" s="6">
        <v>30279304</v>
      </c>
      <c r="B6303" s="6" t="s">
        <v>24088</v>
      </c>
      <c r="C6303" s="6" t="s">
        <v>6957</v>
      </c>
      <c r="D6303" s="6" t="s">
        <v>17997</v>
      </c>
      <c r="E6303" s="6" t="s">
        <v>15819</v>
      </c>
      <c r="F6303" s="6" t="s">
        <v>24089</v>
      </c>
      <c r="G6303" s="6" t="s">
        <v>24090</v>
      </c>
      <c r="H6303" s="79">
        <v>1428.849712</v>
      </c>
    </row>
    <row r="6304" spans="1:8" x14ac:dyDescent="0.2">
      <c r="A6304" s="6">
        <v>30079277</v>
      </c>
      <c r="B6304" s="6" t="s">
        <v>24091</v>
      </c>
      <c r="C6304" s="6" t="s">
        <v>6961</v>
      </c>
      <c r="D6304" s="6" t="s">
        <v>17997</v>
      </c>
      <c r="E6304" s="6" t="s">
        <v>15819</v>
      </c>
      <c r="F6304" s="6" t="s">
        <v>24092</v>
      </c>
      <c r="G6304" s="6" t="s">
        <v>24093</v>
      </c>
      <c r="H6304" s="79">
        <v>1428.849712</v>
      </c>
    </row>
    <row r="6305" spans="1:8" x14ac:dyDescent="0.2">
      <c r="A6305" s="6">
        <v>30001376</v>
      </c>
      <c r="B6305" s="6" t="s">
        <v>1988</v>
      </c>
      <c r="C6305" s="6" t="s">
        <v>7508</v>
      </c>
      <c r="D6305" s="6" t="s">
        <v>18358</v>
      </c>
      <c r="E6305" s="6" t="s">
        <v>5638</v>
      </c>
      <c r="F6305" s="6" t="s">
        <v>1984</v>
      </c>
      <c r="G6305" s="6" t="s">
        <v>1985</v>
      </c>
      <c r="H6305" s="79">
        <v>1428.9196240000001</v>
      </c>
    </row>
    <row r="6306" spans="1:8" x14ac:dyDescent="0.2">
      <c r="A6306" s="6">
        <v>30120719</v>
      </c>
      <c r="B6306" s="6" t="s">
        <v>24094</v>
      </c>
      <c r="C6306" s="6" t="s">
        <v>7508</v>
      </c>
      <c r="D6306" s="6" t="s">
        <v>18855</v>
      </c>
      <c r="E6306" s="6" t="s">
        <v>5638</v>
      </c>
      <c r="F6306" s="6" t="s">
        <v>24095</v>
      </c>
      <c r="G6306" s="6" t="s">
        <v>24096</v>
      </c>
      <c r="H6306" s="79">
        <v>1428.9196240000001</v>
      </c>
    </row>
    <row r="6307" spans="1:8" x14ac:dyDescent="0.2">
      <c r="A6307" s="6">
        <v>30210364</v>
      </c>
      <c r="B6307" s="6" t="s">
        <v>24097</v>
      </c>
      <c r="C6307" s="6" t="s">
        <v>6428</v>
      </c>
      <c r="D6307" s="6" t="s">
        <v>18868</v>
      </c>
      <c r="E6307" s="6" t="s">
        <v>5638</v>
      </c>
      <c r="F6307" s="6" t="s">
        <v>24098</v>
      </c>
      <c r="G6307" s="6" t="s">
        <v>24099</v>
      </c>
      <c r="H6307" s="79">
        <v>1431.274073</v>
      </c>
    </row>
    <row r="6308" spans="1:8" x14ac:dyDescent="0.2">
      <c r="A6308" s="6">
        <v>30436097</v>
      </c>
      <c r="B6308" s="6" t="s">
        <v>24100</v>
      </c>
      <c r="C6308" s="6" t="s">
        <v>6949</v>
      </c>
      <c r="D6308" s="6" t="s">
        <v>18868</v>
      </c>
      <c r="E6308" s="6" t="s">
        <v>5638</v>
      </c>
      <c r="F6308" s="6" t="s">
        <v>24101</v>
      </c>
      <c r="G6308" s="6" t="s">
        <v>24102</v>
      </c>
      <c r="H6308" s="79">
        <v>1431.274073</v>
      </c>
    </row>
    <row r="6309" spans="1:8" x14ac:dyDescent="0.2">
      <c r="A6309" s="6">
        <v>30064225</v>
      </c>
      <c r="B6309" s="6" t="s">
        <v>24103</v>
      </c>
      <c r="C6309" s="6" t="s">
        <v>6428</v>
      </c>
      <c r="D6309" s="6" t="s">
        <v>18870</v>
      </c>
      <c r="E6309" s="6" t="s">
        <v>5638</v>
      </c>
      <c r="F6309" s="6" t="s">
        <v>24104</v>
      </c>
      <c r="G6309" s="6" t="s">
        <v>24105</v>
      </c>
      <c r="H6309" s="79">
        <v>1431.274073</v>
      </c>
    </row>
    <row r="6310" spans="1:8" x14ac:dyDescent="0.2">
      <c r="A6310" s="6">
        <v>30243173</v>
      </c>
      <c r="B6310" s="6" t="s">
        <v>24106</v>
      </c>
      <c r="C6310" s="6" t="s">
        <v>6949</v>
      </c>
      <c r="D6310" s="6" t="s">
        <v>18870</v>
      </c>
      <c r="E6310" s="6" t="s">
        <v>5638</v>
      </c>
      <c r="F6310" s="6" t="s">
        <v>24107</v>
      </c>
      <c r="G6310" s="6" t="s">
        <v>24108</v>
      </c>
      <c r="H6310" s="79">
        <v>1431.274073</v>
      </c>
    </row>
    <row r="6311" spans="1:8" x14ac:dyDescent="0.2">
      <c r="A6311" s="6">
        <v>30200620</v>
      </c>
      <c r="B6311" s="6" t="s">
        <v>4910</v>
      </c>
      <c r="C6311" s="6" t="s">
        <v>6949</v>
      </c>
      <c r="D6311" s="6" t="s">
        <v>18874</v>
      </c>
      <c r="E6311" s="6" t="s">
        <v>5638</v>
      </c>
      <c r="F6311" s="6" t="s">
        <v>4906</v>
      </c>
      <c r="G6311" s="6" t="s">
        <v>4907</v>
      </c>
      <c r="H6311" s="79">
        <v>1431.274073</v>
      </c>
    </row>
    <row r="6312" spans="1:8" x14ac:dyDescent="0.2">
      <c r="A6312" s="6">
        <v>30384437</v>
      </c>
      <c r="B6312" s="6" t="s">
        <v>4494</v>
      </c>
      <c r="C6312" s="6" t="s">
        <v>8711</v>
      </c>
      <c r="D6312" s="6" t="s">
        <v>18868</v>
      </c>
      <c r="E6312" s="6" t="s">
        <v>5638</v>
      </c>
      <c r="F6312" s="6" t="s">
        <v>4490</v>
      </c>
      <c r="G6312" s="6" t="s">
        <v>4491</v>
      </c>
      <c r="H6312" s="79">
        <v>1431.4959690000001</v>
      </c>
    </row>
    <row r="6313" spans="1:8" x14ac:dyDescent="0.2">
      <c r="A6313" s="6">
        <v>30192221</v>
      </c>
      <c r="B6313" s="6" t="s">
        <v>2559</v>
      </c>
      <c r="C6313" s="6" t="s">
        <v>5776</v>
      </c>
      <c r="D6313" s="6" t="s">
        <v>18313</v>
      </c>
      <c r="E6313" s="6" t="s">
        <v>5893</v>
      </c>
      <c r="F6313" s="6" t="s">
        <v>2556</v>
      </c>
      <c r="G6313" s="6" t="s">
        <v>2557</v>
      </c>
      <c r="H6313" s="79">
        <v>1431.4959690000001</v>
      </c>
    </row>
    <row r="6314" spans="1:8" x14ac:dyDescent="0.2">
      <c r="A6314" s="6">
        <v>30222894</v>
      </c>
      <c r="B6314" s="6" t="s">
        <v>707</v>
      </c>
      <c r="C6314" s="6" t="s">
        <v>8711</v>
      </c>
      <c r="D6314" s="6" t="s">
        <v>18870</v>
      </c>
      <c r="E6314" s="6" t="s">
        <v>5638</v>
      </c>
      <c r="F6314" s="6" t="s">
        <v>702</v>
      </c>
      <c r="G6314" s="6" t="s">
        <v>703</v>
      </c>
      <c r="H6314" s="79">
        <v>1431.4959690000001</v>
      </c>
    </row>
    <row r="6315" spans="1:8" x14ac:dyDescent="0.2">
      <c r="A6315" s="6">
        <v>30310514</v>
      </c>
      <c r="B6315" s="6" t="s">
        <v>4839</v>
      </c>
      <c r="C6315" s="6" t="s">
        <v>8711</v>
      </c>
      <c r="D6315" s="6" t="s">
        <v>18874</v>
      </c>
      <c r="E6315" s="6" t="s">
        <v>5638</v>
      </c>
      <c r="F6315" s="6" t="s">
        <v>4835</v>
      </c>
      <c r="G6315" s="6" t="s">
        <v>4836</v>
      </c>
      <c r="H6315" s="79">
        <v>1431.4959690000001</v>
      </c>
    </row>
    <row r="6316" spans="1:8" x14ac:dyDescent="0.2">
      <c r="A6316" s="6">
        <v>30320651</v>
      </c>
      <c r="B6316" s="6" t="s">
        <v>24109</v>
      </c>
      <c r="C6316" s="6" t="s">
        <v>24110</v>
      </c>
      <c r="D6316" s="6" t="s">
        <v>20977</v>
      </c>
      <c r="E6316" s="6" t="s">
        <v>5638</v>
      </c>
      <c r="F6316" s="6" t="s">
        <v>24111</v>
      </c>
      <c r="G6316" s="6" t="s">
        <v>24112</v>
      </c>
      <c r="H6316" s="79">
        <v>1432.9599209999999</v>
      </c>
    </row>
    <row r="6317" spans="1:8" x14ac:dyDescent="0.2">
      <c r="A6317" s="6">
        <v>30438501</v>
      </c>
      <c r="B6317" s="6" t="s">
        <v>24113</v>
      </c>
      <c r="C6317" s="6" t="s">
        <v>6704</v>
      </c>
      <c r="D6317" s="6" t="s">
        <v>15818</v>
      </c>
      <c r="E6317" s="6" t="s">
        <v>15819</v>
      </c>
      <c r="F6317" s="6" t="s">
        <v>24114</v>
      </c>
      <c r="G6317" s="6" t="s">
        <v>24115</v>
      </c>
      <c r="H6317" s="79">
        <v>1433.668222</v>
      </c>
    </row>
    <row r="6318" spans="1:8" x14ac:dyDescent="0.2">
      <c r="A6318" s="6">
        <v>30465188</v>
      </c>
      <c r="B6318" s="6" t="s">
        <v>2215</v>
      </c>
      <c r="C6318" s="6" t="s">
        <v>6628</v>
      </c>
      <c r="D6318" s="6" t="s">
        <v>18874</v>
      </c>
      <c r="E6318" s="6" t="s">
        <v>5638</v>
      </c>
      <c r="F6318" s="6" t="s">
        <v>2211</v>
      </c>
      <c r="G6318" s="6" t="s">
        <v>2212</v>
      </c>
      <c r="H6318" s="79">
        <v>1434.0131429999999</v>
      </c>
    </row>
    <row r="6319" spans="1:8" x14ac:dyDescent="0.2">
      <c r="A6319" s="6">
        <v>30377564</v>
      </c>
      <c r="B6319" s="6" t="s">
        <v>24116</v>
      </c>
      <c r="C6319" s="6" t="s">
        <v>6266</v>
      </c>
      <c r="D6319" s="6" t="s">
        <v>16425</v>
      </c>
      <c r="E6319" s="6" t="s">
        <v>15819</v>
      </c>
      <c r="F6319" s="6" t="s">
        <v>24117</v>
      </c>
      <c r="G6319" s="6" t="s">
        <v>24118</v>
      </c>
      <c r="H6319" s="79">
        <v>1434.5070659999999</v>
      </c>
    </row>
    <row r="6320" spans="1:8" x14ac:dyDescent="0.2">
      <c r="A6320" s="6">
        <v>30442174</v>
      </c>
      <c r="B6320" s="6" t="s">
        <v>24119</v>
      </c>
      <c r="C6320" s="6" t="s">
        <v>6266</v>
      </c>
      <c r="D6320" s="6" t="s">
        <v>16429</v>
      </c>
      <c r="E6320" s="6" t="s">
        <v>15819</v>
      </c>
      <c r="F6320" s="6" t="s">
        <v>24120</v>
      </c>
      <c r="G6320" s="6" t="s">
        <v>24121</v>
      </c>
      <c r="H6320" s="79">
        <v>1434.5070659999999</v>
      </c>
    </row>
    <row r="6321" spans="1:8" x14ac:dyDescent="0.2">
      <c r="A6321" s="6">
        <v>30217587</v>
      </c>
      <c r="B6321" s="6" t="s">
        <v>2803</v>
      </c>
      <c r="C6321" s="6" t="s">
        <v>8699</v>
      </c>
      <c r="D6321" s="6" t="s">
        <v>18868</v>
      </c>
      <c r="E6321" s="6" t="s">
        <v>5638</v>
      </c>
      <c r="F6321" s="6" t="s">
        <v>2799</v>
      </c>
      <c r="G6321" s="6" t="s">
        <v>2800</v>
      </c>
      <c r="H6321" s="79">
        <v>1435.179386</v>
      </c>
    </row>
    <row r="6322" spans="1:8" x14ac:dyDescent="0.2">
      <c r="A6322" s="6">
        <v>30092865</v>
      </c>
      <c r="B6322" s="6" t="s">
        <v>665</v>
      </c>
      <c r="C6322" s="6" t="s">
        <v>5769</v>
      </c>
      <c r="D6322" s="6" t="s">
        <v>18313</v>
      </c>
      <c r="E6322" s="6" t="s">
        <v>5893</v>
      </c>
      <c r="F6322" s="6" t="s">
        <v>660</v>
      </c>
      <c r="G6322" s="6" t="s">
        <v>661</v>
      </c>
      <c r="H6322" s="79">
        <v>1435.179386</v>
      </c>
    </row>
    <row r="6323" spans="1:8" x14ac:dyDescent="0.2">
      <c r="A6323" s="6">
        <v>30384101</v>
      </c>
      <c r="B6323" s="6" t="s">
        <v>4529</v>
      </c>
      <c r="C6323" s="6" t="s">
        <v>8699</v>
      </c>
      <c r="D6323" s="6" t="s">
        <v>18870</v>
      </c>
      <c r="E6323" s="6" t="s">
        <v>5638</v>
      </c>
      <c r="F6323" s="6" t="s">
        <v>4525</v>
      </c>
      <c r="G6323" s="6" t="s">
        <v>4526</v>
      </c>
      <c r="H6323" s="79">
        <v>1435.179386</v>
      </c>
    </row>
    <row r="6324" spans="1:8" x14ac:dyDescent="0.2">
      <c r="A6324" s="6">
        <v>30447976</v>
      </c>
      <c r="B6324" s="6" t="s">
        <v>3143</v>
      </c>
      <c r="C6324" s="6" t="s">
        <v>8699</v>
      </c>
      <c r="D6324" s="6" t="s">
        <v>18874</v>
      </c>
      <c r="E6324" s="6" t="s">
        <v>5638</v>
      </c>
      <c r="F6324" s="6" t="s">
        <v>3139</v>
      </c>
      <c r="G6324" s="6" t="s">
        <v>3140</v>
      </c>
      <c r="H6324" s="79">
        <v>1435.179386</v>
      </c>
    </row>
    <row r="6325" spans="1:8" x14ac:dyDescent="0.2">
      <c r="A6325" s="6">
        <v>30326400</v>
      </c>
      <c r="B6325" s="6" t="s">
        <v>24122</v>
      </c>
      <c r="C6325" s="6" t="s">
        <v>7322</v>
      </c>
      <c r="D6325" s="6" t="s">
        <v>17969</v>
      </c>
      <c r="E6325" s="6" t="s">
        <v>5893</v>
      </c>
      <c r="F6325" s="6" t="s">
        <v>24123</v>
      </c>
      <c r="G6325" s="6" t="s">
        <v>24124</v>
      </c>
      <c r="H6325" s="79">
        <v>1437.4257399999999</v>
      </c>
    </row>
    <row r="6326" spans="1:8" x14ac:dyDescent="0.2">
      <c r="A6326" s="6">
        <v>30170212</v>
      </c>
      <c r="B6326" s="6" t="s">
        <v>24125</v>
      </c>
      <c r="C6326" s="6" t="s">
        <v>7322</v>
      </c>
      <c r="D6326" s="6" t="s">
        <v>17973</v>
      </c>
      <c r="E6326" s="6" t="s">
        <v>5893</v>
      </c>
      <c r="F6326" s="6" t="s">
        <v>24126</v>
      </c>
      <c r="G6326" s="6" t="s">
        <v>24127</v>
      </c>
      <c r="H6326" s="79">
        <v>1437.4257399999999</v>
      </c>
    </row>
    <row r="6327" spans="1:8" x14ac:dyDescent="0.2">
      <c r="A6327" s="6">
        <v>30276927</v>
      </c>
      <c r="B6327" s="6" t="s">
        <v>2396</v>
      </c>
      <c r="C6327" s="6" t="s">
        <v>7520</v>
      </c>
      <c r="D6327" s="6" t="s">
        <v>18358</v>
      </c>
      <c r="E6327" s="6" t="s">
        <v>5638</v>
      </c>
      <c r="F6327" s="6" t="s">
        <v>2391</v>
      </c>
      <c r="G6327" s="6" t="s">
        <v>2392</v>
      </c>
      <c r="H6327" s="79">
        <v>1439.0109649999999</v>
      </c>
    </row>
    <row r="6328" spans="1:8" x14ac:dyDescent="0.2">
      <c r="A6328" s="6">
        <v>30072561</v>
      </c>
      <c r="B6328" s="6" t="s">
        <v>2709</v>
      </c>
      <c r="C6328" s="6" t="s">
        <v>7524</v>
      </c>
      <c r="D6328" s="6" t="s">
        <v>18358</v>
      </c>
      <c r="E6328" s="6" t="s">
        <v>5638</v>
      </c>
      <c r="F6328" s="6" t="s">
        <v>2705</v>
      </c>
      <c r="G6328" s="6" t="s">
        <v>2706</v>
      </c>
      <c r="H6328" s="79">
        <v>1439.0109649999999</v>
      </c>
    </row>
    <row r="6329" spans="1:8" x14ac:dyDescent="0.2">
      <c r="A6329" s="6">
        <v>30179574</v>
      </c>
      <c r="B6329" s="6" t="s">
        <v>24128</v>
      </c>
      <c r="C6329" s="6" t="s">
        <v>7520</v>
      </c>
      <c r="D6329" s="6" t="s">
        <v>18855</v>
      </c>
      <c r="E6329" s="6" t="s">
        <v>5638</v>
      </c>
      <c r="F6329" s="6" t="s">
        <v>24129</v>
      </c>
      <c r="G6329" s="6" t="s">
        <v>24130</v>
      </c>
      <c r="H6329" s="79">
        <v>1439.0109649999999</v>
      </c>
    </row>
    <row r="6330" spans="1:8" x14ac:dyDescent="0.2">
      <c r="A6330" s="6">
        <v>30097336</v>
      </c>
      <c r="B6330" s="6" t="s">
        <v>24131</v>
      </c>
      <c r="C6330" s="6" t="s">
        <v>7524</v>
      </c>
      <c r="D6330" s="6" t="s">
        <v>18855</v>
      </c>
      <c r="E6330" s="6" t="s">
        <v>5638</v>
      </c>
      <c r="F6330" s="6" t="s">
        <v>24132</v>
      </c>
      <c r="G6330" s="6" t="s">
        <v>24133</v>
      </c>
      <c r="H6330" s="79">
        <v>1439.0109649999999</v>
      </c>
    </row>
    <row r="6331" spans="1:8" x14ac:dyDescent="0.2">
      <c r="A6331" s="6">
        <v>30042279</v>
      </c>
      <c r="B6331" s="6" t="s">
        <v>24134</v>
      </c>
      <c r="C6331" s="6" t="s">
        <v>5785</v>
      </c>
      <c r="D6331" s="6" t="s">
        <v>17617</v>
      </c>
      <c r="E6331" s="6" t="s">
        <v>5638</v>
      </c>
      <c r="F6331" s="6" t="s">
        <v>24135</v>
      </c>
      <c r="G6331" s="6" t="s">
        <v>24136</v>
      </c>
      <c r="H6331" s="79">
        <v>1439.764085</v>
      </c>
    </row>
    <row r="6332" spans="1:8" x14ac:dyDescent="0.2">
      <c r="A6332" s="6">
        <v>30014469</v>
      </c>
      <c r="B6332" s="6" t="s">
        <v>24137</v>
      </c>
      <c r="C6332" s="6" t="s">
        <v>5785</v>
      </c>
      <c r="D6332" s="6" t="s">
        <v>17559</v>
      </c>
      <c r="E6332" s="6" t="s">
        <v>5638</v>
      </c>
      <c r="F6332" s="6" t="s">
        <v>24138</v>
      </c>
      <c r="G6332" s="6" t="s">
        <v>24139</v>
      </c>
      <c r="H6332" s="79">
        <v>1439.764085</v>
      </c>
    </row>
    <row r="6333" spans="1:8" x14ac:dyDescent="0.2">
      <c r="A6333" s="6">
        <v>30336472</v>
      </c>
      <c r="B6333" s="6" t="s">
        <v>4763</v>
      </c>
      <c r="C6333" s="6" t="s">
        <v>7282</v>
      </c>
      <c r="D6333" s="6" t="s">
        <v>18868</v>
      </c>
      <c r="E6333" s="6" t="s">
        <v>5638</v>
      </c>
      <c r="F6333" s="6" t="s">
        <v>4759</v>
      </c>
      <c r="G6333" s="6" t="s">
        <v>4760</v>
      </c>
      <c r="H6333" s="79">
        <v>1441.5201910000001</v>
      </c>
    </row>
    <row r="6334" spans="1:8" x14ac:dyDescent="0.2">
      <c r="A6334" s="6">
        <v>30186546</v>
      </c>
      <c r="B6334" s="6" t="s">
        <v>24140</v>
      </c>
      <c r="C6334" s="6" t="s">
        <v>7282</v>
      </c>
      <c r="D6334" s="6" t="s">
        <v>18870</v>
      </c>
      <c r="E6334" s="6" t="s">
        <v>5638</v>
      </c>
      <c r="F6334" s="6" t="s">
        <v>24141</v>
      </c>
      <c r="G6334" s="6" t="s">
        <v>24142</v>
      </c>
      <c r="H6334" s="79">
        <v>1441.5201910000001</v>
      </c>
    </row>
    <row r="6335" spans="1:8" x14ac:dyDescent="0.2">
      <c r="A6335" s="6">
        <v>30188611</v>
      </c>
      <c r="B6335" s="6" t="s">
        <v>24143</v>
      </c>
      <c r="C6335" s="6" t="s">
        <v>7282</v>
      </c>
      <c r="D6335" s="6" t="s">
        <v>18874</v>
      </c>
      <c r="E6335" s="6" t="s">
        <v>5638</v>
      </c>
      <c r="F6335" s="6" t="s">
        <v>24144</v>
      </c>
      <c r="G6335" s="6" t="s">
        <v>24145</v>
      </c>
      <c r="H6335" s="79">
        <v>1441.5201910000001</v>
      </c>
    </row>
    <row r="6336" spans="1:8" x14ac:dyDescent="0.2">
      <c r="A6336" s="6">
        <v>30034828</v>
      </c>
      <c r="B6336" s="6" t="s">
        <v>24146</v>
      </c>
      <c r="C6336" s="6" t="s">
        <v>8646</v>
      </c>
      <c r="D6336" s="6" t="s">
        <v>17973</v>
      </c>
      <c r="E6336" s="6" t="s">
        <v>5893</v>
      </c>
      <c r="F6336" s="6" t="s">
        <v>24147</v>
      </c>
      <c r="G6336" s="6" t="s">
        <v>24148</v>
      </c>
      <c r="H6336" s="79">
        <v>1442.4040809999999</v>
      </c>
    </row>
    <row r="6337" spans="1:8" x14ac:dyDescent="0.2">
      <c r="A6337" s="6">
        <v>30131288</v>
      </c>
      <c r="B6337" s="6" t="s">
        <v>24149</v>
      </c>
      <c r="C6337" s="6" t="s">
        <v>6584</v>
      </c>
      <c r="D6337" s="6" t="s">
        <v>17993</v>
      </c>
      <c r="E6337" s="6" t="s">
        <v>15819</v>
      </c>
      <c r="F6337" s="6" t="s">
        <v>24150</v>
      </c>
      <c r="G6337" s="6" t="s">
        <v>24151</v>
      </c>
      <c r="H6337" s="79">
        <v>1446.3479649999999</v>
      </c>
    </row>
    <row r="6338" spans="1:8" x14ac:dyDescent="0.2">
      <c r="A6338" s="6">
        <v>30271406</v>
      </c>
      <c r="B6338" s="6" t="s">
        <v>4960</v>
      </c>
      <c r="C6338" s="6" t="s">
        <v>8703</v>
      </c>
      <c r="D6338" s="6" t="s">
        <v>18874</v>
      </c>
      <c r="E6338" s="6" t="s">
        <v>5638</v>
      </c>
      <c r="F6338" s="6" t="s">
        <v>4956</v>
      </c>
      <c r="G6338" s="6" t="s">
        <v>4957</v>
      </c>
      <c r="H6338" s="79">
        <v>1449.407559</v>
      </c>
    </row>
    <row r="6339" spans="1:8" x14ac:dyDescent="0.2">
      <c r="A6339" s="6">
        <v>30286403</v>
      </c>
      <c r="B6339" s="6" t="s">
        <v>24152</v>
      </c>
      <c r="C6339" s="6" t="s">
        <v>10821</v>
      </c>
      <c r="D6339" s="6" t="s">
        <v>7351</v>
      </c>
      <c r="E6339" s="6" t="s">
        <v>5638</v>
      </c>
      <c r="F6339" s="6" t="s">
        <v>24153</v>
      </c>
      <c r="G6339" s="6" t="s">
        <v>24154</v>
      </c>
      <c r="H6339" s="79">
        <v>1451.8199529999999</v>
      </c>
    </row>
    <row r="6340" spans="1:8" x14ac:dyDescent="0.2">
      <c r="A6340" s="6">
        <v>30294153</v>
      </c>
      <c r="B6340" s="6" t="s">
        <v>24155</v>
      </c>
      <c r="C6340" s="6" t="s">
        <v>10821</v>
      </c>
      <c r="D6340" s="6" t="s">
        <v>7755</v>
      </c>
      <c r="E6340" s="6" t="s">
        <v>5638</v>
      </c>
      <c r="F6340" s="6" t="s">
        <v>24156</v>
      </c>
      <c r="G6340" s="6" t="s">
        <v>24157</v>
      </c>
      <c r="H6340" s="79">
        <v>1451.8199529999999</v>
      </c>
    </row>
    <row r="6341" spans="1:8" x14ac:dyDescent="0.2">
      <c r="A6341" s="6">
        <v>30086142</v>
      </c>
      <c r="B6341" s="6" t="s">
        <v>24158</v>
      </c>
      <c r="C6341" s="6" t="s">
        <v>6230</v>
      </c>
      <c r="D6341" s="6" t="s">
        <v>18868</v>
      </c>
      <c r="E6341" s="6" t="s">
        <v>5638</v>
      </c>
      <c r="F6341" s="6" t="s">
        <v>24159</v>
      </c>
      <c r="G6341" s="6" t="s">
        <v>24160</v>
      </c>
      <c r="H6341" s="79">
        <v>1455.38968</v>
      </c>
    </row>
    <row r="6342" spans="1:8" x14ac:dyDescent="0.2">
      <c r="A6342" s="6">
        <v>30163544</v>
      </c>
      <c r="B6342" s="6" t="s">
        <v>24161</v>
      </c>
      <c r="C6342" s="6" t="s">
        <v>6154</v>
      </c>
      <c r="D6342" s="6" t="s">
        <v>18868</v>
      </c>
      <c r="E6342" s="6" t="s">
        <v>5638</v>
      </c>
      <c r="F6342" s="6" t="s">
        <v>24162</v>
      </c>
      <c r="G6342" s="6" t="s">
        <v>24163</v>
      </c>
      <c r="H6342" s="79">
        <v>1459.611269</v>
      </c>
    </row>
    <row r="6343" spans="1:8" x14ac:dyDescent="0.2">
      <c r="A6343" s="6">
        <v>30285088</v>
      </c>
      <c r="B6343" s="6" t="s">
        <v>3781</v>
      </c>
      <c r="C6343" s="6" t="s">
        <v>6154</v>
      </c>
      <c r="D6343" s="6" t="s">
        <v>18870</v>
      </c>
      <c r="E6343" s="6" t="s">
        <v>5638</v>
      </c>
      <c r="F6343" s="6" t="s">
        <v>3777</v>
      </c>
      <c r="G6343" s="6" t="s">
        <v>3778</v>
      </c>
      <c r="H6343" s="79">
        <v>1459.611269</v>
      </c>
    </row>
    <row r="6344" spans="1:8" x14ac:dyDescent="0.2">
      <c r="A6344" s="6">
        <v>30374135</v>
      </c>
      <c r="B6344" s="6" t="s">
        <v>3529</v>
      </c>
      <c r="C6344" s="6" t="s">
        <v>6150</v>
      </c>
      <c r="D6344" s="6" t="s">
        <v>18874</v>
      </c>
      <c r="E6344" s="6" t="s">
        <v>5638</v>
      </c>
      <c r="F6344" s="6" t="s">
        <v>3525</v>
      </c>
      <c r="G6344" s="6" t="s">
        <v>3526</v>
      </c>
      <c r="H6344" s="79">
        <v>1459.611269</v>
      </c>
    </row>
    <row r="6345" spans="1:8" x14ac:dyDescent="0.2">
      <c r="A6345" s="6">
        <v>30189039</v>
      </c>
      <c r="B6345" s="6" t="s">
        <v>1867</v>
      </c>
      <c r="C6345" s="6" t="s">
        <v>6154</v>
      </c>
      <c r="D6345" s="6" t="s">
        <v>18874</v>
      </c>
      <c r="E6345" s="6" t="s">
        <v>5638</v>
      </c>
      <c r="F6345" s="6" t="s">
        <v>1862</v>
      </c>
      <c r="G6345" s="6" t="s">
        <v>1863</v>
      </c>
      <c r="H6345" s="79">
        <v>1459.611269</v>
      </c>
    </row>
    <row r="6346" spans="1:8" x14ac:dyDescent="0.2">
      <c r="A6346" s="6">
        <v>30002523</v>
      </c>
      <c r="B6346" s="6" t="s">
        <v>24164</v>
      </c>
      <c r="C6346" s="6" t="s">
        <v>5682</v>
      </c>
      <c r="D6346" s="6" t="s">
        <v>17559</v>
      </c>
      <c r="E6346" s="6" t="s">
        <v>5638</v>
      </c>
      <c r="F6346" s="6" t="s">
        <v>24165</v>
      </c>
      <c r="G6346" s="6" t="s">
        <v>24166</v>
      </c>
      <c r="H6346" s="79">
        <v>1459.7275689999999</v>
      </c>
    </row>
    <row r="6347" spans="1:8" x14ac:dyDescent="0.2">
      <c r="A6347" s="6">
        <v>30353339</v>
      </c>
      <c r="B6347" s="6" t="s">
        <v>24167</v>
      </c>
      <c r="C6347" s="6" t="s">
        <v>24168</v>
      </c>
      <c r="D6347" s="6" t="s">
        <v>7351</v>
      </c>
      <c r="E6347" s="6" t="s">
        <v>5638</v>
      </c>
      <c r="F6347" s="6" t="s">
        <v>24169</v>
      </c>
      <c r="G6347" s="6" t="s">
        <v>24170</v>
      </c>
      <c r="H6347" s="79">
        <v>1468.17569</v>
      </c>
    </row>
    <row r="6348" spans="1:8" x14ac:dyDescent="0.2">
      <c r="A6348" s="6">
        <v>30209722</v>
      </c>
      <c r="B6348" s="6" t="s">
        <v>24171</v>
      </c>
      <c r="C6348" s="6" t="s">
        <v>24168</v>
      </c>
      <c r="D6348" s="6" t="s">
        <v>7755</v>
      </c>
      <c r="E6348" s="6" t="s">
        <v>5638</v>
      </c>
      <c r="F6348" s="6" t="s">
        <v>24172</v>
      </c>
      <c r="G6348" s="6" t="s">
        <v>24173</v>
      </c>
      <c r="H6348" s="79">
        <v>1468.17569</v>
      </c>
    </row>
    <row r="6349" spans="1:8" x14ac:dyDescent="0.2">
      <c r="A6349" s="6">
        <v>30135936</v>
      </c>
      <c r="B6349" s="6" t="s">
        <v>24174</v>
      </c>
      <c r="C6349" s="6" t="s">
        <v>7632</v>
      </c>
      <c r="D6349" s="6" t="s">
        <v>18868</v>
      </c>
      <c r="E6349" s="6" t="s">
        <v>5638</v>
      </c>
      <c r="F6349" s="6" t="s">
        <v>24175</v>
      </c>
      <c r="G6349" s="6" t="s">
        <v>24176</v>
      </c>
      <c r="H6349" s="79">
        <v>1468.231806</v>
      </c>
    </row>
    <row r="6350" spans="1:8" x14ac:dyDescent="0.2">
      <c r="A6350" s="6">
        <v>30367436</v>
      </c>
      <c r="B6350" s="6" t="s">
        <v>24177</v>
      </c>
      <c r="C6350" s="6" t="s">
        <v>7632</v>
      </c>
      <c r="D6350" s="6" t="s">
        <v>18870</v>
      </c>
      <c r="E6350" s="6" t="s">
        <v>5638</v>
      </c>
      <c r="F6350" s="6" t="s">
        <v>24178</v>
      </c>
      <c r="G6350" s="6" t="s">
        <v>24179</v>
      </c>
      <c r="H6350" s="79">
        <v>1468.231806</v>
      </c>
    </row>
    <row r="6351" spans="1:8" x14ac:dyDescent="0.2">
      <c r="A6351" s="6">
        <v>30114771</v>
      </c>
      <c r="B6351" s="6" t="s">
        <v>5153</v>
      </c>
      <c r="C6351" s="6" t="s">
        <v>7632</v>
      </c>
      <c r="D6351" s="6" t="s">
        <v>18874</v>
      </c>
      <c r="E6351" s="6" t="s">
        <v>5638</v>
      </c>
      <c r="F6351" s="6" t="s">
        <v>5149</v>
      </c>
      <c r="G6351" s="6" t="s">
        <v>5150</v>
      </c>
      <c r="H6351" s="79">
        <v>1468.231806</v>
      </c>
    </row>
    <row r="6352" spans="1:8" x14ac:dyDescent="0.2">
      <c r="A6352" s="6">
        <v>30188451</v>
      </c>
      <c r="B6352" s="6" t="s">
        <v>3061</v>
      </c>
      <c r="C6352" s="6" t="s">
        <v>7242</v>
      </c>
      <c r="D6352" s="6" t="s">
        <v>18868</v>
      </c>
      <c r="E6352" s="6" t="s">
        <v>5638</v>
      </c>
      <c r="F6352" s="6" t="s">
        <v>3057</v>
      </c>
      <c r="G6352" s="6" t="s">
        <v>3058</v>
      </c>
      <c r="H6352" s="79">
        <v>1473.2642980000001</v>
      </c>
    </row>
    <row r="6353" spans="1:8" x14ac:dyDescent="0.2">
      <c r="A6353" s="6">
        <v>30093312</v>
      </c>
      <c r="B6353" s="6" t="s">
        <v>24180</v>
      </c>
      <c r="C6353" s="6" t="s">
        <v>6600</v>
      </c>
      <c r="D6353" s="6" t="s">
        <v>19176</v>
      </c>
      <c r="E6353" s="6" t="s">
        <v>5893</v>
      </c>
      <c r="F6353" s="6" t="s">
        <v>24181</v>
      </c>
      <c r="G6353" s="6" t="s">
        <v>24182</v>
      </c>
      <c r="H6353" s="79">
        <v>1474.544089</v>
      </c>
    </row>
    <row r="6354" spans="1:8" x14ac:dyDescent="0.2">
      <c r="A6354" s="6">
        <v>30213611</v>
      </c>
      <c r="B6354" s="6" t="s">
        <v>24183</v>
      </c>
      <c r="C6354" s="6" t="s">
        <v>5710</v>
      </c>
      <c r="D6354" s="6" t="s">
        <v>11449</v>
      </c>
      <c r="E6354" s="6" t="s">
        <v>5638</v>
      </c>
      <c r="F6354" s="6" t="s">
        <v>24184</v>
      </c>
      <c r="G6354" s="6" t="s">
        <v>24185</v>
      </c>
      <c r="H6354" s="79">
        <v>1474.6422319999999</v>
      </c>
    </row>
    <row r="6355" spans="1:8" x14ac:dyDescent="0.2">
      <c r="A6355" s="6">
        <v>30315451</v>
      </c>
      <c r="B6355" s="6" t="s">
        <v>24186</v>
      </c>
      <c r="C6355" s="6" t="s">
        <v>5714</v>
      </c>
      <c r="D6355" s="6" t="s">
        <v>11449</v>
      </c>
      <c r="E6355" s="6" t="s">
        <v>5638</v>
      </c>
      <c r="F6355" s="6" t="s">
        <v>24187</v>
      </c>
      <c r="G6355" s="6" t="s">
        <v>24188</v>
      </c>
      <c r="H6355" s="79">
        <v>1474.6422319999999</v>
      </c>
    </row>
    <row r="6356" spans="1:8" x14ac:dyDescent="0.2">
      <c r="A6356" s="6">
        <v>30273463</v>
      </c>
      <c r="B6356" s="6" t="s">
        <v>24189</v>
      </c>
      <c r="C6356" s="6" t="s">
        <v>5718</v>
      </c>
      <c r="D6356" s="6" t="s">
        <v>11449</v>
      </c>
      <c r="E6356" s="6" t="s">
        <v>5638</v>
      </c>
      <c r="F6356" s="6" t="s">
        <v>24190</v>
      </c>
      <c r="G6356" s="6" t="s">
        <v>24191</v>
      </c>
      <c r="H6356" s="79">
        <v>1474.6422319999999</v>
      </c>
    </row>
    <row r="6357" spans="1:8" x14ac:dyDescent="0.2">
      <c r="A6357" s="6">
        <v>30289114</v>
      </c>
      <c r="B6357" s="6" t="s">
        <v>24192</v>
      </c>
      <c r="C6357" s="6" t="s">
        <v>5722</v>
      </c>
      <c r="D6357" s="6" t="s">
        <v>11449</v>
      </c>
      <c r="E6357" s="6" t="s">
        <v>5638</v>
      </c>
      <c r="F6357" s="6" t="s">
        <v>24193</v>
      </c>
      <c r="G6357" s="6" t="s">
        <v>24194</v>
      </c>
      <c r="H6357" s="79">
        <v>1474.6422319999999</v>
      </c>
    </row>
    <row r="6358" spans="1:8" x14ac:dyDescent="0.2">
      <c r="A6358" s="6">
        <v>30311565</v>
      </c>
      <c r="B6358" s="6" t="s">
        <v>24195</v>
      </c>
      <c r="C6358" s="6" t="s">
        <v>5725</v>
      </c>
      <c r="D6358" s="6" t="s">
        <v>11449</v>
      </c>
      <c r="E6358" s="6" t="s">
        <v>5638</v>
      </c>
      <c r="F6358" s="6" t="s">
        <v>24196</v>
      </c>
      <c r="G6358" s="6" t="s">
        <v>24197</v>
      </c>
      <c r="H6358" s="79">
        <v>1474.6422319999999</v>
      </c>
    </row>
    <row r="6359" spans="1:8" x14ac:dyDescent="0.2">
      <c r="A6359" s="6">
        <v>30086379</v>
      </c>
      <c r="B6359" s="6" t="s">
        <v>24198</v>
      </c>
      <c r="C6359" s="6" t="s">
        <v>5698</v>
      </c>
      <c r="D6359" s="6" t="s">
        <v>18034</v>
      </c>
      <c r="E6359" s="6" t="s">
        <v>5638</v>
      </c>
      <c r="F6359" s="6" t="s">
        <v>24199</v>
      </c>
      <c r="G6359" s="6" t="s">
        <v>24200</v>
      </c>
      <c r="H6359" s="79">
        <v>1477.2133530000001</v>
      </c>
    </row>
    <row r="6360" spans="1:8" x14ac:dyDescent="0.2">
      <c r="A6360" s="6">
        <v>30203866</v>
      </c>
      <c r="B6360" s="6" t="s">
        <v>24201</v>
      </c>
      <c r="C6360" s="6" t="s">
        <v>7139</v>
      </c>
      <c r="D6360" s="6" t="s">
        <v>17969</v>
      </c>
      <c r="E6360" s="6" t="s">
        <v>5893</v>
      </c>
      <c r="F6360" s="6" t="s">
        <v>24202</v>
      </c>
      <c r="G6360" s="6" t="s">
        <v>24203</v>
      </c>
      <c r="H6360" s="79">
        <v>1477.2232280000001</v>
      </c>
    </row>
    <row r="6361" spans="1:8" x14ac:dyDescent="0.2">
      <c r="A6361" s="6">
        <v>30031275</v>
      </c>
      <c r="B6361" s="6" t="s">
        <v>24204</v>
      </c>
      <c r="C6361" s="6" t="s">
        <v>7139</v>
      </c>
      <c r="D6361" s="6" t="s">
        <v>17973</v>
      </c>
      <c r="E6361" s="6" t="s">
        <v>5893</v>
      </c>
      <c r="F6361" s="6" t="s">
        <v>24205</v>
      </c>
      <c r="G6361" s="6" t="s">
        <v>24206</v>
      </c>
      <c r="H6361" s="79">
        <v>1477.2232280000001</v>
      </c>
    </row>
    <row r="6362" spans="1:8" x14ac:dyDescent="0.2">
      <c r="A6362" s="6">
        <v>30214069</v>
      </c>
      <c r="B6362" s="6" t="s">
        <v>24207</v>
      </c>
      <c r="C6362" s="6" t="s">
        <v>5782</v>
      </c>
      <c r="D6362" s="6" t="s">
        <v>17617</v>
      </c>
      <c r="E6362" s="6" t="s">
        <v>5638</v>
      </c>
      <c r="F6362" s="6" t="s">
        <v>24208</v>
      </c>
      <c r="G6362" s="6" t="s">
        <v>24209</v>
      </c>
      <c r="H6362" s="79">
        <v>1483.120549</v>
      </c>
    </row>
    <row r="6363" spans="1:8" x14ac:dyDescent="0.2">
      <c r="A6363" s="6">
        <v>30012800</v>
      </c>
      <c r="B6363" s="6" t="s">
        <v>24210</v>
      </c>
      <c r="C6363" s="6" t="s">
        <v>5782</v>
      </c>
      <c r="D6363" s="6" t="s">
        <v>17559</v>
      </c>
      <c r="E6363" s="6" t="s">
        <v>5638</v>
      </c>
      <c r="F6363" s="6" t="s">
        <v>24211</v>
      </c>
      <c r="G6363" s="6" t="s">
        <v>24212</v>
      </c>
      <c r="H6363" s="79">
        <v>1483.120549</v>
      </c>
    </row>
    <row r="6364" spans="1:8" x14ac:dyDescent="0.2">
      <c r="A6364" s="6">
        <v>30232725</v>
      </c>
      <c r="B6364" s="6" t="s">
        <v>24213</v>
      </c>
      <c r="C6364" s="6" t="s">
        <v>6302</v>
      </c>
      <c r="D6364" s="6" t="s">
        <v>18868</v>
      </c>
      <c r="E6364" s="6" t="s">
        <v>5638</v>
      </c>
      <c r="F6364" s="6" t="s">
        <v>24214</v>
      </c>
      <c r="G6364" s="6" t="s">
        <v>24215</v>
      </c>
      <c r="H6364" s="79">
        <v>1483.8557699999999</v>
      </c>
    </row>
    <row r="6365" spans="1:8" x14ac:dyDescent="0.2">
      <c r="A6365" s="6">
        <v>30219484</v>
      </c>
      <c r="B6365" s="6" t="s">
        <v>2887</v>
      </c>
      <c r="C6365" s="6" t="s">
        <v>6302</v>
      </c>
      <c r="D6365" s="6" t="s">
        <v>18870</v>
      </c>
      <c r="E6365" s="6" t="s">
        <v>5638</v>
      </c>
      <c r="F6365" s="6" t="s">
        <v>2882</v>
      </c>
      <c r="G6365" s="6" t="s">
        <v>2883</v>
      </c>
      <c r="H6365" s="79">
        <v>1483.8557699999999</v>
      </c>
    </row>
    <row r="6366" spans="1:8" x14ac:dyDescent="0.2">
      <c r="A6366" s="6">
        <v>30464179</v>
      </c>
      <c r="B6366" s="6" t="s">
        <v>24216</v>
      </c>
      <c r="C6366" s="6" t="s">
        <v>6302</v>
      </c>
      <c r="D6366" s="6" t="s">
        <v>18874</v>
      </c>
      <c r="E6366" s="6" t="s">
        <v>5638</v>
      </c>
      <c r="F6366" s="6" t="s">
        <v>24217</v>
      </c>
      <c r="G6366" s="6" t="s">
        <v>24218</v>
      </c>
      <c r="H6366" s="79">
        <v>1483.8557699999999</v>
      </c>
    </row>
    <row r="6367" spans="1:8" x14ac:dyDescent="0.2">
      <c r="A6367" s="6">
        <v>30316610</v>
      </c>
      <c r="B6367" s="6" t="s">
        <v>24219</v>
      </c>
      <c r="C6367" s="6" t="s">
        <v>5891</v>
      </c>
      <c r="D6367" s="6" t="s">
        <v>17617</v>
      </c>
      <c r="E6367" s="6" t="s">
        <v>5638</v>
      </c>
      <c r="F6367" s="6" t="s">
        <v>24220</v>
      </c>
      <c r="G6367" s="6" t="s">
        <v>24221</v>
      </c>
      <c r="H6367" s="79">
        <v>1484.665761</v>
      </c>
    </row>
    <row r="6368" spans="1:8" x14ac:dyDescent="0.2">
      <c r="A6368" s="6">
        <v>30165515</v>
      </c>
      <c r="B6368" s="6" t="s">
        <v>24222</v>
      </c>
      <c r="C6368" s="6" t="s">
        <v>5891</v>
      </c>
      <c r="D6368" s="6" t="s">
        <v>17559</v>
      </c>
      <c r="E6368" s="6" t="s">
        <v>5638</v>
      </c>
      <c r="F6368" s="6" t="s">
        <v>24223</v>
      </c>
      <c r="G6368" s="6" t="s">
        <v>24224</v>
      </c>
      <c r="H6368" s="79">
        <v>1484.665761</v>
      </c>
    </row>
    <row r="6369" spans="1:8" x14ac:dyDescent="0.2">
      <c r="A6369" s="6">
        <v>30055665</v>
      </c>
      <c r="B6369" s="6" t="s">
        <v>24225</v>
      </c>
      <c r="C6369" s="6" t="s">
        <v>5748</v>
      </c>
      <c r="D6369" s="6" t="s">
        <v>18870</v>
      </c>
      <c r="E6369" s="6" t="s">
        <v>5638</v>
      </c>
      <c r="F6369" s="6" t="s">
        <v>24226</v>
      </c>
      <c r="G6369" s="6" t="s">
        <v>24227</v>
      </c>
      <c r="H6369" s="79">
        <v>1487.764819</v>
      </c>
    </row>
    <row r="6370" spans="1:8" x14ac:dyDescent="0.2">
      <c r="A6370" s="6">
        <v>30235065</v>
      </c>
      <c r="B6370" s="6" t="s">
        <v>24228</v>
      </c>
      <c r="C6370" s="6" t="s">
        <v>5748</v>
      </c>
      <c r="D6370" s="6" t="s">
        <v>18874</v>
      </c>
      <c r="E6370" s="6" t="s">
        <v>5638</v>
      </c>
      <c r="F6370" s="6" t="s">
        <v>24229</v>
      </c>
      <c r="G6370" s="6" t="s">
        <v>24230</v>
      </c>
      <c r="H6370" s="79">
        <v>1487.764819</v>
      </c>
    </row>
    <row r="6371" spans="1:8" x14ac:dyDescent="0.2">
      <c r="A6371" s="6">
        <v>30314807</v>
      </c>
      <c r="B6371" s="6" t="s">
        <v>24231</v>
      </c>
      <c r="C6371" s="6" t="s">
        <v>5654</v>
      </c>
      <c r="D6371" s="6" t="s">
        <v>24232</v>
      </c>
      <c r="E6371" s="6" t="s">
        <v>5638</v>
      </c>
      <c r="F6371" s="6" t="s">
        <v>24233</v>
      </c>
      <c r="G6371" s="6" t="s">
        <v>24234</v>
      </c>
      <c r="H6371" s="79">
        <v>1495.873045</v>
      </c>
    </row>
    <row r="6372" spans="1:8" x14ac:dyDescent="0.2">
      <c r="A6372" s="6">
        <v>30363718</v>
      </c>
      <c r="B6372" s="6" t="s">
        <v>4445</v>
      </c>
      <c r="C6372" s="6" t="s">
        <v>8509</v>
      </c>
      <c r="D6372" s="6" t="s">
        <v>18868</v>
      </c>
      <c r="E6372" s="6" t="s">
        <v>5638</v>
      </c>
      <c r="F6372" s="6" t="s">
        <v>4441</v>
      </c>
      <c r="G6372" s="6" t="s">
        <v>4442</v>
      </c>
      <c r="H6372" s="79">
        <v>1500.7642089999999</v>
      </c>
    </row>
    <row r="6373" spans="1:8" x14ac:dyDescent="0.2">
      <c r="A6373" s="6">
        <v>30438279</v>
      </c>
      <c r="B6373" s="6" t="s">
        <v>4868</v>
      </c>
      <c r="C6373" s="6" t="s">
        <v>8509</v>
      </c>
      <c r="D6373" s="6" t="s">
        <v>18870</v>
      </c>
      <c r="E6373" s="6" t="s">
        <v>5638</v>
      </c>
      <c r="F6373" s="6" t="s">
        <v>4864</v>
      </c>
      <c r="G6373" s="6" t="s">
        <v>4865</v>
      </c>
      <c r="H6373" s="79">
        <v>1500.7642089999999</v>
      </c>
    </row>
    <row r="6374" spans="1:8" x14ac:dyDescent="0.2">
      <c r="A6374" s="6">
        <v>30384156</v>
      </c>
      <c r="B6374" s="6" t="s">
        <v>24235</v>
      </c>
      <c r="C6374" s="6" t="s">
        <v>8509</v>
      </c>
      <c r="D6374" s="6" t="s">
        <v>18874</v>
      </c>
      <c r="E6374" s="6" t="s">
        <v>5638</v>
      </c>
      <c r="F6374" s="6" t="s">
        <v>24236</v>
      </c>
      <c r="G6374" s="6" t="s">
        <v>24237</v>
      </c>
      <c r="H6374" s="79">
        <v>1500.7642089999999</v>
      </c>
    </row>
    <row r="6375" spans="1:8" x14ac:dyDescent="0.2">
      <c r="A6375" s="6">
        <v>30084192</v>
      </c>
      <c r="B6375" s="6" t="s">
        <v>24238</v>
      </c>
      <c r="C6375" s="6" t="s">
        <v>8642</v>
      </c>
      <c r="D6375" s="6" t="s">
        <v>17973</v>
      </c>
      <c r="E6375" s="6" t="s">
        <v>5893</v>
      </c>
      <c r="F6375" s="6" t="s">
        <v>24239</v>
      </c>
      <c r="G6375" s="6" t="s">
        <v>24240</v>
      </c>
      <c r="H6375" s="79">
        <v>1503.245946</v>
      </c>
    </row>
    <row r="6376" spans="1:8" x14ac:dyDescent="0.2">
      <c r="A6376" s="6">
        <v>30437213</v>
      </c>
      <c r="B6376" s="6" t="s">
        <v>4863</v>
      </c>
      <c r="C6376" s="6" t="s">
        <v>7238</v>
      </c>
      <c r="D6376" s="6" t="s">
        <v>18868</v>
      </c>
      <c r="E6376" s="6" t="s">
        <v>5638</v>
      </c>
      <c r="F6376" s="6" t="s">
        <v>4859</v>
      </c>
      <c r="G6376" s="6" t="s">
        <v>4860</v>
      </c>
      <c r="H6376" s="79">
        <v>1504.597988</v>
      </c>
    </row>
    <row r="6377" spans="1:8" x14ac:dyDescent="0.2">
      <c r="A6377" s="6">
        <v>30175975</v>
      </c>
      <c r="B6377" s="6" t="s">
        <v>4299</v>
      </c>
      <c r="C6377" s="6" t="s">
        <v>7238</v>
      </c>
      <c r="D6377" s="6" t="s">
        <v>18870</v>
      </c>
      <c r="E6377" s="6" t="s">
        <v>5638</v>
      </c>
      <c r="F6377" s="6" t="s">
        <v>4294</v>
      </c>
      <c r="G6377" s="6" t="s">
        <v>4295</v>
      </c>
      <c r="H6377" s="79">
        <v>1504.597988</v>
      </c>
    </row>
    <row r="6378" spans="1:8" x14ac:dyDescent="0.2">
      <c r="A6378" s="6">
        <v>30236693</v>
      </c>
      <c r="B6378" s="6" t="s">
        <v>24241</v>
      </c>
      <c r="C6378" s="6" t="s">
        <v>7238</v>
      </c>
      <c r="D6378" s="6" t="s">
        <v>18874</v>
      </c>
      <c r="E6378" s="6" t="s">
        <v>5638</v>
      </c>
      <c r="F6378" s="6" t="s">
        <v>24242</v>
      </c>
      <c r="G6378" s="6" t="s">
        <v>24243</v>
      </c>
      <c r="H6378" s="79">
        <v>1504.597988</v>
      </c>
    </row>
    <row r="6379" spans="1:8" x14ac:dyDescent="0.2">
      <c r="A6379" s="6">
        <v>30159347</v>
      </c>
      <c r="B6379" s="6" t="s">
        <v>24244</v>
      </c>
      <c r="C6379" s="6" t="s">
        <v>5682</v>
      </c>
      <c r="D6379" s="6" t="s">
        <v>17617</v>
      </c>
      <c r="E6379" s="6" t="s">
        <v>5638</v>
      </c>
      <c r="F6379" s="6" t="s">
        <v>24245</v>
      </c>
      <c r="G6379" s="6" t="s">
        <v>24246</v>
      </c>
      <c r="H6379" s="79">
        <v>1505.4818459999999</v>
      </c>
    </row>
    <row r="6380" spans="1:8" x14ac:dyDescent="0.2">
      <c r="A6380" s="6">
        <v>30022194</v>
      </c>
      <c r="B6380" s="6" t="s">
        <v>3502</v>
      </c>
      <c r="C6380" s="6" t="s">
        <v>7500</v>
      </c>
      <c r="D6380" s="6" t="s">
        <v>18358</v>
      </c>
      <c r="E6380" s="6" t="s">
        <v>5638</v>
      </c>
      <c r="F6380" s="6" t="s">
        <v>3498</v>
      </c>
      <c r="G6380" s="6" t="s">
        <v>3499</v>
      </c>
      <c r="H6380" s="79">
        <v>1505.509084</v>
      </c>
    </row>
    <row r="6381" spans="1:8" x14ac:dyDescent="0.2">
      <c r="A6381" s="6">
        <v>30208930</v>
      </c>
      <c r="B6381" s="6" t="s">
        <v>24247</v>
      </c>
      <c r="C6381" s="6" t="s">
        <v>7500</v>
      </c>
      <c r="D6381" s="6" t="s">
        <v>18855</v>
      </c>
      <c r="E6381" s="6" t="s">
        <v>5638</v>
      </c>
      <c r="F6381" s="6" t="s">
        <v>24248</v>
      </c>
      <c r="G6381" s="6" t="s">
        <v>24249</v>
      </c>
      <c r="H6381" s="79">
        <v>1505.509084</v>
      </c>
    </row>
    <row r="6382" spans="1:8" x14ac:dyDescent="0.2">
      <c r="A6382" s="6">
        <v>30049365</v>
      </c>
      <c r="B6382" s="6" t="s">
        <v>24250</v>
      </c>
      <c r="C6382" s="6" t="s">
        <v>5674</v>
      </c>
      <c r="D6382" s="6" t="s">
        <v>13250</v>
      </c>
      <c r="E6382" s="6" t="s">
        <v>13251</v>
      </c>
      <c r="F6382" s="6" t="s">
        <v>24251</v>
      </c>
      <c r="G6382" s="6" t="s">
        <v>24252</v>
      </c>
      <c r="H6382" s="79">
        <v>1505.509084</v>
      </c>
    </row>
    <row r="6383" spans="1:8" x14ac:dyDescent="0.2">
      <c r="A6383" s="6">
        <v>30204643</v>
      </c>
      <c r="B6383" s="6" t="s">
        <v>2354</v>
      </c>
      <c r="C6383" s="6" t="s">
        <v>7512</v>
      </c>
      <c r="D6383" s="6" t="s">
        <v>18358</v>
      </c>
      <c r="E6383" s="6" t="s">
        <v>5638</v>
      </c>
      <c r="F6383" s="6" t="s">
        <v>2349</v>
      </c>
      <c r="G6383" s="6" t="s">
        <v>2350</v>
      </c>
      <c r="H6383" s="79">
        <v>1509.7707339999999</v>
      </c>
    </row>
    <row r="6384" spans="1:8" x14ac:dyDescent="0.2">
      <c r="A6384" s="6">
        <v>30054185</v>
      </c>
      <c r="B6384" s="6" t="s">
        <v>4142</v>
      </c>
      <c r="C6384" s="6" t="s">
        <v>7512</v>
      </c>
      <c r="D6384" s="6" t="s">
        <v>18855</v>
      </c>
      <c r="E6384" s="6" t="s">
        <v>5638</v>
      </c>
      <c r="F6384" s="6" t="s">
        <v>4139</v>
      </c>
      <c r="G6384" s="6" t="s">
        <v>4140</v>
      </c>
      <c r="H6384" s="79">
        <v>1509.7707339999999</v>
      </c>
    </row>
    <row r="6385" spans="1:8" x14ac:dyDescent="0.2">
      <c r="A6385" s="6">
        <v>30440298</v>
      </c>
      <c r="B6385" s="6" t="s">
        <v>3869</v>
      </c>
      <c r="C6385" s="6" t="s">
        <v>6428</v>
      </c>
      <c r="D6385" s="6" t="s">
        <v>18874</v>
      </c>
      <c r="E6385" s="6" t="s">
        <v>5638</v>
      </c>
      <c r="F6385" s="6" t="s">
        <v>3865</v>
      </c>
      <c r="G6385" s="6" t="s">
        <v>3866</v>
      </c>
      <c r="H6385" s="79">
        <v>1510.5869700000001</v>
      </c>
    </row>
    <row r="6386" spans="1:8" x14ac:dyDescent="0.2">
      <c r="A6386" s="6">
        <v>30353686</v>
      </c>
      <c r="B6386" s="6" t="s">
        <v>24253</v>
      </c>
      <c r="C6386" s="6" t="s">
        <v>6424</v>
      </c>
      <c r="D6386" s="6" t="s">
        <v>17993</v>
      </c>
      <c r="E6386" s="6" t="s">
        <v>15819</v>
      </c>
      <c r="F6386" s="6" t="s">
        <v>24254</v>
      </c>
      <c r="G6386" s="6" t="s">
        <v>24255</v>
      </c>
      <c r="H6386" s="79">
        <v>1512.278992</v>
      </c>
    </row>
    <row r="6387" spans="1:8" x14ac:dyDescent="0.2">
      <c r="A6387" s="6">
        <v>30121891</v>
      </c>
      <c r="B6387" s="6" t="s">
        <v>1993</v>
      </c>
      <c r="C6387" s="6" t="s">
        <v>6290</v>
      </c>
      <c r="D6387" s="6" t="s">
        <v>18868</v>
      </c>
      <c r="E6387" s="6" t="s">
        <v>5638</v>
      </c>
      <c r="F6387" s="6" t="s">
        <v>1989</v>
      </c>
      <c r="G6387" s="6" t="s">
        <v>1990</v>
      </c>
      <c r="H6387" s="79">
        <v>1513.117336</v>
      </c>
    </row>
    <row r="6388" spans="1:8" x14ac:dyDescent="0.2">
      <c r="A6388" s="6">
        <v>30342271</v>
      </c>
      <c r="B6388" s="6" t="s">
        <v>4844</v>
      </c>
      <c r="C6388" s="6" t="s">
        <v>6290</v>
      </c>
      <c r="D6388" s="6" t="s">
        <v>18870</v>
      </c>
      <c r="E6388" s="6" t="s">
        <v>5638</v>
      </c>
      <c r="F6388" s="6" t="s">
        <v>4840</v>
      </c>
      <c r="G6388" s="6" t="s">
        <v>4841</v>
      </c>
      <c r="H6388" s="79">
        <v>1513.117336</v>
      </c>
    </row>
    <row r="6389" spans="1:8" x14ac:dyDescent="0.2">
      <c r="A6389" s="6">
        <v>30155015</v>
      </c>
      <c r="B6389" s="6" t="s">
        <v>24256</v>
      </c>
      <c r="C6389" s="6" t="s">
        <v>6290</v>
      </c>
      <c r="D6389" s="6" t="s">
        <v>18874</v>
      </c>
      <c r="E6389" s="6" t="s">
        <v>5638</v>
      </c>
      <c r="F6389" s="6" t="s">
        <v>24257</v>
      </c>
      <c r="G6389" s="6" t="s">
        <v>24258</v>
      </c>
      <c r="H6389" s="79">
        <v>1513.117336</v>
      </c>
    </row>
    <row r="6390" spans="1:8" x14ac:dyDescent="0.2">
      <c r="A6390" s="6">
        <v>30210319</v>
      </c>
      <c r="B6390" s="6" t="s">
        <v>24259</v>
      </c>
      <c r="C6390" s="6" t="s">
        <v>6424</v>
      </c>
      <c r="D6390" s="6" t="s">
        <v>17997</v>
      </c>
      <c r="E6390" s="6" t="s">
        <v>15819</v>
      </c>
      <c r="F6390" s="6" t="s">
        <v>24260</v>
      </c>
      <c r="G6390" s="6" t="s">
        <v>24261</v>
      </c>
      <c r="H6390" s="79">
        <v>1517.262637</v>
      </c>
    </row>
    <row r="6391" spans="1:8" x14ac:dyDescent="0.2">
      <c r="A6391" s="6">
        <v>30406167</v>
      </c>
      <c r="B6391" s="6" t="s">
        <v>24262</v>
      </c>
      <c r="C6391" s="6" t="s">
        <v>7636</v>
      </c>
      <c r="D6391" s="6" t="s">
        <v>18868</v>
      </c>
      <c r="E6391" s="6" t="s">
        <v>5638</v>
      </c>
      <c r="F6391" s="6" t="s">
        <v>24263</v>
      </c>
      <c r="G6391" s="6" t="s">
        <v>24264</v>
      </c>
      <c r="H6391" s="79">
        <v>1527.364716</v>
      </c>
    </row>
    <row r="6392" spans="1:8" x14ac:dyDescent="0.2">
      <c r="A6392" s="6">
        <v>30045245</v>
      </c>
      <c r="B6392" s="6" t="s">
        <v>24265</v>
      </c>
      <c r="C6392" s="6" t="s">
        <v>7636</v>
      </c>
      <c r="D6392" s="6" t="s">
        <v>18870</v>
      </c>
      <c r="E6392" s="6" t="s">
        <v>5638</v>
      </c>
      <c r="F6392" s="6" t="s">
        <v>24266</v>
      </c>
      <c r="G6392" s="6" t="s">
        <v>24267</v>
      </c>
      <c r="H6392" s="79">
        <v>1527.364716</v>
      </c>
    </row>
    <row r="6393" spans="1:8" x14ac:dyDescent="0.2">
      <c r="A6393" s="6">
        <v>30392084</v>
      </c>
      <c r="B6393" s="6" t="s">
        <v>3208</v>
      </c>
      <c r="C6393" s="6" t="s">
        <v>7636</v>
      </c>
      <c r="D6393" s="6" t="s">
        <v>18874</v>
      </c>
      <c r="E6393" s="6" t="s">
        <v>5638</v>
      </c>
      <c r="F6393" s="6" t="s">
        <v>3204</v>
      </c>
      <c r="G6393" s="6" t="s">
        <v>3205</v>
      </c>
      <c r="H6393" s="79">
        <v>1527.364716</v>
      </c>
    </row>
    <row r="6394" spans="1:8" x14ac:dyDescent="0.2">
      <c r="A6394" s="6">
        <v>30329523</v>
      </c>
      <c r="B6394" s="6" t="s">
        <v>3963</v>
      </c>
      <c r="C6394" s="6" t="s">
        <v>7903</v>
      </c>
      <c r="D6394" s="6" t="s">
        <v>18358</v>
      </c>
      <c r="E6394" s="6" t="s">
        <v>5638</v>
      </c>
      <c r="F6394" s="6" t="s">
        <v>3958</v>
      </c>
      <c r="G6394" s="6" t="s">
        <v>3959</v>
      </c>
      <c r="H6394" s="79">
        <v>1528.108283</v>
      </c>
    </row>
    <row r="6395" spans="1:8" x14ac:dyDescent="0.2">
      <c r="A6395" s="6">
        <v>30004302</v>
      </c>
      <c r="B6395" s="6" t="s">
        <v>24268</v>
      </c>
      <c r="C6395" s="6" t="s">
        <v>7903</v>
      </c>
      <c r="D6395" s="6" t="s">
        <v>18855</v>
      </c>
      <c r="E6395" s="6" t="s">
        <v>5638</v>
      </c>
      <c r="F6395" s="6" t="s">
        <v>24269</v>
      </c>
      <c r="G6395" s="6" t="s">
        <v>24270</v>
      </c>
      <c r="H6395" s="79">
        <v>1528.108283</v>
      </c>
    </row>
    <row r="6396" spans="1:8" x14ac:dyDescent="0.2">
      <c r="A6396" s="6">
        <v>30091129</v>
      </c>
      <c r="B6396" s="6" t="s">
        <v>24271</v>
      </c>
      <c r="C6396" s="6" t="s">
        <v>8085</v>
      </c>
      <c r="D6396" s="6" t="s">
        <v>17617</v>
      </c>
      <c r="E6396" s="6" t="s">
        <v>5638</v>
      </c>
      <c r="F6396" s="6" t="s">
        <v>24272</v>
      </c>
      <c r="G6396" s="6" t="s">
        <v>24273</v>
      </c>
      <c r="H6396" s="79">
        <v>1534.8926509999999</v>
      </c>
    </row>
    <row r="6397" spans="1:8" x14ac:dyDescent="0.2">
      <c r="A6397" s="6">
        <v>30332677</v>
      </c>
      <c r="B6397" s="6" t="s">
        <v>24274</v>
      </c>
      <c r="C6397" s="6" t="s">
        <v>8085</v>
      </c>
      <c r="D6397" s="6" t="s">
        <v>17559</v>
      </c>
      <c r="E6397" s="6" t="s">
        <v>5638</v>
      </c>
      <c r="F6397" s="6" t="s">
        <v>24275</v>
      </c>
      <c r="G6397" s="6" t="s">
        <v>24276</v>
      </c>
      <c r="H6397" s="79">
        <v>1534.8926509999999</v>
      </c>
    </row>
    <row r="6398" spans="1:8" x14ac:dyDescent="0.2">
      <c r="A6398" s="6">
        <v>30037023</v>
      </c>
      <c r="B6398" s="6" t="s">
        <v>24277</v>
      </c>
      <c r="C6398" s="6" t="s">
        <v>5686</v>
      </c>
      <c r="D6398" s="6" t="s">
        <v>18413</v>
      </c>
      <c r="E6398" s="6" t="s">
        <v>18414</v>
      </c>
      <c r="F6398" s="6" t="s">
        <v>24278</v>
      </c>
      <c r="G6398" s="6" t="s">
        <v>24279</v>
      </c>
      <c r="H6398" s="79">
        <v>1536.1760830000001</v>
      </c>
    </row>
    <row r="6399" spans="1:8" x14ac:dyDescent="0.2">
      <c r="A6399" s="6">
        <v>30218008</v>
      </c>
      <c r="B6399" s="6" t="s">
        <v>24280</v>
      </c>
      <c r="C6399" s="6" t="s">
        <v>24281</v>
      </c>
      <c r="D6399" s="6" t="s">
        <v>18309</v>
      </c>
      <c r="E6399" s="6" t="s">
        <v>5893</v>
      </c>
      <c r="F6399" s="6" t="s">
        <v>24282</v>
      </c>
      <c r="G6399" s="6" t="s">
        <v>24283</v>
      </c>
      <c r="H6399" s="79">
        <v>1536.1760830000001</v>
      </c>
    </row>
    <row r="6400" spans="1:8" x14ac:dyDescent="0.2">
      <c r="A6400" s="6">
        <v>30283763</v>
      </c>
      <c r="B6400" s="6" t="s">
        <v>24284</v>
      </c>
      <c r="C6400" s="6" t="s">
        <v>5686</v>
      </c>
      <c r="D6400" s="6" t="s">
        <v>18416</v>
      </c>
      <c r="E6400" s="6" t="s">
        <v>5638</v>
      </c>
      <c r="F6400" s="6" t="s">
        <v>24285</v>
      </c>
      <c r="G6400" s="6" t="s">
        <v>24286</v>
      </c>
      <c r="H6400" s="79">
        <v>1536.1760830000001</v>
      </c>
    </row>
    <row r="6401" spans="1:8" x14ac:dyDescent="0.2">
      <c r="A6401" s="6">
        <v>30343358</v>
      </c>
      <c r="B6401" s="6" t="s">
        <v>24287</v>
      </c>
      <c r="C6401" s="6" t="s">
        <v>5710</v>
      </c>
      <c r="D6401" s="6" t="s">
        <v>18413</v>
      </c>
      <c r="E6401" s="6" t="s">
        <v>18414</v>
      </c>
      <c r="F6401" s="6" t="s">
        <v>24288</v>
      </c>
      <c r="G6401" s="6" t="s">
        <v>24289</v>
      </c>
      <c r="H6401" s="79">
        <v>1537.3769669999999</v>
      </c>
    </row>
    <row r="6402" spans="1:8" x14ac:dyDescent="0.2">
      <c r="A6402" s="6">
        <v>30185868</v>
      </c>
      <c r="B6402" s="6" t="s">
        <v>24290</v>
      </c>
      <c r="C6402" s="6" t="s">
        <v>24291</v>
      </c>
      <c r="D6402" s="6" t="s">
        <v>18309</v>
      </c>
      <c r="E6402" s="6" t="s">
        <v>5893</v>
      </c>
      <c r="F6402" s="6" t="s">
        <v>24292</v>
      </c>
      <c r="G6402" s="6" t="s">
        <v>24293</v>
      </c>
      <c r="H6402" s="79">
        <v>1537.3769669999999</v>
      </c>
    </row>
    <row r="6403" spans="1:8" x14ac:dyDescent="0.2">
      <c r="A6403" s="6">
        <v>30299172</v>
      </c>
      <c r="B6403" s="6" t="s">
        <v>24294</v>
      </c>
      <c r="C6403" s="6" t="s">
        <v>5710</v>
      </c>
      <c r="D6403" s="6" t="s">
        <v>18416</v>
      </c>
      <c r="E6403" s="6" t="s">
        <v>5638</v>
      </c>
      <c r="F6403" s="6" t="s">
        <v>24295</v>
      </c>
      <c r="G6403" s="6" t="s">
        <v>24296</v>
      </c>
      <c r="H6403" s="79">
        <v>1537.3769669999999</v>
      </c>
    </row>
    <row r="6404" spans="1:8" x14ac:dyDescent="0.2">
      <c r="A6404" s="6">
        <v>30184604</v>
      </c>
      <c r="B6404" s="6" t="s">
        <v>24297</v>
      </c>
      <c r="C6404" s="6" t="s">
        <v>5752</v>
      </c>
      <c r="D6404" s="6" t="s">
        <v>18313</v>
      </c>
      <c r="E6404" s="6" t="s">
        <v>5893</v>
      </c>
      <c r="F6404" s="6" t="s">
        <v>24298</v>
      </c>
      <c r="G6404" s="6" t="s">
        <v>24299</v>
      </c>
      <c r="H6404" s="79">
        <v>1537.3769669999999</v>
      </c>
    </row>
    <row r="6405" spans="1:8" x14ac:dyDescent="0.2">
      <c r="A6405" s="6">
        <v>30333146</v>
      </c>
      <c r="B6405" s="6" t="s">
        <v>24300</v>
      </c>
      <c r="C6405" s="6" t="s">
        <v>5891</v>
      </c>
      <c r="D6405" s="6" t="s">
        <v>18044</v>
      </c>
      <c r="E6405" s="6" t="s">
        <v>5638</v>
      </c>
      <c r="F6405" s="6" t="s">
        <v>24301</v>
      </c>
      <c r="G6405" s="6" t="s">
        <v>24302</v>
      </c>
      <c r="H6405" s="79">
        <v>1546.5456180000001</v>
      </c>
    </row>
    <row r="6406" spans="1:8" x14ac:dyDescent="0.2">
      <c r="A6406" s="6">
        <v>30107943</v>
      </c>
      <c r="B6406" s="6" t="s">
        <v>24303</v>
      </c>
      <c r="C6406" s="6" t="s">
        <v>5897</v>
      </c>
      <c r="D6406" s="6" t="s">
        <v>18044</v>
      </c>
      <c r="E6406" s="6" t="s">
        <v>5638</v>
      </c>
      <c r="F6406" s="6" t="s">
        <v>24304</v>
      </c>
      <c r="G6406" s="6" t="s">
        <v>24305</v>
      </c>
      <c r="H6406" s="79">
        <v>1546.5456180000001</v>
      </c>
    </row>
    <row r="6407" spans="1:8" x14ac:dyDescent="0.2">
      <c r="A6407" s="6">
        <v>30289440</v>
      </c>
      <c r="B6407" s="6" t="s">
        <v>24306</v>
      </c>
      <c r="C6407" s="6" t="s">
        <v>5901</v>
      </c>
      <c r="D6407" s="6" t="s">
        <v>18044</v>
      </c>
      <c r="E6407" s="6" t="s">
        <v>5638</v>
      </c>
      <c r="F6407" s="6" t="s">
        <v>24307</v>
      </c>
      <c r="G6407" s="6" t="s">
        <v>24308</v>
      </c>
      <c r="H6407" s="79">
        <v>1546.5456180000001</v>
      </c>
    </row>
    <row r="6408" spans="1:8" x14ac:dyDescent="0.2">
      <c r="A6408" s="6">
        <v>30112239</v>
      </c>
      <c r="B6408" s="6" t="s">
        <v>24309</v>
      </c>
      <c r="C6408" s="6" t="s">
        <v>6017</v>
      </c>
      <c r="D6408" s="6" t="s">
        <v>6338</v>
      </c>
      <c r="E6408" s="6" t="s">
        <v>5638</v>
      </c>
      <c r="F6408" s="6" t="s">
        <v>24310</v>
      </c>
      <c r="G6408" s="6" t="s">
        <v>24311</v>
      </c>
      <c r="H6408" s="79">
        <v>1548.1064650000001</v>
      </c>
    </row>
    <row r="6409" spans="1:8" x14ac:dyDescent="0.2">
      <c r="A6409" s="6">
        <v>30246894</v>
      </c>
      <c r="B6409" s="6" t="s">
        <v>24312</v>
      </c>
      <c r="C6409" s="6" t="s">
        <v>6021</v>
      </c>
      <c r="D6409" s="6" t="s">
        <v>6338</v>
      </c>
      <c r="E6409" s="6" t="s">
        <v>5638</v>
      </c>
      <c r="F6409" s="6" t="s">
        <v>24313</v>
      </c>
      <c r="G6409" s="6" t="s">
        <v>24314</v>
      </c>
      <c r="H6409" s="79">
        <v>1548.1064650000001</v>
      </c>
    </row>
    <row r="6410" spans="1:8" x14ac:dyDescent="0.2">
      <c r="A6410" s="6">
        <v>30069345</v>
      </c>
      <c r="B6410" s="6" t="s">
        <v>24315</v>
      </c>
      <c r="C6410" s="6" t="s">
        <v>6025</v>
      </c>
      <c r="D6410" s="6" t="s">
        <v>6338</v>
      </c>
      <c r="E6410" s="6" t="s">
        <v>5638</v>
      </c>
      <c r="F6410" s="6" t="s">
        <v>24316</v>
      </c>
      <c r="G6410" s="6" t="s">
        <v>24317</v>
      </c>
      <c r="H6410" s="79">
        <v>1548.1064650000001</v>
      </c>
    </row>
    <row r="6411" spans="1:8" x14ac:dyDescent="0.2">
      <c r="A6411" s="6">
        <v>30121626</v>
      </c>
      <c r="B6411" s="6" t="s">
        <v>24318</v>
      </c>
      <c r="C6411" s="6" t="s">
        <v>6029</v>
      </c>
      <c r="D6411" s="6" t="s">
        <v>6338</v>
      </c>
      <c r="E6411" s="6" t="s">
        <v>5638</v>
      </c>
      <c r="F6411" s="6" t="s">
        <v>24319</v>
      </c>
      <c r="G6411" s="6" t="s">
        <v>24320</v>
      </c>
      <c r="H6411" s="79">
        <v>1548.1064650000001</v>
      </c>
    </row>
    <row r="6412" spans="1:8" x14ac:dyDescent="0.2">
      <c r="A6412" s="6">
        <v>30307890</v>
      </c>
      <c r="B6412" s="6" t="s">
        <v>24321</v>
      </c>
      <c r="C6412" s="6" t="s">
        <v>6033</v>
      </c>
      <c r="D6412" s="6" t="s">
        <v>6338</v>
      </c>
      <c r="E6412" s="6" t="s">
        <v>5638</v>
      </c>
      <c r="F6412" s="6" t="s">
        <v>24322</v>
      </c>
      <c r="G6412" s="6" t="s">
        <v>24323</v>
      </c>
      <c r="H6412" s="79">
        <v>1548.1064650000001</v>
      </c>
    </row>
    <row r="6413" spans="1:8" x14ac:dyDescent="0.2">
      <c r="A6413" s="6">
        <v>30135328</v>
      </c>
      <c r="B6413" s="6" t="s">
        <v>24324</v>
      </c>
      <c r="C6413" s="6" t="s">
        <v>6037</v>
      </c>
      <c r="D6413" s="6" t="s">
        <v>6338</v>
      </c>
      <c r="E6413" s="6" t="s">
        <v>5638</v>
      </c>
      <c r="F6413" s="6" t="s">
        <v>24325</v>
      </c>
      <c r="G6413" s="6" t="s">
        <v>24326</v>
      </c>
      <c r="H6413" s="79">
        <v>1548.1064650000001</v>
      </c>
    </row>
    <row r="6414" spans="1:8" x14ac:dyDescent="0.2">
      <c r="A6414" s="6">
        <v>30055917</v>
      </c>
      <c r="B6414" s="6" t="s">
        <v>24327</v>
      </c>
      <c r="C6414" s="6" t="s">
        <v>5670</v>
      </c>
      <c r="D6414" s="6" t="s">
        <v>5892</v>
      </c>
      <c r="E6414" s="6" t="s">
        <v>5893</v>
      </c>
      <c r="F6414" s="6" t="s">
        <v>24328</v>
      </c>
      <c r="G6414" s="6" t="s">
        <v>24329</v>
      </c>
      <c r="H6414" s="79">
        <v>1548.9887309999999</v>
      </c>
    </row>
    <row r="6415" spans="1:8" x14ac:dyDescent="0.2">
      <c r="A6415" s="6">
        <v>30461026</v>
      </c>
      <c r="B6415" s="6" t="s">
        <v>73</v>
      </c>
      <c r="C6415" s="6" t="s">
        <v>9005</v>
      </c>
      <c r="D6415" s="6" t="s">
        <v>18358</v>
      </c>
      <c r="E6415" s="6" t="s">
        <v>5638</v>
      </c>
      <c r="F6415" s="6" t="s">
        <v>63</v>
      </c>
      <c r="G6415" s="6" t="s">
        <v>64</v>
      </c>
      <c r="H6415" s="79">
        <v>1554.2879109999999</v>
      </c>
    </row>
    <row r="6416" spans="1:8" x14ac:dyDescent="0.2">
      <c r="A6416" s="6">
        <v>30313726</v>
      </c>
      <c r="B6416" s="6" t="s">
        <v>24330</v>
      </c>
      <c r="C6416" s="6" t="s">
        <v>9005</v>
      </c>
      <c r="D6416" s="6" t="s">
        <v>18855</v>
      </c>
      <c r="E6416" s="6" t="s">
        <v>5638</v>
      </c>
      <c r="F6416" s="6" t="s">
        <v>24331</v>
      </c>
      <c r="G6416" s="6" t="s">
        <v>24332</v>
      </c>
      <c r="H6416" s="79">
        <v>1554.2879109999999</v>
      </c>
    </row>
    <row r="6417" spans="1:8" x14ac:dyDescent="0.2">
      <c r="A6417" s="6">
        <v>30401992</v>
      </c>
      <c r="B6417" s="6" t="s">
        <v>3711</v>
      </c>
      <c r="C6417" s="6" t="s">
        <v>9037</v>
      </c>
      <c r="D6417" s="6" t="s">
        <v>18358</v>
      </c>
      <c r="E6417" s="6" t="s">
        <v>5638</v>
      </c>
      <c r="F6417" s="6" t="s">
        <v>3705</v>
      </c>
      <c r="G6417" s="6" t="s">
        <v>3706</v>
      </c>
      <c r="H6417" s="79">
        <v>1555.721626</v>
      </c>
    </row>
    <row r="6418" spans="1:8" x14ac:dyDescent="0.2">
      <c r="A6418" s="6">
        <v>30207066</v>
      </c>
      <c r="B6418" s="6" t="s">
        <v>4061</v>
      </c>
      <c r="C6418" s="6" t="s">
        <v>9037</v>
      </c>
      <c r="D6418" s="6" t="s">
        <v>18855</v>
      </c>
      <c r="E6418" s="6" t="s">
        <v>5638</v>
      </c>
      <c r="F6418" s="6" t="s">
        <v>4058</v>
      </c>
      <c r="G6418" s="6" t="s">
        <v>4059</v>
      </c>
      <c r="H6418" s="79">
        <v>1555.721626</v>
      </c>
    </row>
    <row r="6419" spans="1:8" x14ac:dyDescent="0.2">
      <c r="A6419" s="6">
        <v>30431031</v>
      </c>
      <c r="B6419" s="6" t="s">
        <v>24333</v>
      </c>
      <c r="C6419" s="6" t="s">
        <v>6596</v>
      </c>
      <c r="D6419" s="6" t="s">
        <v>17993</v>
      </c>
      <c r="E6419" s="6" t="s">
        <v>15819</v>
      </c>
      <c r="F6419" s="6" t="s">
        <v>24334</v>
      </c>
      <c r="G6419" s="6" t="s">
        <v>24335</v>
      </c>
      <c r="H6419" s="79">
        <v>1556.2379080000001</v>
      </c>
    </row>
    <row r="6420" spans="1:8" x14ac:dyDescent="0.2">
      <c r="A6420" s="6">
        <v>30133861</v>
      </c>
      <c r="B6420" s="6" t="s">
        <v>24336</v>
      </c>
      <c r="C6420" s="6" t="s">
        <v>6596</v>
      </c>
      <c r="D6420" s="6" t="s">
        <v>17997</v>
      </c>
      <c r="E6420" s="6" t="s">
        <v>15819</v>
      </c>
      <c r="F6420" s="6" t="s">
        <v>24337</v>
      </c>
      <c r="G6420" s="6" t="s">
        <v>24338</v>
      </c>
      <c r="H6420" s="79">
        <v>1556.2379080000001</v>
      </c>
    </row>
    <row r="6421" spans="1:8" x14ac:dyDescent="0.2">
      <c r="A6421" s="6">
        <v>30329168</v>
      </c>
      <c r="B6421" s="6" t="s">
        <v>24339</v>
      </c>
      <c r="C6421" s="6" t="s">
        <v>5752</v>
      </c>
      <c r="D6421" s="6" t="s">
        <v>18870</v>
      </c>
      <c r="E6421" s="6" t="s">
        <v>5638</v>
      </c>
      <c r="F6421" s="6" t="s">
        <v>24340</v>
      </c>
      <c r="G6421" s="6" t="s">
        <v>24341</v>
      </c>
      <c r="H6421" s="79">
        <v>1560.0813069999999</v>
      </c>
    </row>
    <row r="6422" spans="1:8" x14ac:dyDescent="0.2">
      <c r="A6422" s="6">
        <v>30387770</v>
      </c>
      <c r="B6422" s="6" t="s">
        <v>4210</v>
      </c>
      <c r="C6422" s="6" t="s">
        <v>6286</v>
      </c>
      <c r="D6422" s="6" t="s">
        <v>18868</v>
      </c>
      <c r="E6422" s="6" t="s">
        <v>5638</v>
      </c>
      <c r="F6422" s="6" t="s">
        <v>4206</v>
      </c>
      <c r="G6422" s="6" t="s">
        <v>4207</v>
      </c>
      <c r="H6422" s="79">
        <v>1561.079637</v>
      </c>
    </row>
    <row r="6423" spans="1:8" x14ac:dyDescent="0.2">
      <c r="A6423" s="6">
        <v>30136817</v>
      </c>
      <c r="B6423" s="6" t="s">
        <v>1287</v>
      </c>
      <c r="C6423" s="6" t="s">
        <v>6286</v>
      </c>
      <c r="D6423" s="6" t="s">
        <v>18870</v>
      </c>
      <c r="E6423" s="6" t="s">
        <v>5638</v>
      </c>
      <c r="F6423" s="6" t="s">
        <v>1282</v>
      </c>
      <c r="G6423" s="6" t="s">
        <v>1283</v>
      </c>
      <c r="H6423" s="79">
        <v>1561.079637</v>
      </c>
    </row>
    <row r="6424" spans="1:8" x14ac:dyDescent="0.2">
      <c r="A6424" s="6">
        <v>30355579</v>
      </c>
      <c r="B6424" s="6" t="s">
        <v>24342</v>
      </c>
      <c r="C6424" s="6" t="s">
        <v>6286</v>
      </c>
      <c r="D6424" s="6" t="s">
        <v>18874</v>
      </c>
      <c r="E6424" s="6" t="s">
        <v>5638</v>
      </c>
      <c r="F6424" s="6" t="s">
        <v>24343</v>
      </c>
      <c r="G6424" s="6" t="s">
        <v>24344</v>
      </c>
      <c r="H6424" s="79">
        <v>1561.079637</v>
      </c>
    </row>
    <row r="6425" spans="1:8" x14ac:dyDescent="0.2">
      <c r="A6425" s="6">
        <v>30042344</v>
      </c>
      <c r="B6425" s="6" t="s">
        <v>24345</v>
      </c>
      <c r="C6425" s="6" t="s">
        <v>9565</v>
      </c>
      <c r="D6425" s="6" t="s">
        <v>12145</v>
      </c>
      <c r="E6425" s="6" t="s">
        <v>5638</v>
      </c>
      <c r="F6425" s="6" t="s">
        <v>24346</v>
      </c>
      <c r="G6425" s="6" t="s">
        <v>24347</v>
      </c>
      <c r="H6425" s="79">
        <v>1561.7509239999999</v>
      </c>
    </row>
    <row r="6426" spans="1:8" x14ac:dyDescent="0.2">
      <c r="A6426" s="6">
        <v>30193879</v>
      </c>
      <c r="B6426" s="6" t="s">
        <v>24348</v>
      </c>
      <c r="C6426" s="6" t="s">
        <v>9569</v>
      </c>
      <c r="D6426" s="6" t="s">
        <v>12145</v>
      </c>
      <c r="E6426" s="6" t="s">
        <v>5638</v>
      </c>
      <c r="F6426" s="6" t="s">
        <v>24349</v>
      </c>
      <c r="G6426" s="6" t="s">
        <v>24350</v>
      </c>
      <c r="H6426" s="79">
        <v>1561.7509239999999</v>
      </c>
    </row>
    <row r="6427" spans="1:8" x14ac:dyDescent="0.2">
      <c r="A6427" s="6">
        <v>30102087</v>
      </c>
      <c r="B6427" s="6" t="s">
        <v>24351</v>
      </c>
      <c r="C6427" s="6" t="s">
        <v>9573</v>
      </c>
      <c r="D6427" s="6" t="s">
        <v>12145</v>
      </c>
      <c r="E6427" s="6" t="s">
        <v>5638</v>
      </c>
      <c r="F6427" s="6" t="s">
        <v>24352</v>
      </c>
      <c r="G6427" s="6" t="s">
        <v>24353</v>
      </c>
      <c r="H6427" s="79">
        <v>1561.7509239999999</v>
      </c>
    </row>
    <row r="6428" spans="1:8" x14ac:dyDescent="0.2">
      <c r="A6428" s="6">
        <v>30250160</v>
      </c>
      <c r="B6428" s="6" t="s">
        <v>24354</v>
      </c>
      <c r="C6428" s="6" t="s">
        <v>9577</v>
      </c>
      <c r="D6428" s="6" t="s">
        <v>12145</v>
      </c>
      <c r="E6428" s="6" t="s">
        <v>5638</v>
      </c>
      <c r="F6428" s="6" t="s">
        <v>24355</v>
      </c>
      <c r="G6428" s="6" t="s">
        <v>24356</v>
      </c>
      <c r="H6428" s="79">
        <v>1561.7509239999999</v>
      </c>
    </row>
    <row r="6429" spans="1:8" x14ac:dyDescent="0.2">
      <c r="A6429" s="6">
        <v>30038081</v>
      </c>
      <c r="B6429" s="6" t="s">
        <v>24357</v>
      </c>
      <c r="C6429" s="6" t="s">
        <v>9581</v>
      </c>
      <c r="D6429" s="6" t="s">
        <v>12145</v>
      </c>
      <c r="E6429" s="6" t="s">
        <v>5638</v>
      </c>
      <c r="F6429" s="6" t="s">
        <v>24358</v>
      </c>
      <c r="G6429" s="6" t="s">
        <v>24359</v>
      </c>
      <c r="H6429" s="79">
        <v>1561.7509239999999</v>
      </c>
    </row>
    <row r="6430" spans="1:8" x14ac:dyDescent="0.2">
      <c r="A6430" s="6">
        <v>30446966</v>
      </c>
      <c r="B6430" s="6" t="s">
        <v>24360</v>
      </c>
      <c r="C6430" s="6" t="s">
        <v>24361</v>
      </c>
      <c r="D6430" s="6" t="s">
        <v>18309</v>
      </c>
      <c r="E6430" s="6" t="s">
        <v>5893</v>
      </c>
      <c r="F6430" s="6" t="s">
        <v>24362</v>
      </c>
      <c r="G6430" s="6" t="s">
        <v>24363</v>
      </c>
      <c r="H6430" s="79">
        <v>1565.2981400000001</v>
      </c>
    </row>
    <row r="6431" spans="1:8" x14ac:dyDescent="0.2">
      <c r="A6431" s="6">
        <v>30147719</v>
      </c>
      <c r="B6431" s="6" t="s">
        <v>24364</v>
      </c>
      <c r="C6431" s="6" t="s">
        <v>6270</v>
      </c>
      <c r="D6431" s="6" t="s">
        <v>16425</v>
      </c>
      <c r="E6431" s="6" t="s">
        <v>15819</v>
      </c>
      <c r="F6431" s="6" t="s">
        <v>24365</v>
      </c>
      <c r="G6431" s="6" t="s">
        <v>24366</v>
      </c>
      <c r="H6431" s="79">
        <v>1565.388653</v>
      </c>
    </row>
    <row r="6432" spans="1:8" x14ac:dyDescent="0.2">
      <c r="A6432" s="6">
        <v>30302135</v>
      </c>
      <c r="B6432" s="6" t="s">
        <v>24367</v>
      </c>
      <c r="C6432" s="6" t="s">
        <v>6572</v>
      </c>
      <c r="D6432" s="6" t="s">
        <v>18874</v>
      </c>
      <c r="E6432" s="6" t="s">
        <v>5638</v>
      </c>
      <c r="F6432" s="6" t="s">
        <v>24368</v>
      </c>
      <c r="G6432" s="6" t="s">
        <v>24369</v>
      </c>
      <c r="H6432" s="79">
        <v>1566.2416049999999</v>
      </c>
    </row>
    <row r="6433" spans="1:8" x14ac:dyDescent="0.2">
      <c r="A6433" s="6">
        <v>30196566</v>
      </c>
      <c r="B6433" s="6" t="s">
        <v>24370</v>
      </c>
      <c r="C6433" s="6" t="s">
        <v>6584</v>
      </c>
      <c r="D6433" s="6" t="s">
        <v>17997</v>
      </c>
      <c r="E6433" s="6" t="s">
        <v>15819</v>
      </c>
      <c r="F6433" s="6" t="s">
        <v>24371</v>
      </c>
      <c r="G6433" s="6" t="s">
        <v>24372</v>
      </c>
      <c r="H6433" s="79">
        <v>1568.421787</v>
      </c>
    </row>
    <row r="6434" spans="1:8" x14ac:dyDescent="0.2">
      <c r="A6434" s="6">
        <v>30103762</v>
      </c>
      <c r="B6434" s="6" t="s">
        <v>24373</v>
      </c>
      <c r="C6434" s="6" t="s">
        <v>5897</v>
      </c>
      <c r="D6434" s="6" t="s">
        <v>17617</v>
      </c>
      <c r="E6434" s="6" t="s">
        <v>5638</v>
      </c>
      <c r="F6434" s="6" t="s">
        <v>24374</v>
      </c>
      <c r="G6434" s="6" t="s">
        <v>24375</v>
      </c>
      <c r="H6434" s="79">
        <v>1569.3615070000001</v>
      </c>
    </row>
    <row r="6435" spans="1:8" x14ac:dyDescent="0.2">
      <c r="A6435" s="6">
        <v>30251320</v>
      </c>
      <c r="B6435" s="6" t="s">
        <v>24376</v>
      </c>
      <c r="C6435" s="6" t="s">
        <v>5897</v>
      </c>
      <c r="D6435" s="6" t="s">
        <v>17559</v>
      </c>
      <c r="E6435" s="6" t="s">
        <v>5638</v>
      </c>
      <c r="F6435" s="6" t="s">
        <v>24377</v>
      </c>
      <c r="G6435" s="6" t="s">
        <v>24378</v>
      </c>
      <c r="H6435" s="79">
        <v>1569.3615070000001</v>
      </c>
    </row>
    <row r="6436" spans="1:8" x14ac:dyDescent="0.2">
      <c r="A6436" s="6">
        <v>30357886</v>
      </c>
      <c r="B6436" s="6" t="s">
        <v>24379</v>
      </c>
      <c r="C6436" s="6" t="s">
        <v>5752</v>
      </c>
      <c r="D6436" s="6" t="s">
        <v>18874</v>
      </c>
      <c r="E6436" s="6" t="s">
        <v>5638</v>
      </c>
      <c r="F6436" s="6" t="s">
        <v>24380</v>
      </c>
      <c r="G6436" s="6" t="s">
        <v>24381</v>
      </c>
      <c r="H6436" s="79">
        <v>1570.9908069999999</v>
      </c>
    </row>
    <row r="6437" spans="1:8" x14ac:dyDescent="0.2">
      <c r="A6437" s="6">
        <v>30062065</v>
      </c>
      <c r="B6437" s="6" t="s">
        <v>24382</v>
      </c>
      <c r="C6437" s="6" t="s">
        <v>6552</v>
      </c>
      <c r="D6437" s="6" t="s">
        <v>18868</v>
      </c>
      <c r="E6437" s="6" t="s">
        <v>5638</v>
      </c>
      <c r="F6437" s="6" t="s">
        <v>24383</v>
      </c>
      <c r="G6437" s="6" t="s">
        <v>24384</v>
      </c>
      <c r="H6437" s="79">
        <v>1573.722434</v>
      </c>
    </row>
    <row r="6438" spans="1:8" x14ac:dyDescent="0.2">
      <c r="A6438" s="6">
        <v>30370956</v>
      </c>
      <c r="B6438" s="6" t="s">
        <v>24385</v>
      </c>
      <c r="C6438" s="6" t="s">
        <v>6556</v>
      </c>
      <c r="D6438" s="6" t="s">
        <v>18868</v>
      </c>
      <c r="E6438" s="6" t="s">
        <v>5638</v>
      </c>
      <c r="F6438" s="6" t="s">
        <v>24386</v>
      </c>
      <c r="G6438" s="6" t="s">
        <v>24387</v>
      </c>
      <c r="H6438" s="79">
        <v>1573.722434</v>
      </c>
    </row>
    <row r="6439" spans="1:8" x14ac:dyDescent="0.2">
      <c r="A6439" s="6">
        <v>30045349</v>
      </c>
      <c r="B6439" s="6" t="s">
        <v>987</v>
      </c>
      <c r="C6439" s="6" t="s">
        <v>6552</v>
      </c>
      <c r="D6439" s="6" t="s">
        <v>18870</v>
      </c>
      <c r="E6439" s="6" t="s">
        <v>5638</v>
      </c>
      <c r="F6439" s="6" t="s">
        <v>982</v>
      </c>
      <c r="G6439" s="6" t="s">
        <v>983</v>
      </c>
      <c r="H6439" s="79">
        <v>1573.722434</v>
      </c>
    </row>
    <row r="6440" spans="1:8" x14ac:dyDescent="0.2">
      <c r="A6440" s="6">
        <v>30232420</v>
      </c>
      <c r="B6440" s="6" t="s">
        <v>3570</v>
      </c>
      <c r="C6440" s="6" t="s">
        <v>6556</v>
      </c>
      <c r="D6440" s="6" t="s">
        <v>18870</v>
      </c>
      <c r="E6440" s="6" t="s">
        <v>5638</v>
      </c>
      <c r="F6440" s="6" t="s">
        <v>3566</v>
      </c>
      <c r="G6440" s="6" t="s">
        <v>3567</v>
      </c>
      <c r="H6440" s="79">
        <v>1573.722434</v>
      </c>
    </row>
    <row r="6441" spans="1:8" x14ac:dyDescent="0.2">
      <c r="A6441" s="6">
        <v>30020279</v>
      </c>
      <c r="B6441" s="6" t="s">
        <v>24388</v>
      </c>
      <c r="C6441" s="6" t="s">
        <v>6552</v>
      </c>
      <c r="D6441" s="6" t="s">
        <v>18874</v>
      </c>
      <c r="E6441" s="6" t="s">
        <v>5638</v>
      </c>
      <c r="F6441" s="6" t="s">
        <v>24389</v>
      </c>
      <c r="G6441" s="6" t="s">
        <v>24390</v>
      </c>
      <c r="H6441" s="79">
        <v>1573.722434</v>
      </c>
    </row>
    <row r="6442" spans="1:8" x14ac:dyDescent="0.2">
      <c r="A6442" s="6">
        <v>30247683</v>
      </c>
      <c r="B6442" s="6" t="s">
        <v>24391</v>
      </c>
      <c r="C6442" s="6" t="s">
        <v>6556</v>
      </c>
      <c r="D6442" s="6" t="s">
        <v>18874</v>
      </c>
      <c r="E6442" s="6" t="s">
        <v>5638</v>
      </c>
      <c r="F6442" s="6" t="s">
        <v>24392</v>
      </c>
      <c r="G6442" s="6" t="s">
        <v>24393</v>
      </c>
      <c r="H6442" s="79">
        <v>1573.722434</v>
      </c>
    </row>
    <row r="6443" spans="1:8" x14ac:dyDescent="0.2">
      <c r="A6443" s="6">
        <v>30172483</v>
      </c>
      <c r="B6443" s="6" t="s">
        <v>24394</v>
      </c>
      <c r="C6443" s="6" t="s">
        <v>6641</v>
      </c>
      <c r="D6443" s="6" t="s">
        <v>19176</v>
      </c>
      <c r="E6443" s="6" t="s">
        <v>5893</v>
      </c>
      <c r="F6443" s="6" t="s">
        <v>24395</v>
      </c>
      <c r="G6443" s="6" t="s">
        <v>24396</v>
      </c>
      <c r="H6443" s="79">
        <v>1578.2170450000001</v>
      </c>
    </row>
    <row r="6444" spans="1:8" x14ac:dyDescent="0.2">
      <c r="A6444" s="6">
        <v>30138555</v>
      </c>
      <c r="B6444" s="6" t="s">
        <v>24397</v>
      </c>
      <c r="C6444" s="6" t="s">
        <v>6641</v>
      </c>
      <c r="D6444" s="6" t="s">
        <v>19180</v>
      </c>
      <c r="E6444" s="6" t="s">
        <v>5893</v>
      </c>
      <c r="F6444" s="6" t="s">
        <v>24398</v>
      </c>
      <c r="G6444" s="6" t="s">
        <v>24399</v>
      </c>
      <c r="H6444" s="79">
        <v>1578.2170450000001</v>
      </c>
    </row>
    <row r="6445" spans="1:8" x14ac:dyDescent="0.2">
      <c r="A6445" s="6">
        <v>30199723</v>
      </c>
      <c r="B6445" s="6" t="s">
        <v>24400</v>
      </c>
      <c r="C6445" s="6" t="s">
        <v>6270</v>
      </c>
      <c r="D6445" s="6" t="s">
        <v>16429</v>
      </c>
      <c r="E6445" s="6" t="s">
        <v>15819</v>
      </c>
      <c r="F6445" s="6" t="s">
        <v>24401</v>
      </c>
      <c r="G6445" s="6" t="s">
        <v>24402</v>
      </c>
      <c r="H6445" s="79">
        <v>1578.510133</v>
      </c>
    </row>
    <row r="6446" spans="1:8" x14ac:dyDescent="0.2">
      <c r="A6446" s="6">
        <v>30259005</v>
      </c>
      <c r="B6446" s="6" t="s">
        <v>24403</v>
      </c>
      <c r="C6446" s="6" t="s">
        <v>6218</v>
      </c>
      <c r="D6446" s="6" t="s">
        <v>13301</v>
      </c>
      <c r="E6446" s="6" t="s">
        <v>5638</v>
      </c>
      <c r="F6446" s="6" t="s">
        <v>24404</v>
      </c>
      <c r="G6446" s="6" t="s">
        <v>24405</v>
      </c>
      <c r="H6446" s="79">
        <v>1583.3739230000001</v>
      </c>
    </row>
    <row r="6447" spans="1:8" x14ac:dyDescent="0.2">
      <c r="A6447" s="6">
        <v>30414172</v>
      </c>
      <c r="B6447" s="6" t="s">
        <v>24406</v>
      </c>
      <c r="C6447" s="6" t="s">
        <v>6222</v>
      </c>
      <c r="D6447" s="6" t="s">
        <v>13301</v>
      </c>
      <c r="E6447" s="6" t="s">
        <v>5638</v>
      </c>
      <c r="F6447" s="6" t="s">
        <v>24407</v>
      </c>
      <c r="G6447" s="6" t="s">
        <v>24408</v>
      </c>
      <c r="H6447" s="79">
        <v>1583.3739230000001</v>
      </c>
    </row>
    <row r="6448" spans="1:8" x14ac:dyDescent="0.2">
      <c r="A6448" s="6">
        <v>30167747</v>
      </c>
      <c r="B6448" s="6" t="s">
        <v>24409</v>
      </c>
      <c r="C6448" s="6" t="s">
        <v>6226</v>
      </c>
      <c r="D6448" s="6" t="s">
        <v>13301</v>
      </c>
      <c r="E6448" s="6" t="s">
        <v>5638</v>
      </c>
      <c r="F6448" s="6" t="s">
        <v>24410</v>
      </c>
      <c r="G6448" s="6" t="s">
        <v>24411</v>
      </c>
      <c r="H6448" s="79">
        <v>1583.3739230000001</v>
      </c>
    </row>
    <row r="6449" spans="1:8" x14ac:dyDescent="0.2">
      <c r="A6449" s="6">
        <v>30261287</v>
      </c>
      <c r="B6449" s="6" t="s">
        <v>24412</v>
      </c>
      <c r="C6449" s="6" t="s">
        <v>6230</v>
      </c>
      <c r="D6449" s="6" t="s">
        <v>13301</v>
      </c>
      <c r="E6449" s="6" t="s">
        <v>5638</v>
      </c>
      <c r="F6449" s="6" t="s">
        <v>24413</v>
      </c>
      <c r="G6449" s="6" t="s">
        <v>24414</v>
      </c>
      <c r="H6449" s="79">
        <v>1583.3739230000001</v>
      </c>
    </row>
    <row r="6450" spans="1:8" x14ac:dyDescent="0.2">
      <c r="A6450" s="6">
        <v>30440964</v>
      </c>
      <c r="B6450" s="6" t="s">
        <v>24415</v>
      </c>
      <c r="C6450" s="6" t="s">
        <v>11299</v>
      </c>
      <c r="D6450" s="6" t="s">
        <v>18868</v>
      </c>
      <c r="E6450" s="6" t="s">
        <v>5638</v>
      </c>
      <c r="F6450" s="6" t="s">
        <v>24416</v>
      </c>
      <c r="G6450" s="6" t="s">
        <v>24417</v>
      </c>
      <c r="H6450" s="79">
        <v>1588.3654469999999</v>
      </c>
    </row>
    <row r="6451" spans="1:8" x14ac:dyDescent="0.2">
      <c r="A6451" s="6">
        <v>30170549</v>
      </c>
      <c r="B6451" s="6" t="s">
        <v>24418</v>
      </c>
      <c r="C6451" s="6" t="s">
        <v>24419</v>
      </c>
      <c r="D6451" s="6" t="s">
        <v>18868</v>
      </c>
      <c r="E6451" s="6" t="s">
        <v>5638</v>
      </c>
      <c r="F6451" s="6" t="s">
        <v>24420</v>
      </c>
      <c r="G6451" s="6" t="s">
        <v>24421</v>
      </c>
      <c r="H6451" s="79">
        <v>1588.3654469999999</v>
      </c>
    </row>
    <row r="6452" spans="1:8" x14ac:dyDescent="0.2">
      <c r="A6452" s="6">
        <v>30309972</v>
      </c>
      <c r="B6452" s="6" t="s">
        <v>24422</v>
      </c>
      <c r="C6452" s="6" t="s">
        <v>24423</v>
      </c>
      <c r="D6452" s="6" t="s">
        <v>18868</v>
      </c>
      <c r="E6452" s="6" t="s">
        <v>5638</v>
      </c>
      <c r="F6452" s="6" t="s">
        <v>24424</v>
      </c>
      <c r="G6452" s="6" t="s">
        <v>24425</v>
      </c>
      <c r="H6452" s="79">
        <v>1588.3654469999999</v>
      </c>
    </row>
    <row r="6453" spans="1:8" x14ac:dyDescent="0.2">
      <c r="A6453" s="6">
        <v>30073549</v>
      </c>
      <c r="B6453" s="6" t="s">
        <v>24426</v>
      </c>
      <c r="C6453" s="6" t="s">
        <v>10710</v>
      </c>
      <c r="D6453" s="6" t="s">
        <v>17993</v>
      </c>
      <c r="E6453" s="6" t="s">
        <v>15819</v>
      </c>
      <c r="F6453" s="6" t="s">
        <v>24427</v>
      </c>
      <c r="G6453" s="6" t="s">
        <v>24428</v>
      </c>
      <c r="H6453" s="79">
        <v>1589.4380630000001</v>
      </c>
    </row>
    <row r="6454" spans="1:8" x14ac:dyDescent="0.2">
      <c r="A6454" s="6">
        <v>30334537</v>
      </c>
      <c r="B6454" s="6" t="s">
        <v>24429</v>
      </c>
      <c r="C6454" s="6" t="s">
        <v>10710</v>
      </c>
      <c r="D6454" s="6" t="s">
        <v>17997</v>
      </c>
      <c r="E6454" s="6" t="s">
        <v>15819</v>
      </c>
      <c r="F6454" s="6" t="s">
        <v>24430</v>
      </c>
      <c r="G6454" s="6" t="s">
        <v>24431</v>
      </c>
      <c r="H6454" s="79">
        <v>1589.4380630000001</v>
      </c>
    </row>
    <row r="6455" spans="1:8" x14ac:dyDescent="0.2">
      <c r="A6455" s="6">
        <v>30235795</v>
      </c>
      <c r="B6455" s="6" t="s">
        <v>24432</v>
      </c>
      <c r="C6455" s="6" t="s">
        <v>7326</v>
      </c>
      <c r="D6455" s="6" t="s">
        <v>18868</v>
      </c>
      <c r="E6455" s="6" t="s">
        <v>5638</v>
      </c>
      <c r="F6455" s="6" t="s">
        <v>24433</v>
      </c>
      <c r="G6455" s="6" t="s">
        <v>24434</v>
      </c>
      <c r="H6455" s="79">
        <v>1597.4163599999999</v>
      </c>
    </row>
    <row r="6456" spans="1:8" x14ac:dyDescent="0.2">
      <c r="A6456" s="6">
        <v>30154049</v>
      </c>
      <c r="B6456" s="6" t="s">
        <v>24435</v>
      </c>
      <c r="C6456" s="6" t="s">
        <v>7330</v>
      </c>
      <c r="D6456" s="6" t="s">
        <v>18868</v>
      </c>
      <c r="E6456" s="6" t="s">
        <v>5638</v>
      </c>
      <c r="F6456" s="6" t="s">
        <v>24436</v>
      </c>
      <c r="G6456" s="6" t="s">
        <v>24437</v>
      </c>
      <c r="H6456" s="79">
        <v>1597.4163599999999</v>
      </c>
    </row>
    <row r="6457" spans="1:8" x14ac:dyDescent="0.2">
      <c r="A6457" s="6">
        <v>30111821</v>
      </c>
      <c r="B6457" s="6" t="s">
        <v>24438</v>
      </c>
      <c r="C6457" s="6" t="s">
        <v>7326</v>
      </c>
      <c r="D6457" s="6" t="s">
        <v>18870</v>
      </c>
      <c r="E6457" s="6" t="s">
        <v>5638</v>
      </c>
      <c r="F6457" s="6" t="s">
        <v>24439</v>
      </c>
      <c r="G6457" s="6" t="s">
        <v>24440</v>
      </c>
      <c r="H6457" s="79">
        <v>1597.4163599999999</v>
      </c>
    </row>
    <row r="6458" spans="1:8" x14ac:dyDescent="0.2">
      <c r="A6458" s="6">
        <v>30074354</v>
      </c>
      <c r="B6458" s="6" t="s">
        <v>24441</v>
      </c>
      <c r="C6458" s="6" t="s">
        <v>7330</v>
      </c>
      <c r="D6458" s="6" t="s">
        <v>18870</v>
      </c>
      <c r="E6458" s="6" t="s">
        <v>5638</v>
      </c>
      <c r="F6458" s="6" t="s">
        <v>24442</v>
      </c>
      <c r="G6458" s="6" t="s">
        <v>24443</v>
      </c>
      <c r="H6458" s="79">
        <v>1597.4163599999999</v>
      </c>
    </row>
    <row r="6459" spans="1:8" x14ac:dyDescent="0.2">
      <c r="A6459" s="6">
        <v>30020329</v>
      </c>
      <c r="B6459" s="6" t="s">
        <v>24444</v>
      </c>
      <c r="C6459" s="6" t="s">
        <v>7326</v>
      </c>
      <c r="D6459" s="6" t="s">
        <v>18874</v>
      </c>
      <c r="E6459" s="6" t="s">
        <v>5638</v>
      </c>
      <c r="F6459" s="6" t="s">
        <v>24445</v>
      </c>
      <c r="G6459" s="6" t="s">
        <v>24446</v>
      </c>
      <c r="H6459" s="79">
        <v>1597.4163599999999</v>
      </c>
    </row>
    <row r="6460" spans="1:8" x14ac:dyDescent="0.2">
      <c r="A6460" s="6">
        <v>30038111</v>
      </c>
      <c r="B6460" s="6" t="s">
        <v>24447</v>
      </c>
      <c r="C6460" s="6" t="s">
        <v>7330</v>
      </c>
      <c r="D6460" s="6" t="s">
        <v>18874</v>
      </c>
      <c r="E6460" s="6" t="s">
        <v>5638</v>
      </c>
      <c r="F6460" s="6" t="s">
        <v>24448</v>
      </c>
      <c r="G6460" s="6" t="s">
        <v>24449</v>
      </c>
      <c r="H6460" s="79">
        <v>1597.4163599999999</v>
      </c>
    </row>
    <row r="6461" spans="1:8" x14ac:dyDescent="0.2">
      <c r="A6461" s="6">
        <v>30153952</v>
      </c>
      <c r="B6461" s="6" t="s">
        <v>24450</v>
      </c>
      <c r="C6461" s="6" t="s">
        <v>7640</v>
      </c>
      <c r="D6461" s="6" t="s">
        <v>22958</v>
      </c>
      <c r="E6461" s="6" t="s">
        <v>5638</v>
      </c>
      <c r="F6461" s="6" t="s">
        <v>24451</v>
      </c>
      <c r="G6461" s="6" t="s">
        <v>24452</v>
      </c>
      <c r="H6461" s="79">
        <v>1598.3721210000001</v>
      </c>
    </row>
    <row r="6462" spans="1:8" x14ac:dyDescent="0.2">
      <c r="A6462" s="6">
        <v>30115677</v>
      </c>
      <c r="B6462" s="6" t="s">
        <v>24453</v>
      </c>
      <c r="C6462" s="6" t="s">
        <v>7640</v>
      </c>
      <c r="D6462" s="6" t="s">
        <v>7351</v>
      </c>
      <c r="E6462" s="6" t="s">
        <v>5638</v>
      </c>
      <c r="F6462" s="6" t="s">
        <v>24454</v>
      </c>
      <c r="G6462" s="6" t="s">
        <v>24455</v>
      </c>
      <c r="H6462" s="79">
        <v>1598.3721210000001</v>
      </c>
    </row>
    <row r="6463" spans="1:8" x14ac:dyDescent="0.2">
      <c r="A6463" s="6">
        <v>30391719</v>
      </c>
      <c r="B6463" s="6" t="s">
        <v>24456</v>
      </c>
      <c r="C6463" s="6" t="s">
        <v>5913</v>
      </c>
      <c r="D6463" s="6" t="s">
        <v>17993</v>
      </c>
      <c r="E6463" s="6" t="s">
        <v>15819</v>
      </c>
      <c r="F6463" s="6" t="s">
        <v>24457</v>
      </c>
      <c r="G6463" s="6" t="s">
        <v>24458</v>
      </c>
      <c r="H6463" s="79">
        <v>1598.3721210000001</v>
      </c>
    </row>
    <row r="6464" spans="1:8" x14ac:dyDescent="0.2">
      <c r="A6464" s="6">
        <v>30115758</v>
      </c>
      <c r="B6464" s="6" t="s">
        <v>24459</v>
      </c>
      <c r="C6464" s="6" t="s">
        <v>5913</v>
      </c>
      <c r="D6464" s="6" t="s">
        <v>17997</v>
      </c>
      <c r="E6464" s="6" t="s">
        <v>15819</v>
      </c>
      <c r="F6464" s="6" t="s">
        <v>24460</v>
      </c>
      <c r="G6464" s="6" t="s">
        <v>24461</v>
      </c>
      <c r="H6464" s="79">
        <v>1598.3721210000001</v>
      </c>
    </row>
    <row r="6465" spans="1:8" x14ac:dyDescent="0.2">
      <c r="A6465" s="6">
        <v>30059192</v>
      </c>
      <c r="B6465" s="6" t="s">
        <v>24462</v>
      </c>
      <c r="C6465" s="6" t="s">
        <v>8759</v>
      </c>
      <c r="D6465" s="6" t="s">
        <v>17993</v>
      </c>
      <c r="E6465" s="6" t="s">
        <v>15819</v>
      </c>
      <c r="F6465" s="6" t="s">
        <v>24463</v>
      </c>
      <c r="G6465" s="6" t="s">
        <v>24464</v>
      </c>
      <c r="H6465" s="79">
        <v>1599.1750469999999</v>
      </c>
    </row>
    <row r="6466" spans="1:8" x14ac:dyDescent="0.2">
      <c r="A6466" s="6">
        <v>30115833</v>
      </c>
      <c r="B6466" s="6" t="s">
        <v>24465</v>
      </c>
      <c r="C6466" s="6" t="s">
        <v>8759</v>
      </c>
      <c r="D6466" s="6" t="s">
        <v>17997</v>
      </c>
      <c r="E6466" s="6" t="s">
        <v>15819</v>
      </c>
      <c r="F6466" s="6" t="s">
        <v>24466</v>
      </c>
      <c r="G6466" s="6" t="s">
        <v>24467</v>
      </c>
      <c r="H6466" s="79">
        <v>1599.1750469999999</v>
      </c>
    </row>
    <row r="6467" spans="1:8" x14ac:dyDescent="0.2">
      <c r="A6467" s="6">
        <v>30174087</v>
      </c>
      <c r="B6467" s="6" t="s">
        <v>24468</v>
      </c>
      <c r="C6467" s="6" t="s">
        <v>5782</v>
      </c>
      <c r="D6467" s="6" t="s">
        <v>6338</v>
      </c>
      <c r="E6467" s="6" t="s">
        <v>5638</v>
      </c>
      <c r="F6467" s="6" t="s">
        <v>24469</v>
      </c>
      <c r="G6467" s="6" t="s">
        <v>24470</v>
      </c>
      <c r="H6467" s="79">
        <v>1600.7956610000001</v>
      </c>
    </row>
    <row r="6468" spans="1:8" x14ac:dyDescent="0.2">
      <c r="A6468" s="6">
        <v>30328773</v>
      </c>
      <c r="B6468" s="6" t="s">
        <v>24471</v>
      </c>
      <c r="C6468" s="6" t="s">
        <v>5783</v>
      </c>
      <c r="D6468" s="6" t="s">
        <v>6338</v>
      </c>
      <c r="E6468" s="6" t="s">
        <v>5638</v>
      </c>
      <c r="F6468" s="6" t="s">
        <v>24472</v>
      </c>
      <c r="G6468" s="6" t="s">
        <v>24473</v>
      </c>
      <c r="H6468" s="79">
        <v>1600.7956610000001</v>
      </c>
    </row>
    <row r="6469" spans="1:8" x14ac:dyDescent="0.2">
      <c r="A6469" s="6">
        <v>30127712</v>
      </c>
      <c r="B6469" s="6" t="s">
        <v>24474</v>
      </c>
      <c r="C6469" s="6" t="s">
        <v>5785</v>
      </c>
      <c r="D6469" s="6" t="s">
        <v>6338</v>
      </c>
      <c r="E6469" s="6" t="s">
        <v>5638</v>
      </c>
      <c r="F6469" s="6" t="s">
        <v>24475</v>
      </c>
      <c r="G6469" s="6" t="s">
        <v>24476</v>
      </c>
      <c r="H6469" s="79">
        <v>1600.7956610000001</v>
      </c>
    </row>
    <row r="6470" spans="1:8" x14ac:dyDescent="0.2">
      <c r="A6470" s="6">
        <v>30453283</v>
      </c>
      <c r="B6470" s="6" t="s">
        <v>24477</v>
      </c>
      <c r="C6470" s="6" t="s">
        <v>7546</v>
      </c>
      <c r="D6470" s="6" t="s">
        <v>6338</v>
      </c>
      <c r="E6470" s="6" t="s">
        <v>5638</v>
      </c>
      <c r="F6470" s="6" t="s">
        <v>24478</v>
      </c>
      <c r="G6470" s="6" t="s">
        <v>24479</v>
      </c>
      <c r="H6470" s="79">
        <v>1600.7956610000001</v>
      </c>
    </row>
    <row r="6471" spans="1:8" x14ac:dyDescent="0.2">
      <c r="A6471" s="6">
        <v>30192447</v>
      </c>
      <c r="B6471" s="6" t="s">
        <v>24480</v>
      </c>
      <c r="C6471" s="6" t="s">
        <v>7550</v>
      </c>
      <c r="D6471" s="6" t="s">
        <v>6338</v>
      </c>
      <c r="E6471" s="6" t="s">
        <v>5638</v>
      </c>
      <c r="F6471" s="6" t="s">
        <v>24481</v>
      </c>
      <c r="G6471" s="6" t="s">
        <v>24482</v>
      </c>
      <c r="H6471" s="79">
        <v>1600.7956610000001</v>
      </c>
    </row>
    <row r="6472" spans="1:8" x14ac:dyDescent="0.2">
      <c r="A6472" s="6">
        <v>30388608</v>
      </c>
      <c r="B6472" s="6" t="s">
        <v>24483</v>
      </c>
      <c r="C6472" s="6" t="s">
        <v>7554</v>
      </c>
      <c r="D6472" s="6" t="s">
        <v>6338</v>
      </c>
      <c r="E6472" s="6" t="s">
        <v>5638</v>
      </c>
      <c r="F6472" s="6" t="s">
        <v>24484</v>
      </c>
      <c r="G6472" s="6" t="s">
        <v>24485</v>
      </c>
      <c r="H6472" s="79">
        <v>1600.7956610000001</v>
      </c>
    </row>
    <row r="6473" spans="1:8" x14ac:dyDescent="0.2">
      <c r="A6473" s="6">
        <v>30101334</v>
      </c>
      <c r="B6473" s="6" t="s">
        <v>24486</v>
      </c>
      <c r="C6473" s="6" t="s">
        <v>8061</v>
      </c>
      <c r="D6473" s="6" t="s">
        <v>6338</v>
      </c>
      <c r="E6473" s="6" t="s">
        <v>5638</v>
      </c>
      <c r="F6473" s="6" t="s">
        <v>24487</v>
      </c>
      <c r="G6473" s="6" t="s">
        <v>24488</v>
      </c>
      <c r="H6473" s="79">
        <v>1600.7956610000001</v>
      </c>
    </row>
    <row r="6474" spans="1:8" x14ac:dyDescent="0.2">
      <c r="A6474" s="6">
        <v>30248864</v>
      </c>
      <c r="B6474" s="6" t="s">
        <v>24489</v>
      </c>
      <c r="C6474" s="6" t="s">
        <v>6342</v>
      </c>
      <c r="D6474" s="6" t="s">
        <v>18358</v>
      </c>
      <c r="E6474" s="6" t="s">
        <v>5638</v>
      </c>
      <c r="F6474" s="6" t="s">
        <v>24490</v>
      </c>
      <c r="G6474" s="6" t="s">
        <v>24491</v>
      </c>
      <c r="H6474" s="79">
        <v>1604.152519</v>
      </c>
    </row>
    <row r="6475" spans="1:8" x14ac:dyDescent="0.2">
      <c r="A6475" s="6">
        <v>30101103</v>
      </c>
      <c r="B6475" s="6" t="s">
        <v>24492</v>
      </c>
      <c r="C6475" s="6" t="s">
        <v>24493</v>
      </c>
      <c r="D6475" s="6" t="s">
        <v>19351</v>
      </c>
      <c r="E6475" s="6" t="s">
        <v>5893</v>
      </c>
      <c r="F6475" s="6" t="s">
        <v>24494</v>
      </c>
      <c r="G6475" s="6" t="s">
        <v>24495</v>
      </c>
      <c r="H6475" s="79">
        <v>1604.152519</v>
      </c>
    </row>
    <row r="6476" spans="1:8" x14ac:dyDescent="0.2">
      <c r="A6476" s="6">
        <v>30206947</v>
      </c>
      <c r="B6476" s="6" t="s">
        <v>24496</v>
      </c>
      <c r="C6476" s="6" t="s">
        <v>15562</v>
      </c>
      <c r="D6476" s="6" t="s">
        <v>19180</v>
      </c>
      <c r="E6476" s="6" t="s">
        <v>5893</v>
      </c>
      <c r="F6476" s="6" t="s">
        <v>24497</v>
      </c>
      <c r="G6476" s="6" t="s">
        <v>24498</v>
      </c>
      <c r="H6476" s="79">
        <v>1604.5372199999999</v>
      </c>
    </row>
    <row r="6477" spans="1:8" x14ac:dyDescent="0.2">
      <c r="A6477" s="6">
        <v>30174321</v>
      </c>
      <c r="B6477" s="6" t="s">
        <v>24499</v>
      </c>
      <c r="C6477" s="6" t="s">
        <v>7155</v>
      </c>
      <c r="D6477" s="6" t="s">
        <v>17969</v>
      </c>
      <c r="E6477" s="6" t="s">
        <v>5893</v>
      </c>
      <c r="F6477" s="6" t="s">
        <v>24500</v>
      </c>
      <c r="G6477" s="6" t="s">
        <v>24501</v>
      </c>
      <c r="H6477" s="79">
        <v>1612.4217189999999</v>
      </c>
    </row>
    <row r="6478" spans="1:8" x14ac:dyDescent="0.2">
      <c r="A6478" s="6">
        <v>30382035</v>
      </c>
      <c r="B6478" s="6" t="s">
        <v>24502</v>
      </c>
      <c r="C6478" s="6" t="s">
        <v>7155</v>
      </c>
      <c r="D6478" s="6" t="s">
        <v>17973</v>
      </c>
      <c r="E6478" s="6" t="s">
        <v>5893</v>
      </c>
      <c r="F6478" s="6" t="s">
        <v>24503</v>
      </c>
      <c r="G6478" s="6" t="s">
        <v>24504</v>
      </c>
      <c r="H6478" s="79">
        <v>1612.4217189999999</v>
      </c>
    </row>
    <row r="6479" spans="1:8" x14ac:dyDescent="0.2">
      <c r="A6479" s="6">
        <v>30010616</v>
      </c>
      <c r="B6479" s="6" t="s">
        <v>24505</v>
      </c>
      <c r="C6479" s="6" t="s">
        <v>6460</v>
      </c>
      <c r="D6479" s="6" t="s">
        <v>19176</v>
      </c>
      <c r="E6479" s="6" t="s">
        <v>5893</v>
      </c>
      <c r="F6479" s="6" t="s">
        <v>24506</v>
      </c>
      <c r="G6479" s="6" t="s">
        <v>24507</v>
      </c>
      <c r="H6479" s="79">
        <v>1615.760409</v>
      </c>
    </row>
    <row r="6480" spans="1:8" x14ac:dyDescent="0.2">
      <c r="A6480" s="6">
        <v>30374430</v>
      </c>
      <c r="B6480" s="6" t="s">
        <v>24508</v>
      </c>
      <c r="C6480" s="6" t="s">
        <v>6460</v>
      </c>
      <c r="D6480" s="6" t="s">
        <v>19180</v>
      </c>
      <c r="E6480" s="6" t="s">
        <v>5893</v>
      </c>
      <c r="F6480" s="6" t="s">
        <v>24509</v>
      </c>
      <c r="G6480" s="6" t="s">
        <v>24510</v>
      </c>
      <c r="H6480" s="79">
        <v>1615.760409</v>
      </c>
    </row>
    <row r="6481" spans="1:8" x14ac:dyDescent="0.2">
      <c r="A6481" s="6">
        <v>30097124</v>
      </c>
      <c r="B6481" s="6" t="s">
        <v>3035</v>
      </c>
      <c r="C6481" s="6" t="s">
        <v>6572</v>
      </c>
      <c r="D6481" s="6" t="s">
        <v>18868</v>
      </c>
      <c r="E6481" s="6" t="s">
        <v>5638</v>
      </c>
      <c r="F6481" s="6" t="s">
        <v>3031</v>
      </c>
      <c r="G6481" s="6" t="s">
        <v>3032</v>
      </c>
      <c r="H6481" s="79">
        <v>1616.2769949999999</v>
      </c>
    </row>
    <row r="6482" spans="1:8" x14ac:dyDescent="0.2">
      <c r="A6482" s="6">
        <v>30039640</v>
      </c>
      <c r="B6482" s="6" t="s">
        <v>4931</v>
      </c>
      <c r="C6482" s="6" t="s">
        <v>6572</v>
      </c>
      <c r="D6482" s="6" t="s">
        <v>18870</v>
      </c>
      <c r="E6482" s="6" t="s">
        <v>5638</v>
      </c>
      <c r="F6482" s="6" t="s">
        <v>4927</v>
      </c>
      <c r="G6482" s="6" t="s">
        <v>4928</v>
      </c>
      <c r="H6482" s="79">
        <v>1616.2769949999999</v>
      </c>
    </row>
    <row r="6483" spans="1:8" x14ac:dyDescent="0.2">
      <c r="A6483" s="6">
        <v>30299362</v>
      </c>
      <c r="B6483" s="6" t="s">
        <v>24511</v>
      </c>
      <c r="C6483" s="6" t="s">
        <v>8525</v>
      </c>
      <c r="D6483" s="6" t="s">
        <v>17993</v>
      </c>
      <c r="E6483" s="6" t="s">
        <v>15819</v>
      </c>
      <c r="F6483" s="6" t="s">
        <v>24512</v>
      </c>
      <c r="G6483" s="6" t="s">
        <v>24513</v>
      </c>
      <c r="H6483" s="79">
        <v>1625.7515129999999</v>
      </c>
    </row>
    <row r="6484" spans="1:8" x14ac:dyDescent="0.2">
      <c r="A6484" s="6">
        <v>30248960</v>
      </c>
      <c r="B6484" s="6" t="s">
        <v>24514</v>
      </c>
      <c r="C6484" s="6" t="s">
        <v>8525</v>
      </c>
      <c r="D6484" s="6" t="s">
        <v>17997</v>
      </c>
      <c r="E6484" s="6" t="s">
        <v>15819</v>
      </c>
      <c r="F6484" s="6" t="s">
        <v>24515</v>
      </c>
      <c r="G6484" s="6" t="s">
        <v>24516</v>
      </c>
      <c r="H6484" s="79">
        <v>1625.7515129999999</v>
      </c>
    </row>
    <row r="6485" spans="1:8" x14ac:dyDescent="0.2">
      <c r="A6485" s="6">
        <v>30185911</v>
      </c>
      <c r="B6485" s="6" t="s">
        <v>24517</v>
      </c>
      <c r="C6485" s="6" t="s">
        <v>8763</v>
      </c>
      <c r="D6485" s="6" t="s">
        <v>19176</v>
      </c>
      <c r="E6485" s="6" t="s">
        <v>5893</v>
      </c>
      <c r="F6485" s="6" t="s">
        <v>24518</v>
      </c>
      <c r="G6485" s="6" t="s">
        <v>24519</v>
      </c>
      <c r="H6485" s="79">
        <v>1633.192391</v>
      </c>
    </row>
    <row r="6486" spans="1:8" x14ac:dyDescent="0.2">
      <c r="A6486" s="6">
        <v>30234367</v>
      </c>
      <c r="B6486" s="6" t="s">
        <v>24520</v>
      </c>
      <c r="C6486" s="6" t="s">
        <v>8763</v>
      </c>
      <c r="D6486" s="6" t="s">
        <v>19180</v>
      </c>
      <c r="E6486" s="6" t="s">
        <v>5893</v>
      </c>
      <c r="F6486" s="6" t="s">
        <v>24521</v>
      </c>
      <c r="G6486" s="6" t="s">
        <v>24522</v>
      </c>
      <c r="H6486" s="79">
        <v>1633.192391</v>
      </c>
    </row>
    <row r="6487" spans="1:8" x14ac:dyDescent="0.2">
      <c r="A6487" s="6">
        <v>30135959</v>
      </c>
      <c r="B6487" s="6" t="s">
        <v>3160</v>
      </c>
      <c r="C6487" s="6" t="s">
        <v>7516</v>
      </c>
      <c r="D6487" s="6" t="s">
        <v>18358</v>
      </c>
      <c r="E6487" s="6" t="s">
        <v>5638</v>
      </c>
      <c r="F6487" s="6" t="s">
        <v>3156</v>
      </c>
      <c r="G6487" s="6" t="s">
        <v>3157</v>
      </c>
      <c r="H6487" s="79">
        <v>1634.5627449999999</v>
      </c>
    </row>
    <row r="6488" spans="1:8" x14ac:dyDescent="0.2">
      <c r="A6488" s="6">
        <v>30242113</v>
      </c>
      <c r="B6488" s="6" t="s">
        <v>24523</v>
      </c>
      <c r="C6488" s="6" t="s">
        <v>7516</v>
      </c>
      <c r="D6488" s="6" t="s">
        <v>18855</v>
      </c>
      <c r="E6488" s="6" t="s">
        <v>5638</v>
      </c>
      <c r="F6488" s="6" t="s">
        <v>24524</v>
      </c>
      <c r="G6488" s="6" t="s">
        <v>24525</v>
      </c>
      <c r="H6488" s="79">
        <v>1634.5627449999999</v>
      </c>
    </row>
    <row r="6489" spans="1:8" x14ac:dyDescent="0.2">
      <c r="A6489" s="6">
        <v>30147570</v>
      </c>
      <c r="B6489" s="6" t="s">
        <v>24526</v>
      </c>
      <c r="C6489" s="6" t="s">
        <v>5730</v>
      </c>
      <c r="D6489" s="6" t="s">
        <v>11449</v>
      </c>
      <c r="E6489" s="6" t="s">
        <v>5638</v>
      </c>
      <c r="F6489" s="6" t="s">
        <v>24527</v>
      </c>
      <c r="G6489" s="6" t="s">
        <v>24528</v>
      </c>
      <c r="H6489" s="79">
        <v>1636.641273</v>
      </c>
    </row>
    <row r="6490" spans="1:8" x14ac:dyDescent="0.2">
      <c r="A6490" s="6">
        <v>30148367</v>
      </c>
      <c r="B6490" s="6" t="s">
        <v>24529</v>
      </c>
      <c r="C6490" s="6" t="s">
        <v>5732</v>
      </c>
      <c r="D6490" s="6" t="s">
        <v>11449</v>
      </c>
      <c r="E6490" s="6" t="s">
        <v>5638</v>
      </c>
      <c r="F6490" s="6" t="s">
        <v>24530</v>
      </c>
      <c r="G6490" s="6" t="s">
        <v>24531</v>
      </c>
      <c r="H6490" s="79">
        <v>1636.641273</v>
      </c>
    </row>
    <row r="6491" spans="1:8" x14ac:dyDescent="0.2">
      <c r="A6491" s="6">
        <v>30227357</v>
      </c>
      <c r="B6491" s="6" t="s">
        <v>24532</v>
      </c>
      <c r="C6491" s="6" t="s">
        <v>5736</v>
      </c>
      <c r="D6491" s="6" t="s">
        <v>11449</v>
      </c>
      <c r="E6491" s="6" t="s">
        <v>5638</v>
      </c>
      <c r="F6491" s="6" t="s">
        <v>24533</v>
      </c>
      <c r="G6491" s="6" t="s">
        <v>24534</v>
      </c>
      <c r="H6491" s="79">
        <v>1636.641273</v>
      </c>
    </row>
    <row r="6492" spans="1:8" x14ac:dyDescent="0.2">
      <c r="A6492" s="6">
        <v>30211235</v>
      </c>
      <c r="B6492" s="6" t="s">
        <v>24535</v>
      </c>
      <c r="C6492" s="6" t="s">
        <v>10825</v>
      </c>
      <c r="D6492" s="6" t="s">
        <v>19176</v>
      </c>
      <c r="E6492" s="6" t="s">
        <v>5893</v>
      </c>
      <c r="F6492" s="6" t="s">
        <v>24536</v>
      </c>
      <c r="G6492" s="6" t="s">
        <v>24537</v>
      </c>
      <c r="H6492" s="79">
        <v>1637.4405099999999</v>
      </c>
    </row>
    <row r="6493" spans="1:8" x14ac:dyDescent="0.2">
      <c r="A6493" s="6">
        <v>30147897</v>
      </c>
      <c r="B6493" s="6" t="s">
        <v>24538</v>
      </c>
      <c r="C6493" s="6" t="s">
        <v>10825</v>
      </c>
      <c r="D6493" s="6" t="s">
        <v>19180</v>
      </c>
      <c r="E6493" s="6" t="s">
        <v>5893</v>
      </c>
      <c r="F6493" s="6" t="s">
        <v>24539</v>
      </c>
      <c r="G6493" s="6" t="s">
        <v>24540</v>
      </c>
      <c r="H6493" s="79">
        <v>1637.4405099999999</v>
      </c>
    </row>
    <row r="6494" spans="1:8" x14ac:dyDescent="0.2">
      <c r="A6494" s="6">
        <v>30270189</v>
      </c>
      <c r="B6494" s="6" t="s">
        <v>24541</v>
      </c>
      <c r="C6494" s="6" t="s">
        <v>7330</v>
      </c>
      <c r="D6494" s="6" t="s">
        <v>6338</v>
      </c>
      <c r="E6494" s="6" t="s">
        <v>5638</v>
      </c>
      <c r="F6494" s="6" t="s">
        <v>24542</v>
      </c>
      <c r="G6494" s="6" t="s">
        <v>24543</v>
      </c>
      <c r="H6494" s="79">
        <v>1639.377874</v>
      </c>
    </row>
    <row r="6495" spans="1:8" x14ac:dyDescent="0.2">
      <c r="A6495" s="6">
        <v>30032749</v>
      </c>
      <c r="B6495" s="6" t="s">
        <v>24544</v>
      </c>
      <c r="C6495" s="6" t="s">
        <v>7334</v>
      </c>
      <c r="D6495" s="6" t="s">
        <v>6338</v>
      </c>
      <c r="E6495" s="6" t="s">
        <v>5638</v>
      </c>
      <c r="F6495" s="6" t="s">
        <v>24545</v>
      </c>
      <c r="G6495" s="6" t="s">
        <v>24546</v>
      </c>
      <c r="H6495" s="79">
        <v>1639.377874</v>
      </c>
    </row>
    <row r="6496" spans="1:8" x14ac:dyDescent="0.2">
      <c r="A6496" s="6">
        <v>30328943</v>
      </c>
      <c r="B6496" s="6" t="s">
        <v>24547</v>
      </c>
      <c r="C6496" s="6" t="s">
        <v>6572</v>
      </c>
      <c r="D6496" s="6" t="s">
        <v>17993</v>
      </c>
      <c r="E6496" s="6" t="s">
        <v>15819</v>
      </c>
      <c r="F6496" s="6" t="s">
        <v>24548</v>
      </c>
      <c r="G6496" s="6" t="s">
        <v>24549</v>
      </c>
      <c r="H6496" s="79">
        <v>1644.48461</v>
      </c>
    </row>
    <row r="6497" spans="1:8" x14ac:dyDescent="0.2">
      <c r="A6497" s="6">
        <v>30449061</v>
      </c>
      <c r="B6497" s="6" t="s">
        <v>24550</v>
      </c>
      <c r="C6497" s="6" t="s">
        <v>6572</v>
      </c>
      <c r="D6497" s="6" t="s">
        <v>17997</v>
      </c>
      <c r="E6497" s="6" t="s">
        <v>15819</v>
      </c>
      <c r="F6497" s="6" t="s">
        <v>24551</v>
      </c>
      <c r="G6497" s="6" t="s">
        <v>24552</v>
      </c>
      <c r="H6497" s="79">
        <v>1644.48461</v>
      </c>
    </row>
    <row r="6498" spans="1:8" x14ac:dyDescent="0.2">
      <c r="A6498" s="6">
        <v>30358857</v>
      </c>
      <c r="B6498" s="6" t="s">
        <v>24553</v>
      </c>
      <c r="C6498" s="6" t="s">
        <v>6258</v>
      </c>
      <c r="D6498" s="6" t="s">
        <v>17969</v>
      </c>
      <c r="E6498" s="6" t="s">
        <v>5893</v>
      </c>
      <c r="F6498" s="6" t="s">
        <v>24554</v>
      </c>
      <c r="G6498" s="6" t="s">
        <v>24555</v>
      </c>
      <c r="H6498" s="79">
        <v>1645.5116190000001</v>
      </c>
    </row>
    <row r="6499" spans="1:8" x14ac:dyDescent="0.2">
      <c r="A6499" s="6">
        <v>30034130</v>
      </c>
      <c r="B6499" s="6" t="s">
        <v>24556</v>
      </c>
      <c r="C6499" s="6" t="s">
        <v>6258</v>
      </c>
      <c r="D6499" s="6" t="s">
        <v>17973</v>
      </c>
      <c r="E6499" s="6" t="s">
        <v>5893</v>
      </c>
      <c r="F6499" s="6" t="s">
        <v>24557</v>
      </c>
      <c r="G6499" s="6" t="s">
        <v>24558</v>
      </c>
      <c r="H6499" s="79">
        <v>1645.5116190000001</v>
      </c>
    </row>
    <row r="6500" spans="1:8" x14ac:dyDescent="0.2">
      <c r="A6500" s="6">
        <v>30115912</v>
      </c>
      <c r="B6500" s="6" t="s">
        <v>24559</v>
      </c>
      <c r="C6500" s="6" t="s">
        <v>8081</v>
      </c>
      <c r="D6500" s="6" t="s">
        <v>18769</v>
      </c>
      <c r="E6500" s="6" t="s">
        <v>18414</v>
      </c>
      <c r="F6500" s="6" t="s">
        <v>24560</v>
      </c>
      <c r="G6500" s="6" t="s">
        <v>24561</v>
      </c>
      <c r="H6500" s="79">
        <v>1645.6455860000001</v>
      </c>
    </row>
    <row r="6501" spans="1:8" x14ac:dyDescent="0.2">
      <c r="A6501" s="6">
        <v>30026498</v>
      </c>
      <c r="B6501" s="6" t="s">
        <v>24562</v>
      </c>
      <c r="C6501" s="6" t="s">
        <v>8081</v>
      </c>
      <c r="D6501" s="6" t="s">
        <v>19837</v>
      </c>
      <c r="E6501" s="6" t="s">
        <v>5638</v>
      </c>
      <c r="F6501" s="6" t="s">
        <v>24563</v>
      </c>
      <c r="G6501" s="6" t="s">
        <v>24564</v>
      </c>
      <c r="H6501" s="79">
        <v>1645.6455860000001</v>
      </c>
    </row>
    <row r="6502" spans="1:8" x14ac:dyDescent="0.2">
      <c r="A6502" s="6">
        <v>30091330</v>
      </c>
      <c r="B6502" s="6" t="s">
        <v>24565</v>
      </c>
      <c r="C6502" s="6" t="s">
        <v>6109</v>
      </c>
      <c r="D6502" s="6" t="s">
        <v>7679</v>
      </c>
      <c r="E6502" s="6" t="s">
        <v>5638</v>
      </c>
      <c r="F6502" s="6" t="s">
        <v>24566</v>
      </c>
      <c r="G6502" s="6" t="s">
        <v>24567</v>
      </c>
      <c r="H6502" s="79">
        <v>1651.6347599999999</v>
      </c>
    </row>
    <row r="6503" spans="1:8" x14ac:dyDescent="0.2">
      <c r="A6503" s="6">
        <v>30040870</v>
      </c>
      <c r="B6503" s="6" t="s">
        <v>24568</v>
      </c>
      <c r="C6503" s="6" t="s">
        <v>6113</v>
      </c>
      <c r="D6503" s="6" t="s">
        <v>7679</v>
      </c>
      <c r="E6503" s="6" t="s">
        <v>5638</v>
      </c>
      <c r="F6503" s="6" t="s">
        <v>24569</v>
      </c>
      <c r="G6503" s="6" t="s">
        <v>24570</v>
      </c>
      <c r="H6503" s="79">
        <v>1651.6347599999999</v>
      </c>
    </row>
    <row r="6504" spans="1:8" x14ac:dyDescent="0.2">
      <c r="A6504" s="6">
        <v>30030661</v>
      </c>
      <c r="B6504" s="6" t="s">
        <v>4633</v>
      </c>
      <c r="C6504" s="6" t="s">
        <v>6109</v>
      </c>
      <c r="D6504" s="6" t="s">
        <v>11268</v>
      </c>
      <c r="E6504" s="6" t="s">
        <v>5638</v>
      </c>
      <c r="F6504" s="6" t="s">
        <v>4629</v>
      </c>
      <c r="G6504" s="6" t="s">
        <v>4630</v>
      </c>
      <c r="H6504" s="79">
        <v>1651.6347599999999</v>
      </c>
    </row>
    <row r="6505" spans="1:8" x14ac:dyDescent="0.2">
      <c r="A6505" s="6">
        <v>30356576</v>
      </c>
      <c r="B6505" s="6" t="s">
        <v>2896</v>
      </c>
      <c r="C6505" s="6" t="s">
        <v>6113</v>
      </c>
      <c r="D6505" s="6" t="s">
        <v>11268</v>
      </c>
      <c r="E6505" s="6" t="s">
        <v>5638</v>
      </c>
      <c r="F6505" s="6" t="s">
        <v>2891</v>
      </c>
      <c r="G6505" s="6" t="s">
        <v>2892</v>
      </c>
      <c r="H6505" s="79">
        <v>1651.6347599999999</v>
      </c>
    </row>
    <row r="6506" spans="1:8" x14ac:dyDescent="0.2">
      <c r="A6506" s="6">
        <v>30336302</v>
      </c>
      <c r="B6506" s="6" t="s">
        <v>24571</v>
      </c>
      <c r="C6506" s="6" t="s">
        <v>5694</v>
      </c>
      <c r="D6506" s="6" t="s">
        <v>13250</v>
      </c>
      <c r="E6506" s="6" t="s">
        <v>13251</v>
      </c>
      <c r="F6506" s="6" t="s">
        <v>24572</v>
      </c>
      <c r="G6506" s="6" t="s">
        <v>24573</v>
      </c>
      <c r="H6506" s="79">
        <v>1654.2225450000001</v>
      </c>
    </row>
    <row r="6507" spans="1:8" x14ac:dyDescent="0.2">
      <c r="A6507" s="6">
        <v>30431046</v>
      </c>
      <c r="B6507" s="6" t="s">
        <v>4292</v>
      </c>
      <c r="C6507" s="6" t="s">
        <v>9009</v>
      </c>
      <c r="D6507" s="6" t="s">
        <v>18358</v>
      </c>
      <c r="E6507" s="6" t="s">
        <v>5638</v>
      </c>
      <c r="F6507" s="6" t="s">
        <v>4288</v>
      </c>
      <c r="G6507" s="6" t="s">
        <v>4289</v>
      </c>
      <c r="H6507" s="79">
        <v>1661.908048</v>
      </c>
    </row>
    <row r="6508" spans="1:8" x14ac:dyDescent="0.2">
      <c r="A6508" s="6">
        <v>30291639</v>
      </c>
      <c r="B6508" s="6" t="s">
        <v>24574</v>
      </c>
      <c r="C6508" s="6" t="s">
        <v>9009</v>
      </c>
      <c r="D6508" s="6" t="s">
        <v>18855</v>
      </c>
      <c r="E6508" s="6" t="s">
        <v>5638</v>
      </c>
      <c r="F6508" s="6" t="s">
        <v>24575</v>
      </c>
      <c r="G6508" s="6" t="s">
        <v>24576</v>
      </c>
      <c r="H6508" s="79">
        <v>1661.908048</v>
      </c>
    </row>
    <row r="6509" spans="1:8" x14ac:dyDescent="0.2">
      <c r="A6509" s="6">
        <v>30087728</v>
      </c>
      <c r="B6509" s="6" t="s">
        <v>24577</v>
      </c>
      <c r="C6509" s="6" t="s">
        <v>5756</v>
      </c>
      <c r="D6509" s="6" t="s">
        <v>18870</v>
      </c>
      <c r="E6509" s="6" t="s">
        <v>5638</v>
      </c>
      <c r="F6509" s="6" t="s">
        <v>24578</v>
      </c>
      <c r="G6509" s="6" t="s">
        <v>24579</v>
      </c>
      <c r="H6509" s="79">
        <v>1665.8528799999999</v>
      </c>
    </row>
    <row r="6510" spans="1:8" x14ac:dyDescent="0.2">
      <c r="A6510" s="6">
        <v>30180022</v>
      </c>
      <c r="B6510" s="6" t="s">
        <v>24580</v>
      </c>
      <c r="C6510" s="6" t="s">
        <v>6274</v>
      </c>
      <c r="D6510" s="6" t="s">
        <v>18868</v>
      </c>
      <c r="E6510" s="6" t="s">
        <v>5638</v>
      </c>
      <c r="F6510" s="6" t="s">
        <v>24581</v>
      </c>
      <c r="G6510" s="6" t="s">
        <v>24582</v>
      </c>
      <c r="H6510" s="79">
        <v>1667.967114</v>
      </c>
    </row>
    <row r="6511" spans="1:8" x14ac:dyDescent="0.2">
      <c r="A6511" s="6">
        <v>30279562</v>
      </c>
      <c r="B6511" s="6" t="s">
        <v>24583</v>
      </c>
      <c r="C6511" s="6" t="s">
        <v>6278</v>
      </c>
      <c r="D6511" s="6" t="s">
        <v>18868</v>
      </c>
      <c r="E6511" s="6" t="s">
        <v>5638</v>
      </c>
      <c r="F6511" s="6" t="s">
        <v>24584</v>
      </c>
      <c r="G6511" s="6" t="s">
        <v>24585</v>
      </c>
      <c r="H6511" s="79">
        <v>1667.967114</v>
      </c>
    </row>
    <row r="6512" spans="1:8" x14ac:dyDescent="0.2">
      <c r="A6512" s="6">
        <v>30069208</v>
      </c>
      <c r="B6512" s="6" t="s">
        <v>2814</v>
      </c>
      <c r="C6512" s="6" t="s">
        <v>6274</v>
      </c>
      <c r="D6512" s="6" t="s">
        <v>18870</v>
      </c>
      <c r="E6512" s="6" t="s">
        <v>5638</v>
      </c>
      <c r="F6512" s="6" t="s">
        <v>2810</v>
      </c>
      <c r="G6512" s="6" t="s">
        <v>2811</v>
      </c>
      <c r="H6512" s="79">
        <v>1667.967114</v>
      </c>
    </row>
    <row r="6513" spans="1:8" x14ac:dyDescent="0.2">
      <c r="A6513" s="6">
        <v>30334133</v>
      </c>
      <c r="B6513" s="6" t="s">
        <v>5128</v>
      </c>
      <c r="C6513" s="6" t="s">
        <v>6278</v>
      </c>
      <c r="D6513" s="6" t="s">
        <v>18870</v>
      </c>
      <c r="E6513" s="6" t="s">
        <v>5638</v>
      </c>
      <c r="F6513" s="6" t="s">
        <v>5124</v>
      </c>
      <c r="G6513" s="6" t="s">
        <v>5125</v>
      </c>
      <c r="H6513" s="79">
        <v>1667.967114</v>
      </c>
    </row>
    <row r="6514" spans="1:8" x14ac:dyDescent="0.2">
      <c r="A6514" s="6">
        <v>30287354</v>
      </c>
      <c r="B6514" s="6" t="s">
        <v>24586</v>
      </c>
      <c r="C6514" s="6" t="s">
        <v>6274</v>
      </c>
      <c r="D6514" s="6" t="s">
        <v>18874</v>
      </c>
      <c r="E6514" s="6" t="s">
        <v>5638</v>
      </c>
      <c r="F6514" s="6" t="s">
        <v>24587</v>
      </c>
      <c r="G6514" s="6" t="s">
        <v>24588</v>
      </c>
      <c r="H6514" s="79">
        <v>1667.967114</v>
      </c>
    </row>
    <row r="6515" spans="1:8" x14ac:dyDescent="0.2">
      <c r="A6515" s="6">
        <v>30056559</v>
      </c>
      <c r="B6515" s="6" t="s">
        <v>24589</v>
      </c>
      <c r="C6515" s="6" t="s">
        <v>6278</v>
      </c>
      <c r="D6515" s="6" t="s">
        <v>18874</v>
      </c>
      <c r="E6515" s="6" t="s">
        <v>5638</v>
      </c>
      <c r="F6515" s="6" t="s">
        <v>24590</v>
      </c>
      <c r="G6515" s="6" t="s">
        <v>24591</v>
      </c>
      <c r="H6515" s="79">
        <v>1667.967114</v>
      </c>
    </row>
    <row r="6516" spans="1:8" x14ac:dyDescent="0.2">
      <c r="A6516" s="6">
        <v>30041707</v>
      </c>
      <c r="B6516" s="6" t="s">
        <v>24592</v>
      </c>
      <c r="C6516" s="6" t="s">
        <v>7143</v>
      </c>
      <c r="D6516" s="6" t="s">
        <v>17969</v>
      </c>
      <c r="E6516" s="6" t="s">
        <v>5893</v>
      </c>
      <c r="F6516" s="6" t="s">
        <v>24593</v>
      </c>
      <c r="G6516" s="6" t="s">
        <v>24594</v>
      </c>
      <c r="H6516" s="79">
        <v>1669.037274</v>
      </c>
    </row>
    <row r="6517" spans="1:8" x14ac:dyDescent="0.2">
      <c r="A6517" s="6">
        <v>30286249</v>
      </c>
      <c r="B6517" s="6" t="s">
        <v>24595</v>
      </c>
      <c r="C6517" s="6" t="s">
        <v>7143</v>
      </c>
      <c r="D6517" s="6" t="s">
        <v>17973</v>
      </c>
      <c r="E6517" s="6" t="s">
        <v>5893</v>
      </c>
      <c r="F6517" s="6" t="s">
        <v>24596</v>
      </c>
      <c r="G6517" s="6" t="s">
        <v>24597</v>
      </c>
      <c r="H6517" s="79">
        <v>1669.037274</v>
      </c>
    </row>
    <row r="6518" spans="1:8" x14ac:dyDescent="0.2">
      <c r="A6518" s="6">
        <v>30069844</v>
      </c>
      <c r="B6518" s="6" t="s">
        <v>24598</v>
      </c>
      <c r="C6518" s="6" t="s">
        <v>8719</v>
      </c>
      <c r="D6518" s="6" t="s">
        <v>19176</v>
      </c>
      <c r="E6518" s="6" t="s">
        <v>5893</v>
      </c>
      <c r="F6518" s="6" t="s">
        <v>24599</v>
      </c>
      <c r="G6518" s="6" t="s">
        <v>24600</v>
      </c>
      <c r="H6518" s="79">
        <v>1677.1372719999999</v>
      </c>
    </row>
    <row r="6519" spans="1:8" x14ac:dyDescent="0.2">
      <c r="A6519" s="6">
        <v>30143419</v>
      </c>
      <c r="B6519" s="6" t="s">
        <v>24601</v>
      </c>
      <c r="C6519" s="6" t="s">
        <v>8719</v>
      </c>
      <c r="D6519" s="6" t="s">
        <v>19180</v>
      </c>
      <c r="E6519" s="6" t="s">
        <v>5893</v>
      </c>
      <c r="F6519" s="6" t="s">
        <v>24602</v>
      </c>
      <c r="G6519" s="6" t="s">
        <v>24603</v>
      </c>
      <c r="H6519" s="79">
        <v>1677.1372719999999</v>
      </c>
    </row>
    <row r="6520" spans="1:8" x14ac:dyDescent="0.2">
      <c r="A6520" s="6">
        <v>30299792</v>
      </c>
      <c r="B6520" s="6" t="s">
        <v>24604</v>
      </c>
      <c r="C6520" s="6" t="s">
        <v>7342</v>
      </c>
      <c r="D6520" s="6" t="s">
        <v>11588</v>
      </c>
      <c r="E6520" s="6" t="s">
        <v>5893</v>
      </c>
      <c r="F6520" s="6" t="s">
        <v>24605</v>
      </c>
      <c r="G6520" s="6" t="s">
        <v>24606</v>
      </c>
      <c r="H6520" s="79">
        <v>1678.6538720000001</v>
      </c>
    </row>
    <row r="6521" spans="1:8" x14ac:dyDescent="0.2">
      <c r="A6521" s="6">
        <v>30054235</v>
      </c>
      <c r="B6521" s="6" t="s">
        <v>24607</v>
      </c>
      <c r="C6521" s="6" t="s">
        <v>7346</v>
      </c>
      <c r="D6521" s="6" t="s">
        <v>11588</v>
      </c>
      <c r="E6521" s="6" t="s">
        <v>5893</v>
      </c>
      <c r="F6521" s="6" t="s">
        <v>24608</v>
      </c>
      <c r="G6521" s="6" t="s">
        <v>24609</v>
      </c>
      <c r="H6521" s="79">
        <v>1678.6538720000001</v>
      </c>
    </row>
    <row r="6522" spans="1:8" x14ac:dyDescent="0.2">
      <c r="A6522" s="6">
        <v>30393630</v>
      </c>
      <c r="B6522" s="6" t="s">
        <v>24610</v>
      </c>
      <c r="C6522" s="6" t="s">
        <v>10710</v>
      </c>
      <c r="D6522" s="6" t="s">
        <v>11588</v>
      </c>
      <c r="E6522" s="6" t="s">
        <v>5893</v>
      </c>
      <c r="F6522" s="6" t="s">
        <v>24611</v>
      </c>
      <c r="G6522" s="6" t="s">
        <v>24612</v>
      </c>
      <c r="H6522" s="79">
        <v>1678.6538720000001</v>
      </c>
    </row>
    <row r="6523" spans="1:8" x14ac:dyDescent="0.2">
      <c r="A6523" s="6">
        <v>30254963</v>
      </c>
      <c r="B6523" s="6" t="s">
        <v>24613</v>
      </c>
      <c r="C6523" s="6" t="s">
        <v>8586</v>
      </c>
      <c r="D6523" s="6" t="s">
        <v>11588</v>
      </c>
      <c r="E6523" s="6" t="s">
        <v>5893</v>
      </c>
      <c r="F6523" s="6" t="s">
        <v>24614</v>
      </c>
      <c r="G6523" s="6" t="s">
        <v>24615</v>
      </c>
      <c r="H6523" s="79">
        <v>1678.6538720000001</v>
      </c>
    </row>
    <row r="6524" spans="1:8" x14ac:dyDescent="0.2">
      <c r="A6524" s="6">
        <v>30406121</v>
      </c>
      <c r="B6524" s="6" t="s">
        <v>24616</v>
      </c>
      <c r="C6524" s="6" t="s">
        <v>8590</v>
      </c>
      <c r="D6524" s="6" t="s">
        <v>11588</v>
      </c>
      <c r="E6524" s="6" t="s">
        <v>5893</v>
      </c>
      <c r="F6524" s="6" t="s">
        <v>24617</v>
      </c>
      <c r="G6524" s="6" t="s">
        <v>24618</v>
      </c>
      <c r="H6524" s="79">
        <v>1678.6538720000001</v>
      </c>
    </row>
    <row r="6525" spans="1:8" x14ac:dyDescent="0.2">
      <c r="A6525" s="6">
        <v>30165509</v>
      </c>
      <c r="B6525" s="6" t="s">
        <v>24619</v>
      </c>
      <c r="C6525" s="6" t="s">
        <v>8594</v>
      </c>
      <c r="D6525" s="6" t="s">
        <v>11588</v>
      </c>
      <c r="E6525" s="6" t="s">
        <v>5893</v>
      </c>
      <c r="F6525" s="6" t="s">
        <v>24620</v>
      </c>
      <c r="G6525" s="6" t="s">
        <v>24621</v>
      </c>
      <c r="H6525" s="79">
        <v>1678.6538720000001</v>
      </c>
    </row>
    <row r="6526" spans="1:8" x14ac:dyDescent="0.2">
      <c r="A6526" s="6">
        <v>30283108</v>
      </c>
      <c r="B6526" s="6" t="s">
        <v>24622</v>
      </c>
      <c r="C6526" s="6" t="s">
        <v>8598</v>
      </c>
      <c r="D6526" s="6" t="s">
        <v>11588</v>
      </c>
      <c r="E6526" s="6" t="s">
        <v>5893</v>
      </c>
      <c r="F6526" s="6" t="s">
        <v>24623</v>
      </c>
      <c r="G6526" s="6" t="s">
        <v>24624</v>
      </c>
      <c r="H6526" s="79">
        <v>1678.6538720000001</v>
      </c>
    </row>
    <row r="6527" spans="1:8" x14ac:dyDescent="0.2">
      <c r="A6527" s="6">
        <v>30231910</v>
      </c>
      <c r="B6527" s="6" t="s">
        <v>24625</v>
      </c>
      <c r="C6527" s="6" t="s">
        <v>6238</v>
      </c>
      <c r="D6527" s="6" t="s">
        <v>18868</v>
      </c>
      <c r="E6527" s="6" t="s">
        <v>5638</v>
      </c>
      <c r="F6527" s="6" t="s">
        <v>24626</v>
      </c>
      <c r="G6527" s="6" t="s">
        <v>24627</v>
      </c>
      <c r="H6527" s="79">
        <v>1682.6918069999999</v>
      </c>
    </row>
    <row r="6528" spans="1:8" x14ac:dyDescent="0.2">
      <c r="A6528" s="6">
        <v>30083579</v>
      </c>
      <c r="B6528" s="6" t="s">
        <v>4607</v>
      </c>
      <c r="C6528" s="6" t="s">
        <v>6238</v>
      </c>
      <c r="D6528" s="6" t="s">
        <v>18870</v>
      </c>
      <c r="E6528" s="6" t="s">
        <v>5638</v>
      </c>
      <c r="F6528" s="6" t="s">
        <v>4603</v>
      </c>
      <c r="G6528" s="6" t="s">
        <v>4604</v>
      </c>
      <c r="H6528" s="79">
        <v>1682.6918069999999</v>
      </c>
    </row>
    <row r="6529" spans="1:8" x14ac:dyDescent="0.2">
      <c r="A6529" s="6">
        <v>30212944</v>
      </c>
      <c r="B6529" s="6" t="s">
        <v>24628</v>
      </c>
      <c r="C6529" s="6" t="s">
        <v>6238</v>
      </c>
      <c r="D6529" s="6" t="s">
        <v>18874</v>
      </c>
      <c r="E6529" s="6" t="s">
        <v>5638</v>
      </c>
      <c r="F6529" s="6" t="s">
        <v>24629</v>
      </c>
      <c r="G6529" s="6" t="s">
        <v>24630</v>
      </c>
      <c r="H6529" s="79">
        <v>1682.6918069999999</v>
      </c>
    </row>
    <row r="6530" spans="1:8" x14ac:dyDescent="0.2">
      <c r="A6530" s="6">
        <v>30247731</v>
      </c>
      <c r="B6530" s="6" t="s">
        <v>3716</v>
      </c>
      <c r="C6530" s="6" t="s">
        <v>6588</v>
      </c>
      <c r="D6530" s="6" t="s">
        <v>18868</v>
      </c>
      <c r="E6530" s="6" t="s">
        <v>5638</v>
      </c>
      <c r="F6530" s="6" t="s">
        <v>3712</v>
      </c>
      <c r="G6530" s="6" t="s">
        <v>3713</v>
      </c>
      <c r="H6530" s="79">
        <v>1686.058272</v>
      </c>
    </row>
    <row r="6531" spans="1:8" x14ac:dyDescent="0.2">
      <c r="A6531" s="6">
        <v>30421590</v>
      </c>
      <c r="B6531" s="6" t="s">
        <v>24631</v>
      </c>
      <c r="C6531" s="6" t="s">
        <v>6588</v>
      </c>
      <c r="D6531" s="6" t="s">
        <v>18870</v>
      </c>
      <c r="E6531" s="6" t="s">
        <v>5638</v>
      </c>
      <c r="F6531" s="6" t="s">
        <v>24632</v>
      </c>
      <c r="G6531" s="6" t="s">
        <v>24633</v>
      </c>
      <c r="H6531" s="79">
        <v>1686.058272</v>
      </c>
    </row>
    <row r="6532" spans="1:8" x14ac:dyDescent="0.2">
      <c r="A6532" s="6">
        <v>30347902</v>
      </c>
      <c r="B6532" s="6" t="s">
        <v>24634</v>
      </c>
      <c r="C6532" s="6" t="s">
        <v>6588</v>
      </c>
      <c r="D6532" s="6" t="s">
        <v>18874</v>
      </c>
      <c r="E6532" s="6" t="s">
        <v>5638</v>
      </c>
      <c r="F6532" s="6" t="s">
        <v>24635</v>
      </c>
      <c r="G6532" s="6" t="s">
        <v>24636</v>
      </c>
      <c r="H6532" s="79">
        <v>1686.058272</v>
      </c>
    </row>
    <row r="6533" spans="1:8" x14ac:dyDescent="0.2">
      <c r="A6533" s="6">
        <v>30185661</v>
      </c>
      <c r="B6533" s="6" t="s">
        <v>2330</v>
      </c>
      <c r="C6533" s="6" t="s">
        <v>6282</v>
      </c>
      <c r="D6533" s="6" t="s">
        <v>18868</v>
      </c>
      <c r="E6533" s="6" t="s">
        <v>5638</v>
      </c>
      <c r="F6533" s="6" t="s">
        <v>2326</v>
      </c>
      <c r="G6533" s="6" t="s">
        <v>2327</v>
      </c>
      <c r="H6533" s="79">
        <v>1689.4462000000001</v>
      </c>
    </row>
    <row r="6534" spans="1:8" x14ac:dyDescent="0.2">
      <c r="A6534" s="6">
        <v>30371328</v>
      </c>
      <c r="B6534" s="6" t="s">
        <v>560</v>
      </c>
      <c r="C6534" s="6" t="s">
        <v>6282</v>
      </c>
      <c r="D6534" s="6" t="s">
        <v>18870</v>
      </c>
      <c r="E6534" s="6" t="s">
        <v>5638</v>
      </c>
      <c r="F6534" s="6" t="s">
        <v>554</v>
      </c>
      <c r="G6534" s="6" t="s">
        <v>555</v>
      </c>
      <c r="H6534" s="79">
        <v>1689.4462000000001</v>
      </c>
    </row>
    <row r="6535" spans="1:8" x14ac:dyDescent="0.2">
      <c r="A6535" s="6">
        <v>30104765</v>
      </c>
      <c r="B6535" s="6" t="s">
        <v>24637</v>
      </c>
      <c r="C6535" s="6" t="s">
        <v>6282</v>
      </c>
      <c r="D6535" s="6" t="s">
        <v>18874</v>
      </c>
      <c r="E6535" s="6" t="s">
        <v>5638</v>
      </c>
      <c r="F6535" s="6" t="s">
        <v>24638</v>
      </c>
      <c r="G6535" s="6" t="s">
        <v>24639</v>
      </c>
      <c r="H6535" s="79">
        <v>1689.4462000000001</v>
      </c>
    </row>
    <row r="6536" spans="1:8" x14ac:dyDescent="0.2">
      <c r="A6536" s="6">
        <v>30398565</v>
      </c>
      <c r="B6536" s="6" t="s">
        <v>24640</v>
      </c>
      <c r="C6536" s="6" t="s">
        <v>5760</v>
      </c>
      <c r="D6536" s="6" t="s">
        <v>18044</v>
      </c>
      <c r="E6536" s="6" t="s">
        <v>5638</v>
      </c>
      <c r="F6536" s="6" t="s">
        <v>24641</v>
      </c>
      <c r="G6536" s="6" t="s">
        <v>24642</v>
      </c>
      <c r="H6536" s="79">
        <v>1693.004966</v>
      </c>
    </row>
    <row r="6537" spans="1:8" x14ac:dyDescent="0.2">
      <c r="A6537" s="6">
        <v>30102086</v>
      </c>
      <c r="B6537" s="6" t="s">
        <v>24643</v>
      </c>
      <c r="C6537" s="6" t="s">
        <v>7143</v>
      </c>
      <c r="D6537" s="6" t="s">
        <v>16425</v>
      </c>
      <c r="E6537" s="6" t="s">
        <v>15819</v>
      </c>
      <c r="F6537" s="6" t="s">
        <v>24644</v>
      </c>
      <c r="G6537" s="6" t="s">
        <v>24645</v>
      </c>
      <c r="H6537" s="79">
        <v>1697.030023</v>
      </c>
    </row>
    <row r="6538" spans="1:8" x14ac:dyDescent="0.2">
      <c r="A6538" s="6">
        <v>30065070</v>
      </c>
      <c r="B6538" s="6" t="s">
        <v>24646</v>
      </c>
      <c r="C6538" s="6" t="s">
        <v>7143</v>
      </c>
      <c r="D6538" s="6" t="s">
        <v>16429</v>
      </c>
      <c r="E6538" s="6" t="s">
        <v>15819</v>
      </c>
      <c r="F6538" s="6" t="s">
        <v>24647</v>
      </c>
      <c r="G6538" s="6" t="s">
        <v>24648</v>
      </c>
      <c r="H6538" s="79">
        <v>1697.030023</v>
      </c>
    </row>
    <row r="6539" spans="1:8" x14ac:dyDescent="0.2">
      <c r="A6539" s="6">
        <v>30016580</v>
      </c>
      <c r="B6539" s="6" t="s">
        <v>24649</v>
      </c>
      <c r="C6539" s="6" t="s">
        <v>24650</v>
      </c>
      <c r="D6539" s="6" t="s">
        <v>17969</v>
      </c>
      <c r="E6539" s="6" t="s">
        <v>5893</v>
      </c>
      <c r="F6539" s="6" t="s">
        <v>24651</v>
      </c>
      <c r="G6539" s="6" t="s">
        <v>24652</v>
      </c>
      <c r="H6539" s="79">
        <v>1714.5798910000001</v>
      </c>
    </row>
    <row r="6540" spans="1:8" x14ac:dyDescent="0.2">
      <c r="A6540" s="6">
        <v>30302612</v>
      </c>
      <c r="B6540" s="6" t="s">
        <v>24653</v>
      </c>
      <c r="C6540" s="6" t="s">
        <v>7218</v>
      </c>
      <c r="D6540" s="6" t="s">
        <v>18044</v>
      </c>
      <c r="E6540" s="6" t="s">
        <v>5638</v>
      </c>
      <c r="F6540" s="6" t="s">
        <v>24654</v>
      </c>
      <c r="G6540" s="6" t="s">
        <v>24655</v>
      </c>
      <c r="H6540" s="79">
        <v>1719.409915</v>
      </c>
    </row>
    <row r="6541" spans="1:8" x14ac:dyDescent="0.2">
      <c r="A6541" s="6">
        <v>30013533</v>
      </c>
      <c r="B6541" s="6" t="s">
        <v>24656</v>
      </c>
      <c r="C6541" s="6" t="s">
        <v>6270</v>
      </c>
      <c r="D6541" s="6" t="s">
        <v>17969</v>
      </c>
      <c r="E6541" s="6" t="s">
        <v>5893</v>
      </c>
      <c r="F6541" s="6" t="s">
        <v>24657</v>
      </c>
      <c r="G6541" s="6" t="s">
        <v>24658</v>
      </c>
      <c r="H6541" s="79">
        <v>1719.7232240000001</v>
      </c>
    </row>
    <row r="6542" spans="1:8" x14ac:dyDescent="0.2">
      <c r="A6542" s="6">
        <v>30276076</v>
      </c>
      <c r="B6542" s="6" t="s">
        <v>24659</v>
      </c>
      <c r="C6542" s="6" t="s">
        <v>6270</v>
      </c>
      <c r="D6542" s="6" t="s">
        <v>17973</v>
      </c>
      <c r="E6542" s="6" t="s">
        <v>5893</v>
      </c>
      <c r="F6542" s="6" t="s">
        <v>24660</v>
      </c>
      <c r="G6542" s="6" t="s">
        <v>24661</v>
      </c>
      <c r="H6542" s="79">
        <v>1719.7232240000001</v>
      </c>
    </row>
    <row r="6543" spans="1:8" x14ac:dyDescent="0.2">
      <c r="A6543" s="6">
        <v>30065158</v>
      </c>
      <c r="B6543" s="6" t="s">
        <v>24662</v>
      </c>
      <c r="C6543" s="6" t="s">
        <v>24663</v>
      </c>
      <c r="D6543" s="6" t="s">
        <v>19351</v>
      </c>
      <c r="E6543" s="6" t="s">
        <v>5893</v>
      </c>
      <c r="F6543" s="6" t="s">
        <v>24664</v>
      </c>
      <c r="G6543" s="6" t="s">
        <v>24665</v>
      </c>
      <c r="H6543" s="79">
        <v>1723.7628970000001</v>
      </c>
    </row>
    <row r="6544" spans="1:8" x14ac:dyDescent="0.2">
      <c r="A6544" s="6">
        <v>30280258</v>
      </c>
      <c r="B6544" s="6" t="s">
        <v>24666</v>
      </c>
      <c r="C6544" s="6" t="s">
        <v>6266</v>
      </c>
      <c r="D6544" s="6" t="s">
        <v>17969</v>
      </c>
      <c r="E6544" s="6" t="s">
        <v>5893</v>
      </c>
      <c r="F6544" s="6" t="s">
        <v>24667</v>
      </c>
      <c r="G6544" s="6" t="s">
        <v>24668</v>
      </c>
      <c r="H6544" s="79">
        <v>1730.160564</v>
      </c>
    </row>
    <row r="6545" spans="1:8" x14ac:dyDescent="0.2">
      <c r="A6545" s="6">
        <v>30001375</v>
      </c>
      <c r="B6545" s="6" t="s">
        <v>24669</v>
      </c>
      <c r="C6545" s="6" t="s">
        <v>6266</v>
      </c>
      <c r="D6545" s="6" t="s">
        <v>17973</v>
      </c>
      <c r="E6545" s="6" t="s">
        <v>5893</v>
      </c>
      <c r="F6545" s="6" t="s">
        <v>24670</v>
      </c>
      <c r="G6545" s="6" t="s">
        <v>24671</v>
      </c>
      <c r="H6545" s="79">
        <v>1730.160564</v>
      </c>
    </row>
    <row r="6546" spans="1:8" x14ac:dyDescent="0.2">
      <c r="A6546" s="6">
        <v>30209157</v>
      </c>
      <c r="B6546" s="6" t="s">
        <v>24672</v>
      </c>
      <c r="C6546" s="6" t="s">
        <v>10851</v>
      </c>
      <c r="D6546" s="6" t="s">
        <v>11588</v>
      </c>
      <c r="E6546" s="6" t="s">
        <v>5893</v>
      </c>
      <c r="F6546" s="6" t="s">
        <v>24673</v>
      </c>
      <c r="G6546" s="6" t="s">
        <v>24674</v>
      </c>
      <c r="H6546" s="79">
        <v>1730.1867580000001</v>
      </c>
    </row>
    <row r="6547" spans="1:8" x14ac:dyDescent="0.2">
      <c r="A6547" s="6">
        <v>30417133</v>
      </c>
      <c r="B6547" s="6" t="s">
        <v>24675</v>
      </c>
      <c r="C6547" s="6" t="s">
        <v>10855</v>
      </c>
      <c r="D6547" s="6" t="s">
        <v>11588</v>
      </c>
      <c r="E6547" s="6" t="s">
        <v>5893</v>
      </c>
      <c r="F6547" s="6" t="s">
        <v>24676</v>
      </c>
      <c r="G6547" s="6" t="s">
        <v>24677</v>
      </c>
      <c r="H6547" s="79">
        <v>1730.1867580000001</v>
      </c>
    </row>
    <row r="6548" spans="1:8" x14ac:dyDescent="0.2">
      <c r="A6548" s="6">
        <v>30164707</v>
      </c>
      <c r="B6548" s="6" t="s">
        <v>24678</v>
      </c>
      <c r="C6548" s="6" t="s">
        <v>10859</v>
      </c>
      <c r="D6548" s="6" t="s">
        <v>11588</v>
      </c>
      <c r="E6548" s="6" t="s">
        <v>5893</v>
      </c>
      <c r="F6548" s="6" t="s">
        <v>24679</v>
      </c>
      <c r="G6548" s="6" t="s">
        <v>24680</v>
      </c>
      <c r="H6548" s="79">
        <v>1730.1867580000001</v>
      </c>
    </row>
    <row r="6549" spans="1:8" x14ac:dyDescent="0.2">
      <c r="A6549" s="6">
        <v>30218423</v>
      </c>
      <c r="B6549" s="6" t="s">
        <v>24681</v>
      </c>
      <c r="C6549" s="6" t="s">
        <v>7350</v>
      </c>
      <c r="D6549" s="6" t="s">
        <v>11588</v>
      </c>
      <c r="E6549" s="6" t="s">
        <v>5893</v>
      </c>
      <c r="F6549" s="6" t="s">
        <v>24682</v>
      </c>
      <c r="G6549" s="6" t="s">
        <v>24683</v>
      </c>
      <c r="H6549" s="79">
        <v>1730.1867580000001</v>
      </c>
    </row>
    <row r="6550" spans="1:8" x14ac:dyDescent="0.2">
      <c r="A6550" s="6">
        <v>30111442</v>
      </c>
      <c r="B6550" s="6" t="s">
        <v>24684</v>
      </c>
      <c r="C6550" s="6" t="s">
        <v>7355</v>
      </c>
      <c r="D6550" s="6" t="s">
        <v>11588</v>
      </c>
      <c r="E6550" s="6" t="s">
        <v>5893</v>
      </c>
      <c r="F6550" s="6" t="s">
        <v>24685</v>
      </c>
      <c r="G6550" s="6" t="s">
        <v>24686</v>
      </c>
      <c r="H6550" s="79">
        <v>1730.1867580000001</v>
      </c>
    </row>
    <row r="6551" spans="1:8" x14ac:dyDescent="0.2">
      <c r="A6551" s="6">
        <v>30032014</v>
      </c>
      <c r="B6551" s="6" t="s">
        <v>24687</v>
      </c>
      <c r="C6551" s="6" t="s">
        <v>7151</v>
      </c>
      <c r="D6551" s="6" t="s">
        <v>16425</v>
      </c>
      <c r="E6551" s="6" t="s">
        <v>15819</v>
      </c>
      <c r="F6551" s="6" t="s">
        <v>24688</v>
      </c>
      <c r="G6551" s="6" t="s">
        <v>24689</v>
      </c>
      <c r="H6551" s="79">
        <v>1735.315609</v>
      </c>
    </row>
    <row r="6552" spans="1:8" x14ac:dyDescent="0.2">
      <c r="A6552" s="6">
        <v>30080044</v>
      </c>
      <c r="B6552" s="6" t="s">
        <v>24690</v>
      </c>
      <c r="C6552" s="6" t="s">
        <v>7151</v>
      </c>
      <c r="D6552" s="6" t="s">
        <v>16429</v>
      </c>
      <c r="E6552" s="6" t="s">
        <v>15819</v>
      </c>
      <c r="F6552" s="6" t="s">
        <v>24691</v>
      </c>
      <c r="G6552" s="6" t="s">
        <v>24692</v>
      </c>
      <c r="H6552" s="79">
        <v>1735.315609</v>
      </c>
    </row>
    <row r="6553" spans="1:8" x14ac:dyDescent="0.2">
      <c r="A6553" s="6">
        <v>30303934</v>
      </c>
      <c r="B6553" s="6" t="s">
        <v>24693</v>
      </c>
      <c r="C6553" s="6" t="s">
        <v>8077</v>
      </c>
      <c r="D6553" s="6" t="s">
        <v>18769</v>
      </c>
      <c r="E6553" s="6" t="s">
        <v>18414</v>
      </c>
      <c r="F6553" s="6" t="s">
        <v>24694</v>
      </c>
      <c r="G6553" s="6" t="s">
        <v>24695</v>
      </c>
      <c r="H6553" s="79">
        <v>1736.348618</v>
      </c>
    </row>
    <row r="6554" spans="1:8" x14ac:dyDescent="0.2">
      <c r="A6554" s="6">
        <v>30258312</v>
      </c>
      <c r="B6554" s="6" t="s">
        <v>24696</v>
      </c>
      <c r="C6554" s="6" t="s">
        <v>8077</v>
      </c>
      <c r="D6554" s="6" t="s">
        <v>19837</v>
      </c>
      <c r="E6554" s="6" t="s">
        <v>5638</v>
      </c>
      <c r="F6554" s="6" t="s">
        <v>24697</v>
      </c>
      <c r="G6554" s="6" t="s">
        <v>24698</v>
      </c>
      <c r="H6554" s="79">
        <v>1736.348618</v>
      </c>
    </row>
    <row r="6555" spans="1:8" x14ac:dyDescent="0.2">
      <c r="A6555" s="6">
        <v>30128456</v>
      </c>
      <c r="B6555" s="6" t="s">
        <v>24699</v>
      </c>
      <c r="C6555" s="6" t="s">
        <v>7214</v>
      </c>
      <c r="D6555" s="6" t="s">
        <v>18044</v>
      </c>
      <c r="E6555" s="6" t="s">
        <v>5638</v>
      </c>
      <c r="F6555" s="6" t="s">
        <v>24700</v>
      </c>
      <c r="G6555" s="6" t="s">
        <v>24701</v>
      </c>
      <c r="H6555" s="79">
        <v>1737.5675249999999</v>
      </c>
    </row>
    <row r="6556" spans="1:8" x14ac:dyDescent="0.2">
      <c r="A6556" s="6">
        <v>30028401</v>
      </c>
      <c r="B6556" s="6" t="s">
        <v>24702</v>
      </c>
      <c r="C6556" s="6" t="s">
        <v>5789</v>
      </c>
      <c r="D6556" s="6" t="s">
        <v>24703</v>
      </c>
      <c r="E6556" s="6" t="s">
        <v>18414</v>
      </c>
      <c r="F6556" s="6" t="s">
        <v>24704</v>
      </c>
      <c r="G6556" s="6" t="s">
        <v>24705</v>
      </c>
      <c r="H6556" s="79">
        <v>1749.2869889999999</v>
      </c>
    </row>
    <row r="6557" spans="1:8" x14ac:dyDescent="0.2">
      <c r="A6557" s="6">
        <v>30055915</v>
      </c>
      <c r="B6557" s="6" t="s">
        <v>24706</v>
      </c>
      <c r="C6557" s="6" t="s">
        <v>5789</v>
      </c>
      <c r="D6557" s="6" t="s">
        <v>24707</v>
      </c>
      <c r="E6557" s="6" t="s">
        <v>18414</v>
      </c>
      <c r="F6557" s="6" t="s">
        <v>24708</v>
      </c>
      <c r="G6557" s="6" t="s">
        <v>24709</v>
      </c>
      <c r="H6557" s="79">
        <v>1749.2869889999999</v>
      </c>
    </row>
    <row r="6558" spans="1:8" x14ac:dyDescent="0.2">
      <c r="A6558" s="6">
        <v>30188656</v>
      </c>
      <c r="B6558" s="6" t="s">
        <v>24710</v>
      </c>
      <c r="C6558" s="6" t="s">
        <v>6342</v>
      </c>
      <c r="D6558" s="6" t="s">
        <v>24711</v>
      </c>
      <c r="E6558" s="6" t="s">
        <v>5893</v>
      </c>
      <c r="F6558" s="6" t="s">
        <v>24712</v>
      </c>
      <c r="G6558" s="6" t="s">
        <v>24713</v>
      </c>
      <c r="H6558" s="79">
        <v>1749.2869889999999</v>
      </c>
    </row>
    <row r="6559" spans="1:8" x14ac:dyDescent="0.2">
      <c r="A6559" s="6">
        <v>30099217</v>
      </c>
      <c r="B6559" s="6" t="s">
        <v>24714</v>
      </c>
      <c r="C6559" s="6" t="s">
        <v>6342</v>
      </c>
      <c r="D6559" s="6" t="s">
        <v>24715</v>
      </c>
      <c r="E6559" s="6" t="s">
        <v>5893</v>
      </c>
      <c r="F6559" s="6" t="s">
        <v>24716</v>
      </c>
      <c r="G6559" s="6" t="s">
        <v>24717</v>
      </c>
      <c r="H6559" s="79">
        <v>1749.2869889999999</v>
      </c>
    </row>
    <row r="6560" spans="1:8" x14ac:dyDescent="0.2">
      <c r="A6560" s="6">
        <v>30310962</v>
      </c>
      <c r="B6560" s="6" t="s">
        <v>1488</v>
      </c>
      <c r="C6560" s="6" t="s">
        <v>9013</v>
      </c>
      <c r="D6560" s="6" t="s">
        <v>18358</v>
      </c>
      <c r="E6560" s="6" t="s">
        <v>5638</v>
      </c>
      <c r="F6560" s="6" t="s">
        <v>1484</v>
      </c>
      <c r="G6560" s="6" t="s">
        <v>1485</v>
      </c>
      <c r="H6560" s="79">
        <v>1760.82294</v>
      </c>
    </row>
    <row r="6561" spans="1:8" x14ac:dyDescent="0.2">
      <c r="A6561" s="6">
        <v>30334258</v>
      </c>
      <c r="B6561" s="6" t="s">
        <v>24718</v>
      </c>
      <c r="C6561" s="6" t="s">
        <v>5789</v>
      </c>
      <c r="D6561" s="6" t="s">
        <v>24719</v>
      </c>
      <c r="E6561" s="6" t="s">
        <v>5893</v>
      </c>
      <c r="F6561" s="6" t="s">
        <v>24720</v>
      </c>
      <c r="G6561" s="6" t="s">
        <v>24721</v>
      </c>
      <c r="H6561" s="79">
        <v>1762.465101</v>
      </c>
    </row>
    <row r="6562" spans="1:8" x14ac:dyDescent="0.2">
      <c r="A6562" s="6">
        <v>30308499</v>
      </c>
      <c r="B6562" s="6" t="s">
        <v>24722</v>
      </c>
      <c r="C6562" s="6" t="s">
        <v>5789</v>
      </c>
      <c r="D6562" s="6" t="s">
        <v>24711</v>
      </c>
      <c r="E6562" s="6" t="s">
        <v>5893</v>
      </c>
      <c r="F6562" s="6" t="s">
        <v>24723</v>
      </c>
      <c r="G6562" s="6" t="s">
        <v>24724</v>
      </c>
      <c r="H6562" s="79">
        <v>1762.465101</v>
      </c>
    </row>
    <row r="6563" spans="1:8" x14ac:dyDescent="0.2">
      <c r="A6563" s="6">
        <v>30091900</v>
      </c>
      <c r="B6563" s="6" t="s">
        <v>24725</v>
      </c>
      <c r="C6563" s="6" t="s">
        <v>1553</v>
      </c>
      <c r="D6563" s="6" t="s">
        <v>24715</v>
      </c>
      <c r="E6563" s="6" t="s">
        <v>5893</v>
      </c>
      <c r="F6563" s="6" t="s">
        <v>24726</v>
      </c>
      <c r="G6563" s="6" t="s">
        <v>24727</v>
      </c>
      <c r="H6563" s="79">
        <v>1762.465101</v>
      </c>
    </row>
    <row r="6564" spans="1:8" x14ac:dyDescent="0.2">
      <c r="A6564" s="6">
        <v>30065298</v>
      </c>
      <c r="B6564" s="6" t="s">
        <v>24728</v>
      </c>
      <c r="C6564" s="6" t="s">
        <v>5762</v>
      </c>
      <c r="D6564" s="6" t="s">
        <v>12610</v>
      </c>
      <c r="E6564" s="6" t="s">
        <v>5893</v>
      </c>
      <c r="F6564" s="6" t="s">
        <v>24729</v>
      </c>
      <c r="G6564" s="6" t="s">
        <v>24730</v>
      </c>
      <c r="H6564" s="79">
        <v>1767.6558399999999</v>
      </c>
    </row>
    <row r="6565" spans="1:8" x14ac:dyDescent="0.2">
      <c r="A6565" s="6">
        <v>30030346</v>
      </c>
      <c r="B6565" s="6" t="s">
        <v>24731</v>
      </c>
      <c r="C6565" s="6" t="s">
        <v>6428</v>
      </c>
      <c r="D6565" s="6" t="s">
        <v>17993</v>
      </c>
      <c r="E6565" s="6" t="s">
        <v>15819</v>
      </c>
      <c r="F6565" s="6" t="s">
        <v>24732</v>
      </c>
      <c r="G6565" s="6" t="s">
        <v>24733</v>
      </c>
      <c r="H6565" s="79">
        <v>1771.1355169999999</v>
      </c>
    </row>
    <row r="6566" spans="1:8" x14ac:dyDescent="0.2">
      <c r="A6566" s="6">
        <v>30267159</v>
      </c>
      <c r="B6566" s="6" t="s">
        <v>24734</v>
      </c>
      <c r="C6566" s="6" t="s">
        <v>6428</v>
      </c>
      <c r="D6566" s="6" t="s">
        <v>17997</v>
      </c>
      <c r="E6566" s="6" t="s">
        <v>15819</v>
      </c>
      <c r="F6566" s="6" t="s">
        <v>24735</v>
      </c>
      <c r="G6566" s="6" t="s">
        <v>24736</v>
      </c>
      <c r="H6566" s="79">
        <v>1771.1355169999999</v>
      </c>
    </row>
    <row r="6567" spans="1:8" x14ac:dyDescent="0.2">
      <c r="A6567" s="6">
        <v>30208788</v>
      </c>
      <c r="B6567" s="6" t="s">
        <v>24737</v>
      </c>
      <c r="C6567" s="6" t="s">
        <v>24738</v>
      </c>
      <c r="D6567" s="6" t="s">
        <v>18309</v>
      </c>
      <c r="E6567" s="6" t="s">
        <v>5893</v>
      </c>
      <c r="F6567" s="6" t="s">
        <v>24739</v>
      </c>
      <c r="G6567" s="6" t="s">
        <v>24740</v>
      </c>
      <c r="H6567" s="79">
        <v>1777.077205</v>
      </c>
    </row>
    <row r="6568" spans="1:8" x14ac:dyDescent="0.2">
      <c r="A6568" s="6">
        <v>30145652</v>
      </c>
      <c r="B6568" s="6" t="s">
        <v>24741</v>
      </c>
      <c r="C6568" s="6" t="s">
        <v>24742</v>
      </c>
      <c r="D6568" s="6" t="s">
        <v>18416</v>
      </c>
      <c r="E6568" s="6" t="s">
        <v>5638</v>
      </c>
      <c r="F6568" s="6" t="s">
        <v>24743</v>
      </c>
      <c r="G6568" s="6" t="s">
        <v>24744</v>
      </c>
      <c r="H6568" s="79">
        <v>1777.077205</v>
      </c>
    </row>
    <row r="6569" spans="1:8" x14ac:dyDescent="0.2">
      <c r="A6569" s="6">
        <v>30472079</v>
      </c>
      <c r="B6569" s="6" t="s">
        <v>24745</v>
      </c>
      <c r="C6569" s="6" t="s">
        <v>24746</v>
      </c>
      <c r="D6569" s="6" t="s">
        <v>7351</v>
      </c>
      <c r="E6569" s="6" t="s">
        <v>5638</v>
      </c>
      <c r="F6569" s="6" t="s">
        <v>24747</v>
      </c>
      <c r="G6569" s="6" t="s">
        <v>24748</v>
      </c>
      <c r="H6569" s="79">
        <v>1777.759875</v>
      </c>
    </row>
    <row r="6570" spans="1:8" x14ac:dyDescent="0.2">
      <c r="A6570" s="6">
        <v>30282002</v>
      </c>
      <c r="B6570" s="6" t="s">
        <v>24749</v>
      </c>
      <c r="C6570" s="6" t="s">
        <v>24746</v>
      </c>
      <c r="D6570" s="6" t="s">
        <v>7755</v>
      </c>
      <c r="E6570" s="6" t="s">
        <v>5638</v>
      </c>
      <c r="F6570" s="6" t="s">
        <v>24750</v>
      </c>
      <c r="G6570" s="6" t="s">
        <v>24751</v>
      </c>
      <c r="H6570" s="79">
        <v>1777.759875</v>
      </c>
    </row>
    <row r="6571" spans="1:8" x14ac:dyDescent="0.2">
      <c r="A6571" s="6">
        <v>30295167</v>
      </c>
      <c r="B6571" s="6" t="s">
        <v>24752</v>
      </c>
      <c r="C6571" s="6" t="s">
        <v>8614</v>
      </c>
      <c r="D6571" s="6" t="s">
        <v>19176</v>
      </c>
      <c r="E6571" s="6" t="s">
        <v>5893</v>
      </c>
      <c r="F6571" s="6" t="s">
        <v>24753</v>
      </c>
      <c r="G6571" s="6" t="s">
        <v>24754</v>
      </c>
      <c r="H6571" s="79">
        <v>1779.9442570000001</v>
      </c>
    </row>
    <row r="6572" spans="1:8" x14ac:dyDescent="0.2">
      <c r="A6572" s="6">
        <v>30276299</v>
      </c>
      <c r="B6572" s="6" t="s">
        <v>24755</v>
      </c>
      <c r="C6572" s="6" t="s">
        <v>8614</v>
      </c>
      <c r="D6572" s="6" t="s">
        <v>19180</v>
      </c>
      <c r="E6572" s="6" t="s">
        <v>5893</v>
      </c>
      <c r="F6572" s="6" t="s">
        <v>24756</v>
      </c>
      <c r="G6572" s="6" t="s">
        <v>24757</v>
      </c>
      <c r="H6572" s="79">
        <v>1779.9442570000001</v>
      </c>
    </row>
    <row r="6573" spans="1:8" x14ac:dyDescent="0.2">
      <c r="A6573" s="6">
        <v>30392004</v>
      </c>
      <c r="B6573" s="6" t="s">
        <v>24758</v>
      </c>
      <c r="C6573" s="6" t="s">
        <v>9013</v>
      </c>
      <c r="D6573" s="6" t="s">
        <v>18855</v>
      </c>
      <c r="E6573" s="6" t="s">
        <v>5638</v>
      </c>
      <c r="F6573" s="6" t="s">
        <v>24759</v>
      </c>
      <c r="G6573" s="6" t="s">
        <v>24760</v>
      </c>
      <c r="H6573" s="79">
        <v>1786.671779</v>
      </c>
    </row>
    <row r="6574" spans="1:8" x14ac:dyDescent="0.2">
      <c r="A6574" s="6">
        <v>30348993</v>
      </c>
      <c r="B6574" s="6" t="s">
        <v>24761</v>
      </c>
      <c r="C6574" s="6" t="s">
        <v>5686</v>
      </c>
      <c r="D6574" s="6" t="s">
        <v>18034</v>
      </c>
      <c r="E6574" s="6" t="s">
        <v>5638</v>
      </c>
      <c r="F6574" s="6" t="s">
        <v>24762</v>
      </c>
      <c r="G6574" s="6" t="s">
        <v>24763</v>
      </c>
      <c r="H6574" s="79">
        <v>1788.6258539999999</v>
      </c>
    </row>
    <row r="6575" spans="1:8" x14ac:dyDescent="0.2">
      <c r="A6575" s="6">
        <v>30268013</v>
      </c>
      <c r="B6575" s="6" t="s">
        <v>4582</v>
      </c>
      <c r="C6575" s="6" t="s">
        <v>9017</v>
      </c>
      <c r="D6575" s="6" t="s">
        <v>18358</v>
      </c>
      <c r="E6575" s="6" t="s">
        <v>5638</v>
      </c>
      <c r="F6575" s="6" t="s">
        <v>4578</v>
      </c>
      <c r="G6575" s="6" t="s">
        <v>4579</v>
      </c>
      <c r="H6575" s="79">
        <v>1796.6666640000001</v>
      </c>
    </row>
    <row r="6576" spans="1:8" x14ac:dyDescent="0.2">
      <c r="A6576" s="6">
        <v>30379923</v>
      </c>
      <c r="B6576" s="6" t="s">
        <v>24764</v>
      </c>
      <c r="C6576" s="6" t="s">
        <v>9017</v>
      </c>
      <c r="D6576" s="6" t="s">
        <v>18855</v>
      </c>
      <c r="E6576" s="6" t="s">
        <v>5638</v>
      </c>
      <c r="F6576" s="6" t="s">
        <v>24765</v>
      </c>
      <c r="G6576" s="6" t="s">
        <v>24766</v>
      </c>
      <c r="H6576" s="79">
        <v>1796.6666640000001</v>
      </c>
    </row>
    <row r="6577" spans="1:8" x14ac:dyDescent="0.2">
      <c r="A6577" s="6">
        <v>30203568</v>
      </c>
      <c r="B6577" s="6" t="s">
        <v>24767</v>
      </c>
      <c r="C6577" s="6" t="s">
        <v>24768</v>
      </c>
      <c r="D6577" s="6" t="s">
        <v>19351</v>
      </c>
      <c r="E6577" s="6" t="s">
        <v>5893</v>
      </c>
      <c r="F6577" s="6" t="s">
        <v>24769</v>
      </c>
      <c r="G6577" s="6" t="s">
        <v>24770</v>
      </c>
      <c r="H6577" s="79">
        <v>1798.8892390000001</v>
      </c>
    </row>
    <row r="6578" spans="1:8" x14ac:dyDescent="0.2">
      <c r="A6578" s="6">
        <v>30132041</v>
      </c>
      <c r="B6578" s="6" t="s">
        <v>24771</v>
      </c>
      <c r="C6578" s="6" t="s">
        <v>5789</v>
      </c>
      <c r="D6578" s="6" t="s">
        <v>18358</v>
      </c>
      <c r="E6578" s="6" t="s">
        <v>5638</v>
      </c>
      <c r="F6578" s="6" t="s">
        <v>24772</v>
      </c>
      <c r="G6578" s="6" t="s">
        <v>24773</v>
      </c>
      <c r="H6578" s="79">
        <v>1800.1546760000001</v>
      </c>
    </row>
    <row r="6579" spans="1:8" x14ac:dyDescent="0.2">
      <c r="A6579" s="6">
        <v>30222690</v>
      </c>
      <c r="B6579" s="6" t="s">
        <v>24774</v>
      </c>
      <c r="C6579" s="6" t="s">
        <v>6548</v>
      </c>
      <c r="D6579" s="6" t="s">
        <v>18868</v>
      </c>
      <c r="E6579" s="6" t="s">
        <v>5638</v>
      </c>
      <c r="F6579" s="6" t="s">
        <v>24775</v>
      </c>
      <c r="G6579" s="6" t="s">
        <v>24776</v>
      </c>
      <c r="H6579" s="79">
        <v>1808.203422</v>
      </c>
    </row>
    <row r="6580" spans="1:8" x14ac:dyDescent="0.2">
      <c r="A6580" s="6">
        <v>30443045</v>
      </c>
      <c r="B6580" s="6" t="s">
        <v>4160</v>
      </c>
      <c r="C6580" s="6" t="s">
        <v>6548</v>
      </c>
      <c r="D6580" s="6" t="s">
        <v>18870</v>
      </c>
      <c r="E6580" s="6" t="s">
        <v>5638</v>
      </c>
      <c r="F6580" s="6" t="s">
        <v>4156</v>
      </c>
      <c r="G6580" s="6" t="s">
        <v>4157</v>
      </c>
      <c r="H6580" s="79">
        <v>1808.203422</v>
      </c>
    </row>
    <row r="6581" spans="1:8" x14ac:dyDescent="0.2">
      <c r="A6581" s="6">
        <v>30427313</v>
      </c>
      <c r="B6581" s="6" t="s">
        <v>24777</v>
      </c>
      <c r="C6581" s="6" t="s">
        <v>6548</v>
      </c>
      <c r="D6581" s="6" t="s">
        <v>18874</v>
      </c>
      <c r="E6581" s="6" t="s">
        <v>5638</v>
      </c>
      <c r="F6581" s="6" t="s">
        <v>24778</v>
      </c>
      <c r="G6581" s="6" t="s">
        <v>24779</v>
      </c>
      <c r="H6581" s="79">
        <v>1808.203422</v>
      </c>
    </row>
    <row r="6582" spans="1:8" x14ac:dyDescent="0.2">
      <c r="A6582" s="6">
        <v>30051987</v>
      </c>
      <c r="B6582" s="6" t="s">
        <v>24780</v>
      </c>
      <c r="C6582" s="6" t="s">
        <v>5690</v>
      </c>
      <c r="D6582" s="6" t="s">
        <v>5892</v>
      </c>
      <c r="E6582" s="6" t="s">
        <v>5893</v>
      </c>
      <c r="F6582" s="6" t="s">
        <v>24781</v>
      </c>
      <c r="G6582" s="6" t="s">
        <v>24782</v>
      </c>
      <c r="H6582" s="79">
        <v>1810.5272110000001</v>
      </c>
    </row>
    <row r="6583" spans="1:8" x14ac:dyDescent="0.2">
      <c r="A6583" s="6">
        <v>30364058</v>
      </c>
      <c r="B6583" s="6" t="s">
        <v>24783</v>
      </c>
      <c r="C6583" s="6" t="s">
        <v>6065</v>
      </c>
      <c r="D6583" s="6" t="s">
        <v>7679</v>
      </c>
      <c r="E6583" s="6" t="s">
        <v>5638</v>
      </c>
      <c r="F6583" s="6" t="s">
        <v>24784</v>
      </c>
      <c r="G6583" s="6" t="s">
        <v>24785</v>
      </c>
      <c r="H6583" s="79">
        <v>1816.9871000000001</v>
      </c>
    </row>
    <row r="6584" spans="1:8" x14ac:dyDescent="0.2">
      <c r="A6584" s="6">
        <v>30429226</v>
      </c>
      <c r="B6584" s="6" t="s">
        <v>24786</v>
      </c>
      <c r="C6584" s="6" t="s">
        <v>6069</v>
      </c>
      <c r="D6584" s="6" t="s">
        <v>7679</v>
      </c>
      <c r="E6584" s="6" t="s">
        <v>5638</v>
      </c>
      <c r="F6584" s="6" t="s">
        <v>24787</v>
      </c>
      <c r="G6584" s="6" t="s">
        <v>24788</v>
      </c>
      <c r="H6584" s="79">
        <v>1816.9871000000001</v>
      </c>
    </row>
    <row r="6585" spans="1:8" x14ac:dyDescent="0.2">
      <c r="A6585" s="6">
        <v>30233855</v>
      </c>
      <c r="B6585" s="6" t="s">
        <v>3727</v>
      </c>
      <c r="C6585" s="6" t="s">
        <v>6065</v>
      </c>
      <c r="D6585" s="6" t="s">
        <v>11268</v>
      </c>
      <c r="E6585" s="6" t="s">
        <v>5638</v>
      </c>
      <c r="F6585" s="6" t="s">
        <v>3723</v>
      </c>
      <c r="G6585" s="6" t="s">
        <v>3724</v>
      </c>
      <c r="H6585" s="79">
        <v>1816.9871000000001</v>
      </c>
    </row>
    <row r="6586" spans="1:8" x14ac:dyDescent="0.2">
      <c r="A6586" s="6">
        <v>30216654</v>
      </c>
      <c r="B6586" s="6" t="s">
        <v>867</v>
      </c>
      <c r="C6586" s="6" t="s">
        <v>6069</v>
      </c>
      <c r="D6586" s="6" t="s">
        <v>11268</v>
      </c>
      <c r="E6586" s="6" t="s">
        <v>5638</v>
      </c>
      <c r="F6586" s="6" t="s">
        <v>862</v>
      </c>
      <c r="G6586" s="6" t="s">
        <v>863</v>
      </c>
      <c r="H6586" s="79">
        <v>1816.9871000000001</v>
      </c>
    </row>
    <row r="6587" spans="1:8" x14ac:dyDescent="0.2">
      <c r="A6587" s="6">
        <v>30395578</v>
      </c>
      <c r="B6587" s="6" t="s">
        <v>24789</v>
      </c>
      <c r="C6587" s="6" t="s">
        <v>5666</v>
      </c>
      <c r="D6587" s="6" t="s">
        <v>18358</v>
      </c>
      <c r="E6587" s="6" t="s">
        <v>5638</v>
      </c>
      <c r="F6587" s="6" t="s">
        <v>24790</v>
      </c>
      <c r="G6587" s="6" t="s">
        <v>24791</v>
      </c>
      <c r="H6587" s="79">
        <v>1822.7369619999999</v>
      </c>
    </row>
    <row r="6588" spans="1:8" x14ac:dyDescent="0.2">
      <c r="A6588" s="6">
        <v>30032836</v>
      </c>
      <c r="B6588" s="6" t="s">
        <v>24792</v>
      </c>
      <c r="C6588" s="6" t="s">
        <v>5636</v>
      </c>
      <c r="D6588" s="6" t="s">
        <v>6338</v>
      </c>
      <c r="E6588" s="6" t="s">
        <v>5638</v>
      </c>
      <c r="F6588" s="6" t="s">
        <v>24793</v>
      </c>
      <c r="G6588" s="6" t="s">
        <v>24794</v>
      </c>
      <c r="H6588" s="79">
        <v>1825.312533</v>
      </c>
    </row>
    <row r="6589" spans="1:8" x14ac:dyDescent="0.2">
      <c r="A6589" s="6">
        <v>30272588</v>
      </c>
      <c r="B6589" s="6" t="s">
        <v>24795</v>
      </c>
      <c r="C6589" s="6" t="s">
        <v>5642</v>
      </c>
      <c r="D6589" s="6" t="s">
        <v>6338</v>
      </c>
      <c r="E6589" s="6" t="s">
        <v>5638</v>
      </c>
      <c r="F6589" s="6" t="s">
        <v>24796</v>
      </c>
      <c r="G6589" s="6" t="s">
        <v>24797</v>
      </c>
      <c r="H6589" s="79">
        <v>1825.312533</v>
      </c>
    </row>
    <row r="6590" spans="1:8" x14ac:dyDescent="0.2">
      <c r="A6590" s="6">
        <v>30080705</v>
      </c>
      <c r="B6590" s="6" t="s">
        <v>24798</v>
      </c>
      <c r="C6590" s="6" t="s">
        <v>5646</v>
      </c>
      <c r="D6590" s="6" t="s">
        <v>6338</v>
      </c>
      <c r="E6590" s="6" t="s">
        <v>5638</v>
      </c>
      <c r="F6590" s="6" t="s">
        <v>24799</v>
      </c>
      <c r="G6590" s="6" t="s">
        <v>24800</v>
      </c>
      <c r="H6590" s="79">
        <v>1825.312533</v>
      </c>
    </row>
    <row r="6591" spans="1:8" x14ac:dyDescent="0.2">
      <c r="A6591" s="6">
        <v>30164364</v>
      </c>
      <c r="B6591" s="6" t="s">
        <v>24801</v>
      </c>
      <c r="C6591" s="6" t="s">
        <v>5650</v>
      </c>
      <c r="D6591" s="6" t="s">
        <v>6338</v>
      </c>
      <c r="E6591" s="6" t="s">
        <v>5638</v>
      </c>
      <c r="F6591" s="6" t="s">
        <v>24802</v>
      </c>
      <c r="G6591" s="6" t="s">
        <v>24803</v>
      </c>
      <c r="H6591" s="79">
        <v>1825.312533</v>
      </c>
    </row>
    <row r="6592" spans="1:8" x14ac:dyDescent="0.2">
      <c r="A6592" s="6">
        <v>30392292</v>
      </c>
      <c r="B6592" s="6" t="s">
        <v>24804</v>
      </c>
      <c r="C6592" s="6" t="s">
        <v>5654</v>
      </c>
      <c r="D6592" s="6" t="s">
        <v>6338</v>
      </c>
      <c r="E6592" s="6" t="s">
        <v>5638</v>
      </c>
      <c r="F6592" s="6" t="s">
        <v>24805</v>
      </c>
      <c r="G6592" s="6" t="s">
        <v>24806</v>
      </c>
      <c r="H6592" s="79">
        <v>1825.312533</v>
      </c>
    </row>
    <row r="6593" spans="1:8" x14ac:dyDescent="0.2">
      <c r="A6593" s="6">
        <v>30164007</v>
      </c>
      <c r="B6593" s="6" t="s">
        <v>24807</v>
      </c>
      <c r="C6593" s="6" t="s">
        <v>5658</v>
      </c>
      <c r="D6593" s="6" t="s">
        <v>6338</v>
      </c>
      <c r="E6593" s="6" t="s">
        <v>5638</v>
      </c>
      <c r="F6593" s="6" t="s">
        <v>24808</v>
      </c>
      <c r="G6593" s="6" t="s">
        <v>24809</v>
      </c>
      <c r="H6593" s="79">
        <v>1825.312533</v>
      </c>
    </row>
    <row r="6594" spans="1:8" x14ac:dyDescent="0.2">
      <c r="A6594" s="6">
        <v>30302512</v>
      </c>
      <c r="B6594" s="6" t="s">
        <v>24810</v>
      </c>
      <c r="C6594" s="6" t="s">
        <v>5662</v>
      </c>
      <c r="D6594" s="6" t="s">
        <v>6338</v>
      </c>
      <c r="E6594" s="6" t="s">
        <v>5638</v>
      </c>
      <c r="F6594" s="6" t="s">
        <v>24811</v>
      </c>
      <c r="G6594" s="6" t="s">
        <v>24812</v>
      </c>
      <c r="H6594" s="79">
        <v>1825.312533</v>
      </c>
    </row>
    <row r="6595" spans="1:8" x14ac:dyDescent="0.2">
      <c r="A6595" s="6">
        <v>30256353</v>
      </c>
      <c r="B6595" s="6" t="s">
        <v>24813</v>
      </c>
      <c r="C6595" s="6" t="s">
        <v>6971</v>
      </c>
      <c r="D6595" s="6" t="s">
        <v>7679</v>
      </c>
      <c r="E6595" s="6" t="s">
        <v>5638</v>
      </c>
      <c r="F6595" s="6" t="s">
        <v>24814</v>
      </c>
      <c r="G6595" s="6" t="s">
        <v>24815</v>
      </c>
      <c r="H6595" s="79">
        <v>1825.312533</v>
      </c>
    </row>
    <row r="6596" spans="1:8" x14ac:dyDescent="0.2">
      <c r="A6596" s="6">
        <v>30242573</v>
      </c>
      <c r="B6596" s="6" t="s">
        <v>24816</v>
      </c>
      <c r="C6596" s="6" t="s">
        <v>6975</v>
      </c>
      <c r="D6596" s="6" t="s">
        <v>7679</v>
      </c>
      <c r="E6596" s="6" t="s">
        <v>5638</v>
      </c>
      <c r="F6596" s="6" t="s">
        <v>24817</v>
      </c>
      <c r="G6596" s="6" t="s">
        <v>24818</v>
      </c>
      <c r="H6596" s="79">
        <v>1825.312533</v>
      </c>
    </row>
    <row r="6597" spans="1:8" x14ac:dyDescent="0.2">
      <c r="A6597" s="6">
        <v>30371013</v>
      </c>
      <c r="B6597" s="6" t="s">
        <v>24819</v>
      </c>
      <c r="C6597" s="6" t="s">
        <v>6979</v>
      </c>
      <c r="D6597" s="6" t="s">
        <v>7679</v>
      </c>
      <c r="E6597" s="6" t="s">
        <v>5638</v>
      </c>
      <c r="F6597" s="6" t="s">
        <v>24820</v>
      </c>
      <c r="G6597" s="6" t="s">
        <v>24821</v>
      </c>
      <c r="H6597" s="79">
        <v>1825.312533</v>
      </c>
    </row>
    <row r="6598" spans="1:8" x14ac:dyDescent="0.2">
      <c r="A6598" s="6">
        <v>30308310</v>
      </c>
      <c r="B6598" s="6" t="s">
        <v>24822</v>
      </c>
      <c r="C6598" s="6" t="s">
        <v>7653</v>
      </c>
      <c r="D6598" s="6" t="s">
        <v>7679</v>
      </c>
      <c r="E6598" s="6" t="s">
        <v>5638</v>
      </c>
      <c r="F6598" s="6" t="s">
        <v>24823</v>
      </c>
      <c r="G6598" s="6" t="s">
        <v>24824</v>
      </c>
      <c r="H6598" s="79">
        <v>1825.312533</v>
      </c>
    </row>
    <row r="6599" spans="1:8" x14ac:dyDescent="0.2">
      <c r="A6599" s="6">
        <v>30219971</v>
      </c>
      <c r="B6599" s="6" t="s">
        <v>24825</v>
      </c>
      <c r="C6599" s="6" t="s">
        <v>7657</v>
      </c>
      <c r="D6599" s="6" t="s">
        <v>7679</v>
      </c>
      <c r="E6599" s="6" t="s">
        <v>5638</v>
      </c>
      <c r="F6599" s="6" t="s">
        <v>24826</v>
      </c>
      <c r="G6599" s="6" t="s">
        <v>24827</v>
      </c>
      <c r="H6599" s="79">
        <v>1825.312533</v>
      </c>
    </row>
    <row r="6600" spans="1:8" x14ac:dyDescent="0.2">
      <c r="A6600" s="6">
        <v>30390322</v>
      </c>
      <c r="B6600" s="6" t="s">
        <v>3977</v>
      </c>
      <c r="C6600" s="6" t="s">
        <v>6971</v>
      </c>
      <c r="D6600" s="6" t="s">
        <v>11268</v>
      </c>
      <c r="E6600" s="6" t="s">
        <v>5638</v>
      </c>
      <c r="F6600" s="6" t="s">
        <v>3972</v>
      </c>
      <c r="G6600" s="6" t="s">
        <v>3973</v>
      </c>
      <c r="H6600" s="79">
        <v>1825.312533</v>
      </c>
    </row>
    <row r="6601" spans="1:8" x14ac:dyDescent="0.2">
      <c r="A6601" s="6">
        <v>30370624</v>
      </c>
      <c r="B6601" s="6" t="s">
        <v>4540</v>
      </c>
      <c r="C6601" s="6" t="s">
        <v>6975</v>
      </c>
      <c r="D6601" s="6" t="s">
        <v>11268</v>
      </c>
      <c r="E6601" s="6" t="s">
        <v>5638</v>
      </c>
      <c r="F6601" s="6" t="s">
        <v>4536</v>
      </c>
      <c r="G6601" s="6" t="s">
        <v>4537</v>
      </c>
      <c r="H6601" s="79">
        <v>1825.312533</v>
      </c>
    </row>
    <row r="6602" spans="1:8" x14ac:dyDescent="0.2">
      <c r="A6602" s="6">
        <v>30305033</v>
      </c>
      <c r="B6602" s="6" t="s">
        <v>3617</v>
      </c>
      <c r="C6602" s="6" t="s">
        <v>6979</v>
      </c>
      <c r="D6602" s="6" t="s">
        <v>11268</v>
      </c>
      <c r="E6602" s="6" t="s">
        <v>5638</v>
      </c>
      <c r="F6602" s="6" t="s">
        <v>3612</v>
      </c>
      <c r="G6602" s="6" t="s">
        <v>3613</v>
      </c>
      <c r="H6602" s="79">
        <v>1825.312533</v>
      </c>
    </row>
    <row r="6603" spans="1:8" x14ac:dyDescent="0.2">
      <c r="A6603" s="6">
        <v>30244257</v>
      </c>
      <c r="B6603" s="6" t="s">
        <v>24828</v>
      </c>
      <c r="C6603" s="6" t="s">
        <v>7653</v>
      </c>
      <c r="D6603" s="6" t="s">
        <v>11268</v>
      </c>
      <c r="E6603" s="6" t="s">
        <v>5638</v>
      </c>
      <c r="F6603" s="6" t="s">
        <v>24829</v>
      </c>
      <c r="G6603" s="6" t="s">
        <v>24830</v>
      </c>
      <c r="H6603" s="79">
        <v>1825.312533</v>
      </c>
    </row>
    <row r="6604" spans="1:8" x14ac:dyDescent="0.2">
      <c r="A6604" s="6">
        <v>30295498</v>
      </c>
      <c r="B6604" s="6" t="s">
        <v>24831</v>
      </c>
      <c r="C6604" s="6" t="s">
        <v>7657</v>
      </c>
      <c r="D6604" s="6" t="s">
        <v>11268</v>
      </c>
      <c r="E6604" s="6" t="s">
        <v>5638</v>
      </c>
      <c r="F6604" s="6" t="s">
        <v>24832</v>
      </c>
      <c r="G6604" s="6" t="s">
        <v>24833</v>
      </c>
      <c r="H6604" s="79">
        <v>1825.312533</v>
      </c>
    </row>
    <row r="6605" spans="1:8" x14ac:dyDescent="0.2">
      <c r="A6605" s="6">
        <v>30400565</v>
      </c>
      <c r="B6605" s="6" t="s">
        <v>24834</v>
      </c>
      <c r="C6605" s="6" t="s">
        <v>8598</v>
      </c>
      <c r="D6605" s="6" t="s">
        <v>19180</v>
      </c>
      <c r="E6605" s="6" t="s">
        <v>5893</v>
      </c>
      <c r="F6605" s="6" t="s">
        <v>24835</v>
      </c>
      <c r="G6605" s="6" t="s">
        <v>24836</v>
      </c>
      <c r="H6605" s="79">
        <v>1826.9788719999999</v>
      </c>
    </row>
    <row r="6606" spans="1:8" x14ac:dyDescent="0.2">
      <c r="A6606" s="6">
        <v>30222844</v>
      </c>
      <c r="B6606" s="6" t="s">
        <v>24837</v>
      </c>
      <c r="C6606" s="6" t="s">
        <v>8707</v>
      </c>
      <c r="D6606" s="6" t="s">
        <v>18044</v>
      </c>
      <c r="E6606" s="6" t="s">
        <v>5638</v>
      </c>
      <c r="F6606" s="6" t="s">
        <v>24838</v>
      </c>
      <c r="G6606" s="6" t="s">
        <v>24839</v>
      </c>
      <c r="H6606" s="79">
        <v>1828.9689169999999</v>
      </c>
    </row>
    <row r="6607" spans="1:8" x14ac:dyDescent="0.2">
      <c r="A6607" s="6">
        <v>30387742</v>
      </c>
      <c r="B6607" s="6" t="s">
        <v>24840</v>
      </c>
      <c r="C6607" s="6" t="s">
        <v>6424</v>
      </c>
      <c r="D6607" s="6" t="s">
        <v>7679</v>
      </c>
      <c r="E6607" s="6" t="s">
        <v>5638</v>
      </c>
      <c r="F6607" s="6" t="s">
        <v>24841</v>
      </c>
      <c r="G6607" s="6" t="s">
        <v>24842</v>
      </c>
      <c r="H6607" s="79">
        <v>1830.284666</v>
      </c>
    </row>
    <row r="6608" spans="1:8" x14ac:dyDescent="0.2">
      <c r="A6608" s="6">
        <v>30377239</v>
      </c>
      <c r="B6608" s="6" t="s">
        <v>24843</v>
      </c>
      <c r="C6608" s="6" t="s">
        <v>6428</v>
      </c>
      <c r="D6608" s="6" t="s">
        <v>7679</v>
      </c>
      <c r="E6608" s="6" t="s">
        <v>5638</v>
      </c>
      <c r="F6608" s="6" t="s">
        <v>24844</v>
      </c>
      <c r="G6608" s="6" t="s">
        <v>24845</v>
      </c>
      <c r="H6608" s="79">
        <v>1830.284666</v>
      </c>
    </row>
    <row r="6609" spans="1:8" x14ac:dyDescent="0.2">
      <c r="A6609" s="6">
        <v>30232638</v>
      </c>
      <c r="B6609" s="6" t="s">
        <v>2602</v>
      </c>
      <c r="C6609" s="6" t="s">
        <v>6424</v>
      </c>
      <c r="D6609" s="6" t="s">
        <v>11268</v>
      </c>
      <c r="E6609" s="6" t="s">
        <v>5638</v>
      </c>
      <c r="F6609" s="6" t="s">
        <v>2598</v>
      </c>
      <c r="G6609" s="6" t="s">
        <v>2599</v>
      </c>
      <c r="H6609" s="79">
        <v>1830.284666</v>
      </c>
    </row>
    <row r="6610" spans="1:8" x14ac:dyDescent="0.2">
      <c r="A6610" s="6">
        <v>30297616</v>
      </c>
      <c r="B6610" s="6" t="s">
        <v>1229</v>
      </c>
      <c r="C6610" s="6" t="s">
        <v>6428</v>
      </c>
      <c r="D6610" s="6" t="s">
        <v>11268</v>
      </c>
      <c r="E6610" s="6" t="s">
        <v>5638</v>
      </c>
      <c r="F6610" s="6" t="s">
        <v>1224</v>
      </c>
      <c r="G6610" s="6" t="s">
        <v>1225</v>
      </c>
      <c r="H6610" s="79">
        <v>1830.284666</v>
      </c>
    </row>
    <row r="6611" spans="1:8" x14ac:dyDescent="0.2">
      <c r="A6611" s="6">
        <v>30225301</v>
      </c>
      <c r="B6611" s="6" t="s">
        <v>24846</v>
      </c>
      <c r="C6611" s="6" t="s">
        <v>6628</v>
      </c>
      <c r="D6611" s="6" t="s">
        <v>18044</v>
      </c>
      <c r="E6611" s="6" t="s">
        <v>5638</v>
      </c>
      <c r="F6611" s="6" t="s">
        <v>24847</v>
      </c>
      <c r="G6611" s="6" t="s">
        <v>24848</v>
      </c>
      <c r="H6611" s="79">
        <v>1834.016351</v>
      </c>
    </row>
    <row r="6612" spans="1:8" x14ac:dyDescent="0.2">
      <c r="A6612" s="6">
        <v>30338866</v>
      </c>
      <c r="B6612" s="6" t="s">
        <v>24849</v>
      </c>
      <c r="C6612" s="6" t="s">
        <v>8699</v>
      </c>
      <c r="D6612" s="6" t="s">
        <v>18044</v>
      </c>
      <c r="E6612" s="6" t="s">
        <v>5638</v>
      </c>
      <c r="F6612" s="6" t="s">
        <v>24850</v>
      </c>
      <c r="G6612" s="6" t="s">
        <v>24851</v>
      </c>
      <c r="H6612" s="79">
        <v>1834.016351</v>
      </c>
    </row>
    <row r="6613" spans="1:8" x14ac:dyDescent="0.2">
      <c r="A6613" s="6">
        <v>30421302</v>
      </c>
      <c r="B6613" s="6" t="s">
        <v>24852</v>
      </c>
      <c r="C6613" s="6" t="s">
        <v>5794</v>
      </c>
      <c r="D6613" s="6" t="s">
        <v>19180</v>
      </c>
      <c r="E6613" s="6" t="s">
        <v>5893</v>
      </c>
      <c r="F6613" s="6" t="s">
        <v>24853</v>
      </c>
      <c r="G6613" s="6" t="s">
        <v>24854</v>
      </c>
      <c r="H6613" s="79">
        <v>1835.0396350000001</v>
      </c>
    </row>
    <row r="6614" spans="1:8" x14ac:dyDescent="0.2">
      <c r="A6614" s="6">
        <v>30088664</v>
      </c>
      <c r="B6614" s="6" t="s">
        <v>24855</v>
      </c>
      <c r="C6614" s="6" t="s">
        <v>24768</v>
      </c>
      <c r="D6614" s="6" t="s">
        <v>20977</v>
      </c>
      <c r="E6614" s="6" t="s">
        <v>5638</v>
      </c>
      <c r="F6614" s="6" t="s">
        <v>24856</v>
      </c>
      <c r="G6614" s="6" t="s">
        <v>24857</v>
      </c>
      <c r="H6614" s="79">
        <v>1836.2522240000001</v>
      </c>
    </row>
    <row r="6615" spans="1:8" x14ac:dyDescent="0.2">
      <c r="A6615" s="6">
        <v>30184654</v>
      </c>
      <c r="B6615" s="6" t="s">
        <v>24858</v>
      </c>
      <c r="C6615" s="6" t="s">
        <v>24859</v>
      </c>
      <c r="D6615" s="6" t="s">
        <v>19351</v>
      </c>
      <c r="E6615" s="6" t="s">
        <v>5893</v>
      </c>
      <c r="F6615" s="6" t="s">
        <v>24860</v>
      </c>
      <c r="G6615" s="6" t="s">
        <v>24861</v>
      </c>
      <c r="H6615" s="79">
        <v>1837.9365519999999</v>
      </c>
    </row>
    <row r="6616" spans="1:8" x14ac:dyDescent="0.2">
      <c r="A6616" s="6">
        <v>30044545</v>
      </c>
      <c r="B6616" s="6" t="s">
        <v>24862</v>
      </c>
      <c r="C6616" s="6" t="s">
        <v>23721</v>
      </c>
      <c r="D6616" s="6" t="s">
        <v>20977</v>
      </c>
      <c r="E6616" s="6" t="s">
        <v>5638</v>
      </c>
      <c r="F6616" s="6" t="s">
        <v>24863</v>
      </c>
      <c r="G6616" s="6" t="s">
        <v>24864</v>
      </c>
      <c r="H6616" s="79">
        <v>1837.9365519999999</v>
      </c>
    </row>
    <row r="6617" spans="1:8" x14ac:dyDescent="0.2">
      <c r="A6617" s="6">
        <v>30275822</v>
      </c>
      <c r="B6617" s="6" t="s">
        <v>24865</v>
      </c>
      <c r="C6617" s="6" t="s">
        <v>7338</v>
      </c>
      <c r="D6617" s="6" t="s">
        <v>19176</v>
      </c>
      <c r="E6617" s="6" t="s">
        <v>5893</v>
      </c>
      <c r="F6617" s="6" t="s">
        <v>24866</v>
      </c>
      <c r="G6617" s="6" t="s">
        <v>24867</v>
      </c>
      <c r="H6617" s="79">
        <v>1838.6944619999999</v>
      </c>
    </row>
    <row r="6618" spans="1:8" x14ac:dyDescent="0.2">
      <c r="A6618" s="6">
        <v>30324395</v>
      </c>
      <c r="B6618" s="6" t="s">
        <v>24868</v>
      </c>
      <c r="C6618" s="6" t="s">
        <v>7338</v>
      </c>
      <c r="D6618" s="6" t="s">
        <v>19180</v>
      </c>
      <c r="E6618" s="6" t="s">
        <v>5893</v>
      </c>
      <c r="F6618" s="6" t="s">
        <v>24869</v>
      </c>
      <c r="G6618" s="6" t="s">
        <v>24870</v>
      </c>
      <c r="H6618" s="79">
        <v>1838.6944619999999</v>
      </c>
    </row>
    <row r="6619" spans="1:8" x14ac:dyDescent="0.2">
      <c r="A6619" s="6">
        <v>30249736</v>
      </c>
      <c r="B6619" s="6" t="s">
        <v>24871</v>
      </c>
      <c r="C6619" s="6" t="s">
        <v>8602</v>
      </c>
      <c r="D6619" s="6" t="s">
        <v>6338</v>
      </c>
      <c r="E6619" s="6" t="s">
        <v>5638</v>
      </c>
      <c r="F6619" s="6" t="s">
        <v>24872</v>
      </c>
      <c r="G6619" s="6" t="s">
        <v>24873</v>
      </c>
      <c r="H6619" s="79">
        <v>1838.764273</v>
      </c>
    </row>
    <row r="6620" spans="1:8" x14ac:dyDescent="0.2">
      <c r="A6620" s="6">
        <v>30342634</v>
      </c>
      <c r="B6620" s="6" t="s">
        <v>24874</v>
      </c>
      <c r="C6620" s="6" t="s">
        <v>8606</v>
      </c>
      <c r="D6620" s="6" t="s">
        <v>6338</v>
      </c>
      <c r="E6620" s="6" t="s">
        <v>5638</v>
      </c>
      <c r="F6620" s="6" t="s">
        <v>24875</v>
      </c>
      <c r="G6620" s="6" t="s">
        <v>24876</v>
      </c>
      <c r="H6620" s="79">
        <v>1838.764273</v>
      </c>
    </row>
    <row r="6621" spans="1:8" x14ac:dyDescent="0.2">
      <c r="A6621" s="6">
        <v>30132491</v>
      </c>
      <c r="B6621" s="6" t="s">
        <v>24877</v>
      </c>
      <c r="C6621" s="6" t="s">
        <v>8610</v>
      </c>
      <c r="D6621" s="6" t="s">
        <v>6338</v>
      </c>
      <c r="E6621" s="6" t="s">
        <v>5638</v>
      </c>
      <c r="F6621" s="6" t="s">
        <v>24878</v>
      </c>
      <c r="G6621" s="6" t="s">
        <v>24879</v>
      </c>
      <c r="H6621" s="79">
        <v>1838.764273</v>
      </c>
    </row>
    <row r="6622" spans="1:8" x14ac:dyDescent="0.2">
      <c r="A6622" s="6">
        <v>30292628</v>
      </c>
      <c r="B6622" s="6" t="s">
        <v>24880</v>
      </c>
      <c r="C6622" s="6" t="s">
        <v>8862</v>
      </c>
      <c r="D6622" s="6" t="s">
        <v>6633</v>
      </c>
      <c r="E6622" s="6" t="s">
        <v>5638</v>
      </c>
      <c r="F6622" s="6" t="s">
        <v>24881</v>
      </c>
      <c r="G6622" s="6" t="s">
        <v>24882</v>
      </c>
      <c r="H6622" s="79">
        <v>1843.6593190000001</v>
      </c>
    </row>
    <row r="6623" spans="1:8" x14ac:dyDescent="0.2">
      <c r="A6623" s="6">
        <v>30328896</v>
      </c>
      <c r="B6623" s="6" t="s">
        <v>24883</v>
      </c>
      <c r="C6623" s="6" t="s">
        <v>8866</v>
      </c>
      <c r="D6623" s="6" t="s">
        <v>6633</v>
      </c>
      <c r="E6623" s="6" t="s">
        <v>5638</v>
      </c>
      <c r="F6623" s="6" t="s">
        <v>24884</v>
      </c>
      <c r="G6623" s="6" t="s">
        <v>24885</v>
      </c>
      <c r="H6623" s="79">
        <v>1843.6593190000001</v>
      </c>
    </row>
    <row r="6624" spans="1:8" x14ac:dyDescent="0.2">
      <c r="A6624" s="6">
        <v>30172582</v>
      </c>
      <c r="B6624" s="6" t="s">
        <v>24886</v>
      </c>
      <c r="C6624" s="6" t="s">
        <v>8870</v>
      </c>
      <c r="D6624" s="6" t="s">
        <v>6633</v>
      </c>
      <c r="E6624" s="6" t="s">
        <v>5638</v>
      </c>
      <c r="F6624" s="6" t="s">
        <v>24887</v>
      </c>
      <c r="G6624" s="6" t="s">
        <v>24888</v>
      </c>
      <c r="H6624" s="79">
        <v>1843.6593190000001</v>
      </c>
    </row>
    <row r="6625" spans="1:8" x14ac:dyDescent="0.2">
      <c r="A6625" s="6">
        <v>30347275</v>
      </c>
      <c r="B6625" s="6" t="s">
        <v>24889</v>
      </c>
      <c r="C6625" s="6" t="s">
        <v>7403</v>
      </c>
      <c r="D6625" s="6" t="s">
        <v>6633</v>
      </c>
      <c r="E6625" s="6" t="s">
        <v>5638</v>
      </c>
      <c r="F6625" s="6" t="s">
        <v>24890</v>
      </c>
      <c r="G6625" s="6" t="s">
        <v>24891</v>
      </c>
      <c r="H6625" s="79">
        <v>1843.6593190000001</v>
      </c>
    </row>
    <row r="6626" spans="1:8" x14ac:dyDescent="0.2">
      <c r="A6626" s="6">
        <v>30207955</v>
      </c>
      <c r="B6626" s="6" t="s">
        <v>24892</v>
      </c>
      <c r="C6626" s="6" t="s">
        <v>7407</v>
      </c>
      <c r="D6626" s="6" t="s">
        <v>6633</v>
      </c>
      <c r="E6626" s="6" t="s">
        <v>5638</v>
      </c>
      <c r="F6626" s="6" t="s">
        <v>24893</v>
      </c>
      <c r="G6626" s="6" t="s">
        <v>24894</v>
      </c>
      <c r="H6626" s="79">
        <v>1843.6593190000001</v>
      </c>
    </row>
    <row r="6627" spans="1:8" x14ac:dyDescent="0.2">
      <c r="A6627" s="6">
        <v>30393685</v>
      </c>
      <c r="B6627" s="6" t="s">
        <v>24895</v>
      </c>
      <c r="C6627" s="6" t="s">
        <v>7411</v>
      </c>
      <c r="D6627" s="6" t="s">
        <v>6633</v>
      </c>
      <c r="E6627" s="6" t="s">
        <v>5638</v>
      </c>
      <c r="F6627" s="6" t="s">
        <v>24896</v>
      </c>
      <c r="G6627" s="6" t="s">
        <v>24897</v>
      </c>
      <c r="H6627" s="79">
        <v>1843.6593190000001</v>
      </c>
    </row>
    <row r="6628" spans="1:8" x14ac:dyDescent="0.2">
      <c r="A6628" s="6">
        <v>30368790</v>
      </c>
      <c r="B6628" s="6" t="s">
        <v>24898</v>
      </c>
      <c r="C6628" s="6" t="s">
        <v>6424</v>
      </c>
      <c r="D6628" s="6" t="s">
        <v>18868</v>
      </c>
      <c r="E6628" s="6" t="s">
        <v>5638</v>
      </c>
      <c r="F6628" s="6" t="s">
        <v>24899</v>
      </c>
      <c r="G6628" s="6" t="s">
        <v>24900</v>
      </c>
      <c r="H6628" s="79">
        <v>1850.518632</v>
      </c>
    </row>
    <row r="6629" spans="1:8" x14ac:dyDescent="0.2">
      <c r="A6629" s="6">
        <v>30252344</v>
      </c>
      <c r="B6629" s="6" t="s">
        <v>24901</v>
      </c>
      <c r="C6629" s="6" t="s">
        <v>6424</v>
      </c>
      <c r="D6629" s="6" t="s">
        <v>18870</v>
      </c>
      <c r="E6629" s="6" t="s">
        <v>5638</v>
      </c>
      <c r="F6629" s="6" t="s">
        <v>24902</v>
      </c>
      <c r="G6629" s="6" t="s">
        <v>24903</v>
      </c>
      <c r="H6629" s="79">
        <v>1850.518632</v>
      </c>
    </row>
    <row r="6630" spans="1:8" x14ac:dyDescent="0.2">
      <c r="A6630" s="6">
        <v>30164164</v>
      </c>
      <c r="B6630" s="6" t="s">
        <v>4680</v>
      </c>
      <c r="C6630" s="6" t="s">
        <v>6424</v>
      </c>
      <c r="D6630" s="6" t="s">
        <v>18874</v>
      </c>
      <c r="E6630" s="6" t="s">
        <v>5638</v>
      </c>
      <c r="F6630" s="6" t="s">
        <v>4676</v>
      </c>
      <c r="G6630" s="6" t="s">
        <v>4677</v>
      </c>
      <c r="H6630" s="79">
        <v>1850.518632</v>
      </c>
    </row>
    <row r="6631" spans="1:8" x14ac:dyDescent="0.2">
      <c r="A6631" s="6">
        <v>30244203</v>
      </c>
      <c r="B6631" s="6" t="s">
        <v>5006</v>
      </c>
      <c r="C6631" s="6" t="s">
        <v>8525</v>
      </c>
      <c r="D6631" s="6" t="s">
        <v>18868</v>
      </c>
      <c r="E6631" s="6" t="s">
        <v>5638</v>
      </c>
      <c r="F6631" s="6" t="s">
        <v>5002</v>
      </c>
      <c r="G6631" s="6" t="s">
        <v>5003</v>
      </c>
      <c r="H6631" s="79">
        <v>1854.070608</v>
      </c>
    </row>
    <row r="6632" spans="1:8" x14ac:dyDescent="0.2">
      <c r="A6632" s="6">
        <v>30333226</v>
      </c>
      <c r="B6632" s="6" t="s">
        <v>5166</v>
      </c>
      <c r="C6632" s="6" t="s">
        <v>8521</v>
      </c>
      <c r="D6632" s="6" t="s">
        <v>18870</v>
      </c>
      <c r="E6632" s="6" t="s">
        <v>5638</v>
      </c>
      <c r="F6632" s="6" t="s">
        <v>5162</v>
      </c>
      <c r="G6632" s="6" t="s">
        <v>5163</v>
      </c>
      <c r="H6632" s="79">
        <v>1854.070608</v>
      </c>
    </row>
    <row r="6633" spans="1:8" x14ac:dyDescent="0.2">
      <c r="A6633" s="6">
        <v>30300467</v>
      </c>
      <c r="B6633" s="6" t="s">
        <v>3375</v>
      </c>
      <c r="C6633" s="6" t="s">
        <v>8525</v>
      </c>
      <c r="D6633" s="6" t="s">
        <v>18870</v>
      </c>
      <c r="E6633" s="6" t="s">
        <v>5638</v>
      </c>
      <c r="F6633" s="6" t="s">
        <v>3370</v>
      </c>
      <c r="G6633" s="6" t="s">
        <v>3371</v>
      </c>
      <c r="H6633" s="79">
        <v>1854.070608</v>
      </c>
    </row>
    <row r="6634" spans="1:8" x14ac:dyDescent="0.2">
      <c r="A6634" s="6">
        <v>30240727</v>
      </c>
      <c r="B6634" s="6" t="s">
        <v>24904</v>
      </c>
      <c r="C6634" s="6" t="s">
        <v>8521</v>
      </c>
      <c r="D6634" s="6" t="s">
        <v>18874</v>
      </c>
      <c r="E6634" s="6" t="s">
        <v>5638</v>
      </c>
      <c r="F6634" s="6" t="s">
        <v>24905</v>
      </c>
      <c r="G6634" s="6" t="s">
        <v>24906</v>
      </c>
      <c r="H6634" s="79">
        <v>1854.070608</v>
      </c>
    </row>
    <row r="6635" spans="1:8" x14ac:dyDescent="0.2">
      <c r="A6635" s="6">
        <v>30236838</v>
      </c>
      <c r="B6635" s="6" t="s">
        <v>24907</v>
      </c>
      <c r="C6635" s="6" t="s">
        <v>8525</v>
      </c>
      <c r="D6635" s="6" t="s">
        <v>18874</v>
      </c>
      <c r="E6635" s="6" t="s">
        <v>5638</v>
      </c>
      <c r="F6635" s="6" t="s">
        <v>24908</v>
      </c>
      <c r="G6635" s="6" t="s">
        <v>24909</v>
      </c>
      <c r="H6635" s="79">
        <v>1854.070608</v>
      </c>
    </row>
    <row r="6636" spans="1:8" x14ac:dyDescent="0.2">
      <c r="A6636" s="6">
        <v>30187920</v>
      </c>
      <c r="B6636" s="6" t="s">
        <v>24910</v>
      </c>
      <c r="C6636" s="6" t="s">
        <v>6945</v>
      </c>
      <c r="D6636" s="6" t="s">
        <v>17993</v>
      </c>
      <c r="E6636" s="6" t="s">
        <v>15819</v>
      </c>
      <c r="F6636" s="6" t="s">
        <v>24911</v>
      </c>
      <c r="G6636" s="6" t="s">
        <v>24912</v>
      </c>
      <c r="H6636" s="79">
        <v>1857.750452</v>
      </c>
    </row>
    <row r="6637" spans="1:8" x14ac:dyDescent="0.2">
      <c r="A6637" s="6">
        <v>30012929</v>
      </c>
      <c r="B6637" s="6" t="s">
        <v>24913</v>
      </c>
      <c r="C6637" s="6" t="s">
        <v>6949</v>
      </c>
      <c r="D6637" s="6" t="s">
        <v>17993</v>
      </c>
      <c r="E6637" s="6" t="s">
        <v>15819</v>
      </c>
      <c r="F6637" s="6" t="s">
        <v>24914</v>
      </c>
      <c r="G6637" s="6" t="s">
        <v>24915</v>
      </c>
      <c r="H6637" s="79">
        <v>1857.750452</v>
      </c>
    </row>
    <row r="6638" spans="1:8" x14ac:dyDescent="0.2">
      <c r="A6638" s="6">
        <v>30086298</v>
      </c>
      <c r="B6638" s="6" t="s">
        <v>24916</v>
      </c>
      <c r="C6638" s="6" t="s">
        <v>6945</v>
      </c>
      <c r="D6638" s="6" t="s">
        <v>17997</v>
      </c>
      <c r="E6638" s="6" t="s">
        <v>15819</v>
      </c>
      <c r="F6638" s="6" t="s">
        <v>24917</v>
      </c>
      <c r="G6638" s="6" t="s">
        <v>24918</v>
      </c>
      <c r="H6638" s="79">
        <v>1857.750452</v>
      </c>
    </row>
    <row r="6639" spans="1:8" x14ac:dyDescent="0.2">
      <c r="A6639" s="6">
        <v>30283985</v>
      </c>
      <c r="B6639" s="6" t="s">
        <v>24919</v>
      </c>
      <c r="C6639" s="6" t="s">
        <v>6949</v>
      </c>
      <c r="D6639" s="6" t="s">
        <v>17997</v>
      </c>
      <c r="E6639" s="6" t="s">
        <v>15819</v>
      </c>
      <c r="F6639" s="6" t="s">
        <v>24920</v>
      </c>
      <c r="G6639" s="6" t="s">
        <v>24921</v>
      </c>
      <c r="H6639" s="79">
        <v>1857.750452</v>
      </c>
    </row>
    <row r="6640" spans="1:8" x14ac:dyDescent="0.2">
      <c r="A6640" s="6">
        <v>30243050</v>
      </c>
      <c r="B6640" s="6" t="s">
        <v>24922</v>
      </c>
      <c r="C6640" s="6" t="s">
        <v>24923</v>
      </c>
      <c r="D6640" s="6" t="s">
        <v>7351</v>
      </c>
      <c r="E6640" s="6" t="s">
        <v>5638</v>
      </c>
      <c r="F6640" s="6" t="s">
        <v>24924</v>
      </c>
      <c r="G6640" s="6" t="s">
        <v>24925</v>
      </c>
      <c r="H6640" s="79">
        <v>1860.1256920000001</v>
      </c>
    </row>
    <row r="6641" spans="1:8" x14ac:dyDescent="0.2">
      <c r="A6641" s="6">
        <v>30094517</v>
      </c>
      <c r="B6641" s="6" t="s">
        <v>24926</v>
      </c>
      <c r="C6641" s="6" t="s">
        <v>24923</v>
      </c>
      <c r="D6641" s="6" t="s">
        <v>7755</v>
      </c>
      <c r="E6641" s="6" t="s">
        <v>5638</v>
      </c>
      <c r="F6641" s="6" t="s">
        <v>24927</v>
      </c>
      <c r="G6641" s="6" t="s">
        <v>24928</v>
      </c>
      <c r="H6641" s="79">
        <v>1860.1256920000001</v>
      </c>
    </row>
    <row r="6642" spans="1:8" x14ac:dyDescent="0.2">
      <c r="A6642" s="6">
        <v>30372912</v>
      </c>
      <c r="B6642" s="6" t="s">
        <v>24929</v>
      </c>
      <c r="C6642" s="6" t="s">
        <v>7099</v>
      </c>
      <c r="D6642" s="6" t="s">
        <v>18044</v>
      </c>
      <c r="E6642" s="6" t="s">
        <v>5638</v>
      </c>
      <c r="F6642" s="6" t="s">
        <v>24930</v>
      </c>
      <c r="G6642" s="6" t="s">
        <v>24931</v>
      </c>
      <c r="H6642" s="79">
        <v>1862.405675</v>
      </c>
    </row>
    <row r="6643" spans="1:8" x14ac:dyDescent="0.2">
      <c r="A6643" s="6">
        <v>30189773</v>
      </c>
      <c r="B6643" s="6" t="s">
        <v>24932</v>
      </c>
      <c r="C6643" s="6" t="s">
        <v>6242</v>
      </c>
      <c r="D6643" s="6" t="s">
        <v>18044</v>
      </c>
      <c r="E6643" s="6" t="s">
        <v>5638</v>
      </c>
      <c r="F6643" s="6" t="s">
        <v>24933</v>
      </c>
      <c r="G6643" s="6" t="s">
        <v>24934</v>
      </c>
      <c r="H6643" s="79">
        <v>1862.405675</v>
      </c>
    </row>
    <row r="6644" spans="1:8" x14ac:dyDescent="0.2">
      <c r="A6644" s="6">
        <v>30000944</v>
      </c>
      <c r="B6644" s="6" t="s">
        <v>24935</v>
      </c>
      <c r="C6644" s="6" t="s">
        <v>24936</v>
      </c>
      <c r="D6644" s="6" t="s">
        <v>19351</v>
      </c>
      <c r="E6644" s="6" t="s">
        <v>5893</v>
      </c>
      <c r="F6644" s="6" t="s">
        <v>24937</v>
      </c>
      <c r="G6644" s="6" t="s">
        <v>24938</v>
      </c>
      <c r="H6644" s="79">
        <v>1862.4538709999999</v>
      </c>
    </row>
    <row r="6645" spans="1:8" x14ac:dyDescent="0.2">
      <c r="A6645" s="6">
        <v>30233618</v>
      </c>
      <c r="B6645" s="6" t="s">
        <v>24939</v>
      </c>
      <c r="C6645" s="6" t="s">
        <v>5762</v>
      </c>
      <c r="D6645" s="6" t="s">
        <v>12594</v>
      </c>
      <c r="E6645" s="6" t="s">
        <v>5893</v>
      </c>
      <c r="F6645" s="6" t="s">
        <v>24940</v>
      </c>
      <c r="G6645" s="6" t="s">
        <v>24941</v>
      </c>
      <c r="H6645" s="79">
        <v>1873.2980789999999</v>
      </c>
    </row>
    <row r="6646" spans="1:8" x14ac:dyDescent="0.2">
      <c r="A6646" s="6">
        <v>30099137</v>
      </c>
      <c r="B6646" s="6" t="s">
        <v>24942</v>
      </c>
      <c r="C6646" s="6" t="s">
        <v>5694</v>
      </c>
      <c r="D6646" s="6" t="s">
        <v>5892</v>
      </c>
      <c r="E6646" s="6" t="s">
        <v>5893</v>
      </c>
      <c r="F6646" s="6" t="s">
        <v>24943</v>
      </c>
      <c r="G6646" s="6" t="s">
        <v>24944</v>
      </c>
      <c r="H6646" s="79">
        <v>1878.504363</v>
      </c>
    </row>
    <row r="6647" spans="1:8" x14ac:dyDescent="0.2">
      <c r="A6647" s="6">
        <v>30240789</v>
      </c>
      <c r="B6647" s="6" t="s">
        <v>24945</v>
      </c>
      <c r="C6647" s="6" t="s">
        <v>5650</v>
      </c>
      <c r="D6647" s="6" t="s">
        <v>18413</v>
      </c>
      <c r="E6647" s="6" t="s">
        <v>18414</v>
      </c>
      <c r="F6647" s="6" t="s">
        <v>24946</v>
      </c>
      <c r="G6647" s="6" t="s">
        <v>24947</v>
      </c>
      <c r="H6647" s="79">
        <v>1879.3699160000001</v>
      </c>
    </row>
    <row r="6648" spans="1:8" x14ac:dyDescent="0.2">
      <c r="A6648" s="6">
        <v>30050076</v>
      </c>
      <c r="B6648" s="6" t="s">
        <v>24948</v>
      </c>
      <c r="C6648" s="6" t="s">
        <v>5654</v>
      </c>
      <c r="D6648" s="6" t="s">
        <v>18413</v>
      </c>
      <c r="E6648" s="6" t="s">
        <v>18414</v>
      </c>
      <c r="F6648" s="6" t="s">
        <v>24949</v>
      </c>
      <c r="G6648" s="6" t="s">
        <v>24950</v>
      </c>
      <c r="H6648" s="79">
        <v>1879.3699160000001</v>
      </c>
    </row>
    <row r="6649" spans="1:8" x14ac:dyDescent="0.2">
      <c r="A6649" s="6">
        <v>30087552</v>
      </c>
      <c r="B6649" s="6" t="s">
        <v>24951</v>
      </c>
      <c r="C6649" s="6" t="s">
        <v>23950</v>
      </c>
      <c r="D6649" s="6" t="s">
        <v>18309</v>
      </c>
      <c r="E6649" s="6" t="s">
        <v>5893</v>
      </c>
      <c r="F6649" s="6" t="s">
        <v>24952</v>
      </c>
      <c r="G6649" s="6" t="s">
        <v>24953</v>
      </c>
      <c r="H6649" s="79">
        <v>1879.3699160000001</v>
      </c>
    </row>
    <row r="6650" spans="1:8" x14ac:dyDescent="0.2">
      <c r="A6650" s="6">
        <v>30275021</v>
      </c>
      <c r="B6650" s="6" t="s">
        <v>24954</v>
      </c>
      <c r="C6650" s="6" t="s">
        <v>24955</v>
      </c>
      <c r="D6650" s="6" t="s">
        <v>18309</v>
      </c>
      <c r="E6650" s="6" t="s">
        <v>5893</v>
      </c>
      <c r="F6650" s="6" t="s">
        <v>24956</v>
      </c>
      <c r="G6650" s="6" t="s">
        <v>24957</v>
      </c>
      <c r="H6650" s="79">
        <v>1879.3699160000001</v>
      </c>
    </row>
    <row r="6651" spans="1:8" x14ac:dyDescent="0.2">
      <c r="A6651" s="6">
        <v>30235459</v>
      </c>
      <c r="B6651" s="6" t="s">
        <v>24958</v>
      </c>
      <c r="C6651" s="6" t="s">
        <v>5650</v>
      </c>
      <c r="D6651" s="6" t="s">
        <v>18416</v>
      </c>
      <c r="E6651" s="6" t="s">
        <v>5638</v>
      </c>
      <c r="F6651" s="6" t="s">
        <v>24959</v>
      </c>
      <c r="G6651" s="6" t="s">
        <v>24960</v>
      </c>
      <c r="H6651" s="79">
        <v>1879.3699160000001</v>
      </c>
    </row>
    <row r="6652" spans="1:8" x14ac:dyDescent="0.2">
      <c r="A6652" s="6">
        <v>30115002</v>
      </c>
      <c r="B6652" s="6" t="s">
        <v>24961</v>
      </c>
      <c r="C6652" s="6" t="s">
        <v>5654</v>
      </c>
      <c r="D6652" s="6" t="s">
        <v>18416</v>
      </c>
      <c r="E6652" s="6" t="s">
        <v>5638</v>
      </c>
      <c r="F6652" s="6" t="s">
        <v>24962</v>
      </c>
      <c r="G6652" s="6" t="s">
        <v>24963</v>
      </c>
      <c r="H6652" s="79">
        <v>1879.3699160000001</v>
      </c>
    </row>
    <row r="6653" spans="1:8" x14ac:dyDescent="0.2">
      <c r="A6653" s="6">
        <v>30139545</v>
      </c>
      <c r="B6653" s="6" t="s">
        <v>3120</v>
      </c>
      <c r="C6653" s="6" t="s">
        <v>10825</v>
      </c>
      <c r="D6653" s="6" t="s">
        <v>18868</v>
      </c>
      <c r="E6653" s="6" t="s">
        <v>5638</v>
      </c>
      <c r="F6653" s="6" t="s">
        <v>3116</v>
      </c>
      <c r="G6653" s="6" t="s">
        <v>3117</v>
      </c>
      <c r="H6653" s="79">
        <v>1879.3699160000001</v>
      </c>
    </row>
    <row r="6654" spans="1:8" x14ac:dyDescent="0.2">
      <c r="A6654" s="6">
        <v>30330815</v>
      </c>
      <c r="B6654" s="6" t="s">
        <v>3957</v>
      </c>
      <c r="C6654" s="6" t="s">
        <v>10829</v>
      </c>
      <c r="D6654" s="6" t="s">
        <v>18868</v>
      </c>
      <c r="E6654" s="6" t="s">
        <v>5638</v>
      </c>
      <c r="F6654" s="6" t="s">
        <v>3953</v>
      </c>
      <c r="G6654" s="6" t="s">
        <v>3954</v>
      </c>
      <c r="H6654" s="79">
        <v>1879.3699160000001</v>
      </c>
    </row>
    <row r="6655" spans="1:8" x14ac:dyDescent="0.2">
      <c r="A6655" s="6">
        <v>30451008</v>
      </c>
      <c r="B6655" s="6" t="s">
        <v>4834</v>
      </c>
      <c r="C6655" s="6" t="s">
        <v>5783</v>
      </c>
      <c r="D6655" s="6" t="s">
        <v>18313</v>
      </c>
      <c r="E6655" s="6" t="s">
        <v>5893</v>
      </c>
      <c r="F6655" s="6" t="s">
        <v>4831</v>
      </c>
      <c r="G6655" s="6" t="s">
        <v>4832</v>
      </c>
      <c r="H6655" s="79">
        <v>1879.3699160000001</v>
      </c>
    </row>
    <row r="6656" spans="1:8" x14ac:dyDescent="0.2">
      <c r="A6656" s="6">
        <v>30255963</v>
      </c>
      <c r="B6656" s="6" t="s">
        <v>3024</v>
      </c>
      <c r="C6656" s="6" t="s">
        <v>5785</v>
      </c>
      <c r="D6656" s="6" t="s">
        <v>18313</v>
      </c>
      <c r="E6656" s="6" t="s">
        <v>5893</v>
      </c>
      <c r="F6656" s="6" t="s">
        <v>3021</v>
      </c>
      <c r="G6656" s="6" t="s">
        <v>3022</v>
      </c>
      <c r="H6656" s="79">
        <v>1879.3699160000001</v>
      </c>
    </row>
    <row r="6657" spans="1:8" x14ac:dyDescent="0.2">
      <c r="A6657" s="6">
        <v>30135352</v>
      </c>
      <c r="B6657" s="6" t="s">
        <v>2770</v>
      </c>
      <c r="C6657" s="6" t="s">
        <v>10825</v>
      </c>
      <c r="D6657" s="6" t="s">
        <v>18870</v>
      </c>
      <c r="E6657" s="6" t="s">
        <v>5638</v>
      </c>
      <c r="F6657" s="6" t="s">
        <v>2766</v>
      </c>
      <c r="G6657" s="6" t="s">
        <v>2767</v>
      </c>
      <c r="H6657" s="79">
        <v>1879.3699160000001</v>
      </c>
    </row>
    <row r="6658" spans="1:8" x14ac:dyDescent="0.2">
      <c r="A6658" s="6">
        <v>30191781</v>
      </c>
      <c r="B6658" s="6" t="s">
        <v>4215</v>
      </c>
      <c r="C6658" s="6" t="s">
        <v>10829</v>
      </c>
      <c r="D6658" s="6" t="s">
        <v>18870</v>
      </c>
      <c r="E6658" s="6" t="s">
        <v>5638</v>
      </c>
      <c r="F6658" s="6" t="s">
        <v>4211</v>
      </c>
      <c r="G6658" s="6" t="s">
        <v>4212</v>
      </c>
      <c r="H6658" s="79">
        <v>1879.3699160000001</v>
      </c>
    </row>
    <row r="6659" spans="1:8" x14ac:dyDescent="0.2">
      <c r="A6659" s="6">
        <v>30225078</v>
      </c>
      <c r="B6659" s="6" t="s">
        <v>1705</v>
      </c>
      <c r="C6659" s="6" t="s">
        <v>10825</v>
      </c>
      <c r="D6659" s="6" t="s">
        <v>18874</v>
      </c>
      <c r="E6659" s="6" t="s">
        <v>5638</v>
      </c>
      <c r="F6659" s="6" t="s">
        <v>1699</v>
      </c>
      <c r="G6659" s="6" t="s">
        <v>1700</v>
      </c>
      <c r="H6659" s="79">
        <v>1879.3699160000001</v>
      </c>
    </row>
    <row r="6660" spans="1:8" x14ac:dyDescent="0.2">
      <c r="A6660" s="6">
        <v>30093305</v>
      </c>
      <c r="B6660" s="6" t="s">
        <v>4231</v>
      </c>
      <c r="C6660" s="6" t="s">
        <v>10829</v>
      </c>
      <c r="D6660" s="6" t="s">
        <v>18874</v>
      </c>
      <c r="E6660" s="6" t="s">
        <v>5638</v>
      </c>
      <c r="F6660" s="6" t="s">
        <v>4227</v>
      </c>
      <c r="G6660" s="6" t="s">
        <v>4228</v>
      </c>
      <c r="H6660" s="79">
        <v>1879.3699160000001</v>
      </c>
    </row>
    <row r="6661" spans="1:8" x14ac:dyDescent="0.2">
      <c r="A6661" s="6">
        <v>30215498</v>
      </c>
      <c r="B6661" s="6" t="s">
        <v>24964</v>
      </c>
      <c r="C6661" s="6" t="s">
        <v>6250</v>
      </c>
      <c r="D6661" s="6" t="s">
        <v>18868</v>
      </c>
      <c r="E6661" s="6" t="s">
        <v>5638</v>
      </c>
      <c r="F6661" s="6" t="s">
        <v>24965</v>
      </c>
      <c r="G6661" s="6" t="s">
        <v>24966</v>
      </c>
      <c r="H6661" s="79">
        <v>1881.6559769999999</v>
      </c>
    </row>
    <row r="6662" spans="1:8" x14ac:dyDescent="0.2">
      <c r="A6662" s="6">
        <v>30352266</v>
      </c>
      <c r="B6662" s="6" t="s">
        <v>3700</v>
      </c>
      <c r="C6662" s="6" t="s">
        <v>6250</v>
      </c>
      <c r="D6662" s="6" t="s">
        <v>18870</v>
      </c>
      <c r="E6662" s="6" t="s">
        <v>5638</v>
      </c>
      <c r="F6662" s="6" t="s">
        <v>3696</v>
      </c>
      <c r="G6662" s="6" t="s">
        <v>3697</v>
      </c>
      <c r="H6662" s="79">
        <v>1881.6559769999999</v>
      </c>
    </row>
    <row r="6663" spans="1:8" x14ac:dyDescent="0.2">
      <c r="A6663" s="6">
        <v>30052883</v>
      </c>
      <c r="B6663" s="6" t="s">
        <v>24967</v>
      </c>
      <c r="C6663" s="6" t="s">
        <v>6250</v>
      </c>
      <c r="D6663" s="6" t="s">
        <v>18874</v>
      </c>
      <c r="E6663" s="6" t="s">
        <v>5638</v>
      </c>
      <c r="F6663" s="6" t="s">
        <v>24968</v>
      </c>
      <c r="G6663" s="6" t="s">
        <v>24969</v>
      </c>
      <c r="H6663" s="79">
        <v>1881.6559769999999</v>
      </c>
    </row>
    <row r="6664" spans="1:8" x14ac:dyDescent="0.2">
      <c r="A6664" s="6">
        <v>30316650</v>
      </c>
      <c r="B6664" s="6" t="s">
        <v>24970</v>
      </c>
      <c r="C6664" s="6" t="s">
        <v>7338</v>
      </c>
      <c r="D6664" s="6" t="s">
        <v>6338</v>
      </c>
      <c r="E6664" s="6" t="s">
        <v>5638</v>
      </c>
      <c r="F6664" s="6" t="s">
        <v>24971</v>
      </c>
      <c r="G6664" s="6" t="s">
        <v>24972</v>
      </c>
      <c r="H6664" s="79">
        <v>1889.1023049999999</v>
      </c>
    </row>
    <row r="6665" spans="1:8" x14ac:dyDescent="0.2">
      <c r="A6665" s="6">
        <v>30076279</v>
      </c>
      <c r="B6665" s="6" t="s">
        <v>24973</v>
      </c>
      <c r="C6665" s="6" t="s">
        <v>7342</v>
      </c>
      <c r="D6665" s="6" t="s">
        <v>6338</v>
      </c>
      <c r="E6665" s="6" t="s">
        <v>5638</v>
      </c>
      <c r="F6665" s="6" t="s">
        <v>24974</v>
      </c>
      <c r="G6665" s="6" t="s">
        <v>24975</v>
      </c>
      <c r="H6665" s="79">
        <v>1889.1023049999999</v>
      </c>
    </row>
    <row r="6666" spans="1:8" x14ac:dyDescent="0.2">
      <c r="A6666" s="6">
        <v>30248774</v>
      </c>
      <c r="B6666" s="6" t="s">
        <v>24976</v>
      </c>
      <c r="C6666" s="6" t="s">
        <v>7346</v>
      </c>
      <c r="D6666" s="6" t="s">
        <v>6338</v>
      </c>
      <c r="E6666" s="6" t="s">
        <v>5638</v>
      </c>
      <c r="F6666" s="6" t="s">
        <v>24977</v>
      </c>
      <c r="G6666" s="6" t="s">
        <v>24978</v>
      </c>
      <c r="H6666" s="79">
        <v>1889.1023049999999</v>
      </c>
    </row>
    <row r="6667" spans="1:8" x14ac:dyDescent="0.2">
      <c r="A6667" s="6">
        <v>30070949</v>
      </c>
      <c r="B6667" s="6" t="s">
        <v>24979</v>
      </c>
      <c r="C6667" s="6" t="s">
        <v>10710</v>
      </c>
      <c r="D6667" s="6" t="s">
        <v>6338</v>
      </c>
      <c r="E6667" s="6" t="s">
        <v>5638</v>
      </c>
      <c r="F6667" s="6" t="s">
        <v>24980</v>
      </c>
      <c r="G6667" s="6" t="s">
        <v>24981</v>
      </c>
      <c r="H6667" s="79">
        <v>1889.1023049999999</v>
      </c>
    </row>
    <row r="6668" spans="1:8" x14ac:dyDescent="0.2">
      <c r="A6668" s="6">
        <v>30279070</v>
      </c>
      <c r="B6668" s="6" t="s">
        <v>24982</v>
      </c>
      <c r="C6668" s="6" t="s">
        <v>8586</v>
      </c>
      <c r="D6668" s="6" t="s">
        <v>6338</v>
      </c>
      <c r="E6668" s="6" t="s">
        <v>5638</v>
      </c>
      <c r="F6668" s="6" t="s">
        <v>24983</v>
      </c>
      <c r="G6668" s="6" t="s">
        <v>24984</v>
      </c>
      <c r="H6668" s="79">
        <v>1889.1023049999999</v>
      </c>
    </row>
    <row r="6669" spans="1:8" x14ac:dyDescent="0.2">
      <c r="A6669" s="6">
        <v>30091860</v>
      </c>
      <c r="B6669" s="6" t="s">
        <v>24985</v>
      </c>
      <c r="C6669" s="6" t="s">
        <v>8590</v>
      </c>
      <c r="D6669" s="6" t="s">
        <v>6338</v>
      </c>
      <c r="E6669" s="6" t="s">
        <v>5638</v>
      </c>
      <c r="F6669" s="6" t="s">
        <v>24986</v>
      </c>
      <c r="G6669" s="6" t="s">
        <v>24987</v>
      </c>
      <c r="H6669" s="79">
        <v>1889.1023049999999</v>
      </c>
    </row>
    <row r="6670" spans="1:8" x14ac:dyDescent="0.2">
      <c r="A6670" s="6">
        <v>30277801</v>
      </c>
      <c r="B6670" s="6" t="s">
        <v>24988</v>
      </c>
      <c r="C6670" s="6" t="s">
        <v>8594</v>
      </c>
      <c r="D6670" s="6" t="s">
        <v>6338</v>
      </c>
      <c r="E6670" s="6" t="s">
        <v>5638</v>
      </c>
      <c r="F6670" s="6" t="s">
        <v>24989</v>
      </c>
      <c r="G6670" s="6" t="s">
        <v>24990</v>
      </c>
      <c r="H6670" s="79">
        <v>1889.1023049999999</v>
      </c>
    </row>
    <row r="6671" spans="1:8" x14ac:dyDescent="0.2">
      <c r="A6671" s="6">
        <v>30090497</v>
      </c>
      <c r="B6671" s="6" t="s">
        <v>24991</v>
      </c>
      <c r="C6671" s="6" t="s">
        <v>8598</v>
      </c>
      <c r="D6671" s="6" t="s">
        <v>6338</v>
      </c>
      <c r="E6671" s="6" t="s">
        <v>5638</v>
      </c>
      <c r="F6671" s="6" t="s">
        <v>24992</v>
      </c>
      <c r="G6671" s="6" t="s">
        <v>24993</v>
      </c>
      <c r="H6671" s="79">
        <v>1889.1023049999999</v>
      </c>
    </row>
    <row r="6672" spans="1:8" x14ac:dyDescent="0.2">
      <c r="A6672" s="6">
        <v>30219462</v>
      </c>
      <c r="B6672" s="6" t="s">
        <v>24994</v>
      </c>
      <c r="C6672" s="6" t="s">
        <v>24995</v>
      </c>
      <c r="D6672" s="6" t="s">
        <v>19351</v>
      </c>
      <c r="E6672" s="6" t="s">
        <v>5893</v>
      </c>
      <c r="F6672" s="6" t="s">
        <v>24996</v>
      </c>
      <c r="G6672" s="6" t="s">
        <v>24997</v>
      </c>
      <c r="H6672" s="79">
        <v>1889.369674</v>
      </c>
    </row>
    <row r="6673" spans="1:8" x14ac:dyDescent="0.2">
      <c r="A6673" s="6">
        <v>30044296</v>
      </c>
      <c r="B6673" s="6" t="s">
        <v>24998</v>
      </c>
      <c r="C6673" s="6" t="s">
        <v>24999</v>
      </c>
      <c r="D6673" s="6" t="s">
        <v>20977</v>
      </c>
      <c r="E6673" s="6" t="s">
        <v>5638</v>
      </c>
      <c r="F6673" s="6" t="s">
        <v>25000</v>
      </c>
      <c r="G6673" s="6" t="s">
        <v>25001</v>
      </c>
      <c r="H6673" s="79">
        <v>1889.369674</v>
      </c>
    </row>
    <row r="6674" spans="1:8" x14ac:dyDescent="0.2">
      <c r="A6674" s="6">
        <v>30194263</v>
      </c>
      <c r="B6674" s="6" t="s">
        <v>25002</v>
      </c>
      <c r="C6674" s="6" t="s">
        <v>5636</v>
      </c>
      <c r="D6674" s="6" t="s">
        <v>18413</v>
      </c>
      <c r="E6674" s="6" t="s">
        <v>18414</v>
      </c>
      <c r="F6674" s="6" t="s">
        <v>25003</v>
      </c>
      <c r="G6674" s="6" t="s">
        <v>25004</v>
      </c>
      <c r="H6674" s="79">
        <v>1889.5112180000001</v>
      </c>
    </row>
    <row r="6675" spans="1:8" x14ac:dyDescent="0.2">
      <c r="A6675" s="6">
        <v>30365876</v>
      </c>
      <c r="B6675" s="6" t="s">
        <v>25005</v>
      </c>
      <c r="C6675" s="6" t="s">
        <v>5642</v>
      </c>
      <c r="D6675" s="6" t="s">
        <v>18413</v>
      </c>
      <c r="E6675" s="6" t="s">
        <v>18414</v>
      </c>
      <c r="F6675" s="6" t="s">
        <v>25006</v>
      </c>
      <c r="G6675" s="6" t="s">
        <v>25007</v>
      </c>
      <c r="H6675" s="79">
        <v>1889.5112180000001</v>
      </c>
    </row>
    <row r="6676" spans="1:8" x14ac:dyDescent="0.2">
      <c r="A6676" s="6">
        <v>30053215</v>
      </c>
      <c r="B6676" s="6" t="s">
        <v>25008</v>
      </c>
      <c r="C6676" s="6" t="s">
        <v>5646</v>
      </c>
      <c r="D6676" s="6" t="s">
        <v>18413</v>
      </c>
      <c r="E6676" s="6" t="s">
        <v>18414</v>
      </c>
      <c r="F6676" s="6" t="s">
        <v>25009</v>
      </c>
      <c r="G6676" s="6" t="s">
        <v>25010</v>
      </c>
      <c r="H6676" s="79">
        <v>1889.5112180000001</v>
      </c>
    </row>
    <row r="6677" spans="1:8" x14ac:dyDescent="0.2">
      <c r="A6677" s="6">
        <v>30102044</v>
      </c>
      <c r="B6677" s="6" t="s">
        <v>25011</v>
      </c>
      <c r="C6677" s="6" t="s">
        <v>25012</v>
      </c>
      <c r="D6677" s="6" t="s">
        <v>18309</v>
      </c>
      <c r="E6677" s="6" t="s">
        <v>5893</v>
      </c>
      <c r="F6677" s="6" t="s">
        <v>25013</v>
      </c>
      <c r="G6677" s="6" t="s">
        <v>25014</v>
      </c>
      <c r="H6677" s="79">
        <v>1889.5112180000001</v>
      </c>
    </row>
    <row r="6678" spans="1:8" x14ac:dyDescent="0.2">
      <c r="A6678" s="6">
        <v>30314296</v>
      </c>
      <c r="B6678" s="6" t="s">
        <v>25015</v>
      </c>
      <c r="C6678" s="6" t="s">
        <v>23334</v>
      </c>
      <c r="D6678" s="6" t="s">
        <v>18309</v>
      </c>
      <c r="E6678" s="6" t="s">
        <v>5893</v>
      </c>
      <c r="F6678" s="6" t="s">
        <v>25016</v>
      </c>
      <c r="G6678" s="6" t="s">
        <v>25017</v>
      </c>
      <c r="H6678" s="79">
        <v>1889.5112180000001</v>
      </c>
    </row>
    <row r="6679" spans="1:8" x14ac:dyDescent="0.2">
      <c r="A6679" s="6">
        <v>30105228</v>
      </c>
      <c r="B6679" s="6" t="s">
        <v>25018</v>
      </c>
      <c r="C6679" s="6" t="s">
        <v>25019</v>
      </c>
      <c r="D6679" s="6" t="s">
        <v>18309</v>
      </c>
      <c r="E6679" s="6" t="s">
        <v>5893</v>
      </c>
      <c r="F6679" s="6" t="s">
        <v>25020</v>
      </c>
      <c r="G6679" s="6" t="s">
        <v>25021</v>
      </c>
      <c r="H6679" s="79">
        <v>1889.5112180000001</v>
      </c>
    </row>
    <row r="6680" spans="1:8" x14ac:dyDescent="0.2">
      <c r="A6680" s="6">
        <v>30150682</v>
      </c>
      <c r="B6680" s="6" t="s">
        <v>25022</v>
      </c>
      <c r="C6680" s="6" t="s">
        <v>5636</v>
      </c>
      <c r="D6680" s="6" t="s">
        <v>18416</v>
      </c>
      <c r="E6680" s="6" t="s">
        <v>5638</v>
      </c>
      <c r="F6680" s="6" t="s">
        <v>25023</v>
      </c>
      <c r="G6680" s="6" t="s">
        <v>25024</v>
      </c>
      <c r="H6680" s="79">
        <v>1889.5112180000001</v>
      </c>
    </row>
    <row r="6681" spans="1:8" x14ac:dyDescent="0.2">
      <c r="A6681" s="6">
        <v>30208676</v>
      </c>
      <c r="B6681" s="6" t="s">
        <v>25025</v>
      </c>
      <c r="C6681" s="6" t="s">
        <v>5642</v>
      </c>
      <c r="D6681" s="6" t="s">
        <v>18416</v>
      </c>
      <c r="E6681" s="6" t="s">
        <v>5638</v>
      </c>
      <c r="F6681" s="6" t="s">
        <v>25026</v>
      </c>
      <c r="G6681" s="6" t="s">
        <v>25027</v>
      </c>
      <c r="H6681" s="79">
        <v>1889.5112180000001</v>
      </c>
    </row>
    <row r="6682" spans="1:8" x14ac:dyDescent="0.2">
      <c r="A6682" s="6">
        <v>30029216</v>
      </c>
      <c r="B6682" s="6" t="s">
        <v>25028</v>
      </c>
      <c r="C6682" s="6" t="s">
        <v>5646</v>
      </c>
      <c r="D6682" s="6" t="s">
        <v>18416</v>
      </c>
      <c r="E6682" s="6" t="s">
        <v>5638</v>
      </c>
      <c r="F6682" s="6" t="s">
        <v>25029</v>
      </c>
      <c r="G6682" s="6" t="s">
        <v>25030</v>
      </c>
      <c r="H6682" s="79">
        <v>1889.5112180000001</v>
      </c>
    </row>
    <row r="6683" spans="1:8" x14ac:dyDescent="0.2">
      <c r="A6683" s="6">
        <v>30058330</v>
      </c>
      <c r="B6683" s="6" t="s">
        <v>1880</v>
      </c>
      <c r="C6683" s="6" t="s">
        <v>15558</v>
      </c>
      <c r="D6683" s="6" t="s">
        <v>18868</v>
      </c>
      <c r="E6683" s="6" t="s">
        <v>5638</v>
      </c>
      <c r="F6683" s="6" t="s">
        <v>1876</v>
      </c>
      <c r="G6683" s="6" t="s">
        <v>1877</v>
      </c>
      <c r="H6683" s="79">
        <v>1889.5112180000001</v>
      </c>
    </row>
    <row r="6684" spans="1:8" x14ac:dyDescent="0.2">
      <c r="A6684" s="6">
        <v>30208830</v>
      </c>
      <c r="B6684" s="6" t="s">
        <v>3908</v>
      </c>
      <c r="C6684" s="6" t="s">
        <v>15562</v>
      </c>
      <c r="D6684" s="6" t="s">
        <v>18868</v>
      </c>
      <c r="E6684" s="6" t="s">
        <v>5638</v>
      </c>
      <c r="F6684" s="6" t="s">
        <v>3904</v>
      </c>
      <c r="G6684" s="6" t="s">
        <v>3905</v>
      </c>
      <c r="H6684" s="79">
        <v>1889.5112180000001</v>
      </c>
    </row>
    <row r="6685" spans="1:8" x14ac:dyDescent="0.2">
      <c r="A6685" s="6">
        <v>30354699</v>
      </c>
      <c r="B6685" s="6" t="s">
        <v>25031</v>
      </c>
      <c r="C6685" s="6" t="s">
        <v>7546</v>
      </c>
      <c r="D6685" s="6" t="s">
        <v>18313</v>
      </c>
      <c r="E6685" s="6" t="s">
        <v>5893</v>
      </c>
      <c r="F6685" s="6" t="s">
        <v>25032</v>
      </c>
      <c r="G6685" s="6" t="s">
        <v>25033</v>
      </c>
      <c r="H6685" s="79">
        <v>1889.5112180000001</v>
      </c>
    </row>
    <row r="6686" spans="1:8" x14ac:dyDescent="0.2">
      <c r="A6686" s="6">
        <v>30225034</v>
      </c>
      <c r="B6686" s="6" t="s">
        <v>25034</v>
      </c>
      <c r="C6686" s="6" t="s">
        <v>7550</v>
      </c>
      <c r="D6686" s="6" t="s">
        <v>18313</v>
      </c>
      <c r="E6686" s="6" t="s">
        <v>5893</v>
      </c>
      <c r="F6686" s="6" t="s">
        <v>25035</v>
      </c>
      <c r="G6686" s="6" t="s">
        <v>25036</v>
      </c>
      <c r="H6686" s="79">
        <v>1889.5112180000001</v>
      </c>
    </row>
    <row r="6687" spans="1:8" x14ac:dyDescent="0.2">
      <c r="A6687" s="6">
        <v>30250319</v>
      </c>
      <c r="B6687" s="6" t="s">
        <v>25037</v>
      </c>
      <c r="C6687" s="6" t="s">
        <v>7554</v>
      </c>
      <c r="D6687" s="6" t="s">
        <v>18313</v>
      </c>
      <c r="E6687" s="6" t="s">
        <v>5893</v>
      </c>
      <c r="F6687" s="6" t="s">
        <v>25038</v>
      </c>
      <c r="G6687" s="6" t="s">
        <v>25039</v>
      </c>
      <c r="H6687" s="79">
        <v>1889.5112180000001</v>
      </c>
    </row>
    <row r="6688" spans="1:8" x14ac:dyDescent="0.2">
      <c r="A6688" s="6">
        <v>30225981</v>
      </c>
      <c r="B6688" s="6" t="s">
        <v>1747</v>
      </c>
      <c r="C6688" s="6" t="s">
        <v>15558</v>
      </c>
      <c r="D6688" s="6" t="s">
        <v>18870</v>
      </c>
      <c r="E6688" s="6" t="s">
        <v>5638</v>
      </c>
      <c r="F6688" s="6" t="s">
        <v>1743</v>
      </c>
      <c r="G6688" s="6" t="s">
        <v>1744</v>
      </c>
      <c r="H6688" s="79">
        <v>1889.5112180000001</v>
      </c>
    </row>
    <row r="6689" spans="1:8" x14ac:dyDescent="0.2">
      <c r="A6689" s="6">
        <v>30088241</v>
      </c>
      <c r="B6689" s="6" t="s">
        <v>5245</v>
      </c>
      <c r="C6689" s="6" t="s">
        <v>15562</v>
      </c>
      <c r="D6689" s="6" t="s">
        <v>18870</v>
      </c>
      <c r="E6689" s="6" t="s">
        <v>5638</v>
      </c>
      <c r="F6689" s="6" t="s">
        <v>5241</v>
      </c>
      <c r="G6689" s="6" t="s">
        <v>5242</v>
      </c>
      <c r="H6689" s="79">
        <v>1889.5112180000001</v>
      </c>
    </row>
    <row r="6690" spans="1:8" x14ac:dyDescent="0.2">
      <c r="A6690" s="6">
        <v>30097224</v>
      </c>
      <c r="B6690" s="6" t="s">
        <v>384</v>
      </c>
      <c r="C6690" s="6" t="s">
        <v>15558</v>
      </c>
      <c r="D6690" s="6" t="s">
        <v>18874</v>
      </c>
      <c r="E6690" s="6" t="s">
        <v>5638</v>
      </c>
      <c r="F6690" s="6" t="s">
        <v>379</v>
      </c>
      <c r="G6690" s="6" t="s">
        <v>380</v>
      </c>
      <c r="H6690" s="79">
        <v>1889.5112180000001</v>
      </c>
    </row>
    <row r="6691" spans="1:8" x14ac:dyDescent="0.2">
      <c r="A6691" s="6">
        <v>30156969</v>
      </c>
      <c r="B6691" s="6" t="s">
        <v>4024</v>
      </c>
      <c r="C6691" s="6" t="s">
        <v>15562</v>
      </c>
      <c r="D6691" s="6" t="s">
        <v>18874</v>
      </c>
      <c r="E6691" s="6" t="s">
        <v>5638</v>
      </c>
      <c r="F6691" s="6" t="s">
        <v>4020</v>
      </c>
      <c r="G6691" s="6" t="s">
        <v>4021</v>
      </c>
      <c r="H6691" s="79">
        <v>1889.5112180000001</v>
      </c>
    </row>
    <row r="6692" spans="1:8" x14ac:dyDescent="0.2">
      <c r="A6692" s="6">
        <v>30244757</v>
      </c>
      <c r="B6692" s="6" t="s">
        <v>25040</v>
      </c>
      <c r="C6692" s="6" t="s">
        <v>5727</v>
      </c>
      <c r="D6692" s="6" t="s">
        <v>11449</v>
      </c>
      <c r="E6692" s="6" t="s">
        <v>5638</v>
      </c>
      <c r="F6692" s="6" t="s">
        <v>25041</v>
      </c>
      <c r="G6692" s="6" t="s">
        <v>25042</v>
      </c>
      <c r="H6692" s="79">
        <v>1889.5648289999999</v>
      </c>
    </row>
    <row r="6693" spans="1:8" x14ac:dyDescent="0.2">
      <c r="A6693" s="6">
        <v>30434004</v>
      </c>
      <c r="B6693" s="6" t="s">
        <v>25043</v>
      </c>
      <c r="C6693" s="6" t="s">
        <v>7131</v>
      </c>
      <c r="D6693" s="6" t="s">
        <v>16425</v>
      </c>
      <c r="E6693" s="6" t="s">
        <v>15819</v>
      </c>
      <c r="F6693" s="6" t="s">
        <v>25044</v>
      </c>
      <c r="G6693" s="6" t="s">
        <v>25045</v>
      </c>
      <c r="H6693" s="79">
        <v>1890.213418</v>
      </c>
    </row>
    <row r="6694" spans="1:8" x14ac:dyDescent="0.2">
      <c r="A6694" s="6">
        <v>30356738</v>
      </c>
      <c r="B6694" s="6" t="s">
        <v>25046</v>
      </c>
      <c r="C6694" s="6" t="s">
        <v>7131</v>
      </c>
      <c r="D6694" s="6" t="s">
        <v>16429</v>
      </c>
      <c r="E6694" s="6" t="s">
        <v>15819</v>
      </c>
      <c r="F6694" s="6" t="s">
        <v>25047</v>
      </c>
      <c r="G6694" s="6" t="s">
        <v>25048</v>
      </c>
      <c r="H6694" s="79">
        <v>1890.213418</v>
      </c>
    </row>
    <row r="6695" spans="1:8" x14ac:dyDescent="0.2">
      <c r="A6695" s="6">
        <v>30160369</v>
      </c>
      <c r="B6695" s="6" t="s">
        <v>4257</v>
      </c>
      <c r="C6695" s="6" t="s">
        <v>7492</v>
      </c>
      <c r="D6695" s="6" t="s">
        <v>18358</v>
      </c>
      <c r="E6695" s="6" t="s">
        <v>5638</v>
      </c>
      <c r="F6695" s="6" t="s">
        <v>4253</v>
      </c>
      <c r="G6695" s="6" t="s">
        <v>4254</v>
      </c>
      <c r="H6695" s="79">
        <v>1895.790117</v>
      </c>
    </row>
    <row r="6696" spans="1:8" x14ac:dyDescent="0.2">
      <c r="A6696" s="6">
        <v>30424254</v>
      </c>
      <c r="B6696" s="6" t="s">
        <v>25049</v>
      </c>
      <c r="C6696" s="6" t="s">
        <v>7492</v>
      </c>
      <c r="D6696" s="6" t="s">
        <v>18855</v>
      </c>
      <c r="E6696" s="6" t="s">
        <v>5638</v>
      </c>
      <c r="F6696" s="6" t="s">
        <v>25050</v>
      </c>
      <c r="G6696" s="6" t="s">
        <v>25051</v>
      </c>
      <c r="H6696" s="79">
        <v>1895.790117</v>
      </c>
    </row>
    <row r="6697" spans="1:8" x14ac:dyDescent="0.2">
      <c r="A6697" s="6">
        <v>30027054</v>
      </c>
      <c r="B6697" s="6" t="s">
        <v>25052</v>
      </c>
      <c r="C6697" s="6" t="s">
        <v>6053</v>
      </c>
      <c r="D6697" s="6" t="s">
        <v>17993</v>
      </c>
      <c r="E6697" s="6" t="s">
        <v>15819</v>
      </c>
      <c r="F6697" s="6" t="s">
        <v>25053</v>
      </c>
      <c r="G6697" s="6" t="s">
        <v>25054</v>
      </c>
      <c r="H6697" s="79">
        <v>1898.332167</v>
      </c>
    </row>
    <row r="6698" spans="1:8" x14ac:dyDescent="0.2">
      <c r="A6698" s="6">
        <v>30166881</v>
      </c>
      <c r="B6698" s="6" t="s">
        <v>25055</v>
      </c>
      <c r="C6698" s="6" t="s">
        <v>6057</v>
      </c>
      <c r="D6698" s="6" t="s">
        <v>17993</v>
      </c>
      <c r="E6698" s="6" t="s">
        <v>15819</v>
      </c>
      <c r="F6698" s="6" t="s">
        <v>25056</v>
      </c>
      <c r="G6698" s="6" t="s">
        <v>25057</v>
      </c>
      <c r="H6698" s="79">
        <v>1898.332167</v>
      </c>
    </row>
    <row r="6699" spans="1:8" x14ac:dyDescent="0.2">
      <c r="A6699" s="6">
        <v>30066067</v>
      </c>
      <c r="B6699" s="6" t="s">
        <v>25058</v>
      </c>
      <c r="C6699" s="6" t="s">
        <v>6061</v>
      </c>
      <c r="D6699" s="6" t="s">
        <v>17993</v>
      </c>
      <c r="E6699" s="6" t="s">
        <v>15819</v>
      </c>
      <c r="F6699" s="6" t="s">
        <v>25059</v>
      </c>
      <c r="G6699" s="6" t="s">
        <v>25060</v>
      </c>
      <c r="H6699" s="79">
        <v>1898.332167</v>
      </c>
    </row>
    <row r="6700" spans="1:8" x14ac:dyDescent="0.2">
      <c r="A6700" s="6">
        <v>30321470</v>
      </c>
      <c r="B6700" s="6" t="s">
        <v>25061</v>
      </c>
      <c r="C6700" s="6" t="s">
        <v>6065</v>
      </c>
      <c r="D6700" s="6" t="s">
        <v>17993</v>
      </c>
      <c r="E6700" s="6" t="s">
        <v>15819</v>
      </c>
      <c r="F6700" s="6" t="s">
        <v>25062</v>
      </c>
      <c r="G6700" s="6" t="s">
        <v>25063</v>
      </c>
      <c r="H6700" s="79">
        <v>1898.332167</v>
      </c>
    </row>
    <row r="6701" spans="1:8" x14ac:dyDescent="0.2">
      <c r="A6701" s="6">
        <v>30303474</v>
      </c>
      <c r="B6701" s="6" t="s">
        <v>25064</v>
      </c>
      <c r="C6701" s="6" t="s">
        <v>6053</v>
      </c>
      <c r="D6701" s="6" t="s">
        <v>17997</v>
      </c>
      <c r="E6701" s="6" t="s">
        <v>15819</v>
      </c>
      <c r="F6701" s="6" t="s">
        <v>25065</v>
      </c>
      <c r="G6701" s="6" t="s">
        <v>25066</v>
      </c>
      <c r="H6701" s="79">
        <v>1898.332167</v>
      </c>
    </row>
    <row r="6702" spans="1:8" x14ac:dyDescent="0.2">
      <c r="A6702" s="6">
        <v>30182373</v>
      </c>
      <c r="B6702" s="6" t="s">
        <v>25067</v>
      </c>
      <c r="C6702" s="6" t="s">
        <v>6057</v>
      </c>
      <c r="D6702" s="6" t="s">
        <v>17997</v>
      </c>
      <c r="E6702" s="6" t="s">
        <v>15819</v>
      </c>
      <c r="F6702" s="6" t="s">
        <v>25068</v>
      </c>
      <c r="G6702" s="6" t="s">
        <v>25069</v>
      </c>
      <c r="H6702" s="79">
        <v>1898.332167</v>
      </c>
    </row>
    <row r="6703" spans="1:8" x14ac:dyDescent="0.2">
      <c r="A6703" s="6">
        <v>30392811</v>
      </c>
      <c r="B6703" s="6" t="s">
        <v>25070</v>
      </c>
      <c r="C6703" s="6" t="s">
        <v>6061</v>
      </c>
      <c r="D6703" s="6" t="s">
        <v>17997</v>
      </c>
      <c r="E6703" s="6" t="s">
        <v>15819</v>
      </c>
      <c r="F6703" s="6" t="s">
        <v>25071</v>
      </c>
      <c r="G6703" s="6" t="s">
        <v>25072</v>
      </c>
      <c r="H6703" s="79">
        <v>1898.332167</v>
      </c>
    </row>
    <row r="6704" spans="1:8" x14ac:dyDescent="0.2">
      <c r="A6704" s="6">
        <v>30156679</v>
      </c>
      <c r="B6704" s="6" t="s">
        <v>25073</v>
      </c>
      <c r="C6704" s="6" t="s">
        <v>6065</v>
      </c>
      <c r="D6704" s="6" t="s">
        <v>17997</v>
      </c>
      <c r="E6704" s="6" t="s">
        <v>15819</v>
      </c>
      <c r="F6704" s="6" t="s">
        <v>25074</v>
      </c>
      <c r="G6704" s="6" t="s">
        <v>25075</v>
      </c>
      <c r="H6704" s="79">
        <v>1898.332167</v>
      </c>
    </row>
    <row r="6705" spans="1:8" x14ac:dyDescent="0.2">
      <c r="A6705" s="6">
        <v>30038432</v>
      </c>
      <c r="B6705" s="6" t="s">
        <v>25076</v>
      </c>
      <c r="C6705" s="6" t="s">
        <v>5698</v>
      </c>
      <c r="D6705" s="6" t="s">
        <v>13250</v>
      </c>
      <c r="E6705" s="6" t="s">
        <v>13251</v>
      </c>
      <c r="F6705" s="6" t="s">
        <v>25077</v>
      </c>
      <c r="G6705" s="6" t="s">
        <v>25078</v>
      </c>
      <c r="H6705" s="79">
        <v>1920.1483880000001</v>
      </c>
    </row>
    <row r="6706" spans="1:8" x14ac:dyDescent="0.2">
      <c r="A6706" s="6">
        <v>30456249</v>
      </c>
      <c r="B6706" s="6" t="s">
        <v>25079</v>
      </c>
      <c r="C6706" s="6" t="s">
        <v>5794</v>
      </c>
      <c r="D6706" s="6" t="s">
        <v>18413</v>
      </c>
      <c r="E6706" s="6" t="s">
        <v>18414</v>
      </c>
      <c r="F6706" s="6" t="s">
        <v>25080</v>
      </c>
      <c r="G6706" s="6" t="s">
        <v>25081</v>
      </c>
      <c r="H6706" s="79">
        <v>1924.6188770000001</v>
      </c>
    </row>
    <row r="6707" spans="1:8" x14ac:dyDescent="0.2">
      <c r="A6707" s="6">
        <v>30313961</v>
      </c>
      <c r="B6707" s="6" t="s">
        <v>25082</v>
      </c>
      <c r="C6707" s="6" t="s">
        <v>25083</v>
      </c>
      <c r="D6707" s="6" t="s">
        <v>18309</v>
      </c>
      <c r="E6707" s="6" t="s">
        <v>5893</v>
      </c>
      <c r="F6707" s="6" t="s">
        <v>25084</v>
      </c>
      <c r="G6707" s="6" t="s">
        <v>25085</v>
      </c>
      <c r="H6707" s="79">
        <v>1924.6188770000001</v>
      </c>
    </row>
    <row r="6708" spans="1:8" x14ac:dyDescent="0.2">
      <c r="A6708" s="6">
        <v>30406202</v>
      </c>
      <c r="B6708" s="6" t="s">
        <v>25086</v>
      </c>
      <c r="C6708" s="6" t="s">
        <v>5794</v>
      </c>
      <c r="D6708" s="6" t="s">
        <v>18416</v>
      </c>
      <c r="E6708" s="6" t="s">
        <v>5638</v>
      </c>
      <c r="F6708" s="6" t="s">
        <v>25087</v>
      </c>
      <c r="G6708" s="6" t="s">
        <v>25088</v>
      </c>
      <c r="H6708" s="79">
        <v>1924.6188770000001</v>
      </c>
    </row>
    <row r="6709" spans="1:8" x14ac:dyDescent="0.2">
      <c r="A6709" s="6">
        <v>30017077</v>
      </c>
      <c r="B6709" s="6" t="s">
        <v>1468</v>
      </c>
      <c r="C6709" s="6" t="s">
        <v>15566</v>
      </c>
      <c r="D6709" s="6" t="s">
        <v>18868</v>
      </c>
      <c r="E6709" s="6" t="s">
        <v>5638</v>
      </c>
      <c r="F6709" s="6" t="s">
        <v>1464</v>
      </c>
      <c r="G6709" s="6" t="s">
        <v>1465</v>
      </c>
      <c r="H6709" s="79">
        <v>1924.6188770000001</v>
      </c>
    </row>
    <row r="6710" spans="1:8" x14ac:dyDescent="0.2">
      <c r="A6710" s="6">
        <v>30005231</v>
      </c>
      <c r="B6710" s="6" t="s">
        <v>25089</v>
      </c>
      <c r="C6710" s="6" t="s">
        <v>8061</v>
      </c>
      <c r="D6710" s="6" t="s">
        <v>18313</v>
      </c>
      <c r="E6710" s="6" t="s">
        <v>5893</v>
      </c>
      <c r="F6710" s="6" t="s">
        <v>25090</v>
      </c>
      <c r="G6710" s="6" t="s">
        <v>25091</v>
      </c>
      <c r="H6710" s="79">
        <v>1924.6188770000001</v>
      </c>
    </row>
    <row r="6711" spans="1:8" x14ac:dyDescent="0.2">
      <c r="A6711" s="6">
        <v>30112158</v>
      </c>
      <c r="B6711" s="6" t="s">
        <v>3764</v>
      </c>
      <c r="C6711" s="6" t="s">
        <v>15566</v>
      </c>
      <c r="D6711" s="6" t="s">
        <v>18870</v>
      </c>
      <c r="E6711" s="6" t="s">
        <v>5638</v>
      </c>
      <c r="F6711" s="6" t="s">
        <v>3760</v>
      </c>
      <c r="G6711" s="6" t="s">
        <v>3761</v>
      </c>
      <c r="H6711" s="79">
        <v>1924.6188770000001</v>
      </c>
    </row>
    <row r="6712" spans="1:8" x14ac:dyDescent="0.2">
      <c r="A6712" s="6">
        <v>30010609</v>
      </c>
      <c r="B6712" s="6" t="s">
        <v>2841</v>
      </c>
      <c r="C6712" s="6" t="s">
        <v>15566</v>
      </c>
      <c r="D6712" s="6" t="s">
        <v>18874</v>
      </c>
      <c r="E6712" s="6" t="s">
        <v>5638</v>
      </c>
      <c r="F6712" s="6" t="s">
        <v>2836</v>
      </c>
      <c r="G6712" s="6" t="s">
        <v>2837</v>
      </c>
      <c r="H6712" s="79">
        <v>1924.6188770000001</v>
      </c>
    </row>
    <row r="6713" spans="1:8" x14ac:dyDescent="0.2">
      <c r="A6713" s="6">
        <v>30335453</v>
      </c>
      <c r="B6713" s="6" t="s">
        <v>25092</v>
      </c>
      <c r="C6713" s="6" t="s">
        <v>10829</v>
      </c>
      <c r="D6713" s="6" t="s">
        <v>7351</v>
      </c>
      <c r="E6713" s="6" t="s">
        <v>5638</v>
      </c>
      <c r="F6713" s="6" t="s">
        <v>25093</v>
      </c>
      <c r="G6713" s="6" t="s">
        <v>25094</v>
      </c>
      <c r="H6713" s="79">
        <v>1925.354943</v>
      </c>
    </row>
    <row r="6714" spans="1:8" x14ac:dyDescent="0.2">
      <c r="A6714" s="6">
        <v>30186762</v>
      </c>
      <c r="B6714" s="6" t="s">
        <v>25095</v>
      </c>
      <c r="C6714" s="6" t="s">
        <v>15558</v>
      </c>
      <c r="D6714" s="6" t="s">
        <v>7351</v>
      </c>
      <c r="E6714" s="6" t="s">
        <v>5638</v>
      </c>
      <c r="F6714" s="6" t="s">
        <v>25096</v>
      </c>
      <c r="G6714" s="6" t="s">
        <v>25097</v>
      </c>
      <c r="H6714" s="79">
        <v>1925.354943</v>
      </c>
    </row>
    <row r="6715" spans="1:8" x14ac:dyDescent="0.2">
      <c r="A6715" s="6">
        <v>30057340</v>
      </c>
      <c r="B6715" s="6" t="s">
        <v>25098</v>
      </c>
      <c r="C6715" s="6" t="s">
        <v>10825</v>
      </c>
      <c r="D6715" s="6" t="s">
        <v>7755</v>
      </c>
      <c r="E6715" s="6" t="s">
        <v>5638</v>
      </c>
      <c r="F6715" s="6" t="s">
        <v>25099</v>
      </c>
      <c r="G6715" s="6" t="s">
        <v>25100</v>
      </c>
      <c r="H6715" s="79">
        <v>1925.354943</v>
      </c>
    </row>
    <row r="6716" spans="1:8" x14ac:dyDescent="0.2">
      <c r="A6716" s="6">
        <v>30221495</v>
      </c>
      <c r="B6716" s="6" t="s">
        <v>25101</v>
      </c>
      <c r="C6716" s="6" t="s">
        <v>10829</v>
      </c>
      <c r="D6716" s="6" t="s">
        <v>7755</v>
      </c>
      <c r="E6716" s="6" t="s">
        <v>5638</v>
      </c>
      <c r="F6716" s="6" t="s">
        <v>25102</v>
      </c>
      <c r="G6716" s="6" t="s">
        <v>25103</v>
      </c>
      <c r="H6716" s="79">
        <v>1925.354943</v>
      </c>
    </row>
    <row r="6717" spans="1:8" x14ac:dyDescent="0.2">
      <c r="A6717" s="6">
        <v>30004062</v>
      </c>
      <c r="B6717" s="6" t="s">
        <v>25104</v>
      </c>
      <c r="C6717" s="6" t="s">
        <v>15558</v>
      </c>
      <c r="D6717" s="6" t="s">
        <v>7755</v>
      </c>
      <c r="E6717" s="6" t="s">
        <v>5638</v>
      </c>
      <c r="F6717" s="6" t="s">
        <v>25105</v>
      </c>
      <c r="G6717" s="6" t="s">
        <v>25106</v>
      </c>
      <c r="H6717" s="79">
        <v>1925.354943</v>
      </c>
    </row>
    <row r="6718" spans="1:8" x14ac:dyDescent="0.2">
      <c r="A6718" s="6">
        <v>30245586</v>
      </c>
      <c r="B6718" s="6" t="s">
        <v>25107</v>
      </c>
      <c r="C6718" s="6" t="s">
        <v>5727</v>
      </c>
      <c r="D6718" s="6" t="s">
        <v>11588</v>
      </c>
      <c r="E6718" s="6" t="s">
        <v>5893</v>
      </c>
      <c r="F6718" s="6" t="s">
        <v>25108</v>
      </c>
      <c r="G6718" s="6" t="s">
        <v>25109</v>
      </c>
      <c r="H6718" s="79">
        <v>1926.2198579999999</v>
      </c>
    </row>
    <row r="6719" spans="1:8" x14ac:dyDescent="0.2">
      <c r="A6719" s="6">
        <v>30002241</v>
      </c>
      <c r="B6719" s="6" t="s">
        <v>25110</v>
      </c>
      <c r="C6719" s="6" t="s">
        <v>5730</v>
      </c>
      <c r="D6719" s="6" t="s">
        <v>11588</v>
      </c>
      <c r="E6719" s="6" t="s">
        <v>5893</v>
      </c>
      <c r="F6719" s="6" t="s">
        <v>25111</v>
      </c>
      <c r="G6719" s="6" t="s">
        <v>25112</v>
      </c>
      <c r="H6719" s="79">
        <v>1926.2198579999999</v>
      </c>
    </row>
    <row r="6720" spans="1:8" x14ac:dyDescent="0.2">
      <c r="A6720" s="6">
        <v>30275087</v>
      </c>
      <c r="B6720" s="6" t="s">
        <v>25113</v>
      </c>
      <c r="C6720" s="6" t="s">
        <v>5732</v>
      </c>
      <c r="D6720" s="6" t="s">
        <v>11588</v>
      </c>
      <c r="E6720" s="6" t="s">
        <v>5893</v>
      </c>
      <c r="F6720" s="6" t="s">
        <v>25114</v>
      </c>
      <c r="G6720" s="6" t="s">
        <v>25115</v>
      </c>
      <c r="H6720" s="79">
        <v>1926.2198579999999</v>
      </c>
    </row>
    <row r="6721" spans="1:8" x14ac:dyDescent="0.2">
      <c r="A6721" s="6">
        <v>30048792</v>
      </c>
      <c r="B6721" s="6" t="s">
        <v>25116</v>
      </c>
      <c r="C6721" s="6" t="s">
        <v>5736</v>
      </c>
      <c r="D6721" s="6" t="s">
        <v>11588</v>
      </c>
      <c r="E6721" s="6" t="s">
        <v>5893</v>
      </c>
      <c r="F6721" s="6" t="s">
        <v>25117</v>
      </c>
      <c r="G6721" s="6" t="s">
        <v>25118</v>
      </c>
      <c r="H6721" s="79">
        <v>1926.2198579999999</v>
      </c>
    </row>
    <row r="6722" spans="1:8" x14ac:dyDescent="0.2">
      <c r="A6722" s="6">
        <v>30276269</v>
      </c>
      <c r="B6722" s="6" t="s">
        <v>25119</v>
      </c>
      <c r="C6722" s="6" t="s">
        <v>7139</v>
      </c>
      <c r="D6722" s="6" t="s">
        <v>16425</v>
      </c>
      <c r="E6722" s="6" t="s">
        <v>15819</v>
      </c>
      <c r="F6722" s="6" t="s">
        <v>25120</v>
      </c>
      <c r="G6722" s="6" t="s">
        <v>25121</v>
      </c>
      <c r="H6722" s="79">
        <v>1926.6719439999999</v>
      </c>
    </row>
    <row r="6723" spans="1:8" x14ac:dyDescent="0.2">
      <c r="A6723" s="6">
        <v>30260244</v>
      </c>
      <c r="B6723" s="6" t="s">
        <v>25122</v>
      </c>
      <c r="C6723" s="6" t="s">
        <v>7139</v>
      </c>
      <c r="D6723" s="6" t="s">
        <v>16429</v>
      </c>
      <c r="E6723" s="6" t="s">
        <v>15819</v>
      </c>
      <c r="F6723" s="6" t="s">
        <v>25123</v>
      </c>
      <c r="G6723" s="6" t="s">
        <v>25124</v>
      </c>
      <c r="H6723" s="79">
        <v>1926.6719439999999</v>
      </c>
    </row>
    <row r="6724" spans="1:8" x14ac:dyDescent="0.2">
      <c r="A6724" s="6">
        <v>30105349</v>
      </c>
      <c r="B6724" s="6" t="s">
        <v>25125</v>
      </c>
      <c r="C6724" s="6" t="s">
        <v>6975</v>
      </c>
      <c r="D6724" s="6" t="s">
        <v>7351</v>
      </c>
      <c r="E6724" s="6" t="s">
        <v>5638</v>
      </c>
      <c r="F6724" s="6" t="s">
        <v>25126</v>
      </c>
      <c r="G6724" s="6" t="s">
        <v>25127</v>
      </c>
      <c r="H6724" s="79">
        <v>1927.970853</v>
      </c>
    </row>
    <row r="6725" spans="1:8" x14ac:dyDescent="0.2">
      <c r="A6725" s="6">
        <v>30263063</v>
      </c>
      <c r="B6725" s="6" t="s">
        <v>25128</v>
      </c>
      <c r="C6725" s="6" t="s">
        <v>5921</v>
      </c>
      <c r="D6725" s="6" t="s">
        <v>17993</v>
      </c>
      <c r="E6725" s="6" t="s">
        <v>15819</v>
      </c>
      <c r="F6725" s="6" t="s">
        <v>25129</v>
      </c>
      <c r="G6725" s="6" t="s">
        <v>25130</v>
      </c>
      <c r="H6725" s="79">
        <v>1927.970853</v>
      </c>
    </row>
    <row r="6726" spans="1:8" x14ac:dyDescent="0.2">
      <c r="A6726" s="6">
        <v>30037953</v>
      </c>
      <c r="B6726" s="6" t="s">
        <v>25131</v>
      </c>
      <c r="C6726" s="6" t="s">
        <v>5925</v>
      </c>
      <c r="D6726" s="6" t="s">
        <v>17993</v>
      </c>
      <c r="E6726" s="6" t="s">
        <v>15819</v>
      </c>
      <c r="F6726" s="6" t="s">
        <v>25132</v>
      </c>
      <c r="G6726" s="6" t="s">
        <v>25133</v>
      </c>
      <c r="H6726" s="79">
        <v>1927.970853</v>
      </c>
    </row>
    <row r="6727" spans="1:8" x14ac:dyDescent="0.2">
      <c r="A6727" s="6">
        <v>30131347</v>
      </c>
      <c r="B6727" s="6" t="s">
        <v>25134</v>
      </c>
      <c r="C6727" s="6" t="s">
        <v>5921</v>
      </c>
      <c r="D6727" s="6" t="s">
        <v>17997</v>
      </c>
      <c r="E6727" s="6" t="s">
        <v>15819</v>
      </c>
      <c r="F6727" s="6" t="s">
        <v>25135</v>
      </c>
      <c r="G6727" s="6" t="s">
        <v>25136</v>
      </c>
      <c r="H6727" s="79">
        <v>1927.970853</v>
      </c>
    </row>
    <row r="6728" spans="1:8" x14ac:dyDescent="0.2">
      <c r="A6728" s="6">
        <v>30347912</v>
      </c>
      <c r="B6728" s="6" t="s">
        <v>25137</v>
      </c>
      <c r="C6728" s="6" t="s">
        <v>5925</v>
      </c>
      <c r="D6728" s="6" t="s">
        <v>17997</v>
      </c>
      <c r="E6728" s="6" t="s">
        <v>15819</v>
      </c>
      <c r="F6728" s="6" t="s">
        <v>25138</v>
      </c>
      <c r="G6728" s="6" t="s">
        <v>25139</v>
      </c>
      <c r="H6728" s="79">
        <v>1927.970853</v>
      </c>
    </row>
    <row r="6729" spans="1:8" x14ac:dyDescent="0.2">
      <c r="A6729" s="6">
        <v>30246185</v>
      </c>
      <c r="B6729" s="6" t="s">
        <v>25140</v>
      </c>
      <c r="C6729" s="6" t="s">
        <v>5658</v>
      </c>
      <c r="D6729" s="6" t="s">
        <v>18034</v>
      </c>
      <c r="E6729" s="6" t="s">
        <v>5638</v>
      </c>
      <c r="F6729" s="6" t="s">
        <v>25141</v>
      </c>
      <c r="G6729" s="6" t="s">
        <v>25142</v>
      </c>
      <c r="H6729" s="79">
        <v>1928.9130560000001</v>
      </c>
    </row>
    <row r="6730" spans="1:8" x14ac:dyDescent="0.2">
      <c r="A6730" s="6">
        <v>30056562</v>
      </c>
      <c r="B6730" s="6" t="s">
        <v>25143</v>
      </c>
      <c r="C6730" s="6" t="s">
        <v>7151</v>
      </c>
      <c r="D6730" s="6" t="s">
        <v>17969</v>
      </c>
      <c r="E6730" s="6" t="s">
        <v>5893</v>
      </c>
      <c r="F6730" s="6" t="s">
        <v>25144</v>
      </c>
      <c r="G6730" s="6" t="s">
        <v>25145</v>
      </c>
      <c r="H6730" s="79">
        <v>1929.1070199999999</v>
      </c>
    </row>
    <row r="6731" spans="1:8" x14ac:dyDescent="0.2">
      <c r="A6731" s="6">
        <v>30039633</v>
      </c>
      <c r="B6731" s="6" t="s">
        <v>25146</v>
      </c>
      <c r="C6731" s="6" t="s">
        <v>7151</v>
      </c>
      <c r="D6731" s="6" t="s">
        <v>17973</v>
      </c>
      <c r="E6731" s="6" t="s">
        <v>5893</v>
      </c>
      <c r="F6731" s="6" t="s">
        <v>25147</v>
      </c>
      <c r="G6731" s="6" t="s">
        <v>25148</v>
      </c>
      <c r="H6731" s="79">
        <v>1929.1070199999999</v>
      </c>
    </row>
    <row r="6732" spans="1:8" x14ac:dyDescent="0.2">
      <c r="A6732" s="6">
        <v>30314992</v>
      </c>
      <c r="B6732" s="6" t="s">
        <v>25149</v>
      </c>
      <c r="C6732" s="6" t="s">
        <v>6342</v>
      </c>
      <c r="D6732" s="6" t="s">
        <v>24703</v>
      </c>
      <c r="E6732" s="6" t="s">
        <v>18414</v>
      </c>
      <c r="F6732" s="6" t="s">
        <v>25150</v>
      </c>
      <c r="G6732" s="6" t="s">
        <v>25151</v>
      </c>
      <c r="H6732" s="79">
        <v>1930.8441350000001</v>
      </c>
    </row>
    <row r="6733" spans="1:8" x14ac:dyDescent="0.2">
      <c r="A6733" s="6">
        <v>30322867</v>
      </c>
      <c r="B6733" s="6" t="s">
        <v>25152</v>
      </c>
      <c r="C6733" s="6" t="s">
        <v>6342</v>
      </c>
      <c r="D6733" s="6" t="s">
        <v>24707</v>
      </c>
      <c r="E6733" s="6" t="s">
        <v>18414</v>
      </c>
      <c r="F6733" s="6" t="s">
        <v>25153</v>
      </c>
      <c r="G6733" s="6" t="s">
        <v>25154</v>
      </c>
      <c r="H6733" s="79">
        <v>1930.8441350000001</v>
      </c>
    </row>
    <row r="6734" spans="1:8" x14ac:dyDescent="0.2">
      <c r="A6734" s="6">
        <v>30062879</v>
      </c>
      <c r="B6734" s="6" t="s">
        <v>25155</v>
      </c>
      <c r="C6734" s="6" t="s">
        <v>6342</v>
      </c>
      <c r="D6734" s="6" t="s">
        <v>24719</v>
      </c>
      <c r="E6734" s="6" t="s">
        <v>5893</v>
      </c>
      <c r="F6734" s="6" t="s">
        <v>25156</v>
      </c>
      <c r="G6734" s="6" t="s">
        <v>25157</v>
      </c>
      <c r="H6734" s="79">
        <v>1930.8441350000001</v>
      </c>
    </row>
    <row r="6735" spans="1:8" x14ac:dyDescent="0.2">
      <c r="A6735" s="6">
        <v>30188565</v>
      </c>
      <c r="B6735" s="6" t="s">
        <v>25158</v>
      </c>
      <c r="C6735" s="6" t="s">
        <v>6342</v>
      </c>
      <c r="D6735" s="6" t="s">
        <v>18413</v>
      </c>
      <c r="E6735" s="6" t="s">
        <v>18414</v>
      </c>
      <c r="F6735" s="6" t="s">
        <v>25159</v>
      </c>
      <c r="G6735" s="6" t="s">
        <v>25160</v>
      </c>
      <c r="H6735" s="79">
        <v>1932.9842329999999</v>
      </c>
    </row>
    <row r="6736" spans="1:8" x14ac:dyDescent="0.2">
      <c r="A6736" s="6">
        <v>30081529</v>
      </c>
      <c r="B6736" s="6" t="s">
        <v>25161</v>
      </c>
      <c r="C6736" s="6" t="s">
        <v>25162</v>
      </c>
      <c r="D6736" s="6" t="s">
        <v>18309</v>
      </c>
      <c r="E6736" s="6" t="s">
        <v>5893</v>
      </c>
      <c r="F6736" s="6" t="s">
        <v>25163</v>
      </c>
      <c r="G6736" s="6" t="s">
        <v>25164</v>
      </c>
      <c r="H6736" s="79">
        <v>1932.9842329999999</v>
      </c>
    </row>
    <row r="6737" spans="1:8" x14ac:dyDescent="0.2">
      <c r="A6737" s="6">
        <v>30229178</v>
      </c>
      <c r="B6737" s="6" t="s">
        <v>25165</v>
      </c>
      <c r="C6737" s="6" t="s">
        <v>6342</v>
      </c>
      <c r="D6737" s="6" t="s">
        <v>18416</v>
      </c>
      <c r="E6737" s="6" t="s">
        <v>5638</v>
      </c>
      <c r="F6737" s="6" t="s">
        <v>25166</v>
      </c>
      <c r="G6737" s="6" t="s">
        <v>25167</v>
      </c>
      <c r="H6737" s="79">
        <v>1932.9842329999999</v>
      </c>
    </row>
    <row r="6738" spans="1:8" x14ac:dyDescent="0.2">
      <c r="A6738" s="6">
        <v>30185904</v>
      </c>
      <c r="B6738" s="6" t="s">
        <v>4577</v>
      </c>
      <c r="C6738" s="6" t="s">
        <v>15570</v>
      </c>
      <c r="D6738" s="6" t="s">
        <v>18868</v>
      </c>
      <c r="E6738" s="6" t="s">
        <v>5638</v>
      </c>
      <c r="F6738" s="6" t="s">
        <v>4573</v>
      </c>
      <c r="G6738" s="6" t="s">
        <v>4574</v>
      </c>
      <c r="H6738" s="79">
        <v>1932.9842329999999</v>
      </c>
    </row>
    <row r="6739" spans="1:8" x14ac:dyDescent="0.2">
      <c r="A6739" s="6">
        <v>30151967</v>
      </c>
      <c r="B6739" s="6" t="s">
        <v>5378</v>
      </c>
      <c r="C6739" s="6" t="s">
        <v>15570</v>
      </c>
      <c r="D6739" s="6" t="s">
        <v>18870</v>
      </c>
      <c r="E6739" s="6" t="s">
        <v>5638</v>
      </c>
      <c r="F6739" s="6" t="s">
        <v>5374</v>
      </c>
      <c r="G6739" s="6" t="s">
        <v>5375</v>
      </c>
      <c r="H6739" s="79">
        <v>1932.9842329999999</v>
      </c>
    </row>
    <row r="6740" spans="1:8" x14ac:dyDescent="0.2">
      <c r="A6740" s="6">
        <v>30430018</v>
      </c>
      <c r="B6740" s="6" t="s">
        <v>5041</v>
      </c>
      <c r="C6740" s="6" t="s">
        <v>15570</v>
      </c>
      <c r="D6740" s="6" t="s">
        <v>18874</v>
      </c>
      <c r="E6740" s="6" t="s">
        <v>5638</v>
      </c>
      <c r="F6740" s="6" t="s">
        <v>5037</v>
      </c>
      <c r="G6740" s="6" t="s">
        <v>5038</v>
      </c>
      <c r="H6740" s="79">
        <v>1932.9842329999999</v>
      </c>
    </row>
    <row r="6741" spans="1:8" x14ac:dyDescent="0.2">
      <c r="A6741" s="6">
        <v>30014617</v>
      </c>
      <c r="B6741" s="6" t="s">
        <v>25168</v>
      </c>
      <c r="C6741" s="6" t="s">
        <v>6021</v>
      </c>
      <c r="D6741" s="6" t="s">
        <v>17993</v>
      </c>
      <c r="E6741" s="6" t="s">
        <v>15819</v>
      </c>
      <c r="F6741" s="6" t="s">
        <v>25169</v>
      </c>
      <c r="G6741" s="6" t="s">
        <v>25170</v>
      </c>
      <c r="H6741" s="79">
        <v>1936.1608060000001</v>
      </c>
    </row>
    <row r="6742" spans="1:8" x14ac:dyDescent="0.2">
      <c r="A6742" s="6">
        <v>30302414</v>
      </c>
      <c r="B6742" s="6" t="s">
        <v>25171</v>
      </c>
      <c r="C6742" s="6" t="s">
        <v>6025</v>
      </c>
      <c r="D6742" s="6" t="s">
        <v>17993</v>
      </c>
      <c r="E6742" s="6" t="s">
        <v>15819</v>
      </c>
      <c r="F6742" s="6" t="s">
        <v>25172</v>
      </c>
      <c r="G6742" s="6" t="s">
        <v>25173</v>
      </c>
      <c r="H6742" s="79">
        <v>1936.1608060000001</v>
      </c>
    </row>
    <row r="6743" spans="1:8" x14ac:dyDescent="0.2">
      <c r="A6743" s="6">
        <v>30089153</v>
      </c>
      <c r="B6743" s="6" t="s">
        <v>25174</v>
      </c>
      <c r="C6743" s="6" t="s">
        <v>6021</v>
      </c>
      <c r="D6743" s="6" t="s">
        <v>17997</v>
      </c>
      <c r="E6743" s="6" t="s">
        <v>15819</v>
      </c>
      <c r="F6743" s="6" t="s">
        <v>25175</v>
      </c>
      <c r="G6743" s="6" t="s">
        <v>25176</v>
      </c>
      <c r="H6743" s="79">
        <v>1936.1608060000001</v>
      </c>
    </row>
    <row r="6744" spans="1:8" x14ac:dyDescent="0.2">
      <c r="A6744" s="6">
        <v>30231646</v>
      </c>
      <c r="B6744" s="6" t="s">
        <v>25177</v>
      </c>
      <c r="C6744" s="6" t="s">
        <v>6025</v>
      </c>
      <c r="D6744" s="6" t="s">
        <v>17997</v>
      </c>
      <c r="E6744" s="6" t="s">
        <v>15819</v>
      </c>
      <c r="F6744" s="6" t="s">
        <v>25178</v>
      </c>
      <c r="G6744" s="6" t="s">
        <v>25179</v>
      </c>
      <c r="H6744" s="79">
        <v>1936.1608060000001</v>
      </c>
    </row>
    <row r="6745" spans="1:8" x14ac:dyDescent="0.2">
      <c r="A6745" s="6">
        <v>30074952</v>
      </c>
      <c r="B6745" s="6" t="s">
        <v>646</v>
      </c>
      <c r="C6745" s="6" t="s">
        <v>6592</v>
      </c>
      <c r="D6745" s="6" t="s">
        <v>18868</v>
      </c>
      <c r="E6745" s="6" t="s">
        <v>5638</v>
      </c>
      <c r="F6745" s="6" t="s">
        <v>641</v>
      </c>
      <c r="G6745" s="6" t="s">
        <v>642</v>
      </c>
      <c r="H6745" s="79">
        <v>1938.4181619999999</v>
      </c>
    </row>
    <row r="6746" spans="1:8" x14ac:dyDescent="0.2">
      <c r="A6746" s="6">
        <v>30302905</v>
      </c>
      <c r="B6746" s="6" t="s">
        <v>25180</v>
      </c>
      <c r="C6746" s="6" t="s">
        <v>6592</v>
      </c>
      <c r="D6746" s="6" t="s">
        <v>18870</v>
      </c>
      <c r="E6746" s="6" t="s">
        <v>5638</v>
      </c>
      <c r="F6746" s="6" t="s">
        <v>25181</v>
      </c>
      <c r="G6746" s="6" t="s">
        <v>25182</v>
      </c>
      <c r="H6746" s="79">
        <v>1938.4181619999999</v>
      </c>
    </row>
    <row r="6747" spans="1:8" x14ac:dyDescent="0.2">
      <c r="A6747" s="6">
        <v>30272435</v>
      </c>
      <c r="B6747" s="6" t="s">
        <v>25183</v>
      </c>
      <c r="C6747" s="6" t="s">
        <v>6596</v>
      </c>
      <c r="D6747" s="6" t="s">
        <v>18870</v>
      </c>
      <c r="E6747" s="6" t="s">
        <v>5638</v>
      </c>
      <c r="F6747" s="6" t="s">
        <v>25184</v>
      </c>
      <c r="G6747" s="6" t="s">
        <v>25185</v>
      </c>
      <c r="H6747" s="79">
        <v>1938.4181619999999</v>
      </c>
    </row>
    <row r="6748" spans="1:8" x14ac:dyDescent="0.2">
      <c r="A6748" s="6">
        <v>30132820</v>
      </c>
      <c r="B6748" s="6" t="s">
        <v>25186</v>
      </c>
      <c r="C6748" s="6" t="s">
        <v>6596</v>
      </c>
      <c r="D6748" s="6" t="s">
        <v>18874</v>
      </c>
      <c r="E6748" s="6" t="s">
        <v>5638</v>
      </c>
      <c r="F6748" s="6" t="s">
        <v>25187</v>
      </c>
      <c r="G6748" s="6" t="s">
        <v>25188</v>
      </c>
      <c r="H6748" s="79">
        <v>1938.4181619999999</v>
      </c>
    </row>
    <row r="6749" spans="1:8" x14ac:dyDescent="0.2">
      <c r="A6749" s="6">
        <v>30129556</v>
      </c>
      <c r="B6749" s="6" t="s">
        <v>25189</v>
      </c>
      <c r="C6749" s="6" t="s">
        <v>6093</v>
      </c>
      <c r="D6749" s="6" t="s">
        <v>7679</v>
      </c>
      <c r="E6749" s="6" t="s">
        <v>5638</v>
      </c>
      <c r="F6749" s="6" t="s">
        <v>25190</v>
      </c>
      <c r="G6749" s="6" t="s">
        <v>25191</v>
      </c>
      <c r="H6749" s="79">
        <v>1939.131987</v>
      </c>
    </row>
    <row r="6750" spans="1:8" x14ac:dyDescent="0.2">
      <c r="A6750" s="6">
        <v>30119484</v>
      </c>
      <c r="B6750" s="6" t="s">
        <v>25192</v>
      </c>
      <c r="C6750" s="6" t="s">
        <v>6097</v>
      </c>
      <c r="D6750" s="6" t="s">
        <v>7679</v>
      </c>
      <c r="E6750" s="6" t="s">
        <v>5638</v>
      </c>
      <c r="F6750" s="6" t="s">
        <v>25193</v>
      </c>
      <c r="G6750" s="6" t="s">
        <v>25194</v>
      </c>
      <c r="H6750" s="79">
        <v>1939.131987</v>
      </c>
    </row>
    <row r="6751" spans="1:8" x14ac:dyDescent="0.2">
      <c r="A6751" s="6">
        <v>30191684</v>
      </c>
      <c r="B6751" s="6" t="s">
        <v>25195</v>
      </c>
      <c r="C6751" s="6" t="s">
        <v>6101</v>
      </c>
      <c r="D6751" s="6" t="s">
        <v>7679</v>
      </c>
      <c r="E6751" s="6" t="s">
        <v>5638</v>
      </c>
      <c r="F6751" s="6" t="s">
        <v>25196</v>
      </c>
      <c r="G6751" s="6" t="s">
        <v>25197</v>
      </c>
      <c r="H6751" s="79">
        <v>1939.131987</v>
      </c>
    </row>
    <row r="6752" spans="1:8" x14ac:dyDescent="0.2">
      <c r="A6752" s="6">
        <v>30146703</v>
      </c>
      <c r="B6752" s="6" t="s">
        <v>25198</v>
      </c>
      <c r="C6752" s="6" t="s">
        <v>6105</v>
      </c>
      <c r="D6752" s="6" t="s">
        <v>7679</v>
      </c>
      <c r="E6752" s="6" t="s">
        <v>5638</v>
      </c>
      <c r="F6752" s="6" t="s">
        <v>25199</v>
      </c>
      <c r="G6752" s="6" t="s">
        <v>25200</v>
      </c>
      <c r="H6752" s="79">
        <v>1939.131987</v>
      </c>
    </row>
    <row r="6753" spans="1:8" x14ac:dyDescent="0.2">
      <c r="A6753" s="6">
        <v>30216229</v>
      </c>
      <c r="B6753" s="6" t="s">
        <v>5256</v>
      </c>
      <c r="C6753" s="6" t="s">
        <v>6093</v>
      </c>
      <c r="D6753" s="6" t="s">
        <v>11268</v>
      </c>
      <c r="E6753" s="6" t="s">
        <v>5638</v>
      </c>
      <c r="F6753" s="6" t="s">
        <v>5252</v>
      </c>
      <c r="G6753" s="6" t="s">
        <v>5253</v>
      </c>
      <c r="H6753" s="79">
        <v>1939.131987</v>
      </c>
    </row>
    <row r="6754" spans="1:8" x14ac:dyDescent="0.2">
      <c r="A6754" s="6">
        <v>30094508</v>
      </c>
      <c r="B6754" s="6" t="s">
        <v>3690</v>
      </c>
      <c r="C6754" s="6" t="s">
        <v>6097</v>
      </c>
      <c r="D6754" s="6" t="s">
        <v>11268</v>
      </c>
      <c r="E6754" s="6" t="s">
        <v>5638</v>
      </c>
      <c r="F6754" s="6" t="s">
        <v>3685</v>
      </c>
      <c r="G6754" s="6" t="s">
        <v>3686</v>
      </c>
      <c r="H6754" s="79">
        <v>1939.131987</v>
      </c>
    </row>
    <row r="6755" spans="1:8" x14ac:dyDescent="0.2">
      <c r="A6755" s="6">
        <v>30034058</v>
      </c>
      <c r="B6755" s="6" t="s">
        <v>4675</v>
      </c>
      <c r="C6755" s="6" t="s">
        <v>6101</v>
      </c>
      <c r="D6755" s="6" t="s">
        <v>11268</v>
      </c>
      <c r="E6755" s="6" t="s">
        <v>5638</v>
      </c>
      <c r="F6755" s="6" t="s">
        <v>4671</v>
      </c>
      <c r="G6755" s="6" t="s">
        <v>4672</v>
      </c>
      <c r="H6755" s="79">
        <v>1939.131987</v>
      </c>
    </row>
    <row r="6756" spans="1:8" x14ac:dyDescent="0.2">
      <c r="A6756" s="6">
        <v>30109945</v>
      </c>
      <c r="B6756" s="6" t="s">
        <v>2648</v>
      </c>
      <c r="C6756" s="6" t="s">
        <v>6105</v>
      </c>
      <c r="D6756" s="6" t="s">
        <v>11268</v>
      </c>
      <c r="E6756" s="6" t="s">
        <v>5638</v>
      </c>
      <c r="F6756" s="6" t="s">
        <v>2643</v>
      </c>
      <c r="G6756" s="6" t="s">
        <v>2644</v>
      </c>
      <c r="H6756" s="79">
        <v>1939.131987</v>
      </c>
    </row>
    <row r="6757" spans="1:8" x14ac:dyDescent="0.2">
      <c r="A6757" s="6">
        <v>30361518</v>
      </c>
      <c r="B6757" s="6" t="s">
        <v>25201</v>
      </c>
      <c r="C6757" s="6" t="s">
        <v>8598</v>
      </c>
      <c r="D6757" s="6" t="s">
        <v>7755</v>
      </c>
      <c r="E6757" s="6" t="s">
        <v>5638</v>
      </c>
      <c r="F6757" s="6" t="s">
        <v>25202</v>
      </c>
      <c r="G6757" s="6" t="s">
        <v>25203</v>
      </c>
      <c r="H6757" s="79">
        <v>1944.1704070000001</v>
      </c>
    </row>
    <row r="6758" spans="1:8" x14ac:dyDescent="0.2">
      <c r="A6758" s="6">
        <v>30059804</v>
      </c>
      <c r="B6758" s="6" t="s">
        <v>25204</v>
      </c>
      <c r="C6758" s="6" t="s">
        <v>5666</v>
      </c>
      <c r="D6758" s="6" t="s">
        <v>13250</v>
      </c>
      <c r="E6758" s="6" t="s">
        <v>13251</v>
      </c>
      <c r="F6758" s="6" t="s">
        <v>25205</v>
      </c>
      <c r="G6758" s="6" t="s">
        <v>25206</v>
      </c>
      <c r="H6758" s="79">
        <v>1947.9902050000001</v>
      </c>
    </row>
    <row r="6759" spans="1:8" x14ac:dyDescent="0.2">
      <c r="A6759" s="6">
        <v>30040451</v>
      </c>
      <c r="B6759" s="6" t="s">
        <v>25207</v>
      </c>
      <c r="C6759" s="6" t="s">
        <v>5694</v>
      </c>
      <c r="D6759" s="6" t="s">
        <v>18870</v>
      </c>
      <c r="E6759" s="6" t="s">
        <v>5638</v>
      </c>
      <c r="F6759" s="6" t="s">
        <v>25208</v>
      </c>
      <c r="G6759" s="6" t="s">
        <v>25209</v>
      </c>
      <c r="H6759" s="79">
        <v>1950.257443</v>
      </c>
    </row>
    <row r="6760" spans="1:8" x14ac:dyDescent="0.2">
      <c r="A6760" s="6">
        <v>30221218</v>
      </c>
      <c r="B6760" s="6" t="s">
        <v>25210</v>
      </c>
      <c r="C6760" s="6" t="s">
        <v>6775</v>
      </c>
      <c r="D6760" s="6" t="s">
        <v>18870</v>
      </c>
      <c r="E6760" s="6" t="s">
        <v>5638</v>
      </c>
      <c r="F6760" s="6" t="s">
        <v>25211</v>
      </c>
      <c r="G6760" s="6" t="s">
        <v>25212</v>
      </c>
      <c r="H6760" s="79">
        <v>1950.257443</v>
      </c>
    </row>
    <row r="6761" spans="1:8" x14ac:dyDescent="0.2">
      <c r="A6761" s="6">
        <v>30429307</v>
      </c>
      <c r="B6761" s="6" t="s">
        <v>25213</v>
      </c>
      <c r="C6761" s="6" t="s">
        <v>5694</v>
      </c>
      <c r="D6761" s="6" t="s">
        <v>18874</v>
      </c>
      <c r="E6761" s="6" t="s">
        <v>5638</v>
      </c>
      <c r="F6761" s="6" t="s">
        <v>25214</v>
      </c>
      <c r="G6761" s="6" t="s">
        <v>25215</v>
      </c>
      <c r="H6761" s="79">
        <v>1950.257443</v>
      </c>
    </row>
    <row r="6762" spans="1:8" x14ac:dyDescent="0.2">
      <c r="A6762" s="6">
        <v>30014993</v>
      </c>
      <c r="B6762" s="6" t="s">
        <v>25216</v>
      </c>
      <c r="C6762" s="6" t="s">
        <v>6775</v>
      </c>
      <c r="D6762" s="6" t="s">
        <v>18874</v>
      </c>
      <c r="E6762" s="6" t="s">
        <v>5638</v>
      </c>
      <c r="F6762" s="6" t="s">
        <v>25217</v>
      </c>
      <c r="G6762" s="6" t="s">
        <v>25218</v>
      </c>
      <c r="H6762" s="79">
        <v>1950.257443</v>
      </c>
    </row>
    <row r="6763" spans="1:8" x14ac:dyDescent="0.2">
      <c r="A6763" s="6">
        <v>30399092</v>
      </c>
      <c r="B6763" s="6" t="s">
        <v>25219</v>
      </c>
      <c r="C6763" s="6" t="s">
        <v>5706</v>
      </c>
      <c r="D6763" s="6" t="s">
        <v>13250</v>
      </c>
      <c r="E6763" s="6" t="s">
        <v>13251</v>
      </c>
      <c r="F6763" s="6" t="s">
        <v>25220</v>
      </c>
      <c r="G6763" s="6" t="s">
        <v>25221</v>
      </c>
      <c r="H6763" s="79">
        <v>1964.274361</v>
      </c>
    </row>
    <row r="6764" spans="1:8" x14ac:dyDescent="0.2">
      <c r="A6764" s="6">
        <v>30341450</v>
      </c>
      <c r="B6764" s="6" t="s">
        <v>25222</v>
      </c>
      <c r="C6764" s="6" t="s">
        <v>5702</v>
      </c>
      <c r="D6764" s="6" t="s">
        <v>5892</v>
      </c>
      <c r="E6764" s="6" t="s">
        <v>5893</v>
      </c>
      <c r="F6764" s="6" t="s">
        <v>25223</v>
      </c>
      <c r="G6764" s="6" t="s">
        <v>25224</v>
      </c>
      <c r="H6764" s="79">
        <v>1967.9007770000001</v>
      </c>
    </row>
    <row r="6765" spans="1:8" x14ac:dyDescent="0.2">
      <c r="A6765" s="6">
        <v>30210453</v>
      </c>
      <c r="B6765" s="6" t="s">
        <v>25225</v>
      </c>
      <c r="C6765" s="6" t="s">
        <v>5759</v>
      </c>
      <c r="D6765" s="6" t="s">
        <v>18044</v>
      </c>
      <c r="E6765" s="6" t="s">
        <v>5638</v>
      </c>
      <c r="F6765" s="6" t="s">
        <v>25226</v>
      </c>
      <c r="G6765" s="6" t="s">
        <v>25227</v>
      </c>
      <c r="H6765" s="79">
        <v>1970.343746</v>
      </c>
    </row>
    <row r="6766" spans="1:8" x14ac:dyDescent="0.2">
      <c r="A6766" s="6">
        <v>30003653</v>
      </c>
      <c r="B6766" s="6" t="s">
        <v>313</v>
      </c>
      <c r="C6766" s="6" t="s">
        <v>8594</v>
      </c>
      <c r="D6766" s="6" t="s">
        <v>18874</v>
      </c>
      <c r="E6766" s="6" t="s">
        <v>5638</v>
      </c>
      <c r="F6766" s="6" t="s">
        <v>307</v>
      </c>
      <c r="G6766" s="6" t="s">
        <v>308</v>
      </c>
      <c r="H6766" s="79">
        <v>1971.0297</v>
      </c>
    </row>
    <row r="6767" spans="1:8" x14ac:dyDescent="0.2">
      <c r="A6767" s="6">
        <v>30391074</v>
      </c>
      <c r="B6767" s="6" t="s">
        <v>25228</v>
      </c>
      <c r="C6767" s="6" t="s">
        <v>5756</v>
      </c>
      <c r="D6767" s="6" t="s">
        <v>18044</v>
      </c>
      <c r="E6767" s="6" t="s">
        <v>5638</v>
      </c>
      <c r="F6767" s="6" t="s">
        <v>25229</v>
      </c>
      <c r="G6767" s="6" t="s">
        <v>25230</v>
      </c>
      <c r="H6767" s="79">
        <v>1971.328628</v>
      </c>
    </row>
    <row r="6768" spans="1:8" x14ac:dyDescent="0.2">
      <c r="A6768" s="6">
        <v>30191033</v>
      </c>
      <c r="B6768" s="6" t="s">
        <v>25231</v>
      </c>
      <c r="C6768" s="6" t="s">
        <v>5766</v>
      </c>
      <c r="D6768" s="6" t="s">
        <v>24707</v>
      </c>
      <c r="E6768" s="6" t="s">
        <v>18414</v>
      </c>
      <c r="F6768" s="6" t="s">
        <v>25232</v>
      </c>
      <c r="G6768" s="6" t="s">
        <v>25233</v>
      </c>
      <c r="H6768" s="79">
        <v>1972.5915090000001</v>
      </c>
    </row>
    <row r="6769" spans="1:8" x14ac:dyDescent="0.2">
      <c r="A6769" s="6">
        <v>30317327</v>
      </c>
      <c r="B6769" s="6" t="s">
        <v>25234</v>
      </c>
      <c r="C6769" s="6" t="s">
        <v>5702</v>
      </c>
      <c r="D6769" s="6" t="s">
        <v>13250</v>
      </c>
      <c r="E6769" s="6" t="s">
        <v>13251</v>
      </c>
      <c r="F6769" s="6" t="s">
        <v>25235</v>
      </c>
      <c r="G6769" s="6" t="s">
        <v>25236</v>
      </c>
      <c r="H6769" s="79">
        <v>1973.634415</v>
      </c>
    </row>
    <row r="6770" spans="1:8" x14ac:dyDescent="0.2">
      <c r="A6770" s="6">
        <v>30059236</v>
      </c>
      <c r="B6770" s="6" t="s">
        <v>25237</v>
      </c>
      <c r="C6770" s="6" t="s">
        <v>25238</v>
      </c>
      <c r="D6770" s="6" t="s">
        <v>19351</v>
      </c>
      <c r="E6770" s="6" t="s">
        <v>5893</v>
      </c>
      <c r="F6770" s="6" t="s">
        <v>25239</v>
      </c>
      <c r="G6770" s="6" t="s">
        <v>25240</v>
      </c>
      <c r="H6770" s="79">
        <v>1974.515615</v>
      </c>
    </row>
    <row r="6771" spans="1:8" x14ac:dyDescent="0.2">
      <c r="A6771" s="6">
        <v>30009476</v>
      </c>
      <c r="B6771" s="6" t="s">
        <v>1837</v>
      </c>
      <c r="C6771" s="6" t="s">
        <v>5776</v>
      </c>
      <c r="D6771" s="6" t="s">
        <v>11268</v>
      </c>
      <c r="E6771" s="6" t="s">
        <v>5638</v>
      </c>
      <c r="F6771" s="6" t="s">
        <v>1832</v>
      </c>
      <c r="G6771" s="6" t="s">
        <v>1833</v>
      </c>
      <c r="H6771" s="79">
        <v>1982.416528</v>
      </c>
    </row>
    <row r="6772" spans="1:8" x14ac:dyDescent="0.2">
      <c r="A6772" s="6">
        <v>30006932</v>
      </c>
      <c r="B6772" s="6" t="s">
        <v>5281</v>
      </c>
      <c r="C6772" s="6" t="s">
        <v>5779</v>
      </c>
      <c r="D6772" s="6" t="s">
        <v>11268</v>
      </c>
      <c r="E6772" s="6" t="s">
        <v>5638</v>
      </c>
      <c r="F6772" s="6" t="s">
        <v>5277</v>
      </c>
      <c r="G6772" s="6" t="s">
        <v>5278</v>
      </c>
      <c r="H6772" s="79">
        <v>1982.416528</v>
      </c>
    </row>
    <row r="6773" spans="1:8" x14ac:dyDescent="0.2">
      <c r="A6773" s="6">
        <v>30398550</v>
      </c>
      <c r="B6773" s="6" t="s">
        <v>25241</v>
      </c>
      <c r="C6773" s="6" t="s">
        <v>5776</v>
      </c>
      <c r="D6773" s="6" t="s">
        <v>11295</v>
      </c>
      <c r="E6773" s="6" t="s">
        <v>5638</v>
      </c>
      <c r="F6773" s="6" t="s">
        <v>25242</v>
      </c>
      <c r="G6773" s="6" t="s">
        <v>25243</v>
      </c>
      <c r="H6773" s="79">
        <v>1982.416528</v>
      </c>
    </row>
    <row r="6774" spans="1:8" x14ac:dyDescent="0.2">
      <c r="A6774" s="6">
        <v>30358911</v>
      </c>
      <c r="B6774" s="6" t="s">
        <v>25244</v>
      </c>
      <c r="C6774" s="6" t="s">
        <v>5779</v>
      </c>
      <c r="D6774" s="6" t="s">
        <v>11295</v>
      </c>
      <c r="E6774" s="6" t="s">
        <v>5638</v>
      </c>
      <c r="F6774" s="6" t="s">
        <v>25245</v>
      </c>
      <c r="G6774" s="6" t="s">
        <v>25246</v>
      </c>
      <c r="H6774" s="79">
        <v>1982.416528</v>
      </c>
    </row>
    <row r="6775" spans="1:8" x14ac:dyDescent="0.2">
      <c r="A6775" s="6">
        <v>30005523</v>
      </c>
      <c r="B6775" s="6" t="s">
        <v>25247</v>
      </c>
      <c r="C6775" s="6" t="s">
        <v>7131</v>
      </c>
      <c r="D6775" s="6" t="s">
        <v>9992</v>
      </c>
      <c r="E6775" s="6" t="s">
        <v>9993</v>
      </c>
      <c r="F6775" s="6" t="s">
        <v>25248</v>
      </c>
      <c r="G6775" s="6" t="s">
        <v>25249</v>
      </c>
      <c r="H6775" s="79">
        <v>1985.307303</v>
      </c>
    </row>
    <row r="6776" spans="1:8" x14ac:dyDescent="0.2">
      <c r="A6776" s="6">
        <v>30387371</v>
      </c>
      <c r="B6776" s="6" t="s">
        <v>25250</v>
      </c>
      <c r="C6776" s="6" t="s">
        <v>7135</v>
      </c>
      <c r="D6776" s="6" t="s">
        <v>9992</v>
      </c>
      <c r="E6776" s="6" t="s">
        <v>9993</v>
      </c>
      <c r="F6776" s="6" t="s">
        <v>25251</v>
      </c>
      <c r="G6776" s="6" t="s">
        <v>25252</v>
      </c>
      <c r="H6776" s="79">
        <v>1985.307303</v>
      </c>
    </row>
    <row r="6777" spans="1:8" x14ac:dyDescent="0.2">
      <c r="A6777" s="6">
        <v>30308591</v>
      </c>
      <c r="B6777" s="6" t="s">
        <v>25253</v>
      </c>
      <c r="C6777" s="6" t="s">
        <v>7139</v>
      </c>
      <c r="D6777" s="6" t="s">
        <v>9992</v>
      </c>
      <c r="E6777" s="6" t="s">
        <v>9993</v>
      </c>
      <c r="F6777" s="6" t="s">
        <v>25254</v>
      </c>
      <c r="G6777" s="6" t="s">
        <v>25255</v>
      </c>
      <c r="H6777" s="79">
        <v>1985.307303</v>
      </c>
    </row>
    <row r="6778" spans="1:8" x14ac:dyDescent="0.2">
      <c r="A6778" s="6">
        <v>30420488</v>
      </c>
      <c r="B6778" s="6" t="s">
        <v>25256</v>
      </c>
      <c r="C6778" s="6" t="s">
        <v>7143</v>
      </c>
      <c r="D6778" s="6" t="s">
        <v>9992</v>
      </c>
      <c r="E6778" s="6" t="s">
        <v>9993</v>
      </c>
      <c r="F6778" s="6" t="s">
        <v>25257</v>
      </c>
      <c r="G6778" s="6" t="s">
        <v>25258</v>
      </c>
      <c r="H6778" s="79">
        <v>1985.307303</v>
      </c>
    </row>
    <row r="6779" spans="1:8" x14ac:dyDescent="0.2">
      <c r="A6779" s="6">
        <v>30349843</v>
      </c>
      <c r="B6779" s="6" t="s">
        <v>25259</v>
      </c>
      <c r="C6779" s="6" t="s">
        <v>7147</v>
      </c>
      <c r="D6779" s="6" t="s">
        <v>9992</v>
      </c>
      <c r="E6779" s="6" t="s">
        <v>9993</v>
      </c>
      <c r="F6779" s="6" t="s">
        <v>25260</v>
      </c>
      <c r="G6779" s="6" t="s">
        <v>25261</v>
      </c>
      <c r="H6779" s="79">
        <v>1985.307303</v>
      </c>
    </row>
    <row r="6780" spans="1:8" x14ac:dyDescent="0.2">
      <c r="A6780" s="6">
        <v>30045270</v>
      </c>
      <c r="B6780" s="6" t="s">
        <v>25262</v>
      </c>
      <c r="C6780" s="6" t="s">
        <v>7135</v>
      </c>
      <c r="D6780" s="6" t="s">
        <v>16425</v>
      </c>
      <c r="E6780" s="6" t="s">
        <v>15819</v>
      </c>
      <c r="F6780" s="6" t="s">
        <v>25263</v>
      </c>
      <c r="G6780" s="6" t="s">
        <v>25264</v>
      </c>
      <c r="H6780" s="79">
        <v>1994.9764319999999</v>
      </c>
    </row>
    <row r="6781" spans="1:8" x14ac:dyDescent="0.2">
      <c r="A6781" s="6">
        <v>30146864</v>
      </c>
      <c r="B6781" s="6" t="s">
        <v>25265</v>
      </c>
      <c r="C6781" s="6" t="s">
        <v>7135</v>
      </c>
      <c r="D6781" s="6" t="s">
        <v>16429</v>
      </c>
      <c r="E6781" s="6" t="s">
        <v>15819</v>
      </c>
      <c r="F6781" s="6" t="s">
        <v>25266</v>
      </c>
      <c r="G6781" s="6" t="s">
        <v>25267</v>
      </c>
      <c r="H6781" s="79">
        <v>1994.9764319999999</v>
      </c>
    </row>
    <row r="6782" spans="1:8" x14ac:dyDescent="0.2">
      <c r="A6782" s="6">
        <v>30341888</v>
      </c>
      <c r="B6782" s="6" t="s">
        <v>25268</v>
      </c>
      <c r="C6782" s="6" t="s">
        <v>5781</v>
      </c>
      <c r="D6782" s="6" t="s">
        <v>17617</v>
      </c>
      <c r="E6782" s="6" t="s">
        <v>5638</v>
      </c>
      <c r="F6782" s="6" t="s">
        <v>25269</v>
      </c>
      <c r="G6782" s="6" t="s">
        <v>25270</v>
      </c>
      <c r="H6782" s="79">
        <v>1997.8480850000001</v>
      </c>
    </row>
    <row r="6783" spans="1:8" x14ac:dyDescent="0.2">
      <c r="A6783" s="6">
        <v>30289302</v>
      </c>
      <c r="B6783" s="6" t="s">
        <v>25271</v>
      </c>
      <c r="C6783" s="6" t="s">
        <v>5781</v>
      </c>
      <c r="D6783" s="6" t="s">
        <v>17559</v>
      </c>
      <c r="E6783" s="6" t="s">
        <v>5638</v>
      </c>
      <c r="F6783" s="6" t="s">
        <v>25272</v>
      </c>
      <c r="G6783" s="6" t="s">
        <v>25273</v>
      </c>
      <c r="H6783" s="79">
        <v>1997.8480850000001</v>
      </c>
    </row>
    <row r="6784" spans="1:8" x14ac:dyDescent="0.2">
      <c r="A6784" s="6">
        <v>30330649</v>
      </c>
      <c r="B6784" s="6" t="s">
        <v>25274</v>
      </c>
      <c r="C6784" s="6" t="s">
        <v>6294</v>
      </c>
      <c r="D6784" s="6" t="s">
        <v>18868</v>
      </c>
      <c r="E6784" s="6" t="s">
        <v>5638</v>
      </c>
      <c r="F6784" s="6" t="s">
        <v>25275</v>
      </c>
      <c r="G6784" s="6" t="s">
        <v>25276</v>
      </c>
      <c r="H6784" s="79">
        <v>2001.932364</v>
      </c>
    </row>
    <row r="6785" spans="1:8" x14ac:dyDescent="0.2">
      <c r="A6785" s="6">
        <v>30153194</v>
      </c>
      <c r="B6785" s="6" t="s">
        <v>3593</v>
      </c>
      <c r="C6785" s="6" t="s">
        <v>6294</v>
      </c>
      <c r="D6785" s="6" t="s">
        <v>18870</v>
      </c>
      <c r="E6785" s="6" t="s">
        <v>5638</v>
      </c>
      <c r="F6785" s="6" t="s">
        <v>3588</v>
      </c>
      <c r="G6785" s="6" t="s">
        <v>3589</v>
      </c>
      <c r="H6785" s="79">
        <v>2001.932364</v>
      </c>
    </row>
    <row r="6786" spans="1:8" x14ac:dyDescent="0.2">
      <c r="A6786" s="6">
        <v>30385177</v>
      </c>
      <c r="B6786" s="6" t="s">
        <v>25277</v>
      </c>
      <c r="C6786" s="6" t="s">
        <v>6294</v>
      </c>
      <c r="D6786" s="6" t="s">
        <v>18874</v>
      </c>
      <c r="E6786" s="6" t="s">
        <v>5638</v>
      </c>
      <c r="F6786" s="6" t="s">
        <v>25278</v>
      </c>
      <c r="G6786" s="6" t="s">
        <v>25279</v>
      </c>
      <c r="H6786" s="79">
        <v>2001.932364</v>
      </c>
    </row>
    <row r="6787" spans="1:8" x14ac:dyDescent="0.2">
      <c r="A6787" s="6">
        <v>30037680</v>
      </c>
      <c r="B6787" s="6" t="s">
        <v>25280</v>
      </c>
      <c r="C6787" s="6" t="s">
        <v>6206</v>
      </c>
      <c r="D6787" s="6" t="s">
        <v>16425</v>
      </c>
      <c r="E6787" s="6" t="s">
        <v>15819</v>
      </c>
      <c r="F6787" s="6" t="s">
        <v>25281</v>
      </c>
      <c r="G6787" s="6" t="s">
        <v>25282</v>
      </c>
      <c r="H6787" s="79">
        <v>2006.3491799999999</v>
      </c>
    </row>
    <row r="6788" spans="1:8" x14ac:dyDescent="0.2">
      <c r="A6788" s="6">
        <v>30143093</v>
      </c>
      <c r="B6788" s="6" t="s">
        <v>25283</v>
      </c>
      <c r="C6788" s="6" t="s">
        <v>6206</v>
      </c>
      <c r="D6788" s="6" t="s">
        <v>16429</v>
      </c>
      <c r="E6788" s="6" t="s">
        <v>15819</v>
      </c>
      <c r="F6788" s="6" t="s">
        <v>25284</v>
      </c>
      <c r="G6788" s="6" t="s">
        <v>25285</v>
      </c>
      <c r="H6788" s="79">
        <v>2006.3491799999999</v>
      </c>
    </row>
    <row r="6789" spans="1:8" x14ac:dyDescent="0.2">
      <c r="A6789" s="6">
        <v>30248435</v>
      </c>
      <c r="B6789" s="6" t="s">
        <v>25286</v>
      </c>
      <c r="C6789" s="6" t="s">
        <v>25287</v>
      </c>
      <c r="D6789" s="6" t="s">
        <v>19837</v>
      </c>
      <c r="E6789" s="6" t="s">
        <v>5638</v>
      </c>
      <c r="F6789" s="6" t="s">
        <v>25288</v>
      </c>
      <c r="G6789" s="6" t="s">
        <v>25289</v>
      </c>
      <c r="H6789" s="79">
        <v>2011.851762</v>
      </c>
    </row>
    <row r="6790" spans="1:8" x14ac:dyDescent="0.2">
      <c r="A6790" s="6">
        <v>30013930</v>
      </c>
      <c r="B6790" s="6" t="s">
        <v>25290</v>
      </c>
      <c r="C6790" s="6" t="s">
        <v>8759</v>
      </c>
      <c r="D6790" s="6" t="s">
        <v>19176</v>
      </c>
      <c r="E6790" s="6" t="s">
        <v>5893</v>
      </c>
      <c r="F6790" s="6" t="s">
        <v>25291</v>
      </c>
      <c r="G6790" s="6" t="s">
        <v>25292</v>
      </c>
      <c r="H6790" s="79">
        <v>2017.73632</v>
      </c>
    </row>
    <row r="6791" spans="1:8" x14ac:dyDescent="0.2">
      <c r="A6791" s="6">
        <v>30009065</v>
      </c>
      <c r="B6791" s="6" t="s">
        <v>25293</v>
      </c>
      <c r="C6791" s="6" t="s">
        <v>8759</v>
      </c>
      <c r="D6791" s="6" t="s">
        <v>19180</v>
      </c>
      <c r="E6791" s="6" t="s">
        <v>5893</v>
      </c>
      <c r="F6791" s="6" t="s">
        <v>25294</v>
      </c>
      <c r="G6791" s="6" t="s">
        <v>25295</v>
      </c>
      <c r="H6791" s="79">
        <v>2017.73632</v>
      </c>
    </row>
    <row r="6792" spans="1:8" x14ac:dyDescent="0.2">
      <c r="A6792" s="6">
        <v>30059939</v>
      </c>
      <c r="B6792" s="6" t="s">
        <v>25296</v>
      </c>
      <c r="C6792" s="6" t="s">
        <v>5794</v>
      </c>
      <c r="D6792" s="6" t="s">
        <v>24703</v>
      </c>
      <c r="E6792" s="6" t="s">
        <v>18414</v>
      </c>
      <c r="F6792" s="6" t="s">
        <v>25297</v>
      </c>
      <c r="G6792" s="6" t="s">
        <v>25298</v>
      </c>
      <c r="H6792" s="79">
        <v>2018.9011410000001</v>
      </c>
    </row>
    <row r="6793" spans="1:8" x14ac:dyDescent="0.2">
      <c r="A6793" s="6">
        <v>30147169</v>
      </c>
      <c r="B6793" s="6" t="s">
        <v>25299</v>
      </c>
      <c r="C6793" s="6" t="s">
        <v>5794</v>
      </c>
      <c r="D6793" s="6" t="s">
        <v>24707</v>
      </c>
      <c r="E6793" s="6" t="s">
        <v>18414</v>
      </c>
      <c r="F6793" s="6" t="s">
        <v>25300</v>
      </c>
      <c r="G6793" s="6" t="s">
        <v>25301</v>
      </c>
      <c r="H6793" s="79">
        <v>2018.9011410000001</v>
      </c>
    </row>
    <row r="6794" spans="1:8" x14ac:dyDescent="0.2">
      <c r="A6794" s="6">
        <v>30300436</v>
      </c>
      <c r="B6794" s="6" t="s">
        <v>25302</v>
      </c>
      <c r="C6794" s="6" t="s">
        <v>5794</v>
      </c>
      <c r="D6794" s="6" t="s">
        <v>24719</v>
      </c>
      <c r="E6794" s="6" t="s">
        <v>5893</v>
      </c>
      <c r="F6794" s="6" t="s">
        <v>25303</v>
      </c>
      <c r="G6794" s="6" t="s">
        <v>25304</v>
      </c>
      <c r="H6794" s="79">
        <v>2018.9011410000001</v>
      </c>
    </row>
    <row r="6795" spans="1:8" x14ac:dyDescent="0.2">
      <c r="A6795" s="6">
        <v>30391878</v>
      </c>
      <c r="B6795" s="6" t="s">
        <v>25305</v>
      </c>
      <c r="C6795" s="6" t="s">
        <v>5794</v>
      </c>
      <c r="D6795" s="6" t="s">
        <v>24711</v>
      </c>
      <c r="E6795" s="6" t="s">
        <v>5893</v>
      </c>
      <c r="F6795" s="6" t="s">
        <v>25306</v>
      </c>
      <c r="G6795" s="6" t="s">
        <v>25307</v>
      </c>
      <c r="H6795" s="79">
        <v>2018.9011410000001</v>
      </c>
    </row>
    <row r="6796" spans="1:8" x14ac:dyDescent="0.2">
      <c r="A6796" s="6">
        <v>30282753</v>
      </c>
      <c r="B6796" s="6" t="s">
        <v>25308</v>
      </c>
      <c r="C6796" s="6" t="s">
        <v>5794</v>
      </c>
      <c r="D6796" s="6" t="s">
        <v>24715</v>
      </c>
      <c r="E6796" s="6" t="s">
        <v>5893</v>
      </c>
      <c r="F6796" s="6" t="s">
        <v>25309</v>
      </c>
      <c r="G6796" s="6" t="s">
        <v>25310</v>
      </c>
      <c r="H6796" s="79">
        <v>2018.9011410000001</v>
      </c>
    </row>
    <row r="6797" spans="1:8" x14ac:dyDescent="0.2">
      <c r="A6797" s="6">
        <v>30173041</v>
      </c>
      <c r="B6797" s="6" t="s">
        <v>25311</v>
      </c>
      <c r="C6797" s="6" t="s">
        <v>10825</v>
      </c>
      <c r="D6797" s="6" t="s">
        <v>7351</v>
      </c>
      <c r="E6797" s="6" t="s">
        <v>5638</v>
      </c>
      <c r="F6797" s="6" t="s">
        <v>25312</v>
      </c>
      <c r="G6797" s="6" t="s">
        <v>25313</v>
      </c>
      <c r="H6797" s="79">
        <v>2022.240274</v>
      </c>
    </row>
    <row r="6798" spans="1:8" x14ac:dyDescent="0.2">
      <c r="A6798" s="6">
        <v>30194958</v>
      </c>
      <c r="B6798" s="6" t="s">
        <v>25314</v>
      </c>
      <c r="C6798" s="6" t="s">
        <v>9889</v>
      </c>
      <c r="D6798" s="6" t="s">
        <v>12145</v>
      </c>
      <c r="E6798" s="6" t="s">
        <v>5638</v>
      </c>
      <c r="F6798" s="6" t="s">
        <v>25315</v>
      </c>
      <c r="G6798" s="6" t="s">
        <v>25316</v>
      </c>
      <c r="H6798" s="79">
        <v>2022.4248560000001</v>
      </c>
    </row>
    <row r="6799" spans="1:8" x14ac:dyDescent="0.2">
      <c r="A6799" s="6">
        <v>30406514</v>
      </c>
      <c r="B6799" s="6" t="s">
        <v>25317</v>
      </c>
      <c r="C6799" s="6" t="s">
        <v>9893</v>
      </c>
      <c r="D6799" s="6" t="s">
        <v>12145</v>
      </c>
      <c r="E6799" s="6" t="s">
        <v>5638</v>
      </c>
      <c r="F6799" s="6" t="s">
        <v>25318</v>
      </c>
      <c r="G6799" s="6" t="s">
        <v>25319</v>
      </c>
      <c r="H6799" s="79">
        <v>2022.4248560000001</v>
      </c>
    </row>
    <row r="6800" spans="1:8" x14ac:dyDescent="0.2">
      <c r="A6800" s="6">
        <v>30205491</v>
      </c>
      <c r="B6800" s="6" t="s">
        <v>25320</v>
      </c>
      <c r="C6800" s="6" t="s">
        <v>9897</v>
      </c>
      <c r="D6800" s="6" t="s">
        <v>12145</v>
      </c>
      <c r="E6800" s="6" t="s">
        <v>5638</v>
      </c>
      <c r="F6800" s="6" t="s">
        <v>25321</v>
      </c>
      <c r="G6800" s="6" t="s">
        <v>25322</v>
      </c>
      <c r="H6800" s="79">
        <v>2022.4248560000001</v>
      </c>
    </row>
    <row r="6801" spans="1:8" x14ac:dyDescent="0.2">
      <c r="A6801" s="6">
        <v>30339813</v>
      </c>
      <c r="B6801" s="6" t="s">
        <v>25323</v>
      </c>
      <c r="C6801" s="6" t="s">
        <v>9901</v>
      </c>
      <c r="D6801" s="6" t="s">
        <v>12145</v>
      </c>
      <c r="E6801" s="6" t="s">
        <v>5638</v>
      </c>
      <c r="F6801" s="6" t="s">
        <v>25324</v>
      </c>
      <c r="G6801" s="6" t="s">
        <v>25325</v>
      </c>
      <c r="H6801" s="79">
        <v>2022.4248560000001</v>
      </c>
    </row>
    <row r="6802" spans="1:8" x14ac:dyDescent="0.2">
      <c r="A6802" s="6">
        <v>30202156</v>
      </c>
      <c r="B6802" s="6" t="s">
        <v>25326</v>
      </c>
      <c r="C6802" s="6" t="s">
        <v>14439</v>
      </c>
      <c r="D6802" s="6" t="s">
        <v>12145</v>
      </c>
      <c r="E6802" s="6" t="s">
        <v>5638</v>
      </c>
      <c r="F6802" s="6" t="s">
        <v>25327</v>
      </c>
      <c r="G6802" s="6" t="s">
        <v>25328</v>
      </c>
      <c r="H6802" s="79">
        <v>2022.4248560000001</v>
      </c>
    </row>
    <row r="6803" spans="1:8" x14ac:dyDescent="0.2">
      <c r="A6803" s="6">
        <v>30384840</v>
      </c>
      <c r="B6803" s="6" t="s">
        <v>25329</v>
      </c>
      <c r="C6803" s="6" t="s">
        <v>6342</v>
      </c>
      <c r="D6803" s="6" t="s">
        <v>19176</v>
      </c>
      <c r="E6803" s="6" t="s">
        <v>5893</v>
      </c>
      <c r="F6803" s="6" t="s">
        <v>25330</v>
      </c>
      <c r="G6803" s="6" t="s">
        <v>25331</v>
      </c>
      <c r="H6803" s="79">
        <v>2025.66462</v>
      </c>
    </row>
    <row r="6804" spans="1:8" x14ac:dyDescent="0.2">
      <c r="A6804" s="6">
        <v>30128907</v>
      </c>
      <c r="B6804" s="6" t="s">
        <v>25332</v>
      </c>
      <c r="C6804" s="6" t="s">
        <v>6342</v>
      </c>
      <c r="D6804" s="6" t="s">
        <v>19180</v>
      </c>
      <c r="E6804" s="6" t="s">
        <v>5893</v>
      </c>
      <c r="F6804" s="6" t="s">
        <v>25333</v>
      </c>
      <c r="G6804" s="6" t="s">
        <v>25334</v>
      </c>
      <c r="H6804" s="79">
        <v>2025.66462</v>
      </c>
    </row>
    <row r="6805" spans="1:8" x14ac:dyDescent="0.2">
      <c r="A6805" s="6">
        <v>30003528</v>
      </c>
      <c r="B6805" s="6" t="s">
        <v>25335</v>
      </c>
      <c r="C6805" s="6" t="s">
        <v>5682</v>
      </c>
      <c r="D6805" s="6" t="s">
        <v>18034</v>
      </c>
      <c r="E6805" s="6" t="s">
        <v>5638</v>
      </c>
      <c r="F6805" s="6" t="s">
        <v>25336</v>
      </c>
      <c r="G6805" s="6" t="s">
        <v>25337</v>
      </c>
      <c r="H6805" s="79">
        <v>2031.7989560000001</v>
      </c>
    </row>
    <row r="6806" spans="1:8" x14ac:dyDescent="0.2">
      <c r="A6806" s="6">
        <v>30175199</v>
      </c>
      <c r="B6806" s="6" t="s">
        <v>25338</v>
      </c>
      <c r="C6806" s="6" t="s">
        <v>5917</v>
      </c>
      <c r="D6806" s="6" t="s">
        <v>17617</v>
      </c>
      <c r="E6806" s="6" t="s">
        <v>5638</v>
      </c>
      <c r="F6806" s="6" t="s">
        <v>25339</v>
      </c>
      <c r="G6806" s="6" t="s">
        <v>25340</v>
      </c>
      <c r="H6806" s="79">
        <v>2037.681065</v>
      </c>
    </row>
    <row r="6807" spans="1:8" x14ac:dyDescent="0.2">
      <c r="A6807" s="6">
        <v>30134986</v>
      </c>
      <c r="B6807" s="6" t="s">
        <v>25341</v>
      </c>
      <c r="C6807" s="6" t="s">
        <v>5917</v>
      </c>
      <c r="D6807" s="6" t="s">
        <v>17559</v>
      </c>
      <c r="E6807" s="6" t="s">
        <v>5638</v>
      </c>
      <c r="F6807" s="6" t="s">
        <v>25342</v>
      </c>
      <c r="G6807" s="6" t="s">
        <v>25343</v>
      </c>
      <c r="H6807" s="79">
        <v>2037.681065</v>
      </c>
    </row>
    <row r="6808" spans="1:8" x14ac:dyDescent="0.2">
      <c r="A6808" s="6">
        <v>30278524</v>
      </c>
      <c r="B6808" s="6" t="s">
        <v>25344</v>
      </c>
      <c r="C6808" s="6" t="s">
        <v>5694</v>
      </c>
      <c r="D6808" s="6" t="s">
        <v>18034</v>
      </c>
      <c r="E6808" s="6" t="s">
        <v>5638</v>
      </c>
      <c r="F6808" s="6" t="s">
        <v>25345</v>
      </c>
      <c r="G6808" s="6" t="s">
        <v>25346</v>
      </c>
      <c r="H6808" s="79">
        <v>2041.2954099999999</v>
      </c>
    </row>
    <row r="6809" spans="1:8" x14ac:dyDescent="0.2">
      <c r="A6809" s="6">
        <v>30004649</v>
      </c>
      <c r="B6809" s="6" t="s">
        <v>25347</v>
      </c>
      <c r="C6809" s="6" t="s">
        <v>25348</v>
      </c>
      <c r="D6809" s="6" t="s">
        <v>20977</v>
      </c>
      <c r="E6809" s="6" t="s">
        <v>5638</v>
      </c>
      <c r="F6809" s="6" t="s">
        <v>25349</v>
      </c>
      <c r="G6809" s="6" t="s">
        <v>25350</v>
      </c>
      <c r="H6809" s="79">
        <v>2041.604632</v>
      </c>
    </row>
    <row r="6810" spans="1:8" x14ac:dyDescent="0.2">
      <c r="A6810" s="6">
        <v>30142921</v>
      </c>
      <c r="B6810" s="6" t="s">
        <v>25351</v>
      </c>
      <c r="C6810" s="6" t="s">
        <v>5779</v>
      </c>
      <c r="D6810" s="6" t="s">
        <v>12594</v>
      </c>
      <c r="E6810" s="6" t="s">
        <v>5893</v>
      </c>
      <c r="F6810" s="6" t="s">
        <v>25352</v>
      </c>
      <c r="G6810" s="6" t="s">
        <v>25353</v>
      </c>
      <c r="H6810" s="79">
        <v>2066.6506639999998</v>
      </c>
    </row>
    <row r="6811" spans="1:8" x14ac:dyDescent="0.2">
      <c r="A6811" s="6">
        <v>30378122</v>
      </c>
      <c r="B6811" s="6" t="s">
        <v>25354</v>
      </c>
      <c r="C6811" s="6" t="s">
        <v>5769</v>
      </c>
      <c r="D6811" s="6" t="s">
        <v>12610</v>
      </c>
      <c r="E6811" s="6" t="s">
        <v>5893</v>
      </c>
      <c r="F6811" s="6" t="s">
        <v>25355</v>
      </c>
      <c r="G6811" s="6" t="s">
        <v>25356</v>
      </c>
      <c r="H6811" s="79">
        <v>2066.6506639999998</v>
      </c>
    </row>
    <row r="6812" spans="1:8" x14ac:dyDescent="0.2">
      <c r="A6812" s="6">
        <v>30364394</v>
      </c>
      <c r="B6812" s="6" t="s">
        <v>25357</v>
      </c>
      <c r="C6812" s="6" t="s">
        <v>5770</v>
      </c>
      <c r="D6812" s="6" t="s">
        <v>12610</v>
      </c>
      <c r="E6812" s="6" t="s">
        <v>5893</v>
      </c>
      <c r="F6812" s="6" t="s">
        <v>25358</v>
      </c>
      <c r="G6812" s="6" t="s">
        <v>25359</v>
      </c>
      <c r="H6812" s="79">
        <v>2066.6506639999998</v>
      </c>
    </row>
    <row r="6813" spans="1:8" x14ac:dyDescent="0.2">
      <c r="A6813" s="6">
        <v>30360800</v>
      </c>
      <c r="B6813" s="6" t="s">
        <v>25360</v>
      </c>
      <c r="C6813" s="6" t="s">
        <v>5772</v>
      </c>
      <c r="D6813" s="6" t="s">
        <v>12610</v>
      </c>
      <c r="E6813" s="6" t="s">
        <v>5893</v>
      </c>
      <c r="F6813" s="6" t="s">
        <v>25361</v>
      </c>
      <c r="G6813" s="6" t="s">
        <v>25362</v>
      </c>
      <c r="H6813" s="79">
        <v>2066.6506639999998</v>
      </c>
    </row>
    <row r="6814" spans="1:8" x14ac:dyDescent="0.2">
      <c r="A6814" s="6">
        <v>30220348</v>
      </c>
      <c r="B6814" s="6" t="s">
        <v>25363</v>
      </c>
      <c r="C6814" s="6" t="s">
        <v>5776</v>
      </c>
      <c r="D6814" s="6" t="s">
        <v>12610</v>
      </c>
      <c r="E6814" s="6" t="s">
        <v>5893</v>
      </c>
      <c r="F6814" s="6" t="s">
        <v>25364</v>
      </c>
      <c r="G6814" s="6" t="s">
        <v>25365</v>
      </c>
      <c r="H6814" s="79">
        <v>2066.6506639999998</v>
      </c>
    </row>
    <row r="6815" spans="1:8" x14ac:dyDescent="0.2">
      <c r="A6815" s="6">
        <v>30219678</v>
      </c>
      <c r="B6815" s="6" t="s">
        <v>25366</v>
      </c>
      <c r="C6815" s="6" t="s">
        <v>5779</v>
      </c>
      <c r="D6815" s="6" t="s">
        <v>12610</v>
      </c>
      <c r="E6815" s="6" t="s">
        <v>5893</v>
      </c>
      <c r="F6815" s="6" t="s">
        <v>25367</v>
      </c>
      <c r="G6815" s="6" t="s">
        <v>25368</v>
      </c>
      <c r="H6815" s="79">
        <v>2066.6506639999998</v>
      </c>
    </row>
    <row r="6816" spans="1:8" x14ac:dyDescent="0.2">
      <c r="A6816" s="6">
        <v>30261437</v>
      </c>
      <c r="B6816" s="6" t="s">
        <v>25369</v>
      </c>
      <c r="C6816" s="6" t="s">
        <v>5780</v>
      </c>
      <c r="D6816" s="6" t="s">
        <v>12610</v>
      </c>
      <c r="E6816" s="6" t="s">
        <v>5893</v>
      </c>
      <c r="F6816" s="6" t="s">
        <v>25370</v>
      </c>
      <c r="G6816" s="6" t="s">
        <v>25371</v>
      </c>
      <c r="H6816" s="79">
        <v>2066.6506639999998</v>
      </c>
    </row>
    <row r="6817" spans="1:8" x14ac:dyDescent="0.2">
      <c r="A6817" s="6">
        <v>30272280</v>
      </c>
      <c r="B6817" s="6" t="s">
        <v>25372</v>
      </c>
      <c r="C6817" s="6" t="s">
        <v>6218</v>
      </c>
      <c r="D6817" s="6" t="s">
        <v>18868</v>
      </c>
      <c r="E6817" s="6" t="s">
        <v>5638</v>
      </c>
      <c r="F6817" s="6" t="s">
        <v>25373</v>
      </c>
      <c r="G6817" s="6" t="s">
        <v>25374</v>
      </c>
      <c r="H6817" s="79">
        <v>2082.3091760000002</v>
      </c>
    </row>
    <row r="6818" spans="1:8" x14ac:dyDescent="0.2">
      <c r="A6818" s="6">
        <v>30003418</v>
      </c>
      <c r="B6818" s="6" t="s">
        <v>4471</v>
      </c>
      <c r="C6818" s="6" t="s">
        <v>6218</v>
      </c>
      <c r="D6818" s="6" t="s">
        <v>18870</v>
      </c>
      <c r="E6818" s="6" t="s">
        <v>5638</v>
      </c>
      <c r="F6818" s="6" t="s">
        <v>4467</v>
      </c>
      <c r="G6818" s="6" t="s">
        <v>4468</v>
      </c>
      <c r="H6818" s="79">
        <v>2082.3091760000002</v>
      </c>
    </row>
    <row r="6819" spans="1:8" x14ac:dyDescent="0.2">
      <c r="A6819" s="6">
        <v>30434567</v>
      </c>
      <c r="B6819" s="6" t="s">
        <v>25375</v>
      </c>
      <c r="C6819" s="6" t="s">
        <v>6218</v>
      </c>
      <c r="D6819" s="6" t="s">
        <v>18874</v>
      </c>
      <c r="E6819" s="6" t="s">
        <v>5638</v>
      </c>
      <c r="F6819" s="6" t="s">
        <v>25376</v>
      </c>
      <c r="G6819" s="6" t="s">
        <v>25377</v>
      </c>
      <c r="H6819" s="79">
        <v>2082.3091760000002</v>
      </c>
    </row>
    <row r="6820" spans="1:8" x14ac:dyDescent="0.2">
      <c r="A6820" s="6">
        <v>30106059</v>
      </c>
      <c r="B6820" s="6" t="s">
        <v>25378</v>
      </c>
      <c r="C6820" s="6" t="s">
        <v>5670</v>
      </c>
      <c r="D6820" s="6" t="s">
        <v>18358</v>
      </c>
      <c r="E6820" s="6" t="s">
        <v>5638</v>
      </c>
      <c r="F6820" s="6" t="s">
        <v>25379</v>
      </c>
      <c r="G6820" s="6" t="s">
        <v>25380</v>
      </c>
      <c r="H6820" s="79">
        <v>2088.2253329999999</v>
      </c>
    </row>
    <row r="6821" spans="1:8" x14ac:dyDescent="0.2">
      <c r="A6821" s="6">
        <v>30312731</v>
      </c>
      <c r="B6821" s="6" t="s">
        <v>25381</v>
      </c>
      <c r="C6821" s="6" t="s">
        <v>25019</v>
      </c>
      <c r="D6821" s="6" t="s">
        <v>20977</v>
      </c>
      <c r="E6821" s="6" t="s">
        <v>5638</v>
      </c>
      <c r="F6821" s="6" t="s">
        <v>25382</v>
      </c>
      <c r="G6821" s="6" t="s">
        <v>25383</v>
      </c>
      <c r="H6821" s="79">
        <v>2088.2253329999999</v>
      </c>
    </row>
    <row r="6822" spans="1:8" x14ac:dyDescent="0.2">
      <c r="A6822" s="6">
        <v>30083825</v>
      </c>
      <c r="B6822" s="6" t="s">
        <v>25384</v>
      </c>
      <c r="C6822" s="6" t="s">
        <v>25385</v>
      </c>
      <c r="D6822" s="6" t="s">
        <v>18587</v>
      </c>
      <c r="E6822" s="6" t="s">
        <v>15819</v>
      </c>
      <c r="F6822" s="6" t="s">
        <v>25386</v>
      </c>
      <c r="G6822" s="6" t="s">
        <v>25387</v>
      </c>
      <c r="H6822" s="79">
        <v>2089.0474610000001</v>
      </c>
    </row>
    <row r="6823" spans="1:8" x14ac:dyDescent="0.2">
      <c r="A6823" s="6">
        <v>30285110</v>
      </c>
      <c r="B6823" s="6" t="s">
        <v>5205</v>
      </c>
      <c r="C6823" s="6" t="s">
        <v>8517</v>
      </c>
      <c r="D6823" s="6" t="s">
        <v>18868</v>
      </c>
      <c r="E6823" s="6" t="s">
        <v>5638</v>
      </c>
      <c r="F6823" s="6" t="s">
        <v>5201</v>
      </c>
      <c r="G6823" s="6" t="s">
        <v>5202</v>
      </c>
      <c r="H6823" s="79">
        <v>2101.4595669999999</v>
      </c>
    </row>
    <row r="6824" spans="1:8" x14ac:dyDescent="0.2">
      <c r="A6824" s="6">
        <v>30007977</v>
      </c>
      <c r="B6824" s="6" t="s">
        <v>2530</v>
      </c>
      <c r="C6824" s="6" t="s">
        <v>8521</v>
      </c>
      <c r="D6824" s="6" t="s">
        <v>18868</v>
      </c>
      <c r="E6824" s="6" t="s">
        <v>5638</v>
      </c>
      <c r="F6824" s="6" t="s">
        <v>2526</v>
      </c>
      <c r="G6824" s="6" t="s">
        <v>2527</v>
      </c>
      <c r="H6824" s="79">
        <v>2101.4595669999999</v>
      </c>
    </row>
    <row r="6825" spans="1:8" x14ac:dyDescent="0.2">
      <c r="A6825" s="6">
        <v>30253289</v>
      </c>
      <c r="B6825" s="6" t="s">
        <v>4305</v>
      </c>
      <c r="C6825" s="6" t="s">
        <v>8517</v>
      </c>
      <c r="D6825" s="6" t="s">
        <v>18870</v>
      </c>
      <c r="E6825" s="6" t="s">
        <v>5638</v>
      </c>
      <c r="F6825" s="6" t="s">
        <v>4300</v>
      </c>
      <c r="G6825" s="6" t="s">
        <v>4301</v>
      </c>
      <c r="H6825" s="79">
        <v>2101.4595669999999</v>
      </c>
    </row>
    <row r="6826" spans="1:8" x14ac:dyDescent="0.2">
      <c r="A6826" s="6">
        <v>30326717</v>
      </c>
      <c r="B6826" s="6" t="s">
        <v>25388</v>
      </c>
      <c r="C6826" s="6" t="s">
        <v>8517</v>
      </c>
      <c r="D6826" s="6" t="s">
        <v>18874</v>
      </c>
      <c r="E6826" s="6" t="s">
        <v>5638</v>
      </c>
      <c r="F6826" s="6" t="s">
        <v>25389</v>
      </c>
      <c r="G6826" s="6" t="s">
        <v>25390</v>
      </c>
      <c r="H6826" s="79">
        <v>2101.4595669999999</v>
      </c>
    </row>
    <row r="6827" spans="1:8" x14ac:dyDescent="0.2">
      <c r="A6827" s="6">
        <v>30393442</v>
      </c>
      <c r="B6827" s="6" t="s">
        <v>25391</v>
      </c>
      <c r="C6827" s="6" t="s">
        <v>6588</v>
      </c>
      <c r="D6827" s="6" t="s">
        <v>19176</v>
      </c>
      <c r="E6827" s="6" t="s">
        <v>5893</v>
      </c>
      <c r="F6827" s="6" t="s">
        <v>25392</v>
      </c>
      <c r="G6827" s="6" t="s">
        <v>25393</v>
      </c>
      <c r="H6827" s="79">
        <v>2102.3273640000002</v>
      </c>
    </row>
    <row r="6828" spans="1:8" x14ac:dyDescent="0.2">
      <c r="A6828" s="6">
        <v>30326701</v>
      </c>
      <c r="B6828" s="6" t="s">
        <v>25394</v>
      </c>
      <c r="C6828" s="6" t="s">
        <v>6588</v>
      </c>
      <c r="D6828" s="6" t="s">
        <v>19180</v>
      </c>
      <c r="E6828" s="6" t="s">
        <v>5893</v>
      </c>
      <c r="F6828" s="6" t="s">
        <v>25395</v>
      </c>
      <c r="G6828" s="6" t="s">
        <v>25396</v>
      </c>
      <c r="H6828" s="79">
        <v>2102.3273640000002</v>
      </c>
    </row>
    <row r="6829" spans="1:8" x14ac:dyDescent="0.2">
      <c r="A6829" s="6">
        <v>30321659</v>
      </c>
      <c r="B6829" s="6" t="s">
        <v>25397</v>
      </c>
      <c r="C6829" s="6" t="s">
        <v>8590</v>
      </c>
      <c r="D6829" s="6" t="s">
        <v>19176</v>
      </c>
      <c r="E6829" s="6" t="s">
        <v>5893</v>
      </c>
      <c r="F6829" s="6" t="s">
        <v>25398</v>
      </c>
      <c r="G6829" s="6" t="s">
        <v>25399</v>
      </c>
      <c r="H6829" s="79">
        <v>2103.1856309999998</v>
      </c>
    </row>
    <row r="6830" spans="1:8" x14ac:dyDescent="0.2">
      <c r="A6830" s="6">
        <v>30333422</v>
      </c>
      <c r="B6830" s="6" t="s">
        <v>25400</v>
      </c>
      <c r="C6830" s="6" t="s">
        <v>6580</v>
      </c>
      <c r="D6830" s="6" t="s">
        <v>17993</v>
      </c>
      <c r="E6830" s="6" t="s">
        <v>15819</v>
      </c>
      <c r="F6830" s="6" t="s">
        <v>25401</v>
      </c>
      <c r="G6830" s="6" t="s">
        <v>25402</v>
      </c>
      <c r="H6830" s="79">
        <v>2111.2082180000002</v>
      </c>
    </row>
    <row r="6831" spans="1:8" x14ac:dyDescent="0.2">
      <c r="A6831" s="6">
        <v>30427059</v>
      </c>
      <c r="B6831" s="6" t="s">
        <v>25403</v>
      </c>
      <c r="C6831" s="6" t="s">
        <v>6580</v>
      </c>
      <c r="D6831" s="6" t="s">
        <v>17997</v>
      </c>
      <c r="E6831" s="6" t="s">
        <v>15819</v>
      </c>
      <c r="F6831" s="6" t="s">
        <v>25404</v>
      </c>
      <c r="G6831" s="6" t="s">
        <v>25405</v>
      </c>
      <c r="H6831" s="79">
        <v>2111.2082180000002</v>
      </c>
    </row>
    <row r="6832" spans="1:8" x14ac:dyDescent="0.2">
      <c r="A6832" s="6">
        <v>30177389</v>
      </c>
      <c r="B6832" s="6" t="s">
        <v>25406</v>
      </c>
      <c r="C6832" s="6" t="s">
        <v>5662</v>
      </c>
      <c r="D6832" s="6" t="s">
        <v>18358</v>
      </c>
      <c r="E6832" s="6" t="s">
        <v>5638</v>
      </c>
      <c r="F6832" s="6" t="s">
        <v>25407</v>
      </c>
      <c r="G6832" s="6" t="s">
        <v>25408</v>
      </c>
      <c r="H6832" s="79">
        <v>2111.4467159999999</v>
      </c>
    </row>
    <row r="6833" spans="1:8" x14ac:dyDescent="0.2">
      <c r="A6833" s="6">
        <v>30356553</v>
      </c>
      <c r="B6833" s="6" t="s">
        <v>25409</v>
      </c>
      <c r="C6833" s="6" t="s">
        <v>25012</v>
      </c>
      <c r="D6833" s="6" t="s">
        <v>20977</v>
      </c>
      <c r="E6833" s="6" t="s">
        <v>5638</v>
      </c>
      <c r="F6833" s="6" t="s">
        <v>25410</v>
      </c>
      <c r="G6833" s="6" t="s">
        <v>25411</v>
      </c>
      <c r="H6833" s="79">
        <v>2111.4467159999999</v>
      </c>
    </row>
    <row r="6834" spans="1:8" x14ac:dyDescent="0.2">
      <c r="A6834" s="6">
        <v>30072885</v>
      </c>
      <c r="B6834" s="6" t="s">
        <v>25412</v>
      </c>
      <c r="C6834" s="6" t="s">
        <v>7147</v>
      </c>
      <c r="D6834" s="6" t="s">
        <v>22958</v>
      </c>
      <c r="E6834" s="6" t="s">
        <v>5638</v>
      </c>
      <c r="F6834" s="6" t="s">
        <v>25413</v>
      </c>
      <c r="G6834" s="6" t="s">
        <v>25414</v>
      </c>
      <c r="H6834" s="79">
        <v>2114.0602399999998</v>
      </c>
    </row>
    <row r="6835" spans="1:8" x14ac:dyDescent="0.2">
      <c r="A6835" s="6">
        <v>30003479</v>
      </c>
      <c r="B6835" s="6" t="s">
        <v>25415</v>
      </c>
      <c r="C6835" s="6" t="s">
        <v>6448</v>
      </c>
      <c r="D6835" s="6" t="s">
        <v>7679</v>
      </c>
      <c r="E6835" s="6" t="s">
        <v>5638</v>
      </c>
      <c r="F6835" s="6" t="s">
        <v>25416</v>
      </c>
      <c r="G6835" s="6" t="s">
        <v>25417</v>
      </c>
      <c r="H6835" s="79">
        <v>2114.1202450000001</v>
      </c>
    </row>
    <row r="6836" spans="1:8" x14ac:dyDescent="0.2">
      <c r="A6836" s="6">
        <v>30048665</v>
      </c>
      <c r="B6836" s="6" t="s">
        <v>25418</v>
      </c>
      <c r="C6836" s="6" t="s">
        <v>6452</v>
      </c>
      <c r="D6836" s="6" t="s">
        <v>7679</v>
      </c>
      <c r="E6836" s="6" t="s">
        <v>5638</v>
      </c>
      <c r="F6836" s="6" t="s">
        <v>25419</v>
      </c>
      <c r="G6836" s="6" t="s">
        <v>25420</v>
      </c>
      <c r="H6836" s="79">
        <v>2114.1202450000001</v>
      </c>
    </row>
    <row r="6837" spans="1:8" x14ac:dyDescent="0.2">
      <c r="A6837" s="6">
        <v>30049708</v>
      </c>
      <c r="B6837" s="6" t="s">
        <v>25421</v>
      </c>
      <c r="C6837" s="6" t="s">
        <v>6456</v>
      </c>
      <c r="D6837" s="6" t="s">
        <v>7679</v>
      </c>
      <c r="E6837" s="6" t="s">
        <v>5638</v>
      </c>
      <c r="F6837" s="6" t="s">
        <v>25422</v>
      </c>
      <c r="G6837" s="6" t="s">
        <v>25423</v>
      </c>
      <c r="H6837" s="79">
        <v>2114.1202450000001</v>
      </c>
    </row>
    <row r="6838" spans="1:8" x14ac:dyDescent="0.2">
      <c r="A6838" s="6">
        <v>30402095</v>
      </c>
      <c r="B6838" s="6" t="s">
        <v>25424</v>
      </c>
      <c r="C6838" s="6" t="s">
        <v>6460</v>
      </c>
      <c r="D6838" s="6" t="s">
        <v>7679</v>
      </c>
      <c r="E6838" s="6" t="s">
        <v>5638</v>
      </c>
      <c r="F6838" s="6" t="s">
        <v>25425</v>
      </c>
      <c r="G6838" s="6" t="s">
        <v>25426</v>
      </c>
      <c r="H6838" s="79">
        <v>2114.1202450000001</v>
      </c>
    </row>
    <row r="6839" spans="1:8" x14ac:dyDescent="0.2">
      <c r="A6839" s="6">
        <v>30314565</v>
      </c>
      <c r="B6839" s="6" t="s">
        <v>25427</v>
      </c>
      <c r="C6839" s="6" t="s">
        <v>6464</v>
      </c>
      <c r="D6839" s="6" t="s">
        <v>7679</v>
      </c>
      <c r="E6839" s="6" t="s">
        <v>5638</v>
      </c>
      <c r="F6839" s="6" t="s">
        <v>25428</v>
      </c>
      <c r="G6839" s="6" t="s">
        <v>25429</v>
      </c>
      <c r="H6839" s="79">
        <v>2114.1202450000001</v>
      </c>
    </row>
    <row r="6840" spans="1:8" x14ac:dyDescent="0.2">
      <c r="A6840" s="6">
        <v>30430977</v>
      </c>
      <c r="B6840" s="6" t="s">
        <v>5386</v>
      </c>
      <c r="C6840" s="6" t="s">
        <v>6448</v>
      </c>
      <c r="D6840" s="6" t="s">
        <v>11268</v>
      </c>
      <c r="E6840" s="6" t="s">
        <v>5638</v>
      </c>
      <c r="F6840" s="6" t="s">
        <v>5382</v>
      </c>
      <c r="G6840" s="6" t="s">
        <v>5383</v>
      </c>
      <c r="H6840" s="79">
        <v>2114.1202450000001</v>
      </c>
    </row>
    <row r="6841" spans="1:8" x14ac:dyDescent="0.2">
      <c r="A6841" s="6">
        <v>30327722</v>
      </c>
      <c r="B6841" s="6" t="s">
        <v>2715</v>
      </c>
      <c r="C6841" s="6" t="s">
        <v>6452</v>
      </c>
      <c r="D6841" s="6" t="s">
        <v>11268</v>
      </c>
      <c r="E6841" s="6" t="s">
        <v>5638</v>
      </c>
      <c r="F6841" s="6" t="s">
        <v>2710</v>
      </c>
      <c r="G6841" s="6" t="s">
        <v>2711</v>
      </c>
      <c r="H6841" s="79">
        <v>2114.1202450000001</v>
      </c>
    </row>
    <row r="6842" spans="1:8" x14ac:dyDescent="0.2">
      <c r="A6842" s="6">
        <v>30178250</v>
      </c>
      <c r="B6842" s="6" t="s">
        <v>5049</v>
      </c>
      <c r="C6842" s="6" t="s">
        <v>6456</v>
      </c>
      <c r="D6842" s="6" t="s">
        <v>11268</v>
      </c>
      <c r="E6842" s="6" t="s">
        <v>5638</v>
      </c>
      <c r="F6842" s="6" t="s">
        <v>5045</v>
      </c>
      <c r="G6842" s="6" t="s">
        <v>5046</v>
      </c>
      <c r="H6842" s="79">
        <v>2114.1202450000001</v>
      </c>
    </row>
    <row r="6843" spans="1:8" x14ac:dyDescent="0.2">
      <c r="A6843" s="6">
        <v>30187466</v>
      </c>
      <c r="B6843" s="6" t="s">
        <v>1761</v>
      </c>
      <c r="C6843" s="6" t="s">
        <v>6460</v>
      </c>
      <c r="D6843" s="6" t="s">
        <v>11268</v>
      </c>
      <c r="E6843" s="6" t="s">
        <v>5638</v>
      </c>
      <c r="F6843" s="6" t="s">
        <v>1756</v>
      </c>
      <c r="G6843" s="6" t="s">
        <v>1757</v>
      </c>
      <c r="H6843" s="79">
        <v>2114.1202450000001</v>
      </c>
    </row>
    <row r="6844" spans="1:8" x14ac:dyDescent="0.2">
      <c r="A6844" s="6">
        <v>30094390</v>
      </c>
      <c r="B6844" s="6" t="s">
        <v>3880</v>
      </c>
      <c r="C6844" s="6" t="s">
        <v>6464</v>
      </c>
      <c r="D6844" s="6" t="s">
        <v>11268</v>
      </c>
      <c r="E6844" s="6" t="s">
        <v>5638</v>
      </c>
      <c r="F6844" s="6" t="s">
        <v>3876</v>
      </c>
      <c r="G6844" s="6" t="s">
        <v>3877</v>
      </c>
      <c r="H6844" s="79">
        <v>2114.1202450000001</v>
      </c>
    </row>
    <row r="6845" spans="1:8" x14ac:dyDescent="0.2">
      <c r="A6845" s="6">
        <v>30363590</v>
      </c>
      <c r="B6845" s="6" t="s">
        <v>25430</v>
      </c>
      <c r="C6845" s="6" t="s">
        <v>8496</v>
      </c>
      <c r="D6845" s="6" t="s">
        <v>18868</v>
      </c>
      <c r="E6845" s="6" t="s">
        <v>5638</v>
      </c>
      <c r="F6845" s="6" t="s">
        <v>25431</v>
      </c>
      <c r="G6845" s="6" t="s">
        <v>25432</v>
      </c>
      <c r="H6845" s="79">
        <v>2118.4198419999998</v>
      </c>
    </row>
    <row r="6846" spans="1:8" x14ac:dyDescent="0.2">
      <c r="A6846" s="6">
        <v>30275934</v>
      </c>
      <c r="B6846" s="6" t="s">
        <v>5316</v>
      </c>
      <c r="C6846" s="6" t="s">
        <v>8496</v>
      </c>
      <c r="D6846" s="6" t="s">
        <v>18870</v>
      </c>
      <c r="E6846" s="6" t="s">
        <v>5638</v>
      </c>
      <c r="F6846" s="6" t="s">
        <v>5312</v>
      </c>
      <c r="G6846" s="6" t="s">
        <v>5313</v>
      </c>
      <c r="H6846" s="79">
        <v>2118.4198419999998</v>
      </c>
    </row>
    <row r="6847" spans="1:8" x14ac:dyDescent="0.2">
      <c r="A6847" s="6">
        <v>30026619</v>
      </c>
      <c r="B6847" s="6" t="s">
        <v>25433</v>
      </c>
      <c r="C6847" s="6" t="s">
        <v>8496</v>
      </c>
      <c r="D6847" s="6" t="s">
        <v>18874</v>
      </c>
      <c r="E6847" s="6" t="s">
        <v>5638</v>
      </c>
      <c r="F6847" s="6" t="s">
        <v>25434</v>
      </c>
      <c r="G6847" s="6" t="s">
        <v>25435</v>
      </c>
      <c r="H6847" s="79">
        <v>2118.4198419999998</v>
      </c>
    </row>
    <row r="6848" spans="1:8" x14ac:dyDescent="0.2">
      <c r="A6848" s="6">
        <v>30396548</v>
      </c>
      <c r="B6848" s="6" t="s">
        <v>25436</v>
      </c>
      <c r="C6848" s="6" t="s">
        <v>8755</v>
      </c>
      <c r="D6848" s="6" t="s">
        <v>17993</v>
      </c>
      <c r="E6848" s="6" t="s">
        <v>15819</v>
      </c>
      <c r="F6848" s="6" t="s">
        <v>25437</v>
      </c>
      <c r="G6848" s="6" t="s">
        <v>25438</v>
      </c>
      <c r="H6848" s="79">
        <v>2124.004148</v>
      </c>
    </row>
    <row r="6849" spans="1:8" x14ac:dyDescent="0.2">
      <c r="A6849" s="6">
        <v>30353579</v>
      </c>
      <c r="B6849" s="6" t="s">
        <v>25439</v>
      </c>
      <c r="C6849" s="6" t="s">
        <v>8755</v>
      </c>
      <c r="D6849" s="6" t="s">
        <v>17997</v>
      </c>
      <c r="E6849" s="6" t="s">
        <v>15819</v>
      </c>
      <c r="F6849" s="6" t="s">
        <v>25440</v>
      </c>
      <c r="G6849" s="6" t="s">
        <v>25441</v>
      </c>
      <c r="H6849" s="79">
        <v>2124.004148</v>
      </c>
    </row>
    <row r="6850" spans="1:8" x14ac:dyDescent="0.2">
      <c r="A6850" s="6">
        <v>30167045</v>
      </c>
      <c r="B6850" s="6" t="s">
        <v>25442</v>
      </c>
      <c r="C6850" s="6" t="s">
        <v>5752</v>
      </c>
      <c r="D6850" s="6" t="s">
        <v>18044</v>
      </c>
      <c r="E6850" s="6" t="s">
        <v>5638</v>
      </c>
      <c r="F6850" s="6" t="s">
        <v>25443</v>
      </c>
      <c r="G6850" s="6" t="s">
        <v>25444</v>
      </c>
      <c r="H6850" s="79">
        <v>2124.0573100000001</v>
      </c>
    </row>
    <row r="6851" spans="1:8" x14ac:dyDescent="0.2">
      <c r="A6851" s="6">
        <v>30186228</v>
      </c>
      <c r="B6851" s="6" t="s">
        <v>25445</v>
      </c>
      <c r="C6851" s="6" t="s">
        <v>7159</v>
      </c>
      <c r="D6851" s="6" t="s">
        <v>18868</v>
      </c>
      <c r="E6851" s="6" t="s">
        <v>5638</v>
      </c>
      <c r="F6851" s="6" t="s">
        <v>25446</v>
      </c>
      <c r="G6851" s="6" t="s">
        <v>25447</v>
      </c>
      <c r="H6851" s="79">
        <v>2128.2098070000002</v>
      </c>
    </row>
    <row r="6852" spans="1:8" x14ac:dyDescent="0.2">
      <c r="A6852" s="6">
        <v>30233661</v>
      </c>
      <c r="B6852" s="6" t="s">
        <v>25448</v>
      </c>
      <c r="C6852" s="6" t="s">
        <v>25449</v>
      </c>
      <c r="D6852" s="6" t="s">
        <v>19351</v>
      </c>
      <c r="E6852" s="6" t="s">
        <v>5893</v>
      </c>
      <c r="F6852" s="6" t="s">
        <v>25450</v>
      </c>
      <c r="G6852" s="6" t="s">
        <v>25451</v>
      </c>
      <c r="H6852" s="79">
        <v>2128.5507510000002</v>
      </c>
    </row>
    <row r="6853" spans="1:8" x14ac:dyDescent="0.2">
      <c r="A6853" s="6">
        <v>30358368</v>
      </c>
      <c r="B6853" s="6" t="s">
        <v>25452</v>
      </c>
      <c r="C6853" s="6" t="s">
        <v>5921</v>
      </c>
      <c r="D6853" s="6" t="s">
        <v>17617</v>
      </c>
      <c r="E6853" s="6" t="s">
        <v>5638</v>
      </c>
      <c r="F6853" s="6" t="s">
        <v>25453</v>
      </c>
      <c r="G6853" s="6" t="s">
        <v>25454</v>
      </c>
      <c r="H6853" s="79">
        <v>2130.5519789999998</v>
      </c>
    </row>
    <row r="6854" spans="1:8" x14ac:dyDescent="0.2">
      <c r="A6854" s="6">
        <v>30235715</v>
      </c>
      <c r="B6854" s="6" t="s">
        <v>25455</v>
      </c>
      <c r="C6854" s="6" t="s">
        <v>5921</v>
      </c>
      <c r="D6854" s="6" t="s">
        <v>17559</v>
      </c>
      <c r="E6854" s="6" t="s">
        <v>5638</v>
      </c>
      <c r="F6854" s="6" t="s">
        <v>25456</v>
      </c>
      <c r="G6854" s="6" t="s">
        <v>25457</v>
      </c>
      <c r="H6854" s="79">
        <v>2130.5519789999998</v>
      </c>
    </row>
    <row r="6855" spans="1:8" x14ac:dyDescent="0.2">
      <c r="A6855" s="6">
        <v>30038641</v>
      </c>
      <c r="B6855" s="6" t="s">
        <v>25458</v>
      </c>
      <c r="C6855" s="6" t="s">
        <v>6214</v>
      </c>
      <c r="D6855" s="6" t="s">
        <v>16425</v>
      </c>
      <c r="E6855" s="6" t="s">
        <v>15819</v>
      </c>
      <c r="F6855" s="6" t="s">
        <v>25459</v>
      </c>
      <c r="G6855" s="6" t="s">
        <v>25460</v>
      </c>
      <c r="H6855" s="79">
        <v>2132.827894</v>
      </c>
    </row>
    <row r="6856" spans="1:8" x14ac:dyDescent="0.2">
      <c r="A6856" s="6">
        <v>30045732</v>
      </c>
      <c r="B6856" s="6" t="s">
        <v>25461</v>
      </c>
      <c r="C6856" s="6" t="s">
        <v>6214</v>
      </c>
      <c r="D6856" s="6" t="s">
        <v>16429</v>
      </c>
      <c r="E6856" s="6" t="s">
        <v>15819</v>
      </c>
      <c r="F6856" s="6" t="s">
        <v>25462</v>
      </c>
      <c r="G6856" s="6" t="s">
        <v>25463</v>
      </c>
      <c r="H6856" s="79">
        <v>2132.827894</v>
      </c>
    </row>
    <row r="6857" spans="1:8" x14ac:dyDescent="0.2">
      <c r="A6857" s="6">
        <v>30231656</v>
      </c>
      <c r="B6857" s="6" t="s">
        <v>25464</v>
      </c>
      <c r="C6857" s="6" t="s">
        <v>25287</v>
      </c>
      <c r="D6857" s="6" t="s">
        <v>18769</v>
      </c>
      <c r="E6857" s="6" t="s">
        <v>18414</v>
      </c>
      <c r="F6857" s="6" t="s">
        <v>25465</v>
      </c>
      <c r="G6857" s="6" t="s">
        <v>25466</v>
      </c>
      <c r="H6857" s="79">
        <v>2134.1545599999999</v>
      </c>
    </row>
    <row r="6858" spans="1:8" x14ac:dyDescent="0.2">
      <c r="A6858" s="6">
        <v>30403601</v>
      </c>
      <c r="B6858" s="6" t="s">
        <v>1236</v>
      </c>
      <c r="C6858" s="6" t="s">
        <v>7496</v>
      </c>
      <c r="D6858" s="6" t="s">
        <v>18358</v>
      </c>
      <c r="E6858" s="6" t="s">
        <v>5638</v>
      </c>
      <c r="F6858" s="6" t="s">
        <v>1231</v>
      </c>
      <c r="G6858" s="6" t="s">
        <v>1232</v>
      </c>
      <c r="H6858" s="79">
        <v>2134.1867809999999</v>
      </c>
    </row>
    <row r="6859" spans="1:8" x14ac:dyDescent="0.2">
      <c r="A6859" s="6">
        <v>30079079</v>
      </c>
      <c r="B6859" s="6" t="s">
        <v>25467</v>
      </c>
      <c r="C6859" s="6" t="s">
        <v>6190</v>
      </c>
      <c r="D6859" s="6" t="s">
        <v>16425</v>
      </c>
      <c r="E6859" s="6" t="s">
        <v>15819</v>
      </c>
      <c r="F6859" s="6" t="s">
        <v>25468</v>
      </c>
      <c r="G6859" s="6" t="s">
        <v>25469</v>
      </c>
      <c r="H6859" s="79">
        <v>2136.7551819999999</v>
      </c>
    </row>
    <row r="6860" spans="1:8" x14ac:dyDescent="0.2">
      <c r="A6860" s="6">
        <v>30258270</v>
      </c>
      <c r="B6860" s="6" t="s">
        <v>25470</v>
      </c>
      <c r="C6860" s="6" t="s">
        <v>6194</v>
      </c>
      <c r="D6860" s="6" t="s">
        <v>16425</v>
      </c>
      <c r="E6860" s="6" t="s">
        <v>15819</v>
      </c>
      <c r="F6860" s="6" t="s">
        <v>25471</v>
      </c>
      <c r="G6860" s="6" t="s">
        <v>25472</v>
      </c>
      <c r="H6860" s="79">
        <v>2136.7551819999999</v>
      </c>
    </row>
    <row r="6861" spans="1:8" x14ac:dyDescent="0.2">
      <c r="A6861" s="6">
        <v>30015031</v>
      </c>
      <c r="B6861" s="6" t="s">
        <v>25473</v>
      </c>
      <c r="C6861" s="6" t="s">
        <v>6198</v>
      </c>
      <c r="D6861" s="6" t="s">
        <v>16425</v>
      </c>
      <c r="E6861" s="6" t="s">
        <v>15819</v>
      </c>
      <c r="F6861" s="6" t="s">
        <v>25474</v>
      </c>
      <c r="G6861" s="6" t="s">
        <v>25475</v>
      </c>
      <c r="H6861" s="79">
        <v>2136.7551819999999</v>
      </c>
    </row>
    <row r="6862" spans="1:8" x14ac:dyDescent="0.2">
      <c r="A6862" s="6">
        <v>30310617</v>
      </c>
      <c r="B6862" s="6" t="s">
        <v>25476</v>
      </c>
      <c r="C6862" s="6" t="s">
        <v>6202</v>
      </c>
      <c r="D6862" s="6" t="s">
        <v>16425</v>
      </c>
      <c r="E6862" s="6" t="s">
        <v>15819</v>
      </c>
      <c r="F6862" s="6" t="s">
        <v>25477</v>
      </c>
      <c r="G6862" s="6" t="s">
        <v>25478</v>
      </c>
      <c r="H6862" s="79">
        <v>2136.7551819999999</v>
      </c>
    </row>
    <row r="6863" spans="1:8" x14ac:dyDescent="0.2">
      <c r="A6863" s="6">
        <v>30057450</v>
      </c>
      <c r="B6863" s="6" t="s">
        <v>25479</v>
      </c>
      <c r="C6863" s="6" t="s">
        <v>6190</v>
      </c>
      <c r="D6863" s="6" t="s">
        <v>16429</v>
      </c>
      <c r="E6863" s="6" t="s">
        <v>15819</v>
      </c>
      <c r="F6863" s="6" t="s">
        <v>25480</v>
      </c>
      <c r="G6863" s="6" t="s">
        <v>25481</v>
      </c>
      <c r="H6863" s="79">
        <v>2136.7551819999999</v>
      </c>
    </row>
    <row r="6864" spans="1:8" x14ac:dyDescent="0.2">
      <c r="A6864" s="6">
        <v>30222593</v>
      </c>
      <c r="B6864" s="6" t="s">
        <v>25482</v>
      </c>
      <c r="C6864" s="6" t="s">
        <v>6194</v>
      </c>
      <c r="D6864" s="6" t="s">
        <v>16429</v>
      </c>
      <c r="E6864" s="6" t="s">
        <v>15819</v>
      </c>
      <c r="F6864" s="6" t="s">
        <v>25483</v>
      </c>
      <c r="G6864" s="6" t="s">
        <v>25484</v>
      </c>
      <c r="H6864" s="79">
        <v>2136.7551819999999</v>
      </c>
    </row>
    <row r="6865" spans="1:8" x14ac:dyDescent="0.2">
      <c r="A6865" s="6">
        <v>30013212</v>
      </c>
      <c r="B6865" s="6" t="s">
        <v>25485</v>
      </c>
      <c r="C6865" s="6" t="s">
        <v>6198</v>
      </c>
      <c r="D6865" s="6" t="s">
        <v>16429</v>
      </c>
      <c r="E6865" s="6" t="s">
        <v>15819</v>
      </c>
      <c r="F6865" s="6" t="s">
        <v>25486</v>
      </c>
      <c r="G6865" s="6" t="s">
        <v>25487</v>
      </c>
      <c r="H6865" s="79">
        <v>2136.7551819999999</v>
      </c>
    </row>
    <row r="6866" spans="1:8" x14ac:dyDescent="0.2">
      <c r="A6866" s="6">
        <v>30292734</v>
      </c>
      <c r="B6866" s="6" t="s">
        <v>25488</v>
      </c>
      <c r="C6866" s="6" t="s">
        <v>6202</v>
      </c>
      <c r="D6866" s="6" t="s">
        <v>16429</v>
      </c>
      <c r="E6866" s="6" t="s">
        <v>15819</v>
      </c>
      <c r="F6866" s="6" t="s">
        <v>25489</v>
      </c>
      <c r="G6866" s="6" t="s">
        <v>25490</v>
      </c>
      <c r="H6866" s="79">
        <v>2136.7551819999999</v>
      </c>
    </row>
    <row r="6867" spans="1:8" x14ac:dyDescent="0.2">
      <c r="A6867" s="6">
        <v>30135638</v>
      </c>
      <c r="B6867" s="6" t="s">
        <v>25491</v>
      </c>
      <c r="C6867" s="6" t="s">
        <v>24493</v>
      </c>
      <c r="D6867" s="6" t="s">
        <v>20977</v>
      </c>
      <c r="E6867" s="6" t="s">
        <v>5638</v>
      </c>
      <c r="F6867" s="6" t="s">
        <v>25492</v>
      </c>
      <c r="G6867" s="6" t="s">
        <v>25493</v>
      </c>
      <c r="H6867" s="79">
        <v>2143.8088280000002</v>
      </c>
    </row>
    <row r="6868" spans="1:8" x14ac:dyDescent="0.2">
      <c r="A6868" s="6">
        <v>30344748</v>
      </c>
      <c r="B6868" s="6" t="s">
        <v>25494</v>
      </c>
      <c r="C6868" s="6" t="s">
        <v>6278</v>
      </c>
      <c r="D6868" s="6" t="s">
        <v>17969</v>
      </c>
      <c r="E6868" s="6" t="s">
        <v>5893</v>
      </c>
      <c r="F6868" s="6" t="s">
        <v>25495</v>
      </c>
      <c r="G6868" s="6" t="s">
        <v>25496</v>
      </c>
      <c r="H6868" s="79">
        <v>2144.665387</v>
      </c>
    </row>
    <row r="6869" spans="1:8" x14ac:dyDescent="0.2">
      <c r="A6869" s="6">
        <v>30172765</v>
      </c>
      <c r="B6869" s="6" t="s">
        <v>25497</v>
      </c>
      <c r="C6869" s="6" t="s">
        <v>6282</v>
      </c>
      <c r="D6869" s="6" t="s">
        <v>17969</v>
      </c>
      <c r="E6869" s="6" t="s">
        <v>5893</v>
      </c>
      <c r="F6869" s="6" t="s">
        <v>25498</v>
      </c>
      <c r="G6869" s="6" t="s">
        <v>25499</v>
      </c>
      <c r="H6869" s="79">
        <v>2144.665387</v>
      </c>
    </row>
    <row r="6870" spans="1:8" x14ac:dyDescent="0.2">
      <c r="A6870" s="6">
        <v>30129715</v>
      </c>
      <c r="B6870" s="6" t="s">
        <v>25500</v>
      </c>
      <c r="C6870" s="6" t="s">
        <v>6278</v>
      </c>
      <c r="D6870" s="6" t="s">
        <v>17973</v>
      </c>
      <c r="E6870" s="6" t="s">
        <v>5893</v>
      </c>
      <c r="F6870" s="6" t="s">
        <v>25501</v>
      </c>
      <c r="G6870" s="6" t="s">
        <v>25502</v>
      </c>
      <c r="H6870" s="79">
        <v>2144.665387</v>
      </c>
    </row>
    <row r="6871" spans="1:8" x14ac:dyDescent="0.2">
      <c r="A6871" s="6">
        <v>30295221</v>
      </c>
      <c r="B6871" s="6" t="s">
        <v>25503</v>
      </c>
      <c r="C6871" s="6" t="s">
        <v>6282</v>
      </c>
      <c r="D6871" s="6" t="s">
        <v>17973</v>
      </c>
      <c r="E6871" s="6" t="s">
        <v>5893</v>
      </c>
      <c r="F6871" s="6" t="s">
        <v>25504</v>
      </c>
      <c r="G6871" s="6" t="s">
        <v>25505</v>
      </c>
      <c r="H6871" s="79">
        <v>2144.665387</v>
      </c>
    </row>
    <row r="6872" spans="1:8" x14ac:dyDescent="0.2">
      <c r="A6872" s="6">
        <v>30000970</v>
      </c>
      <c r="B6872" s="6" t="s">
        <v>25506</v>
      </c>
      <c r="C6872" s="6" t="s">
        <v>8658</v>
      </c>
      <c r="D6872" s="6" t="s">
        <v>18044</v>
      </c>
      <c r="E6872" s="6" t="s">
        <v>5638</v>
      </c>
      <c r="F6872" s="6" t="s">
        <v>25507</v>
      </c>
      <c r="G6872" s="6" t="s">
        <v>25508</v>
      </c>
      <c r="H6872" s="79">
        <v>2147.9895820000002</v>
      </c>
    </row>
    <row r="6873" spans="1:8" x14ac:dyDescent="0.2">
      <c r="A6873" s="6">
        <v>30101762</v>
      </c>
      <c r="B6873" s="6" t="s">
        <v>25509</v>
      </c>
      <c r="C6873" s="6" t="s">
        <v>5642</v>
      </c>
      <c r="D6873" s="6" t="s">
        <v>25510</v>
      </c>
      <c r="E6873" s="6" t="s">
        <v>5893</v>
      </c>
      <c r="F6873" s="6" t="s">
        <v>25511</v>
      </c>
      <c r="G6873" s="6" t="s">
        <v>25512</v>
      </c>
      <c r="H6873" s="79">
        <v>2153.0808889999998</v>
      </c>
    </row>
    <row r="6874" spans="1:8" x14ac:dyDescent="0.2">
      <c r="A6874" s="6">
        <v>30328725</v>
      </c>
      <c r="B6874" s="6" t="s">
        <v>25513</v>
      </c>
      <c r="C6874" s="6" t="s">
        <v>6230</v>
      </c>
      <c r="D6874" s="6" t="s">
        <v>16425</v>
      </c>
      <c r="E6874" s="6" t="s">
        <v>15819</v>
      </c>
      <c r="F6874" s="6" t="s">
        <v>25514</v>
      </c>
      <c r="G6874" s="6" t="s">
        <v>25515</v>
      </c>
      <c r="H6874" s="79">
        <v>2154.908833</v>
      </c>
    </row>
    <row r="6875" spans="1:8" x14ac:dyDescent="0.2">
      <c r="A6875" s="6">
        <v>30245166</v>
      </c>
      <c r="B6875" s="6" t="s">
        <v>25516</v>
      </c>
      <c r="C6875" s="6" t="s">
        <v>6234</v>
      </c>
      <c r="D6875" s="6" t="s">
        <v>16425</v>
      </c>
      <c r="E6875" s="6" t="s">
        <v>15819</v>
      </c>
      <c r="F6875" s="6" t="s">
        <v>25517</v>
      </c>
      <c r="G6875" s="6" t="s">
        <v>25518</v>
      </c>
      <c r="H6875" s="79">
        <v>2154.908833</v>
      </c>
    </row>
    <row r="6876" spans="1:8" x14ac:dyDescent="0.2">
      <c r="A6876" s="6">
        <v>30378344</v>
      </c>
      <c r="B6876" s="6" t="s">
        <v>25519</v>
      </c>
      <c r="C6876" s="6" t="s">
        <v>25520</v>
      </c>
      <c r="D6876" s="6" t="s">
        <v>16425</v>
      </c>
      <c r="E6876" s="6" t="s">
        <v>15819</v>
      </c>
      <c r="F6876" s="6" t="s">
        <v>25521</v>
      </c>
      <c r="G6876" s="6" t="s">
        <v>25522</v>
      </c>
      <c r="H6876" s="79">
        <v>2154.908833</v>
      </c>
    </row>
    <row r="6877" spans="1:8" x14ac:dyDescent="0.2">
      <c r="A6877" s="6">
        <v>30453237</v>
      </c>
      <c r="B6877" s="6" t="s">
        <v>25523</v>
      </c>
      <c r="C6877" s="6" t="s">
        <v>6238</v>
      </c>
      <c r="D6877" s="6" t="s">
        <v>16425</v>
      </c>
      <c r="E6877" s="6" t="s">
        <v>15819</v>
      </c>
      <c r="F6877" s="6" t="s">
        <v>25524</v>
      </c>
      <c r="G6877" s="6" t="s">
        <v>25525</v>
      </c>
      <c r="H6877" s="79">
        <v>2154.908833</v>
      </c>
    </row>
    <row r="6878" spans="1:8" x14ac:dyDescent="0.2">
      <c r="A6878" s="6">
        <v>30196607</v>
      </c>
      <c r="B6878" s="6" t="s">
        <v>25526</v>
      </c>
      <c r="C6878" s="6" t="s">
        <v>7091</v>
      </c>
      <c r="D6878" s="6" t="s">
        <v>16425</v>
      </c>
      <c r="E6878" s="6" t="s">
        <v>15819</v>
      </c>
      <c r="F6878" s="6" t="s">
        <v>25527</v>
      </c>
      <c r="G6878" s="6" t="s">
        <v>25528</v>
      </c>
      <c r="H6878" s="79">
        <v>2154.908833</v>
      </c>
    </row>
    <row r="6879" spans="1:8" x14ac:dyDescent="0.2">
      <c r="A6879" s="6">
        <v>30363791</v>
      </c>
      <c r="B6879" s="6" t="s">
        <v>25529</v>
      </c>
      <c r="C6879" s="6" t="s">
        <v>7095</v>
      </c>
      <c r="D6879" s="6" t="s">
        <v>16425</v>
      </c>
      <c r="E6879" s="6" t="s">
        <v>15819</v>
      </c>
      <c r="F6879" s="6" t="s">
        <v>25530</v>
      </c>
      <c r="G6879" s="6" t="s">
        <v>25531</v>
      </c>
      <c r="H6879" s="79">
        <v>2154.908833</v>
      </c>
    </row>
    <row r="6880" spans="1:8" x14ac:dyDescent="0.2">
      <c r="A6880" s="6">
        <v>30375299</v>
      </c>
      <c r="B6880" s="6" t="s">
        <v>25532</v>
      </c>
      <c r="C6880" s="6" t="s">
        <v>6230</v>
      </c>
      <c r="D6880" s="6" t="s">
        <v>16429</v>
      </c>
      <c r="E6880" s="6" t="s">
        <v>15819</v>
      </c>
      <c r="F6880" s="6" t="s">
        <v>25533</v>
      </c>
      <c r="G6880" s="6" t="s">
        <v>25534</v>
      </c>
      <c r="H6880" s="79">
        <v>2154.908833</v>
      </c>
    </row>
    <row r="6881" spans="1:8" x14ac:dyDescent="0.2">
      <c r="A6881" s="6">
        <v>30164909</v>
      </c>
      <c r="B6881" s="6" t="s">
        <v>25535</v>
      </c>
      <c r="C6881" s="6" t="s">
        <v>6234</v>
      </c>
      <c r="D6881" s="6" t="s">
        <v>16429</v>
      </c>
      <c r="E6881" s="6" t="s">
        <v>15819</v>
      </c>
      <c r="F6881" s="6" t="s">
        <v>25536</v>
      </c>
      <c r="G6881" s="6" t="s">
        <v>25537</v>
      </c>
      <c r="H6881" s="79">
        <v>2154.908833</v>
      </c>
    </row>
    <row r="6882" spans="1:8" x14ac:dyDescent="0.2">
      <c r="A6882" s="6">
        <v>30166779</v>
      </c>
      <c r="B6882" s="6" t="s">
        <v>25538</v>
      </c>
      <c r="C6882" s="6" t="s">
        <v>25520</v>
      </c>
      <c r="D6882" s="6" t="s">
        <v>16429</v>
      </c>
      <c r="E6882" s="6" t="s">
        <v>15819</v>
      </c>
      <c r="F6882" s="6" t="s">
        <v>25539</v>
      </c>
      <c r="G6882" s="6" t="s">
        <v>25540</v>
      </c>
      <c r="H6882" s="79">
        <v>2154.908833</v>
      </c>
    </row>
    <row r="6883" spans="1:8" x14ac:dyDescent="0.2">
      <c r="A6883" s="6">
        <v>30398633</v>
      </c>
      <c r="B6883" s="6" t="s">
        <v>25541</v>
      </c>
      <c r="C6883" s="6" t="s">
        <v>6238</v>
      </c>
      <c r="D6883" s="6" t="s">
        <v>16429</v>
      </c>
      <c r="E6883" s="6" t="s">
        <v>15819</v>
      </c>
      <c r="F6883" s="6" t="s">
        <v>25542</v>
      </c>
      <c r="G6883" s="6" t="s">
        <v>25543</v>
      </c>
      <c r="H6883" s="79">
        <v>2154.908833</v>
      </c>
    </row>
    <row r="6884" spans="1:8" x14ac:dyDescent="0.2">
      <c r="A6884" s="6">
        <v>30132737</v>
      </c>
      <c r="B6884" s="6" t="s">
        <v>25544</v>
      </c>
      <c r="C6884" s="6" t="s">
        <v>7091</v>
      </c>
      <c r="D6884" s="6" t="s">
        <v>16429</v>
      </c>
      <c r="E6884" s="6" t="s">
        <v>15819</v>
      </c>
      <c r="F6884" s="6" t="s">
        <v>25545</v>
      </c>
      <c r="G6884" s="6" t="s">
        <v>25546</v>
      </c>
      <c r="H6884" s="79">
        <v>2154.908833</v>
      </c>
    </row>
    <row r="6885" spans="1:8" x14ac:dyDescent="0.2">
      <c r="A6885" s="6">
        <v>30008934</v>
      </c>
      <c r="B6885" s="6" t="s">
        <v>25547</v>
      </c>
      <c r="C6885" s="6" t="s">
        <v>25548</v>
      </c>
      <c r="D6885" s="6" t="s">
        <v>16429</v>
      </c>
      <c r="E6885" s="6" t="s">
        <v>15819</v>
      </c>
      <c r="F6885" s="6" t="s">
        <v>25549</v>
      </c>
      <c r="G6885" s="6" t="s">
        <v>25550</v>
      </c>
      <c r="H6885" s="79">
        <v>2154.908833</v>
      </c>
    </row>
    <row r="6886" spans="1:8" x14ac:dyDescent="0.2">
      <c r="A6886" s="6">
        <v>30399403</v>
      </c>
      <c r="B6886" s="6" t="s">
        <v>25551</v>
      </c>
      <c r="C6886" s="6" t="s">
        <v>7095</v>
      </c>
      <c r="D6886" s="6" t="s">
        <v>16429</v>
      </c>
      <c r="E6886" s="6" t="s">
        <v>15819</v>
      </c>
      <c r="F6886" s="6" t="s">
        <v>25552</v>
      </c>
      <c r="G6886" s="6" t="s">
        <v>25553</v>
      </c>
      <c r="H6886" s="79">
        <v>2154.908833</v>
      </c>
    </row>
    <row r="6887" spans="1:8" x14ac:dyDescent="0.2">
      <c r="A6887" s="6">
        <v>30344577</v>
      </c>
      <c r="B6887" s="6" t="s">
        <v>25554</v>
      </c>
      <c r="C6887" s="6" t="s">
        <v>12214</v>
      </c>
      <c r="D6887" s="6" t="s">
        <v>13181</v>
      </c>
      <c r="E6887" s="6" t="s">
        <v>5893</v>
      </c>
      <c r="F6887" s="6" t="s">
        <v>25555</v>
      </c>
      <c r="G6887" s="6" t="s">
        <v>25556</v>
      </c>
      <c r="H6887" s="79">
        <v>2155.9786690000001</v>
      </c>
    </row>
    <row r="6888" spans="1:8" x14ac:dyDescent="0.2">
      <c r="A6888" s="6">
        <v>30254005</v>
      </c>
      <c r="B6888" s="6" t="s">
        <v>25557</v>
      </c>
      <c r="C6888" s="6" t="s">
        <v>9049</v>
      </c>
      <c r="D6888" s="6" t="s">
        <v>13181</v>
      </c>
      <c r="E6888" s="6" t="s">
        <v>5893</v>
      </c>
      <c r="F6888" s="6" t="s">
        <v>25558</v>
      </c>
      <c r="G6888" s="6" t="s">
        <v>25559</v>
      </c>
      <c r="H6888" s="79">
        <v>2155.9786690000001</v>
      </c>
    </row>
    <row r="6889" spans="1:8" x14ac:dyDescent="0.2">
      <c r="A6889" s="6">
        <v>30352249</v>
      </c>
      <c r="B6889" s="6" t="s">
        <v>25560</v>
      </c>
      <c r="C6889" s="6" t="s">
        <v>9053</v>
      </c>
      <c r="D6889" s="6" t="s">
        <v>13181</v>
      </c>
      <c r="E6889" s="6" t="s">
        <v>5893</v>
      </c>
      <c r="F6889" s="6" t="s">
        <v>25561</v>
      </c>
      <c r="G6889" s="6" t="s">
        <v>25562</v>
      </c>
      <c r="H6889" s="79">
        <v>2155.9786690000001</v>
      </c>
    </row>
    <row r="6890" spans="1:8" x14ac:dyDescent="0.2">
      <c r="A6890" s="6">
        <v>30296068</v>
      </c>
      <c r="B6890" s="6" t="s">
        <v>25563</v>
      </c>
      <c r="C6890" s="6" t="s">
        <v>6049</v>
      </c>
      <c r="D6890" s="6" t="s">
        <v>17993</v>
      </c>
      <c r="E6890" s="6" t="s">
        <v>15819</v>
      </c>
      <c r="F6890" s="6" t="s">
        <v>25564</v>
      </c>
      <c r="G6890" s="6" t="s">
        <v>25565</v>
      </c>
      <c r="H6890" s="79">
        <v>2159.4371430000001</v>
      </c>
    </row>
    <row r="6891" spans="1:8" x14ac:dyDescent="0.2">
      <c r="A6891" s="6">
        <v>30103738</v>
      </c>
      <c r="B6891" s="6" t="s">
        <v>25566</v>
      </c>
      <c r="C6891" s="6" t="s">
        <v>5698</v>
      </c>
      <c r="D6891" s="6" t="s">
        <v>5892</v>
      </c>
      <c r="E6891" s="6" t="s">
        <v>5893</v>
      </c>
      <c r="F6891" s="6" t="s">
        <v>25567</v>
      </c>
      <c r="G6891" s="6" t="s">
        <v>25568</v>
      </c>
      <c r="H6891" s="79">
        <v>2161.146209</v>
      </c>
    </row>
    <row r="6892" spans="1:8" x14ac:dyDescent="0.2">
      <c r="A6892" s="6">
        <v>30062118</v>
      </c>
      <c r="B6892" s="6" t="s">
        <v>25569</v>
      </c>
      <c r="C6892" s="6" t="s">
        <v>25570</v>
      </c>
      <c r="D6892" s="6" t="s">
        <v>20977</v>
      </c>
      <c r="E6892" s="6" t="s">
        <v>5638</v>
      </c>
      <c r="F6892" s="6" t="s">
        <v>25571</v>
      </c>
      <c r="G6892" s="6" t="s">
        <v>25572</v>
      </c>
      <c r="H6892" s="79">
        <v>2163.8505500000001</v>
      </c>
    </row>
    <row r="6893" spans="1:8" x14ac:dyDescent="0.2">
      <c r="A6893" s="6">
        <v>30118797</v>
      </c>
      <c r="B6893" s="6" t="s">
        <v>25573</v>
      </c>
      <c r="C6893" s="6" t="s">
        <v>25574</v>
      </c>
      <c r="D6893" s="6" t="s">
        <v>19351</v>
      </c>
      <c r="E6893" s="6" t="s">
        <v>5893</v>
      </c>
      <c r="F6893" s="6" t="s">
        <v>25575</v>
      </c>
      <c r="G6893" s="6" t="s">
        <v>25576</v>
      </c>
      <c r="H6893" s="79">
        <v>2164.5452209999999</v>
      </c>
    </row>
    <row r="6894" spans="1:8" x14ac:dyDescent="0.2">
      <c r="A6894" s="6">
        <v>30096069</v>
      </c>
      <c r="B6894" s="6" t="s">
        <v>25577</v>
      </c>
      <c r="C6894" s="6" t="s">
        <v>25578</v>
      </c>
      <c r="D6894" s="6" t="s">
        <v>20977</v>
      </c>
      <c r="E6894" s="6" t="s">
        <v>5638</v>
      </c>
      <c r="F6894" s="6" t="s">
        <v>25579</v>
      </c>
      <c r="G6894" s="6" t="s">
        <v>25580</v>
      </c>
      <c r="H6894" s="79">
        <v>2164.5452209999999</v>
      </c>
    </row>
    <row r="6895" spans="1:8" x14ac:dyDescent="0.2">
      <c r="A6895" s="6">
        <v>30053882</v>
      </c>
      <c r="B6895" s="6" t="s">
        <v>25581</v>
      </c>
      <c r="C6895" s="6" t="s">
        <v>7159</v>
      </c>
      <c r="D6895" s="6" t="s">
        <v>16425</v>
      </c>
      <c r="E6895" s="6" t="s">
        <v>15819</v>
      </c>
      <c r="F6895" s="6" t="s">
        <v>25582</v>
      </c>
      <c r="G6895" s="6" t="s">
        <v>25583</v>
      </c>
      <c r="H6895" s="79">
        <v>2175.0334189999999</v>
      </c>
    </row>
    <row r="6896" spans="1:8" x14ac:dyDescent="0.2">
      <c r="A6896" s="6">
        <v>30366016</v>
      </c>
      <c r="B6896" s="6" t="s">
        <v>25584</v>
      </c>
      <c r="C6896" s="6" t="s">
        <v>8492</v>
      </c>
      <c r="D6896" s="6" t="s">
        <v>16425</v>
      </c>
      <c r="E6896" s="6" t="s">
        <v>15819</v>
      </c>
      <c r="F6896" s="6" t="s">
        <v>25585</v>
      </c>
      <c r="G6896" s="6" t="s">
        <v>25586</v>
      </c>
      <c r="H6896" s="79">
        <v>2175.0334189999999</v>
      </c>
    </row>
    <row r="6897" spans="1:8" x14ac:dyDescent="0.2">
      <c r="A6897" s="6">
        <v>30189637</v>
      </c>
      <c r="B6897" s="6" t="s">
        <v>25587</v>
      </c>
      <c r="C6897" s="6" t="s">
        <v>9365</v>
      </c>
      <c r="D6897" s="6" t="s">
        <v>18587</v>
      </c>
      <c r="E6897" s="6" t="s">
        <v>15819</v>
      </c>
      <c r="F6897" s="6" t="s">
        <v>25588</v>
      </c>
      <c r="G6897" s="6" t="s">
        <v>25589</v>
      </c>
      <c r="H6897" s="79">
        <v>2175.0334189999999</v>
      </c>
    </row>
    <row r="6898" spans="1:8" x14ac:dyDescent="0.2">
      <c r="A6898" s="6">
        <v>30242425</v>
      </c>
      <c r="B6898" s="6" t="s">
        <v>25590</v>
      </c>
      <c r="C6898" s="6" t="s">
        <v>7496</v>
      </c>
      <c r="D6898" s="6" t="s">
        <v>18855</v>
      </c>
      <c r="E6898" s="6" t="s">
        <v>5638</v>
      </c>
      <c r="F6898" s="6" t="s">
        <v>25591</v>
      </c>
      <c r="G6898" s="6" t="s">
        <v>25592</v>
      </c>
      <c r="H6898" s="79">
        <v>2178.7438659999998</v>
      </c>
    </row>
    <row r="6899" spans="1:8" x14ac:dyDescent="0.2">
      <c r="A6899" s="6">
        <v>30059559</v>
      </c>
      <c r="B6899" s="6" t="s">
        <v>25593</v>
      </c>
      <c r="C6899" s="6" t="s">
        <v>5650</v>
      </c>
      <c r="D6899" s="6" t="s">
        <v>24232</v>
      </c>
      <c r="E6899" s="6" t="s">
        <v>5638</v>
      </c>
      <c r="F6899" s="6" t="s">
        <v>25594</v>
      </c>
      <c r="G6899" s="6" t="s">
        <v>25595</v>
      </c>
      <c r="H6899" s="79">
        <v>2179.2260620000002</v>
      </c>
    </row>
    <row r="6900" spans="1:8" x14ac:dyDescent="0.2">
      <c r="A6900" s="6">
        <v>30338529</v>
      </c>
      <c r="B6900" s="6" t="s">
        <v>25596</v>
      </c>
      <c r="C6900" s="6" t="s">
        <v>6653</v>
      </c>
      <c r="D6900" s="6" t="s">
        <v>11588</v>
      </c>
      <c r="E6900" s="6" t="s">
        <v>5893</v>
      </c>
      <c r="F6900" s="6" t="s">
        <v>25597</v>
      </c>
      <c r="G6900" s="6" t="s">
        <v>25598</v>
      </c>
      <c r="H6900" s="79">
        <v>2182.1883640000001</v>
      </c>
    </row>
    <row r="6901" spans="1:8" x14ac:dyDescent="0.2">
      <c r="A6901" s="6">
        <v>30112551</v>
      </c>
      <c r="B6901" s="6" t="s">
        <v>25599</v>
      </c>
      <c r="C6901" s="6" t="s">
        <v>6657</v>
      </c>
      <c r="D6901" s="6" t="s">
        <v>11588</v>
      </c>
      <c r="E6901" s="6" t="s">
        <v>5893</v>
      </c>
      <c r="F6901" s="6" t="s">
        <v>25600</v>
      </c>
      <c r="G6901" s="6" t="s">
        <v>25601</v>
      </c>
      <c r="H6901" s="79">
        <v>2182.1883640000001</v>
      </c>
    </row>
    <row r="6902" spans="1:8" x14ac:dyDescent="0.2">
      <c r="A6902" s="6">
        <v>30387991</v>
      </c>
      <c r="B6902" s="6" t="s">
        <v>25602</v>
      </c>
      <c r="C6902" s="6" t="s">
        <v>6661</v>
      </c>
      <c r="D6902" s="6" t="s">
        <v>11588</v>
      </c>
      <c r="E6902" s="6" t="s">
        <v>5893</v>
      </c>
      <c r="F6902" s="6" t="s">
        <v>25603</v>
      </c>
      <c r="G6902" s="6" t="s">
        <v>25604</v>
      </c>
      <c r="H6902" s="79">
        <v>2182.1883640000001</v>
      </c>
    </row>
    <row r="6903" spans="1:8" x14ac:dyDescent="0.2">
      <c r="A6903" s="6">
        <v>30189764</v>
      </c>
      <c r="B6903" s="6" t="s">
        <v>25605</v>
      </c>
      <c r="C6903" s="6" t="s">
        <v>6665</v>
      </c>
      <c r="D6903" s="6" t="s">
        <v>11588</v>
      </c>
      <c r="E6903" s="6" t="s">
        <v>5893</v>
      </c>
      <c r="F6903" s="6" t="s">
        <v>25606</v>
      </c>
      <c r="G6903" s="6" t="s">
        <v>25607</v>
      </c>
      <c r="H6903" s="79">
        <v>2182.1883640000001</v>
      </c>
    </row>
    <row r="6904" spans="1:8" x14ac:dyDescent="0.2">
      <c r="A6904" s="6">
        <v>30346934</v>
      </c>
      <c r="B6904" s="6" t="s">
        <v>25608</v>
      </c>
      <c r="C6904" s="6" t="s">
        <v>6669</v>
      </c>
      <c r="D6904" s="6" t="s">
        <v>11588</v>
      </c>
      <c r="E6904" s="6" t="s">
        <v>5893</v>
      </c>
      <c r="F6904" s="6" t="s">
        <v>25609</v>
      </c>
      <c r="G6904" s="6" t="s">
        <v>25610</v>
      </c>
      <c r="H6904" s="79">
        <v>2182.1883640000001</v>
      </c>
    </row>
    <row r="6905" spans="1:8" x14ac:dyDescent="0.2">
      <c r="A6905" s="6">
        <v>30037863</v>
      </c>
      <c r="B6905" s="6" t="s">
        <v>25611</v>
      </c>
      <c r="C6905" s="6" t="s">
        <v>5646</v>
      </c>
      <c r="D6905" s="6" t="s">
        <v>18358</v>
      </c>
      <c r="E6905" s="6" t="s">
        <v>5638</v>
      </c>
      <c r="F6905" s="6" t="s">
        <v>25612</v>
      </c>
      <c r="G6905" s="6" t="s">
        <v>25613</v>
      </c>
      <c r="H6905" s="79">
        <v>2184.8858150000001</v>
      </c>
    </row>
    <row r="6906" spans="1:8" x14ac:dyDescent="0.2">
      <c r="A6906" s="6">
        <v>30252790</v>
      </c>
      <c r="B6906" s="6" t="s">
        <v>25614</v>
      </c>
      <c r="C6906" s="6" t="s">
        <v>6210</v>
      </c>
      <c r="D6906" s="6" t="s">
        <v>16425</v>
      </c>
      <c r="E6906" s="6" t="s">
        <v>15819</v>
      </c>
      <c r="F6906" s="6" t="s">
        <v>25615</v>
      </c>
      <c r="G6906" s="6" t="s">
        <v>25616</v>
      </c>
      <c r="H6906" s="79">
        <v>2186.2130550000002</v>
      </c>
    </row>
    <row r="6907" spans="1:8" x14ac:dyDescent="0.2">
      <c r="A6907" s="6">
        <v>30295395</v>
      </c>
      <c r="B6907" s="6" t="s">
        <v>25617</v>
      </c>
      <c r="C6907" s="6" t="s">
        <v>6210</v>
      </c>
      <c r="D6907" s="6" t="s">
        <v>16429</v>
      </c>
      <c r="E6907" s="6" t="s">
        <v>15819</v>
      </c>
      <c r="F6907" s="6" t="s">
        <v>25618</v>
      </c>
      <c r="G6907" s="6" t="s">
        <v>25619</v>
      </c>
      <c r="H6907" s="79">
        <v>2186.2130550000002</v>
      </c>
    </row>
    <row r="6908" spans="1:8" x14ac:dyDescent="0.2">
      <c r="A6908" s="6">
        <v>30337884</v>
      </c>
      <c r="B6908" s="6" t="s">
        <v>25620</v>
      </c>
      <c r="C6908" s="6" t="s">
        <v>9085</v>
      </c>
      <c r="D6908" s="6" t="s">
        <v>18587</v>
      </c>
      <c r="E6908" s="6" t="s">
        <v>15819</v>
      </c>
      <c r="F6908" s="6" t="s">
        <v>25621</v>
      </c>
      <c r="G6908" s="6" t="s">
        <v>25622</v>
      </c>
      <c r="H6908" s="79">
        <v>2187.6932569999999</v>
      </c>
    </row>
    <row r="6909" spans="1:8" x14ac:dyDescent="0.2">
      <c r="A6909" s="6">
        <v>30054241</v>
      </c>
      <c r="B6909" s="6" t="s">
        <v>25623</v>
      </c>
      <c r="C6909" s="6" t="s">
        <v>7550</v>
      </c>
      <c r="D6909" s="6" t="s">
        <v>18044</v>
      </c>
      <c r="E6909" s="6" t="s">
        <v>5638</v>
      </c>
      <c r="F6909" s="6" t="s">
        <v>25624</v>
      </c>
      <c r="G6909" s="6" t="s">
        <v>25625</v>
      </c>
      <c r="H6909" s="79">
        <v>2188.0868300000002</v>
      </c>
    </row>
    <row r="6910" spans="1:8" x14ac:dyDescent="0.2">
      <c r="A6910" s="6">
        <v>30250755</v>
      </c>
      <c r="B6910" s="6" t="s">
        <v>25626</v>
      </c>
      <c r="C6910" s="6" t="s">
        <v>9073</v>
      </c>
      <c r="D6910" s="6" t="s">
        <v>18587</v>
      </c>
      <c r="E6910" s="6" t="s">
        <v>15819</v>
      </c>
      <c r="F6910" s="6" t="s">
        <v>25627</v>
      </c>
      <c r="G6910" s="6" t="s">
        <v>25628</v>
      </c>
      <c r="H6910" s="79">
        <v>2190.8981570000001</v>
      </c>
    </row>
    <row r="6911" spans="1:8" x14ac:dyDescent="0.2">
      <c r="A6911" s="6">
        <v>30133936</v>
      </c>
      <c r="B6911" s="6" t="s">
        <v>25629</v>
      </c>
      <c r="C6911" s="6" t="s">
        <v>8892</v>
      </c>
      <c r="D6911" s="6" t="s">
        <v>7351</v>
      </c>
      <c r="E6911" s="6" t="s">
        <v>5638</v>
      </c>
      <c r="F6911" s="6" t="s">
        <v>25630</v>
      </c>
      <c r="G6911" s="6" t="s">
        <v>25631</v>
      </c>
      <c r="H6911" s="79">
        <v>2198.4152490000001</v>
      </c>
    </row>
    <row r="6912" spans="1:8" x14ac:dyDescent="0.2">
      <c r="A6912" s="6">
        <v>30089860</v>
      </c>
      <c r="B6912" s="6" t="s">
        <v>25632</v>
      </c>
      <c r="C6912" s="6" t="s">
        <v>8896</v>
      </c>
      <c r="D6912" s="6" t="s">
        <v>7351</v>
      </c>
      <c r="E6912" s="6" t="s">
        <v>5638</v>
      </c>
      <c r="F6912" s="6" t="s">
        <v>25633</v>
      </c>
      <c r="G6912" s="6" t="s">
        <v>25634</v>
      </c>
      <c r="H6912" s="79">
        <v>2198.4152490000001</v>
      </c>
    </row>
    <row r="6913" spans="1:8" x14ac:dyDescent="0.2">
      <c r="A6913" s="6">
        <v>30342103</v>
      </c>
      <c r="B6913" s="6" t="s">
        <v>25635</v>
      </c>
      <c r="C6913" s="6" t="s">
        <v>8900</v>
      </c>
      <c r="D6913" s="6" t="s">
        <v>7351</v>
      </c>
      <c r="E6913" s="6" t="s">
        <v>5638</v>
      </c>
      <c r="F6913" s="6" t="s">
        <v>25636</v>
      </c>
      <c r="G6913" s="6" t="s">
        <v>25637</v>
      </c>
      <c r="H6913" s="79">
        <v>2198.4152490000001</v>
      </c>
    </row>
    <row r="6914" spans="1:8" x14ac:dyDescent="0.2">
      <c r="A6914" s="6">
        <v>30010465</v>
      </c>
      <c r="B6914" s="6" t="s">
        <v>25638</v>
      </c>
      <c r="C6914" s="6" t="s">
        <v>8904</v>
      </c>
      <c r="D6914" s="6" t="s">
        <v>7351</v>
      </c>
      <c r="E6914" s="6" t="s">
        <v>5638</v>
      </c>
      <c r="F6914" s="6" t="s">
        <v>25639</v>
      </c>
      <c r="G6914" s="6" t="s">
        <v>25640</v>
      </c>
      <c r="H6914" s="79">
        <v>2198.4152490000001</v>
      </c>
    </row>
    <row r="6915" spans="1:8" x14ac:dyDescent="0.2">
      <c r="A6915" s="6">
        <v>30272727</v>
      </c>
      <c r="B6915" s="6" t="s">
        <v>25641</v>
      </c>
      <c r="C6915" s="6" t="s">
        <v>8908</v>
      </c>
      <c r="D6915" s="6" t="s">
        <v>7351</v>
      </c>
      <c r="E6915" s="6" t="s">
        <v>5638</v>
      </c>
      <c r="F6915" s="6" t="s">
        <v>25642</v>
      </c>
      <c r="G6915" s="6" t="s">
        <v>25643</v>
      </c>
      <c r="H6915" s="79">
        <v>2198.4152490000001</v>
      </c>
    </row>
    <row r="6916" spans="1:8" x14ac:dyDescent="0.2">
      <c r="A6916" s="6">
        <v>30316522</v>
      </c>
      <c r="B6916" s="6" t="s">
        <v>25644</v>
      </c>
      <c r="C6916" s="6" t="s">
        <v>8892</v>
      </c>
      <c r="D6916" s="6" t="s">
        <v>7755</v>
      </c>
      <c r="E6916" s="6" t="s">
        <v>5638</v>
      </c>
      <c r="F6916" s="6" t="s">
        <v>25645</v>
      </c>
      <c r="G6916" s="6" t="s">
        <v>25646</v>
      </c>
      <c r="H6916" s="79">
        <v>2198.4152490000001</v>
      </c>
    </row>
    <row r="6917" spans="1:8" x14ac:dyDescent="0.2">
      <c r="A6917" s="6">
        <v>30034473</v>
      </c>
      <c r="B6917" s="6" t="s">
        <v>25647</v>
      </c>
      <c r="C6917" s="6" t="s">
        <v>8896</v>
      </c>
      <c r="D6917" s="6" t="s">
        <v>7755</v>
      </c>
      <c r="E6917" s="6" t="s">
        <v>5638</v>
      </c>
      <c r="F6917" s="6" t="s">
        <v>25648</v>
      </c>
      <c r="G6917" s="6" t="s">
        <v>25649</v>
      </c>
      <c r="H6917" s="79">
        <v>2198.4152490000001</v>
      </c>
    </row>
    <row r="6918" spans="1:8" x14ac:dyDescent="0.2">
      <c r="A6918" s="6">
        <v>30287528</v>
      </c>
      <c r="B6918" s="6" t="s">
        <v>25650</v>
      </c>
      <c r="C6918" s="6" t="s">
        <v>8900</v>
      </c>
      <c r="D6918" s="6" t="s">
        <v>7755</v>
      </c>
      <c r="E6918" s="6" t="s">
        <v>5638</v>
      </c>
      <c r="F6918" s="6" t="s">
        <v>25651</v>
      </c>
      <c r="G6918" s="6" t="s">
        <v>25652</v>
      </c>
      <c r="H6918" s="79">
        <v>2198.4152490000001</v>
      </c>
    </row>
    <row r="6919" spans="1:8" x14ac:dyDescent="0.2">
      <c r="A6919" s="6">
        <v>30379421</v>
      </c>
      <c r="B6919" s="6" t="s">
        <v>25653</v>
      </c>
      <c r="C6919" s="6" t="s">
        <v>8904</v>
      </c>
      <c r="D6919" s="6" t="s">
        <v>7755</v>
      </c>
      <c r="E6919" s="6" t="s">
        <v>5638</v>
      </c>
      <c r="F6919" s="6" t="s">
        <v>25654</v>
      </c>
      <c r="G6919" s="6" t="s">
        <v>25655</v>
      </c>
      <c r="H6919" s="79">
        <v>2198.4152490000001</v>
      </c>
    </row>
    <row r="6920" spans="1:8" x14ac:dyDescent="0.2">
      <c r="A6920" s="6">
        <v>30129457</v>
      </c>
      <c r="B6920" s="6" t="s">
        <v>25656</v>
      </c>
      <c r="C6920" s="6" t="s">
        <v>8908</v>
      </c>
      <c r="D6920" s="6" t="s">
        <v>7755</v>
      </c>
      <c r="E6920" s="6" t="s">
        <v>5638</v>
      </c>
      <c r="F6920" s="6" t="s">
        <v>25657</v>
      </c>
      <c r="G6920" s="6" t="s">
        <v>25658</v>
      </c>
      <c r="H6920" s="79">
        <v>2198.4152490000001</v>
      </c>
    </row>
    <row r="6921" spans="1:8" x14ac:dyDescent="0.2">
      <c r="A6921" s="6">
        <v>30083136</v>
      </c>
      <c r="B6921" s="6" t="s">
        <v>4461</v>
      </c>
      <c r="C6921" s="6" t="s">
        <v>7159</v>
      </c>
      <c r="D6921" s="6" t="s">
        <v>18870</v>
      </c>
      <c r="E6921" s="6" t="s">
        <v>5638</v>
      </c>
      <c r="F6921" s="6" t="s">
        <v>4457</v>
      </c>
      <c r="G6921" s="6" t="s">
        <v>4458</v>
      </c>
      <c r="H6921" s="79">
        <v>2202.2419530000002</v>
      </c>
    </row>
    <row r="6922" spans="1:8" x14ac:dyDescent="0.2">
      <c r="A6922" s="6">
        <v>30237932</v>
      </c>
      <c r="B6922" s="6" t="s">
        <v>25659</v>
      </c>
      <c r="C6922" s="6" t="s">
        <v>7159</v>
      </c>
      <c r="D6922" s="6" t="s">
        <v>18874</v>
      </c>
      <c r="E6922" s="6" t="s">
        <v>5638</v>
      </c>
      <c r="F6922" s="6" t="s">
        <v>25660</v>
      </c>
      <c r="G6922" s="6" t="s">
        <v>25661</v>
      </c>
      <c r="H6922" s="79">
        <v>2202.2419530000002</v>
      </c>
    </row>
    <row r="6923" spans="1:8" x14ac:dyDescent="0.2">
      <c r="A6923" s="6">
        <v>30420341</v>
      </c>
      <c r="B6923" s="6" t="s">
        <v>25662</v>
      </c>
      <c r="C6923" s="6" t="s">
        <v>5670</v>
      </c>
      <c r="D6923" s="6" t="s">
        <v>13250</v>
      </c>
      <c r="E6923" s="6" t="s">
        <v>13251</v>
      </c>
      <c r="F6923" s="6" t="s">
        <v>25663</v>
      </c>
      <c r="G6923" s="6" t="s">
        <v>25664</v>
      </c>
      <c r="H6923" s="79">
        <v>2203.9495160000001</v>
      </c>
    </row>
    <row r="6924" spans="1:8" x14ac:dyDescent="0.2">
      <c r="A6924" s="6">
        <v>30335852</v>
      </c>
      <c r="B6924" s="6" t="s">
        <v>25665</v>
      </c>
      <c r="C6924" s="6" t="s">
        <v>6073</v>
      </c>
      <c r="D6924" s="6" t="s">
        <v>7679</v>
      </c>
      <c r="E6924" s="6" t="s">
        <v>5638</v>
      </c>
      <c r="F6924" s="6" t="s">
        <v>25666</v>
      </c>
      <c r="G6924" s="6" t="s">
        <v>25667</v>
      </c>
      <c r="H6924" s="79">
        <v>2205.9698079999998</v>
      </c>
    </row>
    <row r="6925" spans="1:8" x14ac:dyDescent="0.2">
      <c r="A6925" s="6">
        <v>30279123</v>
      </c>
      <c r="B6925" s="6" t="s">
        <v>25668</v>
      </c>
      <c r="C6925" s="6" t="s">
        <v>6077</v>
      </c>
      <c r="D6925" s="6" t="s">
        <v>7679</v>
      </c>
      <c r="E6925" s="6" t="s">
        <v>5638</v>
      </c>
      <c r="F6925" s="6" t="s">
        <v>25669</v>
      </c>
      <c r="G6925" s="6" t="s">
        <v>25670</v>
      </c>
      <c r="H6925" s="79">
        <v>2205.9698079999998</v>
      </c>
    </row>
    <row r="6926" spans="1:8" x14ac:dyDescent="0.2">
      <c r="A6926" s="6">
        <v>30139889</v>
      </c>
      <c r="B6926" s="6" t="s">
        <v>25671</v>
      </c>
      <c r="C6926" s="6" t="s">
        <v>6081</v>
      </c>
      <c r="D6926" s="6" t="s">
        <v>7679</v>
      </c>
      <c r="E6926" s="6" t="s">
        <v>5638</v>
      </c>
      <c r="F6926" s="6" t="s">
        <v>25672</v>
      </c>
      <c r="G6926" s="6" t="s">
        <v>25673</v>
      </c>
      <c r="H6926" s="79">
        <v>2205.9698079999998</v>
      </c>
    </row>
    <row r="6927" spans="1:8" x14ac:dyDescent="0.2">
      <c r="A6927" s="6">
        <v>30343222</v>
      </c>
      <c r="B6927" s="6" t="s">
        <v>25674</v>
      </c>
      <c r="C6927" s="6" t="s">
        <v>6085</v>
      </c>
      <c r="D6927" s="6" t="s">
        <v>7679</v>
      </c>
      <c r="E6927" s="6" t="s">
        <v>5638</v>
      </c>
      <c r="F6927" s="6" t="s">
        <v>25675</v>
      </c>
      <c r="G6927" s="6" t="s">
        <v>25676</v>
      </c>
      <c r="H6927" s="79">
        <v>2205.9698079999998</v>
      </c>
    </row>
    <row r="6928" spans="1:8" x14ac:dyDescent="0.2">
      <c r="A6928" s="6">
        <v>30333086</v>
      </c>
      <c r="B6928" s="6" t="s">
        <v>25677</v>
      </c>
      <c r="C6928" s="6" t="s">
        <v>6089</v>
      </c>
      <c r="D6928" s="6" t="s">
        <v>7679</v>
      </c>
      <c r="E6928" s="6" t="s">
        <v>5638</v>
      </c>
      <c r="F6928" s="6" t="s">
        <v>25678</v>
      </c>
      <c r="G6928" s="6" t="s">
        <v>25679</v>
      </c>
      <c r="H6928" s="79">
        <v>2205.9698079999998</v>
      </c>
    </row>
    <row r="6929" spans="1:8" x14ac:dyDescent="0.2">
      <c r="A6929" s="6">
        <v>30228710</v>
      </c>
      <c r="B6929" s="6" t="s">
        <v>4077</v>
      </c>
      <c r="C6929" s="6" t="s">
        <v>6073</v>
      </c>
      <c r="D6929" s="6" t="s">
        <v>11268</v>
      </c>
      <c r="E6929" s="6" t="s">
        <v>5638</v>
      </c>
      <c r="F6929" s="6" t="s">
        <v>4073</v>
      </c>
      <c r="G6929" s="6" t="s">
        <v>4074</v>
      </c>
      <c r="H6929" s="79">
        <v>2205.9698079999998</v>
      </c>
    </row>
    <row r="6930" spans="1:8" x14ac:dyDescent="0.2">
      <c r="A6930" s="6">
        <v>30282544</v>
      </c>
      <c r="B6930" s="6" t="s">
        <v>444</v>
      </c>
      <c r="C6930" s="6" t="s">
        <v>6077</v>
      </c>
      <c r="D6930" s="6" t="s">
        <v>11268</v>
      </c>
      <c r="E6930" s="6" t="s">
        <v>5638</v>
      </c>
      <c r="F6930" s="6" t="s">
        <v>439</v>
      </c>
      <c r="G6930" s="6" t="s">
        <v>440</v>
      </c>
      <c r="H6930" s="79">
        <v>2205.9698079999998</v>
      </c>
    </row>
    <row r="6931" spans="1:8" x14ac:dyDescent="0.2">
      <c r="A6931" s="6">
        <v>30132493</v>
      </c>
      <c r="B6931" s="6" t="s">
        <v>4455</v>
      </c>
      <c r="C6931" s="6" t="s">
        <v>6081</v>
      </c>
      <c r="D6931" s="6" t="s">
        <v>11268</v>
      </c>
      <c r="E6931" s="6" t="s">
        <v>5638</v>
      </c>
      <c r="F6931" s="6" t="s">
        <v>4451</v>
      </c>
      <c r="G6931" s="6" t="s">
        <v>4452</v>
      </c>
      <c r="H6931" s="79">
        <v>2205.9698079999998</v>
      </c>
    </row>
    <row r="6932" spans="1:8" x14ac:dyDescent="0.2">
      <c r="A6932" s="6">
        <v>30126262</v>
      </c>
      <c r="B6932" s="6" t="s">
        <v>808</v>
      </c>
      <c r="C6932" s="6" t="s">
        <v>6085</v>
      </c>
      <c r="D6932" s="6" t="s">
        <v>11268</v>
      </c>
      <c r="E6932" s="6" t="s">
        <v>5638</v>
      </c>
      <c r="F6932" s="6" t="s">
        <v>803</v>
      </c>
      <c r="G6932" s="6" t="s">
        <v>804</v>
      </c>
      <c r="H6932" s="79">
        <v>2205.9698079999998</v>
      </c>
    </row>
    <row r="6933" spans="1:8" x14ac:dyDescent="0.2">
      <c r="A6933" s="6">
        <v>30206809</v>
      </c>
      <c r="B6933" s="6" t="s">
        <v>4535</v>
      </c>
      <c r="C6933" s="6" t="s">
        <v>6089</v>
      </c>
      <c r="D6933" s="6" t="s">
        <v>11268</v>
      </c>
      <c r="E6933" s="6" t="s">
        <v>5638</v>
      </c>
      <c r="F6933" s="6" t="s">
        <v>4530</v>
      </c>
      <c r="G6933" s="6" t="s">
        <v>4531</v>
      </c>
      <c r="H6933" s="79">
        <v>2205.9698079999998</v>
      </c>
    </row>
    <row r="6934" spans="1:8" x14ac:dyDescent="0.2">
      <c r="A6934" s="6">
        <v>30267197</v>
      </c>
      <c r="B6934" s="6" t="s">
        <v>25680</v>
      </c>
      <c r="C6934" s="6" t="s">
        <v>5674</v>
      </c>
      <c r="D6934" s="6" t="s">
        <v>18358</v>
      </c>
      <c r="E6934" s="6" t="s">
        <v>5638</v>
      </c>
      <c r="F6934" s="6" t="s">
        <v>25681</v>
      </c>
      <c r="G6934" s="6" t="s">
        <v>25682</v>
      </c>
      <c r="H6934" s="79">
        <v>2209.571218</v>
      </c>
    </row>
    <row r="6935" spans="1:8" x14ac:dyDescent="0.2">
      <c r="A6935" s="6">
        <v>30135695</v>
      </c>
      <c r="B6935" s="6" t="s">
        <v>25683</v>
      </c>
      <c r="C6935" s="6" t="s">
        <v>25684</v>
      </c>
      <c r="D6935" s="6" t="s">
        <v>19351</v>
      </c>
      <c r="E6935" s="6" t="s">
        <v>5893</v>
      </c>
      <c r="F6935" s="6" t="s">
        <v>25685</v>
      </c>
      <c r="G6935" s="6" t="s">
        <v>25686</v>
      </c>
      <c r="H6935" s="79">
        <v>2209.571218</v>
      </c>
    </row>
    <row r="6936" spans="1:8" x14ac:dyDescent="0.2">
      <c r="A6936" s="6">
        <v>30129760</v>
      </c>
      <c r="B6936" s="6" t="s">
        <v>25687</v>
      </c>
      <c r="C6936" s="6" t="s">
        <v>25083</v>
      </c>
      <c r="D6936" s="6" t="s">
        <v>20977</v>
      </c>
      <c r="E6936" s="6" t="s">
        <v>5638</v>
      </c>
      <c r="F6936" s="6" t="s">
        <v>25688</v>
      </c>
      <c r="G6936" s="6" t="s">
        <v>25689</v>
      </c>
      <c r="H6936" s="79">
        <v>2209.571218</v>
      </c>
    </row>
    <row r="6937" spans="1:8" x14ac:dyDescent="0.2">
      <c r="A6937" s="6">
        <v>30269051</v>
      </c>
      <c r="B6937" s="6" t="s">
        <v>25690</v>
      </c>
      <c r="C6937" s="6" t="s">
        <v>7359</v>
      </c>
      <c r="D6937" s="6" t="s">
        <v>11588</v>
      </c>
      <c r="E6937" s="6" t="s">
        <v>5893</v>
      </c>
      <c r="F6937" s="6" t="s">
        <v>25691</v>
      </c>
      <c r="G6937" s="6" t="s">
        <v>25692</v>
      </c>
      <c r="H6937" s="79">
        <v>2221.3487319999999</v>
      </c>
    </row>
    <row r="6938" spans="1:8" x14ac:dyDescent="0.2">
      <c r="A6938" s="6">
        <v>30022031</v>
      </c>
      <c r="B6938" s="6" t="s">
        <v>25693</v>
      </c>
      <c r="C6938" s="6" t="s">
        <v>7363</v>
      </c>
      <c r="D6938" s="6" t="s">
        <v>11588</v>
      </c>
      <c r="E6938" s="6" t="s">
        <v>5893</v>
      </c>
      <c r="F6938" s="6" t="s">
        <v>25694</v>
      </c>
      <c r="G6938" s="6" t="s">
        <v>25695</v>
      </c>
      <c r="H6938" s="79">
        <v>2221.3487319999999</v>
      </c>
    </row>
    <row r="6939" spans="1:8" x14ac:dyDescent="0.2">
      <c r="A6939" s="6">
        <v>30354088</v>
      </c>
      <c r="B6939" s="6" t="s">
        <v>25696</v>
      </c>
      <c r="C6939" s="6" t="s">
        <v>7367</v>
      </c>
      <c r="D6939" s="6" t="s">
        <v>11588</v>
      </c>
      <c r="E6939" s="6" t="s">
        <v>5893</v>
      </c>
      <c r="F6939" s="6" t="s">
        <v>25697</v>
      </c>
      <c r="G6939" s="6" t="s">
        <v>25698</v>
      </c>
      <c r="H6939" s="79">
        <v>2221.3487319999999</v>
      </c>
    </row>
    <row r="6940" spans="1:8" x14ac:dyDescent="0.2">
      <c r="A6940" s="6">
        <v>30370644</v>
      </c>
      <c r="B6940" s="6" t="s">
        <v>25699</v>
      </c>
      <c r="C6940" s="6" t="s">
        <v>25700</v>
      </c>
      <c r="D6940" s="6" t="s">
        <v>19351</v>
      </c>
      <c r="E6940" s="6" t="s">
        <v>5893</v>
      </c>
      <c r="F6940" s="6" t="s">
        <v>25701</v>
      </c>
      <c r="G6940" s="6" t="s">
        <v>25702</v>
      </c>
      <c r="H6940" s="79">
        <v>2224.6714769999999</v>
      </c>
    </row>
    <row r="6941" spans="1:8" x14ac:dyDescent="0.2">
      <c r="A6941" s="6">
        <v>30221842</v>
      </c>
      <c r="B6941" s="6" t="s">
        <v>25703</v>
      </c>
      <c r="C6941" s="6" t="s">
        <v>25704</v>
      </c>
      <c r="D6941" s="6" t="s">
        <v>20977</v>
      </c>
      <c r="E6941" s="6" t="s">
        <v>5638</v>
      </c>
      <c r="F6941" s="6" t="s">
        <v>25705</v>
      </c>
      <c r="G6941" s="6" t="s">
        <v>25706</v>
      </c>
      <c r="H6941" s="79">
        <v>2224.6714769999999</v>
      </c>
    </row>
    <row r="6942" spans="1:8" x14ac:dyDescent="0.2">
      <c r="A6942" s="6">
        <v>30237144</v>
      </c>
      <c r="B6942" s="6" t="s">
        <v>25707</v>
      </c>
      <c r="C6942" s="6" t="s">
        <v>6584</v>
      </c>
      <c r="D6942" s="6" t="s">
        <v>19176</v>
      </c>
      <c r="E6942" s="6" t="s">
        <v>5893</v>
      </c>
      <c r="F6942" s="6" t="s">
        <v>25708</v>
      </c>
      <c r="G6942" s="6" t="s">
        <v>25709</v>
      </c>
      <c r="H6942" s="79">
        <v>2235.62228</v>
      </c>
    </row>
    <row r="6943" spans="1:8" x14ac:dyDescent="0.2">
      <c r="A6943" s="6">
        <v>30190785</v>
      </c>
      <c r="B6943" s="6" t="s">
        <v>25710</v>
      </c>
      <c r="C6943" s="6" t="s">
        <v>6584</v>
      </c>
      <c r="D6943" s="6" t="s">
        <v>19180</v>
      </c>
      <c r="E6943" s="6" t="s">
        <v>5893</v>
      </c>
      <c r="F6943" s="6" t="s">
        <v>25711</v>
      </c>
      <c r="G6943" s="6" t="s">
        <v>25712</v>
      </c>
      <c r="H6943" s="79">
        <v>2235.62228</v>
      </c>
    </row>
    <row r="6944" spans="1:8" x14ac:dyDescent="0.2">
      <c r="A6944" s="6">
        <v>30220327</v>
      </c>
      <c r="B6944" s="6" t="s">
        <v>25713</v>
      </c>
      <c r="C6944" s="6" t="s">
        <v>5770</v>
      </c>
      <c r="D6944" s="6" t="s">
        <v>18044</v>
      </c>
      <c r="E6944" s="6" t="s">
        <v>5638</v>
      </c>
      <c r="F6944" s="6" t="s">
        <v>25714</v>
      </c>
      <c r="G6944" s="6" t="s">
        <v>25715</v>
      </c>
      <c r="H6944" s="79">
        <v>2239.6984179999999</v>
      </c>
    </row>
    <row r="6945" spans="1:8" x14ac:dyDescent="0.2">
      <c r="A6945" s="6">
        <v>30249495</v>
      </c>
      <c r="B6945" s="6" t="s">
        <v>25716</v>
      </c>
      <c r="C6945" s="6" t="s">
        <v>8509</v>
      </c>
      <c r="D6945" s="6" t="s">
        <v>18044</v>
      </c>
      <c r="E6945" s="6" t="s">
        <v>5638</v>
      </c>
      <c r="F6945" s="6" t="s">
        <v>25717</v>
      </c>
      <c r="G6945" s="6" t="s">
        <v>25718</v>
      </c>
      <c r="H6945" s="79">
        <v>2242.4899540000001</v>
      </c>
    </row>
    <row r="6946" spans="1:8" x14ac:dyDescent="0.2">
      <c r="A6946" s="6">
        <v>30379478</v>
      </c>
      <c r="B6946" s="6" t="s">
        <v>25719</v>
      </c>
      <c r="C6946" s="6" t="s">
        <v>5706</v>
      </c>
      <c r="D6946" s="6" t="s">
        <v>5892</v>
      </c>
      <c r="E6946" s="6" t="s">
        <v>5893</v>
      </c>
      <c r="F6946" s="6" t="s">
        <v>25720</v>
      </c>
      <c r="G6946" s="6" t="s">
        <v>25721</v>
      </c>
      <c r="H6946" s="79">
        <v>2248.2144360000002</v>
      </c>
    </row>
    <row r="6947" spans="1:8" x14ac:dyDescent="0.2">
      <c r="A6947" s="6">
        <v>30266980</v>
      </c>
      <c r="B6947" s="6" t="s">
        <v>25722</v>
      </c>
      <c r="C6947" s="6" t="s">
        <v>25723</v>
      </c>
      <c r="D6947" s="6" t="s">
        <v>19351</v>
      </c>
      <c r="E6947" s="6" t="s">
        <v>5893</v>
      </c>
      <c r="F6947" s="6" t="s">
        <v>25724</v>
      </c>
      <c r="G6947" s="6" t="s">
        <v>25725</v>
      </c>
      <c r="H6947" s="79">
        <v>2249.3898100000001</v>
      </c>
    </row>
    <row r="6948" spans="1:8" x14ac:dyDescent="0.2">
      <c r="A6948" s="6">
        <v>30356057</v>
      </c>
      <c r="B6948" s="6" t="s">
        <v>25726</v>
      </c>
      <c r="C6948" s="6" t="s">
        <v>25727</v>
      </c>
      <c r="D6948" s="6" t="s">
        <v>20977</v>
      </c>
      <c r="E6948" s="6" t="s">
        <v>5638</v>
      </c>
      <c r="F6948" s="6" t="s">
        <v>25728</v>
      </c>
      <c r="G6948" s="6" t="s">
        <v>25729</v>
      </c>
      <c r="H6948" s="79">
        <v>2249.3898100000001</v>
      </c>
    </row>
    <row r="6949" spans="1:8" x14ac:dyDescent="0.2">
      <c r="A6949" s="6">
        <v>30124577</v>
      </c>
      <c r="B6949" s="6" t="s">
        <v>25730</v>
      </c>
      <c r="C6949" s="6" t="s">
        <v>6218</v>
      </c>
      <c r="D6949" s="6" t="s">
        <v>16425</v>
      </c>
      <c r="E6949" s="6" t="s">
        <v>15819</v>
      </c>
      <c r="F6949" s="6" t="s">
        <v>25731</v>
      </c>
      <c r="G6949" s="6" t="s">
        <v>25732</v>
      </c>
      <c r="H6949" s="79">
        <v>2249.7573309999998</v>
      </c>
    </row>
    <row r="6950" spans="1:8" x14ac:dyDescent="0.2">
      <c r="A6950" s="6">
        <v>30199073</v>
      </c>
      <c r="B6950" s="6" t="s">
        <v>25733</v>
      </c>
      <c r="C6950" s="6" t="s">
        <v>6218</v>
      </c>
      <c r="D6950" s="6" t="s">
        <v>16429</v>
      </c>
      <c r="E6950" s="6" t="s">
        <v>15819</v>
      </c>
      <c r="F6950" s="6" t="s">
        <v>25734</v>
      </c>
      <c r="G6950" s="6" t="s">
        <v>25735</v>
      </c>
      <c r="H6950" s="79">
        <v>2249.7573309999998</v>
      </c>
    </row>
    <row r="6951" spans="1:8" x14ac:dyDescent="0.2">
      <c r="A6951" s="6">
        <v>30062673</v>
      </c>
      <c r="B6951" s="6" t="s">
        <v>25736</v>
      </c>
      <c r="C6951" s="6" t="s">
        <v>5740</v>
      </c>
      <c r="D6951" s="6" t="s">
        <v>18044</v>
      </c>
      <c r="E6951" s="6" t="s">
        <v>5638</v>
      </c>
      <c r="F6951" s="6" t="s">
        <v>25737</v>
      </c>
      <c r="G6951" s="6" t="s">
        <v>25738</v>
      </c>
      <c r="H6951" s="79">
        <v>2251.7816659999999</v>
      </c>
    </row>
    <row r="6952" spans="1:8" x14ac:dyDescent="0.2">
      <c r="A6952" s="6">
        <v>30193025</v>
      </c>
      <c r="B6952" s="6" t="s">
        <v>25739</v>
      </c>
      <c r="C6952" s="6" t="s">
        <v>6576</v>
      </c>
      <c r="D6952" s="6" t="s">
        <v>17969</v>
      </c>
      <c r="E6952" s="6" t="s">
        <v>5893</v>
      </c>
      <c r="F6952" s="6" t="s">
        <v>25740</v>
      </c>
      <c r="G6952" s="6" t="s">
        <v>25741</v>
      </c>
      <c r="H6952" s="79">
        <v>2253.0287640000001</v>
      </c>
    </row>
    <row r="6953" spans="1:8" x14ac:dyDescent="0.2">
      <c r="A6953" s="6">
        <v>30003351</v>
      </c>
      <c r="B6953" s="6" t="s">
        <v>25742</v>
      </c>
      <c r="C6953" s="6" t="s">
        <v>6576</v>
      </c>
      <c r="D6953" s="6" t="s">
        <v>17973</v>
      </c>
      <c r="E6953" s="6" t="s">
        <v>5893</v>
      </c>
      <c r="F6953" s="6" t="s">
        <v>25743</v>
      </c>
      <c r="G6953" s="6" t="s">
        <v>25744</v>
      </c>
      <c r="H6953" s="79">
        <v>2253.0287640000001</v>
      </c>
    </row>
    <row r="6954" spans="1:8" x14ac:dyDescent="0.2">
      <c r="A6954" s="6">
        <v>30313081</v>
      </c>
      <c r="B6954" s="6" t="s">
        <v>25745</v>
      </c>
      <c r="C6954" s="6" t="s">
        <v>5690</v>
      </c>
      <c r="D6954" s="6" t="s">
        <v>18870</v>
      </c>
      <c r="E6954" s="6" t="s">
        <v>5638</v>
      </c>
      <c r="F6954" s="6" t="s">
        <v>25746</v>
      </c>
      <c r="G6954" s="6" t="s">
        <v>25747</v>
      </c>
      <c r="H6954" s="79">
        <v>2259.0795079999998</v>
      </c>
    </row>
    <row r="6955" spans="1:8" x14ac:dyDescent="0.2">
      <c r="A6955" s="6">
        <v>30235344</v>
      </c>
      <c r="B6955" s="6" t="s">
        <v>25748</v>
      </c>
      <c r="C6955" s="6" t="s">
        <v>5766</v>
      </c>
      <c r="D6955" s="6" t="s">
        <v>12594</v>
      </c>
      <c r="E6955" s="6" t="s">
        <v>5893</v>
      </c>
      <c r="F6955" s="6" t="s">
        <v>25749</v>
      </c>
      <c r="G6955" s="6" t="s">
        <v>25750</v>
      </c>
      <c r="H6955" s="79">
        <v>2261.7574559999998</v>
      </c>
    </row>
    <row r="6956" spans="1:8" x14ac:dyDescent="0.2">
      <c r="A6956" s="6">
        <v>30367959</v>
      </c>
      <c r="B6956" s="6" t="s">
        <v>25751</v>
      </c>
      <c r="C6956" s="6" t="s">
        <v>5769</v>
      </c>
      <c r="D6956" s="6" t="s">
        <v>12594</v>
      </c>
      <c r="E6956" s="6" t="s">
        <v>5893</v>
      </c>
      <c r="F6956" s="6" t="s">
        <v>25752</v>
      </c>
      <c r="G6956" s="6" t="s">
        <v>25753</v>
      </c>
      <c r="H6956" s="79">
        <v>2261.7574559999998</v>
      </c>
    </row>
    <row r="6957" spans="1:8" x14ac:dyDescent="0.2">
      <c r="A6957" s="6">
        <v>30269888</v>
      </c>
      <c r="B6957" s="6" t="s">
        <v>25754</v>
      </c>
      <c r="C6957" s="6" t="s">
        <v>5770</v>
      </c>
      <c r="D6957" s="6" t="s">
        <v>12594</v>
      </c>
      <c r="E6957" s="6" t="s">
        <v>5893</v>
      </c>
      <c r="F6957" s="6" t="s">
        <v>25755</v>
      </c>
      <c r="G6957" s="6" t="s">
        <v>25756</v>
      </c>
      <c r="H6957" s="79">
        <v>2261.7574559999998</v>
      </c>
    </row>
    <row r="6958" spans="1:8" x14ac:dyDescent="0.2">
      <c r="A6958" s="6">
        <v>30197320</v>
      </c>
      <c r="B6958" s="6" t="s">
        <v>25757</v>
      </c>
      <c r="C6958" s="6" t="s">
        <v>5772</v>
      </c>
      <c r="D6958" s="6" t="s">
        <v>12594</v>
      </c>
      <c r="E6958" s="6" t="s">
        <v>5893</v>
      </c>
      <c r="F6958" s="6" t="s">
        <v>25758</v>
      </c>
      <c r="G6958" s="6" t="s">
        <v>25759</v>
      </c>
      <c r="H6958" s="79">
        <v>2261.7574559999998</v>
      </c>
    </row>
    <row r="6959" spans="1:8" x14ac:dyDescent="0.2">
      <c r="A6959" s="6">
        <v>30064890</v>
      </c>
      <c r="B6959" s="6" t="s">
        <v>25760</v>
      </c>
      <c r="C6959" s="6" t="s">
        <v>5776</v>
      </c>
      <c r="D6959" s="6" t="s">
        <v>12594</v>
      </c>
      <c r="E6959" s="6" t="s">
        <v>5893</v>
      </c>
      <c r="F6959" s="6" t="s">
        <v>25761</v>
      </c>
      <c r="G6959" s="6" t="s">
        <v>25762</v>
      </c>
      <c r="H6959" s="79">
        <v>2261.7574559999998</v>
      </c>
    </row>
    <row r="6960" spans="1:8" x14ac:dyDescent="0.2">
      <c r="A6960" s="6">
        <v>30319855</v>
      </c>
      <c r="B6960" s="6" t="s">
        <v>25763</v>
      </c>
      <c r="C6960" s="6" t="s">
        <v>5766</v>
      </c>
      <c r="D6960" s="6" t="s">
        <v>12610</v>
      </c>
      <c r="E6960" s="6" t="s">
        <v>5893</v>
      </c>
      <c r="F6960" s="6" t="s">
        <v>25764</v>
      </c>
      <c r="G6960" s="6" t="s">
        <v>25765</v>
      </c>
      <c r="H6960" s="79">
        <v>2261.7574559999998</v>
      </c>
    </row>
    <row r="6961" spans="1:8" x14ac:dyDescent="0.2">
      <c r="A6961" s="6">
        <v>30209360</v>
      </c>
      <c r="B6961" s="6" t="s">
        <v>25766</v>
      </c>
      <c r="C6961" s="6" t="s">
        <v>6262</v>
      </c>
      <c r="D6961" s="6" t="s">
        <v>17969</v>
      </c>
      <c r="E6961" s="6" t="s">
        <v>5893</v>
      </c>
      <c r="F6961" s="6" t="s">
        <v>25767</v>
      </c>
      <c r="G6961" s="6" t="s">
        <v>25768</v>
      </c>
      <c r="H6961" s="79">
        <v>2266.104147</v>
      </c>
    </row>
    <row r="6962" spans="1:8" x14ac:dyDescent="0.2">
      <c r="A6962" s="6">
        <v>30285237</v>
      </c>
      <c r="B6962" s="6" t="s">
        <v>25769</v>
      </c>
      <c r="C6962" s="6" t="s">
        <v>6262</v>
      </c>
      <c r="D6962" s="6" t="s">
        <v>17973</v>
      </c>
      <c r="E6962" s="6" t="s">
        <v>5893</v>
      </c>
      <c r="F6962" s="6" t="s">
        <v>25770</v>
      </c>
      <c r="G6962" s="6" t="s">
        <v>25771</v>
      </c>
      <c r="H6962" s="79">
        <v>2266.104147</v>
      </c>
    </row>
    <row r="6963" spans="1:8" x14ac:dyDescent="0.2">
      <c r="A6963" s="6">
        <v>30196726</v>
      </c>
      <c r="B6963" s="6" t="s">
        <v>25772</v>
      </c>
      <c r="C6963" s="6" t="s">
        <v>6274</v>
      </c>
      <c r="D6963" s="6" t="s">
        <v>17969</v>
      </c>
      <c r="E6963" s="6" t="s">
        <v>5893</v>
      </c>
      <c r="F6963" s="6" t="s">
        <v>25773</v>
      </c>
      <c r="G6963" s="6" t="s">
        <v>25774</v>
      </c>
      <c r="H6963" s="79">
        <v>2266.548162</v>
      </c>
    </row>
    <row r="6964" spans="1:8" x14ac:dyDescent="0.2">
      <c r="A6964" s="6">
        <v>30358897</v>
      </c>
      <c r="B6964" s="6" t="s">
        <v>25775</v>
      </c>
      <c r="C6964" s="6" t="s">
        <v>6274</v>
      </c>
      <c r="D6964" s="6" t="s">
        <v>17973</v>
      </c>
      <c r="E6964" s="6" t="s">
        <v>5893</v>
      </c>
      <c r="F6964" s="6" t="s">
        <v>25776</v>
      </c>
      <c r="G6964" s="6" t="s">
        <v>25777</v>
      </c>
      <c r="H6964" s="79">
        <v>2266.548162</v>
      </c>
    </row>
    <row r="6965" spans="1:8" x14ac:dyDescent="0.2">
      <c r="A6965" s="6">
        <v>30169843</v>
      </c>
      <c r="B6965" s="6" t="s">
        <v>25778</v>
      </c>
      <c r="C6965" s="6" t="s">
        <v>5789</v>
      </c>
      <c r="D6965" s="6" t="s">
        <v>24715</v>
      </c>
      <c r="E6965" s="6" t="s">
        <v>5893</v>
      </c>
      <c r="F6965" s="6" t="s">
        <v>25779</v>
      </c>
      <c r="G6965" s="6" t="s">
        <v>25780</v>
      </c>
      <c r="H6965" s="79">
        <v>2270.5028200000002</v>
      </c>
    </row>
    <row r="6966" spans="1:8" x14ac:dyDescent="0.2">
      <c r="A6966" s="6">
        <v>30345870</v>
      </c>
      <c r="B6966" s="6" t="s">
        <v>25781</v>
      </c>
      <c r="C6966" s="6" t="s">
        <v>9361</v>
      </c>
      <c r="D6966" s="6" t="s">
        <v>18587</v>
      </c>
      <c r="E6966" s="6" t="s">
        <v>15819</v>
      </c>
      <c r="F6966" s="6" t="s">
        <v>25782</v>
      </c>
      <c r="G6966" s="6" t="s">
        <v>25783</v>
      </c>
      <c r="H6966" s="79">
        <v>2273.2130689999999</v>
      </c>
    </row>
    <row r="6967" spans="1:8" x14ac:dyDescent="0.2">
      <c r="A6967" s="6">
        <v>30342980</v>
      </c>
      <c r="B6967" s="6" t="s">
        <v>25784</v>
      </c>
      <c r="C6967" s="6" t="s">
        <v>7151</v>
      </c>
      <c r="D6967" s="6" t="s">
        <v>22958</v>
      </c>
      <c r="E6967" s="6" t="s">
        <v>5638</v>
      </c>
      <c r="F6967" s="6" t="s">
        <v>25785</v>
      </c>
      <c r="G6967" s="6" t="s">
        <v>25786</v>
      </c>
      <c r="H6967" s="79">
        <v>2276.0802480000002</v>
      </c>
    </row>
    <row r="6968" spans="1:8" x14ac:dyDescent="0.2">
      <c r="A6968" s="6">
        <v>30002397</v>
      </c>
      <c r="B6968" s="6" t="s">
        <v>25787</v>
      </c>
      <c r="C6968" s="6" t="s">
        <v>7151</v>
      </c>
      <c r="D6968" s="6" t="s">
        <v>7351</v>
      </c>
      <c r="E6968" s="6" t="s">
        <v>5638</v>
      </c>
      <c r="F6968" s="6" t="s">
        <v>25788</v>
      </c>
      <c r="G6968" s="6" t="s">
        <v>25789</v>
      </c>
      <c r="H6968" s="79">
        <v>2276.0802480000002</v>
      </c>
    </row>
    <row r="6969" spans="1:8" x14ac:dyDescent="0.2">
      <c r="A6969" s="6">
        <v>30341583</v>
      </c>
      <c r="B6969" s="6" t="s">
        <v>25790</v>
      </c>
      <c r="C6969" s="6" t="s">
        <v>7159</v>
      </c>
      <c r="D6969" s="6" t="s">
        <v>17969</v>
      </c>
      <c r="E6969" s="6" t="s">
        <v>5893</v>
      </c>
      <c r="F6969" s="6" t="s">
        <v>25791</v>
      </c>
      <c r="G6969" s="6" t="s">
        <v>25792</v>
      </c>
      <c r="H6969" s="79">
        <v>2282.7189349999999</v>
      </c>
    </row>
    <row r="6970" spans="1:8" x14ac:dyDescent="0.2">
      <c r="A6970" s="6">
        <v>30164178</v>
      </c>
      <c r="B6970" s="6" t="s">
        <v>25793</v>
      </c>
      <c r="C6970" s="6" t="s">
        <v>7159</v>
      </c>
      <c r="D6970" s="6" t="s">
        <v>17973</v>
      </c>
      <c r="E6970" s="6" t="s">
        <v>5893</v>
      </c>
      <c r="F6970" s="6" t="s">
        <v>25794</v>
      </c>
      <c r="G6970" s="6" t="s">
        <v>25795</v>
      </c>
      <c r="H6970" s="79">
        <v>2282.7189349999999</v>
      </c>
    </row>
    <row r="6971" spans="1:8" x14ac:dyDescent="0.2">
      <c r="A6971" s="6">
        <v>30017759</v>
      </c>
      <c r="B6971" s="6" t="s">
        <v>25796</v>
      </c>
      <c r="C6971" s="6" t="s">
        <v>7155</v>
      </c>
      <c r="D6971" s="6" t="s">
        <v>22958</v>
      </c>
      <c r="E6971" s="6" t="s">
        <v>5638</v>
      </c>
      <c r="F6971" s="6" t="s">
        <v>25797</v>
      </c>
      <c r="G6971" s="6" t="s">
        <v>25798</v>
      </c>
      <c r="H6971" s="79">
        <v>2285.216203</v>
      </c>
    </row>
    <row r="6972" spans="1:8" x14ac:dyDescent="0.2">
      <c r="A6972" s="6">
        <v>30328309</v>
      </c>
      <c r="B6972" s="6" t="s">
        <v>25799</v>
      </c>
      <c r="C6972" s="6" t="s">
        <v>7155</v>
      </c>
      <c r="D6972" s="6" t="s">
        <v>7351</v>
      </c>
      <c r="E6972" s="6" t="s">
        <v>5638</v>
      </c>
      <c r="F6972" s="6" t="s">
        <v>25800</v>
      </c>
      <c r="G6972" s="6" t="s">
        <v>25801</v>
      </c>
      <c r="H6972" s="79">
        <v>2285.216203</v>
      </c>
    </row>
    <row r="6973" spans="1:8" x14ac:dyDescent="0.2">
      <c r="A6973" s="6">
        <v>30377344</v>
      </c>
      <c r="B6973" s="6" t="s">
        <v>25802</v>
      </c>
      <c r="C6973" s="6" t="s">
        <v>7375</v>
      </c>
      <c r="D6973" s="6" t="s">
        <v>6122</v>
      </c>
      <c r="E6973" s="6" t="s">
        <v>5638</v>
      </c>
      <c r="F6973" s="6" t="s">
        <v>25803</v>
      </c>
      <c r="G6973" s="6" t="s">
        <v>25804</v>
      </c>
      <c r="H6973" s="79">
        <v>2285.6781150000002</v>
      </c>
    </row>
    <row r="6974" spans="1:8" x14ac:dyDescent="0.2">
      <c r="A6974" s="6">
        <v>30215229</v>
      </c>
      <c r="B6974" s="6" t="s">
        <v>25805</v>
      </c>
      <c r="C6974" s="6" t="s">
        <v>7379</v>
      </c>
      <c r="D6974" s="6" t="s">
        <v>6122</v>
      </c>
      <c r="E6974" s="6" t="s">
        <v>5638</v>
      </c>
      <c r="F6974" s="6" t="s">
        <v>25806</v>
      </c>
      <c r="G6974" s="6" t="s">
        <v>25807</v>
      </c>
      <c r="H6974" s="79">
        <v>2285.6781150000002</v>
      </c>
    </row>
    <row r="6975" spans="1:8" x14ac:dyDescent="0.2">
      <c r="A6975" s="6">
        <v>30273375</v>
      </c>
      <c r="B6975" s="6" t="s">
        <v>25808</v>
      </c>
      <c r="C6975" s="6" t="s">
        <v>7383</v>
      </c>
      <c r="D6975" s="6" t="s">
        <v>6122</v>
      </c>
      <c r="E6975" s="6" t="s">
        <v>5638</v>
      </c>
      <c r="F6975" s="6" t="s">
        <v>25809</v>
      </c>
      <c r="G6975" s="6" t="s">
        <v>25810</v>
      </c>
      <c r="H6975" s="79">
        <v>2285.6781150000002</v>
      </c>
    </row>
    <row r="6976" spans="1:8" x14ac:dyDescent="0.2">
      <c r="A6976" s="6">
        <v>30026166</v>
      </c>
      <c r="B6976" s="6" t="s">
        <v>25811</v>
      </c>
      <c r="C6976" s="6" t="s">
        <v>7387</v>
      </c>
      <c r="D6976" s="6" t="s">
        <v>6122</v>
      </c>
      <c r="E6976" s="6" t="s">
        <v>5638</v>
      </c>
      <c r="F6976" s="6" t="s">
        <v>25812</v>
      </c>
      <c r="G6976" s="6" t="s">
        <v>25813</v>
      </c>
      <c r="H6976" s="79">
        <v>2285.6781150000002</v>
      </c>
    </row>
    <row r="6977" spans="1:8" x14ac:dyDescent="0.2">
      <c r="A6977" s="6">
        <v>30236283</v>
      </c>
      <c r="B6977" s="6" t="s">
        <v>25814</v>
      </c>
      <c r="C6977" s="6" t="s">
        <v>7391</v>
      </c>
      <c r="D6977" s="6" t="s">
        <v>6122</v>
      </c>
      <c r="E6977" s="6" t="s">
        <v>5638</v>
      </c>
      <c r="F6977" s="6" t="s">
        <v>25815</v>
      </c>
      <c r="G6977" s="6" t="s">
        <v>25816</v>
      </c>
      <c r="H6977" s="79">
        <v>2285.6781150000002</v>
      </c>
    </row>
    <row r="6978" spans="1:8" x14ac:dyDescent="0.2">
      <c r="A6978" s="6">
        <v>30130381</v>
      </c>
      <c r="B6978" s="6" t="s">
        <v>25817</v>
      </c>
      <c r="C6978" s="6" t="s">
        <v>5977</v>
      </c>
      <c r="D6978" s="6" t="s">
        <v>18044</v>
      </c>
      <c r="E6978" s="6" t="s">
        <v>5638</v>
      </c>
      <c r="F6978" s="6" t="s">
        <v>25818</v>
      </c>
      <c r="G6978" s="6" t="s">
        <v>25819</v>
      </c>
      <c r="H6978" s="79">
        <v>2286.7333020000001</v>
      </c>
    </row>
    <row r="6979" spans="1:8" x14ac:dyDescent="0.2">
      <c r="A6979" s="6">
        <v>30180697</v>
      </c>
      <c r="B6979" s="6" t="s">
        <v>25820</v>
      </c>
      <c r="C6979" s="6" t="s">
        <v>25821</v>
      </c>
      <c r="D6979" s="6" t="s">
        <v>20977</v>
      </c>
      <c r="E6979" s="6" t="s">
        <v>5638</v>
      </c>
      <c r="F6979" s="6" t="s">
        <v>25822</v>
      </c>
      <c r="G6979" s="6" t="s">
        <v>25823</v>
      </c>
      <c r="H6979" s="79">
        <v>2287.3029940000001</v>
      </c>
    </row>
    <row r="6980" spans="1:8" x14ac:dyDescent="0.2">
      <c r="A6980" s="6">
        <v>30213983</v>
      </c>
      <c r="B6980" s="6" t="s">
        <v>25824</v>
      </c>
      <c r="C6980" s="6" t="s">
        <v>7270</v>
      </c>
      <c r="D6980" s="6" t="s">
        <v>11588</v>
      </c>
      <c r="E6980" s="6" t="s">
        <v>5893</v>
      </c>
      <c r="F6980" s="6" t="s">
        <v>25825</v>
      </c>
      <c r="G6980" s="6" t="s">
        <v>25826</v>
      </c>
      <c r="H6980" s="79">
        <v>2290.7658799999999</v>
      </c>
    </row>
    <row r="6981" spans="1:8" x14ac:dyDescent="0.2">
      <c r="A6981" s="6">
        <v>30326502</v>
      </c>
      <c r="B6981" s="6" t="s">
        <v>25827</v>
      </c>
      <c r="C6981" s="6" t="s">
        <v>7274</v>
      </c>
      <c r="D6981" s="6" t="s">
        <v>11588</v>
      </c>
      <c r="E6981" s="6" t="s">
        <v>5893</v>
      </c>
      <c r="F6981" s="6" t="s">
        <v>25828</v>
      </c>
      <c r="G6981" s="6" t="s">
        <v>25829</v>
      </c>
      <c r="H6981" s="79">
        <v>2290.7658799999999</v>
      </c>
    </row>
    <row r="6982" spans="1:8" x14ac:dyDescent="0.2">
      <c r="A6982" s="6">
        <v>30118369</v>
      </c>
      <c r="B6982" s="6" t="s">
        <v>25830</v>
      </c>
      <c r="C6982" s="6" t="s">
        <v>7278</v>
      </c>
      <c r="D6982" s="6" t="s">
        <v>11588</v>
      </c>
      <c r="E6982" s="6" t="s">
        <v>5893</v>
      </c>
      <c r="F6982" s="6" t="s">
        <v>25831</v>
      </c>
      <c r="G6982" s="6" t="s">
        <v>25832</v>
      </c>
      <c r="H6982" s="79">
        <v>2290.7658799999999</v>
      </c>
    </row>
    <row r="6983" spans="1:8" x14ac:dyDescent="0.2">
      <c r="A6983" s="6">
        <v>30345358</v>
      </c>
      <c r="B6983" s="6" t="s">
        <v>25833</v>
      </c>
      <c r="C6983" s="6" t="s">
        <v>7282</v>
      </c>
      <c r="D6983" s="6" t="s">
        <v>11588</v>
      </c>
      <c r="E6983" s="6" t="s">
        <v>5893</v>
      </c>
      <c r="F6983" s="6" t="s">
        <v>25834</v>
      </c>
      <c r="G6983" s="6" t="s">
        <v>25835</v>
      </c>
      <c r="H6983" s="79">
        <v>2290.7658799999999</v>
      </c>
    </row>
    <row r="6984" spans="1:8" x14ac:dyDescent="0.2">
      <c r="A6984" s="6">
        <v>30239995</v>
      </c>
      <c r="B6984" s="6" t="s">
        <v>25836</v>
      </c>
      <c r="C6984" s="6" t="s">
        <v>7286</v>
      </c>
      <c r="D6984" s="6" t="s">
        <v>11588</v>
      </c>
      <c r="E6984" s="6" t="s">
        <v>5893</v>
      </c>
      <c r="F6984" s="6" t="s">
        <v>25837</v>
      </c>
      <c r="G6984" s="6" t="s">
        <v>25838</v>
      </c>
      <c r="H6984" s="79">
        <v>2290.7658799999999</v>
      </c>
    </row>
    <row r="6985" spans="1:8" x14ac:dyDescent="0.2">
      <c r="A6985" s="6">
        <v>30031433</v>
      </c>
      <c r="B6985" s="6" t="s">
        <v>25839</v>
      </c>
      <c r="C6985" s="6" t="s">
        <v>7210</v>
      </c>
      <c r="D6985" s="6" t="s">
        <v>18044</v>
      </c>
      <c r="E6985" s="6" t="s">
        <v>5638</v>
      </c>
      <c r="F6985" s="6" t="s">
        <v>25840</v>
      </c>
      <c r="G6985" s="6" t="s">
        <v>25841</v>
      </c>
      <c r="H6985" s="79">
        <v>2292.020383</v>
      </c>
    </row>
    <row r="6986" spans="1:8" x14ac:dyDescent="0.2">
      <c r="A6986" s="6">
        <v>30043816</v>
      </c>
      <c r="B6986" s="6" t="s">
        <v>25842</v>
      </c>
      <c r="C6986" s="6" t="s">
        <v>25843</v>
      </c>
      <c r="D6986" s="6" t="s">
        <v>19351</v>
      </c>
      <c r="E6986" s="6" t="s">
        <v>5893</v>
      </c>
      <c r="F6986" s="6" t="s">
        <v>25844</v>
      </c>
      <c r="G6986" s="6" t="s">
        <v>25845</v>
      </c>
      <c r="H6986" s="79">
        <v>2304.3473159999999</v>
      </c>
    </row>
    <row r="6987" spans="1:8" x14ac:dyDescent="0.2">
      <c r="A6987" s="6">
        <v>30016149</v>
      </c>
      <c r="B6987" s="6" t="s">
        <v>25846</v>
      </c>
      <c r="C6987" s="6" t="s">
        <v>5690</v>
      </c>
      <c r="D6987" s="6" t="s">
        <v>18034</v>
      </c>
      <c r="E6987" s="6" t="s">
        <v>5638</v>
      </c>
      <c r="F6987" s="6" t="s">
        <v>25847</v>
      </c>
      <c r="G6987" s="6" t="s">
        <v>25848</v>
      </c>
      <c r="H6987" s="79">
        <v>2306.731507</v>
      </c>
    </row>
    <row r="6988" spans="1:8" x14ac:dyDescent="0.2">
      <c r="A6988" s="6">
        <v>30204174</v>
      </c>
      <c r="B6988" s="6" t="s">
        <v>25849</v>
      </c>
      <c r="C6988" s="6" t="s">
        <v>5725</v>
      </c>
      <c r="D6988" s="6" t="s">
        <v>17617</v>
      </c>
      <c r="E6988" s="6" t="s">
        <v>5638</v>
      </c>
      <c r="F6988" s="6" t="s">
        <v>25850</v>
      </c>
      <c r="G6988" s="6" t="s">
        <v>25851</v>
      </c>
      <c r="H6988" s="79">
        <v>2309.251123</v>
      </c>
    </row>
    <row r="6989" spans="1:8" x14ac:dyDescent="0.2">
      <c r="A6989" s="6">
        <v>30357261</v>
      </c>
      <c r="B6989" s="6" t="s">
        <v>25852</v>
      </c>
      <c r="C6989" s="6" t="s">
        <v>5727</v>
      </c>
      <c r="D6989" s="6" t="s">
        <v>17617</v>
      </c>
      <c r="E6989" s="6" t="s">
        <v>5638</v>
      </c>
      <c r="F6989" s="6" t="s">
        <v>25853</v>
      </c>
      <c r="G6989" s="6" t="s">
        <v>25854</v>
      </c>
      <c r="H6989" s="79">
        <v>2309.251123</v>
      </c>
    </row>
    <row r="6990" spans="1:8" x14ac:dyDescent="0.2">
      <c r="A6990" s="6">
        <v>30128360</v>
      </c>
      <c r="B6990" s="6" t="s">
        <v>25855</v>
      </c>
      <c r="C6990" s="6" t="s">
        <v>5730</v>
      </c>
      <c r="D6990" s="6" t="s">
        <v>17617</v>
      </c>
      <c r="E6990" s="6" t="s">
        <v>5638</v>
      </c>
      <c r="F6990" s="6" t="s">
        <v>25856</v>
      </c>
      <c r="G6990" s="6" t="s">
        <v>25857</v>
      </c>
      <c r="H6990" s="79">
        <v>2309.251123</v>
      </c>
    </row>
    <row r="6991" spans="1:8" x14ac:dyDescent="0.2">
      <c r="A6991" s="6">
        <v>30151807</v>
      </c>
      <c r="B6991" s="6" t="s">
        <v>25858</v>
      </c>
      <c r="C6991" s="6" t="s">
        <v>5725</v>
      </c>
      <c r="D6991" s="6" t="s">
        <v>17559</v>
      </c>
      <c r="E6991" s="6" t="s">
        <v>5638</v>
      </c>
      <c r="F6991" s="6" t="s">
        <v>25859</v>
      </c>
      <c r="G6991" s="6" t="s">
        <v>25860</v>
      </c>
      <c r="H6991" s="79">
        <v>2309.251123</v>
      </c>
    </row>
    <row r="6992" spans="1:8" x14ac:dyDescent="0.2">
      <c r="A6992" s="6">
        <v>30362641</v>
      </c>
      <c r="B6992" s="6" t="s">
        <v>25861</v>
      </c>
      <c r="C6992" s="6" t="s">
        <v>5727</v>
      </c>
      <c r="D6992" s="6" t="s">
        <v>17559</v>
      </c>
      <c r="E6992" s="6" t="s">
        <v>5638</v>
      </c>
      <c r="F6992" s="6" t="s">
        <v>25862</v>
      </c>
      <c r="G6992" s="6" t="s">
        <v>25863</v>
      </c>
      <c r="H6992" s="79">
        <v>2309.251123</v>
      </c>
    </row>
    <row r="6993" spans="1:8" x14ac:dyDescent="0.2">
      <c r="A6993" s="6">
        <v>30176623</v>
      </c>
      <c r="B6993" s="6" t="s">
        <v>25864</v>
      </c>
      <c r="C6993" s="6" t="s">
        <v>5730</v>
      </c>
      <c r="D6993" s="6" t="s">
        <v>17559</v>
      </c>
      <c r="E6993" s="6" t="s">
        <v>5638</v>
      </c>
      <c r="F6993" s="6" t="s">
        <v>25865</v>
      </c>
      <c r="G6993" s="6" t="s">
        <v>25866</v>
      </c>
      <c r="H6993" s="79">
        <v>2309.251123</v>
      </c>
    </row>
    <row r="6994" spans="1:8" x14ac:dyDescent="0.2">
      <c r="A6994" s="6">
        <v>30069110</v>
      </c>
      <c r="B6994" s="6" t="s">
        <v>25867</v>
      </c>
      <c r="C6994" s="6" t="s">
        <v>15558</v>
      </c>
      <c r="D6994" s="6" t="s">
        <v>19176</v>
      </c>
      <c r="E6994" s="6" t="s">
        <v>5893</v>
      </c>
      <c r="F6994" s="6" t="s">
        <v>25868</v>
      </c>
      <c r="G6994" s="6" t="s">
        <v>25869</v>
      </c>
      <c r="H6994" s="79">
        <v>2311.6189490000002</v>
      </c>
    </row>
    <row r="6995" spans="1:8" x14ac:dyDescent="0.2">
      <c r="A6995" s="6">
        <v>30031222</v>
      </c>
      <c r="B6995" s="6" t="s">
        <v>25870</v>
      </c>
      <c r="C6995" s="6" t="s">
        <v>15558</v>
      </c>
      <c r="D6995" s="6" t="s">
        <v>19180</v>
      </c>
      <c r="E6995" s="6" t="s">
        <v>5893</v>
      </c>
      <c r="F6995" s="6" t="s">
        <v>25871</v>
      </c>
      <c r="G6995" s="6" t="s">
        <v>25872</v>
      </c>
      <c r="H6995" s="79">
        <v>2311.6189490000002</v>
      </c>
    </row>
    <row r="6996" spans="1:8" x14ac:dyDescent="0.2">
      <c r="A6996" s="6">
        <v>30114486</v>
      </c>
      <c r="B6996" s="6" t="s">
        <v>25873</v>
      </c>
      <c r="C6996" s="6" t="s">
        <v>6528</v>
      </c>
      <c r="D6996" s="6" t="s">
        <v>18868</v>
      </c>
      <c r="E6996" s="6" t="s">
        <v>5638</v>
      </c>
      <c r="F6996" s="6" t="s">
        <v>25874</v>
      </c>
      <c r="G6996" s="6" t="s">
        <v>25875</v>
      </c>
      <c r="H6996" s="79">
        <v>2314.615546</v>
      </c>
    </row>
    <row r="6997" spans="1:8" x14ac:dyDescent="0.2">
      <c r="A6997" s="6">
        <v>30196269</v>
      </c>
      <c r="B6997" s="6" t="s">
        <v>25876</v>
      </c>
      <c r="C6997" s="6" t="s">
        <v>6532</v>
      </c>
      <c r="D6997" s="6" t="s">
        <v>18868</v>
      </c>
      <c r="E6997" s="6" t="s">
        <v>5638</v>
      </c>
      <c r="F6997" s="6" t="s">
        <v>25877</v>
      </c>
      <c r="G6997" s="6" t="s">
        <v>25878</v>
      </c>
      <c r="H6997" s="79">
        <v>2314.615546</v>
      </c>
    </row>
    <row r="6998" spans="1:8" x14ac:dyDescent="0.2">
      <c r="A6998" s="6">
        <v>30149335</v>
      </c>
      <c r="B6998" s="6" t="s">
        <v>1643</v>
      </c>
      <c r="C6998" s="6" t="s">
        <v>6528</v>
      </c>
      <c r="D6998" s="6" t="s">
        <v>18870</v>
      </c>
      <c r="E6998" s="6" t="s">
        <v>5638</v>
      </c>
      <c r="F6998" s="6" t="s">
        <v>1638</v>
      </c>
      <c r="G6998" s="6" t="s">
        <v>1639</v>
      </c>
      <c r="H6998" s="79">
        <v>2314.615546</v>
      </c>
    </row>
    <row r="6999" spans="1:8" x14ac:dyDescent="0.2">
      <c r="A6999" s="6">
        <v>30378412</v>
      </c>
      <c r="B6999" s="6" t="s">
        <v>4204</v>
      </c>
      <c r="C6999" s="6" t="s">
        <v>6532</v>
      </c>
      <c r="D6999" s="6" t="s">
        <v>18870</v>
      </c>
      <c r="E6999" s="6" t="s">
        <v>5638</v>
      </c>
      <c r="F6999" s="6" t="s">
        <v>4200</v>
      </c>
      <c r="G6999" s="6" t="s">
        <v>4201</v>
      </c>
      <c r="H6999" s="79">
        <v>2314.615546</v>
      </c>
    </row>
    <row r="7000" spans="1:8" x14ac:dyDescent="0.2">
      <c r="A7000" s="6">
        <v>30077165</v>
      </c>
      <c r="B7000" s="6" t="s">
        <v>25879</v>
      </c>
      <c r="C7000" s="6" t="s">
        <v>6528</v>
      </c>
      <c r="D7000" s="6" t="s">
        <v>18874</v>
      </c>
      <c r="E7000" s="6" t="s">
        <v>5638</v>
      </c>
      <c r="F7000" s="6" t="s">
        <v>25880</v>
      </c>
      <c r="G7000" s="6" t="s">
        <v>25881</v>
      </c>
      <c r="H7000" s="79">
        <v>2314.615546</v>
      </c>
    </row>
    <row r="7001" spans="1:8" x14ac:dyDescent="0.2">
      <c r="A7001" s="6">
        <v>30283406</v>
      </c>
      <c r="B7001" s="6" t="s">
        <v>25882</v>
      </c>
      <c r="C7001" s="6" t="s">
        <v>6532</v>
      </c>
      <c r="D7001" s="6" t="s">
        <v>18874</v>
      </c>
      <c r="E7001" s="6" t="s">
        <v>5638</v>
      </c>
      <c r="F7001" s="6" t="s">
        <v>25883</v>
      </c>
      <c r="G7001" s="6" t="s">
        <v>25884</v>
      </c>
      <c r="H7001" s="79">
        <v>2314.615546</v>
      </c>
    </row>
    <row r="7002" spans="1:8" x14ac:dyDescent="0.2">
      <c r="A7002" s="6">
        <v>30304474</v>
      </c>
      <c r="B7002" s="6" t="s">
        <v>2126</v>
      </c>
      <c r="C7002" s="6" t="s">
        <v>7151</v>
      </c>
      <c r="D7002" s="6" t="s">
        <v>18868</v>
      </c>
      <c r="E7002" s="6" t="s">
        <v>5638</v>
      </c>
      <c r="F7002" s="6" t="s">
        <v>2121</v>
      </c>
      <c r="G7002" s="6" t="s">
        <v>2122</v>
      </c>
      <c r="H7002" s="79">
        <v>2317.291909</v>
      </c>
    </row>
    <row r="7003" spans="1:8" x14ac:dyDescent="0.2">
      <c r="A7003" s="6">
        <v>30035693</v>
      </c>
      <c r="B7003" s="6" t="s">
        <v>4320</v>
      </c>
      <c r="C7003" s="6" t="s">
        <v>7155</v>
      </c>
      <c r="D7003" s="6" t="s">
        <v>18868</v>
      </c>
      <c r="E7003" s="6" t="s">
        <v>5638</v>
      </c>
      <c r="F7003" s="6" t="s">
        <v>4316</v>
      </c>
      <c r="G7003" s="6" t="s">
        <v>4317</v>
      </c>
      <c r="H7003" s="79">
        <v>2317.291909</v>
      </c>
    </row>
    <row r="7004" spans="1:8" x14ac:dyDescent="0.2">
      <c r="A7004" s="6">
        <v>30029880</v>
      </c>
      <c r="B7004" s="6" t="s">
        <v>3941</v>
      </c>
      <c r="C7004" s="6" t="s">
        <v>7151</v>
      </c>
      <c r="D7004" s="6" t="s">
        <v>18870</v>
      </c>
      <c r="E7004" s="6" t="s">
        <v>5638</v>
      </c>
      <c r="F7004" s="6" t="s">
        <v>3937</v>
      </c>
      <c r="G7004" s="6" t="s">
        <v>3938</v>
      </c>
      <c r="H7004" s="79">
        <v>2317.291909</v>
      </c>
    </row>
    <row r="7005" spans="1:8" x14ac:dyDescent="0.2">
      <c r="A7005" s="6">
        <v>30275227</v>
      </c>
      <c r="B7005" s="6" t="s">
        <v>1195</v>
      </c>
      <c r="C7005" s="6" t="s">
        <v>7155</v>
      </c>
      <c r="D7005" s="6" t="s">
        <v>18870</v>
      </c>
      <c r="E7005" s="6" t="s">
        <v>5638</v>
      </c>
      <c r="F7005" s="6" t="s">
        <v>1190</v>
      </c>
      <c r="G7005" s="6" t="s">
        <v>1191</v>
      </c>
      <c r="H7005" s="79">
        <v>2317.291909</v>
      </c>
    </row>
    <row r="7006" spans="1:8" x14ac:dyDescent="0.2">
      <c r="A7006" s="6">
        <v>30178550</v>
      </c>
      <c r="B7006" s="6" t="s">
        <v>25885</v>
      </c>
      <c r="C7006" s="6" t="s">
        <v>7151</v>
      </c>
      <c r="D7006" s="6" t="s">
        <v>18874</v>
      </c>
      <c r="E7006" s="6" t="s">
        <v>5638</v>
      </c>
      <c r="F7006" s="6" t="s">
        <v>25886</v>
      </c>
      <c r="G7006" s="6" t="s">
        <v>25887</v>
      </c>
      <c r="H7006" s="79">
        <v>2317.291909</v>
      </c>
    </row>
    <row r="7007" spans="1:8" x14ac:dyDescent="0.2">
      <c r="A7007" s="6">
        <v>30104147</v>
      </c>
      <c r="B7007" s="6" t="s">
        <v>25888</v>
      </c>
      <c r="C7007" s="6" t="s">
        <v>7155</v>
      </c>
      <c r="D7007" s="6" t="s">
        <v>18874</v>
      </c>
      <c r="E7007" s="6" t="s">
        <v>5638</v>
      </c>
      <c r="F7007" s="6" t="s">
        <v>25889</v>
      </c>
      <c r="G7007" s="6" t="s">
        <v>25890</v>
      </c>
      <c r="H7007" s="79">
        <v>2317.291909</v>
      </c>
    </row>
    <row r="7008" spans="1:8" x14ac:dyDescent="0.2">
      <c r="A7008" s="6">
        <v>30039173</v>
      </c>
      <c r="B7008" s="6" t="s">
        <v>25891</v>
      </c>
      <c r="C7008" s="6" t="s">
        <v>5977</v>
      </c>
      <c r="D7008" s="6" t="s">
        <v>17617</v>
      </c>
      <c r="E7008" s="6" t="s">
        <v>5638</v>
      </c>
      <c r="F7008" s="6" t="s">
        <v>25892</v>
      </c>
      <c r="G7008" s="6" t="s">
        <v>25893</v>
      </c>
      <c r="H7008" s="79">
        <v>2331.759153</v>
      </c>
    </row>
    <row r="7009" spans="1:8" x14ac:dyDescent="0.2">
      <c r="A7009" s="6">
        <v>30070527</v>
      </c>
      <c r="B7009" s="6" t="s">
        <v>25894</v>
      </c>
      <c r="C7009" s="6" t="s">
        <v>5977</v>
      </c>
      <c r="D7009" s="6" t="s">
        <v>17559</v>
      </c>
      <c r="E7009" s="6" t="s">
        <v>5638</v>
      </c>
      <c r="F7009" s="6" t="s">
        <v>25895</v>
      </c>
      <c r="G7009" s="6" t="s">
        <v>25896</v>
      </c>
      <c r="H7009" s="79">
        <v>2331.759153</v>
      </c>
    </row>
    <row r="7010" spans="1:8" x14ac:dyDescent="0.2">
      <c r="A7010" s="6">
        <v>30292553</v>
      </c>
      <c r="B7010" s="6" t="s">
        <v>25897</v>
      </c>
      <c r="C7010" s="6" t="s">
        <v>6971</v>
      </c>
      <c r="D7010" s="6" t="s">
        <v>22958</v>
      </c>
      <c r="E7010" s="6" t="s">
        <v>5638</v>
      </c>
      <c r="F7010" s="6" t="s">
        <v>25898</v>
      </c>
      <c r="G7010" s="6" t="s">
        <v>25899</v>
      </c>
      <c r="H7010" s="79">
        <v>2335.210806</v>
      </c>
    </row>
    <row r="7011" spans="1:8" x14ac:dyDescent="0.2">
      <c r="A7011" s="6">
        <v>30266587</v>
      </c>
      <c r="B7011" s="6" t="s">
        <v>25900</v>
      </c>
      <c r="C7011" s="6" t="s">
        <v>6971</v>
      </c>
      <c r="D7011" s="6" t="s">
        <v>7351</v>
      </c>
      <c r="E7011" s="6" t="s">
        <v>5638</v>
      </c>
      <c r="F7011" s="6" t="s">
        <v>25901</v>
      </c>
      <c r="G7011" s="6" t="s">
        <v>25902</v>
      </c>
      <c r="H7011" s="79">
        <v>2335.210806</v>
      </c>
    </row>
    <row r="7012" spans="1:8" x14ac:dyDescent="0.2">
      <c r="A7012" s="6">
        <v>30040381</v>
      </c>
      <c r="B7012" s="6" t="s">
        <v>25903</v>
      </c>
      <c r="C7012" s="6" t="s">
        <v>5917</v>
      </c>
      <c r="D7012" s="6" t="s">
        <v>17993</v>
      </c>
      <c r="E7012" s="6" t="s">
        <v>15819</v>
      </c>
      <c r="F7012" s="6" t="s">
        <v>25904</v>
      </c>
      <c r="G7012" s="6" t="s">
        <v>25905</v>
      </c>
      <c r="H7012" s="79">
        <v>2335.210806</v>
      </c>
    </row>
    <row r="7013" spans="1:8" x14ac:dyDescent="0.2">
      <c r="A7013" s="6">
        <v>30291544</v>
      </c>
      <c r="B7013" s="6" t="s">
        <v>25906</v>
      </c>
      <c r="C7013" s="6" t="s">
        <v>5917</v>
      </c>
      <c r="D7013" s="6" t="s">
        <v>17997</v>
      </c>
      <c r="E7013" s="6" t="s">
        <v>15819</v>
      </c>
      <c r="F7013" s="6" t="s">
        <v>25907</v>
      </c>
      <c r="G7013" s="6" t="s">
        <v>25908</v>
      </c>
      <c r="H7013" s="79">
        <v>2335.210806</v>
      </c>
    </row>
    <row r="7014" spans="1:8" x14ac:dyDescent="0.2">
      <c r="A7014" s="6">
        <v>30320350</v>
      </c>
      <c r="B7014" s="6" t="s">
        <v>25909</v>
      </c>
      <c r="C7014" s="6" t="s">
        <v>5760</v>
      </c>
      <c r="D7014" s="6" t="s">
        <v>12594</v>
      </c>
      <c r="E7014" s="6" t="s">
        <v>5893</v>
      </c>
      <c r="F7014" s="6" t="s">
        <v>25910</v>
      </c>
      <c r="G7014" s="6" t="s">
        <v>25911</v>
      </c>
      <c r="H7014" s="79">
        <v>2337.3999779999999</v>
      </c>
    </row>
    <row r="7015" spans="1:8" x14ac:dyDescent="0.2">
      <c r="A7015" s="6">
        <v>30065549</v>
      </c>
      <c r="B7015" s="6" t="s">
        <v>25912</v>
      </c>
      <c r="C7015" s="6" t="s">
        <v>5760</v>
      </c>
      <c r="D7015" s="6" t="s">
        <v>12610</v>
      </c>
      <c r="E7015" s="6" t="s">
        <v>5893</v>
      </c>
      <c r="F7015" s="6" t="s">
        <v>25913</v>
      </c>
      <c r="G7015" s="6" t="s">
        <v>25914</v>
      </c>
      <c r="H7015" s="79">
        <v>2337.3999779999999</v>
      </c>
    </row>
    <row r="7016" spans="1:8" x14ac:dyDescent="0.2">
      <c r="A7016" s="6">
        <v>30441291</v>
      </c>
      <c r="B7016" s="6" t="s">
        <v>25915</v>
      </c>
      <c r="C7016" s="6" t="s">
        <v>8763</v>
      </c>
      <c r="D7016" s="6" t="s">
        <v>17993</v>
      </c>
      <c r="E7016" s="6" t="s">
        <v>15819</v>
      </c>
      <c r="F7016" s="6" t="s">
        <v>25916</v>
      </c>
      <c r="G7016" s="6" t="s">
        <v>25917</v>
      </c>
      <c r="H7016" s="79">
        <v>2337.8525169999998</v>
      </c>
    </row>
    <row r="7017" spans="1:8" x14ac:dyDescent="0.2">
      <c r="A7017" s="6">
        <v>30333861</v>
      </c>
      <c r="B7017" s="6" t="s">
        <v>25918</v>
      </c>
      <c r="C7017" s="6" t="s">
        <v>8763</v>
      </c>
      <c r="D7017" s="6" t="s">
        <v>17997</v>
      </c>
      <c r="E7017" s="6" t="s">
        <v>15819</v>
      </c>
      <c r="F7017" s="6" t="s">
        <v>25919</v>
      </c>
      <c r="G7017" s="6" t="s">
        <v>25920</v>
      </c>
      <c r="H7017" s="79">
        <v>2337.8525169999998</v>
      </c>
    </row>
    <row r="7018" spans="1:8" x14ac:dyDescent="0.2">
      <c r="A7018" s="6">
        <v>30018366</v>
      </c>
      <c r="B7018" s="6" t="s">
        <v>25921</v>
      </c>
      <c r="C7018" s="6" t="s">
        <v>8602</v>
      </c>
      <c r="D7018" s="6" t="s">
        <v>11588</v>
      </c>
      <c r="E7018" s="6" t="s">
        <v>5893</v>
      </c>
      <c r="F7018" s="6" t="s">
        <v>25922</v>
      </c>
      <c r="G7018" s="6" t="s">
        <v>25923</v>
      </c>
      <c r="H7018" s="79">
        <v>2338.7142039999999</v>
      </c>
    </row>
    <row r="7019" spans="1:8" x14ac:dyDescent="0.2">
      <c r="A7019" s="6">
        <v>30250187</v>
      </c>
      <c r="B7019" s="6" t="s">
        <v>25924</v>
      </c>
      <c r="C7019" s="6" t="s">
        <v>8606</v>
      </c>
      <c r="D7019" s="6" t="s">
        <v>11588</v>
      </c>
      <c r="E7019" s="6" t="s">
        <v>5893</v>
      </c>
      <c r="F7019" s="6" t="s">
        <v>25925</v>
      </c>
      <c r="G7019" s="6" t="s">
        <v>25926</v>
      </c>
      <c r="H7019" s="79">
        <v>2338.7142039999999</v>
      </c>
    </row>
    <row r="7020" spans="1:8" x14ac:dyDescent="0.2">
      <c r="A7020" s="6">
        <v>30044156</v>
      </c>
      <c r="B7020" s="6" t="s">
        <v>25927</v>
      </c>
      <c r="C7020" s="6" t="s">
        <v>8610</v>
      </c>
      <c r="D7020" s="6" t="s">
        <v>11588</v>
      </c>
      <c r="E7020" s="6" t="s">
        <v>5893</v>
      </c>
      <c r="F7020" s="6" t="s">
        <v>25928</v>
      </c>
      <c r="G7020" s="6" t="s">
        <v>25929</v>
      </c>
      <c r="H7020" s="79">
        <v>2338.7142039999999</v>
      </c>
    </row>
    <row r="7021" spans="1:8" x14ac:dyDescent="0.2">
      <c r="A7021" s="6">
        <v>30330199</v>
      </c>
      <c r="B7021" s="6" t="s">
        <v>25930</v>
      </c>
      <c r="C7021" s="6" t="s">
        <v>8614</v>
      </c>
      <c r="D7021" s="6" t="s">
        <v>11588</v>
      </c>
      <c r="E7021" s="6" t="s">
        <v>5893</v>
      </c>
      <c r="F7021" s="6" t="s">
        <v>25931</v>
      </c>
      <c r="G7021" s="6" t="s">
        <v>25932</v>
      </c>
      <c r="H7021" s="79">
        <v>2338.7142039999999</v>
      </c>
    </row>
    <row r="7022" spans="1:8" x14ac:dyDescent="0.2">
      <c r="A7022" s="6">
        <v>30091887</v>
      </c>
      <c r="B7022" s="6" t="s">
        <v>25933</v>
      </c>
      <c r="C7022" s="6" t="s">
        <v>8618</v>
      </c>
      <c r="D7022" s="6" t="s">
        <v>11588</v>
      </c>
      <c r="E7022" s="6" t="s">
        <v>5893</v>
      </c>
      <c r="F7022" s="6" t="s">
        <v>25934</v>
      </c>
      <c r="G7022" s="6" t="s">
        <v>25935</v>
      </c>
      <c r="H7022" s="79">
        <v>2338.7142039999999</v>
      </c>
    </row>
    <row r="7023" spans="1:8" x14ac:dyDescent="0.2">
      <c r="A7023" s="6">
        <v>30254914</v>
      </c>
      <c r="B7023" s="6" t="s">
        <v>25936</v>
      </c>
      <c r="C7023" s="6" t="s">
        <v>8622</v>
      </c>
      <c r="D7023" s="6" t="s">
        <v>11588</v>
      </c>
      <c r="E7023" s="6" t="s">
        <v>5893</v>
      </c>
      <c r="F7023" s="6" t="s">
        <v>25937</v>
      </c>
      <c r="G7023" s="6" t="s">
        <v>25938</v>
      </c>
      <c r="H7023" s="79">
        <v>2338.7142039999999</v>
      </c>
    </row>
    <row r="7024" spans="1:8" x14ac:dyDescent="0.2">
      <c r="A7024" s="6">
        <v>30096834</v>
      </c>
      <c r="B7024" s="6" t="s">
        <v>25939</v>
      </c>
      <c r="C7024" s="6" t="s">
        <v>8626</v>
      </c>
      <c r="D7024" s="6" t="s">
        <v>11588</v>
      </c>
      <c r="E7024" s="6" t="s">
        <v>5893</v>
      </c>
      <c r="F7024" s="6" t="s">
        <v>25940</v>
      </c>
      <c r="G7024" s="6" t="s">
        <v>25941</v>
      </c>
      <c r="H7024" s="79">
        <v>2338.7142039999999</v>
      </c>
    </row>
    <row r="7025" spans="1:8" x14ac:dyDescent="0.2">
      <c r="A7025" s="6">
        <v>30362541</v>
      </c>
      <c r="B7025" s="6" t="s">
        <v>25942</v>
      </c>
      <c r="C7025" s="6" t="s">
        <v>5748</v>
      </c>
      <c r="D7025" s="6" t="s">
        <v>18044</v>
      </c>
      <c r="E7025" s="6" t="s">
        <v>5638</v>
      </c>
      <c r="F7025" s="6" t="s">
        <v>25943</v>
      </c>
      <c r="G7025" s="6" t="s">
        <v>25944</v>
      </c>
      <c r="H7025" s="79">
        <v>2338.7766430000001</v>
      </c>
    </row>
    <row r="7026" spans="1:8" x14ac:dyDescent="0.2">
      <c r="A7026" s="6">
        <v>30353200</v>
      </c>
      <c r="B7026" s="6" t="s">
        <v>25945</v>
      </c>
      <c r="C7026" s="6" t="s">
        <v>6645</v>
      </c>
      <c r="D7026" s="6" t="s">
        <v>19180</v>
      </c>
      <c r="E7026" s="6" t="s">
        <v>5893</v>
      </c>
      <c r="F7026" s="6" t="s">
        <v>25946</v>
      </c>
      <c r="G7026" s="6" t="s">
        <v>25947</v>
      </c>
      <c r="H7026" s="79">
        <v>2346.8303460000002</v>
      </c>
    </row>
    <row r="7027" spans="1:8" x14ac:dyDescent="0.2">
      <c r="A7027" s="6">
        <v>30239008</v>
      </c>
      <c r="B7027" s="6" t="s">
        <v>25948</v>
      </c>
      <c r="C7027" s="6" t="s">
        <v>6029</v>
      </c>
      <c r="D7027" s="6" t="s">
        <v>17993</v>
      </c>
      <c r="E7027" s="6" t="s">
        <v>15819</v>
      </c>
      <c r="F7027" s="6" t="s">
        <v>25949</v>
      </c>
      <c r="G7027" s="6" t="s">
        <v>25950</v>
      </c>
      <c r="H7027" s="79">
        <v>2350.8911429999998</v>
      </c>
    </row>
    <row r="7028" spans="1:8" x14ac:dyDescent="0.2">
      <c r="A7028" s="6">
        <v>30145058</v>
      </c>
      <c r="B7028" s="6" t="s">
        <v>25951</v>
      </c>
      <c r="C7028" s="6" t="s">
        <v>6029</v>
      </c>
      <c r="D7028" s="6" t="s">
        <v>17997</v>
      </c>
      <c r="E7028" s="6" t="s">
        <v>15819</v>
      </c>
      <c r="F7028" s="6" t="s">
        <v>25952</v>
      </c>
      <c r="G7028" s="6" t="s">
        <v>25953</v>
      </c>
      <c r="H7028" s="79">
        <v>2350.8911429999998</v>
      </c>
    </row>
    <row r="7029" spans="1:8" x14ac:dyDescent="0.2">
      <c r="A7029" s="6">
        <v>30231772</v>
      </c>
      <c r="B7029" s="6" t="s">
        <v>25954</v>
      </c>
      <c r="C7029" s="6" t="s">
        <v>5770</v>
      </c>
      <c r="D7029" s="6" t="s">
        <v>6338</v>
      </c>
      <c r="E7029" s="6" t="s">
        <v>5638</v>
      </c>
      <c r="F7029" s="6" t="s">
        <v>25955</v>
      </c>
      <c r="G7029" s="6" t="s">
        <v>25956</v>
      </c>
      <c r="H7029" s="79">
        <v>2352.5899250000002</v>
      </c>
    </row>
    <row r="7030" spans="1:8" x14ac:dyDescent="0.2">
      <c r="A7030" s="6">
        <v>30158967</v>
      </c>
      <c r="B7030" s="6" t="s">
        <v>25957</v>
      </c>
      <c r="C7030" s="6" t="s">
        <v>5772</v>
      </c>
      <c r="D7030" s="6" t="s">
        <v>6338</v>
      </c>
      <c r="E7030" s="6" t="s">
        <v>5638</v>
      </c>
      <c r="F7030" s="6" t="s">
        <v>25958</v>
      </c>
      <c r="G7030" s="6" t="s">
        <v>25959</v>
      </c>
      <c r="H7030" s="79">
        <v>2352.5899250000002</v>
      </c>
    </row>
    <row r="7031" spans="1:8" x14ac:dyDescent="0.2">
      <c r="A7031" s="6">
        <v>30195331</v>
      </c>
      <c r="B7031" s="6" t="s">
        <v>25960</v>
      </c>
      <c r="C7031" s="6" t="s">
        <v>5993</v>
      </c>
      <c r="D7031" s="6" t="s">
        <v>17617</v>
      </c>
      <c r="E7031" s="6" t="s">
        <v>5638</v>
      </c>
      <c r="F7031" s="6" t="s">
        <v>25961</v>
      </c>
      <c r="G7031" s="6" t="s">
        <v>25962</v>
      </c>
      <c r="H7031" s="79">
        <v>2362.5630940000001</v>
      </c>
    </row>
    <row r="7032" spans="1:8" x14ac:dyDescent="0.2">
      <c r="A7032" s="6">
        <v>30403094</v>
      </c>
      <c r="B7032" s="6" t="s">
        <v>25963</v>
      </c>
      <c r="C7032" s="6" t="s">
        <v>5993</v>
      </c>
      <c r="D7032" s="6" t="s">
        <v>17559</v>
      </c>
      <c r="E7032" s="6" t="s">
        <v>5638</v>
      </c>
      <c r="F7032" s="6" t="s">
        <v>25964</v>
      </c>
      <c r="G7032" s="6" t="s">
        <v>25965</v>
      </c>
      <c r="H7032" s="79">
        <v>2362.5630940000001</v>
      </c>
    </row>
    <row r="7033" spans="1:8" x14ac:dyDescent="0.2">
      <c r="A7033" s="6">
        <v>30406506</v>
      </c>
      <c r="B7033" s="6" t="s">
        <v>25966</v>
      </c>
      <c r="C7033" s="6" t="s">
        <v>5732</v>
      </c>
      <c r="D7033" s="6" t="s">
        <v>17617</v>
      </c>
      <c r="E7033" s="6" t="s">
        <v>5638</v>
      </c>
      <c r="F7033" s="6" t="s">
        <v>25967</v>
      </c>
      <c r="G7033" s="6" t="s">
        <v>25968</v>
      </c>
      <c r="H7033" s="79">
        <v>2375.274054</v>
      </c>
    </row>
    <row r="7034" spans="1:8" x14ac:dyDescent="0.2">
      <c r="A7034" s="6">
        <v>30199643</v>
      </c>
      <c r="B7034" s="6" t="s">
        <v>25969</v>
      </c>
      <c r="C7034" s="6" t="s">
        <v>5736</v>
      </c>
      <c r="D7034" s="6" t="s">
        <v>17617</v>
      </c>
      <c r="E7034" s="6" t="s">
        <v>5638</v>
      </c>
      <c r="F7034" s="6" t="s">
        <v>25970</v>
      </c>
      <c r="G7034" s="6" t="s">
        <v>25971</v>
      </c>
      <c r="H7034" s="79">
        <v>2375.274054</v>
      </c>
    </row>
    <row r="7035" spans="1:8" x14ac:dyDescent="0.2">
      <c r="A7035" s="6">
        <v>30259412</v>
      </c>
      <c r="B7035" s="6" t="s">
        <v>25972</v>
      </c>
      <c r="C7035" s="6" t="s">
        <v>5732</v>
      </c>
      <c r="D7035" s="6" t="s">
        <v>17559</v>
      </c>
      <c r="E7035" s="6" t="s">
        <v>5638</v>
      </c>
      <c r="F7035" s="6" t="s">
        <v>25973</v>
      </c>
      <c r="G7035" s="6" t="s">
        <v>25974</v>
      </c>
      <c r="H7035" s="79">
        <v>2375.274054</v>
      </c>
    </row>
    <row r="7036" spans="1:8" x14ac:dyDescent="0.2">
      <c r="A7036" s="6">
        <v>30022394</v>
      </c>
      <c r="B7036" s="6" t="s">
        <v>25975</v>
      </c>
      <c r="C7036" s="6" t="s">
        <v>5736</v>
      </c>
      <c r="D7036" s="6" t="s">
        <v>17559</v>
      </c>
      <c r="E7036" s="6" t="s">
        <v>5638</v>
      </c>
      <c r="F7036" s="6" t="s">
        <v>25976</v>
      </c>
      <c r="G7036" s="6" t="s">
        <v>25977</v>
      </c>
      <c r="H7036" s="79">
        <v>2375.274054</v>
      </c>
    </row>
    <row r="7037" spans="1:8" x14ac:dyDescent="0.2">
      <c r="A7037" s="6">
        <v>30051020</v>
      </c>
      <c r="B7037" s="6" t="s">
        <v>25978</v>
      </c>
      <c r="C7037" s="6" t="s">
        <v>25979</v>
      </c>
      <c r="D7037" s="6" t="s">
        <v>19351</v>
      </c>
      <c r="E7037" s="6" t="s">
        <v>5893</v>
      </c>
      <c r="F7037" s="6" t="s">
        <v>25980</v>
      </c>
      <c r="G7037" s="6" t="s">
        <v>25981</v>
      </c>
      <c r="H7037" s="79">
        <v>2397.7169490000001</v>
      </c>
    </row>
    <row r="7038" spans="1:8" x14ac:dyDescent="0.2">
      <c r="A7038" s="6">
        <v>30378475</v>
      </c>
      <c r="B7038" s="6" t="s">
        <v>25982</v>
      </c>
      <c r="C7038" s="6" t="s">
        <v>8739</v>
      </c>
      <c r="D7038" s="6" t="s">
        <v>11588</v>
      </c>
      <c r="E7038" s="6" t="s">
        <v>5893</v>
      </c>
      <c r="F7038" s="6" t="s">
        <v>25983</v>
      </c>
      <c r="G7038" s="6" t="s">
        <v>25984</v>
      </c>
      <c r="H7038" s="79">
        <v>2399.035046</v>
      </c>
    </row>
    <row r="7039" spans="1:8" x14ac:dyDescent="0.2">
      <c r="A7039" s="6">
        <v>30156342</v>
      </c>
      <c r="B7039" s="6" t="s">
        <v>25985</v>
      </c>
      <c r="C7039" s="6" t="s">
        <v>8743</v>
      </c>
      <c r="D7039" s="6" t="s">
        <v>11588</v>
      </c>
      <c r="E7039" s="6" t="s">
        <v>5893</v>
      </c>
      <c r="F7039" s="6" t="s">
        <v>25986</v>
      </c>
      <c r="G7039" s="6" t="s">
        <v>25987</v>
      </c>
      <c r="H7039" s="79">
        <v>2399.035046</v>
      </c>
    </row>
    <row r="7040" spans="1:8" x14ac:dyDescent="0.2">
      <c r="A7040" s="6">
        <v>30396010</v>
      </c>
      <c r="B7040" s="6" t="s">
        <v>25988</v>
      </c>
      <c r="C7040" s="6" t="s">
        <v>8747</v>
      </c>
      <c r="D7040" s="6" t="s">
        <v>11588</v>
      </c>
      <c r="E7040" s="6" t="s">
        <v>5893</v>
      </c>
      <c r="F7040" s="6" t="s">
        <v>25989</v>
      </c>
      <c r="G7040" s="6" t="s">
        <v>25990</v>
      </c>
      <c r="H7040" s="79">
        <v>2399.035046</v>
      </c>
    </row>
    <row r="7041" spans="1:8" x14ac:dyDescent="0.2">
      <c r="A7041" s="6">
        <v>30181877</v>
      </c>
      <c r="B7041" s="6" t="s">
        <v>25991</v>
      </c>
      <c r="C7041" s="6" t="s">
        <v>8751</v>
      </c>
      <c r="D7041" s="6" t="s">
        <v>11588</v>
      </c>
      <c r="E7041" s="6" t="s">
        <v>5893</v>
      </c>
      <c r="F7041" s="6" t="s">
        <v>25992</v>
      </c>
      <c r="G7041" s="6" t="s">
        <v>25993</v>
      </c>
      <c r="H7041" s="79">
        <v>2399.035046</v>
      </c>
    </row>
    <row r="7042" spans="1:8" x14ac:dyDescent="0.2">
      <c r="A7042" s="6">
        <v>30371880</v>
      </c>
      <c r="B7042" s="6" t="s">
        <v>25994</v>
      </c>
      <c r="C7042" s="6" t="s">
        <v>8755</v>
      </c>
      <c r="D7042" s="6" t="s">
        <v>11588</v>
      </c>
      <c r="E7042" s="6" t="s">
        <v>5893</v>
      </c>
      <c r="F7042" s="6" t="s">
        <v>25995</v>
      </c>
      <c r="G7042" s="6" t="s">
        <v>25996</v>
      </c>
      <c r="H7042" s="79">
        <v>2399.035046</v>
      </c>
    </row>
    <row r="7043" spans="1:8" x14ac:dyDescent="0.2">
      <c r="A7043" s="6">
        <v>30203261</v>
      </c>
      <c r="B7043" s="6" t="s">
        <v>25997</v>
      </c>
      <c r="C7043" s="6" t="s">
        <v>8069</v>
      </c>
      <c r="D7043" s="6" t="s">
        <v>18044</v>
      </c>
      <c r="E7043" s="6" t="s">
        <v>5638</v>
      </c>
      <c r="F7043" s="6" t="s">
        <v>25998</v>
      </c>
      <c r="G7043" s="6" t="s">
        <v>25999</v>
      </c>
      <c r="H7043" s="79">
        <v>2404.8493239999998</v>
      </c>
    </row>
    <row r="7044" spans="1:8" x14ac:dyDescent="0.2">
      <c r="A7044" s="6">
        <v>30278166</v>
      </c>
      <c r="B7044" s="6" t="s">
        <v>26000</v>
      </c>
      <c r="C7044" s="6" t="s">
        <v>6190</v>
      </c>
      <c r="D7044" s="6" t="s">
        <v>17993</v>
      </c>
      <c r="E7044" s="6" t="s">
        <v>15819</v>
      </c>
      <c r="F7044" s="6" t="s">
        <v>26001</v>
      </c>
      <c r="G7044" s="6" t="s">
        <v>26002</v>
      </c>
      <c r="H7044" s="79">
        <v>2405.6124540000001</v>
      </c>
    </row>
    <row r="7045" spans="1:8" x14ac:dyDescent="0.2">
      <c r="A7045" s="6">
        <v>30038978</v>
      </c>
      <c r="B7045" s="6" t="s">
        <v>26003</v>
      </c>
      <c r="C7045" s="6" t="s">
        <v>6194</v>
      </c>
      <c r="D7045" s="6" t="s">
        <v>17993</v>
      </c>
      <c r="E7045" s="6" t="s">
        <v>15819</v>
      </c>
      <c r="F7045" s="6" t="s">
        <v>26004</v>
      </c>
      <c r="G7045" s="6" t="s">
        <v>26005</v>
      </c>
      <c r="H7045" s="79">
        <v>2405.6124540000001</v>
      </c>
    </row>
    <row r="7046" spans="1:8" x14ac:dyDescent="0.2">
      <c r="A7046" s="6">
        <v>30071815</v>
      </c>
      <c r="B7046" s="6" t="s">
        <v>26006</v>
      </c>
      <c r="C7046" s="6" t="s">
        <v>6190</v>
      </c>
      <c r="D7046" s="6" t="s">
        <v>17997</v>
      </c>
      <c r="E7046" s="6" t="s">
        <v>15819</v>
      </c>
      <c r="F7046" s="6" t="s">
        <v>26007</v>
      </c>
      <c r="G7046" s="6" t="s">
        <v>26008</v>
      </c>
      <c r="H7046" s="79">
        <v>2405.6124540000001</v>
      </c>
    </row>
    <row r="7047" spans="1:8" x14ac:dyDescent="0.2">
      <c r="A7047" s="6">
        <v>30111576</v>
      </c>
      <c r="B7047" s="6" t="s">
        <v>26009</v>
      </c>
      <c r="C7047" s="6" t="s">
        <v>6194</v>
      </c>
      <c r="D7047" s="6" t="s">
        <v>17997</v>
      </c>
      <c r="E7047" s="6" t="s">
        <v>15819</v>
      </c>
      <c r="F7047" s="6" t="s">
        <v>26010</v>
      </c>
      <c r="G7047" s="6" t="s">
        <v>26011</v>
      </c>
      <c r="H7047" s="79">
        <v>2405.6124540000001</v>
      </c>
    </row>
    <row r="7048" spans="1:8" x14ac:dyDescent="0.2">
      <c r="A7048" s="6">
        <v>30015948</v>
      </c>
      <c r="B7048" s="6" t="s">
        <v>26012</v>
      </c>
      <c r="C7048" s="6" t="s">
        <v>8492</v>
      </c>
      <c r="D7048" s="6" t="s">
        <v>18044</v>
      </c>
      <c r="E7048" s="6" t="s">
        <v>5638</v>
      </c>
      <c r="F7048" s="6" t="s">
        <v>26013</v>
      </c>
      <c r="G7048" s="6" t="s">
        <v>26014</v>
      </c>
      <c r="H7048" s="79">
        <v>2405.6124540000001</v>
      </c>
    </row>
    <row r="7049" spans="1:8" x14ac:dyDescent="0.2">
      <c r="A7049" s="6">
        <v>30255396</v>
      </c>
      <c r="B7049" s="6" t="s">
        <v>26015</v>
      </c>
      <c r="C7049" s="6" t="s">
        <v>8496</v>
      </c>
      <c r="D7049" s="6" t="s">
        <v>18044</v>
      </c>
      <c r="E7049" s="6" t="s">
        <v>5638</v>
      </c>
      <c r="F7049" s="6" t="s">
        <v>26016</v>
      </c>
      <c r="G7049" s="6" t="s">
        <v>26017</v>
      </c>
      <c r="H7049" s="79">
        <v>2405.6124540000001</v>
      </c>
    </row>
    <row r="7050" spans="1:8" x14ac:dyDescent="0.2">
      <c r="A7050" s="6">
        <v>30052644</v>
      </c>
      <c r="B7050" s="6" t="s">
        <v>26018</v>
      </c>
      <c r="C7050" s="6" t="s">
        <v>6049</v>
      </c>
      <c r="D7050" s="6" t="s">
        <v>17997</v>
      </c>
      <c r="E7050" s="6" t="s">
        <v>15819</v>
      </c>
      <c r="F7050" s="6" t="s">
        <v>26019</v>
      </c>
      <c r="G7050" s="6" t="s">
        <v>26020</v>
      </c>
      <c r="H7050" s="79">
        <v>2410.044981</v>
      </c>
    </row>
    <row r="7051" spans="1:8" x14ac:dyDescent="0.2">
      <c r="A7051" s="6">
        <v>30018802</v>
      </c>
      <c r="B7051" s="6" t="s">
        <v>26021</v>
      </c>
      <c r="C7051" s="6" t="s">
        <v>7159</v>
      </c>
      <c r="D7051" s="6" t="s">
        <v>16429</v>
      </c>
      <c r="E7051" s="6" t="s">
        <v>15819</v>
      </c>
      <c r="F7051" s="6" t="s">
        <v>26022</v>
      </c>
      <c r="G7051" s="6" t="s">
        <v>26023</v>
      </c>
      <c r="H7051" s="79">
        <v>2410.9904280000001</v>
      </c>
    </row>
    <row r="7052" spans="1:8" x14ac:dyDescent="0.2">
      <c r="A7052" s="6">
        <v>30323263</v>
      </c>
      <c r="B7052" s="6" t="s">
        <v>26024</v>
      </c>
      <c r="C7052" s="6" t="s">
        <v>8492</v>
      </c>
      <c r="D7052" s="6" t="s">
        <v>16429</v>
      </c>
      <c r="E7052" s="6" t="s">
        <v>15819</v>
      </c>
      <c r="F7052" s="6" t="s">
        <v>26025</v>
      </c>
      <c r="G7052" s="6" t="s">
        <v>26026</v>
      </c>
      <c r="H7052" s="79">
        <v>2410.9904280000001</v>
      </c>
    </row>
    <row r="7053" spans="1:8" x14ac:dyDescent="0.2">
      <c r="A7053" s="6">
        <v>30178242</v>
      </c>
      <c r="B7053" s="6" t="s">
        <v>26027</v>
      </c>
      <c r="C7053" s="6" t="s">
        <v>8594</v>
      </c>
      <c r="D7053" s="6" t="s">
        <v>7351</v>
      </c>
      <c r="E7053" s="6" t="s">
        <v>5638</v>
      </c>
      <c r="F7053" s="6" t="s">
        <v>26028</v>
      </c>
      <c r="G7053" s="6" t="s">
        <v>26029</v>
      </c>
      <c r="H7053" s="79">
        <v>2413.069078</v>
      </c>
    </row>
    <row r="7054" spans="1:8" x14ac:dyDescent="0.2">
      <c r="A7054" s="6">
        <v>30176119</v>
      </c>
      <c r="B7054" s="6" t="s">
        <v>26030</v>
      </c>
      <c r="C7054" s="6" t="s">
        <v>26031</v>
      </c>
      <c r="D7054" s="6" t="s">
        <v>7351</v>
      </c>
      <c r="E7054" s="6" t="s">
        <v>5638</v>
      </c>
      <c r="F7054" s="6" t="s">
        <v>26032</v>
      </c>
      <c r="G7054" s="6" t="s">
        <v>26033</v>
      </c>
      <c r="H7054" s="79">
        <v>2413.069078</v>
      </c>
    </row>
    <row r="7055" spans="1:8" x14ac:dyDescent="0.2">
      <c r="A7055" s="6">
        <v>30247054</v>
      </c>
      <c r="B7055" s="6" t="s">
        <v>26034</v>
      </c>
      <c r="C7055" s="6" t="s">
        <v>8594</v>
      </c>
      <c r="D7055" s="6" t="s">
        <v>7755</v>
      </c>
      <c r="E7055" s="6" t="s">
        <v>5638</v>
      </c>
      <c r="F7055" s="6" t="s">
        <v>26035</v>
      </c>
      <c r="G7055" s="6" t="s">
        <v>26036</v>
      </c>
      <c r="H7055" s="79">
        <v>2413.069078</v>
      </c>
    </row>
    <row r="7056" spans="1:8" x14ac:dyDescent="0.2">
      <c r="A7056" s="6">
        <v>30187621</v>
      </c>
      <c r="B7056" s="6" t="s">
        <v>26037</v>
      </c>
      <c r="C7056" s="6" t="s">
        <v>26031</v>
      </c>
      <c r="D7056" s="6" t="s">
        <v>7755</v>
      </c>
      <c r="E7056" s="6" t="s">
        <v>5638</v>
      </c>
      <c r="F7056" s="6" t="s">
        <v>26038</v>
      </c>
      <c r="G7056" s="6" t="s">
        <v>26039</v>
      </c>
      <c r="H7056" s="79">
        <v>2413.069078</v>
      </c>
    </row>
    <row r="7057" spans="1:8" x14ac:dyDescent="0.2">
      <c r="A7057" s="6">
        <v>30324413</v>
      </c>
      <c r="B7057" s="6" t="s">
        <v>26040</v>
      </c>
      <c r="C7057" s="6" t="s">
        <v>26041</v>
      </c>
      <c r="D7057" s="6" t="s">
        <v>19351</v>
      </c>
      <c r="E7057" s="6" t="s">
        <v>5893</v>
      </c>
      <c r="F7057" s="6" t="s">
        <v>26042</v>
      </c>
      <c r="G7057" s="6" t="s">
        <v>26043</v>
      </c>
      <c r="H7057" s="79">
        <v>2414.837051</v>
      </c>
    </row>
    <row r="7058" spans="1:8" x14ac:dyDescent="0.2">
      <c r="A7058" s="6">
        <v>30056738</v>
      </c>
      <c r="B7058" s="6" t="s">
        <v>26044</v>
      </c>
      <c r="C7058" s="6" t="s">
        <v>8711</v>
      </c>
      <c r="D7058" s="6" t="s">
        <v>7351</v>
      </c>
      <c r="E7058" s="6" t="s">
        <v>5638</v>
      </c>
      <c r="F7058" s="6" t="s">
        <v>26045</v>
      </c>
      <c r="G7058" s="6" t="s">
        <v>26046</v>
      </c>
      <c r="H7058" s="79">
        <v>2418.6931159999999</v>
      </c>
    </row>
    <row r="7059" spans="1:8" x14ac:dyDescent="0.2">
      <c r="A7059" s="6">
        <v>30457975</v>
      </c>
      <c r="B7059" s="6" t="s">
        <v>26047</v>
      </c>
      <c r="C7059" s="6" t="s">
        <v>8711</v>
      </c>
      <c r="D7059" s="6" t="s">
        <v>7755</v>
      </c>
      <c r="E7059" s="6" t="s">
        <v>5638</v>
      </c>
      <c r="F7059" s="6" t="s">
        <v>26048</v>
      </c>
      <c r="G7059" s="6" t="s">
        <v>26049</v>
      </c>
      <c r="H7059" s="79">
        <v>2418.6931159999999</v>
      </c>
    </row>
    <row r="7060" spans="1:8" x14ac:dyDescent="0.2">
      <c r="A7060" s="6">
        <v>30025437</v>
      </c>
      <c r="B7060" s="6" t="s">
        <v>26050</v>
      </c>
      <c r="C7060" s="6" t="s">
        <v>8521</v>
      </c>
      <c r="D7060" s="6" t="s">
        <v>17993</v>
      </c>
      <c r="E7060" s="6" t="s">
        <v>15819</v>
      </c>
      <c r="F7060" s="6" t="s">
        <v>26051</v>
      </c>
      <c r="G7060" s="6" t="s">
        <v>26052</v>
      </c>
      <c r="H7060" s="79">
        <v>2419.5105589999998</v>
      </c>
    </row>
    <row r="7061" spans="1:8" x14ac:dyDescent="0.2">
      <c r="A7061" s="6">
        <v>30383971</v>
      </c>
      <c r="B7061" s="6" t="s">
        <v>26053</v>
      </c>
      <c r="C7061" s="6" t="s">
        <v>8521</v>
      </c>
      <c r="D7061" s="6" t="s">
        <v>17997</v>
      </c>
      <c r="E7061" s="6" t="s">
        <v>15819</v>
      </c>
      <c r="F7061" s="6" t="s">
        <v>26054</v>
      </c>
      <c r="G7061" s="6" t="s">
        <v>26055</v>
      </c>
      <c r="H7061" s="79">
        <v>2419.5105589999998</v>
      </c>
    </row>
    <row r="7062" spans="1:8" x14ac:dyDescent="0.2">
      <c r="A7062" s="6">
        <v>30276847</v>
      </c>
      <c r="B7062" s="6" t="s">
        <v>26056</v>
      </c>
      <c r="C7062" s="6" t="s">
        <v>6117</v>
      </c>
      <c r="D7062" s="6" t="s">
        <v>19176</v>
      </c>
      <c r="E7062" s="6" t="s">
        <v>5893</v>
      </c>
      <c r="F7062" s="6" t="s">
        <v>26057</v>
      </c>
      <c r="G7062" s="6" t="s">
        <v>26058</v>
      </c>
      <c r="H7062" s="79">
        <v>2420.7213310000002</v>
      </c>
    </row>
    <row r="7063" spans="1:8" x14ac:dyDescent="0.2">
      <c r="A7063" s="6">
        <v>30237789</v>
      </c>
      <c r="B7063" s="6" t="s">
        <v>26059</v>
      </c>
      <c r="C7063" s="6" t="s">
        <v>6117</v>
      </c>
      <c r="D7063" s="6" t="s">
        <v>19180</v>
      </c>
      <c r="E7063" s="6" t="s">
        <v>5893</v>
      </c>
      <c r="F7063" s="6" t="s">
        <v>26060</v>
      </c>
      <c r="G7063" s="6" t="s">
        <v>26061</v>
      </c>
      <c r="H7063" s="79">
        <v>2420.7213310000002</v>
      </c>
    </row>
    <row r="7064" spans="1:8" x14ac:dyDescent="0.2">
      <c r="A7064" s="6">
        <v>30273132</v>
      </c>
      <c r="B7064" s="6" t="s">
        <v>26062</v>
      </c>
      <c r="C7064" s="6" t="s">
        <v>9601</v>
      </c>
      <c r="D7064" s="6" t="s">
        <v>12145</v>
      </c>
      <c r="E7064" s="6" t="s">
        <v>5638</v>
      </c>
      <c r="F7064" s="6" t="s">
        <v>26063</v>
      </c>
      <c r="G7064" s="6" t="s">
        <v>26064</v>
      </c>
      <c r="H7064" s="79">
        <v>2421.9685290000002</v>
      </c>
    </row>
    <row r="7065" spans="1:8" x14ac:dyDescent="0.2">
      <c r="A7065" s="6">
        <v>30011305</v>
      </c>
      <c r="B7065" s="6" t="s">
        <v>26065</v>
      </c>
      <c r="C7065" s="6" t="s">
        <v>9605</v>
      </c>
      <c r="D7065" s="6" t="s">
        <v>12145</v>
      </c>
      <c r="E7065" s="6" t="s">
        <v>5638</v>
      </c>
      <c r="F7065" s="6" t="s">
        <v>26066</v>
      </c>
      <c r="G7065" s="6" t="s">
        <v>26067</v>
      </c>
      <c r="H7065" s="79">
        <v>2421.9685290000002</v>
      </c>
    </row>
    <row r="7066" spans="1:8" x14ac:dyDescent="0.2">
      <c r="A7066" s="6">
        <v>30267352</v>
      </c>
      <c r="B7066" s="6" t="s">
        <v>26068</v>
      </c>
      <c r="C7066" s="6" t="s">
        <v>9609</v>
      </c>
      <c r="D7066" s="6" t="s">
        <v>12145</v>
      </c>
      <c r="E7066" s="6" t="s">
        <v>5638</v>
      </c>
      <c r="F7066" s="6" t="s">
        <v>26069</v>
      </c>
      <c r="G7066" s="6" t="s">
        <v>26070</v>
      </c>
      <c r="H7066" s="79">
        <v>2421.9685290000002</v>
      </c>
    </row>
    <row r="7067" spans="1:8" x14ac:dyDescent="0.2">
      <c r="A7067" s="6">
        <v>30087597</v>
      </c>
      <c r="B7067" s="6" t="s">
        <v>26071</v>
      </c>
      <c r="C7067" s="6" t="s">
        <v>9613</v>
      </c>
      <c r="D7067" s="6" t="s">
        <v>12145</v>
      </c>
      <c r="E7067" s="6" t="s">
        <v>5638</v>
      </c>
      <c r="F7067" s="6" t="s">
        <v>26072</v>
      </c>
      <c r="G7067" s="6" t="s">
        <v>26073</v>
      </c>
      <c r="H7067" s="79">
        <v>2421.9685290000002</v>
      </c>
    </row>
    <row r="7068" spans="1:8" x14ac:dyDescent="0.2">
      <c r="A7068" s="6">
        <v>30330065</v>
      </c>
      <c r="B7068" s="6" t="s">
        <v>26074</v>
      </c>
      <c r="C7068" s="6" t="s">
        <v>9617</v>
      </c>
      <c r="D7068" s="6" t="s">
        <v>12145</v>
      </c>
      <c r="E7068" s="6" t="s">
        <v>5638</v>
      </c>
      <c r="F7068" s="6" t="s">
        <v>26075</v>
      </c>
      <c r="G7068" s="6" t="s">
        <v>26076</v>
      </c>
      <c r="H7068" s="79">
        <v>2421.9685290000002</v>
      </c>
    </row>
    <row r="7069" spans="1:8" x14ac:dyDescent="0.2">
      <c r="A7069" s="6">
        <v>30273937</v>
      </c>
      <c r="B7069" s="6" t="s">
        <v>26077</v>
      </c>
      <c r="C7069" s="6" t="s">
        <v>9621</v>
      </c>
      <c r="D7069" s="6" t="s">
        <v>12145</v>
      </c>
      <c r="E7069" s="6" t="s">
        <v>5638</v>
      </c>
      <c r="F7069" s="6" t="s">
        <v>26078</v>
      </c>
      <c r="G7069" s="6" t="s">
        <v>26079</v>
      </c>
      <c r="H7069" s="79">
        <v>2421.9685290000002</v>
      </c>
    </row>
    <row r="7070" spans="1:8" x14ac:dyDescent="0.2">
      <c r="A7070" s="6">
        <v>30130366</v>
      </c>
      <c r="B7070" s="6" t="s">
        <v>26080</v>
      </c>
      <c r="C7070" s="6" t="s">
        <v>9625</v>
      </c>
      <c r="D7070" s="6" t="s">
        <v>12145</v>
      </c>
      <c r="E7070" s="6" t="s">
        <v>5638</v>
      </c>
      <c r="F7070" s="6" t="s">
        <v>26081</v>
      </c>
      <c r="G7070" s="6" t="s">
        <v>26082</v>
      </c>
      <c r="H7070" s="79">
        <v>2421.9685290000002</v>
      </c>
    </row>
    <row r="7071" spans="1:8" x14ac:dyDescent="0.2">
      <c r="A7071" s="6">
        <v>30122621</v>
      </c>
      <c r="B7071" s="6" t="s">
        <v>26083</v>
      </c>
      <c r="C7071" s="6" t="s">
        <v>26084</v>
      </c>
      <c r="D7071" s="6" t="s">
        <v>19351</v>
      </c>
      <c r="E7071" s="6" t="s">
        <v>5893</v>
      </c>
      <c r="F7071" s="6" t="s">
        <v>26085</v>
      </c>
      <c r="G7071" s="6" t="s">
        <v>26086</v>
      </c>
      <c r="H7071" s="79">
        <v>2425.3547140000001</v>
      </c>
    </row>
    <row r="7072" spans="1:8" x14ac:dyDescent="0.2">
      <c r="A7072" s="6">
        <v>30226220</v>
      </c>
      <c r="B7072" s="6" t="s">
        <v>26087</v>
      </c>
      <c r="C7072" s="6" t="s">
        <v>26088</v>
      </c>
      <c r="D7072" s="6" t="s">
        <v>20977</v>
      </c>
      <c r="E7072" s="6" t="s">
        <v>5638</v>
      </c>
      <c r="F7072" s="6" t="s">
        <v>26089</v>
      </c>
      <c r="G7072" s="6" t="s">
        <v>26090</v>
      </c>
      <c r="H7072" s="79">
        <v>2425.3547140000001</v>
      </c>
    </row>
    <row r="7073" spans="1:8" x14ac:dyDescent="0.2">
      <c r="A7073" s="6">
        <v>30312456</v>
      </c>
      <c r="B7073" s="6" t="s">
        <v>26091</v>
      </c>
      <c r="C7073" s="6" t="s">
        <v>6342</v>
      </c>
      <c r="D7073" s="6" t="s">
        <v>25510</v>
      </c>
      <c r="E7073" s="6" t="s">
        <v>5893</v>
      </c>
      <c r="F7073" s="6" t="s">
        <v>26092</v>
      </c>
      <c r="G7073" s="6" t="s">
        <v>26093</v>
      </c>
      <c r="H7073" s="79">
        <v>2426.853838</v>
      </c>
    </row>
    <row r="7074" spans="1:8" x14ac:dyDescent="0.2">
      <c r="A7074" s="6">
        <v>30109877</v>
      </c>
      <c r="B7074" s="6" t="s">
        <v>26094</v>
      </c>
      <c r="C7074" s="6" t="s">
        <v>5794</v>
      </c>
      <c r="D7074" s="6" t="s">
        <v>25510</v>
      </c>
      <c r="E7074" s="6" t="s">
        <v>5893</v>
      </c>
      <c r="F7074" s="6" t="s">
        <v>26095</v>
      </c>
      <c r="G7074" s="6" t="s">
        <v>26096</v>
      </c>
      <c r="H7074" s="79">
        <v>2426.853838</v>
      </c>
    </row>
    <row r="7075" spans="1:8" x14ac:dyDescent="0.2">
      <c r="A7075" s="6">
        <v>30282670</v>
      </c>
      <c r="B7075" s="6" t="s">
        <v>26097</v>
      </c>
      <c r="C7075" s="6" t="s">
        <v>5636</v>
      </c>
      <c r="D7075" s="6" t="s">
        <v>25510</v>
      </c>
      <c r="E7075" s="6" t="s">
        <v>5893</v>
      </c>
      <c r="F7075" s="6" t="s">
        <v>26098</v>
      </c>
      <c r="G7075" s="6" t="s">
        <v>26099</v>
      </c>
      <c r="H7075" s="79">
        <v>2426.853838</v>
      </c>
    </row>
    <row r="7076" spans="1:8" x14ac:dyDescent="0.2">
      <c r="A7076" s="6">
        <v>30320938</v>
      </c>
      <c r="B7076" s="6" t="s">
        <v>26100</v>
      </c>
      <c r="C7076" s="6" t="s">
        <v>5789</v>
      </c>
      <c r="D7076" s="6" t="s">
        <v>26101</v>
      </c>
      <c r="E7076" s="6" t="s">
        <v>5893</v>
      </c>
      <c r="F7076" s="6" t="s">
        <v>26102</v>
      </c>
      <c r="G7076" s="6" t="s">
        <v>26103</v>
      </c>
      <c r="H7076" s="79">
        <v>2426.853838</v>
      </c>
    </row>
    <row r="7077" spans="1:8" x14ac:dyDescent="0.2">
      <c r="A7077" s="6">
        <v>30417086</v>
      </c>
      <c r="B7077" s="6" t="s">
        <v>26104</v>
      </c>
      <c r="C7077" s="6" t="s">
        <v>6182</v>
      </c>
      <c r="D7077" s="6" t="s">
        <v>18868</v>
      </c>
      <c r="E7077" s="6" t="s">
        <v>5638</v>
      </c>
      <c r="F7077" s="6" t="s">
        <v>26105</v>
      </c>
      <c r="G7077" s="6" t="s">
        <v>26106</v>
      </c>
      <c r="H7077" s="79">
        <v>2429.7531090000002</v>
      </c>
    </row>
    <row r="7078" spans="1:8" x14ac:dyDescent="0.2">
      <c r="A7078" s="6">
        <v>30195274</v>
      </c>
      <c r="B7078" s="6" t="s">
        <v>26107</v>
      </c>
      <c r="C7078" s="6" t="s">
        <v>8759</v>
      </c>
      <c r="D7078" s="6" t="s">
        <v>11588</v>
      </c>
      <c r="E7078" s="6" t="s">
        <v>5893</v>
      </c>
      <c r="F7078" s="6" t="s">
        <v>26108</v>
      </c>
      <c r="G7078" s="6" t="s">
        <v>26109</v>
      </c>
      <c r="H7078" s="79">
        <v>2434.919202</v>
      </c>
    </row>
    <row r="7079" spans="1:8" x14ac:dyDescent="0.2">
      <c r="A7079" s="6">
        <v>30360779</v>
      </c>
      <c r="B7079" s="6" t="s">
        <v>26110</v>
      </c>
      <c r="C7079" s="6" t="s">
        <v>8763</v>
      </c>
      <c r="D7079" s="6" t="s">
        <v>11588</v>
      </c>
      <c r="E7079" s="6" t="s">
        <v>5893</v>
      </c>
      <c r="F7079" s="6" t="s">
        <v>26111</v>
      </c>
      <c r="G7079" s="6" t="s">
        <v>26112</v>
      </c>
      <c r="H7079" s="79">
        <v>2434.919202</v>
      </c>
    </row>
    <row r="7080" spans="1:8" x14ac:dyDescent="0.2">
      <c r="A7080" s="6">
        <v>30058247</v>
      </c>
      <c r="B7080" s="6" t="s">
        <v>26113</v>
      </c>
      <c r="C7080" s="6" t="s">
        <v>8767</v>
      </c>
      <c r="D7080" s="6" t="s">
        <v>11588</v>
      </c>
      <c r="E7080" s="6" t="s">
        <v>5893</v>
      </c>
      <c r="F7080" s="6" t="s">
        <v>26114</v>
      </c>
      <c r="G7080" s="6" t="s">
        <v>26115</v>
      </c>
      <c r="H7080" s="79">
        <v>2434.919202</v>
      </c>
    </row>
    <row r="7081" spans="1:8" x14ac:dyDescent="0.2">
      <c r="A7081" s="6">
        <v>30234182</v>
      </c>
      <c r="B7081" s="6" t="s">
        <v>26116</v>
      </c>
      <c r="C7081" s="6" t="s">
        <v>6871</v>
      </c>
      <c r="D7081" s="6" t="s">
        <v>17993</v>
      </c>
      <c r="E7081" s="6" t="s">
        <v>15819</v>
      </c>
      <c r="F7081" s="6" t="s">
        <v>26117</v>
      </c>
      <c r="G7081" s="6" t="s">
        <v>26118</v>
      </c>
      <c r="H7081" s="79">
        <v>2437.9950720000002</v>
      </c>
    </row>
    <row r="7082" spans="1:8" x14ac:dyDescent="0.2">
      <c r="A7082" s="6">
        <v>30474031</v>
      </c>
      <c r="B7082" s="6" t="s">
        <v>26119</v>
      </c>
      <c r="C7082" s="6" t="s">
        <v>6875</v>
      </c>
      <c r="D7082" s="6" t="s">
        <v>17993</v>
      </c>
      <c r="E7082" s="6" t="s">
        <v>15819</v>
      </c>
      <c r="F7082" s="6" t="s">
        <v>26120</v>
      </c>
      <c r="G7082" s="6" t="s">
        <v>26121</v>
      </c>
      <c r="H7082" s="79">
        <v>2437.9950720000002</v>
      </c>
    </row>
    <row r="7083" spans="1:8" x14ac:dyDescent="0.2">
      <c r="A7083" s="6">
        <v>30138858</v>
      </c>
      <c r="B7083" s="6" t="s">
        <v>26122</v>
      </c>
      <c r="C7083" s="6" t="s">
        <v>8197</v>
      </c>
      <c r="D7083" s="6" t="s">
        <v>17993</v>
      </c>
      <c r="E7083" s="6" t="s">
        <v>15819</v>
      </c>
      <c r="F7083" s="6" t="s">
        <v>26123</v>
      </c>
      <c r="G7083" s="6" t="s">
        <v>26124</v>
      </c>
      <c r="H7083" s="79">
        <v>2437.9950720000002</v>
      </c>
    </row>
    <row r="7084" spans="1:8" x14ac:dyDescent="0.2">
      <c r="A7084" s="6">
        <v>30381836</v>
      </c>
      <c r="B7084" s="6" t="s">
        <v>26125</v>
      </c>
      <c r="C7084" s="6" t="s">
        <v>8201</v>
      </c>
      <c r="D7084" s="6" t="s">
        <v>17993</v>
      </c>
      <c r="E7084" s="6" t="s">
        <v>15819</v>
      </c>
      <c r="F7084" s="6" t="s">
        <v>26126</v>
      </c>
      <c r="G7084" s="6" t="s">
        <v>26127</v>
      </c>
      <c r="H7084" s="79">
        <v>2437.9950720000002</v>
      </c>
    </row>
    <row r="7085" spans="1:8" x14ac:dyDescent="0.2">
      <c r="A7085" s="6">
        <v>30087529</v>
      </c>
      <c r="B7085" s="6" t="s">
        <v>26128</v>
      </c>
      <c r="C7085" s="6" t="s">
        <v>8205</v>
      </c>
      <c r="D7085" s="6" t="s">
        <v>17993</v>
      </c>
      <c r="E7085" s="6" t="s">
        <v>15819</v>
      </c>
      <c r="F7085" s="6" t="s">
        <v>26129</v>
      </c>
      <c r="G7085" s="6" t="s">
        <v>26130</v>
      </c>
      <c r="H7085" s="79">
        <v>2437.9950720000002</v>
      </c>
    </row>
    <row r="7086" spans="1:8" x14ac:dyDescent="0.2">
      <c r="A7086" s="6">
        <v>30272439</v>
      </c>
      <c r="B7086" s="6" t="s">
        <v>26131</v>
      </c>
      <c r="C7086" s="6" t="s">
        <v>8209</v>
      </c>
      <c r="D7086" s="6" t="s">
        <v>17993</v>
      </c>
      <c r="E7086" s="6" t="s">
        <v>15819</v>
      </c>
      <c r="F7086" s="6" t="s">
        <v>26132</v>
      </c>
      <c r="G7086" s="6" t="s">
        <v>26133</v>
      </c>
      <c r="H7086" s="79">
        <v>2437.9950720000002</v>
      </c>
    </row>
    <row r="7087" spans="1:8" x14ac:dyDescent="0.2">
      <c r="A7087" s="6">
        <v>30334366</v>
      </c>
      <c r="B7087" s="6" t="s">
        <v>26134</v>
      </c>
      <c r="C7087" s="6" t="s">
        <v>6867</v>
      </c>
      <c r="D7087" s="6" t="s">
        <v>17997</v>
      </c>
      <c r="E7087" s="6" t="s">
        <v>15819</v>
      </c>
      <c r="F7087" s="6" t="s">
        <v>26135</v>
      </c>
      <c r="G7087" s="6" t="s">
        <v>26136</v>
      </c>
      <c r="H7087" s="79">
        <v>2437.9950720000002</v>
      </c>
    </row>
    <row r="7088" spans="1:8" x14ac:dyDescent="0.2">
      <c r="A7088" s="6">
        <v>30045446</v>
      </c>
      <c r="B7088" s="6" t="s">
        <v>26137</v>
      </c>
      <c r="C7088" s="6" t="s">
        <v>6871</v>
      </c>
      <c r="D7088" s="6" t="s">
        <v>17997</v>
      </c>
      <c r="E7088" s="6" t="s">
        <v>15819</v>
      </c>
      <c r="F7088" s="6" t="s">
        <v>26138</v>
      </c>
      <c r="G7088" s="6" t="s">
        <v>26139</v>
      </c>
      <c r="H7088" s="79">
        <v>2437.9950720000002</v>
      </c>
    </row>
    <row r="7089" spans="1:8" x14ac:dyDescent="0.2">
      <c r="A7089" s="6">
        <v>30277533</v>
      </c>
      <c r="B7089" s="6" t="s">
        <v>26140</v>
      </c>
      <c r="C7089" s="6" t="s">
        <v>6875</v>
      </c>
      <c r="D7089" s="6" t="s">
        <v>17997</v>
      </c>
      <c r="E7089" s="6" t="s">
        <v>15819</v>
      </c>
      <c r="F7089" s="6" t="s">
        <v>26141</v>
      </c>
      <c r="G7089" s="6" t="s">
        <v>26142</v>
      </c>
      <c r="H7089" s="79">
        <v>2437.9950720000002</v>
      </c>
    </row>
    <row r="7090" spans="1:8" x14ac:dyDescent="0.2">
      <c r="A7090" s="6">
        <v>30363367</v>
      </c>
      <c r="B7090" s="6" t="s">
        <v>26143</v>
      </c>
      <c r="C7090" s="6" t="s">
        <v>8197</v>
      </c>
      <c r="D7090" s="6" t="s">
        <v>17997</v>
      </c>
      <c r="E7090" s="6" t="s">
        <v>15819</v>
      </c>
      <c r="F7090" s="6" t="s">
        <v>26144</v>
      </c>
      <c r="G7090" s="6" t="s">
        <v>26145</v>
      </c>
      <c r="H7090" s="79">
        <v>2437.9950720000002</v>
      </c>
    </row>
    <row r="7091" spans="1:8" x14ac:dyDescent="0.2">
      <c r="A7091" s="6">
        <v>30183315</v>
      </c>
      <c r="B7091" s="6" t="s">
        <v>26146</v>
      </c>
      <c r="C7091" s="6" t="s">
        <v>8201</v>
      </c>
      <c r="D7091" s="6" t="s">
        <v>17997</v>
      </c>
      <c r="E7091" s="6" t="s">
        <v>15819</v>
      </c>
      <c r="F7091" s="6" t="s">
        <v>26147</v>
      </c>
      <c r="G7091" s="6" t="s">
        <v>26148</v>
      </c>
      <c r="H7091" s="79">
        <v>2437.9950720000002</v>
      </c>
    </row>
    <row r="7092" spans="1:8" x14ac:dyDescent="0.2">
      <c r="A7092" s="6">
        <v>30374014</v>
      </c>
      <c r="B7092" s="6" t="s">
        <v>26149</v>
      </c>
      <c r="C7092" s="6" t="s">
        <v>8205</v>
      </c>
      <c r="D7092" s="6" t="s">
        <v>17997</v>
      </c>
      <c r="E7092" s="6" t="s">
        <v>15819</v>
      </c>
      <c r="F7092" s="6" t="s">
        <v>26150</v>
      </c>
      <c r="G7092" s="6" t="s">
        <v>26151</v>
      </c>
      <c r="H7092" s="79">
        <v>2437.9950720000002</v>
      </c>
    </row>
    <row r="7093" spans="1:8" x14ac:dyDescent="0.2">
      <c r="A7093" s="6">
        <v>30141240</v>
      </c>
      <c r="B7093" s="6" t="s">
        <v>26152</v>
      </c>
      <c r="C7093" s="6" t="s">
        <v>8209</v>
      </c>
      <c r="D7093" s="6" t="s">
        <v>17997</v>
      </c>
      <c r="E7093" s="6" t="s">
        <v>15819</v>
      </c>
      <c r="F7093" s="6" t="s">
        <v>26153</v>
      </c>
      <c r="G7093" s="6" t="s">
        <v>26154</v>
      </c>
      <c r="H7093" s="79">
        <v>2437.9950720000002</v>
      </c>
    </row>
    <row r="7094" spans="1:8" x14ac:dyDescent="0.2">
      <c r="A7094" s="6">
        <v>30404431</v>
      </c>
      <c r="B7094" s="6" t="s">
        <v>26155</v>
      </c>
      <c r="C7094" s="6" t="s">
        <v>5740</v>
      </c>
      <c r="D7094" s="6" t="s">
        <v>17617</v>
      </c>
      <c r="E7094" s="6" t="s">
        <v>5638</v>
      </c>
      <c r="F7094" s="6" t="s">
        <v>26156</v>
      </c>
      <c r="G7094" s="6" t="s">
        <v>26157</v>
      </c>
      <c r="H7094" s="79">
        <v>2441.117088</v>
      </c>
    </row>
    <row r="7095" spans="1:8" x14ac:dyDescent="0.2">
      <c r="A7095" s="6">
        <v>30259084</v>
      </c>
      <c r="B7095" s="6" t="s">
        <v>26158</v>
      </c>
      <c r="C7095" s="6" t="s">
        <v>5740</v>
      </c>
      <c r="D7095" s="6" t="s">
        <v>17559</v>
      </c>
      <c r="E7095" s="6" t="s">
        <v>5638</v>
      </c>
      <c r="F7095" s="6" t="s">
        <v>26159</v>
      </c>
      <c r="G7095" s="6" t="s">
        <v>26160</v>
      </c>
      <c r="H7095" s="79">
        <v>2441.117088</v>
      </c>
    </row>
    <row r="7096" spans="1:8" x14ac:dyDescent="0.2">
      <c r="A7096" s="6">
        <v>30046770</v>
      </c>
      <c r="B7096" s="6" t="s">
        <v>26161</v>
      </c>
      <c r="C7096" s="6" t="s">
        <v>6117</v>
      </c>
      <c r="D7096" s="6" t="s">
        <v>7679</v>
      </c>
      <c r="E7096" s="6" t="s">
        <v>5638</v>
      </c>
      <c r="F7096" s="6" t="s">
        <v>26162</v>
      </c>
      <c r="G7096" s="6" t="s">
        <v>26163</v>
      </c>
      <c r="H7096" s="79">
        <v>2441.3174509999999</v>
      </c>
    </row>
    <row r="7097" spans="1:8" x14ac:dyDescent="0.2">
      <c r="A7097" s="6">
        <v>30024366</v>
      </c>
      <c r="B7097" s="6" t="s">
        <v>26164</v>
      </c>
      <c r="C7097" s="6" t="s">
        <v>10400</v>
      </c>
      <c r="D7097" s="6" t="s">
        <v>7679</v>
      </c>
      <c r="E7097" s="6" t="s">
        <v>5638</v>
      </c>
      <c r="F7097" s="6" t="s">
        <v>26165</v>
      </c>
      <c r="G7097" s="6" t="s">
        <v>26166</v>
      </c>
      <c r="H7097" s="79">
        <v>2441.3174509999999</v>
      </c>
    </row>
    <row r="7098" spans="1:8" x14ac:dyDescent="0.2">
      <c r="A7098" s="6">
        <v>30401051</v>
      </c>
      <c r="B7098" s="6" t="s">
        <v>26167</v>
      </c>
      <c r="C7098" s="6" t="s">
        <v>6416</v>
      </c>
      <c r="D7098" s="6" t="s">
        <v>7679</v>
      </c>
      <c r="E7098" s="6" t="s">
        <v>5638</v>
      </c>
      <c r="F7098" s="6" t="s">
        <v>26168</v>
      </c>
      <c r="G7098" s="6" t="s">
        <v>26169</v>
      </c>
      <c r="H7098" s="79">
        <v>2441.3174509999999</v>
      </c>
    </row>
    <row r="7099" spans="1:8" x14ac:dyDescent="0.2">
      <c r="A7099" s="6">
        <v>30363187</v>
      </c>
      <c r="B7099" s="6" t="s">
        <v>26170</v>
      </c>
      <c r="C7099" s="6" t="s">
        <v>6420</v>
      </c>
      <c r="D7099" s="6" t="s">
        <v>7679</v>
      </c>
      <c r="E7099" s="6" t="s">
        <v>5638</v>
      </c>
      <c r="F7099" s="6" t="s">
        <v>26171</v>
      </c>
      <c r="G7099" s="6" t="s">
        <v>26172</v>
      </c>
      <c r="H7099" s="79">
        <v>2441.3174509999999</v>
      </c>
    </row>
    <row r="7100" spans="1:8" x14ac:dyDescent="0.2">
      <c r="A7100" s="6">
        <v>30388143</v>
      </c>
      <c r="B7100" s="6" t="s">
        <v>5182</v>
      </c>
      <c r="C7100" s="6" t="s">
        <v>6117</v>
      </c>
      <c r="D7100" s="6" t="s">
        <v>11268</v>
      </c>
      <c r="E7100" s="6" t="s">
        <v>5638</v>
      </c>
      <c r="F7100" s="6" t="s">
        <v>5178</v>
      </c>
      <c r="G7100" s="6" t="s">
        <v>5179</v>
      </c>
      <c r="H7100" s="79">
        <v>2441.3174509999999</v>
      </c>
    </row>
    <row r="7101" spans="1:8" x14ac:dyDescent="0.2">
      <c r="A7101" s="6">
        <v>30445371</v>
      </c>
      <c r="B7101" s="6" t="s">
        <v>3427</v>
      </c>
      <c r="C7101" s="6" t="s">
        <v>10400</v>
      </c>
      <c r="D7101" s="6" t="s">
        <v>11268</v>
      </c>
      <c r="E7101" s="6" t="s">
        <v>5638</v>
      </c>
      <c r="F7101" s="6" t="s">
        <v>3422</v>
      </c>
      <c r="G7101" s="6" t="s">
        <v>3423</v>
      </c>
      <c r="H7101" s="79">
        <v>2441.3174509999999</v>
      </c>
    </row>
    <row r="7102" spans="1:8" x14ac:dyDescent="0.2">
      <c r="A7102" s="6">
        <v>30330834</v>
      </c>
      <c r="B7102" s="6" t="s">
        <v>5304</v>
      </c>
      <c r="C7102" s="6" t="s">
        <v>6416</v>
      </c>
      <c r="D7102" s="6" t="s">
        <v>11268</v>
      </c>
      <c r="E7102" s="6" t="s">
        <v>5638</v>
      </c>
      <c r="F7102" s="6" t="s">
        <v>5300</v>
      </c>
      <c r="G7102" s="6" t="s">
        <v>5301</v>
      </c>
      <c r="H7102" s="79">
        <v>2441.3174509999999</v>
      </c>
    </row>
    <row r="7103" spans="1:8" x14ac:dyDescent="0.2">
      <c r="A7103" s="6">
        <v>30231389</v>
      </c>
      <c r="B7103" s="6" t="s">
        <v>2105</v>
      </c>
      <c r="C7103" s="6" t="s">
        <v>6420</v>
      </c>
      <c r="D7103" s="6" t="s">
        <v>11268</v>
      </c>
      <c r="E7103" s="6" t="s">
        <v>5638</v>
      </c>
      <c r="F7103" s="6" t="s">
        <v>2100</v>
      </c>
      <c r="G7103" s="6" t="s">
        <v>2101</v>
      </c>
      <c r="H7103" s="79">
        <v>2441.3174509999999</v>
      </c>
    </row>
    <row r="7104" spans="1:8" x14ac:dyDescent="0.2">
      <c r="A7104" s="6">
        <v>30156309</v>
      </c>
      <c r="B7104" s="6" t="s">
        <v>26173</v>
      </c>
      <c r="C7104" s="6" t="s">
        <v>6226</v>
      </c>
      <c r="D7104" s="6" t="s">
        <v>16425</v>
      </c>
      <c r="E7104" s="6" t="s">
        <v>15819</v>
      </c>
      <c r="F7104" s="6" t="s">
        <v>26174</v>
      </c>
      <c r="G7104" s="6" t="s">
        <v>26175</v>
      </c>
      <c r="H7104" s="79">
        <v>2458.7764990000001</v>
      </c>
    </row>
    <row r="7105" spans="1:8" x14ac:dyDescent="0.2">
      <c r="A7105" s="6">
        <v>30146119</v>
      </c>
      <c r="B7105" s="6" t="s">
        <v>26176</v>
      </c>
      <c r="C7105" s="6" t="s">
        <v>6226</v>
      </c>
      <c r="D7105" s="6" t="s">
        <v>16429</v>
      </c>
      <c r="E7105" s="6" t="s">
        <v>15819</v>
      </c>
      <c r="F7105" s="6" t="s">
        <v>26177</v>
      </c>
      <c r="G7105" s="6" t="s">
        <v>26178</v>
      </c>
      <c r="H7105" s="79">
        <v>2458.7764990000001</v>
      </c>
    </row>
    <row r="7106" spans="1:8" x14ac:dyDescent="0.2">
      <c r="A7106" s="6">
        <v>30361059</v>
      </c>
      <c r="B7106" s="6" t="s">
        <v>26179</v>
      </c>
      <c r="C7106" s="6" t="s">
        <v>9477</v>
      </c>
      <c r="D7106" s="6" t="s">
        <v>12145</v>
      </c>
      <c r="E7106" s="6" t="s">
        <v>5638</v>
      </c>
      <c r="F7106" s="6" t="s">
        <v>26180</v>
      </c>
      <c r="G7106" s="6" t="s">
        <v>26181</v>
      </c>
      <c r="H7106" s="79">
        <v>2465.2916129999999</v>
      </c>
    </row>
    <row r="7107" spans="1:8" x14ac:dyDescent="0.2">
      <c r="A7107" s="6">
        <v>30016275</v>
      </c>
      <c r="B7107" s="6" t="s">
        <v>26182</v>
      </c>
      <c r="C7107" s="6" t="s">
        <v>9481</v>
      </c>
      <c r="D7107" s="6" t="s">
        <v>12145</v>
      </c>
      <c r="E7107" s="6" t="s">
        <v>5638</v>
      </c>
      <c r="F7107" s="6" t="s">
        <v>26183</v>
      </c>
      <c r="G7107" s="6" t="s">
        <v>26184</v>
      </c>
      <c r="H7107" s="79">
        <v>2465.2916129999999</v>
      </c>
    </row>
    <row r="7108" spans="1:8" x14ac:dyDescent="0.2">
      <c r="A7108" s="6">
        <v>30317334</v>
      </c>
      <c r="B7108" s="6" t="s">
        <v>26185</v>
      </c>
      <c r="C7108" s="6" t="s">
        <v>9485</v>
      </c>
      <c r="D7108" s="6" t="s">
        <v>12145</v>
      </c>
      <c r="E7108" s="6" t="s">
        <v>5638</v>
      </c>
      <c r="F7108" s="6" t="s">
        <v>26186</v>
      </c>
      <c r="G7108" s="6" t="s">
        <v>26187</v>
      </c>
      <c r="H7108" s="79">
        <v>2465.2916129999999</v>
      </c>
    </row>
    <row r="7109" spans="1:8" x14ac:dyDescent="0.2">
      <c r="A7109" s="6">
        <v>30307772</v>
      </c>
      <c r="B7109" s="6" t="s">
        <v>26188</v>
      </c>
      <c r="C7109" s="6" t="s">
        <v>9489</v>
      </c>
      <c r="D7109" s="6" t="s">
        <v>12145</v>
      </c>
      <c r="E7109" s="6" t="s">
        <v>5638</v>
      </c>
      <c r="F7109" s="6" t="s">
        <v>26189</v>
      </c>
      <c r="G7109" s="6" t="s">
        <v>26190</v>
      </c>
      <c r="H7109" s="79">
        <v>2465.2916129999999</v>
      </c>
    </row>
    <row r="7110" spans="1:8" x14ac:dyDescent="0.2">
      <c r="A7110" s="6">
        <v>30177293</v>
      </c>
      <c r="B7110" s="6" t="s">
        <v>26191</v>
      </c>
      <c r="C7110" s="6" t="s">
        <v>9493</v>
      </c>
      <c r="D7110" s="6" t="s">
        <v>12145</v>
      </c>
      <c r="E7110" s="6" t="s">
        <v>5638</v>
      </c>
      <c r="F7110" s="6" t="s">
        <v>26192</v>
      </c>
      <c r="G7110" s="6" t="s">
        <v>26193</v>
      </c>
      <c r="H7110" s="79">
        <v>2465.2916129999999</v>
      </c>
    </row>
    <row r="7111" spans="1:8" x14ac:dyDescent="0.2">
      <c r="A7111" s="6">
        <v>30031140</v>
      </c>
      <c r="B7111" s="6" t="s">
        <v>5000</v>
      </c>
      <c r="C7111" s="6" t="s">
        <v>6158</v>
      </c>
      <c r="D7111" s="6" t="s">
        <v>18870</v>
      </c>
      <c r="E7111" s="6" t="s">
        <v>5638</v>
      </c>
      <c r="F7111" s="6" t="s">
        <v>4996</v>
      </c>
      <c r="G7111" s="6" t="s">
        <v>4997</v>
      </c>
      <c r="H7111" s="79">
        <v>2465.9737690000002</v>
      </c>
    </row>
    <row r="7112" spans="1:8" x14ac:dyDescent="0.2">
      <c r="A7112" s="6">
        <v>30446097</v>
      </c>
      <c r="B7112" s="6" t="s">
        <v>4273</v>
      </c>
      <c r="C7112" s="6" t="s">
        <v>6158</v>
      </c>
      <c r="D7112" s="6" t="s">
        <v>18874</v>
      </c>
      <c r="E7112" s="6" t="s">
        <v>5638</v>
      </c>
      <c r="F7112" s="6" t="s">
        <v>4269</v>
      </c>
      <c r="G7112" s="6" t="s">
        <v>4270</v>
      </c>
      <c r="H7112" s="79">
        <v>2465.9737690000002</v>
      </c>
    </row>
    <row r="7113" spans="1:8" x14ac:dyDescent="0.2">
      <c r="A7113" s="6">
        <v>30007468</v>
      </c>
      <c r="B7113" s="6" t="s">
        <v>26194</v>
      </c>
      <c r="C7113" s="6" t="s">
        <v>6326</v>
      </c>
      <c r="D7113" s="6" t="s">
        <v>7351</v>
      </c>
      <c r="E7113" s="6" t="s">
        <v>5638</v>
      </c>
      <c r="F7113" s="6" t="s">
        <v>26195</v>
      </c>
      <c r="G7113" s="6" t="s">
        <v>26196</v>
      </c>
      <c r="H7113" s="79">
        <v>2468.1438440000002</v>
      </c>
    </row>
    <row r="7114" spans="1:8" x14ac:dyDescent="0.2">
      <c r="A7114" s="6">
        <v>30141424</v>
      </c>
      <c r="B7114" s="6" t="s">
        <v>26197</v>
      </c>
      <c r="C7114" s="6" t="s">
        <v>6330</v>
      </c>
      <c r="D7114" s="6" t="s">
        <v>7351</v>
      </c>
      <c r="E7114" s="6" t="s">
        <v>5638</v>
      </c>
      <c r="F7114" s="6" t="s">
        <v>26198</v>
      </c>
      <c r="G7114" s="6" t="s">
        <v>26199</v>
      </c>
      <c r="H7114" s="79">
        <v>2468.1438440000002</v>
      </c>
    </row>
    <row r="7115" spans="1:8" x14ac:dyDescent="0.2">
      <c r="A7115" s="6">
        <v>30394216</v>
      </c>
      <c r="B7115" s="6" t="s">
        <v>26200</v>
      </c>
      <c r="C7115" s="6" t="s">
        <v>6334</v>
      </c>
      <c r="D7115" s="6" t="s">
        <v>7351</v>
      </c>
      <c r="E7115" s="6" t="s">
        <v>5638</v>
      </c>
      <c r="F7115" s="6" t="s">
        <v>26201</v>
      </c>
      <c r="G7115" s="6" t="s">
        <v>26202</v>
      </c>
      <c r="H7115" s="79">
        <v>2468.1438440000002</v>
      </c>
    </row>
    <row r="7116" spans="1:8" x14ac:dyDescent="0.2">
      <c r="A7116" s="6">
        <v>30131125</v>
      </c>
      <c r="B7116" s="6" t="s">
        <v>26203</v>
      </c>
      <c r="C7116" s="6" t="s">
        <v>8862</v>
      </c>
      <c r="D7116" s="6" t="s">
        <v>7351</v>
      </c>
      <c r="E7116" s="6" t="s">
        <v>5638</v>
      </c>
      <c r="F7116" s="6" t="s">
        <v>26204</v>
      </c>
      <c r="G7116" s="6" t="s">
        <v>26205</v>
      </c>
      <c r="H7116" s="79">
        <v>2468.1438440000002</v>
      </c>
    </row>
    <row r="7117" spans="1:8" x14ac:dyDescent="0.2">
      <c r="A7117" s="6">
        <v>30313586</v>
      </c>
      <c r="B7117" s="6" t="s">
        <v>26206</v>
      </c>
      <c r="C7117" s="6" t="s">
        <v>8866</v>
      </c>
      <c r="D7117" s="6" t="s">
        <v>7351</v>
      </c>
      <c r="E7117" s="6" t="s">
        <v>5638</v>
      </c>
      <c r="F7117" s="6" t="s">
        <v>26207</v>
      </c>
      <c r="G7117" s="6" t="s">
        <v>26208</v>
      </c>
      <c r="H7117" s="79">
        <v>2468.1438440000002</v>
      </c>
    </row>
    <row r="7118" spans="1:8" x14ac:dyDescent="0.2">
      <c r="A7118" s="6">
        <v>30150728</v>
      </c>
      <c r="B7118" s="6" t="s">
        <v>26209</v>
      </c>
      <c r="C7118" s="6" t="s">
        <v>8870</v>
      </c>
      <c r="D7118" s="6" t="s">
        <v>7351</v>
      </c>
      <c r="E7118" s="6" t="s">
        <v>5638</v>
      </c>
      <c r="F7118" s="6" t="s">
        <v>26210</v>
      </c>
      <c r="G7118" s="6" t="s">
        <v>26211</v>
      </c>
      <c r="H7118" s="79">
        <v>2468.1438440000002</v>
      </c>
    </row>
    <row r="7119" spans="1:8" x14ac:dyDescent="0.2">
      <c r="A7119" s="6">
        <v>30335828</v>
      </c>
      <c r="B7119" s="6" t="s">
        <v>26212</v>
      </c>
      <c r="C7119" s="6" t="s">
        <v>6326</v>
      </c>
      <c r="D7119" s="6" t="s">
        <v>7755</v>
      </c>
      <c r="E7119" s="6" t="s">
        <v>5638</v>
      </c>
      <c r="F7119" s="6" t="s">
        <v>26213</v>
      </c>
      <c r="G7119" s="6" t="s">
        <v>26214</v>
      </c>
      <c r="H7119" s="79">
        <v>2468.1438440000002</v>
      </c>
    </row>
    <row r="7120" spans="1:8" x14ac:dyDescent="0.2">
      <c r="A7120" s="6">
        <v>30077836</v>
      </c>
      <c r="B7120" s="6" t="s">
        <v>26215</v>
      </c>
      <c r="C7120" s="6" t="s">
        <v>6330</v>
      </c>
      <c r="D7120" s="6" t="s">
        <v>7755</v>
      </c>
      <c r="E7120" s="6" t="s">
        <v>5638</v>
      </c>
      <c r="F7120" s="6" t="s">
        <v>26216</v>
      </c>
      <c r="G7120" s="6" t="s">
        <v>26217</v>
      </c>
      <c r="H7120" s="79">
        <v>2468.1438440000002</v>
      </c>
    </row>
    <row r="7121" spans="1:8" x14ac:dyDescent="0.2">
      <c r="A7121" s="6">
        <v>30400994</v>
      </c>
      <c r="B7121" s="6" t="s">
        <v>26218</v>
      </c>
      <c r="C7121" s="6" t="s">
        <v>6334</v>
      </c>
      <c r="D7121" s="6" t="s">
        <v>7755</v>
      </c>
      <c r="E7121" s="6" t="s">
        <v>5638</v>
      </c>
      <c r="F7121" s="6" t="s">
        <v>26219</v>
      </c>
      <c r="G7121" s="6" t="s">
        <v>26220</v>
      </c>
      <c r="H7121" s="79">
        <v>2468.1438440000002</v>
      </c>
    </row>
    <row r="7122" spans="1:8" x14ac:dyDescent="0.2">
      <c r="A7122" s="6">
        <v>30223079</v>
      </c>
      <c r="B7122" s="6" t="s">
        <v>26221</v>
      </c>
      <c r="C7122" s="6" t="s">
        <v>8862</v>
      </c>
      <c r="D7122" s="6" t="s">
        <v>7755</v>
      </c>
      <c r="E7122" s="6" t="s">
        <v>5638</v>
      </c>
      <c r="F7122" s="6" t="s">
        <v>26222</v>
      </c>
      <c r="G7122" s="6" t="s">
        <v>26223</v>
      </c>
      <c r="H7122" s="79">
        <v>2468.1438440000002</v>
      </c>
    </row>
    <row r="7123" spans="1:8" x14ac:dyDescent="0.2">
      <c r="A7123" s="6">
        <v>30425460</v>
      </c>
      <c r="B7123" s="6" t="s">
        <v>26224</v>
      </c>
      <c r="C7123" s="6" t="s">
        <v>8866</v>
      </c>
      <c r="D7123" s="6" t="s">
        <v>7755</v>
      </c>
      <c r="E7123" s="6" t="s">
        <v>5638</v>
      </c>
      <c r="F7123" s="6" t="s">
        <v>26225</v>
      </c>
      <c r="G7123" s="6" t="s">
        <v>26226</v>
      </c>
      <c r="H7123" s="79">
        <v>2468.1438440000002</v>
      </c>
    </row>
    <row r="7124" spans="1:8" x14ac:dyDescent="0.2">
      <c r="A7124" s="6">
        <v>30134723</v>
      </c>
      <c r="B7124" s="6" t="s">
        <v>26227</v>
      </c>
      <c r="C7124" s="6" t="s">
        <v>8870</v>
      </c>
      <c r="D7124" s="6" t="s">
        <v>7755</v>
      </c>
      <c r="E7124" s="6" t="s">
        <v>5638</v>
      </c>
      <c r="F7124" s="6" t="s">
        <v>26228</v>
      </c>
      <c r="G7124" s="6" t="s">
        <v>26229</v>
      </c>
      <c r="H7124" s="79">
        <v>2468.1438440000002</v>
      </c>
    </row>
    <row r="7125" spans="1:8" x14ac:dyDescent="0.2">
      <c r="A7125" s="6">
        <v>30260993</v>
      </c>
      <c r="B7125" s="6" t="s">
        <v>26230</v>
      </c>
      <c r="C7125" s="6" t="s">
        <v>8081</v>
      </c>
      <c r="D7125" s="6" t="s">
        <v>18044</v>
      </c>
      <c r="E7125" s="6" t="s">
        <v>5638</v>
      </c>
      <c r="F7125" s="6" t="s">
        <v>26231</v>
      </c>
      <c r="G7125" s="6" t="s">
        <v>26232</v>
      </c>
      <c r="H7125" s="79">
        <v>2469.018525</v>
      </c>
    </row>
    <row r="7126" spans="1:8" x14ac:dyDescent="0.2">
      <c r="A7126" s="6">
        <v>30422056</v>
      </c>
      <c r="B7126" s="6" t="s">
        <v>26233</v>
      </c>
      <c r="C7126" s="6" t="s">
        <v>5772</v>
      </c>
      <c r="D7126" s="6" t="s">
        <v>17617</v>
      </c>
      <c r="E7126" s="6" t="s">
        <v>5638</v>
      </c>
      <c r="F7126" s="6" t="s">
        <v>26234</v>
      </c>
      <c r="G7126" s="6" t="s">
        <v>26235</v>
      </c>
      <c r="H7126" s="79">
        <v>2469.4079969999998</v>
      </c>
    </row>
    <row r="7127" spans="1:8" x14ac:dyDescent="0.2">
      <c r="A7127" s="6">
        <v>30385708</v>
      </c>
      <c r="B7127" s="6" t="s">
        <v>26236</v>
      </c>
      <c r="C7127" s="6" t="s">
        <v>5772</v>
      </c>
      <c r="D7127" s="6" t="s">
        <v>17559</v>
      </c>
      <c r="E7127" s="6" t="s">
        <v>5638</v>
      </c>
      <c r="F7127" s="6" t="s">
        <v>26237</v>
      </c>
      <c r="G7127" s="6" t="s">
        <v>26238</v>
      </c>
      <c r="H7127" s="79">
        <v>2469.4079969999998</v>
      </c>
    </row>
    <row r="7128" spans="1:8" x14ac:dyDescent="0.2">
      <c r="A7128" s="6">
        <v>30373161</v>
      </c>
      <c r="B7128" s="6" t="s">
        <v>26239</v>
      </c>
      <c r="C7128" s="6" t="s">
        <v>6222</v>
      </c>
      <c r="D7128" s="6" t="s">
        <v>16425</v>
      </c>
      <c r="E7128" s="6" t="s">
        <v>15819</v>
      </c>
      <c r="F7128" s="6" t="s">
        <v>26240</v>
      </c>
      <c r="G7128" s="6" t="s">
        <v>26241</v>
      </c>
      <c r="H7128" s="79">
        <v>2471.2226089999999</v>
      </c>
    </row>
    <row r="7129" spans="1:8" x14ac:dyDescent="0.2">
      <c r="A7129" s="6">
        <v>30427055</v>
      </c>
      <c r="B7129" s="6" t="s">
        <v>26242</v>
      </c>
      <c r="C7129" s="6" t="s">
        <v>6222</v>
      </c>
      <c r="D7129" s="6" t="s">
        <v>16429</v>
      </c>
      <c r="E7129" s="6" t="s">
        <v>15819</v>
      </c>
      <c r="F7129" s="6" t="s">
        <v>26243</v>
      </c>
      <c r="G7129" s="6" t="s">
        <v>26244</v>
      </c>
      <c r="H7129" s="79">
        <v>2471.2226089999999</v>
      </c>
    </row>
    <row r="7130" spans="1:8" x14ac:dyDescent="0.2">
      <c r="A7130" s="6">
        <v>30214202</v>
      </c>
      <c r="B7130" s="6" t="s">
        <v>26245</v>
      </c>
      <c r="C7130" s="6" t="s">
        <v>5744</v>
      </c>
      <c r="D7130" s="6" t="s">
        <v>17617</v>
      </c>
      <c r="E7130" s="6" t="s">
        <v>5638</v>
      </c>
      <c r="F7130" s="6" t="s">
        <v>26246</v>
      </c>
      <c r="G7130" s="6" t="s">
        <v>26247</v>
      </c>
      <c r="H7130" s="79">
        <v>2473.728145</v>
      </c>
    </row>
    <row r="7131" spans="1:8" x14ac:dyDescent="0.2">
      <c r="A7131" s="6">
        <v>30015836</v>
      </c>
      <c r="B7131" s="6" t="s">
        <v>26248</v>
      </c>
      <c r="C7131" s="6" t="s">
        <v>5744</v>
      </c>
      <c r="D7131" s="6" t="s">
        <v>17559</v>
      </c>
      <c r="E7131" s="6" t="s">
        <v>5638</v>
      </c>
      <c r="F7131" s="6" t="s">
        <v>26249</v>
      </c>
      <c r="G7131" s="6" t="s">
        <v>26250</v>
      </c>
      <c r="H7131" s="79">
        <v>2473.728145</v>
      </c>
    </row>
    <row r="7132" spans="1:8" x14ac:dyDescent="0.2">
      <c r="A7132" s="6">
        <v>30034480</v>
      </c>
      <c r="B7132" s="6" t="s">
        <v>26251</v>
      </c>
      <c r="C7132" s="6" t="s">
        <v>5769</v>
      </c>
      <c r="D7132" s="6" t="s">
        <v>17617</v>
      </c>
      <c r="E7132" s="6" t="s">
        <v>5638</v>
      </c>
      <c r="F7132" s="6" t="s">
        <v>26252</v>
      </c>
      <c r="G7132" s="6" t="s">
        <v>26253</v>
      </c>
      <c r="H7132" s="79">
        <v>2486.9251450000002</v>
      </c>
    </row>
    <row r="7133" spans="1:8" x14ac:dyDescent="0.2">
      <c r="A7133" s="6">
        <v>30150213</v>
      </c>
      <c r="B7133" s="6" t="s">
        <v>26254</v>
      </c>
      <c r="C7133" s="6" t="s">
        <v>5770</v>
      </c>
      <c r="D7133" s="6" t="s">
        <v>17617</v>
      </c>
      <c r="E7133" s="6" t="s">
        <v>5638</v>
      </c>
      <c r="F7133" s="6" t="s">
        <v>26255</v>
      </c>
      <c r="G7133" s="6" t="s">
        <v>26256</v>
      </c>
      <c r="H7133" s="79">
        <v>2486.9251450000002</v>
      </c>
    </row>
    <row r="7134" spans="1:8" x14ac:dyDescent="0.2">
      <c r="A7134" s="6">
        <v>30394991</v>
      </c>
      <c r="B7134" s="6" t="s">
        <v>26257</v>
      </c>
      <c r="C7134" s="6" t="s">
        <v>5769</v>
      </c>
      <c r="D7134" s="6" t="s">
        <v>17559</v>
      </c>
      <c r="E7134" s="6" t="s">
        <v>5638</v>
      </c>
      <c r="F7134" s="6" t="s">
        <v>26258</v>
      </c>
      <c r="G7134" s="6" t="s">
        <v>26259</v>
      </c>
      <c r="H7134" s="79">
        <v>2486.9251450000002</v>
      </c>
    </row>
    <row r="7135" spans="1:8" x14ac:dyDescent="0.2">
      <c r="A7135" s="6">
        <v>30235009</v>
      </c>
      <c r="B7135" s="6" t="s">
        <v>26260</v>
      </c>
      <c r="C7135" s="6" t="s">
        <v>5770</v>
      </c>
      <c r="D7135" s="6" t="s">
        <v>17559</v>
      </c>
      <c r="E7135" s="6" t="s">
        <v>5638</v>
      </c>
      <c r="F7135" s="6" t="s">
        <v>26261</v>
      </c>
      <c r="G7135" s="6" t="s">
        <v>26262</v>
      </c>
      <c r="H7135" s="79">
        <v>2486.9251450000002</v>
      </c>
    </row>
    <row r="7136" spans="1:8" x14ac:dyDescent="0.2">
      <c r="A7136" s="6">
        <v>30058034</v>
      </c>
      <c r="B7136" s="6" t="s">
        <v>26263</v>
      </c>
      <c r="C7136" s="6" t="s">
        <v>6222</v>
      </c>
      <c r="D7136" s="6" t="s">
        <v>18868</v>
      </c>
      <c r="E7136" s="6" t="s">
        <v>5638</v>
      </c>
      <c r="F7136" s="6" t="s">
        <v>26264</v>
      </c>
      <c r="G7136" s="6" t="s">
        <v>26265</v>
      </c>
      <c r="H7136" s="79">
        <v>2488.8531419999999</v>
      </c>
    </row>
    <row r="7137" spans="1:8" x14ac:dyDescent="0.2">
      <c r="A7137" s="6">
        <v>30283041</v>
      </c>
      <c r="B7137" s="6" t="s">
        <v>26266</v>
      </c>
      <c r="C7137" s="6" t="s">
        <v>6226</v>
      </c>
      <c r="D7137" s="6" t="s">
        <v>18868</v>
      </c>
      <c r="E7137" s="6" t="s">
        <v>5638</v>
      </c>
      <c r="F7137" s="6" t="s">
        <v>26267</v>
      </c>
      <c r="G7137" s="6" t="s">
        <v>26268</v>
      </c>
      <c r="H7137" s="79">
        <v>2488.8531419999999</v>
      </c>
    </row>
    <row r="7138" spans="1:8" x14ac:dyDescent="0.2">
      <c r="A7138" s="6">
        <v>30160881</v>
      </c>
      <c r="B7138" s="6" t="s">
        <v>1044</v>
      </c>
      <c r="C7138" s="6" t="s">
        <v>6222</v>
      </c>
      <c r="D7138" s="6" t="s">
        <v>18870</v>
      </c>
      <c r="E7138" s="6" t="s">
        <v>5638</v>
      </c>
      <c r="F7138" s="6" t="s">
        <v>1039</v>
      </c>
      <c r="G7138" s="6" t="s">
        <v>1040</v>
      </c>
      <c r="H7138" s="79">
        <v>2488.8531419999999</v>
      </c>
    </row>
    <row r="7139" spans="1:8" x14ac:dyDescent="0.2">
      <c r="A7139" s="6">
        <v>30075616</v>
      </c>
      <c r="B7139" s="6" t="s">
        <v>2901</v>
      </c>
      <c r="C7139" s="6" t="s">
        <v>6226</v>
      </c>
      <c r="D7139" s="6" t="s">
        <v>18870</v>
      </c>
      <c r="E7139" s="6" t="s">
        <v>5638</v>
      </c>
      <c r="F7139" s="6" t="s">
        <v>2897</v>
      </c>
      <c r="G7139" s="6" t="s">
        <v>2898</v>
      </c>
      <c r="H7139" s="79">
        <v>2488.8531419999999</v>
      </c>
    </row>
    <row r="7140" spans="1:8" x14ac:dyDescent="0.2">
      <c r="A7140" s="6">
        <v>30209180</v>
      </c>
      <c r="B7140" s="6" t="s">
        <v>26269</v>
      </c>
      <c r="C7140" s="6" t="s">
        <v>6222</v>
      </c>
      <c r="D7140" s="6" t="s">
        <v>18874</v>
      </c>
      <c r="E7140" s="6" t="s">
        <v>5638</v>
      </c>
      <c r="F7140" s="6" t="s">
        <v>26270</v>
      </c>
      <c r="G7140" s="6" t="s">
        <v>26271</v>
      </c>
      <c r="H7140" s="79">
        <v>2488.8531419999999</v>
      </c>
    </row>
    <row r="7141" spans="1:8" x14ac:dyDescent="0.2">
      <c r="A7141" s="6">
        <v>30431119</v>
      </c>
      <c r="B7141" s="6" t="s">
        <v>26272</v>
      </c>
      <c r="C7141" s="6" t="s">
        <v>6226</v>
      </c>
      <c r="D7141" s="6" t="s">
        <v>18874</v>
      </c>
      <c r="E7141" s="6" t="s">
        <v>5638</v>
      </c>
      <c r="F7141" s="6" t="s">
        <v>26273</v>
      </c>
      <c r="G7141" s="6" t="s">
        <v>26274</v>
      </c>
      <c r="H7141" s="79">
        <v>2488.8531419999999</v>
      </c>
    </row>
    <row r="7142" spans="1:8" x14ac:dyDescent="0.2">
      <c r="A7142" s="6">
        <v>30042887</v>
      </c>
      <c r="B7142" s="6" t="s">
        <v>26275</v>
      </c>
      <c r="C7142" s="6" t="s">
        <v>8513</v>
      </c>
      <c r="D7142" s="6" t="s">
        <v>18044</v>
      </c>
      <c r="E7142" s="6" t="s">
        <v>5638</v>
      </c>
      <c r="F7142" s="6" t="s">
        <v>26276</v>
      </c>
      <c r="G7142" s="6" t="s">
        <v>26277</v>
      </c>
      <c r="H7142" s="79">
        <v>2491.932401</v>
      </c>
    </row>
    <row r="7143" spans="1:8" x14ac:dyDescent="0.2">
      <c r="A7143" s="6">
        <v>30343764</v>
      </c>
      <c r="B7143" s="6" t="s">
        <v>26278</v>
      </c>
      <c r="C7143" s="6" t="s">
        <v>5759</v>
      </c>
      <c r="D7143" s="6" t="s">
        <v>11449</v>
      </c>
      <c r="E7143" s="6" t="s">
        <v>5638</v>
      </c>
      <c r="F7143" s="6" t="s">
        <v>26279</v>
      </c>
      <c r="G7143" s="6" t="s">
        <v>26280</v>
      </c>
      <c r="H7143" s="79">
        <v>2492.5805310000001</v>
      </c>
    </row>
    <row r="7144" spans="1:8" x14ac:dyDescent="0.2">
      <c r="A7144" s="6">
        <v>30349455</v>
      </c>
      <c r="B7144" s="6" t="s">
        <v>26281</v>
      </c>
      <c r="C7144" s="6" t="s">
        <v>5760</v>
      </c>
      <c r="D7144" s="6" t="s">
        <v>11449</v>
      </c>
      <c r="E7144" s="6" t="s">
        <v>5638</v>
      </c>
      <c r="F7144" s="6" t="s">
        <v>26282</v>
      </c>
      <c r="G7144" s="6" t="s">
        <v>26283</v>
      </c>
      <c r="H7144" s="79">
        <v>2492.5805310000001</v>
      </c>
    </row>
    <row r="7145" spans="1:8" x14ac:dyDescent="0.2">
      <c r="A7145" s="6">
        <v>30359685</v>
      </c>
      <c r="B7145" s="6" t="s">
        <v>26284</v>
      </c>
      <c r="C7145" s="6" t="s">
        <v>5762</v>
      </c>
      <c r="D7145" s="6" t="s">
        <v>11449</v>
      </c>
      <c r="E7145" s="6" t="s">
        <v>5638</v>
      </c>
      <c r="F7145" s="6" t="s">
        <v>26285</v>
      </c>
      <c r="G7145" s="6" t="s">
        <v>26286</v>
      </c>
      <c r="H7145" s="79">
        <v>2492.5805310000001</v>
      </c>
    </row>
    <row r="7146" spans="1:8" x14ac:dyDescent="0.2">
      <c r="A7146" s="6">
        <v>30184733</v>
      </c>
      <c r="B7146" s="6" t="s">
        <v>26287</v>
      </c>
      <c r="C7146" s="6" t="s">
        <v>5780</v>
      </c>
      <c r="D7146" s="6" t="s">
        <v>17617</v>
      </c>
      <c r="E7146" s="6" t="s">
        <v>5638</v>
      </c>
      <c r="F7146" s="6" t="s">
        <v>26288</v>
      </c>
      <c r="G7146" s="6" t="s">
        <v>26289</v>
      </c>
      <c r="H7146" s="79">
        <v>2494.570753</v>
      </c>
    </row>
    <row r="7147" spans="1:8" x14ac:dyDescent="0.2">
      <c r="A7147" s="6">
        <v>30044258</v>
      </c>
      <c r="B7147" s="6" t="s">
        <v>26290</v>
      </c>
      <c r="C7147" s="6" t="s">
        <v>5780</v>
      </c>
      <c r="D7147" s="6" t="s">
        <v>17559</v>
      </c>
      <c r="E7147" s="6" t="s">
        <v>5638</v>
      </c>
      <c r="F7147" s="6" t="s">
        <v>26291</v>
      </c>
      <c r="G7147" s="6" t="s">
        <v>26292</v>
      </c>
      <c r="H7147" s="79">
        <v>2494.570753</v>
      </c>
    </row>
    <row r="7148" spans="1:8" x14ac:dyDescent="0.2">
      <c r="A7148" s="6">
        <v>30147099</v>
      </c>
      <c r="B7148" s="6" t="s">
        <v>26293</v>
      </c>
      <c r="C7148" s="6" t="s">
        <v>5776</v>
      </c>
      <c r="D7148" s="6" t="s">
        <v>17617</v>
      </c>
      <c r="E7148" s="6" t="s">
        <v>5638</v>
      </c>
      <c r="F7148" s="6" t="s">
        <v>26294</v>
      </c>
      <c r="G7148" s="6" t="s">
        <v>26295</v>
      </c>
      <c r="H7148" s="79">
        <v>2500.8629850000002</v>
      </c>
    </row>
    <row r="7149" spans="1:8" x14ac:dyDescent="0.2">
      <c r="A7149" s="6">
        <v>30133558</v>
      </c>
      <c r="B7149" s="6" t="s">
        <v>26296</v>
      </c>
      <c r="C7149" s="6" t="s">
        <v>5776</v>
      </c>
      <c r="D7149" s="6" t="s">
        <v>17559</v>
      </c>
      <c r="E7149" s="6" t="s">
        <v>5638</v>
      </c>
      <c r="F7149" s="6" t="s">
        <v>26297</v>
      </c>
      <c r="G7149" s="6" t="s">
        <v>26298</v>
      </c>
      <c r="H7149" s="79">
        <v>2500.8629850000002</v>
      </c>
    </row>
    <row r="7150" spans="1:8" x14ac:dyDescent="0.2">
      <c r="A7150" s="6">
        <v>30394337</v>
      </c>
      <c r="B7150" s="6" t="s">
        <v>26299</v>
      </c>
      <c r="C7150" s="6" t="s">
        <v>6210</v>
      </c>
      <c r="D7150" s="6" t="s">
        <v>18868</v>
      </c>
      <c r="E7150" s="6" t="s">
        <v>5638</v>
      </c>
      <c r="F7150" s="6" t="s">
        <v>26300</v>
      </c>
      <c r="G7150" s="6" t="s">
        <v>26301</v>
      </c>
      <c r="H7150" s="79">
        <v>2507.1342439999999</v>
      </c>
    </row>
    <row r="7151" spans="1:8" x14ac:dyDescent="0.2">
      <c r="A7151" s="6">
        <v>30031078</v>
      </c>
      <c r="B7151" s="6" t="s">
        <v>26302</v>
      </c>
      <c r="C7151" s="6" t="s">
        <v>6214</v>
      </c>
      <c r="D7151" s="6" t="s">
        <v>18868</v>
      </c>
      <c r="E7151" s="6" t="s">
        <v>5638</v>
      </c>
      <c r="F7151" s="6" t="s">
        <v>26303</v>
      </c>
      <c r="G7151" s="6" t="s">
        <v>26304</v>
      </c>
      <c r="H7151" s="79">
        <v>2507.1342439999999</v>
      </c>
    </row>
    <row r="7152" spans="1:8" x14ac:dyDescent="0.2">
      <c r="A7152" s="6">
        <v>30104285</v>
      </c>
      <c r="B7152" s="6" t="s">
        <v>5117</v>
      </c>
      <c r="C7152" s="6" t="s">
        <v>6210</v>
      </c>
      <c r="D7152" s="6" t="s">
        <v>18870</v>
      </c>
      <c r="E7152" s="6" t="s">
        <v>5638</v>
      </c>
      <c r="F7152" s="6" t="s">
        <v>5113</v>
      </c>
      <c r="G7152" s="6" t="s">
        <v>5114</v>
      </c>
      <c r="H7152" s="79">
        <v>2507.1342439999999</v>
      </c>
    </row>
    <row r="7153" spans="1:8" x14ac:dyDescent="0.2">
      <c r="A7153" s="6">
        <v>30270371</v>
      </c>
      <c r="B7153" s="6" t="s">
        <v>2676</v>
      </c>
      <c r="C7153" s="6" t="s">
        <v>6214</v>
      </c>
      <c r="D7153" s="6" t="s">
        <v>18870</v>
      </c>
      <c r="E7153" s="6" t="s">
        <v>5638</v>
      </c>
      <c r="F7153" s="6" t="s">
        <v>2672</v>
      </c>
      <c r="G7153" s="6" t="s">
        <v>2673</v>
      </c>
      <c r="H7153" s="79">
        <v>2507.1342439999999</v>
      </c>
    </row>
    <row r="7154" spans="1:8" x14ac:dyDescent="0.2">
      <c r="A7154" s="6">
        <v>30322803</v>
      </c>
      <c r="B7154" s="6" t="s">
        <v>26305</v>
      </c>
      <c r="C7154" s="6" t="s">
        <v>6210</v>
      </c>
      <c r="D7154" s="6" t="s">
        <v>18874</v>
      </c>
      <c r="E7154" s="6" t="s">
        <v>5638</v>
      </c>
      <c r="F7154" s="6" t="s">
        <v>26306</v>
      </c>
      <c r="G7154" s="6" t="s">
        <v>26307</v>
      </c>
      <c r="H7154" s="79">
        <v>2507.1342439999999</v>
      </c>
    </row>
    <row r="7155" spans="1:8" x14ac:dyDescent="0.2">
      <c r="A7155" s="6">
        <v>30146888</v>
      </c>
      <c r="B7155" s="6" t="s">
        <v>26308</v>
      </c>
      <c r="C7155" s="6" t="s">
        <v>6214</v>
      </c>
      <c r="D7155" s="6" t="s">
        <v>18874</v>
      </c>
      <c r="E7155" s="6" t="s">
        <v>5638</v>
      </c>
      <c r="F7155" s="6" t="s">
        <v>26309</v>
      </c>
      <c r="G7155" s="6" t="s">
        <v>26310</v>
      </c>
      <c r="H7155" s="79">
        <v>2507.1342439999999</v>
      </c>
    </row>
    <row r="7156" spans="1:8" x14ac:dyDescent="0.2">
      <c r="A7156" s="6">
        <v>30201075</v>
      </c>
      <c r="B7156" s="6" t="s">
        <v>26311</v>
      </c>
      <c r="C7156" s="6" t="s">
        <v>7159</v>
      </c>
      <c r="D7156" s="6" t="s">
        <v>22958</v>
      </c>
      <c r="E7156" s="6" t="s">
        <v>5638</v>
      </c>
      <c r="F7156" s="6" t="s">
        <v>26312</v>
      </c>
      <c r="G7156" s="6" t="s">
        <v>26313</v>
      </c>
      <c r="H7156" s="79">
        <v>2515.6097829999999</v>
      </c>
    </row>
    <row r="7157" spans="1:8" x14ac:dyDescent="0.2">
      <c r="A7157" s="6">
        <v>30022750</v>
      </c>
      <c r="B7157" s="6" t="s">
        <v>26314</v>
      </c>
      <c r="C7157" s="6" t="s">
        <v>7159</v>
      </c>
      <c r="D7157" s="6" t="s">
        <v>7351</v>
      </c>
      <c r="E7157" s="6" t="s">
        <v>5638</v>
      </c>
      <c r="F7157" s="6" t="s">
        <v>26315</v>
      </c>
      <c r="G7157" s="6" t="s">
        <v>26316</v>
      </c>
      <c r="H7157" s="79">
        <v>2515.6097829999999</v>
      </c>
    </row>
    <row r="7158" spans="1:8" x14ac:dyDescent="0.2">
      <c r="A7158" s="6">
        <v>30131532</v>
      </c>
      <c r="B7158" s="6" t="s">
        <v>26317</v>
      </c>
      <c r="C7158" s="6" t="s">
        <v>5698</v>
      </c>
      <c r="D7158" s="6" t="s">
        <v>18870</v>
      </c>
      <c r="E7158" s="6" t="s">
        <v>5638</v>
      </c>
      <c r="F7158" s="6" t="s">
        <v>26318</v>
      </c>
      <c r="G7158" s="6" t="s">
        <v>26319</v>
      </c>
      <c r="H7158" s="79">
        <v>2516.5071160000002</v>
      </c>
    </row>
    <row r="7159" spans="1:8" x14ac:dyDescent="0.2">
      <c r="A7159" s="6">
        <v>30231978</v>
      </c>
      <c r="B7159" s="6" t="s">
        <v>26320</v>
      </c>
      <c r="C7159" s="6" t="s">
        <v>5698</v>
      </c>
      <c r="D7159" s="6" t="s">
        <v>18874</v>
      </c>
      <c r="E7159" s="6" t="s">
        <v>5638</v>
      </c>
      <c r="F7159" s="6" t="s">
        <v>26321</v>
      </c>
      <c r="G7159" s="6" t="s">
        <v>26322</v>
      </c>
      <c r="H7159" s="79">
        <v>2516.5071160000002</v>
      </c>
    </row>
    <row r="7160" spans="1:8" x14ac:dyDescent="0.2">
      <c r="A7160" s="6">
        <v>30349487</v>
      </c>
      <c r="B7160" s="6" t="s">
        <v>26323</v>
      </c>
      <c r="C7160" s="6" t="s">
        <v>5779</v>
      </c>
      <c r="D7160" s="6" t="s">
        <v>17617</v>
      </c>
      <c r="E7160" s="6" t="s">
        <v>5638</v>
      </c>
      <c r="F7160" s="6" t="s">
        <v>26324</v>
      </c>
      <c r="G7160" s="6" t="s">
        <v>26325</v>
      </c>
      <c r="H7160" s="79">
        <v>2518.9116330000002</v>
      </c>
    </row>
    <row r="7161" spans="1:8" x14ac:dyDescent="0.2">
      <c r="A7161" s="6">
        <v>30427263</v>
      </c>
      <c r="B7161" s="6" t="s">
        <v>26326</v>
      </c>
      <c r="C7161" s="6" t="s">
        <v>5779</v>
      </c>
      <c r="D7161" s="6" t="s">
        <v>17559</v>
      </c>
      <c r="E7161" s="6" t="s">
        <v>5638</v>
      </c>
      <c r="F7161" s="6" t="s">
        <v>26327</v>
      </c>
      <c r="G7161" s="6" t="s">
        <v>26328</v>
      </c>
      <c r="H7161" s="79">
        <v>2518.9116330000002</v>
      </c>
    </row>
    <row r="7162" spans="1:8" x14ac:dyDescent="0.2">
      <c r="A7162" s="6">
        <v>30208888</v>
      </c>
      <c r="B7162" s="6" t="s">
        <v>26329</v>
      </c>
      <c r="C7162" s="6" t="s">
        <v>5794</v>
      </c>
      <c r="D7162" s="6" t="s">
        <v>24232</v>
      </c>
      <c r="E7162" s="6" t="s">
        <v>5638</v>
      </c>
      <c r="F7162" s="6" t="s">
        <v>26330</v>
      </c>
      <c r="G7162" s="6" t="s">
        <v>26331</v>
      </c>
      <c r="H7162" s="79">
        <v>2518.9473800000001</v>
      </c>
    </row>
    <row r="7163" spans="1:8" x14ac:dyDescent="0.2">
      <c r="A7163" s="6">
        <v>30047640</v>
      </c>
      <c r="B7163" s="6" t="s">
        <v>26332</v>
      </c>
      <c r="C7163" s="6" t="s">
        <v>5636</v>
      </c>
      <c r="D7163" s="6" t="s">
        <v>24232</v>
      </c>
      <c r="E7163" s="6" t="s">
        <v>5638</v>
      </c>
      <c r="F7163" s="6" t="s">
        <v>26333</v>
      </c>
      <c r="G7163" s="6" t="s">
        <v>26334</v>
      </c>
      <c r="H7163" s="79">
        <v>2518.9473800000001</v>
      </c>
    </row>
    <row r="7164" spans="1:8" x14ac:dyDescent="0.2">
      <c r="A7164" s="6">
        <v>30101770</v>
      </c>
      <c r="B7164" s="6" t="s">
        <v>26335</v>
      </c>
      <c r="C7164" s="6" t="s">
        <v>5636</v>
      </c>
      <c r="D7164" s="6" t="s">
        <v>18034</v>
      </c>
      <c r="E7164" s="6" t="s">
        <v>5638</v>
      </c>
      <c r="F7164" s="6" t="s">
        <v>26336</v>
      </c>
      <c r="G7164" s="6" t="s">
        <v>26337</v>
      </c>
      <c r="H7164" s="79">
        <v>2518.9473800000001</v>
      </c>
    </row>
    <row r="7165" spans="1:8" x14ac:dyDescent="0.2">
      <c r="A7165" s="6">
        <v>30216955</v>
      </c>
      <c r="B7165" s="6" t="s">
        <v>26338</v>
      </c>
      <c r="C7165" s="6" t="s">
        <v>5642</v>
      </c>
      <c r="D7165" s="6" t="s">
        <v>18034</v>
      </c>
      <c r="E7165" s="6" t="s">
        <v>5638</v>
      </c>
      <c r="F7165" s="6" t="s">
        <v>26339</v>
      </c>
      <c r="G7165" s="6" t="s">
        <v>26340</v>
      </c>
      <c r="H7165" s="79">
        <v>2518.9473800000001</v>
      </c>
    </row>
    <row r="7166" spans="1:8" x14ac:dyDescent="0.2">
      <c r="A7166" s="6">
        <v>30144579</v>
      </c>
      <c r="B7166" s="6" t="s">
        <v>26341</v>
      </c>
      <c r="C7166" s="6" t="s">
        <v>6576</v>
      </c>
      <c r="D7166" s="6" t="s">
        <v>17993</v>
      </c>
      <c r="E7166" s="6" t="s">
        <v>15819</v>
      </c>
      <c r="F7166" s="6" t="s">
        <v>26342</v>
      </c>
      <c r="G7166" s="6" t="s">
        <v>26343</v>
      </c>
      <c r="H7166" s="79">
        <v>2524.6383129999999</v>
      </c>
    </row>
    <row r="7167" spans="1:8" x14ac:dyDescent="0.2">
      <c r="A7167" s="6">
        <v>30202276</v>
      </c>
      <c r="B7167" s="6" t="s">
        <v>26344</v>
      </c>
      <c r="C7167" s="6" t="s">
        <v>6576</v>
      </c>
      <c r="D7167" s="6" t="s">
        <v>17997</v>
      </c>
      <c r="E7167" s="6" t="s">
        <v>15819</v>
      </c>
      <c r="F7167" s="6" t="s">
        <v>26345</v>
      </c>
      <c r="G7167" s="6" t="s">
        <v>26346</v>
      </c>
      <c r="H7167" s="79">
        <v>2524.6383129999999</v>
      </c>
    </row>
    <row r="7168" spans="1:8" x14ac:dyDescent="0.2">
      <c r="A7168" s="6">
        <v>30102782</v>
      </c>
      <c r="B7168" s="6" t="s">
        <v>26347</v>
      </c>
      <c r="C7168" s="6" t="s">
        <v>8594</v>
      </c>
      <c r="D7168" s="6" t="s">
        <v>18870</v>
      </c>
      <c r="E7168" s="6" t="s">
        <v>5638</v>
      </c>
      <c r="F7168" s="6" t="s">
        <v>26348</v>
      </c>
      <c r="G7168" s="6" t="s">
        <v>26349</v>
      </c>
      <c r="H7168" s="79">
        <v>2525.3286210000001</v>
      </c>
    </row>
    <row r="7169" spans="1:8" x14ac:dyDescent="0.2">
      <c r="A7169" s="6">
        <v>30198981</v>
      </c>
      <c r="B7169" s="6" t="s">
        <v>26350</v>
      </c>
      <c r="C7169" s="6" t="s">
        <v>6863</v>
      </c>
      <c r="D7169" s="6" t="s">
        <v>17993</v>
      </c>
      <c r="E7169" s="6" t="s">
        <v>15819</v>
      </c>
      <c r="F7169" s="6" t="s">
        <v>26351</v>
      </c>
      <c r="G7169" s="6" t="s">
        <v>26352</v>
      </c>
      <c r="H7169" s="79">
        <v>2530.1406510000002</v>
      </c>
    </row>
    <row r="7170" spans="1:8" x14ac:dyDescent="0.2">
      <c r="A7170" s="6">
        <v>30327601</v>
      </c>
      <c r="B7170" s="6" t="s">
        <v>26353</v>
      </c>
      <c r="C7170" s="6" t="s">
        <v>6867</v>
      </c>
      <c r="D7170" s="6" t="s">
        <v>17993</v>
      </c>
      <c r="E7170" s="6" t="s">
        <v>15819</v>
      </c>
      <c r="F7170" s="6" t="s">
        <v>26354</v>
      </c>
      <c r="G7170" s="6" t="s">
        <v>26355</v>
      </c>
      <c r="H7170" s="79">
        <v>2530.1406510000002</v>
      </c>
    </row>
    <row r="7171" spans="1:8" x14ac:dyDescent="0.2">
      <c r="A7171" s="6">
        <v>30046874</v>
      </c>
      <c r="B7171" s="6" t="s">
        <v>26356</v>
      </c>
      <c r="C7171" s="6" t="s">
        <v>6863</v>
      </c>
      <c r="D7171" s="6" t="s">
        <v>17997</v>
      </c>
      <c r="E7171" s="6" t="s">
        <v>15819</v>
      </c>
      <c r="F7171" s="6" t="s">
        <v>26357</v>
      </c>
      <c r="G7171" s="6" t="s">
        <v>26358</v>
      </c>
      <c r="H7171" s="79">
        <v>2530.1406510000002</v>
      </c>
    </row>
    <row r="7172" spans="1:8" x14ac:dyDescent="0.2">
      <c r="A7172" s="6">
        <v>30303616</v>
      </c>
      <c r="B7172" s="6" t="s">
        <v>26359</v>
      </c>
      <c r="C7172" s="6" t="s">
        <v>5646</v>
      </c>
      <c r="D7172" s="6" t="s">
        <v>18034</v>
      </c>
      <c r="E7172" s="6" t="s">
        <v>5638</v>
      </c>
      <c r="F7172" s="6" t="s">
        <v>26360</v>
      </c>
      <c r="G7172" s="6" t="s">
        <v>26361</v>
      </c>
      <c r="H7172" s="79">
        <v>2530.3707460000001</v>
      </c>
    </row>
    <row r="7173" spans="1:8" x14ac:dyDescent="0.2">
      <c r="A7173" s="6">
        <v>30159087</v>
      </c>
      <c r="B7173" s="6" t="s">
        <v>26362</v>
      </c>
      <c r="C7173" s="6" t="s">
        <v>5674</v>
      </c>
      <c r="D7173" s="6" t="s">
        <v>5892</v>
      </c>
      <c r="E7173" s="6" t="s">
        <v>5893</v>
      </c>
      <c r="F7173" s="6" t="s">
        <v>26363</v>
      </c>
      <c r="G7173" s="6" t="s">
        <v>26364</v>
      </c>
      <c r="H7173" s="79">
        <v>2534.305875</v>
      </c>
    </row>
    <row r="7174" spans="1:8" x14ac:dyDescent="0.2">
      <c r="A7174" s="6">
        <v>30102302</v>
      </c>
      <c r="B7174" s="6" t="s">
        <v>26365</v>
      </c>
      <c r="C7174" s="6" t="s">
        <v>6045</v>
      </c>
      <c r="D7174" s="6" t="s">
        <v>17993</v>
      </c>
      <c r="E7174" s="6" t="s">
        <v>15819</v>
      </c>
      <c r="F7174" s="6" t="s">
        <v>26366</v>
      </c>
      <c r="G7174" s="6" t="s">
        <v>26367</v>
      </c>
      <c r="H7174" s="79">
        <v>2535.5211330000002</v>
      </c>
    </row>
    <row r="7175" spans="1:8" x14ac:dyDescent="0.2">
      <c r="A7175" s="6">
        <v>30283921</v>
      </c>
      <c r="B7175" s="6" t="s">
        <v>26368</v>
      </c>
      <c r="C7175" s="6" t="s">
        <v>6045</v>
      </c>
      <c r="D7175" s="6" t="s">
        <v>17997</v>
      </c>
      <c r="E7175" s="6" t="s">
        <v>15819</v>
      </c>
      <c r="F7175" s="6" t="s">
        <v>26369</v>
      </c>
      <c r="G7175" s="6" t="s">
        <v>26370</v>
      </c>
      <c r="H7175" s="79">
        <v>2535.5211330000002</v>
      </c>
    </row>
    <row r="7176" spans="1:8" x14ac:dyDescent="0.2">
      <c r="A7176" s="6">
        <v>30458965</v>
      </c>
      <c r="B7176" s="6" t="s">
        <v>26371</v>
      </c>
      <c r="C7176" s="6" t="s">
        <v>6198</v>
      </c>
      <c r="D7176" s="6" t="s">
        <v>18868</v>
      </c>
      <c r="E7176" s="6" t="s">
        <v>5638</v>
      </c>
      <c r="F7176" s="6" t="s">
        <v>26372</v>
      </c>
      <c r="G7176" s="6" t="s">
        <v>26373</v>
      </c>
      <c r="H7176" s="79">
        <v>2539.018634</v>
      </c>
    </row>
    <row r="7177" spans="1:8" x14ac:dyDescent="0.2">
      <c r="A7177" s="6">
        <v>30139499</v>
      </c>
      <c r="B7177" s="6" t="s">
        <v>26374</v>
      </c>
      <c r="C7177" s="6" t="s">
        <v>6202</v>
      </c>
      <c r="D7177" s="6" t="s">
        <v>18868</v>
      </c>
      <c r="E7177" s="6" t="s">
        <v>5638</v>
      </c>
      <c r="F7177" s="6" t="s">
        <v>26375</v>
      </c>
      <c r="G7177" s="6" t="s">
        <v>26376</v>
      </c>
      <c r="H7177" s="79">
        <v>2539.018634</v>
      </c>
    </row>
    <row r="7178" spans="1:8" x14ac:dyDescent="0.2">
      <c r="A7178" s="6">
        <v>30119824</v>
      </c>
      <c r="B7178" s="6" t="s">
        <v>4560</v>
      </c>
      <c r="C7178" s="6" t="s">
        <v>6198</v>
      </c>
      <c r="D7178" s="6" t="s">
        <v>18870</v>
      </c>
      <c r="E7178" s="6" t="s">
        <v>5638</v>
      </c>
      <c r="F7178" s="6" t="s">
        <v>4556</v>
      </c>
      <c r="G7178" s="6" t="s">
        <v>4557</v>
      </c>
      <c r="H7178" s="79">
        <v>2539.018634</v>
      </c>
    </row>
    <row r="7179" spans="1:8" x14ac:dyDescent="0.2">
      <c r="A7179" s="6">
        <v>30362859</v>
      </c>
      <c r="B7179" s="6" t="s">
        <v>3770</v>
      </c>
      <c r="C7179" s="6" t="s">
        <v>6202</v>
      </c>
      <c r="D7179" s="6" t="s">
        <v>18870</v>
      </c>
      <c r="E7179" s="6" t="s">
        <v>5638</v>
      </c>
      <c r="F7179" s="6" t="s">
        <v>3766</v>
      </c>
      <c r="G7179" s="6" t="s">
        <v>3767</v>
      </c>
      <c r="H7179" s="79">
        <v>2539.018634</v>
      </c>
    </row>
    <row r="7180" spans="1:8" x14ac:dyDescent="0.2">
      <c r="A7180" s="6">
        <v>30375519</v>
      </c>
      <c r="B7180" s="6" t="s">
        <v>26377</v>
      </c>
      <c r="C7180" s="6" t="s">
        <v>6198</v>
      </c>
      <c r="D7180" s="6" t="s">
        <v>18874</v>
      </c>
      <c r="E7180" s="6" t="s">
        <v>5638</v>
      </c>
      <c r="F7180" s="6" t="s">
        <v>26378</v>
      </c>
      <c r="G7180" s="6" t="s">
        <v>26379</v>
      </c>
      <c r="H7180" s="79">
        <v>2539.018634</v>
      </c>
    </row>
    <row r="7181" spans="1:8" x14ac:dyDescent="0.2">
      <c r="A7181" s="6">
        <v>30135198</v>
      </c>
      <c r="B7181" s="6" t="s">
        <v>26380</v>
      </c>
      <c r="C7181" s="6" t="s">
        <v>6202</v>
      </c>
      <c r="D7181" s="6" t="s">
        <v>18874</v>
      </c>
      <c r="E7181" s="6" t="s">
        <v>5638</v>
      </c>
      <c r="F7181" s="6" t="s">
        <v>26381</v>
      </c>
      <c r="G7181" s="6" t="s">
        <v>26382</v>
      </c>
      <c r="H7181" s="79">
        <v>2539.018634</v>
      </c>
    </row>
    <row r="7182" spans="1:8" x14ac:dyDescent="0.2">
      <c r="A7182" s="6">
        <v>30291675</v>
      </c>
      <c r="B7182" s="6" t="s">
        <v>26383</v>
      </c>
      <c r="C7182" s="6" t="s">
        <v>8711</v>
      </c>
      <c r="D7182" s="6" t="s">
        <v>19176</v>
      </c>
      <c r="E7182" s="6" t="s">
        <v>5893</v>
      </c>
      <c r="F7182" s="6" t="s">
        <v>26384</v>
      </c>
      <c r="G7182" s="6" t="s">
        <v>26385</v>
      </c>
      <c r="H7182" s="79">
        <v>2539.485373</v>
      </c>
    </row>
    <row r="7183" spans="1:8" x14ac:dyDescent="0.2">
      <c r="A7183" s="6">
        <v>30056461</v>
      </c>
      <c r="B7183" s="6" t="s">
        <v>26386</v>
      </c>
      <c r="C7183" s="6" t="s">
        <v>6975</v>
      </c>
      <c r="D7183" s="6" t="s">
        <v>22958</v>
      </c>
      <c r="E7183" s="6" t="s">
        <v>5638</v>
      </c>
      <c r="F7183" s="6" t="s">
        <v>26387</v>
      </c>
      <c r="G7183" s="6" t="s">
        <v>26388</v>
      </c>
      <c r="H7183" s="79">
        <v>2546.021913</v>
      </c>
    </row>
    <row r="7184" spans="1:8" x14ac:dyDescent="0.2">
      <c r="A7184" s="6">
        <v>30158054</v>
      </c>
      <c r="B7184" s="6" t="s">
        <v>26389</v>
      </c>
      <c r="C7184" s="6" t="s">
        <v>8492</v>
      </c>
      <c r="D7184" s="6" t="s">
        <v>17969</v>
      </c>
      <c r="E7184" s="6" t="s">
        <v>5893</v>
      </c>
      <c r="F7184" s="6" t="s">
        <v>26390</v>
      </c>
      <c r="G7184" s="6" t="s">
        <v>26391</v>
      </c>
      <c r="H7184" s="79">
        <v>2555.2073610000002</v>
      </c>
    </row>
    <row r="7185" spans="1:8" x14ac:dyDescent="0.2">
      <c r="A7185" s="6">
        <v>30344646</v>
      </c>
      <c r="B7185" s="6" t="s">
        <v>26392</v>
      </c>
      <c r="C7185" s="6" t="s">
        <v>8492</v>
      </c>
      <c r="D7185" s="6" t="s">
        <v>17973</v>
      </c>
      <c r="E7185" s="6" t="s">
        <v>5893</v>
      </c>
      <c r="F7185" s="6" t="s">
        <v>26393</v>
      </c>
      <c r="G7185" s="6" t="s">
        <v>26394</v>
      </c>
      <c r="H7185" s="79">
        <v>2555.2073610000002</v>
      </c>
    </row>
    <row r="7186" spans="1:8" x14ac:dyDescent="0.2">
      <c r="A7186" s="6">
        <v>30476001</v>
      </c>
      <c r="B7186" s="6" t="s">
        <v>26395</v>
      </c>
      <c r="C7186" s="6" t="s">
        <v>5658</v>
      </c>
      <c r="D7186" s="6" t="s">
        <v>18358</v>
      </c>
      <c r="E7186" s="6" t="s">
        <v>5638</v>
      </c>
      <c r="F7186" s="6" t="s">
        <v>26396</v>
      </c>
      <c r="G7186" s="6" t="s">
        <v>26397</v>
      </c>
      <c r="H7186" s="79">
        <v>2567.095558</v>
      </c>
    </row>
    <row r="7187" spans="1:8" x14ac:dyDescent="0.2">
      <c r="A7187" s="6">
        <v>30327995</v>
      </c>
      <c r="B7187" s="6" t="s">
        <v>26398</v>
      </c>
      <c r="C7187" s="6" t="s">
        <v>26399</v>
      </c>
      <c r="D7187" s="6" t="s">
        <v>19351</v>
      </c>
      <c r="E7187" s="6" t="s">
        <v>5893</v>
      </c>
      <c r="F7187" s="6" t="s">
        <v>26400</v>
      </c>
      <c r="G7187" s="6" t="s">
        <v>26401</v>
      </c>
      <c r="H7187" s="79">
        <v>2567.095558</v>
      </c>
    </row>
    <row r="7188" spans="1:8" x14ac:dyDescent="0.2">
      <c r="A7188" s="6">
        <v>30290222</v>
      </c>
      <c r="B7188" s="6" t="s">
        <v>26402</v>
      </c>
      <c r="C7188" s="6" t="s">
        <v>5666</v>
      </c>
      <c r="D7188" s="6" t="s">
        <v>5892</v>
      </c>
      <c r="E7188" s="6" t="s">
        <v>5893</v>
      </c>
      <c r="F7188" s="6" t="s">
        <v>26403</v>
      </c>
      <c r="G7188" s="6" t="s">
        <v>26404</v>
      </c>
      <c r="H7188" s="79">
        <v>2580.1842620000002</v>
      </c>
    </row>
    <row r="7189" spans="1:8" x14ac:dyDescent="0.2">
      <c r="A7189" s="6">
        <v>30420237</v>
      </c>
      <c r="B7189" s="6" t="s">
        <v>26405</v>
      </c>
      <c r="C7189" s="6" t="s">
        <v>5654</v>
      </c>
      <c r="D7189" s="6" t="s">
        <v>5892</v>
      </c>
      <c r="E7189" s="6" t="s">
        <v>5893</v>
      </c>
      <c r="F7189" s="6" t="s">
        <v>26406</v>
      </c>
      <c r="G7189" s="6" t="s">
        <v>26407</v>
      </c>
      <c r="H7189" s="79">
        <v>2584.7029670000002</v>
      </c>
    </row>
    <row r="7190" spans="1:8" x14ac:dyDescent="0.2">
      <c r="A7190" s="6">
        <v>30341208</v>
      </c>
      <c r="B7190" s="6" t="s">
        <v>26408</v>
      </c>
      <c r="C7190" s="6" t="s">
        <v>5654</v>
      </c>
      <c r="D7190" s="6" t="s">
        <v>12594</v>
      </c>
      <c r="E7190" s="6" t="s">
        <v>5893</v>
      </c>
      <c r="F7190" s="6" t="s">
        <v>26409</v>
      </c>
      <c r="G7190" s="6" t="s">
        <v>26410</v>
      </c>
      <c r="H7190" s="79">
        <v>2584.7029670000002</v>
      </c>
    </row>
    <row r="7191" spans="1:8" x14ac:dyDescent="0.2">
      <c r="A7191" s="6">
        <v>30191911</v>
      </c>
      <c r="B7191" s="6" t="s">
        <v>26411</v>
      </c>
      <c r="C7191" s="6" t="s">
        <v>5654</v>
      </c>
      <c r="D7191" s="6" t="s">
        <v>12610</v>
      </c>
      <c r="E7191" s="6" t="s">
        <v>5893</v>
      </c>
      <c r="F7191" s="6" t="s">
        <v>26412</v>
      </c>
      <c r="G7191" s="6" t="s">
        <v>26413</v>
      </c>
      <c r="H7191" s="79">
        <v>2584.7029670000002</v>
      </c>
    </row>
    <row r="7192" spans="1:8" x14ac:dyDescent="0.2">
      <c r="A7192" s="6">
        <v>30117090</v>
      </c>
      <c r="B7192" s="6" t="s">
        <v>3267</v>
      </c>
      <c r="C7192" s="6" t="s">
        <v>5650</v>
      </c>
      <c r="D7192" s="6" t="s">
        <v>18426</v>
      </c>
      <c r="E7192" s="6" t="s">
        <v>5638</v>
      </c>
      <c r="F7192" s="6" t="s">
        <v>3262</v>
      </c>
      <c r="G7192" s="6" t="s">
        <v>3263</v>
      </c>
      <c r="H7192" s="79">
        <v>2584.8547899999999</v>
      </c>
    </row>
    <row r="7193" spans="1:8" x14ac:dyDescent="0.2">
      <c r="A7193" s="6">
        <v>30036224</v>
      </c>
      <c r="B7193" s="6" t="s">
        <v>26414</v>
      </c>
      <c r="C7193" s="6" t="s">
        <v>14191</v>
      </c>
      <c r="D7193" s="6" t="s">
        <v>12145</v>
      </c>
      <c r="E7193" s="6" t="s">
        <v>5638</v>
      </c>
      <c r="F7193" s="6" t="s">
        <v>26415</v>
      </c>
      <c r="G7193" s="6" t="s">
        <v>26416</v>
      </c>
      <c r="H7193" s="79">
        <v>2595.3379519999999</v>
      </c>
    </row>
    <row r="7194" spans="1:8" x14ac:dyDescent="0.2">
      <c r="A7194" s="6">
        <v>30260199</v>
      </c>
      <c r="B7194" s="6" t="s">
        <v>26417</v>
      </c>
      <c r="C7194" s="6" t="s">
        <v>14195</v>
      </c>
      <c r="D7194" s="6" t="s">
        <v>12145</v>
      </c>
      <c r="E7194" s="6" t="s">
        <v>5638</v>
      </c>
      <c r="F7194" s="6" t="s">
        <v>26418</v>
      </c>
      <c r="G7194" s="6" t="s">
        <v>26419</v>
      </c>
      <c r="H7194" s="79">
        <v>2595.3379519999999</v>
      </c>
    </row>
    <row r="7195" spans="1:8" x14ac:dyDescent="0.2">
      <c r="A7195" s="6">
        <v>30017007</v>
      </c>
      <c r="B7195" s="6" t="s">
        <v>26420</v>
      </c>
      <c r="C7195" s="6" t="s">
        <v>9337</v>
      </c>
      <c r="D7195" s="6" t="s">
        <v>12145</v>
      </c>
      <c r="E7195" s="6" t="s">
        <v>5638</v>
      </c>
      <c r="F7195" s="6" t="s">
        <v>26421</v>
      </c>
      <c r="G7195" s="6" t="s">
        <v>26422</v>
      </c>
      <c r="H7195" s="79">
        <v>2595.3379519999999</v>
      </c>
    </row>
    <row r="7196" spans="1:8" x14ac:dyDescent="0.2">
      <c r="A7196" s="6">
        <v>30241468</v>
      </c>
      <c r="B7196" s="6" t="s">
        <v>26423</v>
      </c>
      <c r="C7196" s="6" t="s">
        <v>9341</v>
      </c>
      <c r="D7196" s="6" t="s">
        <v>12145</v>
      </c>
      <c r="E7196" s="6" t="s">
        <v>5638</v>
      </c>
      <c r="F7196" s="6" t="s">
        <v>26424</v>
      </c>
      <c r="G7196" s="6" t="s">
        <v>26425</v>
      </c>
      <c r="H7196" s="79">
        <v>2595.3379519999999</v>
      </c>
    </row>
    <row r="7197" spans="1:8" x14ac:dyDescent="0.2">
      <c r="A7197" s="6">
        <v>30027168</v>
      </c>
      <c r="B7197" s="6" t="s">
        <v>26426</v>
      </c>
      <c r="C7197" s="6" t="s">
        <v>9345</v>
      </c>
      <c r="D7197" s="6" t="s">
        <v>12145</v>
      </c>
      <c r="E7197" s="6" t="s">
        <v>5638</v>
      </c>
      <c r="F7197" s="6" t="s">
        <v>26427</v>
      </c>
      <c r="G7197" s="6" t="s">
        <v>26428</v>
      </c>
      <c r="H7197" s="79">
        <v>2595.3379519999999</v>
      </c>
    </row>
    <row r="7198" spans="1:8" x14ac:dyDescent="0.2">
      <c r="A7198" s="6">
        <v>30340014</v>
      </c>
      <c r="B7198" s="6" t="s">
        <v>26429</v>
      </c>
      <c r="C7198" s="6" t="s">
        <v>7206</v>
      </c>
      <c r="D7198" s="6" t="s">
        <v>18044</v>
      </c>
      <c r="E7198" s="6" t="s">
        <v>5638</v>
      </c>
      <c r="F7198" s="6" t="s">
        <v>26430</v>
      </c>
      <c r="G7198" s="6" t="s">
        <v>26431</v>
      </c>
      <c r="H7198" s="79">
        <v>2596.8066050000002</v>
      </c>
    </row>
    <row r="7199" spans="1:8" x14ac:dyDescent="0.2">
      <c r="A7199" s="6">
        <v>30070048</v>
      </c>
      <c r="B7199" s="6" t="s">
        <v>26432</v>
      </c>
      <c r="C7199" s="6" t="s">
        <v>9533</v>
      </c>
      <c r="D7199" s="6" t="s">
        <v>9937</v>
      </c>
      <c r="E7199" s="6" t="s">
        <v>5893</v>
      </c>
      <c r="F7199" s="6" t="s">
        <v>26433</v>
      </c>
      <c r="G7199" s="6" t="s">
        <v>26434</v>
      </c>
      <c r="H7199" s="79">
        <v>2597.5349409999999</v>
      </c>
    </row>
    <row r="7200" spans="1:8" x14ac:dyDescent="0.2">
      <c r="A7200" s="6">
        <v>30020025</v>
      </c>
      <c r="B7200" s="6" t="s">
        <v>26435</v>
      </c>
      <c r="C7200" s="6" t="s">
        <v>9537</v>
      </c>
      <c r="D7200" s="6" t="s">
        <v>9937</v>
      </c>
      <c r="E7200" s="6" t="s">
        <v>5893</v>
      </c>
      <c r="F7200" s="6" t="s">
        <v>26436</v>
      </c>
      <c r="G7200" s="6" t="s">
        <v>26437</v>
      </c>
      <c r="H7200" s="79">
        <v>2597.5349409999999</v>
      </c>
    </row>
    <row r="7201" spans="1:8" x14ac:dyDescent="0.2">
      <c r="A7201" s="6">
        <v>30421111</v>
      </c>
      <c r="B7201" s="6" t="s">
        <v>26438</v>
      </c>
      <c r="C7201" s="6" t="s">
        <v>8723</v>
      </c>
      <c r="D7201" s="6" t="s">
        <v>19180</v>
      </c>
      <c r="E7201" s="6" t="s">
        <v>5893</v>
      </c>
      <c r="F7201" s="6" t="s">
        <v>26439</v>
      </c>
      <c r="G7201" s="6" t="s">
        <v>26440</v>
      </c>
      <c r="H7201" s="79">
        <v>2604.3526280000001</v>
      </c>
    </row>
    <row r="7202" spans="1:8" x14ac:dyDescent="0.2">
      <c r="A7202" s="6">
        <v>30267941</v>
      </c>
      <c r="B7202" s="6" t="s">
        <v>26441</v>
      </c>
      <c r="C7202" s="6" t="s">
        <v>5973</v>
      </c>
      <c r="D7202" s="6" t="s">
        <v>17617</v>
      </c>
      <c r="E7202" s="6" t="s">
        <v>5638</v>
      </c>
      <c r="F7202" s="6" t="s">
        <v>26442</v>
      </c>
      <c r="G7202" s="6" t="s">
        <v>26443</v>
      </c>
      <c r="H7202" s="79">
        <v>2605.6235550000001</v>
      </c>
    </row>
    <row r="7203" spans="1:8" x14ac:dyDescent="0.2">
      <c r="A7203" s="6">
        <v>30236367</v>
      </c>
      <c r="B7203" s="6" t="s">
        <v>26444</v>
      </c>
      <c r="C7203" s="6" t="s">
        <v>5973</v>
      </c>
      <c r="D7203" s="6" t="s">
        <v>17559</v>
      </c>
      <c r="E7203" s="6" t="s">
        <v>5638</v>
      </c>
      <c r="F7203" s="6" t="s">
        <v>26445</v>
      </c>
      <c r="G7203" s="6" t="s">
        <v>26446</v>
      </c>
      <c r="H7203" s="79">
        <v>2605.6235550000001</v>
      </c>
    </row>
    <row r="7204" spans="1:8" x14ac:dyDescent="0.2">
      <c r="A7204" s="6">
        <v>30045394</v>
      </c>
      <c r="B7204" s="6" t="s">
        <v>26447</v>
      </c>
      <c r="C7204" s="6" t="s">
        <v>8618</v>
      </c>
      <c r="D7204" s="6" t="s">
        <v>19176</v>
      </c>
      <c r="E7204" s="6" t="s">
        <v>5893</v>
      </c>
      <c r="F7204" s="6" t="s">
        <v>26448</v>
      </c>
      <c r="G7204" s="6" t="s">
        <v>26449</v>
      </c>
      <c r="H7204" s="79">
        <v>2609.7317739999999</v>
      </c>
    </row>
    <row r="7205" spans="1:8" x14ac:dyDescent="0.2">
      <c r="A7205" s="6">
        <v>30045397</v>
      </c>
      <c r="B7205" s="6" t="s">
        <v>26450</v>
      </c>
      <c r="C7205" s="6" t="s">
        <v>8618</v>
      </c>
      <c r="D7205" s="6" t="s">
        <v>19180</v>
      </c>
      <c r="E7205" s="6" t="s">
        <v>5893</v>
      </c>
      <c r="F7205" s="6" t="s">
        <v>26451</v>
      </c>
      <c r="G7205" s="6" t="s">
        <v>26452</v>
      </c>
      <c r="H7205" s="79">
        <v>2609.7317739999999</v>
      </c>
    </row>
    <row r="7206" spans="1:8" x14ac:dyDescent="0.2">
      <c r="A7206" s="6">
        <v>30377991</v>
      </c>
      <c r="B7206" s="6" t="s">
        <v>26453</v>
      </c>
      <c r="C7206" s="6" t="s">
        <v>6628</v>
      </c>
      <c r="D7206" s="6" t="s">
        <v>11588</v>
      </c>
      <c r="E7206" s="6" t="s">
        <v>5893</v>
      </c>
      <c r="F7206" s="6" t="s">
        <v>26454</v>
      </c>
      <c r="G7206" s="6" t="s">
        <v>26455</v>
      </c>
      <c r="H7206" s="79">
        <v>2611.9502729999999</v>
      </c>
    </row>
    <row r="7207" spans="1:8" x14ac:dyDescent="0.2">
      <c r="A7207" s="6">
        <v>30119362</v>
      </c>
      <c r="B7207" s="6" t="s">
        <v>26456</v>
      </c>
      <c r="C7207" s="6" t="s">
        <v>8699</v>
      </c>
      <c r="D7207" s="6" t="s">
        <v>11588</v>
      </c>
      <c r="E7207" s="6" t="s">
        <v>5893</v>
      </c>
      <c r="F7207" s="6" t="s">
        <v>26457</v>
      </c>
      <c r="G7207" s="6" t="s">
        <v>26458</v>
      </c>
      <c r="H7207" s="79">
        <v>2611.9502729999999</v>
      </c>
    </row>
    <row r="7208" spans="1:8" x14ac:dyDescent="0.2">
      <c r="A7208" s="6">
        <v>30451007</v>
      </c>
      <c r="B7208" s="6" t="s">
        <v>26459</v>
      </c>
      <c r="C7208" s="6" t="s">
        <v>8703</v>
      </c>
      <c r="D7208" s="6" t="s">
        <v>11588</v>
      </c>
      <c r="E7208" s="6" t="s">
        <v>5893</v>
      </c>
      <c r="F7208" s="6" t="s">
        <v>26460</v>
      </c>
      <c r="G7208" s="6" t="s">
        <v>26461</v>
      </c>
      <c r="H7208" s="79">
        <v>2611.9502729999999</v>
      </c>
    </row>
    <row r="7209" spans="1:8" x14ac:dyDescent="0.2">
      <c r="A7209" s="6">
        <v>30155662</v>
      </c>
      <c r="B7209" s="6" t="s">
        <v>26462</v>
      </c>
      <c r="C7209" s="6" t="s">
        <v>8707</v>
      </c>
      <c r="D7209" s="6" t="s">
        <v>11588</v>
      </c>
      <c r="E7209" s="6" t="s">
        <v>5893</v>
      </c>
      <c r="F7209" s="6" t="s">
        <v>26463</v>
      </c>
      <c r="G7209" s="6" t="s">
        <v>26464</v>
      </c>
      <c r="H7209" s="79">
        <v>2611.9502729999999</v>
      </c>
    </row>
    <row r="7210" spans="1:8" x14ac:dyDescent="0.2">
      <c r="A7210" s="6">
        <v>30387552</v>
      </c>
      <c r="B7210" s="6" t="s">
        <v>26465</v>
      </c>
      <c r="C7210" s="6" t="s">
        <v>8711</v>
      </c>
      <c r="D7210" s="6" t="s">
        <v>11588</v>
      </c>
      <c r="E7210" s="6" t="s">
        <v>5893</v>
      </c>
      <c r="F7210" s="6" t="s">
        <v>26466</v>
      </c>
      <c r="G7210" s="6" t="s">
        <v>26467</v>
      </c>
      <c r="H7210" s="79">
        <v>2611.9502729999999</v>
      </c>
    </row>
    <row r="7211" spans="1:8" x14ac:dyDescent="0.2">
      <c r="A7211" s="6">
        <v>30301267</v>
      </c>
      <c r="B7211" s="6" t="s">
        <v>26468</v>
      </c>
      <c r="C7211" s="6" t="s">
        <v>7294</v>
      </c>
      <c r="D7211" s="6" t="s">
        <v>17969</v>
      </c>
      <c r="E7211" s="6" t="s">
        <v>5893</v>
      </c>
      <c r="F7211" s="6" t="s">
        <v>26469</v>
      </c>
      <c r="G7211" s="6" t="s">
        <v>26470</v>
      </c>
      <c r="H7211" s="79">
        <v>2613.8838000000001</v>
      </c>
    </row>
    <row r="7212" spans="1:8" x14ac:dyDescent="0.2">
      <c r="A7212" s="6">
        <v>30064894</v>
      </c>
      <c r="B7212" s="6" t="s">
        <v>26471</v>
      </c>
      <c r="C7212" s="6" t="s">
        <v>7294</v>
      </c>
      <c r="D7212" s="6" t="s">
        <v>17973</v>
      </c>
      <c r="E7212" s="6" t="s">
        <v>5893</v>
      </c>
      <c r="F7212" s="6" t="s">
        <v>26472</v>
      </c>
      <c r="G7212" s="6" t="s">
        <v>26473</v>
      </c>
      <c r="H7212" s="79">
        <v>2613.8838000000001</v>
      </c>
    </row>
    <row r="7213" spans="1:8" x14ac:dyDescent="0.2">
      <c r="A7213" s="6">
        <v>30200798</v>
      </c>
      <c r="B7213" s="6" t="s">
        <v>26474</v>
      </c>
      <c r="C7213" s="6" t="s">
        <v>15562</v>
      </c>
      <c r="D7213" s="6" t="s">
        <v>19176</v>
      </c>
      <c r="E7213" s="6" t="s">
        <v>5893</v>
      </c>
      <c r="F7213" s="6" t="s">
        <v>26475</v>
      </c>
      <c r="G7213" s="6" t="s">
        <v>26476</v>
      </c>
      <c r="H7213" s="79">
        <v>2624.2553229999999</v>
      </c>
    </row>
    <row r="7214" spans="1:8" x14ac:dyDescent="0.2">
      <c r="A7214" s="6">
        <v>30129808</v>
      </c>
      <c r="B7214" s="6" t="s">
        <v>26477</v>
      </c>
      <c r="C7214" s="6" t="s">
        <v>6863</v>
      </c>
      <c r="D7214" s="6" t="s">
        <v>22958</v>
      </c>
      <c r="E7214" s="6" t="s">
        <v>5638</v>
      </c>
      <c r="F7214" s="6" t="s">
        <v>26478</v>
      </c>
      <c r="G7214" s="6" t="s">
        <v>26479</v>
      </c>
      <c r="H7214" s="79">
        <v>2638.442196</v>
      </c>
    </row>
    <row r="7215" spans="1:8" x14ac:dyDescent="0.2">
      <c r="A7215" s="6">
        <v>30379512</v>
      </c>
      <c r="B7215" s="6" t="s">
        <v>26480</v>
      </c>
      <c r="C7215" s="6" t="s">
        <v>6863</v>
      </c>
      <c r="D7215" s="6" t="s">
        <v>7351</v>
      </c>
      <c r="E7215" s="6" t="s">
        <v>5638</v>
      </c>
      <c r="F7215" s="6" t="s">
        <v>26481</v>
      </c>
      <c r="G7215" s="6" t="s">
        <v>26482</v>
      </c>
      <c r="H7215" s="79">
        <v>2638.442196</v>
      </c>
    </row>
    <row r="7216" spans="1:8" x14ac:dyDescent="0.2">
      <c r="A7216" s="6">
        <v>30191925</v>
      </c>
      <c r="B7216" s="6" t="s">
        <v>26483</v>
      </c>
      <c r="C7216" s="6" t="s">
        <v>9357</v>
      </c>
      <c r="D7216" s="6" t="s">
        <v>18587</v>
      </c>
      <c r="E7216" s="6" t="s">
        <v>15819</v>
      </c>
      <c r="F7216" s="6" t="s">
        <v>26484</v>
      </c>
      <c r="G7216" s="6" t="s">
        <v>26485</v>
      </c>
      <c r="H7216" s="79">
        <v>2638.442196</v>
      </c>
    </row>
    <row r="7217" spans="1:8" x14ac:dyDescent="0.2">
      <c r="A7217" s="6">
        <v>30349386</v>
      </c>
      <c r="B7217" s="6" t="s">
        <v>26486</v>
      </c>
      <c r="C7217" s="6" t="s">
        <v>5650</v>
      </c>
      <c r="D7217" s="6" t="s">
        <v>18358</v>
      </c>
      <c r="E7217" s="6" t="s">
        <v>5638</v>
      </c>
      <c r="F7217" s="6" t="s">
        <v>26487</v>
      </c>
      <c r="G7217" s="6" t="s">
        <v>26488</v>
      </c>
      <c r="H7217" s="79">
        <v>2638.6057219999998</v>
      </c>
    </row>
    <row r="7218" spans="1:8" x14ac:dyDescent="0.2">
      <c r="A7218" s="6">
        <v>30204697</v>
      </c>
      <c r="B7218" s="6" t="s">
        <v>26489</v>
      </c>
      <c r="C7218" s="6" t="s">
        <v>26490</v>
      </c>
      <c r="D7218" s="6" t="s">
        <v>19351</v>
      </c>
      <c r="E7218" s="6" t="s">
        <v>5893</v>
      </c>
      <c r="F7218" s="6" t="s">
        <v>26491</v>
      </c>
      <c r="G7218" s="6" t="s">
        <v>26492</v>
      </c>
      <c r="H7218" s="79">
        <v>2638.6057219999998</v>
      </c>
    </row>
    <row r="7219" spans="1:8" x14ac:dyDescent="0.2">
      <c r="A7219" s="6">
        <v>30246595</v>
      </c>
      <c r="B7219" s="6" t="s">
        <v>26493</v>
      </c>
      <c r="C7219" s="6" t="s">
        <v>5748</v>
      </c>
      <c r="D7219" s="6" t="s">
        <v>17617</v>
      </c>
      <c r="E7219" s="6" t="s">
        <v>5638</v>
      </c>
      <c r="F7219" s="6" t="s">
        <v>26494</v>
      </c>
      <c r="G7219" s="6" t="s">
        <v>26495</v>
      </c>
      <c r="H7219" s="79">
        <v>2640.8375110000002</v>
      </c>
    </row>
    <row r="7220" spans="1:8" x14ac:dyDescent="0.2">
      <c r="A7220" s="6">
        <v>30337140</v>
      </c>
      <c r="B7220" s="6" t="s">
        <v>26496</v>
      </c>
      <c r="C7220" s="6" t="s">
        <v>5748</v>
      </c>
      <c r="D7220" s="6" t="s">
        <v>17559</v>
      </c>
      <c r="E7220" s="6" t="s">
        <v>5638</v>
      </c>
      <c r="F7220" s="6" t="s">
        <v>26497</v>
      </c>
      <c r="G7220" s="6" t="s">
        <v>26498</v>
      </c>
      <c r="H7220" s="79">
        <v>2640.8375110000002</v>
      </c>
    </row>
    <row r="7221" spans="1:8" x14ac:dyDescent="0.2">
      <c r="A7221" s="6">
        <v>30277608</v>
      </c>
      <c r="B7221" s="6" t="s">
        <v>26499</v>
      </c>
      <c r="C7221" s="6" t="s">
        <v>7194</v>
      </c>
      <c r="D7221" s="6" t="s">
        <v>17969</v>
      </c>
      <c r="E7221" s="6" t="s">
        <v>5893</v>
      </c>
      <c r="F7221" s="6" t="s">
        <v>26500</v>
      </c>
      <c r="G7221" s="6" t="s">
        <v>26501</v>
      </c>
      <c r="H7221" s="79">
        <v>2645.1027439999998</v>
      </c>
    </row>
    <row r="7222" spans="1:8" x14ac:dyDescent="0.2">
      <c r="A7222" s="6">
        <v>30416330</v>
      </c>
      <c r="B7222" s="6" t="s">
        <v>26502</v>
      </c>
      <c r="C7222" s="6" t="s">
        <v>7194</v>
      </c>
      <c r="D7222" s="6" t="s">
        <v>17973</v>
      </c>
      <c r="E7222" s="6" t="s">
        <v>5893</v>
      </c>
      <c r="F7222" s="6" t="s">
        <v>26503</v>
      </c>
      <c r="G7222" s="6" t="s">
        <v>26504</v>
      </c>
      <c r="H7222" s="79">
        <v>2645.1027439999998</v>
      </c>
    </row>
    <row r="7223" spans="1:8" x14ac:dyDescent="0.2">
      <c r="A7223" s="6">
        <v>30176129</v>
      </c>
      <c r="B7223" s="6" t="s">
        <v>26505</v>
      </c>
      <c r="C7223" s="6" t="s">
        <v>9089</v>
      </c>
      <c r="D7223" s="6" t="s">
        <v>18587</v>
      </c>
      <c r="E7223" s="6" t="s">
        <v>15819</v>
      </c>
      <c r="F7223" s="6" t="s">
        <v>26506</v>
      </c>
      <c r="G7223" s="6" t="s">
        <v>26507</v>
      </c>
      <c r="H7223" s="79">
        <v>2646.163517</v>
      </c>
    </row>
    <row r="7224" spans="1:8" x14ac:dyDescent="0.2">
      <c r="A7224" s="6">
        <v>30151390</v>
      </c>
      <c r="B7224" s="6" t="s">
        <v>26508</v>
      </c>
      <c r="C7224" s="6" t="s">
        <v>6194</v>
      </c>
      <c r="D7224" s="6" t="s">
        <v>18874</v>
      </c>
      <c r="E7224" s="6" t="s">
        <v>5638</v>
      </c>
      <c r="F7224" s="6" t="s">
        <v>26509</v>
      </c>
      <c r="G7224" s="6" t="s">
        <v>26510</v>
      </c>
      <c r="H7224" s="79">
        <v>2655.857348</v>
      </c>
    </row>
    <row r="7225" spans="1:8" x14ac:dyDescent="0.2">
      <c r="A7225" s="6">
        <v>30108179</v>
      </c>
      <c r="B7225" s="6" t="s">
        <v>26511</v>
      </c>
      <c r="C7225" s="6" t="s">
        <v>8703</v>
      </c>
      <c r="D7225" s="6" t="s">
        <v>7351</v>
      </c>
      <c r="E7225" s="6" t="s">
        <v>5638</v>
      </c>
      <c r="F7225" s="6" t="s">
        <v>26512</v>
      </c>
      <c r="G7225" s="6" t="s">
        <v>26513</v>
      </c>
      <c r="H7225" s="79">
        <v>2663.7330350000002</v>
      </c>
    </row>
    <row r="7226" spans="1:8" x14ac:dyDescent="0.2">
      <c r="A7226" s="6">
        <v>30367074</v>
      </c>
      <c r="B7226" s="6" t="s">
        <v>26514</v>
      </c>
      <c r="C7226" s="6" t="s">
        <v>8703</v>
      </c>
      <c r="D7226" s="6" t="s">
        <v>7755</v>
      </c>
      <c r="E7226" s="6" t="s">
        <v>5638</v>
      </c>
      <c r="F7226" s="6" t="s">
        <v>26515</v>
      </c>
      <c r="G7226" s="6" t="s">
        <v>26516</v>
      </c>
      <c r="H7226" s="79">
        <v>2663.7330350000002</v>
      </c>
    </row>
    <row r="7227" spans="1:8" x14ac:dyDescent="0.2">
      <c r="A7227" s="6">
        <v>30258985</v>
      </c>
      <c r="B7227" s="6" t="s">
        <v>26517</v>
      </c>
      <c r="C7227" s="6" t="s">
        <v>5925</v>
      </c>
      <c r="D7227" s="6" t="s">
        <v>17617</v>
      </c>
      <c r="E7227" s="6" t="s">
        <v>5638</v>
      </c>
      <c r="F7227" s="6" t="s">
        <v>26518</v>
      </c>
      <c r="G7227" s="6" t="s">
        <v>26519</v>
      </c>
      <c r="H7227" s="79">
        <v>2667.4098709999998</v>
      </c>
    </row>
    <row r="7228" spans="1:8" x14ac:dyDescent="0.2">
      <c r="A7228" s="6">
        <v>30005528</v>
      </c>
      <c r="B7228" s="6" t="s">
        <v>26520</v>
      </c>
      <c r="C7228" s="6" t="s">
        <v>5925</v>
      </c>
      <c r="D7228" s="6" t="s">
        <v>17559</v>
      </c>
      <c r="E7228" s="6" t="s">
        <v>5638</v>
      </c>
      <c r="F7228" s="6" t="s">
        <v>26521</v>
      </c>
      <c r="G7228" s="6" t="s">
        <v>26522</v>
      </c>
      <c r="H7228" s="79">
        <v>2667.4098709999998</v>
      </c>
    </row>
    <row r="7229" spans="1:8" x14ac:dyDescent="0.2">
      <c r="A7229" s="6">
        <v>30430068</v>
      </c>
      <c r="B7229" s="6" t="s">
        <v>26523</v>
      </c>
      <c r="C7229" s="6" t="s">
        <v>9453</v>
      </c>
      <c r="D7229" s="6" t="s">
        <v>12145</v>
      </c>
      <c r="E7229" s="6" t="s">
        <v>5638</v>
      </c>
      <c r="F7229" s="6" t="s">
        <v>26524</v>
      </c>
      <c r="G7229" s="6" t="s">
        <v>26525</v>
      </c>
      <c r="H7229" s="79">
        <v>2671.6929599999999</v>
      </c>
    </row>
    <row r="7230" spans="1:8" x14ac:dyDescent="0.2">
      <c r="A7230" s="6">
        <v>30085280</v>
      </c>
      <c r="B7230" s="6" t="s">
        <v>26526</v>
      </c>
      <c r="C7230" s="6" t="s">
        <v>9457</v>
      </c>
      <c r="D7230" s="6" t="s">
        <v>12145</v>
      </c>
      <c r="E7230" s="6" t="s">
        <v>5638</v>
      </c>
      <c r="F7230" s="6" t="s">
        <v>26527</v>
      </c>
      <c r="G7230" s="6" t="s">
        <v>26528</v>
      </c>
      <c r="H7230" s="79">
        <v>2671.6929599999999</v>
      </c>
    </row>
    <row r="7231" spans="1:8" x14ac:dyDescent="0.2">
      <c r="A7231" s="6">
        <v>30208664</v>
      </c>
      <c r="B7231" s="6" t="s">
        <v>26529</v>
      </c>
      <c r="C7231" s="6" t="s">
        <v>9461</v>
      </c>
      <c r="D7231" s="6" t="s">
        <v>12145</v>
      </c>
      <c r="E7231" s="6" t="s">
        <v>5638</v>
      </c>
      <c r="F7231" s="6" t="s">
        <v>26530</v>
      </c>
      <c r="G7231" s="6" t="s">
        <v>26531</v>
      </c>
      <c r="H7231" s="79">
        <v>2671.6929599999999</v>
      </c>
    </row>
    <row r="7232" spans="1:8" x14ac:dyDescent="0.2">
      <c r="A7232" s="6">
        <v>30366017</v>
      </c>
      <c r="B7232" s="6" t="s">
        <v>26532</v>
      </c>
      <c r="C7232" s="6" t="s">
        <v>6089</v>
      </c>
      <c r="D7232" s="6" t="s">
        <v>17993</v>
      </c>
      <c r="E7232" s="6" t="s">
        <v>15819</v>
      </c>
      <c r="F7232" s="6" t="s">
        <v>26533</v>
      </c>
      <c r="G7232" s="6" t="s">
        <v>26534</v>
      </c>
      <c r="H7232" s="79">
        <v>2675.5935060000002</v>
      </c>
    </row>
    <row r="7233" spans="1:8" x14ac:dyDescent="0.2">
      <c r="A7233" s="6">
        <v>30107511</v>
      </c>
      <c r="B7233" s="6" t="s">
        <v>26535</v>
      </c>
      <c r="C7233" s="6" t="s">
        <v>6093</v>
      </c>
      <c r="D7233" s="6" t="s">
        <v>17993</v>
      </c>
      <c r="E7233" s="6" t="s">
        <v>15819</v>
      </c>
      <c r="F7233" s="6" t="s">
        <v>26536</v>
      </c>
      <c r="G7233" s="6" t="s">
        <v>26537</v>
      </c>
      <c r="H7233" s="79">
        <v>2675.5935060000002</v>
      </c>
    </row>
    <row r="7234" spans="1:8" x14ac:dyDescent="0.2">
      <c r="A7234" s="6">
        <v>30120113</v>
      </c>
      <c r="B7234" s="6" t="s">
        <v>26538</v>
      </c>
      <c r="C7234" s="6" t="s">
        <v>6089</v>
      </c>
      <c r="D7234" s="6" t="s">
        <v>17997</v>
      </c>
      <c r="E7234" s="6" t="s">
        <v>15819</v>
      </c>
      <c r="F7234" s="6" t="s">
        <v>26539</v>
      </c>
      <c r="G7234" s="6" t="s">
        <v>26540</v>
      </c>
      <c r="H7234" s="79">
        <v>2675.5935060000002</v>
      </c>
    </row>
    <row r="7235" spans="1:8" x14ac:dyDescent="0.2">
      <c r="A7235" s="6">
        <v>30293598</v>
      </c>
      <c r="B7235" s="6" t="s">
        <v>26541</v>
      </c>
      <c r="C7235" s="6" t="s">
        <v>6093</v>
      </c>
      <c r="D7235" s="6" t="s">
        <v>17997</v>
      </c>
      <c r="E7235" s="6" t="s">
        <v>15819</v>
      </c>
      <c r="F7235" s="6" t="s">
        <v>26542</v>
      </c>
      <c r="G7235" s="6" t="s">
        <v>26543</v>
      </c>
      <c r="H7235" s="79">
        <v>2675.5935060000002</v>
      </c>
    </row>
    <row r="7236" spans="1:8" x14ac:dyDescent="0.2">
      <c r="A7236" s="6">
        <v>30194424</v>
      </c>
      <c r="B7236" s="6" t="s">
        <v>26544</v>
      </c>
      <c r="C7236" s="6" t="s">
        <v>6576</v>
      </c>
      <c r="D7236" s="6" t="s">
        <v>11588</v>
      </c>
      <c r="E7236" s="6" t="s">
        <v>5893</v>
      </c>
      <c r="F7236" s="6" t="s">
        <v>26545</v>
      </c>
      <c r="G7236" s="6" t="s">
        <v>26546</v>
      </c>
      <c r="H7236" s="79">
        <v>2693.0076089999998</v>
      </c>
    </row>
    <row r="7237" spans="1:8" x14ac:dyDescent="0.2">
      <c r="A7237" s="6">
        <v>30273240</v>
      </c>
      <c r="B7237" s="6" t="s">
        <v>26547</v>
      </c>
      <c r="C7237" s="6" t="s">
        <v>6580</v>
      </c>
      <c r="D7237" s="6" t="s">
        <v>11588</v>
      </c>
      <c r="E7237" s="6" t="s">
        <v>5893</v>
      </c>
      <c r="F7237" s="6" t="s">
        <v>26548</v>
      </c>
      <c r="G7237" s="6" t="s">
        <v>26549</v>
      </c>
      <c r="H7237" s="79">
        <v>2693.0076089999998</v>
      </c>
    </row>
    <row r="7238" spans="1:8" x14ac:dyDescent="0.2">
      <c r="A7238" s="6">
        <v>30102420</v>
      </c>
      <c r="B7238" s="6" t="s">
        <v>26550</v>
      </c>
      <c r="C7238" s="6" t="s">
        <v>6584</v>
      </c>
      <c r="D7238" s="6" t="s">
        <v>11588</v>
      </c>
      <c r="E7238" s="6" t="s">
        <v>5893</v>
      </c>
      <c r="F7238" s="6" t="s">
        <v>26551</v>
      </c>
      <c r="G7238" s="6" t="s">
        <v>26552</v>
      </c>
      <c r="H7238" s="79">
        <v>2693.0076089999998</v>
      </c>
    </row>
    <row r="7239" spans="1:8" x14ac:dyDescent="0.2">
      <c r="A7239" s="6">
        <v>30219553</v>
      </c>
      <c r="B7239" s="6" t="s">
        <v>26553</v>
      </c>
      <c r="C7239" s="6" t="s">
        <v>6588</v>
      </c>
      <c r="D7239" s="6" t="s">
        <v>11588</v>
      </c>
      <c r="E7239" s="6" t="s">
        <v>5893</v>
      </c>
      <c r="F7239" s="6" t="s">
        <v>26554</v>
      </c>
      <c r="G7239" s="6" t="s">
        <v>26555</v>
      </c>
      <c r="H7239" s="79">
        <v>2693.0076089999998</v>
      </c>
    </row>
    <row r="7240" spans="1:8" x14ac:dyDescent="0.2">
      <c r="A7240" s="6">
        <v>30072149</v>
      </c>
      <c r="B7240" s="6" t="s">
        <v>26556</v>
      </c>
      <c r="C7240" s="6" t="s">
        <v>6592</v>
      </c>
      <c r="D7240" s="6" t="s">
        <v>11588</v>
      </c>
      <c r="E7240" s="6" t="s">
        <v>5893</v>
      </c>
      <c r="F7240" s="6" t="s">
        <v>26557</v>
      </c>
      <c r="G7240" s="6" t="s">
        <v>26558</v>
      </c>
      <c r="H7240" s="79">
        <v>2693.0076089999998</v>
      </c>
    </row>
    <row r="7241" spans="1:8" x14ac:dyDescent="0.2">
      <c r="A7241" s="6">
        <v>30450044</v>
      </c>
      <c r="B7241" s="6" t="s">
        <v>26559</v>
      </c>
      <c r="C7241" s="6" t="s">
        <v>6033</v>
      </c>
      <c r="D7241" s="6" t="s">
        <v>17993</v>
      </c>
      <c r="E7241" s="6" t="s">
        <v>15819</v>
      </c>
      <c r="F7241" s="6" t="s">
        <v>26560</v>
      </c>
      <c r="G7241" s="6" t="s">
        <v>26561</v>
      </c>
      <c r="H7241" s="79">
        <v>2693.7565169999998</v>
      </c>
    </row>
    <row r="7242" spans="1:8" x14ac:dyDescent="0.2">
      <c r="A7242" s="6">
        <v>30323988</v>
      </c>
      <c r="B7242" s="6" t="s">
        <v>26562</v>
      </c>
      <c r="C7242" s="6" t="s">
        <v>6033</v>
      </c>
      <c r="D7242" s="6" t="s">
        <v>17997</v>
      </c>
      <c r="E7242" s="6" t="s">
        <v>15819</v>
      </c>
      <c r="F7242" s="6" t="s">
        <v>26563</v>
      </c>
      <c r="G7242" s="6" t="s">
        <v>26564</v>
      </c>
      <c r="H7242" s="79">
        <v>2693.7565169999998</v>
      </c>
    </row>
    <row r="7243" spans="1:8" x14ac:dyDescent="0.2">
      <c r="A7243" s="6">
        <v>30316816</v>
      </c>
      <c r="B7243" s="6" t="s">
        <v>26565</v>
      </c>
      <c r="C7243" s="6" t="s">
        <v>6274</v>
      </c>
      <c r="D7243" s="6" t="s">
        <v>22958</v>
      </c>
      <c r="E7243" s="6" t="s">
        <v>5638</v>
      </c>
      <c r="F7243" s="6" t="s">
        <v>26566</v>
      </c>
      <c r="G7243" s="6" t="s">
        <v>26567</v>
      </c>
      <c r="H7243" s="79">
        <v>2698.511004</v>
      </c>
    </row>
    <row r="7244" spans="1:8" x14ac:dyDescent="0.2">
      <c r="A7244" s="6">
        <v>30126489</v>
      </c>
      <c r="B7244" s="6" t="s">
        <v>26568</v>
      </c>
      <c r="C7244" s="6" t="s">
        <v>6274</v>
      </c>
      <c r="D7244" s="6" t="s">
        <v>7351</v>
      </c>
      <c r="E7244" s="6" t="s">
        <v>5638</v>
      </c>
      <c r="F7244" s="6" t="s">
        <v>26569</v>
      </c>
      <c r="G7244" s="6" t="s">
        <v>26570</v>
      </c>
      <c r="H7244" s="79">
        <v>2698.511004</v>
      </c>
    </row>
    <row r="7245" spans="1:8" x14ac:dyDescent="0.2">
      <c r="A7245" s="6">
        <v>30225779</v>
      </c>
      <c r="B7245" s="6" t="s">
        <v>26571</v>
      </c>
      <c r="C7245" s="6" t="s">
        <v>6053</v>
      </c>
      <c r="D7245" s="6" t="s">
        <v>19176</v>
      </c>
      <c r="E7245" s="6" t="s">
        <v>5893</v>
      </c>
      <c r="F7245" s="6" t="s">
        <v>26572</v>
      </c>
      <c r="G7245" s="6" t="s">
        <v>26573</v>
      </c>
      <c r="H7245" s="79">
        <v>2701.0192619999998</v>
      </c>
    </row>
    <row r="7246" spans="1:8" x14ac:dyDescent="0.2">
      <c r="A7246" s="6">
        <v>30122450</v>
      </c>
      <c r="B7246" s="6" t="s">
        <v>26574</v>
      </c>
      <c r="C7246" s="6" t="s">
        <v>6053</v>
      </c>
      <c r="D7246" s="6" t="s">
        <v>19180</v>
      </c>
      <c r="E7246" s="6" t="s">
        <v>5893</v>
      </c>
      <c r="F7246" s="6" t="s">
        <v>26575</v>
      </c>
      <c r="G7246" s="6" t="s">
        <v>26576</v>
      </c>
      <c r="H7246" s="79">
        <v>2701.0192619999998</v>
      </c>
    </row>
    <row r="7247" spans="1:8" x14ac:dyDescent="0.2">
      <c r="A7247" s="6">
        <v>30231314</v>
      </c>
      <c r="B7247" s="6" t="s">
        <v>26577</v>
      </c>
      <c r="C7247" s="6" t="s">
        <v>6182</v>
      </c>
      <c r="D7247" s="6" t="s">
        <v>22958</v>
      </c>
      <c r="E7247" s="6" t="s">
        <v>5638</v>
      </c>
      <c r="F7247" s="6" t="s">
        <v>26578</v>
      </c>
      <c r="G7247" s="6" t="s">
        <v>26579</v>
      </c>
      <c r="H7247" s="79">
        <v>2704.1001879999999</v>
      </c>
    </row>
    <row r="7248" spans="1:8" x14ac:dyDescent="0.2">
      <c r="A7248" s="6">
        <v>30090720</v>
      </c>
      <c r="B7248" s="6" t="s">
        <v>26580</v>
      </c>
      <c r="C7248" s="6" t="s">
        <v>6182</v>
      </c>
      <c r="D7248" s="6" t="s">
        <v>7351</v>
      </c>
      <c r="E7248" s="6" t="s">
        <v>5638</v>
      </c>
      <c r="F7248" s="6" t="s">
        <v>26581</v>
      </c>
      <c r="G7248" s="6" t="s">
        <v>26582</v>
      </c>
      <c r="H7248" s="79">
        <v>2704.1001879999999</v>
      </c>
    </row>
    <row r="7249" spans="1:8" x14ac:dyDescent="0.2">
      <c r="A7249" s="6">
        <v>30132936</v>
      </c>
      <c r="B7249" s="6" t="s">
        <v>26583</v>
      </c>
      <c r="C7249" s="6" t="s">
        <v>5710</v>
      </c>
      <c r="D7249" s="6" t="s">
        <v>11588</v>
      </c>
      <c r="E7249" s="6" t="s">
        <v>5893</v>
      </c>
      <c r="F7249" s="6" t="s">
        <v>26584</v>
      </c>
      <c r="G7249" s="6" t="s">
        <v>26585</v>
      </c>
      <c r="H7249" s="79">
        <v>2705.4186709999999</v>
      </c>
    </row>
    <row r="7250" spans="1:8" x14ac:dyDescent="0.2">
      <c r="A7250" s="6">
        <v>30452287</v>
      </c>
      <c r="B7250" s="6" t="s">
        <v>26586</v>
      </c>
      <c r="C7250" s="6" t="s">
        <v>5714</v>
      </c>
      <c r="D7250" s="6" t="s">
        <v>11588</v>
      </c>
      <c r="E7250" s="6" t="s">
        <v>5893</v>
      </c>
      <c r="F7250" s="6" t="s">
        <v>26587</v>
      </c>
      <c r="G7250" s="6" t="s">
        <v>26588</v>
      </c>
      <c r="H7250" s="79">
        <v>2705.4186709999999</v>
      </c>
    </row>
    <row r="7251" spans="1:8" x14ac:dyDescent="0.2">
      <c r="A7251" s="6">
        <v>30161536</v>
      </c>
      <c r="B7251" s="6" t="s">
        <v>26589</v>
      </c>
      <c r="C7251" s="6" t="s">
        <v>5718</v>
      </c>
      <c r="D7251" s="6" t="s">
        <v>11588</v>
      </c>
      <c r="E7251" s="6" t="s">
        <v>5893</v>
      </c>
      <c r="F7251" s="6" t="s">
        <v>26590</v>
      </c>
      <c r="G7251" s="6" t="s">
        <v>26591</v>
      </c>
      <c r="H7251" s="79">
        <v>2705.4186709999999</v>
      </c>
    </row>
    <row r="7252" spans="1:8" x14ac:dyDescent="0.2">
      <c r="A7252" s="6">
        <v>30361757</v>
      </c>
      <c r="B7252" s="6" t="s">
        <v>26592</v>
      </c>
      <c r="C7252" s="6" t="s">
        <v>5722</v>
      </c>
      <c r="D7252" s="6" t="s">
        <v>11588</v>
      </c>
      <c r="E7252" s="6" t="s">
        <v>5893</v>
      </c>
      <c r="F7252" s="6" t="s">
        <v>26593</v>
      </c>
      <c r="G7252" s="6" t="s">
        <v>26594</v>
      </c>
      <c r="H7252" s="79">
        <v>2705.4186709999999</v>
      </c>
    </row>
    <row r="7253" spans="1:8" x14ac:dyDescent="0.2">
      <c r="A7253" s="6">
        <v>30099270</v>
      </c>
      <c r="B7253" s="6" t="s">
        <v>26595</v>
      </c>
      <c r="C7253" s="6" t="s">
        <v>5725</v>
      </c>
      <c r="D7253" s="6" t="s">
        <v>11588</v>
      </c>
      <c r="E7253" s="6" t="s">
        <v>5893</v>
      </c>
      <c r="F7253" s="6" t="s">
        <v>26596</v>
      </c>
      <c r="G7253" s="6" t="s">
        <v>26597</v>
      </c>
      <c r="H7253" s="79">
        <v>2705.4186709999999</v>
      </c>
    </row>
    <row r="7254" spans="1:8" x14ac:dyDescent="0.2">
      <c r="A7254" s="6">
        <v>30201674</v>
      </c>
      <c r="B7254" s="6" t="s">
        <v>26598</v>
      </c>
      <c r="C7254" s="6" t="s">
        <v>6194</v>
      </c>
      <c r="D7254" s="6" t="s">
        <v>18868</v>
      </c>
      <c r="E7254" s="6" t="s">
        <v>5638</v>
      </c>
      <c r="F7254" s="6" t="s">
        <v>26599</v>
      </c>
      <c r="G7254" s="6" t="s">
        <v>26600</v>
      </c>
      <c r="H7254" s="79">
        <v>2709.4204</v>
      </c>
    </row>
    <row r="7255" spans="1:8" x14ac:dyDescent="0.2">
      <c r="A7255" s="6">
        <v>30367728</v>
      </c>
      <c r="B7255" s="6" t="s">
        <v>2431</v>
      </c>
      <c r="C7255" s="6" t="s">
        <v>6194</v>
      </c>
      <c r="D7255" s="6" t="s">
        <v>18870</v>
      </c>
      <c r="E7255" s="6" t="s">
        <v>5638</v>
      </c>
      <c r="F7255" s="6" t="s">
        <v>2427</v>
      </c>
      <c r="G7255" s="6" t="s">
        <v>2428</v>
      </c>
      <c r="H7255" s="79">
        <v>2709.4204</v>
      </c>
    </row>
    <row r="7256" spans="1:8" x14ac:dyDescent="0.2">
      <c r="A7256" s="6">
        <v>30036123</v>
      </c>
      <c r="B7256" s="6" t="s">
        <v>26601</v>
      </c>
      <c r="C7256" s="6" t="s">
        <v>6085</v>
      </c>
      <c r="D7256" s="6" t="s">
        <v>17993</v>
      </c>
      <c r="E7256" s="6" t="s">
        <v>15819</v>
      </c>
      <c r="F7256" s="6" t="s">
        <v>26602</v>
      </c>
      <c r="G7256" s="6" t="s">
        <v>26603</v>
      </c>
      <c r="H7256" s="79">
        <v>2710.1244459999998</v>
      </c>
    </row>
    <row r="7257" spans="1:8" x14ac:dyDescent="0.2">
      <c r="A7257" s="6">
        <v>30133927</v>
      </c>
      <c r="B7257" s="6" t="s">
        <v>26604</v>
      </c>
      <c r="C7257" s="6" t="s">
        <v>6085</v>
      </c>
      <c r="D7257" s="6" t="s">
        <v>17997</v>
      </c>
      <c r="E7257" s="6" t="s">
        <v>15819</v>
      </c>
      <c r="F7257" s="6" t="s">
        <v>26605</v>
      </c>
      <c r="G7257" s="6" t="s">
        <v>26606</v>
      </c>
      <c r="H7257" s="79">
        <v>2710.1244459999998</v>
      </c>
    </row>
    <row r="7258" spans="1:8" x14ac:dyDescent="0.2">
      <c r="A7258" s="6">
        <v>30067190</v>
      </c>
      <c r="B7258" s="6" t="s">
        <v>26607</v>
      </c>
      <c r="C7258" s="6" t="s">
        <v>8610</v>
      </c>
      <c r="D7258" s="6" t="s">
        <v>7351</v>
      </c>
      <c r="E7258" s="6" t="s">
        <v>5638</v>
      </c>
      <c r="F7258" s="6" t="s">
        <v>26608</v>
      </c>
      <c r="G7258" s="6" t="s">
        <v>26609</v>
      </c>
      <c r="H7258" s="79">
        <v>2715.7957569999999</v>
      </c>
    </row>
    <row r="7259" spans="1:8" x14ac:dyDescent="0.2">
      <c r="A7259" s="6">
        <v>30045324</v>
      </c>
      <c r="B7259" s="6" t="s">
        <v>26610</v>
      </c>
      <c r="C7259" s="6" t="s">
        <v>8610</v>
      </c>
      <c r="D7259" s="6" t="s">
        <v>7755</v>
      </c>
      <c r="E7259" s="6" t="s">
        <v>5638</v>
      </c>
      <c r="F7259" s="6" t="s">
        <v>26611</v>
      </c>
      <c r="G7259" s="6" t="s">
        <v>26612</v>
      </c>
      <c r="H7259" s="79">
        <v>2715.7957569999999</v>
      </c>
    </row>
    <row r="7260" spans="1:8" x14ac:dyDescent="0.2">
      <c r="A7260" s="6">
        <v>30310738</v>
      </c>
      <c r="B7260" s="6" t="s">
        <v>26613</v>
      </c>
      <c r="C7260" s="6" t="s">
        <v>26614</v>
      </c>
      <c r="D7260" s="6" t="s">
        <v>19351</v>
      </c>
      <c r="E7260" s="6" t="s">
        <v>5893</v>
      </c>
      <c r="F7260" s="6" t="s">
        <v>26615</v>
      </c>
      <c r="G7260" s="6" t="s">
        <v>26616</v>
      </c>
      <c r="H7260" s="79">
        <v>2726.213311</v>
      </c>
    </row>
    <row r="7261" spans="1:8" x14ac:dyDescent="0.2">
      <c r="A7261" s="6">
        <v>30367593</v>
      </c>
      <c r="B7261" s="6" t="s">
        <v>26617</v>
      </c>
      <c r="C7261" s="6" t="s">
        <v>26618</v>
      </c>
      <c r="D7261" s="6" t="s">
        <v>20977</v>
      </c>
      <c r="E7261" s="6" t="s">
        <v>5638</v>
      </c>
      <c r="F7261" s="6" t="s">
        <v>26619</v>
      </c>
      <c r="G7261" s="6" t="s">
        <v>26620</v>
      </c>
      <c r="H7261" s="79">
        <v>2726.213311</v>
      </c>
    </row>
    <row r="7262" spans="1:8" x14ac:dyDescent="0.2">
      <c r="A7262" s="6">
        <v>30397405</v>
      </c>
      <c r="B7262" s="6" t="s">
        <v>26621</v>
      </c>
      <c r="C7262" s="6" t="s">
        <v>6859</v>
      </c>
      <c r="D7262" s="6" t="s">
        <v>22958</v>
      </c>
      <c r="E7262" s="6" t="s">
        <v>5638</v>
      </c>
      <c r="F7262" s="6" t="s">
        <v>26622</v>
      </c>
      <c r="G7262" s="6" t="s">
        <v>26623</v>
      </c>
      <c r="H7262" s="79">
        <v>2728.7635129999999</v>
      </c>
    </row>
    <row r="7263" spans="1:8" x14ac:dyDescent="0.2">
      <c r="A7263" s="6">
        <v>30196252</v>
      </c>
      <c r="B7263" s="6" t="s">
        <v>26624</v>
      </c>
      <c r="C7263" s="6" t="s">
        <v>6859</v>
      </c>
      <c r="D7263" s="6" t="s">
        <v>7351</v>
      </c>
      <c r="E7263" s="6" t="s">
        <v>5638</v>
      </c>
      <c r="F7263" s="6" t="s">
        <v>26625</v>
      </c>
      <c r="G7263" s="6" t="s">
        <v>26626</v>
      </c>
      <c r="H7263" s="79">
        <v>2728.7635129999999</v>
      </c>
    </row>
    <row r="7264" spans="1:8" x14ac:dyDescent="0.2">
      <c r="A7264" s="6">
        <v>30414227</v>
      </c>
      <c r="B7264" s="6" t="s">
        <v>26627</v>
      </c>
      <c r="C7264" s="6" t="s">
        <v>5789</v>
      </c>
      <c r="D7264" s="6" t="s">
        <v>17993</v>
      </c>
      <c r="E7264" s="6" t="s">
        <v>15819</v>
      </c>
      <c r="F7264" s="6" t="s">
        <v>26628</v>
      </c>
      <c r="G7264" s="6" t="s">
        <v>26629</v>
      </c>
      <c r="H7264" s="79">
        <v>2728.7635129999999</v>
      </c>
    </row>
    <row r="7265" spans="1:8" x14ac:dyDescent="0.2">
      <c r="A7265" s="6">
        <v>30168927</v>
      </c>
      <c r="B7265" s="6" t="s">
        <v>26630</v>
      </c>
      <c r="C7265" s="6" t="s">
        <v>5789</v>
      </c>
      <c r="D7265" s="6" t="s">
        <v>17997</v>
      </c>
      <c r="E7265" s="6" t="s">
        <v>15819</v>
      </c>
      <c r="F7265" s="6" t="s">
        <v>26631</v>
      </c>
      <c r="G7265" s="6" t="s">
        <v>26632</v>
      </c>
      <c r="H7265" s="79">
        <v>2728.7635129999999</v>
      </c>
    </row>
    <row r="7266" spans="1:8" x14ac:dyDescent="0.2">
      <c r="A7266" s="6">
        <v>30262730</v>
      </c>
      <c r="B7266" s="6" t="s">
        <v>26633</v>
      </c>
      <c r="C7266" s="6" t="s">
        <v>6596</v>
      </c>
      <c r="D7266" s="6" t="s">
        <v>11588</v>
      </c>
      <c r="E7266" s="6" t="s">
        <v>5893</v>
      </c>
      <c r="F7266" s="6" t="s">
        <v>26634</v>
      </c>
      <c r="G7266" s="6" t="s">
        <v>26635</v>
      </c>
      <c r="H7266" s="79">
        <v>2730.2793369999999</v>
      </c>
    </row>
    <row r="7267" spans="1:8" x14ac:dyDescent="0.2">
      <c r="A7267" s="6">
        <v>30074816</v>
      </c>
      <c r="B7267" s="6" t="s">
        <v>26636</v>
      </c>
      <c r="C7267" s="6" t="s">
        <v>6600</v>
      </c>
      <c r="D7267" s="6" t="s">
        <v>11588</v>
      </c>
      <c r="E7267" s="6" t="s">
        <v>5893</v>
      </c>
      <c r="F7267" s="6" t="s">
        <v>26637</v>
      </c>
      <c r="G7267" s="6" t="s">
        <v>26638</v>
      </c>
      <c r="H7267" s="79">
        <v>2730.2793369999999</v>
      </c>
    </row>
    <row r="7268" spans="1:8" x14ac:dyDescent="0.2">
      <c r="A7268" s="6">
        <v>30287571</v>
      </c>
      <c r="B7268" s="6" t="s">
        <v>26639</v>
      </c>
      <c r="C7268" s="6" t="s">
        <v>7262</v>
      </c>
      <c r="D7268" s="6" t="s">
        <v>11588</v>
      </c>
      <c r="E7268" s="6" t="s">
        <v>5893</v>
      </c>
      <c r="F7268" s="6" t="s">
        <v>26640</v>
      </c>
      <c r="G7268" s="6" t="s">
        <v>26641</v>
      </c>
      <c r="H7268" s="79">
        <v>2730.2793369999999</v>
      </c>
    </row>
    <row r="7269" spans="1:8" x14ac:dyDescent="0.2">
      <c r="A7269" s="6">
        <v>30056481</v>
      </c>
      <c r="B7269" s="6" t="s">
        <v>26642</v>
      </c>
      <c r="C7269" s="6" t="s">
        <v>7266</v>
      </c>
      <c r="D7269" s="6" t="s">
        <v>11588</v>
      </c>
      <c r="E7269" s="6" t="s">
        <v>5893</v>
      </c>
      <c r="F7269" s="6" t="s">
        <v>26643</v>
      </c>
      <c r="G7269" s="6" t="s">
        <v>26644</v>
      </c>
      <c r="H7269" s="79">
        <v>2730.2793369999999</v>
      </c>
    </row>
    <row r="7270" spans="1:8" x14ac:dyDescent="0.2">
      <c r="A7270" s="6">
        <v>30417193</v>
      </c>
      <c r="B7270" s="6" t="s">
        <v>26645</v>
      </c>
      <c r="C7270" s="6" t="s">
        <v>6158</v>
      </c>
      <c r="D7270" s="6" t="s">
        <v>18868</v>
      </c>
      <c r="E7270" s="6" t="s">
        <v>5638</v>
      </c>
      <c r="F7270" s="6" t="s">
        <v>26646</v>
      </c>
      <c r="G7270" s="6" t="s">
        <v>26647</v>
      </c>
      <c r="H7270" s="79">
        <v>2733.631648</v>
      </c>
    </row>
    <row r="7271" spans="1:8" x14ac:dyDescent="0.2">
      <c r="A7271" s="6">
        <v>30200629</v>
      </c>
      <c r="B7271" s="6" t="s">
        <v>26648</v>
      </c>
      <c r="C7271" s="6" t="s">
        <v>6254</v>
      </c>
      <c r="D7271" s="6" t="s">
        <v>9992</v>
      </c>
      <c r="E7271" s="6" t="s">
        <v>9993</v>
      </c>
      <c r="F7271" s="6" t="s">
        <v>26649</v>
      </c>
      <c r="G7271" s="6" t="s">
        <v>26650</v>
      </c>
      <c r="H7271" s="79">
        <v>2734.3649660000001</v>
      </c>
    </row>
    <row r="7272" spans="1:8" x14ac:dyDescent="0.2">
      <c r="A7272" s="6">
        <v>30124866</v>
      </c>
      <c r="B7272" s="6" t="s">
        <v>26651</v>
      </c>
      <c r="C7272" s="6" t="s">
        <v>6258</v>
      </c>
      <c r="D7272" s="6" t="s">
        <v>9992</v>
      </c>
      <c r="E7272" s="6" t="s">
        <v>9993</v>
      </c>
      <c r="F7272" s="6" t="s">
        <v>26652</v>
      </c>
      <c r="G7272" s="6" t="s">
        <v>26653</v>
      </c>
      <c r="H7272" s="79">
        <v>2734.3649660000001</v>
      </c>
    </row>
    <row r="7273" spans="1:8" x14ac:dyDescent="0.2">
      <c r="A7273" s="6">
        <v>30311615</v>
      </c>
      <c r="B7273" s="6" t="s">
        <v>26654</v>
      </c>
      <c r="C7273" s="6" t="s">
        <v>5694</v>
      </c>
      <c r="D7273" s="6" t="s">
        <v>18044</v>
      </c>
      <c r="E7273" s="6" t="s">
        <v>5638</v>
      </c>
      <c r="F7273" s="6" t="s">
        <v>26655</v>
      </c>
      <c r="G7273" s="6" t="s">
        <v>26656</v>
      </c>
      <c r="H7273" s="79">
        <v>2736.2229739999998</v>
      </c>
    </row>
    <row r="7274" spans="1:8" x14ac:dyDescent="0.2">
      <c r="A7274" s="6">
        <v>30119428</v>
      </c>
      <c r="B7274" s="6" t="s">
        <v>26657</v>
      </c>
      <c r="C7274" s="6" t="s">
        <v>5698</v>
      </c>
      <c r="D7274" s="6" t="s">
        <v>18044</v>
      </c>
      <c r="E7274" s="6" t="s">
        <v>5638</v>
      </c>
      <c r="F7274" s="6" t="s">
        <v>26658</v>
      </c>
      <c r="G7274" s="6" t="s">
        <v>26659</v>
      </c>
      <c r="H7274" s="79">
        <v>2736.2229739999998</v>
      </c>
    </row>
    <row r="7275" spans="1:8" x14ac:dyDescent="0.2">
      <c r="A7275" s="6">
        <v>30397323</v>
      </c>
      <c r="B7275" s="6" t="s">
        <v>26660</v>
      </c>
      <c r="C7275" s="6" t="s">
        <v>5702</v>
      </c>
      <c r="D7275" s="6" t="s">
        <v>18044</v>
      </c>
      <c r="E7275" s="6" t="s">
        <v>5638</v>
      </c>
      <c r="F7275" s="6" t="s">
        <v>26661</v>
      </c>
      <c r="G7275" s="6" t="s">
        <v>26662</v>
      </c>
      <c r="H7275" s="79">
        <v>2736.2229739999998</v>
      </c>
    </row>
    <row r="7276" spans="1:8" x14ac:dyDescent="0.2">
      <c r="A7276" s="6">
        <v>30206826</v>
      </c>
      <c r="B7276" s="6" t="s">
        <v>26663</v>
      </c>
      <c r="C7276" s="6" t="s">
        <v>5706</v>
      </c>
      <c r="D7276" s="6" t="s">
        <v>18044</v>
      </c>
      <c r="E7276" s="6" t="s">
        <v>5638</v>
      </c>
      <c r="F7276" s="6" t="s">
        <v>26664</v>
      </c>
      <c r="G7276" s="6" t="s">
        <v>26665</v>
      </c>
      <c r="H7276" s="79">
        <v>2736.2229739999998</v>
      </c>
    </row>
    <row r="7277" spans="1:8" x14ac:dyDescent="0.2">
      <c r="A7277" s="6">
        <v>30374575</v>
      </c>
      <c r="B7277" s="6" t="s">
        <v>26666</v>
      </c>
      <c r="C7277" s="6" t="s">
        <v>5710</v>
      </c>
      <c r="D7277" s="6" t="s">
        <v>18044</v>
      </c>
      <c r="E7277" s="6" t="s">
        <v>5638</v>
      </c>
      <c r="F7277" s="6" t="s">
        <v>26667</v>
      </c>
      <c r="G7277" s="6" t="s">
        <v>26668</v>
      </c>
      <c r="H7277" s="79">
        <v>2736.2229739999998</v>
      </c>
    </row>
    <row r="7278" spans="1:8" x14ac:dyDescent="0.2">
      <c r="A7278" s="6">
        <v>30187502</v>
      </c>
      <c r="B7278" s="6" t="s">
        <v>26669</v>
      </c>
      <c r="C7278" s="6" t="s">
        <v>5714</v>
      </c>
      <c r="D7278" s="6" t="s">
        <v>18044</v>
      </c>
      <c r="E7278" s="6" t="s">
        <v>5638</v>
      </c>
      <c r="F7278" s="6" t="s">
        <v>26670</v>
      </c>
      <c r="G7278" s="6" t="s">
        <v>26671</v>
      </c>
      <c r="H7278" s="79">
        <v>2736.2229739999998</v>
      </c>
    </row>
    <row r="7279" spans="1:8" x14ac:dyDescent="0.2">
      <c r="A7279" s="6">
        <v>30247549</v>
      </c>
      <c r="B7279" s="6" t="s">
        <v>26672</v>
      </c>
      <c r="C7279" s="6" t="s">
        <v>5718</v>
      </c>
      <c r="D7279" s="6" t="s">
        <v>18044</v>
      </c>
      <c r="E7279" s="6" t="s">
        <v>5638</v>
      </c>
      <c r="F7279" s="6" t="s">
        <v>26673</v>
      </c>
      <c r="G7279" s="6" t="s">
        <v>26674</v>
      </c>
      <c r="H7279" s="79">
        <v>2736.2229739999998</v>
      </c>
    </row>
    <row r="7280" spans="1:8" x14ac:dyDescent="0.2">
      <c r="A7280" s="6">
        <v>30043171</v>
      </c>
      <c r="B7280" s="6" t="s">
        <v>26675</v>
      </c>
      <c r="C7280" s="6" t="s">
        <v>5722</v>
      </c>
      <c r="D7280" s="6" t="s">
        <v>18044</v>
      </c>
      <c r="E7280" s="6" t="s">
        <v>5638</v>
      </c>
      <c r="F7280" s="6" t="s">
        <v>26676</v>
      </c>
      <c r="G7280" s="6" t="s">
        <v>26677</v>
      </c>
      <c r="H7280" s="79">
        <v>2736.2229739999998</v>
      </c>
    </row>
    <row r="7281" spans="1:8" x14ac:dyDescent="0.2">
      <c r="A7281" s="6">
        <v>30233383</v>
      </c>
      <c r="B7281" s="6" t="s">
        <v>26678</v>
      </c>
      <c r="C7281" s="6" t="s">
        <v>5725</v>
      </c>
      <c r="D7281" s="6" t="s">
        <v>18044</v>
      </c>
      <c r="E7281" s="6" t="s">
        <v>5638</v>
      </c>
      <c r="F7281" s="6" t="s">
        <v>26679</v>
      </c>
      <c r="G7281" s="6" t="s">
        <v>26680</v>
      </c>
      <c r="H7281" s="79">
        <v>2736.2229739999998</v>
      </c>
    </row>
    <row r="7282" spans="1:8" x14ac:dyDescent="0.2">
      <c r="A7282" s="6">
        <v>30113084</v>
      </c>
      <c r="B7282" s="6" t="s">
        <v>26681</v>
      </c>
      <c r="C7282" s="6" t="s">
        <v>5727</v>
      </c>
      <c r="D7282" s="6" t="s">
        <v>18044</v>
      </c>
      <c r="E7282" s="6" t="s">
        <v>5638</v>
      </c>
      <c r="F7282" s="6" t="s">
        <v>26682</v>
      </c>
      <c r="G7282" s="6" t="s">
        <v>26683</v>
      </c>
      <c r="H7282" s="79">
        <v>2736.2229739999998</v>
      </c>
    </row>
    <row r="7283" spans="1:8" x14ac:dyDescent="0.2">
      <c r="A7283" s="6">
        <v>30203799</v>
      </c>
      <c r="B7283" s="6" t="s">
        <v>26684</v>
      </c>
      <c r="C7283" s="6" t="s">
        <v>5730</v>
      </c>
      <c r="D7283" s="6" t="s">
        <v>18044</v>
      </c>
      <c r="E7283" s="6" t="s">
        <v>5638</v>
      </c>
      <c r="F7283" s="6" t="s">
        <v>26685</v>
      </c>
      <c r="G7283" s="6" t="s">
        <v>26686</v>
      </c>
      <c r="H7283" s="79">
        <v>2736.2229739999998</v>
      </c>
    </row>
    <row r="7284" spans="1:8" x14ac:dyDescent="0.2">
      <c r="A7284" s="6">
        <v>30033851</v>
      </c>
      <c r="B7284" s="6" t="s">
        <v>26687</v>
      </c>
      <c r="C7284" s="6" t="s">
        <v>5732</v>
      </c>
      <c r="D7284" s="6" t="s">
        <v>18044</v>
      </c>
      <c r="E7284" s="6" t="s">
        <v>5638</v>
      </c>
      <c r="F7284" s="6" t="s">
        <v>26688</v>
      </c>
      <c r="G7284" s="6" t="s">
        <v>26689</v>
      </c>
      <c r="H7284" s="79">
        <v>2736.2229739999998</v>
      </c>
    </row>
    <row r="7285" spans="1:8" x14ac:dyDescent="0.2">
      <c r="A7285" s="6">
        <v>30237713</v>
      </c>
      <c r="B7285" s="6" t="s">
        <v>26690</v>
      </c>
      <c r="C7285" s="6" t="s">
        <v>5736</v>
      </c>
      <c r="D7285" s="6" t="s">
        <v>18044</v>
      </c>
      <c r="E7285" s="6" t="s">
        <v>5638</v>
      </c>
      <c r="F7285" s="6" t="s">
        <v>26691</v>
      </c>
      <c r="G7285" s="6" t="s">
        <v>26692</v>
      </c>
      <c r="H7285" s="79">
        <v>2736.2229739999998</v>
      </c>
    </row>
    <row r="7286" spans="1:8" x14ac:dyDescent="0.2">
      <c r="A7286" s="6">
        <v>30028667</v>
      </c>
      <c r="B7286" s="6" t="s">
        <v>26693</v>
      </c>
      <c r="C7286" s="6" t="s">
        <v>8767</v>
      </c>
      <c r="D7286" s="6" t="s">
        <v>19180</v>
      </c>
      <c r="E7286" s="6" t="s">
        <v>5893</v>
      </c>
      <c r="F7286" s="6" t="s">
        <v>26694</v>
      </c>
      <c r="G7286" s="6" t="s">
        <v>26695</v>
      </c>
      <c r="H7286" s="79">
        <v>2753.1620750000002</v>
      </c>
    </row>
    <row r="7287" spans="1:8" x14ac:dyDescent="0.2">
      <c r="A7287" s="6">
        <v>30146821</v>
      </c>
      <c r="B7287" s="6" t="s">
        <v>26696</v>
      </c>
      <c r="C7287" s="6" t="s">
        <v>9105</v>
      </c>
      <c r="D7287" s="6" t="s">
        <v>18587</v>
      </c>
      <c r="E7287" s="6" t="s">
        <v>15819</v>
      </c>
      <c r="F7287" s="6" t="s">
        <v>26697</v>
      </c>
      <c r="G7287" s="6" t="s">
        <v>26698</v>
      </c>
      <c r="H7287" s="79">
        <v>2763.0786659999999</v>
      </c>
    </row>
    <row r="7288" spans="1:8" x14ac:dyDescent="0.2">
      <c r="A7288" s="6">
        <v>30106749</v>
      </c>
      <c r="B7288" s="6" t="s">
        <v>26699</v>
      </c>
      <c r="C7288" s="6" t="s">
        <v>6113</v>
      </c>
      <c r="D7288" s="6" t="s">
        <v>19176</v>
      </c>
      <c r="E7288" s="6" t="s">
        <v>5893</v>
      </c>
      <c r="F7288" s="6" t="s">
        <v>26700</v>
      </c>
      <c r="G7288" s="6" t="s">
        <v>26701</v>
      </c>
      <c r="H7288" s="79">
        <v>2777.3165949999998</v>
      </c>
    </row>
    <row r="7289" spans="1:8" x14ac:dyDescent="0.2">
      <c r="A7289" s="6">
        <v>30033462</v>
      </c>
      <c r="B7289" s="6" t="s">
        <v>26702</v>
      </c>
      <c r="C7289" s="6" t="s">
        <v>6113</v>
      </c>
      <c r="D7289" s="6" t="s">
        <v>19180</v>
      </c>
      <c r="E7289" s="6" t="s">
        <v>5893</v>
      </c>
      <c r="F7289" s="6" t="s">
        <v>26703</v>
      </c>
      <c r="G7289" s="6" t="s">
        <v>26704</v>
      </c>
      <c r="H7289" s="79">
        <v>2777.3165949999998</v>
      </c>
    </row>
    <row r="7290" spans="1:8" x14ac:dyDescent="0.2">
      <c r="A7290" s="6">
        <v>30266333</v>
      </c>
      <c r="B7290" s="6" t="s">
        <v>26705</v>
      </c>
      <c r="C7290" s="6" t="s">
        <v>8707</v>
      </c>
      <c r="D7290" s="6" t="s">
        <v>7351</v>
      </c>
      <c r="E7290" s="6" t="s">
        <v>5638</v>
      </c>
      <c r="F7290" s="6" t="s">
        <v>26706</v>
      </c>
      <c r="G7290" s="6" t="s">
        <v>26707</v>
      </c>
      <c r="H7290" s="79">
        <v>2777.4797279999998</v>
      </c>
    </row>
    <row r="7291" spans="1:8" x14ac:dyDescent="0.2">
      <c r="A7291" s="6">
        <v>30112634</v>
      </c>
      <c r="B7291" s="6" t="s">
        <v>26708</v>
      </c>
      <c r="C7291" s="6" t="s">
        <v>8707</v>
      </c>
      <c r="D7291" s="6" t="s">
        <v>7755</v>
      </c>
      <c r="E7291" s="6" t="s">
        <v>5638</v>
      </c>
      <c r="F7291" s="6" t="s">
        <v>26709</v>
      </c>
      <c r="G7291" s="6" t="s">
        <v>26710</v>
      </c>
      <c r="H7291" s="79">
        <v>2777.4797279999998</v>
      </c>
    </row>
    <row r="7292" spans="1:8" x14ac:dyDescent="0.2">
      <c r="A7292" s="6">
        <v>30304994</v>
      </c>
      <c r="B7292" s="6" t="s">
        <v>26711</v>
      </c>
      <c r="C7292" s="6" t="s">
        <v>6971</v>
      </c>
      <c r="D7292" s="6" t="s">
        <v>18868</v>
      </c>
      <c r="E7292" s="6" t="s">
        <v>5638</v>
      </c>
      <c r="F7292" s="6" t="s">
        <v>26712</v>
      </c>
      <c r="G7292" s="6" t="s">
        <v>26713</v>
      </c>
      <c r="H7292" s="79">
        <v>2782.5168100000001</v>
      </c>
    </row>
    <row r="7293" spans="1:8" x14ac:dyDescent="0.2">
      <c r="A7293" s="6">
        <v>30003845</v>
      </c>
      <c r="B7293" s="6" t="s">
        <v>26714</v>
      </c>
      <c r="C7293" s="6" t="s">
        <v>6979</v>
      </c>
      <c r="D7293" s="6" t="s">
        <v>18868</v>
      </c>
      <c r="E7293" s="6" t="s">
        <v>5638</v>
      </c>
      <c r="F7293" s="6" t="s">
        <v>26715</v>
      </c>
      <c r="G7293" s="6" t="s">
        <v>26716</v>
      </c>
      <c r="H7293" s="79">
        <v>2782.5168100000001</v>
      </c>
    </row>
    <row r="7294" spans="1:8" x14ac:dyDescent="0.2">
      <c r="A7294" s="6">
        <v>30003679</v>
      </c>
      <c r="B7294" s="6" t="s">
        <v>26717</v>
      </c>
      <c r="C7294" s="6" t="s">
        <v>6971</v>
      </c>
      <c r="D7294" s="6" t="s">
        <v>18870</v>
      </c>
      <c r="E7294" s="6" t="s">
        <v>5638</v>
      </c>
      <c r="F7294" s="6" t="s">
        <v>26718</v>
      </c>
      <c r="G7294" s="6" t="s">
        <v>26719</v>
      </c>
      <c r="H7294" s="79">
        <v>2782.5168100000001</v>
      </c>
    </row>
    <row r="7295" spans="1:8" x14ac:dyDescent="0.2">
      <c r="A7295" s="6">
        <v>30230545</v>
      </c>
      <c r="B7295" s="6" t="s">
        <v>26720</v>
      </c>
      <c r="C7295" s="6" t="s">
        <v>6979</v>
      </c>
      <c r="D7295" s="6" t="s">
        <v>18870</v>
      </c>
      <c r="E7295" s="6" t="s">
        <v>5638</v>
      </c>
      <c r="F7295" s="6" t="s">
        <v>26721</v>
      </c>
      <c r="G7295" s="6" t="s">
        <v>26722</v>
      </c>
      <c r="H7295" s="79">
        <v>2782.5168100000001</v>
      </c>
    </row>
    <row r="7296" spans="1:8" x14ac:dyDescent="0.2">
      <c r="A7296" s="6">
        <v>30459179</v>
      </c>
      <c r="B7296" s="6" t="s">
        <v>3874</v>
      </c>
      <c r="C7296" s="6" t="s">
        <v>6971</v>
      </c>
      <c r="D7296" s="6" t="s">
        <v>18874</v>
      </c>
      <c r="E7296" s="6" t="s">
        <v>5638</v>
      </c>
      <c r="F7296" s="6" t="s">
        <v>3870</v>
      </c>
      <c r="G7296" s="6" t="s">
        <v>3871</v>
      </c>
      <c r="H7296" s="79">
        <v>2782.5168100000001</v>
      </c>
    </row>
    <row r="7297" spans="1:8" x14ac:dyDescent="0.2">
      <c r="A7297" s="6">
        <v>30183388</v>
      </c>
      <c r="B7297" s="6" t="s">
        <v>4976</v>
      </c>
      <c r="C7297" s="6" t="s">
        <v>6979</v>
      </c>
      <c r="D7297" s="6" t="s">
        <v>18874</v>
      </c>
      <c r="E7297" s="6" t="s">
        <v>5638</v>
      </c>
      <c r="F7297" s="6" t="s">
        <v>4972</v>
      </c>
      <c r="G7297" s="6" t="s">
        <v>4973</v>
      </c>
      <c r="H7297" s="79">
        <v>2782.5168100000001</v>
      </c>
    </row>
    <row r="7298" spans="1:8" x14ac:dyDescent="0.2">
      <c r="A7298" s="6">
        <v>30322982</v>
      </c>
      <c r="B7298" s="6" t="s">
        <v>26723</v>
      </c>
      <c r="C7298" s="6" t="s">
        <v>5776</v>
      </c>
      <c r="D7298" s="6" t="s">
        <v>6338</v>
      </c>
      <c r="E7298" s="6" t="s">
        <v>5638</v>
      </c>
      <c r="F7298" s="6" t="s">
        <v>26724</v>
      </c>
      <c r="G7298" s="6" t="s">
        <v>26725</v>
      </c>
      <c r="H7298" s="79">
        <v>2792.1033819999998</v>
      </c>
    </row>
    <row r="7299" spans="1:8" x14ac:dyDescent="0.2">
      <c r="A7299" s="6">
        <v>30005566</v>
      </c>
      <c r="B7299" s="6" t="s">
        <v>26726</v>
      </c>
      <c r="C7299" s="6" t="s">
        <v>5779</v>
      </c>
      <c r="D7299" s="6" t="s">
        <v>6338</v>
      </c>
      <c r="E7299" s="6" t="s">
        <v>5638</v>
      </c>
      <c r="F7299" s="6" t="s">
        <v>26727</v>
      </c>
      <c r="G7299" s="6" t="s">
        <v>26728</v>
      </c>
      <c r="H7299" s="79">
        <v>2792.1033819999998</v>
      </c>
    </row>
    <row r="7300" spans="1:8" x14ac:dyDescent="0.2">
      <c r="A7300" s="6">
        <v>30206125</v>
      </c>
      <c r="B7300" s="6" t="s">
        <v>26729</v>
      </c>
      <c r="C7300" s="6" t="s">
        <v>5780</v>
      </c>
      <c r="D7300" s="6" t="s">
        <v>6338</v>
      </c>
      <c r="E7300" s="6" t="s">
        <v>5638</v>
      </c>
      <c r="F7300" s="6" t="s">
        <v>26730</v>
      </c>
      <c r="G7300" s="6" t="s">
        <v>26731</v>
      </c>
      <c r="H7300" s="79">
        <v>2792.1033819999998</v>
      </c>
    </row>
    <row r="7301" spans="1:8" x14ac:dyDescent="0.2">
      <c r="A7301" s="6">
        <v>30325592</v>
      </c>
      <c r="B7301" s="6" t="s">
        <v>26732</v>
      </c>
      <c r="C7301" s="6" t="s">
        <v>5781</v>
      </c>
      <c r="D7301" s="6" t="s">
        <v>6338</v>
      </c>
      <c r="E7301" s="6" t="s">
        <v>5638</v>
      </c>
      <c r="F7301" s="6" t="s">
        <v>26733</v>
      </c>
      <c r="G7301" s="6" t="s">
        <v>26734</v>
      </c>
      <c r="H7301" s="79">
        <v>2792.1033819999998</v>
      </c>
    </row>
    <row r="7302" spans="1:8" x14ac:dyDescent="0.2">
      <c r="A7302" s="6">
        <v>30099559</v>
      </c>
      <c r="B7302" s="6" t="s">
        <v>26735</v>
      </c>
      <c r="C7302" s="6" t="s">
        <v>5646</v>
      </c>
      <c r="D7302" s="6" t="s">
        <v>24232</v>
      </c>
      <c r="E7302" s="6" t="s">
        <v>5638</v>
      </c>
      <c r="F7302" s="6" t="s">
        <v>26736</v>
      </c>
      <c r="G7302" s="6" t="s">
        <v>26737</v>
      </c>
      <c r="H7302" s="79">
        <v>2792.5471050000001</v>
      </c>
    </row>
    <row r="7303" spans="1:8" x14ac:dyDescent="0.2">
      <c r="A7303" s="6">
        <v>30315611</v>
      </c>
      <c r="B7303" s="6" t="s">
        <v>792</v>
      </c>
      <c r="C7303" s="6" t="s">
        <v>5654</v>
      </c>
      <c r="D7303" s="6" t="s">
        <v>18034</v>
      </c>
      <c r="E7303" s="6" t="s">
        <v>5638</v>
      </c>
      <c r="F7303" s="6" t="s">
        <v>788</v>
      </c>
      <c r="G7303" s="6" t="s">
        <v>789</v>
      </c>
      <c r="H7303" s="79">
        <v>2792.5471050000001</v>
      </c>
    </row>
    <row r="7304" spans="1:8" x14ac:dyDescent="0.2">
      <c r="A7304" s="6">
        <v>30385960</v>
      </c>
      <c r="B7304" s="6" t="s">
        <v>26738</v>
      </c>
      <c r="C7304" s="6" t="s">
        <v>26739</v>
      </c>
      <c r="D7304" s="6" t="s">
        <v>20977</v>
      </c>
      <c r="E7304" s="6" t="s">
        <v>5638</v>
      </c>
      <c r="F7304" s="6" t="s">
        <v>26740</v>
      </c>
      <c r="G7304" s="6" t="s">
        <v>26741</v>
      </c>
      <c r="H7304" s="79">
        <v>2794.3031729999998</v>
      </c>
    </row>
    <row r="7305" spans="1:8" x14ac:dyDescent="0.2">
      <c r="A7305" s="6">
        <v>30149229</v>
      </c>
      <c r="B7305" s="6" t="s">
        <v>26742</v>
      </c>
      <c r="C7305" s="6" t="s">
        <v>5744</v>
      </c>
      <c r="D7305" s="6" t="s">
        <v>18044</v>
      </c>
      <c r="E7305" s="6" t="s">
        <v>5638</v>
      </c>
      <c r="F7305" s="6" t="s">
        <v>26743</v>
      </c>
      <c r="G7305" s="6" t="s">
        <v>26744</v>
      </c>
      <c r="H7305" s="79">
        <v>2794.8603199999998</v>
      </c>
    </row>
    <row r="7306" spans="1:8" x14ac:dyDescent="0.2">
      <c r="A7306" s="6">
        <v>30085877</v>
      </c>
      <c r="B7306" s="6" t="s">
        <v>26745</v>
      </c>
      <c r="C7306" s="6" t="s">
        <v>6154</v>
      </c>
      <c r="D7306" s="6" t="s">
        <v>17993</v>
      </c>
      <c r="E7306" s="6" t="s">
        <v>15819</v>
      </c>
      <c r="F7306" s="6" t="s">
        <v>26746</v>
      </c>
      <c r="G7306" s="6" t="s">
        <v>26747</v>
      </c>
      <c r="H7306" s="79">
        <v>2797.4410469999998</v>
      </c>
    </row>
    <row r="7307" spans="1:8" x14ac:dyDescent="0.2">
      <c r="A7307" s="6">
        <v>30301771</v>
      </c>
      <c r="B7307" s="6" t="s">
        <v>26748</v>
      </c>
      <c r="C7307" s="6" t="s">
        <v>6154</v>
      </c>
      <c r="D7307" s="6" t="s">
        <v>17997</v>
      </c>
      <c r="E7307" s="6" t="s">
        <v>15819</v>
      </c>
      <c r="F7307" s="6" t="s">
        <v>26749</v>
      </c>
      <c r="G7307" s="6" t="s">
        <v>26750</v>
      </c>
      <c r="H7307" s="79">
        <v>2797.4410469999998</v>
      </c>
    </row>
    <row r="7308" spans="1:8" x14ac:dyDescent="0.2">
      <c r="A7308" s="6">
        <v>30076180</v>
      </c>
      <c r="B7308" s="6" t="s">
        <v>26751</v>
      </c>
      <c r="C7308" s="6" t="s">
        <v>6246</v>
      </c>
      <c r="D7308" s="6" t="s">
        <v>18044</v>
      </c>
      <c r="E7308" s="6" t="s">
        <v>5638</v>
      </c>
      <c r="F7308" s="6" t="s">
        <v>26752</v>
      </c>
      <c r="G7308" s="6" t="s">
        <v>26753</v>
      </c>
      <c r="H7308" s="79">
        <v>2797.4410469999998</v>
      </c>
    </row>
    <row r="7309" spans="1:8" x14ac:dyDescent="0.2">
      <c r="A7309" s="6">
        <v>30209416</v>
      </c>
      <c r="B7309" s="6" t="s">
        <v>5138</v>
      </c>
      <c r="C7309" s="6" t="s">
        <v>6190</v>
      </c>
      <c r="D7309" s="6" t="s">
        <v>18870</v>
      </c>
      <c r="E7309" s="6" t="s">
        <v>5638</v>
      </c>
      <c r="F7309" s="6" t="s">
        <v>5134</v>
      </c>
      <c r="G7309" s="6" t="s">
        <v>5135</v>
      </c>
      <c r="H7309" s="79">
        <v>2818.2172289999999</v>
      </c>
    </row>
    <row r="7310" spans="1:8" x14ac:dyDescent="0.2">
      <c r="A7310" s="6">
        <v>30279721</v>
      </c>
      <c r="B7310" s="6" t="s">
        <v>26754</v>
      </c>
      <c r="C7310" s="6" t="s">
        <v>8496</v>
      </c>
      <c r="D7310" s="6" t="s">
        <v>17969</v>
      </c>
      <c r="E7310" s="6" t="s">
        <v>5893</v>
      </c>
      <c r="F7310" s="6" t="s">
        <v>26755</v>
      </c>
      <c r="G7310" s="6" t="s">
        <v>26756</v>
      </c>
      <c r="H7310" s="79">
        <v>2818.7436779999998</v>
      </c>
    </row>
    <row r="7311" spans="1:8" x14ac:dyDescent="0.2">
      <c r="A7311" s="6">
        <v>30160627</v>
      </c>
      <c r="B7311" s="6" t="s">
        <v>26757</v>
      </c>
      <c r="C7311" s="6" t="s">
        <v>8496</v>
      </c>
      <c r="D7311" s="6" t="s">
        <v>17973</v>
      </c>
      <c r="E7311" s="6" t="s">
        <v>5893</v>
      </c>
      <c r="F7311" s="6" t="s">
        <v>26758</v>
      </c>
      <c r="G7311" s="6" t="s">
        <v>26759</v>
      </c>
      <c r="H7311" s="79">
        <v>2818.7436779999998</v>
      </c>
    </row>
    <row r="7312" spans="1:8" x14ac:dyDescent="0.2">
      <c r="A7312" s="6">
        <v>30291356</v>
      </c>
      <c r="B7312" s="6" t="s">
        <v>26760</v>
      </c>
      <c r="C7312" s="6" t="s">
        <v>7143</v>
      </c>
      <c r="D7312" s="6" t="s">
        <v>22958</v>
      </c>
      <c r="E7312" s="6" t="s">
        <v>5638</v>
      </c>
      <c r="F7312" s="6" t="s">
        <v>26761</v>
      </c>
      <c r="G7312" s="6" t="s">
        <v>26762</v>
      </c>
      <c r="H7312" s="79">
        <v>2820.1266810000002</v>
      </c>
    </row>
    <row r="7313" spans="1:8" x14ac:dyDescent="0.2">
      <c r="A7313" s="6">
        <v>30005133</v>
      </c>
      <c r="B7313" s="6" t="s">
        <v>26763</v>
      </c>
      <c r="C7313" s="6" t="s">
        <v>7143</v>
      </c>
      <c r="D7313" s="6" t="s">
        <v>7351</v>
      </c>
      <c r="E7313" s="6" t="s">
        <v>5638</v>
      </c>
      <c r="F7313" s="6" t="s">
        <v>26764</v>
      </c>
      <c r="G7313" s="6" t="s">
        <v>26765</v>
      </c>
      <c r="H7313" s="79">
        <v>2820.1266810000002</v>
      </c>
    </row>
    <row r="7314" spans="1:8" x14ac:dyDescent="0.2">
      <c r="A7314" s="6">
        <v>30090347</v>
      </c>
      <c r="B7314" s="6" t="s">
        <v>26766</v>
      </c>
      <c r="C7314" s="6" t="s">
        <v>5794</v>
      </c>
      <c r="D7314" s="6" t="s">
        <v>18868</v>
      </c>
      <c r="E7314" s="6" t="s">
        <v>5638</v>
      </c>
      <c r="F7314" s="6" t="s">
        <v>26767</v>
      </c>
      <c r="G7314" s="6" t="s">
        <v>26768</v>
      </c>
      <c r="H7314" s="79">
        <v>2831.2073350000001</v>
      </c>
    </row>
    <row r="7315" spans="1:8" x14ac:dyDescent="0.2">
      <c r="A7315" s="6">
        <v>30398023</v>
      </c>
      <c r="B7315" s="6" t="s">
        <v>26769</v>
      </c>
      <c r="C7315" s="6" t="s">
        <v>6190</v>
      </c>
      <c r="D7315" s="6" t="s">
        <v>18868</v>
      </c>
      <c r="E7315" s="6" t="s">
        <v>5638</v>
      </c>
      <c r="F7315" s="6" t="s">
        <v>26770</v>
      </c>
      <c r="G7315" s="6" t="s">
        <v>26771</v>
      </c>
      <c r="H7315" s="79">
        <v>2833.1886479999998</v>
      </c>
    </row>
    <row r="7316" spans="1:8" x14ac:dyDescent="0.2">
      <c r="A7316" s="6">
        <v>30085641</v>
      </c>
      <c r="B7316" s="6" t="s">
        <v>26772</v>
      </c>
      <c r="C7316" s="6" t="s">
        <v>6190</v>
      </c>
      <c r="D7316" s="6" t="s">
        <v>18874</v>
      </c>
      <c r="E7316" s="6" t="s">
        <v>5638</v>
      </c>
      <c r="F7316" s="6" t="s">
        <v>26773</v>
      </c>
      <c r="G7316" s="6" t="s">
        <v>26774</v>
      </c>
      <c r="H7316" s="79">
        <v>2833.1886479999998</v>
      </c>
    </row>
    <row r="7317" spans="1:8" x14ac:dyDescent="0.2">
      <c r="A7317" s="6">
        <v>30049312</v>
      </c>
      <c r="B7317" s="6" t="s">
        <v>26775</v>
      </c>
      <c r="C7317" s="6" t="s">
        <v>8085</v>
      </c>
      <c r="D7317" s="6" t="s">
        <v>18044</v>
      </c>
      <c r="E7317" s="6" t="s">
        <v>5638</v>
      </c>
      <c r="F7317" s="6" t="s">
        <v>26776</v>
      </c>
      <c r="G7317" s="6" t="s">
        <v>26777</v>
      </c>
      <c r="H7317" s="79">
        <v>2834.6396719999998</v>
      </c>
    </row>
    <row r="7318" spans="1:8" x14ac:dyDescent="0.2">
      <c r="A7318" s="6">
        <v>30029638</v>
      </c>
      <c r="B7318" s="6" t="s">
        <v>26778</v>
      </c>
      <c r="C7318" s="6" t="s">
        <v>6142</v>
      </c>
      <c r="D7318" s="6" t="s">
        <v>17969</v>
      </c>
      <c r="E7318" s="6" t="s">
        <v>5893</v>
      </c>
      <c r="F7318" s="6" t="s">
        <v>26779</v>
      </c>
      <c r="G7318" s="6" t="s">
        <v>26780</v>
      </c>
      <c r="H7318" s="79">
        <v>2840.1195590000002</v>
      </c>
    </row>
    <row r="7319" spans="1:8" x14ac:dyDescent="0.2">
      <c r="A7319" s="6">
        <v>30327070</v>
      </c>
      <c r="B7319" s="6" t="s">
        <v>26781</v>
      </c>
      <c r="C7319" s="6" t="s">
        <v>5961</v>
      </c>
      <c r="D7319" s="6" t="s">
        <v>17617</v>
      </c>
      <c r="E7319" s="6" t="s">
        <v>5638</v>
      </c>
      <c r="F7319" s="6" t="s">
        <v>26782</v>
      </c>
      <c r="G7319" s="6" t="s">
        <v>26783</v>
      </c>
      <c r="H7319" s="79">
        <v>2840.2920789999998</v>
      </c>
    </row>
    <row r="7320" spans="1:8" x14ac:dyDescent="0.2">
      <c r="A7320" s="6">
        <v>30097664</v>
      </c>
      <c r="B7320" s="6" t="s">
        <v>26784</v>
      </c>
      <c r="C7320" s="6" t="s">
        <v>5965</v>
      </c>
      <c r="D7320" s="6" t="s">
        <v>17617</v>
      </c>
      <c r="E7320" s="6" t="s">
        <v>5638</v>
      </c>
      <c r="F7320" s="6" t="s">
        <v>26785</v>
      </c>
      <c r="G7320" s="6" t="s">
        <v>26786</v>
      </c>
      <c r="H7320" s="79">
        <v>2840.2920789999998</v>
      </c>
    </row>
    <row r="7321" spans="1:8" x14ac:dyDescent="0.2">
      <c r="A7321" s="6">
        <v>30017255</v>
      </c>
      <c r="B7321" s="6" t="s">
        <v>26787</v>
      </c>
      <c r="C7321" s="6" t="s">
        <v>5961</v>
      </c>
      <c r="D7321" s="6" t="s">
        <v>17559</v>
      </c>
      <c r="E7321" s="6" t="s">
        <v>5638</v>
      </c>
      <c r="F7321" s="6" t="s">
        <v>26788</v>
      </c>
      <c r="G7321" s="6" t="s">
        <v>26789</v>
      </c>
      <c r="H7321" s="79">
        <v>2840.2920789999998</v>
      </c>
    </row>
    <row r="7322" spans="1:8" x14ac:dyDescent="0.2">
      <c r="A7322" s="6">
        <v>30310001</v>
      </c>
      <c r="B7322" s="6" t="s">
        <v>26790</v>
      </c>
      <c r="C7322" s="6" t="s">
        <v>5965</v>
      </c>
      <c r="D7322" s="6" t="s">
        <v>17559</v>
      </c>
      <c r="E7322" s="6" t="s">
        <v>5638</v>
      </c>
      <c r="F7322" s="6" t="s">
        <v>26791</v>
      </c>
      <c r="G7322" s="6" t="s">
        <v>26792</v>
      </c>
      <c r="H7322" s="79">
        <v>2840.2920789999998</v>
      </c>
    </row>
    <row r="7323" spans="1:8" x14ac:dyDescent="0.2">
      <c r="A7323" s="6">
        <v>30228694</v>
      </c>
      <c r="B7323" s="6" t="s">
        <v>26793</v>
      </c>
      <c r="C7323" s="6" t="s">
        <v>6146</v>
      </c>
      <c r="D7323" s="6" t="s">
        <v>17969</v>
      </c>
      <c r="E7323" s="6" t="s">
        <v>5893</v>
      </c>
      <c r="F7323" s="6" t="s">
        <v>26794</v>
      </c>
      <c r="G7323" s="6" t="s">
        <v>26795</v>
      </c>
      <c r="H7323" s="79">
        <v>2841.3754600000002</v>
      </c>
    </row>
    <row r="7324" spans="1:8" x14ac:dyDescent="0.2">
      <c r="A7324" s="6">
        <v>30017682</v>
      </c>
      <c r="B7324" s="6" t="s">
        <v>26796</v>
      </c>
      <c r="C7324" s="6" t="s">
        <v>6146</v>
      </c>
      <c r="D7324" s="6" t="s">
        <v>17973</v>
      </c>
      <c r="E7324" s="6" t="s">
        <v>5893</v>
      </c>
      <c r="F7324" s="6" t="s">
        <v>26797</v>
      </c>
      <c r="G7324" s="6" t="s">
        <v>26798</v>
      </c>
      <c r="H7324" s="79">
        <v>2841.3754600000002</v>
      </c>
    </row>
    <row r="7325" spans="1:8" x14ac:dyDescent="0.2">
      <c r="A7325" s="6">
        <v>30064625</v>
      </c>
      <c r="B7325" s="6" t="s">
        <v>26799</v>
      </c>
      <c r="C7325" s="6" t="s">
        <v>6069</v>
      </c>
      <c r="D7325" s="6" t="s">
        <v>17993</v>
      </c>
      <c r="E7325" s="6" t="s">
        <v>15819</v>
      </c>
      <c r="F7325" s="6" t="s">
        <v>26800</v>
      </c>
      <c r="G7325" s="6" t="s">
        <v>26801</v>
      </c>
      <c r="H7325" s="79">
        <v>2841.8143810000001</v>
      </c>
    </row>
    <row r="7326" spans="1:8" x14ac:dyDescent="0.2">
      <c r="A7326" s="6">
        <v>30243625</v>
      </c>
      <c r="B7326" s="6" t="s">
        <v>26802</v>
      </c>
      <c r="C7326" s="6" t="s">
        <v>6073</v>
      </c>
      <c r="D7326" s="6" t="s">
        <v>17993</v>
      </c>
      <c r="E7326" s="6" t="s">
        <v>15819</v>
      </c>
      <c r="F7326" s="6" t="s">
        <v>26803</v>
      </c>
      <c r="G7326" s="6" t="s">
        <v>26804</v>
      </c>
      <c r="H7326" s="79">
        <v>2841.8143810000001</v>
      </c>
    </row>
    <row r="7327" spans="1:8" x14ac:dyDescent="0.2">
      <c r="A7327" s="6">
        <v>30052913</v>
      </c>
      <c r="B7327" s="6" t="s">
        <v>26805</v>
      </c>
      <c r="C7327" s="6" t="s">
        <v>6077</v>
      </c>
      <c r="D7327" s="6" t="s">
        <v>17993</v>
      </c>
      <c r="E7327" s="6" t="s">
        <v>15819</v>
      </c>
      <c r="F7327" s="6" t="s">
        <v>26806</v>
      </c>
      <c r="G7327" s="6" t="s">
        <v>26807</v>
      </c>
      <c r="H7327" s="79">
        <v>2841.8143810000001</v>
      </c>
    </row>
    <row r="7328" spans="1:8" x14ac:dyDescent="0.2">
      <c r="A7328" s="6">
        <v>30230638</v>
      </c>
      <c r="B7328" s="6" t="s">
        <v>26808</v>
      </c>
      <c r="C7328" s="6" t="s">
        <v>6081</v>
      </c>
      <c r="D7328" s="6" t="s">
        <v>17993</v>
      </c>
      <c r="E7328" s="6" t="s">
        <v>15819</v>
      </c>
      <c r="F7328" s="6" t="s">
        <v>26809</v>
      </c>
      <c r="G7328" s="6" t="s">
        <v>26810</v>
      </c>
      <c r="H7328" s="79">
        <v>2841.8143810000001</v>
      </c>
    </row>
    <row r="7329" spans="1:8" x14ac:dyDescent="0.2">
      <c r="A7329" s="6">
        <v>30419363</v>
      </c>
      <c r="B7329" s="6" t="s">
        <v>26811</v>
      </c>
      <c r="C7329" s="6" t="s">
        <v>6069</v>
      </c>
      <c r="D7329" s="6" t="s">
        <v>17997</v>
      </c>
      <c r="E7329" s="6" t="s">
        <v>15819</v>
      </c>
      <c r="F7329" s="6" t="s">
        <v>26812</v>
      </c>
      <c r="G7329" s="6" t="s">
        <v>26813</v>
      </c>
      <c r="H7329" s="79">
        <v>2841.8143810000001</v>
      </c>
    </row>
    <row r="7330" spans="1:8" x14ac:dyDescent="0.2">
      <c r="A7330" s="6">
        <v>30081063</v>
      </c>
      <c r="B7330" s="6" t="s">
        <v>26814</v>
      </c>
      <c r="C7330" s="6" t="s">
        <v>6073</v>
      </c>
      <c r="D7330" s="6" t="s">
        <v>17997</v>
      </c>
      <c r="E7330" s="6" t="s">
        <v>15819</v>
      </c>
      <c r="F7330" s="6" t="s">
        <v>26815</v>
      </c>
      <c r="G7330" s="6" t="s">
        <v>26816</v>
      </c>
      <c r="H7330" s="79">
        <v>2841.8143810000001</v>
      </c>
    </row>
    <row r="7331" spans="1:8" x14ac:dyDescent="0.2">
      <c r="A7331" s="6">
        <v>30245694</v>
      </c>
      <c r="B7331" s="6" t="s">
        <v>26817</v>
      </c>
      <c r="C7331" s="6" t="s">
        <v>6077</v>
      </c>
      <c r="D7331" s="6" t="s">
        <v>17997</v>
      </c>
      <c r="E7331" s="6" t="s">
        <v>15819</v>
      </c>
      <c r="F7331" s="6" t="s">
        <v>26818</v>
      </c>
      <c r="G7331" s="6" t="s">
        <v>26819</v>
      </c>
      <c r="H7331" s="79">
        <v>2841.8143810000001</v>
      </c>
    </row>
    <row r="7332" spans="1:8" x14ac:dyDescent="0.2">
      <c r="A7332" s="6">
        <v>30001504</v>
      </c>
      <c r="B7332" s="6" t="s">
        <v>26820</v>
      </c>
      <c r="C7332" s="6" t="s">
        <v>6081</v>
      </c>
      <c r="D7332" s="6" t="s">
        <v>17997</v>
      </c>
      <c r="E7332" s="6" t="s">
        <v>15819</v>
      </c>
      <c r="F7332" s="6" t="s">
        <v>26821</v>
      </c>
      <c r="G7332" s="6" t="s">
        <v>26822</v>
      </c>
      <c r="H7332" s="79">
        <v>2841.8143810000001</v>
      </c>
    </row>
    <row r="7333" spans="1:8" x14ac:dyDescent="0.2">
      <c r="A7333" s="6">
        <v>30229544</v>
      </c>
      <c r="B7333" s="6" t="s">
        <v>26823</v>
      </c>
      <c r="C7333" s="6" t="s">
        <v>7653</v>
      </c>
      <c r="D7333" s="6" t="s">
        <v>18868</v>
      </c>
      <c r="E7333" s="6" t="s">
        <v>5638</v>
      </c>
      <c r="F7333" s="6" t="s">
        <v>26824</v>
      </c>
      <c r="G7333" s="6" t="s">
        <v>26825</v>
      </c>
      <c r="H7333" s="79">
        <v>2848.345178</v>
      </c>
    </row>
    <row r="7334" spans="1:8" x14ac:dyDescent="0.2">
      <c r="A7334" s="6">
        <v>30081660</v>
      </c>
      <c r="B7334" s="6" t="s">
        <v>26826</v>
      </c>
      <c r="C7334" s="6" t="s">
        <v>7653</v>
      </c>
      <c r="D7334" s="6" t="s">
        <v>18870</v>
      </c>
      <c r="E7334" s="6" t="s">
        <v>5638</v>
      </c>
      <c r="F7334" s="6" t="s">
        <v>26827</v>
      </c>
      <c r="G7334" s="6" t="s">
        <v>26828</v>
      </c>
      <c r="H7334" s="79">
        <v>2848.345178</v>
      </c>
    </row>
    <row r="7335" spans="1:8" x14ac:dyDescent="0.2">
      <c r="A7335" s="6">
        <v>30453004</v>
      </c>
      <c r="B7335" s="6" t="s">
        <v>3237</v>
      </c>
      <c r="C7335" s="6" t="s">
        <v>7653</v>
      </c>
      <c r="D7335" s="6" t="s">
        <v>18874</v>
      </c>
      <c r="E7335" s="6" t="s">
        <v>5638</v>
      </c>
      <c r="F7335" s="6" t="s">
        <v>3233</v>
      </c>
      <c r="G7335" s="6" t="s">
        <v>3234</v>
      </c>
      <c r="H7335" s="79">
        <v>2848.345178</v>
      </c>
    </row>
    <row r="7336" spans="1:8" x14ac:dyDescent="0.2">
      <c r="A7336" s="6">
        <v>30384799</v>
      </c>
      <c r="B7336" s="6" t="s">
        <v>26829</v>
      </c>
      <c r="C7336" s="6" t="s">
        <v>5658</v>
      </c>
      <c r="D7336" s="6" t="s">
        <v>12594</v>
      </c>
      <c r="E7336" s="6" t="s">
        <v>5893</v>
      </c>
      <c r="F7336" s="6" t="s">
        <v>26830</v>
      </c>
      <c r="G7336" s="6" t="s">
        <v>26831</v>
      </c>
      <c r="H7336" s="79">
        <v>2866.1122759999998</v>
      </c>
    </row>
    <row r="7337" spans="1:8" x14ac:dyDescent="0.2">
      <c r="A7337" s="6">
        <v>30227032</v>
      </c>
      <c r="B7337" s="6" t="s">
        <v>26832</v>
      </c>
      <c r="C7337" s="6" t="s">
        <v>5658</v>
      </c>
      <c r="D7337" s="6" t="s">
        <v>12610</v>
      </c>
      <c r="E7337" s="6" t="s">
        <v>5893</v>
      </c>
      <c r="F7337" s="6" t="s">
        <v>26833</v>
      </c>
      <c r="G7337" s="6" t="s">
        <v>26834</v>
      </c>
      <c r="H7337" s="79">
        <v>2866.1122759999998</v>
      </c>
    </row>
    <row r="7338" spans="1:8" x14ac:dyDescent="0.2">
      <c r="A7338" s="6">
        <v>30284925</v>
      </c>
      <c r="B7338" s="6" t="s">
        <v>26835</v>
      </c>
      <c r="C7338" s="6" t="s">
        <v>5727</v>
      </c>
      <c r="D7338" s="6" t="s">
        <v>17993</v>
      </c>
      <c r="E7338" s="6" t="s">
        <v>15819</v>
      </c>
      <c r="F7338" s="6" t="s">
        <v>26836</v>
      </c>
      <c r="G7338" s="6" t="s">
        <v>26837</v>
      </c>
      <c r="H7338" s="79">
        <v>2869.924998</v>
      </c>
    </row>
    <row r="7339" spans="1:8" x14ac:dyDescent="0.2">
      <c r="A7339" s="6">
        <v>30160919</v>
      </c>
      <c r="B7339" s="6" t="s">
        <v>26838</v>
      </c>
      <c r="C7339" s="6" t="s">
        <v>5727</v>
      </c>
      <c r="D7339" s="6" t="s">
        <v>17997</v>
      </c>
      <c r="E7339" s="6" t="s">
        <v>15819</v>
      </c>
      <c r="F7339" s="6" t="s">
        <v>26839</v>
      </c>
      <c r="G7339" s="6" t="s">
        <v>26840</v>
      </c>
      <c r="H7339" s="79">
        <v>2869.924998</v>
      </c>
    </row>
    <row r="7340" spans="1:8" x14ac:dyDescent="0.2">
      <c r="A7340" s="6">
        <v>30324118</v>
      </c>
      <c r="B7340" s="6" t="s">
        <v>26841</v>
      </c>
      <c r="C7340" s="6" t="s">
        <v>7318</v>
      </c>
      <c r="D7340" s="6" t="s">
        <v>17969</v>
      </c>
      <c r="E7340" s="6" t="s">
        <v>5893</v>
      </c>
      <c r="F7340" s="6" t="s">
        <v>26842</v>
      </c>
      <c r="G7340" s="6" t="s">
        <v>26843</v>
      </c>
      <c r="H7340" s="79">
        <v>2870.1518169999999</v>
      </c>
    </row>
    <row r="7341" spans="1:8" x14ac:dyDescent="0.2">
      <c r="A7341" s="6">
        <v>30111770</v>
      </c>
      <c r="B7341" s="6" t="s">
        <v>26844</v>
      </c>
      <c r="C7341" s="6" t="s">
        <v>7318</v>
      </c>
      <c r="D7341" s="6" t="s">
        <v>17973</v>
      </c>
      <c r="E7341" s="6" t="s">
        <v>5893</v>
      </c>
      <c r="F7341" s="6" t="s">
        <v>26845</v>
      </c>
      <c r="G7341" s="6" t="s">
        <v>26846</v>
      </c>
      <c r="H7341" s="79">
        <v>2870.1518169999999</v>
      </c>
    </row>
    <row r="7342" spans="1:8" x14ac:dyDescent="0.2">
      <c r="A7342" s="6">
        <v>30288666</v>
      </c>
      <c r="B7342" s="6" t="s">
        <v>26847</v>
      </c>
      <c r="C7342" s="6" t="s">
        <v>5760</v>
      </c>
      <c r="D7342" s="6" t="s">
        <v>17617</v>
      </c>
      <c r="E7342" s="6" t="s">
        <v>5638</v>
      </c>
      <c r="F7342" s="6" t="s">
        <v>26848</v>
      </c>
      <c r="G7342" s="6" t="s">
        <v>26849</v>
      </c>
      <c r="H7342" s="79">
        <v>2875.3171649999999</v>
      </c>
    </row>
    <row r="7343" spans="1:8" x14ac:dyDescent="0.2">
      <c r="A7343" s="6">
        <v>30170349</v>
      </c>
      <c r="B7343" s="6" t="s">
        <v>26850</v>
      </c>
      <c r="C7343" s="6" t="s">
        <v>5760</v>
      </c>
      <c r="D7343" s="6" t="s">
        <v>17559</v>
      </c>
      <c r="E7343" s="6" t="s">
        <v>5638</v>
      </c>
      <c r="F7343" s="6" t="s">
        <v>26851</v>
      </c>
      <c r="G7343" s="6" t="s">
        <v>26852</v>
      </c>
      <c r="H7343" s="79">
        <v>2875.3171649999999</v>
      </c>
    </row>
    <row r="7344" spans="1:8" x14ac:dyDescent="0.2">
      <c r="A7344" s="6">
        <v>30430105</v>
      </c>
      <c r="B7344" s="6" t="s">
        <v>26853</v>
      </c>
      <c r="C7344" s="6" t="s">
        <v>6041</v>
      </c>
      <c r="D7344" s="6" t="s">
        <v>17993</v>
      </c>
      <c r="E7344" s="6" t="s">
        <v>15819</v>
      </c>
      <c r="F7344" s="6" t="s">
        <v>26854</v>
      </c>
      <c r="G7344" s="6" t="s">
        <v>26855</v>
      </c>
      <c r="H7344" s="79">
        <v>2876.3901139999998</v>
      </c>
    </row>
    <row r="7345" spans="1:8" x14ac:dyDescent="0.2">
      <c r="A7345" s="6">
        <v>30192192</v>
      </c>
      <c r="B7345" s="6" t="s">
        <v>26856</v>
      </c>
      <c r="C7345" s="6" t="s">
        <v>6041</v>
      </c>
      <c r="D7345" s="6" t="s">
        <v>17997</v>
      </c>
      <c r="E7345" s="6" t="s">
        <v>15819</v>
      </c>
      <c r="F7345" s="6" t="s">
        <v>26857</v>
      </c>
      <c r="G7345" s="6" t="s">
        <v>26858</v>
      </c>
      <c r="H7345" s="79">
        <v>2876.3901139999998</v>
      </c>
    </row>
    <row r="7346" spans="1:8" x14ac:dyDescent="0.2">
      <c r="A7346" s="6">
        <v>30281870</v>
      </c>
      <c r="B7346" s="6" t="s">
        <v>26859</v>
      </c>
      <c r="C7346" s="6" t="s">
        <v>8598</v>
      </c>
      <c r="D7346" s="6" t="s">
        <v>17993</v>
      </c>
      <c r="E7346" s="6" t="s">
        <v>15819</v>
      </c>
      <c r="F7346" s="6" t="s">
        <v>26860</v>
      </c>
      <c r="G7346" s="6" t="s">
        <v>26861</v>
      </c>
      <c r="H7346" s="79">
        <v>2879.6827629999998</v>
      </c>
    </row>
    <row r="7347" spans="1:8" x14ac:dyDescent="0.2">
      <c r="A7347" s="6">
        <v>30311795</v>
      </c>
      <c r="B7347" s="6" t="s">
        <v>26862</v>
      </c>
      <c r="C7347" s="6" t="s">
        <v>8598</v>
      </c>
      <c r="D7347" s="6" t="s">
        <v>17997</v>
      </c>
      <c r="E7347" s="6" t="s">
        <v>15819</v>
      </c>
      <c r="F7347" s="6" t="s">
        <v>26863</v>
      </c>
      <c r="G7347" s="6" t="s">
        <v>26864</v>
      </c>
      <c r="H7347" s="79">
        <v>2879.6827629999998</v>
      </c>
    </row>
    <row r="7348" spans="1:8" x14ac:dyDescent="0.2">
      <c r="A7348" s="6">
        <v>30379953</v>
      </c>
      <c r="B7348" s="6" t="s">
        <v>26865</v>
      </c>
      <c r="C7348" s="6" t="s">
        <v>10912</v>
      </c>
      <c r="D7348" s="6" t="s">
        <v>19176</v>
      </c>
      <c r="E7348" s="6" t="s">
        <v>5893</v>
      </c>
      <c r="F7348" s="6" t="s">
        <v>26866</v>
      </c>
      <c r="G7348" s="6" t="s">
        <v>26867</v>
      </c>
      <c r="H7348" s="79">
        <v>2880.2338610000002</v>
      </c>
    </row>
    <row r="7349" spans="1:8" x14ac:dyDescent="0.2">
      <c r="A7349" s="6">
        <v>30151843</v>
      </c>
      <c r="B7349" s="6" t="s">
        <v>26868</v>
      </c>
      <c r="C7349" s="6" t="s">
        <v>10912</v>
      </c>
      <c r="D7349" s="6" t="s">
        <v>19180</v>
      </c>
      <c r="E7349" s="6" t="s">
        <v>5893</v>
      </c>
      <c r="F7349" s="6" t="s">
        <v>26869</v>
      </c>
      <c r="G7349" s="6" t="s">
        <v>26870</v>
      </c>
      <c r="H7349" s="79">
        <v>2880.2338610000002</v>
      </c>
    </row>
    <row r="7350" spans="1:8" x14ac:dyDescent="0.2">
      <c r="A7350" s="6">
        <v>30323636</v>
      </c>
      <c r="B7350" s="6" t="s">
        <v>1447</v>
      </c>
      <c r="C7350" s="6" t="s">
        <v>9041</v>
      </c>
      <c r="D7350" s="6" t="s">
        <v>18358</v>
      </c>
      <c r="E7350" s="6" t="s">
        <v>5638</v>
      </c>
      <c r="F7350" s="6" t="s">
        <v>1442</v>
      </c>
      <c r="G7350" s="6" t="s">
        <v>1443</v>
      </c>
      <c r="H7350" s="79">
        <v>2889.0509269999998</v>
      </c>
    </row>
    <row r="7351" spans="1:8" x14ac:dyDescent="0.2">
      <c r="A7351" s="6">
        <v>30147077</v>
      </c>
      <c r="B7351" s="6" t="s">
        <v>26871</v>
      </c>
      <c r="C7351" s="6" t="s">
        <v>5762</v>
      </c>
      <c r="D7351" s="6" t="s">
        <v>17617</v>
      </c>
      <c r="E7351" s="6" t="s">
        <v>5638</v>
      </c>
      <c r="F7351" s="6" t="s">
        <v>26872</v>
      </c>
      <c r="G7351" s="6" t="s">
        <v>26873</v>
      </c>
      <c r="H7351" s="79">
        <v>2892.2201639999998</v>
      </c>
    </row>
    <row r="7352" spans="1:8" x14ac:dyDescent="0.2">
      <c r="A7352" s="6">
        <v>30304394</v>
      </c>
      <c r="B7352" s="6" t="s">
        <v>26874</v>
      </c>
      <c r="C7352" s="6" t="s">
        <v>5766</v>
      </c>
      <c r="D7352" s="6" t="s">
        <v>17617</v>
      </c>
      <c r="E7352" s="6" t="s">
        <v>5638</v>
      </c>
      <c r="F7352" s="6" t="s">
        <v>26875</v>
      </c>
      <c r="G7352" s="6" t="s">
        <v>26876</v>
      </c>
      <c r="H7352" s="79">
        <v>2892.2201639999998</v>
      </c>
    </row>
    <row r="7353" spans="1:8" x14ac:dyDescent="0.2">
      <c r="A7353" s="6">
        <v>30335739</v>
      </c>
      <c r="B7353" s="6" t="s">
        <v>26877</v>
      </c>
      <c r="C7353" s="6" t="s">
        <v>5762</v>
      </c>
      <c r="D7353" s="6" t="s">
        <v>17559</v>
      </c>
      <c r="E7353" s="6" t="s">
        <v>5638</v>
      </c>
      <c r="F7353" s="6" t="s">
        <v>26878</v>
      </c>
      <c r="G7353" s="6" t="s">
        <v>26879</v>
      </c>
      <c r="H7353" s="79">
        <v>2892.2201639999998</v>
      </c>
    </row>
    <row r="7354" spans="1:8" x14ac:dyDescent="0.2">
      <c r="A7354" s="6">
        <v>30120395</v>
      </c>
      <c r="B7354" s="6" t="s">
        <v>26880</v>
      </c>
      <c r="C7354" s="6" t="s">
        <v>5766</v>
      </c>
      <c r="D7354" s="6" t="s">
        <v>17559</v>
      </c>
      <c r="E7354" s="6" t="s">
        <v>5638</v>
      </c>
      <c r="F7354" s="6" t="s">
        <v>26881</v>
      </c>
      <c r="G7354" s="6" t="s">
        <v>26882</v>
      </c>
      <c r="H7354" s="79">
        <v>2892.2201639999998</v>
      </c>
    </row>
    <row r="7355" spans="1:8" x14ac:dyDescent="0.2">
      <c r="A7355" s="6">
        <v>30312016</v>
      </c>
      <c r="B7355" s="6" t="s">
        <v>26883</v>
      </c>
      <c r="C7355" s="6" t="s">
        <v>8426</v>
      </c>
      <c r="D7355" s="6" t="s">
        <v>9992</v>
      </c>
      <c r="E7355" s="6" t="s">
        <v>9993</v>
      </c>
      <c r="F7355" s="6" t="s">
        <v>26884</v>
      </c>
      <c r="G7355" s="6" t="s">
        <v>26885</v>
      </c>
      <c r="H7355" s="79">
        <v>2894.6680860000001</v>
      </c>
    </row>
    <row r="7356" spans="1:8" x14ac:dyDescent="0.2">
      <c r="A7356" s="6">
        <v>30010792</v>
      </c>
      <c r="B7356" s="6" t="s">
        <v>26886</v>
      </c>
      <c r="C7356" s="6" t="s">
        <v>7099</v>
      </c>
      <c r="D7356" s="6" t="s">
        <v>9992</v>
      </c>
      <c r="E7356" s="6" t="s">
        <v>9993</v>
      </c>
      <c r="F7356" s="6" t="s">
        <v>26887</v>
      </c>
      <c r="G7356" s="6" t="s">
        <v>26888</v>
      </c>
      <c r="H7356" s="79">
        <v>2894.6680860000001</v>
      </c>
    </row>
    <row r="7357" spans="1:8" x14ac:dyDescent="0.2">
      <c r="A7357" s="6">
        <v>30091043</v>
      </c>
      <c r="B7357" s="6" t="s">
        <v>26889</v>
      </c>
      <c r="C7357" s="6" t="s">
        <v>6146</v>
      </c>
      <c r="D7357" s="6" t="s">
        <v>17993</v>
      </c>
      <c r="E7357" s="6" t="s">
        <v>15819</v>
      </c>
      <c r="F7357" s="6" t="s">
        <v>26890</v>
      </c>
      <c r="G7357" s="6" t="s">
        <v>26891</v>
      </c>
      <c r="H7357" s="79">
        <v>2903.5122259999998</v>
      </c>
    </row>
    <row r="7358" spans="1:8" x14ac:dyDescent="0.2">
      <c r="A7358" s="6">
        <v>30279424</v>
      </c>
      <c r="B7358" s="6" t="s">
        <v>26892</v>
      </c>
      <c r="C7358" s="6" t="s">
        <v>6150</v>
      </c>
      <c r="D7358" s="6" t="s">
        <v>17993</v>
      </c>
      <c r="E7358" s="6" t="s">
        <v>15819</v>
      </c>
      <c r="F7358" s="6" t="s">
        <v>26893</v>
      </c>
      <c r="G7358" s="6" t="s">
        <v>26894</v>
      </c>
      <c r="H7358" s="79">
        <v>2903.5122259999998</v>
      </c>
    </row>
    <row r="7359" spans="1:8" x14ac:dyDescent="0.2">
      <c r="A7359" s="6">
        <v>30071861</v>
      </c>
      <c r="B7359" s="6" t="s">
        <v>26895</v>
      </c>
      <c r="C7359" s="6" t="s">
        <v>6146</v>
      </c>
      <c r="D7359" s="6" t="s">
        <v>17997</v>
      </c>
      <c r="E7359" s="6" t="s">
        <v>15819</v>
      </c>
      <c r="F7359" s="6" t="s">
        <v>26896</v>
      </c>
      <c r="G7359" s="6" t="s">
        <v>26897</v>
      </c>
      <c r="H7359" s="79">
        <v>2903.5122259999998</v>
      </c>
    </row>
    <row r="7360" spans="1:8" x14ac:dyDescent="0.2">
      <c r="A7360" s="6">
        <v>30064363</v>
      </c>
      <c r="B7360" s="6" t="s">
        <v>26898</v>
      </c>
      <c r="C7360" s="6" t="s">
        <v>6150</v>
      </c>
      <c r="D7360" s="6" t="s">
        <v>17997</v>
      </c>
      <c r="E7360" s="6" t="s">
        <v>15819</v>
      </c>
      <c r="F7360" s="6" t="s">
        <v>26899</v>
      </c>
      <c r="G7360" s="6" t="s">
        <v>26900</v>
      </c>
      <c r="H7360" s="79">
        <v>2903.5122259999998</v>
      </c>
    </row>
    <row r="7361" spans="1:8" x14ac:dyDescent="0.2">
      <c r="A7361" s="6">
        <v>30143800</v>
      </c>
      <c r="B7361" s="6" t="s">
        <v>26901</v>
      </c>
      <c r="C7361" s="6" t="s">
        <v>8440</v>
      </c>
      <c r="D7361" s="6" t="s">
        <v>18044</v>
      </c>
      <c r="E7361" s="6" t="s">
        <v>5638</v>
      </c>
      <c r="F7361" s="6" t="s">
        <v>26902</v>
      </c>
      <c r="G7361" s="6" t="s">
        <v>26903</v>
      </c>
      <c r="H7361" s="79">
        <v>2903.5122259999998</v>
      </c>
    </row>
    <row r="7362" spans="1:8" x14ac:dyDescent="0.2">
      <c r="A7362" s="6">
        <v>30271150</v>
      </c>
      <c r="B7362" s="6" t="s">
        <v>26904</v>
      </c>
      <c r="C7362" s="6" t="s">
        <v>7106</v>
      </c>
      <c r="D7362" s="6" t="s">
        <v>18044</v>
      </c>
      <c r="E7362" s="6" t="s">
        <v>5638</v>
      </c>
      <c r="F7362" s="6" t="s">
        <v>26905</v>
      </c>
      <c r="G7362" s="6" t="s">
        <v>26906</v>
      </c>
      <c r="H7362" s="79">
        <v>2903.5122259999998</v>
      </c>
    </row>
    <row r="7363" spans="1:8" x14ac:dyDescent="0.2">
      <c r="A7363" s="6">
        <v>30011481</v>
      </c>
      <c r="B7363" s="6" t="s">
        <v>5143</v>
      </c>
      <c r="C7363" s="6" t="s">
        <v>6182</v>
      </c>
      <c r="D7363" s="6" t="s">
        <v>18870</v>
      </c>
      <c r="E7363" s="6" t="s">
        <v>5638</v>
      </c>
      <c r="F7363" s="6" t="s">
        <v>5139</v>
      </c>
      <c r="G7363" s="6" t="s">
        <v>5140</v>
      </c>
      <c r="H7363" s="79">
        <v>2903.9611479999999</v>
      </c>
    </row>
    <row r="7364" spans="1:8" x14ac:dyDescent="0.2">
      <c r="A7364" s="6">
        <v>30134105</v>
      </c>
      <c r="B7364" s="6" t="s">
        <v>26907</v>
      </c>
      <c r="C7364" s="6" t="s">
        <v>6182</v>
      </c>
      <c r="D7364" s="6" t="s">
        <v>18874</v>
      </c>
      <c r="E7364" s="6" t="s">
        <v>5638</v>
      </c>
      <c r="F7364" s="6" t="s">
        <v>26908</v>
      </c>
      <c r="G7364" s="6" t="s">
        <v>26909</v>
      </c>
      <c r="H7364" s="79">
        <v>2903.9611479999999</v>
      </c>
    </row>
    <row r="7365" spans="1:8" x14ac:dyDescent="0.2">
      <c r="A7365" s="6">
        <v>30132729</v>
      </c>
      <c r="B7365" s="6" t="s">
        <v>26910</v>
      </c>
      <c r="C7365" s="6" t="s">
        <v>6037</v>
      </c>
      <c r="D7365" s="6" t="s">
        <v>17993</v>
      </c>
      <c r="E7365" s="6" t="s">
        <v>15819</v>
      </c>
      <c r="F7365" s="6" t="s">
        <v>26911</v>
      </c>
      <c r="G7365" s="6" t="s">
        <v>26912</v>
      </c>
      <c r="H7365" s="79">
        <v>2909.9750370000002</v>
      </c>
    </row>
    <row r="7366" spans="1:8" x14ac:dyDescent="0.2">
      <c r="A7366" s="6">
        <v>30044489</v>
      </c>
      <c r="B7366" s="6" t="s">
        <v>26913</v>
      </c>
      <c r="C7366" s="6" t="s">
        <v>6037</v>
      </c>
      <c r="D7366" s="6" t="s">
        <v>17997</v>
      </c>
      <c r="E7366" s="6" t="s">
        <v>15819</v>
      </c>
      <c r="F7366" s="6" t="s">
        <v>26914</v>
      </c>
      <c r="G7366" s="6" t="s">
        <v>26915</v>
      </c>
      <c r="H7366" s="79">
        <v>2909.9750370000002</v>
      </c>
    </row>
    <row r="7367" spans="1:8" x14ac:dyDescent="0.2">
      <c r="A7367" s="6">
        <v>30277333</v>
      </c>
      <c r="B7367" s="6" t="s">
        <v>26916</v>
      </c>
      <c r="C7367" s="6" t="s">
        <v>8073</v>
      </c>
      <c r="D7367" s="6" t="s">
        <v>18044</v>
      </c>
      <c r="E7367" s="6" t="s">
        <v>5638</v>
      </c>
      <c r="F7367" s="6" t="s">
        <v>26917</v>
      </c>
      <c r="G7367" s="6" t="s">
        <v>26918</v>
      </c>
      <c r="H7367" s="79">
        <v>2912.7570540000002</v>
      </c>
    </row>
    <row r="7368" spans="1:8" x14ac:dyDescent="0.2">
      <c r="A7368" s="6">
        <v>30151421</v>
      </c>
      <c r="B7368" s="6" t="s">
        <v>26919</v>
      </c>
      <c r="C7368" s="6" t="s">
        <v>26920</v>
      </c>
      <c r="D7368" s="6" t="s">
        <v>19351</v>
      </c>
      <c r="E7368" s="6" t="s">
        <v>5893</v>
      </c>
      <c r="F7368" s="6" t="s">
        <v>26921</v>
      </c>
      <c r="G7368" s="6" t="s">
        <v>26922</v>
      </c>
      <c r="H7368" s="79">
        <v>2919.1105600000001</v>
      </c>
    </row>
    <row r="7369" spans="1:8" x14ac:dyDescent="0.2">
      <c r="A7369" s="6">
        <v>30164254</v>
      </c>
      <c r="B7369" s="6" t="s">
        <v>26923</v>
      </c>
      <c r="C7369" s="6" t="s">
        <v>26924</v>
      </c>
      <c r="D7369" s="6" t="s">
        <v>20977</v>
      </c>
      <c r="E7369" s="6" t="s">
        <v>5638</v>
      </c>
      <c r="F7369" s="6" t="s">
        <v>26925</v>
      </c>
      <c r="G7369" s="6" t="s">
        <v>26926</v>
      </c>
      <c r="H7369" s="79">
        <v>2919.1105600000001</v>
      </c>
    </row>
    <row r="7370" spans="1:8" x14ac:dyDescent="0.2">
      <c r="A7370" s="6">
        <v>30420262</v>
      </c>
      <c r="B7370" s="6" t="s">
        <v>26927</v>
      </c>
      <c r="C7370" s="6" t="s">
        <v>8602</v>
      </c>
      <c r="D7370" s="6" t="s">
        <v>18868</v>
      </c>
      <c r="E7370" s="6" t="s">
        <v>5638</v>
      </c>
      <c r="F7370" s="6" t="s">
        <v>26928</v>
      </c>
      <c r="G7370" s="6" t="s">
        <v>26929</v>
      </c>
      <c r="H7370" s="79">
        <v>2923.5589089999999</v>
      </c>
    </row>
    <row r="7371" spans="1:8" x14ac:dyDescent="0.2">
      <c r="A7371" s="6">
        <v>30453238</v>
      </c>
      <c r="B7371" s="6" t="s">
        <v>26930</v>
      </c>
      <c r="C7371" s="6" t="s">
        <v>5929</v>
      </c>
      <c r="D7371" s="6" t="s">
        <v>17617</v>
      </c>
      <c r="E7371" s="6" t="s">
        <v>5638</v>
      </c>
      <c r="F7371" s="6" t="s">
        <v>26931</v>
      </c>
      <c r="G7371" s="6" t="s">
        <v>26932</v>
      </c>
      <c r="H7371" s="79">
        <v>2942.977061</v>
      </c>
    </row>
    <row r="7372" spans="1:8" x14ac:dyDescent="0.2">
      <c r="A7372" s="6">
        <v>30187221</v>
      </c>
      <c r="B7372" s="6" t="s">
        <v>26933</v>
      </c>
      <c r="C7372" s="6" t="s">
        <v>5929</v>
      </c>
      <c r="D7372" s="6" t="s">
        <v>17559</v>
      </c>
      <c r="E7372" s="6" t="s">
        <v>5638</v>
      </c>
      <c r="F7372" s="6" t="s">
        <v>26934</v>
      </c>
      <c r="G7372" s="6" t="s">
        <v>26935</v>
      </c>
      <c r="H7372" s="79">
        <v>2942.977061</v>
      </c>
    </row>
    <row r="7373" spans="1:8" x14ac:dyDescent="0.2">
      <c r="A7373" s="6">
        <v>30150082</v>
      </c>
      <c r="B7373" s="6" t="s">
        <v>26936</v>
      </c>
      <c r="C7373" s="6" t="s">
        <v>8440</v>
      </c>
      <c r="D7373" s="6" t="s">
        <v>18868</v>
      </c>
      <c r="E7373" s="6" t="s">
        <v>5638</v>
      </c>
      <c r="F7373" s="6" t="s">
        <v>26937</v>
      </c>
      <c r="G7373" s="6" t="s">
        <v>26938</v>
      </c>
      <c r="H7373" s="79">
        <v>2949.6654720000001</v>
      </c>
    </row>
    <row r="7374" spans="1:8" x14ac:dyDescent="0.2">
      <c r="A7374" s="6">
        <v>30306747</v>
      </c>
      <c r="B7374" s="6" t="s">
        <v>26939</v>
      </c>
      <c r="C7374" s="6" t="s">
        <v>7106</v>
      </c>
      <c r="D7374" s="6" t="s">
        <v>18868</v>
      </c>
      <c r="E7374" s="6" t="s">
        <v>5638</v>
      </c>
      <c r="F7374" s="6" t="s">
        <v>26940</v>
      </c>
      <c r="G7374" s="6" t="s">
        <v>26941</v>
      </c>
      <c r="H7374" s="79">
        <v>2949.6654720000001</v>
      </c>
    </row>
    <row r="7375" spans="1:8" x14ac:dyDescent="0.2">
      <c r="A7375" s="6">
        <v>30412404</v>
      </c>
      <c r="B7375" s="6" t="s">
        <v>1217</v>
      </c>
      <c r="C7375" s="6" t="s">
        <v>8440</v>
      </c>
      <c r="D7375" s="6" t="s">
        <v>18870</v>
      </c>
      <c r="E7375" s="6" t="s">
        <v>5638</v>
      </c>
      <c r="F7375" s="6" t="s">
        <v>1212</v>
      </c>
      <c r="G7375" s="6" t="s">
        <v>1213</v>
      </c>
      <c r="H7375" s="79">
        <v>2949.6654720000001</v>
      </c>
    </row>
    <row r="7376" spans="1:8" x14ac:dyDescent="0.2">
      <c r="A7376" s="6">
        <v>30187752</v>
      </c>
      <c r="B7376" s="6" t="s">
        <v>5187</v>
      </c>
      <c r="C7376" s="6" t="s">
        <v>7106</v>
      </c>
      <c r="D7376" s="6" t="s">
        <v>18870</v>
      </c>
      <c r="E7376" s="6" t="s">
        <v>5638</v>
      </c>
      <c r="F7376" s="6" t="s">
        <v>5183</v>
      </c>
      <c r="G7376" s="6" t="s">
        <v>5184</v>
      </c>
      <c r="H7376" s="79">
        <v>2949.6654720000001</v>
      </c>
    </row>
    <row r="7377" spans="1:8" x14ac:dyDescent="0.2">
      <c r="A7377" s="6">
        <v>30258635</v>
      </c>
      <c r="B7377" s="6" t="s">
        <v>26942</v>
      </c>
      <c r="C7377" s="6" t="s">
        <v>8440</v>
      </c>
      <c r="D7377" s="6" t="s">
        <v>18874</v>
      </c>
      <c r="E7377" s="6" t="s">
        <v>5638</v>
      </c>
      <c r="F7377" s="6" t="s">
        <v>26943</v>
      </c>
      <c r="G7377" s="6" t="s">
        <v>26944</v>
      </c>
      <c r="H7377" s="79">
        <v>2949.6654720000001</v>
      </c>
    </row>
    <row r="7378" spans="1:8" x14ac:dyDescent="0.2">
      <c r="A7378" s="6">
        <v>30336843</v>
      </c>
      <c r="B7378" s="6" t="s">
        <v>26945</v>
      </c>
      <c r="C7378" s="6" t="s">
        <v>7106</v>
      </c>
      <c r="D7378" s="6" t="s">
        <v>18874</v>
      </c>
      <c r="E7378" s="6" t="s">
        <v>5638</v>
      </c>
      <c r="F7378" s="6" t="s">
        <v>26946</v>
      </c>
      <c r="G7378" s="6" t="s">
        <v>26947</v>
      </c>
      <c r="H7378" s="79">
        <v>2949.6654720000001</v>
      </c>
    </row>
    <row r="7379" spans="1:8" x14ac:dyDescent="0.2">
      <c r="A7379" s="6">
        <v>30348525</v>
      </c>
      <c r="B7379" s="6" t="s">
        <v>26948</v>
      </c>
      <c r="C7379" s="6" t="s">
        <v>5973</v>
      </c>
      <c r="D7379" s="6" t="s">
        <v>18044</v>
      </c>
      <c r="E7379" s="6" t="s">
        <v>5638</v>
      </c>
      <c r="F7379" s="6" t="s">
        <v>26949</v>
      </c>
      <c r="G7379" s="6" t="s">
        <v>26950</v>
      </c>
      <c r="H7379" s="79">
        <v>2950.6875570000002</v>
      </c>
    </row>
    <row r="7380" spans="1:8" x14ac:dyDescent="0.2">
      <c r="A7380" s="6">
        <v>30141607</v>
      </c>
      <c r="B7380" s="6" t="s">
        <v>26951</v>
      </c>
      <c r="C7380" s="6" t="s">
        <v>9081</v>
      </c>
      <c r="D7380" s="6" t="s">
        <v>18587</v>
      </c>
      <c r="E7380" s="6" t="s">
        <v>15819</v>
      </c>
      <c r="F7380" s="6" t="s">
        <v>26952</v>
      </c>
      <c r="G7380" s="6" t="s">
        <v>26953</v>
      </c>
      <c r="H7380" s="79">
        <v>2953.411971</v>
      </c>
    </row>
    <row r="7381" spans="1:8" x14ac:dyDescent="0.2">
      <c r="A7381" s="6">
        <v>30011846</v>
      </c>
      <c r="B7381" s="6" t="s">
        <v>26954</v>
      </c>
      <c r="C7381" s="6" t="s">
        <v>6186</v>
      </c>
      <c r="D7381" s="6" t="s">
        <v>17993</v>
      </c>
      <c r="E7381" s="6" t="s">
        <v>15819</v>
      </c>
      <c r="F7381" s="6" t="s">
        <v>26955</v>
      </c>
      <c r="G7381" s="6" t="s">
        <v>26956</v>
      </c>
      <c r="H7381" s="79">
        <v>2954.2101189999998</v>
      </c>
    </row>
    <row r="7382" spans="1:8" x14ac:dyDescent="0.2">
      <c r="A7382" s="6">
        <v>30002419</v>
      </c>
      <c r="B7382" s="6" t="s">
        <v>26957</v>
      </c>
      <c r="C7382" s="6" t="s">
        <v>6186</v>
      </c>
      <c r="D7382" s="6" t="s">
        <v>17997</v>
      </c>
      <c r="E7382" s="6" t="s">
        <v>15819</v>
      </c>
      <c r="F7382" s="6" t="s">
        <v>26958</v>
      </c>
      <c r="G7382" s="6" t="s">
        <v>26959</v>
      </c>
      <c r="H7382" s="79">
        <v>2954.2101189999998</v>
      </c>
    </row>
    <row r="7383" spans="1:8" x14ac:dyDescent="0.2">
      <c r="A7383" s="6">
        <v>30443980</v>
      </c>
      <c r="B7383" s="6" t="s">
        <v>26960</v>
      </c>
      <c r="C7383" s="6" t="s">
        <v>7159</v>
      </c>
      <c r="D7383" s="6" t="s">
        <v>18044</v>
      </c>
      <c r="E7383" s="6" t="s">
        <v>5638</v>
      </c>
      <c r="F7383" s="6" t="s">
        <v>26961</v>
      </c>
      <c r="G7383" s="6" t="s">
        <v>26962</v>
      </c>
      <c r="H7383" s="79">
        <v>2954.2101189999998</v>
      </c>
    </row>
    <row r="7384" spans="1:8" x14ac:dyDescent="0.2">
      <c r="A7384" s="6">
        <v>30368440</v>
      </c>
      <c r="B7384" s="6" t="s">
        <v>26963</v>
      </c>
      <c r="C7384" s="6" t="s">
        <v>9429</v>
      </c>
      <c r="D7384" s="6" t="s">
        <v>12145</v>
      </c>
      <c r="E7384" s="6" t="s">
        <v>5638</v>
      </c>
      <c r="F7384" s="6" t="s">
        <v>26964</v>
      </c>
      <c r="G7384" s="6" t="s">
        <v>26965</v>
      </c>
      <c r="H7384" s="79">
        <v>2959.4985369999999</v>
      </c>
    </row>
    <row r="7385" spans="1:8" x14ac:dyDescent="0.2">
      <c r="A7385" s="6">
        <v>30250828</v>
      </c>
      <c r="B7385" s="6" t="s">
        <v>1162</v>
      </c>
      <c r="C7385" s="6" t="s">
        <v>6174</v>
      </c>
      <c r="D7385" s="6" t="s">
        <v>18870</v>
      </c>
      <c r="E7385" s="6" t="s">
        <v>5638</v>
      </c>
      <c r="F7385" s="6" t="s">
        <v>1157</v>
      </c>
      <c r="G7385" s="6" t="s">
        <v>1158</v>
      </c>
      <c r="H7385" s="79">
        <v>2961.8672259999998</v>
      </c>
    </row>
    <row r="7386" spans="1:8" x14ac:dyDescent="0.2">
      <c r="A7386" s="6">
        <v>30375579</v>
      </c>
      <c r="B7386" s="6" t="s">
        <v>2992</v>
      </c>
      <c r="C7386" s="6" t="s">
        <v>6170</v>
      </c>
      <c r="D7386" s="6" t="s">
        <v>18874</v>
      </c>
      <c r="E7386" s="6" t="s">
        <v>5638</v>
      </c>
      <c r="F7386" s="6" t="s">
        <v>2987</v>
      </c>
      <c r="G7386" s="6" t="s">
        <v>2988</v>
      </c>
      <c r="H7386" s="79">
        <v>2961.8672259999998</v>
      </c>
    </row>
    <row r="7387" spans="1:8" x14ac:dyDescent="0.2">
      <c r="A7387" s="6">
        <v>30181642</v>
      </c>
      <c r="B7387" s="6" t="s">
        <v>26966</v>
      </c>
      <c r="C7387" s="6" t="s">
        <v>6174</v>
      </c>
      <c r="D7387" s="6" t="s">
        <v>18874</v>
      </c>
      <c r="E7387" s="6" t="s">
        <v>5638</v>
      </c>
      <c r="F7387" s="6" t="s">
        <v>26967</v>
      </c>
      <c r="G7387" s="6" t="s">
        <v>26968</v>
      </c>
      <c r="H7387" s="79">
        <v>2961.8672259999998</v>
      </c>
    </row>
    <row r="7388" spans="1:8" x14ac:dyDescent="0.2">
      <c r="A7388" s="6">
        <v>30315176</v>
      </c>
      <c r="B7388" s="6" t="s">
        <v>26969</v>
      </c>
      <c r="C7388" s="6" t="s">
        <v>26970</v>
      </c>
      <c r="D7388" s="6" t="s">
        <v>20977</v>
      </c>
      <c r="E7388" s="6" t="s">
        <v>5638</v>
      </c>
      <c r="F7388" s="6" t="s">
        <v>26971</v>
      </c>
      <c r="G7388" s="6" t="s">
        <v>26972</v>
      </c>
      <c r="H7388" s="79">
        <v>2963.8198349999998</v>
      </c>
    </row>
    <row r="7389" spans="1:8" x14ac:dyDescent="0.2">
      <c r="A7389" s="6">
        <v>30402319</v>
      </c>
      <c r="B7389" s="6" t="s">
        <v>26973</v>
      </c>
      <c r="C7389" s="6" t="s">
        <v>6246</v>
      </c>
      <c r="D7389" s="6" t="s">
        <v>17993</v>
      </c>
      <c r="E7389" s="6" t="s">
        <v>15819</v>
      </c>
      <c r="F7389" s="6" t="s">
        <v>26974</v>
      </c>
      <c r="G7389" s="6" t="s">
        <v>26975</v>
      </c>
      <c r="H7389" s="79">
        <v>2970.1284150000001</v>
      </c>
    </row>
    <row r="7390" spans="1:8" x14ac:dyDescent="0.2">
      <c r="A7390" s="6">
        <v>30256177</v>
      </c>
      <c r="B7390" s="6" t="s">
        <v>26976</v>
      </c>
      <c r="C7390" s="6" t="s">
        <v>6246</v>
      </c>
      <c r="D7390" s="6" t="s">
        <v>17997</v>
      </c>
      <c r="E7390" s="6" t="s">
        <v>15819</v>
      </c>
      <c r="F7390" s="6" t="s">
        <v>26977</v>
      </c>
      <c r="G7390" s="6" t="s">
        <v>26978</v>
      </c>
      <c r="H7390" s="79">
        <v>2970.1284150000001</v>
      </c>
    </row>
    <row r="7391" spans="1:8" x14ac:dyDescent="0.2">
      <c r="A7391" s="6">
        <v>30139670</v>
      </c>
      <c r="B7391" s="6" t="s">
        <v>26979</v>
      </c>
      <c r="C7391" s="6" t="s">
        <v>5654</v>
      </c>
      <c r="D7391" s="6" t="s">
        <v>18358</v>
      </c>
      <c r="E7391" s="6" t="s">
        <v>5638</v>
      </c>
      <c r="F7391" s="6" t="s">
        <v>26980</v>
      </c>
      <c r="G7391" s="6" t="s">
        <v>26981</v>
      </c>
      <c r="H7391" s="79">
        <v>2970.2137069999999</v>
      </c>
    </row>
    <row r="7392" spans="1:8" x14ac:dyDescent="0.2">
      <c r="A7392" s="6">
        <v>30024648</v>
      </c>
      <c r="B7392" s="6" t="s">
        <v>26982</v>
      </c>
      <c r="C7392" s="6" t="s">
        <v>26983</v>
      </c>
      <c r="D7392" s="6" t="s">
        <v>19351</v>
      </c>
      <c r="E7392" s="6" t="s">
        <v>5893</v>
      </c>
      <c r="F7392" s="6" t="s">
        <v>26984</v>
      </c>
      <c r="G7392" s="6" t="s">
        <v>26985</v>
      </c>
      <c r="H7392" s="79">
        <v>2970.2137069999999</v>
      </c>
    </row>
    <row r="7393" spans="1:8" x14ac:dyDescent="0.2">
      <c r="A7393" s="6">
        <v>30152939</v>
      </c>
      <c r="B7393" s="6" t="s">
        <v>26986</v>
      </c>
      <c r="C7393" s="6" t="s">
        <v>8602</v>
      </c>
      <c r="D7393" s="6" t="s">
        <v>19176</v>
      </c>
      <c r="E7393" s="6" t="s">
        <v>5893</v>
      </c>
      <c r="F7393" s="6" t="s">
        <v>26987</v>
      </c>
      <c r="G7393" s="6" t="s">
        <v>26988</v>
      </c>
      <c r="H7393" s="79">
        <v>2970.7710929999998</v>
      </c>
    </row>
    <row r="7394" spans="1:8" x14ac:dyDescent="0.2">
      <c r="A7394" s="6">
        <v>30215451</v>
      </c>
      <c r="B7394" s="6" t="s">
        <v>26989</v>
      </c>
      <c r="C7394" s="6" t="s">
        <v>8602</v>
      </c>
      <c r="D7394" s="6" t="s">
        <v>19180</v>
      </c>
      <c r="E7394" s="6" t="s">
        <v>5893</v>
      </c>
      <c r="F7394" s="6" t="s">
        <v>26990</v>
      </c>
      <c r="G7394" s="6" t="s">
        <v>26991</v>
      </c>
      <c r="H7394" s="79">
        <v>2970.7710929999998</v>
      </c>
    </row>
    <row r="7395" spans="1:8" x14ac:dyDescent="0.2">
      <c r="A7395" s="6">
        <v>30247756</v>
      </c>
      <c r="B7395" s="6" t="s">
        <v>26992</v>
      </c>
      <c r="C7395" s="6" t="s">
        <v>6186</v>
      </c>
      <c r="D7395" s="6" t="s">
        <v>18874</v>
      </c>
      <c r="E7395" s="6" t="s">
        <v>5638</v>
      </c>
      <c r="F7395" s="6" t="s">
        <v>26993</v>
      </c>
      <c r="G7395" s="6" t="s">
        <v>26994</v>
      </c>
      <c r="H7395" s="79">
        <v>2971.1153869999998</v>
      </c>
    </row>
    <row r="7396" spans="1:8" x14ac:dyDescent="0.2">
      <c r="A7396" s="6">
        <v>30141149</v>
      </c>
      <c r="B7396" s="6" t="s">
        <v>26995</v>
      </c>
      <c r="C7396" s="6" t="s">
        <v>8727</v>
      </c>
      <c r="D7396" s="6" t="s">
        <v>19176</v>
      </c>
      <c r="E7396" s="6" t="s">
        <v>5893</v>
      </c>
      <c r="F7396" s="6" t="s">
        <v>26996</v>
      </c>
      <c r="G7396" s="6" t="s">
        <v>26997</v>
      </c>
      <c r="H7396" s="79">
        <v>2976.9408760000001</v>
      </c>
    </row>
    <row r="7397" spans="1:8" x14ac:dyDescent="0.2">
      <c r="A7397" s="6">
        <v>30037803</v>
      </c>
      <c r="B7397" s="6" t="s">
        <v>26998</v>
      </c>
      <c r="C7397" s="6" t="s">
        <v>8727</v>
      </c>
      <c r="D7397" s="6" t="s">
        <v>19180</v>
      </c>
      <c r="E7397" s="6" t="s">
        <v>5893</v>
      </c>
      <c r="F7397" s="6" t="s">
        <v>26999</v>
      </c>
      <c r="G7397" s="6" t="s">
        <v>27000</v>
      </c>
      <c r="H7397" s="79">
        <v>2976.9408760000001</v>
      </c>
    </row>
    <row r="7398" spans="1:8" x14ac:dyDescent="0.2">
      <c r="A7398" s="6">
        <v>30101536</v>
      </c>
      <c r="B7398" s="6" t="s">
        <v>27001</v>
      </c>
      <c r="C7398" s="6" t="s">
        <v>27002</v>
      </c>
      <c r="D7398" s="6" t="s">
        <v>19351</v>
      </c>
      <c r="E7398" s="6" t="s">
        <v>5893</v>
      </c>
      <c r="F7398" s="6" t="s">
        <v>27003</v>
      </c>
      <c r="G7398" s="6" t="s">
        <v>27004</v>
      </c>
      <c r="H7398" s="79">
        <v>2977.124691</v>
      </c>
    </row>
    <row r="7399" spans="1:8" x14ac:dyDescent="0.2">
      <c r="A7399" s="6">
        <v>30335535</v>
      </c>
      <c r="B7399" s="6" t="s">
        <v>27005</v>
      </c>
      <c r="C7399" s="6" t="s">
        <v>22903</v>
      </c>
      <c r="D7399" s="6" t="s">
        <v>20977</v>
      </c>
      <c r="E7399" s="6" t="s">
        <v>5638</v>
      </c>
      <c r="F7399" s="6" t="s">
        <v>27006</v>
      </c>
      <c r="G7399" s="6" t="s">
        <v>27007</v>
      </c>
      <c r="H7399" s="79">
        <v>2977.124691</v>
      </c>
    </row>
    <row r="7400" spans="1:8" x14ac:dyDescent="0.2">
      <c r="A7400" s="6">
        <v>30105811</v>
      </c>
      <c r="B7400" s="6" t="s">
        <v>27008</v>
      </c>
      <c r="C7400" s="6" t="s">
        <v>8610</v>
      </c>
      <c r="D7400" s="6" t="s">
        <v>19176</v>
      </c>
      <c r="E7400" s="6" t="s">
        <v>5893</v>
      </c>
      <c r="F7400" s="6" t="s">
        <v>27009</v>
      </c>
      <c r="G7400" s="6" t="s">
        <v>27010</v>
      </c>
      <c r="H7400" s="79">
        <v>2977.1576789999999</v>
      </c>
    </row>
    <row r="7401" spans="1:8" x14ac:dyDescent="0.2">
      <c r="A7401" s="6">
        <v>30154744</v>
      </c>
      <c r="B7401" s="6" t="s">
        <v>27011</v>
      </c>
      <c r="C7401" s="6" t="s">
        <v>8610</v>
      </c>
      <c r="D7401" s="6" t="s">
        <v>19180</v>
      </c>
      <c r="E7401" s="6" t="s">
        <v>5893</v>
      </c>
      <c r="F7401" s="6" t="s">
        <v>27012</v>
      </c>
      <c r="G7401" s="6" t="s">
        <v>27013</v>
      </c>
      <c r="H7401" s="79">
        <v>2977.1576789999999</v>
      </c>
    </row>
    <row r="7402" spans="1:8" x14ac:dyDescent="0.2">
      <c r="A7402" s="6">
        <v>30141224</v>
      </c>
      <c r="B7402" s="6" t="s">
        <v>2319</v>
      </c>
      <c r="C7402" s="6" t="s">
        <v>9041</v>
      </c>
      <c r="D7402" s="6" t="s">
        <v>18855</v>
      </c>
      <c r="E7402" s="6" t="s">
        <v>5638</v>
      </c>
      <c r="F7402" s="6" t="s">
        <v>2316</v>
      </c>
      <c r="G7402" s="6" t="s">
        <v>2317</v>
      </c>
      <c r="H7402" s="79">
        <v>2981.7723510000001</v>
      </c>
    </row>
    <row r="7403" spans="1:8" x14ac:dyDescent="0.2">
      <c r="A7403" s="6">
        <v>30042084</v>
      </c>
      <c r="B7403" s="6" t="s">
        <v>27014</v>
      </c>
      <c r="C7403" s="6" t="s">
        <v>6134</v>
      </c>
      <c r="D7403" s="6" t="s">
        <v>17969</v>
      </c>
      <c r="E7403" s="6" t="s">
        <v>5893</v>
      </c>
      <c r="F7403" s="6" t="s">
        <v>27015</v>
      </c>
      <c r="G7403" s="6" t="s">
        <v>27016</v>
      </c>
      <c r="H7403" s="79">
        <v>2982.114677</v>
      </c>
    </row>
    <row r="7404" spans="1:8" x14ac:dyDescent="0.2">
      <c r="A7404" s="6">
        <v>30079066</v>
      </c>
      <c r="B7404" s="6" t="s">
        <v>4220</v>
      </c>
      <c r="C7404" s="6" t="s">
        <v>5650</v>
      </c>
      <c r="D7404" s="6" t="s">
        <v>18420</v>
      </c>
      <c r="E7404" s="6" t="s">
        <v>5638</v>
      </c>
      <c r="F7404" s="6" t="s">
        <v>4216</v>
      </c>
      <c r="G7404" s="6" t="s">
        <v>4217</v>
      </c>
      <c r="H7404" s="79">
        <v>2991.9354360000002</v>
      </c>
    </row>
    <row r="7405" spans="1:8" x14ac:dyDescent="0.2">
      <c r="A7405" s="6">
        <v>30044868</v>
      </c>
      <c r="B7405" s="6" t="s">
        <v>27017</v>
      </c>
      <c r="C7405" s="6" t="s">
        <v>6186</v>
      </c>
      <c r="D7405" s="6" t="s">
        <v>18868</v>
      </c>
      <c r="E7405" s="6" t="s">
        <v>5638</v>
      </c>
      <c r="F7405" s="6" t="s">
        <v>27018</v>
      </c>
      <c r="G7405" s="6" t="s">
        <v>27019</v>
      </c>
      <c r="H7405" s="79">
        <v>2994.8935230000002</v>
      </c>
    </row>
    <row r="7406" spans="1:8" x14ac:dyDescent="0.2">
      <c r="A7406" s="6">
        <v>30358285</v>
      </c>
      <c r="B7406" s="6" t="s">
        <v>1718</v>
      </c>
      <c r="C7406" s="6" t="s">
        <v>6186</v>
      </c>
      <c r="D7406" s="6" t="s">
        <v>18870</v>
      </c>
      <c r="E7406" s="6" t="s">
        <v>5638</v>
      </c>
      <c r="F7406" s="6" t="s">
        <v>1714</v>
      </c>
      <c r="G7406" s="6" t="s">
        <v>1715</v>
      </c>
      <c r="H7406" s="79">
        <v>2994.8935230000002</v>
      </c>
    </row>
    <row r="7407" spans="1:8" x14ac:dyDescent="0.2">
      <c r="A7407" s="6">
        <v>30097575</v>
      </c>
      <c r="B7407" s="6" t="s">
        <v>27020</v>
      </c>
      <c r="C7407" s="6" t="s">
        <v>5752</v>
      </c>
      <c r="D7407" s="6" t="s">
        <v>17617</v>
      </c>
      <c r="E7407" s="6" t="s">
        <v>5638</v>
      </c>
      <c r="F7407" s="6" t="s">
        <v>27021</v>
      </c>
      <c r="G7407" s="6" t="s">
        <v>27022</v>
      </c>
      <c r="H7407" s="79">
        <v>3004.8357860000001</v>
      </c>
    </row>
    <row r="7408" spans="1:8" x14ac:dyDescent="0.2">
      <c r="A7408" s="6">
        <v>30121081</v>
      </c>
      <c r="B7408" s="6" t="s">
        <v>27023</v>
      </c>
      <c r="C7408" s="6" t="s">
        <v>5752</v>
      </c>
      <c r="D7408" s="6" t="s">
        <v>17559</v>
      </c>
      <c r="E7408" s="6" t="s">
        <v>5638</v>
      </c>
      <c r="F7408" s="6" t="s">
        <v>27024</v>
      </c>
      <c r="G7408" s="6" t="s">
        <v>27025</v>
      </c>
      <c r="H7408" s="79">
        <v>3004.8357860000001</v>
      </c>
    </row>
    <row r="7409" spans="1:8" x14ac:dyDescent="0.2">
      <c r="A7409" s="6">
        <v>30048545</v>
      </c>
      <c r="B7409" s="6" t="s">
        <v>27026</v>
      </c>
      <c r="C7409" s="6" t="s">
        <v>9077</v>
      </c>
      <c r="D7409" s="6" t="s">
        <v>18587</v>
      </c>
      <c r="E7409" s="6" t="s">
        <v>15819</v>
      </c>
      <c r="F7409" s="6" t="s">
        <v>27027</v>
      </c>
      <c r="G7409" s="6" t="s">
        <v>27028</v>
      </c>
      <c r="H7409" s="79">
        <v>3009.122237</v>
      </c>
    </row>
    <row r="7410" spans="1:8" x14ac:dyDescent="0.2">
      <c r="A7410" s="6">
        <v>30110503</v>
      </c>
      <c r="B7410" s="6" t="s">
        <v>27029</v>
      </c>
      <c r="C7410" s="6" t="s">
        <v>6150</v>
      </c>
      <c r="D7410" s="6" t="s">
        <v>17969</v>
      </c>
      <c r="E7410" s="6" t="s">
        <v>5893</v>
      </c>
      <c r="F7410" s="6" t="s">
        <v>27030</v>
      </c>
      <c r="G7410" s="6" t="s">
        <v>27031</v>
      </c>
      <c r="H7410" s="79">
        <v>3013.5255860000002</v>
      </c>
    </row>
    <row r="7411" spans="1:8" x14ac:dyDescent="0.2">
      <c r="A7411" s="6">
        <v>30168363</v>
      </c>
      <c r="B7411" s="6" t="s">
        <v>27032</v>
      </c>
      <c r="C7411" s="6" t="s">
        <v>6150</v>
      </c>
      <c r="D7411" s="6" t="s">
        <v>17973</v>
      </c>
      <c r="E7411" s="6" t="s">
        <v>5893</v>
      </c>
      <c r="F7411" s="6" t="s">
        <v>27033</v>
      </c>
      <c r="G7411" s="6" t="s">
        <v>27034</v>
      </c>
      <c r="H7411" s="79">
        <v>3013.5255860000002</v>
      </c>
    </row>
    <row r="7412" spans="1:8" x14ac:dyDescent="0.2">
      <c r="A7412" s="6">
        <v>30386873</v>
      </c>
      <c r="B7412" s="6" t="s">
        <v>27035</v>
      </c>
      <c r="C7412" s="6" t="s">
        <v>8594</v>
      </c>
      <c r="D7412" s="6" t="s">
        <v>18868</v>
      </c>
      <c r="E7412" s="6" t="s">
        <v>5638</v>
      </c>
      <c r="F7412" s="6" t="s">
        <v>27036</v>
      </c>
      <c r="G7412" s="6" t="s">
        <v>27037</v>
      </c>
      <c r="H7412" s="79">
        <v>3013.5561510000002</v>
      </c>
    </row>
    <row r="7413" spans="1:8" x14ac:dyDescent="0.2">
      <c r="A7413" s="6">
        <v>30236214</v>
      </c>
      <c r="B7413" s="6" t="s">
        <v>27038</v>
      </c>
      <c r="C7413" s="6" t="s">
        <v>6254</v>
      </c>
      <c r="D7413" s="6" t="s">
        <v>17969</v>
      </c>
      <c r="E7413" s="6" t="s">
        <v>5893</v>
      </c>
      <c r="F7413" s="6" t="s">
        <v>27039</v>
      </c>
      <c r="G7413" s="6" t="s">
        <v>27040</v>
      </c>
      <c r="H7413" s="79">
        <v>3030.8982580000002</v>
      </c>
    </row>
    <row r="7414" spans="1:8" x14ac:dyDescent="0.2">
      <c r="A7414" s="6">
        <v>30441066</v>
      </c>
      <c r="B7414" s="6" t="s">
        <v>27041</v>
      </c>
      <c r="C7414" s="6" t="s">
        <v>6254</v>
      </c>
      <c r="D7414" s="6" t="s">
        <v>17973</v>
      </c>
      <c r="E7414" s="6" t="s">
        <v>5893</v>
      </c>
      <c r="F7414" s="6" t="s">
        <v>27042</v>
      </c>
      <c r="G7414" s="6" t="s">
        <v>27043</v>
      </c>
      <c r="H7414" s="79">
        <v>3030.8982580000002</v>
      </c>
    </row>
    <row r="7415" spans="1:8" x14ac:dyDescent="0.2">
      <c r="A7415" s="6">
        <v>30104399</v>
      </c>
      <c r="B7415" s="6" t="s">
        <v>27044</v>
      </c>
      <c r="C7415" s="6" t="s">
        <v>6851</v>
      </c>
      <c r="D7415" s="6" t="s">
        <v>17617</v>
      </c>
      <c r="E7415" s="6" t="s">
        <v>5638</v>
      </c>
      <c r="F7415" s="6" t="s">
        <v>27045</v>
      </c>
      <c r="G7415" s="6" t="s">
        <v>27046</v>
      </c>
      <c r="H7415" s="79">
        <v>3034.0633029999999</v>
      </c>
    </row>
    <row r="7416" spans="1:8" x14ac:dyDescent="0.2">
      <c r="A7416" s="6">
        <v>30242399</v>
      </c>
      <c r="B7416" s="6" t="s">
        <v>27047</v>
      </c>
      <c r="C7416" s="6" t="s">
        <v>6855</v>
      </c>
      <c r="D7416" s="6" t="s">
        <v>17617</v>
      </c>
      <c r="E7416" s="6" t="s">
        <v>5638</v>
      </c>
      <c r="F7416" s="6" t="s">
        <v>27048</v>
      </c>
      <c r="G7416" s="6" t="s">
        <v>27049</v>
      </c>
      <c r="H7416" s="79">
        <v>3034.0633029999999</v>
      </c>
    </row>
    <row r="7417" spans="1:8" x14ac:dyDescent="0.2">
      <c r="A7417" s="6">
        <v>30435266</v>
      </c>
      <c r="B7417" s="6" t="s">
        <v>27050</v>
      </c>
      <c r="C7417" s="6" t="s">
        <v>6851</v>
      </c>
      <c r="D7417" s="6" t="s">
        <v>17559</v>
      </c>
      <c r="E7417" s="6" t="s">
        <v>5638</v>
      </c>
      <c r="F7417" s="6" t="s">
        <v>27051</v>
      </c>
      <c r="G7417" s="6" t="s">
        <v>27052</v>
      </c>
      <c r="H7417" s="79">
        <v>3034.0633029999999</v>
      </c>
    </row>
    <row r="7418" spans="1:8" x14ac:dyDescent="0.2">
      <c r="A7418" s="6">
        <v>30215488</v>
      </c>
      <c r="B7418" s="6" t="s">
        <v>27053</v>
      </c>
      <c r="C7418" s="6" t="s">
        <v>6855</v>
      </c>
      <c r="D7418" s="6" t="s">
        <v>17559</v>
      </c>
      <c r="E7418" s="6" t="s">
        <v>5638</v>
      </c>
      <c r="F7418" s="6" t="s">
        <v>27054</v>
      </c>
      <c r="G7418" s="6" t="s">
        <v>27055</v>
      </c>
      <c r="H7418" s="79">
        <v>3034.0633029999999</v>
      </c>
    </row>
    <row r="7419" spans="1:8" x14ac:dyDescent="0.2">
      <c r="A7419" s="6">
        <v>30068750</v>
      </c>
      <c r="B7419" s="6" t="s">
        <v>3970</v>
      </c>
      <c r="C7419" s="6" t="s">
        <v>9029</v>
      </c>
      <c r="D7419" s="6" t="s">
        <v>18358</v>
      </c>
      <c r="E7419" s="6" t="s">
        <v>5638</v>
      </c>
      <c r="F7419" s="6" t="s">
        <v>3966</v>
      </c>
      <c r="G7419" s="6" t="s">
        <v>3967</v>
      </c>
      <c r="H7419" s="79">
        <v>3039.8395390000001</v>
      </c>
    </row>
    <row r="7420" spans="1:8" x14ac:dyDescent="0.2">
      <c r="A7420" s="6">
        <v>30208885</v>
      </c>
      <c r="B7420" s="6" t="s">
        <v>1389</v>
      </c>
      <c r="C7420" s="6" t="s">
        <v>9029</v>
      </c>
      <c r="D7420" s="6" t="s">
        <v>18855</v>
      </c>
      <c r="E7420" s="6" t="s">
        <v>5638</v>
      </c>
      <c r="F7420" s="6" t="s">
        <v>1385</v>
      </c>
      <c r="G7420" s="6" t="s">
        <v>1386</v>
      </c>
      <c r="H7420" s="79">
        <v>3039.8395390000001</v>
      </c>
    </row>
    <row r="7421" spans="1:8" x14ac:dyDescent="0.2">
      <c r="A7421" s="6">
        <v>30153286</v>
      </c>
      <c r="B7421" s="6" t="s">
        <v>27056</v>
      </c>
      <c r="C7421" s="6" t="s">
        <v>6158</v>
      </c>
      <c r="D7421" s="6" t="s">
        <v>22958</v>
      </c>
      <c r="E7421" s="6" t="s">
        <v>5638</v>
      </c>
      <c r="F7421" s="6" t="s">
        <v>27057</v>
      </c>
      <c r="G7421" s="6" t="s">
        <v>27058</v>
      </c>
      <c r="H7421" s="79">
        <v>3041.5678830000002</v>
      </c>
    </row>
    <row r="7422" spans="1:8" x14ac:dyDescent="0.2">
      <c r="A7422" s="6">
        <v>30370418</v>
      </c>
      <c r="B7422" s="6" t="s">
        <v>27059</v>
      </c>
      <c r="C7422" s="6" t="s">
        <v>6158</v>
      </c>
      <c r="D7422" s="6" t="s">
        <v>7351</v>
      </c>
      <c r="E7422" s="6" t="s">
        <v>5638</v>
      </c>
      <c r="F7422" s="6" t="s">
        <v>27060</v>
      </c>
      <c r="G7422" s="6" t="s">
        <v>27061</v>
      </c>
      <c r="H7422" s="79">
        <v>3041.5678830000002</v>
      </c>
    </row>
    <row r="7423" spans="1:8" x14ac:dyDescent="0.2">
      <c r="A7423" s="6">
        <v>30403567</v>
      </c>
      <c r="B7423" s="6" t="s">
        <v>27062</v>
      </c>
      <c r="C7423" s="6" t="s">
        <v>5766</v>
      </c>
      <c r="D7423" s="6" t="s">
        <v>11449</v>
      </c>
      <c r="E7423" s="6" t="s">
        <v>5638</v>
      </c>
      <c r="F7423" s="6" t="s">
        <v>27063</v>
      </c>
      <c r="G7423" s="6" t="s">
        <v>27064</v>
      </c>
      <c r="H7423" s="79">
        <v>3045.7978119999998</v>
      </c>
    </row>
    <row r="7424" spans="1:8" x14ac:dyDescent="0.2">
      <c r="A7424" s="6">
        <v>30294278</v>
      </c>
      <c r="B7424" s="6" t="s">
        <v>27065</v>
      </c>
      <c r="C7424" s="6" t="s">
        <v>5769</v>
      </c>
      <c r="D7424" s="6" t="s">
        <v>11449</v>
      </c>
      <c r="E7424" s="6" t="s">
        <v>5638</v>
      </c>
      <c r="F7424" s="6" t="s">
        <v>27066</v>
      </c>
      <c r="G7424" s="6" t="s">
        <v>27067</v>
      </c>
      <c r="H7424" s="79">
        <v>3045.7978119999998</v>
      </c>
    </row>
    <row r="7425" spans="1:8" x14ac:dyDescent="0.2">
      <c r="A7425" s="6">
        <v>30278173</v>
      </c>
      <c r="B7425" s="6" t="s">
        <v>27068</v>
      </c>
      <c r="C7425" s="6" t="s">
        <v>5770</v>
      </c>
      <c r="D7425" s="6" t="s">
        <v>11449</v>
      </c>
      <c r="E7425" s="6" t="s">
        <v>5638</v>
      </c>
      <c r="F7425" s="6" t="s">
        <v>27069</v>
      </c>
      <c r="G7425" s="6" t="s">
        <v>27070</v>
      </c>
      <c r="H7425" s="79">
        <v>3045.7978119999998</v>
      </c>
    </row>
    <row r="7426" spans="1:8" x14ac:dyDescent="0.2">
      <c r="A7426" s="6">
        <v>30298562</v>
      </c>
      <c r="B7426" s="6" t="s">
        <v>27071</v>
      </c>
      <c r="C7426" s="6" t="s">
        <v>5772</v>
      </c>
      <c r="D7426" s="6" t="s">
        <v>11449</v>
      </c>
      <c r="E7426" s="6" t="s">
        <v>5638</v>
      </c>
      <c r="F7426" s="6" t="s">
        <v>27072</v>
      </c>
      <c r="G7426" s="6" t="s">
        <v>27073</v>
      </c>
      <c r="H7426" s="79">
        <v>3045.7978119999998</v>
      </c>
    </row>
    <row r="7427" spans="1:8" x14ac:dyDescent="0.2">
      <c r="A7427" s="6">
        <v>30317313</v>
      </c>
      <c r="B7427" s="6" t="s">
        <v>27074</v>
      </c>
      <c r="C7427" s="6" t="s">
        <v>5776</v>
      </c>
      <c r="D7427" s="6" t="s">
        <v>11449</v>
      </c>
      <c r="E7427" s="6" t="s">
        <v>5638</v>
      </c>
      <c r="F7427" s="6" t="s">
        <v>27075</v>
      </c>
      <c r="G7427" s="6" t="s">
        <v>27076</v>
      </c>
      <c r="H7427" s="79">
        <v>3045.7978119999998</v>
      </c>
    </row>
    <row r="7428" spans="1:8" x14ac:dyDescent="0.2">
      <c r="A7428" s="6">
        <v>30143590</v>
      </c>
      <c r="B7428" s="6" t="s">
        <v>27077</v>
      </c>
      <c r="C7428" s="6" t="s">
        <v>5779</v>
      </c>
      <c r="D7428" s="6" t="s">
        <v>11449</v>
      </c>
      <c r="E7428" s="6" t="s">
        <v>5638</v>
      </c>
      <c r="F7428" s="6" t="s">
        <v>27078</v>
      </c>
      <c r="G7428" s="6" t="s">
        <v>27079</v>
      </c>
      <c r="H7428" s="79">
        <v>3045.7978119999998</v>
      </c>
    </row>
    <row r="7429" spans="1:8" x14ac:dyDescent="0.2">
      <c r="A7429" s="6">
        <v>30402594</v>
      </c>
      <c r="B7429" s="6" t="s">
        <v>27080</v>
      </c>
      <c r="C7429" s="6" t="s">
        <v>8598</v>
      </c>
      <c r="D7429" s="6" t="s">
        <v>19176</v>
      </c>
      <c r="E7429" s="6" t="s">
        <v>5893</v>
      </c>
      <c r="F7429" s="6" t="s">
        <v>27081</v>
      </c>
      <c r="G7429" s="6" t="s">
        <v>27082</v>
      </c>
      <c r="H7429" s="79">
        <v>3050.0902179999998</v>
      </c>
    </row>
    <row r="7430" spans="1:8" x14ac:dyDescent="0.2">
      <c r="A7430" s="6">
        <v>30367663</v>
      </c>
      <c r="B7430" s="6" t="s">
        <v>27083</v>
      </c>
      <c r="C7430" s="6" t="s">
        <v>6624</v>
      </c>
      <c r="D7430" s="6" t="s">
        <v>18044</v>
      </c>
      <c r="E7430" s="6" t="s">
        <v>5638</v>
      </c>
      <c r="F7430" s="6" t="s">
        <v>27084</v>
      </c>
      <c r="G7430" s="6" t="s">
        <v>27085</v>
      </c>
      <c r="H7430" s="79">
        <v>3050.3336610000001</v>
      </c>
    </row>
    <row r="7431" spans="1:8" x14ac:dyDescent="0.2">
      <c r="A7431" s="6">
        <v>30243221</v>
      </c>
      <c r="B7431" s="6" t="s">
        <v>27086</v>
      </c>
      <c r="C7431" s="6" t="s">
        <v>5658</v>
      </c>
      <c r="D7431" s="6" t="s">
        <v>5892</v>
      </c>
      <c r="E7431" s="6" t="s">
        <v>5893</v>
      </c>
      <c r="F7431" s="6" t="s">
        <v>27087</v>
      </c>
      <c r="G7431" s="6" t="s">
        <v>27088</v>
      </c>
      <c r="H7431" s="79">
        <v>3050.9688200000001</v>
      </c>
    </row>
    <row r="7432" spans="1:8" x14ac:dyDescent="0.2">
      <c r="A7432" s="6">
        <v>30299302</v>
      </c>
      <c r="B7432" s="6" t="s">
        <v>27089</v>
      </c>
      <c r="C7432" s="6" t="s">
        <v>6186</v>
      </c>
      <c r="D7432" s="6" t="s">
        <v>7351</v>
      </c>
      <c r="E7432" s="6" t="s">
        <v>5638</v>
      </c>
      <c r="F7432" s="6" t="s">
        <v>27090</v>
      </c>
      <c r="G7432" s="6" t="s">
        <v>27091</v>
      </c>
      <c r="H7432" s="79">
        <v>3057.5198500000001</v>
      </c>
    </row>
    <row r="7433" spans="1:8" x14ac:dyDescent="0.2">
      <c r="A7433" s="6">
        <v>30196197</v>
      </c>
      <c r="B7433" s="6" t="s">
        <v>27092</v>
      </c>
      <c r="C7433" s="6" t="s">
        <v>5969</v>
      </c>
      <c r="D7433" s="6" t="s">
        <v>17617</v>
      </c>
      <c r="E7433" s="6" t="s">
        <v>5638</v>
      </c>
      <c r="F7433" s="6" t="s">
        <v>27093</v>
      </c>
      <c r="G7433" s="6" t="s">
        <v>27094</v>
      </c>
      <c r="H7433" s="79">
        <v>3058.0558080000001</v>
      </c>
    </row>
    <row r="7434" spans="1:8" x14ac:dyDescent="0.2">
      <c r="A7434" s="6">
        <v>30003616</v>
      </c>
      <c r="B7434" s="6" t="s">
        <v>27095</v>
      </c>
      <c r="C7434" s="6" t="s">
        <v>5969</v>
      </c>
      <c r="D7434" s="6" t="s">
        <v>17559</v>
      </c>
      <c r="E7434" s="6" t="s">
        <v>5638</v>
      </c>
      <c r="F7434" s="6" t="s">
        <v>27096</v>
      </c>
      <c r="G7434" s="6" t="s">
        <v>27097</v>
      </c>
      <c r="H7434" s="79">
        <v>3058.0558080000001</v>
      </c>
    </row>
    <row r="7435" spans="1:8" x14ac:dyDescent="0.2">
      <c r="A7435" s="6">
        <v>30399017</v>
      </c>
      <c r="B7435" s="6" t="s">
        <v>27098</v>
      </c>
      <c r="C7435" s="6" t="s">
        <v>9145</v>
      </c>
      <c r="D7435" s="6" t="s">
        <v>18587</v>
      </c>
      <c r="E7435" s="6" t="s">
        <v>15819</v>
      </c>
      <c r="F7435" s="6" t="s">
        <v>27099</v>
      </c>
      <c r="G7435" s="6" t="s">
        <v>27100</v>
      </c>
      <c r="H7435" s="79">
        <v>3062.6017889999998</v>
      </c>
    </row>
    <row r="7436" spans="1:8" x14ac:dyDescent="0.2">
      <c r="A7436" s="6">
        <v>30108764</v>
      </c>
      <c r="B7436" s="6" t="s">
        <v>27101</v>
      </c>
      <c r="C7436" s="6" t="s">
        <v>9149</v>
      </c>
      <c r="D7436" s="6" t="s">
        <v>18587</v>
      </c>
      <c r="E7436" s="6" t="s">
        <v>15819</v>
      </c>
      <c r="F7436" s="6" t="s">
        <v>27102</v>
      </c>
      <c r="G7436" s="6" t="s">
        <v>27103</v>
      </c>
      <c r="H7436" s="79">
        <v>3062.6017889999998</v>
      </c>
    </row>
    <row r="7437" spans="1:8" x14ac:dyDescent="0.2">
      <c r="A7437" s="6">
        <v>30386167</v>
      </c>
      <c r="B7437" s="6" t="s">
        <v>27104</v>
      </c>
      <c r="C7437" s="6" t="s">
        <v>27105</v>
      </c>
      <c r="D7437" s="6" t="s">
        <v>19351</v>
      </c>
      <c r="E7437" s="6" t="s">
        <v>5893</v>
      </c>
      <c r="F7437" s="6" t="s">
        <v>27106</v>
      </c>
      <c r="G7437" s="6" t="s">
        <v>27107</v>
      </c>
      <c r="H7437" s="79">
        <v>3064.505928</v>
      </c>
    </row>
    <row r="7438" spans="1:8" x14ac:dyDescent="0.2">
      <c r="A7438" s="6">
        <v>30355936</v>
      </c>
      <c r="B7438" s="6" t="s">
        <v>27108</v>
      </c>
      <c r="C7438" s="6" t="s">
        <v>8739</v>
      </c>
      <c r="D7438" s="6" t="s">
        <v>19176</v>
      </c>
      <c r="E7438" s="6" t="s">
        <v>5893</v>
      </c>
      <c r="F7438" s="6" t="s">
        <v>27109</v>
      </c>
      <c r="G7438" s="6" t="s">
        <v>27110</v>
      </c>
      <c r="H7438" s="79">
        <v>3072.5013469999999</v>
      </c>
    </row>
    <row r="7439" spans="1:8" x14ac:dyDescent="0.2">
      <c r="A7439" s="6">
        <v>30137555</v>
      </c>
      <c r="B7439" s="6" t="s">
        <v>27111</v>
      </c>
      <c r="C7439" s="6" t="s">
        <v>8743</v>
      </c>
      <c r="D7439" s="6" t="s">
        <v>19176</v>
      </c>
      <c r="E7439" s="6" t="s">
        <v>5893</v>
      </c>
      <c r="F7439" s="6" t="s">
        <v>27112</v>
      </c>
      <c r="G7439" s="6" t="s">
        <v>27113</v>
      </c>
      <c r="H7439" s="79">
        <v>3072.5013469999999</v>
      </c>
    </row>
    <row r="7440" spans="1:8" x14ac:dyDescent="0.2">
      <c r="A7440" s="6">
        <v>30189556</v>
      </c>
      <c r="B7440" s="6" t="s">
        <v>27114</v>
      </c>
      <c r="C7440" s="6" t="s">
        <v>5789</v>
      </c>
      <c r="D7440" s="6" t="s">
        <v>18868</v>
      </c>
      <c r="E7440" s="6" t="s">
        <v>5638</v>
      </c>
      <c r="F7440" s="6" t="s">
        <v>27115</v>
      </c>
      <c r="G7440" s="6" t="s">
        <v>27116</v>
      </c>
      <c r="H7440" s="79">
        <v>3081.426031</v>
      </c>
    </row>
    <row r="7441" spans="1:8" x14ac:dyDescent="0.2">
      <c r="A7441" s="6">
        <v>30050513</v>
      </c>
      <c r="B7441" s="6" t="s">
        <v>27117</v>
      </c>
      <c r="C7441" s="6" t="s">
        <v>6166</v>
      </c>
      <c r="D7441" s="6" t="s">
        <v>18868</v>
      </c>
      <c r="E7441" s="6" t="s">
        <v>5638</v>
      </c>
      <c r="F7441" s="6" t="s">
        <v>27118</v>
      </c>
      <c r="G7441" s="6" t="s">
        <v>27119</v>
      </c>
      <c r="H7441" s="79">
        <v>3090.5984189999999</v>
      </c>
    </row>
    <row r="7442" spans="1:8" x14ac:dyDescent="0.2">
      <c r="A7442" s="6">
        <v>30248196</v>
      </c>
      <c r="B7442" s="6" t="s">
        <v>1182</v>
      </c>
      <c r="C7442" s="6" t="s">
        <v>6166</v>
      </c>
      <c r="D7442" s="6" t="s">
        <v>18870</v>
      </c>
      <c r="E7442" s="6" t="s">
        <v>5638</v>
      </c>
      <c r="F7442" s="6" t="s">
        <v>1177</v>
      </c>
      <c r="G7442" s="6" t="s">
        <v>1178</v>
      </c>
      <c r="H7442" s="79">
        <v>3090.5984189999999</v>
      </c>
    </row>
    <row r="7443" spans="1:8" x14ac:dyDescent="0.2">
      <c r="A7443" s="6">
        <v>30142820</v>
      </c>
      <c r="B7443" s="6" t="s">
        <v>1500</v>
      </c>
      <c r="C7443" s="6" t="s">
        <v>6166</v>
      </c>
      <c r="D7443" s="6" t="s">
        <v>18874</v>
      </c>
      <c r="E7443" s="6" t="s">
        <v>5638</v>
      </c>
      <c r="F7443" s="6" t="s">
        <v>1496</v>
      </c>
      <c r="G7443" s="6" t="s">
        <v>1497</v>
      </c>
      <c r="H7443" s="79">
        <v>3090.5984189999999</v>
      </c>
    </row>
    <row r="7444" spans="1:8" x14ac:dyDescent="0.2">
      <c r="A7444" s="6">
        <v>30114001</v>
      </c>
      <c r="B7444" s="6" t="s">
        <v>27120</v>
      </c>
      <c r="C7444" s="6" t="s">
        <v>5759</v>
      </c>
      <c r="D7444" s="6" t="s">
        <v>17617</v>
      </c>
      <c r="E7444" s="6" t="s">
        <v>5638</v>
      </c>
      <c r="F7444" s="6" t="s">
        <v>27121</v>
      </c>
      <c r="G7444" s="6" t="s">
        <v>27122</v>
      </c>
      <c r="H7444" s="79">
        <v>3094.027709</v>
      </c>
    </row>
    <row r="7445" spans="1:8" x14ac:dyDescent="0.2">
      <c r="A7445" s="6">
        <v>30083751</v>
      </c>
      <c r="B7445" s="6" t="s">
        <v>27123</v>
      </c>
      <c r="C7445" s="6" t="s">
        <v>5759</v>
      </c>
      <c r="D7445" s="6" t="s">
        <v>17559</v>
      </c>
      <c r="E7445" s="6" t="s">
        <v>5638</v>
      </c>
      <c r="F7445" s="6" t="s">
        <v>27124</v>
      </c>
      <c r="G7445" s="6" t="s">
        <v>27125</v>
      </c>
      <c r="H7445" s="79">
        <v>3094.027709</v>
      </c>
    </row>
    <row r="7446" spans="1:8" x14ac:dyDescent="0.2">
      <c r="A7446" s="6">
        <v>30141562</v>
      </c>
      <c r="B7446" s="6" t="s">
        <v>27126</v>
      </c>
      <c r="C7446" s="6" t="s">
        <v>5756</v>
      </c>
      <c r="D7446" s="6" t="s">
        <v>11588</v>
      </c>
      <c r="E7446" s="6" t="s">
        <v>5893</v>
      </c>
      <c r="F7446" s="6" t="s">
        <v>27127</v>
      </c>
      <c r="G7446" s="6" t="s">
        <v>27128</v>
      </c>
      <c r="H7446" s="79">
        <v>3103.0351599999999</v>
      </c>
    </row>
    <row r="7447" spans="1:8" x14ac:dyDescent="0.2">
      <c r="A7447" s="6">
        <v>30378076</v>
      </c>
      <c r="B7447" s="6" t="s">
        <v>27129</v>
      </c>
      <c r="C7447" s="6" t="s">
        <v>5759</v>
      </c>
      <c r="D7447" s="6" t="s">
        <v>11588</v>
      </c>
      <c r="E7447" s="6" t="s">
        <v>5893</v>
      </c>
      <c r="F7447" s="6" t="s">
        <v>27130</v>
      </c>
      <c r="G7447" s="6" t="s">
        <v>27131</v>
      </c>
      <c r="H7447" s="79">
        <v>3103.0351599999999</v>
      </c>
    </row>
    <row r="7448" spans="1:8" x14ac:dyDescent="0.2">
      <c r="A7448" s="6">
        <v>30159117</v>
      </c>
      <c r="B7448" s="6" t="s">
        <v>27132</v>
      </c>
      <c r="C7448" s="6" t="s">
        <v>5760</v>
      </c>
      <c r="D7448" s="6" t="s">
        <v>11588</v>
      </c>
      <c r="E7448" s="6" t="s">
        <v>5893</v>
      </c>
      <c r="F7448" s="6" t="s">
        <v>27133</v>
      </c>
      <c r="G7448" s="6" t="s">
        <v>27134</v>
      </c>
      <c r="H7448" s="79">
        <v>3103.0351599999999</v>
      </c>
    </row>
    <row r="7449" spans="1:8" x14ac:dyDescent="0.2">
      <c r="A7449" s="6">
        <v>30385662</v>
      </c>
      <c r="B7449" s="6" t="s">
        <v>27135</v>
      </c>
      <c r="C7449" s="6" t="s">
        <v>5762</v>
      </c>
      <c r="D7449" s="6" t="s">
        <v>11588</v>
      </c>
      <c r="E7449" s="6" t="s">
        <v>5893</v>
      </c>
      <c r="F7449" s="6" t="s">
        <v>27136</v>
      </c>
      <c r="G7449" s="6" t="s">
        <v>27137</v>
      </c>
      <c r="H7449" s="79">
        <v>3103.0351599999999</v>
      </c>
    </row>
    <row r="7450" spans="1:8" x14ac:dyDescent="0.2">
      <c r="A7450" s="6">
        <v>30367159</v>
      </c>
      <c r="B7450" s="6" t="s">
        <v>27138</v>
      </c>
      <c r="C7450" s="6" t="s">
        <v>5981</v>
      </c>
      <c r="D7450" s="6" t="s">
        <v>17617</v>
      </c>
      <c r="E7450" s="6" t="s">
        <v>5638</v>
      </c>
      <c r="F7450" s="6" t="s">
        <v>27139</v>
      </c>
      <c r="G7450" s="6" t="s">
        <v>27140</v>
      </c>
      <c r="H7450" s="79">
        <v>3105.8877459999999</v>
      </c>
    </row>
    <row r="7451" spans="1:8" x14ac:dyDescent="0.2">
      <c r="A7451" s="6">
        <v>30155596</v>
      </c>
      <c r="B7451" s="6" t="s">
        <v>27141</v>
      </c>
      <c r="C7451" s="6" t="s">
        <v>5985</v>
      </c>
      <c r="D7451" s="6" t="s">
        <v>17617</v>
      </c>
      <c r="E7451" s="6" t="s">
        <v>5638</v>
      </c>
      <c r="F7451" s="6" t="s">
        <v>27142</v>
      </c>
      <c r="G7451" s="6" t="s">
        <v>27143</v>
      </c>
      <c r="H7451" s="79">
        <v>3105.8877459999999</v>
      </c>
    </row>
    <row r="7452" spans="1:8" x14ac:dyDescent="0.2">
      <c r="A7452" s="6">
        <v>30363946</v>
      </c>
      <c r="B7452" s="6" t="s">
        <v>27144</v>
      </c>
      <c r="C7452" s="6" t="s">
        <v>5989</v>
      </c>
      <c r="D7452" s="6" t="s">
        <v>17617</v>
      </c>
      <c r="E7452" s="6" t="s">
        <v>5638</v>
      </c>
      <c r="F7452" s="6" t="s">
        <v>27145</v>
      </c>
      <c r="G7452" s="6" t="s">
        <v>27146</v>
      </c>
      <c r="H7452" s="79">
        <v>3105.8877459999999</v>
      </c>
    </row>
    <row r="7453" spans="1:8" x14ac:dyDescent="0.2">
      <c r="A7453" s="6">
        <v>30253705</v>
      </c>
      <c r="B7453" s="6" t="s">
        <v>27147</v>
      </c>
      <c r="C7453" s="6" t="s">
        <v>5981</v>
      </c>
      <c r="D7453" s="6" t="s">
        <v>17559</v>
      </c>
      <c r="E7453" s="6" t="s">
        <v>5638</v>
      </c>
      <c r="F7453" s="6" t="s">
        <v>27148</v>
      </c>
      <c r="G7453" s="6" t="s">
        <v>27149</v>
      </c>
      <c r="H7453" s="79">
        <v>3105.8877459999999</v>
      </c>
    </row>
    <row r="7454" spans="1:8" x14ac:dyDescent="0.2">
      <c r="A7454" s="6">
        <v>30025371</v>
      </c>
      <c r="B7454" s="6" t="s">
        <v>27150</v>
      </c>
      <c r="C7454" s="6" t="s">
        <v>5985</v>
      </c>
      <c r="D7454" s="6" t="s">
        <v>17559</v>
      </c>
      <c r="E7454" s="6" t="s">
        <v>5638</v>
      </c>
      <c r="F7454" s="6" t="s">
        <v>27151</v>
      </c>
      <c r="G7454" s="6" t="s">
        <v>27152</v>
      </c>
      <c r="H7454" s="79">
        <v>3105.8877459999999</v>
      </c>
    </row>
    <row r="7455" spans="1:8" x14ac:dyDescent="0.2">
      <c r="A7455" s="6">
        <v>30104819</v>
      </c>
      <c r="B7455" s="6" t="s">
        <v>27153</v>
      </c>
      <c r="C7455" s="6" t="s">
        <v>5989</v>
      </c>
      <c r="D7455" s="6" t="s">
        <v>17559</v>
      </c>
      <c r="E7455" s="6" t="s">
        <v>5638</v>
      </c>
      <c r="F7455" s="6" t="s">
        <v>27154</v>
      </c>
      <c r="G7455" s="6" t="s">
        <v>27155</v>
      </c>
      <c r="H7455" s="79">
        <v>3105.8877459999999</v>
      </c>
    </row>
    <row r="7456" spans="1:8" x14ac:dyDescent="0.2">
      <c r="A7456" s="6">
        <v>30328839</v>
      </c>
      <c r="B7456" s="6" t="s">
        <v>27156</v>
      </c>
      <c r="C7456" s="6" t="s">
        <v>10400</v>
      </c>
      <c r="D7456" s="6" t="s">
        <v>19180</v>
      </c>
      <c r="E7456" s="6" t="s">
        <v>5893</v>
      </c>
      <c r="F7456" s="6" t="s">
        <v>27157</v>
      </c>
      <c r="G7456" s="6" t="s">
        <v>27158</v>
      </c>
      <c r="H7456" s="79">
        <v>3109.898557</v>
      </c>
    </row>
    <row r="7457" spans="1:8" x14ac:dyDescent="0.2">
      <c r="A7457" s="6">
        <v>30302089</v>
      </c>
      <c r="B7457" s="6" t="s">
        <v>27159</v>
      </c>
      <c r="C7457" s="6" t="s">
        <v>6101</v>
      </c>
      <c r="D7457" s="6" t="s">
        <v>19176</v>
      </c>
      <c r="E7457" s="6" t="s">
        <v>5893</v>
      </c>
      <c r="F7457" s="6" t="s">
        <v>27160</v>
      </c>
      <c r="G7457" s="6" t="s">
        <v>27161</v>
      </c>
      <c r="H7457" s="79">
        <v>3113.2810030000001</v>
      </c>
    </row>
    <row r="7458" spans="1:8" x14ac:dyDescent="0.2">
      <c r="A7458" s="6">
        <v>30294970</v>
      </c>
      <c r="B7458" s="6" t="s">
        <v>27162</v>
      </c>
      <c r="C7458" s="6" t="s">
        <v>6101</v>
      </c>
      <c r="D7458" s="6" t="s">
        <v>19180</v>
      </c>
      <c r="E7458" s="6" t="s">
        <v>5893</v>
      </c>
      <c r="F7458" s="6" t="s">
        <v>27163</v>
      </c>
      <c r="G7458" s="6" t="s">
        <v>27164</v>
      </c>
      <c r="H7458" s="79">
        <v>3113.2810030000001</v>
      </c>
    </row>
    <row r="7459" spans="1:8" x14ac:dyDescent="0.2">
      <c r="A7459" s="6">
        <v>30309808</v>
      </c>
      <c r="B7459" s="6" t="s">
        <v>27165</v>
      </c>
      <c r="C7459" s="6" t="s">
        <v>6162</v>
      </c>
      <c r="D7459" s="6" t="s">
        <v>22958</v>
      </c>
      <c r="E7459" s="6" t="s">
        <v>5638</v>
      </c>
      <c r="F7459" s="6" t="s">
        <v>27166</v>
      </c>
      <c r="G7459" s="6" t="s">
        <v>27167</v>
      </c>
      <c r="H7459" s="79">
        <v>3113.7787469999998</v>
      </c>
    </row>
    <row r="7460" spans="1:8" x14ac:dyDescent="0.2">
      <c r="A7460" s="6">
        <v>30167227</v>
      </c>
      <c r="B7460" s="6" t="s">
        <v>27168</v>
      </c>
      <c r="C7460" s="6" t="s">
        <v>6162</v>
      </c>
      <c r="D7460" s="6" t="s">
        <v>7351</v>
      </c>
      <c r="E7460" s="6" t="s">
        <v>5638</v>
      </c>
      <c r="F7460" s="6" t="s">
        <v>27169</v>
      </c>
      <c r="G7460" s="6" t="s">
        <v>27170</v>
      </c>
      <c r="H7460" s="79">
        <v>3113.7787469999998</v>
      </c>
    </row>
    <row r="7461" spans="1:8" x14ac:dyDescent="0.2">
      <c r="A7461" s="6">
        <v>30268105</v>
      </c>
      <c r="B7461" s="6" t="s">
        <v>27171</v>
      </c>
      <c r="C7461" s="6" t="s">
        <v>27172</v>
      </c>
      <c r="D7461" s="6" t="s">
        <v>19351</v>
      </c>
      <c r="E7461" s="6" t="s">
        <v>5893</v>
      </c>
      <c r="F7461" s="6" t="s">
        <v>27173</v>
      </c>
      <c r="G7461" s="6" t="s">
        <v>27174</v>
      </c>
      <c r="H7461" s="79">
        <v>3118.4196929999998</v>
      </c>
    </row>
    <row r="7462" spans="1:8" x14ac:dyDescent="0.2">
      <c r="A7462" s="6">
        <v>30301337</v>
      </c>
      <c r="B7462" s="6" t="s">
        <v>27175</v>
      </c>
      <c r="C7462" s="6" t="s">
        <v>21069</v>
      </c>
      <c r="D7462" s="6" t="s">
        <v>20977</v>
      </c>
      <c r="E7462" s="6" t="s">
        <v>5638</v>
      </c>
      <c r="F7462" s="6" t="s">
        <v>27176</v>
      </c>
      <c r="G7462" s="6" t="s">
        <v>27177</v>
      </c>
      <c r="H7462" s="79">
        <v>3118.4196929999998</v>
      </c>
    </row>
    <row r="7463" spans="1:8" x14ac:dyDescent="0.2">
      <c r="A7463" s="6">
        <v>30254239</v>
      </c>
      <c r="B7463" s="6" t="s">
        <v>27178</v>
      </c>
      <c r="C7463" s="6" t="s">
        <v>5756</v>
      </c>
      <c r="D7463" s="6" t="s">
        <v>17617</v>
      </c>
      <c r="E7463" s="6" t="s">
        <v>5638</v>
      </c>
      <c r="F7463" s="6" t="s">
        <v>27179</v>
      </c>
      <c r="G7463" s="6" t="s">
        <v>27180</v>
      </c>
      <c r="H7463" s="79">
        <v>3120.3821760000001</v>
      </c>
    </row>
    <row r="7464" spans="1:8" x14ac:dyDescent="0.2">
      <c r="A7464" s="6">
        <v>30308381</v>
      </c>
      <c r="B7464" s="6" t="s">
        <v>27181</v>
      </c>
      <c r="C7464" s="6" t="s">
        <v>5756</v>
      </c>
      <c r="D7464" s="6" t="s">
        <v>17559</v>
      </c>
      <c r="E7464" s="6" t="s">
        <v>5638</v>
      </c>
      <c r="F7464" s="6" t="s">
        <v>27182</v>
      </c>
      <c r="G7464" s="6" t="s">
        <v>27183</v>
      </c>
      <c r="H7464" s="79">
        <v>3120.3821760000001</v>
      </c>
    </row>
    <row r="7465" spans="1:8" x14ac:dyDescent="0.2">
      <c r="A7465" s="6">
        <v>30211818</v>
      </c>
      <c r="B7465" s="6" t="s">
        <v>1175</v>
      </c>
      <c r="C7465" s="6" t="s">
        <v>5646</v>
      </c>
      <c r="D7465" s="6" t="s">
        <v>18426</v>
      </c>
      <c r="E7465" s="6" t="s">
        <v>5638</v>
      </c>
      <c r="F7465" s="6" t="s">
        <v>1170</v>
      </c>
      <c r="G7465" s="6" t="s">
        <v>1171</v>
      </c>
      <c r="H7465" s="79">
        <v>3123.9325880000001</v>
      </c>
    </row>
    <row r="7466" spans="1:8" x14ac:dyDescent="0.2">
      <c r="A7466" s="6">
        <v>30311535</v>
      </c>
      <c r="B7466" s="6" t="s">
        <v>27184</v>
      </c>
      <c r="C7466" s="6" t="s">
        <v>5674</v>
      </c>
      <c r="D7466" s="6" t="s">
        <v>27185</v>
      </c>
      <c r="E7466" s="6" t="s">
        <v>5638</v>
      </c>
      <c r="F7466" s="6" t="s">
        <v>27186</v>
      </c>
      <c r="G7466" s="6" t="s">
        <v>27187</v>
      </c>
      <c r="H7466" s="79">
        <v>3124.7849369999999</v>
      </c>
    </row>
    <row r="7467" spans="1:8" x14ac:dyDescent="0.2">
      <c r="A7467" s="6">
        <v>30186106</v>
      </c>
      <c r="B7467" s="6" t="s">
        <v>27188</v>
      </c>
      <c r="C7467" s="6" t="s">
        <v>5650</v>
      </c>
      <c r="D7467" s="6" t="s">
        <v>18034</v>
      </c>
      <c r="E7467" s="6" t="s">
        <v>5638</v>
      </c>
      <c r="F7467" s="6" t="s">
        <v>27189</v>
      </c>
      <c r="G7467" s="6" t="s">
        <v>27190</v>
      </c>
      <c r="H7467" s="79">
        <v>3133.673241</v>
      </c>
    </row>
    <row r="7468" spans="1:8" x14ac:dyDescent="0.2">
      <c r="A7468" s="6">
        <v>30236293</v>
      </c>
      <c r="B7468" s="6" t="s">
        <v>27191</v>
      </c>
      <c r="C7468" s="6" t="s">
        <v>8699</v>
      </c>
      <c r="D7468" s="6" t="s">
        <v>7351</v>
      </c>
      <c r="E7468" s="6" t="s">
        <v>5638</v>
      </c>
      <c r="F7468" s="6" t="s">
        <v>27192</v>
      </c>
      <c r="G7468" s="6" t="s">
        <v>27193</v>
      </c>
      <c r="H7468" s="79">
        <v>3139.0109040000002</v>
      </c>
    </row>
    <row r="7469" spans="1:8" x14ac:dyDescent="0.2">
      <c r="A7469" s="6">
        <v>30105630</v>
      </c>
      <c r="B7469" s="6" t="s">
        <v>27194</v>
      </c>
      <c r="C7469" s="6" t="s">
        <v>8699</v>
      </c>
      <c r="D7469" s="6" t="s">
        <v>7755</v>
      </c>
      <c r="E7469" s="6" t="s">
        <v>5638</v>
      </c>
      <c r="F7469" s="6" t="s">
        <v>27195</v>
      </c>
      <c r="G7469" s="6" t="s">
        <v>27196</v>
      </c>
      <c r="H7469" s="79">
        <v>3139.0109040000002</v>
      </c>
    </row>
    <row r="7470" spans="1:8" x14ac:dyDescent="0.2">
      <c r="A7470" s="6">
        <v>30371528</v>
      </c>
      <c r="B7470" s="6" t="s">
        <v>27197</v>
      </c>
      <c r="C7470" s="6" t="s">
        <v>8606</v>
      </c>
      <c r="D7470" s="6" t="s">
        <v>19176</v>
      </c>
      <c r="E7470" s="6" t="s">
        <v>5893</v>
      </c>
      <c r="F7470" s="6" t="s">
        <v>27198</v>
      </c>
      <c r="G7470" s="6" t="s">
        <v>27199</v>
      </c>
      <c r="H7470" s="79">
        <v>3139.4228389999998</v>
      </c>
    </row>
    <row r="7471" spans="1:8" x14ac:dyDescent="0.2">
      <c r="A7471" s="6">
        <v>30338838</v>
      </c>
      <c r="B7471" s="6" t="s">
        <v>27200</v>
      </c>
      <c r="C7471" s="6" t="s">
        <v>8606</v>
      </c>
      <c r="D7471" s="6" t="s">
        <v>19180</v>
      </c>
      <c r="E7471" s="6" t="s">
        <v>5893</v>
      </c>
      <c r="F7471" s="6" t="s">
        <v>27201</v>
      </c>
      <c r="G7471" s="6" t="s">
        <v>27202</v>
      </c>
      <c r="H7471" s="79">
        <v>3139.4228389999998</v>
      </c>
    </row>
    <row r="7472" spans="1:8" x14ac:dyDescent="0.2">
      <c r="A7472" s="6">
        <v>30235384</v>
      </c>
      <c r="B7472" s="6" t="s">
        <v>27203</v>
      </c>
      <c r="C7472" s="6" t="s">
        <v>5760</v>
      </c>
      <c r="D7472" s="6" t="s">
        <v>19160</v>
      </c>
      <c r="E7472" s="6" t="s">
        <v>5638</v>
      </c>
      <c r="F7472" s="6" t="s">
        <v>27204</v>
      </c>
      <c r="G7472" s="6" t="s">
        <v>27205</v>
      </c>
      <c r="H7472" s="79">
        <v>3149.0109819999998</v>
      </c>
    </row>
    <row r="7473" spans="1:8" x14ac:dyDescent="0.2">
      <c r="A7473" s="6">
        <v>30199999</v>
      </c>
      <c r="B7473" s="6" t="s">
        <v>27206</v>
      </c>
      <c r="C7473" s="6" t="s">
        <v>10879</v>
      </c>
      <c r="D7473" s="6" t="s">
        <v>20977</v>
      </c>
      <c r="E7473" s="6" t="s">
        <v>5638</v>
      </c>
      <c r="F7473" s="6" t="s">
        <v>27207</v>
      </c>
      <c r="G7473" s="6" t="s">
        <v>27208</v>
      </c>
      <c r="H7473" s="79">
        <v>3149.0109819999998</v>
      </c>
    </row>
    <row r="7474" spans="1:8" x14ac:dyDescent="0.2">
      <c r="A7474" s="6">
        <v>30087662</v>
      </c>
      <c r="B7474" s="6" t="s">
        <v>27209</v>
      </c>
      <c r="C7474" s="6" t="s">
        <v>5905</v>
      </c>
      <c r="D7474" s="6" t="s">
        <v>18044</v>
      </c>
      <c r="E7474" s="6" t="s">
        <v>5638</v>
      </c>
      <c r="F7474" s="6" t="s">
        <v>27210</v>
      </c>
      <c r="G7474" s="6" t="s">
        <v>27211</v>
      </c>
      <c r="H7474" s="79">
        <v>3153.4805740000002</v>
      </c>
    </row>
    <row r="7475" spans="1:8" x14ac:dyDescent="0.2">
      <c r="A7475" s="6">
        <v>30059555</v>
      </c>
      <c r="B7475" s="6" t="s">
        <v>27212</v>
      </c>
      <c r="C7475" s="6" t="s">
        <v>5909</v>
      </c>
      <c r="D7475" s="6" t="s">
        <v>18044</v>
      </c>
      <c r="E7475" s="6" t="s">
        <v>5638</v>
      </c>
      <c r="F7475" s="6" t="s">
        <v>27213</v>
      </c>
      <c r="G7475" s="6" t="s">
        <v>27214</v>
      </c>
      <c r="H7475" s="79">
        <v>3153.4805740000002</v>
      </c>
    </row>
    <row r="7476" spans="1:8" x14ac:dyDescent="0.2">
      <c r="A7476" s="6">
        <v>30380259</v>
      </c>
      <c r="B7476" s="6" t="s">
        <v>27215</v>
      </c>
      <c r="C7476" s="6" t="s">
        <v>5913</v>
      </c>
      <c r="D7476" s="6" t="s">
        <v>18044</v>
      </c>
      <c r="E7476" s="6" t="s">
        <v>5638</v>
      </c>
      <c r="F7476" s="6" t="s">
        <v>27216</v>
      </c>
      <c r="G7476" s="6" t="s">
        <v>27217</v>
      </c>
      <c r="H7476" s="79">
        <v>3153.4805740000002</v>
      </c>
    </row>
    <row r="7477" spans="1:8" x14ac:dyDescent="0.2">
      <c r="A7477" s="6">
        <v>30330024</v>
      </c>
      <c r="B7477" s="6" t="s">
        <v>27218</v>
      </c>
      <c r="C7477" s="6" t="s">
        <v>6154</v>
      </c>
      <c r="D7477" s="6" t="s">
        <v>17969</v>
      </c>
      <c r="E7477" s="6" t="s">
        <v>5893</v>
      </c>
      <c r="F7477" s="6" t="s">
        <v>27219</v>
      </c>
      <c r="G7477" s="6" t="s">
        <v>27220</v>
      </c>
      <c r="H7477" s="79">
        <v>3156.2196100000001</v>
      </c>
    </row>
    <row r="7478" spans="1:8" x14ac:dyDescent="0.2">
      <c r="A7478" s="6">
        <v>30341499</v>
      </c>
      <c r="B7478" s="6" t="s">
        <v>27221</v>
      </c>
      <c r="C7478" s="6" t="s">
        <v>6158</v>
      </c>
      <c r="D7478" s="6" t="s">
        <v>17969</v>
      </c>
      <c r="E7478" s="6" t="s">
        <v>5893</v>
      </c>
      <c r="F7478" s="6" t="s">
        <v>27222</v>
      </c>
      <c r="G7478" s="6" t="s">
        <v>27223</v>
      </c>
      <c r="H7478" s="79">
        <v>3156.2196100000001</v>
      </c>
    </row>
    <row r="7479" spans="1:8" x14ac:dyDescent="0.2">
      <c r="A7479" s="6">
        <v>30313804</v>
      </c>
      <c r="B7479" s="6" t="s">
        <v>27224</v>
      </c>
      <c r="C7479" s="6" t="s">
        <v>6154</v>
      </c>
      <c r="D7479" s="6" t="s">
        <v>17973</v>
      </c>
      <c r="E7479" s="6" t="s">
        <v>5893</v>
      </c>
      <c r="F7479" s="6" t="s">
        <v>27225</v>
      </c>
      <c r="G7479" s="6" t="s">
        <v>27226</v>
      </c>
      <c r="H7479" s="79">
        <v>3156.2196100000001</v>
      </c>
    </row>
    <row r="7480" spans="1:8" x14ac:dyDescent="0.2">
      <c r="A7480" s="6">
        <v>30134236</v>
      </c>
      <c r="B7480" s="6" t="s">
        <v>27227</v>
      </c>
      <c r="C7480" s="6" t="s">
        <v>6158</v>
      </c>
      <c r="D7480" s="6" t="s">
        <v>17973</v>
      </c>
      <c r="E7480" s="6" t="s">
        <v>5893</v>
      </c>
      <c r="F7480" s="6" t="s">
        <v>27228</v>
      </c>
      <c r="G7480" s="6" t="s">
        <v>27229</v>
      </c>
      <c r="H7480" s="79">
        <v>3156.2196100000001</v>
      </c>
    </row>
    <row r="7481" spans="1:8" x14ac:dyDescent="0.2">
      <c r="A7481" s="6">
        <v>30412406</v>
      </c>
      <c r="B7481" s="6" t="s">
        <v>27230</v>
      </c>
      <c r="C7481" s="6" t="s">
        <v>7624</v>
      </c>
      <c r="D7481" s="6" t="s">
        <v>7679</v>
      </c>
      <c r="E7481" s="6" t="s">
        <v>5638</v>
      </c>
      <c r="F7481" s="6" t="s">
        <v>27231</v>
      </c>
      <c r="G7481" s="6" t="s">
        <v>27232</v>
      </c>
      <c r="H7481" s="79">
        <v>3163.0091090000001</v>
      </c>
    </row>
    <row r="7482" spans="1:8" x14ac:dyDescent="0.2">
      <c r="A7482" s="6">
        <v>30404315</v>
      </c>
      <c r="B7482" s="6" t="s">
        <v>27233</v>
      </c>
      <c r="C7482" s="6" t="s">
        <v>7628</v>
      </c>
      <c r="D7482" s="6" t="s">
        <v>7679</v>
      </c>
      <c r="E7482" s="6" t="s">
        <v>5638</v>
      </c>
      <c r="F7482" s="6" t="s">
        <v>27234</v>
      </c>
      <c r="G7482" s="6" t="s">
        <v>27235</v>
      </c>
      <c r="H7482" s="79">
        <v>3163.0091090000001</v>
      </c>
    </row>
    <row r="7483" spans="1:8" x14ac:dyDescent="0.2">
      <c r="A7483" s="6">
        <v>30222763</v>
      </c>
      <c r="B7483" s="6" t="s">
        <v>27236</v>
      </c>
      <c r="C7483" s="6" t="s">
        <v>7632</v>
      </c>
      <c r="D7483" s="6" t="s">
        <v>7679</v>
      </c>
      <c r="E7483" s="6" t="s">
        <v>5638</v>
      </c>
      <c r="F7483" s="6" t="s">
        <v>27237</v>
      </c>
      <c r="G7483" s="6" t="s">
        <v>27238</v>
      </c>
      <c r="H7483" s="79">
        <v>3163.0091090000001</v>
      </c>
    </row>
    <row r="7484" spans="1:8" x14ac:dyDescent="0.2">
      <c r="A7484" s="6">
        <v>30190923</v>
      </c>
      <c r="B7484" s="6" t="s">
        <v>27239</v>
      </c>
      <c r="C7484" s="6" t="s">
        <v>7636</v>
      </c>
      <c r="D7484" s="6" t="s">
        <v>7679</v>
      </c>
      <c r="E7484" s="6" t="s">
        <v>5638</v>
      </c>
      <c r="F7484" s="6" t="s">
        <v>27240</v>
      </c>
      <c r="G7484" s="6" t="s">
        <v>27241</v>
      </c>
      <c r="H7484" s="79">
        <v>3163.0091090000001</v>
      </c>
    </row>
    <row r="7485" spans="1:8" x14ac:dyDescent="0.2">
      <c r="A7485" s="6">
        <v>30282739</v>
      </c>
      <c r="B7485" s="6" t="s">
        <v>27242</v>
      </c>
      <c r="C7485" s="6" t="s">
        <v>7640</v>
      </c>
      <c r="D7485" s="6" t="s">
        <v>7679</v>
      </c>
      <c r="E7485" s="6" t="s">
        <v>5638</v>
      </c>
      <c r="F7485" s="6" t="s">
        <v>27243</v>
      </c>
      <c r="G7485" s="6" t="s">
        <v>27244</v>
      </c>
      <c r="H7485" s="79">
        <v>3163.0091090000001</v>
      </c>
    </row>
    <row r="7486" spans="1:8" x14ac:dyDescent="0.2">
      <c r="A7486" s="6">
        <v>30104047</v>
      </c>
      <c r="B7486" s="6" t="s">
        <v>834</v>
      </c>
      <c r="C7486" s="6" t="s">
        <v>7624</v>
      </c>
      <c r="D7486" s="6" t="s">
        <v>11268</v>
      </c>
      <c r="E7486" s="6" t="s">
        <v>5638</v>
      </c>
      <c r="F7486" s="6" t="s">
        <v>829</v>
      </c>
      <c r="G7486" s="6" t="s">
        <v>830</v>
      </c>
      <c r="H7486" s="79">
        <v>3163.0091090000001</v>
      </c>
    </row>
    <row r="7487" spans="1:8" x14ac:dyDescent="0.2">
      <c r="A7487" s="6">
        <v>30040671</v>
      </c>
      <c r="B7487" s="6" t="s">
        <v>3483</v>
      </c>
      <c r="C7487" s="6" t="s">
        <v>7628</v>
      </c>
      <c r="D7487" s="6" t="s">
        <v>11268</v>
      </c>
      <c r="E7487" s="6" t="s">
        <v>5638</v>
      </c>
      <c r="F7487" s="6" t="s">
        <v>3479</v>
      </c>
      <c r="G7487" s="6" t="s">
        <v>3480</v>
      </c>
      <c r="H7487" s="79">
        <v>3163.0091090000001</v>
      </c>
    </row>
    <row r="7488" spans="1:8" x14ac:dyDescent="0.2">
      <c r="A7488" s="6">
        <v>30014285</v>
      </c>
      <c r="B7488" s="6" t="s">
        <v>2061</v>
      </c>
      <c r="C7488" s="6" t="s">
        <v>7632</v>
      </c>
      <c r="D7488" s="6" t="s">
        <v>11268</v>
      </c>
      <c r="E7488" s="6" t="s">
        <v>5638</v>
      </c>
      <c r="F7488" s="6" t="s">
        <v>2056</v>
      </c>
      <c r="G7488" s="6" t="s">
        <v>2057</v>
      </c>
      <c r="H7488" s="79">
        <v>3163.0091090000001</v>
      </c>
    </row>
    <row r="7489" spans="1:8" x14ac:dyDescent="0.2">
      <c r="A7489" s="6">
        <v>30412016</v>
      </c>
      <c r="B7489" s="6" t="s">
        <v>4949</v>
      </c>
      <c r="C7489" s="6" t="s">
        <v>7636</v>
      </c>
      <c r="D7489" s="6" t="s">
        <v>11268</v>
      </c>
      <c r="E7489" s="6" t="s">
        <v>5638</v>
      </c>
      <c r="F7489" s="6" t="s">
        <v>4945</v>
      </c>
      <c r="G7489" s="6" t="s">
        <v>4946</v>
      </c>
      <c r="H7489" s="79">
        <v>3163.0091090000001</v>
      </c>
    </row>
    <row r="7490" spans="1:8" x14ac:dyDescent="0.2">
      <c r="A7490" s="6">
        <v>30318467</v>
      </c>
      <c r="B7490" s="6" t="s">
        <v>1773</v>
      </c>
      <c r="C7490" s="6" t="s">
        <v>7640</v>
      </c>
      <c r="D7490" s="6" t="s">
        <v>11268</v>
      </c>
      <c r="E7490" s="6" t="s">
        <v>5638</v>
      </c>
      <c r="F7490" s="6" t="s">
        <v>1768</v>
      </c>
      <c r="G7490" s="6" t="s">
        <v>1769</v>
      </c>
      <c r="H7490" s="79">
        <v>3163.0091090000001</v>
      </c>
    </row>
    <row r="7491" spans="1:8" x14ac:dyDescent="0.2">
      <c r="A7491" s="6">
        <v>30064190</v>
      </c>
      <c r="B7491" s="6" t="s">
        <v>27245</v>
      </c>
      <c r="C7491" s="6" t="s">
        <v>8077</v>
      </c>
      <c r="D7491" s="6" t="s">
        <v>18044</v>
      </c>
      <c r="E7491" s="6" t="s">
        <v>5638</v>
      </c>
      <c r="F7491" s="6" t="s">
        <v>27246</v>
      </c>
      <c r="G7491" s="6" t="s">
        <v>27247</v>
      </c>
      <c r="H7491" s="79">
        <v>3165.9432350000002</v>
      </c>
    </row>
    <row r="7492" spans="1:8" x14ac:dyDescent="0.2">
      <c r="A7492" s="6">
        <v>30412257</v>
      </c>
      <c r="B7492" s="6" t="s">
        <v>27248</v>
      </c>
      <c r="C7492" s="6" t="s">
        <v>27249</v>
      </c>
      <c r="D7492" s="6" t="s">
        <v>19351</v>
      </c>
      <c r="E7492" s="6" t="s">
        <v>5893</v>
      </c>
      <c r="F7492" s="6" t="s">
        <v>27250</v>
      </c>
      <c r="G7492" s="6" t="s">
        <v>27251</v>
      </c>
      <c r="H7492" s="79">
        <v>3171.5927769999998</v>
      </c>
    </row>
    <row r="7493" spans="1:8" x14ac:dyDescent="0.2">
      <c r="A7493" s="6">
        <v>30289633</v>
      </c>
      <c r="B7493" s="6" t="s">
        <v>27252</v>
      </c>
      <c r="C7493" s="6" t="s">
        <v>6198</v>
      </c>
      <c r="D7493" s="6" t="s">
        <v>22958</v>
      </c>
      <c r="E7493" s="6" t="s">
        <v>5638</v>
      </c>
      <c r="F7493" s="6" t="s">
        <v>27253</v>
      </c>
      <c r="G7493" s="6" t="s">
        <v>27254</v>
      </c>
      <c r="H7493" s="79">
        <v>3173.145966</v>
      </c>
    </row>
    <row r="7494" spans="1:8" x14ac:dyDescent="0.2">
      <c r="A7494" s="6">
        <v>30356491</v>
      </c>
      <c r="B7494" s="6" t="s">
        <v>27255</v>
      </c>
      <c r="C7494" s="6" t="s">
        <v>6198</v>
      </c>
      <c r="D7494" s="6" t="s">
        <v>7351</v>
      </c>
      <c r="E7494" s="6" t="s">
        <v>5638</v>
      </c>
      <c r="F7494" s="6" t="s">
        <v>27256</v>
      </c>
      <c r="G7494" s="6" t="s">
        <v>27257</v>
      </c>
      <c r="H7494" s="79">
        <v>3173.145966</v>
      </c>
    </row>
    <row r="7495" spans="1:8" x14ac:dyDescent="0.2">
      <c r="A7495" s="6">
        <v>30096168</v>
      </c>
      <c r="B7495" s="6" t="s">
        <v>27258</v>
      </c>
      <c r="C7495" s="6" t="s">
        <v>6186</v>
      </c>
      <c r="D7495" s="6" t="s">
        <v>22958</v>
      </c>
      <c r="E7495" s="6" t="s">
        <v>5638</v>
      </c>
      <c r="F7495" s="6" t="s">
        <v>27259</v>
      </c>
      <c r="G7495" s="6" t="s">
        <v>27260</v>
      </c>
      <c r="H7495" s="79">
        <v>3177.189437</v>
      </c>
    </row>
    <row r="7496" spans="1:8" x14ac:dyDescent="0.2">
      <c r="A7496" s="6">
        <v>30285636</v>
      </c>
      <c r="B7496" s="6" t="s">
        <v>27261</v>
      </c>
      <c r="C7496" s="6" t="s">
        <v>6190</v>
      </c>
      <c r="D7496" s="6" t="s">
        <v>22958</v>
      </c>
      <c r="E7496" s="6" t="s">
        <v>5638</v>
      </c>
      <c r="F7496" s="6" t="s">
        <v>27262</v>
      </c>
      <c r="G7496" s="6" t="s">
        <v>27263</v>
      </c>
      <c r="H7496" s="79">
        <v>3177.189437</v>
      </c>
    </row>
    <row r="7497" spans="1:8" x14ac:dyDescent="0.2">
      <c r="A7497" s="6">
        <v>30098723</v>
      </c>
      <c r="B7497" s="6" t="s">
        <v>27264</v>
      </c>
      <c r="C7497" s="6" t="s">
        <v>6194</v>
      </c>
      <c r="D7497" s="6" t="s">
        <v>22958</v>
      </c>
      <c r="E7497" s="6" t="s">
        <v>5638</v>
      </c>
      <c r="F7497" s="6" t="s">
        <v>27265</v>
      </c>
      <c r="G7497" s="6" t="s">
        <v>27266</v>
      </c>
      <c r="H7497" s="79">
        <v>3177.189437</v>
      </c>
    </row>
    <row r="7498" spans="1:8" x14ac:dyDescent="0.2">
      <c r="A7498" s="6">
        <v>30032702</v>
      </c>
      <c r="B7498" s="6" t="s">
        <v>27267</v>
      </c>
      <c r="C7498" s="6" t="s">
        <v>6190</v>
      </c>
      <c r="D7498" s="6" t="s">
        <v>7351</v>
      </c>
      <c r="E7498" s="6" t="s">
        <v>5638</v>
      </c>
      <c r="F7498" s="6" t="s">
        <v>27268</v>
      </c>
      <c r="G7498" s="6" t="s">
        <v>27269</v>
      </c>
      <c r="H7498" s="79">
        <v>3177.189437</v>
      </c>
    </row>
    <row r="7499" spans="1:8" x14ac:dyDescent="0.2">
      <c r="A7499" s="6">
        <v>30179309</v>
      </c>
      <c r="B7499" s="6" t="s">
        <v>27270</v>
      </c>
      <c r="C7499" s="6" t="s">
        <v>6194</v>
      </c>
      <c r="D7499" s="6" t="s">
        <v>7351</v>
      </c>
      <c r="E7499" s="6" t="s">
        <v>5638</v>
      </c>
      <c r="F7499" s="6" t="s">
        <v>27271</v>
      </c>
      <c r="G7499" s="6" t="s">
        <v>27272</v>
      </c>
      <c r="H7499" s="79">
        <v>3177.189437</v>
      </c>
    </row>
    <row r="7500" spans="1:8" x14ac:dyDescent="0.2">
      <c r="A7500" s="6">
        <v>30251878</v>
      </c>
      <c r="B7500" s="6" t="s">
        <v>27273</v>
      </c>
      <c r="C7500" s="6" t="s">
        <v>6045</v>
      </c>
      <c r="D7500" s="6" t="s">
        <v>19176</v>
      </c>
      <c r="E7500" s="6" t="s">
        <v>5893</v>
      </c>
      <c r="F7500" s="6" t="s">
        <v>27274</v>
      </c>
      <c r="G7500" s="6" t="s">
        <v>27275</v>
      </c>
      <c r="H7500" s="79">
        <v>3191.4245139999998</v>
      </c>
    </row>
    <row r="7501" spans="1:8" x14ac:dyDescent="0.2">
      <c r="A7501" s="6">
        <v>30124095</v>
      </c>
      <c r="B7501" s="6" t="s">
        <v>27276</v>
      </c>
      <c r="C7501" s="6" t="s">
        <v>6049</v>
      </c>
      <c r="D7501" s="6" t="s">
        <v>19176</v>
      </c>
      <c r="E7501" s="6" t="s">
        <v>5893</v>
      </c>
      <c r="F7501" s="6" t="s">
        <v>27277</v>
      </c>
      <c r="G7501" s="6" t="s">
        <v>27278</v>
      </c>
      <c r="H7501" s="79">
        <v>3191.4245139999998</v>
      </c>
    </row>
    <row r="7502" spans="1:8" x14ac:dyDescent="0.2">
      <c r="A7502" s="6">
        <v>30068738</v>
      </c>
      <c r="B7502" s="6" t="s">
        <v>27279</v>
      </c>
      <c r="C7502" s="6" t="s">
        <v>6049</v>
      </c>
      <c r="D7502" s="6" t="s">
        <v>19180</v>
      </c>
      <c r="E7502" s="6" t="s">
        <v>5893</v>
      </c>
      <c r="F7502" s="6" t="s">
        <v>27280</v>
      </c>
      <c r="G7502" s="6" t="s">
        <v>27281</v>
      </c>
      <c r="H7502" s="79">
        <v>3191.4245139999998</v>
      </c>
    </row>
    <row r="7503" spans="1:8" x14ac:dyDescent="0.2">
      <c r="A7503" s="6">
        <v>30099911</v>
      </c>
      <c r="B7503" s="6" t="s">
        <v>27282</v>
      </c>
      <c r="C7503" s="6" t="s">
        <v>6250</v>
      </c>
      <c r="D7503" s="6" t="s">
        <v>17993</v>
      </c>
      <c r="E7503" s="6" t="s">
        <v>15819</v>
      </c>
      <c r="F7503" s="6" t="s">
        <v>27283</v>
      </c>
      <c r="G7503" s="6" t="s">
        <v>27284</v>
      </c>
      <c r="H7503" s="79">
        <v>3210.0157939999999</v>
      </c>
    </row>
    <row r="7504" spans="1:8" x14ac:dyDescent="0.2">
      <c r="A7504" s="6">
        <v>30267962</v>
      </c>
      <c r="B7504" s="6" t="s">
        <v>27285</v>
      </c>
      <c r="C7504" s="6" t="s">
        <v>6250</v>
      </c>
      <c r="D7504" s="6" t="s">
        <v>17997</v>
      </c>
      <c r="E7504" s="6" t="s">
        <v>15819</v>
      </c>
      <c r="F7504" s="6" t="s">
        <v>27286</v>
      </c>
      <c r="G7504" s="6" t="s">
        <v>27287</v>
      </c>
      <c r="H7504" s="79">
        <v>3210.0157939999999</v>
      </c>
    </row>
    <row r="7505" spans="1:8" x14ac:dyDescent="0.2">
      <c r="A7505" s="6">
        <v>30239883</v>
      </c>
      <c r="B7505" s="6" t="s">
        <v>27288</v>
      </c>
      <c r="C7505" s="6" t="s">
        <v>27289</v>
      </c>
      <c r="D7505" s="6" t="s">
        <v>19351</v>
      </c>
      <c r="E7505" s="6" t="s">
        <v>5893</v>
      </c>
      <c r="F7505" s="6" t="s">
        <v>27290</v>
      </c>
      <c r="G7505" s="6" t="s">
        <v>27291</v>
      </c>
      <c r="H7505" s="79">
        <v>3210.777955</v>
      </c>
    </row>
    <row r="7506" spans="1:8" x14ac:dyDescent="0.2">
      <c r="A7506" s="6">
        <v>30346274</v>
      </c>
      <c r="B7506" s="6" t="s">
        <v>27292</v>
      </c>
      <c r="C7506" s="6" t="s">
        <v>6166</v>
      </c>
      <c r="D7506" s="6" t="s">
        <v>17969</v>
      </c>
      <c r="E7506" s="6" t="s">
        <v>5893</v>
      </c>
      <c r="F7506" s="6" t="s">
        <v>27293</v>
      </c>
      <c r="G7506" s="6" t="s">
        <v>27294</v>
      </c>
      <c r="H7506" s="79">
        <v>3217.7232300000001</v>
      </c>
    </row>
    <row r="7507" spans="1:8" x14ac:dyDescent="0.2">
      <c r="A7507" s="6">
        <v>30165686</v>
      </c>
      <c r="B7507" s="6" t="s">
        <v>27295</v>
      </c>
      <c r="C7507" s="6" t="s">
        <v>6166</v>
      </c>
      <c r="D7507" s="6" t="s">
        <v>17973</v>
      </c>
      <c r="E7507" s="6" t="s">
        <v>5893</v>
      </c>
      <c r="F7507" s="6" t="s">
        <v>27296</v>
      </c>
      <c r="G7507" s="6" t="s">
        <v>27297</v>
      </c>
      <c r="H7507" s="79">
        <v>3217.7232300000001</v>
      </c>
    </row>
    <row r="7508" spans="1:8" x14ac:dyDescent="0.2">
      <c r="A7508" s="6">
        <v>30271151</v>
      </c>
      <c r="B7508" s="6" t="s">
        <v>27298</v>
      </c>
      <c r="C7508" s="6" t="s">
        <v>6528</v>
      </c>
      <c r="D7508" s="6" t="s">
        <v>22958</v>
      </c>
      <c r="E7508" s="6" t="s">
        <v>5638</v>
      </c>
      <c r="F7508" s="6" t="s">
        <v>27299</v>
      </c>
      <c r="G7508" s="6" t="s">
        <v>27300</v>
      </c>
      <c r="H7508" s="79">
        <v>3220.1160490000002</v>
      </c>
    </row>
    <row r="7509" spans="1:8" x14ac:dyDescent="0.2">
      <c r="A7509" s="6">
        <v>30020348</v>
      </c>
      <c r="B7509" s="6" t="s">
        <v>27301</v>
      </c>
      <c r="C7509" s="6" t="s">
        <v>6532</v>
      </c>
      <c r="D7509" s="6" t="s">
        <v>22958</v>
      </c>
      <c r="E7509" s="6" t="s">
        <v>5638</v>
      </c>
      <c r="F7509" s="6" t="s">
        <v>27302</v>
      </c>
      <c r="G7509" s="6" t="s">
        <v>27303</v>
      </c>
      <c r="H7509" s="79">
        <v>3220.1160490000002</v>
      </c>
    </row>
    <row r="7510" spans="1:8" x14ac:dyDescent="0.2">
      <c r="A7510" s="6">
        <v>30002824</v>
      </c>
      <c r="B7510" s="6" t="s">
        <v>27304</v>
      </c>
      <c r="C7510" s="6" t="s">
        <v>6528</v>
      </c>
      <c r="D7510" s="6" t="s">
        <v>7351</v>
      </c>
      <c r="E7510" s="6" t="s">
        <v>5638</v>
      </c>
      <c r="F7510" s="6" t="s">
        <v>27305</v>
      </c>
      <c r="G7510" s="6" t="s">
        <v>27306</v>
      </c>
      <c r="H7510" s="79">
        <v>3220.1160490000002</v>
      </c>
    </row>
    <row r="7511" spans="1:8" x14ac:dyDescent="0.2">
      <c r="A7511" s="6">
        <v>30276784</v>
      </c>
      <c r="B7511" s="6" t="s">
        <v>27307</v>
      </c>
      <c r="C7511" s="6" t="s">
        <v>6532</v>
      </c>
      <c r="D7511" s="6" t="s">
        <v>7351</v>
      </c>
      <c r="E7511" s="6" t="s">
        <v>5638</v>
      </c>
      <c r="F7511" s="6" t="s">
        <v>27308</v>
      </c>
      <c r="G7511" s="6" t="s">
        <v>27309</v>
      </c>
      <c r="H7511" s="79">
        <v>3220.1160490000002</v>
      </c>
    </row>
    <row r="7512" spans="1:8" x14ac:dyDescent="0.2">
      <c r="A7512" s="6">
        <v>30202850</v>
      </c>
      <c r="B7512" s="6" t="s">
        <v>27310</v>
      </c>
      <c r="C7512" s="6" t="s">
        <v>5678</v>
      </c>
      <c r="D7512" s="6" t="s">
        <v>18034</v>
      </c>
      <c r="E7512" s="6" t="s">
        <v>5638</v>
      </c>
      <c r="F7512" s="6" t="s">
        <v>27311</v>
      </c>
      <c r="G7512" s="6" t="s">
        <v>27312</v>
      </c>
      <c r="H7512" s="79">
        <v>3221.381171</v>
      </c>
    </row>
    <row r="7513" spans="1:8" x14ac:dyDescent="0.2">
      <c r="A7513" s="6">
        <v>30169680</v>
      </c>
      <c r="B7513" s="6" t="s">
        <v>27313</v>
      </c>
      <c r="C7513" s="6" t="s">
        <v>5646</v>
      </c>
      <c r="D7513" s="6" t="s">
        <v>6744</v>
      </c>
      <c r="E7513" s="6" t="s">
        <v>5638</v>
      </c>
      <c r="F7513" s="6" t="s">
        <v>27314</v>
      </c>
      <c r="G7513" s="6" t="s">
        <v>27315</v>
      </c>
      <c r="H7513" s="79">
        <v>3235.2014009999998</v>
      </c>
    </row>
    <row r="7514" spans="1:8" x14ac:dyDescent="0.2">
      <c r="A7514" s="6">
        <v>30343864</v>
      </c>
      <c r="B7514" s="6" t="s">
        <v>27316</v>
      </c>
      <c r="C7514" s="6" t="s">
        <v>5650</v>
      </c>
      <c r="D7514" s="6" t="s">
        <v>6744</v>
      </c>
      <c r="E7514" s="6" t="s">
        <v>5638</v>
      </c>
      <c r="F7514" s="6" t="s">
        <v>27317</v>
      </c>
      <c r="G7514" s="6" t="s">
        <v>27318</v>
      </c>
      <c r="H7514" s="79">
        <v>3235.2014009999998</v>
      </c>
    </row>
    <row r="7515" spans="1:8" x14ac:dyDescent="0.2">
      <c r="A7515" s="6">
        <v>30221203</v>
      </c>
      <c r="B7515" s="6" t="s">
        <v>27319</v>
      </c>
      <c r="C7515" s="6" t="s">
        <v>5654</v>
      </c>
      <c r="D7515" s="6" t="s">
        <v>6744</v>
      </c>
      <c r="E7515" s="6" t="s">
        <v>5638</v>
      </c>
      <c r="F7515" s="6" t="s">
        <v>27320</v>
      </c>
      <c r="G7515" s="6" t="s">
        <v>27321</v>
      </c>
      <c r="H7515" s="79">
        <v>3235.2014009999998</v>
      </c>
    </row>
    <row r="7516" spans="1:8" x14ac:dyDescent="0.2">
      <c r="A7516" s="6">
        <v>30233561</v>
      </c>
      <c r="B7516" s="6" t="s">
        <v>27322</v>
      </c>
      <c r="C7516" s="6" t="s">
        <v>5658</v>
      </c>
      <c r="D7516" s="6" t="s">
        <v>6744</v>
      </c>
      <c r="E7516" s="6" t="s">
        <v>5638</v>
      </c>
      <c r="F7516" s="6" t="s">
        <v>27323</v>
      </c>
      <c r="G7516" s="6" t="s">
        <v>27324</v>
      </c>
      <c r="H7516" s="79">
        <v>3235.2014009999998</v>
      </c>
    </row>
    <row r="7517" spans="1:8" x14ac:dyDescent="0.2">
      <c r="A7517" s="6">
        <v>30295153</v>
      </c>
      <c r="B7517" s="6" t="s">
        <v>1346</v>
      </c>
      <c r="C7517" s="6" t="s">
        <v>5646</v>
      </c>
      <c r="D7517" s="6" t="s">
        <v>18420</v>
      </c>
      <c r="E7517" s="6" t="s">
        <v>5638</v>
      </c>
      <c r="F7517" s="6" t="s">
        <v>1342</v>
      </c>
      <c r="G7517" s="6" t="s">
        <v>1343</v>
      </c>
      <c r="H7517" s="79">
        <v>3240.1902420000001</v>
      </c>
    </row>
    <row r="7518" spans="1:8" x14ac:dyDescent="0.2">
      <c r="A7518" s="6">
        <v>30009759</v>
      </c>
      <c r="B7518" s="6" t="s">
        <v>27325</v>
      </c>
      <c r="C7518" s="6" t="s">
        <v>6202</v>
      </c>
      <c r="D7518" s="6" t="s">
        <v>22958</v>
      </c>
      <c r="E7518" s="6" t="s">
        <v>5638</v>
      </c>
      <c r="F7518" s="6" t="s">
        <v>27326</v>
      </c>
      <c r="G7518" s="6" t="s">
        <v>27327</v>
      </c>
      <c r="H7518" s="79">
        <v>3242.698042</v>
      </c>
    </row>
    <row r="7519" spans="1:8" x14ac:dyDescent="0.2">
      <c r="A7519" s="6">
        <v>30190305</v>
      </c>
      <c r="B7519" s="6" t="s">
        <v>27328</v>
      </c>
      <c r="C7519" s="6" t="s">
        <v>6206</v>
      </c>
      <c r="D7519" s="6" t="s">
        <v>22958</v>
      </c>
      <c r="E7519" s="6" t="s">
        <v>5638</v>
      </c>
      <c r="F7519" s="6" t="s">
        <v>27329</v>
      </c>
      <c r="G7519" s="6" t="s">
        <v>27330</v>
      </c>
      <c r="H7519" s="79">
        <v>3242.698042</v>
      </c>
    </row>
    <row r="7520" spans="1:8" x14ac:dyDescent="0.2">
      <c r="A7520" s="6">
        <v>30182963</v>
      </c>
      <c r="B7520" s="6" t="s">
        <v>27331</v>
      </c>
      <c r="C7520" s="6" t="s">
        <v>6202</v>
      </c>
      <c r="D7520" s="6" t="s">
        <v>7351</v>
      </c>
      <c r="E7520" s="6" t="s">
        <v>5638</v>
      </c>
      <c r="F7520" s="6" t="s">
        <v>27332</v>
      </c>
      <c r="G7520" s="6" t="s">
        <v>27333</v>
      </c>
      <c r="H7520" s="79">
        <v>3242.698042</v>
      </c>
    </row>
    <row r="7521" spans="1:8" x14ac:dyDescent="0.2">
      <c r="A7521" s="6">
        <v>30381952</v>
      </c>
      <c r="B7521" s="6" t="s">
        <v>27334</v>
      </c>
      <c r="C7521" s="6" t="s">
        <v>6206</v>
      </c>
      <c r="D7521" s="6" t="s">
        <v>7351</v>
      </c>
      <c r="E7521" s="6" t="s">
        <v>5638</v>
      </c>
      <c r="F7521" s="6" t="s">
        <v>27335</v>
      </c>
      <c r="G7521" s="6" t="s">
        <v>27336</v>
      </c>
      <c r="H7521" s="79">
        <v>3242.698042</v>
      </c>
    </row>
    <row r="7522" spans="1:8" x14ac:dyDescent="0.2">
      <c r="A7522" s="6">
        <v>30263198</v>
      </c>
      <c r="B7522" s="6" t="s">
        <v>27337</v>
      </c>
      <c r="C7522" s="6" t="s">
        <v>6138</v>
      </c>
      <c r="D7522" s="6" t="s">
        <v>17969</v>
      </c>
      <c r="E7522" s="6" t="s">
        <v>5893</v>
      </c>
      <c r="F7522" s="6" t="s">
        <v>27338</v>
      </c>
      <c r="G7522" s="6" t="s">
        <v>27339</v>
      </c>
      <c r="H7522" s="79">
        <v>3245.5731719999999</v>
      </c>
    </row>
    <row r="7523" spans="1:8" x14ac:dyDescent="0.2">
      <c r="A7523" s="6">
        <v>30152993</v>
      </c>
      <c r="B7523" s="6" t="s">
        <v>27340</v>
      </c>
      <c r="C7523" s="6" t="s">
        <v>6138</v>
      </c>
      <c r="D7523" s="6" t="s">
        <v>17973</v>
      </c>
      <c r="E7523" s="6" t="s">
        <v>5893</v>
      </c>
      <c r="F7523" s="6" t="s">
        <v>27341</v>
      </c>
      <c r="G7523" s="6" t="s">
        <v>27342</v>
      </c>
      <c r="H7523" s="79">
        <v>3245.5731719999999</v>
      </c>
    </row>
    <row r="7524" spans="1:8" x14ac:dyDescent="0.2">
      <c r="A7524" s="6">
        <v>30146306</v>
      </c>
      <c r="B7524" s="6" t="s">
        <v>27343</v>
      </c>
      <c r="C7524" s="6" t="s">
        <v>6170</v>
      </c>
      <c r="D7524" s="6" t="s">
        <v>17969</v>
      </c>
      <c r="E7524" s="6" t="s">
        <v>5893</v>
      </c>
      <c r="F7524" s="6" t="s">
        <v>27344</v>
      </c>
      <c r="G7524" s="6" t="s">
        <v>27345</v>
      </c>
      <c r="H7524" s="79">
        <v>3262.5568929999999</v>
      </c>
    </row>
    <row r="7525" spans="1:8" x14ac:dyDescent="0.2">
      <c r="A7525" s="6">
        <v>30454250</v>
      </c>
      <c r="B7525" s="6" t="s">
        <v>27346</v>
      </c>
      <c r="C7525" s="6" t="s">
        <v>6170</v>
      </c>
      <c r="D7525" s="6" t="s">
        <v>17973</v>
      </c>
      <c r="E7525" s="6" t="s">
        <v>5893</v>
      </c>
      <c r="F7525" s="6" t="s">
        <v>27347</v>
      </c>
      <c r="G7525" s="6" t="s">
        <v>27348</v>
      </c>
      <c r="H7525" s="79">
        <v>3262.5568929999999</v>
      </c>
    </row>
    <row r="7526" spans="1:8" x14ac:dyDescent="0.2">
      <c r="A7526" s="6">
        <v>30269065</v>
      </c>
      <c r="B7526" s="6" t="s">
        <v>27349</v>
      </c>
      <c r="C7526" s="6" t="s">
        <v>6170</v>
      </c>
      <c r="D7526" s="6" t="s">
        <v>18868</v>
      </c>
      <c r="E7526" s="6" t="s">
        <v>5638</v>
      </c>
      <c r="F7526" s="6" t="s">
        <v>27350</v>
      </c>
      <c r="G7526" s="6" t="s">
        <v>27351</v>
      </c>
      <c r="H7526" s="79">
        <v>3262.565771</v>
      </c>
    </row>
    <row r="7527" spans="1:8" x14ac:dyDescent="0.2">
      <c r="A7527" s="6">
        <v>30108155</v>
      </c>
      <c r="B7527" s="6" t="s">
        <v>4476</v>
      </c>
      <c r="C7527" s="6" t="s">
        <v>6170</v>
      </c>
      <c r="D7527" s="6" t="s">
        <v>18870</v>
      </c>
      <c r="E7527" s="6" t="s">
        <v>5638</v>
      </c>
      <c r="F7527" s="6" t="s">
        <v>4472</v>
      </c>
      <c r="G7527" s="6" t="s">
        <v>4473</v>
      </c>
      <c r="H7527" s="79">
        <v>3262.565771</v>
      </c>
    </row>
    <row r="7528" spans="1:8" x14ac:dyDescent="0.2">
      <c r="A7528" s="6">
        <v>30274396</v>
      </c>
      <c r="B7528" s="6" t="s">
        <v>27352</v>
      </c>
      <c r="C7528" s="6" t="s">
        <v>7147</v>
      </c>
      <c r="D7528" s="6" t="s">
        <v>7351</v>
      </c>
      <c r="E7528" s="6" t="s">
        <v>5638</v>
      </c>
      <c r="F7528" s="6" t="s">
        <v>27353</v>
      </c>
      <c r="G7528" s="6" t="s">
        <v>27354</v>
      </c>
      <c r="H7528" s="79">
        <v>3263.008511</v>
      </c>
    </row>
    <row r="7529" spans="1:8" x14ac:dyDescent="0.2">
      <c r="A7529" s="6">
        <v>30323336</v>
      </c>
      <c r="B7529" s="6" t="s">
        <v>27355</v>
      </c>
      <c r="C7529" s="6" t="s">
        <v>8771</v>
      </c>
      <c r="D7529" s="6" t="s">
        <v>19176</v>
      </c>
      <c r="E7529" s="6" t="s">
        <v>5893</v>
      </c>
      <c r="F7529" s="6" t="s">
        <v>27356</v>
      </c>
      <c r="G7529" s="6" t="s">
        <v>27357</v>
      </c>
      <c r="H7529" s="79">
        <v>3265.224021</v>
      </c>
    </row>
    <row r="7530" spans="1:8" x14ac:dyDescent="0.2">
      <c r="A7530" s="6">
        <v>30279489</v>
      </c>
      <c r="B7530" s="6" t="s">
        <v>27358</v>
      </c>
      <c r="C7530" s="6" t="s">
        <v>8771</v>
      </c>
      <c r="D7530" s="6" t="s">
        <v>19180</v>
      </c>
      <c r="E7530" s="6" t="s">
        <v>5893</v>
      </c>
      <c r="F7530" s="6" t="s">
        <v>27359</v>
      </c>
      <c r="G7530" s="6" t="s">
        <v>27360</v>
      </c>
      <c r="H7530" s="79">
        <v>3265.224021</v>
      </c>
    </row>
    <row r="7531" spans="1:8" x14ac:dyDescent="0.2">
      <c r="A7531" s="6">
        <v>30148603</v>
      </c>
      <c r="B7531" s="6" t="s">
        <v>27361</v>
      </c>
      <c r="C7531" s="6" t="s">
        <v>6162</v>
      </c>
      <c r="D7531" s="6" t="s">
        <v>17969</v>
      </c>
      <c r="E7531" s="6" t="s">
        <v>5893</v>
      </c>
      <c r="F7531" s="6" t="s">
        <v>27362</v>
      </c>
      <c r="G7531" s="6" t="s">
        <v>27363</v>
      </c>
      <c r="H7531" s="79">
        <v>3266.2545150000001</v>
      </c>
    </row>
    <row r="7532" spans="1:8" x14ac:dyDescent="0.2">
      <c r="A7532" s="6">
        <v>30273862</v>
      </c>
      <c r="B7532" s="6" t="s">
        <v>27364</v>
      </c>
      <c r="C7532" s="6" t="s">
        <v>6162</v>
      </c>
      <c r="D7532" s="6" t="s">
        <v>17973</v>
      </c>
      <c r="E7532" s="6" t="s">
        <v>5893</v>
      </c>
      <c r="F7532" s="6" t="s">
        <v>27365</v>
      </c>
      <c r="G7532" s="6" t="s">
        <v>27366</v>
      </c>
      <c r="H7532" s="79">
        <v>3266.2545150000001</v>
      </c>
    </row>
    <row r="7533" spans="1:8" x14ac:dyDescent="0.2">
      <c r="A7533" s="6">
        <v>30219742</v>
      </c>
      <c r="B7533" s="6" t="s">
        <v>27367</v>
      </c>
      <c r="C7533" s="6" t="s">
        <v>8755</v>
      </c>
      <c r="D7533" s="6" t="s">
        <v>19176</v>
      </c>
      <c r="E7533" s="6" t="s">
        <v>5893</v>
      </c>
      <c r="F7533" s="6" t="s">
        <v>27368</v>
      </c>
      <c r="G7533" s="6" t="s">
        <v>27369</v>
      </c>
      <c r="H7533" s="79">
        <v>3267.173135</v>
      </c>
    </row>
    <row r="7534" spans="1:8" x14ac:dyDescent="0.2">
      <c r="A7534" s="6">
        <v>30153935</v>
      </c>
      <c r="B7534" s="6" t="s">
        <v>27370</v>
      </c>
      <c r="C7534" s="6" t="s">
        <v>8755</v>
      </c>
      <c r="D7534" s="6" t="s">
        <v>19180</v>
      </c>
      <c r="E7534" s="6" t="s">
        <v>5893</v>
      </c>
      <c r="F7534" s="6" t="s">
        <v>27371</v>
      </c>
      <c r="G7534" s="6" t="s">
        <v>27372</v>
      </c>
      <c r="H7534" s="79">
        <v>3267.173135</v>
      </c>
    </row>
    <row r="7535" spans="1:8" x14ac:dyDescent="0.2">
      <c r="A7535" s="6">
        <v>30248868</v>
      </c>
      <c r="B7535" s="6" t="s">
        <v>27373</v>
      </c>
      <c r="C7535" s="6" t="s">
        <v>6142</v>
      </c>
      <c r="D7535" s="6" t="s">
        <v>17973</v>
      </c>
      <c r="E7535" s="6" t="s">
        <v>5893</v>
      </c>
      <c r="F7535" s="6" t="s">
        <v>27374</v>
      </c>
      <c r="G7535" s="6" t="s">
        <v>27375</v>
      </c>
      <c r="H7535" s="79">
        <v>3271.598465</v>
      </c>
    </row>
    <row r="7536" spans="1:8" x14ac:dyDescent="0.2">
      <c r="A7536" s="6">
        <v>30148231</v>
      </c>
      <c r="B7536" s="6" t="s">
        <v>27376</v>
      </c>
      <c r="C7536" s="6" t="s">
        <v>9433</v>
      </c>
      <c r="D7536" s="6" t="s">
        <v>12145</v>
      </c>
      <c r="E7536" s="6" t="s">
        <v>5638</v>
      </c>
      <c r="F7536" s="6" t="s">
        <v>27377</v>
      </c>
      <c r="G7536" s="6" t="s">
        <v>27378</v>
      </c>
      <c r="H7536" s="79">
        <v>3280.9527360000002</v>
      </c>
    </row>
    <row r="7537" spans="1:8" x14ac:dyDescent="0.2">
      <c r="A7537" s="6">
        <v>30279558</v>
      </c>
      <c r="B7537" s="6" t="s">
        <v>27379</v>
      </c>
      <c r="C7537" s="6" t="s">
        <v>9437</v>
      </c>
      <c r="D7537" s="6" t="s">
        <v>12145</v>
      </c>
      <c r="E7537" s="6" t="s">
        <v>5638</v>
      </c>
      <c r="F7537" s="6" t="s">
        <v>27380</v>
      </c>
      <c r="G7537" s="6" t="s">
        <v>27381</v>
      </c>
      <c r="H7537" s="79">
        <v>3280.9527360000002</v>
      </c>
    </row>
    <row r="7538" spans="1:8" x14ac:dyDescent="0.2">
      <c r="A7538" s="6">
        <v>30244995</v>
      </c>
      <c r="B7538" s="6" t="s">
        <v>27382</v>
      </c>
      <c r="C7538" s="6" t="s">
        <v>9441</v>
      </c>
      <c r="D7538" s="6" t="s">
        <v>12145</v>
      </c>
      <c r="E7538" s="6" t="s">
        <v>5638</v>
      </c>
      <c r="F7538" s="6" t="s">
        <v>27383</v>
      </c>
      <c r="G7538" s="6" t="s">
        <v>27384</v>
      </c>
      <c r="H7538" s="79">
        <v>3280.9527360000002</v>
      </c>
    </row>
    <row r="7539" spans="1:8" x14ac:dyDescent="0.2">
      <c r="A7539" s="6">
        <v>30425256</v>
      </c>
      <c r="B7539" s="6" t="s">
        <v>27385</v>
      </c>
      <c r="C7539" s="6" t="s">
        <v>9445</v>
      </c>
      <c r="D7539" s="6" t="s">
        <v>12145</v>
      </c>
      <c r="E7539" s="6" t="s">
        <v>5638</v>
      </c>
      <c r="F7539" s="6" t="s">
        <v>27386</v>
      </c>
      <c r="G7539" s="6" t="s">
        <v>27387</v>
      </c>
      <c r="H7539" s="79">
        <v>3280.9527360000002</v>
      </c>
    </row>
    <row r="7540" spans="1:8" x14ac:dyDescent="0.2">
      <c r="A7540" s="6">
        <v>30130475</v>
      </c>
      <c r="B7540" s="6" t="s">
        <v>27388</v>
      </c>
      <c r="C7540" s="6" t="s">
        <v>9449</v>
      </c>
      <c r="D7540" s="6" t="s">
        <v>12145</v>
      </c>
      <c r="E7540" s="6" t="s">
        <v>5638</v>
      </c>
      <c r="F7540" s="6" t="s">
        <v>27389</v>
      </c>
      <c r="G7540" s="6" t="s">
        <v>27390</v>
      </c>
      <c r="H7540" s="79">
        <v>3280.9527360000002</v>
      </c>
    </row>
    <row r="7541" spans="1:8" x14ac:dyDescent="0.2">
      <c r="A7541" s="6">
        <v>30465957</v>
      </c>
      <c r="B7541" s="6" t="s">
        <v>27391</v>
      </c>
      <c r="C7541" s="6" t="s">
        <v>6174</v>
      </c>
      <c r="D7541" s="6" t="s">
        <v>17969</v>
      </c>
      <c r="E7541" s="6" t="s">
        <v>5893</v>
      </c>
      <c r="F7541" s="6" t="s">
        <v>27392</v>
      </c>
      <c r="G7541" s="6" t="s">
        <v>27393</v>
      </c>
      <c r="H7541" s="79">
        <v>3285.1969810000001</v>
      </c>
    </row>
    <row r="7542" spans="1:8" x14ac:dyDescent="0.2">
      <c r="A7542" s="6">
        <v>30161546</v>
      </c>
      <c r="B7542" s="6" t="s">
        <v>27394</v>
      </c>
      <c r="C7542" s="6" t="s">
        <v>6174</v>
      </c>
      <c r="D7542" s="6" t="s">
        <v>17973</v>
      </c>
      <c r="E7542" s="6" t="s">
        <v>5893</v>
      </c>
      <c r="F7542" s="6" t="s">
        <v>27395</v>
      </c>
      <c r="G7542" s="6" t="s">
        <v>27396</v>
      </c>
      <c r="H7542" s="79">
        <v>3285.1969810000001</v>
      </c>
    </row>
    <row r="7543" spans="1:8" x14ac:dyDescent="0.2">
      <c r="A7543" s="6">
        <v>30109033</v>
      </c>
      <c r="B7543" s="6" t="s">
        <v>27397</v>
      </c>
      <c r="C7543" s="6" t="s">
        <v>6174</v>
      </c>
      <c r="D7543" s="6" t="s">
        <v>18868</v>
      </c>
      <c r="E7543" s="6" t="s">
        <v>5638</v>
      </c>
      <c r="F7543" s="6" t="s">
        <v>27398</v>
      </c>
      <c r="G7543" s="6" t="s">
        <v>27399</v>
      </c>
      <c r="H7543" s="79">
        <v>3286.0326300000002</v>
      </c>
    </row>
    <row r="7544" spans="1:8" x14ac:dyDescent="0.2">
      <c r="A7544" s="6">
        <v>30163028</v>
      </c>
      <c r="B7544" s="6" t="s">
        <v>27400</v>
      </c>
      <c r="C7544" s="6" t="s">
        <v>8735</v>
      </c>
      <c r="D7544" s="6" t="s">
        <v>17993</v>
      </c>
      <c r="E7544" s="6" t="s">
        <v>15819</v>
      </c>
      <c r="F7544" s="6" t="s">
        <v>27401</v>
      </c>
      <c r="G7544" s="6" t="s">
        <v>27402</v>
      </c>
      <c r="H7544" s="79">
        <v>3288.1907900000001</v>
      </c>
    </row>
    <row r="7545" spans="1:8" x14ac:dyDescent="0.2">
      <c r="A7545" s="6">
        <v>30175536</v>
      </c>
      <c r="B7545" s="6" t="s">
        <v>27403</v>
      </c>
      <c r="C7545" s="6" t="s">
        <v>8735</v>
      </c>
      <c r="D7545" s="6" t="s">
        <v>17997</v>
      </c>
      <c r="E7545" s="6" t="s">
        <v>15819</v>
      </c>
      <c r="F7545" s="6" t="s">
        <v>27404</v>
      </c>
      <c r="G7545" s="6" t="s">
        <v>27405</v>
      </c>
      <c r="H7545" s="79">
        <v>3288.1907900000001</v>
      </c>
    </row>
    <row r="7546" spans="1:8" x14ac:dyDescent="0.2">
      <c r="A7546" s="6">
        <v>30367170</v>
      </c>
      <c r="B7546" s="6" t="s">
        <v>27406</v>
      </c>
      <c r="C7546" s="6" t="s">
        <v>8739</v>
      </c>
      <c r="D7546" s="6" t="s">
        <v>17997</v>
      </c>
      <c r="E7546" s="6" t="s">
        <v>15819</v>
      </c>
      <c r="F7546" s="6" t="s">
        <v>27407</v>
      </c>
      <c r="G7546" s="6" t="s">
        <v>27408</v>
      </c>
      <c r="H7546" s="79">
        <v>3288.1907900000001</v>
      </c>
    </row>
    <row r="7547" spans="1:8" x14ac:dyDescent="0.2">
      <c r="A7547" s="6">
        <v>30327811</v>
      </c>
      <c r="B7547" s="6" t="s">
        <v>27409</v>
      </c>
      <c r="C7547" s="6" t="s">
        <v>5702</v>
      </c>
      <c r="D7547" s="6" t="s">
        <v>18870</v>
      </c>
      <c r="E7547" s="6" t="s">
        <v>5638</v>
      </c>
      <c r="F7547" s="6" t="s">
        <v>27410</v>
      </c>
      <c r="G7547" s="6" t="s">
        <v>27411</v>
      </c>
      <c r="H7547" s="79">
        <v>3289.7986550000001</v>
      </c>
    </row>
    <row r="7548" spans="1:8" x14ac:dyDescent="0.2">
      <c r="A7548" s="6">
        <v>30390162</v>
      </c>
      <c r="B7548" s="6" t="s">
        <v>27412</v>
      </c>
      <c r="C7548" s="6" t="s">
        <v>5702</v>
      </c>
      <c r="D7548" s="6" t="s">
        <v>18874</v>
      </c>
      <c r="E7548" s="6" t="s">
        <v>5638</v>
      </c>
      <c r="F7548" s="6" t="s">
        <v>27413</v>
      </c>
      <c r="G7548" s="6" t="s">
        <v>27414</v>
      </c>
      <c r="H7548" s="79">
        <v>3289.7986550000001</v>
      </c>
    </row>
    <row r="7549" spans="1:8" x14ac:dyDescent="0.2">
      <c r="A7549" s="6">
        <v>30375698</v>
      </c>
      <c r="B7549" s="6" t="s">
        <v>27415</v>
      </c>
      <c r="C7549" s="6" t="s">
        <v>8747</v>
      </c>
      <c r="D7549" s="6" t="s">
        <v>19176</v>
      </c>
      <c r="E7549" s="6" t="s">
        <v>5893</v>
      </c>
      <c r="F7549" s="6" t="s">
        <v>27416</v>
      </c>
      <c r="G7549" s="6" t="s">
        <v>27417</v>
      </c>
      <c r="H7549" s="79">
        <v>3292.7378819999999</v>
      </c>
    </row>
    <row r="7550" spans="1:8" x14ac:dyDescent="0.2">
      <c r="A7550" s="6">
        <v>30086775</v>
      </c>
      <c r="B7550" s="6" t="s">
        <v>27418</v>
      </c>
      <c r="C7550" s="6" t="s">
        <v>6081</v>
      </c>
      <c r="D7550" s="6" t="s">
        <v>17969</v>
      </c>
      <c r="E7550" s="6" t="s">
        <v>5893</v>
      </c>
      <c r="F7550" s="6" t="s">
        <v>27419</v>
      </c>
      <c r="G7550" s="6" t="s">
        <v>27420</v>
      </c>
      <c r="H7550" s="79">
        <v>3297.5440570000001</v>
      </c>
    </row>
    <row r="7551" spans="1:8" x14ac:dyDescent="0.2">
      <c r="A7551" s="6">
        <v>30296378</v>
      </c>
      <c r="B7551" s="6" t="s">
        <v>27421</v>
      </c>
      <c r="C7551" s="6" t="s">
        <v>6085</v>
      </c>
      <c r="D7551" s="6" t="s">
        <v>17969</v>
      </c>
      <c r="E7551" s="6" t="s">
        <v>5893</v>
      </c>
      <c r="F7551" s="6" t="s">
        <v>27422</v>
      </c>
      <c r="G7551" s="6" t="s">
        <v>27423</v>
      </c>
      <c r="H7551" s="79">
        <v>3297.5440570000001</v>
      </c>
    </row>
    <row r="7552" spans="1:8" x14ac:dyDescent="0.2">
      <c r="A7552" s="6">
        <v>30336034</v>
      </c>
      <c r="B7552" s="6" t="s">
        <v>27424</v>
      </c>
      <c r="C7552" s="6" t="s">
        <v>6081</v>
      </c>
      <c r="D7552" s="6" t="s">
        <v>17973</v>
      </c>
      <c r="E7552" s="6" t="s">
        <v>5893</v>
      </c>
      <c r="F7552" s="6" t="s">
        <v>27425</v>
      </c>
      <c r="G7552" s="6" t="s">
        <v>27426</v>
      </c>
      <c r="H7552" s="79">
        <v>3297.5440570000001</v>
      </c>
    </row>
    <row r="7553" spans="1:8" x14ac:dyDescent="0.2">
      <c r="A7553" s="6">
        <v>30299922</v>
      </c>
      <c r="B7553" s="6" t="s">
        <v>27427</v>
      </c>
      <c r="C7553" s="6" t="s">
        <v>6085</v>
      </c>
      <c r="D7553" s="6" t="s">
        <v>17973</v>
      </c>
      <c r="E7553" s="6" t="s">
        <v>5893</v>
      </c>
      <c r="F7553" s="6" t="s">
        <v>27428</v>
      </c>
      <c r="G7553" s="6" t="s">
        <v>27429</v>
      </c>
      <c r="H7553" s="79">
        <v>3297.5440570000001</v>
      </c>
    </row>
    <row r="7554" spans="1:8" x14ac:dyDescent="0.2">
      <c r="A7554" s="6">
        <v>30457256</v>
      </c>
      <c r="B7554" s="6" t="s">
        <v>4196</v>
      </c>
      <c r="C7554" s="6" t="s">
        <v>7488</v>
      </c>
      <c r="D7554" s="6" t="s">
        <v>18358</v>
      </c>
      <c r="E7554" s="6" t="s">
        <v>5638</v>
      </c>
      <c r="F7554" s="6" t="s">
        <v>4192</v>
      </c>
      <c r="G7554" s="6" t="s">
        <v>4193</v>
      </c>
      <c r="H7554" s="79">
        <v>3304.7653479999999</v>
      </c>
    </row>
    <row r="7555" spans="1:8" x14ac:dyDescent="0.2">
      <c r="A7555" s="6">
        <v>30426368</v>
      </c>
      <c r="B7555" s="6" t="s">
        <v>2359</v>
      </c>
      <c r="C7555" s="6" t="s">
        <v>7488</v>
      </c>
      <c r="D7555" s="6" t="s">
        <v>18855</v>
      </c>
      <c r="E7555" s="6" t="s">
        <v>5638</v>
      </c>
      <c r="F7555" s="6" t="s">
        <v>2355</v>
      </c>
      <c r="G7555" s="6" t="s">
        <v>2356</v>
      </c>
      <c r="H7555" s="79">
        <v>3304.7653479999999</v>
      </c>
    </row>
    <row r="7556" spans="1:8" x14ac:dyDescent="0.2">
      <c r="A7556" s="6">
        <v>30325944</v>
      </c>
      <c r="B7556" s="6" t="s">
        <v>27430</v>
      </c>
      <c r="C7556" s="6" t="s">
        <v>5662</v>
      </c>
      <c r="D7556" s="6" t="s">
        <v>13250</v>
      </c>
      <c r="E7556" s="6" t="s">
        <v>13251</v>
      </c>
      <c r="F7556" s="6" t="s">
        <v>27431</v>
      </c>
      <c r="G7556" s="6" t="s">
        <v>27432</v>
      </c>
      <c r="H7556" s="79">
        <v>3304.7653479999999</v>
      </c>
    </row>
    <row r="7557" spans="1:8" x14ac:dyDescent="0.2">
      <c r="A7557" s="6">
        <v>30398041</v>
      </c>
      <c r="B7557" s="6" t="s">
        <v>27433</v>
      </c>
      <c r="C7557" s="6" t="s">
        <v>20123</v>
      </c>
      <c r="D7557" s="6" t="s">
        <v>19180</v>
      </c>
      <c r="E7557" s="6" t="s">
        <v>5893</v>
      </c>
      <c r="F7557" s="6" t="s">
        <v>27434</v>
      </c>
      <c r="G7557" s="6" t="s">
        <v>27435</v>
      </c>
      <c r="H7557" s="79">
        <v>3307.8572469999999</v>
      </c>
    </row>
    <row r="7558" spans="1:8" x14ac:dyDescent="0.2">
      <c r="A7558" s="6">
        <v>30050345</v>
      </c>
      <c r="B7558" s="6" t="s">
        <v>27436</v>
      </c>
      <c r="C7558" s="6" t="s">
        <v>11299</v>
      </c>
      <c r="D7558" s="6" t="s">
        <v>27185</v>
      </c>
      <c r="E7558" s="6" t="s">
        <v>5638</v>
      </c>
      <c r="F7558" s="6" t="s">
        <v>27437</v>
      </c>
      <c r="G7558" s="6" t="s">
        <v>27438</v>
      </c>
      <c r="H7558" s="79">
        <v>3322.1776530000002</v>
      </c>
    </row>
    <row r="7559" spans="1:8" x14ac:dyDescent="0.2">
      <c r="A7559" s="6">
        <v>30139473</v>
      </c>
      <c r="B7559" s="6" t="s">
        <v>27439</v>
      </c>
      <c r="C7559" s="6" t="s">
        <v>5658</v>
      </c>
      <c r="D7559" s="6" t="s">
        <v>27440</v>
      </c>
      <c r="E7559" s="6" t="s">
        <v>5638</v>
      </c>
      <c r="F7559" s="6" t="s">
        <v>27441</v>
      </c>
      <c r="G7559" s="6" t="s">
        <v>27442</v>
      </c>
      <c r="H7559" s="79">
        <v>3322.1776530000002</v>
      </c>
    </row>
    <row r="7560" spans="1:8" x14ac:dyDescent="0.2">
      <c r="A7560" s="6">
        <v>30088439</v>
      </c>
      <c r="B7560" s="6" t="s">
        <v>27443</v>
      </c>
      <c r="C7560" s="6" t="s">
        <v>5789</v>
      </c>
      <c r="D7560" s="6" t="s">
        <v>27444</v>
      </c>
      <c r="E7560" s="6" t="s">
        <v>5638</v>
      </c>
      <c r="F7560" s="6" t="s">
        <v>27445</v>
      </c>
      <c r="G7560" s="6" t="s">
        <v>27446</v>
      </c>
      <c r="H7560" s="79">
        <v>3322.1776530000002</v>
      </c>
    </row>
    <row r="7561" spans="1:8" x14ac:dyDescent="0.2">
      <c r="A7561" s="6">
        <v>30176083</v>
      </c>
      <c r="B7561" s="6" t="s">
        <v>27447</v>
      </c>
      <c r="C7561" s="6" t="s">
        <v>5789</v>
      </c>
      <c r="D7561" s="6" t="s">
        <v>27448</v>
      </c>
      <c r="E7561" s="6" t="s">
        <v>5638</v>
      </c>
      <c r="F7561" s="6" t="s">
        <v>27449</v>
      </c>
      <c r="G7561" s="6" t="s">
        <v>27450</v>
      </c>
      <c r="H7561" s="79">
        <v>3322.1776530000002</v>
      </c>
    </row>
    <row r="7562" spans="1:8" x14ac:dyDescent="0.2">
      <c r="A7562" s="6">
        <v>30225494</v>
      </c>
      <c r="B7562" s="6" t="s">
        <v>27451</v>
      </c>
      <c r="C7562" s="6" t="s">
        <v>27452</v>
      </c>
      <c r="D7562" s="6" t="s">
        <v>19351</v>
      </c>
      <c r="E7562" s="6" t="s">
        <v>5893</v>
      </c>
      <c r="F7562" s="6" t="s">
        <v>27453</v>
      </c>
      <c r="G7562" s="6" t="s">
        <v>27454</v>
      </c>
      <c r="H7562" s="79">
        <v>3326.9308900000001</v>
      </c>
    </row>
    <row r="7563" spans="1:8" x14ac:dyDescent="0.2">
      <c r="A7563" s="6">
        <v>30257580</v>
      </c>
      <c r="B7563" s="6" t="s">
        <v>27455</v>
      </c>
      <c r="C7563" s="6" t="s">
        <v>19350</v>
      </c>
      <c r="D7563" s="6" t="s">
        <v>20977</v>
      </c>
      <c r="E7563" s="6" t="s">
        <v>5638</v>
      </c>
      <c r="F7563" s="6" t="s">
        <v>27456</v>
      </c>
      <c r="G7563" s="6" t="s">
        <v>27457</v>
      </c>
      <c r="H7563" s="79">
        <v>3326.9308900000001</v>
      </c>
    </row>
    <row r="7564" spans="1:8" x14ac:dyDescent="0.2">
      <c r="A7564" s="6">
        <v>30161617</v>
      </c>
      <c r="B7564" s="6" t="s">
        <v>27458</v>
      </c>
      <c r="C7564" s="6" t="s">
        <v>9649</v>
      </c>
      <c r="D7564" s="6" t="s">
        <v>12145</v>
      </c>
      <c r="E7564" s="6" t="s">
        <v>5638</v>
      </c>
      <c r="F7564" s="6" t="s">
        <v>27459</v>
      </c>
      <c r="G7564" s="6" t="s">
        <v>27460</v>
      </c>
      <c r="H7564" s="79">
        <v>3328.2072739999999</v>
      </c>
    </row>
    <row r="7565" spans="1:8" x14ac:dyDescent="0.2">
      <c r="A7565" s="6">
        <v>30308957</v>
      </c>
      <c r="B7565" s="6" t="s">
        <v>27461</v>
      </c>
      <c r="C7565" s="6" t="s">
        <v>9653</v>
      </c>
      <c r="D7565" s="6" t="s">
        <v>12145</v>
      </c>
      <c r="E7565" s="6" t="s">
        <v>5638</v>
      </c>
      <c r="F7565" s="6" t="s">
        <v>27462</v>
      </c>
      <c r="G7565" s="6" t="s">
        <v>27463</v>
      </c>
      <c r="H7565" s="79">
        <v>3328.2072739999999</v>
      </c>
    </row>
    <row r="7566" spans="1:8" x14ac:dyDescent="0.2">
      <c r="A7566" s="6">
        <v>30106196</v>
      </c>
      <c r="B7566" s="6" t="s">
        <v>27464</v>
      </c>
      <c r="C7566" s="6" t="s">
        <v>9657</v>
      </c>
      <c r="D7566" s="6" t="s">
        <v>12145</v>
      </c>
      <c r="E7566" s="6" t="s">
        <v>5638</v>
      </c>
      <c r="F7566" s="6" t="s">
        <v>27465</v>
      </c>
      <c r="G7566" s="6" t="s">
        <v>27466</v>
      </c>
      <c r="H7566" s="79">
        <v>3328.2072739999999</v>
      </c>
    </row>
    <row r="7567" spans="1:8" x14ac:dyDescent="0.2">
      <c r="A7567" s="6">
        <v>30274949</v>
      </c>
      <c r="B7567" s="6" t="s">
        <v>27467</v>
      </c>
      <c r="C7567" s="6" t="s">
        <v>9661</v>
      </c>
      <c r="D7567" s="6" t="s">
        <v>12145</v>
      </c>
      <c r="E7567" s="6" t="s">
        <v>5638</v>
      </c>
      <c r="F7567" s="6" t="s">
        <v>27468</v>
      </c>
      <c r="G7567" s="6" t="s">
        <v>27469</v>
      </c>
      <c r="H7567" s="79">
        <v>3328.2072739999999</v>
      </c>
    </row>
    <row r="7568" spans="1:8" x14ac:dyDescent="0.2">
      <c r="A7568" s="6">
        <v>30080313</v>
      </c>
      <c r="B7568" s="6" t="s">
        <v>27470</v>
      </c>
      <c r="C7568" s="6" t="s">
        <v>9665</v>
      </c>
      <c r="D7568" s="6" t="s">
        <v>12145</v>
      </c>
      <c r="E7568" s="6" t="s">
        <v>5638</v>
      </c>
      <c r="F7568" s="6" t="s">
        <v>27471</v>
      </c>
      <c r="G7568" s="6" t="s">
        <v>27472</v>
      </c>
      <c r="H7568" s="79">
        <v>3328.2072739999999</v>
      </c>
    </row>
    <row r="7569" spans="1:8" x14ac:dyDescent="0.2">
      <c r="A7569" s="6">
        <v>30217998</v>
      </c>
      <c r="B7569" s="6" t="s">
        <v>27473</v>
      </c>
      <c r="C7569" s="6" t="s">
        <v>8496</v>
      </c>
      <c r="D7569" s="6" t="s">
        <v>17993</v>
      </c>
      <c r="E7569" s="6" t="s">
        <v>15819</v>
      </c>
      <c r="F7569" s="6" t="s">
        <v>27474</v>
      </c>
      <c r="G7569" s="6" t="s">
        <v>27475</v>
      </c>
      <c r="H7569" s="79">
        <v>3329.1727040000001</v>
      </c>
    </row>
    <row r="7570" spans="1:8" x14ac:dyDescent="0.2">
      <c r="A7570" s="6">
        <v>30226691</v>
      </c>
      <c r="B7570" s="6" t="s">
        <v>27476</v>
      </c>
      <c r="C7570" s="6" t="s">
        <v>8496</v>
      </c>
      <c r="D7570" s="6" t="s">
        <v>17997</v>
      </c>
      <c r="E7570" s="6" t="s">
        <v>15819</v>
      </c>
      <c r="F7570" s="6" t="s">
        <v>27477</v>
      </c>
      <c r="G7570" s="6" t="s">
        <v>27478</v>
      </c>
      <c r="H7570" s="79">
        <v>3329.1727040000001</v>
      </c>
    </row>
    <row r="7571" spans="1:8" x14ac:dyDescent="0.2">
      <c r="A7571" s="6">
        <v>30187932</v>
      </c>
      <c r="B7571" s="6" t="s">
        <v>27479</v>
      </c>
      <c r="C7571" s="6" t="s">
        <v>9025</v>
      </c>
      <c r="D7571" s="6" t="s">
        <v>18855</v>
      </c>
      <c r="E7571" s="6" t="s">
        <v>5638</v>
      </c>
      <c r="F7571" s="6" t="s">
        <v>27480</v>
      </c>
      <c r="G7571" s="6" t="s">
        <v>27481</v>
      </c>
      <c r="H7571" s="79">
        <v>3332.1922559999998</v>
      </c>
    </row>
    <row r="7572" spans="1:8" x14ac:dyDescent="0.2">
      <c r="A7572" s="6">
        <v>30242145</v>
      </c>
      <c r="B7572" s="6" t="s">
        <v>27482</v>
      </c>
      <c r="C7572" s="6" t="s">
        <v>5722</v>
      </c>
      <c r="D7572" s="6" t="s">
        <v>18358</v>
      </c>
      <c r="E7572" s="6" t="s">
        <v>5638</v>
      </c>
      <c r="F7572" s="6" t="s">
        <v>27483</v>
      </c>
      <c r="G7572" s="6" t="s">
        <v>27484</v>
      </c>
      <c r="H7572" s="79">
        <v>3333.9430900000002</v>
      </c>
    </row>
    <row r="7573" spans="1:8" x14ac:dyDescent="0.2">
      <c r="A7573" s="6">
        <v>30355655</v>
      </c>
      <c r="B7573" s="6" t="s">
        <v>27485</v>
      </c>
      <c r="C7573" s="6" t="s">
        <v>5725</v>
      </c>
      <c r="D7573" s="6" t="s">
        <v>18358</v>
      </c>
      <c r="E7573" s="6" t="s">
        <v>5638</v>
      </c>
      <c r="F7573" s="6" t="s">
        <v>27486</v>
      </c>
      <c r="G7573" s="6" t="s">
        <v>27487</v>
      </c>
      <c r="H7573" s="79">
        <v>3333.9430900000002</v>
      </c>
    </row>
    <row r="7574" spans="1:8" x14ac:dyDescent="0.2">
      <c r="A7574" s="6">
        <v>30048840</v>
      </c>
      <c r="B7574" s="6" t="s">
        <v>27488</v>
      </c>
      <c r="C7574" s="6" t="s">
        <v>27489</v>
      </c>
      <c r="D7574" s="6" t="s">
        <v>19351</v>
      </c>
      <c r="E7574" s="6" t="s">
        <v>5893</v>
      </c>
      <c r="F7574" s="6" t="s">
        <v>27490</v>
      </c>
      <c r="G7574" s="6" t="s">
        <v>27491</v>
      </c>
      <c r="H7574" s="79">
        <v>3333.9430900000002</v>
      </c>
    </row>
    <row r="7575" spans="1:8" x14ac:dyDescent="0.2">
      <c r="A7575" s="6">
        <v>30326169</v>
      </c>
      <c r="B7575" s="6" t="s">
        <v>27492</v>
      </c>
      <c r="C7575" s="6" t="s">
        <v>27493</v>
      </c>
      <c r="D7575" s="6" t="s">
        <v>19351</v>
      </c>
      <c r="E7575" s="6" t="s">
        <v>5893</v>
      </c>
      <c r="F7575" s="6" t="s">
        <v>27494</v>
      </c>
      <c r="G7575" s="6" t="s">
        <v>27495</v>
      </c>
      <c r="H7575" s="79">
        <v>3333.9430900000002</v>
      </c>
    </row>
    <row r="7576" spans="1:8" x14ac:dyDescent="0.2">
      <c r="A7576" s="6">
        <v>30338595</v>
      </c>
      <c r="B7576" s="6" t="s">
        <v>27496</v>
      </c>
      <c r="C7576" s="6" t="s">
        <v>27497</v>
      </c>
      <c r="D7576" s="6" t="s">
        <v>20977</v>
      </c>
      <c r="E7576" s="6" t="s">
        <v>5638</v>
      </c>
      <c r="F7576" s="6" t="s">
        <v>27498</v>
      </c>
      <c r="G7576" s="6" t="s">
        <v>27499</v>
      </c>
      <c r="H7576" s="79">
        <v>3333.9430900000002</v>
      </c>
    </row>
    <row r="7577" spans="1:8" x14ac:dyDescent="0.2">
      <c r="A7577" s="6">
        <v>30175561</v>
      </c>
      <c r="B7577" s="6" t="s">
        <v>27500</v>
      </c>
      <c r="C7577" s="6" t="s">
        <v>27501</v>
      </c>
      <c r="D7577" s="6" t="s">
        <v>20977</v>
      </c>
      <c r="E7577" s="6" t="s">
        <v>5638</v>
      </c>
      <c r="F7577" s="6" t="s">
        <v>27502</v>
      </c>
      <c r="G7577" s="6" t="s">
        <v>27503</v>
      </c>
      <c r="H7577" s="79">
        <v>3333.9430900000002</v>
      </c>
    </row>
    <row r="7578" spans="1:8" x14ac:dyDescent="0.2">
      <c r="A7578" s="6">
        <v>30140092</v>
      </c>
      <c r="B7578" s="6" t="s">
        <v>3952</v>
      </c>
      <c r="C7578" s="6" t="s">
        <v>5780</v>
      </c>
      <c r="D7578" s="6" t="s">
        <v>11268</v>
      </c>
      <c r="E7578" s="6" t="s">
        <v>5638</v>
      </c>
      <c r="F7578" s="6" t="s">
        <v>3948</v>
      </c>
      <c r="G7578" s="6" t="s">
        <v>3949</v>
      </c>
      <c r="H7578" s="79">
        <v>3337.1879490000001</v>
      </c>
    </row>
    <row r="7579" spans="1:8" x14ac:dyDescent="0.2">
      <c r="A7579" s="6">
        <v>30098575</v>
      </c>
      <c r="B7579" s="6" t="s">
        <v>4797</v>
      </c>
      <c r="C7579" s="6" t="s">
        <v>5781</v>
      </c>
      <c r="D7579" s="6" t="s">
        <v>11268</v>
      </c>
      <c r="E7579" s="6" t="s">
        <v>5638</v>
      </c>
      <c r="F7579" s="6" t="s">
        <v>4793</v>
      </c>
      <c r="G7579" s="6" t="s">
        <v>4794</v>
      </c>
      <c r="H7579" s="79">
        <v>3337.1879490000001</v>
      </c>
    </row>
    <row r="7580" spans="1:8" x14ac:dyDescent="0.2">
      <c r="A7580" s="6">
        <v>30373206</v>
      </c>
      <c r="B7580" s="6" t="s">
        <v>3323</v>
      </c>
      <c r="C7580" s="6" t="s">
        <v>5782</v>
      </c>
      <c r="D7580" s="6" t="s">
        <v>11268</v>
      </c>
      <c r="E7580" s="6" t="s">
        <v>5638</v>
      </c>
      <c r="F7580" s="6" t="s">
        <v>3319</v>
      </c>
      <c r="G7580" s="6" t="s">
        <v>3320</v>
      </c>
      <c r="H7580" s="79">
        <v>3337.1879490000001</v>
      </c>
    </row>
    <row r="7581" spans="1:8" x14ac:dyDescent="0.2">
      <c r="A7581" s="6">
        <v>30399955</v>
      </c>
      <c r="B7581" s="6" t="s">
        <v>3679</v>
      </c>
      <c r="C7581" s="6" t="s">
        <v>5783</v>
      </c>
      <c r="D7581" s="6" t="s">
        <v>11268</v>
      </c>
      <c r="E7581" s="6" t="s">
        <v>5638</v>
      </c>
      <c r="F7581" s="6" t="s">
        <v>3675</v>
      </c>
      <c r="G7581" s="6" t="s">
        <v>3676</v>
      </c>
      <c r="H7581" s="79">
        <v>3337.1879490000001</v>
      </c>
    </row>
    <row r="7582" spans="1:8" x14ac:dyDescent="0.2">
      <c r="A7582" s="6">
        <v>30473093</v>
      </c>
      <c r="B7582" s="6" t="s">
        <v>1422</v>
      </c>
      <c r="C7582" s="6" t="s">
        <v>5785</v>
      </c>
      <c r="D7582" s="6" t="s">
        <v>11268</v>
      </c>
      <c r="E7582" s="6" t="s">
        <v>5638</v>
      </c>
      <c r="F7582" s="6" t="s">
        <v>1417</v>
      </c>
      <c r="G7582" s="6" t="s">
        <v>1418</v>
      </c>
      <c r="H7582" s="79">
        <v>3337.1879490000001</v>
      </c>
    </row>
    <row r="7583" spans="1:8" x14ac:dyDescent="0.2">
      <c r="A7583" s="6">
        <v>30242766</v>
      </c>
      <c r="B7583" s="6" t="s">
        <v>27504</v>
      </c>
      <c r="C7583" s="6" t="s">
        <v>5780</v>
      </c>
      <c r="D7583" s="6" t="s">
        <v>11295</v>
      </c>
      <c r="E7583" s="6" t="s">
        <v>5638</v>
      </c>
      <c r="F7583" s="6" t="s">
        <v>27505</v>
      </c>
      <c r="G7583" s="6" t="s">
        <v>27506</v>
      </c>
      <c r="H7583" s="79">
        <v>3337.1879490000001</v>
      </c>
    </row>
    <row r="7584" spans="1:8" x14ac:dyDescent="0.2">
      <c r="A7584" s="6">
        <v>30287633</v>
      </c>
      <c r="B7584" s="6" t="s">
        <v>27507</v>
      </c>
      <c r="C7584" s="6" t="s">
        <v>5781</v>
      </c>
      <c r="D7584" s="6" t="s">
        <v>11295</v>
      </c>
      <c r="E7584" s="6" t="s">
        <v>5638</v>
      </c>
      <c r="F7584" s="6" t="s">
        <v>27508</v>
      </c>
      <c r="G7584" s="6" t="s">
        <v>27509</v>
      </c>
      <c r="H7584" s="79">
        <v>3337.1879490000001</v>
      </c>
    </row>
    <row r="7585" spans="1:8" x14ac:dyDescent="0.2">
      <c r="A7585" s="6">
        <v>30300388</v>
      </c>
      <c r="B7585" s="6" t="s">
        <v>27510</v>
      </c>
      <c r="C7585" s="6" t="s">
        <v>5782</v>
      </c>
      <c r="D7585" s="6" t="s">
        <v>11295</v>
      </c>
      <c r="E7585" s="6" t="s">
        <v>5638</v>
      </c>
      <c r="F7585" s="6" t="s">
        <v>27511</v>
      </c>
      <c r="G7585" s="6" t="s">
        <v>27512</v>
      </c>
      <c r="H7585" s="79">
        <v>3337.1879490000001</v>
      </c>
    </row>
    <row r="7586" spans="1:8" x14ac:dyDescent="0.2">
      <c r="A7586" s="6">
        <v>30134607</v>
      </c>
      <c r="B7586" s="6" t="s">
        <v>27513</v>
      </c>
      <c r="C7586" s="6" t="s">
        <v>5783</v>
      </c>
      <c r="D7586" s="6" t="s">
        <v>11295</v>
      </c>
      <c r="E7586" s="6" t="s">
        <v>5638</v>
      </c>
      <c r="F7586" s="6" t="s">
        <v>27514</v>
      </c>
      <c r="G7586" s="6" t="s">
        <v>27515</v>
      </c>
      <c r="H7586" s="79">
        <v>3337.1879490000001</v>
      </c>
    </row>
    <row r="7587" spans="1:8" x14ac:dyDescent="0.2">
      <c r="A7587" s="6">
        <v>30128340</v>
      </c>
      <c r="B7587" s="6" t="s">
        <v>27516</v>
      </c>
      <c r="C7587" s="6" t="s">
        <v>5785</v>
      </c>
      <c r="D7587" s="6" t="s">
        <v>11295</v>
      </c>
      <c r="E7587" s="6" t="s">
        <v>5638</v>
      </c>
      <c r="F7587" s="6" t="s">
        <v>27517</v>
      </c>
      <c r="G7587" s="6" t="s">
        <v>27518</v>
      </c>
      <c r="H7587" s="79">
        <v>3337.1879490000001</v>
      </c>
    </row>
    <row r="7588" spans="1:8" x14ac:dyDescent="0.2">
      <c r="A7588" s="6">
        <v>30283813</v>
      </c>
      <c r="B7588" s="6" t="s">
        <v>27519</v>
      </c>
      <c r="C7588" s="6" t="s">
        <v>6608</v>
      </c>
      <c r="D7588" s="6" t="s">
        <v>18044</v>
      </c>
      <c r="E7588" s="6" t="s">
        <v>5638</v>
      </c>
      <c r="F7588" s="6" t="s">
        <v>27520</v>
      </c>
      <c r="G7588" s="6" t="s">
        <v>27521</v>
      </c>
      <c r="H7588" s="79">
        <v>3337.6091299999998</v>
      </c>
    </row>
    <row r="7589" spans="1:8" x14ac:dyDescent="0.2">
      <c r="A7589" s="6">
        <v>30146576</v>
      </c>
      <c r="B7589" s="6" t="s">
        <v>27522</v>
      </c>
      <c r="C7589" s="6" t="s">
        <v>6612</v>
      </c>
      <c r="D7589" s="6" t="s">
        <v>18044</v>
      </c>
      <c r="E7589" s="6" t="s">
        <v>5638</v>
      </c>
      <c r="F7589" s="6" t="s">
        <v>27523</v>
      </c>
      <c r="G7589" s="6" t="s">
        <v>27524</v>
      </c>
      <c r="H7589" s="79">
        <v>3337.6091299999998</v>
      </c>
    </row>
    <row r="7590" spans="1:8" x14ac:dyDescent="0.2">
      <c r="A7590" s="6">
        <v>30271847</v>
      </c>
      <c r="B7590" s="6" t="s">
        <v>27525</v>
      </c>
      <c r="C7590" s="6" t="s">
        <v>6616</v>
      </c>
      <c r="D7590" s="6" t="s">
        <v>18044</v>
      </c>
      <c r="E7590" s="6" t="s">
        <v>5638</v>
      </c>
      <c r="F7590" s="6" t="s">
        <v>27526</v>
      </c>
      <c r="G7590" s="6" t="s">
        <v>27527</v>
      </c>
      <c r="H7590" s="79">
        <v>3337.6091299999998</v>
      </c>
    </row>
    <row r="7591" spans="1:8" x14ac:dyDescent="0.2">
      <c r="A7591" s="6">
        <v>30196009</v>
      </c>
      <c r="B7591" s="6" t="s">
        <v>27528</v>
      </c>
      <c r="C7591" s="6" t="s">
        <v>6620</v>
      </c>
      <c r="D7591" s="6" t="s">
        <v>18044</v>
      </c>
      <c r="E7591" s="6" t="s">
        <v>5638</v>
      </c>
      <c r="F7591" s="6" t="s">
        <v>27529</v>
      </c>
      <c r="G7591" s="6" t="s">
        <v>27530</v>
      </c>
      <c r="H7591" s="79">
        <v>3337.6091299999998</v>
      </c>
    </row>
    <row r="7592" spans="1:8" x14ac:dyDescent="0.2">
      <c r="A7592" s="6">
        <v>30349925</v>
      </c>
      <c r="B7592" s="6" t="s">
        <v>27531</v>
      </c>
      <c r="C7592" s="6" t="s">
        <v>6093</v>
      </c>
      <c r="D7592" s="6" t="s">
        <v>19176</v>
      </c>
      <c r="E7592" s="6" t="s">
        <v>5893</v>
      </c>
      <c r="F7592" s="6" t="s">
        <v>27532</v>
      </c>
      <c r="G7592" s="6" t="s">
        <v>27533</v>
      </c>
      <c r="H7592" s="79">
        <v>3357.4010539999999</v>
      </c>
    </row>
    <row r="7593" spans="1:8" x14ac:dyDescent="0.2">
      <c r="A7593" s="6">
        <v>30045283</v>
      </c>
      <c r="B7593" s="6" t="s">
        <v>27534</v>
      </c>
      <c r="C7593" s="6" t="s">
        <v>6097</v>
      </c>
      <c r="D7593" s="6" t="s">
        <v>19176</v>
      </c>
      <c r="E7593" s="6" t="s">
        <v>5893</v>
      </c>
      <c r="F7593" s="6" t="s">
        <v>27535</v>
      </c>
      <c r="G7593" s="6" t="s">
        <v>27536</v>
      </c>
      <c r="H7593" s="79">
        <v>3357.4010539999999</v>
      </c>
    </row>
    <row r="7594" spans="1:8" x14ac:dyDescent="0.2">
      <c r="A7594" s="6">
        <v>30305132</v>
      </c>
      <c r="B7594" s="6" t="s">
        <v>27537</v>
      </c>
      <c r="C7594" s="6" t="s">
        <v>6093</v>
      </c>
      <c r="D7594" s="6" t="s">
        <v>19180</v>
      </c>
      <c r="E7594" s="6" t="s">
        <v>5893</v>
      </c>
      <c r="F7594" s="6" t="s">
        <v>27538</v>
      </c>
      <c r="G7594" s="6" t="s">
        <v>27539</v>
      </c>
      <c r="H7594" s="79">
        <v>3357.4010539999999</v>
      </c>
    </row>
    <row r="7595" spans="1:8" x14ac:dyDescent="0.2">
      <c r="A7595" s="6">
        <v>30000707</v>
      </c>
      <c r="B7595" s="6" t="s">
        <v>27540</v>
      </c>
      <c r="C7595" s="6" t="s">
        <v>6097</v>
      </c>
      <c r="D7595" s="6" t="s">
        <v>19180</v>
      </c>
      <c r="E7595" s="6" t="s">
        <v>5893</v>
      </c>
      <c r="F7595" s="6" t="s">
        <v>27541</v>
      </c>
      <c r="G7595" s="6" t="s">
        <v>27542</v>
      </c>
      <c r="H7595" s="79">
        <v>3357.4010539999999</v>
      </c>
    </row>
    <row r="7596" spans="1:8" x14ac:dyDescent="0.2">
      <c r="A7596" s="6">
        <v>30259383</v>
      </c>
      <c r="B7596" s="6" t="s">
        <v>27543</v>
      </c>
      <c r="C7596" s="6" t="s">
        <v>6005</v>
      </c>
      <c r="D7596" s="6" t="s">
        <v>17617</v>
      </c>
      <c r="E7596" s="6" t="s">
        <v>5638</v>
      </c>
      <c r="F7596" s="6" t="s">
        <v>27544</v>
      </c>
      <c r="G7596" s="6" t="s">
        <v>27545</v>
      </c>
      <c r="H7596" s="79">
        <v>3359.2104129999998</v>
      </c>
    </row>
    <row r="7597" spans="1:8" x14ac:dyDescent="0.2">
      <c r="A7597" s="6">
        <v>30158124</v>
      </c>
      <c r="B7597" s="6" t="s">
        <v>27546</v>
      </c>
      <c r="C7597" s="6" t="s">
        <v>6005</v>
      </c>
      <c r="D7597" s="6" t="s">
        <v>17559</v>
      </c>
      <c r="E7597" s="6" t="s">
        <v>5638</v>
      </c>
      <c r="F7597" s="6" t="s">
        <v>27547</v>
      </c>
      <c r="G7597" s="6" t="s">
        <v>27548</v>
      </c>
      <c r="H7597" s="79">
        <v>3359.2104129999998</v>
      </c>
    </row>
    <row r="7598" spans="1:8" x14ac:dyDescent="0.2">
      <c r="A7598" s="6">
        <v>30178582</v>
      </c>
      <c r="B7598" s="6" t="s">
        <v>27549</v>
      </c>
      <c r="C7598" s="6" t="s">
        <v>6528</v>
      </c>
      <c r="D7598" s="6" t="s">
        <v>17973</v>
      </c>
      <c r="E7598" s="6" t="s">
        <v>5893</v>
      </c>
      <c r="F7598" s="6" t="s">
        <v>27550</v>
      </c>
      <c r="G7598" s="6" t="s">
        <v>27551</v>
      </c>
      <c r="H7598" s="79">
        <v>3363.2966540000002</v>
      </c>
    </row>
    <row r="7599" spans="1:8" x14ac:dyDescent="0.2">
      <c r="A7599" s="6">
        <v>30275971</v>
      </c>
      <c r="B7599" s="6" t="s">
        <v>27552</v>
      </c>
      <c r="C7599" s="6" t="s">
        <v>6218</v>
      </c>
      <c r="D7599" s="6" t="s">
        <v>17997</v>
      </c>
      <c r="E7599" s="6" t="s">
        <v>15819</v>
      </c>
      <c r="F7599" s="6" t="s">
        <v>27553</v>
      </c>
      <c r="G7599" s="6" t="s">
        <v>27554</v>
      </c>
      <c r="H7599" s="79">
        <v>3366.6846919999998</v>
      </c>
    </row>
    <row r="7600" spans="1:8" x14ac:dyDescent="0.2">
      <c r="A7600" s="6">
        <v>30006675</v>
      </c>
      <c r="B7600" s="6" t="s">
        <v>27555</v>
      </c>
      <c r="C7600" s="6" t="s">
        <v>5686</v>
      </c>
      <c r="D7600" s="6" t="s">
        <v>18870</v>
      </c>
      <c r="E7600" s="6" t="s">
        <v>5638</v>
      </c>
      <c r="F7600" s="6" t="s">
        <v>27556</v>
      </c>
      <c r="G7600" s="6" t="s">
        <v>27557</v>
      </c>
      <c r="H7600" s="79">
        <v>3370.6149890000002</v>
      </c>
    </row>
    <row r="7601" spans="1:8" x14ac:dyDescent="0.2">
      <c r="A7601" s="6">
        <v>30060713</v>
      </c>
      <c r="B7601" s="6" t="s">
        <v>27558</v>
      </c>
      <c r="C7601" s="6" t="s">
        <v>14999</v>
      </c>
      <c r="D7601" s="6" t="s">
        <v>19176</v>
      </c>
      <c r="E7601" s="6" t="s">
        <v>5893</v>
      </c>
      <c r="F7601" s="6" t="s">
        <v>27559</v>
      </c>
      <c r="G7601" s="6" t="s">
        <v>27560</v>
      </c>
      <c r="H7601" s="79">
        <v>3375.3141780000001</v>
      </c>
    </row>
    <row r="7602" spans="1:8" x14ac:dyDescent="0.2">
      <c r="A7602" s="6">
        <v>30006615</v>
      </c>
      <c r="B7602" s="6" t="s">
        <v>27561</v>
      </c>
      <c r="C7602" s="6" t="s">
        <v>14999</v>
      </c>
      <c r="D7602" s="6" t="s">
        <v>19180</v>
      </c>
      <c r="E7602" s="6" t="s">
        <v>5893</v>
      </c>
      <c r="F7602" s="6" t="s">
        <v>27562</v>
      </c>
      <c r="G7602" s="6" t="s">
        <v>27563</v>
      </c>
      <c r="H7602" s="79">
        <v>3375.3141780000001</v>
      </c>
    </row>
    <row r="7603" spans="1:8" x14ac:dyDescent="0.2">
      <c r="A7603" s="6">
        <v>30381977</v>
      </c>
      <c r="B7603" s="6" t="s">
        <v>27564</v>
      </c>
      <c r="C7603" s="6" t="s">
        <v>6170</v>
      </c>
      <c r="D7603" s="6" t="s">
        <v>22958</v>
      </c>
      <c r="E7603" s="6" t="s">
        <v>5638</v>
      </c>
      <c r="F7603" s="6" t="s">
        <v>27565</v>
      </c>
      <c r="G7603" s="6" t="s">
        <v>27566</v>
      </c>
      <c r="H7603" s="79">
        <v>3379.8657800000001</v>
      </c>
    </row>
    <row r="7604" spans="1:8" x14ac:dyDescent="0.2">
      <c r="A7604" s="6">
        <v>30165721</v>
      </c>
      <c r="B7604" s="6" t="s">
        <v>27567</v>
      </c>
      <c r="C7604" s="6" t="s">
        <v>6174</v>
      </c>
      <c r="D7604" s="6" t="s">
        <v>22958</v>
      </c>
      <c r="E7604" s="6" t="s">
        <v>5638</v>
      </c>
      <c r="F7604" s="6" t="s">
        <v>27568</v>
      </c>
      <c r="G7604" s="6" t="s">
        <v>27569</v>
      </c>
      <c r="H7604" s="79">
        <v>3379.8657800000001</v>
      </c>
    </row>
    <row r="7605" spans="1:8" x14ac:dyDescent="0.2">
      <c r="A7605" s="6">
        <v>30372913</v>
      </c>
      <c r="B7605" s="6" t="s">
        <v>27570</v>
      </c>
      <c r="C7605" s="6" t="s">
        <v>6178</v>
      </c>
      <c r="D7605" s="6" t="s">
        <v>22958</v>
      </c>
      <c r="E7605" s="6" t="s">
        <v>5638</v>
      </c>
      <c r="F7605" s="6" t="s">
        <v>27571</v>
      </c>
      <c r="G7605" s="6" t="s">
        <v>27572</v>
      </c>
      <c r="H7605" s="79">
        <v>3379.8657800000001</v>
      </c>
    </row>
    <row r="7606" spans="1:8" x14ac:dyDescent="0.2">
      <c r="A7606" s="6">
        <v>30189774</v>
      </c>
      <c r="B7606" s="6" t="s">
        <v>27573</v>
      </c>
      <c r="C7606" s="6" t="s">
        <v>6516</v>
      </c>
      <c r="D7606" s="6" t="s">
        <v>22958</v>
      </c>
      <c r="E7606" s="6" t="s">
        <v>5638</v>
      </c>
      <c r="F7606" s="6" t="s">
        <v>27574</v>
      </c>
      <c r="G7606" s="6" t="s">
        <v>27575</v>
      </c>
      <c r="H7606" s="79">
        <v>3379.8657800000001</v>
      </c>
    </row>
    <row r="7607" spans="1:8" x14ac:dyDescent="0.2">
      <c r="A7607" s="6">
        <v>30258008</v>
      </c>
      <c r="B7607" s="6" t="s">
        <v>27576</v>
      </c>
      <c r="C7607" s="6" t="s">
        <v>6170</v>
      </c>
      <c r="D7607" s="6" t="s">
        <v>7351</v>
      </c>
      <c r="E7607" s="6" t="s">
        <v>5638</v>
      </c>
      <c r="F7607" s="6" t="s">
        <v>27577</v>
      </c>
      <c r="G7607" s="6" t="s">
        <v>27578</v>
      </c>
      <c r="H7607" s="79">
        <v>3379.8657800000001</v>
      </c>
    </row>
    <row r="7608" spans="1:8" x14ac:dyDescent="0.2">
      <c r="A7608" s="6">
        <v>30420536</v>
      </c>
      <c r="B7608" s="6" t="s">
        <v>27579</v>
      </c>
      <c r="C7608" s="6" t="s">
        <v>6174</v>
      </c>
      <c r="D7608" s="6" t="s">
        <v>7351</v>
      </c>
      <c r="E7608" s="6" t="s">
        <v>5638</v>
      </c>
      <c r="F7608" s="6" t="s">
        <v>27580</v>
      </c>
      <c r="G7608" s="6" t="s">
        <v>27581</v>
      </c>
      <c r="H7608" s="79">
        <v>3379.8657800000001</v>
      </c>
    </row>
    <row r="7609" spans="1:8" x14ac:dyDescent="0.2">
      <c r="A7609" s="6">
        <v>30226069</v>
      </c>
      <c r="B7609" s="6" t="s">
        <v>27582</v>
      </c>
      <c r="C7609" s="6" t="s">
        <v>6178</v>
      </c>
      <c r="D7609" s="6" t="s">
        <v>7351</v>
      </c>
      <c r="E7609" s="6" t="s">
        <v>5638</v>
      </c>
      <c r="F7609" s="6" t="s">
        <v>27583</v>
      </c>
      <c r="G7609" s="6" t="s">
        <v>27584</v>
      </c>
      <c r="H7609" s="79">
        <v>3379.8657800000001</v>
      </c>
    </row>
    <row r="7610" spans="1:8" x14ac:dyDescent="0.2">
      <c r="A7610" s="6">
        <v>30391710</v>
      </c>
      <c r="B7610" s="6" t="s">
        <v>27585</v>
      </c>
      <c r="C7610" s="6" t="s">
        <v>6516</v>
      </c>
      <c r="D7610" s="6" t="s">
        <v>7351</v>
      </c>
      <c r="E7610" s="6" t="s">
        <v>5638</v>
      </c>
      <c r="F7610" s="6" t="s">
        <v>27586</v>
      </c>
      <c r="G7610" s="6" t="s">
        <v>27587</v>
      </c>
      <c r="H7610" s="79">
        <v>3379.8657800000001</v>
      </c>
    </row>
    <row r="7611" spans="1:8" x14ac:dyDescent="0.2">
      <c r="A7611" s="6">
        <v>30089882</v>
      </c>
      <c r="B7611" s="6" t="s">
        <v>27588</v>
      </c>
      <c r="C7611" s="6" t="s">
        <v>5678</v>
      </c>
      <c r="D7611" s="6" t="s">
        <v>6744</v>
      </c>
      <c r="E7611" s="6" t="s">
        <v>5638</v>
      </c>
      <c r="F7611" s="6" t="s">
        <v>27589</v>
      </c>
      <c r="G7611" s="6" t="s">
        <v>27590</v>
      </c>
      <c r="H7611" s="79">
        <v>3380.8579260000001</v>
      </c>
    </row>
    <row r="7612" spans="1:8" x14ac:dyDescent="0.2">
      <c r="A7612" s="6">
        <v>30326165</v>
      </c>
      <c r="B7612" s="6" t="s">
        <v>27591</v>
      </c>
      <c r="C7612" s="6" t="s">
        <v>5682</v>
      </c>
      <c r="D7612" s="6" t="s">
        <v>6744</v>
      </c>
      <c r="E7612" s="6" t="s">
        <v>5638</v>
      </c>
      <c r="F7612" s="6" t="s">
        <v>27592</v>
      </c>
      <c r="G7612" s="6" t="s">
        <v>27593</v>
      </c>
      <c r="H7612" s="79">
        <v>3380.8579260000001</v>
      </c>
    </row>
    <row r="7613" spans="1:8" x14ac:dyDescent="0.2">
      <c r="A7613" s="6">
        <v>30249433</v>
      </c>
      <c r="B7613" s="6" t="s">
        <v>27594</v>
      </c>
      <c r="C7613" s="6" t="s">
        <v>6524</v>
      </c>
      <c r="D7613" s="6" t="s">
        <v>17969</v>
      </c>
      <c r="E7613" s="6" t="s">
        <v>5893</v>
      </c>
      <c r="F7613" s="6" t="s">
        <v>27595</v>
      </c>
      <c r="G7613" s="6" t="s">
        <v>27596</v>
      </c>
      <c r="H7613" s="79">
        <v>3382.4239069999999</v>
      </c>
    </row>
    <row r="7614" spans="1:8" x14ac:dyDescent="0.2">
      <c r="A7614" s="6">
        <v>30002139</v>
      </c>
      <c r="B7614" s="6" t="s">
        <v>27597</v>
      </c>
      <c r="C7614" s="6" t="s">
        <v>6524</v>
      </c>
      <c r="D7614" s="6" t="s">
        <v>17973</v>
      </c>
      <c r="E7614" s="6" t="s">
        <v>5893</v>
      </c>
      <c r="F7614" s="6" t="s">
        <v>27598</v>
      </c>
      <c r="G7614" s="6" t="s">
        <v>27599</v>
      </c>
      <c r="H7614" s="79">
        <v>3382.4239069999999</v>
      </c>
    </row>
    <row r="7615" spans="1:8" x14ac:dyDescent="0.2">
      <c r="A7615" s="6">
        <v>30407081</v>
      </c>
      <c r="B7615" s="6" t="s">
        <v>27600</v>
      </c>
      <c r="C7615" s="6" t="s">
        <v>8602</v>
      </c>
      <c r="D7615" s="6" t="s">
        <v>18870</v>
      </c>
      <c r="E7615" s="6" t="s">
        <v>5638</v>
      </c>
      <c r="F7615" s="6" t="s">
        <v>27601</v>
      </c>
      <c r="G7615" s="6" t="s">
        <v>27602</v>
      </c>
      <c r="H7615" s="79">
        <v>3396.3697820000002</v>
      </c>
    </row>
    <row r="7616" spans="1:8" x14ac:dyDescent="0.2">
      <c r="A7616" s="6">
        <v>30036509</v>
      </c>
      <c r="B7616" s="6" t="s">
        <v>1242</v>
      </c>
      <c r="C7616" s="6" t="s">
        <v>8602</v>
      </c>
      <c r="D7616" s="6" t="s">
        <v>18874</v>
      </c>
      <c r="E7616" s="6" t="s">
        <v>5638</v>
      </c>
      <c r="F7616" s="6" t="s">
        <v>1237</v>
      </c>
      <c r="G7616" s="6" t="s">
        <v>1238</v>
      </c>
      <c r="H7616" s="79">
        <v>3396.3697820000002</v>
      </c>
    </row>
    <row r="7617" spans="1:8" x14ac:dyDescent="0.2">
      <c r="A7617" s="6">
        <v>30227890</v>
      </c>
      <c r="B7617" s="6" t="s">
        <v>27603</v>
      </c>
      <c r="C7617" s="6" t="s">
        <v>8771</v>
      </c>
      <c r="D7617" s="6" t="s">
        <v>11588</v>
      </c>
      <c r="E7617" s="6" t="s">
        <v>5893</v>
      </c>
      <c r="F7617" s="6" t="s">
        <v>27604</v>
      </c>
      <c r="G7617" s="6" t="s">
        <v>27605</v>
      </c>
      <c r="H7617" s="79">
        <v>3399.7828679999998</v>
      </c>
    </row>
    <row r="7618" spans="1:8" x14ac:dyDescent="0.2">
      <c r="A7618" s="6">
        <v>30002404</v>
      </c>
      <c r="B7618" s="6" t="s">
        <v>27606</v>
      </c>
      <c r="C7618" s="6" t="s">
        <v>8775</v>
      </c>
      <c r="D7618" s="6" t="s">
        <v>11588</v>
      </c>
      <c r="E7618" s="6" t="s">
        <v>5893</v>
      </c>
      <c r="F7618" s="6" t="s">
        <v>27607</v>
      </c>
      <c r="G7618" s="6" t="s">
        <v>27608</v>
      </c>
      <c r="H7618" s="79">
        <v>3399.7828679999998</v>
      </c>
    </row>
    <row r="7619" spans="1:8" x14ac:dyDescent="0.2">
      <c r="A7619" s="6">
        <v>30048048</v>
      </c>
      <c r="B7619" s="6" t="s">
        <v>27609</v>
      </c>
      <c r="C7619" s="6" t="s">
        <v>7139</v>
      </c>
      <c r="D7619" s="6" t="s">
        <v>22958</v>
      </c>
      <c r="E7619" s="6" t="s">
        <v>5638</v>
      </c>
      <c r="F7619" s="6" t="s">
        <v>27610</v>
      </c>
      <c r="G7619" s="6" t="s">
        <v>27611</v>
      </c>
      <c r="H7619" s="79">
        <v>3403.355834</v>
      </c>
    </row>
    <row r="7620" spans="1:8" x14ac:dyDescent="0.2">
      <c r="A7620" s="6">
        <v>30330750</v>
      </c>
      <c r="B7620" s="6" t="s">
        <v>27612</v>
      </c>
      <c r="C7620" s="6" t="s">
        <v>7139</v>
      </c>
      <c r="D7620" s="6" t="s">
        <v>7351</v>
      </c>
      <c r="E7620" s="6" t="s">
        <v>5638</v>
      </c>
      <c r="F7620" s="6" t="s">
        <v>27613</v>
      </c>
      <c r="G7620" s="6" t="s">
        <v>27614</v>
      </c>
      <c r="H7620" s="79">
        <v>3403.355834</v>
      </c>
    </row>
    <row r="7621" spans="1:8" x14ac:dyDescent="0.2">
      <c r="A7621" s="6">
        <v>30380333</v>
      </c>
      <c r="B7621" s="6" t="s">
        <v>27615</v>
      </c>
      <c r="C7621" s="6" t="s">
        <v>8723</v>
      </c>
      <c r="D7621" s="6" t="s">
        <v>19176</v>
      </c>
      <c r="E7621" s="6" t="s">
        <v>5893</v>
      </c>
      <c r="F7621" s="6" t="s">
        <v>27616</v>
      </c>
      <c r="G7621" s="6" t="s">
        <v>27617</v>
      </c>
      <c r="H7621" s="79">
        <v>3411.653311</v>
      </c>
    </row>
    <row r="7622" spans="1:8" x14ac:dyDescent="0.2">
      <c r="A7622" s="6">
        <v>30262883</v>
      </c>
      <c r="B7622" s="6" t="s">
        <v>27618</v>
      </c>
      <c r="C7622" s="6" t="s">
        <v>6572</v>
      </c>
      <c r="D7622" s="6" t="s">
        <v>19180</v>
      </c>
      <c r="E7622" s="6" t="s">
        <v>5893</v>
      </c>
      <c r="F7622" s="6" t="s">
        <v>27619</v>
      </c>
      <c r="G7622" s="6" t="s">
        <v>27620</v>
      </c>
      <c r="H7622" s="79">
        <v>3413.9230670000002</v>
      </c>
    </row>
    <row r="7623" spans="1:8" x14ac:dyDescent="0.2">
      <c r="A7623" s="6">
        <v>30158573</v>
      </c>
      <c r="B7623" s="6" t="s">
        <v>27621</v>
      </c>
      <c r="C7623" s="6" t="s">
        <v>5666</v>
      </c>
      <c r="D7623" s="6" t="s">
        <v>18034</v>
      </c>
      <c r="E7623" s="6" t="s">
        <v>5638</v>
      </c>
      <c r="F7623" s="6" t="s">
        <v>27622</v>
      </c>
      <c r="G7623" s="6" t="s">
        <v>27623</v>
      </c>
      <c r="H7623" s="79">
        <v>3417.7044089999999</v>
      </c>
    </row>
    <row r="7624" spans="1:8" x14ac:dyDescent="0.2">
      <c r="A7624" s="6">
        <v>30237891</v>
      </c>
      <c r="B7624" s="6" t="s">
        <v>27624</v>
      </c>
      <c r="C7624" s="6" t="s">
        <v>5662</v>
      </c>
      <c r="D7624" s="6" t="s">
        <v>5892</v>
      </c>
      <c r="E7624" s="6" t="s">
        <v>5893</v>
      </c>
      <c r="F7624" s="6" t="s">
        <v>27625</v>
      </c>
      <c r="G7624" s="6" t="s">
        <v>27626</v>
      </c>
      <c r="H7624" s="79">
        <v>3424.4189449999999</v>
      </c>
    </row>
    <row r="7625" spans="1:8" x14ac:dyDescent="0.2">
      <c r="A7625" s="6">
        <v>30381689</v>
      </c>
      <c r="B7625" s="6" t="s">
        <v>27627</v>
      </c>
      <c r="C7625" s="6" t="s">
        <v>5662</v>
      </c>
      <c r="D7625" s="6" t="s">
        <v>12594</v>
      </c>
      <c r="E7625" s="6" t="s">
        <v>5893</v>
      </c>
      <c r="F7625" s="6" t="s">
        <v>27628</v>
      </c>
      <c r="G7625" s="6" t="s">
        <v>27629</v>
      </c>
      <c r="H7625" s="79">
        <v>3424.4189449999999</v>
      </c>
    </row>
    <row r="7626" spans="1:8" x14ac:dyDescent="0.2">
      <c r="A7626" s="6">
        <v>30104253</v>
      </c>
      <c r="B7626" s="6" t="s">
        <v>27630</v>
      </c>
      <c r="C7626" s="6" t="s">
        <v>5662</v>
      </c>
      <c r="D7626" s="6" t="s">
        <v>12610</v>
      </c>
      <c r="E7626" s="6" t="s">
        <v>5893</v>
      </c>
      <c r="F7626" s="6" t="s">
        <v>27631</v>
      </c>
      <c r="G7626" s="6" t="s">
        <v>27632</v>
      </c>
      <c r="H7626" s="79">
        <v>3424.4189449999999</v>
      </c>
    </row>
    <row r="7627" spans="1:8" x14ac:dyDescent="0.2">
      <c r="A7627" s="6">
        <v>30188639</v>
      </c>
      <c r="B7627" s="6" t="s">
        <v>3328</v>
      </c>
      <c r="C7627" s="6" t="s">
        <v>9045</v>
      </c>
      <c r="D7627" s="6" t="s">
        <v>18855</v>
      </c>
      <c r="E7627" s="6" t="s">
        <v>5638</v>
      </c>
      <c r="F7627" s="6" t="s">
        <v>3325</v>
      </c>
      <c r="G7627" s="6" t="s">
        <v>3326</v>
      </c>
      <c r="H7627" s="79">
        <v>3431.4004770000001</v>
      </c>
    </row>
    <row r="7628" spans="1:8" x14ac:dyDescent="0.2">
      <c r="A7628" s="6">
        <v>30000619</v>
      </c>
      <c r="B7628" s="6" t="s">
        <v>27633</v>
      </c>
      <c r="C7628" s="6" t="s">
        <v>23350</v>
      </c>
      <c r="D7628" s="6" t="s">
        <v>19176</v>
      </c>
      <c r="E7628" s="6" t="s">
        <v>5893</v>
      </c>
      <c r="F7628" s="6" t="s">
        <v>27634</v>
      </c>
      <c r="G7628" s="6" t="s">
        <v>27635</v>
      </c>
      <c r="H7628" s="79">
        <v>3434.8454769999998</v>
      </c>
    </row>
    <row r="7629" spans="1:8" x14ac:dyDescent="0.2">
      <c r="A7629" s="6">
        <v>30242546</v>
      </c>
      <c r="B7629" s="6" t="s">
        <v>27636</v>
      </c>
      <c r="C7629" s="6" t="s">
        <v>24281</v>
      </c>
      <c r="D7629" s="6" t="s">
        <v>19176</v>
      </c>
      <c r="E7629" s="6" t="s">
        <v>5893</v>
      </c>
      <c r="F7629" s="6" t="s">
        <v>27637</v>
      </c>
      <c r="G7629" s="6" t="s">
        <v>27638</v>
      </c>
      <c r="H7629" s="79">
        <v>3434.8454769999998</v>
      </c>
    </row>
    <row r="7630" spans="1:8" x14ac:dyDescent="0.2">
      <c r="A7630" s="6">
        <v>30075743</v>
      </c>
      <c r="B7630" s="6" t="s">
        <v>27639</v>
      </c>
      <c r="C7630" s="6" t="s">
        <v>10888</v>
      </c>
      <c r="D7630" s="6" t="s">
        <v>19176</v>
      </c>
      <c r="E7630" s="6" t="s">
        <v>5893</v>
      </c>
      <c r="F7630" s="6" t="s">
        <v>27640</v>
      </c>
      <c r="G7630" s="6" t="s">
        <v>27641</v>
      </c>
      <c r="H7630" s="79">
        <v>3434.8454769999998</v>
      </c>
    </row>
    <row r="7631" spans="1:8" x14ac:dyDescent="0.2">
      <c r="A7631" s="6">
        <v>30345094</v>
      </c>
      <c r="B7631" s="6" t="s">
        <v>27642</v>
      </c>
      <c r="C7631" s="6" t="s">
        <v>10892</v>
      </c>
      <c r="D7631" s="6" t="s">
        <v>19176</v>
      </c>
      <c r="E7631" s="6" t="s">
        <v>5893</v>
      </c>
      <c r="F7631" s="6" t="s">
        <v>27643</v>
      </c>
      <c r="G7631" s="6" t="s">
        <v>27644</v>
      </c>
      <c r="H7631" s="79">
        <v>3434.8454769999998</v>
      </c>
    </row>
    <row r="7632" spans="1:8" x14ac:dyDescent="0.2">
      <c r="A7632" s="6">
        <v>30296888</v>
      </c>
      <c r="B7632" s="6" t="s">
        <v>27645</v>
      </c>
      <c r="C7632" s="6" t="s">
        <v>23350</v>
      </c>
      <c r="D7632" s="6" t="s">
        <v>19180</v>
      </c>
      <c r="E7632" s="6" t="s">
        <v>5893</v>
      </c>
      <c r="F7632" s="6" t="s">
        <v>27646</v>
      </c>
      <c r="G7632" s="6" t="s">
        <v>27647</v>
      </c>
      <c r="H7632" s="79">
        <v>3434.8454769999998</v>
      </c>
    </row>
    <row r="7633" spans="1:8" x14ac:dyDescent="0.2">
      <c r="A7633" s="6">
        <v>30114320</v>
      </c>
      <c r="B7633" s="6" t="s">
        <v>27648</v>
      </c>
      <c r="C7633" s="6" t="s">
        <v>24281</v>
      </c>
      <c r="D7633" s="6" t="s">
        <v>19180</v>
      </c>
      <c r="E7633" s="6" t="s">
        <v>5893</v>
      </c>
      <c r="F7633" s="6" t="s">
        <v>27649</v>
      </c>
      <c r="G7633" s="6" t="s">
        <v>27650</v>
      </c>
      <c r="H7633" s="79">
        <v>3434.8454769999998</v>
      </c>
    </row>
    <row r="7634" spans="1:8" x14ac:dyDescent="0.2">
      <c r="A7634" s="6">
        <v>30251832</v>
      </c>
      <c r="B7634" s="6" t="s">
        <v>27651</v>
      </c>
      <c r="C7634" s="6" t="s">
        <v>10888</v>
      </c>
      <c r="D7634" s="6" t="s">
        <v>19180</v>
      </c>
      <c r="E7634" s="6" t="s">
        <v>5893</v>
      </c>
      <c r="F7634" s="6" t="s">
        <v>27652</v>
      </c>
      <c r="G7634" s="6" t="s">
        <v>27653</v>
      </c>
      <c r="H7634" s="79">
        <v>3434.8454769999998</v>
      </c>
    </row>
    <row r="7635" spans="1:8" x14ac:dyDescent="0.2">
      <c r="A7635" s="6">
        <v>30336795</v>
      </c>
      <c r="B7635" s="6" t="s">
        <v>27654</v>
      </c>
      <c r="C7635" s="6" t="s">
        <v>10892</v>
      </c>
      <c r="D7635" s="6" t="s">
        <v>19180</v>
      </c>
      <c r="E7635" s="6" t="s">
        <v>5893</v>
      </c>
      <c r="F7635" s="6" t="s">
        <v>27655</v>
      </c>
      <c r="G7635" s="6" t="s">
        <v>27656</v>
      </c>
      <c r="H7635" s="79">
        <v>3434.8454769999998</v>
      </c>
    </row>
    <row r="7636" spans="1:8" x14ac:dyDescent="0.2">
      <c r="A7636" s="6">
        <v>30280698</v>
      </c>
      <c r="B7636" s="6" t="s">
        <v>27657</v>
      </c>
      <c r="C7636" s="6" t="s">
        <v>5718</v>
      </c>
      <c r="D7636" s="6" t="s">
        <v>18874</v>
      </c>
      <c r="E7636" s="6" t="s">
        <v>5638</v>
      </c>
      <c r="F7636" s="6" t="s">
        <v>27658</v>
      </c>
      <c r="G7636" s="6" t="s">
        <v>27659</v>
      </c>
      <c r="H7636" s="79">
        <v>3441.8055469999999</v>
      </c>
    </row>
    <row r="7637" spans="1:8" x14ac:dyDescent="0.2">
      <c r="A7637" s="6">
        <v>30403325</v>
      </c>
      <c r="B7637" s="6" t="s">
        <v>27660</v>
      </c>
      <c r="C7637" s="6" t="s">
        <v>9169</v>
      </c>
      <c r="D7637" s="6" t="s">
        <v>18587</v>
      </c>
      <c r="E7637" s="6" t="s">
        <v>15819</v>
      </c>
      <c r="F7637" s="6" t="s">
        <v>27661</v>
      </c>
      <c r="G7637" s="6" t="s">
        <v>27662</v>
      </c>
      <c r="H7637" s="79">
        <v>3447.8040529999998</v>
      </c>
    </row>
    <row r="7638" spans="1:8" x14ac:dyDescent="0.2">
      <c r="A7638" s="6">
        <v>30006139</v>
      </c>
      <c r="B7638" s="6" t="s">
        <v>27663</v>
      </c>
      <c r="C7638" s="6" t="s">
        <v>9173</v>
      </c>
      <c r="D7638" s="6" t="s">
        <v>18587</v>
      </c>
      <c r="E7638" s="6" t="s">
        <v>15819</v>
      </c>
      <c r="F7638" s="6" t="s">
        <v>27664</v>
      </c>
      <c r="G7638" s="6" t="s">
        <v>27665</v>
      </c>
      <c r="H7638" s="79">
        <v>3447.8040529999998</v>
      </c>
    </row>
    <row r="7639" spans="1:8" x14ac:dyDescent="0.2">
      <c r="A7639" s="6">
        <v>30260214</v>
      </c>
      <c r="B7639" s="6" t="s">
        <v>27666</v>
      </c>
      <c r="C7639" s="6" t="s">
        <v>9177</v>
      </c>
      <c r="D7639" s="6" t="s">
        <v>18587</v>
      </c>
      <c r="E7639" s="6" t="s">
        <v>15819</v>
      </c>
      <c r="F7639" s="6" t="s">
        <v>27667</v>
      </c>
      <c r="G7639" s="6" t="s">
        <v>27668</v>
      </c>
      <c r="H7639" s="79">
        <v>3447.8040529999998</v>
      </c>
    </row>
    <row r="7640" spans="1:8" x14ac:dyDescent="0.2">
      <c r="A7640" s="6">
        <v>30232368</v>
      </c>
      <c r="B7640" s="6" t="s">
        <v>1384</v>
      </c>
      <c r="C7640" s="6" t="s">
        <v>5654</v>
      </c>
      <c r="D7640" s="6" t="s">
        <v>18426</v>
      </c>
      <c r="E7640" s="6" t="s">
        <v>5638</v>
      </c>
      <c r="F7640" s="6" t="s">
        <v>1380</v>
      </c>
      <c r="G7640" s="6" t="s">
        <v>1381</v>
      </c>
      <c r="H7640" s="79">
        <v>3448.5270409999998</v>
      </c>
    </row>
    <row r="7641" spans="1:8" x14ac:dyDescent="0.2">
      <c r="A7641" s="6">
        <v>30064632</v>
      </c>
      <c r="B7641" s="6" t="s">
        <v>27669</v>
      </c>
      <c r="C7641" s="6" t="s">
        <v>7091</v>
      </c>
      <c r="D7641" s="6" t="s">
        <v>18868</v>
      </c>
      <c r="E7641" s="6" t="s">
        <v>5638</v>
      </c>
      <c r="F7641" s="6" t="s">
        <v>27670</v>
      </c>
      <c r="G7641" s="6" t="s">
        <v>27671</v>
      </c>
      <c r="H7641" s="79">
        <v>3449.189085</v>
      </c>
    </row>
    <row r="7642" spans="1:8" x14ac:dyDescent="0.2">
      <c r="A7642" s="6">
        <v>30372340</v>
      </c>
      <c r="B7642" s="6" t="s">
        <v>5237</v>
      </c>
      <c r="C7642" s="6" t="s">
        <v>7480</v>
      </c>
      <c r="D7642" s="6" t="s">
        <v>18358</v>
      </c>
      <c r="E7642" s="6" t="s">
        <v>5638</v>
      </c>
      <c r="F7642" s="6" t="s">
        <v>5233</v>
      </c>
      <c r="G7642" s="6" t="s">
        <v>5234</v>
      </c>
      <c r="H7642" s="79">
        <v>3456.4395199999999</v>
      </c>
    </row>
    <row r="7643" spans="1:8" x14ac:dyDescent="0.2">
      <c r="A7643" s="6">
        <v>30189688</v>
      </c>
      <c r="B7643" s="6" t="s">
        <v>3132</v>
      </c>
      <c r="C7643" s="6" t="s">
        <v>7484</v>
      </c>
      <c r="D7643" s="6" t="s">
        <v>18358</v>
      </c>
      <c r="E7643" s="6" t="s">
        <v>5638</v>
      </c>
      <c r="F7643" s="6" t="s">
        <v>3128</v>
      </c>
      <c r="G7643" s="6" t="s">
        <v>3129</v>
      </c>
      <c r="H7643" s="79">
        <v>3456.4395199999999</v>
      </c>
    </row>
    <row r="7644" spans="1:8" x14ac:dyDescent="0.2">
      <c r="A7644" s="6">
        <v>30353216</v>
      </c>
      <c r="B7644" s="6" t="s">
        <v>27672</v>
      </c>
      <c r="C7644" s="6" t="s">
        <v>7480</v>
      </c>
      <c r="D7644" s="6" t="s">
        <v>18855</v>
      </c>
      <c r="E7644" s="6" t="s">
        <v>5638</v>
      </c>
      <c r="F7644" s="6" t="s">
        <v>27673</v>
      </c>
      <c r="G7644" s="6" t="s">
        <v>27674</v>
      </c>
      <c r="H7644" s="79">
        <v>3456.4395199999999</v>
      </c>
    </row>
    <row r="7645" spans="1:8" x14ac:dyDescent="0.2">
      <c r="A7645" s="6">
        <v>30373533</v>
      </c>
      <c r="B7645" s="6" t="s">
        <v>27675</v>
      </c>
      <c r="C7645" s="6" t="s">
        <v>7484</v>
      </c>
      <c r="D7645" s="6" t="s">
        <v>18855</v>
      </c>
      <c r="E7645" s="6" t="s">
        <v>5638</v>
      </c>
      <c r="F7645" s="6" t="s">
        <v>27676</v>
      </c>
      <c r="G7645" s="6" t="s">
        <v>27677</v>
      </c>
      <c r="H7645" s="79">
        <v>3456.4395199999999</v>
      </c>
    </row>
    <row r="7646" spans="1:8" x14ac:dyDescent="0.2">
      <c r="A7646" s="6">
        <v>30371279</v>
      </c>
      <c r="B7646" s="6" t="s">
        <v>27678</v>
      </c>
      <c r="C7646" s="6" t="s">
        <v>5654</v>
      </c>
      <c r="D7646" s="6" t="s">
        <v>13250</v>
      </c>
      <c r="E7646" s="6" t="s">
        <v>13251</v>
      </c>
      <c r="F7646" s="6" t="s">
        <v>27679</v>
      </c>
      <c r="G7646" s="6" t="s">
        <v>27680</v>
      </c>
      <c r="H7646" s="79">
        <v>3456.4395199999999</v>
      </c>
    </row>
    <row r="7647" spans="1:8" x14ac:dyDescent="0.2">
      <c r="A7647" s="6">
        <v>30184745</v>
      </c>
      <c r="B7647" s="6" t="s">
        <v>27681</v>
      </c>
      <c r="C7647" s="6" t="s">
        <v>5658</v>
      </c>
      <c r="D7647" s="6" t="s">
        <v>13250</v>
      </c>
      <c r="E7647" s="6" t="s">
        <v>13251</v>
      </c>
      <c r="F7647" s="6" t="s">
        <v>27682</v>
      </c>
      <c r="G7647" s="6" t="s">
        <v>27683</v>
      </c>
      <c r="H7647" s="79">
        <v>3456.4395199999999</v>
      </c>
    </row>
    <row r="7648" spans="1:8" x14ac:dyDescent="0.2">
      <c r="A7648" s="6">
        <v>30043509</v>
      </c>
      <c r="B7648" s="6" t="s">
        <v>27684</v>
      </c>
      <c r="C7648" s="6" t="s">
        <v>6089</v>
      </c>
      <c r="D7648" s="6" t="s">
        <v>17969</v>
      </c>
      <c r="E7648" s="6" t="s">
        <v>5893</v>
      </c>
      <c r="F7648" s="6" t="s">
        <v>27685</v>
      </c>
      <c r="G7648" s="6" t="s">
        <v>27686</v>
      </c>
      <c r="H7648" s="79">
        <v>3468.6439780000001</v>
      </c>
    </row>
    <row r="7649" spans="1:8" x14ac:dyDescent="0.2">
      <c r="A7649" s="6">
        <v>30196319</v>
      </c>
      <c r="B7649" s="6" t="s">
        <v>27687</v>
      </c>
      <c r="C7649" s="6" t="s">
        <v>6089</v>
      </c>
      <c r="D7649" s="6" t="s">
        <v>17973</v>
      </c>
      <c r="E7649" s="6" t="s">
        <v>5893</v>
      </c>
      <c r="F7649" s="6" t="s">
        <v>27688</v>
      </c>
      <c r="G7649" s="6" t="s">
        <v>27689</v>
      </c>
      <c r="H7649" s="79">
        <v>3468.6439780000001</v>
      </c>
    </row>
    <row r="7650" spans="1:8" x14ac:dyDescent="0.2">
      <c r="A7650" s="6">
        <v>30243232</v>
      </c>
      <c r="B7650" s="6" t="s">
        <v>27690</v>
      </c>
      <c r="C7650" s="6" t="s">
        <v>6142</v>
      </c>
      <c r="D7650" s="6" t="s">
        <v>17993</v>
      </c>
      <c r="E7650" s="6" t="s">
        <v>15819</v>
      </c>
      <c r="F7650" s="6" t="s">
        <v>27691</v>
      </c>
      <c r="G7650" s="6" t="s">
        <v>27692</v>
      </c>
      <c r="H7650" s="79">
        <v>3469.2225549999998</v>
      </c>
    </row>
    <row r="7651" spans="1:8" x14ac:dyDescent="0.2">
      <c r="A7651" s="6">
        <v>30003279</v>
      </c>
      <c r="B7651" s="6" t="s">
        <v>27693</v>
      </c>
      <c r="C7651" s="6" t="s">
        <v>6142</v>
      </c>
      <c r="D7651" s="6" t="s">
        <v>17997</v>
      </c>
      <c r="E7651" s="6" t="s">
        <v>15819</v>
      </c>
      <c r="F7651" s="6" t="s">
        <v>27694</v>
      </c>
      <c r="G7651" s="6" t="s">
        <v>27695</v>
      </c>
      <c r="H7651" s="79">
        <v>3469.2225549999998</v>
      </c>
    </row>
    <row r="7652" spans="1:8" x14ac:dyDescent="0.2">
      <c r="A7652" s="6">
        <v>30352237</v>
      </c>
      <c r="B7652" s="6" t="s">
        <v>27696</v>
      </c>
      <c r="C7652" s="6" t="s">
        <v>8436</v>
      </c>
      <c r="D7652" s="6" t="s">
        <v>18044</v>
      </c>
      <c r="E7652" s="6" t="s">
        <v>5638</v>
      </c>
      <c r="F7652" s="6" t="s">
        <v>27697</v>
      </c>
      <c r="G7652" s="6" t="s">
        <v>27698</v>
      </c>
      <c r="H7652" s="79">
        <v>3469.2225549999998</v>
      </c>
    </row>
    <row r="7653" spans="1:8" x14ac:dyDescent="0.2">
      <c r="A7653" s="6">
        <v>30434041</v>
      </c>
      <c r="B7653" s="6" t="s">
        <v>27699</v>
      </c>
      <c r="C7653" s="6" t="s">
        <v>10821</v>
      </c>
      <c r="D7653" s="6" t="s">
        <v>19176</v>
      </c>
      <c r="E7653" s="6" t="s">
        <v>5893</v>
      </c>
      <c r="F7653" s="6" t="s">
        <v>27700</v>
      </c>
      <c r="G7653" s="6" t="s">
        <v>27701</v>
      </c>
      <c r="H7653" s="79">
        <v>3477.409932</v>
      </c>
    </row>
    <row r="7654" spans="1:8" x14ac:dyDescent="0.2">
      <c r="A7654" s="6">
        <v>30070938</v>
      </c>
      <c r="B7654" s="6" t="s">
        <v>27702</v>
      </c>
      <c r="C7654" s="6" t="s">
        <v>7298</v>
      </c>
      <c r="D7654" s="6" t="s">
        <v>17969</v>
      </c>
      <c r="E7654" s="6" t="s">
        <v>5893</v>
      </c>
      <c r="F7654" s="6" t="s">
        <v>27703</v>
      </c>
      <c r="G7654" s="6" t="s">
        <v>27704</v>
      </c>
      <c r="H7654" s="79">
        <v>3493.7857100000001</v>
      </c>
    </row>
    <row r="7655" spans="1:8" x14ac:dyDescent="0.2">
      <c r="A7655" s="6">
        <v>30224325</v>
      </c>
      <c r="B7655" s="6" t="s">
        <v>27705</v>
      </c>
      <c r="C7655" s="6" t="s">
        <v>7298</v>
      </c>
      <c r="D7655" s="6" t="s">
        <v>17973</v>
      </c>
      <c r="E7655" s="6" t="s">
        <v>5893</v>
      </c>
      <c r="F7655" s="6" t="s">
        <v>27706</v>
      </c>
      <c r="G7655" s="6" t="s">
        <v>27707</v>
      </c>
      <c r="H7655" s="79">
        <v>3493.7857100000001</v>
      </c>
    </row>
    <row r="7656" spans="1:8" x14ac:dyDescent="0.2">
      <c r="A7656" s="6">
        <v>30299021</v>
      </c>
      <c r="B7656" s="6" t="s">
        <v>27708</v>
      </c>
      <c r="C7656" s="6" t="s">
        <v>5666</v>
      </c>
      <c r="D7656" s="6" t="s">
        <v>12594</v>
      </c>
      <c r="E7656" s="6" t="s">
        <v>5893</v>
      </c>
      <c r="F7656" s="6" t="s">
        <v>27709</v>
      </c>
      <c r="G7656" s="6" t="s">
        <v>27710</v>
      </c>
      <c r="H7656" s="79">
        <v>3496.8750869999999</v>
      </c>
    </row>
    <row r="7657" spans="1:8" x14ac:dyDescent="0.2">
      <c r="A7657" s="6">
        <v>30002903</v>
      </c>
      <c r="B7657" s="6" t="s">
        <v>27711</v>
      </c>
      <c r="C7657" s="6" t="s">
        <v>5666</v>
      </c>
      <c r="D7657" s="6" t="s">
        <v>12610</v>
      </c>
      <c r="E7657" s="6" t="s">
        <v>5893</v>
      </c>
      <c r="F7657" s="6" t="s">
        <v>27712</v>
      </c>
      <c r="G7657" s="6" t="s">
        <v>27713</v>
      </c>
      <c r="H7657" s="79">
        <v>3496.8750869999999</v>
      </c>
    </row>
    <row r="7658" spans="1:8" x14ac:dyDescent="0.2">
      <c r="A7658" s="6">
        <v>30021090</v>
      </c>
      <c r="B7658" s="6" t="s">
        <v>27714</v>
      </c>
      <c r="C7658" s="6" t="s">
        <v>8618</v>
      </c>
      <c r="D7658" s="6" t="s">
        <v>7755</v>
      </c>
      <c r="E7658" s="6" t="s">
        <v>5638</v>
      </c>
      <c r="F7658" s="6" t="s">
        <v>27715</v>
      </c>
      <c r="G7658" s="6" t="s">
        <v>27716</v>
      </c>
      <c r="H7658" s="79">
        <v>3496.8954869999998</v>
      </c>
    </row>
    <row r="7659" spans="1:8" x14ac:dyDescent="0.2">
      <c r="A7659" s="6">
        <v>30361867</v>
      </c>
      <c r="B7659" s="6" t="s">
        <v>27717</v>
      </c>
      <c r="C7659" s="6" t="s">
        <v>8739</v>
      </c>
      <c r="D7659" s="6" t="s">
        <v>19180</v>
      </c>
      <c r="E7659" s="6" t="s">
        <v>5893</v>
      </c>
      <c r="F7659" s="6" t="s">
        <v>27718</v>
      </c>
      <c r="G7659" s="6" t="s">
        <v>27719</v>
      </c>
      <c r="H7659" s="79">
        <v>3502.3256179999998</v>
      </c>
    </row>
    <row r="7660" spans="1:8" x14ac:dyDescent="0.2">
      <c r="A7660" s="6">
        <v>30108832</v>
      </c>
      <c r="B7660" s="6" t="s">
        <v>27720</v>
      </c>
      <c r="C7660" s="6" t="s">
        <v>5718</v>
      </c>
      <c r="D7660" s="6" t="s">
        <v>13250</v>
      </c>
      <c r="E7660" s="6" t="s">
        <v>13251</v>
      </c>
      <c r="F7660" s="6" t="s">
        <v>27721</v>
      </c>
      <c r="G7660" s="6" t="s">
        <v>27722</v>
      </c>
      <c r="H7660" s="79">
        <v>3502.8386890000002</v>
      </c>
    </row>
    <row r="7661" spans="1:8" x14ac:dyDescent="0.2">
      <c r="A7661" s="6">
        <v>30446083</v>
      </c>
      <c r="B7661" s="6" t="s">
        <v>27723</v>
      </c>
      <c r="C7661" s="6" t="s">
        <v>5722</v>
      </c>
      <c r="D7661" s="6" t="s">
        <v>13250</v>
      </c>
      <c r="E7661" s="6" t="s">
        <v>13251</v>
      </c>
      <c r="F7661" s="6" t="s">
        <v>27724</v>
      </c>
      <c r="G7661" s="6" t="s">
        <v>27725</v>
      </c>
      <c r="H7661" s="79">
        <v>3502.8386890000002</v>
      </c>
    </row>
    <row r="7662" spans="1:8" x14ac:dyDescent="0.2">
      <c r="A7662" s="6">
        <v>30189624</v>
      </c>
      <c r="B7662" s="6" t="s">
        <v>27726</v>
      </c>
      <c r="C7662" s="6" t="s">
        <v>5780</v>
      </c>
      <c r="D7662" s="6" t="s">
        <v>12594</v>
      </c>
      <c r="E7662" s="6" t="s">
        <v>5893</v>
      </c>
      <c r="F7662" s="6" t="s">
        <v>27727</v>
      </c>
      <c r="G7662" s="6" t="s">
        <v>27728</v>
      </c>
      <c r="H7662" s="79">
        <v>3505.1749279999999</v>
      </c>
    </row>
    <row r="7663" spans="1:8" x14ac:dyDescent="0.2">
      <c r="A7663" s="6">
        <v>30113150</v>
      </c>
      <c r="B7663" s="6" t="s">
        <v>27729</v>
      </c>
      <c r="C7663" s="6" t="s">
        <v>5781</v>
      </c>
      <c r="D7663" s="6" t="s">
        <v>12594</v>
      </c>
      <c r="E7663" s="6" t="s">
        <v>5893</v>
      </c>
      <c r="F7663" s="6" t="s">
        <v>27730</v>
      </c>
      <c r="G7663" s="6" t="s">
        <v>27731</v>
      </c>
      <c r="H7663" s="79">
        <v>3505.1749279999999</v>
      </c>
    </row>
    <row r="7664" spans="1:8" x14ac:dyDescent="0.2">
      <c r="A7664" s="6">
        <v>30164428</v>
      </c>
      <c r="B7664" s="6" t="s">
        <v>27732</v>
      </c>
      <c r="C7664" s="6" t="s">
        <v>5781</v>
      </c>
      <c r="D7664" s="6" t="s">
        <v>12610</v>
      </c>
      <c r="E7664" s="6" t="s">
        <v>5893</v>
      </c>
      <c r="F7664" s="6" t="s">
        <v>27733</v>
      </c>
      <c r="G7664" s="6" t="s">
        <v>27734</v>
      </c>
      <c r="H7664" s="79">
        <v>3505.1749279999999</v>
      </c>
    </row>
    <row r="7665" spans="1:8" x14ac:dyDescent="0.2">
      <c r="A7665" s="6">
        <v>30316366</v>
      </c>
      <c r="B7665" s="6" t="s">
        <v>27735</v>
      </c>
      <c r="C7665" s="6" t="s">
        <v>7159</v>
      </c>
      <c r="D7665" s="6" t="s">
        <v>17993</v>
      </c>
      <c r="E7665" s="6" t="s">
        <v>15819</v>
      </c>
      <c r="F7665" s="6" t="s">
        <v>27736</v>
      </c>
      <c r="G7665" s="6" t="s">
        <v>27737</v>
      </c>
      <c r="H7665" s="79">
        <v>3522.5193079999999</v>
      </c>
    </row>
    <row r="7666" spans="1:8" x14ac:dyDescent="0.2">
      <c r="A7666" s="6">
        <v>30415408</v>
      </c>
      <c r="B7666" s="6" t="s">
        <v>27738</v>
      </c>
      <c r="C7666" s="6" t="s">
        <v>7159</v>
      </c>
      <c r="D7666" s="6" t="s">
        <v>17997</v>
      </c>
      <c r="E7666" s="6" t="s">
        <v>15819</v>
      </c>
      <c r="F7666" s="6" t="s">
        <v>27739</v>
      </c>
      <c r="G7666" s="6" t="s">
        <v>27740</v>
      </c>
      <c r="H7666" s="79">
        <v>3522.5193079999999</v>
      </c>
    </row>
    <row r="7667" spans="1:8" x14ac:dyDescent="0.2">
      <c r="A7667" s="6">
        <v>30309765</v>
      </c>
      <c r="B7667" s="6" t="s">
        <v>27741</v>
      </c>
      <c r="C7667" s="6" t="s">
        <v>10904</v>
      </c>
      <c r="D7667" s="6" t="s">
        <v>19176</v>
      </c>
      <c r="E7667" s="6" t="s">
        <v>5893</v>
      </c>
      <c r="F7667" s="6" t="s">
        <v>27742</v>
      </c>
      <c r="G7667" s="6" t="s">
        <v>27743</v>
      </c>
      <c r="H7667" s="79">
        <v>3537.8180299999999</v>
      </c>
    </row>
    <row r="7668" spans="1:8" x14ac:dyDescent="0.2">
      <c r="A7668" s="6">
        <v>30119536</v>
      </c>
      <c r="B7668" s="6" t="s">
        <v>27744</v>
      </c>
      <c r="C7668" s="6" t="s">
        <v>10904</v>
      </c>
      <c r="D7668" s="6" t="s">
        <v>19180</v>
      </c>
      <c r="E7668" s="6" t="s">
        <v>5893</v>
      </c>
      <c r="F7668" s="6" t="s">
        <v>27745</v>
      </c>
      <c r="G7668" s="6" t="s">
        <v>27746</v>
      </c>
      <c r="H7668" s="79">
        <v>3537.8180299999999</v>
      </c>
    </row>
    <row r="7669" spans="1:8" x14ac:dyDescent="0.2">
      <c r="A7669" s="6">
        <v>30355414</v>
      </c>
      <c r="B7669" s="6" t="s">
        <v>27747</v>
      </c>
      <c r="C7669" s="6" t="s">
        <v>27748</v>
      </c>
      <c r="D7669" s="6" t="s">
        <v>20977</v>
      </c>
      <c r="E7669" s="6" t="s">
        <v>5638</v>
      </c>
      <c r="F7669" s="6" t="s">
        <v>27749</v>
      </c>
      <c r="G7669" s="6" t="s">
        <v>27750</v>
      </c>
      <c r="H7669" s="79">
        <v>3542.0435790000001</v>
      </c>
    </row>
    <row r="7670" spans="1:8" x14ac:dyDescent="0.2">
      <c r="A7670" s="6">
        <v>30013093</v>
      </c>
      <c r="B7670" s="6" t="s">
        <v>27751</v>
      </c>
      <c r="C7670" s="6" t="s">
        <v>6105</v>
      </c>
      <c r="D7670" s="6" t="s">
        <v>19176</v>
      </c>
      <c r="E7670" s="6" t="s">
        <v>5893</v>
      </c>
      <c r="F7670" s="6" t="s">
        <v>27752</v>
      </c>
      <c r="G7670" s="6" t="s">
        <v>27753</v>
      </c>
      <c r="H7670" s="79">
        <v>3546.941695</v>
      </c>
    </row>
    <row r="7671" spans="1:8" x14ac:dyDescent="0.2">
      <c r="A7671" s="6">
        <v>30047699</v>
      </c>
      <c r="B7671" s="6" t="s">
        <v>27754</v>
      </c>
      <c r="C7671" s="6" t="s">
        <v>6105</v>
      </c>
      <c r="D7671" s="6" t="s">
        <v>19180</v>
      </c>
      <c r="E7671" s="6" t="s">
        <v>5893</v>
      </c>
      <c r="F7671" s="6" t="s">
        <v>27755</v>
      </c>
      <c r="G7671" s="6" t="s">
        <v>27756</v>
      </c>
      <c r="H7671" s="79">
        <v>3546.941695</v>
      </c>
    </row>
    <row r="7672" spans="1:8" x14ac:dyDescent="0.2">
      <c r="A7672" s="6">
        <v>30026584</v>
      </c>
      <c r="B7672" s="6" t="s">
        <v>27757</v>
      </c>
      <c r="C7672" s="6" t="s">
        <v>7155</v>
      </c>
      <c r="D7672" s="6" t="s">
        <v>17993</v>
      </c>
      <c r="E7672" s="6" t="s">
        <v>15819</v>
      </c>
      <c r="F7672" s="6" t="s">
        <v>27758</v>
      </c>
      <c r="G7672" s="6" t="s">
        <v>27759</v>
      </c>
      <c r="H7672" s="79">
        <v>3553.451701</v>
      </c>
    </row>
    <row r="7673" spans="1:8" x14ac:dyDescent="0.2">
      <c r="A7673" s="6">
        <v>30271829</v>
      </c>
      <c r="B7673" s="6" t="s">
        <v>27760</v>
      </c>
      <c r="C7673" s="6" t="s">
        <v>7155</v>
      </c>
      <c r="D7673" s="6" t="s">
        <v>17997</v>
      </c>
      <c r="E7673" s="6" t="s">
        <v>15819</v>
      </c>
      <c r="F7673" s="6" t="s">
        <v>27761</v>
      </c>
      <c r="G7673" s="6" t="s">
        <v>27762</v>
      </c>
      <c r="H7673" s="79">
        <v>3553.451701</v>
      </c>
    </row>
    <row r="7674" spans="1:8" x14ac:dyDescent="0.2">
      <c r="A7674" s="6">
        <v>30269209</v>
      </c>
      <c r="B7674" s="6" t="s">
        <v>1268</v>
      </c>
      <c r="C7674" s="6" t="s">
        <v>5654</v>
      </c>
      <c r="D7674" s="6" t="s">
        <v>18420</v>
      </c>
      <c r="E7674" s="6" t="s">
        <v>5638</v>
      </c>
      <c r="F7674" s="6" t="s">
        <v>1263</v>
      </c>
      <c r="G7674" s="6" t="s">
        <v>1264</v>
      </c>
      <c r="H7674" s="79">
        <v>3561.1009789999998</v>
      </c>
    </row>
    <row r="7675" spans="1:8" x14ac:dyDescent="0.2">
      <c r="A7675" s="6">
        <v>30245076</v>
      </c>
      <c r="B7675" s="6" t="s">
        <v>27763</v>
      </c>
      <c r="C7675" s="6" t="s">
        <v>5794</v>
      </c>
      <c r="D7675" s="6" t="s">
        <v>19176</v>
      </c>
      <c r="E7675" s="6" t="s">
        <v>5893</v>
      </c>
      <c r="F7675" s="6" t="s">
        <v>27764</v>
      </c>
      <c r="G7675" s="6" t="s">
        <v>27765</v>
      </c>
      <c r="H7675" s="79">
        <v>3561.9573380000002</v>
      </c>
    </row>
    <row r="7676" spans="1:8" x14ac:dyDescent="0.2">
      <c r="A7676" s="6">
        <v>30425227</v>
      </c>
      <c r="B7676" s="6" t="s">
        <v>27766</v>
      </c>
      <c r="C7676" s="6" t="s">
        <v>5718</v>
      </c>
      <c r="D7676" s="6" t="s">
        <v>18870</v>
      </c>
      <c r="E7676" s="6" t="s">
        <v>5638</v>
      </c>
      <c r="F7676" s="6" t="s">
        <v>27767</v>
      </c>
      <c r="G7676" s="6" t="s">
        <v>27768</v>
      </c>
      <c r="H7676" s="79">
        <v>3587.8222470000001</v>
      </c>
    </row>
    <row r="7677" spans="1:8" x14ac:dyDescent="0.2">
      <c r="A7677" s="6">
        <v>30216670</v>
      </c>
      <c r="B7677" s="6" t="s">
        <v>27769</v>
      </c>
      <c r="C7677" s="6" t="s">
        <v>7476</v>
      </c>
      <c r="D7677" s="6" t="s">
        <v>18358</v>
      </c>
      <c r="E7677" s="6" t="s">
        <v>5638</v>
      </c>
      <c r="F7677" s="6" t="s">
        <v>27770</v>
      </c>
      <c r="G7677" s="6" t="s">
        <v>27771</v>
      </c>
      <c r="H7677" s="79">
        <v>3588.326247</v>
      </c>
    </row>
    <row r="7678" spans="1:8" x14ac:dyDescent="0.2">
      <c r="A7678" s="6">
        <v>30387282</v>
      </c>
      <c r="B7678" s="6" t="s">
        <v>27772</v>
      </c>
      <c r="C7678" s="6" t="s">
        <v>7476</v>
      </c>
      <c r="D7678" s="6" t="s">
        <v>18855</v>
      </c>
      <c r="E7678" s="6" t="s">
        <v>5638</v>
      </c>
      <c r="F7678" s="6" t="s">
        <v>27773</v>
      </c>
      <c r="G7678" s="6" t="s">
        <v>27774</v>
      </c>
      <c r="H7678" s="79">
        <v>3588.326247</v>
      </c>
    </row>
    <row r="7679" spans="1:8" x14ac:dyDescent="0.2">
      <c r="A7679" s="6">
        <v>30145111</v>
      </c>
      <c r="B7679" s="6" t="s">
        <v>27775</v>
      </c>
      <c r="C7679" s="6" t="s">
        <v>5650</v>
      </c>
      <c r="D7679" s="6" t="s">
        <v>13250</v>
      </c>
      <c r="E7679" s="6" t="s">
        <v>13251</v>
      </c>
      <c r="F7679" s="6" t="s">
        <v>27776</v>
      </c>
      <c r="G7679" s="6" t="s">
        <v>27777</v>
      </c>
      <c r="H7679" s="79">
        <v>3588.326247</v>
      </c>
    </row>
    <row r="7680" spans="1:8" x14ac:dyDescent="0.2">
      <c r="A7680" s="6">
        <v>30028844</v>
      </c>
      <c r="B7680" s="6" t="s">
        <v>27778</v>
      </c>
      <c r="C7680" s="6" t="s">
        <v>6979</v>
      </c>
      <c r="D7680" s="6" t="s">
        <v>22958</v>
      </c>
      <c r="E7680" s="6" t="s">
        <v>5638</v>
      </c>
      <c r="F7680" s="6" t="s">
        <v>27779</v>
      </c>
      <c r="G7680" s="6" t="s">
        <v>27780</v>
      </c>
      <c r="H7680" s="79">
        <v>3589.1203890000002</v>
      </c>
    </row>
    <row r="7681" spans="1:8" x14ac:dyDescent="0.2">
      <c r="A7681" s="6">
        <v>30326090</v>
      </c>
      <c r="B7681" s="6" t="s">
        <v>1577</v>
      </c>
      <c r="C7681" s="6" t="s">
        <v>5762</v>
      </c>
      <c r="D7681" s="6" t="s">
        <v>11268</v>
      </c>
      <c r="E7681" s="6" t="s">
        <v>5638</v>
      </c>
      <c r="F7681" s="6" t="s">
        <v>1573</v>
      </c>
      <c r="G7681" s="6" t="s">
        <v>1574</v>
      </c>
      <c r="H7681" s="79">
        <v>3590.4969420000002</v>
      </c>
    </row>
    <row r="7682" spans="1:8" x14ac:dyDescent="0.2">
      <c r="A7682" s="6">
        <v>30220951</v>
      </c>
      <c r="B7682" s="6" t="s">
        <v>3408</v>
      </c>
      <c r="C7682" s="6" t="s">
        <v>5766</v>
      </c>
      <c r="D7682" s="6" t="s">
        <v>11268</v>
      </c>
      <c r="E7682" s="6" t="s">
        <v>5638</v>
      </c>
      <c r="F7682" s="6" t="s">
        <v>3403</v>
      </c>
      <c r="G7682" s="6" t="s">
        <v>3404</v>
      </c>
      <c r="H7682" s="79">
        <v>3590.4969420000002</v>
      </c>
    </row>
    <row r="7683" spans="1:8" x14ac:dyDescent="0.2">
      <c r="A7683" s="6">
        <v>30129321</v>
      </c>
      <c r="B7683" s="6" t="s">
        <v>4770</v>
      </c>
      <c r="C7683" s="6" t="s">
        <v>5769</v>
      </c>
      <c r="D7683" s="6" t="s">
        <v>11268</v>
      </c>
      <c r="E7683" s="6" t="s">
        <v>5638</v>
      </c>
      <c r="F7683" s="6" t="s">
        <v>4766</v>
      </c>
      <c r="G7683" s="6" t="s">
        <v>4767</v>
      </c>
      <c r="H7683" s="79">
        <v>3590.4969420000002</v>
      </c>
    </row>
    <row r="7684" spans="1:8" x14ac:dyDescent="0.2">
      <c r="A7684" s="6">
        <v>30165921</v>
      </c>
      <c r="B7684" s="6" t="s">
        <v>3214</v>
      </c>
      <c r="C7684" s="6" t="s">
        <v>5770</v>
      </c>
      <c r="D7684" s="6" t="s">
        <v>11268</v>
      </c>
      <c r="E7684" s="6" t="s">
        <v>5638</v>
      </c>
      <c r="F7684" s="6" t="s">
        <v>3209</v>
      </c>
      <c r="G7684" s="6" t="s">
        <v>3210</v>
      </c>
      <c r="H7684" s="79">
        <v>3590.4969420000002</v>
      </c>
    </row>
    <row r="7685" spans="1:8" x14ac:dyDescent="0.2">
      <c r="A7685" s="6">
        <v>30198712</v>
      </c>
      <c r="B7685" s="6" t="s">
        <v>4644</v>
      </c>
      <c r="C7685" s="6" t="s">
        <v>5772</v>
      </c>
      <c r="D7685" s="6" t="s">
        <v>11268</v>
      </c>
      <c r="E7685" s="6" t="s">
        <v>5638</v>
      </c>
      <c r="F7685" s="6" t="s">
        <v>4640</v>
      </c>
      <c r="G7685" s="6" t="s">
        <v>4641</v>
      </c>
      <c r="H7685" s="79">
        <v>3590.4969420000002</v>
      </c>
    </row>
    <row r="7686" spans="1:8" x14ac:dyDescent="0.2">
      <c r="A7686" s="6">
        <v>30062086</v>
      </c>
      <c r="B7686" s="6" t="s">
        <v>27781</v>
      </c>
      <c r="C7686" s="6" t="s">
        <v>5762</v>
      </c>
      <c r="D7686" s="6" t="s">
        <v>11295</v>
      </c>
      <c r="E7686" s="6" t="s">
        <v>5638</v>
      </c>
      <c r="F7686" s="6" t="s">
        <v>27782</v>
      </c>
      <c r="G7686" s="6" t="s">
        <v>27783</v>
      </c>
      <c r="H7686" s="79">
        <v>3590.4969420000002</v>
      </c>
    </row>
    <row r="7687" spans="1:8" x14ac:dyDescent="0.2">
      <c r="A7687" s="6">
        <v>30136013</v>
      </c>
      <c r="B7687" s="6" t="s">
        <v>27784</v>
      </c>
      <c r="C7687" s="6" t="s">
        <v>5766</v>
      </c>
      <c r="D7687" s="6" t="s">
        <v>11295</v>
      </c>
      <c r="E7687" s="6" t="s">
        <v>5638</v>
      </c>
      <c r="F7687" s="6" t="s">
        <v>27785</v>
      </c>
      <c r="G7687" s="6" t="s">
        <v>27786</v>
      </c>
      <c r="H7687" s="79">
        <v>3590.4969420000002</v>
      </c>
    </row>
    <row r="7688" spans="1:8" x14ac:dyDescent="0.2">
      <c r="A7688" s="6">
        <v>30110547</v>
      </c>
      <c r="B7688" s="6" t="s">
        <v>27787</v>
      </c>
      <c r="C7688" s="6" t="s">
        <v>5769</v>
      </c>
      <c r="D7688" s="6" t="s">
        <v>11295</v>
      </c>
      <c r="E7688" s="6" t="s">
        <v>5638</v>
      </c>
      <c r="F7688" s="6" t="s">
        <v>27788</v>
      </c>
      <c r="G7688" s="6" t="s">
        <v>27789</v>
      </c>
      <c r="H7688" s="79">
        <v>3590.4969420000002</v>
      </c>
    </row>
    <row r="7689" spans="1:8" x14ac:dyDescent="0.2">
      <c r="A7689" s="6">
        <v>30345684</v>
      </c>
      <c r="B7689" s="6" t="s">
        <v>27790</v>
      </c>
      <c r="C7689" s="6" t="s">
        <v>5770</v>
      </c>
      <c r="D7689" s="6" t="s">
        <v>11295</v>
      </c>
      <c r="E7689" s="6" t="s">
        <v>5638</v>
      </c>
      <c r="F7689" s="6" t="s">
        <v>27791</v>
      </c>
      <c r="G7689" s="6" t="s">
        <v>27792</v>
      </c>
      <c r="H7689" s="79">
        <v>3590.4969420000002</v>
      </c>
    </row>
    <row r="7690" spans="1:8" x14ac:dyDescent="0.2">
      <c r="A7690" s="6">
        <v>30355224</v>
      </c>
      <c r="B7690" s="6" t="s">
        <v>27793</v>
      </c>
      <c r="C7690" s="6" t="s">
        <v>5772</v>
      </c>
      <c r="D7690" s="6" t="s">
        <v>11295</v>
      </c>
      <c r="E7690" s="6" t="s">
        <v>5638</v>
      </c>
      <c r="F7690" s="6" t="s">
        <v>27794</v>
      </c>
      <c r="G7690" s="6" t="s">
        <v>27795</v>
      </c>
      <c r="H7690" s="79">
        <v>3590.4969420000002</v>
      </c>
    </row>
    <row r="7691" spans="1:8" x14ac:dyDescent="0.2">
      <c r="A7691" s="6">
        <v>30115489</v>
      </c>
      <c r="B7691" s="6" t="s">
        <v>27796</v>
      </c>
      <c r="C7691" s="6" t="s">
        <v>8594</v>
      </c>
      <c r="D7691" s="6" t="s">
        <v>19176</v>
      </c>
      <c r="E7691" s="6" t="s">
        <v>5893</v>
      </c>
      <c r="F7691" s="6" t="s">
        <v>27797</v>
      </c>
      <c r="G7691" s="6" t="s">
        <v>27798</v>
      </c>
      <c r="H7691" s="79">
        <v>3591.9739909999998</v>
      </c>
    </row>
    <row r="7692" spans="1:8" x14ac:dyDescent="0.2">
      <c r="A7692" s="6">
        <v>30039283</v>
      </c>
      <c r="B7692" s="6" t="s">
        <v>27799</v>
      </c>
      <c r="C7692" s="6" t="s">
        <v>8594</v>
      </c>
      <c r="D7692" s="6" t="s">
        <v>19180</v>
      </c>
      <c r="E7692" s="6" t="s">
        <v>5893</v>
      </c>
      <c r="F7692" s="6" t="s">
        <v>27800</v>
      </c>
      <c r="G7692" s="6" t="s">
        <v>27801</v>
      </c>
      <c r="H7692" s="79">
        <v>3591.9739909999998</v>
      </c>
    </row>
    <row r="7693" spans="1:8" x14ac:dyDescent="0.2">
      <c r="A7693" s="6">
        <v>30347011</v>
      </c>
      <c r="B7693" s="6" t="s">
        <v>27802</v>
      </c>
      <c r="C7693" s="6" t="s">
        <v>6178</v>
      </c>
      <c r="D7693" s="6" t="s">
        <v>18868</v>
      </c>
      <c r="E7693" s="6" t="s">
        <v>5638</v>
      </c>
      <c r="F7693" s="6" t="s">
        <v>27803</v>
      </c>
      <c r="G7693" s="6" t="s">
        <v>27804</v>
      </c>
      <c r="H7693" s="79">
        <v>3592.9172819999999</v>
      </c>
    </row>
    <row r="7694" spans="1:8" x14ac:dyDescent="0.2">
      <c r="A7694" s="6">
        <v>30103680</v>
      </c>
      <c r="B7694" s="6" t="s">
        <v>3580</v>
      </c>
      <c r="C7694" s="6" t="s">
        <v>6178</v>
      </c>
      <c r="D7694" s="6" t="s">
        <v>18870</v>
      </c>
      <c r="E7694" s="6" t="s">
        <v>5638</v>
      </c>
      <c r="F7694" s="6" t="s">
        <v>3576</v>
      </c>
      <c r="G7694" s="6" t="s">
        <v>3577</v>
      </c>
      <c r="H7694" s="79">
        <v>3592.9172819999999</v>
      </c>
    </row>
    <row r="7695" spans="1:8" x14ac:dyDescent="0.2">
      <c r="A7695" s="6">
        <v>30005262</v>
      </c>
      <c r="B7695" s="6" t="s">
        <v>27805</v>
      </c>
      <c r="C7695" s="6" t="s">
        <v>6516</v>
      </c>
      <c r="D7695" s="6" t="s">
        <v>18874</v>
      </c>
      <c r="E7695" s="6" t="s">
        <v>5638</v>
      </c>
      <c r="F7695" s="6" t="s">
        <v>27806</v>
      </c>
      <c r="G7695" s="6" t="s">
        <v>27807</v>
      </c>
      <c r="H7695" s="79">
        <v>3592.9172819999999</v>
      </c>
    </row>
    <row r="7696" spans="1:8" x14ac:dyDescent="0.2">
      <c r="A7696" s="6">
        <v>30290802</v>
      </c>
      <c r="B7696" s="6" t="s">
        <v>27808</v>
      </c>
      <c r="C7696" s="6" t="s">
        <v>6645</v>
      </c>
      <c r="D7696" s="6" t="s">
        <v>19176</v>
      </c>
      <c r="E7696" s="6" t="s">
        <v>5893</v>
      </c>
      <c r="F7696" s="6" t="s">
        <v>27809</v>
      </c>
      <c r="G7696" s="6" t="s">
        <v>27810</v>
      </c>
      <c r="H7696" s="79">
        <v>3593.041823</v>
      </c>
    </row>
    <row r="7697" spans="1:8" x14ac:dyDescent="0.2">
      <c r="A7697" s="6">
        <v>30283458</v>
      </c>
      <c r="B7697" s="6" t="s">
        <v>27811</v>
      </c>
      <c r="C7697" s="6" t="s">
        <v>6134</v>
      </c>
      <c r="D7697" s="6" t="s">
        <v>17973</v>
      </c>
      <c r="E7697" s="6" t="s">
        <v>5893</v>
      </c>
      <c r="F7697" s="6" t="s">
        <v>27812</v>
      </c>
      <c r="G7697" s="6" t="s">
        <v>27813</v>
      </c>
      <c r="H7697" s="79">
        <v>3594.8226949999998</v>
      </c>
    </row>
    <row r="7698" spans="1:8" x14ac:dyDescent="0.2">
      <c r="A7698" s="6">
        <v>30203994</v>
      </c>
      <c r="B7698" s="6" t="s">
        <v>27814</v>
      </c>
      <c r="C7698" s="6" t="s">
        <v>5730</v>
      </c>
      <c r="D7698" s="6" t="s">
        <v>17993</v>
      </c>
      <c r="E7698" s="6" t="s">
        <v>15819</v>
      </c>
      <c r="F7698" s="6" t="s">
        <v>27815</v>
      </c>
      <c r="G7698" s="6" t="s">
        <v>27816</v>
      </c>
      <c r="H7698" s="79">
        <v>3595.356096</v>
      </c>
    </row>
    <row r="7699" spans="1:8" x14ac:dyDescent="0.2">
      <c r="A7699" s="6">
        <v>30043677</v>
      </c>
      <c r="B7699" s="6" t="s">
        <v>27817</v>
      </c>
      <c r="C7699" s="6" t="s">
        <v>5730</v>
      </c>
      <c r="D7699" s="6" t="s">
        <v>17997</v>
      </c>
      <c r="E7699" s="6" t="s">
        <v>15819</v>
      </c>
      <c r="F7699" s="6" t="s">
        <v>27818</v>
      </c>
      <c r="G7699" s="6" t="s">
        <v>27819</v>
      </c>
      <c r="H7699" s="79">
        <v>3595.356096</v>
      </c>
    </row>
    <row r="7700" spans="1:8" x14ac:dyDescent="0.2">
      <c r="A7700" s="6">
        <v>30317123</v>
      </c>
      <c r="B7700" s="6" t="s">
        <v>27820</v>
      </c>
      <c r="C7700" s="6" t="s">
        <v>5642</v>
      </c>
      <c r="D7700" s="6" t="s">
        <v>24232</v>
      </c>
      <c r="E7700" s="6" t="s">
        <v>5638</v>
      </c>
      <c r="F7700" s="6" t="s">
        <v>27821</v>
      </c>
      <c r="G7700" s="6" t="s">
        <v>27822</v>
      </c>
      <c r="H7700" s="79">
        <v>3595.3616310000002</v>
      </c>
    </row>
    <row r="7701" spans="1:8" x14ac:dyDescent="0.2">
      <c r="A7701" s="6">
        <v>30205283</v>
      </c>
      <c r="B7701" s="6" t="s">
        <v>27823</v>
      </c>
      <c r="C7701" s="6" t="s">
        <v>8743</v>
      </c>
      <c r="D7701" s="6" t="s">
        <v>19180</v>
      </c>
      <c r="E7701" s="6" t="s">
        <v>5893</v>
      </c>
      <c r="F7701" s="6" t="s">
        <v>27824</v>
      </c>
      <c r="G7701" s="6" t="s">
        <v>27825</v>
      </c>
      <c r="H7701" s="79">
        <v>3602.6824860000002</v>
      </c>
    </row>
    <row r="7702" spans="1:8" x14ac:dyDescent="0.2">
      <c r="A7702" s="6">
        <v>30167836</v>
      </c>
      <c r="B7702" s="6" t="s">
        <v>27826</v>
      </c>
      <c r="C7702" s="6" t="s">
        <v>5678</v>
      </c>
      <c r="D7702" s="6" t="s">
        <v>5892</v>
      </c>
      <c r="E7702" s="6" t="s">
        <v>5893</v>
      </c>
      <c r="F7702" s="6" t="s">
        <v>27827</v>
      </c>
      <c r="G7702" s="6" t="s">
        <v>27828</v>
      </c>
      <c r="H7702" s="79">
        <v>3605.3188300000002</v>
      </c>
    </row>
    <row r="7703" spans="1:8" x14ac:dyDescent="0.2">
      <c r="A7703" s="6">
        <v>30259932</v>
      </c>
      <c r="B7703" s="6" t="s">
        <v>27829</v>
      </c>
      <c r="C7703" s="6" t="s">
        <v>5953</v>
      </c>
      <c r="D7703" s="6" t="s">
        <v>17617</v>
      </c>
      <c r="E7703" s="6" t="s">
        <v>5638</v>
      </c>
      <c r="F7703" s="6" t="s">
        <v>27830</v>
      </c>
      <c r="G7703" s="6" t="s">
        <v>27831</v>
      </c>
      <c r="H7703" s="79">
        <v>3616.8962310000002</v>
      </c>
    </row>
    <row r="7704" spans="1:8" x14ac:dyDescent="0.2">
      <c r="A7704" s="6">
        <v>30054134</v>
      </c>
      <c r="B7704" s="6" t="s">
        <v>27832</v>
      </c>
      <c r="C7704" s="6" t="s">
        <v>5957</v>
      </c>
      <c r="D7704" s="6" t="s">
        <v>17617</v>
      </c>
      <c r="E7704" s="6" t="s">
        <v>5638</v>
      </c>
      <c r="F7704" s="6" t="s">
        <v>27833</v>
      </c>
      <c r="G7704" s="6" t="s">
        <v>27834</v>
      </c>
      <c r="H7704" s="79">
        <v>3616.8962310000002</v>
      </c>
    </row>
    <row r="7705" spans="1:8" x14ac:dyDescent="0.2">
      <c r="A7705" s="6">
        <v>30126658</v>
      </c>
      <c r="B7705" s="6" t="s">
        <v>27835</v>
      </c>
      <c r="C7705" s="6" t="s">
        <v>5953</v>
      </c>
      <c r="D7705" s="6" t="s">
        <v>17559</v>
      </c>
      <c r="E7705" s="6" t="s">
        <v>5638</v>
      </c>
      <c r="F7705" s="6" t="s">
        <v>27836</v>
      </c>
      <c r="G7705" s="6" t="s">
        <v>27837</v>
      </c>
      <c r="H7705" s="79">
        <v>3616.8962310000002</v>
      </c>
    </row>
    <row r="7706" spans="1:8" x14ac:dyDescent="0.2">
      <c r="A7706" s="6">
        <v>30434157</v>
      </c>
      <c r="B7706" s="6" t="s">
        <v>27838</v>
      </c>
      <c r="C7706" s="6" t="s">
        <v>5957</v>
      </c>
      <c r="D7706" s="6" t="s">
        <v>17559</v>
      </c>
      <c r="E7706" s="6" t="s">
        <v>5638</v>
      </c>
      <c r="F7706" s="6" t="s">
        <v>27839</v>
      </c>
      <c r="G7706" s="6" t="s">
        <v>27840</v>
      </c>
      <c r="H7706" s="79">
        <v>3616.8962310000002</v>
      </c>
    </row>
    <row r="7707" spans="1:8" x14ac:dyDescent="0.2">
      <c r="A7707" s="6">
        <v>30258885</v>
      </c>
      <c r="B7707" s="6" t="s">
        <v>27841</v>
      </c>
      <c r="C7707" s="6" t="s">
        <v>8638</v>
      </c>
      <c r="D7707" s="6" t="s">
        <v>18868</v>
      </c>
      <c r="E7707" s="6" t="s">
        <v>5638</v>
      </c>
      <c r="F7707" s="6" t="s">
        <v>27842</v>
      </c>
      <c r="G7707" s="6" t="s">
        <v>27843</v>
      </c>
      <c r="H7707" s="79">
        <v>3621.3582620000002</v>
      </c>
    </row>
    <row r="7708" spans="1:8" x14ac:dyDescent="0.2">
      <c r="A7708" s="6">
        <v>30125095</v>
      </c>
      <c r="B7708" s="6" t="s">
        <v>5123</v>
      </c>
      <c r="C7708" s="6" t="s">
        <v>8638</v>
      </c>
      <c r="D7708" s="6" t="s">
        <v>18874</v>
      </c>
      <c r="E7708" s="6" t="s">
        <v>5638</v>
      </c>
      <c r="F7708" s="6" t="s">
        <v>5119</v>
      </c>
      <c r="G7708" s="6" t="s">
        <v>5120</v>
      </c>
      <c r="H7708" s="79">
        <v>3621.3582620000002</v>
      </c>
    </row>
    <row r="7709" spans="1:8" x14ac:dyDescent="0.2">
      <c r="A7709" s="6">
        <v>30138485</v>
      </c>
      <c r="B7709" s="6" t="s">
        <v>1825</v>
      </c>
      <c r="C7709" s="6" t="s">
        <v>7091</v>
      </c>
      <c r="D7709" s="6" t="s">
        <v>18870</v>
      </c>
      <c r="E7709" s="6" t="s">
        <v>5638</v>
      </c>
      <c r="F7709" s="6" t="s">
        <v>1820</v>
      </c>
      <c r="G7709" s="6" t="s">
        <v>1821</v>
      </c>
      <c r="H7709" s="79">
        <v>3625.2493030000001</v>
      </c>
    </row>
    <row r="7710" spans="1:8" x14ac:dyDescent="0.2">
      <c r="A7710" s="6">
        <v>30112074</v>
      </c>
      <c r="B7710" s="6" t="s">
        <v>27844</v>
      </c>
      <c r="C7710" s="6" t="s">
        <v>7091</v>
      </c>
      <c r="D7710" s="6" t="s">
        <v>18874</v>
      </c>
      <c r="E7710" s="6" t="s">
        <v>5638</v>
      </c>
      <c r="F7710" s="6" t="s">
        <v>27845</v>
      </c>
      <c r="G7710" s="6" t="s">
        <v>27846</v>
      </c>
      <c r="H7710" s="79">
        <v>3625.2493030000001</v>
      </c>
    </row>
    <row r="7711" spans="1:8" x14ac:dyDescent="0.2">
      <c r="A7711" s="6">
        <v>30207750</v>
      </c>
      <c r="B7711" s="6" t="s">
        <v>27847</v>
      </c>
      <c r="C7711" s="6" t="s">
        <v>5674</v>
      </c>
      <c r="D7711" s="6" t="s">
        <v>18870</v>
      </c>
      <c r="E7711" s="6" t="s">
        <v>5638</v>
      </c>
      <c r="F7711" s="6" t="s">
        <v>27848</v>
      </c>
      <c r="G7711" s="6" t="s">
        <v>27849</v>
      </c>
      <c r="H7711" s="79">
        <v>3641.874112</v>
      </c>
    </row>
    <row r="7712" spans="1:8" x14ac:dyDescent="0.2">
      <c r="A7712" s="6">
        <v>30320568</v>
      </c>
      <c r="B7712" s="6" t="s">
        <v>27850</v>
      </c>
      <c r="C7712" s="6" t="s">
        <v>5674</v>
      </c>
      <c r="D7712" s="6" t="s">
        <v>18874</v>
      </c>
      <c r="E7712" s="6" t="s">
        <v>5638</v>
      </c>
      <c r="F7712" s="6" t="s">
        <v>27851</v>
      </c>
      <c r="G7712" s="6" t="s">
        <v>27852</v>
      </c>
      <c r="H7712" s="79">
        <v>3641.874112</v>
      </c>
    </row>
    <row r="7713" spans="1:8" x14ac:dyDescent="0.2">
      <c r="A7713" s="6">
        <v>30068466</v>
      </c>
      <c r="B7713" s="6" t="s">
        <v>27853</v>
      </c>
      <c r="C7713" s="6" t="s">
        <v>6556</v>
      </c>
      <c r="D7713" s="6" t="s">
        <v>17969</v>
      </c>
      <c r="E7713" s="6" t="s">
        <v>5893</v>
      </c>
      <c r="F7713" s="6" t="s">
        <v>27854</v>
      </c>
      <c r="G7713" s="6" t="s">
        <v>27855</v>
      </c>
      <c r="H7713" s="79">
        <v>3641.9935989999999</v>
      </c>
    </row>
    <row r="7714" spans="1:8" x14ac:dyDescent="0.2">
      <c r="A7714" s="6">
        <v>30258082</v>
      </c>
      <c r="B7714" s="6" t="s">
        <v>27856</v>
      </c>
      <c r="C7714" s="6" t="s">
        <v>6560</v>
      </c>
      <c r="D7714" s="6" t="s">
        <v>17969</v>
      </c>
      <c r="E7714" s="6" t="s">
        <v>5893</v>
      </c>
      <c r="F7714" s="6" t="s">
        <v>27857</v>
      </c>
      <c r="G7714" s="6" t="s">
        <v>27858</v>
      </c>
      <c r="H7714" s="79">
        <v>3641.9935989999999</v>
      </c>
    </row>
    <row r="7715" spans="1:8" x14ac:dyDescent="0.2">
      <c r="A7715" s="6">
        <v>30051328</v>
      </c>
      <c r="B7715" s="6" t="s">
        <v>27859</v>
      </c>
      <c r="C7715" s="6" t="s">
        <v>6556</v>
      </c>
      <c r="D7715" s="6" t="s">
        <v>17973</v>
      </c>
      <c r="E7715" s="6" t="s">
        <v>5893</v>
      </c>
      <c r="F7715" s="6" t="s">
        <v>27860</v>
      </c>
      <c r="G7715" s="6" t="s">
        <v>27861</v>
      </c>
      <c r="H7715" s="79">
        <v>3641.9935989999999</v>
      </c>
    </row>
    <row r="7716" spans="1:8" x14ac:dyDescent="0.2">
      <c r="A7716" s="6">
        <v>30380121</v>
      </c>
      <c r="B7716" s="6" t="s">
        <v>27862</v>
      </c>
      <c r="C7716" s="6" t="s">
        <v>6560</v>
      </c>
      <c r="D7716" s="6" t="s">
        <v>17973</v>
      </c>
      <c r="E7716" s="6" t="s">
        <v>5893</v>
      </c>
      <c r="F7716" s="6" t="s">
        <v>27863</v>
      </c>
      <c r="G7716" s="6" t="s">
        <v>27864</v>
      </c>
      <c r="H7716" s="79">
        <v>3641.9935989999999</v>
      </c>
    </row>
    <row r="7717" spans="1:8" x14ac:dyDescent="0.2">
      <c r="A7717" s="6">
        <v>30232763</v>
      </c>
      <c r="B7717" s="6" t="s">
        <v>27865</v>
      </c>
      <c r="C7717" s="6" t="s">
        <v>6005</v>
      </c>
      <c r="D7717" s="6" t="s">
        <v>18044</v>
      </c>
      <c r="E7717" s="6" t="s">
        <v>5638</v>
      </c>
      <c r="F7717" s="6" t="s">
        <v>27866</v>
      </c>
      <c r="G7717" s="6" t="s">
        <v>27867</v>
      </c>
      <c r="H7717" s="79">
        <v>3642.0834759999998</v>
      </c>
    </row>
    <row r="7718" spans="1:8" x14ac:dyDescent="0.2">
      <c r="A7718" s="6">
        <v>30006191</v>
      </c>
      <c r="B7718" s="6" t="s">
        <v>27868</v>
      </c>
      <c r="C7718" s="6" t="s">
        <v>6851</v>
      </c>
      <c r="D7718" s="6" t="s">
        <v>18044</v>
      </c>
      <c r="E7718" s="6" t="s">
        <v>5638</v>
      </c>
      <c r="F7718" s="6" t="s">
        <v>27869</v>
      </c>
      <c r="G7718" s="6" t="s">
        <v>27870</v>
      </c>
      <c r="H7718" s="79">
        <v>3642.0834759999998</v>
      </c>
    </row>
    <row r="7719" spans="1:8" x14ac:dyDescent="0.2">
      <c r="A7719" s="6">
        <v>30241261</v>
      </c>
      <c r="B7719" s="6" t="s">
        <v>27871</v>
      </c>
      <c r="C7719" s="6" t="s">
        <v>6855</v>
      </c>
      <c r="D7719" s="6" t="s">
        <v>18044</v>
      </c>
      <c r="E7719" s="6" t="s">
        <v>5638</v>
      </c>
      <c r="F7719" s="6" t="s">
        <v>27872</v>
      </c>
      <c r="G7719" s="6" t="s">
        <v>27873</v>
      </c>
      <c r="H7719" s="79">
        <v>3642.0834759999998</v>
      </c>
    </row>
    <row r="7720" spans="1:8" x14ac:dyDescent="0.2">
      <c r="A7720" s="6">
        <v>30077145</v>
      </c>
      <c r="B7720" s="6" t="s">
        <v>27874</v>
      </c>
      <c r="C7720" s="6" t="s">
        <v>6859</v>
      </c>
      <c r="D7720" s="6" t="s">
        <v>18044</v>
      </c>
      <c r="E7720" s="6" t="s">
        <v>5638</v>
      </c>
      <c r="F7720" s="6" t="s">
        <v>27875</v>
      </c>
      <c r="G7720" s="6" t="s">
        <v>27876</v>
      </c>
      <c r="H7720" s="79">
        <v>3642.0834759999998</v>
      </c>
    </row>
    <row r="7721" spans="1:8" x14ac:dyDescent="0.2">
      <c r="A7721" s="6">
        <v>30335149</v>
      </c>
      <c r="B7721" s="6" t="s">
        <v>27877</v>
      </c>
      <c r="C7721" s="6" t="s">
        <v>6863</v>
      </c>
      <c r="D7721" s="6" t="s">
        <v>18044</v>
      </c>
      <c r="E7721" s="6" t="s">
        <v>5638</v>
      </c>
      <c r="F7721" s="6" t="s">
        <v>27878</v>
      </c>
      <c r="G7721" s="6" t="s">
        <v>27879</v>
      </c>
      <c r="H7721" s="79">
        <v>3642.0834759999998</v>
      </c>
    </row>
    <row r="7722" spans="1:8" x14ac:dyDescent="0.2">
      <c r="A7722" s="6">
        <v>30124078</v>
      </c>
      <c r="B7722" s="6" t="s">
        <v>27880</v>
      </c>
      <c r="C7722" s="6" t="s">
        <v>6867</v>
      </c>
      <c r="D7722" s="6" t="s">
        <v>18044</v>
      </c>
      <c r="E7722" s="6" t="s">
        <v>5638</v>
      </c>
      <c r="F7722" s="6" t="s">
        <v>27881</v>
      </c>
      <c r="G7722" s="6" t="s">
        <v>27882</v>
      </c>
      <c r="H7722" s="79">
        <v>3642.0834759999998</v>
      </c>
    </row>
    <row r="7723" spans="1:8" x14ac:dyDescent="0.2">
      <c r="A7723" s="6">
        <v>30305315</v>
      </c>
      <c r="B7723" s="6" t="s">
        <v>27883</v>
      </c>
      <c r="C7723" s="6" t="s">
        <v>6871</v>
      </c>
      <c r="D7723" s="6" t="s">
        <v>18044</v>
      </c>
      <c r="E7723" s="6" t="s">
        <v>5638</v>
      </c>
      <c r="F7723" s="6" t="s">
        <v>27884</v>
      </c>
      <c r="G7723" s="6" t="s">
        <v>27885</v>
      </c>
      <c r="H7723" s="79">
        <v>3642.0834759999998</v>
      </c>
    </row>
    <row r="7724" spans="1:8" x14ac:dyDescent="0.2">
      <c r="A7724" s="6">
        <v>30078557</v>
      </c>
      <c r="B7724" s="6" t="s">
        <v>27886</v>
      </c>
      <c r="C7724" s="6" t="s">
        <v>6875</v>
      </c>
      <c r="D7724" s="6" t="s">
        <v>18044</v>
      </c>
      <c r="E7724" s="6" t="s">
        <v>5638</v>
      </c>
      <c r="F7724" s="6" t="s">
        <v>27887</v>
      </c>
      <c r="G7724" s="6" t="s">
        <v>27888</v>
      </c>
      <c r="H7724" s="79">
        <v>3642.0834759999998</v>
      </c>
    </row>
    <row r="7725" spans="1:8" x14ac:dyDescent="0.2">
      <c r="A7725" s="6">
        <v>30151449</v>
      </c>
      <c r="B7725" s="6" t="s">
        <v>27889</v>
      </c>
      <c r="C7725" s="6" t="s">
        <v>8197</v>
      </c>
      <c r="D7725" s="6" t="s">
        <v>18044</v>
      </c>
      <c r="E7725" s="6" t="s">
        <v>5638</v>
      </c>
      <c r="F7725" s="6" t="s">
        <v>27890</v>
      </c>
      <c r="G7725" s="6" t="s">
        <v>27891</v>
      </c>
      <c r="H7725" s="79">
        <v>3642.0834759999998</v>
      </c>
    </row>
    <row r="7726" spans="1:8" x14ac:dyDescent="0.2">
      <c r="A7726" s="6">
        <v>30385341</v>
      </c>
      <c r="B7726" s="6" t="s">
        <v>27892</v>
      </c>
      <c r="C7726" s="6" t="s">
        <v>8201</v>
      </c>
      <c r="D7726" s="6" t="s">
        <v>18044</v>
      </c>
      <c r="E7726" s="6" t="s">
        <v>5638</v>
      </c>
      <c r="F7726" s="6" t="s">
        <v>27893</v>
      </c>
      <c r="G7726" s="6" t="s">
        <v>27894</v>
      </c>
      <c r="H7726" s="79">
        <v>3642.0834759999998</v>
      </c>
    </row>
    <row r="7727" spans="1:8" x14ac:dyDescent="0.2">
      <c r="A7727" s="6">
        <v>30054151</v>
      </c>
      <c r="B7727" s="6" t="s">
        <v>27895</v>
      </c>
      <c r="C7727" s="6" t="s">
        <v>8205</v>
      </c>
      <c r="D7727" s="6" t="s">
        <v>18044</v>
      </c>
      <c r="E7727" s="6" t="s">
        <v>5638</v>
      </c>
      <c r="F7727" s="6" t="s">
        <v>27896</v>
      </c>
      <c r="G7727" s="6" t="s">
        <v>27897</v>
      </c>
      <c r="H7727" s="79">
        <v>3642.0834759999998</v>
      </c>
    </row>
    <row r="7728" spans="1:8" x14ac:dyDescent="0.2">
      <c r="A7728" s="6">
        <v>30371261</v>
      </c>
      <c r="B7728" s="6" t="s">
        <v>27898</v>
      </c>
      <c r="C7728" s="6" t="s">
        <v>8209</v>
      </c>
      <c r="D7728" s="6" t="s">
        <v>18044</v>
      </c>
      <c r="E7728" s="6" t="s">
        <v>5638</v>
      </c>
      <c r="F7728" s="6" t="s">
        <v>27899</v>
      </c>
      <c r="G7728" s="6" t="s">
        <v>27900</v>
      </c>
      <c r="H7728" s="79">
        <v>3642.0834759999998</v>
      </c>
    </row>
    <row r="7729" spans="1:8" x14ac:dyDescent="0.2">
      <c r="A7729" s="6">
        <v>30211275</v>
      </c>
      <c r="B7729" s="6" t="s">
        <v>27901</v>
      </c>
      <c r="C7729" s="6" t="s">
        <v>8213</v>
      </c>
      <c r="D7729" s="6" t="s">
        <v>18044</v>
      </c>
      <c r="E7729" s="6" t="s">
        <v>5638</v>
      </c>
      <c r="F7729" s="6" t="s">
        <v>27902</v>
      </c>
      <c r="G7729" s="6" t="s">
        <v>27903</v>
      </c>
      <c r="H7729" s="79">
        <v>3642.0834759999998</v>
      </c>
    </row>
    <row r="7730" spans="1:8" x14ac:dyDescent="0.2">
      <c r="A7730" s="6">
        <v>30461195</v>
      </c>
      <c r="B7730" s="6" t="s">
        <v>27904</v>
      </c>
      <c r="C7730" s="6" t="s">
        <v>8217</v>
      </c>
      <c r="D7730" s="6" t="s">
        <v>18044</v>
      </c>
      <c r="E7730" s="6" t="s">
        <v>5638</v>
      </c>
      <c r="F7730" s="6" t="s">
        <v>27905</v>
      </c>
      <c r="G7730" s="6" t="s">
        <v>27906</v>
      </c>
      <c r="H7730" s="79">
        <v>3642.0834759999998</v>
      </c>
    </row>
    <row r="7731" spans="1:8" x14ac:dyDescent="0.2">
      <c r="A7731" s="6">
        <v>30151507</v>
      </c>
      <c r="B7731" s="6" t="s">
        <v>27907</v>
      </c>
      <c r="C7731" s="6" t="s">
        <v>6009</v>
      </c>
      <c r="D7731" s="6" t="s">
        <v>18044</v>
      </c>
      <c r="E7731" s="6" t="s">
        <v>5638</v>
      </c>
      <c r="F7731" s="6" t="s">
        <v>27908</v>
      </c>
      <c r="G7731" s="6" t="s">
        <v>27909</v>
      </c>
      <c r="H7731" s="79">
        <v>3642.0834759999998</v>
      </c>
    </row>
    <row r="7732" spans="1:8" x14ac:dyDescent="0.2">
      <c r="A7732" s="6">
        <v>30430368</v>
      </c>
      <c r="B7732" s="6" t="s">
        <v>27910</v>
      </c>
      <c r="C7732" s="6" t="s">
        <v>6013</v>
      </c>
      <c r="D7732" s="6" t="s">
        <v>18044</v>
      </c>
      <c r="E7732" s="6" t="s">
        <v>5638</v>
      </c>
      <c r="F7732" s="6" t="s">
        <v>27911</v>
      </c>
      <c r="G7732" s="6" t="s">
        <v>27912</v>
      </c>
      <c r="H7732" s="79">
        <v>3642.0834759999998</v>
      </c>
    </row>
    <row r="7733" spans="1:8" x14ac:dyDescent="0.2">
      <c r="A7733" s="6">
        <v>30034139</v>
      </c>
      <c r="B7733" s="6" t="s">
        <v>27913</v>
      </c>
      <c r="C7733" s="6" t="s">
        <v>6014</v>
      </c>
      <c r="D7733" s="6" t="s">
        <v>18044</v>
      </c>
      <c r="E7733" s="6" t="s">
        <v>5638</v>
      </c>
      <c r="F7733" s="6" t="s">
        <v>27914</v>
      </c>
      <c r="G7733" s="6" t="s">
        <v>27915</v>
      </c>
      <c r="H7733" s="79">
        <v>3642.0834759999998</v>
      </c>
    </row>
    <row r="7734" spans="1:8" x14ac:dyDescent="0.2">
      <c r="A7734" s="6">
        <v>30310094</v>
      </c>
      <c r="B7734" s="6" t="s">
        <v>27916</v>
      </c>
      <c r="C7734" s="6" t="s">
        <v>6015</v>
      </c>
      <c r="D7734" s="6" t="s">
        <v>18044</v>
      </c>
      <c r="E7734" s="6" t="s">
        <v>5638</v>
      </c>
      <c r="F7734" s="6" t="s">
        <v>27917</v>
      </c>
      <c r="G7734" s="6" t="s">
        <v>27918</v>
      </c>
      <c r="H7734" s="79">
        <v>3642.0834759999998</v>
      </c>
    </row>
    <row r="7735" spans="1:8" x14ac:dyDescent="0.2">
      <c r="A7735" s="6">
        <v>30001520</v>
      </c>
      <c r="B7735" s="6" t="s">
        <v>27919</v>
      </c>
      <c r="C7735" s="6" t="s">
        <v>6017</v>
      </c>
      <c r="D7735" s="6" t="s">
        <v>18044</v>
      </c>
      <c r="E7735" s="6" t="s">
        <v>5638</v>
      </c>
      <c r="F7735" s="6" t="s">
        <v>27920</v>
      </c>
      <c r="G7735" s="6" t="s">
        <v>27921</v>
      </c>
      <c r="H7735" s="79">
        <v>3642.0834759999998</v>
      </c>
    </row>
    <row r="7736" spans="1:8" x14ac:dyDescent="0.2">
      <c r="A7736" s="6">
        <v>30278063</v>
      </c>
      <c r="B7736" s="6" t="s">
        <v>27922</v>
      </c>
      <c r="C7736" s="6" t="s">
        <v>6021</v>
      </c>
      <c r="D7736" s="6" t="s">
        <v>18044</v>
      </c>
      <c r="E7736" s="6" t="s">
        <v>5638</v>
      </c>
      <c r="F7736" s="6" t="s">
        <v>27923</v>
      </c>
      <c r="G7736" s="6" t="s">
        <v>27924</v>
      </c>
      <c r="H7736" s="79">
        <v>3642.0834759999998</v>
      </c>
    </row>
    <row r="7737" spans="1:8" x14ac:dyDescent="0.2">
      <c r="A7737" s="6">
        <v>30040683</v>
      </c>
      <c r="B7737" s="6" t="s">
        <v>27925</v>
      </c>
      <c r="C7737" s="6" t="s">
        <v>6025</v>
      </c>
      <c r="D7737" s="6" t="s">
        <v>18044</v>
      </c>
      <c r="E7737" s="6" t="s">
        <v>5638</v>
      </c>
      <c r="F7737" s="6" t="s">
        <v>27926</v>
      </c>
      <c r="G7737" s="6" t="s">
        <v>27927</v>
      </c>
      <c r="H7737" s="79">
        <v>3642.0834759999998</v>
      </c>
    </row>
    <row r="7738" spans="1:8" x14ac:dyDescent="0.2">
      <c r="A7738" s="6">
        <v>30294600</v>
      </c>
      <c r="B7738" s="6" t="s">
        <v>27928</v>
      </c>
      <c r="C7738" s="6" t="s">
        <v>6029</v>
      </c>
      <c r="D7738" s="6" t="s">
        <v>18044</v>
      </c>
      <c r="E7738" s="6" t="s">
        <v>5638</v>
      </c>
      <c r="F7738" s="6" t="s">
        <v>27929</v>
      </c>
      <c r="G7738" s="6" t="s">
        <v>27930</v>
      </c>
      <c r="H7738" s="79">
        <v>3642.0834759999998</v>
      </c>
    </row>
    <row r="7739" spans="1:8" x14ac:dyDescent="0.2">
      <c r="A7739" s="6">
        <v>30048349</v>
      </c>
      <c r="B7739" s="6" t="s">
        <v>27931</v>
      </c>
      <c r="C7739" s="6" t="s">
        <v>6033</v>
      </c>
      <c r="D7739" s="6" t="s">
        <v>18044</v>
      </c>
      <c r="E7739" s="6" t="s">
        <v>5638</v>
      </c>
      <c r="F7739" s="6" t="s">
        <v>27932</v>
      </c>
      <c r="G7739" s="6" t="s">
        <v>27933</v>
      </c>
      <c r="H7739" s="79">
        <v>3642.0834759999998</v>
      </c>
    </row>
    <row r="7740" spans="1:8" x14ac:dyDescent="0.2">
      <c r="A7740" s="6">
        <v>30286246</v>
      </c>
      <c r="B7740" s="6" t="s">
        <v>27934</v>
      </c>
      <c r="C7740" s="6" t="s">
        <v>6037</v>
      </c>
      <c r="D7740" s="6" t="s">
        <v>18044</v>
      </c>
      <c r="E7740" s="6" t="s">
        <v>5638</v>
      </c>
      <c r="F7740" s="6" t="s">
        <v>27935</v>
      </c>
      <c r="G7740" s="6" t="s">
        <v>27936</v>
      </c>
      <c r="H7740" s="79">
        <v>3642.0834759999998</v>
      </c>
    </row>
    <row r="7741" spans="1:8" x14ac:dyDescent="0.2">
      <c r="A7741" s="6">
        <v>30319663</v>
      </c>
      <c r="B7741" s="6" t="s">
        <v>27937</v>
      </c>
      <c r="C7741" s="6" t="s">
        <v>6041</v>
      </c>
      <c r="D7741" s="6" t="s">
        <v>18044</v>
      </c>
      <c r="E7741" s="6" t="s">
        <v>5638</v>
      </c>
      <c r="F7741" s="6" t="s">
        <v>27938</v>
      </c>
      <c r="G7741" s="6" t="s">
        <v>27939</v>
      </c>
      <c r="H7741" s="79">
        <v>3642.0834759999998</v>
      </c>
    </row>
    <row r="7742" spans="1:8" x14ac:dyDescent="0.2">
      <c r="A7742" s="6">
        <v>30188288</v>
      </c>
      <c r="B7742" s="6" t="s">
        <v>27940</v>
      </c>
      <c r="C7742" s="6" t="s">
        <v>6045</v>
      </c>
      <c r="D7742" s="6" t="s">
        <v>18044</v>
      </c>
      <c r="E7742" s="6" t="s">
        <v>5638</v>
      </c>
      <c r="F7742" s="6" t="s">
        <v>27941</v>
      </c>
      <c r="G7742" s="6" t="s">
        <v>27942</v>
      </c>
      <c r="H7742" s="79">
        <v>3642.0834759999998</v>
      </c>
    </row>
    <row r="7743" spans="1:8" x14ac:dyDescent="0.2">
      <c r="A7743" s="6">
        <v>30366135</v>
      </c>
      <c r="B7743" s="6" t="s">
        <v>27943</v>
      </c>
      <c r="C7743" s="6" t="s">
        <v>6049</v>
      </c>
      <c r="D7743" s="6" t="s">
        <v>18044</v>
      </c>
      <c r="E7743" s="6" t="s">
        <v>5638</v>
      </c>
      <c r="F7743" s="6" t="s">
        <v>27944</v>
      </c>
      <c r="G7743" s="6" t="s">
        <v>27945</v>
      </c>
      <c r="H7743" s="79">
        <v>3642.0834759999998</v>
      </c>
    </row>
    <row r="7744" spans="1:8" x14ac:dyDescent="0.2">
      <c r="A7744" s="6">
        <v>30052742</v>
      </c>
      <c r="B7744" s="6" t="s">
        <v>27946</v>
      </c>
      <c r="C7744" s="6" t="s">
        <v>6053</v>
      </c>
      <c r="D7744" s="6" t="s">
        <v>18044</v>
      </c>
      <c r="E7744" s="6" t="s">
        <v>5638</v>
      </c>
      <c r="F7744" s="6" t="s">
        <v>27947</v>
      </c>
      <c r="G7744" s="6" t="s">
        <v>27948</v>
      </c>
      <c r="H7744" s="79">
        <v>3642.0834759999998</v>
      </c>
    </row>
    <row r="7745" spans="1:8" x14ac:dyDescent="0.2">
      <c r="A7745" s="6">
        <v>30451146</v>
      </c>
      <c r="B7745" s="6" t="s">
        <v>27949</v>
      </c>
      <c r="C7745" s="6" t="s">
        <v>6057</v>
      </c>
      <c r="D7745" s="6" t="s">
        <v>18044</v>
      </c>
      <c r="E7745" s="6" t="s">
        <v>5638</v>
      </c>
      <c r="F7745" s="6" t="s">
        <v>27950</v>
      </c>
      <c r="G7745" s="6" t="s">
        <v>27951</v>
      </c>
      <c r="H7745" s="79">
        <v>3642.0834759999998</v>
      </c>
    </row>
    <row r="7746" spans="1:8" x14ac:dyDescent="0.2">
      <c r="A7746" s="6">
        <v>30184808</v>
      </c>
      <c r="B7746" s="6" t="s">
        <v>27952</v>
      </c>
      <c r="C7746" s="6" t="s">
        <v>6061</v>
      </c>
      <c r="D7746" s="6" t="s">
        <v>18044</v>
      </c>
      <c r="E7746" s="6" t="s">
        <v>5638</v>
      </c>
      <c r="F7746" s="6" t="s">
        <v>27953</v>
      </c>
      <c r="G7746" s="6" t="s">
        <v>27954</v>
      </c>
      <c r="H7746" s="79">
        <v>3642.0834759999998</v>
      </c>
    </row>
    <row r="7747" spans="1:8" x14ac:dyDescent="0.2">
      <c r="A7747" s="6">
        <v>30349824</v>
      </c>
      <c r="B7747" s="6" t="s">
        <v>27955</v>
      </c>
      <c r="C7747" s="6" t="s">
        <v>6065</v>
      </c>
      <c r="D7747" s="6" t="s">
        <v>18044</v>
      </c>
      <c r="E7747" s="6" t="s">
        <v>5638</v>
      </c>
      <c r="F7747" s="6" t="s">
        <v>27956</v>
      </c>
      <c r="G7747" s="6" t="s">
        <v>27957</v>
      </c>
      <c r="H7747" s="79">
        <v>3642.0834759999998</v>
      </c>
    </row>
    <row r="7748" spans="1:8" x14ac:dyDescent="0.2">
      <c r="A7748" s="6">
        <v>30123854</v>
      </c>
      <c r="B7748" s="6" t="s">
        <v>27958</v>
      </c>
      <c r="C7748" s="6" t="s">
        <v>6069</v>
      </c>
      <c r="D7748" s="6" t="s">
        <v>18044</v>
      </c>
      <c r="E7748" s="6" t="s">
        <v>5638</v>
      </c>
      <c r="F7748" s="6" t="s">
        <v>27959</v>
      </c>
      <c r="G7748" s="6" t="s">
        <v>27960</v>
      </c>
      <c r="H7748" s="79">
        <v>3642.0834759999998</v>
      </c>
    </row>
    <row r="7749" spans="1:8" x14ac:dyDescent="0.2">
      <c r="A7749" s="6">
        <v>30202783</v>
      </c>
      <c r="B7749" s="6" t="s">
        <v>27961</v>
      </c>
      <c r="C7749" s="6" t="s">
        <v>6073</v>
      </c>
      <c r="D7749" s="6" t="s">
        <v>18044</v>
      </c>
      <c r="E7749" s="6" t="s">
        <v>5638</v>
      </c>
      <c r="F7749" s="6" t="s">
        <v>27962</v>
      </c>
      <c r="G7749" s="6" t="s">
        <v>27963</v>
      </c>
      <c r="H7749" s="79">
        <v>3642.0834759999998</v>
      </c>
    </row>
    <row r="7750" spans="1:8" x14ac:dyDescent="0.2">
      <c r="A7750" s="6">
        <v>30063384</v>
      </c>
      <c r="B7750" s="6" t="s">
        <v>27964</v>
      </c>
      <c r="C7750" s="6" t="s">
        <v>6077</v>
      </c>
      <c r="D7750" s="6" t="s">
        <v>18044</v>
      </c>
      <c r="E7750" s="6" t="s">
        <v>5638</v>
      </c>
      <c r="F7750" s="6" t="s">
        <v>27965</v>
      </c>
      <c r="G7750" s="6" t="s">
        <v>27966</v>
      </c>
      <c r="H7750" s="79">
        <v>3642.0834759999998</v>
      </c>
    </row>
    <row r="7751" spans="1:8" x14ac:dyDescent="0.2">
      <c r="A7751" s="6">
        <v>30266119</v>
      </c>
      <c r="B7751" s="6" t="s">
        <v>27967</v>
      </c>
      <c r="C7751" s="6" t="s">
        <v>6242</v>
      </c>
      <c r="D7751" s="6" t="s">
        <v>9992</v>
      </c>
      <c r="E7751" s="6" t="s">
        <v>9993</v>
      </c>
      <c r="F7751" s="6" t="s">
        <v>27968</v>
      </c>
      <c r="G7751" s="6" t="s">
        <v>27969</v>
      </c>
      <c r="H7751" s="79">
        <v>3642.4152640000002</v>
      </c>
    </row>
    <row r="7752" spans="1:8" x14ac:dyDescent="0.2">
      <c r="A7752" s="6">
        <v>30043669</v>
      </c>
      <c r="B7752" s="6" t="s">
        <v>27970</v>
      </c>
      <c r="C7752" s="6" t="s">
        <v>8436</v>
      </c>
      <c r="D7752" s="6" t="s">
        <v>9992</v>
      </c>
      <c r="E7752" s="6" t="s">
        <v>9993</v>
      </c>
      <c r="F7752" s="6" t="s">
        <v>27971</v>
      </c>
      <c r="G7752" s="6" t="s">
        <v>27972</v>
      </c>
      <c r="H7752" s="79">
        <v>3642.4152640000002</v>
      </c>
    </row>
    <row r="7753" spans="1:8" x14ac:dyDescent="0.2">
      <c r="A7753" s="6">
        <v>30313082</v>
      </c>
      <c r="B7753" s="6" t="s">
        <v>27973</v>
      </c>
      <c r="C7753" s="6" t="s">
        <v>8440</v>
      </c>
      <c r="D7753" s="6" t="s">
        <v>9992</v>
      </c>
      <c r="E7753" s="6" t="s">
        <v>9993</v>
      </c>
      <c r="F7753" s="6" t="s">
        <v>27974</v>
      </c>
      <c r="G7753" s="6" t="s">
        <v>27975</v>
      </c>
      <c r="H7753" s="79">
        <v>3642.4152640000002</v>
      </c>
    </row>
    <row r="7754" spans="1:8" x14ac:dyDescent="0.2">
      <c r="A7754" s="6">
        <v>30176318</v>
      </c>
      <c r="B7754" s="6" t="s">
        <v>27976</v>
      </c>
      <c r="C7754" s="6" t="s">
        <v>7106</v>
      </c>
      <c r="D7754" s="6" t="s">
        <v>9992</v>
      </c>
      <c r="E7754" s="6" t="s">
        <v>9993</v>
      </c>
      <c r="F7754" s="6" t="s">
        <v>27977</v>
      </c>
      <c r="G7754" s="6" t="s">
        <v>27978</v>
      </c>
      <c r="H7754" s="79">
        <v>3642.4152640000002</v>
      </c>
    </row>
    <row r="7755" spans="1:8" x14ac:dyDescent="0.2">
      <c r="A7755" s="6">
        <v>30184968</v>
      </c>
      <c r="B7755" s="6" t="s">
        <v>27979</v>
      </c>
      <c r="C7755" s="6" t="s">
        <v>6246</v>
      </c>
      <c r="D7755" s="6" t="s">
        <v>9992</v>
      </c>
      <c r="E7755" s="6" t="s">
        <v>9993</v>
      </c>
      <c r="F7755" s="6" t="s">
        <v>27980</v>
      </c>
      <c r="G7755" s="6" t="s">
        <v>27981</v>
      </c>
      <c r="H7755" s="79">
        <v>3642.4152640000002</v>
      </c>
    </row>
    <row r="7756" spans="1:8" x14ac:dyDescent="0.2">
      <c r="A7756" s="6">
        <v>30166171</v>
      </c>
      <c r="B7756" s="6" t="s">
        <v>27982</v>
      </c>
      <c r="C7756" s="6" t="s">
        <v>6250</v>
      </c>
      <c r="D7756" s="6" t="s">
        <v>9992</v>
      </c>
      <c r="E7756" s="6" t="s">
        <v>9993</v>
      </c>
      <c r="F7756" s="6" t="s">
        <v>27983</v>
      </c>
      <c r="G7756" s="6" t="s">
        <v>27984</v>
      </c>
      <c r="H7756" s="79">
        <v>3642.4152640000002</v>
      </c>
    </row>
    <row r="7757" spans="1:8" x14ac:dyDescent="0.2">
      <c r="A7757" s="6">
        <v>30384813</v>
      </c>
      <c r="B7757" s="6" t="s">
        <v>27985</v>
      </c>
      <c r="C7757" s="6" t="s">
        <v>5682</v>
      </c>
      <c r="D7757" s="6" t="s">
        <v>18874</v>
      </c>
      <c r="E7757" s="6" t="s">
        <v>5638</v>
      </c>
      <c r="F7757" s="6" t="s">
        <v>27986</v>
      </c>
      <c r="G7757" s="6" t="s">
        <v>27987</v>
      </c>
      <c r="H7757" s="79">
        <v>3650.3751339999999</v>
      </c>
    </row>
    <row r="7758" spans="1:8" x14ac:dyDescent="0.2">
      <c r="A7758" s="6">
        <v>30346955</v>
      </c>
      <c r="B7758" s="6" t="s">
        <v>27988</v>
      </c>
      <c r="C7758" s="6" t="s">
        <v>6077</v>
      </c>
      <c r="D7758" s="6" t="s">
        <v>17969</v>
      </c>
      <c r="E7758" s="6" t="s">
        <v>5893</v>
      </c>
      <c r="F7758" s="6" t="s">
        <v>27989</v>
      </c>
      <c r="G7758" s="6" t="s">
        <v>27990</v>
      </c>
      <c r="H7758" s="79">
        <v>3660.3208800000002</v>
      </c>
    </row>
    <row r="7759" spans="1:8" x14ac:dyDescent="0.2">
      <c r="A7759" s="6">
        <v>30067280</v>
      </c>
      <c r="B7759" s="6" t="s">
        <v>27991</v>
      </c>
      <c r="C7759" s="6" t="s">
        <v>6077</v>
      </c>
      <c r="D7759" s="6" t="s">
        <v>17973</v>
      </c>
      <c r="E7759" s="6" t="s">
        <v>5893</v>
      </c>
      <c r="F7759" s="6" t="s">
        <v>27992</v>
      </c>
      <c r="G7759" s="6" t="s">
        <v>27993</v>
      </c>
      <c r="H7759" s="79">
        <v>3660.3208800000002</v>
      </c>
    </row>
    <row r="7760" spans="1:8" x14ac:dyDescent="0.2">
      <c r="A7760" s="6">
        <v>30414450</v>
      </c>
      <c r="B7760" s="6" t="s">
        <v>27994</v>
      </c>
      <c r="C7760" s="6" t="s">
        <v>9101</v>
      </c>
      <c r="D7760" s="6" t="s">
        <v>18587</v>
      </c>
      <c r="E7760" s="6" t="s">
        <v>15819</v>
      </c>
      <c r="F7760" s="6" t="s">
        <v>27995</v>
      </c>
      <c r="G7760" s="6" t="s">
        <v>27996</v>
      </c>
      <c r="H7760" s="79">
        <v>3663.0872749999999</v>
      </c>
    </row>
    <row r="7761" spans="1:8" x14ac:dyDescent="0.2">
      <c r="A7761" s="6">
        <v>30014706</v>
      </c>
      <c r="B7761" s="6" t="s">
        <v>27997</v>
      </c>
      <c r="C7761" s="6" t="s">
        <v>27998</v>
      </c>
      <c r="D7761" s="6" t="s">
        <v>20977</v>
      </c>
      <c r="E7761" s="6" t="s">
        <v>5638</v>
      </c>
      <c r="F7761" s="6" t="s">
        <v>27999</v>
      </c>
      <c r="G7761" s="6" t="s">
        <v>28000</v>
      </c>
      <c r="H7761" s="79">
        <v>3663.6376270000001</v>
      </c>
    </row>
    <row r="7762" spans="1:8" x14ac:dyDescent="0.2">
      <c r="A7762" s="6">
        <v>30215548</v>
      </c>
      <c r="B7762" s="6" t="s">
        <v>28001</v>
      </c>
      <c r="C7762" s="6" t="s">
        <v>10817</v>
      </c>
      <c r="D7762" s="6" t="s">
        <v>19176</v>
      </c>
      <c r="E7762" s="6" t="s">
        <v>5893</v>
      </c>
      <c r="F7762" s="6" t="s">
        <v>28002</v>
      </c>
      <c r="G7762" s="6" t="s">
        <v>28003</v>
      </c>
      <c r="H7762" s="79">
        <v>3665.7856550000001</v>
      </c>
    </row>
    <row r="7763" spans="1:8" x14ac:dyDescent="0.2">
      <c r="A7763" s="6">
        <v>30376892</v>
      </c>
      <c r="B7763" s="6" t="s">
        <v>28004</v>
      </c>
      <c r="C7763" s="6" t="s">
        <v>10917</v>
      </c>
      <c r="D7763" s="6" t="s">
        <v>18868</v>
      </c>
      <c r="E7763" s="6" t="s">
        <v>5638</v>
      </c>
      <c r="F7763" s="6" t="s">
        <v>28005</v>
      </c>
      <c r="G7763" s="6" t="s">
        <v>28006</v>
      </c>
      <c r="H7763" s="79">
        <v>3666.0556369999999</v>
      </c>
    </row>
    <row r="7764" spans="1:8" x14ac:dyDescent="0.2">
      <c r="A7764" s="6">
        <v>30327667</v>
      </c>
      <c r="B7764" s="6" t="s">
        <v>28007</v>
      </c>
      <c r="C7764" s="6" t="s">
        <v>9329</v>
      </c>
      <c r="D7764" s="6" t="s">
        <v>12145</v>
      </c>
      <c r="E7764" s="6" t="s">
        <v>5638</v>
      </c>
      <c r="F7764" s="6" t="s">
        <v>28008</v>
      </c>
      <c r="G7764" s="6" t="s">
        <v>28009</v>
      </c>
      <c r="H7764" s="79">
        <v>3669.5885509999998</v>
      </c>
    </row>
    <row r="7765" spans="1:8" x14ac:dyDescent="0.2">
      <c r="A7765" s="6">
        <v>30198871</v>
      </c>
      <c r="B7765" s="6" t="s">
        <v>28010</v>
      </c>
      <c r="C7765" s="6" t="s">
        <v>9333</v>
      </c>
      <c r="D7765" s="6" t="s">
        <v>12145</v>
      </c>
      <c r="E7765" s="6" t="s">
        <v>5638</v>
      </c>
      <c r="F7765" s="6" t="s">
        <v>28011</v>
      </c>
      <c r="G7765" s="6" t="s">
        <v>28012</v>
      </c>
      <c r="H7765" s="79">
        <v>3669.5885509999998</v>
      </c>
    </row>
    <row r="7766" spans="1:8" x14ac:dyDescent="0.2">
      <c r="A7766" s="6">
        <v>30423365</v>
      </c>
      <c r="B7766" s="6" t="s">
        <v>28013</v>
      </c>
      <c r="C7766" s="6" t="s">
        <v>14179</v>
      </c>
      <c r="D7766" s="6" t="s">
        <v>12145</v>
      </c>
      <c r="E7766" s="6" t="s">
        <v>5638</v>
      </c>
      <c r="F7766" s="6" t="s">
        <v>28014</v>
      </c>
      <c r="G7766" s="6" t="s">
        <v>28015</v>
      </c>
      <c r="H7766" s="79">
        <v>3669.5885509999998</v>
      </c>
    </row>
    <row r="7767" spans="1:8" x14ac:dyDescent="0.2">
      <c r="A7767" s="6">
        <v>30420106</v>
      </c>
      <c r="B7767" s="6" t="s">
        <v>28016</v>
      </c>
      <c r="C7767" s="6" t="s">
        <v>5725</v>
      </c>
      <c r="D7767" s="6" t="s">
        <v>18870</v>
      </c>
      <c r="E7767" s="6" t="s">
        <v>5638</v>
      </c>
      <c r="F7767" s="6" t="s">
        <v>28017</v>
      </c>
      <c r="G7767" s="6" t="s">
        <v>28018</v>
      </c>
      <c r="H7767" s="79">
        <v>3680.4925579999999</v>
      </c>
    </row>
    <row r="7768" spans="1:8" x14ac:dyDescent="0.2">
      <c r="A7768" s="6">
        <v>30261497</v>
      </c>
      <c r="B7768" s="6" t="s">
        <v>28019</v>
      </c>
      <c r="C7768" s="6" t="s">
        <v>5725</v>
      </c>
      <c r="D7768" s="6" t="s">
        <v>18874</v>
      </c>
      <c r="E7768" s="6" t="s">
        <v>5638</v>
      </c>
      <c r="F7768" s="6" t="s">
        <v>28020</v>
      </c>
      <c r="G7768" s="6" t="s">
        <v>28021</v>
      </c>
      <c r="H7768" s="79">
        <v>3680.4925579999999</v>
      </c>
    </row>
    <row r="7769" spans="1:8" x14ac:dyDescent="0.2">
      <c r="A7769" s="6">
        <v>30373427</v>
      </c>
      <c r="B7769" s="6" t="s">
        <v>28022</v>
      </c>
      <c r="C7769" s="6" t="s">
        <v>28023</v>
      </c>
      <c r="D7769" s="6" t="s">
        <v>7351</v>
      </c>
      <c r="E7769" s="6" t="s">
        <v>5638</v>
      </c>
      <c r="F7769" s="6" t="s">
        <v>28024</v>
      </c>
      <c r="G7769" s="6" t="s">
        <v>28025</v>
      </c>
      <c r="H7769" s="79">
        <v>3681.5502139999999</v>
      </c>
    </row>
    <row r="7770" spans="1:8" x14ac:dyDescent="0.2">
      <c r="A7770" s="6">
        <v>30239944</v>
      </c>
      <c r="B7770" s="6" t="s">
        <v>28026</v>
      </c>
      <c r="C7770" s="6" t="s">
        <v>28023</v>
      </c>
      <c r="D7770" s="6" t="s">
        <v>7755</v>
      </c>
      <c r="E7770" s="6" t="s">
        <v>5638</v>
      </c>
      <c r="F7770" s="6" t="s">
        <v>28027</v>
      </c>
      <c r="G7770" s="6" t="s">
        <v>28028</v>
      </c>
      <c r="H7770" s="79">
        <v>3681.5502139999999</v>
      </c>
    </row>
    <row r="7771" spans="1:8" x14ac:dyDescent="0.2">
      <c r="A7771" s="6">
        <v>30071404</v>
      </c>
      <c r="B7771" s="6" t="s">
        <v>28029</v>
      </c>
      <c r="C7771" s="6" t="s">
        <v>6138</v>
      </c>
      <c r="D7771" s="6" t="s">
        <v>17993</v>
      </c>
      <c r="E7771" s="6" t="s">
        <v>15819</v>
      </c>
      <c r="F7771" s="6" t="s">
        <v>28030</v>
      </c>
      <c r="G7771" s="6" t="s">
        <v>28031</v>
      </c>
      <c r="H7771" s="79">
        <v>3685.8466910000002</v>
      </c>
    </row>
    <row r="7772" spans="1:8" x14ac:dyDescent="0.2">
      <c r="A7772" s="6">
        <v>30083288</v>
      </c>
      <c r="B7772" s="6" t="s">
        <v>28032</v>
      </c>
      <c r="C7772" s="6" t="s">
        <v>6138</v>
      </c>
      <c r="D7772" s="6" t="s">
        <v>17997</v>
      </c>
      <c r="E7772" s="6" t="s">
        <v>15819</v>
      </c>
      <c r="F7772" s="6" t="s">
        <v>28033</v>
      </c>
      <c r="G7772" s="6" t="s">
        <v>28034</v>
      </c>
      <c r="H7772" s="79">
        <v>3685.8466910000002</v>
      </c>
    </row>
    <row r="7773" spans="1:8" x14ac:dyDescent="0.2">
      <c r="A7773" s="6">
        <v>30285899</v>
      </c>
      <c r="B7773" s="6" t="s">
        <v>5299</v>
      </c>
      <c r="C7773" s="6" t="s">
        <v>5929</v>
      </c>
      <c r="D7773" s="6" t="s">
        <v>11268</v>
      </c>
      <c r="E7773" s="6" t="s">
        <v>5638</v>
      </c>
      <c r="F7773" s="6" t="s">
        <v>5295</v>
      </c>
      <c r="G7773" s="6" t="s">
        <v>5296</v>
      </c>
      <c r="H7773" s="79">
        <v>3685.892523</v>
      </c>
    </row>
    <row r="7774" spans="1:8" x14ac:dyDescent="0.2">
      <c r="A7774" s="6">
        <v>30263759</v>
      </c>
      <c r="B7774" s="6" t="s">
        <v>2389</v>
      </c>
      <c r="C7774" s="6" t="s">
        <v>5933</v>
      </c>
      <c r="D7774" s="6" t="s">
        <v>11268</v>
      </c>
      <c r="E7774" s="6" t="s">
        <v>5638</v>
      </c>
      <c r="F7774" s="6" t="s">
        <v>2384</v>
      </c>
      <c r="G7774" s="6" t="s">
        <v>2385</v>
      </c>
      <c r="H7774" s="79">
        <v>3685.892523</v>
      </c>
    </row>
    <row r="7775" spans="1:8" x14ac:dyDescent="0.2">
      <c r="A7775" s="6">
        <v>30161529</v>
      </c>
      <c r="B7775" s="6" t="s">
        <v>3397</v>
      </c>
      <c r="C7775" s="6" t="s">
        <v>5937</v>
      </c>
      <c r="D7775" s="6" t="s">
        <v>11268</v>
      </c>
      <c r="E7775" s="6" t="s">
        <v>5638</v>
      </c>
      <c r="F7775" s="6" t="s">
        <v>3393</v>
      </c>
      <c r="G7775" s="6" t="s">
        <v>3394</v>
      </c>
      <c r="H7775" s="79">
        <v>3685.892523</v>
      </c>
    </row>
    <row r="7776" spans="1:8" x14ac:dyDescent="0.2">
      <c r="A7776" s="6">
        <v>30100728</v>
      </c>
      <c r="B7776" s="6" t="s">
        <v>944</v>
      </c>
      <c r="C7776" s="6" t="s">
        <v>5941</v>
      </c>
      <c r="D7776" s="6" t="s">
        <v>11268</v>
      </c>
      <c r="E7776" s="6" t="s">
        <v>5638</v>
      </c>
      <c r="F7776" s="6" t="s">
        <v>939</v>
      </c>
      <c r="G7776" s="6" t="s">
        <v>940</v>
      </c>
      <c r="H7776" s="79">
        <v>3685.892523</v>
      </c>
    </row>
    <row r="7777" spans="1:8" x14ac:dyDescent="0.2">
      <c r="A7777" s="6">
        <v>30057396</v>
      </c>
      <c r="B7777" s="6" t="s">
        <v>28035</v>
      </c>
      <c r="C7777" s="6" t="s">
        <v>5929</v>
      </c>
      <c r="D7777" s="6" t="s">
        <v>11295</v>
      </c>
      <c r="E7777" s="6" t="s">
        <v>5638</v>
      </c>
      <c r="F7777" s="6" t="s">
        <v>28036</v>
      </c>
      <c r="G7777" s="6" t="s">
        <v>28037</v>
      </c>
      <c r="H7777" s="79">
        <v>3685.892523</v>
      </c>
    </row>
    <row r="7778" spans="1:8" x14ac:dyDescent="0.2">
      <c r="A7778" s="6">
        <v>30111239</v>
      </c>
      <c r="B7778" s="6" t="s">
        <v>28038</v>
      </c>
      <c r="C7778" s="6" t="s">
        <v>5933</v>
      </c>
      <c r="D7778" s="6" t="s">
        <v>11295</v>
      </c>
      <c r="E7778" s="6" t="s">
        <v>5638</v>
      </c>
      <c r="F7778" s="6" t="s">
        <v>28039</v>
      </c>
      <c r="G7778" s="6" t="s">
        <v>28040</v>
      </c>
      <c r="H7778" s="79">
        <v>3685.892523</v>
      </c>
    </row>
    <row r="7779" spans="1:8" x14ac:dyDescent="0.2">
      <c r="A7779" s="6">
        <v>30142974</v>
      </c>
      <c r="B7779" s="6" t="s">
        <v>28041</v>
      </c>
      <c r="C7779" s="6" t="s">
        <v>5937</v>
      </c>
      <c r="D7779" s="6" t="s">
        <v>11295</v>
      </c>
      <c r="E7779" s="6" t="s">
        <v>5638</v>
      </c>
      <c r="F7779" s="6" t="s">
        <v>28042</v>
      </c>
      <c r="G7779" s="6" t="s">
        <v>28043</v>
      </c>
      <c r="H7779" s="79">
        <v>3685.892523</v>
      </c>
    </row>
    <row r="7780" spans="1:8" x14ac:dyDescent="0.2">
      <c r="A7780" s="6">
        <v>30051258</v>
      </c>
      <c r="B7780" s="6" t="s">
        <v>28044</v>
      </c>
      <c r="C7780" s="6" t="s">
        <v>5941</v>
      </c>
      <c r="D7780" s="6" t="s">
        <v>11295</v>
      </c>
      <c r="E7780" s="6" t="s">
        <v>5638</v>
      </c>
      <c r="F7780" s="6" t="s">
        <v>28045</v>
      </c>
      <c r="G7780" s="6" t="s">
        <v>28046</v>
      </c>
      <c r="H7780" s="79">
        <v>3685.892523</v>
      </c>
    </row>
    <row r="7781" spans="1:8" x14ac:dyDescent="0.2">
      <c r="A7781" s="6">
        <v>30155813</v>
      </c>
      <c r="B7781" s="6" t="s">
        <v>28047</v>
      </c>
      <c r="C7781" s="6" t="s">
        <v>5682</v>
      </c>
      <c r="D7781" s="6" t="s">
        <v>18870</v>
      </c>
      <c r="E7781" s="6" t="s">
        <v>5638</v>
      </c>
      <c r="F7781" s="6" t="s">
        <v>28048</v>
      </c>
      <c r="G7781" s="6" t="s">
        <v>28049</v>
      </c>
      <c r="H7781" s="79">
        <v>3690.2926779999998</v>
      </c>
    </row>
    <row r="7782" spans="1:8" x14ac:dyDescent="0.2">
      <c r="A7782" s="6">
        <v>30343665</v>
      </c>
      <c r="B7782" s="6" t="s">
        <v>28050</v>
      </c>
      <c r="C7782" s="6" t="s">
        <v>5769</v>
      </c>
      <c r="D7782" s="6" t="s">
        <v>24707</v>
      </c>
      <c r="E7782" s="6" t="s">
        <v>18414</v>
      </c>
      <c r="F7782" s="6" t="s">
        <v>28051</v>
      </c>
      <c r="G7782" s="6" t="s">
        <v>28052</v>
      </c>
      <c r="H7782" s="79">
        <v>3702.4375209999998</v>
      </c>
    </row>
    <row r="7783" spans="1:8" x14ac:dyDescent="0.2">
      <c r="A7783" s="6">
        <v>30083904</v>
      </c>
      <c r="B7783" s="6" t="s">
        <v>28053</v>
      </c>
      <c r="C7783" s="6" t="s">
        <v>5678</v>
      </c>
      <c r="D7783" s="6" t="s">
        <v>28054</v>
      </c>
      <c r="E7783" s="6" t="s">
        <v>5638</v>
      </c>
      <c r="F7783" s="6" t="s">
        <v>28055</v>
      </c>
      <c r="G7783" s="6" t="s">
        <v>28056</v>
      </c>
      <c r="H7783" s="79">
        <v>3702.4375209999998</v>
      </c>
    </row>
    <row r="7784" spans="1:8" x14ac:dyDescent="0.2">
      <c r="A7784" s="6">
        <v>30069880</v>
      </c>
      <c r="B7784" s="6" t="s">
        <v>28057</v>
      </c>
      <c r="C7784" s="6" t="s">
        <v>5678</v>
      </c>
      <c r="D7784" s="6" t="s">
        <v>27444</v>
      </c>
      <c r="E7784" s="6" t="s">
        <v>5638</v>
      </c>
      <c r="F7784" s="6" t="s">
        <v>28058</v>
      </c>
      <c r="G7784" s="6" t="s">
        <v>28059</v>
      </c>
      <c r="H7784" s="79">
        <v>3702.4375209999998</v>
      </c>
    </row>
    <row r="7785" spans="1:8" x14ac:dyDescent="0.2">
      <c r="A7785" s="6">
        <v>30378966</v>
      </c>
      <c r="B7785" s="6" t="s">
        <v>28060</v>
      </c>
      <c r="C7785" s="6" t="s">
        <v>8638</v>
      </c>
      <c r="D7785" s="6" t="s">
        <v>18870</v>
      </c>
      <c r="E7785" s="6" t="s">
        <v>5638</v>
      </c>
      <c r="F7785" s="6" t="s">
        <v>28061</v>
      </c>
      <c r="G7785" s="6" t="s">
        <v>28062</v>
      </c>
      <c r="H7785" s="79">
        <v>3707.4159530000002</v>
      </c>
    </row>
    <row r="7786" spans="1:8" x14ac:dyDescent="0.2">
      <c r="A7786" s="6">
        <v>30192199</v>
      </c>
      <c r="B7786" s="6" t="s">
        <v>28063</v>
      </c>
      <c r="C7786" s="6" t="s">
        <v>9337</v>
      </c>
      <c r="D7786" s="6" t="s">
        <v>17993</v>
      </c>
      <c r="E7786" s="6" t="s">
        <v>15819</v>
      </c>
      <c r="F7786" s="6" t="s">
        <v>28064</v>
      </c>
      <c r="G7786" s="6" t="s">
        <v>28065</v>
      </c>
      <c r="H7786" s="79">
        <v>3712.6842150000002</v>
      </c>
    </row>
    <row r="7787" spans="1:8" x14ac:dyDescent="0.2">
      <c r="A7787" s="6">
        <v>30054065</v>
      </c>
      <c r="B7787" s="6" t="s">
        <v>28066</v>
      </c>
      <c r="C7787" s="6" t="s">
        <v>9337</v>
      </c>
      <c r="D7787" s="6" t="s">
        <v>17997</v>
      </c>
      <c r="E7787" s="6" t="s">
        <v>15819</v>
      </c>
      <c r="F7787" s="6" t="s">
        <v>28067</v>
      </c>
      <c r="G7787" s="6" t="s">
        <v>28068</v>
      </c>
      <c r="H7787" s="79">
        <v>3712.6842150000002</v>
      </c>
    </row>
    <row r="7788" spans="1:8" x14ac:dyDescent="0.2">
      <c r="A7788" s="6">
        <v>30376715</v>
      </c>
      <c r="B7788" s="6" t="s">
        <v>28069</v>
      </c>
      <c r="C7788" s="6" t="s">
        <v>7147</v>
      </c>
      <c r="D7788" s="6" t="s">
        <v>28070</v>
      </c>
      <c r="E7788" s="6" t="s">
        <v>5638</v>
      </c>
      <c r="F7788" s="6" t="s">
        <v>28071</v>
      </c>
      <c r="G7788" s="6" t="s">
        <v>28072</v>
      </c>
      <c r="H7788" s="79">
        <v>3712.6842150000002</v>
      </c>
    </row>
    <row r="7789" spans="1:8" x14ac:dyDescent="0.2">
      <c r="A7789" s="6">
        <v>30291632</v>
      </c>
      <c r="B7789" s="6" t="s">
        <v>28073</v>
      </c>
      <c r="C7789" s="6" t="s">
        <v>6218</v>
      </c>
      <c r="D7789" s="6" t="s">
        <v>17993</v>
      </c>
      <c r="E7789" s="6" t="s">
        <v>15819</v>
      </c>
      <c r="F7789" s="6" t="s">
        <v>28074</v>
      </c>
      <c r="G7789" s="6" t="s">
        <v>28075</v>
      </c>
      <c r="H7789" s="79">
        <v>3714.2074870000001</v>
      </c>
    </row>
    <row r="7790" spans="1:8" x14ac:dyDescent="0.2">
      <c r="A7790" s="6">
        <v>30133366</v>
      </c>
      <c r="B7790" s="6" t="s">
        <v>28076</v>
      </c>
      <c r="C7790" s="6" t="s">
        <v>6294</v>
      </c>
      <c r="D7790" s="6" t="s">
        <v>18044</v>
      </c>
      <c r="E7790" s="6" t="s">
        <v>5638</v>
      </c>
      <c r="F7790" s="6" t="s">
        <v>28077</v>
      </c>
      <c r="G7790" s="6" t="s">
        <v>28078</v>
      </c>
      <c r="H7790" s="79">
        <v>3714.2074870000001</v>
      </c>
    </row>
    <row r="7791" spans="1:8" x14ac:dyDescent="0.2">
      <c r="A7791" s="6">
        <v>30431236</v>
      </c>
      <c r="B7791" s="6" t="s">
        <v>28079</v>
      </c>
      <c r="C7791" s="6" t="s">
        <v>9161</v>
      </c>
      <c r="D7791" s="6" t="s">
        <v>18587</v>
      </c>
      <c r="E7791" s="6" t="s">
        <v>15819</v>
      </c>
      <c r="F7791" s="6" t="s">
        <v>28080</v>
      </c>
      <c r="G7791" s="6" t="s">
        <v>28081</v>
      </c>
      <c r="H7791" s="79">
        <v>3715.0319869999998</v>
      </c>
    </row>
    <row r="7792" spans="1:8" x14ac:dyDescent="0.2">
      <c r="A7792" s="6">
        <v>30142555</v>
      </c>
      <c r="B7792" s="6" t="s">
        <v>28082</v>
      </c>
      <c r="C7792" s="6" t="s">
        <v>9165</v>
      </c>
      <c r="D7792" s="6" t="s">
        <v>18587</v>
      </c>
      <c r="E7792" s="6" t="s">
        <v>15819</v>
      </c>
      <c r="F7792" s="6" t="s">
        <v>28083</v>
      </c>
      <c r="G7792" s="6" t="s">
        <v>28084</v>
      </c>
      <c r="H7792" s="79">
        <v>3715.0319869999998</v>
      </c>
    </row>
    <row r="7793" spans="1:8" x14ac:dyDescent="0.2">
      <c r="A7793" s="6">
        <v>30162489</v>
      </c>
      <c r="B7793" s="6" t="s">
        <v>28085</v>
      </c>
      <c r="C7793" s="6" t="s">
        <v>9517</v>
      </c>
      <c r="D7793" s="6" t="s">
        <v>12145</v>
      </c>
      <c r="E7793" s="6" t="s">
        <v>5638</v>
      </c>
      <c r="F7793" s="6" t="s">
        <v>28086</v>
      </c>
      <c r="G7793" s="6" t="s">
        <v>28087</v>
      </c>
      <c r="H7793" s="79">
        <v>3718.1535739999999</v>
      </c>
    </row>
    <row r="7794" spans="1:8" x14ac:dyDescent="0.2">
      <c r="A7794" s="6">
        <v>30435150</v>
      </c>
      <c r="B7794" s="6" t="s">
        <v>28088</v>
      </c>
      <c r="C7794" s="6" t="s">
        <v>9521</v>
      </c>
      <c r="D7794" s="6" t="s">
        <v>12145</v>
      </c>
      <c r="E7794" s="6" t="s">
        <v>5638</v>
      </c>
      <c r="F7794" s="6" t="s">
        <v>28089</v>
      </c>
      <c r="G7794" s="6" t="s">
        <v>28090</v>
      </c>
      <c r="H7794" s="79">
        <v>3718.1535739999999</v>
      </c>
    </row>
    <row r="7795" spans="1:8" x14ac:dyDescent="0.2">
      <c r="A7795" s="6">
        <v>30087339</v>
      </c>
      <c r="B7795" s="6" t="s">
        <v>28091</v>
      </c>
      <c r="C7795" s="6" t="s">
        <v>9525</v>
      </c>
      <c r="D7795" s="6" t="s">
        <v>12145</v>
      </c>
      <c r="E7795" s="6" t="s">
        <v>5638</v>
      </c>
      <c r="F7795" s="6" t="s">
        <v>28092</v>
      </c>
      <c r="G7795" s="6" t="s">
        <v>28093</v>
      </c>
      <c r="H7795" s="79">
        <v>3718.1535739999999</v>
      </c>
    </row>
    <row r="7796" spans="1:8" x14ac:dyDescent="0.2">
      <c r="A7796" s="6">
        <v>30271323</v>
      </c>
      <c r="B7796" s="6" t="s">
        <v>28094</v>
      </c>
      <c r="C7796" s="6" t="s">
        <v>9529</v>
      </c>
      <c r="D7796" s="6" t="s">
        <v>12145</v>
      </c>
      <c r="E7796" s="6" t="s">
        <v>5638</v>
      </c>
      <c r="F7796" s="6" t="s">
        <v>28095</v>
      </c>
      <c r="G7796" s="6" t="s">
        <v>28096</v>
      </c>
      <c r="H7796" s="79">
        <v>3718.1535739999999</v>
      </c>
    </row>
    <row r="7797" spans="1:8" x14ac:dyDescent="0.2">
      <c r="A7797" s="6">
        <v>30002834</v>
      </c>
      <c r="B7797" s="6" t="s">
        <v>28097</v>
      </c>
      <c r="C7797" s="6" t="s">
        <v>9533</v>
      </c>
      <c r="D7797" s="6" t="s">
        <v>12145</v>
      </c>
      <c r="E7797" s="6" t="s">
        <v>5638</v>
      </c>
      <c r="F7797" s="6" t="s">
        <v>28098</v>
      </c>
      <c r="G7797" s="6" t="s">
        <v>28099</v>
      </c>
      <c r="H7797" s="79">
        <v>3718.1535739999999</v>
      </c>
    </row>
    <row r="7798" spans="1:8" x14ac:dyDescent="0.2">
      <c r="A7798" s="6">
        <v>30347995</v>
      </c>
      <c r="B7798" s="6" t="s">
        <v>28100</v>
      </c>
      <c r="C7798" s="6" t="s">
        <v>9537</v>
      </c>
      <c r="D7798" s="6" t="s">
        <v>12145</v>
      </c>
      <c r="E7798" s="6" t="s">
        <v>5638</v>
      </c>
      <c r="F7798" s="6" t="s">
        <v>28101</v>
      </c>
      <c r="G7798" s="6" t="s">
        <v>28102</v>
      </c>
      <c r="H7798" s="79">
        <v>3718.1535739999999</v>
      </c>
    </row>
    <row r="7799" spans="1:8" x14ac:dyDescent="0.2">
      <c r="A7799" s="6">
        <v>30364015</v>
      </c>
      <c r="B7799" s="6" t="s">
        <v>28103</v>
      </c>
      <c r="C7799" s="6" t="s">
        <v>7546</v>
      </c>
      <c r="D7799" s="6" t="s">
        <v>18044</v>
      </c>
      <c r="E7799" s="6" t="s">
        <v>5638</v>
      </c>
      <c r="F7799" s="6" t="s">
        <v>28104</v>
      </c>
      <c r="G7799" s="6" t="s">
        <v>28105</v>
      </c>
      <c r="H7799" s="79">
        <v>3721.6746589999998</v>
      </c>
    </row>
    <row r="7800" spans="1:8" x14ac:dyDescent="0.2">
      <c r="A7800" s="6">
        <v>30180789</v>
      </c>
      <c r="B7800" s="6" t="s">
        <v>28106</v>
      </c>
      <c r="C7800" s="6" t="s">
        <v>6182</v>
      </c>
      <c r="D7800" s="6" t="s">
        <v>17993</v>
      </c>
      <c r="E7800" s="6" t="s">
        <v>15819</v>
      </c>
      <c r="F7800" s="6" t="s">
        <v>28107</v>
      </c>
      <c r="G7800" s="6" t="s">
        <v>28108</v>
      </c>
      <c r="H7800" s="79">
        <v>3726.8940630000002</v>
      </c>
    </row>
    <row r="7801" spans="1:8" x14ac:dyDescent="0.2">
      <c r="A7801" s="6">
        <v>30068297</v>
      </c>
      <c r="B7801" s="6" t="s">
        <v>28109</v>
      </c>
      <c r="C7801" s="6" t="s">
        <v>6182</v>
      </c>
      <c r="D7801" s="6" t="s">
        <v>17997</v>
      </c>
      <c r="E7801" s="6" t="s">
        <v>15819</v>
      </c>
      <c r="F7801" s="6" t="s">
        <v>28110</v>
      </c>
      <c r="G7801" s="6" t="s">
        <v>28111</v>
      </c>
      <c r="H7801" s="79">
        <v>3726.8940630000002</v>
      </c>
    </row>
    <row r="7802" spans="1:8" x14ac:dyDescent="0.2">
      <c r="A7802" s="6">
        <v>30175647</v>
      </c>
      <c r="B7802" s="6" t="s">
        <v>28112</v>
      </c>
      <c r="C7802" s="6" t="s">
        <v>7155</v>
      </c>
      <c r="D7802" s="6" t="s">
        <v>18044</v>
      </c>
      <c r="E7802" s="6" t="s">
        <v>5638</v>
      </c>
      <c r="F7802" s="6" t="s">
        <v>28113</v>
      </c>
      <c r="G7802" s="6" t="s">
        <v>28114</v>
      </c>
      <c r="H7802" s="79">
        <v>3726.8940630000002</v>
      </c>
    </row>
    <row r="7803" spans="1:8" x14ac:dyDescent="0.2">
      <c r="A7803" s="6">
        <v>30077430</v>
      </c>
      <c r="B7803" s="6" t="s">
        <v>28115</v>
      </c>
      <c r="C7803" s="6" t="s">
        <v>7198</v>
      </c>
      <c r="D7803" s="6" t="s">
        <v>17969</v>
      </c>
      <c r="E7803" s="6" t="s">
        <v>5893</v>
      </c>
      <c r="F7803" s="6" t="s">
        <v>28116</v>
      </c>
      <c r="G7803" s="6" t="s">
        <v>28117</v>
      </c>
      <c r="H7803" s="79">
        <v>3731.1825629999998</v>
      </c>
    </row>
    <row r="7804" spans="1:8" x14ac:dyDescent="0.2">
      <c r="A7804" s="6">
        <v>30101258</v>
      </c>
      <c r="B7804" s="6" t="s">
        <v>28118</v>
      </c>
      <c r="C7804" s="6" t="s">
        <v>7198</v>
      </c>
      <c r="D7804" s="6" t="s">
        <v>17973</v>
      </c>
      <c r="E7804" s="6" t="s">
        <v>5893</v>
      </c>
      <c r="F7804" s="6" t="s">
        <v>28119</v>
      </c>
      <c r="G7804" s="6" t="s">
        <v>28120</v>
      </c>
      <c r="H7804" s="79">
        <v>3731.1825629999998</v>
      </c>
    </row>
    <row r="7805" spans="1:8" x14ac:dyDescent="0.2">
      <c r="A7805" s="6">
        <v>30056102</v>
      </c>
      <c r="B7805" s="6" t="s">
        <v>28121</v>
      </c>
      <c r="C7805" s="6" t="s">
        <v>5686</v>
      </c>
      <c r="D7805" s="6" t="s">
        <v>5892</v>
      </c>
      <c r="E7805" s="6" t="s">
        <v>5893</v>
      </c>
      <c r="F7805" s="6" t="s">
        <v>28122</v>
      </c>
      <c r="G7805" s="6" t="s">
        <v>28123</v>
      </c>
      <c r="H7805" s="79">
        <v>3745.5417109999999</v>
      </c>
    </row>
    <row r="7806" spans="1:8" x14ac:dyDescent="0.2">
      <c r="A7806" s="6">
        <v>30370477</v>
      </c>
      <c r="B7806" s="6" t="s">
        <v>28124</v>
      </c>
      <c r="C7806" s="6" t="s">
        <v>21044</v>
      </c>
      <c r="D7806" s="6" t="s">
        <v>20977</v>
      </c>
      <c r="E7806" s="6" t="s">
        <v>5638</v>
      </c>
      <c r="F7806" s="6" t="s">
        <v>28125</v>
      </c>
      <c r="G7806" s="6" t="s">
        <v>28126</v>
      </c>
      <c r="H7806" s="79">
        <v>3750.3618620000002</v>
      </c>
    </row>
    <row r="7807" spans="1:8" x14ac:dyDescent="0.2">
      <c r="A7807" s="6">
        <v>30374060</v>
      </c>
      <c r="B7807" s="6" t="s">
        <v>28127</v>
      </c>
      <c r="C7807" s="6" t="s">
        <v>5710</v>
      </c>
      <c r="D7807" s="6" t="s">
        <v>18870</v>
      </c>
      <c r="E7807" s="6" t="s">
        <v>5638</v>
      </c>
      <c r="F7807" s="6" t="s">
        <v>28128</v>
      </c>
      <c r="G7807" s="6" t="s">
        <v>28129</v>
      </c>
      <c r="H7807" s="79">
        <v>3751.307562</v>
      </c>
    </row>
    <row r="7808" spans="1:8" x14ac:dyDescent="0.2">
      <c r="A7808" s="6">
        <v>30233415</v>
      </c>
      <c r="B7808" s="6" t="s">
        <v>28130</v>
      </c>
      <c r="C7808" s="6" t="s">
        <v>5710</v>
      </c>
      <c r="D7808" s="6" t="s">
        <v>18874</v>
      </c>
      <c r="E7808" s="6" t="s">
        <v>5638</v>
      </c>
      <c r="F7808" s="6" t="s">
        <v>28131</v>
      </c>
      <c r="G7808" s="6" t="s">
        <v>28132</v>
      </c>
      <c r="H7808" s="79">
        <v>3751.307562</v>
      </c>
    </row>
    <row r="7809" spans="1:8" x14ac:dyDescent="0.2">
      <c r="A7809" s="6">
        <v>30349474</v>
      </c>
      <c r="B7809" s="6" t="s">
        <v>28133</v>
      </c>
      <c r="C7809" s="6" t="s">
        <v>6254</v>
      </c>
      <c r="D7809" s="6" t="s">
        <v>17993</v>
      </c>
      <c r="E7809" s="6" t="s">
        <v>15819</v>
      </c>
      <c r="F7809" s="6" t="s">
        <v>28134</v>
      </c>
      <c r="G7809" s="6" t="s">
        <v>28135</v>
      </c>
      <c r="H7809" s="79">
        <v>3752.6087779999998</v>
      </c>
    </row>
    <row r="7810" spans="1:8" x14ac:dyDescent="0.2">
      <c r="A7810" s="6">
        <v>30275680</v>
      </c>
      <c r="B7810" s="6" t="s">
        <v>28136</v>
      </c>
      <c r="C7810" s="6" t="s">
        <v>6254</v>
      </c>
      <c r="D7810" s="6" t="s">
        <v>17997</v>
      </c>
      <c r="E7810" s="6" t="s">
        <v>15819</v>
      </c>
      <c r="F7810" s="6" t="s">
        <v>28137</v>
      </c>
      <c r="G7810" s="6" t="s">
        <v>28138</v>
      </c>
      <c r="H7810" s="79">
        <v>3752.6087779999998</v>
      </c>
    </row>
    <row r="7811" spans="1:8" x14ac:dyDescent="0.2">
      <c r="A7811" s="6">
        <v>30372898</v>
      </c>
      <c r="B7811" s="6" t="s">
        <v>2487</v>
      </c>
      <c r="C7811" s="6" t="s">
        <v>9045</v>
      </c>
      <c r="D7811" s="6" t="s">
        <v>18358</v>
      </c>
      <c r="E7811" s="6" t="s">
        <v>5638</v>
      </c>
      <c r="F7811" s="6" t="s">
        <v>2482</v>
      </c>
      <c r="G7811" s="6" t="s">
        <v>2483</v>
      </c>
      <c r="H7811" s="79">
        <v>3753.271221</v>
      </c>
    </row>
    <row r="7812" spans="1:8" x14ac:dyDescent="0.2">
      <c r="A7812" s="6">
        <v>30286120</v>
      </c>
      <c r="B7812" s="6" t="s">
        <v>28139</v>
      </c>
      <c r="C7812" s="6" t="s">
        <v>6178</v>
      </c>
      <c r="D7812" s="6" t="s">
        <v>18874</v>
      </c>
      <c r="E7812" s="6" t="s">
        <v>5638</v>
      </c>
      <c r="F7812" s="6" t="s">
        <v>28140</v>
      </c>
      <c r="G7812" s="6" t="s">
        <v>28141</v>
      </c>
      <c r="H7812" s="79">
        <v>3764.447244</v>
      </c>
    </row>
    <row r="7813" spans="1:8" x14ac:dyDescent="0.2">
      <c r="A7813" s="6">
        <v>30052998</v>
      </c>
      <c r="B7813" s="6" t="s">
        <v>28142</v>
      </c>
      <c r="C7813" s="6" t="s">
        <v>5714</v>
      </c>
      <c r="D7813" s="6" t="s">
        <v>18874</v>
      </c>
      <c r="E7813" s="6" t="s">
        <v>5638</v>
      </c>
      <c r="F7813" s="6" t="s">
        <v>28143</v>
      </c>
      <c r="G7813" s="6" t="s">
        <v>28144</v>
      </c>
      <c r="H7813" s="79">
        <v>3765.4574259999999</v>
      </c>
    </row>
    <row r="7814" spans="1:8" x14ac:dyDescent="0.2">
      <c r="A7814" s="6">
        <v>30210691</v>
      </c>
      <c r="B7814" s="6" t="s">
        <v>28145</v>
      </c>
      <c r="C7814" s="6" t="s">
        <v>6178</v>
      </c>
      <c r="D7814" s="6" t="s">
        <v>17969</v>
      </c>
      <c r="E7814" s="6" t="s">
        <v>5893</v>
      </c>
      <c r="F7814" s="6" t="s">
        <v>28146</v>
      </c>
      <c r="G7814" s="6" t="s">
        <v>28147</v>
      </c>
      <c r="H7814" s="79">
        <v>3766.1704359999999</v>
      </c>
    </row>
    <row r="7815" spans="1:8" x14ac:dyDescent="0.2">
      <c r="A7815" s="6">
        <v>30330861</v>
      </c>
      <c r="B7815" s="6" t="s">
        <v>28148</v>
      </c>
      <c r="C7815" s="6" t="s">
        <v>6178</v>
      </c>
      <c r="D7815" s="6" t="s">
        <v>17973</v>
      </c>
      <c r="E7815" s="6" t="s">
        <v>5893</v>
      </c>
      <c r="F7815" s="6" t="s">
        <v>28149</v>
      </c>
      <c r="G7815" s="6" t="s">
        <v>28150</v>
      </c>
      <c r="H7815" s="79">
        <v>3766.1704359999999</v>
      </c>
    </row>
    <row r="7816" spans="1:8" x14ac:dyDescent="0.2">
      <c r="A7816" s="6">
        <v>30422155</v>
      </c>
      <c r="B7816" s="6" t="s">
        <v>28151</v>
      </c>
      <c r="C7816" s="6" t="s">
        <v>5658</v>
      </c>
      <c r="D7816" s="6" t="s">
        <v>28152</v>
      </c>
      <c r="E7816" s="6" t="s">
        <v>5638</v>
      </c>
      <c r="F7816" s="6" t="s">
        <v>28153</v>
      </c>
      <c r="G7816" s="6" t="s">
        <v>28154</v>
      </c>
      <c r="H7816" s="79">
        <v>3768.8582550000001</v>
      </c>
    </row>
    <row r="7817" spans="1:8" x14ac:dyDescent="0.2">
      <c r="A7817" s="6">
        <v>30070123</v>
      </c>
      <c r="B7817" s="6" t="s">
        <v>28155</v>
      </c>
      <c r="C7817" s="6" t="s">
        <v>5670</v>
      </c>
      <c r="D7817" s="6" t="s">
        <v>27185</v>
      </c>
      <c r="E7817" s="6" t="s">
        <v>5638</v>
      </c>
      <c r="F7817" s="6" t="s">
        <v>28156</v>
      </c>
      <c r="G7817" s="6" t="s">
        <v>28157</v>
      </c>
      <c r="H7817" s="79">
        <v>3768.8582550000001</v>
      </c>
    </row>
    <row r="7818" spans="1:8" x14ac:dyDescent="0.2">
      <c r="A7818" s="6">
        <v>30059715</v>
      </c>
      <c r="B7818" s="6" t="s">
        <v>28158</v>
      </c>
      <c r="C7818" s="6" t="s">
        <v>10908</v>
      </c>
      <c r="D7818" s="6" t="s">
        <v>19176</v>
      </c>
      <c r="E7818" s="6" t="s">
        <v>5893</v>
      </c>
      <c r="F7818" s="6" t="s">
        <v>28159</v>
      </c>
      <c r="G7818" s="6" t="s">
        <v>28160</v>
      </c>
      <c r="H7818" s="79">
        <v>3774.083811</v>
      </c>
    </row>
    <row r="7819" spans="1:8" x14ac:dyDescent="0.2">
      <c r="A7819" s="6">
        <v>30323441</v>
      </c>
      <c r="B7819" s="6" t="s">
        <v>28161</v>
      </c>
      <c r="C7819" s="6" t="s">
        <v>10908</v>
      </c>
      <c r="D7819" s="6" t="s">
        <v>19180</v>
      </c>
      <c r="E7819" s="6" t="s">
        <v>5893</v>
      </c>
      <c r="F7819" s="6" t="s">
        <v>28162</v>
      </c>
      <c r="G7819" s="6" t="s">
        <v>28163</v>
      </c>
      <c r="H7819" s="79">
        <v>3774.083811</v>
      </c>
    </row>
    <row r="7820" spans="1:8" x14ac:dyDescent="0.2">
      <c r="A7820" s="6">
        <v>30306627</v>
      </c>
      <c r="B7820" s="6" t="s">
        <v>28164</v>
      </c>
      <c r="C7820" s="6" t="s">
        <v>5981</v>
      </c>
      <c r="D7820" s="6" t="s">
        <v>18044</v>
      </c>
      <c r="E7820" s="6" t="s">
        <v>5638</v>
      </c>
      <c r="F7820" s="6" t="s">
        <v>28165</v>
      </c>
      <c r="G7820" s="6" t="s">
        <v>28166</v>
      </c>
      <c r="H7820" s="79">
        <v>3774.3990840000001</v>
      </c>
    </row>
    <row r="7821" spans="1:8" x14ac:dyDescent="0.2">
      <c r="A7821" s="6">
        <v>30292281</v>
      </c>
      <c r="B7821" s="6" t="s">
        <v>28167</v>
      </c>
      <c r="C7821" s="6" t="s">
        <v>5945</v>
      </c>
      <c r="D7821" s="6" t="s">
        <v>17617</v>
      </c>
      <c r="E7821" s="6" t="s">
        <v>5638</v>
      </c>
      <c r="F7821" s="6" t="s">
        <v>28168</v>
      </c>
      <c r="G7821" s="6" t="s">
        <v>28169</v>
      </c>
      <c r="H7821" s="79">
        <v>3783.455078</v>
      </c>
    </row>
    <row r="7822" spans="1:8" x14ac:dyDescent="0.2">
      <c r="A7822" s="6">
        <v>30003491</v>
      </c>
      <c r="B7822" s="6" t="s">
        <v>28170</v>
      </c>
      <c r="C7822" s="6" t="s">
        <v>5949</v>
      </c>
      <c r="D7822" s="6" t="s">
        <v>17617</v>
      </c>
      <c r="E7822" s="6" t="s">
        <v>5638</v>
      </c>
      <c r="F7822" s="6" t="s">
        <v>28171</v>
      </c>
      <c r="G7822" s="6" t="s">
        <v>28172</v>
      </c>
      <c r="H7822" s="79">
        <v>3783.455078</v>
      </c>
    </row>
    <row r="7823" spans="1:8" x14ac:dyDescent="0.2">
      <c r="A7823" s="6">
        <v>30154837</v>
      </c>
      <c r="B7823" s="6" t="s">
        <v>5215</v>
      </c>
      <c r="C7823" s="6" t="s">
        <v>5945</v>
      </c>
      <c r="D7823" s="6" t="s">
        <v>17559</v>
      </c>
      <c r="E7823" s="6" t="s">
        <v>5638</v>
      </c>
      <c r="F7823" s="6" t="s">
        <v>5211</v>
      </c>
      <c r="G7823" s="6" t="s">
        <v>5212</v>
      </c>
      <c r="H7823" s="79">
        <v>3783.455078</v>
      </c>
    </row>
    <row r="7824" spans="1:8" x14ac:dyDescent="0.2">
      <c r="A7824" s="6">
        <v>30425408</v>
      </c>
      <c r="B7824" s="6" t="s">
        <v>28173</v>
      </c>
      <c r="C7824" s="6" t="s">
        <v>5949</v>
      </c>
      <c r="D7824" s="6" t="s">
        <v>17559</v>
      </c>
      <c r="E7824" s="6" t="s">
        <v>5638</v>
      </c>
      <c r="F7824" s="6" t="s">
        <v>28174</v>
      </c>
      <c r="G7824" s="6" t="s">
        <v>28175</v>
      </c>
      <c r="H7824" s="79">
        <v>3783.455078</v>
      </c>
    </row>
    <row r="7825" spans="1:8" x14ac:dyDescent="0.2">
      <c r="A7825" s="6">
        <v>30372786</v>
      </c>
      <c r="B7825" s="6" t="s">
        <v>28176</v>
      </c>
      <c r="C7825" s="6" t="s">
        <v>6134</v>
      </c>
      <c r="D7825" s="6" t="s">
        <v>17993</v>
      </c>
      <c r="E7825" s="6" t="s">
        <v>15819</v>
      </c>
      <c r="F7825" s="6" t="s">
        <v>28177</v>
      </c>
      <c r="G7825" s="6" t="s">
        <v>28178</v>
      </c>
      <c r="H7825" s="79">
        <v>3787.7317849999999</v>
      </c>
    </row>
    <row r="7826" spans="1:8" x14ac:dyDescent="0.2">
      <c r="A7826" s="6">
        <v>30155366</v>
      </c>
      <c r="B7826" s="6" t="s">
        <v>28179</v>
      </c>
      <c r="C7826" s="6" t="s">
        <v>6134</v>
      </c>
      <c r="D7826" s="6" t="s">
        <v>17997</v>
      </c>
      <c r="E7826" s="6" t="s">
        <v>15819</v>
      </c>
      <c r="F7826" s="6" t="s">
        <v>28180</v>
      </c>
      <c r="G7826" s="6" t="s">
        <v>28181</v>
      </c>
      <c r="H7826" s="79">
        <v>3787.7317849999999</v>
      </c>
    </row>
    <row r="7827" spans="1:8" x14ac:dyDescent="0.2">
      <c r="A7827" s="6">
        <v>30137490</v>
      </c>
      <c r="B7827" s="6" t="s">
        <v>28182</v>
      </c>
      <c r="C7827" s="6" t="s">
        <v>5933</v>
      </c>
      <c r="D7827" s="6" t="s">
        <v>17617</v>
      </c>
      <c r="E7827" s="6" t="s">
        <v>5638</v>
      </c>
      <c r="F7827" s="6" t="s">
        <v>28183</v>
      </c>
      <c r="G7827" s="6" t="s">
        <v>28184</v>
      </c>
      <c r="H7827" s="79">
        <v>3787.7866119999999</v>
      </c>
    </row>
    <row r="7828" spans="1:8" x14ac:dyDescent="0.2">
      <c r="A7828" s="6">
        <v>30360474</v>
      </c>
      <c r="B7828" s="6" t="s">
        <v>28185</v>
      </c>
      <c r="C7828" s="6" t="s">
        <v>5933</v>
      </c>
      <c r="D7828" s="6" t="s">
        <v>17559</v>
      </c>
      <c r="E7828" s="6" t="s">
        <v>5638</v>
      </c>
      <c r="F7828" s="6" t="s">
        <v>28186</v>
      </c>
      <c r="G7828" s="6" t="s">
        <v>28187</v>
      </c>
      <c r="H7828" s="79">
        <v>3787.7866119999999</v>
      </c>
    </row>
    <row r="7829" spans="1:8" x14ac:dyDescent="0.2">
      <c r="A7829" s="6">
        <v>30201523</v>
      </c>
      <c r="B7829" s="6" t="s">
        <v>28188</v>
      </c>
      <c r="C7829" s="6" t="s">
        <v>6130</v>
      </c>
      <c r="D7829" s="6" t="s">
        <v>17993</v>
      </c>
      <c r="E7829" s="6" t="s">
        <v>15819</v>
      </c>
      <c r="F7829" s="6" t="s">
        <v>28189</v>
      </c>
      <c r="G7829" s="6" t="s">
        <v>28190</v>
      </c>
      <c r="H7829" s="79">
        <v>3792.7473</v>
      </c>
    </row>
    <row r="7830" spans="1:8" x14ac:dyDescent="0.2">
      <c r="A7830" s="6">
        <v>30192563</v>
      </c>
      <c r="B7830" s="6" t="s">
        <v>28191</v>
      </c>
      <c r="C7830" s="6" t="s">
        <v>6520</v>
      </c>
      <c r="D7830" s="6" t="s">
        <v>17969</v>
      </c>
      <c r="E7830" s="6" t="s">
        <v>5893</v>
      </c>
      <c r="F7830" s="6" t="s">
        <v>28192</v>
      </c>
      <c r="G7830" s="6" t="s">
        <v>28193</v>
      </c>
      <c r="H7830" s="79">
        <v>3796.5619200000001</v>
      </c>
    </row>
    <row r="7831" spans="1:8" x14ac:dyDescent="0.2">
      <c r="A7831" s="6">
        <v>30212838</v>
      </c>
      <c r="B7831" s="6" t="s">
        <v>28194</v>
      </c>
      <c r="C7831" s="6" t="s">
        <v>6520</v>
      </c>
      <c r="D7831" s="6" t="s">
        <v>17973</v>
      </c>
      <c r="E7831" s="6" t="s">
        <v>5893</v>
      </c>
      <c r="F7831" s="6" t="s">
        <v>28195</v>
      </c>
      <c r="G7831" s="6" t="s">
        <v>28196</v>
      </c>
      <c r="H7831" s="79">
        <v>3796.5619200000001</v>
      </c>
    </row>
    <row r="7832" spans="1:8" x14ac:dyDescent="0.2">
      <c r="A7832" s="6">
        <v>30010439</v>
      </c>
      <c r="B7832" s="6" t="s">
        <v>28197</v>
      </c>
      <c r="C7832" s="6" t="s">
        <v>6528</v>
      </c>
      <c r="D7832" s="6" t="s">
        <v>17969</v>
      </c>
      <c r="E7832" s="6" t="s">
        <v>5893</v>
      </c>
      <c r="F7832" s="6" t="s">
        <v>28198</v>
      </c>
      <c r="G7832" s="6" t="s">
        <v>28199</v>
      </c>
      <c r="H7832" s="79">
        <v>3803.2302439999999</v>
      </c>
    </row>
    <row r="7833" spans="1:8" x14ac:dyDescent="0.2">
      <c r="A7833" s="6">
        <v>30047062</v>
      </c>
      <c r="B7833" s="6" t="s">
        <v>28200</v>
      </c>
      <c r="C7833" s="6" t="s">
        <v>9181</v>
      </c>
      <c r="D7833" s="6" t="s">
        <v>18587</v>
      </c>
      <c r="E7833" s="6" t="s">
        <v>15819</v>
      </c>
      <c r="F7833" s="6" t="s">
        <v>28201</v>
      </c>
      <c r="G7833" s="6" t="s">
        <v>28202</v>
      </c>
      <c r="H7833" s="79">
        <v>3804.0892789999998</v>
      </c>
    </row>
    <row r="7834" spans="1:8" x14ac:dyDescent="0.2">
      <c r="A7834" s="6">
        <v>30221549</v>
      </c>
      <c r="B7834" s="6" t="s">
        <v>28203</v>
      </c>
      <c r="C7834" s="6" t="s">
        <v>9185</v>
      </c>
      <c r="D7834" s="6" t="s">
        <v>18587</v>
      </c>
      <c r="E7834" s="6" t="s">
        <v>15819</v>
      </c>
      <c r="F7834" s="6" t="s">
        <v>28204</v>
      </c>
      <c r="G7834" s="6" t="s">
        <v>28205</v>
      </c>
      <c r="H7834" s="79">
        <v>3804.0892789999998</v>
      </c>
    </row>
    <row r="7835" spans="1:8" x14ac:dyDescent="0.2">
      <c r="A7835" s="6">
        <v>30080149</v>
      </c>
      <c r="B7835" s="6" t="s">
        <v>28206</v>
      </c>
      <c r="C7835" s="6" t="s">
        <v>9189</v>
      </c>
      <c r="D7835" s="6" t="s">
        <v>18587</v>
      </c>
      <c r="E7835" s="6" t="s">
        <v>15819</v>
      </c>
      <c r="F7835" s="6" t="s">
        <v>28207</v>
      </c>
      <c r="G7835" s="6" t="s">
        <v>28208</v>
      </c>
      <c r="H7835" s="79">
        <v>3804.0892789999998</v>
      </c>
    </row>
    <row r="7836" spans="1:8" x14ac:dyDescent="0.2">
      <c r="A7836" s="6">
        <v>30359059</v>
      </c>
      <c r="B7836" s="6" t="s">
        <v>28209</v>
      </c>
      <c r="C7836" s="6" t="s">
        <v>9193</v>
      </c>
      <c r="D7836" s="6" t="s">
        <v>18587</v>
      </c>
      <c r="E7836" s="6" t="s">
        <v>15819</v>
      </c>
      <c r="F7836" s="6" t="s">
        <v>28210</v>
      </c>
      <c r="G7836" s="6" t="s">
        <v>28211</v>
      </c>
      <c r="H7836" s="79">
        <v>3804.0892789999998</v>
      </c>
    </row>
    <row r="7837" spans="1:8" x14ac:dyDescent="0.2">
      <c r="A7837" s="6">
        <v>30372657</v>
      </c>
      <c r="B7837" s="6" t="s">
        <v>28212</v>
      </c>
      <c r="C7837" s="6" t="s">
        <v>6516</v>
      </c>
      <c r="D7837" s="6" t="s">
        <v>17969</v>
      </c>
      <c r="E7837" s="6" t="s">
        <v>5893</v>
      </c>
      <c r="F7837" s="6" t="s">
        <v>28213</v>
      </c>
      <c r="G7837" s="6" t="s">
        <v>28214</v>
      </c>
      <c r="H7837" s="79">
        <v>3811.9296789999999</v>
      </c>
    </row>
    <row r="7838" spans="1:8" x14ac:dyDescent="0.2">
      <c r="A7838" s="6">
        <v>30044185</v>
      </c>
      <c r="B7838" s="6" t="s">
        <v>28215</v>
      </c>
      <c r="C7838" s="6" t="s">
        <v>6516</v>
      </c>
      <c r="D7838" s="6" t="s">
        <v>17973</v>
      </c>
      <c r="E7838" s="6" t="s">
        <v>5893</v>
      </c>
      <c r="F7838" s="6" t="s">
        <v>28216</v>
      </c>
      <c r="G7838" s="6" t="s">
        <v>28217</v>
      </c>
      <c r="H7838" s="79">
        <v>3811.9296789999999</v>
      </c>
    </row>
    <row r="7839" spans="1:8" x14ac:dyDescent="0.2">
      <c r="A7839" s="6">
        <v>30276354</v>
      </c>
      <c r="B7839" s="6" t="s">
        <v>28218</v>
      </c>
      <c r="C7839" s="6" t="s">
        <v>8654</v>
      </c>
      <c r="D7839" s="6" t="s">
        <v>18044</v>
      </c>
      <c r="E7839" s="6" t="s">
        <v>5638</v>
      </c>
      <c r="F7839" s="6" t="s">
        <v>28219</v>
      </c>
      <c r="G7839" s="6" t="s">
        <v>28220</v>
      </c>
      <c r="H7839" s="79">
        <v>3812.9378280000001</v>
      </c>
    </row>
    <row r="7840" spans="1:8" x14ac:dyDescent="0.2">
      <c r="A7840" s="6">
        <v>30221684</v>
      </c>
      <c r="B7840" s="6" t="s">
        <v>28221</v>
      </c>
      <c r="C7840" s="6" t="s">
        <v>8517</v>
      </c>
      <c r="D7840" s="6" t="s">
        <v>18044</v>
      </c>
      <c r="E7840" s="6" t="s">
        <v>5638</v>
      </c>
      <c r="F7840" s="6" t="s">
        <v>28222</v>
      </c>
      <c r="G7840" s="6" t="s">
        <v>28223</v>
      </c>
      <c r="H7840" s="79">
        <v>3821.5149929999998</v>
      </c>
    </row>
    <row r="7841" spans="1:8" x14ac:dyDescent="0.2">
      <c r="A7841" s="6">
        <v>30037594</v>
      </c>
      <c r="B7841" s="6" t="s">
        <v>28224</v>
      </c>
      <c r="C7841" s="6" t="s">
        <v>9137</v>
      </c>
      <c r="D7841" s="6" t="s">
        <v>18587</v>
      </c>
      <c r="E7841" s="6" t="s">
        <v>15819</v>
      </c>
      <c r="F7841" s="6" t="s">
        <v>28225</v>
      </c>
      <c r="G7841" s="6" t="s">
        <v>28226</v>
      </c>
      <c r="H7841" s="79">
        <v>3830.1505269999998</v>
      </c>
    </row>
    <row r="7842" spans="1:8" x14ac:dyDescent="0.2">
      <c r="A7842" s="6">
        <v>30172384</v>
      </c>
      <c r="B7842" s="6" t="s">
        <v>28227</v>
      </c>
      <c r="C7842" s="6" t="s">
        <v>9141</v>
      </c>
      <c r="D7842" s="6" t="s">
        <v>18587</v>
      </c>
      <c r="E7842" s="6" t="s">
        <v>15819</v>
      </c>
      <c r="F7842" s="6" t="s">
        <v>28228</v>
      </c>
      <c r="G7842" s="6" t="s">
        <v>28229</v>
      </c>
      <c r="H7842" s="79">
        <v>3830.1505269999998</v>
      </c>
    </row>
    <row r="7843" spans="1:8" x14ac:dyDescent="0.2">
      <c r="A7843" s="6">
        <v>30007633</v>
      </c>
      <c r="B7843" s="6" t="s">
        <v>28230</v>
      </c>
      <c r="C7843" s="6" t="s">
        <v>5670</v>
      </c>
      <c r="D7843" s="6" t="s">
        <v>12610</v>
      </c>
      <c r="E7843" s="6" t="s">
        <v>5893</v>
      </c>
      <c r="F7843" s="6" t="s">
        <v>28231</v>
      </c>
      <c r="G7843" s="6" t="s">
        <v>28232</v>
      </c>
      <c r="H7843" s="79">
        <v>3843.0586109999999</v>
      </c>
    </row>
    <row r="7844" spans="1:8" x14ac:dyDescent="0.2">
      <c r="A7844" s="6">
        <v>30410017</v>
      </c>
      <c r="B7844" s="6" t="s">
        <v>28233</v>
      </c>
      <c r="C7844" s="6" t="s">
        <v>6210</v>
      </c>
      <c r="D7844" s="6" t="s">
        <v>22958</v>
      </c>
      <c r="E7844" s="6" t="s">
        <v>5638</v>
      </c>
      <c r="F7844" s="6" t="s">
        <v>28234</v>
      </c>
      <c r="G7844" s="6" t="s">
        <v>28235</v>
      </c>
      <c r="H7844" s="79">
        <v>3852.9523709999999</v>
      </c>
    </row>
    <row r="7845" spans="1:8" x14ac:dyDescent="0.2">
      <c r="A7845" s="6">
        <v>30031641</v>
      </c>
      <c r="B7845" s="6" t="s">
        <v>28236</v>
      </c>
      <c r="C7845" s="6" t="s">
        <v>6214</v>
      </c>
      <c r="D7845" s="6" t="s">
        <v>22958</v>
      </c>
      <c r="E7845" s="6" t="s">
        <v>5638</v>
      </c>
      <c r="F7845" s="6" t="s">
        <v>28237</v>
      </c>
      <c r="G7845" s="6" t="s">
        <v>28238</v>
      </c>
      <c r="H7845" s="79">
        <v>3852.9523709999999</v>
      </c>
    </row>
    <row r="7846" spans="1:8" x14ac:dyDescent="0.2">
      <c r="A7846" s="6">
        <v>30337546</v>
      </c>
      <c r="B7846" s="6" t="s">
        <v>28239</v>
      </c>
      <c r="C7846" s="6" t="s">
        <v>6218</v>
      </c>
      <c r="D7846" s="6" t="s">
        <v>22958</v>
      </c>
      <c r="E7846" s="6" t="s">
        <v>5638</v>
      </c>
      <c r="F7846" s="6" t="s">
        <v>28240</v>
      </c>
      <c r="G7846" s="6" t="s">
        <v>28241</v>
      </c>
      <c r="H7846" s="79">
        <v>3852.9523709999999</v>
      </c>
    </row>
    <row r="7847" spans="1:8" x14ac:dyDescent="0.2">
      <c r="A7847" s="6">
        <v>30231118</v>
      </c>
      <c r="B7847" s="6" t="s">
        <v>28242</v>
      </c>
      <c r="C7847" s="6" t="s">
        <v>6210</v>
      </c>
      <c r="D7847" s="6" t="s">
        <v>7351</v>
      </c>
      <c r="E7847" s="6" t="s">
        <v>5638</v>
      </c>
      <c r="F7847" s="6" t="s">
        <v>28243</v>
      </c>
      <c r="G7847" s="6" t="s">
        <v>28244</v>
      </c>
      <c r="H7847" s="79">
        <v>3852.9523709999999</v>
      </c>
    </row>
    <row r="7848" spans="1:8" x14ac:dyDescent="0.2">
      <c r="A7848" s="6">
        <v>30395688</v>
      </c>
      <c r="B7848" s="6" t="s">
        <v>28245</v>
      </c>
      <c r="C7848" s="6" t="s">
        <v>6214</v>
      </c>
      <c r="D7848" s="6" t="s">
        <v>7351</v>
      </c>
      <c r="E7848" s="6" t="s">
        <v>5638</v>
      </c>
      <c r="F7848" s="6" t="s">
        <v>28246</v>
      </c>
      <c r="G7848" s="6" t="s">
        <v>28247</v>
      </c>
      <c r="H7848" s="79">
        <v>3852.9523709999999</v>
      </c>
    </row>
    <row r="7849" spans="1:8" x14ac:dyDescent="0.2">
      <c r="A7849" s="6">
        <v>30217114</v>
      </c>
      <c r="B7849" s="6" t="s">
        <v>28248</v>
      </c>
      <c r="C7849" s="6" t="s">
        <v>6218</v>
      </c>
      <c r="D7849" s="6" t="s">
        <v>7351</v>
      </c>
      <c r="E7849" s="6" t="s">
        <v>5638</v>
      </c>
      <c r="F7849" s="6" t="s">
        <v>28249</v>
      </c>
      <c r="G7849" s="6" t="s">
        <v>28250</v>
      </c>
      <c r="H7849" s="79">
        <v>3852.9523709999999</v>
      </c>
    </row>
    <row r="7850" spans="1:8" x14ac:dyDescent="0.2">
      <c r="A7850" s="6">
        <v>30100768</v>
      </c>
      <c r="B7850" s="6" t="s">
        <v>28251</v>
      </c>
      <c r="C7850" s="6" t="s">
        <v>6464</v>
      </c>
      <c r="D7850" s="6" t="s">
        <v>19176</v>
      </c>
      <c r="E7850" s="6" t="s">
        <v>5893</v>
      </c>
      <c r="F7850" s="6" t="s">
        <v>28252</v>
      </c>
      <c r="G7850" s="6" t="s">
        <v>28253</v>
      </c>
      <c r="H7850" s="79">
        <v>3857.2017839999999</v>
      </c>
    </row>
    <row r="7851" spans="1:8" x14ac:dyDescent="0.2">
      <c r="A7851" s="6">
        <v>30176023</v>
      </c>
      <c r="B7851" s="6" t="s">
        <v>28254</v>
      </c>
      <c r="C7851" s="6" t="s">
        <v>6464</v>
      </c>
      <c r="D7851" s="6" t="s">
        <v>19180</v>
      </c>
      <c r="E7851" s="6" t="s">
        <v>5893</v>
      </c>
      <c r="F7851" s="6" t="s">
        <v>28255</v>
      </c>
      <c r="G7851" s="6" t="s">
        <v>28256</v>
      </c>
      <c r="H7851" s="79">
        <v>3857.2017839999999</v>
      </c>
    </row>
    <row r="7852" spans="1:8" x14ac:dyDescent="0.2">
      <c r="A7852" s="6">
        <v>30052211</v>
      </c>
      <c r="B7852" s="6" t="s">
        <v>28257</v>
      </c>
      <c r="C7852" s="6" t="s">
        <v>6342</v>
      </c>
      <c r="D7852" s="6" t="s">
        <v>17993</v>
      </c>
      <c r="E7852" s="6" t="s">
        <v>15819</v>
      </c>
      <c r="F7852" s="6" t="s">
        <v>28258</v>
      </c>
      <c r="G7852" s="6" t="s">
        <v>28259</v>
      </c>
      <c r="H7852" s="79">
        <v>3857.5605569999998</v>
      </c>
    </row>
    <row r="7853" spans="1:8" x14ac:dyDescent="0.2">
      <c r="A7853" s="6">
        <v>30242643</v>
      </c>
      <c r="B7853" s="6" t="s">
        <v>28260</v>
      </c>
      <c r="C7853" s="6" t="s">
        <v>6342</v>
      </c>
      <c r="D7853" s="6" t="s">
        <v>17997</v>
      </c>
      <c r="E7853" s="6" t="s">
        <v>15819</v>
      </c>
      <c r="F7853" s="6" t="s">
        <v>28261</v>
      </c>
      <c r="G7853" s="6" t="s">
        <v>28262</v>
      </c>
      <c r="H7853" s="79">
        <v>3857.5605569999998</v>
      </c>
    </row>
    <row r="7854" spans="1:8" x14ac:dyDescent="0.2">
      <c r="A7854" s="6">
        <v>30165086</v>
      </c>
      <c r="B7854" s="6" t="s">
        <v>28263</v>
      </c>
      <c r="C7854" s="6" t="s">
        <v>5714</v>
      </c>
      <c r="D7854" s="6" t="s">
        <v>18870</v>
      </c>
      <c r="E7854" s="6" t="s">
        <v>5638</v>
      </c>
      <c r="F7854" s="6" t="s">
        <v>28264</v>
      </c>
      <c r="G7854" s="6" t="s">
        <v>28265</v>
      </c>
      <c r="H7854" s="79">
        <v>3858.2710769999999</v>
      </c>
    </row>
    <row r="7855" spans="1:8" x14ac:dyDescent="0.2">
      <c r="A7855" s="6">
        <v>30185192</v>
      </c>
      <c r="B7855" s="6" t="s">
        <v>28266</v>
      </c>
      <c r="C7855" s="6" t="s">
        <v>8707</v>
      </c>
      <c r="D7855" s="6" t="s">
        <v>19176</v>
      </c>
      <c r="E7855" s="6" t="s">
        <v>5893</v>
      </c>
      <c r="F7855" s="6" t="s">
        <v>28267</v>
      </c>
      <c r="G7855" s="6" t="s">
        <v>28268</v>
      </c>
      <c r="H7855" s="79">
        <v>3860.052717</v>
      </c>
    </row>
    <row r="7856" spans="1:8" x14ac:dyDescent="0.2">
      <c r="A7856" s="6">
        <v>30190975</v>
      </c>
      <c r="B7856" s="6" t="s">
        <v>28269</v>
      </c>
      <c r="C7856" s="6" t="s">
        <v>5985</v>
      </c>
      <c r="D7856" s="6" t="s">
        <v>18044</v>
      </c>
      <c r="E7856" s="6" t="s">
        <v>5638</v>
      </c>
      <c r="F7856" s="6" t="s">
        <v>28270</v>
      </c>
      <c r="G7856" s="6" t="s">
        <v>28271</v>
      </c>
      <c r="H7856" s="79">
        <v>3863.556814</v>
      </c>
    </row>
    <row r="7857" spans="1:8" x14ac:dyDescent="0.2">
      <c r="A7857" s="6">
        <v>30154106</v>
      </c>
      <c r="B7857" s="6" t="s">
        <v>28272</v>
      </c>
      <c r="C7857" s="6" t="s">
        <v>5789</v>
      </c>
      <c r="D7857" s="6" t="s">
        <v>28273</v>
      </c>
      <c r="E7857" s="6" t="s">
        <v>5638</v>
      </c>
      <c r="F7857" s="6" t="s">
        <v>28274</v>
      </c>
      <c r="G7857" s="6" t="s">
        <v>28275</v>
      </c>
      <c r="H7857" s="79">
        <v>3866.8030880000001</v>
      </c>
    </row>
    <row r="7858" spans="1:8" x14ac:dyDescent="0.2">
      <c r="A7858" s="6">
        <v>30216414</v>
      </c>
      <c r="B7858" s="6" t="s">
        <v>28276</v>
      </c>
      <c r="C7858" s="6" t="s">
        <v>5789</v>
      </c>
      <c r="D7858" s="6" t="s">
        <v>28277</v>
      </c>
      <c r="E7858" s="6" t="s">
        <v>5638</v>
      </c>
      <c r="F7858" s="6" t="s">
        <v>28278</v>
      </c>
      <c r="G7858" s="6" t="s">
        <v>28279</v>
      </c>
      <c r="H7858" s="79">
        <v>3866.8030880000001</v>
      </c>
    </row>
    <row r="7859" spans="1:8" x14ac:dyDescent="0.2">
      <c r="A7859" s="6">
        <v>30094556</v>
      </c>
      <c r="B7859" s="6" t="s">
        <v>28280</v>
      </c>
      <c r="C7859" s="6" t="s">
        <v>28281</v>
      </c>
      <c r="D7859" s="6" t="s">
        <v>19351</v>
      </c>
      <c r="E7859" s="6" t="s">
        <v>5893</v>
      </c>
      <c r="F7859" s="6" t="s">
        <v>28282</v>
      </c>
      <c r="G7859" s="6" t="s">
        <v>28283</v>
      </c>
      <c r="H7859" s="79">
        <v>3869.377035</v>
      </c>
    </row>
    <row r="7860" spans="1:8" x14ac:dyDescent="0.2">
      <c r="A7860" s="6">
        <v>30304504</v>
      </c>
      <c r="B7860" s="6" t="s">
        <v>28284</v>
      </c>
      <c r="C7860" s="6" t="s">
        <v>28285</v>
      </c>
      <c r="D7860" s="6" t="s">
        <v>19351</v>
      </c>
      <c r="E7860" s="6" t="s">
        <v>5893</v>
      </c>
      <c r="F7860" s="6" t="s">
        <v>28286</v>
      </c>
      <c r="G7860" s="6" t="s">
        <v>28287</v>
      </c>
      <c r="H7860" s="79">
        <v>3869.377035</v>
      </c>
    </row>
    <row r="7861" spans="1:8" x14ac:dyDescent="0.2">
      <c r="A7861" s="6">
        <v>30132401</v>
      </c>
      <c r="B7861" s="6" t="s">
        <v>28288</v>
      </c>
      <c r="C7861" s="6" t="s">
        <v>6677</v>
      </c>
      <c r="D7861" s="6" t="s">
        <v>6122</v>
      </c>
      <c r="E7861" s="6" t="s">
        <v>5638</v>
      </c>
      <c r="F7861" s="6" t="s">
        <v>28289</v>
      </c>
      <c r="G7861" s="6" t="s">
        <v>28290</v>
      </c>
      <c r="H7861" s="79">
        <v>3874.2168900000001</v>
      </c>
    </row>
    <row r="7862" spans="1:8" x14ac:dyDescent="0.2">
      <c r="A7862" s="6">
        <v>30391357</v>
      </c>
      <c r="B7862" s="6" t="s">
        <v>28291</v>
      </c>
      <c r="C7862" s="6" t="s">
        <v>6681</v>
      </c>
      <c r="D7862" s="6" t="s">
        <v>6122</v>
      </c>
      <c r="E7862" s="6" t="s">
        <v>5638</v>
      </c>
      <c r="F7862" s="6" t="s">
        <v>28292</v>
      </c>
      <c r="G7862" s="6" t="s">
        <v>28293</v>
      </c>
      <c r="H7862" s="79">
        <v>3874.2168900000001</v>
      </c>
    </row>
    <row r="7863" spans="1:8" x14ac:dyDescent="0.2">
      <c r="A7863" s="6">
        <v>30026763</v>
      </c>
      <c r="B7863" s="6" t="s">
        <v>28294</v>
      </c>
      <c r="C7863" s="6" t="s">
        <v>6685</v>
      </c>
      <c r="D7863" s="6" t="s">
        <v>6122</v>
      </c>
      <c r="E7863" s="6" t="s">
        <v>5638</v>
      </c>
      <c r="F7863" s="6" t="s">
        <v>28295</v>
      </c>
      <c r="G7863" s="6" t="s">
        <v>28296</v>
      </c>
      <c r="H7863" s="79">
        <v>3874.2168900000001</v>
      </c>
    </row>
    <row r="7864" spans="1:8" x14ac:dyDescent="0.2">
      <c r="A7864" s="6">
        <v>30327689</v>
      </c>
      <c r="B7864" s="6" t="s">
        <v>28297</v>
      </c>
      <c r="C7864" s="6" t="s">
        <v>6689</v>
      </c>
      <c r="D7864" s="6" t="s">
        <v>6122</v>
      </c>
      <c r="E7864" s="6" t="s">
        <v>5638</v>
      </c>
      <c r="F7864" s="6" t="s">
        <v>28298</v>
      </c>
      <c r="G7864" s="6" t="s">
        <v>28299</v>
      </c>
      <c r="H7864" s="79">
        <v>3874.2168900000001</v>
      </c>
    </row>
    <row r="7865" spans="1:8" x14ac:dyDescent="0.2">
      <c r="A7865" s="6">
        <v>30171384</v>
      </c>
      <c r="B7865" s="6" t="s">
        <v>28300</v>
      </c>
      <c r="C7865" s="6" t="s">
        <v>6693</v>
      </c>
      <c r="D7865" s="6" t="s">
        <v>6122</v>
      </c>
      <c r="E7865" s="6" t="s">
        <v>5638</v>
      </c>
      <c r="F7865" s="6" t="s">
        <v>28301</v>
      </c>
      <c r="G7865" s="6" t="s">
        <v>28302</v>
      </c>
      <c r="H7865" s="79">
        <v>3874.2168900000001</v>
      </c>
    </row>
    <row r="7866" spans="1:8" x14ac:dyDescent="0.2">
      <c r="A7866" s="6">
        <v>30039152</v>
      </c>
      <c r="B7866" s="6" t="s">
        <v>28303</v>
      </c>
      <c r="C7866" s="6" t="s">
        <v>28304</v>
      </c>
      <c r="D7866" s="6" t="s">
        <v>19351</v>
      </c>
      <c r="E7866" s="6" t="s">
        <v>5893</v>
      </c>
      <c r="F7866" s="6" t="s">
        <v>28305</v>
      </c>
      <c r="G7866" s="6" t="s">
        <v>28306</v>
      </c>
      <c r="H7866" s="79">
        <v>3880.3320130000002</v>
      </c>
    </row>
    <row r="7867" spans="1:8" x14ac:dyDescent="0.2">
      <c r="A7867" s="6">
        <v>30018827</v>
      </c>
      <c r="B7867" s="6" t="s">
        <v>28307</v>
      </c>
      <c r="C7867" s="6" t="s">
        <v>5678</v>
      </c>
      <c r="D7867" s="6" t="s">
        <v>18870</v>
      </c>
      <c r="E7867" s="6" t="s">
        <v>5638</v>
      </c>
      <c r="F7867" s="6" t="s">
        <v>28308</v>
      </c>
      <c r="G7867" s="6" t="s">
        <v>28309</v>
      </c>
      <c r="H7867" s="79">
        <v>3886.1697570000001</v>
      </c>
    </row>
    <row r="7868" spans="1:8" x14ac:dyDescent="0.2">
      <c r="A7868" s="6">
        <v>30186123</v>
      </c>
      <c r="B7868" s="6" t="s">
        <v>28310</v>
      </c>
      <c r="C7868" s="6" t="s">
        <v>9377</v>
      </c>
      <c r="D7868" s="6" t="s">
        <v>17993</v>
      </c>
      <c r="E7868" s="6" t="s">
        <v>15819</v>
      </c>
      <c r="F7868" s="6" t="s">
        <v>28311</v>
      </c>
      <c r="G7868" s="6" t="s">
        <v>28312</v>
      </c>
      <c r="H7868" s="79">
        <v>3888.0573420000001</v>
      </c>
    </row>
    <row r="7869" spans="1:8" x14ac:dyDescent="0.2">
      <c r="A7869" s="6">
        <v>30129107</v>
      </c>
      <c r="B7869" s="6" t="s">
        <v>28313</v>
      </c>
      <c r="C7869" s="6" t="s">
        <v>9377</v>
      </c>
      <c r="D7869" s="6" t="s">
        <v>17997</v>
      </c>
      <c r="E7869" s="6" t="s">
        <v>15819</v>
      </c>
      <c r="F7869" s="6" t="s">
        <v>28314</v>
      </c>
      <c r="G7869" s="6" t="s">
        <v>28315</v>
      </c>
      <c r="H7869" s="79">
        <v>3888.0573420000001</v>
      </c>
    </row>
    <row r="7870" spans="1:8" x14ac:dyDescent="0.2">
      <c r="A7870" s="6">
        <v>30327776</v>
      </c>
      <c r="B7870" s="6" t="s">
        <v>28316</v>
      </c>
      <c r="C7870" s="6" t="s">
        <v>6290</v>
      </c>
      <c r="D7870" s="6" t="s">
        <v>28070</v>
      </c>
      <c r="E7870" s="6" t="s">
        <v>5638</v>
      </c>
      <c r="F7870" s="6" t="s">
        <v>28317</v>
      </c>
      <c r="G7870" s="6" t="s">
        <v>28318</v>
      </c>
      <c r="H7870" s="79">
        <v>3888.0573420000001</v>
      </c>
    </row>
    <row r="7871" spans="1:8" x14ac:dyDescent="0.2">
      <c r="A7871" s="6">
        <v>30108783</v>
      </c>
      <c r="B7871" s="6" t="s">
        <v>28319</v>
      </c>
      <c r="C7871" s="6" t="s">
        <v>5706</v>
      </c>
      <c r="D7871" s="6" t="s">
        <v>18870</v>
      </c>
      <c r="E7871" s="6" t="s">
        <v>5638</v>
      </c>
      <c r="F7871" s="6" t="s">
        <v>28320</v>
      </c>
      <c r="G7871" s="6" t="s">
        <v>28321</v>
      </c>
      <c r="H7871" s="79">
        <v>3888.9208509999999</v>
      </c>
    </row>
    <row r="7872" spans="1:8" x14ac:dyDescent="0.2">
      <c r="A7872" s="6">
        <v>30093287</v>
      </c>
      <c r="B7872" s="6" t="s">
        <v>28322</v>
      </c>
      <c r="C7872" s="6" t="s">
        <v>5706</v>
      </c>
      <c r="D7872" s="6" t="s">
        <v>18874</v>
      </c>
      <c r="E7872" s="6" t="s">
        <v>5638</v>
      </c>
      <c r="F7872" s="6" t="s">
        <v>28323</v>
      </c>
      <c r="G7872" s="6" t="s">
        <v>28324</v>
      </c>
      <c r="H7872" s="79">
        <v>3888.9208509999999</v>
      </c>
    </row>
    <row r="7873" spans="1:8" x14ac:dyDescent="0.2">
      <c r="A7873" s="6">
        <v>30160183</v>
      </c>
      <c r="B7873" s="6" t="s">
        <v>28325</v>
      </c>
      <c r="C7873" s="6" t="s">
        <v>9813</v>
      </c>
      <c r="D7873" s="6" t="s">
        <v>12145</v>
      </c>
      <c r="E7873" s="6" t="s">
        <v>5638</v>
      </c>
      <c r="F7873" s="6" t="s">
        <v>28326</v>
      </c>
      <c r="G7873" s="6" t="s">
        <v>28327</v>
      </c>
      <c r="H7873" s="79">
        <v>3897.535809</v>
      </c>
    </row>
    <row r="7874" spans="1:8" x14ac:dyDescent="0.2">
      <c r="A7874" s="6">
        <v>30286416</v>
      </c>
      <c r="B7874" s="6" t="s">
        <v>28328</v>
      </c>
      <c r="C7874" s="6" t="s">
        <v>9817</v>
      </c>
      <c r="D7874" s="6" t="s">
        <v>12145</v>
      </c>
      <c r="E7874" s="6" t="s">
        <v>5638</v>
      </c>
      <c r="F7874" s="6" t="s">
        <v>28329</v>
      </c>
      <c r="G7874" s="6" t="s">
        <v>28330</v>
      </c>
      <c r="H7874" s="79">
        <v>3897.535809</v>
      </c>
    </row>
    <row r="7875" spans="1:8" x14ac:dyDescent="0.2">
      <c r="A7875" s="6">
        <v>30054147</v>
      </c>
      <c r="B7875" s="6" t="s">
        <v>28331</v>
      </c>
      <c r="C7875" s="6" t="s">
        <v>9821</v>
      </c>
      <c r="D7875" s="6" t="s">
        <v>12145</v>
      </c>
      <c r="E7875" s="6" t="s">
        <v>5638</v>
      </c>
      <c r="F7875" s="6" t="s">
        <v>28332</v>
      </c>
      <c r="G7875" s="6" t="s">
        <v>28333</v>
      </c>
      <c r="H7875" s="79">
        <v>3897.535809</v>
      </c>
    </row>
    <row r="7876" spans="1:8" x14ac:dyDescent="0.2">
      <c r="A7876" s="6">
        <v>30290808</v>
      </c>
      <c r="B7876" s="6" t="s">
        <v>28334</v>
      </c>
      <c r="C7876" s="6" t="s">
        <v>9825</v>
      </c>
      <c r="D7876" s="6" t="s">
        <v>12145</v>
      </c>
      <c r="E7876" s="6" t="s">
        <v>5638</v>
      </c>
      <c r="F7876" s="6" t="s">
        <v>28335</v>
      </c>
      <c r="G7876" s="6" t="s">
        <v>28336</v>
      </c>
      <c r="H7876" s="79">
        <v>3897.535809</v>
      </c>
    </row>
    <row r="7877" spans="1:8" x14ac:dyDescent="0.2">
      <c r="A7877" s="6">
        <v>30394715</v>
      </c>
      <c r="B7877" s="6" t="s">
        <v>28337</v>
      </c>
      <c r="C7877" s="6" t="s">
        <v>6342</v>
      </c>
      <c r="D7877" s="6" t="s">
        <v>28273</v>
      </c>
      <c r="E7877" s="6" t="s">
        <v>5638</v>
      </c>
      <c r="F7877" s="6" t="s">
        <v>28338</v>
      </c>
      <c r="G7877" s="6" t="s">
        <v>28339</v>
      </c>
      <c r="H7877" s="79">
        <v>3899.8980099999999</v>
      </c>
    </row>
    <row r="7878" spans="1:8" x14ac:dyDescent="0.2">
      <c r="A7878" s="6">
        <v>30457175</v>
      </c>
      <c r="B7878" s="6" t="s">
        <v>28340</v>
      </c>
      <c r="C7878" s="6" t="s">
        <v>6342</v>
      </c>
      <c r="D7878" s="6" t="s">
        <v>28277</v>
      </c>
      <c r="E7878" s="6" t="s">
        <v>5638</v>
      </c>
      <c r="F7878" s="6" t="s">
        <v>28341</v>
      </c>
      <c r="G7878" s="6" t="s">
        <v>28342</v>
      </c>
      <c r="H7878" s="79">
        <v>3899.8980099999999</v>
      </c>
    </row>
    <row r="7879" spans="1:8" x14ac:dyDescent="0.2">
      <c r="A7879" s="6">
        <v>30125446</v>
      </c>
      <c r="B7879" s="6" t="s">
        <v>28343</v>
      </c>
      <c r="C7879" s="6" t="s">
        <v>6342</v>
      </c>
      <c r="D7879" s="6" t="s">
        <v>28152</v>
      </c>
      <c r="E7879" s="6" t="s">
        <v>5638</v>
      </c>
      <c r="F7879" s="6" t="s">
        <v>28344</v>
      </c>
      <c r="G7879" s="6" t="s">
        <v>28345</v>
      </c>
      <c r="H7879" s="79">
        <v>3899.8980099999999</v>
      </c>
    </row>
    <row r="7880" spans="1:8" x14ac:dyDescent="0.2">
      <c r="A7880" s="6">
        <v>30060621</v>
      </c>
      <c r="B7880" s="6" t="s">
        <v>28346</v>
      </c>
      <c r="C7880" s="6" t="s">
        <v>6342</v>
      </c>
      <c r="D7880" s="6" t="s">
        <v>27440</v>
      </c>
      <c r="E7880" s="6" t="s">
        <v>5638</v>
      </c>
      <c r="F7880" s="6" t="s">
        <v>28347</v>
      </c>
      <c r="G7880" s="6" t="s">
        <v>28348</v>
      </c>
      <c r="H7880" s="79">
        <v>3899.8980099999999</v>
      </c>
    </row>
    <row r="7881" spans="1:8" x14ac:dyDescent="0.2">
      <c r="A7881" s="6">
        <v>30152507</v>
      </c>
      <c r="B7881" s="6" t="s">
        <v>28349</v>
      </c>
      <c r="C7881" s="6" t="s">
        <v>5682</v>
      </c>
      <c r="D7881" s="6" t="s">
        <v>5892</v>
      </c>
      <c r="E7881" s="6" t="s">
        <v>5893</v>
      </c>
      <c r="F7881" s="6" t="s">
        <v>28350</v>
      </c>
      <c r="G7881" s="6" t="s">
        <v>28351</v>
      </c>
      <c r="H7881" s="79">
        <v>3904.7556979999999</v>
      </c>
    </row>
    <row r="7882" spans="1:8" x14ac:dyDescent="0.2">
      <c r="A7882" s="6">
        <v>30087915</v>
      </c>
      <c r="B7882" s="6" t="s">
        <v>1114</v>
      </c>
      <c r="C7882" s="6" t="s">
        <v>9025</v>
      </c>
      <c r="D7882" s="6" t="s">
        <v>18358</v>
      </c>
      <c r="E7882" s="6" t="s">
        <v>5638</v>
      </c>
      <c r="F7882" s="6" t="s">
        <v>1109</v>
      </c>
      <c r="G7882" s="6" t="s">
        <v>1110</v>
      </c>
      <c r="H7882" s="79">
        <v>3909.737318</v>
      </c>
    </row>
    <row r="7883" spans="1:8" x14ac:dyDescent="0.2">
      <c r="A7883" s="6">
        <v>30387074</v>
      </c>
      <c r="B7883" s="6" t="s">
        <v>28352</v>
      </c>
      <c r="C7883" s="6" t="s">
        <v>5766</v>
      </c>
      <c r="D7883" s="6" t="s">
        <v>18870</v>
      </c>
      <c r="E7883" s="6" t="s">
        <v>5638</v>
      </c>
      <c r="F7883" s="6" t="s">
        <v>28353</v>
      </c>
      <c r="G7883" s="6" t="s">
        <v>28354</v>
      </c>
      <c r="H7883" s="79">
        <v>3913.252958</v>
      </c>
    </row>
    <row r="7884" spans="1:8" x14ac:dyDescent="0.2">
      <c r="A7884" s="6">
        <v>30235444</v>
      </c>
      <c r="B7884" s="6" t="s">
        <v>28355</v>
      </c>
      <c r="C7884" s="6" t="s">
        <v>5670</v>
      </c>
      <c r="D7884" s="6" t="s">
        <v>12594</v>
      </c>
      <c r="E7884" s="6" t="s">
        <v>5893</v>
      </c>
      <c r="F7884" s="6" t="s">
        <v>28356</v>
      </c>
      <c r="G7884" s="6" t="s">
        <v>28357</v>
      </c>
      <c r="H7884" s="79">
        <v>3918.3237610000001</v>
      </c>
    </row>
    <row r="7885" spans="1:8" x14ac:dyDescent="0.2">
      <c r="A7885" s="6">
        <v>30330246</v>
      </c>
      <c r="B7885" s="6" t="s">
        <v>28358</v>
      </c>
      <c r="C7885" s="6" t="s">
        <v>28359</v>
      </c>
      <c r="D7885" s="6" t="s">
        <v>19351</v>
      </c>
      <c r="E7885" s="6" t="s">
        <v>5893</v>
      </c>
      <c r="F7885" s="6" t="s">
        <v>28360</v>
      </c>
      <c r="G7885" s="6" t="s">
        <v>28361</v>
      </c>
      <c r="H7885" s="79">
        <v>3921.35007</v>
      </c>
    </row>
    <row r="7886" spans="1:8" x14ac:dyDescent="0.2">
      <c r="A7886" s="6">
        <v>30184377</v>
      </c>
      <c r="B7886" s="6" t="s">
        <v>28362</v>
      </c>
      <c r="C7886" s="6" t="s">
        <v>21040</v>
      </c>
      <c r="D7886" s="6" t="s">
        <v>20977</v>
      </c>
      <c r="E7886" s="6" t="s">
        <v>5638</v>
      </c>
      <c r="F7886" s="6" t="s">
        <v>28363</v>
      </c>
      <c r="G7886" s="6" t="s">
        <v>28364</v>
      </c>
      <c r="H7886" s="79">
        <v>3921.35007</v>
      </c>
    </row>
    <row r="7887" spans="1:8" x14ac:dyDescent="0.2">
      <c r="A7887" s="6">
        <v>30125504</v>
      </c>
      <c r="B7887" s="6" t="s">
        <v>28365</v>
      </c>
      <c r="C7887" s="6" t="s">
        <v>6029</v>
      </c>
      <c r="D7887" s="6" t="s">
        <v>18868</v>
      </c>
      <c r="E7887" s="6" t="s">
        <v>5638</v>
      </c>
      <c r="F7887" s="6" t="s">
        <v>28366</v>
      </c>
      <c r="G7887" s="6" t="s">
        <v>28367</v>
      </c>
      <c r="H7887" s="79">
        <v>3926.381895</v>
      </c>
    </row>
    <row r="7888" spans="1:8" x14ac:dyDescent="0.2">
      <c r="A7888" s="6">
        <v>30354606</v>
      </c>
      <c r="B7888" s="6" t="s">
        <v>28368</v>
      </c>
      <c r="C7888" s="6" t="s">
        <v>6033</v>
      </c>
      <c r="D7888" s="6" t="s">
        <v>18868</v>
      </c>
      <c r="E7888" s="6" t="s">
        <v>5638</v>
      </c>
      <c r="F7888" s="6" t="s">
        <v>28369</v>
      </c>
      <c r="G7888" s="6" t="s">
        <v>28370</v>
      </c>
      <c r="H7888" s="79">
        <v>3926.381895</v>
      </c>
    </row>
    <row r="7889" spans="1:8" x14ac:dyDescent="0.2">
      <c r="A7889" s="6">
        <v>30093872</v>
      </c>
      <c r="B7889" s="6" t="s">
        <v>28371</v>
      </c>
      <c r="C7889" s="6" t="s">
        <v>6037</v>
      </c>
      <c r="D7889" s="6" t="s">
        <v>18868</v>
      </c>
      <c r="E7889" s="6" t="s">
        <v>5638</v>
      </c>
      <c r="F7889" s="6" t="s">
        <v>28372</v>
      </c>
      <c r="G7889" s="6" t="s">
        <v>28373</v>
      </c>
      <c r="H7889" s="79">
        <v>3926.381895</v>
      </c>
    </row>
    <row r="7890" spans="1:8" x14ac:dyDescent="0.2">
      <c r="A7890" s="6">
        <v>30125363</v>
      </c>
      <c r="B7890" s="6" t="s">
        <v>28374</v>
      </c>
      <c r="C7890" s="6" t="s">
        <v>6029</v>
      </c>
      <c r="D7890" s="6" t="s">
        <v>18870</v>
      </c>
      <c r="E7890" s="6" t="s">
        <v>5638</v>
      </c>
      <c r="F7890" s="6" t="s">
        <v>28375</v>
      </c>
      <c r="G7890" s="6" t="s">
        <v>28376</v>
      </c>
      <c r="H7890" s="79">
        <v>3926.381895</v>
      </c>
    </row>
    <row r="7891" spans="1:8" x14ac:dyDescent="0.2">
      <c r="A7891" s="6">
        <v>30341293</v>
      </c>
      <c r="B7891" s="6" t="s">
        <v>28377</v>
      </c>
      <c r="C7891" s="6" t="s">
        <v>6033</v>
      </c>
      <c r="D7891" s="6" t="s">
        <v>18870</v>
      </c>
      <c r="E7891" s="6" t="s">
        <v>5638</v>
      </c>
      <c r="F7891" s="6" t="s">
        <v>28378</v>
      </c>
      <c r="G7891" s="6" t="s">
        <v>28379</v>
      </c>
      <c r="H7891" s="79">
        <v>3926.381895</v>
      </c>
    </row>
    <row r="7892" spans="1:8" x14ac:dyDescent="0.2">
      <c r="A7892" s="6">
        <v>30153657</v>
      </c>
      <c r="B7892" s="6" t="s">
        <v>28380</v>
      </c>
      <c r="C7892" s="6" t="s">
        <v>6037</v>
      </c>
      <c r="D7892" s="6" t="s">
        <v>18870</v>
      </c>
      <c r="E7892" s="6" t="s">
        <v>5638</v>
      </c>
      <c r="F7892" s="6" t="s">
        <v>28381</v>
      </c>
      <c r="G7892" s="6" t="s">
        <v>28382</v>
      </c>
      <c r="H7892" s="79">
        <v>3926.381895</v>
      </c>
    </row>
    <row r="7893" spans="1:8" x14ac:dyDescent="0.2">
      <c r="A7893" s="6">
        <v>30287889</v>
      </c>
      <c r="B7893" s="6" t="s">
        <v>28383</v>
      </c>
      <c r="C7893" s="6" t="s">
        <v>6029</v>
      </c>
      <c r="D7893" s="6" t="s">
        <v>18874</v>
      </c>
      <c r="E7893" s="6" t="s">
        <v>5638</v>
      </c>
      <c r="F7893" s="6" t="s">
        <v>28384</v>
      </c>
      <c r="G7893" s="6" t="s">
        <v>28385</v>
      </c>
      <c r="H7893" s="79">
        <v>3926.381895</v>
      </c>
    </row>
    <row r="7894" spans="1:8" x14ac:dyDescent="0.2">
      <c r="A7894" s="6">
        <v>30193399</v>
      </c>
      <c r="B7894" s="6" t="s">
        <v>28386</v>
      </c>
      <c r="C7894" s="6" t="s">
        <v>6033</v>
      </c>
      <c r="D7894" s="6" t="s">
        <v>18874</v>
      </c>
      <c r="E7894" s="6" t="s">
        <v>5638</v>
      </c>
      <c r="F7894" s="6" t="s">
        <v>28387</v>
      </c>
      <c r="G7894" s="6" t="s">
        <v>28388</v>
      </c>
      <c r="H7894" s="79">
        <v>3926.381895</v>
      </c>
    </row>
    <row r="7895" spans="1:8" x14ac:dyDescent="0.2">
      <c r="A7895" s="6">
        <v>30383622</v>
      </c>
      <c r="B7895" s="6" t="s">
        <v>28389</v>
      </c>
      <c r="C7895" s="6" t="s">
        <v>6037</v>
      </c>
      <c r="D7895" s="6" t="s">
        <v>18874</v>
      </c>
      <c r="E7895" s="6" t="s">
        <v>5638</v>
      </c>
      <c r="F7895" s="6" t="s">
        <v>28390</v>
      </c>
      <c r="G7895" s="6" t="s">
        <v>28391</v>
      </c>
      <c r="H7895" s="79">
        <v>3926.381895</v>
      </c>
    </row>
    <row r="7896" spans="1:8" x14ac:dyDescent="0.2">
      <c r="A7896" s="6">
        <v>30100086</v>
      </c>
      <c r="B7896" s="6" t="s">
        <v>28392</v>
      </c>
      <c r="C7896" s="6" t="s">
        <v>7395</v>
      </c>
      <c r="D7896" s="6" t="s">
        <v>6122</v>
      </c>
      <c r="E7896" s="6" t="s">
        <v>5638</v>
      </c>
      <c r="F7896" s="6" t="s">
        <v>28393</v>
      </c>
      <c r="G7896" s="6" t="s">
        <v>28394</v>
      </c>
      <c r="H7896" s="79">
        <v>3926.7133669999998</v>
      </c>
    </row>
    <row r="7897" spans="1:8" x14ac:dyDescent="0.2">
      <c r="A7897" s="6">
        <v>30345979</v>
      </c>
      <c r="B7897" s="6" t="s">
        <v>28395</v>
      </c>
      <c r="C7897" s="6" t="s">
        <v>7399</v>
      </c>
      <c r="D7897" s="6" t="s">
        <v>6122</v>
      </c>
      <c r="E7897" s="6" t="s">
        <v>5638</v>
      </c>
      <c r="F7897" s="6" t="s">
        <v>28396</v>
      </c>
      <c r="G7897" s="6" t="s">
        <v>28397</v>
      </c>
      <c r="H7897" s="79">
        <v>3926.7133669999998</v>
      </c>
    </row>
    <row r="7898" spans="1:8" x14ac:dyDescent="0.2">
      <c r="A7898" s="6">
        <v>30123191</v>
      </c>
      <c r="B7898" s="6" t="s">
        <v>28398</v>
      </c>
      <c r="C7898" s="6" t="s">
        <v>8818</v>
      </c>
      <c r="D7898" s="6" t="s">
        <v>6122</v>
      </c>
      <c r="E7898" s="6" t="s">
        <v>5638</v>
      </c>
      <c r="F7898" s="6" t="s">
        <v>28399</v>
      </c>
      <c r="G7898" s="6" t="s">
        <v>28400</v>
      </c>
      <c r="H7898" s="79">
        <v>3926.7133669999998</v>
      </c>
    </row>
    <row r="7899" spans="1:8" x14ac:dyDescent="0.2">
      <c r="A7899" s="6">
        <v>30263580</v>
      </c>
      <c r="B7899" s="6" t="s">
        <v>28401</v>
      </c>
      <c r="C7899" s="6" t="s">
        <v>8822</v>
      </c>
      <c r="D7899" s="6" t="s">
        <v>6122</v>
      </c>
      <c r="E7899" s="6" t="s">
        <v>5638</v>
      </c>
      <c r="F7899" s="6" t="s">
        <v>28402</v>
      </c>
      <c r="G7899" s="6" t="s">
        <v>28403</v>
      </c>
      <c r="H7899" s="79">
        <v>3926.7133669999998</v>
      </c>
    </row>
    <row r="7900" spans="1:8" x14ac:dyDescent="0.2">
      <c r="A7900" s="6">
        <v>30058724</v>
      </c>
      <c r="B7900" s="6" t="s">
        <v>28404</v>
      </c>
      <c r="C7900" s="6" t="s">
        <v>6673</v>
      </c>
      <c r="D7900" s="6" t="s">
        <v>6122</v>
      </c>
      <c r="E7900" s="6" t="s">
        <v>5638</v>
      </c>
      <c r="F7900" s="6" t="s">
        <v>28405</v>
      </c>
      <c r="G7900" s="6" t="s">
        <v>28406</v>
      </c>
      <c r="H7900" s="79">
        <v>3926.7133669999998</v>
      </c>
    </row>
    <row r="7901" spans="1:8" x14ac:dyDescent="0.2">
      <c r="A7901" s="6">
        <v>30360346</v>
      </c>
      <c r="B7901" s="6" t="s">
        <v>28407</v>
      </c>
      <c r="C7901" s="6" t="s">
        <v>8634</v>
      </c>
      <c r="D7901" s="6" t="s">
        <v>18870</v>
      </c>
      <c r="E7901" s="6" t="s">
        <v>5638</v>
      </c>
      <c r="F7901" s="6" t="s">
        <v>28408</v>
      </c>
      <c r="G7901" s="6" t="s">
        <v>28409</v>
      </c>
      <c r="H7901" s="79">
        <v>3939.2693559999998</v>
      </c>
    </row>
    <row r="7902" spans="1:8" x14ac:dyDescent="0.2">
      <c r="A7902" s="6">
        <v>30146910</v>
      </c>
      <c r="B7902" s="6" t="s">
        <v>28410</v>
      </c>
      <c r="C7902" s="6" t="s">
        <v>6222</v>
      </c>
      <c r="D7902" s="6" t="s">
        <v>22958</v>
      </c>
      <c r="E7902" s="6" t="s">
        <v>5638</v>
      </c>
      <c r="F7902" s="6" t="s">
        <v>28411</v>
      </c>
      <c r="G7902" s="6" t="s">
        <v>28412</v>
      </c>
      <c r="H7902" s="79">
        <v>3941.863981</v>
      </c>
    </row>
    <row r="7903" spans="1:8" x14ac:dyDescent="0.2">
      <c r="A7903" s="6">
        <v>30398372</v>
      </c>
      <c r="B7903" s="6" t="s">
        <v>28413</v>
      </c>
      <c r="C7903" s="6" t="s">
        <v>6222</v>
      </c>
      <c r="D7903" s="6" t="s">
        <v>7351</v>
      </c>
      <c r="E7903" s="6" t="s">
        <v>5638</v>
      </c>
      <c r="F7903" s="6" t="s">
        <v>28414</v>
      </c>
      <c r="G7903" s="6" t="s">
        <v>28415</v>
      </c>
      <c r="H7903" s="79">
        <v>3941.863981</v>
      </c>
    </row>
    <row r="7904" spans="1:8" x14ac:dyDescent="0.2">
      <c r="A7904" s="6">
        <v>30093860</v>
      </c>
      <c r="B7904" s="6" t="s">
        <v>28416</v>
      </c>
      <c r="C7904" s="6" t="s">
        <v>9341</v>
      </c>
      <c r="D7904" s="6" t="s">
        <v>17993</v>
      </c>
      <c r="E7904" s="6" t="s">
        <v>15819</v>
      </c>
      <c r="F7904" s="6" t="s">
        <v>28417</v>
      </c>
      <c r="G7904" s="6" t="s">
        <v>28418</v>
      </c>
      <c r="H7904" s="79">
        <v>3951.5811650000001</v>
      </c>
    </row>
    <row r="7905" spans="1:8" x14ac:dyDescent="0.2">
      <c r="A7905" s="6">
        <v>30409079</v>
      </c>
      <c r="B7905" s="6" t="s">
        <v>28419</v>
      </c>
      <c r="C7905" s="6" t="s">
        <v>28420</v>
      </c>
      <c r="D7905" s="6" t="s">
        <v>20977</v>
      </c>
      <c r="E7905" s="6" t="s">
        <v>5638</v>
      </c>
      <c r="F7905" s="6" t="s">
        <v>28421</v>
      </c>
      <c r="G7905" s="6" t="s">
        <v>28422</v>
      </c>
      <c r="H7905" s="79">
        <v>3965.8557190000001</v>
      </c>
    </row>
    <row r="7906" spans="1:8" x14ac:dyDescent="0.2">
      <c r="A7906" s="6">
        <v>30257317</v>
      </c>
      <c r="B7906" s="6" t="s">
        <v>28423</v>
      </c>
      <c r="C7906" s="6" t="s">
        <v>5766</v>
      </c>
      <c r="D7906" s="6" t="s">
        <v>18874</v>
      </c>
      <c r="E7906" s="6" t="s">
        <v>5638</v>
      </c>
      <c r="F7906" s="6" t="s">
        <v>28424</v>
      </c>
      <c r="G7906" s="6" t="s">
        <v>28425</v>
      </c>
      <c r="H7906" s="79">
        <v>3970.462121</v>
      </c>
    </row>
    <row r="7907" spans="1:8" x14ac:dyDescent="0.2">
      <c r="A7907" s="6">
        <v>30156620</v>
      </c>
      <c r="B7907" s="6" t="s">
        <v>28426</v>
      </c>
      <c r="C7907" s="6" t="s">
        <v>5725</v>
      </c>
      <c r="D7907" s="6" t="s">
        <v>17993</v>
      </c>
      <c r="E7907" s="6" t="s">
        <v>15819</v>
      </c>
      <c r="F7907" s="6" t="s">
        <v>28427</v>
      </c>
      <c r="G7907" s="6" t="s">
        <v>28428</v>
      </c>
      <c r="H7907" s="79">
        <v>3985.878514</v>
      </c>
    </row>
    <row r="7908" spans="1:8" x14ac:dyDescent="0.2">
      <c r="A7908" s="6">
        <v>30001311</v>
      </c>
      <c r="B7908" s="6" t="s">
        <v>28429</v>
      </c>
      <c r="C7908" s="6" t="s">
        <v>5725</v>
      </c>
      <c r="D7908" s="6" t="s">
        <v>17997</v>
      </c>
      <c r="E7908" s="6" t="s">
        <v>15819</v>
      </c>
      <c r="F7908" s="6" t="s">
        <v>28430</v>
      </c>
      <c r="G7908" s="6" t="s">
        <v>28431</v>
      </c>
      <c r="H7908" s="79">
        <v>3985.878514</v>
      </c>
    </row>
    <row r="7909" spans="1:8" x14ac:dyDescent="0.2">
      <c r="A7909" s="6">
        <v>30336363</v>
      </c>
      <c r="B7909" s="6" t="s">
        <v>28432</v>
      </c>
      <c r="C7909" s="6" t="s">
        <v>7151</v>
      </c>
      <c r="D7909" s="6" t="s">
        <v>17993</v>
      </c>
      <c r="E7909" s="6" t="s">
        <v>15819</v>
      </c>
      <c r="F7909" s="6" t="s">
        <v>28433</v>
      </c>
      <c r="G7909" s="6" t="s">
        <v>28434</v>
      </c>
      <c r="H7909" s="79">
        <v>3991.890163</v>
      </c>
    </row>
    <row r="7910" spans="1:8" x14ac:dyDescent="0.2">
      <c r="A7910" s="6">
        <v>30309750</v>
      </c>
      <c r="B7910" s="6" t="s">
        <v>28435</v>
      </c>
      <c r="C7910" s="6" t="s">
        <v>7151</v>
      </c>
      <c r="D7910" s="6" t="s">
        <v>17997</v>
      </c>
      <c r="E7910" s="6" t="s">
        <v>15819</v>
      </c>
      <c r="F7910" s="6" t="s">
        <v>28436</v>
      </c>
      <c r="G7910" s="6" t="s">
        <v>28437</v>
      </c>
      <c r="H7910" s="79">
        <v>3991.890163</v>
      </c>
    </row>
    <row r="7911" spans="1:8" x14ac:dyDescent="0.2">
      <c r="A7911" s="6">
        <v>30114878</v>
      </c>
      <c r="B7911" s="6" t="s">
        <v>28438</v>
      </c>
      <c r="C7911" s="6" t="s">
        <v>28439</v>
      </c>
      <c r="D7911" s="6" t="s">
        <v>19351</v>
      </c>
      <c r="E7911" s="6" t="s">
        <v>5893</v>
      </c>
      <c r="F7911" s="6" t="s">
        <v>28440</v>
      </c>
      <c r="G7911" s="6" t="s">
        <v>28441</v>
      </c>
      <c r="H7911" s="79">
        <v>3992.868939</v>
      </c>
    </row>
    <row r="7912" spans="1:8" x14ac:dyDescent="0.2">
      <c r="A7912" s="6">
        <v>30139495</v>
      </c>
      <c r="B7912" s="6" t="s">
        <v>28442</v>
      </c>
      <c r="C7912" s="6" t="s">
        <v>28443</v>
      </c>
      <c r="D7912" s="6" t="s">
        <v>20977</v>
      </c>
      <c r="E7912" s="6" t="s">
        <v>5638</v>
      </c>
      <c r="F7912" s="6" t="s">
        <v>28444</v>
      </c>
      <c r="G7912" s="6" t="s">
        <v>28445</v>
      </c>
      <c r="H7912" s="79">
        <v>3992.868939</v>
      </c>
    </row>
    <row r="7913" spans="1:8" x14ac:dyDescent="0.2">
      <c r="A7913" s="6">
        <v>30173312</v>
      </c>
      <c r="B7913" s="6" t="s">
        <v>28446</v>
      </c>
      <c r="C7913" s="6" t="s">
        <v>5678</v>
      </c>
      <c r="D7913" s="6" t="s">
        <v>18874</v>
      </c>
      <c r="E7913" s="6" t="s">
        <v>5638</v>
      </c>
      <c r="F7913" s="6" t="s">
        <v>28447</v>
      </c>
      <c r="G7913" s="6" t="s">
        <v>28448</v>
      </c>
      <c r="H7913" s="79">
        <v>3996.7582229999998</v>
      </c>
    </row>
    <row r="7914" spans="1:8" x14ac:dyDescent="0.2">
      <c r="A7914" s="6">
        <v>30152691</v>
      </c>
      <c r="B7914" s="6" t="s">
        <v>28449</v>
      </c>
      <c r="C7914" s="6" t="s">
        <v>8767</v>
      </c>
      <c r="D7914" s="6" t="s">
        <v>17993</v>
      </c>
      <c r="E7914" s="6" t="s">
        <v>15819</v>
      </c>
      <c r="F7914" s="6" t="s">
        <v>28450</v>
      </c>
      <c r="G7914" s="6" t="s">
        <v>28451</v>
      </c>
      <c r="H7914" s="79">
        <v>3999.494514</v>
      </c>
    </row>
    <row r="7915" spans="1:8" x14ac:dyDescent="0.2">
      <c r="A7915" s="6">
        <v>30082367</v>
      </c>
      <c r="B7915" s="6" t="s">
        <v>28452</v>
      </c>
      <c r="C7915" s="6" t="s">
        <v>8767</v>
      </c>
      <c r="D7915" s="6" t="s">
        <v>17997</v>
      </c>
      <c r="E7915" s="6" t="s">
        <v>15819</v>
      </c>
      <c r="F7915" s="6" t="s">
        <v>28453</v>
      </c>
      <c r="G7915" s="6" t="s">
        <v>28454</v>
      </c>
      <c r="H7915" s="79">
        <v>3999.494514</v>
      </c>
    </row>
    <row r="7916" spans="1:8" x14ac:dyDescent="0.2">
      <c r="A7916" s="6">
        <v>30281052</v>
      </c>
      <c r="B7916" s="6" t="s">
        <v>28455</v>
      </c>
      <c r="C7916" s="6" t="s">
        <v>7546</v>
      </c>
      <c r="D7916" s="6" t="s">
        <v>17993</v>
      </c>
      <c r="E7916" s="6" t="s">
        <v>15819</v>
      </c>
      <c r="F7916" s="6" t="s">
        <v>28456</v>
      </c>
      <c r="G7916" s="6" t="s">
        <v>28457</v>
      </c>
      <c r="H7916" s="79">
        <v>4000.5853999999999</v>
      </c>
    </row>
    <row r="7917" spans="1:8" x14ac:dyDescent="0.2">
      <c r="A7917" s="6">
        <v>30009854</v>
      </c>
      <c r="B7917" s="6" t="s">
        <v>28458</v>
      </c>
      <c r="C7917" s="6" t="s">
        <v>7550</v>
      </c>
      <c r="D7917" s="6" t="s">
        <v>17993</v>
      </c>
      <c r="E7917" s="6" t="s">
        <v>15819</v>
      </c>
      <c r="F7917" s="6" t="s">
        <v>28459</v>
      </c>
      <c r="G7917" s="6" t="s">
        <v>28460</v>
      </c>
      <c r="H7917" s="79">
        <v>4000.5853999999999</v>
      </c>
    </row>
    <row r="7918" spans="1:8" x14ac:dyDescent="0.2">
      <c r="A7918" s="6">
        <v>30293032</v>
      </c>
      <c r="B7918" s="6" t="s">
        <v>28461</v>
      </c>
      <c r="C7918" s="6" t="s">
        <v>7554</v>
      </c>
      <c r="D7918" s="6" t="s">
        <v>17993</v>
      </c>
      <c r="E7918" s="6" t="s">
        <v>15819</v>
      </c>
      <c r="F7918" s="6" t="s">
        <v>28462</v>
      </c>
      <c r="G7918" s="6" t="s">
        <v>28463</v>
      </c>
      <c r="H7918" s="79">
        <v>4000.5853999999999</v>
      </c>
    </row>
    <row r="7919" spans="1:8" x14ac:dyDescent="0.2">
      <c r="A7919" s="6">
        <v>30072206</v>
      </c>
      <c r="B7919" s="6" t="s">
        <v>28464</v>
      </c>
      <c r="C7919" s="6" t="s">
        <v>8061</v>
      </c>
      <c r="D7919" s="6" t="s">
        <v>17993</v>
      </c>
      <c r="E7919" s="6" t="s">
        <v>15819</v>
      </c>
      <c r="F7919" s="6" t="s">
        <v>28465</v>
      </c>
      <c r="G7919" s="6" t="s">
        <v>28464</v>
      </c>
      <c r="H7919" s="79">
        <v>4000.5853999999999</v>
      </c>
    </row>
    <row r="7920" spans="1:8" x14ac:dyDescent="0.2">
      <c r="A7920" s="6">
        <v>30114816</v>
      </c>
      <c r="B7920" s="6" t="s">
        <v>28466</v>
      </c>
      <c r="C7920" s="6" t="s">
        <v>7546</v>
      </c>
      <c r="D7920" s="6" t="s">
        <v>17997</v>
      </c>
      <c r="E7920" s="6" t="s">
        <v>15819</v>
      </c>
      <c r="F7920" s="6" t="s">
        <v>28467</v>
      </c>
      <c r="G7920" s="6" t="s">
        <v>28468</v>
      </c>
      <c r="H7920" s="79">
        <v>4000.5853999999999</v>
      </c>
    </row>
    <row r="7921" spans="1:8" x14ac:dyDescent="0.2">
      <c r="A7921" s="6">
        <v>30382100</v>
      </c>
      <c r="B7921" s="6" t="s">
        <v>28469</v>
      </c>
      <c r="C7921" s="6" t="s">
        <v>7550</v>
      </c>
      <c r="D7921" s="6" t="s">
        <v>17997</v>
      </c>
      <c r="E7921" s="6" t="s">
        <v>15819</v>
      </c>
      <c r="F7921" s="6" t="s">
        <v>28470</v>
      </c>
      <c r="G7921" s="6" t="s">
        <v>28471</v>
      </c>
      <c r="H7921" s="79">
        <v>4000.5853999999999</v>
      </c>
    </row>
    <row r="7922" spans="1:8" x14ac:dyDescent="0.2">
      <c r="A7922" s="6">
        <v>30149688</v>
      </c>
      <c r="B7922" s="6" t="s">
        <v>28472</v>
      </c>
      <c r="C7922" s="6" t="s">
        <v>7554</v>
      </c>
      <c r="D7922" s="6" t="s">
        <v>17997</v>
      </c>
      <c r="E7922" s="6" t="s">
        <v>15819</v>
      </c>
      <c r="F7922" s="6" t="s">
        <v>28473</v>
      </c>
      <c r="G7922" s="6" t="s">
        <v>28474</v>
      </c>
      <c r="H7922" s="79">
        <v>4000.5853999999999</v>
      </c>
    </row>
    <row r="7923" spans="1:8" x14ac:dyDescent="0.2">
      <c r="A7923" s="6">
        <v>30452169</v>
      </c>
      <c r="B7923" s="6" t="s">
        <v>28475</v>
      </c>
      <c r="C7923" s="6" t="s">
        <v>8061</v>
      </c>
      <c r="D7923" s="6" t="s">
        <v>17997</v>
      </c>
      <c r="E7923" s="6" t="s">
        <v>15819</v>
      </c>
      <c r="F7923" s="6" t="s">
        <v>28476</v>
      </c>
      <c r="G7923" s="6" t="s">
        <v>28477</v>
      </c>
      <c r="H7923" s="79">
        <v>4000.5853999999999</v>
      </c>
    </row>
    <row r="7924" spans="1:8" x14ac:dyDescent="0.2">
      <c r="A7924" s="6">
        <v>30030193</v>
      </c>
      <c r="B7924" s="6" t="s">
        <v>3271</v>
      </c>
      <c r="C7924" s="6" t="s">
        <v>5642</v>
      </c>
      <c r="D7924" s="6" t="s">
        <v>18420</v>
      </c>
      <c r="E7924" s="6" t="s">
        <v>5638</v>
      </c>
      <c r="F7924" s="6" t="s">
        <v>3268</v>
      </c>
      <c r="G7924" s="6" t="s">
        <v>3269</v>
      </c>
      <c r="H7924" s="79">
        <v>4003.913599</v>
      </c>
    </row>
    <row r="7925" spans="1:8" x14ac:dyDescent="0.2">
      <c r="A7925" s="6">
        <v>30438440</v>
      </c>
      <c r="B7925" s="6" t="s">
        <v>28478</v>
      </c>
      <c r="C7925" s="6" t="s">
        <v>8606</v>
      </c>
      <c r="D7925" s="6" t="s">
        <v>17993</v>
      </c>
      <c r="E7925" s="6" t="s">
        <v>15819</v>
      </c>
      <c r="F7925" s="6" t="s">
        <v>28479</v>
      </c>
      <c r="G7925" s="6" t="s">
        <v>28480</v>
      </c>
      <c r="H7925" s="79">
        <v>4012.8011270000002</v>
      </c>
    </row>
    <row r="7926" spans="1:8" x14ac:dyDescent="0.2">
      <c r="A7926" s="6">
        <v>30262172</v>
      </c>
      <c r="B7926" s="6" t="s">
        <v>28481</v>
      </c>
      <c r="C7926" s="6" t="s">
        <v>8606</v>
      </c>
      <c r="D7926" s="6" t="s">
        <v>17997</v>
      </c>
      <c r="E7926" s="6" t="s">
        <v>15819</v>
      </c>
      <c r="F7926" s="6" t="s">
        <v>28482</v>
      </c>
      <c r="G7926" s="6" t="s">
        <v>28483</v>
      </c>
      <c r="H7926" s="79">
        <v>4012.8011270000002</v>
      </c>
    </row>
    <row r="7927" spans="1:8" x14ac:dyDescent="0.2">
      <c r="A7927" s="6">
        <v>30121858</v>
      </c>
      <c r="B7927" s="6" t="s">
        <v>28484</v>
      </c>
      <c r="C7927" s="6" t="s">
        <v>14183</v>
      </c>
      <c r="D7927" s="6" t="s">
        <v>12145</v>
      </c>
      <c r="E7927" s="6" t="s">
        <v>5638</v>
      </c>
      <c r="F7927" s="6" t="s">
        <v>28485</v>
      </c>
      <c r="G7927" s="6" t="s">
        <v>28486</v>
      </c>
      <c r="H7927" s="79">
        <v>4015.6721550000002</v>
      </c>
    </row>
    <row r="7928" spans="1:8" x14ac:dyDescent="0.2">
      <c r="A7928" s="6">
        <v>30397076</v>
      </c>
      <c r="B7928" s="6" t="s">
        <v>28487</v>
      </c>
      <c r="C7928" s="6" t="s">
        <v>14187</v>
      </c>
      <c r="D7928" s="6" t="s">
        <v>12145</v>
      </c>
      <c r="E7928" s="6" t="s">
        <v>5638</v>
      </c>
      <c r="F7928" s="6" t="s">
        <v>28488</v>
      </c>
      <c r="G7928" s="6" t="s">
        <v>28489</v>
      </c>
      <c r="H7928" s="79">
        <v>4015.6721550000002</v>
      </c>
    </row>
    <row r="7929" spans="1:8" x14ac:dyDescent="0.2">
      <c r="A7929" s="6">
        <v>30152832</v>
      </c>
      <c r="B7929" s="6" t="s">
        <v>28490</v>
      </c>
      <c r="C7929" s="6" t="s">
        <v>6278</v>
      </c>
      <c r="D7929" s="6" t="s">
        <v>22958</v>
      </c>
      <c r="E7929" s="6" t="s">
        <v>5638</v>
      </c>
      <c r="F7929" s="6" t="s">
        <v>28491</v>
      </c>
      <c r="G7929" s="6" t="s">
        <v>28492</v>
      </c>
      <c r="H7929" s="79">
        <v>4018.1304749999999</v>
      </c>
    </row>
    <row r="7930" spans="1:8" x14ac:dyDescent="0.2">
      <c r="A7930" s="6">
        <v>30379309</v>
      </c>
      <c r="B7930" s="6" t="s">
        <v>28493</v>
      </c>
      <c r="C7930" s="6" t="s">
        <v>6278</v>
      </c>
      <c r="D7930" s="6" t="s">
        <v>7351</v>
      </c>
      <c r="E7930" s="6" t="s">
        <v>5638</v>
      </c>
      <c r="F7930" s="6" t="s">
        <v>28494</v>
      </c>
      <c r="G7930" s="6" t="s">
        <v>28495</v>
      </c>
      <c r="H7930" s="79">
        <v>4018.1304749999999</v>
      </c>
    </row>
    <row r="7931" spans="1:8" x14ac:dyDescent="0.2">
      <c r="A7931" s="6">
        <v>30092701</v>
      </c>
      <c r="B7931" s="6" t="s">
        <v>28496</v>
      </c>
      <c r="C7931" s="6" t="s">
        <v>28497</v>
      </c>
      <c r="D7931" s="6" t="s">
        <v>19351</v>
      </c>
      <c r="E7931" s="6" t="s">
        <v>5893</v>
      </c>
      <c r="F7931" s="6" t="s">
        <v>28498</v>
      </c>
      <c r="G7931" s="6" t="s">
        <v>28499</v>
      </c>
      <c r="H7931" s="79">
        <v>4018.8471930000001</v>
      </c>
    </row>
    <row r="7932" spans="1:8" x14ac:dyDescent="0.2">
      <c r="A7932" s="6">
        <v>30420171</v>
      </c>
      <c r="B7932" s="6" t="s">
        <v>28500</v>
      </c>
      <c r="C7932" s="6" t="s">
        <v>5783</v>
      </c>
      <c r="D7932" s="6" t="s">
        <v>17993</v>
      </c>
      <c r="E7932" s="6" t="s">
        <v>15819</v>
      </c>
      <c r="F7932" s="6" t="s">
        <v>28501</v>
      </c>
      <c r="G7932" s="6" t="s">
        <v>28502</v>
      </c>
      <c r="H7932" s="79">
        <v>4025.2192399999999</v>
      </c>
    </row>
    <row r="7933" spans="1:8" x14ac:dyDescent="0.2">
      <c r="A7933" s="6">
        <v>30167362</v>
      </c>
      <c r="B7933" s="6" t="s">
        <v>28503</v>
      </c>
      <c r="C7933" s="6" t="s">
        <v>5783</v>
      </c>
      <c r="D7933" s="6" t="s">
        <v>17997</v>
      </c>
      <c r="E7933" s="6" t="s">
        <v>15819</v>
      </c>
      <c r="F7933" s="6" t="s">
        <v>28504</v>
      </c>
      <c r="G7933" s="6" t="s">
        <v>28505</v>
      </c>
      <c r="H7933" s="79">
        <v>4025.2192399999999</v>
      </c>
    </row>
    <row r="7934" spans="1:8" x14ac:dyDescent="0.2">
      <c r="A7934" s="6">
        <v>30195382</v>
      </c>
      <c r="B7934" s="6" t="s">
        <v>2309</v>
      </c>
      <c r="C7934" s="6" t="s">
        <v>5642</v>
      </c>
      <c r="D7934" s="6" t="s">
        <v>18426</v>
      </c>
      <c r="E7934" s="6" t="s">
        <v>5638</v>
      </c>
      <c r="F7934" s="6" t="s">
        <v>2304</v>
      </c>
      <c r="G7934" s="6" t="s">
        <v>2305</v>
      </c>
      <c r="H7934" s="79">
        <v>4031.2551589999998</v>
      </c>
    </row>
    <row r="7935" spans="1:8" x14ac:dyDescent="0.2">
      <c r="A7935" s="6">
        <v>30018162</v>
      </c>
      <c r="B7935" s="6" t="s">
        <v>28506</v>
      </c>
      <c r="C7935" s="6" t="s">
        <v>7246</v>
      </c>
      <c r="D7935" s="6" t="s">
        <v>18044</v>
      </c>
      <c r="E7935" s="6" t="s">
        <v>5638</v>
      </c>
      <c r="F7935" s="6" t="s">
        <v>28507</v>
      </c>
      <c r="G7935" s="6" t="s">
        <v>28508</v>
      </c>
      <c r="H7935" s="79">
        <v>4031.704659</v>
      </c>
    </row>
    <row r="7936" spans="1:8" x14ac:dyDescent="0.2">
      <c r="A7936" s="6">
        <v>30091526</v>
      </c>
      <c r="B7936" s="6" t="s">
        <v>28509</v>
      </c>
      <c r="C7936" s="6" t="s">
        <v>10896</v>
      </c>
      <c r="D7936" s="6" t="s">
        <v>19176</v>
      </c>
      <c r="E7936" s="6" t="s">
        <v>5893</v>
      </c>
      <c r="F7936" s="6" t="s">
        <v>28510</v>
      </c>
      <c r="G7936" s="6" t="s">
        <v>28511</v>
      </c>
      <c r="H7936" s="79">
        <v>4034.1983279999999</v>
      </c>
    </row>
    <row r="7937" spans="1:8" x14ac:dyDescent="0.2">
      <c r="A7937" s="6">
        <v>30308330</v>
      </c>
      <c r="B7937" s="6" t="s">
        <v>28512</v>
      </c>
      <c r="C7937" s="6" t="s">
        <v>10900</v>
      </c>
      <c r="D7937" s="6" t="s">
        <v>19176</v>
      </c>
      <c r="E7937" s="6" t="s">
        <v>5893</v>
      </c>
      <c r="F7937" s="6" t="s">
        <v>28513</v>
      </c>
      <c r="G7937" s="6" t="s">
        <v>28514</v>
      </c>
      <c r="H7937" s="79">
        <v>4034.1983279999999</v>
      </c>
    </row>
    <row r="7938" spans="1:8" x14ac:dyDescent="0.2">
      <c r="A7938" s="6">
        <v>30157590</v>
      </c>
      <c r="B7938" s="6" t="s">
        <v>28515</v>
      </c>
      <c r="C7938" s="6" t="s">
        <v>10896</v>
      </c>
      <c r="D7938" s="6" t="s">
        <v>19180</v>
      </c>
      <c r="E7938" s="6" t="s">
        <v>5893</v>
      </c>
      <c r="F7938" s="6" t="s">
        <v>28516</v>
      </c>
      <c r="G7938" s="6" t="s">
        <v>28517</v>
      </c>
      <c r="H7938" s="79">
        <v>4034.1983279999999</v>
      </c>
    </row>
    <row r="7939" spans="1:8" x14ac:dyDescent="0.2">
      <c r="A7939" s="6">
        <v>30380036</v>
      </c>
      <c r="B7939" s="6" t="s">
        <v>28518</v>
      </c>
      <c r="C7939" s="6" t="s">
        <v>10900</v>
      </c>
      <c r="D7939" s="6" t="s">
        <v>19180</v>
      </c>
      <c r="E7939" s="6" t="s">
        <v>5893</v>
      </c>
      <c r="F7939" s="6" t="s">
        <v>28519</v>
      </c>
      <c r="G7939" s="6" t="s">
        <v>28520</v>
      </c>
      <c r="H7939" s="79">
        <v>4034.1983279999999</v>
      </c>
    </row>
    <row r="7940" spans="1:8" x14ac:dyDescent="0.2">
      <c r="A7940" s="6">
        <v>30148714</v>
      </c>
      <c r="B7940" s="6" t="s">
        <v>28521</v>
      </c>
      <c r="C7940" s="6" t="s">
        <v>28522</v>
      </c>
      <c r="D7940" s="6" t="s">
        <v>7351</v>
      </c>
      <c r="E7940" s="6" t="s">
        <v>5638</v>
      </c>
      <c r="F7940" s="6" t="s">
        <v>28523</v>
      </c>
      <c r="G7940" s="6" t="s">
        <v>28524</v>
      </c>
      <c r="H7940" s="79">
        <v>4035.5418079999999</v>
      </c>
    </row>
    <row r="7941" spans="1:8" x14ac:dyDescent="0.2">
      <c r="A7941" s="6">
        <v>30102022</v>
      </c>
      <c r="B7941" s="6" t="s">
        <v>28525</v>
      </c>
      <c r="C7941" s="6" t="s">
        <v>28522</v>
      </c>
      <c r="D7941" s="6" t="s">
        <v>7755</v>
      </c>
      <c r="E7941" s="6" t="s">
        <v>5638</v>
      </c>
      <c r="F7941" s="6" t="s">
        <v>28526</v>
      </c>
      <c r="G7941" s="6" t="s">
        <v>28527</v>
      </c>
      <c r="H7941" s="79">
        <v>4035.5418079999999</v>
      </c>
    </row>
    <row r="7942" spans="1:8" x14ac:dyDescent="0.2">
      <c r="A7942" s="6">
        <v>30351003</v>
      </c>
      <c r="B7942" s="6" t="s">
        <v>28528</v>
      </c>
      <c r="C7942" s="6" t="s">
        <v>5674</v>
      </c>
      <c r="D7942" s="6" t="s">
        <v>12594</v>
      </c>
      <c r="E7942" s="6" t="s">
        <v>5893</v>
      </c>
      <c r="F7942" s="6" t="s">
        <v>28529</v>
      </c>
      <c r="G7942" s="6" t="s">
        <v>28530</v>
      </c>
      <c r="H7942" s="79">
        <v>4041.1316000000002</v>
      </c>
    </row>
    <row r="7943" spans="1:8" x14ac:dyDescent="0.2">
      <c r="A7943" s="6">
        <v>30022617</v>
      </c>
      <c r="B7943" s="6" t="s">
        <v>28531</v>
      </c>
      <c r="C7943" s="6" t="s">
        <v>5674</v>
      </c>
      <c r="D7943" s="6" t="s">
        <v>12610</v>
      </c>
      <c r="E7943" s="6" t="s">
        <v>5893</v>
      </c>
      <c r="F7943" s="6" t="s">
        <v>28532</v>
      </c>
      <c r="G7943" s="6" t="s">
        <v>28533</v>
      </c>
      <c r="H7943" s="79">
        <v>4041.1316000000002</v>
      </c>
    </row>
    <row r="7944" spans="1:8" x14ac:dyDescent="0.2">
      <c r="A7944" s="6">
        <v>30094917</v>
      </c>
      <c r="B7944" s="6" t="s">
        <v>28534</v>
      </c>
      <c r="C7944" s="6" t="s">
        <v>6516</v>
      </c>
      <c r="D7944" s="6" t="s">
        <v>18868</v>
      </c>
      <c r="E7944" s="6" t="s">
        <v>5638</v>
      </c>
      <c r="F7944" s="6" t="s">
        <v>28535</v>
      </c>
      <c r="G7944" s="6" t="s">
        <v>28536</v>
      </c>
      <c r="H7944" s="79">
        <v>4047.4075280000002</v>
      </c>
    </row>
    <row r="7945" spans="1:8" x14ac:dyDescent="0.2">
      <c r="A7945" s="6">
        <v>30322080</v>
      </c>
      <c r="B7945" s="6" t="s">
        <v>28537</v>
      </c>
      <c r="C7945" s="6" t="s">
        <v>6520</v>
      </c>
      <c r="D7945" s="6" t="s">
        <v>18868</v>
      </c>
      <c r="E7945" s="6" t="s">
        <v>5638</v>
      </c>
      <c r="F7945" s="6" t="s">
        <v>28538</v>
      </c>
      <c r="G7945" s="6" t="s">
        <v>28539</v>
      </c>
      <c r="H7945" s="79">
        <v>4047.4075280000002</v>
      </c>
    </row>
    <row r="7946" spans="1:8" x14ac:dyDescent="0.2">
      <c r="A7946" s="6">
        <v>30278681</v>
      </c>
      <c r="B7946" s="6" t="s">
        <v>1819</v>
      </c>
      <c r="C7946" s="6" t="s">
        <v>6516</v>
      </c>
      <c r="D7946" s="6" t="s">
        <v>18870</v>
      </c>
      <c r="E7946" s="6" t="s">
        <v>5638</v>
      </c>
      <c r="F7946" s="6" t="s">
        <v>1814</v>
      </c>
      <c r="G7946" s="6" t="s">
        <v>1815</v>
      </c>
      <c r="H7946" s="79">
        <v>4047.4075280000002</v>
      </c>
    </row>
    <row r="7947" spans="1:8" x14ac:dyDescent="0.2">
      <c r="A7947" s="6">
        <v>30012638</v>
      </c>
      <c r="B7947" s="6" t="s">
        <v>4852</v>
      </c>
      <c r="C7947" s="6" t="s">
        <v>6520</v>
      </c>
      <c r="D7947" s="6" t="s">
        <v>18870</v>
      </c>
      <c r="E7947" s="6" t="s">
        <v>5638</v>
      </c>
      <c r="F7947" s="6" t="s">
        <v>4848</v>
      </c>
      <c r="G7947" s="6" t="s">
        <v>4849</v>
      </c>
      <c r="H7947" s="79">
        <v>4047.4075280000002</v>
      </c>
    </row>
    <row r="7948" spans="1:8" x14ac:dyDescent="0.2">
      <c r="A7948" s="6">
        <v>30229450</v>
      </c>
      <c r="B7948" s="6" t="s">
        <v>28540</v>
      </c>
      <c r="C7948" s="6" t="s">
        <v>6520</v>
      </c>
      <c r="D7948" s="6" t="s">
        <v>18874</v>
      </c>
      <c r="E7948" s="6" t="s">
        <v>5638</v>
      </c>
      <c r="F7948" s="6" t="s">
        <v>28541</v>
      </c>
      <c r="G7948" s="6" t="s">
        <v>28542</v>
      </c>
      <c r="H7948" s="79">
        <v>4047.4075280000002</v>
      </c>
    </row>
    <row r="7949" spans="1:8" x14ac:dyDescent="0.2">
      <c r="A7949" s="6">
        <v>30081153</v>
      </c>
      <c r="B7949" s="6" t="s">
        <v>28543</v>
      </c>
      <c r="C7949" s="6" t="s">
        <v>8751</v>
      </c>
      <c r="D7949" s="6" t="s">
        <v>19176</v>
      </c>
      <c r="E7949" s="6" t="s">
        <v>5893</v>
      </c>
      <c r="F7949" s="6" t="s">
        <v>28544</v>
      </c>
      <c r="G7949" s="6" t="s">
        <v>28545</v>
      </c>
      <c r="H7949" s="79">
        <v>4049.932065</v>
      </c>
    </row>
    <row r="7950" spans="1:8" x14ac:dyDescent="0.2">
      <c r="A7950" s="6">
        <v>30435169</v>
      </c>
      <c r="B7950" s="6" t="s">
        <v>28546</v>
      </c>
      <c r="C7950" s="6" t="s">
        <v>8747</v>
      </c>
      <c r="D7950" s="6" t="s">
        <v>19180</v>
      </c>
      <c r="E7950" s="6" t="s">
        <v>5893</v>
      </c>
      <c r="F7950" s="6" t="s">
        <v>28547</v>
      </c>
      <c r="G7950" s="6" t="s">
        <v>28548</v>
      </c>
      <c r="H7950" s="79">
        <v>4049.932065</v>
      </c>
    </row>
    <row r="7951" spans="1:8" x14ac:dyDescent="0.2">
      <c r="A7951" s="6">
        <v>30041142</v>
      </c>
      <c r="B7951" s="6" t="s">
        <v>28549</v>
      </c>
      <c r="C7951" s="6" t="s">
        <v>8751</v>
      </c>
      <c r="D7951" s="6" t="s">
        <v>19180</v>
      </c>
      <c r="E7951" s="6" t="s">
        <v>5893</v>
      </c>
      <c r="F7951" s="6" t="s">
        <v>28550</v>
      </c>
      <c r="G7951" s="6" t="s">
        <v>28551</v>
      </c>
      <c r="H7951" s="79">
        <v>4049.932065</v>
      </c>
    </row>
    <row r="7952" spans="1:8" x14ac:dyDescent="0.2">
      <c r="A7952" s="6">
        <v>30146261</v>
      </c>
      <c r="B7952" s="6" t="s">
        <v>28552</v>
      </c>
      <c r="C7952" s="6" t="s">
        <v>7294</v>
      </c>
      <c r="D7952" s="6" t="s">
        <v>6338</v>
      </c>
      <c r="E7952" s="6" t="s">
        <v>5638</v>
      </c>
      <c r="F7952" s="6" t="s">
        <v>28553</v>
      </c>
      <c r="G7952" s="6" t="s">
        <v>28554</v>
      </c>
      <c r="H7952" s="79">
        <v>4062.618344</v>
      </c>
    </row>
    <row r="7953" spans="1:8" x14ac:dyDescent="0.2">
      <c r="A7953" s="6">
        <v>30338418</v>
      </c>
      <c r="B7953" s="6" t="s">
        <v>28555</v>
      </c>
      <c r="C7953" s="6" t="s">
        <v>7298</v>
      </c>
      <c r="D7953" s="6" t="s">
        <v>6338</v>
      </c>
      <c r="E7953" s="6" t="s">
        <v>5638</v>
      </c>
      <c r="F7953" s="6" t="s">
        <v>28556</v>
      </c>
      <c r="G7953" s="6" t="s">
        <v>28557</v>
      </c>
      <c r="H7953" s="79">
        <v>4062.618344</v>
      </c>
    </row>
    <row r="7954" spans="1:8" x14ac:dyDescent="0.2">
      <c r="A7954" s="6">
        <v>30210515</v>
      </c>
      <c r="B7954" s="6" t="s">
        <v>28558</v>
      </c>
      <c r="C7954" s="6" t="s">
        <v>7302</v>
      </c>
      <c r="D7954" s="6" t="s">
        <v>6338</v>
      </c>
      <c r="E7954" s="6" t="s">
        <v>5638</v>
      </c>
      <c r="F7954" s="6" t="s">
        <v>28559</v>
      </c>
      <c r="G7954" s="6" t="s">
        <v>28560</v>
      </c>
      <c r="H7954" s="79">
        <v>4062.618344</v>
      </c>
    </row>
    <row r="7955" spans="1:8" x14ac:dyDescent="0.2">
      <c r="A7955" s="6">
        <v>30480955</v>
      </c>
      <c r="B7955" s="6" t="s">
        <v>28561</v>
      </c>
      <c r="C7955" s="6" t="s">
        <v>7306</v>
      </c>
      <c r="D7955" s="6" t="s">
        <v>6338</v>
      </c>
      <c r="E7955" s="6" t="s">
        <v>5638</v>
      </c>
      <c r="F7955" s="6" t="s">
        <v>28562</v>
      </c>
      <c r="G7955" s="6" t="s">
        <v>28563</v>
      </c>
      <c r="H7955" s="79">
        <v>4062.618344</v>
      </c>
    </row>
    <row r="7956" spans="1:8" x14ac:dyDescent="0.2">
      <c r="A7956" s="6">
        <v>30167623</v>
      </c>
      <c r="B7956" s="6" t="s">
        <v>28564</v>
      </c>
      <c r="C7956" s="6" t="s">
        <v>7310</v>
      </c>
      <c r="D7956" s="6" t="s">
        <v>6338</v>
      </c>
      <c r="E7956" s="6" t="s">
        <v>5638</v>
      </c>
      <c r="F7956" s="6" t="s">
        <v>28565</v>
      </c>
      <c r="G7956" s="6" t="s">
        <v>28566</v>
      </c>
      <c r="H7956" s="79">
        <v>4062.618344</v>
      </c>
    </row>
    <row r="7957" spans="1:8" x14ac:dyDescent="0.2">
      <c r="A7957" s="6">
        <v>30424325</v>
      </c>
      <c r="B7957" s="6" t="s">
        <v>28567</v>
      </c>
      <c r="C7957" s="6" t="s">
        <v>7314</v>
      </c>
      <c r="D7957" s="6" t="s">
        <v>6338</v>
      </c>
      <c r="E7957" s="6" t="s">
        <v>5638</v>
      </c>
      <c r="F7957" s="6" t="s">
        <v>28568</v>
      </c>
      <c r="G7957" s="6" t="s">
        <v>28569</v>
      </c>
      <c r="H7957" s="79">
        <v>4062.618344</v>
      </c>
    </row>
    <row r="7958" spans="1:8" x14ac:dyDescent="0.2">
      <c r="A7958" s="6">
        <v>30073270</v>
      </c>
      <c r="B7958" s="6" t="s">
        <v>28570</v>
      </c>
      <c r="C7958" s="6" t="s">
        <v>7318</v>
      </c>
      <c r="D7958" s="6" t="s">
        <v>6338</v>
      </c>
      <c r="E7958" s="6" t="s">
        <v>5638</v>
      </c>
      <c r="F7958" s="6" t="s">
        <v>28571</v>
      </c>
      <c r="G7958" s="6" t="s">
        <v>28572</v>
      </c>
      <c r="H7958" s="79">
        <v>4062.618344</v>
      </c>
    </row>
    <row r="7959" spans="1:8" x14ac:dyDescent="0.2">
      <c r="A7959" s="6">
        <v>30281232</v>
      </c>
      <c r="B7959" s="6" t="s">
        <v>28573</v>
      </c>
      <c r="C7959" s="6" t="s">
        <v>7322</v>
      </c>
      <c r="D7959" s="6" t="s">
        <v>6338</v>
      </c>
      <c r="E7959" s="6" t="s">
        <v>5638</v>
      </c>
      <c r="F7959" s="6" t="s">
        <v>28574</v>
      </c>
      <c r="G7959" s="6" t="s">
        <v>28575</v>
      </c>
      <c r="H7959" s="79">
        <v>4062.618344</v>
      </c>
    </row>
    <row r="7960" spans="1:8" x14ac:dyDescent="0.2">
      <c r="A7960" s="6">
        <v>30018851</v>
      </c>
      <c r="B7960" s="6" t="s">
        <v>28576</v>
      </c>
      <c r="C7960" s="6" t="s">
        <v>7326</v>
      </c>
      <c r="D7960" s="6" t="s">
        <v>6338</v>
      </c>
      <c r="E7960" s="6" t="s">
        <v>5638</v>
      </c>
      <c r="F7960" s="6" t="s">
        <v>28577</v>
      </c>
      <c r="G7960" s="6" t="s">
        <v>28578</v>
      </c>
      <c r="H7960" s="79">
        <v>4062.618344</v>
      </c>
    </row>
    <row r="7961" spans="1:8" x14ac:dyDescent="0.2">
      <c r="A7961" s="6">
        <v>30078291</v>
      </c>
      <c r="B7961" s="6" t="s">
        <v>28579</v>
      </c>
      <c r="C7961" s="6" t="s">
        <v>28580</v>
      </c>
      <c r="D7961" s="6" t="s">
        <v>7351</v>
      </c>
      <c r="E7961" s="6" t="s">
        <v>5638</v>
      </c>
      <c r="F7961" s="6" t="s">
        <v>28581</v>
      </c>
      <c r="G7961" s="6" t="s">
        <v>28582</v>
      </c>
      <c r="H7961" s="79">
        <v>4068.0574660000002</v>
      </c>
    </row>
    <row r="7962" spans="1:8" x14ac:dyDescent="0.2">
      <c r="A7962" s="6">
        <v>30153974</v>
      </c>
      <c r="B7962" s="6" t="s">
        <v>28583</v>
      </c>
      <c r="C7962" s="6" t="s">
        <v>28580</v>
      </c>
      <c r="D7962" s="6" t="s">
        <v>7755</v>
      </c>
      <c r="E7962" s="6" t="s">
        <v>5638</v>
      </c>
      <c r="F7962" s="6" t="s">
        <v>28584</v>
      </c>
      <c r="G7962" s="6" t="s">
        <v>28585</v>
      </c>
      <c r="H7962" s="79">
        <v>4068.0574660000002</v>
      </c>
    </row>
    <row r="7963" spans="1:8" x14ac:dyDescent="0.2">
      <c r="A7963" s="6">
        <v>30072607</v>
      </c>
      <c r="B7963" s="6" t="s">
        <v>28586</v>
      </c>
      <c r="C7963" s="6" t="s">
        <v>8775</v>
      </c>
      <c r="D7963" s="6" t="s">
        <v>19176</v>
      </c>
      <c r="E7963" s="6" t="s">
        <v>5893</v>
      </c>
      <c r="F7963" s="6" t="s">
        <v>28587</v>
      </c>
      <c r="G7963" s="6" t="s">
        <v>28588</v>
      </c>
      <c r="H7963" s="79">
        <v>4076.4245810000002</v>
      </c>
    </row>
    <row r="7964" spans="1:8" x14ac:dyDescent="0.2">
      <c r="A7964" s="6">
        <v>30068709</v>
      </c>
      <c r="B7964" s="6" t="s">
        <v>28589</v>
      </c>
      <c r="C7964" s="6" t="s">
        <v>8775</v>
      </c>
      <c r="D7964" s="6" t="s">
        <v>19180</v>
      </c>
      <c r="E7964" s="6" t="s">
        <v>5893</v>
      </c>
      <c r="F7964" s="6" t="s">
        <v>28590</v>
      </c>
      <c r="G7964" s="6" t="s">
        <v>28591</v>
      </c>
      <c r="H7964" s="79">
        <v>4076.4245810000002</v>
      </c>
    </row>
    <row r="7965" spans="1:8" x14ac:dyDescent="0.2">
      <c r="A7965" s="6">
        <v>30161814</v>
      </c>
      <c r="B7965" s="6" t="s">
        <v>28592</v>
      </c>
      <c r="C7965" s="6" t="s">
        <v>920</v>
      </c>
      <c r="D7965" s="6" t="s">
        <v>18868</v>
      </c>
      <c r="E7965" s="6" t="s">
        <v>5638</v>
      </c>
      <c r="F7965" s="6" t="s">
        <v>28593</v>
      </c>
      <c r="G7965" s="6" t="s">
        <v>28594</v>
      </c>
      <c r="H7965" s="79">
        <v>4078.3454489999999</v>
      </c>
    </row>
    <row r="7966" spans="1:8" x14ac:dyDescent="0.2">
      <c r="A7966" s="6">
        <v>30186428</v>
      </c>
      <c r="B7966" s="6" t="s">
        <v>28595</v>
      </c>
      <c r="C7966" s="6" t="s">
        <v>1553</v>
      </c>
      <c r="D7966" s="6" t="s">
        <v>28596</v>
      </c>
      <c r="E7966" s="6" t="s">
        <v>5638</v>
      </c>
      <c r="F7966" s="6" t="s">
        <v>28597</v>
      </c>
      <c r="G7966" s="6" t="s">
        <v>28598</v>
      </c>
      <c r="H7966" s="79">
        <v>4078.3454489999999</v>
      </c>
    </row>
    <row r="7967" spans="1:8" x14ac:dyDescent="0.2">
      <c r="A7967" s="6">
        <v>30028551</v>
      </c>
      <c r="B7967" s="6" t="s">
        <v>28599</v>
      </c>
      <c r="C7967" s="6" t="s">
        <v>5789</v>
      </c>
      <c r="D7967" s="6" t="s">
        <v>28152</v>
      </c>
      <c r="E7967" s="6" t="s">
        <v>5638</v>
      </c>
      <c r="F7967" s="6" t="s">
        <v>28600</v>
      </c>
      <c r="G7967" s="6" t="s">
        <v>28601</v>
      </c>
      <c r="H7967" s="79">
        <v>4086.1575549999998</v>
      </c>
    </row>
    <row r="7968" spans="1:8" x14ac:dyDescent="0.2">
      <c r="A7968" s="6">
        <v>30329718</v>
      </c>
      <c r="B7968" s="6" t="s">
        <v>28602</v>
      </c>
      <c r="C7968" s="6" t="s">
        <v>6210</v>
      </c>
      <c r="D7968" s="6" t="s">
        <v>17993</v>
      </c>
      <c r="E7968" s="6" t="s">
        <v>15819</v>
      </c>
      <c r="F7968" s="6" t="s">
        <v>28603</v>
      </c>
      <c r="G7968" s="6" t="s">
        <v>28604</v>
      </c>
      <c r="H7968" s="79">
        <v>4088.2394669999999</v>
      </c>
    </row>
    <row r="7969" spans="1:8" x14ac:dyDescent="0.2">
      <c r="A7969" s="6">
        <v>30059796</v>
      </c>
      <c r="B7969" s="6" t="s">
        <v>28605</v>
      </c>
      <c r="C7969" s="6" t="s">
        <v>6214</v>
      </c>
      <c r="D7969" s="6" t="s">
        <v>17993</v>
      </c>
      <c r="E7969" s="6" t="s">
        <v>15819</v>
      </c>
      <c r="F7969" s="6" t="s">
        <v>28606</v>
      </c>
      <c r="G7969" s="6" t="s">
        <v>28607</v>
      </c>
      <c r="H7969" s="79">
        <v>4088.2394669999999</v>
      </c>
    </row>
    <row r="7970" spans="1:8" x14ac:dyDescent="0.2">
      <c r="A7970" s="6">
        <v>30424072</v>
      </c>
      <c r="B7970" s="6" t="s">
        <v>28608</v>
      </c>
      <c r="C7970" s="6" t="s">
        <v>6210</v>
      </c>
      <c r="D7970" s="6" t="s">
        <v>17997</v>
      </c>
      <c r="E7970" s="6" t="s">
        <v>15819</v>
      </c>
      <c r="F7970" s="6" t="s">
        <v>28609</v>
      </c>
      <c r="G7970" s="6" t="s">
        <v>28610</v>
      </c>
      <c r="H7970" s="79">
        <v>4088.2394669999999</v>
      </c>
    </row>
    <row r="7971" spans="1:8" x14ac:dyDescent="0.2">
      <c r="A7971" s="6">
        <v>30209614</v>
      </c>
      <c r="B7971" s="6" t="s">
        <v>28611</v>
      </c>
      <c r="C7971" s="6" t="s">
        <v>6214</v>
      </c>
      <c r="D7971" s="6" t="s">
        <v>17997</v>
      </c>
      <c r="E7971" s="6" t="s">
        <v>15819</v>
      </c>
      <c r="F7971" s="6" t="s">
        <v>28612</v>
      </c>
      <c r="G7971" s="6" t="s">
        <v>28613</v>
      </c>
      <c r="H7971" s="79">
        <v>4088.2394669999999</v>
      </c>
    </row>
    <row r="7972" spans="1:8" x14ac:dyDescent="0.2">
      <c r="A7972" s="6">
        <v>30078446</v>
      </c>
      <c r="B7972" s="6" t="s">
        <v>28614</v>
      </c>
      <c r="C7972" s="6" t="s">
        <v>6290</v>
      </c>
      <c r="D7972" s="6" t="s">
        <v>18044</v>
      </c>
      <c r="E7972" s="6" t="s">
        <v>5638</v>
      </c>
      <c r="F7972" s="6" t="s">
        <v>28615</v>
      </c>
      <c r="G7972" s="6" t="s">
        <v>28616</v>
      </c>
      <c r="H7972" s="79">
        <v>4088.2394669999999</v>
      </c>
    </row>
    <row r="7973" spans="1:8" x14ac:dyDescent="0.2">
      <c r="A7973" s="6">
        <v>30384956</v>
      </c>
      <c r="B7973" s="6" t="s">
        <v>28617</v>
      </c>
      <c r="C7973" s="6" t="s">
        <v>9153</v>
      </c>
      <c r="D7973" s="6" t="s">
        <v>18587</v>
      </c>
      <c r="E7973" s="6" t="s">
        <v>15819</v>
      </c>
      <c r="F7973" s="6" t="s">
        <v>28618</v>
      </c>
      <c r="G7973" s="6" t="s">
        <v>28619</v>
      </c>
      <c r="H7973" s="79">
        <v>4098.8477130000001</v>
      </c>
    </row>
    <row r="7974" spans="1:8" x14ac:dyDescent="0.2">
      <c r="A7974" s="6">
        <v>30216321</v>
      </c>
      <c r="B7974" s="6" t="s">
        <v>28620</v>
      </c>
      <c r="C7974" s="6" t="s">
        <v>9157</v>
      </c>
      <c r="D7974" s="6" t="s">
        <v>18587</v>
      </c>
      <c r="E7974" s="6" t="s">
        <v>15819</v>
      </c>
      <c r="F7974" s="6" t="s">
        <v>28621</v>
      </c>
      <c r="G7974" s="6" t="s">
        <v>28622</v>
      </c>
      <c r="H7974" s="79">
        <v>4098.8477130000001</v>
      </c>
    </row>
    <row r="7975" spans="1:8" x14ac:dyDescent="0.2">
      <c r="A7975" s="6">
        <v>30176147</v>
      </c>
      <c r="B7975" s="6" t="s">
        <v>28623</v>
      </c>
      <c r="C7975" s="6" t="s">
        <v>6226</v>
      </c>
      <c r="D7975" s="6" t="s">
        <v>9992</v>
      </c>
      <c r="E7975" s="6" t="s">
        <v>9993</v>
      </c>
      <c r="F7975" s="6" t="s">
        <v>28624</v>
      </c>
      <c r="G7975" s="6" t="s">
        <v>28625</v>
      </c>
      <c r="H7975" s="79">
        <v>4110.3354060000001</v>
      </c>
    </row>
    <row r="7976" spans="1:8" x14ac:dyDescent="0.2">
      <c r="A7976" s="6">
        <v>30382080</v>
      </c>
      <c r="B7976" s="6" t="s">
        <v>28626</v>
      </c>
      <c r="C7976" s="6" t="s">
        <v>6230</v>
      </c>
      <c r="D7976" s="6" t="s">
        <v>9992</v>
      </c>
      <c r="E7976" s="6" t="s">
        <v>9993</v>
      </c>
      <c r="F7976" s="6" t="s">
        <v>28627</v>
      </c>
      <c r="G7976" s="6" t="s">
        <v>28628</v>
      </c>
      <c r="H7976" s="79">
        <v>4110.3354060000001</v>
      </c>
    </row>
    <row r="7977" spans="1:8" x14ac:dyDescent="0.2">
      <c r="A7977" s="6">
        <v>30194576</v>
      </c>
      <c r="B7977" s="6" t="s">
        <v>28629</v>
      </c>
      <c r="C7977" s="6" t="s">
        <v>6234</v>
      </c>
      <c r="D7977" s="6" t="s">
        <v>9992</v>
      </c>
      <c r="E7977" s="6" t="s">
        <v>9993</v>
      </c>
      <c r="F7977" s="6" t="s">
        <v>28630</v>
      </c>
      <c r="G7977" s="6" t="s">
        <v>28631</v>
      </c>
      <c r="H7977" s="79">
        <v>4110.3354060000001</v>
      </c>
    </row>
    <row r="7978" spans="1:8" x14ac:dyDescent="0.2">
      <c r="A7978" s="6">
        <v>30465027</v>
      </c>
      <c r="B7978" s="6" t="s">
        <v>28632</v>
      </c>
      <c r="C7978" s="6" t="s">
        <v>6238</v>
      </c>
      <c r="D7978" s="6" t="s">
        <v>9992</v>
      </c>
      <c r="E7978" s="6" t="s">
        <v>9993</v>
      </c>
      <c r="F7978" s="6" t="s">
        <v>28633</v>
      </c>
      <c r="G7978" s="6" t="s">
        <v>28634</v>
      </c>
      <c r="H7978" s="79">
        <v>4110.3354060000001</v>
      </c>
    </row>
    <row r="7979" spans="1:8" x14ac:dyDescent="0.2">
      <c r="A7979" s="6">
        <v>30215097</v>
      </c>
      <c r="B7979" s="6" t="s">
        <v>28635</v>
      </c>
      <c r="C7979" s="6" t="s">
        <v>7091</v>
      </c>
      <c r="D7979" s="6" t="s">
        <v>9992</v>
      </c>
      <c r="E7979" s="6" t="s">
        <v>9993</v>
      </c>
      <c r="F7979" s="6" t="s">
        <v>28636</v>
      </c>
      <c r="G7979" s="6" t="s">
        <v>28637</v>
      </c>
      <c r="H7979" s="79">
        <v>4110.3354060000001</v>
      </c>
    </row>
    <row r="7980" spans="1:8" x14ac:dyDescent="0.2">
      <c r="A7980" s="6">
        <v>30302919</v>
      </c>
      <c r="B7980" s="6" t="s">
        <v>28638</v>
      </c>
      <c r="C7980" s="6" t="s">
        <v>7095</v>
      </c>
      <c r="D7980" s="6" t="s">
        <v>9992</v>
      </c>
      <c r="E7980" s="6" t="s">
        <v>9993</v>
      </c>
      <c r="F7980" s="6" t="s">
        <v>28639</v>
      </c>
      <c r="G7980" s="6" t="s">
        <v>28640</v>
      </c>
      <c r="H7980" s="79">
        <v>4110.3354060000001</v>
      </c>
    </row>
    <row r="7981" spans="1:8" x14ac:dyDescent="0.2">
      <c r="A7981" s="6">
        <v>30053263</v>
      </c>
      <c r="B7981" s="6" t="s">
        <v>28641</v>
      </c>
      <c r="C7981" s="6" t="s">
        <v>8422</v>
      </c>
      <c r="D7981" s="6" t="s">
        <v>9992</v>
      </c>
      <c r="E7981" s="6" t="s">
        <v>9993</v>
      </c>
      <c r="F7981" s="6" t="s">
        <v>28642</v>
      </c>
      <c r="G7981" s="6" t="s">
        <v>28643</v>
      </c>
      <c r="H7981" s="79">
        <v>4110.3354060000001</v>
      </c>
    </row>
    <row r="7982" spans="1:8" x14ac:dyDescent="0.2">
      <c r="A7982" s="6">
        <v>30124236</v>
      </c>
      <c r="B7982" s="6" t="s">
        <v>28644</v>
      </c>
      <c r="C7982" s="6" t="s">
        <v>6166</v>
      </c>
      <c r="D7982" s="6" t="s">
        <v>22958</v>
      </c>
      <c r="E7982" s="6" t="s">
        <v>5638</v>
      </c>
      <c r="F7982" s="6" t="s">
        <v>28645</v>
      </c>
      <c r="G7982" s="6" t="s">
        <v>28646</v>
      </c>
      <c r="H7982" s="79">
        <v>4111.6739690000004</v>
      </c>
    </row>
    <row r="7983" spans="1:8" x14ac:dyDescent="0.2">
      <c r="A7983" s="6">
        <v>30323432</v>
      </c>
      <c r="B7983" s="6" t="s">
        <v>28647</v>
      </c>
      <c r="C7983" s="6" t="s">
        <v>6166</v>
      </c>
      <c r="D7983" s="6" t="s">
        <v>7351</v>
      </c>
      <c r="E7983" s="6" t="s">
        <v>5638</v>
      </c>
      <c r="F7983" s="6" t="s">
        <v>28648</v>
      </c>
      <c r="G7983" s="6" t="s">
        <v>28649</v>
      </c>
      <c r="H7983" s="79">
        <v>4111.6739690000004</v>
      </c>
    </row>
    <row r="7984" spans="1:8" x14ac:dyDescent="0.2">
      <c r="A7984" s="6">
        <v>30291401</v>
      </c>
      <c r="B7984" s="6" t="s">
        <v>2204</v>
      </c>
      <c r="C7984" s="6" t="s">
        <v>13868</v>
      </c>
      <c r="D7984" s="6" t="s">
        <v>18358</v>
      </c>
      <c r="E7984" s="6" t="s">
        <v>5638</v>
      </c>
      <c r="F7984" s="6" t="s">
        <v>2199</v>
      </c>
      <c r="G7984" s="6" t="s">
        <v>2200</v>
      </c>
      <c r="H7984" s="79">
        <v>4112.2055609999998</v>
      </c>
    </row>
    <row r="7985" spans="1:8" x14ac:dyDescent="0.2">
      <c r="A7985" s="6">
        <v>30032980</v>
      </c>
      <c r="B7985" s="6" t="s">
        <v>28650</v>
      </c>
      <c r="C7985" s="6" t="s">
        <v>13868</v>
      </c>
      <c r="D7985" s="6" t="s">
        <v>18855</v>
      </c>
      <c r="E7985" s="6" t="s">
        <v>5638</v>
      </c>
      <c r="F7985" s="6" t="s">
        <v>28651</v>
      </c>
      <c r="G7985" s="6" t="s">
        <v>28652</v>
      </c>
      <c r="H7985" s="79">
        <v>4112.2055609999998</v>
      </c>
    </row>
    <row r="7986" spans="1:8" x14ac:dyDescent="0.2">
      <c r="A7986" s="6">
        <v>30308791</v>
      </c>
      <c r="B7986" s="6" t="s">
        <v>28653</v>
      </c>
      <c r="C7986" s="6" t="s">
        <v>10829</v>
      </c>
      <c r="D7986" s="6" t="s">
        <v>17993</v>
      </c>
      <c r="E7986" s="6" t="s">
        <v>15819</v>
      </c>
      <c r="F7986" s="6" t="s">
        <v>28654</v>
      </c>
      <c r="G7986" s="6" t="s">
        <v>28655</v>
      </c>
      <c r="H7986" s="79">
        <v>4116.4586600000002</v>
      </c>
    </row>
    <row r="7987" spans="1:8" x14ac:dyDescent="0.2">
      <c r="A7987" s="6">
        <v>30216475</v>
      </c>
      <c r="B7987" s="6" t="s">
        <v>28656</v>
      </c>
      <c r="C7987" s="6" t="s">
        <v>10829</v>
      </c>
      <c r="D7987" s="6" t="s">
        <v>17997</v>
      </c>
      <c r="E7987" s="6" t="s">
        <v>15819</v>
      </c>
      <c r="F7987" s="6" t="s">
        <v>28657</v>
      </c>
      <c r="G7987" s="6" t="s">
        <v>28658</v>
      </c>
      <c r="H7987" s="79">
        <v>4116.4586600000002</v>
      </c>
    </row>
    <row r="7988" spans="1:8" x14ac:dyDescent="0.2">
      <c r="A7988" s="6">
        <v>30239632</v>
      </c>
      <c r="B7988" s="6" t="s">
        <v>28659</v>
      </c>
      <c r="C7988" s="6" t="s">
        <v>14195</v>
      </c>
      <c r="D7988" s="6" t="s">
        <v>17993</v>
      </c>
      <c r="E7988" s="6" t="s">
        <v>15819</v>
      </c>
      <c r="F7988" s="6" t="s">
        <v>28660</v>
      </c>
      <c r="G7988" s="6" t="s">
        <v>28661</v>
      </c>
      <c r="H7988" s="79">
        <v>4121.9103269999996</v>
      </c>
    </row>
    <row r="7989" spans="1:8" x14ac:dyDescent="0.2">
      <c r="A7989" s="6">
        <v>30067176</v>
      </c>
      <c r="B7989" s="6" t="s">
        <v>28662</v>
      </c>
      <c r="C7989" s="6" t="s">
        <v>14195</v>
      </c>
      <c r="D7989" s="6" t="s">
        <v>17997</v>
      </c>
      <c r="E7989" s="6" t="s">
        <v>15819</v>
      </c>
      <c r="F7989" s="6" t="s">
        <v>28663</v>
      </c>
      <c r="G7989" s="6" t="s">
        <v>28664</v>
      </c>
      <c r="H7989" s="79">
        <v>4121.9103269999996</v>
      </c>
    </row>
    <row r="7990" spans="1:8" x14ac:dyDescent="0.2">
      <c r="A7990" s="6">
        <v>30137227</v>
      </c>
      <c r="B7990" s="6" t="s">
        <v>28665</v>
      </c>
      <c r="C7990" s="6" t="s">
        <v>6649</v>
      </c>
      <c r="D7990" s="6" t="s">
        <v>19180</v>
      </c>
      <c r="E7990" s="6" t="s">
        <v>5893</v>
      </c>
      <c r="F7990" s="6" t="s">
        <v>28666</v>
      </c>
      <c r="G7990" s="6" t="s">
        <v>28667</v>
      </c>
      <c r="H7990" s="79">
        <v>4123.2090410000001</v>
      </c>
    </row>
    <row r="7991" spans="1:8" x14ac:dyDescent="0.2">
      <c r="A7991" s="6">
        <v>30457956</v>
      </c>
      <c r="B7991" s="6" t="s">
        <v>28668</v>
      </c>
      <c r="C7991" s="6" t="s">
        <v>8642</v>
      </c>
      <c r="D7991" s="6" t="s">
        <v>18870</v>
      </c>
      <c r="E7991" s="6" t="s">
        <v>5638</v>
      </c>
      <c r="F7991" s="6" t="s">
        <v>28669</v>
      </c>
      <c r="G7991" s="6" t="s">
        <v>28670</v>
      </c>
      <c r="H7991" s="79">
        <v>4131.6423169999998</v>
      </c>
    </row>
    <row r="7992" spans="1:8" x14ac:dyDescent="0.2">
      <c r="A7992" s="6">
        <v>30003865</v>
      </c>
      <c r="B7992" s="6" t="s">
        <v>3656</v>
      </c>
      <c r="C7992" s="6" t="s">
        <v>8642</v>
      </c>
      <c r="D7992" s="6" t="s">
        <v>18874</v>
      </c>
      <c r="E7992" s="6" t="s">
        <v>5638</v>
      </c>
      <c r="F7992" s="6" t="s">
        <v>3652</v>
      </c>
      <c r="G7992" s="6" t="s">
        <v>3653</v>
      </c>
      <c r="H7992" s="79">
        <v>4131.6423169999998</v>
      </c>
    </row>
    <row r="7993" spans="1:8" x14ac:dyDescent="0.2">
      <c r="A7993" s="6">
        <v>30292550</v>
      </c>
      <c r="B7993" s="6" t="s">
        <v>28671</v>
      </c>
      <c r="C7993" s="6" t="s">
        <v>5969</v>
      </c>
      <c r="D7993" s="6" t="s">
        <v>18044</v>
      </c>
      <c r="E7993" s="6" t="s">
        <v>5638</v>
      </c>
      <c r="F7993" s="6" t="s">
        <v>28672</v>
      </c>
      <c r="G7993" s="6" t="s">
        <v>28673</v>
      </c>
      <c r="H7993" s="79">
        <v>4134.6575140000004</v>
      </c>
    </row>
    <row r="7994" spans="1:8" x14ac:dyDescent="0.2">
      <c r="A7994" s="6">
        <v>30194975</v>
      </c>
      <c r="B7994" s="6" t="s">
        <v>28674</v>
      </c>
      <c r="C7994" s="6" t="s">
        <v>8715</v>
      </c>
      <c r="D7994" s="6" t="s">
        <v>19176</v>
      </c>
      <c r="E7994" s="6" t="s">
        <v>5893</v>
      </c>
      <c r="F7994" s="6" t="s">
        <v>28675</v>
      </c>
      <c r="G7994" s="6" t="s">
        <v>28676</v>
      </c>
      <c r="H7994" s="79">
        <v>4135.4379010000002</v>
      </c>
    </row>
    <row r="7995" spans="1:8" x14ac:dyDescent="0.2">
      <c r="A7995" s="6">
        <v>30223377</v>
      </c>
      <c r="B7995" s="6" t="s">
        <v>28677</v>
      </c>
      <c r="C7995" s="6" t="s">
        <v>7135</v>
      </c>
      <c r="D7995" s="6" t="s">
        <v>22958</v>
      </c>
      <c r="E7995" s="6" t="s">
        <v>5638</v>
      </c>
      <c r="F7995" s="6" t="s">
        <v>28678</v>
      </c>
      <c r="G7995" s="6" t="s">
        <v>28679</v>
      </c>
      <c r="H7995" s="79">
        <v>4135.5501009999998</v>
      </c>
    </row>
    <row r="7996" spans="1:8" x14ac:dyDescent="0.2">
      <c r="A7996" s="6">
        <v>30171117</v>
      </c>
      <c r="B7996" s="6" t="s">
        <v>28680</v>
      </c>
      <c r="C7996" s="6" t="s">
        <v>7135</v>
      </c>
      <c r="D7996" s="6" t="s">
        <v>7351</v>
      </c>
      <c r="E7996" s="6" t="s">
        <v>5638</v>
      </c>
      <c r="F7996" s="6" t="s">
        <v>28681</v>
      </c>
      <c r="G7996" s="6" t="s">
        <v>28682</v>
      </c>
      <c r="H7996" s="79">
        <v>4135.5501009999998</v>
      </c>
    </row>
    <row r="7997" spans="1:8" x14ac:dyDescent="0.2">
      <c r="A7997" s="6">
        <v>30361591</v>
      </c>
      <c r="B7997" s="6" t="s">
        <v>28683</v>
      </c>
      <c r="C7997" s="6" t="s">
        <v>6661</v>
      </c>
      <c r="D7997" s="6" t="s">
        <v>19176</v>
      </c>
      <c r="E7997" s="6" t="s">
        <v>5893</v>
      </c>
      <c r="F7997" s="6" t="s">
        <v>28684</v>
      </c>
      <c r="G7997" s="6" t="s">
        <v>28685</v>
      </c>
      <c r="H7997" s="79">
        <v>4140.24388</v>
      </c>
    </row>
    <row r="7998" spans="1:8" x14ac:dyDescent="0.2">
      <c r="A7998" s="6">
        <v>30414197</v>
      </c>
      <c r="B7998" s="6" t="s">
        <v>28686</v>
      </c>
      <c r="C7998" s="6" t="s">
        <v>6661</v>
      </c>
      <c r="D7998" s="6" t="s">
        <v>19180</v>
      </c>
      <c r="E7998" s="6" t="s">
        <v>5893</v>
      </c>
      <c r="F7998" s="6" t="s">
        <v>28687</v>
      </c>
      <c r="G7998" s="6" t="s">
        <v>28688</v>
      </c>
      <c r="H7998" s="79">
        <v>4140.24388</v>
      </c>
    </row>
    <row r="7999" spans="1:8" x14ac:dyDescent="0.2">
      <c r="A7999" s="6">
        <v>30066741</v>
      </c>
      <c r="B7999" s="6" t="s">
        <v>28689</v>
      </c>
      <c r="C7999" s="6" t="s">
        <v>6620</v>
      </c>
      <c r="D7999" s="6" t="s">
        <v>19176</v>
      </c>
      <c r="E7999" s="6" t="s">
        <v>5893</v>
      </c>
      <c r="F7999" s="6" t="s">
        <v>28690</v>
      </c>
      <c r="G7999" s="6" t="s">
        <v>28691</v>
      </c>
      <c r="H7999" s="79">
        <v>4147.6031320000002</v>
      </c>
    </row>
    <row r="8000" spans="1:8" x14ac:dyDescent="0.2">
      <c r="A8000" s="6">
        <v>30088809</v>
      </c>
      <c r="B8000" s="6" t="s">
        <v>28692</v>
      </c>
      <c r="C8000" s="6" t="s">
        <v>6620</v>
      </c>
      <c r="D8000" s="6" t="s">
        <v>19180</v>
      </c>
      <c r="E8000" s="6" t="s">
        <v>5893</v>
      </c>
      <c r="F8000" s="6" t="s">
        <v>28693</v>
      </c>
      <c r="G8000" s="6" t="s">
        <v>28694</v>
      </c>
      <c r="H8000" s="79">
        <v>4147.6031320000002</v>
      </c>
    </row>
    <row r="8001" spans="1:8" x14ac:dyDescent="0.2">
      <c r="A8001" s="6">
        <v>30095363</v>
      </c>
      <c r="B8001" s="6" t="s">
        <v>28695</v>
      </c>
      <c r="C8001" s="6" t="s">
        <v>8610</v>
      </c>
      <c r="D8001" s="6" t="s">
        <v>18868</v>
      </c>
      <c r="E8001" s="6" t="s">
        <v>5638</v>
      </c>
      <c r="F8001" s="6" t="s">
        <v>28696</v>
      </c>
      <c r="G8001" s="6" t="s">
        <v>28697</v>
      </c>
      <c r="H8001" s="79">
        <v>4151.126209</v>
      </c>
    </row>
    <row r="8002" spans="1:8" x14ac:dyDescent="0.2">
      <c r="A8002" s="6">
        <v>30206654</v>
      </c>
      <c r="B8002" s="6" t="s">
        <v>28698</v>
      </c>
      <c r="C8002" s="6" t="s">
        <v>8610</v>
      </c>
      <c r="D8002" s="6" t="s">
        <v>18870</v>
      </c>
      <c r="E8002" s="6" t="s">
        <v>5638</v>
      </c>
      <c r="F8002" s="6" t="s">
        <v>28699</v>
      </c>
      <c r="G8002" s="6" t="s">
        <v>28700</v>
      </c>
      <c r="H8002" s="79">
        <v>4151.126209</v>
      </c>
    </row>
    <row r="8003" spans="1:8" x14ac:dyDescent="0.2">
      <c r="A8003" s="6">
        <v>30019985</v>
      </c>
      <c r="B8003" s="6" t="s">
        <v>28701</v>
      </c>
      <c r="C8003" s="6" t="s">
        <v>6234</v>
      </c>
      <c r="D8003" s="6" t="s">
        <v>7351</v>
      </c>
      <c r="E8003" s="6" t="s">
        <v>5638</v>
      </c>
      <c r="F8003" s="6" t="s">
        <v>28702</v>
      </c>
      <c r="G8003" s="6" t="s">
        <v>28703</v>
      </c>
      <c r="H8003" s="79">
        <v>4160.6578170000003</v>
      </c>
    </row>
    <row r="8004" spans="1:8" x14ac:dyDescent="0.2">
      <c r="A8004" s="6">
        <v>30403739</v>
      </c>
      <c r="B8004" s="6" t="s">
        <v>28704</v>
      </c>
      <c r="C8004" s="6" t="s">
        <v>5989</v>
      </c>
      <c r="D8004" s="6" t="s">
        <v>18044</v>
      </c>
      <c r="E8004" s="6" t="s">
        <v>5638</v>
      </c>
      <c r="F8004" s="6" t="s">
        <v>28705</v>
      </c>
      <c r="G8004" s="6" t="s">
        <v>28706</v>
      </c>
      <c r="H8004" s="79">
        <v>4166.361637</v>
      </c>
    </row>
    <row r="8005" spans="1:8" x14ac:dyDescent="0.2">
      <c r="A8005" s="6">
        <v>30466965</v>
      </c>
      <c r="B8005" s="6" t="s">
        <v>28707</v>
      </c>
      <c r="C8005" s="6" t="s">
        <v>10400</v>
      </c>
      <c r="D8005" s="6" t="s">
        <v>18868</v>
      </c>
      <c r="E8005" s="6" t="s">
        <v>5638</v>
      </c>
      <c r="F8005" s="6" t="s">
        <v>28708</v>
      </c>
      <c r="G8005" s="6" t="s">
        <v>28709</v>
      </c>
      <c r="H8005" s="79">
        <v>4175.1788280000001</v>
      </c>
    </row>
    <row r="8006" spans="1:8" x14ac:dyDescent="0.2">
      <c r="A8006" s="6">
        <v>30181920</v>
      </c>
      <c r="B8006" s="6" t="s">
        <v>28710</v>
      </c>
      <c r="C8006" s="6" t="s">
        <v>6420</v>
      </c>
      <c r="D8006" s="6" t="s">
        <v>18868</v>
      </c>
      <c r="E8006" s="6" t="s">
        <v>5638</v>
      </c>
      <c r="F8006" s="6" t="s">
        <v>28711</v>
      </c>
      <c r="G8006" s="6" t="s">
        <v>28712</v>
      </c>
      <c r="H8006" s="79">
        <v>4175.1788280000001</v>
      </c>
    </row>
    <row r="8007" spans="1:8" x14ac:dyDescent="0.2">
      <c r="A8007" s="6">
        <v>30377245</v>
      </c>
      <c r="B8007" s="6" t="s">
        <v>28713</v>
      </c>
      <c r="C8007" s="6" t="s">
        <v>10400</v>
      </c>
      <c r="D8007" s="6" t="s">
        <v>18870</v>
      </c>
      <c r="E8007" s="6" t="s">
        <v>5638</v>
      </c>
      <c r="F8007" s="6" t="s">
        <v>28714</v>
      </c>
      <c r="G8007" s="6" t="s">
        <v>28715</v>
      </c>
      <c r="H8007" s="79">
        <v>4175.1788280000001</v>
      </c>
    </row>
    <row r="8008" spans="1:8" x14ac:dyDescent="0.2">
      <c r="A8008" s="6">
        <v>30203297</v>
      </c>
      <c r="B8008" s="6" t="s">
        <v>28716</v>
      </c>
      <c r="C8008" s="6" t="s">
        <v>6420</v>
      </c>
      <c r="D8008" s="6" t="s">
        <v>18870</v>
      </c>
      <c r="E8008" s="6" t="s">
        <v>5638</v>
      </c>
      <c r="F8008" s="6" t="s">
        <v>28717</v>
      </c>
      <c r="G8008" s="6" t="s">
        <v>28718</v>
      </c>
      <c r="H8008" s="79">
        <v>4175.1788280000001</v>
      </c>
    </row>
    <row r="8009" spans="1:8" x14ac:dyDescent="0.2">
      <c r="A8009" s="6">
        <v>30170267</v>
      </c>
      <c r="B8009" s="6" t="s">
        <v>5192</v>
      </c>
      <c r="C8009" s="6" t="s">
        <v>10400</v>
      </c>
      <c r="D8009" s="6" t="s">
        <v>18874</v>
      </c>
      <c r="E8009" s="6" t="s">
        <v>5638</v>
      </c>
      <c r="F8009" s="6" t="s">
        <v>5188</v>
      </c>
      <c r="G8009" s="6" t="s">
        <v>5189</v>
      </c>
      <c r="H8009" s="79">
        <v>4175.1788280000001</v>
      </c>
    </row>
    <row r="8010" spans="1:8" x14ac:dyDescent="0.2">
      <c r="A8010" s="6">
        <v>30294831</v>
      </c>
      <c r="B8010" s="6" t="s">
        <v>2853</v>
      </c>
      <c r="C8010" s="6" t="s">
        <v>6420</v>
      </c>
      <c r="D8010" s="6" t="s">
        <v>18874</v>
      </c>
      <c r="E8010" s="6" t="s">
        <v>5638</v>
      </c>
      <c r="F8010" s="6" t="s">
        <v>2848</v>
      </c>
      <c r="G8010" s="6" t="s">
        <v>2849</v>
      </c>
      <c r="H8010" s="79">
        <v>4175.1788280000001</v>
      </c>
    </row>
    <row r="8011" spans="1:8" x14ac:dyDescent="0.2">
      <c r="A8011" s="6">
        <v>30016248</v>
      </c>
      <c r="B8011" s="6" t="s">
        <v>28719</v>
      </c>
      <c r="C8011" s="6" t="s">
        <v>23302</v>
      </c>
      <c r="D8011" s="6" t="s">
        <v>19176</v>
      </c>
      <c r="E8011" s="6" t="s">
        <v>5893</v>
      </c>
      <c r="F8011" s="6" t="s">
        <v>28720</v>
      </c>
      <c r="G8011" s="6" t="s">
        <v>28721</v>
      </c>
      <c r="H8011" s="79">
        <v>4181.8036670000001</v>
      </c>
    </row>
    <row r="8012" spans="1:8" x14ac:dyDescent="0.2">
      <c r="A8012" s="6">
        <v>30190270</v>
      </c>
      <c r="B8012" s="6" t="s">
        <v>28722</v>
      </c>
      <c r="C8012" s="6" t="s">
        <v>23302</v>
      </c>
      <c r="D8012" s="6" t="s">
        <v>19180</v>
      </c>
      <c r="E8012" s="6" t="s">
        <v>5893</v>
      </c>
      <c r="F8012" s="6" t="s">
        <v>28723</v>
      </c>
      <c r="G8012" s="6" t="s">
        <v>28724</v>
      </c>
      <c r="H8012" s="79">
        <v>4181.8036670000001</v>
      </c>
    </row>
    <row r="8013" spans="1:8" x14ac:dyDescent="0.2">
      <c r="A8013" s="6">
        <v>30058139</v>
      </c>
      <c r="B8013" s="6" t="s">
        <v>28725</v>
      </c>
      <c r="C8013" s="6" t="s">
        <v>7322</v>
      </c>
      <c r="D8013" s="6" t="s">
        <v>18868</v>
      </c>
      <c r="E8013" s="6" t="s">
        <v>5638</v>
      </c>
      <c r="F8013" s="6" t="s">
        <v>28726</v>
      </c>
      <c r="G8013" s="6" t="s">
        <v>28727</v>
      </c>
      <c r="H8013" s="79">
        <v>4185.0528340000001</v>
      </c>
    </row>
    <row r="8014" spans="1:8" x14ac:dyDescent="0.2">
      <c r="A8014" s="6">
        <v>30002785</v>
      </c>
      <c r="B8014" s="6" t="s">
        <v>28728</v>
      </c>
      <c r="C8014" s="6" t="s">
        <v>7322</v>
      </c>
      <c r="D8014" s="6" t="s">
        <v>18870</v>
      </c>
      <c r="E8014" s="6" t="s">
        <v>5638</v>
      </c>
      <c r="F8014" s="6" t="s">
        <v>28729</v>
      </c>
      <c r="G8014" s="6" t="s">
        <v>28730</v>
      </c>
      <c r="H8014" s="79">
        <v>4185.0528340000001</v>
      </c>
    </row>
    <row r="8015" spans="1:8" x14ac:dyDescent="0.2">
      <c r="A8015" s="6">
        <v>30123876</v>
      </c>
      <c r="B8015" s="6" t="s">
        <v>28731</v>
      </c>
      <c r="C8015" s="6" t="s">
        <v>7322</v>
      </c>
      <c r="D8015" s="6" t="s">
        <v>18874</v>
      </c>
      <c r="E8015" s="6" t="s">
        <v>5638</v>
      </c>
      <c r="F8015" s="6" t="s">
        <v>28732</v>
      </c>
      <c r="G8015" s="6" t="s">
        <v>28733</v>
      </c>
      <c r="H8015" s="79">
        <v>4185.0528340000001</v>
      </c>
    </row>
    <row r="8016" spans="1:8" x14ac:dyDescent="0.2">
      <c r="A8016" s="6">
        <v>30169744</v>
      </c>
      <c r="B8016" s="6" t="s">
        <v>28734</v>
      </c>
      <c r="C8016" s="6" t="s">
        <v>9097</v>
      </c>
      <c r="D8016" s="6" t="s">
        <v>18587</v>
      </c>
      <c r="E8016" s="6" t="s">
        <v>15819</v>
      </c>
      <c r="F8016" s="6" t="s">
        <v>28735</v>
      </c>
      <c r="G8016" s="6" t="s">
        <v>28736</v>
      </c>
      <c r="H8016" s="79">
        <v>4185.4223769999999</v>
      </c>
    </row>
    <row r="8017" spans="1:8" x14ac:dyDescent="0.2">
      <c r="A8017" s="6">
        <v>30256394</v>
      </c>
      <c r="B8017" s="6" t="s">
        <v>2869</v>
      </c>
      <c r="C8017" s="6" t="s">
        <v>12182</v>
      </c>
      <c r="D8017" s="6" t="s">
        <v>18358</v>
      </c>
      <c r="E8017" s="6" t="s">
        <v>5638</v>
      </c>
      <c r="F8017" s="6" t="s">
        <v>2865</v>
      </c>
      <c r="G8017" s="6" t="s">
        <v>2866</v>
      </c>
      <c r="H8017" s="79">
        <v>4201.6607009999998</v>
      </c>
    </row>
    <row r="8018" spans="1:8" x14ac:dyDescent="0.2">
      <c r="A8018" s="6">
        <v>30456060</v>
      </c>
      <c r="B8018" s="6" t="s">
        <v>28737</v>
      </c>
      <c r="C8018" s="6" t="s">
        <v>5732</v>
      </c>
      <c r="D8018" s="6" t="s">
        <v>17993</v>
      </c>
      <c r="E8018" s="6" t="s">
        <v>15819</v>
      </c>
      <c r="F8018" s="6" t="s">
        <v>28738</v>
      </c>
      <c r="G8018" s="6" t="s">
        <v>28739</v>
      </c>
      <c r="H8018" s="79">
        <v>4207.0092500000001</v>
      </c>
    </row>
    <row r="8019" spans="1:8" x14ac:dyDescent="0.2">
      <c r="A8019" s="6">
        <v>30300401</v>
      </c>
      <c r="B8019" s="6" t="s">
        <v>28740</v>
      </c>
      <c r="C8019" s="6" t="s">
        <v>5732</v>
      </c>
      <c r="D8019" s="6" t="s">
        <v>17997</v>
      </c>
      <c r="E8019" s="6" t="s">
        <v>15819</v>
      </c>
      <c r="F8019" s="6" t="s">
        <v>28741</v>
      </c>
      <c r="G8019" s="6" t="s">
        <v>28742</v>
      </c>
      <c r="H8019" s="79">
        <v>4207.0092500000001</v>
      </c>
    </row>
    <row r="8020" spans="1:8" x14ac:dyDescent="0.2">
      <c r="A8020" s="6">
        <v>30017535</v>
      </c>
      <c r="B8020" s="6" t="s">
        <v>28743</v>
      </c>
      <c r="C8020" s="6" t="s">
        <v>5736</v>
      </c>
      <c r="D8020" s="6" t="s">
        <v>17997</v>
      </c>
      <c r="E8020" s="6" t="s">
        <v>15819</v>
      </c>
      <c r="F8020" s="6" t="s">
        <v>28744</v>
      </c>
      <c r="G8020" s="6" t="s">
        <v>28745</v>
      </c>
      <c r="H8020" s="79">
        <v>4207.0092500000001</v>
      </c>
    </row>
    <row r="8021" spans="1:8" x14ac:dyDescent="0.2">
      <c r="A8021" s="6">
        <v>30016057</v>
      </c>
      <c r="B8021" s="6" t="s">
        <v>28746</v>
      </c>
      <c r="C8021" s="6" t="s">
        <v>6057</v>
      </c>
      <c r="D8021" s="6" t="s">
        <v>19176</v>
      </c>
      <c r="E8021" s="6" t="s">
        <v>5893</v>
      </c>
      <c r="F8021" s="6" t="s">
        <v>28747</v>
      </c>
      <c r="G8021" s="6" t="s">
        <v>28748</v>
      </c>
      <c r="H8021" s="79">
        <v>4209.3924889999998</v>
      </c>
    </row>
    <row r="8022" spans="1:8" x14ac:dyDescent="0.2">
      <c r="A8022" s="6">
        <v>30371363</v>
      </c>
      <c r="B8022" s="6" t="s">
        <v>28749</v>
      </c>
      <c r="C8022" s="6" t="s">
        <v>6057</v>
      </c>
      <c r="D8022" s="6" t="s">
        <v>19180</v>
      </c>
      <c r="E8022" s="6" t="s">
        <v>5893</v>
      </c>
      <c r="F8022" s="6" t="s">
        <v>28750</v>
      </c>
      <c r="G8022" s="6" t="s">
        <v>28751</v>
      </c>
      <c r="H8022" s="79">
        <v>4209.3924889999998</v>
      </c>
    </row>
    <row r="8023" spans="1:8" x14ac:dyDescent="0.2">
      <c r="A8023" s="6">
        <v>30384204</v>
      </c>
      <c r="B8023" s="6" t="s">
        <v>28752</v>
      </c>
      <c r="C8023" s="6" t="s">
        <v>6178</v>
      </c>
      <c r="D8023" s="6" t="s">
        <v>17993</v>
      </c>
      <c r="E8023" s="6" t="s">
        <v>15819</v>
      </c>
      <c r="F8023" s="6" t="s">
        <v>28753</v>
      </c>
      <c r="G8023" s="6" t="s">
        <v>28754</v>
      </c>
      <c r="H8023" s="79">
        <v>4216.5363170000001</v>
      </c>
    </row>
    <row r="8024" spans="1:8" x14ac:dyDescent="0.2">
      <c r="A8024" s="6">
        <v>30219389</v>
      </c>
      <c r="B8024" s="6" t="s">
        <v>28755</v>
      </c>
      <c r="C8024" s="6" t="s">
        <v>6516</v>
      </c>
      <c r="D8024" s="6" t="s">
        <v>17993</v>
      </c>
      <c r="E8024" s="6" t="s">
        <v>15819</v>
      </c>
      <c r="F8024" s="6" t="s">
        <v>28756</v>
      </c>
      <c r="G8024" s="6" t="s">
        <v>28757</v>
      </c>
      <c r="H8024" s="79">
        <v>4216.5363170000001</v>
      </c>
    </row>
    <row r="8025" spans="1:8" x14ac:dyDescent="0.2">
      <c r="A8025" s="6">
        <v>30421644</v>
      </c>
      <c r="B8025" s="6" t="s">
        <v>28758</v>
      </c>
      <c r="C8025" s="6" t="s">
        <v>6520</v>
      </c>
      <c r="D8025" s="6" t="s">
        <v>17993</v>
      </c>
      <c r="E8025" s="6" t="s">
        <v>15819</v>
      </c>
      <c r="F8025" s="6" t="s">
        <v>28759</v>
      </c>
      <c r="G8025" s="6" t="s">
        <v>28760</v>
      </c>
      <c r="H8025" s="79">
        <v>4216.5363170000001</v>
      </c>
    </row>
    <row r="8026" spans="1:8" x14ac:dyDescent="0.2">
      <c r="A8026" s="6">
        <v>30177453</v>
      </c>
      <c r="B8026" s="6" t="s">
        <v>28761</v>
      </c>
      <c r="C8026" s="6" t="s">
        <v>6524</v>
      </c>
      <c r="D8026" s="6" t="s">
        <v>17993</v>
      </c>
      <c r="E8026" s="6" t="s">
        <v>15819</v>
      </c>
      <c r="F8026" s="6" t="s">
        <v>28762</v>
      </c>
      <c r="G8026" s="6" t="s">
        <v>28763</v>
      </c>
      <c r="H8026" s="79">
        <v>4216.5363170000001</v>
      </c>
    </row>
    <row r="8027" spans="1:8" x14ac:dyDescent="0.2">
      <c r="A8027" s="6">
        <v>30434001</v>
      </c>
      <c r="B8027" s="6" t="s">
        <v>28764</v>
      </c>
      <c r="C8027" s="6" t="s">
        <v>6528</v>
      </c>
      <c r="D8027" s="6" t="s">
        <v>17993</v>
      </c>
      <c r="E8027" s="6" t="s">
        <v>15819</v>
      </c>
      <c r="F8027" s="6" t="s">
        <v>28765</v>
      </c>
      <c r="G8027" s="6" t="s">
        <v>28766</v>
      </c>
      <c r="H8027" s="79">
        <v>4216.5363170000001</v>
      </c>
    </row>
    <row r="8028" spans="1:8" x14ac:dyDescent="0.2">
      <c r="A8028" s="6">
        <v>30353064</v>
      </c>
      <c r="B8028" s="6" t="s">
        <v>28767</v>
      </c>
      <c r="C8028" s="6" t="s">
        <v>6178</v>
      </c>
      <c r="D8028" s="6" t="s">
        <v>17997</v>
      </c>
      <c r="E8028" s="6" t="s">
        <v>15819</v>
      </c>
      <c r="F8028" s="6" t="s">
        <v>28768</v>
      </c>
      <c r="G8028" s="6" t="s">
        <v>28769</v>
      </c>
      <c r="H8028" s="79">
        <v>4216.5363170000001</v>
      </c>
    </row>
    <row r="8029" spans="1:8" x14ac:dyDescent="0.2">
      <c r="A8029" s="6">
        <v>30289611</v>
      </c>
      <c r="B8029" s="6" t="s">
        <v>28770</v>
      </c>
      <c r="C8029" s="6" t="s">
        <v>6516</v>
      </c>
      <c r="D8029" s="6" t="s">
        <v>17997</v>
      </c>
      <c r="E8029" s="6" t="s">
        <v>15819</v>
      </c>
      <c r="F8029" s="6" t="s">
        <v>28771</v>
      </c>
      <c r="G8029" s="6" t="s">
        <v>28772</v>
      </c>
      <c r="H8029" s="79">
        <v>4216.5363170000001</v>
      </c>
    </row>
    <row r="8030" spans="1:8" x14ac:dyDescent="0.2">
      <c r="A8030" s="6">
        <v>30154515</v>
      </c>
      <c r="B8030" s="6" t="s">
        <v>28773</v>
      </c>
      <c r="C8030" s="6" t="s">
        <v>6520</v>
      </c>
      <c r="D8030" s="6" t="s">
        <v>17997</v>
      </c>
      <c r="E8030" s="6" t="s">
        <v>15819</v>
      </c>
      <c r="F8030" s="6" t="s">
        <v>28774</v>
      </c>
      <c r="G8030" s="6" t="s">
        <v>28775</v>
      </c>
      <c r="H8030" s="79">
        <v>4216.5363170000001</v>
      </c>
    </row>
    <row r="8031" spans="1:8" x14ac:dyDescent="0.2">
      <c r="A8031" s="6">
        <v>30151333</v>
      </c>
      <c r="B8031" s="6" t="s">
        <v>28776</v>
      </c>
      <c r="C8031" s="6" t="s">
        <v>6524</v>
      </c>
      <c r="D8031" s="6" t="s">
        <v>17997</v>
      </c>
      <c r="E8031" s="6" t="s">
        <v>15819</v>
      </c>
      <c r="F8031" s="6" t="s">
        <v>28777</v>
      </c>
      <c r="G8031" s="6" t="s">
        <v>28778</v>
      </c>
      <c r="H8031" s="79">
        <v>4216.5363170000001</v>
      </c>
    </row>
    <row r="8032" spans="1:8" x14ac:dyDescent="0.2">
      <c r="A8032" s="6">
        <v>30243963</v>
      </c>
      <c r="B8032" s="6" t="s">
        <v>28779</v>
      </c>
      <c r="C8032" s="6" t="s">
        <v>6528</v>
      </c>
      <c r="D8032" s="6" t="s">
        <v>17997</v>
      </c>
      <c r="E8032" s="6" t="s">
        <v>15819</v>
      </c>
      <c r="F8032" s="6" t="s">
        <v>28780</v>
      </c>
      <c r="G8032" s="6" t="s">
        <v>28781</v>
      </c>
      <c r="H8032" s="79">
        <v>4216.5363170000001</v>
      </c>
    </row>
    <row r="8033" spans="1:8" x14ac:dyDescent="0.2">
      <c r="A8033" s="6">
        <v>30190304</v>
      </c>
      <c r="B8033" s="6" t="s">
        <v>28782</v>
      </c>
      <c r="C8033" s="6" t="s">
        <v>7131</v>
      </c>
      <c r="D8033" s="6" t="s">
        <v>18044</v>
      </c>
      <c r="E8033" s="6" t="s">
        <v>5638</v>
      </c>
      <c r="F8033" s="6" t="s">
        <v>28783</v>
      </c>
      <c r="G8033" s="6" t="s">
        <v>28784</v>
      </c>
      <c r="H8033" s="79">
        <v>4216.5363170000001</v>
      </c>
    </row>
    <row r="8034" spans="1:8" x14ac:dyDescent="0.2">
      <c r="A8034" s="6">
        <v>30421992</v>
      </c>
      <c r="B8034" s="6" t="s">
        <v>28785</v>
      </c>
      <c r="C8034" s="6" t="s">
        <v>7135</v>
      </c>
      <c r="D8034" s="6" t="s">
        <v>18044</v>
      </c>
      <c r="E8034" s="6" t="s">
        <v>5638</v>
      </c>
      <c r="F8034" s="6" t="s">
        <v>28786</v>
      </c>
      <c r="G8034" s="6" t="s">
        <v>28787</v>
      </c>
      <c r="H8034" s="79">
        <v>4216.5363170000001</v>
      </c>
    </row>
    <row r="8035" spans="1:8" x14ac:dyDescent="0.2">
      <c r="A8035" s="6">
        <v>30167034</v>
      </c>
      <c r="B8035" s="6" t="s">
        <v>28788</v>
      </c>
      <c r="C8035" s="6" t="s">
        <v>7139</v>
      </c>
      <c r="D8035" s="6" t="s">
        <v>18044</v>
      </c>
      <c r="E8035" s="6" t="s">
        <v>5638</v>
      </c>
      <c r="F8035" s="6" t="s">
        <v>28789</v>
      </c>
      <c r="G8035" s="6" t="s">
        <v>28790</v>
      </c>
      <c r="H8035" s="79">
        <v>4216.5363170000001</v>
      </c>
    </row>
    <row r="8036" spans="1:8" x14ac:dyDescent="0.2">
      <c r="A8036" s="6">
        <v>30360161</v>
      </c>
      <c r="B8036" s="6" t="s">
        <v>28791</v>
      </c>
      <c r="C8036" s="6" t="s">
        <v>7143</v>
      </c>
      <c r="D8036" s="6" t="s">
        <v>18044</v>
      </c>
      <c r="E8036" s="6" t="s">
        <v>5638</v>
      </c>
      <c r="F8036" s="6" t="s">
        <v>28792</v>
      </c>
      <c r="G8036" s="6" t="s">
        <v>28793</v>
      </c>
      <c r="H8036" s="79">
        <v>4216.5363170000001</v>
      </c>
    </row>
    <row r="8037" spans="1:8" x14ac:dyDescent="0.2">
      <c r="A8037" s="6">
        <v>30181691</v>
      </c>
      <c r="B8037" s="6" t="s">
        <v>28794</v>
      </c>
      <c r="C8037" s="6" t="s">
        <v>7147</v>
      </c>
      <c r="D8037" s="6" t="s">
        <v>18044</v>
      </c>
      <c r="E8037" s="6" t="s">
        <v>5638</v>
      </c>
      <c r="F8037" s="6" t="s">
        <v>28795</v>
      </c>
      <c r="G8037" s="6" t="s">
        <v>28796</v>
      </c>
      <c r="H8037" s="79">
        <v>4216.5363170000001</v>
      </c>
    </row>
    <row r="8038" spans="1:8" x14ac:dyDescent="0.2">
      <c r="A8038" s="6">
        <v>30363846</v>
      </c>
      <c r="B8038" s="6" t="s">
        <v>28797</v>
      </c>
      <c r="C8038" s="6" t="s">
        <v>5752</v>
      </c>
      <c r="D8038" s="6" t="s">
        <v>12594</v>
      </c>
      <c r="E8038" s="6" t="s">
        <v>5893</v>
      </c>
      <c r="F8038" s="6" t="s">
        <v>28798</v>
      </c>
      <c r="G8038" s="6" t="s">
        <v>28799</v>
      </c>
      <c r="H8038" s="79">
        <v>4220.0287559999997</v>
      </c>
    </row>
    <row r="8039" spans="1:8" x14ac:dyDescent="0.2">
      <c r="A8039" s="6">
        <v>30250429</v>
      </c>
      <c r="B8039" s="6" t="s">
        <v>28800</v>
      </c>
      <c r="C8039" s="6" t="s">
        <v>5756</v>
      </c>
      <c r="D8039" s="6" t="s">
        <v>12594</v>
      </c>
      <c r="E8039" s="6" t="s">
        <v>5893</v>
      </c>
      <c r="F8039" s="6" t="s">
        <v>28801</v>
      </c>
      <c r="G8039" s="6" t="s">
        <v>28802</v>
      </c>
      <c r="H8039" s="79">
        <v>4220.0287559999997</v>
      </c>
    </row>
    <row r="8040" spans="1:8" x14ac:dyDescent="0.2">
      <c r="A8040" s="6">
        <v>30265285</v>
      </c>
      <c r="B8040" s="6" t="s">
        <v>28803</v>
      </c>
      <c r="C8040" s="6" t="s">
        <v>5759</v>
      </c>
      <c r="D8040" s="6" t="s">
        <v>12594</v>
      </c>
      <c r="E8040" s="6" t="s">
        <v>5893</v>
      </c>
      <c r="F8040" s="6" t="s">
        <v>28804</v>
      </c>
      <c r="G8040" s="6" t="s">
        <v>28805</v>
      </c>
      <c r="H8040" s="79">
        <v>4220.0287559999997</v>
      </c>
    </row>
    <row r="8041" spans="1:8" x14ac:dyDescent="0.2">
      <c r="A8041" s="6">
        <v>30214222</v>
      </c>
      <c r="B8041" s="6" t="s">
        <v>28806</v>
      </c>
      <c r="C8041" s="6" t="s">
        <v>5752</v>
      </c>
      <c r="D8041" s="6" t="s">
        <v>12610</v>
      </c>
      <c r="E8041" s="6" t="s">
        <v>5893</v>
      </c>
      <c r="F8041" s="6" t="s">
        <v>28807</v>
      </c>
      <c r="G8041" s="6" t="s">
        <v>28808</v>
      </c>
      <c r="H8041" s="79">
        <v>4220.0287559999997</v>
      </c>
    </row>
    <row r="8042" spans="1:8" x14ac:dyDescent="0.2">
      <c r="A8042" s="6">
        <v>30041212</v>
      </c>
      <c r="B8042" s="6" t="s">
        <v>28809</v>
      </c>
      <c r="C8042" s="6" t="s">
        <v>5756</v>
      </c>
      <c r="D8042" s="6" t="s">
        <v>12610</v>
      </c>
      <c r="E8042" s="6" t="s">
        <v>5893</v>
      </c>
      <c r="F8042" s="6" t="s">
        <v>28810</v>
      </c>
      <c r="G8042" s="6" t="s">
        <v>28811</v>
      </c>
      <c r="H8042" s="79">
        <v>4220.0287559999997</v>
      </c>
    </row>
    <row r="8043" spans="1:8" x14ac:dyDescent="0.2">
      <c r="A8043" s="6">
        <v>30036093</v>
      </c>
      <c r="B8043" s="6" t="s">
        <v>28812</v>
      </c>
      <c r="C8043" s="6" t="s">
        <v>5759</v>
      </c>
      <c r="D8043" s="6" t="s">
        <v>12610</v>
      </c>
      <c r="E8043" s="6" t="s">
        <v>5893</v>
      </c>
      <c r="F8043" s="6" t="s">
        <v>28813</v>
      </c>
      <c r="G8043" s="6" t="s">
        <v>28814</v>
      </c>
      <c r="H8043" s="79">
        <v>4220.0287559999997</v>
      </c>
    </row>
    <row r="8044" spans="1:8" x14ac:dyDescent="0.2">
      <c r="A8044" s="6">
        <v>30177715</v>
      </c>
      <c r="B8044" s="6" t="s">
        <v>28815</v>
      </c>
      <c r="C8044" s="6" t="s">
        <v>5769</v>
      </c>
      <c r="D8044" s="6" t="s">
        <v>18870</v>
      </c>
      <c r="E8044" s="6" t="s">
        <v>5638</v>
      </c>
      <c r="F8044" s="6" t="s">
        <v>28816</v>
      </c>
      <c r="G8044" s="6" t="s">
        <v>28817</v>
      </c>
      <c r="H8044" s="79">
        <v>4220.1353360000003</v>
      </c>
    </row>
    <row r="8045" spans="1:8" x14ac:dyDescent="0.2">
      <c r="A8045" s="6">
        <v>30440025</v>
      </c>
      <c r="B8045" s="6" t="s">
        <v>28818</v>
      </c>
      <c r="C8045" s="6" t="s">
        <v>5937</v>
      </c>
      <c r="D8045" s="6" t="s">
        <v>17617</v>
      </c>
      <c r="E8045" s="6" t="s">
        <v>5638</v>
      </c>
      <c r="F8045" s="6" t="s">
        <v>28819</v>
      </c>
      <c r="G8045" s="6" t="s">
        <v>28820</v>
      </c>
      <c r="H8045" s="79">
        <v>4223.8142799999996</v>
      </c>
    </row>
    <row r="8046" spans="1:8" x14ac:dyDescent="0.2">
      <c r="A8046" s="6">
        <v>30098874</v>
      </c>
      <c r="B8046" s="6" t="s">
        <v>28821</v>
      </c>
      <c r="C8046" s="6" t="s">
        <v>5937</v>
      </c>
      <c r="D8046" s="6" t="s">
        <v>17559</v>
      </c>
      <c r="E8046" s="6" t="s">
        <v>5638</v>
      </c>
      <c r="F8046" s="6" t="s">
        <v>28822</v>
      </c>
      <c r="G8046" s="6" t="s">
        <v>28823</v>
      </c>
      <c r="H8046" s="79">
        <v>4223.8142799999996</v>
      </c>
    </row>
    <row r="8047" spans="1:8" x14ac:dyDescent="0.2">
      <c r="A8047" s="6">
        <v>30032109</v>
      </c>
      <c r="B8047" s="6" t="s">
        <v>28824</v>
      </c>
      <c r="C8047" s="6" t="s">
        <v>6073</v>
      </c>
      <c r="D8047" s="6" t="s">
        <v>17969</v>
      </c>
      <c r="E8047" s="6" t="s">
        <v>5893</v>
      </c>
      <c r="F8047" s="6" t="s">
        <v>28825</v>
      </c>
      <c r="G8047" s="6" t="s">
        <v>28826</v>
      </c>
      <c r="H8047" s="79">
        <v>4229.6607519999998</v>
      </c>
    </row>
    <row r="8048" spans="1:8" x14ac:dyDescent="0.2">
      <c r="A8048" s="6">
        <v>30327016</v>
      </c>
      <c r="B8048" s="6" t="s">
        <v>28827</v>
      </c>
      <c r="C8048" s="6" t="s">
        <v>6073</v>
      </c>
      <c r="D8048" s="6" t="s">
        <v>17973</v>
      </c>
      <c r="E8048" s="6" t="s">
        <v>5893</v>
      </c>
      <c r="F8048" s="6" t="s">
        <v>28828</v>
      </c>
      <c r="G8048" s="6" t="s">
        <v>28829</v>
      </c>
      <c r="H8048" s="79">
        <v>4229.6607519999998</v>
      </c>
    </row>
    <row r="8049" spans="1:8" x14ac:dyDescent="0.2">
      <c r="A8049" s="6">
        <v>30285524</v>
      </c>
      <c r="B8049" s="6" t="s">
        <v>28830</v>
      </c>
      <c r="C8049" s="6" t="s">
        <v>5789</v>
      </c>
      <c r="D8049" s="6" t="s">
        <v>27440</v>
      </c>
      <c r="E8049" s="6" t="s">
        <v>5638</v>
      </c>
      <c r="F8049" s="6" t="s">
        <v>28831</v>
      </c>
      <c r="G8049" s="6" t="s">
        <v>28832</v>
      </c>
      <c r="H8049" s="79">
        <v>4233.167187</v>
      </c>
    </row>
    <row r="8050" spans="1:8" x14ac:dyDescent="0.2">
      <c r="A8050" s="6">
        <v>30283204</v>
      </c>
      <c r="B8050" s="6" t="s">
        <v>28833</v>
      </c>
      <c r="C8050" s="6" t="s">
        <v>5789</v>
      </c>
      <c r="D8050" s="6" t="s">
        <v>24232</v>
      </c>
      <c r="E8050" s="6" t="s">
        <v>5638</v>
      </c>
      <c r="F8050" s="6" t="s">
        <v>28834</v>
      </c>
      <c r="G8050" s="6" t="s">
        <v>28835</v>
      </c>
      <c r="H8050" s="79">
        <v>4233.167187</v>
      </c>
    </row>
    <row r="8051" spans="1:8" x14ac:dyDescent="0.2">
      <c r="A8051" s="6">
        <v>30332124</v>
      </c>
      <c r="B8051" s="6" t="s">
        <v>28836</v>
      </c>
      <c r="C8051" s="6" t="s">
        <v>1553</v>
      </c>
      <c r="D8051" s="6" t="s">
        <v>24232</v>
      </c>
      <c r="E8051" s="6" t="s">
        <v>5638</v>
      </c>
      <c r="F8051" s="6" t="s">
        <v>28837</v>
      </c>
      <c r="G8051" s="6" t="s">
        <v>28838</v>
      </c>
      <c r="H8051" s="79">
        <v>4233.167187</v>
      </c>
    </row>
    <row r="8052" spans="1:8" x14ac:dyDescent="0.2">
      <c r="A8052" s="6">
        <v>30002714</v>
      </c>
      <c r="B8052" s="6" t="s">
        <v>28839</v>
      </c>
      <c r="C8052" s="6" t="s">
        <v>6342</v>
      </c>
      <c r="D8052" s="6" t="s">
        <v>24232</v>
      </c>
      <c r="E8052" s="6" t="s">
        <v>5638</v>
      </c>
      <c r="F8052" s="6" t="s">
        <v>28840</v>
      </c>
      <c r="G8052" s="6" t="s">
        <v>28841</v>
      </c>
      <c r="H8052" s="79">
        <v>4233.167187</v>
      </c>
    </row>
    <row r="8053" spans="1:8" x14ac:dyDescent="0.2">
      <c r="A8053" s="6">
        <v>30069545</v>
      </c>
      <c r="B8053" s="6" t="s">
        <v>28842</v>
      </c>
      <c r="C8053" s="6" t="s">
        <v>6342</v>
      </c>
      <c r="D8053" s="6" t="s">
        <v>18034</v>
      </c>
      <c r="E8053" s="6" t="s">
        <v>5638</v>
      </c>
      <c r="F8053" s="6" t="s">
        <v>28843</v>
      </c>
      <c r="G8053" s="6" t="s">
        <v>28844</v>
      </c>
      <c r="H8053" s="79">
        <v>4233.167187</v>
      </c>
    </row>
    <row r="8054" spans="1:8" x14ac:dyDescent="0.2">
      <c r="A8054" s="6">
        <v>30328177</v>
      </c>
      <c r="B8054" s="6" t="s">
        <v>28845</v>
      </c>
      <c r="C8054" s="6" t="s">
        <v>5794</v>
      </c>
      <c r="D8054" s="6" t="s">
        <v>18034</v>
      </c>
      <c r="E8054" s="6" t="s">
        <v>5638</v>
      </c>
      <c r="F8054" s="6" t="s">
        <v>28846</v>
      </c>
      <c r="G8054" s="6" t="s">
        <v>28847</v>
      </c>
      <c r="H8054" s="79">
        <v>4233.167187</v>
      </c>
    </row>
    <row r="8055" spans="1:8" x14ac:dyDescent="0.2">
      <c r="A8055" s="6">
        <v>30085755</v>
      </c>
      <c r="B8055" s="6" t="s">
        <v>28848</v>
      </c>
      <c r="C8055" s="6" t="s">
        <v>9129</v>
      </c>
      <c r="D8055" s="6" t="s">
        <v>18587</v>
      </c>
      <c r="E8055" s="6" t="s">
        <v>15819</v>
      </c>
      <c r="F8055" s="6" t="s">
        <v>28849</v>
      </c>
      <c r="G8055" s="6" t="s">
        <v>28850</v>
      </c>
      <c r="H8055" s="79">
        <v>4235.5407219999997</v>
      </c>
    </row>
    <row r="8056" spans="1:8" x14ac:dyDescent="0.2">
      <c r="A8056" s="6">
        <v>30278527</v>
      </c>
      <c r="B8056" s="6" t="s">
        <v>28851</v>
      </c>
      <c r="C8056" s="6" t="s">
        <v>9133</v>
      </c>
      <c r="D8056" s="6" t="s">
        <v>18587</v>
      </c>
      <c r="E8056" s="6" t="s">
        <v>15819</v>
      </c>
      <c r="F8056" s="6" t="s">
        <v>28852</v>
      </c>
      <c r="G8056" s="6" t="s">
        <v>28853</v>
      </c>
      <c r="H8056" s="79">
        <v>4235.5407219999997</v>
      </c>
    </row>
    <row r="8057" spans="1:8" x14ac:dyDescent="0.2">
      <c r="A8057" s="6">
        <v>30216437</v>
      </c>
      <c r="B8057" s="6" t="s">
        <v>28854</v>
      </c>
      <c r="C8057" s="6" t="s">
        <v>8751</v>
      </c>
      <c r="D8057" s="6" t="s">
        <v>17997</v>
      </c>
      <c r="E8057" s="6" t="s">
        <v>15819</v>
      </c>
      <c r="F8057" s="6" t="s">
        <v>28855</v>
      </c>
      <c r="G8057" s="6" t="s">
        <v>28856</v>
      </c>
      <c r="H8057" s="79">
        <v>4252.7361330000003</v>
      </c>
    </row>
    <row r="8058" spans="1:8" x14ac:dyDescent="0.2">
      <c r="A8058" s="6">
        <v>30391640</v>
      </c>
      <c r="B8058" s="6" t="s">
        <v>28857</v>
      </c>
      <c r="C8058" s="6" t="s">
        <v>6126</v>
      </c>
      <c r="D8058" s="6" t="s">
        <v>22958</v>
      </c>
      <c r="E8058" s="6" t="s">
        <v>5638</v>
      </c>
      <c r="F8058" s="6" t="s">
        <v>28858</v>
      </c>
      <c r="G8058" s="6" t="s">
        <v>28859</v>
      </c>
      <c r="H8058" s="79">
        <v>4258.2932499999997</v>
      </c>
    </row>
    <row r="8059" spans="1:8" x14ac:dyDescent="0.2">
      <c r="A8059" s="6">
        <v>30006993</v>
      </c>
      <c r="B8059" s="6" t="s">
        <v>28860</v>
      </c>
      <c r="C8059" s="6" t="s">
        <v>6126</v>
      </c>
      <c r="D8059" s="6" t="s">
        <v>7351</v>
      </c>
      <c r="E8059" s="6" t="s">
        <v>5638</v>
      </c>
      <c r="F8059" s="6" t="s">
        <v>28861</v>
      </c>
      <c r="G8059" s="6" t="s">
        <v>28862</v>
      </c>
      <c r="H8059" s="79">
        <v>4258.2932499999997</v>
      </c>
    </row>
    <row r="8060" spans="1:8" x14ac:dyDescent="0.2">
      <c r="A8060" s="6">
        <v>30268852</v>
      </c>
      <c r="B8060" s="6" t="s">
        <v>28863</v>
      </c>
      <c r="C8060" s="6" t="s">
        <v>7095</v>
      </c>
      <c r="D8060" s="6" t="s">
        <v>18868</v>
      </c>
      <c r="E8060" s="6" t="s">
        <v>5638</v>
      </c>
      <c r="F8060" s="6" t="s">
        <v>28864</v>
      </c>
      <c r="G8060" s="6" t="s">
        <v>28865</v>
      </c>
      <c r="H8060" s="79">
        <v>4273.2496709999996</v>
      </c>
    </row>
    <row r="8061" spans="1:8" x14ac:dyDescent="0.2">
      <c r="A8061" s="6">
        <v>30393190</v>
      </c>
      <c r="B8061" s="6" t="s">
        <v>4416</v>
      </c>
      <c r="C8061" s="6" t="s">
        <v>7095</v>
      </c>
      <c r="D8061" s="6" t="s">
        <v>18870</v>
      </c>
      <c r="E8061" s="6" t="s">
        <v>5638</v>
      </c>
      <c r="F8061" s="6" t="s">
        <v>4412</v>
      </c>
      <c r="G8061" s="6" t="s">
        <v>4413</v>
      </c>
      <c r="H8061" s="79">
        <v>4273.2496709999996</v>
      </c>
    </row>
    <row r="8062" spans="1:8" x14ac:dyDescent="0.2">
      <c r="A8062" s="6">
        <v>30221781</v>
      </c>
      <c r="B8062" s="6" t="s">
        <v>28866</v>
      </c>
      <c r="C8062" s="6" t="s">
        <v>7095</v>
      </c>
      <c r="D8062" s="6" t="s">
        <v>18874</v>
      </c>
      <c r="E8062" s="6" t="s">
        <v>5638</v>
      </c>
      <c r="F8062" s="6" t="s">
        <v>28867</v>
      </c>
      <c r="G8062" s="6" t="s">
        <v>28868</v>
      </c>
      <c r="H8062" s="79">
        <v>4273.2496709999996</v>
      </c>
    </row>
    <row r="8063" spans="1:8" x14ac:dyDescent="0.2">
      <c r="A8063" s="6">
        <v>30343326</v>
      </c>
      <c r="B8063" s="6" t="s">
        <v>28869</v>
      </c>
      <c r="C8063" s="6" t="s">
        <v>6342</v>
      </c>
      <c r="D8063" s="6" t="s">
        <v>27448</v>
      </c>
      <c r="E8063" s="6" t="s">
        <v>5638</v>
      </c>
      <c r="F8063" s="6" t="s">
        <v>28870</v>
      </c>
      <c r="G8063" s="6" t="s">
        <v>28871</v>
      </c>
      <c r="H8063" s="79">
        <v>4277.0986370000001</v>
      </c>
    </row>
    <row r="8064" spans="1:8" x14ac:dyDescent="0.2">
      <c r="A8064" s="6">
        <v>30343245</v>
      </c>
      <c r="B8064" s="6" t="s">
        <v>28872</v>
      </c>
      <c r="C8064" s="6" t="s">
        <v>6198</v>
      </c>
      <c r="D8064" s="6" t="s">
        <v>17993</v>
      </c>
      <c r="E8064" s="6" t="s">
        <v>15819</v>
      </c>
      <c r="F8064" s="6" t="s">
        <v>28873</v>
      </c>
      <c r="G8064" s="6" t="s">
        <v>28874</v>
      </c>
      <c r="H8064" s="79">
        <v>4285.7389750000002</v>
      </c>
    </row>
    <row r="8065" spans="1:8" x14ac:dyDescent="0.2">
      <c r="A8065" s="6">
        <v>30065190</v>
      </c>
      <c r="B8065" s="6" t="s">
        <v>28875</v>
      </c>
      <c r="C8065" s="6" t="s">
        <v>6202</v>
      </c>
      <c r="D8065" s="6" t="s">
        <v>17993</v>
      </c>
      <c r="E8065" s="6" t="s">
        <v>15819</v>
      </c>
      <c r="F8065" s="6" t="s">
        <v>28876</v>
      </c>
      <c r="G8065" s="6" t="s">
        <v>28877</v>
      </c>
      <c r="H8065" s="79">
        <v>4285.7389750000002</v>
      </c>
    </row>
    <row r="8066" spans="1:8" x14ac:dyDescent="0.2">
      <c r="A8066" s="6">
        <v>30395191</v>
      </c>
      <c r="B8066" s="6" t="s">
        <v>28878</v>
      </c>
      <c r="C8066" s="6" t="s">
        <v>6198</v>
      </c>
      <c r="D8066" s="6" t="s">
        <v>17997</v>
      </c>
      <c r="E8066" s="6" t="s">
        <v>15819</v>
      </c>
      <c r="F8066" s="6" t="s">
        <v>28879</v>
      </c>
      <c r="G8066" s="6" t="s">
        <v>28880</v>
      </c>
      <c r="H8066" s="79">
        <v>4285.7389750000002</v>
      </c>
    </row>
    <row r="8067" spans="1:8" x14ac:dyDescent="0.2">
      <c r="A8067" s="6">
        <v>30355185</v>
      </c>
      <c r="B8067" s="6" t="s">
        <v>28881</v>
      </c>
      <c r="C8067" s="6" t="s">
        <v>6202</v>
      </c>
      <c r="D8067" s="6" t="s">
        <v>17997</v>
      </c>
      <c r="E8067" s="6" t="s">
        <v>15819</v>
      </c>
      <c r="F8067" s="6" t="s">
        <v>28882</v>
      </c>
      <c r="G8067" s="6" t="s">
        <v>28883</v>
      </c>
      <c r="H8067" s="79">
        <v>4285.7389750000002</v>
      </c>
    </row>
    <row r="8068" spans="1:8" x14ac:dyDescent="0.2">
      <c r="A8068" s="6">
        <v>30008805</v>
      </c>
      <c r="B8068" s="6" t="s">
        <v>28884</v>
      </c>
      <c r="C8068" s="6" t="s">
        <v>6274</v>
      </c>
      <c r="D8068" s="6" t="s">
        <v>18044</v>
      </c>
      <c r="E8068" s="6" t="s">
        <v>5638</v>
      </c>
      <c r="F8068" s="6" t="s">
        <v>28885</v>
      </c>
      <c r="G8068" s="6" t="s">
        <v>28886</v>
      </c>
      <c r="H8068" s="79">
        <v>4285.7389750000002</v>
      </c>
    </row>
    <row r="8069" spans="1:8" x14ac:dyDescent="0.2">
      <c r="A8069" s="6">
        <v>30245329</v>
      </c>
      <c r="B8069" s="6" t="s">
        <v>28887</v>
      </c>
      <c r="C8069" s="6" t="s">
        <v>6278</v>
      </c>
      <c r="D8069" s="6" t="s">
        <v>18044</v>
      </c>
      <c r="E8069" s="6" t="s">
        <v>5638</v>
      </c>
      <c r="F8069" s="6" t="s">
        <v>28888</v>
      </c>
      <c r="G8069" s="6" t="s">
        <v>28889</v>
      </c>
      <c r="H8069" s="79">
        <v>4285.7389750000002</v>
      </c>
    </row>
    <row r="8070" spans="1:8" x14ac:dyDescent="0.2">
      <c r="A8070" s="6">
        <v>30067554</v>
      </c>
      <c r="B8070" s="6" t="s">
        <v>28890</v>
      </c>
      <c r="C8070" s="6" t="s">
        <v>9341</v>
      </c>
      <c r="D8070" s="6" t="s">
        <v>17997</v>
      </c>
      <c r="E8070" s="6" t="s">
        <v>15819</v>
      </c>
      <c r="F8070" s="6" t="s">
        <v>28891</v>
      </c>
      <c r="G8070" s="6" t="s">
        <v>28892</v>
      </c>
      <c r="H8070" s="79">
        <v>4286.4638009999999</v>
      </c>
    </row>
    <row r="8071" spans="1:8" x14ac:dyDescent="0.2">
      <c r="A8071" s="6">
        <v>30080321</v>
      </c>
      <c r="B8071" s="6" t="s">
        <v>28893</v>
      </c>
      <c r="C8071" s="6" t="s">
        <v>7151</v>
      </c>
      <c r="D8071" s="6" t="s">
        <v>28070</v>
      </c>
      <c r="E8071" s="6" t="s">
        <v>5638</v>
      </c>
      <c r="F8071" s="6" t="s">
        <v>28894</v>
      </c>
      <c r="G8071" s="6" t="s">
        <v>28895</v>
      </c>
      <c r="H8071" s="79">
        <v>4286.4638009999999</v>
      </c>
    </row>
    <row r="8072" spans="1:8" x14ac:dyDescent="0.2">
      <c r="A8072" s="6">
        <v>30235310</v>
      </c>
      <c r="B8072" s="6" t="s">
        <v>28896</v>
      </c>
      <c r="C8072" s="6" t="s">
        <v>9909</v>
      </c>
      <c r="D8072" s="6" t="s">
        <v>12145</v>
      </c>
      <c r="E8072" s="6" t="s">
        <v>5638</v>
      </c>
      <c r="F8072" s="6" t="s">
        <v>28897</v>
      </c>
      <c r="G8072" s="6" t="s">
        <v>28898</v>
      </c>
      <c r="H8072" s="79">
        <v>4293.6105520000001</v>
      </c>
    </row>
    <row r="8073" spans="1:8" x14ac:dyDescent="0.2">
      <c r="A8073" s="6">
        <v>30078011</v>
      </c>
      <c r="B8073" s="6" t="s">
        <v>28899</v>
      </c>
      <c r="C8073" s="6" t="s">
        <v>9913</v>
      </c>
      <c r="D8073" s="6" t="s">
        <v>12145</v>
      </c>
      <c r="E8073" s="6" t="s">
        <v>5638</v>
      </c>
      <c r="F8073" s="6" t="s">
        <v>28900</v>
      </c>
      <c r="G8073" s="6" t="s">
        <v>28901</v>
      </c>
      <c r="H8073" s="79">
        <v>4293.6105520000001</v>
      </c>
    </row>
    <row r="8074" spans="1:8" x14ac:dyDescent="0.2">
      <c r="A8074" s="6">
        <v>30277637</v>
      </c>
      <c r="B8074" s="6" t="s">
        <v>28902</v>
      </c>
      <c r="C8074" s="6" t="s">
        <v>9917</v>
      </c>
      <c r="D8074" s="6" t="s">
        <v>12145</v>
      </c>
      <c r="E8074" s="6" t="s">
        <v>5638</v>
      </c>
      <c r="F8074" s="6" t="s">
        <v>28903</v>
      </c>
      <c r="G8074" s="6" t="s">
        <v>28904</v>
      </c>
      <c r="H8074" s="79">
        <v>4293.6105520000001</v>
      </c>
    </row>
    <row r="8075" spans="1:8" x14ac:dyDescent="0.2">
      <c r="A8075" s="6">
        <v>30041788</v>
      </c>
      <c r="B8075" s="6" t="s">
        <v>28905</v>
      </c>
      <c r="C8075" s="6" t="s">
        <v>9921</v>
      </c>
      <c r="D8075" s="6" t="s">
        <v>12145</v>
      </c>
      <c r="E8075" s="6" t="s">
        <v>5638</v>
      </c>
      <c r="F8075" s="6" t="s">
        <v>28906</v>
      </c>
      <c r="G8075" s="6" t="s">
        <v>28907</v>
      </c>
      <c r="H8075" s="79">
        <v>4293.6105520000001</v>
      </c>
    </row>
    <row r="8076" spans="1:8" x14ac:dyDescent="0.2">
      <c r="A8076" s="6">
        <v>30152010</v>
      </c>
      <c r="B8076" s="6" t="s">
        <v>28908</v>
      </c>
      <c r="C8076" s="6" t="s">
        <v>5917</v>
      </c>
      <c r="D8076" s="6" t="s">
        <v>18044</v>
      </c>
      <c r="E8076" s="6" t="s">
        <v>5638</v>
      </c>
      <c r="F8076" s="6" t="s">
        <v>28909</v>
      </c>
      <c r="G8076" s="6" t="s">
        <v>28910</v>
      </c>
      <c r="H8076" s="79">
        <v>4301.1410249999999</v>
      </c>
    </row>
    <row r="8077" spans="1:8" x14ac:dyDescent="0.2">
      <c r="A8077" s="6">
        <v>30287635</v>
      </c>
      <c r="B8077" s="6" t="s">
        <v>28911</v>
      </c>
      <c r="C8077" s="6" t="s">
        <v>6632</v>
      </c>
      <c r="D8077" s="6" t="s">
        <v>11588</v>
      </c>
      <c r="E8077" s="6" t="s">
        <v>5893</v>
      </c>
      <c r="F8077" s="6" t="s">
        <v>28912</v>
      </c>
      <c r="G8077" s="6" t="s">
        <v>28913</v>
      </c>
      <c r="H8077" s="79">
        <v>4306.7539429999997</v>
      </c>
    </row>
    <row r="8078" spans="1:8" x14ac:dyDescent="0.2">
      <c r="A8078" s="6">
        <v>30120046</v>
      </c>
      <c r="B8078" s="6" t="s">
        <v>28914</v>
      </c>
      <c r="C8078" s="6" t="s">
        <v>6637</v>
      </c>
      <c r="D8078" s="6" t="s">
        <v>11588</v>
      </c>
      <c r="E8078" s="6" t="s">
        <v>5893</v>
      </c>
      <c r="F8078" s="6" t="s">
        <v>28915</v>
      </c>
      <c r="G8078" s="6" t="s">
        <v>28916</v>
      </c>
      <c r="H8078" s="79">
        <v>4306.7539429999997</v>
      </c>
    </row>
    <row r="8079" spans="1:8" x14ac:dyDescent="0.2">
      <c r="A8079" s="6">
        <v>30244661</v>
      </c>
      <c r="B8079" s="6" t="s">
        <v>28917</v>
      </c>
      <c r="C8079" s="6" t="s">
        <v>6641</v>
      </c>
      <c r="D8079" s="6" t="s">
        <v>11588</v>
      </c>
      <c r="E8079" s="6" t="s">
        <v>5893</v>
      </c>
      <c r="F8079" s="6" t="s">
        <v>28918</v>
      </c>
      <c r="G8079" s="6" t="s">
        <v>28919</v>
      </c>
      <c r="H8079" s="79">
        <v>4306.7539429999997</v>
      </c>
    </row>
    <row r="8080" spans="1:8" x14ac:dyDescent="0.2">
      <c r="A8080" s="6">
        <v>30088443</v>
      </c>
      <c r="B8080" s="6" t="s">
        <v>28920</v>
      </c>
      <c r="C8080" s="6" t="s">
        <v>6645</v>
      </c>
      <c r="D8080" s="6" t="s">
        <v>11588</v>
      </c>
      <c r="E8080" s="6" t="s">
        <v>5893</v>
      </c>
      <c r="F8080" s="6" t="s">
        <v>28921</v>
      </c>
      <c r="G8080" s="6" t="s">
        <v>28922</v>
      </c>
      <c r="H8080" s="79">
        <v>4306.7539429999997</v>
      </c>
    </row>
    <row r="8081" spans="1:8" x14ac:dyDescent="0.2">
      <c r="A8081" s="6">
        <v>30120683</v>
      </c>
      <c r="B8081" s="6" t="s">
        <v>28923</v>
      </c>
      <c r="C8081" s="6" t="s">
        <v>6649</v>
      </c>
      <c r="D8081" s="6" t="s">
        <v>11588</v>
      </c>
      <c r="E8081" s="6" t="s">
        <v>5893</v>
      </c>
      <c r="F8081" s="6" t="s">
        <v>28924</v>
      </c>
      <c r="G8081" s="6" t="s">
        <v>28925</v>
      </c>
      <c r="H8081" s="79">
        <v>4306.7539429999997</v>
      </c>
    </row>
    <row r="8082" spans="1:8" x14ac:dyDescent="0.2">
      <c r="A8082" s="6">
        <v>30126740</v>
      </c>
      <c r="B8082" s="6" t="s">
        <v>28926</v>
      </c>
      <c r="C8082" s="6" t="s">
        <v>8751</v>
      </c>
      <c r="D8082" s="6" t="s">
        <v>17993</v>
      </c>
      <c r="E8082" s="6" t="s">
        <v>15819</v>
      </c>
      <c r="F8082" s="6" t="s">
        <v>28927</v>
      </c>
      <c r="G8082" s="6" t="s">
        <v>28928</v>
      </c>
      <c r="H8082" s="79">
        <v>4308.2650469999999</v>
      </c>
    </row>
    <row r="8083" spans="1:8" x14ac:dyDescent="0.2">
      <c r="A8083" s="6">
        <v>30394667</v>
      </c>
      <c r="B8083" s="6" t="s">
        <v>28929</v>
      </c>
      <c r="C8083" s="6" t="s">
        <v>6250</v>
      </c>
      <c r="D8083" s="6" t="s">
        <v>17969</v>
      </c>
      <c r="E8083" s="6" t="s">
        <v>5893</v>
      </c>
      <c r="F8083" s="6" t="s">
        <v>28930</v>
      </c>
      <c r="G8083" s="6" t="s">
        <v>28931</v>
      </c>
      <c r="H8083" s="79">
        <v>4313.8078599999999</v>
      </c>
    </row>
    <row r="8084" spans="1:8" x14ac:dyDescent="0.2">
      <c r="A8084" s="6">
        <v>30119744</v>
      </c>
      <c r="B8084" s="6" t="s">
        <v>28932</v>
      </c>
      <c r="C8084" s="6" t="s">
        <v>6250</v>
      </c>
      <c r="D8084" s="6" t="s">
        <v>17973</v>
      </c>
      <c r="E8084" s="6" t="s">
        <v>5893</v>
      </c>
      <c r="F8084" s="6" t="s">
        <v>28933</v>
      </c>
      <c r="G8084" s="6" t="s">
        <v>28934</v>
      </c>
      <c r="H8084" s="79">
        <v>4313.8078599999999</v>
      </c>
    </row>
    <row r="8085" spans="1:8" x14ac:dyDescent="0.2">
      <c r="A8085" s="6">
        <v>30039778</v>
      </c>
      <c r="B8085" s="6" t="s">
        <v>28935</v>
      </c>
      <c r="C8085" s="6" t="s">
        <v>12182</v>
      </c>
      <c r="D8085" s="6" t="s">
        <v>18855</v>
      </c>
      <c r="E8085" s="6" t="s">
        <v>5638</v>
      </c>
      <c r="F8085" s="6" t="s">
        <v>28936</v>
      </c>
      <c r="G8085" s="6" t="s">
        <v>28937</v>
      </c>
      <c r="H8085" s="79">
        <v>4319.5089230000003</v>
      </c>
    </row>
    <row r="8086" spans="1:8" x14ac:dyDescent="0.2">
      <c r="A8086" s="6">
        <v>30092567</v>
      </c>
      <c r="B8086" s="6" t="s">
        <v>28938</v>
      </c>
      <c r="C8086" s="6" t="s">
        <v>9869</v>
      </c>
      <c r="D8086" s="6" t="s">
        <v>12145</v>
      </c>
      <c r="E8086" s="6" t="s">
        <v>5638</v>
      </c>
      <c r="F8086" s="6" t="s">
        <v>28939</v>
      </c>
      <c r="G8086" s="6" t="s">
        <v>28940</v>
      </c>
      <c r="H8086" s="79">
        <v>4333.4647059999998</v>
      </c>
    </row>
    <row r="8087" spans="1:8" x14ac:dyDescent="0.2">
      <c r="A8087" s="6">
        <v>30311198</v>
      </c>
      <c r="B8087" s="6" t="s">
        <v>28941</v>
      </c>
      <c r="C8087" s="6" t="s">
        <v>9873</v>
      </c>
      <c r="D8087" s="6" t="s">
        <v>12145</v>
      </c>
      <c r="E8087" s="6" t="s">
        <v>5638</v>
      </c>
      <c r="F8087" s="6" t="s">
        <v>28942</v>
      </c>
      <c r="G8087" s="6" t="s">
        <v>28943</v>
      </c>
      <c r="H8087" s="79">
        <v>4333.4647059999998</v>
      </c>
    </row>
    <row r="8088" spans="1:8" x14ac:dyDescent="0.2">
      <c r="A8088" s="6">
        <v>30390076</v>
      </c>
      <c r="B8088" s="6" t="s">
        <v>28944</v>
      </c>
      <c r="C8088" s="6" t="s">
        <v>9877</v>
      </c>
      <c r="D8088" s="6" t="s">
        <v>12145</v>
      </c>
      <c r="E8088" s="6" t="s">
        <v>5638</v>
      </c>
      <c r="F8088" s="6" t="s">
        <v>28945</v>
      </c>
      <c r="G8088" s="6" t="s">
        <v>28946</v>
      </c>
      <c r="H8088" s="79">
        <v>4333.4647059999998</v>
      </c>
    </row>
    <row r="8089" spans="1:8" x14ac:dyDescent="0.2">
      <c r="A8089" s="6">
        <v>30169308</v>
      </c>
      <c r="B8089" s="6" t="s">
        <v>28947</v>
      </c>
      <c r="C8089" s="6" t="s">
        <v>9881</v>
      </c>
      <c r="D8089" s="6" t="s">
        <v>12145</v>
      </c>
      <c r="E8089" s="6" t="s">
        <v>5638</v>
      </c>
      <c r="F8089" s="6" t="s">
        <v>28948</v>
      </c>
      <c r="G8089" s="6" t="s">
        <v>28949</v>
      </c>
      <c r="H8089" s="79">
        <v>4333.4647059999998</v>
      </c>
    </row>
    <row r="8090" spans="1:8" x14ac:dyDescent="0.2">
      <c r="A8090" s="6">
        <v>30340419</v>
      </c>
      <c r="B8090" s="6" t="s">
        <v>28950</v>
      </c>
      <c r="C8090" s="6" t="s">
        <v>9885</v>
      </c>
      <c r="D8090" s="6" t="s">
        <v>12145</v>
      </c>
      <c r="E8090" s="6" t="s">
        <v>5638</v>
      </c>
      <c r="F8090" s="6" t="s">
        <v>28951</v>
      </c>
      <c r="G8090" s="6" t="s">
        <v>28952</v>
      </c>
      <c r="H8090" s="79">
        <v>4333.4647059999998</v>
      </c>
    </row>
    <row r="8091" spans="1:8" x14ac:dyDescent="0.2">
      <c r="A8091" s="6">
        <v>30135381</v>
      </c>
      <c r="B8091" s="6" t="s">
        <v>28953</v>
      </c>
      <c r="C8091" s="6" t="s">
        <v>8602</v>
      </c>
      <c r="D8091" s="6" t="s">
        <v>17993</v>
      </c>
      <c r="E8091" s="6" t="s">
        <v>15819</v>
      </c>
      <c r="F8091" s="6" t="s">
        <v>28954</v>
      </c>
      <c r="G8091" s="6" t="s">
        <v>28955</v>
      </c>
      <c r="H8091" s="79">
        <v>4340.9703239999999</v>
      </c>
    </row>
    <row r="8092" spans="1:8" x14ac:dyDescent="0.2">
      <c r="A8092" s="6">
        <v>30124875</v>
      </c>
      <c r="B8092" s="6" t="s">
        <v>28956</v>
      </c>
      <c r="C8092" s="6" t="s">
        <v>8602</v>
      </c>
      <c r="D8092" s="6" t="s">
        <v>17997</v>
      </c>
      <c r="E8092" s="6" t="s">
        <v>15819</v>
      </c>
      <c r="F8092" s="6" t="s">
        <v>28957</v>
      </c>
      <c r="G8092" s="6" t="s">
        <v>28958</v>
      </c>
      <c r="H8092" s="79">
        <v>4340.9703239999999</v>
      </c>
    </row>
    <row r="8093" spans="1:8" x14ac:dyDescent="0.2">
      <c r="A8093" s="6">
        <v>30355679</v>
      </c>
      <c r="B8093" s="6" t="s">
        <v>28959</v>
      </c>
      <c r="C8093" s="6" t="s">
        <v>5756</v>
      </c>
      <c r="D8093" s="6" t="s">
        <v>19160</v>
      </c>
      <c r="E8093" s="6" t="s">
        <v>5638</v>
      </c>
      <c r="F8093" s="6" t="s">
        <v>28960</v>
      </c>
      <c r="G8093" s="6" t="s">
        <v>28961</v>
      </c>
      <c r="H8093" s="79">
        <v>4342.4113209999996</v>
      </c>
    </row>
    <row r="8094" spans="1:8" x14ac:dyDescent="0.2">
      <c r="A8094" s="6">
        <v>30306329</v>
      </c>
      <c r="B8094" s="6" t="s">
        <v>28962</v>
      </c>
      <c r="C8094" s="6" t="s">
        <v>23717</v>
      </c>
      <c r="D8094" s="6" t="s">
        <v>20977</v>
      </c>
      <c r="E8094" s="6" t="s">
        <v>5638</v>
      </c>
      <c r="F8094" s="6" t="s">
        <v>28963</v>
      </c>
      <c r="G8094" s="6" t="s">
        <v>28964</v>
      </c>
      <c r="H8094" s="79">
        <v>4342.4113209999996</v>
      </c>
    </row>
    <row r="8095" spans="1:8" x14ac:dyDescent="0.2">
      <c r="A8095" s="6">
        <v>30298310</v>
      </c>
      <c r="B8095" s="6" t="s">
        <v>28965</v>
      </c>
      <c r="C8095" s="6" t="s">
        <v>28966</v>
      </c>
      <c r="D8095" s="6" t="s">
        <v>19351</v>
      </c>
      <c r="E8095" s="6" t="s">
        <v>5893</v>
      </c>
      <c r="F8095" s="6" t="s">
        <v>28967</v>
      </c>
      <c r="G8095" s="6" t="s">
        <v>28968</v>
      </c>
      <c r="H8095" s="79">
        <v>4346.9205190000002</v>
      </c>
    </row>
    <row r="8096" spans="1:8" x14ac:dyDescent="0.2">
      <c r="A8096" s="6">
        <v>30371676</v>
      </c>
      <c r="B8096" s="6" t="s">
        <v>28969</v>
      </c>
      <c r="C8096" s="6" t="s">
        <v>28970</v>
      </c>
      <c r="D8096" s="6" t="s">
        <v>19351</v>
      </c>
      <c r="E8096" s="6" t="s">
        <v>5893</v>
      </c>
      <c r="F8096" s="6" t="s">
        <v>28971</v>
      </c>
      <c r="G8096" s="6" t="s">
        <v>28972</v>
      </c>
      <c r="H8096" s="79">
        <v>4346.9232709999997</v>
      </c>
    </row>
    <row r="8097" spans="1:8" x14ac:dyDescent="0.2">
      <c r="A8097" s="6">
        <v>30343879</v>
      </c>
      <c r="B8097" s="6" t="s">
        <v>28973</v>
      </c>
      <c r="C8097" s="6" t="s">
        <v>28974</v>
      </c>
      <c r="D8097" s="6" t="s">
        <v>20977</v>
      </c>
      <c r="E8097" s="6" t="s">
        <v>5638</v>
      </c>
      <c r="F8097" s="6" t="s">
        <v>28975</v>
      </c>
      <c r="G8097" s="6" t="s">
        <v>28976</v>
      </c>
      <c r="H8097" s="79">
        <v>4346.9232709999997</v>
      </c>
    </row>
    <row r="8098" spans="1:8" x14ac:dyDescent="0.2">
      <c r="A8098" s="6">
        <v>30223168</v>
      </c>
      <c r="B8098" s="6" t="s">
        <v>28977</v>
      </c>
      <c r="C8098" s="6" t="s">
        <v>8735</v>
      </c>
      <c r="D8098" s="6" t="s">
        <v>19176</v>
      </c>
      <c r="E8098" s="6" t="s">
        <v>5893</v>
      </c>
      <c r="F8098" s="6" t="s">
        <v>28978</v>
      </c>
      <c r="G8098" s="6" t="s">
        <v>28979</v>
      </c>
      <c r="H8098" s="79">
        <v>4351.0528729999996</v>
      </c>
    </row>
    <row r="8099" spans="1:8" x14ac:dyDescent="0.2">
      <c r="A8099" s="6">
        <v>30158760</v>
      </c>
      <c r="B8099" s="6" t="s">
        <v>28980</v>
      </c>
      <c r="C8099" s="6" t="s">
        <v>8735</v>
      </c>
      <c r="D8099" s="6" t="s">
        <v>19180</v>
      </c>
      <c r="E8099" s="6" t="s">
        <v>5893</v>
      </c>
      <c r="F8099" s="6" t="s">
        <v>28981</v>
      </c>
      <c r="G8099" s="6" t="s">
        <v>28982</v>
      </c>
      <c r="H8099" s="79">
        <v>4351.0528729999996</v>
      </c>
    </row>
    <row r="8100" spans="1:8" x14ac:dyDescent="0.2">
      <c r="A8100" s="6">
        <v>30018320</v>
      </c>
      <c r="B8100" s="6" t="s">
        <v>28983</v>
      </c>
      <c r="C8100" s="6" t="s">
        <v>9237</v>
      </c>
      <c r="D8100" s="6" t="s">
        <v>17993</v>
      </c>
      <c r="E8100" s="6" t="s">
        <v>15819</v>
      </c>
      <c r="F8100" s="6" t="s">
        <v>28984</v>
      </c>
      <c r="G8100" s="6" t="s">
        <v>28985</v>
      </c>
      <c r="H8100" s="79">
        <v>4354.9072180000003</v>
      </c>
    </row>
    <row r="8101" spans="1:8" x14ac:dyDescent="0.2">
      <c r="A8101" s="6">
        <v>30294594</v>
      </c>
      <c r="B8101" s="6" t="s">
        <v>28986</v>
      </c>
      <c r="C8101" s="6" t="s">
        <v>9237</v>
      </c>
      <c r="D8101" s="6" t="s">
        <v>17997</v>
      </c>
      <c r="E8101" s="6" t="s">
        <v>15819</v>
      </c>
      <c r="F8101" s="6" t="s">
        <v>28987</v>
      </c>
      <c r="G8101" s="6" t="s">
        <v>28988</v>
      </c>
      <c r="H8101" s="79">
        <v>4354.9072180000003</v>
      </c>
    </row>
    <row r="8102" spans="1:8" x14ac:dyDescent="0.2">
      <c r="A8102" s="6">
        <v>30293193</v>
      </c>
      <c r="B8102" s="6" t="s">
        <v>28989</v>
      </c>
      <c r="C8102" s="6" t="s">
        <v>6202</v>
      </c>
      <c r="D8102" s="6" t="s">
        <v>28070</v>
      </c>
      <c r="E8102" s="6" t="s">
        <v>5638</v>
      </c>
      <c r="F8102" s="6" t="s">
        <v>28990</v>
      </c>
      <c r="G8102" s="6" t="s">
        <v>28991</v>
      </c>
      <c r="H8102" s="79">
        <v>4354.9072180000003</v>
      </c>
    </row>
    <row r="8103" spans="1:8" x14ac:dyDescent="0.2">
      <c r="A8103" s="6">
        <v>30173985</v>
      </c>
      <c r="B8103" s="6" t="s">
        <v>28992</v>
      </c>
      <c r="C8103" s="6" t="s">
        <v>7222</v>
      </c>
      <c r="D8103" s="6" t="s">
        <v>18044</v>
      </c>
      <c r="E8103" s="6" t="s">
        <v>5638</v>
      </c>
      <c r="F8103" s="6" t="s">
        <v>28993</v>
      </c>
      <c r="G8103" s="6" t="s">
        <v>28994</v>
      </c>
      <c r="H8103" s="79">
        <v>4365.5839409999999</v>
      </c>
    </row>
    <row r="8104" spans="1:8" x14ac:dyDescent="0.2">
      <c r="A8104" s="6">
        <v>30032621</v>
      </c>
      <c r="B8104" s="6" t="s">
        <v>28995</v>
      </c>
      <c r="C8104" s="6" t="s">
        <v>5650</v>
      </c>
      <c r="D8104" s="6" t="s">
        <v>28070</v>
      </c>
      <c r="E8104" s="6" t="s">
        <v>5638</v>
      </c>
      <c r="F8104" s="6" t="s">
        <v>28996</v>
      </c>
      <c r="G8104" s="6" t="s">
        <v>28995</v>
      </c>
      <c r="H8104" s="79">
        <v>4377.4908500000001</v>
      </c>
    </row>
    <row r="8105" spans="1:8" x14ac:dyDescent="0.2">
      <c r="A8105" s="6">
        <v>30026060</v>
      </c>
      <c r="B8105" s="6" t="s">
        <v>28997</v>
      </c>
      <c r="C8105" s="6" t="s">
        <v>5694</v>
      </c>
      <c r="D8105" s="6" t="s">
        <v>18868</v>
      </c>
      <c r="E8105" s="6" t="s">
        <v>5638</v>
      </c>
      <c r="F8105" s="6" t="s">
        <v>28998</v>
      </c>
      <c r="G8105" s="6" t="s">
        <v>28999</v>
      </c>
      <c r="H8105" s="79">
        <v>4377.7091270000001</v>
      </c>
    </row>
    <row r="8106" spans="1:8" x14ac:dyDescent="0.2">
      <c r="A8106" s="6">
        <v>30170693</v>
      </c>
      <c r="B8106" s="6" t="s">
        <v>29000</v>
      </c>
      <c r="C8106" s="6" t="s">
        <v>29001</v>
      </c>
      <c r="D8106" s="6" t="s">
        <v>20977</v>
      </c>
      <c r="E8106" s="6" t="s">
        <v>5638</v>
      </c>
      <c r="F8106" s="6" t="s">
        <v>29002</v>
      </c>
      <c r="G8106" s="6" t="s">
        <v>29003</v>
      </c>
      <c r="H8106" s="79">
        <v>4378.1348040000003</v>
      </c>
    </row>
    <row r="8107" spans="1:8" x14ac:dyDescent="0.2">
      <c r="A8107" s="6">
        <v>30057247</v>
      </c>
      <c r="B8107" s="6" t="s">
        <v>29004</v>
      </c>
      <c r="C8107" s="6" t="s">
        <v>6532</v>
      </c>
      <c r="D8107" s="6" t="s">
        <v>17993</v>
      </c>
      <c r="E8107" s="6" t="s">
        <v>15819</v>
      </c>
      <c r="F8107" s="6" t="s">
        <v>29005</v>
      </c>
      <c r="G8107" s="6" t="s">
        <v>29006</v>
      </c>
      <c r="H8107" s="79">
        <v>4380.2515910000002</v>
      </c>
    </row>
    <row r="8108" spans="1:8" x14ac:dyDescent="0.2">
      <c r="A8108" s="6">
        <v>30189448</v>
      </c>
      <c r="B8108" s="6" t="s">
        <v>29007</v>
      </c>
      <c r="C8108" s="6" t="s">
        <v>6532</v>
      </c>
      <c r="D8108" s="6" t="s">
        <v>17997</v>
      </c>
      <c r="E8108" s="6" t="s">
        <v>15819</v>
      </c>
      <c r="F8108" s="6" t="s">
        <v>29008</v>
      </c>
      <c r="G8108" s="6" t="s">
        <v>29009</v>
      </c>
      <c r="H8108" s="79">
        <v>4380.2515910000002</v>
      </c>
    </row>
    <row r="8109" spans="1:8" x14ac:dyDescent="0.2">
      <c r="A8109" s="6">
        <v>30395782</v>
      </c>
      <c r="B8109" s="6" t="s">
        <v>29010</v>
      </c>
      <c r="C8109" s="6" t="s">
        <v>7151</v>
      </c>
      <c r="D8109" s="6" t="s">
        <v>18044</v>
      </c>
      <c r="E8109" s="6" t="s">
        <v>5638</v>
      </c>
      <c r="F8109" s="6" t="s">
        <v>29011</v>
      </c>
      <c r="G8109" s="6" t="s">
        <v>29012</v>
      </c>
      <c r="H8109" s="79">
        <v>4380.2515910000002</v>
      </c>
    </row>
    <row r="8110" spans="1:8" x14ac:dyDescent="0.2">
      <c r="A8110" s="6">
        <v>30201987</v>
      </c>
      <c r="B8110" s="6" t="s">
        <v>29013</v>
      </c>
      <c r="C8110" s="6" t="s">
        <v>6649</v>
      </c>
      <c r="D8110" s="6" t="s">
        <v>19176</v>
      </c>
      <c r="E8110" s="6" t="s">
        <v>5893</v>
      </c>
      <c r="F8110" s="6" t="s">
        <v>29014</v>
      </c>
      <c r="G8110" s="6" t="s">
        <v>29015</v>
      </c>
      <c r="H8110" s="79">
        <v>4384.3657119999998</v>
      </c>
    </row>
    <row r="8111" spans="1:8" x14ac:dyDescent="0.2">
      <c r="A8111" s="6">
        <v>30375177</v>
      </c>
      <c r="B8111" s="6" t="s">
        <v>29016</v>
      </c>
      <c r="C8111" s="6" t="s">
        <v>5921</v>
      </c>
      <c r="D8111" s="6" t="s">
        <v>18044</v>
      </c>
      <c r="E8111" s="6" t="s">
        <v>5638</v>
      </c>
      <c r="F8111" s="6" t="s">
        <v>29017</v>
      </c>
      <c r="G8111" s="6" t="s">
        <v>29018</v>
      </c>
      <c r="H8111" s="79">
        <v>4384.8376349999999</v>
      </c>
    </row>
    <row r="8112" spans="1:8" x14ac:dyDescent="0.2">
      <c r="A8112" s="6">
        <v>30270353</v>
      </c>
      <c r="B8112" s="6" t="s">
        <v>29019</v>
      </c>
      <c r="C8112" s="6" t="s">
        <v>14443</v>
      </c>
      <c r="D8112" s="6" t="s">
        <v>12145</v>
      </c>
      <c r="E8112" s="6" t="s">
        <v>5638</v>
      </c>
      <c r="F8112" s="6" t="s">
        <v>29020</v>
      </c>
      <c r="G8112" s="6" t="s">
        <v>29021</v>
      </c>
      <c r="H8112" s="79">
        <v>4390.3551610000004</v>
      </c>
    </row>
    <row r="8113" spans="1:8" x14ac:dyDescent="0.2">
      <c r="A8113" s="6">
        <v>30109342</v>
      </c>
      <c r="B8113" s="6" t="s">
        <v>29022</v>
      </c>
      <c r="C8113" s="6" t="s">
        <v>9905</v>
      </c>
      <c r="D8113" s="6" t="s">
        <v>12145</v>
      </c>
      <c r="E8113" s="6" t="s">
        <v>5638</v>
      </c>
      <c r="F8113" s="6" t="s">
        <v>29023</v>
      </c>
      <c r="G8113" s="6" t="s">
        <v>29024</v>
      </c>
      <c r="H8113" s="79">
        <v>4390.3551610000004</v>
      </c>
    </row>
    <row r="8114" spans="1:8" x14ac:dyDescent="0.2">
      <c r="A8114" s="6">
        <v>30075414</v>
      </c>
      <c r="B8114" s="6" t="s">
        <v>29025</v>
      </c>
      <c r="C8114" s="6" t="s">
        <v>8610</v>
      </c>
      <c r="D8114" s="6" t="s">
        <v>17997</v>
      </c>
      <c r="E8114" s="6" t="s">
        <v>15819</v>
      </c>
      <c r="F8114" s="6" t="s">
        <v>29026</v>
      </c>
      <c r="G8114" s="6" t="s">
        <v>29027</v>
      </c>
      <c r="H8114" s="79">
        <v>4390.843355</v>
      </c>
    </row>
    <row r="8115" spans="1:8" x14ac:dyDescent="0.2">
      <c r="A8115" s="6">
        <v>30205934</v>
      </c>
      <c r="B8115" s="6" t="s">
        <v>29028</v>
      </c>
      <c r="C8115" s="6" t="s">
        <v>6130</v>
      </c>
      <c r="D8115" s="6" t="s">
        <v>17969</v>
      </c>
      <c r="E8115" s="6" t="s">
        <v>5893</v>
      </c>
      <c r="F8115" s="6" t="s">
        <v>29029</v>
      </c>
      <c r="G8115" s="6" t="s">
        <v>29030</v>
      </c>
      <c r="H8115" s="79">
        <v>4403.0575289999997</v>
      </c>
    </row>
    <row r="8116" spans="1:8" x14ac:dyDescent="0.2">
      <c r="A8116" s="6">
        <v>30057123</v>
      </c>
      <c r="B8116" s="6" t="s">
        <v>29031</v>
      </c>
      <c r="C8116" s="6" t="s">
        <v>6130</v>
      </c>
      <c r="D8116" s="6" t="s">
        <v>17973</v>
      </c>
      <c r="E8116" s="6" t="s">
        <v>5893</v>
      </c>
      <c r="F8116" s="6" t="s">
        <v>29032</v>
      </c>
      <c r="G8116" s="6" t="s">
        <v>29033</v>
      </c>
      <c r="H8116" s="79">
        <v>4403.0575289999997</v>
      </c>
    </row>
    <row r="8117" spans="1:8" x14ac:dyDescent="0.2">
      <c r="A8117" s="6">
        <v>30412071</v>
      </c>
      <c r="B8117" s="6" t="s">
        <v>29034</v>
      </c>
      <c r="C8117" s="6" t="s">
        <v>5782</v>
      </c>
      <c r="D8117" s="6" t="s">
        <v>19176</v>
      </c>
      <c r="E8117" s="6" t="s">
        <v>5893</v>
      </c>
      <c r="F8117" s="6" t="s">
        <v>29035</v>
      </c>
      <c r="G8117" s="6" t="s">
        <v>29036</v>
      </c>
      <c r="H8117" s="79">
        <v>4419.0575170000002</v>
      </c>
    </row>
    <row r="8118" spans="1:8" x14ac:dyDescent="0.2">
      <c r="A8118" s="6">
        <v>30379016</v>
      </c>
      <c r="B8118" s="6" t="s">
        <v>29037</v>
      </c>
      <c r="C8118" s="6" t="s">
        <v>5782</v>
      </c>
      <c r="D8118" s="6" t="s">
        <v>19180</v>
      </c>
      <c r="E8118" s="6" t="s">
        <v>5893</v>
      </c>
      <c r="F8118" s="6" t="s">
        <v>29038</v>
      </c>
      <c r="G8118" s="6" t="s">
        <v>29039</v>
      </c>
      <c r="H8118" s="79">
        <v>4419.0575170000002</v>
      </c>
    </row>
    <row r="8119" spans="1:8" x14ac:dyDescent="0.2">
      <c r="A8119" s="6">
        <v>30350548</v>
      </c>
      <c r="B8119" s="6" t="s">
        <v>29040</v>
      </c>
      <c r="C8119" s="6" t="s">
        <v>29041</v>
      </c>
      <c r="D8119" s="6" t="s">
        <v>7351</v>
      </c>
      <c r="E8119" s="6" t="s">
        <v>5638</v>
      </c>
      <c r="F8119" s="6" t="s">
        <v>29042</v>
      </c>
      <c r="G8119" s="6" t="s">
        <v>29043</v>
      </c>
      <c r="H8119" s="79">
        <v>4420.2404340000003</v>
      </c>
    </row>
    <row r="8120" spans="1:8" x14ac:dyDescent="0.2">
      <c r="A8120" s="6">
        <v>30419179</v>
      </c>
      <c r="B8120" s="6" t="s">
        <v>29044</v>
      </c>
      <c r="C8120" s="6" t="s">
        <v>29041</v>
      </c>
      <c r="D8120" s="6" t="s">
        <v>7755</v>
      </c>
      <c r="E8120" s="6" t="s">
        <v>5638</v>
      </c>
      <c r="F8120" s="6" t="s">
        <v>29045</v>
      </c>
      <c r="G8120" s="6" t="s">
        <v>29046</v>
      </c>
      <c r="H8120" s="79">
        <v>4420.2404340000003</v>
      </c>
    </row>
    <row r="8121" spans="1:8" x14ac:dyDescent="0.2">
      <c r="A8121" s="6">
        <v>30054090</v>
      </c>
      <c r="B8121" s="6" t="s">
        <v>2952</v>
      </c>
      <c r="C8121" s="6" t="s">
        <v>5658</v>
      </c>
      <c r="D8121" s="6" t="s">
        <v>18420</v>
      </c>
      <c r="E8121" s="6" t="s">
        <v>5638</v>
      </c>
      <c r="F8121" s="6" t="s">
        <v>2949</v>
      </c>
      <c r="G8121" s="6" t="s">
        <v>2950</v>
      </c>
      <c r="H8121" s="79">
        <v>4430.9246890000004</v>
      </c>
    </row>
    <row r="8122" spans="1:8" x14ac:dyDescent="0.2">
      <c r="A8122" s="6">
        <v>30024017</v>
      </c>
      <c r="B8122" s="6" t="s">
        <v>2947</v>
      </c>
      <c r="C8122" s="6" t="s">
        <v>5658</v>
      </c>
      <c r="D8122" s="6" t="s">
        <v>18426</v>
      </c>
      <c r="E8122" s="6" t="s">
        <v>5638</v>
      </c>
      <c r="F8122" s="6" t="s">
        <v>2942</v>
      </c>
      <c r="G8122" s="6" t="s">
        <v>2943</v>
      </c>
      <c r="H8122" s="79">
        <v>4430.9246890000004</v>
      </c>
    </row>
    <row r="8123" spans="1:8" x14ac:dyDescent="0.2">
      <c r="A8123" s="6">
        <v>30140719</v>
      </c>
      <c r="B8123" s="6" t="s">
        <v>29047</v>
      </c>
      <c r="C8123" s="6" t="s">
        <v>6294</v>
      </c>
      <c r="D8123" s="6" t="s">
        <v>28070</v>
      </c>
      <c r="E8123" s="6" t="s">
        <v>5638</v>
      </c>
      <c r="F8123" s="6" t="s">
        <v>29048</v>
      </c>
      <c r="G8123" s="6" t="s">
        <v>29049</v>
      </c>
      <c r="H8123" s="79">
        <v>4444.0915359999999</v>
      </c>
    </row>
    <row r="8124" spans="1:8" x14ac:dyDescent="0.2">
      <c r="A8124" s="6">
        <v>30366812</v>
      </c>
      <c r="B8124" s="6" t="s">
        <v>29050</v>
      </c>
      <c r="C8124" s="6" t="s">
        <v>5789</v>
      </c>
      <c r="D8124" s="6" t="s">
        <v>20568</v>
      </c>
      <c r="E8124" s="6" t="s">
        <v>5893</v>
      </c>
      <c r="F8124" s="6" t="s">
        <v>29051</v>
      </c>
      <c r="G8124" s="6" t="s">
        <v>29052</v>
      </c>
      <c r="H8124" s="79">
        <v>4448.0719449999997</v>
      </c>
    </row>
    <row r="8125" spans="1:8" x14ac:dyDescent="0.2">
      <c r="A8125" s="6">
        <v>30268503</v>
      </c>
      <c r="B8125" s="6" t="s">
        <v>29053</v>
      </c>
      <c r="C8125" s="6" t="s">
        <v>5789</v>
      </c>
      <c r="D8125" s="6" t="s">
        <v>12594</v>
      </c>
      <c r="E8125" s="6" t="s">
        <v>5893</v>
      </c>
      <c r="F8125" s="6" t="s">
        <v>29054</v>
      </c>
      <c r="G8125" s="6" t="s">
        <v>29055</v>
      </c>
      <c r="H8125" s="79">
        <v>4448.0719449999997</v>
      </c>
    </row>
    <row r="8126" spans="1:8" x14ac:dyDescent="0.2">
      <c r="A8126" s="6">
        <v>30005876</v>
      </c>
      <c r="B8126" s="6" t="s">
        <v>29056</v>
      </c>
      <c r="C8126" s="6" t="s">
        <v>5789</v>
      </c>
      <c r="D8126" s="6" t="s">
        <v>12610</v>
      </c>
      <c r="E8126" s="6" t="s">
        <v>5893</v>
      </c>
      <c r="F8126" s="6" t="s">
        <v>29057</v>
      </c>
      <c r="G8126" s="6" t="s">
        <v>29058</v>
      </c>
      <c r="H8126" s="79">
        <v>4448.0719449999997</v>
      </c>
    </row>
    <row r="8127" spans="1:8" x14ac:dyDescent="0.2">
      <c r="A8127" s="6">
        <v>30016124</v>
      </c>
      <c r="B8127" s="6" t="s">
        <v>29059</v>
      </c>
      <c r="C8127" s="6" t="s">
        <v>9413</v>
      </c>
      <c r="D8127" s="6" t="s">
        <v>12145</v>
      </c>
      <c r="E8127" s="6" t="s">
        <v>5638</v>
      </c>
      <c r="F8127" s="6" t="s">
        <v>29060</v>
      </c>
      <c r="G8127" s="6" t="s">
        <v>29061</v>
      </c>
      <c r="H8127" s="79">
        <v>4450.1363920000003</v>
      </c>
    </row>
    <row r="8128" spans="1:8" x14ac:dyDescent="0.2">
      <c r="A8128" s="6">
        <v>30253719</v>
      </c>
      <c r="B8128" s="6" t="s">
        <v>29062</v>
      </c>
      <c r="C8128" s="6" t="s">
        <v>9417</v>
      </c>
      <c r="D8128" s="6" t="s">
        <v>12145</v>
      </c>
      <c r="E8128" s="6" t="s">
        <v>5638</v>
      </c>
      <c r="F8128" s="6" t="s">
        <v>29063</v>
      </c>
      <c r="G8128" s="6" t="s">
        <v>29064</v>
      </c>
      <c r="H8128" s="79">
        <v>4450.1363920000003</v>
      </c>
    </row>
    <row r="8129" spans="1:8" x14ac:dyDescent="0.2">
      <c r="A8129" s="6">
        <v>30006611</v>
      </c>
      <c r="B8129" s="6" t="s">
        <v>29065</v>
      </c>
      <c r="C8129" s="6" t="s">
        <v>9421</v>
      </c>
      <c r="D8129" s="6" t="s">
        <v>12145</v>
      </c>
      <c r="E8129" s="6" t="s">
        <v>5638</v>
      </c>
      <c r="F8129" s="6" t="s">
        <v>29066</v>
      </c>
      <c r="G8129" s="6" t="s">
        <v>29067</v>
      </c>
      <c r="H8129" s="79">
        <v>4450.1363920000003</v>
      </c>
    </row>
    <row r="8130" spans="1:8" x14ac:dyDescent="0.2">
      <c r="A8130" s="6">
        <v>30196272</v>
      </c>
      <c r="B8130" s="6" t="s">
        <v>29068</v>
      </c>
      <c r="C8130" s="6" t="s">
        <v>9425</v>
      </c>
      <c r="D8130" s="6" t="s">
        <v>12145</v>
      </c>
      <c r="E8130" s="6" t="s">
        <v>5638</v>
      </c>
      <c r="F8130" s="6" t="s">
        <v>29069</v>
      </c>
      <c r="G8130" s="6" t="s">
        <v>29070</v>
      </c>
      <c r="H8130" s="79">
        <v>4450.1363920000003</v>
      </c>
    </row>
    <row r="8131" spans="1:8" x14ac:dyDescent="0.2">
      <c r="A8131" s="6">
        <v>30228074</v>
      </c>
      <c r="B8131" s="6" t="s">
        <v>29071</v>
      </c>
      <c r="C8131" s="6" t="s">
        <v>6665</v>
      </c>
      <c r="D8131" s="6" t="s">
        <v>19176</v>
      </c>
      <c r="E8131" s="6" t="s">
        <v>5893</v>
      </c>
      <c r="F8131" s="6" t="s">
        <v>29072</v>
      </c>
      <c r="G8131" s="6" t="s">
        <v>29073</v>
      </c>
      <c r="H8131" s="79">
        <v>4451.560082</v>
      </c>
    </row>
    <row r="8132" spans="1:8" x14ac:dyDescent="0.2">
      <c r="A8132" s="6">
        <v>30145066</v>
      </c>
      <c r="B8132" s="6" t="s">
        <v>29074</v>
      </c>
      <c r="C8132" s="6" t="s">
        <v>5642</v>
      </c>
      <c r="D8132" s="6" t="s">
        <v>28070</v>
      </c>
      <c r="E8132" s="6" t="s">
        <v>5638</v>
      </c>
      <c r="F8132" s="6" t="s">
        <v>29075</v>
      </c>
      <c r="G8132" s="6" t="s">
        <v>29076</v>
      </c>
      <c r="H8132" s="79">
        <v>4457.3906509999997</v>
      </c>
    </row>
    <row r="8133" spans="1:8" x14ac:dyDescent="0.2">
      <c r="A8133" s="6">
        <v>30298330</v>
      </c>
      <c r="B8133" s="6" t="s">
        <v>2918</v>
      </c>
      <c r="C8133" s="6" t="s">
        <v>5646</v>
      </c>
      <c r="D8133" s="6" t="s">
        <v>28070</v>
      </c>
      <c r="E8133" s="6" t="s">
        <v>5638</v>
      </c>
      <c r="F8133" s="6" t="s">
        <v>2914</v>
      </c>
      <c r="G8133" s="6" t="s">
        <v>2915</v>
      </c>
      <c r="H8133" s="79">
        <v>4457.3906509999997</v>
      </c>
    </row>
    <row r="8134" spans="1:8" x14ac:dyDescent="0.2">
      <c r="A8134" s="6">
        <v>30352238</v>
      </c>
      <c r="B8134" s="6" t="s">
        <v>29077</v>
      </c>
      <c r="C8134" s="6" t="s">
        <v>6520</v>
      </c>
      <c r="D8134" s="6" t="s">
        <v>22958</v>
      </c>
      <c r="E8134" s="6" t="s">
        <v>5638</v>
      </c>
      <c r="F8134" s="6" t="s">
        <v>29078</v>
      </c>
      <c r="G8134" s="6" t="s">
        <v>29079</v>
      </c>
      <c r="H8134" s="79">
        <v>4465.7244280000004</v>
      </c>
    </row>
    <row r="8135" spans="1:8" x14ac:dyDescent="0.2">
      <c r="A8135" s="6">
        <v>30143801</v>
      </c>
      <c r="B8135" s="6" t="s">
        <v>29080</v>
      </c>
      <c r="C8135" s="6" t="s">
        <v>6524</v>
      </c>
      <c r="D8135" s="6" t="s">
        <v>22958</v>
      </c>
      <c r="E8135" s="6" t="s">
        <v>5638</v>
      </c>
      <c r="F8135" s="6" t="s">
        <v>29081</v>
      </c>
      <c r="G8135" s="6" t="s">
        <v>29082</v>
      </c>
      <c r="H8135" s="79">
        <v>4465.7244280000004</v>
      </c>
    </row>
    <row r="8136" spans="1:8" x14ac:dyDescent="0.2">
      <c r="A8136" s="6">
        <v>30034158</v>
      </c>
      <c r="B8136" s="6" t="s">
        <v>29083</v>
      </c>
      <c r="C8136" s="6" t="s">
        <v>6520</v>
      </c>
      <c r="D8136" s="6" t="s">
        <v>7351</v>
      </c>
      <c r="E8136" s="6" t="s">
        <v>5638</v>
      </c>
      <c r="F8136" s="6" t="s">
        <v>29084</v>
      </c>
      <c r="G8136" s="6" t="s">
        <v>29085</v>
      </c>
      <c r="H8136" s="79">
        <v>4465.7244280000004</v>
      </c>
    </row>
    <row r="8137" spans="1:8" x14ac:dyDescent="0.2">
      <c r="A8137" s="6">
        <v>30232846</v>
      </c>
      <c r="B8137" s="6" t="s">
        <v>29086</v>
      </c>
      <c r="C8137" s="6" t="s">
        <v>6524</v>
      </c>
      <c r="D8137" s="6" t="s">
        <v>7351</v>
      </c>
      <c r="E8137" s="6" t="s">
        <v>5638</v>
      </c>
      <c r="F8137" s="6" t="s">
        <v>29087</v>
      </c>
      <c r="G8137" s="6" t="s">
        <v>29088</v>
      </c>
      <c r="H8137" s="79">
        <v>4465.7244280000004</v>
      </c>
    </row>
    <row r="8138" spans="1:8" x14ac:dyDescent="0.2">
      <c r="A8138" s="6">
        <v>30383229</v>
      </c>
      <c r="B8138" s="6" t="s">
        <v>29089</v>
      </c>
      <c r="C8138" s="6" t="s">
        <v>6628</v>
      </c>
      <c r="D8138" s="6" t="s">
        <v>7755</v>
      </c>
      <c r="E8138" s="6" t="s">
        <v>5638</v>
      </c>
      <c r="F8138" s="6" t="s">
        <v>29090</v>
      </c>
      <c r="G8138" s="6" t="s">
        <v>29091</v>
      </c>
      <c r="H8138" s="79">
        <v>4467.9877349999997</v>
      </c>
    </row>
    <row r="8139" spans="1:8" x14ac:dyDescent="0.2">
      <c r="A8139" s="6">
        <v>30338864</v>
      </c>
      <c r="B8139" s="6" t="s">
        <v>29092</v>
      </c>
      <c r="C8139" s="6" t="s">
        <v>8763</v>
      </c>
      <c r="D8139" s="6" t="s">
        <v>7351</v>
      </c>
      <c r="E8139" s="6" t="s">
        <v>5638</v>
      </c>
      <c r="F8139" s="6" t="s">
        <v>29093</v>
      </c>
      <c r="G8139" s="6" t="s">
        <v>29094</v>
      </c>
      <c r="H8139" s="79">
        <v>4475.5752130000001</v>
      </c>
    </row>
    <row r="8140" spans="1:8" x14ac:dyDescent="0.2">
      <c r="A8140" s="6">
        <v>30165431</v>
      </c>
      <c r="B8140" s="6" t="s">
        <v>29095</v>
      </c>
      <c r="C8140" s="6" t="s">
        <v>8767</v>
      </c>
      <c r="D8140" s="6" t="s">
        <v>7351</v>
      </c>
      <c r="E8140" s="6" t="s">
        <v>5638</v>
      </c>
      <c r="F8140" s="6" t="s">
        <v>29096</v>
      </c>
      <c r="G8140" s="6" t="s">
        <v>29097</v>
      </c>
      <c r="H8140" s="79">
        <v>4475.5752130000001</v>
      </c>
    </row>
    <row r="8141" spans="1:8" x14ac:dyDescent="0.2">
      <c r="A8141" s="6">
        <v>30268387</v>
      </c>
      <c r="B8141" s="6" t="s">
        <v>29098</v>
      </c>
      <c r="C8141" s="6" t="s">
        <v>8771</v>
      </c>
      <c r="D8141" s="6" t="s">
        <v>7351</v>
      </c>
      <c r="E8141" s="6" t="s">
        <v>5638</v>
      </c>
      <c r="F8141" s="6" t="s">
        <v>29099</v>
      </c>
      <c r="G8141" s="6" t="s">
        <v>29100</v>
      </c>
      <c r="H8141" s="79">
        <v>4475.5752130000001</v>
      </c>
    </row>
    <row r="8142" spans="1:8" x14ac:dyDescent="0.2">
      <c r="A8142" s="6">
        <v>30094431</v>
      </c>
      <c r="B8142" s="6" t="s">
        <v>29101</v>
      </c>
      <c r="C8142" s="6" t="s">
        <v>8775</v>
      </c>
      <c r="D8142" s="6" t="s">
        <v>7351</v>
      </c>
      <c r="E8142" s="6" t="s">
        <v>5638</v>
      </c>
      <c r="F8142" s="6" t="s">
        <v>29102</v>
      </c>
      <c r="G8142" s="6" t="s">
        <v>29103</v>
      </c>
      <c r="H8142" s="79">
        <v>4475.5752130000001</v>
      </c>
    </row>
    <row r="8143" spans="1:8" x14ac:dyDescent="0.2">
      <c r="A8143" s="6">
        <v>30149855</v>
      </c>
      <c r="B8143" s="6" t="s">
        <v>29104</v>
      </c>
      <c r="C8143" s="6" t="s">
        <v>6632</v>
      </c>
      <c r="D8143" s="6" t="s">
        <v>7351</v>
      </c>
      <c r="E8143" s="6" t="s">
        <v>5638</v>
      </c>
      <c r="F8143" s="6" t="s">
        <v>29105</v>
      </c>
      <c r="G8143" s="6" t="s">
        <v>29106</v>
      </c>
      <c r="H8143" s="79">
        <v>4475.5752130000001</v>
      </c>
    </row>
    <row r="8144" spans="1:8" x14ac:dyDescent="0.2">
      <c r="A8144" s="6">
        <v>30303049</v>
      </c>
      <c r="B8144" s="6" t="s">
        <v>29107</v>
      </c>
      <c r="C8144" s="6" t="s">
        <v>8763</v>
      </c>
      <c r="D8144" s="6" t="s">
        <v>7755</v>
      </c>
      <c r="E8144" s="6" t="s">
        <v>5638</v>
      </c>
      <c r="F8144" s="6" t="s">
        <v>29108</v>
      </c>
      <c r="G8144" s="6" t="s">
        <v>29109</v>
      </c>
      <c r="H8144" s="79">
        <v>4475.5752130000001</v>
      </c>
    </row>
    <row r="8145" spans="1:8" x14ac:dyDescent="0.2">
      <c r="A8145" s="6">
        <v>30030350</v>
      </c>
      <c r="B8145" s="6" t="s">
        <v>29110</v>
      </c>
      <c r="C8145" s="6" t="s">
        <v>8767</v>
      </c>
      <c r="D8145" s="6" t="s">
        <v>7755</v>
      </c>
      <c r="E8145" s="6" t="s">
        <v>5638</v>
      </c>
      <c r="F8145" s="6" t="s">
        <v>29111</v>
      </c>
      <c r="G8145" s="6" t="s">
        <v>29112</v>
      </c>
      <c r="H8145" s="79">
        <v>4475.5752130000001</v>
      </c>
    </row>
    <row r="8146" spans="1:8" x14ac:dyDescent="0.2">
      <c r="A8146" s="6">
        <v>30178539</v>
      </c>
      <c r="B8146" s="6" t="s">
        <v>29113</v>
      </c>
      <c r="C8146" s="6" t="s">
        <v>8771</v>
      </c>
      <c r="D8146" s="6" t="s">
        <v>7755</v>
      </c>
      <c r="E8146" s="6" t="s">
        <v>5638</v>
      </c>
      <c r="F8146" s="6" t="s">
        <v>29114</v>
      </c>
      <c r="G8146" s="6" t="s">
        <v>29115</v>
      </c>
      <c r="H8146" s="79">
        <v>4475.5752130000001</v>
      </c>
    </row>
    <row r="8147" spans="1:8" x14ac:dyDescent="0.2">
      <c r="A8147" s="6">
        <v>30078045</v>
      </c>
      <c r="B8147" s="6" t="s">
        <v>29116</v>
      </c>
      <c r="C8147" s="6" t="s">
        <v>8775</v>
      </c>
      <c r="D8147" s="6" t="s">
        <v>7755</v>
      </c>
      <c r="E8147" s="6" t="s">
        <v>5638</v>
      </c>
      <c r="F8147" s="6" t="s">
        <v>29117</v>
      </c>
      <c r="G8147" s="6" t="s">
        <v>29118</v>
      </c>
      <c r="H8147" s="79">
        <v>4475.5752130000001</v>
      </c>
    </row>
    <row r="8148" spans="1:8" x14ac:dyDescent="0.2">
      <c r="A8148" s="6">
        <v>30316411</v>
      </c>
      <c r="B8148" s="6" t="s">
        <v>29119</v>
      </c>
      <c r="C8148" s="6" t="s">
        <v>6632</v>
      </c>
      <c r="D8148" s="6" t="s">
        <v>7755</v>
      </c>
      <c r="E8148" s="6" t="s">
        <v>5638</v>
      </c>
      <c r="F8148" s="6" t="s">
        <v>29120</v>
      </c>
      <c r="G8148" s="6" t="s">
        <v>29121</v>
      </c>
      <c r="H8148" s="79">
        <v>4475.5752130000001</v>
      </c>
    </row>
    <row r="8149" spans="1:8" x14ac:dyDescent="0.2">
      <c r="A8149" s="6">
        <v>30166798</v>
      </c>
      <c r="B8149" s="6" t="s">
        <v>29122</v>
      </c>
      <c r="C8149" s="6" t="s">
        <v>6069</v>
      </c>
      <c r="D8149" s="6" t="s">
        <v>17969</v>
      </c>
      <c r="E8149" s="6" t="s">
        <v>5893</v>
      </c>
      <c r="F8149" s="6" t="s">
        <v>29123</v>
      </c>
      <c r="G8149" s="6" t="s">
        <v>29124</v>
      </c>
      <c r="H8149" s="79">
        <v>4484.5790299999999</v>
      </c>
    </row>
    <row r="8150" spans="1:8" x14ac:dyDescent="0.2">
      <c r="A8150" s="6">
        <v>30093459</v>
      </c>
      <c r="B8150" s="6" t="s">
        <v>29125</v>
      </c>
      <c r="C8150" s="6" t="s">
        <v>6069</v>
      </c>
      <c r="D8150" s="6" t="s">
        <v>17973</v>
      </c>
      <c r="E8150" s="6" t="s">
        <v>5893</v>
      </c>
      <c r="F8150" s="6" t="s">
        <v>29126</v>
      </c>
      <c r="G8150" s="6" t="s">
        <v>29127</v>
      </c>
      <c r="H8150" s="79">
        <v>4484.5790299999999</v>
      </c>
    </row>
    <row r="8151" spans="1:8" x14ac:dyDescent="0.2">
      <c r="A8151" s="6">
        <v>30307495</v>
      </c>
      <c r="B8151" s="6" t="s">
        <v>29128</v>
      </c>
      <c r="C8151" s="6" t="s">
        <v>6081</v>
      </c>
      <c r="D8151" s="6" t="s">
        <v>9992</v>
      </c>
      <c r="E8151" s="6" t="s">
        <v>9993</v>
      </c>
      <c r="F8151" s="6" t="s">
        <v>29129</v>
      </c>
      <c r="G8151" s="6" t="s">
        <v>29130</v>
      </c>
      <c r="H8151" s="79">
        <v>4491.8791849999998</v>
      </c>
    </row>
    <row r="8152" spans="1:8" x14ac:dyDescent="0.2">
      <c r="A8152" s="6">
        <v>30276660</v>
      </c>
      <c r="B8152" s="6" t="s">
        <v>29131</v>
      </c>
      <c r="C8152" s="6" t="s">
        <v>6085</v>
      </c>
      <c r="D8152" s="6" t="s">
        <v>9992</v>
      </c>
      <c r="E8152" s="6" t="s">
        <v>9993</v>
      </c>
      <c r="F8152" s="6" t="s">
        <v>29132</v>
      </c>
      <c r="G8152" s="6" t="s">
        <v>29133</v>
      </c>
      <c r="H8152" s="79">
        <v>4491.8791849999998</v>
      </c>
    </row>
    <row r="8153" spans="1:8" x14ac:dyDescent="0.2">
      <c r="A8153" s="6">
        <v>30162176</v>
      </c>
      <c r="B8153" s="6" t="s">
        <v>29134</v>
      </c>
      <c r="C8153" s="6" t="s">
        <v>6089</v>
      </c>
      <c r="D8153" s="6" t="s">
        <v>9992</v>
      </c>
      <c r="E8153" s="6" t="s">
        <v>9993</v>
      </c>
      <c r="F8153" s="6" t="s">
        <v>29135</v>
      </c>
      <c r="G8153" s="6" t="s">
        <v>29136</v>
      </c>
      <c r="H8153" s="79">
        <v>4491.8791849999998</v>
      </c>
    </row>
    <row r="8154" spans="1:8" x14ac:dyDescent="0.2">
      <c r="A8154" s="6">
        <v>30115466</v>
      </c>
      <c r="B8154" s="6" t="s">
        <v>29137</v>
      </c>
      <c r="C8154" s="6" t="s">
        <v>6093</v>
      </c>
      <c r="D8154" s="6" t="s">
        <v>9992</v>
      </c>
      <c r="E8154" s="6" t="s">
        <v>9993</v>
      </c>
      <c r="F8154" s="6" t="s">
        <v>29138</v>
      </c>
      <c r="G8154" s="6" t="s">
        <v>29139</v>
      </c>
      <c r="H8154" s="79">
        <v>4491.8791849999998</v>
      </c>
    </row>
    <row r="8155" spans="1:8" x14ac:dyDescent="0.2">
      <c r="A8155" s="6">
        <v>30052887</v>
      </c>
      <c r="B8155" s="6" t="s">
        <v>29140</v>
      </c>
      <c r="C8155" s="6" t="s">
        <v>8707</v>
      </c>
      <c r="D8155" s="6" t="s">
        <v>19180</v>
      </c>
      <c r="E8155" s="6" t="s">
        <v>5893</v>
      </c>
      <c r="F8155" s="6" t="s">
        <v>29141</v>
      </c>
      <c r="G8155" s="6" t="s">
        <v>29142</v>
      </c>
      <c r="H8155" s="79">
        <v>4492.271471</v>
      </c>
    </row>
    <row r="8156" spans="1:8" x14ac:dyDescent="0.2">
      <c r="A8156" s="6">
        <v>30318333</v>
      </c>
      <c r="B8156" s="6" t="s">
        <v>29143</v>
      </c>
      <c r="C8156" s="6" t="s">
        <v>6222</v>
      </c>
      <c r="D8156" s="6" t="s">
        <v>17997</v>
      </c>
      <c r="E8156" s="6" t="s">
        <v>15819</v>
      </c>
      <c r="F8156" s="6" t="s">
        <v>29144</v>
      </c>
      <c r="G8156" s="6" t="s">
        <v>29145</v>
      </c>
      <c r="H8156" s="79">
        <v>4505.1467970000003</v>
      </c>
    </row>
    <row r="8157" spans="1:8" x14ac:dyDescent="0.2">
      <c r="A8157" s="6">
        <v>30305813</v>
      </c>
      <c r="B8157" s="6" t="s">
        <v>29146</v>
      </c>
      <c r="C8157" s="6" t="s">
        <v>6298</v>
      </c>
      <c r="D8157" s="6" t="s">
        <v>18044</v>
      </c>
      <c r="E8157" s="6" t="s">
        <v>5638</v>
      </c>
      <c r="F8157" s="6" t="s">
        <v>29147</v>
      </c>
      <c r="G8157" s="6" t="s">
        <v>29148</v>
      </c>
      <c r="H8157" s="79">
        <v>4505.1467970000003</v>
      </c>
    </row>
    <row r="8158" spans="1:8" x14ac:dyDescent="0.2">
      <c r="A8158" s="6">
        <v>30376214</v>
      </c>
      <c r="B8158" s="6" t="s">
        <v>29149</v>
      </c>
      <c r="C8158" s="6" t="s">
        <v>6041</v>
      </c>
      <c r="D8158" s="6" t="s">
        <v>18868</v>
      </c>
      <c r="E8158" s="6" t="s">
        <v>5638</v>
      </c>
      <c r="F8158" s="6" t="s">
        <v>29150</v>
      </c>
      <c r="G8158" s="6" t="s">
        <v>29151</v>
      </c>
      <c r="H8158" s="79">
        <v>4511.356745</v>
      </c>
    </row>
    <row r="8159" spans="1:8" x14ac:dyDescent="0.2">
      <c r="A8159" s="6">
        <v>30199592</v>
      </c>
      <c r="B8159" s="6" t="s">
        <v>29152</v>
      </c>
      <c r="C8159" s="6" t="s">
        <v>6045</v>
      </c>
      <c r="D8159" s="6" t="s">
        <v>18868</v>
      </c>
      <c r="E8159" s="6" t="s">
        <v>5638</v>
      </c>
      <c r="F8159" s="6" t="s">
        <v>29153</v>
      </c>
      <c r="G8159" s="6" t="s">
        <v>29154</v>
      </c>
      <c r="H8159" s="79">
        <v>4511.356745</v>
      </c>
    </row>
    <row r="8160" spans="1:8" x14ac:dyDescent="0.2">
      <c r="A8160" s="6">
        <v>30473975</v>
      </c>
      <c r="B8160" s="6" t="s">
        <v>29155</v>
      </c>
      <c r="C8160" s="6" t="s">
        <v>6041</v>
      </c>
      <c r="D8160" s="6" t="s">
        <v>18870</v>
      </c>
      <c r="E8160" s="6" t="s">
        <v>5638</v>
      </c>
      <c r="F8160" s="6" t="s">
        <v>29156</v>
      </c>
      <c r="G8160" s="6" t="s">
        <v>29157</v>
      </c>
      <c r="H8160" s="79">
        <v>4511.356745</v>
      </c>
    </row>
    <row r="8161" spans="1:8" x14ac:dyDescent="0.2">
      <c r="A8161" s="6">
        <v>30206335</v>
      </c>
      <c r="B8161" s="6" t="s">
        <v>29158</v>
      </c>
      <c r="C8161" s="6" t="s">
        <v>6045</v>
      </c>
      <c r="D8161" s="6" t="s">
        <v>18870</v>
      </c>
      <c r="E8161" s="6" t="s">
        <v>5638</v>
      </c>
      <c r="F8161" s="6" t="s">
        <v>29159</v>
      </c>
      <c r="G8161" s="6" t="s">
        <v>29160</v>
      </c>
      <c r="H8161" s="79">
        <v>4511.356745</v>
      </c>
    </row>
    <row r="8162" spans="1:8" x14ac:dyDescent="0.2">
      <c r="A8162" s="6">
        <v>30150504</v>
      </c>
      <c r="B8162" s="6" t="s">
        <v>29161</v>
      </c>
      <c r="C8162" s="6" t="s">
        <v>6041</v>
      </c>
      <c r="D8162" s="6" t="s">
        <v>18874</v>
      </c>
      <c r="E8162" s="6" t="s">
        <v>5638</v>
      </c>
      <c r="F8162" s="6" t="s">
        <v>29162</v>
      </c>
      <c r="G8162" s="6" t="s">
        <v>29163</v>
      </c>
      <c r="H8162" s="79">
        <v>4511.356745</v>
      </c>
    </row>
    <row r="8163" spans="1:8" x14ac:dyDescent="0.2">
      <c r="A8163" s="6">
        <v>30391556</v>
      </c>
      <c r="B8163" s="6" t="s">
        <v>29164</v>
      </c>
      <c r="C8163" s="6" t="s">
        <v>6045</v>
      </c>
      <c r="D8163" s="6" t="s">
        <v>18874</v>
      </c>
      <c r="E8163" s="6" t="s">
        <v>5638</v>
      </c>
      <c r="F8163" s="6" t="s">
        <v>29165</v>
      </c>
      <c r="G8163" s="6" t="s">
        <v>29166</v>
      </c>
      <c r="H8163" s="79">
        <v>4511.356745</v>
      </c>
    </row>
    <row r="8164" spans="1:8" x14ac:dyDescent="0.2">
      <c r="A8164" s="6">
        <v>30339599</v>
      </c>
      <c r="B8164" s="6" t="s">
        <v>29167</v>
      </c>
      <c r="C8164" s="6" t="s">
        <v>6637</v>
      </c>
      <c r="D8164" s="6" t="s">
        <v>19176</v>
      </c>
      <c r="E8164" s="6" t="s">
        <v>5893</v>
      </c>
      <c r="F8164" s="6" t="s">
        <v>29168</v>
      </c>
      <c r="G8164" s="6" t="s">
        <v>29169</v>
      </c>
      <c r="H8164" s="79">
        <v>4514.0208400000001</v>
      </c>
    </row>
    <row r="8165" spans="1:8" x14ac:dyDescent="0.2">
      <c r="A8165" s="6">
        <v>30341489</v>
      </c>
      <c r="B8165" s="6" t="s">
        <v>29170</v>
      </c>
      <c r="C8165" s="6" t="s">
        <v>6637</v>
      </c>
      <c r="D8165" s="6" t="s">
        <v>19180</v>
      </c>
      <c r="E8165" s="6" t="s">
        <v>5893</v>
      </c>
      <c r="F8165" s="6" t="s">
        <v>29171</v>
      </c>
      <c r="G8165" s="6" t="s">
        <v>29172</v>
      </c>
      <c r="H8165" s="79">
        <v>4514.0208400000001</v>
      </c>
    </row>
    <row r="8166" spans="1:8" x14ac:dyDescent="0.2">
      <c r="A8166" s="6">
        <v>30395589</v>
      </c>
      <c r="B8166" s="6" t="s">
        <v>29173</v>
      </c>
      <c r="C8166" s="6" t="s">
        <v>9713</v>
      </c>
      <c r="D8166" s="6" t="s">
        <v>12145</v>
      </c>
      <c r="E8166" s="6" t="s">
        <v>5638</v>
      </c>
      <c r="F8166" s="6" t="s">
        <v>29174</v>
      </c>
      <c r="G8166" s="6" t="s">
        <v>29175</v>
      </c>
      <c r="H8166" s="79">
        <v>4520.9796550000001</v>
      </c>
    </row>
    <row r="8167" spans="1:8" x14ac:dyDescent="0.2">
      <c r="A8167" s="6">
        <v>30057161</v>
      </c>
      <c r="B8167" s="6" t="s">
        <v>29176</v>
      </c>
      <c r="C8167" s="6" t="s">
        <v>9717</v>
      </c>
      <c r="D8167" s="6" t="s">
        <v>12145</v>
      </c>
      <c r="E8167" s="6" t="s">
        <v>5638</v>
      </c>
      <c r="F8167" s="6" t="s">
        <v>29177</v>
      </c>
      <c r="G8167" s="6" t="s">
        <v>29178</v>
      </c>
      <c r="H8167" s="79">
        <v>4520.9796550000001</v>
      </c>
    </row>
    <row r="8168" spans="1:8" x14ac:dyDescent="0.2">
      <c r="A8168" s="6">
        <v>30300165</v>
      </c>
      <c r="B8168" s="6" t="s">
        <v>29179</v>
      </c>
      <c r="C8168" s="6" t="s">
        <v>9721</v>
      </c>
      <c r="D8168" s="6" t="s">
        <v>12145</v>
      </c>
      <c r="E8168" s="6" t="s">
        <v>5638</v>
      </c>
      <c r="F8168" s="6" t="s">
        <v>29180</v>
      </c>
      <c r="G8168" s="6" t="s">
        <v>29181</v>
      </c>
      <c r="H8168" s="79">
        <v>4520.9796550000001</v>
      </c>
    </row>
    <row r="8169" spans="1:8" x14ac:dyDescent="0.2">
      <c r="A8169" s="6">
        <v>30000816</v>
      </c>
      <c r="B8169" s="6" t="s">
        <v>29182</v>
      </c>
      <c r="C8169" s="6" t="s">
        <v>9725</v>
      </c>
      <c r="D8169" s="6" t="s">
        <v>12145</v>
      </c>
      <c r="E8169" s="6" t="s">
        <v>5638</v>
      </c>
      <c r="F8169" s="6" t="s">
        <v>29183</v>
      </c>
      <c r="G8169" s="6" t="s">
        <v>29184</v>
      </c>
      <c r="H8169" s="79">
        <v>4520.9796550000001</v>
      </c>
    </row>
    <row r="8170" spans="1:8" x14ac:dyDescent="0.2">
      <c r="A8170" s="6">
        <v>30047269</v>
      </c>
      <c r="B8170" s="6" t="s">
        <v>29185</v>
      </c>
      <c r="C8170" s="6" t="s">
        <v>6637</v>
      </c>
      <c r="D8170" s="6" t="s">
        <v>7351</v>
      </c>
      <c r="E8170" s="6" t="s">
        <v>5638</v>
      </c>
      <c r="F8170" s="6" t="s">
        <v>29186</v>
      </c>
      <c r="G8170" s="6" t="s">
        <v>29187</v>
      </c>
      <c r="H8170" s="79">
        <v>4525.9903320000003</v>
      </c>
    </row>
    <row r="8171" spans="1:8" x14ac:dyDescent="0.2">
      <c r="A8171" s="6">
        <v>30284536</v>
      </c>
      <c r="B8171" s="6" t="s">
        <v>29188</v>
      </c>
      <c r="C8171" s="6" t="s">
        <v>6641</v>
      </c>
      <c r="D8171" s="6" t="s">
        <v>7351</v>
      </c>
      <c r="E8171" s="6" t="s">
        <v>5638</v>
      </c>
      <c r="F8171" s="6" t="s">
        <v>29189</v>
      </c>
      <c r="G8171" s="6" t="s">
        <v>29190</v>
      </c>
      <c r="H8171" s="79">
        <v>4525.9903320000003</v>
      </c>
    </row>
    <row r="8172" spans="1:8" x14ac:dyDescent="0.2">
      <c r="A8172" s="6">
        <v>30126122</v>
      </c>
      <c r="B8172" s="6" t="s">
        <v>29191</v>
      </c>
      <c r="C8172" s="6" t="s">
        <v>6645</v>
      </c>
      <c r="D8172" s="6" t="s">
        <v>7351</v>
      </c>
      <c r="E8172" s="6" t="s">
        <v>5638</v>
      </c>
      <c r="F8172" s="6" t="s">
        <v>29192</v>
      </c>
      <c r="G8172" s="6" t="s">
        <v>29193</v>
      </c>
      <c r="H8172" s="79">
        <v>4525.9903320000003</v>
      </c>
    </row>
    <row r="8173" spans="1:8" x14ac:dyDescent="0.2">
      <c r="A8173" s="6">
        <v>30316040</v>
      </c>
      <c r="B8173" s="6" t="s">
        <v>29194</v>
      </c>
      <c r="C8173" s="6" t="s">
        <v>6649</v>
      </c>
      <c r="D8173" s="6" t="s">
        <v>7351</v>
      </c>
      <c r="E8173" s="6" t="s">
        <v>5638</v>
      </c>
      <c r="F8173" s="6" t="s">
        <v>29195</v>
      </c>
      <c r="G8173" s="6" t="s">
        <v>29196</v>
      </c>
      <c r="H8173" s="79">
        <v>4525.9903320000003</v>
      </c>
    </row>
    <row r="8174" spans="1:8" x14ac:dyDescent="0.2">
      <c r="A8174" s="6">
        <v>30043478</v>
      </c>
      <c r="B8174" s="6" t="s">
        <v>29197</v>
      </c>
      <c r="C8174" s="6" t="s">
        <v>6653</v>
      </c>
      <c r="D8174" s="6" t="s">
        <v>7351</v>
      </c>
      <c r="E8174" s="6" t="s">
        <v>5638</v>
      </c>
      <c r="F8174" s="6" t="s">
        <v>29198</v>
      </c>
      <c r="G8174" s="6" t="s">
        <v>29199</v>
      </c>
      <c r="H8174" s="79">
        <v>4525.9903320000003</v>
      </c>
    </row>
    <row r="8175" spans="1:8" x14ac:dyDescent="0.2">
      <c r="A8175" s="6">
        <v>30160999</v>
      </c>
      <c r="B8175" s="6" t="s">
        <v>29200</v>
      </c>
      <c r="C8175" s="6" t="s">
        <v>6637</v>
      </c>
      <c r="D8175" s="6" t="s">
        <v>7755</v>
      </c>
      <c r="E8175" s="6" t="s">
        <v>5638</v>
      </c>
      <c r="F8175" s="6" t="s">
        <v>29201</v>
      </c>
      <c r="G8175" s="6" t="s">
        <v>29202</v>
      </c>
      <c r="H8175" s="79">
        <v>4525.9903320000003</v>
      </c>
    </row>
    <row r="8176" spans="1:8" x14ac:dyDescent="0.2">
      <c r="A8176" s="6">
        <v>30233869</v>
      </c>
      <c r="B8176" s="6" t="s">
        <v>29203</v>
      </c>
      <c r="C8176" s="6" t="s">
        <v>6641</v>
      </c>
      <c r="D8176" s="6" t="s">
        <v>7755</v>
      </c>
      <c r="E8176" s="6" t="s">
        <v>5638</v>
      </c>
      <c r="F8176" s="6" t="s">
        <v>29204</v>
      </c>
      <c r="G8176" s="6" t="s">
        <v>29205</v>
      </c>
      <c r="H8176" s="79">
        <v>4525.9903320000003</v>
      </c>
    </row>
    <row r="8177" spans="1:8" x14ac:dyDescent="0.2">
      <c r="A8177" s="6">
        <v>30067446</v>
      </c>
      <c r="B8177" s="6" t="s">
        <v>29206</v>
      </c>
      <c r="C8177" s="6" t="s">
        <v>6645</v>
      </c>
      <c r="D8177" s="6" t="s">
        <v>7755</v>
      </c>
      <c r="E8177" s="6" t="s">
        <v>5638</v>
      </c>
      <c r="F8177" s="6" t="s">
        <v>29207</v>
      </c>
      <c r="G8177" s="6" t="s">
        <v>29208</v>
      </c>
      <c r="H8177" s="79">
        <v>4525.9903320000003</v>
      </c>
    </row>
    <row r="8178" spans="1:8" x14ac:dyDescent="0.2">
      <c r="A8178" s="6">
        <v>30112751</v>
      </c>
      <c r="B8178" s="6" t="s">
        <v>29209</v>
      </c>
      <c r="C8178" s="6" t="s">
        <v>6649</v>
      </c>
      <c r="D8178" s="6" t="s">
        <v>7755</v>
      </c>
      <c r="E8178" s="6" t="s">
        <v>5638</v>
      </c>
      <c r="F8178" s="6" t="s">
        <v>29210</v>
      </c>
      <c r="G8178" s="6" t="s">
        <v>29211</v>
      </c>
      <c r="H8178" s="79">
        <v>4525.9903320000003</v>
      </c>
    </row>
    <row r="8179" spans="1:8" x14ac:dyDescent="0.2">
      <c r="A8179" s="6">
        <v>30425044</v>
      </c>
      <c r="B8179" s="6" t="s">
        <v>29212</v>
      </c>
      <c r="C8179" s="6" t="s">
        <v>6653</v>
      </c>
      <c r="D8179" s="6" t="s">
        <v>7755</v>
      </c>
      <c r="E8179" s="6" t="s">
        <v>5638</v>
      </c>
      <c r="F8179" s="6" t="s">
        <v>29213</v>
      </c>
      <c r="G8179" s="6" t="s">
        <v>29214</v>
      </c>
      <c r="H8179" s="79">
        <v>4525.9903320000003</v>
      </c>
    </row>
    <row r="8180" spans="1:8" x14ac:dyDescent="0.2">
      <c r="A8180" s="6">
        <v>30090441</v>
      </c>
      <c r="B8180" s="6" t="s">
        <v>29215</v>
      </c>
      <c r="C8180" s="6" t="s">
        <v>7314</v>
      </c>
      <c r="D8180" s="6" t="s">
        <v>17969</v>
      </c>
      <c r="E8180" s="6" t="s">
        <v>5893</v>
      </c>
      <c r="F8180" s="6" t="s">
        <v>29216</v>
      </c>
      <c r="G8180" s="6" t="s">
        <v>29217</v>
      </c>
      <c r="H8180" s="79">
        <v>4526.8771969999998</v>
      </c>
    </row>
    <row r="8181" spans="1:8" x14ac:dyDescent="0.2">
      <c r="A8181" s="6">
        <v>30119057</v>
      </c>
      <c r="B8181" s="6" t="s">
        <v>29218</v>
      </c>
      <c r="C8181" s="6" t="s">
        <v>7314</v>
      </c>
      <c r="D8181" s="6" t="s">
        <v>17973</v>
      </c>
      <c r="E8181" s="6" t="s">
        <v>5893</v>
      </c>
      <c r="F8181" s="6" t="s">
        <v>29219</v>
      </c>
      <c r="G8181" s="6" t="s">
        <v>29220</v>
      </c>
      <c r="H8181" s="79">
        <v>4526.8771969999998</v>
      </c>
    </row>
    <row r="8182" spans="1:8" x14ac:dyDescent="0.2">
      <c r="A8182" s="6">
        <v>30361348</v>
      </c>
      <c r="B8182" s="6" t="s">
        <v>29221</v>
      </c>
      <c r="C8182" s="6" t="s">
        <v>6971</v>
      </c>
      <c r="D8182" s="6" t="s">
        <v>13301</v>
      </c>
      <c r="E8182" s="6" t="s">
        <v>5638</v>
      </c>
      <c r="F8182" s="6" t="s">
        <v>29222</v>
      </c>
      <c r="G8182" s="6" t="s">
        <v>29223</v>
      </c>
      <c r="H8182" s="79">
        <v>4528.341496</v>
      </c>
    </row>
    <row r="8183" spans="1:8" x14ac:dyDescent="0.2">
      <c r="A8183" s="6">
        <v>30152314</v>
      </c>
      <c r="B8183" s="6" t="s">
        <v>29224</v>
      </c>
      <c r="C8183" s="6" t="s">
        <v>6975</v>
      </c>
      <c r="D8183" s="6" t="s">
        <v>13301</v>
      </c>
      <c r="E8183" s="6" t="s">
        <v>5638</v>
      </c>
      <c r="F8183" s="6" t="s">
        <v>29225</v>
      </c>
      <c r="G8183" s="6" t="s">
        <v>29226</v>
      </c>
      <c r="H8183" s="79">
        <v>4528.341496</v>
      </c>
    </row>
    <row r="8184" spans="1:8" x14ac:dyDescent="0.2">
      <c r="A8184" s="6">
        <v>30313564</v>
      </c>
      <c r="B8184" s="6" t="s">
        <v>29227</v>
      </c>
      <c r="C8184" s="6" t="s">
        <v>6979</v>
      </c>
      <c r="D8184" s="6" t="s">
        <v>13301</v>
      </c>
      <c r="E8184" s="6" t="s">
        <v>5638</v>
      </c>
      <c r="F8184" s="6" t="s">
        <v>29228</v>
      </c>
      <c r="G8184" s="6" t="s">
        <v>29229</v>
      </c>
      <c r="H8184" s="79">
        <v>4528.341496</v>
      </c>
    </row>
    <row r="8185" spans="1:8" x14ac:dyDescent="0.2">
      <c r="A8185" s="6">
        <v>30086659</v>
      </c>
      <c r="B8185" s="6" t="s">
        <v>2824</v>
      </c>
      <c r="C8185" s="6" t="s">
        <v>5666</v>
      </c>
      <c r="D8185" s="6" t="s">
        <v>18420</v>
      </c>
      <c r="E8185" s="6" t="s">
        <v>5638</v>
      </c>
      <c r="F8185" s="6" t="s">
        <v>2821</v>
      </c>
      <c r="G8185" s="6" t="s">
        <v>2822</v>
      </c>
      <c r="H8185" s="79">
        <v>4531.9900699999998</v>
      </c>
    </row>
    <row r="8186" spans="1:8" x14ac:dyDescent="0.2">
      <c r="A8186" s="6">
        <v>30120305</v>
      </c>
      <c r="B8186" s="6" t="s">
        <v>1373</v>
      </c>
      <c r="C8186" s="6" t="s">
        <v>5666</v>
      </c>
      <c r="D8186" s="6" t="s">
        <v>18426</v>
      </c>
      <c r="E8186" s="6" t="s">
        <v>5638</v>
      </c>
      <c r="F8186" s="6" t="s">
        <v>1368</v>
      </c>
      <c r="G8186" s="6" t="s">
        <v>1369</v>
      </c>
      <c r="H8186" s="79">
        <v>4531.9900699999998</v>
      </c>
    </row>
    <row r="8187" spans="1:8" x14ac:dyDescent="0.2">
      <c r="A8187" s="6">
        <v>30180043</v>
      </c>
      <c r="B8187" s="6" t="s">
        <v>29230</v>
      </c>
      <c r="C8187" s="6" t="s">
        <v>5658</v>
      </c>
      <c r="D8187" s="6" t="s">
        <v>24232</v>
      </c>
      <c r="E8187" s="6" t="s">
        <v>5638</v>
      </c>
      <c r="F8187" s="6" t="s">
        <v>29231</v>
      </c>
      <c r="G8187" s="6" t="s">
        <v>29232</v>
      </c>
      <c r="H8187" s="79">
        <v>4533.0683200000003</v>
      </c>
    </row>
    <row r="8188" spans="1:8" x14ac:dyDescent="0.2">
      <c r="A8188" s="6">
        <v>30151549</v>
      </c>
      <c r="B8188" s="6" t="s">
        <v>29233</v>
      </c>
      <c r="C8188" s="6" t="s">
        <v>7310</v>
      </c>
      <c r="D8188" s="6" t="s">
        <v>19176</v>
      </c>
      <c r="E8188" s="6" t="s">
        <v>5893</v>
      </c>
      <c r="F8188" s="6" t="s">
        <v>29234</v>
      </c>
      <c r="G8188" s="6" t="s">
        <v>29235</v>
      </c>
      <c r="H8188" s="79">
        <v>4538.2091389999996</v>
      </c>
    </row>
    <row r="8189" spans="1:8" x14ac:dyDescent="0.2">
      <c r="A8189" s="6">
        <v>30197433</v>
      </c>
      <c r="B8189" s="6" t="s">
        <v>29236</v>
      </c>
      <c r="C8189" s="6" t="s">
        <v>7310</v>
      </c>
      <c r="D8189" s="6" t="s">
        <v>19180</v>
      </c>
      <c r="E8189" s="6" t="s">
        <v>5893</v>
      </c>
      <c r="F8189" s="6" t="s">
        <v>29237</v>
      </c>
      <c r="G8189" s="6" t="s">
        <v>29238</v>
      </c>
      <c r="H8189" s="79">
        <v>4538.2091389999996</v>
      </c>
    </row>
    <row r="8190" spans="1:8" x14ac:dyDescent="0.2">
      <c r="A8190" s="6">
        <v>30256833</v>
      </c>
      <c r="B8190" s="6" t="s">
        <v>2729</v>
      </c>
      <c r="C8190" s="6" t="s">
        <v>5662</v>
      </c>
      <c r="D8190" s="6" t="s">
        <v>18420</v>
      </c>
      <c r="E8190" s="6" t="s">
        <v>5638</v>
      </c>
      <c r="F8190" s="6" t="s">
        <v>2724</v>
      </c>
      <c r="G8190" s="6" t="s">
        <v>2725</v>
      </c>
      <c r="H8190" s="79">
        <v>4546.1174469999996</v>
      </c>
    </row>
    <row r="8191" spans="1:8" x14ac:dyDescent="0.2">
      <c r="A8191" s="6">
        <v>30275652</v>
      </c>
      <c r="B8191" s="6" t="s">
        <v>5251</v>
      </c>
      <c r="C8191" s="6" t="s">
        <v>5662</v>
      </c>
      <c r="D8191" s="6" t="s">
        <v>18426</v>
      </c>
      <c r="E8191" s="6" t="s">
        <v>5638</v>
      </c>
      <c r="F8191" s="6" t="s">
        <v>5247</v>
      </c>
      <c r="G8191" s="6" t="s">
        <v>5248</v>
      </c>
      <c r="H8191" s="79">
        <v>4546.1174469999996</v>
      </c>
    </row>
    <row r="8192" spans="1:8" x14ac:dyDescent="0.2">
      <c r="A8192" s="6">
        <v>30192343</v>
      </c>
      <c r="B8192" s="6" t="s">
        <v>29239</v>
      </c>
      <c r="C8192" s="6" t="s">
        <v>5759</v>
      </c>
      <c r="D8192" s="6" t="s">
        <v>18870</v>
      </c>
      <c r="E8192" s="6" t="s">
        <v>5638</v>
      </c>
      <c r="F8192" s="6" t="s">
        <v>29240</v>
      </c>
      <c r="G8192" s="6" t="s">
        <v>29241</v>
      </c>
      <c r="H8192" s="79">
        <v>4554.104112</v>
      </c>
    </row>
    <row r="8193" spans="1:8" x14ac:dyDescent="0.2">
      <c r="A8193" s="6">
        <v>30173527</v>
      </c>
      <c r="B8193" s="6" t="s">
        <v>29242</v>
      </c>
      <c r="C8193" s="6" t="s">
        <v>5759</v>
      </c>
      <c r="D8193" s="6" t="s">
        <v>18874</v>
      </c>
      <c r="E8193" s="6" t="s">
        <v>5638</v>
      </c>
      <c r="F8193" s="6" t="s">
        <v>29243</v>
      </c>
      <c r="G8193" s="6" t="s">
        <v>29244</v>
      </c>
      <c r="H8193" s="79">
        <v>4554.104112</v>
      </c>
    </row>
    <row r="8194" spans="1:8" x14ac:dyDescent="0.2">
      <c r="A8194" s="6">
        <v>30197222</v>
      </c>
      <c r="B8194" s="6" t="s">
        <v>29245</v>
      </c>
      <c r="C8194" s="6" t="s">
        <v>7106</v>
      </c>
      <c r="D8194" s="6" t="s">
        <v>17993</v>
      </c>
      <c r="E8194" s="6" t="s">
        <v>15819</v>
      </c>
      <c r="F8194" s="6" t="s">
        <v>29246</v>
      </c>
      <c r="G8194" s="6" t="s">
        <v>29247</v>
      </c>
      <c r="H8194" s="79">
        <v>4556.5610939999997</v>
      </c>
    </row>
    <row r="8195" spans="1:8" x14ac:dyDescent="0.2">
      <c r="A8195" s="6">
        <v>30434978</v>
      </c>
      <c r="B8195" s="6" t="s">
        <v>29248</v>
      </c>
      <c r="C8195" s="6" t="s">
        <v>7106</v>
      </c>
      <c r="D8195" s="6" t="s">
        <v>17997</v>
      </c>
      <c r="E8195" s="6" t="s">
        <v>15819</v>
      </c>
      <c r="F8195" s="6" t="s">
        <v>29249</v>
      </c>
      <c r="G8195" s="6" t="s">
        <v>29250</v>
      </c>
      <c r="H8195" s="79">
        <v>4556.5610939999997</v>
      </c>
    </row>
    <row r="8196" spans="1:8" x14ac:dyDescent="0.2">
      <c r="A8196" s="6">
        <v>30311711</v>
      </c>
      <c r="B8196" s="6" t="s">
        <v>29251</v>
      </c>
      <c r="C8196" s="6" t="s">
        <v>5760</v>
      </c>
      <c r="D8196" s="6" t="s">
        <v>18870</v>
      </c>
      <c r="E8196" s="6" t="s">
        <v>5638</v>
      </c>
      <c r="F8196" s="6" t="s">
        <v>29252</v>
      </c>
      <c r="G8196" s="6" t="s">
        <v>29253</v>
      </c>
      <c r="H8196" s="79">
        <v>4557.9082559999997</v>
      </c>
    </row>
    <row r="8197" spans="1:8" x14ac:dyDescent="0.2">
      <c r="A8197" s="6">
        <v>30418151</v>
      </c>
      <c r="B8197" s="6" t="s">
        <v>29254</v>
      </c>
      <c r="C8197" s="6" t="s">
        <v>5760</v>
      </c>
      <c r="D8197" s="6" t="s">
        <v>18874</v>
      </c>
      <c r="E8197" s="6" t="s">
        <v>5638</v>
      </c>
      <c r="F8197" s="6" t="s">
        <v>29255</v>
      </c>
      <c r="G8197" s="6" t="s">
        <v>29256</v>
      </c>
      <c r="H8197" s="79">
        <v>4557.9082559999997</v>
      </c>
    </row>
    <row r="8198" spans="1:8" x14ac:dyDescent="0.2">
      <c r="A8198" s="6">
        <v>30120441</v>
      </c>
      <c r="B8198" s="6" t="s">
        <v>29257</v>
      </c>
      <c r="C8198" s="6" t="s">
        <v>7472</v>
      </c>
      <c r="D8198" s="6" t="s">
        <v>18358</v>
      </c>
      <c r="E8198" s="6" t="s">
        <v>5638</v>
      </c>
      <c r="F8198" s="6" t="s">
        <v>29258</v>
      </c>
      <c r="G8198" s="6" t="s">
        <v>29259</v>
      </c>
      <c r="H8198" s="79">
        <v>4558.1925490000003</v>
      </c>
    </row>
    <row r="8199" spans="1:8" x14ac:dyDescent="0.2">
      <c r="A8199" s="6">
        <v>30005409</v>
      </c>
      <c r="B8199" s="6" t="s">
        <v>29260</v>
      </c>
      <c r="C8199" s="6" t="s">
        <v>7472</v>
      </c>
      <c r="D8199" s="6" t="s">
        <v>18855</v>
      </c>
      <c r="E8199" s="6" t="s">
        <v>5638</v>
      </c>
      <c r="F8199" s="6" t="s">
        <v>29261</v>
      </c>
      <c r="G8199" s="6" t="s">
        <v>29262</v>
      </c>
      <c r="H8199" s="79">
        <v>4558.1925490000003</v>
      </c>
    </row>
    <row r="8200" spans="1:8" x14ac:dyDescent="0.2">
      <c r="A8200" s="6">
        <v>30395309</v>
      </c>
      <c r="B8200" s="6" t="s">
        <v>29263</v>
      </c>
      <c r="C8200" s="6" t="s">
        <v>5646</v>
      </c>
      <c r="D8200" s="6" t="s">
        <v>13250</v>
      </c>
      <c r="E8200" s="6" t="s">
        <v>13251</v>
      </c>
      <c r="F8200" s="6" t="s">
        <v>29264</v>
      </c>
      <c r="G8200" s="6" t="s">
        <v>29265</v>
      </c>
      <c r="H8200" s="79">
        <v>4558.1925490000003</v>
      </c>
    </row>
    <row r="8201" spans="1:8" x14ac:dyDescent="0.2">
      <c r="A8201" s="6">
        <v>30017623</v>
      </c>
      <c r="B8201" s="6" t="s">
        <v>999</v>
      </c>
      <c r="C8201" s="6" t="s">
        <v>8642</v>
      </c>
      <c r="D8201" s="6" t="s">
        <v>18868</v>
      </c>
      <c r="E8201" s="6" t="s">
        <v>5638</v>
      </c>
      <c r="F8201" s="6" t="s">
        <v>994</v>
      </c>
      <c r="G8201" s="6" t="s">
        <v>995</v>
      </c>
      <c r="H8201" s="79">
        <v>4562.382098</v>
      </c>
    </row>
    <row r="8202" spans="1:8" x14ac:dyDescent="0.2">
      <c r="A8202" s="6">
        <v>30211102</v>
      </c>
      <c r="B8202" s="6" t="s">
        <v>29266</v>
      </c>
      <c r="C8202" s="6" t="s">
        <v>9373</v>
      </c>
      <c r="D8202" s="6" t="s">
        <v>17993</v>
      </c>
      <c r="E8202" s="6" t="s">
        <v>15819</v>
      </c>
      <c r="F8202" s="6" t="s">
        <v>29267</v>
      </c>
      <c r="G8202" s="6" t="s">
        <v>29268</v>
      </c>
      <c r="H8202" s="79">
        <v>4575.3023629999998</v>
      </c>
    </row>
    <row r="8203" spans="1:8" x14ac:dyDescent="0.2">
      <c r="A8203" s="6">
        <v>30076020</v>
      </c>
      <c r="B8203" s="6" t="s">
        <v>29269</v>
      </c>
      <c r="C8203" s="6" t="s">
        <v>9373</v>
      </c>
      <c r="D8203" s="6" t="s">
        <v>17997</v>
      </c>
      <c r="E8203" s="6" t="s">
        <v>15819</v>
      </c>
      <c r="F8203" s="6" t="s">
        <v>29270</v>
      </c>
      <c r="G8203" s="6" t="s">
        <v>29269</v>
      </c>
      <c r="H8203" s="79">
        <v>4575.3023629999998</v>
      </c>
    </row>
    <row r="8204" spans="1:8" x14ac:dyDescent="0.2">
      <c r="A8204" s="6">
        <v>30236656</v>
      </c>
      <c r="B8204" s="6" t="s">
        <v>29271</v>
      </c>
      <c r="C8204" s="6" t="s">
        <v>6286</v>
      </c>
      <c r="D8204" s="6" t="s">
        <v>28070</v>
      </c>
      <c r="E8204" s="6" t="s">
        <v>5638</v>
      </c>
      <c r="F8204" s="6" t="s">
        <v>29272</v>
      </c>
      <c r="G8204" s="6" t="s">
        <v>29271</v>
      </c>
      <c r="H8204" s="79">
        <v>4575.3023629999998</v>
      </c>
    </row>
    <row r="8205" spans="1:8" x14ac:dyDescent="0.2">
      <c r="A8205" s="6">
        <v>30322391</v>
      </c>
      <c r="B8205" s="6" t="s">
        <v>29273</v>
      </c>
      <c r="C8205" s="6" t="s">
        <v>9125</v>
      </c>
      <c r="D8205" s="6" t="s">
        <v>18587</v>
      </c>
      <c r="E8205" s="6" t="s">
        <v>15819</v>
      </c>
      <c r="F8205" s="6" t="s">
        <v>29274</v>
      </c>
      <c r="G8205" s="6" t="s">
        <v>29275</v>
      </c>
      <c r="H8205" s="79">
        <v>4584.9229990000003</v>
      </c>
    </row>
    <row r="8206" spans="1:8" x14ac:dyDescent="0.2">
      <c r="A8206" s="6">
        <v>30398552</v>
      </c>
      <c r="B8206" s="6" t="s">
        <v>29276</v>
      </c>
      <c r="C8206" s="6" t="s">
        <v>6476</v>
      </c>
      <c r="D8206" s="6" t="s">
        <v>22958</v>
      </c>
      <c r="E8206" s="6" t="s">
        <v>5638</v>
      </c>
      <c r="F8206" s="6" t="s">
        <v>29277</v>
      </c>
      <c r="G8206" s="6" t="s">
        <v>29278</v>
      </c>
      <c r="H8206" s="79">
        <v>4596.4392680000001</v>
      </c>
    </row>
    <row r="8207" spans="1:8" x14ac:dyDescent="0.2">
      <c r="A8207" s="6">
        <v>30199281</v>
      </c>
      <c r="B8207" s="6" t="s">
        <v>29279</v>
      </c>
      <c r="C8207" s="6" t="s">
        <v>6121</v>
      </c>
      <c r="D8207" s="6" t="s">
        <v>22958</v>
      </c>
      <c r="E8207" s="6" t="s">
        <v>5638</v>
      </c>
      <c r="F8207" s="6" t="s">
        <v>29280</v>
      </c>
      <c r="G8207" s="6" t="s">
        <v>29281</v>
      </c>
      <c r="H8207" s="79">
        <v>4596.4392680000001</v>
      </c>
    </row>
    <row r="8208" spans="1:8" x14ac:dyDescent="0.2">
      <c r="A8208" s="6">
        <v>30034226</v>
      </c>
      <c r="B8208" s="6" t="s">
        <v>29282</v>
      </c>
      <c r="C8208" s="6" t="s">
        <v>6476</v>
      </c>
      <c r="D8208" s="6" t="s">
        <v>7351</v>
      </c>
      <c r="E8208" s="6" t="s">
        <v>5638</v>
      </c>
      <c r="F8208" s="6" t="s">
        <v>29283</v>
      </c>
      <c r="G8208" s="6" t="s">
        <v>29284</v>
      </c>
      <c r="H8208" s="79">
        <v>4596.4392680000001</v>
      </c>
    </row>
    <row r="8209" spans="1:8" x14ac:dyDescent="0.2">
      <c r="A8209" s="6">
        <v>30257334</v>
      </c>
      <c r="B8209" s="6" t="s">
        <v>29285</v>
      </c>
      <c r="C8209" s="6" t="s">
        <v>6121</v>
      </c>
      <c r="D8209" s="6" t="s">
        <v>7351</v>
      </c>
      <c r="E8209" s="6" t="s">
        <v>5638</v>
      </c>
      <c r="F8209" s="6" t="s">
        <v>29286</v>
      </c>
      <c r="G8209" s="6" t="s">
        <v>29287</v>
      </c>
      <c r="H8209" s="79">
        <v>4596.4392680000001</v>
      </c>
    </row>
    <row r="8210" spans="1:8" x14ac:dyDescent="0.2">
      <c r="A8210" s="6">
        <v>30081815</v>
      </c>
      <c r="B8210" s="6" t="s">
        <v>29288</v>
      </c>
      <c r="C8210" s="6" t="s">
        <v>7202</v>
      </c>
      <c r="D8210" s="6" t="s">
        <v>18044</v>
      </c>
      <c r="E8210" s="6" t="s">
        <v>5638</v>
      </c>
      <c r="F8210" s="6" t="s">
        <v>29289</v>
      </c>
      <c r="G8210" s="6" t="s">
        <v>29290</v>
      </c>
      <c r="H8210" s="79">
        <v>4601.2981449999997</v>
      </c>
    </row>
    <row r="8211" spans="1:8" x14ac:dyDescent="0.2">
      <c r="A8211" s="6">
        <v>30211382</v>
      </c>
      <c r="B8211" s="6" t="s">
        <v>29291</v>
      </c>
      <c r="C8211" s="6" t="s">
        <v>5748</v>
      </c>
      <c r="D8211" s="6" t="s">
        <v>12610</v>
      </c>
      <c r="E8211" s="6" t="s">
        <v>5893</v>
      </c>
      <c r="F8211" s="6" t="s">
        <v>29292</v>
      </c>
      <c r="G8211" s="6" t="s">
        <v>29293</v>
      </c>
      <c r="H8211" s="79">
        <v>4607.7922250000001</v>
      </c>
    </row>
    <row r="8212" spans="1:8" x14ac:dyDescent="0.2">
      <c r="A8212" s="6">
        <v>30169326</v>
      </c>
      <c r="B8212" s="6" t="s">
        <v>29294</v>
      </c>
      <c r="C8212" s="6" t="s">
        <v>29295</v>
      </c>
      <c r="D8212" s="6" t="s">
        <v>20977</v>
      </c>
      <c r="E8212" s="6" t="s">
        <v>5638</v>
      </c>
      <c r="F8212" s="6" t="s">
        <v>29296</v>
      </c>
      <c r="G8212" s="6" t="s">
        <v>29297</v>
      </c>
      <c r="H8212" s="79">
        <v>4612.4823050000005</v>
      </c>
    </row>
    <row r="8213" spans="1:8" x14ac:dyDescent="0.2">
      <c r="A8213" s="6">
        <v>30061241</v>
      </c>
      <c r="B8213" s="6" t="s">
        <v>29298</v>
      </c>
      <c r="C8213" s="6" t="s">
        <v>9241</v>
      </c>
      <c r="D8213" s="6" t="s">
        <v>17993</v>
      </c>
      <c r="E8213" s="6" t="s">
        <v>15819</v>
      </c>
      <c r="F8213" s="6" t="s">
        <v>29299</v>
      </c>
      <c r="G8213" s="6" t="s">
        <v>29300</v>
      </c>
      <c r="H8213" s="79">
        <v>4619.1179970000003</v>
      </c>
    </row>
    <row r="8214" spans="1:8" x14ac:dyDescent="0.2">
      <c r="A8214" s="6">
        <v>30312899</v>
      </c>
      <c r="B8214" s="6" t="s">
        <v>29301</v>
      </c>
      <c r="C8214" s="6" t="s">
        <v>9241</v>
      </c>
      <c r="D8214" s="6" t="s">
        <v>17997</v>
      </c>
      <c r="E8214" s="6" t="s">
        <v>15819</v>
      </c>
      <c r="F8214" s="6" t="s">
        <v>29302</v>
      </c>
      <c r="G8214" s="6" t="s">
        <v>29303</v>
      </c>
      <c r="H8214" s="79">
        <v>4619.1179970000003</v>
      </c>
    </row>
    <row r="8215" spans="1:8" x14ac:dyDescent="0.2">
      <c r="A8215" s="6">
        <v>30001123</v>
      </c>
      <c r="B8215" s="6" t="s">
        <v>29304</v>
      </c>
      <c r="C8215" s="6" t="s">
        <v>6206</v>
      </c>
      <c r="D8215" s="6" t="s">
        <v>28070</v>
      </c>
      <c r="E8215" s="6" t="s">
        <v>5638</v>
      </c>
      <c r="F8215" s="6" t="s">
        <v>29305</v>
      </c>
      <c r="G8215" s="6" t="s">
        <v>29306</v>
      </c>
      <c r="H8215" s="79">
        <v>4619.1179970000003</v>
      </c>
    </row>
    <row r="8216" spans="1:8" x14ac:dyDescent="0.2">
      <c r="A8216" s="6">
        <v>30378641</v>
      </c>
      <c r="B8216" s="6" t="s">
        <v>2015</v>
      </c>
      <c r="C8216" s="6" t="s">
        <v>5636</v>
      </c>
      <c r="D8216" s="6" t="s">
        <v>18420</v>
      </c>
      <c r="E8216" s="6" t="s">
        <v>5638</v>
      </c>
      <c r="F8216" s="6" t="s">
        <v>2012</v>
      </c>
      <c r="G8216" s="6" t="s">
        <v>2013</v>
      </c>
      <c r="H8216" s="79">
        <v>4631.2274399999997</v>
      </c>
    </row>
    <row r="8217" spans="1:8" x14ac:dyDescent="0.2">
      <c r="A8217" s="6">
        <v>30422210</v>
      </c>
      <c r="B8217" s="6" t="s">
        <v>1899</v>
      </c>
      <c r="C8217" s="6" t="s">
        <v>5636</v>
      </c>
      <c r="D8217" s="6" t="s">
        <v>18426</v>
      </c>
      <c r="E8217" s="6" t="s">
        <v>5638</v>
      </c>
      <c r="F8217" s="6" t="s">
        <v>1894</v>
      </c>
      <c r="G8217" s="6" t="s">
        <v>1895</v>
      </c>
      <c r="H8217" s="79">
        <v>4631.2274399999997</v>
      </c>
    </row>
    <row r="8218" spans="1:8" x14ac:dyDescent="0.2">
      <c r="A8218" s="6">
        <v>30312106</v>
      </c>
      <c r="B8218" s="6" t="s">
        <v>29307</v>
      </c>
      <c r="C8218" s="6" t="s">
        <v>5678</v>
      </c>
      <c r="D8218" s="6" t="s">
        <v>12594</v>
      </c>
      <c r="E8218" s="6" t="s">
        <v>5893</v>
      </c>
      <c r="F8218" s="6" t="s">
        <v>29308</v>
      </c>
      <c r="G8218" s="6" t="s">
        <v>29309</v>
      </c>
      <c r="H8218" s="79">
        <v>4638.4858009999998</v>
      </c>
    </row>
    <row r="8219" spans="1:8" x14ac:dyDescent="0.2">
      <c r="A8219" s="6">
        <v>30171453</v>
      </c>
      <c r="B8219" s="6" t="s">
        <v>29310</v>
      </c>
      <c r="C8219" s="6" t="s">
        <v>5993</v>
      </c>
      <c r="D8219" s="6" t="s">
        <v>18044</v>
      </c>
      <c r="E8219" s="6" t="s">
        <v>5638</v>
      </c>
      <c r="F8219" s="6" t="s">
        <v>29311</v>
      </c>
      <c r="G8219" s="6" t="s">
        <v>29312</v>
      </c>
      <c r="H8219" s="79">
        <v>4640.1716640000004</v>
      </c>
    </row>
    <row r="8220" spans="1:8" x14ac:dyDescent="0.2">
      <c r="A8220" s="6">
        <v>30192594</v>
      </c>
      <c r="B8220" s="6" t="s">
        <v>29313</v>
      </c>
      <c r="C8220" s="6" t="s">
        <v>6665</v>
      </c>
      <c r="D8220" s="6" t="s">
        <v>19180</v>
      </c>
      <c r="E8220" s="6" t="s">
        <v>5893</v>
      </c>
      <c r="F8220" s="6" t="s">
        <v>29314</v>
      </c>
      <c r="G8220" s="6" t="s">
        <v>29315</v>
      </c>
      <c r="H8220" s="79">
        <v>4642.1867540000003</v>
      </c>
    </row>
    <row r="8221" spans="1:8" x14ac:dyDescent="0.2">
      <c r="A8221" s="6">
        <v>30329079</v>
      </c>
      <c r="B8221" s="6" t="s">
        <v>29316</v>
      </c>
      <c r="C8221" s="6" t="s">
        <v>29317</v>
      </c>
      <c r="D8221" s="6" t="s">
        <v>19351</v>
      </c>
      <c r="E8221" s="6" t="s">
        <v>5893</v>
      </c>
      <c r="F8221" s="6" t="s">
        <v>29318</v>
      </c>
      <c r="G8221" s="6" t="s">
        <v>29319</v>
      </c>
      <c r="H8221" s="79">
        <v>4642.1867540000003</v>
      </c>
    </row>
    <row r="8222" spans="1:8" x14ac:dyDescent="0.2">
      <c r="A8222" s="6">
        <v>30228130</v>
      </c>
      <c r="B8222" s="6" t="s">
        <v>29320</v>
      </c>
      <c r="C8222" s="6" t="s">
        <v>9381</v>
      </c>
      <c r="D8222" s="6" t="s">
        <v>17993</v>
      </c>
      <c r="E8222" s="6" t="s">
        <v>15819</v>
      </c>
      <c r="F8222" s="6" t="s">
        <v>29321</v>
      </c>
      <c r="G8222" s="6" t="s">
        <v>29322</v>
      </c>
      <c r="H8222" s="79">
        <v>4642.2146570000004</v>
      </c>
    </row>
    <row r="8223" spans="1:8" x14ac:dyDescent="0.2">
      <c r="A8223" s="6">
        <v>30067461</v>
      </c>
      <c r="B8223" s="6" t="s">
        <v>29323</v>
      </c>
      <c r="C8223" s="6" t="s">
        <v>9381</v>
      </c>
      <c r="D8223" s="6" t="s">
        <v>17997</v>
      </c>
      <c r="E8223" s="6" t="s">
        <v>15819</v>
      </c>
      <c r="F8223" s="6" t="s">
        <v>29324</v>
      </c>
      <c r="G8223" s="6" t="s">
        <v>29325</v>
      </c>
      <c r="H8223" s="79">
        <v>4642.2146570000004</v>
      </c>
    </row>
    <row r="8224" spans="1:8" x14ac:dyDescent="0.2">
      <c r="A8224" s="6">
        <v>30436959</v>
      </c>
      <c r="B8224" s="6" t="s">
        <v>29326</v>
      </c>
      <c r="C8224" s="6" t="s">
        <v>5997</v>
      </c>
      <c r="D8224" s="6" t="s">
        <v>17617</v>
      </c>
      <c r="E8224" s="6" t="s">
        <v>5638</v>
      </c>
      <c r="F8224" s="6" t="s">
        <v>29327</v>
      </c>
      <c r="G8224" s="6" t="s">
        <v>29328</v>
      </c>
      <c r="H8224" s="79">
        <v>4645.8101390000002</v>
      </c>
    </row>
    <row r="8225" spans="1:8" x14ac:dyDescent="0.2">
      <c r="A8225" s="6">
        <v>30124843</v>
      </c>
      <c r="B8225" s="6" t="s">
        <v>29329</v>
      </c>
      <c r="C8225" s="6" t="s">
        <v>6001</v>
      </c>
      <c r="D8225" s="6" t="s">
        <v>17617</v>
      </c>
      <c r="E8225" s="6" t="s">
        <v>5638</v>
      </c>
      <c r="F8225" s="6" t="s">
        <v>29330</v>
      </c>
      <c r="G8225" s="6" t="s">
        <v>29331</v>
      </c>
      <c r="H8225" s="79">
        <v>4645.8101390000002</v>
      </c>
    </row>
    <row r="8226" spans="1:8" x14ac:dyDescent="0.2">
      <c r="A8226" s="6">
        <v>30197301</v>
      </c>
      <c r="B8226" s="6" t="s">
        <v>29332</v>
      </c>
      <c r="C8226" s="6" t="s">
        <v>5997</v>
      </c>
      <c r="D8226" s="6" t="s">
        <v>17559</v>
      </c>
      <c r="E8226" s="6" t="s">
        <v>5638</v>
      </c>
      <c r="F8226" s="6" t="s">
        <v>29333</v>
      </c>
      <c r="G8226" s="6" t="s">
        <v>29334</v>
      </c>
      <c r="H8226" s="79">
        <v>4645.8101390000002</v>
      </c>
    </row>
    <row r="8227" spans="1:8" x14ac:dyDescent="0.2">
      <c r="A8227" s="6">
        <v>30297785</v>
      </c>
      <c r="B8227" s="6" t="s">
        <v>29335</v>
      </c>
      <c r="C8227" s="6" t="s">
        <v>6001</v>
      </c>
      <c r="D8227" s="6" t="s">
        <v>17559</v>
      </c>
      <c r="E8227" s="6" t="s">
        <v>5638</v>
      </c>
      <c r="F8227" s="6" t="s">
        <v>29336</v>
      </c>
      <c r="G8227" s="6" t="s">
        <v>29337</v>
      </c>
      <c r="H8227" s="79">
        <v>4645.8101390000002</v>
      </c>
    </row>
    <row r="8228" spans="1:8" x14ac:dyDescent="0.2">
      <c r="A8228" s="6">
        <v>30044792</v>
      </c>
      <c r="B8228" s="6" t="s">
        <v>29338</v>
      </c>
      <c r="C8228" s="6" t="s">
        <v>21574</v>
      </c>
      <c r="D8228" s="6" t="s">
        <v>20977</v>
      </c>
      <c r="E8228" s="6" t="s">
        <v>5638</v>
      </c>
      <c r="F8228" s="6" t="s">
        <v>29339</v>
      </c>
      <c r="G8228" s="6" t="s">
        <v>29340</v>
      </c>
      <c r="H8228" s="79">
        <v>4653.1743839999999</v>
      </c>
    </row>
    <row r="8229" spans="1:8" x14ac:dyDescent="0.2">
      <c r="A8229" s="6">
        <v>30290876</v>
      </c>
      <c r="B8229" s="6" t="s">
        <v>29341</v>
      </c>
      <c r="C8229" s="6" t="s">
        <v>5678</v>
      </c>
      <c r="D8229" s="6" t="s">
        <v>12610</v>
      </c>
      <c r="E8229" s="6" t="s">
        <v>5893</v>
      </c>
      <c r="F8229" s="6" t="s">
        <v>29342</v>
      </c>
      <c r="G8229" s="6" t="s">
        <v>29343</v>
      </c>
      <c r="H8229" s="79">
        <v>4653.2564270000003</v>
      </c>
    </row>
    <row r="8230" spans="1:8" x14ac:dyDescent="0.2">
      <c r="A8230" s="6">
        <v>30373423</v>
      </c>
      <c r="B8230" s="6" t="s">
        <v>29344</v>
      </c>
      <c r="C8230" s="6" t="s">
        <v>21216</v>
      </c>
      <c r="D8230" s="6" t="s">
        <v>19180</v>
      </c>
      <c r="E8230" s="6" t="s">
        <v>5893</v>
      </c>
      <c r="F8230" s="6" t="s">
        <v>29345</v>
      </c>
      <c r="G8230" s="6" t="s">
        <v>29346</v>
      </c>
      <c r="H8230" s="79">
        <v>4675.9705110000004</v>
      </c>
    </row>
    <row r="8231" spans="1:8" x14ac:dyDescent="0.2">
      <c r="A8231" s="6">
        <v>30303744</v>
      </c>
      <c r="B8231" s="6" t="s">
        <v>4450</v>
      </c>
      <c r="C8231" s="6" t="s">
        <v>5670</v>
      </c>
      <c r="D8231" s="6" t="s">
        <v>18034</v>
      </c>
      <c r="E8231" s="6" t="s">
        <v>5638</v>
      </c>
      <c r="F8231" s="6" t="s">
        <v>4446</v>
      </c>
      <c r="G8231" s="6" t="s">
        <v>4447</v>
      </c>
      <c r="H8231" s="79">
        <v>4676.1542529999997</v>
      </c>
    </row>
    <row r="8232" spans="1:8" x14ac:dyDescent="0.2">
      <c r="A8232" s="6">
        <v>30080938</v>
      </c>
      <c r="B8232" s="6" t="s">
        <v>29347</v>
      </c>
      <c r="C8232" s="6" t="s">
        <v>8630</v>
      </c>
      <c r="D8232" s="6" t="s">
        <v>18868</v>
      </c>
      <c r="E8232" s="6" t="s">
        <v>5638</v>
      </c>
      <c r="F8232" s="6" t="s">
        <v>29348</v>
      </c>
      <c r="G8232" s="6" t="s">
        <v>29349</v>
      </c>
      <c r="H8232" s="79">
        <v>4688.5339530000001</v>
      </c>
    </row>
    <row r="8233" spans="1:8" x14ac:dyDescent="0.2">
      <c r="A8233" s="6">
        <v>30246860</v>
      </c>
      <c r="B8233" s="6" t="s">
        <v>29350</v>
      </c>
      <c r="C8233" s="6" t="s">
        <v>8630</v>
      </c>
      <c r="D8233" s="6" t="s">
        <v>18870</v>
      </c>
      <c r="E8233" s="6" t="s">
        <v>5638</v>
      </c>
      <c r="F8233" s="6" t="s">
        <v>29351</v>
      </c>
      <c r="G8233" s="6" t="s">
        <v>29352</v>
      </c>
      <c r="H8233" s="79">
        <v>4688.5339530000001</v>
      </c>
    </row>
    <row r="8234" spans="1:8" x14ac:dyDescent="0.2">
      <c r="A8234" s="6">
        <v>30222495</v>
      </c>
      <c r="B8234" s="6" t="s">
        <v>1954</v>
      </c>
      <c r="C8234" s="6" t="s">
        <v>8630</v>
      </c>
      <c r="D8234" s="6" t="s">
        <v>18874</v>
      </c>
      <c r="E8234" s="6" t="s">
        <v>5638</v>
      </c>
      <c r="F8234" s="6" t="s">
        <v>1949</v>
      </c>
      <c r="G8234" s="6" t="s">
        <v>1950</v>
      </c>
      <c r="H8234" s="79">
        <v>4688.5339530000001</v>
      </c>
    </row>
    <row r="8235" spans="1:8" x14ac:dyDescent="0.2">
      <c r="A8235" s="6">
        <v>30292964</v>
      </c>
      <c r="B8235" s="6" t="s">
        <v>2633</v>
      </c>
      <c r="C8235" s="6" t="s">
        <v>13864</v>
      </c>
      <c r="D8235" s="6" t="s">
        <v>18358</v>
      </c>
      <c r="E8235" s="6" t="s">
        <v>5638</v>
      </c>
      <c r="F8235" s="6" t="s">
        <v>2628</v>
      </c>
      <c r="G8235" s="6" t="s">
        <v>2629</v>
      </c>
      <c r="H8235" s="79">
        <v>4690.9856369999998</v>
      </c>
    </row>
    <row r="8236" spans="1:8" x14ac:dyDescent="0.2">
      <c r="A8236" s="6">
        <v>30007278</v>
      </c>
      <c r="B8236" s="6" t="s">
        <v>29353</v>
      </c>
      <c r="C8236" s="6" t="s">
        <v>13864</v>
      </c>
      <c r="D8236" s="6" t="s">
        <v>18855</v>
      </c>
      <c r="E8236" s="6" t="s">
        <v>5638</v>
      </c>
      <c r="F8236" s="6" t="s">
        <v>29354</v>
      </c>
      <c r="G8236" s="6" t="s">
        <v>29355</v>
      </c>
      <c r="H8236" s="79">
        <v>4690.9856369999998</v>
      </c>
    </row>
    <row r="8237" spans="1:8" x14ac:dyDescent="0.2">
      <c r="A8237" s="6">
        <v>30034618</v>
      </c>
      <c r="B8237" s="6" t="s">
        <v>29356</v>
      </c>
      <c r="C8237" s="6" t="s">
        <v>6572</v>
      </c>
      <c r="D8237" s="6" t="s">
        <v>17969</v>
      </c>
      <c r="E8237" s="6" t="s">
        <v>5893</v>
      </c>
      <c r="F8237" s="6" t="s">
        <v>29357</v>
      </c>
      <c r="G8237" s="6" t="s">
        <v>29358</v>
      </c>
      <c r="H8237" s="79">
        <v>4692.3061399999997</v>
      </c>
    </row>
    <row r="8238" spans="1:8" x14ac:dyDescent="0.2">
      <c r="A8238" s="6">
        <v>30028131</v>
      </c>
      <c r="B8238" s="6" t="s">
        <v>29359</v>
      </c>
      <c r="C8238" s="6" t="s">
        <v>6572</v>
      </c>
      <c r="D8238" s="6" t="s">
        <v>17973</v>
      </c>
      <c r="E8238" s="6" t="s">
        <v>5893</v>
      </c>
      <c r="F8238" s="6" t="s">
        <v>29360</v>
      </c>
      <c r="G8238" s="6" t="s">
        <v>29361</v>
      </c>
      <c r="H8238" s="79">
        <v>4692.3061399999997</v>
      </c>
    </row>
    <row r="8239" spans="1:8" x14ac:dyDescent="0.2">
      <c r="A8239" s="6">
        <v>30190556</v>
      </c>
      <c r="B8239" s="6" t="s">
        <v>29362</v>
      </c>
      <c r="C8239" s="6" t="s">
        <v>5642</v>
      </c>
      <c r="D8239" s="6" t="s">
        <v>28273</v>
      </c>
      <c r="E8239" s="6" t="s">
        <v>5638</v>
      </c>
      <c r="F8239" s="6" t="s">
        <v>29363</v>
      </c>
      <c r="G8239" s="6" t="s">
        <v>29364</v>
      </c>
      <c r="H8239" s="79">
        <v>4692.8838679999999</v>
      </c>
    </row>
    <row r="8240" spans="1:8" x14ac:dyDescent="0.2">
      <c r="A8240" s="6">
        <v>30018207</v>
      </c>
      <c r="B8240" s="6" t="s">
        <v>29365</v>
      </c>
      <c r="C8240" s="6" t="s">
        <v>5642</v>
      </c>
      <c r="D8240" s="6" t="s">
        <v>28277</v>
      </c>
      <c r="E8240" s="6" t="s">
        <v>5638</v>
      </c>
      <c r="F8240" s="6" t="s">
        <v>29366</v>
      </c>
      <c r="G8240" s="6" t="s">
        <v>29367</v>
      </c>
      <c r="H8240" s="79">
        <v>4692.8838679999999</v>
      </c>
    </row>
    <row r="8241" spans="1:8" x14ac:dyDescent="0.2">
      <c r="A8241" s="6">
        <v>30284864</v>
      </c>
      <c r="B8241" s="6" t="s">
        <v>29368</v>
      </c>
      <c r="C8241" s="6" t="s">
        <v>5642</v>
      </c>
      <c r="D8241" s="6" t="s">
        <v>28152</v>
      </c>
      <c r="E8241" s="6" t="s">
        <v>5638</v>
      </c>
      <c r="F8241" s="6" t="s">
        <v>29369</v>
      </c>
      <c r="G8241" s="6" t="s">
        <v>29370</v>
      </c>
      <c r="H8241" s="79">
        <v>4692.8838679999999</v>
      </c>
    </row>
    <row r="8242" spans="1:8" x14ac:dyDescent="0.2">
      <c r="A8242" s="6">
        <v>30137209</v>
      </c>
      <c r="B8242" s="6" t="s">
        <v>1399</v>
      </c>
      <c r="C8242" s="6" t="s">
        <v>5642</v>
      </c>
      <c r="D8242" s="6" t="s">
        <v>27440</v>
      </c>
      <c r="E8242" s="6" t="s">
        <v>5638</v>
      </c>
      <c r="F8242" s="6" t="s">
        <v>1394</v>
      </c>
      <c r="G8242" s="6" t="s">
        <v>1395</v>
      </c>
      <c r="H8242" s="79">
        <v>4692.8838679999999</v>
      </c>
    </row>
    <row r="8243" spans="1:8" x14ac:dyDescent="0.2">
      <c r="A8243" s="6">
        <v>30269123</v>
      </c>
      <c r="B8243" s="6" t="s">
        <v>29371</v>
      </c>
      <c r="C8243" s="6" t="s">
        <v>6532</v>
      </c>
      <c r="D8243" s="6" t="s">
        <v>17969</v>
      </c>
      <c r="E8243" s="6" t="s">
        <v>5893</v>
      </c>
      <c r="F8243" s="6" t="s">
        <v>29372</v>
      </c>
      <c r="G8243" s="6" t="s">
        <v>29373</v>
      </c>
      <c r="H8243" s="79">
        <v>4694.1801189999996</v>
      </c>
    </row>
    <row r="8244" spans="1:8" x14ac:dyDescent="0.2">
      <c r="A8244" s="6">
        <v>30095172</v>
      </c>
      <c r="B8244" s="6" t="s">
        <v>29374</v>
      </c>
      <c r="C8244" s="6" t="s">
        <v>6182</v>
      </c>
      <c r="D8244" s="6" t="s">
        <v>17969</v>
      </c>
      <c r="E8244" s="6" t="s">
        <v>5893</v>
      </c>
      <c r="F8244" s="6" t="s">
        <v>29375</v>
      </c>
      <c r="G8244" s="6" t="s">
        <v>29376</v>
      </c>
      <c r="H8244" s="79">
        <v>4694.1801189999996</v>
      </c>
    </row>
    <row r="8245" spans="1:8" x14ac:dyDescent="0.2">
      <c r="A8245" s="6">
        <v>30131980</v>
      </c>
      <c r="B8245" s="6" t="s">
        <v>29377</v>
      </c>
      <c r="C8245" s="6" t="s">
        <v>6532</v>
      </c>
      <c r="D8245" s="6" t="s">
        <v>17973</v>
      </c>
      <c r="E8245" s="6" t="s">
        <v>5893</v>
      </c>
      <c r="F8245" s="6" t="s">
        <v>29378</v>
      </c>
      <c r="G8245" s="6" t="s">
        <v>29379</v>
      </c>
      <c r="H8245" s="79">
        <v>4694.1801189999996</v>
      </c>
    </row>
    <row r="8246" spans="1:8" x14ac:dyDescent="0.2">
      <c r="A8246" s="6">
        <v>30313473</v>
      </c>
      <c r="B8246" s="6" t="s">
        <v>29380</v>
      </c>
      <c r="C8246" s="6" t="s">
        <v>6182</v>
      </c>
      <c r="D8246" s="6" t="s">
        <v>17973</v>
      </c>
      <c r="E8246" s="6" t="s">
        <v>5893</v>
      </c>
      <c r="F8246" s="6" t="s">
        <v>29381</v>
      </c>
      <c r="G8246" s="6" t="s">
        <v>29382</v>
      </c>
      <c r="H8246" s="79">
        <v>4694.1801189999996</v>
      </c>
    </row>
    <row r="8247" spans="1:8" x14ac:dyDescent="0.2">
      <c r="A8247" s="6">
        <v>30085225</v>
      </c>
      <c r="B8247" s="6" t="s">
        <v>29383</v>
      </c>
      <c r="C8247" s="6" t="s">
        <v>5941</v>
      </c>
      <c r="D8247" s="6" t="s">
        <v>17617</v>
      </c>
      <c r="E8247" s="6" t="s">
        <v>5638</v>
      </c>
      <c r="F8247" s="6" t="s">
        <v>29384</v>
      </c>
      <c r="G8247" s="6" t="s">
        <v>29385</v>
      </c>
      <c r="H8247" s="79">
        <v>4709.0432209999999</v>
      </c>
    </row>
    <row r="8248" spans="1:8" x14ac:dyDescent="0.2">
      <c r="A8248" s="6">
        <v>30349368</v>
      </c>
      <c r="B8248" s="6" t="s">
        <v>29386</v>
      </c>
      <c r="C8248" s="6" t="s">
        <v>5941</v>
      </c>
      <c r="D8248" s="6" t="s">
        <v>17559</v>
      </c>
      <c r="E8248" s="6" t="s">
        <v>5638</v>
      </c>
      <c r="F8248" s="6" t="s">
        <v>29387</v>
      </c>
      <c r="G8248" s="6" t="s">
        <v>29388</v>
      </c>
      <c r="H8248" s="79">
        <v>4709.0432209999999</v>
      </c>
    </row>
    <row r="8249" spans="1:8" x14ac:dyDescent="0.2">
      <c r="A8249" s="6">
        <v>30375839</v>
      </c>
      <c r="B8249" s="6" t="s">
        <v>29389</v>
      </c>
      <c r="C8249" s="6" t="s">
        <v>6342</v>
      </c>
      <c r="D8249" s="6" t="s">
        <v>18420</v>
      </c>
      <c r="E8249" s="6" t="s">
        <v>5638</v>
      </c>
      <c r="F8249" s="6" t="s">
        <v>29390</v>
      </c>
      <c r="G8249" s="6" t="s">
        <v>29391</v>
      </c>
      <c r="H8249" s="79">
        <v>4715.7910789999996</v>
      </c>
    </row>
    <row r="8250" spans="1:8" x14ac:dyDescent="0.2">
      <c r="A8250" s="6">
        <v>30386781</v>
      </c>
      <c r="B8250" s="6" t="s">
        <v>29392</v>
      </c>
      <c r="C8250" s="6" t="s">
        <v>6342</v>
      </c>
      <c r="D8250" s="6" t="s">
        <v>18426</v>
      </c>
      <c r="E8250" s="6" t="s">
        <v>5638</v>
      </c>
      <c r="F8250" s="6" t="s">
        <v>29393</v>
      </c>
      <c r="G8250" s="6" t="s">
        <v>29394</v>
      </c>
      <c r="H8250" s="79">
        <v>4715.7910789999996</v>
      </c>
    </row>
    <row r="8251" spans="1:8" x14ac:dyDescent="0.2">
      <c r="A8251" s="6">
        <v>30064530</v>
      </c>
      <c r="B8251" s="6" t="s">
        <v>2460</v>
      </c>
      <c r="C8251" s="6" t="s">
        <v>9021</v>
      </c>
      <c r="D8251" s="6" t="s">
        <v>18358</v>
      </c>
      <c r="E8251" s="6" t="s">
        <v>5638</v>
      </c>
      <c r="F8251" s="6" t="s">
        <v>2456</v>
      </c>
      <c r="G8251" s="6" t="s">
        <v>2457</v>
      </c>
      <c r="H8251" s="79">
        <v>4716.4980329999999</v>
      </c>
    </row>
    <row r="8252" spans="1:8" x14ac:dyDescent="0.2">
      <c r="A8252" s="6">
        <v>30434199</v>
      </c>
      <c r="B8252" s="6" t="s">
        <v>29395</v>
      </c>
      <c r="C8252" s="6" t="s">
        <v>9021</v>
      </c>
      <c r="D8252" s="6" t="s">
        <v>18855</v>
      </c>
      <c r="E8252" s="6" t="s">
        <v>5638</v>
      </c>
      <c r="F8252" s="6" t="s">
        <v>29396</v>
      </c>
      <c r="G8252" s="6" t="s">
        <v>29397</v>
      </c>
      <c r="H8252" s="79">
        <v>4716.4980329999999</v>
      </c>
    </row>
    <row r="8253" spans="1:8" x14ac:dyDescent="0.2">
      <c r="A8253" s="6">
        <v>30174371</v>
      </c>
      <c r="B8253" s="6" t="s">
        <v>29398</v>
      </c>
      <c r="C8253" s="6" t="s">
        <v>6657</v>
      </c>
      <c r="D8253" s="6" t="s">
        <v>7351</v>
      </c>
      <c r="E8253" s="6" t="s">
        <v>5638</v>
      </c>
      <c r="F8253" s="6" t="s">
        <v>29399</v>
      </c>
      <c r="G8253" s="6" t="s">
        <v>29400</v>
      </c>
      <c r="H8253" s="79">
        <v>4733.2010970000001</v>
      </c>
    </row>
    <row r="8254" spans="1:8" x14ac:dyDescent="0.2">
      <c r="A8254" s="6">
        <v>30408055</v>
      </c>
      <c r="B8254" s="6" t="s">
        <v>29401</v>
      </c>
      <c r="C8254" s="6" t="s">
        <v>6661</v>
      </c>
      <c r="D8254" s="6" t="s">
        <v>7351</v>
      </c>
      <c r="E8254" s="6" t="s">
        <v>5638</v>
      </c>
      <c r="F8254" s="6" t="s">
        <v>29402</v>
      </c>
      <c r="G8254" s="6" t="s">
        <v>29403</v>
      </c>
      <c r="H8254" s="79">
        <v>4733.2010970000001</v>
      </c>
    </row>
    <row r="8255" spans="1:8" x14ac:dyDescent="0.2">
      <c r="A8255" s="6">
        <v>30131158</v>
      </c>
      <c r="B8255" s="6" t="s">
        <v>29404</v>
      </c>
      <c r="C8255" s="6" t="s">
        <v>6665</v>
      </c>
      <c r="D8255" s="6" t="s">
        <v>7351</v>
      </c>
      <c r="E8255" s="6" t="s">
        <v>5638</v>
      </c>
      <c r="F8255" s="6" t="s">
        <v>29405</v>
      </c>
      <c r="G8255" s="6" t="s">
        <v>29406</v>
      </c>
      <c r="H8255" s="79">
        <v>4733.2010970000001</v>
      </c>
    </row>
    <row r="8256" spans="1:8" x14ac:dyDescent="0.2">
      <c r="A8256" s="6">
        <v>30262933</v>
      </c>
      <c r="B8256" s="6" t="s">
        <v>29407</v>
      </c>
      <c r="C8256" s="6" t="s">
        <v>6669</v>
      </c>
      <c r="D8256" s="6" t="s">
        <v>7351</v>
      </c>
      <c r="E8256" s="6" t="s">
        <v>5638</v>
      </c>
      <c r="F8256" s="6" t="s">
        <v>29408</v>
      </c>
      <c r="G8256" s="6" t="s">
        <v>29409</v>
      </c>
      <c r="H8256" s="79">
        <v>4733.2010970000001</v>
      </c>
    </row>
    <row r="8257" spans="1:8" x14ac:dyDescent="0.2">
      <c r="A8257" s="6">
        <v>30180409</v>
      </c>
      <c r="B8257" s="6" t="s">
        <v>29410</v>
      </c>
      <c r="C8257" s="6" t="s">
        <v>10851</v>
      </c>
      <c r="D8257" s="6" t="s">
        <v>7351</v>
      </c>
      <c r="E8257" s="6" t="s">
        <v>5638</v>
      </c>
      <c r="F8257" s="6" t="s">
        <v>29411</v>
      </c>
      <c r="G8257" s="6" t="s">
        <v>29412</v>
      </c>
      <c r="H8257" s="79">
        <v>4733.2010970000001</v>
      </c>
    </row>
    <row r="8258" spans="1:8" x14ac:dyDescent="0.2">
      <c r="A8258" s="6">
        <v>30386866</v>
      </c>
      <c r="B8258" s="6" t="s">
        <v>29413</v>
      </c>
      <c r="C8258" s="6" t="s">
        <v>10855</v>
      </c>
      <c r="D8258" s="6" t="s">
        <v>7351</v>
      </c>
      <c r="E8258" s="6" t="s">
        <v>5638</v>
      </c>
      <c r="F8258" s="6" t="s">
        <v>29414</v>
      </c>
      <c r="G8258" s="6" t="s">
        <v>29415</v>
      </c>
      <c r="H8258" s="79">
        <v>4733.2010970000001</v>
      </c>
    </row>
    <row r="8259" spans="1:8" x14ac:dyDescent="0.2">
      <c r="A8259" s="6">
        <v>30181394</v>
      </c>
      <c r="B8259" s="6" t="s">
        <v>29416</v>
      </c>
      <c r="C8259" s="6" t="s">
        <v>10859</v>
      </c>
      <c r="D8259" s="6" t="s">
        <v>7351</v>
      </c>
      <c r="E8259" s="6" t="s">
        <v>5638</v>
      </c>
      <c r="F8259" s="6" t="s">
        <v>29417</v>
      </c>
      <c r="G8259" s="6" t="s">
        <v>29418</v>
      </c>
      <c r="H8259" s="79">
        <v>4733.2010970000001</v>
      </c>
    </row>
    <row r="8260" spans="1:8" x14ac:dyDescent="0.2">
      <c r="A8260" s="6">
        <v>30086788</v>
      </c>
      <c r="B8260" s="6" t="s">
        <v>29419</v>
      </c>
      <c r="C8260" s="6" t="s">
        <v>6657</v>
      </c>
      <c r="D8260" s="6" t="s">
        <v>7755</v>
      </c>
      <c r="E8260" s="6" t="s">
        <v>5638</v>
      </c>
      <c r="F8260" s="6" t="s">
        <v>29420</v>
      </c>
      <c r="G8260" s="6" t="s">
        <v>29421</v>
      </c>
      <c r="H8260" s="79">
        <v>4733.2010970000001</v>
      </c>
    </row>
    <row r="8261" spans="1:8" x14ac:dyDescent="0.2">
      <c r="A8261" s="6">
        <v>30370301</v>
      </c>
      <c r="B8261" s="6" t="s">
        <v>29422</v>
      </c>
      <c r="C8261" s="6" t="s">
        <v>6661</v>
      </c>
      <c r="D8261" s="6" t="s">
        <v>7755</v>
      </c>
      <c r="E8261" s="6" t="s">
        <v>5638</v>
      </c>
      <c r="F8261" s="6" t="s">
        <v>29423</v>
      </c>
      <c r="G8261" s="6" t="s">
        <v>29424</v>
      </c>
      <c r="H8261" s="79">
        <v>4733.2010970000001</v>
      </c>
    </row>
    <row r="8262" spans="1:8" x14ac:dyDescent="0.2">
      <c r="A8262" s="6">
        <v>30146899</v>
      </c>
      <c r="B8262" s="6" t="s">
        <v>29425</v>
      </c>
      <c r="C8262" s="6" t="s">
        <v>6665</v>
      </c>
      <c r="D8262" s="6" t="s">
        <v>7755</v>
      </c>
      <c r="E8262" s="6" t="s">
        <v>5638</v>
      </c>
      <c r="F8262" s="6" t="s">
        <v>29426</v>
      </c>
      <c r="G8262" s="6" t="s">
        <v>29427</v>
      </c>
      <c r="H8262" s="79">
        <v>4733.2010970000001</v>
      </c>
    </row>
    <row r="8263" spans="1:8" x14ac:dyDescent="0.2">
      <c r="A8263" s="6">
        <v>30466168</v>
      </c>
      <c r="B8263" s="6" t="s">
        <v>29428</v>
      </c>
      <c r="C8263" s="6" t="s">
        <v>6669</v>
      </c>
      <c r="D8263" s="6" t="s">
        <v>7755</v>
      </c>
      <c r="E8263" s="6" t="s">
        <v>5638</v>
      </c>
      <c r="F8263" s="6" t="s">
        <v>29429</v>
      </c>
      <c r="G8263" s="6" t="s">
        <v>29430</v>
      </c>
      <c r="H8263" s="79">
        <v>4733.2010970000001</v>
      </c>
    </row>
    <row r="8264" spans="1:8" x14ac:dyDescent="0.2">
      <c r="A8264" s="6">
        <v>30158342</v>
      </c>
      <c r="B8264" s="6" t="s">
        <v>29431</v>
      </c>
      <c r="C8264" s="6" t="s">
        <v>10851</v>
      </c>
      <c r="D8264" s="6" t="s">
        <v>7755</v>
      </c>
      <c r="E8264" s="6" t="s">
        <v>5638</v>
      </c>
      <c r="F8264" s="6" t="s">
        <v>29432</v>
      </c>
      <c r="G8264" s="6" t="s">
        <v>29433</v>
      </c>
      <c r="H8264" s="79">
        <v>4733.2010970000001</v>
      </c>
    </row>
    <row r="8265" spans="1:8" x14ac:dyDescent="0.2">
      <c r="A8265" s="6">
        <v>30391733</v>
      </c>
      <c r="B8265" s="6" t="s">
        <v>29434</v>
      </c>
      <c r="C8265" s="6" t="s">
        <v>10855</v>
      </c>
      <c r="D8265" s="6" t="s">
        <v>7755</v>
      </c>
      <c r="E8265" s="6" t="s">
        <v>5638</v>
      </c>
      <c r="F8265" s="6" t="s">
        <v>29435</v>
      </c>
      <c r="G8265" s="6" t="s">
        <v>29436</v>
      </c>
      <c r="H8265" s="79">
        <v>4733.2010970000001</v>
      </c>
    </row>
    <row r="8266" spans="1:8" x14ac:dyDescent="0.2">
      <c r="A8266" s="6">
        <v>30010286</v>
      </c>
      <c r="B8266" s="6" t="s">
        <v>29437</v>
      </c>
      <c r="C8266" s="6" t="s">
        <v>10859</v>
      </c>
      <c r="D8266" s="6" t="s">
        <v>7755</v>
      </c>
      <c r="E8266" s="6" t="s">
        <v>5638</v>
      </c>
      <c r="F8266" s="6" t="s">
        <v>29438</v>
      </c>
      <c r="G8266" s="6" t="s">
        <v>29439</v>
      </c>
      <c r="H8266" s="79">
        <v>4733.2010970000001</v>
      </c>
    </row>
    <row r="8267" spans="1:8" x14ac:dyDescent="0.2">
      <c r="A8267" s="6">
        <v>30017162</v>
      </c>
      <c r="B8267" s="6" t="s">
        <v>29440</v>
      </c>
      <c r="C8267" s="6" t="s">
        <v>8205</v>
      </c>
      <c r="D8267" s="6" t="s">
        <v>22958</v>
      </c>
      <c r="E8267" s="6" t="s">
        <v>5638</v>
      </c>
      <c r="F8267" s="6" t="s">
        <v>29441</v>
      </c>
      <c r="G8267" s="6" t="s">
        <v>29442</v>
      </c>
      <c r="H8267" s="79">
        <v>4743.4325769999996</v>
      </c>
    </row>
    <row r="8268" spans="1:8" x14ac:dyDescent="0.2">
      <c r="A8268" s="6">
        <v>30384490</v>
      </c>
      <c r="B8268" s="6" t="s">
        <v>29443</v>
      </c>
      <c r="C8268" s="6" t="s">
        <v>8205</v>
      </c>
      <c r="D8268" s="6" t="s">
        <v>7351</v>
      </c>
      <c r="E8268" s="6" t="s">
        <v>5638</v>
      </c>
      <c r="F8268" s="6" t="s">
        <v>29444</v>
      </c>
      <c r="G8268" s="6" t="s">
        <v>29445</v>
      </c>
      <c r="H8268" s="79">
        <v>4743.4325769999996</v>
      </c>
    </row>
    <row r="8269" spans="1:8" x14ac:dyDescent="0.2">
      <c r="A8269" s="6">
        <v>30080827</v>
      </c>
      <c r="B8269" s="6" t="s">
        <v>29446</v>
      </c>
      <c r="C8269" s="6" t="s">
        <v>5654</v>
      </c>
      <c r="D8269" s="6" t="s">
        <v>17993</v>
      </c>
      <c r="E8269" s="6" t="s">
        <v>15819</v>
      </c>
      <c r="F8269" s="6" t="s">
        <v>29447</v>
      </c>
      <c r="G8269" s="6" t="s">
        <v>29448</v>
      </c>
      <c r="H8269" s="79">
        <v>4743.4325769999996</v>
      </c>
    </row>
    <row r="8270" spans="1:8" x14ac:dyDescent="0.2">
      <c r="A8270" s="6">
        <v>30318034</v>
      </c>
      <c r="B8270" s="6" t="s">
        <v>29449</v>
      </c>
      <c r="C8270" s="6" t="s">
        <v>5654</v>
      </c>
      <c r="D8270" s="6" t="s">
        <v>17997</v>
      </c>
      <c r="E8270" s="6" t="s">
        <v>15819</v>
      </c>
      <c r="F8270" s="6" t="s">
        <v>29450</v>
      </c>
      <c r="G8270" s="6" t="s">
        <v>29451</v>
      </c>
      <c r="H8270" s="79">
        <v>4743.4325769999996</v>
      </c>
    </row>
    <row r="8271" spans="1:8" x14ac:dyDescent="0.2">
      <c r="A8271" s="6">
        <v>30329043</v>
      </c>
      <c r="B8271" s="6" t="s">
        <v>29452</v>
      </c>
      <c r="C8271" s="6" t="s">
        <v>14195</v>
      </c>
      <c r="D8271" s="6" t="s">
        <v>18587</v>
      </c>
      <c r="E8271" s="6" t="s">
        <v>15819</v>
      </c>
      <c r="F8271" s="6" t="s">
        <v>29453</v>
      </c>
      <c r="G8271" s="6" t="s">
        <v>29454</v>
      </c>
      <c r="H8271" s="79">
        <v>4743.4325769999996</v>
      </c>
    </row>
    <row r="8272" spans="1:8" x14ac:dyDescent="0.2">
      <c r="A8272" s="6">
        <v>30002922</v>
      </c>
      <c r="B8272" s="6" t="s">
        <v>29455</v>
      </c>
      <c r="C8272" s="6" t="s">
        <v>9121</v>
      </c>
      <c r="D8272" s="6" t="s">
        <v>18587</v>
      </c>
      <c r="E8272" s="6" t="s">
        <v>15819</v>
      </c>
      <c r="F8272" s="6" t="s">
        <v>29456</v>
      </c>
      <c r="G8272" s="6" t="s">
        <v>29457</v>
      </c>
      <c r="H8272" s="79">
        <v>4745.3668289999996</v>
      </c>
    </row>
    <row r="8273" spans="1:8" x14ac:dyDescent="0.2">
      <c r="A8273" s="6">
        <v>30224195</v>
      </c>
      <c r="B8273" s="6" t="s">
        <v>29458</v>
      </c>
      <c r="C8273" s="6" t="s">
        <v>6258</v>
      </c>
      <c r="D8273" s="6" t="s">
        <v>17993</v>
      </c>
      <c r="E8273" s="6" t="s">
        <v>15819</v>
      </c>
      <c r="F8273" s="6" t="s">
        <v>29459</v>
      </c>
      <c r="G8273" s="6" t="s">
        <v>29460</v>
      </c>
      <c r="H8273" s="79">
        <v>4746.7093679999998</v>
      </c>
    </row>
    <row r="8274" spans="1:8" x14ac:dyDescent="0.2">
      <c r="A8274" s="6">
        <v>30288589</v>
      </c>
      <c r="B8274" s="6" t="s">
        <v>29461</v>
      </c>
      <c r="C8274" s="6" t="s">
        <v>6258</v>
      </c>
      <c r="D8274" s="6" t="s">
        <v>17997</v>
      </c>
      <c r="E8274" s="6" t="s">
        <v>15819</v>
      </c>
      <c r="F8274" s="6" t="s">
        <v>29462</v>
      </c>
      <c r="G8274" s="6" t="s">
        <v>29463</v>
      </c>
      <c r="H8274" s="79">
        <v>4746.7093679999998</v>
      </c>
    </row>
    <row r="8275" spans="1:8" x14ac:dyDescent="0.2">
      <c r="A8275" s="6">
        <v>30217277</v>
      </c>
      <c r="B8275" s="6" t="s">
        <v>29464</v>
      </c>
      <c r="C8275" s="6" t="s">
        <v>5789</v>
      </c>
      <c r="D8275" s="6" t="s">
        <v>18420</v>
      </c>
      <c r="E8275" s="6" t="s">
        <v>5638</v>
      </c>
      <c r="F8275" s="6" t="s">
        <v>29465</v>
      </c>
      <c r="G8275" s="6" t="s">
        <v>29466</v>
      </c>
      <c r="H8275" s="79">
        <v>4747.2155629999997</v>
      </c>
    </row>
    <row r="8276" spans="1:8" x14ac:dyDescent="0.2">
      <c r="A8276" s="6">
        <v>30147284</v>
      </c>
      <c r="B8276" s="6" t="s">
        <v>29467</v>
      </c>
      <c r="C8276" s="6" t="s">
        <v>5789</v>
      </c>
      <c r="D8276" s="6" t="s">
        <v>18426</v>
      </c>
      <c r="E8276" s="6" t="s">
        <v>5638</v>
      </c>
      <c r="F8276" s="6" t="s">
        <v>29468</v>
      </c>
      <c r="G8276" s="6" t="s">
        <v>29469</v>
      </c>
      <c r="H8276" s="79">
        <v>4747.2155629999997</v>
      </c>
    </row>
    <row r="8277" spans="1:8" x14ac:dyDescent="0.2">
      <c r="A8277" s="6">
        <v>30109515</v>
      </c>
      <c r="B8277" s="6" t="s">
        <v>4036</v>
      </c>
      <c r="C8277" s="6" t="s">
        <v>5760</v>
      </c>
      <c r="D8277" s="6" t="s">
        <v>18868</v>
      </c>
      <c r="E8277" s="6" t="s">
        <v>5638</v>
      </c>
      <c r="F8277" s="6" t="s">
        <v>4032</v>
      </c>
      <c r="G8277" s="6" t="s">
        <v>4033</v>
      </c>
      <c r="H8277" s="79">
        <v>4753.8332369999998</v>
      </c>
    </row>
    <row r="8278" spans="1:8" x14ac:dyDescent="0.2">
      <c r="A8278" s="6">
        <v>30009932</v>
      </c>
      <c r="B8278" s="6" t="s">
        <v>29470</v>
      </c>
      <c r="C8278" s="6" t="s">
        <v>5913</v>
      </c>
      <c r="D8278" s="6" t="s">
        <v>17969</v>
      </c>
      <c r="E8278" s="6" t="s">
        <v>5893</v>
      </c>
      <c r="F8278" s="6" t="s">
        <v>29471</v>
      </c>
      <c r="G8278" s="6" t="s">
        <v>29472</v>
      </c>
      <c r="H8278" s="79">
        <v>4753.8332369999998</v>
      </c>
    </row>
    <row r="8279" spans="1:8" x14ac:dyDescent="0.2">
      <c r="A8279" s="6">
        <v>30322415</v>
      </c>
      <c r="B8279" s="6" t="s">
        <v>29473</v>
      </c>
      <c r="C8279" s="6" t="s">
        <v>5913</v>
      </c>
      <c r="D8279" s="6" t="s">
        <v>17973</v>
      </c>
      <c r="E8279" s="6" t="s">
        <v>5893</v>
      </c>
      <c r="F8279" s="6" t="s">
        <v>29474</v>
      </c>
      <c r="G8279" s="6" t="s">
        <v>29475</v>
      </c>
      <c r="H8279" s="79">
        <v>4753.8332369999998</v>
      </c>
    </row>
    <row r="8280" spans="1:8" x14ac:dyDescent="0.2">
      <c r="A8280" s="6">
        <v>30143390</v>
      </c>
      <c r="B8280" s="6" t="s">
        <v>29476</v>
      </c>
      <c r="C8280" s="6" t="s">
        <v>6117</v>
      </c>
      <c r="D8280" s="6" t="s">
        <v>18868</v>
      </c>
      <c r="E8280" s="6" t="s">
        <v>5638</v>
      </c>
      <c r="F8280" s="6" t="s">
        <v>29477</v>
      </c>
      <c r="G8280" s="6" t="s">
        <v>29478</v>
      </c>
      <c r="H8280" s="79">
        <v>4754.4243909999996</v>
      </c>
    </row>
    <row r="8281" spans="1:8" x14ac:dyDescent="0.2">
      <c r="A8281" s="6">
        <v>30207400</v>
      </c>
      <c r="B8281" s="6" t="s">
        <v>29479</v>
      </c>
      <c r="C8281" s="6" t="s">
        <v>6117</v>
      </c>
      <c r="D8281" s="6" t="s">
        <v>18870</v>
      </c>
      <c r="E8281" s="6" t="s">
        <v>5638</v>
      </c>
      <c r="F8281" s="6" t="s">
        <v>29480</v>
      </c>
      <c r="G8281" s="6" t="s">
        <v>29481</v>
      </c>
      <c r="H8281" s="79">
        <v>4754.4243909999996</v>
      </c>
    </row>
    <row r="8282" spans="1:8" x14ac:dyDescent="0.2">
      <c r="A8282" s="6">
        <v>30365524</v>
      </c>
      <c r="B8282" s="6" t="s">
        <v>2779</v>
      </c>
      <c r="C8282" s="6" t="s">
        <v>6117</v>
      </c>
      <c r="D8282" s="6" t="s">
        <v>18874</v>
      </c>
      <c r="E8282" s="6" t="s">
        <v>5638</v>
      </c>
      <c r="F8282" s="6" t="s">
        <v>2774</v>
      </c>
      <c r="G8282" s="6" t="s">
        <v>2775</v>
      </c>
      <c r="H8282" s="79">
        <v>4754.4243909999996</v>
      </c>
    </row>
    <row r="8283" spans="1:8" x14ac:dyDescent="0.2">
      <c r="A8283" s="6">
        <v>30112727</v>
      </c>
      <c r="B8283" s="6" t="s">
        <v>29482</v>
      </c>
      <c r="C8283" s="6" t="s">
        <v>6222</v>
      </c>
      <c r="D8283" s="6" t="s">
        <v>17993</v>
      </c>
      <c r="E8283" s="6" t="s">
        <v>15819</v>
      </c>
      <c r="F8283" s="6" t="s">
        <v>29483</v>
      </c>
      <c r="G8283" s="6" t="s">
        <v>29484</v>
      </c>
      <c r="H8283" s="79">
        <v>4755.3159379999997</v>
      </c>
    </row>
    <row r="8284" spans="1:8" x14ac:dyDescent="0.2">
      <c r="A8284" s="6">
        <v>30315622</v>
      </c>
      <c r="B8284" s="6" t="s">
        <v>29485</v>
      </c>
      <c r="C8284" s="6" t="s">
        <v>8590</v>
      </c>
      <c r="D8284" s="6" t="s">
        <v>7351</v>
      </c>
      <c r="E8284" s="6" t="s">
        <v>5638</v>
      </c>
      <c r="F8284" s="6" t="s">
        <v>29486</v>
      </c>
      <c r="G8284" s="6" t="s">
        <v>29487</v>
      </c>
      <c r="H8284" s="79">
        <v>4759.6493469999996</v>
      </c>
    </row>
    <row r="8285" spans="1:8" x14ac:dyDescent="0.2">
      <c r="A8285" s="6">
        <v>30341705</v>
      </c>
      <c r="B8285" s="6" t="s">
        <v>29488</v>
      </c>
      <c r="C8285" s="6" t="s">
        <v>8590</v>
      </c>
      <c r="D8285" s="6" t="s">
        <v>7755</v>
      </c>
      <c r="E8285" s="6" t="s">
        <v>5638</v>
      </c>
      <c r="F8285" s="6" t="s">
        <v>29489</v>
      </c>
      <c r="G8285" s="6" t="s">
        <v>29490</v>
      </c>
      <c r="H8285" s="79">
        <v>4759.6493469999996</v>
      </c>
    </row>
    <row r="8286" spans="1:8" x14ac:dyDescent="0.2">
      <c r="A8286" s="6">
        <v>30235035</v>
      </c>
      <c r="B8286" s="6" t="s">
        <v>29491</v>
      </c>
      <c r="C8286" s="6" t="s">
        <v>9829</v>
      </c>
      <c r="D8286" s="6" t="s">
        <v>12145</v>
      </c>
      <c r="E8286" s="6" t="s">
        <v>5638</v>
      </c>
      <c r="F8286" s="6" t="s">
        <v>29492</v>
      </c>
      <c r="G8286" s="6" t="s">
        <v>29493</v>
      </c>
      <c r="H8286" s="79">
        <v>4775.2522399999998</v>
      </c>
    </row>
    <row r="8287" spans="1:8" x14ac:dyDescent="0.2">
      <c r="A8287" s="6">
        <v>30396691</v>
      </c>
      <c r="B8287" s="6" t="s">
        <v>29494</v>
      </c>
      <c r="C8287" s="6" t="s">
        <v>9833</v>
      </c>
      <c r="D8287" s="6" t="s">
        <v>12145</v>
      </c>
      <c r="E8287" s="6" t="s">
        <v>5638</v>
      </c>
      <c r="F8287" s="6" t="s">
        <v>29495</v>
      </c>
      <c r="G8287" s="6" t="s">
        <v>29496</v>
      </c>
      <c r="H8287" s="79">
        <v>4775.2522399999998</v>
      </c>
    </row>
    <row r="8288" spans="1:8" x14ac:dyDescent="0.2">
      <c r="A8288" s="6">
        <v>30128678</v>
      </c>
      <c r="B8288" s="6" t="s">
        <v>29497</v>
      </c>
      <c r="C8288" s="6" t="s">
        <v>9837</v>
      </c>
      <c r="D8288" s="6" t="s">
        <v>12145</v>
      </c>
      <c r="E8288" s="6" t="s">
        <v>5638</v>
      </c>
      <c r="F8288" s="6" t="s">
        <v>29498</v>
      </c>
      <c r="G8288" s="6" t="s">
        <v>29499</v>
      </c>
      <c r="H8288" s="79">
        <v>4775.2522399999998</v>
      </c>
    </row>
    <row r="8289" spans="1:8" x14ac:dyDescent="0.2">
      <c r="A8289" s="6">
        <v>30352463</v>
      </c>
      <c r="B8289" s="6" t="s">
        <v>29500</v>
      </c>
      <c r="C8289" s="6" t="s">
        <v>9841</v>
      </c>
      <c r="D8289" s="6" t="s">
        <v>12145</v>
      </c>
      <c r="E8289" s="6" t="s">
        <v>5638</v>
      </c>
      <c r="F8289" s="6" t="s">
        <v>29501</v>
      </c>
      <c r="G8289" s="6" t="s">
        <v>29502</v>
      </c>
      <c r="H8289" s="79">
        <v>4775.2522399999998</v>
      </c>
    </row>
    <row r="8290" spans="1:8" x14ac:dyDescent="0.2">
      <c r="A8290" s="6">
        <v>30047289</v>
      </c>
      <c r="B8290" s="6" t="s">
        <v>29503</v>
      </c>
      <c r="C8290" s="6" t="s">
        <v>9845</v>
      </c>
      <c r="D8290" s="6" t="s">
        <v>12145</v>
      </c>
      <c r="E8290" s="6" t="s">
        <v>5638</v>
      </c>
      <c r="F8290" s="6" t="s">
        <v>29504</v>
      </c>
      <c r="G8290" s="6" t="s">
        <v>29505</v>
      </c>
      <c r="H8290" s="79">
        <v>4775.2522399999998</v>
      </c>
    </row>
    <row r="8291" spans="1:8" x14ac:dyDescent="0.2">
      <c r="A8291" s="6">
        <v>30254498</v>
      </c>
      <c r="B8291" s="6" t="s">
        <v>29506</v>
      </c>
      <c r="C8291" s="6" t="s">
        <v>9849</v>
      </c>
      <c r="D8291" s="6" t="s">
        <v>12145</v>
      </c>
      <c r="E8291" s="6" t="s">
        <v>5638</v>
      </c>
      <c r="F8291" s="6" t="s">
        <v>29507</v>
      </c>
      <c r="G8291" s="6" t="s">
        <v>29508</v>
      </c>
      <c r="H8291" s="79">
        <v>4775.2522399999998</v>
      </c>
    </row>
    <row r="8292" spans="1:8" x14ac:dyDescent="0.2">
      <c r="A8292" s="6">
        <v>30119150</v>
      </c>
      <c r="B8292" s="6" t="s">
        <v>29509</v>
      </c>
      <c r="C8292" s="6" t="s">
        <v>7371</v>
      </c>
      <c r="D8292" s="6" t="s">
        <v>11588</v>
      </c>
      <c r="E8292" s="6" t="s">
        <v>5893</v>
      </c>
      <c r="F8292" s="6" t="s">
        <v>29510</v>
      </c>
      <c r="G8292" s="6" t="s">
        <v>29511</v>
      </c>
      <c r="H8292" s="79">
        <v>4780.4941790000003</v>
      </c>
    </row>
    <row r="8293" spans="1:8" x14ac:dyDescent="0.2">
      <c r="A8293" s="6">
        <v>30343963</v>
      </c>
      <c r="B8293" s="6" t="s">
        <v>29512</v>
      </c>
      <c r="C8293" s="6" t="s">
        <v>7375</v>
      </c>
      <c r="D8293" s="6" t="s">
        <v>11588</v>
      </c>
      <c r="E8293" s="6" t="s">
        <v>5893</v>
      </c>
      <c r="F8293" s="6" t="s">
        <v>29513</v>
      </c>
      <c r="G8293" s="6" t="s">
        <v>29514</v>
      </c>
      <c r="H8293" s="79">
        <v>4780.4941790000003</v>
      </c>
    </row>
    <row r="8294" spans="1:8" x14ac:dyDescent="0.2">
      <c r="A8294" s="6">
        <v>30020573</v>
      </c>
      <c r="B8294" s="6" t="s">
        <v>29515</v>
      </c>
      <c r="C8294" s="6" t="s">
        <v>7379</v>
      </c>
      <c r="D8294" s="6" t="s">
        <v>11588</v>
      </c>
      <c r="E8294" s="6" t="s">
        <v>5893</v>
      </c>
      <c r="F8294" s="6" t="s">
        <v>29516</v>
      </c>
      <c r="G8294" s="6" t="s">
        <v>29517</v>
      </c>
      <c r="H8294" s="79">
        <v>4780.4941790000003</v>
      </c>
    </row>
    <row r="8295" spans="1:8" x14ac:dyDescent="0.2">
      <c r="A8295" s="6">
        <v>30216975</v>
      </c>
      <c r="B8295" s="6" t="s">
        <v>29518</v>
      </c>
      <c r="C8295" s="6" t="s">
        <v>7383</v>
      </c>
      <c r="D8295" s="6" t="s">
        <v>11588</v>
      </c>
      <c r="E8295" s="6" t="s">
        <v>5893</v>
      </c>
      <c r="F8295" s="6" t="s">
        <v>29519</v>
      </c>
      <c r="G8295" s="6" t="s">
        <v>29520</v>
      </c>
      <c r="H8295" s="79">
        <v>4780.4941790000003</v>
      </c>
    </row>
    <row r="8296" spans="1:8" x14ac:dyDescent="0.2">
      <c r="A8296" s="6">
        <v>30338699</v>
      </c>
      <c r="B8296" s="6" t="s">
        <v>29521</v>
      </c>
      <c r="C8296" s="6" t="s">
        <v>7387</v>
      </c>
      <c r="D8296" s="6" t="s">
        <v>11588</v>
      </c>
      <c r="E8296" s="6" t="s">
        <v>5893</v>
      </c>
      <c r="F8296" s="6" t="s">
        <v>29522</v>
      </c>
      <c r="G8296" s="6" t="s">
        <v>29523</v>
      </c>
      <c r="H8296" s="79">
        <v>4780.4941790000003</v>
      </c>
    </row>
    <row r="8297" spans="1:8" x14ac:dyDescent="0.2">
      <c r="A8297" s="6">
        <v>30144320</v>
      </c>
      <c r="B8297" s="6" t="s">
        <v>29524</v>
      </c>
      <c r="C8297" s="6" t="s">
        <v>7391</v>
      </c>
      <c r="D8297" s="6" t="s">
        <v>11588</v>
      </c>
      <c r="E8297" s="6" t="s">
        <v>5893</v>
      </c>
      <c r="F8297" s="6" t="s">
        <v>29525</v>
      </c>
      <c r="G8297" s="6" t="s">
        <v>29526</v>
      </c>
      <c r="H8297" s="79">
        <v>4780.4941790000003</v>
      </c>
    </row>
    <row r="8298" spans="1:8" x14ac:dyDescent="0.2">
      <c r="A8298" s="6">
        <v>30391104</v>
      </c>
      <c r="B8298" s="6" t="s">
        <v>29527</v>
      </c>
      <c r="C8298" s="6" t="s">
        <v>7395</v>
      </c>
      <c r="D8298" s="6" t="s">
        <v>11588</v>
      </c>
      <c r="E8298" s="6" t="s">
        <v>5893</v>
      </c>
      <c r="F8298" s="6" t="s">
        <v>29528</v>
      </c>
      <c r="G8298" s="6" t="s">
        <v>29529</v>
      </c>
      <c r="H8298" s="79">
        <v>4780.4941790000003</v>
      </c>
    </row>
    <row r="8299" spans="1:8" x14ac:dyDescent="0.2">
      <c r="A8299" s="6">
        <v>30205991</v>
      </c>
      <c r="B8299" s="6" t="s">
        <v>29530</v>
      </c>
      <c r="C8299" s="6" t="s">
        <v>6093</v>
      </c>
      <c r="D8299" s="6" t="s">
        <v>17969</v>
      </c>
      <c r="E8299" s="6" t="s">
        <v>5893</v>
      </c>
      <c r="F8299" s="6" t="s">
        <v>29531</v>
      </c>
      <c r="G8299" s="6" t="s">
        <v>29532</v>
      </c>
      <c r="H8299" s="79">
        <v>4783.2652829999997</v>
      </c>
    </row>
    <row r="8300" spans="1:8" x14ac:dyDescent="0.2">
      <c r="A8300" s="6">
        <v>30319424</v>
      </c>
      <c r="B8300" s="6" t="s">
        <v>29533</v>
      </c>
      <c r="C8300" s="6" t="s">
        <v>6093</v>
      </c>
      <c r="D8300" s="6" t="s">
        <v>17973</v>
      </c>
      <c r="E8300" s="6" t="s">
        <v>5893</v>
      </c>
      <c r="F8300" s="6" t="s">
        <v>29534</v>
      </c>
      <c r="G8300" s="6" t="s">
        <v>29535</v>
      </c>
      <c r="H8300" s="79">
        <v>4783.2652829999997</v>
      </c>
    </row>
    <row r="8301" spans="1:8" x14ac:dyDescent="0.2">
      <c r="A8301" s="6">
        <v>30156432</v>
      </c>
      <c r="B8301" s="6" t="s">
        <v>29536</v>
      </c>
      <c r="C8301" s="6" t="s">
        <v>5682</v>
      </c>
      <c r="D8301" s="6" t="s">
        <v>12594</v>
      </c>
      <c r="E8301" s="6" t="s">
        <v>5893</v>
      </c>
      <c r="F8301" s="6" t="s">
        <v>29537</v>
      </c>
      <c r="G8301" s="6" t="s">
        <v>29538</v>
      </c>
      <c r="H8301" s="79">
        <v>4812.9964540000001</v>
      </c>
    </row>
    <row r="8302" spans="1:8" x14ac:dyDescent="0.2">
      <c r="A8302" s="6">
        <v>30338229</v>
      </c>
      <c r="B8302" s="6" t="s">
        <v>29539</v>
      </c>
      <c r="C8302" s="6" t="s">
        <v>5682</v>
      </c>
      <c r="D8302" s="6" t="s">
        <v>12610</v>
      </c>
      <c r="E8302" s="6" t="s">
        <v>5893</v>
      </c>
      <c r="F8302" s="6" t="s">
        <v>29540</v>
      </c>
      <c r="G8302" s="6" t="s">
        <v>29541</v>
      </c>
      <c r="H8302" s="79">
        <v>4812.9964540000001</v>
      </c>
    </row>
    <row r="8303" spans="1:8" x14ac:dyDescent="0.2">
      <c r="A8303" s="6">
        <v>30202661</v>
      </c>
      <c r="B8303" s="6" t="s">
        <v>29542</v>
      </c>
      <c r="C8303" s="6" t="s">
        <v>7302</v>
      </c>
      <c r="D8303" s="6" t="s">
        <v>17969</v>
      </c>
      <c r="E8303" s="6" t="s">
        <v>5893</v>
      </c>
      <c r="F8303" s="6" t="s">
        <v>29543</v>
      </c>
      <c r="G8303" s="6" t="s">
        <v>29544</v>
      </c>
      <c r="H8303" s="79">
        <v>4819.3655749999998</v>
      </c>
    </row>
    <row r="8304" spans="1:8" x14ac:dyDescent="0.2">
      <c r="A8304" s="6">
        <v>30163562</v>
      </c>
      <c r="B8304" s="6" t="s">
        <v>29545</v>
      </c>
      <c r="C8304" s="6" t="s">
        <v>7302</v>
      </c>
      <c r="D8304" s="6" t="s">
        <v>17973</v>
      </c>
      <c r="E8304" s="6" t="s">
        <v>5893</v>
      </c>
      <c r="F8304" s="6" t="s">
        <v>29546</v>
      </c>
      <c r="G8304" s="6" t="s">
        <v>29547</v>
      </c>
      <c r="H8304" s="79">
        <v>4819.3655749999998</v>
      </c>
    </row>
    <row r="8305" spans="1:8" x14ac:dyDescent="0.2">
      <c r="A8305" s="6">
        <v>30093450</v>
      </c>
      <c r="B8305" s="6" t="s">
        <v>29548</v>
      </c>
      <c r="C8305" s="6" t="s">
        <v>8521</v>
      </c>
      <c r="D8305" s="6" t="s">
        <v>18044</v>
      </c>
      <c r="E8305" s="6" t="s">
        <v>5638</v>
      </c>
      <c r="F8305" s="6" t="s">
        <v>29549</v>
      </c>
      <c r="G8305" s="6" t="s">
        <v>29550</v>
      </c>
      <c r="H8305" s="79">
        <v>4821.4238930000001</v>
      </c>
    </row>
    <row r="8306" spans="1:8" x14ac:dyDescent="0.2">
      <c r="A8306" s="6">
        <v>30237132</v>
      </c>
      <c r="B8306" s="6" t="s">
        <v>29551</v>
      </c>
      <c r="C8306" s="6" t="s">
        <v>8610</v>
      </c>
      <c r="D8306" s="6" t="s">
        <v>17993</v>
      </c>
      <c r="E8306" s="6" t="s">
        <v>15819</v>
      </c>
      <c r="F8306" s="6" t="s">
        <v>29552</v>
      </c>
      <c r="G8306" s="6" t="s">
        <v>29553</v>
      </c>
      <c r="H8306" s="79">
        <v>4840.3986999999997</v>
      </c>
    </row>
    <row r="8307" spans="1:8" x14ac:dyDescent="0.2">
      <c r="A8307" s="6">
        <v>30344476</v>
      </c>
      <c r="B8307" s="6" t="s">
        <v>29554</v>
      </c>
      <c r="C8307" s="6" t="s">
        <v>6121</v>
      </c>
      <c r="D8307" s="6" t="s">
        <v>17969</v>
      </c>
      <c r="E8307" s="6" t="s">
        <v>5893</v>
      </c>
      <c r="F8307" s="6" t="s">
        <v>29555</v>
      </c>
      <c r="G8307" s="6" t="s">
        <v>29556</v>
      </c>
      <c r="H8307" s="79">
        <v>4858.9507389999999</v>
      </c>
    </row>
    <row r="8308" spans="1:8" x14ac:dyDescent="0.2">
      <c r="A8308" s="6">
        <v>30000815</v>
      </c>
      <c r="B8308" s="6" t="s">
        <v>29557</v>
      </c>
      <c r="C8308" s="6" t="s">
        <v>5772</v>
      </c>
      <c r="D8308" s="6" t="s">
        <v>18044</v>
      </c>
      <c r="E8308" s="6" t="s">
        <v>5638</v>
      </c>
      <c r="F8308" s="6" t="s">
        <v>29558</v>
      </c>
      <c r="G8308" s="6" t="s">
        <v>29559</v>
      </c>
      <c r="H8308" s="79">
        <v>4866.3699900000001</v>
      </c>
    </row>
    <row r="8309" spans="1:8" x14ac:dyDescent="0.2">
      <c r="A8309" s="6">
        <v>30189352</v>
      </c>
      <c r="B8309" s="6" t="s">
        <v>29560</v>
      </c>
      <c r="C8309" s="6" t="s">
        <v>6584</v>
      </c>
      <c r="D8309" s="6" t="s">
        <v>18044</v>
      </c>
      <c r="E8309" s="6" t="s">
        <v>5638</v>
      </c>
      <c r="F8309" s="6" t="s">
        <v>29561</v>
      </c>
      <c r="G8309" s="6" t="s">
        <v>29562</v>
      </c>
      <c r="H8309" s="79">
        <v>4876.2414589999998</v>
      </c>
    </row>
    <row r="8310" spans="1:8" x14ac:dyDescent="0.2">
      <c r="A8310" s="6">
        <v>30262022</v>
      </c>
      <c r="B8310" s="6" t="s">
        <v>29563</v>
      </c>
      <c r="C8310" s="6" t="s">
        <v>6657</v>
      </c>
      <c r="D8310" s="6" t="s">
        <v>19176</v>
      </c>
      <c r="E8310" s="6" t="s">
        <v>5893</v>
      </c>
      <c r="F8310" s="6" t="s">
        <v>29564</v>
      </c>
      <c r="G8310" s="6" t="s">
        <v>29565</v>
      </c>
      <c r="H8310" s="79">
        <v>4882.7339490000004</v>
      </c>
    </row>
    <row r="8311" spans="1:8" x14ac:dyDescent="0.2">
      <c r="A8311" s="6">
        <v>30427458</v>
      </c>
      <c r="B8311" s="6" t="s">
        <v>29566</v>
      </c>
      <c r="C8311" s="6" t="s">
        <v>6653</v>
      </c>
      <c r="D8311" s="6" t="s">
        <v>19180</v>
      </c>
      <c r="E8311" s="6" t="s">
        <v>5893</v>
      </c>
      <c r="F8311" s="6" t="s">
        <v>29567</v>
      </c>
      <c r="G8311" s="6" t="s">
        <v>29568</v>
      </c>
      <c r="H8311" s="79">
        <v>4882.7339490000004</v>
      </c>
    </row>
    <row r="8312" spans="1:8" x14ac:dyDescent="0.2">
      <c r="A8312" s="6">
        <v>30182656</v>
      </c>
      <c r="B8312" s="6" t="s">
        <v>29569</v>
      </c>
      <c r="C8312" s="6" t="s">
        <v>6657</v>
      </c>
      <c r="D8312" s="6" t="s">
        <v>19180</v>
      </c>
      <c r="E8312" s="6" t="s">
        <v>5893</v>
      </c>
      <c r="F8312" s="6" t="s">
        <v>29570</v>
      </c>
      <c r="G8312" s="6" t="s">
        <v>29571</v>
      </c>
      <c r="H8312" s="79">
        <v>4882.7339490000004</v>
      </c>
    </row>
    <row r="8313" spans="1:8" x14ac:dyDescent="0.2">
      <c r="A8313" s="6">
        <v>30150778</v>
      </c>
      <c r="B8313" s="6" t="s">
        <v>29572</v>
      </c>
      <c r="C8313" s="6" t="s">
        <v>5925</v>
      </c>
      <c r="D8313" s="6" t="s">
        <v>18044</v>
      </c>
      <c r="E8313" s="6" t="s">
        <v>5638</v>
      </c>
      <c r="F8313" s="6" t="s">
        <v>29573</v>
      </c>
      <c r="G8313" s="6" t="s">
        <v>29574</v>
      </c>
      <c r="H8313" s="79">
        <v>4886.4881400000004</v>
      </c>
    </row>
    <row r="8314" spans="1:8" x14ac:dyDescent="0.2">
      <c r="A8314" s="6">
        <v>30030165</v>
      </c>
      <c r="B8314" s="6" t="s">
        <v>29575</v>
      </c>
      <c r="C8314" s="6" t="s">
        <v>6130</v>
      </c>
      <c r="D8314" s="6" t="s">
        <v>22958</v>
      </c>
      <c r="E8314" s="6" t="s">
        <v>5638</v>
      </c>
      <c r="F8314" s="6" t="s">
        <v>29576</v>
      </c>
      <c r="G8314" s="6" t="s">
        <v>29577</v>
      </c>
      <c r="H8314" s="79">
        <v>4889.7896609999998</v>
      </c>
    </row>
    <row r="8315" spans="1:8" x14ac:dyDescent="0.2">
      <c r="A8315" s="6">
        <v>30282113</v>
      </c>
      <c r="B8315" s="6" t="s">
        <v>29578</v>
      </c>
      <c r="C8315" s="6" t="s">
        <v>6130</v>
      </c>
      <c r="D8315" s="6" t="s">
        <v>7351</v>
      </c>
      <c r="E8315" s="6" t="s">
        <v>5638</v>
      </c>
      <c r="F8315" s="6" t="s">
        <v>29579</v>
      </c>
      <c r="G8315" s="6" t="s">
        <v>29580</v>
      </c>
      <c r="H8315" s="79">
        <v>4889.7896609999998</v>
      </c>
    </row>
    <row r="8316" spans="1:8" x14ac:dyDescent="0.2">
      <c r="A8316" s="6">
        <v>30023009</v>
      </c>
      <c r="B8316" s="6" t="s">
        <v>29581</v>
      </c>
      <c r="C8316" s="6" t="s">
        <v>8197</v>
      </c>
      <c r="D8316" s="6" t="s">
        <v>22958</v>
      </c>
      <c r="E8316" s="6" t="s">
        <v>5638</v>
      </c>
      <c r="F8316" s="6" t="s">
        <v>29582</v>
      </c>
      <c r="G8316" s="6" t="s">
        <v>29583</v>
      </c>
      <c r="H8316" s="79">
        <v>4900.1267509999998</v>
      </c>
    </row>
    <row r="8317" spans="1:8" x14ac:dyDescent="0.2">
      <c r="A8317" s="6">
        <v>30421630</v>
      </c>
      <c r="B8317" s="6" t="s">
        <v>29584</v>
      </c>
      <c r="C8317" s="6" t="s">
        <v>8197</v>
      </c>
      <c r="D8317" s="6" t="s">
        <v>7351</v>
      </c>
      <c r="E8317" s="6" t="s">
        <v>5638</v>
      </c>
      <c r="F8317" s="6" t="s">
        <v>29585</v>
      </c>
      <c r="G8317" s="6" t="s">
        <v>29586</v>
      </c>
      <c r="H8317" s="79">
        <v>4900.1267509999998</v>
      </c>
    </row>
    <row r="8318" spans="1:8" x14ac:dyDescent="0.2">
      <c r="A8318" s="6">
        <v>30102877</v>
      </c>
      <c r="B8318" s="6" t="s">
        <v>29587</v>
      </c>
      <c r="C8318" s="6" t="s">
        <v>5646</v>
      </c>
      <c r="D8318" s="6" t="s">
        <v>17993</v>
      </c>
      <c r="E8318" s="6" t="s">
        <v>15819</v>
      </c>
      <c r="F8318" s="6" t="s">
        <v>29588</v>
      </c>
      <c r="G8318" s="6" t="s">
        <v>29589</v>
      </c>
      <c r="H8318" s="79">
        <v>4900.1267509999998</v>
      </c>
    </row>
    <row r="8319" spans="1:8" x14ac:dyDescent="0.2">
      <c r="A8319" s="6">
        <v>30276815</v>
      </c>
      <c r="B8319" s="6" t="s">
        <v>29590</v>
      </c>
      <c r="C8319" s="6" t="s">
        <v>5646</v>
      </c>
      <c r="D8319" s="6" t="s">
        <v>17997</v>
      </c>
      <c r="E8319" s="6" t="s">
        <v>15819</v>
      </c>
      <c r="F8319" s="6" t="s">
        <v>29591</v>
      </c>
      <c r="G8319" s="6" t="s">
        <v>29592</v>
      </c>
      <c r="H8319" s="79">
        <v>4900.1267509999998</v>
      </c>
    </row>
    <row r="8320" spans="1:8" x14ac:dyDescent="0.2">
      <c r="A8320" s="6">
        <v>30135689</v>
      </c>
      <c r="B8320" s="6" t="s">
        <v>29593</v>
      </c>
      <c r="C8320" s="6" t="s">
        <v>9341</v>
      </c>
      <c r="D8320" s="6" t="s">
        <v>18587</v>
      </c>
      <c r="E8320" s="6" t="s">
        <v>15819</v>
      </c>
      <c r="F8320" s="6" t="s">
        <v>29594</v>
      </c>
      <c r="G8320" s="6" t="s">
        <v>29595</v>
      </c>
      <c r="H8320" s="79">
        <v>4900.1267509999998</v>
      </c>
    </row>
    <row r="8321" spans="1:8" x14ac:dyDescent="0.2">
      <c r="A8321" s="6">
        <v>30203612</v>
      </c>
      <c r="B8321" s="6" t="s">
        <v>29596</v>
      </c>
      <c r="C8321" s="6" t="s">
        <v>6109</v>
      </c>
      <c r="D8321" s="6" t="s">
        <v>19176</v>
      </c>
      <c r="E8321" s="6" t="s">
        <v>5893</v>
      </c>
      <c r="F8321" s="6" t="s">
        <v>29597</v>
      </c>
      <c r="G8321" s="6" t="s">
        <v>29598</v>
      </c>
      <c r="H8321" s="79">
        <v>4905.3038109999998</v>
      </c>
    </row>
    <row r="8322" spans="1:8" x14ac:dyDescent="0.2">
      <c r="A8322" s="6">
        <v>30304871</v>
      </c>
      <c r="B8322" s="6" t="s">
        <v>29599</v>
      </c>
      <c r="C8322" s="6" t="s">
        <v>6109</v>
      </c>
      <c r="D8322" s="6" t="s">
        <v>19180</v>
      </c>
      <c r="E8322" s="6" t="s">
        <v>5893</v>
      </c>
      <c r="F8322" s="6" t="s">
        <v>29600</v>
      </c>
      <c r="G8322" s="6" t="s">
        <v>29601</v>
      </c>
      <c r="H8322" s="79">
        <v>4905.3038109999998</v>
      </c>
    </row>
    <row r="8323" spans="1:8" x14ac:dyDescent="0.2">
      <c r="A8323" s="6">
        <v>30254799</v>
      </c>
      <c r="B8323" s="6" t="s">
        <v>2859</v>
      </c>
      <c r="C8323" s="6" t="s">
        <v>8646</v>
      </c>
      <c r="D8323" s="6" t="s">
        <v>18868</v>
      </c>
      <c r="E8323" s="6" t="s">
        <v>5638</v>
      </c>
      <c r="F8323" s="6" t="s">
        <v>2854</v>
      </c>
      <c r="G8323" s="6" t="s">
        <v>2855</v>
      </c>
      <c r="H8323" s="79">
        <v>4905.8847939999996</v>
      </c>
    </row>
    <row r="8324" spans="1:8" x14ac:dyDescent="0.2">
      <c r="A8324" s="6">
        <v>30354670</v>
      </c>
      <c r="B8324" s="6" t="s">
        <v>29602</v>
      </c>
      <c r="C8324" s="6" t="s">
        <v>8646</v>
      </c>
      <c r="D8324" s="6" t="s">
        <v>18870</v>
      </c>
      <c r="E8324" s="6" t="s">
        <v>5638</v>
      </c>
      <c r="F8324" s="6" t="s">
        <v>29603</v>
      </c>
      <c r="G8324" s="6" t="s">
        <v>29604</v>
      </c>
      <c r="H8324" s="79">
        <v>4905.8847939999996</v>
      </c>
    </row>
    <row r="8325" spans="1:8" x14ac:dyDescent="0.2">
      <c r="A8325" s="6">
        <v>30419216</v>
      </c>
      <c r="B8325" s="6" t="s">
        <v>29605</v>
      </c>
      <c r="C8325" s="6" t="s">
        <v>5997</v>
      </c>
      <c r="D8325" s="6" t="s">
        <v>18044</v>
      </c>
      <c r="E8325" s="6" t="s">
        <v>5638</v>
      </c>
      <c r="F8325" s="6" t="s">
        <v>29606</v>
      </c>
      <c r="G8325" s="6" t="s">
        <v>29607</v>
      </c>
      <c r="H8325" s="79">
        <v>4908.7306989999997</v>
      </c>
    </row>
    <row r="8326" spans="1:8" x14ac:dyDescent="0.2">
      <c r="A8326" s="6">
        <v>30325482</v>
      </c>
      <c r="B8326" s="6" t="s">
        <v>29608</v>
      </c>
      <c r="C8326" s="6" t="s">
        <v>8426</v>
      </c>
      <c r="D8326" s="6" t="s">
        <v>18868</v>
      </c>
      <c r="E8326" s="6" t="s">
        <v>5638</v>
      </c>
      <c r="F8326" s="6" t="s">
        <v>29609</v>
      </c>
      <c r="G8326" s="6" t="s">
        <v>29610</v>
      </c>
      <c r="H8326" s="79">
        <v>4909.4532490000001</v>
      </c>
    </row>
    <row r="8327" spans="1:8" x14ac:dyDescent="0.2">
      <c r="A8327" s="6">
        <v>30136709</v>
      </c>
      <c r="B8327" s="6" t="s">
        <v>2481</v>
      </c>
      <c r="C8327" s="6" t="s">
        <v>8426</v>
      </c>
      <c r="D8327" s="6" t="s">
        <v>18870</v>
      </c>
      <c r="E8327" s="6" t="s">
        <v>5638</v>
      </c>
      <c r="F8327" s="6" t="s">
        <v>2476</v>
      </c>
      <c r="G8327" s="6" t="s">
        <v>2477</v>
      </c>
      <c r="H8327" s="79">
        <v>4909.4532490000001</v>
      </c>
    </row>
    <row r="8328" spans="1:8" x14ac:dyDescent="0.2">
      <c r="A8328" s="6">
        <v>30081715</v>
      </c>
      <c r="B8328" s="6" t="s">
        <v>29611</v>
      </c>
      <c r="C8328" s="6" t="s">
        <v>8426</v>
      </c>
      <c r="D8328" s="6" t="s">
        <v>18874</v>
      </c>
      <c r="E8328" s="6" t="s">
        <v>5638</v>
      </c>
      <c r="F8328" s="6" t="s">
        <v>29612</v>
      </c>
      <c r="G8328" s="6" t="s">
        <v>29613</v>
      </c>
      <c r="H8328" s="79">
        <v>4909.4532490000001</v>
      </c>
    </row>
    <row r="8329" spans="1:8" x14ac:dyDescent="0.2">
      <c r="A8329" s="6">
        <v>30145896</v>
      </c>
      <c r="B8329" s="6" t="s">
        <v>29614</v>
      </c>
      <c r="C8329" s="6" t="s">
        <v>5794</v>
      </c>
      <c r="D8329" s="6" t="s">
        <v>27448</v>
      </c>
      <c r="E8329" s="6" t="s">
        <v>5638</v>
      </c>
      <c r="F8329" s="6" t="s">
        <v>29615</v>
      </c>
      <c r="G8329" s="6" t="s">
        <v>29616</v>
      </c>
      <c r="H8329" s="79">
        <v>4910.2021640000003</v>
      </c>
    </row>
    <row r="8330" spans="1:8" x14ac:dyDescent="0.2">
      <c r="A8330" s="6">
        <v>30258143</v>
      </c>
      <c r="B8330" s="6" t="s">
        <v>29617</v>
      </c>
      <c r="C8330" s="6" t="s">
        <v>7262</v>
      </c>
      <c r="D8330" s="6" t="s">
        <v>6338</v>
      </c>
      <c r="E8330" s="6" t="s">
        <v>5638</v>
      </c>
      <c r="F8330" s="6" t="s">
        <v>29618</v>
      </c>
      <c r="G8330" s="6" t="s">
        <v>29619</v>
      </c>
      <c r="H8330" s="79">
        <v>4921.255658</v>
      </c>
    </row>
    <row r="8331" spans="1:8" x14ac:dyDescent="0.2">
      <c r="A8331" s="6">
        <v>30033947</v>
      </c>
      <c r="B8331" s="6" t="s">
        <v>29620</v>
      </c>
      <c r="C8331" s="6" t="s">
        <v>7266</v>
      </c>
      <c r="D8331" s="6" t="s">
        <v>6338</v>
      </c>
      <c r="E8331" s="6" t="s">
        <v>5638</v>
      </c>
      <c r="F8331" s="6" t="s">
        <v>29621</v>
      </c>
      <c r="G8331" s="6" t="s">
        <v>29622</v>
      </c>
      <c r="H8331" s="79">
        <v>4921.255658</v>
      </c>
    </row>
    <row r="8332" spans="1:8" x14ac:dyDescent="0.2">
      <c r="A8332" s="6">
        <v>30253798</v>
      </c>
      <c r="B8332" s="6" t="s">
        <v>29623</v>
      </c>
      <c r="C8332" s="6" t="s">
        <v>7270</v>
      </c>
      <c r="D8332" s="6" t="s">
        <v>6338</v>
      </c>
      <c r="E8332" s="6" t="s">
        <v>5638</v>
      </c>
      <c r="F8332" s="6" t="s">
        <v>29624</v>
      </c>
      <c r="G8332" s="6" t="s">
        <v>29625</v>
      </c>
      <c r="H8332" s="79">
        <v>4921.255658</v>
      </c>
    </row>
    <row r="8333" spans="1:8" x14ac:dyDescent="0.2">
      <c r="A8333" s="6">
        <v>30085890</v>
      </c>
      <c r="B8333" s="6" t="s">
        <v>29626</v>
      </c>
      <c r="C8333" s="6" t="s">
        <v>7274</v>
      </c>
      <c r="D8333" s="6" t="s">
        <v>6338</v>
      </c>
      <c r="E8333" s="6" t="s">
        <v>5638</v>
      </c>
      <c r="F8333" s="6" t="s">
        <v>29627</v>
      </c>
      <c r="G8333" s="6" t="s">
        <v>29628</v>
      </c>
      <c r="H8333" s="79">
        <v>4921.255658</v>
      </c>
    </row>
    <row r="8334" spans="1:8" x14ac:dyDescent="0.2">
      <c r="A8334" s="6">
        <v>30318038</v>
      </c>
      <c r="B8334" s="6" t="s">
        <v>29629</v>
      </c>
      <c r="C8334" s="6" t="s">
        <v>7278</v>
      </c>
      <c r="D8334" s="6" t="s">
        <v>6338</v>
      </c>
      <c r="E8334" s="6" t="s">
        <v>5638</v>
      </c>
      <c r="F8334" s="6" t="s">
        <v>29630</v>
      </c>
      <c r="G8334" s="6" t="s">
        <v>29631</v>
      </c>
      <c r="H8334" s="79">
        <v>4921.255658</v>
      </c>
    </row>
    <row r="8335" spans="1:8" x14ac:dyDescent="0.2">
      <c r="A8335" s="6">
        <v>30046741</v>
      </c>
      <c r="B8335" s="6" t="s">
        <v>29632</v>
      </c>
      <c r="C8335" s="6" t="s">
        <v>7282</v>
      </c>
      <c r="D8335" s="6" t="s">
        <v>6338</v>
      </c>
      <c r="E8335" s="6" t="s">
        <v>5638</v>
      </c>
      <c r="F8335" s="6" t="s">
        <v>29633</v>
      </c>
      <c r="G8335" s="6" t="s">
        <v>29634</v>
      </c>
      <c r="H8335" s="79">
        <v>4921.255658</v>
      </c>
    </row>
    <row r="8336" spans="1:8" x14ac:dyDescent="0.2">
      <c r="A8336" s="6">
        <v>30186196</v>
      </c>
      <c r="B8336" s="6" t="s">
        <v>29635</v>
      </c>
      <c r="C8336" s="6" t="s">
        <v>7286</v>
      </c>
      <c r="D8336" s="6" t="s">
        <v>6338</v>
      </c>
      <c r="E8336" s="6" t="s">
        <v>5638</v>
      </c>
      <c r="F8336" s="6" t="s">
        <v>29636</v>
      </c>
      <c r="G8336" s="6" t="s">
        <v>29637</v>
      </c>
      <c r="H8336" s="79">
        <v>4921.255658</v>
      </c>
    </row>
    <row r="8337" spans="1:8" x14ac:dyDescent="0.2">
      <c r="A8337" s="6">
        <v>30332569</v>
      </c>
      <c r="B8337" s="6" t="s">
        <v>29638</v>
      </c>
      <c r="C8337" s="6" t="s">
        <v>7290</v>
      </c>
      <c r="D8337" s="6" t="s">
        <v>6338</v>
      </c>
      <c r="E8337" s="6" t="s">
        <v>5638</v>
      </c>
      <c r="F8337" s="6" t="s">
        <v>29639</v>
      </c>
      <c r="G8337" s="6" t="s">
        <v>29640</v>
      </c>
      <c r="H8337" s="79">
        <v>4921.255658</v>
      </c>
    </row>
    <row r="8338" spans="1:8" x14ac:dyDescent="0.2">
      <c r="A8338" s="6">
        <v>30199436</v>
      </c>
      <c r="B8338" s="6" t="s">
        <v>29641</v>
      </c>
      <c r="C8338" s="6" t="s">
        <v>6871</v>
      </c>
      <c r="D8338" s="6" t="s">
        <v>22958</v>
      </c>
      <c r="E8338" s="6" t="s">
        <v>5638</v>
      </c>
      <c r="F8338" s="6" t="s">
        <v>29642</v>
      </c>
      <c r="G8338" s="6" t="s">
        <v>29643</v>
      </c>
      <c r="H8338" s="79">
        <v>4923.481205</v>
      </c>
    </row>
    <row r="8339" spans="1:8" x14ac:dyDescent="0.2">
      <c r="A8339" s="6">
        <v>30147245</v>
      </c>
      <c r="B8339" s="6" t="s">
        <v>29644</v>
      </c>
      <c r="C8339" s="6" t="s">
        <v>9349</v>
      </c>
      <c r="D8339" s="6" t="s">
        <v>18587</v>
      </c>
      <c r="E8339" s="6" t="s">
        <v>15819</v>
      </c>
      <c r="F8339" s="6" t="s">
        <v>29645</v>
      </c>
      <c r="G8339" s="6" t="s">
        <v>29646</v>
      </c>
      <c r="H8339" s="79">
        <v>4923.481205</v>
      </c>
    </row>
    <row r="8340" spans="1:8" x14ac:dyDescent="0.2">
      <c r="A8340" s="6">
        <v>30203101</v>
      </c>
      <c r="B8340" s="6" t="s">
        <v>29647</v>
      </c>
      <c r="C8340" s="6" t="s">
        <v>5785</v>
      </c>
      <c r="D8340" s="6" t="s">
        <v>18044</v>
      </c>
      <c r="E8340" s="6" t="s">
        <v>5638</v>
      </c>
      <c r="F8340" s="6" t="s">
        <v>29648</v>
      </c>
      <c r="G8340" s="6" t="s">
        <v>29649</v>
      </c>
      <c r="H8340" s="79">
        <v>4957.5448880000004</v>
      </c>
    </row>
    <row r="8341" spans="1:8" x14ac:dyDescent="0.2">
      <c r="A8341" s="6">
        <v>30215571</v>
      </c>
      <c r="B8341" s="6" t="s">
        <v>29650</v>
      </c>
      <c r="C8341" s="6" t="s">
        <v>5736</v>
      </c>
      <c r="D8341" s="6" t="s">
        <v>17993</v>
      </c>
      <c r="E8341" s="6" t="s">
        <v>15819</v>
      </c>
      <c r="F8341" s="6" t="s">
        <v>29651</v>
      </c>
      <c r="G8341" s="6" t="s">
        <v>29652</v>
      </c>
      <c r="H8341" s="79">
        <v>4965.6363920000003</v>
      </c>
    </row>
    <row r="8342" spans="1:8" x14ac:dyDescent="0.2">
      <c r="A8342" s="6">
        <v>30245546</v>
      </c>
      <c r="B8342" s="6" t="s">
        <v>29653</v>
      </c>
      <c r="C8342" s="6" t="s">
        <v>6875</v>
      </c>
      <c r="D8342" s="6" t="s">
        <v>22958</v>
      </c>
      <c r="E8342" s="6" t="s">
        <v>5638</v>
      </c>
      <c r="F8342" s="6" t="s">
        <v>29654</v>
      </c>
      <c r="G8342" s="6" t="s">
        <v>29655</v>
      </c>
      <c r="H8342" s="79">
        <v>4966.8374569999996</v>
      </c>
    </row>
    <row r="8343" spans="1:8" x14ac:dyDescent="0.2">
      <c r="A8343" s="6">
        <v>30154924</v>
      </c>
      <c r="B8343" s="6" t="s">
        <v>29656</v>
      </c>
      <c r="C8343" s="6" t="s">
        <v>6875</v>
      </c>
      <c r="D8343" s="6" t="s">
        <v>7351</v>
      </c>
      <c r="E8343" s="6" t="s">
        <v>5638</v>
      </c>
      <c r="F8343" s="6" t="s">
        <v>29657</v>
      </c>
      <c r="G8343" s="6" t="s">
        <v>29658</v>
      </c>
      <c r="H8343" s="79">
        <v>4966.8374569999996</v>
      </c>
    </row>
    <row r="8344" spans="1:8" x14ac:dyDescent="0.2">
      <c r="A8344" s="6">
        <v>30275794</v>
      </c>
      <c r="B8344" s="6" t="s">
        <v>29659</v>
      </c>
      <c r="C8344" s="6" t="s">
        <v>5642</v>
      </c>
      <c r="D8344" s="6" t="s">
        <v>17993</v>
      </c>
      <c r="E8344" s="6" t="s">
        <v>15819</v>
      </c>
      <c r="F8344" s="6" t="s">
        <v>29660</v>
      </c>
      <c r="G8344" s="6" t="s">
        <v>29661</v>
      </c>
      <c r="H8344" s="79">
        <v>4966.8374569999996</v>
      </c>
    </row>
    <row r="8345" spans="1:8" x14ac:dyDescent="0.2">
      <c r="A8345" s="6">
        <v>30055978</v>
      </c>
      <c r="B8345" s="6" t="s">
        <v>29662</v>
      </c>
      <c r="C8345" s="6" t="s">
        <v>5642</v>
      </c>
      <c r="D8345" s="6" t="s">
        <v>17997</v>
      </c>
      <c r="E8345" s="6" t="s">
        <v>15819</v>
      </c>
      <c r="F8345" s="6" t="s">
        <v>29663</v>
      </c>
      <c r="G8345" s="6" t="s">
        <v>29664</v>
      </c>
      <c r="H8345" s="79">
        <v>4966.8374569999996</v>
      </c>
    </row>
    <row r="8346" spans="1:8" x14ac:dyDescent="0.2">
      <c r="A8346" s="6">
        <v>30320593</v>
      </c>
      <c r="B8346" s="6" t="s">
        <v>29665</v>
      </c>
      <c r="C8346" s="6" t="s">
        <v>9345</v>
      </c>
      <c r="D8346" s="6" t="s">
        <v>18587</v>
      </c>
      <c r="E8346" s="6" t="s">
        <v>15819</v>
      </c>
      <c r="F8346" s="6" t="s">
        <v>29666</v>
      </c>
      <c r="G8346" s="6" t="s">
        <v>29667</v>
      </c>
      <c r="H8346" s="79">
        <v>4966.8374569999996</v>
      </c>
    </row>
    <row r="8347" spans="1:8" x14ac:dyDescent="0.2">
      <c r="A8347" s="6">
        <v>30095492</v>
      </c>
      <c r="B8347" s="6" t="s">
        <v>29668</v>
      </c>
      <c r="C8347" s="6" t="s">
        <v>7095</v>
      </c>
      <c r="D8347" s="6" t="s">
        <v>17993</v>
      </c>
      <c r="E8347" s="6" t="s">
        <v>15819</v>
      </c>
      <c r="F8347" s="6" t="s">
        <v>29669</v>
      </c>
      <c r="G8347" s="6" t="s">
        <v>29670</v>
      </c>
      <c r="H8347" s="79">
        <v>4966.896804</v>
      </c>
    </row>
    <row r="8348" spans="1:8" x14ac:dyDescent="0.2">
      <c r="A8348" s="6">
        <v>30070279</v>
      </c>
      <c r="B8348" s="6" t="s">
        <v>29671</v>
      </c>
      <c r="C8348" s="6" t="s">
        <v>7095</v>
      </c>
      <c r="D8348" s="6" t="s">
        <v>17997</v>
      </c>
      <c r="E8348" s="6" t="s">
        <v>15819</v>
      </c>
      <c r="F8348" s="6" t="s">
        <v>29672</v>
      </c>
      <c r="G8348" s="6" t="s">
        <v>29673</v>
      </c>
      <c r="H8348" s="79">
        <v>4966.896804</v>
      </c>
    </row>
    <row r="8349" spans="1:8" x14ac:dyDescent="0.2">
      <c r="A8349" s="6">
        <v>30350598</v>
      </c>
      <c r="B8349" s="6" t="s">
        <v>29674</v>
      </c>
      <c r="C8349" s="6" t="s">
        <v>6556</v>
      </c>
      <c r="D8349" s="6" t="s">
        <v>18044</v>
      </c>
      <c r="E8349" s="6" t="s">
        <v>5638</v>
      </c>
      <c r="F8349" s="6" t="s">
        <v>29675</v>
      </c>
      <c r="G8349" s="6" t="s">
        <v>29676</v>
      </c>
      <c r="H8349" s="79">
        <v>4966.896804</v>
      </c>
    </row>
    <row r="8350" spans="1:8" x14ac:dyDescent="0.2">
      <c r="A8350" s="6">
        <v>30003071</v>
      </c>
      <c r="B8350" s="6" t="s">
        <v>29677</v>
      </c>
      <c r="C8350" s="6" t="s">
        <v>6637</v>
      </c>
      <c r="D8350" s="6" t="s">
        <v>17993</v>
      </c>
      <c r="E8350" s="6" t="s">
        <v>15819</v>
      </c>
      <c r="F8350" s="6" t="s">
        <v>29678</v>
      </c>
      <c r="G8350" s="6" t="s">
        <v>29679</v>
      </c>
      <c r="H8350" s="79">
        <v>4970.8269209999999</v>
      </c>
    </row>
    <row r="8351" spans="1:8" x14ac:dyDescent="0.2">
      <c r="A8351" s="6">
        <v>30129110</v>
      </c>
      <c r="B8351" s="6" t="s">
        <v>29680</v>
      </c>
      <c r="C8351" s="6" t="s">
        <v>6637</v>
      </c>
      <c r="D8351" s="6" t="s">
        <v>17997</v>
      </c>
      <c r="E8351" s="6" t="s">
        <v>15819</v>
      </c>
      <c r="F8351" s="6" t="s">
        <v>29681</v>
      </c>
      <c r="G8351" s="6" t="s">
        <v>29682</v>
      </c>
      <c r="H8351" s="79">
        <v>4970.8269209999999</v>
      </c>
    </row>
    <row r="8352" spans="1:8" x14ac:dyDescent="0.2">
      <c r="A8352" s="6">
        <v>30166462</v>
      </c>
      <c r="B8352" s="6" t="s">
        <v>3935</v>
      </c>
      <c r="C8352" s="6" t="s">
        <v>8610</v>
      </c>
      <c r="D8352" s="6" t="s">
        <v>18874</v>
      </c>
      <c r="E8352" s="6" t="s">
        <v>5638</v>
      </c>
      <c r="F8352" s="6" t="s">
        <v>3931</v>
      </c>
      <c r="G8352" s="6" t="s">
        <v>3932</v>
      </c>
      <c r="H8352" s="79">
        <v>4973.5858260000005</v>
      </c>
    </row>
    <row r="8353" spans="1:8" x14ac:dyDescent="0.2">
      <c r="A8353" s="6">
        <v>30102256</v>
      </c>
      <c r="B8353" s="6" t="s">
        <v>29683</v>
      </c>
      <c r="C8353" s="6" t="s">
        <v>5674</v>
      </c>
      <c r="D8353" s="6" t="s">
        <v>18034</v>
      </c>
      <c r="E8353" s="6" t="s">
        <v>5638</v>
      </c>
      <c r="F8353" s="6" t="s">
        <v>29684</v>
      </c>
      <c r="G8353" s="6" t="s">
        <v>29685</v>
      </c>
      <c r="H8353" s="79">
        <v>4987.2677750000003</v>
      </c>
    </row>
    <row r="8354" spans="1:8" x14ac:dyDescent="0.2">
      <c r="A8354" s="6">
        <v>30306375</v>
      </c>
      <c r="B8354" s="6" t="s">
        <v>29686</v>
      </c>
      <c r="C8354" s="6" t="s">
        <v>8209</v>
      </c>
      <c r="D8354" s="6" t="s">
        <v>22958</v>
      </c>
      <c r="E8354" s="6" t="s">
        <v>5638</v>
      </c>
      <c r="F8354" s="6" t="s">
        <v>29687</v>
      </c>
      <c r="G8354" s="6" t="s">
        <v>29688</v>
      </c>
      <c r="H8354" s="79">
        <v>4995.0048100000004</v>
      </c>
    </row>
    <row r="8355" spans="1:8" x14ac:dyDescent="0.2">
      <c r="A8355" s="6">
        <v>30040232</v>
      </c>
      <c r="B8355" s="6" t="s">
        <v>29689</v>
      </c>
      <c r="C8355" s="6" t="s">
        <v>8209</v>
      </c>
      <c r="D8355" s="6" t="s">
        <v>7351</v>
      </c>
      <c r="E8355" s="6" t="s">
        <v>5638</v>
      </c>
      <c r="F8355" s="6" t="s">
        <v>29690</v>
      </c>
      <c r="G8355" s="6" t="s">
        <v>29691</v>
      </c>
      <c r="H8355" s="79">
        <v>4995.0048100000004</v>
      </c>
    </row>
    <row r="8356" spans="1:8" x14ac:dyDescent="0.2">
      <c r="A8356" s="6">
        <v>30121587</v>
      </c>
      <c r="B8356" s="6" t="s">
        <v>29692</v>
      </c>
      <c r="C8356" s="6" t="s">
        <v>5658</v>
      </c>
      <c r="D8356" s="6" t="s">
        <v>17993</v>
      </c>
      <c r="E8356" s="6" t="s">
        <v>15819</v>
      </c>
      <c r="F8356" s="6" t="s">
        <v>29693</v>
      </c>
      <c r="G8356" s="6" t="s">
        <v>29694</v>
      </c>
      <c r="H8356" s="79">
        <v>4995.0048100000004</v>
      </c>
    </row>
    <row r="8357" spans="1:8" x14ac:dyDescent="0.2">
      <c r="A8357" s="6">
        <v>30047555</v>
      </c>
      <c r="B8357" s="6" t="s">
        <v>29695</v>
      </c>
      <c r="C8357" s="6" t="s">
        <v>5658</v>
      </c>
      <c r="D8357" s="6" t="s">
        <v>17997</v>
      </c>
      <c r="E8357" s="6" t="s">
        <v>15819</v>
      </c>
      <c r="F8357" s="6" t="s">
        <v>29696</v>
      </c>
      <c r="G8357" s="6" t="s">
        <v>29697</v>
      </c>
      <c r="H8357" s="79">
        <v>4995.0048100000004</v>
      </c>
    </row>
    <row r="8358" spans="1:8" x14ac:dyDescent="0.2">
      <c r="A8358" s="6">
        <v>30068722</v>
      </c>
      <c r="B8358" s="6" t="s">
        <v>29698</v>
      </c>
      <c r="C8358" s="6" t="s">
        <v>14191</v>
      </c>
      <c r="D8358" s="6" t="s">
        <v>18587</v>
      </c>
      <c r="E8358" s="6" t="s">
        <v>15819</v>
      </c>
      <c r="F8358" s="6" t="s">
        <v>29699</v>
      </c>
      <c r="G8358" s="6" t="s">
        <v>29700</v>
      </c>
      <c r="H8358" s="79">
        <v>4995.0048100000004</v>
      </c>
    </row>
    <row r="8359" spans="1:8" x14ac:dyDescent="0.2">
      <c r="A8359" s="6">
        <v>30203217</v>
      </c>
      <c r="B8359" s="6" t="s">
        <v>29701</v>
      </c>
      <c r="C8359" s="6" t="s">
        <v>5794</v>
      </c>
      <c r="D8359" s="6" t="s">
        <v>18420</v>
      </c>
      <c r="E8359" s="6" t="s">
        <v>5638</v>
      </c>
      <c r="F8359" s="6" t="s">
        <v>29702</v>
      </c>
      <c r="G8359" s="6" t="s">
        <v>29703</v>
      </c>
      <c r="H8359" s="79">
        <v>5002.6719009999997</v>
      </c>
    </row>
    <row r="8360" spans="1:8" x14ac:dyDescent="0.2">
      <c r="A8360" s="6">
        <v>30200603</v>
      </c>
      <c r="B8360" s="6" t="s">
        <v>1873</v>
      </c>
      <c r="C8360" s="6" t="s">
        <v>5794</v>
      </c>
      <c r="D8360" s="6" t="s">
        <v>18426</v>
      </c>
      <c r="E8360" s="6" t="s">
        <v>5638</v>
      </c>
      <c r="F8360" s="6" t="s">
        <v>1868</v>
      </c>
      <c r="G8360" s="6" t="s">
        <v>1869</v>
      </c>
      <c r="H8360" s="79">
        <v>5002.6719009999997</v>
      </c>
    </row>
    <row r="8361" spans="1:8" x14ac:dyDescent="0.2">
      <c r="A8361" s="6">
        <v>30445167</v>
      </c>
      <c r="B8361" s="6" t="s">
        <v>29704</v>
      </c>
      <c r="C8361" s="6" t="s">
        <v>6653</v>
      </c>
      <c r="D8361" s="6" t="s">
        <v>19176</v>
      </c>
      <c r="E8361" s="6" t="s">
        <v>5893</v>
      </c>
      <c r="F8361" s="6" t="s">
        <v>29705</v>
      </c>
      <c r="G8361" s="6" t="s">
        <v>29706</v>
      </c>
      <c r="H8361" s="79">
        <v>5007.7997420000002</v>
      </c>
    </row>
    <row r="8362" spans="1:8" x14ac:dyDescent="0.2">
      <c r="A8362" s="6">
        <v>30207696</v>
      </c>
      <c r="B8362" s="6" t="s">
        <v>29707</v>
      </c>
      <c r="C8362" s="6" t="s">
        <v>14179</v>
      </c>
      <c r="D8362" s="6" t="s">
        <v>18587</v>
      </c>
      <c r="E8362" s="6" t="s">
        <v>15819</v>
      </c>
      <c r="F8362" s="6" t="s">
        <v>29708</v>
      </c>
      <c r="G8362" s="6" t="s">
        <v>29709</v>
      </c>
      <c r="H8362" s="79">
        <v>5031.7890610000004</v>
      </c>
    </row>
    <row r="8363" spans="1:8" x14ac:dyDescent="0.2">
      <c r="A8363" s="6">
        <v>30107762</v>
      </c>
      <c r="B8363" s="6" t="s">
        <v>29710</v>
      </c>
      <c r="C8363" s="6" t="s">
        <v>14183</v>
      </c>
      <c r="D8363" s="6" t="s">
        <v>18587</v>
      </c>
      <c r="E8363" s="6" t="s">
        <v>15819</v>
      </c>
      <c r="F8363" s="6" t="s">
        <v>29711</v>
      </c>
      <c r="G8363" s="6" t="s">
        <v>29712</v>
      </c>
      <c r="H8363" s="79">
        <v>5031.7890610000004</v>
      </c>
    </row>
    <row r="8364" spans="1:8" x14ac:dyDescent="0.2">
      <c r="A8364" s="6">
        <v>30292695</v>
      </c>
      <c r="B8364" s="6" t="s">
        <v>29713</v>
      </c>
      <c r="C8364" s="6" t="s">
        <v>5929</v>
      </c>
      <c r="D8364" s="6" t="s">
        <v>17993</v>
      </c>
      <c r="E8364" s="6" t="s">
        <v>15819</v>
      </c>
      <c r="F8364" s="6" t="s">
        <v>29714</v>
      </c>
      <c r="G8364" s="6" t="s">
        <v>29715</v>
      </c>
      <c r="H8364" s="79">
        <v>5055.1866229999996</v>
      </c>
    </row>
    <row r="8365" spans="1:8" x14ac:dyDescent="0.2">
      <c r="A8365" s="6">
        <v>30219417</v>
      </c>
      <c r="B8365" s="6" t="s">
        <v>29716</v>
      </c>
      <c r="C8365" s="6" t="s">
        <v>5929</v>
      </c>
      <c r="D8365" s="6" t="s">
        <v>17997</v>
      </c>
      <c r="E8365" s="6" t="s">
        <v>15819</v>
      </c>
      <c r="F8365" s="6" t="s">
        <v>29717</v>
      </c>
      <c r="G8365" s="6" t="s">
        <v>29718</v>
      </c>
      <c r="H8365" s="79">
        <v>5055.1866229999996</v>
      </c>
    </row>
    <row r="8366" spans="1:8" x14ac:dyDescent="0.2">
      <c r="A8366" s="6">
        <v>30440981</v>
      </c>
      <c r="B8366" s="6" t="s">
        <v>29719</v>
      </c>
      <c r="C8366" s="6" t="s">
        <v>5933</v>
      </c>
      <c r="D8366" s="6" t="s">
        <v>17997</v>
      </c>
      <c r="E8366" s="6" t="s">
        <v>15819</v>
      </c>
      <c r="F8366" s="6" t="s">
        <v>29720</v>
      </c>
      <c r="G8366" s="6" t="s">
        <v>29721</v>
      </c>
      <c r="H8366" s="79">
        <v>5055.1866229999996</v>
      </c>
    </row>
    <row r="8367" spans="1:8" x14ac:dyDescent="0.2">
      <c r="A8367" s="6">
        <v>30189541</v>
      </c>
      <c r="B8367" s="6" t="s">
        <v>29722</v>
      </c>
      <c r="C8367" s="6" t="s">
        <v>6001</v>
      </c>
      <c r="D8367" s="6" t="s">
        <v>18044</v>
      </c>
      <c r="E8367" s="6" t="s">
        <v>5638</v>
      </c>
      <c r="F8367" s="6" t="s">
        <v>29723</v>
      </c>
      <c r="G8367" s="6" t="s">
        <v>29724</v>
      </c>
      <c r="H8367" s="79">
        <v>5061.9642199999998</v>
      </c>
    </row>
    <row r="8368" spans="1:8" x14ac:dyDescent="0.2">
      <c r="A8368" s="6">
        <v>30427200</v>
      </c>
      <c r="B8368" s="6" t="s">
        <v>29725</v>
      </c>
      <c r="C8368" s="6" t="s">
        <v>6867</v>
      </c>
      <c r="D8368" s="6" t="s">
        <v>22958</v>
      </c>
      <c r="E8368" s="6" t="s">
        <v>5638</v>
      </c>
      <c r="F8368" s="6" t="s">
        <v>29726</v>
      </c>
      <c r="G8368" s="6" t="s">
        <v>29727</v>
      </c>
      <c r="H8368" s="79">
        <v>5079.9389220000003</v>
      </c>
    </row>
    <row r="8369" spans="1:8" x14ac:dyDescent="0.2">
      <c r="A8369" s="6">
        <v>30169076</v>
      </c>
      <c r="B8369" s="6" t="s">
        <v>29728</v>
      </c>
      <c r="C8369" s="6" t="s">
        <v>6867</v>
      </c>
      <c r="D8369" s="6" t="s">
        <v>7351</v>
      </c>
      <c r="E8369" s="6" t="s">
        <v>5638</v>
      </c>
      <c r="F8369" s="6" t="s">
        <v>29729</v>
      </c>
      <c r="G8369" s="6" t="s">
        <v>29730</v>
      </c>
      <c r="H8369" s="79">
        <v>5079.9389220000003</v>
      </c>
    </row>
    <row r="8370" spans="1:8" x14ac:dyDescent="0.2">
      <c r="A8370" s="6">
        <v>30375267</v>
      </c>
      <c r="B8370" s="6" t="s">
        <v>29731</v>
      </c>
      <c r="C8370" s="6" t="s">
        <v>6871</v>
      </c>
      <c r="D8370" s="6" t="s">
        <v>7351</v>
      </c>
      <c r="E8370" s="6" t="s">
        <v>5638</v>
      </c>
      <c r="F8370" s="6" t="s">
        <v>29732</v>
      </c>
      <c r="G8370" s="6" t="s">
        <v>29733</v>
      </c>
      <c r="H8370" s="79">
        <v>5079.9389220000003</v>
      </c>
    </row>
    <row r="8371" spans="1:8" x14ac:dyDescent="0.2">
      <c r="A8371" s="6">
        <v>30203448</v>
      </c>
      <c r="B8371" s="6" t="s">
        <v>29734</v>
      </c>
      <c r="C8371" s="6" t="s">
        <v>5794</v>
      </c>
      <c r="D8371" s="6" t="s">
        <v>17993</v>
      </c>
      <c r="E8371" s="6" t="s">
        <v>15819</v>
      </c>
      <c r="F8371" s="6" t="s">
        <v>29735</v>
      </c>
      <c r="G8371" s="6" t="s">
        <v>29736</v>
      </c>
      <c r="H8371" s="79">
        <v>5079.9389220000003</v>
      </c>
    </row>
    <row r="8372" spans="1:8" x14ac:dyDescent="0.2">
      <c r="A8372" s="6">
        <v>30042972</v>
      </c>
      <c r="B8372" s="6" t="s">
        <v>29737</v>
      </c>
      <c r="C8372" s="6" t="s">
        <v>5636</v>
      </c>
      <c r="D8372" s="6" t="s">
        <v>17993</v>
      </c>
      <c r="E8372" s="6" t="s">
        <v>15819</v>
      </c>
      <c r="F8372" s="6" t="s">
        <v>29738</v>
      </c>
      <c r="G8372" s="6" t="s">
        <v>29739</v>
      </c>
      <c r="H8372" s="79">
        <v>5079.9389220000003</v>
      </c>
    </row>
    <row r="8373" spans="1:8" x14ac:dyDescent="0.2">
      <c r="A8373" s="6">
        <v>30050466</v>
      </c>
      <c r="B8373" s="6" t="s">
        <v>29740</v>
      </c>
      <c r="C8373" s="6" t="s">
        <v>5794</v>
      </c>
      <c r="D8373" s="6" t="s">
        <v>17997</v>
      </c>
      <c r="E8373" s="6" t="s">
        <v>15819</v>
      </c>
      <c r="F8373" s="6" t="s">
        <v>29741</v>
      </c>
      <c r="G8373" s="6" t="s">
        <v>29742</v>
      </c>
      <c r="H8373" s="79">
        <v>5079.9389220000003</v>
      </c>
    </row>
    <row r="8374" spans="1:8" x14ac:dyDescent="0.2">
      <c r="A8374" s="6">
        <v>30259138</v>
      </c>
      <c r="B8374" s="6" t="s">
        <v>29743</v>
      </c>
      <c r="C8374" s="6" t="s">
        <v>5636</v>
      </c>
      <c r="D8374" s="6" t="s">
        <v>17997</v>
      </c>
      <c r="E8374" s="6" t="s">
        <v>15819</v>
      </c>
      <c r="F8374" s="6" t="s">
        <v>29744</v>
      </c>
      <c r="G8374" s="6" t="s">
        <v>29745</v>
      </c>
      <c r="H8374" s="79">
        <v>5079.9389220000003</v>
      </c>
    </row>
    <row r="8375" spans="1:8" x14ac:dyDescent="0.2">
      <c r="A8375" s="6">
        <v>30449127</v>
      </c>
      <c r="B8375" s="6" t="s">
        <v>29746</v>
      </c>
      <c r="C8375" s="6" t="s">
        <v>9353</v>
      </c>
      <c r="D8375" s="6" t="s">
        <v>18587</v>
      </c>
      <c r="E8375" s="6" t="s">
        <v>15819</v>
      </c>
      <c r="F8375" s="6" t="s">
        <v>29747</v>
      </c>
      <c r="G8375" s="6" t="s">
        <v>29748</v>
      </c>
      <c r="H8375" s="79">
        <v>5079.9389220000003</v>
      </c>
    </row>
    <row r="8376" spans="1:8" x14ac:dyDescent="0.2">
      <c r="A8376" s="6">
        <v>30078304</v>
      </c>
      <c r="B8376" s="6" t="s">
        <v>29749</v>
      </c>
      <c r="C8376" s="6" t="s">
        <v>6628</v>
      </c>
      <c r="D8376" s="6" t="s">
        <v>7351</v>
      </c>
      <c r="E8376" s="6" t="s">
        <v>5638</v>
      </c>
      <c r="F8376" s="6" t="s">
        <v>29750</v>
      </c>
      <c r="G8376" s="6" t="s">
        <v>29751</v>
      </c>
      <c r="H8376" s="79">
        <v>5081.838546</v>
      </c>
    </row>
    <row r="8377" spans="1:8" x14ac:dyDescent="0.2">
      <c r="A8377" s="6">
        <v>30332358</v>
      </c>
      <c r="B8377" s="6" t="s">
        <v>29752</v>
      </c>
      <c r="C8377" s="6" t="s">
        <v>6226</v>
      </c>
      <c r="D8377" s="6" t="s">
        <v>17993</v>
      </c>
      <c r="E8377" s="6" t="s">
        <v>15819</v>
      </c>
      <c r="F8377" s="6" t="s">
        <v>29753</v>
      </c>
      <c r="G8377" s="6" t="s">
        <v>29754</v>
      </c>
      <c r="H8377" s="79">
        <v>5082.2565619999996</v>
      </c>
    </row>
    <row r="8378" spans="1:8" x14ac:dyDescent="0.2">
      <c r="A8378" s="6">
        <v>30282653</v>
      </c>
      <c r="B8378" s="6" t="s">
        <v>29755</v>
      </c>
      <c r="C8378" s="6" t="s">
        <v>6226</v>
      </c>
      <c r="D8378" s="6" t="s">
        <v>17997</v>
      </c>
      <c r="E8378" s="6" t="s">
        <v>15819</v>
      </c>
      <c r="F8378" s="6" t="s">
        <v>29756</v>
      </c>
      <c r="G8378" s="6" t="s">
        <v>29757</v>
      </c>
      <c r="H8378" s="79">
        <v>5082.2565619999996</v>
      </c>
    </row>
    <row r="8379" spans="1:8" x14ac:dyDescent="0.2">
      <c r="A8379" s="6">
        <v>30039194</v>
      </c>
      <c r="B8379" s="6" t="s">
        <v>29758</v>
      </c>
      <c r="C8379" s="6" t="s">
        <v>6302</v>
      </c>
      <c r="D8379" s="6" t="s">
        <v>18044</v>
      </c>
      <c r="E8379" s="6" t="s">
        <v>5638</v>
      </c>
      <c r="F8379" s="6" t="s">
        <v>29759</v>
      </c>
      <c r="G8379" s="6" t="s">
        <v>29760</v>
      </c>
      <c r="H8379" s="79">
        <v>5082.2565619999996</v>
      </c>
    </row>
    <row r="8380" spans="1:8" x14ac:dyDescent="0.2">
      <c r="A8380" s="6">
        <v>30216618</v>
      </c>
      <c r="B8380" s="6" t="s">
        <v>29761</v>
      </c>
      <c r="C8380" s="6" t="s">
        <v>8622</v>
      </c>
      <c r="D8380" s="6" t="s">
        <v>19176</v>
      </c>
      <c r="E8380" s="6" t="s">
        <v>5893</v>
      </c>
      <c r="F8380" s="6" t="s">
        <v>29762</v>
      </c>
      <c r="G8380" s="6" t="s">
        <v>29763</v>
      </c>
      <c r="H8380" s="79">
        <v>5082.5013259999996</v>
      </c>
    </row>
    <row r="8381" spans="1:8" x14ac:dyDescent="0.2">
      <c r="A8381" s="6">
        <v>30063099</v>
      </c>
      <c r="B8381" s="6" t="s">
        <v>29764</v>
      </c>
      <c r="C8381" s="6" t="s">
        <v>8626</v>
      </c>
      <c r="D8381" s="6" t="s">
        <v>19176</v>
      </c>
      <c r="E8381" s="6" t="s">
        <v>5893</v>
      </c>
      <c r="F8381" s="6" t="s">
        <v>29765</v>
      </c>
      <c r="G8381" s="6" t="s">
        <v>29766</v>
      </c>
      <c r="H8381" s="79">
        <v>5082.5013259999996</v>
      </c>
    </row>
    <row r="8382" spans="1:8" x14ac:dyDescent="0.2">
      <c r="A8382" s="6">
        <v>30219606</v>
      </c>
      <c r="B8382" s="6" t="s">
        <v>29767</v>
      </c>
      <c r="C8382" s="6" t="s">
        <v>8622</v>
      </c>
      <c r="D8382" s="6" t="s">
        <v>19180</v>
      </c>
      <c r="E8382" s="6" t="s">
        <v>5893</v>
      </c>
      <c r="F8382" s="6" t="s">
        <v>29768</v>
      </c>
      <c r="G8382" s="6" t="s">
        <v>29769</v>
      </c>
      <c r="H8382" s="79">
        <v>5082.5013259999996</v>
      </c>
    </row>
    <row r="8383" spans="1:8" x14ac:dyDescent="0.2">
      <c r="A8383" s="6">
        <v>30467032</v>
      </c>
      <c r="B8383" s="6" t="s">
        <v>29770</v>
      </c>
      <c r="C8383" s="6" t="s">
        <v>6226</v>
      </c>
      <c r="D8383" s="6" t="s">
        <v>22958</v>
      </c>
      <c r="E8383" s="6" t="s">
        <v>5638</v>
      </c>
      <c r="F8383" s="6" t="s">
        <v>29771</v>
      </c>
      <c r="G8383" s="6" t="s">
        <v>29772</v>
      </c>
      <c r="H8383" s="79">
        <v>5090.7194810000001</v>
      </c>
    </row>
    <row r="8384" spans="1:8" x14ac:dyDescent="0.2">
      <c r="A8384" s="6">
        <v>30013370</v>
      </c>
      <c r="B8384" s="6" t="s">
        <v>29773</v>
      </c>
      <c r="C8384" s="6" t="s">
        <v>6226</v>
      </c>
      <c r="D8384" s="6" t="s">
        <v>7351</v>
      </c>
      <c r="E8384" s="6" t="s">
        <v>5638</v>
      </c>
      <c r="F8384" s="6" t="s">
        <v>29774</v>
      </c>
      <c r="G8384" s="6" t="s">
        <v>29775</v>
      </c>
      <c r="H8384" s="79">
        <v>5090.7194810000001</v>
      </c>
    </row>
    <row r="8385" spans="1:8" x14ac:dyDescent="0.2">
      <c r="A8385" s="6">
        <v>30089854</v>
      </c>
      <c r="B8385" s="6" t="s">
        <v>5023</v>
      </c>
      <c r="C8385" s="6" t="s">
        <v>8646</v>
      </c>
      <c r="D8385" s="6" t="s">
        <v>18874</v>
      </c>
      <c r="E8385" s="6" t="s">
        <v>5638</v>
      </c>
      <c r="F8385" s="6" t="s">
        <v>5019</v>
      </c>
      <c r="G8385" s="6" t="s">
        <v>5020</v>
      </c>
      <c r="H8385" s="79">
        <v>5102.3550960000002</v>
      </c>
    </row>
    <row r="8386" spans="1:8" x14ac:dyDescent="0.2">
      <c r="A8386" s="6">
        <v>30160803</v>
      </c>
      <c r="B8386" s="6" t="s">
        <v>29776</v>
      </c>
      <c r="C8386" s="6" t="s">
        <v>8201</v>
      </c>
      <c r="D8386" s="6" t="s">
        <v>22958</v>
      </c>
      <c r="E8386" s="6" t="s">
        <v>5638</v>
      </c>
      <c r="F8386" s="6" t="s">
        <v>29777</v>
      </c>
      <c r="G8386" s="6" t="s">
        <v>29778</v>
      </c>
      <c r="H8386" s="79">
        <v>5105.4819299999999</v>
      </c>
    </row>
    <row r="8387" spans="1:8" x14ac:dyDescent="0.2">
      <c r="A8387" s="6">
        <v>30161588</v>
      </c>
      <c r="B8387" s="6" t="s">
        <v>29779</v>
      </c>
      <c r="C8387" s="6" t="s">
        <v>8201</v>
      </c>
      <c r="D8387" s="6" t="s">
        <v>7351</v>
      </c>
      <c r="E8387" s="6" t="s">
        <v>5638</v>
      </c>
      <c r="F8387" s="6" t="s">
        <v>29780</v>
      </c>
      <c r="G8387" s="6" t="s">
        <v>29781</v>
      </c>
      <c r="H8387" s="79">
        <v>5105.4819299999999</v>
      </c>
    </row>
    <row r="8388" spans="1:8" x14ac:dyDescent="0.2">
      <c r="A8388" s="6">
        <v>30178743</v>
      </c>
      <c r="B8388" s="6" t="s">
        <v>29782</v>
      </c>
      <c r="C8388" s="6" t="s">
        <v>5650</v>
      </c>
      <c r="D8388" s="6" t="s">
        <v>17993</v>
      </c>
      <c r="E8388" s="6" t="s">
        <v>15819</v>
      </c>
      <c r="F8388" s="6" t="s">
        <v>29783</v>
      </c>
      <c r="G8388" s="6" t="s">
        <v>29784</v>
      </c>
      <c r="H8388" s="79">
        <v>5105.4819299999999</v>
      </c>
    </row>
    <row r="8389" spans="1:8" x14ac:dyDescent="0.2">
      <c r="A8389" s="6">
        <v>30112406</v>
      </c>
      <c r="B8389" s="6" t="s">
        <v>29785</v>
      </c>
      <c r="C8389" s="6" t="s">
        <v>5650</v>
      </c>
      <c r="D8389" s="6" t="s">
        <v>17997</v>
      </c>
      <c r="E8389" s="6" t="s">
        <v>15819</v>
      </c>
      <c r="F8389" s="6" t="s">
        <v>29786</v>
      </c>
      <c r="G8389" s="6" t="s">
        <v>29787</v>
      </c>
      <c r="H8389" s="79">
        <v>5105.4819299999999</v>
      </c>
    </row>
    <row r="8390" spans="1:8" x14ac:dyDescent="0.2">
      <c r="A8390" s="6">
        <v>30342651</v>
      </c>
      <c r="B8390" s="6" t="s">
        <v>29788</v>
      </c>
      <c r="C8390" s="6" t="s">
        <v>9337</v>
      </c>
      <c r="D8390" s="6" t="s">
        <v>18587</v>
      </c>
      <c r="E8390" s="6" t="s">
        <v>15819</v>
      </c>
      <c r="F8390" s="6" t="s">
        <v>29789</v>
      </c>
      <c r="G8390" s="6" t="s">
        <v>29790</v>
      </c>
      <c r="H8390" s="79">
        <v>5105.4819299999999</v>
      </c>
    </row>
    <row r="8391" spans="1:8" x14ac:dyDescent="0.2">
      <c r="A8391" s="6">
        <v>30050864</v>
      </c>
      <c r="B8391" s="6" t="s">
        <v>29791</v>
      </c>
      <c r="C8391" s="6" t="s">
        <v>6146</v>
      </c>
      <c r="D8391" s="6" t="s">
        <v>22958</v>
      </c>
      <c r="E8391" s="6" t="s">
        <v>5638</v>
      </c>
      <c r="F8391" s="6" t="s">
        <v>29792</v>
      </c>
      <c r="G8391" s="6" t="s">
        <v>29793</v>
      </c>
      <c r="H8391" s="79">
        <v>5106.2996839999996</v>
      </c>
    </row>
    <row r="8392" spans="1:8" x14ac:dyDescent="0.2">
      <c r="A8392" s="6">
        <v>30248898</v>
      </c>
      <c r="B8392" s="6" t="s">
        <v>29794</v>
      </c>
      <c r="C8392" s="6" t="s">
        <v>6150</v>
      </c>
      <c r="D8392" s="6" t="s">
        <v>22958</v>
      </c>
      <c r="E8392" s="6" t="s">
        <v>5638</v>
      </c>
      <c r="F8392" s="6" t="s">
        <v>29795</v>
      </c>
      <c r="G8392" s="6" t="s">
        <v>29796</v>
      </c>
      <c r="H8392" s="79">
        <v>5106.2996839999996</v>
      </c>
    </row>
    <row r="8393" spans="1:8" x14ac:dyDescent="0.2">
      <c r="A8393" s="6">
        <v>30027611</v>
      </c>
      <c r="B8393" s="6" t="s">
        <v>29797</v>
      </c>
      <c r="C8393" s="6" t="s">
        <v>6154</v>
      </c>
      <c r="D8393" s="6" t="s">
        <v>22958</v>
      </c>
      <c r="E8393" s="6" t="s">
        <v>5638</v>
      </c>
      <c r="F8393" s="6" t="s">
        <v>29798</v>
      </c>
      <c r="G8393" s="6" t="s">
        <v>29799</v>
      </c>
      <c r="H8393" s="79">
        <v>5106.2996839999996</v>
      </c>
    </row>
    <row r="8394" spans="1:8" x14ac:dyDescent="0.2">
      <c r="A8394" s="6">
        <v>30234791</v>
      </c>
      <c r="B8394" s="6" t="s">
        <v>29800</v>
      </c>
      <c r="C8394" s="6" t="s">
        <v>6146</v>
      </c>
      <c r="D8394" s="6" t="s">
        <v>7351</v>
      </c>
      <c r="E8394" s="6" t="s">
        <v>5638</v>
      </c>
      <c r="F8394" s="6" t="s">
        <v>29801</v>
      </c>
      <c r="G8394" s="6" t="s">
        <v>29802</v>
      </c>
      <c r="H8394" s="79">
        <v>5106.2996839999996</v>
      </c>
    </row>
    <row r="8395" spans="1:8" x14ac:dyDescent="0.2">
      <c r="A8395" s="6">
        <v>30062703</v>
      </c>
      <c r="B8395" s="6" t="s">
        <v>29803</v>
      </c>
      <c r="C8395" s="6" t="s">
        <v>6150</v>
      </c>
      <c r="D8395" s="6" t="s">
        <v>7351</v>
      </c>
      <c r="E8395" s="6" t="s">
        <v>5638</v>
      </c>
      <c r="F8395" s="6" t="s">
        <v>29804</v>
      </c>
      <c r="G8395" s="6" t="s">
        <v>29805</v>
      </c>
      <c r="H8395" s="79">
        <v>5106.2996839999996</v>
      </c>
    </row>
    <row r="8396" spans="1:8" x14ac:dyDescent="0.2">
      <c r="A8396" s="6">
        <v>30200148</v>
      </c>
      <c r="B8396" s="6" t="s">
        <v>29806</v>
      </c>
      <c r="C8396" s="6" t="s">
        <v>6154</v>
      </c>
      <c r="D8396" s="6" t="s">
        <v>7351</v>
      </c>
      <c r="E8396" s="6" t="s">
        <v>5638</v>
      </c>
      <c r="F8396" s="6" t="s">
        <v>29807</v>
      </c>
      <c r="G8396" s="6" t="s">
        <v>29808</v>
      </c>
      <c r="H8396" s="79">
        <v>5106.2996839999996</v>
      </c>
    </row>
    <row r="8397" spans="1:8" x14ac:dyDescent="0.2">
      <c r="A8397" s="6">
        <v>30002011</v>
      </c>
      <c r="B8397" s="6" t="s">
        <v>29809</v>
      </c>
      <c r="C8397" s="6" t="s">
        <v>9853</v>
      </c>
      <c r="D8397" s="6" t="s">
        <v>12145</v>
      </c>
      <c r="E8397" s="6" t="s">
        <v>5638</v>
      </c>
      <c r="F8397" s="6" t="s">
        <v>29810</v>
      </c>
      <c r="G8397" s="6" t="s">
        <v>29811</v>
      </c>
      <c r="H8397" s="79">
        <v>5109.6571119999999</v>
      </c>
    </row>
    <row r="8398" spans="1:8" x14ac:dyDescent="0.2">
      <c r="A8398" s="6">
        <v>30209490</v>
      </c>
      <c r="B8398" s="6" t="s">
        <v>29812</v>
      </c>
      <c r="C8398" s="6" t="s">
        <v>9857</v>
      </c>
      <c r="D8398" s="6" t="s">
        <v>12145</v>
      </c>
      <c r="E8398" s="6" t="s">
        <v>5638</v>
      </c>
      <c r="F8398" s="6" t="s">
        <v>29813</v>
      </c>
      <c r="G8398" s="6" t="s">
        <v>29814</v>
      </c>
      <c r="H8398" s="79">
        <v>5109.6571119999999</v>
      </c>
    </row>
    <row r="8399" spans="1:8" x14ac:dyDescent="0.2">
      <c r="A8399" s="6">
        <v>30067601</v>
      </c>
      <c r="B8399" s="6" t="s">
        <v>29815</v>
      </c>
      <c r="C8399" s="6" t="s">
        <v>9861</v>
      </c>
      <c r="D8399" s="6" t="s">
        <v>12145</v>
      </c>
      <c r="E8399" s="6" t="s">
        <v>5638</v>
      </c>
      <c r="F8399" s="6" t="s">
        <v>29816</v>
      </c>
      <c r="G8399" s="6" t="s">
        <v>29817</v>
      </c>
      <c r="H8399" s="79">
        <v>5109.6571119999999</v>
      </c>
    </row>
    <row r="8400" spans="1:8" x14ac:dyDescent="0.2">
      <c r="A8400" s="6">
        <v>30310573</v>
      </c>
      <c r="B8400" s="6" t="s">
        <v>29818</v>
      </c>
      <c r="C8400" s="6" t="s">
        <v>9865</v>
      </c>
      <c r="D8400" s="6" t="s">
        <v>12145</v>
      </c>
      <c r="E8400" s="6" t="s">
        <v>5638</v>
      </c>
      <c r="F8400" s="6" t="s">
        <v>29819</v>
      </c>
      <c r="G8400" s="6" t="s">
        <v>29820</v>
      </c>
      <c r="H8400" s="79">
        <v>5109.6571119999999</v>
      </c>
    </row>
    <row r="8401" spans="1:8" x14ac:dyDescent="0.2">
      <c r="A8401" s="6">
        <v>30420496</v>
      </c>
      <c r="B8401" s="6" t="s">
        <v>29821</v>
      </c>
      <c r="C8401" s="6" t="s">
        <v>6282</v>
      </c>
      <c r="D8401" s="6" t="s">
        <v>22958</v>
      </c>
      <c r="E8401" s="6" t="s">
        <v>5638</v>
      </c>
      <c r="F8401" s="6" t="s">
        <v>29822</v>
      </c>
      <c r="G8401" s="6" t="s">
        <v>29823</v>
      </c>
      <c r="H8401" s="79">
        <v>5124.3786849999997</v>
      </c>
    </row>
    <row r="8402" spans="1:8" x14ac:dyDescent="0.2">
      <c r="A8402" s="6">
        <v>30209524</v>
      </c>
      <c r="B8402" s="6" t="s">
        <v>29824</v>
      </c>
      <c r="C8402" s="6" t="s">
        <v>7242</v>
      </c>
      <c r="D8402" s="6" t="s">
        <v>19176</v>
      </c>
      <c r="E8402" s="6" t="s">
        <v>5893</v>
      </c>
      <c r="F8402" s="6" t="s">
        <v>29825</v>
      </c>
      <c r="G8402" s="6" t="s">
        <v>29826</v>
      </c>
      <c r="H8402" s="79">
        <v>5131.0016500000002</v>
      </c>
    </row>
    <row r="8403" spans="1:8" x14ac:dyDescent="0.2">
      <c r="A8403" s="6">
        <v>30336764</v>
      </c>
      <c r="B8403" s="6" t="s">
        <v>29827</v>
      </c>
      <c r="C8403" s="6" t="s">
        <v>6105</v>
      </c>
      <c r="D8403" s="6" t="s">
        <v>18868</v>
      </c>
      <c r="E8403" s="6" t="s">
        <v>5638</v>
      </c>
      <c r="F8403" s="6" t="s">
        <v>29828</v>
      </c>
      <c r="G8403" s="6" t="s">
        <v>29829</v>
      </c>
      <c r="H8403" s="79">
        <v>5154.3273049999998</v>
      </c>
    </row>
    <row r="8404" spans="1:8" x14ac:dyDescent="0.2">
      <c r="A8404" s="6">
        <v>30325263</v>
      </c>
      <c r="B8404" s="6" t="s">
        <v>29830</v>
      </c>
      <c r="C8404" s="6" t="s">
        <v>6105</v>
      </c>
      <c r="D8404" s="6" t="s">
        <v>18870</v>
      </c>
      <c r="E8404" s="6" t="s">
        <v>5638</v>
      </c>
      <c r="F8404" s="6" t="s">
        <v>29831</v>
      </c>
      <c r="G8404" s="6" t="s">
        <v>29832</v>
      </c>
      <c r="H8404" s="79">
        <v>5154.3273049999998</v>
      </c>
    </row>
    <row r="8405" spans="1:8" x14ac:dyDescent="0.2">
      <c r="A8405" s="6">
        <v>30162624</v>
      </c>
      <c r="B8405" s="6" t="s">
        <v>29833</v>
      </c>
      <c r="C8405" s="6" t="s">
        <v>21216</v>
      </c>
      <c r="D8405" s="6" t="s">
        <v>19176</v>
      </c>
      <c r="E8405" s="6" t="s">
        <v>5893</v>
      </c>
      <c r="F8405" s="6" t="s">
        <v>29834</v>
      </c>
      <c r="G8405" s="6" t="s">
        <v>29835</v>
      </c>
      <c r="H8405" s="79">
        <v>5154.4135180000003</v>
      </c>
    </row>
    <row r="8406" spans="1:8" x14ac:dyDescent="0.2">
      <c r="A8406" s="6">
        <v>30402068</v>
      </c>
      <c r="B8406" s="6" t="s">
        <v>29836</v>
      </c>
      <c r="C8406" s="6" t="s">
        <v>5762</v>
      </c>
      <c r="D8406" s="6" t="s">
        <v>24719</v>
      </c>
      <c r="E8406" s="6" t="s">
        <v>5893</v>
      </c>
      <c r="F8406" s="6" t="s">
        <v>29837</v>
      </c>
      <c r="G8406" s="6" t="s">
        <v>29838</v>
      </c>
      <c r="H8406" s="79">
        <v>5154.4135180000003</v>
      </c>
    </row>
    <row r="8407" spans="1:8" x14ac:dyDescent="0.2">
      <c r="A8407" s="6">
        <v>30000501</v>
      </c>
      <c r="B8407" s="6" t="s">
        <v>29839</v>
      </c>
      <c r="C8407" s="6" t="s">
        <v>29840</v>
      </c>
      <c r="D8407" s="6" t="s">
        <v>19351</v>
      </c>
      <c r="E8407" s="6" t="s">
        <v>5893</v>
      </c>
      <c r="F8407" s="6" t="s">
        <v>29841</v>
      </c>
      <c r="G8407" s="6" t="s">
        <v>29842</v>
      </c>
      <c r="H8407" s="79">
        <v>5160.1451999999999</v>
      </c>
    </row>
    <row r="8408" spans="1:8" x14ac:dyDescent="0.2">
      <c r="A8408" s="6">
        <v>30070538</v>
      </c>
      <c r="B8408" s="6" t="s">
        <v>29843</v>
      </c>
      <c r="C8408" s="6" t="s">
        <v>21309</v>
      </c>
      <c r="D8408" s="6" t="s">
        <v>20977</v>
      </c>
      <c r="E8408" s="6" t="s">
        <v>5638</v>
      </c>
      <c r="F8408" s="6" t="s">
        <v>29844</v>
      </c>
      <c r="G8408" s="6" t="s">
        <v>29845</v>
      </c>
      <c r="H8408" s="79">
        <v>5160.1451999999999</v>
      </c>
    </row>
    <row r="8409" spans="1:8" x14ac:dyDescent="0.2">
      <c r="A8409" s="6">
        <v>30038036</v>
      </c>
      <c r="B8409" s="6" t="s">
        <v>29846</v>
      </c>
      <c r="C8409" s="6" t="s">
        <v>6564</v>
      </c>
      <c r="D8409" s="6" t="s">
        <v>17969</v>
      </c>
      <c r="E8409" s="6" t="s">
        <v>5893</v>
      </c>
      <c r="F8409" s="6" t="s">
        <v>29847</v>
      </c>
      <c r="G8409" s="6" t="s">
        <v>29848</v>
      </c>
      <c r="H8409" s="79">
        <v>5170.9189960000003</v>
      </c>
    </row>
    <row r="8410" spans="1:8" x14ac:dyDescent="0.2">
      <c r="A8410" s="6">
        <v>30173747</v>
      </c>
      <c r="B8410" s="6" t="s">
        <v>29849</v>
      </c>
      <c r="C8410" s="6" t="s">
        <v>6564</v>
      </c>
      <c r="D8410" s="6" t="s">
        <v>17973</v>
      </c>
      <c r="E8410" s="6" t="s">
        <v>5893</v>
      </c>
      <c r="F8410" s="6" t="s">
        <v>29850</v>
      </c>
      <c r="G8410" s="6" t="s">
        <v>29851</v>
      </c>
      <c r="H8410" s="79">
        <v>5170.9189960000003</v>
      </c>
    </row>
    <row r="8411" spans="1:8" x14ac:dyDescent="0.2">
      <c r="A8411" s="6">
        <v>30253174</v>
      </c>
      <c r="B8411" s="6" t="s">
        <v>29852</v>
      </c>
      <c r="C8411" s="6" t="s">
        <v>8422</v>
      </c>
      <c r="D8411" s="6" t="s">
        <v>17993</v>
      </c>
      <c r="E8411" s="6" t="s">
        <v>15819</v>
      </c>
      <c r="F8411" s="6" t="s">
        <v>29853</v>
      </c>
      <c r="G8411" s="6" t="s">
        <v>29854</v>
      </c>
      <c r="H8411" s="79">
        <v>5180.5709800000004</v>
      </c>
    </row>
    <row r="8412" spans="1:8" x14ac:dyDescent="0.2">
      <c r="A8412" s="6">
        <v>30006790</v>
      </c>
      <c r="B8412" s="6" t="s">
        <v>29855</v>
      </c>
      <c r="C8412" s="6" t="s">
        <v>8422</v>
      </c>
      <c r="D8412" s="6" t="s">
        <v>17997</v>
      </c>
      <c r="E8412" s="6" t="s">
        <v>15819</v>
      </c>
      <c r="F8412" s="6" t="s">
        <v>29856</v>
      </c>
      <c r="G8412" s="6" t="s">
        <v>29857</v>
      </c>
      <c r="H8412" s="79">
        <v>5180.5709800000004</v>
      </c>
    </row>
    <row r="8413" spans="1:8" x14ac:dyDescent="0.2">
      <c r="A8413" s="6">
        <v>30231963</v>
      </c>
      <c r="B8413" s="6" t="s">
        <v>29858</v>
      </c>
      <c r="C8413" s="6" t="s">
        <v>6560</v>
      </c>
      <c r="D8413" s="6" t="s">
        <v>18044</v>
      </c>
      <c r="E8413" s="6" t="s">
        <v>5638</v>
      </c>
      <c r="F8413" s="6" t="s">
        <v>29859</v>
      </c>
      <c r="G8413" s="6" t="s">
        <v>29860</v>
      </c>
      <c r="H8413" s="79">
        <v>5180.5709800000004</v>
      </c>
    </row>
    <row r="8414" spans="1:8" x14ac:dyDescent="0.2">
      <c r="A8414" s="6">
        <v>30128865</v>
      </c>
      <c r="B8414" s="6" t="s">
        <v>29861</v>
      </c>
      <c r="C8414" s="6" t="s">
        <v>9309</v>
      </c>
      <c r="D8414" s="6" t="s">
        <v>17993</v>
      </c>
      <c r="E8414" s="6" t="s">
        <v>15819</v>
      </c>
      <c r="F8414" s="6" t="s">
        <v>29862</v>
      </c>
      <c r="G8414" s="6" t="s">
        <v>29863</v>
      </c>
      <c r="H8414" s="79">
        <v>5185.0257629999996</v>
      </c>
    </row>
    <row r="8415" spans="1:8" x14ac:dyDescent="0.2">
      <c r="A8415" s="6">
        <v>30273822</v>
      </c>
      <c r="B8415" s="6" t="s">
        <v>29864</v>
      </c>
      <c r="C8415" s="6" t="s">
        <v>9309</v>
      </c>
      <c r="D8415" s="6" t="s">
        <v>17997</v>
      </c>
      <c r="E8415" s="6" t="s">
        <v>15819</v>
      </c>
      <c r="F8415" s="6" t="s">
        <v>29865</v>
      </c>
      <c r="G8415" s="6" t="s">
        <v>29866</v>
      </c>
      <c r="H8415" s="79">
        <v>5185.0257629999996</v>
      </c>
    </row>
    <row r="8416" spans="1:8" x14ac:dyDescent="0.2">
      <c r="A8416" s="6">
        <v>30018256</v>
      </c>
      <c r="B8416" s="6" t="s">
        <v>29867</v>
      </c>
      <c r="C8416" s="6" t="s">
        <v>6126</v>
      </c>
      <c r="D8416" s="6" t="s">
        <v>17969</v>
      </c>
      <c r="E8416" s="6" t="s">
        <v>5893</v>
      </c>
      <c r="F8416" s="6" t="s">
        <v>29868</v>
      </c>
      <c r="G8416" s="6" t="s">
        <v>29869</v>
      </c>
      <c r="H8416" s="79">
        <v>5194.830242</v>
      </c>
    </row>
    <row r="8417" spans="1:8" x14ac:dyDescent="0.2">
      <c r="A8417" s="6">
        <v>30139855</v>
      </c>
      <c r="B8417" s="6" t="s">
        <v>29870</v>
      </c>
      <c r="C8417" s="6" t="s">
        <v>6126</v>
      </c>
      <c r="D8417" s="6" t="s">
        <v>17973</v>
      </c>
      <c r="E8417" s="6" t="s">
        <v>5893</v>
      </c>
      <c r="F8417" s="6" t="s">
        <v>29871</v>
      </c>
      <c r="G8417" s="6" t="s">
        <v>29872</v>
      </c>
      <c r="H8417" s="79">
        <v>5194.830242</v>
      </c>
    </row>
    <row r="8418" spans="1:8" x14ac:dyDescent="0.2">
      <c r="A8418" s="6">
        <v>30299543</v>
      </c>
      <c r="B8418" s="6" t="s">
        <v>29873</v>
      </c>
      <c r="C8418" s="6" t="s">
        <v>6186</v>
      </c>
      <c r="D8418" s="6" t="s">
        <v>17969</v>
      </c>
      <c r="E8418" s="6" t="s">
        <v>5893</v>
      </c>
      <c r="F8418" s="6" t="s">
        <v>29874</v>
      </c>
      <c r="G8418" s="6" t="s">
        <v>29875</v>
      </c>
      <c r="H8418" s="79">
        <v>5196.4523859999999</v>
      </c>
    </row>
    <row r="8419" spans="1:8" x14ac:dyDescent="0.2">
      <c r="A8419" s="6">
        <v>30056317</v>
      </c>
      <c r="B8419" s="6" t="s">
        <v>29876</v>
      </c>
      <c r="C8419" s="6" t="s">
        <v>6186</v>
      </c>
      <c r="D8419" s="6" t="s">
        <v>17973</v>
      </c>
      <c r="E8419" s="6" t="s">
        <v>5893</v>
      </c>
      <c r="F8419" s="6" t="s">
        <v>29877</v>
      </c>
      <c r="G8419" s="6" t="s">
        <v>29878</v>
      </c>
      <c r="H8419" s="79">
        <v>5196.4523859999999</v>
      </c>
    </row>
    <row r="8420" spans="1:8" x14ac:dyDescent="0.2">
      <c r="A8420" s="6">
        <v>30020787</v>
      </c>
      <c r="B8420" s="6" t="s">
        <v>29879</v>
      </c>
      <c r="C8420" s="6" t="s">
        <v>5762</v>
      </c>
      <c r="D8420" s="6" t="s">
        <v>18870</v>
      </c>
      <c r="E8420" s="6" t="s">
        <v>5638</v>
      </c>
      <c r="F8420" s="6" t="s">
        <v>29880</v>
      </c>
      <c r="G8420" s="6" t="s">
        <v>29881</v>
      </c>
      <c r="H8420" s="79">
        <v>5197.1995999999999</v>
      </c>
    </row>
    <row r="8421" spans="1:8" x14ac:dyDescent="0.2">
      <c r="A8421" s="6">
        <v>30102271</v>
      </c>
      <c r="B8421" s="6" t="s">
        <v>29882</v>
      </c>
      <c r="C8421" s="6" t="s">
        <v>5762</v>
      </c>
      <c r="D8421" s="6" t="s">
        <v>18874</v>
      </c>
      <c r="E8421" s="6" t="s">
        <v>5638</v>
      </c>
      <c r="F8421" s="6" t="s">
        <v>29883</v>
      </c>
      <c r="G8421" s="6" t="s">
        <v>29884</v>
      </c>
      <c r="H8421" s="79">
        <v>5197.1995999999999</v>
      </c>
    </row>
    <row r="8422" spans="1:8" x14ac:dyDescent="0.2">
      <c r="A8422" s="6">
        <v>30262251</v>
      </c>
      <c r="B8422" s="6" t="s">
        <v>29885</v>
      </c>
      <c r="C8422" s="6" t="s">
        <v>7314</v>
      </c>
      <c r="D8422" s="6" t="s">
        <v>7351</v>
      </c>
      <c r="E8422" s="6" t="s">
        <v>5638</v>
      </c>
      <c r="F8422" s="6" t="s">
        <v>29886</v>
      </c>
      <c r="G8422" s="6" t="s">
        <v>29887</v>
      </c>
      <c r="H8422" s="79">
        <v>5198.7222879999999</v>
      </c>
    </row>
    <row r="8423" spans="1:8" x14ac:dyDescent="0.2">
      <c r="A8423" s="6">
        <v>30285284</v>
      </c>
      <c r="B8423" s="6" t="s">
        <v>29888</v>
      </c>
      <c r="C8423" s="6" t="s">
        <v>7314</v>
      </c>
      <c r="D8423" s="6" t="s">
        <v>7755</v>
      </c>
      <c r="E8423" s="6" t="s">
        <v>5638</v>
      </c>
      <c r="F8423" s="6" t="s">
        <v>29889</v>
      </c>
      <c r="G8423" s="6" t="s">
        <v>29890</v>
      </c>
      <c r="H8423" s="79">
        <v>5198.7222879999999</v>
      </c>
    </row>
    <row r="8424" spans="1:8" x14ac:dyDescent="0.2">
      <c r="A8424" s="6">
        <v>30383133</v>
      </c>
      <c r="B8424" s="6" t="s">
        <v>29891</v>
      </c>
      <c r="C8424" s="6" t="s">
        <v>9093</v>
      </c>
      <c r="D8424" s="6" t="s">
        <v>18587</v>
      </c>
      <c r="E8424" s="6" t="s">
        <v>15819</v>
      </c>
      <c r="F8424" s="6" t="s">
        <v>29892</v>
      </c>
      <c r="G8424" s="6" t="s">
        <v>29893</v>
      </c>
      <c r="H8424" s="79">
        <v>5201.2667789999996</v>
      </c>
    </row>
    <row r="8425" spans="1:8" x14ac:dyDescent="0.2">
      <c r="A8425" s="6">
        <v>30400113</v>
      </c>
      <c r="B8425" s="6" t="s">
        <v>29894</v>
      </c>
      <c r="C8425" s="6" t="s">
        <v>7653</v>
      </c>
      <c r="D8425" s="6" t="s">
        <v>22958</v>
      </c>
      <c r="E8425" s="6" t="s">
        <v>5638</v>
      </c>
      <c r="F8425" s="6" t="s">
        <v>29895</v>
      </c>
      <c r="G8425" s="6" t="s">
        <v>29896</v>
      </c>
      <c r="H8425" s="79">
        <v>5214.5241900000001</v>
      </c>
    </row>
    <row r="8426" spans="1:8" x14ac:dyDescent="0.2">
      <c r="A8426" s="6">
        <v>30237029</v>
      </c>
      <c r="B8426" s="6" t="s">
        <v>29897</v>
      </c>
      <c r="C8426" s="6" t="s">
        <v>7653</v>
      </c>
      <c r="D8426" s="6" t="s">
        <v>7351</v>
      </c>
      <c r="E8426" s="6" t="s">
        <v>5638</v>
      </c>
      <c r="F8426" s="6" t="s">
        <v>29898</v>
      </c>
      <c r="G8426" s="6" t="s">
        <v>29899</v>
      </c>
      <c r="H8426" s="79">
        <v>5214.5241900000001</v>
      </c>
    </row>
    <row r="8427" spans="1:8" x14ac:dyDescent="0.2">
      <c r="A8427" s="6">
        <v>30122000</v>
      </c>
      <c r="B8427" s="6" t="s">
        <v>29900</v>
      </c>
      <c r="C8427" s="6" t="s">
        <v>5933</v>
      </c>
      <c r="D8427" s="6" t="s">
        <v>17993</v>
      </c>
      <c r="E8427" s="6" t="s">
        <v>15819</v>
      </c>
      <c r="F8427" s="6" t="s">
        <v>29901</v>
      </c>
      <c r="G8427" s="6" t="s">
        <v>29902</v>
      </c>
      <c r="H8427" s="79">
        <v>5214.5241900000001</v>
      </c>
    </row>
    <row r="8428" spans="1:8" x14ac:dyDescent="0.2">
      <c r="A8428" s="6">
        <v>30024884</v>
      </c>
      <c r="B8428" s="6" t="s">
        <v>29903</v>
      </c>
      <c r="C8428" s="6" t="s">
        <v>5789</v>
      </c>
      <c r="D8428" s="6" t="s">
        <v>17969</v>
      </c>
      <c r="E8428" s="6" t="s">
        <v>5893</v>
      </c>
      <c r="F8428" s="6" t="s">
        <v>29904</v>
      </c>
      <c r="G8428" s="6" t="s">
        <v>29905</v>
      </c>
      <c r="H8428" s="79">
        <v>5216.7875309999999</v>
      </c>
    </row>
    <row r="8429" spans="1:8" x14ac:dyDescent="0.2">
      <c r="A8429" s="6">
        <v>30297506</v>
      </c>
      <c r="B8429" s="6" t="s">
        <v>29906</v>
      </c>
      <c r="C8429" s="6" t="s">
        <v>5789</v>
      </c>
      <c r="D8429" s="6" t="s">
        <v>17973</v>
      </c>
      <c r="E8429" s="6" t="s">
        <v>5893</v>
      </c>
      <c r="F8429" s="6" t="s">
        <v>29907</v>
      </c>
      <c r="G8429" s="6" t="s">
        <v>29908</v>
      </c>
      <c r="H8429" s="79">
        <v>5216.7875309999999</v>
      </c>
    </row>
    <row r="8430" spans="1:8" x14ac:dyDescent="0.2">
      <c r="A8430" s="6">
        <v>30212284</v>
      </c>
      <c r="B8430" s="6" t="s">
        <v>29909</v>
      </c>
      <c r="C8430" s="6" t="s">
        <v>5666</v>
      </c>
      <c r="D8430" s="6" t="s">
        <v>6338</v>
      </c>
      <c r="E8430" s="6" t="s">
        <v>5638</v>
      </c>
      <c r="F8430" s="6" t="s">
        <v>29910</v>
      </c>
      <c r="G8430" s="6" t="s">
        <v>29911</v>
      </c>
      <c r="H8430" s="79">
        <v>5219.7378310000004</v>
      </c>
    </row>
    <row r="8431" spans="1:8" x14ac:dyDescent="0.2">
      <c r="A8431" s="6">
        <v>30479040</v>
      </c>
      <c r="B8431" s="6" t="s">
        <v>29912</v>
      </c>
      <c r="C8431" s="6" t="s">
        <v>5670</v>
      </c>
      <c r="D8431" s="6" t="s">
        <v>6338</v>
      </c>
      <c r="E8431" s="6" t="s">
        <v>5638</v>
      </c>
      <c r="F8431" s="6" t="s">
        <v>29913</v>
      </c>
      <c r="G8431" s="6" t="s">
        <v>29914</v>
      </c>
      <c r="H8431" s="79">
        <v>5219.7378310000004</v>
      </c>
    </row>
    <row r="8432" spans="1:8" x14ac:dyDescent="0.2">
      <c r="A8432" s="6">
        <v>30158348</v>
      </c>
      <c r="B8432" s="6" t="s">
        <v>29915</v>
      </c>
      <c r="C8432" s="6" t="s">
        <v>5674</v>
      </c>
      <c r="D8432" s="6" t="s">
        <v>6338</v>
      </c>
      <c r="E8432" s="6" t="s">
        <v>5638</v>
      </c>
      <c r="F8432" s="6" t="s">
        <v>29916</v>
      </c>
      <c r="G8432" s="6" t="s">
        <v>29917</v>
      </c>
      <c r="H8432" s="79">
        <v>5219.7378310000004</v>
      </c>
    </row>
    <row r="8433" spans="1:8" x14ac:dyDescent="0.2">
      <c r="A8433" s="6">
        <v>30450996</v>
      </c>
      <c r="B8433" s="6" t="s">
        <v>29918</v>
      </c>
      <c r="C8433" s="6" t="s">
        <v>5678</v>
      </c>
      <c r="D8433" s="6" t="s">
        <v>6338</v>
      </c>
      <c r="E8433" s="6" t="s">
        <v>5638</v>
      </c>
      <c r="F8433" s="6" t="s">
        <v>29919</v>
      </c>
      <c r="G8433" s="6" t="s">
        <v>29920</v>
      </c>
      <c r="H8433" s="79">
        <v>5219.7378310000004</v>
      </c>
    </row>
    <row r="8434" spans="1:8" x14ac:dyDescent="0.2">
      <c r="A8434" s="6">
        <v>30045190</v>
      </c>
      <c r="B8434" s="6" t="s">
        <v>29921</v>
      </c>
      <c r="C8434" s="6" t="s">
        <v>5682</v>
      </c>
      <c r="D8434" s="6" t="s">
        <v>6338</v>
      </c>
      <c r="E8434" s="6" t="s">
        <v>5638</v>
      </c>
      <c r="F8434" s="6" t="s">
        <v>29922</v>
      </c>
      <c r="G8434" s="6" t="s">
        <v>29923</v>
      </c>
      <c r="H8434" s="79">
        <v>5219.7378310000004</v>
      </c>
    </row>
    <row r="8435" spans="1:8" x14ac:dyDescent="0.2">
      <c r="A8435" s="6">
        <v>30251568</v>
      </c>
      <c r="B8435" s="6" t="s">
        <v>29924</v>
      </c>
      <c r="C8435" s="6" t="s">
        <v>5686</v>
      </c>
      <c r="D8435" s="6" t="s">
        <v>6338</v>
      </c>
      <c r="E8435" s="6" t="s">
        <v>5638</v>
      </c>
      <c r="F8435" s="6" t="s">
        <v>29925</v>
      </c>
      <c r="G8435" s="6" t="s">
        <v>29926</v>
      </c>
      <c r="H8435" s="79">
        <v>5219.7378310000004</v>
      </c>
    </row>
    <row r="8436" spans="1:8" x14ac:dyDescent="0.2">
      <c r="A8436" s="6">
        <v>30014950</v>
      </c>
      <c r="B8436" s="6" t="s">
        <v>29927</v>
      </c>
      <c r="C8436" s="6" t="s">
        <v>5690</v>
      </c>
      <c r="D8436" s="6" t="s">
        <v>6338</v>
      </c>
      <c r="E8436" s="6" t="s">
        <v>5638</v>
      </c>
      <c r="F8436" s="6" t="s">
        <v>29928</v>
      </c>
      <c r="G8436" s="6" t="s">
        <v>29929</v>
      </c>
      <c r="H8436" s="79">
        <v>5219.7378310000004</v>
      </c>
    </row>
    <row r="8437" spans="1:8" x14ac:dyDescent="0.2">
      <c r="A8437" s="6">
        <v>30162845</v>
      </c>
      <c r="B8437" s="6" t="s">
        <v>29930</v>
      </c>
      <c r="C8437" s="6" t="s">
        <v>5694</v>
      </c>
      <c r="D8437" s="6" t="s">
        <v>6338</v>
      </c>
      <c r="E8437" s="6" t="s">
        <v>5638</v>
      </c>
      <c r="F8437" s="6" t="s">
        <v>29931</v>
      </c>
      <c r="G8437" s="6" t="s">
        <v>29932</v>
      </c>
      <c r="H8437" s="79">
        <v>5219.7378310000004</v>
      </c>
    </row>
    <row r="8438" spans="1:8" x14ac:dyDescent="0.2">
      <c r="A8438" s="6">
        <v>30261929</v>
      </c>
      <c r="B8438" s="6" t="s">
        <v>29933</v>
      </c>
      <c r="C8438" s="6" t="s">
        <v>6105</v>
      </c>
      <c r="D8438" s="6" t="s">
        <v>18874</v>
      </c>
      <c r="E8438" s="6" t="s">
        <v>5638</v>
      </c>
      <c r="F8438" s="6" t="s">
        <v>29934</v>
      </c>
      <c r="G8438" s="6" t="s">
        <v>29935</v>
      </c>
      <c r="H8438" s="79">
        <v>5247.4375600000003</v>
      </c>
    </row>
    <row r="8439" spans="1:8" x14ac:dyDescent="0.2">
      <c r="A8439" s="6">
        <v>30198035</v>
      </c>
      <c r="B8439" s="6" t="s">
        <v>29936</v>
      </c>
      <c r="C8439" s="6" t="s">
        <v>6476</v>
      </c>
      <c r="D8439" s="6" t="s">
        <v>9992</v>
      </c>
      <c r="E8439" s="6" t="s">
        <v>9993</v>
      </c>
      <c r="F8439" s="6" t="s">
        <v>29937</v>
      </c>
      <c r="G8439" s="6" t="s">
        <v>29938</v>
      </c>
      <c r="H8439" s="79">
        <v>5254.8511129999997</v>
      </c>
    </row>
    <row r="8440" spans="1:8" x14ac:dyDescent="0.2">
      <c r="A8440" s="6">
        <v>30326336</v>
      </c>
      <c r="B8440" s="6" t="s">
        <v>29939</v>
      </c>
      <c r="C8440" s="6" t="s">
        <v>6121</v>
      </c>
      <c r="D8440" s="6" t="s">
        <v>9992</v>
      </c>
      <c r="E8440" s="6" t="s">
        <v>9993</v>
      </c>
      <c r="F8440" s="6" t="s">
        <v>29940</v>
      </c>
      <c r="G8440" s="6" t="s">
        <v>29941</v>
      </c>
      <c r="H8440" s="79">
        <v>5254.8511129999997</v>
      </c>
    </row>
    <row r="8441" spans="1:8" x14ac:dyDescent="0.2">
      <c r="A8441" s="6">
        <v>30084392</v>
      </c>
      <c r="B8441" s="6" t="s">
        <v>29942</v>
      </c>
      <c r="C8441" s="6" t="s">
        <v>9389</v>
      </c>
      <c r="D8441" s="6" t="s">
        <v>17993</v>
      </c>
      <c r="E8441" s="6" t="s">
        <v>15819</v>
      </c>
      <c r="F8441" s="6" t="s">
        <v>29943</v>
      </c>
      <c r="G8441" s="6" t="s">
        <v>29944</v>
      </c>
      <c r="H8441" s="79">
        <v>5268.191135</v>
      </c>
    </row>
    <row r="8442" spans="1:8" x14ac:dyDescent="0.2">
      <c r="A8442" s="6">
        <v>30119225</v>
      </c>
      <c r="B8442" s="6" t="s">
        <v>29945</v>
      </c>
      <c r="C8442" s="6" t="s">
        <v>9197</v>
      </c>
      <c r="D8442" s="6" t="s">
        <v>18587</v>
      </c>
      <c r="E8442" s="6" t="s">
        <v>15819</v>
      </c>
      <c r="F8442" s="6" t="s">
        <v>29946</v>
      </c>
      <c r="G8442" s="6" t="s">
        <v>29947</v>
      </c>
      <c r="H8442" s="79">
        <v>5288.4918669999997</v>
      </c>
    </row>
    <row r="8443" spans="1:8" x14ac:dyDescent="0.2">
      <c r="A8443" s="6">
        <v>30217566</v>
      </c>
      <c r="B8443" s="6" t="s">
        <v>29948</v>
      </c>
      <c r="C8443" s="6" t="s">
        <v>9201</v>
      </c>
      <c r="D8443" s="6" t="s">
        <v>18587</v>
      </c>
      <c r="E8443" s="6" t="s">
        <v>15819</v>
      </c>
      <c r="F8443" s="6" t="s">
        <v>29949</v>
      </c>
      <c r="G8443" s="6" t="s">
        <v>29950</v>
      </c>
      <c r="H8443" s="79">
        <v>5288.4918669999997</v>
      </c>
    </row>
    <row r="8444" spans="1:8" x14ac:dyDescent="0.2">
      <c r="A8444" s="6">
        <v>30038888</v>
      </c>
      <c r="B8444" s="6" t="s">
        <v>29951</v>
      </c>
      <c r="C8444" s="6" t="s">
        <v>9205</v>
      </c>
      <c r="D8444" s="6" t="s">
        <v>18587</v>
      </c>
      <c r="E8444" s="6" t="s">
        <v>15819</v>
      </c>
      <c r="F8444" s="6" t="s">
        <v>29952</v>
      </c>
      <c r="G8444" s="6" t="s">
        <v>29953</v>
      </c>
      <c r="H8444" s="79">
        <v>5288.4918669999997</v>
      </c>
    </row>
    <row r="8445" spans="1:8" x14ac:dyDescent="0.2">
      <c r="A8445" s="6">
        <v>30238480</v>
      </c>
      <c r="B8445" s="6" t="s">
        <v>29954</v>
      </c>
      <c r="C8445" s="6" t="s">
        <v>9209</v>
      </c>
      <c r="D8445" s="6" t="s">
        <v>18587</v>
      </c>
      <c r="E8445" s="6" t="s">
        <v>15819</v>
      </c>
      <c r="F8445" s="6" t="s">
        <v>29955</v>
      </c>
      <c r="G8445" s="6" t="s">
        <v>29956</v>
      </c>
      <c r="H8445" s="79">
        <v>5288.4918669999997</v>
      </c>
    </row>
    <row r="8446" spans="1:8" x14ac:dyDescent="0.2">
      <c r="A8446" s="6">
        <v>30048763</v>
      </c>
      <c r="B8446" s="6" t="s">
        <v>29957</v>
      </c>
      <c r="C8446" s="6" t="s">
        <v>9213</v>
      </c>
      <c r="D8446" s="6" t="s">
        <v>18587</v>
      </c>
      <c r="E8446" s="6" t="s">
        <v>15819</v>
      </c>
      <c r="F8446" s="6" t="s">
        <v>29958</v>
      </c>
      <c r="G8446" s="6" t="s">
        <v>29959</v>
      </c>
      <c r="H8446" s="79">
        <v>5288.4918669999997</v>
      </c>
    </row>
    <row r="8447" spans="1:8" x14ac:dyDescent="0.2">
      <c r="A8447" s="6">
        <v>30358997</v>
      </c>
      <c r="B8447" s="6" t="s">
        <v>29960</v>
      </c>
      <c r="C8447" s="6" t="s">
        <v>9217</v>
      </c>
      <c r="D8447" s="6" t="s">
        <v>18587</v>
      </c>
      <c r="E8447" s="6" t="s">
        <v>15819</v>
      </c>
      <c r="F8447" s="6" t="s">
        <v>29961</v>
      </c>
      <c r="G8447" s="6" t="s">
        <v>29962</v>
      </c>
      <c r="H8447" s="79">
        <v>5288.4918669999997</v>
      </c>
    </row>
    <row r="8448" spans="1:8" x14ac:dyDescent="0.2">
      <c r="A8448" s="6">
        <v>30006474</v>
      </c>
      <c r="B8448" s="6" t="s">
        <v>29963</v>
      </c>
      <c r="C8448" s="6" t="s">
        <v>9221</v>
      </c>
      <c r="D8448" s="6" t="s">
        <v>18587</v>
      </c>
      <c r="E8448" s="6" t="s">
        <v>15819</v>
      </c>
      <c r="F8448" s="6" t="s">
        <v>29964</v>
      </c>
      <c r="G8448" s="6" t="s">
        <v>29965</v>
      </c>
      <c r="H8448" s="79">
        <v>5288.4918669999997</v>
      </c>
    </row>
    <row r="8449" spans="1:8" x14ac:dyDescent="0.2">
      <c r="A8449" s="6">
        <v>30281500</v>
      </c>
      <c r="B8449" s="6" t="s">
        <v>29966</v>
      </c>
      <c r="C8449" s="6" t="s">
        <v>9225</v>
      </c>
      <c r="D8449" s="6" t="s">
        <v>18587</v>
      </c>
      <c r="E8449" s="6" t="s">
        <v>15819</v>
      </c>
      <c r="F8449" s="6" t="s">
        <v>29967</v>
      </c>
      <c r="G8449" s="6" t="s">
        <v>29968</v>
      </c>
      <c r="H8449" s="79">
        <v>5288.4918669999997</v>
      </c>
    </row>
    <row r="8450" spans="1:8" x14ac:dyDescent="0.2">
      <c r="A8450" s="6">
        <v>30361321</v>
      </c>
      <c r="B8450" s="6" t="s">
        <v>29969</v>
      </c>
      <c r="C8450" s="6" t="s">
        <v>9229</v>
      </c>
      <c r="D8450" s="6" t="s">
        <v>18587</v>
      </c>
      <c r="E8450" s="6" t="s">
        <v>15819</v>
      </c>
      <c r="F8450" s="6" t="s">
        <v>29970</v>
      </c>
      <c r="G8450" s="6" t="s">
        <v>29971</v>
      </c>
      <c r="H8450" s="79">
        <v>5288.4918669999997</v>
      </c>
    </row>
    <row r="8451" spans="1:8" x14ac:dyDescent="0.2">
      <c r="A8451" s="6">
        <v>30201162</v>
      </c>
      <c r="B8451" s="6" t="s">
        <v>29972</v>
      </c>
      <c r="C8451" s="6" t="s">
        <v>9233</v>
      </c>
      <c r="D8451" s="6" t="s">
        <v>18587</v>
      </c>
      <c r="E8451" s="6" t="s">
        <v>15819</v>
      </c>
      <c r="F8451" s="6" t="s">
        <v>29973</v>
      </c>
      <c r="G8451" s="6" t="s">
        <v>29974</v>
      </c>
      <c r="H8451" s="79">
        <v>5288.4918669999997</v>
      </c>
    </row>
    <row r="8452" spans="1:8" x14ac:dyDescent="0.2">
      <c r="A8452" s="6">
        <v>30337520</v>
      </c>
      <c r="B8452" s="6" t="s">
        <v>29975</v>
      </c>
      <c r="C8452" s="6" t="s">
        <v>9237</v>
      </c>
      <c r="D8452" s="6" t="s">
        <v>18587</v>
      </c>
      <c r="E8452" s="6" t="s">
        <v>15819</v>
      </c>
      <c r="F8452" s="6" t="s">
        <v>29976</v>
      </c>
      <c r="G8452" s="6" t="s">
        <v>29977</v>
      </c>
      <c r="H8452" s="79">
        <v>5288.4918669999997</v>
      </c>
    </row>
    <row r="8453" spans="1:8" x14ac:dyDescent="0.2">
      <c r="A8453" s="6">
        <v>30016531</v>
      </c>
      <c r="B8453" s="6" t="s">
        <v>29978</v>
      </c>
      <c r="C8453" s="6" t="s">
        <v>9241</v>
      </c>
      <c r="D8453" s="6" t="s">
        <v>18587</v>
      </c>
      <c r="E8453" s="6" t="s">
        <v>15819</v>
      </c>
      <c r="F8453" s="6" t="s">
        <v>29979</v>
      </c>
      <c r="G8453" s="6" t="s">
        <v>29980</v>
      </c>
      <c r="H8453" s="79">
        <v>5288.4918669999997</v>
      </c>
    </row>
    <row r="8454" spans="1:8" x14ac:dyDescent="0.2">
      <c r="A8454" s="6">
        <v>30470975</v>
      </c>
      <c r="B8454" s="6" t="s">
        <v>29981</v>
      </c>
      <c r="C8454" s="6" t="s">
        <v>9245</v>
      </c>
      <c r="D8454" s="6" t="s">
        <v>18587</v>
      </c>
      <c r="E8454" s="6" t="s">
        <v>15819</v>
      </c>
      <c r="F8454" s="6" t="s">
        <v>29982</v>
      </c>
      <c r="G8454" s="6" t="s">
        <v>29983</v>
      </c>
      <c r="H8454" s="79">
        <v>5288.4918669999997</v>
      </c>
    </row>
    <row r="8455" spans="1:8" x14ac:dyDescent="0.2">
      <c r="A8455" s="6">
        <v>30188728</v>
      </c>
      <c r="B8455" s="6" t="s">
        <v>29984</v>
      </c>
      <c r="C8455" s="6" t="s">
        <v>9249</v>
      </c>
      <c r="D8455" s="6" t="s">
        <v>18587</v>
      </c>
      <c r="E8455" s="6" t="s">
        <v>15819</v>
      </c>
      <c r="F8455" s="6" t="s">
        <v>29985</v>
      </c>
      <c r="G8455" s="6" t="s">
        <v>29986</v>
      </c>
      <c r="H8455" s="79">
        <v>5288.4918669999997</v>
      </c>
    </row>
    <row r="8456" spans="1:8" x14ac:dyDescent="0.2">
      <c r="A8456" s="6">
        <v>30397219</v>
      </c>
      <c r="B8456" s="6" t="s">
        <v>29987</v>
      </c>
      <c r="C8456" s="6" t="s">
        <v>8197</v>
      </c>
      <c r="D8456" s="6" t="s">
        <v>6744</v>
      </c>
      <c r="E8456" s="6" t="s">
        <v>5638</v>
      </c>
      <c r="F8456" s="6" t="s">
        <v>29988</v>
      </c>
      <c r="G8456" s="6" t="s">
        <v>29989</v>
      </c>
      <c r="H8456" s="79">
        <v>5290.8509000000004</v>
      </c>
    </row>
    <row r="8457" spans="1:8" x14ac:dyDescent="0.2">
      <c r="A8457" s="6">
        <v>30045373</v>
      </c>
      <c r="B8457" s="6" t="s">
        <v>29990</v>
      </c>
      <c r="C8457" s="6" t="s">
        <v>8201</v>
      </c>
      <c r="D8457" s="6" t="s">
        <v>6744</v>
      </c>
      <c r="E8457" s="6" t="s">
        <v>5638</v>
      </c>
      <c r="F8457" s="6" t="s">
        <v>29991</v>
      </c>
      <c r="G8457" s="6" t="s">
        <v>29992</v>
      </c>
      <c r="H8457" s="79">
        <v>5290.8509000000004</v>
      </c>
    </row>
    <row r="8458" spans="1:8" x14ac:dyDescent="0.2">
      <c r="A8458" s="6">
        <v>30193652</v>
      </c>
      <c r="B8458" s="6" t="s">
        <v>29993</v>
      </c>
      <c r="C8458" s="6" t="s">
        <v>8205</v>
      </c>
      <c r="D8458" s="6" t="s">
        <v>6744</v>
      </c>
      <c r="E8458" s="6" t="s">
        <v>5638</v>
      </c>
      <c r="F8458" s="6" t="s">
        <v>29994</v>
      </c>
      <c r="G8458" s="6" t="s">
        <v>29995</v>
      </c>
      <c r="H8458" s="79">
        <v>5290.8509000000004</v>
      </c>
    </row>
    <row r="8459" spans="1:8" x14ac:dyDescent="0.2">
      <c r="A8459" s="6">
        <v>30049990</v>
      </c>
      <c r="B8459" s="6" t="s">
        <v>29996</v>
      </c>
      <c r="C8459" s="6" t="s">
        <v>8209</v>
      </c>
      <c r="D8459" s="6" t="s">
        <v>6744</v>
      </c>
      <c r="E8459" s="6" t="s">
        <v>5638</v>
      </c>
      <c r="F8459" s="6" t="s">
        <v>29997</v>
      </c>
      <c r="G8459" s="6" t="s">
        <v>29998</v>
      </c>
      <c r="H8459" s="79">
        <v>5290.8509000000004</v>
      </c>
    </row>
    <row r="8460" spans="1:8" x14ac:dyDescent="0.2">
      <c r="A8460" s="6">
        <v>30322433</v>
      </c>
      <c r="B8460" s="6" t="s">
        <v>29999</v>
      </c>
      <c r="C8460" s="6" t="s">
        <v>8213</v>
      </c>
      <c r="D8460" s="6" t="s">
        <v>6744</v>
      </c>
      <c r="E8460" s="6" t="s">
        <v>5638</v>
      </c>
      <c r="F8460" s="6" t="s">
        <v>30000</v>
      </c>
      <c r="G8460" s="6" t="s">
        <v>30001</v>
      </c>
      <c r="H8460" s="79">
        <v>5290.8509000000004</v>
      </c>
    </row>
    <row r="8461" spans="1:8" x14ac:dyDescent="0.2">
      <c r="A8461" s="6">
        <v>30046805</v>
      </c>
      <c r="B8461" s="6" t="s">
        <v>30002</v>
      </c>
      <c r="C8461" s="6" t="s">
        <v>8217</v>
      </c>
      <c r="D8461" s="6" t="s">
        <v>6744</v>
      </c>
      <c r="E8461" s="6" t="s">
        <v>5638</v>
      </c>
      <c r="F8461" s="6" t="s">
        <v>30003</v>
      </c>
      <c r="G8461" s="6" t="s">
        <v>30004</v>
      </c>
      <c r="H8461" s="79">
        <v>5290.8509000000004</v>
      </c>
    </row>
    <row r="8462" spans="1:8" x14ac:dyDescent="0.2">
      <c r="A8462" s="6">
        <v>30300434</v>
      </c>
      <c r="B8462" s="6" t="s">
        <v>30005</v>
      </c>
      <c r="C8462" s="6" t="s">
        <v>6009</v>
      </c>
      <c r="D8462" s="6" t="s">
        <v>6744</v>
      </c>
      <c r="E8462" s="6" t="s">
        <v>5638</v>
      </c>
      <c r="F8462" s="6" t="s">
        <v>30006</v>
      </c>
      <c r="G8462" s="6" t="s">
        <v>30007</v>
      </c>
      <c r="H8462" s="79">
        <v>5290.8509000000004</v>
      </c>
    </row>
    <row r="8463" spans="1:8" x14ac:dyDescent="0.2">
      <c r="A8463" s="6">
        <v>30050782</v>
      </c>
      <c r="B8463" s="6" t="s">
        <v>30008</v>
      </c>
      <c r="C8463" s="6" t="s">
        <v>6013</v>
      </c>
      <c r="D8463" s="6" t="s">
        <v>6744</v>
      </c>
      <c r="E8463" s="6" t="s">
        <v>5638</v>
      </c>
      <c r="F8463" s="6" t="s">
        <v>30009</v>
      </c>
      <c r="G8463" s="6" t="s">
        <v>30010</v>
      </c>
      <c r="H8463" s="79">
        <v>5290.8509000000004</v>
      </c>
    </row>
    <row r="8464" spans="1:8" x14ac:dyDescent="0.2">
      <c r="A8464" s="6">
        <v>30197197</v>
      </c>
      <c r="B8464" s="6" t="s">
        <v>30011</v>
      </c>
      <c r="C8464" s="6" t="s">
        <v>6014</v>
      </c>
      <c r="D8464" s="6" t="s">
        <v>6744</v>
      </c>
      <c r="E8464" s="6" t="s">
        <v>5638</v>
      </c>
      <c r="F8464" s="6" t="s">
        <v>30012</v>
      </c>
      <c r="G8464" s="6" t="s">
        <v>30013</v>
      </c>
      <c r="H8464" s="79">
        <v>5290.8509000000004</v>
      </c>
    </row>
    <row r="8465" spans="1:8" x14ac:dyDescent="0.2">
      <c r="A8465" s="6">
        <v>30414099</v>
      </c>
      <c r="B8465" s="6" t="s">
        <v>30014</v>
      </c>
      <c r="C8465" s="6" t="s">
        <v>6015</v>
      </c>
      <c r="D8465" s="6" t="s">
        <v>6744</v>
      </c>
      <c r="E8465" s="6" t="s">
        <v>5638</v>
      </c>
      <c r="F8465" s="6" t="s">
        <v>30015</v>
      </c>
      <c r="G8465" s="6" t="s">
        <v>30016</v>
      </c>
      <c r="H8465" s="79">
        <v>5290.8509000000004</v>
      </c>
    </row>
    <row r="8466" spans="1:8" x14ac:dyDescent="0.2">
      <c r="A8466" s="6">
        <v>30121317</v>
      </c>
      <c r="B8466" s="6" t="s">
        <v>30017</v>
      </c>
      <c r="C8466" s="6" t="s">
        <v>6017</v>
      </c>
      <c r="D8466" s="6" t="s">
        <v>6744</v>
      </c>
      <c r="E8466" s="6" t="s">
        <v>5638</v>
      </c>
      <c r="F8466" s="6" t="s">
        <v>30018</v>
      </c>
      <c r="G8466" s="6" t="s">
        <v>30019</v>
      </c>
      <c r="H8466" s="79">
        <v>5290.8509000000004</v>
      </c>
    </row>
    <row r="8467" spans="1:8" x14ac:dyDescent="0.2">
      <c r="A8467" s="6">
        <v>30308658</v>
      </c>
      <c r="B8467" s="6" t="s">
        <v>30020</v>
      </c>
      <c r="C8467" s="6" t="s">
        <v>6021</v>
      </c>
      <c r="D8467" s="6" t="s">
        <v>6744</v>
      </c>
      <c r="E8467" s="6" t="s">
        <v>5638</v>
      </c>
      <c r="F8467" s="6" t="s">
        <v>30021</v>
      </c>
      <c r="G8467" s="6" t="s">
        <v>30022</v>
      </c>
      <c r="H8467" s="79">
        <v>5290.8509000000004</v>
      </c>
    </row>
    <row r="8468" spans="1:8" x14ac:dyDescent="0.2">
      <c r="A8468" s="6">
        <v>30183450</v>
      </c>
      <c r="B8468" s="6" t="s">
        <v>30023</v>
      </c>
      <c r="C8468" s="6" t="s">
        <v>6476</v>
      </c>
      <c r="D8468" s="6" t="s">
        <v>17969</v>
      </c>
      <c r="E8468" s="6" t="s">
        <v>5893</v>
      </c>
      <c r="F8468" s="6" t="s">
        <v>30024</v>
      </c>
      <c r="G8468" s="6" t="s">
        <v>30025</v>
      </c>
      <c r="H8468" s="79">
        <v>5291.610205</v>
      </c>
    </row>
    <row r="8469" spans="1:8" x14ac:dyDescent="0.2">
      <c r="A8469" s="6">
        <v>30218533</v>
      </c>
      <c r="B8469" s="6" t="s">
        <v>30026</v>
      </c>
      <c r="C8469" s="6" t="s">
        <v>6476</v>
      </c>
      <c r="D8469" s="6" t="s">
        <v>17973</v>
      </c>
      <c r="E8469" s="6" t="s">
        <v>5893</v>
      </c>
      <c r="F8469" s="6" t="s">
        <v>30027</v>
      </c>
      <c r="G8469" s="6" t="s">
        <v>30028</v>
      </c>
      <c r="H8469" s="79">
        <v>5291.610205</v>
      </c>
    </row>
    <row r="8470" spans="1:8" x14ac:dyDescent="0.2">
      <c r="A8470" s="6">
        <v>30053351</v>
      </c>
      <c r="B8470" s="6" t="s">
        <v>30029</v>
      </c>
      <c r="C8470" s="6" t="s">
        <v>6121</v>
      </c>
      <c r="D8470" s="6" t="s">
        <v>17973</v>
      </c>
      <c r="E8470" s="6" t="s">
        <v>5893</v>
      </c>
      <c r="F8470" s="6" t="s">
        <v>30030</v>
      </c>
      <c r="G8470" s="6" t="s">
        <v>30031</v>
      </c>
      <c r="H8470" s="79">
        <v>5291.610205</v>
      </c>
    </row>
    <row r="8471" spans="1:8" x14ac:dyDescent="0.2">
      <c r="A8471" s="6">
        <v>30341833</v>
      </c>
      <c r="B8471" s="6" t="s">
        <v>30032</v>
      </c>
      <c r="C8471" s="6" t="s">
        <v>15562</v>
      </c>
      <c r="D8471" s="6" t="s">
        <v>7351</v>
      </c>
      <c r="E8471" s="6" t="s">
        <v>5638</v>
      </c>
      <c r="F8471" s="6" t="s">
        <v>30033</v>
      </c>
      <c r="G8471" s="6" t="s">
        <v>30034</v>
      </c>
      <c r="H8471" s="79">
        <v>5294.2803970000004</v>
      </c>
    </row>
    <row r="8472" spans="1:8" x14ac:dyDescent="0.2">
      <c r="A8472" s="6">
        <v>30328257</v>
      </c>
      <c r="B8472" s="6" t="s">
        <v>30035</v>
      </c>
      <c r="C8472" s="6" t="s">
        <v>15562</v>
      </c>
      <c r="D8472" s="6" t="s">
        <v>7755</v>
      </c>
      <c r="E8472" s="6" t="s">
        <v>5638</v>
      </c>
      <c r="F8472" s="6" t="s">
        <v>30036</v>
      </c>
      <c r="G8472" s="6" t="s">
        <v>30037</v>
      </c>
      <c r="H8472" s="79">
        <v>5294.2803970000004</v>
      </c>
    </row>
    <row r="8473" spans="1:8" x14ac:dyDescent="0.2">
      <c r="A8473" s="6">
        <v>30281858</v>
      </c>
      <c r="B8473" s="6" t="s">
        <v>30038</v>
      </c>
      <c r="C8473" s="6" t="s">
        <v>8711</v>
      </c>
      <c r="D8473" s="6" t="s">
        <v>19180</v>
      </c>
      <c r="E8473" s="6" t="s">
        <v>5893</v>
      </c>
      <c r="F8473" s="6" t="s">
        <v>30039</v>
      </c>
      <c r="G8473" s="6" t="s">
        <v>30040</v>
      </c>
      <c r="H8473" s="79">
        <v>5327.1093719999999</v>
      </c>
    </row>
    <row r="8474" spans="1:8" x14ac:dyDescent="0.2">
      <c r="A8474" s="6">
        <v>30299069</v>
      </c>
      <c r="B8474" s="6" t="s">
        <v>30041</v>
      </c>
      <c r="C8474" s="6" t="s">
        <v>6632</v>
      </c>
      <c r="D8474" s="6" t="s">
        <v>17993</v>
      </c>
      <c r="E8474" s="6" t="s">
        <v>15819</v>
      </c>
      <c r="F8474" s="6" t="s">
        <v>30042</v>
      </c>
      <c r="G8474" s="6" t="s">
        <v>30043</v>
      </c>
      <c r="H8474" s="79">
        <v>5333.5700610000004</v>
      </c>
    </row>
    <row r="8475" spans="1:8" x14ac:dyDescent="0.2">
      <c r="A8475" s="6">
        <v>30292763</v>
      </c>
      <c r="B8475" s="6" t="s">
        <v>30044</v>
      </c>
      <c r="C8475" s="6" t="s">
        <v>6632</v>
      </c>
      <c r="D8475" s="6" t="s">
        <v>17997</v>
      </c>
      <c r="E8475" s="6" t="s">
        <v>15819</v>
      </c>
      <c r="F8475" s="6" t="s">
        <v>30045</v>
      </c>
      <c r="G8475" s="6" t="s">
        <v>30046</v>
      </c>
      <c r="H8475" s="79">
        <v>5333.5700610000004</v>
      </c>
    </row>
    <row r="8476" spans="1:8" x14ac:dyDescent="0.2">
      <c r="A8476" s="6">
        <v>30259250</v>
      </c>
      <c r="B8476" s="6" t="s">
        <v>30047</v>
      </c>
      <c r="C8476" s="6" t="s">
        <v>7242</v>
      </c>
      <c r="D8476" s="6" t="s">
        <v>19180</v>
      </c>
      <c r="E8476" s="6" t="s">
        <v>5893</v>
      </c>
      <c r="F8476" s="6" t="s">
        <v>30048</v>
      </c>
      <c r="G8476" s="6" t="s">
        <v>30049</v>
      </c>
      <c r="H8476" s="79">
        <v>5347.4218860000001</v>
      </c>
    </row>
    <row r="8477" spans="1:8" x14ac:dyDescent="0.2">
      <c r="A8477" s="6">
        <v>30429196</v>
      </c>
      <c r="B8477" s="6" t="s">
        <v>30050</v>
      </c>
      <c r="C8477" s="6" t="s">
        <v>30051</v>
      </c>
      <c r="D8477" s="6" t="s">
        <v>19351</v>
      </c>
      <c r="E8477" s="6" t="s">
        <v>5893</v>
      </c>
      <c r="F8477" s="6" t="s">
        <v>30052</v>
      </c>
      <c r="G8477" s="6" t="s">
        <v>30053</v>
      </c>
      <c r="H8477" s="79">
        <v>5353.5277379999998</v>
      </c>
    </row>
    <row r="8478" spans="1:8" x14ac:dyDescent="0.2">
      <c r="A8478" s="6">
        <v>30323610</v>
      </c>
      <c r="B8478" s="6" t="s">
        <v>30054</v>
      </c>
      <c r="C8478" s="6" t="s">
        <v>5722</v>
      </c>
      <c r="D8478" s="6" t="s">
        <v>17993</v>
      </c>
      <c r="E8478" s="6" t="s">
        <v>15819</v>
      </c>
      <c r="F8478" s="6" t="s">
        <v>30055</v>
      </c>
      <c r="G8478" s="6" t="s">
        <v>30056</v>
      </c>
      <c r="H8478" s="79">
        <v>5364.251389</v>
      </c>
    </row>
    <row r="8479" spans="1:8" x14ac:dyDescent="0.2">
      <c r="A8479" s="6">
        <v>30451225</v>
      </c>
      <c r="B8479" s="6" t="s">
        <v>30057</v>
      </c>
      <c r="C8479" s="6" t="s">
        <v>21220</v>
      </c>
      <c r="D8479" s="6" t="s">
        <v>19176</v>
      </c>
      <c r="E8479" s="6" t="s">
        <v>5893</v>
      </c>
      <c r="F8479" s="6" t="s">
        <v>30058</v>
      </c>
      <c r="G8479" s="6" t="s">
        <v>30059</v>
      </c>
      <c r="H8479" s="79">
        <v>5367.1885350000002</v>
      </c>
    </row>
    <row r="8480" spans="1:8" x14ac:dyDescent="0.2">
      <c r="A8480" s="6">
        <v>30066314</v>
      </c>
      <c r="B8480" s="6" t="s">
        <v>30060</v>
      </c>
      <c r="C8480" s="6" t="s">
        <v>21220</v>
      </c>
      <c r="D8480" s="6" t="s">
        <v>19180</v>
      </c>
      <c r="E8480" s="6" t="s">
        <v>5893</v>
      </c>
      <c r="F8480" s="6" t="s">
        <v>30061</v>
      </c>
      <c r="G8480" s="6" t="s">
        <v>30062</v>
      </c>
      <c r="H8480" s="79">
        <v>5367.1885350000002</v>
      </c>
    </row>
    <row r="8481" spans="1:8" x14ac:dyDescent="0.2">
      <c r="A8481" s="6">
        <v>30128575</v>
      </c>
      <c r="B8481" s="6" t="s">
        <v>30063</v>
      </c>
      <c r="C8481" s="6" t="s">
        <v>8525</v>
      </c>
      <c r="D8481" s="6" t="s">
        <v>19176</v>
      </c>
      <c r="E8481" s="6" t="s">
        <v>5893</v>
      </c>
      <c r="F8481" s="6" t="s">
        <v>30064</v>
      </c>
      <c r="G8481" s="6" t="s">
        <v>30065</v>
      </c>
      <c r="H8481" s="79">
        <v>5372.9077939999997</v>
      </c>
    </row>
    <row r="8482" spans="1:8" x14ac:dyDescent="0.2">
      <c r="A8482" s="6">
        <v>30137326</v>
      </c>
      <c r="B8482" s="6" t="s">
        <v>30066</v>
      </c>
      <c r="C8482" s="6" t="s">
        <v>8525</v>
      </c>
      <c r="D8482" s="6" t="s">
        <v>19180</v>
      </c>
      <c r="E8482" s="6" t="s">
        <v>5893</v>
      </c>
      <c r="F8482" s="6" t="s">
        <v>30067</v>
      </c>
      <c r="G8482" s="6" t="s">
        <v>30068</v>
      </c>
      <c r="H8482" s="79">
        <v>5372.9077939999997</v>
      </c>
    </row>
    <row r="8483" spans="1:8" x14ac:dyDescent="0.2">
      <c r="A8483" s="6">
        <v>30020772</v>
      </c>
      <c r="B8483" s="6" t="s">
        <v>30069</v>
      </c>
      <c r="C8483" s="6" t="s">
        <v>7190</v>
      </c>
      <c r="D8483" s="6" t="s">
        <v>17969</v>
      </c>
      <c r="E8483" s="6" t="s">
        <v>5893</v>
      </c>
      <c r="F8483" s="6" t="s">
        <v>30070</v>
      </c>
      <c r="G8483" s="6" t="s">
        <v>30071</v>
      </c>
      <c r="H8483" s="79">
        <v>5374.9272060000003</v>
      </c>
    </row>
    <row r="8484" spans="1:8" x14ac:dyDescent="0.2">
      <c r="A8484" s="6">
        <v>30200162</v>
      </c>
      <c r="B8484" s="6" t="s">
        <v>30072</v>
      </c>
      <c r="C8484" s="6" t="s">
        <v>7190</v>
      </c>
      <c r="D8484" s="6" t="s">
        <v>17973</v>
      </c>
      <c r="E8484" s="6" t="s">
        <v>5893</v>
      </c>
      <c r="F8484" s="6" t="s">
        <v>30073</v>
      </c>
      <c r="G8484" s="6" t="s">
        <v>30074</v>
      </c>
      <c r="H8484" s="79">
        <v>5374.9272060000003</v>
      </c>
    </row>
    <row r="8485" spans="1:8" x14ac:dyDescent="0.2">
      <c r="A8485" s="6">
        <v>30347143</v>
      </c>
      <c r="B8485" s="6" t="s">
        <v>30075</v>
      </c>
      <c r="C8485" s="6" t="s">
        <v>6568</v>
      </c>
      <c r="D8485" s="6" t="s">
        <v>17969</v>
      </c>
      <c r="E8485" s="6" t="s">
        <v>5893</v>
      </c>
      <c r="F8485" s="6" t="s">
        <v>30076</v>
      </c>
      <c r="G8485" s="6" t="s">
        <v>30077</v>
      </c>
      <c r="H8485" s="79">
        <v>5377.0018829999999</v>
      </c>
    </row>
    <row r="8486" spans="1:8" x14ac:dyDescent="0.2">
      <c r="A8486" s="6">
        <v>30471085</v>
      </c>
      <c r="B8486" s="6" t="s">
        <v>30078</v>
      </c>
      <c r="C8486" s="6" t="s">
        <v>6568</v>
      </c>
      <c r="D8486" s="6" t="s">
        <v>17973</v>
      </c>
      <c r="E8486" s="6" t="s">
        <v>5893</v>
      </c>
      <c r="F8486" s="6" t="s">
        <v>30079</v>
      </c>
      <c r="G8486" s="6" t="s">
        <v>30080</v>
      </c>
      <c r="H8486" s="79">
        <v>5377.0018829999999</v>
      </c>
    </row>
    <row r="8487" spans="1:8" x14ac:dyDescent="0.2">
      <c r="A8487" s="6">
        <v>30057455</v>
      </c>
      <c r="B8487" s="6" t="s">
        <v>30081</v>
      </c>
      <c r="C8487" s="6" t="s">
        <v>9369</v>
      </c>
      <c r="D8487" s="6" t="s">
        <v>17997</v>
      </c>
      <c r="E8487" s="6" t="s">
        <v>15819</v>
      </c>
      <c r="F8487" s="6" t="s">
        <v>30082</v>
      </c>
      <c r="G8487" s="6" t="s">
        <v>30081</v>
      </c>
      <c r="H8487" s="79">
        <v>5377.2043880000001</v>
      </c>
    </row>
    <row r="8488" spans="1:8" x14ac:dyDescent="0.2">
      <c r="A8488" s="6">
        <v>30011086</v>
      </c>
      <c r="B8488" s="6" t="s">
        <v>30083</v>
      </c>
      <c r="C8488" s="6" t="s">
        <v>6282</v>
      </c>
      <c r="D8488" s="6" t="s">
        <v>28070</v>
      </c>
      <c r="E8488" s="6" t="s">
        <v>5638</v>
      </c>
      <c r="F8488" s="6" t="s">
        <v>30084</v>
      </c>
      <c r="G8488" s="6" t="s">
        <v>30085</v>
      </c>
      <c r="H8488" s="79">
        <v>5377.2043880000001</v>
      </c>
    </row>
    <row r="8489" spans="1:8" x14ac:dyDescent="0.2">
      <c r="A8489" s="6">
        <v>30296891</v>
      </c>
      <c r="B8489" s="6" t="s">
        <v>30086</v>
      </c>
      <c r="C8489" s="6" t="s">
        <v>6588</v>
      </c>
      <c r="D8489" s="6" t="s">
        <v>18044</v>
      </c>
      <c r="E8489" s="6" t="s">
        <v>5638</v>
      </c>
      <c r="F8489" s="6" t="s">
        <v>30087</v>
      </c>
      <c r="G8489" s="6" t="s">
        <v>30088</v>
      </c>
      <c r="H8489" s="79">
        <v>5378.871846</v>
      </c>
    </row>
    <row r="8490" spans="1:8" x14ac:dyDescent="0.2">
      <c r="A8490" s="6">
        <v>30136372</v>
      </c>
      <c r="B8490" s="6" t="s">
        <v>30089</v>
      </c>
      <c r="C8490" s="6" t="s">
        <v>6592</v>
      </c>
      <c r="D8490" s="6" t="s">
        <v>18044</v>
      </c>
      <c r="E8490" s="6" t="s">
        <v>5638</v>
      </c>
      <c r="F8490" s="6" t="s">
        <v>30090</v>
      </c>
      <c r="G8490" s="6" t="s">
        <v>30091</v>
      </c>
      <c r="H8490" s="79">
        <v>5378.871846</v>
      </c>
    </row>
    <row r="8491" spans="1:8" x14ac:dyDescent="0.2">
      <c r="A8491" s="6">
        <v>30352414</v>
      </c>
      <c r="B8491" s="6" t="s">
        <v>30092</v>
      </c>
      <c r="C8491" s="6" t="s">
        <v>8771</v>
      </c>
      <c r="D8491" s="6" t="s">
        <v>17993</v>
      </c>
      <c r="E8491" s="6" t="s">
        <v>15819</v>
      </c>
      <c r="F8491" s="6" t="s">
        <v>30093</v>
      </c>
      <c r="G8491" s="6" t="s">
        <v>30094</v>
      </c>
      <c r="H8491" s="79">
        <v>5379.508785</v>
      </c>
    </row>
    <row r="8492" spans="1:8" x14ac:dyDescent="0.2">
      <c r="A8492" s="6">
        <v>30186937</v>
      </c>
      <c r="B8492" s="6" t="s">
        <v>30095</v>
      </c>
      <c r="C8492" s="6" t="s">
        <v>8771</v>
      </c>
      <c r="D8492" s="6" t="s">
        <v>17997</v>
      </c>
      <c r="E8492" s="6" t="s">
        <v>15819</v>
      </c>
      <c r="F8492" s="6" t="s">
        <v>30096</v>
      </c>
      <c r="G8492" s="6" t="s">
        <v>30097</v>
      </c>
      <c r="H8492" s="79">
        <v>5379.508785</v>
      </c>
    </row>
    <row r="8493" spans="1:8" x14ac:dyDescent="0.2">
      <c r="A8493" s="6">
        <v>30105690</v>
      </c>
      <c r="B8493" s="6" t="s">
        <v>30098</v>
      </c>
      <c r="C8493" s="6" t="s">
        <v>6109</v>
      </c>
      <c r="D8493" s="6" t="s">
        <v>18868</v>
      </c>
      <c r="E8493" s="6" t="s">
        <v>5638</v>
      </c>
      <c r="F8493" s="6" t="s">
        <v>30099</v>
      </c>
      <c r="G8493" s="6" t="s">
        <v>30100</v>
      </c>
      <c r="H8493" s="79">
        <v>5384.2691510000004</v>
      </c>
    </row>
    <row r="8494" spans="1:8" x14ac:dyDescent="0.2">
      <c r="A8494" s="6">
        <v>30334603</v>
      </c>
      <c r="B8494" s="6" t="s">
        <v>30101</v>
      </c>
      <c r="C8494" s="6" t="s">
        <v>6113</v>
      </c>
      <c r="D8494" s="6" t="s">
        <v>18868</v>
      </c>
      <c r="E8494" s="6" t="s">
        <v>5638</v>
      </c>
      <c r="F8494" s="6" t="s">
        <v>30102</v>
      </c>
      <c r="G8494" s="6" t="s">
        <v>30103</v>
      </c>
      <c r="H8494" s="79">
        <v>5384.2691510000004</v>
      </c>
    </row>
    <row r="8495" spans="1:8" x14ac:dyDescent="0.2">
      <c r="A8495" s="6">
        <v>30210503</v>
      </c>
      <c r="B8495" s="6" t="s">
        <v>30104</v>
      </c>
      <c r="C8495" s="6" t="s">
        <v>6109</v>
      </c>
      <c r="D8495" s="6" t="s">
        <v>18870</v>
      </c>
      <c r="E8495" s="6" t="s">
        <v>5638</v>
      </c>
      <c r="F8495" s="6" t="s">
        <v>30105</v>
      </c>
      <c r="G8495" s="6" t="s">
        <v>30106</v>
      </c>
      <c r="H8495" s="79">
        <v>5384.2691510000004</v>
      </c>
    </row>
    <row r="8496" spans="1:8" x14ac:dyDescent="0.2">
      <c r="A8496" s="6">
        <v>30434272</v>
      </c>
      <c r="B8496" s="6" t="s">
        <v>30107</v>
      </c>
      <c r="C8496" s="6" t="s">
        <v>6113</v>
      </c>
      <c r="D8496" s="6" t="s">
        <v>18870</v>
      </c>
      <c r="E8496" s="6" t="s">
        <v>5638</v>
      </c>
      <c r="F8496" s="6" t="s">
        <v>30108</v>
      </c>
      <c r="G8496" s="6" t="s">
        <v>30109</v>
      </c>
      <c r="H8496" s="79">
        <v>5384.2691510000004</v>
      </c>
    </row>
    <row r="8497" spans="1:8" x14ac:dyDescent="0.2">
      <c r="A8497" s="6">
        <v>30050684</v>
      </c>
      <c r="B8497" s="6" t="s">
        <v>4572</v>
      </c>
      <c r="C8497" s="6" t="s">
        <v>6109</v>
      </c>
      <c r="D8497" s="6" t="s">
        <v>18874</v>
      </c>
      <c r="E8497" s="6" t="s">
        <v>5638</v>
      </c>
      <c r="F8497" s="6" t="s">
        <v>4568</v>
      </c>
      <c r="G8497" s="6" t="s">
        <v>4569</v>
      </c>
      <c r="H8497" s="79">
        <v>5384.2691510000004</v>
      </c>
    </row>
    <row r="8498" spans="1:8" x14ac:dyDescent="0.2">
      <c r="A8498" s="6">
        <v>30270689</v>
      </c>
      <c r="B8498" s="6" t="s">
        <v>1407</v>
      </c>
      <c r="C8498" s="6" t="s">
        <v>6113</v>
      </c>
      <c r="D8498" s="6" t="s">
        <v>18874</v>
      </c>
      <c r="E8498" s="6" t="s">
        <v>5638</v>
      </c>
      <c r="F8498" s="6" t="s">
        <v>1402</v>
      </c>
      <c r="G8498" s="6" t="s">
        <v>1403</v>
      </c>
      <c r="H8498" s="79">
        <v>5384.2691510000004</v>
      </c>
    </row>
    <row r="8499" spans="1:8" x14ac:dyDescent="0.2">
      <c r="A8499" s="6">
        <v>30301335</v>
      </c>
      <c r="B8499" s="6" t="s">
        <v>30110</v>
      </c>
      <c r="C8499" s="6" t="s">
        <v>5937</v>
      </c>
      <c r="D8499" s="6" t="s">
        <v>17993</v>
      </c>
      <c r="E8499" s="6" t="s">
        <v>15819</v>
      </c>
      <c r="F8499" s="6" t="s">
        <v>30111</v>
      </c>
      <c r="G8499" s="6" t="s">
        <v>30112</v>
      </c>
      <c r="H8499" s="79">
        <v>5385.0707590000002</v>
      </c>
    </row>
    <row r="8500" spans="1:8" x14ac:dyDescent="0.2">
      <c r="A8500" s="6">
        <v>30144898</v>
      </c>
      <c r="B8500" s="6" t="s">
        <v>30113</v>
      </c>
      <c r="C8500" s="6" t="s">
        <v>5937</v>
      </c>
      <c r="D8500" s="6" t="s">
        <v>17997</v>
      </c>
      <c r="E8500" s="6" t="s">
        <v>15819</v>
      </c>
      <c r="F8500" s="6" t="s">
        <v>30114</v>
      </c>
      <c r="G8500" s="6" t="s">
        <v>30115</v>
      </c>
      <c r="H8500" s="79">
        <v>5385.0707590000002</v>
      </c>
    </row>
    <row r="8501" spans="1:8" x14ac:dyDescent="0.2">
      <c r="A8501" s="6">
        <v>30065615</v>
      </c>
      <c r="B8501" s="6" t="s">
        <v>30116</v>
      </c>
      <c r="C8501" s="6" t="s">
        <v>6190</v>
      </c>
      <c r="D8501" s="6" t="s">
        <v>17969</v>
      </c>
      <c r="E8501" s="6" t="s">
        <v>5893</v>
      </c>
      <c r="F8501" s="6" t="s">
        <v>30117</v>
      </c>
      <c r="G8501" s="6" t="s">
        <v>30118</v>
      </c>
      <c r="H8501" s="79">
        <v>5412.8888020000004</v>
      </c>
    </row>
    <row r="8502" spans="1:8" x14ac:dyDescent="0.2">
      <c r="A8502" s="6">
        <v>30282374</v>
      </c>
      <c r="B8502" s="6" t="s">
        <v>30119</v>
      </c>
      <c r="C8502" s="6" t="s">
        <v>6194</v>
      </c>
      <c r="D8502" s="6" t="s">
        <v>17969</v>
      </c>
      <c r="E8502" s="6" t="s">
        <v>5893</v>
      </c>
      <c r="F8502" s="6" t="s">
        <v>30120</v>
      </c>
      <c r="G8502" s="6" t="s">
        <v>30121</v>
      </c>
      <c r="H8502" s="79">
        <v>5412.8888020000004</v>
      </c>
    </row>
    <row r="8503" spans="1:8" x14ac:dyDescent="0.2">
      <c r="A8503" s="6">
        <v>30332089</v>
      </c>
      <c r="B8503" s="6" t="s">
        <v>30122</v>
      </c>
      <c r="C8503" s="6" t="s">
        <v>6190</v>
      </c>
      <c r="D8503" s="6" t="s">
        <v>17973</v>
      </c>
      <c r="E8503" s="6" t="s">
        <v>5893</v>
      </c>
      <c r="F8503" s="6" t="s">
        <v>30123</v>
      </c>
      <c r="G8503" s="6" t="s">
        <v>30124</v>
      </c>
      <c r="H8503" s="79">
        <v>5412.8888020000004</v>
      </c>
    </row>
    <row r="8504" spans="1:8" x14ac:dyDescent="0.2">
      <c r="A8504" s="6">
        <v>30345500</v>
      </c>
      <c r="B8504" s="6" t="s">
        <v>30125</v>
      </c>
      <c r="C8504" s="6" t="s">
        <v>6194</v>
      </c>
      <c r="D8504" s="6" t="s">
        <v>17973</v>
      </c>
      <c r="E8504" s="6" t="s">
        <v>5893</v>
      </c>
      <c r="F8504" s="6" t="s">
        <v>30126</v>
      </c>
      <c r="G8504" s="6" t="s">
        <v>30127</v>
      </c>
      <c r="H8504" s="79">
        <v>5412.8888020000004</v>
      </c>
    </row>
    <row r="8505" spans="1:8" x14ac:dyDescent="0.2">
      <c r="A8505" s="6">
        <v>30013716</v>
      </c>
      <c r="B8505" s="6" t="s">
        <v>30128</v>
      </c>
      <c r="C8505" s="6" t="s">
        <v>8217</v>
      </c>
      <c r="D8505" s="6" t="s">
        <v>17969</v>
      </c>
      <c r="E8505" s="6" t="s">
        <v>5893</v>
      </c>
      <c r="F8505" s="6" t="s">
        <v>30129</v>
      </c>
      <c r="G8505" s="6" t="s">
        <v>30130</v>
      </c>
      <c r="H8505" s="79">
        <v>5423.2865620000002</v>
      </c>
    </row>
    <row r="8506" spans="1:8" x14ac:dyDescent="0.2">
      <c r="A8506" s="6">
        <v>30158233</v>
      </c>
      <c r="B8506" s="6" t="s">
        <v>30131</v>
      </c>
      <c r="C8506" s="6" t="s">
        <v>8217</v>
      </c>
      <c r="D8506" s="6" t="s">
        <v>17973</v>
      </c>
      <c r="E8506" s="6" t="s">
        <v>5893</v>
      </c>
      <c r="F8506" s="6" t="s">
        <v>30132</v>
      </c>
      <c r="G8506" s="6" t="s">
        <v>30133</v>
      </c>
      <c r="H8506" s="79">
        <v>5423.2865620000002</v>
      </c>
    </row>
    <row r="8507" spans="1:8" x14ac:dyDescent="0.2">
      <c r="A8507" s="6">
        <v>30110173</v>
      </c>
      <c r="B8507" s="6" t="s">
        <v>30134</v>
      </c>
      <c r="C8507" s="6" t="s">
        <v>15574</v>
      </c>
      <c r="D8507" s="6" t="s">
        <v>7351</v>
      </c>
      <c r="E8507" s="6" t="s">
        <v>5638</v>
      </c>
      <c r="F8507" s="6" t="s">
        <v>30135</v>
      </c>
      <c r="G8507" s="6" t="s">
        <v>30136</v>
      </c>
      <c r="H8507" s="79">
        <v>5430.4076080000004</v>
      </c>
    </row>
    <row r="8508" spans="1:8" x14ac:dyDescent="0.2">
      <c r="A8508" s="6">
        <v>30047915</v>
      </c>
      <c r="B8508" s="6" t="s">
        <v>30137</v>
      </c>
      <c r="C8508" s="6" t="s">
        <v>15574</v>
      </c>
      <c r="D8508" s="6" t="s">
        <v>7755</v>
      </c>
      <c r="E8508" s="6" t="s">
        <v>5638</v>
      </c>
      <c r="F8508" s="6" t="s">
        <v>30138</v>
      </c>
      <c r="G8508" s="6" t="s">
        <v>30139</v>
      </c>
      <c r="H8508" s="79">
        <v>5430.4076080000004</v>
      </c>
    </row>
    <row r="8509" spans="1:8" x14ac:dyDescent="0.2">
      <c r="A8509" s="6">
        <v>30227660</v>
      </c>
      <c r="B8509" s="6" t="s">
        <v>30140</v>
      </c>
      <c r="C8509" s="6" t="s">
        <v>8622</v>
      </c>
      <c r="D8509" s="6" t="s">
        <v>18868</v>
      </c>
      <c r="E8509" s="6" t="s">
        <v>5638</v>
      </c>
      <c r="F8509" s="6" t="s">
        <v>30141</v>
      </c>
      <c r="G8509" s="6" t="s">
        <v>30142</v>
      </c>
      <c r="H8509" s="79">
        <v>5445.58572</v>
      </c>
    </row>
    <row r="8510" spans="1:8" x14ac:dyDescent="0.2">
      <c r="A8510" s="6">
        <v>30003810</v>
      </c>
      <c r="B8510" s="6" t="s">
        <v>30143</v>
      </c>
      <c r="C8510" s="6" t="s">
        <v>8622</v>
      </c>
      <c r="D8510" s="6" t="s">
        <v>18870</v>
      </c>
      <c r="E8510" s="6" t="s">
        <v>5638</v>
      </c>
      <c r="F8510" s="6" t="s">
        <v>30144</v>
      </c>
      <c r="G8510" s="6" t="s">
        <v>30145</v>
      </c>
      <c r="H8510" s="79">
        <v>5445.58572</v>
      </c>
    </row>
    <row r="8511" spans="1:8" x14ac:dyDescent="0.2">
      <c r="A8511" s="6">
        <v>30163508</v>
      </c>
      <c r="B8511" s="6" t="s">
        <v>5101</v>
      </c>
      <c r="C8511" s="6" t="s">
        <v>8622</v>
      </c>
      <c r="D8511" s="6" t="s">
        <v>18874</v>
      </c>
      <c r="E8511" s="6" t="s">
        <v>5638</v>
      </c>
      <c r="F8511" s="6" t="s">
        <v>5097</v>
      </c>
      <c r="G8511" s="6" t="s">
        <v>5098</v>
      </c>
      <c r="H8511" s="79">
        <v>5445.58572</v>
      </c>
    </row>
    <row r="8512" spans="1:8" x14ac:dyDescent="0.2">
      <c r="A8512" s="6">
        <v>30419264</v>
      </c>
      <c r="B8512" s="6" t="s">
        <v>30146</v>
      </c>
      <c r="C8512" s="6" t="s">
        <v>7091</v>
      </c>
      <c r="D8512" s="6" t="s">
        <v>17993</v>
      </c>
      <c r="E8512" s="6" t="s">
        <v>15819</v>
      </c>
      <c r="F8512" s="6" t="s">
        <v>30147</v>
      </c>
      <c r="G8512" s="6" t="s">
        <v>30148</v>
      </c>
      <c r="H8512" s="79">
        <v>5450.5016509999996</v>
      </c>
    </row>
    <row r="8513" spans="1:8" x14ac:dyDescent="0.2">
      <c r="A8513" s="6">
        <v>30206354</v>
      </c>
      <c r="B8513" s="6" t="s">
        <v>30149</v>
      </c>
      <c r="C8513" s="6" t="s">
        <v>7091</v>
      </c>
      <c r="D8513" s="6" t="s">
        <v>17997</v>
      </c>
      <c r="E8513" s="6" t="s">
        <v>15819</v>
      </c>
      <c r="F8513" s="6" t="s">
        <v>30150</v>
      </c>
      <c r="G8513" s="6" t="s">
        <v>30151</v>
      </c>
      <c r="H8513" s="79">
        <v>5450.5016509999996</v>
      </c>
    </row>
    <row r="8514" spans="1:8" x14ac:dyDescent="0.2">
      <c r="A8514" s="6">
        <v>30192788</v>
      </c>
      <c r="B8514" s="6" t="s">
        <v>30152</v>
      </c>
      <c r="C8514" s="6" t="s">
        <v>6552</v>
      </c>
      <c r="D8514" s="6" t="s">
        <v>18044</v>
      </c>
      <c r="E8514" s="6" t="s">
        <v>5638</v>
      </c>
      <c r="F8514" s="6" t="s">
        <v>30153</v>
      </c>
      <c r="G8514" s="6" t="s">
        <v>30154</v>
      </c>
      <c r="H8514" s="79">
        <v>5450.5016509999996</v>
      </c>
    </row>
    <row r="8515" spans="1:8" x14ac:dyDescent="0.2">
      <c r="A8515" s="6">
        <v>30300697</v>
      </c>
      <c r="B8515" s="6" t="s">
        <v>30155</v>
      </c>
      <c r="C8515" s="6" t="s">
        <v>9669</v>
      </c>
      <c r="D8515" s="6" t="s">
        <v>12145</v>
      </c>
      <c r="E8515" s="6" t="s">
        <v>5638</v>
      </c>
      <c r="F8515" s="6" t="s">
        <v>30156</v>
      </c>
      <c r="G8515" s="6" t="s">
        <v>30157</v>
      </c>
      <c r="H8515" s="79">
        <v>5481.5649739999999</v>
      </c>
    </row>
    <row r="8516" spans="1:8" x14ac:dyDescent="0.2">
      <c r="A8516" s="6">
        <v>30141005</v>
      </c>
      <c r="B8516" s="6" t="s">
        <v>30158</v>
      </c>
      <c r="C8516" s="6" t="s">
        <v>9673</v>
      </c>
      <c r="D8516" s="6" t="s">
        <v>12145</v>
      </c>
      <c r="E8516" s="6" t="s">
        <v>5638</v>
      </c>
      <c r="F8516" s="6" t="s">
        <v>30159</v>
      </c>
      <c r="G8516" s="6" t="s">
        <v>30160</v>
      </c>
      <c r="H8516" s="79">
        <v>5481.5649739999999</v>
      </c>
    </row>
    <row r="8517" spans="1:8" x14ac:dyDescent="0.2">
      <c r="A8517" s="6">
        <v>30241832</v>
      </c>
      <c r="B8517" s="6" t="s">
        <v>30161</v>
      </c>
      <c r="C8517" s="6" t="s">
        <v>9677</v>
      </c>
      <c r="D8517" s="6" t="s">
        <v>12145</v>
      </c>
      <c r="E8517" s="6" t="s">
        <v>5638</v>
      </c>
      <c r="F8517" s="6" t="s">
        <v>30162</v>
      </c>
      <c r="G8517" s="6" t="s">
        <v>30163</v>
      </c>
      <c r="H8517" s="79">
        <v>5481.5649739999999</v>
      </c>
    </row>
    <row r="8518" spans="1:8" x14ac:dyDescent="0.2">
      <c r="A8518" s="6">
        <v>30090519</v>
      </c>
      <c r="B8518" s="6" t="s">
        <v>30164</v>
      </c>
      <c r="C8518" s="6" t="s">
        <v>9681</v>
      </c>
      <c r="D8518" s="6" t="s">
        <v>12145</v>
      </c>
      <c r="E8518" s="6" t="s">
        <v>5638</v>
      </c>
      <c r="F8518" s="6" t="s">
        <v>30165</v>
      </c>
      <c r="G8518" s="6" t="s">
        <v>30166</v>
      </c>
      <c r="H8518" s="79">
        <v>5481.5649739999999</v>
      </c>
    </row>
    <row r="8519" spans="1:8" x14ac:dyDescent="0.2">
      <c r="A8519" s="6">
        <v>30201072</v>
      </c>
      <c r="B8519" s="6" t="s">
        <v>30167</v>
      </c>
      <c r="C8519" s="6" t="s">
        <v>9685</v>
      </c>
      <c r="D8519" s="6" t="s">
        <v>12145</v>
      </c>
      <c r="E8519" s="6" t="s">
        <v>5638</v>
      </c>
      <c r="F8519" s="6" t="s">
        <v>30168</v>
      </c>
      <c r="G8519" s="6" t="s">
        <v>30169</v>
      </c>
      <c r="H8519" s="79">
        <v>5481.5649739999999</v>
      </c>
    </row>
    <row r="8520" spans="1:8" x14ac:dyDescent="0.2">
      <c r="A8520" s="6">
        <v>30250231</v>
      </c>
      <c r="B8520" s="6" t="s">
        <v>30170</v>
      </c>
      <c r="C8520" s="6" t="s">
        <v>9729</v>
      </c>
      <c r="D8520" s="6" t="s">
        <v>12145</v>
      </c>
      <c r="E8520" s="6" t="s">
        <v>5638</v>
      </c>
      <c r="F8520" s="6" t="s">
        <v>30171</v>
      </c>
      <c r="G8520" s="6" t="s">
        <v>30172</v>
      </c>
      <c r="H8520" s="79">
        <v>5485.3422540000001</v>
      </c>
    </row>
    <row r="8521" spans="1:8" x14ac:dyDescent="0.2">
      <c r="A8521" s="6">
        <v>30437204</v>
      </c>
      <c r="B8521" s="6" t="s">
        <v>30173</v>
      </c>
      <c r="C8521" s="6" t="s">
        <v>8646</v>
      </c>
      <c r="D8521" s="6" t="s">
        <v>18044</v>
      </c>
      <c r="E8521" s="6" t="s">
        <v>5638</v>
      </c>
      <c r="F8521" s="6" t="s">
        <v>30174</v>
      </c>
      <c r="G8521" s="6" t="s">
        <v>30175</v>
      </c>
      <c r="H8521" s="79">
        <v>5504.6288070000001</v>
      </c>
    </row>
    <row r="8522" spans="1:8" x14ac:dyDescent="0.2">
      <c r="A8522" s="6">
        <v>30092261</v>
      </c>
      <c r="B8522" s="6" t="s">
        <v>30176</v>
      </c>
      <c r="C8522" s="6" t="s">
        <v>8650</v>
      </c>
      <c r="D8522" s="6" t="s">
        <v>18044</v>
      </c>
      <c r="E8522" s="6" t="s">
        <v>5638</v>
      </c>
      <c r="F8522" s="6" t="s">
        <v>30177</v>
      </c>
      <c r="G8522" s="6" t="s">
        <v>30178</v>
      </c>
      <c r="H8522" s="79">
        <v>5504.6288070000001</v>
      </c>
    </row>
    <row r="8523" spans="1:8" x14ac:dyDescent="0.2">
      <c r="A8523" s="6">
        <v>30041400</v>
      </c>
      <c r="B8523" s="6" t="s">
        <v>30179</v>
      </c>
      <c r="C8523" s="6" t="s">
        <v>5794</v>
      </c>
      <c r="D8523" s="6" t="s">
        <v>5892</v>
      </c>
      <c r="E8523" s="6" t="s">
        <v>5893</v>
      </c>
      <c r="F8523" s="6" t="s">
        <v>30180</v>
      </c>
      <c r="G8523" s="6" t="s">
        <v>30181</v>
      </c>
      <c r="H8523" s="79">
        <v>5517.8215849999997</v>
      </c>
    </row>
    <row r="8524" spans="1:8" x14ac:dyDescent="0.2">
      <c r="A8524" s="6">
        <v>30269041</v>
      </c>
      <c r="B8524" s="6" t="s">
        <v>30182</v>
      </c>
      <c r="C8524" s="6" t="s">
        <v>6077</v>
      </c>
      <c r="D8524" s="6" t="s">
        <v>9992</v>
      </c>
      <c r="E8524" s="6" t="s">
        <v>9993</v>
      </c>
      <c r="F8524" s="6" t="s">
        <v>30183</v>
      </c>
      <c r="G8524" s="6" t="s">
        <v>30184</v>
      </c>
      <c r="H8524" s="79">
        <v>5521.881652</v>
      </c>
    </row>
    <row r="8525" spans="1:8" x14ac:dyDescent="0.2">
      <c r="A8525" s="6">
        <v>30342226</v>
      </c>
      <c r="B8525" s="6" t="s">
        <v>30185</v>
      </c>
      <c r="C8525" s="6" t="s">
        <v>9629</v>
      </c>
      <c r="D8525" s="6" t="s">
        <v>12145</v>
      </c>
      <c r="E8525" s="6" t="s">
        <v>5638</v>
      </c>
      <c r="F8525" s="6" t="s">
        <v>30186</v>
      </c>
      <c r="G8525" s="6" t="s">
        <v>30187</v>
      </c>
      <c r="H8525" s="79">
        <v>5524.6567960000002</v>
      </c>
    </row>
    <row r="8526" spans="1:8" x14ac:dyDescent="0.2">
      <c r="A8526" s="6">
        <v>30119425</v>
      </c>
      <c r="B8526" s="6" t="s">
        <v>30188</v>
      </c>
      <c r="C8526" s="6" t="s">
        <v>9633</v>
      </c>
      <c r="D8526" s="6" t="s">
        <v>12145</v>
      </c>
      <c r="E8526" s="6" t="s">
        <v>5638</v>
      </c>
      <c r="F8526" s="6" t="s">
        <v>30189</v>
      </c>
      <c r="G8526" s="6" t="s">
        <v>30190</v>
      </c>
      <c r="H8526" s="79">
        <v>5524.6567960000002</v>
      </c>
    </row>
    <row r="8527" spans="1:8" x14ac:dyDescent="0.2">
      <c r="A8527" s="6">
        <v>30360869</v>
      </c>
      <c r="B8527" s="6" t="s">
        <v>30191</v>
      </c>
      <c r="C8527" s="6" t="s">
        <v>9637</v>
      </c>
      <c r="D8527" s="6" t="s">
        <v>12145</v>
      </c>
      <c r="E8527" s="6" t="s">
        <v>5638</v>
      </c>
      <c r="F8527" s="6" t="s">
        <v>30192</v>
      </c>
      <c r="G8527" s="6" t="s">
        <v>30193</v>
      </c>
      <c r="H8527" s="79">
        <v>5524.6567960000002</v>
      </c>
    </row>
    <row r="8528" spans="1:8" x14ac:dyDescent="0.2">
      <c r="A8528" s="6">
        <v>30222413</v>
      </c>
      <c r="B8528" s="6" t="s">
        <v>30194</v>
      </c>
      <c r="C8528" s="6" t="s">
        <v>9641</v>
      </c>
      <c r="D8528" s="6" t="s">
        <v>12145</v>
      </c>
      <c r="E8528" s="6" t="s">
        <v>5638</v>
      </c>
      <c r="F8528" s="6" t="s">
        <v>30195</v>
      </c>
      <c r="G8528" s="6" t="s">
        <v>30196</v>
      </c>
      <c r="H8528" s="79">
        <v>5524.6567960000002</v>
      </c>
    </row>
    <row r="8529" spans="1:8" x14ac:dyDescent="0.2">
      <c r="A8529" s="6">
        <v>30391603</v>
      </c>
      <c r="B8529" s="6" t="s">
        <v>30197</v>
      </c>
      <c r="C8529" s="6" t="s">
        <v>9645</v>
      </c>
      <c r="D8529" s="6" t="s">
        <v>12145</v>
      </c>
      <c r="E8529" s="6" t="s">
        <v>5638</v>
      </c>
      <c r="F8529" s="6" t="s">
        <v>30198</v>
      </c>
      <c r="G8529" s="6" t="s">
        <v>30199</v>
      </c>
      <c r="H8529" s="79">
        <v>5524.6567960000002</v>
      </c>
    </row>
    <row r="8530" spans="1:8" x14ac:dyDescent="0.2">
      <c r="A8530" s="6">
        <v>30079683</v>
      </c>
      <c r="B8530" s="6" t="s">
        <v>30200</v>
      </c>
      <c r="C8530" s="6" t="s">
        <v>8614</v>
      </c>
      <c r="D8530" s="6" t="s">
        <v>18870</v>
      </c>
      <c r="E8530" s="6" t="s">
        <v>5638</v>
      </c>
      <c r="F8530" s="6" t="s">
        <v>30201</v>
      </c>
      <c r="G8530" s="6" t="s">
        <v>30202</v>
      </c>
      <c r="H8530" s="79">
        <v>5526.1950900000002</v>
      </c>
    </row>
    <row r="8531" spans="1:8" x14ac:dyDescent="0.2">
      <c r="A8531" s="6">
        <v>30193984</v>
      </c>
      <c r="B8531" s="6" t="s">
        <v>2035</v>
      </c>
      <c r="C8531" s="6" t="s">
        <v>8614</v>
      </c>
      <c r="D8531" s="6" t="s">
        <v>18874</v>
      </c>
      <c r="E8531" s="6" t="s">
        <v>5638</v>
      </c>
      <c r="F8531" s="6" t="s">
        <v>2030</v>
      </c>
      <c r="G8531" s="6" t="s">
        <v>2031</v>
      </c>
      <c r="H8531" s="79">
        <v>5526.1950900000002</v>
      </c>
    </row>
    <row r="8532" spans="1:8" x14ac:dyDescent="0.2">
      <c r="A8532" s="6">
        <v>30082031</v>
      </c>
      <c r="B8532" s="6" t="s">
        <v>30203</v>
      </c>
      <c r="C8532" s="6" t="s">
        <v>9333</v>
      </c>
      <c r="D8532" s="6" t="s">
        <v>18587</v>
      </c>
      <c r="E8532" s="6" t="s">
        <v>15819</v>
      </c>
      <c r="F8532" s="6" t="s">
        <v>30204</v>
      </c>
      <c r="G8532" s="6" t="s">
        <v>30205</v>
      </c>
      <c r="H8532" s="79">
        <v>5552.8811889999997</v>
      </c>
    </row>
    <row r="8533" spans="1:8" x14ac:dyDescent="0.2">
      <c r="A8533" s="6">
        <v>30276627</v>
      </c>
      <c r="B8533" s="6" t="s">
        <v>30206</v>
      </c>
      <c r="C8533" s="6" t="s">
        <v>9369</v>
      </c>
      <c r="D8533" s="6" t="s">
        <v>17993</v>
      </c>
      <c r="E8533" s="6" t="s">
        <v>15819</v>
      </c>
      <c r="F8533" s="6" t="s">
        <v>30207</v>
      </c>
      <c r="G8533" s="6" t="s">
        <v>30208</v>
      </c>
      <c r="H8533" s="79">
        <v>5563.3042059999998</v>
      </c>
    </row>
    <row r="8534" spans="1:8" x14ac:dyDescent="0.2">
      <c r="A8534" s="6">
        <v>30046287</v>
      </c>
      <c r="B8534" s="6" t="s">
        <v>30209</v>
      </c>
      <c r="C8534" s="6" t="s">
        <v>7306</v>
      </c>
      <c r="D8534" s="6" t="s">
        <v>17973</v>
      </c>
      <c r="E8534" s="6" t="s">
        <v>5893</v>
      </c>
      <c r="F8534" s="6" t="s">
        <v>30210</v>
      </c>
      <c r="G8534" s="6" t="s">
        <v>30211</v>
      </c>
      <c r="H8534" s="79">
        <v>5571.9116830000003</v>
      </c>
    </row>
    <row r="8535" spans="1:8" x14ac:dyDescent="0.2">
      <c r="A8535" s="6">
        <v>30096718</v>
      </c>
      <c r="B8535" s="6" t="s">
        <v>30212</v>
      </c>
      <c r="C8535" s="6" t="s">
        <v>5781</v>
      </c>
      <c r="D8535" s="6" t="s">
        <v>18874</v>
      </c>
      <c r="E8535" s="6" t="s">
        <v>5638</v>
      </c>
      <c r="F8535" s="6" t="s">
        <v>30213</v>
      </c>
      <c r="G8535" s="6" t="s">
        <v>30214</v>
      </c>
      <c r="H8535" s="79">
        <v>5578.1246179999998</v>
      </c>
    </row>
    <row r="8536" spans="1:8" x14ac:dyDescent="0.2">
      <c r="A8536" s="6">
        <v>30144684</v>
      </c>
      <c r="B8536" s="6" t="s">
        <v>30215</v>
      </c>
      <c r="C8536" s="6" t="s">
        <v>7099</v>
      </c>
      <c r="D8536" s="6" t="s">
        <v>18868</v>
      </c>
      <c r="E8536" s="6" t="s">
        <v>5638</v>
      </c>
      <c r="F8536" s="6" t="s">
        <v>30216</v>
      </c>
      <c r="G8536" s="6" t="s">
        <v>30217</v>
      </c>
      <c r="H8536" s="79">
        <v>5603.3659520000001</v>
      </c>
    </row>
    <row r="8537" spans="1:8" x14ac:dyDescent="0.2">
      <c r="A8537" s="6">
        <v>30336393</v>
      </c>
      <c r="B8537" s="6" t="s">
        <v>2555</v>
      </c>
      <c r="C8537" s="6" t="s">
        <v>7099</v>
      </c>
      <c r="D8537" s="6" t="s">
        <v>18870</v>
      </c>
      <c r="E8537" s="6" t="s">
        <v>5638</v>
      </c>
      <c r="F8537" s="6" t="s">
        <v>2551</v>
      </c>
      <c r="G8537" s="6" t="s">
        <v>2552</v>
      </c>
      <c r="H8537" s="79">
        <v>5603.3659520000001</v>
      </c>
    </row>
    <row r="8538" spans="1:8" x14ac:dyDescent="0.2">
      <c r="A8538" s="6">
        <v>30356006</v>
      </c>
      <c r="B8538" s="6" t="s">
        <v>30218</v>
      </c>
      <c r="C8538" s="6" t="s">
        <v>7099</v>
      </c>
      <c r="D8538" s="6" t="s">
        <v>18874</v>
      </c>
      <c r="E8538" s="6" t="s">
        <v>5638</v>
      </c>
      <c r="F8538" s="6" t="s">
        <v>30219</v>
      </c>
      <c r="G8538" s="6" t="s">
        <v>30220</v>
      </c>
      <c r="H8538" s="79">
        <v>5603.3659520000001</v>
      </c>
    </row>
    <row r="8539" spans="1:8" x14ac:dyDescent="0.2">
      <c r="A8539" s="6">
        <v>30206629</v>
      </c>
      <c r="B8539" s="6" t="s">
        <v>30221</v>
      </c>
      <c r="C8539" s="6" t="s">
        <v>8590</v>
      </c>
      <c r="D8539" s="6" t="s">
        <v>18868</v>
      </c>
      <c r="E8539" s="6" t="s">
        <v>5638</v>
      </c>
      <c r="F8539" s="6" t="s">
        <v>30222</v>
      </c>
      <c r="G8539" s="6" t="s">
        <v>30223</v>
      </c>
      <c r="H8539" s="79">
        <v>5606.3641449999996</v>
      </c>
    </row>
    <row r="8540" spans="1:8" x14ac:dyDescent="0.2">
      <c r="A8540" s="6">
        <v>30314522</v>
      </c>
      <c r="B8540" s="6" t="s">
        <v>30224</v>
      </c>
      <c r="C8540" s="6" t="s">
        <v>7310</v>
      </c>
      <c r="D8540" s="6" t="s">
        <v>17969</v>
      </c>
      <c r="E8540" s="6" t="s">
        <v>5893</v>
      </c>
      <c r="F8540" s="6" t="s">
        <v>30225</v>
      </c>
      <c r="G8540" s="6" t="s">
        <v>30226</v>
      </c>
      <c r="H8540" s="79">
        <v>5630.6629780000003</v>
      </c>
    </row>
    <row r="8541" spans="1:8" x14ac:dyDescent="0.2">
      <c r="A8541" s="6">
        <v>30003125</v>
      </c>
      <c r="B8541" s="6" t="s">
        <v>30227</v>
      </c>
      <c r="C8541" s="6" t="s">
        <v>7310</v>
      </c>
      <c r="D8541" s="6" t="s">
        <v>17973</v>
      </c>
      <c r="E8541" s="6" t="s">
        <v>5893</v>
      </c>
      <c r="F8541" s="6" t="s">
        <v>30228</v>
      </c>
      <c r="G8541" s="6" t="s">
        <v>30229</v>
      </c>
      <c r="H8541" s="79">
        <v>5630.6629780000003</v>
      </c>
    </row>
    <row r="8542" spans="1:8" x14ac:dyDescent="0.2">
      <c r="A8542" s="6">
        <v>30247012</v>
      </c>
      <c r="B8542" s="6" t="s">
        <v>30230</v>
      </c>
      <c r="C8542" s="6" t="s">
        <v>9345</v>
      </c>
      <c r="D8542" s="6" t="s">
        <v>17993</v>
      </c>
      <c r="E8542" s="6" t="s">
        <v>15819</v>
      </c>
      <c r="F8542" s="6" t="s">
        <v>30231</v>
      </c>
      <c r="G8542" s="6" t="s">
        <v>30232</v>
      </c>
      <c r="H8542" s="79">
        <v>5653.3074640000004</v>
      </c>
    </row>
    <row r="8543" spans="1:8" x14ac:dyDescent="0.2">
      <c r="A8543" s="6">
        <v>30214031</v>
      </c>
      <c r="B8543" s="6" t="s">
        <v>30233</v>
      </c>
      <c r="C8543" s="6" t="s">
        <v>15566</v>
      </c>
      <c r="D8543" s="6" t="s">
        <v>7351</v>
      </c>
      <c r="E8543" s="6" t="s">
        <v>5638</v>
      </c>
      <c r="F8543" s="6" t="s">
        <v>30234</v>
      </c>
      <c r="G8543" s="6" t="s">
        <v>30235</v>
      </c>
      <c r="H8543" s="79">
        <v>5653.9054969999997</v>
      </c>
    </row>
    <row r="8544" spans="1:8" x14ac:dyDescent="0.2">
      <c r="A8544" s="6">
        <v>30303899</v>
      </c>
      <c r="B8544" s="6" t="s">
        <v>30236</v>
      </c>
      <c r="C8544" s="6" t="s">
        <v>15570</v>
      </c>
      <c r="D8544" s="6" t="s">
        <v>7351</v>
      </c>
      <c r="E8544" s="6" t="s">
        <v>5638</v>
      </c>
      <c r="F8544" s="6" t="s">
        <v>30237</v>
      </c>
      <c r="G8544" s="6" t="s">
        <v>30238</v>
      </c>
      <c r="H8544" s="79">
        <v>5653.9054969999997</v>
      </c>
    </row>
    <row r="8545" spans="1:8" x14ac:dyDescent="0.2">
      <c r="A8545" s="6">
        <v>30141972</v>
      </c>
      <c r="B8545" s="6" t="s">
        <v>30239</v>
      </c>
      <c r="C8545" s="6" t="s">
        <v>15566</v>
      </c>
      <c r="D8545" s="6" t="s">
        <v>7755</v>
      </c>
      <c r="E8545" s="6" t="s">
        <v>5638</v>
      </c>
      <c r="F8545" s="6" t="s">
        <v>30240</v>
      </c>
      <c r="G8545" s="6" t="s">
        <v>30241</v>
      </c>
      <c r="H8545" s="79">
        <v>5653.9054969999997</v>
      </c>
    </row>
    <row r="8546" spans="1:8" x14ac:dyDescent="0.2">
      <c r="A8546" s="6">
        <v>30268555</v>
      </c>
      <c r="B8546" s="6" t="s">
        <v>30242</v>
      </c>
      <c r="C8546" s="6" t="s">
        <v>15570</v>
      </c>
      <c r="D8546" s="6" t="s">
        <v>7755</v>
      </c>
      <c r="E8546" s="6" t="s">
        <v>5638</v>
      </c>
      <c r="F8546" s="6" t="s">
        <v>30243</v>
      </c>
      <c r="G8546" s="6" t="s">
        <v>30244</v>
      </c>
      <c r="H8546" s="79">
        <v>5653.9054969999997</v>
      </c>
    </row>
    <row r="8547" spans="1:8" x14ac:dyDescent="0.2">
      <c r="A8547" s="6">
        <v>30212311</v>
      </c>
      <c r="B8547" s="6" t="s">
        <v>30245</v>
      </c>
      <c r="C8547" s="6" t="s">
        <v>8743</v>
      </c>
      <c r="D8547" s="6" t="s">
        <v>17993</v>
      </c>
      <c r="E8547" s="6" t="s">
        <v>15819</v>
      </c>
      <c r="F8547" s="6" t="s">
        <v>30246</v>
      </c>
      <c r="G8547" s="6" t="s">
        <v>30247</v>
      </c>
      <c r="H8547" s="79">
        <v>5656.6014960000002</v>
      </c>
    </row>
    <row r="8548" spans="1:8" x14ac:dyDescent="0.2">
      <c r="A8548" s="6">
        <v>30453278</v>
      </c>
      <c r="B8548" s="6" t="s">
        <v>30248</v>
      </c>
      <c r="C8548" s="6" t="s">
        <v>8747</v>
      </c>
      <c r="D8548" s="6" t="s">
        <v>17993</v>
      </c>
      <c r="E8548" s="6" t="s">
        <v>15819</v>
      </c>
      <c r="F8548" s="6" t="s">
        <v>30249</v>
      </c>
      <c r="G8548" s="6" t="s">
        <v>30250</v>
      </c>
      <c r="H8548" s="79">
        <v>5656.6014960000002</v>
      </c>
    </row>
    <row r="8549" spans="1:8" x14ac:dyDescent="0.2">
      <c r="A8549" s="6">
        <v>30149189</v>
      </c>
      <c r="B8549" s="6" t="s">
        <v>30251</v>
      </c>
      <c r="C8549" s="6" t="s">
        <v>8743</v>
      </c>
      <c r="D8549" s="6" t="s">
        <v>17997</v>
      </c>
      <c r="E8549" s="6" t="s">
        <v>15819</v>
      </c>
      <c r="F8549" s="6" t="s">
        <v>30252</v>
      </c>
      <c r="G8549" s="6" t="s">
        <v>30253</v>
      </c>
      <c r="H8549" s="79">
        <v>5656.6014960000002</v>
      </c>
    </row>
    <row r="8550" spans="1:8" x14ac:dyDescent="0.2">
      <c r="A8550" s="6">
        <v>30463006</v>
      </c>
      <c r="B8550" s="6" t="s">
        <v>30254</v>
      </c>
      <c r="C8550" s="6" t="s">
        <v>8747</v>
      </c>
      <c r="D8550" s="6" t="s">
        <v>17997</v>
      </c>
      <c r="E8550" s="6" t="s">
        <v>15819</v>
      </c>
      <c r="F8550" s="6" t="s">
        <v>30255</v>
      </c>
      <c r="G8550" s="6" t="s">
        <v>30256</v>
      </c>
      <c r="H8550" s="79">
        <v>5656.6014960000002</v>
      </c>
    </row>
    <row r="8551" spans="1:8" x14ac:dyDescent="0.2">
      <c r="A8551" s="6">
        <v>30187014</v>
      </c>
      <c r="B8551" s="6" t="s">
        <v>30257</v>
      </c>
      <c r="C8551" s="6" t="s">
        <v>6576</v>
      </c>
      <c r="D8551" s="6" t="s">
        <v>19176</v>
      </c>
      <c r="E8551" s="6" t="s">
        <v>5893</v>
      </c>
      <c r="F8551" s="6" t="s">
        <v>30258</v>
      </c>
      <c r="G8551" s="6" t="s">
        <v>30259</v>
      </c>
      <c r="H8551" s="79">
        <v>5665.008194</v>
      </c>
    </row>
    <row r="8552" spans="1:8" x14ac:dyDescent="0.2">
      <c r="A8552" s="6">
        <v>30151227</v>
      </c>
      <c r="B8552" s="6" t="s">
        <v>30260</v>
      </c>
      <c r="C8552" s="6" t="s">
        <v>6576</v>
      </c>
      <c r="D8552" s="6" t="s">
        <v>19180</v>
      </c>
      <c r="E8552" s="6" t="s">
        <v>5893</v>
      </c>
      <c r="F8552" s="6" t="s">
        <v>30261</v>
      </c>
      <c r="G8552" s="6" t="s">
        <v>30262</v>
      </c>
      <c r="H8552" s="79">
        <v>5665.008194</v>
      </c>
    </row>
    <row r="8553" spans="1:8" x14ac:dyDescent="0.2">
      <c r="A8553" s="6">
        <v>30058073</v>
      </c>
      <c r="B8553" s="6" t="s">
        <v>30263</v>
      </c>
      <c r="C8553" s="6" t="s">
        <v>8618</v>
      </c>
      <c r="D8553" s="6" t="s">
        <v>18868</v>
      </c>
      <c r="E8553" s="6" t="s">
        <v>5638</v>
      </c>
      <c r="F8553" s="6" t="s">
        <v>30264</v>
      </c>
      <c r="G8553" s="6" t="s">
        <v>30265</v>
      </c>
      <c r="H8553" s="79">
        <v>5679.151269</v>
      </c>
    </row>
    <row r="8554" spans="1:8" x14ac:dyDescent="0.2">
      <c r="A8554" s="6">
        <v>30015120</v>
      </c>
      <c r="B8554" s="6" t="s">
        <v>30266</v>
      </c>
      <c r="C8554" s="6" t="s">
        <v>8618</v>
      </c>
      <c r="D8554" s="6" t="s">
        <v>18870</v>
      </c>
      <c r="E8554" s="6" t="s">
        <v>5638</v>
      </c>
      <c r="F8554" s="6" t="s">
        <v>30267</v>
      </c>
      <c r="G8554" s="6" t="s">
        <v>30268</v>
      </c>
      <c r="H8554" s="79">
        <v>5679.151269</v>
      </c>
    </row>
    <row r="8555" spans="1:8" x14ac:dyDescent="0.2">
      <c r="A8555" s="6">
        <v>30199656</v>
      </c>
      <c r="B8555" s="6" t="s">
        <v>2654</v>
      </c>
      <c r="C8555" s="6" t="s">
        <v>8618</v>
      </c>
      <c r="D8555" s="6" t="s">
        <v>18874</v>
      </c>
      <c r="E8555" s="6" t="s">
        <v>5638</v>
      </c>
      <c r="F8555" s="6" t="s">
        <v>2649</v>
      </c>
      <c r="G8555" s="6" t="s">
        <v>2650</v>
      </c>
      <c r="H8555" s="79">
        <v>5679.151269</v>
      </c>
    </row>
    <row r="8556" spans="1:8" x14ac:dyDescent="0.2">
      <c r="A8556" s="6">
        <v>30275615</v>
      </c>
      <c r="B8556" s="6" t="s">
        <v>30269</v>
      </c>
      <c r="C8556" s="6" t="s">
        <v>6206</v>
      </c>
      <c r="D8556" s="6" t="s">
        <v>17993</v>
      </c>
      <c r="E8556" s="6" t="s">
        <v>15819</v>
      </c>
      <c r="F8556" s="6" t="s">
        <v>30270</v>
      </c>
      <c r="G8556" s="6" t="s">
        <v>30271</v>
      </c>
      <c r="H8556" s="79">
        <v>5688.6815230000002</v>
      </c>
    </row>
    <row r="8557" spans="1:8" x14ac:dyDescent="0.2">
      <c r="A8557" s="6">
        <v>30360860</v>
      </c>
      <c r="B8557" s="6" t="s">
        <v>30272</v>
      </c>
      <c r="C8557" s="6" t="s">
        <v>6206</v>
      </c>
      <c r="D8557" s="6" t="s">
        <v>17997</v>
      </c>
      <c r="E8557" s="6" t="s">
        <v>15819</v>
      </c>
      <c r="F8557" s="6" t="s">
        <v>30273</v>
      </c>
      <c r="G8557" s="6" t="s">
        <v>30274</v>
      </c>
      <c r="H8557" s="79">
        <v>5688.6815230000002</v>
      </c>
    </row>
    <row r="8558" spans="1:8" x14ac:dyDescent="0.2">
      <c r="A8558" s="6">
        <v>30381501</v>
      </c>
      <c r="B8558" s="6" t="s">
        <v>30275</v>
      </c>
      <c r="C8558" s="6" t="s">
        <v>6242</v>
      </c>
      <c r="D8558" s="6" t="s">
        <v>18868</v>
      </c>
      <c r="E8558" s="6" t="s">
        <v>5638</v>
      </c>
      <c r="F8558" s="6" t="s">
        <v>30276</v>
      </c>
      <c r="G8558" s="6" t="s">
        <v>30277</v>
      </c>
      <c r="H8558" s="79">
        <v>5689.4953189999997</v>
      </c>
    </row>
    <row r="8559" spans="1:8" x14ac:dyDescent="0.2">
      <c r="A8559" s="6">
        <v>30011557</v>
      </c>
      <c r="B8559" s="6" t="s">
        <v>4936</v>
      </c>
      <c r="C8559" s="6" t="s">
        <v>6242</v>
      </c>
      <c r="D8559" s="6" t="s">
        <v>18870</v>
      </c>
      <c r="E8559" s="6" t="s">
        <v>5638</v>
      </c>
      <c r="F8559" s="6" t="s">
        <v>4932</v>
      </c>
      <c r="G8559" s="6" t="s">
        <v>4933</v>
      </c>
      <c r="H8559" s="79">
        <v>5689.4953189999997</v>
      </c>
    </row>
    <row r="8560" spans="1:8" x14ac:dyDescent="0.2">
      <c r="A8560" s="6">
        <v>30037530</v>
      </c>
      <c r="B8560" s="6" t="s">
        <v>30278</v>
      </c>
      <c r="C8560" s="6" t="s">
        <v>6242</v>
      </c>
      <c r="D8560" s="6" t="s">
        <v>18874</v>
      </c>
      <c r="E8560" s="6" t="s">
        <v>5638</v>
      </c>
      <c r="F8560" s="6" t="s">
        <v>30279</v>
      </c>
      <c r="G8560" s="6" t="s">
        <v>30280</v>
      </c>
      <c r="H8560" s="79">
        <v>5689.4953189999997</v>
      </c>
    </row>
    <row r="8561" spans="1:8" x14ac:dyDescent="0.2">
      <c r="A8561" s="6">
        <v>30075018</v>
      </c>
      <c r="B8561" s="6" t="s">
        <v>30281</v>
      </c>
      <c r="C8561" s="6" t="s">
        <v>8426</v>
      </c>
      <c r="D8561" s="6" t="s">
        <v>17993</v>
      </c>
      <c r="E8561" s="6" t="s">
        <v>15819</v>
      </c>
      <c r="F8561" s="6" t="s">
        <v>30282</v>
      </c>
      <c r="G8561" s="6" t="s">
        <v>30283</v>
      </c>
      <c r="H8561" s="79">
        <v>5699.7841790000002</v>
      </c>
    </row>
    <row r="8562" spans="1:8" x14ac:dyDescent="0.2">
      <c r="A8562" s="6">
        <v>30014468</v>
      </c>
      <c r="B8562" s="6" t="s">
        <v>30284</v>
      </c>
      <c r="C8562" s="6" t="s">
        <v>8426</v>
      </c>
      <c r="D8562" s="6" t="s">
        <v>17997</v>
      </c>
      <c r="E8562" s="6" t="s">
        <v>15819</v>
      </c>
      <c r="F8562" s="6" t="s">
        <v>30285</v>
      </c>
      <c r="G8562" s="6" t="s">
        <v>30286</v>
      </c>
      <c r="H8562" s="79">
        <v>5699.7841790000002</v>
      </c>
    </row>
    <row r="8563" spans="1:8" x14ac:dyDescent="0.2">
      <c r="A8563" s="6">
        <v>30246474</v>
      </c>
      <c r="B8563" s="6" t="s">
        <v>30287</v>
      </c>
      <c r="C8563" s="6" t="s">
        <v>6564</v>
      </c>
      <c r="D8563" s="6" t="s">
        <v>18044</v>
      </c>
      <c r="E8563" s="6" t="s">
        <v>5638</v>
      </c>
      <c r="F8563" s="6" t="s">
        <v>30288</v>
      </c>
      <c r="G8563" s="6" t="s">
        <v>30289</v>
      </c>
      <c r="H8563" s="79">
        <v>5699.7841790000002</v>
      </c>
    </row>
    <row r="8564" spans="1:8" x14ac:dyDescent="0.2">
      <c r="A8564" s="6">
        <v>30120060</v>
      </c>
      <c r="B8564" s="6" t="s">
        <v>30290</v>
      </c>
      <c r="C8564" s="6" t="s">
        <v>5642</v>
      </c>
      <c r="D8564" s="6" t="s">
        <v>12594</v>
      </c>
      <c r="E8564" s="6" t="s">
        <v>5893</v>
      </c>
      <c r="F8564" s="6" t="s">
        <v>30291</v>
      </c>
      <c r="G8564" s="6" t="s">
        <v>30292</v>
      </c>
      <c r="H8564" s="79">
        <v>5710.3387199999997</v>
      </c>
    </row>
    <row r="8565" spans="1:8" x14ac:dyDescent="0.2">
      <c r="A8565" s="6">
        <v>30215969</v>
      </c>
      <c r="B8565" s="6" t="s">
        <v>30293</v>
      </c>
      <c r="C8565" s="6" t="s">
        <v>7202</v>
      </c>
      <c r="D8565" s="6" t="s">
        <v>17969</v>
      </c>
      <c r="E8565" s="6" t="s">
        <v>5893</v>
      </c>
      <c r="F8565" s="6" t="s">
        <v>30294</v>
      </c>
      <c r="G8565" s="6" t="s">
        <v>30295</v>
      </c>
      <c r="H8565" s="79">
        <v>5714.6629430000003</v>
      </c>
    </row>
    <row r="8566" spans="1:8" x14ac:dyDescent="0.2">
      <c r="A8566" s="6">
        <v>30274503</v>
      </c>
      <c r="B8566" s="6" t="s">
        <v>30296</v>
      </c>
      <c r="C8566" s="6" t="s">
        <v>7202</v>
      </c>
      <c r="D8566" s="6" t="s">
        <v>17973</v>
      </c>
      <c r="E8566" s="6" t="s">
        <v>5893</v>
      </c>
      <c r="F8566" s="6" t="s">
        <v>30297</v>
      </c>
      <c r="G8566" s="6" t="s">
        <v>30298</v>
      </c>
      <c r="H8566" s="79">
        <v>5714.6629430000003</v>
      </c>
    </row>
    <row r="8567" spans="1:8" x14ac:dyDescent="0.2">
      <c r="A8567" s="6">
        <v>30203438</v>
      </c>
      <c r="B8567" s="6" t="s">
        <v>30299</v>
      </c>
      <c r="C8567" s="6" t="s">
        <v>6194</v>
      </c>
      <c r="D8567" s="6" t="s">
        <v>9992</v>
      </c>
      <c r="E8567" s="6" t="s">
        <v>9993</v>
      </c>
      <c r="F8567" s="6" t="s">
        <v>30300</v>
      </c>
      <c r="G8567" s="6" t="s">
        <v>30301</v>
      </c>
      <c r="H8567" s="79">
        <v>5727.6277570000002</v>
      </c>
    </row>
    <row r="8568" spans="1:8" x14ac:dyDescent="0.2">
      <c r="A8568" s="6">
        <v>30042104</v>
      </c>
      <c r="B8568" s="6" t="s">
        <v>30302</v>
      </c>
      <c r="C8568" s="6" t="s">
        <v>6198</v>
      </c>
      <c r="D8568" s="6" t="s">
        <v>9992</v>
      </c>
      <c r="E8568" s="6" t="s">
        <v>9993</v>
      </c>
      <c r="F8568" s="6" t="s">
        <v>30303</v>
      </c>
      <c r="G8568" s="6" t="s">
        <v>30304</v>
      </c>
      <c r="H8568" s="79">
        <v>5727.6277570000002</v>
      </c>
    </row>
    <row r="8569" spans="1:8" x14ac:dyDescent="0.2">
      <c r="A8569" s="6">
        <v>30358086</v>
      </c>
      <c r="B8569" s="6" t="s">
        <v>30305</v>
      </c>
      <c r="C8569" s="6" t="s">
        <v>6202</v>
      </c>
      <c r="D8569" s="6" t="s">
        <v>9992</v>
      </c>
      <c r="E8569" s="6" t="s">
        <v>9993</v>
      </c>
      <c r="F8569" s="6" t="s">
        <v>30306</v>
      </c>
      <c r="G8569" s="6" t="s">
        <v>30307</v>
      </c>
      <c r="H8569" s="79">
        <v>5727.6277570000002</v>
      </c>
    </row>
    <row r="8570" spans="1:8" x14ac:dyDescent="0.2">
      <c r="A8570" s="6">
        <v>30040709</v>
      </c>
      <c r="B8570" s="6" t="s">
        <v>30308</v>
      </c>
      <c r="C8570" s="6" t="s">
        <v>6206</v>
      </c>
      <c r="D8570" s="6" t="s">
        <v>9992</v>
      </c>
      <c r="E8570" s="6" t="s">
        <v>9993</v>
      </c>
      <c r="F8570" s="6" t="s">
        <v>30309</v>
      </c>
      <c r="G8570" s="6" t="s">
        <v>30310</v>
      </c>
      <c r="H8570" s="79">
        <v>5727.6277570000002</v>
      </c>
    </row>
    <row r="8571" spans="1:8" x14ac:dyDescent="0.2">
      <c r="A8571" s="6">
        <v>30329129</v>
      </c>
      <c r="B8571" s="6" t="s">
        <v>30311</v>
      </c>
      <c r="C8571" s="6" t="s">
        <v>6210</v>
      </c>
      <c r="D8571" s="6" t="s">
        <v>9992</v>
      </c>
      <c r="E8571" s="6" t="s">
        <v>9993</v>
      </c>
      <c r="F8571" s="6" t="s">
        <v>30312</v>
      </c>
      <c r="G8571" s="6" t="s">
        <v>30313</v>
      </c>
      <c r="H8571" s="79">
        <v>5727.6277570000002</v>
      </c>
    </row>
    <row r="8572" spans="1:8" x14ac:dyDescent="0.2">
      <c r="A8572" s="6">
        <v>30006531</v>
      </c>
      <c r="B8572" s="6" t="s">
        <v>30314</v>
      </c>
      <c r="C8572" s="6" t="s">
        <v>6214</v>
      </c>
      <c r="D8572" s="6" t="s">
        <v>9992</v>
      </c>
      <c r="E8572" s="6" t="s">
        <v>9993</v>
      </c>
      <c r="F8572" s="6" t="s">
        <v>30315</v>
      </c>
      <c r="G8572" s="6" t="s">
        <v>30316</v>
      </c>
      <c r="H8572" s="79">
        <v>5727.6277570000002</v>
      </c>
    </row>
    <row r="8573" spans="1:8" x14ac:dyDescent="0.2">
      <c r="A8573" s="6">
        <v>30217965</v>
      </c>
      <c r="B8573" s="6" t="s">
        <v>30317</v>
      </c>
      <c r="C8573" s="6" t="s">
        <v>6218</v>
      </c>
      <c r="D8573" s="6" t="s">
        <v>9992</v>
      </c>
      <c r="E8573" s="6" t="s">
        <v>9993</v>
      </c>
      <c r="F8573" s="6" t="s">
        <v>30318</v>
      </c>
      <c r="G8573" s="6" t="s">
        <v>30319</v>
      </c>
      <c r="H8573" s="79">
        <v>5727.6277570000002</v>
      </c>
    </row>
    <row r="8574" spans="1:8" x14ac:dyDescent="0.2">
      <c r="A8574" s="6">
        <v>30381511</v>
      </c>
      <c r="B8574" s="6" t="s">
        <v>30320</v>
      </c>
      <c r="C8574" s="6" t="s">
        <v>6222</v>
      </c>
      <c r="D8574" s="6" t="s">
        <v>9992</v>
      </c>
      <c r="E8574" s="6" t="s">
        <v>9993</v>
      </c>
      <c r="F8574" s="6" t="s">
        <v>30321</v>
      </c>
      <c r="G8574" s="6" t="s">
        <v>30322</v>
      </c>
      <c r="H8574" s="79">
        <v>5727.6277570000002</v>
      </c>
    </row>
    <row r="8575" spans="1:8" x14ac:dyDescent="0.2">
      <c r="A8575" s="6">
        <v>30090578</v>
      </c>
      <c r="B8575" s="6" t="s">
        <v>30323</v>
      </c>
      <c r="C8575" s="6" t="s">
        <v>8440</v>
      </c>
      <c r="D8575" s="6" t="s">
        <v>17993</v>
      </c>
      <c r="E8575" s="6" t="s">
        <v>15819</v>
      </c>
      <c r="F8575" s="6" t="s">
        <v>30324</v>
      </c>
      <c r="G8575" s="6" t="s">
        <v>30325</v>
      </c>
      <c r="H8575" s="79">
        <v>5746.5145439999997</v>
      </c>
    </row>
    <row r="8576" spans="1:8" x14ac:dyDescent="0.2">
      <c r="A8576" s="6">
        <v>30350894</v>
      </c>
      <c r="B8576" s="6" t="s">
        <v>30326</v>
      </c>
      <c r="C8576" s="6" t="s">
        <v>8440</v>
      </c>
      <c r="D8576" s="6" t="s">
        <v>17997</v>
      </c>
      <c r="E8576" s="6" t="s">
        <v>15819</v>
      </c>
      <c r="F8576" s="6" t="s">
        <v>30327</v>
      </c>
      <c r="G8576" s="6" t="s">
        <v>30328</v>
      </c>
      <c r="H8576" s="79">
        <v>5746.5145439999997</v>
      </c>
    </row>
    <row r="8577" spans="1:8" x14ac:dyDescent="0.2">
      <c r="A8577" s="6">
        <v>30233831</v>
      </c>
      <c r="B8577" s="6" t="s">
        <v>30329</v>
      </c>
      <c r="C8577" s="6" t="s">
        <v>8614</v>
      </c>
      <c r="D8577" s="6" t="s">
        <v>18868</v>
      </c>
      <c r="E8577" s="6" t="s">
        <v>5638</v>
      </c>
      <c r="F8577" s="6" t="s">
        <v>30330</v>
      </c>
      <c r="G8577" s="6" t="s">
        <v>30331</v>
      </c>
      <c r="H8577" s="79">
        <v>5774.9409729999998</v>
      </c>
    </row>
    <row r="8578" spans="1:8" x14ac:dyDescent="0.2">
      <c r="A8578" s="6">
        <v>30332398</v>
      </c>
      <c r="B8578" s="6" t="s">
        <v>30332</v>
      </c>
      <c r="C8578" s="6" t="s">
        <v>8731</v>
      </c>
      <c r="D8578" s="6" t="s">
        <v>19180</v>
      </c>
      <c r="E8578" s="6" t="s">
        <v>5893</v>
      </c>
      <c r="F8578" s="6" t="s">
        <v>30333</v>
      </c>
      <c r="G8578" s="6" t="s">
        <v>30334</v>
      </c>
      <c r="H8578" s="79">
        <v>5780.3411930000002</v>
      </c>
    </row>
    <row r="8579" spans="1:8" x14ac:dyDescent="0.2">
      <c r="A8579" s="6">
        <v>30020691</v>
      </c>
      <c r="B8579" s="6" t="s">
        <v>30335</v>
      </c>
      <c r="C8579" s="6" t="s">
        <v>7230</v>
      </c>
      <c r="D8579" s="6" t="s">
        <v>11588</v>
      </c>
      <c r="E8579" s="6" t="s">
        <v>5893</v>
      </c>
      <c r="F8579" s="6" t="s">
        <v>30336</v>
      </c>
      <c r="G8579" s="6" t="s">
        <v>30337</v>
      </c>
      <c r="H8579" s="79">
        <v>5781.9357870000003</v>
      </c>
    </row>
    <row r="8580" spans="1:8" x14ac:dyDescent="0.2">
      <c r="A8580" s="6">
        <v>30326005</v>
      </c>
      <c r="B8580" s="6" t="s">
        <v>30338</v>
      </c>
      <c r="C8580" s="6" t="s">
        <v>7234</v>
      </c>
      <c r="D8580" s="6" t="s">
        <v>11588</v>
      </c>
      <c r="E8580" s="6" t="s">
        <v>5893</v>
      </c>
      <c r="F8580" s="6" t="s">
        <v>30339</v>
      </c>
      <c r="G8580" s="6" t="s">
        <v>30340</v>
      </c>
      <c r="H8580" s="79">
        <v>5781.9357870000003</v>
      </c>
    </row>
    <row r="8581" spans="1:8" x14ac:dyDescent="0.2">
      <c r="A8581" s="6">
        <v>30088438</v>
      </c>
      <c r="B8581" s="6" t="s">
        <v>30341</v>
      </c>
      <c r="C8581" s="6" t="s">
        <v>7238</v>
      </c>
      <c r="D8581" s="6" t="s">
        <v>11588</v>
      </c>
      <c r="E8581" s="6" t="s">
        <v>5893</v>
      </c>
      <c r="F8581" s="6" t="s">
        <v>30342</v>
      </c>
      <c r="G8581" s="6" t="s">
        <v>30343</v>
      </c>
      <c r="H8581" s="79">
        <v>5781.9357870000003</v>
      </c>
    </row>
    <row r="8582" spans="1:8" x14ac:dyDescent="0.2">
      <c r="A8582" s="6">
        <v>30115603</v>
      </c>
      <c r="B8582" s="6" t="s">
        <v>30344</v>
      </c>
      <c r="C8582" s="6" t="s">
        <v>7242</v>
      </c>
      <c r="D8582" s="6" t="s">
        <v>11588</v>
      </c>
      <c r="E8582" s="6" t="s">
        <v>5893</v>
      </c>
      <c r="F8582" s="6" t="s">
        <v>30345</v>
      </c>
      <c r="G8582" s="6" t="s">
        <v>30346</v>
      </c>
      <c r="H8582" s="79">
        <v>5781.9357870000003</v>
      </c>
    </row>
    <row r="8583" spans="1:8" x14ac:dyDescent="0.2">
      <c r="A8583" s="6">
        <v>30359293</v>
      </c>
      <c r="B8583" s="6" t="s">
        <v>30347</v>
      </c>
      <c r="C8583" s="6" t="s">
        <v>7246</v>
      </c>
      <c r="D8583" s="6" t="s">
        <v>11588</v>
      </c>
      <c r="E8583" s="6" t="s">
        <v>5893</v>
      </c>
      <c r="F8583" s="6" t="s">
        <v>30348</v>
      </c>
      <c r="G8583" s="6" t="s">
        <v>30349</v>
      </c>
      <c r="H8583" s="79">
        <v>5781.9357870000003</v>
      </c>
    </row>
    <row r="8584" spans="1:8" x14ac:dyDescent="0.2">
      <c r="A8584" s="6">
        <v>30114076</v>
      </c>
      <c r="B8584" s="6" t="s">
        <v>30350</v>
      </c>
      <c r="C8584" s="6" t="s">
        <v>30351</v>
      </c>
      <c r="D8584" s="6" t="s">
        <v>12145</v>
      </c>
      <c r="E8584" s="6" t="s">
        <v>5638</v>
      </c>
      <c r="F8584" s="6" t="s">
        <v>30352</v>
      </c>
      <c r="G8584" s="6" t="s">
        <v>30353</v>
      </c>
      <c r="H8584" s="79">
        <v>5782.9379220000001</v>
      </c>
    </row>
    <row r="8585" spans="1:8" x14ac:dyDescent="0.2">
      <c r="A8585" s="6">
        <v>30248782</v>
      </c>
      <c r="B8585" s="6" t="s">
        <v>30354</v>
      </c>
      <c r="C8585" s="6" t="s">
        <v>30355</v>
      </c>
      <c r="D8585" s="6" t="s">
        <v>12145</v>
      </c>
      <c r="E8585" s="6" t="s">
        <v>5638</v>
      </c>
      <c r="F8585" s="6" t="s">
        <v>30356</v>
      </c>
      <c r="G8585" s="6" t="s">
        <v>30357</v>
      </c>
      <c r="H8585" s="79">
        <v>5782.9379220000001</v>
      </c>
    </row>
    <row r="8586" spans="1:8" x14ac:dyDescent="0.2">
      <c r="A8586" s="6">
        <v>30045095</v>
      </c>
      <c r="B8586" s="6" t="s">
        <v>30358</v>
      </c>
      <c r="C8586" s="6" t="s">
        <v>5658</v>
      </c>
      <c r="D8586" s="6" t="s">
        <v>28273</v>
      </c>
      <c r="E8586" s="6" t="s">
        <v>5638</v>
      </c>
      <c r="F8586" s="6" t="s">
        <v>30359</v>
      </c>
      <c r="G8586" s="6" t="s">
        <v>30360</v>
      </c>
      <c r="H8586" s="79">
        <v>5791.403448</v>
      </c>
    </row>
    <row r="8587" spans="1:8" x14ac:dyDescent="0.2">
      <c r="A8587" s="6">
        <v>30055214</v>
      </c>
      <c r="B8587" s="6" t="s">
        <v>30361</v>
      </c>
      <c r="C8587" s="6" t="s">
        <v>5662</v>
      </c>
      <c r="D8587" s="6" t="s">
        <v>27185</v>
      </c>
      <c r="E8587" s="6" t="s">
        <v>5638</v>
      </c>
      <c r="F8587" s="6" t="s">
        <v>30362</v>
      </c>
      <c r="G8587" s="6" t="s">
        <v>30363</v>
      </c>
      <c r="H8587" s="79">
        <v>5791.403448</v>
      </c>
    </row>
    <row r="8588" spans="1:8" x14ac:dyDescent="0.2">
      <c r="A8588" s="6">
        <v>30182918</v>
      </c>
      <c r="B8588" s="6" t="s">
        <v>30364</v>
      </c>
      <c r="C8588" s="6" t="s">
        <v>6342</v>
      </c>
      <c r="D8588" s="6" t="s">
        <v>17969</v>
      </c>
      <c r="E8588" s="6" t="s">
        <v>5893</v>
      </c>
      <c r="F8588" s="6" t="s">
        <v>30365</v>
      </c>
      <c r="G8588" s="6" t="s">
        <v>30366</v>
      </c>
      <c r="H8588" s="79">
        <v>5791.403448</v>
      </c>
    </row>
    <row r="8589" spans="1:8" x14ac:dyDescent="0.2">
      <c r="A8589" s="6">
        <v>30129146</v>
      </c>
      <c r="B8589" s="6" t="s">
        <v>30367</v>
      </c>
      <c r="C8589" s="6" t="s">
        <v>6342</v>
      </c>
      <c r="D8589" s="6" t="s">
        <v>17973</v>
      </c>
      <c r="E8589" s="6" t="s">
        <v>5893</v>
      </c>
      <c r="F8589" s="6" t="s">
        <v>30368</v>
      </c>
      <c r="G8589" s="6" t="s">
        <v>30369</v>
      </c>
      <c r="H8589" s="79">
        <v>5791.403448</v>
      </c>
    </row>
    <row r="8590" spans="1:8" x14ac:dyDescent="0.2">
      <c r="A8590" s="6">
        <v>30102546</v>
      </c>
      <c r="B8590" s="6" t="s">
        <v>30370</v>
      </c>
      <c r="C8590" s="6" t="s">
        <v>5965</v>
      </c>
      <c r="D8590" s="6" t="s">
        <v>18044</v>
      </c>
      <c r="E8590" s="6" t="s">
        <v>5638</v>
      </c>
      <c r="F8590" s="6" t="s">
        <v>30371</v>
      </c>
      <c r="G8590" s="6" t="s">
        <v>30372</v>
      </c>
      <c r="H8590" s="79">
        <v>5792.5999700000002</v>
      </c>
    </row>
    <row r="8591" spans="1:8" x14ac:dyDescent="0.2">
      <c r="A8591" s="6">
        <v>30333184</v>
      </c>
      <c r="B8591" s="6" t="s">
        <v>30373</v>
      </c>
      <c r="C8591" s="6" t="s">
        <v>14191</v>
      </c>
      <c r="D8591" s="6" t="s">
        <v>17993</v>
      </c>
      <c r="E8591" s="6" t="s">
        <v>15819</v>
      </c>
      <c r="F8591" s="6" t="s">
        <v>30374</v>
      </c>
      <c r="G8591" s="6" t="s">
        <v>30375</v>
      </c>
      <c r="H8591" s="79">
        <v>5796.6719569999996</v>
      </c>
    </row>
    <row r="8592" spans="1:8" x14ac:dyDescent="0.2">
      <c r="A8592" s="6">
        <v>30118738</v>
      </c>
      <c r="B8592" s="6" t="s">
        <v>30376</v>
      </c>
      <c r="C8592" s="6" t="s">
        <v>14191</v>
      </c>
      <c r="D8592" s="6" t="s">
        <v>17997</v>
      </c>
      <c r="E8592" s="6" t="s">
        <v>15819</v>
      </c>
      <c r="F8592" s="6" t="s">
        <v>30377</v>
      </c>
      <c r="G8592" s="6" t="s">
        <v>30378</v>
      </c>
      <c r="H8592" s="79">
        <v>5796.6719569999996</v>
      </c>
    </row>
    <row r="8593" spans="1:8" x14ac:dyDescent="0.2">
      <c r="A8593" s="6">
        <v>30288297</v>
      </c>
      <c r="B8593" s="6" t="s">
        <v>30379</v>
      </c>
      <c r="C8593" s="6" t="s">
        <v>14995</v>
      </c>
      <c r="D8593" s="6" t="s">
        <v>7351</v>
      </c>
      <c r="E8593" s="6" t="s">
        <v>5638</v>
      </c>
      <c r="F8593" s="6" t="s">
        <v>30380</v>
      </c>
      <c r="G8593" s="6" t="s">
        <v>30381</v>
      </c>
      <c r="H8593" s="79">
        <v>5797.5621449999999</v>
      </c>
    </row>
    <row r="8594" spans="1:8" x14ac:dyDescent="0.2">
      <c r="A8594" s="6">
        <v>30210858</v>
      </c>
      <c r="B8594" s="6" t="s">
        <v>30382</v>
      </c>
      <c r="C8594" s="6" t="s">
        <v>14995</v>
      </c>
      <c r="D8594" s="6" t="s">
        <v>7755</v>
      </c>
      <c r="E8594" s="6" t="s">
        <v>5638</v>
      </c>
      <c r="F8594" s="6" t="s">
        <v>30383</v>
      </c>
      <c r="G8594" s="6" t="s">
        <v>30384</v>
      </c>
      <c r="H8594" s="79">
        <v>5797.5621449999999</v>
      </c>
    </row>
    <row r="8595" spans="1:8" x14ac:dyDescent="0.2">
      <c r="A8595" s="6">
        <v>30317312</v>
      </c>
      <c r="B8595" s="6" t="s">
        <v>30385</v>
      </c>
      <c r="C8595" s="6" t="s">
        <v>6101</v>
      </c>
      <c r="D8595" s="6" t="s">
        <v>18868</v>
      </c>
      <c r="E8595" s="6" t="s">
        <v>5638</v>
      </c>
      <c r="F8595" s="6" t="s">
        <v>30386</v>
      </c>
      <c r="G8595" s="6" t="s">
        <v>30387</v>
      </c>
      <c r="H8595" s="79">
        <v>5807.7889720000003</v>
      </c>
    </row>
    <row r="8596" spans="1:8" x14ac:dyDescent="0.2">
      <c r="A8596" s="6">
        <v>30184981</v>
      </c>
      <c r="B8596" s="6" t="s">
        <v>30388</v>
      </c>
      <c r="C8596" s="6" t="s">
        <v>6101</v>
      </c>
      <c r="D8596" s="6" t="s">
        <v>18870</v>
      </c>
      <c r="E8596" s="6" t="s">
        <v>5638</v>
      </c>
      <c r="F8596" s="6" t="s">
        <v>30389</v>
      </c>
      <c r="G8596" s="6" t="s">
        <v>30390</v>
      </c>
      <c r="H8596" s="79">
        <v>5807.7889720000003</v>
      </c>
    </row>
    <row r="8597" spans="1:8" x14ac:dyDescent="0.2">
      <c r="A8597" s="6">
        <v>30090784</v>
      </c>
      <c r="B8597" s="6" t="s">
        <v>30391</v>
      </c>
      <c r="C8597" s="6" t="s">
        <v>6101</v>
      </c>
      <c r="D8597" s="6" t="s">
        <v>18874</v>
      </c>
      <c r="E8597" s="6" t="s">
        <v>5638</v>
      </c>
      <c r="F8597" s="6" t="s">
        <v>30392</v>
      </c>
      <c r="G8597" s="6" t="s">
        <v>30393</v>
      </c>
      <c r="H8597" s="79">
        <v>5807.7889720000003</v>
      </c>
    </row>
    <row r="8598" spans="1:8" x14ac:dyDescent="0.2">
      <c r="A8598" s="6">
        <v>30325253</v>
      </c>
      <c r="B8598" s="6" t="s">
        <v>2820</v>
      </c>
      <c r="C8598" s="6" t="s">
        <v>5662</v>
      </c>
      <c r="D8598" s="6" t="s">
        <v>24232</v>
      </c>
      <c r="E8598" s="6" t="s">
        <v>5638</v>
      </c>
      <c r="F8598" s="6" t="s">
        <v>2815</v>
      </c>
      <c r="G8598" s="6" t="s">
        <v>2816</v>
      </c>
      <c r="H8598" s="79">
        <v>5811.082692</v>
      </c>
    </row>
    <row r="8599" spans="1:8" x14ac:dyDescent="0.2">
      <c r="A8599" s="6">
        <v>30016071</v>
      </c>
      <c r="B8599" s="6" t="s">
        <v>30394</v>
      </c>
      <c r="C8599" s="6" t="s">
        <v>6552</v>
      </c>
      <c r="D8599" s="6" t="s">
        <v>13301</v>
      </c>
      <c r="E8599" s="6" t="s">
        <v>5638</v>
      </c>
      <c r="F8599" s="6" t="s">
        <v>30395</v>
      </c>
      <c r="G8599" s="6" t="s">
        <v>30396</v>
      </c>
      <c r="H8599" s="79">
        <v>5823.5244060000005</v>
      </c>
    </row>
    <row r="8600" spans="1:8" x14ac:dyDescent="0.2">
      <c r="A8600" s="6">
        <v>30148520</v>
      </c>
      <c r="B8600" s="6" t="s">
        <v>30397</v>
      </c>
      <c r="C8600" s="6" t="s">
        <v>6556</v>
      </c>
      <c r="D8600" s="6" t="s">
        <v>13301</v>
      </c>
      <c r="E8600" s="6" t="s">
        <v>5638</v>
      </c>
      <c r="F8600" s="6" t="s">
        <v>30398</v>
      </c>
      <c r="G8600" s="6" t="s">
        <v>30399</v>
      </c>
      <c r="H8600" s="79">
        <v>5823.5244060000005</v>
      </c>
    </row>
    <row r="8601" spans="1:8" x14ac:dyDescent="0.2">
      <c r="A8601" s="6">
        <v>30335784</v>
      </c>
      <c r="B8601" s="6" t="s">
        <v>30400</v>
      </c>
      <c r="C8601" s="6" t="s">
        <v>6560</v>
      </c>
      <c r="D8601" s="6" t="s">
        <v>13301</v>
      </c>
      <c r="E8601" s="6" t="s">
        <v>5638</v>
      </c>
      <c r="F8601" s="6" t="s">
        <v>30401</v>
      </c>
      <c r="G8601" s="6" t="s">
        <v>30402</v>
      </c>
      <c r="H8601" s="79">
        <v>5823.5244060000005</v>
      </c>
    </row>
    <row r="8602" spans="1:8" x14ac:dyDescent="0.2">
      <c r="A8602" s="6">
        <v>30039232</v>
      </c>
      <c r="B8602" s="6" t="s">
        <v>30403</v>
      </c>
      <c r="C8602" s="6" t="s">
        <v>6568</v>
      </c>
      <c r="D8602" s="6" t="s">
        <v>13301</v>
      </c>
      <c r="E8602" s="6" t="s">
        <v>5638</v>
      </c>
      <c r="F8602" s="6" t="s">
        <v>30404</v>
      </c>
      <c r="G8602" s="6" t="s">
        <v>30405</v>
      </c>
      <c r="H8602" s="79">
        <v>5823.5244060000005</v>
      </c>
    </row>
    <row r="8603" spans="1:8" x14ac:dyDescent="0.2">
      <c r="A8603" s="6">
        <v>30119461</v>
      </c>
      <c r="B8603" s="6" t="s">
        <v>30406</v>
      </c>
      <c r="C8603" s="6" t="s">
        <v>5662</v>
      </c>
      <c r="D8603" s="6" t="s">
        <v>28273</v>
      </c>
      <c r="E8603" s="6" t="s">
        <v>5638</v>
      </c>
      <c r="F8603" s="6" t="s">
        <v>30407</v>
      </c>
      <c r="G8603" s="6" t="s">
        <v>30408</v>
      </c>
      <c r="H8603" s="79">
        <v>5832.5798100000002</v>
      </c>
    </row>
    <row r="8604" spans="1:8" x14ac:dyDescent="0.2">
      <c r="A8604" s="6">
        <v>30005691</v>
      </c>
      <c r="B8604" s="6" t="s">
        <v>30409</v>
      </c>
      <c r="C8604" s="6" t="s">
        <v>5658</v>
      </c>
      <c r="D8604" s="6" t="s">
        <v>28277</v>
      </c>
      <c r="E8604" s="6" t="s">
        <v>5638</v>
      </c>
      <c r="F8604" s="6" t="s">
        <v>30410</v>
      </c>
      <c r="G8604" s="6" t="s">
        <v>30411</v>
      </c>
      <c r="H8604" s="79">
        <v>5832.5798100000002</v>
      </c>
    </row>
    <row r="8605" spans="1:8" x14ac:dyDescent="0.2">
      <c r="A8605" s="6">
        <v>30224442</v>
      </c>
      <c r="B8605" s="6" t="s">
        <v>30412</v>
      </c>
      <c r="C8605" s="6" t="s">
        <v>5666</v>
      </c>
      <c r="D8605" s="6" t="s">
        <v>27185</v>
      </c>
      <c r="E8605" s="6" t="s">
        <v>5638</v>
      </c>
      <c r="F8605" s="6" t="s">
        <v>30413</v>
      </c>
      <c r="G8605" s="6" t="s">
        <v>30414</v>
      </c>
      <c r="H8605" s="79">
        <v>5832.5798100000002</v>
      </c>
    </row>
    <row r="8606" spans="1:8" x14ac:dyDescent="0.2">
      <c r="A8606" s="6">
        <v>30125348</v>
      </c>
      <c r="B8606" s="6" t="s">
        <v>30415</v>
      </c>
      <c r="C8606" s="6" t="s">
        <v>7657</v>
      </c>
      <c r="D8606" s="6" t="s">
        <v>22958</v>
      </c>
      <c r="E8606" s="6" t="s">
        <v>5638</v>
      </c>
      <c r="F8606" s="6" t="s">
        <v>30416</v>
      </c>
      <c r="G8606" s="6" t="s">
        <v>30417</v>
      </c>
      <c r="H8606" s="79">
        <v>5833.4900790000002</v>
      </c>
    </row>
    <row r="8607" spans="1:8" x14ac:dyDescent="0.2">
      <c r="A8607" s="6">
        <v>30406429</v>
      </c>
      <c r="B8607" s="6" t="s">
        <v>30418</v>
      </c>
      <c r="C8607" s="6" t="s">
        <v>7657</v>
      </c>
      <c r="D8607" s="6" t="s">
        <v>7351</v>
      </c>
      <c r="E8607" s="6" t="s">
        <v>5638</v>
      </c>
      <c r="F8607" s="6" t="s">
        <v>30419</v>
      </c>
      <c r="G8607" s="6" t="s">
        <v>30420</v>
      </c>
      <c r="H8607" s="79">
        <v>5833.4900790000002</v>
      </c>
    </row>
    <row r="8608" spans="1:8" x14ac:dyDescent="0.2">
      <c r="A8608" s="6">
        <v>30028525</v>
      </c>
      <c r="B8608" s="6" t="s">
        <v>30421</v>
      </c>
      <c r="C8608" s="6" t="s">
        <v>5941</v>
      </c>
      <c r="D8608" s="6" t="s">
        <v>17993</v>
      </c>
      <c r="E8608" s="6" t="s">
        <v>15819</v>
      </c>
      <c r="F8608" s="6" t="s">
        <v>30422</v>
      </c>
      <c r="G8608" s="6" t="s">
        <v>30423</v>
      </c>
      <c r="H8608" s="79">
        <v>5833.4900790000002</v>
      </c>
    </row>
    <row r="8609" spans="1:8" x14ac:dyDescent="0.2">
      <c r="A8609" s="6">
        <v>30245525</v>
      </c>
      <c r="B8609" s="6" t="s">
        <v>30424</v>
      </c>
      <c r="C8609" s="6" t="s">
        <v>5941</v>
      </c>
      <c r="D8609" s="6" t="s">
        <v>17997</v>
      </c>
      <c r="E8609" s="6" t="s">
        <v>15819</v>
      </c>
      <c r="F8609" s="6" t="s">
        <v>30425</v>
      </c>
      <c r="G8609" s="6" t="s">
        <v>30426</v>
      </c>
      <c r="H8609" s="79">
        <v>5833.4900790000002</v>
      </c>
    </row>
    <row r="8610" spans="1:8" x14ac:dyDescent="0.2">
      <c r="A8610" s="6">
        <v>30075381</v>
      </c>
      <c r="B8610" s="6" t="s">
        <v>30427</v>
      </c>
      <c r="C8610" s="6" t="s">
        <v>5945</v>
      </c>
      <c r="D8610" s="6" t="s">
        <v>17997</v>
      </c>
      <c r="E8610" s="6" t="s">
        <v>15819</v>
      </c>
      <c r="F8610" s="6" t="s">
        <v>30428</v>
      </c>
      <c r="G8610" s="6" t="s">
        <v>30429</v>
      </c>
      <c r="H8610" s="79">
        <v>5833.4900790000002</v>
      </c>
    </row>
    <row r="8611" spans="1:8" x14ac:dyDescent="0.2">
      <c r="A8611" s="6">
        <v>30248902</v>
      </c>
      <c r="B8611" s="6" t="s">
        <v>30430</v>
      </c>
      <c r="C8611" s="6" t="s">
        <v>6162</v>
      </c>
      <c r="D8611" s="6" t="s">
        <v>9992</v>
      </c>
      <c r="E8611" s="6" t="s">
        <v>9993</v>
      </c>
      <c r="F8611" s="6" t="s">
        <v>30431</v>
      </c>
      <c r="G8611" s="6" t="s">
        <v>30432</v>
      </c>
      <c r="H8611" s="79">
        <v>5837.3615829999999</v>
      </c>
    </row>
    <row r="8612" spans="1:8" x14ac:dyDescent="0.2">
      <c r="A8612" s="6">
        <v>30249232</v>
      </c>
      <c r="B8612" s="6" t="s">
        <v>30433</v>
      </c>
      <c r="C8612" s="6" t="s">
        <v>8662</v>
      </c>
      <c r="D8612" s="6" t="s">
        <v>18044</v>
      </c>
      <c r="E8612" s="6" t="s">
        <v>5638</v>
      </c>
      <c r="F8612" s="6" t="s">
        <v>30434</v>
      </c>
      <c r="G8612" s="6" t="s">
        <v>30435</v>
      </c>
      <c r="H8612" s="79">
        <v>5845.6043300000001</v>
      </c>
    </row>
    <row r="8613" spans="1:8" x14ac:dyDescent="0.2">
      <c r="A8613" s="6">
        <v>30025771</v>
      </c>
      <c r="B8613" s="6" t="s">
        <v>30436</v>
      </c>
      <c r="C8613" s="6" t="s">
        <v>8666</v>
      </c>
      <c r="D8613" s="6" t="s">
        <v>18044</v>
      </c>
      <c r="E8613" s="6" t="s">
        <v>5638</v>
      </c>
      <c r="F8613" s="6" t="s">
        <v>30437</v>
      </c>
      <c r="G8613" s="6" t="s">
        <v>30438</v>
      </c>
      <c r="H8613" s="79">
        <v>5845.6043300000001</v>
      </c>
    </row>
    <row r="8614" spans="1:8" x14ac:dyDescent="0.2">
      <c r="A8614" s="6">
        <v>30365985</v>
      </c>
      <c r="B8614" s="6" t="s">
        <v>30439</v>
      </c>
      <c r="C8614" s="6" t="s">
        <v>8670</v>
      </c>
      <c r="D8614" s="6" t="s">
        <v>18044</v>
      </c>
      <c r="E8614" s="6" t="s">
        <v>5638</v>
      </c>
      <c r="F8614" s="6" t="s">
        <v>30440</v>
      </c>
      <c r="G8614" s="6" t="s">
        <v>30441</v>
      </c>
      <c r="H8614" s="79">
        <v>5845.6043300000001</v>
      </c>
    </row>
    <row r="8615" spans="1:8" x14ac:dyDescent="0.2">
      <c r="A8615" s="6">
        <v>30050551</v>
      </c>
      <c r="B8615" s="6" t="s">
        <v>30442</v>
      </c>
      <c r="C8615" s="6" t="s">
        <v>8674</v>
      </c>
      <c r="D8615" s="6" t="s">
        <v>18044</v>
      </c>
      <c r="E8615" s="6" t="s">
        <v>5638</v>
      </c>
      <c r="F8615" s="6" t="s">
        <v>30443</v>
      </c>
      <c r="G8615" s="6" t="s">
        <v>30444</v>
      </c>
      <c r="H8615" s="79">
        <v>5845.6043300000001</v>
      </c>
    </row>
    <row r="8616" spans="1:8" x14ac:dyDescent="0.2">
      <c r="A8616" s="6">
        <v>30249496</v>
      </c>
      <c r="B8616" s="6" t="s">
        <v>30445</v>
      </c>
      <c r="C8616" s="6" t="s">
        <v>6298</v>
      </c>
      <c r="D8616" s="6" t="s">
        <v>22958</v>
      </c>
      <c r="E8616" s="6" t="s">
        <v>5638</v>
      </c>
      <c r="F8616" s="6" t="s">
        <v>30446</v>
      </c>
      <c r="G8616" s="6" t="s">
        <v>30447</v>
      </c>
      <c r="H8616" s="79">
        <v>5846.8911959999996</v>
      </c>
    </row>
    <row r="8617" spans="1:8" x14ac:dyDescent="0.2">
      <c r="A8617" s="6">
        <v>30020837</v>
      </c>
      <c r="B8617" s="6" t="s">
        <v>30448</v>
      </c>
      <c r="C8617" s="6" t="s">
        <v>6302</v>
      </c>
      <c r="D8617" s="6" t="s">
        <v>22958</v>
      </c>
      <c r="E8617" s="6" t="s">
        <v>5638</v>
      </c>
      <c r="F8617" s="6" t="s">
        <v>30449</v>
      </c>
      <c r="G8617" s="6" t="s">
        <v>30450</v>
      </c>
      <c r="H8617" s="79">
        <v>5846.8911959999996</v>
      </c>
    </row>
    <row r="8618" spans="1:8" x14ac:dyDescent="0.2">
      <c r="A8618" s="6">
        <v>30221685</v>
      </c>
      <c r="B8618" s="6" t="s">
        <v>30451</v>
      </c>
      <c r="C8618" s="6" t="s">
        <v>6306</v>
      </c>
      <c r="D8618" s="6" t="s">
        <v>22958</v>
      </c>
      <c r="E8618" s="6" t="s">
        <v>5638</v>
      </c>
      <c r="F8618" s="6" t="s">
        <v>30452</v>
      </c>
      <c r="G8618" s="6" t="s">
        <v>30453</v>
      </c>
      <c r="H8618" s="79">
        <v>5846.8911959999996</v>
      </c>
    </row>
    <row r="8619" spans="1:8" x14ac:dyDescent="0.2">
      <c r="A8619" s="6">
        <v>30223958</v>
      </c>
      <c r="B8619" s="6" t="s">
        <v>30454</v>
      </c>
      <c r="C8619" s="6" t="s">
        <v>6298</v>
      </c>
      <c r="D8619" s="6" t="s">
        <v>7351</v>
      </c>
      <c r="E8619" s="6" t="s">
        <v>5638</v>
      </c>
      <c r="F8619" s="6" t="s">
        <v>30455</v>
      </c>
      <c r="G8619" s="6" t="s">
        <v>30456</v>
      </c>
      <c r="H8619" s="79">
        <v>5846.8911959999996</v>
      </c>
    </row>
    <row r="8620" spans="1:8" x14ac:dyDescent="0.2">
      <c r="A8620" s="6">
        <v>30402363</v>
      </c>
      <c r="B8620" s="6" t="s">
        <v>30457</v>
      </c>
      <c r="C8620" s="6" t="s">
        <v>6302</v>
      </c>
      <c r="D8620" s="6" t="s">
        <v>7351</v>
      </c>
      <c r="E8620" s="6" t="s">
        <v>5638</v>
      </c>
      <c r="F8620" s="6" t="s">
        <v>30458</v>
      </c>
      <c r="G8620" s="6" t="s">
        <v>30459</v>
      </c>
      <c r="H8620" s="79">
        <v>5846.8911959999996</v>
      </c>
    </row>
    <row r="8621" spans="1:8" x14ac:dyDescent="0.2">
      <c r="A8621" s="6">
        <v>30172843</v>
      </c>
      <c r="B8621" s="6" t="s">
        <v>30460</v>
      </c>
      <c r="C8621" s="6" t="s">
        <v>6306</v>
      </c>
      <c r="D8621" s="6" t="s">
        <v>7351</v>
      </c>
      <c r="E8621" s="6" t="s">
        <v>5638</v>
      </c>
      <c r="F8621" s="6" t="s">
        <v>30461</v>
      </c>
      <c r="G8621" s="6" t="s">
        <v>30462</v>
      </c>
      <c r="H8621" s="79">
        <v>5846.8911959999996</v>
      </c>
    </row>
    <row r="8622" spans="1:8" x14ac:dyDescent="0.2">
      <c r="A8622" s="6">
        <v>30260835</v>
      </c>
      <c r="B8622" s="6" t="s">
        <v>30463</v>
      </c>
      <c r="C8622" s="6" t="s">
        <v>5740</v>
      </c>
      <c r="D8622" s="6" t="s">
        <v>11588</v>
      </c>
      <c r="E8622" s="6" t="s">
        <v>5893</v>
      </c>
      <c r="F8622" s="6" t="s">
        <v>30464</v>
      </c>
      <c r="G8622" s="6" t="s">
        <v>30465</v>
      </c>
      <c r="H8622" s="79">
        <v>5854.3207970000003</v>
      </c>
    </row>
    <row r="8623" spans="1:8" x14ac:dyDescent="0.2">
      <c r="A8623" s="6">
        <v>30031267</v>
      </c>
      <c r="B8623" s="6" t="s">
        <v>30466</v>
      </c>
      <c r="C8623" s="6" t="s">
        <v>5744</v>
      </c>
      <c r="D8623" s="6" t="s">
        <v>11588</v>
      </c>
      <c r="E8623" s="6" t="s">
        <v>5893</v>
      </c>
      <c r="F8623" s="6" t="s">
        <v>30467</v>
      </c>
      <c r="G8623" s="6" t="s">
        <v>30468</v>
      </c>
      <c r="H8623" s="79">
        <v>5854.3207970000003</v>
      </c>
    </row>
    <row r="8624" spans="1:8" x14ac:dyDescent="0.2">
      <c r="A8624" s="6">
        <v>30270748</v>
      </c>
      <c r="B8624" s="6" t="s">
        <v>30469</v>
      </c>
      <c r="C8624" s="6" t="s">
        <v>5748</v>
      </c>
      <c r="D8624" s="6" t="s">
        <v>11588</v>
      </c>
      <c r="E8624" s="6" t="s">
        <v>5893</v>
      </c>
      <c r="F8624" s="6" t="s">
        <v>30470</v>
      </c>
      <c r="G8624" s="6" t="s">
        <v>30471</v>
      </c>
      <c r="H8624" s="79">
        <v>5854.3207970000003</v>
      </c>
    </row>
    <row r="8625" spans="1:8" x14ac:dyDescent="0.2">
      <c r="A8625" s="6">
        <v>30279844</v>
      </c>
      <c r="B8625" s="6" t="s">
        <v>30472</v>
      </c>
      <c r="C8625" s="6" t="s">
        <v>5752</v>
      </c>
      <c r="D8625" s="6" t="s">
        <v>11588</v>
      </c>
      <c r="E8625" s="6" t="s">
        <v>5893</v>
      </c>
      <c r="F8625" s="6" t="s">
        <v>30473</v>
      </c>
      <c r="G8625" s="6" t="s">
        <v>30474</v>
      </c>
      <c r="H8625" s="79">
        <v>5854.3207970000003</v>
      </c>
    </row>
    <row r="8626" spans="1:8" x14ac:dyDescent="0.2">
      <c r="A8626" s="6">
        <v>30358980</v>
      </c>
      <c r="B8626" s="6" t="s">
        <v>30475</v>
      </c>
      <c r="C8626" s="6" t="s">
        <v>14187</v>
      </c>
      <c r="D8626" s="6" t="s">
        <v>18587</v>
      </c>
      <c r="E8626" s="6" t="s">
        <v>15819</v>
      </c>
      <c r="F8626" s="6" t="s">
        <v>30476</v>
      </c>
      <c r="G8626" s="6" t="s">
        <v>30477</v>
      </c>
      <c r="H8626" s="79">
        <v>5871.4311539999999</v>
      </c>
    </row>
    <row r="8627" spans="1:8" x14ac:dyDescent="0.2">
      <c r="A8627" s="6">
        <v>30196519</v>
      </c>
      <c r="B8627" s="6" t="s">
        <v>30478</v>
      </c>
      <c r="C8627" s="6" t="s">
        <v>6230</v>
      </c>
      <c r="D8627" s="6" t="s">
        <v>22958</v>
      </c>
      <c r="E8627" s="6" t="s">
        <v>5638</v>
      </c>
      <c r="F8627" s="6" t="s">
        <v>30479</v>
      </c>
      <c r="G8627" s="6" t="s">
        <v>30480</v>
      </c>
      <c r="H8627" s="79">
        <v>5890.231691</v>
      </c>
    </row>
    <row r="8628" spans="1:8" x14ac:dyDescent="0.2">
      <c r="A8628" s="6">
        <v>30285109</v>
      </c>
      <c r="B8628" s="6" t="s">
        <v>30481</v>
      </c>
      <c r="C8628" s="6" t="s">
        <v>6230</v>
      </c>
      <c r="D8628" s="6" t="s">
        <v>7351</v>
      </c>
      <c r="E8628" s="6" t="s">
        <v>5638</v>
      </c>
      <c r="F8628" s="6" t="s">
        <v>30482</v>
      </c>
      <c r="G8628" s="6" t="s">
        <v>30483</v>
      </c>
      <c r="H8628" s="79">
        <v>5890.231691</v>
      </c>
    </row>
    <row r="8629" spans="1:8" x14ac:dyDescent="0.2">
      <c r="A8629" s="6">
        <v>30461154</v>
      </c>
      <c r="B8629" s="6" t="s">
        <v>30484</v>
      </c>
      <c r="C8629" s="6" t="s">
        <v>5748</v>
      </c>
      <c r="D8629" s="6" t="s">
        <v>12594</v>
      </c>
      <c r="E8629" s="6" t="s">
        <v>5893</v>
      </c>
      <c r="F8629" s="6" t="s">
        <v>30485</v>
      </c>
      <c r="G8629" s="6" t="s">
        <v>30486</v>
      </c>
      <c r="H8629" s="79">
        <v>5905.2198179999996</v>
      </c>
    </row>
    <row r="8630" spans="1:8" x14ac:dyDescent="0.2">
      <c r="A8630" s="6">
        <v>30253011</v>
      </c>
      <c r="B8630" s="6" t="s">
        <v>30487</v>
      </c>
      <c r="C8630" s="6" t="s">
        <v>6126</v>
      </c>
      <c r="D8630" s="6" t="s">
        <v>9992</v>
      </c>
      <c r="E8630" s="6" t="s">
        <v>9993</v>
      </c>
      <c r="F8630" s="6" t="s">
        <v>30488</v>
      </c>
      <c r="G8630" s="6" t="s">
        <v>30489</v>
      </c>
      <c r="H8630" s="79">
        <v>5919.2283360000001</v>
      </c>
    </row>
    <row r="8631" spans="1:8" x14ac:dyDescent="0.2">
      <c r="A8631" s="6">
        <v>30472978</v>
      </c>
      <c r="B8631" s="6" t="s">
        <v>30490</v>
      </c>
      <c r="C8631" s="6" t="s">
        <v>6130</v>
      </c>
      <c r="D8631" s="6" t="s">
        <v>9992</v>
      </c>
      <c r="E8631" s="6" t="s">
        <v>9993</v>
      </c>
      <c r="F8631" s="6" t="s">
        <v>30491</v>
      </c>
      <c r="G8631" s="6" t="s">
        <v>30492</v>
      </c>
      <c r="H8631" s="79">
        <v>5919.2283360000001</v>
      </c>
    </row>
    <row r="8632" spans="1:8" x14ac:dyDescent="0.2">
      <c r="A8632" s="6">
        <v>30126650</v>
      </c>
      <c r="B8632" s="6" t="s">
        <v>30493</v>
      </c>
      <c r="C8632" s="6" t="s">
        <v>6134</v>
      </c>
      <c r="D8632" s="6" t="s">
        <v>9992</v>
      </c>
      <c r="E8632" s="6" t="s">
        <v>9993</v>
      </c>
      <c r="F8632" s="6" t="s">
        <v>30494</v>
      </c>
      <c r="G8632" s="6" t="s">
        <v>30495</v>
      </c>
      <c r="H8632" s="79">
        <v>5919.2283360000001</v>
      </c>
    </row>
    <row r="8633" spans="1:8" x14ac:dyDescent="0.2">
      <c r="A8633" s="6">
        <v>30394447</v>
      </c>
      <c r="B8633" s="6" t="s">
        <v>30496</v>
      </c>
      <c r="C8633" s="6" t="s">
        <v>6138</v>
      </c>
      <c r="D8633" s="6" t="s">
        <v>9992</v>
      </c>
      <c r="E8633" s="6" t="s">
        <v>9993</v>
      </c>
      <c r="F8633" s="6" t="s">
        <v>30497</v>
      </c>
      <c r="G8633" s="6" t="s">
        <v>30498</v>
      </c>
      <c r="H8633" s="79">
        <v>5919.2283360000001</v>
      </c>
    </row>
    <row r="8634" spans="1:8" x14ac:dyDescent="0.2">
      <c r="A8634" s="6">
        <v>30032215</v>
      </c>
      <c r="B8634" s="6" t="s">
        <v>30499</v>
      </c>
      <c r="C8634" s="6" t="s">
        <v>6142</v>
      </c>
      <c r="D8634" s="6" t="s">
        <v>9992</v>
      </c>
      <c r="E8634" s="6" t="s">
        <v>9993</v>
      </c>
      <c r="F8634" s="6" t="s">
        <v>30500</v>
      </c>
      <c r="G8634" s="6" t="s">
        <v>30501</v>
      </c>
      <c r="H8634" s="79">
        <v>5919.2283360000001</v>
      </c>
    </row>
    <row r="8635" spans="1:8" x14ac:dyDescent="0.2">
      <c r="A8635" s="6">
        <v>30304186</v>
      </c>
      <c r="B8635" s="6" t="s">
        <v>30502</v>
      </c>
      <c r="C8635" s="6" t="s">
        <v>6146</v>
      </c>
      <c r="D8635" s="6" t="s">
        <v>9992</v>
      </c>
      <c r="E8635" s="6" t="s">
        <v>9993</v>
      </c>
      <c r="F8635" s="6" t="s">
        <v>30503</v>
      </c>
      <c r="G8635" s="6" t="s">
        <v>30504</v>
      </c>
      <c r="H8635" s="79">
        <v>5919.2283360000001</v>
      </c>
    </row>
    <row r="8636" spans="1:8" x14ac:dyDescent="0.2">
      <c r="A8636" s="6">
        <v>30002526</v>
      </c>
      <c r="B8636" s="6" t="s">
        <v>30505</v>
      </c>
      <c r="C8636" s="6" t="s">
        <v>6150</v>
      </c>
      <c r="D8636" s="6" t="s">
        <v>9992</v>
      </c>
      <c r="E8636" s="6" t="s">
        <v>9993</v>
      </c>
      <c r="F8636" s="6" t="s">
        <v>30506</v>
      </c>
      <c r="G8636" s="6" t="s">
        <v>30507</v>
      </c>
      <c r="H8636" s="79">
        <v>5919.2283360000001</v>
      </c>
    </row>
    <row r="8637" spans="1:8" x14ac:dyDescent="0.2">
      <c r="A8637" s="6">
        <v>30284623</v>
      </c>
      <c r="B8637" s="6" t="s">
        <v>30508</v>
      </c>
      <c r="C8637" s="6" t="s">
        <v>6154</v>
      </c>
      <c r="D8637" s="6" t="s">
        <v>9992</v>
      </c>
      <c r="E8637" s="6" t="s">
        <v>9993</v>
      </c>
      <c r="F8637" s="6" t="s">
        <v>30509</v>
      </c>
      <c r="G8637" s="6" t="s">
        <v>30510</v>
      </c>
      <c r="H8637" s="79">
        <v>5919.2283360000001</v>
      </c>
    </row>
    <row r="8638" spans="1:8" x14ac:dyDescent="0.2">
      <c r="A8638" s="6">
        <v>30010700</v>
      </c>
      <c r="B8638" s="6" t="s">
        <v>30511</v>
      </c>
      <c r="C8638" s="6" t="s">
        <v>6158</v>
      </c>
      <c r="D8638" s="6" t="s">
        <v>9992</v>
      </c>
      <c r="E8638" s="6" t="s">
        <v>9993</v>
      </c>
      <c r="F8638" s="6" t="s">
        <v>30512</v>
      </c>
      <c r="G8638" s="6" t="s">
        <v>30513</v>
      </c>
      <c r="H8638" s="79">
        <v>5919.2283360000001</v>
      </c>
    </row>
    <row r="8639" spans="1:8" x14ac:dyDescent="0.2">
      <c r="A8639" s="6">
        <v>30074982</v>
      </c>
      <c r="B8639" s="6" t="s">
        <v>30514</v>
      </c>
      <c r="C8639" s="6" t="s">
        <v>8513</v>
      </c>
      <c r="D8639" s="6" t="s">
        <v>17969</v>
      </c>
      <c r="E8639" s="6" t="s">
        <v>5893</v>
      </c>
      <c r="F8639" s="6" t="s">
        <v>30515</v>
      </c>
      <c r="G8639" s="6" t="s">
        <v>30516</v>
      </c>
      <c r="H8639" s="79">
        <v>5923.8443880000004</v>
      </c>
    </row>
    <row r="8640" spans="1:8" x14ac:dyDescent="0.2">
      <c r="A8640" s="6">
        <v>30147541</v>
      </c>
      <c r="B8640" s="6" t="s">
        <v>30517</v>
      </c>
      <c r="C8640" s="6" t="s">
        <v>8513</v>
      </c>
      <c r="D8640" s="6" t="s">
        <v>17973</v>
      </c>
      <c r="E8640" s="6" t="s">
        <v>5893</v>
      </c>
      <c r="F8640" s="6" t="s">
        <v>30518</v>
      </c>
      <c r="G8640" s="6" t="s">
        <v>30519</v>
      </c>
      <c r="H8640" s="79">
        <v>5923.8443880000004</v>
      </c>
    </row>
    <row r="8641" spans="1:8" x14ac:dyDescent="0.2">
      <c r="A8641" s="6">
        <v>30203534</v>
      </c>
      <c r="B8641" s="6" t="s">
        <v>30520</v>
      </c>
      <c r="C8641" s="6" t="s">
        <v>5776</v>
      </c>
      <c r="D8641" s="6" t="s">
        <v>18044</v>
      </c>
      <c r="E8641" s="6" t="s">
        <v>5638</v>
      </c>
      <c r="F8641" s="6" t="s">
        <v>30521</v>
      </c>
      <c r="G8641" s="6" t="s">
        <v>30522</v>
      </c>
      <c r="H8641" s="79">
        <v>5928.4131669999997</v>
      </c>
    </row>
    <row r="8642" spans="1:8" x14ac:dyDescent="0.2">
      <c r="A8642" s="6">
        <v>30404389</v>
      </c>
      <c r="B8642" s="6" t="s">
        <v>30523</v>
      </c>
      <c r="C8642" s="6" t="s">
        <v>7306</v>
      </c>
      <c r="D8642" s="6" t="s">
        <v>7351</v>
      </c>
      <c r="E8642" s="6" t="s">
        <v>5638</v>
      </c>
      <c r="F8642" s="6" t="s">
        <v>30524</v>
      </c>
      <c r="G8642" s="6" t="s">
        <v>30525</v>
      </c>
      <c r="H8642" s="79">
        <v>5934.9413770000001</v>
      </c>
    </row>
    <row r="8643" spans="1:8" x14ac:dyDescent="0.2">
      <c r="A8643" s="6">
        <v>30367440</v>
      </c>
      <c r="B8643" s="6" t="s">
        <v>30526</v>
      </c>
      <c r="C8643" s="6" t="s">
        <v>7306</v>
      </c>
      <c r="D8643" s="6" t="s">
        <v>7755</v>
      </c>
      <c r="E8643" s="6" t="s">
        <v>5638</v>
      </c>
      <c r="F8643" s="6" t="s">
        <v>30527</v>
      </c>
      <c r="G8643" s="6" t="s">
        <v>30528</v>
      </c>
      <c r="H8643" s="79">
        <v>5934.9413770000001</v>
      </c>
    </row>
    <row r="8644" spans="1:8" x14ac:dyDescent="0.2">
      <c r="A8644" s="6">
        <v>30223702</v>
      </c>
      <c r="B8644" s="6" t="s">
        <v>30529</v>
      </c>
      <c r="C8644" s="6" t="s">
        <v>5722</v>
      </c>
      <c r="D8644" s="6" t="s">
        <v>17997</v>
      </c>
      <c r="E8644" s="6" t="s">
        <v>15819</v>
      </c>
      <c r="F8644" s="6" t="s">
        <v>30530</v>
      </c>
      <c r="G8644" s="6" t="s">
        <v>30531</v>
      </c>
      <c r="H8644" s="79">
        <v>5942.1223680000003</v>
      </c>
    </row>
    <row r="8645" spans="1:8" x14ac:dyDescent="0.2">
      <c r="A8645" s="6">
        <v>30070786</v>
      </c>
      <c r="B8645" s="6" t="s">
        <v>30532</v>
      </c>
      <c r="C8645" s="6" t="s">
        <v>7274</v>
      </c>
      <c r="D8645" s="6" t="s">
        <v>19176</v>
      </c>
      <c r="E8645" s="6" t="s">
        <v>5893</v>
      </c>
      <c r="F8645" s="6" t="s">
        <v>30533</v>
      </c>
      <c r="G8645" s="6" t="s">
        <v>30534</v>
      </c>
      <c r="H8645" s="79">
        <v>5950.8594910000002</v>
      </c>
    </row>
    <row r="8646" spans="1:8" x14ac:dyDescent="0.2">
      <c r="A8646" s="6">
        <v>30304374</v>
      </c>
      <c r="B8646" s="6" t="s">
        <v>30535</v>
      </c>
      <c r="C8646" s="6" t="s">
        <v>7278</v>
      </c>
      <c r="D8646" s="6" t="s">
        <v>19176</v>
      </c>
      <c r="E8646" s="6" t="s">
        <v>5893</v>
      </c>
      <c r="F8646" s="6" t="s">
        <v>30536</v>
      </c>
      <c r="G8646" s="6" t="s">
        <v>30537</v>
      </c>
      <c r="H8646" s="79">
        <v>5950.8594910000002</v>
      </c>
    </row>
    <row r="8647" spans="1:8" x14ac:dyDescent="0.2">
      <c r="A8647" s="6">
        <v>30164973</v>
      </c>
      <c r="B8647" s="6" t="s">
        <v>30538</v>
      </c>
      <c r="C8647" s="6" t="s">
        <v>7274</v>
      </c>
      <c r="D8647" s="6" t="s">
        <v>19180</v>
      </c>
      <c r="E8647" s="6" t="s">
        <v>5893</v>
      </c>
      <c r="F8647" s="6" t="s">
        <v>30539</v>
      </c>
      <c r="G8647" s="6" t="s">
        <v>30540</v>
      </c>
      <c r="H8647" s="79">
        <v>5950.8594910000002</v>
      </c>
    </row>
    <row r="8648" spans="1:8" x14ac:dyDescent="0.2">
      <c r="A8648" s="6">
        <v>30277864</v>
      </c>
      <c r="B8648" s="6" t="s">
        <v>30541</v>
      </c>
      <c r="C8648" s="6" t="s">
        <v>5642</v>
      </c>
      <c r="D8648" s="6" t="s">
        <v>5892</v>
      </c>
      <c r="E8648" s="6" t="s">
        <v>5893</v>
      </c>
      <c r="F8648" s="6" t="s">
        <v>30542</v>
      </c>
      <c r="G8648" s="6" t="s">
        <v>30543</v>
      </c>
      <c r="H8648" s="79">
        <v>5953.4837900000002</v>
      </c>
    </row>
    <row r="8649" spans="1:8" x14ac:dyDescent="0.2">
      <c r="A8649" s="6">
        <v>30330137</v>
      </c>
      <c r="B8649" s="6" t="s">
        <v>30544</v>
      </c>
      <c r="C8649" s="6" t="s">
        <v>5642</v>
      </c>
      <c r="D8649" s="6" t="s">
        <v>12610</v>
      </c>
      <c r="E8649" s="6" t="s">
        <v>5893</v>
      </c>
      <c r="F8649" s="6" t="s">
        <v>30545</v>
      </c>
      <c r="G8649" s="6" t="s">
        <v>30546</v>
      </c>
      <c r="H8649" s="79">
        <v>5953.4837900000002</v>
      </c>
    </row>
    <row r="8650" spans="1:8" x14ac:dyDescent="0.2">
      <c r="A8650" s="6">
        <v>30348030</v>
      </c>
      <c r="B8650" s="6" t="s">
        <v>30547</v>
      </c>
      <c r="C8650" s="6" t="s">
        <v>8517</v>
      </c>
      <c r="D8650" s="6" t="s">
        <v>17969</v>
      </c>
      <c r="E8650" s="6" t="s">
        <v>5893</v>
      </c>
      <c r="F8650" s="6" t="s">
        <v>30548</v>
      </c>
      <c r="G8650" s="6" t="s">
        <v>30549</v>
      </c>
      <c r="H8650" s="79">
        <v>5968.2034110000004</v>
      </c>
    </row>
    <row r="8651" spans="1:8" x14ac:dyDescent="0.2">
      <c r="A8651" s="6">
        <v>30037838</v>
      </c>
      <c r="B8651" s="6" t="s">
        <v>30550</v>
      </c>
      <c r="C8651" s="6" t="s">
        <v>8517</v>
      </c>
      <c r="D8651" s="6" t="s">
        <v>17973</v>
      </c>
      <c r="E8651" s="6" t="s">
        <v>5893</v>
      </c>
      <c r="F8651" s="6" t="s">
        <v>30551</v>
      </c>
      <c r="G8651" s="6" t="s">
        <v>30552</v>
      </c>
      <c r="H8651" s="79">
        <v>5968.2034110000004</v>
      </c>
    </row>
    <row r="8652" spans="1:8" x14ac:dyDescent="0.2">
      <c r="A8652" s="6">
        <v>30252155</v>
      </c>
      <c r="B8652" s="6" t="s">
        <v>30553</v>
      </c>
      <c r="C8652" s="6" t="s">
        <v>7318</v>
      </c>
      <c r="D8652" s="6" t="s">
        <v>18868</v>
      </c>
      <c r="E8652" s="6" t="s">
        <v>5638</v>
      </c>
      <c r="F8652" s="6" t="s">
        <v>30554</v>
      </c>
      <c r="G8652" s="6" t="s">
        <v>30555</v>
      </c>
      <c r="H8652" s="79">
        <v>5981.6580750000003</v>
      </c>
    </row>
    <row r="8653" spans="1:8" x14ac:dyDescent="0.2">
      <c r="A8653" s="6">
        <v>30084371</v>
      </c>
      <c r="B8653" s="6" t="s">
        <v>30556</v>
      </c>
      <c r="C8653" s="6" t="s">
        <v>7318</v>
      </c>
      <c r="D8653" s="6" t="s">
        <v>18870</v>
      </c>
      <c r="E8653" s="6" t="s">
        <v>5638</v>
      </c>
      <c r="F8653" s="6" t="s">
        <v>30557</v>
      </c>
      <c r="G8653" s="6" t="s">
        <v>30558</v>
      </c>
      <c r="H8653" s="79">
        <v>5981.6580750000003</v>
      </c>
    </row>
    <row r="8654" spans="1:8" x14ac:dyDescent="0.2">
      <c r="A8654" s="6">
        <v>30207380</v>
      </c>
      <c r="B8654" s="6" t="s">
        <v>30559</v>
      </c>
      <c r="C8654" s="6" t="s">
        <v>7318</v>
      </c>
      <c r="D8654" s="6" t="s">
        <v>18874</v>
      </c>
      <c r="E8654" s="6" t="s">
        <v>5638</v>
      </c>
      <c r="F8654" s="6" t="s">
        <v>30560</v>
      </c>
      <c r="G8654" s="6" t="s">
        <v>30561</v>
      </c>
      <c r="H8654" s="79">
        <v>5981.6580750000003</v>
      </c>
    </row>
    <row r="8655" spans="1:8" x14ac:dyDescent="0.2">
      <c r="A8655" s="6">
        <v>30231401</v>
      </c>
      <c r="B8655" s="6" t="s">
        <v>30562</v>
      </c>
      <c r="C8655" s="6" t="s">
        <v>6286</v>
      </c>
      <c r="D8655" s="6" t="s">
        <v>18044</v>
      </c>
      <c r="E8655" s="6" t="s">
        <v>5638</v>
      </c>
      <c r="F8655" s="6" t="s">
        <v>30563</v>
      </c>
      <c r="G8655" s="6" t="s">
        <v>30564</v>
      </c>
      <c r="H8655" s="79">
        <v>5983.3617389999999</v>
      </c>
    </row>
    <row r="8656" spans="1:8" x14ac:dyDescent="0.2">
      <c r="A8656" s="6">
        <v>30310063</v>
      </c>
      <c r="B8656" s="6" t="s">
        <v>30565</v>
      </c>
      <c r="C8656" s="6" t="s">
        <v>8065</v>
      </c>
      <c r="D8656" s="6" t="s">
        <v>6338</v>
      </c>
      <c r="E8656" s="6" t="s">
        <v>5638</v>
      </c>
      <c r="F8656" s="6" t="s">
        <v>30566</v>
      </c>
      <c r="G8656" s="6" t="s">
        <v>30567</v>
      </c>
      <c r="H8656" s="79">
        <v>6000.5940209999999</v>
      </c>
    </row>
    <row r="8657" spans="1:8" x14ac:dyDescent="0.2">
      <c r="A8657" s="6">
        <v>30078943</v>
      </c>
      <c r="B8657" s="6" t="s">
        <v>30568</v>
      </c>
      <c r="C8657" s="6" t="s">
        <v>8069</v>
      </c>
      <c r="D8657" s="6" t="s">
        <v>6338</v>
      </c>
      <c r="E8657" s="6" t="s">
        <v>5638</v>
      </c>
      <c r="F8657" s="6" t="s">
        <v>30569</v>
      </c>
      <c r="G8657" s="6" t="s">
        <v>30570</v>
      </c>
      <c r="H8657" s="79">
        <v>6000.5940209999999</v>
      </c>
    </row>
    <row r="8658" spans="1:8" x14ac:dyDescent="0.2">
      <c r="A8658" s="6">
        <v>30244310</v>
      </c>
      <c r="B8658" s="6" t="s">
        <v>30571</v>
      </c>
      <c r="C8658" s="6" t="s">
        <v>8073</v>
      </c>
      <c r="D8658" s="6" t="s">
        <v>6338</v>
      </c>
      <c r="E8658" s="6" t="s">
        <v>5638</v>
      </c>
      <c r="F8658" s="6" t="s">
        <v>30572</v>
      </c>
      <c r="G8658" s="6" t="s">
        <v>30573</v>
      </c>
      <c r="H8658" s="79">
        <v>6000.5940209999999</v>
      </c>
    </row>
    <row r="8659" spans="1:8" x14ac:dyDescent="0.2">
      <c r="A8659" s="6">
        <v>30104091</v>
      </c>
      <c r="B8659" s="6" t="s">
        <v>30574</v>
      </c>
      <c r="C8659" s="6" t="s">
        <v>8077</v>
      </c>
      <c r="D8659" s="6" t="s">
        <v>6338</v>
      </c>
      <c r="E8659" s="6" t="s">
        <v>5638</v>
      </c>
      <c r="F8659" s="6" t="s">
        <v>30575</v>
      </c>
      <c r="G8659" s="6" t="s">
        <v>30576</v>
      </c>
      <c r="H8659" s="79">
        <v>6000.5940209999999</v>
      </c>
    </row>
    <row r="8660" spans="1:8" x14ac:dyDescent="0.2">
      <c r="A8660" s="6">
        <v>30285898</v>
      </c>
      <c r="B8660" s="6" t="s">
        <v>30577</v>
      </c>
      <c r="C8660" s="6" t="s">
        <v>8081</v>
      </c>
      <c r="D8660" s="6" t="s">
        <v>6338</v>
      </c>
      <c r="E8660" s="6" t="s">
        <v>5638</v>
      </c>
      <c r="F8660" s="6" t="s">
        <v>30578</v>
      </c>
      <c r="G8660" s="6" t="s">
        <v>30579</v>
      </c>
      <c r="H8660" s="79">
        <v>6000.5940209999999</v>
      </c>
    </row>
    <row r="8661" spans="1:8" x14ac:dyDescent="0.2">
      <c r="A8661" s="6">
        <v>30043419</v>
      </c>
      <c r="B8661" s="6" t="s">
        <v>30580</v>
      </c>
      <c r="C8661" s="6" t="s">
        <v>8085</v>
      </c>
      <c r="D8661" s="6" t="s">
        <v>6338</v>
      </c>
      <c r="E8661" s="6" t="s">
        <v>5638</v>
      </c>
      <c r="F8661" s="6" t="s">
        <v>30581</v>
      </c>
      <c r="G8661" s="6" t="s">
        <v>30582</v>
      </c>
      <c r="H8661" s="79">
        <v>6000.5940209999999</v>
      </c>
    </row>
    <row r="8662" spans="1:8" x14ac:dyDescent="0.2">
      <c r="A8662" s="6">
        <v>30261667</v>
      </c>
      <c r="B8662" s="6" t="s">
        <v>30583</v>
      </c>
      <c r="C8662" s="6" t="s">
        <v>5891</v>
      </c>
      <c r="D8662" s="6" t="s">
        <v>6338</v>
      </c>
      <c r="E8662" s="6" t="s">
        <v>5638</v>
      </c>
      <c r="F8662" s="6" t="s">
        <v>30584</v>
      </c>
      <c r="G8662" s="6" t="s">
        <v>30585</v>
      </c>
      <c r="H8662" s="79">
        <v>6000.5940209999999</v>
      </c>
    </row>
    <row r="8663" spans="1:8" x14ac:dyDescent="0.2">
      <c r="A8663" s="6">
        <v>30350544</v>
      </c>
      <c r="B8663" s="6" t="s">
        <v>30586</v>
      </c>
      <c r="C8663" s="6" t="s">
        <v>9385</v>
      </c>
      <c r="D8663" s="6" t="s">
        <v>17997</v>
      </c>
      <c r="E8663" s="6" t="s">
        <v>15819</v>
      </c>
      <c r="F8663" s="6" t="s">
        <v>30587</v>
      </c>
      <c r="G8663" s="6" t="s">
        <v>30588</v>
      </c>
      <c r="H8663" s="79">
        <v>6003.1341789999997</v>
      </c>
    </row>
    <row r="8664" spans="1:8" x14ac:dyDescent="0.2">
      <c r="A8664" s="6">
        <v>30040880</v>
      </c>
      <c r="B8664" s="6" t="s">
        <v>30589</v>
      </c>
      <c r="C8664" s="6" t="s">
        <v>6342</v>
      </c>
      <c r="D8664" s="6" t="s">
        <v>12594</v>
      </c>
      <c r="E8664" s="6" t="s">
        <v>5893</v>
      </c>
      <c r="F8664" s="6" t="s">
        <v>30590</v>
      </c>
      <c r="G8664" s="6" t="s">
        <v>30591</v>
      </c>
      <c r="H8664" s="79">
        <v>6003.1341789999997</v>
      </c>
    </row>
    <row r="8665" spans="1:8" x14ac:dyDescent="0.2">
      <c r="A8665" s="6">
        <v>30223484</v>
      </c>
      <c r="B8665" s="6" t="s">
        <v>30592</v>
      </c>
      <c r="C8665" s="6" t="s">
        <v>6342</v>
      </c>
      <c r="D8665" s="6" t="s">
        <v>12610</v>
      </c>
      <c r="E8665" s="6" t="s">
        <v>5893</v>
      </c>
      <c r="F8665" s="6" t="s">
        <v>30593</v>
      </c>
      <c r="G8665" s="6" t="s">
        <v>30594</v>
      </c>
      <c r="H8665" s="79">
        <v>6003.1341789999997</v>
      </c>
    </row>
    <row r="8666" spans="1:8" x14ac:dyDescent="0.2">
      <c r="A8666" s="6">
        <v>30283346</v>
      </c>
      <c r="B8666" s="6" t="s">
        <v>30595</v>
      </c>
      <c r="C8666" s="6" t="s">
        <v>6632</v>
      </c>
      <c r="D8666" s="6" t="s">
        <v>19176</v>
      </c>
      <c r="E8666" s="6" t="s">
        <v>5893</v>
      </c>
      <c r="F8666" s="6" t="s">
        <v>30596</v>
      </c>
      <c r="G8666" s="6" t="s">
        <v>30597</v>
      </c>
      <c r="H8666" s="79">
        <v>6007.8841700000003</v>
      </c>
    </row>
    <row r="8667" spans="1:8" x14ac:dyDescent="0.2">
      <c r="A8667" s="6">
        <v>30288526</v>
      </c>
      <c r="B8667" s="6" t="s">
        <v>30598</v>
      </c>
      <c r="C8667" s="6" t="s">
        <v>6632</v>
      </c>
      <c r="D8667" s="6" t="s">
        <v>19180</v>
      </c>
      <c r="E8667" s="6" t="s">
        <v>5893</v>
      </c>
      <c r="F8667" s="6" t="s">
        <v>30599</v>
      </c>
      <c r="G8667" s="6" t="s">
        <v>30600</v>
      </c>
      <c r="H8667" s="79">
        <v>6007.8841700000003</v>
      </c>
    </row>
    <row r="8668" spans="1:8" x14ac:dyDescent="0.2">
      <c r="A8668" s="6">
        <v>30231780</v>
      </c>
      <c r="B8668" s="6" t="s">
        <v>30601</v>
      </c>
      <c r="C8668" s="6" t="s">
        <v>6624</v>
      </c>
      <c r="D8668" s="6" t="s">
        <v>19176</v>
      </c>
      <c r="E8668" s="6" t="s">
        <v>5893</v>
      </c>
      <c r="F8668" s="6" t="s">
        <v>30602</v>
      </c>
      <c r="G8668" s="6" t="s">
        <v>30603</v>
      </c>
      <c r="H8668" s="79">
        <v>6014.6397280000001</v>
      </c>
    </row>
    <row r="8669" spans="1:8" x14ac:dyDescent="0.2">
      <c r="A8669" s="6">
        <v>30297624</v>
      </c>
      <c r="B8669" s="6" t="s">
        <v>30604</v>
      </c>
      <c r="C8669" s="6" t="s">
        <v>6624</v>
      </c>
      <c r="D8669" s="6" t="s">
        <v>19180</v>
      </c>
      <c r="E8669" s="6" t="s">
        <v>5893</v>
      </c>
      <c r="F8669" s="6" t="s">
        <v>30605</v>
      </c>
      <c r="G8669" s="6" t="s">
        <v>30606</v>
      </c>
      <c r="H8669" s="79">
        <v>6014.6397280000001</v>
      </c>
    </row>
    <row r="8670" spans="1:8" x14ac:dyDescent="0.2">
      <c r="A8670" s="6">
        <v>30071310</v>
      </c>
      <c r="B8670" s="6" t="s">
        <v>30607</v>
      </c>
      <c r="C8670" s="6" t="s">
        <v>5785</v>
      </c>
      <c r="D8670" s="6" t="s">
        <v>17993</v>
      </c>
      <c r="E8670" s="6" t="s">
        <v>15819</v>
      </c>
      <c r="F8670" s="6" t="s">
        <v>30608</v>
      </c>
      <c r="G8670" s="6" t="s">
        <v>30609</v>
      </c>
      <c r="H8670" s="79">
        <v>6015.6848440000003</v>
      </c>
    </row>
    <row r="8671" spans="1:8" x14ac:dyDescent="0.2">
      <c r="A8671" s="6">
        <v>30312927</v>
      </c>
      <c r="B8671" s="6" t="s">
        <v>30610</v>
      </c>
      <c r="C8671" s="6" t="s">
        <v>5785</v>
      </c>
      <c r="D8671" s="6" t="s">
        <v>17997</v>
      </c>
      <c r="E8671" s="6" t="s">
        <v>15819</v>
      </c>
      <c r="F8671" s="6" t="s">
        <v>30611</v>
      </c>
      <c r="G8671" s="6" t="s">
        <v>30612</v>
      </c>
      <c r="H8671" s="79">
        <v>6015.6848440000003</v>
      </c>
    </row>
    <row r="8672" spans="1:8" x14ac:dyDescent="0.2">
      <c r="A8672" s="6">
        <v>30240216</v>
      </c>
      <c r="B8672" s="6" t="s">
        <v>30613</v>
      </c>
      <c r="C8672" s="6" t="s">
        <v>6274</v>
      </c>
      <c r="D8672" s="6" t="s">
        <v>17997</v>
      </c>
      <c r="E8672" s="6" t="s">
        <v>15819</v>
      </c>
      <c r="F8672" s="6" t="s">
        <v>30614</v>
      </c>
      <c r="G8672" s="6" t="s">
        <v>30615</v>
      </c>
      <c r="H8672" s="79">
        <v>6022.6592890000002</v>
      </c>
    </row>
    <row r="8673" spans="1:8" x14ac:dyDescent="0.2">
      <c r="A8673" s="6">
        <v>30217258</v>
      </c>
      <c r="B8673" s="6" t="s">
        <v>30616</v>
      </c>
      <c r="C8673" s="6" t="s">
        <v>6472</v>
      </c>
      <c r="D8673" s="6" t="s">
        <v>22958</v>
      </c>
      <c r="E8673" s="6" t="s">
        <v>5638</v>
      </c>
      <c r="F8673" s="6" t="s">
        <v>30617</v>
      </c>
      <c r="G8673" s="6" t="s">
        <v>30618</v>
      </c>
      <c r="H8673" s="79">
        <v>6023.6755450000001</v>
      </c>
    </row>
    <row r="8674" spans="1:8" x14ac:dyDescent="0.2">
      <c r="A8674" s="6">
        <v>30360682</v>
      </c>
      <c r="B8674" s="6" t="s">
        <v>30619</v>
      </c>
      <c r="C8674" s="6" t="s">
        <v>6472</v>
      </c>
      <c r="D8674" s="6" t="s">
        <v>7351</v>
      </c>
      <c r="E8674" s="6" t="s">
        <v>5638</v>
      </c>
      <c r="F8674" s="6" t="s">
        <v>30620</v>
      </c>
      <c r="G8674" s="6" t="s">
        <v>30621</v>
      </c>
      <c r="H8674" s="79">
        <v>6023.6755450000001</v>
      </c>
    </row>
    <row r="8675" spans="1:8" x14ac:dyDescent="0.2">
      <c r="A8675" s="6">
        <v>30278366</v>
      </c>
      <c r="B8675" s="6" t="s">
        <v>30622</v>
      </c>
      <c r="C8675" s="6" t="s">
        <v>9329</v>
      </c>
      <c r="D8675" s="6" t="s">
        <v>18587</v>
      </c>
      <c r="E8675" s="6" t="s">
        <v>15819</v>
      </c>
      <c r="F8675" s="6" t="s">
        <v>30623</v>
      </c>
      <c r="G8675" s="6" t="s">
        <v>30624</v>
      </c>
      <c r="H8675" s="79">
        <v>6058.5465020000001</v>
      </c>
    </row>
    <row r="8676" spans="1:8" x14ac:dyDescent="0.2">
      <c r="A8676" s="6">
        <v>30037531</v>
      </c>
      <c r="B8676" s="6" t="s">
        <v>30625</v>
      </c>
      <c r="C8676" s="6" t="s">
        <v>9345</v>
      </c>
      <c r="D8676" s="6" t="s">
        <v>17997</v>
      </c>
      <c r="E8676" s="6" t="s">
        <v>15819</v>
      </c>
      <c r="F8676" s="6" t="s">
        <v>30626</v>
      </c>
      <c r="G8676" s="6" t="s">
        <v>30627</v>
      </c>
      <c r="H8676" s="79">
        <v>6072.5446330000004</v>
      </c>
    </row>
    <row r="8677" spans="1:8" x14ac:dyDescent="0.2">
      <c r="A8677" s="6">
        <v>30224883</v>
      </c>
      <c r="B8677" s="6" t="s">
        <v>30628</v>
      </c>
      <c r="C8677" s="6" t="s">
        <v>7155</v>
      </c>
      <c r="D8677" s="6" t="s">
        <v>28070</v>
      </c>
      <c r="E8677" s="6" t="s">
        <v>5638</v>
      </c>
      <c r="F8677" s="6" t="s">
        <v>30629</v>
      </c>
      <c r="G8677" s="6" t="s">
        <v>30630</v>
      </c>
      <c r="H8677" s="79">
        <v>6072.5446330000004</v>
      </c>
    </row>
    <row r="8678" spans="1:8" x14ac:dyDescent="0.2">
      <c r="A8678" s="6">
        <v>30043148</v>
      </c>
      <c r="B8678" s="6" t="s">
        <v>30631</v>
      </c>
      <c r="C8678" s="6" t="s">
        <v>5674</v>
      </c>
      <c r="D8678" s="6" t="s">
        <v>19160</v>
      </c>
      <c r="E8678" s="6" t="s">
        <v>5638</v>
      </c>
      <c r="F8678" s="6" t="s">
        <v>30632</v>
      </c>
      <c r="G8678" s="6" t="s">
        <v>30633</v>
      </c>
      <c r="H8678" s="79">
        <v>6083.201814</v>
      </c>
    </row>
    <row r="8679" spans="1:8" x14ac:dyDescent="0.2">
      <c r="A8679" s="6">
        <v>30326217</v>
      </c>
      <c r="B8679" s="6" t="s">
        <v>30634</v>
      </c>
      <c r="C8679" s="6" t="s">
        <v>26739</v>
      </c>
      <c r="D8679" s="6" t="s">
        <v>19351</v>
      </c>
      <c r="E8679" s="6" t="s">
        <v>5893</v>
      </c>
      <c r="F8679" s="6" t="s">
        <v>30635</v>
      </c>
      <c r="G8679" s="6" t="s">
        <v>30636</v>
      </c>
      <c r="H8679" s="79">
        <v>6083.201814</v>
      </c>
    </row>
    <row r="8680" spans="1:8" x14ac:dyDescent="0.2">
      <c r="A8680" s="6">
        <v>30072350</v>
      </c>
      <c r="B8680" s="6" t="s">
        <v>30637</v>
      </c>
      <c r="C8680" s="6" t="s">
        <v>7735</v>
      </c>
      <c r="D8680" s="6" t="s">
        <v>20977</v>
      </c>
      <c r="E8680" s="6" t="s">
        <v>5638</v>
      </c>
      <c r="F8680" s="6" t="s">
        <v>30638</v>
      </c>
      <c r="G8680" s="6" t="s">
        <v>30639</v>
      </c>
      <c r="H8680" s="79">
        <v>6083.201814</v>
      </c>
    </row>
    <row r="8681" spans="1:8" x14ac:dyDescent="0.2">
      <c r="A8681" s="6">
        <v>30384402</v>
      </c>
      <c r="B8681" s="6" t="s">
        <v>30640</v>
      </c>
      <c r="C8681" s="6" t="s">
        <v>6274</v>
      </c>
      <c r="D8681" s="6" t="s">
        <v>17993</v>
      </c>
      <c r="E8681" s="6" t="s">
        <v>15819</v>
      </c>
      <c r="F8681" s="6" t="s">
        <v>30641</v>
      </c>
      <c r="G8681" s="6" t="s">
        <v>30642</v>
      </c>
      <c r="H8681" s="79">
        <v>6094.3671720000002</v>
      </c>
    </row>
    <row r="8682" spans="1:8" x14ac:dyDescent="0.2">
      <c r="A8682" s="6">
        <v>30204786</v>
      </c>
      <c r="B8682" s="6" t="s">
        <v>30643</v>
      </c>
      <c r="C8682" s="6" t="s">
        <v>6624</v>
      </c>
      <c r="D8682" s="6" t="s">
        <v>7351</v>
      </c>
      <c r="E8682" s="6" t="s">
        <v>5638</v>
      </c>
      <c r="F8682" s="6" t="s">
        <v>30644</v>
      </c>
      <c r="G8682" s="6" t="s">
        <v>30645</v>
      </c>
      <c r="H8682" s="79">
        <v>6098.14</v>
      </c>
    </row>
    <row r="8683" spans="1:8" x14ac:dyDescent="0.2">
      <c r="A8683" s="6">
        <v>30100840</v>
      </c>
      <c r="B8683" s="6" t="s">
        <v>30646</v>
      </c>
      <c r="C8683" s="6" t="s">
        <v>6624</v>
      </c>
      <c r="D8683" s="6" t="s">
        <v>7755</v>
      </c>
      <c r="E8683" s="6" t="s">
        <v>5638</v>
      </c>
      <c r="F8683" s="6" t="s">
        <v>30647</v>
      </c>
      <c r="G8683" s="6" t="s">
        <v>30648</v>
      </c>
      <c r="H8683" s="79">
        <v>6098.14</v>
      </c>
    </row>
    <row r="8684" spans="1:8" x14ac:dyDescent="0.2">
      <c r="A8684" s="6">
        <v>30396436</v>
      </c>
      <c r="B8684" s="6" t="s">
        <v>30649</v>
      </c>
      <c r="C8684" s="6" t="s">
        <v>6616</v>
      </c>
      <c r="D8684" s="6" t="s">
        <v>7351</v>
      </c>
      <c r="E8684" s="6" t="s">
        <v>5638</v>
      </c>
      <c r="F8684" s="6" t="s">
        <v>30650</v>
      </c>
      <c r="G8684" s="6" t="s">
        <v>30651</v>
      </c>
      <c r="H8684" s="79">
        <v>6104.4516919999996</v>
      </c>
    </row>
    <row r="8685" spans="1:8" x14ac:dyDescent="0.2">
      <c r="A8685" s="6">
        <v>30167646</v>
      </c>
      <c r="B8685" s="6" t="s">
        <v>30652</v>
      </c>
      <c r="C8685" s="6" t="s">
        <v>6620</v>
      </c>
      <c r="D8685" s="6" t="s">
        <v>7351</v>
      </c>
      <c r="E8685" s="6" t="s">
        <v>5638</v>
      </c>
      <c r="F8685" s="6" t="s">
        <v>30653</v>
      </c>
      <c r="G8685" s="6" t="s">
        <v>30654</v>
      </c>
      <c r="H8685" s="79">
        <v>6104.4516919999996</v>
      </c>
    </row>
    <row r="8686" spans="1:8" x14ac:dyDescent="0.2">
      <c r="A8686" s="6">
        <v>30254752</v>
      </c>
      <c r="B8686" s="6" t="s">
        <v>30655</v>
      </c>
      <c r="C8686" s="6" t="s">
        <v>6616</v>
      </c>
      <c r="D8686" s="6" t="s">
        <v>7755</v>
      </c>
      <c r="E8686" s="6" t="s">
        <v>5638</v>
      </c>
      <c r="F8686" s="6" t="s">
        <v>30656</v>
      </c>
      <c r="G8686" s="6" t="s">
        <v>30657</v>
      </c>
      <c r="H8686" s="79">
        <v>6104.4516919999996</v>
      </c>
    </row>
    <row r="8687" spans="1:8" x14ac:dyDescent="0.2">
      <c r="A8687" s="6">
        <v>30025376</v>
      </c>
      <c r="B8687" s="6" t="s">
        <v>30658</v>
      </c>
      <c r="C8687" s="6" t="s">
        <v>6620</v>
      </c>
      <c r="D8687" s="6" t="s">
        <v>7755</v>
      </c>
      <c r="E8687" s="6" t="s">
        <v>5638</v>
      </c>
      <c r="F8687" s="6" t="s">
        <v>30659</v>
      </c>
      <c r="G8687" s="6" t="s">
        <v>30660</v>
      </c>
      <c r="H8687" s="79">
        <v>6104.4516919999996</v>
      </c>
    </row>
    <row r="8688" spans="1:8" x14ac:dyDescent="0.2">
      <c r="A8688" s="6">
        <v>30216294</v>
      </c>
      <c r="B8688" s="6" t="s">
        <v>30661</v>
      </c>
      <c r="C8688" s="6" t="s">
        <v>7399</v>
      </c>
      <c r="D8688" s="6" t="s">
        <v>11588</v>
      </c>
      <c r="E8688" s="6" t="s">
        <v>5893</v>
      </c>
      <c r="F8688" s="6" t="s">
        <v>30662</v>
      </c>
      <c r="G8688" s="6" t="s">
        <v>30663</v>
      </c>
      <c r="H8688" s="79">
        <v>6110.0580410000002</v>
      </c>
    </row>
    <row r="8689" spans="1:8" x14ac:dyDescent="0.2">
      <c r="A8689" s="6">
        <v>30427560</v>
      </c>
      <c r="B8689" s="6" t="s">
        <v>30664</v>
      </c>
      <c r="C8689" s="6" t="s">
        <v>8818</v>
      </c>
      <c r="D8689" s="6" t="s">
        <v>11588</v>
      </c>
      <c r="E8689" s="6" t="s">
        <v>5893</v>
      </c>
      <c r="F8689" s="6" t="s">
        <v>30665</v>
      </c>
      <c r="G8689" s="6" t="s">
        <v>30666</v>
      </c>
      <c r="H8689" s="79">
        <v>6110.0580410000002</v>
      </c>
    </row>
    <row r="8690" spans="1:8" x14ac:dyDescent="0.2">
      <c r="A8690" s="6">
        <v>30201366</v>
      </c>
      <c r="B8690" s="6" t="s">
        <v>30667</v>
      </c>
      <c r="C8690" s="6" t="s">
        <v>8822</v>
      </c>
      <c r="D8690" s="6" t="s">
        <v>11588</v>
      </c>
      <c r="E8690" s="6" t="s">
        <v>5893</v>
      </c>
      <c r="F8690" s="6" t="s">
        <v>30668</v>
      </c>
      <c r="G8690" s="6" t="s">
        <v>30669</v>
      </c>
      <c r="H8690" s="79">
        <v>6110.0580410000002</v>
      </c>
    </row>
    <row r="8691" spans="1:8" x14ac:dyDescent="0.2">
      <c r="A8691" s="6">
        <v>30145747</v>
      </c>
      <c r="B8691" s="6" t="s">
        <v>30670</v>
      </c>
      <c r="C8691" s="6" t="s">
        <v>8767</v>
      </c>
      <c r="D8691" s="6" t="s">
        <v>11941</v>
      </c>
      <c r="E8691" s="6" t="s">
        <v>5638</v>
      </c>
      <c r="F8691" s="6" t="s">
        <v>30671</v>
      </c>
      <c r="G8691" s="6" t="s">
        <v>30672</v>
      </c>
      <c r="H8691" s="79">
        <v>6110.6810999999998</v>
      </c>
    </row>
    <row r="8692" spans="1:8" x14ac:dyDescent="0.2">
      <c r="A8692" s="6">
        <v>30159289</v>
      </c>
      <c r="B8692" s="6" t="s">
        <v>30673</v>
      </c>
      <c r="C8692" s="6" t="s">
        <v>8767</v>
      </c>
      <c r="D8692" s="6" t="s">
        <v>12029</v>
      </c>
      <c r="E8692" s="6" t="s">
        <v>5638</v>
      </c>
      <c r="F8692" s="6" t="s">
        <v>30674</v>
      </c>
      <c r="G8692" s="6" t="s">
        <v>30675</v>
      </c>
      <c r="H8692" s="79">
        <v>6110.6810999999998</v>
      </c>
    </row>
    <row r="8693" spans="1:8" x14ac:dyDescent="0.2">
      <c r="A8693" s="6">
        <v>30375733</v>
      </c>
      <c r="B8693" s="6" t="s">
        <v>30676</v>
      </c>
      <c r="C8693" s="6" t="s">
        <v>5670</v>
      </c>
      <c r="D8693" s="6" t="s">
        <v>19160</v>
      </c>
      <c r="E8693" s="6" t="s">
        <v>5638</v>
      </c>
      <c r="F8693" s="6" t="s">
        <v>30677</v>
      </c>
      <c r="G8693" s="6" t="s">
        <v>30678</v>
      </c>
      <c r="H8693" s="79">
        <v>6110.6810999999998</v>
      </c>
    </row>
    <row r="8694" spans="1:8" x14ac:dyDescent="0.2">
      <c r="A8694" s="6">
        <v>30082874</v>
      </c>
      <c r="B8694" s="6" t="s">
        <v>30679</v>
      </c>
      <c r="C8694" s="6" t="s">
        <v>27998</v>
      </c>
      <c r="D8694" s="6" t="s">
        <v>19351</v>
      </c>
      <c r="E8694" s="6" t="s">
        <v>5893</v>
      </c>
      <c r="F8694" s="6" t="s">
        <v>30680</v>
      </c>
      <c r="G8694" s="6" t="s">
        <v>30681</v>
      </c>
      <c r="H8694" s="79">
        <v>6110.6810999999998</v>
      </c>
    </row>
    <row r="8695" spans="1:8" x14ac:dyDescent="0.2">
      <c r="A8695" s="6">
        <v>30365867</v>
      </c>
      <c r="B8695" s="6" t="s">
        <v>30682</v>
      </c>
      <c r="C8695" s="6" t="s">
        <v>7731</v>
      </c>
      <c r="D8695" s="6" t="s">
        <v>20977</v>
      </c>
      <c r="E8695" s="6" t="s">
        <v>5638</v>
      </c>
      <c r="F8695" s="6" t="s">
        <v>30683</v>
      </c>
      <c r="G8695" s="6" t="s">
        <v>30684</v>
      </c>
      <c r="H8695" s="79">
        <v>6110.6810999999998</v>
      </c>
    </row>
    <row r="8696" spans="1:8" x14ac:dyDescent="0.2">
      <c r="A8696" s="6">
        <v>30082430</v>
      </c>
      <c r="B8696" s="6" t="s">
        <v>30685</v>
      </c>
      <c r="C8696" s="6" t="s">
        <v>5650</v>
      </c>
      <c r="D8696" s="6" t="s">
        <v>28273</v>
      </c>
      <c r="E8696" s="6" t="s">
        <v>5638</v>
      </c>
      <c r="F8696" s="6" t="s">
        <v>30686</v>
      </c>
      <c r="G8696" s="6" t="s">
        <v>30687</v>
      </c>
      <c r="H8696" s="79">
        <v>6117.1080250000005</v>
      </c>
    </row>
    <row r="8697" spans="1:8" x14ac:dyDescent="0.2">
      <c r="A8697" s="6">
        <v>30002974</v>
      </c>
      <c r="B8697" s="6" t="s">
        <v>30688</v>
      </c>
      <c r="C8697" s="6" t="s">
        <v>5650</v>
      </c>
      <c r="D8697" s="6" t="s">
        <v>28277</v>
      </c>
      <c r="E8697" s="6" t="s">
        <v>5638</v>
      </c>
      <c r="F8697" s="6" t="s">
        <v>30689</v>
      </c>
      <c r="G8697" s="6" t="s">
        <v>30690</v>
      </c>
      <c r="H8697" s="79">
        <v>6117.1080250000005</v>
      </c>
    </row>
    <row r="8698" spans="1:8" x14ac:dyDescent="0.2">
      <c r="A8698" s="6">
        <v>30429246</v>
      </c>
      <c r="B8698" s="6" t="s">
        <v>30691</v>
      </c>
      <c r="C8698" s="6" t="s">
        <v>5650</v>
      </c>
      <c r="D8698" s="6" t="s">
        <v>28152</v>
      </c>
      <c r="E8698" s="6" t="s">
        <v>5638</v>
      </c>
      <c r="F8698" s="6" t="s">
        <v>30692</v>
      </c>
      <c r="G8698" s="6" t="s">
        <v>30693</v>
      </c>
      <c r="H8698" s="79">
        <v>6117.1080250000005</v>
      </c>
    </row>
    <row r="8699" spans="1:8" x14ac:dyDescent="0.2">
      <c r="A8699" s="6">
        <v>30158892</v>
      </c>
      <c r="B8699" s="6" t="s">
        <v>1299</v>
      </c>
      <c r="C8699" s="6" t="s">
        <v>5650</v>
      </c>
      <c r="D8699" s="6" t="s">
        <v>27440</v>
      </c>
      <c r="E8699" s="6" t="s">
        <v>5638</v>
      </c>
      <c r="F8699" s="6" t="s">
        <v>1294</v>
      </c>
      <c r="G8699" s="6" t="s">
        <v>1295</v>
      </c>
      <c r="H8699" s="79">
        <v>6117.1080250000005</v>
      </c>
    </row>
    <row r="8700" spans="1:8" x14ac:dyDescent="0.2">
      <c r="A8700" s="6">
        <v>30384925</v>
      </c>
      <c r="B8700" s="6" t="s">
        <v>30694</v>
      </c>
      <c r="C8700" s="6" t="s">
        <v>5770</v>
      </c>
      <c r="D8700" s="6" t="s">
        <v>18870</v>
      </c>
      <c r="E8700" s="6" t="s">
        <v>5638</v>
      </c>
      <c r="F8700" s="6" t="s">
        <v>30695</v>
      </c>
      <c r="G8700" s="6" t="s">
        <v>30696</v>
      </c>
      <c r="H8700" s="79">
        <v>6117.3929820000003</v>
      </c>
    </row>
    <row r="8701" spans="1:8" x14ac:dyDescent="0.2">
      <c r="A8701" s="6">
        <v>30023863</v>
      </c>
      <c r="B8701" s="6" t="s">
        <v>30697</v>
      </c>
      <c r="C8701" s="6" t="s">
        <v>5770</v>
      </c>
      <c r="D8701" s="6" t="s">
        <v>18874</v>
      </c>
      <c r="E8701" s="6" t="s">
        <v>5638</v>
      </c>
      <c r="F8701" s="6" t="s">
        <v>30698</v>
      </c>
      <c r="G8701" s="6" t="s">
        <v>30699</v>
      </c>
      <c r="H8701" s="79">
        <v>6117.3929820000003</v>
      </c>
    </row>
    <row r="8702" spans="1:8" x14ac:dyDescent="0.2">
      <c r="A8702" s="6">
        <v>30110718</v>
      </c>
      <c r="B8702" s="6" t="s">
        <v>30700</v>
      </c>
      <c r="C8702" s="6" t="s">
        <v>8521</v>
      </c>
      <c r="D8702" s="6" t="s">
        <v>17969</v>
      </c>
      <c r="E8702" s="6" t="s">
        <v>5893</v>
      </c>
      <c r="F8702" s="6" t="s">
        <v>30701</v>
      </c>
      <c r="G8702" s="6" t="s">
        <v>30702</v>
      </c>
      <c r="H8702" s="79">
        <v>6135.096603</v>
      </c>
    </row>
    <row r="8703" spans="1:8" x14ac:dyDescent="0.2">
      <c r="A8703" s="6">
        <v>30237977</v>
      </c>
      <c r="B8703" s="6" t="s">
        <v>30703</v>
      </c>
      <c r="C8703" s="6" t="s">
        <v>8521</v>
      </c>
      <c r="D8703" s="6" t="s">
        <v>17973</v>
      </c>
      <c r="E8703" s="6" t="s">
        <v>5893</v>
      </c>
      <c r="F8703" s="6" t="s">
        <v>30704</v>
      </c>
      <c r="G8703" s="6" t="s">
        <v>30705</v>
      </c>
      <c r="H8703" s="79">
        <v>6135.096603</v>
      </c>
    </row>
    <row r="8704" spans="1:8" x14ac:dyDescent="0.2">
      <c r="A8704" s="6">
        <v>30122299</v>
      </c>
      <c r="B8704" s="6" t="s">
        <v>30706</v>
      </c>
      <c r="C8704" s="6" t="s">
        <v>8586</v>
      </c>
      <c r="D8704" s="6" t="s">
        <v>7351</v>
      </c>
      <c r="E8704" s="6" t="s">
        <v>5638</v>
      </c>
      <c r="F8704" s="6" t="s">
        <v>30707</v>
      </c>
      <c r="G8704" s="6" t="s">
        <v>30708</v>
      </c>
      <c r="H8704" s="79">
        <v>6142.8330059999998</v>
      </c>
    </row>
    <row r="8705" spans="1:8" x14ac:dyDescent="0.2">
      <c r="A8705" s="6">
        <v>30138259</v>
      </c>
      <c r="B8705" s="6" t="s">
        <v>30709</v>
      </c>
      <c r="C8705" s="6" t="s">
        <v>8586</v>
      </c>
      <c r="D8705" s="6" t="s">
        <v>7755</v>
      </c>
      <c r="E8705" s="6" t="s">
        <v>5638</v>
      </c>
      <c r="F8705" s="6" t="s">
        <v>30710</v>
      </c>
      <c r="G8705" s="6" t="s">
        <v>30711</v>
      </c>
      <c r="H8705" s="79">
        <v>6142.8330059999998</v>
      </c>
    </row>
    <row r="8706" spans="1:8" x14ac:dyDescent="0.2">
      <c r="A8706" s="6">
        <v>30124230</v>
      </c>
      <c r="B8706" s="6" t="s">
        <v>30712</v>
      </c>
      <c r="C8706" s="6" t="s">
        <v>6178</v>
      </c>
      <c r="D8706" s="6" t="s">
        <v>9992</v>
      </c>
      <c r="E8706" s="6" t="s">
        <v>9993</v>
      </c>
      <c r="F8706" s="6" t="s">
        <v>30713</v>
      </c>
      <c r="G8706" s="6" t="s">
        <v>30714</v>
      </c>
      <c r="H8706" s="79">
        <v>6147.0214189999997</v>
      </c>
    </row>
    <row r="8707" spans="1:8" x14ac:dyDescent="0.2">
      <c r="A8707" s="6">
        <v>30308502</v>
      </c>
      <c r="B8707" s="6" t="s">
        <v>30715</v>
      </c>
      <c r="C8707" s="6" t="s">
        <v>6516</v>
      </c>
      <c r="D8707" s="6" t="s">
        <v>9992</v>
      </c>
      <c r="E8707" s="6" t="s">
        <v>9993</v>
      </c>
      <c r="F8707" s="6" t="s">
        <v>30716</v>
      </c>
      <c r="G8707" s="6" t="s">
        <v>30717</v>
      </c>
      <c r="H8707" s="79">
        <v>6147.0214189999997</v>
      </c>
    </row>
    <row r="8708" spans="1:8" x14ac:dyDescent="0.2">
      <c r="A8708" s="6">
        <v>30188649</v>
      </c>
      <c r="B8708" s="6" t="s">
        <v>30718</v>
      </c>
      <c r="C8708" s="6" t="s">
        <v>6520</v>
      </c>
      <c r="D8708" s="6" t="s">
        <v>9992</v>
      </c>
      <c r="E8708" s="6" t="s">
        <v>9993</v>
      </c>
      <c r="F8708" s="6" t="s">
        <v>30719</v>
      </c>
      <c r="G8708" s="6" t="s">
        <v>30720</v>
      </c>
      <c r="H8708" s="79">
        <v>6147.0214189999997</v>
      </c>
    </row>
    <row r="8709" spans="1:8" x14ac:dyDescent="0.2">
      <c r="A8709" s="6">
        <v>30180563</v>
      </c>
      <c r="B8709" s="6" t="s">
        <v>30721</v>
      </c>
      <c r="C8709" s="6" t="s">
        <v>6113</v>
      </c>
      <c r="D8709" s="6" t="s">
        <v>6744</v>
      </c>
      <c r="E8709" s="6" t="s">
        <v>5638</v>
      </c>
      <c r="F8709" s="6" t="s">
        <v>30722</v>
      </c>
      <c r="G8709" s="6" t="s">
        <v>30723</v>
      </c>
      <c r="H8709" s="79">
        <v>6148.6402539999999</v>
      </c>
    </row>
    <row r="8710" spans="1:8" x14ac:dyDescent="0.2">
      <c r="A8710" s="6">
        <v>30005893</v>
      </c>
      <c r="B8710" s="6" t="s">
        <v>30724</v>
      </c>
      <c r="C8710" s="6" t="s">
        <v>6117</v>
      </c>
      <c r="D8710" s="6" t="s">
        <v>6744</v>
      </c>
      <c r="E8710" s="6" t="s">
        <v>5638</v>
      </c>
      <c r="F8710" s="6" t="s">
        <v>30725</v>
      </c>
      <c r="G8710" s="6" t="s">
        <v>30726</v>
      </c>
      <c r="H8710" s="79">
        <v>6148.6402539999999</v>
      </c>
    </row>
    <row r="8711" spans="1:8" x14ac:dyDescent="0.2">
      <c r="A8711" s="6">
        <v>30234820</v>
      </c>
      <c r="B8711" s="6" t="s">
        <v>30727</v>
      </c>
      <c r="C8711" s="6" t="s">
        <v>10400</v>
      </c>
      <c r="D8711" s="6" t="s">
        <v>6744</v>
      </c>
      <c r="E8711" s="6" t="s">
        <v>5638</v>
      </c>
      <c r="F8711" s="6" t="s">
        <v>30728</v>
      </c>
      <c r="G8711" s="6" t="s">
        <v>30729</v>
      </c>
      <c r="H8711" s="79">
        <v>6148.6402539999999</v>
      </c>
    </row>
    <row r="8712" spans="1:8" x14ac:dyDescent="0.2">
      <c r="A8712" s="6">
        <v>30024655</v>
      </c>
      <c r="B8712" s="6" t="s">
        <v>4747</v>
      </c>
      <c r="C8712" s="6" t="s">
        <v>6416</v>
      </c>
      <c r="D8712" s="6" t="s">
        <v>6744</v>
      </c>
      <c r="E8712" s="6" t="s">
        <v>5638</v>
      </c>
      <c r="F8712" s="6" t="s">
        <v>4742</v>
      </c>
      <c r="G8712" s="6" t="s">
        <v>4743</v>
      </c>
      <c r="H8712" s="79">
        <v>6148.6402539999999</v>
      </c>
    </row>
    <row r="8713" spans="1:8" x14ac:dyDescent="0.2">
      <c r="A8713" s="6">
        <v>30252661</v>
      </c>
      <c r="B8713" s="6" t="s">
        <v>30730</v>
      </c>
      <c r="C8713" s="6" t="s">
        <v>6420</v>
      </c>
      <c r="D8713" s="6" t="s">
        <v>6744</v>
      </c>
      <c r="E8713" s="6" t="s">
        <v>5638</v>
      </c>
      <c r="F8713" s="6" t="s">
        <v>30731</v>
      </c>
      <c r="G8713" s="6" t="s">
        <v>30732</v>
      </c>
      <c r="H8713" s="79">
        <v>6148.6402539999999</v>
      </c>
    </row>
    <row r="8714" spans="1:8" x14ac:dyDescent="0.2">
      <c r="A8714" s="6">
        <v>30081579</v>
      </c>
      <c r="B8714" s="6" t="s">
        <v>30733</v>
      </c>
      <c r="C8714" s="6" t="s">
        <v>6424</v>
      </c>
      <c r="D8714" s="6" t="s">
        <v>6744</v>
      </c>
      <c r="E8714" s="6" t="s">
        <v>5638</v>
      </c>
      <c r="F8714" s="6" t="s">
        <v>30734</v>
      </c>
      <c r="G8714" s="6" t="s">
        <v>30735</v>
      </c>
      <c r="H8714" s="79">
        <v>6148.6402539999999</v>
      </c>
    </row>
    <row r="8715" spans="1:8" x14ac:dyDescent="0.2">
      <c r="A8715" s="6">
        <v>30139255</v>
      </c>
      <c r="B8715" s="6" t="s">
        <v>30736</v>
      </c>
      <c r="C8715" s="6" t="s">
        <v>6428</v>
      </c>
      <c r="D8715" s="6" t="s">
        <v>6744</v>
      </c>
      <c r="E8715" s="6" t="s">
        <v>5638</v>
      </c>
      <c r="F8715" s="6" t="s">
        <v>30737</v>
      </c>
      <c r="G8715" s="6" t="s">
        <v>30738</v>
      </c>
      <c r="H8715" s="79">
        <v>6148.6402539999999</v>
      </c>
    </row>
    <row r="8716" spans="1:8" x14ac:dyDescent="0.2">
      <c r="A8716" s="6">
        <v>30280385</v>
      </c>
      <c r="B8716" s="6" t="s">
        <v>30739</v>
      </c>
      <c r="C8716" s="6" t="s">
        <v>6134</v>
      </c>
      <c r="D8716" s="6" t="s">
        <v>22958</v>
      </c>
      <c r="E8716" s="6" t="s">
        <v>5638</v>
      </c>
      <c r="F8716" s="6" t="s">
        <v>30740</v>
      </c>
      <c r="G8716" s="6" t="s">
        <v>30741</v>
      </c>
      <c r="H8716" s="79">
        <v>6180.4834110000002</v>
      </c>
    </row>
    <row r="8717" spans="1:8" x14ac:dyDescent="0.2">
      <c r="A8717" s="6">
        <v>30013160</v>
      </c>
      <c r="B8717" s="6" t="s">
        <v>30742</v>
      </c>
      <c r="C8717" s="6" t="s">
        <v>6134</v>
      </c>
      <c r="D8717" s="6" t="s">
        <v>7351</v>
      </c>
      <c r="E8717" s="6" t="s">
        <v>5638</v>
      </c>
      <c r="F8717" s="6" t="s">
        <v>30743</v>
      </c>
      <c r="G8717" s="6" t="s">
        <v>30744</v>
      </c>
      <c r="H8717" s="79">
        <v>6180.4834110000002</v>
      </c>
    </row>
    <row r="8718" spans="1:8" x14ac:dyDescent="0.2">
      <c r="A8718" s="6">
        <v>30250052</v>
      </c>
      <c r="B8718" s="6" t="s">
        <v>30745</v>
      </c>
      <c r="C8718" s="6" t="s">
        <v>6230</v>
      </c>
      <c r="D8718" s="6" t="s">
        <v>17993</v>
      </c>
      <c r="E8718" s="6" t="s">
        <v>15819</v>
      </c>
      <c r="F8718" s="6" t="s">
        <v>30746</v>
      </c>
      <c r="G8718" s="6" t="s">
        <v>30747</v>
      </c>
      <c r="H8718" s="79">
        <v>6198.4796560000004</v>
      </c>
    </row>
    <row r="8719" spans="1:8" x14ac:dyDescent="0.2">
      <c r="A8719" s="6">
        <v>30105672</v>
      </c>
      <c r="B8719" s="6" t="s">
        <v>30748</v>
      </c>
      <c r="C8719" s="6" t="s">
        <v>6230</v>
      </c>
      <c r="D8719" s="6" t="s">
        <v>17997</v>
      </c>
      <c r="E8719" s="6" t="s">
        <v>15819</v>
      </c>
      <c r="F8719" s="6" t="s">
        <v>30749</v>
      </c>
      <c r="G8719" s="6" t="s">
        <v>30750</v>
      </c>
      <c r="H8719" s="79">
        <v>6198.4796560000004</v>
      </c>
    </row>
    <row r="8720" spans="1:8" x14ac:dyDescent="0.2">
      <c r="A8720" s="6">
        <v>30281739</v>
      </c>
      <c r="B8720" s="6" t="s">
        <v>30751</v>
      </c>
      <c r="C8720" s="6" t="s">
        <v>6306</v>
      </c>
      <c r="D8720" s="6" t="s">
        <v>18044</v>
      </c>
      <c r="E8720" s="6" t="s">
        <v>5638</v>
      </c>
      <c r="F8720" s="6" t="s">
        <v>30752</v>
      </c>
      <c r="G8720" s="6" t="s">
        <v>30753</v>
      </c>
      <c r="H8720" s="79">
        <v>6198.4796560000004</v>
      </c>
    </row>
    <row r="8721" spans="1:8" x14ac:dyDescent="0.2">
      <c r="A8721" s="6">
        <v>30468080</v>
      </c>
      <c r="B8721" s="6" t="s">
        <v>30754</v>
      </c>
      <c r="C8721" s="6" t="s">
        <v>6472</v>
      </c>
      <c r="D8721" s="6" t="s">
        <v>17969</v>
      </c>
      <c r="E8721" s="6" t="s">
        <v>5893</v>
      </c>
      <c r="F8721" s="6" t="s">
        <v>30755</v>
      </c>
      <c r="G8721" s="6" t="s">
        <v>30756</v>
      </c>
      <c r="H8721" s="79">
        <v>6201.7068440000003</v>
      </c>
    </row>
    <row r="8722" spans="1:8" x14ac:dyDescent="0.2">
      <c r="A8722" s="6">
        <v>30186493</v>
      </c>
      <c r="B8722" s="6" t="s">
        <v>30757</v>
      </c>
      <c r="C8722" s="6" t="s">
        <v>6472</v>
      </c>
      <c r="D8722" s="6" t="s">
        <v>17973</v>
      </c>
      <c r="E8722" s="6" t="s">
        <v>5893</v>
      </c>
      <c r="F8722" s="6" t="s">
        <v>30758</v>
      </c>
      <c r="G8722" s="6" t="s">
        <v>30759</v>
      </c>
      <c r="H8722" s="79">
        <v>6201.7068440000003</v>
      </c>
    </row>
    <row r="8723" spans="1:8" x14ac:dyDescent="0.2">
      <c r="A8723" s="6">
        <v>30183183</v>
      </c>
      <c r="B8723" s="6" t="s">
        <v>30760</v>
      </c>
      <c r="C8723" s="6" t="s">
        <v>5760</v>
      </c>
      <c r="D8723" s="6" t="s">
        <v>24719</v>
      </c>
      <c r="E8723" s="6" t="s">
        <v>5893</v>
      </c>
      <c r="F8723" s="6" t="s">
        <v>30761</v>
      </c>
      <c r="G8723" s="6" t="s">
        <v>30762</v>
      </c>
      <c r="H8723" s="79">
        <v>6222.7446250000003</v>
      </c>
    </row>
    <row r="8724" spans="1:8" x14ac:dyDescent="0.2">
      <c r="A8724" s="6">
        <v>30189549</v>
      </c>
      <c r="B8724" s="6" t="s">
        <v>30763</v>
      </c>
      <c r="C8724" s="6" t="s">
        <v>5760</v>
      </c>
      <c r="D8724" s="6" t="s">
        <v>19176</v>
      </c>
      <c r="E8724" s="6" t="s">
        <v>5893</v>
      </c>
      <c r="F8724" s="6" t="s">
        <v>30764</v>
      </c>
      <c r="G8724" s="6" t="s">
        <v>30765</v>
      </c>
      <c r="H8724" s="79">
        <v>6224.2750020000003</v>
      </c>
    </row>
    <row r="8725" spans="1:8" x14ac:dyDescent="0.2">
      <c r="A8725" s="6">
        <v>30020382</v>
      </c>
      <c r="B8725" s="6" t="s">
        <v>30766</v>
      </c>
      <c r="C8725" s="6" t="s">
        <v>5760</v>
      </c>
      <c r="D8725" s="6" t="s">
        <v>19180</v>
      </c>
      <c r="E8725" s="6" t="s">
        <v>5893</v>
      </c>
      <c r="F8725" s="6" t="s">
        <v>30767</v>
      </c>
      <c r="G8725" s="6" t="s">
        <v>30768</v>
      </c>
      <c r="H8725" s="79">
        <v>6224.2750020000003</v>
      </c>
    </row>
    <row r="8726" spans="1:8" x14ac:dyDescent="0.2">
      <c r="A8726" s="6">
        <v>30305784</v>
      </c>
      <c r="B8726" s="6" t="s">
        <v>30769</v>
      </c>
      <c r="C8726" s="6" t="s">
        <v>5783</v>
      </c>
      <c r="D8726" s="6" t="s">
        <v>18044</v>
      </c>
      <c r="E8726" s="6" t="s">
        <v>5638</v>
      </c>
      <c r="F8726" s="6" t="s">
        <v>30770</v>
      </c>
      <c r="G8726" s="6" t="s">
        <v>30771</v>
      </c>
      <c r="H8726" s="79">
        <v>6233.3581999999997</v>
      </c>
    </row>
    <row r="8727" spans="1:8" x14ac:dyDescent="0.2">
      <c r="A8727" s="6">
        <v>30270550</v>
      </c>
      <c r="B8727" s="6" t="s">
        <v>30772</v>
      </c>
      <c r="C8727" s="6" t="s">
        <v>8525</v>
      </c>
      <c r="D8727" s="6" t="s">
        <v>17969</v>
      </c>
      <c r="E8727" s="6" t="s">
        <v>5893</v>
      </c>
      <c r="F8727" s="6" t="s">
        <v>30773</v>
      </c>
      <c r="G8727" s="6" t="s">
        <v>30774</v>
      </c>
      <c r="H8727" s="79">
        <v>6233.6673220000002</v>
      </c>
    </row>
    <row r="8728" spans="1:8" x14ac:dyDescent="0.2">
      <c r="A8728" s="6">
        <v>30175643</v>
      </c>
      <c r="B8728" s="6" t="s">
        <v>30775</v>
      </c>
      <c r="C8728" s="6" t="s">
        <v>8525</v>
      </c>
      <c r="D8728" s="6" t="s">
        <v>17973</v>
      </c>
      <c r="E8728" s="6" t="s">
        <v>5893</v>
      </c>
      <c r="F8728" s="6" t="s">
        <v>30776</v>
      </c>
      <c r="G8728" s="6" t="s">
        <v>30777</v>
      </c>
      <c r="H8728" s="79">
        <v>6233.6673220000002</v>
      </c>
    </row>
    <row r="8729" spans="1:8" x14ac:dyDescent="0.2">
      <c r="A8729" s="6">
        <v>30213850</v>
      </c>
      <c r="B8729" s="6" t="s">
        <v>30778</v>
      </c>
      <c r="C8729" s="6" t="s">
        <v>6456</v>
      </c>
      <c r="D8729" s="6" t="s">
        <v>19176</v>
      </c>
      <c r="E8729" s="6" t="s">
        <v>5893</v>
      </c>
      <c r="F8729" s="6" t="s">
        <v>30779</v>
      </c>
      <c r="G8729" s="6" t="s">
        <v>30780</v>
      </c>
      <c r="H8729" s="79">
        <v>6236.2322009999998</v>
      </c>
    </row>
    <row r="8730" spans="1:8" x14ac:dyDescent="0.2">
      <c r="A8730" s="6">
        <v>30193073</v>
      </c>
      <c r="B8730" s="6" t="s">
        <v>30781</v>
      </c>
      <c r="C8730" s="6" t="s">
        <v>6456</v>
      </c>
      <c r="D8730" s="6" t="s">
        <v>19180</v>
      </c>
      <c r="E8730" s="6" t="s">
        <v>5893</v>
      </c>
      <c r="F8730" s="6" t="s">
        <v>30782</v>
      </c>
      <c r="G8730" s="6" t="s">
        <v>30783</v>
      </c>
      <c r="H8730" s="79">
        <v>6236.2322009999998</v>
      </c>
    </row>
    <row r="8731" spans="1:8" x14ac:dyDescent="0.2">
      <c r="A8731" s="6">
        <v>30434366</v>
      </c>
      <c r="B8731" s="6" t="s">
        <v>30784</v>
      </c>
      <c r="C8731" s="6" t="s">
        <v>6580</v>
      </c>
      <c r="D8731" s="6" t="s">
        <v>19176</v>
      </c>
      <c r="E8731" s="6" t="s">
        <v>5893</v>
      </c>
      <c r="F8731" s="6" t="s">
        <v>30785</v>
      </c>
      <c r="G8731" s="6" t="s">
        <v>30786</v>
      </c>
      <c r="H8731" s="79">
        <v>6248.1722680000003</v>
      </c>
    </row>
    <row r="8732" spans="1:8" x14ac:dyDescent="0.2">
      <c r="A8732" s="6">
        <v>30434370</v>
      </c>
      <c r="B8732" s="6" t="s">
        <v>30787</v>
      </c>
      <c r="C8732" s="6" t="s">
        <v>6580</v>
      </c>
      <c r="D8732" s="6" t="s">
        <v>19180</v>
      </c>
      <c r="E8732" s="6" t="s">
        <v>5893</v>
      </c>
      <c r="F8732" s="6" t="s">
        <v>30788</v>
      </c>
      <c r="G8732" s="6" t="s">
        <v>30789</v>
      </c>
      <c r="H8732" s="79">
        <v>6248.1722680000003</v>
      </c>
    </row>
    <row r="8733" spans="1:8" x14ac:dyDescent="0.2">
      <c r="A8733" s="6">
        <v>30247235</v>
      </c>
      <c r="B8733" s="6" t="s">
        <v>30790</v>
      </c>
      <c r="C8733" s="6" t="s">
        <v>5654</v>
      </c>
      <c r="D8733" s="6" t="s">
        <v>28273</v>
      </c>
      <c r="E8733" s="6" t="s">
        <v>5638</v>
      </c>
      <c r="F8733" s="6" t="s">
        <v>30791</v>
      </c>
      <c r="G8733" s="6" t="s">
        <v>30792</v>
      </c>
      <c r="H8733" s="79">
        <v>6250.1289210000004</v>
      </c>
    </row>
    <row r="8734" spans="1:8" x14ac:dyDescent="0.2">
      <c r="A8734" s="6">
        <v>30256762</v>
      </c>
      <c r="B8734" s="6" t="s">
        <v>30793</v>
      </c>
      <c r="C8734" s="6" t="s">
        <v>5654</v>
      </c>
      <c r="D8734" s="6" t="s">
        <v>28277</v>
      </c>
      <c r="E8734" s="6" t="s">
        <v>5638</v>
      </c>
      <c r="F8734" s="6" t="s">
        <v>30794</v>
      </c>
      <c r="G8734" s="6" t="s">
        <v>30795</v>
      </c>
      <c r="H8734" s="79">
        <v>6250.1289210000004</v>
      </c>
    </row>
    <row r="8735" spans="1:8" x14ac:dyDescent="0.2">
      <c r="A8735" s="6">
        <v>30170497</v>
      </c>
      <c r="B8735" s="6" t="s">
        <v>30796</v>
      </c>
      <c r="C8735" s="6" t="s">
        <v>5654</v>
      </c>
      <c r="D8735" s="6" t="s">
        <v>28152</v>
      </c>
      <c r="E8735" s="6" t="s">
        <v>5638</v>
      </c>
      <c r="F8735" s="6" t="s">
        <v>30797</v>
      </c>
      <c r="G8735" s="6" t="s">
        <v>30798</v>
      </c>
      <c r="H8735" s="79">
        <v>6250.1289210000004</v>
      </c>
    </row>
    <row r="8736" spans="1:8" x14ac:dyDescent="0.2">
      <c r="A8736" s="6">
        <v>30446137</v>
      </c>
      <c r="B8736" s="6" t="s">
        <v>30799</v>
      </c>
      <c r="C8736" s="6" t="s">
        <v>5654</v>
      </c>
      <c r="D8736" s="6" t="s">
        <v>27440</v>
      </c>
      <c r="E8736" s="6" t="s">
        <v>5638</v>
      </c>
      <c r="F8736" s="6" t="s">
        <v>30800</v>
      </c>
      <c r="G8736" s="6" t="s">
        <v>30801</v>
      </c>
      <c r="H8736" s="79">
        <v>6250.1289210000004</v>
      </c>
    </row>
    <row r="8737" spans="1:8" x14ac:dyDescent="0.2">
      <c r="A8737" s="6">
        <v>30009237</v>
      </c>
      <c r="B8737" s="6" t="s">
        <v>30802</v>
      </c>
      <c r="C8737" s="6" t="s">
        <v>6294</v>
      </c>
      <c r="D8737" s="6" t="s">
        <v>22958</v>
      </c>
      <c r="E8737" s="6" t="s">
        <v>5638</v>
      </c>
      <c r="F8737" s="6" t="s">
        <v>30803</v>
      </c>
      <c r="G8737" s="6" t="s">
        <v>30804</v>
      </c>
      <c r="H8737" s="79">
        <v>6253.4687519999998</v>
      </c>
    </row>
    <row r="8738" spans="1:8" x14ac:dyDescent="0.2">
      <c r="A8738" s="6">
        <v>30451059</v>
      </c>
      <c r="B8738" s="6" t="s">
        <v>30805</v>
      </c>
      <c r="C8738" s="6" t="s">
        <v>6294</v>
      </c>
      <c r="D8738" s="6" t="s">
        <v>7351</v>
      </c>
      <c r="E8738" s="6" t="s">
        <v>5638</v>
      </c>
      <c r="F8738" s="6" t="s">
        <v>30806</v>
      </c>
      <c r="G8738" s="6" t="s">
        <v>30807</v>
      </c>
      <c r="H8738" s="79">
        <v>6253.4687519999998</v>
      </c>
    </row>
    <row r="8739" spans="1:8" x14ac:dyDescent="0.2">
      <c r="A8739" s="6">
        <v>30174451</v>
      </c>
      <c r="B8739" s="6" t="s">
        <v>30808</v>
      </c>
      <c r="C8739" s="6" t="s">
        <v>5945</v>
      </c>
      <c r="D8739" s="6" t="s">
        <v>17993</v>
      </c>
      <c r="E8739" s="6" t="s">
        <v>15819</v>
      </c>
      <c r="F8739" s="6" t="s">
        <v>30809</v>
      </c>
      <c r="G8739" s="6" t="s">
        <v>30810</v>
      </c>
      <c r="H8739" s="79">
        <v>6259.4544660000001</v>
      </c>
    </row>
    <row r="8740" spans="1:8" x14ac:dyDescent="0.2">
      <c r="A8740" s="6">
        <v>30373231</v>
      </c>
      <c r="B8740" s="6" t="s">
        <v>30811</v>
      </c>
      <c r="C8740" s="6" t="s">
        <v>5949</v>
      </c>
      <c r="D8740" s="6" t="s">
        <v>17993</v>
      </c>
      <c r="E8740" s="6" t="s">
        <v>15819</v>
      </c>
      <c r="F8740" s="6" t="s">
        <v>30812</v>
      </c>
      <c r="G8740" s="6" t="s">
        <v>30813</v>
      </c>
      <c r="H8740" s="79">
        <v>6259.4544660000001</v>
      </c>
    </row>
    <row r="8741" spans="1:8" x14ac:dyDescent="0.2">
      <c r="A8741" s="6">
        <v>30216504</v>
      </c>
      <c r="B8741" s="6" t="s">
        <v>30814</v>
      </c>
      <c r="C8741" s="6" t="s">
        <v>5949</v>
      </c>
      <c r="D8741" s="6" t="s">
        <v>17997</v>
      </c>
      <c r="E8741" s="6" t="s">
        <v>15819</v>
      </c>
      <c r="F8741" s="6" t="s">
        <v>30815</v>
      </c>
      <c r="G8741" s="6" t="s">
        <v>30816</v>
      </c>
      <c r="H8741" s="79">
        <v>6259.4544660000001</v>
      </c>
    </row>
    <row r="8742" spans="1:8" x14ac:dyDescent="0.2">
      <c r="A8742" s="6">
        <v>30010124</v>
      </c>
      <c r="B8742" s="6" t="s">
        <v>30817</v>
      </c>
      <c r="C8742" s="6" t="s">
        <v>5953</v>
      </c>
      <c r="D8742" s="6" t="s">
        <v>17997</v>
      </c>
      <c r="E8742" s="6" t="s">
        <v>15819</v>
      </c>
      <c r="F8742" s="6" t="s">
        <v>30818</v>
      </c>
      <c r="G8742" s="6" t="s">
        <v>30819</v>
      </c>
      <c r="H8742" s="79">
        <v>6259.4544660000001</v>
      </c>
    </row>
    <row r="8743" spans="1:8" x14ac:dyDescent="0.2">
      <c r="A8743" s="6">
        <v>30121947</v>
      </c>
      <c r="B8743" s="6" t="s">
        <v>30820</v>
      </c>
      <c r="C8743" s="6" t="s">
        <v>6342</v>
      </c>
      <c r="D8743" s="6" t="s">
        <v>5892</v>
      </c>
      <c r="E8743" s="6" t="s">
        <v>5893</v>
      </c>
      <c r="F8743" s="6" t="s">
        <v>30821</v>
      </c>
      <c r="G8743" s="6" t="s">
        <v>30822</v>
      </c>
      <c r="H8743" s="79">
        <v>6273.5106720000003</v>
      </c>
    </row>
    <row r="8744" spans="1:8" x14ac:dyDescent="0.2">
      <c r="A8744" s="6">
        <v>30208197</v>
      </c>
      <c r="B8744" s="6" t="s">
        <v>30823</v>
      </c>
      <c r="C8744" s="6" t="s">
        <v>9385</v>
      </c>
      <c r="D8744" s="6" t="s">
        <v>17993</v>
      </c>
      <c r="E8744" s="6" t="s">
        <v>15819</v>
      </c>
      <c r="F8744" s="6" t="s">
        <v>30824</v>
      </c>
      <c r="G8744" s="6" t="s">
        <v>30825</v>
      </c>
      <c r="H8744" s="79">
        <v>6273.5106720000003</v>
      </c>
    </row>
    <row r="8745" spans="1:8" x14ac:dyDescent="0.2">
      <c r="A8745" s="6">
        <v>30412336</v>
      </c>
      <c r="B8745" s="6" t="s">
        <v>30826</v>
      </c>
      <c r="C8745" s="6" t="s">
        <v>7242</v>
      </c>
      <c r="D8745" s="6" t="s">
        <v>18044</v>
      </c>
      <c r="E8745" s="6" t="s">
        <v>5638</v>
      </c>
      <c r="F8745" s="6" t="s">
        <v>30827</v>
      </c>
      <c r="G8745" s="6" t="s">
        <v>30828</v>
      </c>
      <c r="H8745" s="79">
        <v>6296.1060509999998</v>
      </c>
    </row>
    <row r="8746" spans="1:8" x14ac:dyDescent="0.2">
      <c r="A8746" s="6">
        <v>30201517</v>
      </c>
      <c r="B8746" s="6" t="s">
        <v>30829</v>
      </c>
      <c r="C8746" s="6" t="s">
        <v>6238</v>
      </c>
      <c r="D8746" s="6" t="s">
        <v>17993</v>
      </c>
      <c r="E8746" s="6" t="s">
        <v>15819</v>
      </c>
      <c r="F8746" s="6" t="s">
        <v>30830</v>
      </c>
      <c r="G8746" s="6" t="s">
        <v>30831</v>
      </c>
      <c r="H8746" s="79">
        <v>6316.4132929999996</v>
      </c>
    </row>
    <row r="8747" spans="1:8" x14ac:dyDescent="0.2">
      <c r="A8747" s="6">
        <v>30182405</v>
      </c>
      <c r="B8747" s="6" t="s">
        <v>30832</v>
      </c>
      <c r="C8747" s="6" t="s">
        <v>6238</v>
      </c>
      <c r="D8747" s="6" t="s">
        <v>17997</v>
      </c>
      <c r="E8747" s="6" t="s">
        <v>15819</v>
      </c>
      <c r="F8747" s="6" t="s">
        <v>30833</v>
      </c>
      <c r="G8747" s="6" t="s">
        <v>30834</v>
      </c>
      <c r="H8747" s="79">
        <v>6316.4132929999996</v>
      </c>
    </row>
    <row r="8748" spans="1:8" x14ac:dyDescent="0.2">
      <c r="A8748" s="6">
        <v>30421376</v>
      </c>
      <c r="B8748" s="6" t="s">
        <v>30835</v>
      </c>
      <c r="C8748" s="6" t="s">
        <v>6548</v>
      </c>
      <c r="D8748" s="6" t="s">
        <v>18044</v>
      </c>
      <c r="E8748" s="6" t="s">
        <v>5638</v>
      </c>
      <c r="F8748" s="6" t="s">
        <v>30836</v>
      </c>
      <c r="G8748" s="6" t="s">
        <v>30837</v>
      </c>
      <c r="H8748" s="79">
        <v>6316.4132929999996</v>
      </c>
    </row>
    <row r="8749" spans="1:8" x14ac:dyDescent="0.2">
      <c r="A8749" s="6">
        <v>30235800</v>
      </c>
      <c r="B8749" s="6" t="s">
        <v>30838</v>
      </c>
      <c r="C8749" s="6" t="s">
        <v>7198</v>
      </c>
      <c r="D8749" s="6" t="s">
        <v>18044</v>
      </c>
      <c r="E8749" s="6" t="s">
        <v>5638</v>
      </c>
      <c r="F8749" s="6" t="s">
        <v>30839</v>
      </c>
      <c r="G8749" s="6" t="s">
        <v>30840</v>
      </c>
      <c r="H8749" s="79">
        <v>6327.3087230000001</v>
      </c>
    </row>
    <row r="8750" spans="1:8" x14ac:dyDescent="0.2">
      <c r="A8750" s="6">
        <v>30225017</v>
      </c>
      <c r="B8750" s="6" t="s">
        <v>30841</v>
      </c>
      <c r="C8750" s="6" t="s">
        <v>9233</v>
      </c>
      <c r="D8750" s="6" t="s">
        <v>17993</v>
      </c>
      <c r="E8750" s="6" t="s">
        <v>15819</v>
      </c>
      <c r="F8750" s="6" t="s">
        <v>30842</v>
      </c>
      <c r="G8750" s="6" t="s">
        <v>30843</v>
      </c>
      <c r="H8750" s="79">
        <v>6328.1861820000004</v>
      </c>
    </row>
    <row r="8751" spans="1:8" x14ac:dyDescent="0.2">
      <c r="A8751" s="6">
        <v>30268084</v>
      </c>
      <c r="B8751" s="6" t="s">
        <v>30844</v>
      </c>
      <c r="C8751" s="6" t="s">
        <v>9233</v>
      </c>
      <c r="D8751" s="6" t="s">
        <v>17997</v>
      </c>
      <c r="E8751" s="6" t="s">
        <v>15819</v>
      </c>
      <c r="F8751" s="6" t="s">
        <v>30845</v>
      </c>
      <c r="G8751" s="6" t="s">
        <v>30846</v>
      </c>
      <c r="H8751" s="79">
        <v>6328.1861820000004</v>
      </c>
    </row>
    <row r="8752" spans="1:8" x14ac:dyDescent="0.2">
      <c r="A8752" s="6">
        <v>30086412</v>
      </c>
      <c r="B8752" s="6" t="s">
        <v>30847</v>
      </c>
      <c r="C8752" s="6" t="s">
        <v>6198</v>
      </c>
      <c r="D8752" s="6" t="s">
        <v>28070</v>
      </c>
      <c r="E8752" s="6" t="s">
        <v>5638</v>
      </c>
      <c r="F8752" s="6" t="s">
        <v>30848</v>
      </c>
      <c r="G8752" s="6" t="s">
        <v>30849</v>
      </c>
      <c r="H8752" s="79">
        <v>6328.1861820000004</v>
      </c>
    </row>
    <row r="8753" spans="1:8" x14ac:dyDescent="0.2">
      <c r="A8753" s="6">
        <v>30369709</v>
      </c>
      <c r="B8753" s="6" t="s">
        <v>30850</v>
      </c>
      <c r="C8753" s="6" t="s">
        <v>5748</v>
      </c>
      <c r="D8753" s="6" t="s">
        <v>17993</v>
      </c>
      <c r="E8753" s="6" t="s">
        <v>15819</v>
      </c>
      <c r="F8753" s="6" t="s">
        <v>30851</v>
      </c>
      <c r="G8753" s="6" t="s">
        <v>30852</v>
      </c>
      <c r="H8753" s="79">
        <v>6330.3801059999996</v>
      </c>
    </row>
    <row r="8754" spans="1:8" x14ac:dyDescent="0.2">
      <c r="A8754" s="6">
        <v>30109399</v>
      </c>
      <c r="B8754" s="6" t="s">
        <v>30853</v>
      </c>
      <c r="C8754" s="6" t="s">
        <v>5752</v>
      </c>
      <c r="D8754" s="6" t="s">
        <v>17993</v>
      </c>
      <c r="E8754" s="6" t="s">
        <v>15819</v>
      </c>
      <c r="F8754" s="6" t="s">
        <v>30854</v>
      </c>
      <c r="G8754" s="6" t="s">
        <v>30855</v>
      </c>
      <c r="H8754" s="79">
        <v>6330.3801059999996</v>
      </c>
    </row>
    <row r="8755" spans="1:8" x14ac:dyDescent="0.2">
      <c r="A8755" s="6">
        <v>30206915</v>
      </c>
      <c r="B8755" s="6" t="s">
        <v>30856</v>
      </c>
      <c r="C8755" s="6" t="s">
        <v>5756</v>
      </c>
      <c r="D8755" s="6" t="s">
        <v>17993</v>
      </c>
      <c r="E8755" s="6" t="s">
        <v>15819</v>
      </c>
      <c r="F8755" s="6" t="s">
        <v>30857</v>
      </c>
      <c r="G8755" s="6" t="s">
        <v>30858</v>
      </c>
      <c r="H8755" s="79">
        <v>6330.3801059999996</v>
      </c>
    </row>
    <row r="8756" spans="1:8" x14ac:dyDescent="0.2">
      <c r="A8756" s="6">
        <v>30176409</v>
      </c>
      <c r="B8756" s="6" t="s">
        <v>30859</v>
      </c>
      <c r="C8756" s="6" t="s">
        <v>5748</v>
      </c>
      <c r="D8756" s="6" t="s">
        <v>17997</v>
      </c>
      <c r="E8756" s="6" t="s">
        <v>15819</v>
      </c>
      <c r="F8756" s="6" t="s">
        <v>30860</v>
      </c>
      <c r="G8756" s="6" t="s">
        <v>30861</v>
      </c>
      <c r="H8756" s="79">
        <v>6330.3801059999996</v>
      </c>
    </row>
    <row r="8757" spans="1:8" x14ac:dyDescent="0.2">
      <c r="A8757" s="6">
        <v>30329442</v>
      </c>
      <c r="B8757" s="6" t="s">
        <v>30862</v>
      </c>
      <c r="C8757" s="6" t="s">
        <v>5752</v>
      </c>
      <c r="D8757" s="6" t="s">
        <v>17997</v>
      </c>
      <c r="E8757" s="6" t="s">
        <v>15819</v>
      </c>
      <c r="F8757" s="6" t="s">
        <v>30863</v>
      </c>
      <c r="G8757" s="6" t="s">
        <v>30864</v>
      </c>
      <c r="H8757" s="79">
        <v>6330.3801059999996</v>
      </c>
    </row>
    <row r="8758" spans="1:8" x14ac:dyDescent="0.2">
      <c r="A8758" s="6">
        <v>30161160</v>
      </c>
      <c r="B8758" s="6" t="s">
        <v>30865</v>
      </c>
      <c r="C8758" s="6" t="s">
        <v>5756</v>
      </c>
      <c r="D8758" s="6" t="s">
        <v>17997</v>
      </c>
      <c r="E8758" s="6" t="s">
        <v>15819</v>
      </c>
      <c r="F8758" s="6" t="s">
        <v>30866</v>
      </c>
      <c r="G8758" s="6" t="s">
        <v>30867</v>
      </c>
      <c r="H8758" s="79">
        <v>6330.3801059999996</v>
      </c>
    </row>
    <row r="8759" spans="1:8" x14ac:dyDescent="0.2">
      <c r="A8759" s="6">
        <v>30298252</v>
      </c>
      <c r="B8759" s="6" t="s">
        <v>30868</v>
      </c>
      <c r="C8759" s="6" t="s">
        <v>6420</v>
      </c>
      <c r="D8759" s="6" t="s">
        <v>17969</v>
      </c>
      <c r="E8759" s="6" t="s">
        <v>5893</v>
      </c>
      <c r="F8759" s="6" t="s">
        <v>30869</v>
      </c>
      <c r="G8759" s="6" t="s">
        <v>30870</v>
      </c>
      <c r="H8759" s="79">
        <v>6339.0099490000002</v>
      </c>
    </row>
    <row r="8760" spans="1:8" x14ac:dyDescent="0.2">
      <c r="A8760" s="6">
        <v>30097953</v>
      </c>
      <c r="B8760" s="6" t="s">
        <v>30871</v>
      </c>
      <c r="C8760" s="6" t="s">
        <v>6424</v>
      </c>
      <c r="D8760" s="6" t="s">
        <v>17969</v>
      </c>
      <c r="E8760" s="6" t="s">
        <v>5893</v>
      </c>
      <c r="F8760" s="6" t="s">
        <v>30872</v>
      </c>
      <c r="G8760" s="6" t="s">
        <v>30873</v>
      </c>
      <c r="H8760" s="79">
        <v>6339.0099490000002</v>
      </c>
    </row>
    <row r="8761" spans="1:8" x14ac:dyDescent="0.2">
      <c r="A8761" s="6">
        <v>30048065</v>
      </c>
      <c r="B8761" s="6" t="s">
        <v>30874</v>
      </c>
      <c r="C8761" s="6" t="s">
        <v>6420</v>
      </c>
      <c r="D8761" s="6" t="s">
        <v>17973</v>
      </c>
      <c r="E8761" s="6" t="s">
        <v>5893</v>
      </c>
      <c r="F8761" s="6" t="s">
        <v>30875</v>
      </c>
      <c r="G8761" s="6" t="s">
        <v>30876</v>
      </c>
      <c r="H8761" s="79">
        <v>6339.0099490000002</v>
      </c>
    </row>
    <row r="8762" spans="1:8" x14ac:dyDescent="0.2">
      <c r="A8762" s="6">
        <v>30217869</v>
      </c>
      <c r="B8762" s="6" t="s">
        <v>30877</v>
      </c>
      <c r="C8762" s="6" t="s">
        <v>6424</v>
      </c>
      <c r="D8762" s="6" t="s">
        <v>17973</v>
      </c>
      <c r="E8762" s="6" t="s">
        <v>5893</v>
      </c>
      <c r="F8762" s="6" t="s">
        <v>30878</v>
      </c>
      <c r="G8762" s="6" t="s">
        <v>30879</v>
      </c>
      <c r="H8762" s="79">
        <v>6339.0099490000002</v>
      </c>
    </row>
    <row r="8763" spans="1:8" x14ac:dyDescent="0.2">
      <c r="A8763" s="6">
        <v>30086135</v>
      </c>
      <c r="B8763" s="6" t="s">
        <v>30880</v>
      </c>
      <c r="C8763" s="6" t="s">
        <v>7306</v>
      </c>
      <c r="D8763" s="6" t="s">
        <v>17969</v>
      </c>
      <c r="E8763" s="6" t="s">
        <v>5893</v>
      </c>
      <c r="F8763" s="6" t="s">
        <v>30881</v>
      </c>
      <c r="G8763" s="6" t="s">
        <v>30882</v>
      </c>
      <c r="H8763" s="79">
        <v>6356.2724479999997</v>
      </c>
    </row>
    <row r="8764" spans="1:8" x14ac:dyDescent="0.2">
      <c r="A8764" s="6">
        <v>30422460</v>
      </c>
      <c r="B8764" s="6" t="s">
        <v>30883</v>
      </c>
      <c r="C8764" s="6" t="s">
        <v>5929</v>
      </c>
      <c r="D8764" s="6" t="s">
        <v>18044</v>
      </c>
      <c r="E8764" s="6" t="s">
        <v>5638</v>
      </c>
      <c r="F8764" s="6" t="s">
        <v>30884</v>
      </c>
      <c r="G8764" s="6" t="s">
        <v>30885</v>
      </c>
      <c r="H8764" s="79">
        <v>6363.2421990000003</v>
      </c>
    </row>
    <row r="8765" spans="1:8" x14ac:dyDescent="0.2">
      <c r="A8765" s="6">
        <v>30007309</v>
      </c>
      <c r="B8765" s="6" t="s">
        <v>30886</v>
      </c>
      <c r="C8765" s="6" t="s">
        <v>6604</v>
      </c>
      <c r="D8765" s="6" t="s">
        <v>19176</v>
      </c>
      <c r="E8765" s="6" t="s">
        <v>5893</v>
      </c>
      <c r="F8765" s="6" t="s">
        <v>30887</v>
      </c>
      <c r="G8765" s="6" t="s">
        <v>30888</v>
      </c>
      <c r="H8765" s="79">
        <v>6376.1130730000004</v>
      </c>
    </row>
    <row r="8766" spans="1:8" x14ac:dyDescent="0.2">
      <c r="A8766" s="6">
        <v>30456225</v>
      </c>
      <c r="B8766" s="6" t="s">
        <v>30889</v>
      </c>
      <c r="C8766" s="6" t="s">
        <v>5781</v>
      </c>
      <c r="D8766" s="6" t="s">
        <v>17993</v>
      </c>
      <c r="E8766" s="6" t="s">
        <v>15819</v>
      </c>
      <c r="F8766" s="6" t="s">
        <v>30890</v>
      </c>
      <c r="G8766" s="6" t="s">
        <v>30891</v>
      </c>
      <c r="H8766" s="79">
        <v>6381.1375310000003</v>
      </c>
    </row>
    <row r="8767" spans="1:8" x14ac:dyDescent="0.2">
      <c r="A8767" s="6">
        <v>30156791</v>
      </c>
      <c r="B8767" s="6" t="s">
        <v>30892</v>
      </c>
      <c r="C8767" s="6" t="s">
        <v>5782</v>
      </c>
      <c r="D8767" s="6" t="s">
        <v>17993</v>
      </c>
      <c r="E8767" s="6" t="s">
        <v>15819</v>
      </c>
      <c r="F8767" s="6" t="s">
        <v>30893</v>
      </c>
      <c r="G8767" s="6" t="s">
        <v>30894</v>
      </c>
      <c r="H8767" s="79">
        <v>6381.1375310000003</v>
      </c>
    </row>
    <row r="8768" spans="1:8" x14ac:dyDescent="0.2">
      <c r="A8768" s="6">
        <v>30251638</v>
      </c>
      <c r="B8768" s="6" t="s">
        <v>30895</v>
      </c>
      <c r="C8768" s="6" t="s">
        <v>5781</v>
      </c>
      <c r="D8768" s="6" t="s">
        <v>17997</v>
      </c>
      <c r="E8768" s="6" t="s">
        <v>15819</v>
      </c>
      <c r="F8768" s="6" t="s">
        <v>30896</v>
      </c>
      <c r="G8768" s="6" t="s">
        <v>30897</v>
      </c>
      <c r="H8768" s="79">
        <v>6381.1375310000003</v>
      </c>
    </row>
    <row r="8769" spans="1:8" x14ac:dyDescent="0.2">
      <c r="A8769" s="6">
        <v>30090517</v>
      </c>
      <c r="B8769" s="6" t="s">
        <v>30898</v>
      </c>
      <c r="C8769" s="6" t="s">
        <v>5782</v>
      </c>
      <c r="D8769" s="6" t="s">
        <v>17997</v>
      </c>
      <c r="E8769" s="6" t="s">
        <v>15819</v>
      </c>
      <c r="F8769" s="6" t="s">
        <v>30899</v>
      </c>
      <c r="G8769" s="6" t="s">
        <v>30900</v>
      </c>
      <c r="H8769" s="79">
        <v>6381.1375310000003</v>
      </c>
    </row>
    <row r="8770" spans="1:8" x14ac:dyDescent="0.2">
      <c r="A8770" s="6">
        <v>30132748</v>
      </c>
      <c r="B8770" s="6" t="s">
        <v>30901</v>
      </c>
      <c r="C8770" s="6" t="s">
        <v>8670</v>
      </c>
      <c r="D8770" s="6" t="s">
        <v>19176</v>
      </c>
      <c r="E8770" s="6" t="s">
        <v>5893</v>
      </c>
      <c r="F8770" s="6" t="s">
        <v>30902</v>
      </c>
      <c r="G8770" s="6" t="s">
        <v>30903</v>
      </c>
      <c r="H8770" s="79">
        <v>6381.4892369999998</v>
      </c>
    </row>
    <row r="8771" spans="1:8" x14ac:dyDescent="0.2">
      <c r="A8771" s="6">
        <v>30438236</v>
      </c>
      <c r="B8771" s="6" t="s">
        <v>30904</v>
      </c>
      <c r="C8771" s="6" t="s">
        <v>8674</v>
      </c>
      <c r="D8771" s="6" t="s">
        <v>19176</v>
      </c>
      <c r="E8771" s="6" t="s">
        <v>5893</v>
      </c>
      <c r="F8771" s="6" t="s">
        <v>30905</v>
      </c>
      <c r="G8771" s="6" t="s">
        <v>30906</v>
      </c>
      <c r="H8771" s="79">
        <v>6381.4892369999998</v>
      </c>
    </row>
    <row r="8772" spans="1:8" x14ac:dyDescent="0.2">
      <c r="A8772" s="6">
        <v>30442070</v>
      </c>
      <c r="B8772" s="6" t="s">
        <v>30907</v>
      </c>
      <c r="C8772" s="6" t="s">
        <v>8674</v>
      </c>
      <c r="D8772" s="6" t="s">
        <v>19180</v>
      </c>
      <c r="E8772" s="6" t="s">
        <v>5893</v>
      </c>
      <c r="F8772" s="6" t="s">
        <v>30908</v>
      </c>
      <c r="G8772" s="6" t="s">
        <v>30909</v>
      </c>
      <c r="H8772" s="79">
        <v>6381.4892369999998</v>
      </c>
    </row>
    <row r="8773" spans="1:8" x14ac:dyDescent="0.2">
      <c r="A8773" s="6">
        <v>30280558</v>
      </c>
      <c r="B8773" s="6" t="s">
        <v>30910</v>
      </c>
      <c r="C8773" s="6" t="s">
        <v>6005</v>
      </c>
      <c r="D8773" s="6" t="s">
        <v>17993</v>
      </c>
      <c r="E8773" s="6" t="s">
        <v>15819</v>
      </c>
      <c r="F8773" s="6" t="s">
        <v>30911</v>
      </c>
      <c r="G8773" s="6" t="s">
        <v>30912</v>
      </c>
      <c r="H8773" s="79">
        <v>6382.7585829999998</v>
      </c>
    </row>
    <row r="8774" spans="1:8" x14ac:dyDescent="0.2">
      <c r="A8774" s="6">
        <v>30402127</v>
      </c>
      <c r="B8774" s="6" t="s">
        <v>30913</v>
      </c>
      <c r="C8774" s="6" t="s">
        <v>6851</v>
      </c>
      <c r="D8774" s="6" t="s">
        <v>17993</v>
      </c>
      <c r="E8774" s="6" t="s">
        <v>15819</v>
      </c>
      <c r="F8774" s="6" t="s">
        <v>30914</v>
      </c>
      <c r="G8774" s="6" t="s">
        <v>30915</v>
      </c>
      <c r="H8774" s="79">
        <v>6382.7585829999998</v>
      </c>
    </row>
    <row r="8775" spans="1:8" x14ac:dyDescent="0.2">
      <c r="A8775" s="6">
        <v>30170400</v>
      </c>
      <c r="B8775" s="6" t="s">
        <v>30916</v>
      </c>
      <c r="C8775" s="6" t="s">
        <v>6855</v>
      </c>
      <c r="D8775" s="6" t="s">
        <v>17993</v>
      </c>
      <c r="E8775" s="6" t="s">
        <v>15819</v>
      </c>
      <c r="F8775" s="6" t="s">
        <v>30917</v>
      </c>
      <c r="G8775" s="6" t="s">
        <v>30918</v>
      </c>
      <c r="H8775" s="79">
        <v>6382.7585829999998</v>
      </c>
    </row>
    <row r="8776" spans="1:8" x14ac:dyDescent="0.2">
      <c r="A8776" s="6">
        <v>30315842</v>
      </c>
      <c r="B8776" s="6" t="s">
        <v>30919</v>
      </c>
      <c r="C8776" s="6" t="s">
        <v>6859</v>
      </c>
      <c r="D8776" s="6" t="s">
        <v>17993</v>
      </c>
      <c r="E8776" s="6" t="s">
        <v>15819</v>
      </c>
      <c r="F8776" s="6" t="s">
        <v>30920</v>
      </c>
      <c r="G8776" s="6" t="s">
        <v>30921</v>
      </c>
      <c r="H8776" s="79">
        <v>6382.7585829999998</v>
      </c>
    </row>
    <row r="8777" spans="1:8" x14ac:dyDescent="0.2">
      <c r="A8777" s="6">
        <v>30115078</v>
      </c>
      <c r="B8777" s="6" t="s">
        <v>30922</v>
      </c>
      <c r="C8777" s="6" t="s">
        <v>6005</v>
      </c>
      <c r="D8777" s="6" t="s">
        <v>17997</v>
      </c>
      <c r="E8777" s="6" t="s">
        <v>15819</v>
      </c>
      <c r="F8777" s="6" t="s">
        <v>30923</v>
      </c>
      <c r="G8777" s="6" t="s">
        <v>30924</v>
      </c>
      <c r="H8777" s="79">
        <v>6382.7585829999998</v>
      </c>
    </row>
    <row r="8778" spans="1:8" x14ac:dyDescent="0.2">
      <c r="A8778" s="6">
        <v>30252463</v>
      </c>
      <c r="B8778" s="6" t="s">
        <v>30925</v>
      </c>
      <c r="C8778" s="6" t="s">
        <v>6851</v>
      </c>
      <c r="D8778" s="6" t="s">
        <v>17997</v>
      </c>
      <c r="E8778" s="6" t="s">
        <v>15819</v>
      </c>
      <c r="F8778" s="6" t="s">
        <v>30926</v>
      </c>
      <c r="G8778" s="6" t="s">
        <v>30927</v>
      </c>
      <c r="H8778" s="79">
        <v>6382.7585829999998</v>
      </c>
    </row>
    <row r="8779" spans="1:8" x14ac:dyDescent="0.2">
      <c r="A8779" s="6">
        <v>30001947</v>
      </c>
      <c r="B8779" s="6" t="s">
        <v>30928</v>
      </c>
      <c r="C8779" s="6" t="s">
        <v>6855</v>
      </c>
      <c r="D8779" s="6" t="s">
        <v>17997</v>
      </c>
      <c r="E8779" s="6" t="s">
        <v>15819</v>
      </c>
      <c r="F8779" s="6" t="s">
        <v>30929</v>
      </c>
      <c r="G8779" s="6" t="s">
        <v>30930</v>
      </c>
      <c r="H8779" s="79">
        <v>6382.7585829999998</v>
      </c>
    </row>
    <row r="8780" spans="1:8" x14ac:dyDescent="0.2">
      <c r="A8780" s="6">
        <v>30241379</v>
      </c>
      <c r="B8780" s="6" t="s">
        <v>30931</v>
      </c>
      <c r="C8780" s="6" t="s">
        <v>6859</v>
      </c>
      <c r="D8780" s="6" t="s">
        <v>17997</v>
      </c>
      <c r="E8780" s="6" t="s">
        <v>15819</v>
      </c>
      <c r="F8780" s="6" t="s">
        <v>30932</v>
      </c>
      <c r="G8780" s="6" t="s">
        <v>30933</v>
      </c>
      <c r="H8780" s="79">
        <v>6382.7585829999998</v>
      </c>
    </row>
    <row r="8781" spans="1:8" x14ac:dyDescent="0.2">
      <c r="A8781" s="6">
        <v>30149245</v>
      </c>
      <c r="B8781" s="6" t="s">
        <v>30934</v>
      </c>
      <c r="C8781" s="6" t="s">
        <v>5781</v>
      </c>
      <c r="D8781" s="6" t="s">
        <v>19176</v>
      </c>
      <c r="E8781" s="6" t="s">
        <v>5893</v>
      </c>
      <c r="F8781" s="6" t="s">
        <v>30935</v>
      </c>
      <c r="G8781" s="6" t="s">
        <v>30936</v>
      </c>
      <c r="H8781" s="79">
        <v>6385.6806539999998</v>
      </c>
    </row>
    <row r="8782" spans="1:8" x14ac:dyDescent="0.2">
      <c r="A8782" s="6">
        <v>30400140</v>
      </c>
      <c r="B8782" s="6" t="s">
        <v>30937</v>
      </c>
      <c r="C8782" s="6" t="s">
        <v>5780</v>
      </c>
      <c r="D8782" s="6" t="s">
        <v>19180</v>
      </c>
      <c r="E8782" s="6" t="s">
        <v>5893</v>
      </c>
      <c r="F8782" s="6" t="s">
        <v>30938</v>
      </c>
      <c r="G8782" s="6" t="s">
        <v>30939</v>
      </c>
      <c r="H8782" s="79">
        <v>6385.6806539999998</v>
      </c>
    </row>
    <row r="8783" spans="1:8" x14ac:dyDescent="0.2">
      <c r="A8783" s="6">
        <v>30151142</v>
      </c>
      <c r="B8783" s="6" t="s">
        <v>30940</v>
      </c>
      <c r="C8783" s="6" t="s">
        <v>5781</v>
      </c>
      <c r="D8783" s="6" t="s">
        <v>19180</v>
      </c>
      <c r="E8783" s="6" t="s">
        <v>5893</v>
      </c>
      <c r="F8783" s="6" t="s">
        <v>30941</v>
      </c>
      <c r="G8783" s="6" t="s">
        <v>30942</v>
      </c>
      <c r="H8783" s="79">
        <v>6385.6806539999998</v>
      </c>
    </row>
    <row r="8784" spans="1:8" x14ac:dyDescent="0.2">
      <c r="A8784" s="6">
        <v>30352539</v>
      </c>
      <c r="B8784" s="6" t="s">
        <v>30943</v>
      </c>
      <c r="C8784" s="6" t="s">
        <v>6262</v>
      </c>
      <c r="D8784" s="6" t="s">
        <v>17993</v>
      </c>
      <c r="E8784" s="6" t="s">
        <v>15819</v>
      </c>
      <c r="F8784" s="6" t="s">
        <v>30944</v>
      </c>
      <c r="G8784" s="6" t="s">
        <v>30945</v>
      </c>
      <c r="H8784" s="79">
        <v>6392.3173399999996</v>
      </c>
    </row>
    <row r="8785" spans="1:8" x14ac:dyDescent="0.2">
      <c r="A8785" s="6">
        <v>30132381</v>
      </c>
      <c r="B8785" s="6" t="s">
        <v>30946</v>
      </c>
      <c r="C8785" s="6" t="s">
        <v>6262</v>
      </c>
      <c r="D8785" s="6" t="s">
        <v>17997</v>
      </c>
      <c r="E8785" s="6" t="s">
        <v>15819</v>
      </c>
      <c r="F8785" s="6" t="s">
        <v>30947</v>
      </c>
      <c r="G8785" s="6" t="s">
        <v>30948</v>
      </c>
      <c r="H8785" s="79">
        <v>6392.3173399999996</v>
      </c>
    </row>
    <row r="8786" spans="1:8" x14ac:dyDescent="0.2">
      <c r="A8786" s="6">
        <v>30396115</v>
      </c>
      <c r="B8786" s="6" t="s">
        <v>30949</v>
      </c>
      <c r="C8786" s="6" t="s">
        <v>6580</v>
      </c>
      <c r="D8786" s="6" t="s">
        <v>18044</v>
      </c>
      <c r="E8786" s="6" t="s">
        <v>5638</v>
      </c>
      <c r="F8786" s="6" t="s">
        <v>30950</v>
      </c>
      <c r="G8786" s="6" t="s">
        <v>30951</v>
      </c>
      <c r="H8786" s="79">
        <v>6396.6182920000001</v>
      </c>
    </row>
    <row r="8787" spans="1:8" x14ac:dyDescent="0.2">
      <c r="A8787" s="6">
        <v>30002763</v>
      </c>
      <c r="B8787" s="6" t="s">
        <v>30952</v>
      </c>
      <c r="C8787" s="6" t="s">
        <v>6138</v>
      </c>
      <c r="D8787" s="6" t="s">
        <v>22958</v>
      </c>
      <c r="E8787" s="6" t="s">
        <v>5638</v>
      </c>
      <c r="F8787" s="6" t="s">
        <v>30953</v>
      </c>
      <c r="G8787" s="6" t="s">
        <v>30954</v>
      </c>
      <c r="H8787" s="79">
        <v>6403.6262310000002</v>
      </c>
    </row>
    <row r="8788" spans="1:8" x14ac:dyDescent="0.2">
      <c r="A8788" s="6">
        <v>30284758</v>
      </c>
      <c r="B8788" s="6" t="s">
        <v>30955</v>
      </c>
      <c r="C8788" s="6" t="s">
        <v>6138</v>
      </c>
      <c r="D8788" s="6" t="s">
        <v>7351</v>
      </c>
      <c r="E8788" s="6" t="s">
        <v>5638</v>
      </c>
      <c r="F8788" s="6" t="s">
        <v>30956</v>
      </c>
      <c r="G8788" s="6" t="s">
        <v>30957</v>
      </c>
      <c r="H8788" s="79">
        <v>6403.6262310000002</v>
      </c>
    </row>
    <row r="8789" spans="1:8" x14ac:dyDescent="0.2">
      <c r="A8789" s="6">
        <v>30392341</v>
      </c>
      <c r="B8789" s="6" t="s">
        <v>30958</v>
      </c>
      <c r="C8789" s="6" t="s">
        <v>7262</v>
      </c>
      <c r="D8789" s="6" t="s">
        <v>18044</v>
      </c>
      <c r="E8789" s="6" t="s">
        <v>5638</v>
      </c>
      <c r="F8789" s="6" t="s">
        <v>30959</v>
      </c>
      <c r="G8789" s="6" t="s">
        <v>30960</v>
      </c>
      <c r="H8789" s="79">
        <v>6415.8815420000001</v>
      </c>
    </row>
    <row r="8790" spans="1:8" x14ac:dyDescent="0.2">
      <c r="A8790" s="6">
        <v>30181589</v>
      </c>
      <c r="B8790" s="6" t="s">
        <v>30961</v>
      </c>
      <c r="C8790" s="6" t="s">
        <v>7266</v>
      </c>
      <c r="D8790" s="6" t="s">
        <v>18044</v>
      </c>
      <c r="E8790" s="6" t="s">
        <v>5638</v>
      </c>
      <c r="F8790" s="6" t="s">
        <v>30962</v>
      </c>
      <c r="G8790" s="6" t="s">
        <v>30963</v>
      </c>
      <c r="H8790" s="79">
        <v>6415.8815420000001</v>
      </c>
    </row>
    <row r="8791" spans="1:8" x14ac:dyDescent="0.2">
      <c r="A8791" s="6">
        <v>30101119</v>
      </c>
      <c r="B8791" s="6" t="s">
        <v>30964</v>
      </c>
      <c r="C8791" s="6" t="s">
        <v>8590</v>
      </c>
      <c r="D8791" s="6" t="s">
        <v>18870</v>
      </c>
      <c r="E8791" s="6" t="s">
        <v>5638</v>
      </c>
      <c r="F8791" s="6" t="s">
        <v>30965</v>
      </c>
      <c r="G8791" s="6" t="s">
        <v>30966</v>
      </c>
      <c r="H8791" s="79">
        <v>6420.6815269999997</v>
      </c>
    </row>
    <row r="8792" spans="1:8" x14ac:dyDescent="0.2">
      <c r="A8792" s="6">
        <v>30110222</v>
      </c>
      <c r="B8792" s="6" t="s">
        <v>4252</v>
      </c>
      <c r="C8792" s="6" t="s">
        <v>8590</v>
      </c>
      <c r="D8792" s="6" t="s">
        <v>18874</v>
      </c>
      <c r="E8792" s="6" t="s">
        <v>5638</v>
      </c>
      <c r="F8792" s="6" t="s">
        <v>4248</v>
      </c>
      <c r="G8792" s="6" t="s">
        <v>4249</v>
      </c>
      <c r="H8792" s="79">
        <v>6420.6815269999997</v>
      </c>
    </row>
    <row r="8793" spans="1:8" x14ac:dyDescent="0.2">
      <c r="A8793" s="6">
        <v>30093705</v>
      </c>
      <c r="B8793" s="6" t="s">
        <v>30967</v>
      </c>
      <c r="C8793" s="6" t="s">
        <v>6015</v>
      </c>
      <c r="D8793" s="6" t="s">
        <v>18868</v>
      </c>
      <c r="E8793" s="6" t="s">
        <v>5638</v>
      </c>
      <c r="F8793" s="6" t="s">
        <v>30968</v>
      </c>
      <c r="G8793" s="6" t="s">
        <v>30969</v>
      </c>
      <c r="H8793" s="79">
        <v>6424.0240110000004</v>
      </c>
    </row>
    <row r="8794" spans="1:8" x14ac:dyDescent="0.2">
      <c r="A8794" s="6">
        <v>30026361</v>
      </c>
      <c r="B8794" s="6" t="s">
        <v>30970</v>
      </c>
      <c r="C8794" s="6" t="s">
        <v>6015</v>
      </c>
      <c r="D8794" s="6" t="s">
        <v>18870</v>
      </c>
      <c r="E8794" s="6" t="s">
        <v>5638</v>
      </c>
      <c r="F8794" s="6" t="s">
        <v>30971</v>
      </c>
      <c r="G8794" s="6" t="s">
        <v>30972</v>
      </c>
      <c r="H8794" s="79">
        <v>6424.0240110000004</v>
      </c>
    </row>
    <row r="8795" spans="1:8" x14ac:dyDescent="0.2">
      <c r="A8795" s="6">
        <v>30059628</v>
      </c>
      <c r="B8795" s="6" t="s">
        <v>30973</v>
      </c>
      <c r="C8795" s="6" t="s">
        <v>6015</v>
      </c>
      <c r="D8795" s="6" t="s">
        <v>18874</v>
      </c>
      <c r="E8795" s="6" t="s">
        <v>5638</v>
      </c>
      <c r="F8795" s="6" t="s">
        <v>30974</v>
      </c>
      <c r="G8795" s="6" t="s">
        <v>30975</v>
      </c>
      <c r="H8795" s="79">
        <v>6424.0240110000004</v>
      </c>
    </row>
    <row r="8796" spans="1:8" x14ac:dyDescent="0.2">
      <c r="A8796" s="6">
        <v>30251651</v>
      </c>
      <c r="B8796" s="6" t="s">
        <v>30976</v>
      </c>
      <c r="C8796" s="6" t="s">
        <v>7334</v>
      </c>
      <c r="D8796" s="6" t="s">
        <v>18868</v>
      </c>
      <c r="E8796" s="6" t="s">
        <v>5638</v>
      </c>
      <c r="F8796" s="6" t="s">
        <v>30977</v>
      </c>
      <c r="G8796" s="6" t="s">
        <v>30978</v>
      </c>
      <c r="H8796" s="79">
        <v>6428.4301109999997</v>
      </c>
    </row>
    <row r="8797" spans="1:8" x14ac:dyDescent="0.2">
      <c r="A8797" s="6">
        <v>30323604</v>
      </c>
      <c r="B8797" s="6" t="s">
        <v>30979</v>
      </c>
      <c r="C8797" s="6" t="s">
        <v>7334</v>
      </c>
      <c r="D8797" s="6" t="s">
        <v>18870</v>
      </c>
      <c r="E8797" s="6" t="s">
        <v>5638</v>
      </c>
      <c r="F8797" s="6" t="s">
        <v>30980</v>
      </c>
      <c r="G8797" s="6" t="s">
        <v>30981</v>
      </c>
      <c r="H8797" s="79">
        <v>6428.4301109999997</v>
      </c>
    </row>
    <row r="8798" spans="1:8" x14ac:dyDescent="0.2">
      <c r="A8798" s="6">
        <v>30098717</v>
      </c>
      <c r="B8798" s="6" t="s">
        <v>30982</v>
      </c>
      <c r="C8798" s="6" t="s">
        <v>7334</v>
      </c>
      <c r="D8798" s="6" t="s">
        <v>18874</v>
      </c>
      <c r="E8798" s="6" t="s">
        <v>5638</v>
      </c>
      <c r="F8798" s="6" t="s">
        <v>30983</v>
      </c>
      <c r="G8798" s="6" t="s">
        <v>30984</v>
      </c>
      <c r="H8798" s="79">
        <v>6428.4301109999997</v>
      </c>
    </row>
    <row r="8799" spans="1:8" x14ac:dyDescent="0.2">
      <c r="A8799" s="6">
        <v>30216813</v>
      </c>
      <c r="B8799" s="6" t="s">
        <v>30985</v>
      </c>
      <c r="C8799" s="6" t="s">
        <v>5766</v>
      </c>
      <c r="D8799" s="6" t="s">
        <v>24711</v>
      </c>
      <c r="E8799" s="6" t="s">
        <v>5893</v>
      </c>
      <c r="F8799" s="6" t="s">
        <v>30986</v>
      </c>
      <c r="G8799" s="6" t="s">
        <v>30987</v>
      </c>
      <c r="H8799" s="79">
        <v>6451.6058789999997</v>
      </c>
    </row>
    <row r="8800" spans="1:8" x14ac:dyDescent="0.2">
      <c r="A8800" s="6">
        <v>30211521</v>
      </c>
      <c r="B8800" s="6" t="s">
        <v>30988</v>
      </c>
      <c r="C8800" s="6" t="s">
        <v>5766</v>
      </c>
      <c r="D8800" s="6" t="s">
        <v>24715</v>
      </c>
      <c r="E8800" s="6" t="s">
        <v>5893</v>
      </c>
      <c r="F8800" s="6" t="s">
        <v>30989</v>
      </c>
      <c r="G8800" s="6" t="s">
        <v>30990</v>
      </c>
      <c r="H8800" s="79">
        <v>6451.6058789999997</v>
      </c>
    </row>
    <row r="8801" spans="1:8" x14ac:dyDescent="0.2">
      <c r="A8801" s="6">
        <v>30317146</v>
      </c>
      <c r="B8801" s="6" t="s">
        <v>30991</v>
      </c>
      <c r="C8801" s="6" t="s">
        <v>8525</v>
      </c>
      <c r="D8801" s="6" t="s">
        <v>18044</v>
      </c>
      <c r="E8801" s="6" t="s">
        <v>5638</v>
      </c>
      <c r="F8801" s="6" t="s">
        <v>30992</v>
      </c>
      <c r="G8801" s="6" t="s">
        <v>30993</v>
      </c>
      <c r="H8801" s="79">
        <v>6456.8720789999998</v>
      </c>
    </row>
    <row r="8802" spans="1:8" x14ac:dyDescent="0.2">
      <c r="A8802" s="6">
        <v>30360212</v>
      </c>
      <c r="B8802" s="6" t="s">
        <v>30994</v>
      </c>
      <c r="C8802" s="6" t="s">
        <v>6468</v>
      </c>
      <c r="D8802" s="6" t="s">
        <v>22958</v>
      </c>
      <c r="E8802" s="6" t="s">
        <v>5638</v>
      </c>
      <c r="F8802" s="6" t="s">
        <v>30995</v>
      </c>
      <c r="G8802" s="6" t="s">
        <v>30996</v>
      </c>
      <c r="H8802" s="79">
        <v>6457.0405799999999</v>
      </c>
    </row>
    <row r="8803" spans="1:8" x14ac:dyDescent="0.2">
      <c r="A8803" s="6">
        <v>30213132</v>
      </c>
      <c r="B8803" s="6" t="s">
        <v>30997</v>
      </c>
      <c r="C8803" s="6" t="s">
        <v>6468</v>
      </c>
      <c r="D8803" s="6" t="s">
        <v>7351</v>
      </c>
      <c r="E8803" s="6" t="s">
        <v>5638</v>
      </c>
      <c r="F8803" s="6" t="s">
        <v>30998</v>
      </c>
      <c r="G8803" s="6" t="s">
        <v>30999</v>
      </c>
      <c r="H8803" s="79">
        <v>6457.0405799999999</v>
      </c>
    </row>
    <row r="8804" spans="1:8" x14ac:dyDescent="0.2">
      <c r="A8804" s="6">
        <v>30096761</v>
      </c>
      <c r="B8804" s="6" t="s">
        <v>31000</v>
      </c>
      <c r="C8804" s="6" t="s">
        <v>10400</v>
      </c>
      <c r="D8804" s="6" t="s">
        <v>19176</v>
      </c>
      <c r="E8804" s="6" t="s">
        <v>5893</v>
      </c>
      <c r="F8804" s="6" t="s">
        <v>31001</v>
      </c>
      <c r="G8804" s="6" t="s">
        <v>31002</v>
      </c>
      <c r="H8804" s="79">
        <v>6457.402709</v>
      </c>
    </row>
    <row r="8805" spans="1:8" x14ac:dyDescent="0.2">
      <c r="A8805" s="6">
        <v>30046633</v>
      </c>
      <c r="B8805" s="6" t="s">
        <v>31003</v>
      </c>
      <c r="C8805" s="6" t="s">
        <v>7282</v>
      </c>
      <c r="D8805" s="6" t="s">
        <v>19176</v>
      </c>
      <c r="E8805" s="6" t="s">
        <v>5893</v>
      </c>
      <c r="F8805" s="6" t="s">
        <v>31004</v>
      </c>
      <c r="G8805" s="6" t="s">
        <v>31005</v>
      </c>
      <c r="H8805" s="79">
        <v>6466.5494509999999</v>
      </c>
    </row>
    <row r="8806" spans="1:8" x14ac:dyDescent="0.2">
      <c r="A8806" s="6">
        <v>30292462</v>
      </c>
      <c r="B8806" s="6" t="s">
        <v>31006</v>
      </c>
      <c r="C8806" s="6" t="s">
        <v>7278</v>
      </c>
      <c r="D8806" s="6" t="s">
        <v>19180</v>
      </c>
      <c r="E8806" s="6" t="s">
        <v>5893</v>
      </c>
      <c r="F8806" s="6" t="s">
        <v>31007</v>
      </c>
      <c r="G8806" s="6" t="s">
        <v>31008</v>
      </c>
      <c r="H8806" s="79">
        <v>6466.5494509999999</v>
      </c>
    </row>
    <row r="8807" spans="1:8" x14ac:dyDescent="0.2">
      <c r="A8807" s="6">
        <v>30053641</v>
      </c>
      <c r="B8807" s="6" t="s">
        <v>31009</v>
      </c>
      <c r="C8807" s="6" t="s">
        <v>7282</v>
      </c>
      <c r="D8807" s="6" t="s">
        <v>19180</v>
      </c>
      <c r="E8807" s="6" t="s">
        <v>5893</v>
      </c>
      <c r="F8807" s="6" t="s">
        <v>31010</v>
      </c>
      <c r="G8807" s="6" t="s">
        <v>31011</v>
      </c>
      <c r="H8807" s="79">
        <v>6466.5494509999999</v>
      </c>
    </row>
    <row r="8808" spans="1:8" x14ac:dyDescent="0.2">
      <c r="A8808" s="6">
        <v>30176605</v>
      </c>
      <c r="B8808" s="6" t="s">
        <v>31012</v>
      </c>
      <c r="C8808" s="6" t="s">
        <v>5727</v>
      </c>
      <c r="D8808" s="6" t="s">
        <v>18358</v>
      </c>
      <c r="E8808" s="6" t="s">
        <v>5638</v>
      </c>
      <c r="F8808" s="6" t="s">
        <v>31013</v>
      </c>
      <c r="G8808" s="6" t="s">
        <v>31014</v>
      </c>
      <c r="H8808" s="79">
        <v>6488.7166980000002</v>
      </c>
    </row>
    <row r="8809" spans="1:8" x14ac:dyDescent="0.2">
      <c r="A8809" s="6">
        <v>30060595</v>
      </c>
      <c r="B8809" s="6" t="s">
        <v>31015</v>
      </c>
      <c r="C8809" s="6" t="s">
        <v>31016</v>
      </c>
      <c r="D8809" s="6" t="s">
        <v>19351</v>
      </c>
      <c r="E8809" s="6" t="s">
        <v>5893</v>
      </c>
      <c r="F8809" s="6" t="s">
        <v>31017</v>
      </c>
      <c r="G8809" s="6" t="s">
        <v>31018</v>
      </c>
      <c r="H8809" s="79">
        <v>6488.7166980000002</v>
      </c>
    </row>
    <row r="8810" spans="1:8" x14ac:dyDescent="0.2">
      <c r="A8810" s="6">
        <v>30262869</v>
      </c>
      <c r="B8810" s="6" t="s">
        <v>31019</v>
      </c>
      <c r="C8810" s="6" t="s">
        <v>31020</v>
      </c>
      <c r="D8810" s="6" t="s">
        <v>20977</v>
      </c>
      <c r="E8810" s="6" t="s">
        <v>5638</v>
      </c>
      <c r="F8810" s="6" t="s">
        <v>31021</v>
      </c>
      <c r="G8810" s="6" t="s">
        <v>31022</v>
      </c>
      <c r="H8810" s="79">
        <v>6488.7166980000002</v>
      </c>
    </row>
    <row r="8811" spans="1:8" x14ac:dyDescent="0.2">
      <c r="A8811" s="6">
        <v>30125345</v>
      </c>
      <c r="B8811" s="6" t="s">
        <v>31023</v>
      </c>
      <c r="C8811" s="6" t="s">
        <v>6278</v>
      </c>
      <c r="D8811" s="6" t="s">
        <v>17993</v>
      </c>
      <c r="E8811" s="6" t="s">
        <v>15819</v>
      </c>
      <c r="F8811" s="6" t="s">
        <v>31024</v>
      </c>
      <c r="G8811" s="6" t="s">
        <v>31025</v>
      </c>
      <c r="H8811" s="79">
        <v>6499.9758629999997</v>
      </c>
    </row>
    <row r="8812" spans="1:8" x14ac:dyDescent="0.2">
      <c r="A8812" s="6">
        <v>30217863</v>
      </c>
      <c r="B8812" s="6" t="s">
        <v>31026</v>
      </c>
      <c r="C8812" s="6" t="s">
        <v>6278</v>
      </c>
      <c r="D8812" s="6" t="s">
        <v>17997</v>
      </c>
      <c r="E8812" s="6" t="s">
        <v>15819</v>
      </c>
      <c r="F8812" s="6" t="s">
        <v>31027</v>
      </c>
      <c r="G8812" s="6" t="s">
        <v>31028</v>
      </c>
      <c r="H8812" s="79">
        <v>6499.9758629999997</v>
      </c>
    </row>
    <row r="8813" spans="1:8" x14ac:dyDescent="0.2">
      <c r="A8813" s="6">
        <v>30186587</v>
      </c>
      <c r="B8813" s="6" t="s">
        <v>31029</v>
      </c>
      <c r="C8813" s="6" t="s">
        <v>5762</v>
      </c>
      <c r="D8813" s="6" t="s">
        <v>24711</v>
      </c>
      <c r="E8813" s="6" t="s">
        <v>5893</v>
      </c>
      <c r="F8813" s="6" t="s">
        <v>31030</v>
      </c>
      <c r="G8813" s="6" t="s">
        <v>31031</v>
      </c>
      <c r="H8813" s="79">
        <v>6501.7933819999998</v>
      </c>
    </row>
    <row r="8814" spans="1:8" x14ac:dyDescent="0.2">
      <c r="A8814" s="6">
        <v>30042439</v>
      </c>
      <c r="B8814" s="6" t="s">
        <v>31032</v>
      </c>
      <c r="C8814" s="6" t="s">
        <v>5762</v>
      </c>
      <c r="D8814" s="6" t="s">
        <v>24715</v>
      </c>
      <c r="E8814" s="6" t="s">
        <v>5893</v>
      </c>
      <c r="F8814" s="6" t="s">
        <v>31033</v>
      </c>
      <c r="G8814" s="6" t="s">
        <v>31034</v>
      </c>
      <c r="H8814" s="79">
        <v>6501.7933819999998</v>
      </c>
    </row>
    <row r="8815" spans="1:8" x14ac:dyDescent="0.2">
      <c r="A8815" s="6">
        <v>30015933</v>
      </c>
      <c r="B8815" s="6" t="s">
        <v>31035</v>
      </c>
      <c r="C8815" s="6" t="s">
        <v>8775</v>
      </c>
      <c r="D8815" s="6" t="s">
        <v>17993</v>
      </c>
      <c r="E8815" s="6" t="s">
        <v>15819</v>
      </c>
      <c r="F8815" s="6" t="s">
        <v>31036</v>
      </c>
      <c r="G8815" s="6" t="s">
        <v>31037</v>
      </c>
      <c r="H8815" s="79">
        <v>6502.9023880000004</v>
      </c>
    </row>
    <row r="8816" spans="1:8" x14ac:dyDescent="0.2">
      <c r="A8816" s="6">
        <v>30044029</v>
      </c>
      <c r="B8816" s="6" t="s">
        <v>31038</v>
      </c>
      <c r="C8816" s="6" t="s">
        <v>8775</v>
      </c>
      <c r="D8816" s="6" t="s">
        <v>17997</v>
      </c>
      <c r="E8816" s="6" t="s">
        <v>15819</v>
      </c>
      <c r="F8816" s="6" t="s">
        <v>31039</v>
      </c>
      <c r="G8816" s="6" t="s">
        <v>31040</v>
      </c>
      <c r="H8816" s="79">
        <v>6502.9023880000004</v>
      </c>
    </row>
    <row r="8817" spans="1:8" x14ac:dyDescent="0.2">
      <c r="A8817" s="6">
        <v>30294151</v>
      </c>
      <c r="B8817" s="6" t="s">
        <v>31041</v>
      </c>
      <c r="C8817" s="6" t="s">
        <v>7270</v>
      </c>
      <c r="D8817" s="6" t="s">
        <v>18044</v>
      </c>
      <c r="E8817" s="6" t="s">
        <v>5638</v>
      </c>
      <c r="F8817" s="6" t="s">
        <v>31042</v>
      </c>
      <c r="G8817" s="6" t="s">
        <v>31043</v>
      </c>
      <c r="H8817" s="79">
        <v>6517.0800410000002</v>
      </c>
    </row>
    <row r="8818" spans="1:8" x14ac:dyDescent="0.2">
      <c r="A8818" s="6">
        <v>30342481</v>
      </c>
      <c r="B8818" s="6" t="s">
        <v>31044</v>
      </c>
      <c r="C8818" s="6" t="s">
        <v>8731</v>
      </c>
      <c r="D8818" s="6" t="s">
        <v>19176</v>
      </c>
      <c r="E8818" s="6" t="s">
        <v>5893</v>
      </c>
      <c r="F8818" s="6" t="s">
        <v>31045</v>
      </c>
      <c r="G8818" s="6" t="s">
        <v>31046</v>
      </c>
      <c r="H8818" s="79">
        <v>6527.1363819999997</v>
      </c>
    </row>
    <row r="8819" spans="1:8" x14ac:dyDescent="0.2">
      <c r="A8819" s="6">
        <v>30194284</v>
      </c>
      <c r="B8819" s="6" t="s">
        <v>31047</v>
      </c>
      <c r="C8819" s="6" t="s">
        <v>7694</v>
      </c>
      <c r="D8819" s="6" t="s">
        <v>19176</v>
      </c>
      <c r="E8819" s="6" t="s">
        <v>5893</v>
      </c>
      <c r="F8819" s="6" t="s">
        <v>31048</v>
      </c>
      <c r="G8819" s="6" t="s">
        <v>31049</v>
      </c>
      <c r="H8819" s="79">
        <v>6532.170744</v>
      </c>
    </row>
    <row r="8820" spans="1:8" x14ac:dyDescent="0.2">
      <c r="A8820" s="6">
        <v>30217527</v>
      </c>
      <c r="B8820" s="6" t="s">
        <v>31050</v>
      </c>
      <c r="C8820" s="6" t="s">
        <v>7694</v>
      </c>
      <c r="D8820" s="6" t="s">
        <v>19180</v>
      </c>
      <c r="E8820" s="6" t="s">
        <v>5893</v>
      </c>
      <c r="F8820" s="6" t="s">
        <v>31051</v>
      </c>
      <c r="G8820" s="6" t="s">
        <v>31052</v>
      </c>
      <c r="H8820" s="79">
        <v>6532.170744</v>
      </c>
    </row>
    <row r="8821" spans="1:8" x14ac:dyDescent="0.2">
      <c r="A8821" s="6">
        <v>30141219</v>
      </c>
      <c r="B8821" s="6" t="s">
        <v>31053</v>
      </c>
      <c r="C8821" s="6" t="s">
        <v>5953</v>
      </c>
      <c r="D8821" s="6" t="s">
        <v>17993</v>
      </c>
      <c r="E8821" s="6" t="s">
        <v>15819</v>
      </c>
      <c r="F8821" s="6" t="s">
        <v>31054</v>
      </c>
      <c r="G8821" s="6" t="s">
        <v>31055</v>
      </c>
      <c r="H8821" s="79">
        <v>6544.9458350000004</v>
      </c>
    </row>
    <row r="8822" spans="1:8" x14ac:dyDescent="0.2">
      <c r="A8822" s="6">
        <v>30319601</v>
      </c>
      <c r="B8822" s="6" t="s">
        <v>31056</v>
      </c>
      <c r="C8822" s="6" t="s">
        <v>5957</v>
      </c>
      <c r="D8822" s="6" t="s">
        <v>17993</v>
      </c>
      <c r="E8822" s="6" t="s">
        <v>15819</v>
      </c>
      <c r="F8822" s="6" t="s">
        <v>31057</v>
      </c>
      <c r="G8822" s="6" t="s">
        <v>31058</v>
      </c>
      <c r="H8822" s="79">
        <v>6544.9458350000004</v>
      </c>
    </row>
    <row r="8823" spans="1:8" x14ac:dyDescent="0.2">
      <c r="A8823" s="6">
        <v>30337160</v>
      </c>
      <c r="B8823" s="6" t="s">
        <v>31059</v>
      </c>
      <c r="C8823" s="6" t="s">
        <v>5957</v>
      </c>
      <c r="D8823" s="6" t="s">
        <v>17997</v>
      </c>
      <c r="E8823" s="6" t="s">
        <v>15819</v>
      </c>
      <c r="F8823" s="6" t="s">
        <v>31060</v>
      </c>
      <c r="G8823" s="6" t="s">
        <v>31061</v>
      </c>
      <c r="H8823" s="79">
        <v>6544.9458350000004</v>
      </c>
    </row>
    <row r="8824" spans="1:8" x14ac:dyDescent="0.2">
      <c r="A8824" s="6">
        <v>30216484</v>
      </c>
      <c r="B8824" s="6" t="s">
        <v>31062</v>
      </c>
      <c r="C8824" s="6" t="s">
        <v>6945</v>
      </c>
      <c r="D8824" s="6" t="s">
        <v>9992</v>
      </c>
      <c r="E8824" s="6" t="s">
        <v>9993</v>
      </c>
      <c r="F8824" s="6" t="s">
        <v>31063</v>
      </c>
      <c r="G8824" s="6" t="s">
        <v>31064</v>
      </c>
      <c r="H8824" s="79">
        <v>6564.4108109999997</v>
      </c>
    </row>
    <row r="8825" spans="1:8" x14ac:dyDescent="0.2">
      <c r="A8825" s="6">
        <v>30236745</v>
      </c>
      <c r="B8825" s="6" t="s">
        <v>31065</v>
      </c>
      <c r="C8825" s="6" t="s">
        <v>6949</v>
      </c>
      <c r="D8825" s="6" t="s">
        <v>9992</v>
      </c>
      <c r="E8825" s="6" t="s">
        <v>9993</v>
      </c>
      <c r="F8825" s="6" t="s">
        <v>31066</v>
      </c>
      <c r="G8825" s="6" t="s">
        <v>31067</v>
      </c>
      <c r="H8825" s="79">
        <v>6564.4108109999997</v>
      </c>
    </row>
    <row r="8826" spans="1:8" x14ac:dyDescent="0.2">
      <c r="A8826" s="6">
        <v>30228410</v>
      </c>
      <c r="B8826" s="6" t="s">
        <v>31068</v>
      </c>
      <c r="C8826" s="6" t="s">
        <v>6953</v>
      </c>
      <c r="D8826" s="6" t="s">
        <v>9992</v>
      </c>
      <c r="E8826" s="6" t="s">
        <v>9993</v>
      </c>
      <c r="F8826" s="6" t="s">
        <v>31069</v>
      </c>
      <c r="G8826" s="6" t="s">
        <v>31070</v>
      </c>
      <c r="H8826" s="79">
        <v>6564.4108109999997</v>
      </c>
    </row>
    <row r="8827" spans="1:8" x14ac:dyDescent="0.2">
      <c r="A8827" s="6">
        <v>30127906</v>
      </c>
      <c r="B8827" s="6" t="s">
        <v>31071</v>
      </c>
      <c r="C8827" s="6" t="s">
        <v>6957</v>
      </c>
      <c r="D8827" s="6" t="s">
        <v>9992</v>
      </c>
      <c r="E8827" s="6" t="s">
        <v>9993</v>
      </c>
      <c r="F8827" s="6" t="s">
        <v>31072</v>
      </c>
      <c r="G8827" s="6" t="s">
        <v>31073</v>
      </c>
      <c r="H8827" s="79">
        <v>6564.4108109999997</v>
      </c>
    </row>
    <row r="8828" spans="1:8" x14ac:dyDescent="0.2">
      <c r="A8828" s="6">
        <v>30304920</v>
      </c>
      <c r="B8828" s="6" t="s">
        <v>31074</v>
      </c>
      <c r="C8828" s="6" t="s">
        <v>6961</v>
      </c>
      <c r="D8828" s="6" t="s">
        <v>9992</v>
      </c>
      <c r="E8828" s="6" t="s">
        <v>9993</v>
      </c>
      <c r="F8828" s="6" t="s">
        <v>31075</v>
      </c>
      <c r="G8828" s="6" t="s">
        <v>31076</v>
      </c>
      <c r="H8828" s="79">
        <v>6564.4108109999997</v>
      </c>
    </row>
    <row r="8829" spans="1:8" x14ac:dyDescent="0.2">
      <c r="A8829" s="6">
        <v>30326157</v>
      </c>
      <c r="B8829" s="6" t="s">
        <v>31077</v>
      </c>
      <c r="C8829" s="6" t="s">
        <v>6432</v>
      </c>
      <c r="D8829" s="6" t="s">
        <v>9992</v>
      </c>
      <c r="E8829" s="6" t="s">
        <v>9993</v>
      </c>
      <c r="F8829" s="6" t="s">
        <v>31078</v>
      </c>
      <c r="G8829" s="6" t="s">
        <v>31079</v>
      </c>
      <c r="H8829" s="79">
        <v>6564.4108109999997</v>
      </c>
    </row>
    <row r="8830" spans="1:8" x14ac:dyDescent="0.2">
      <c r="A8830" s="6">
        <v>30421169</v>
      </c>
      <c r="B8830" s="6" t="s">
        <v>31080</v>
      </c>
      <c r="C8830" s="6" t="s">
        <v>10821</v>
      </c>
      <c r="D8830" s="6" t="s">
        <v>19180</v>
      </c>
      <c r="E8830" s="6" t="s">
        <v>5893</v>
      </c>
      <c r="F8830" s="6" t="s">
        <v>31081</v>
      </c>
      <c r="G8830" s="6" t="s">
        <v>31082</v>
      </c>
      <c r="H8830" s="79">
        <v>6577.3560600000001</v>
      </c>
    </row>
    <row r="8831" spans="1:8" x14ac:dyDescent="0.2">
      <c r="A8831" s="6">
        <v>30421325</v>
      </c>
      <c r="B8831" s="6" t="s">
        <v>31083</v>
      </c>
      <c r="C8831" s="6" t="s">
        <v>9321</v>
      </c>
      <c r="D8831" s="6" t="s">
        <v>18587</v>
      </c>
      <c r="E8831" s="6" t="s">
        <v>15819</v>
      </c>
      <c r="F8831" s="6" t="s">
        <v>31084</v>
      </c>
      <c r="G8831" s="6" t="s">
        <v>31085</v>
      </c>
      <c r="H8831" s="79">
        <v>6577.7835450000002</v>
      </c>
    </row>
    <row r="8832" spans="1:8" x14ac:dyDescent="0.2">
      <c r="A8832" s="6">
        <v>30020260</v>
      </c>
      <c r="B8832" s="6" t="s">
        <v>31086</v>
      </c>
      <c r="C8832" s="6" t="s">
        <v>9325</v>
      </c>
      <c r="D8832" s="6" t="s">
        <v>18587</v>
      </c>
      <c r="E8832" s="6" t="s">
        <v>15819</v>
      </c>
      <c r="F8832" s="6" t="s">
        <v>31087</v>
      </c>
      <c r="G8832" s="6" t="s">
        <v>31088</v>
      </c>
      <c r="H8832" s="79">
        <v>6577.7835450000002</v>
      </c>
    </row>
    <row r="8833" spans="1:8" x14ac:dyDescent="0.2">
      <c r="A8833" s="6">
        <v>30142486</v>
      </c>
      <c r="B8833" s="6" t="s">
        <v>31089</v>
      </c>
      <c r="C8833" s="6" t="s">
        <v>6286</v>
      </c>
      <c r="D8833" s="6" t="s">
        <v>22958</v>
      </c>
      <c r="E8833" s="6" t="s">
        <v>5638</v>
      </c>
      <c r="F8833" s="6" t="s">
        <v>31090</v>
      </c>
      <c r="G8833" s="6" t="s">
        <v>31091</v>
      </c>
      <c r="H8833" s="79">
        <v>6587.3140720000001</v>
      </c>
    </row>
    <row r="8834" spans="1:8" x14ac:dyDescent="0.2">
      <c r="A8834" s="6">
        <v>30123265</v>
      </c>
      <c r="B8834" s="6" t="s">
        <v>31092</v>
      </c>
      <c r="C8834" s="6" t="s">
        <v>6282</v>
      </c>
      <c r="D8834" s="6" t="s">
        <v>7351</v>
      </c>
      <c r="E8834" s="6" t="s">
        <v>5638</v>
      </c>
      <c r="F8834" s="6" t="s">
        <v>31093</v>
      </c>
      <c r="G8834" s="6" t="s">
        <v>31094</v>
      </c>
      <c r="H8834" s="79">
        <v>6587.3140720000001</v>
      </c>
    </row>
    <row r="8835" spans="1:8" x14ac:dyDescent="0.2">
      <c r="A8835" s="6">
        <v>30348268</v>
      </c>
      <c r="B8835" s="6" t="s">
        <v>31095</v>
      </c>
      <c r="C8835" s="6" t="s">
        <v>6286</v>
      </c>
      <c r="D8835" s="6" t="s">
        <v>7351</v>
      </c>
      <c r="E8835" s="6" t="s">
        <v>5638</v>
      </c>
      <c r="F8835" s="6" t="s">
        <v>31096</v>
      </c>
      <c r="G8835" s="6" t="s">
        <v>31097</v>
      </c>
      <c r="H8835" s="79">
        <v>6587.3140720000001</v>
      </c>
    </row>
    <row r="8836" spans="1:8" x14ac:dyDescent="0.2">
      <c r="A8836" s="6">
        <v>30034836</v>
      </c>
      <c r="B8836" s="6" t="s">
        <v>31098</v>
      </c>
      <c r="C8836" s="6" t="s">
        <v>5759</v>
      </c>
      <c r="D8836" s="6" t="s">
        <v>24707</v>
      </c>
      <c r="E8836" s="6" t="s">
        <v>18414</v>
      </c>
      <c r="F8836" s="6" t="s">
        <v>31099</v>
      </c>
      <c r="G8836" s="6" t="s">
        <v>31100</v>
      </c>
      <c r="H8836" s="79">
        <v>6590.6337439999998</v>
      </c>
    </row>
    <row r="8837" spans="1:8" x14ac:dyDescent="0.2">
      <c r="A8837" s="6">
        <v>30274794</v>
      </c>
      <c r="B8837" s="6" t="s">
        <v>31101</v>
      </c>
      <c r="C8837" s="6" t="s">
        <v>5760</v>
      </c>
      <c r="D8837" s="6" t="s">
        <v>24707</v>
      </c>
      <c r="E8837" s="6" t="s">
        <v>18414</v>
      </c>
      <c r="F8837" s="6" t="s">
        <v>31102</v>
      </c>
      <c r="G8837" s="6" t="s">
        <v>31103</v>
      </c>
      <c r="H8837" s="79">
        <v>6590.6337439999998</v>
      </c>
    </row>
    <row r="8838" spans="1:8" x14ac:dyDescent="0.2">
      <c r="A8838" s="6">
        <v>30043492</v>
      </c>
      <c r="B8838" s="6" t="s">
        <v>31104</v>
      </c>
      <c r="C8838" s="6" t="s">
        <v>5762</v>
      </c>
      <c r="D8838" s="6" t="s">
        <v>24707</v>
      </c>
      <c r="E8838" s="6" t="s">
        <v>18414</v>
      </c>
      <c r="F8838" s="6" t="s">
        <v>31105</v>
      </c>
      <c r="G8838" s="6" t="s">
        <v>31106</v>
      </c>
      <c r="H8838" s="79">
        <v>6590.6337439999998</v>
      </c>
    </row>
    <row r="8839" spans="1:8" x14ac:dyDescent="0.2">
      <c r="A8839" s="6">
        <v>30290498</v>
      </c>
      <c r="B8839" s="6" t="s">
        <v>31107</v>
      </c>
      <c r="C8839" s="6" t="s">
        <v>6142</v>
      </c>
      <c r="D8839" s="6" t="s">
        <v>22958</v>
      </c>
      <c r="E8839" s="6" t="s">
        <v>5638</v>
      </c>
      <c r="F8839" s="6" t="s">
        <v>31108</v>
      </c>
      <c r="G8839" s="6" t="s">
        <v>31109</v>
      </c>
      <c r="H8839" s="79">
        <v>6606.0413310000004</v>
      </c>
    </row>
    <row r="8840" spans="1:8" x14ac:dyDescent="0.2">
      <c r="A8840" s="6">
        <v>30073884</v>
      </c>
      <c r="B8840" s="6" t="s">
        <v>31110</v>
      </c>
      <c r="C8840" s="6" t="s">
        <v>6142</v>
      </c>
      <c r="D8840" s="6" t="s">
        <v>7351</v>
      </c>
      <c r="E8840" s="6" t="s">
        <v>5638</v>
      </c>
      <c r="F8840" s="6" t="s">
        <v>31111</v>
      </c>
      <c r="G8840" s="6" t="s">
        <v>31112</v>
      </c>
      <c r="H8840" s="79">
        <v>6606.0413310000004</v>
      </c>
    </row>
    <row r="8841" spans="1:8" x14ac:dyDescent="0.2">
      <c r="A8841" s="6">
        <v>30005183</v>
      </c>
      <c r="B8841" s="6" t="s">
        <v>31113</v>
      </c>
      <c r="C8841" s="6" t="s">
        <v>7274</v>
      </c>
      <c r="D8841" s="6" t="s">
        <v>18044</v>
      </c>
      <c r="E8841" s="6" t="s">
        <v>5638</v>
      </c>
      <c r="F8841" s="6" t="s">
        <v>31114</v>
      </c>
      <c r="G8841" s="6" t="s">
        <v>31115</v>
      </c>
      <c r="H8841" s="79">
        <v>6659.0016869999999</v>
      </c>
    </row>
    <row r="8842" spans="1:8" x14ac:dyDescent="0.2">
      <c r="A8842" s="6">
        <v>30201355</v>
      </c>
      <c r="B8842" s="6" t="s">
        <v>31116</v>
      </c>
      <c r="C8842" s="6" t="s">
        <v>9317</v>
      </c>
      <c r="D8842" s="6" t="s">
        <v>18587</v>
      </c>
      <c r="E8842" s="6" t="s">
        <v>15819</v>
      </c>
      <c r="F8842" s="6" t="s">
        <v>31117</v>
      </c>
      <c r="G8842" s="6" t="s">
        <v>31118</v>
      </c>
      <c r="H8842" s="79">
        <v>6675.9285440000003</v>
      </c>
    </row>
    <row r="8843" spans="1:8" x14ac:dyDescent="0.2">
      <c r="A8843" s="6">
        <v>30093623</v>
      </c>
      <c r="B8843" s="6" t="s">
        <v>31119</v>
      </c>
      <c r="C8843" s="6" t="s">
        <v>6001</v>
      </c>
      <c r="D8843" s="6" t="s">
        <v>17993</v>
      </c>
      <c r="E8843" s="6" t="s">
        <v>15819</v>
      </c>
      <c r="F8843" s="6" t="s">
        <v>31120</v>
      </c>
      <c r="G8843" s="6" t="s">
        <v>31121</v>
      </c>
      <c r="H8843" s="79">
        <v>6685.9752140000001</v>
      </c>
    </row>
    <row r="8844" spans="1:8" x14ac:dyDescent="0.2">
      <c r="A8844" s="6">
        <v>30413192</v>
      </c>
      <c r="B8844" s="6" t="s">
        <v>31122</v>
      </c>
      <c r="C8844" s="6" t="s">
        <v>6001</v>
      </c>
      <c r="D8844" s="6" t="s">
        <v>17997</v>
      </c>
      <c r="E8844" s="6" t="s">
        <v>15819</v>
      </c>
      <c r="F8844" s="6" t="s">
        <v>31123</v>
      </c>
      <c r="G8844" s="6" t="s">
        <v>31124</v>
      </c>
      <c r="H8844" s="79">
        <v>6685.9752140000001</v>
      </c>
    </row>
    <row r="8845" spans="1:8" x14ac:dyDescent="0.2">
      <c r="A8845" s="6">
        <v>30182802</v>
      </c>
      <c r="B8845" s="6" t="s">
        <v>31125</v>
      </c>
      <c r="C8845" s="6" t="s">
        <v>9269</v>
      </c>
      <c r="D8845" s="6" t="s">
        <v>18587</v>
      </c>
      <c r="E8845" s="6" t="s">
        <v>15819</v>
      </c>
      <c r="F8845" s="6" t="s">
        <v>31126</v>
      </c>
      <c r="G8845" s="6" t="s">
        <v>31127</v>
      </c>
      <c r="H8845" s="79">
        <v>6704.5085410000002</v>
      </c>
    </row>
    <row r="8846" spans="1:8" x14ac:dyDescent="0.2">
      <c r="A8846" s="6">
        <v>30107154</v>
      </c>
      <c r="B8846" s="6" t="s">
        <v>31128</v>
      </c>
      <c r="C8846" s="6" t="s">
        <v>9273</v>
      </c>
      <c r="D8846" s="6" t="s">
        <v>18587</v>
      </c>
      <c r="E8846" s="6" t="s">
        <v>15819</v>
      </c>
      <c r="F8846" s="6" t="s">
        <v>31129</v>
      </c>
      <c r="G8846" s="6" t="s">
        <v>31130</v>
      </c>
      <c r="H8846" s="79">
        <v>6704.5085410000002</v>
      </c>
    </row>
    <row r="8847" spans="1:8" x14ac:dyDescent="0.2">
      <c r="A8847" s="6">
        <v>30178944</v>
      </c>
      <c r="B8847" s="6" t="s">
        <v>31131</v>
      </c>
      <c r="C8847" s="6" t="s">
        <v>9277</v>
      </c>
      <c r="D8847" s="6" t="s">
        <v>18587</v>
      </c>
      <c r="E8847" s="6" t="s">
        <v>15819</v>
      </c>
      <c r="F8847" s="6" t="s">
        <v>31132</v>
      </c>
      <c r="G8847" s="6" t="s">
        <v>31133</v>
      </c>
      <c r="H8847" s="79">
        <v>6704.5085410000002</v>
      </c>
    </row>
    <row r="8848" spans="1:8" x14ac:dyDescent="0.2">
      <c r="A8848" s="6">
        <v>30128188</v>
      </c>
      <c r="B8848" s="6" t="s">
        <v>31134</v>
      </c>
      <c r="C8848" s="6" t="s">
        <v>9281</v>
      </c>
      <c r="D8848" s="6" t="s">
        <v>18587</v>
      </c>
      <c r="E8848" s="6" t="s">
        <v>15819</v>
      </c>
      <c r="F8848" s="6" t="s">
        <v>31135</v>
      </c>
      <c r="G8848" s="6" t="s">
        <v>31136</v>
      </c>
      <c r="H8848" s="79">
        <v>6704.5085410000002</v>
      </c>
    </row>
    <row r="8849" spans="1:8" x14ac:dyDescent="0.2">
      <c r="A8849" s="6">
        <v>30298267</v>
      </c>
      <c r="B8849" s="6" t="s">
        <v>31137</v>
      </c>
      <c r="C8849" s="6" t="s">
        <v>9285</v>
      </c>
      <c r="D8849" s="6" t="s">
        <v>18587</v>
      </c>
      <c r="E8849" s="6" t="s">
        <v>15819</v>
      </c>
      <c r="F8849" s="6" t="s">
        <v>31138</v>
      </c>
      <c r="G8849" s="6" t="s">
        <v>31139</v>
      </c>
      <c r="H8849" s="79">
        <v>6704.5085410000002</v>
      </c>
    </row>
    <row r="8850" spans="1:8" x14ac:dyDescent="0.2">
      <c r="A8850" s="6">
        <v>30050830</v>
      </c>
      <c r="B8850" s="6" t="s">
        <v>31140</v>
      </c>
      <c r="C8850" s="6" t="s">
        <v>9289</v>
      </c>
      <c r="D8850" s="6" t="s">
        <v>18587</v>
      </c>
      <c r="E8850" s="6" t="s">
        <v>15819</v>
      </c>
      <c r="F8850" s="6" t="s">
        <v>31141</v>
      </c>
      <c r="G8850" s="6" t="s">
        <v>31142</v>
      </c>
      <c r="H8850" s="79">
        <v>6704.5085410000002</v>
      </c>
    </row>
    <row r="8851" spans="1:8" x14ac:dyDescent="0.2">
      <c r="A8851" s="6">
        <v>30168308</v>
      </c>
      <c r="B8851" s="6" t="s">
        <v>31143</v>
      </c>
      <c r="C8851" s="6" t="s">
        <v>9293</v>
      </c>
      <c r="D8851" s="6" t="s">
        <v>18587</v>
      </c>
      <c r="E8851" s="6" t="s">
        <v>15819</v>
      </c>
      <c r="F8851" s="6" t="s">
        <v>31144</v>
      </c>
      <c r="G8851" s="6" t="s">
        <v>31145</v>
      </c>
      <c r="H8851" s="79">
        <v>6704.5085410000002</v>
      </c>
    </row>
    <row r="8852" spans="1:8" x14ac:dyDescent="0.2">
      <c r="A8852" s="6">
        <v>30431956</v>
      </c>
      <c r="B8852" s="6" t="s">
        <v>31146</v>
      </c>
      <c r="C8852" s="6" t="s">
        <v>9297</v>
      </c>
      <c r="D8852" s="6" t="s">
        <v>18587</v>
      </c>
      <c r="E8852" s="6" t="s">
        <v>15819</v>
      </c>
      <c r="F8852" s="6" t="s">
        <v>31147</v>
      </c>
      <c r="G8852" s="6" t="s">
        <v>31148</v>
      </c>
      <c r="H8852" s="79">
        <v>6704.5085410000002</v>
      </c>
    </row>
    <row r="8853" spans="1:8" x14ac:dyDescent="0.2">
      <c r="A8853" s="6">
        <v>30103884</v>
      </c>
      <c r="B8853" s="6" t="s">
        <v>31149</v>
      </c>
      <c r="C8853" s="6" t="s">
        <v>9301</v>
      </c>
      <c r="D8853" s="6" t="s">
        <v>18587</v>
      </c>
      <c r="E8853" s="6" t="s">
        <v>15819</v>
      </c>
      <c r="F8853" s="6" t="s">
        <v>31150</v>
      </c>
      <c r="G8853" s="6" t="s">
        <v>31151</v>
      </c>
      <c r="H8853" s="79">
        <v>6704.5085410000002</v>
      </c>
    </row>
    <row r="8854" spans="1:8" x14ac:dyDescent="0.2">
      <c r="A8854" s="6">
        <v>30385187</v>
      </c>
      <c r="B8854" s="6" t="s">
        <v>31152</v>
      </c>
      <c r="C8854" s="6" t="s">
        <v>9305</v>
      </c>
      <c r="D8854" s="6" t="s">
        <v>18587</v>
      </c>
      <c r="E8854" s="6" t="s">
        <v>15819</v>
      </c>
      <c r="F8854" s="6" t="s">
        <v>31153</v>
      </c>
      <c r="G8854" s="6" t="s">
        <v>31154</v>
      </c>
      <c r="H8854" s="79">
        <v>6704.5085410000002</v>
      </c>
    </row>
    <row r="8855" spans="1:8" x14ac:dyDescent="0.2">
      <c r="A8855" s="6">
        <v>30141707</v>
      </c>
      <c r="B8855" s="6" t="s">
        <v>31155</v>
      </c>
      <c r="C8855" s="6" t="s">
        <v>9309</v>
      </c>
      <c r="D8855" s="6" t="s">
        <v>18587</v>
      </c>
      <c r="E8855" s="6" t="s">
        <v>15819</v>
      </c>
      <c r="F8855" s="6" t="s">
        <v>31156</v>
      </c>
      <c r="G8855" s="6" t="s">
        <v>31157</v>
      </c>
      <c r="H8855" s="79">
        <v>6704.5085410000002</v>
      </c>
    </row>
    <row r="8856" spans="1:8" x14ac:dyDescent="0.2">
      <c r="A8856" s="6">
        <v>30468077</v>
      </c>
      <c r="B8856" s="6" t="s">
        <v>31158</v>
      </c>
      <c r="C8856" s="6" t="s">
        <v>9313</v>
      </c>
      <c r="D8856" s="6" t="s">
        <v>18587</v>
      </c>
      <c r="E8856" s="6" t="s">
        <v>15819</v>
      </c>
      <c r="F8856" s="6" t="s">
        <v>31159</v>
      </c>
      <c r="G8856" s="6" t="s">
        <v>31160</v>
      </c>
      <c r="H8856" s="79">
        <v>6704.5085410000002</v>
      </c>
    </row>
    <row r="8857" spans="1:8" x14ac:dyDescent="0.2">
      <c r="A8857" s="6">
        <v>30109087</v>
      </c>
      <c r="B8857" s="6" t="s">
        <v>31161</v>
      </c>
      <c r="C8857" s="6" t="s">
        <v>7238</v>
      </c>
      <c r="D8857" s="6" t="s">
        <v>19176</v>
      </c>
      <c r="E8857" s="6" t="s">
        <v>5893</v>
      </c>
      <c r="F8857" s="6" t="s">
        <v>31162</v>
      </c>
      <c r="G8857" s="6" t="s">
        <v>31163</v>
      </c>
      <c r="H8857" s="79">
        <v>6728.5129070000003</v>
      </c>
    </row>
    <row r="8858" spans="1:8" x14ac:dyDescent="0.2">
      <c r="A8858" s="6">
        <v>30009945</v>
      </c>
      <c r="B8858" s="6" t="s">
        <v>31164</v>
      </c>
      <c r="C8858" s="6" t="s">
        <v>7238</v>
      </c>
      <c r="D8858" s="6" t="s">
        <v>19180</v>
      </c>
      <c r="E8858" s="6" t="s">
        <v>5893</v>
      </c>
      <c r="F8858" s="6" t="s">
        <v>31165</v>
      </c>
      <c r="G8858" s="6" t="s">
        <v>31166</v>
      </c>
      <c r="H8858" s="79">
        <v>6728.5129070000003</v>
      </c>
    </row>
    <row r="8859" spans="1:8" x14ac:dyDescent="0.2">
      <c r="A8859" s="6">
        <v>30004165</v>
      </c>
      <c r="B8859" s="6" t="s">
        <v>31167</v>
      </c>
      <c r="C8859" s="6" t="s">
        <v>6685</v>
      </c>
      <c r="D8859" s="6" t="s">
        <v>7351</v>
      </c>
      <c r="E8859" s="6" t="s">
        <v>5638</v>
      </c>
      <c r="F8859" s="6" t="s">
        <v>31168</v>
      </c>
      <c r="G8859" s="6" t="s">
        <v>31169</v>
      </c>
      <c r="H8859" s="79">
        <v>6751.0007130000004</v>
      </c>
    </row>
    <row r="8860" spans="1:8" x14ac:dyDescent="0.2">
      <c r="A8860" s="6">
        <v>30133820</v>
      </c>
      <c r="B8860" s="6" t="s">
        <v>31170</v>
      </c>
      <c r="C8860" s="6" t="s">
        <v>6689</v>
      </c>
      <c r="D8860" s="6" t="s">
        <v>7351</v>
      </c>
      <c r="E8860" s="6" t="s">
        <v>5638</v>
      </c>
      <c r="F8860" s="6" t="s">
        <v>31171</v>
      </c>
      <c r="G8860" s="6" t="s">
        <v>31172</v>
      </c>
      <c r="H8860" s="79">
        <v>6751.0007130000004</v>
      </c>
    </row>
    <row r="8861" spans="1:8" x14ac:dyDescent="0.2">
      <c r="A8861" s="6">
        <v>30037072</v>
      </c>
      <c r="B8861" s="6" t="s">
        <v>31173</v>
      </c>
      <c r="C8861" s="6" t="s">
        <v>6693</v>
      </c>
      <c r="D8861" s="6" t="s">
        <v>7351</v>
      </c>
      <c r="E8861" s="6" t="s">
        <v>5638</v>
      </c>
      <c r="F8861" s="6" t="s">
        <v>31174</v>
      </c>
      <c r="G8861" s="6" t="s">
        <v>31175</v>
      </c>
      <c r="H8861" s="79">
        <v>6751.0007130000004</v>
      </c>
    </row>
    <row r="8862" spans="1:8" x14ac:dyDescent="0.2">
      <c r="A8862" s="6">
        <v>30344042</v>
      </c>
      <c r="B8862" s="6" t="s">
        <v>31176</v>
      </c>
      <c r="C8862" s="6" t="s">
        <v>6314</v>
      </c>
      <c r="D8862" s="6" t="s">
        <v>7351</v>
      </c>
      <c r="E8862" s="6" t="s">
        <v>5638</v>
      </c>
      <c r="F8862" s="6" t="s">
        <v>31177</v>
      </c>
      <c r="G8862" s="6" t="s">
        <v>31178</v>
      </c>
      <c r="H8862" s="79">
        <v>6751.0007130000004</v>
      </c>
    </row>
    <row r="8863" spans="1:8" x14ac:dyDescent="0.2">
      <c r="A8863" s="6">
        <v>30013199</v>
      </c>
      <c r="B8863" s="6" t="s">
        <v>31179</v>
      </c>
      <c r="C8863" s="6" t="s">
        <v>6685</v>
      </c>
      <c r="D8863" s="6" t="s">
        <v>7755</v>
      </c>
      <c r="E8863" s="6" t="s">
        <v>5638</v>
      </c>
      <c r="F8863" s="6" t="s">
        <v>31180</v>
      </c>
      <c r="G8863" s="6" t="s">
        <v>31181</v>
      </c>
      <c r="H8863" s="79">
        <v>6751.0007130000004</v>
      </c>
    </row>
    <row r="8864" spans="1:8" x14ac:dyDescent="0.2">
      <c r="A8864" s="6">
        <v>30228602</v>
      </c>
      <c r="B8864" s="6" t="s">
        <v>31182</v>
      </c>
      <c r="C8864" s="6" t="s">
        <v>6689</v>
      </c>
      <c r="D8864" s="6" t="s">
        <v>7755</v>
      </c>
      <c r="E8864" s="6" t="s">
        <v>5638</v>
      </c>
      <c r="F8864" s="6" t="s">
        <v>31183</v>
      </c>
      <c r="G8864" s="6" t="s">
        <v>31184</v>
      </c>
      <c r="H8864" s="79">
        <v>6751.0007130000004</v>
      </c>
    </row>
    <row r="8865" spans="1:8" x14ac:dyDescent="0.2">
      <c r="A8865" s="6">
        <v>30023462</v>
      </c>
      <c r="B8865" s="6" t="s">
        <v>31185</v>
      </c>
      <c r="C8865" s="6" t="s">
        <v>6693</v>
      </c>
      <c r="D8865" s="6" t="s">
        <v>7755</v>
      </c>
      <c r="E8865" s="6" t="s">
        <v>5638</v>
      </c>
      <c r="F8865" s="6" t="s">
        <v>31186</v>
      </c>
      <c r="G8865" s="6" t="s">
        <v>31187</v>
      </c>
      <c r="H8865" s="79">
        <v>6751.0007130000004</v>
      </c>
    </row>
    <row r="8866" spans="1:8" x14ac:dyDescent="0.2">
      <c r="A8866" s="6">
        <v>30213851</v>
      </c>
      <c r="B8866" s="6" t="s">
        <v>31188</v>
      </c>
      <c r="C8866" s="6" t="s">
        <v>6314</v>
      </c>
      <c r="D8866" s="6" t="s">
        <v>7755</v>
      </c>
      <c r="E8866" s="6" t="s">
        <v>5638</v>
      </c>
      <c r="F8866" s="6" t="s">
        <v>31189</v>
      </c>
      <c r="G8866" s="6" t="s">
        <v>31190</v>
      </c>
      <c r="H8866" s="79">
        <v>6751.0007130000004</v>
      </c>
    </row>
    <row r="8867" spans="1:8" x14ac:dyDescent="0.2">
      <c r="A8867" s="6">
        <v>30021549</v>
      </c>
      <c r="B8867" s="6" t="s">
        <v>31191</v>
      </c>
      <c r="C8867" s="6" t="s">
        <v>6198</v>
      </c>
      <c r="D8867" s="6" t="s">
        <v>17969</v>
      </c>
      <c r="E8867" s="6" t="s">
        <v>5893</v>
      </c>
      <c r="F8867" s="6" t="s">
        <v>31192</v>
      </c>
      <c r="G8867" s="6" t="s">
        <v>31193</v>
      </c>
      <c r="H8867" s="79">
        <v>6763.9427230000001</v>
      </c>
    </row>
    <row r="8868" spans="1:8" x14ac:dyDescent="0.2">
      <c r="A8868" s="6">
        <v>30156435</v>
      </c>
      <c r="B8868" s="6" t="s">
        <v>31194</v>
      </c>
      <c r="C8868" s="6" t="s">
        <v>6202</v>
      </c>
      <c r="D8868" s="6" t="s">
        <v>17969</v>
      </c>
      <c r="E8868" s="6" t="s">
        <v>5893</v>
      </c>
      <c r="F8868" s="6" t="s">
        <v>31195</v>
      </c>
      <c r="G8868" s="6" t="s">
        <v>31196</v>
      </c>
      <c r="H8868" s="79">
        <v>6763.9427230000001</v>
      </c>
    </row>
    <row r="8869" spans="1:8" x14ac:dyDescent="0.2">
      <c r="A8869" s="6">
        <v>30156517</v>
      </c>
      <c r="B8869" s="6" t="s">
        <v>31197</v>
      </c>
      <c r="C8869" s="6" t="s">
        <v>6198</v>
      </c>
      <c r="D8869" s="6" t="s">
        <v>17973</v>
      </c>
      <c r="E8869" s="6" t="s">
        <v>5893</v>
      </c>
      <c r="F8869" s="6" t="s">
        <v>31198</v>
      </c>
      <c r="G8869" s="6" t="s">
        <v>31199</v>
      </c>
      <c r="H8869" s="79">
        <v>6763.9427230000001</v>
      </c>
    </row>
    <row r="8870" spans="1:8" x14ac:dyDescent="0.2">
      <c r="A8870" s="6">
        <v>30316723</v>
      </c>
      <c r="B8870" s="6" t="s">
        <v>31200</v>
      </c>
      <c r="C8870" s="6" t="s">
        <v>6202</v>
      </c>
      <c r="D8870" s="6" t="s">
        <v>17973</v>
      </c>
      <c r="E8870" s="6" t="s">
        <v>5893</v>
      </c>
      <c r="F8870" s="6" t="s">
        <v>31201</v>
      </c>
      <c r="G8870" s="6" t="s">
        <v>31202</v>
      </c>
      <c r="H8870" s="79">
        <v>6763.9427230000001</v>
      </c>
    </row>
    <row r="8871" spans="1:8" x14ac:dyDescent="0.2">
      <c r="A8871" s="6">
        <v>30361237</v>
      </c>
      <c r="B8871" s="6" t="s">
        <v>31203</v>
      </c>
      <c r="C8871" s="6" t="s">
        <v>6061</v>
      </c>
      <c r="D8871" s="6" t="s">
        <v>7679</v>
      </c>
      <c r="E8871" s="6" t="s">
        <v>5638</v>
      </c>
      <c r="F8871" s="6" t="s">
        <v>31204</v>
      </c>
      <c r="G8871" s="6" t="s">
        <v>31205</v>
      </c>
      <c r="H8871" s="79">
        <v>6764.6837150000001</v>
      </c>
    </row>
    <row r="8872" spans="1:8" x14ac:dyDescent="0.2">
      <c r="A8872" s="6">
        <v>30121226</v>
      </c>
      <c r="B8872" s="6" t="s">
        <v>4481</v>
      </c>
      <c r="C8872" s="6" t="s">
        <v>6041</v>
      </c>
      <c r="D8872" s="6" t="s">
        <v>11268</v>
      </c>
      <c r="E8872" s="6" t="s">
        <v>5638</v>
      </c>
      <c r="F8872" s="6" t="s">
        <v>4477</v>
      </c>
      <c r="G8872" s="6" t="s">
        <v>4478</v>
      </c>
      <c r="H8872" s="79">
        <v>6764.6837150000001</v>
      </c>
    </row>
    <row r="8873" spans="1:8" x14ac:dyDescent="0.2">
      <c r="A8873" s="6">
        <v>30108454</v>
      </c>
      <c r="B8873" s="6" t="s">
        <v>2925</v>
      </c>
      <c r="C8873" s="6" t="s">
        <v>6045</v>
      </c>
      <c r="D8873" s="6" t="s">
        <v>11268</v>
      </c>
      <c r="E8873" s="6" t="s">
        <v>5638</v>
      </c>
      <c r="F8873" s="6" t="s">
        <v>2920</v>
      </c>
      <c r="G8873" s="6" t="s">
        <v>2921</v>
      </c>
      <c r="H8873" s="79">
        <v>6764.6837150000001</v>
      </c>
    </row>
    <row r="8874" spans="1:8" x14ac:dyDescent="0.2">
      <c r="A8874" s="6">
        <v>30427993</v>
      </c>
      <c r="B8874" s="6" t="s">
        <v>5418</v>
      </c>
      <c r="C8874" s="6" t="s">
        <v>6049</v>
      </c>
      <c r="D8874" s="6" t="s">
        <v>11268</v>
      </c>
      <c r="E8874" s="6" t="s">
        <v>5638</v>
      </c>
      <c r="F8874" s="6" t="s">
        <v>5414</v>
      </c>
      <c r="G8874" s="6" t="s">
        <v>5415</v>
      </c>
      <c r="H8874" s="79">
        <v>6764.6837150000001</v>
      </c>
    </row>
    <row r="8875" spans="1:8" x14ac:dyDescent="0.2">
      <c r="A8875" s="6">
        <v>30315684</v>
      </c>
      <c r="B8875" s="6" t="s">
        <v>3623</v>
      </c>
      <c r="C8875" s="6" t="s">
        <v>6053</v>
      </c>
      <c r="D8875" s="6" t="s">
        <v>11268</v>
      </c>
      <c r="E8875" s="6" t="s">
        <v>5638</v>
      </c>
      <c r="F8875" s="6" t="s">
        <v>3618</v>
      </c>
      <c r="G8875" s="6" t="s">
        <v>3619</v>
      </c>
      <c r="H8875" s="79">
        <v>6764.6837150000001</v>
      </c>
    </row>
    <row r="8876" spans="1:8" x14ac:dyDescent="0.2">
      <c r="A8876" s="6">
        <v>30440460</v>
      </c>
      <c r="B8876" s="6" t="s">
        <v>5309</v>
      </c>
      <c r="C8876" s="6" t="s">
        <v>6057</v>
      </c>
      <c r="D8876" s="6" t="s">
        <v>11268</v>
      </c>
      <c r="E8876" s="6" t="s">
        <v>5638</v>
      </c>
      <c r="F8876" s="6" t="s">
        <v>5305</v>
      </c>
      <c r="G8876" s="6" t="s">
        <v>5306</v>
      </c>
      <c r="H8876" s="79">
        <v>6764.6837150000001</v>
      </c>
    </row>
    <row r="8877" spans="1:8" x14ac:dyDescent="0.2">
      <c r="A8877" s="6">
        <v>30344545</v>
      </c>
      <c r="B8877" s="6" t="s">
        <v>1278</v>
      </c>
      <c r="C8877" s="6" t="s">
        <v>6061</v>
      </c>
      <c r="D8877" s="6" t="s">
        <v>11268</v>
      </c>
      <c r="E8877" s="6" t="s">
        <v>5638</v>
      </c>
      <c r="F8877" s="6" t="s">
        <v>1273</v>
      </c>
      <c r="G8877" s="6" t="s">
        <v>1274</v>
      </c>
      <c r="H8877" s="79">
        <v>6764.6837150000001</v>
      </c>
    </row>
    <row r="8878" spans="1:8" x14ac:dyDescent="0.2">
      <c r="A8878" s="6">
        <v>30379663</v>
      </c>
      <c r="B8878" s="6" t="s">
        <v>31206</v>
      </c>
      <c r="C8878" s="6" t="s">
        <v>6041</v>
      </c>
      <c r="D8878" s="6" t="s">
        <v>11295</v>
      </c>
      <c r="E8878" s="6" t="s">
        <v>5638</v>
      </c>
      <c r="F8878" s="6" t="s">
        <v>31207</v>
      </c>
      <c r="G8878" s="6" t="s">
        <v>31208</v>
      </c>
      <c r="H8878" s="79">
        <v>6764.6837150000001</v>
      </c>
    </row>
    <row r="8879" spans="1:8" x14ac:dyDescent="0.2">
      <c r="A8879" s="6">
        <v>30207765</v>
      </c>
      <c r="B8879" s="6" t="s">
        <v>31209</v>
      </c>
      <c r="C8879" s="6" t="s">
        <v>6045</v>
      </c>
      <c r="D8879" s="6" t="s">
        <v>11295</v>
      </c>
      <c r="E8879" s="6" t="s">
        <v>5638</v>
      </c>
      <c r="F8879" s="6" t="s">
        <v>31210</v>
      </c>
      <c r="G8879" s="6" t="s">
        <v>31211</v>
      </c>
      <c r="H8879" s="79">
        <v>6764.6837150000001</v>
      </c>
    </row>
    <row r="8880" spans="1:8" x14ac:dyDescent="0.2">
      <c r="A8880" s="6">
        <v>30307503</v>
      </c>
      <c r="B8880" s="6" t="s">
        <v>31212</v>
      </c>
      <c r="C8880" s="6" t="s">
        <v>6049</v>
      </c>
      <c r="D8880" s="6" t="s">
        <v>11295</v>
      </c>
      <c r="E8880" s="6" t="s">
        <v>5638</v>
      </c>
      <c r="F8880" s="6" t="s">
        <v>31213</v>
      </c>
      <c r="G8880" s="6" t="s">
        <v>31214</v>
      </c>
      <c r="H8880" s="79">
        <v>6764.6837150000001</v>
      </c>
    </row>
    <row r="8881" spans="1:8" x14ac:dyDescent="0.2">
      <c r="A8881" s="6">
        <v>30316110</v>
      </c>
      <c r="B8881" s="6" t="s">
        <v>31215</v>
      </c>
      <c r="C8881" s="6" t="s">
        <v>6053</v>
      </c>
      <c r="D8881" s="6" t="s">
        <v>11295</v>
      </c>
      <c r="E8881" s="6" t="s">
        <v>5638</v>
      </c>
      <c r="F8881" s="6" t="s">
        <v>31216</v>
      </c>
      <c r="G8881" s="6" t="s">
        <v>31217</v>
      </c>
      <c r="H8881" s="79">
        <v>6764.6837150000001</v>
      </c>
    </row>
    <row r="8882" spans="1:8" x14ac:dyDescent="0.2">
      <c r="A8882" s="6">
        <v>30032236</v>
      </c>
      <c r="B8882" s="6" t="s">
        <v>31218</v>
      </c>
      <c r="C8882" s="6" t="s">
        <v>31219</v>
      </c>
      <c r="D8882" s="6" t="s">
        <v>31220</v>
      </c>
      <c r="E8882" s="6" t="s">
        <v>5638</v>
      </c>
      <c r="F8882" s="6" t="s">
        <v>31221</v>
      </c>
      <c r="G8882" s="6" t="s">
        <v>31222</v>
      </c>
      <c r="H8882" s="79">
        <v>6764.6837150000001</v>
      </c>
    </row>
    <row r="8883" spans="1:8" x14ac:dyDescent="0.2">
      <c r="A8883" s="6">
        <v>30333838</v>
      </c>
      <c r="B8883" s="6" t="s">
        <v>31223</v>
      </c>
      <c r="C8883" s="6" t="s">
        <v>6290</v>
      </c>
      <c r="D8883" s="6" t="s">
        <v>22958</v>
      </c>
      <c r="E8883" s="6" t="s">
        <v>5638</v>
      </c>
      <c r="F8883" s="6" t="s">
        <v>31224</v>
      </c>
      <c r="G8883" s="6" t="s">
        <v>31225</v>
      </c>
      <c r="H8883" s="79">
        <v>6765.5748750000002</v>
      </c>
    </row>
    <row r="8884" spans="1:8" x14ac:dyDescent="0.2">
      <c r="A8884" s="6">
        <v>30234094</v>
      </c>
      <c r="B8884" s="6" t="s">
        <v>31226</v>
      </c>
      <c r="C8884" s="6" t="s">
        <v>6290</v>
      </c>
      <c r="D8884" s="6" t="s">
        <v>7351</v>
      </c>
      <c r="E8884" s="6" t="s">
        <v>5638</v>
      </c>
      <c r="F8884" s="6" t="s">
        <v>31227</v>
      </c>
      <c r="G8884" s="6" t="s">
        <v>31228</v>
      </c>
      <c r="H8884" s="79">
        <v>6765.5748750000002</v>
      </c>
    </row>
    <row r="8885" spans="1:8" x14ac:dyDescent="0.2">
      <c r="A8885" s="6">
        <v>30207412</v>
      </c>
      <c r="B8885" s="6" t="s">
        <v>31229</v>
      </c>
      <c r="C8885" s="6" t="s">
        <v>9349</v>
      </c>
      <c r="D8885" s="6" t="s">
        <v>17993</v>
      </c>
      <c r="E8885" s="6" t="s">
        <v>15819</v>
      </c>
      <c r="F8885" s="6" t="s">
        <v>31230</v>
      </c>
      <c r="G8885" s="6" t="s">
        <v>31231</v>
      </c>
      <c r="H8885" s="79">
        <v>6772.9681600000004</v>
      </c>
    </row>
    <row r="8886" spans="1:8" x14ac:dyDescent="0.2">
      <c r="A8886" s="6">
        <v>30375444</v>
      </c>
      <c r="B8886" s="6" t="s">
        <v>31232</v>
      </c>
      <c r="C8886" s="6" t="s">
        <v>9349</v>
      </c>
      <c r="D8886" s="6" t="s">
        <v>17997</v>
      </c>
      <c r="E8886" s="6" t="s">
        <v>15819</v>
      </c>
      <c r="F8886" s="6" t="s">
        <v>31233</v>
      </c>
      <c r="G8886" s="6" t="s">
        <v>31234</v>
      </c>
      <c r="H8886" s="79">
        <v>6772.9681600000004</v>
      </c>
    </row>
    <row r="8887" spans="1:8" x14ac:dyDescent="0.2">
      <c r="A8887" s="6">
        <v>30000613</v>
      </c>
      <c r="B8887" s="6" t="s">
        <v>31235</v>
      </c>
      <c r="C8887" s="6" t="s">
        <v>7159</v>
      </c>
      <c r="D8887" s="6" t="s">
        <v>28070</v>
      </c>
      <c r="E8887" s="6" t="s">
        <v>5638</v>
      </c>
      <c r="F8887" s="6" t="s">
        <v>31236</v>
      </c>
      <c r="G8887" s="6" t="s">
        <v>31237</v>
      </c>
      <c r="H8887" s="79">
        <v>6772.9681600000004</v>
      </c>
    </row>
    <row r="8888" spans="1:8" x14ac:dyDescent="0.2">
      <c r="A8888" s="6">
        <v>30343821</v>
      </c>
      <c r="B8888" s="6" t="s">
        <v>31238</v>
      </c>
      <c r="C8888" s="6" t="s">
        <v>8436</v>
      </c>
      <c r="D8888" s="6" t="s">
        <v>13301</v>
      </c>
      <c r="E8888" s="6" t="s">
        <v>5638</v>
      </c>
      <c r="F8888" s="6" t="s">
        <v>31239</v>
      </c>
      <c r="G8888" s="6" t="s">
        <v>31240</v>
      </c>
      <c r="H8888" s="79">
        <v>6774.7821560000002</v>
      </c>
    </row>
    <row r="8889" spans="1:8" x14ac:dyDescent="0.2">
      <c r="A8889" s="6">
        <v>30132096</v>
      </c>
      <c r="B8889" s="6" t="s">
        <v>31241</v>
      </c>
      <c r="C8889" s="6" t="s">
        <v>8440</v>
      </c>
      <c r="D8889" s="6" t="s">
        <v>13301</v>
      </c>
      <c r="E8889" s="6" t="s">
        <v>5638</v>
      </c>
      <c r="F8889" s="6" t="s">
        <v>31242</v>
      </c>
      <c r="G8889" s="6" t="s">
        <v>31243</v>
      </c>
      <c r="H8889" s="79">
        <v>6774.7821560000002</v>
      </c>
    </row>
    <row r="8890" spans="1:8" x14ac:dyDescent="0.2">
      <c r="A8890" s="6">
        <v>30355255</v>
      </c>
      <c r="B8890" s="6" t="s">
        <v>31244</v>
      </c>
      <c r="C8890" s="6" t="s">
        <v>7106</v>
      </c>
      <c r="D8890" s="6" t="s">
        <v>13301</v>
      </c>
      <c r="E8890" s="6" t="s">
        <v>5638</v>
      </c>
      <c r="F8890" s="6" t="s">
        <v>31245</v>
      </c>
      <c r="G8890" s="6" t="s">
        <v>31246</v>
      </c>
      <c r="H8890" s="79">
        <v>6774.7821560000002</v>
      </c>
    </row>
    <row r="8891" spans="1:8" x14ac:dyDescent="0.2">
      <c r="A8891" s="6">
        <v>30223174</v>
      </c>
      <c r="B8891" s="6" t="s">
        <v>31247</v>
      </c>
      <c r="C8891" s="6" t="s">
        <v>6246</v>
      </c>
      <c r="D8891" s="6" t="s">
        <v>13301</v>
      </c>
      <c r="E8891" s="6" t="s">
        <v>5638</v>
      </c>
      <c r="F8891" s="6" t="s">
        <v>31248</v>
      </c>
      <c r="G8891" s="6" t="s">
        <v>31249</v>
      </c>
      <c r="H8891" s="79">
        <v>6774.7821560000002</v>
      </c>
    </row>
    <row r="8892" spans="1:8" x14ac:dyDescent="0.2">
      <c r="A8892" s="6">
        <v>30454210</v>
      </c>
      <c r="B8892" s="6" t="s">
        <v>31250</v>
      </c>
      <c r="C8892" s="6" t="s">
        <v>6250</v>
      </c>
      <c r="D8892" s="6" t="s">
        <v>13301</v>
      </c>
      <c r="E8892" s="6" t="s">
        <v>5638</v>
      </c>
      <c r="F8892" s="6" t="s">
        <v>31251</v>
      </c>
      <c r="G8892" s="6" t="s">
        <v>31252</v>
      </c>
      <c r="H8892" s="79">
        <v>6774.7821560000002</v>
      </c>
    </row>
    <row r="8893" spans="1:8" x14ac:dyDescent="0.2">
      <c r="A8893" s="6">
        <v>30059841</v>
      </c>
      <c r="B8893" s="6" t="s">
        <v>31253</v>
      </c>
      <c r="C8893" s="6" t="s">
        <v>6254</v>
      </c>
      <c r="D8893" s="6" t="s">
        <v>13301</v>
      </c>
      <c r="E8893" s="6" t="s">
        <v>5638</v>
      </c>
      <c r="F8893" s="6" t="s">
        <v>31254</v>
      </c>
      <c r="G8893" s="6" t="s">
        <v>31255</v>
      </c>
      <c r="H8893" s="79">
        <v>6774.7821560000002</v>
      </c>
    </row>
    <row r="8894" spans="1:8" x14ac:dyDescent="0.2">
      <c r="A8894" s="6">
        <v>30439157</v>
      </c>
      <c r="B8894" s="6" t="s">
        <v>31256</v>
      </c>
      <c r="C8894" s="6" t="s">
        <v>6258</v>
      </c>
      <c r="D8894" s="6" t="s">
        <v>13301</v>
      </c>
      <c r="E8894" s="6" t="s">
        <v>5638</v>
      </c>
      <c r="F8894" s="6" t="s">
        <v>31257</v>
      </c>
      <c r="G8894" s="6" t="s">
        <v>31258</v>
      </c>
      <c r="H8894" s="79">
        <v>6774.7821560000002</v>
      </c>
    </row>
    <row r="8895" spans="1:8" x14ac:dyDescent="0.2">
      <c r="A8895" s="6">
        <v>30084701</v>
      </c>
      <c r="B8895" s="6" t="s">
        <v>31259</v>
      </c>
      <c r="C8895" s="6" t="s">
        <v>6117</v>
      </c>
      <c r="D8895" s="6" t="s">
        <v>9992</v>
      </c>
      <c r="E8895" s="6" t="s">
        <v>9993</v>
      </c>
      <c r="F8895" s="6" t="s">
        <v>31260</v>
      </c>
      <c r="G8895" s="6" t="s">
        <v>31261</v>
      </c>
      <c r="H8895" s="79">
        <v>6793.9383600000001</v>
      </c>
    </row>
    <row r="8896" spans="1:8" x14ac:dyDescent="0.2">
      <c r="A8896" s="6">
        <v>30313677</v>
      </c>
      <c r="B8896" s="6" t="s">
        <v>31262</v>
      </c>
      <c r="C8896" s="6" t="s">
        <v>10400</v>
      </c>
      <c r="D8896" s="6" t="s">
        <v>9992</v>
      </c>
      <c r="E8896" s="6" t="s">
        <v>9993</v>
      </c>
      <c r="F8896" s="6" t="s">
        <v>31263</v>
      </c>
      <c r="G8896" s="6" t="s">
        <v>31264</v>
      </c>
      <c r="H8896" s="79">
        <v>6793.9383600000001</v>
      </c>
    </row>
    <row r="8897" spans="1:8" x14ac:dyDescent="0.2">
      <c r="A8897" s="6">
        <v>30366062</v>
      </c>
      <c r="B8897" s="6" t="s">
        <v>31265</v>
      </c>
      <c r="C8897" s="6" t="s">
        <v>6416</v>
      </c>
      <c r="D8897" s="6" t="s">
        <v>9992</v>
      </c>
      <c r="E8897" s="6" t="s">
        <v>9993</v>
      </c>
      <c r="F8897" s="6" t="s">
        <v>31266</v>
      </c>
      <c r="G8897" s="6" t="s">
        <v>31267</v>
      </c>
      <c r="H8897" s="79">
        <v>6793.9383600000001</v>
      </c>
    </row>
    <row r="8898" spans="1:8" x14ac:dyDescent="0.2">
      <c r="A8898" s="6">
        <v>30416340</v>
      </c>
      <c r="B8898" s="6" t="s">
        <v>31268</v>
      </c>
      <c r="C8898" s="6" t="s">
        <v>6420</v>
      </c>
      <c r="D8898" s="6" t="s">
        <v>9992</v>
      </c>
      <c r="E8898" s="6" t="s">
        <v>9993</v>
      </c>
      <c r="F8898" s="6" t="s">
        <v>31269</v>
      </c>
      <c r="G8898" s="6" t="s">
        <v>31270</v>
      </c>
      <c r="H8898" s="79">
        <v>6793.9383600000001</v>
      </c>
    </row>
    <row r="8899" spans="1:8" x14ac:dyDescent="0.2">
      <c r="A8899" s="6">
        <v>30393353</v>
      </c>
      <c r="B8899" s="6" t="s">
        <v>31271</v>
      </c>
      <c r="C8899" s="6" t="s">
        <v>6424</v>
      </c>
      <c r="D8899" s="6" t="s">
        <v>9992</v>
      </c>
      <c r="E8899" s="6" t="s">
        <v>9993</v>
      </c>
      <c r="F8899" s="6" t="s">
        <v>31272</v>
      </c>
      <c r="G8899" s="6" t="s">
        <v>31273</v>
      </c>
      <c r="H8899" s="79">
        <v>6793.9383600000001</v>
      </c>
    </row>
    <row r="8900" spans="1:8" x14ac:dyDescent="0.2">
      <c r="A8900" s="6">
        <v>30254376</v>
      </c>
      <c r="B8900" s="6" t="s">
        <v>31274</v>
      </c>
      <c r="C8900" s="6" t="s">
        <v>6428</v>
      </c>
      <c r="D8900" s="6" t="s">
        <v>9992</v>
      </c>
      <c r="E8900" s="6" t="s">
        <v>9993</v>
      </c>
      <c r="F8900" s="6" t="s">
        <v>31275</v>
      </c>
      <c r="G8900" s="6" t="s">
        <v>31276</v>
      </c>
      <c r="H8900" s="79">
        <v>6793.9383600000001</v>
      </c>
    </row>
    <row r="8901" spans="1:8" x14ac:dyDescent="0.2">
      <c r="A8901" s="6">
        <v>30036065</v>
      </c>
      <c r="B8901" s="6" t="s">
        <v>31277</v>
      </c>
      <c r="C8901" s="6" t="s">
        <v>5636</v>
      </c>
      <c r="D8901" s="6" t="s">
        <v>12594</v>
      </c>
      <c r="E8901" s="6" t="s">
        <v>5893</v>
      </c>
      <c r="F8901" s="6" t="s">
        <v>31278</v>
      </c>
      <c r="G8901" s="6" t="s">
        <v>31279</v>
      </c>
      <c r="H8901" s="79">
        <v>6802.2704409999997</v>
      </c>
    </row>
    <row r="8902" spans="1:8" x14ac:dyDescent="0.2">
      <c r="A8902" s="6">
        <v>30257895</v>
      </c>
      <c r="B8902" s="6" t="s">
        <v>31280</v>
      </c>
      <c r="C8902" s="6" t="s">
        <v>5636</v>
      </c>
      <c r="D8902" s="6" t="s">
        <v>12610</v>
      </c>
      <c r="E8902" s="6" t="s">
        <v>5893</v>
      </c>
      <c r="F8902" s="6" t="s">
        <v>31281</v>
      </c>
      <c r="G8902" s="6" t="s">
        <v>31282</v>
      </c>
      <c r="H8902" s="79">
        <v>6802.2704409999997</v>
      </c>
    </row>
    <row r="8903" spans="1:8" x14ac:dyDescent="0.2">
      <c r="A8903" s="6">
        <v>30216380</v>
      </c>
      <c r="B8903" s="6" t="s">
        <v>31283</v>
      </c>
      <c r="C8903" s="6" t="s">
        <v>7198</v>
      </c>
      <c r="D8903" s="6" t="s">
        <v>22958</v>
      </c>
      <c r="E8903" s="6" t="s">
        <v>5638</v>
      </c>
      <c r="F8903" s="6" t="s">
        <v>31284</v>
      </c>
      <c r="G8903" s="6" t="s">
        <v>31285</v>
      </c>
      <c r="H8903" s="79">
        <v>6823.8330830000004</v>
      </c>
    </row>
    <row r="8904" spans="1:8" x14ac:dyDescent="0.2">
      <c r="A8904" s="6">
        <v>30369452</v>
      </c>
      <c r="B8904" s="6" t="s">
        <v>31286</v>
      </c>
      <c r="C8904" s="6" t="s">
        <v>7198</v>
      </c>
      <c r="D8904" s="6" t="s">
        <v>7351</v>
      </c>
      <c r="E8904" s="6" t="s">
        <v>5638</v>
      </c>
      <c r="F8904" s="6" t="s">
        <v>31287</v>
      </c>
      <c r="G8904" s="6" t="s">
        <v>31288</v>
      </c>
      <c r="H8904" s="79">
        <v>6823.8330830000004</v>
      </c>
    </row>
    <row r="8905" spans="1:8" x14ac:dyDescent="0.2">
      <c r="A8905" s="6">
        <v>30453052</v>
      </c>
      <c r="B8905" s="6" t="s">
        <v>31289</v>
      </c>
      <c r="C8905" s="6" t="s">
        <v>6596</v>
      </c>
      <c r="D8905" s="6" t="s">
        <v>18044</v>
      </c>
      <c r="E8905" s="6" t="s">
        <v>5638</v>
      </c>
      <c r="F8905" s="6" t="s">
        <v>31290</v>
      </c>
      <c r="G8905" s="6" t="s">
        <v>31291</v>
      </c>
      <c r="H8905" s="79">
        <v>6828.863531</v>
      </c>
    </row>
    <row r="8906" spans="1:8" x14ac:dyDescent="0.2">
      <c r="A8906" s="6">
        <v>30218138</v>
      </c>
      <c r="B8906" s="6" t="s">
        <v>31292</v>
      </c>
      <c r="C8906" s="6" t="s">
        <v>6600</v>
      </c>
      <c r="D8906" s="6" t="s">
        <v>18044</v>
      </c>
      <c r="E8906" s="6" t="s">
        <v>5638</v>
      </c>
      <c r="F8906" s="6" t="s">
        <v>31293</v>
      </c>
      <c r="G8906" s="6" t="s">
        <v>31294</v>
      </c>
      <c r="H8906" s="79">
        <v>6828.863531</v>
      </c>
    </row>
    <row r="8907" spans="1:8" x14ac:dyDescent="0.2">
      <c r="A8907" s="6">
        <v>30430415</v>
      </c>
      <c r="B8907" s="6" t="s">
        <v>31295</v>
      </c>
      <c r="C8907" s="6" t="s">
        <v>7194</v>
      </c>
      <c r="D8907" s="6" t="s">
        <v>22958</v>
      </c>
      <c r="E8907" s="6" t="s">
        <v>5638</v>
      </c>
      <c r="F8907" s="6" t="s">
        <v>31296</v>
      </c>
      <c r="G8907" s="6" t="s">
        <v>31297</v>
      </c>
      <c r="H8907" s="79">
        <v>6834.062954</v>
      </c>
    </row>
    <row r="8908" spans="1:8" x14ac:dyDescent="0.2">
      <c r="A8908" s="6">
        <v>30146613</v>
      </c>
      <c r="B8908" s="6" t="s">
        <v>31298</v>
      </c>
      <c r="C8908" s="6" t="s">
        <v>7194</v>
      </c>
      <c r="D8908" s="6" t="s">
        <v>7351</v>
      </c>
      <c r="E8908" s="6" t="s">
        <v>5638</v>
      </c>
      <c r="F8908" s="6" t="s">
        <v>31299</v>
      </c>
      <c r="G8908" s="6" t="s">
        <v>31300</v>
      </c>
      <c r="H8908" s="79">
        <v>6834.062954</v>
      </c>
    </row>
    <row r="8909" spans="1:8" x14ac:dyDescent="0.2">
      <c r="A8909" s="6">
        <v>30440049</v>
      </c>
      <c r="B8909" s="6" t="s">
        <v>31301</v>
      </c>
      <c r="C8909" s="6" t="s">
        <v>6234</v>
      </c>
      <c r="D8909" s="6" t="s">
        <v>22958</v>
      </c>
      <c r="E8909" s="6" t="s">
        <v>5638</v>
      </c>
      <c r="F8909" s="6" t="s">
        <v>31302</v>
      </c>
      <c r="G8909" s="6" t="s">
        <v>31303</v>
      </c>
      <c r="H8909" s="79">
        <v>6848.4718979999998</v>
      </c>
    </row>
    <row r="8910" spans="1:8" x14ac:dyDescent="0.2">
      <c r="A8910" s="6">
        <v>30012172</v>
      </c>
      <c r="B8910" s="6" t="s">
        <v>31304</v>
      </c>
      <c r="C8910" s="6" t="s">
        <v>6238</v>
      </c>
      <c r="D8910" s="6" t="s">
        <v>22958</v>
      </c>
      <c r="E8910" s="6" t="s">
        <v>5638</v>
      </c>
      <c r="F8910" s="6" t="s">
        <v>31305</v>
      </c>
      <c r="G8910" s="6" t="s">
        <v>31306</v>
      </c>
      <c r="H8910" s="79">
        <v>6848.4718979999998</v>
      </c>
    </row>
    <row r="8911" spans="1:8" x14ac:dyDescent="0.2">
      <c r="A8911" s="6">
        <v>30217496</v>
      </c>
      <c r="B8911" s="6" t="s">
        <v>31307</v>
      </c>
      <c r="C8911" s="6" t="s">
        <v>7091</v>
      </c>
      <c r="D8911" s="6" t="s">
        <v>22958</v>
      </c>
      <c r="E8911" s="6" t="s">
        <v>5638</v>
      </c>
      <c r="F8911" s="6" t="s">
        <v>31308</v>
      </c>
      <c r="G8911" s="6" t="s">
        <v>31309</v>
      </c>
      <c r="H8911" s="79">
        <v>6848.4718979999998</v>
      </c>
    </row>
    <row r="8912" spans="1:8" x14ac:dyDescent="0.2">
      <c r="A8912" s="6">
        <v>30155766</v>
      </c>
      <c r="B8912" s="6" t="s">
        <v>31310</v>
      </c>
      <c r="C8912" s="6" t="s">
        <v>6238</v>
      </c>
      <c r="D8912" s="6" t="s">
        <v>7351</v>
      </c>
      <c r="E8912" s="6" t="s">
        <v>5638</v>
      </c>
      <c r="F8912" s="6" t="s">
        <v>31311</v>
      </c>
      <c r="G8912" s="6" t="s">
        <v>31312</v>
      </c>
      <c r="H8912" s="79">
        <v>6848.4718979999998</v>
      </c>
    </row>
    <row r="8913" spans="1:8" x14ac:dyDescent="0.2">
      <c r="A8913" s="6">
        <v>30089083</v>
      </c>
      <c r="B8913" s="6" t="s">
        <v>31313</v>
      </c>
      <c r="C8913" s="6" t="s">
        <v>7091</v>
      </c>
      <c r="D8913" s="6" t="s">
        <v>7351</v>
      </c>
      <c r="E8913" s="6" t="s">
        <v>5638</v>
      </c>
      <c r="F8913" s="6" t="s">
        <v>31314</v>
      </c>
      <c r="G8913" s="6" t="s">
        <v>31315</v>
      </c>
      <c r="H8913" s="79">
        <v>6848.4718979999998</v>
      </c>
    </row>
    <row r="8914" spans="1:8" x14ac:dyDescent="0.2">
      <c r="A8914" s="6">
        <v>30245594</v>
      </c>
      <c r="B8914" s="6" t="s">
        <v>31316</v>
      </c>
      <c r="C8914" s="6" t="s">
        <v>5646</v>
      </c>
      <c r="D8914" s="6" t="s">
        <v>28277</v>
      </c>
      <c r="E8914" s="6" t="s">
        <v>5638</v>
      </c>
      <c r="F8914" s="6" t="s">
        <v>31317</v>
      </c>
      <c r="G8914" s="6" t="s">
        <v>31318</v>
      </c>
      <c r="H8914" s="79">
        <v>6862.2540440000002</v>
      </c>
    </row>
    <row r="8915" spans="1:8" x14ac:dyDescent="0.2">
      <c r="A8915" s="6">
        <v>30211371</v>
      </c>
      <c r="B8915" s="6" t="s">
        <v>1662</v>
      </c>
      <c r="C8915" s="6" t="s">
        <v>5646</v>
      </c>
      <c r="D8915" s="6" t="s">
        <v>28152</v>
      </c>
      <c r="E8915" s="6" t="s">
        <v>5638</v>
      </c>
      <c r="F8915" s="6" t="s">
        <v>1657</v>
      </c>
      <c r="G8915" s="6" t="s">
        <v>1658</v>
      </c>
      <c r="H8915" s="79">
        <v>6862.2540440000002</v>
      </c>
    </row>
    <row r="8916" spans="1:8" x14ac:dyDescent="0.2">
      <c r="A8916" s="6">
        <v>30374167</v>
      </c>
      <c r="B8916" s="6" t="s">
        <v>3148</v>
      </c>
      <c r="C8916" s="6" t="s">
        <v>5646</v>
      </c>
      <c r="D8916" s="6" t="s">
        <v>27440</v>
      </c>
      <c r="E8916" s="6" t="s">
        <v>5638</v>
      </c>
      <c r="F8916" s="6" t="s">
        <v>3144</v>
      </c>
      <c r="G8916" s="6" t="s">
        <v>3145</v>
      </c>
      <c r="H8916" s="79">
        <v>6862.2540440000002</v>
      </c>
    </row>
    <row r="8917" spans="1:8" x14ac:dyDescent="0.2">
      <c r="A8917" s="6">
        <v>30353433</v>
      </c>
      <c r="B8917" s="6" t="s">
        <v>31319</v>
      </c>
      <c r="C8917" s="6" t="s">
        <v>6740</v>
      </c>
      <c r="D8917" s="6" t="s">
        <v>18358</v>
      </c>
      <c r="E8917" s="6" t="s">
        <v>5638</v>
      </c>
      <c r="F8917" s="6" t="s">
        <v>31320</v>
      </c>
      <c r="G8917" s="6" t="s">
        <v>31321</v>
      </c>
      <c r="H8917" s="79">
        <v>6867.8790760000002</v>
      </c>
    </row>
    <row r="8918" spans="1:8" x14ac:dyDescent="0.2">
      <c r="A8918" s="6">
        <v>30022053</v>
      </c>
      <c r="B8918" s="6" t="s">
        <v>31322</v>
      </c>
      <c r="C8918" s="6" t="s">
        <v>6740</v>
      </c>
      <c r="D8918" s="6" t="s">
        <v>18855</v>
      </c>
      <c r="E8918" s="6" t="s">
        <v>5638</v>
      </c>
      <c r="F8918" s="6" t="s">
        <v>31323</v>
      </c>
      <c r="G8918" s="6" t="s">
        <v>31324</v>
      </c>
      <c r="H8918" s="79">
        <v>6867.8790760000002</v>
      </c>
    </row>
    <row r="8919" spans="1:8" x14ac:dyDescent="0.2">
      <c r="A8919" s="6">
        <v>30168378</v>
      </c>
      <c r="B8919" s="6" t="s">
        <v>31325</v>
      </c>
      <c r="C8919" s="6" t="s">
        <v>5642</v>
      </c>
      <c r="D8919" s="6" t="s">
        <v>13250</v>
      </c>
      <c r="E8919" s="6" t="s">
        <v>13251</v>
      </c>
      <c r="F8919" s="6" t="s">
        <v>31326</v>
      </c>
      <c r="G8919" s="6" t="s">
        <v>31327</v>
      </c>
      <c r="H8919" s="79">
        <v>6867.8790760000002</v>
      </c>
    </row>
    <row r="8920" spans="1:8" x14ac:dyDescent="0.2">
      <c r="A8920" s="6">
        <v>30147504</v>
      </c>
      <c r="B8920" s="6" t="s">
        <v>31328</v>
      </c>
      <c r="C8920" s="6" t="s">
        <v>6564</v>
      </c>
      <c r="D8920" s="6" t="s">
        <v>22958</v>
      </c>
      <c r="E8920" s="6" t="s">
        <v>5638</v>
      </c>
      <c r="F8920" s="6" t="s">
        <v>31329</v>
      </c>
      <c r="G8920" s="6" t="s">
        <v>31330</v>
      </c>
      <c r="H8920" s="79">
        <v>6889.0640350000003</v>
      </c>
    </row>
    <row r="8921" spans="1:8" x14ac:dyDescent="0.2">
      <c r="A8921" s="6">
        <v>30296892</v>
      </c>
      <c r="B8921" s="6" t="s">
        <v>31331</v>
      </c>
      <c r="C8921" s="6" t="s">
        <v>6568</v>
      </c>
      <c r="D8921" s="6" t="s">
        <v>22958</v>
      </c>
      <c r="E8921" s="6" t="s">
        <v>5638</v>
      </c>
      <c r="F8921" s="6" t="s">
        <v>31332</v>
      </c>
      <c r="G8921" s="6" t="s">
        <v>31333</v>
      </c>
      <c r="H8921" s="79">
        <v>6889.0640350000003</v>
      </c>
    </row>
    <row r="8922" spans="1:8" x14ac:dyDescent="0.2">
      <c r="A8922" s="6">
        <v>30119371</v>
      </c>
      <c r="B8922" s="6" t="s">
        <v>31334</v>
      </c>
      <c r="C8922" s="6" t="s">
        <v>7190</v>
      </c>
      <c r="D8922" s="6" t="s">
        <v>22958</v>
      </c>
      <c r="E8922" s="6" t="s">
        <v>5638</v>
      </c>
      <c r="F8922" s="6" t="s">
        <v>31335</v>
      </c>
      <c r="G8922" s="6" t="s">
        <v>31336</v>
      </c>
      <c r="H8922" s="79">
        <v>6889.0640350000003</v>
      </c>
    </row>
    <row r="8923" spans="1:8" x14ac:dyDescent="0.2">
      <c r="A8923" s="6">
        <v>30026600</v>
      </c>
      <c r="B8923" s="6" t="s">
        <v>31337</v>
      </c>
      <c r="C8923" s="6" t="s">
        <v>6564</v>
      </c>
      <c r="D8923" s="6" t="s">
        <v>7351</v>
      </c>
      <c r="E8923" s="6" t="s">
        <v>5638</v>
      </c>
      <c r="F8923" s="6" t="s">
        <v>31338</v>
      </c>
      <c r="G8923" s="6" t="s">
        <v>31339</v>
      </c>
      <c r="H8923" s="79">
        <v>6889.0640350000003</v>
      </c>
    </row>
    <row r="8924" spans="1:8" x14ac:dyDescent="0.2">
      <c r="A8924" s="6">
        <v>30317258</v>
      </c>
      <c r="B8924" s="6" t="s">
        <v>31340</v>
      </c>
      <c r="C8924" s="6" t="s">
        <v>6568</v>
      </c>
      <c r="D8924" s="6" t="s">
        <v>7351</v>
      </c>
      <c r="E8924" s="6" t="s">
        <v>5638</v>
      </c>
      <c r="F8924" s="6" t="s">
        <v>31341</v>
      </c>
      <c r="G8924" s="6" t="s">
        <v>31342</v>
      </c>
      <c r="H8924" s="79">
        <v>6889.0640350000003</v>
      </c>
    </row>
    <row r="8925" spans="1:8" x14ac:dyDescent="0.2">
      <c r="A8925" s="6">
        <v>30109635</v>
      </c>
      <c r="B8925" s="6" t="s">
        <v>31343</v>
      </c>
      <c r="C8925" s="6" t="s">
        <v>7190</v>
      </c>
      <c r="D8925" s="6" t="s">
        <v>7351</v>
      </c>
      <c r="E8925" s="6" t="s">
        <v>5638</v>
      </c>
      <c r="F8925" s="6" t="s">
        <v>31344</v>
      </c>
      <c r="G8925" s="6" t="s">
        <v>31345</v>
      </c>
      <c r="H8925" s="79">
        <v>6889.0640350000003</v>
      </c>
    </row>
    <row r="8926" spans="1:8" x14ac:dyDescent="0.2">
      <c r="A8926" s="6">
        <v>30004692</v>
      </c>
      <c r="B8926" s="6" t="s">
        <v>31346</v>
      </c>
      <c r="C8926" s="6" t="s">
        <v>5776</v>
      </c>
      <c r="D8926" s="6" t="s">
        <v>19176</v>
      </c>
      <c r="E8926" s="6" t="s">
        <v>5893</v>
      </c>
      <c r="F8926" s="6" t="s">
        <v>31347</v>
      </c>
      <c r="G8926" s="6" t="s">
        <v>31348</v>
      </c>
      <c r="H8926" s="79">
        <v>6892.3513350000003</v>
      </c>
    </row>
    <row r="8927" spans="1:8" x14ac:dyDescent="0.2">
      <c r="A8927" s="6">
        <v>30315062</v>
      </c>
      <c r="B8927" s="6" t="s">
        <v>31349</v>
      </c>
      <c r="C8927" s="6" t="s">
        <v>5779</v>
      </c>
      <c r="D8927" s="6" t="s">
        <v>19176</v>
      </c>
      <c r="E8927" s="6" t="s">
        <v>5893</v>
      </c>
      <c r="F8927" s="6" t="s">
        <v>31350</v>
      </c>
      <c r="G8927" s="6" t="s">
        <v>31351</v>
      </c>
      <c r="H8927" s="79">
        <v>6892.3513350000003</v>
      </c>
    </row>
    <row r="8928" spans="1:8" x14ac:dyDescent="0.2">
      <c r="A8928" s="6">
        <v>30069349</v>
      </c>
      <c r="B8928" s="6" t="s">
        <v>31352</v>
      </c>
      <c r="C8928" s="6" t="s">
        <v>5776</v>
      </c>
      <c r="D8928" s="6" t="s">
        <v>19180</v>
      </c>
      <c r="E8928" s="6" t="s">
        <v>5893</v>
      </c>
      <c r="F8928" s="6" t="s">
        <v>31353</v>
      </c>
      <c r="G8928" s="6" t="s">
        <v>31354</v>
      </c>
      <c r="H8928" s="79">
        <v>6892.3513350000003</v>
      </c>
    </row>
    <row r="8929" spans="1:8" x14ac:dyDescent="0.2">
      <c r="A8929" s="6">
        <v>30196259</v>
      </c>
      <c r="B8929" s="6" t="s">
        <v>31355</v>
      </c>
      <c r="C8929" s="6" t="s">
        <v>5779</v>
      </c>
      <c r="D8929" s="6" t="s">
        <v>19180</v>
      </c>
      <c r="E8929" s="6" t="s">
        <v>5893</v>
      </c>
      <c r="F8929" s="6" t="s">
        <v>31356</v>
      </c>
      <c r="G8929" s="6" t="s">
        <v>31357</v>
      </c>
      <c r="H8929" s="79">
        <v>6892.3513350000003</v>
      </c>
    </row>
    <row r="8930" spans="1:8" x14ac:dyDescent="0.2">
      <c r="A8930" s="6">
        <v>30365779</v>
      </c>
      <c r="B8930" s="6" t="s">
        <v>31358</v>
      </c>
      <c r="C8930" s="6" t="s">
        <v>7699</v>
      </c>
      <c r="D8930" s="6" t="s">
        <v>19176</v>
      </c>
      <c r="E8930" s="6" t="s">
        <v>5893</v>
      </c>
      <c r="F8930" s="6" t="s">
        <v>31359</v>
      </c>
      <c r="G8930" s="6" t="s">
        <v>31360</v>
      </c>
      <c r="H8930" s="79">
        <v>6895.4255999999996</v>
      </c>
    </row>
    <row r="8931" spans="1:8" x14ac:dyDescent="0.2">
      <c r="A8931" s="6">
        <v>30017861</v>
      </c>
      <c r="B8931" s="6" t="s">
        <v>31361</v>
      </c>
      <c r="C8931" s="6" t="s">
        <v>7699</v>
      </c>
      <c r="D8931" s="6" t="s">
        <v>19180</v>
      </c>
      <c r="E8931" s="6" t="s">
        <v>5893</v>
      </c>
      <c r="F8931" s="6" t="s">
        <v>31362</v>
      </c>
      <c r="G8931" s="6" t="s">
        <v>31363</v>
      </c>
      <c r="H8931" s="79">
        <v>6895.4255999999996</v>
      </c>
    </row>
    <row r="8932" spans="1:8" x14ac:dyDescent="0.2">
      <c r="A8932" s="6">
        <v>30153836</v>
      </c>
      <c r="B8932" s="6" t="s">
        <v>31364</v>
      </c>
      <c r="C8932" s="6" t="s">
        <v>6552</v>
      </c>
      <c r="D8932" s="6" t="s">
        <v>17969</v>
      </c>
      <c r="E8932" s="6" t="s">
        <v>5893</v>
      </c>
      <c r="F8932" s="6" t="s">
        <v>31365</v>
      </c>
      <c r="G8932" s="6" t="s">
        <v>31366</v>
      </c>
      <c r="H8932" s="79">
        <v>6895.9106179999999</v>
      </c>
    </row>
    <row r="8933" spans="1:8" x14ac:dyDescent="0.2">
      <c r="A8933" s="6">
        <v>30360577</v>
      </c>
      <c r="B8933" s="6" t="s">
        <v>31367</v>
      </c>
      <c r="C8933" s="6" t="s">
        <v>6552</v>
      </c>
      <c r="D8933" s="6" t="s">
        <v>17973</v>
      </c>
      <c r="E8933" s="6" t="s">
        <v>5893</v>
      </c>
      <c r="F8933" s="6" t="s">
        <v>31368</v>
      </c>
      <c r="G8933" s="6" t="s">
        <v>31369</v>
      </c>
      <c r="H8933" s="79">
        <v>6895.9106179999999</v>
      </c>
    </row>
    <row r="8934" spans="1:8" x14ac:dyDescent="0.2">
      <c r="A8934" s="6">
        <v>30083143</v>
      </c>
      <c r="B8934" s="6" t="s">
        <v>31370</v>
      </c>
      <c r="C8934" s="6" t="s">
        <v>5993</v>
      </c>
      <c r="D8934" s="6" t="s">
        <v>17993</v>
      </c>
      <c r="E8934" s="6" t="s">
        <v>15819</v>
      </c>
      <c r="F8934" s="6" t="s">
        <v>31371</v>
      </c>
      <c r="G8934" s="6" t="s">
        <v>31372</v>
      </c>
      <c r="H8934" s="79">
        <v>6898.0337829999999</v>
      </c>
    </row>
    <row r="8935" spans="1:8" x14ac:dyDescent="0.2">
      <c r="A8935" s="6">
        <v>30377683</v>
      </c>
      <c r="B8935" s="6" t="s">
        <v>31373</v>
      </c>
      <c r="C8935" s="6" t="s">
        <v>5993</v>
      </c>
      <c r="D8935" s="6" t="s">
        <v>17997</v>
      </c>
      <c r="E8935" s="6" t="s">
        <v>15819</v>
      </c>
      <c r="F8935" s="6" t="s">
        <v>31374</v>
      </c>
      <c r="G8935" s="6" t="s">
        <v>31375</v>
      </c>
      <c r="H8935" s="79">
        <v>6898.0337829999999</v>
      </c>
    </row>
    <row r="8936" spans="1:8" x14ac:dyDescent="0.2">
      <c r="A8936" s="6">
        <v>30151524</v>
      </c>
      <c r="B8936" s="6" t="s">
        <v>31376</v>
      </c>
      <c r="C8936" s="6" t="s">
        <v>5997</v>
      </c>
      <c r="D8936" s="6" t="s">
        <v>17997</v>
      </c>
      <c r="E8936" s="6" t="s">
        <v>15819</v>
      </c>
      <c r="F8936" s="6" t="s">
        <v>31377</v>
      </c>
      <c r="G8936" s="6" t="s">
        <v>31378</v>
      </c>
      <c r="H8936" s="79">
        <v>6898.0337829999999</v>
      </c>
    </row>
    <row r="8937" spans="1:8" x14ac:dyDescent="0.2">
      <c r="A8937" s="6">
        <v>30083394</v>
      </c>
      <c r="B8937" s="6" t="s">
        <v>31379</v>
      </c>
      <c r="C8937" s="6" t="s">
        <v>5794</v>
      </c>
      <c r="D8937" s="6" t="s">
        <v>12594</v>
      </c>
      <c r="E8937" s="6" t="s">
        <v>5893</v>
      </c>
      <c r="F8937" s="6" t="s">
        <v>31380</v>
      </c>
      <c r="G8937" s="6" t="s">
        <v>31381</v>
      </c>
      <c r="H8937" s="79">
        <v>6918.8515649999999</v>
      </c>
    </row>
    <row r="8938" spans="1:8" x14ac:dyDescent="0.2">
      <c r="A8938" s="6">
        <v>30127907</v>
      </c>
      <c r="B8938" s="6" t="s">
        <v>31382</v>
      </c>
      <c r="C8938" s="6" t="s">
        <v>5794</v>
      </c>
      <c r="D8938" s="6" t="s">
        <v>12610</v>
      </c>
      <c r="E8938" s="6" t="s">
        <v>5893</v>
      </c>
      <c r="F8938" s="6" t="s">
        <v>31383</v>
      </c>
      <c r="G8938" s="6" t="s">
        <v>31384</v>
      </c>
      <c r="H8938" s="79">
        <v>6918.8515649999999</v>
      </c>
    </row>
    <row r="8939" spans="1:8" x14ac:dyDescent="0.2">
      <c r="A8939" s="6">
        <v>30063337</v>
      </c>
      <c r="B8939" s="6" t="s">
        <v>31385</v>
      </c>
      <c r="C8939" s="6" t="s">
        <v>7318</v>
      </c>
      <c r="D8939" s="6" t="s">
        <v>7351</v>
      </c>
      <c r="E8939" s="6" t="s">
        <v>5638</v>
      </c>
      <c r="F8939" s="6" t="s">
        <v>31386</v>
      </c>
      <c r="G8939" s="6" t="s">
        <v>31387</v>
      </c>
      <c r="H8939" s="79">
        <v>6940.0643170000003</v>
      </c>
    </row>
    <row r="8940" spans="1:8" x14ac:dyDescent="0.2">
      <c r="A8940" s="6">
        <v>30006793</v>
      </c>
      <c r="B8940" s="6" t="s">
        <v>31388</v>
      </c>
      <c r="C8940" s="6" t="s">
        <v>7318</v>
      </c>
      <c r="D8940" s="6" t="s">
        <v>7755</v>
      </c>
      <c r="E8940" s="6" t="s">
        <v>5638</v>
      </c>
      <c r="F8940" s="6" t="s">
        <v>31389</v>
      </c>
      <c r="G8940" s="6" t="s">
        <v>31390</v>
      </c>
      <c r="H8940" s="79">
        <v>6940.0643170000003</v>
      </c>
    </row>
    <row r="8941" spans="1:8" x14ac:dyDescent="0.2">
      <c r="A8941" s="6">
        <v>30265431</v>
      </c>
      <c r="B8941" s="6" t="s">
        <v>31391</v>
      </c>
      <c r="C8941" s="6" t="s">
        <v>5730</v>
      </c>
      <c r="D8941" s="6" t="s">
        <v>18358</v>
      </c>
      <c r="E8941" s="6" t="s">
        <v>5638</v>
      </c>
      <c r="F8941" s="6" t="s">
        <v>31392</v>
      </c>
      <c r="G8941" s="6" t="s">
        <v>31393</v>
      </c>
      <c r="H8941" s="79">
        <v>6944.6430350000001</v>
      </c>
    </row>
    <row r="8942" spans="1:8" x14ac:dyDescent="0.2">
      <c r="A8942" s="6">
        <v>30100799</v>
      </c>
      <c r="B8942" s="6" t="s">
        <v>31394</v>
      </c>
      <c r="C8942" s="6" t="s">
        <v>31395</v>
      </c>
      <c r="D8942" s="6" t="s">
        <v>19351</v>
      </c>
      <c r="E8942" s="6" t="s">
        <v>5893</v>
      </c>
      <c r="F8942" s="6" t="s">
        <v>31396</v>
      </c>
      <c r="G8942" s="6" t="s">
        <v>31397</v>
      </c>
      <c r="H8942" s="79">
        <v>6944.6430350000001</v>
      </c>
    </row>
    <row r="8943" spans="1:8" x14ac:dyDescent="0.2">
      <c r="A8943" s="6">
        <v>30185092</v>
      </c>
      <c r="B8943" s="6" t="s">
        <v>31398</v>
      </c>
      <c r="C8943" s="6" t="s">
        <v>31399</v>
      </c>
      <c r="D8943" s="6" t="s">
        <v>20977</v>
      </c>
      <c r="E8943" s="6" t="s">
        <v>5638</v>
      </c>
      <c r="F8943" s="6" t="s">
        <v>31400</v>
      </c>
      <c r="G8943" s="6" t="s">
        <v>31401</v>
      </c>
      <c r="H8943" s="79">
        <v>6944.6430350000001</v>
      </c>
    </row>
    <row r="8944" spans="1:8" x14ac:dyDescent="0.2">
      <c r="A8944" s="6">
        <v>30175133</v>
      </c>
      <c r="B8944" s="6" t="s">
        <v>31402</v>
      </c>
      <c r="C8944" s="6" t="s">
        <v>8715</v>
      </c>
      <c r="D8944" s="6" t="s">
        <v>19180</v>
      </c>
      <c r="E8944" s="6" t="s">
        <v>5893</v>
      </c>
      <c r="F8944" s="6" t="s">
        <v>31403</v>
      </c>
      <c r="G8944" s="6" t="s">
        <v>31404</v>
      </c>
      <c r="H8944" s="79">
        <v>6947.04396</v>
      </c>
    </row>
    <row r="8945" spans="1:8" x14ac:dyDescent="0.2">
      <c r="A8945" s="6">
        <v>30093451</v>
      </c>
      <c r="B8945" s="6" t="s">
        <v>31405</v>
      </c>
      <c r="C8945" s="6" t="s">
        <v>6310</v>
      </c>
      <c r="D8945" s="6" t="s">
        <v>22958</v>
      </c>
      <c r="E8945" s="6" t="s">
        <v>5638</v>
      </c>
      <c r="F8945" s="6" t="s">
        <v>31406</v>
      </c>
      <c r="G8945" s="6" t="s">
        <v>31407</v>
      </c>
      <c r="H8945" s="79">
        <v>6966.4458699999996</v>
      </c>
    </row>
    <row r="8946" spans="1:8" x14ac:dyDescent="0.2">
      <c r="A8946" s="6">
        <v>30316133</v>
      </c>
      <c r="B8946" s="6" t="s">
        <v>31408</v>
      </c>
      <c r="C8946" s="6" t="s">
        <v>6548</v>
      </c>
      <c r="D8946" s="6" t="s">
        <v>22958</v>
      </c>
      <c r="E8946" s="6" t="s">
        <v>5638</v>
      </c>
      <c r="F8946" s="6" t="s">
        <v>31409</v>
      </c>
      <c r="G8946" s="6" t="s">
        <v>31410</v>
      </c>
      <c r="H8946" s="79">
        <v>6966.4458699999996</v>
      </c>
    </row>
    <row r="8947" spans="1:8" x14ac:dyDescent="0.2">
      <c r="A8947" s="6">
        <v>30107461</v>
      </c>
      <c r="B8947" s="6" t="s">
        <v>31411</v>
      </c>
      <c r="C8947" s="6" t="s">
        <v>6552</v>
      </c>
      <c r="D8947" s="6" t="s">
        <v>22958</v>
      </c>
      <c r="E8947" s="6" t="s">
        <v>5638</v>
      </c>
      <c r="F8947" s="6" t="s">
        <v>31412</v>
      </c>
      <c r="G8947" s="6" t="s">
        <v>31413</v>
      </c>
      <c r="H8947" s="79">
        <v>6966.4458699999996</v>
      </c>
    </row>
    <row r="8948" spans="1:8" x14ac:dyDescent="0.2">
      <c r="A8948" s="6">
        <v>30159248</v>
      </c>
      <c r="B8948" s="6" t="s">
        <v>31414</v>
      </c>
      <c r="C8948" s="6" t="s">
        <v>6556</v>
      </c>
      <c r="D8948" s="6" t="s">
        <v>22958</v>
      </c>
      <c r="E8948" s="6" t="s">
        <v>5638</v>
      </c>
      <c r="F8948" s="6" t="s">
        <v>31415</v>
      </c>
      <c r="G8948" s="6" t="s">
        <v>31416</v>
      </c>
      <c r="H8948" s="79">
        <v>6966.4458699999996</v>
      </c>
    </row>
    <row r="8949" spans="1:8" x14ac:dyDescent="0.2">
      <c r="A8949" s="6">
        <v>30365375</v>
      </c>
      <c r="B8949" s="6" t="s">
        <v>31417</v>
      </c>
      <c r="C8949" s="6" t="s">
        <v>6560</v>
      </c>
      <c r="D8949" s="6" t="s">
        <v>22958</v>
      </c>
      <c r="E8949" s="6" t="s">
        <v>5638</v>
      </c>
      <c r="F8949" s="6" t="s">
        <v>31418</v>
      </c>
      <c r="G8949" s="6" t="s">
        <v>31419</v>
      </c>
      <c r="H8949" s="79">
        <v>6966.4458699999996</v>
      </c>
    </row>
    <row r="8950" spans="1:8" x14ac:dyDescent="0.2">
      <c r="A8950" s="6">
        <v>30242590</v>
      </c>
      <c r="B8950" s="6" t="s">
        <v>31420</v>
      </c>
      <c r="C8950" s="6" t="s">
        <v>6310</v>
      </c>
      <c r="D8950" s="6" t="s">
        <v>7351</v>
      </c>
      <c r="E8950" s="6" t="s">
        <v>5638</v>
      </c>
      <c r="F8950" s="6" t="s">
        <v>31421</v>
      </c>
      <c r="G8950" s="6" t="s">
        <v>31422</v>
      </c>
      <c r="H8950" s="79">
        <v>6966.4458699999996</v>
      </c>
    </row>
    <row r="8951" spans="1:8" x14ac:dyDescent="0.2">
      <c r="A8951" s="6">
        <v>30006218</v>
      </c>
      <c r="B8951" s="6" t="s">
        <v>31423</v>
      </c>
      <c r="C8951" s="6" t="s">
        <v>6548</v>
      </c>
      <c r="D8951" s="6" t="s">
        <v>7351</v>
      </c>
      <c r="E8951" s="6" t="s">
        <v>5638</v>
      </c>
      <c r="F8951" s="6" t="s">
        <v>31424</v>
      </c>
      <c r="G8951" s="6" t="s">
        <v>31425</v>
      </c>
      <c r="H8951" s="79">
        <v>6966.4458699999996</v>
      </c>
    </row>
    <row r="8952" spans="1:8" x14ac:dyDescent="0.2">
      <c r="A8952" s="6">
        <v>30229373</v>
      </c>
      <c r="B8952" s="6" t="s">
        <v>31426</v>
      </c>
      <c r="C8952" s="6" t="s">
        <v>6552</v>
      </c>
      <c r="D8952" s="6" t="s">
        <v>7351</v>
      </c>
      <c r="E8952" s="6" t="s">
        <v>5638</v>
      </c>
      <c r="F8952" s="6" t="s">
        <v>31427</v>
      </c>
      <c r="G8952" s="6" t="s">
        <v>31428</v>
      </c>
      <c r="H8952" s="79">
        <v>6966.4458699999996</v>
      </c>
    </row>
    <row r="8953" spans="1:8" x14ac:dyDescent="0.2">
      <c r="A8953" s="6">
        <v>30072163</v>
      </c>
      <c r="B8953" s="6" t="s">
        <v>31429</v>
      </c>
      <c r="C8953" s="6" t="s">
        <v>6556</v>
      </c>
      <c r="D8953" s="6" t="s">
        <v>7351</v>
      </c>
      <c r="E8953" s="6" t="s">
        <v>5638</v>
      </c>
      <c r="F8953" s="6" t="s">
        <v>31430</v>
      </c>
      <c r="G8953" s="6" t="s">
        <v>31431</v>
      </c>
      <c r="H8953" s="79">
        <v>6966.4458699999996</v>
      </c>
    </row>
    <row r="8954" spans="1:8" x14ac:dyDescent="0.2">
      <c r="A8954" s="6">
        <v>30357067</v>
      </c>
      <c r="B8954" s="6" t="s">
        <v>31432</v>
      </c>
      <c r="C8954" s="6" t="s">
        <v>6560</v>
      </c>
      <c r="D8954" s="6" t="s">
        <v>7351</v>
      </c>
      <c r="E8954" s="6" t="s">
        <v>5638</v>
      </c>
      <c r="F8954" s="6" t="s">
        <v>31433</v>
      </c>
      <c r="G8954" s="6" t="s">
        <v>31434</v>
      </c>
      <c r="H8954" s="79">
        <v>6966.4458699999996</v>
      </c>
    </row>
    <row r="8955" spans="1:8" x14ac:dyDescent="0.2">
      <c r="A8955" s="6">
        <v>30429359</v>
      </c>
      <c r="B8955" s="6" t="s">
        <v>31435</v>
      </c>
      <c r="C8955" s="6" t="s">
        <v>6222</v>
      </c>
      <c r="D8955" s="6" t="s">
        <v>17969</v>
      </c>
      <c r="E8955" s="6" t="s">
        <v>5893</v>
      </c>
      <c r="F8955" s="6" t="s">
        <v>31436</v>
      </c>
      <c r="G8955" s="6" t="s">
        <v>31437</v>
      </c>
      <c r="H8955" s="79">
        <v>6974.3236200000001</v>
      </c>
    </row>
    <row r="8956" spans="1:8" x14ac:dyDescent="0.2">
      <c r="A8956" s="6">
        <v>30221139</v>
      </c>
      <c r="B8956" s="6" t="s">
        <v>31438</v>
      </c>
      <c r="C8956" s="6" t="s">
        <v>6222</v>
      </c>
      <c r="D8956" s="6" t="s">
        <v>17973</v>
      </c>
      <c r="E8956" s="6" t="s">
        <v>5893</v>
      </c>
      <c r="F8956" s="6" t="s">
        <v>31439</v>
      </c>
      <c r="G8956" s="6" t="s">
        <v>31440</v>
      </c>
      <c r="H8956" s="79">
        <v>6974.3236200000001</v>
      </c>
    </row>
    <row r="8957" spans="1:8" x14ac:dyDescent="0.2">
      <c r="A8957" s="6">
        <v>30178741</v>
      </c>
      <c r="B8957" s="6" t="s">
        <v>31441</v>
      </c>
      <c r="C8957" s="6" t="s">
        <v>6021</v>
      </c>
      <c r="D8957" s="6" t="s">
        <v>18868</v>
      </c>
      <c r="E8957" s="6" t="s">
        <v>5638</v>
      </c>
      <c r="F8957" s="6" t="s">
        <v>31442</v>
      </c>
      <c r="G8957" s="6" t="s">
        <v>31443</v>
      </c>
      <c r="H8957" s="79">
        <v>7017.0441549999996</v>
      </c>
    </row>
    <row r="8958" spans="1:8" x14ac:dyDescent="0.2">
      <c r="A8958" s="6">
        <v>30119669</v>
      </c>
      <c r="B8958" s="6" t="s">
        <v>31444</v>
      </c>
      <c r="C8958" s="6" t="s">
        <v>6021</v>
      </c>
      <c r="D8958" s="6" t="s">
        <v>18870</v>
      </c>
      <c r="E8958" s="6" t="s">
        <v>5638</v>
      </c>
      <c r="F8958" s="6" t="s">
        <v>31445</v>
      </c>
      <c r="G8958" s="6" t="s">
        <v>31446</v>
      </c>
      <c r="H8958" s="79">
        <v>7017.0441549999996</v>
      </c>
    </row>
    <row r="8959" spans="1:8" x14ac:dyDescent="0.2">
      <c r="A8959" s="6">
        <v>30337716</v>
      </c>
      <c r="B8959" s="6" t="s">
        <v>31447</v>
      </c>
      <c r="C8959" s="6" t="s">
        <v>6021</v>
      </c>
      <c r="D8959" s="6" t="s">
        <v>18874</v>
      </c>
      <c r="E8959" s="6" t="s">
        <v>5638</v>
      </c>
      <c r="F8959" s="6" t="s">
        <v>31448</v>
      </c>
      <c r="G8959" s="6" t="s">
        <v>31449</v>
      </c>
      <c r="H8959" s="79">
        <v>7017.0441549999996</v>
      </c>
    </row>
    <row r="8960" spans="1:8" x14ac:dyDescent="0.2">
      <c r="A8960" s="6">
        <v>30356719</v>
      </c>
      <c r="B8960" s="6" t="s">
        <v>31450</v>
      </c>
      <c r="C8960" s="6" t="s">
        <v>9253</v>
      </c>
      <c r="D8960" s="6" t="s">
        <v>18587</v>
      </c>
      <c r="E8960" s="6" t="s">
        <v>15819</v>
      </c>
      <c r="F8960" s="6" t="s">
        <v>31451</v>
      </c>
      <c r="G8960" s="6" t="s">
        <v>31452</v>
      </c>
      <c r="H8960" s="79">
        <v>7028.4353289999999</v>
      </c>
    </row>
    <row r="8961" spans="1:8" x14ac:dyDescent="0.2">
      <c r="A8961" s="6">
        <v>30232982</v>
      </c>
      <c r="B8961" s="6" t="s">
        <v>31453</v>
      </c>
      <c r="C8961" s="6" t="s">
        <v>9257</v>
      </c>
      <c r="D8961" s="6" t="s">
        <v>18587</v>
      </c>
      <c r="E8961" s="6" t="s">
        <v>15819</v>
      </c>
      <c r="F8961" s="6" t="s">
        <v>31454</v>
      </c>
      <c r="G8961" s="6" t="s">
        <v>31455</v>
      </c>
      <c r="H8961" s="79">
        <v>7028.4353289999999</v>
      </c>
    </row>
    <row r="8962" spans="1:8" x14ac:dyDescent="0.2">
      <c r="A8962" s="6">
        <v>30284156</v>
      </c>
      <c r="B8962" s="6" t="s">
        <v>31456</v>
      </c>
      <c r="C8962" s="6" t="s">
        <v>9261</v>
      </c>
      <c r="D8962" s="6" t="s">
        <v>18587</v>
      </c>
      <c r="E8962" s="6" t="s">
        <v>15819</v>
      </c>
      <c r="F8962" s="6" t="s">
        <v>31457</v>
      </c>
      <c r="G8962" s="6" t="s">
        <v>31458</v>
      </c>
      <c r="H8962" s="79">
        <v>7028.4353289999999</v>
      </c>
    </row>
    <row r="8963" spans="1:8" x14ac:dyDescent="0.2">
      <c r="A8963" s="6">
        <v>30007403</v>
      </c>
      <c r="B8963" s="6" t="s">
        <v>31459</v>
      </c>
      <c r="C8963" s="6" t="s">
        <v>9265</v>
      </c>
      <c r="D8963" s="6" t="s">
        <v>18587</v>
      </c>
      <c r="E8963" s="6" t="s">
        <v>15819</v>
      </c>
      <c r="F8963" s="6" t="s">
        <v>31460</v>
      </c>
      <c r="G8963" s="6" t="s">
        <v>31461</v>
      </c>
      <c r="H8963" s="79">
        <v>7028.4353289999999</v>
      </c>
    </row>
    <row r="8964" spans="1:8" x14ac:dyDescent="0.2">
      <c r="A8964" s="6">
        <v>30310832</v>
      </c>
      <c r="B8964" s="6" t="s">
        <v>31462</v>
      </c>
      <c r="C8964" s="6" t="s">
        <v>6572</v>
      </c>
      <c r="D8964" s="6" t="s">
        <v>19176</v>
      </c>
      <c r="E8964" s="6" t="s">
        <v>5893</v>
      </c>
      <c r="F8964" s="6" t="s">
        <v>31463</v>
      </c>
      <c r="G8964" s="6" t="s">
        <v>31464</v>
      </c>
      <c r="H8964" s="79">
        <v>7038.0564400000003</v>
      </c>
    </row>
    <row r="8965" spans="1:8" x14ac:dyDescent="0.2">
      <c r="A8965" s="6">
        <v>30326938</v>
      </c>
      <c r="B8965" s="6" t="s">
        <v>31465</v>
      </c>
      <c r="C8965" s="6" t="s">
        <v>6234</v>
      </c>
      <c r="D8965" s="6" t="s">
        <v>17993</v>
      </c>
      <c r="E8965" s="6" t="s">
        <v>15819</v>
      </c>
      <c r="F8965" s="6" t="s">
        <v>31466</v>
      </c>
      <c r="G8965" s="6" t="s">
        <v>31467</v>
      </c>
      <c r="H8965" s="79">
        <v>7052.7613959999999</v>
      </c>
    </row>
    <row r="8966" spans="1:8" x14ac:dyDescent="0.2">
      <c r="A8966" s="6">
        <v>30122216</v>
      </c>
      <c r="B8966" s="6" t="s">
        <v>31468</v>
      </c>
      <c r="C8966" s="6" t="s">
        <v>6234</v>
      </c>
      <c r="D8966" s="6" t="s">
        <v>17997</v>
      </c>
      <c r="E8966" s="6" t="s">
        <v>15819</v>
      </c>
      <c r="F8966" s="6" t="s">
        <v>31469</v>
      </c>
      <c r="G8966" s="6" t="s">
        <v>31470</v>
      </c>
      <c r="H8966" s="79">
        <v>7052.7613959999999</v>
      </c>
    </row>
    <row r="8967" spans="1:8" x14ac:dyDescent="0.2">
      <c r="A8967" s="6">
        <v>30131346</v>
      </c>
      <c r="B8967" s="6" t="s">
        <v>31471</v>
      </c>
      <c r="C8967" s="6" t="s">
        <v>6310</v>
      </c>
      <c r="D8967" s="6" t="s">
        <v>18044</v>
      </c>
      <c r="E8967" s="6" t="s">
        <v>5638</v>
      </c>
      <c r="F8967" s="6" t="s">
        <v>31472</v>
      </c>
      <c r="G8967" s="6" t="s">
        <v>31473</v>
      </c>
      <c r="H8967" s="79">
        <v>7052.7613959999999</v>
      </c>
    </row>
    <row r="8968" spans="1:8" x14ac:dyDescent="0.2">
      <c r="A8968" s="6">
        <v>30086273</v>
      </c>
      <c r="B8968" s="6" t="s">
        <v>1081</v>
      </c>
      <c r="C8968" s="6" t="s">
        <v>8085</v>
      </c>
      <c r="D8968" s="6" t="s">
        <v>11268</v>
      </c>
      <c r="E8968" s="6" t="s">
        <v>5638</v>
      </c>
      <c r="F8968" s="6" t="s">
        <v>1076</v>
      </c>
      <c r="G8968" s="6" t="s">
        <v>1077</v>
      </c>
      <c r="H8968" s="79">
        <v>7066.4806429999999</v>
      </c>
    </row>
    <row r="8969" spans="1:8" x14ac:dyDescent="0.2">
      <c r="A8969" s="6">
        <v>30081006</v>
      </c>
      <c r="B8969" s="6" t="s">
        <v>3825</v>
      </c>
      <c r="C8969" s="6" t="s">
        <v>5891</v>
      </c>
      <c r="D8969" s="6" t="s">
        <v>11268</v>
      </c>
      <c r="E8969" s="6" t="s">
        <v>5638</v>
      </c>
      <c r="F8969" s="6" t="s">
        <v>3820</v>
      </c>
      <c r="G8969" s="6" t="s">
        <v>3821</v>
      </c>
      <c r="H8969" s="79">
        <v>7066.4806429999999</v>
      </c>
    </row>
    <row r="8970" spans="1:8" x14ac:dyDescent="0.2">
      <c r="A8970" s="6">
        <v>30061860</v>
      </c>
      <c r="B8970" s="6" t="s">
        <v>4713</v>
      </c>
      <c r="C8970" s="6" t="s">
        <v>5897</v>
      </c>
      <c r="D8970" s="6" t="s">
        <v>11268</v>
      </c>
      <c r="E8970" s="6" t="s">
        <v>5638</v>
      </c>
      <c r="F8970" s="6" t="s">
        <v>4709</v>
      </c>
      <c r="G8970" s="6" t="s">
        <v>4710</v>
      </c>
      <c r="H8970" s="79">
        <v>7066.4806429999999</v>
      </c>
    </row>
    <row r="8971" spans="1:8" x14ac:dyDescent="0.2">
      <c r="A8971" s="6">
        <v>30082691</v>
      </c>
      <c r="B8971" s="6" t="s">
        <v>2703</v>
      </c>
      <c r="C8971" s="6" t="s">
        <v>5901</v>
      </c>
      <c r="D8971" s="6" t="s">
        <v>11268</v>
      </c>
      <c r="E8971" s="6" t="s">
        <v>5638</v>
      </c>
      <c r="F8971" s="6" t="s">
        <v>2698</v>
      </c>
      <c r="G8971" s="6" t="s">
        <v>2699</v>
      </c>
      <c r="H8971" s="79">
        <v>7066.4806429999999</v>
      </c>
    </row>
    <row r="8972" spans="1:8" x14ac:dyDescent="0.2">
      <c r="A8972" s="6">
        <v>30447220</v>
      </c>
      <c r="B8972" s="6" t="s">
        <v>31474</v>
      </c>
      <c r="C8972" s="6" t="s">
        <v>8085</v>
      </c>
      <c r="D8972" s="6" t="s">
        <v>11295</v>
      </c>
      <c r="E8972" s="6" t="s">
        <v>5638</v>
      </c>
      <c r="F8972" s="6" t="s">
        <v>31475</v>
      </c>
      <c r="G8972" s="6" t="s">
        <v>31476</v>
      </c>
      <c r="H8972" s="79">
        <v>7066.4806429999999</v>
      </c>
    </row>
    <row r="8973" spans="1:8" x14ac:dyDescent="0.2">
      <c r="A8973" s="6">
        <v>30422297</v>
      </c>
      <c r="B8973" s="6" t="s">
        <v>31477</v>
      </c>
      <c r="C8973" s="6" t="s">
        <v>5891</v>
      </c>
      <c r="D8973" s="6" t="s">
        <v>11295</v>
      </c>
      <c r="E8973" s="6" t="s">
        <v>5638</v>
      </c>
      <c r="F8973" s="6" t="s">
        <v>31478</v>
      </c>
      <c r="G8973" s="6" t="s">
        <v>31479</v>
      </c>
      <c r="H8973" s="79">
        <v>7066.4806429999999</v>
      </c>
    </row>
    <row r="8974" spans="1:8" x14ac:dyDescent="0.2">
      <c r="A8974" s="6">
        <v>30280374</v>
      </c>
      <c r="B8974" s="6" t="s">
        <v>31480</v>
      </c>
      <c r="C8974" s="6" t="s">
        <v>5897</v>
      </c>
      <c r="D8974" s="6" t="s">
        <v>11295</v>
      </c>
      <c r="E8974" s="6" t="s">
        <v>5638</v>
      </c>
      <c r="F8974" s="6" t="s">
        <v>31481</v>
      </c>
      <c r="G8974" s="6" t="s">
        <v>31482</v>
      </c>
      <c r="H8974" s="79">
        <v>7066.4806429999999</v>
      </c>
    </row>
    <row r="8975" spans="1:8" x14ac:dyDescent="0.2">
      <c r="A8975" s="6">
        <v>30239248</v>
      </c>
      <c r="B8975" s="6" t="s">
        <v>31483</v>
      </c>
      <c r="C8975" s="6" t="s">
        <v>5901</v>
      </c>
      <c r="D8975" s="6" t="s">
        <v>11295</v>
      </c>
      <c r="E8975" s="6" t="s">
        <v>5638</v>
      </c>
      <c r="F8975" s="6" t="s">
        <v>31484</v>
      </c>
      <c r="G8975" s="6" t="s">
        <v>31485</v>
      </c>
      <c r="H8975" s="79">
        <v>7066.4806429999999</v>
      </c>
    </row>
    <row r="8976" spans="1:8" x14ac:dyDescent="0.2">
      <c r="A8976" s="6">
        <v>30259516</v>
      </c>
      <c r="B8976" s="6" t="s">
        <v>31486</v>
      </c>
      <c r="C8976" s="6" t="s">
        <v>5762</v>
      </c>
      <c r="D8976" s="6" t="s">
        <v>19176</v>
      </c>
      <c r="E8976" s="6" t="s">
        <v>5893</v>
      </c>
      <c r="F8976" s="6" t="s">
        <v>31487</v>
      </c>
      <c r="G8976" s="6" t="s">
        <v>31488</v>
      </c>
      <c r="H8976" s="79">
        <v>7068.2948239999996</v>
      </c>
    </row>
    <row r="8977" spans="1:8" x14ac:dyDescent="0.2">
      <c r="A8977" s="6">
        <v>30283184</v>
      </c>
      <c r="B8977" s="6" t="s">
        <v>31489</v>
      </c>
      <c r="C8977" s="6" t="s">
        <v>5762</v>
      </c>
      <c r="D8977" s="6" t="s">
        <v>19180</v>
      </c>
      <c r="E8977" s="6" t="s">
        <v>5893</v>
      </c>
      <c r="F8977" s="6" t="s">
        <v>31490</v>
      </c>
      <c r="G8977" s="6" t="s">
        <v>31491</v>
      </c>
      <c r="H8977" s="79">
        <v>7068.2948239999996</v>
      </c>
    </row>
    <row r="8978" spans="1:8" x14ac:dyDescent="0.2">
      <c r="A8978" s="6">
        <v>30332020</v>
      </c>
      <c r="B8978" s="6" t="s">
        <v>31492</v>
      </c>
      <c r="C8978" s="6" t="s">
        <v>6416</v>
      </c>
      <c r="D8978" s="6" t="s">
        <v>19176</v>
      </c>
      <c r="E8978" s="6" t="s">
        <v>5893</v>
      </c>
      <c r="F8978" s="6" t="s">
        <v>31493</v>
      </c>
      <c r="G8978" s="6" t="s">
        <v>31494</v>
      </c>
      <c r="H8978" s="79">
        <v>7070.4498800000001</v>
      </c>
    </row>
    <row r="8979" spans="1:8" x14ac:dyDescent="0.2">
      <c r="A8979" s="6">
        <v>30322913</v>
      </c>
      <c r="B8979" s="6" t="s">
        <v>31495</v>
      </c>
      <c r="C8979" s="6" t="s">
        <v>6420</v>
      </c>
      <c r="D8979" s="6" t="s">
        <v>19176</v>
      </c>
      <c r="E8979" s="6" t="s">
        <v>5893</v>
      </c>
      <c r="F8979" s="6" t="s">
        <v>31496</v>
      </c>
      <c r="G8979" s="6" t="s">
        <v>31497</v>
      </c>
      <c r="H8979" s="79">
        <v>7070.4498800000001</v>
      </c>
    </row>
    <row r="8980" spans="1:8" x14ac:dyDescent="0.2">
      <c r="A8980" s="6">
        <v>30204244</v>
      </c>
      <c r="B8980" s="6" t="s">
        <v>31498</v>
      </c>
      <c r="C8980" s="6" t="s">
        <v>6416</v>
      </c>
      <c r="D8980" s="6" t="s">
        <v>19180</v>
      </c>
      <c r="E8980" s="6" t="s">
        <v>5893</v>
      </c>
      <c r="F8980" s="6" t="s">
        <v>31499</v>
      </c>
      <c r="G8980" s="6" t="s">
        <v>31500</v>
      </c>
      <c r="H8980" s="79">
        <v>7070.4498800000001</v>
      </c>
    </row>
    <row r="8981" spans="1:8" x14ac:dyDescent="0.2">
      <c r="A8981" s="6">
        <v>30354185</v>
      </c>
      <c r="B8981" s="6" t="s">
        <v>31501</v>
      </c>
      <c r="C8981" s="6" t="s">
        <v>6420</v>
      </c>
      <c r="D8981" s="6" t="s">
        <v>19180</v>
      </c>
      <c r="E8981" s="6" t="s">
        <v>5893</v>
      </c>
      <c r="F8981" s="6" t="s">
        <v>31502</v>
      </c>
      <c r="G8981" s="6" t="s">
        <v>31503</v>
      </c>
      <c r="H8981" s="79">
        <v>7070.4498800000001</v>
      </c>
    </row>
    <row r="8982" spans="1:8" x14ac:dyDescent="0.2">
      <c r="A8982" s="6">
        <v>30200032</v>
      </c>
      <c r="B8982" s="6" t="s">
        <v>31504</v>
      </c>
      <c r="C8982" s="6" t="s">
        <v>5965</v>
      </c>
      <c r="D8982" s="6" t="s">
        <v>28070</v>
      </c>
      <c r="E8982" s="6" t="s">
        <v>5638</v>
      </c>
      <c r="F8982" s="6" t="s">
        <v>31505</v>
      </c>
      <c r="G8982" s="6" t="s">
        <v>31506</v>
      </c>
      <c r="H8982" s="79">
        <v>7077.1642060000004</v>
      </c>
    </row>
    <row r="8983" spans="1:8" x14ac:dyDescent="0.2">
      <c r="A8983" s="6">
        <v>30133218</v>
      </c>
      <c r="B8983" s="6" t="s">
        <v>31507</v>
      </c>
      <c r="C8983" s="6" t="s">
        <v>7202</v>
      </c>
      <c r="D8983" s="6" t="s">
        <v>7351</v>
      </c>
      <c r="E8983" s="6" t="s">
        <v>5638</v>
      </c>
      <c r="F8983" s="6" t="s">
        <v>31508</v>
      </c>
      <c r="G8983" s="6" t="s">
        <v>31509</v>
      </c>
      <c r="H8983" s="79">
        <v>7089.9566400000003</v>
      </c>
    </row>
    <row r="8984" spans="1:8" x14ac:dyDescent="0.2">
      <c r="A8984" s="6">
        <v>30392342</v>
      </c>
      <c r="B8984" s="6" t="s">
        <v>31510</v>
      </c>
      <c r="C8984" s="6" t="s">
        <v>7202</v>
      </c>
      <c r="D8984" s="6" t="s">
        <v>22958</v>
      </c>
      <c r="E8984" s="6" t="s">
        <v>5638</v>
      </c>
      <c r="F8984" s="6" t="s">
        <v>31511</v>
      </c>
      <c r="G8984" s="6" t="s">
        <v>31512</v>
      </c>
      <c r="H8984" s="79">
        <v>7101.1241099999997</v>
      </c>
    </row>
    <row r="8985" spans="1:8" x14ac:dyDescent="0.2">
      <c r="A8985" s="6">
        <v>30059847</v>
      </c>
      <c r="B8985" s="6" t="s">
        <v>31513</v>
      </c>
      <c r="C8985" s="6" t="s">
        <v>6085</v>
      </c>
      <c r="D8985" s="6" t="s">
        <v>19176</v>
      </c>
      <c r="E8985" s="6" t="s">
        <v>5893</v>
      </c>
      <c r="F8985" s="6" t="s">
        <v>31514</v>
      </c>
      <c r="G8985" s="6" t="s">
        <v>31515</v>
      </c>
      <c r="H8985" s="79">
        <v>7104.9838909999999</v>
      </c>
    </row>
    <row r="8986" spans="1:8" x14ac:dyDescent="0.2">
      <c r="A8986" s="6">
        <v>30091294</v>
      </c>
      <c r="B8986" s="6" t="s">
        <v>31516</v>
      </c>
      <c r="C8986" s="6" t="s">
        <v>6085</v>
      </c>
      <c r="D8986" s="6" t="s">
        <v>19180</v>
      </c>
      <c r="E8986" s="6" t="s">
        <v>5893</v>
      </c>
      <c r="F8986" s="6" t="s">
        <v>31517</v>
      </c>
      <c r="G8986" s="6" t="s">
        <v>31518</v>
      </c>
      <c r="H8986" s="79">
        <v>7104.9838909999999</v>
      </c>
    </row>
    <row r="8987" spans="1:8" x14ac:dyDescent="0.2">
      <c r="A8987" s="6">
        <v>30159247</v>
      </c>
      <c r="B8987" s="6" t="s">
        <v>31519</v>
      </c>
      <c r="C8987" s="6" t="s">
        <v>6576</v>
      </c>
      <c r="D8987" s="6" t="s">
        <v>18044</v>
      </c>
      <c r="E8987" s="6" t="s">
        <v>5638</v>
      </c>
      <c r="F8987" s="6" t="s">
        <v>31520</v>
      </c>
      <c r="G8987" s="6" t="s">
        <v>31521</v>
      </c>
      <c r="H8987" s="79">
        <v>7114.4505280000003</v>
      </c>
    </row>
    <row r="8988" spans="1:8" x14ac:dyDescent="0.2">
      <c r="A8988" s="6">
        <v>30102920</v>
      </c>
      <c r="B8988" s="6" t="s">
        <v>31522</v>
      </c>
      <c r="C8988" s="6" t="s">
        <v>10710</v>
      </c>
      <c r="D8988" s="6" t="s">
        <v>18868</v>
      </c>
      <c r="E8988" s="6" t="s">
        <v>5638</v>
      </c>
      <c r="F8988" s="6" t="s">
        <v>31523</v>
      </c>
      <c r="G8988" s="6" t="s">
        <v>31524</v>
      </c>
      <c r="H8988" s="79">
        <v>7125.5208110000003</v>
      </c>
    </row>
    <row r="8989" spans="1:8" x14ac:dyDescent="0.2">
      <c r="A8989" s="6">
        <v>30129723</v>
      </c>
      <c r="B8989" s="6" t="s">
        <v>31525</v>
      </c>
      <c r="C8989" s="6" t="s">
        <v>10710</v>
      </c>
      <c r="D8989" s="6" t="s">
        <v>18870</v>
      </c>
      <c r="E8989" s="6" t="s">
        <v>5638</v>
      </c>
      <c r="F8989" s="6" t="s">
        <v>31526</v>
      </c>
      <c r="G8989" s="6" t="s">
        <v>31527</v>
      </c>
      <c r="H8989" s="79">
        <v>7125.5208110000003</v>
      </c>
    </row>
    <row r="8990" spans="1:8" x14ac:dyDescent="0.2">
      <c r="A8990" s="6">
        <v>30256288</v>
      </c>
      <c r="B8990" s="6" t="s">
        <v>31528</v>
      </c>
      <c r="C8990" s="6" t="s">
        <v>6456</v>
      </c>
      <c r="D8990" s="6" t="s">
        <v>17973</v>
      </c>
      <c r="E8990" s="6" t="s">
        <v>5893</v>
      </c>
      <c r="F8990" s="6" t="s">
        <v>31529</v>
      </c>
      <c r="G8990" s="6" t="s">
        <v>31530</v>
      </c>
      <c r="H8990" s="79">
        <v>7129.1787409999997</v>
      </c>
    </row>
    <row r="8991" spans="1:8" x14ac:dyDescent="0.2">
      <c r="A8991" s="6">
        <v>30129936</v>
      </c>
      <c r="B8991" s="6" t="s">
        <v>31531</v>
      </c>
      <c r="C8991" s="6" t="s">
        <v>5736</v>
      </c>
      <c r="D8991" s="6" t="s">
        <v>18358</v>
      </c>
      <c r="E8991" s="6" t="s">
        <v>5638</v>
      </c>
      <c r="F8991" s="6" t="s">
        <v>31532</v>
      </c>
      <c r="G8991" s="6" t="s">
        <v>31533</v>
      </c>
      <c r="H8991" s="79">
        <v>7154.037088</v>
      </c>
    </row>
    <row r="8992" spans="1:8" x14ac:dyDescent="0.2">
      <c r="A8992" s="6">
        <v>30412553</v>
      </c>
      <c r="B8992" s="6" t="s">
        <v>31534</v>
      </c>
      <c r="C8992" s="6" t="s">
        <v>31535</v>
      </c>
      <c r="D8992" s="6" t="s">
        <v>20977</v>
      </c>
      <c r="E8992" s="6" t="s">
        <v>5638</v>
      </c>
      <c r="F8992" s="6" t="s">
        <v>31536</v>
      </c>
      <c r="G8992" s="6" t="s">
        <v>31537</v>
      </c>
      <c r="H8992" s="79">
        <v>7154.037088</v>
      </c>
    </row>
    <row r="8993" spans="1:8" x14ac:dyDescent="0.2">
      <c r="A8993" s="6">
        <v>30328802</v>
      </c>
      <c r="B8993" s="6" t="s">
        <v>31538</v>
      </c>
      <c r="C8993" s="6" t="s">
        <v>8586</v>
      </c>
      <c r="D8993" s="6" t="s">
        <v>18868</v>
      </c>
      <c r="E8993" s="6" t="s">
        <v>5638</v>
      </c>
      <c r="F8993" s="6" t="s">
        <v>31539</v>
      </c>
      <c r="G8993" s="6" t="s">
        <v>31540</v>
      </c>
      <c r="H8993" s="79">
        <v>7156.8826829999998</v>
      </c>
    </row>
    <row r="8994" spans="1:8" x14ac:dyDescent="0.2">
      <c r="A8994" s="6">
        <v>30153919</v>
      </c>
      <c r="B8994" s="6" t="s">
        <v>31541</v>
      </c>
      <c r="C8994" s="6" t="s">
        <v>6266</v>
      </c>
      <c r="D8994" s="6" t="s">
        <v>13301</v>
      </c>
      <c r="E8994" s="6" t="s">
        <v>5638</v>
      </c>
      <c r="F8994" s="6" t="s">
        <v>31542</v>
      </c>
      <c r="G8994" s="6" t="s">
        <v>31543</v>
      </c>
      <c r="H8994" s="79">
        <v>7165.229523</v>
      </c>
    </row>
    <row r="8995" spans="1:8" x14ac:dyDescent="0.2">
      <c r="A8995" s="6">
        <v>30037879</v>
      </c>
      <c r="B8995" s="6" t="s">
        <v>31544</v>
      </c>
      <c r="C8995" s="6" t="s">
        <v>6270</v>
      </c>
      <c r="D8995" s="6" t="s">
        <v>13301</v>
      </c>
      <c r="E8995" s="6" t="s">
        <v>5638</v>
      </c>
      <c r="F8995" s="6" t="s">
        <v>31545</v>
      </c>
      <c r="G8995" s="6" t="s">
        <v>31546</v>
      </c>
      <c r="H8995" s="79">
        <v>7165.229523</v>
      </c>
    </row>
    <row r="8996" spans="1:8" x14ac:dyDescent="0.2">
      <c r="A8996" s="6">
        <v>30282154</v>
      </c>
      <c r="B8996" s="6" t="s">
        <v>31547</v>
      </c>
      <c r="C8996" s="6" t="s">
        <v>7131</v>
      </c>
      <c r="D8996" s="6" t="s">
        <v>13301</v>
      </c>
      <c r="E8996" s="6" t="s">
        <v>5638</v>
      </c>
      <c r="F8996" s="6" t="s">
        <v>31548</v>
      </c>
      <c r="G8996" s="6" t="s">
        <v>31549</v>
      </c>
      <c r="H8996" s="79">
        <v>7165.229523</v>
      </c>
    </row>
    <row r="8997" spans="1:8" x14ac:dyDescent="0.2">
      <c r="A8997" s="6">
        <v>30080944</v>
      </c>
      <c r="B8997" s="6" t="s">
        <v>31550</v>
      </c>
      <c r="C8997" s="6" t="s">
        <v>7135</v>
      </c>
      <c r="D8997" s="6" t="s">
        <v>13301</v>
      </c>
      <c r="E8997" s="6" t="s">
        <v>5638</v>
      </c>
      <c r="F8997" s="6" t="s">
        <v>31551</v>
      </c>
      <c r="G8997" s="6" t="s">
        <v>31552</v>
      </c>
      <c r="H8997" s="79">
        <v>7165.229523</v>
      </c>
    </row>
    <row r="8998" spans="1:8" x14ac:dyDescent="0.2">
      <c r="A8998" s="6">
        <v>30314408</v>
      </c>
      <c r="B8998" s="6" t="s">
        <v>31553</v>
      </c>
      <c r="C8998" s="6" t="s">
        <v>7139</v>
      </c>
      <c r="D8998" s="6" t="s">
        <v>13301</v>
      </c>
      <c r="E8998" s="6" t="s">
        <v>5638</v>
      </c>
      <c r="F8998" s="6" t="s">
        <v>31554</v>
      </c>
      <c r="G8998" s="6" t="s">
        <v>31555</v>
      </c>
      <c r="H8998" s="79">
        <v>7165.229523</v>
      </c>
    </row>
    <row r="8999" spans="1:8" x14ac:dyDescent="0.2">
      <c r="A8999" s="6">
        <v>30010524</v>
      </c>
      <c r="B8999" s="6" t="s">
        <v>31556</v>
      </c>
      <c r="C8999" s="6" t="s">
        <v>7143</v>
      </c>
      <c r="D8999" s="6" t="s">
        <v>13301</v>
      </c>
      <c r="E8999" s="6" t="s">
        <v>5638</v>
      </c>
      <c r="F8999" s="6" t="s">
        <v>31557</v>
      </c>
      <c r="G8999" s="6" t="s">
        <v>31558</v>
      </c>
      <c r="H8999" s="79">
        <v>7165.229523</v>
      </c>
    </row>
    <row r="9000" spans="1:8" x14ac:dyDescent="0.2">
      <c r="A9000" s="6">
        <v>30231519</v>
      </c>
      <c r="B9000" s="6" t="s">
        <v>31559</v>
      </c>
      <c r="C9000" s="6" t="s">
        <v>7147</v>
      </c>
      <c r="D9000" s="6" t="s">
        <v>13301</v>
      </c>
      <c r="E9000" s="6" t="s">
        <v>5638</v>
      </c>
      <c r="F9000" s="6" t="s">
        <v>31560</v>
      </c>
      <c r="G9000" s="6" t="s">
        <v>31561</v>
      </c>
      <c r="H9000" s="79">
        <v>7165.229523</v>
      </c>
    </row>
    <row r="9001" spans="1:8" x14ac:dyDescent="0.2">
      <c r="A9001" s="6">
        <v>30328907</v>
      </c>
      <c r="B9001" s="6" t="s">
        <v>31562</v>
      </c>
      <c r="C9001" s="6" t="s">
        <v>7151</v>
      </c>
      <c r="D9001" s="6" t="s">
        <v>13301</v>
      </c>
      <c r="E9001" s="6" t="s">
        <v>5638</v>
      </c>
      <c r="F9001" s="6" t="s">
        <v>31563</v>
      </c>
      <c r="G9001" s="6" t="s">
        <v>31564</v>
      </c>
      <c r="H9001" s="79">
        <v>7165.229523</v>
      </c>
    </row>
    <row r="9002" spans="1:8" x14ac:dyDescent="0.2">
      <c r="A9002" s="6">
        <v>30164598</v>
      </c>
      <c r="B9002" s="6" t="s">
        <v>31565</v>
      </c>
      <c r="C9002" s="6" t="s">
        <v>7155</v>
      </c>
      <c r="D9002" s="6" t="s">
        <v>13301</v>
      </c>
      <c r="E9002" s="6" t="s">
        <v>5638</v>
      </c>
      <c r="F9002" s="6" t="s">
        <v>31566</v>
      </c>
      <c r="G9002" s="6" t="s">
        <v>31567</v>
      </c>
      <c r="H9002" s="79">
        <v>7165.229523</v>
      </c>
    </row>
    <row r="9003" spans="1:8" x14ac:dyDescent="0.2">
      <c r="A9003" s="6">
        <v>30178111</v>
      </c>
      <c r="B9003" s="6" t="s">
        <v>31568</v>
      </c>
      <c r="C9003" s="6" t="s">
        <v>5752</v>
      </c>
      <c r="D9003" s="6" t="s">
        <v>19160</v>
      </c>
      <c r="E9003" s="6" t="s">
        <v>5638</v>
      </c>
      <c r="F9003" s="6" t="s">
        <v>31569</v>
      </c>
      <c r="G9003" s="6" t="s">
        <v>31570</v>
      </c>
      <c r="H9003" s="79">
        <v>7171.3895249999996</v>
      </c>
    </row>
    <row r="9004" spans="1:8" x14ac:dyDescent="0.2">
      <c r="A9004" s="6">
        <v>30219359</v>
      </c>
      <c r="B9004" s="6" t="s">
        <v>31571</v>
      </c>
      <c r="C9004" s="6" t="s">
        <v>31572</v>
      </c>
      <c r="D9004" s="6" t="s">
        <v>19351</v>
      </c>
      <c r="E9004" s="6" t="s">
        <v>5893</v>
      </c>
      <c r="F9004" s="6" t="s">
        <v>31573</v>
      </c>
      <c r="G9004" s="6" t="s">
        <v>31574</v>
      </c>
      <c r="H9004" s="79">
        <v>7171.3895249999996</v>
      </c>
    </row>
    <row r="9005" spans="1:8" x14ac:dyDescent="0.2">
      <c r="A9005" s="6">
        <v>30106705</v>
      </c>
      <c r="B9005" s="6" t="s">
        <v>31575</v>
      </c>
      <c r="C9005" s="6" t="s">
        <v>24291</v>
      </c>
      <c r="D9005" s="6" t="s">
        <v>20977</v>
      </c>
      <c r="E9005" s="6" t="s">
        <v>5638</v>
      </c>
      <c r="F9005" s="6" t="s">
        <v>31576</v>
      </c>
      <c r="G9005" s="6" t="s">
        <v>31577</v>
      </c>
      <c r="H9005" s="79">
        <v>7171.3895249999996</v>
      </c>
    </row>
    <row r="9006" spans="1:8" x14ac:dyDescent="0.2">
      <c r="A9006" s="6">
        <v>30201867</v>
      </c>
      <c r="B9006" s="6" t="s">
        <v>31578</v>
      </c>
      <c r="C9006" s="6" t="s">
        <v>8509</v>
      </c>
      <c r="D9006" s="6" t="s">
        <v>17969</v>
      </c>
      <c r="E9006" s="6" t="s">
        <v>5893</v>
      </c>
      <c r="F9006" s="6" t="s">
        <v>31579</v>
      </c>
      <c r="G9006" s="6" t="s">
        <v>31580</v>
      </c>
      <c r="H9006" s="79">
        <v>7191.4558649999999</v>
      </c>
    </row>
    <row r="9007" spans="1:8" x14ac:dyDescent="0.2">
      <c r="A9007" s="6">
        <v>30329171</v>
      </c>
      <c r="B9007" s="6" t="s">
        <v>31581</v>
      </c>
      <c r="C9007" s="6" t="s">
        <v>8509</v>
      </c>
      <c r="D9007" s="6" t="s">
        <v>17973</v>
      </c>
      <c r="E9007" s="6" t="s">
        <v>5893</v>
      </c>
      <c r="F9007" s="6" t="s">
        <v>31582</v>
      </c>
      <c r="G9007" s="6" t="s">
        <v>31583</v>
      </c>
      <c r="H9007" s="79">
        <v>7191.4558649999999</v>
      </c>
    </row>
    <row r="9008" spans="1:8" x14ac:dyDescent="0.2">
      <c r="A9008" s="6">
        <v>30284223</v>
      </c>
      <c r="B9008" s="6" t="s">
        <v>31584</v>
      </c>
      <c r="C9008" s="6" t="s">
        <v>31585</v>
      </c>
      <c r="D9008" s="6" t="s">
        <v>19351</v>
      </c>
      <c r="E9008" s="6" t="s">
        <v>5893</v>
      </c>
      <c r="F9008" s="6" t="s">
        <v>31586</v>
      </c>
      <c r="G9008" s="6" t="s">
        <v>31587</v>
      </c>
      <c r="H9008" s="79">
        <v>7206.1713399999999</v>
      </c>
    </row>
    <row r="9009" spans="1:8" x14ac:dyDescent="0.2">
      <c r="A9009" s="6">
        <v>30340179</v>
      </c>
      <c r="B9009" s="6" t="s">
        <v>31588</v>
      </c>
      <c r="C9009" s="6" t="s">
        <v>21263</v>
      </c>
      <c r="D9009" s="6" t="s">
        <v>20977</v>
      </c>
      <c r="E9009" s="6" t="s">
        <v>5638</v>
      </c>
      <c r="F9009" s="6" t="s">
        <v>31589</v>
      </c>
      <c r="G9009" s="6" t="s">
        <v>31590</v>
      </c>
      <c r="H9009" s="79">
        <v>7206.1713399999999</v>
      </c>
    </row>
    <row r="9010" spans="1:8" x14ac:dyDescent="0.2">
      <c r="A9010" s="6">
        <v>30104829</v>
      </c>
      <c r="B9010" s="6" t="s">
        <v>31591</v>
      </c>
      <c r="C9010" s="6" t="s">
        <v>5714</v>
      </c>
      <c r="D9010" s="6" t="s">
        <v>17969</v>
      </c>
      <c r="E9010" s="6" t="s">
        <v>5893</v>
      </c>
      <c r="F9010" s="6" t="s">
        <v>31592</v>
      </c>
      <c r="G9010" s="6" t="s">
        <v>31593</v>
      </c>
      <c r="H9010" s="79">
        <v>7225.8033990000004</v>
      </c>
    </row>
    <row r="9011" spans="1:8" x14ac:dyDescent="0.2">
      <c r="A9011" s="6">
        <v>30329536</v>
      </c>
      <c r="B9011" s="6" t="s">
        <v>31594</v>
      </c>
      <c r="C9011" s="6" t="s">
        <v>5714</v>
      </c>
      <c r="D9011" s="6" t="s">
        <v>17973</v>
      </c>
      <c r="E9011" s="6" t="s">
        <v>5893</v>
      </c>
      <c r="F9011" s="6" t="s">
        <v>31595</v>
      </c>
      <c r="G9011" s="6" t="s">
        <v>31596</v>
      </c>
      <c r="H9011" s="79">
        <v>7225.8033990000004</v>
      </c>
    </row>
    <row r="9012" spans="1:8" x14ac:dyDescent="0.2">
      <c r="A9012" s="6">
        <v>30363652</v>
      </c>
      <c r="B9012" s="6" t="s">
        <v>31597</v>
      </c>
      <c r="C9012" s="6" t="s">
        <v>7624</v>
      </c>
      <c r="D9012" s="6" t="s">
        <v>19176</v>
      </c>
      <c r="E9012" s="6" t="s">
        <v>5893</v>
      </c>
      <c r="F9012" s="6" t="s">
        <v>31598</v>
      </c>
      <c r="G9012" s="6" t="s">
        <v>31599</v>
      </c>
      <c r="H9012" s="79">
        <v>7240.1924049999998</v>
      </c>
    </row>
    <row r="9013" spans="1:8" x14ac:dyDescent="0.2">
      <c r="A9013" s="6">
        <v>30327586</v>
      </c>
      <c r="B9013" s="6" t="s">
        <v>31600</v>
      </c>
      <c r="C9013" s="6" t="s">
        <v>7624</v>
      </c>
      <c r="D9013" s="6" t="s">
        <v>19180</v>
      </c>
      <c r="E9013" s="6" t="s">
        <v>5893</v>
      </c>
      <c r="F9013" s="6" t="s">
        <v>31601</v>
      </c>
      <c r="G9013" s="6" t="s">
        <v>31602</v>
      </c>
      <c r="H9013" s="79">
        <v>7240.1924049999998</v>
      </c>
    </row>
    <row r="9014" spans="1:8" x14ac:dyDescent="0.2">
      <c r="A9014" s="6">
        <v>30395098</v>
      </c>
      <c r="B9014" s="6" t="s">
        <v>31603</v>
      </c>
      <c r="C9014" s="6" t="s">
        <v>6214</v>
      </c>
      <c r="D9014" s="6" t="s">
        <v>17969</v>
      </c>
      <c r="E9014" s="6" t="s">
        <v>5893</v>
      </c>
      <c r="F9014" s="6" t="s">
        <v>31604</v>
      </c>
      <c r="G9014" s="6" t="s">
        <v>31605</v>
      </c>
      <c r="H9014" s="79">
        <v>7243.2361499999997</v>
      </c>
    </row>
    <row r="9015" spans="1:8" x14ac:dyDescent="0.2">
      <c r="A9015" s="6">
        <v>30157910</v>
      </c>
      <c r="B9015" s="6" t="s">
        <v>31606</v>
      </c>
      <c r="C9015" s="6" t="s">
        <v>6218</v>
      </c>
      <c r="D9015" s="6" t="s">
        <v>17969</v>
      </c>
      <c r="E9015" s="6" t="s">
        <v>5893</v>
      </c>
      <c r="F9015" s="6" t="s">
        <v>31607</v>
      </c>
      <c r="G9015" s="6" t="s">
        <v>31608</v>
      </c>
      <c r="H9015" s="79">
        <v>7243.2361499999997</v>
      </c>
    </row>
    <row r="9016" spans="1:8" x14ac:dyDescent="0.2">
      <c r="A9016" s="6">
        <v>30187676</v>
      </c>
      <c r="B9016" s="6" t="s">
        <v>31609</v>
      </c>
      <c r="C9016" s="6" t="s">
        <v>6214</v>
      </c>
      <c r="D9016" s="6" t="s">
        <v>17973</v>
      </c>
      <c r="E9016" s="6" t="s">
        <v>5893</v>
      </c>
      <c r="F9016" s="6" t="s">
        <v>31610</v>
      </c>
      <c r="G9016" s="6" t="s">
        <v>31611</v>
      </c>
      <c r="H9016" s="79">
        <v>7243.2361499999997</v>
      </c>
    </row>
    <row r="9017" spans="1:8" x14ac:dyDescent="0.2">
      <c r="A9017" s="6">
        <v>30378696</v>
      </c>
      <c r="B9017" s="6" t="s">
        <v>31612</v>
      </c>
      <c r="C9017" s="6" t="s">
        <v>6218</v>
      </c>
      <c r="D9017" s="6" t="s">
        <v>17973</v>
      </c>
      <c r="E9017" s="6" t="s">
        <v>5893</v>
      </c>
      <c r="F9017" s="6" t="s">
        <v>31613</v>
      </c>
      <c r="G9017" s="6" t="s">
        <v>31614</v>
      </c>
      <c r="H9017" s="79">
        <v>7243.2361499999997</v>
      </c>
    </row>
    <row r="9018" spans="1:8" x14ac:dyDescent="0.2">
      <c r="A9018" s="6">
        <v>30222973</v>
      </c>
      <c r="B9018" s="6" t="s">
        <v>31615</v>
      </c>
      <c r="C9018" s="6" t="s">
        <v>8670</v>
      </c>
      <c r="D9018" s="6" t="s">
        <v>19180</v>
      </c>
      <c r="E9018" s="6" t="s">
        <v>5893</v>
      </c>
      <c r="F9018" s="6" t="s">
        <v>31616</v>
      </c>
      <c r="G9018" s="6" t="s">
        <v>31617</v>
      </c>
      <c r="H9018" s="79">
        <v>7243.8417069999996</v>
      </c>
    </row>
    <row r="9019" spans="1:8" x14ac:dyDescent="0.2">
      <c r="A9019" s="6">
        <v>30142749</v>
      </c>
      <c r="B9019" s="6" t="s">
        <v>31618</v>
      </c>
      <c r="C9019" s="6" t="s">
        <v>7632</v>
      </c>
      <c r="D9019" s="6" t="s">
        <v>9992</v>
      </c>
      <c r="E9019" s="6" t="s">
        <v>9993</v>
      </c>
      <c r="F9019" s="6" t="s">
        <v>31619</v>
      </c>
      <c r="G9019" s="6" t="s">
        <v>31620</v>
      </c>
      <c r="H9019" s="79">
        <v>7249.2932659999997</v>
      </c>
    </row>
    <row r="9020" spans="1:8" x14ac:dyDescent="0.2">
      <c r="A9020" s="6">
        <v>30201429</v>
      </c>
      <c r="B9020" s="6" t="s">
        <v>31621</v>
      </c>
      <c r="C9020" s="6" t="s">
        <v>7636</v>
      </c>
      <c r="D9020" s="6" t="s">
        <v>9992</v>
      </c>
      <c r="E9020" s="6" t="s">
        <v>9993</v>
      </c>
      <c r="F9020" s="6" t="s">
        <v>31622</v>
      </c>
      <c r="G9020" s="6" t="s">
        <v>31623</v>
      </c>
      <c r="H9020" s="79">
        <v>7249.2932659999997</v>
      </c>
    </row>
    <row r="9021" spans="1:8" x14ac:dyDescent="0.2">
      <c r="A9021" s="6">
        <v>30115782</v>
      </c>
      <c r="B9021" s="6" t="s">
        <v>31624</v>
      </c>
      <c r="C9021" s="6" t="s">
        <v>7640</v>
      </c>
      <c r="D9021" s="6" t="s">
        <v>9992</v>
      </c>
      <c r="E9021" s="6" t="s">
        <v>9993</v>
      </c>
      <c r="F9021" s="6" t="s">
        <v>31625</v>
      </c>
      <c r="G9021" s="6" t="s">
        <v>31626</v>
      </c>
      <c r="H9021" s="79">
        <v>7249.2932659999997</v>
      </c>
    </row>
    <row r="9022" spans="1:8" x14ac:dyDescent="0.2">
      <c r="A9022" s="6">
        <v>30092441</v>
      </c>
      <c r="B9022" s="6" t="s">
        <v>31627</v>
      </c>
      <c r="C9022" s="6" t="s">
        <v>6971</v>
      </c>
      <c r="D9022" s="6" t="s">
        <v>9992</v>
      </c>
      <c r="E9022" s="6" t="s">
        <v>9993</v>
      </c>
      <c r="F9022" s="6" t="s">
        <v>31628</v>
      </c>
      <c r="G9022" s="6" t="s">
        <v>31629</v>
      </c>
      <c r="H9022" s="79">
        <v>7249.2932659999997</v>
      </c>
    </row>
    <row r="9023" spans="1:8" x14ac:dyDescent="0.2">
      <c r="A9023" s="6">
        <v>30028101</v>
      </c>
      <c r="B9023" s="6" t="s">
        <v>31630</v>
      </c>
      <c r="C9023" s="6" t="s">
        <v>6975</v>
      </c>
      <c r="D9023" s="6" t="s">
        <v>9992</v>
      </c>
      <c r="E9023" s="6" t="s">
        <v>9993</v>
      </c>
      <c r="F9023" s="6" t="s">
        <v>31631</v>
      </c>
      <c r="G9023" s="6" t="s">
        <v>31632</v>
      </c>
      <c r="H9023" s="79">
        <v>7249.2932659999997</v>
      </c>
    </row>
    <row r="9024" spans="1:8" x14ac:dyDescent="0.2">
      <c r="A9024" s="6">
        <v>30023433</v>
      </c>
      <c r="B9024" s="6" t="s">
        <v>31633</v>
      </c>
      <c r="C9024" s="6" t="s">
        <v>6979</v>
      </c>
      <c r="D9024" s="6" t="s">
        <v>9992</v>
      </c>
      <c r="E9024" s="6" t="s">
        <v>9993</v>
      </c>
      <c r="F9024" s="6" t="s">
        <v>31634</v>
      </c>
      <c r="G9024" s="6" t="s">
        <v>31635</v>
      </c>
      <c r="H9024" s="79">
        <v>7249.2932659999997</v>
      </c>
    </row>
    <row r="9025" spans="1:8" x14ac:dyDescent="0.2">
      <c r="A9025" s="6">
        <v>30252774</v>
      </c>
      <c r="B9025" s="6" t="s">
        <v>31636</v>
      </c>
      <c r="C9025" s="6" t="s">
        <v>7653</v>
      </c>
      <c r="D9025" s="6" t="s">
        <v>9992</v>
      </c>
      <c r="E9025" s="6" t="s">
        <v>9993</v>
      </c>
      <c r="F9025" s="6" t="s">
        <v>31637</v>
      </c>
      <c r="G9025" s="6" t="s">
        <v>31638</v>
      </c>
      <c r="H9025" s="79">
        <v>7249.2932659999997</v>
      </c>
    </row>
    <row r="9026" spans="1:8" x14ac:dyDescent="0.2">
      <c r="A9026" s="6">
        <v>30146787</v>
      </c>
      <c r="B9026" s="6" t="s">
        <v>31639</v>
      </c>
      <c r="C9026" s="6" t="s">
        <v>7206</v>
      </c>
      <c r="D9026" s="6" t="s">
        <v>22958</v>
      </c>
      <c r="E9026" s="6" t="s">
        <v>5638</v>
      </c>
      <c r="F9026" s="6" t="s">
        <v>31640</v>
      </c>
      <c r="G9026" s="6" t="s">
        <v>31641</v>
      </c>
      <c r="H9026" s="79">
        <v>7253.8678499999996</v>
      </c>
    </row>
    <row r="9027" spans="1:8" x14ac:dyDescent="0.2">
      <c r="A9027" s="6">
        <v>30294152</v>
      </c>
      <c r="B9027" s="6" t="s">
        <v>31642</v>
      </c>
      <c r="C9027" s="6" t="s">
        <v>7210</v>
      </c>
      <c r="D9027" s="6" t="s">
        <v>22958</v>
      </c>
      <c r="E9027" s="6" t="s">
        <v>5638</v>
      </c>
      <c r="F9027" s="6" t="s">
        <v>31643</v>
      </c>
      <c r="G9027" s="6" t="s">
        <v>31644</v>
      </c>
      <c r="H9027" s="79">
        <v>7253.8678499999996</v>
      </c>
    </row>
    <row r="9028" spans="1:8" x14ac:dyDescent="0.2">
      <c r="A9028" s="6">
        <v>30397977</v>
      </c>
      <c r="B9028" s="6" t="s">
        <v>31645</v>
      </c>
      <c r="C9028" s="6" t="s">
        <v>7206</v>
      </c>
      <c r="D9028" s="6" t="s">
        <v>7351</v>
      </c>
      <c r="E9028" s="6" t="s">
        <v>5638</v>
      </c>
      <c r="F9028" s="6" t="s">
        <v>31646</v>
      </c>
      <c r="G9028" s="6" t="s">
        <v>31647</v>
      </c>
      <c r="H9028" s="79">
        <v>7253.8678499999996</v>
      </c>
    </row>
    <row r="9029" spans="1:8" x14ac:dyDescent="0.2">
      <c r="A9029" s="6">
        <v>30225179</v>
      </c>
      <c r="B9029" s="6" t="s">
        <v>31648</v>
      </c>
      <c r="C9029" s="6" t="s">
        <v>7210</v>
      </c>
      <c r="D9029" s="6" t="s">
        <v>7351</v>
      </c>
      <c r="E9029" s="6" t="s">
        <v>5638</v>
      </c>
      <c r="F9029" s="6" t="s">
        <v>31649</v>
      </c>
      <c r="G9029" s="6" t="s">
        <v>31650</v>
      </c>
      <c r="H9029" s="79">
        <v>7253.8678499999996</v>
      </c>
    </row>
    <row r="9030" spans="1:8" x14ac:dyDescent="0.2">
      <c r="A9030" s="6">
        <v>30260205</v>
      </c>
      <c r="B9030" s="6" t="s">
        <v>31651</v>
      </c>
      <c r="C9030" s="6" t="s">
        <v>5981</v>
      </c>
      <c r="D9030" s="6" t="s">
        <v>17993</v>
      </c>
      <c r="E9030" s="6" t="s">
        <v>15819</v>
      </c>
      <c r="F9030" s="6" t="s">
        <v>31652</v>
      </c>
      <c r="G9030" s="6" t="s">
        <v>31653</v>
      </c>
      <c r="H9030" s="79">
        <v>7300.2647859999997</v>
      </c>
    </row>
    <row r="9031" spans="1:8" x14ac:dyDescent="0.2">
      <c r="A9031" s="6">
        <v>30094002</v>
      </c>
      <c r="B9031" s="6" t="s">
        <v>31654</v>
      </c>
      <c r="C9031" s="6" t="s">
        <v>5985</v>
      </c>
      <c r="D9031" s="6" t="s">
        <v>17993</v>
      </c>
      <c r="E9031" s="6" t="s">
        <v>15819</v>
      </c>
      <c r="F9031" s="6" t="s">
        <v>31655</v>
      </c>
      <c r="G9031" s="6" t="s">
        <v>31656</v>
      </c>
      <c r="H9031" s="79">
        <v>7300.2647859999997</v>
      </c>
    </row>
    <row r="9032" spans="1:8" x14ac:dyDescent="0.2">
      <c r="A9032" s="6">
        <v>30244343</v>
      </c>
      <c r="B9032" s="6" t="s">
        <v>31657</v>
      </c>
      <c r="C9032" s="6" t="s">
        <v>5989</v>
      </c>
      <c r="D9032" s="6" t="s">
        <v>17993</v>
      </c>
      <c r="E9032" s="6" t="s">
        <v>15819</v>
      </c>
      <c r="F9032" s="6" t="s">
        <v>31658</v>
      </c>
      <c r="G9032" s="6" t="s">
        <v>31659</v>
      </c>
      <c r="H9032" s="79">
        <v>7300.2647859999997</v>
      </c>
    </row>
    <row r="9033" spans="1:8" x14ac:dyDescent="0.2">
      <c r="A9033" s="6">
        <v>30126194</v>
      </c>
      <c r="B9033" s="6" t="s">
        <v>31660</v>
      </c>
      <c r="C9033" s="6" t="s">
        <v>5981</v>
      </c>
      <c r="D9033" s="6" t="s">
        <v>17997</v>
      </c>
      <c r="E9033" s="6" t="s">
        <v>15819</v>
      </c>
      <c r="F9033" s="6" t="s">
        <v>31661</v>
      </c>
      <c r="G9033" s="6" t="s">
        <v>31662</v>
      </c>
      <c r="H9033" s="79">
        <v>7300.2647859999997</v>
      </c>
    </row>
    <row r="9034" spans="1:8" x14ac:dyDescent="0.2">
      <c r="A9034" s="6">
        <v>30356304</v>
      </c>
      <c r="B9034" s="6" t="s">
        <v>31663</v>
      </c>
      <c r="C9034" s="6" t="s">
        <v>5985</v>
      </c>
      <c r="D9034" s="6" t="s">
        <v>17997</v>
      </c>
      <c r="E9034" s="6" t="s">
        <v>15819</v>
      </c>
      <c r="F9034" s="6" t="s">
        <v>31664</v>
      </c>
      <c r="G9034" s="6" t="s">
        <v>31665</v>
      </c>
      <c r="H9034" s="79">
        <v>7300.2647859999997</v>
      </c>
    </row>
    <row r="9035" spans="1:8" x14ac:dyDescent="0.2">
      <c r="A9035" s="6">
        <v>30238989</v>
      </c>
      <c r="B9035" s="6" t="s">
        <v>31666</v>
      </c>
      <c r="C9035" s="6" t="s">
        <v>5989</v>
      </c>
      <c r="D9035" s="6" t="s">
        <v>17997</v>
      </c>
      <c r="E9035" s="6" t="s">
        <v>15819</v>
      </c>
      <c r="F9035" s="6" t="s">
        <v>31667</v>
      </c>
      <c r="G9035" s="6" t="s">
        <v>31668</v>
      </c>
      <c r="H9035" s="79">
        <v>7300.2647859999997</v>
      </c>
    </row>
    <row r="9036" spans="1:8" x14ac:dyDescent="0.2">
      <c r="A9036" s="6">
        <v>30053461</v>
      </c>
      <c r="B9036" s="6" t="s">
        <v>31669</v>
      </c>
      <c r="C9036" s="6" t="s">
        <v>6065</v>
      </c>
      <c r="D9036" s="6" t="s">
        <v>17969</v>
      </c>
      <c r="E9036" s="6" t="s">
        <v>5893</v>
      </c>
      <c r="F9036" s="6" t="s">
        <v>31670</v>
      </c>
      <c r="G9036" s="6" t="s">
        <v>31671</v>
      </c>
      <c r="H9036" s="79">
        <v>7302.4004000000004</v>
      </c>
    </row>
    <row r="9037" spans="1:8" x14ac:dyDescent="0.2">
      <c r="A9037" s="6">
        <v>30293991</v>
      </c>
      <c r="B9037" s="6" t="s">
        <v>31672</v>
      </c>
      <c r="C9037" s="6" t="s">
        <v>6065</v>
      </c>
      <c r="D9037" s="6" t="s">
        <v>17973</v>
      </c>
      <c r="E9037" s="6" t="s">
        <v>5893</v>
      </c>
      <c r="F9037" s="6" t="s">
        <v>31673</v>
      </c>
      <c r="G9037" s="6" t="s">
        <v>31674</v>
      </c>
      <c r="H9037" s="79">
        <v>7302.4004000000004</v>
      </c>
    </row>
    <row r="9038" spans="1:8" x14ac:dyDescent="0.2">
      <c r="A9038" s="6">
        <v>30303696</v>
      </c>
      <c r="B9038" s="6" t="s">
        <v>31675</v>
      </c>
      <c r="C9038" s="6" t="s">
        <v>7346</v>
      </c>
      <c r="D9038" s="6" t="s">
        <v>18868</v>
      </c>
      <c r="E9038" s="6" t="s">
        <v>5638</v>
      </c>
      <c r="F9038" s="6" t="s">
        <v>31676</v>
      </c>
      <c r="G9038" s="6" t="s">
        <v>31677</v>
      </c>
      <c r="H9038" s="79">
        <v>7308.3294100000003</v>
      </c>
    </row>
    <row r="9039" spans="1:8" x14ac:dyDescent="0.2">
      <c r="A9039" s="6">
        <v>30316815</v>
      </c>
      <c r="B9039" s="6" t="s">
        <v>31678</v>
      </c>
      <c r="C9039" s="6" t="s">
        <v>7226</v>
      </c>
      <c r="D9039" s="6" t="s">
        <v>18044</v>
      </c>
      <c r="E9039" s="6" t="s">
        <v>5638</v>
      </c>
      <c r="F9039" s="6" t="s">
        <v>31679</v>
      </c>
      <c r="G9039" s="6" t="s">
        <v>31680</v>
      </c>
      <c r="H9039" s="79">
        <v>7316.3952120000004</v>
      </c>
    </row>
    <row r="9040" spans="1:8" x14ac:dyDescent="0.2">
      <c r="A9040" s="6">
        <v>30037568</v>
      </c>
      <c r="B9040" s="6" t="s">
        <v>31681</v>
      </c>
      <c r="C9040" s="6" t="s">
        <v>6025</v>
      </c>
      <c r="D9040" s="6" t="s">
        <v>18868</v>
      </c>
      <c r="E9040" s="6" t="s">
        <v>5638</v>
      </c>
      <c r="F9040" s="6" t="s">
        <v>31682</v>
      </c>
      <c r="G9040" s="6" t="s">
        <v>31683</v>
      </c>
      <c r="H9040" s="79">
        <v>7339.2671039999996</v>
      </c>
    </row>
    <row r="9041" spans="1:8" x14ac:dyDescent="0.2">
      <c r="A9041" s="6">
        <v>30315861</v>
      </c>
      <c r="B9041" s="6" t="s">
        <v>31684</v>
      </c>
      <c r="C9041" s="6" t="s">
        <v>6025</v>
      </c>
      <c r="D9041" s="6" t="s">
        <v>18870</v>
      </c>
      <c r="E9041" s="6" t="s">
        <v>5638</v>
      </c>
      <c r="F9041" s="6" t="s">
        <v>31685</v>
      </c>
      <c r="G9041" s="6" t="s">
        <v>31686</v>
      </c>
      <c r="H9041" s="79">
        <v>7339.2671039999996</v>
      </c>
    </row>
    <row r="9042" spans="1:8" x14ac:dyDescent="0.2">
      <c r="A9042" s="6">
        <v>30076765</v>
      </c>
      <c r="B9042" s="6" t="s">
        <v>31687</v>
      </c>
      <c r="C9042" s="6" t="s">
        <v>6025</v>
      </c>
      <c r="D9042" s="6" t="s">
        <v>18874</v>
      </c>
      <c r="E9042" s="6" t="s">
        <v>5638</v>
      </c>
      <c r="F9042" s="6" t="s">
        <v>31688</v>
      </c>
      <c r="G9042" s="6" t="s">
        <v>31689</v>
      </c>
      <c r="H9042" s="79">
        <v>7339.2671039999996</v>
      </c>
    </row>
    <row r="9043" spans="1:8" x14ac:dyDescent="0.2">
      <c r="A9043" s="6">
        <v>30364215</v>
      </c>
      <c r="B9043" s="6" t="s">
        <v>31690</v>
      </c>
      <c r="C9043" s="6" t="s">
        <v>5759</v>
      </c>
      <c r="D9043" s="6" t="s">
        <v>19176</v>
      </c>
      <c r="E9043" s="6" t="s">
        <v>5893</v>
      </c>
      <c r="F9043" s="6" t="s">
        <v>31691</v>
      </c>
      <c r="G9043" s="6" t="s">
        <v>31692</v>
      </c>
      <c r="H9043" s="79">
        <v>7341.5736239999997</v>
      </c>
    </row>
    <row r="9044" spans="1:8" x14ac:dyDescent="0.2">
      <c r="A9044" s="6">
        <v>30382639</v>
      </c>
      <c r="B9044" s="6" t="s">
        <v>31693</v>
      </c>
      <c r="C9044" s="6" t="s">
        <v>5759</v>
      </c>
      <c r="D9044" s="6" t="s">
        <v>19180</v>
      </c>
      <c r="E9044" s="6" t="s">
        <v>5893</v>
      </c>
      <c r="F9044" s="6" t="s">
        <v>31694</v>
      </c>
      <c r="G9044" s="6" t="s">
        <v>31695</v>
      </c>
      <c r="H9044" s="79">
        <v>7341.5736239999997</v>
      </c>
    </row>
    <row r="9045" spans="1:8" x14ac:dyDescent="0.2">
      <c r="A9045" s="6">
        <v>30232526</v>
      </c>
      <c r="B9045" s="6" t="s">
        <v>31696</v>
      </c>
      <c r="C9045" s="6" t="s">
        <v>6428</v>
      </c>
      <c r="D9045" s="6" t="s">
        <v>17969</v>
      </c>
      <c r="E9045" s="6" t="s">
        <v>5893</v>
      </c>
      <c r="F9045" s="6" t="s">
        <v>31697</v>
      </c>
      <c r="G9045" s="6" t="s">
        <v>31698</v>
      </c>
      <c r="H9045" s="79">
        <v>7342.9121249999998</v>
      </c>
    </row>
    <row r="9046" spans="1:8" x14ac:dyDescent="0.2">
      <c r="A9046" s="6">
        <v>30043761</v>
      </c>
      <c r="B9046" s="6" t="s">
        <v>31699</v>
      </c>
      <c r="C9046" s="6" t="s">
        <v>6945</v>
      </c>
      <c r="D9046" s="6" t="s">
        <v>17969</v>
      </c>
      <c r="E9046" s="6" t="s">
        <v>5893</v>
      </c>
      <c r="F9046" s="6" t="s">
        <v>31700</v>
      </c>
      <c r="G9046" s="6" t="s">
        <v>31701</v>
      </c>
      <c r="H9046" s="79">
        <v>7342.9121249999998</v>
      </c>
    </row>
    <row r="9047" spans="1:8" x14ac:dyDescent="0.2">
      <c r="A9047" s="6">
        <v>30132993</v>
      </c>
      <c r="B9047" s="6" t="s">
        <v>31702</v>
      </c>
      <c r="C9047" s="6" t="s">
        <v>6428</v>
      </c>
      <c r="D9047" s="6" t="s">
        <v>17973</v>
      </c>
      <c r="E9047" s="6" t="s">
        <v>5893</v>
      </c>
      <c r="F9047" s="6" t="s">
        <v>31703</v>
      </c>
      <c r="G9047" s="6" t="s">
        <v>31704</v>
      </c>
      <c r="H9047" s="79">
        <v>7342.9121249999998</v>
      </c>
    </row>
    <row r="9048" spans="1:8" x14ac:dyDescent="0.2">
      <c r="A9048" s="6">
        <v>30098856</v>
      </c>
      <c r="B9048" s="6" t="s">
        <v>31705</v>
      </c>
      <c r="C9048" s="6" t="s">
        <v>5686</v>
      </c>
      <c r="D9048" s="6" t="s">
        <v>12594</v>
      </c>
      <c r="E9048" s="6" t="s">
        <v>5893</v>
      </c>
      <c r="F9048" s="6" t="s">
        <v>31706</v>
      </c>
      <c r="G9048" s="6" t="s">
        <v>31707</v>
      </c>
      <c r="H9048" s="79">
        <v>7365.5373470000004</v>
      </c>
    </row>
    <row r="9049" spans="1:8" x14ac:dyDescent="0.2">
      <c r="A9049" s="6">
        <v>30431240</v>
      </c>
      <c r="B9049" s="6" t="s">
        <v>31708</v>
      </c>
      <c r="C9049" s="6" t="s">
        <v>5686</v>
      </c>
      <c r="D9049" s="6" t="s">
        <v>12610</v>
      </c>
      <c r="E9049" s="6" t="s">
        <v>5893</v>
      </c>
      <c r="F9049" s="6" t="s">
        <v>31709</v>
      </c>
      <c r="G9049" s="6" t="s">
        <v>31710</v>
      </c>
      <c r="H9049" s="79">
        <v>7365.5373470000004</v>
      </c>
    </row>
    <row r="9050" spans="1:8" x14ac:dyDescent="0.2">
      <c r="A9050" s="6">
        <v>30231358</v>
      </c>
      <c r="B9050" s="6" t="s">
        <v>31711</v>
      </c>
      <c r="C9050" s="6" t="s">
        <v>6298</v>
      </c>
      <c r="D9050" s="6" t="s">
        <v>13301</v>
      </c>
      <c r="E9050" s="6" t="s">
        <v>5638</v>
      </c>
      <c r="F9050" s="6" t="s">
        <v>31712</v>
      </c>
      <c r="G9050" s="6" t="s">
        <v>31713</v>
      </c>
      <c r="H9050" s="79">
        <v>7382.191836</v>
      </c>
    </row>
    <row r="9051" spans="1:8" x14ac:dyDescent="0.2">
      <c r="A9051" s="6">
        <v>30092010</v>
      </c>
      <c r="B9051" s="6" t="s">
        <v>31714</v>
      </c>
      <c r="C9051" s="6" t="s">
        <v>6302</v>
      </c>
      <c r="D9051" s="6" t="s">
        <v>13301</v>
      </c>
      <c r="E9051" s="6" t="s">
        <v>5638</v>
      </c>
      <c r="F9051" s="6" t="s">
        <v>31715</v>
      </c>
      <c r="G9051" s="6" t="s">
        <v>31716</v>
      </c>
      <c r="H9051" s="79">
        <v>7382.191836</v>
      </c>
    </row>
    <row r="9052" spans="1:8" x14ac:dyDescent="0.2">
      <c r="A9052" s="6">
        <v>30314357</v>
      </c>
      <c r="B9052" s="6" t="s">
        <v>31717</v>
      </c>
      <c r="C9052" s="6" t="s">
        <v>6306</v>
      </c>
      <c r="D9052" s="6" t="s">
        <v>13301</v>
      </c>
      <c r="E9052" s="6" t="s">
        <v>5638</v>
      </c>
      <c r="F9052" s="6" t="s">
        <v>31718</v>
      </c>
      <c r="G9052" s="6" t="s">
        <v>31719</v>
      </c>
      <c r="H9052" s="79">
        <v>7382.191836</v>
      </c>
    </row>
    <row r="9053" spans="1:8" x14ac:dyDescent="0.2">
      <c r="A9053" s="6">
        <v>30137074</v>
      </c>
      <c r="B9053" s="6" t="s">
        <v>31720</v>
      </c>
      <c r="C9053" s="6" t="s">
        <v>6310</v>
      </c>
      <c r="D9053" s="6" t="s">
        <v>13301</v>
      </c>
      <c r="E9053" s="6" t="s">
        <v>5638</v>
      </c>
      <c r="F9053" s="6" t="s">
        <v>31721</v>
      </c>
      <c r="G9053" s="6" t="s">
        <v>31722</v>
      </c>
      <c r="H9053" s="79">
        <v>7382.191836</v>
      </c>
    </row>
    <row r="9054" spans="1:8" x14ac:dyDescent="0.2">
      <c r="A9054" s="6">
        <v>30253632</v>
      </c>
      <c r="B9054" s="6" t="s">
        <v>31723</v>
      </c>
      <c r="C9054" s="6" t="s">
        <v>6548</v>
      </c>
      <c r="D9054" s="6" t="s">
        <v>13301</v>
      </c>
      <c r="E9054" s="6" t="s">
        <v>5638</v>
      </c>
      <c r="F9054" s="6" t="s">
        <v>31724</v>
      </c>
      <c r="G9054" s="6" t="s">
        <v>31725</v>
      </c>
      <c r="H9054" s="79">
        <v>7382.191836</v>
      </c>
    </row>
    <row r="9055" spans="1:8" x14ac:dyDescent="0.2">
      <c r="A9055" s="6">
        <v>30227864</v>
      </c>
      <c r="B9055" s="6" t="s">
        <v>31726</v>
      </c>
      <c r="C9055" s="6" t="s">
        <v>5780</v>
      </c>
      <c r="D9055" s="6" t="s">
        <v>18870</v>
      </c>
      <c r="E9055" s="6" t="s">
        <v>5638</v>
      </c>
      <c r="F9055" s="6" t="s">
        <v>31727</v>
      </c>
      <c r="G9055" s="6" t="s">
        <v>31728</v>
      </c>
      <c r="H9055" s="79">
        <v>7397.6825760000002</v>
      </c>
    </row>
    <row r="9056" spans="1:8" x14ac:dyDescent="0.2">
      <c r="A9056" s="6">
        <v>30267786</v>
      </c>
      <c r="B9056" s="6" t="s">
        <v>31729</v>
      </c>
      <c r="C9056" s="6" t="s">
        <v>5780</v>
      </c>
      <c r="D9056" s="6" t="s">
        <v>18874</v>
      </c>
      <c r="E9056" s="6" t="s">
        <v>5638</v>
      </c>
      <c r="F9056" s="6" t="s">
        <v>31730</v>
      </c>
      <c r="G9056" s="6" t="s">
        <v>31731</v>
      </c>
      <c r="H9056" s="79">
        <v>7397.6825760000002</v>
      </c>
    </row>
    <row r="9057" spans="1:8" x14ac:dyDescent="0.2">
      <c r="A9057" s="6">
        <v>30037800</v>
      </c>
      <c r="B9057" s="6" t="s">
        <v>31732</v>
      </c>
      <c r="C9057" s="6" t="s">
        <v>6210</v>
      </c>
      <c r="D9057" s="6" t="s">
        <v>17969</v>
      </c>
      <c r="E9057" s="6" t="s">
        <v>5893</v>
      </c>
      <c r="F9057" s="6" t="s">
        <v>31733</v>
      </c>
      <c r="G9057" s="6" t="s">
        <v>31734</v>
      </c>
      <c r="H9057" s="79">
        <v>7469.0827870000003</v>
      </c>
    </row>
    <row r="9058" spans="1:8" x14ac:dyDescent="0.2">
      <c r="A9058" s="6">
        <v>30187071</v>
      </c>
      <c r="B9058" s="6" t="s">
        <v>31735</v>
      </c>
      <c r="C9058" s="6" t="s">
        <v>6206</v>
      </c>
      <c r="D9058" s="6" t="s">
        <v>17973</v>
      </c>
      <c r="E9058" s="6" t="s">
        <v>5893</v>
      </c>
      <c r="F9058" s="6" t="s">
        <v>31736</v>
      </c>
      <c r="G9058" s="6" t="s">
        <v>31737</v>
      </c>
      <c r="H9058" s="79">
        <v>7469.0827870000003</v>
      </c>
    </row>
    <row r="9059" spans="1:8" x14ac:dyDescent="0.2">
      <c r="A9059" s="6">
        <v>30468009</v>
      </c>
      <c r="B9059" s="6" t="s">
        <v>31738</v>
      </c>
      <c r="C9059" s="6" t="s">
        <v>6210</v>
      </c>
      <c r="D9059" s="6" t="s">
        <v>17973</v>
      </c>
      <c r="E9059" s="6" t="s">
        <v>5893</v>
      </c>
      <c r="F9059" s="6" t="s">
        <v>31739</v>
      </c>
      <c r="G9059" s="6" t="s">
        <v>31740</v>
      </c>
      <c r="H9059" s="79">
        <v>7469.0827870000003</v>
      </c>
    </row>
    <row r="9060" spans="1:8" x14ac:dyDescent="0.2">
      <c r="A9060" s="6">
        <v>30184201</v>
      </c>
      <c r="B9060" s="6" t="s">
        <v>31741</v>
      </c>
      <c r="C9060" s="6" t="s">
        <v>7342</v>
      </c>
      <c r="D9060" s="6" t="s">
        <v>18868</v>
      </c>
      <c r="E9060" s="6" t="s">
        <v>5638</v>
      </c>
      <c r="F9060" s="6" t="s">
        <v>31742</v>
      </c>
      <c r="G9060" s="6" t="s">
        <v>31743</v>
      </c>
      <c r="H9060" s="79">
        <v>7475.5050629999996</v>
      </c>
    </row>
    <row r="9061" spans="1:8" x14ac:dyDescent="0.2">
      <c r="A9061" s="6">
        <v>30187720</v>
      </c>
      <c r="B9061" s="6" t="s">
        <v>31744</v>
      </c>
      <c r="C9061" s="6" t="s">
        <v>7346</v>
      </c>
      <c r="D9061" s="6" t="s">
        <v>18870</v>
      </c>
      <c r="E9061" s="6" t="s">
        <v>5638</v>
      </c>
      <c r="F9061" s="6" t="s">
        <v>31745</v>
      </c>
      <c r="G9061" s="6" t="s">
        <v>31746</v>
      </c>
      <c r="H9061" s="79">
        <v>7475.5050629999996</v>
      </c>
    </row>
    <row r="9062" spans="1:8" x14ac:dyDescent="0.2">
      <c r="A9062" s="6">
        <v>30078857</v>
      </c>
      <c r="B9062" s="6" t="s">
        <v>3296</v>
      </c>
      <c r="C9062" s="6" t="s">
        <v>7346</v>
      </c>
      <c r="D9062" s="6" t="s">
        <v>18874</v>
      </c>
      <c r="E9062" s="6" t="s">
        <v>5638</v>
      </c>
      <c r="F9062" s="6" t="s">
        <v>3291</v>
      </c>
      <c r="G9062" s="6" t="s">
        <v>3292</v>
      </c>
      <c r="H9062" s="79">
        <v>7475.5050629999996</v>
      </c>
    </row>
    <row r="9063" spans="1:8" x14ac:dyDescent="0.2">
      <c r="A9063" s="6">
        <v>30413966</v>
      </c>
      <c r="B9063" s="6" t="s">
        <v>31747</v>
      </c>
      <c r="C9063" s="6" t="s">
        <v>5636</v>
      </c>
      <c r="D9063" s="6" t="s">
        <v>5892</v>
      </c>
      <c r="E9063" s="6" t="s">
        <v>5893</v>
      </c>
      <c r="F9063" s="6" t="s">
        <v>31748</v>
      </c>
      <c r="G9063" s="6" t="s">
        <v>31749</v>
      </c>
      <c r="H9063" s="79">
        <v>7475.9075430000003</v>
      </c>
    </row>
    <row r="9064" spans="1:8" x14ac:dyDescent="0.2">
      <c r="A9064" s="6">
        <v>30128289</v>
      </c>
      <c r="B9064" s="6" t="s">
        <v>31750</v>
      </c>
      <c r="C9064" s="6" t="s">
        <v>31751</v>
      </c>
      <c r="D9064" s="6" t="s">
        <v>19351</v>
      </c>
      <c r="E9064" s="6" t="s">
        <v>5893</v>
      </c>
      <c r="F9064" s="6" t="s">
        <v>31752</v>
      </c>
      <c r="G9064" s="6" t="s">
        <v>31753</v>
      </c>
      <c r="H9064" s="79">
        <v>7479.9380609999998</v>
      </c>
    </row>
    <row r="9065" spans="1:8" x14ac:dyDescent="0.2">
      <c r="A9065" s="6">
        <v>30199673</v>
      </c>
      <c r="B9065" s="6" t="s">
        <v>31754</v>
      </c>
      <c r="C9065" s="6" t="s">
        <v>31755</v>
      </c>
      <c r="D9065" s="6" t="s">
        <v>20977</v>
      </c>
      <c r="E9065" s="6" t="s">
        <v>5638</v>
      </c>
      <c r="F9065" s="6" t="s">
        <v>31756</v>
      </c>
      <c r="G9065" s="6" t="s">
        <v>31757</v>
      </c>
      <c r="H9065" s="79">
        <v>7479.9380609999998</v>
      </c>
    </row>
    <row r="9066" spans="1:8" x14ac:dyDescent="0.2">
      <c r="A9066" s="6">
        <v>30210688</v>
      </c>
      <c r="B9066" s="6" t="s">
        <v>31758</v>
      </c>
      <c r="C9066" s="6" t="s">
        <v>6953</v>
      </c>
      <c r="D9066" s="6" t="s">
        <v>19176</v>
      </c>
      <c r="E9066" s="6" t="s">
        <v>5893</v>
      </c>
      <c r="F9066" s="6" t="s">
        <v>31759</v>
      </c>
      <c r="G9066" s="6" t="s">
        <v>31760</v>
      </c>
      <c r="H9066" s="79">
        <v>7495.8908950000005</v>
      </c>
    </row>
    <row r="9067" spans="1:8" x14ac:dyDescent="0.2">
      <c r="A9067" s="6">
        <v>30391559</v>
      </c>
      <c r="B9067" s="6" t="s">
        <v>31761</v>
      </c>
      <c r="C9067" s="6" t="s">
        <v>6957</v>
      </c>
      <c r="D9067" s="6" t="s">
        <v>19176</v>
      </c>
      <c r="E9067" s="6" t="s">
        <v>5893</v>
      </c>
      <c r="F9067" s="6" t="s">
        <v>31762</v>
      </c>
      <c r="G9067" s="6" t="s">
        <v>31763</v>
      </c>
      <c r="H9067" s="79">
        <v>7495.8908950000005</v>
      </c>
    </row>
    <row r="9068" spans="1:8" x14ac:dyDescent="0.2">
      <c r="A9068" s="6">
        <v>30154734</v>
      </c>
      <c r="B9068" s="6" t="s">
        <v>31764</v>
      </c>
      <c r="C9068" s="6" t="s">
        <v>6961</v>
      </c>
      <c r="D9068" s="6" t="s">
        <v>19176</v>
      </c>
      <c r="E9068" s="6" t="s">
        <v>5893</v>
      </c>
      <c r="F9068" s="6" t="s">
        <v>31765</v>
      </c>
      <c r="G9068" s="6" t="s">
        <v>31766</v>
      </c>
      <c r="H9068" s="79">
        <v>7495.8908950000005</v>
      </c>
    </row>
    <row r="9069" spans="1:8" x14ac:dyDescent="0.2">
      <c r="A9069" s="6">
        <v>30202757</v>
      </c>
      <c r="B9069" s="6" t="s">
        <v>31767</v>
      </c>
      <c r="C9069" s="6" t="s">
        <v>6432</v>
      </c>
      <c r="D9069" s="6" t="s">
        <v>19176</v>
      </c>
      <c r="E9069" s="6" t="s">
        <v>5893</v>
      </c>
      <c r="F9069" s="6" t="s">
        <v>31768</v>
      </c>
      <c r="G9069" s="6" t="s">
        <v>31769</v>
      </c>
      <c r="H9069" s="79">
        <v>7495.8908950000005</v>
      </c>
    </row>
    <row r="9070" spans="1:8" x14ac:dyDescent="0.2">
      <c r="A9070" s="6">
        <v>30134757</v>
      </c>
      <c r="B9070" s="6" t="s">
        <v>31770</v>
      </c>
      <c r="C9070" s="6" t="s">
        <v>6953</v>
      </c>
      <c r="D9070" s="6" t="s">
        <v>19180</v>
      </c>
      <c r="E9070" s="6" t="s">
        <v>5893</v>
      </c>
      <c r="F9070" s="6" t="s">
        <v>31771</v>
      </c>
      <c r="G9070" s="6" t="s">
        <v>31772</v>
      </c>
      <c r="H9070" s="79">
        <v>7495.8908950000005</v>
      </c>
    </row>
    <row r="9071" spans="1:8" x14ac:dyDescent="0.2">
      <c r="A9071" s="6">
        <v>30260289</v>
      </c>
      <c r="B9071" s="6" t="s">
        <v>31773</v>
      </c>
      <c r="C9071" s="6" t="s">
        <v>6957</v>
      </c>
      <c r="D9071" s="6" t="s">
        <v>19180</v>
      </c>
      <c r="E9071" s="6" t="s">
        <v>5893</v>
      </c>
      <c r="F9071" s="6" t="s">
        <v>31774</v>
      </c>
      <c r="G9071" s="6" t="s">
        <v>31775</v>
      </c>
      <c r="H9071" s="79">
        <v>7495.8908950000005</v>
      </c>
    </row>
    <row r="9072" spans="1:8" x14ac:dyDescent="0.2">
      <c r="A9072" s="6">
        <v>30086228</v>
      </c>
      <c r="B9072" s="6" t="s">
        <v>31776</v>
      </c>
      <c r="C9072" s="6" t="s">
        <v>6961</v>
      </c>
      <c r="D9072" s="6" t="s">
        <v>19180</v>
      </c>
      <c r="E9072" s="6" t="s">
        <v>5893</v>
      </c>
      <c r="F9072" s="6" t="s">
        <v>31777</v>
      </c>
      <c r="G9072" s="6" t="s">
        <v>31778</v>
      </c>
      <c r="H9072" s="79">
        <v>7495.8908950000005</v>
      </c>
    </row>
    <row r="9073" spans="1:8" x14ac:dyDescent="0.2">
      <c r="A9073" s="6">
        <v>30180454</v>
      </c>
      <c r="B9073" s="6" t="s">
        <v>31779</v>
      </c>
      <c r="C9073" s="6" t="s">
        <v>6432</v>
      </c>
      <c r="D9073" s="6" t="s">
        <v>19180</v>
      </c>
      <c r="E9073" s="6" t="s">
        <v>5893</v>
      </c>
      <c r="F9073" s="6" t="s">
        <v>31780</v>
      </c>
      <c r="G9073" s="6" t="s">
        <v>31781</v>
      </c>
      <c r="H9073" s="79">
        <v>7495.8908950000005</v>
      </c>
    </row>
    <row r="9074" spans="1:8" x14ac:dyDescent="0.2">
      <c r="A9074" s="6">
        <v>30068995</v>
      </c>
      <c r="B9074" s="6" t="s">
        <v>31782</v>
      </c>
      <c r="C9074" s="6" t="s">
        <v>5732</v>
      </c>
      <c r="D9074" s="6" t="s">
        <v>18358</v>
      </c>
      <c r="E9074" s="6" t="s">
        <v>5638</v>
      </c>
      <c r="F9074" s="6" t="s">
        <v>31783</v>
      </c>
      <c r="G9074" s="6" t="s">
        <v>31784</v>
      </c>
      <c r="H9074" s="79">
        <v>7501.6699399999998</v>
      </c>
    </row>
    <row r="9075" spans="1:8" x14ac:dyDescent="0.2">
      <c r="A9075" s="6">
        <v>30322933</v>
      </c>
      <c r="B9075" s="6" t="s">
        <v>31785</v>
      </c>
      <c r="C9075" s="6" t="s">
        <v>31786</v>
      </c>
      <c r="D9075" s="6" t="s">
        <v>19351</v>
      </c>
      <c r="E9075" s="6" t="s">
        <v>5893</v>
      </c>
      <c r="F9075" s="6" t="s">
        <v>31787</v>
      </c>
      <c r="G9075" s="6" t="s">
        <v>31788</v>
      </c>
      <c r="H9075" s="79">
        <v>7501.6699399999998</v>
      </c>
    </row>
    <row r="9076" spans="1:8" x14ac:dyDescent="0.2">
      <c r="A9076" s="6">
        <v>30326330</v>
      </c>
      <c r="B9076" s="6" t="s">
        <v>31789</v>
      </c>
      <c r="C9076" s="6" t="s">
        <v>31790</v>
      </c>
      <c r="D9076" s="6" t="s">
        <v>20977</v>
      </c>
      <c r="E9076" s="6" t="s">
        <v>5638</v>
      </c>
      <c r="F9076" s="6" t="s">
        <v>31791</v>
      </c>
      <c r="G9076" s="6" t="s">
        <v>31792</v>
      </c>
      <c r="H9076" s="79">
        <v>7501.6699399999998</v>
      </c>
    </row>
    <row r="9077" spans="1:8" x14ac:dyDescent="0.2">
      <c r="A9077" s="6">
        <v>30219922</v>
      </c>
      <c r="B9077" s="6" t="s">
        <v>31793</v>
      </c>
      <c r="C9077" s="6" t="s">
        <v>8436</v>
      </c>
      <c r="D9077" s="6" t="s">
        <v>17993</v>
      </c>
      <c r="E9077" s="6" t="s">
        <v>15819</v>
      </c>
      <c r="F9077" s="6" t="s">
        <v>31794</v>
      </c>
      <c r="G9077" s="6" t="s">
        <v>31795</v>
      </c>
      <c r="H9077" s="79">
        <v>7526.4955040000004</v>
      </c>
    </row>
    <row r="9078" spans="1:8" x14ac:dyDescent="0.2">
      <c r="A9078" s="6">
        <v>30342206</v>
      </c>
      <c r="B9078" s="6" t="s">
        <v>31796</v>
      </c>
      <c r="C9078" s="6" t="s">
        <v>8436</v>
      </c>
      <c r="D9078" s="6" t="s">
        <v>17997</v>
      </c>
      <c r="E9078" s="6" t="s">
        <v>15819</v>
      </c>
      <c r="F9078" s="6" t="s">
        <v>31797</v>
      </c>
      <c r="G9078" s="6" t="s">
        <v>31798</v>
      </c>
      <c r="H9078" s="79">
        <v>7526.4955040000004</v>
      </c>
    </row>
    <row r="9079" spans="1:8" x14ac:dyDescent="0.2">
      <c r="A9079" s="6">
        <v>30048047</v>
      </c>
      <c r="B9079" s="6" t="s">
        <v>31799</v>
      </c>
      <c r="C9079" s="6" t="s">
        <v>7194</v>
      </c>
      <c r="D9079" s="6" t="s">
        <v>18044</v>
      </c>
      <c r="E9079" s="6" t="s">
        <v>5638</v>
      </c>
      <c r="F9079" s="6" t="s">
        <v>31800</v>
      </c>
      <c r="G9079" s="6" t="s">
        <v>31801</v>
      </c>
      <c r="H9079" s="79">
        <v>7526.4955040000004</v>
      </c>
    </row>
    <row r="9080" spans="1:8" x14ac:dyDescent="0.2">
      <c r="A9080" s="6">
        <v>30215709</v>
      </c>
      <c r="B9080" s="6" t="s">
        <v>31802</v>
      </c>
      <c r="C9080" s="6" t="s">
        <v>7322</v>
      </c>
      <c r="D9080" s="6" t="s">
        <v>7351</v>
      </c>
      <c r="E9080" s="6" t="s">
        <v>5638</v>
      </c>
      <c r="F9080" s="6" t="s">
        <v>31803</v>
      </c>
      <c r="G9080" s="6" t="s">
        <v>31804</v>
      </c>
      <c r="H9080" s="79">
        <v>7562.79972</v>
      </c>
    </row>
    <row r="9081" spans="1:8" x14ac:dyDescent="0.2">
      <c r="A9081" s="6">
        <v>30253284</v>
      </c>
      <c r="B9081" s="6" t="s">
        <v>31805</v>
      </c>
      <c r="C9081" s="6" t="s">
        <v>7322</v>
      </c>
      <c r="D9081" s="6" t="s">
        <v>7755</v>
      </c>
      <c r="E9081" s="6" t="s">
        <v>5638</v>
      </c>
      <c r="F9081" s="6" t="s">
        <v>31806</v>
      </c>
      <c r="G9081" s="6" t="s">
        <v>31807</v>
      </c>
      <c r="H9081" s="79">
        <v>7562.79972</v>
      </c>
    </row>
    <row r="9082" spans="1:8" x14ac:dyDescent="0.2">
      <c r="A9082" s="6">
        <v>30231250</v>
      </c>
      <c r="B9082" s="6" t="s">
        <v>31808</v>
      </c>
      <c r="C9082" s="6" t="s">
        <v>10817</v>
      </c>
      <c r="D9082" s="6" t="s">
        <v>19180</v>
      </c>
      <c r="E9082" s="6" t="s">
        <v>5893</v>
      </c>
      <c r="F9082" s="6" t="s">
        <v>31809</v>
      </c>
      <c r="G9082" s="6" t="s">
        <v>31810</v>
      </c>
      <c r="H9082" s="79">
        <v>7574.9180390000001</v>
      </c>
    </row>
    <row r="9083" spans="1:8" x14ac:dyDescent="0.2">
      <c r="A9083" s="6">
        <v>30075376</v>
      </c>
      <c r="B9083" s="6" t="s">
        <v>31811</v>
      </c>
      <c r="C9083" s="6" t="s">
        <v>5766</v>
      </c>
      <c r="D9083" s="6" t="s">
        <v>19176</v>
      </c>
      <c r="E9083" s="6" t="s">
        <v>5893</v>
      </c>
      <c r="F9083" s="6" t="s">
        <v>31812</v>
      </c>
      <c r="G9083" s="6" t="s">
        <v>31813</v>
      </c>
      <c r="H9083" s="79">
        <v>7581.7285410000004</v>
      </c>
    </row>
    <row r="9084" spans="1:8" x14ac:dyDescent="0.2">
      <c r="A9084" s="6">
        <v>30075971</v>
      </c>
      <c r="B9084" s="6" t="s">
        <v>31814</v>
      </c>
      <c r="C9084" s="6" t="s">
        <v>5766</v>
      </c>
      <c r="D9084" s="6" t="s">
        <v>19180</v>
      </c>
      <c r="E9084" s="6" t="s">
        <v>5893</v>
      </c>
      <c r="F9084" s="6" t="s">
        <v>31815</v>
      </c>
      <c r="G9084" s="6" t="s">
        <v>31816</v>
      </c>
      <c r="H9084" s="79">
        <v>7581.7285410000004</v>
      </c>
    </row>
    <row r="9085" spans="1:8" x14ac:dyDescent="0.2">
      <c r="A9085" s="6">
        <v>30136952</v>
      </c>
      <c r="B9085" s="6" t="s">
        <v>31817</v>
      </c>
      <c r="C9085" s="6" t="s">
        <v>5779</v>
      </c>
      <c r="D9085" s="6" t="s">
        <v>18044</v>
      </c>
      <c r="E9085" s="6" t="s">
        <v>5638</v>
      </c>
      <c r="F9085" s="6" t="s">
        <v>31818</v>
      </c>
      <c r="G9085" s="6" t="s">
        <v>31819</v>
      </c>
      <c r="H9085" s="79">
        <v>7583.6943279999996</v>
      </c>
    </row>
    <row r="9086" spans="1:8" x14ac:dyDescent="0.2">
      <c r="A9086" s="6">
        <v>30208236</v>
      </c>
      <c r="B9086" s="6" t="s">
        <v>31820</v>
      </c>
      <c r="C9086" s="6" t="s">
        <v>5744</v>
      </c>
      <c r="D9086" s="6" t="s">
        <v>17993</v>
      </c>
      <c r="E9086" s="6" t="s">
        <v>15819</v>
      </c>
      <c r="F9086" s="6" t="s">
        <v>31821</v>
      </c>
      <c r="G9086" s="6" t="s">
        <v>31822</v>
      </c>
      <c r="H9086" s="79">
        <v>7637.2818109999998</v>
      </c>
    </row>
    <row r="9087" spans="1:8" x14ac:dyDescent="0.2">
      <c r="A9087" s="6">
        <v>30325382</v>
      </c>
      <c r="B9087" s="6" t="s">
        <v>31823</v>
      </c>
      <c r="C9087" s="6" t="s">
        <v>5744</v>
      </c>
      <c r="D9087" s="6" t="s">
        <v>17997</v>
      </c>
      <c r="E9087" s="6" t="s">
        <v>15819</v>
      </c>
      <c r="F9087" s="6" t="s">
        <v>31824</v>
      </c>
      <c r="G9087" s="6" t="s">
        <v>31825</v>
      </c>
      <c r="H9087" s="79">
        <v>7637.2818109999998</v>
      </c>
    </row>
    <row r="9088" spans="1:8" x14ac:dyDescent="0.2">
      <c r="A9088" s="6">
        <v>30128744</v>
      </c>
      <c r="B9088" s="6" t="s">
        <v>31826</v>
      </c>
      <c r="C9088" s="6" t="s">
        <v>7238</v>
      </c>
      <c r="D9088" s="6" t="s">
        <v>18044</v>
      </c>
      <c r="E9088" s="6" t="s">
        <v>5638</v>
      </c>
      <c r="F9088" s="6" t="s">
        <v>31827</v>
      </c>
      <c r="G9088" s="6" t="s">
        <v>31828</v>
      </c>
      <c r="H9088" s="79">
        <v>7638.1943330000004</v>
      </c>
    </row>
    <row r="9089" spans="1:8" x14ac:dyDescent="0.2">
      <c r="A9089" s="6">
        <v>30020289</v>
      </c>
      <c r="B9089" s="6" t="s">
        <v>31829</v>
      </c>
      <c r="C9089" s="6" t="s">
        <v>7214</v>
      </c>
      <c r="D9089" s="6" t="s">
        <v>22958</v>
      </c>
      <c r="E9089" s="6" t="s">
        <v>5638</v>
      </c>
      <c r="F9089" s="6" t="s">
        <v>31830</v>
      </c>
      <c r="G9089" s="6" t="s">
        <v>31831</v>
      </c>
      <c r="H9089" s="79">
        <v>7649.2774989999998</v>
      </c>
    </row>
    <row r="9090" spans="1:8" x14ac:dyDescent="0.2">
      <c r="A9090" s="6">
        <v>30212400</v>
      </c>
      <c r="B9090" s="6" t="s">
        <v>31832</v>
      </c>
      <c r="C9090" s="6" t="s">
        <v>7218</v>
      </c>
      <c r="D9090" s="6" t="s">
        <v>22958</v>
      </c>
      <c r="E9090" s="6" t="s">
        <v>5638</v>
      </c>
      <c r="F9090" s="6" t="s">
        <v>31833</v>
      </c>
      <c r="G9090" s="6" t="s">
        <v>31834</v>
      </c>
      <c r="H9090" s="79">
        <v>7649.2774989999998</v>
      </c>
    </row>
    <row r="9091" spans="1:8" x14ac:dyDescent="0.2">
      <c r="A9091" s="6">
        <v>30371831</v>
      </c>
      <c r="B9091" s="6" t="s">
        <v>31835</v>
      </c>
      <c r="C9091" s="6" t="s">
        <v>7214</v>
      </c>
      <c r="D9091" s="6" t="s">
        <v>7351</v>
      </c>
      <c r="E9091" s="6" t="s">
        <v>5638</v>
      </c>
      <c r="F9091" s="6" t="s">
        <v>31836</v>
      </c>
      <c r="G9091" s="6" t="s">
        <v>31837</v>
      </c>
      <c r="H9091" s="79">
        <v>7649.2774989999998</v>
      </c>
    </row>
    <row r="9092" spans="1:8" x14ac:dyDescent="0.2">
      <c r="A9092" s="6">
        <v>30313417</v>
      </c>
      <c r="B9092" s="6" t="s">
        <v>31838</v>
      </c>
      <c r="C9092" s="6" t="s">
        <v>6949</v>
      </c>
      <c r="D9092" s="6" t="s">
        <v>17969</v>
      </c>
      <c r="E9092" s="6" t="s">
        <v>5893</v>
      </c>
      <c r="F9092" s="6" t="s">
        <v>31839</v>
      </c>
      <c r="G9092" s="6" t="s">
        <v>31840</v>
      </c>
      <c r="H9092" s="79">
        <v>7651.5427019999997</v>
      </c>
    </row>
    <row r="9093" spans="1:8" x14ac:dyDescent="0.2">
      <c r="A9093" s="6">
        <v>30088563</v>
      </c>
      <c r="B9093" s="6" t="s">
        <v>31841</v>
      </c>
      <c r="C9093" s="6" t="s">
        <v>6949</v>
      </c>
      <c r="D9093" s="6" t="s">
        <v>17973</v>
      </c>
      <c r="E9093" s="6" t="s">
        <v>5893</v>
      </c>
      <c r="F9093" s="6" t="s">
        <v>31842</v>
      </c>
      <c r="G9093" s="6" t="s">
        <v>31843</v>
      </c>
      <c r="H9093" s="79">
        <v>7651.5427019999997</v>
      </c>
    </row>
    <row r="9094" spans="1:8" x14ac:dyDescent="0.2">
      <c r="A9094" s="6">
        <v>30350557</v>
      </c>
      <c r="B9094" s="6" t="s">
        <v>31844</v>
      </c>
      <c r="C9094" s="6" t="s">
        <v>6206</v>
      </c>
      <c r="D9094" s="6" t="s">
        <v>17969</v>
      </c>
      <c r="E9094" s="6" t="s">
        <v>5893</v>
      </c>
      <c r="F9094" s="6" t="s">
        <v>31845</v>
      </c>
      <c r="G9094" s="6" t="s">
        <v>31846</v>
      </c>
      <c r="H9094" s="79">
        <v>7657.3212489999996</v>
      </c>
    </row>
    <row r="9095" spans="1:8" x14ac:dyDescent="0.2">
      <c r="A9095" s="6">
        <v>30190481</v>
      </c>
      <c r="B9095" s="6" t="s">
        <v>31847</v>
      </c>
      <c r="C9095" s="6" t="s">
        <v>7546</v>
      </c>
      <c r="D9095" s="6" t="s">
        <v>19180</v>
      </c>
      <c r="E9095" s="6" t="s">
        <v>5893</v>
      </c>
      <c r="F9095" s="6" t="s">
        <v>31848</v>
      </c>
      <c r="G9095" s="6" t="s">
        <v>31849</v>
      </c>
      <c r="H9095" s="79">
        <v>7663.2213590000001</v>
      </c>
    </row>
    <row r="9096" spans="1:8" x14ac:dyDescent="0.2">
      <c r="A9096" s="6">
        <v>30239784</v>
      </c>
      <c r="B9096" s="6" t="s">
        <v>31850</v>
      </c>
      <c r="C9096" s="6" t="s">
        <v>6945</v>
      </c>
      <c r="D9096" s="6" t="s">
        <v>17973</v>
      </c>
      <c r="E9096" s="6" t="s">
        <v>5893</v>
      </c>
      <c r="F9096" s="6" t="s">
        <v>31851</v>
      </c>
      <c r="G9096" s="6" t="s">
        <v>31852</v>
      </c>
      <c r="H9096" s="79">
        <v>7665.8018650000004</v>
      </c>
    </row>
    <row r="9097" spans="1:8" x14ac:dyDescent="0.2">
      <c r="A9097" s="6">
        <v>30325194</v>
      </c>
      <c r="B9097" s="6" t="s">
        <v>31853</v>
      </c>
      <c r="C9097" s="6" t="s">
        <v>5718</v>
      </c>
      <c r="D9097" s="6" t="s">
        <v>17993</v>
      </c>
      <c r="E9097" s="6" t="s">
        <v>15819</v>
      </c>
      <c r="F9097" s="6" t="s">
        <v>31854</v>
      </c>
      <c r="G9097" s="6" t="s">
        <v>31855</v>
      </c>
      <c r="H9097" s="79">
        <v>7681.3320800000001</v>
      </c>
    </row>
    <row r="9098" spans="1:8" x14ac:dyDescent="0.2">
      <c r="A9098" s="6">
        <v>30099597</v>
      </c>
      <c r="B9098" s="6" t="s">
        <v>31856</v>
      </c>
      <c r="C9098" s="6" t="s">
        <v>5718</v>
      </c>
      <c r="D9098" s="6" t="s">
        <v>17997</v>
      </c>
      <c r="E9098" s="6" t="s">
        <v>15819</v>
      </c>
      <c r="F9098" s="6" t="s">
        <v>31857</v>
      </c>
      <c r="G9098" s="6" t="s">
        <v>31858</v>
      </c>
      <c r="H9098" s="79">
        <v>7681.3320800000001</v>
      </c>
    </row>
    <row r="9099" spans="1:8" x14ac:dyDescent="0.2">
      <c r="A9099" s="6">
        <v>30157401</v>
      </c>
      <c r="B9099" s="6" t="s">
        <v>31859</v>
      </c>
      <c r="C9099" s="6" t="s">
        <v>5770</v>
      </c>
      <c r="D9099" s="6" t="s">
        <v>17993</v>
      </c>
      <c r="E9099" s="6" t="s">
        <v>15819</v>
      </c>
      <c r="F9099" s="6" t="s">
        <v>31860</v>
      </c>
      <c r="G9099" s="6" t="s">
        <v>31861</v>
      </c>
      <c r="H9099" s="79">
        <v>7689.0615809999999</v>
      </c>
    </row>
    <row r="9100" spans="1:8" x14ac:dyDescent="0.2">
      <c r="A9100" s="6">
        <v>30103335</v>
      </c>
      <c r="B9100" s="6" t="s">
        <v>31862</v>
      </c>
      <c r="C9100" s="6" t="s">
        <v>5770</v>
      </c>
      <c r="D9100" s="6" t="s">
        <v>17997</v>
      </c>
      <c r="E9100" s="6" t="s">
        <v>15819</v>
      </c>
      <c r="F9100" s="6" t="s">
        <v>31863</v>
      </c>
      <c r="G9100" s="6" t="s">
        <v>31864</v>
      </c>
      <c r="H9100" s="79">
        <v>7689.0615809999999</v>
      </c>
    </row>
    <row r="9101" spans="1:8" x14ac:dyDescent="0.2">
      <c r="A9101" s="6">
        <v>30283569</v>
      </c>
      <c r="B9101" s="6" t="s">
        <v>31865</v>
      </c>
      <c r="C9101" s="6" t="s">
        <v>6093</v>
      </c>
      <c r="D9101" s="6" t="s">
        <v>18868</v>
      </c>
      <c r="E9101" s="6" t="s">
        <v>5638</v>
      </c>
      <c r="F9101" s="6" t="s">
        <v>31866</v>
      </c>
      <c r="G9101" s="6" t="s">
        <v>31867</v>
      </c>
      <c r="H9101" s="79">
        <v>7689.7311639999998</v>
      </c>
    </row>
    <row r="9102" spans="1:8" x14ac:dyDescent="0.2">
      <c r="A9102" s="6">
        <v>30049744</v>
      </c>
      <c r="B9102" s="6" t="s">
        <v>31868</v>
      </c>
      <c r="C9102" s="6" t="s">
        <v>6097</v>
      </c>
      <c r="D9102" s="6" t="s">
        <v>18868</v>
      </c>
      <c r="E9102" s="6" t="s">
        <v>5638</v>
      </c>
      <c r="F9102" s="6" t="s">
        <v>31869</v>
      </c>
      <c r="G9102" s="6" t="s">
        <v>31870</v>
      </c>
      <c r="H9102" s="79">
        <v>7689.7311639999998</v>
      </c>
    </row>
    <row r="9103" spans="1:8" x14ac:dyDescent="0.2">
      <c r="A9103" s="6">
        <v>30164382</v>
      </c>
      <c r="B9103" s="6" t="s">
        <v>31871</v>
      </c>
      <c r="C9103" s="6" t="s">
        <v>6093</v>
      </c>
      <c r="D9103" s="6" t="s">
        <v>18870</v>
      </c>
      <c r="E9103" s="6" t="s">
        <v>5638</v>
      </c>
      <c r="F9103" s="6" t="s">
        <v>31872</v>
      </c>
      <c r="G9103" s="6" t="s">
        <v>31873</v>
      </c>
      <c r="H9103" s="79">
        <v>7689.7311639999998</v>
      </c>
    </row>
    <row r="9104" spans="1:8" x14ac:dyDescent="0.2">
      <c r="A9104" s="6">
        <v>30321838</v>
      </c>
      <c r="B9104" s="6" t="s">
        <v>31874</v>
      </c>
      <c r="C9104" s="6" t="s">
        <v>6097</v>
      </c>
      <c r="D9104" s="6" t="s">
        <v>18870</v>
      </c>
      <c r="E9104" s="6" t="s">
        <v>5638</v>
      </c>
      <c r="F9104" s="6" t="s">
        <v>31875</v>
      </c>
      <c r="G9104" s="6" t="s">
        <v>31876</v>
      </c>
      <c r="H9104" s="79">
        <v>7689.7311639999998</v>
      </c>
    </row>
    <row r="9105" spans="1:8" x14ac:dyDescent="0.2">
      <c r="A9105" s="6">
        <v>30080100</v>
      </c>
      <c r="B9105" s="6" t="s">
        <v>31877</v>
      </c>
      <c r="C9105" s="6" t="s">
        <v>6093</v>
      </c>
      <c r="D9105" s="6" t="s">
        <v>18874</v>
      </c>
      <c r="E9105" s="6" t="s">
        <v>5638</v>
      </c>
      <c r="F9105" s="6" t="s">
        <v>31878</v>
      </c>
      <c r="G9105" s="6" t="s">
        <v>31879</v>
      </c>
      <c r="H9105" s="79">
        <v>7689.7311639999998</v>
      </c>
    </row>
    <row r="9106" spans="1:8" x14ac:dyDescent="0.2">
      <c r="A9106" s="6">
        <v>30279097</v>
      </c>
      <c r="B9106" s="6" t="s">
        <v>31880</v>
      </c>
      <c r="C9106" s="6" t="s">
        <v>6097</v>
      </c>
      <c r="D9106" s="6" t="s">
        <v>18874</v>
      </c>
      <c r="E9106" s="6" t="s">
        <v>5638</v>
      </c>
      <c r="F9106" s="6" t="s">
        <v>31881</v>
      </c>
      <c r="G9106" s="6" t="s">
        <v>31882</v>
      </c>
      <c r="H9106" s="79">
        <v>7689.7311639999998</v>
      </c>
    </row>
    <row r="9107" spans="1:8" x14ac:dyDescent="0.2">
      <c r="A9107" s="6">
        <v>30049058</v>
      </c>
      <c r="B9107" s="6" t="s">
        <v>31883</v>
      </c>
      <c r="C9107" s="6" t="s">
        <v>7139</v>
      </c>
      <c r="D9107" s="6" t="s">
        <v>17993</v>
      </c>
      <c r="E9107" s="6" t="s">
        <v>15819</v>
      </c>
      <c r="F9107" s="6" t="s">
        <v>31884</v>
      </c>
      <c r="G9107" s="6" t="s">
        <v>31885</v>
      </c>
      <c r="H9107" s="79">
        <v>7691.7546249999996</v>
      </c>
    </row>
    <row r="9108" spans="1:8" x14ac:dyDescent="0.2">
      <c r="A9108" s="6">
        <v>30005774</v>
      </c>
      <c r="B9108" s="6" t="s">
        <v>31886</v>
      </c>
      <c r="C9108" s="6" t="s">
        <v>7139</v>
      </c>
      <c r="D9108" s="6" t="s">
        <v>17997</v>
      </c>
      <c r="E9108" s="6" t="s">
        <v>15819</v>
      </c>
      <c r="F9108" s="6" t="s">
        <v>31887</v>
      </c>
      <c r="G9108" s="6" t="s">
        <v>31888</v>
      </c>
      <c r="H9108" s="79">
        <v>7691.7546249999996</v>
      </c>
    </row>
    <row r="9109" spans="1:8" x14ac:dyDescent="0.2">
      <c r="A9109" s="6">
        <v>30276989</v>
      </c>
      <c r="B9109" s="6" t="s">
        <v>31889</v>
      </c>
      <c r="C9109" s="6" t="s">
        <v>5636</v>
      </c>
      <c r="D9109" s="6" t="s">
        <v>18868</v>
      </c>
      <c r="E9109" s="6" t="s">
        <v>5638</v>
      </c>
      <c r="F9109" s="6" t="s">
        <v>31890</v>
      </c>
      <c r="G9109" s="6" t="s">
        <v>31891</v>
      </c>
      <c r="H9109" s="79">
        <v>7704.0399610000004</v>
      </c>
    </row>
    <row r="9110" spans="1:8" x14ac:dyDescent="0.2">
      <c r="A9110" s="6">
        <v>30359499</v>
      </c>
      <c r="B9110" s="6" t="s">
        <v>31892</v>
      </c>
      <c r="C9110" s="6" t="s">
        <v>10813</v>
      </c>
      <c r="D9110" s="6" t="s">
        <v>19176</v>
      </c>
      <c r="E9110" s="6" t="s">
        <v>5893</v>
      </c>
      <c r="F9110" s="6" t="s">
        <v>31893</v>
      </c>
      <c r="G9110" s="6" t="s">
        <v>31894</v>
      </c>
      <c r="H9110" s="79">
        <v>7705.2401620000001</v>
      </c>
    </row>
    <row r="9111" spans="1:8" x14ac:dyDescent="0.2">
      <c r="A9111" s="6">
        <v>30440244</v>
      </c>
      <c r="B9111" s="6" t="s">
        <v>31895</v>
      </c>
      <c r="C9111" s="6" t="s">
        <v>10813</v>
      </c>
      <c r="D9111" s="6" t="s">
        <v>19180</v>
      </c>
      <c r="E9111" s="6" t="s">
        <v>5893</v>
      </c>
      <c r="F9111" s="6" t="s">
        <v>31896</v>
      </c>
      <c r="G9111" s="6" t="s">
        <v>31897</v>
      </c>
      <c r="H9111" s="79">
        <v>7705.2401620000001</v>
      </c>
    </row>
    <row r="9112" spans="1:8" x14ac:dyDescent="0.2">
      <c r="A9112" s="6">
        <v>30043093</v>
      </c>
      <c r="B9112" s="6" t="s">
        <v>31898</v>
      </c>
      <c r="C9112" s="6" t="s">
        <v>5740</v>
      </c>
      <c r="D9112" s="6" t="s">
        <v>17969</v>
      </c>
      <c r="E9112" s="6" t="s">
        <v>5893</v>
      </c>
      <c r="F9112" s="6" t="s">
        <v>31899</v>
      </c>
      <c r="G9112" s="6" t="s">
        <v>31900</v>
      </c>
      <c r="H9112" s="79">
        <v>7707.6968159999997</v>
      </c>
    </row>
    <row r="9113" spans="1:8" x14ac:dyDescent="0.2">
      <c r="A9113" s="6">
        <v>30280060</v>
      </c>
      <c r="B9113" s="6" t="s">
        <v>31901</v>
      </c>
      <c r="C9113" s="6" t="s">
        <v>5740</v>
      </c>
      <c r="D9113" s="6" t="s">
        <v>17973</v>
      </c>
      <c r="E9113" s="6" t="s">
        <v>5893</v>
      </c>
      <c r="F9113" s="6" t="s">
        <v>31902</v>
      </c>
      <c r="G9113" s="6" t="s">
        <v>31903</v>
      </c>
      <c r="H9113" s="79">
        <v>7707.6968159999997</v>
      </c>
    </row>
    <row r="9114" spans="1:8" x14ac:dyDescent="0.2">
      <c r="A9114" s="6">
        <v>30218307</v>
      </c>
      <c r="B9114" s="6" t="s">
        <v>31904</v>
      </c>
      <c r="C9114" s="6" t="s">
        <v>7330</v>
      </c>
      <c r="D9114" s="6" t="s">
        <v>19176</v>
      </c>
      <c r="E9114" s="6" t="s">
        <v>5893</v>
      </c>
      <c r="F9114" s="6" t="s">
        <v>31905</v>
      </c>
      <c r="G9114" s="6" t="s">
        <v>31906</v>
      </c>
      <c r="H9114" s="79">
        <v>7718.1480879999999</v>
      </c>
    </row>
    <row r="9115" spans="1:8" x14ac:dyDescent="0.2">
      <c r="A9115" s="6">
        <v>30115390</v>
      </c>
      <c r="B9115" s="6" t="s">
        <v>31907</v>
      </c>
      <c r="C9115" s="6" t="s">
        <v>7334</v>
      </c>
      <c r="D9115" s="6" t="s">
        <v>19176</v>
      </c>
      <c r="E9115" s="6" t="s">
        <v>5893</v>
      </c>
      <c r="F9115" s="6" t="s">
        <v>31908</v>
      </c>
      <c r="G9115" s="6" t="s">
        <v>31909</v>
      </c>
      <c r="H9115" s="79">
        <v>7718.1480879999999</v>
      </c>
    </row>
    <row r="9116" spans="1:8" x14ac:dyDescent="0.2">
      <c r="A9116" s="6">
        <v>30240359</v>
      </c>
      <c r="B9116" s="6" t="s">
        <v>31910</v>
      </c>
      <c r="C9116" s="6" t="s">
        <v>7330</v>
      </c>
      <c r="D9116" s="6" t="s">
        <v>19180</v>
      </c>
      <c r="E9116" s="6" t="s">
        <v>5893</v>
      </c>
      <c r="F9116" s="6" t="s">
        <v>31911</v>
      </c>
      <c r="G9116" s="6" t="s">
        <v>31912</v>
      </c>
      <c r="H9116" s="79">
        <v>7718.1480879999999</v>
      </c>
    </row>
    <row r="9117" spans="1:8" x14ac:dyDescent="0.2">
      <c r="A9117" s="6">
        <v>30062892</v>
      </c>
      <c r="B9117" s="6" t="s">
        <v>31913</v>
      </c>
      <c r="C9117" s="6" t="s">
        <v>7334</v>
      </c>
      <c r="D9117" s="6" t="s">
        <v>19180</v>
      </c>
      <c r="E9117" s="6" t="s">
        <v>5893</v>
      </c>
      <c r="F9117" s="6" t="s">
        <v>31914</v>
      </c>
      <c r="G9117" s="6" t="s">
        <v>31915</v>
      </c>
      <c r="H9117" s="79">
        <v>7718.1480879999999</v>
      </c>
    </row>
    <row r="9118" spans="1:8" x14ac:dyDescent="0.2">
      <c r="A9118" s="6">
        <v>30273204</v>
      </c>
      <c r="B9118" s="6" t="s">
        <v>31916</v>
      </c>
      <c r="C9118" s="6" t="s">
        <v>6616</v>
      </c>
      <c r="D9118" s="6" t="s">
        <v>19176</v>
      </c>
      <c r="E9118" s="6" t="s">
        <v>5893</v>
      </c>
      <c r="F9118" s="6" t="s">
        <v>31917</v>
      </c>
      <c r="G9118" s="6" t="s">
        <v>31918</v>
      </c>
      <c r="H9118" s="79">
        <v>7721.7742539999999</v>
      </c>
    </row>
    <row r="9119" spans="1:8" x14ac:dyDescent="0.2">
      <c r="A9119" s="6">
        <v>30298972</v>
      </c>
      <c r="B9119" s="6" t="s">
        <v>31919</v>
      </c>
      <c r="C9119" s="6" t="s">
        <v>6616</v>
      </c>
      <c r="D9119" s="6" t="s">
        <v>19180</v>
      </c>
      <c r="E9119" s="6" t="s">
        <v>5893</v>
      </c>
      <c r="F9119" s="6" t="s">
        <v>31920</v>
      </c>
      <c r="G9119" s="6" t="s">
        <v>31921</v>
      </c>
      <c r="H9119" s="79">
        <v>7721.7742539999999</v>
      </c>
    </row>
    <row r="9120" spans="1:8" x14ac:dyDescent="0.2">
      <c r="A9120" s="6">
        <v>30080811</v>
      </c>
      <c r="B9120" s="6" t="s">
        <v>31922</v>
      </c>
      <c r="C9120" s="6" t="s">
        <v>7338</v>
      </c>
      <c r="D9120" s="6" t="s">
        <v>18868</v>
      </c>
      <c r="E9120" s="6" t="s">
        <v>5638</v>
      </c>
      <c r="F9120" s="6" t="s">
        <v>31923</v>
      </c>
      <c r="G9120" s="6" t="s">
        <v>31924</v>
      </c>
      <c r="H9120" s="79">
        <v>7725.6059539999997</v>
      </c>
    </row>
    <row r="9121" spans="1:8" x14ac:dyDescent="0.2">
      <c r="A9121" s="6">
        <v>30332250</v>
      </c>
      <c r="B9121" s="6" t="s">
        <v>31925</v>
      </c>
      <c r="C9121" s="6" t="s">
        <v>7338</v>
      </c>
      <c r="D9121" s="6" t="s">
        <v>18870</v>
      </c>
      <c r="E9121" s="6" t="s">
        <v>5638</v>
      </c>
      <c r="F9121" s="6" t="s">
        <v>31926</v>
      </c>
      <c r="G9121" s="6" t="s">
        <v>31927</v>
      </c>
      <c r="H9121" s="79">
        <v>7725.6059539999997</v>
      </c>
    </row>
    <row r="9122" spans="1:8" x14ac:dyDescent="0.2">
      <c r="A9122" s="6">
        <v>30011718</v>
      </c>
      <c r="B9122" s="6" t="s">
        <v>31928</v>
      </c>
      <c r="C9122" s="6" t="s">
        <v>7342</v>
      </c>
      <c r="D9122" s="6" t="s">
        <v>18874</v>
      </c>
      <c r="E9122" s="6" t="s">
        <v>5638</v>
      </c>
      <c r="F9122" s="6" t="s">
        <v>31929</v>
      </c>
      <c r="G9122" s="6" t="s">
        <v>31930</v>
      </c>
      <c r="H9122" s="79">
        <v>7725.6059539999997</v>
      </c>
    </row>
    <row r="9123" spans="1:8" x14ac:dyDescent="0.2">
      <c r="A9123" s="6">
        <v>30023512</v>
      </c>
      <c r="B9123" s="6" t="s">
        <v>31931</v>
      </c>
      <c r="C9123" s="6" t="s">
        <v>8213</v>
      </c>
      <c r="D9123" s="6" t="s">
        <v>22958</v>
      </c>
      <c r="E9123" s="6" t="s">
        <v>5638</v>
      </c>
      <c r="F9123" s="6" t="s">
        <v>31932</v>
      </c>
      <c r="G9123" s="6" t="s">
        <v>31933</v>
      </c>
      <c r="H9123" s="79">
        <v>7728.4223579999998</v>
      </c>
    </row>
    <row r="9124" spans="1:8" x14ac:dyDescent="0.2">
      <c r="A9124" s="6">
        <v>30218464</v>
      </c>
      <c r="B9124" s="6" t="s">
        <v>31934</v>
      </c>
      <c r="C9124" s="6" t="s">
        <v>8213</v>
      </c>
      <c r="D9124" s="6" t="s">
        <v>7351</v>
      </c>
      <c r="E9124" s="6" t="s">
        <v>5638</v>
      </c>
      <c r="F9124" s="6" t="s">
        <v>31935</v>
      </c>
      <c r="G9124" s="6" t="s">
        <v>31936</v>
      </c>
      <c r="H9124" s="79">
        <v>7728.4223579999998</v>
      </c>
    </row>
    <row r="9125" spans="1:8" x14ac:dyDescent="0.2">
      <c r="A9125" s="6">
        <v>30344204</v>
      </c>
      <c r="B9125" s="6" t="s">
        <v>31937</v>
      </c>
      <c r="C9125" s="6" t="s">
        <v>5662</v>
      </c>
      <c r="D9125" s="6" t="s">
        <v>17993</v>
      </c>
      <c r="E9125" s="6" t="s">
        <v>15819</v>
      </c>
      <c r="F9125" s="6" t="s">
        <v>31938</v>
      </c>
      <c r="G9125" s="6" t="s">
        <v>31939</v>
      </c>
      <c r="H9125" s="79">
        <v>7728.4223579999998</v>
      </c>
    </row>
    <row r="9126" spans="1:8" x14ac:dyDescent="0.2">
      <c r="A9126" s="6">
        <v>30193030</v>
      </c>
      <c r="B9126" s="6" t="s">
        <v>31940</v>
      </c>
      <c r="C9126" s="6" t="s">
        <v>5662</v>
      </c>
      <c r="D9126" s="6" t="s">
        <v>17997</v>
      </c>
      <c r="E9126" s="6" t="s">
        <v>15819</v>
      </c>
      <c r="F9126" s="6" t="s">
        <v>31941</v>
      </c>
      <c r="G9126" s="6" t="s">
        <v>31942</v>
      </c>
      <c r="H9126" s="79">
        <v>7728.4223579999998</v>
      </c>
    </row>
    <row r="9127" spans="1:8" x14ac:dyDescent="0.2">
      <c r="A9127" s="6">
        <v>30205575</v>
      </c>
      <c r="B9127" s="6" t="s">
        <v>31943</v>
      </c>
      <c r="C9127" s="6" t="s">
        <v>5769</v>
      </c>
      <c r="D9127" s="6" t="s">
        <v>19176</v>
      </c>
      <c r="E9127" s="6" t="s">
        <v>5893</v>
      </c>
      <c r="F9127" s="6" t="s">
        <v>31944</v>
      </c>
      <c r="G9127" s="6" t="s">
        <v>31945</v>
      </c>
      <c r="H9127" s="79">
        <v>7732.074584</v>
      </c>
    </row>
    <row r="9128" spans="1:8" x14ac:dyDescent="0.2">
      <c r="A9128" s="6">
        <v>30312358</v>
      </c>
      <c r="B9128" s="6" t="s">
        <v>31946</v>
      </c>
      <c r="C9128" s="6" t="s">
        <v>5769</v>
      </c>
      <c r="D9128" s="6" t="s">
        <v>19180</v>
      </c>
      <c r="E9128" s="6" t="s">
        <v>5893</v>
      </c>
      <c r="F9128" s="6" t="s">
        <v>31947</v>
      </c>
      <c r="G9128" s="6" t="s">
        <v>31948</v>
      </c>
      <c r="H9128" s="79">
        <v>7732.074584</v>
      </c>
    </row>
    <row r="9129" spans="1:8" x14ac:dyDescent="0.2">
      <c r="A9129" s="6">
        <v>30448076</v>
      </c>
      <c r="B9129" s="6" t="s">
        <v>31949</v>
      </c>
      <c r="C9129" s="6" t="s">
        <v>5718</v>
      </c>
      <c r="D9129" s="6" t="s">
        <v>18358</v>
      </c>
      <c r="E9129" s="6" t="s">
        <v>5638</v>
      </c>
      <c r="F9129" s="6" t="s">
        <v>31950</v>
      </c>
      <c r="G9129" s="6" t="s">
        <v>31951</v>
      </c>
      <c r="H9129" s="79">
        <v>7733.3335999999999</v>
      </c>
    </row>
    <row r="9130" spans="1:8" x14ac:dyDescent="0.2">
      <c r="A9130" s="6">
        <v>30291306</v>
      </c>
      <c r="B9130" s="6" t="s">
        <v>31952</v>
      </c>
      <c r="C9130" s="6" t="s">
        <v>31953</v>
      </c>
      <c r="D9130" s="6" t="s">
        <v>20977</v>
      </c>
      <c r="E9130" s="6" t="s">
        <v>5638</v>
      </c>
      <c r="F9130" s="6" t="s">
        <v>31954</v>
      </c>
      <c r="G9130" s="6" t="s">
        <v>31955</v>
      </c>
      <c r="H9130" s="79">
        <v>7733.3335999999999</v>
      </c>
    </row>
    <row r="9131" spans="1:8" x14ac:dyDescent="0.2">
      <c r="A9131" s="6">
        <v>30092162</v>
      </c>
      <c r="B9131" s="6" t="s">
        <v>31956</v>
      </c>
      <c r="C9131" s="6" t="s">
        <v>7226</v>
      </c>
      <c r="D9131" s="6" t="s">
        <v>13301</v>
      </c>
      <c r="E9131" s="6" t="s">
        <v>5638</v>
      </c>
      <c r="F9131" s="6" t="s">
        <v>31957</v>
      </c>
      <c r="G9131" s="6" t="s">
        <v>31958</v>
      </c>
      <c r="H9131" s="79">
        <v>7756.1425129999998</v>
      </c>
    </row>
    <row r="9132" spans="1:8" x14ac:dyDescent="0.2">
      <c r="A9132" s="6">
        <v>30321491</v>
      </c>
      <c r="B9132" s="6" t="s">
        <v>31959</v>
      </c>
      <c r="C9132" s="6" t="s">
        <v>7230</v>
      </c>
      <c r="D9132" s="6" t="s">
        <v>13301</v>
      </c>
      <c r="E9132" s="6" t="s">
        <v>5638</v>
      </c>
      <c r="F9132" s="6" t="s">
        <v>31960</v>
      </c>
      <c r="G9132" s="6" t="s">
        <v>31961</v>
      </c>
      <c r="H9132" s="79">
        <v>7756.1425129999998</v>
      </c>
    </row>
    <row r="9133" spans="1:8" x14ac:dyDescent="0.2">
      <c r="A9133" s="6">
        <v>30066515</v>
      </c>
      <c r="B9133" s="6" t="s">
        <v>31962</v>
      </c>
      <c r="C9133" s="6" t="s">
        <v>7234</v>
      </c>
      <c r="D9133" s="6" t="s">
        <v>13301</v>
      </c>
      <c r="E9133" s="6" t="s">
        <v>5638</v>
      </c>
      <c r="F9133" s="6" t="s">
        <v>31963</v>
      </c>
      <c r="G9133" s="6" t="s">
        <v>31964</v>
      </c>
      <c r="H9133" s="79">
        <v>7756.1425129999998</v>
      </c>
    </row>
    <row r="9134" spans="1:8" x14ac:dyDescent="0.2">
      <c r="A9134" s="6">
        <v>30224852</v>
      </c>
      <c r="B9134" s="6" t="s">
        <v>31965</v>
      </c>
      <c r="C9134" s="6" t="s">
        <v>7238</v>
      </c>
      <c r="D9134" s="6" t="s">
        <v>13301</v>
      </c>
      <c r="E9134" s="6" t="s">
        <v>5638</v>
      </c>
      <c r="F9134" s="6" t="s">
        <v>31966</v>
      </c>
      <c r="G9134" s="6" t="s">
        <v>31967</v>
      </c>
      <c r="H9134" s="79">
        <v>7756.1425129999998</v>
      </c>
    </row>
    <row r="9135" spans="1:8" x14ac:dyDescent="0.2">
      <c r="A9135" s="6">
        <v>30212399</v>
      </c>
      <c r="B9135" s="6" t="s">
        <v>31968</v>
      </c>
      <c r="C9135" s="6" t="s">
        <v>7278</v>
      </c>
      <c r="D9135" s="6" t="s">
        <v>18044</v>
      </c>
      <c r="E9135" s="6" t="s">
        <v>5638</v>
      </c>
      <c r="F9135" s="6" t="s">
        <v>31969</v>
      </c>
      <c r="G9135" s="6" t="s">
        <v>31970</v>
      </c>
      <c r="H9135" s="79">
        <v>7760.1121139999996</v>
      </c>
    </row>
    <row r="9136" spans="1:8" x14ac:dyDescent="0.2">
      <c r="A9136" s="6">
        <v>30189008</v>
      </c>
      <c r="B9136" s="6" t="s">
        <v>31971</v>
      </c>
      <c r="C9136" s="6" t="s">
        <v>6041</v>
      </c>
      <c r="D9136" s="6" t="s">
        <v>17969</v>
      </c>
      <c r="E9136" s="6" t="s">
        <v>5893</v>
      </c>
      <c r="F9136" s="6" t="s">
        <v>31972</v>
      </c>
      <c r="G9136" s="6" t="s">
        <v>31973</v>
      </c>
      <c r="H9136" s="79">
        <v>7773.3056859999997</v>
      </c>
    </row>
    <row r="9137" spans="1:8" x14ac:dyDescent="0.2">
      <c r="A9137" s="6">
        <v>30259377</v>
      </c>
      <c r="B9137" s="6" t="s">
        <v>31974</v>
      </c>
      <c r="C9137" s="6" t="s">
        <v>6041</v>
      </c>
      <c r="D9137" s="6" t="s">
        <v>17973</v>
      </c>
      <c r="E9137" s="6" t="s">
        <v>5893</v>
      </c>
      <c r="F9137" s="6" t="s">
        <v>31975</v>
      </c>
      <c r="G9137" s="6" t="s">
        <v>31976</v>
      </c>
      <c r="H9137" s="79">
        <v>7773.3056859999997</v>
      </c>
    </row>
    <row r="9138" spans="1:8" x14ac:dyDescent="0.2">
      <c r="A9138" s="6">
        <v>30145655</v>
      </c>
      <c r="B9138" s="6" t="s">
        <v>31977</v>
      </c>
      <c r="C9138" s="6" t="s">
        <v>6266</v>
      </c>
      <c r="D9138" s="6" t="s">
        <v>17993</v>
      </c>
      <c r="E9138" s="6" t="s">
        <v>15819</v>
      </c>
      <c r="F9138" s="6" t="s">
        <v>31978</v>
      </c>
      <c r="G9138" s="6" t="s">
        <v>31979</v>
      </c>
      <c r="H9138" s="79">
        <v>7776.8517869999996</v>
      </c>
    </row>
    <row r="9139" spans="1:8" x14ac:dyDescent="0.2">
      <c r="A9139" s="6">
        <v>30148110</v>
      </c>
      <c r="B9139" s="6" t="s">
        <v>31980</v>
      </c>
      <c r="C9139" s="6" t="s">
        <v>6266</v>
      </c>
      <c r="D9139" s="6" t="s">
        <v>17997</v>
      </c>
      <c r="E9139" s="6" t="s">
        <v>15819</v>
      </c>
      <c r="F9139" s="6" t="s">
        <v>31981</v>
      </c>
      <c r="G9139" s="6" t="s">
        <v>31982</v>
      </c>
      <c r="H9139" s="79">
        <v>7776.8517869999996</v>
      </c>
    </row>
    <row r="9140" spans="1:8" x14ac:dyDescent="0.2">
      <c r="A9140" s="6">
        <v>30048849</v>
      </c>
      <c r="B9140" s="6" t="s">
        <v>31983</v>
      </c>
      <c r="C9140" s="6" t="s">
        <v>9245</v>
      </c>
      <c r="D9140" s="6" t="s">
        <v>17993</v>
      </c>
      <c r="E9140" s="6" t="s">
        <v>15819</v>
      </c>
      <c r="F9140" s="6" t="s">
        <v>31984</v>
      </c>
      <c r="G9140" s="6" t="s">
        <v>31985</v>
      </c>
      <c r="H9140" s="79">
        <v>7809.0349770000003</v>
      </c>
    </row>
    <row r="9141" spans="1:8" x14ac:dyDescent="0.2">
      <c r="A9141" s="6">
        <v>30341190</v>
      </c>
      <c r="B9141" s="6" t="s">
        <v>31986</v>
      </c>
      <c r="C9141" s="6" t="s">
        <v>9245</v>
      </c>
      <c r="D9141" s="6" t="s">
        <v>17997</v>
      </c>
      <c r="E9141" s="6" t="s">
        <v>15819</v>
      </c>
      <c r="F9141" s="6" t="s">
        <v>31987</v>
      </c>
      <c r="G9141" s="6" t="s">
        <v>31988</v>
      </c>
      <c r="H9141" s="79">
        <v>7809.0349770000003</v>
      </c>
    </row>
    <row r="9142" spans="1:8" x14ac:dyDescent="0.2">
      <c r="A9142" s="6">
        <v>30264197</v>
      </c>
      <c r="B9142" s="6" t="s">
        <v>31989</v>
      </c>
      <c r="C9142" s="6" t="s">
        <v>6210</v>
      </c>
      <c r="D9142" s="6" t="s">
        <v>28070</v>
      </c>
      <c r="E9142" s="6" t="s">
        <v>5638</v>
      </c>
      <c r="F9142" s="6" t="s">
        <v>31990</v>
      </c>
      <c r="G9142" s="6" t="s">
        <v>31991</v>
      </c>
      <c r="H9142" s="79">
        <v>7809.0349770000003</v>
      </c>
    </row>
    <row r="9143" spans="1:8" x14ac:dyDescent="0.2">
      <c r="A9143" s="6">
        <v>30192540</v>
      </c>
      <c r="B9143" s="6" t="s">
        <v>31992</v>
      </c>
      <c r="C9143" s="6" t="s">
        <v>6448</v>
      </c>
      <c r="D9143" s="6" t="s">
        <v>9992</v>
      </c>
      <c r="E9143" s="6" t="s">
        <v>9993</v>
      </c>
      <c r="F9143" s="6" t="s">
        <v>31993</v>
      </c>
      <c r="G9143" s="6" t="s">
        <v>31994</v>
      </c>
      <c r="H9143" s="79">
        <v>7849.3411050000004</v>
      </c>
    </row>
    <row r="9144" spans="1:8" x14ac:dyDescent="0.2">
      <c r="A9144" s="6">
        <v>30092302</v>
      </c>
      <c r="B9144" s="6" t="s">
        <v>31995</v>
      </c>
      <c r="C9144" s="6" t="s">
        <v>6452</v>
      </c>
      <c r="D9144" s="6" t="s">
        <v>9992</v>
      </c>
      <c r="E9144" s="6" t="s">
        <v>9993</v>
      </c>
      <c r="F9144" s="6" t="s">
        <v>31996</v>
      </c>
      <c r="G9144" s="6" t="s">
        <v>31997</v>
      </c>
      <c r="H9144" s="79">
        <v>7849.3411050000004</v>
      </c>
    </row>
    <row r="9145" spans="1:8" x14ac:dyDescent="0.2">
      <c r="A9145" s="6">
        <v>30003383</v>
      </c>
      <c r="B9145" s="6" t="s">
        <v>31998</v>
      </c>
      <c r="C9145" s="6" t="s">
        <v>6456</v>
      </c>
      <c r="D9145" s="6" t="s">
        <v>9992</v>
      </c>
      <c r="E9145" s="6" t="s">
        <v>9993</v>
      </c>
      <c r="F9145" s="6" t="s">
        <v>31999</v>
      </c>
      <c r="G9145" s="6" t="s">
        <v>32000</v>
      </c>
      <c r="H9145" s="79">
        <v>7849.3411050000004</v>
      </c>
    </row>
    <row r="9146" spans="1:8" x14ac:dyDescent="0.2">
      <c r="A9146" s="6">
        <v>30178212</v>
      </c>
      <c r="B9146" s="6" t="s">
        <v>32001</v>
      </c>
      <c r="C9146" s="6" t="s">
        <v>5961</v>
      </c>
      <c r="D9146" s="6" t="s">
        <v>17993</v>
      </c>
      <c r="E9146" s="6" t="s">
        <v>15819</v>
      </c>
      <c r="F9146" s="6" t="s">
        <v>32002</v>
      </c>
      <c r="G9146" s="6" t="s">
        <v>32003</v>
      </c>
      <c r="H9146" s="79">
        <v>7860.1579579999998</v>
      </c>
    </row>
    <row r="9147" spans="1:8" x14ac:dyDescent="0.2">
      <c r="A9147" s="6">
        <v>30458002</v>
      </c>
      <c r="B9147" s="6" t="s">
        <v>32004</v>
      </c>
      <c r="C9147" s="6" t="s">
        <v>5965</v>
      </c>
      <c r="D9147" s="6" t="s">
        <v>17993</v>
      </c>
      <c r="E9147" s="6" t="s">
        <v>15819</v>
      </c>
      <c r="F9147" s="6" t="s">
        <v>32005</v>
      </c>
      <c r="G9147" s="6" t="s">
        <v>32006</v>
      </c>
      <c r="H9147" s="79">
        <v>7860.1579579999998</v>
      </c>
    </row>
    <row r="9148" spans="1:8" x14ac:dyDescent="0.2">
      <c r="A9148" s="6">
        <v>30155401</v>
      </c>
      <c r="B9148" s="6" t="s">
        <v>32007</v>
      </c>
      <c r="C9148" s="6" t="s">
        <v>5969</v>
      </c>
      <c r="D9148" s="6" t="s">
        <v>17993</v>
      </c>
      <c r="E9148" s="6" t="s">
        <v>15819</v>
      </c>
      <c r="F9148" s="6" t="s">
        <v>32008</v>
      </c>
      <c r="G9148" s="6" t="s">
        <v>32009</v>
      </c>
      <c r="H9148" s="79">
        <v>7860.1579579999998</v>
      </c>
    </row>
    <row r="9149" spans="1:8" x14ac:dyDescent="0.2">
      <c r="A9149" s="6">
        <v>30266700</v>
      </c>
      <c r="B9149" s="6" t="s">
        <v>32010</v>
      </c>
      <c r="C9149" s="6" t="s">
        <v>5973</v>
      </c>
      <c r="D9149" s="6" t="s">
        <v>17993</v>
      </c>
      <c r="E9149" s="6" t="s">
        <v>15819</v>
      </c>
      <c r="F9149" s="6" t="s">
        <v>32011</v>
      </c>
      <c r="G9149" s="6" t="s">
        <v>32012</v>
      </c>
      <c r="H9149" s="79">
        <v>7860.1579579999998</v>
      </c>
    </row>
    <row r="9150" spans="1:8" x14ac:dyDescent="0.2">
      <c r="A9150" s="6">
        <v>30089201</v>
      </c>
      <c r="B9150" s="6" t="s">
        <v>32013</v>
      </c>
      <c r="C9150" s="6" t="s">
        <v>5977</v>
      </c>
      <c r="D9150" s="6" t="s">
        <v>17993</v>
      </c>
      <c r="E9150" s="6" t="s">
        <v>15819</v>
      </c>
      <c r="F9150" s="6" t="s">
        <v>32014</v>
      </c>
      <c r="G9150" s="6" t="s">
        <v>32015</v>
      </c>
      <c r="H9150" s="79">
        <v>7860.1579579999998</v>
      </c>
    </row>
    <row r="9151" spans="1:8" x14ac:dyDescent="0.2">
      <c r="A9151" s="6">
        <v>30155984</v>
      </c>
      <c r="B9151" s="6" t="s">
        <v>32016</v>
      </c>
      <c r="C9151" s="6" t="s">
        <v>5961</v>
      </c>
      <c r="D9151" s="6" t="s">
        <v>17997</v>
      </c>
      <c r="E9151" s="6" t="s">
        <v>15819</v>
      </c>
      <c r="F9151" s="6" t="s">
        <v>32017</v>
      </c>
      <c r="G9151" s="6" t="s">
        <v>32018</v>
      </c>
      <c r="H9151" s="79">
        <v>7860.1579579999998</v>
      </c>
    </row>
    <row r="9152" spans="1:8" x14ac:dyDescent="0.2">
      <c r="A9152" s="6">
        <v>30305289</v>
      </c>
      <c r="B9152" s="6" t="s">
        <v>32019</v>
      </c>
      <c r="C9152" s="6" t="s">
        <v>5965</v>
      </c>
      <c r="D9152" s="6" t="s">
        <v>17997</v>
      </c>
      <c r="E9152" s="6" t="s">
        <v>15819</v>
      </c>
      <c r="F9152" s="6" t="s">
        <v>32020</v>
      </c>
      <c r="G9152" s="6" t="s">
        <v>32021</v>
      </c>
      <c r="H9152" s="79">
        <v>7860.1579579999998</v>
      </c>
    </row>
    <row r="9153" spans="1:8" x14ac:dyDescent="0.2">
      <c r="A9153" s="6">
        <v>30075504</v>
      </c>
      <c r="B9153" s="6" t="s">
        <v>32022</v>
      </c>
      <c r="C9153" s="6" t="s">
        <v>5969</v>
      </c>
      <c r="D9153" s="6" t="s">
        <v>17997</v>
      </c>
      <c r="E9153" s="6" t="s">
        <v>15819</v>
      </c>
      <c r="F9153" s="6" t="s">
        <v>32023</v>
      </c>
      <c r="G9153" s="6" t="s">
        <v>32024</v>
      </c>
      <c r="H9153" s="79">
        <v>7860.1579579999998</v>
      </c>
    </row>
    <row r="9154" spans="1:8" x14ac:dyDescent="0.2">
      <c r="A9154" s="6">
        <v>30184244</v>
      </c>
      <c r="B9154" s="6" t="s">
        <v>32025</v>
      </c>
      <c r="C9154" s="6" t="s">
        <v>5973</v>
      </c>
      <c r="D9154" s="6" t="s">
        <v>17997</v>
      </c>
      <c r="E9154" s="6" t="s">
        <v>15819</v>
      </c>
      <c r="F9154" s="6" t="s">
        <v>32026</v>
      </c>
      <c r="G9154" s="6" t="s">
        <v>32027</v>
      </c>
      <c r="H9154" s="79">
        <v>7860.1579579999998</v>
      </c>
    </row>
    <row r="9155" spans="1:8" x14ac:dyDescent="0.2">
      <c r="A9155" s="6">
        <v>30394222</v>
      </c>
      <c r="B9155" s="6" t="s">
        <v>32028</v>
      </c>
      <c r="C9155" s="6" t="s">
        <v>5977</v>
      </c>
      <c r="D9155" s="6" t="s">
        <v>17997</v>
      </c>
      <c r="E9155" s="6" t="s">
        <v>15819</v>
      </c>
      <c r="F9155" s="6" t="s">
        <v>32029</v>
      </c>
      <c r="G9155" s="6" t="s">
        <v>32030</v>
      </c>
      <c r="H9155" s="79">
        <v>7860.1579579999998</v>
      </c>
    </row>
    <row r="9156" spans="1:8" x14ac:dyDescent="0.2">
      <c r="A9156" s="6">
        <v>30443134</v>
      </c>
      <c r="B9156" s="6" t="s">
        <v>32031</v>
      </c>
      <c r="C9156" s="6" t="s">
        <v>7314</v>
      </c>
      <c r="D9156" s="6" t="s">
        <v>19176</v>
      </c>
      <c r="E9156" s="6" t="s">
        <v>5893</v>
      </c>
      <c r="F9156" s="6" t="s">
        <v>32032</v>
      </c>
      <c r="G9156" s="6" t="s">
        <v>32033</v>
      </c>
      <c r="H9156" s="79">
        <v>7889.8866550000002</v>
      </c>
    </row>
    <row r="9157" spans="1:8" x14ac:dyDescent="0.2">
      <c r="A9157" s="6">
        <v>30350872</v>
      </c>
      <c r="B9157" s="6" t="s">
        <v>32034</v>
      </c>
      <c r="C9157" s="6" t="s">
        <v>7314</v>
      </c>
      <c r="D9157" s="6" t="s">
        <v>19180</v>
      </c>
      <c r="E9157" s="6" t="s">
        <v>5893</v>
      </c>
      <c r="F9157" s="6" t="s">
        <v>32035</v>
      </c>
      <c r="G9157" s="6" t="s">
        <v>32036</v>
      </c>
      <c r="H9157" s="79">
        <v>7889.8866550000002</v>
      </c>
    </row>
    <row r="9158" spans="1:8" x14ac:dyDescent="0.2">
      <c r="A9158" s="6">
        <v>30107464</v>
      </c>
      <c r="B9158" s="6" t="s">
        <v>32037</v>
      </c>
      <c r="C9158" s="6" t="s">
        <v>6572</v>
      </c>
      <c r="D9158" s="6" t="s">
        <v>18044</v>
      </c>
      <c r="E9158" s="6" t="s">
        <v>5638</v>
      </c>
      <c r="F9158" s="6" t="s">
        <v>32038</v>
      </c>
      <c r="G9158" s="6" t="s">
        <v>32039</v>
      </c>
      <c r="H9158" s="79">
        <v>7891.2865519999996</v>
      </c>
    </row>
    <row r="9159" spans="1:8" x14ac:dyDescent="0.2">
      <c r="A9159" s="6">
        <v>30099591</v>
      </c>
      <c r="B9159" s="6" t="s">
        <v>32040</v>
      </c>
      <c r="C9159" s="6" t="s">
        <v>6548</v>
      </c>
      <c r="D9159" s="6" t="s">
        <v>17969</v>
      </c>
      <c r="E9159" s="6" t="s">
        <v>5893</v>
      </c>
      <c r="F9159" s="6" t="s">
        <v>32041</v>
      </c>
      <c r="G9159" s="6" t="s">
        <v>32042</v>
      </c>
      <c r="H9159" s="79">
        <v>7898.7580340000004</v>
      </c>
    </row>
    <row r="9160" spans="1:8" x14ac:dyDescent="0.2">
      <c r="A9160" s="6">
        <v>30112794</v>
      </c>
      <c r="B9160" s="6" t="s">
        <v>32043</v>
      </c>
      <c r="C9160" s="6" t="s">
        <v>6548</v>
      </c>
      <c r="D9160" s="6" t="s">
        <v>17973</v>
      </c>
      <c r="E9160" s="6" t="s">
        <v>5893</v>
      </c>
      <c r="F9160" s="6" t="s">
        <v>32044</v>
      </c>
      <c r="G9160" s="6" t="s">
        <v>32045</v>
      </c>
      <c r="H9160" s="79">
        <v>7898.7580340000004</v>
      </c>
    </row>
    <row r="9161" spans="1:8" x14ac:dyDescent="0.2">
      <c r="A9161" s="6">
        <v>30198770</v>
      </c>
      <c r="B9161" s="6" t="s">
        <v>5106</v>
      </c>
      <c r="C9161" s="6" t="s">
        <v>10710</v>
      </c>
      <c r="D9161" s="6" t="s">
        <v>18874</v>
      </c>
      <c r="E9161" s="6" t="s">
        <v>5638</v>
      </c>
      <c r="F9161" s="6" t="s">
        <v>5102</v>
      </c>
      <c r="G9161" s="6" t="s">
        <v>5103</v>
      </c>
      <c r="H9161" s="79">
        <v>7904.440149</v>
      </c>
    </row>
    <row r="9162" spans="1:8" x14ac:dyDescent="0.2">
      <c r="A9162" s="6">
        <v>30267764</v>
      </c>
      <c r="B9162" s="6" t="s">
        <v>32046</v>
      </c>
      <c r="C9162" s="6" t="s">
        <v>8213</v>
      </c>
      <c r="D9162" s="6" t="s">
        <v>17969</v>
      </c>
      <c r="E9162" s="6" t="s">
        <v>5893</v>
      </c>
      <c r="F9162" s="6" t="s">
        <v>32047</v>
      </c>
      <c r="G9162" s="6" t="s">
        <v>32048</v>
      </c>
      <c r="H9162" s="79">
        <v>7908.206408</v>
      </c>
    </row>
    <row r="9163" spans="1:8" x14ac:dyDescent="0.2">
      <c r="A9163" s="6">
        <v>30451069</v>
      </c>
      <c r="B9163" s="6" t="s">
        <v>32049</v>
      </c>
      <c r="C9163" s="6" t="s">
        <v>5636</v>
      </c>
      <c r="D9163" s="6" t="s">
        <v>27448</v>
      </c>
      <c r="E9163" s="6" t="s">
        <v>5638</v>
      </c>
      <c r="F9163" s="6" t="s">
        <v>32050</v>
      </c>
      <c r="G9163" s="6" t="s">
        <v>32051</v>
      </c>
      <c r="H9163" s="79">
        <v>7989.5282719999996</v>
      </c>
    </row>
    <row r="9164" spans="1:8" x14ac:dyDescent="0.2">
      <c r="A9164" s="6">
        <v>30084289</v>
      </c>
      <c r="B9164" s="6" t="s">
        <v>32052</v>
      </c>
      <c r="C9164" s="6" t="s">
        <v>7222</v>
      </c>
      <c r="D9164" s="6" t="s">
        <v>22958</v>
      </c>
      <c r="E9164" s="6" t="s">
        <v>5638</v>
      </c>
      <c r="F9164" s="6" t="s">
        <v>32053</v>
      </c>
      <c r="G9164" s="6" t="s">
        <v>32054</v>
      </c>
      <c r="H9164" s="79">
        <v>8016.8117899999997</v>
      </c>
    </row>
    <row r="9165" spans="1:8" x14ac:dyDescent="0.2">
      <c r="A9165" s="6">
        <v>30140837</v>
      </c>
      <c r="B9165" s="6" t="s">
        <v>32055</v>
      </c>
      <c r="C9165" s="6" t="s">
        <v>7218</v>
      </c>
      <c r="D9165" s="6" t="s">
        <v>7351</v>
      </c>
      <c r="E9165" s="6" t="s">
        <v>5638</v>
      </c>
      <c r="F9165" s="6" t="s">
        <v>32056</v>
      </c>
      <c r="G9165" s="6" t="s">
        <v>32057</v>
      </c>
      <c r="H9165" s="79">
        <v>8016.8117899999997</v>
      </c>
    </row>
    <row r="9166" spans="1:8" x14ac:dyDescent="0.2">
      <c r="A9166" s="6">
        <v>30176771</v>
      </c>
      <c r="B9166" s="6" t="s">
        <v>32058</v>
      </c>
      <c r="C9166" s="6" t="s">
        <v>6097</v>
      </c>
      <c r="D9166" s="6" t="s">
        <v>9992</v>
      </c>
      <c r="E9166" s="6" t="s">
        <v>9993</v>
      </c>
      <c r="F9166" s="6" t="s">
        <v>32059</v>
      </c>
      <c r="G9166" s="6" t="s">
        <v>32060</v>
      </c>
      <c r="H9166" s="79">
        <v>8021.0916939999997</v>
      </c>
    </row>
    <row r="9167" spans="1:8" x14ac:dyDescent="0.2">
      <c r="A9167" s="6">
        <v>30217076</v>
      </c>
      <c r="B9167" s="6" t="s">
        <v>32061</v>
      </c>
      <c r="C9167" s="6" t="s">
        <v>6101</v>
      </c>
      <c r="D9167" s="6" t="s">
        <v>9992</v>
      </c>
      <c r="E9167" s="6" t="s">
        <v>9993</v>
      </c>
      <c r="F9167" s="6" t="s">
        <v>32062</v>
      </c>
      <c r="G9167" s="6" t="s">
        <v>32063</v>
      </c>
      <c r="H9167" s="79">
        <v>8021.0916939999997</v>
      </c>
    </row>
    <row r="9168" spans="1:8" x14ac:dyDescent="0.2">
      <c r="A9168" s="6">
        <v>30107255</v>
      </c>
      <c r="B9168" s="6" t="s">
        <v>32064</v>
      </c>
      <c r="C9168" s="6" t="s">
        <v>6105</v>
      </c>
      <c r="D9168" s="6" t="s">
        <v>9992</v>
      </c>
      <c r="E9168" s="6" t="s">
        <v>9993</v>
      </c>
      <c r="F9168" s="6" t="s">
        <v>32065</v>
      </c>
      <c r="G9168" s="6" t="s">
        <v>32066</v>
      </c>
      <c r="H9168" s="79">
        <v>8021.0916939999997</v>
      </c>
    </row>
    <row r="9169" spans="1:8" x14ac:dyDescent="0.2">
      <c r="A9169" s="6">
        <v>30003255</v>
      </c>
      <c r="B9169" s="6" t="s">
        <v>32067</v>
      </c>
      <c r="C9169" s="6" t="s">
        <v>6109</v>
      </c>
      <c r="D9169" s="6" t="s">
        <v>9992</v>
      </c>
      <c r="E9169" s="6" t="s">
        <v>9993</v>
      </c>
      <c r="F9169" s="6" t="s">
        <v>32068</v>
      </c>
      <c r="G9169" s="6" t="s">
        <v>32069</v>
      </c>
      <c r="H9169" s="79">
        <v>8021.0916939999997</v>
      </c>
    </row>
    <row r="9170" spans="1:8" x14ac:dyDescent="0.2">
      <c r="A9170" s="6">
        <v>30011283</v>
      </c>
      <c r="B9170" s="6" t="s">
        <v>32070</v>
      </c>
      <c r="C9170" s="6" t="s">
        <v>6113</v>
      </c>
      <c r="D9170" s="6" t="s">
        <v>9992</v>
      </c>
      <c r="E9170" s="6" t="s">
        <v>9993</v>
      </c>
      <c r="F9170" s="6" t="s">
        <v>32071</v>
      </c>
      <c r="G9170" s="6" t="s">
        <v>32072</v>
      </c>
      <c r="H9170" s="79">
        <v>8021.0916939999997</v>
      </c>
    </row>
    <row r="9171" spans="1:8" x14ac:dyDescent="0.2">
      <c r="A9171" s="6">
        <v>30299908</v>
      </c>
      <c r="B9171" s="6" t="s">
        <v>32073</v>
      </c>
      <c r="C9171" s="6" t="s">
        <v>7322</v>
      </c>
      <c r="D9171" s="6" t="s">
        <v>18044</v>
      </c>
      <c r="E9171" s="6" t="s">
        <v>5638</v>
      </c>
      <c r="F9171" s="6" t="s">
        <v>32074</v>
      </c>
      <c r="G9171" s="6" t="s">
        <v>32075</v>
      </c>
      <c r="H9171" s="79">
        <v>8064.7306829999998</v>
      </c>
    </row>
    <row r="9172" spans="1:8" x14ac:dyDescent="0.2">
      <c r="A9172" s="6">
        <v>30188625</v>
      </c>
      <c r="B9172" s="6" t="s">
        <v>32076</v>
      </c>
      <c r="C9172" s="6" t="s">
        <v>7230</v>
      </c>
      <c r="D9172" s="6" t="s">
        <v>18044</v>
      </c>
      <c r="E9172" s="6" t="s">
        <v>5638</v>
      </c>
      <c r="F9172" s="6" t="s">
        <v>32077</v>
      </c>
      <c r="G9172" s="6" t="s">
        <v>32078</v>
      </c>
      <c r="H9172" s="79">
        <v>8098.4360690000003</v>
      </c>
    </row>
    <row r="9173" spans="1:8" x14ac:dyDescent="0.2">
      <c r="A9173" s="6">
        <v>30193797</v>
      </c>
      <c r="B9173" s="6" t="s">
        <v>32079</v>
      </c>
      <c r="C9173" s="6" t="s">
        <v>7143</v>
      </c>
      <c r="D9173" s="6" t="s">
        <v>17993</v>
      </c>
      <c r="E9173" s="6" t="s">
        <v>15819</v>
      </c>
      <c r="F9173" s="6" t="s">
        <v>32080</v>
      </c>
      <c r="G9173" s="6" t="s">
        <v>32081</v>
      </c>
      <c r="H9173" s="79">
        <v>8105.6481899999999</v>
      </c>
    </row>
    <row r="9174" spans="1:8" x14ac:dyDescent="0.2">
      <c r="A9174" s="6">
        <v>30008629</v>
      </c>
      <c r="B9174" s="6" t="s">
        <v>32082</v>
      </c>
      <c r="C9174" s="6" t="s">
        <v>7143</v>
      </c>
      <c r="D9174" s="6" t="s">
        <v>17997</v>
      </c>
      <c r="E9174" s="6" t="s">
        <v>15819</v>
      </c>
      <c r="F9174" s="6" t="s">
        <v>32083</v>
      </c>
      <c r="G9174" s="6" t="s">
        <v>32084</v>
      </c>
      <c r="H9174" s="79">
        <v>8105.6481899999999</v>
      </c>
    </row>
    <row r="9175" spans="1:8" x14ac:dyDescent="0.2">
      <c r="A9175" s="6">
        <v>30436066</v>
      </c>
      <c r="B9175" s="6" t="s">
        <v>32085</v>
      </c>
      <c r="C9175" s="6" t="s">
        <v>7222</v>
      </c>
      <c r="D9175" s="6" t="s">
        <v>7351</v>
      </c>
      <c r="E9175" s="6" t="s">
        <v>5638</v>
      </c>
      <c r="F9175" s="6" t="s">
        <v>32086</v>
      </c>
      <c r="G9175" s="6" t="s">
        <v>32087</v>
      </c>
      <c r="H9175" s="79">
        <v>8113.0093900000002</v>
      </c>
    </row>
    <row r="9176" spans="1:8" x14ac:dyDescent="0.2">
      <c r="A9176" s="6">
        <v>30146155</v>
      </c>
      <c r="B9176" s="6" t="s">
        <v>32088</v>
      </c>
      <c r="C9176" s="6" t="s">
        <v>32089</v>
      </c>
      <c r="D9176" s="6" t="s">
        <v>19351</v>
      </c>
      <c r="E9176" s="6" t="s">
        <v>5893</v>
      </c>
      <c r="F9176" s="6" t="s">
        <v>32090</v>
      </c>
      <c r="G9176" s="6" t="s">
        <v>32091</v>
      </c>
      <c r="H9176" s="79">
        <v>8158.3767150000003</v>
      </c>
    </row>
    <row r="9177" spans="1:8" x14ac:dyDescent="0.2">
      <c r="A9177" s="6">
        <v>30229257</v>
      </c>
      <c r="B9177" s="6" t="s">
        <v>32092</v>
      </c>
      <c r="C9177" s="6" t="s">
        <v>32093</v>
      </c>
      <c r="D9177" s="6" t="s">
        <v>20977</v>
      </c>
      <c r="E9177" s="6" t="s">
        <v>5638</v>
      </c>
      <c r="F9177" s="6" t="s">
        <v>32094</v>
      </c>
      <c r="G9177" s="6" t="s">
        <v>32095</v>
      </c>
      <c r="H9177" s="79">
        <v>8158.3767150000003</v>
      </c>
    </row>
    <row r="9178" spans="1:8" x14ac:dyDescent="0.2">
      <c r="A9178" s="6">
        <v>30402159</v>
      </c>
      <c r="B9178" s="6" t="s">
        <v>32096</v>
      </c>
      <c r="C9178" s="6" t="s">
        <v>8521</v>
      </c>
      <c r="D9178" s="6" t="s">
        <v>19176</v>
      </c>
      <c r="E9178" s="6" t="s">
        <v>5893</v>
      </c>
      <c r="F9178" s="6" t="s">
        <v>32097</v>
      </c>
      <c r="G9178" s="6" t="s">
        <v>32098</v>
      </c>
      <c r="H9178" s="79">
        <v>8169.5292149999996</v>
      </c>
    </row>
    <row r="9179" spans="1:8" x14ac:dyDescent="0.2">
      <c r="A9179" s="6">
        <v>30337808</v>
      </c>
      <c r="B9179" s="6" t="s">
        <v>32099</v>
      </c>
      <c r="C9179" s="6" t="s">
        <v>8521</v>
      </c>
      <c r="D9179" s="6" t="s">
        <v>19180</v>
      </c>
      <c r="E9179" s="6" t="s">
        <v>5893</v>
      </c>
      <c r="F9179" s="6" t="s">
        <v>32100</v>
      </c>
      <c r="G9179" s="6" t="s">
        <v>32101</v>
      </c>
      <c r="H9179" s="79">
        <v>8169.5292149999996</v>
      </c>
    </row>
    <row r="9180" spans="1:8" x14ac:dyDescent="0.2">
      <c r="A9180" s="6">
        <v>30318761</v>
      </c>
      <c r="B9180" s="6" t="s">
        <v>32102</v>
      </c>
      <c r="C9180" s="6" t="s">
        <v>9689</v>
      </c>
      <c r="D9180" s="6" t="s">
        <v>12145</v>
      </c>
      <c r="E9180" s="6" t="s">
        <v>5638</v>
      </c>
      <c r="F9180" s="6" t="s">
        <v>32103</v>
      </c>
      <c r="G9180" s="6" t="s">
        <v>32104</v>
      </c>
      <c r="H9180" s="79">
        <v>8180.3926780000002</v>
      </c>
    </row>
    <row r="9181" spans="1:8" x14ac:dyDescent="0.2">
      <c r="A9181" s="6">
        <v>30020802</v>
      </c>
      <c r="B9181" s="6" t="s">
        <v>32105</v>
      </c>
      <c r="C9181" s="6" t="s">
        <v>9693</v>
      </c>
      <c r="D9181" s="6" t="s">
        <v>12145</v>
      </c>
      <c r="E9181" s="6" t="s">
        <v>5638</v>
      </c>
      <c r="F9181" s="6" t="s">
        <v>32106</v>
      </c>
      <c r="G9181" s="6" t="s">
        <v>32107</v>
      </c>
      <c r="H9181" s="79">
        <v>8180.3926780000002</v>
      </c>
    </row>
    <row r="9182" spans="1:8" x14ac:dyDescent="0.2">
      <c r="A9182" s="6">
        <v>30394006</v>
      </c>
      <c r="B9182" s="6" t="s">
        <v>32108</v>
      </c>
      <c r="C9182" s="6" t="s">
        <v>9697</v>
      </c>
      <c r="D9182" s="6" t="s">
        <v>12145</v>
      </c>
      <c r="E9182" s="6" t="s">
        <v>5638</v>
      </c>
      <c r="F9182" s="6" t="s">
        <v>32109</v>
      </c>
      <c r="G9182" s="6" t="s">
        <v>32110</v>
      </c>
      <c r="H9182" s="79">
        <v>8180.3926780000002</v>
      </c>
    </row>
    <row r="9183" spans="1:8" x14ac:dyDescent="0.2">
      <c r="A9183" s="6">
        <v>30127628</v>
      </c>
      <c r="B9183" s="6" t="s">
        <v>32111</v>
      </c>
      <c r="C9183" s="6" t="s">
        <v>9701</v>
      </c>
      <c r="D9183" s="6" t="s">
        <v>12145</v>
      </c>
      <c r="E9183" s="6" t="s">
        <v>5638</v>
      </c>
      <c r="F9183" s="6" t="s">
        <v>32112</v>
      </c>
      <c r="G9183" s="6" t="s">
        <v>32113</v>
      </c>
      <c r="H9183" s="79">
        <v>8180.3926780000002</v>
      </c>
    </row>
    <row r="9184" spans="1:8" x14ac:dyDescent="0.2">
      <c r="A9184" s="6">
        <v>30368765</v>
      </c>
      <c r="B9184" s="6" t="s">
        <v>32114</v>
      </c>
      <c r="C9184" s="6" t="s">
        <v>9705</v>
      </c>
      <c r="D9184" s="6" t="s">
        <v>12145</v>
      </c>
      <c r="E9184" s="6" t="s">
        <v>5638</v>
      </c>
      <c r="F9184" s="6" t="s">
        <v>32115</v>
      </c>
      <c r="G9184" s="6" t="s">
        <v>32116</v>
      </c>
      <c r="H9184" s="79">
        <v>8180.3926780000002</v>
      </c>
    </row>
    <row r="9185" spans="1:8" x14ac:dyDescent="0.2">
      <c r="A9185" s="6">
        <v>30172675</v>
      </c>
      <c r="B9185" s="6" t="s">
        <v>32117</v>
      </c>
      <c r="C9185" s="6" t="s">
        <v>9709</v>
      </c>
      <c r="D9185" s="6" t="s">
        <v>12145</v>
      </c>
      <c r="E9185" s="6" t="s">
        <v>5638</v>
      </c>
      <c r="F9185" s="6" t="s">
        <v>32118</v>
      </c>
      <c r="G9185" s="6" t="s">
        <v>32119</v>
      </c>
      <c r="H9185" s="79">
        <v>8180.3926780000002</v>
      </c>
    </row>
    <row r="9186" spans="1:8" x14ac:dyDescent="0.2">
      <c r="A9186" s="6">
        <v>30229293</v>
      </c>
      <c r="B9186" s="6" t="s">
        <v>32120</v>
      </c>
      <c r="C9186" s="6" t="s">
        <v>7190</v>
      </c>
      <c r="D9186" s="6" t="s">
        <v>18044</v>
      </c>
      <c r="E9186" s="6" t="s">
        <v>5638</v>
      </c>
      <c r="F9186" s="6" t="s">
        <v>32121</v>
      </c>
      <c r="G9186" s="6" t="s">
        <v>32122</v>
      </c>
      <c r="H9186" s="79">
        <v>8198.3603430000003</v>
      </c>
    </row>
    <row r="9187" spans="1:8" x14ac:dyDescent="0.2">
      <c r="A9187" s="6">
        <v>30167980</v>
      </c>
      <c r="B9187" s="6" t="s">
        <v>32123</v>
      </c>
      <c r="C9187" s="6" t="s">
        <v>5783</v>
      </c>
      <c r="D9187" s="6" t="s">
        <v>19176</v>
      </c>
      <c r="E9187" s="6" t="s">
        <v>5893</v>
      </c>
      <c r="F9187" s="6" t="s">
        <v>32124</v>
      </c>
      <c r="G9187" s="6" t="s">
        <v>32125</v>
      </c>
      <c r="H9187" s="79">
        <v>8211.2628779999995</v>
      </c>
    </row>
    <row r="9188" spans="1:8" x14ac:dyDescent="0.2">
      <c r="A9188" s="6">
        <v>30154849</v>
      </c>
      <c r="B9188" s="6" t="s">
        <v>32126</v>
      </c>
      <c r="C9188" s="6" t="s">
        <v>5783</v>
      </c>
      <c r="D9188" s="6" t="s">
        <v>19180</v>
      </c>
      <c r="E9188" s="6" t="s">
        <v>5893</v>
      </c>
      <c r="F9188" s="6" t="s">
        <v>32127</v>
      </c>
      <c r="G9188" s="6" t="s">
        <v>32128</v>
      </c>
      <c r="H9188" s="79">
        <v>8211.2628779999995</v>
      </c>
    </row>
    <row r="9189" spans="1:8" x14ac:dyDescent="0.2">
      <c r="A9189" s="6">
        <v>30018613</v>
      </c>
      <c r="B9189" s="6" t="s">
        <v>32129</v>
      </c>
      <c r="C9189" s="6" t="s">
        <v>19480</v>
      </c>
      <c r="D9189" s="6" t="s">
        <v>20977</v>
      </c>
      <c r="E9189" s="6" t="s">
        <v>5638</v>
      </c>
      <c r="F9189" s="6" t="s">
        <v>32130</v>
      </c>
      <c r="G9189" s="6" t="s">
        <v>32131</v>
      </c>
      <c r="H9189" s="79">
        <v>8211.4807999999994</v>
      </c>
    </row>
    <row r="9190" spans="1:8" x14ac:dyDescent="0.2">
      <c r="A9190" s="6">
        <v>30246937</v>
      </c>
      <c r="B9190" s="6" t="s">
        <v>32132</v>
      </c>
      <c r="C9190" s="6" t="s">
        <v>5782</v>
      </c>
      <c r="D9190" s="6" t="s">
        <v>18044</v>
      </c>
      <c r="E9190" s="6" t="s">
        <v>5638</v>
      </c>
      <c r="F9190" s="6" t="s">
        <v>32133</v>
      </c>
      <c r="G9190" s="6" t="s">
        <v>32134</v>
      </c>
      <c r="H9190" s="79">
        <v>8234.9664460000004</v>
      </c>
    </row>
    <row r="9191" spans="1:8" x14ac:dyDescent="0.2">
      <c r="A9191" s="6">
        <v>30428515</v>
      </c>
      <c r="B9191" s="6" t="s">
        <v>32135</v>
      </c>
      <c r="C9191" s="6" t="s">
        <v>8666</v>
      </c>
      <c r="D9191" s="6" t="s">
        <v>19176</v>
      </c>
      <c r="E9191" s="6" t="s">
        <v>5893</v>
      </c>
      <c r="F9191" s="6" t="s">
        <v>32136</v>
      </c>
      <c r="G9191" s="6" t="s">
        <v>32137</v>
      </c>
      <c r="H9191" s="79">
        <v>8262.7156699999996</v>
      </c>
    </row>
    <row r="9192" spans="1:8" x14ac:dyDescent="0.2">
      <c r="A9192" s="6">
        <v>30457293</v>
      </c>
      <c r="B9192" s="6" t="s">
        <v>32138</v>
      </c>
      <c r="C9192" s="6" t="s">
        <v>8666</v>
      </c>
      <c r="D9192" s="6" t="s">
        <v>19180</v>
      </c>
      <c r="E9192" s="6" t="s">
        <v>5893</v>
      </c>
      <c r="F9192" s="6" t="s">
        <v>32139</v>
      </c>
      <c r="G9192" s="6" t="s">
        <v>32140</v>
      </c>
      <c r="H9192" s="79">
        <v>8262.7156699999996</v>
      </c>
    </row>
    <row r="9193" spans="1:8" x14ac:dyDescent="0.2">
      <c r="A9193" s="6">
        <v>30253926</v>
      </c>
      <c r="B9193" s="6" t="s">
        <v>32141</v>
      </c>
      <c r="C9193" s="6" t="s">
        <v>5698</v>
      </c>
      <c r="D9193" s="6" t="s">
        <v>18868</v>
      </c>
      <c r="E9193" s="6" t="s">
        <v>5638</v>
      </c>
      <c r="F9193" s="6" t="s">
        <v>32142</v>
      </c>
      <c r="G9193" s="6" t="s">
        <v>32143</v>
      </c>
      <c r="H9193" s="79">
        <v>8272.6004219999995</v>
      </c>
    </row>
    <row r="9194" spans="1:8" x14ac:dyDescent="0.2">
      <c r="A9194" s="6">
        <v>30340175</v>
      </c>
      <c r="B9194" s="6" t="s">
        <v>32144</v>
      </c>
      <c r="C9194" s="6" t="s">
        <v>7099</v>
      </c>
      <c r="D9194" s="6" t="s">
        <v>17993</v>
      </c>
      <c r="E9194" s="6" t="s">
        <v>15819</v>
      </c>
      <c r="F9194" s="6" t="s">
        <v>32145</v>
      </c>
      <c r="G9194" s="6" t="s">
        <v>32146</v>
      </c>
      <c r="H9194" s="79">
        <v>8290.7721139999994</v>
      </c>
    </row>
    <row r="9195" spans="1:8" x14ac:dyDescent="0.2">
      <c r="A9195" s="6">
        <v>30064556</v>
      </c>
      <c r="B9195" s="6" t="s">
        <v>32147</v>
      </c>
      <c r="C9195" s="6" t="s">
        <v>6242</v>
      </c>
      <c r="D9195" s="6" t="s">
        <v>17993</v>
      </c>
      <c r="E9195" s="6" t="s">
        <v>15819</v>
      </c>
      <c r="F9195" s="6" t="s">
        <v>32148</v>
      </c>
      <c r="G9195" s="6" t="s">
        <v>32149</v>
      </c>
      <c r="H9195" s="79">
        <v>8290.7721139999994</v>
      </c>
    </row>
    <row r="9196" spans="1:8" x14ac:dyDescent="0.2">
      <c r="A9196" s="6">
        <v>30026248</v>
      </c>
      <c r="B9196" s="6" t="s">
        <v>32150</v>
      </c>
      <c r="C9196" s="6" t="s">
        <v>7099</v>
      </c>
      <c r="D9196" s="6" t="s">
        <v>17997</v>
      </c>
      <c r="E9196" s="6" t="s">
        <v>15819</v>
      </c>
      <c r="F9196" s="6" t="s">
        <v>32151</v>
      </c>
      <c r="G9196" s="6" t="s">
        <v>32152</v>
      </c>
      <c r="H9196" s="79">
        <v>8290.7721139999994</v>
      </c>
    </row>
    <row r="9197" spans="1:8" x14ac:dyDescent="0.2">
      <c r="A9197" s="6">
        <v>30378309</v>
      </c>
      <c r="B9197" s="6" t="s">
        <v>32153</v>
      </c>
      <c r="C9197" s="6" t="s">
        <v>6242</v>
      </c>
      <c r="D9197" s="6" t="s">
        <v>17997</v>
      </c>
      <c r="E9197" s="6" t="s">
        <v>15819</v>
      </c>
      <c r="F9197" s="6" t="s">
        <v>32154</v>
      </c>
      <c r="G9197" s="6" t="s">
        <v>32155</v>
      </c>
      <c r="H9197" s="79">
        <v>8290.7721139999994</v>
      </c>
    </row>
    <row r="9198" spans="1:8" x14ac:dyDescent="0.2">
      <c r="A9198" s="6">
        <v>30088271</v>
      </c>
      <c r="B9198" s="6" t="s">
        <v>32156</v>
      </c>
      <c r="C9198" s="6" t="s">
        <v>6568</v>
      </c>
      <c r="D9198" s="6" t="s">
        <v>18044</v>
      </c>
      <c r="E9198" s="6" t="s">
        <v>5638</v>
      </c>
      <c r="F9198" s="6" t="s">
        <v>32157</v>
      </c>
      <c r="G9198" s="6" t="s">
        <v>32158</v>
      </c>
      <c r="H9198" s="79">
        <v>8290.7721139999994</v>
      </c>
    </row>
    <row r="9199" spans="1:8" x14ac:dyDescent="0.2">
      <c r="A9199" s="6">
        <v>30225149</v>
      </c>
      <c r="B9199" s="6" t="s">
        <v>32159</v>
      </c>
      <c r="C9199" s="6" t="s">
        <v>6468</v>
      </c>
      <c r="D9199" s="6" t="s">
        <v>17969</v>
      </c>
      <c r="E9199" s="6" t="s">
        <v>5893</v>
      </c>
      <c r="F9199" s="6" t="s">
        <v>32160</v>
      </c>
      <c r="G9199" s="6" t="s">
        <v>32161</v>
      </c>
      <c r="H9199" s="79">
        <v>8310.2248490000002</v>
      </c>
    </row>
    <row r="9200" spans="1:8" x14ac:dyDescent="0.2">
      <c r="A9200" s="6">
        <v>30403418</v>
      </c>
      <c r="B9200" s="6" t="s">
        <v>32162</v>
      </c>
      <c r="C9200" s="6" t="s">
        <v>6468</v>
      </c>
      <c r="D9200" s="6" t="s">
        <v>17973</v>
      </c>
      <c r="E9200" s="6" t="s">
        <v>5893</v>
      </c>
      <c r="F9200" s="6" t="s">
        <v>32163</v>
      </c>
      <c r="G9200" s="6" t="s">
        <v>32164</v>
      </c>
      <c r="H9200" s="79">
        <v>8310.2248490000002</v>
      </c>
    </row>
    <row r="9201" spans="1:8" x14ac:dyDescent="0.2">
      <c r="A9201" s="6">
        <v>30288727</v>
      </c>
      <c r="B9201" s="6" t="s">
        <v>32165</v>
      </c>
      <c r="C9201" s="6" t="s">
        <v>7226</v>
      </c>
      <c r="D9201" s="6" t="s">
        <v>22958</v>
      </c>
      <c r="E9201" s="6" t="s">
        <v>5638</v>
      </c>
      <c r="F9201" s="6" t="s">
        <v>32166</v>
      </c>
      <c r="G9201" s="6" t="s">
        <v>32167</v>
      </c>
      <c r="H9201" s="79">
        <v>8315.5858580000004</v>
      </c>
    </row>
    <row r="9202" spans="1:8" x14ac:dyDescent="0.2">
      <c r="A9202" s="6">
        <v>30055168</v>
      </c>
      <c r="B9202" s="6" t="s">
        <v>32168</v>
      </c>
      <c r="C9202" s="6" t="s">
        <v>7226</v>
      </c>
      <c r="D9202" s="6" t="s">
        <v>7351</v>
      </c>
      <c r="E9202" s="6" t="s">
        <v>5638</v>
      </c>
      <c r="F9202" s="6" t="s">
        <v>32169</v>
      </c>
      <c r="G9202" s="6" t="s">
        <v>32170</v>
      </c>
      <c r="H9202" s="79">
        <v>8315.5858580000004</v>
      </c>
    </row>
    <row r="9203" spans="1:8" x14ac:dyDescent="0.2">
      <c r="A9203" s="6">
        <v>30478988</v>
      </c>
      <c r="B9203" s="6" t="s">
        <v>4787</v>
      </c>
      <c r="C9203" s="6" t="s">
        <v>5913</v>
      </c>
      <c r="D9203" s="6" t="s">
        <v>11268</v>
      </c>
      <c r="E9203" s="6" t="s">
        <v>5638</v>
      </c>
      <c r="F9203" s="6" t="s">
        <v>4783</v>
      </c>
      <c r="G9203" s="6" t="s">
        <v>4784</v>
      </c>
      <c r="H9203" s="79">
        <v>8336.6101679999992</v>
      </c>
    </row>
    <row r="9204" spans="1:8" x14ac:dyDescent="0.2">
      <c r="A9204" s="6">
        <v>30342904</v>
      </c>
      <c r="B9204" s="6" t="s">
        <v>4006</v>
      </c>
      <c r="C9204" s="6" t="s">
        <v>5917</v>
      </c>
      <c r="D9204" s="6" t="s">
        <v>11268</v>
      </c>
      <c r="E9204" s="6" t="s">
        <v>5638</v>
      </c>
      <c r="F9204" s="6" t="s">
        <v>4001</v>
      </c>
      <c r="G9204" s="6" t="s">
        <v>4002</v>
      </c>
      <c r="H9204" s="79">
        <v>8336.6101679999992</v>
      </c>
    </row>
    <row r="9205" spans="1:8" x14ac:dyDescent="0.2">
      <c r="A9205" s="6">
        <v>30238654</v>
      </c>
      <c r="B9205" s="6" t="s">
        <v>5054</v>
      </c>
      <c r="C9205" s="6" t="s">
        <v>5921</v>
      </c>
      <c r="D9205" s="6" t="s">
        <v>11268</v>
      </c>
      <c r="E9205" s="6" t="s">
        <v>5638</v>
      </c>
      <c r="F9205" s="6" t="s">
        <v>5050</v>
      </c>
      <c r="G9205" s="6" t="s">
        <v>5051</v>
      </c>
      <c r="H9205" s="79">
        <v>8336.6101679999992</v>
      </c>
    </row>
    <row r="9206" spans="1:8" x14ac:dyDescent="0.2">
      <c r="A9206" s="6">
        <v>30239281</v>
      </c>
      <c r="B9206" s="6" t="s">
        <v>1514</v>
      </c>
      <c r="C9206" s="6" t="s">
        <v>5925</v>
      </c>
      <c r="D9206" s="6" t="s">
        <v>11268</v>
      </c>
      <c r="E9206" s="6" t="s">
        <v>5638</v>
      </c>
      <c r="F9206" s="6" t="s">
        <v>1509</v>
      </c>
      <c r="G9206" s="6" t="s">
        <v>1510</v>
      </c>
      <c r="H9206" s="79">
        <v>8336.6101679999992</v>
      </c>
    </row>
    <row r="9207" spans="1:8" x14ac:dyDescent="0.2">
      <c r="A9207" s="6">
        <v>30161120</v>
      </c>
      <c r="B9207" s="6" t="s">
        <v>32171</v>
      </c>
      <c r="C9207" s="6" t="s">
        <v>5913</v>
      </c>
      <c r="D9207" s="6" t="s">
        <v>11295</v>
      </c>
      <c r="E9207" s="6" t="s">
        <v>5638</v>
      </c>
      <c r="F9207" s="6" t="s">
        <v>32172</v>
      </c>
      <c r="G9207" s="6" t="s">
        <v>32173</v>
      </c>
      <c r="H9207" s="79">
        <v>8336.6101679999992</v>
      </c>
    </row>
    <row r="9208" spans="1:8" x14ac:dyDescent="0.2">
      <c r="A9208" s="6">
        <v>30171069</v>
      </c>
      <c r="B9208" s="6" t="s">
        <v>32174</v>
      </c>
      <c r="C9208" s="6" t="s">
        <v>5917</v>
      </c>
      <c r="D9208" s="6" t="s">
        <v>11295</v>
      </c>
      <c r="E9208" s="6" t="s">
        <v>5638</v>
      </c>
      <c r="F9208" s="6" t="s">
        <v>32175</v>
      </c>
      <c r="G9208" s="6" t="s">
        <v>32176</v>
      </c>
      <c r="H9208" s="79">
        <v>8336.6101679999992</v>
      </c>
    </row>
    <row r="9209" spans="1:8" x14ac:dyDescent="0.2">
      <c r="A9209" s="6">
        <v>30255958</v>
      </c>
      <c r="B9209" s="6" t="s">
        <v>32177</v>
      </c>
      <c r="C9209" s="6" t="s">
        <v>5921</v>
      </c>
      <c r="D9209" s="6" t="s">
        <v>11295</v>
      </c>
      <c r="E9209" s="6" t="s">
        <v>5638</v>
      </c>
      <c r="F9209" s="6" t="s">
        <v>32178</v>
      </c>
      <c r="G9209" s="6" t="s">
        <v>32179</v>
      </c>
      <c r="H9209" s="79">
        <v>8336.6101679999992</v>
      </c>
    </row>
    <row r="9210" spans="1:8" x14ac:dyDescent="0.2">
      <c r="A9210" s="6">
        <v>30212162</v>
      </c>
      <c r="B9210" s="6" t="s">
        <v>32180</v>
      </c>
      <c r="C9210" s="6" t="s">
        <v>5925</v>
      </c>
      <c r="D9210" s="6" t="s">
        <v>11295</v>
      </c>
      <c r="E9210" s="6" t="s">
        <v>5638</v>
      </c>
      <c r="F9210" s="6" t="s">
        <v>32181</v>
      </c>
      <c r="G9210" s="6" t="s">
        <v>32182</v>
      </c>
      <c r="H9210" s="79">
        <v>8336.6101679999992</v>
      </c>
    </row>
    <row r="9211" spans="1:8" x14ac:dyDescent="0.2">
      <c r="A9211" s="6">
        <v>30381550</v>
      </c>
      <c r="B9211" s="6" t="s">
        <v>32183</v>
      </c>
      <c r="C9211" s="6" t="s">
        <v>10710</v>
      </c>
      <c r="D9211" s="6" t="s">
        <v>7351</v>
      </c>
      <c r="E9211" s="6" t="s">
        <v>5638</v>
      </c>
      <c r="F9211" s="6" t="s">
        <v>32184</v>
      </c>
      <c r="G9211" s="6" t="s">
        <v>32185</v>
      </c>
      <c r="H9211" s="79">
        <v>8345.5097580000001</v>
      </c>
    </row>
    <row r="9212" spans="1:8" x14ac:dyDescent="0.2">
      <c r="A9212" s="6">
        <v>30314556</v>
      </c>
      <c r="B9212" s="6" t="s">
        <v>32186</v>
      </c>
      <c r="C9212" s="6" t="s">
        <v>10710</v>
      </c>
      <c r="D9212" s="6" t="s">
        <v>7755</v>
      </c>
      <c r="E9212" s="6" t="s">
        <v>5638</v>
      </c>
      <c r="F9212" s="6" t="s">
        <v>32187</v>
      </c>
      <c r="G9212" s="6" t="s">
        <v>32188</v>
      </c>
      <c r="H9212" s="79">
        <v>8345.5097580000001</v>
      </c>
    </row>
    <row r="9213" spans="1:8" x14ac:dyDescent="0.2">
      <c r="A9213" s="6">
        <v>30144089</v>
      </c>
      <c r="B9213" s="6" t="s">
        <v>32189</v>
      </c>
      <c r="C9213" s="6" t="s">
        <v>32190</v>
      </c>
      <c r="D9213" s="6" t="s">
        <v>19351</v>
      </c>
      <c r="E9213" s="6" t="s">
        <v>5893</v>
      </c>
      <c r="F9213" s="6" t="s">
        <v>32191</v>
      </c>
      <c r="G9213" s="6" t="s">
        <v>32192</v>
      </c>
      <c r="H9213" s="79">
        <v>8360.6174119999996</v>
      </c>
    </row>
    <row r="9214" spans="1:8" x14ac:dyDescent="0.2">
      <c r="A9214" s="6">
        <v>30107033</v>
      </c>
      <c r="B9214" s="6" t="s">
        <v>32193</v>
      </c>
      <c r="C9214" s="6" t="s">
        <v>19055</v>
      </c>
      <c r="D9214" s="6" t="s">
        <v>20977</v>
      </c>
      <c r="E9214" s="6" t="s">
        <v>5638</v>
      </c>
      <c r="F9214" s="6" t="s">
        <v>32194</v>
      </c>
      <c r="G9214" s="6" t="s">
        <v>32195</v>
      </c>
      <c r="H9214" s="79">
        <v>8360.6174119999996</v>
      </c>
    </row>
    <row r="9215" spans="1:8" x14ac:dyDescent="0.2">
      <c r="A9215" s="6">
        <v>30302238</v>
      </c>
      <c r="B9215" s="6" t="s">
        <v>32196</v>
      </c>
      <c r="C9215" s="6" t="s">
        <v>5961</v>
      </c>
      <c r="D9215" s="6" t="s">
        <v>18044</v>
      </c>
      <c r="E9215" s="6" t="s">
        <v>5638</v>
      </c>
      <c r="F9215" s="6" t="s">
        <v>32197</v>
      </c>
      <c r="G9215" s="6" t="s">
        <v>32198</v>
      </c>
      <c r="H9215" s="79">
        <v>8399.3440790000004</v>
      </c>
    </row>
    <row r="9216" spans="1:8" x14ac:dyDescent="0.2">
      <c r="A9216" s="6">
        <v>30215459</v>
      </c>
      <c r="B9216" s="6" t="s">
        <v>32199</v>
      </c>
      <c r="C9216" s="6" t="s">
        <v>5794</v>
      </c>
      <c r="D9216" s="6" t="s">
        <v>28273</v>
      </c>
      <c r="E9216" s="6" t="s">
        <v>5638</v>
      </c>
      <c r="F9216" s="6" t="s">
        <v>32200</v>
      </c>
      <c r="G9216" s="6" t="s">
        <v>32201</v>
      </c>
      <c r="H9216" s="79">
        <v>8409.9003780000003</v>
      </c>
    </row>
    <row r="9217" spans="1:8" x14ac:dyDescent="0.2">
      <c r="A9217" s="6">
        <v>30178078</v>
      </c>
      <c r="B9217" s="6" t="s">
        <v>1152</v>
      </c>
      <c r="C9217" s="6" t="s">
        <v>5794</v>
      </c>
      <c r="D9217" s="6" t="s">
        <v>28277</v>
      </c>
      <c r="E9217" s="6" t="s">
        <v>5638</v>
      </c>
      <c r="F9217" s="6" t="s">
        <v>1148</v>
      </c>
      <c r="G9217" s="6" t="s">
        <v>1149</v>
      </c>
      <c r="H9217" s="79">
        <v>8409.9003780000003</v>
      </c>
    </row>
    <row r="9218" spans="1:8" x14ac:dyDescent="0.2">
      <c r="A9218" s="6">
        <v>30372424</v>
      </c>
      <c r="B9218" s="6" t="s">
        <v>32202</v>
      </c>
      <c r="C9218" s="6" t="s">
        <v>5794</v>
      </c>
      <c r="D9218" s="6" t="s">
        <v>28152</v>
      </c>
      <c r="E9218" s="6" t="s">
        <v>5638</v>
      </c>
      <c r="F9218" s="6" t="s">
        <v>32203</v>
      </c>
      <c r="G9218" s="6" t="s">
        <v>32204</v>
      </c>
      <c r="H9218" s="79">
        <v>8409.9003780000003</v>
      </c>
    </row>
    <row r="9219" spans="1:8" x14ac:dyDescent="0.2">
      <c r="A9219" s="6">
        <v>30059729</v>
      </c>
      <c r="B9219" s="6" t="s">
        <v>2178</v>
      </c>
      <c r="C9219" s="6" t="s">
        <v>5794</v>
      </c>
      <c r="D9219" s="6" t="s">
        <v>27440</v>
      </c>
      <c r="E9219" s="6" t="s">
        <v>5638</v>
      </c>
      <c r="F9219" s="6" t="s">
        <v>2175</v>
      </c>
      <c r="G9219" s="6" t="s">
        <v>2176</v>
      </c>
      <c r="H9219" s="79">
        <v>8409.9003780000003</v>
      </c>
    </row>
    <row r="9220" spans="1:8" x14ac:dyDescent="0.2">
      <c r="A9220" s="6">
        <v>30152617</v>
      </c>
      <c r="B9220" s="6" t="s">
        <v>32205</v>
      </c>
      <c r="C9220" s="6" t="s">
        <v>9353</v>
      </c>
      <c r="D9220" s="6" t="s">
        <v>17993</v>
      </c>
      <c r="E9220" s="6" t="s">
        <v>15819</v>
      </c>
      <c r="F9220" s="6" t="s">
        <v>32206</v>
      </c>
      <c r="G9220" s="6" t="s">
        <v>32205</v>
      </c>
      <c r="H9220" s="79">
        <v>8413.9119100000007</v>
      </c>
    </row>
    <row r="9221" spans="1:8" x14ac:dyDescent="0.2">
      <c r="A9221" s="6">
        <v>30315568</v>
      </c>
      <c r="B9221" s="6" t="s">
        <v>32207</v>
      </c>
      <c r="C9221" s="6" t="s">
        <v>9353</v>
      </c>
      <c r="D9221" s="6" t="s">
        <v>17997</v>
      </c>
      <c r="E9221" s="6" t="s">
        <v>15819</v>
      </c>
      <c r="F9221" s="6" t="s">
        <v>32208</v>
      </c>
      <c r="G9221" s="6" t="s">
        <v>32209</v>
      </c>
      <c r="H9221" s="79">
        <v>8413.9119100000007</v>
      </c>
    </row>
    <row r="9222" spans="1:8" x14ac:dyDescent="0.2">
      <c r="A9222" s="6">
        <v>30153987</v>
      </c>
      <c r="B9222" s="6" t="s">
        <v>32210</v>
      </c>
      <c r="C9222" s="6" t="s">
        <v>6452</v>
      </c>
      <c r="D9222" s="6" t="s">
        <v>19176</v>
      </c>
      <c r="E9222" s="6" t="s">
        <v>5893</v>
      </c>
      <c r="F9222" s="6" t="s">
        <v>32211</v>
      </c>
      <c r="G9222" s="6" t="s">
        <v>32212</v>
      </c>
      <c r="H9222" s="79">
        <v>8440.5197800000005</v>
      </c>
    </row>
    <row r="9223" spans="1:8" x14ac:dyDescent="0.2">
      <c r="A9223" s="6">
        <v>30050740</v>
      </c>
      <c r="B9223" s="6" t="s">
        <v>32213</v>
      </c>
      <c r="C9223" s="6" t="s">
        <v>6452</v>
      </c>
      <c r="D9223" s="6" t="s">
        <v>19180</v>
      </c>
      <c r="E9223" s="6" t="s">
        <v>5893</v>
      </c>
      <c r="F9223" s="6" t="s">
        <v>32214</v>
      </c>
      <c r="G9223" s="6" t="s">
        <v>32215</v>
      </c>
      <c r="H9223" s="79">
        <v>8440.5197800000005</v>
      </c>
    </row>
    <row r="9224" spans="1:8" x14ac:dyDescent="0.2">
      <c r="A9224" s="6">
        <v>30401242</v>
      </c>
      <c r="B9224" s="6" t="s">
        <v>32216</v>
      </c>
      <c r="C9224" s="6" t="s">
        <v>5776</v>
      </c>
      <c r="D9224" s="6" t="s">
        <v>18870</v>
      </c>
      <c r="E9224" s="6" t="s">
        <v>5638</v>
      </c>
      <c r="F9224" s="6" t="s">
        <v>32217</v>
      </c>
      <c r="G9224" s="6" t="s">
        <v>32218</v>
      </c>
      <c r="H9224" s="79">
        <v>8510.9498220000005</v>
      </c>
    </row>
    <row r="9225" spans="1:8" x14ac:dyDescent="0.2">
      <c r="A9225" s="6">
        <v>30008105</v>
      </c>
      <c r="B9225" s="6" t="s">
        <v>32219</v>
      </c>
      <c r="C9225" s="6" t="s">
        <v>5776</v>
      </c>
      <c r="D9225" s="6" t="s">
        <v>18874</v>
      </c>
      <c r="E9225" s="6" t="s">
        <v>5638</v>
      </c>
      <c r="F9225" s="6" t="s">
        <v>32220</v>
      </c>
      <c r="G9225" s="6" t="s">
        <v>32221</v>
      </c>
      <c r="H9225" s="79">
        <v>8510.9498220000005</v>
      </c>
    </row>
    <row r="9226" spans="1:8" x14ac:dyDescent="0.2">
      <c r="A9226" s="6">
        <v>30041910</v>
      </c>
      <c r="B9226" s="6" t="s">
        <v>32222</v>
      </c>
      <c r="C9226" s="6" t="s">
        <v>7326</v>
      </c>
      <c r="D9226" s="6" t="s">
        <v>19176</v>
      </c>
      <c r="E9226" s="6" t="s">
        <v>5893</v>
      </c>
      <c r="F9226" s="6" t="s">
        <v>32223</v>
      </c>
      <c r="G9226" s="6" t="s">
        <v>32224</v>
      </c>
      <c r="H9226" s="79">
        <v>8528.1182709999994</v>
      </c>
    </row>
    <row r="9227" spans="1:8" x14ac:dyDescent="0.2">
      <c r="A9227" s="6">
        <v>30056952</v>
      </c>
      <c r="B9227" s="6" t="s">
        <v>32225</v>
      </c>
      <c r="C9227" s="6" t="s">
        <v>7326</v>
      </c>
      <c r="D9227" s="6" t="s">
        <v>19180</v>
      </c>
      <c r="E9227" s="6" t="s">
        <v>5893</v>
      </c>
      <c r="F9227" s="6" t="s">
        <v>32226</v>
      </c>
      <c r="G9227" s="6" t="s">
        <v>32227</v>
      </c>
      <c r="H9227" s="79">
        <v>8528.1182709999994</v>
      </c>
    </row>
    <row r="9228" spans="1:8" x14ac:dyDescent="0.2">
      <c r="A9228" s="6">
        <v>30168350</v>
      </c>
      <c r="B9228" s="6" t="s">
        <v>32228</v>
      </c>
      <c r="C9228" s="6" t="s">
        <v>8727</v>
      </c>
      <c r="D9228" s="6" t="s">
        <v>17993</v>
      </c>
      <c r="E9228" s="6" t="s">
        <v>15819</v>
      </c>
      <c r="F9228" s="6" t="s">
        <v>32229</v>
      </c>
      <c r="G9228" s="6" t="s">
        <v>32230</v>
      </c>
      <c r="H9228" s="79">
        <v>8534.6665379999995</v>
      </c>
    </row>
    <row r="9229" spans="1:8" x14ac:dyDescent="0.2">
      <c r="A9229" s="6">
        <v>30387505</v>
      </c>
      <c r="B9229" s="6" t="s">
        <v>32231</v>
      </c>
      <c r="C9229" s="6" t="s">
        <v>8731</v>
      </c>
      <c r="D9229" s="6" t="s">
        <v>17993</v>
      </c>
      <c r="E9229" s="6" t="s">
        <v>15819</v>
      </c>
      <c r="F9229" s="6" t="s">
        <v>32232</v>
      </c>
      <c r="G9229" s="6" t="s">
        <v>32233</v>
      </c>
      <c r="H9229" s="79">
        <v>8534.6665379999995</v>
      </c>
    </row>
    <row r="9230" spans="1:8" x14ac:dyDescent="0.2">
      <c r="A9230" s="6">
        <v>30292600</v>
      </c>
      <c r="B9230" s="6" t="s">
        <v>32234</v>
      </c>
      <c r="C9230" s="6" t="s">
        <v>8727</v>
      </c>
      <c r="D9230" s="6" t="s">
        <v>17997</v>
      </c>
      <c r="E9230" s="6" t="s">
        <v>15819</v>
      </c>
      <c r="F9230" s="6" t="s">
        <v>32235</v>
      </c>
      <c r="G9230" s="6" t="s">
        <v>32236</v>
      </c>
      <c r="H9230" s="79">
        <v>8534.6665379999995</v>
      </c>
    </row>
    <row r="9231" spans="1:8" x14ac:dyDescent="0.2">
      <c r="A9231" s="6">
        <v>30290922</v>
      </c>
      <c r="B9231" s="6" t="s">
        <v>32237</v>
      </c>
      <c r="C9231" s="6" t="s">
        <v>8731</v>
      </c>
      <c r="D9231" s="6" t="s">
        <v>17997</v>
      </c>
      <c r="E9231" s="6" t="s">
        <v>15819</v>
      </c>
      <c r="F9231" s="6" t="s">
        <v>32238</v>
      </c>
      <c r="G9231" s="6" t="s">
        <v>32239</v>
      </c>
      <c r="H9231" s="79">
        <v>8534.6665379999995</v>
      </c>
    </row>
    <row r="9232" spans="1:8" x14ac:dyDescent="0.2">
      <c r="A9232" s="6">
        <v>30247363</v>
      </c>
      <c r="B9232" s="6" t="s">
        <v>32240</v>
      </c>
      <c r="C9232" s="6" t="s">
        <v>5636</v>
      </c>
      <c r="D9232" s="6" t="s">
        <v>24703</v>
      </c>
      <c r="E9232" s="6" t="s">
        <v>18414</v>
      </c>
      <c r="F9232" s="6" t="s">
        <v>32241</v>
      </c>
      <c r="G9232" s="6" t="s">
        <v>32242</v>
      </c>
      <c r="H9232" s="79">
        <v>8543.8381950000003</v>
      </c>
    </row>
    <row r="9233" spans="1:8" x14ac:dyDescent="0.2">
      <c r="A9233" s="6">
        <v>30080206</v>
      </c>
      <c r="B9233" s="6" t="s">
        <v>32243</v>
      </c>
      <c r="C9233" s="6" t="s">
        <v>5642</v>
      </c>
      <c r="D9233" s="6" t="s">
        <v>24703</v>
      </c>
      <c r="E9233" s="6" t="s">
        <v>18414</v>
      </c>
      <c r="F9233" s="6" t="s">
        <v>32244</v>
      </c>
      <c r="G9233" s="6" t="s">
        <v>32245</v>
      </c>
      <c r="H9233" s="79">
        <v>8543.8381950000003</v>
      </c>
    </row>
    <row r="9234" spans="1:8" x14ac:dyDescent="0.2">
      <c r="A9234" s="6">
        <v>30358180</v>
      </c>
      <c r="B9234" s="6" t="s">
        <v>32246</v>
      </c>
      <c r="C9234" s="6" t="s">
        <v>5636</v>
      </c>
      <c r="D9234" s="6" t="s">
        <v>24707</v>
      </c>
      <c r="E9234" s="6" t="s">
        <v>18414</v>
      </c>
      <c r="F9234" s="6" t="s">
        <v>32247</v>
      </c>
      <c r="G9234" s="6" t="s">
        <v>32248</v>
      </c>
      <c r="H9234" s="79">
        <v>8543.8381950000003</v>
      </c>
    </row>
    <row r="9235" spans="1:8" x14ac:dyDescent="0.2">
      <c r="A9235" s="6">
        <v>30130763</v>
      </c>
      <c r="B9235" s="6" t="s">
        <v>32249</v>
      </c>
      <c r="C9235" s="6" t="s">
        <v>5642</v>
      </c>
      <c r="D9235" s="6" t="s">
        <v>24707</v>
      </c>
      <c r="E9235" s="6" t="s">
        <v>18414</v>
      </c>
      <c r="F9235" s="6" t="s">
        <v>32250</v>
      </c>
      <c r="G9235" s="6" t="s">
        <v>32251</v>
      </c>
      <c r="H9235" s="79">
        <v>8543.8381950000003</v>
      </c>
    </row>
    <row r="9236" spans="1:8" x14ac:dyDescent="0.2">
      <c r="A9236" s="6">
        <v>30082709</v>
      </c>
      <c r="B9236" s="6" t="s">
        <v>32252</v>
      </c>
      <c r="C9236" s="6" t="s">
        <v>5636</v>
      </c>
      <c r="D9236" s="6" t="s">
        <v>24719</v>
      </c>
      <c r="E9236" s="6" t="s">
        <v>5893</v>
      </c>
      <c r="F9236" s="6" t="s">
        <v>32253</v>
      </c>
      <c r="G9236" s="6" t="s">
        <v>32254</v>
      </c>
      <c r="H9236" s="79">
        <v>8543.8381950000003</v>
      </c>
    </row>
    <row r="9237" spans="1:8" x14ac:dyDescent="0.2">
      <c r="A9237" s="6">
        <v>30172381</v>
      </c>
      <c r="B9237" s="6" t="s">
        <v>32255</v>
      </c>
      <c r="C9237" s="6" t="s">
        <v>5642</v>
      </c>
      <c r="D9237" s="6" t="s">
        <v>24719</v>
      </c>
      <c r="E9237" s="6" t="s">
        <v>5893</v>
      </c>
      <c r="F9237" s="6" t="s">
        <v>32256</v>
      </c>
      <c r="G9237" s="6" t="s">
        <v>32257</v>
      </c>
      <c r="H9237" s="79">
        <v>8543.8381950000003</v>
      </c>
    </row>
    <row r="9238" spans="1:8" x14ac:dyDescent="0.2">
      <c r="A9238" s="6">
        <v>30242206</v>
      </c>
      <c r="B9238" s="6" t="s">
        <v>32258</v>
      </c>
      <c r="C9238" s="6" t="s">
        <v>5636</v>
      </c>
      <c r="D9238" s="6" t="s">
        <v>24711</v>
      </c>
      <c r="E9238" s="6" t="s">
        <v>5893</v>
      </c>
      <c r="F9238" s="6" t="s">
        <v>32259</v>
      </c>
      <c r="G9238" s="6" t="s">
        <v>32260</v>
      </c>
      <c r="H9238" s="79">
        <v>8543.8381950000003</v>
      </c>
    </row>
    <row r="9239" spans="1:8" x14ac:dyDescent="0.2">
      <c r="A9239" s="6">
        <v>30361500</v>
      </c>
      <c r="B9239" s="6" t="s">
        <v>32261</v>
      </c>
      <c r="C9239" s="6" t="s">
        <v>5642</v>
      </c>
      <c r="D9239" s="6" t="s">
        <v>24711</v>
      </c>
      <c r="E9239" s="6" t="s">
        <v>5893</v>
      </c>
      <c r="F9239" s="6" t="s">
        <v>32262</v>
      </c>
      <c r="G9239" s="6" t="s">
        <v>32263</v>
      </c>
      <c r="H9239" s="79">
        <v>8543.8381950000003</v>
      </c>
    </row>
    <row r="9240" spans="1:8" x14ac:dyDescent="0.2">
      <c r="A9240" s="6">
        <v>30055668</v>
      </c>
      <c r="B9240" s="6" t="s">
        <v>32264</v>
      </c>
      <c r="C9240" s="6" t="s">
        <v>5636</v>
      </c>
      <c r="D9240" s="6" t="s">
        <v>24715</v>
      </c>
      <c r="E9240" s="6" t="s">
        <v>5893</v>
      </c>
      <c r="F9240" s="6" t="s">
        <v>32265</v>
      </c>
      <c r="G9240" s="6" t="s">
        <v>32266</v>
      </c>
      <c r="H9240" s="79">
        <v>8543.8381950000003</v>
      </c>
    </row>
    <row r="9241" spans="1:8" x14ac:dyDescent="0.2">
      <c r="A9241" s="6">
        <v>30217785</v>
      </c>
      <c r="B9241" s="6" t="s">
        <v>32267</v>
      </c>
      <c r="C9241" s="6" t="s">
        <v>5642</v>
      </c>
      <c r="D9241" s="6" t="s">
        <v>24715</v>
      </c>
      <c r="E9241" s="6" t="s">
        <v>5893</v>
      </c>
      <c r="F9241" s="6" t="s">
        <v>32268</v>
      </c>
      <c r="G9241" s="6" t="s">
        <v>32269</v>
      </c>
      <c r="H9241" s="79">
        <v>8543.8381950000003</v>
      </c>
    </row>
    <row r="9242" spans="1:8" x14ac:dyDescent="0.2">
      <c r="A9242" s="6">
        <v>30350917</v>
      </c>
      <c r="B9242" s="6" t="s">
        <v>32270</v>
      </c>
      <c r="C9242" s="6" t="s">
        <v>6608</v>
      </c>
      <c r="D9242" s="6" t="s">
        <v>7351</v>
      </c>
      <c r="E9242" s="6" t="s">
        <v>5638</v>
      </c>
      <c r="F9242" s="6" t="s">
        <v>32271</v>
      </c>
      <c r="G9242" s="6" t="s">
        <v>32272</v>
      </c>
      <c r="H9242" s="79">
        <v>8543.8722280000002</v>
      </c>
    </row>
    <row r="9243" spans="1:8" x14ac:dyDescent="0.2">
      <c r="A9243" s="6">
        <v>30241119</v>
      </c>
      <c r="B9243" s="6" t="s">
        <v>32273</v>
      </c>
      <c r="C9243" s="6" t="s">
        <v>6612</v>
      </c>
      <c r="D9243" s="6" t="s">
        <v>7351</v>
      </c>
      <c r="E9243" s="6" t="s">
        <v>5638</v>
      </c>
      <c r="F9243" s="6" t="s">
        <v>32274</v>
      </c>
      <c r="G9243" s="6" t="s">
        <v>32275</v>
      </c>
      <c r="H9243" s="79">
        <v>8543.8722280000002</v>
      </c>
    </row>
    <row r="9244" spans="1:8" x14ac:dyDescent="0.2">
      <c r="A9244" s="6">
        <v>30221683</v>
      </c>
      <c r="B9244" s="6" t="s">
        <v>32276</v>
      </c>
      <c r="C9244" s="6" t="s">
        <v>6608</v>
      </c>
      <c r="D9244" s="6" t="s">
        <v>7755</v>
      </c>
      <c r="E9244" s="6" t="s">
        <v>5638</v>
      </c>
      <c r="F9244" s="6" t="s">
        <v>32277</v>
      </c>
      <c r="G9244" s="6" t="s">
        <v>32278</v>
      </c>
      <c r="H9244" s="79">
        <v>8543.8722280000002</v>
      </c>
    </row>
    <row r="9245" spans="1:8" x14ac:dyDescent="0.2">
      <c r="A9245" s="6">
        <v>30071837</v>
      </c>
      <c r="B9245" s="6" t="s">
        <v>32279</v>
      </c>
      <c r="C9245" s="6" t="s">
        <v>6612</v>
      </c>
      <c r="D9245" s="6" t="s">
        <v>7755</v>
      </c>
      <c r="E9245" s="6" t="s">
        <v>5638</v>
      </c>
      <c r="F9245" s="6" t="s">
        <v>32280</v>
      </c>
      <c r="G9245" s="6" t="s">
        <v>32281</v>
      </c>
      <c r="H9245" s="79">
        <v>8543.8722280000002</v>
      </c>
    </row>
    <row r="9246" spans="1:8" x14ac:dyDescent="0.2">
      <c r="A9246" s="6">
        <v>30368626</v>
      </c>
      <c r="B9246" s="6" t="s">
        <v>32282</v>
      </c>
      <c r="C9246" s="6" t="s">
        <v>5636</v>
      </c>
      <c r="D9246" s="6" t="s">
        <v>28273</v>
      </c>
      <c r="E9246" s="6" t="s">
        <v>5638</v>
      </c>
      <c r="F9246" s="6" t="s">
        <v>32283</v>
      </c>
      <c r="G9246" s="6" t="s">
        <v>32284</v>
      </c>
      <c r="H9246" s="79">
        <v>8544.870868</v>
      </c>
    </row>
    <row r="9247" spans="1:8" x14ac:dyDescent="0.2">
      <c r="A9247" s="6">
        <v>30440020</v>
      </c>
      <c r="B9247" s="6" t="s">
        <v>32285</v>
      </c>
      <c r="C9247" s="6" t="s">
        <v>5636</v>
      </c>
      <c r="D9247" s="6" t="s">
        <v>28277</v>
      </c>
      <c r="E9247" s="6" t="s">
        <v>5638</v>
      </c>
      <c r="F9247" s="6" t="s">
        <v>32286</v>
      </c>
      <c r="G9247" s="6" t="s">
        <v>32287</v>
      </c>
      <c r="H9247" s="79">
        <v>8544.870868</v>
      </c>
    </row>
    <row r="9248" spans="1:8" x14ac:dyDescent="0.2">
      <c r="A9248" s="6">
        <v>30064715</v>
      </c>
      <c r="B9248" s="6" t="s">
        <v>32288</v>
      </c>
      <c r="C9248" s="6" t="s">
        <v>5636</v>
      </c>
      <c r="D9248" s="6" t="s">
        <v>28152</v>
      </c>
      <c r="E9248" s="6" t="s">
        <v>5638</v>
      </c>
      <c r="F9248" s="6" t="s">
        <v>32289</v>
      </c>
      <c r="G9248" s="6" t="s">
        <v>32290</v>
      </c>
      <c r="H9248" s="79">
        <v>8544.870868</v>
      </c>
    </row>
    <row r="9249" spans="1:8" x14ac:dyDescent="0.2">
      <c r="A9249" s="6">
        <v>30425964</v>
      </c>
      <c r="B9249" s="6" t="s">
        <v>2626</v>
      </c>
      <c r="C9249" s="6" t="s">
        <v>5636</v>
      </c>
      <c r="D9249" s="6" t="s">
        <v>27440</v>
      </c>
      <c r="E9249" s="6" t="s">
        <v>5638</v>
      </c>
      <c r="F9249" s="6" t="s">
        <v>2622</v>
      </c>
      <c r="G9249" s="6" t="s">
        <v>2623</v>
      </c>
      <c r="H9249" s="79">
        <v>8544.870868</v>
      </c>
    </row>
    <row r="9250" spans="1:8" x14ac:dyDescent="0.2">
      <c r="A9250" s="6">
        <v>30211752</v>
      </c>
      <c r="B9250" s="6" t="s">
        <v>32291</v>
      </c>
      <c r="C9250" s="6" t="s">
        <v>6061</v>
      </c>
      <c r="D9250" s="6" t="s">
        <v>17969</v>
      </c>
      <c r="E9250" s="6" t="s">
        <v>5893</v>
      </c>
      <c r="F9250" s="6" t="s">
        <v>32292</v>
      </c>
      <c r="G9250" s="6" t="s">
        <v>32293</v>
      </c>
      <c r="H9250" s="79">
        <v>8551.3806829999994</v>
      </c>
    </row>
    <row r="9251" spans="1:8" x14ac:dyDescent="0.2">
      <c r="A9251" s="6">
        <v>30000995</v>
      </c>
      <c r="B9251" s="6" t="s">
        <v>32294</v>
      </c>
      <c r="C9251" s="6" t="s">
        <v>6061</v>
      </c>
      <c r="D9251" s="6" t="s">
        <v>17973</v>
      </c>
      <c r="E9251" s="6" t="s">
        <v>5893</v>
      </c>
      <c r="F9251" s="6" t="s">
        <v>32295</v>
      </c>
      <c r="G9251" s="6" t="s">
        <v>32296</v>
      </c>
      <c r="H9251" s="79">
        <v>8551.3806829999994</v>
      </c>
    </row>
    <row r="9252" spans="1:8" x14ac:dyDescent="0.2">
      <c r="A9252" s="6">
        <v>30170327</v>
      </c>
      <c r="B9252" s="6" t="s">
        <v>32297</v>
      </c>
      <c r="C9252" s="6" t="s">
        <v>8069</v>
      </c>
      <c r="D9252" s="6" t="s">
        <v>13301</v>
      </c>
      <c r="E9252" s="6" t="s">
        <v>5638</v>
      </c>
      <c r="F9252" s="6" t="s">
        <v>32298</v>
      </c>
      <c r="G9252" s="6" t="s">
        <v>32299</v>
      </c>
      <c r="H9252" s="79">
        <v>8557.3497599999992</v>
      </c>
    </row>
    <row r="9253" spans="1:8" x14ac:dyDescent="0.2">
      <c r="A9253" s="6">
        <v>30223320</v>
      </c>
      <c r="B9253" s="6" t="s">
        <v>32300</v>
      </c>
      <c r="C9253" s="6" t="s">
        <v>7415</v>
      </c>
      <c r="D9253" s="6" t="s">
        <v>6633</v>
      </c>
      <c r="E9253" s="6" t="s">
        <v>5638</v>
      </c>
      <c r="F9253" s="6" t="s">
        <v>32301</v>
      </c>
      <c r="G9253" s="6" t="s">
        <v>32302</v>
      </c>
      <c r="H9253" s="79">
        <v>8579.7050880000006</v>
      </c>
    </row>
    <row r="9254" spans="1:8" x14ac:dyDescent="0.2">
      <c r="A9254" s="6">
        <v>30442295</v>
      </c>
      <c r="B9254" s="6" t="s">
        <v>32303</v>
      </c>
      <c r="C9254" s="6" t="s">
        <v>7419</v>
      </c>
      <c r="D9254" s="6" t="s">
        <v>6633</v>
      </c>
      <c r="E9254" s="6" t="s">
        <v>5638</v>
      </c>
      <c r="F9254" s="6" t="s">
        <v>32304</v>
      </c>
      <c r="G9254" s="6" t="s">
        <v>32305</v>
      </c>
      <c r="H9254" s="79">
        <v>8579.7050880000006</v>
      </c>
    </row>
    <row r="9255" spans="1:8" x14ac:dyDescent="0.2">
      <c r="A9255" s="6">
        <v>30146810</v>
      </c>
      <c r="B9255" s="6" t="s">
        <v>32306</v>
      </c>
      <c r="C9255" s="6" t="s">
        <v>7423</v>
      </c>
      <c r="D9255" s="6" t="s">
        <v>6633</v>
      </c>
      <c r="E9255" s="6" t="s">
        <v>5638</v>
      </c>
      <c r="F9255" s="6" t="s">
        <v>32307</v>
      </c>
      <c r="G9255" s="6" t="s">
        <v>32308</v>
      </c>
      <c r="H9255" s="79">
        <v>8579.7050880000006</v>
      </c>
    </row>
    <row r="9256" spans="1:8" x14ac:dyDescent="0.2">
      <c r="A9256" s="6">
        <v>30434185</v>
      </c>
      <c r="B9256" s="6" t="s">
        <v>32309</v>
      </c>
      <c r="C9256" s="6" t="s">
        <v>8892</v>
      </c>
      <c r="D9256" s="6" t="s">
        <v>6633</v>
      </c>
      <c r="E9256" s="6" t="s">
        <v>5638</v>
      </c>
      <c r="F9256" s="6" t="s">
        <v>32310</v>
      </c>
      <c r="G9256" s="6" t="s">
        <v>32311</v>
      </c>
      <c r="H9256" s="79">
        <v>8579.7050880000006</v>
      </c>
    </row>
    <row r="9257" spans="1:8" x14ac:dyDescent="0.2">
      <c r="A9257" s="6">
        <v>30039057</v>
      </c>
      <c r="B9257" s="6" t="s">
        <v>32312</v>
      </c>
      <c r="C9257" s="6" t="s">
        <v>8896</v>
      </c>
      <c r="D9257" s="6" t="s">
        <v>6633</v>
      </c>
      <c r="E9257" s="6" t="s">
        <v>5638</v>
      </c>
      <c r="F9257" s="6" t="s">
        <v>32313</v>
      </c>
      <c r="G9257" s="6" t="s">
        <v>32314</v>
      </c>
      <c r="H9257" s="79">
        <v>8579.7050880000006</v>
      </c>
    </row>
    <row r="9258" spans="1:8" x14ac:dyDescent="0.2">
      <c r="A9258" s="6">
        <v>30228293</v>
      </c>
      <c r="B9258" s="6" t="s">
        <v>32315</v>
      </c>
      <c r="C9258" s="6" t="s">
        <v>8900</v>
      </c>
      <c r="D9258" s="6" t="s">
        <v>6633</v>
      </c>
      <c r="E9258" s="6" t="s">
        <v>5638</v>
      </c>
      <c r="F9258" s="6" t="s">
        <v>32316</v>
      </c>
      <c r="G9258" s="6" t="s">
        <v>32317</v>
      </c>
      <c r="H9258" s="79">
        <v>8579.7050880000006</v>
      </c>
    </row>
    <row r="9259" spans="1:8" x14ac:dyDescent="0.2">
      <c r="A9259" s="6">
        <v>30036137</v>
      </c>
      <c r="B9259" s="6" t="s">
        <v>32318</v>
      </c>
      <c r="C9259" s="6" t="s">
        <v>7147</v>
      </c>
      <c r="D9259" s="6" t="s">
        <v>17993</v>
      </c>
      <c r="E9259" s="6" t="s">
        <v>15819</v>
      </c>
      <c r="F9259" s="6" t="s">
        <v>32319</v>
      </c>
      <c r="G9259" s="6" t="s">
        <v>32320</v>
      </c>
      <c r="H9259" s="79">
        <v>8605.6584029999995</v>
      </c>
    </row>
    <row r="9260" spans="1:8" x14ac:dyDescent="0.2">
      <c r="A9260" s="6">
        <v>30062548</v>
      </c>
      <c r="B9260" s="6" t="s">
        <v>32321</v>
      </c>
      <c r="C9260" s="6" t="s">
        <v>7147</v>
      </c>
      <c r="D9260" s="6" t="s">
        <v>17997</v>
      </c>
      <c r="E9260" s="6" t="s">
        <v>15819</v>
      </c>
      <c r="F9260" s="6" t="s">
        <v>32322</v>
      </c>
      <c r="G9260" s="6" t="s">
        <v>32323</v>
      </c>
      <c r="H9260" s="79">
        <v>8605.6584029999995</v>
      </c>
    </row>
    <row r="9261" spans="1:8" x14ac:dyDescent="0.2">
      <c r="A9261" s="6">
        <v>30314448</v>
      </c>
      <c r="B9261" s="6" t="s">
        <v>32324</v>
      </c>
      <c r="C9261" s="6" t="s">
        <v>8517</v>
      </c>
      <c r="D9261" s="6" t="s">
        <v>17993</v>
      </c>
      <c r="E9261" s="6" t="s">
        <v>15819</v>
      </c>
      <c r="F9261" s="6" t="s">
        <v>32325</v>
      </c>
      <c r="G9261" s="6" t="s">
        <v>32326</v>
      </c>
      <c r="H9261" s="79">
        <v>8609.4109329999992</v>
      </c>
    </row>
    <row r="9262" spans="1:8" x14ac:dyDescent="0.2">
      <c r="A9262" s="6">
        <v>30148194</v>
      </c>
      <c r="B9262" s="6" t="s">
        <v>32327</v>
      </c>
      <c r="C9262" s="6" t="s">
        <v>8517</v>
      </c>
      <c r="D9262" s="6" t="s">
        <v>17997</v>
      </c>
      <c r="E9262" s="6" t="s">
        <v>15819</v>
      </c>
      <c r="F9262" s="6" t="s">
        <v>32328</v>
      </c>
      <c r="G9262" s="6" t="s">
        <v>32329</v>
      </c>
      <c r="H9262" s="79">
        <v>8609.4109329999992</v>
      </c>
    </row>
    <row r="9263" spans="1:8" x14ac:dyDescent="0.2">
      <c r="A9263" s="6">
        <v>30139953</v>
      </c>
      <c r="B9263" s="6" t="s">
        <v>32330</v>
      </c>
      <c r="C9263" s="6" t="s">
        <v>14999</v>
      </c>
      <c r="D9263" s="6" t="s">
        <v>7755</v>
      </c>
      <c r="E9263" s="6" t="s">
        <v>5638</v>
      </c>
      <c r="F9263" s="6" t="s">
        <v>32331</v>
      </c>
      <c r="G9263" s="6" t="s">
        <v>32332</v>
      </c>
      <c r="H9263" s="79">
        <v>8641.8381869999994</v>
      </c>
    </row>
    <row r="9264" spans="1:8" x14ac:dyDescent="0.2">
      <c r="A9264" s="6">
        <v>30272721</v>
      </c>
      <c r="B9264" s="6" t="s">
        <v>32333</v>
      </c>
      <c r="C9264" s="6" t="s">
        <v>7318</v>
      </c>
      <c r="D9264" s="6" t="s">
        <v>18044</v>
      </c>
      <c r="E9264" s="6" t="s">
        <v>5638</v>
      </c>
      <c r="F9264" s="6" t="s">
        <v>32334</v>
      </c>
      <c r="G9264" s="6" t="s">
        <v>32335</v>
      </c>
      <c r="H9264" s="79">
        <v>8642.7137930000008</v>
      </c>
    </row>
    <row r="9265" spans="1:8" x14ac:dyDescent="0.2">
      <c r="A9265" s="6">
        <v>30242625</v>
      </c>
      <c r="B9265" s="6" t="s">
        <v>32336</v>
      </c>
      <c r="C9265" s="6" t="s">
        <v>5646</v>
      </c>
      <c r="D9265" s="6" t="s">
        <v>28273</v>
      </c>
      <c r="E9265" s="6" t="s">
        <v>5638</v>
      </c>
      <c r="F9265" s="6" t="s">
        <v>32337</v>
      </c>
      <c r="G9265" s="6" t="s">
        <v>32338</v>
      </c>
      <c r="H9265" s="79">
        <v>8660.3476929999997</v>
      </c>
    </row>
    <row r="9266" spans="1:8" x14ac:dyDescent="0.2">
      <c r="A9266" s="6">
        <v>30204970</v>
      </c>
      <c r="B9266" s="6" t="s">
        <v>32339</v>
      </c>
      <c r="C9266" s="6" t="s">
        <v>6061</v>
      </c>
      <c r="D9266" s="6" t="s">
        <v>19176</v>
      </c>
      <c r="E9266" s="6" t="s">
        <v>5893</v>
      </c>
      <c r="F9266" s="6" t="s">
        <v>32340</v>
      </c>
      <c r="G9266" s="6" t="s">
        <v>32341</v>
      </c>
      <c r="H9266" s="79">
        <v>8707.2864669999999</v>
      </c>
    </row>
    <row r="9267" spans="1:8" x14ac:dyDescent="0.2">
      <c r="A9267" s="6">
        <v>30110797</v>
      </c>
      <c r="B9267" s="6" t="s">
        <v>32342</v>
      </c>
      <c r="C9267" s="6" t="s">
        <v>6061</v>
      </c>
      <c r="D9267" s="6" t="s">
        <v>19180</v>
      </c>
      <c r="E9267" s="6" t="s">
        <v>5893</v>
      </c>
      <c r="F9267" s="6" t="s">
        <v>32343</v>
      </c>
      <c r="G9267" s="6" t="s">
        <v>32344</v>
      </c>
      <c r="H9267" s="79">
        <v>8707.2864669999999</v>
      </c>
    </row>
    <row r="9268" spans="1:8" x14ac:dyDescent="0.2">
      <c r="A9268" s="6">
        <v>30392680</v>
      </c>
      <c r="B9268" s="6" t="s">
        <v>32345</v>
      </c>
      <c r="C9268" s="6" t="s">
        <v>5752</v>
      </c>
      <c r="D9268" s="6" t="s">
        <v>19176</v>
      </c>
      <c r="E9268" s="6" t="s">
        <v>5893</v>
      </c>
      <c r="F9268" s="6" t="s">
        <v>32346</v>
      </c>
      <c r="G9268" s="6" t="s">
        <v>32347</v>
      </c>
      <c r="H9268" s="79">
        <v>8719.2803729999996</v>
      </c>
    </row>
    <row r="9269" spans="1:8" x14ac:dyDescent="0.2">
      <c r="A9269" s="6">
        <v>30179772</v>
      </c>
      <c r="B9269" s="6" t="s">
        <v>32348</v>
      </c>
      <c r="C9269" s="6" t="s">
        <v>5756</v>
      </c>
      <c r="D9269" s="6" t="s">
        <v>19176</v>
      </c>
      <c r="E9269" s="6" t="s">
        <v>5893</v>
      </c>
      <c r="F9269" s="6" t="s">
        <v>32349</v>
      </c>
      <c r="G9269" s="6" t="s">
        <v>32350</v>
      </c>
      <c r="H9269" s="79">
        <v>8719.2803729999996</v>
      </c>
    </row>
    <row r="9270" spans="1:8" x14ac:dyDescent="0.2">
      <c r="A9270" s="6">
        <v>30425440</v>
      </c>
      <c r="B9270" s="6" t="s">
        <v>32351</v>
      </c>
      <c r="C9270" s="6" t="s">
        <v>5752</v>
      </c>
      <c r="D9270" s="6" t="s">
        <v>19180</v>
      </c>
      <c r="E9270" s="6" t="s">
        <v>5893</v>
      </c>
      <c r="F9270" s="6" t="s">
        <v>32352</v>
      </c>
      <c r="G9270" s="6" t="s">
        <v>32353</v>
      </c>
      <c r="H9270" s="79">
        <v>8719.2803729999996</v>
      </c>
    </row>
    <row r="9271" spans="1:8" x14ac:dyDescent="0.2">
      <c r="A9271" s="6">
        <v>30211223</v>
      </c>
      <c r="B9271" s="6" t="s">
        <v>32354</v>
      </c>
      <c r="C9271" s="6" t="s">
        <v>5756</v>
      </c>
      <c r="D9271" s="6" t="s">
        <v>19180</v>
      </c>
      <c r="E9271" s="6" t="s">
        <v>5893</v>
      </c>
      <c r="F9271" s="6" t="s">
        <v>32355</v>
      </c>
      <c r="G9271" s="6" t="s">
        <v>32356</v>
      </c>
      <c r="H9271" s="79">
        <v>8719.2803729999996</v>
      </c>
    </row>
    <row r="9272" spans="1:8" x14ac:dyDescent="0.2">
      <c r="A9272" s="6">
        <v>30014976</v>
      </c>
      <c r="B9272" s="6" t="s">
        <v>32357</v>
      </c>
      <c r="C9272" s="6" t="s">
        <v>6612</v>
      </c>
      <c r="D9272" s="6" t="s">
        <v>19176</v>
      </c>
      <c r="E9272" s="6" t="s">
        <v>5893</v>
      </c>
      <c r="F9272" s="6" t="s">
        <v>32358</v>
      </c>
      <c r="G9272" s="6" t="s">
        <v>32359</v>
      </c>
      <c r="H9272" s="79">
        <v>8746.8303670000005</v>
      </c>
    </row>
    <row r="9273" spans="1:8" x14ac:dyDescent="0.2">
      <c r="A9273" s="6">
        <v>30017992</v>
      </c>
      <c r="B9273" s="6" t="s">
        <v>32360</v>
      </c>
      <c r="C9273" s="6" t="s">
        <v>6612</v>
      </c>
      <c r="D9273" s="6" t="s">
        <v>19180</v>
      </c>
      <c r="E9273" s="6" t="s">
        <v>5893</v>
      </c>
      <c r="F9273" s="6" t="s">
        <v>32361</v>
      </c>
      <c r="G9273" s="6" t="s">
        <v>32362</v>
      </c>
      <c r="H9273" s="79">
        <v>8746.8303670000005</v>
      </c>
    </row>
    <row r="9274" spans="1:8" x14ac:dyDescent="0.2">
      <c r="A9274" s="6">
        <v>30115947</v>
      </c>
      <c r="B9274" s="6" t="s">
        <v>32363</v>
      </c>
      <c r="C9274" s="6" t="s">
        <v>5917</v>
      </c>
      <c r="D9274" s="6" t="s">
        <v>6338</v>
      </c>
      <c r="E9274" s="6" t="s">
        <v>5638</v>
      </c>
      <c r="F9274" s="6" t="s">
        <v>32364</v>
      </c>
      <c r="G9274" s="6" t="s">
        <v>32365</v>
      </c>
      <c r="H9274" s="79">
        <v>8800.1363309999997</v>
      </c>
    </row>
    <row r="9275" spans="1:8" x14ac:dyDescent="0.2">
      <c r="A9275" s="6">
        <v>30421570</v>
      </c>
      <c r="B9275" s="6" t="s">
        <v>32366</v>
      </c>
      <c r="C9275" s="6" t="s">
        <v>5921</v>
      </c>
      <c r="D9275" s="6" t="s">
        <v>6338</v>
      </c>
      <c r="E9275" s="6" t="s">
        <v>5638</v>
      </c>
      <c r="F9275" s="6" t="s">
        <v>32367</v>
      </c>
      <c r="G9275" s="6" t="s">
        <v>32368</v>
      </c>
      <c r="H9275" s="79">
        <v>8800.1363309999997</v>
      </c>
    </row>
    <row r="9276" spans="1:8" x14ac:dyDescent="0.2">
      <c r="A9276" s="6">
        <v>30145776</v>
      </c>
      <c r="B9276" s="6" t="s">
        <v>32369</v>
      </c>
      <c r="C9276" s="6" t="s">
        <v>5925</v>
      </c>
      <c r="D9276" s="6" t="s">
        <v>6338</v>
      </c>
      <c r="E9276" s="6" t="s">
        <v>5638</v>
      </c>
      <c r="F9276" s="6" t="s">
        <v>32370</v>
      </c>
      <c r="G9276" s="6" t="s">
        <v>32371</v>
      </c>
      <c r="H9276" s="79">
        <v>8800.1363309999997</v>
      </c>
    </row>
    <row r="9277" spans="1:8" x14ac:dyDescent="0.2">
      <c r="A9277" s="6">
        <v>30332861</v>
      </c>
      <c r="B9277" s="6" t="s">
        <v>32372</v>
      </c>
      <c r="C9277" s="6" t="s">
        <v>5929</v>
      </c>
      <c r="D9277" s="6" t="s">
        <v>6338</v>
      </c>
      <c r="E9277" s="6" t="s">
        <v>5638</v>
      </c>
      <c r="F9277" s="6" t="s">
        <v>32373</v>
      </c>
      <c r="G9277" s="6" t="s">
        <v>32374</v>
      </c>
      <c r="H9277" s="79">
        <v>8800.1363309999997</v>
      </c>
    </row>
    <row r="9278" spans="1:8" x14ac:dyDescent="0.2">
      <c r="A9278" s="6">
        <v>30081254</v>
      </c>
      <c r="B9278" s="6" t="s">
        <v>32375</v>
      </c>
      <c r="C9278" s="6" t="s">
        <v>5933</v>
      </c>
      <c r="D9278" s="6" t="s">
        <v>6338</v>
      </c>
      <c r="E9278" s="6" t="s">
        <v>5638</v>
      </c>
      <c r="F9278" s="6" t="s">
        <v>32376</v>
      </c>
      <c r="G9278" s="6" t="s">
        <v>32377</v>
      </c>
      <c r="H9278" s="79">
        <v>8800.1363309999997</v>
      </c>
    </row>
    <row r="9279" spans="1:8" x14ac:dyDescent="0.2">
      <c r="A9279" s="6">
        <v>30000810</v>
      </c>
      <c r="B9279" s="6" t="s">
        <v>32378</v>
      </c>
      <c r="C9279" s="6" t="s">
        <v>14999</v>
      </c>
      <c r="D9279" s="6" t="s">
        <v>7351</v>
      </c>
      <c r="E9279" s="6" t="s">
        <v>5638</v>
      </c>
      <c r="F9279" s="6" t="s">
        <v>32379</v>
      </c>
      <c r="G9279" s="6" t="s">
        <v>32380</v>
      </c>
      <c r="H9279" s="79">
        <v>8801.2882599999994</v>
      </c>
    </row>
    <row r="9280" spans="1:8" x14ac:dyDescent="0.2">
      <c r="A9280" s="6">
        <v>30467071</v>
      </c>
      <c r="B9280" s="6" t="s">
        <v>32381</v>
      </c>
      <c r="C9280" s="6" t="s">
        <v>5740</v>
      </c>
      <c r="D9280" s="6" t="s">
        <v>17993</v>
      </c>
      <c r="E9280" s="6" t="s">
        <v>15819</v>
      </c>
      <c r="F9280" s="6" t="s">
        <v>32382</v>
      </c>
      <c r="G9280" s="6" t="s">
        <v>32383</v>
      </c>
      <c r="H9280" s="79">
        <v>8841.072838</v>
      </c>
    </row>
    <row r="9281" spans="1:8" x14ac:dyDescent="0.2">
      <c r="A9281" s="6">
        <v>30317231</v>
      </c>
      <c r="B9281" s="6" t="s">
        <v>32384</v>
      </c>
      <c r="C9281" s="6" t="s">
        <v>5740</v>
      </c>
      <c r="D9281" s="6" t="s">
        <v>17997</v>
      </c>
      <c r="E9281" s="6" t="s">
        <v>15819</v>
      </c>
      <c r="F9281" s="6" t="s">
        <v>32385</v>
      </c>
      <c r="G9281" s="6" t="s">
        <v>32386</v>
      </c>
      <c r="H9281" s="79">
        <v>8841.072838</v>
      </c>
    </row>
    <row r="9282" spans="1:8" x14ac:dyDescent="0.2">
      <c r="A9282" s="6">
        <v>30010021</v>
      </c>
      <c r="B9282" s="6" t="s">
        <v>32387</v>
      </c>
      <c r="C9282" s="6" t="s">
        <v>5794</v>
      </c>
      <c r="D9282" s="6" t="s">
        <v>17969</v>
      </c>
      <c r="E9282" s="6" t="s">
        <v>5893</v>
      </c>
      <c r="F9282" s="6" t="s">
        <v>32388</v>
      </c>
      <c r="G9282" s="6" t="s">
        <v>32389</v>
      </c>
      <c r="H9282" s="79">
        <v>8864.8957570000002</v>
      </c>
    </row>
    <row r="9283" spans="1:8" x14ac:dyDescent="0.2">
      <c r="A9283" s="6">
        <v>30260491</v>
      </c>
      <c r="B9283" s="6" t="s">
        <v>32390</v>
      </c>
      <c r="C9283" s="6" t="s">
        <v>5794</v>
      </c>
      <c r="D9283" s="6" t="s">
        <v>17973</v>
      </c>
      <c r="E9283" s="6" t="s">
        <v>5893</v>
      </c>
      <c r="F9283" s="6" t="s">
        <v>32391</v>
      </c>
      <c r="G9283" s="6" t="s">
        <v>32392</v>
      </c>
      <c r="H9283" s="79">
        <v>8864.8957570000002</v>
      </c>
    </row>
    <row r="9284" spans="1:8" x14ac:dyDescent="0.2">
      <c r="A9284" s="6">
        <v>30145902</v>
      </c>
      <c r="B9284" s="6" t="s">
        <v>1121</v>
      </c>
      <c r="C9284" s="6" t="s">
        <v>5666</v>
      </c>
      <c r="D9284" s="6" t="s">
        <v>24232</v>
      </c>
      <c r="E9284" s="6" t="s">
        <v>5638</v>
      </c>
      <c r="F9284" s="6" t="s">
        <v>1116</v>
      </c>
      <c r="G9284" s="6" t="s">
        <v>1117</v>
      </c>
      <c r="H9284" s="79">
        <v>8872.8614219999999</v>
      </c>
    </row>
    <row r="9285" spans="1:8" x14ac:dyDescent="0.2">
      <c r="A9285" s="6">
        <v>30179237</v>
      </c>
      <c r="B9285" s="6" t="s">
        <v>32393</v>
      </c>
      <c r="C9285" s="6" t="s">
        <v>5654</v>
      </c>
      <c r="D9285" s="6" t="s">
        <v>28070</v>
      </c>
      <c r="E9285" s="6" t="s">
        <v>5638</v>
      </c>
      <c r="F9285" s="6" t="s">
        <v>32394</v>
      </c>
      <c r="G9285" s="6" t="s">
        <v>32393</v>
      </c>
      <c r="H9285" s="79">
        <v>8878.5557449999997</v>
      </c>
    </row>
    <row r="9286" spans="1:8" x14ac:dyDescent="0.2">
      <c r="A9286" s="6">
        <v>30071280</v>
      </c>
      <c r="B9286" s="6" t="s">
        <v>32395</v>
      </c>
      <c r="C9286" s="6" t="s">
        <v>5779</v>
      </c>
      <c r="D9286" s="6" t="s">
        <v>18870</v>
      </c>
      <c r="E9286" s="6" t="s">
        <v>5638</v>
      </c>
      <c r="F9286" s="6" t="s">
        <v>32396</v>
      </c>
      <c r="G9286" s="6" t="s">
        <v>32397</v>
      </c>
      <c r="H9286" s="79">
        <v>8894.1888290000006</v>
      </c>
    </row>
    <row r="9287" spans="1:8" x14ac:dyDescent="0.2">
      <c r="A9287" s="6">
        <v>30335777</v>
      </c>
      <c r="B9287" s="6" t="s">
        <v>32398</v>
      </c>
      <c r="C9287" s="6" t="s">
        <v>8496</v>
      </c>
      <c r="D9287" s="6" t="s">
        <v>19176</v>
      </c>
      <c r="E9287" s="6" t="s">
        <v>5893</v>
      </c>
      <c r="F9287" s="6" t="s">
        <v>32399</v>
      </c>
      <c r="G9287" s="6" t="s">
        <v>32400</v>
      </c>
      <c r="H9287" s="79">
        <v>8905.3986490000007</v>
      </c>
    </row>
    <row r="9288" spans="1:8" x14ac:dyDescent="0.2">
      <c r="A9288" s="6">
        <v>30420495</v>
      </c>
      <c r="B9288" s="6" t="s">
        <v>32401</v>
      </c>
      <c r="C9288" s="6" t="s">
        <v>7234</v>
      </c>
      <c r="D9288" s="6" t="s">
        <v>18044</v>
      </c>
      <c r="E9288" s="6" t="s">
        <v>5638</v>
      </c>
      <c r="F9288" s="6" t="s">
        <v>32402</v>
      </c>
      <c r="G9288" s="6" t="s">
        <v>32403</v>
      </c>
      <c r="H9288" s="79">
        <v>8926.98999</v>
      </c>
    </row>
    <row r="9289" spans="1:8" x14ac:dyDescent="0.2">
      <c r="A9289" s="6">
        <v>30302825</v>
      </c>
      <c r="B9289" s="6" t="s">
        <v>32404</v>
      </c>
      <c r="C9289" s="6" t="s">
        <v>5748</v>
      </c>
      <c r="D9289" s="6" t="s">
        <v>19160</v>
      </c>
      <c r="E9289" s="6" t="s">
        <v>5638</v>
      </c>
      <c r="F9289" s="6" t="s">
        <v>32405</v>
      </c>
      <c r="G9289" s="6" t="s">
        <v>32406</v>
      </c>
      <c r="H9289" s="79">
        <v>8930.969873</v>
      </c>
    </row>
    <row r="9290" spans="1:8" x14ac:dyDescent="0.2">
      <c r="A9290" s="6">
        <v>30281788</v>
      </c>
      <c r="B9290" s="6" t="s">
        <v>32407</v>
      </c>
      <c r="C9290" s="6" t="s">
        <v>32408</v>
      </c>
      <c r="D9290" s="6" t="s">
        <v>19351</v>
      </c>
      <c r="E9290" s="6" t="s">
        <v>5893</v>
      </c>
      <c r="F9290" s="6" t="s">
        <v>32409</v>
      </c>
      <c r="G9290" s="6" t="s">
        <v>32410</v>
      </c>
      <c r="H9290" s="79">
        <v>8930.969873</v>
      </c>
    </row>
    <row r="9291" spans="1:8" x14ac:dyDescent="0.2">
      <c r="A9291" s="6">
        <v>30316490</v>
      </c>
      <c r="B9291" s="6" t="s">
        <v>32411</v>
      </c>
      <c r="C9291" s="6" t="s">
        <v>19153</v>
      </c>
      <c r="D9291" s="6" t="s">
        <v>20977</v>
      </c>
      <c r="E9291" s="6" t="s">
        <v>5638</v>
      </c>
      <c r="F9291" s="6" t="s">
        <v>32412</v>
      </c>
      <c r="G9291" s="6" t="s">
        <v>32413</v>
      </c>
      <c r="H9291" s="79">
        <v>8930.969873</v>
      </c>
    </row>
    <row r="9292" spans="1:8" x14ac:dyDescent="0.2">
      <c r="A9292" s="6">
        <v>30213345</v>
      </c>
      <c r="B9292" s="6" t="s">
        <v>32414</v>
      </c>
      <c r="C9292" s="6" t="s">
        <v>6278</v>
      </c>
      <c r="D9292" s="6" t="s">
        <v>13301</v>
      </c>
      <c r="E9292" s="6" t="s">
        <v>5638</v>
      </c>
      <c r="F9292" s="6" t="s">
        <v>32415</v>
      </c>
      <c r="G9292" s="6" t="s">
        <v>32416</v>
      </c>
      <c r="H9292" s="79">
        <v>8943.2489740000001</v>
      </c>
    </row>
    <row r="9293" spans="1:8" x14ac:dyDescent="0.2">
      <c r="A9293" s="6">
        <v>30358859</v>
      </c>
      <c r="B9293" s="6" t="s">
        <v>32417</v>
      </c>
      <c r="C9293" s="6" t="s">
        <v>6282</v>
      </c>
      <c r="D9293" s="6" t="s">
        <v>13301</v>
      </c>
      <c r="E9293" s="6" t="s">
        <v>5638</v>
      </c>
      <c r="F9293" s="6" t="s">
        <v>32418</v>
      </c>
      <c r="G9293" s="6" t="s">
        <v>32419</v>
      </c>
      <c r="H9293" s="79">
        <v>8943.2489740000001</v>
      </c>
    </row>
    <row r="9294" spans="1:8" x14ac:dyDescent="0.2">
      <c r="A9294" s="6">
        <v>30201562</v>
      </c>
      <c r="B9294" s="6" t="s">
        <v>32420</v>
      </c>
      <c r="C9294" s="6" t="s">
        <v>6286</v>
      </c>
      <c r="D9294" s="6" t="s">
        <v>13301</v>
      </c>
      <c r="E9294" s="6" t="s">
        <v>5638</v>
      </c>
      <c r="F9294" s="6" t="s">
        <v>32421</v>
      </c>
      <c r="G9294" s="6" t="s">
        <v>32422</v>
      </c>
      <c r="H9294" s="79">
        <v>8943.2489740000001</v>
      </c>
    </row>
    <row r="9295" spans="1:8" x14ac:dyDescent="0.2">
      <c r="A9295" s="6">
        <v>30224791</v>
      </c>
      <c r="B9295" s="6" t="s">
        <v>32423</v>
      </c>
      <c r="C9295" s="6" t="s">
        <v>6290</v>
      </c>
      <c r="D9295" s="6" t="s">
        <v>13301</v>
      </c>
      <c r="E9295" s="6" t="s">
        <v>5638</v>
      </c>
      <c r="F9295" s="6" t="s">
        <v>32424</v>
      </c>
      <c r="G9295" s="6" t="s">
        <v>32425</v>
      </c>
      <c r="H9295" s="79">
        <v>8943.2489740000001</v>
      </c>
    </row>
    <row r="9296" spans="1:8" x14ac:dyDescent="0.2">
      <c r="A9296" s="6">
        <v>30025242</v>
      </c>
      <c r="B9296" s="6" t="s">
        <v>32426</v>
      </c>
      <c r="C9296" s="6" t="s">
        <v>6294</v>
      </c>
      <c r="D9296" s="6" t="s">
        <v>13301</v>
      </c>
      <c r="E9296" s="6" t="s">
        <v>5638</v>
      </c>
      <c r="F9296" s="6" t="s">
        <v>32427</v>
      </c>
      <c r="G9296" s="6" t="s">
        <v>32428</v>
      </c>
      <c r="H9296" s="79">
        <v>8943.2489740000001</v>
      </c>
    </row>
    <row r="9297" spans="1:8" x14ac:dyDescent="0.2">
      <c r="A9297" s="6">
        <v>30015369</v>
      </c>
      <c r="B9297" s="6" t="s">
        <v>32429</v>
      </c>
      <c r="C9297" s="6" t="s">
        <v>5781</v>
      </c>
      <c r="D9297" s="6" t="s">
        <v>18044</v>
      </c>
      <c r="E9297" s="6" t="s">
        <v>5638</v>
      </c>
      <c r="F9297" s="6" t="s">
        <v>32430</v>
      </c>
      <c r="G9297" s="6" t="s">
        <v>32431</v>
      </c>
      <c r="H9297" s="79">
        <v>8952.7515340000009</v>
      </c>
    </row>
    <row r="9298" spans="1:8" x14ac:dyDescent="0.2">
      <c r="A9298" s="6">
        <v>30089406</v>
      </c>
      <c r="B9298" s="6" t="s">
        <v>32432</v>
      </c>
      <c r="C9298" s="6" t="s">
        <v>12642</v>
      </c>
      <c r="D9298" s="6" t="s">
        <v>18868</v>
      </c>
      <c r="E9298" s="6" t="s">
        <v>5638</v>
      </c>
      <c r="F9298" s="6" t="s">
        <v>32433</v>
      </c>
      <c r="G9298" s="6" t="s">
        <v>32434</v>
      </c>
      <c r="H9298" s="79">
        <v>8953.9099480000004</v>
      </c>
    </row>
    <row r="9299" spans="1:8" x14ac:dyDescent="0.2">
      <c r="A9299" s="6">
        <v>30024201</v>
      </c>
      <c r="B9299" s="6" t="s">
        <v>32435</v>
      </c>
      <c r="C9299" s="6" t="s">
        <v>8711</v>
      </c>
      <c r="D9299" s="6" t="s">
        <v>18044</v>
      </c>
      <c r="E9299" s="6" t="s">
        <v>5638</v>
      </c>
      <c r="F9299" s="6" t="s">
        <v>32436</v>
      </c>
      <c r="G9299" s="6" t="s">
        <v>32437</v>
      </c>
      <c r="H9299" s="79">
        <v>8957.8619060000001</v>
      </c>
    </row>
    <row r="9300" spans="1:8" x14ac:dyDescent="0.2">
      <c r="A9300" s="6">
        <v>30075217</v>
      </c>
      <c r="B9300" s="6" t="s">
        <v>32438</v>
      </c>
      <c r="C9300" s="6" t="s">
        <v>7282</v>
      </c>
      <c r="D9300" s="6" t="s">
        <v>18044</v>
      </c>
      <c r="E9300" s="6" t="s">
        <v>5638</v>
      </c>
      <c r="F9300" s="6" t="s">
        <v>32439</v>
      </c>
      <c r="G9300" s="6" t="s">
        <v>32440</v>
      </c>
      <c r="H9300" s="79">
        <v>8991.438838</v>
      </c>
    </row>
    <row r="9301" spans="1:8" x14ac:dyDescent="0.2">
      <c r="A9301" s="6">
        <v>30234603</v>
      </c>
      <c r="B9301" s="6" t="s">
        <v>32441</v>
      </c>
      <c r="C9301" s="6" t="s">
        <v>5993</v>
      </c>
      <c r="D9301" s="6" t="s">
        <v>18868</v>
      </c>
      <c r="E9301" s="6" t="s">
        <v>5638</v>
      </c>
      <c r="F9301" s="6" t="s">
        <v>32442</v>
      </c>
      <c r="G9301" s="6" t="s">
        <v>32443</v>
      </c>
      <c r="H9301" s="79">
        <v>8991.5164010000008</v>
      </c>
    </row>
    <row r="9302" spans="1:8" x14ac:dyDescent="0.2">
      <c r="A9302" s="6">
        <v>30186855</v>
      </c>
      <c r="B9302" s="6" t="s">
        <v>32444</v>
      </c>
      <c r="C9302" s="6" t="s">
        <v>8715</v>
      </c>
      <c r="D9302" s="6" t="s">
        <v>18044</v>
      </c>
      <c r="E9302" s="6" t="s">
        <v>5638</v>
      </c>
      <c r="F9302" s="6" t="s">
        <v>32445</v>
      </c>
      <c r="G9302" s="6" t="s">
        <v>32446</v>
      </c>
      <c r="H9302" s="79">
        <v>9011.7982059999995</v>
      </c>
    </row>
    <row r="9303" spans="1:8" x14ac:dyDescent="0.2">
      <c r="A9303" s="6">
        <v>30228764</v>
      </c>
      <c r="B9303" s="6" t="s">
        <v>32447</v>
      </c>
      <c r="C9303" s="6" t="s">
        <v>8509</v>
      </c>
      <c r="D9303" s="6" t="s">
        <v>19176</v>
      </c>
      <c r="E9303" s="6" t="s">
        <v>5893</v>
      </c>
      <c r="F9303" s="6" t="s">
        <v>32448</v>
      </c>
      <c r="G9303" s="6" t="s">
        <v>32449</v>
      </c>
      <c r="H9303" s="79">
        <v>9020.274351</v>
      </c>
    </row>
    <row r="9304" spans="1:8" x14ac:dyDescent="0.2">
      <c r="A9304" s="6">
        <v>30280788</v>
      </c>
      <c r="B9304" s="6" t="s">
        <v>32450</v>
      </c>
      <c r="C9304" s="6" t="s">
        <v>8509</v>
      </c>
      <c r="D9304" s="6" t="s">
        <v>19180</v>
      </c>
      <c r="E9304" s="6" t="s">
        <v>5893</v>
      </c>
      <c r="F9304" s="6" t="s">
        <v>32451</v>
      </c>
      <c r="G9304" s="6" t="s">
        <v>32452</v>
      </c>
      <c r="H9304" s="79">
        <v>9020.274351</v>
      </c>
    </row>
    <row r="9305" spans="1:8" x14ac:dyDescent="0.2">
      <c r="A9305" s="6">
        <v>30001615</v>
      </c>
      <c r="B9305" s="6" t="s">
        <v>32453</v>
      </c>
      <c r="C9305" s="6" t="s">
        <v>5678</v>
      </c>
      <c r="D9305" s="6" t="s">
        <v>18358</v>
      </c>
      <c r="E9305" s="6" t="s">
        <v>5638</v>
      </c>
      <c r="F9305" s="6" t="s">
        <v>32454</v>
      </c>
      <c r="G9305" s="6" t="s">
        <v>32455</v>
      </c>
      <c r="H9305" s="79">
        <v>9042.1415610000004</v>
      </c>
    </row>
    <row r="9306" spans="1:8" x14ac:dyDescent="0.2">
      <c r="A9306" s="6">
        <v>30300894</v>
      </c>
      <c r="B9306" s="6" t="s">
        <v>32456</v>
      </c>
      <c r="C9306" s="6" t="s">
        <v>32457</v>
      </c>
      <c r="D9306" s="6" t="s">
        <v>19351</v>
      </c>
      <c r="E9306" s="6" t="s">
        <v>5893</v>
      </c>
      <c r="F9306" s="6" t="s">
        <v>32458</v>
      </c>
      <c r="G9306" s="6" t="s">
        <v>32459</v>
      </c>
      <c r="H9306" s="79">
        <v>9042.1415610000004</v>
      </c>
    </row>
    <row r="9307" spans="1:8" x14ac:dyDescent="0.2">
      <c r="A9307" s="6">
        <v>30344593</v>
      </c>
      <c r="B9307" s="6" t="s">
        <v>32460</v>
      </c>
      <c r="C9307" s="6" t="s">
        <v>25162</v>
      </c>
      <c r="D9307" s="6" t="s">
        <v>20977</v>
      </c>
      <c r="E9307" s="6" t="s">
        <v>5638</v>
      </c>
      <c r="F9307" s="6" t="s">
        <v>32461</v>
      </c>
      <c r="G9307" s="6" t="s">
        <v>32462</v>
      </c>
      <c r="H9307" s="79">
        <v>9042.1415610000004</v>
      </c>
    </row>
    <row r="9308" spans="1:8" x14ac:dyDescent="0.2">
      <c r="A9308" s="6">
        <v>30221049</v>
      </c>
      <c r="B9308" s="6" t="s">
        <v>32463</v>
      </c>
      <c r="C9308" s="6" t="s">
        <v>5772</v>
      </c>
      <c r="D9308" s="6" t="s">
        <v>18870</v>
      </c>
      <c r="E9308" s="6" t="s">
        <v>5638</v>
      </c>
      <c r="F9308" s="6" t="s">
        <v>32464</v>
      </c>
      <c r="G9308" s="6" t="s">
        <v>32465</v>
      </c>
      <c r="H9308" s="79">
        <v>9048.6386669999993</v>
      </c>
    </row>
    <row r="9309" spans="1:8" x14ac:dyDescent="0.2">
      <c r="A9309" s="6">
        <v>30185865</v>
      </c>
      <c r="B9309" s="6" t="s">
        <v>32466</v>
      </c>
      <c r="C9309" s="6" t="s">
        <v>5772</v>
      </c>
      <c r="D9309" s="6" t="s">
        <v>18874</v>
      </c>
      <c r="E9309" s="6" t="s">
        <v>5638</v>
      </c>
      <c r="F9309" s="6" t="s">
        <v>32467</v>
      </c>
      <c r="G9309" s="6" t="s">
        <v>32468</v>
      </c>
      <c r="H9309" s="79">
        <v>9048.6386669999993</v>
      </c>
    </row>
    <row r="9310" spans="1:8" x14ac:dyDescent="0.2">
      <c r="A9310" s="6">
        <v>30281348</v>
      </c>
      <c r="B9310" s="6" t="s">
        <v>32469</v>
      </c>
      <c r="C9310" s="6" t="s">
        <v>6045</v>
      </c>
      <c r="D9310" s="6" t="s">
        <v>19180</v>
      </c>
      <c r="E9310" s="6" t="s">
        <v>5893</v>
      </c>
      <c r="F9310" s="6" t="s">
        <v>32470</v>
      </c>
      <c r="G9310" s="6" t="s">
        <v>32471</v>
      </c>
      <c r="H9310" s="79">
        <v>9054.712141</v>
      </c>
    </row>
    <row r="9311" spans="1:8" x14ac:dyDescent="0.2">
      <c r="A9311" s="6">
        <v>30231840</v>
      </c>
      <c r="B9311" s="6" t="s">
        <v>32472</v>
      </c>
      <c r="C9311" s="6" t="s">
        <v>5780</v>
      </c>
      <c r="D9311" s="6" t="s">
        <v>18044</v>
      </c>
      <c r="E9311" s="6" t="s">
        <v>5638</v>
      </c>
      <c r="F9311" s="6" t="s">
        <v>32473</v>
      </c>
      <c r="G9311" s="6" t="s">
        <v>32474</v>
      </c>
      <c r="H9311" s="79">
        <v>9087.5448730000007</v>
      </c>
    </row>
    <row r="9312" spans="1:8" x14ac:dyDescent="0.2">
      <c r="A9312" s="6">
        <v>30413117</v>
      </c>
      <c r="B9312" s="6" t="s">
        <v>32475</v>
      </c>
      <c r="C9312" s="6" t="s">
        <v>5725</v>
      </c>
      <c r="D9312" s="6" t="s">
        <v>6744</v>
      </c>
      <c r="E9312" s="6" t="s">
        <v>5638</v>
      </c>
      <c r="F9312" s="6" t="s">
        <v>32476</v>
      </c>
      <c r="G9312" s="6" t="s">
        <v>32477</v>
      </c>
      <c r="H9312" s="79">
        <v>9101.4321920000002</v>
      </c>
    </row>
    <row r="9313" spans="1:8" x14ac:dyDescent="0.2">
      <c r="A9313" s="6">
        <v>30107249</v>
      </c>
      <c r="B9313" s="6" t="s">
        <v>32478</v>
      </c>
      <c r="C9313" s="6" t="s">
        <v>5727</v>
      </c>
      <c r="D9313" s="6" t="s">
        <v>6744</v>
      </c>
      <c r="E9313" s="6" t="s">
        <v>5638</v>
      </c>
      <c r="F9313" s="6" t="s">
        <v>32479</v>
      </c>
      <c r="G9313" s="6" t="s">
        <v>32480</v>
      </c>
      <c r="H9313" s="79">
        <v>9101.4321920000002</v>
      </c>
    </row>
    <row r="9314" spans="1:8" x14ac:dyDescent="0.2">
      <c r="A9314" s="6">
        <v>30226733</v>
      </c>
      <c r="B9314" s="6" t="s">
        <v>32481</v>
      </c>
      <c r="C9314" s="6" t="s">
        <v>5730</v>
      </c>
      <c r="D9314" s="6" t="s">
        <v>6744</v>
      </c>
      <c r="E9314" s="6" t="s">
        <v>5638</v>
      </c>
      <c r="F9314" s="6" t="s">
        <v>32482</v>
      </c>
      <c r="G9314" s="6" t="s">
        <v>32483</v>
      </c>
      <c r="H9314" s="79">
        <v>9101.4321920000002</v>
      </c>
    </row>
    <row r="9315" spans="1:8" x14ac:dyDescent="0.2">
      <c r="A9315" s="6">
        <v>30006773</v>
      </c>
      <c r="B9315" s="6" t="s">
        <v>32484</v>
      </c>
      <c r="C9315" s="6" t="s">
        <v>5732</v>
      </c>
      <c r="D9315" s="6" t="s">
        <v>6744</v>
      </c>
      <c r="E9315" s="6" t="s">
        <v>5638</v>
      </c>
      <c r="F9315" s="6" t="s">
        <v>32485</v>
      </c>
      <c r="G9315" s="6" t="s">
        <v>32486</v>
      </c>
      <c r="H9315" s="79">
        <v>9101.4321920000002</v>
      </c>
    </row>
    <row r="9316" spans="1:8" x14ac:dyDescent="0.2">
      <c r="A9316" s="6">
        <v>30202549</v>
      </c>
      <c r="B9316" s="6" t="s">
        <v>32487</v>
      </c>
      <c r="C9316" s="6" t="s">
        <v>5736</v>
      </c>
      <c r="D9316" s="6" t="s">
        <v>6744</v>
      </c>
      <c r="E9316" s="6" t="s">
        <v>5638</v>
      </c>
      <c r="F9316" s="6" t="s">
        <v>32488</v>
      </c>
      <c r="G9316" s="6" t="s">
        <v>32489</v>
      </c>
      <c r="H9316" s="79">
        <v>9101.4321920000002</v>
      </c>
    </row>
    <row r="9317" spans="1:8" x14ac:dyDescent="0.2">
      <c r="A9317" s="6">
        <v>30129703</v>
      </c>
      <c r="B9317" s="6" t="s">
        <v>32490</v>
      </c>
      <c r="C9317" s="6" t="s">
        <v>6057</v>
      </c>
      <c r="D9317" s="6" t="s">
        <v>17969</v>
      </c>
      <c r="E9317" s="6" t="s">
        <v>5893</v>
      </c>
      <c r="F9317" s="6" t="s">
        <v>32491</v>
      </c>
      <c r="G9317" s="6" t="s">
        <v>32492</v>
      </c>
      <c r="H9317" s="79">
        <v>9108.3526500000007</v>
      </c>
    </row>
    <row r="9318" spans="1:8" x14ac:dyDescent="0.2">
      <c r="A9318" s="6">
        <v>30237656</v>
      </c>
      <c r="B9318" s="6" t="s">
        <v>32493</v>
      </c>
      <c r="C9318" s="6" t="s">
        <v>6057</v>
      </c>
      <c r="D9318" s="6" t="s">
        <v>17973</v>
      </c>
      <c r="E9318" s="6" t="s">
        <v>5893</v>
      </c>
      <c r="F9318" s="6" t="s">
        <v>32494</v>
      </c>
      <c r="G9318" s="6" t="s">
        <v>32495</v>
      </c>
      <c r="H9318" s="79">
        <v>9108.3526500000007</v>
      </c>
    </row>
    <row r="9319" spans="1:8" x14ac:dyDescent="0.2">
      <c r="A9319" s="6">
        <v>30333991</v>
      </c>
      <c r="B9319" s="6" t="s">
        <v>32496</v>
      </c>
      <c r="C9319" s="6" t="s">
        <v>6568</v>
      </c>
      <c r="D9319" s="6" t="s">
        <v>6122</v>
      </c>
      <c r="E9319" s="6" t="s">
        <v>5638</v>
      </c>
      <c r="F9319" s="6" t="s">
        <v>32497</v>
      </c>
      <c r="G9319" s="6" t="s">
        <v>32498</v>
      </c>
      <c r="H9319" s="79">
        <v>9110.0659739999992</v>
      </c>
    </row>
    <row r="9320" spans="1:8" x14ac:dyDescent="0.2">
      <c r="A9320" s="6">
        <v>30172389</v>
      </c>
      <c r="B9320" s="6" t="s">
        <v>32499</v>
      </c>
      <c r="C9320" s="6" t="s">
        <v>7190</v>
      </c>
      <c r="D9320" s="6" t="s">
        <v>6122</v>
      </c>
      <c r="E9320" s="6" t="s">
        <v>5638</v>
      </c>
      <c r="F9320" s="6" t="s">
        <v>32500</v>
      </c>
      <c r="G9320" s="6" t="s">
        <v>32501</v>
      </c>
      <c r="H9320" s="79">
        <v>9110.0659739999992</v>
      </c>
    </row>
    <row r="9321" spans="1:8" x14ac:dyDescent="0.2">
      <c r="A9321" s="6">
        <v>30183948</v>
      </c>
      <c r="B9321" s="6" t="s">
        <v>32502</v>
      </c>
      <c r="C9321" s="6" t="s">
        <v>7194</v>
      </c>
      <c r="D9321" s="6" t="s">
        <v>6122</v>
      </c>
      <c r="E9321" s="6" t="s">
        <v>5638</v>
      </c>
      <c r="F9321" s="6" t="s">
        <v>32503</v>
      </c>
      <c r="G9321" s="6" t="s">
        <v>32504</v>
      </c>
      <c r="H9321" s="79">
        <v>9110.0659739999992</v>
      </c>
    </row>
    <row r="9322" spans="1:8" x14ac:dyDescent="0.2">
      <c r="A9322" s="6">
        <v>30198844</v>
      </c>
      <c r="B9322" s="6" t="s">
        <v>32505</v>
      </c>
      <c r="C9322" s="6" t="s">
        <v>7198</v>
      </c>
      <c r="D9322" s="6" t="s">
        <v>6122</v>
      </c>
      <c r="E9322" s="6" t="s">
        <v>5638</v>
      </c>
      <c r="F9322" s="6" t="s">
        <v>32506</v>
      </c>
      <c r="G9322" s="6" t="s">
        <v>32507</v>
      </c>
      <c r="H9322" s="79">
        <v>9110.0659739999992</v>
      </c>
    </row>
    <row r="9323" spans="1:8" x14ac:dyDescent="0.2">
      <c r="A9323" s="6">
        <v>30149460</v>
      </c>
      <c r="B9323" s="6" t="s">
        <v>32508</v>
      </c>
      <c r="C9323" s="6" t="s">
        <v>7202</v>
      </c>
      <c r="D9323" s="6" t="s">
        <v>6122</v>
      </c>
      <c r="E9323" s="6" t="s">
        <v>5638</v>
      </c>
      <c r="F9323" s="6" t="s">
        <v>32509</v>
      </c>
      <c r="G9323" s="6" t="s">
        <v>32510</v>
      </c>
      <c r="H9323" s="79">
        <v>9110.0659739999992</v>
      </c>
    </row>
    <row r="9324" spans="1:8" x14ac:dyDescent="0.2">
      <c r="A9324" s="6">
        <v>30204541</v>
      </c>
      <c r="B9324" s="6" t="s">
        <v>32511</v>
      </c>
      <c r="C9324" s="6" t="s">
        <v>5744</v>
      </c>
      <c r="D9324" s="6" t="s">
        <v>19160</v>
      </c>
      <c r="E9324" s="6" t="s">
        <v>5638</v>
      </c>
      <c r="F9324" s="6" t="s">
        <v>32512</v>
      </c>
      <c r="G9324" s="6" t="s">
        <v>32513</v>
      </c>
      <c r="H9324" s="79">
        <v>9142.1552019999999</v>
      </c>
    </row>
    <row r="9325" spans="1:8" x14ac:dyDescent="0.2">
      <c r="A9325" s="6">
        <v>30047220</v>
      </c>
      <c r="B9325" s="6" t="s">
        <v>32514</v>
      </c>
      <c r="C9325" s="6" t="s">
        <v>5770</v>
      </c>
      <c r="D9325" s="6" t="s">
        <v>19176</v>
      </c>
      <c r="E9325" s="6" t="s">
        <v>5893</v>
      </c>
      <c r="F9325" s="6" t="s">
        <v>32515</v>
      </c>
      <c r="G9325" s="6" t="s">
        <v>32516</v>
      </c>
      <c r="H9325" s="79">
        <v>9167.2911089999998</v>
      </c>
    </row>
    <row r="9326" spans="1:8" x14ac:dyDescent="0.2">
      <c r="A9326" s="6">
        <v>30289693</v>
      </c>
      <c r="B9326" s="6" t="s">
        <v>32517</v>
      </c>
      <c r="C9326" s="6" t="s">
        <v>5772</v>
      </c>
      <c r="D9326" s="6" t="s">
        <v>19176</v>
      </c>
      <c r="E9326" s="6" t="s">
        <v>5893</v>
      </c>
      <c r="F9326" s="6" t="s">
        <v>32518</v>
      </c>
      <c r="G9326" s="6" t="s">
        <v>32519</v>
      </c>
      <c r="H9326" s="79">
        <v>9167.2911089999998</v>
      </c>
    </row>
    <row r="9327" spans="1:8" x14ac:dyDescent="0.2">
      <c r="A9327" s="6">
        <v>30057699</v>
      </c>
      <c r="B9327" s="6" t="s">
        <v>32520</v>
      </c>
      <c r="C9327" s="6" t="s">
        <v>5770</v>
      </c>
      <c r="D9327" s="6" t="s">
        <v>19180</v>
      </c>
      <c r="E9327" s="6" t="s">
        <v>5893</v>
      </c>
      <c r="F9327" s="6" t="s">
        <v>32521</v>
      </c>
      <c r="G9327" s="6" t="s">
        <v>32522</v>
      </c>
      <c r="H9327" s="79">
        <v>9167.2911089999998</v>
      </c>
    </row>
    <row r="9328" spans="1:8" x14ac:dyDescent="0.2">
      <c r="A9328" s="6">
        <v>30241938</v>
      </c>
      <c r="B9328" s="6" t="s">
        <v>32523</v>
      </c>
      <c r="C9328" s="6" t="s">
        <v>5772</v>
      </c>
      <c r="D9328" s="6" t="s">
        <v>19180</v>
      </c>
      <c r="E9328" s="6" t="s">
        <v>5893</v>
      </c>
      <c r="F9328" s="6" t="s">
        <v>32524</v>
      </c>
      <c r="G9328" s="6" t="s">
        <v>32525</v>
      </c>
      <c r="H9328" s="79">
        <v>9167.2911089999998</v>
      </c>
    </row>
    <row r="9329" spans="1:8" x14ac:dyDescent="0.2">
      <c r="A9329" s="6">
        <v>30120363</v>
      </c>
      <c r="B9329" s="6" t="s">
        <v>32526</v>
      </c>
      <c r="C9329" s="6" t="s">
        <v>5770</v>
      </c>
      <c r="D9329" s="6" t="s">
        <v>24707</v>
      </c>
      <c r="E9329" s="6" t="s">
        <v>18414</v>
      </c>
      <c r="F9329" s="6" t="s">
        <v>32527</v>
      </c>
      <c r="G9329" s="6" t="s">
        <v>32528</v>
      </c>
      <c r="H9329" s="79">
        <v>9195.8698509999995</v>
      </c>
    </row>
    <row r="9330" spans="1:8" x14ac:dyDescent="0.2">
      <c r="A9330" s="6">
        <v>30310644</v>
      </c>
      <c r="B9330" s="6" t="s">
        <v>32529</v>
      </c>
      <c r="C9330" s="6" t="s">
        <v>5646</v>
      </c>
      <c r="D9330" s="6" t="s">
        <v>24703</v>
      </c>
      <c r="E9330" s="6" t="s">
        <v>18414</v>
      </c>
      <c r="F9330" s="6" t="s">
        <v>32530</v>
      </c>
      <c r="G9330" s="6" t="s">
        <v>32531</v>
      </c>
      <c r="H9330" s="79">
        <v>9211.1188920000004</v>
      </c>
    </row>
    <row r="9331" spans="1:8" x14ac:dyDescent="0.2">
      <c r="A9331" s="6">
        <v>30443197</v>
      </c>
      <c r="B9331" s="6" t="s">
        <v>32532</v>
      </c>
      <c r="C9331" s="6" t="s">
        <v>5646</v>
      </c>
      <c r="D9331" s="6" t="s">
        <v>24707</v>
      </c>
      <c r="E9331" s="6" t="s">
        <v>18414</v>
      </c>
      <c r="F9331" s="6" t="s">
        <v>32533</v>
      </c>
      <c r="G9331" s="6" t="s">
        <v>32534</v>
      </c>
      <c r="H9331" s="79">
        <v>9211.1188920000004</v>
      </c>
    </row>
    <row r="9332" spans="1:8" x14ac:dyDescent="0.2">
      <c r="A9332" s="6">
        <v>30467076</v>
      </c>
      <c r="B9332" s="6" t="s">
        <v>32535</v>
      </c>
      <c r="C9332" s="6" t="s">
        <v>7550</v>
      </c>
      <c r="D9332" s="6" t="s">
        <v>19176</v>
      </c>
      <c r="E9332" s="6" t="s">
        <v>5893</v>
      </c>
      <c r="F9332" s="6" t="s">
        <v>32536</v>
      </c>
      <c r="G9332" s="6" t="s">
        <v>32537</v>
      </c>
      <c r="H9332" s="79">
        <v>9219.5622800000001</v>
      </c>
    </row>
    <row r="9333" spans="1:8" x14ac:dyDescent="0.2">
      <c r="A9333" s="6">
        <v>30416221</v>
      </c>
      <c r="B9333" s="6" t="s">
        <v>32538</v>
      </c>
      <c r="C9333" s="6" t="s">
        <v>7550</v>
      </c>
      <c r="D9333" s="6" t="s">
        <v>19180</v>
      </c>
      <c r="E9333" s="6" t="s">
        <v>5893</v>
      </c>
      <c r="F9333" s="6" t="s">
        <v>32539</v>
      </c>
      <c r="G9333" s="6" t="s">
        <v>32540</v>
      </c>
      <c r="H9333" s="79">
        <v>9219.5622800000001</v>
      </c>
    </row>
    <row r="9334" spans="1:8" x14ac:dyDescent="0.2">
      <c r="A9334" s="6">
        <v>30200584</v>
      </c>
      <c r="B9334" s="6" t="s">
        <v>32541</v>
      </c>
      <c r="C9334" s="6" t="s">
        <v>8822</v>
      </c>
      <c r="D9334" s="6" t="s">
        <v>7351</v>
      </c>
      <c r="E9334" s="6" t="s">
        <v>5638</v>
      </c>
      <c r="F9334" s="6" t="s">
        <v>32542</v>
      </c>
      <c r="G9334" s="6" t="s">
        <v>32543</v>
      </c>
      <c r="H9334" s="79">
        <v>9220.6092169999993</v>
      </c>
    </row>
    <row r="9335" spans="1:8" x14ac:dyDescent="0.2">
      <c r="A9335" s="6">
        <v>30367403</v>
      </c>
      <c r="B9335" s="6" t="s">
        <v>32544</v>
      </c>
      <c r="C9335" s="6" t="s">
        <v>6673</v>
      </c>
      <c r="D9335" s="6" t="s">
        <v>7351</v>
      </c>
      <c r="E9335" s="6" t="s">
        <v>5638</v>
      </c>
      <c r="F9335" s="6" t="s">
        <v>32545</v>
      </c>
      <c r="G9335" s="6" t="s">
        <v>32546</v>
      </c>
      <c r="H9335" s="79">
        <v>9220.6092169999993</v>
      </c>
    </row>
    <row r="9336" spans="1:8" x14ac:dyDescent="0.2">
      <c r="A9336" s="6">
        <v>30165454</v>
      </c>
      <c r="B9336" s="6" t="s">
        <v>32547</v>
      </c>
      <c r="C9336" s="6" t="s">
        <v>6677</v>
      </c>
      <c r="D9336" s="6" t="s">
        <v>7351</v>
      </c>
      <c r="E9336" s="6" t="s">
        <v>5638</v>
      </c>
      <c r="F9336" s="6" t="s">
        <v>32548</v>
      </c>
      <c r="G9336" s="6" t="s">
        <v>32549</v>
      </c>
      <c r="H9336" s="79">
        <v>9220.6092169999993</v>
      </c>
    </row>
    <row r="9337" spans="1:8" x14ac:dyDescent="0.2">
      <c r="A9337" s="6">
        <v>30251423</v>
      </c>
      <c r="B9337" s="6" t="s">
        <v>32550</v>
      </c>
      <c r="C9337" s="6" t="s">
        <v>6681</v>
      </c>
      <c r="D9337" s="6" t="s">
        <v>7351</v>
      </c>
      <c r="E9337" s="6" t="s">
        <v>5638</v>
      </c>
      <c r="F9337" s="6" t="s">
        <v>32551</v>
      </c>
      <c r="G9337" s="6" t="s">
        <v>32552</v>
      </c>
      <c r="H9337" s="79">
        <v>9220.6092169999993</v>
      </c>
    </row>
    <row r="9338" spans="1:8" x14ac:dyDescent="0.2">
      <c r="A9338" s="6">
        <v>30217187</v>
      </c>
      <c r="B9338" s="6" t="s">
        <v>32553</v>
      </c>
      <c r="C9338" s="6" t="s">
        <v>8822</v>
      </c>
      <c r="D9338" s="6" t="s">
        <v>7755</v>
      </c>
      <c r="E9338" s="6" t="s">
        <v>5638</v>
      </c>
      <c r="F9338" s="6" t="s">
        <v>32554</v>
      </c>
      <c r="G9338" s="6" t="s">
        <v>32555</v>
      </c>
      <c r="H9338" s="79">
        <v>9220.6092169999993</v>
      </c>
    </row>
    <row r="9339" spans="1:8" x14ac:dyDescent="0.2">
      <c r="A9339" s="6">
        <v>30263295</v>
      </c>
      <c r="B9339" s="6" t="s">
        <v>32556</v>
      </c>
      <c r="C9339" s="6" t="s">
        <v>6673</v>
      </c>
      <c r="D9339" s="6" t="s">
        <v>7755</v>
      </c>
      <c r="E9339" s="6" t="s">
        <v>5638</v>
      </c>
      <c r="F9339" s="6" t="s">
        <v>32557</v>
      </c>
      <c r="G9339" s="6" t="s">
        <v>32558</v>
      </c>
      <c r="H9339" s="79">
        <v>9220.6092169999993</v>
      </c>
    </row>
    <row r="9340" spans="1:8" x14ac:dyDescent="0.2">
      <c r="A9340" s="6">
        <v>30014169</v>
      </c>
      <c r="B9340" s="6" t="s">
        <v>32559</v>
      </c>
      <c r="C9340" s="6" t="s">
        <v>6677</v>
      </c>
      <c r="D9340" s="6" t="s">
        <v>7755</v>
      </c>
      <c r="E9340" s="6" t="s">
        <v>5638</v>
      </c>
      <c r="F9340" s="6" t="s">
        <v>32560</v>
      </c>
      <c r="G9340" s="6" t="s">
        <v>32561</v>
      </c>
      <c r="H9340" s="79">
        <v>9220.6092169999993</v>
      </c>
    </row>
    <row r="9341" spans="1:8" x14ac:dyDescent="0.2">
      <c r="A9341" s="6">
        <v>30237415</v>
      </c>
      <c r="B9341" s="6" t="s">
        <v>32562</v>
      </c>
      <c r="C9341" s="6" t="s">
        <v>6681</v>
      </c>
      <c r="D9341" s="6" t="s">
        <v>7755</v>
      </c>
      <c r="E9341" s="6" t="s">
        <v>5638</v>
      </c>
      <c r="F9341" s="6" t="s">
        <v>32563</v>
      </c>
      <c r="G9341" s="6" t="s">
        <v>32564</v>
      </c>
      <c r="H9341" s="79">
        <v>9220.6092169999993</v>
      </c>
    </row>
    <row r="9342" spans="1:8" x14ac:dyDescent="0.2">
      <c r="A9342" s="6">
        <v>30345701</v>
      </c>
      <c r="B9342" s="6" t="s">
        <v>32565</v>
      </c>
      <c r="C9342" s="6" t="s">
        <v>5718</v>
      </c>
      <c r="D9342" s="6" t="s">
        <v>17969</v>
      </c>
      <c r="E9342" s="6" t="s">
        <v>5893</v>
      </c>
      <c r="F9342" s="6" t="s">
        <v>32566</v>
      </c>
      <c r="G9342" s="6" t="s">
        <v>32567</v>
      </c>
      <c r="H9342" s="79">
        <v>9235.4373660000001</v>
      </c>
    </row>
    <row r="9343" spans="1:8" x14ac:dyDescent="0.2">
      <c r="A9343" s="6">
        <v>30077905</v>
      </c>
      <c r="B9343" s="6" t="s">
        <v>32568</v>
      </c>
      <c r="C9343" s="6" t="s">
        <v>5718</v>
      </c>
      <c r="D9343" s="6" t="s">
        <v>17973</v>
      </c>
      <c r="E9343" s="6" t="s">
        <v>5893</v>
      </c>
      <c r="F9343" s="6" t="s">
        <v>32569</v>
      </c>
      <c r="G9343" s="6" t="s">
        <v>32570</v>
      </c>
      <c r="H9343" s="79">
        <v>9235.4373660000001</v>
      </c>
    </row>
    <row r="9344" spans="1:8" x14ac:dyDescent="0.2">
      <c r="A9344" s="6">
        <v>30027484</v>
      </c>
      <c r="B9344" s="6" t="s">
        <v>32571</v>
      </c>
      <c r="C9344" s="6" t="s">
        <v>8586</v>
      </c>
      <c r="D9344" s="6" t="s">
        <v>18870</v>
      </c>
      <c r="E9344" s="6" t="s">
        <v>5638</v>
      </c>
      <c r="F9344" s="6" t="s">
        <v>32572</v>
      </c>
      <c r="G9344" s="6" t="s">
        <v>32573</v>
      </c>
      <c r="H9344" s="79">
        <v>9255.4937840000002</v>
      </c>
    </row>
    <row r="9345" spans="1:8" x14ac:dyDescent="0.2">
      <c r="A9345" s="6">
        <v>30122782</v>
      </c>
      <c r="B9345" s="6" t="s">
        <v>1147</v>
      </c>
      <c r="C9345" s="6" t="s">
        <v>8586</v>
      </c>
      <c r="D9345" s="6" t="s">
        <v>18874</v>
      </c>
      <c r="E9345" s="6" t="s">
        <v>5638</v>
      </c>
      <c r="F9345" s="6" t="s">
        <v>1142</v>
      </c>
      <c r="G9345" s="6" t="s">
        <v>1143</v>
      </c>
      <c r="H9345" s="79">
        <v>9255.4937840000002</v>
      </c>
    </row>
    <row r="9346" spans="1:8" x14ac:dyDescent="0.2">
      <c r="A9346" s="6">
        <v>30391979</v>
      </c>
      <c r="B9346" s="6" t="s">
        <v>32574</v>
      </c>
      <c r="C9346" s="6" t="s">
        <v>32575</v>
      </c>
      <c r="D9346" s="6" t="s">
        <v>19351</v>
      </c>
      <c r="E9346" s="6" t="s">
        <v>5893</v>
      </c>
      <c r="F9346" s="6" t="s">
        <v>32576</v>
      </c>
      <c r="G9346" s="6" t="s">
        <v>32577</v>
      </c>
      <c r="H9346" s="79">
        <v>9275.9832000000006</v>
      </c>
    </row>
    <row r="9347" spans="1:8" x14ac:dyDescent="0.2">
      <c r="A9347" s="6">
        <v>30369170</v>
      </c>
      <c r="B9347" s="6" t="s">
        <v>32578</v>
      </c>
      <c r="C9347" s="6" t="s">
        <v>5785</v>
      </c>
      <c r="D9347" s="6" t="s">
        <v>19176</v>
      </c>
      <c r="E9347" s="6" t="s">
        <v>5893</v>
      </c>
      <c r="F9347" s="6" t="s">
        <v>32579</v>
      </c>
      <c r="G9347" s="6" t="s">
        <v>32580</v>
      </c>
      <c r="H9347" s="79">
        <v>9291.1429630000002</v>
      </c>
    </row>
    <row r="9348" spans="1:8" x14ac:dyDescent="0.2">
      <c r="A9348" s="6">
        <v>30187631</v>
      </c>
      <c r="B9348" s="6" t="s">
        <v>32581</v>
      </c>
      <c r="C9348" s="6" t="s">
        <v>7546</v>
      </c>
      <c r="D9348" s="6" t="s">
        <v>19176</v>
      </c>
      <c r="E9348" s="6" t="s">
        <v>5893</v>
      </c>
      <c r="F9348" s="6" t="s">
        <v>32582</v>
      </c>
      <c r="G9348" s="6" t="s">
        <v>32583</v>
      </c>
      <c r="H9348" s="79">
        <v>9291.1429630000002</v>
      </c>
    </row>
    <row r="9349" spans="1:8" x14ac:dyDescent="0.2">
      <c r="A9349" s="6">
        <v>30406439</v>
      </c>
      <c r="B9349" s="6" t="s">
        <v>32584</v>
      </c>
      <c r="C9349" s="6" t="s">
        <v>5785</v>
      </c>
      <c r="D9349" s="6" t="s">
        <v>19180</v>
      </c>
      <c r="E9349" s="6" t="s">
        <v>5893</v>
      </c>
      <c r="F9349" s="6" t="s">
        <v>32585</v>
      </c>
      <c r="G9349" s="6" t="s">
        <v>32586</v>
      </c>
      <c r="H9349" s="79">
        <v>9291.1429630000002</v>
      </c>
    </row>
    <row r="9350" spans="1:8" x14ac:dyDescent="0.2">
      <c r="A9350" s="6">
        <v>30244144</v>
      </c>
      <c r="B9350" s="6" t="s">
        <v>32587</v>
      </c>
      <c r="C9350" s="6" t="s">
        <v>7302</v>
      </c>
      <c r="D9350" s="6" t="s">
        <v>7351</v>
      </c>
      <c r="E9350" s="6" t="s">
        <v>5638</v>
      </c>
      <c r="F9350" s="6" t="s">
        <v>32588</v>
      </c>
      <c r="G9350" s="6" t="s">
        <v>32589</v>
      </c>
      <c r="H9350" s="79">
        <v>9309.3278549999995</v>
      </c>
    </row>
    <row r="9351" spans="1:8" x14ac:dyDescent="0.2">
      <c r="A9351" s="6">
        <v>30145646</v>
      </c>
      <c r="B9351" s="6" t="s">
        <v>32590</v>
      </c>
      <c r="C9351" s="6" t="s">
        <v>7302</v>
      </c>
      <c r="D9351" s="6" t="s">
        <v>7755</v>
      </c>
      <c r="E9351" s="6" t="s">
        <v>5638</v>
      </c>
      <c r="F9351" s="6" t="s">
        <v>32591</v>
      </c>
      <c r="G9351" s="6" t="s">
        <v>32592</v>
      </c>
      <c r="H9351" s="79">
        <v>9309.3278549999995</v>
      </c>
    </row>
    <row r="9352" spans="1:8" x14ac:dyDescent="0.2">
      <c r="A9352" s="6">
        <v>30024762</v>
      </c>
      <c r="B9352" s="6" t="s">
        <v>32593</v>
      </c>
      <c r="C9352" s="6" t="s">
        <v>5702</v>
      </c>
      <c r="D9352" s="6" t="s">
        <v>28070</v>
      </c>
      <c r="E9352" s="6" t="s">
        <v>5638</v>
      </c>
      <c r="F9352" s="6" t="s">
        <v>32594</v>
      </c>
      <c r="G9352" s="6" t="s">
        <v>32595</v>
      </c>
      <c r="H9352" s="79">
        <v>9309.4869529999996</v>
      </c>
    </row>
    <row r="9353" spans="1:8" x14ac:dyDescent="0.2">
      <c r="A9353" s="6">
        <v>30332195</v>
      </c>
      <c r="B9353" s="6" t="s">
        <v>32596</v>
      </c>
      <c r="C9353" s="6" t="s">
        <v>5706</v>
      </c>
      <c r="D9353" s="6" t="s">
        <v>28070</v>
      </c>
      <c r="E9353" s="6" t="s">
        <v>5638</v>
      </c>
      <c r="F9353" s="6" t="s">
        <v>32597</v>
      </c>
      <c r="G9353" s="6" t="s">
        <v>32598</v>
      </c>
      <c r="H9353" s="79">
        <v>9309.4869529999996</v>
      </c>
    </row>
    <row r="9354" spans="1:8" x14ac:dyDescent="0.2">
      <c r="A9354" s="6">
        <v>30040435</v>
      </c>
      <c r="B9354" s="6" t="s">
        <v>32599</v>
      </c>
      <c r="C9354" s="6" t="s">
        <v>5710</v>
      </c>
      <c r="D9354" s="6" t="s">
        <v>28070</v>
      </c>
      <c r="E9354" s="6" t="s">
        <v>5638</v>
      </c>
      <c r="F9354" s="6" t="s">
        <v>32600</v>
      </c>
      <c r="G9354" s="6" t="s">
        <v>32601</v>
      </c>
      <c r="H9354" s="79">
        <v>9309.4869529999996</v>
      </c>
    </row>
    <row r="9355" spans="1:8" x14ac:dyDescent="0.2">
      <c r="A9355" s="6">
        <v>30319238</v>
      </c>
      <c r="B9355" s="6" t="s">
        <v>32602</v>
      </c>
      <c r="C9355" s="6" t="s">
        <v>23694</v>
      </c>
      <c r="D9355" s="6" t="s">
        <v>19176</v>
      </c>
      <c r="E9355" s="6" t="s">
        <v>5893</v>
      </c>
      <c r="F9355" s="6" t="s">
        <v>32603</v>
      </c>
      <c r="G9355" s="6" t="s">
        <v>32604</v>
      </c>
      <c r="H9355" s="79">
        <v>9330.0560939999996</v>
      </c>
    </row>
    <row r="9356" spans="1:8" x14ac:dyDescent="0.2">
      <c r="A9356" s="6">
        <v>30058785</v>
      </c>
      <c r="B9356" s="6" t="s">
        <v>32605</v>
      </c>
      <c r="C9356" s="6" t="s">
        <v>23694</v>
      </c>
      <c r="D9356" s="6" t="s">
        <v>19180</v>
      </c>
      <c r="E9356" s="6" t="s">
        <v>5893</v>
      </c>
      <c r="F9356" s="6" t="s">
        <v>32606</v>
      </c>
      <c r="G9356" s="6" t="s">
        <v>32607</v>
      </c>
      <c r="H9356" s="79">
        <v>9330.0560939999996</v>
      </c>
    </row>
    <row r="9357" spans="1:8" x14ac:dyDescent="0.2">
      <c r="A9357" s="6">
        <v>30008703</v>
      </c>
      <c r="B9357" s="6" t="s">
        <v>32608</v>
      </c>
      <c r="C9357" s="6" t="s">
        <v>6460</v>
      </c>
      <c r="D9357" s="6" t="s">
        <v>9992</v>
      </c>
      <c r="E9357" s="6" t="s">
        <v>9993</v>
      </c>
      <c r="F9357" s="6" t="s">
        <v>32609</v>
      </c>
      <c r="G9357" s="6" t="s">
        <v>32610</v>
      </c>
      <c r="H9357" s="79">
        <v>9333.3109050000003</v>
      </c>
    </row>
    <row r="9358" spans="1:8" x14ac:dyDescent="0.2">
      <c r="A9358" s="6">
        <v>30107450</v>
      </c>
      <c r="B9358" s="6" t="s">
        <v>32611</v>
      </c>
      <c r="C9358" s="6" t="s">
        <v>6464</v>
      </c>
      <c r="D9358" s="6" t="s">
        <v>9992</v>
      </c>
      <c r="E9358" s="6" t="s">
        <v>9993</v>
      </c>
      <c r="F9358" s="6" t="s">
        <v>32612</v>
      </c>
      <c r="G9358" s="6" t="s">
        <v>32613</v>
      </c>
      <c r="H9358" s="79">
        <v>9333.3109050000003</v>
      </c>
    </row>
    <row r="9359" spans="1:8" x14ac:dyDescent="0.2">
      <c r="A9359" s="6">
        <v>30138470</v>
      </c>
      <c r="B9359" s="6" t="s">
        <v>32614</v>
      </c>
      <c r="C9359" s="6" t="s">
        <v>7624</v>
      </c>
      <c r="D9359" s="6" t="s">
        <v>9992</v>
      </c>
      <c r="E9359" s="6" t="s">
        <v>9993</v>
      </c>
      <c r="F9359" s="6" t="s">
        <v>32615</v>
      </c>
      <c r="G9359" s="6" t="s">
        <v>32616</v>
      </c>
      <c r="H9359" s="79">
        <v>9333.3109050000003</v>
      </c>
    </row>
    <row r="9360" spans="1:8" x14ac:dyDescent="0.2">
      <c r="A9360" s="6">
        <v>30175012</v>
      </c>
      <c r="B9360" s="6" t="s">
        <v>32617</v>
      </c>
      <c r="C9360" s="6" t="s">
        <v>7628</v>
      </c>
      <c r="D9360" s="6" t="s">
        <v>9992</v>
      </c>
      <c r="E9360" s="6" t="s">
        <v>9993</v>
      </c>
      <c r="F9360" s="6" t="s">
        <v>32618</v>
      </c>
      <c r="G9360" s="6" t="s">
        <v>32619</v>
      </c>
      <c r="H9360" s="79">
        <v>9333.3109050000003</v>
      </c>
    </row>
    <row r="9361" spans="1:8" x14ac:dyDescent="0.2">
      <c r="A9361" s="6">
        <v>30183540</v>
      </c>
      <c r="B9361" s="6" t="s">
        <v>32620</v>
      </c>
      <c r="C9361" s="6" t="s">
        <v>7206</v>
      </c>
      <c r="D9361" s="6" t="s">
        <v>6122</v>
      </c>
      <c r="E9361" s="6" t="s">
        <v>5638</v>
      </c>
      <c r="F9361" s="6" t="s">
        <v>32621</v>
      </c>
      <c r="G9361" s="6" t="s">
        <v>32622</v>
      </c>
      <c r="H9361" s="79">
        <v>9343.486433</v>
      </c>
    </row>
    <row r="9362" spans="1:8" x14ac:dyDescent="0.2">
      <c r="A9362" s="6">
        <v>30091437</v>
      </c>
      <c r="B9362" s="6" t="s">
        <v>32623</v>
      </c>
      <c r="C9362" s="6" t="s">
        <v>7210</v>
      </c>
      <c r="D9362" s="6" t="s">
        <v>6122</v>
      </c>
      <c r="E9362" s="6" t="s">
        <v>5638</v>
      </c>
      <c r="F9362" s="6" t="s">
        <v>32624</v>
      </c>
      <c r="G9362" s="6" t="s">
        <v>32625</v>
      </c>
      <c r="H9362" s="79">
        <v>9343.486433</v>
      </c>
    </row>
    <row r="9363" spans="1:8" x14ac:dyDescent="0.2">
      <c r="A9363" s="6">
        <v>30103082</v>
      </c>
      <c r="B9363" s="6" t="s">
        <v>32626</v>
      </c>
      <c r="C9363" s="6" t="s">
        <v>7214</v>
      </c>
      <c r="D9363" s="6" t="s">
        <v>6122</v>
      </c>
      <c r="E9363" s="6" t="s">
        <v>5638</v>
      </c>
      <c r="F9363" s="6" t="s">
        <v>32627</v>
      </c>
      <c r="G9363" s="6" t="s">
        <v>32628</v>
      </c>
      <c r="H9363" s="79">
        <v>9343.486433</v>
      </c>
    </row>
    <row r="9364" spans="1:8" x14ac:dyDescent="0.2">
      <c r="A9364" s="6">
        <v>30149963</v>
      </c>
      <c r="B9364" s="6" t="s">
        <v>32629</v>
      </c>
      <c r="C9364" s="6" t="s">
        <v>7218</v>
      </c>
      <c r="D9364" s="6" t="s">
        <v>6122</v>
      </c>
      <c r="E9364" s="6" t="s">
        <v>5638</v>
      </c>
      <c r="F9364" s="6" t="s">
        <v>32630</v>
      </c>
      <c r="G9364" s="6" t="s">
        <v>32631</v>
      </c>
      <c r="H9364" s="79">
        <v>9343.486433</v>
      </c>
    </row>
    <row r="9365" spans="1:8" x14ac:dyDescent="0.2">
      <c r="A9365" s="6">
        <v>30288331</v>
      </c>
      <c r="B9365" s="6" t="s">
        <v>32632</v>
      </c>
      <c r="C9365" s="6" t="s">
        <v>6608</v>
      </c>
      <c r="D9365" s="6" t="s">
        <v>19176</v>
      </c>
      <c r="E9365" s="6" t="s">
        <v>5893</v>
      </c>
      <c r="F9365" s="6" t="s">
        <v>32633</v>
      </c>
      <c r="G9365" s="6" t="s">
        <v>32634</v>
      </c>
      <c r="H9365" s="79">
        <v>9345.7392500000005</v>
      </c>
    </row>
    <row r="9366" spans="1:8" x14ac:dyDescent="0.2">
      <c r="A9366" s="6">
        <v>30074512</v>
      </c>
      <c r="B9366" s="6" t="s">
        <v>32635</v>
      </c>
      <c r="C9366" s="6" t="s">
        <v>5780</v>
      </c>
      <c r="D9366" s="6" t="s">
        <v>19176</v>
      </c>
      <c r="E9366" s="6" t="s">
        <v>5893</v>
      </c>
      <c r="F9366" s="6" t="s">
        <v>32636</v>
      </c>
      <c r="G9366" s="6" t="s">
        <v>32637</v>
      </c>
      <c r="H9366" s="79">
        <v>9355.2577529999999</v>
      </c>
    </row>
    <row r="9367" spans="1:8" x14ac:dyDescent="0.2">
      <c r="A9367" s="6">
        <v>30359333</v>
      </c>
      <c r="B9367" s="6" t="s">
        <v>32638</v>
      </c>
      <c r="C9367" s="6" t="s">
        <v>5901</v>
      </c>
      <c r="D9367" s="6" t="s">
        <v>18868</v>
      </c>
      <c r="E9367" s="6" t="s">
        <v>5638</v>
      </c>
      <c r="F9367" s="6" t="s">
        <v>32639</v>
      </c>
      <c r="G9367" s="6" t="s">
        <v>32640</v>
      </c>
      <c r="H9367" s="79">
        <v>9356.3837409999996</v>
      </c>
    </row>
    <row r="9368" spans="1:8" x14ac:dyDescent="0.2">
      <c r="A9368" s="6">
        <v>30291566</v>
      </c>
      <c r="B9368" s="6" t="s">
        <v>32641</v>
      </c>
      <c r="C9368" s="6" t="s">
        <v>6855</v>
      </c>
      <c r="D9368" s="6" t="s">
        <v>17969</v>
      </c>
      <c r="E9368" s="6" t="s">
        <v>5893</v>
      </c>
      <c r="F9368" s="6" t="s">
        <v>32642</v>
      </c>
      <c r="G9368" s="6" t="s">
        <v>32643</v>
      </c>
      <c r="H9368" s="79">
        <v>9356.3837409999996</v>
      </c>
    </row>
    <row r="9369" spans="1:8" x14ac:dyDescent="0.2">
      <c r="A9369" s="6">
        <v>30079824</v>
      </c>
      <c r="B9369" s="6" t="s">
        <v>32644</v>
      </c>
      <c r="C9369" s="6" t="s">
        <v>6859</v>
      </c>
      <c r="D9369" s="6" t="s">
        <v>17969</v>
      </c>
      <c r="E9369" s="6" t="s">
        <v>5893</v>
      </c>
      <c r="F9369" s="6" t="s">
        <v>32645</v>
      </c>
      <c r="G9369" s="6" t="s">
        <v>32646</v>
      </c>
      <c r="H9369" s="79">
        <v>9356.3837409999996</v>
      </c>
    </row>
    <row r="9370" spans="1:8" x14ac:dyDescent="0.2">
      <c r="A9370" s="6">
        <v>30256967</v>
      </c>
      <c r="B9370" s="6" t="s">
        <v>32647</v>
      </c>
      <c r="C9370" s="6" t="s">
        <v>6855</v>
      </c>
      <c r="D9370" s="6" t="s">
        <v>17973</v>
      </c>
      <c r="E9370" s="6" t="s">
        <v>5893</v>
      </c>
      <c r="F9370" s="6" t="s">
        <v>32648</v>
      </c>
      <c r="G9370" s="6" t="s">
        <v>32649</v>
      </c>
      <c r="H9370" s="79">
        <v>9356.3837409999996</v>
      </c>
    </row>
    <row r="9371" spans="1:8" x14ac:dyDescent="0.2">
      <c r="A9371" s="6">
        <v>30390042</v>
      </c>
      <c r="B9371" s="6" t="s">
        <v>32650</v>
      </c>
      <c r="C9371" s="6" t="s">
        <v>8739</v>
      </c>
      <c r="D9371" s="6" t="s">
        <v>17993</v>
      </c>
      <c r="E9371" s="6" t="s">
        <v>15819</v>
      </c>
      <c r="F9371" s="6" t="s">
        <v>32651</v>
      </c>
      <c r="G9371" s="6" t="s">
        <v>32652</v>
      </c>
      <c r="H9371" s="79">
        <v>9369.4024129999998</v>
      </c>
    </row>
    <row r="9372" spans="1:8" x14ac:dyDescent="0.2">
      <c r="A9372" s="6">
        <v>30232584</v>
      </c>
      <c r="B9372" s="6" t="s">
        <v>32653</v>
      </c>
      <c r="C9372" s="6" t="s">
        <v>6085</v>
      </c>
      <c r="D9372" s="6" t="s">
        <v>18868</v>
      </c>
      <c r="E9372" s="6" t="s">
        <v>5638</v>
      </c>
      <c r="F9372" s="6" t="s">
        <v>32654</v>
      </c>
      <c r="G9372" s="6" t="s">
        <v>32655</v>
      </c>
      <c r="H9372" s="79">
        <v>9370.3953280000005</v>
      </c>
    </row>
    <row r="9373" spans="1:8" x14ac:dyDescent="0.2">
      <c r="A9373" s="6">
        <v>30051929</v>
      </c>
      <c r="B9373" s="6" t="s">
        <v>32656</v>
      </c>
      <c r="C9373" s="6" t="s">
        <v>6077</v>
      </c>
      <c r="D9373" s="6" t="s">
        <v>18868</v>
      </c>
      <c r="E9373" s="6" t="s">
        <v>5638</v>
      </c>
      <c r="F9373" s="6" t="s">
        <v>32657</v>
      </c>
      <c r="G9373" s="6" t="s">
        <v>32658</v>
      </c>
      <c r="H9373" s="79">
        <v>9400.9876750000003</v>
      </c>
    </row>
    <row r="9374" spans="1:8" x14ac:dyDescent="0.2">
      <c r="A9374" s="6">
        <v>30020690</v>
      </c>
      <c r="B9374" s="6" t="s">
        <v>32659</v>
      </c>
      <c r="C9374" s="6" t="s">
        <v>6077</v>
      </c>
      <c r="D9374" s="6" t="s">
        <v>18870</v>
      </c>
      <c r="E9374" s="6" t="s">
        <v>5638</v>
      </c>
      <c r="F9374" s="6" t="s">
        <v>32660</v>
      </c>
      <c r="G9374" s="6" t="s">
        <v>32661</v>
      </c>
      <c r="H9374" s="79">
        <v>9400.9876750000003</v>
      </c>
    </row>
    <row r="9375" spans="1:8" x14ac:dyDescent="0.2">
      <c r="A9375" s="6">
        <v>30302289</v>
      </c>
      <c r="B9375" s="6" t="s">
        <v>32662</v>
      </c>
      <c r="C9375" s="6" t="s">
        <v>6077</v>
      </c>
      <c r="D9375" s="6" t="s">
        <v>18874</v>
      </c>
      <c r="E9375" s="6" t="s">
        <v>5638</v>
      </c>
      <c r="F9375" s="6" t="s">
        <v>32663</v>
      </c>
      <c r="G9375" s="6" t="s">
        <v>32664</v>
      </c>
      <c r="H9375" s="79">
        <v>9400.9876750000003</v>
      </c>
    </row>
    <row r="9376" spans="1:8" x14ac:dyDescent="0.2">
      <c r="A9376" s="6">
        <v>30236572</v>
      </c>
      <c r="B9376" s="6" t="s">
        <v>32665</v>
      </c>
      <c r="C9376" s="6" t="s">
        <v>7310</v>
      </c>
      <c r="D9376" s="6" t="s">
        <v>18044</v>
      </c>
      <c r="E9376" s="6" t="s">
        <v>5638</v>
      </c>
      <c r="F9376" s="6" t="s">
        <v>32666</v>
      </c>
      <c r="G9376" s="6" t="s">
        <v>32667</v>
      </c>
      <c r="H9376" s="79">
        <v>9401.1507170000004</v>
      </c>
    </row>
    <row r="9377" spans="1:8" x14ac:dyDescent="0.2">
      <c r="A9377" s="6">
        <v>30388146</v>
      </c>
      <c r="B9377" s="6" t="s">
        <v>32668</v>
      </c>
      <c r="C9377" s="6" t="s">
        <v>7657</v>
      </c>
      <c r="D9377" s="6" t="s">
        <v>17969</v>
      </c>
      <c r="E9377" s="6" t="s">
        <v>5893</v>
      </c>
      <c r="F9377" s="6" t="s">
        <v>32669</v>
      </c>
      <c r="G9377" s="6" t="s">
        <v>32670</v>
      </c>
      <c r="H9377" s="79">
        <v>9424.8162030000003</v>
      </c>
    </row>
    <row r="9378" spans="1:8" x14ac:dyDescent="0.2">
      <c r="A9378" s="6">
        <v>30133751</v>
      </c>
      <c r="B9378" s="6" t="s">
        <v>32671</v>
      </c>
      <c r="C9378" s="6" t="s">
        <v>7657</v>
      </c>
      <c r="D9378" s="6" t="s">
        <v>17973</v>
      </c>
      <c r="E9378" s="6" t="s">
        <v>5893</v>
      </c>
      <c r="F9378" s="6" t="s">
        <v>32672</v>
      </c>
      <c r="G9378" s="6" t="s">
        <v>32673</v>
      </c>
      <c r="H9378" s="79">
        <v>9424.8162030000003</v>
      </c>
    </row>
    <row r="9379" spans="1:8" x14ac:dyDescent="0.2">
      <c r="A9379" s="6">
        <v>30111189</v>
      </c>
      <c r="B9379" s="6" t="s">
        <v>32674</v>
      </c>
      <c r="C9379" s="6" t="s">
        <v>5740</v>
      </c>
      <c r="D9379" s="6" t="s">
        <v>18358</v>
      </c>
      <c r="E9379" s="6" t="s">
        <v>5638</v>
      </c>
      <c r="F9379" s="6" t="s">
        <v>32675</v>
      </c>
      <c r="G9379" s="6" t="s">
        <v>32676</v>
      </c>
      <c r="H9379" s="79">
        <v>9429.7870920000005</v>
      </c>
    </row>
    <row r="9380" spans="1:8" x14ac:dyDescent="0.2">
      <c r="A9380" s="6">
        <v>30221733</v>
      </c>
      <c r="B9380" s="6" t="s">
        <v>4330</v>
      </c>
      <c r="C9380" s="6" t="s">
        <v>7554</v>
      </c>
      <c r="D9380" s="6" t="s">
        <v>11268</v>
      </c>
      <c r="E9380" s="6" t="s">
        <v>5638</v>
      </c>
      <c r="F9380" s="6" t="s">
        <v>4326</v>
      </c>
      <c r="G9380" s="6" t="s">
        <v>4327</v>
      </c>
      <c r="H9380" s="79">
        <v>9434.8349290000006</v>
      </c>
    </row>
    <row r="9381" spans="1:8" x14ac:dyDescent="0.2">
      <c r="A9381" s="6">
        <v>30355087</v>
      </c>
      <c r="B9381" s="6" t="s">
        <v>1330</v>
      </c>
      <c r="C9381" s="6" t="s">
        <v>8061</v>
      </c>
      <c r="D9381" s="6" t="s">
        <v>11268</v>
      </c>
      <c r="E9381" s="6" t="s">
        <v>5638</v>
      </c>
      <c r="F9381" s="6" t="s">
        <v>1325</v>
      </c>
      <c r="G9381" s="6" t="s">
        <v>1326</v>
      </c>
      <c r="H9381" s="79">
        <v>9434.8349290000006</v>
      </c>
    </row>
    <row r="9382" spans="1:8" x14ac:dyDescent="0.2">
      <c r="A9382" s="6">
        <v>30308403</v>
      </c>
      <c r="B9382" s="6" t="s">
        <v>4083</v>
      </c>
      <c r="C9382" s="6" t="s">
        <v>8065</v>
      </c>
      <c r="D9382" s="6" t="s">
        <v>11268</v>
      </c>
      <c r="E9382" s="6" t="s">
        <v>5638</v>
      </c>
      <c r="F9382" s="6" t="s">
        <v>4078</v>
      </c>
      <c r="G9382" s="6" t="s">
        <v>4079</v>
      </c>
      <c r="H9382" s="79">
        <v>9434.8349290000006</v>
      </c>
    </row>
    <row r="9383" spans="1:8" x14ac:dyDescent="0.2">
      <c r="A9383" s="6">
        <v>30201282</v>
      </c>
      <c r="B9383" s="6" t="s">
        <v>1612</v>
      </c>
      <c r="C9383" s="6" t="s">
        <v>8069</v>
      </c>
      <c r="D9383" s="6" t="s">
        <v>11268</v>
      </c>
      <c r="E9383" s="6" t="s">
        <v>5638</v>
      </c>
      <c r="F9383" s="6" t="s">
        <v>1607</v>
      </c>
      <c r="G9383" s="6" t="s">
        <v>1608</v>
      </c>
      <c r="H9383" s="79">
        <v>9434.8349290000006</v>
      </c>
    </row>
    <row r="9384" spans="1:8" x14ac:dyDescent="0.2">
      <c r="A9384" s="6">
        <v>30172813</v>
      </c>
      <c r="B9384" s="6" t="s">
        <v>32677</v>
      </c>
      <c r="C9384" s="6" t="s">
        <v>7554</v>
      </c>
      <c r="D9384" s="6" t="s">
        <v>11295</v>
      </c>
      <c r="E9384" s="6" t="s">
        <v>5638</v>
      </c>
      <c r="F9384" s="6" t="s">
        <v>32678</v>
      </c>
      <c r="G9384" s="6" t="s">
        <v>32679</v>
      </c>
      <c r="H9384" s="79">
        <v>9434.8349290000006</v>
      </c>
    </row>
    <row r="9385" spans="1:8" x14ac:dyDescent="0.2">
      <c r="A9385" s="6">
        <v>30018353</v>
      </c>
      <c r="B9385" s="6" t="s">
        <v>32680</v>
      </c>
      <c r="C9385" s="6" t="s">
        <v>8061</v>
      </c>
      <c r="D9385" s="6" t="s">
        <v>11295</v>
      </c>
      <c r="E9385" s="6" t="s">
        <v>5638</v>
      </c>
      <c r="F9385" s="6" t="s">
        <v>32681</v>
      </c>
      <c r="G9385" s="6" t="s">
        <v>32682</v>
      </c>
      <c r="H9385" s="79">
        <v>9434.8349290000006</v>
      </c>
    </row>
    <row r="9386" spans="1:8" x14ac:dyDescent="0.2">
      <c r="A9386" s="6">
        <v>30010874</v>
      </c>
      <c r="B9386" s="6" t="s">
        <v>32683</v>
      </c>
      <c r="C9386" s="6" t="s">
        <v>8065</v>
      </c>
      <c r="D9386" s="6" t="s">
        <v>11295</v>
      </c>
      <c r="E9386" s="6" t="s">
        <v>5638</v>
      </c>
      <c r="F9386" s="6" t="s">
        <v>32684</v>
      </c>
      <c r="G9386" s="6" t="s">
        <v>32685</v>
      </c>
      <c r="H9386" s="79">
        <v>9434.8349290000006</v>
      </c>
    </row>
    <row r="9387" spans="1:8" x14ac:dyDescent="0.2">
      <c r="A9387" s="6">
        <v>30074818</v>
      </c>
      <c r="B9387" s="6" t="s">
        <v>32686</v>
      </c>
      <c r="C9387" s="6" t="s">
        <v>8069</v>
      </c>
      <c r="D9387" s="6" t="s">
        <v>11295</v>
      </c>
      <c r="E9387" s="6" t="s">
        <v>5638</v>
      </c>
      <c r="F9387" s="6" t="s">
        <v>32687</v>
      </c>
      <c r="G9387" s="6" t="s">
        <v>32688</v>
      </c>
      <c r="H9387" s="79">
        <v>9434.8349290000006</v>
      </c>
    </row>
    <row r="9388" spans="1:8" x14ac:dyDescent="0.2">
      <c r="A9388" s="6">
        <v>30075096</v>
      </c>
      <c r="B9388" s="6" t="s">
        <v>32689</v>
      </c>
      <c r="C9388" s="6" t="s">
        <v>6089</v>
      </c>
      <c r="D9388" s="6" t="s">
        <v>18868</v>
      </c>
      <c r="E9388" s="6" t="s">
        <v>5638</v>
      </c>
      <c r="F9388" s="6" t="s">
        <v>32690</v>
      </c>
      <c r="G9388" s="6" t="s">
        <v>32691</v>
      </c>
      <c r="H9388" s="79">
        <v>9447.6206999999995</v>
      </c>
    </row>
    <row r="9389" spans="1:8" x14ac:dyDescent="0.2">
      <c r="A9389" s="6">
        <v>30326008</v>
      </c>
      <c r="B9389" s="6" t="s">
        <v>32692</v>
      </c>
      <c r="C9389" s="6" t="s">
        <v>6085</v>
      </c>
      <c r="D9389" s="6" t="s">
        <v>18870</v>
      </c>
      <c r="E9389" s="6" t="s">
        <v>5638</v>
      </c>
      <c r="F9389" s="6" t="s">
        <v>32693</v>
      </c>
      <c r="G9389" s="6" t="s">
        <v>32694</v>
      </c>
      <c r="H9389" s="79">
        <v>9447.6206999999995</v>
      </c>
    </row>
    <row r="9390" spans="1:8" x14ac:dyDescent="0.2">
      <c r="A9390" s="6">
        <v>30007697</v>
      </c>
      <c r="B9390" s="6" t="s">
        <v>32695</v>
      </c>
      <c r="C9390" s="6" t="s">
        <v>6085</v>
      </c>
      <c r="D9390" s="6" t="s">
        <v>18874</v>
      </c>
      <c r="E9390" s="6" t="s">
        <v>5638</v>
      </c>
      <c r="F9390" s="6" t="s">
        <v>32696</v>
      </c>
      <c r="G9390" s="6" t="s">
        <v>32697</v>
      </c>
      <c r="H9390" s="79">
        <v>9447.6206999999995</v>
      </c>
    </row>
    <row r="9391" spans="1:8" x14ac:dyDescent="0.2">
      <c r="A9391" s="6">
        <v>30343941</v>
      </c>
      <c r="B9391" s="6" t="s">
        <v>32698</v>
      </c>
      <c r="C9391" s="6" t="s">
        <v>6053</v>
      </c>
      <c r="D9391" s="6" t="s">
        <v>17969</v>
      </c>
      <c r="E9391" s="6" t="s">
        <v>5893</v>
      </c>
      <c r="F9391" s="6" t="s">
        <v>32699</v>
      </c>
      <c r="G9391" s="6" t="s">
        <v>32700</v>
      </c>
      <c r="H9391" s="79">
        <v>9454.6503100000009</v>
      </c>
    </row>
    <row r="9392" spans="1:8" x14ac:dyDescent="0.2">
      <c r="A9392" s="6">
        <v>30024403</v>
      </c>
      <c r="B9392" s="6" t="s">
        <v>32701</v>
      </c>
      <c r="C9392" s="6" t="s">
        <v>6053</v>
      </c>
      <c r="D9392" s="6" t="s">
        <v>17973</v>
      </c>
      <c r="E9392" s="6" t="s">
        <v>5893</v>
      </c>
      <c r="F9392" s="6" t="s">
        <v>32702</v>
      </c>
      <c r="G9392" s="6" t="s">
        <v>32703</v>
      </c>
      <c r="H9392" s="79">
        <v>9454.6503100000009</v>
      </c>
    </row>
    <row r="9393" spans="1:8" x14ac:dyDescent="0.2">
      <c r="A9393" s="6">
        <v>30354931</v>
      </c>
      <c r="B9393" s="6" t="s">
        <v>32704</v>
      </c>
      <c r="C9393" s="6" t="s">
        <v>6286</v>
      </c>
      <c r="D9393" s="6" t="s">
        <v>17969</v>
      </c>
      <c r="E9393" s="6" t="s">
        <v>5893</v>
      </c>
      <c r="F9393" s="6" t="s">
        <v>32705</v>
      </c>
      <c r="G9393" s="6" t="s">
        <v>32706</v>
      </c>
      <c r="H9393" s="79">
        <v>9482.3750409999993</v>
      </c>
    </row>
    <row r="9394" spans="1:8" x14ac:dyDescent="0.2">
      <c r="A9394" s="6">
        <v>30057297</v>
      </c>
      <c r="B9394" s="6" t="s">
        <v>32707</v>
      </c>
      <c r="C9394" s="6" t="s">
        <v>6290</v>
      </c>
      <c r="D9394" s="6" t="s">
        <v>17969</v>
      </c>
      <c r="E9394" s="6" t="s">
        <v>5893</v>
      </c>
      <c r="F9394" s="6" t="s">
        <v>32708</v>
      </c>
      <c r="G9394" s="6" t="s">
        <v>32709</v>
      </c>
      <c r="H9394" s="79">
        <v>9482.3750409999993</v>
      </c>
    </row>
    <row r="9395" spans="1:8" x14ac:dyDescent="0.2">
      <c r="A9395" s="6">
        <v>30037349</v>
      </c>
      <c r="B9395" s="6" t="s">
        <v>32710</v>
      </c>
      <c r="C9395" s="6" t="s">
        <v>6286</v>
      </c>
      <c r="D9395" s="6" t="s">
        <v>17973</v>
      </c>
      <c r="E9395" s="6" t="s">
        <v>5893</v>
      </c>
      <c r="F9395" s="6" t="s">
        <v>32711</v>
      </c>
      <c r="G9395" s="6" t="s">
        <v>32712</v>
      </c>
      <c r="H9395" s="79">
        <v>9482.3750409999993</v>
      </c>
    </row>
    <row r="9396" spans="1:8" x14ac:dyDescent="0.2">
      <c r="A9396" s="6">
        <v>30249111</v>
      </c>
      <c r="B9396" s="6" t="s">
        <v>32713</v>
      </c>
      <c r="C9396" s="6" t="s">
        <v>6290</v>
      </c>
      <c r="D9396" s="6" t="s">
        <v>17973</v>
      </c>
      <c r="E9396" s="6" t="s">
        <v>5893</v>
      </c>
      <c r="F9396" s="6" t="s">
        <v>32714</v>
      </c>
      <c r="G9396" s="6" t="s">
        <v>32715</v>
      </c>
      <c r="H9396" s="79">
        <v>9482.3750409999993</v>
      </c>
    </row>
    <row r="9397" spans="1:8" x14ac:dyDescent="0.2">
      <c r="A9397" s="6">
        <v>30069130</v>
      </c>
      <c r="B9397" s="6" t="s">
        <v>32716</v>
      </c>
      <c r="C9397" s="6" t="s">
        <v>7314</v>
      </c>
      <c r="D9397" s="6" t="s">
        <v>18044</v>
      </c>
      <c r="E9397" s="6" t="s">
        <v>5638</v>
      </c>
      <c r="F9397" s="6" t="s">
        <v>32717</v>
      </c>
      <c r="G9397" s="6" t="s">
        <v>32718</v>
      </c>
      <c r="H9397" s="79">
        <v>9496.6374400000004</v>
      </c>
    </row>
    <row r="9398" spans="1:8" x14ac:dyDescent="0.2">
      <c r="A9398" s="6">
        <v>30403857</v>
      </c>
      <c r="B9398" s="6" t="s">
        <v>32719</v>
      </c>
      <c r="C9398" s="6" t="s">
        <v>5690</v>
      </c>
      <c r="D9398" s="6" t="s">
        <v>12594</v>
      </c>
      <c r="E9398" s="6" t="s">
        <v>5893</v>
      </c>
      <c r="F9398" s="6" t="s">
        <v>32720</v>
      </c>
      <c r="G9398" s="6" t="s">
        <v>32721</v>
      </c>
      <c r="H9398" s="79">
        <v>9500.7561459999997</v>
      </c>
    </row>
    <row r="9399" spans="1:8" x14ac:dyDescent="0.2">
      <c r="A9399" s="6">
        <v>30428081</v>
      </c>
      <c r="B9399" s="6" t="s">
        <v>32722</v>
      </c>
      <c r="C9399" s="6" t="s">
        <v>5690</v>
      </c>
      <c r="D9399" s="6" t="s">
        <v>12610</v>
      </c>
      <c r="E9399" s="6" t="s">
        <v>5893</v>
      </c>
      <c r="F9399" s="6" t="s">
        <v>32723</v>
      </c>
      <c r="G9399" s="6" t="s">
        <v>32724</v>
      </c>
      <c r="H9399" s="79">
        <v>9500.7561459999997</v>
      </c>
    </row>
    <row r="9400" spans="1:8" x14ac:dyDescent="0.2">
      <c r="A9400" s="6">
        <v>30190727</v>
      </c>
      <c r="B9400" s="6" t="s">
        <v>32725</v>
      </c>
      <c r="C9400" s="6" t="s">
        <v>5780</v>
      </c>
      <c r="D9400" s="6" t="s">
        <v>17993</v>
      </c>
      <c r="E9400" s="6" t="s">
        <v>15819</v>
      </c>
      <c r="F9400" s="6" t="s">
        <v>32726</v>
      </c>
      <c r="G9400" s="6" t="s">
        <v>32727</v>
      </c>
      <c r="H9400" s="79">
        <v>9525.3728009999995</v>
      </c>
    </row>
    <row r="9401" spans="1:8" x14ac:dyDescent="0.2">
      <c r="A9401" s="6">
        <v>30074834</v>
      </c>
      <c r="B9401" s="6" t="s">
        <v>32728</v>
      </c>
      <c r="C9401" s="6" t="s">
        <v>5780</v>
      </c>
      <c r="D9401" s="6" t="s">
        <v>17997</v>
      </c>
      <c r="E9401" s="6" t="s">
        <v>15819</v>
      </c>
      <c r="F9401" s="6" t="s">
        <v>32729</v>
      </c>
      <c r="G9401" s="6" t="s">
        <v>32730</v>
      </c>
      <c r="H9401" s="79">
        <v>9525.3728009999995</v>
      </c>
    </row>
    <row r="9402" spans="1:8" x14ac:dyDescent="0.2">
      <c r="A9402" s="6">
        <v>30379862</v>
      </c>
      <c r="B9402" s="6" t="s">
        <v>32731</v>
      </c>
      <c r="C9402" s="6" t="s">
        <v>6045</v>
      </c>
      <c r="D9402" s="6" t="s">
        <v>17969</v>
      </c>
      <c r="E9402" s="6" t="s">
        <v>5893</v>
      </c>
      <c r="F9402" s="6" t="s">
        <v>32732</v>
      </c>
      <c r="G9402" s="6" t="s">
        <v>32733</v>
      </c>
      <c r="H9402" s="79">
        <v>9540.1716550000001</v>
      </c>
    </row>
    <row r="9403" spans="1:8" x14ac:dyDescent="0.2">
      <c r="A9403" s="6">
        <v>30127958</v>
      </c>
      <c r="B9403" s="6" t="s">
        <v>32734</v>
      </c>
      <c r="C9403" s="6" t="s">
        <v>6045</v>
      </c>
      <c r="D9403" s="6" t="s">
        <v>17973</v>
      </c>
      <c r="E9403" s="6" t="s">
        <v>5893</v>
      </c>
      <c r="F9403" s="6" t="s">
        <v>32735</v>
      </c>
      <c r="G9403" s="6" t="s">
        <v>32736</v>
      </c>
      <c r="H9403" s="79">
        <v>9540.1716550000001</v>
      </c>
    </row>
    <row r="9404" spans="1:8" x14ac:dyDescent="0.2">
      <c r="A9404" s="6">
        <v>30026368</v>
      </c>
      <c r="B9404" s="6" t="s">
        <v>32737</v>
      </c>
      <c r="C9404" s="6" t="s">
        <v>7657</v>
      </c>
      <c r="D9404" s="6" t="s">
        <v>9992</v>
      </c>
      <c r="E9404" s="6" t="s">
        <v>9993</v>
      </c>
      <c r="F9404" s="6" t="s">
        <v>32738</v>
      </c>
      <c r="G9404" s="6" t="s">
        <v>32739</v>
      </c>
      <c r="H9404" s="79">
        <v>9741.5654470000009</v>
      </c>
    </row>
    <row r="9405" spans="1:8" x14ac:dyDescent="0.2">
      <c r="A9405" s="6">
        <v>30191222</v>
      </c>
      <c r="B9405" s="6" t="s">
        <v>32740</v>
      </c>
      <c r="C9405" s="6" t="s">
        <v>6468</v>
      </c>
      <c r="D9405" s="6" t="s">
        <v>9992</v>
      </c>
      <c r="E9405" s="6" t="s">
        <v>9993</v>
      </c>
      <c r="F9405" s="6" t="s">
        <v>32741</v>
      </c>
      <c r="G9405" s="6" t="s">
        <v>32742</v>
      </c>
      <c r="H9405" s="79">
        <v>9741.5654470000009</v>
      </c>
    </row>
    <row r="9406" spans="1:8" x14ac:dyDescent="0.2">
      <c r="A9406" s="6">
        <v>30286441</v>
      </c>
      <c r="B9406" s="6" t="s">
        <v>32743</v>
      </c>
      <c r="C9406" s="6" t="s">
        <v>6472</v>
      </c>
      <c r="D9406" s="6" t="s">
        <v>9992</v>
      </c>
      <c r="E9406" s="6" t="s">
        <v>9993</v>
      </c>
      <c r="F9406" s="6" t="s">
        <v>32744</v>
      </c>
      <c r="G9406" s="6" t="s">
        <v>32745</v>
      </c>
      <c r="H9406" s="79">
        <v>9741.5654470000009</v>
      </c>
    </row>
    <row r="9407" spans="1:8" x14ac:dyDescent="0.2">
      <c r="A9407" s="6">
        <v>30379619</v>
      </c>
      <c r="B9407" s="6" t="s">
        <v>32746</v>
      </c>
      <c r="C9407" s="6" t="s">
        <v>5636</v>
      </c>
      <c r="D9407" s="6" t="s">
        <v>19176</v>
      </c>
      <c r="E9407" s="6" t="s">
        <v>5893</v>
      </c>
      <c r="F9407" s="6" t="s">
        <v>32747</v>
      </c>
      <c r="G9407" s="6" t="s">
        <v>32748</v>
      </c>
      <c r="H9407" s="79">
        <v>9759.6591499999995</v>
      </c>
    </row>
    <row r="9408" spans="1:8" x14ac:dyDescent="0.2">
      <c r="A9408" s="6">
        <v>30058480</v>
      </c>
      <c r="B9408" s="6" t="s">
        <v>32749</v>
      </c>
      <c r="C9408" s="6" t="s">
        <v>5636</v>
      </c>
      <c r="D9408" s="6" t="s">
        <v>19180</v>
      </c>
      <c r="E9408" s="6" t="s">
        <v>5893</v>
      </c>
      <c r="F9408" s="6" t="s">
        <v>32750</v>
      </c>
      <c r="G9408" s="6" t="s">
        <v>32751</v>
      </c>
      <c r="H9408" s="79">
        <v>9759.6591499999995</v>
      </c>
    </row>
    <row r="9409" spans="1:8" x14ac:dyDescent="0.2">
      <c r="A9409" s="6">
        <v>30228811</v>
      </c>
      <c r="B9409" s="6" t="s">
        <v>32752</v>
      </c>
      <c r="C9409" s="6" t="s">
        <v>6548</v>
      </c>
      <c r="D9409" s="6" t="s">
        <v>11588</v>
      </c>
      <c r="E9409" s="6" t="s">
        <v>5893</v>
      </c>
      <c r="F9409" s="6" t="s">
        <v>32753</v>
      </c>
      <c r="G9409" s="6" t="s">
        <v>32754</v>
      </c>
      <c r="H9409" s="79">
        <v>9762.9571830000004</v>
      </c>
    </row>
    <row r="9410" spans="1:8" x14ac:dyDescent="0.2">
      <c r="A9410" s="6">
        <v>30047798</v>
      </c>
      <c r="B9410" s="6" t="s">
        <v>32755</v>
      </c>
      <c r="C9410" s="6" t="s">
        <v>6552</v>
      </c>
      <c r="D9410" s="6" t="s">
        <v>11588</v>
      </c>
      <c r="E9410" s="6" t="s">
        <v>5893</v>
      </c>
      <c r="F9410" s="6" t="s">
        <v>32756</v>
      </c>
      <c r="G9410" s="6" t="s">
        <v>32757</v>
      </c>
      <c r="H9410" s="79">
        <v>9762.9571830000004</v>
      </c>
    </row>
    <row r="9411" spans="1:8" x14ac:dyDescent="0.2">
      <c r="A9411" s="6">
        <v>30284459</v>
      </c>
      <c r="B9411" s="6" t="s">
        <v>32758</v>
      </c>
      <c r="C9411" s="6" t="s">
        <v>6556</v>
      </c>
      <c r="D9411" s="6" t="s">
        <v>11588</v>
      </c>
      <c r="E9411" s="6" t="s">
        <v>5893</v>
      </c>
      <c r="F9411" s="6" t="s">
        <v>32759</v>
      </c>
      <c r="G9411" s="6" t="s">
        <v>32760</v>
      </c>
      <c r="H9411" s="79">
        <v>9762.9571830000004</v>
      </c>
    </row>
    <row r="9412" spans="1:8" x14ac:dyDescent="0.2">
      <c r="A9412" s="6">
        <v>30089590</v>
      </c>
      <c r="B9412" s="6" t="s">
        <v>32761</v>
      </c>
      <c r="C9412" s="6" t="s">
        <v>6560</v>
      </c>
      <c r="D9412" s="6" t="s">
        <v>11588</v>
      </c>
      <c r="E9412" s="6" t="s">
        <v>5893</v>
      </c>
      <c r="F9412" s="6" t="s">
        <v>32762</v>
      </c>
      <c r="G9412" s="6" t="s">
        <v>32763</v>
      </c>
      <c r="H9412" s="79">
        <v>9762.9571830000004</v>
      </c>
    </row>
    <row r="9413" spans="1:8" x14ac:dyDescent="0.2">
      <c r="A9413" s="6">
        <v>30103515</v>
      </c>
      <c r="B9413" s="6" t="s">
        <v>32764</v>
      </c>
      <c r="C9413" s="6" t="s">
        <v>6089</v>
      </c>
      <c r="D9413" s="6" t="s">
        <v>18870</v>
      </c>
      <c r="E9413" s="6" t="s">
        <v>5638</v>
      </c>
      <c r="F9413" s="6" t="s">
        <v>32765</v>
      </c>
      <c r="G9413" s="6" t="s">
        <v>32766</v>
      </c>
      <c r="H9413" s="79">
        <v>9786.0316199999997</v>
      </c>
    </row>
    <row r="9414" spans="1:8" x14ac:dyDescent="0.2">
      <c r="A9414" s="6">
        <v>30274477</v>
      </c>
      <c r="B9414" s="6" t="s">
        <v>32767</v>
      </c>
      <c r="C9414" s="6" t="s">
        <v>6089</v>
      </c>
      <c r="D9414" s="6" t="s">
        <v>18874</v>
      </c>
      <c r="E9414" s="6" t="s">
        <v>5638</v>
      </c>
      <c r="F9414" s="6" t="s">
        <v>32768</v>
      </c>
      <c r="G9414" s="6" t="s">
        <v>32769</v>
      </c>
      <c r="H9414" s="79">
        <v>9786.0316199999997</v>
      </c>
    </row>
    <row r="9415" spans="1:8" x14ac:dyDescent="0.2">
      <c r="A9415" s="6">
        <v>30120958</v>
      </c>
      <c r="B9415" s="6" t="s">
        <v>32770</v>
      </c>
      <c r="C9415" s="6" t="s">
        <v>7306</v>
      </c>
      <c r="D9415" s="6" t="s">
        <v>18044</v>
      </c>
      <c r="E9415" s="6" t="s">
        <v>5638</v>
      </c>
      <c r="F9415" s="6" t="s">
        <v>32771</v>
      </c>
      <c r="G9415" s="6" t="s">
        <v>32772</v>
      </c>
      <c r="H9415" s="79">
        <v>9810.1649159999997</v>
      </c>
    </row>
    <row r="9416" spans="1:8" x14ac:dyDescent="0.2">
      <c r="A9416" s="6">
        <v>30329949</v>
      </c>
      <c r="B9416" s="6" t="s">
        <v>32773</v>
      </c>
      <c r="C9416" s="6" t="s">
        <v>8217</v>
      </c>
      <c r="D9416" s="6" t="s">
        <v>22958</v>
      </c>
      <c r="E9416" s="6" t="s">
        <v>5638</v>
      </c>
      <c r="F9416" s="6" t="s">
        <v>32774</v>
      </c>
      <c r="G9416" s="6" t="s">
        <v>32775</v>
      </c>
      <c r="H9416" s="79">
        <v>9823.6383170000008</v>
      </c>
    </row>
    <row r="9417" spans="1:8" x14ac:dyDescent="0.2">
      <c r="A9417" s="6">
        <v>30076939</v>
      </c>
      <c r="B9417" s="6" t="s">
        <v>32776</v>
      </c>
      <c r="C9417" s="6" t="s">
        <v>8217</v>
      </c>
      <c r="D9417" s="6" t="s">
        <v>7351</v>
      </c>
      <c r="E9417" s="6" t="s">
        <v>5638</v>
      </c>
      <c r="F9417" s="6" t="s">
        <v>32777</v>
      </c>
      <c r="G9417" s="6" t="s">
        <v>32778</v>
      </c>
      <c r="H9417" s="79">
        <v>9823.6383170000008</v>
      </c>
    </row>
    <row r="9418" spans="1:8" x14ac:dyDescent="0.2">
      <c r="A9418" s="6">
        <v>30079440</v>
      </c>
      <c r="B9418" s="6" t="s">
        <v>32779</v>
      </c>
      <c r="C9418" s="6" t="s">
        <v>5666</v>
      </c>
      <c r="D9418" s="6" t="s">
        <v>17993</v>
      </c>
      <c r="E9418" s="6" t="s">
        <v>15819</v>
      </c>
      <c r="F9418" s="6" t="s">
        <v>32780</v>
      </c>
      <c r="G9418" s="6" t="s">
        <v>32781</v>
      </c>
      <c r="H9418" s="79">
        <v>9823.6383170000008</v>
      </c>
    </row>
    <row r="9419" spans="1:8" x14ac:dyDescent="0.2">
      <c r="A9419" s="6">
        <v>30382462</v>
      </c>
      <c r="B9419" s="6" t="s">
        <v>32782</v>
      </c>
      <c r="C9419" s="6" t="s">
        <v>5666</v>
      </c>
      <c r="D9419" s="6" t="s">
        <v>17997</v>
      </c>
      <c r="E9419" s="6" t="s">
        <v>15819</v>
      </c>
      <c r="F9419" s="6" t="s">
        <v>32783</v>
      </c>
      <c r="G9419" s="6" t="s">
        <v>32784</v>
      </c>
      <c r="H9419" s="79">
        <v>9823.6383170000008</v>
      </c>
    </row>
    <row r="9420" spans="1:8" x14ac:dyDescent="0.2">
      <c r="A9420" s="6">
        <v>30084582</v>
      </c>
      <c r="B9420" s="6" t="s">
        <v>32785</v>
      </c>
      <c r="C9420" s="6" t="s">
        <v>8217</v>
      </c>
      <c r="D9420" s="6" t="s">
        <v>18868</v>
      </c>
      <c r="E9420" s="6" t="s">
        <v>5638</v>
      </c>
      <c r="F9420" s="6" t="s">
        <v>32786</v>
      </c>
      <c r="G9420" s="6" t="s">
        <v>32787</v>
      </c>
      <c r="H9420" s="79">
        <v>9833.3324429999993</v>
      </c>
    </row>
    <row r="9421" spans="1:8" x14ac:dyDescent="0.2">
      <c r="A9421" s="6">
        <v>30264054</v>
      </c>
      <c r="B9421" s="6" t="s">
        <v>32788</v>
      </c>
      <c r="C9421" s="6" t="s">
        <v>6009</v>
      </c>
      <c r="D9421" s="6" t="s">
        <v>18868</v>
      </c>
      <c r="E9421" s="6" t="s">
        <v>5638</v>
      </c>
      <c r="F9421" s="6" t="s">
        <v>32789</v>
      </c>
      <c r="G9421" s="6" t="s">
        <v>32790</v>
      </c>
      <c r="H9421" s="79">
        <v>9833.3324429999993</v>
      </c>
    </row>
    <row r="9422" spans="1:8" x14ac:dyDescent="0.2">
      <c r="A9422" s="6">
        <v>30053977</v>
      </c>
      <c r="B9422" s="6" t="s">
        <v>32791</v>
      </c>
      <c r="C9422" s="6" t="s">
        <v>6013</v>
      </c>
      <c r="D9422" s="6" t="s">
        <v>18868</v>
      </c>
      <c r="E9422" s="6" t="s">
        <v>5638</v>
      </c>
      <c r="F9422" s="6" t="s">
        <v>32792</v>
      </c>
      <c r="G9422" s="6" t="s">
        <v>32793</v>
      </c>
      <c r="H9422" s="79">
        <v>9833.3324429999993</v>
      </c>
    </row>
    <row r="9423" spans="1:8" x14ac:dyDescent="0.2">
      <c r="A9423" s="6">
        <v>30113960</v>
      </c>
      <c r="B9423" s="6" t="s">
        <v>32794</v>
      </c>
      <c r="C9423" s="6" t="s">
        <v>8217</v>
      </c>
      <c r="D9423" s="6" t="s">
        <v>18870</v>
      </c>
      <c r="E9423" s="6" t="s">
        <v>5638</v>
      </c>
      <c r="F9423" s="6" t="s">
        <v>32795</v>
      </c>
      <c r="G9423" s="6" t="s">
        <v>32796</v>
      </c>
      <c r="H9423" s="79">
        <v>9833.3324429999993</v>
      </c>
    </row>
    <row r="9424" spans="1:8" x14ac:dyDescent="0.2">
      <c r="A9424" s="6">
        <v>30291466</v>
      </c>
      <c r="B9424" s="6" t="s">
        <v>32797</v>
      </c>
      <c r="C9424" s="6" t="s">
        <v>6009</v>
      </c>
      <c r="D9424" s="6" t="s">
        <v>18870</v>
      </c>
      <c r="E9424" s="6" t="s">
        <v>5638</v>
      </c>
      <c r="F9424" s="6" t="s">
        <v>32798</v>
      </c>
      <c r="G9424" s="6" t="s">
        <v>32799</v>
      </c>
      <c r="H9424" s="79">
        <v>9833.3324429999993</v>
      </c>
    </row>
    <row r="9425" spans="1:8" x14ac:dyDescent="0.2">
      <c r="A9425" s="6">
        <v>30109867</v>
      </c>
      <c r="B9425" s="6" t="s">
        <v>32800</v>
      </c>
      <c r="C9425" s="6" t="s">
        <v>6013</v>
      </c>
      <c r="D9425" s="6" t="s">
        <v>18870</v>
      </c>
      <c r="E9425" s="6" t="s">
        <v>5638</v>
      </c>
      <c r="F9425" s="6" t="s">
        <v>32801</v>
      </c>
      <c r="G9425" s="6" t="s">
        <v>32802</v>
      </c>
      <c r="H9425" s="79">
        <v>9833.3324429999993</v>
      </c>
    </row>
    <row r="9426" spans="1:8" x14ac:dyDescent="0.2">
      <c r="A9426" s="6">
        <v>30339075</v>
      </c>
      <c r="B9426" s="6" t="s">
        <v>32803</v>
      </c>
      <c r="C9426" s="6" t="s">
        <v>8217</v>
      </c>
      <c r="D9426" s="6" t="s">
        <v>18874</v>
      </c>
      <c r="E9426" s="6" t="s">
        <v>5638</v>
      </c>
      <c r="F9426" s="6" t="s">
        <v>32804</v>
      </c>
      <c r="G9426" s="6" t="s">
        <v>32805</v>
      </c>
      <c r="H9426" s="79">
        <v>9833.3324429999993</v>
      </c>
    </row>
    <row r="9427" spans="1:8" x14ac:dyDescent="0.2">
      <c r="A9427" s="6">
        <v>30011317</v>
      </c>
      <c r="B9427" s="6" t="s">
        <v>32806</v>
      </c>
      <c r="C9427" s="6" t="s">
        <v>6009</v>
      </c>
      <c r="D9427" s="6" t="s">
        <v>18874</v>
      </c>
      <c r="E9427" s="6" t="s">
        <v>5638</v>
      </c>
      <c r="F9427" s="6" t="s">
        <v>32807</v>
      </c>
      <c r="G9427" s="6" t="s">
        <v>32808</v>
      </c>
      <c r="H9427" s="79">
        <v>9833.3324429999993</v>
      </c>
    </row>
    <row r="9428" spans="1:8" x14ac:dyDescent="0.2">
      <c r="A9428" s="6">
        <v>30270674</v>
      </c>
      <c r="B9428" s="6" t="s">
        <v>32809</v>
      </c>
      <c r="C9428" s="6" t="s">
        <v>6013</v>
      </c>
      <c r="D9428" s="6" t="s">
        <v>18874</v>
      </c>
      <c r="E9428" s="6" t="s">
        <v>5638</v>
      </c>
      <c r="F9428" s="6" t="s">
        <v>32810</v>
      </c>
      <c r="G9428" s="6" t="s">
        <v>32811</v>
      </c>
      <c r="H9428" s="79">
        <v>9833.3324429999993</v>
      </c>
    </row>
    <row r="9429" spans="1:8" x14ac:dyDescent="0.2">
      <c r="A9429" s="6">
        <v>30309301</v>
      </c>
      <c r="B9429" s="6" t="s">
        <v>32812</v>
      </c>
      <c r="C9429" s="6" t="s">
        <v>8699</v>
      </c>
      <c r="D9429" s="6" t="s">
        <v>19176</v>
      </c>
      <c r="E9429" s="6" t="s">
        <v>5893</v>
      </c>
      <c r="F9429" s="6" t="s">
        <v>32813</v>
      </c>
      <c r="G9429" s="6" t="s">
        <v>32814</v>
      </c>
      <c r="H9429" s="79">
        <v>9861.5224429999998</v>
      </c>
    </row>
    <row r="9430" spans="1:8" x14ac:dyDescent="0.2">
      <c r="A9430" s="6">
        <v>30365540</v>
      </c>
      <c r="B9430" s="6" t="s">
        <v>32815</v>
      </c>
      <c r="C9430" s="6" t="s">
        <v>8703</v>
      </c>
      <c r="D9430" s="6" t="s">
        <v>19176</v>
      </c>
      <c r="E9430" s="6" t="s">
        <v>5893</v>
      </c>
      <c r="F9430" s="6" t="s">
        <v>32816</v>
      </c>
      <c r="G9430" s="6" t="s">
        <v>32817</v>
      </c>
      <c r="H9430" s="79">
        <v>9861.5224429999998</v>
      </c>
    </row>
    <row r="9431" spans="1:8" x14ac:dyDescent="0.2">
      <c r="A9431" s="6">
        <v>30308284</v>
      </c>
      <c r="B9431" s="6" t="s">
        <v>32818</v>
      </c>
      <c r="C9431" s="6" t="s">
        <v>8699</v>
      </c>
      <c r="D9431" s="6" t="s">
        <v>19180</v>
      </c>
      <c r="E9431" s="6" t="s">
        <v>5893</v>
      </c>
      <c r="F9431" s="6" t="s">
        <v>32819</v>
      </c>
      <c r="G9431" s="6" t="s">
        <v>32820</v>
      </c>
      <c r="H9431" s="79">
        <v>9861.5224429999998</v>
      </c>
    </row>
    <row r="9432" spans="1:8" x14ac:dyDescent="0.2">
      <c r="A9432" s="6">
        <v>30387345</v>
      </c>
      <c r="B9432" s="6" t="s">
        <v>32821</v>
      </c>
      <c r="C9432" s="6" t="s">
        <v>8703</v>
      </c>
      <c r="D9432" s="6" t="s">
        <v>19180</v>
      </c>
      <c r="E9432" s="6" t="s">
        <v>5893</v>
      </c>
      <c r="F9432" s="6" t="s">
        <v>32822</v>
      </c>
      <c r="G9432" s="6" t="s">
        <v>32823</v>
      </c>
      <c r="H9432" s="79">
        <v>9861.5224429999998</v>
      </c>
    </row>
    <row r="9433" spans="1:8" x14ac:dyDescent="0.2">
      <c r="A9433" s="6">
        <v>30332634</v>
      </c>
      <c r="B9433" s="6" t="s">
        <v>32824</v>
      </c>
      <c r="C9433" s="6" t="s">
        <v>6065</v>
      </c>
      <c r="D9433" s="6" t="s">
        <v>19176</v>
      </c>
      <c r="E9433" s="6" t="s">
        <v>5893</v>
      </c>
      <c r="F9433" s="6" t="s">
        <v>32825</v>
      </c>
      <c r="G9433" s="6" t="s">
        <v>32826</v>
      </c>
      <c r="H9433" s="79">
        <v>9882.2360939999999</v>
      </c>
    </row>
    <row r="9434" spans="1:8" x14ac:dyDescent="0.2">
      <c r="A9434" s="6">
        <v>30064671</v>
      </c>
      <c r="B9434" s="6" t="s">
        <v>32827</v>
      </c>
      <c r="C9434" s="6" t="s">
        <v>6069</v>
      </c>
      <c r="D9434" s="6" t="s">
        <v>19176</v>
      </c>
      <c r="E9434" s="6" t="s">
        <v>5893</v>
      </c>
      <c r="F9434" s="6" t="s">
        <v>32828</v>
      </c>
      <c r="G9434" s="6" t="s">
        <v>32829</v>
      </c>
      <c r="H9434" s="79">
        <v>9882.2360939999999</v>
      </c>
    </row>
    <row r="9435" spans="1:8" x14ac:dyDescent="0.2">
      <c r="A9435" s="6">
        <v>30294920</v>
      </c>
      <c r="B9435" s="6" t="s">
        <v>32830</v>
      </c>
      <c r="C9435" s="6" t="s">
        <v>6065</v>
      </c>
      <c r="D9435" s="6" t="s">
        <v>19180</v>
      </c>
      <c r="E9435" s="6" t="s">
        <v>5893</v>
      </c>
      <c r="F9435" s="6" t="s">
        <v>32831</v>
      </c>
      <c r="G9435" s="6" t="s">
        <v>32832</v>
      </c>
      <c r="H9435" s="79">
        <v>9882.2360939999999</v>
      </c>
    </row>
    <row r="9436" spans="1:8" x14ac:dyDescent="0.2">
      <c r="A9436" s="6">
        <v>30266699</v>
      </c>
      <c r="B9436" s="6" t="s">
        <v>32833</v>
      </c>
      <c r="C9436" s="6" t="s">
        <v>6270</v>
      </c>
      <c r="D9436" s="6" t="s">
        <v>17993</v>
      </c>
      <c r="E9436" s="6" t="s">
        <v>15819</v>
      </c>
      <c r="F9436" s="6" t="s">
        <v>32834</v>
      </c>
      <c r="G9436" s="6" t="s">
        <v>32835</v>
      </c>
      <c r="H9436" s="79">
        <v>9884.5947359999991</v>
      </c>
    </row>
    <row r="9437" spans="1:8" x14ac:dyDescent="0.2">
      <c r="A9437" s="6">
        <v>30214388</v>
      </c>
      <c r="B9437" s="6" t="s">
        <v>32836</v>
      </c>
      <c r="C9437" s="6" t="s">
        <v>6270</v>
      </c>
      <c r="D9437" s="6" t="s">
        <v>17997</v>
      </c>
      <c r="E9437" s="6" t="s">
        <v>15819</v>
      </c>
      <c r="F9437" s="6" t="s">
        <v>32837</v>
      </c>
      <c r="G9437" s="6" t="s">
        <v>32838</v>
      </c>
      <c r="H9437" s="79">
        <v>9884.5947359999991</v>
      </c>
    </row>
    <row r="9438" spans="1:8" x14ac:dyDescent="0.2">
      <c r="A9438" s="6">
        <v>30002290</v>
      </c>
      <c r="B9438" s="6" t="s">
        <v>32839</v>
      </c>
      <c r="C9438" s="6" t="s">
        <v>32840</v>
      </c>
      <c r="D9438" s="6" t="s">
        <v>19351</v>
      </c>
      <c r="E9438" s="6" t="s">
        <v>5893</v>
      </c>
      <c r="F9438" s="6" t="s">
        <v>32841</v>
      </c>
      <c r="G9438" s="6" t="s">
        <v>32842</v>
      </c>
      <c r="H9438" s="79">
        <v>9891.2860010000004</v>
      </c>
    </row>
    <row r="9439" spans="1:8" x14ac:dyDescent="0.2">
      <c r="A9439" s="6">
        <v>30257181</v>
      </c>
      <c r="B9439" s="6" t="s">
        <v>32843</v>
      </c>
      <c r="C9439" s="6" t="s">
        <v>7302</v>
      </c>
      <c r="D9439" s="6" t="s">
        <v>18044</v>
      </c>
      <c r="E9439" s="6" t="s">
        <v>5638</v>
      </c>
      <c r="F9439" s="6" t="s">
        <v>32844</v>
      </c>
      <c r="G9439" s="6" t="s">
        <v>32845</v>
      </c>
      <c r="H9439" s="79">
        <v>9903.3443090000001</v>
      </c>
    </row>
    <row r="9440" spans="1:8" x14ac:dyDescent="0.2">
      <c r="A9440" s="6">
        <v>30127296</v>
      </c>
      <c r="B9440" s="6" t="s">
        <v>32846</v>
      </c>
      <c r="C9440" s="6" t="s">
        <v>5736</v>
      </c>
      <c r="D9440" s="6" t="s">
        <v>19160</v>
      </c>
      <c r="E9440" s="6" t="s">
        <v>5638</v>
      </c>
      <c r="F9440" s="6" t="s">
        <v>32847</v>
      </c>
      <c r="G9440" s="6" t="s">
        <v>32848</v>
      </c>
      <c r="H9440" s="79">
        <v>9930.511966</v>
      </c>
    </row>
    <row r="9441" spans="1:8" x14ac:dyDescent="0.2">
      <c r="A9441" s="6">
        <v>30039556</v>
      </c>
      <c r="B9441" s="6" t="s">
        <v>32849</v>
      </c>
      <c r="C9441" s="6" t="s">
        <v>24110</v>
      </c>
      <c r="D9441" s="6" t="s">
        <v>19351</v>
      </c>
      <c r="E9441" s="6" t="s">
        <v>5893</v>
      </c>
      <c r="F9441" s="6" t="s">
        <v>32850</v>
      </c>
      <c r="G9441" s="6" t="s">
        <v>32851</v>
      </c>
      <c r="H9441" s="79">
        <v>9930.511966</v>
      </c>
    </row>
    <row r="9442" spans="1:8" x14ac:dyDescent="0.2">
      <c r="A9442" s="6">
        <v>30113213</v>
      </c>
      <c r="B9442" s="6" t="s">
        <v>32852</v>
      </c>
      <c r="C9442" s="6" t="s">
        <v>19030</v>
      </c>
      <c r="D9442" s="6" t="s">
        <v>20977</v>
      </c>
      <c r="E9442" s="6" t="s">
        <v>5638</v>
      </c>
      <c r="F9442" s="6" t="s">
        <v>32853</v>
      </c>
      <c r="G9442" s="6" t="s">
        <v>32854</v>
      </c>
      <c r="H9442" s="79">
        <v>9930.511966</v>
      </c>
    </row>
    <row r="9443" spans="1:8" x14ac:dyDescent="0.2">
      <c r="A9443" s="6">
        <v>30258375</v>
      </c>
      <c r="B9443" s="6" t="s">
        <v>32855</v>
      </c>
      <c r="C9443" s="6" t="s">
        <v>7135</v>
      </c>
      <c r="D9443" s="6" t="s">
        <v>17993</v>
      </c>
      <c r="E9443" s="6" t="s">
        <v>15819</v>
      </c>
      <c r="F9443" s="6" t="s">
        <v>32856</v>
      </c>
      <c r="G9443" s="6" t="s">
        <v>32857</v>
      </c>
      <c r="H9443" s="79">
        <v>9952.4973819999996</v>
      </c>
    </row>
    <row r="9444" spans="1:8" x14ac:dyDescent="0.2">
      <c r="A9444" s="6">
        <v>30067118</v>
      </c>
      <c r="B9444" s="6" t="s">
        <v>32858</v>
      </c>
      <c r="C9444" s="6" t="s">
        <v>7135</v>
      </c>
      <c r="D9444" s="6" t="s">
        <v>17997</v>
      </c>
      <c r="E9444" s="6" t="s">
        <v>15819</v>
      </c>
      <c r="F9444" s="6" t="s">
        <v>32859</v>
      </c>
      <c r="G9444" s="6" t="s">
        <v>32860</v>
      </c>
      <c r="H9444" s="79">
        <v>9952.4973819999996</v>
      </c>
    </row>
    <row r="9445" spans="1:8" x14ac:dyDescent="0.2">
      <c r="A9445" s="6">
        <v>30238003</v>
      </c>
      <c r="B9445" s="6" t="s">
        <v>32861</v>
      </c>
      <c r="C9445" s="6" t="s">
        <v>6069</v>
      </c>
      <c r="D9445" s="6" t="s">
        <v>19180</v>
      </c>
      <c r="E9445" s="6" t="s">
        <v>5893</v>
      </c>
      <c r="F9445" s="6" t="s">
        <v>32862</v>
      </c>
      <c r="G9445" s="6" t="s">
        <v>32863</v>
      </c>
      <c r="H9445" s="79">
        <v>9952.8392390000008</v>
      </c>
    </row>
    <row r="9446" spans="1:8" x14ac:dyDescent="0.2">
      <c r="A9446" s="6">
        <v>30242384</v>
      </c>
      <c r="B9446" s="6" t="s">
        <v>32864</v>
      </c>
      <c r="C9446" s="6" t="s">
        <v>7242</v>
      </c>
      <c r="D9446" s="6" t="s">
        <v>17973</v>
      </c>
      <c r="E9446" s="6" t="s">
        <v>5893</v>
      </c>
      <c r="F9446" s="6" t="s">
        <v>32865</v>
      </c>
      <c r="G9446" s="6" t="s">
        <v>32866</v>
      </c>
      <c r="H9446" s="79">
        <v>9973.1258400000006</v>
      </c>
    </row>
    <row r="9447" spans="1:8" x14ac:dyDescent="0.2">
      <c r="A9447" s="6">
        <v>30016507</v>
      </c>
      <c r="B9447" s="6" t="s">
        <v>32867</v>
      </c>
      <c r="C9447" s="6" t="s">
        <v>5748</v>
      </c>
      <c r="D9447" s="6" t="s">
        <v>19176</v>
      </c>
      <c r="E9447" s="6" t="s">
        <v>5893</v>
      </c>
      <c r="F9447" s="6" t="s">
        <v>32868</v>
      </c>
      <c r="G9447" s="6" t="s">
        <v>32869</v>
      </c>
      <c r="H9447" s="79">
        <v>9981.2272140000005</v>
      </c>
    </row>
    <row r="9448" spans="1:8" x14ac:dyDescent="0.2">
      <c r="A9448" s="6">
        <v>30151832</v>
      </c>
      <c r="B9448" s="6" t="s">
        <v>32870</v>
      </c>
      <c r="C9448" s="6" t="s">
        <v>5748</v>
      </c>
      <c r="D9448" s="6" t="s">
        <v>19180</v>
      </c>
      <c r="E9448" s="6" t="s">
        <v>5893</v>
      </c>
      <c r="F9448" s="6" t="s">
        <v>32871</v>
      </c>
      <c r="G9448" s="6" t="s">
        <v>32872</v>
      </c>
      <c r="H9448" s="79">
        <v>9981.2272140000005</v>
      </c>
    </row>
    <row r="9449" spans="1:8" x14ac:dyDescent="0.2">
      <c r="A9449" s="6">
        <v>30359205</v>
      </c>
      <c r="B9449" s="6" t="s">
        <v>32873</v>
      </c>
      <c r="C9449" s="6" t="s">
        <v>5744</v>
      </c>
      <c r="D9449" s="6" t="s">
        <v>19176</v>
      </c>
      <c r="E9449" s="6" t="s">
        <v>5893</v>
      </c>
      <c r="F9449" s="6" t="s">
        <v>32874</v>
      </c>
      <c r="G9449" s="6" t="s">
        <v>32875</v>
      </c>
      <c r="H9449" s="79">
        <v>9996.3727870000002</v>
      </c>
    </row>
    <row r="9450" spans="1:8" x14ac:dyDescent="0.2">
      <c r="A9450" s="6">
        <v>30378154</v>
      </c>
      <c r="B9450" s="6" t="s">
        <v>32876</v>
      </c>
      <c r="C9450" s="6" t="s">
        <v>5744</v>
      </c>
      <c r="D9450" s="6" t="s">
        <v>19180</v>
      </c>
      <c r="E9450" s="6" t="s">
        <v>5893</v>
      </c>
      <c r="F9450" s="6" t="s">
        <v>32877</v>
      </c>
      <c r="G9450" s="6" t="s">
        <v>32878</v>
      </c>
      <c r="H9450" s="79">
        <v>9996.3727870000002</v>
      </c>
    </row>
    <row r="9451" spans="1:8" x14ac:dyDescent="0.2">
      <c r="A9451" s="6">
        <v>30034797</v>
      </c>
      <c r="B9451" s="6" t="s">
        <v>32879</v>
      </c>
      <c r="C9451" s="6" t="s">
        <v>7246</v>
      </c>
      <c r="D9451" s="6" t="s">
        <v>19176</v>
      </c>
      <c r="E9451" s="6" t="s">
        <v>5893</v>
      </c>
      <c r="F9451" s="6" t="s">
        <v>32880</v>
      </c>
      <c r="G9451" s="6" t="s">
        <v>32881</v>
      </c>
      <c r="H9451" s="79">
        <v>10048.614708999999</v>
      </c>
    </row>
    <row r="9452" spans="1:8" x14ac:dyDescent="0.2">
      <c r="A9452" s="6">
        <v>30103646</v>
      </c>
      <c r="B9452" s="6" t="s">
        <v>32882</v>
      </c>
      <c r="C9452" s="6" t="s">
        <v>7246</v>
      </c>
      <c r="D9452" s="6" t="s">
        <v>19180</v>
      </c>
      <c r="E9452" s="6" t="s">
        <v>5893</v>
      </c>
      <c r="F9452" s="6" t="s">
        <v>32883</v>
      </c>
      <c r="G9452" s="6" t="s">
        <v>32884</v>
      </c>
      <c r="H9452" s="79">
        <v>10048.614708999999</v>
      </c>
    </row>
    <row r="9453" spans="1:8" x14ac:dyDescent="0.2">
      <c r="A9453" s="6">
        <v>30032545</v>
      </c>
      <c r="B9453" s="6" t="s">
        <v>32885</v>
      </c>
      <c r="C9453" s="6" t="s">
        <v>8513</v>
      </c>
      <c r="D9453" s="6" t="s">
        <v>19176</v>
      </c>
      <c r="E9453" s="6" t="s">
        <v>5893</v>
      </c>
      <c r="F9453" s="6" t="s">
        <v>32886</v>
      </c>
      <c r="G9453" s="6" t="s">
        <v>32887</v>
      </c>
      <c r="H9453" s="79">
        <v>10102.998093</v>
      </c>
    </row>
    <row r="9454" spans="1:8" x14ac:dyDescent="0.2">
      <c r="A9454" s="6">
        <v>30072598</v>
      </c>
      <c r="B9454" s="6" t="s">
        <v>32888</v>
      </c>
      <c r="C9454" s="6" t="s">
        <v>8513</v>
      </c>
      <c r="D9454" s="6" t="s">
        <v>19180</v>
      </c>
      <c r="E9454" s="6" t="s">
        <v>5893</v>
      </c>
      <c r="F9454" s="6" t="s">
        <v>32889</v>
      </c>
      <c r="G9454" s="6" t="s">
        <v>32890</v>
      </c>
      <c r="H9454" s="79">
        <v>10102.998093</v>
      </c>
    </row>
    <row r="9455" spans="1:8" x14ac:dyDescent="0.2">
      <c r="A9455" s="6">
        <v>30212382</v>
      </c>
      <c r="B9455" s="6" t="s">
        <v>32891</v>
      </c>
      <c r="C9455" s="6" t="s">
        <v>6049</v>
      </c>
      <c r="D9455" s="6" t="s">
        <v>17969</v>
      </c>
      <c r="E9455" s="6" t="s">
        <v>5893</v>
      </c>
      <c r="F9455" s="6" t="s">
        <v>32892</v>
      </c>
      <c r="G9455" s="6" t="s">
        <v>32893</v>
      </c>
      <c r="H9455" s="79">
        <v>10133.222549</v>
      </c>
    </row>
    <row r="9456" spans="1:8" x14ac:dyDescent="0.2">
      <c r="A9456" s="6">
        <v>30305499</v>
      </c>
      <c r="B9456" s="6" t="s">
        <v>32894</v>
      </c>
      <c r="C9456" s="6" t="s">
        <v>6049</v>
      </c>
      <c r="D9456" s="6" t="s">
        <v>17973</v>
      </c>
      <c r="E9456" s="6" t="s">
        <v>5893</v>
      </c>
      <c r="F9456" s="6" t="s">
        <v>32895</v>
      </c>
      <c r="G9456" s="6" t="s">
        <v>32896</v>
      </c>
      <c r="H9456" s="79">
        <v>10133.222549</v>
      </c>
    </row>
    <row r="9457" spans="1:8" x14ac:dyDescent="0.2">
      <c r="A9457" s="6">
        <v>30384206</v>
      </c>
      <c r="B9457" s="6" t="s">
        <v>32897</v>
      </c>
      <c r="C9457" s="6" t="s">
        <v>5779</v>
      </c>
      <c r="D9457" s="6" t="s">
        <v>17993</v>
      </c>
      <c r="E9457" s="6" t="s">
        <v>15819</v>
      </c>
      <c r="F9457" s="6" t="s">
        <v>32898</v>
      </c>
      <c r="G9457" s="6" t="s">
        <v>32899</v>
      </c>
      <c r="H9457" s="79">
        <v>10144.7161</v>
      </c>
    </row>
    <row r="9458" spans="1:8" x14ac:dyDescent="0.2">
      <c r="A9458" s="6">
        <v>30334215</v>
      </c>
      <c r="B9458" s="6" t="s">
        <v>32900</v>
      </c>
      <c r="C9458" s="6" t="s">
        <v>5779</v>
      </c>
      <c r="D9458" s="6" t="s">
        <v>17997</v>
      </c>
      <c r="E9458" s="6" t="s">
        <v>15819</v>
      </c>
      <c r="F9458" s="6" t="s">
        <v>32901</v>
      </c>
      <c r="G9458" s="6" t="s">
        <v>32902</v>
      </c>
      <c r="H9458" s="79">
        <v>10144.7161</v>
      </c>
    </row>
    <row r="9459" spans="1:8" x14ac:dyDescent="0.2">
      <c r="A9459" s="6">
        <v>30104007</v>
      </c>
      <c r="B9459" s="6" t="s">
        <v>32903</v>
      </c>
      <c r="C9459" s="6" t="s">
        <v>8201</v>
      </c>
      <c r="D9459" s="6" t="s">
        <v>17969</v>
      </c>
      <c r="E9459" s="6" t="s">
        <v>5893</v>
      </c>
      <c r="F9459" s="6" t="s">
        <v>32904</v>
      </c>
      <c r="G9459" s="6" t="s">
        <v>32905</v>
      </c>
      <c r="H9459" s="79">
        <v>10207.884065</v>
      </c>
    </row>
    <row r="9460" spans="1:8" x14ac:dyDescent="0.2">
      <c r="A9460" s="6">
        <v>30065878</v>
      </c>
      <c r="B9460" s="6" t="s">
        <v>32906</v>
      </c>
      <c r="C9460" s="6" t="s">
        <v>5933</v>
      </c>
      <c r="D9460" s="6" t="s">
        <v>18044</v>
      </c>
      <c r="E9460" s="6" t="s">
        <v>5638</v>
      </c>
      <c r="F9460" s="6" t="s">
        <v>32907</v>
      </c>
      <c r="G9460" s="6" t="s">
        <v>32908</v>
      </c>
      <c r="H9460" s="79">
        <v>10211.664344000001</v>
      </c>
    </row>
    <row r="9461" spans="1:8" x14ac:dyDescent="0.2">
      <c r="A9461" s="6">
        <v>30023374</v>
      </c>
      <c r="B9461" s="6" t="s">
        <v>32909</v>
      </c>
      <c r="C9461" s="6" t="s">
        <v>5702</v>
      </c>
      <c r="D9461" s="6" t="s">
        <v>18868</v>
      </c>
      <c r="E9461" s="6" t="s">
        <v>5638</v>
      </c>
      <c r="F9461" s="6" t="s">
        <v>32910</v>
      </c>
      <c r="G9461" s="6" t="s">
        <v>32911</v>
      </c>
      <c r="H9461" s="79">
        <v>10270.475699000001</v>
      </c>
    </row>
    <row r="9462" spans="1:8" x14ac:dyDescent="0.2">
      <c r="A9462" s="6">
        <v>30168094</v>
      </c>
      <c r="B9462" s="6" t="s">
        <v>32912</v>
      </c>
      <c r="C9462" s="6" t="s">
        <v>8509</v>
      </c>
      <c r="D9462" s="6" t="s">
        <v>11588</v>
      </c>
      <c r="E9462" s="6" t="s">
        <v>5893</v>
      </c>
      <c r="F9462" s="6" t="s">
        <v>32913</v>
      </c>
      <c r="G9462" s="6" t="s">
        <v>32914</v>
      </c>
      <c r="H9462" s="79">
        <v>10280.984093999999</v>
      </c>
    </row>
    <row r="9463" spans="1:8" x14ac:dyDescent="0.2">
      <c r="A9463" s="6">
        <v>30312616</v>
      </c>
      <c r="B9463" s="6" t="s">
        <v>32915</v>
      </c>
      <c r="C9463" s="6" t="s">
        <v>8513</v>
      </c>
      <c r="D9463" s="6" t="s">
        <v>11588</v>
      </c>
      <c r="E9463" s="6" t="s">
        <v>5893</v>
      </c>
      <c r="F9463" s="6" t="s">
        <v>32916</v>
      </c>
      <c r="G9463" s="6" t="s">
        <v>32917</v>
      </c>
      <c r="H9463" s="79">
        <v>10280.984093999999</v>
      </c>
    </row>
    <row r="9464" spans="1:8" x14ac:dyDescent="0.2">
      <c r="A9464" s="6">
        <v>30139704</v>
      </c>
      <c r="B9464" s="6" t="s">
        <v>32918</v>
      </c>
      <c r="C9464" s="6" t="s">
        <v>8517</v>
      </c>
      <c r="D9464" s="6" t="s">
        <v>11588</v>
      </c>
      <c r="E9464" s="6" t="s">
        <v>5893</v>
      </c>
      <c r="F9464" s="6" t="s">
        <v>32919</v>
      </c>
      <c r="G9464" s="6" t="s">
        <v>32920</v>
      </c>
      <c r="H9464" s="79">
        <v>10280.984093999999</v>
      </c>
    </row>
    <row r="9465" spans="1:8" x14ac:dyDescent="0.2">
      <c r="A9465" s="6">
        <v>30406454</v>
      </c>
      <c r="B9465" s="6" t="s">
        <v>32921</v>
      </c>
      <c r="C9465" s="6" t="s">
        <v>8521</v>
      </c>
      <c r="D9465" s="6" t="s">
        <v>11588</v>
      </c>
      <c r="E9465" s="6" t="s">
        <v>5893</v>
      </c>
      <c r="F9465" s="6" t="s">
        <v>32922</v>
      </c>
      <c r="G9465" s="6" t="s">
        <v>32923</v>
      </c>
      <c r="H9465" s="79">
        <v>10280.984093999999</v>
      </c>
    </row>
    <row r="9466" spans="1:8" x14ac:dyDescent="0.2">
      <c r="A9466" s="6">
        <v>30208407</v>
      </c>
      <c r="B9466" s="6" t="s">
        <v>32924</v>
      </c>
      <c r="C9466" s="6" t="s">
        <v>8525</v>
      </c>
      <c r="D9466" s="6" t="s">
        <v>11588</v>
      </c>
      <c r="E9466" s="6" t="s">
        <v>5893</v>
      </c>
      <c r="F9466" s="6" t="s">
        <v>32925</v>
      </c>
      <c r="G9466" s="6" t="s">
        <v>32926</v>
      </c>
      <c r="H9466" s="79">
        <v>10280.984093999999</v>
      </c>
    </row>
    <row r="9467" spans="1:8" x14ac:dyDescent="0.2">
      <c r="A9467" s="6">
        <v>30417138</v>
      </c>
      <c r="B9467" s="6" t="s">
        <v>32927</v>
      </c>
      <c r="C9467" s="6" t="s">
        <v>6572</v>
      </c>
      <c r="D9467" s="6" t="s">
        <v>11588</v>
      </c>
      <c r="E9467" s="6" t="s">
        <v>5893</v>
      </c>
      <c r="F9467" s="6" t="s">
        <v>32928</v>
      </c>
      <c r="G9467" s="6" t="s">
        <v>32929</v>
      </c>
      <c r="H9467" s="79">
        <v>10280.984093999999</v>
      </c>
    </row>
    <row r="9468" spans="1:8" x14ac:dyDescent="0.2">
      <c r="A9468" s="6">
        <v>30297441</v>
      </c>
      <c r="B9468" s="6" t="s">
        <v>32930</v>
      </c>
      <c r="C9468" s="6" t="s">
        <v>8517</v>
      </c>
      <c r="D9468" s="6" t="s">
        <v>19176</v>
      </c>
      <c r="E9468" s="6" t="s">
        <v>5893</v>
      </c>
      <c r="F9468" s="6" t="s">
        <v>32931</v>
      </c>
      <c r="G9468" s="6" t="s">
        <v>32932</v>
      </c>
      <c r="H9468" s="79">
        <v>10303.760673000001</v>
      </c>
    </row>
    <row r="9469" spans="1:8" x14ac:dyDescent="0.2">
      <c r="A9469" s="6">
        <v>30327145</v>
      </c>
      <c r="B9469" s="6" t="s">
        <v>32933</v>
      </c>
      <c r="C9469" s="6" t="s">
        <v>8517</v>
      </c>
      <c r="D9469" s="6" t="s">
        <v>19180</v>
      </c>
      <c r="E9469" s="6" t="s">
        <v>5893</v>
      </c>
      <c r="F9469" s="6" t="s">
        <v>32934</v>
      </c>
      <c r="G9469" s="6" t="s">
        <v>32935</v>
      </c>
      <c r="H9469" s="79">
        <v>10303.760673000001</v>
      </c>
    </row>
    <row r="9470" spans="1:8" x14ac:dyDescent="0.2">
      <c r="A9470" s="6">
        <v>30136714</v>
      </c>
      <c r="B9470" s="6" t="s">
        <v>32936</v>
      </c>
      <c r="C9470" s="6" t="s">
        <v>9221</v>
      </c>
      <c r="D9470" s="6" t="s">
        <v>17993</v>
      </c>
      <c r="E9470" s="6" t="s">
        <v>15819</v>
      </c>
      <c r="F9470" s="6" t="s">
        <v>32937</v>
      </c>
      <c r="G9470" s="6" t="s">
        <v>32938</v>
      </c>
      <c r="H9470" s="79">
        <v>10305.315114999999</v>
      </c>
    </row>
    <row r="9471" spans="1:8" x14ac:dyDescent="0.2">
      <c r="A9471" s="6">
        <v>30181947</v>
      </c>
      <c r="B9471" s="6" t="s">
        <v>32939</v>
      </c>
      <c r="C9471" s="6" t="s">
        <v>9221</v>
      </c>
      <c r="D9471" s="6" t="s">
        <v>17997</v>
      </c>
      <c r="E9471" s="6" t="s">
        <v>15819</v>
      </c>
      <c r="F9471" s="6" t="s">
        <v>32940</v>
      </c>
      <c r="G9471" s="6" t="s">
        <v>32941</v>
      </c>
      <c r="H9471" s="79">
        <v>10305.315114999999</v>
      </c>
    </row>
    <row r="9472" spans="1:8" x14ac:dyDescent="0.2">
      <c r="A9472" s="6">
        <v>30213650</v>
      </c>
      <c r="B9472" s="6" t="s">
        <v>32942</v>
      </c>
      <c r="C9472" s="6" t="s">
        <v>6186</v>
      </c>
      <c r="D9472" s="6" t="s">
        <v>32943</v>
      </c>
      <c r="E9472" s="6" t="s">
        <v>5638</v>
      </c>
      <c r="F9472" s="6" t="s">
        <v>32944</v>
      </c>
      <c r="G9472" s="6" t="s">
        <v>32945</v>
      </c>
      <c r="H9472" s="79">
        <v>10305.315114999999</v>
      </c>
    </row>
    <row r="9473" spans="1:8" x14ac:dyDescent="0.2">
      <c r="A9473" s="6">
        <v>30085946</v>
      </c>
      <c r="B9473" s="6" t="s">
        <v>32946</v>
      </c>
      <c r="C9473" s="6" t="s">
        <v>5969</v>
      </c>
      <c r="D9473" s="6" t="s">
        <v>6338</v>
      </c>
      <c r="E9473" s="6" t="s">
        <v>5638</v>
      </c>
      <c r="F9473" s="6" t="s">
        <v>32947</v>
      </c>
      <c r="G9473" s="6" t="s">
        <v>32948</v>
      </c>
      <c r="H9473" s="79">
        <v>10313.245145000001</v>
      </c>
    </row>
    <row r="9474" spans="1:8" x14ac:dyDescent="0.2">
      <c r="A9474" s="6">
        <v>30394069</v>
      </c>
      <c r="B9474" s="6" t="s">
        <v>32949</v>
      </c>
      <c r="C9474" s="6" t="s">
        <v>5973</v>
      </c>
      <c r="D9474" s="6" t="s">
        <v>6338</v>
      </c>
      <c r="E9474" s="6" t="s">
        <v>5638</v>
      </c>
      <c r="F9474" s="6" t="s">
        <v>32950</v>
      </c>
      <c r="G9474" s="6" t="s">
        <v>32951</v>
      </c>
      <c r="H9474" s="79">
        <v>10313.245145000001</v>
      </c>
    </row>
    <row r="9475" spans="1:8" x14ac:dyDescent="0.2">
      <c r="A9475" s="6">
        <v>30181774</v>
      </c>
      <c r="B9475" s="6" t="s">
        <v>32952</v>
      </c>
      <c r="C9475" s="6" t="s">
        <v>5977</v>
      </c>
      <c r="D9475" s="6" t="s">
        <v>6338</v>
      </c>
      <c r="E9475" s="6" t="s">
        <v>5638</v>
      </c>
      <c r="F9475" s="6" t="s">
        <v>32953</v>
      </c>
      <c r="G9475" s="6" t="s">
        <v>32954</v>
      </c>
      <c r="H9475" s="79">
        <v>10313.245145000001</v>
      </c>
    </row>
    <row r="9476" spans="1:8" x14ac:dyDescent="0.2">
      <c r="A9476" s="6">
        <v>30379768</v>
      </c>
      <c r="B9476" s="6" t="s">
        <v>5401</v>
      </c>
      <c r="C9476" s="6" t="s">
        <v>8201</v>
      </c>
      <c r="D9476" s="6" t="s">
        <v>11268</v>
      </c>
      <c r="E9476" s="6" t="s">
        <v>5638</v>
      </c>
      <c r="F9476" s="6" t="s">
        <v>5397</v>
      </c>
      <c r="G9476" s="6" t="s">
        <v>5398</v>
      </c>
      <c r="H9476" s="79">
        <v>10316.135920999999</v>
      </c>
    </row>
    <row r="9477" spans="1:8" x14ac:dyDescent="0.2">
      <c r="A9477" s="6">
        <v>30369571</v>
      </c>
      <c r="B9477" s="6" t="s">
        <v>3472</v>
      </c>
      <c r="C9477" s="6" t="s">
        <v>8205</v>
      </c>
      <c r="D9477" s="6" t="s">
        <v>11268</v>
      </c>
      <c r="E9477" s="6" t="s">
        <v>5638</v>
      </c>
      <c r="F9477" s="6" t="s">
        <v>3467</v>
      </c>
      <c r="G9477" s="6" t="s">
        <v>3468</v>
      </c>
      <c r="H9477" s="79">
        <v>10316.135920999999</v>
      </c>
    </row>
    <row r="9478" spans="1:8" x14ac:dyDescent="0.2">
      <c r="A9478" s="6">
        <v>30305997</v>
      </c>
      <c r="B9478" s="6" t="s">
        <v>5286</v>
      </c>
      <c r="C9478" s="6" t="s">
        <v>8209</v>
      </c>
      <c r="D9478" s="6" t="s">
        <v>11268</v>
      </c>
      <c r="E9478" s="6" t="s">
        <v>5638</v>
      </c>
      <c r="F9478" s="6" t="s">
        <v>5282</v>
      </c>
      <c r="G9478" s="6" t="s">
        <v>5283</v>
      </c>
      <c r="H9478" s="79">
        <v>10316.135920999999</v>
      </c>
    </row>
    <row r="9479" spans="1:8" x14ac:dyDescent="0.2">
      <c r="A9479" s="6">
        <v>30223497</v>
      </c>
      <c r="B9479" s="6" t="s">
        <v>2671</v>
      </c>
      <c r="C9479" s="6" t="s">
        <v>8213</v>
      </c>
      <c r="D9479" s="6" t="s">
        <v>11268</v>
      </c>
      <c r="E9479" s="6" t="s">
        <v>5638</v>
      </c>
      <c r="F9479" s="6" t="s">
        <v>2666</v>
      </c>
      <c r="G9479" s="6" t="s">
        <v>2667</v>
      </c>
      <c r="H9479" s="79">
        <v>10316.135920999999</v>
      </c>
    </row>
    <row r="9480" spans="1:8" x14ac:dyDescent="0.2">
      <c r="A9480" s="6">
        <v>30323382</v>
      </c>
      <c r="B9480" s="6" t="s">
        <v>5357</v>
      </c>
      <c r="C9480" s="6" t="s">
        <v>8217</v>
      </c>
      <c r="D9480" s="6" t="s">
        <v>11268</v>
      </c>
      <c r="E9480" s="6" t="s">
        <v>5638</v>
      </c>
      <c r="F9480" s="6" t="s">
        <v>5353</v>
      </c>
      <c r="G9480" s="6" t="s">
        <v>5354</v>
      </c>
      <c r="H9480" s="79">
        <v>10316.135920999999</v>
      </c>
    </row>
    <row r="9481" spans="1:8" x14ac:dyDescent="0.2">
      <c r="A9481" s="6">
        <v>30274483</v>
      </c>
      <c r="B9481" s="6" t="s">
        <v>2230</v>
      </c>
      <c r="C9481" s="6" t="s">
        <v>6009</v>
      </c>
      <c r="D9481" s="6" t="s">
        <v>11268</v>
      </c>
      <c r="E9481" s="6" t="s">
        <v>5638</v>
      </c>
      <c r="F9481" s="6" t="s">
        <v>2225</v>
      </c>
      <c r="G9481" s="6" t="s">
        <v>2226</v>
      </c>
      <c r="H9481" s="79">
        <v>10316.135920999999</v>
      </c>
    </row>
    <row r="9482" spans="1:8" x14ac:dyDescent="0.2">
      <c r="A9482" s="6">
        <v>30208787</v>
      </c>
      <c r="B9482" s="6" t="s">
        <v>32955</v>
      </c>
      <c r="C9482" s="6" t="s">
        <v>8201</v>
      </c>
      <c r="D9482" s="6" t="s">
        <v>11295</v>
      </c>
      <c r="E9482" s="6" t="s">
        <v>5638</v>
      </c>
      <c r="F9482" s="6" t="s">
        <v>32956</v>
      </c>
      <c r="G9482" s="6" t="s">
        <v>32957</v>
      </c>
      <c r="H9482" s="79">
        <v>10316.135920999999</v>
      </c>
    </row>
    <row r="9483" spans="1:8" x14ac:dyDescent="0.2">
      <c r="A9483" s="6">
        <v>30267648</v>
      </c>
      <c r="B9483" s="6" t="s">
        <v>32958</v>
      </c>
      <c r="C9483" s="6" t="s">
        <v>8205</v>
      </c>
      <c r="D9483" s="6" t="s">
        <v>11295</v>
      </c>
      <c r="E9483" s="6" t="s">
        <v>5638</v>
      </c>
      <c r="F9483" s="6" t="s">
        <v>32959</v>
      </c>
      <c r="G9483" s="6" t="s">
        <v>32960</v>
      </c>
      <c r="H9483" s="79">
        <v>10316.135920999999</v>
      </c>
    </row>
    <row r="9484" spans="1:8" x14ac:dyDescent="0.2">
      <c r="A9484" s="6">
        <v>30329005</v>
      </c>
      <c r="B9484" s="6" t="s">
        <v>32961</v>
      </c>
      <c r="C9484" s="6" t="s">
        <v>8209</v>
      </c>
      <c r="D9484" s="6" t="s">
        <v>11295</v>
      </c>
      <c r="E9484" s="6" t="s">
        <v>5638</v>
      </c>
      <c r="F9484" s="6" t="s">
        <v>32962</v>
      </c>
      <c r="G9484" s="6" t="s">
        <v>32963</v>
      </c>
      <c r="H9484" s="79">
        <v>10316.135920999999</v>
      </c>
    </row>
    <row r="9485" spans="1:8" x14ac:dyDescent="0.2">
      <c r="A9485" s="6">
        <v>30069890</v>
      </c>
      <c r="B9485" s="6" t="s">
        <v>32964</v>
      </c>
      <c r="C9485" s="6" t="s">
        <v>8213</v>
      </c>
      <c r="D9485" s="6" t="s">
        <v>11295</v>
      </c>
      <c r="E9485" s="6" t="s">
        <v>5638</v>
      </c>
      <c r="F9485" s="6" t="s">
        <v>32965</v>
      </c>
      <c r="G9485" s="6" t="s">
        <v>32966</v>
      </c>
      <c r="H9485" s="79">
        <v>10316.135920999999</v>
      </c>
    </row>
    <row r="9486" spans="1:8" x14ac:dyDescent="0.2">
      <c r="A9486" s="6">
        <v>30176998</v>
      </c>
      <c r="B9486" s="6" t="s">
        <v>32967</v>
      </c>
      <c r="C9486" s="6" t="s">
        <v>8217</v>
      </c>
      <c r="D9486" s="6" t="s">
        <v>11295</v>
      </c>
      <c r="E9486" s="6" t="s">
        <v>5638</v>
      </c>
      <c r="F9486" s="6" t="s">
        <v>32968</v>
      </c>
      <c r="G9486" s="6" t="s">
        <v>32969</v>
      </c>
      <c r="H9486" s="79">
        <v>10316.135920999999</v>
      </c>
    </row>
    <row r="9487" spans="1:8" x14ac:dyDescent="0.2">
      <c r="A9487" s="6">
        <v>30197718</v>
      </c>
      <c r="B9487" s="6" t="s">
        <v>32970</v>
      </c>
      <c r="C9487" s="6" t="s">
        <v>6009</v>
      </c>
      <c r="D9487" s="6" t="s">
        <v>11295</v>
      </c>
      <c r="E9487" s="6" t="s">
        <v>5638</v>
      </c>
      <c r="F9487" s="6" t="s">
        <v>32971</v>
      </c>
      <c r="G9487" s="6" t="s">
        <v>32972</v>
      </c>
      <c r="H9487" s="79">
        <v>10316.135920999999</v>
      </c>
    </row>
    <row r="9488" spans="1:8" x14ac:dyDescent="0.2">
      <c r="A9488" s="6">
        <v>30063214</v>
      </c>
      <c r="B9488" s="6" t="s">
        <v>32973</v>
      </c>
      <c r="C9488" s="6" t="s">
        <v>6604</v>
      </c>
      <c r="D9488" s="6" t="s">
        <v>19180</v>
      </c>
      <c r="E9488" s="6" t="s">
        <v>5893</v>
      </c>
      <c r="F9488" s="6" t="s">
        <v>32974</v>
      </c>
      <c r="G9488" s="6" t="s">
        <v>32975</v>
      </c>
      <c r="H9488" s="79">
        <v>10368.342524</v>
      </c>
    </row>
    <row r="9489" spans="1:8" x14ac:dyDescent="0.2">
      <c r="A9489" s="6">
        <v>30040401</v>
      </c>
      <c r="B9489" s="6" t="s">
        <v>32976</v>
      </c>
      <c r="C9489" s="6" t="s">
        <v>7246</v>
      </c>
      <c r="D9489" s="6" t="s">
        <v>17969</v>
      </c>
      <c r="E9489" s="6" t="s">
        <v>5893</v>
      </c>
      <c r="F9489" s="6" t="s">
        <v>32977</v>
      </c>
      <c r="G9489" s="6" t="s">
        <v>32978</v>
      </c>
      <c r="H9489" s="79">
        <v>10398.200245</v>
      </c>
    </row>
    <row r="9490" spans="1:8" x14ac:dyDescent="0.2">
      <c r="A9490" s="6">
        <v>30328244</v>
      </c>
      <c r="B9490" s="6" t="s">
        <v>32979</v>
      </c>
      <c r="C9490" s="6" t="s">
        <v>7246</v>
      </c>
      <c r="D9490" s="6" t="s">
        <v>17973</v>
      </c>
      <c r="E9490" s="6" t="s">
        <v>5893</v>
      </c>
      <c r="F9490" s="6" t="s">
        <v>32980</v>
      </c>
      <c r="G9490" s="6" t="s">
        <v>32981</v>
      </c>
      <c r="H9490" s="79">
        <v>10398.200245</v>
      </c>
    </row>
    <row r="9491" spans="1:8" x14ac:dyDescent="0.2">
      <c r="A9491" s="6">
        <v>30089546</v>
      </c>
      <c r="B9491" s="6" t="s">
        <v>32982</v>
      </c>
      <c r="C9491" s="6" t="s">
        <v>6628</v>
      </c>
      <c r="D9491" s="6" t="s">
        <v>19176</v>
      </c>
      <c r="E9491" s="6" t="s">
        <v>5893</v>
      </c>
      <c r="F9491" s="6" t="s">
        <v>32983</v>
      </c>
      <c r="G9491" s="6" t="s">
        <v>32984</v>
      </c>
      <c r="H9491" s="79">
        <v>10420.548580999999</v>
      </c>
    </row>
    <row r="9492" spans="1:8" x14ac:dyDescent="0.2">
      <c r="A9492" s="6">
        <v>30270268</v>
      </c>
      <c r="B9492" s="6" t="s">
        <v>32985</v>
      </c>
      <c r="C9492" s="6" t="s">
        <v>5744</v>
      </c>
      <c r="D9492" s="6" t="s">
        <v>17969</v>
      </c>
      <c r="E9492" s="6" t="s">
        <v>5893</v>
      </c>
      <c r="F9492" s="6" t="s">
        <v>32986</v>
      </c>
      <c r="G9492" s="6" t="s">
        <v>32987</v>
      </c>
      <c r="H9492" s="79">
        <v>10429.686917999999</v>
      </c>
    </row>
    <row r="9493" spans="1:8" x14ac:dyDescent="0.2">
      <c r="A9493" s="6">
        <v>30053931</v>
      </c>
      <c r="B9493" s="6" t="s">
        <v>32988</v>
      </c>
      <c r="C9493" s="6" t="s">
        <v>5748</v>
      </c>
      <c r="D9493" s="6" t="s">
        <v>17969</v>
      </c>
      <c r="E9493" s="6" t="s">
        <v>5893</v>
      </c>
      <c r="F9493" s="6" t="s">
        <v>32989</v>
      </c>
      <c r="G9493" s="6" t="s">
        <v>32990</v>
      </c>
      <c r="H9493" s="79">
        <v>10429.686917999999</v>
      </c>
    </row>
    <row r="9494" spans="1:8" x14ac:dyDescent="0.2">
      <c r="A9494" s="6">
        <v>30288076</v>
      </c>
      <c r="B9494" s="6" t="s">
        <v>32991</v>
      </c>
      <c r="C9494" s="6" t="s">
        <v>5752</v>
      </c>
      <c r="D9494" s="6" t="s">
        <v>17969</v>
      </c>
      <c r="E9494" s="6" t="s">
        <v>5893</v>
      </c>
      <c r="F9494" s="6" t="s">
        <v>32992</v>
      </c>
      <c r="G9494" s="6" t="s">
        <v>32993</v>
      </c>
      <c r="H9494" s="79">
        <v>10429.686917999999</v>
      </c>
    </row>
    <row r="9495" spans="1:8" x14ac:dyDescent="0.2">
      <c r="A9495" s="6">
        <v>30080220</v>
      </c>
      <c r="B9495" s="6" t="s">
        <v>32994</v>
      </c>
      <c r="C9495" s="6" t="s">
        <v>5756</v>
      </c>
      <c r="D9495" s="6" t="s">
        <v>17969</v>
      </c>
      <c r="E9495" s="6" t="s">
        <v>5893</v>
      </c>
      <c r="F9495" s="6" t="s">
        <v>32995</v>
      </c>
      <c r="G9495" s="6" t="s">
        <v>32996</v>
      </c>
      <c r="H9495" s="79">
        <v>10429.686917999999</v>
      </c>
    </row>
    <row r="9496" spans="1:8" x14ac:dyDescent="0.2">
      <c r="A9496" s="6">
        <v>30317679</v>
      </c>
      <c r="B9496" s="6" t="s">
        <v>32997</v>
      </c>
      <c r="C9496" s="6" t="s">
        <v>5759</v>
      </c>
      <c r="D9496" s="6" t="s">
        <v>17969</v>
      </c>
      <c r="E9496" s="6" t="s">
        <v>5893</v>
      </c>
      <c r="F9496" s="6" t="s">
        <v>32998</v>
      </c>
      <c r="G9496" s="6" t="s">
        <v>32999</v>
      </c>
      <c r="H9496" s="79">
        <v>10429.686917999999</v>
      </c>
    </row>
    <row r="9497" spans="1:8" x14ac:dyDescent="0.2">
      <c r="A9497" s="6">
        <v>30049282</v>
      </c>
      <c r="B9497" s="6" t="s">
        <v>33000</v>
      </c>
      <c r="C9497" s="6" t="s">
        <v>5744</v>
      </c>
      <c r="D9497" s="6" t="s">
        <v>17973</v>
      </c>
      <c r="E9497" s="6" t="s">
        <v>5893</v>
      </c>
      <c r="F9497" s="6" t="s">
        <v>33001</v>
      </c>
      <c r="G9497" s="6" t="s">
        <v>33002</v>
      </c>
      <c r="H9497" s="79">
        <v>10429.686917999999</v>
      </c>
    </row>
    <row r="9498" spans="1:8" x14ac:dyDescent="0.2">
      <c r="A9498" s="6">
        <v>30322289</v>
      </c>
      <c r="B9498" s="6" t="s">
        <v>33003</v>
      </c>
      <c r="C9498" s="6" t="s">
        <v>5748</v>
      </c>
      <c r="D9498" s="6" t="s">
        <v>17973</v>
      </c>
      <c r="E9498" s="6" t="s">
        <v>5893</v>
      </c>
      <c r="F9498" s="6" t="s">
        <v>33004</v>
      </c>
      <c r="G9498" s="6" t="s">
        <v>33005</v>
      </c>
      <c r="H9498" s="79">
        <v>10429.686917999999</v>
      </c>
    </row>
    <row r="9499" spans="1:8" x14ac:dyDescent="0.2">
      <c r="A9499" s="6">
        <v>30099767</v>
      </c>
      <c r="B9499" s="6" t="s">
        <v>33006</v>
      </c>
      <c r="C9499" s="6" t="s">
        <v>5752</v>
      </c>
      <c r="D9499" s="6" t="s">
        <v>17973</v>
      </c>
      <c r="E9499" s="6" t="s">
        <v>5893</v>
      </c>
      <c r="F9499" s="6" t="s">
        <v>33007</v>
      </c>
      <c r="G9499" s="6" t="s">
        <v>33008</v>
      </c>
      <c r="H9499" s="79">
        <v>10429.686917999999</v>
      </c>
    </row>
    <row r="9500" spans="1:8" x14ac:dyDescent="0.2">
      <c r="A9500" s="6">
        <v>30244614</v>
      </c>
      <c r="B9500" s="6" t="s">
        <v>33009</v>
      </c>
      <c r="C9500" s="6" t="s">
        <v>5756</v>
      </c>
      <c r="D9500" s="6" t="s">
        <v>17973</v>
      </c>
      <c r="E9500" s="6" t="s">
        <v>5893</v>
      </c>
      <c r="F9500" s="6" t="s">
        <v>33010</v>
      </c>
      <c r="G9500" s="6" t="s">
        <v>33011</v>
      </c>
      <c r="H9500" s="79">
        <v>10429.686917999999</v>
      </c>
    </row>
    <row r="9501" spans="1:8" x14ac:dyDescent="0.2">
      <c r="A9501" s="6">
        <v>30110634</v>
      </c>
      <c r="B9501" s="6" t="s">
        <v>2936</v>
      </c>
      <c r="C9501" s="6" t="s">
        <v>5759</v>
      </c>
      <c r="D9501" s="6" t="s">
        <v>17973</v>
      </c>
      <c r="E9501" s="6" t="s">
        <v>5893</v>
      </c>
      <c r="F9501" s="6" t="s">
        <v>2932</v>
      </c>
      <c r="G9501" s="6" t="s">
        <v>2933</v>
      </c>
      <c r="H9501" s="79">
        <v>10429.686917999999</v>
      </c>
    </row>
    <row r="9502" spans="1:8" x14ac:dyDescent="0.2">
      <c r="A9502" s="6">
        <v>30013350</v>
      </c>
      <c r="B9502" s="6" t="s">
        <v>33012</v>
      </c>
      <c r="C9502" s="6" t="s">
        <v>7131</v>
      </c>
      <c r="D9502" s="6" t="s">
        <v>17993</v>
      </c>
      <c r="E9502" s="6" t="s">
        <v>15819</v>
      </c>
      <c r="F9502" s="6" t="s">
        <v>33013</v>
      </c>
      <c r="G9502" s="6" t="s">
        <v>33014</v>
      </c>
      <c r="H9502" s="79">
        <v>10431.985321</v>
      </c>
    </row>
    <row r="9503" spans="1:8" x14ac:dyDescent="0.2">
      <c r="A9503" s="6">
        <v>30187414</v>
      </c>
      <c r="B9503" s="6" t="s">
        <v>33015</v>
      </c>
      <c r="C9503" s="6" t="s">
        <v>7131</v>
      </c>
      <c r="D9503" s="6" t="s">
        <v>17997</v>
      </c>
      <c r="E9503" s="6" t="s">
        <v>15819</v>
      </c>
      <c r="F9503" s="6" t="s">
        <v>33016</v>
      </c>
      <c r="G9503" s="6" t="s">
        <v>33017</v>
      </c>
      <c r="H9503" s="79">
        <v>10431.985321</v>
      </c>
    </row>
    <row r="9504" spans="1:8" x14ac:dyDescent="0.2">
      <c r="A9504" s="6">
        <v>30185581</v>
      </c>
      <c r="B9504" s="6" t="s">
        <v>33018</v>
      </c>
      <c r="C9504" s="6" t="s">
        <v>9365</v>
      </c>
      <c r="D9504" s="6" t="s">
        <v>17997</v>
      </c>
      <c r="E9504" s="6" t="s">
        <v>15819</v>
      </c>
      <c r="F9504" s="6" t="s">
        <v>33019</v>
      </c>
      <c r="G9504" s="6" t="s">
        <v>33018</v>
      </c>
      <c r="H9504" s="79">
        <v>10448.699189000001</v>
      </c>
    </row>
    <row r="9505" spans="1:8" x14ac:dyDescent="0.2">
      <c r="A9505" s="6">
        <v>30257873</v>
      </c>
      <c r="B9505" s="6" t="s">
        <v>33020</v>
      </c>
      <c r="C9505" s="6" t="s">
        <v>6278</v>
      </c>
      <c r="D9505" s="6" t="s">
        <v>28070</v>
      </c>
      <c r="E9505" s="6" t="s">
        <v>5638</v>
      </c>
      <c r="F9505" s="6" t="s">
        <v>33021</v>
      </c>
      <c r="G9505" s="6" t="s">
        <v>33022</v>
      </c>
      <c r="H9505" s="79">
        <v>10448.699189000001</v>
      </c>
    </row>
    <row r="9506" spans="1:8" x14ac:dyDescent="0.2">
      <c r="A9506" s="6">
        <v>30187727</v>
      </c>
      <c r="B9506" s="6" t="s">
        <v>33023</v>
      </c>
      <c r="C9506" s="6" t="s">
        <v>5642</v>
      </c>
      <c r="D9506" s="6" t="s">
        <v>27448</v>
      </c>
      <c r="E9506" s="6" t="s">
        <v>5638</v>
      </c>
      <c r="F9506" s="6" t="s">
        <v>33024</v>
      </c>
      <c r="G9506" s="6" t="s">
        <v>33025</v>
      </c>
      <c r="H9506" s="79">
        <v>10500.916653</v>
      </c>
    </row>
    <row r="9507" spans="1:8" x14ac:dyDescent="0.2">
      <c r="A9507" s="6">
        <v>30267575</v>
      </c>
      <c r="B9507" s="6" t="s">
        <v>33026</v>
      </c>
      <c r="C9507" s="6" t="s">
        <v>5744</v>
      </c>
      <c r="D9507" s="6" t="s">
        <v>18358</v>
      </c>
      <c r="E9507" s="6" t="s">
        <v>5638</v>
      </c>
      <c r="F9507" s="6" t="s">
        <v>33027</v>
      </c>
      <c r="G9507" s="6" t="s">
        <v>33028</v>
      </c>
      <c r="H9507" s="79">
        <v>10520.381627000001</v>
      </c>
    </row>
    <row r="9508" spans="1:8" x14ac:dyDescent="0.2">
      <c r="A9508" s="6">
        <v>30012914</v>
      </c>
      <c r="B9508" s="6" t="s">
        <v>33029</v>
      </c>
      <c r="C9508" s="6" t="s">
        <v>7326</v>
      </c>
      <c r="D9508" s="6" t="s">
        <v>7351</v>
      </c>
      <c r="E9508" s="6" t="s">
        <v>5638</v>
      </c>
      <c r="F9508" s="6" t="s">
        <v>33030</v>
      </c>
      <c r="G9508" s="6" t="s">
        <v>33031</v>
      </c>
      <c r="H9508" s="79">
        <v>10566.593046</v>
      </c>
    </row>
    <row r="9509" spans="1:8" x14ac:dyDescent="0.2">
      <c r="A9509" s="6">
        <v>30067471</v>
      </c>
      <c r="B9509" s="6" t="s">
        <v>33032</v>
      </c>
      <c r="C9509" s="6" t="s">
        <v>7326</v>
      </c>
      <c r="D9509" s="6" t="s">
        <v>7755</v>
      </c>
      <c r="E9509" s="6" t="s">
        <v>5638</v>
      </c>
      <c r="F9509" s="6" t="s">
        <v>33033</v>
      </c>
      <c r="G9509" s="6" t="s">
        <v>33034</v>
      </c>
      <c r="H9509" s="79">
        <v>10566.593046</v>
      </c>
    </row>
    <row r="9510" spans="1:8" x14ac:dyDescent="0.2">
      <c r="A9510" s="6">
        <v>30450126</v>
      </c>
      <c r="B9510" s="6" t="s">
        <v>33035</v>
      </c>
      <c r="C9510" s="6" t="s">
        <v>5740</v>
      </c>
      <c r="D9510" s="6" t="s">
        <v>19160</v>
      </c>
      <c r="E9510" s="6" t="s">
        <v>5638</v>
      </c>
      <c r="F9510" s="6" t="s">
        <v>33036</v>
      </c>
      <c r="G9510" s="6" t="s">
        <v>33037</v>
      </c>
      <c r="H9510" s="79">
        <v>10633.840312</v>
      </c>
    </row>
    <row r="9511" spans="1:8" x14ac:dyDescent="0.2">
      <c r="A9511" s="6">
        <v>30345721</v>
      </c>
      <c r="B9511" s="6" t="s">
        <v>33038</v>
      </c>
      <c r="C9511" s="6" t="s">
        <v>31755</v>
      </c>
      <c r="D9511" s="6" t="s">
        <v>19351</v>
      </c>
      <c r="E9511" s="6" t="s">
        <v>5893</v>
      </c>
      <c r="F9511" s="6" t="s">
        <v>33039</v>
      </c>
      <c r="G9511" s="6" t="s">
        <v>33040</v>
      </c>
      <c r="H9511" s="79">
        <v>10633.840312</v>
      </c>
    </row>
    <row r="9512" spans="1:8" x14ac:dyDescent="0.2">
      <c r="A9512" s="6">
        <v>30216579</v>
      </c>
      <c r="B9512" s="6" t="s">
        <v>33041</v>
      </c>
      <c r="C9512" s="6" t="s">
        <v>18987</v>
      </c>
      <c r="D9512" s="6" t="s">
        <v>20977</v>
      </c>
      <c r="E9512" s="6" t="s">
        <v>5638</v>
      </c>
      <c r="F9512" s="6" t="s">
        <v>33042</v>
      </c>
      <c r="G9512" s="6" t="s">
        <v>33043</v>
      </c>
      <c r="H9512" s="79">
        <v>10633.840312</v>
      </c>
    </row>
    <row r="9513" spans="1:8" x14ac:dyDescent="0.2">
      <c r="A9513" s="6">
        <v>30062106</v>
      </c>
      <c r="B9513" s="6" t="s">
        <v>33044</v>
      </c>
      <c r="C9513" s="6" t="s">
        <v>7246</v>
      </c>
      <c r="D9513" s="6" t="s">
        <v>22958</v>
      </c>
      <c r="E9513" s="6" t="s">
        <v>5638</v>
      </c>
      <c r="F9513" s="6" t="s">
        <v>33045</v>
      </c>
      <c r="G9513" s="6" t="s">
        <v>33046</v>
      </c>
      <c r="H9513" s="79">
        <v>10678.865757</v>
      </c>
    </row>
    <row r="9514" spans="1:8" x14ac:dyDescent="0.2">
      <c r="A9514" s="6">
        <v>30249664</v>
      </c>
      <c r="B9514" s="6" t="s">
        <v>33047</v>
      </c>
      <c r="C9514" s="6" t="s">
        <v>7246</v>
      </c>
      <c r="D9514" s="6" t="s">
        <v>7351</v>
      </c>
      <c r="E9514" s="6" t="s">
        <v>5638</v>
      </c>
      <c r="F9514" s="6" t="s">
        <v>33048</v>
      </c>
      <c r="G9514" s="6" t="s">
        <v>33049</v>
      </c>
      <c r="H9514" s="79">
        <v>10678.865757</v>
      </c>
    </row>
    <row r="9515" spans="1:8" x14ac:dyDescent="0.2">
      <c r="A9515" s="6">
        <v>30131151</v>
      </c>
      <c r="B9515" s="6" t="s">
        <v>33050</v>
      </c>
      <c r="C9515" s="6" t="s">
        <v>8654</v>
      </c>
      <c r="D9515" s="6" t="s">
        <v>19176</v>
      </c>
      <c r="E9515" s="6" t="s">
        <v>5893</v>
      </c>
      <c r="F9515" s="6" t="s">
        <v>33051</v>
      </c>
      <c r="G9515" s="6" t="s">
        <v>33052</v>
      </c>
      <c r="H9515" s="79">
        <v>10679.022262</v>
      </c>
    </row>
    <row r="9516" spans="1:8" x14ac:dyDescent="0.2">
      <c r="A9516" s="6">
        <v>30174969</v>
      </c>
      <c r="B9516" s="6" t="s">
        <v>33053</v>
      </c>
      <c r="C9516" s="6" t="s">
        <v>8654</v>
      </c>
      <c r="D9516" s="6" t="s">
        <v>19180</v>
      </c>
      <c r="E9516" s="6" t="s">
        <v>5893</v>
      </c>
      <c r="F9516" s="6" t="s">
        <v>33054</v>
      </c>
      <c r="G9516" s="6" t="s">
        <v>33055</v>
      </c>
      <c r="H9516" s="79">
        <v>10679.022262</v>
      </c>
    </row>
    <row r="9517" spans="1:8" x14ac:dyDescent="0.2">
      <c r="A9517" s="6">
        <v>30084332</v>
      </c>
      <c r="B9517" s="6" t="s">
        <v>33056</v>
      </c>
      <c r="C9517" s="6" t="s">
        <v>33057</v>
      </c>
      <c r="D9517" s="6" t="s">
        <v>19351</v>
      </c>
      <c r="E9517" s="6" t="s">
        <v>5893</v>
      </c>
      <c r="F9517" s="6" t="s">
        <v>33058</v>
      </c>
      <c r="G9517" s="6" t="s">
        <v>33059</v>
      </c>
      <c r="H9517" s="79">
        <v>10680.198893999999</v>
      </c>
    </row>
    <row r="9518" spans="1:8" x14ac:dyDescent="0.2">
      <c r="A9518" s="6">
        <v>30083972</v>
      </c>
      <c r="B9518" s="6" t="s">
        <v>33060</v>
      </c>
      <c r="C9518" s="6" t="s">
        <v>21014</v>
      </c>
      <c r="D9518" s="6" t="s">
        <v>20977</v>
      </c>
      <c r="E9518" s="6" t="s">
        <v>5638</v>
      </c>
      <c r="F9518" s="6" t="s">
        <v>33061</v>
      </c>
      <c r="G9518" s="6" t="s">
        <v>33062</v>
      </c>
      <c r="H9518" s="79">
        <v>10680.198893999999</v>
      </c>
    </row>
    <row r="9519" spans="1:8" x14ac:dyDescent="0.2">
      <c r="A9519" s="6">
        <v>30302802</v>
      </c>
      <c r="B9519" s="6" t="s">
        <v>33063</v>
      </c>
      <c r="C9519" s="6" t="s">
        <v>5736</v>
      </c>
      <c r="D9519" s="6" t="s">
        <v>17969</v>
      </c>
      <c r="E9519" s="6" t="s">
        <v>5893</v>
      </c>
      <c r="F9519" s="6" t="s">
        <v>33064</v>
      </c>
      <c r="G9519" s="6" t="s">
        <v>33065</v>
      </c>
      <c r="H9519" s="79">
        <v>10790.260316</v>
      </c>
    </row>
    <row r="9520" spans="1:8" x14ac:dyDescent="0.2">
      <c r="A9520" s="6">
        <v>30110330</v>
      </c>
      <c r="B9520" s="6" t="s">
        <v>33066</v>
      </c>
      <c r="C9520" s="6" t="s">
        <v>5736</v>
      </c>
      <c r="D9520" s="6" t="s">
        <v>17973</v>
      </c>
      <c r="E9520" s="6" t="s">
        <v>5893</v>
      </c>
      <c r="F9520" s="6" t="s">
        <v>33067</v>
      </c>
      <c r="G9520" s="6" t="s">
        <v>33068</v>
      </c>
      <c r="H9520" s="79">
        <v>10790.260316</v>
      </c>
    </row>
    <row r="9521" spans="1:8" x14ac:dyDescent="0.2">
      <c r="A9521" s="6">
        <v>30026328</v>
      </c>
      <c r="B9521" s="6" t="s">
        <v>33069</v>
      </c>
      <c r="C9521" s="6" t="s">
        <v>6628</v>
      </c>
      <c r="D9521" s="6" t="s">
        <v>19180</v>
      </c>
      <c r="E9521" s="6" t="s">
        <v>5893</v>
      </c>
      <c r="F9521" s="6" t="s">
        <v>33070</v>
      </c>
      <c r="G9521" s="6" t="s">
        <v>33071</v>
      </c>
      <c r="H9521" s="79">
        <v>10792.426718999999</v>
      </c>
    </row>
    <row r="9522" spans="1:8" x14ac:dyDescent="0.2">
      <c r="A9522" s="6">
        <v>30074214</v>
      </c>
      <c r="B9522" s="6" t="s">
        <v>33072</v>
      </c>
      <c r="C9522" s="6" t="s">
        <v>10813</v>
      </c>
      <c r="D9522" s="6" t="s">
        <v>18044</v>
      </c>
      <c r="E9522" s="6" t="s">
        <v>5638</v>
      </c>
      <c r="F9522" s="6" t="s">
        <v>33073</v>
      </c>
      <c r="G9522" s="6" t="s">
        <v>33074</v>
      </c>
      <c r="H9522" s="79">
        <v>10802.806656000001</v>
      </c>
    </row>
    <row r="9523" spans="1:8" x14ac:dyDescent="0.2">
      <c r="A9523" s="6">
        <v>30164543</v>
      </c>
      <c r="B9523" s="6" t="s">
        <v>33075</v>
      </c>
      <c r="C9523" s="6" t="s">
        <v>6436</v>
      </c>
      <c r="D9523" s="6" t="s">
        <v>9992</v>
      </c>
      <c r="E9523" s="6" t="s">
        <v>9993</v>
      </c>
      <c r="F9523" s="6" t="s">
        <v>33076</v>
      </c>
      <c r="G9523" s="6" t="s">
        <v>33077</v>
      </c>
      <c r="H9523" s="79">
        <v>10806.025954000001</v>
      </c>
    </row>
    <row r="9524" spans="1:8" x14ac:dyDescent="0.2">
      <c r="A9524" s="6">
        <v>30150076</v>
      </c>
      <c r="B9524" s="6" t="s">
        <v>33078</v>
      </c>
      <c r="C9524" s="6" t="s">
        <v>6440</v>
      </c>
      <c r="D9524" s="6" t="s">
        <v>9992</v>
      </c>
      <c r="E9524" s="6" t="s">
        <v>9993</v>
      </c>
      <c r="F9524" s="6" t="s">
        <v>33079</v>
      </c>
      <c r="G9524" s="6" t="s">
        <v>33080</v>
      </c>
      <c r="H9524" s="79">
        <v>10806.025954000001</v>
      </c>
    </row>
    <row r="9525" spans="1:8" x14ac:dyDescent="0.2">
      <c r="A9525" s="6">
        <v>30181888</v>
      </c>
      <c r="B9525" s="6" t="s">
        <v>33081</v>
      </c>
      <c r="C9525" s="6" t="s">
        <v>6444</v>
      </c>
      <c r="D9525" s="6" t="s">
        <v>9992</v>
      </c>
      <c r="E9525" s="6" t="s">
        <v>9993</v>
      </c>
      <c r="F9525" s="6" t="s">
        <v>33082</v>
      </c>
      <c r="G9525" s="6" t="s">
        <v>33083</v>
      </c>
      <c r="H9525" s="79">
        <v>10806.025954000001</v>
      </c>
    </row>
    <row r="9526" spans="1:8" x14ac:dyDescent="0.2">
      <c r="A9526" s="6">
        <v>30322565</v>
      </c>
      <c r="B9526" s="6" t="s">
        <v>33084</v>
      </c>
      <c r="C9526" s="6" t="s">
        <v>9365</v>
      </c>
      <c r="D9526" s="6" t="s">
        <v>17993</v>
      </c>
      <c r="E9526" s="6" t="s">
        <v>15819</v>
      </c>
      <c r="F9526" s="6" t="s">
        <v>33085</v>
      </c>
      <c r="G9526" s="6" t="s">
        <v>33086</v>
      </c>
      <c r="H9526" s="79">
        <v>10831.858426999999</v>
      </c>
    </row>
    <row r="9527" spans="1:8" x14ac:dyDescent="0.2">
      <c r="A9527" s="6">
        <v>30170109</v>
      </c>
      <c r="B9527" s="6" t="s">
        <v>33087</v>
      </c>
      <c r="C9527" s="6" t="s">
        <v>6246</v>
      </c>
      <c r="D9527" s="6" t="s">
        <v>17969</v>
      </c>
      <c r="E9527" s="6" t="s">
        <v>5893</v>
      </c>
      <c r="F9527" s="6" t="s">
        <v>33088</v>
      </c>
      <c r="G9527" s="6" t="s">
        <v>33089</v>
      </c>
      <c r="H9527" s="79">
        <v>10847.796168999999</v>
      </c>
    </row>
    <row r="9528" spans="1:8" x14ac:dyDescent="0.2">
      <c r="A9528" s="6">
        <v>30368852</v>
      </c>
      <c r="B9528" s="6" t="s">
        <v>33090</v>
      </c>
      <c r="C9528" s="6" t="s">
        <v>6246</v>
      </c>
      <c r="D9528" s="6" t="s">
        <v>17973</v>
      </c>
      <c r="E9528" s="6" t="s">
        <v>5893</v>
      </c>
      <c r="F9528" s="6" t="s">
        <v>33091</v>
      </c>
      <c r="G9528" s="6" t="s">
        <v>33092</v>
      </c>
      <c r="H9528" s="79">
        <v>10847.796168999999</v>
      </c>
    </row>
    <row r="9529" spans="1:8" x14ac:dyDescent="0.2">
      <c r="A9529" s="6">
        <v>30337184</v>
      </c>
      <c r="B9529" s="6" t="s">
        <v>33093</v>
      </c>
      <c r="C9529" s="6" t="s">
        <v>33094</v>
      </c>
      <c r="D9529" s="6" t="s">
        <v>19351</v>
      </c>
      <c r="E9529" s="6" t="s">
        <v>5893</v>
      </c>
      <c r="F9529" s="6" t="s">
        <v>33095</v>
      </c>
      <c r="G9529" s="6" t="s">
        <v>33096</v>
      </c>
      <c r="H9529" s="79">
        <v>10858.488299000001</v>
      </c>
    </row>
    <row r="9530" spans="1:8" x14ac:dyDescent="0.2">
      <c r="A9530" s="6">
        <v>30211590</v>
      </c>
      <c r="B9530" s="6" t="s">
        <v>33097</v>
      </c>
      <c r="C9530" s="6" t="s">
        <v>5937</v>
      </c>
      <c r="D9530" s="6" t="s">
        <v>6338</v>
      </c>
      <c r="E9530" s="6" t="s">
        <v>5638</v>
      </c>
      <c r="F9530" s="6" t="s">
        <v>33098</v>
      </c>
      <c r="G9530" s="6" t="s">
        <v>33099</v>
      </c>
      <c r="H9530" s="79">
        <v>10871.12621</v>
      </c>
    </row>
    <row r="9531" spans="1:8" x14ac:dyDescent="0.2">
      <c r="A9531" s="6">
        <v>30016985</v>
      </c>
      <c r="B9531" s="6" t="s">
        <v>33100</v>
      </c>
      <c r="C9531" s="6" t="s">
        <v>5941</v>
      </c>
      <c r="D9531" s="6" t="s">
        <v>6338</v>
      </c>
      <c r="E9531" s="6" t="s">
        <v>5638</v>
      </c>
      <c r="F9531" s="6" t="s">
        <v>33101</v>
      </c>
      <c r="G9531" s="6" t="s">
        <v>33102</v>
      </c>
      <c r="H9531" s="79">
        <v>10871.12621</v>
      </c>
    </row>
    <row r="9532" spans="1:8" x14ac:dyDescent="0.2">
      <c r="A9532" s="6">
        <v>30277780</v>
      </c>
      <c r="B9532" s="6" t="s">
        <v>33103</v>
      </c>
      <c r="C9532" s="6" t="s">
        <v>5945</v>
      </c>
      <c r="D9532" s="6" t="s">
        <v>6338</v>
      </c>
      <c r="E9532" s="6" t="s">
        <v>5638</v>
      </c>
      <c r="F9532" s="6" t="s">
        <v>33104</v>
      </c>
      <c r="G9532" s="6" t="s">
        <v>33105</v>
      </c>
      <c r="H9532" s="79">
        <v>10871.12621</v>
      </c>
    </row>
    <row r="9533" spans="1:8" x14ac:dyDescent="0.2">
      <c r="A9533" s="6">
        <v>30124948</v>
      </c>
      <c r="B9533" s="6" t="s">
        <v>33106</v>
      </c>
      <c r="C9533" s="6" t="s">
        <v>5949</v>
      </c>
      <c r="D9533" s="6" t="s">
        <v>6338</v>
      </c>
      <c r="E9533" s="6" t="s">
        <v>5638</v>
      </c>
      <c r="F9533" s="6" t="s">
        <v>33107</v>
      </c>
      <c r="G9533" s="6" t="s">
        <v>33108</v>
      </c>
      <c r="H9533" s="79">
        <v>10871.12621</v>
      </c>
    </row>
    <row r="9534" spans="1:8" x14ac:dyDescent="0.2">
      <c r="A9534" s="6">
        <v>30319125</v>
      </c>
      <c r="B9534" s="6" t="s">
        <v>33109</v>
      </c>
      <c r="C9534" s="6" t="s">
        <v>5953</v>
      </c>
      <c r="D9534" s="6" t="s">
        <v>6338</v>
      </c>
      <c r="E9534" s="6" t="s">
        <v>5638</v>
      </c>
      <c r="F9534" s="6" t="s">
        <v>33110</v>
      </c>
      <c r="G9534" s="6" t="s">
        <v>33111</v>
      </c>
      <c r="H9534" s="79">
        <v>10871.12621</v>
      </c>
    </row>
    <row r="9535" spans="1:8" x14ac:dyDescent="0.2">
      <c r="A9535" s="6">
        <v>30058772</v>
      </c>
      <c r="B9535" s="6" t="s">
        <v>33112</v>
      </c>
      <c r="C9535" s="6" t="s">
        <v>5957</v>
      </c>
      <c r="D9535" s="6" t="s">
        <v>6338</v>
      </c>
      <c r="E9535" s="6" t="s">
        <v>5638</v>
      </c>
      <c r="F9535" s="6" t="s">
        <v>33113</v>
      </c>
      <c r="G9535" s="6" t="s">
        <v>33114</v>
      </c>
      <c r="H9535" s="79">
        <v>10871.12621</v>
      </c>
    </row>
    <row r="9536" spans="1:8" x14ac:dyDescent="0.2">
      <c r="A9536" s="6">
        <v>30189244</v>
      </c>
      <c r="B9536" s="6" t="s">
        <v>33115</v>
      </c>
      <c r="C9536" s="6" t="s">
        <v>5961</v>
      </c>
      <c r="D9536" s="6" t="s">
        <v>6338</v>
      </c>
      <c r="E9536" s="6" t="s">
        <v>5638</v>
      </c>
      <c r="F9536" s="6" t="s">
        <v>33116</v>
      </c>
      <c r="G9536" s="6" t="s">
        <v>33117</v>
      </c>
      <c r="H9536" s="79">
        <v>10871.12621</v>
      </c>
    </row>
    <row r="9537" spans="1:8" x14ac:dyDescent="0.2">
      <c r="A9537" s="6">
        <v>30402308</v>
      </c>
      <c r="B9537" s="6" t="s">
        <v>33118</v>
      </c>
      <c r="C9537" s="6" t="s">
        <v>5965</v>
      </c>
      <c r="D9537" s="6" t="s">
        <v>6338</v>
      </c>
      <c r="E9537" s="6" t="s">
        <v>5638</v>
      </c>
      <c r="F9537" s="6" t="s">
        <v>33119</v>
      </c>
      <c r="G9537" s="6" t="s">
        <v>33120</v>
      </c>
      <c r="H9537" s="79">
        <v>10871.12621</v>
      </c>
    </row>
    <row r="9538" spans="1:8" x14ac:dyDescent="0.2">
      <c r="A9538" s="6">
        <v>30391405</v>
      </c>
      <c r="B9538" s="6" t="s">
        <v>4729</v>
      </c>
      <c r="C9538" s="6" t="s">
        <v>5905</v>
      </c>
      <c r="D9538" s="6" t="s">
        <v>11268</v>
      </c>
      <c r="E9538" s="6" t="s">
        <v>5638</v>
      </c>
      <c r="F9538" s="6" t="s">
        <v>4725</v>
      </c>
      <c r="G9538" s="6" t="s">
        <v>4726</v>
      </c>
      <c r="H9538" s="79">
        <v>10880.68504</v>
      </c>
    </row>
    <row r="9539" spans="1:8" x14ac:dyDescent="0.2">
      <c r="A9539" s="6">
        <v>30402977</v>
      </c>
      <c r="B9539" s="6" t="s">
        <v>2508</v>
      </c>
      <c r="C9539" s="6" t="s">
        <v>5909</v>
      </c>
      <c r="D9539" s="6" t="s">
        <v>11268</v>
      </c>
      <c r="E9539" s="6" t="s">
        <v>5638</v>
      </c>
      <c r="F9539" s="6" t="s">
        <v>2503</v>
      </c>
      <c r="G9539" s="6" t="s">
        <v>2504</v>
      </c>
      <c r="H9539" s="79">
        <v>10880.68504</v>
      </c>
    </row>
    <row r="9540" spans="1:8" x14ac:dyDescent="0.2">
      <c r="A9540" s="6">
        <v>30327971</v>
      </c>
      <c r="B9540" s="6" t="s">
        <v>33121</v>
      </c>
      <c r="C9540" s="6" t="s">
        <v>5905</v>
      </c>
      <c r="D9540" s="6" t="s">
        <v>11295</v>
      </c>
      <c r="E9540" s="6" t="s">
        <v>5638</v>
      </c>
      <c r="F9540" s="6" t="s">
        <v>33122</v>
      </c>
      <c r="G9540" s="6" t="s">
        <v>33123</v>
      </c>
      <c r="H9540" s="79">
        <v>10880.68504</v>
      </c>
    </row>
    <row r="9541" spans="1:8" x14ac:dyDescent="0.2">
      <c r="A9541" s="6">
        <v>30105546</v>
      </c>
      <c r="B9541" s="6" t="s">
        <v>33124</v>
      </c>
      <c r="C9541" s="6" t="s">
        <v>5909</v>
      </c>
      <c r="D9541" s="6" t="s">
        <v>11295</v>
      </c>
      <c r="E9541" s="6" t="s">
        <v>5638</v>
      </c>
      <c r="F9541" s="6" t="s">
        <v>33125</v>
      </c>
      <c r="G9541" s="6" t="s">
        <v>33126</v>
      </c>
      <c r="H9541" s="79">
        <v>10880.68504</v>
      </c>
    </row>
    <row r="9542" spans="1:8" x14ac:dyDescent="0.2">
      <c r="A9542" s="6">
        <v>30453095</v>
      </c>
      <c r="B9542" s="6" t="s">
        <v>33127</v>
      </c>
      <c r="C9542" s="6" t="s">
        <v>9357</v>
      </c>
      <c r="D9542" s="6" t="s">
        <v>17997</v>
      </c>
      <c r="E9542" s="6" t="s">
        <v>15819</v>
      </c>
      <c r="F9542" s="6" t="s">
        <v>33128</v>
      </c>
      <c r="G9542" s="6" t="s">
        <v>33129</v>
      </c>
      <c r="H9542" s="79">
        <v>10899.263077</v>
      </c>
    </row>
    <row r="9543" spans="1:8" x14ac:dyDescent="0.2">
      <c r="A9543" s="6">
        <v>30043811</v>
      </c>
      <c r="B9543" s="6" t="s">
        <v>33130</v>
      </c>
      <c r="C9543" s="6" t="s">
        <v>8496</v>
      </c>
      <c r="D9543" s="6" t="s">
        <v>28070</v>
      </c>
      <c r="E9543" s="6" t="s">
        <v>5638</v>
      </c>
      <c r="F9543" s="6" t="s">
        <v>33131</v>
      </c>
      <c r="G9543" s="6" t="s">
        <v>33132</v>
      </c>
      <c r="H9543" s="79">
        <v>10899.263077</v>
      </c>
    </row>
    <row r="9544" spans="1:8" x14ac:dyDescent="0.2">
      <c r="A9544" s="6">
        <v>30420432</v>
      </c>
      <c r="B9544" s="6" t="s">
        <v>33133</v>
      </c>
      <c r="C9544" s="6" t="s">
        <v>8818</v>
      </c>
      <c r="D9544" s="6" t="s">
        <v>7351</v>
      </c>
      <c r="E9544" s="6" t="s">
        <v>5638</v>
      </c>
      <c r="F9544" s="6" t="s">
        <v>33134</v>
      </c>
      <c r="G9544" s="6" t="s">
        <v>33135</v>
      </c>
      <c r="H9544" s="79">
        <v>10906.740561000001</v>
      </c>
    </row>
    <row r="9545" spans="1:8" x14ac:dyDescent="0.2">
      <c r="A9545" s="6">
        <v>30406201</v>
      </c>
      <c r="B9545" s="6" t="s">
        <v>33136</v>
      </c>
      <c r="C9545" s="6" t="s">
        <v>8818</v>
      </c>
      <c r="D9545" s="6" t="s">
        <v>7755</v>
      </c>
      <c r="E9545" s="6" t="s">
        <v>5638</v>
      </c>
      <c r="F9545" s="6" t="s">
        <v>33137</v>
      </c>
      <c r="G9545" s="6" t="s">
        <v>33138</v>
      </c>
      <c r="H9545" s="79">
        <v>10906.740561000001</v>
      </c>
    </row>
    <row r="9546" spans="1:8" x14ac:dyDescent="0.2">
      <c r="A9546" s="6">
        <v>30170525</v>
      </c>
      <c r="B9546" s="6" t="s">
        <v>33139</v>
      </c>
      <c r="C9546" s="6" t="s">
        <v>6057</v>
      </c>
      <c r="D9546" s="6" t="s">
        <v>18868</v>
      </c>
      <c r="E9546" s="6" t="s">
        <v>5638</v>
      </c>
      <c r="F9546" s="6" t="s">
        <v>33140</v>
      </c>
      <c r="G9546" s="6" t="s">
        <v>33141</v>
      </c>
      <c r="H9546" s="79">
        <v>10913.545795</v>
      </c>
    </row>
    <row r="9547" spans="1:8" x14ac:dyDescent="0.2">
      <c r="A9547" s="6">
        <v>30113134</v>
      </c>
      <c r="B9547" s="6" t="s">
        <v>33142</v>
      </c>
      <c r="C9547" s="6" t="s">
        <v>6057</v>
      </c>
      <c r="D9547" s="6" t="s">
        <v>18870</v>
      </c>
      <c r="E9547" s="6" t="s">
        <v>5638</v>
      </c>
      <c r="F9547" s="6" t="s">
        <v>33143</v>
      </c>
      <c r="G9547" s="6" t="s">
        <v>33144</v>
      </c>
      <c r="H9547" s="79">
        <v>10913.545795</v>
      </c>
    </row>
    <row r="9548" spans="1:8" x14ac:dyDescent="0.2">
      <c r="A9548" s="6">
        <v>30306981</v>
      </c>
      <c r="B9548" s="6" t="s">
        <v>33145</v>
      </c>
      <c r="C9548" s="6" t="s">
        <v>6057</v>
      </c>
      <c r="D9548" s="6" t="s">
        <v>18874</v>
      </c>
      <c r="E9548" s="6" t="s">
        <v>5638</v>
      </c>
      <c r="F9548" s="6" t="s">
        <v>33146</v>
      </c>
      <c r="G9548" s="6" t="s">
        <v>33147</v>
      </c>
      <c r="H9548" s="79">
        <v>10913.545795</v>
      </c>
    </row>
    <row r="9549" spans="1:8" x14ac:dyDescent="0.2">
      <c r="A9549" s="6">
        <v>30402740</v>
      </c>
      <c r="B9549" s="6" t="s">
        <v>33148</v>
      </c>
      <c r="C9549" s="6" t="s">
        <v>6049</v>
      </c>
      <c r="D9549" s="6" t="s">
        <v>18868</v>
      </c>
      <c r="E9549" s="6" t="s">
        <v>5638</v>
      </c>
      <c r="F9549" s="6" t="s">
        <v>33149</v>
      </c>
      <c r="G9549" s="6" t="s">
        <v>33150</v>
      </c>
      <c r="H9549" s="79">
        <v>10927.857529999999</v>
      </c>
    </row>
    <row r="9550" spans="1:8" x14ac:dyDescent="0.2">
      <c r="A9550" s="6">
        <v>30442994</v>
      </c>
      <c r="B9550" s="6" t="s">
        <v>33151</v>
      </c>
      <c r="C9550" s="6" t="s">
        <v>6049</v>
      </c>
      <c r="D9550" s="6" t="s">
        <v>18870</v>
      </c>
      <c r="E9550" s="6" t="s">
        <v>5638</v>
      </c>
      <c r="F9550" s="6" t="s">
        <v>33152</v>
      </c>
      <c r="G9550" s="6" t="s">
        <v>33153</v>
      </c>
      <c r="H9550" s="79">
        <v>10927.857529999999</v>
      </c>
    </row>
    <row r="9551" spans="1:8" x14ac:dyDescent="0.2">
      <c r="A9551" s="6">
        <v>30049425</v>
      </c>
      <c r="B9551" s="6" t="s">
        <v>33154</v>
      </c>
      <c r="C9551" s="6" t="s">
        <v>6049</v>
      </c>
      <c r="D9551" s="6" t="s">
        <v>18874</v>
      </c>
      <c r="E9551" s="6" t="s">
        <v>5638</v>
      </c>
      <c r="F9551" s="6" t="s">
        <v>33155</v>
      </c>
      <c r="G9551" s="6" t="s">
        <v>33156</v>
      </c>
      <c r="H9551" s="79">
        <v>10927.857529999999</v>
      </c>
    </row>
    <row r="9552" spans="1:8" x14ac:dyDescent="0.2">
      <c r="A9552" s="6">
        <v>30043698</v>
      </c>
      <c r="B9552" s="6" t="s">
        <v>4740</v>
      </c>
      <c r="C9552" s="6" t="s">
        <v>6867</v>
      </c>
      <c r="D9552" s="6" t="s">
        <v>11268</v>
      </c>
      <c r="E9552" s="6" t="s">
        <v>5638</v>
      </c>
      <c r="F9552" s="6" t="s">
        <v>4736</v>
      </c>
      <c r="G9552" s="6" t="s">
        <v>4737</v>
      </c>
      <c r="H9552" s="79">
        <v>10937.652582999999</v>
      </c>
    </row>
    <row r="9553" spans="1:8" x14ac:dyDescent="0.2">
      <c r="A9553" s="6">
        <v>30007540</v>
      </c>
      <c r="B9553" s="6" t="s">
        <v>3090</v>
      </c>
      <c r="C9553" s="6" t="s">
        <v>6871</v>
      </c>
      <c r="D9553" s="6" t="s">
        <v>11268</v>
      </c>
      <c r="E9553" s="6" t="s">
        <v>5638</v>
      </c>
      <c r="F9553" s="6" t="s">
        <v>3085</v>
      </c>
      <c r="G9553" s="6" t="s">
        <v>3086</v>
      </c>
      <c r="H9553" s="79">
        <v>10937.652582999999</v>
      </c>
    </row>
    <row r="9554" spans="1:8" x14ac:dyDescent="0.2">
      <c r="A9554" s="6">
        <v>30382477</v>
      </c>
      <c r="B9554" s="6" t="s">
        <v>5112</v>
      </c>
      <c r="C9554" s="6" t="s">
        <v>6875</v>
      </c>
      <c r="D9554" s="6" t="s">
        <v>11268</v>
      </c>
      <c r="E9554" s="6" t="s">
        <v>5638</v>
      </c>
      <c r="F9554" s="6" t="s">
        <v>5108</v>
      </c>
      <c r="G9554" s="6" t="s">
        <v>5109</v>
      </c>
      <c r="H9554" s="79">
        <v>10937.652582999999</v>
      </c>
    </row>
    <row r="9555" spans="1:8" x14ac:dyDescent="0.2">
      <c r="A9555" s="6">
        <v>30308483</v>
      </c>
      <c r="B9555" s="6" t="s">
        <v>2912</v>
      </c>
      <c r="C9555" s="6" t="s">
        <v>8197</v>
      </c>
      <c r="D9555" s="6" t="s">
        <v>11268</v>
      </c>
      <c r="E9555" s="6" t="s">
        <v>5638</v>
      </c>
      <c r="F9555" s="6" t="s">
        <v>2907</v>
      </c>
      <c r="G9555" s="6" t="s">
        <v>2908</v>
      </c>
      <c r="H9555" s="79">
        <v>10937.652582999999</v>
      </c>
    </row>
    <row r="9556" spans="1:8" x14ac:dyDescent="0.2">
      <c r="A9556" s="6">
        <v>30398278</v>
      </c>
      <c r="B9556" s="6" t="s">
        <v>33157</v>
      </c>
      <c r="C9556" s="6" t="s">
        <v>6867</v>
      </c>
      <c r="D9556" s="6" t="s">
        <v>11295</v>
      </c>
      <c r="E9556" s="6" t="s">
        <v>5638</v>
      </c>
      <c r="F9556" s="6" t="s">
        <v>33158</v>
      </c>
      <c r="G9556" s="6" t="s">
        <v>33159</v>
      </c>
      <c r="H9556" s="79">
        <v>10937.652582999999</v>
      </c>
    </row>
    <row r="9557" spans="1:8" x14ac:dyDescent="0.2">
      <c r="A9557" s="6">
        <v>30327628</v>
      </c>
      <c r="B9557" s="6" t="s">
        <v>33160</v>
      </c>
      <c r="C9557" s="6" t="s">
        <v>6871</v>
      </c>
      <c r="D9557" s="6" t="s">
        <v>11295</v>
      </c>
      <c r="E9557" s="6" t="s">
        <v>5638</v>
      </c>
      <c r="F9557" s="6" t="s">
        <v>33161</v>
      </c>
      <c r="G9557" s="6" t="s">
        <v>33162</v>
      </c>
      <c r="H9557" s="79">
        <v>10937.652582999999</v>
      </c>
    </row>
    <row r="9558" spans="1:8" x14ac:dyDescent="0.2">
      <c r="A9558" s="6">
        <v>30447293</v>
      </c>
      <c r="B9558" s="6" t="s">
        <v>33163</v>
      </c>
      <c r="C9558" s="6" t="s">
        <v>6875</v>
      </c>
      <c r="D9558" s="6" t="s">
        <v>11295</v>
      </c>
      <c r="E9558" s="6" t="s">
        <v>5638</v>
      </c>
      <c r="F9558" s="6" t="s">
        <v>33164</v>
      </c>
      <c r="G9558" s="6" t="s">
        <v>33165</v>
      </c>
      <c r="H9558" s="79">
        <v>10937.652582999999</v>
      </c>
    </row>
    <row r="9559" spans="1:8" x14ac:dyDescent="0.2">
      <c r="A9559" s="6">
        <v>30361645</v>
      </c>
      <c r="B9559" s="6" t="s">
        <v>33166</v>
      </c>
      <c r="C9559" s="6" t="s">
        <v>8197</v>
      </c>
      <c r="D9559" s="6" t="s">
        <v>11295</v>
      </c>
      <c r="E9559" s="6" t="s">
        <v>5638</v>
      </c>
      <c r="F9559" s="6" t="s">
        <v>33167</v>
      </c>
      <c r="G9559" s="6" t="s">
        <v>33168</v>
      </c>
      <c r="H9559" s="79">
        <v>10937.652582999999</v>
      </c>
    </row>
    <row r="9560" spans="1:8" x14ac:dyDescent="0.2">
      <c r="A9560" s="6">
        <v>30283266</v>
      </c>
      <c r="B9560" s="6" t="s">
        <v>33169</v>
      </c>
      <c r="C9560" s="6" t="s">
        <v>6608</v>
      </c>
      <c r="D9560" s="6" t="s">
        <v>19180</v>
      </c>
      <c r="E9560" s="6" t="s">
        <v>5893</v>
      </c>
      <c r="F9560" s="6" t="s">
        <v>33170</v>
      </c>
      <c r="G9560" s="6" t="s">
        <v>33171</v>
      </c>
      <c r="H9560" s="79">
        <v>10964.016465000001</v>
      </c>
    </row>
    <row r="9561" spans="1:8" x14ac:dyDescent="0.2">
      <c r="A9561" s="6">
        <v>30434274</v>
      </c>
      <c r="B9561" s="6" t="s">
        <v>33172</v>
      </c>
      <c r="C9561" s="6" t="s">
        <v>5670</v>
      </c>
      <c r="D9561" s="6" t="s">
        <v>24232</v>
      </c>
      <c r="E9561" s="6" t="s">
        <v>5638</v>
      </c>
      <c r="F9561" s="6" t="s">
        <v>33173</v>
      </c>
      <c r="G9561" s="6" t="s">
        <v>33174</v>
      </c>
      <c r="H9561" s="79">
        <v>11018.499819000001</v>
      </c>
    </row>
    <row r="9562" spans="1:8" x14ac:dyDescent="0.2">
      <c r="A9562" s="6">
        <v>30103725</v>
      </c>
      <c r="B9562" s="6" t="s">
        <v>33175</v>
      </c>
      <c r="C9562" s="6" t="s">
        <v>7230</v>
      </c>
      <c r="D9562" s="6" t="s">
        <v>22958</v>
      </c>
      <c r="E9562" s="6" t="s">
        <v>5638</v>
      </c>
      <c r="F9562" s="6" t="s">
        <v>33176</v>
      </c>
      <c r="G9562" s="6" t="s">
        <v>33177</v>
      </c>
      <c r="H9562" s="79">
        <v>11030.922716999999</v>
      </c>
    </row>
    <row r="9563" spans="1:8" x14ac:dyDescent="0.2">
      <c r="A9563" s="6">
        <v>30242768</v>
      </c>
      <c r="B9563" s="6" t="s">
        <v>33178</v>
      </c>
      <c r="C9563" s="6" t="s">
        <v>7230</v>
      </c>
      <c r="D9563" s="6" t="s">
        <v>7351</v>
      </c>
      <c r="E9563" s="6" t="s">
        <v>5638</v>
      </c>
      <c r="F9563" s="6" t="s">
        <v>33179</v>
      </c>
      <c r="G9563" s="6" t="s">
        <v>33180</v>
      </c>
      <c r="H9563" s="79">
        <v>11030.922716999999</v>
      </c>
    </row>
    <row r="9564" spans="1:8" x14ac:dyDescent="0.2">
      <c r="A9564" s="6">
        <v>30353081</v>
      </c>
      <c r="B9564" s="6" t="s">
        <v>33181</v>
      </c>
      <c r="C9564" s="6" t="s">
        <v>8509</v>
      </c>
      <c r="D9564" s="6" t="s">
        <v>22958</v>
      </c>
      <c r="E9564" s="6" t="s">
        <v>5638</v>
      </c>
      <c r="F9564" s="6" t="s">
        <v>33182</v>
      </c>
      <c r="G9564" s="6" t="s">
        <v>33183</v>
      </c>
      <c r="H9564" s="79">
        <v>11053.880144000001</v>
      </c>
    </row>
    <row r="9565" spans="1:8" x14ac:dyDescent="0.2">
      <c r="A9565" s="6">
        <v>30086364</v>
      </c>
      <c r="B9565" s="6" t="s">
        <v>33184</v>
      </c>
      <c r="C9565" s="6" t="s">
        <v>8509</v>
      </c>
      <c r="D9565" s="6" t="s">
        <v>7351</v>
      </c>
      <c r="E9565" s="6" t="s">
        <v>5638</v>
      </c>
      <c r="F9565" s="6" t="s">
        <v>33185</v>
      </c>
      <c r="G9565" s="6" t="s">
        <v>33186</v>
      </c>
      <c r="H9565" s="79">
        <v>11053.880144000001</v>
      </c>
    </row>
    <row r="9566" spans="1:8" x14ac:dyDescent="0.2">
      <c r="A9566" s="6">
        <v>30136306</v>
      </c>
      <c r="B9566" s="6" t="s">
        <v>33187</v>
      </c>
      <c r="C9566" s="6" t="s">
        <v>5722</v>
      </c>
      <c r="D9566" s="6" t="s">
        <v>17969</v>
      </c>
      <c r="E9566" s="6" t="s">
        <v>5893</v>
      </c>
      <c r="F9566" s="6" t="s">
        <v>33188</v>
      </c>
      <c r="G9566" s="6" t="s">
        <v>33189</v>
      </c>
      <c r="H9566" s="79">
        <v>11089.016712000001</v>
      </c>
    </row>
    <row r="9567" spans="1:8" x14ac:dyDescent="0.2">
      <c r="A9567" s="6">
        <v>30402588</v>
      </c>
      <c r="B9567" s="6" t="s">
        <v>33190</v>
      </c>
      <c r="C9567" s="6" t="s">
        <v>5722</v>
      </c>
      <c r="D9567" s="6" t="s">
        <v>17973</v>
      </c>
      <c r="E9567" s="6" t="s">
        <v>5893</v>
      </c>
      <c r="F9567" s="6" t="s">
        <v>33191</v>
      </c>
      <c r="G9567" s="6" t="s">
        <v>33192</v>
      </c>
      <c r="H9567" s="79">
        <v>11089.016712000001</v>
      </c>
    </row>
    <row r="9568" spans="1:8" x14ac:dyDescent="0.2">
      <c r="A9568" s="6">
        <v>30233115</v>
      </c>
      <c r="B9568" s="6" t="s">
        <v>33193</v>
      </c>
      <c r="C9568" s="6" t="s">
        <v>33194</v>
      </c>
      <c r="D9568" s="6" t="s">
        <v>19351</v>
      </c>
      <c r="E9568" s="6" t="s">
        <v>5893</v>
      </c>
      <c r="F9568" s="6" t="s">
        <v>33195</v>
      </c>
      <c r="G9568" s="6" t="s">
        <v>33196</v>
      </c>
      <c r="H9568" s="79">
        <v>11159.927804999999</v>
      </c>
    </row>
    <row r="9569" spans="1:8" x14ac:dyDescent="0.2">
      <c r="A9569" s="6">
        <v>30181604</v>
      </c>
      <c r="B9569" s="6" t="s">
        <v>33197</v>
      </c>
      <c r="C9569" s="6" t="s">
        <v>21196</v>
      </c>
      <c r="D9569" s="6" t="s">
        <v>20977</v>
      </c>
      <c r="E9569" s="6" t="s">
        <v>5638</v>
      </c>
      <c r="F9569" s="6" t="s">
        <v>33198</v>
      </c>
      <c r="G9569" s="6" t="s">
        <v>33199</v>
      </c>
      <c r="H9569" s="79">
        <v>11159.927804999999</v>
      </c>
    </row>
    <row r="9570" spans="1:8" x14ac:dyDescent="0.2">
      <c r="A9570" s="6">
        <v>30221401</v>
      </c>
      <c r="B9570" s="6" t="s">
        <v>33200</v>
      </c>
      <c r="C9570" s="6" t="s">
        <v>9229</v>
      </c>
      <c r="D9570" s="6" t="s">
        <v>17993</v>
      </c>
      <c r="E9570" s="6" t="s">
        <v>15819</v>
      </c>
      <c r="F9570" s="6" t="s">
        <v>33201</v>
      </c>
      <c r="G9570" s="6" t="s">
        <v>33202</v>
      </c>
      <c r="H9570" s="79">
        <v>11177.098158000001</v>
      </c>
    </row>
    <row r="9571" spans="1:8" x14ac:dyDescent="0.2">
      <c r="A9571" s="6">
        <v>30267305</v>
      </c>
      <c r="B9571" s="6" t="s">
        <v>33203</v>
      </c>
      <c r="C9571" s="6" t="s">
        <v>9229</v>
      </c>
      <c r="D9571" s="6" t="s">
        <v>17997</v>
      </c>
      <c r="E9571" s="6" t="s">
        <v>15819</v>
      </c>
      <c r="F9571" s="6" t="s">
        <v>33204</v>
      </c>
      <c r="G9571" s="6" t="s">
        <v>33205</v>
      </c>
      <c r="H9571" s="79">
        <v>11177.098158000001</v>
      </c>
    </row>
    <row r="9572" spans="1:8" x14ac:dyDescent="0.2">
      <c r="A9572" s="6">
        <v>30218685</v>
      </c>
      <c r="B9572" s="6" t="s">
        <v>33206</v>
      </c>
      <c r="C9572" s="6" t="s">
        <v>6194</v>
      </c>
      <c r="D9572" s="6" t="s">
        <v>28070</v>
      </c>
      <c r="E9572" s="6" t="s">
        <v>5638</v>
      </c>
      <c r="F9572" s="6" t="s">
        <v>33207</v>
      </c>
      <c r="G9572" s="6" t="s">
        <v>33208</v>
      </c>
      <c r="H9572" s="79">
        <v>11177.098158000001</v>
      </c>
    </row>
    <row r="9573" spans="1:8" x14ac:dyDescent="0.2">
      <c r="A9573" s="6">
        <v>30058360</v>
      </c>
      <c r="B9573" s="6" t="s">
        <v>33209</v>
      </c>
      <c r="C9573" s="6" t="s">
        <v>5690</v>
      </c>
      <c r="D9573" s="6" t="s">
        <v>17993</v>
      </c>
      <c r="E9573" s="6" t="s">
        <v>15819</v>
      </c>
      <c r="F9573" s="6" t="s">
        <v>33210</v>
      </c>
      <c r="G9573" s="6" t="s">
        <v>33211</v>
      </c>
      <c r="H9573" s="79">
        <v>11200.561839</v>
      </c>
    </row>
    <row r="9574" spans="1:8" x14ac:dyDescent="0.2">
      <c r="A9574" s="6">
        <v>30269538</v>
      </c>
      <c r="B9574" s="6" t="s">
        <v>33212</v>
      </c>
      <c r="C9574" s="6" t="s">
        <v>5694</v>
      </c>
      <c r="D9574" s="6" t="s">
        <v>17993</v>
      </c>
      <c r="E9574" s="6" t="s">
        <v>15819</v>
      </c>
      <c r="F9574" s="6" t="s">
        <v>33213</v>
      </c>
      <c r="G9574" s="6" t="s">
        <v>33214</v>
      </c>
      <c r="H9574" s="79">
        <v>11200.561839</v>
      </c>
    </row>
    <row r="9575" spans="1:8" x14ac:dyDescent="0.2">
      <c r="A9575" s="6">
        <v>30435183</v>
      </c>
      <c r="B9575" s="6" t="s">
        <v>33215</v>
      </c>
      <c r="C9575" s="6" t="s">
        <v>5690</v>
      </c>
      <c r="D9575" s="6" t="s">
        <v>17997</v>
      </c>
      <c r="E9575" s="6" t="s">
        <v>15819</v>
      </c>
      <c r="F9575" s="6" t="s">
        <v>33216</v>
      </c>
      <c r="G9575" s="6" t="s">
        <v>33217</v>
      </c>
      <c r="H9575" s="79">
        <v>11200.561839</v>
      </c>
    </row>
    <row r="9576" spans="1:8" x14ac:dyDescent="0.2">
      <c r="A9576" s="6">
        <v>30018283</v>
      </c>
      <c r="B9576" s="6" t="s">
        <v>33218</v>
      </c>
      <c r="C9576" s="6" t="s">
        <v>5694</v>
      </c>
      <c r="D9576" s="6" t="s">
        <v>17997</v>
      </c>
      <c r="E9576" s="6" t="s">
        <v>15819</v>
      </c>
      <c r="F9576" s="6" t="s">
        <v>33219</v>
      </c>
      <c r="G9576" s="6" t="s">
        <v>33220</v>
      </c>
      <c r="H9576" s="79">
        <v>11200.561839</v>
      </c>
    </row>
    <row r="9577" spans="1:8" x14ac:dyDescent="0.2">
      <c r="A9577" s="6">
        <v>30263206</v>
      </c>
      <c r="B9577" s="6" t="s">
        <v>33221</v>
      </c>
      <c r="C9577" s="6" t="s">
        <v>8622</v>
      </c>
      <c r="D9577" s="6" t="s">
        <v>7351</v>
      </c>
      <c r="E9577" s="6" t="s">
        <v>5638</v>
      </c>
      <c r="F9577" s="6" t="s">
        <v>33222</v>
      </c>
      <c r="G9577" s="6" t="s">
        <v>33223</v>
      </c>
      <c r="H9577" s="79">
        <v>11204.727000999999</v>
      </c>
    </row>
    <row r="9578" spans="1:8" x14ac:dyDescent="0.2">
      <c r="A9578" s="6">
        <v>30336149</v>
      </c>
      <c r="B9578" s="6" t="s">
        <v>33224</v>
      </c>
      <c r="C9578" s="6" t="s">
        <v>8622</v>
      </c>
      <c r="D9578" s="6" t="s">
        <v>7755</v>
      </c>
      <c r="E9578" s="6" t="s">
        <v>5638</v>
      </c>
      <c r="F9578" s="6" t="s">
        <v>33225</v>
      </c>
      <c r="G9578" s="6" t="s">
        <v>33226</v>
      </c>
      <c r="H9578" s="79">
        <v>11204.727000999999</v>
      </c>
    </row>
    <row r="9579" spans="1:8" x14ac:dyDescent="0.2">
      <c r="A9579" s="6">
        <v>30065414</v>
      </c>
      <c r="B9579" s="6" t="s">
        <v>33227</v>
      </c>
      <c r="C9579" s="6" t="s">
        <v>5740</v>
      </c>
      <c r="D9579" s="6" t="s">
        <v>6744</v>
      </c>
      <c r="E9579" s="6" t="s">
        <v>5638</v>
      </c>
      <c r="F9579" s="6" t="s">
        <v>33228</v>
      </c>
      <c r="G9579" s="6" t="s">
        <v>33229</v>
      </c>
      <c r="H9579" s="79">
        <v>11220.331851999999</v>
      </c>
    </row>
    <row r="9580" spans="1:8" x14ac:dyDescent="0.2">
      <c r="A9580" s="6">
        <v>30309263</v>
      </c>
      <c r="B9580" s="6" t="s">
        <v>33230</v>
      </c>
      <c r="C9580" s="6" t="s">
        <v>5744</v>
      </c>
      <c r="D9580" s="6" t="s">
        <v>6744</v>
      </c>
      <c r="E9580" s="6" t="s">
        <v>5638</v>
      </c>
      <c r="F9580" s="6" t="s">
        <v>33231</v>
      </c>
      <c r="G9580" s="6" t="s">
        <v>33232</v>
      </c>
      <c r="H9580" s="79">
        <v>11220.331851999999</v>
      </c>
    </row>
    <row r="9581" spans="1:8" x14ac:dyDescent="0.2">
      <c r="A9581" s="6">
        <v>30025375</v>
      </c>
      <c r="B9581" s="6" t="s">
        <v>33233</v>
      </c>
      <c r="C9581" s="6" t="s">
        <v>5748</v>
      </c>
      <c r="D9581" s="6" t="s">
        <v>6744</v>
      </c>
      <c r="E9581" s="6" t="s">
        <v>5638</v>
      </c>
      <c r="F9581" s="6" t="s">
        <v>33234</v>
      </c>
      <c r="G9581" s="6" t="s">
        <v>33235</v>
      </c>
      <c r="H9581" s="79">
        <v>11220.331851999999</v>
      </c>
    </row>
    <row r="9582" spans="1:8" x14ac:dyDescent="0.2">
      <c r="A9582" s="6">
        <v>30132433</v>
      </c>
      <c r="B9582" s="6" t="s">
        <v>33236</v>
      </c>
      <c r="C9582" s="6" t="s">
        <v>5752</v>
      </c>
      <c r="D9582" s="6" t="s">
        <v>6744</v>
      </c>
      <c r="E9582" s="6" t="s">
        <v>5638</v>
      </c>
      <c r="F9582" s="6" t="s">
        <v>33237</v>
      </c>
      <c r="G9582" s="6" t="s">
        <v>33238</v>
      </c>
      <c r="H9582" s="79">
        <v>11220.331851999999</v>
      </c>
    </row>
    <row r="9583" spans="1:8" x14ac:dyDescent="0.2">
      <c r="A9583" s="6">
        <v>30422308</v>
      </c>
      <c r="B9583" s="6" t="s">
        <v>33239</v>
      </c>
      <c r="C9583" s="6" t="s">
        <v>9361</v>
      </c>
      <c r="D9583" s="6" t="s">
        <v>17997</v>
      </c>
      <c r="E9583" s="6" t="s">
        <v>15819</v>
      </c>
      <c r="F9583" s="6" t="s">
        <v>33240</v>
      </c>
      <c r="G9583" s="6" t="s">
        <v>33241</v>
      </c>
      <c r="H9583" s="79">
        <v>11229.752200999999</v>
      </c>
    </row>
    <row r="9584" spans="1:8" x14ac:dyDescent="0.2">
      <c r="A9584" s="6">
        <v>30085420</v>
      </c>
      <c r="B9584" s="6" t="s">
        <v>33242</v>
      </c>
      <c r="C9584" s="6" t="s">
        <v>6274</v>
      </c>
      <c r="D9584" s="6" t="s">
        <v>28070</v>
      </c>
      <c r="E9584" s="6" t="s">
        <v>5638</v>
      </c>
      <c r="F9584" s="6" t="s">
        <v>33243</v>
      </c>
      <c r="G9584" s="6" t="s">
        <v>33242</v>
      </c>
      <c r="H9584" s="79">
        <v>11229.752200999999</v>
      </c>
    </row>
    <row r="9585" spans="1:8" x14ac:dyDescent="0.2">
      <c r="A9585" s="6">
        <v>30133463</v>
      </c>
      <c r="B9585" s="6" t="s">
        <v>33244</v>
      </c>
      <c r="C9585" s="6" t="s">
        <v>7326</v>
      </c>
      <c r="D9585" s="6" t="s">
        <v>18044</v>
      </c>
      <c r="E9585" s="6" t="s">
        <v>5638</v>
      </c>
      <c r="F9585" s="6" t="s">
        <v>33245</v>
      </c>
      <c r="G9585" s="6" t="s">
        <v>33246</v>
      </c>
      <c r="H9585" s="79">
        <v>11231.200494000001</v>
      </c>
    </row>
    <row r="9586" spans="1:8" x14ac:dyDescent="0.2">
      <c r="A9586" s="6">
        <v>30284851</v>
      </c>
      <c r="B9586" s="6" t="s">
        <v>33247</v>
      </c>
      <c r="C9586" s="6" t="s">
        <v>7330</v>
      </c>
      <c r="D9586" s="6" t="s">
        <v>18044</v>
      </c>
      <c r="E9586" s="6" t="s">
        <v>5638</v>
      </c>
      <c r="F9586" s="6" t="s">
        <v>33248</v>
      </c>
      <c r="G9586" s="6" t="s">
        <v>33249</v>
      </c>
      <c r="H9586" s="79">
        <v>11231.200494000001</v>
      </c>
    </row>
    <row r="9587" spans="1:8" x14ac:dyDescent="0.2">
      <c r="A9587" s="6">
        <v>30200439</v>
      </c>
      <c r="B9587" s="6" t="s">
        <v>33250</v>
      </c>
      <c r="C9587" s="6" t="s">
        <v>6456</v>
      </c>
      <c r="D9587" s="6" t="s">
        <v>17969</v>
      </c>
      <c r="E9587" s="6" t="s">
        <v>5893</v>
      </c>
      <c r="F9587" s="6" t="s">
        <v>33251</v>
      </c>
      <c r="G9587" s="6" t="s">
        <v>33252</v>
      </c>
      <c r="H9587" s="79">
        <v>11313.286724</v>
      </c>
    </row>
    <row r="9588" spans="1:8" x14ac:dyDescent="0.2">
      <c r="A9588" s="6">
        <v>30243608</v>
      </c>
      <c r="B9588" s="6" t="s">
        <v>33253</v>
      </c>
      <c r="C9588" s="6" t="s">
        <v>7234</v>
      </c>
      <c r="D9588" s="6" t="s">
        <v>22958</v>
      </c>
      <c r="E9588" s="6" t="s">
        <v>5638</v>
      </c>
      <c r="F9588" s="6" t="s">
        <v>33254</v>
      </c>
      <c r="G9588" s="6" t="s">
        <v>33255</v>
      </c>
      <c r="H9588" s="79">
        <v>11353.014144000001</v>
      </c>
    </row>
    <row r="9589" spans="1:8" x14ac:dyDescent="0.2">
      <c r="A9589" s="6">
        <v>30028886</v>
      </c>
      <c r="B9589" s="6" t="s">
        <v>33256</v>
      </c>
      <c r="C9589" s="6" t="s">
        <v>7238</v>
      </c>
      <c r="D9589" s="6" t="s">
        <v>22958</v>
      </c>
      <c r="E9589" s="6" t="s">
        <v>5638</v>
      </c>
      <c r="F9589" s="6" t="s">
        <v>33257</v>
      </c>
      <c r="G9589" s="6" t="s">
        <v>33258</v>
      </c>
      <c r="H9589" s="79">
        <v>11353.014144000001</v>
      </c>
    </row>
    <row r="9590" spans="1:8" x14ac:dyDescent="0.2">
      <c r="A9590" s="6">
        <v>30224641</v>
      </c>
      <c r="B9590" s="6" t="s">
        <v>33259</v>
      </c>
      <c r="C9590" s="6" t="s">
        <v>7242</v>
      </c>
      <c r="D9590" s="6" t="s">
        <v>22958</v>
      </c>
      <c r="E9590" s="6" t="s">
        <v>5638</v>
      </c>
      <c r="F9590" s="6" t="s">
        <v>33260</v>
      </c>
      <c r="G9590" s="6" t="s">
        <v>33261</v>
      </c>
      <c r="H9590" s="79">
        <v>11353.014144000001</v>
      </c>
    </row>
    <row r="9591" spans="1:8" x14ac:dyDescent="0.2">
      <c r="A9591" s="6">
        <v>30002601</v>
      </c>
      <c r="B9591" s="6" t="s">
        <v>33262</v>
      </c>
      <c r="C9591" s="6" t="s">
        <v>7234</v>
      </c>
      <c r="D9591" s="6" t="s">
        <v>7351</v>
      </c>
      <c r="E9591" s="6" t="s">
        <v>5638</v>
      </c>
      <c r="F9591" s="6" t="s">
        <v>33263</v>
      </c>
      <c r="G9591" s="6" t="s">
        <v>33264</v>
      </c>
      <c r="H9591" s="79">
        <v>11353.014144000001</v>
      </c>
    </row>
    <row r="9592" spans="1:8" x14ac:dyDescent="0.2">
      <c r="A9592" s="6">
        <v>30304745</v>
      </c>
      <c r="B9592" s="6" t="s">
        <v>33265</v>
      </c>
      <c r="C9592" s="6" t="s">
        <v>7238</v>
      </c>
      <c r="D9592" s="6" t="s">
        <v>7351</v>
      </c>
      <c r="E9592" s="6" t="s">
        <v>5638</v>
      </c>
      <c r="F9592" s="6" t="s">
        <v>33266</v>
      </c>
      <c r="G9592" s="6" t="s">
        <v>33267</v>
      </c>
      <c r="H9592" s="79">
        <v>11353.014144000001</v>
      </c>
    </row>
    <row r="9593" spans="1:8" x14ac:dyDescent="0.2">
      <c r="A9593" s="6">
        <v>30062806</v>
      </c>
      <c r="B9593" s="6" t="s">
        <v>33268</v>
      </c>
      <c r="C9593" s="6" t="s">
        <v>7242</v>
      </c>
      <c r="D9593" s="6" t="s">
        <v>7351</v>
      </c>
      <c r="E9593" s="6" t="s">
        <v>5638</v>
      </c>
      <c r="F9593" s="6" t="s">
        <v>33269</v>
      </c>
      <c r="G9593" s="6" t="s">
        <v>33270</v>
      </c>
      <c r="H9593" s="79">
        <v>11353.014144000001</v>
      </c>
    </row>
    <row r="9594" spans="1:8" x14ac:dyDescent="0.2">
      <c r="A9594" s="6">
        <v>30006799</v>
      </c>
      <c r="B9594" s="6" t="s">
        <v>33271</v>
      </c>
      <c r="C9594" s="6" t="s">
        <v>7095</v>
      </c>
      <c r="D9594" s="6" t="s">
        <v>22958</v>
      </c>
      <c r="E9594" s="6" t="s">
        <v>5638</v>
      </c>
      <c r="F9594" s="6" t="s">
        <v>33272</v>
      </c>
      <c r="G9594" s="6" t="s">
        <v>33273</v>
      </c>
      <c r="H9594" s="79">
        <v>11440.471083</v>
      </c>
    </row>
    <row r="9595" spans="1:8" x14ac:dyDescent="0.2">
      <c r="A9595" s="6">
        <v>30334414</v>
      </c>
      <c r="B9595" s="6" t="s">
        <v>33274</v>
      </c>
      <c r="C9595" s="6" t="s">
        <v>7095</v>
      </c>
      <c r="D9595" s="6" t="s">
        <v>7351</v>
      </c>
      <c r="E9595" s="6" t="s">
        <v>5638</v>
      </c>
      <c r="F9595" s="6" t="s">
        <v>33275</v>
      </c>
      <c r="G9595" s="6" t="s">
        <v>33276</v>
      </c>
      <c r="H9595" s="79">
        <v>11440.471083</v>
      </c>
    </row>
    <row r="9596" spans="1:8" x14ac:dyDescent="0.2">
      <c r="A9596" s="6">
        <v>30289044</v>
      </c>
      <c r="B9596" s="6" t="s">
        <v>33277</v>
      </c>
      <c r="C9596" s="6" t="s">
        <v>8492</v>
      </c>
      <c r="D9596" s="6" t="s">
        <v>28070</v>
      </c>
      <c r="E9596" s="6" t="s">
        <v>5638</v>
      </c>
      <c r="F9596" s="6" t="s">
        <v>33278</v>
      </c>
      <c r="G9596" s="6" t="s">
        <v>33279</v>
      </c>
      <c r="H9596" s="79">
        <v>11492.209638</v>
      </c>
    </row>
    <row r="9597" spans="1:8" x14ac:dyDescent="0.2">
      <c r="A9597" s="6">
        <v>30421377</v>
      </c>
      <c r="B9597" s="6" t="s">
        <v>33280</v>
      </c>
      <c r="C9597" s="6" t="s">
        <v>6254</v>
      </c>
      <c r="D9597" s="6" t="s">
        <v>22958</v>
      </c>
      <c r="E9597" s="6" t="s">
        <v>5638</v>
      </c>
      <c r="F9597" s="6" t="s">
        <v>33281</v>
      </c>
      <c r="G9597" s="6" t="s">
        <v>33282</v>
      </c>
      <c r="H9597" s="79">
        <v>11493.213989</v>
      </c>
    </row>
    <row r="9598" spans="1:8" x14ac:dyDescent="0.2">
      <c r="A9598" s="6">
        <v>30195220</v>
      </c>
      <c r="B9598" s="6" t="s">
        <v>33283</v>
      </c>
      <c r="C9598" s="6" t="s">
        <v>6254</v>
      </c>
      <c r="D9598" s="6" t="s">
        <v>7351</v>
      </c>
      <c r="E9598" s="6" t="s">
        <v>5638</v>
      </c>
      <c r="F9598" s="6" t="s">
        <v>33284</v>
      </c>
      <c r="G9598" s="6" t="s">
        <v>33285</v>
      </c>
      <c r="H9598" s="79">
        <v>11493.213989</v>
      </c>
    </row>
    <row r="9599" spans="1:8" x14ac:dyDescent="0.2">
      <c r="A9599" s="6">
        <v>30402779</v>
      </c>
      <c r="B9599" s="6" t="s">
        <v>33286</v>
      </c>
      <c r="C9599" s="6" t="s">
        <v>6081</v>
      </c>
      <c r="D9599" s="6" t="s">
        <v>19176</v>
      </c>
      <c r="E9599" s="6" t="s">
        <v>5893</v>
      </c>
      <c r="F9599" s="6" t="s">
        <v>33287</v>
      </c>
      <c r="G9599" s="6" t="s">
        <v>33288</v>
      </c>
      <c r="H9599" s="79">
        <v>11528.563532</v>
      </c>
    </row>
    <row r="9600" spans="1:8" x14ac:dyDescent="0.2">
      <c r="A9600" s="6">
        <v>30350862</v>
      </c>
      <c r="B9600" s="6" t="s">
        <v>33289</v>
      </c>
      <c r="C9600" s="6" t="s">
        <v>6081</v>
      </c>
      <c r="D9600" s="6" t="s">
        <v>19180</v>
      </c>
      <c r="E9600" s="6" t="s">
        <v>5893</v>
      </c>
      <c r="F9600" s="6" t="s">
        <v>33290</v>
      </c>
      <c r="G9600" s="6" t="s">
        <v>33291</v>
      </c>
      <c r="H9600" s="79">
        <v>11528.563532</v>
      </c>
    </row>
    <row r="9601" spans="1:8" x14ac:dyDescent="0.2">
      <c r="A9601" s="6">
        <v>30273880</v>
      </c>
      <c r="B9601" s="6" t="s">
        <v>33292</v>
      </c>
      <c r="C9601" s="6" t="s">
        <v>6282</v>
      </c>
      <c r="D9601" s="6" t="s">
        <v>17993</v>
      </c>
      <c r="E9601" s="6" t="s">
        <v>15819</v>
      </c>
      <c r="F9601" s="6" t="s">
        <v>33293</v>
      </c>
      <c r="G9601" s="6" t="s">
        <v>33294</v>
      </c>
      <c r="H9601" s="79">
        <v>11545.184907999999</v>
      </c>
    </row>
    <row r="9602" spans="1:8" x14ac:dyDescent="0.2">
      <c r="A9602" s="6">
        <v>30182604</v>
      </c>
      <c r="B9602" s="6" t="s">
        <v>33295</v>
      </c>
      <c r="C9602" s="6" t="s">
        <v>6286</v>
      </c>
      <c r="D9602" s="6" t="s">
        <v>17993</v>
      </c>
      <c r="E9602" s="6" t="s">
        <v>15819</v>
      </c>
      <c r="F9602" s="6" t="s">
        <v>33296</v>
      </c>
      <c r="G9602" s="6" t="s">
        <v>33297</v>
      </c>
      <c r="H9602" s="79">
        <v>11545.184907999999</v>
      </c>
    </row>
    <row r="9603" spans="1:8" x14ac:dyDescent="0.2">
      <c r="A9603" s="6">
        <v>30223534</v>
      </c>
      <c r="B9603" s="6" t="s">
        <v>33298</v>
      </c>
      <c r="C9603" s="6" t="s">
        <v>6282</v>
      </c>
      <c r="D9603" s="6" t="s">
        <v>17997</v>
      </c>
      <c r="E9603" s="6" t="s">
        <v>15819</v>
      </c>
      <c r="F9603" s="6" t="s">
        <v>33299</v>
      </c>
      <c r="G9603" s="6" t="s">
        <v>33300</v>
      </c>
      <c r="H9603" s="79">
        <v>11545.184907999999</v>
      </c>
    </row>
    <row r="9604" spans="1:8" x14ac:dyDescent="0.2">
      <c r="A9604" s="6">
        <v>30234234</v>
      </c>
      <c r="B9604" s="6" t="s">
        <v>33301</v>
      </c>
      <c r="C9604" s="6" t="s">
        <v>6286</v>
      </c>
      <c r="D9604" s="6" t="s">
        <v>17997</v>
      </c>
      <c r="E9604" s="6" t="s">
        <v>15819</v>
      </c>
      <c r="F9604" s="6" t="s">
        <v>33302</v>
      </c>
      <c r="G9604" s="6" t="s">
        <v>33303</v>
      </c>
      <c r="H9604" s="79">
        <v>11545.184907999999</v>
      </c>
    </row>
    <row r="9605" spans="1:8" x14ac:dyDescent="0.2">
      <c r="A9605" s="6">
        <v>30011768</v>
      </c>
      <c r="B9605" s="6" t="s">
        <v>33304</v>
      </c>
      <c r="C9605" s="6" t="s">
        <v>9217</v>
      </c>
      <c r="D9605" s="6" t="s">
        <v>17993</v>
      </c>
      <c r="E9605" s="6" t="s">
        <v>15819</v>
      </c>
      <c r="F9605" s="6" t="s">
        <v>33305</v>
      </c>
      <c r="G9605" s="6" t="s">
        <v>33306</v>
      </c>
      <c r="H9605" s="79">
        <v>11556.9501</v>
      </c>
    </row>
    <row r="9606" spans="1:8" x14ac:dyDescent="0.2">
      <c r="A9606" s="6">
        <v>30278262</v>
      </c>
      <c r="B9606" s="6" t="s">
        <v>33307</v>
      </c>
      <c r="C9606" s="6" t="s">
        <v>9217</v>
      </c>
      <c r="D9606" s="6" t="s">
        <v>17997</v>
      </c>
      <c r="E9606" s="6" t="s">
        <v>15819</v>
      </c>
      <c r="F9606" s="6" t="s">
        <v>33308</v>
      </c>
      <c r="G9606" s="6" t="s">
        <v>33309</v>
      </c>
      <c r="H9606" s="79">
        <v>11556.9501</v>
      </c>
    </row>
    <row r="9607" spans="1:8" x14ac:dyDescent="0.2">
      <c r="A9607" s="6">
        <v>30031869</v>
      </c>
      <c r="B9607" s="6" t="s">
        <v>33310</v>
      </c>
      <c r="C9607" s="6" t="s">
        <v>6182</v>
      </c>
      <c r="D9607" s="6" t="s">
        <v>28070</v>
      </c>
      <c r="E9607" s="6" t="s">
        <v>5638</v>
      </c>
      <c r="F9607" s="6" t="s">
        <v>33311</v>
      </c>
      <c r="G9607" s="6" t="s">
        <v>33312</v>
      </c>
      <c r="H9607" s="79">
        <v>11556.9501</v>
      </c>
    </row>
    <row r="9608" spans="1:8" x14ac:dyDescent="0.2">
      <c r="A9608" s="6">
        <v>30277070</v>
      </c>
      <c r="B9608" s="6" t="s">
        <v>33313</v>
      </c>
      <c r="C9608" s="6" t="s">
        <v>5698</v>
      </c>
      <c r="D9608" s="6" t="s">
        <v>28070</v>
      </c>
      <c r="E9608" s="6" t="s">
        <v>5638</v>
      </c>
      <c r="F9608" s="6" t="s">
        <v>33314</v>
      </c>
      <c r="G9608" s="6" t="s">
        <v>33315</v>
      </c>
      <c r="H9608" s="79">
        <v>11600.424767</v>
      </c>
    </row>
    <row r="9609" spans="1:8" x14ac:dyDescent="0.2">
      <c r="A9609" s="6">
        <v>30387110</v>
      </c>
      <c r="B9609" s="6" t="s">
        <v>33316</v>
      </c>
      <c r="C9609" s="6" t="s">
        <v>5772</v>
      </c>
      <c r="D9609" s="6" t="s">
        <v>24707</v>
      </c>
      <c r="E9609" s="6" t="s">
        <v>18414</v>
      </c>
      <c r="F9609" s="6" t="s">
        <v>33317</v>
      </c>
      <c r="G9609" s="6" t="s">
        <v>33318</v>
      </c>
      <c r="H9609" s="79">
        <v>11636.845472999999</v>
      </c>
    </row>
    <row r="9610" spans="1:8" x14ac:dyDescent="0.2">
      <c r="A9610" s="6">
        <v>30169503</v>
      </c>
      <c r="B9610" s="6" t="s">
        <v>33319</v>
      </c>
      <c r="C9610" s="6" t="s">
        <v>7302</v>
      </c>
      <c r="D9610" s="6" t="s">
        <v>19176</v>
      </c>
      <c r="E9610" s="6" t="s">
        <v>5893</v>
      </c>
      <c r="F9610" s="6" t="s">
        <v>33320</v>
      </c>
      <c r="G9610" s="6" t="s">
        <v>33321</v>
      </c>
      <c r="H9610" s="79">
        <v>11663.418007</v>
      </c>
    </row>
    <row r="9611" spans="1:8" x14ac:dyDescent="0.2">
      <c r="A9611" s="6">
        <v>30173800</v>
      </c>
      <c r="B9611" s="6" t="s">
        <v>33322</v>
      </c>
      <c r="C9611" s="6" t="s">
        <v>7302</v>
      </c>
      <c r="D9611" s="6" t="s">
        <v>19180</v>
      </c>
      <c r="E9611" s="6" t="s">
        <v>5893</v>
      </c>
      <c r="F9611" s="6" t="s">
        <v>33323</v>
      </c>
      <c r="G9611" s="6" t="s">
        <v>33324</v>
      </c>
      <c r="H9611" s="79">
        <v>11663.418007</v>
      </c>
    </row>
    <row r="9612" spans="1:8" x14ac:dyDescent="0.2">
      <c r="A9612" s="6">
        <v>30008460</v>
      </c>
      <c r="B9612" s="6" t="s">
        <v>33325</v>
      </c>
      <c r="C9612" s="6" t="s">
        <v>8513</v>
      </c>
      <c r="D9612" s="6" t="s">
        <v>22958</v>
      </c>
      <c r="E9612" s="6" t="s">
        <v>5638</v>
      </c>
      <c r="F9612" s="6" t="s">
        <v>33326</v>
      </c>
      <c r="G9612" s="6" t="s">
        <v>33327</v>
      </c>
      <c r="H9612" s="79">
        <v>11734.257555</v>
      </c>
    </row>
    <row r="9613" spans="1:8" x14ac:dyDescent="0.2">
      <c r="A9613" s="6">
        <v>30165239</v>
      </c>
      <c r="B9613" s="6" t="s">
        <v>33328</v>
      </c>
      <c r="C9613" s="6" t="s">
        <v>8513</v>
      </c>
      <c r="D9613" s="6" t="s">
        <v>7351</v>
      </c>
      <c r="E9613" s="6" t="s">
        <v>5638</v>
      </c>
      <c r="F9613" s="6" t="s">
        <v>33329</v>
      </c>
      <c r="G9613" s="6" t="s">
        <v>33330</v>
      </c>
      <c r="H9613" s="79">
        <v>11734.257555</v>
      </c>
    </row>
    <row r="9614" spans="1:8" x14ac:dyDescent="0.2">
      <c r="A9614" s="6">
        <v>30102709</v>
      </c>
      <c r="B9614" s="6" t="s">
        <v>33331</v>
      </c>
      <c r="C9614" s="6" t="s">
        <v>5957</v>
      </c>
      <c r="D9614" s="6" t="s">
        <v>18044</v>
      </c>
      <c r="E9614" s="6" t="s">
        <v>5638</v>
      </c>
      <c r="F9614" s="6" t="s">
        <v>33332</v>
      </c>
      <c r="G9614" s="6" t="s">
        <v>33333</v>
      </c>
      <c r="H9614" s="79">
        <v>11746.559461000001</v>
      </c>
    </row>
    <row r="9615" spans="1:8" x14ac:dyDescent="0.2">
      <c r="A9615" s="6">
        <v>30184220</v>
      </c>
      <c r="B9615" s="6" t="s">
        <v>33334</v>
      </c>
      <c r="C9615" s="6" t="s">
        <v>7346</v>
      </c>
      <c r="D9615" s="6" t="s">
        <v>7351</v>
      </c>
      <c r="E9615" s="6" t="s">
        <v>5638</v>
      </c>
      <c r="F9615" s="6" t="s">
        <v>33335</v>
      </c>
      <c r="G9615" s="6" t="s">
        <v>33336</v>
      </c>
      <c r="H9615" s="79">
        <v>11820.531149</v>
      </c>
    </row>
    <row r="9616" spans="1:8" x14ac:dyDescent="0.2">
      <c r="A9616" s="6">
        <v>30135275</v>
      </c>
      <c r="B9616" s="6" t="s">
        <v>33337</v>
      </c>
      <c r="C9616" s="6" t="s">
        <v>7346</v>
      </c>
      <c r="D9616" s="6" t="s">
        <v>7755</v>
      </c>
      <c r="E9616" s="6" t="s">
        <v>5638</v>
      </c>
      <c r="F9616" s="6" t="s">
        <v>33338</v>
      </c>
      <c r="G9616" s="6" t="s">
        <v>33339</v>
      </c>
      <c r="H9616" s="79">
        <v>11820.531149</v>
      </c>
    </row>
    <row r="9617" spans="1:8" x14ac:dyDescent="0.2">
      <c r="A9617" s="6">
        <v>30213021</v>
      </c>
      <c r="B9617" s="6" t="s">
        <v>33340</v>
      </c>
      <c r="C9617" s="6" t="s">
        <v>8525</v>
      </c>
      <c r="D9617" s="6" t="s">
        <v>22958</v>
      </c>
      <c r="E9617" s="6" t="s">
        <v>5638</v>
      </c>
      <c r="F9617" s="6" t="s">
        <v>33341</v>
      </c>
      <c r="G9617" s="6" t="s">
        <v>33342</v>
      </c>
      <c r="H9617" s="79">
        <v>11832.170480000001</v>
      </c>
    </row>
    <row r="9618" spans="1:8" x14ac:dyDescent="0.2">
      <c r="A9618" s="6">
        <v>30345271</v>
      </c>
      <c r="B9618" s="6" t="s">
        <v>33343</v>
      </c>
      <c r="C9618" s="6" t="s">
        <v>6572</v>
      </c>
      <c r="D9618" s="6" t="s">
        <v>22958</v>
      </c>
      <c r="E9618" s="6" t="s">
        <v>5638</v>
      </c>
      <c r="F9618" s="6" t="s">
        <v>33344</v>
      </c>
      <c r="G9618" s="6" t="s">
        <v>33345</v>
      </c>
      <c r="H9618" s="79">
        <v>11832.170480000001</v>
      </c>
    </row>
    <row r="9619" spans="1:8" x14ac:dyDescent="0.2">
      <c r="A9619" s="6">
        <v>30135487</v>
      </c>
      <c r="B9619" s="6" t="s">
        <v>33346</v>
      </c>
      <c r="C9619" s="6" t="s">
        <v>6576</v>
      </c>
      <c r="D9619" s="6" t="s">
        <v>22958</v>
      </c>
      <c r="E9619" s="6" t="s">
        <v>5638</v>
      </c>
      <c r="F9619" s="6" t="s">
        <v>33347</v>
      </c>
      <c r="G9619" s="6" t="s">
        <v>33348</v>
      </c>
      <c r="H9619" s="79">
        <v>11832.170480000001</v>
      </c>
    </row>
    <row r="9620" spans="1:8" x14ac:dyDescent="0.2">
      <c r="A9620" s="6">
        <v>30306670</v>
      </c>
      <c r="B9620" s="6" t="s">
        <v>33349</v>
      </c>
      <c r="C9620" s="6" t="s">
        <v>8525</v>
      </c>
      <c r="D9620" s="6" t="s">
        <v>7351</v>
      </c>
      <c r="E9620" s="6" t="s">
        <v>5638</v>
      </c>
      <c r="F9620" s="6" t="s">
        <v>33350</v>
      </c>
      <c r="G9620" s="6" t="s">
        <v>33351</v>
      </c>
      <c r="H9620" s="79">
        <v>11832.170480000001</v>
      </c>
    </row>
    <row r="9621" spans="1:8" x14ac:dyDescent="0.2">
      <c r="A9621" s="6">
        <v>30237046</v>
      </c>
      <c r="B9621" s="6" t="s">
        <v>33352</v>
      </c>
      <c r="C9621" s="6" t="s">
        <v>6572</v>
      </c>
      <c r="D9621" s="6" t="s">
        <v>7351</v>
      </c>
      <c r="E9621" s="6" t="s">
        <v>5638</v>
      </c>
      <c r="F9621" s="6" t="s">
        <v>33353</v>
      </c>
      <c r="G9621" s="6" t="s">
        <v>33354</v>
      </c>
      <c r="H9621" s="79">
        <v>11832.170480000001</v>
      </c>
    </row>
    <row r="9622" spans="1:8" x14ac:dyDescent="0.2">
      <c r="A9622" s="6">
        <v>30441152</v>
      </c>
      <c r="B9622" s="6" t="s">
        <v>33355</v>
      </c>
      <c r="C9622" s="6" t="s">
        <v>6576</v>
      </c>
      <c r="D9622" s="6" t="s">
        <v>7351</v>
      </c>
      <c r="E9622" s="6" t="s">
        <v>5638</v>
      </c>
      <c r="F9622" s="6" t="s">
        <v>33356</v>
      </c>
      <c r="G9622" s="6" t="s">
        <v>33357</v>
      </c>
      <c r="H9622" s="79">
        <v>11832.170480000001</v>
      </c>
    </row>
    <row r="9623" spans="1:8" x14ac:dyDescent="0.2">
      <c r="A9623" s="6">
        <v>30431076</v>
      </c>
      <c r="B9623" s="6" t="s">
        <v>33358</v>
      </c>
      <c r="C9623" s="6" t="s">
        <v>33359</v>
      </c>
      <c r="D9623" s="6" t="s">
        <v>24703</v>
      </c>
      <c r="E9623" s="6" t="s">
        <v>18414</v>
      </c>
      <c r="F9623" s="6" t="s">
        <v>33360</v>
      </c>
      <c r="G9623" s="6" t="s">
        <v>33361</v>
      </c>
      <c r="H9623" s="79">
        <v>11862.510211999999</v>
      </c>
    </row>
    <row r="9624" spans="1:8" x14ac:dyDescent="0.2">
      <c r="A9624" s="6">
        <v>30092490</v>
      </c>
      <c r="B9624" s="6" t="s">
        <v>33362</v>
      </c>
      <c r="C9624" s="6" t="s">
        <v>33363</v>
      </c>
      <c r="D9624" s="6" t="s">
        <v>24703</v>
      </c>
      <c r="E9624" s="6" t="s">
        <v>18414</v>
      </c>
      <c r="F9624" s="6" t="s">
        <v>33364</v>
      </c>
      <c r="G9624" s="6" t="s">
        <v>33365</v>
      </c>
      <c r="H9624" s="79">
        <v>11862.510211999999</v>
      </c>
    </row>
    <row r="9625" spans="1:8" x14ac:dyDescent="0.2">
      <c r="A9625" s="6">
        <v>30251168</v>
      </c>
      <c r="B9625" s="6" t="s">
        <v>33366</v>
      </c>
      <c r="C9625" s="6" t="s">
        <v>33367</v>
      </c>
      <c r="D9625" s="6" t="s">
        <v>24703</v>
      </c>
      <c r="E9625" s="6" t="s">
        <v>18414</v>
      </c>
      <c r="F9625" s="6" t="s">
        <v>33368</v>
      </c>
      <c r="G9625" s="6" t="s">
        <v>33369</v>
      </c>
      <c r="H9625" s="79">
        <v>11862.510211999999</v>
      </c>
    </row>
    <row r="9626" spans="1:8" x14ac:dyDescent="0.2">
      <c r="A9626" s="6">
        <v>30100986</v>
      </c>
      <c r="B9626" s="6" t="s">
        <v>33370</v>
      </c>
      <c r="C9626" s="6" t="s">
        <v>33371</v>
      </c>
      <c r="D9626" s="6" t="s">
        <v>24703</v>
      </c>
      <c r="E9626" s="6" t="s">
        <v>18414</v>
      </c>
      <c r="F9626" s="6" t="s">
        <v>33372</v>
      </c>
      <c r="G9626" s="6" t="s">
        <v>33373</v>
      </c>
      <c r="H9626" s="79">
        <v>11862.510211999999</v>
      </c>
    </row>
    <row r="9627" spans="1:8" x14ac:dyDescent="0.2">
      <c r="A9627" s="6">
        <v>30253823</v>
      </c>
      <c r="B9627" s="6" t="s">
        <v>33374</v>
      </c>
      <c r="C9627" s="6" t="s">
        <v>33375</v>
      </c>
      <c r="D9627" s="6" t="s">
        <v>24703</v>
      </c>
      <c r="E9627" s="6" t="s">
        <v>18414</v>
      </c>
      <c r="F9627" s="6" t="s">
        <v>33376</v>
      </c>
      <c r="G9627" s="6" t="s">
        <v>33377</v>
      </c>
      <c r="H9627" s="79">
        <v>11862.510211999999</v>
      </c>
    </row>
    <row r="9628" spans="1:8" x14ac:dyDescent="0.2">
      <c r="A9628" s="6">
        <v>30110740</v>
      </c>
      <c r="B9628" s="6" t="s">
        <v>33378</v>
      </c>
      <c r="C9628" s="6" t="s">
        <v>33379</v>
      </c>
      <c r="D9628" s="6" t="s">
        <v>24703</v>
      </c>
      <c r="E9628" s="6" t="s">
        <v>18414</v>
      </c>
      <c r="F9628" s="6" t="s">
        <v>33380</v>
      </c>
      <c r="G9628" s="6" t="s">
        <v>33381</v>
      </c>
      <c r="H9628" s="79">
        <v>11862.510211999999</v>
      </c>
    </row>
    <row r="9629" spans="1:8" x14ac:dyDescent="0.2">
      <c r="A9629" s="6">
        <v>30141910</v>
      </c>
      <c r="B9629" s="6" t="s">
        <v>33382</v>
      </c>
      <c r="C9629" s="6" t="s">
        <v>33359</v>
      </c>
      <c r="D9629" s="6" t="s">
        <v>33383</v>
      </c>
      <c r="E9629" s="6" t="s">
        <v>18414</v>
      </c>
      <c r="F9629" s="6" t="s">
        <v>33384</v>
      </c>
      <c r="G9629" s="6" t="s">
        <v>33385</v>
      </c>
      <c r="H9629" s="79">
        <v>11862.510211999999</v>
      </c>
    </row>
    <row r="9630" spans="1:8" x14ac:dyDescent="0.2">
      <c r="A9630" s="6">
        <v>30244333</v>
      </c>
      <c r="B9630" s="6" t="s">
        <v>33386</v>
      </c>
      <c r="C9630" s="6" t="s">
        <v>5670</v>
      </c>
      <c r="D9630" s="6" t="s">
        <v>24707</v>
      </c>
      <c r="E9630" s="6" t="s">
        <v>18414</v>
      </c>
      <c r="F9630" s="6" t="s">
        <v>33387</v>
      </c>
      <c r="G9630" s="6" t="s">
        <v>33388</v>
      </c>
      <c r="H9630" s="79">
        <v>11862.510211999999</v>
      </c>
    </row>
    <row r="9631" spans="1:8" x14ac:dyDescent="0.2">
      <c r="A9631" s="6">
        <v>30416216</v>
      </c>
      <c r="B9631" s="6" t="s">
        <v>33389</v>
      </c>
      <c r="C9631" s="6" t="s">
        <v>5670</v>
      </c>
      <c r="D9631" s="6" t="s">
        <v>24719</v>
      </c>
      <c r="E9631" s="6" t="s">
        <v>5893</v>
      </c>
      <c r="F9631" s="6" t="s">
        <v>33390</v>
      </c>
      <c r="G9631" s="6" t="s">
        <v>33391</v>
      </c>
      <c r="H9631" s="79">
        <v>11862.510211999999</v>
      </c>
    </row>
    <row r="9632" spans="1:8" x14ac:dyDescent="0.2">
      <c r="A9632" s="6">
        <v>30043390</v>
      </c>
      <c r="B9632" s="6" t="s">
        <v>33392</v>
      </c>
      <c r="C9632" s="6" t="s">
        <v>5650</v>
      </c>
      <c r="D9632" s="6" t="s">
        <v>24703</v>
      </c>
      <c r="E9632" s="6" t="s">
        <v>18414</v>
      </c>
      <c r="F9632" s="6" t="s">
        <v>33393</v>
      </c>
      <c r="G9632" s="6" t="s">
        <v>33394</v>
      </c>
      <c r="H9632" s="79">
        <v>11870.368458000001</v>
      </c>
    </row>
    <row r="9633" spans="1:8" x14ac:dyDescent="0.2">
      <c r="A9633" s="6">
        <v>30167590</v>
      </c>
      <c r="B9633" s="6" t="s">
        <v>33395</v>
      </c>
      <c r="C9633" s="6" t="s">
        <v>5650</v>
      </c>
      <c r="D9633" s="6" t="s">
        <v>24707</v>
      </c>
      <c r="E9633" s="6" t="s">
        <v>18414</v>
      </c>
      <c r="F9633" s="6" t="s">
        <v>33396</v>
      </c>
      <c r="G9633" s="6" t="s">
        <v>33397</v>
      </c>
      <c r="H9633" s="79">
        <v>11870.368458000001</v>
      </c>
    </row>
    <row r="9634" spans="1:8" x14ac:dyDescent="0.2">
      <c r="A9634" s="6">
        <v>30086882</v>
      </c>
      <c r="B9634" s="6" t="s">
        <v>33398</v>
      </c>
      <c r="C9634" s="6" t="s">
        <v>5650</v>
      </c>
      <c r="D9634" s="6" t="s">
        <v>24719</v>
      </c>
      <c r="E9634" s="6" t="s">
        <v>5893</v>
      </c>
      <c r="F9634" s="6" t="s">
        <v>33399</v>
      </c>
      <c r="G9634" s="6" t="s">
        <v>33400</v>
      </c>
      <c r="H9634" s="79">
        <v>11870.368458000001</v>
      </c>
    </row>
    <row r="9635" spans="1:8" x14ac:dyDescent="0.2">
      <c r="A9635" s="6">
        <v>30060607</v>
      </c>
      <c r="B9635" s="6" t="s">
        <v>33401</v>
      </c>
      <c r="C9635" s="6" t="s">
        <v>6009</v>
      </c>
      <c r="D9635" s="6" t="s">
        <v>22958</v>
      </c>
      <c r="E9635" s="6" t="s">
        <v>5638</v>
      </c>
      <c r="F9635" s="6" t="s">
        <v>33402</v>
      </c>
      <c r="G9635" s="6" t="s">
        <v>33403</v>
      </c>
      <c r="H9635" s="79">
        <v>11967.276513000001</v>
      </c>
    </row>
    <row r="9636" spans="1:8" x14ac:dyDescent="0.2">
      <c r="A9636" s="6">
        <v>30258235</v>
      </c>
      <c r="B9636" s="6" t="s">
        <v>33404</v>
      </c>
      <c r="C9636" s="6" t="s">
        <v>6009</v>
      </c>
      <c r="D9636" s="6" t="s">
        <v>7351</v>
      </c>
      <c r="E9636" s="6" t="s">
        <v>5638</v>
      </c>
      <c r="F9636" s="6" t="s">
        <v>33405</v>
      </c>
      <c r="G9636" s="6" t="s">
        <v>33406</v>
      </c>
      <c r="H9636" s="79">
        <v>11967.276513000001</v>
      </c>
    </row>
    <row r="9637" spans="1:8" x14ac:dyDescent="0.2">
      <c r="A9637" s="6">
        <v>30302468</v>
      </c>
      <c r="B9637" s="6" t="s">
        <v>33407</v>
      </c>
      <c r="C9637" s="6" t="s">
        <v>5670</v>
      </c>
      <c r="D9637" s="6" t="s">
        <v>17993</v>
      </c>
      <c r="E9637" s="6" t="s">
        <v>15819</v>
      </c>
      <c r="F9637" s="6" t="s">
        <v>33408</v>
      </c>
      <c r="G9637" s="6" t="s">
        <v>33409</v>
      </c>
      <c r="H9637" s="79">
        <v>11967.276513000001</v>
      </c>
    </row>
    <row r="9638" spans="1:8" x14ac:dyDescent="0.2">
      <c r="A9638" s="6">
        <v>30129223</v>
      </c>
      <c r="B9638" s="6" t="s">
        <v>33410</v>
      </c>
      <c r="C9638" s="6" t="s">
        <v>5670</v>
      </c>
      <c r="D9638" s="6" t="s">
        <v>17997</v>
      </c>
      <c r="E9638" s="6" t="s">
        <v>15819</v>
      </c>
      <c r="F9638" s="6" t="s">
        <v>33411</v>
      </c>
      <c r="G9638" s="6" t="s">
        <v>33412</v>
      </c>
      <c r="H9638" s="79">
        <v>11967.276513000001</v>
      </c>
    </row>
    <row r="9639" spans="1:8" x14ac:dyDescent="0.2">
      <c r="A9639" s="6">
        <v>30403954</v>
      </c>
      <c r="B9639" s="6" t="s">
        <v>33413</v>
      </c>
      <c r="C9639" s="6" t="s">
        <v>8739</v>
      </c>
      <c r="D9639" s="6" t="s">
        <v>6633</v>
      </c>
      <c r="E9639" s="6" t="s">
        <v>5638</v>
      </c>
      <c r="F9639" s="6" t="s">
        <v>33414</v>
      </c>
      <c r="G9639" s="6" t="s">
        <v>33415</v>
      </c>
      <c r="H9639" s="79">
        <v>11971.12398</v>
      </c>
    </row>
    <row r="9640" spans="1:8" x14ac:dyDescent="0.2">
      <c r="A9640" s="6">
        <v>30186691</v>
      </c>
      <c r="B9640" s="6" t="s">
        <v>33416</v>
      </c>
      <c r="C9640" s="6" t="s">
        <v>8743</v>
      </c>
      <c r="D9640" s="6" t="s">
        <v>6633</v>
      </c>
      <c r="E9640" s="6" t="s">
        <v>5638</v>
      </c>
      <c r="F9640" s="6" t="s">
        <v>33417</v>
      </c>
      <c r="G9640" s="6" t="s">
        <v>33418</v>
      </c>
      <c r="H9640" s="79">
        <v>11971.12398</v>
      </c>
    </row>
    <row r="9641" spans="1:8" x14ac:dyDescent="0.2">
      <c r="A9641" s="6">
        <v>30419579</v>
      </c>
      <c r="B9641" s="6" t="s">
        <v>33419</v>
      </c>
      <c r="C9641" s="6" t="s">
        <v>8747</v>
      </c>
      <c r="D9641" s="6" t="s">
        <v>6633</v>
      </c>
      <c r="E9641" s="6" t="s">
        <v>5638</v>
      </c>
      <c r="F9641" s="6" t="s">
        <v>33420</v>
      </c>
      <c r="G9641" s="6" t="s">
        <v>33421</v>
      </c>
      <c r="H9641" s="79">
        <v>11971.12398</v>
      </c>
    </row>
    <row r="9642" spans="1:8" x14ac:dyDescent="0.2">
      <c r="A9642" s="6">
        <v>30194245</v>
      </c>
      <c r="B9642" s="6" t="s">
        <v>33422</v>
      </c>
      <c r="C9642" s="6" t="s">
        <v>8751</v>
      </c>
      <c r="D9642" s="6" t="s">
        <v>6633</v>
      </c>
      <c r="E9642" s="6" t="s">
        <v>5638</v>
      </c>
      <c r="F9642" s="6" t="s">
        <v>33423</v>
      </c>
      <c r="G9642" s="6" t="s">
        <v>33424</v>
      </c>
      <c r="H9642" s="79">
        <v>11971.12398</v>
      </c>
    </row>
    <row r="9643" spans="1:8" x14ac:dyDescent="0.2">
      <c r="A9643" s="6">
        <v>30372902</v>
      </c>
      <c r="B9643" s="6" t="s">
        <v>33425</v>
      </c>
      <c r="C9643" s="6" t="s">
        <v>8755</v>
      </c>
      <c r="D9643" s="6" t="s">
        <v>6633</v>
      </c>
      <c r="E9643" s="6" t="s">
        <v>5638</v>
      </c>
      <c r="F9643" s="6" t="s">
        <v>33426</v>
      </c>
      <c r="G9643" s="6" t="s">
        <v>33427</v>
      </c>
      <c r="H9643" s="79">
        <v>11971.12398</v>
      </c>
    </row>
    <row r="9644" spans="1:8" x14ac:dyDescent="0.2">
      <c r="A9644" s="6">
        <v>30214472</v>
      </c>
      <c r="B9644" s="6" t="s">
        <v>33428</v>
      </c>
      <c r="C9644" s="6" t="s">
        <v>33429</v>
      </c>
      <c r="D9644" s="6" t="s">
        <v>6633</v>
      </c>
      <c r="E9644" s="6" t="s">
        <v>5638</v>
      </c>
      <c r="F9644" s="6" t="s">
        <v>33430</v>
      </c>
      <c r="G9644" s="6" t="s">
        <v>33431</v>
      </c>
      <c r="H9644" s="79">
        <v>11971.12398</v>
      </c>
    </row>
    <row r="9645" spans="1:8" x14ac:dyDescent="0.2">
      <c r="A9645" s="6">
        <v>30286274</v>
      </c>
      <c r="B9645" s="6" t="s">
        <v>33432</v>
      </c>
      <c r="C9645" s="6" t="s">
        <v>5674</v>
      </c>
      <c r="D9645" s="6" t="s">
        <v>24711</v>
      </c>
      <c r="E9645" s="6" t="s">
        <v>5893</v>
      </c>
      <c r="F9645" s="6" t="s">
        <v>33433</v>
      </c>
      <c r="G9645" s="6" t="s">
        <v>33434</v>
      </c>
      <c r="H9645" s="79">
        <v>12003.628957999999</v>
      </c>
    </row>
    <row r="9646" spans="1:8" x14ac:dyDescent="0.2">
      <c r="A9646" s="6">
        <v>30195297</v>
      </c>
      <c r="B9646" s="6" t="s">
        <v>33435</v>
      </c>
      <c r="C9646" s="6" t="s">
        <v>5674</v>
      </c>
      <c r="D9646" s="6" t="s">
        <v>24715</v>
      </c>
      <c r="E9646" s="6" t="s">
        <v>5893</v>
      </c>
      <c r="F9646" s="6" t="s">
        <v>33436</v>
      </c>
      <c r="G9646" s="6" t="s">
        <v>33437</v>
      </c>
      <c r="H9646" s="79">
        <v>12003.628957999999</v>
      </c>
    </row>
    <row r="9647" spans="1:8" x14ac:dyDescent="0.2">
      <c r="A9647" s="6">
        <v>30392712</v>
      </c>
      <c r="B9647" s="6" t="s">
        <v>33438</v>
      </c>
      <c r="C9647" s="6" t="s">
        <v>33439</v>
      </c>
      <c r="D9647" s="6" t="s">
        <v>33440</v>
      </c>
      <c r="E9647" s="6" t="s">
        <v>5638</v>
      </c>
      <c r="F9647" s="6" t="s">
        <v>33441</v>
      </c>
      <c r="G9647" s="6" t="s">
        <v>33442</v>
      </c>
      <c r="H9647" s="79">
        <v>12009.392011</v>
      </c>
    </row>
    <row r="9648" spans="1:8" x14ac:dyDescent="0.2">
      <c r="A9648" s="6">
        <v>30085407</v>
      </c>
      <c r="B9648" s="6" t="s">
        <v>33443</v>
      </c>
      <c r="C9648" s="6" t="s">
        <v>9357</v>
      </c>
      <c r="D9648" s="6" t="s">
        <v>17993</v>
      </c>
      <c r="E9648" s="6" t="s">
        <v>15819</v>
      </c>
      <c r="F9648" s="6" t="s">
        <v>33444</v>
      </c>
      <c r="G9648" s="6" t="s">
        <v>33445</v>
      </c>
      <c r="H9648" s="79">
        <v>12028.634861</v>
      </c>
    </row>
    <row r="9649" spans="1:8" x14ac:dyDescent="0.2">
      <c r="A9649" s="6">
        <v>30009265</v>
      </c>
      <c r="B9649" s="6" t="s">
        <v>33446</v>
      </c>
      <c r="C9649" s="6" t="s">
        <v>8759</v>
      </c>
      <c r="D9649" s="6" t="s">
        <v>6633</v>
      </c>
      <c r="E9649" s="6" t="s">
        <v>5638</v>
      </c>
      <c r="F9649" s="6" t="s">
        <v>33447</v>
      </c>
      <c r="G9649" s="6" t="s">
        <v>33448</v>
      </c>
      <c r="H9649" s="79">
        <v>12029.556182</v>
      </c>
    </row>
    <row r="9650" spans="1:8" x14ac:dyDescent="0.2">
      <c r="A9650" s="6">
        <v>30258619</v>
      </c>
      <c r="B9650" s="6" t="s">
        <v>33449</v>
      </c>
      <c r="C9650" s="6" t="s">
        <v>8763</v>
      </c>
      <c r="D9650" s="6" t="s">
        <v>6633</v>
      </c>
      <c r="E9650" s="6" t="s">
        <v>5638</v>
      </c>
      <c r="F9650" s="6" t="s">
        <v>33450</v>
      </c>
      <c r="G9650" s="6" t="s">
        <v>33451</v>
      </c>
      <c r="H9650" s="79">
        <v>12029.556182</v>
      </c>
    </row>
    <row r="9651" spans="1:8" x14ac:dyDescent="0.2">
      <c r="A9651" s="6">
        <v>30001599</v>
      </c>
      <c r="B9651" s="6" t="s">
        <v>33452</v>
      </c>
      <c r="C9651" s="6" t="s">
        <v>8767</v>
      </c>
      <c r="D9651" s="6" t="s">
        <v>6633</v>
      </c>
      <c r="E9651" s="6" t="s">
        <v>5638</v>
      </c>
      <c r="F9651" s="6" t="s">
        <v>33453</v>
      </c>
      <c r="G9651" s="6" t="s">
        <v>33454</v>
      </c>
      <c r="H9651" s="79">
        <v>12029.556182</v>
      </c>
    </row>
    <row r="9652" spans="1:8" x14ac:dyDescent="0.2">
      <c r="A9652" s="6">
        <v>30276067</v>
      </c>
      <c r="B9652" s="6" t="s">
        <v>33455</v>
      </c>
      <c r="C9652" s="6" t="s">
        <v>8771</v>
      </c>
      <c r="D9652" s="6" t="s">
        <v>6633</v>
      </c>
      <c r="E9652" s="6" t="s">
        <v>5638</v>
      </c>
      <c r="F9652" s="6" t="s">
        <v>33456</v>
      </c>
      <c r="G9652" s="6" t="s">
        <v>33457</v>
      </c>
      <c r="H9652" s="79">
        <v>12029.556182</v>
      </c>
    </row>
    <row r="9653" spans="1:8" x14ac:dyDescent="0.2">
      <c r="A9653" s="6">
        <v>30056707</v>
      </c>
      <c r="B9653" s="6" t="s">
        <v>33458</v>
      </c>
      <c r="C9653" s="6" t="s">
        <v>8775</v>
      </c>
      <c r="D9653" s="6" t="s">
        <v>6633</v>
      </c>
      <c r="E9653" s="6" t="s">
        <v>5638</v>
      </c>
      <c r="F9653" s="6" t="s">
        <v>33459</v>
      </c>
      <c r="G9653" s="6" t="s">
        <v>33460</v>
      </c>
      <c r="H9653" s="79">
        <v>12029.556182</v>
      </c>
    </row>
    <row r="9654" spans="1:8" x14ac:dyDescent="0.2">
      <c r="A9654" s="6">
        <v>30262248</v>
      </c>
      <c r="B9654" s="6" t="s">
        <v>33461</v>
      </c>
      <c r="C9654" s="6" t="s">
        <v>7242</v>
      </c>
      <c r="D9654" s="6" t="s">
        <v>17969</v>
      </c>
      <c r="E9654" s="6" t="s">
        <v>5893</v>
      </c>
      <c r="F9654" s="6" t="s">
        <v>33462</v>
      </c>
      <c r="G9654" s="6" t="s">
        <v>33463</v>
      </c>
      <c r="H9654" s="79">
        <v>12060.583889</v>
      </c>
    </row>
    <row r="9655" spans="1:8" x14ac:dyDescent="0.2">
      <c r="A9655" s="6">
        <v>30288629</v>
      </c>
      <c r="B9655" s="6" t="s">
        <v>33464</v>
      </c>
      <c r="C9655" s="6" t="s">
        <v>8517</v>
      </c>
      <c r="D9655" s="6" t="s">
        <v>22958</v>
      </c>
      <c r="E9655" s="6" t="s">
        <v>5638</v>
      </c>
      <c r="F9655" s="6" t="s">
        <v>33465</v>
      </c>
      <c r="G9655" s="6" t="s">
        <v>33466</v>
      </c>
      <c r="H9655" s="79">
        <v>12108.058643</v>
      </c>
    </row>
    <row r="9656" spans="1:8" x14ac:dyDescent="0.2">
      <c r="A9656" s="6">
        <v>30400004</v>
      </c>
      <c r="B9656" s="6" t="s">
        <v>33467</v>
      </c>
      <c r="C9656" s="6" t="s">
        <v>8521</v>
      </c>
      <c r="D9656" s="6" t="s">
        <v>22958</v>
      </c>
      <c r="E9656" s="6" t="s">
        <v>5638</v>
      </c>
      <c r="F9656" s="6" t="s">
        <v>33468</v>
      </c>
      <c r="G9656" s="6" t="s">
        <v>33469</v>
      </c>
      <c r="H9656" s="79">
        <v>12108.058643</v>
      </c>
    </row>
    <row r="9657" spans="1:8" x14ac:dyDescent="0.2">
      <c r="A9657" s="6">
        <v>30378326</v>
      </c>
      <c r="B9657" s="6" t="s">
        <v>33470</v>
      </c>
      <c r="C9657" s="6" t="s">
        <v>8517</v>
      </c>
      <c r="D9657" s="6" t="s">
        <v>7351</v>
      </c>
      <c r="E9657" s="6" t="s">
        <v>5638</v>
      </c>
      <c r="F9657" s="6" t="s">
        <v>33471</v>
      </c>
      <c r="G9657" s="6" t="s">
        <v>33472</v>
      </c>
      <c r="H9657" s="79">
        <v>12108.058643</v>
      </c>
    </row>
    <row r="9658" spans="1:8" x14ac:dyDescent="0.2">
      <c r="A9658" s="6">
        <v>30156159</v>
      </c>
      <c r="B9658" s="6" t="s">
        <v>33473</v>
      </c>
      <c r="C9658" s="6" t="s">
        <v>8521</v>
      </c>
      <c r="D9658" s="6" t="s">
        <v>7351</v>
      </c>
      <c r="E9658" s="6" t="s">
        <v>5638</v>
      </c>
      <c r="F9658" s="6" t="s">
        <v>33474</v>
      </c>
      <c r="G9658" s="6" t="s">
        <v>33475</v>
      </c>
      <c r="H9658" s="79">
        <v>12108.058643</v>
      </c>
    </row>
    <row r="9659" spans="1:8" x14ac:dyDescent="0.2">
      <c r="A9659" s="6">
        <v>30322765</v>
      </c>
      <c r="B9659" s="6" t="s">
        <v>33476</v>
      </c>
      <c r="C9659" s="6" t="s">
        <v>7298</v>
      </c>
      <c r="D9659" s="6" t="s">
        <v>19176</v>
      </c>
      <c r="E9659" s="6" t="s">
        <v>5893</v>
      </c>
      <c r="F9659" s="6" t="s">
        <v>33477</v>
      </c>
      <c r="G9659" s="6" t="s">
        <v>33478</v>
      </c>
      <c r="H9659" s="79">
        <v>12109.588561</v>
      </c>
    </row>
    <row r="9660" spans="1:8" x14ac:dyDescent="0.2">
      <c r="A9660" s="6">
        <v>30041648</v>
      </c>
      <c r="B9660" s="6" t="s">
        <v>33479</v>
      </c>
      <c r="C9660" s="6" t="s">
        <v>5670</v>
      </c>
      <c r="D9660" s="6" t="s">
        <v>24711</v>
      </c>
      <c r="E9660" s="6" t="s">
        <v>5893</v>
      </c>
      <c r="F9660" s="6" t="s">
        <v>33480</v>
      </c>
      <c r="G9660" s="6" t="s">
        <v>33481</v>
      </c>
      <c r="H9660" s="79">
        <v>12111.379935999999</v>
      </c>
    </row>
    <row r="9661" spans="1:8" x14ac:dyDescent="0.2">
      <c r="A9661" s="6">
        <v>30406586</v>
      </c>
      <c r="B9661" s="6" t="s">
        <v>33482</v>
      </c>
      <c r="C9661" s="6" t="s">
        <v>5670</v>
      </c>
      <c r="D9661" s="6" t="s">
        <v>24715</v>
      </c>
      <c r="E9661" s="6" t="s">
        <v>5893</v>
      </c>
      <c r="F9661" s="6" t="s">
        <v>33483</v>
      </c>
      <c r="G9661" s="6" t="s">
        <v>33484</v>
      </c>
      <c r="H9661" s="79">
        <v>12111.379935999999</v>
      </c>
    </row>
    <row r="9662" spans="1:8" x14ac:dyDescent="0.2">
      <c r="A9662" s="6">
        <v>30416051</v>
      </c>
      <c r="B9662" s="6" t="s">
        <v>33485</v>
      </c>
      <c r="C9662" s="6" t="s">
        <v>5686</v>
      </c>
      <c r="D9662" s="6" t="s">
        <v>24711</v>
      </c>
      <c r="E9662" s="6" t="s">
        <v>5893</v>
      </c>
      <c r="F9662" s="6" t="s">
        <v>33486</v>
      </c>
      <c r="G9662" s="6" t="s">
        <v>33487</v>
      </c>
      <c r="H9662" s="79">
        <v>12206.398837999999</v>
      </c>
    </row>
    <row r="9663" spans="1:8" x14ac:dyDescent="0.2">
      <c r="A9663" s="6">
        <v>30213729</v>
      </c>
      <c r="B9663" s="6" t="s">
        <v>33488</v>
      </c>
      <c r="C9663" s="6" t="s">
        <v>5686</v>
      </c>
      <c r="D9663" s="6" t="s">
        <v>24715</v>
      </c>
      <c r="E9663" s="6" t="s">
        <v>5893</v>
      </c>
      <c r="F9663" s="6" t="s">
        <v>33489</v>
      </c>
      <c r="G9663" s="6" t="s">
        <v>33490</v>
      </c>
      <c r="H9663" s="79">
        <v>12206.398837999999</v>
      </c>
    </row>
    <row r="9664" spans="1:8" x14ac:dyDescent="0.2">
      <c r="A9664" s="6">
        <v>30338850</v>
      </c>
      <c r="B9664" s="6" t="s">
        <v>33491</v>
      </c>
      <c r="C9664" s="6" t="s">
        <v>6859</v>
      </c>
      <c r="D9664" s="6" t="s">
        <v>17973</v>
      </c>
      <c r="E9664" s="6" t="s">
        <v>5893</v>
      </c>
      <c r="F9664" s="6" t="s">
        <v>33492</v>
      </c>
      <c r="G9664" s="6" t="s">
        <v>33493</v>
      </c>
      <c r="H9664" s="79">
        <v>12246.028979999999</v>
      </c>
    </row>
    <row r="9665" spans="1:8" x14ac:dyDescent="0.2">
      <c r="A9665" s="6">
        <v>30128165</v>
      </c>
      <c r="B9665" s="6" t="s">
        <v>33494</v>
      </c>
      <c r="C9665" s="6" t="s">
        <v>6318</v>
      </c>
      <c r="D9665" s="6" t="s">
        <v>7351</v>
      </c>
      <c r="E9665" s="6" t="s">
        <v>5638</v>
      </c>
      <c r="F9665" s="6" t="s">
        <v>33495</v>
      </c>
      <c r="G9665" s="6" t="s">
        <v>33496</v>
      </c>
      <c r="H9665" s="79">
        <v>12279.280613999999</v>
      </c>
    </row>
    <row r="9666" spans="1:8" x14ac:dyDescent="0.2">
      <c r="A9666" s="6">
        <v>30237736</v>
      </c>
      <c r="B9666" s="6" t="s">
        <v>33497</v>
      </c>
      <c r="C9666" s="6" t="s">
        <v>6322</v>
      </c>
      <c r="D9666" s="6" t="s">
        <v>7351</v>
      </c>
      <c r="E9666" s="6" t="s">
        <v>5638</v>
      </c>
      <c r="F9666" s="6" t="s">
        <v>33498</v>
      </c>
      <c r="G9666" s="6" t="s">
        <v>33499</v>
      </c>
      <c r="H9666" s="79">
        <v>12279.280613999999</v>
      </c>
    </row>
    <row r="9667" spans="1:8" x14ac:dyDescent="0.2">
      <c r="A9667" s="6">
        <v>30037639</v>
      </c>
      <c r="B9667" s="6" t="s">
        <v>33500</v>
      </c>
      <c r="C9667" s="6" t="s">
        <v>6318</v>
      </c>
      <c r="D9667" s="6" t="s">
        <v>7755</v>
      </c>
      <c r="E9667" s="6" t="s">
        <v>5638</v>
      </c>
      <c r="F9667" s="6" t="s">
        <v>33501</v>
      </c>
      <c r="G9667" s="6" t="s">
        <v>33502</v>
      </c>
      <c r="H9667" s="79">
        <v>12279.280613999999</v>
      </c>
    </row>
    <row r="9668" spans="1:8" x14ac:dyDescent="0.2">
      <c r="A9668" s="6">
        <v>30194064</v>
      </c>
      <c r="B9668" s="6" t="s">
        <v>33503</v>
      </c>
      <c r="C9668" s="6" t="s">
        <v>6322</v>
      </c>
      <c r="D9668" s="6" t="s">
        <v>7755</v>
      </c>
      <c r="E9668" s="6" t="s">
        <v>5638</v>
      </c>
      <c r="F9668" s="6" t="s">
        <v>33504</v>
      </c>
      <c r="G9668" s="6" t="s">
        <v>33505</v>
      </c>
      <c r="H9668" s="79">
        <v>12279.280613999999</v>
      </c>
    </row>
    <row r="9669" spans="1:8" x14ac:dyDescent="0.2">
      <c r="A9669" s="6">
        <v>30424042</v>
      </c>
      <c r="B9669" s="6" t="s">
        <v>33506</v>
      </c>
      <c r="C9669" s="6" t="s">
        <v>6979</v>
      </c>
      <c r="D9669" s="6" t="s">
        <v>17969</v>
      </c>
      <c r="E9669" s="6" t="s">
        <v>5893</v>
      </c>
      <c r="F9669" s="6" t="s">
        <v>33507</v>
      </c>
      <c r="G9669" s="6" t="s">
        <v>33508</v>
      </c>
      <c r="H9669" s="79">
        <v>12292.488493999999</v>
      </c>
    </row>
    <row r="9670" spans="1:8" x14ac:dyDescent="0.2">
      <c r="A9670" s="6">
        <v>30168008</v>
      </c>
      <c r="B9670" s="6" t="s">
        <v>33509</v>
      </c>
      <c r="C9670" s="6" t="s">
        <v>7653</v>
      </c>
      <c r="D9670" s="6" t="s">
        <v>17969</v>
      </c>
      <c r="E9670" s="6" t="s">
        <v>5893</v>
      </c>
      <c r="F9670" s="6" t="s">
        <v>33510</v>
      </c>
      <c r="G9670" s="6" t="s">
        <v>33511</v>
      </c>
      <c r="H9670" s="79">
        <v>12292.488493999999</v>
      </c>
    </row>
    <row r="9671" spans="1:8" x14ac:dyDescent="0.2">
      <c r="A9671" s="6">
        <v>30136392</v>
      </c>
      <c r="B9671" s="6" t="s">
        <v>33512</v>
      </c>
      <c r="C9671" s="6" t="s">
        <v>6979</v>
      </c>
      <c r="D9671" s="6" t="s">
        <v>17973</v>
      </c>
      <c r="E9671" s="6" t="s">
        <v>5893</v>
      </c>
      <c r="F9671" s="6" t="s">
        <v>33513</v>
      </c>
      <c r="G9671" s="6" t="s">
        <v>33514</v>
      </c>
      <c r="H9671" s="79">
        <v>12292.488493999999</v>
      </c>
    </row>
    <row r="9672" spans="1:8" x14ac:dyDescent="0.2">
      <c r="A9672" s="6">
        <v>30363910</v>
      </c>
      <c r="B9672" s="6" t="s">
        <v>33515</v>
      </c>
      <c r="C9672" s="6" t="s">
        <v>7653</v>
      </c>
      <c r="D9672" s="6" t="s">
        <v>17973</v>
      </c>
      <c r="E9672" s="6" t="s">
        <v>5893</v>
      </c>
      <c r="F9672" s="6" t="s">
        <v>33516</v>
      </c>
      <c r="G9672" s="6" t="s">
        <v>33517</v>
      </c>
      <c r="H9672" s="79">
        <v>12292.488493999999</v>
      </c>
    </row>
    <row r="9673" spans="1:8" x14ac:dyDescent="0.2">
      <c r="A9673" s="6">
        <v>30053688</v>
      </c>
      <c r="B9673" s="6" t="s">
        <v>33518</v>
      </c>
      <c r="C9673" s="6" t="s">
        <v>5678</v>
      </c>
      <c r="D9673" s="6" t="s">
        <v>24711</v>
      </c>
      <c r="E9673" s="6" t="s">
        <v>5893</v>
      </c>
      <c r="F9673" s="6" t="s">
        <v>33519</v>
      </c>
      <c r="G9673" s="6" t="s">
        <v>33520</v>
      </c>
      <c r="H9673" s="79">
        <v>12296.514488999999</v>
      </c>
    </row>
    <row r="9674" spans="1:8" x14ac:dyDescent="0.2">
      <c r="A9674" s="6">
        <v>30159302</v>
      </c>
      <c r="B9674" s="6" t="s">
        <v>33521</v>
      </c>
      <c r="C9674" s="6" t="s">
        <v>5682</v>
      </c>
      <c r="D9674" s="6" t="s">
        <v>24711</v>
      </c>
      <c r="E9674" s="6" t="s">
        <v>5893</v>
      </c>
      <c r="F9674" s="6" t="s">
        <v>33522</v>
      </c>
      <c r="G9674" s="6" t="s">
        <v>33523</v>
      </c>
      <c r="H9674" s="79">
        <v>12296.514488999999</v>
      </c>
    </row>
    <row r="9675" spans="1:8" x14ac:dyDescent="0.2">
      <c r="A9675" s="6">
        <v>30353659</v>
      </c>
      <c r="B9675" s="6" t="s">
        <v>33524</v>
      </c>
      <c r="C9675" s="6" t="s">
        <v>5678</v>
      </c>
      <c r="D9675" s="6" t="s">
        <v>24715</v>
      </c>
      <c r="E9675" s="6" t="s">
        <v>5893</v>
      </c>
      <c r="F9675" s="6" t="s">
        <v>33525</v>
      </c>
      <c r="G9675" s="6" t="s">
        <v>33526</v>
      </c>
      <c r="H9675" s="79">
        <v>12296.514488999999</v>
      </c>
    </row>
    <row r="9676" spans="1:8" x14ac:dyDescent="0.2">
      <c r="A9676" s="6">
        <v>30067093</v>
      </c>
      <c r="B9676" s="6" t="s">
        <v>33527</v>
      </c>
      <c r="C9676" s="6" t="s">
        <v>5682</v>
      </c>
      <c r="D9676" s="6" t="s">
        <v>24715</v>
      </c>
      <c r="E9676" s="6" t="s">
        <v>5893</v>
      </c>
      <c r="F9676" s="6" t="s">
        <v>33528</v>
      </c>
      <c r="G9676" s="6" t="s">
        <v>33529</v>
      </c>
      <c r="H9676" s="79">
        <v>12296.514488999999</v>
      </c>
    </row>
    <row r="9677" spans="1:8" x14ac:dyDescent="0.2">
      <c r="A9677" s="6">
        <v>30364352</v>
      </c>
      <c r="B9677" s="6" t="s">
        <v>33530</v>
      </c>
      <c r="C9677" s="6" t="s">
        <v>6580</v>
      </c>
      <c r="D9677" s="6" t="s">
        <v>22958</v>
      </c>
      <c r="E9677" s="6" t="s">
        <v>5638</v>
      </c>
      <c r="F9677" s="6" t="s">
        <v>33531</v>
      </c>
      <c r="G9677" s="6" t="s">
        <v>33532</v>
      </c>
      <c r="H9677" s="79">
        <v>12323.761164</v>
      </c>
    </row>
    <row r="9678" spans="1:8" x14ac:dyDescent="0.2">
      <c r="A9678" s="6">
        <v>30234150</v>
      </c>
      <c r="B9678" s="6" t="s">
        <v>33533</v>
      </c>
      <c r="C9678" s="6" t="s">
        <v>6580</v>
      </c>
      <c r="D9678" s="6" t="s">
        <v>7351</v>
      </c>
      <c r="E9678" s="6" t="s">
        <v>5638</v>
      </c>
      <c r="F9678" s="6" t="s">
        <v>33534</v>
      </c>
      <c r="G9678" s="6" t="s">
        <v>33535</v>
      </c>
      <c r="H9678" s="79">
        <v>12323.761164</v>
      </c>
    </row>
    <row r="9679" spans="1:8" x14ac:dyDescent="0.2">
      <c r="A9679" s="6">
        <v>30367693</v>
      </c>
      <c r="B9679" s="6" t="s">
        <v>33536</v>
      </c>
      <c r="C9679" s="6" t="s">
        <v>7298</v>
      </c>
      <c r="D9679" s="6" t="s">
        <v>7755</v>
      </c>
      <c r="E9679" s="6" t="s">
        <v>5638</v>
      </c>
      <c r="F9679" s="6" t="s">
        <v>33537</v>
      </c>
      <c r="G9679" s="6" t="s">
        <v>33538</v>
      </c>
      <c r="H9679" s="79">
        <v>12335.705634</v>
      </c>
    </row>
    <row r="9680" spans="1:8" x14ac:dyDescent="0.2">
      <c r="A9680" s="6">
        <v>30429978</v>
      </c>
      <c r="B9680" s="6" t="s">
        <v>33539</v>
      </c>
      <c r="C9680" s="6" t="s">
        <v>8650</v>
      </c>
      <c r="D9680" s="6" t="s">
        <v>19176</v>
      </c>
      <c r="E9680" s="6" t="s">
        <v>5893</v>
      </c>
      <c r="F9680" s="6" t="s">
        <v>33540</v>
      </c>
      <c r="G9680" s="6" t="s">
        <v>33541</v>
      </c>
      <c r="H9680" s="79">
        <v>12376.127132</v>
      </c>
    </row>
    <row r="9681" spans="1:8" x14ac:dyDescent="0.2">
      <c r="A9681" s="6">
        <v>30338749</v>
      </c>
      <c r="B9681" s="6" t="s">
        <v>33542</v>
      </c>
      <c r="C9681" s="6" t="s">
        <v>8650</v>
      </c>
      <c r="D9681" s="6" t="s">
        <v>19180</v>
      </c>
      <c r="E9681" s="6" t="s">
        <v>5893</v>
      </c>
      <c r="F9681" s="6" t="s">
        <v>33543</v>
      </c>
      <c r="G9681" s="6" t="s">
        <v>33544</v>
      </c>
      <c r="H9681" s="79">
        <v>12376.127132</v>
      </c>
    </row>
    <row r="9682" spans="1:8" x14ac:dyDescent="0.2">
      <c r="A9682" s="6">
        <v>30391204</v>
      </c>
      <c r="B9682" s="6" t="s">
        <v>33545</v>
      </c>
      <c r="C9682" s="6" t="s">
        <v>8658</v>
      </c>
      <c r="D9682" s="6" t="s">
        <v>19176</v>
      </c>
      <c r="E9682" s="6" t="s">
        <v>5893</v>
      </c>
      <c r="F9682" s="6" t="s">
        <v>33546</v>
      </c>
      <c r="G9682" s="6" t="s">
        <v>33547</v>
      </c>
      <c r="H9682" s="79">
        <v>12392.475887000001</v>
      </c>
    </row>
    <row r="9683" spans="1:8" x14ac:dyDescent="0.2">
      <c r="A9683" s="6">
        <v>30155535</v>
      </c>
      <c r="B9683" s="6" t="s">
        <v>33548</v>
      </c>
      <c r="C9683" s="6" t="s">
        <v>8662</v>
      </c>
      <c r="D9683" s="6" t="s">
        <v>19176</v>
      </c>
      <c r="E9683" s="6" t="s">
        <v>5893</v>
      </c>
      <c r="F9683" s="6" t="s">
        <v>33549</v>
      </c>
      <c r="G9683" s="6" t="s">
        <v>33550</v>
      </c>
      <c r="H9683" s="79">
        <v>12392.475887000001</v>
      </c>
    </row>
    <row r="9684" spans="1:8" x14ac:dyDescent="0.2">
      <c r="A9684" s="6">
        <v>30329630</v>
      </c>
      <c r="B9684" s="6" t="s">
        <v>33551</v>
      </c>
      <c r="C9684" s="6" t="s">
        <v>8658</v>
      </c>
      <c r="D9684" s="6" t="s">
        <v>19180</v>
      </c>
      <c r="E9684" s="6" t="s">
        <v>5893</v>
      </c>
      <c r="F9684" s="6" t="s">
        <v>33552</v>
      </c>
      <c r="G9684" s="6" t="s">
        <v>33553</v>
      </c>
      <c r="H9684" s="79">
        <v>12392.475887000001</v>
      </c>
    </row>
    <row r="9685" spans="1:8" x14ac:dyDescent="0.2">
      <c r="A9685" s="6">
        <v>30226159</v>
      </c>
      <c r="B9685" s="6" t="s">
        <v>33554</v>
      </c>
      <c r="C9685" s="6" t="s">
        <v>8662</v>
      </c>
      <c r="D9685" s="6" t="s">
        <v>19180</v>
      </c>
      <c r="E9685" s="6" t="s">
        <v>5893</v>
      </c>
      <c r="F9685" s="6" t="s">
        <v>33555</v>
      </c>
      <c r="G9685" s="6" t="s">
        <v>33556</v>
      </c>
      <c r="H9685" s="79">
        <v>12392.475887000001</v>
      </c>
    </row>
    <row r="9686" spans="1:8" x14ac:dyDescent="0.2">
      <c r="A9686" s="6">
        <v>30168306</v>
      </c>
      <c r="B9686" s="6" t="s">
        <v>4411</v>
      </c>
      <c r="C9686" s="6" t="s">
        <v>8073</v>
      </c>
      <c r="D9686" s="6" t="s">
        <v>11268</v>
      </c>
      <c r="E9686" s="6" t="s">
        <v>5638</v>
      </c>
      <c r="F9686" s="6" t="s">
        <v>4406</v>
      </c>
      <c r="G9686" s="6" t="s">
        <v>4407</v>
      </c>
      <c r="H9686" s="79">
        <v>12467.527893</v>
      </c>
    </row>
    <row r="9687" spans="1:8" x14ac:dyDescent="0.2">
      <c r="A9687" s="6">
        <v>30241206</v>
      </c>
      <c r="B9687" s="6" t="s">
        <v>1731</v>
      </c>
      <c r="C9687" s="6" t="s">
        <v>8077</v>
      </c>
      <c r="D9687" s="6" t="s">
        <v>11268</v>
      </c>
      <c r="E9687" s="6" t="s">
        <v>5638</v>
      </c>
      <c r="F9687" s="6" t="s">
        <v>1726</v>
      </c>
      <c r="G9687" s="6" t="s">
        <v>1727</v>
      </c>
      <c r="H9687" s="79">
        <v>12467.527893</v>
      </c>
    </row>
    <row r="9688" spans="1:8" x14ac:dyDescent="0.2">
      <c r="A9688" s="6">
        <v>30194483</v>
      </c>
      <c r="B9688" s="6" t="s">
        <v>4924</v>
      </c>
      <c r="C9688" s="6" t="s">
        <v>8081</v>
      </c>
      <c r="D9688" s="6" t="s">
        <v>11268</v>
      </c>
      <c r="E9688" s="6" t="s">
        <v>5638</v>
      </c>
      <c r="F9688" s="6" t="s">
        <v>4919</v>
      </c>
      <c r="G9688" s="6" t="s">
        <v>4920</v>
      </c>
      <c r="H9688" s="79">
        <v>12467.527893</v>
      </c>
    </row>
    <row r="9689" spans="1:8" x14ac:dyDescent="0.2">
      <c r="A9689" s="6">
        <v>30030620</v>
      </c>
      <c r="B9689" s="6" t="s">
        <v>33557</v>
      </c>
      <c r="C9689" s="6" t="s">
        <v>8073</v>
      </c>
      <c r="D9689" s="6" t="s">
        <v>11295</v>
      </c>
      <c r="E9689" s="6" t="s">
        <v>5638</v>
      </c>
      <c r="F9689" s="6" t="s">
        <v>33558</v>
      </c>
      <c r="G9689" s="6" t="s">
        <v>33559</v>
      </c>
      <c r="H9689" s="79">
        <v>12467.527893</v>
      </c>
    </row>
    <row r="9690" spans="1:8" x14ac:dyDescent="0.2">
      <c r="A9690" s="6">
        <v>30354573</v>
      </c>
      <c r="B9690" s="6" t="s">
        <v>33560</v>
      </c>
      <c r="C9690" s="6" t="s">
        <v>8077</v>
      </c>
      <c r="D9690" s="6" t="s">
        <v>11295</v>
      </c>
      <c r="E9690" s="6" t="s">
        <v>5638</v>
      </c>
      <c r="F9690" s="6" t="s">
        <v>33561</v>
      </c>
      <c r="G9690" s="6" t="s">
        <v>33562</v>
      </c>
      <c r="H9690" s="79">
        <v>12467.527893</v>
      </c>
    </row>
    <row r="9691" spans="1:8" x14ac:dyDescent="0.2">
      <c r="A9691" s="6">
        <v>30379141</v>
      </c>
      <c r="B9691" s="6" t="s">
        <v>33563</v>
      </c>
      <c r="C9691" s="6" t="s">
        <v>8081</v>
      </c>
      <c r="D9691" s="6" t="s">
        <v>11295</v>
      </c>
      <c r="E9691" s="6" t="s">
        <v>5638</v>
      </c>
      <c r="F9691" s="6" t="s">
        <v>33564</v>
      </c>
      <c r="G9691" s="6" t="s">
        <v>33565</v>
      </c>
      <c r="H9691" s="79">
        <v>12467.527893</v>
      </c>
    </row>
    <row r="9692" spans="1:8" x14ac:dyDescent="0.2">
      <c r="A9692" s="6">
        <v>30047690</v>
      </c>
      <c r="B9692" s="6" t="s">
        <v>33566</v>
      </c>
      <c r="C9692" s="6" t="s">
        <v>8739</v>
      </c>
      <c r="D9692" s="6" t="s">
        <v>18044</v>
      </c>
      <c r="E9692" s="6" t="s">
        <v>5638</v>
      </c>
      <c r="F9692" s="6" t="s">
        <v>33567</v>
      </c>
      <c r="G9692" s="6" t="s">
        <v>33568</v>
      </c>
      <c r="H9692" s="79">
        <v>12480.04443</v>
      </c>
    </row>
    <row r="9693" spans="1:8" x14ac:dyDescent="0.2">
      <c r="A9693" s="6">
        <v>30332163</v>
      </c>
      <c r="B9693" s="6" t="s">
        <v>33569</v>
      </c>
      <c r="C9693" s="6" t="s">
        <v>8743</v>
      </c>
      <c r="D9693" s="6" t="s">
        <v>18044</v>
      </c>
      <c r="E9693" s="6" t="s">
        <v>5638</v>
      </c>
      <c r="F9693" s="6" t="s">
        <v>33570</v>
      </c>
      <c r="G9693" s="6" t="s">
        <v>33571</v>
      </c>
      <c r="H9693" s="79">
        <v>12480.04443</v>
      </c>
    </row>
    <row r="9694" spans="1:8" x14ac:dyDescent="0.2">
      <c r="A9694" s="6">
        <v>30053506</v>
      </c>
      <c r="B9694" s="6" t="s">
        <v>33572</v>
      </c>
      <c r="C9694" s="6" t="s">
        <v>8747</v>
      </c>
      <c r="D9694" s="6" t="s">
        <v>18044</v>
      </c>
      <c r="E9694" s="6" t="s">
        <v>5638</v>
      </c>
      <c r="F9694" s="6" t="s">
        <v>33573</v>
      </c>
      <c r="G9694" s="6" t="s">
        <v>33574</v>
      </c>
      <c r="H9694" s="79">
        <v>12480.04443</v>
      </c>
    </row>
    <row r="9695" spans="1:8" x14ac:dyDescent="0.2">
      <c r="A9695" s="6">
        <v>30135732</v>
      </c>
      <c r="B9695" s="6" t="s">
        <v>33575</v>
      </c>
      <c r="C9695" s="6" t="s">
        <v>8759</v>
      </c>
      <c r="D9695" s="6" t="s">
        <v>18044</v>
      </c>
      <c r="E9695" s="6" t="s">
        <v>5638</v>
      </c>
      <c r="F9695" s="6" t="s">
        <v>33576</v>
      </c>
      <c r="G9695" s="6" t="s">
        <v>33577</v>
      </c>
      <c r="H9695" s="79">
        <v>12480.04443</v>
      </c>
    </row>
    <row r="9696" spans="1:8" x14ac:dyDescent="0.2">
      <c r="A9696" s="6">
        <v>30342319</v>
      </c>
      <c r="B9696" s="6" t="s">
        <v>33578</v>
      </c>
      <c r="C9696" s="6" t="s">
        <v>8763</v>
      </c>
      <c r="D9696" s="6" t="s">
        <v>18044</v>
      </c>
      <c r="E9696" s="6" t="s">
        <v>5638</v>
      </c>
      <c r="F9696" s="6" t="s">
        <v>33579</v>
      </c>
      <c r="G9696" s="6" t="s">
        <v>33580</v>
      </c>
      <c r="H9696" s="79">
        <v>12480.04443</v>
      </c>
    </row>
    <row r="9697" spans="1:8" x14ac:dyDescent="0.2">
      <c r="A9697" s="6">
        <v>30069682</v>
      </c>
      <c r="B9697" s="6" t="s">
        <v>33581</v>
      </c>
      <c r="C9697" s="6" t="s">
        <v>8767</v>
      </c>
      <c r="D9697" s="6" t="s">
        <v>18044</v>
      </c>
      <c r="E9697" s="6" t="s">
        <v>5638</v>
      </c>
      <c r="F9697" s="6" t="s">
        <v>33582</v>
      </c>
      <c r="G9697" s="6" t="s">
        <v>33583</v>
      </c>
      <c r="H9697" s="79">
        <v>12480.04443</v>
      </c>
    </row>
    <row r="9698" spans="1:8" x14ac:dyDescent="0.2">
      <c r="A9698" s="6">
        <v>30457100</v>
      </c>
      <c r="B9698" s="6" t="s">
        <v>33584</v>
      </c>
      <c r="C9698" s="6" t="s">
        <v>8771</v>
      </c>
      <c r="D9698" s="6" t="s">
        <v>18044</v>
      </c>
      <c r="E9698" s="6" t="s">
        <v>5638</v>
      </c>
      <c r="F9698" s="6" t="s">
        <v>33585</v>
      </c>
      <c r="G9698" s="6" t="s">
        <v>33586</v>
      </c>
      <c r="H9698" s="79">
        <v>12480.04443</v>
      </c>
    </row>
    <row r="9699" spans="1:8" x14ac:dyDescent="0.2">
      <c r="A9699" s="6">
        <v>30326922</v>
      </c>
      <c r="B9699" s="6" t="s">
        <v>33587</v>
      </c>
      <c r="C9699" s="6" t="s">
        <v>33588</v>
      </c>
      <c r="D9699" s="6" t="s">
        <v>19351</v>
      </c>
      <c r="E9699" s="6" t="s">
        <v>5893</v>
      </c>
      <c r="F9699" s="6" t="s">
        <v>33589</v>
      </c>
      <c r="G9699" s="6" t="s">
        <v>33590</v>
      </c>
      <c r="H9699" s="79">
        <v>12523.669320999999</v>
      </c>
    </row>
    <row r="9700" spans="1:8" x14ac:dyDescent="0.2">
      <c r="A9700" s="6">
        <v>30382650</v>
      </c>
      <c r="B9700" s="6" t="s">
        <v>33591</v>
      </c>
      <c r="C9700" s="6" t="s">
        <v>21200</v>
      </c>
      <c r="D9700" s="6" t="s">
        <v>20977</v>
      </c>
      <c r="E9700" s="6" t="s">
        <v>5638</v>
      </c>
      <c r="F9700" s="6" t="s">
        <v>33592</v>
      </c>
      <c r="G9700" s="6" t="s">
        <v>33593</v>
      </c>
      <c r="H9700" s="79">
        <v>12523.669320999999</v>
      </c>
    </row>
    <row r="9701" spans="1:8" x14ac:dyDescent="0.2">
      <c r="A9701" s="6">
        <v>30419277</v>
      </c>
      <c r="B9701" s="6" t="s">
        <v>33594</v>
      </c>
      <c r="C9701" s="6" t="s">
        <v>5694</v>
      </c>
      <c r="D9701" s="6" t="s">
        <v>12594</v>
      </c>
      <c r="E9701" s="6" t="s">
        <v>5893</v>
      </c>
      <c r="F9701" s="6" t="s">
        <v>33595</v>
      </c>
      <c r="G9701" s="6" t="s">
        <v>33596</v>
      </c>
      <c r="H9701" s="79">
        <v>12528.957623</v>
      </c>
    </row>
    <row r="9702" spans="1:8" x14ac:dyDescent="0.2">
      <c r="A9702" s="6">
        <v>30278251</v>
      </c>
      <c r="B9702" s="6" t="s">
        <v>33597</v>
      </c>
      <c r="C9702" s="6" t="s">
        <v>5694</v>
      </c>
      <c r="D9702" s="6" t="s">
        <v>12610</v>
      </c>
      <c r="E9702" s="6" t="s">
        <v>5893</v>
      </c>
      <c r="F9702" s="6" t="s">
        <v>33598</v>
      </c>
      <c r="G9702" s="6" t="s">
        <v>33599</v>
      </c>
      <c r="H9702" s="79">
        <v>12528.957623</v>
      </c>
    </row>
    <row r="9703" spans="1:8" x14ac:dyDescent="0.2">
      <c r="A9703" s="6">
        <v>30321847</v>
      </c>
      <c r="B9703" s="6" t="s">
        <v>33600</v>
      </c>
      <c r="C9703" s="6" t="s">
        <v>5646</v>
      </c>
      <c r="D9703" s="6" t="s">
        <v>24719</v>
      </c>
      <c r="E9703" s="6" t="s">
        <v>5893</v>
      </c>
      <c r="F9703" s="6" t="s">
        <v>33601</v>
      </c>
      <c r="G9703" s="6" t="s">
        <v>33602</v>
      </c>
      <c r="H9703" s="79">
        <v>12529.303489</v>
      </c>
    </row>
    <row r="9704" spans="1:8" x14ac:dyDescent="0.2">
      <c r="A9704" s="6">
        <v>30163487</v>
      </c>
      <c r="B9704" s="6" t="s">
        <v>33603</v>
      </c>
      <c r="C9704" s="6" t="s">
        <v>5646</v>
      </c>
      <c r="D9704" s="6" t="s">
        <v>24711</v>
      </c>
      <c r="E9704" s="6" t="s">
        <v>5893</v>
      </c>
      <c r="F9704" s="6" t="s">
        <v>33604</v>
      </c>
      <c r="G9704" s="6" t="s">
        <v>33605</v>
      </c>
      <c r="H9704" s="79">
        <v>12529.303489</v>
      </c>
    </row>
    <row r="9705" spans="1:8" x14ac:dyDescent="0.2">
      <c r="A9705" s="6">
        <v>30083736</v>
      </c>
      <c r="B9705" s="6" t="s">
        <v>33606</v>
      </c>
      <c r="C9705" s="6" t="s">
        <v>5646</v>
      </c>
      <c r="D9705" s="6" t="s">
        <v>24715</v>
      </c>
      <c r="E9705" s="6" t="s">
        <v>5893</v>
      </c>
      <c r="F9705" s="6" t="s">
        <v>33607</v>
      </c>
      <c r="G9705" s="6" t="s">
        <v>33608</v>
      </c>
      <c r="H9705" s="79">
        <v>12529.303489</v>
      </c>
    </row>
    <row r="9706" spans="1:8" x14ac:dyDescent="0.2">
      <c r="A9706" s="6">
        <v>30424144</v>
      </c>
      <c r="B9706" s="6" t="s">
        <v>33609</v>
      </c>
      <c r="C9706" s="6" t="s">
        <v>8614</v>
      </c>
      <c r="D9706" s="6" t="s">
        <v>17993</v>
      </c>
      <c r="E9706" s="6" t="s">
        <v>15819</v>
      </c>
      <c r="F9706" s="6" t="s">
        <v>33610</v>
      </c>
      <c r="G9706" s="6" t="s">
        <v>33611</v>
      </c>
      <c r="H9706" s="79">
        <v>12542.564966</v>
      </c>
    </row>
    <row r="9707" spans="1:8" x14ac:dyDescent="0.2">
      <c r="A9707" s="6">
        <v>30199747</v>
      </c>
      <c r="B9707" s="6" t="s">
        <v>33612</v>
      </c>
      <c r="C9707" s="6" t="s">
        <v>8614</v>
      </c>
      <c r="D9707" s="6" t="s">
        <v>17997</v>
      </c>
      <c r="E9707" s="6" t="s">
        <v>15819</v>
      </c>
      <c r="F9707" s="6" t="s">
        <v>33613</v>
      </c>
      <c r="G9707" s="6" t="s">
        <v>33614</v>
      </c>
      <c r="H9707" s="79">
        <v>12542.564966</v>
      </c>
    </row>
    <row r="9708" spans="1:8" x14ac:dyDescent="0.2">
      <c r="A9708" s="6">
        <v>30081544</v>
      </c>
      <c r="B9708" s="6" t="s">
        <v>33615</v>
      </c>
      <c r="C9708" s="6" t="s">
        <v>5710</v>
      </c>
      <c r="D9708" s="6" t="s">
        <v>17969</v>
      </c>
      <c r="E9708" s="6" t="s">
        <v>5893</v>
      </c>
      <c r="F9708" s="6" t="s">
        <v>33616</v>
      </c>
      <c r="G9708" s="6" t="s">
        <v>33617</v>
      </c>
      <c r="H9708" s="79">
        <v>12561.518101</v>
      </c>
    </row>
    <row r="9709" spans="1:8" x14ac:dyDescent="0.2">
      <c r="A9709" s="6">
        <v>30157447</v>
      </c>
      <c r="B9709" s="6" t="s">
        <v>33618</v>
      </c>
      <c r="C9709" s="6" t="s">
        <v>5710</v>
      </c>
      <c r="D9709" s="6" t="s">
        <v>17973</v>
      </c>
      <c r="E9709" s="6" t="s">
        <v>5893</v>
      </c>
      <c r="F9709" s="6" t="s">
        <v>33619</v>
      </c>
      <c r="G9709" s="6" t="s">
        <v>33620</v>
      </c>
      <c r="H9709" s="79">
        <v>12561.518101</v>
      </c>
    </row>
    <row r="9710" spans="1:8" x14ac:dyDescent="0.2">
      <c r="A9710" s="6">
        <v>30072227</v>
      </c>
      <c r="B9710" s="6" t="s">
        <v>33621</v>
      </c>
      <c r="C9710" s="6" t="s">
        <v>5794</v>
      </c>
      <c r="D9710" s="6" t="s">
        <v>28070</v>
      </c>
      <c r="E9710" s="6" t="s">
        <v>5638</v>
      </c>
      <c r="F9710" s="6" t="s">
        <v>33622</v>
      </c>
      <c r="G9710" s="6" t="s">
        <v>33623</v>
      </c>
      <c r="H9710" s="79">
        <v>12615.042248</v>
      </c>
    </row>
    <row r="9711" spans="1:8" x14ac:dyDescent="0.2">
      <c r="A9711" s="6">
        <v>30335137</v>
      </c>
      <c r="B9711" s="6" t="s">
        <v>33624</v>
      </c>
      <c r="C9711" s="6" t="s">
        <v>5636</v>
      </c>
      <c r="D9711" s="6" t="s">
        <v>28070</v>
      </c>
      <c r="E9711" s="6" t="s">
        <v>5638</v>
      </c>
      <c r="F9711" s="6" t="s">
        <v>33625</v>
      </c>
      <c r="G9711" s="6" t="s">
        <v>33626</v>
      </c>
      <c r="H9711" s="79">
        <v>12615.042248</v>
      </c>
    </row>
    <row r="9712" spans="1:8" x14ac:dyDescent="0.2">
      <c r="A9712" s="6">
        <v>30271764</v>
      </c>
      <c r="B9712" s="6" t="s">
        <v>33627</v>
      </c>
      <c r="C9712" s="6" t="s">
        <v>6014</v>
      </c>
      <c r="D9712" s="6" t="s">
        <v>18868</v>
      </c>
      <c r="E9712" s="6" t="s">
        <v>5638</v>
      </c>
      <c r="F9712" s="6" t="s">
        <v>33628</v>
      </c>
      <c r="G9712" s="6" t="s">
        <v>33629</v>
      </c>
      <c r="H9712" s="79">
        <v>12615.547843</v>
      </c>
    </row>
    <row r="9713" spans="1:8" x14ac:dyDescent="0.2">
      <c r="A9713" s="6">
        <v>30257693</v>
      </c>
      <c r="B9713" s="6" t="s">
        <v>33630</v>
      </c>
      <c r="C9713" s="6" t="s">
        <v>6014</v>
      </c>
      <c r="D9713" s="6" t="s">
        <v>18870</v>
      </c>
      <c r="E9713" s="6" t="s">
        <v>5638</v>
      </c>
      <c r="F9713" s="6" t="s">
        <v>33631</v>
      </c>
      <c r="G9713" s="6" t="s">
        <v>33632</v>
      </c>
      <c r="H9713" s="79">
        <v>12615.547843</v>
      </c>
    </row>
    <row r="9714" spans="1:8" x14ac:dyDescent="0.2">
      <c r="A9714" s="6">
        <v>30108520</v>
      </c>
      <c r="B9714" s="6" t="s">
        <v>33633</v>
      </c>
      <c r="C9714" s="6" t="s">
        <v>6014</v>
      </c>
      <c r="D9714" s="6" t="s">
        <v>18874</v>
      </c>
      <c r="E9714" s="6" t="s">
        <v>5638</v>
      </c>
      <c r="F9714" s="6" t="s">
        <v>33634</v>
      </c>
      <c r="G9714" s="6" t="s">
        <v>33635</v>
      </c>
      <c r="H9714" s="79">
        <v>12615.547843</v>
      </c>
    </row>
    <row r="9715" spans="1:8" x14ac:dyDescent="0.2">
      <c r="A9715" s="6">
        <v>30315699</v>
      </c>
      <c r="B9715" s="6" t="s">
        <v>33636</v>
      </c>
      <c r="C9715" s="6" t="s">
        <v>7298</v>
      </c>
      <c r="D9715" s="6" t="s">
        <v>19180</v>
      </c>
      <c r="E9715" s="6" t="s">
        <v>5893</v>
      </c>
      <c r="F9715" s="6" t="s">
        <v>33637</v>
      </c>
      <c r="G9715" s="6" t="s">
        <v>33638</v>
      </c>
      <c r="H9715" s="79">
        <v>12695.907101000001</v>
      </c>
    </row>
    <row r="9716" spans="1:8" x14ac:dyDescent="0.2">
      <c r="A9716" s="6">
        <v>30372867</v>
      </c>
      <c r="B9716" s="6" t="s">
        <v>33639</v>
      </c>
      <c r="C9716" s="6" t="s">
        <v>5937</v>
      </c>
      <c r="D9716" s="6" t="s">
        <v>18044</v>
      </c>
      <c r="E9716" s="6" t="s">
        <v>5638</v>
      </c>
      <c r="F9716" s="6" t="s">
        <v>33640</v>
      </c>
      <c r="G9716" s="6" t="s">
        <v>33641</v>
      </c>
      <c r="H9716" s="79">
        <v>12740.552136</v>
      </c>
    </row>
    <row r="9717" spans="1:8" x14ac:dyDescent="0.2">
      <c r="A9717" s="6">
        <v>30143292</v>
      </c>
      <c r="B9717" s="6" t="s">
        <v>33642</v>
      </c>
      <c r="C9717" s="6" t="s">
        <v>6250</v>
      </c>
      <c r="D9717" s="6" t="s">
        <v>22958</v>
      </c>
      <c r="E9717" s="6" t="s">
        <v>5638</v>
      </c>
      <c r="F9717" s="6" t="s">
        <v>33643</v>
      </c>
      <c r="G9717" s="6" t="s">
        <v>33644</v>
      </c>
      <c r="H9717" s="79">
        <v>12753.213514999999</v>
      </c>
    </row>
    <row r="9718" spans="1:8" x14ac:dyDescent="0.2">
      <c r="A9718" s="6">
        <v>30045651</v>
      </c>
      <c r="B9718" s="6" t="s">
        <v>33645</v>
      </c>
      <c r="C9718" s="6" t="s">
        <v>6250</v>
      </c>
      <c r="D9718" s="6" t="s">
        <v>7351</v>
      </c>
      <c r="E9718" s="6" t="s">
        <v>5638</v>
      </c>
      <c r="F9718" s="6" t="s">
        <v>33646</v>
      </c>
      <c r="G9718" s="6" t="s">
        <v>33647</v>
      </c>
      <c r="H9718" s="79">
        <v>12753.213514999999</v>
      </c>
    </row>
    <row r="9719" spans="1:8" x14ac:dyDescent="0.2">
      <c r="A9719" s="6">
        <v>30235944</v>
      </c>
      <c r="B9719" s="6" t="s">
        <v>33648</v>
      </c>
      <c r="C9719" s="6" t="s">
        <v>6310</v>
      </c>
      <c r="D9719" s="6" t="s">
        <v>17969</v>
      </c>
      <c r="E9719" s="6" t="s">
        <v>5893</v>
      </c>
      <c r="F9719" s="6" t="s">
        <v>33649</v>
      </c>
      <c r="G9719" s="6" t="s">
        <v>33650</v>
      </c>
      <c r="H9719" s="79">
        <v>12756.399538</v>
      </c>
    </row>
    <row r="9720" spans="1:8" x14ac:dyDescent="0.2">
      <c r="A9720" s="6">
        <v>30095738</v>
      </c>
      <c r="B9720" s="6" t="s">
        <v>33651</v>
      </c>
      <c r="C9720" s="6" t="s">
        <v>6310</v>
      </c>
      <c r="D9720" s="6" t="s">
        <v>17973</v>
      </c>
      <c r="E9720" s="6" t="s">
        <v>5893</v>
      </c>
      <c r="F9720" s="6" t="s">
        <v>33652</v>
      </c>
      <c r="G9720" s="6" t="s">
        <v>33653</v>
      </c>
      <c r="H9720" s="79">
        <v>12756.399538</v>
      </c>
    </row>
    <row r="9721" spans="1:8" x14ac:dyDescent="0.2">
      <c r="A9721" s="6">
        <v>30149781</v>
      </c>
      <c r="B9721" s="6" t="s">
        <v>33654</v>
      </c>
      <c r="C9721" s="6" t="s">
        <v>5674</v>
      </c>
      <c r="D9721" s="6" t="s">
        <v>24232</v>
      </c>
      <c r="E9721" s="6" t="s">
        <v>5638</v>
      </c>
      <c r="F9721" s="6" t="s">
        <v>33655</v>
      </c>
      <c r="G9721" s="6" t="s">
        <v>33656</v>
      </c>
      <c r="H9721" s="79">
        <v>12756.675578</v>
      </c>
    </row>
    <row r="9722" spans="1:8" x14ac:dyDescent="0.2">
      <c r="A9722" s="6">
        <v>30016717</v>
      </c>
      <c r="B9722" s="6" t="s">
        <v>33657</v>
      </c>
      <c r="C9722" s="6" t="s">
        <v>6013</v>
      </c>
      <c r="D9722" s="6" t="s">
        <v>22958</v>
      </c>
      <c r="E9722" s="6" t="s">
        <v>5638</v>
      </c>
      <c r="F9722" s="6" t="s">
        <v>33658</v>
      </c>
      <c r="G9722" s="6" t="s">
        <v>33659</v>
      </c>
      <c r="H9722" s="79">
        <v>12790.218304</v>
      </c>
    </row>
    <row r="9723" spans="1:8" x14ac:dyDescent="0.2">
      <c r="A9723" s="6">
        <v>30053096</v>
      </c>
      <c r="B9723" s="6" t="s">
        <v>33660</v>
      </c>
      <c r="C9723" s="6" t="s">
        <v>6013</v>
      </c>
      <c r="D9723" s="6" t="s">
        <v>7351</v>
      </c>
      <c r="E9723" s="6" t="s">
        <v>5638</v>
      </c>
      <c r="F9723" s="6" t="s">
        <v>33661</v>
      </c>
      <c r="G9723" s="6" t="s">
        <v>33662</v>
      </c>
      <c r="H9723" s="79">
        <v>12790.218304</v>
      </c>
    </row>
    <row r="9724" spans="1:8" x14ac:dyDescent="0.2">
      <c r="A9724" s="6">
        <v>30221332</v>
      </c>
      <c r="B9724" s="6" t="s">
        <v>33663</v>
      </c>
      <c r="C9724" s="6" t="s">
        <v>5674</v>
      </c>
      <c r="D9724" s="6" t="s">
        <v>17993</v>
      </c>
      <c r="E9724" s="6" t="s">
        <v>15819</v>
      </c>
      <c r="F9724" s="6" t="s">
        <v>33664</v>
      </c>
      <c r="G9724" s="6" t="s">
        <v>33665</v>
      </c>
      <c r="H9724" s="79">
        <v>12790.218304</v>
      </c>
    </row>
    <row r="9725" spans="1:8" x14ac:dyDescent="0.2">
      <c r="A9725" s="6">
        <v>30314701</v>
      </c>
      <c r="B9725" s="6" t="s">
        <v>33666</v>
      </c>
      <c r="C9725" s="6" t="s">
        <v>5674</v>
      </c>
      <c r="D9725" s="6" t="s">
        <v>17997</v>
      </c>
      <c r="E9725" s="6" t="s">
        <v>15819</v>
      </c>
      <c r="F9725" s="6" t="s">
        <v>33667</v>
      </c>
      <c r="G9725" s="6" t="s">
        <v>33668</v>
      </c>
      <c r="H9725" s="79">
        <v>12790.218304</v>
      </c>
    </row>
    <row r="9726" spans="1:8" x14ac:dyDescent="0.2">
      <c r="A9726" s="6">
        <v>30167579</v>
      </c>
      <c r="B9726" s="6" t="s">
        <v>33669</v>
      </c>
      <c r="C9726" s="6" t="s">
        <v>9305</v>
      </c>
      <c r="D9726" s="6" t="s">
        <v>17993</v>
      </c>
      <c r="E9726" s="6" t="s">
        <v>15819</v>
      </c>
      <c r="F9726" s="6" t="s">
        <v>33670</v>
      </c>
      <c r="G9726" s="6" t="s">
        <v>33671</v>
      </c>
      <c r="H9726" s="79">
        <v>12799.361516000001</v>
      </c>
    </row>
    <row r="9727" spans="1:8" x14ac:dyDescent="0.2">
      <c r="A9727" s="6">
        <v>30388276</v>
      </c>
      <c r="B9727" s="6" t="s">
        <v>33672</v>
      </c>
      <c r="C9727" s="6" t="s">
        <v>9305</v>
      </c>
      <c r="D9727" s="6" t="s">
        <v>17997</v>
      </c>
      <c r="E9727" s="6" t="s">
        <v>15819</v>
      </c>
      <c r="F9727" s="6" t="s">
        <v>33673</v>
      </c>
      <c r="G9727" s="6" t="s">
        <v>33674</v>
      </c>
      <c r="H9727" s="79">
        <v>12799.361516000001</v>
      </c>
    </row>
    <row r="9728" spans="1:8" x14ac:dyDescent="0.2">
      <c r="A9728" s="6">
        <v>30033374</v>
      </c>
      <c r="B9728" s="6" t="s">
        <v>33675</v>
      </c>
      <c r="C9728" s="6" t="s">
        <v>9249</v>
      </c>
      <c r="D9728" s="6" t="s">
        <v>17993</v>
      </c>
      <c r="E9728" s="6" t="s">
        <v>15819</v>
      </c>
      <c r="F9728" s="6" t="s">
        <v>33676</v>
      </c>
      <c r="G9728" s="6" t="s">
        <v>33677</v>
      </c>
      <c r="H9728" s="79">
        <v>12803.411507000001</v>
      </c>
    </row>
    <row r="9729" spans="1:8" x14ac:dyDescent="0.2">
      <c r="A9729" s="6">
        <v>30392710</v>
      </c>
      <c r="B9729" s="6" t="s">
        <v>33678</v>
      </c>
      <c r="C9729" s="6" t="s">
        <v>9249</v>
      </c>
      <c r="D9729" s="6" t="s">
        <v>17997</v>
      </c>
      <c r="E9729" s="6" t="s">
        <v>15819</v>
      </c>
      <c r="F9729" s="6" t="s">
        <v>33679</v>
      </c>
      <c r="G9729" s="6" t="s">
        <v>33680</v>
      </c>
      <c r="H9729" s="79">
        <v>12803.411507000001</v>
      </c>
    </row>
    <row r="9730" spans="1:8" x14ac:dyDescent="0.2">
      <c r="A9730" s="6">
        <v>30018581</v>
      </c>
      <c r="B9730" s="6" t="s">
        <v>33681</v>
      </c>
      <c r="C9730" s="6" t="s">
        <v>6214</v>
      </c>
      <c r="D9730" s="6" t="s">
        <v>28070</v>
      </c>
      <c r="E9730" s="6" t="s">
        <v>5638</v>
      </c>
      <c r="F9730" s="6" t="s">
        <v>33682</v>
      </c>
      <c r="G9730" s="6" t="s">
        <v>33683</v>
      </c>
      <c r="H9730" s="79">
        <v>12803.411507000001</v>
      </c>
    </row>
    <row r="9731" spans="1:8" x14ac:dyDescent="0.2">
      <c r="A9731" s="6">
        <v>30291615</v>
      </c>
      <c r="B9731" s="6" t="s">
        <v>33684</v>
      </c>
      <c r="C9731" s="6" t="s">
        <v>5732</v>
      </c>
      <c r="D9731" s="6" t="s">
        <v>19160</v>
      </c>
      <c r="E9731" s="6" t="s">
        <v>5638</v>
      </c>
      <c r="F9731" s="6" t="s">
        <v>33685</v>
      </c>
      <c r="G9731" s="6" t="s">
        <v>33686</v>
      </c>
      <c r="H9731" s="79">
        <v>12844.128482</v>
      </c>
    </row>
    <row r="9732" spans="1:8" x14ac:dyDescent="0.2">
      <c r="A9732" s="6">
        <v>30005585</v>
      </c>
      <c r="B9732" s="6" t="s">
        <v>33687</v>
      </c>
      <c r="C9732" s="6" t="s">
        <v>26924</v>
      </c>
      <c r="D9732" s="6" t="s">
        <v>19351</v>
      </c>
      <c r="E9732" s="6" t="s">
        <v>5893</v>
      </c>
      <c r="F9732" s="6" t="s">
        <v>33688</v>
      </c>
      <c r="G9732" s="6" t="s">
        <v>33689</v>
      </c>
      <c r="H9732" s="79">
        <v>12844.128482</v>
      </c>
    </row>
    <row r="9733" spans="1:8" x14ac:dyDescent="0.2">
      <c r="A9733" s="6">
        <v>30370728</v>
      </c>
      <c r="B9733" s="6" t="s">
        <v>33690</v>
      </c>
      <c r="C9733" s="6" t="s">
        <v>20123</v>
      </c>
      <c r="D9733" s="6" t="s">
        <v>20977</v>
      </c>
      <c r="E9733" s="6" t="s">
        <v>5638</v>
      </c>
      <c r="F9733" s="6" t="s">
        <v>33691</v>
      </c>
      <c r="G9733" s="6" t="s">
        <v>33692</v>
      </c>
      <c r="H9733" s="79">
        <v>12844.128482</v>
      </c>
    </row>
    <row r="9734" spans="1:8" x14ac:dyDescent="0.2">
      <c r="A9734" s="6">
        <v>30067256</v>
      </c>
      <c r="B9734" s="6" t="s">
        <v>33693</v>
      </c>
      <c r="C9734" s="6" t="s">
        <v>5759</v>
      </c>
      <c r="D9734" s="6" t="s">
        <v>24719</v>
      </c>
      <c r="E9734" s="6" t="s">
        <v>5893</v>
      </c>
      <c r="F9734" s="6" t="s">
        <v>33694</v>
      </c>
      <c r="G9734" s="6" t="s">
        <v>33695</v>
      </c>
      <c r="H9734" s="79">
        <v>12878.035238</v>
      </c>
    </row>
    <row r="9735" spans="1:8" x14ac:dyDescent="0.2">
      <c r="A9735" s="6">
        <v>30266663</v>
      </c>
      <c r="B9735" s="6" t="s">
        <v>33696</v>
      </c>
      <c r="C9735" s="6" t="s">
        <v>5760</v>
      </c>
      <c r="D9735" s="6" t="s">
        <v>24711</v>
      </c>
      <c r="E9735" s="6" t="s">
        <v>5893</v>
      </c>
      <c r="F9735" s="6" t="s">
        <v>33697</v>
      </c>
      <c r="G9735" s="6" t="s">
        <v>33698</v>
      </c>
      <c r="H9735" s="79">
        <v>12878.035238</v>
      </c>
    </row>
    <row r="9736" spans="1:8" x14ac:dyDescent="0.2">
      <c r="A9736" s="6">
        <v>30194905</v>
      </c>
      <c r="B9736" s="6" t="s">
        <v>33699</v>
      </c>
      <c r="C9736" s="6" t="s">
        <v>5760</v>
      </c>
      <c r="D9736" s="6" t="s">
        <v>24715</v>
      </c>
      <c r="E9736" s="6" t="s">
        <v>5893</v>
      </c>
      <c r="F9736" s="6" t="s">
        <v>33700</v>
      </c>
      <c r="G9736" s="6" t="s">
        <v>33701</v>
      </c>
      <c r="H9736" s="79">
        <v>12878.035238</v>
      </c>
    </row>
    <row r="9737" spans="1:8" x14ac:dyDescent="0.2">
      <c r="A9737" s="6">
        <v>30227272</v>
      </c>
      <c r="B9737" s="6" t="s">
        <v>33702</v>
      </c>
      <c r="C9737" s="6" t="s">
        <v>6448</v>
      </c>
      <c r="D9737" s="6" t="s">
        <v>17969</v>
      </c>
      <c r="E9737" s="6" t="s">
        <v>5893</v>
      </c>
      <c r="F9737" s="6" t="s">
        <v>33703</v>
      </c>
      <c r="G9737" s="6" t="s">
        <v>33704</v>
      </c>
      <c r="H9737" s="79">
        <v>12889.651517</v>
      </c>
    </row>
    <row r="9738" spans="1:8" x14ac:dyDescent="0.2">
      <c r="A9738" s="6">
        <v>30381913</v>
      </c>
      <c r="B9738" s="6" t="s">
        <v>33705</v>
      </c>
      <c r="C9738" s="6" t="s">
        <v>6448</v>
      </c>
      <c r="D9738" s="6" t="s">
        <v>17973</v>
      </c>
      <c r="E9738" s="6" t="s">
        <v>5893</v>
      </c>
      <c r="F9738" s="6" t="s">
        <v>33706</v>
      </c>
      <c r="G9738" s="6" t="s">
        <v>33707</v>
      </c>
      <c r="H9738" s="79">
        <v>12889.651517</v>
      </c>
    </row>
    <row r="9739" spans="1:8" x14ac:dyDescent="0.2">
      <c r="A9739" s="6">
        <v>30105773</v>
      </c>
      <c r="B9739" s="6" t="s">
        <v>33708</v>
      </c>
      <c r="C9739" s="6" t="s">
        <v>9361</v>
      </c>
      <c r="D9739" s="6" t="s">
        <v>17993</v>
      </c>
      <c r="E9739" s="6" t="s">
        <v>15819</v>
      </c>
      <c r="F9739" s="6" t="s">
        <v>33709</v>
      </c>
      <c r="G9739" s="6" t="s">
        <v>33710</v>
      </c>
      <c r="H9739" s="79">
        <v>12895.609972</v>
      </c>
    </row>
    <row r="9740" spans="1:8" x14ac:dyDescent="0.2">
      <c r="A9740" s="6">
        <v>30073118</v>
      </c>
      <c r="B9740" s="6" t="s">
        <v>33711</v>
      </c>
      <c r="C9740" s="6" t="s">
        <v>6444</v>
      </c>
      <c r="D9740" s="6" t="s">
        <v>19176</v>
      </c>
      <c r="E9740" s="6" t="s">
        <v>5893</v>
      </c>
      <c r="F9740" s="6" t="s">
        <v>33712</v>
      </c>
      <c r="G9740" s="6" t="s">
        <v>33713</v>
      </c>
      <c r="H9740" s="79">
        <v>12944.409476999999</v>
      </c>
    </row>
    <row r="9741" spans="1:8" x14ac:dyDescent="0.2">
      <c r="A9741" s="6">
        <v>30318407</v>
      </c>
      <c r="B9741" s="6" t="s">
        <v>33714</v>
      </c>
      <c r="C9741" s="6" t="s">
        <v>6448</v>
      </c>
      <c r="D9741" s="6" t="s">
        <v>19176</v>
      </c>
      <c r="E9741" s="6" t="s">
        <v>5893</v>
      </c>
      <c r="F9741" s="6" t="s">
        <v>33715</v>
      </c>
      <c r="G9741" s="6" t="s">
        <v>33716</v>
      </c>
      <c r="H9741" s="79">
        <v>12944.409476999999</v>
      </c>
    </row>
    <row r="9742" spans="1:8" x14ac:dyDescent="0.2">
      <c r="A9742" s="6">
        <v>30135132</v>
      </c>
      <c r="B9742" s="6" t="s">
        <v>33717</v>
      </c>
      <c r="C9742" s="6" t="s">
        <v>6444</v>
      </c>
      <c r="D9742" s="6" t="s">
        <v>19180</v>
      </c>
      <c r="E9742" s="6" t="s">
        <v>5893</v>
      </c>
      <c r="F9742" s="6" t="s">
        <v>33718</v>
      </c>
      <c r="G9742" s="6" t="s">
        <v>33719</v>
      </c>
      <c r="H9742" s="79">
        <v>12944.409476999999</v>
      </c>
    </row>
    <row r="9743" spans="1:8" x14ac:dyDescent="0.2">
      <c r="A9743" s="6">
        <v>30310166</v>
      </c>
      <c r="B9743" s="6" t="s">
        <v>33720</v>
      </c>
      <c r="C9743" s="6" t="s">
        <v>6448</v>
      </c>
      <c r="D9743" s="6" t="s">
        <v>19180</v>
      </c>
      <c r="E9743" s="6" t="s">
        <v>5893</v>
      </c>
      <c r="F9743" s="6" t="s">
        <v>33721</v>
      </c>
      <c r="G9743" s="6" t="s">
        <v>33722</v>
      </c>
      <c r="H9743" s="79">
        <v>12944.409476999999</v>
      </c>
    </row>
    <row r="9744" spans="1:8" x14ac:dyDescent="0.2">
      <c r="A9744" s="6">
        <v>30394703</v>
      </c>
      <c r="B9744" s="6" t="s">
        <v>33723</v>
      </c>
      <c r="C9744" s="6" t="s">
        <v>6444</v>
      </c>
      <c r="D9744" s="6" t="s">
        <v>17969</v>
      </c>
      <c r="E9744" s="6" t="s">
        <v>5893</v>
      </c>
      <c r="F9744" s="6" t="s">
        <v>33724</v>
      </c>
      <c r="G9744" s="6" t="s">
        <v>33725</v>
      </c>
      <c r="H9744" s="79">
        <v>12972.820432</v>
      </c>
    </row>
    <row r="9745" spans="1:8" x14ac:dyDescent="0.2">
      <c r="A9745" s="6">
        <v>30143660</v>
      </c>
      <c r="B9745" s="6" t="s">
        <v>33726</v>
      </c>
      <c r="C9745" s="6" t="s">
        <v>6444</v>
      </c>
      <c r="D9745" s="6" t="s">
        <v>17973</v>
      </c>
      <c r="E9745" s="6" t="s">
        <v>5893</v>
      </c>
      <c r="F9745" s="6" t="s">
        <v>33727</v>
      </c>
      <c r="G9745" s="6" t="s">
        <v>33728</v>
      </c>
      <c r="H9745" s="79">
        <v>12972.820432</v>
      </c>
    </row>
    <row r="9746" spans="1:8" x14ac:dyDescent="0.2">
      <c r="A9746" s="6">
        <v>30224647</v>
      </c>
      <c r="B9746" s="6" t="s">
        <v>33729</v>
      </c>
      <c r="C9746" s="6" t="s">
        <v>7703</v>
      </c>
      <c r="D9746" s="6" t="s">
        <v>19180</v>
      </c>
      <c r="E9746" s="6" t="s">
        <v>5893</v>
      </c>
      <c r="F9746" s="6" t="s">
        <v>33730</v>
      </c>
      <c r="G9746" s="6" t="s">
        <v>33731</v>
      </c>
      <c r="H9746" s="79">
        <v>13005.077020999999</v>
      </c>
    </row>
    <row r="9747" spans="1:8" x14ac:dyDescent="0.2">
      <c r="A9747" s="6">
        <v>30024749</v>
      </c>
      <c r="B9747" s="6" t="s">
        <v>33732</v>
      </c>
      <c r="C9747" s="6" t="s">
        <v>8513</v>
      </c>
      <c r="D9747" s="6" t="s">
        <v>17993</v>
      </c>
      <c r="E9747" s="6" t="s">
        <v>15819</v>
      </c>
      <c r="F9747" s="6" t="s">
        <v>33733</v>
      </c>
      <c r="G9747" s="6" t="s">
        <v>33734</v>
      </c>
      <c r="H9747" s="79">
        <v>13019.235850999999</v>
      </c>
    </row>
    <row r="9748" spans="1:8" x14ac:dyDescent="0.2">
      <c r="A9748" s="6">
        <v>30279896</v>
      </c>
      <c r="B9748" s="6" t="s">
        <v>33735</v>
      </c>
      <c r="C9748" s="6" t="s">
        <v>8513</v>
      </c>
      <c r="D9748" s="6" t="s">
        <v>17997</v>
      </c>
      <c r="E9748" s="6" t="s">
        <v>15819</v>
      </c>
      <c r="F9748" s="6" t="s">
        <v>33736</v>
      </c>
      <c r="G9748" s="6" t="s">
        <v>33737</v>
      </c>
      <c r="H9748" s="79">
        <v>13019.235850999999</v>
      </c>
    </row>
    <row r="9749" spans="1:8" x14ac:dyDescent="0.2">
      <c r="A9749" s="6">
        <v>30118118</v>
      </c>
      <c r="B9749" s="6" t="s">
        <v>33738</v>
      </c>
      <c r="C9749" s="6" t="s">
        <v>8626</v>
      </c>
      <c r="D9749" s="6" t="s">
        <v>7351</v>
      </c>
      <c r="E9749" s="6" t="s">
        <v>5638</v>
      </c>
      <c r="F9749" s="6" t="s">
        <v>33739</v>
      </c>
      <c r="G9749" s="6" t="s">
        <v>33740</v>
      </c>
      <c r="H9749" s="79">
        <v>13023.392540000001</v>
      </c>
    </row>
    <row r="9750" spans="1:8" x14ac:dyDescent="0.2">
      <c r="A9750" s="6">
        <v>30076515</v>
      </c>
      <c r="B9750" s="6" t="s">
        <v>33741</v>
      </c>
      <c r="C9750" s="6" t="s">
        <v>8626</v>
      </c>
      <c r="D9750" s="6" t="s">
        <v>7755</v>
      </c>
      <c r="E9750" s="6" t="s">
        <v>5638</v>
      </c>
      <c r="F9750" s="6" t="s">
        <v>33742</v>
      </c>
      <c r="G9750" s="6" t="s">
        <v>33743</v>
      </c>
      <c r="H9750" s="79">
        <v>13023.392540000001</v>
      </c>
    </row>
    <row r="9751" spans="1:8" x14ac:dyDescent="0.2">
      <c r="A9751" s="6">
        <v>30408043</v>
      </c>
      <c r="B9751" s="6" t="s">
        <v>33744</v>
      </c>
      <c r="C9751" s="6" t="s">
        <v>19030</v>
      </c>
      <c r="D9751" s="6" t="s">
        <v>19176</v>
      </c>
      <c r="E9751" s="6" t="s">
        <v>5893</v>
      </c>
      <c r="F9751" s="6" t="s">
        <v>33745</v>
      </c>
      <c r="G9751" s="6" t="s">
        <v>33746</v>
      </c>
      <c r="H9751" s="79">
        <v>13049.036625000001</v>
      </c>
    </row>
    <row r="9752" spans="1:8" x14ac:dyDescent="0.2">
      <c r="A9752" s="6">
        <v>30135226</v>
      </c>
      <c r="B9752" s="6" t="s">
        <v>33747</v>
      </c>
      <c r="C9752" s="6" t="s">
        <v>18987</v>
      </c>
      <c r="D9752" s="6" t="s">
        <v>19176</v>
      </c>
      <c r="E9752" s="6" t="s">
        <v>5893</v>
      </c>
      <c r="F9752" s="6" t="s">
        <v>33748</v>
      </c>
      <c r="G9752" s="6" t="s">
        <v>33749</v>
      </c>
      <c r="H9752" s="79">
        <v>13049.036625000001</v>
      </c>
    </row>
    <row r="9753" spans="1:8" x14ac:dyDescent="0.2">
      <c r="A9753" s="6">
        <v>30229109</v>
      </c>
      <c r="B9753" s="6" t="s">
        <v>33750</v>
      </c>
      <c r="C9753" s="6" t="s">
        <v>19030</v>
      </c>
      <c r="D9753" s="6" t="s">
        <v>19180</v>
      </c>
      <c r="E9753" s="6" t="s">
        <v>5893</v>
      </c>
      <c r="F9753" s="6" t="s">
        <v>33751</v>
      </c>
      <c r="G9753" s="6" t="s">
        <v>33752</v>
      </c>
      <c r="H9753" s="79">
        <v>13049.036625000001</v>
      </c>
    </row>
    <row r="9754" spans="1:8" x14ac:dyDescent="0.2">
      <c r="A9754" s="6">
        <v>30464195</v>
      </c>
      <c r="B9754" s="6" t="s">
        <v>33753</v>
      </c>
      <c r="C9754" s="6" t="s">
        <v>18987</v>
      </c>
      <c r="D9754" s="6" t="s">
        <v>19180</v>
      </c>
      <c r="E9754" s="6" t="s">
        <v>5893</v>
      </c>
      <c r="F9754" s="6" t="s">
        <v>33754</v>
      </c>
      <c r="G9754" s="6" t="s">
        <v>33755</v>
      </c>
      <c r="H9754" s="79">
        <v>13049.036625000001</v>
      </c>
    </row>
    <row r="9755" spans="1:8" x14ac:dyDescent="0.2">
      <c r="A9755" s="6">
        <v>30143273</v>
      </c>
      <c r="B9755" s="6" t="s">
        <v>33756</v>
      </c>
      <c r="C9755" s="6" t="s">
        <v>9225</v>
      </c>
      <c r="D9755" s="6" t="s">
        <v>17993</v>
      </c>
      <c r="E9755" s="6" t="s">
        <v>15819</v>
      </c>
      <c r="F9755" s="6" t="s">
        <v>33757</v>
      </c>
      <c r="G9755" s="6" t="s">
        <v>33758</v>
      </c>
      <c r="H9755" s="79">
        <v>13057.491212999999</v>
      </c>
    </row>
    <row r="9756" spans="1:8" x14ac:dyDescent="0.2">
      <c r="A9756" s="6">
        <v>30335191</v>
      </c>
      <c r="B9756" s="6" t="s">
        <v>33759</v>
      </c>
      <c r="C9756" s="6" t="s">
        <v>9225</v>
      </c>
      <c r="D9756" s="6" t="s">
        <v>17997</v>
      </c>
      <c r="E9756" s="6" t="s">
        <v>15819</v>
      </c>
      <c r="F9756" s="6" t="s">
        <v>33760</v>
      </c>
      <c r="G9756" s="6" t="s">
        <v>33761</v>
      </c>
      <c r="H9756" s="79">
        <v>13057.491212999999</v>
      </c>
    </row>
    <row r="9757" spans="1:8" x14ac:dyDescent="0.2">
      <c r="A9757" s="6">
        <v>30048777</v>
      </c>
      <c r="B9757" s="6" t="s">
        <v>33762</v>
      </c>
      <c r="C9757" s="6" t="s">
        <v>6190</v>
      </c>
      <c r="D9757" s="6" t="s">
        <v>28070</v>
      </c>
      <c r="E9757" s="6" t="s">
        <v>5638</v>
      </c>
      <c r="F9757" s="6" t="s">
        <v>33763</v>
      </c>
      <c r="G9757" s="6" t="s">
        <v>33764</v>
      </c>
      <c r="H9757" s="79">
        <v>13057.491212999999</v>
      </c>
    </row>
    <row r="9758" spans="1:8" x14ac:dyDescent="0.2">
      <c r="A9758" s="6">
        <v>30186704</v>
      </c>
      <c r="B9758" s="6" t="s">
        <v>33765</v>
      </c>
      <c r="C9758" s="6" t="s">
        <v>5694</v>
      </c>
      <c r="D9758" s="6" t="s">
        <v>19176</v>
      </c>
      <c r="E9758" s="6" t="s">
        <v>5893</v>
      </c>
      <c r="F9758" s="6" t="s">
        <v>33766</v>
      </c>
      <c r="G9758" s="6" t="s">
        <v>33767</v>
      </c>
      <c r="H9758" s="79">
        <v>13226.207236</v>
      </c>
    </row>
    <row r="9759" spans="1:8" x14ac:dyDescent="0.2">
      <c r="A9759" s="6">
        <v>30204417</v>
      </c>
      <c r="B9759" s="6" t="s">
        <v>33768</v>
      </c>
      <c r="C9759" s="6" t="s">
        <v>5690</v>
      </c>
      <c r="D9759" s="6" t="s">
        <v>19180</v>
      </c>
      <c r="E9759" s="6" t="s">
        <v>5893</v>
      </c>
      <c r="F9759" s="6" t="s">
        <v>33769</v>
      </c>
      <c r="G9759" s="6" t="s">
        <v>33770</v>
      </c>
      <c r="H9759" s="79">
        <v>13226.207236</v>
      </c>
    </row>
    <row r="9760" spans="1:8" x14ac:dyDescent="0.2">
      <c r="A9760" s="6">
        <v>30437991</v>
      </c>
      <c r="B9760" s="6" t="s">
        <v>33771</v>
      </c>
      <c r="C9760" s="6" t="s">
        <v>5694</v>
      </c>
      <c r="D9760" s="6" t="s">
        <v>19180</v>
      </c>
      <c r="E9760" s="6" t="s">
        <v>5893</v>
      </c>
      <c r="F9760" s="6" t="s">
        <v>33772</v>
      </c>
      <c r="G9760" s="6" t="s">
        <v>33773</v>
      </c>
      <c r="H9760" s="79">
        <v>13226.207236</v>
      </c>
    </row>
    <row r="9761" spans="1:8" x14ac:dyDescent="0.2">
      <c r="A9761" s="6">
        <v>30030664</v>
      </c>
      <c r="B9761" s="6" t="s">
        <v>33774</v>
      </c>
      <c r="C9761" s="6" t="s">
        <v>6971</v>
      </c>
      <c r="D9761" s="6" t="s">
        <v>17969</v>
      </c>
      <c r="E9761" s="6" t="s">
        <v>5893</v>
      </c>
      <c r="F9761" s="6" t="s">
        <v>33775</v>
      </c>
      <c r="G9761" s="6" t="s">
        <v>33776</v>
      </c>
      <c r="H9761" s="79">
        <v>13246.696953000001</v>
      </c>
    </row>
    <row r="9762" spans="1:8" x14ac:dyDescent="0.2">
      <c r="A9762" s="6">
        <v>30176199</v>
      </c>
      <c r="B9762" s="6" t="s">
        <v>33777</v>
      </c>
      <c r="C9762" s="6" t="s">
        <v>6975</v>
      </c>
      <c r="D9762" s="6" t="s">
        <v>17969</v>
      </c>
      <c r="E9762" s="6" t="s">
        <v>5893</v>
      </c>
      <c r="F9762" s="6" t="s">
        <v>33778</v>
      </c>
      <c r="G9762" s="6" t="s">
        <v>33779</v>
      </c>
      <c r="H9762" s="79">
        <v>13246.696953000001</v>
      </c>
    </row>
    <row r="9763" spans="1:8" x14ac:dyDescent="0.2">
      <c r="A9763" s="6">
        <v>30104925</v>
      </c>
      <c r="B9763" s="6" t="s">
        <v>33780</v>
      </c>
      <c r="C9763" s="6" t="s">
        <v>6971</v>
      </c>
      <c r="D9763" s="6" t="s">
        <v>17973</v>
      </c>
      <c r="E9763" s="6" t="s">
        <v>5893</v>
      </c>
      <c r="F9763" s="6" t="s">
        <v>33781</v>
      </c>
      <c r="G9763" s="6" t="s">
        <v>33782</v>
      </c>
      <c r="H9763" s="79">
        <v>13246.696953000001</v>
      </c>
    </row>
    <row r="9764" spans="1:8" x14ac:dyDescent="0.2">
      <c r="A9764" s="6">
        <v>30301557</v>
      </c>
      <c r="B9764" s="6" t="s">
        <v>33783</v>
      </c>
      <c r="C9764" s="6" t="s">
        <v>6975</v>
      </c>
      <c r="D9764" s="6" t="s">
        <v>17973</v>
      </c>
      <c r="E9764" s="6" t="s">
        <v>5893</v>
      </c>
      <c r="F9764" s="6" t="s">
        <v>33784</v>
      </c>
      <c r="G9764" s="6" t="s">
        <v>33785</v>
      </c>
      <c r="H9764" s="79">
        <v>13246.696953000001</v>
      </c>
    </row>
    <row r="9765" spans="1:8" x14ac:dyDescent="0.2">
      <c r="A9765" s="6">
        <v>30103165</v>
      </c>
      <c r="B9765" s="6" t="s">
        <v>33786</v>
      </c>
      <c r="C9765" s="6" t="s">
        <v>8626</v>
      </c>
      <c r="D9765" s="6" t="s">
        <v>19180</v>
      </c>
      <c r="E9765" s="6" t="s">
        <v>5893</v>
      </c>
      <c r="F9765" s="6" t="s">
        <v>33787</v>
      </c>
      <c r="G9765" s="6" t="s">
        <v>33788</v>
      </c>
      <c r="H9765" s="79">
        <v>13259.16711</v>
      </c>
    </row>
    <row r="9766" spans="1:8" x14ac:dyDescent="0.2">
      <c r="A9766" s="6">
        <v>30061288</v>
      </c>
      <c r="B9766" s="6" t="s">
        <v>33789</v>
      </c>
      <c r="C9766" s="6" t="s">
        <v>7703</v>
      </c>
      <c r="D9766" s="6" t="s">
        <v>19176</v>
      </c>
      <c r="E9766" s="6" t="s">
        <v>5893</v>
      </c>
      <c r="F9766" s="6" t="s">
        <v>33790</v>
      </c>
      <c r="G9766" s="6" t="s">
        <v>33791</v>
      </c>
      <c r="H9766" s="79">
        <v>13272.900038</v>
      </c>
    </row>
    <row r="9767" spans="1:8" x14ac:dyDescent="0.2">
      <c r="A9767" s="6">
        <v>30124179</v>
      </c>
      <c r="B9767" s="6" t="s">
        <v>33792</v>
      </c>
      <c r="C9767" s="6" t="s">
        <v>8626</v>
      </c>
      <c r="D9767" s="6" t="s">
        <v>18044</v>
      </c>
      <c r="E9767" s="6" t="s">
        <v>5638</v>
      </c>
      <c r="F9767" s="6" t="s">
        <v>33793</v>
      </c>
      <c r="G9767" s="6" t="s">
        <v>33794</v>
      </c>
      <c r="H9767" s="79">
        <v>13273.788065000001</v>
      </c>
    </row>
    <row r="9768" spans="1:8" x14ac:dyDescent="0.2">
      <c r="A9768" s="6">
        <v>30348400</v>
      </c>
      <c r="B9768" s="6" t="s">
        <v>33795</v>
      </c>
      <c r="C9768" s="6" t="s">
        <v>8630</v>
      </c>
      <c r="D9768" s="6" t="s">
        <v>18044</v>
      </c>
      <c r="E9768" s="6" t="s">
        <v>5638</v>
      </c>
      <c r="F9768" s="6" t="s">
        <v>33796</v>
      </c>
      <c r="G9768" s="6" t="s">
        <v>33797</v>
      </c>
      <c r="H9768" s="79">
        <v>13273.788065000001</v>
      </c>
    </row>
    <row r="9769" spans="1:8" x14ac:dyDescent="0.2">
      <c r="A9769" s="6">
        <v>30150152</v>
      </c>
      <c r="B9769" s="6" t="s">
        <v>33798</v>
      </c>
      <c r="C9769" s="6" t="s">
        <v>8646</v>
      </c>
      <c r="D9769" s="6" t="s">
        <v>19180</v>
      </c>
      <c r="E9769" s="6" t="s">
        <v>5893</v>
      </c>
      <c r="F9769" s="6" t="s">
        <v>33799</v>
      </c>
      <c r="G9769" s="6" t="s">
        <v>33800</v>
      </c>
      <c r="H9769" s="79">
        <v>13323.412691</v>
      </c>
    </row>
    <row r="9770" spans="1:8" x14ac:dyDescent="0.2">
      <c r="A9770" s="6">
        <v>30231744</v>
      </c>
      <c r="B9770" s="6" t="s">
        <v>33801</v>
      </c>
      <c r="C9770" s="6" t="s">
        <v>7330</v>
      </c>
      <c r="D9770" s="6" t="s">
        <v>7351</v>
      </c>
      <c r="E9770" s="6" t="s">
        <v>5638</v>
      </c>
      <c r="F9770" s="6" t="s">
        <v>33802</v>
      </c>
      <c r="G9770" s="6" t="s">
        <v>33803</v>
      </c>
      <c r="H9770" s="79">
        <v>13329.968497</v>
      </c>
    </row>
    <row r="9771" spans="1:8" x14ac:dyDescent="0.2">
      <c r="A9771" s="6">
        <v>30241873</v>
      </c>
      <c r="B9771" s="6" t="s">
        <v>33804</v>
      </c>
      <c r="C9771" s="6" t="s">
        <v>7330</v>
      </c>
      <c r="D9771" s="6" t="s">
        <v>7755</v>
      </c>
      <c r="E9771" s="6" t="s">
        <v>5638</v>
      </c>
      <c r="F9771" s="6" t="s">
        <v>33805</v>
      </c>
      <c r="G9771" s="6" t="s">
        <v>33806</v>
      </c>
      <c r="H9771" s="79">
        <v>13329.968497</v>
      </c>
    </row>
    <row r="9772" spans="1:8" x14ac:dyDescent="0.2">
      <c r="A9772" s="6">
        <v>30038199</v>
      </c>
      <c r="B9772" s="6" t="s">
        <v>33807</v>
      </c>
      <c r="C9772" s="6" t="s">
        <v>5905</v>
      </c>
      <c r="D9772" s="6" t="s">
        <v>18868</v>
      </c>
      <c r="E9772" s="6" t="s">
        <v>5638</v>
      </c>
      <c r="F9772" s="6" t="s">
        <v>33808</v>
      </c>
      <c r="G9772" s="6" t="s">
        <v>33809</v>
      </c>
      <c r="H9772" s="79">
        <v>13334.899127000001</v>
      </c>
    </row>
    <row r="9773" spans="1:8" x14ac:dyDescent="0.2">
      <c r="A9773" s="6">
        <v>30235478</v>
      </c>
      <c r="B9773" s="6" t="s">
        <v>33810</v>
      </c>
      <c r="C9773" s="6" t="s">
        <v>5953</v>
      </c>
      <c r="D9773" s="6" t="s">
        <v>18044</v>
      </c>
      <c r="E9773" s="6" t="s">
        <v>5638</v>
      </c>
      <c r="F9773" s="6" t="s">
        <v>33811</v>
      </c>
      <c r="G9773" s="6" t="s">
        <v>33812</v>
      </c>
      <c r="H9773" s="79">
        <v>13379.684207</v>
      </c>
    </row>
    <row r="9774" spans="1:8" x14ac:dyDescent="0.2">
      <c r="A9774" s="6">
        <v>30192478</v>
      </c>
      <c r="B9774" s="6" t="s">
        <v>33813</v>
      </c>
      <c r="C9774" s="6" t="s">
        <v>6596</v>
      </c>
      <c r="D9774" s="6" t="s">
        <v>13301</v>
      </c>
      <c r="E9774" s="6" t="s">
        <v>5638</v>
      </c>
      <c r="F9774" s="6" t="s">
        <v>33814</v>
      </c>
      <c r="G9774" s="6" t="s">
        <v>33815</v>
      </c>
      <c r="H9774" s="79">
        <v>13400.708662999999</v>
      </c>
    </row>
    <row r="9775" spans="1:8" x14ac:dyDescent="0.2">
      <c r="A9775" s="6">
        <v>30240610</v>
      </c>
      <c r="B9775" s="6" t="s">
        <v>33816</v>
      </c>
      <c r="C9775" s="6" t="s">
        <v>6600</v>
      </c>
      <c r="D9775" s="6" t="s">
        <v>13301</v>
      </c>
      <c r="E9775" s="6" t="s">
        <v>5638</v>
      </c>
      <c r="F9775" s="6" t="s">
        <v>33817</v>
      </c>
      <c r="G9775" s="6" t="s">
        <v>33818</v>
      </c>
      <c r="H9775" s="79">
        <v>13400.708662999999</v>
      </c>
    </row>
    <row r="9776" spans="1:8" x14ac:dyDescent="0.2">
      <c r="A9776" s="6">
        <v>30053352</v>
      </c>
      <c r="B9776" s="6" t="s">
        <v>33819</v>
      </c>
      <c r="C9776" s="6" t="s">
        <v>7262</v>
      </c>
      <c r="D9776" s="6" t="s">
        <v>13301</v>
      </c>
      <c r="E9776" s="6" t="s">
        <v>5638</v>
      </c>
      <c r="F9776" s="6" t="s">
        <v>33820</v>
      </c>
      <c r="G9776" s="6" t="s">
        <v>33821</v>
      </c>
      <c r="H9776" s="79">
        <v>13400.708662999999</v>
      </c>
    </row>
    <row r="9777" spans="1:8" x14ac:dyDescent="0.2">
      <c r="A9777" s="6">
        <v>30273957</v>
      </c>
      <c r="B9777" s="6" t="s">
        <v>33822</v>
      </c>
      <c r="C9777" s="6" t="s">
        <v>7266</v>
      </c>
      <c r="D9777" s="6" t="s">
        <v>13301</v>
      </c>
      <c r="E9777" s="6" t="s">
        <v>5638</v>
      </c>
      <c r="F9777" s="6" t="s">
        <v>33823</v>
      </c>
      <c r="G9777" s="6" t="s">
        <v>33824</v>
      </c>
      <c r="H9777" s="79">
        <v>13400.708662999999</v>
      </c>
    </row>
    <row r="9778" spans="1:8" x14ac:dyDescent="0.2">
      <c r="A9778" s="6">
        <v>30061272</v>
      </c>
      <c r="B9778" s="6" t="s">
        <v>33825</v>
      </c>
      <c r="C9778" s="6" t="s">
        <v>7270</v>
      </c>
      <c r="D9778" s="6" t="s">
        <v>13301</v>
      </c>
      <c r="E9778" s="6" t="s">
        <v>5638</v>
      </c>
      <c r="F9778" s="6" t="s">
        <v>33826</v>
      </c>
      <c r="G9778" s="6" t="s">
        <v>33827</v>
      </c>
      <c r="H9778" s="79">
        <v>13400.708662999999</v>
      </c>
    </row>
    <row r="9779" spans="1:8" x14ac:dyDescent="0.2">
      <c r="A9779" s="6">
        <v>30244875</v>
      </c>
      <c r="B9779" s="6" t="s">
        <v>33828</v>
      </c>
      <c r="C9779" s="6" t="s">
        <v>7274</v>
      </c>
      <c r="D9779" s="6" t="s">
        <v>13301</v>
      </c>
      <c r="E9779" s="6" t="s">
        <v>5638</v>
      </c>
      <c r="F9779" s="6" t="s">
        <v>33829</v>
      </c>
      <c r="G9779" s="6" t="s">
        <v>33830</v>
      </c>
      <c r="H9779" s="79">
        <v>13400.708662999999</v>
      </c>
    </row>
    <row r="9780" spans="1:8" x14ac:dyDescent="0.2">
      <c r="A9780" s="6">
        <v>30185110</v>
      </c>
      <c r="B9780" s="6" t="s">
        <v>33831</v>
      </c>
      <c r="C9780" s="6" t="s">
        <v>8646</v>
      </c>
      <c r="D9780" s="6" t="s">
        <v>19176</v>
      </c>
      <c r="E9780" s="6" t="s">
        <v>5893</v>
      </c>
      <c r="F9780" s="6" t="s">
        <v>33832</v>
      </c>
      <c r="G9780" s="6" t="s">
        <v>33833</v>
      </c>
      <c r="H9780" s="79">
        <v>13453.596718000001</v>
      </c>
    </row>
    <row r="9781" spans="1:8" x14ac:dyDescent="0.2">
      <c r="A9781" s="6">
        <v>30188603</v>
      </c>
      <c r="B9781" s="6" t="s">
        <v>33834</v>
      </c>
      <c r="C9781" s="6" t="s">
        <v>5666</v>
      </c>
      <c r="D9781" s="6" t="s">
        <v>24715</v>
      </c>
      <c r="E9781" s="6" t="s">
        <v>5893</v>
      </c>
      <c r="F9781" s="6" t="s">
        <v>33835</v>
      </c>
      <c r="G9781" s="6" t="s">
        <v>33836</v>
      </c>
      <c r="H9781" s="79">
        <v>13490.957866999999</v>
      </c>
    </row>
    <row r="9782" spans="1:8" x14ac:dyDescent="0.2">
      <c r="A9782" s="6">
        <v>30222959</v>
      </c>
      <c r="B9782" s="6" t="s">
        <v>33837</v>
      </c>
      <c r="C9782" s="6" t="s">
        <v>6226</v>
      </c>
      <c r="D9782" s="6" t="s">
        <v>17969</v>
      </c>
      <c r="E9782" s="6" t="s">
        <v>5893</v>
      </c>
      <c r="F9782" s="6" t="s">
        <v>33838</v>
      </c>
      <c r="G9782" s="6" t="s">
        <v>33839</v>
      </c>
      <c r="H9782" s="79">
        <v>13522.779821</v>
      </c>
    </row>
    <row r="9783" spans="1:8" x14ac:dyDescent="0.2">
      <c r="A9783" s="6">
        <v>30285201</v>
      </c>
      <c r="B9783" s="6" t="s">
        <v>33840</v>
      </c>
      <c r="C9783" s="6" t="s">
        <v>6226</v>
      </c>
      <c r="D9783" s="6" t="s">
        <v>17973</v>
      </c>
      <c r="E9783" s="6" t="s">
        <v>5893</v>
      </c>
      <c r="F9783" s="6" t="s">
        <v>33841</v>
      </c>
      <c r="G9783" s="6" t="s">
        <v>33842</v>
      </c>
      <c r="H9783" s="79">
        <v>13522.779821</v>
      </c>
    </row>
    <row r="9784" spans="1:8" x14ac:dyDescent="0.2">
      <c r="A9784" s="6">
        <v>30250526</v>
      </c>
      <c r="B9784" s="6" t="s">
        <v>33843</v>
      </c>
      <c r="C9784" s="6" t="s">
        <v>33844</v>
      </c>
      <c r="D9784" s="6" t="s">
        <v>24703</v>
      </c>
      <c r="E9784" s="6" t="s">
        <v>18414</v>
      </c>
      <c r="F9784" s="6" t="s">
        <v>33845</v>
      </c>
      <c r="G9784" s="6" t="s">
        <v>33846</v>
      </c>
      <c r="H9784" s="79">
        <v>13533.001295</v>
      </c>
    </row>
    <row r="9785" spans="1:8" x14ac:dyDescent="0.2">
      <c r="A9785" s="6">
        <v>30060685</v>
      </c>
      <c r="B9785" s="6" t="s">
        <v>33847</v>
      </c>
      <c r="C9785" s="6" t="s">
        <v>33848</v>
      </c>
      <c r="D9785" s="6" t="s">
        <v>24703</v>
      </c>
      <c r="E9785" s="6" t="s">
        <v>18414</v>
      </c>
      <c r="F9785" s="6" t="s">
        <v>33849</v>
      </c>
      <c r="G9785" s="6" t="s">
        <v>33850</v>
      </c>
      <c r="H9785" s="79">
        <v>13533.001295</v>
      </c>
    </row>
    <row r="9786" spans="1:8" x14ac:dyDescent="0.2">
      <c r="A9786" s="6">
        <v>30146462</v>
      </c>
      <c r="B9786" s="6" t="s">
        <v>33851</v>
      </c>
      <c r="C9786" s="6" t="s">
        <v>33852</v>
      </c>
      <c r="D9786" s="6" t="s">
        <v>24703</v>
      </c>
      <c r="E9786" s="6" t="s">
        <v>18414</v>
      </c>
      <c r="F9786" s="6" t="s">
        <v>33853</v>
      </c>
      <c r="G9786" s="6" t="s">
        <v>33854</v>
      </c>
      <c r="H9786" s="79">
        <v>13533.001295</v>
      </c>
    </row>
    <row r="9787" spans="1:8" x14ac:dyDescent="0.2">
      <c r="A9787" s="6">
        <v>30336937</v>
      </c>
      <c r="B9787" s="6" t="s">
        <v>33855</v>
      </c>
      <c r="C9787" s="6" t="s">
        <v>33856</v>
      </c>
      <c r="D9787" s="6" t="s">
        <v>24703</v>
      </c>
      <c r="E9787" s="6" t="s">
        <v>18414</v>
      </c>
      <c r="F9787" s="6" t="s">
        <v>33857</v>
      </c>
      <c r="G9787" s="6" t="s">
        <v>33858</v>
      </c>
      <c r="H9787" s="79">
        <v>13533.001295</v>
      </c>
    </row>
    <row r="9788" spans="1:8" x14ac:dyDescent="0.2">
      <c r="A9788" s="6">
        <v>30131250</v>
      </c>
      <c r="B9788" s="6" t="s">
        <v>33859</v>
      </c>
      <c r="C9788" s="6" t="s">
        <v>33860</v>
      </c>
      <c r="D9788" s="6" t="s">
        <v>24703</v>
      </c>
      <c r="E9788" s="6" t="s">
        <v>18414</v>
      </c>
      <c r="F9788" s="6" t="s">
        <v>33861</v>
      </c>
      <c r="G9788" s="6" t="s">
        <v>33862</v>
      </c>
      <c r="H9788" s="79">
        <v>13533.001295</v>
      </c>
    </row>
    <row r="9789" spans="1:8" x14ac:dyDescent="0.2">
      <c r="A9789" s="6">
        <v>30391166</v>
      </c>
      <c r="B9789" s="6" t="s">
        <v>33863</v>
      </c>
      <c r="C9789" s="6" t="s">
        <v>33864</v>
      </c>
      <c r="D9789" s="6" t="s">
        <v>24703</v>
      </c>
      <c r="E9789" s="6" t="s">
        <v>18414</v>
      </c>
      <c r="F9789" s="6" t="s">
        <v>33865</v>
      </c>
      <c r="G9789" s="6" t="s">
        <v>33866</v>
      </c>
      <c r="H9789" s="79">
        <v>13533.001295</v>
      </c>
    </row>
    <row r="9790" spans="1:8" x14ac:dyDescent="0.2">
      <c r="A9790" s="6">
        <v>30215411</v>
      </c>
      <c r="B9790" s="6" t="s">
        <v>33867</v>
      </c>
      <c r="C9790" s="6" t="s">
        <v>33868</v>
      </c>
      <c r="D9790" s="6" t="s">
        <v>24703</v>
      </c>
      <c r="E9790" s="6" t="s">
        <v>18414</v>
      </c>
      <c r="F9790" s="6" t="s">
        <v>33869</v>
      </c>
      <c r="G9790" s="6" t="s">
        <v>33870</v>
      </c>
      <c r="H9790" s="79">
        <v>13533.001295</v>
      </c>
    </row>
    <row r="9791" spans="1:8" x14ac:dyDescent="0.2">
      <c r="A9791" s="6">
        <v>30070114</v>
      </c>
      <c r="B9791" s="6" t="s">
        <v>33871</v>
      </c>
      <c r="C9791" s="6" t="s">
        <v>5674</v>
      </c>
      <c r="D9791" s="6" t="s">
        <v>24707</v>
      </c>
      <c r="E9791" s="6" t="s">
        <v>18414</v>
      </c>
      <c r="F9791" s="6" t="s">
        <v>33872</v>
      </c>
      <c r="G9791" s="6" t="s">
        <v>33873</v>
      </c>
      <c r="H9791" s="79">
        <v>13533.001295</v>
      </c>
    </row>
    <row r="9792" spans="1:8" x14ac:dyDescent="0.2">
      <c r="A9792" s="6">
        <v>30353047</v>
      </c>
      <c r="B9792" s="6" t="s">
        <v>33874</v>
      </c>
      <c r="C9792" s="6" t="s">
        <v>5678</v>
      </c>
      <c r="D9792" s="6" t="s">
        <v>24707</v>
      </c>
      <c r="E9792" s="6" t="s">
        <v>18414</v>
      </c>
      <c r="F9792" s="6" t="s">
        <v>33875</v>
      </c>
      <c r="G9792" s="6" t="s">
        <v>33876</v>
      </c>
      <c r="H9792" s="79">
        <v>13533.001295</v>
      </c>
    </row>
    <row r="9793" spans="1:8" x14ac:dyDescent="0.2">
      <c r="A9793" s="6">
        <v>30126993</v>
      </c>
      <c r="B9793" s="6" t="s">
        <v>33877</v>
      </c>
      <c r="C9793" s="6" t="s">
        <v>5682</v>
      </c>
      <c r="D9793" s="6" t="s">
        <v>24707</v>
      </c>
      <c r="E9793" s="6" t="s">
        <v>18414</v>
      </c>
      <c r="F9793" s="6" t="s">
        <v>33878</v>
      </c>
      <c r="G9793" s="6" t="s">
        <v>33879</v>
      </c>
      <c r="H9793" s="79">
        <v>13533.001295</v>
      </c>
    </row>
    <row r="9794" spans="1:8" x14ac:dyDescent="0.2">
      <c r="A9794" s="6">
        <v>30169388</v>
      </c>
      <c r="B9794" s="6" t="s">
        <v>33880</v>
      </c>
      <c r="C9794" s="6" t="s">
        <v>5674</v>
      </c>
      <c r="D9794" s="6" t="s">
        <v>24719</v>
      </c>
      <c r="E9794" s="6" t="s">
        <v>5893</v>
      </c>
      <c r="F9794" s="6" t="s">
        <v>33881</v>
      </c>
      <c r="G9794" s="6" t="s">
        <v>33882</v>
      </c>
      <c r="H9794" s="79">
        <v>13533.001295</v>
      </c>
    </row>
    <row r="9795" spans="1:8" x14ac:dyDescent="0.2">
      <c r="A9795" s="6">
        <v>30233556</v>
      </c>
      <c r="B9795" s="6" t="s">
        <v>33883</v>
      </c>
      <c r="C9795" s="6" t="s">
        <v>5678</v>
      </c>
      <c r="D9795" s="6" t="s">
        <v>24719</v>
      </c>
      <c r="E9795" s="6" t="s">
        <v>5893</v>
      </c>
      <c r="F9795" s="6" t="s">
        <v>33884</v>
      </c>
      <c r="G9795" s="6" t="s">
        <v>33885</v>
      </c>
      <c r="H9795" s="79">
        <v>13533.001295</v>
      </c>
    </row>
    <row r="9796" spans="1:8" x14ac:dyDescent="0.2">
      <c r="A9796" s="6">
        <v>30097466</v>
      </c>
      <c r="B9796" s="6" t="s">
        <v>33886</v>
      </c>
      <c r="C9796" s="6" t="s">
        <v>5682</v>
      </c>
      <c r="D9796" s="6" t="s">
        <v>24719</v>
      </c>
      <c r="E9796" s="6" t="s">
        <v>5893</v>
      </c>
      <c r="F9796" s="6" t="s">
        <v>33887</v>
      </c>
      <c r="G9796" s="6" t="s">
        <v>33888</v>
      </c>
      <c r="H9796" s="79">
        <v>13533.001295</v>
      </c>
    </row>
    <row r="9797" spans="1:8" x14ac:dyDescent="0.2">
      <c r="A9797" s="6">
        <v>30003400</v>
      </c>
      <c r="B9797" s="6" t="s">
        <v>33889</v>
      </c>
      <c r="C9797" s="6" t="s">
        <v>5690</v>
      </c>
      <c r="D9797" s="6" t="s">
        <v>24715</v>
      </c>
      <c r="E9797" s="6" t="s">
        <v>5893</v>
      </c>
      <c r="F9797" s="6" t="s">
        <v>33890</v>
      </c>
      <c r="G9797" s="6" t="s">
        <v>33891</v>
      </c>
      <c r="H9797" s="79">
        <v>13547.772543999999</v>
      </c>
    </row>
    <row r="9798" spans="1:8" x14ac:dyDescent="0.2">
      <c r="A9798" s="6">
        <v>30037486</v>
      </c>
      <c r="B9798" s="6" t="s">
        <v>33892</v>
      </c>
      <c r="C9798" s="6" t="s">
        <v>5714</v>
      </c>
      <c r="D9798" s="6" t="s">
        <v>17993</v>
      </c>
      <c r="E9798" s="6" t="s">
        <v>15819</v>
      </c>
      <c r="F9798" s="6" t="s">
        <v>33893</v>
      </c>
      <c r="G9798" s="6" t="s">
        <v>33894</v>
      </c>
      <c r="H9798" s="79">
        <v>13604.826402000001</v>
      </c>
    </row>
    <row r="9799" spans="1:8" x14ac:dyDescent="0.2">
      <c r="A9799" s="6">
        <v>30346247</v>
      </c>
      <c r="B9799" s="6" t="s">
        <v>33895</v>
      </c>
      <c r="C9799" s="6" t="s">
        <v>5714</v>
      </c>
      <c r="D9799" s="6" t="s">
        <v>17997</v>
      </c>
      <c r="E9799" s="6" t="s">
        <v>15819</v>
      </c>
      <c r="F9799" s="6" t="s">
        <v>33896</v>
      </c>
      <c r="G9799" s="6" t="s">
        <v>33897</v>
      </c>
      <c r="H9799" s="79">
        <v>13604.826402000001</v>
      </c>
    </row>
    <row r="9800" spans="1:8" x14ac:dyDescent="0.2">
      <c r="A9800" s="6">
        <v>30274486</v>
      </c>
      <c r="B9800" s="6" t="s">
        <v>33898</v>
      </c>
      <c r="C9800" s="6" t="s">
        <v>6009</v>
      </c>
      <c r="D9800" s="6" t="s">
        <v>17969</v>
      </c>
      <c r="E9800" s="6" t="s">
        <v>5893</v>
      </c>
      <c r="F9800" s="6" t="s">
        <v>33899</v>
      </c>
      <c r="G9800" s="6" t="s">
        <v>33900</v>
      </c>
      <c r="H9800" s="79">
        <v>13605.153337</v>
      </c>
    </row>
    <row r="9801" spans="1:8" x14ac:dyDescent="0.2">
      <c r="A9801" s="6">
        <v>30410110</v>
      </c>
      <c r="B9801" s="6" t="s">
        <v>33901</v>
      </c>
      <c r="C9801" s="6" t="s">
        <v>6009</v>
      </c>
      <c r="D9801" s="6" t="s">
        <v>17973</v>
      </c>
      <c r="E9801" s="6" t="s">
        <v>5893</v>
      </c>
      <c r="F9801" s="6" t="s">
        <v>33902</v>
      </c>
      <c r="G9801" s="6" t="s">
        <v>33903</v>
      </c>
      <c r="H9801" s="79">
        <v>13605.153337</v>
      </c>
    </row>
    <row r="9802" spans="1:8" x14ac:dyDescent="0.2">
      <c r="A9802" s="6">
        <v>30319257</v>
      </c>
      <c r="B9802" s="6" t="s">
        <v>33904</v>
      </c>
      <c r="C9802" s="6" t="s">
        <v>7286</v>
      </c>
      <c r="D9802" s="6" t="s">
        <v>18044</v>
      </c>
      <c r="E9802" s="6" t="s">
        <v>5638</v>
      </c>
      <c r="F9802" s="6" t="s">
        <v>33905</v>
      </c>
      <c r="G9802" s="6" t="s">
        <v>33906</v>
      </c>
      <c r="H9802" s="79">
        <v>13621.590212999999</v>
      </c>
    </row>
    <row r="9803" spans="1:8" x14ac:dyDescent="0.2">
      <c r="A9803" s="6">
        <v>30100515</v>
      </c>
      <c r="B9803" s="6" t="s">
        <v>33907</v>
      </c>
      <c r="C9803" s="6" t="s">
        <v>7290</v>
      </c>
      <c r="D9803" s="6" t="s">
        <v>18044</v>
      </c>
      <c r="E9803" s="6" t="s">
        <v>5638</v>
      </c>
      <c r="F9803" s="6" t="s">
        <v>33908</v>
      </c>
      <c r="G9803" s="6" t="s">
        <v>33909</v>
      </c>
      <c r="H9803" s="79">
        <v>13621.590212999999</v>
      </c>
    </row>
    <row r="9804" spans="1:8" x14ac:dyDescent="0.2">
      <c r="A9804" s="6">
        <v>30289254</v>
      </c>
      <c r="B9804" s="6" t="s">
        <v>33910</v>
      </c>
      <c r="C9804" s="6" t="s">
        <v>7294</v>
      </c>
      <c r="D9804" s="6" t="s">
        <v>18044</v>
      </c>
      <c r="E9804" s="6" t="s">
        <v>5638</v>
      </c>
      <c r="F9804" s="6" t="s">
        <v>33911</v>
      </c>
      <c r="G9804" s="6" t="s">
        <v>33912</v>
      </c>
      <c r="H9804" s="79">
        <v>13621.590212999999</v>
      </c>
    </row>
    <row r="9805" spans="1:8" x14ac:dyDescent="0.2">
      <c r="A9805" s="6">
        <v>30001141</v>
      </c>
      <c r="B9805" s="6" t="s">
        <v>33913</v>
      </c>
      <c r="C9805" s="6" t="s">
        <v>7298</v>
      </c>
      <c r="D9805" s="6" t="s">
        <v>18044</v>
      </c>
      <c r="E9805" s="6" t="s">
        <v>5638</v>
      </c>
      <c r="F9805" s="6" t="s">
        <v>33914</v>
      </c>
      <c r="G9805" s="6" t="s">
        <v>33915</v>
      </c>
      <c r="H9805" s="79">
        <v>13621.590212999999</v>
      </c>
    </row>
    <row r="9806" spans="1:8" x14ac:dyDescent="0.2">
      <c r="A9806" s="6">
        <v>30056868</v>
      </c>
      <c r="B9806" s="6" t="s">
        <v>33916</v>
      </c>
      <c r="C9806" s="6" t="s">
        <v>7106</v>
      </c>
      <c r="D9806" s="6" t="s">
        <v>22958</v>
      </c>
      <c r="E9806" s="6" t="s">
        <v>5638</v>
      </c>
      <c r="F9806" s="6" t="s">
        <v>33917</v>
      </c>
      <c r="G9806" s="6" t="s">
        <v>33918</v>
      </c>
      <c r="H9806" s="79">
        <v>13631.75448</v>
      </c>
    </row>
    <row r="9807" spans="1:8" x14ac:dyDescent="0.2">
      <c r="A9807" s="6">
        <v>30260919</v>
      </c>
      <c r="B9807" s="6" t="s">
        <v>33919</v>
      </c>
      <c r="C9807" s="6" t="s">
        <v>6246</v>
      </c>
      <c r="D9807" s="6" t="s">
        <v>22958</v>
      </c>
      <c r="E9807" s="6" t="s">
        <v>5638</v>
      </c>
      <c r="F9807" s="6" t="s">
        <v>33920</v>
      </c>
      <c r="G9807" s="6" t="s">
        <v>33921</v>
      </c>
      <c r="H9807" s="79">
        <v>13631.75448</v>
      </c>
    </row>
    <row r="9808" spans="1:8" x14ac:dyDescent="0.2">
      <c r="A9808" s="6">
        <v>30324468</v>
      </c>
      <c r="B9808" s="6" t="s">
        <v>33922</v>
      </c>
      <c r="C9808" s="6" t="s">
        <v>8440</v>
      </c>
      <c r="D9808" s="6" t="s">
        <v>7351</v>
      </c>
      <c r="E9808" s="6" t="s">
        <v>5638</v>
      </c>
      <c r="F9808" s="6" t="s">
        <v>33923</v>
      </c>
      <c r="G9808" s="6" t="s">
        <v>33924</v>
      </c>
      <c r="H9808" s="79">
        <v>13631.75448</v>
      </c>
    </row>
    <row r="9809" spans="1:8" x14ac:dyDescent="0.2">
      <c r="A9809" s="6">
        <v>30156948</v>
      </c>
      <c r="B9809" s="6" t="s">
        <v>33925</v>
      </c>
      <c r="C9809" s="6" t="s">
        <v>7106</v>
      </c>
      <c r="D9809" s="6" t="s">
        <v>7351</v>
      </c>
      <c r="E9809" s="6" t="s">
        <v>5638</v>
      </c>
      <c r="F9809" s="6" t="s">
        <v>33926</v>
      </c>
      <c r="G9809" s="6" t="s">
        <v>33927</v>
      </c>
      <c r="H9809" s="79">
        <v>13631.75448</v>
      </c>
    </row>
    <row r="9810" spans="1:8" x14ac:dyDescent="0.2">
      <c r="A9810" s="6">
        <v>30262418</v>
      </c>
      <c r="B9810" s="6" t="s">
        <v>33928</v>
      </c>
      <c r="C9810" s="6" t="s">
        <v>6246</v>
      </c>
      <c r="D9810" s="6" t="s">
        <v>7351</v>
      </c>
      <c r="E9810" s="6" t="s">
        <v>5638</v>
      </c>
      <c r="F9810" s="6" t="s">
        <v>33929</v>
      </c>
      <c r="G9810" s="6" t="s">
        <v>33930</v>
      </c>
      <c r="H9810" s="79">
        <v>13631.75448</v>
      </c>
    </row>
    <row r="9811" spans="1:8" x14ac:dyDescent="0.2">
      <c r="A9811" s="6">
        <v>30041264</v>
      </c>
      <c r="B9811" s="6" t="s">
        <v>33931</v>
      </c>
      <c r="C9811" s="6" t="s">
        <v>6302</v>
      </c>
      <c r="D9811" s="6" t="s">
        <v>17993</v>
      </c>
      <c r="E9811" s="6" t="s">
        <v>15819</v>
      </c>
      <c r="F9811" s="6" t="s">
        <v>33932</v>
      </c>
      <c r="G9811" s="6" t="s">
        <v>33933</v>
      </c>
      <c r="H9811" s="79">
        <v>13677.477067</v>
      </c>
    </row>
    <row r="9812" spans="1:8" x14ac:dyDescent="0.2">
      <c r="A9812" s="6">
        <v>30039362</v>
      </c>
      <c r="B9812" s="6" t="s">
        <v>33934</v>
      </c>
      <c r="C9812" s="6" t="s">
        <v>6302</v>
      </c>
      <c r="D9812" s="6" t="s">
        <v>17997</v>
      </c>
      <c r="E9812" s="6" t="s">
        <v>15819</v>
      </c>
      <c r="F9812" s="6" t="s">
        <v>33935</v>
      </c>
      <c r="G9812" s="6" t="s">
        <v>33936</v>
      </c>
      <c r="H9812" s="79">
        <v>13677.477067</v>
      </c>
    </row>
    <row r="9813" spans="1:8" x14ac:dyDescent="0.2">
      <c r="A9813" s="6">
        <v>30193221</v>
      </c>
      <c r="B9813" s="6" t="s">
        <v>33937</v>
      </c>
      <c r="C9813" s="6" t="s">
        <v>5759</v>
      </c>
      <c r="D9813" s="6" t="s">
        <v>6744</v>
      </c>
      <c r="E9813" s="6" t="s">
        <v>5638</v>
      </c>
      <c r="F9813" s="6" t="s">
        <v>33938</v>
      </c>
      <c r="G9813" s="6" t="s">
        <v>33939</v>
      </c>
      <c r="H9813" s="79">
        <v>13696.878215999999</v>
      </c>
    </row>
    <row r="9814" spans="1:8" x14ac:dyDescent="0.2">
      <c r="A9814" s="6">
        <v>30367077</v>
      </c>
      <c r="B9814" s="6" t="s">
        <v>33940</v>
      </c>
      <c r="C9814" s="6" t="s">
        <v>5760</v>
      </c>
      <c r="D9814" s="6" t="s">
        <v>6744</v>
      </c>
      <c r="E9814" s="6" t="s">
        <v>5638</v>
      </c>
      <c r="F9814" s="6" t="s">
        <v>33941</v>
      </c>
      <c r="G9814" s="6" t="s">
        <v>33942</v>
      </c>
      <c r="H9814" s="79">
        <v>13696.878215999999</v>
      </c>
    </row>
    <row r="9815" spans="1:8" x14ac:dyDescent="0.2">
      <c r="A9815" s="6">
        <v>30187050</v>
      </c>
      <c r="B9815" s="6" t="s">
        <v>33943</v>
      </c>
      <c r="C9815" s="6" t="s">
        <v>5762</v>
      </c>
      <c r="D9815" s="6" t="s">
        <v>6744</v>
      </c>
      <c r="E9815" s="6" t="s">
        <v>5638</v>
      </c>
      <c r="F9815" s="6" t="s">
        <v>33944</v>
      </c>
      <c r="G9815" s="6" t="s">
        <v>33945</v>
      </c>
      <c r="H9815" s="79">
        <v>13696.878215999999</v>
      </c>
    </row>
    <row r="9816" spans="1:8" x14ac:dyDescent="0.2">
      <c r="A9816" s="6">
        <v>30416366</v>
      </c>
      <c r="B9816" s="6" t="s">
        <v>33946</v>
      </c>
      <c r="C9816" s="6" t="s">
        <v>5766</v>
      </c>
      <c r="D9816" s="6" t="s">
        <v>6744</v>
      </c>
      <c r="E9816" s="6" t="s">
        <v>5638</v>
      </c>
      <c r="F9816" s="6" t="s">
        <v>33947</v>
      </c>
      <c r="G9816" s="6" t="s">
        <v>33948</v>
      </c>
      <c r="H9816" s="79">
        <v>13696.878215999999</v>
      </c>
    </row>
    <row r="9817" spans="1:8" x14ac:dyDescent="0.2">
      <c r="A9817" s="6">
        <v>30163693</v>
      </c>
      <c r="B9817" s="6" t="s">
        <v>33949</v>
      </c>
      <c r="C9817" s="6" t="s">
        <v>5769</v>
      </c>
      <c r="D9817" s="6" t="s">
        <v>6744</v>
      </c>
      <c r="E9817" s="6" t="s">
        <v>5638</v>
      </c>
      <c r="F9817" s="6" t="s">
        <v>33950</v>
      </c>
      <c r="G9817" s="6" t="s">
        <v>33951</v>
      </c>
      <c r="H9817" s="79">
        <v>13696.878215999999</v>
      </c>
    </row>
    <row r="9818" spans="1:8" x14ac:dyDescent="0.2">
      <c r="A9818" s="6">
        <v>30153733</v>
      </c>
      <c r="B9818" s="6" t="s">
        <v>33952</v>
      </c>
      <c r="C9818" s="6" t="s">
        <v>6342</v>
      </c>
      <c r="D9818" s="6" t="s">
        <v>28070</v>
      </c>
      <c r="E9818" s="6" t="s">
        <v>5638</v>
      </c>
      <c r="F9818" s="6" t="s">
        <v>33953</v>
      </c>
      <c r="G9818" s="6" t="s">
        <v>33954</v>
      </c>
      <c r="H9818" s="79">
        <v>13712.408629</v>
      </c>
    </row>
    <row r="9819" spans="1:8" x14ac:dyDescent="0.2">
      <c r="A9819" s="6">
        <v>30188707</v>
      </c>
      <c r="B9819" s="6" t="s">
        <v>33955</v>
      </c>
      <c r="C9819" s="6" t="s">
        <v>8775</v>
      </c>
      <c r="D9819" s="6" t="s">
        <v>18044</v>
      </c>
      <c r="E9819" s="6" t="s">
        <v>5638</v>
      </c>
      <c r="F9819" s="6" t="s">
        <v>33956</v>
      </c>
      <c r="G9819" s="6" t="s">
        <v>33957</v>
      </c>
      <c r="H9819" s="79">
        <v>13712.408629</v>
      </c>
    </row>
    <row r="9820" spans="1:8" x14ac:dyDescent="0.2">
      <c r="A9820" s="6">
        <v>30099749</v>
      </c>
      <c r="B9820" s="6" t="s">
        <v>33958</v>
      </c>
      <c r="C9820" s="6" t="s">
        <v>6724</v>
      </c>
      <c r="D9820" s="6" t="s">
        <v>18358</v>
      </c>
      <c r="E9820" s="6" t="s">
        <v>5638</v>
      </c>
      <c r="F9820" s="6" t="s">
        <v>33959</v>
      </c>
      <c r="G9820" s="6" t="s">
        <v>33960</v>
      </c>
      <c r="H9820" s="79">
        <v>13718.877525</v>
      </c>
    </row>
    <row r="9821" spans="1:8" x14ac:dyDescent="0.2">
      <c r="A9821" s="6">
        <v>30282414</v>
      </c>
      <c r="B9821" s="6" t="s">
        <v>33961</v>
      </c>
      <c r="C9821" s="6" t="s">
        <v>6728</v>
      </c>
      <c r="D9821" s="6" t="s">
        <v>18358</v>
      </c>
      <c r="E9821" s="6" t="s">
        <v>5638</v>
      </c>
      <c r="F9821" s="6" t="s">
        <v>33962</v>
      </c>
      <c r="G9821" s="6" t="s">
        <v>33963</v>
      </c>
      <c r="H9821" s="79">
        <v>13718.877525</v>
      </c>
    </row>
    <row r="9822" spans="1:8" x14ac:dyDescent="0.2">
      <c r="A9822" s="6">
        <v>30219149</v>
      </c>
      <c r="B9822" s="6" t="s">
        <v>33964</v>
      </c>
      <c r="C9822" s="6" t="s">
        <v>6728</v>
      </c>
      <c r="D9822" s="6" t="s">
        <v>18855</v>
      </c>
      <c r="E9822" s="6" t="s">
        <v>5638</v>
      </c>
      <c r="F9822" s="6" t="s">
        <v>33965</v>
      </c>
      <c r="G9822" s="6" t="s">
        <v>33966</v>
      </c>
      <c r="H9822" s="79">
        <v>13718.877525</v>
      </c>
    </row>
    <row r="9823" spans="1:8" x14ac:dyDescent="0.2">
      <c r="A9823" s="6">
        <v>30278076</v>
      </c>
      <c r="B9823" s="6" t="s">
        <v>33967</v>
      </c>
      <c r="C9823" s="6" t="s">
        <v>6342</v>
      </c>
      <c r="D9823" s="6" t="s">
        <v>13206</v>
      </c>
      <c r="E9823" s="6" t="s">
        <v>13207</v>
      </c>
      <c r="F9823" s="6" t="s">
        <v>33968</v>
      </c>
      <c r="G9823" s="6" t="s">
        <v>33969</v>
      </c>
      <c r="H9823" s="79">
        <v>13718.877525</v>
      </c>
    </row>
    <row r="9824" spans="1:8" x14ac:dyDescent="0.2">
      <c r="A9824" s="6">
        <v>30265881</v>
      </c>
      <c r="B9824" s="6" t="s">
        <v>33970</v>
      </c>
      <c r="C9824" s="6" t="s">
        <v>5789</v>
      </c>
      <c r="D9824" s="6" t="s">
        <v>13250</v>
      </c>
      <c r="E9824" s="6" t="s">
        <v>13251</v>
      </c>
      <c r="F9824" s="6" t="s">
        <v>33971</v>
      </c>
      <c r="G9824" s="6" t="s">
        <v>33972</v>
      </c>
      <c r="H9824" s="79">
        <v>13718.877525</v>
      </c>
    </row>
    <row r="9825" spans="1:8" x14ac:dyDescent="0.2">
      <c r="A9825" s="6">
        <v>30032813</v>
      </c>
      <c r="B9825" s="6" t="s">
        <v>33973</v>
      </c>
      <c r="C9825" s="6" t="s">
        <v>6342</v>
      </c>
      <c r="D9825" s="6" t="s">
        <v>13250</v>
      </c>
      <c r="E9825" s="6" t="s">
        <v>13251</v>
      </c>
      <c r="F9825" s="6" t="s">
        <v>33974</v>
      </c>
      <c r="G9825" s="6" t="s">
        <v>33975</v>
      </c>
      <c r="H9825" s="79">
        <v>13718.877525</v>
      </c>
    </row>
    <row r="9826" spans="1:8" x14ac:dyDescent="0.2">
      <c r="A9826" s="6">
        <v>30000794</v>
      </c>
      <c r="B9826" s="6" t="s">
        <v>33976</v>
      </c>
      <c r="C9826" s="6" t="s">
        <v>8642</v>
      </c>
      <c r="D9826" s="6" t="s">
        <v>7351</v>
      </c>
      <c r="E9826" s="6" t="s">
        <v>5638</v>
      </c>
      <c r="F9826" s="6" t="s">
        <v>33977</v>
      </c>
      <c r="G9826" s="6" t="s">
        <v>33978</v>
      </c>
      <c r="H9826" s="79">
        <v>13730.615745999999</v>
      </c>
    </row>
    <row r="9827" spans="1:8" x14ac:dyDescent="0.2">
      <c r="A9827" s="6">
        <v>30381456</v>
      </c>
      <c r="B9827" s="6" t="s">
        <v>33979</v>
      </c>
      <c r="C9827" s="6" t="s">
        <v>8642</v>
      </c>
      <c r="D9827" s="6" t="s">
        <v>7755</v>
      </c>
      <c r="E9827" s="6" t="s">
        <v>5638</v>
      </c>
      <c r="F9827" s="6" t="s">
        <v>33980</v>
      </c>
      <c r="G9827" s="6" t="s">
        <v>33981</v>
      </c>
      <c r="H9827" s="79">
        <v>13730.615745999999</v>
      </c>
    </row>
    <row r="9828" spans="1:8" x14ac:dyDescent="0.2">
      <c r="A9828" s="6">
        <v>30324043</v>
      </c>
      <c r="B9828" s="6" t="s">
        <v>33982</v>
      </c>
      <c r="C9828" s="6" t="s">
        <v>9213</v>
      </c>
      <c r="D9828" s="6" t="s">
        <v>17993</v>
      </c>
      <c r="E9828" s="6" t="s">
        <v>15819</v>
      </c>
      <c r="F9828" s="6" t="s">
        <v>33983</v>
      </c>
      <c r="G9828" s="6" t="s">
        <v>33984</v>
      </c>
      <c r="H9828" s="79">
        <v>13748.002387</v>
      </c>
    </row>
    <row r="9829" spans="1:8" x14ac:dyDescent="0.2">
      <c r="A9829" s="6">
        <v>30357561</v>
      </c>
      <c r="B9829" s="6" t="s">
        <v>33985</v>
      </c>
      <c r="C9829" s="6" t="s">
        <v>9213</v>
      </c>
      <c r="D9829" s="6" t="s">
        <v>17997</v>
      </c>
      <c r="E9829" s="6" t="s">
        <v>15819</v>
      </c>
      <c r="F9829" s="6" t="s">
        <v>33986</v>
      </c>
      <c r="G9829" s="6" t="s">
        <v>33987</v>
      </c>
      <c r="H9829" s="79">
        <v>13748.002387</v>
      </c>
    </row>
    <row r="9830" spans="1:8" x14ac:dyDescent="0.2">
      <c r="A9830" s="6">
        <v>30272493</v>
      </c>
      <c r="B9830" s="6" t="s">
        <v>33988</v>
      </c>
      <c r="C9830" s="6" t="s">
        <v>6532</v>
      </c>
      <c r="D9830" s="6" t="s">
        <v>28070</v>
      </c>
      <c r="E9830" s="6" t="s">
        <v>5638</v>
      </c>
      <c r="F9830" s="6" t="s">
        <v>33989</v>
      </c>
      <c r="G9830" s="6" t="s">
        <v>33990</v>
      </c>
      <c r="H9830" s="79">
        <v>13748.002387</v>
      </c>
    </row>
    <row r="9831" spans="1:8" x14ac:dyDescent="0.2">
      <c r="A9831" s="6">
        <v>30009824</v>
      </c>
      <c r="B9831" s="6" t="s">
        <v>33991</v>
      </c>
      <c r="C9831" s="6" t="s">
        <v>5997</v>
      </c>
      <c r="D9831" s="6" t="s">
        <v>18868</v>
      </c>
      <c r="E9831" s="6" t="s">
        <v>5638</v>
      </c>
      <c r="F9831" s="6" t="s">
        <v>33992</v>
      </c>
      <c r="G9831" s="6" t="s">
        <v>33993</v>
      </c>
      <c r="H9831" s="79">
        <v>13805.721501</v>
      </c>
    </row>
    <row r="9832" spans="1:8" x14ac:dyDescent="0.2">
      <c r="A9832" s="6">
        <v>30150735</v>
      </c>
      <c r="B9832" s="6" t="s">
        <v>33994</v>
      </c>
      <c r="C9832" s="6" t="s">
        <v>6077</v>
      </c>
      <c r="D9832" s="6" t="s">
        <v>19176</v>
      </c>
      <c r="E9832" s="6" t="s">
        <v>5893</v>
      </c>
      <c r="F9832" s="6" t="s">
        <v>33995</v>
      </c>
      <c r="G9832" s="6" t="s">
        <v>33996</v>
      </c>
      <c r="H9832" s="79">
        <v>13874.633228000001</v>
      </c>
    </row>
    <row r="9833" spans="1:8" x14ac:dyDescent="0.2">
      <c r="A9833" s="6">
        <v>30442265</v>
      </c>
      <c r="B9833" s="6" t="s">
        <v>33997</v>
      </c>
      <c r="C9833" s="6" t="s">
        <v>6073</v>
      </c>
      <c r="D9833" s="6" t="s">
        <v>19180</v>
      </c>
      <c r="E9833" s="6" t="s">
        <v>5893</v>
      </c>
      <c r="F9833" s="6" t="s">
        <v>33998</v>
      </c>
      <c r="G9833" s="6" t="s">
        <v>33999</v>
      </c>
      <c r="H9833" s="79">
        <v>13874.633228000001</v>
      </c>
    </row>
    <row r="9834" spans="1:8" x14ac:dyDescent="0.2">
      <c r="A9834" s="6">
        <v>30152415</v>
      </c>
      <c r="B9834" s="6" t="s">
        <v>34000</v>
      </c>
      <c r="C9834" s="6" t="s">
        <v>6077</v>
      </c>
      <c r="D9834" s="6" t="s">
        <v>19180</v>
      </c>
      <c r="E9834" s="6" t="s">
        <v>5893</v>
      </c>
      <c r="F9834" s="6" t="s">
        <v>34001</v>
      </c>
      <c r="G9834" s="6" t="s">
        <v>34002</v>
      </c>
      <c r="H9834" s="79">
        <v>13874.633228000001</v>
      </c>
    </row>
    <row r="9835" spans="1:8" x14ac:dyDescent="0.2">
      <c r="A9835" s="6">
        <v>30259264</v>
      </c>
      <c r="B9835" s="6" t="s">
        <v>2721</v>
      </c>
      <c r="C9835" s="6" t="s">
        <v>5752</v>
      </c>
      <c r="D9835" s="6" t="s">
        <v>18868</v>
      </c>
      <c r="E9835" s="6" t="s">
        <v>5638</v>
      </c>
      <c r="F9835" s="6" t="s">
        <v>2716</v>
      </c>
      <c r="G9835" s="6" t="s">
        <v>2717</v>
      </c>
      <c r="H9835" s="79">
        <v>13893.034502</v>
      </c>
    </row>
    <row r="9836" spans="1:8" x14ac:dyDescent="0.2">
      <c r="A9836" s="6">
        <v>30072516</v>
      </c>
      <c r="B9836" s="6" t="s">
        <v>34003</v>
      </c>
      <c r="C9836" s="6" t="s">
        <v>5901</v>
      </c>
      <c r="D9836" s="6" t="s">
        <v>17973</v>
      </c>
      <c r="E9836" s="6" t="s">
        <v>5893</v>
      </c>
      <c r="F9836" s="6" t="s">
        <v>34004</v>
      </c>
      <c r="G9836" s="6" t="s">
        <v>34005</v>
      </c>
      <c r="H9836" s="79">
        <v>13893.034502</v>
      </c>
    </row>
    <row r="9837" spans="1:8" x14ac:dyDescent="0.2">
      <c r="A9837" s="6">
        <v>30155836</v>
      </c>
      <c r="B9837" s="6" t="s">
        <v>34006</v>
      </c>
      <c r="C9837" s="6" t="s">
        <v>8646</v>
      </c>
      <c r="D9837" s="6" t="s">
        <v>7351</v>
      </c>
      <c r="E9837" s="6" t="s">
        <v>5638</v>
      </c>
      <c r="F9837" s="6" t="s">
        <v>34007</v>
      </c>
      <c r="G9837" s="6" t="s">
        <v>34008</v>
      </c>
      <c r="H9837" s="79">
        <v>13953.103768000001</v>
      </c>
    </row>
    <row r="9838" spans="1:8" x14ac:dyDescent="0.2">
      <c r="A9838" s="6">
        <v>30004434</v>
      </c>
      <c r="B9838" s="6" t="s">
        <v>34009</v>
      </c>
      <c r="C9838" s="6" t="s">
        <v>8650</v>
      </c>
      <c r="D9838" s="6" t="s">
        <v>7351</v>
      </c>
      <c r="E9838" s="6" t="s">
        <v>5638</v>
      </c>
      <c r="F9838" s="6" t="s">
        <v>34010</v>
      </c>
      <c r="G9838" s="6" t="s">
        <v>34011</v>
      </c>
      <c r="H9838" s="79">
        <v>13953.103768000001</v>
      </c>
    </row>
    <row r="9839" spans="1:8" x14ac:dyDescent="0.2">
      <c r="A9839" s="6">
        <v>30127142</v>
      </c>
      <c r="B9839" s="6" t="s">
        <v>34012</v>
      </c>
      <c r="C9839" s="6" t="s">
        <v>8646</v>
      </c>
      <c r="D9839" s="6" t="s">
        <v>7755</v>
      </c>
      <c r="E9839" s="6" t="s">
        <v>5638</v>
      </c>
      <c r="F9839" s="6" t="s">
        <v>34013</v>
      </c>
      <c r="G9839" s="6" t="s">
        <v>34014</v>
      </c>
      <c r="H9839" s="79">
        <v>13953.103768000001</v>
      </c>
    </row>
    <row r="9840" spans="1:8" x14ac:dyDescent="0.2">
      <c r="A9840" s="6">
        <v>30228930</v>
      </c>
      <c r="B9840" s="6" t="s">
        <v>34015</v>
      </c>
      <c r="C9840" s="6" t="s">
        <v>8650</v>
      </c>
      <c r="D9840" s="6" t="s">
        <v>7755</v>
      </c>
      <c r="E9840" s="6" t="s">
        <v>5638</v>
      </c>
      <c r="F9840" s="6" t="s">
        <v>34016</v>
      </c>
      <c r="G9840" s="6" t="s">
        <v>34017</v>
      </c>
      <c r="H9840" s="79">
        <v>13953.103768000001</v>
      </c>
    </row>
    <row r="9841" spans="1:8" x14ac:dyDescent="0.2">
      <c r="A9841" s="6">
        <v>30224162</v>
      </c>
      <c r="B9841" s="6" t="s">
        <v>34018</v>
      </c>
      <c r="C9841" s="6" t="s">
        <v>34019</v>
      </c>
      <c r="D9841" s="6" t="s">
        <v>24703</v>
      </c>
      <c r="E9841" s="6" t="s">
        <v>18414</v>
      </c>
      <c r="F9841" s="6" t="s">
        <v>34020</v>
      </c>
      <c r="G9841" s="6" t="s">
        <v>34021</v>
      </c>
      <c r="H9841" s="79">
        <v>13953.340485999999</v>
      </c>
    </row>
    <row r="9842" spans="1:8" x14ac:dyDescent="0.2">
      <c r="A9842" s="6">
        <v>30054991</v>
      </c>
      <c r="B9842" s="6" t="s">
        <v>34022</v>
      </c>
      <c r="C9842" s="6" t="s">
        <v>5666</v>
      </c>
      <c r="D9842" s="6" t="s">
        <v>24707</v>
      </c>
      <c r="E9842" s="6" t="s">
        <v>18414</v>
      </c>
      <c r="F9842" s="6" t="s">
        <v>34023</v>
      </c>
      <c r="G9842" s="6" t="s">
        <v>34024</v>
      </c>
      <c r="H9842" s="79">
        <v>13953.340485999999</v>
      </c>
    </row>
    <row r="9843" spans="1:8" x14ac:dyDescent="0.2">
      <c r="A9843" s="6">
        <v>30406606</v>
      </c>
      <c r="B9843" s="6" t="s">
        <v>34025</v>
      </c>
      <c r="C9843" s="6" t="s">
        <v>7747</v>
      </c>
      <c r="D9843" s="6" t="s">
        <v>19180</v>
      </c>
      <c r="E9843" s="6" t="s">
        <v>5893</v>
      </c>
      <c r="F9843" s="6" t="s">
        <v>34026</v>
      </c>
      <c r="G9843" s="6" t="s">
        <v>34027</v>
      </c>
      <c r="H9843" s="79">
        <v>13979.459500999999</v>
      </c>
    </row>
    <row r="9844" spans="1:8" x14ac:dyDescent="0.2">
      <c r="A9844" s="6">
        <v>30005833</v>
      </c>
      <c r="B9844" s="6" t="s">
        <v>34028</v>
      </c>
      <c r="C9844" s="6" t="s">
        <v>8586</v>
      </c>
      <c r="D9844" s="6" t="s">
        <v>11449</v>
      </c>
      <c r="E9844" s="6" t="s">
        <v>5638</v>
      </c>
      <c r="F9844" s="6" t="s">
        <v>34029</v>
      </c>
      <c r="G9844" s="6" t="s">
        <v>34030</v>
      </c>
      <c r="H9844" s="79">
        <v>13980.482532</v>
      </c>
    </row>
    <row r="9845" spans="1:8" x14ac:dyDescent="0.2">
      <c r="A9845" s="6">
        <v>30018647</v>
      </c>
      <c r="B9845" s="6" t="s">
        <v>34031</v>
      </c>
      <c r="C9845" s="6" t="s">
        <v>8590</v>
      </c>
      <c r="D9845" s="6" t="s">
        <v>11449</v>
      </c>
      <c r="E9845" s="6" t="s">
        <v>5638</v>
      </c>
      <c r="F9845" s="6" t="s">
        <v>34032</v>
      </c>
      <c r="G9845" s="6" t="s">
        <v>34033</v>
      </c>
      <c r="H9845" s="79">
        <v>13980.482532</v>
      </c>
    </row>
    <row r="9846" spans="1:8" x14ac:dyDescent="0.2">
      <c r="A9846" s="6">
        <v>30069217</v>
      </c>
      <c r="B9846" s="6" t="s">
        <v>34034</v>
      </c>
      <c r="C9846" s="6" t="s">
        <v>8594</v>
      </c>
      <c r="D9846" s="6" t="s">
        <v>11449</v>
      </c>
      <c r="E9846" s="6" t="s">
        <v>5638</v>
      </c>
      <c r="F9846" s="6" t="s">
        <v>34035</v>
      </c>
      <c r="G9846" s="6" t="s">
        <v>34036</v>
      </c>
      <c r="H9846" s="79">
        <v>13980.482532</v>
      </c>
    </row>
    <row r="9847" spans="1:8" x14ac:dyDescent="0.2">
      <c r="A9847" s="6">
        <v>30013433</v>
      </c>
      <c r="B9847" s="6" t="s">
        <v>34037</v>
      </c>
      <c r="C9847" s="6" t="s">
        <v>8598</v>
      </c>
      <c r="D9847" s="6" t="s">
        <v>11449</v>
      </c>
      <c r="E9847" s="6" t="s">
        <v>5638</v>
      </c>
      <c r="F9847" s="6" t="s">
        <v>34038</v>
      </c>
      <c r="G9847" s="6" t="s">
        <v>34039</v>
      </c>
      <c r="H9847" s="79">
        <v>13980.482532</v>
      </c>
    </row>
    <row r="9848" spans="1:8" x14ac:dyDescent="0.2">
      <c r="A9848" s="6">
        <v>30097108</v>
      </c>
      <c r="B9848" s="6" t="s">
        <v>34040</v>
      </c>
      <c r="C9848" s="6" t="s">
        <v>8602</v>
      </c>
      <c r="D9848" s="6" t="s">
        <v>11449</v>
      </c>
      <c r="E9848" s="6" t="s">
        <v>5638</v>
      </c>
      <c r="F9848" s="6" t="s">
        <v>34041</v>
      </c>
      <c r="G9848" s="6" t="s">
        <v>34042</v>
      </c>
      <c r="H9848" s="79">
        <v>13980.482532</v>
      </c>
    </row>
    <row r="9849" spans="1:8" x14ac:dyDescent="0.2">
      <c r="A9849" s="6">
        <v>30305814</v>
      </c>
      <c r="B9849" s="6" t="s">
        <v>34043</v>
      </c>
      <c r="C9849" s="6" t="s">
        <v>8440</v>
      </c>
      <c r="D9849" s="6" t="s">
        <v>22958</v>
      </c>
      <c r="E9849" s="6" t="s">
        <v>5638</v>
      </c>
      <c r="F9849" s="6" t="s">
        <v>34044</v>
      </c>
      <c r="G9849" s="6" t="s">
        <v>34045</v>
      </c>
      <c r="H9849" s="79">
        <v>13993.936764</v>
      </c>
    </row>
    <row r="9850" spans="1:8" x14ac:dyDescent="0.2">
      <c r="A9850" s="6">
        <v>30381997</v>
      </c>
      <c r="B9850" s="6" t="s">
        <v>34046</v>
      </c>
      <c r="C9850" s="6" t="s">
        <v>7106</v>
      </c>
      <c r="D9850" s="6" t="s">
        <v>17969</v>
      </c>
      <c r="E9850" s="6" t="s">
        <v>5893</v>
      </c>
      <c r="F9850" s="6" t="s">
        <v>34047</v>
      </c>
      <c r="G9850" s="6" t="s">
        <v>34048</v>
      </c>
      <c r="H9850" s="79">
        <v>14048.696169000001</v>
      </c>
    </row>
    <row r="9851" spans="1:8" x14ac:dyDescent="0.2">
      <c r="A9851" s="6">
        <v>30192598</v>
      </c>
      <c r="B9851" s="6" t="s">
        <v>34049</v>
      </c>
      <c r="C9851" s="6" t="s">
        <v>7106</v>
      </c>
      <c r="D9851" s="6" t="s">
        <v>17973</v>
      </c>
      <c r="E9851" s="6" t="s">
        <v>5893</v>
      </c>
      <c r="F9851" s="6" t="s">
        <v>34050</v>
      </c>
      <c r="G9851" s="6" t="s">
        <v>34051</v>
      </c>
      <c r="H9851" s="79">
        <v>14048.696169000001</v>
      </c>
    </row>
    <row r="9852" spans="1:8" x14ac:dyDescent="0.2">
      <c r="A9852" s="6">
        <v>30153709</v>
      </c>
      <c r="B9852" s="6" t="s">
        <v>34052</v>
      </c>
      <c r="C9852" s="6" t="s">
        <v>34053</v>
      </c>
      <c r="D9852" s="6" t="s">
        <v>24703</v>
      </c>
      <c r="E9852" s="6" t="s">
        <v>18414</v>
      </c>
      <c r="F9852" s="6" t="s">
        <v>34054</v>
      </c>
      <c r="G9852" s="6" t="s">
        <v>34055</v>
      </c>
      <c r="H9852" s="79">
        <v>14097.540956000001</v>
      </c>
    </row>
    <row r="9853" spans="1:8" x14ac:dyDescent="0.2">
      <c r="A9853" s="6">
        <v>30374543</v>
      </c>
      <c r="B9853" s="6" t="s">
        <v>34056</v>
      </c>
      <c r="C9853" s="6" t="s">
        <v>34057</v>
      </c>
      <c r="D9853" s="6" t="s">
        <v>24703</v>
      </c>
      <c r="E9853" s="6" t="s">
        <v>18414</v>
      </c>
      <c r="F9853" s="6" t="s">
        <v>34058</v>
      </c>
      <c r="G9853" s="6" t="s">
        <v>34059</v>
      </c>
      <c r="H9853" s="79">
        <v>14097.540956000001</v>
      </c>
    </row>
    <row r="9854" spans="1:8" x14ac:dyDescent="0.2">
      <c r="A9854" s="6">
        <v>30209661</v>
      </c>
      <c r="B9854" s="6" t="s">
        <v>34060</v>
      </c>
      <c r="C9854" s="6" t="s">
        <v>5662</v>
      </c>
      <c r="D9854" s="6" t="s">
        <v>24707</v>
      </c>
      <c r="E9854" s="6" t="s">
        <v>18414</v>
      </c>
      <c r="F9854" s="6" t="s">
        <v>34061</v>
      </c>
      <c r="G9854" s="6" t="s">
        <v>34062</v>
      </c>
      <c r="H9854" s="79">
        <v>14097.540956000001</v>
      </c>
    </row>
    <row r="9855" spans="1:8" x14ac:dyDescent="0.2">
      <c r="A9855" s="6">
        <v>30436242</v>
      </c>
      <c r="B9855" s="6" t="s">
        <v>34063</v>
      </c>
      <c r="C9855" s="6" t="s">
        <v>5662</v>
      </c>
      <c r="D9855" s="6" t="s">
        <v>24719</v>
      </c>
      <c r="E9855" s="6" t="s">
        <v>5893</v>
      </c>
      <c r="F9855" s="6" t="s">
        <v>34064</v>
      </c>
      <c r="G9855" s="6" t="s">
        <v>34065</v>
      </c>
      <c r="H9855" s="79">
        <v>14097.540956000001</v>
      </c>
    </row>
    <row r="9856" spans="1:8" x14ac:dyDescent="0.2">
      <c r="A9856" s="6">
        <v>30310977</v>
      </c>
      <c r="B9856" s="6" t="s">
        <v>34066</v>
      </c>
      <c r="C9856" s="6" t="s">
        <v>5686</v>
      </c>
      <c r="D9856" s="6" t="s">
        <v>24707</v>
      </c>
      <c r="E9856" s="6" t="s">
        <v>18414</v>
      </c>
      <c r="F9856" s="6" t="s">
        <v>34067</v>
      </c>
      <c r="G9856" s="6" t="s">
        <v>34068</v>
      </c>
      <c r="H9856" s="79">
        <v>14110.676202000001</v>
      </c>
    </row>
    <row r="9857" spans="1:8" x14ac:dyDescent="0.2">
      <c r="A9857" s="6">
        <v>30236306</v>
      </c>
      <c r="B9857" s="6" t="s">
        <v>34069</v>
      </c>
      <c r="C9857" s="6" t="s">
        <v>5686</v>
      </c>
      <c r="D9857" s="6" t="s">
        <v>24719</v>
      </c>
      <c r="E9857" s="6" t="s">
        <v>5893</v>
      </c>
      <c r="F9857" s="6" t="s">
        <v>34070</v>
      </c>
      <c r="G9857" s="6" t="s">
        <v>34071</v>
      </c>
      <c r="H9857" s="79">
        <v>14110.676202000001</v>
      </c>
    </row>
    <row r="9858" spans="1:8" x14ac:dyDescent="0.2">
      <c r="A9858" s="6">
        <v>30179536</v>
      </c>
      <c r="B9858" s="6" t="s">
        <v>34072</v>
      </c>
      <c r="C9858" s="6" t="s">
        <v>34073</v>
      </c>
      <c r="D9858" s="6" t="s">
        <v>19351</v>
      </c>
      <c r="E9858" s="6" t="s">
        <v>5893</v>
      </c>
      <c r="F9858" s="6" t="s">
        <v>34074</v>
      </c>
      <c r="G9858" s="6" t="s">
        <v>34075</v>
      </c>
      <c r="H9858" s="79">
        <v>14123.544637000001</v>
      </c>
    </row>
    <row r="9859" spans="1:8" x14ac:dyDescent="0.2">
      <c r="A9859" s="6">
        <v>30063366</v>
      </c>
      <c r="B9859" s="6" t="s">
        <v>34076</v>
      </c>
      <c r="C9859" s="6" t="s">
        <v>21204</v>
      </c>
      <c r="D9859" s="6" t="s">
        <v>20977</v>
      </c>
      <c r="E9859" s="6" t="s">
        <v>5638</v>
      </c>
      <c r="F9859" s="6" t="s">
        <v>34077</v>
      </c>
      <c r="G9859" s="6" t="s">
        <v>34078</v>
      </c>
      <c r="H9859" s="79">
        <v>14123.544637000001</v>
      </c>
    </row>
    <row r="9860" spans="1:8" x14ac:dyDescent="0.2">
      <c r="A9860" s="6">
        <v>30201545</v>
      </c>
      <c r="B9860" s="6" t="s">
        <v>34079</v>
      </c>
      <c r="C9860" s="6" t="s">
        <v>25821</v>
      </c>
      <c r="D9860" s="6" t="s">
        <v>19351</v>
      </c>
      <c r="E9860" s="6" t="s">
        <v>5893</v>
      </c>
      <c r="F9860" s="6" t="s">
        <v>34080</v>
      </c>
      <c r="G9860" s="6" t="s">
        <v>34081</v>
      </c>
      <c r="H9860" s="79">
        <v>14152.659976000001</v>
      </c>
    </row>
    <row r="9861" spans="1:8" x14ac:dyDescent="0.2">
      <c r="A9861" s="6">
        <v>30411962</v>
      </c>
      <c r="B9861" s="6" t="s">
        <v>34082</v>
      </c>
      <c r="C9861" s="6" t="s">
        <v>19992</v>
      </c>
      <c r="D9861" s="6" t="s">
        <v>20977</v>
      </c>
      <c r="E9861" s="6" t="s">
        <v>5638</v>
      </c>
      <c r="F9861" s="6" t="s">
        <v>34083</v>
      </c>
      <c r="G9861" s="6" t="s">
        <v>34084</v>
      </c>
      <c r="H9861" s="79">
        <v>14152.659976000001</v>
      </c>
    </row>
    <row r="9862" spans="1:8" x14ac:dyDescent="0.2">
      <c r="A9862" s="6">
        <v>30068896</v>
      </c>
      <c r="B9862" s="6" t="s">
        <v>4138</v>
      </c>
      <c r="C9862" s="6" t="s">
        <v>5756</v>
      </c>
      <c r="D9862" s="6" t="s">
        <v>18868</v>
      </c>
      <c r="E9862" s="6" t="s">
        <v>5638</v>
      </c>
      <c r="F9862" s="6" t="s">
        <v>4134</v>
      </c>
      <c r="G9862" s="6" t="s">
        <v>4135</v>
      </c>
      <c r="H9862" s="79">
        <v>14175.127643</v>
      </c>
    </row>
    <row r="9863" spans="1:8" x14ac:dyDescent="0.2">
      <c r="A9863" s="6">
        <v>30378603</v>
      </c>
      <c r="B9863" s="6" t="s">
        <v>34085</v>
      </c>
      <c r="C9863" s="6" t="s">
        <v>5901</v>
      </c>
      <c r="D9863" s="6" t="s">
        <v>17969</v>
      </c>
      <c r="E9863" s="6" t="s">
        <v>5893</v>
      </c>
      <c r="F9863" s="6" t="s">
        <v>34086</v>
      </c>
      <c r="G9863" s="6" t="s">
        <v>34087</v>
      </c>
      <c r="H9863" s="79">
        <v>14175.127643</v>
      </c>
    </row>
    <row r="9864" spans="1:8" x14ac:dyDescent="0.2">
      <c r="A9864" s="6">
        <v>30321588</v>
      </c>
      <c r="B9864" s="6" t="s">
        <v>34088</v>
      </c>
      <c r="C9864" s="6" t="s">
        <v>8492</v>
      </c>
      <c r="D9864" s="6" t="s">
        <v>13301</v>
      </c>
      <c r="E9864" s="6" t="s">
        <v>5638</v>
      </c>
      <c r="F9864" s="6" t="s">
        <v>34089</v>
      </c>
      <c r="G9864" s="6" t="s">
        <v>34090</v>
      </c>
      <c r="H9864" s="79">
        <v>14220.879396</v>
      </c>
    </row>
    <row r="9865" spans="1:8" x14ac:dyDescent="0.2">
      <c r="A9865" s="6">
        <v>30462979</v>
      </c>
      <c r="B9865" s="6" t="s">
        <v>34091</v>
      </c>
      <c r="C9865" s="6" t="s">
        <v>6274</v>
      </c>
      <c r="D9865" s="6" t="s">
        <v>13301</v>
      </c>
      <c r="E9865" s="6" t="s">
        <v>5638</v>
      </c>
      <c r="F9865" s="6" t="s">
        <v>34092</v>
      </c>
      <c r="G9865" s="6" t="s">
        <v>34093</v>
      </c>
      <c r="H9865" s="79">
        <v>14220.879396</v>
      </c>
    </row>
    <row r="9866" spans="1:8" x14ac:dyDescent="0.2">
      <c r="A9866" s="6">
        <v>30324732</v>
      </c>
      <c r="B9866" s="6" t="s">
        <v>480</v>
      </c>
      <c r="C9866" s="6" t="s">
        <v>7640</v>
      </c>
      <c r="D9866" s="6" t="s">
        <v>17973</v>
      </c>
      <c r="E9866" s="6" t="s">
        <v>5893</v>
      </c>
      <c r="F9866" s="6" t="s">
        <v>476</v>
      </c>
      <c r="G9866" s="6" t="s">
        <v>477</v>
      </c>
      <c r="H9866" s="79">
        <v>14276.727808</v>
      </c>
    </row>
    <row r="9867" spans="1:8" x14ac:dyDescent="0.2">
      <c r="A9867" s="6">
        <v>30007055</v>
      </c>
      <c r="B9867" s="6" t="s">
        <v>34094</v>
      </c>
      <c r="C9867" s="6" t="s">
        <v>9317</v>
      </c>
      <c r="D9867" s="6" t="s">
        <v>17993</v>
      </c>
      <c r="E9867" s="6" t="s">
        <v>15819</v>
      </c>
      <c r="F9867" s="6" t="s">
        <v>34095</v>
      </c>
      <c r="G9867" s="6" t="s">
        <v>34096</v>
      </c>
      <c r="H9867" s="79">
        <v>14298.669257</v>
      </c>
    </row>
    <row r="9868" spans="1:8" x14ac:dyDescent="0.2">
      <c r="A9868" s="6">
        <v>30170662</v>
      </c>
      <c r="B9868" s="6" t="s">
        <v>34097</v>
      </c>
      <c r="C9868" s="6" t="s">
        <v>8618</v>
      </c>
      <c r="D9868" s="6" t="s">
        <v>17993</v>
      </c>
      <c r="E9868" s="6" t="s">
        <v>15819</v>
      </c>
      <c r="F9868" s="6" t="s">
        <v>34098</v>
      </c>
      <c r="G9868" s="6" t="s">
        <v>34099</v>
      </c>
      <c r="H9868" s="79">
        <v>14317.511939</v>
      </c>
    </row>
    <row r="9869" spans="1:8" x14ac:dyDescent="0.2">
      <c r="A9869" s="6">
        <v>30024008</v>
      </c>
      <c r="B9869" s="6" t="s">
        <v>34100</v>
      </c>
      <c r="C9869" s="6" t="s">
        <v>8618</v>
      </c>
      <c r="D9869" s="6" t="s">
        <v>17997</v>
      </c>
      <c r="E9869" s="6" t="s">
        <v>15819</v>
      </c>
      <c r="F9869" s="6" t="s">
        <v>34101</v>
      </c>
      <c r="G9869" s="6" t="s">
        <v>34102</v>
      </c>
      <c r="H9869" s="79">
        <v>14317.511939</v>
      </c>
    </row>
    <row r="9870" spans="1:8" x14ac:dyDescent="0.2">
      <c r="A9870" s="6">
        <v>30280635</v>
      </c>
      <c r="B9870" s="6" t="s">
        <v>34103</v>
      </c>
      <c r="C9870" s="6" t="s">
        <v>8602</v>
      </c>
      <c r="D9870" s="6" t="s">
        <v>18044</v>
      </c>
      <c r="E9870" s="6" t="s">
        <v>5638</v>
      </c>
      <c r="F9870" s="6" t="s">
        <v>34104</v>
      </c>
      <c r="G9870" s="6" t="s">
        <v>34105</v>
      </c>
      <c r="H9870" s="79">
        <v>14327.004084</v>
      </c>
    </row>
    <row r="9871" spans="1:8" x14ac:dyDescent="0.2">
      <c r="A9871" s="6">
        <v>30021689</v>
      </c>
      <c r="B9871" s="6" t="s">
        <v>34106</v>
      </c>
      <c r="C9871" s="6" t="s">
        <v>8606</v>
      </c>
      <c r="D9871" s="6" t="s">
        <v>18044</v>
      </c>
      <c r="E9871" s="6" t="s">
        <v>5638</v>
      </c>
      <c r="F9871" s="6" t="s">
        <v>34107</v>
      </c>
      <c r="G9871" s="6" t="s">
        <v>34108</v>
      </c>
      <c r="H9871" s="79">
        <v>14327.004084</v>
      </c>
    </row>
    <row r="9872" spans="1:8" x14ac:dyDescent="0.2">
      <c r="A9872" s="6">
        <v>30305748</v>
      </c>
      <c r="B9872" s="6" t="s">
        <v>34109</v>
      </c>
      <c r="C9872" s="6" t="s">
        <v>6073</v>
      </c>
      <c r="D9872" s="6" t="s">
        <v>19176</v>
      </c>
      <c r="E9872" s="6" t="s">
        <v>5893</v>
      </c>
      <c r="F9872" s="6" t="s">
        <v>34110</v>
      </c>
      <c r="G9872" s="6" t="s">
        <v>34111</v>
      </c>
      <c r="H9872" s="79">
        <v>14358.391721</v>
      </c>
    </row>
    <row r="9873" spans="1:8" x14ac:dyDescent="0.2">
      <c r="A9873" s="6">
        <v>30324243</v>
      </c>
      <c r="B9873" s="6" t="s">
        <v>34112</v>
      </c>
      <c r="C9873" s="6" t="s">
        <v>8630</v>
      </c>
      <c r="D9873" s="6" t="s">
        <v>19176</v>
      </c>
      <c r="E9873" s="6" t="s">
        <v>5893</v>
      </c>
      <c r="F9873" s="6" t="s">
        <v>34113</v>
      </c>
      <c r="G9873" s="6" t="s">
        <v>34114</v>
      </c>
      <c r="H9873" s="79">
        <v>14370.303868999999</v>
      </c>
    </row>
    <row r="9874" spans="1:8" x14ac:dyDescent="0.2">
      <c r="A9874" s="6">
        <v>30070778</v>
      </c>
      <c r="B9874" s="6" t="s">
        <v>34115</v>
      </c>
      <c r="C9874" s="6" t="s">
        <v>8634</v>
      </c>
      <c r="D9874" s="6" t="s">
        <v>19176</v>
      </c>
      <c r="E9874" s="6" t="s">
        <v>5893</v>
      </c>
      <c r="F9874" s="6" t="s">
        <v>34116</v>
      </c>
      <c r="G9874" s="6" t="s">
        <v>34117</v>
      </c>
      <c r="H9874" s="79">
        <v>14370.303868999999</v>
      </c>
    </row>
    <row r="9875" spans="1:8" x14ac:dyDescent="0.2">
      <c r="A9875" s="6">
        <v>30256715</v>
      </c>
      <c r="B9875" s="6" t="s">
        <v>34118</v>
      </c>
      <c r="C9875" s="6" t="s">
        <v>8630</v>
      </c>
      <c r="D9875" s="6" t="s">
        <v>19180</v>
      </c>
      <c r="E9875" s="6" t="s">
        <v>5893</v>
      </c>
      <c r="F9875" s="6" t="s">
        <v>34119</v>
      </c>
      <c r="G9875" s="6" t="s">
        <v>34120</v>
      </c>
      <c r="H9875" s="79">
        <v>14370.303868999999</v>
      </c>
    </row>
    <row r="9876" spans="1:8" x14ac:dyDescent="0.2">
      <c r="A9876" s="6">
        <v>30133070</v>
      </c>
      <c r="B9876" s="6" t="s">
        <v>34121</v>
      </c>
      <c r="C9876" s="6" t="s">
        <v>8634</v>
      </c>
      <c r="D9876" s="6" t="s">
        <v>19180</v>
      </c>
      <c r="E9876" s="6" t="s">
        <v>5893</v>
      </c>
      <c r="F9876" s="6" t="s">
        <v>34122</v>
      </c>
      <c r="G9876" s="6" t="s">
        <v>34123</v>
      </c>
      <c r="H9876" s="79">
        <v>14370.303868999999</v>
      </c>
    </row>
    <row r="9877" spans="1:8" x14ac:dyDescent="0.2">
      <c r="A9877" s="6">
        <v>30457307</v>
      </c>
      <c r="B9877" s="6" t="s">
        <v>34124</v>
      </c>
      <c r="C9877" s="6" t="s">
        <v>7306</v>
      </c>
      <c r="D9877" s="6" t="s">
        <v>19176</v>
      </c>
      <c r="E9877" s="6" t="s">
        <v>5893</v>
      </c>
      <c r="F9877" s="6" t="s">
        <v>34125</v>
      </c>
      <c r="G9877" s="6" t="s">
        <v>34126</v>
      </c>
      <c r="H9877" s="79">
        <v>14443.232673</v>
      </c>
    </row>
    <row r="9878" spans="1:8" x14ac:dyDescent="0.2">
      <c r="A9878" s="6">
        <v>30455063</v>
      </c>
      <c r="B9878" s="6" t="s">
        <v>34127</v>
      </c>
      <c r="C9878" s="6" t="s">
        <v>7306</v>
      </c>
      <c r="D9878" s="6" t="s">
        <v>19180</v>
      </c>
      <c r="E9878" s="6" t="s">
        <v>5893</v>
      </c>
      <c r="F9878" s="6" t="s">
        <v>34128</v>
      </c>
      <c r="G9878" s="6" t="s">
        <v>34129</v>
      </c>
      <c r="H9878" s="79">
        <v>14443.232673</v>
      </c>
    </row>
    <row r="9879" spans="1:8" x14ac:dyDescent="0.2">
      <c r="A9879" s="6">
        <v>30280965</v>
      </c>
      <c r="B9879" s="6" t="s">
        <v>34130</v>
      </c>
      <c r="C9879" s="6" t="s">
        <v>8422</v>
      </c>
      <c r="D9879" s="6" t="s">
        <v>22958</v>
      </c>
      <c r="E9879" s="6" t="s">
        <v>5638</v>
      </c>
      <c r="F9879" s="6" t="s">
        <v>34131</v>
      </c>
      <c r="G9879" s="6" t="s">
        <v>34132</v>
      </c>
      <c r="H9879" s="79">
        <v>14455.877043</v>
      </c>
    </row>
    <row r="9880" spans="1:8" x14ac:dyDescent="0.2">
      <c r="A9880" s="6">
        <v>30099692</v>
      </c>
      <c r="B9880" s="6" t="s">
        <v>34133</v>
      </c>
      <c r="C9880" s="6" t="s">
        <v>8422</v>
      </c>
      <c r="D9880" s="6" t="s">
        <v>7351</v>
      </c>
      <c r="E9880" s="6" t="s">
        <v>5638</v>
      </c>
      <c r="F9880" s="6" t="s">
        <v>34134</v>
      </c>
      <c r="G9880" s="6" t="s">
        <v>34135</v>
      </c>
      <c r="H9880" s="79">
        <v>14455.877043</v>
      </c>
    </row>
    <row r="9881" spans="1:8" x14ac:dyDescent="0.2">
      <c r="A9881" s="6">
        <v>30144602</v>
      </c>
      <c r="B9881" s="6" t="s">
        <v>34136</v>
      </c>
      <c r="C9881" s="6" t="s">
        <v>6424</v>
      </c>
      <c r="D9881" s="6" t="s">
        <v>19176</v>
      </c>
      <c r="E9881" s="6" t="s">
        <v>5893</v>
      </c>
      <c r="F9881" s="6" t="s">
        <v>34137</v>
      </c>
      <c r="G9881" s="6" t="s">
        <v>34138</v>
      </c>
      <c r="H9881" s="79">
        <v>14482.492151</v>
      </c>
    </row>
    <row r="9882" spans="1:8" x14ac:dyDescent="0.2">
      <c r="A9882" s="6">
        <v>30338328</v>
      </c>
      <c r="B9882" s="6" t="s">
        <v>34139</v>
      </c>
      <c r="C9882" s="6" t="s">
        <v>6428</v>
      </c>
      <c r="D9882" s="6" t="s">
        <v>19176</v>
      </c>
      <c r="E9882" s="6" t="s">
        <v>5893</v>
      </c>
      <c r="F9882" s="6" t="s">
        <v>34140</v>
      </c>
      <c r="G9882" s="6" t="s">
        <v>34141</v>
      </c>
      <c r="H9882" s="79">
        <v>14482.492151</v>
      </c>
    </row>
    <row r="9883" spans="1:8" x14ac:dyDescent="0.2">
      <c r="A9883" s="6">
        <v>30149098</v>
      </c>
      <c r="B9883" s="6" t="s">
        <v>34142</v>
      </c>
      <c r="C9883" s="6" t="s">
        <v>6424</v>
      </c>
      <c r="D9883" s="6" t="s">
        <v>19180</v>
      </c>
      <c r="E9883" s="6" t="s">
        <v>5893</v>
      </c>
      <c r="F9883" s="6" t="s">
        <v>34143</v>
      </c>
      <c r="G9883" s="6" t="s">
        <v>34144</v>
      </c>
      <c r="H9883" s="79">
        <v>14482.492151</v>
      </c>
    </row>
    <row r="9884" spans="1:8" x14ac:dyDescent="0.2">
      <c r="A9884" s="6">
        <v>30451152</v>
      </c>
      <c r="B9884" s="6" t="s">
        <v>34145</v>
      </c>
      <c r="C9884" s="6" t="s">
        <v>6428</v>
      </c>
      <c r="D9884" s="6" t="s">
        <v>19180</v>
      </c>
      <c r="E9884" s="6" t="s">
        <v>5893</v>
      </c>
      <c r="F9884" s="6" t="s">
        <v>34146</v>
      </c>
      <c r="G9884" s="6" t="s">
        <v>34147</v>
      </c>
      <c r="H9884" s="79">
        <v>14482.492151</v>
      </c>
    </row>
    <row r="9885" spans="1:8" x14ac:dyDescent="0.2">
      <c r="A9885" s="6">
        <v>30105261</v>
      </c>
      <c r="B9885" s="6" t="s">
        <v>34148</v>
      </c>
      <c r="C9885" s="6" t="s">
        <v>5710</v>
      </c>
      <c r="D9885" s="6" t="s">
        <v>17997</v>
      </c>
      <c r="E9885" s="6" t="s">
        <v>15819</v>
      </c>
      <c r="F9885" s="6" t="s">
        <v>34149</v>
      </c>
      <c r="G9885" s="6" t="s">
        <v>34150</v>
      </c>
      <c r="H9885" s="79">
        <v>14520.672787</v>
      </c>
    </row>
    <row r="9886" spans="1:8" x14ac:dyDescent="0.2">
      <c r="A9886" s="6">
        <v>30013440</v>
      </c>
      <c r="B9886" s="6" t="s">
        <v>34151</v>
      </c>
      <c r="C9886" s="6" t="s">
        <v>8771</v>
      </c>
      <c r="D9886" s="6" t="s">
        <v>11941</v>
      </c>
      <c r="E9886" s="6" t="s">
        <v>5638</v>
      </c>
      <c r="F9886" s="6" t="s">
        <v>34152</v>
      </c>
      <c r="G9886" s="6" t="s">
        <v>34153</v>
      </c>
      <c r="H9886" s="79">
        <v>14557.732999</v>
      </c>
    </row>
    <row r="9887" spans="1:8" x14ac:dyDescent="0.2">
      <c r="A9887" s="6">
        <v>30107170</v>
      </c>
      <c r="B9887" s="6" t="s">
        <v>34154</v>
      </c>
      <c r="C9887" s="6" t="s">
        <v>8775</v>
      </c>
      <c r="D9887" s="6" t="s">
        <v>11941</v>
      </c>
      <c r="E9887" s="6" t="s">
        <v>5638</v>
      </c>
      <c r="F9887" s="6" t="s">
        <v>34155</v>
      </c>
      <c r="G9887" s="6" t="s">
        <v>34156</v>
      </c>
      <c r="H9887" s="79">
        <v>14557.732999</v>
      </c>
    </row>
    <row r="9888" spans="1:8" x14ac:dyDescent="0.2">
      <c r="A9888" s="6">
        <v>30105318</v>
      </c>
      <c r="B9888" s="6" t="s">
        <v>34157</v>
      </c>
      <c r="C9888" s="6" t="s">
        <v>6632</v>
      </c>
      <c r="D9888" s="6" t="s">
        <v>11941</v>
      </c>
      <c r="E9888" s="6" t="s">
        <v>5638</v>
      </c>
      <c r="F9888" s="6" t="s">
        <v>34158</v>
      </c>
      <c r="G9888" s="6" t="s">
        <v>34159</v>
      </c>
      <c r="H9888" s="79">
        <v>14557.732999</v>
      </c>
    </row>
    <row r="9889" spans="1:8" x14ac:dyDescent="0.2">
      <c r="A9889" s="6">
        <v>30108485</v>
      </c>
      <c r="B9889" s="6" t="s">
        <v>34160</v>
      </c>
      <c r="C9889" s="6" t="s">
        <v>6637</v>
      </c>
      <c r="D9889" s="6" t="s">
        <v>11941</v>
      </c>
      <c r="E9889" s="6" t="s">
        <v>5638</v>
      </c>
      <c r="F9889" s="6" t="s">
        <v>34161</v>
      </c>
      <c r="G9889" s="6" t="s">
        <v>34162</v>
      </c>
      <c r="H9889" s="79">
        <v>14557.732999</v>
      </c>
    </row>
    <row r="9890" spans="1:8" x14ac:dyDescent="0.2">
      <c r="A9890" s="6">
        <v>30385305</v>
      </c>
      <c r="B9890" s="6" t="s">
        <v>34163</v>
      </c>
      <c r="C9890" s="6" t="s">
        <v>6641</v>
      </c>
      <c r="D9890" s="6" t="s">
        <v>11941</v>
      </c>
      <c r="E9890" s="6" t="s">
        <v>5638</v>
      </c>
      <c r="F9890" s="6" t="s">
        <v>34164</v>
      </c>
      <c r="G9890" s="6" t="s">
        <v>34165</v>
      </c>
      <c r="H9890" s="79">
        <v>14557.732999</v>
      </c>
    </row>
    <row r="9891" spans="1:8" x14ac:dyDescent="0.2">
      <c r="A9891" s="6">
        <v>30365229</v>
      </c>
      <c r="B9891" s="6" t="s">
        <v>34166</v>
      </c>
      <c r="C9891" s="6" t="s">
        <v>6645</v>
      </c>
      <c r="D9891" s="6" t="s">
        <v>11941</v>
      </c>
      <c r="E9891" s="6" t="s">
        <v>5638</v>
      </c>
      <c r="F9891" s="6" t="s">
        <v>34167</v>
      </c>
      <c r="G9891" s="6" t="s">
        <v>34168</v>
      </c>
      <c r="H9891" s="79">
        <v>14557.732999</v>
      </c>
    </row>
    <row r="9892" spans="1:8" x14ac:dyDescent="0.2">
      <c r="A9892" s="6">
        <v>30364418</v>
      </c>
      <c r="B9892" s="6" t="s">
        <v>34169</v>
      </c>
      <c r="C9892" s="6" t="s">
        <v>6649</v>
      </c>
      <c r="D9892" s="6" t="s">
        <v>11941</v>
      </c>
      <c r="E9892" s="6" t="s">
        <v>5638</v>
      </c>
      <c r="F9892" s="6" t="s">
        <v>34170</v>
      </c>
      <c r="G9892" s="6" t="s">
        <v>34171</v>
      </c>
      <c r="H9892" s="79">
        <v>14557.732999</v>
      </c>
    </row>
    <row r="9893" spans="1:8" x14ac:dyDescent="0.2">
      <c r="A9893" s="6">
        <v>30078850</v>
      </c>
      <c r="B9893" s="6" t="s">
        <v>34172</v>
      </c>
      <c r="C9893" s="6" t="s">
        <v>8771</v>
      </c>
      <c r="D9893" s="6" t="s">
        <v>12029</v>
      </c>
      <c r="E9893" s="6" t="s">
        <v>5638</v>
      </c>
      <c r="F9893" s="6" t="s">
        <v>34173</v>
      </c>
      <c r="G9893" s="6" t="s">
        <v>34174</v>
      </c>
      <c r="H9893" s="79">
        <v>14557.732999</v>
      </c>
    </row>
    <row r="9894" spans="1:8" x14ac:dyDescent="0.2">
      <c r="A9894" s="6">
        <v>30230106</v>
      </c>
      <c r="B9894" s="6" t="s">
        <v>34175</v>
      </c>
      <c r="C9894" s="6" t="s">
        <v>8775</v>
      </c>
      <c r="D9894" s="6" t="s">
        <v>12029</v>
      </c>
      <c r="E9894" s="6" t="s">
        <v>5638</v>
      </c>
      <c r="F9894" s="6" t="s">
        <v>34176</v>
      </c>
      <c r="G9894" s="6" t="s">
        <v>34177</v>
      </c>
      <c r="H9894" s="79">
        <v>14557.732999</v>
      </c>
    </row>
    <row r="9895" spans="1:8" x14ac:dyDescent="0.2">
      <c r="A9895" s="6">
        <v>30155396</v>
      </c>
      <c r="B9895" s="6" t="s">
        <v>34178</v>
      </c>
      <c r="C9895" s="6" t="s">
        <v>6632</v>
      </c>
      <c r="D9895" s="6" t="s">
        <v>12029</v>
      </c>
      <c r="E9895" s="6" t="s">
        <v>5638</v>
      </c>
      <c r="F9895" s="6" t="s">
        <v>34179</v>
      </c>
      <c r="G9895" s="6" t="s">
        <v>34180</v>
      </c>
      <c r="H9895" s="79">
        <v>14557.732999</v>
      </c>
    </row>
    <row r="9896" spans="1:8" x14ac:dyDescent="0.2">
      <c r="A9896" s="6">
        <v>30026156</v>
      </c>
      <c r="B9896" s="6" t="s">
        <v>34181</v>
      </c>
      <c r="C9896" s="6" t="s">
        <v>6637</v>
      </c>
      <c r="D9896" s="6" t="s">
        <v>12029</v>
      </c>
      <c r="E9896" s="6" t="s">
        <v>5638</v>
      </c>
      <c r="F9896" s="6" t="s">
        <v>34182</v>
      </c>
      <c r="G9896" s="6" t="s">
        <v>34183</v>
      </c>
      <c r="H9896" s="79">
        <v>14557.732999</v>
      </c>
    </row>
    <row r="9897" spans="1:8" x14ac:dyDescent="0.2">
      <c r="A9897" s="6">
        <v>30003571</v>
      </c>
      <c r="B9897" s="6" t="s">
        <v>34184</v>
      </c>
      <c r="C9897" s="6" t="s">
        <v>6641</v>
      </c>
      <c r="D9897" s="6" t="s">
        <v>12029</v>
      </c>
      <c r="E9897" s="6" t="s">
        <v>5638</v>
      </c>
      <c r="F9897" s="6" t="s">
        <v>34185</v>
      </c>
      <c r="G9897" s="6" t="s">
        <v>34184</v>
      </c>
      <c r="H9897" s="79">
        <v>14557.732999</v>
      </c>
    </row>
    <row r="9898" spans="1:8" x14ac:dyDescent="0.2">
      <c r="A9898" s="6">
        <v>30063719</v>
      </c>
      <c r="B9898" s="6" t="s">
        <v>34186</v>
      </c>
      <c r="C9898" s="6" t="s">
        <v>6645</v>
      </c>
      <c r="D9898" s="6" t="s">
        <v>12029</v>
      </c>
      <c r="E9898" s="6" t="s">
        <v>5638</v>
      </c>
      <c r="F9898" s="6" t="s">
        <v>34187</v>
      </c>
      <c r="G9898" s="6" t="s">
        <v>34188</v>
      </c>
      <c r="H9898" s="79">
        <v>14557.732999</v>
      </c>
    </row>
    <row r="9899" spans="1:8" x14ac:dyDescent="0.2">
      <c r="A9899" s="6">
        <v>30040456</v>
      </c>
      <c r="B9899" s="6" t="s">
        <v>34189</v>
      </c>
      <c r="C9899" s="6" t="s">
        <v>6649</v>
      </c>
      <c r="D9899" s="6" t="s">
        <v>12029</v>
      </c>
      <c r="E9899" s="6" t="s">
        <v>5638</v>
      </c>
      <c r="F9899" s="6" t="s">
        <v>34190</v>
      </c>
      <c r="G9899" s="6" t="s">
        <v>34191</v>
      </c>
      <c r="H9899" s="79">
        <v>14557.732999</v>
      </c>
    </row>
    <row r="9900" spans="1:8" x14ac:dyDescent="0.2">
      <c r="A9900" s="6">
        <v>30250426</v>
      </c>
      <c r="B9900" s="6" t="s">
        <v>34192</v>
      </c>
      <c r="C9900" s="6" t="s">
        <v>5678</v>
      </c>
      <c r="D9900" s="6" t="s">
        <v>19160</v>
      </c>
      <c r="E9900" s="6" t="s">
        <v>5638</v>
      </c>
      <c r="F9900" s="6" t="s">
        <v>34193</v>
      </c>
      <c r="G9900" s="6" t="s">
        <v>34194</v>
      </c>
      <c r="H9900" s="79">
        <v>14557.732999</v>
      </c>
    </row>
    <row r="9901" spans="1:8" x14ac:dyDescent="0.2">
      <c r="A9901" s="6">
        <v>30022851</v>
      </c>
      <c r="B9901" s="6" t="s">
        <v>34195</v>
      </c>
      <c r="C9901" s="6" t="s">
        <v>5682</v>
      </c>
      <c r="D9901" s="6" t="s">
        <v>19160</v>
      </c>
      <c r="E9901" s="6" t="s">
        <v>5638</v>
      </c>
      <c r="F9901" s="6" t="s">
        <v>34196</v>
      </c>
      <c r="G9901" s="6" t="s">
        <v>34197</v>
      </c>
      <c r="H9901" s="79">
        <v>14557.732999</v>
      </c>
    </row>
    <row r="9902" spans="1:8" x14ac:dyDescent="0.2">
      <c r="A9902" s="6">
        <v>30270208</v>
      </c>
      <c r="B9902" s="6" t="s">
        <v>34198</v>
      </c>
      <c r="C9902" s="6" t="s">
        <v>5686</v>
      </c>
      <c r="D9902" s="6" t="s">
        <v>19160</v>
      </c>
      <c r="E9902" s="6" t="s">
        <v>5638</v>
      </c>
      <c r="F9902" s="6" t="s">
        <v>34199</v>
      </c>
      <c r="G9902" s="6" t="s">
        <v>34200</v>
      </c>
      <c r="H9902" s="79">
        <v>14557.732999</v>
      </c>
    </row>
    <row r="9903" spans="1:8" x14ac:dyDescent="0.2">
      <c r="A9903" s="6">
        <v>30042855</v>
      </c>
      <c r="B9903" s="6" t="s">
        <v>34201</v>
      </c>
      <c r="C9903" s="6" t="s">
        <v>5690</v>
      </c>
      <c r="D9903" s="6" t="s">
        <v>19160</v>
      </c>
      <c r="E9903" s="6" t="s">
        <v>5638</v>
      </c>
      <c r="F9903" s="6" t="s">
        <v>34202</v>
      </c>
      <c r="G9903" s="6" t="s">
        <v>34203</v>
      </c>
      <c r="H9903" s="79">
        <v>14557.732999</v>
      </c>
    </row>
    <row r="9904" spans="1:8" x14ac:dyDescent="0.2">
      <c r="A9904" s="6">
        <v>30354126</v>
      </c>
      <c r="B9904" s="6" t="s">
        <v>34204</v>
      </c>
      <c r="C9904" s="6" t="s">
        <v>5694</v>
      </c>
      <c r="D9904" s="6" t="s">
        <v>19160</v>
      </c>
      <c r="E9904" s="6" t="s">
        <v>5638</v>
      </c>
      <c r="F9904" s="6" t="s">
        <v>34205</v>
      </c>
      <c r="G9904" s="6" t="s">
        <v>34206</v>
      </c>
      <c r="H9904" s="79">
        <v>14557.732999</v>
      </c>
    </row>
    <row r="9905" spans="1:8" x14ac:dyDescent="0.2">
      <c r="A9905" s="6">
        <v>30071554</v>
      </c>
      <c r="B9905" s="6" t="s">
        <v>34207</v>
      </c>
      <c r="C9905" s="6" t="s">
        <v>5698</v>
      </c>
      <c r="D9905" s="6" t="s">
        <v>19160</v>
      </c>
      <c r="E9905" s="6" t="s">
        <v>5638</v>
      </c>
      <c r="F9905" s="6" t="s">
        <v>34208</v>
      </c>
      <c r="G9905" s="6" t="s">
        <v>34209</v>
      </c>
      <c r="H9905" s="79">
        <v>14557.732999</v>
      </c>
    </row>
    <row r="9906" spans="1:8" x14ac:dyDescent="0.2">
      <c r="A9906" s="6">
        <v>30267294</v>
      </c>
      <c r="B9906" s="6" t="s">
        <v>34210</v>
      </c>
      <c r="C9906" s="6" t="s">
        <v>5702</v>
      </c>
      <c r="D9906" s="6" t="s">
        <v>19160</v>
      </c>
      <c r="E9906" s="6" t="s">
        <v>5638</v>
      </c>
      <c r="F9906" s="6" t="s">
        <v>34211</v>
      </c>
      <c r="G9906" s="6" t="s">
        <v>34212</v>
      </c>
      <c r="H9906" s="79">
        <v>14557.732999</v>
      </c>
    </row>
    <row r="9907" spans="1:8" x14ac:dyDescent="0.2">
      <c r="A9907" s="6">
        <v>30394194</v>
      </c>
      <c r="B9907" s="6" t="s">
        <v>34213</v>
      </c>
      <c r="C9907" s="6" t="s">
        <v>26088</v>
      </c>
      <c r="D9907" s="6" t="s">
        <v>19351</v>
      </c>
      <c r="E9907" s="6" t="s">
        <v>5893</v>
      </c>
      <c r="F9907" s="6" t="s">
        <v>34214</v>
      </c>
      <c r="G9907" s="6" t="s">
        <v>34215</v>
      </c>
      <c r="H9907" s="79">
        <v>14557.732999</v>
      </c>
    </row>
    <row r="9908" spans="1:8" x14ac:dyDescent="0.2">
      <c r="A9908" s="6">
        <v>30147583</v>
      </c>
      <c r="B9908" s="6" t="s">
        <v>34216</v>
      </c>
      <c r="C9908" s="6" t="s">
        <v>26618</v>
      </c>
      <c r="D9908" s="6" t="s">
        <v>19351</v>
      </c>
      <c r="E9908" s="6" t="s">
        <v>5893</v>
      </c>
      <c r="F9908" s="6" t="s">
        <v>34217</v>
      </c>
      <c r="G9908" s="6" t="s">
        <v>34218</v>
      </c>
      <c r="H9908" s="79">
        <v>14557.732999</v>
      </c>
    </row>
    <row r="9909" spans="1:8" x14ac:dyDescent="0.2">
      <c r="A9909" s="6">
        <v>30365594</v>
      </c>
      <c r="B9909" s="6" t="s">
        <v>34219</v>
      </c>
      <c r="C9909" s="6" t="s">
        <v>28443</v>
      </c>
      <c r="D9909" s="6" t="s">
        <v>19351</v>
      </c>
      <c r="E9909" s="6" t="s">
        <v>5893</v>
      </c>
      <c r="F9909" s="6" t="s">
        <v>34220</v>
      </c>
      <c r="G9909" s="6" t="s">
        <v>34221</v>
      </c>
      <c r="H9909" s="79">
        <v>14557.732999</v>
      </c>
    </row>
    <row r="9910" spans="1:8" x14ac:dyDescent="0.2">
      <c r="A9910" s="6">
        <v>30137184</v>
      </c>
      <c r="B9910" s="6" t="s">
        <v>34222</v>
      </c>
      <c r="C9910" s="6" t="s">
        <v>28974</v>
      </c>
      <c r="D9910" s="6" t="s">
        <v>19351</v>
      </c>
      <c r="E9910" s="6" t="s">
        <v>5893</v>
      </c>
      <c r="F9910" s="6" t="s">
        <v>34223</v>
      </c>
      <c r="G9910" s="6" t="s">
        <v>34224</v>
      </c>
      <c r="H9910" s="79">
        <v>14557.732999</v>
      </c>
    </row>
    <row r="9911" spans="1:8" x14ac:dyDescent="0.2">
      <c r="A9911" s="6">
        <v>30293909</v>
      </c>
      <c r="B9911" s="6" t="s">
        <v>34225</v>
      </c>
      <c r="C9911" s="6" t="s">
        <v>24999</v>
      </c>
      <c r="D9911" s="6" t="s">
        <v>19351</v>
      </c>
      <c r="E9911" s="6" t="s">
        <v>5893</v>
      </c>
      <c r="F9911" s="6" t="s">
        <v>34226</v>
      </c>
      <c r="G9911" s="6" t="s">
        <v>34227</v>
      </c>
      <c r="H9911" s="79">
        <v>14557.732999</v>
      </c>
    </row>
    <row r="9912" spans="1:8" x14ac:dyDescent="0.2">
      <c r="A9912" s="6">
        <v>30241140</v>
      </c>
      <c r="B9912" s="6" t="s">
        <v>34228</v>
      </c>
      <c r="C9912" s="6" t="s">
        <v>25704</v>
      </c>
      <c r="D9912" s="6" t="s">
        <v>19351</v>
      </c>
      <c r="E9912" s="6" t="s">
        <v>5893</v>
      </c>
      <c r="F9912" s="6" t="s">
        <v>34229</v>
      </c>
      <c r="G9912" s="6" t="s">
        <v>34230</v>
      </c>
      <c r="H9912" s="79">
        <v>14557.732999</v>
      </c>
    </row>
    <row r="9913" spans="1:8" x14ac:dyDescent="0.2">
      <c r="A9913" s="6">
        <v>30401431</v>
      </c>
      <c r="B9913" s="6" t="s">
        <v>34231</v>
      </c>
      <c r="C9913" s="6" t="s">
        <v>25578</v>
      </c>
      <c r="D9913" s="6" t="s">
        <v>19351</v>
      </c>
      <c r="E9913" s="6" t="s">
        <v>5893</v>
      </c>
      <c r="F9913" s="6" t="s">
        <v>34232</v>
      </c>
      <c r="G9913" s="6" t="s">
        <v>34233</v>
      </c>
      <c r="H9913" s="79">
        <v>14557.732999</v>
      </c>
    </row>
    <row r="9914" spans="1:8" x14ac:dyDescent="0.2">
      <c r="A9914" s="6">
        <v>30243613</v>
      </c>
      <c r="B9914" s="6" t="s">
        <v>34234</v>
      </c>
      <c r="C9914" s="6" t="s">
        <v>7739</v>
      </c>
      <c r="D9914" s="6" t="s">
        <v>20977</v>
      </c>
      <c r="E9914" s="6" t="s">
        <v>5638</v>
      </c>
      <c r="F9914" s="6" t="s">
        <v>34235</v>
      </c>
      <c r="G9914" s="6" t="s">
        <v>34236</v>
      </c>
      <c r="H9914" s="79">
        <v>14557.732999</v>
      </c>
    </row>
    <row r="9915" spans="1:8" x14ac:dyDescent="0.2">
      <c r="A9915" s="6">
        <v>30018869</v>
      </c>
      <c r="B9915" s="6" t="s">
        <v>34237</v>
      </c>
      <c r="C9915" s="6" t="s">
        <v>7743</v>
      </c>
      <c r="D9915" s="6" t="s">
        <v>20977</v>
      </c>
      <c r="E9915" s="6" t="s">
        <v>5638</v>
      </c>
      <c r="F9915" s="6" t="s">
        <v>34238</v>
      </c>
      <c r="G9915" s="6" t="s">
        <v>34239</v>
      </c>
      <c r="H9915" s="79">
        <v>14557.732999</v>
      </c>
    </row>
    <row r="9916" spans="1:8" x14ac:dyDescent="0.2">
      <c r="A9916" s="6">
        <v>30171876</v>
      </c>
      <c r="B9916" s="6" t="s">
        <v>34240</v>
      </c>
      <c r="C9916" s="6" t="s">
        <v>7747</v>
      </c>
      <c r="D9916" s="6" t="s">
        <v>20977</v>
      </c>
      <c r="E9916" s="6" t="s">
        <v>5638</v>
      </c>
      <c r="F9916" s="6" t="s">
        <v>34241</v>
      </c>
      <c r="G9916" s="6" t="s">
        <v>34242</v>
      </c>
      <c r="H9916" s="79">
        <v>14557.732999</v>
      </c>
    </row>
    <row r="9917" spans="1:8" x14ac:dyDescent="0.2">
      <c r="A9917" s="6">
        <v>30030001</v>
      </c>
      <c r="B9917" s="6" t="s">
        <v>34243</v>
      </c>
      <c r="C9917" s="6" t="s">
        <v>7751</v>
      </c>
      <c r="D9917" s="6" t="s">
        <v>20977</v>
      </c>
      <c r="E9917" s="6" t="s">
        <v>5638</v>
      </c>
      <c r="F9917" s="6" t="s">
        <v>34244</v>
      </c>
      <c r="G9917" s="6" t="s">
        <v>34245</v>
      </c>
      <c r="H9917" s="79">
        <v>14557.732999</v>
      </c>
    </row>
    <row r="9918" spans="1:8" x14ac:dyDescent="0.2">
      <c r="A9918" s="6">
        <v>30324516</v>
      </c>
      <c r="B9918" s="6" t="s">
        <v>34246</v>
      </c>
      <c r="C9918" s="6" t="s">
        <v>18914</v>
      </c>
      <c r="D9918" s="6" t="s">
        <v>20977</v>
      </c>
      <c r="E9918" s="6" t="s">
        <v>5638</v>
      </c>
      <c r="F9918" s="6" t="s">
        <v>34247</v>
      </c>
      <c r="G9918" s="6" t="s">
        <v>34248</v>
      </c>
      <c r="H9918" s="79">
        <v>14557.732999</v>
      </c>
    </row>
    <row r="9919" spans="1:8" x14ac:dyDescent="0.2">
      <c r="A9919" s="6">
        <v>30063542</v>
      </c>
      <c r="B9919" s="6" t="s">
        <v>34249</v>
      </c>
      <c r="C9919" s="6" t="s">
        <v>18822</v>
      </c>
      <c r="D9919" s="6" t="s">
        <v>20977</v>
      </c>
      <c r="E9919" s="6" t="s">
        <v>5638</v>
      </c>
      <c r="F9919" s="6" t="s">
        <v>34250</v>
      </c>
      <c r="G9919" s="6" t="s">
        <v>34251</v>
      </c>
      <c r="H9919" s="79">
        <v>14557.732999</v>
      </c>
    </row>
    <row r="9920" spans="1:8" x14ac:dyDescent="0.2">
      <c r="A9920" s="6">
        <v>30307417</v>
      </c>
      <c r="B9920" s="6" t="s">
        <v>34252</v>
      </c>
      <c r="C9920" s="6" t="s">
        <v>19547</v>
      </c>
      <c r="D9920" s="6" t="s">
        <v>20977</v>
      </c>
      <c r="E9920" s="6" t="s">
        <v>5638</v>
      </c>
      <c r="F9920" s="6" t="s">
        <v>34253</v>
      </c>
      <c r="G9920" s="6" t="s">
        <v>34254</v>
      </c>
      <c r="H9920" s="79">
        <v>14557.732999</v>
      </c>
    </row>
    <row r="9921" spans="1:8" x14ac:dyDescent="0.2">
      <c r="A9921" s="6">
        <v>30067870</v>
      </c>
      <c r="B9921" s="6" t="s">
        <v>34255</v>
      </c>
      <c r="C9921" s="6" t="s">
        <v>6945</v>
      </c>
      <c r="D9921" s="6" t="s">
        <v>19176</v>
      </c>
      <c r="E9921" s="6" t="s">
        <v>5893</v>
      </c>
      <c r="F9921" s="6" t="s">
        <v>34256</v>
      </c>
      <c r="G9921" s="6" t="s">
        <v>34257</v>
      </c>
      <c r="H9921" s="79">
        <v>14616.234871000001</v>
      </c>
    </row>
    <row r="9922" spans="1:8" x14ac:dyDescent="0.2">
      <c r="A9922" s="6">
        <v>30385640</v>
      </c>
      <c r="B9922" s="6" t="s">
        <v>34258</v>
      </c>
      <c r="C9922" s="6" t="s">
        <v>6949</v>
      </c>
      <c r="D9922" s="6" t="s">
        <v>19176</v>
      </c>
      <c r="E9922" s="6" t="s">
        <v>5893</v>
      </c>
      <c r="F9922" s="6" t="s">
        <v>34259</v>
      </c>
      <c r="G9922" s="6" t="s">
        <v>34260</v>
      </c>
      <c r="H9922" s="79">
        <v>14616.234871000001</v>
      </c>
    </row>
    <row r="9923" spans="1:8" x14ac:dyDescent="0.2">
      <c r="A9923" s="6">
        <v>30177824</v>
      </c>
      <c r="B9923" s="6" t="s">
        <v>34261</v>
      </c>
      <c r="C9923" s="6" t="s">
        <v>6945</v>
      </c>
      <c r="D9923" s="6" t="s">
        <v>19180</v>
      </c>
      <c r="E9923" s="6" t="s">
        <v>5893</v>
      </c>
      <c r="F9923" s="6" t="s">
        <v>34262</v>
      </c>
      <c r="G9923" s="6" t="s">
        <v>34263</v>
      </c>
      <c r="H9923" s="79">
        <v>14616.234871000001</v>
      </c>
    </row>
    <row r="9924" spans="1:8" x14ac:dyDescent="0.2">
      <c r="A9924" s="6">
        <v>30383516</v>
      </c>
      <c r="B9924" s="6" t="s">
        <v>34264</v>
      </c>
      <c r="C9924" s="6" t="s">
        <v>6949</v>
      </c>
      <c r="D9924" s="6" t="s">
        <v>19180</v>
      </c>
      <c r="E9924" s="6" t="s">
        <v>5893</v>
      </c>
      <c r="F9924" s="6" t="s">
        <v>34265</v>
      </c>
      <c r="G9924" s="6" t="s">
        <v>34266</v>
      </c>
      <c r="H9924" s="79">
        <v>14616.234871000001</v>
      </c>
    </row>
    <row r="9925" spans="1:8" x14ac:dyDescent="0.2">
      <c r="A9925" s="6">
        <v>30246911</v>
      </c>
      <c r="B9925" s="6" t="s">
        <v>34267</v>
      </c>
      <c r="C9925" s="6" t="s">
        <v>6649</v>
      </c>
      <c r="D9925" s="6" t="s">
        <v>17993</v>
      </c>
      <c r="E9925" s="6" t="s">
        <v>15819</v>
      </c>
      <c r="F9925" s="6" t="s">
        <v>34268</v>
      </c>
      <c r="G9925" s="6" t="s">
        <v>34269</v>
      </c>
      <c r="H9925" s="79">
        <v>14635.852073</v>
      </c>
    </row>
    <row r="9926" spans="1:8" x14ac:dyDescent="0.2">
      <c r="A9926" s="6">
        <v>30255506</v>
      </c>
      <c r="B9926" s="6" t="s">
        <v>34270</v>
      </c>
      <c r="C9926" s="6" t="s">
        <v>6641</v>
      </c>
      <c r="D9926" s="6" t="s">
        <v>17997</v>
      </c>
      <c r="E9926" s="6" t="s">
        <v>15819</v>
      </c>
      <c r="F9926" s="6" t="s">
        <v>34271</v>
      </c>
      <c r="G9926" s="6" t="s">
        <v>34272</v>
      </c>
      <c r="H9926" s="79">
        <v>14635.852073</v>
      </c>
    </row>
    <row r="9927" spans="1:8" x14ac:dyDescent="0.2">
      <c r="A9927" s="6">
        <v>30089635</v>
      </c>
      <c r="B9927" s="6" t="s">
        <v>34273</v>
      </c>
      <c r="C9927" s="6" t="s">
        <v>6645</v>
      </c>
      <c r="D9927" s="6" t="s">
        <v>17997</v>
      </c>
      <c r="E9927" s="6" t="s">
        <v>15819</v>
      </c>
      <c r="F9927" s="6" t="s">
        <v>34274</v>
      </c>
      <c r="G9927" s="6" t="s">
        <v>34275</v>
      </c>
      <c r="H9927" s="79">
        <v>14635.852073</v>
      </c>
    </row>
    <row r="9928" spans="1:8" x14ac:dyDescent="0.2">
      <c r="A9928" s="6">
        <v>30166400</v>
      </c>
      <c r="B9928" s="6" t="s">
        <v>34276</v>
      </c>
      <c r="C9928" s="6" t="s">
        <v>6649</v>
      </c>
      <c r="D9928" s="6" t="s">
        <v>17997</v>
      </c>
      <c r="E9928" s="6" t="s">
        <v>15819</v>
      </c>
      <c r="F9928" s="6" t="s">
        <v>34277</v>
      </c>
      <c r="G9928" s="6" t="s">
        <v>34278</v>
      </c>
      <c r="H9928" s="79">
        <v>14635.852073</v>
      </c>
    </row>
    <row r="9929" spans="1:8" x14ac:dyDescent="0.2">
      <c r="A9929" s="6">
        <v>30204920</v>
      </c>
      <c r="B9929" s="6" t="s">
        <v>34279</v>
      </c>
      <c r="C9929" s="6" t="s">
        <v>8610</v>
      </c>
      <c r="D9929" s="6" t="s">
        <v>18044</v>
      </c>
      <c r="E9929" s="6" t="s">
        <v>5638</v>
      </c>
      <c r="F9929" s="6" t="s">
        <v>34280</v>
      </c>
      <c r="G9929" s="6" t="s">
        <v>34281</v>
      </c>
      <c r="H9929" s="79">
        <v>14635.948023999999</v>
      </c>
    </row>
    <row r="9930" spans="1:8" x14ac:dyDescent="0.2">
      <c r="A9930" s="6">
        <v>30084809</v>
      </c>
      <c r="B9930" s="6" t="s">
        <v>34282</v>
      </c>
      <c r="C9930" s="6" t="s">
        <v>8614</v>
      </c>
      <c r="D9930" s="6" t="s">
        <v>18044</v>
      </c>
      <c r="E9930" s="6" t="s">
        <v>5638</v>
      </c>
      <c r="F9930" s="6" t="s">
        <v>34283</v>
      </c>
      <c r="G9930" s="6" t="s">
        <v>34284</v>
      </c>
      <c r="H9930" s="79">
        <v>14635.948023999999</v>
      </c>
    </row>
    <row r="9931" spans="1:8" x14ac:dyDescent="0.2">
      <c r="A9931" s="6">
        <v>30100784</v>
      </c>
      <c r="B9931" s="6" t="s">
        <v>34285</v>
      </c>
      <c r="C9931" s="6" t="s">
        <v>8618</v>
      </c>
      <c r="D9931" s="6" t="s">
        <v>18044</v>
      </c>
      <c r="E9931" s="6" t="s">
        <v>5638</v>
      </c>
      <c r="F9931" s="6" t="s">
        <v>34286</v>
      </c>
      <c r="G9931" s="6" t="s">
        <v>34287</v>
      </c>
      <c r="H9931" s="79">
        <v>14635.948023999999</v>
      </c>
    </row>
    <row r="9932" spans="1:8" x14ac:dyDescent="0.2">
      <c r="A9932" s="6">
        <v>30195033</v>
      </c>
      <c r="B9932" s="6" t="s">
        <v>34288</v>
      </c>
      <c r="C9932" s="6" t="s">
        <v>7334</v>
      </c>
      <c r="D9932" s="6" t="s">
        <v>18044</v>
      </c>
      <c r="E9932" s="6" t="s">
        <v>5638</v>
      </c>
      <c r="F9932" s="6" t="s">
        <v>34289</v>
      </c>
      <c r="G9932" s="6" t="s">
        <v>34290</v>
      </c>
      <c r="H9932" s="79">
        <v>14643.92021</v>
      </c>
    </row>
    <row r="9933" spans="1:8" x14ac:dyDescent="0.2">
      <c r="A9933" s="6">
        <v>30394526</v>
      </c>
      <c r="B9933" s="6" t="s">
        <v>34291</v>
      </c>
      <c r="C9933" s="6" t="s">
        <v>34292</v>
      </c>
      <c r="D9933" s="6" t="s">
        <v>19351</v>
      </c>
      <c r="E9933" s="6" t="s">
        <v>5893</v>
      </c>
      <c r="F9933" s="6" t="s">
        <v>34293</v>
      </c>
      <c r="G9933" s="6" t="s">
        <v>34294</v>
      </c>
      <c r="H9933" s="79">
        <v>14660.840023999999</v>
      </c>
    </row>
    <row r="9934" spans="1:8" x14ac:dyDescent="0.2">
      <c r="A9934" s="6">
        <v>30272012</v>
      </c>
      <c r="B9934" s="6" t="s">
        <v>34295</v>
      </c>
      <c r="C9934" s="6" t="s">
        <v>20946</v>
      </c>
      <c r="D9934" s="6" t="s">
        <v>20977</v>
      </c>
      <c r="E9934" s="6" t="s">
        <v>5638</v>
      </c>
      <c r="F9934" s="6" t="s">
        <v>34296</v>
      </c>
      <c r="G9934" s="6" t="s">
        <v>34297</v>
      </c>
      <c r="H9934" s="79">
        <v>14660.840023999999</v>
      </c>
    </row>
    <row r="9935" spans="1:8" x14ac:dyDescent="0.2">
      <c r="A9935" s="6">
        <v>30045750</v>
      </c>
      <c r="B9935" s="6" t="s">
        <v>34298</v>
      </c>
      <c r="C9935" s="6" t="s">
        <v>7342</v>
      </c>
      <c r="D9935" s="6" t="s">
        <v>7351</v>
      </c>
      <c r="E9935" s="6" t="s">
        <v>5638</v>
      </c>
      <c r="F9935" s="6" t="s">
        <v>34299</v>
      </c>
      <c r="G9935" s="6" t="s">
        <v>34300</v>
      </c>
      <c r="H9935" s="79">
        <v>14683.757143000001</v>
      </c>
    </row>
    <row r="9936" spans="1:8" x14ac:dyDescent="0.2">
      <c r="A9936" s="6">
        <v>30388222</v>
      </c>
      <c r="B9936" s="6" t="s">
        <v>34301</v>
      </c>
      <c r="C9936" s="6" t="s">
        <v>7342</v>
      </c>
      <c r="D9936" s="6" t="s">
        <v>7755</v>
      </c>
      <c r="E9936" s="6" t="s">
        <v>5638</v>
      </c>
      <c r="F9936" s="6" t="s">
        <v>34302</v>
      </c>
      <c r="G9936" s="6" t="s">
        <v>34303</v>
      </c>
      <c r="H9936" s="79">
        <v>14683.757143000001</v>
      </c>
    </row>
    <row r="9937" spans="1:8" x14ac:dyDescent="0.2">
      <c r="A9937" s="6">
        <v>30112710</v>
      </c>
      <c r="B9937" s="6" t="s">
        <v>34304</v>
      </c>
      <c r="C9937" s="6" t="s">
        <v>34305</v>
      </c>
      <c r="D9937" s="6" t="s">
        <v>24703</v>
      </c>
      <c r="E9937" s="6" t="s">
        <v>18414</v>
      </c>
      <c r="F9937" s="6" t="s">
        <v>34306</v>
      </c>
      <c r="G9937" s="6" t="s">
        <v>34307</v>
      </c>
      <c r="H9937" s="79">
        <v>14694.182949</v>
      </c>
    </row>
    <row r="9938" spans="1:8" x14ac:dyDescent="0.2">
      <c r="A9938" s="6">
        <v>30385661</v>
      </c>
      <c r="B9938" s="6" t="s">
        <v>34308</v>
      </c>
      <c r="C9938" s="6" t="s">
        <v>34309</v>
      </c>
      <c r="D9938" s="6" t="s">
        <v>24703</v>
      </c>
      <c r="E9938" s="6" t="s">
        <v>18414</v>
      </c>
      <c r="F9938" s="6" t="s">
        <v>34310</v>
      </c>
      <c r="G9938" s="6" t="s">
        <v>34311</v>
      </c>
      <c r="H9938" s="79">
        <v>14694.182949</v>
      </c>
    </row>
    <row r="9939" spans="1:8" x14ac:dyDescent="0.2">
      <c r="A9939" s="6">
        <v>30260311</v>
      </c>
      <c r="B9939" s="6" t="s">
        <v>3352</v>
      </c>
      <c r="C9939" s="6" t="s">
        <v>5909</v>
      </c>
      <c r="D9939" s="6" t="s">
        <v>18868</v>
      </c>
      <c r="E9939" s="6" t="s">
        <v>5638</v>
      </c>
      <c r="F9939" s="6" t="s">
        <v>3347</v>
      </c>
      <c r="G9939" s="6" t="s">
        <v>3348</v>
      </c>
      <c r="H9939" s="79">
        <v>14708.973626000001</v>
      </c>
    </row>
    <row r="9940" spans="1:8" x14ac:dyDescent="0.2">
      <c r="A9940" s="6">
        <v>30322606</v>
      </c>
      <c r="B9940" s="6" t="s">
        <v>34312</v>
      </c>
      <c r="C9940" s="6" t="s">
        <v>6037</v>
      </c>
      <c r="D9940" s="6" t="s">
        <v>17969</v>
      </c>
      <c r="E9940" s="6" t="s">
        <v>5893</v>
      </c>
      <c r="F9940" s="6" t="s">
        <v>34313</v>
      </c>
      <c r="G9940" s="6" t="s">
        <v>34314</v>
      </c>
      <c r="H9940" s="79">
        <v>14742.750754999999</v>
      </c>
    </row>
    <row r="9941" spans="1:8" x14ac:dyDescent="0.2">
      <c r="A9941" s="6">
        <v>30033879</v>
      </c>
      <c r="B9941" s="6" t="s">
        <v>34315</v>
      </c>
      <c r="C9941" s="6" t="s">
        <v>6037</v>
      </c>
      <c r="D9941" s="6" t="s">
        <v>17973</v>
      </c>
      <c r="E9941" s="6" t="s">
        <v>5893</v>
      </c>
      <c r="F9941" s="6" t="s">
        <v>34316</v>
      </c>
      <c r="G9941" s="6" t="s">
        <v>34317</v>
      </c>
      <c r="H9941" s="79">
        <v>14742.750754999999</v>
      </c>
    </row>
    <row r="9942" spans="1:8" x14ac:dyDescent="0.2">
      <c r="A9942" s="6">
        <v>30145481</v>
      </c>
      <c r="B9942" s="6" t="s">
        <v>1591</v>
      </c>
      <c r="C9942" s="6" t="s">
        <v>5762</v>
      </c>
      <c r="D9942" s="6" t="s">
        <v>18868</v>
      </c>
      <c r="E9942" s="6" t="s">
        <v>5638</v>
      </c>
      <c r="F9942" s="6" t="s">
        <v>1586</v>
      </c>
      <c r="G9942" s="6" t="s">
        <v>1587</v>
      </c>
      <c r="H9942" s="79">
        <v>14789.779267</v>
      </c>
    </row>
    <row r="9943" spans="1:8" x14ac:dyDescent="0.2">
      <c r="A9943" s="6">
        <v>30264238</v>
      </c>
      <c r="B9943" s="6" t="s">
        <v>34318</v>
      </c>
      <c r="C9943" s="6" t="s">
        <v>5917</v>
      </c>
      <c r="D9943" s="6" t="s">
        <v>17969</v>
      </c>
      <c r="E9943" s="6" t="s">
        <v>5893</v>
      </c>
      <c r="F9943" s="6" t="s">
        <v>34319</v>
      </c>
      <c r="G9943" s="6" t="s">
        <v>34320</v>
      </c>
      <c r="H9943" s="79">
        <v>14789.779267</v>
      </c>
    </row>
    <row r="9944" spans="1:8" x14ac:dyDescent="0.2">
      <c r="A9944" s="6">
        <v>30052509</v>
      </c>
      <c r="B9944" s="6" t="s">
        <v>34321</v>
      </c>
      <c r="C9944" s="6" t="s">
        <v>5917</v>
      </c>
      <c r="D9944" s="6" t="s">
        <v>17973</v>
      </c>
      <c r="E9944" s="6" t="s">
        <v>5893</v>
      </c>
      <c r="F9944" s="6" t="s">
        <v>34322</v>
      </c>
      <c r="G9944" s="6" t="s">
        <v>34323</v>
      </c>
      <c r="H9944" s="79">
        <v>14789.779267</v>
      </c>
    </row>
    <row r="9945" spans="1:8" x14ac:dyDescent="0.2">
      <c r="A9945" s="6">
        <v>30300917</v>
      </c>
      <c r="B9945" s="6" t="s">
        <v>34324</v>
      </c>
      <c r="C9945" s="6" t="s">
        <v>7743</v>
      </c>
      <c r="D9945" s="6" t="s">
        <v>19176</v>
      </c>
      <c r="E9945" s="6" t="s">
        <v>5893</v>
      </c>
      <c r="F9945" s="6" t="s">
        <v>34325</v>
      </c>
      <c r="G9945" s="6" t="s">
        <v>34326</v>
      </c>
      <c r="H9945" s="79">
        <v>14790.149895</v>
      </c>
    </row>
    <row r="9946" spans="1:8" x14ac:dyDescent="0.2">
      <c r="A9946" s="6">
        <v>30214613</v>
      </c>
      <c r="B9946" s="6" t="s">
        <v>34327</v>
      </c>
      <c r="C9946" s="6" t="s">
        <v>7743</v>
      </c>
      <c r="D9946" s="6" t="s">
        <v>19180</v>
      </c>
      <c r="E9946" s="6" t="s">
        <v>5893</v>
      </c>
      <c r="F9946" s="6" t="s">
        <v>34328</v>
      </c>
      <c r="G9946" s="6" t="s">
        <v>34329</v>
      </c>
      <c r="H9946" s="79">
        <v>14790.149895</v>
      </c>
    </row>
    <row r="9947" spans="1:8" x14ac:dyDescent="0.2">
      <c r="A9947" s="6">
        <v>30381930</v>
      </c>
      <c r="B9947" s="6" t="s">
        <v>34330</v>
      </c>
      <c r="C9947" s="6" t="s">
        <v>7298</v>
      </c>
      <c r="D9947" s="6" t="s">
        <v>7351</v>
      </c>
      <c r="E9947" s="6" t="s">
        <v>5638</v>
      </c>
      <c r="F9947" s="6" t="s">
        <v>34331</v>
      </c>
      <c r="G9947" s="6" t="s">
        <v>34332</v>
      </c>
      <c r="H9947" s="79">
        <v>14822.505531999999</v>
      </c>
    </row>
    <row r="9948" spans="1:8" x14ac:dyDescent="0.2">
      <c r="A9948" s="6">
        <v>30145870</v>
      </c>
      <c r="B9948" s="6" t="s">
        <v>34333</v>
      </c>
      <c r="C9948" s="6" t="s">
        <v>5776</v>
      </c>
      <c r="D9948" s="6" t="s">
        <v>24707</v>
      </c>
      <c r="E9948" s="6" t="s">
        <v>18414</v>
      </c>
      <c r="F9948" s="6" t="s">
        <v>34334</v>
      </c>
      <c r="G9948" s="6" t="s">
        <v>34335</v>
      </c>
      <c r="H9948" s="79">
        <v>14822.795357000001</v>
      </c>
    </row>
    <row r="9949" spans="1:8" x14ac:dyDescent="0.2">
      <c r="A9949" s="6">
        <v>30421130</v>
      </c>
      <c r="B9949" s="6" t="s">
        <v>34336</v>
      </c>
      <c r="C9949" s="6" t="s">
        <v>5646</v>
      </c>
      <c r="D9949" s="6" t="s">
        <v>27448</v>
      </c>
      <c r="E9949" s="6" t="s">
        <v>5638</v>
      </c>
      <c r="F9949" s="6" t="s">
        <v>34337</v>
      </c>
      <c r="G9949" s="6" t="s">
        <v>34338</v>
      </c>
      <c r="H9949" s="79">
        <v>14822.795357000001</v>
      </c>
    </row>
    <row r="9950" spans="1:8" x14ac:dyDescent="0.2">
      <c r="A9950" s="6">
        <v>30145448</v>
      </c>
      <c r="B9950" s="6" t="s">
        <v>34339</v>
      </c>
      <c r="C9950" s="6" t="s">
        <v>7286</v>
      </c>
      <c r="D9950" s="6" t="s">
        <v>19176</v>
      </c>
      <c r="E9950" s="6" t="s">
        <v>5893</v>
      </c>
      <c r="F9950" s="6" t="s">
        <v>34340</v>
      </c>
      <c r="G9950" s="6" t="s">
        <v>34341</v>
      </c>
      <c r="H9950" s="79">
        <v>14844.060979</v>
      </c>
    </row>
    <row r="9951" spans="1:8" x14ac:dyDescent="0.2">
      <c r="A9951" s="6">
        <v>30400162</v>
      </c>
      <c r="B9951" s="6" t="s">
        <v>34342</v>
      </c>
      <c r="C9951" s="6" t="s">
        <v>7290</v>
      </c>
      <c r="D9951" s="6" t="s">
        <v>19176</v>
      </c>
      <c r="E9951" s="6" t="s">
        <v>5893</v>
      </c>
      <c r="F9951" s="6" t="s">
        <v>34343</v>
      </c>
      <c r="G9951" s="6" t="s">
        <v>34344</v>
      </c>
      <c r="H9951" s="79">
        <v>14844.060979</v>
      </c>
    </row>
    <row r="9952" spans="1:8" x14ac:dyDescent="0.2">
      <c r="A9952" s="6">
        <v>30130114</v>
      </c>
      <c r="B9952" s="6" t="s">
        <v>34345</v>
      </c>
      <c r="C9952" s="6" t="s">
        <v>7294</v>
      </c>
      <c r="D9952" s="6" t="s">
        <v>19176</v>
      </c>
      <c r="E9952" s="6" t="s">
        <v>5893</v>
      </c>
      <c r="F9952" s="6" t="s">
        <v>34346</v>
      </c>
      <c r="G9952" s="6" t="s">
        <v>34347</v>
      </c>
      <c r="H9952" s="79">
        <v>14844.060979</v>
      </c>
    </row>
    <row r="9953" spans="1:8" x14ac:dyDescent="0.2">
      <c r="A9953" s="6">
        <v>30149212</v>
      </c>
      <c r="B9953" s="6" t="s">
        <v>34348</v>
      </c>
      <c r="C9953" s="6" t="s">
        <v>7286</v>
      </c>
      <c r="D9953" s="6" t="s">
        <v>19180</v>
      </c>
      <c r="E9953" s="6" t="s">
        <v>5893</v>
      </c>
      <c r="F9953" s="6" t="s">
        <v>34349</v>
      </c>
      <c r="G9953" s="6" t="s">
        <v>34350</v>
      </c>
      <c r="H9953" s="79">
        <v>14844.060979</v>
      </c>
    </row>
    <row r="9954" spans="1:8" x14ac:dyDescent="0.2">
      <c r="A9954" s="6">
        <v>30406101</v>
      </c>
      <c r="B9954" s="6" t="s">
        <v>34351</v>
      </c>
      <c r="C9954" s="6" t="s">
        <v>7290</v>
      </c>
      <c r="D9954" s="6" t="s">
        <v>19180</v>
      </c>
      <c r="E9954" s="6" t="s">
        <v>5893</v>
      </c>
      <c r="F9954" s="6" t="s">
        <v>34352</v>
      </c>
      <c r="G9954" s="6" t="s">
        <v>34353</v>
      </c>
      <c r="H9954" s="79">
        <v>14844.060979</v>
      </c>
    </row>
    <row r="9955" spans="1:8" x14ac:dyDescent="0.2">
      <c r="A9955" s="6">
        <v>30037781</v>
      </c>
      <c r="B9955" s="6" t="s">
        <v>34354</v>
      </c>
      <c r="C9955" s="6" t="s">
        <v>7294</v>
      </c>
      <c r="D9955" s="6" t="s">
        <v>19180</v>
      </c>
      <c r="E9955" s="6" t="s">
        <v>5893</v>
      </c>
      <c r="F9955" s="6" t="s">
        <v>34355</v>
      </c>
      <c r="G9955" s="6" t="s">
        <v>34356</v>
      </c>
      <c r="H9955" s="79">
        <v>14844.060979</v>
      </c>
    </row>
    <row r="9956" spans="1:8" x14ac:dyDescent="0.2">
      <c r="A9956" s="6">
        <v>30098556</v>
      </c>
      <c r="B9956" s="6" t="s">
        <v>34357</v>
      </c>
      <c r="C9956" s="6" t="s">
        <v>8723</v>
      </c>
      <c r="D9956" s="6" t="s">
        <v>17993</v>
      </c>
      <c r="E9956" s="6" t="s">
        <v>15819</v>
      </c>
      <c r="F9956" s="6" t="s">
        <v>34358</v>
      </c>
      <c r="G9956" s="6" t="s">
        <v>34359</v>
      </c>
      <c r="H9956" s="79">
        <v>14867.980133999999</v>
      </c>
    </row>
    <row r="9957" spans="1:8" x14ac:dyDescent="0.2">
      <c r="A9957" s="6">
        <v>30110448</v>
      </c>
      <c r="B9957" s="6" t="s">
        <v>34360</v>
      </c>
      <c r="C9957" s="6" t="s">
        <v>8723</v>
      </c>
      <c r="D9957" s="6" t="s">
        <v>17997</v>
      </c>
      <c r="E9957" s="6" t="s">
        <v>15819</v>
      </c>
      <c r="F9957" s="6" t="s">
        <v>34361</v>
      </c>
      <c r="G9957" s="6" t="s">
        <v>34362</v>
      </c>
      <c r="H9957" s="79">
        <v>14867.980133999999</v>
      </c>
    </row>
    <row r="9958" spans="1:8" x14ac:dyDescent="0.2">
      <c r="A9958" s="6">
        <v>30317617</v>
      </c>
      <c r="B9958" s="6" t="s">
        <v>34363</v>
      </c>
      <c r="C9958" s="6" t="s">
        <v>5636</v>
      </c>
      <c r="D9958" s="6" t="s">
        <v>17969</v>
      </c>
      <c r="E9958" s="6" t="s">
        <v>5893</v>
      </c>
      <c r="F9958" s="6" t="s">
        <v>34364</v>
      </c>
      <c r="G9958" s="6" t="s">
        <v>34365</v>
      </c>
      <c r="H9958" s="79">
        <v>14939.761424</v>
      </c>
    </row>
    <row r="9959" spans="1:8" x14ac:dyDescent="0.2">
      <c r="A9959" s="6">
        <v>30042624</v>
      </c>
      <c r="B9959" s="6" t="s">
        <v>34366</v>
      </c>
      <c r="C9959" s="6" t="s">
        <v>5636</v>
      </c>
      <c r="D9959" s="6" t="s">
        <v>17973</v>
      </c>
      <c r="E9959" s="6" t="s">
        <v>5893</v>
      </c>
      <c r="F9959" s="6" t="s">
        <v>34367</v>
      </c>
      <c r="G9959" s="6" t="s">
        <v>34368</v>
      </c>
      <c r="H9959" s="79">
        <v>14939.761424</v>
      </c>
    </row>
    <row r="9960" spans="1:8" x14ac:dyDescent="0.2">
      <c r="A9960" s="6">
        <v>30296151</v>
      </c>
      <c r="B9960" s="6" t="s">
        <v>34369</v>
      </c>
      <c r="C9960" s="6" t="s">
        <v>8638</v>
      </c>
      <c r="D9960" s="6" t="s">
        <v>7351</v>
      </c>
      <c r="E9960" s="6" t="s">
        <v>5638</v>
      </c>
      <c r="F9960" s="6" t="s">
        <v>34370</v>
      </c>
      <c r="G9960" s="6" t="s">
        <v>34371</v>
      </c>
      <c r="H9960" s="79">
        <v>14947.647308</v>
      </c>
    </row>
    <row r="9961" spans="1:8" x14ac:dyDescent="0.2">
      <c r="A9961" s="6">
        <v>30196153</v>
      </c>
      <c r="B9961" s="6" t="s">
        <v>34372</v>
      </c>
      <c r="C9961" s="6" t="s">
        <v>8638</v>
      </c>
      <c r="D9961" s="6" t="s">
        <v>7755</v>
      </c>
      <c r="E9961" s="6" t="s">
        <v>5638</v>
      </c>
      <c r="F9961" s="6" t="s">
        <v>34373</v>
      </c>
      <c r="G9961" s="6" t="s">
        <v>34374</v>
      </c>
      <c r="H9961" s="79">
        <v>14947.647308</v>
      </c>
    </row>
    <row r="9962" spans="1:8" x14ac:dyDescent="0.2">
      <c r="A9962" s="6">
        <v>30368355</v>
      </c>
      <c r="B9962" s="6" t="s">
        <v>34375</v>
      </c>
      <c r="C9962" s="6" t="s">
        <v>8622</v>
      </c>
      <c r="D9962" s="6" t="s">
        <v>18044</v>
      </c>
      <c r="E9962" s="6" t="s">
        <v>5638</v>
      </c>
      <c r="F9962" s="6" t="s">
        <v>34376</v>
      </c>
      <c r="G9962" s="6" t="s">
        <v>34377</v>
      </c>
      <c r="H9962" s="79">
        <v>14967.474921999999</v>
      </c>
    </row>
    <row r="9963" spans="1:8" x14ac:dyDescent="0.2">
      <c r="A9963" s="6">
        <v>30002010</v>
      </c>
      <c r="B9963" s="6" t="s">
        <v>34378</v>
      </c>
      <c r="C9963" s="6" t="s">
        <v>5949</v>
      </c>
      <c r="D9963" s="6" t="s">
        <v>18044</v>
      </c>
      <c r="E9963" s="6" t="s">
        <v>5638</v>
      </c>
      <c r="F9963" s="6" t="s">
        <v>34379</v>
      </c>
      <c r="G9963" s="6" t="s">
        <v>34380</v>
      </c>
      <c r="H9963" s="79">
        <v>14998.240646</v>
      </c>
    </row>
    <row r="9964" spans="1:8" x14ac:dyDescent="0.2">
      <c r="A9964" s="6">
        <v>30276432</v>
      </c>
      <c r="B9964" s="6" t="s">
        <v>34381</v>
      </c>
      <c r="C9964" s="6" t="s">
        <v>8638</v>
      </c>
      <c r="D9964" s="6" t="s">
        <v>19176</v>
      </c>
      <c r="E9964" s="6" t="s">
        <v>5893</v>
      </c>
      <c r="F9964" s="6" t="s">
        <v>34382</v>
      </c>
      <c r="G9964" s="6" t="s">
        <v>34383</v>
      </c>
      <c r="H9964" s="79">
        <v>15027.030032999999</v>
      </c>
    </row>
    <row r="9965" spans="1:8" x14ac:dyDescent="0.2">
      <c r="A9965" s="6">
        <v>30238922</v>
      </c>
      <c r="B9965" s="6" t="s">
        <v>34384</v>
      </c>
      <c r="C9965" s="6" t="s">
        <v>8638</v>
      </c>
      <c r="D9965" s="6" t="s">
        <v>19180</v>
      </c>
      <c r="E9965" s="6" t="s">
        <v>5893</v>
      </c>
      <c r="F9965" s="6" t="s">
        <v>34385</v>
      </c>
      <c r="G9965" s="6" t="s">
        <v>34386</v>
      </c>
      <c r="H9965" s="79">
        <v>15027.030032999999</v>
      </c>
    </row>
    <row r="9966" spans="1:8" x14ac:dyDescent="0.2">
      <c r="A9966" s="6">
        <v>30310404</v>
      </c>
      <c r="B9966" s="6" t="s">
        <v>34387</v>
      </c>
      <c r="C9966" s="6" t="s">
        <v>5654</v>
      </c>
      <c r="D9966" s="6" t="s">
        <v>24703</v>
      </c>
      <c r="E9966" s="6" t="s">
        <v>18414</v>
      </c>
      <c r="F9966" s="6" t="s">
        <v>34388</v>
      </c>
      <c r="G9966" s="6" t="s">
        <v>34389</v>
      </c>
      <c r="H9966" s="79">
        <v>15066.073725</v>
      </c>
    </row>
    <row r="9967" spans="1:8" x14ac:dyDescent="0.2">
      <c r="A9967" s="6">
        <v>30376486</v>
      </c>
      <c r="B9967" s="6" t="s">
        <v>34390</v>
      </c>
      <c r="C9967" s="6" t="s">
        <v>5654</v>
      </c>
      <c r="D9967" s="6" t="s">
        <v>24707</v>
      </c>
      <c r="E9967" s="6" t="s">
        <v>18414</v>
      </c>
      <c r="F9967" s="6" t="s">
        <v>34391</v>
      </c>
      <c r="G9967" s="6" t="s">
        <v>34392</v>
      </c>
      <c r="H9967" s="79">
        <v>15066.073725</v>
      </c>
    </row>
    <row r="9968" spans="1:8" x14ac:dyDescent="0.2">
      <c r="A9968" s="6">
        <v>30285597</v>
      </c>
      <c r="B9968" s="6" t="s">
        <v>34393</v>
      </c>
      <c r="C9968" s="6" t="s">
        <v>10817</v>
      </c>
      <c r="D9968" s="6" t="s">
        <v>18044</v>
      </c>
      <c r="E9968" s="6" t="s">
        <v>5638</v>
      </c>
      <c r="F9968" s="6" t="s">
        <v>34394</v>
      </c>
      <c r="G9968" s="6" t="s">
        <v>34395</v>
      </c>
      <c r="H9968" s="79">
        <v>15099.511817000001</v>
      </c>
    </row>
    <row r="9969" spans="1:8" x14ac:dyDescent="0.2">
      <c r="A9969" s="6">
        <v>30130087</v>
      </c>
      <c r="B9969" s="6" t="s">
        <v>34396</v>
      </c>
      <c r="C9969" s="6" t="s">
        <v>10821</v>
      </c>
      <c r="D9969" s="6" t="s">
        <v>18044</v>
      </c>
      <c r="E9969" s="6" t="s">
        <v>5638</v>
      </c>
      <c r="F9969" s="6" t="s">
        <v>34397</v>
      </c>
      <c r="G9969" s="6" t="s">
        <v>34398</v>
      </c>
      <c r="H9969" s="79">
        <v>15099.511817000001</v>
      </c>
    </row>
    <row r="9970" spans="1:8" x14ac:dyDescent="0.2">
      <c r="A9970" s="6">
        <v>30060725</v>
      </c>
      <c r="B9970" s="6" t="s">
        <v>34399</v>
      </c>
      <c r="C9970" s="6" t="s">
        <v>8642</v>
      </c>
      <c r="D9970" s="6" t="s">
        <v>19176</v>
      </c>
      <c r="E9970" s="6" t="s">
        <v>5893</v>
      </c>
      <c r="F9970" s="6" t="s">
        <v>34400</v>
      </c>
      <c r="G9970" s="6" t="s">
        <v>34401</v>
      </c>
      <c r="H9970" s="79">
        <v>15146.763212</v>
      </c>
    </row>
    <row r="9971" spans="1:8" x14ac:dyDescent="0.2">
      <c r="A9971" s="6">
        <v>30076423</v>
      </c>
      <c r="B9971" s="6" t="s">
        <v>34402</v>
      </c>
      <c r="C9971" s="6" t="s">
        <v>8642</v>
      </c>
      <c r="D9971" s="6" t="s">
        <v>19180</v>
      </c>
      <c r="E9971" s="6" t="s">
        <v>5893</v>
      </c>
      <c r="F9971" s="6" t="s">
        <v>34403</v>
      </c>
      <c r="G9971" s="6" t="s">
        <v>34404</v>
      </c>
      <c r="H9971" s="79">
        <v>15146.763212</v>
      </c>
    </row>
    <row r="9972" spans="1:8" x14ac:dyDescent="0.2">
      <c r="A9972" s="6">
        <v>30151813</v>
      </c>
      <c r="B9972" s="6" t="s">
        <v>34405</v>
      </c>
      <c r="C9972" s="6" t="s">
        <v>7342</v>
      </c>
      <c r="D9972" s="6" t="s">
        <v>18044</v>
      </c>
      <c r="E9972" s="6" t="s">
        <v>5638</v>
      </c>
      <c r="F9972" s="6" t="s">
        <v>34406</v>
      </c>
      <c r="G9972" s="6" t="s">
        <v>34407</v>
      </c>
      <c r="H9972" s="79">
        <v>15164.897679</v>
      </c>
    </row>
    <row r="9973" spans="1:8" x14ac:dyDescent="0.2">
      <c r="A9973" s="6">
        <v>30380695</v>
      </c>
      <c r="B9973" s="6" t="s">
        <v>34408</v>
      </c>
      <c r="C9973" s="6" t="s">
        <v>7338</v>
      </c>
      <c r="D9973" s="6" t="s">
        <v>18044</v>
      </c>
      <c r="E9973" s="6" t="s">
        <v>5638</v>
      </c>
      <c r="F9973" s="6" t="s">
        <v>34409</v>
      </c>
      <c r="G9973" s="6" t="s">
        <v>34410</v>
      </c>
      <c r="H9973" s="79">
        <v>15182.194332999999</v>
      </c>
    </row>
    <row r="9974" spans="1:8" x14ac:dyDescent="0.2">
      <c r="A9974" s="6">
        <v>30358838</v>
      </c>
      <c r="B9974" s="6" t="s">
        <v>34411</v>
      </c>
      <c r="C9974" s="6" t="s">
        <v>6452</v>
      </c>
      <c r="D9974" s="6" t="s">
        <v>17969</v>
      </c>
      <c r="E9974" s="6" t="s">
        <v>5893</v>
      </c>
      <c r="F9974" s="6" t="s">
        <v>34412</v>
      </c>
      <c r="G9974" s="6" t="s">
        <v>34413</v>
      </c>
      <c r="H9974" s="79">
        <v>15188.972609</v>
      </c>
    </row>
    <row r="9975" spans="1:8" x14ac:dyDescent="0.2">
      <c r="A9975" s="6">
        <v>30091310</v>
      </c>
      <c r="B9975" s="6" t="s">
        <v>34414</v>
      </c>
      <c r="C9975" s="6" t="s">
        <v>6452</v>
      </c>
      <c r="D9975" s="6" t="s">
        <v>17973</v>
      </c>
      <c r="E9975" s="6" t="s">
        <v>5893</v>
      </c>
      <c r="F9975" s="6" t="s">
        <v>34415</v>
      </c>
      <c r="G9975" s="6" t="s">
        <v>34416</v>
      </c>
      <c r="H9975" s="79">
        <v>15188.972609</v>
      </c>
    </row>
    <row r="9976" spans="1:8" x14ac:dyDescent="0.2">
      <c r="A9976" s="6">
        <v>30220334</v>
      </c>
      <c r="B9976" s="6" t="s">
        <v>34417</v>
      </c>
      <c r="C9976" s="6" t="s">
        <v>7238</v>
      </c>
      <c r="D9976" s="6" t="s">
        <v>17969</v>
      </c>
      <c r="E9976" s="6" t="s">
        <v>5893</v>
      </c>
      <c r="F9976" s="6" t="s">
        <v>34418</v>
      </c>
      <c r="G9976" s="6" t="s">
        <v>34419</v>
      </c>
      <c r="H9976" s="79">
        <v>15197.403085</v>
      </c>
    </row>
    <row r="9977" spans="1:8" x14ac:dyDescent="0.2">
      <c r="A9977" s="6">
        <v>30009991</v>
      </c>
      <c r="B9977" s="6" t="s">
        <v>34420</v>
      </c>
      <c r="C9977" s="6" t="s">
        <v>7238</v>
      </c>
      <c r="D9977" s="6" t="s">
        <v>17973</v>
      </c>
      <c r="E9977" s="6" t="s">
        <v>5893</v>
      </c>
      <c r="F9977" s="6" t="s">
        <v>34421</v>
      </c>
      <c r="G9977" s="6" t="s">
        <v>34422</v>
      </c>
      <c r="H9977" s="79">
        <v>15197.403085</v>
      </c>
    </row>
    <row r="9978" spans="1:8" x14ac:dyDescent="0.2">
      <c r="A9978" s="6">
        <v>30313200</v>
      </c>
      <c r="B9978" s="6" t="s">
        <v>34423</v>
      </c>
      <c r="C9978" s="6" t="s">
        <v>10859</v>
      </c>
      <c r="D9978" s="6" t="s">
        <v>6122</v>
      </c>
      <c r="E9978" s="6" t="s">
        <v>5638</v>
      </c>
      <c r="F9978" s="6" t="s">
        <v>34424</v>
      </c>
      <c r="G9978" s="6" t="s">
        <v>34425</v>
      </c>
      <c r="H9978" s="79">
        <v>15216.462366</v>
      </c>
    </row>
    <row r="9979" spans="1:8" x14ac:dyDescent="0.2">
      <c r="A9979" s="6">
        <v>30328828</v>
      </c>
      <c r="B9979" s="6" t="s">
        <v>34426</v>
      </c>
      <c r="C9979" s="6" t="s">
        <v>7350</v>
      </c>
      <c r="D9979" s="6" t="s">
        <v>6122</v>
      </c>
      <c r="E9979" s="6" t="s">
        <v>5638</v>
      </c>
      <c r="F9979" s="6" t="s">
        <v>34427</v>
      </c>
      <c r="G9979" s="6" t="s">
        <v>34428</v>
      </c>
      <c r="H9979" s="79">
        <v>15216.462366</v>
      </c>
    </row>
    <row r="9980" spans="1:8" x14ac:dyDescent="0.2">
      <c r="A9980" s="6">
        <v>30189986</v>
      </c>
      <c r="B9980" s="6" t="s">
        <v>34429</v>
      </c>
      <c r="C9980" s="6" t="s">
        <v>5714</v>
      </c>
      <c r="D9980" s="6" t="s">
        <v>18358</v>
      </c>
      <c r="E9980" s="6" t="s">
        <v>5638</v>
      </c>
      <c r="F9980" s="6" t="s">
        <v>34430</v>
      </c>
      <c r="G9980" s="6" t="s">
        <v>34431</v>
      </c>
      <c r="H9980" s="79">
        <v>15274.795040000001</v>
      </c>
    </row>
    <row r="9981" spans="1:8" x14ac:dyDescent="0.2">
      <c r="A9981" s="6">
        <v>30308819</v>
      </c>
      <c r="B9981" s="6" t="s">
        <v>34432</v>
      </c>
      <c r="C9981" s="6" t="s">
        <v>7314</v>
      </c>
      <c r="D9981" s="6" t="s">
        <v>11449</v>
      </c>
      <c r="E9981" s="6" t="s">
        <v>5638</v>
      </c>
      <c r="F9981" s="6" t="s">
        <v>34433</v>
      </c>
      <c r="G9981" s="6" t="s">
        <v>34434</v>
      </c>
      <c r="H9981" s="79">
        <v>15287.189999</v>
      </c>
    </row>
    <row r="9982" spans="1:8" x14ac:dyDescent="0.2">
      <c r="A9982" s="6">
        <v>30307963</v>
      </c>
      <c r="B9982" s="6" t="s">
        <v>34435</v>
      </c>
      <c r="C9982" s="6" t="s">
        <v>7318</v>
      </c>
      <c r="D9982" s="6" t="s">
        <v>11449</v>
      </c>
      <c r="E9982" s="6" t="s">
        <v>5638</v>
      </c>
      <c r="F9982" s="6" t="s">
        <v>34436</v>
      </c>
      <c r="G9982" s="6" t="s">
        <v>34437</v>
      </c>
      <c r="H9982" s="79">
        <v>15287.189999</v>
      </c>
    </row>
    <row r="9983" spans="1:8" x14ac:dyDescent="0.2">
      <c r="A9983" s="6">
        <v>30161882</v>
      </c>
      <c r="B9983" s="6" t="s">
        <v>34438</v>
      </c>
      <c r="C9983" s="6" t="s">
        <v>7322</v>
      </c>
      <c r="D9983" s="6" t="s">
        <v>11449</v>
      </c>
      <c r="E9983" s="6" t="s">
        <v>5638</v>
      </c>
      <c r="F9983" s="6" t="s">
        <v>34439</v>
      </c>
      <c r="G9983" s="6" t="s">
        <v>34440</v>
      </c>
      <c r="H9983" s="79">
        <v>15287.189999</v>
      </c>
    </row>
    <row r="9984" spans="1:8" x14ac:dyDescent="0.2">
      <c r="A9984" s="6">
        <v>30321353</v>
      </c>
      <c r="B9984" s="6" t="s">
        <v>34441</v>
      </c>
      <c r="C9984" s="6" t="s">
        <v>7326</v>
      </c>
      <c r="D9984" s="6" t="s">
        <v>11449</v>
      </c>
      <c r="E9984" s="6" t="s">
        <v>5638</v>
      </c>
      <c r="F9984" s="6" t="s">
        <v>34442</v>
      </c>
      <c r="G9984" s="6" t="s">
        <v>34443</v>
      </c>
      <c r="H9984" s="79">
        <v>15287.189999</v>
      </c>
    </row>
    <row r="9985" spans="1:8" x14ac:dyDescent="0.2">
      <c r="A9985" s="6">
        <v>30270560</v>
      </c>
      <c r="B9985" s="6" t="s">
        <v>34444</v>
      </c>
      <c r="C9985" s="6" t="s">
        <v>7330</v>
      </c>
      <c r="D9985" s="6" t="s">
        <v>11449</v>
      </c>
      <c r="E9985" s="6" t="s">
        <v>5638</v>
      </c>
      <c r="F9985" s="6" t="s">
        <v>34445</v>
      </c>
      <c r="G9985" s="6" t="s">
        <v>34446</v>
      </c>
      <c r="H9985" s="79">
        <v>15287.189999</v>
      </c>
    </row>
    <row r="9986" spans="1:8" x14ac:dyDescent="0.2">
      <c r="A9986" s="6">
        <v>30127629</v>
      </c>
      <c r="B9986" s="6" t="s">
        <v>34447</v>
      </c>
      <c r="C9986" s="6" t="s">
        <v>8634</v>
      </c>
      <c r="D9986" s="6" t="s">
        <v>18044</v>
      </c>
      <c r="E9986" s="6" t="s">
        <v>5638</v>
      </c>
      <c r="F9986" s="6" t="s">
        <v>34448</v>
      </c>
      <c r="G9986" s="6" t="s">
        <v>34449</v>
      </c>
      <c r="H9986" s="79">
        <v>15301.978157</v>
      </c>
    </row>
    <row r="9987" spans="1:8" x14ac:dyDescent="0.2">
      <c r="A9987" s="6">
        <v>30410299</v>
      </c>
      <c r="B9987" s="6" t="s">
        <v>34450</v>
      </c>
      <c r="C9987" s="6" t="s">
        <v>8638</v>
      </c>
      <c r="D9987" s="6" t="s">
        <v>18044</v>
      </c>
      <c r="E9987" s="6" t="s">
        <v>5638</v>
      </c>
      <c r="F9987" s="6" t="s">
        <v>34451</v>
      </c>
      <c r="G9987" s="6" t="s">
        <v>34452</v>
      </c>
      <c r="H9987" s="79">
        <v>15301.978157</v>
      </c>
    </row>
    <row r="9988" spans="1:8" x14ac:dyDescent="0.2">
      <c r="A9988" s="6">
        <v>30119733</v>
      </c>
      <c r="B9988" s="6" t="s">
        <v>34453</v>
      </c>
      <c r="C9988" s="6" t="s">
        <v>8642</v>
      </c>
      <c r="D9988" s="6" t="s">
        <v>18044</v>
      </c>
      <c r="E9988" s="6" t="s">
        <v>5638</v>
      </c>
      <c r="F9988" s="6" t="s">
        <v>34454</v>
      </c>
      <c r="G9988" s="6" t="s">
        <v>34455</v>
      </c>
      <c r="H9988" s="79">
        <v>15301.978157</v>
      </c>
    </row>
    <row r="9989" spans="1:8" x14ac:dyDescent="0.2">
      <c r="A9989" s="6">
        <v>30058713</v>
      </c>
      <c r="B9989" s="6" t="s">
        <v>34456</v>
      </c>
      <c r="C9989" s="6" t="s">
        <v>6732</v>
      </c>
      <c r="D9989" s="6" t="s">
        <v>18358</v>
      </c>
      <c r="E9989" s="6" t="s">
        <v>5638</v>
      </c>
      <c r="F9989" s="6" t="s">
        <v>34457</v>
      </c>
      <c r="G9989" s="6" t="s">
        <v>34458</v>
      </c>
      <c r="H9989" s="79">
        <v>15314.036604999999</v>
      </c>
    </row>
    <row r="9990" spans="1:8" x14ac:dyDescent="0.2">
      <c r="A9990" s="6">
        <v>30011747</v>
      </c>
      <c r="B9990" s="6" t="s">
        <v>34459</v>
      </c>
      <c r="C9990" s="6" t="s">
        <v>6736</v>
      </c>
      <c r="D9990" s="6" t="s">
        <v>18358</v>
      </c>
      <c r="E9990" s="6" t="s">
        <v>5638</v>
      </c>
      <c r="F9990" s="6" t="s">
        <v>34460</v>
      </c>
      <c r="G9990" s="6" t="s">
        <v>34461</v>
      </c>
      <c r="H9990" s="79">
        <v>15314.036604999999</v>
      </c>
    </row>
    <row r="9991" spans="1:8" x14ac:dyDescent="0.2">
      <c r="A9991" s="6">
        <v>30108278</v>
      </c>
      <c r="B9991" s="6" t="s">
        <v>34462</v>
      </c>
      <c r="C9991" s="6" t="s">
        <v>6732</v>
      </c>
      <c r="D9991" s="6" t="s">
        <v>18855</v>
      </c>
      <c r="E9991" s="6" t="s">
        <v>5638</v>
      </c>
      <c r="F9991" s="6" t="s">
        <v>34463</v>
      </c>
      <c r="G9991" s="6" t="s">
        <v>34464</v>
      </c>
      <c r="H9991" s="79">
        <v>15314.036604999999</v>
      </c>
    </row>
    <row r="9992" spans="1:8" x14ac:dyDescent="0.2">
      <c r="A9992" s="6">
        <v>30042903</v>
      </c>
      <c r="B9992" s="6" t="s">
        <v>34465</v>
      </c>
      <c r="C9992" s="6" t="s">
        <v>6736</v>
      </c>
      <c r="D9992" s="6" t="s">
        <v>18855</v>
      </c>
      <c r="E9992" s="6" t="s">
        <v>5638</v>
      </c>
      <c r="F9992" s="6" t="s">
        <v>34466</v>
      </c>
      <c r="G9992" s="6" t="s">
        <v>34467</v>
      </c>
      <c r="H9992" s="79">
        <v>15314.036604999999</v>
      </c>
    </row>
    <row r="9993" spans="1:8" x14ac:dyDescent="0.2">
      <c r="A9993" s="6">
        <v>30043800</v>
      </c>
      <c r="B9993" s="6" t="s">
        <v>34468</v>
      </c>
      <c r="C9993" s="6" t="s">
        <v>5794</v>
      </c>
      <c r="D9993" s="6" t="s">
        <v>13206</v>
      </c>
      <c r="E9993" s="6" t="s">
        <v>13207</v>
      </c>
      <c r="F9993" s="6" t="s">
        <v>34469</v>
      </c>
      <c r="G9993" s="6" t="s">
        <v>34470</v>
      </c>
      <c r="H9993" s="79">
        <v>15314.036604999999</v>
      </c>
    </row>
    <row r="9994" spans="1:8" x14ac:dyDescent="0.2">
      <c r="A9994" s="6">
        <v>30278447</v>
      </c>
      <c r="B9994" s="6" t="s">
        <v>34471</v>
      </c>
      <c r="C9994" s="6" t="s">
        <v>5794</v>
      </c>
      <c r="D9994" s="6" t="s">
        <v>13250</v>
      </c>
      <c r="E9994" s="6" t="s">
        <v>13251</v>
      </c>
      <c r="F9994" s="6" t="s">
        <v>34472</v>
      </c>
      <c r="G9994" s="6" t="s">
        <v>34473</v>
      </c>
      <c r="H9994" s="79">
        <v>15314.036604999999</v>
      </c>
    </row>
    <row r="9995" spans="1:8" x14ac:dyDescent="0.2">
      <c r="A9995" s="6">
        <v>30063608</v>
      </c>
      <c r="B9995" s="6" t="s">
        <v>34474</v>
      </c>
      <c r="C9995" s="6" t="s">
        <v>5636</v>
      </c>
      <c r="D9995" s="6" t="s">
        <v>13250</v>
      </c>
      <c r="E9995" s="6" t="s">
        <v>13251</v>
      </c>
      <c r="F9995" s="6" t="s">
        <v>34475</v>
      </c>
      <c r="G9995" s="6" t="s">
        <v>34476</v>
      </c>
      <c r="H9995" s="79">
        <v>15314.036604999999</v>
      </c>
    </row>
    <row r="9996" spans="1:8" x14ac:dyDescent="0.2">
      <c r="A9996" s="6">
        <v>30251086</v>
      </c>
      <c r="B9996" s="6" t="s">
        <v>34477</v>
      </c>
      <c r="C9996" s="6" t="s">
        <v>10825</v>
      </c>
      <c r="D9996" s="6" t="s">
        <v>17993</v>
      </c>
      <c r="E9996" s="6" t="s">
        <v>15819</v>
      </c>
      <c r="F9996" s="6" t="s">
        <v>34478</v>
      </c>
      <c r="G9996" s="6" t="s">
        <v>34479</v>
      </c>
      <c r="H9996" s="79">
        <v>15330.484901</v>
      </c>
    </row>
    <row r="9997" spans="1:8" x14ac:dyDescent="0.2">
      <c r="A9997" s="6">
        <v>30060281</v>
      </c>
      <c r="B9997" s="6" t="s">
        <v>34480</v>
      </c>
      <c r="C9997" s="6" t="s">
        <v>10825</v>
      </c>
      <c r="D9997" s="6" t="s">
        <v>17997</v>
      </c>
      <c r="E9997" s="6" t="s">
        <v>15819</v>
      </c>
      <c r="F9997" s="6" t="s">
        <v>34481</v>
      </c>
      <c r="G9997" s="6" t="s">
        <v>34482</v>
      </c>
      <c r="H9997" s="79">
        <v>15330.484901</v>
      </c>
    </row>
    <row r="9998" spans="1:8" x14ac:dyDescent="0.2">
      <c r="A9998" s="6">
        <v>30367239</v>
      </c>
      <c r="B9998" s="6" t="s">
        <v>34483</v>
      </c>
      <c r="C9998" s="6" t="s">
        <v>5662</v>
      </c>
      <c r="D9998" s="6" t="s">
        <v>24715</v>
      </c>
      <c r="E9998" s="6" t="s">
        <v>5893</v>
      </c>
      <c r="F9998" s="6" t="s">
        <v>34484</v>
      </c>
      <c r="G9998" s="6" t="s">
        <v>34485</v>
      </c>
      <c r="H9998" s="79">
        <v>15373.957627</v>
      </c>
    </row>
    <row r="9999" spans="1:8" x14ac:dyDescent="0.2">
      <c r="A9999" s="6">
        <v>30166229</v>
      </c>
      <c r="B9999" s="6" t="s">
        <v>34486</v>
      </c>
      <c r="C9999" s="6" t="s">
        <v>5690</v>
      </c>
      <c r="D9999" s="6" t="s">
        <v>24711</v>
      </c>
      <c r="E9999" s="6" t="s">
        <v>5893</v>
      </c>
      <c r="F9999" s="6" t="s">
        <v>34487</v>
      </c>
      <c r="G9999" s="6" t="s">
        <v>34488</v>
      </c>
      <c r="H9999" s="79">
        <v>15385.650455000001</v>
      </c>
    </row>
    <row r="10000" spans="1:8" x14ac:dyDescent="0.2">
      <c r="A10000" s="6">
        <v>30065630</v>
      </c>
      <c r="B10000" s="6" t="s">
        <v>34489</v>
      </c>
      <c r="C10000" s="6" t="s">
        <v>7334</v>
      </c>
      <c r="D10000" s="6" t="s">
        <v>7351</v>
      </c>
      <c r="E10000" s="6" t="s">
        <v>5638</v>
      </c>
      <c r="F10000" s="6" t="s">
        <v>34490</v>
      </c>
      <c r="G10000" s="6" t="s">
        <v>34491</v>
      </c>
      <c r="H10000" s="79">
        <v>15447.711101000001</v>
      </c>
    </row>
    <row r="10001" spans="1:8" x14ac:dyDescent="0.2">
      <c r="A10001" s="6">
        <v>30081413</v>
      </c>
      <c r="B10001" s="6" t="s">
        <v>34492</v>
      </c>
      <c r="C10001" s="6" t="s">
        <v>7334</v>
      </c>
      <c r="D10001" s="6" t="s">
        <v>7755</v>
      </c>
      <c r="E10001" s="6" t="s">
        <v>5638</v>
      </c>
      <c r="F10001" s="6" t="s">
        <v>34493</v>
      </c>
      <c r="G10001" s="6" t="s">
        <v>34494</v>
      </c>
      <c r="H10001" s="79">
        <v>15447.711101000001</v>
      </c>
    </row>
    <row r="10002" spans="1:8" x14ac:dyDescent="0.2">
      <c r="A10002" s="6">
        <v>30054320</v>
      </c>
      <c r="B10002" s="6" t="s">
        <v>34495</v>
      </c>
      <c r="C10002" s="6" t="s">
        <v>7739</v>
      </c>
      <c r="D10002" s="6" t="s">
        <v>19176</v>
      </c>
      <c r="E10002" s="6" t="s">
        <v>5893</v>
      </c>
      <c r="F10002" s="6" t="s">
        <v>34496</v>
      </c>
      <c r="G10002" s="6" t="s">
        <v>34497</v>
      </c>
      <c r="H10002" s="79">
        <v>15473.110645999999</v>
      </c>
    </row>
    <row r="10003" spans="1:8" x14ac:dyDescent="0.2">
      <c r="A10003" s="6">
        <v>30383673</v>
      </c>
      <c r="B10003" s="6" t="s">
        <v>34498</v>
      </c>
      <c r="C10003" s="6" t="s">
        <v>7739</v>
      </c>
      <c r="D10003" s="6" t="s">
        <v>19180</v>
      </c>
      <c r="E10003" s="6" t="s">
        <v>5893</v>
      </c>
      <c r="F10003" s="6" t="s">
        <v>34499</v>
      </c>
      <c r="G10003" s="6" t="s">
        <v>34500</v>
      </c>
      <c r="H10003" s="79">
        <v>15473.110645999999</v>
      </c>
    </row>
    <row r="10004" spans="1:8" x14ac:dyDescent="0.2">
      <c r="A10004" s="6">
        <v>30341055</v>
      </c>
      <c r="B10004" s="6" t="s">
        <v>34501</v>
      </c>
      <c r="C10004" s="6" t="s">
        <v>8703</v>
      </c>
      <c r="D10004" s="6" t="s">
        <v>17997</v>
      </c>
      <c r="E10004" s="6" t="s">
        <v>15819</v>
      </c>
      <c r="F10004" s="6" t="s">
        <v>34502</v>
      </c>
      <c r="G10004" s="6" t="s">
        <v>34503</v>
      </c>
      <c r="H10004" s="79">
        <v>15477.909497000001</v>
      </c>
    </row>
    <row r="10005" spans="1:8" x14ac:dyDescent="0.2">
      <c r="A10005" s="6">
        <v>30214723</v>
      </c>
      <c r="B10005" s="6" t="s">
        <v>163</v>
      </c>
      <c r="C10005" s="6" t="s">
        <v>5759</v>
      </c>
      <c r="D10005" s="6" t="s">
        <v>18868</v>
      </c>
      <c r="E10005" s="6" t="s">
        <v>5638</v>
      </c>
      <c r="F10005" s="6" t="s">
        <v>157</v>
      </c>
      <c r="G10005" s="6" t="s">
        <v>158</v>
      </c>
      <c r="H10005" s="79">
        <v>15483.003532999999</v>
      </c>
    </row>
    <row r="10006" spans="1:8" x14ac:dyDescent="0.2">
      <c r="A10006" s="6">
        <v>30047376</v>
      </c>
      <c r="B10006" s="6" t="s">
        <v>34504</v>
      </c>
      <c r="C10006" s="6" t="s">
        <v>5905</v>
      </c>
      <c r="D10006" s="6" t="s">
        <v>17969</v>
      </c>
      <c r="E10006" s="6" t="s">
        <v>5893</v>
      </c>
      <c r="F10006" s="6" t="s">
        <v>34505</v>
      </c>
      <c r="G10006" s="6" t="s">
        <v>34506</v>
      </c>
      <c r="H10006" s="79">
        <v>15483.003532999999</v>
      </c>
    </row>
    <row r="10007" spans="1:8" x14ac:dyDescent="0.2">
      <c r="A10007" s="6">
        <v>30270257</v>
      </c>
      <c r="B10007" s="6" t="s">
        <v>34507</v>
      </c>
      <c r="C10007" s="6" t="s">
        <v>5909</v>
      </c>
      <c r="D10007" s="6" t="s">
        <v>17969</v>
      </c>
      <c r="E10007" s="6" t="s">
        <v>5893</v>
      </c>
      <c r="F10007" s="6" t="s">
        <v>34508</v>
      </c>
      <c r="G10007" s="6" t="s">
        <v>34509</v>
      </c>
      <c r="H10007" s="79">
        <v>15483.003532999999</v>
      </c>
    </row>
    <row r="10008" spans="1:8" x14ac:dyDescent="0.2">
      <c r="A10008" s="6">
        <v>30270067</v>
      </c>
      <c r="B10008" s="6" t="s">
        <v>34510</v>
      </c>
      <c r="C10008" s="6" t="s">
        <v>5905</v>
      </c>
      <c r="D10008" s="6" t="s">
        <v>17973</v>
      </c>
      <c r="E10008" s="6" t="s">
        <v>5893</v>
      </c>
      <c r="F10008" s="6" t="s">
        <v>34511</v>
      </c>
      <c r="G10008" s="6" t="s">
        <v>34512</v>
      </c>
      <c r="H10008" s="79">
        <v>15483.003532999999</v>
      </c>
    </row>
    <row r="10009" spans="1:8" x14ac:dyDescent="0.2">
      <c r="A10009" s="6">
        <v>30115006</v>
      </c>
      <c r="B10009" s="6" t="s">
        <v>34513</v>
      </c>
      <c r="C10009" s="6" t="s">
        <v>5909</v>
      </c>
      <c r="D10009" s="6" t="s">
        <v>17973</v>
      </c>
      <c r="E10009" s="6" t="s">
        <v>5893</v>
      </c>
      <c r="F10009" s="6" t="s">
        <v>34514</v>
      </c>
      <c r="G10009" s="6" t="s">
        <v>34515</v>
      </c>
      <c r="H10009" s="79">
        <v>15483.003532999999</v>
      </c>
    </row>
    <row r="10010" spans="1:8" x14ac:dyDescent="0.2">
      <c r="A10010" s="6">
        <v>30218349</v>
      </c>
      <c r="B10010" s="6" t="s">
        <v>34516</v>
      </c>
      <c r="C10010" s="6" t="s">
        <v>8719</v>
      </c>
      <c r="D10010" s="6" t="s">
        <v>7351</v>
      </c>
      <c r="E10010" s="6" t="s">
        <v>5638</v>
      </c>
      <c r="F10010" s="6" t="s">
        <v>34517</v>
      </c>
      <c r="G10010" s="6" t="s">
        <v>34518</v>
      </c>
      <c r="H10010" s="79">
        <v>15485.200296000001</v>
      </c>
    </row>
    <row r="10011" spans="1:8" x14ac:dyDescent="0.2">
      <c r="A10011" s="6">
        <v>30318454</v>
      </c>
      <c r="B10011" s="6" t="s">
        <v>34519</v>
      </c>
      <c r="C10011" s="6" t="s">
        <v>8719</v>
      </c>
      <c r="D10011" s="6" t="s">
        <v>7755</v>
      </c>
      <c r="E10011" s="6" t="s">
        <v>5638</v>
      </c>
      <c r="F10011" s="6" t="s">
        <v>34520</v>
      </c>
      <c r="G10011" s="6" t="s">
        <v>34521</v>
      </c>
      <c r="H10011" s="79">
        <v>15485.200296000001</v>
      </c>
    </row>
    <row r="10012" spans="1:8" x14ac:dyDescent="0.2">
      <c r="A10012" s="6">
        <v>30404064</v>
      </c>
      <c r="B10012" s="6" t="s">
        <v>34522</v>
      </c>
      <c r="C10012" s="6" t="s">
        <v>5897</v>
      </c>
      <c r="D10012" s="6" t="s">
        <v>6338</v>
      </c>
      <c r="E10012" s="6" t="s">
        <v>5638</v>
      </c>
      <c r="F10012" s="6" t="s">
        <v>34523</v>
      </c>
      <c r="G10012" s="6" t="s">
        <v>34524</v>
      </c>
      <c r="H10012" s="79">
        <v>15503.651244000001</v>
      </c>
    </row>
    <row r="10013" spans="1:8" x14ac:dyDescent="0.2">
      <c r="A10013" s="6">
        <v>30150395</v>
      </c>
      <c r="B10013" s="6" t="s">
        <v>34525</v>
      </c>
      <c r="C10013" s="6" t="s">
        <v>5901</v>
      </c>
      <c r="D10013" s="6" t="s">
        <v>6338</v>
      </c>
      <c r="E10013" s="6" t="s">
        <v>5638</v>
      </c>
      <c r="F10013" s="6" t="s">
        <v>34526</v>
      </c>
      <c r="G10013" s="6" t="s">
        <v>34527</v>
      </c>
      <c r="H10013" s="79">
        <v>15503.651244000001</v>
      </c>
    </row>
    <row r="10014" spans="1:8" x14ac:dyDescent="0.2">
      <c r="A10014" s="6">
        <v>30361087</v>
      </c>
      <c r="B10014" s="6" t="s">
        <v>34528</v>
      </c>
      <c r="C10014" s="6" t="s">
        <v>5905</v>
      </c>
      <c r="D10014" s="6" t="s">
        <v>6338</v>
      </c>
      <c r="E10014" s="6" t="s">
        <v>5638</v>
      </c>
      <c r="F10014" s="6" t="s">
        <v>34529</v>
      </c>
      <c r="G10014" s="6" t="s">
        <v>34530</v>
      </c>
      <c r="H10014" s="79">
        <v>15503.651244000001</v>
      </c>
    </row>
    <row r="10015" spans="1:8" x14ac:dyDescent="0.2">
      <c r="A10015" s="6">
        <v>30011676</v>
      </c>
      <c r="B10015" s="6" t="s">
        <v>34531</v>
      </c>
      <c r="C10015" s="6" t="s">
        <v>5909</v>
      </c>
      <c r="D10015" s="6" t="s">
        <v>6338</v>
      </c>
      <c r="E10015" s="6" t="s">
        <v>5638</v>
      </c>
      <c r="F10015" s="6" t="s">
        <v>34532</v>
      </c>
      <c r="G10015" s="6" t="s">
        <v>34533</v>
      </c>
      <c r="H10015" s="79">
        <v>15503.651244000001</v>
      </c>
    </row>
    <row r="10016" spans="1:8" x14ac:dyDescent="0.2">
      <c r="A10016" s="6">
        <v>30387818</v>
      </c>
      <c r="B10016" s="6" t="s">
        <v>34534</v>
      </c>
      <c r="C10016" s="6" t="s">
        <v>5913</v>
      </c>
      <c r="D10016" s="6" t="s">
        <v>6338</v>
      </c>
      <c r="E10016" s="6" t="s">
        <v>5638</v>
      </c>
      <c r="F10016" s="6" t="s">
        <v>34535</v>
      </c>
      <c r="G10016" s="6" t="s">
        <v>34536</v>
      </c>
      <c r="H10016" s="79">
        <v>15503.651244000001</v>
      </c>
    </row>
    <row r="10017" spans="1:8" x14ac:dyDescent="0.2">
      <c r="A10017" s="6">
        <v>30329640</v>
      </c>
      <c r="B10017" s="6" t="s">
        <v>34537</v>
      </c>
      <c r="C10017" s="6" t="s">
        <v>7735</v>
      </c>
      <c r="D10017" s="6" t="s">
        <v>19176</v>
      </c>
      <c r="E10017" s="6" t="s">
        <v>5893</v>
      </c>
      <c r="F10017" s="6" t="s">
        <v>34538</v>
      </c>
      <c r="G10017" s="6" t="s">
        <v>34539</v>
      </c>
      <c r="H10017" s="79">
        <v>15557.848403</v>
      </c>
    </row>
    <row r="10018" spans="1:8" x14ac:dyDescent="0.2">
      <c r="A10018" s="6">
        <v>30153226</v>
      </c>
      <c r="B10018" s="6" t="s">
        <v>34540</v>
      </c>
      <c r="C10018" s="6" t="s">
        <v>7735</v>
      </c>
      <c r="D10018" s="6" t="s">
        <v>19180</v>
      </c>
      <c r="E10018" s="6" t="s">
        <v>5893</v>
      </c>
      <c r="F10018" s="6" t="s">
        <v>34541</v>
      </c>
      <c r="G10018" s="6" t="s">
        <v>34542</v>
      </c>
      <c r="H10018" s="79">
        <v>15557.848403</v>
      </c>
    </row>
    <row r="10019" spans="1:8" x14ac:dyDescent="0.2">
      <c r="A10019" s="6">
        <v>30410090</v>
      </c>
      <c r="B10019" s="6" t="s">
        <v>34543</v>
      </c>
      <c r="C10019" s="6" t="s">
        <v>6014</v>
      </c>
      <c r="D10019" s="6" t="s">
        <v>22958</v>
      </c>
      <c r="E10019" s="6" t="s">
        <v>5638</v>
      </c>
      <c r="F10019" s="6" t="s">
        <v>34544</v>
      </c>
      <c r="G10019" s="6" t="s">
        <v>34545</v>
      </c>
      <c r="H10019" s="79">
        <v>15653.196978</v>
      </c>
    </row>
    <row r="10020" spans="1:8" x14ac:dyDescent="0.2">
      <c r="A10020" s="6">
        <v>30023538</v>
      </c>
      <c r="B10020" s="6" t="s">
        <v>34546</v>
      </c>
      <c r="C10020" s="6" t="s">
        <v>6015</v>
      </c>
      <c r="D10020" s="6" t="s">
        <v>22958</v>
      </c>
      <c r="E10020" s="6" t="s">
        <v>5638</v>
      </c>
      <c r="F10020" s="6" t="s">
        <v>34547</v>
      </c>
      <c r="G10020" s="6" t="s">
        <v>34548</v>
      </c>
      <c r="H10020" s="79">
        <v>15653.196978</v>
      </c>
    </row>
    <row r="10021" spans="1:8" x14ac:dyDescent="0.2">
      <c r="A10021" s="6">
        <v>30369038</v>
      </c>
      <c r="B10021" s="6" t="s">
        <v>34549</v>
      </c>
      <c r="C10021" s="6" t="s">
        <v>6014</v>
      </c>
      <c r="D10021" s="6" t="s">
        <v>7351</v>
      </c>
      <c r="E10021" s="6" t="s">
        <v>5638</v>
      </c>
      <c r="F10021" s="6" t="s">
        <v>34550</v>
      </c>
      <c r="G10021" s="6" t="s">
        <v>34551</v>
      </c>
      <c r="H10021" s="79">
        <v>15653.196978</v>
      </c>
    </row>
    <row r="10022" spans="1:8" x14ac:dyDescent="0.2">
      <c r="A10022" s="6">
        <v>30090461</v>
      </c>
      <c r="B10022" s="6" t="s">
        <v>34552</v>
      </c>
      <c r="C10022" s="6" t="s">
        <v>6015</v>
      </c>
      <c r="D10022" s="6" t="s">
        <v>7351</v>
      </c>
      <c r="E10022" s="6" t="s">
        <v>5638</v>
      </c>
      <c r="F10022" s="6" t="s">
        <v>34553</v>
      </c>
      <c r="G10022" s="6" t="s">
        <v>34554</v>
      </c>
      <c r="H10022" s="79">
        <v>15653.196978</v>
      </c>
    </row>
    <row r="10023" spans="1:8" x14ac:dyDescent="0.2">
      <c r="A10023" s="6">
        <v>30470131</v>
      </c>
      <c r="B10023" s="6" t="s">
        <v>34555</v>
      </c>
      <c r="C10023" s="6" t="s">
        <v>5678</v>
      </c>
      <c r="D10023" s="6" t="s">
        <v>17993</v>
      </c>
      <c r="E10023" s="6" t="s">
        <v>15819</v>
      </c>
      <c r="F10023" s="6" t="s">
        <v>34556</v>
      </c>
      <c r="G10023" s="6" t="s">
        <v>34557</v>
      </c>
      <c r="H10023" s="79">
        <v>15653.196978</v>
      </c>
    </row>
    <row r="10024" spans="1:8" x14ac:dyDescent="0.2">
      <c r="A10024" s="6">
        <v>30195368</v>
      </c>
      <c r="B10024" s="6" t="s">
        <v>34558</v>
      </c>
      <c r="C10024" s="6" t="s">
        <v>5682</v>
      </c>
      <c r="D10024" s="6" t="s">
        <v>17993</v>
      </c>
      <c r="E10024" s="6" t="s">
        <v>15819</v>
      </c>
      <c r="F10024" s="6" t="s">
        <v>34559</v>
      </c>
      <c r="G10024" s="6" t="s">
        <v>34560</v>
      </c>
      <c r="H10024" s="79">
        <v>15653.196978</v>
      </c>
    </row>
    <row r="10025" spans="1:8" x14ac:dyDescent="0.2">
      <c r="A10025" s="6">
        <v>30447009</v>
      </c>
      <c r="B10025" s="6" t="s">
        <v>34561</v>
      </c>
      <c r="C10025" s="6" t="s">
        <v>5686</v>
      </c>
      <c r="D10025" s="6" t="s">
        <v>17993</v>
      </c>
      <c r="E10025" s="6" t="s">
        <v>15819</v>
      </c>
      <c r="F10025" s="6" t="s">
        <v>34562</v>
      </c>
      <c r="G10025" s="6" t="s">
        <v>34563</v>
      </c>
      <c r="H10025" s="79">
        <v>15653.196978</v>
      </c>
    </row>
    <row r="10026" spans="1:8" x14ac:dyDescent="0.2">
      <c r="A10026" s="6">
        <v>30226237</v>
      </c>
      <c r="B10026" s="6" t="s">
        <v>34564</v>
      </c>
      <c r="C10026" s="6" t="s">
        <v>5678</v>
      </c>
      <c r="D10026" s="6" t="s">
        <v>17997</v>
      </c>
      <c r="E10026" s="6" t="s">
        <v>15819</v>
      </c>
      <c r="F10026" s="6" t="s">
        <v>34565</v>
      </c>
      <c r="G10026" s="6" t="s">
        <v>34566</v>
      </c>
      <c r="H10026" s="79">
        <v>15653.196978</v>
      </c>
    </row>
    <row r="10027" spans="1:8" x14ac:dyDescent="0.2">
      <c r="A10027" s="6">
        <v>30440427</v>
      </c>
      <c r="B10027" s="6" t="s">
        <v>34567</v>
      </c>
      <c r="C10027" s="6" t="s">
        <v>5682</v>
      </c>
      <c r="D10027" s="6" t="s">
        <v>17997</v>
      </c>
      <c r="E10027" s="6" t="s">
        <v>15819</v>
      </c>
      <c r="F10027" s="6" t="s">
        <v>34568</v>
      </c>
      <c r="G10027" s="6" t="s">
        <v>34569</v>
      </c>
      <c r="H10027" s="79">
        <v>15653.196978</v>
      </c>
    </row>
    <row r="10028" spans="1:8" x14ac:dyDescent="0.2">
      <c r="A10028" s="6">
        <v>30194382</v>
      </c>
      <c r="B10028" s="6" t="s">
        <v>34570</v>
      </c>
      <c r="C10028" s="6" t="s">
        <v>5686</v>
      </c>
      <c r="D10028" s="6" t="s">
        <v>17997</v>
      </c>
      <c r="E10028" s="6" t="s">
        <v>15819</v>
      </c>
      <c r="F10028" s="6" t="s">
        <v>34571</v>
      </c>
      <c r="G10028" s="6" t="s">
        <v>34572</v>
      </c>
      <c r="H10028" s="79">
        <v>15653.196978</v>
      </c>
    </row>
    <row r="10029" spans="1:8" x14ac:dyDescent="0.2">
      <c r="A10029" s="6">
        <v>30224917</v>
      </c>
      <c r="B10029" s="6" t="s">
        <v>34573</v>
      </c>
      <c r="C10029" s="6" t="s">
        <v>14187</v>
      </c>
      <c r="D10029" s="6" t="s">
        <v>17993</v>
      </c>
      <c r="E10029" s="6" t="s">
        <v>15819</v>
      </c>
      <c r="F10029" s="6" t="s">
        <v>34574</v>
      </c>
      <c r="G10029" s="6" t="s">
        <v>34575</v>
      </c>
      <c r="H10029" s="79">
        <v>15658.93994</v>
      </c>
    </row>
    <row r="10030" spans="1:8" x14ac:dyDescent="0.2">
      <c r="A10030" s="6">
        <v>30149639</v>
      </c>
      <c r="B10030" s="6" t="s">
        <v>34576</v>
      </c>
      <c r="C10030" s="6" t="s">
        <v>14187</v>
      </c>
      <c r="D10030" s="6" t="s">
        <v>17997</v>
      </c>
      <c r="E10030" s="6" t="s">
        <v>15819</v>
      </c>
      <c r="F10030" s="6" t="s">
        <v>34577</v>
      </c>
      <c r="G10030" s="6" t="s">
        <v>34578</v>
      </c>
      <c r="H10030" s="79">
        <v>15658.93994</v>
      </c>
    </row>
    <row r="10031" spans="1:8" x14ac:dyDescent="0.2">
      <c r="A10031" s="6">
        <v>30152859</v>
      </c>
      <c r="B10031" s="6" t="s">
        <v>34579</v>
      </c>
      <c r="C10031" s="6" t="s">
        <v>5744</v>
      </c>
      <c r="D10031" s="6" t="s">
        <v>12610</v>
      </c>
      <c r="E10031" s="6" t="s">
        <v>5893</v>
      </c>
      <c r="F10031" s="6" t="s">
        <v>34580</v>
      </c>
      <c r="G10031" s="6" t="s">
        <v>34581</v>
      </c>
      <c r="H10031" s="79">
        <v>15659.096293000001</v>
      </c>
    </row>
    <row r="10032" spans="1:8" x14ac:dyDescent="0.2">
      <c r="A10032" s="6">
        <v>30403180</v>
      </c>
      <c r="B10032" s="6" t="s">
        <v>34582</v>
      </c>
      <c r="C10032" s="6" t="s">
        <v>34583</v>
      </c>
      <c r="D10032" s="6" t="s">
        <v>24703</v>
      </c>
      <c r="E10032" s="6" t="s">
        <v>18414</v>
      </c>
      <c r="F10032" s="6" t="s">
        <v>34584</v>
      </c>
      <c r="G10032" s="6" t="s">
        <v>34585</v>
      </c>
      <c r="H10032" s="79">
        <v>15707.992348</v>
      </c>
    </row>
    <row r="10033" spans="1:8" x14ac:dyDescent="0.2">
      <c r="A10033" s="6">
        <v>30370172</v>
      </c>
      <c r="B10033" s="6" t="s">
        <v>34586</v>
      </c>
      <c r="C10033" s="6" t="s">
        <v>5694</v>
      </c>
      <c r="D10033" s="6" t="s">
        <v>24711</v>
      </c>
      <c r="E10033" s="6" t="s">
        <v>5893</v>
      </c>
      <c r="F10033" s="6" t="s">
        <v>34587</v>
      </c>
      <c r="G10033" s="6" t="s">
        <v>34588</v>
      </c>
      <c r="H10033" s="79">
        <v>15714.353166000001</v>
      </c>
    </row>
    <row r="10034" spans="1:8" x14ac:dyDescent="0.2">
      <c r="A10034" s="6">
        <v>30240368</v>
      </c>
      <c r="B10034" s="6" t="s">
        <v>34589</v>
      </c>
      <c r="C10034" s="6" t="s">
        <v>5694</v>
      </c>
      <c r="D10034" s="6" t="s">
        <v>24715</v>
      </c>
      <c r="E10034" s="6" t="s">
        <v>5893</v>
      </c>
      <c r="F10034" s="6" t="s">
        <v>34590</v>
      </c>
      <c r="G10034" s="6" t="s">
        <v>34591</v>
      </c>
      <c r="H10034" s="79">
        <v>15714.353166000001</v>
      </c>
    </row>
    <row r="10035" spans="1:8" x14ac:dyDescent="0.2">
      <c r="A10035" s="6">
        <v>30209295</v>
      </c>
      <c r="B10035" s="6" t="s">
        <v>34592</v>
      </c>
      <c r="C10035" s="6" t="s">
        <v>7751</v>
      </c>
      <c r="D10035" s="6" t="s">
        <v>19180</v>
      </c>
      <c r="E10035" s="6" t="s">
        <v>5893</v>
      </c>
      <c r="F10035" s="6" t="s">
        <v>34593</v>
      </c>
      <c r="G10035" s="6" t="s">
        <v>34594</v>
      </c>
      <c r="H10035" s="79">
        <v>15736.426765</v>
      </c>
    </row>
    <row r="10036" spans="1:8" x14ac:dyDescent="0.2">
      <c r="A10036" s="6">
        <v>30240947</v>
      </c>
      <c r="B10036" s="6" t="s">
        <v>34595</v>
      </c>
      <c r="C10036" s="6" t="s">
        <v>23554</v>
      </c>
      <c r="D10036" s="6" t="s">
        <v>19180</v>
      </c>
      <c r="E10036" s="6" t="s">
        <v>5893</v>
      </c>
      <c r="F10036" s="6" t="s">
        <v>34596</v>
      </c>
      <c r="G10036" s="6" t="s">
        <v>34597</v>
      </c>
      <c r="H10036" s="79">
        <v>15760.268028</v>
      </c>
    </row>
    <row r="10037" spans="1:8" x14ac:dyDescent="0.2">
      <c r="A10037" s="6">
        <v>30204341</v>
      </c>
      <c r="B10037" s="6" t="s">
        <v>34598</v>
      </c>
      <c r="C10037" s="6" t="s">
        <v>6645</v>
      </c>
      <c r="D10037" s="6" t="s">
        <v>6122</v>
      </c>
      <c r="E10037" s="6" t="s">
        <v>5638</v>
      </c>
      <c r="F10037" s="6" t="s">
        <v>34599</v>
      </c>
      <c r="G10037" s="6" t="s">
        <v>34600</v>
      </c>
      <c r="H10037" s="79">
        <v>15807.298268</v>
      </c>
    </row>
    <row r="10038" spans="1:8" x14ac:dyDescent="0.2">
      <c r="A10038" s="6">
        <v>30424333</v>
      </c>
      <c r="B10038" s="6" t="s">
        <v>34601</v>
      </c>
      <c r="C10038" s="6" t="s">
        <v>6649</v>
      </c>
      <c r="D10038" s="6" t="s">
        <v>6122</v>
      </c>
      <c r="E10038" s="6" t="s">
        <v>5638</v>
      </c>
      <c r="F10038" s="6" t="s">
        <v>34602</v>
      </c>
      <c r="G10038" s="6" t="s">
        <v>34603</v>
      </c>
      <c r="H10038" s="79">
        <v>15807.298268</v>
      </c>
    </row>
    <row r="10039" spans="1:8" x14ac:dyDescent="0.2">
      <c r="A10039" s="6">
        <v>30045177</v>
      </c>
      <c r="B10039" s="6" t="s">
        <v>34604</v>
      </c>
      <c r="C10039" s="6" t="s">
        <v>6653</v>
      </c>
      <c r="D10039" s="6" t="s">
        <v>6122</v>
      </c>
      <c r="E10039" s="6" t="s">
        <v>5638</v>
      </c>
      <c r="F10039" s="6" t="s">
        <v>34605</v>
      </c>
      <c r="G10039" s="6" t="s">
        <v>34606</v>
      </c>
      <c r="H10039" s="79">
        <v>15807.298268</v>
      </c>
    </row>
    <row r="10040" spans="1:8" x14ac:dyDescent="0.2">
      <c r="A10040" s="6">
        <v>30231542</v>
      </c>
      <c r="B10040" s="6" t="s">
        <v>34607</v>
      </c>
      <c r="C10040" s="6" t="s">
        <v>6604</v>
      </c>
      <c r="D10040" s="6" t="s">
        <v>18044</v>
      </c>
      <c r="E10040" s="6" t="s">
        <v>5638</v>
      </c>
      <c r="F10040" s="6" t="s">
        <v>34608</v>
      </c>
      <c r="G10040" s="6" t="s">
        <v>34609</v>
      </c>
      <c r="H10040" s="79">
        <v>15823.265039</v>
      </c>
    </row>
    <row r="10041" spans="1:8" x14ac:dyDescent="0.2">
      <c r="A10041" s="6">
        <v>30369637</v>
      </c>
      <c r="B10041" s="6" t="s">
        <v>34610</v>
      </c>
      <c r="C10041" s="6" t="s">
        <v>7346</v>
      </c>
      <c r="D10041" s="6" t="s">
        <v>18044</v>
      </c>
      <c r="E10041" s="6" t="s">
        <v>5638</v>
      </c>
      <c r="F10041" s="6" t="s">
        <v>34611</v>
      </c>
      <c r="G10041" s="6" t="s">
        <v>34612</v>
      </c>
      <c r="H10041" s="79">
        <v>15872.174414999999</v>
      </c>
    </row>
    <row r="10042" spans="1:8" x14ac:dyDescent="0.2">
      <c r="A10042" s="6">
        <v>30133460</v>
      </c>
      <c r="B10042" s="6" t="s">
        <v>34613</v>
      </c>
      <c r="C10042" s="6" t="s">
        <v>6572</v>
      </c>
      <c r="D10042" s="6" t="s">
        <v>13301</v>
      </c>
      <c r="E10042" s="6" t="s">
        <v>5638</v>
      </c>
      <c r="F10042" s="6" t="s">
        <v>34614</v>
      </c>
      <c r="G10042" s="6" t="s">
        <v>34615</v>
      </c>
      <c r="H10042" s="79">
        <v>15932.796455</v>
      </c>
    </row>
    <row r="10043" spans="1:8" x14ac:dyDescent="0.2">
      <c r="A10043" s="6">
        <v>30366077</v>
      </c>
      <c r="B10043" s="6" t="s">
        <v>34616</v>
      </c>
      <c r="C10043" s="6" t="s">
        <v>6576</v>
      </c>
      <c r="D10043" s="6" t="s">
        <v>13301</v>
      </c>
      <c r="E10043" s="6" t="s">
        <v>5638</v>
      </c>
      <c r="F10043" s="6" t="s">
        <v>34617</v>
      </c>
      <c r="G10043" s="6" t="s">
        <v>34618</v>
      </c>
      <c r="H10043" s="79">
        <v>15932.796455</v>
      </c>
    </row>
    <row r="10044" spans="1:8" x14ac:dyDescent="0.2">
      <c r="A10044" s="6">
        <v>30011586</v>
      </c>
      <c r="B10044" s="6" t="s">
        <v>34619</v>
      </c>
      <c r="C10044" s="6" t="s">
        <v>6580</v>
      </c>
      <c r="D10044" s="6" t="s">
        <v>13301</v>
      </c>
      <c r="E10044" s="6" t="s">
        <v>5638</v>
      </c>
      <c r="F10044" s="6" t="s">
        <v>34620</v>
      </c>
      <c r="G10044" s="6" t="s">
        <v>34621</v>
      </c>
      <c r="H10044" s="79">
        <v>15932.796455</v>
      </c>
    </row>
    <row r="10045" spans="1:8" x14ac:dyDescent="0.2">
      <c r="A10045" s="6">
        <v>30311096</v>
      </c>
      <c r="B10045" s="6" t="s">
        <v>34622</v>
      </c>
      <c r="C10045" s="6" t="s">
        <v>5670</v>
      </c>
      <c r="D10045" s="6" t="s">
        <v>19176</v>
      </c>
      <c r="E10045" s="6" t="s">
        <v>5893</v>
      </c>
      <c r="F10045" s="6" t="s">
        <v>34623</v>
      </c>
      <c r="G10045" s="6" t="s">
        <v>34624</v>
      </c>
      <c r="H10045" s="79">
        <v>15947.000642000001</v>
      </c>
    </row>
    <row r="10046" spans="1:8" x14ac:dyDescent="0.2">
      <c r="A10046" s="6">
        <v>30398351</v>
      </c>
      <c r="B10046" s="6" t="s">
        <v>34625</v>
      </c>
      <c r="C10046" s="6" t="s">
        <v>5670</v>
      </c>
      <c r="D10046" s="6" t="s">
        <v>19180</v>
      </c>
      <c r="E10046" s="6" t="s">
        <v>5893</v>
      </c>
      <c r="F10046" s="6" t="s">
        <v>34626</v>
      </c>
      <c r="G10046" s="6" t="s">
        <v>34627</v>
      </c>
      <c r="H10046" s="79">
        <v>15947.000642000001</v>
      </c>
    </row>
    <row r="10047" spans="1:8" x14ac:dyDescent="0.2">
      <c r="A10047" s="6">
        <v>30145125</v>
      </c>
      <c r="B10047" s="6" t="s">
        <v>34628</v>
      </c>
      <c r="C10047" s="6" t="s">
        <v>7628</v>
      </c>
      <c r="D10047" s="6" t="s">
        <v>19176</v>
      </c>
      <c r="E10047" s="6" t="s">
        <v>5893</v>
      </c>
      <c r="F10047" s="6" t="s">
        <v>34629</v>
      </c>
      <c r="G10047" s="6" t="s">
        <v>34630</v>
      </c>
      <c r="H10047" s="79">
        <v>15973.160727</v>
      </c>
    </row>
    <row r="10048" spans="1:8" x14ac:dyDescent="0.2">
      <c r="A10048" s="6">
        <v>30328791</v>
      </c>
      <c r="B10048" s="6" t="s">
        <v>34631</v>
      </c>
      <c r="C10048" s="6" t="s">
        <v>7632</v>
      </c>
      <c r="D10048" s="6" t="s">
        <v>19176</v>
      </c>
      <c r="E10048" s="6" t="s">
        <v>5893</v>
      </c>
      <c r="F10048" s="6" t="s">
        <v>34632</v>
      </c>
      <c r="G10048" s="6" t="s">
        <v>34633</v>
      </c>
      <c r="H10048" s="79">
        <v>15973.160727</v>
      </c>
    </row>
    <row r="10049" spans="1:8" x14ac:dyDescent="0.2">
      <c r="A10049" s="6">
        <v>30205464</v>
      </c>
      <c r="B10049" s="6" t="s">
        <v>34634</v>
      </c>
      <c r="C10049" s="6" t="s">
        <v>7636</v>
      </c>
      <c r="D10049" s="6" t="s">
        <v>19176</v>
      </c>
      <c r="E10049" s="6" t="s">
        <v>5893</v>
      </c>
      <c r="F10049" s="6" t="s">
        <v>34635</v>
      </c>
      <c r="G10049" s="6" t="s">
        <v>34636</v>
      </c>
      <c r="H10049" s="79">
        <v>15973.160727</v>
      </c>
    </row>
    <row r="10050" spans="1:8" x14ac:dyDescent="0.2">
      <c r="A10050" s="6">
        <v>30194537</v>
      </c>
      <c r="B10050" s="6" t="s">
        <v>34637</v>
      </c>
      <c r="C10050" s="6" t="s">
        <v>7628</v>
      </c>
      <c r="D10050" s="6" t="s">
        <v>19180</v>
      </c>
      <c r="E10050" s="6" t="s">
        <v>5893</v>
      </c>
      <c r="F10050" s="6" t="s">
        <v>34638</v>
      </c>
      <c r="G10050" s="6" t="s">
        <v>34639</v>
      </c>
      <c r="H10050" s="79">
        <v>15973.160727</v>
      </c>
    </row>
    <row r="10051" spans="1:8" x14ac:dyDescent="0.2">
      <c r="A10051" s="6">
        <v>30398641</v>
      </c>
      <c r="B10051" s="6" t="s">
        <v>34640</v>
      </c>
      <c r="C10051" s="6" t="s">
        <v>7632</v>
      </c>
      <c r="D10051" s="6" t="s">
        <v>19180</v>
      </c>
      <c r="E10051" s="6" t="s">
        <v>5893</v>
      </c>
      <c r="F10051" s="6" t="s">
        <v>34641</v>
      </c>
      <c r="G10051" s="6" t="s">
        <v>34642</v>
      </c>
      <c r="H10051" s="79">
        <v>15973.160727</v>
      </c>
    </row>
    <row r="10052" spans="1:8" x14ac:dyDescent="0.2">
      <c r="A10052" s="6">
        <v>30213057</v>
      </c>
      <c r="B10052" s="6" t="s">
        <v>34643</v>
      </c>
      <c r="C10052" s="6" t="s">
        <v>7636</v>
      </c>
      <c r="D10052" s="6" t="s">
        <v>19180</v>
      </c>
      <c r="E10052" s="6" t="s">
        <v>5893</v>
      </c>
      <c r="F10052" s="6" t="s">
        <v>34644</v>
      </c>
      <c r="G10052" s="6" t="s">
        <v>34645</v>
      </c>
      <c r="H10052" s="79">
        <v>15973.160727</v>
      </c>
    </row>
    <row r="10053" spans="1:8" x14ac:dyDescent="0.2">
      <c r="A10053" s="6">
        <v>30094438</v>
      </c>
      <c r="B10053" s="6" t="s">
        <v>34646</v>
      </c>
      <c r="C10053" s="6" t="s">
        <v>6230</v>
      </c>
      <c r="D10053" s="6" t="s">
        <v>17973</v>
      </c>
      <c r="E10053" s="6" t="s">
        <v>5893</v>
      </c>
      <c r="F10053" s="6" t="s">
        <v>34647</v>
      </c>
      <c r="G10053" s="6" t="s">
        <v>34648</v>
      </c>
      <c r="H10053" s="79">
        <v>15987.348746</v>
      </c>
    </row>
    <row r="10054" spans="1:8" x14ac:dyDescent="0.2">
      <c r="A10054" s="6">
        <v>30115701</v>
      </c>
      <c r="B10054" s="6" t="s">
        <v>34649</v>
      </c>
      <c r="C10054" s="6" t="s">
        <v>8440</v>
      </c>
      <c r="D10054" s="6" t="s">
        <v>17969</v>
      </c>
      <c r="E10054" s="6" t="s">
        <v>5893</v>
      </c>
      <c r="F10054" s="6" t="s">
        <v>34650</v>
      </c>
      <c r="G10054" s="6" t="s">
        <v>34651</v>
      </c>
      <c r="H10054" s="79">
        <v>16000.868328</v>
      </c>
    </row>
    <row r="10055" spans="1:8" x14ac:dyDescent="0.2">
      <c r="A10055" s="6">
        <v>30341354</v>
      </c>
      <c r="B10055" s="6" t="s">
        <v>34652</v>
      </c>
      <c r="C10055" s="6" t="s">
        <v>8440</v>
      </c>
      <c r="D10055" s="6" t="s">
        <v>17973</v>
      </c>
      <c r="E10055" s="6" t="s">
        <v>5893</v>
      </c>
      <c r="F10055" s="6" t="s">
        <v>34653</v>
      </c>
      <c r="G10055" s="6" t="s">
        <v>34654</v>
      </c>
      <c r="H10055" s="79">
        <v>16000.868328</v>
      </c>
    </row>
    <row r="10056" spans="1:8" x14ac:dyDescent="0.2">
      <c r="A10056" s="6">
        <v>30357105</v>
      </c>
      <c r="B10056" s="6" t="s">
        <v>34655</v>
      </c>
      <c r="C10056" s="6" t="s">
        <v>5710</v>
      </c>
      <c r="D10056" s="6" t="s">
        <v>17993</v>
      </c>
      <c r="E10056" s="6" t="s">
        <v>15819</v>
      </c>
      <c r="F10056" s="6" t="s">
        <v>34656</v>
      </c>
      <c r="G10056" s="6" t="s">
        <v>34657</v>
      </c>
      <c r="H10056" s="79">
        <v>16024.93281</v>
      </c>
    </row>
    <row r="10057" spans="1:8" x14ac:dyDescent="0.2">
      <c r="A10057" s="6">
        <v>30157188</v>
      </c>
      <c r="B10057" s="6" t="s">
        <v>34658</v>
      </c>
      <c r="C10057" s="6" t="s">
        <v>7747</v>
      </c>
      <c r="D10057" s="6" t="s">
        <v>19176</v>
      </c>
      <c r="E10057" s="6" t="s">
        <v>5893</v>
      </c>
      <c r="F10057" s="6" t="s">
        <v>34659</v>
      </c>
      <c r="G10057" s="6" t="s">
        <v>34660</v>
      </c>
      <c r="H10057" s="79">
        <v>16039.880073</v>
      </c>
    </row>
    <row r="10058" spans="1:8" x14ac:dyDescent="0.2">
      <c r="A10058" s="6">
        <v>30065162</v>
      </c>
      <c r="B10058" s="6" t="s">
        <v>34661</v>
      </c>
      <c r="C10058" s="6" t="s">
        <v>6242</v>
      </c>
      <c r="D10058" s="6" t="s">
        <v>22958</v>
      </c>
      <c r="E10058" s="6" t="s">
        <v>5638</v>
      </c>
      <c r="F10058" s="6" t="s">
        <v>34662</v>
      </c>
      <c r="G10058" s="6" t="s">
        <v>34663</v>
      </c>
      <c r="H10058" s="79">
        <v>16132.028904999999</v>
      </c>
    </row>
    <row r="10059" spans="1:8" x14ac:dyDescent="0.2">
      <c r="A10059" s="6">
        <v>30133367</v>
      </c>
      <c r="B10059" s="6" t="s">
        <v>34664</v>
      </c>
      <c r="C10059" s="6" t="s">
        <v>8436</v>
      </c>
      <c r="D10059" s="6" t="s">
        <v>22958</v>
      </c>
      <c r="E10059" s="6" t="s">
        <v>5638</v>
      </c>
      <c r="F10059" s="6" t="s">
        <v>34665</v>
      </c>
      <c r="G10059" s="6" t="s">
        <v>34666</v>
      </c>
      <c r="H10059" s="79">
        <v>16132.028904999999</v>
      </c>
    </row>
    <row r="10060" spans="1:8" x14ac:dyDescent="0.2">
      <c r="A10060" s="6">
        <v>30242355</v>
      </c>
      <c r="B10060" s="6" t="s">
        <v>34667</v>
      </c>
      <c r="C10060" s="6" t="s">
        <v>6242</v>
      </c>
      <c r="D10060" s="6" t="s">
        <v>7351</v>
      </c>
      <c r="E10060" s="6" t="s">
        <v>5638</v>
      </c>
      <c r="F10060" s="6" t="s">
        <v>34668</v>
      </c>
      <c r="G10060" s="6" t="s">
        <v>34669</v>
      </c>
      <c r="H10060" s="79">
        <v>16132.028904999999</v>
      </c>
    </row>
    <row r="10061" spans="1:8" x14ac:dyDescent="0.2">
      <c r="A10061" s="6">
        <v>30096132</v>
      </c>
      <c r="B10061" s="6" t="s">
        <v>34670</v>
      </c>
      <c r="C10061" s="6" t="s">
        <v>8436</v>
      </c>
      <c r="D10061" s="6" t="s">
        <v>7351</v>
      </c>
      <c r="E10061" s="6" t="s">
        <v>5638</v>
      </c>
      <c r="F10061" s="6" t="s">
        <v>34671</v>
      </c>
      <c r="G10061" s="6" t="s">
        <v>34672</v>
      </c>
      <c r="H10061" s="79">
        <v>16132.028904999999</v>
      </c>
    </row>
    <row r="10062" spans="1:8" x14ac:dyDescent="0.2">
      <c r="A10062" s="6">
        <v>30073155</v>
      </c>
      <c r="B10062" s="6" t="s">
        <v>34673</v>
      </c>
      <c r="C10062" s="6" t="s">
        <v>23554</v>
      </c>
      <c r="D10062" s="6" t="s">
        <v>19176</v>
      </c>
      <c r="E10062" s="6" t="s">
        <v>5893</v>
      </c>
      <c r="F10062" s="6" t="s">
        <v>34674</v>
      </c>
      <c r="G10062" s="6" t="s">
        <v>34675</v>
      </c>
      <c r="H10062" s="79">
        <v>16152.659863999999</v>
      </c>
    </row>
    <row r="10063" spans="1:8" x14ac:dyDescent="0.2">
      <c r="A10063" s="6">
        <v>30001217</v>
      </c>
      <c r="B10063" s="6" t="s">
        <v>34676</v>
      </c>
      <c r="C10063" s="6" t="s">
        <v>7242</v>
      </c>
      <c r="D10063" s="6" t="s">
        <v>13301</v>
      </c>
      <c r="E10063" s="6" t="s">
        <v>5638</v>
      </c>
      <c r="F10063" s="6" t="s">
        <v>34677</v>
      </c>
      <c r="G10063" s="6" t="s">
        <v>34678</v>
      </c>
      <c r="H10063" s="79">
        <v>16216.362227</v>
      </c>
    </row>
    <row r="10064" spans="1:8" x14ac:dyDescent="0.2">
      <c r="A10064" s="6">
        <v>30255129</v>
      </c>
      <c r="B10064" s="6" t="s">
        <v>34679</v>
      </c>
      <c r="C10064" s="6" t="s">
        <v>7246</v>
      </c>
      <c r="D10064" s="6" t="s">
        <v>13301</v>
      </c>
      <c r="E10064" s="6" t="s">
        <v>5638</v>
      </c>
      <c r="F10064" s="6" t="s">
        <v>34680</v>
      </c>
      <c r="G10064" s="6" t="s">
        <v>34681</v>
      </c>
      <c r="H10064" s="79">
        <v>16216.362227</v>
      </c>
    </row>
    <row r="10065" spans="1:8" x14ac:dyDescent="0.2">
      <c r="A10065" s="6">
        <v>30072724</v>
      </c>
      <c r="B10065" s="6" t="s">
        <v>34682</v>
      </c>
      <c r="C10065" s="6" t="s">
        <v>8509</v>
      </c>
      <c r="D10065" s="6" t="s">
        <v>13301</v>
      </c>
      <c r="E10065" s="6" t="s">
        <v>5638</v>
      </c>
      <c r="F10065" s="6" t="s">
        <v>34683</v>
      </c>
      <c r="G10065" s="6" t="s">
        <v>34684</v>
      </c>
      <c r="H10065" s="79">
        <v>16216.362227</v>
      </c>
    </row>
    <row r="10066" spans="1:8" x14ac:dyDescent="0.2">
      <c r="A10066" s="6">
        <v>30256468</v>
      </c>
      <c r="B10066" s="6" t="s">
        <v>34685</v>
      </c>
      <c r="C10066" s="6" t="s">
        <v>8513</v>
      </c>
      <c r="D10066" s="6" t="s">
        <v>13301</v>
      </c>
      <c r="E10066" s="6" t="s">
        <v>5638</v>
      </c>
      <c r="F10066" s="6" t="s">
        <v>34686</v>
      </c>
      <c r="G10066" s="6" t="s">
        <v>34687</v>
      </c>
      <c r="H10066" s="79">
        <v>16216.362227</v>
      </c>
    </row>
    <row r="10067" spans="1:8" x14ac:dyDescent="0.2">
      <c r="A10067" s="6">
        <v>30028318</v>
      </c>
      <c r="B10067" s="6" t="s">
        <v>34688</v>
      </c>
      <c r="C10067" s="6" t="s">
        <v>8517</v>
      </c>
      <c r="D10067" s="6" t="s">
        <v>13301</v>
      </c>
      <c r="E10067" s="6" t="s">
        <v>5638</v>
      </c>
      <c r="F10067" s="6" t="s">
        <v>34689</v>
      </c>
      <c r="G10067" s="6" t="s">
        <v>34690</v>
      </c>
      <c r="H10067" s="79">
        <v>16216.362227</v>
      </c>
    </row>
    <row r="10068" spans="1:8" x14ac:dyDescent="0.2">
      <c r="A10068" s="6">
        <v>30338000</v>
      </c>
      <c r="B10068" s="6" t="s">
        <v>34691</v>
      </c>
      <c r="C10068" s="6" t="s">
        <v>8521</v>
      </c>
      <c r="D10068" s="6" t="s">
        <v>13301</v>
      </c>
      <c r="E10068" s="6" t="s">
        <v>5638</v>
      </c>
      <c r="F10068" s="6" t="s">
        <v>34692</v>
      </c>
      <c r="G10068" s="6" t="s">
        <v>34693</v>
      </c>
      <c r="H10068" s="79">
        <v>16216.362227</v>
      </c>
    </row>
    <row r="10069" spans="1:8" x14ac:dyDescent="0.2">
      <c r="A10069" s="6">
        <v>30320747</v>
      </c>
      <c r="B10069" s="6" t="s">
        <v>34694</v>
      </c>
      <c r="C10069" s="6" t="s">
        <v>8525</v>
      </c>
      <c r="D10069" s="6" t="s">
        <v>13301</v>
      </c>
      <c r="E10069" s="6" t="s">
        <v>5638</v>
      </c>
      <c r="F10069" s="6" t="s">
        <v>34695</v>
      </c>
      <c r="G10069" s="6" t="s">
        <v>34696</v>
      </c>
      <c r="H10069" s="79">
        <v>16216.362227</v>
      </c>
    </row>
    <row r="10070" spans="1:8" x14ac:dyDescent="0.2">
      <c r="A10070" s="6">
        <v>30282255</v>
      </c>
      <c r="B10070" s="6" t="s">
        <v>34697</v>
      </c>
      <c r="C10070" s="6" t="s">
        <v>6460</v>
      </c>
      <c r="D10070" s="6" t="s">
        <v>17969</v>
      </c>
      <c r="E10070" s="6" t="s">
        <v>5893</v>
      </c>
      <c r="F10070" s="6" t="s">
        <v>34698</v>
      </c>
      <c r="G10070" s="6" t="s">
        <v>34699</v>
      </c>
      <c r="H10070" s="79">
        <v>16242.033207</v>
      </c>
    </row>
    <row r="10071" spans="1:8" x14ac:dyDescent="0.2">
      <c r="A10071" s="6">
        <v>30000348</v>
      </c>
      <c r="B10071" s="6" t="s">
        <v>34700</v>
      </c>
      <c r="C10071" s="6" t="s">
        <v>6460</v>
      </c>
      <c r="D10071" s="6" t="s">
        <v>17973</v>
      </c>
      <c r="E10071" s="6" t="s">
        <v>5893</v>
      </c>
      <c r="F10071" s="6" t="s">
        <v>34701</v>
      </c>
      <c r="G10071" s="6" t="s">
        <v>34702</v>
      </c>
      <c r="H10071" s="79">
        <v>16242.033207</v>
      </c>
    </row>
    <row r="10072" spans="1:8" x14ac:dyDescent="0.2">
      <c r="A10072" s="6">
        <v>30217926</v>
      </c>
      <c r="B10072" s="6" t="s">
        <v>34703</v>
      </c>
      <c r="C10072" s="6" t="s">
        <v>34704</v>
      </c>
      <c r="D10072" s="6" t="s">
        <v>24703</v>
      </c>
      <c r="E10072" s="6" t="s">
        <v>18414</v>
      </c>
      <c r="F10072" s="6" t="s">
        <v>34705</v>
      </c>
      <c r="G10072" s="6" t="s">
        <v>34706</v>
      </c>
      <c r="H10072" s="79">
        <v>16327.708414000001</v>
      </c>
    </row>
    <row r="10073" spans="1:8" x14ac:dyDescent="0.2">
      <c r="A10073" s="6">
        <v>30302058</v>
      </c>
      <c r="B10073" s="6" t="s">
        <v>34707</v>
      </c>
      <c r="C10073" s="6" t="s">
        <v>34704</v>
      </c>
      <c r="D10073" s="6" t="s">
        <v>33383</v>
      </c>
      <c r="E10073" s="6" t="s">
        <v>18414</v>
      </c>
      <c r="F10073" s="6" t="s">
        <v>34708</v>
      </c>
      <c r="G10073" s="6" t="s">
        <v>34709</v>
      </c>
      <c r="H10073" s="79">
        <v>16327.708414000001</v>
      </c>
    </row>
    <row r="10074" spans="1:8" x14ac:dyDescent="0.2">
      <c r="A10074" s="6">
        <v>30087140</v>
      </c>
      <c r="B10074" s="6" t="s">
        <v>34710</v>
      </c>
      <c r="C10074" s="6" t="s">
        <v>8209</v>
      </c>
      <c r="D10074" s="6" t="s">
        <v>17969</v>
      </c>
      <c r="E10074" s="6" t="s">
        <v>5893</v>
      </c>
      <c r="F10074" s="6" t="s">
        <v>34711</v>
      </c>
      <c r="G10074" s="6" t="s">
        <v>34712</v>
      </c>
      <c r="H10074" s="79">
        <v>16345.455684</v>
      </c>
    </row>
    <row r="10075" spans="1:8" x14ac:dyDescent="0.2">
      <c r="A10075" s="6">
        <v>30230888</v>
      </c>
      <c r="B10075" s="6" t="s">
        <v>34713</v>
      </c>
      <c r="C10075" s="6" t="s">
        <v>8209</v>
      </c>
      <c r="D10075" s="6" t="s">
        <v>17973</v>
      </c>
      <c r="E10075" s="6" t="s">
        <v>5893</v>
      </c>
      <c r="F10075" s="6" t="s">
        <v>34714</v>
      </c>
      <c r="G10075" s="6" t="s">
        <v>34715</v>
      </c>
      <c r="H10075" s="79">
        <v>16345.455684</v>
      </c>
    </row>
    <row r="10076" spans="1:8" x14ac:dyDescent="0.2">
      <c r="A10076" s="6">
        <v>30105159</v>
      </c>
      <c r="B10076" s="6" t="s">
        <v>34716</v>
      </c>
      <c r="C10076" s="6" t="s">
        <v>8213</v>
      </c>
      <c r="D10076" s="6" t="s">
        <v>17973</v>
      </c>
      <c r="E10076" s="6" t="s">
        <v>5893</v>
      </c>
      <c r="F10076" s="6" t="s">
        <v>34717</v>
      </c>
      <c r="G10076" s="6" t="s">
        <v>34718</v>
      </c>
      <c r="H10076" s="79">
        <v>16345.455684</v>
      </c>
    </row>
    <row r="10077" spans="1:8" x14ac:dyDescent="0.2">
      <c r="A10077" s="6">
        <v>30205649</v>
      </c>
      <c r="B10077" s="6" t="s">
        <v>34719</v>
      </c>
      <c r="C10077" s="6" t="s">
        <v>5782</v>
      </c>
      <c r="D10077" s="6" t="s">
        <v>18870</v>
      </c>
      <c r="E10077" s="6" t="s">
        <v>5638</v>
      </c>
      <c r="F10077" s="6" t="s">
        <v>34720</v>
      </c>
      <c r="G10077" s="6" t="s">
        <v>34721</v>
      </c>
      <c r="H10077" s="79">
        <v>16389.878328999999</v>
      </c>
    </row>
    <row r="10078" spans="1:8" x14ac:dyDescent="0.2">
      <c r="A10078" s="6">
        <v>30260431</v>
      </c>
      <c r="B10078" s="6" t="s">
        <v>34722</v>
      </c>
      <c r="C10078" s="6" t="s">
        <v>8719</v>
      </c>
      <c r="D10078" s="6" t="s">
        <v>17993</v>
      </c>
      <c r="E10078" s="6" t="s">
        <v>15819</v>
      </c>
      <c r="F10078" s="6" t="s">
        <v>34723</v>
      </c>
      <c r="G10078" s="6" t="s">
        <v>34724</v>
      </c>
      <c r="H10078" s="79">
        <v>16407.561731999998</v>
      </c>
    </row>
    <row r="10079" spans="1:8" x14ac:dyDescent="0.2">
      <c r="A10079" s="6">
        <v>30256881</v>
      </c>
      <c r="B10079" s="6" t="s">
        <v>34725</v>
      </c>
      <c r="C10079" s="6" t="s">
        <v>8719</v>
      </c>
      <c r="D10079" s="6" t="s">
        <v>17997</v>
      </c>
      <c r="E10079" s="6" t="s">
        <v>15819</v>
      </c>
      <c r="F10079" s="6" t="s">
        <v>34726</v>
      </c>
      <c r="G10079" s="6" t="s">
        <v>34727</v>
      </c>
      <c r="H10079" s="79">
        <v>16407.561731999998</v>
      </c>
    </row>
    <row r="10080" spans="1:8" x14ac:dyDescent="0.2">
      <c r="A10080" s="6">
        <v>30217589</v>
      </c>
      <c r="B10080" s="6" t="s">
        <v>34728</v>
      </c>
      <c r="C10080" s="6" t="s">
        <v>7338</v>
      </c>
      <c r="D10080" s="6" t="s">
        <v>7351</v>
      </c>
      <c r="E10080" s="6" t="s">
        <v>5638</v>
      </c>
      <c r="F10080" s="6" t="s">
        <v>34729</v>
      </c>
      <c r="G10080" s="6" t="s">
        <v>34730</v>
      </c>
      <c r="H10080" s="79">
        <v>16454.022098000001</v>
      </c>
    </row>
    <row r="10081" spans="1:8" x14ac:dyDescent="0.2">
      <c r="A10081" s="6">
        <v>30158321</v>
      </c>
      <c r="B10081" s="6" t="s">
        <v>34731</v>
      </c>
      <c r="C10081" s="6" t="s">
        <v>7338</v>
      </c>
      <c r="D10081" s="6" t="s">
        <v>7755</v>
      </c>
      <c r="E10081" s="6" t="s">
        <v>5638</v>
      </c>
      <c r="F10081" s="6" t="s">
        <v>34732</v>
      </c>
      <c r="G10081" s="6" t="s">
        <v>34733</v>
      </c>
      <c r="H10081" s="79">
        <v>16454.022098000001</v>
      </c>
    </row>
    <row r="10082" spans="1:8" x14ac:dyDescent="0.2">
      <c r="A10082" s="6">
        <v>30286256</v>
      </c>
      <c r="B10082" s="6" t="s">
        <v>34734</v>
      </c>
      <c r="C10082" s="6" t="s">
        <v>34735</v>
      </c>
      <c r="D10082" s="6" t="s">
        <v>18868</v>
      </c>
      <c r="E10082" s="6" t="s">
        <v>5638</v>
      </c>
      <c r="F10082" s="6" t="s">
        <v>34736</v>
      </c>
      <c r="G10082" s="6" t="s">
        <v>34737</v>
      </c>
      <c r="H10082" s="79">
        <v>16501.016179999999</v>
      </c>
    </row>
    <row r="10083" spans="1:8" x14ac:dyDescent="0.2">
      <c r="A10083" s="6">
        <v>30290855</v>
      </c>
      <c r="B10083" s="6" t="s">
        <v>34738</v>
      </c>
      <c r="C10083" s="6" t="s">
        <v>34739</v>
      </c>
      <c r="D10083" s="6" t="s">
        <v>18868</v>
      </c>
      <c r="E10083" s="6" t="s">
        <v>5638</v>
      </c>
      <c r="F10083" s="6" t="s">
        <v>34740</v>
      </c>
      <c r="G10083" s="6" t="s">
        <v>34741</v>
      </c>
      <c r="H10083" s="79">
        <v>16501.016179999999</v>
      </c>
    </row>
    <row r="10084" spans="1:8" x14ac:dyDescent="0.2">
      <c r="A10084" s="6">
        <v>30146572</v>
      </c>
      <c r="B10084" s="6" t="s">
        <v>34742</v>
      </c>
      <c r="C10084" s="6" t="s">
        <v>34743</v>
      </c>
      <c r="D10084" s="6" t="s">
        <v>18868</v>
      </c>
      <c r="E10084" s="6" t="s">
        <v>5638</v>
      </c>
      <c r="F10084" s="6" t="s">
        <v>34744</v>
      </c>
      <c r="G10084" s="6" t="s">
        <v>34745</v>
      </c>
      <c r="H10084" s="79">
        <v>16501.016179999999</v>
      </c>
    </row>
    <row r="10085" spans="1:8" x14ac:dyDescent="0.2">
      <c r="A10085" s="6">
        <v>30305561</v>
      </c>
      <c r="B10085" s="6" t="s">
        <v>34746</v>
      </c>
      <c r="C10085" s="6" t="s">
        <v>34747</v>
      </c>
      <c r="D10085" s="6" t="s">
        <v>18868</v>
      </c>
      <c r="E10085" s="6" t="s">
        <v>5638</v>
      </c>
      <c r="F10085" s="6" t="s">
        <v>34748</v>
      </c>
      <c r="G10085" s="6" t="s">
        <v>34749</v>
      </c>
      <c r="H10085" s="79">
        <v>16501.016179999999</v>
      </c>
    </row>
    <row r="10086" spans="1:8" x14ac:dyDescent="0.2">
      <c r="A10086" s="6">
        <v>30124337</v>
      </c>
      <c r="B10086" s="6" t="s">
        <v>34750</v>
      </c>
      <c r="C10086" s="6" t="s">
        <v>34751</v>
      </c>
      <c r="D10086" s="6" t="s">
        <v>18868</v>
      </c>
      <c r="E10086" s="6" t="s">
        <v>5638</v>
      </c>
      <c r="F10086" s="6" t="s">
        <v>34752</v>
      </c>
      <c r="G10086" s="6" t="s">
        <v>34753</v>
      </c>
      <c r="H10086" s="79">
        <v>16501.016179999999</v>
      </c>
    </row>
    <row r="10087" spans="1:8" x14ac:dyDescent="0.2">
      <c r="A10087" s="6">
        <v>30253362</v>
      </c>
      <c r="B10087" s="6" t="s">
        <v>34754</v>
      </c>
      <c r="C10087" s="6" t="s">
        <v>6468</v>
      </c>
      <c r="D10087" s="6" t="s">
        <v>19176</v>
      </c>
      <c r="E10087" s="6" t="s">
        <v>5893</v>
      </c>
      <c r="F10087" s="6" t="s">
        <v>34755</v>
      </c>
      <c r="G10087" s="6" t="s">
        <v>34756</v>
      </c>
      <c r="H10087" s="79">
        <v>16519.741118999998</v>
      </c>
    </row>
    <row r="10088" spans="1:8" x14ac:dyDescent="0.2">
      <c r="A10088" s="6">
        <v>30260837</v>
      </c>
      <c r="B10088" s="6" t="s">
        <v>34757</v>
      </c>
      <c r="C10088" s="6" t="s">
        <v>6468</v>
      </c>
      <c r="D10088" s="6" t="s">
        <v>19180</v>
      </c>
      <c r="E10088" s="6" t="s">
        <v>5893</v>
      </c>
      <c r="F10088" s="6" t="s">
        <v>34758</v>
      </c>
      <c r="G10088" s="6" t="s">
        <v>34759</v>
      </c>
      <c r="H10088" s="79">
        <v>16519.741118999998</v>
      </c>
    </row>
    <row r="10089" spans="1:8" x14ac:dyDescent="0.2">
      <c r="A10089" s="6">
        <v>30479950</v>
      </c>
      <c r="B10089" s="6" t="s">
        <v>34760</v>
      </c>
      <c r="C10089" s="6" t="s">
        <v>34761</v>
      </c>
      <c r="D10089" s="6" t="s">
        <v>24703</v>
      </c>
      <c r="E10089" s="6" t="s">
        <v>18414</v>
      </c>
      <c r="F10089" s="6" t="s">
        <v>34762</v>
      </c>
      <c r="G10089" s="6" t="s">
        <v>34763</v>
      </c>
      <c r="H10089" s="79">
        <v>16523.502337000002</v>
      </c>
    </row>
    <row r="10090" spans="1:8" x14ac:dyDescent="0.2">
      <c r="A10090" s="6">
        <v>30122851</v>
      </c>
      <c r="B10090" s="6" t="s">
        <v>34764</v>
      </c>
      <c r="C10090" s="6" t="s">
        <v>34765</v>
      </c>
      <c r="D10090" s="6" t="s">
        <v>24703</v>
      </c>
      <c r="E10090" s="6" t="s">
        <v>18414</v>
      </c>
      <c r="F10090" s="6" t="s">
        <v>34766</v>
      </c>
      <c r="G10090" s="6" t="s">
        <v>34767</v>
      </c>
      <c r="H10090" s="79">
        <v>16523.502337000002</v>
      </c>
    </row>
    <row r="10091" spans="1:8" x14ac:dyDescent="0.2">
      <c r="A10091" s="6">
        <v>30276214</v>
      </c>
      <c r="B10091" s="6" t="s">
        <v>34768</v>
      </c>
      <c r="C10091" s="6" t="s">
        <v>5650</v>
      </c>
      <c r="D10091" s="6" t="s">
        <v>24711</v>
      </c>
      <c r="E10091" s="6" t="s">
        <v>5893</v>
      </c>
      <c r="F10091" s="6" t="s">
        <v>34769</v>
      </c>
      <c r="G10091" s="6" t="s">
        <v>34770</v>
      </c>
      <c r="H10091" s="79">
        <v>16531.690603999999</v>
      </c>
    </row>
    <row r="10092" spans="1:8" x14ac:dyDescent="0.2">
      <c r="A10092" s="6">
        <v>30123641</v>
      </c>
      <c r="B10092" s="6" t="s">
        <v>34771</v>
      </c>
      <c r="C10092" s="6" t="s">
        <v>5650</v>
      </c>
      <c r="D10092" s="6" t="s">
        <v>24715</v>
      </c>
      <c r="E10092" s="6" t="s">
        <v>5893</v>
      </c>
      <c r="F10092" s="6" t="s">
        <v>34772</v>
      </c>
      <c r="G10092" s="6" t="s">
        <v>34773</v>
      </c>
      <c r="H10092" s="79">
        <v>16531.690603999999</v>
      </c>
    </row>
    <row r="10093" spans="1:8" x14ac:dyDescent="0.2">
      <c r="A10093" s="6">
        <v>30329958</v>
      </c>
      <c r="B10093" s="6" t="s">
        <v>34774</v>
      </c>
      <c r="C10093" s="6" t="s">
        <v>7099</v>
      </c>
      <c r="D10093" s="6" t="s">
        <v>22958</v>
      </c>
      <c r="E10093" s="6" t="s">
        <v>5638</v>
      </c>
      <c r="F10093" s="6" t="s">
        <v>34775</v>
      </c>
      <c r="G10093" s="6" t="s">
        <v>34776</v>
      </c>
      <c r="H10093" s="79">
        <v>16597.782839</v>
      </c>
    </row>
    <row r="10094" spans="1:8" x14ac:dyDescent="0.2">
      <c r="A10094" s="6">
        <v>30036341</v>
      </c>
      <c r="B10094" s="6" t="s">
        <v>34777</v>
      </c>
      <c r="C10094" s="6" t="s">
        <v>7099</v>
      </c>
      <c r="D10094" s="6" t="s">
        <v>7351</v>
      </c>
      <c r="E10094" s="6" t="s">
        <v>5638</v>
      </c>
      <c r="F10094" s="6" t="s">
        <v>34778</v>
      </c>
      <c r="G10094" s="6" t="s">
        <v>34779</v>
      </c>
      <c r="H10094" s="79">
        <v>16597.782839</v>
      </c>
    </row>
    <row r="10095" spans="1:8" x14ac:dyDescent="0.2">
      <c r="A10095" s="6">
        <v>30131871</v>
      </c>
      <c r="B10095" s="6" t="s">
        <v>34780</v>
      </c>
      <c r="C10095" s="6" t="s">
        <v>5666</v>
      </c>
      <c r="D10095" s="6" t="s">
        <v>24719</v>
      </c>
      <c r="E10095" s="6" t="s">
        <v>5893</v>
      </c>
      <c r="F10095" s="6" t="s">
        <v>34781</v>
      </c>
      <c r="G10095" s="6" t="s">
        <v>34782</v>
      </c>
      <c r="H10095" s="79">
        <v>16606.63925</v>
      </c>
    </row>
    <row r="10096" spans="1:8" x14ac:dyDescent="0.2">
      <c r="A10096" s="6">
        <v>30320415</v>
      </c>
      <c r="B10096" s="6" t="s">
        <v>766</v>
      </c>
      <c r="C10096" s="6" t="s">
        <v>5666</v>
      </c>
      <c r="D10096" s="6" t="s">
        <v>24711</v>
      </c>
      <c r="E10096" s="6" t="s">
        <v>5893</v>
      </c>
      <c r="F10096" s="6" t="s">
        <v>762</v>
      </c>
      <c r="G10096" s="6" t="s">
        <v>763</v>
      </c>
      <c r="H10096" s="79">
        <v>16606.63925</v>
      </c>
    </row>
    <row r="10097" spans="1:8" x14ac:dyDescent="0.2">
      <c r="A10097" s="6">
        <v>30290205</v>
      </c>
      <c r="B10097" s="6" t="s">
        <v>34783</v>
      </c>
      <c r="C10097" s="6" t="s">
        <v>8654</v>
      </c>
      <c r="D10097" s="6" t="s">
        <v>7351</v>
      </c>
      <c r="E10097" s="6" t="s">
        <v>5638</v>
      </c>
      <c r="F10097" s="6" t="s">
        <v>34784</v>
      </c>
      <c r="G10097" s="6" t="s">
        <v>34785</v>
      </c>
      <c r="H10097" s="79">
        <v>16627.769182</v>
      </c>
    </row>
    <row r="10098" spans="1:8" x14ac:dyDescent="0.2">
      <c r="A10098" s="6">
        <v>30086330</v>
      </c>
      <c r="B10098" s="6" t="s">
        <v>34786</v>
      </c>
      <c r="C10098" s="6" t="s">
        <v>8658</v>
      </c>
      <c r="D10098" s="6" t="s">
        <v>7351</v>
      </c>
      <c r="E10098" s="6" t="s">
        <v>5638</v>
      </c>
      <c r="F10098" s="6" t="s">
        <v>34787</v>
      </c>
      <c r="G10098" s="6" t="s">
        <v>34788</v>
      </c>
      <c r="H10098" s="79">
        <v>16627.769182</v>
      </c>
    </row>
    <row r="10099" spans="1:8" x14ac:dyDescent="0.2">
      <c r="A10099" s="6">
        <v>30234043</v>
      </c>
      <c r="B10099" s="6" t="s">
        <v>34789</v>
      </c>
      <c r="C10099" s="6" t="s">
        <v>8654</v>
      </c>
      <c r="D10099" s="6" t="s">
        <v>7755</v>
      </c>
      <c r="E10099" s="6" t="s">
        <v>5638</v>
      </c>
      <c r="F10099" s="6" t="s">
        <v>34790</v>
      </c>
      <c r="G10099" s="6" t="s">
        <v>34791</v>
      </c>
      <c r="H10099" s="79">
        <v>16627.769182</v>
      </c>
    </row>
    <row r="10100" spans="1:8" x14ac:dyDescent="0.2">
      <c r="A10100" s="6">
        <v>30286605</v>
      </c>
      <c r="B10100" s="6" t="s">
        <v>34792</v>
      </c>
      <c r="C10100" s="6" t="s">
        <v>8658</v>
      </c>
      <c r="D10100" s="6" t="s">
        <v>7755</v>
      </c>
      <c r="E10100" s="6" t="s">
        <v>5638</v>
      </c>
      <c r="F10100" s="6" t="s">
        <v>34793</v>
      </c>
      <c r="G10100" s="6" t="s">
        <v>34794</v>
      </c>
      <c r="H10100" s="79">
        <v>16627.769182</v>
      </c>
    </row>
    <row r="10101" spans="1:8" x14ac:dyDescent="0.2">
      <c r="A10101" s="6">
        <v>30068573</v>
      </c>
      <c r="B10101" s="6" t="s">
        <v>34795</v>
      </c>
      <c r="C10101" s="6" t="s">
        <v>6436</v>
      </c>
      <c r="D10101" s="6" t="s">
        <v>19176</v>
      </c>
      <c r="E10101" s="6" t="s">
        <v>5893</v>
      </c>
      <c r="F10101" s="6" t="s">
        <v>34796</v>
      </c>
      <c r="G10101" s="6" t="s">
        <v>34797</v>
      </c>
      <c r="H10101" s="79">
        <v>16652.786177000002</v>
      </c>
    </row>
    <row r="10102" spans="1:8" x14ac:dyDescent="0.2">
      <c r="A10102" s="6">
        <v>30205585</v>
      </c>
      <c r="B10102" s="6" t="s">
        <v>34798</v>
      </c>
      <c r="C10102" s="6" t="s">
        <v>6440</v>
      </c>
      <c r="D10102" s="6" t="s">
        <v>19176</v>
      </c>
      <c r="E10102" s="6" t="s">
        <v>5893</v>
      </c>
      <c r="F10102" s="6" t="s">
        <v>34799</v>
      </c>
      <c r="G10102" s="6" t="s">
        <v>34800</v>
      </c>
      <c r="H10102" s="79">
        <v>16652.786177000002</v>
      </c>
    </row>
    <row r="10103" spans="1:8" x14ac:dyDescent="0.2">
      <c r="A10103" s="6">
        <v>30044173</v>
      </c>
      <c r="B10103" s="6" t="s">
        <v>34801</v>
      </c>
      <c r="C10103" s="6" t="s">
        <v>6436</v>
      </c>
      <c r="D10103" s="6" t="s">
        <v>19180</v>
      </c>
      <c r="E10103" s="6" t="s">
        <v>5893</v>
      </c>
      <c r="F10103" s="6" t="s">
        <v>34802</v>
      </c>
      <c r="G10103" s="6" t="s">
        <v>34803</v>
      </c>
      <c r="H10103" s="79">
        <v>16652.786177000002</v>
      </c>
    </row>
    <row r="10104" spans="1:8" x14ac:dyDescent="0.2">
      <c r="A10104" s="6">
        <v>30322278</v>
      </c>
      <c r="B10104" s="6" t="s">
        <v>34804</v>
      </c>
      <c r="C10104" s="6" t="s">
        <v>6440</v>
      </c>
      <c r="D10104" s="6" t="s">
        <v>19180</v>
      </c>
      <c r="E10104" s="6" t="s">
        <v>5893</v>
      </c>
      <c r="F10104" s="6" t="s">
        <v>34805</v>
      </c>
      <c r="G10104" s="6" t="s">
        <v>34806</v>
      </c>
      <c r="H10104" s="79">
        <v>16652.786177000002</v>
      </c>
    </row>
    <row r="10105" spans="1:8" x14ac:dyDescent="0.2">
      <c r="A10105" s="6">
        <v>30007855</v>
      </c>
      <c r="B10105" s="6" t="s">
        <v>34807</v>
      </c>
      <c r="C10105" s="6" t="s">
        <v>5698</v>
      </c>
      <c r="D10105" s="6" t="s">
        <v>17993</v>
      </c>
      <c r="E10105" s="6" t="s">
        <v>15819</v>
      </c>
      <c r="F10105" s="6" t="s">
        <v>34808</v>
      </c>
      <c r="G10105" s="6" t="s">
        <v>34809</v>
      </c>
      <c r="H10105" s="79">
        <v>16668.234089000001</v>
      </c>
    </row>
    <row r="10106" spans="1:8" x14ac:dyDescent="0.2">
      <c r="A10106" s="6">
        <v>30226592</v>
      </c>
      <c r="B10106" s="6" t="s">
        <v>34810</v>
      </c>
      <c r="C10106" s="6" t="s">
        <v>5702</v>
      </c>
      <c r="D10106" s="6" t="s">
        <v>17993</v>
      </c>
      <c r="E10106" s="6" t="s">
        <v>15819</v>
      </c>
      <c r="F10106" s="6" t="s">
        <v>34811</v>
      </c>
      <c r="G10106" s="6" t="s">
        <v>34812</v>
      </c>
      <c r="H10106" s="79">
        <v>16668.234089000001</v>
      </c>
    </row>
    <row r="10107" spans="1:8" x14ac:dyDescent="0.2">
      <c r="A10107" s="6">
        <v>30061183</v>
      </c>
      <c r="B10107" s="6" t="s">
        <v>34813</v>
      </c>
      <c r="C10107" s="6" t="s">
        <v>5706</v>
      </c>
      <c r="D10107" s="6" t="s">
        <v>17993</v>
      </c>
      <c r="E10107" s="6" t="s">
        <v>15819</v>
      </c>
      <c r="F10107" s="6" t="s">
        <v>34814</v>
      </c>
      <c r="G10107" s="6" t="s">
        <v>34815</v>
      </c>
      <c r="H10107" s="79">
        <v>16668.234089000001</v>
      </c>
    </row>
    <row r="10108" spans="1:8" x14ac:dyDescent="0.2">
      <c r="A10108" s="6">
        <v>30314989</v>
      </c>
      <c r="B10108" s="6" t="s">
        <v>34816</v>
      </c>
      <c r="C10108" s="6" t="s">
        <v>5698</v>
      </c>
      <c r="D10108" s="6" t="s">
        <v>17997</v>
      </c>
      <c r="E10108" s="6" t="s">
        <v>15819</v>
      </c>
      <c r="F10108" s="6" t="s">
        <v>34817</v>
      </c>
      <c r="G10108" s="6" t="s">
        <v>34818</v>
      </c>
      <c r="H10108" s="79">
        <v>16668.234089000001</v>
      </c>
    </row>
    <row r="10109" spans="1:8" x14ac:dyDescent="0.2">
      <c r="A10109" s="6">
        <v>30019840</v>
      </c>
      <c r="B10109" s="6" t="s">
        <v>34819</v>
      </c>
      <c r="C10109" s="6" t="s">
        <v>5702</v>
      </c>
      <c r="D10109" s="6" t="s">
        <v>17997</v>
      </c>
      <c r="E10109" s="6" t="s">
        <v>15819</v>
      </c>
      <c r="F10109" s="6" t="s">
        <v>34820</v>
      </c>
      <c r="G10109" s="6" t="s">
        <v>34821</v>
      </c>
      <c r="H10109" s="79">
        <v>16668.234089000001</v>
      </c>
    </row>
    <row r="10110" spans="1:8" x14ac:dyDescent="0.2">
      <c r="A10110" s="6">
        <v>30262114</v>
      </c>
      <c r="B10110" s="6" t="s">
        <v>34822</v>
      </c>
      <c r="C10110" s="6" t="s">
        <v>5706</v>
      </c>
      <c r="D10110" s="6" t="s">
        <v>17997</v>
      </c>
      <c r="E10110" s="6" t="s">
        <v>15819</v>
      </c>
      <c r="F10110" s="6" t="s">
        <v>34823</v>
      </c>
      <c r="G10110" s="6" t="s">
        <v>34824</v>
      </c>
      <c r="H10110" s="79">
        <v>16668.234089000001</v>
      </c>
    </row>
    <row r="10111" spans="1:8" x14ac:dyDescent="0.2">
      <c r="A10111" s="6">
        <v>30092974</v>
      </c>
      <c r="B10111" s="6" t="s">
        <v>4279</v>
      </c>
      <c r="C10111" s="6" t="s">
        <v>6863</v>
      </c>
      <c r="D10111" s="6" t="s">
        <v>11268</v>
      </c>
      <c r="E10111" s="6" t="s">
        <v>5638</v>
      </c>
      <c r="F10111" s="6" t="s">
        <v>4274</v>
      </c>
      <c r="G10111" s="6" t="s">
        <v>4275</v>
      </c>
      <c r="H10111" s="79">
        <v>16730.110790999999</v>
      </c>
    </row>
    <row r="10112" spans="1:8" x14ac:dyDescent="0.2">
      <c r="A10112" s="6">
        <v>30082643</v>
      </c>
      <c r="B10112" s="6" t="s">
        <v>34825</v>
      </c>
      <c r="C10112" s="6" t="s">
        <v>6863</v>
      </c>
      <c r="D10112" s="6" t="s">
        <v>11295</v>
      </c>
      <c r="E10112" s="6" t="s">
        <v>5638</v>
      </c>
      <c r="F10112" s="6" t="s">
        <v>34826</v>
      </c>
      <c r="G10112" s="6" t="s">
        <v>34827</v>
      </c>
      <c r="H10112" s="79">
        <v>16730.110790999999</v>
      </c>
    </row>
    <row r="10113" spans="1:8" x14ac:dyDescent="0.2">
      <c r="A10113" s="6">
        <v>30306161</v>
      </c>
      <c r="B10113" s="6" t="s">
        <v>34828</v>
      </c>
      <c r="C10113" s="6" t="s">
        <v>6073</v>
      </c>
      <c r="D10113" s="6" t="s">
        <v>18868</v>
      </c>
      <c r="E10113" s="6" t="s">
        <v>5638</v>
      </c>
      <c r="F10113" s="6" t="s">
        <v>34829</v>
      </c>
      <c r="G10113" s="6" t="s">
        <v>34830</v>
      </c>
      <c r="H10113" s="79">
        <v>16765.982209999998</v>
      </c>
    </row>
    <row r="10114" spans="1:8" x14ac:dyDescent="0.2">
      <c r="A10114" s="6">
        <v>30340182</v>
      </c>
      <c r="B10114" s="6" t="s">
        <v>34831</v>
      </c>
      <c r="C10114" s="6" t="s">
        <v>6073</v>
      </c>
      <c r="D10114" s="6" t="s">
        <v>18870</v>
      </c>
      <c r="E10114" s="6" t="s">
        <v>5638</v>
      </c>
      <c r="F10114" s="6" t="s">
        <v>34832</v>
      </c>
      <c r="G10114" s="6" t="s">
        <v>34833</v>
      </c>
      <c r="H10114" s="79">
        <v>16765.982209999998</v>
      </c>
    </row>
    <row r="10115" spans="1:8" x14ac:dyDescent="0.2">
      <c r="A10115" s="6">
        <v>30271050</v>
      </c>
      <c r="B10115" s="6" t="s">
        <v>34834</v>
      </c>
      <c r="C10115" s="6" t="s">
        <v>6069</v>
      </c>
      <c r="D10115" s="6" t="s">
        <v>18874</v>
      </c>
      <c r="E10115" s="6" t="s">
        <v>5638</v>
      </c>
      <c r="F10115" s="6" t="s">
        <v>34835</v>
      </c>
      <c r="G10115" s="6" t="s">
        <v>34836</v>
      </c>
      <c r="H10115" s="79">
        <v>16765.982209999998</v>
      </c>
    </row>
    <row r="10116" spans="1:8" x14ac:dyDescent="0.2">
      <c r="A10116" s="6">
        <v>30057046</v>
      </c>
      <c r="B10116" s="6" t="s">
        <v>34837</v>
      </c>
      <c r="C10116" s="6" t="s">
        <v>6073</v>
      </c>
      <c r="D10116" s="6" t="s">
        <v>18874</v>
      </c>
      <c r="E10116" s="6" t="s">
        <v>5638</v>
      </c>
      <c r="F10116" s="6" t="s">
        <v>34838</v>
      </c>
      <c r="G10116" s="6" t="s">
        <v>34839</v>
      </c>
      <c r="H10116" s="79">
        <v>16765.982209999998</v>
      </c>
    </row>
    <row r="10117" spans="1:8" x14ac:dyDescent="0.2">
      <c r="A10117" s="6">
        <v>30367312</v>
      </c>
      <c r="B10117" s="6" t="s">
        <v>34840</v>
      </c>
      <c r="C10117" s="6" t="s">
        <v>7190</v>
      </c>
      <c r="D10117" s="6" t="s">
        <v>13301</v>
      </c>
      <c r="E10117" s="6" t="s">
        <v>5638</v>
      </c>
      <c r="F10117" s="6" t="s">
        <v>34841</v>
      </c>
      <c r="G10117" s="6" t="s">
        <v>34842</v>
      </c>
      <c r="H10117" s="79">
        <v>16796.367358</v>
      </c>
    </row>
    <row r="10118" spans="1:8" x14ac:dyDescent="0.2">
      <c r="A10118" s="6">
        <v>30127689</v>
      </c>
      <c r="B10118" s="6" t="s">
        <v>34843</v>
      </c>
      <c r="C10118" s="6" t="s">
        <v>7194</v>
      </c>
      <c r="D10118" s="6" t="s">
        <v>13301</v>
      </c>
      <c r="E10118" s="6" t="s">
        <v>5638</v>
      </c>
      <c r="F10118" s="6" t="s">
        <v>34844</v>
      </c>
      <c r="G10118" s="6" t="s">
        <v>34845</v>
      </c>
      <c r="H10118" s="79">
        <v>16796.367358</v>
      </c>
    </row>
    <row r="10119" spans="1:8" x14ac:dyDescent="0.2">
      <c r="A10119" s="6">
        <v>30475993</v>
      </c>
      <c r="B10119" s="6" t="s">
        <v>34846</v>
      </c>
      <c r="C10119" s="6" t="s">
        <v>7198</v>
      </c>
      <c r="D10119" s="6" t="s">
        <v>13301</v>
      </c>
      <c r="E10119" s="6" t="s">
        <v>5638</v>
      </c>
      <c r="F10119" s="6" t="s">
        <v>34847</v>
      </c>
      <c r="G10119" s="6" t="s">
        <v>34848</v>
      </c>
      <c r="H10119" s="79">
        <v>16796.367358</v>
      </c>
    </row>
    <row r="10120" spans="1:8" x14ac:dyDescent="0.2">
      <c r="A10120" s="6">
        <v>30219156</v>
      </c>
      <c r="B10120" s="6" t="s">
        <v>34849</v>
      </c>
      <c r="C10120" s="6" t="s">
        <v>7202</v>
      </c>
      <c r="D10120" s="6" t="s">
        <v>13301</v>
      </c>
      <c r="E10120" s="6" t="s">
        <v>5638</v>
      </c>
      <c r="F10120" s="6" t="s">
        <v>34850</v>
      </c>
      <c r="G10120" s="6" t="s">
        <v>34851</v>
      </c>
      <c r="H10120" s="79">
        <v>16796.367358</v>
      </c>
    </row>
    <row r="10121" spans="1:8" x14ac:dyDescent="0.2">
      <c r="A10121" s="6">
        <v>30365861</v>
      </c>
      <c r="B10121" s="6" t="s">
        <v>34852</v>
      </c>
      <c r="C10121" s="6" t="s">
        <v>7206</v>
      </c>
      <c r="D10121" s="6" t="s">
        <v>13301</v>
      </c>
      <c r="E10121" s="6" t="s">
        <v>5638</v>
      </c>
      <c r="F10121" s="6" t="s">
        <v>34853</v>
      </c>
      <c r="G10121" s="6" t="s">
        <v>34854</v>
      </c>
      <c r="H10121" s="79">
        <v>16796.367358</v>
      </c>
    </row>
    <row r="10122" spans="1:8" x14ac:dyDescent="0.2">
      <c r="A10122" s="6">
        <v>30024162</v>
      </c>
      <c r="B10122" s="6" t="s">
        <v>34855</v>
      </c>
      <c r="C10122" s="6" t="s">
        <v>7210</v>
      </c>
      <c r="D10122" s="6" t="s">
        <v>13301</v>
      </c>
      <c r="E10122" s="6" t="s">
        <v>5638</v>
      </c>
      <c r="F10122" s="6" t="s">
        <v>34856</v>
      </c>
      <c r="G10122" s="6" t="s">
        <v>34857</v>
      </c>
      <c r="H10122" s="79">
        <v>16796.367358</v>
      </c>
    </row>
    <row r="10123" spans="1:8" x14ac:dyDescent="0.2">
      <c r="A10123" s="6">
        <v>30250543</v>
      </c>
      <c r="B10123" s="6" t="s">
        <v>34858</v>
      </c>
      <c r="C10123" s="6" t="s">
        <v>10825</v>
      </c>
      <c r="D10123" s="6" t="s">
        <v>18044</v>
      </c>
      <c r="E10123" s="6" t="s">
        <v>5638</v>
      </c>
      <c r="F10123" s="6" t="s">
        <v>34859</v>
      </c>
      <c r="G10123" s="6" t="s">
        <v>34860</v>
      </c>
      <c r="H10123" s="79">
        <v>16832.19355</v>
      </c>
    </row>
    <row r="10124" spans="1:8" x14ac:dyDescent="0.2">
      <c r="A10124" s="6">
        <v>30078136</v>
      </c>
      <c r="B10124" s="6" t="s">
        <v>34861</v>
      </c>
      <c r="C10124" s="6" t="s">
        <v>5941</v>
      </c>
      <c r="D10124" s="6" t="s">
        <v>18044</v>
      </c>
      <c r="E10124" s="6" t="s">
        <v>5638</v>
      </c>
      <c r="F10124" s="6" t="s">
        <v>34862</v>
      </c>
      <c r="G10124" s="6" t="s">
        <v>34863</v>
      </c>
      <c r="H10124" s="79">
        <v>16888.465199999999</v>
      </c>
    </row>
    <row r="10125" spans="1:8" x14ac:dyDescent="0.2">
      <c r="A10125" s="6">
        <v>30260543</v>
      </c>
      <c r="B10125" s="6" t="s">
        <v>34864</v>
      </c>
      <c r="C10125" s="6" t="s">
        <v>5706</v>
      </c>
      <c r="D10125" s="6" t="s">
        <v>17969</v>
      </c>
      <c r="E10125" s="6" t="s">
        <v>5893</v>
      </c>
      <c r="F10125" s="6" t="s">
        <v>34865</v>
      </c>
      <c r="G10125" s="6" t="s">
        <v>34866</v>
      </c>
      <c r="H10125" s="79">
        <v>16945.587521000001</v>
      </c>
    </row>
    <row r="10126" spans="1:8" x14ac:dyDescent="0.2">
      <c r="A10126" s="6">
        <v>30093228</v>
      </c>
      <c r="B10126" s="6" t="s">
        <v>34867</v>
      </c>
      <c r="C10126" s="6" t="s">
        <v>5789</v>
      </c>
      <c r="D10126" s="6" t="s">
        <v>28070</v>
      </c>
      <c r="E10126" s="6" t="s">
        <v>5638</v>
      </c>
      <c r="F10126" s="6" t="s">
        <v>34868</v>
      </c>
      <c r="G10126" s="6" t="s">
        <v>34869</v>
      </c>
      <c r="H10126" s="79">
        <v>16964.681173000001</v>
      </c>
    </row>
    <row r="10127" spans="1:8" x14ac:dyDescent="0.2">
      <c r="A10127" s="6">
        <v>30430163</v>
      </c>
      <c r="B10127" s="6" t="s">
        <v>34870</v>
      </c>
      <c r="C10127" s="6" t="s">
        <v>6632</v>
      </c>
      <c r="D10127" s="6" t="s">
        <v>18044</v>
      </c>
      <c r="E10127" s="6" t="s">
        <v>5638</v>
      </c>
      <c r="F10127" s="6" t="s">
        <v>34871</v>
      </c>
      <c r="G10127" s="6" t="s">
        <v>34872</v>
      </c>
      <c r="H10127" s="79">
        <v>16964.681173000001</v>
      </c>
    </row>
    <row r="10128" spans="1:8" x14ac:dyDescent="0.2">
      <c r="A10128" s="6">
        <v>30137764</v>
      </c>
      <c r="B10128" s="6" t="s">
        <v>34873</v>
      </c>
      <c r="C10128" s="6" t="s">
        <v>5698</v>
      </c>
      <c r="D10128" s="6" t="s">
        <v>24711</v>
      </c>
      <c r="E10128" s="6" t="s">
        <v>5893</v>
      </c>
      <c r="F10128" s="6" t="s">
        <v>34874</v>
      </c>
      <c r="G10128" s="6" t="s">
        <v>34875</v>
      </c>
      <c r="H10128" s="79">
        <v>17030.599671</v>
      </c>
    </row>
    <row r="10129" spans="1:8" x14ac:dyDescent="0.2">
      <c r="A10129" s="6">
        <v>30085684</v>
      </c>
      <c r="B10129" s="6" t="s">
        <v>34876</v>
      </c>
      <c r="C10129" s="6" t="s">
        <v>5698</v>
      </c>
      <c r="D10129" s="6" t="s">
        <v>24715</v>
      </c>
      <c r="E10129" s="6" t="s">
        <v>5893</v>
      </c>
      <c r="F10129" s="6" t="s">
        <v>34877</v>
      </c>
      <c r="G10129" s="6" t="s">
        <v>34878</v>
      </c>
      <c r="H10129" s="79">
        <v>17030.599671</v>
      </c>
    </row>
    <row r="10130" spans="1:8" x14ac:dyDescent="0.2">
      <c r="A10130" s="6">
        <v>30356220</v>
      </c>
      <c r="B10130" s="6" t="s">
        <v>34879</v>
      </c>
      <c r="C10130" s="6" t="s">
        <v>7731</v>
      </c>
      <c r="D10130" s="6" t="s">
        <v>19180</v>
      </c>
      <c r="E10130" s="6" t="s">
        <v>5893</v>
      </c>
      <c r="F10130" s="6" t="s">
        <v>34880</v>
      </c>
      <c r="G10130" s="6" t="s">
        <v>34881</v>
      </c>
      <c r="H10130" s="79">
        <v>17097.207446</v>
      </c>
    </row>
    <row r="10131" spans="1:8" x14ac:dyDescent="0.2">
      <c r="A10131" s="6">
        <v>30293313</v>
      </c>
      <c r="B10131" s="6" t="s">
        <v>34882</v>
      </c>
      <c r="C10131" s="6" t="s">
        <v>7234</v>
      </c>
      <c r="D10131" s="6" t="s">
        <v>19176</v>
      </c>
      <c r="E10131" s="6" t="s">
        <v>5893</v>
      </c>
      <c r="F10131" s="6" t="s">
        <v>34883</v>
      </c>
      <c r="G10131" s="6" t="s">
        <v>34884</v>
      </c>
      <c r="H10131" s="79">
        <v>17114.097444999999</v>
      </c>
    </row>
    <row r="10132" spans="1:8" x14ac:dyDescent="0.2">
      <c r="A10132" s="6">
        <v>30238861</v>
      </c>
      <c r="B10132" s="6" t="s">
        <v>34885</v>
      </c>
      <c r="C10132" s="6" t="s">
        <v>7234</v>
      </c>
      <c r="D10132" s="6" t="s">
        <v>19180</v>
      </c>
      <c r="E10132" s="6" t="s">
        <v>5893</v>
      </c>
      <c r="F10132" s="6" t="s">
        <v>34886</v>
      </c>
      <c r="G10132" s="6" t="s">
        <v>34887</v>
      </c>
      <c r="H10132" s="79">
        <v>17114.097444999999</v>
      </c>
    </row>
    <row r="10133" spans="1:8" x14ac:dyDescent="0.2">
      <c r="A10133" s="6">
        <v>30311481</v>
      </c>
      <c r="B10133" s="6" t="s">
        <v>34888</v>
      </c>
      <c r="C10133" s="6" t="s">
        <v>8061</v>
      </c>
      <c r="D10133" s="6" t="s">
        <v>28070</v>
      </c>
      <c r="E10133" s="6" t="s">
        <v>5638</v>
      </c>
      <c r="F10133" s="6" t="s">
        <v>34889</v>
      </c>
      <c r="G10133" s="6" t="s">
        <v>34890</v>
      </c>
      <c r="H10133" s="79">
        <v>17165.427390000001</v>
      </c>
    </row>
    <row r="10134" spans="1:8" x14ac:dyDescent="0.2">
      <c r="A10134" s="6">
        <v>30381232</v>
      </c>
      <c r="B10134" s="6" t="s">
        <v>34891</v>
      </c>
      <c r="C10134" s="6" t="s">
        <v>5744</v>
      </c>
      <c r="D10134" s="6" t="s">
        <v>12594</v>
      </c>
      <c r="E10134" s="6" t="s">
        <v>5893</v>
      </c>
      <c r="F10134" s="6" t="s">
        <v>34892</v>
      </c>
      <c r="G10134" s="6" t="s">
        <v>34893</v>
      </c>
      <c r="H10134" s="79">
        <v>17171.072394999999</v>
      </c>
    </row>
    <row r="10135" spans="1:8" x14ac:dyDescent="0.2">
      <c r="A10135" s="6">
        <v>30428250</v>
      </c>
      <c r="B10135" s="6" t="s">
        <v>34894</v>
      </c>
      <c r="C10135" s="6" t="s">
        <v>6230</v>
      </c>
      <c r="D10135" s="6" t="s">
        <v>17969</v>
      </c>
      <c r="E10135" s="6" t="s">
        <v>5893</v>
      </c>
      <c r="F10135" s="6" t="s">
        <v>34895</v>
      </c>
      <c r="G10135" s="6" t="s">
        <v>34896</v>
      </c>
      <c r="H10135" s="79">
        <v>17182.230745000001</v>
      </c>
    </row>
    <row r="10136" spans="1:8" x14ac:dyDescent="0.2">
      <c r="A10136" s="6">
        <v>30443168</v>
      </c>
      <c r="B10136" s="6" t="s">
        <v>34897</v>
      </c>
      <c r="C10136" s="6" t="s">
        <v>6584</v>
      </c>
      <c r="D10136" s="6" t="s">
        <v>13301</v>
      </c>
      <c r="E10136" s="6" t="s">
        <v>5638</v>
      </c>
      <c r="F10136" s="6" t="s">
        <v>34898</v>
      </c>
      <c r="G10136" s="6" t="s">
        <v>34899</v>
      </c>
      <c r="H10136" s="79">
        <v>17231.833730999999</v>
      </c>
    </row>
    <row r="10137" spans="1:8" x14ac:dyDescent="0.2">
      <c r="A10137" s="6">
        <v>30214541</v>
      </c>
      <c r="B10137" s="6" t="s">
        <v>34900</v>
      </c>
      <c r="C10137" s="6" t="s">
        <v>6588</v>
      </c>
      <c r="D10137" s="6" t="s">
        <v>13301</v>
      </c>
      <c r="E10137" s="6" t="s">
        <v>5638</v>
      </c>
      <c r="F10137" s="6" t="s">
        <v>34901</v>
      </c>
      <c r="G10137" s="6" t="s">
        <v>34902</v>
      </c>
      <c r="H10137" s="79">
        <v>17231.833730999999</v>
      </c>
    </row>
    <row r="10138" spans="1:8" x14ac:dyDescent="0.2">
      <c r="A10138" s="6">
        <v>30375614</v>
      </c>
      <c r="B10138" s="6" t="s">
        <v>34903</v>
      </c>
      <c r="C10138" s="6" t="s">
        <v>6592</v>
      </c>
      <c r="D10138" s="6" t="s">
        <v>13301</v>
      </c>
      <c r="E10138" s="6" t="s">
        <v>5638</v>
      </c>
      <c r="F10138" s="6" t="s">
        <v>34904</v>
      </c>
      <c r="G10138" s="6" t="s">
        <v>34905</v>
      </c>
      <c r="H10138" s="79">
        <v>17231.833730999999</v>
      </c>
    </row>
    <row r="10139" spans="1:8" x14ac:dyDescent="0.2">
      <c r="A10139" s="6">
        <v>30259027</v>
      </c>
      <c r="B10139" s="6" t="s">
        <v>34906</v>
      </c>
      <c r="C10139" s="6" t="s">
        <v>6584</v>
      </c>
      <c r="D10139" s="6" t="s">
        <v>22958</v>
      </c>
      <c r="E10139" s="6" t="s">
        <v>5638</v>
      </c>
      <c r="F10139" s="6" t="s">
        <v>34907</v>
      </c>
      <c r="G10139" s="6" t="s">
        <v>34908</v>
      </c>
      <c r="H10139" s="79">
        <v>17285.943553000001</v>
      </c>
    </row>
    <row r="10140" spans="1:8" x14ac:dyDescent="0.2">
      <c r="A10140" s="6">
        <v>30366445</v>
      </c>
      <c r="B10140" s="6" t="s">
        <v>34909</v>
      </c>
      <c r="C10140" s="6" t="s">
        <v>6584</v>
      </c>
      <c r="D10140" s="6" t="s">
        <v>7351</v>
      </c>
      <c r="E10140" s="6" t="s">
        <v>5638</v>
      </c>
      <c r="F10140" s="6" t="s">
        <v>34910</v>
      </c>
      <c r="G10140" s="6" t="s">
        <v>34911</v>
      </c>
      <c r="H10140" s="79">
        <v>17285.943553000001</v>
      </c>
    </row>
    <row r="10141" spans="1:8" x14ac:dyDescent="0.2">
      <c r="A10141" s="6">
        <v>30042336</v>
      </c>
      <c r="B10141" s="6" t="s">
        <v>34912</v>
      </c>
      <c r="C10141" s="6" t="s">
        <v>5658</v>
      </c>
      <c r="D10141" s="6" t="s">
        <v>24707</v>
      </c>
      <c r="E10141" s="6" t="s">
        <v>18414</v>
      </c>
      <c r="F10141" s="6" t="s">
        <v>34913</v>
      </c>
      <c r="G10141" s="6" t="s">
        <v>34914</v>
      </c>
      <c r="H10141" s="79">
        <v>17288.765345</v>
      </c>
    </row>
    <row r="10142" spans="1:8" x14ac:dyDescent="0.2">
      <c r="A10142" s="6">
        <v>30305933</v>
      </c>
      <c r="B10142" s="6" t="s">
        <v>34915</v>
      </c>
      <c r="C10142" s="6" t="s">
        <v>5658</v>
      </c>
      <c r="D10142" s="6" t="s">
        <v>28070</v>
      </c>
      <c r="E10142" s="6" t="s">
        <v>5638</v>
      </c>
      <c r="F10142" s="6" t="s">
        <v>34916</v>
      </c>
      <c r="G10142" s="6" t="s">
        <v>34915</v>
      </c>
      <c r="H10142" s="79">
        <v>17292.607980000001</v>
      </c>
    </row>
    <row r="10143" spans="1:8" x14ac:dyDescent="0.2">
      <c r="A10143" s="6">
        <v>30344756</v>
      </c>
      <c r="B10143" s="6" t="s">
        <v>34917</v>
      </c>
      <c r="C10143" s="6" t="s">
        <v>7640</v>
      </c>
      <c r="D10143" s="6" t="s">
        <v>19176</v>
      </c>
      <c r="E10143" s="6" t="s">
        <v>5893</v>
      </c>
      <c r="F10143" s="6" t="s">
        <v>34918</v>
      </c>
      <c r="G10143" s="6" t="s">
        <v>34919</v>
      </c>
      <c r="H10143" s="79">
        <v>17343.474547000002</v>
      </c>
    </row>
    <row r="10144" spans="1:8" x14ac:dyDescent="0.2">
      <c r="A10144" s="6">
        <v>30208203</v>
      </c>
      <c r="B10144" s="6" t="s">
        <v>34920</v>
      </c>
      <c r="C10144" s="6" t="s">
        <v>6971</v>
      </c>
      <c r="D10144" s="6" t="s">
        <v>19176</v>
      </c>
      <c r="E10144" s="6" t="s">
        <v>5893</v>
      </c>
      <c r="F10144" s="6" t="s">
        <v>34921</v>
      </c>
      <c r="G10144" s="6" t="s">
        <v>34922</v>
      </c>
      <c r="H10144" s="79">
        <v>17343.474547000002</v>
      </c>
    </row>
    <row r="10145" spans="1:8" x14ac:dyDescent="0.2">
      <c r="A10145" s="6">
        <v>30326798</v>
      </c>
      <c r="B10145" s="6" t="s">
        <v>34923</v>
      </c>
      <c r="C10145" s="6" t="s">
        <v>6975</v>
      </c>
      <c r="D10145" s="6" t="s">
        <v>19176</v>
      </c>
      <c r="E10145" s="6" t="s">
        <v>5893</v>
      </c>
      <c r="F10145" s="6" t="s">
        <v>34924</v>
      </c>
      <c r="G10145" s="6" t="s">
        <v>34925</v>
      </c>
      <c r="H10145" s="79">
        <v>17343.474547000002</v>
      </c>
    </row>
    <row r="10146" spans="1:8" x14ac:dyDescent="0.2">
      <c r="A10146" s="6">
        <v>30333928</v>
      </c>
      <c r="B10146" s="6" t="s">
        <v>34926</v>
      </c>
      <c r="C10146" s="6" t="s">
        <v>7640</v>
      </c>
      <c r="D10146" s="6" t="s">
        <v>19180</v>
      </c>
      <c r="E10146" s="6" t="s">
        <v>5893</v>
      </c>
      <c r="F10146" s="6" t="s">
        <v>34927</v>
      </c>
      <c r="G10146" s="6" t="s">
        <v>34928</v>
      </c>
      <c r="H10146" s="79">
        <v>17343.474547000002</v>
      </c>
    </row>
    <row r="10147" spans="1:8" x14ac:dyDescent="0.2">
      <c r="A10147" s="6">
        <v>30047317</v>
      </c>
      <c r="B10147" s="6" t="s">
        <v>34929</v>
      </c>
      <c r="C10147" s="6" t="s">
        <v>6971</v>
      </c>
      <c r="D10147" s="6" t="s">
        <v>19180</v>
      </c>
      <c r="E10147" s="6" t="s">
        <v>5893</v>
      </c>
      <c r="F10147" s="6" t="s">
        <v>34930</v>
      </c>
      <c r="G10147" s="6" t="s">
        <v>34931</v>
      </c>
      <c r="H10147" s="79">
        <v>17343.474547000002</v>
      </c>
    </row>
    <row r="10148" spans="1:8" x14ac:dyDescent="0.2">
      <c r="A10148" s="6">
        <v>30248671</v>
      </c>
      <c r="B10148" s="6" t="s">
        <v>34932</v>
      </c>
      <c r="C10148" s="6" t="s">
        <v>6975</v>
      </c>
      <c r="D10148" s="6" t="s">
        <v>19180</v>
      </c>
      <c r="E10148" s="6" t="s">
        <v>5893</v>
      </c>
      <c r="F10148" s="6" t="s">
        <v>34933</v>
      </c>
      <c r="G10148" s="6" t="s">
        <v>34934</v>
      </c>
      <c r="H10148" s="79">
        <v>17343.474547000002</v>
      </c>
    </row>
    <row r="10149" spans="1:8" x14ac:dyDescent="0.2">
      <c r="A10149" s="6">
        <v>30105688</v>
      </c>
      <c r="B10149" s="6" t="s">
        <v>34935</v>
      </c>
      <c r="C10149" s="6" t="s">
        <v>34936</v>
      </c>
      <c r="D10149" s="6" t="s">
        <v>24703</v>
      </c>
      <c r="E10149" s="6" t="s">
        <v>18414</v>
      </c>
      <c r="F10149" s="6" t="s">
        <v>34937</v>
      </c>
      <c r="G10149" s="6" t="s">
        <v>34938</v>
      </c>
      <c r="H10149" s="79">
        <v>17354.118535000001</v>
      </c>
    </row>
    <row r="10150" spans="1:8" x14ac:dyDescent="0.2">
      <c r="A10150" s="6">
        <v>30332316</v>
      </c>
      <c r="B10150" s="6" t="s">
        <v>34939</v>
      </c>
      <c r="C10150" s="6" t="s">
        <v>34940</v>
      </c>
      <c r="D10150" s="6" t="s">
        <v>24703</v>
      </c>
      <c r="E10150" s="6" t="s">
        <v>18414</v>
      </c>
      <c r="F10150" s="6" t="s">
        <v>34941</v>
      </c>
      <c r="G10150" s="6" t="s">
        <v>34942</v>
      </c>
      <c r="H10150" s="79">
        <v>17354.118535000001</v>
      </c>
    </row>
    <row r="10151" spans="1:8" x14ac:dyDescent="0.2">
      <c r="A10151" s="6">
        <v>30353670</v>
      </c>
      <c r="B10151" s="6" t="s">
        <v>34943</v>
      </c>
      <c r="C10151" s="6" t="s">
        <v>5710</v>
      </c>
      <c r="D10151" s="6" t="s">
        <v>24711</v>
      </c>
      <c r="E10151" s="6" t="s">
        <v>5893</v>
      </c>
      <c r="F10151" s="6" t="s">
        <v>34944</v>
      </c>
      <c r="G10151" s="6" t="s">
        <v>34945</v>
      </c>
      <c r="H10151" s="79">
        <v>17366.279062000001</v>
      </c>
    </row>
    <row r="10152" spans="1:8" x14ac:dyDescent="0.2">
      <c r="A10152" s="6">
        <v>30147405</v>
      </c>
      <c r="B10152" s="6" t="s">
        <v>34946</v>
      </c>
      <c r="C10152" s="6" t="s">
        <v>5710</v>
      </c>
      <c r="D10152" s="6" t="s">
        <v>24715</v>
      </c>
      <c r="E10152" s="6" t="s">
        <v>5893</v>
      </c>
      <c r="F10152" s="6" t="s">
        <v>34947</v>
      </c>
      <c r="G10152" s="6" t="s">
        <v>34948</v>
      </c>
      <c r="H10152" s="79">
        <v>17366.279062000001</v>
      </c>
    </row>
    <row r="10153" spans="1:8" x14ac:dyDescent="0.2">
      <c r="A10153" s="6">
        <v>30362941</v>
      </c>
      <c r="B10153" s="6" t="s">
        <v>34949</v>
      </c>
      <c r="C10153" s="6" t="s">
        <v>34950</v>
      </c>
      <c r="D10153" s="6" t="s">
        <v>24703</v>
      </c>
      <c r="E10153" s="6" t="s">
        <v>18414</v>
      </c>
      <c r="F10153" s="6" t="s">
        <v>34951</v>
      </c>
      <c r="G10153" s="6" t="s">
        <v>34952</v>
      </c>
      <c r="H10153" s="79">
        <v>17391.728940000001</v>
      </c>
    </row>
    <row r="10154" spans="1:8" x14ac:dyDescent="0.2">
      <c r="A10154" s="6">
        <v>30049416</v>
      </c>
      <c r="B10154" s="6" t="s">
        <v>34953</v>
      </c>
      <c r="C10154" s="6" t="s">
        <v>34954</v>
      </c>
      <c r="D10154" s="6" t="s">
        <v>24703</v>
      </c>
      <c r="E10154" s="6" t="s">
        <v>18414</v>
      </c>
      <c r="F10154" s="6" t="s">
        <v>34955</v>
      </c>
      <c r="G10154" s="6" t="s">
        <v>34956</v>
      </c>
      <c r="H10154" s="79">
        <v>17391.728940000001</v>
      </c>
    </row>
    <row r="10155" spans="1:8" x14ac:dyDescent="0.2">
      <c r="A10155" s="6">
        <v>30049492</v>
      </c>
      <c r="B10155" s="6" t="s">
        <v>34957</v>
      </c>
      <c r="C10155" s="6" t="s">
        <v>8590</v>
      </c>
      <c r="D10155" s="6" t="s">
        <v>18044</v>
      </c>
      <c r="E10155" s="6" t="s">
        <v>5638</v>
      </c>
      <c r="F10155" s="6" t="s">
        <v>34958</v>
      </c>
      <c r="G10155" s="6" t="s">
        <v>34959</v>
      </c>
      <c r="H10155" s="79">
        <v>17397.683611</v>
      </c>
    </row>
    <row r="10156" spans="1:8" x14ac:dyDescent="0.2">
      <c r="A10156" s="6">
        <v>30188896</v>
      </c>
      <c r="B10156" s="6" t="s">
        <v>34960</v>
      </c>
      <c r="C10156" s="6" t="s">
        <v>8594</v>
      </c>
      <c r="D10156" s="6" t="s">
        <v>18044</v>
      </c>
      <c r="E10156" s="6" t="s">
        <v>5638</v>
      </c>
      <c r="F10156" s="6" t="s">
        <v>34961</v>
      </c>
      <c r="G10156" s="6" t="s">
        <v>34962</v>
      </c>
      <c r="H10156" s="79">
        <v>17397.683611</v>
      </c>
    </row>
    <row r="10157" spans="1:8" x14ac:dyDescent="0.2">
      <c r="A10157" s="6">
        <v>30074226</v>
      </c>
      <c r="B10157" s="6" t="s">
        <v>34963</v>
      </c>
      <c r="C10157" s="6" t="s">
        <v>8598</v>
      </c>
      <c r="D10157" s="6" t="s">
        <v>18044</v>
      </c>
      <c r="E10157" s="6" t="s">
        <v>5638</v>
      </c>
      <c r="F10157" s="6" t="s">
        <v>34964</v>
      </c>
      <c r="G10157" s="6" t="s">
        <v>34965</v>
      </c>
      <c r="H10157" s="79">
        <v>17397.683611</v>
      </c>
    </row>
    <row r="10158" spans="1:8" x14ac:dyDescent="0.2">
      <c r="A10158" s="6">
        <v>30142740</v>
      </c>
      <c r="B10158" s="6" t="s">
        <v>34966</v>
      </c>
      <c r="C10158" s="6" t="s">
        <v>9301</v>
      </c>
      <c r="D10158" s="6" t="s">
        <v>17993</v>
      </c>
      <c r="E10158" s="6" t="s">
        <v>15819</v>
      </c>
      <c r="F10158" s="6" t="s">
        <v>34967</v>
      </c>
      <c r="G10158" s="6" t="s">
        <v>34968</v>
      </c>
      <c r="H10158" s="79">
        <v>17401.534091000001</v>
      </c>
    </row>
    <row r="10159" spans="1:8" x14ac:dyDescent="0.2">
      <c r="A10159" s="6">
        <v>30055413</v>
      </c>
      <c r="B10159" s="6" t="s">
        <v>34969</v>
      </c>
      <c r="C10159" s="6" t="s">
        <v>9301</v>
      </c>
      <c r="D10159" s="6" t="s">
        <v>17997</v>
      </c>
      <c r="E10159" s="6" t="s">
        <v>15819</v>
      </c>
      <c r="F10159" s="6" t="s">
        <v>34970</v>
      </c>
      <c r="G10159" s="6" t="s">
        <v>34971</v>
      </c>
      <c r="H10159" s="79">
        <v>17401.534091000001</v>
      </c>
    </row>
    <row r="10160" spans="1:8" x14ac:dyDescent="0.2">
      <c r="A10160" s="6">
        <v>30320710</v>
      </c>
      <c r="B10160" s="6" t="s">
        <v>34972</v>
      </c>
      <c r="C10160" s="6" t="s">
        <v>5725</v>
      </c>
      <c r="D10160" s="6" t="s">
        <v>17969</v>
      </c>
      <c r="E10160" s="6" t="s">
        <v>5893</v>
      </c>
      <c r="F10160" s="6" t="s">
        <v>34973</v>
      </c>
      <c r="G10160" s="6" t="s">
        <v>34974</v>
      </c>
      <c r="H10160" s="79">
        <v>17441.048565000001</v>
      </c>
    </row>
    <row r="10161" spans="1:8" x14ac:dyDescent="0.2">
      <c r="A10161" s="6">
        <v>30171480</v>
      </c>
      <c r="B10161" s="6" t="s">
        <v>34975</v>
      </c>
      <c r="C10161" s="6" t="s">
        <v>5725</v>
      </c>
      <c r="D10161" s="6" t="s">
        <v>17973</v>
      </c>
      <c r="E10161" s="6" t="s">
        <v>5893</v>
      </c>
      <c r="F10161" s="6" t="s">
        <v>34976</v>
      </c>
      <c r="G10161" s="6" t="s">
        <v>34977</v>
      </c>
      <c r="H10161" s="79">
        <v>17441.048565000001</v>
      </c>
    </row>
    <row r="10162" spans="1:8" x14ac:dyDescent="0.2">
      <c r="A10162" s="6">
        <v>30083270</v>
      </c>
      <c r="B10162" s="6" t="s">
        <v>34978</v>
      </c>
      <c r="C10162" s="6" t="s">
        <v>7318</v>
      </c>
      <c r="D10162" s="6" t="s">
        <v>19176</v>
      </c>
      <c r="E10162" s="6" t="s">
        <v>5893</v>
      </c>
      <c r="F10162" s="6" t="s">
        <v>34979</v>
      </c>
      <c r="G10162" s="6" t="s">
        <v>34980</v>
      </c>
      <c r="H10162" s="79">
        <v>17445.148327999999</v>
      </c>
    </row>
    <row r="10163" spans="1:8" x14ac:dyDescent="0.2">
      <c r="A10163" s="6">
        <v>30230846</v>
      </c>
      <c r="B10163" s="6" t="s">
        <v>34981</v>
      </c>
      <c r="C10163" s="6" t="s">
        <v>7322</v>
      </c>
      <c r="D10163" s="6" t="s">
        <v>19176</v>
      </c>
      <c r="E10163" s="6" t="s">
        <v>5893</v>
      </c>
      <c r="F10163" s="6" t="s">
        <v>34982</v>
      </c>
      <c r="G10163" s="6" t="s">
        <v>34983</v>
      </c>
      <c r="H10163" s="79">
        <v>17445.148327999999</v>
      </c>
    </row>
    <row r="10164" spans="1:8" x14ac:dyDescent="0.2">
      <c r="A10164" s="6">
        <v>30006086</v>
      </c>
      <c r="B10164" s="6" t="s">
        <v>34984</v>
      </c>
      <c r="C10164" s="6" t="s">
        <v>7318</v>
      </c>
      <c r="D10164" s="6" t="s">
        <v>19180</v>
      </c>
      <c r="E10164" s="6" t="s">
        <v>5893</v>
      </c>
      <c r="F10164" s="6" t="s">
        <v>34985</v>
      </c>
      <c r="G10164" s="6" t="s">
        <v>34986</v>
      </c>
      <c r="H10164" s="79">
        <v>17445.148327999999</v>
      </c>
    </row>
    <row r="10165" spans="1:8" x14ac:dyDescent="0.2">
      <c r="A10165" s="6">
        <v>30268562</v>
      </c>
      <c r="B10165" s="6" t="s">
        <v>34987</v>
      </c>
      <c r="C10165" s="6" t="s">
        <v>7322</v>
      </c>
      <c r="D10165" s="6" t="s">
        <v>19180</v>
      </c>
      <c r="E10165" s="6" t="s">
        <v>5893</v>
      </c>
      <c r="F10165" s="6" t="s">
        <v>34988</v>
      </c>
      <c r="G10165" s="6" t="s">
        <v>34989</v>
      </c>
      <c r="H10165" s="79">
        <v>17445.148327999999</v>
      </c>
    </row>
    <row r="10166" spans="1:8" x14ac:dyDescent="0.2">
      <c r="A10166" s="6">
        <v>30302215</v>
      </c>
      <c r="B10166" s="6" t="s">
        <v>34990</v>
      </c>
      <c r="C10166" s="6" t="s">
        <v>6242</v>
      </c>
      <c r="D10166" s="6" t="s">
        <v>17969</v>
      </c>
      <c r="E10166" s="6" t="s">
        <v>5893</v>
      </c>
      <c r="F10166" s="6" t="s">
        <v>34991</v>
      </c>
      <c r="G10166" s="6" t="s">
        <v>34992</v>
      </c>
      <c r="H10166" s="79">
        <v>17477.317516999999</v>
      </c>
    </row>
    <row r="10167" spans="1:8" x14ac:dyDescent="0.2">
      <c r="A10167" s="6">
        <v>30309900</v>
      </c>
      <c r="B10167" s="6" t="s">
        <v>34993</v>
      </c>
      <c r="C10167" s="6" t="s">
        <v>6242</v>
      </c>
      <c r="D10167" s="6" t="s">
        <v>17973</v>
      </c>
      <c r="E10167" s="6" t="s">
        <v>5893</v>
      </c>
      <c r="F10167" s="6" t="s">
        <v>34994</v>
      </c>
      <c r="G10167" s="6" t="s">
        <v>34995</v>
      </c>
      <c r="H10167" s="79">
        <v>17477.317516999999</v>
      </c>
    </row>
    <row r="10168" spans="1:8" x14ac:dyDescent="0.2">
      <c r="A10168" s="6">
        <v>30286218</v>
      </c>
      <c r="B10168" s="6" t="s">
        <v>34996</v>
      </c>
      <c r="C10168" s="6" t="s">
        <v>6657</v>
      </c>
      <c r="D10168" s="6" t="s">
        <v>6122</v>
      </c>
      <c r="E10168" s="6" t="s">
        <v>5638</v>
      </c>
      <c r="F10168" s="6" t="s">
        <v>34997</v>
      </c>
      <c r="G10168" s="6" t="s">
        <v>34998</v>
      </c>
      <c r="H10168" s="79">
        <v>17528.041827000001</v>
      </c>
    </row>
    <row r="10169" spans="1:8" x14ac:dyDescent="0.2">
      <c r="A10169" s="6">
        <v>30002021</v>
      </c>
      <c r="B10169" s="6" t="s">
        <v>34999</v>
      </c>
      <c r="C10169" s="6" t="s">
        <v>6661</v>
      </c>
      <c r="D10169" s="6" t="s">
        <v>6122</v>
      </c>
      <c r="E10169" s="6" t="s">
        <v>5638</v>
      </c>
      <c r="F10169" s="6" t="s">
        <v>35000</v>
      </c>
      <c r="G10169" s="6" t="s">
        <v>35001</v>
      </c>
      <c r="H10169" s="79">
        <v>17528.041827000001</v>
      </c>
    </row>
    <row r="10170" spans="1:8" x14ac:dyDescent="0.2">
      <c r="A10170" s="6">
        <v>30290978</v>
      </c>
      <c r="B10170" s="6" t="s">
        <v>35002</v>
      </c>
      <c r="C10170" s="6" t="s">
        <v>6665</v>
      </c>
      <c r="D10170" s="6" t="s">
        <v>6122</v>
      </c>
      <c r="E10170" s="6" t="s">
        <v>5638</v>
      </c>
      <c r="F10170" s="6" t="s">
        <v>35003</v>
      </c>
      <c r="G10170" s="6" t="s">
        <v>35004</v>
      </c>
      <c r="H10170" s="79">
        <v>17528.041827000001</v>
      </c>
    </row>
    <row r="10171" spans="1:8" x14ac:dyDescent="0.2">
      <c r="A10171" s="6">
        <v>30074755</v>
      </c>
      <c r="B10171" s="6" t="s">
        <v>35005</v>
      </c>
      <c r="C10171" s="6" t="s">
        <v>6669</v>
      </c>
      <c r="D10171" s="6" t="s">
        <v>6122</v>
      </c>
      <c r="E10171" s="6" t="s">
        <v>5638</v>
      </c>
      <c r="F10171" s="6" t="s">
        <v>35006</v>
      </c>
      <c r="G10171" s="6" t="s">
        <v>35007</v>
      </c>
      <c r="H10171" s="79">
        <v>17528.041827000001</v>
      </c>
    </row>
    <row r="10172" spans="1:8" x14ac:dyDescent="0.2">
      <c r="A10172" s="6">
        <v>30291385</v>
      </c>
      <c r="B10172" s="6" t="s">
        <v>35008</v>
      </c>
      <c r="C10172" s="6" t="s">
        <v>10851</v>
      </c>
      <c r="D10172" s="6" t="s">
        <v>6122</v>
      </c>
      <c r="E10172" s="6" t="s">
        <v>5638</v>
      </c>
      <c r="F10172" s="6" t="s">
        <v>35009</v>
      </c>
      <c r="G10172" s="6" t="s">
        <v>35010</v>
      </c>
      <c r="H10172" s="79">
        <v>17528.041827000001</v>
      </c>
    </row>
    <row r="10173" spans="1:8" x14ac:dyDescent="0.2">
      <c r="A10173" s="6">
        <v>30041347</v>
      </c>
      <c r="B10173" s="6" t="s">
        <v>35011</v>
      </c>
      <c r="C10173" s="6" t="s">
        <v>10855</v>
      </c>
      <c r="D10173" s="6" t="s">
        <v>6122</v>
      </c>
      <c r="E10173" s="6" t="s">
        <v>5638</v>
      </c>
      <c r="F10173" s="6" t="s">
        <v>35012</v>
      </c>
      <c r="G10173" s="6" t="s">
        <v>35013</v>
      </c>
      <c r="H10173" s="79">
        <v>17528.041827000001</v>
      </c>
    </row>
    <row r="10174" spans="1:8" x14ac:dyDescent="0.2">
      <c r="A10174" s="6">
        <v>30353387</v>
      </c>
      <c r="B10174" s="6" t="s">
        <v>35014</v>
      </c>
      <c r="C10174" s="6" t="s">
        <v>8436</v>
      </c>
      <c r="D10174" s="6" t="s">
        <v>17969</v>
      </c>
      <c r="E10174" s="6" t="s">
        <v>5893</v>
      </c>
      <c r="F10174" s="6" t="s">
        <v>35015</v>
      </c>
      <c r="G10174" s="6" t="s">
        <v>35016</v>
      </c>
      <c r="H10174" s="79">
        <v>17575.302131</v>
      </c>
    </row>
    <row r="10175" spans="1:8" x14ac:dyDescent="0.2">
      <c r="A10175" s="6">
        <v>30138147</v>
      </c>
      <c r="B10175" s="6" t="s">
        <v>35017</v>
      </c>
      <c r="C10175" s="6" t="s">
        <v>8436</v>
      </c>
      <c r="D10175" s="6" t="s">
        <v>17973</v>
      </c>
      <c r="E10175" s="6" t="s">
        <v>5893</v>
      </c>
      <c r="F10175" s="6" t="s">
        <v>35018</v>
      </c>
      <c r="G10175" s="6" t="s">
        <v>35019</v>
      </c>
      <c r="H10175" s="79">
        <v>17575.302131</v>
      </c>
    </row>
    <row r="10176" spans="1:8" x14ac:dyDescent="0.2">
      <c r="A10176" s="6">
        <v>30447094</v>
      </c>
      <c r="B10176" s="6" t="s">
        <v>35020</v>
      </c>
      <c r="C10176" s="6" t="s">
        <v>6863</v>
      </c>
      <c r="D10176" s="6" t="s">
        <v>17969</v>
      </c>
      <c r="E10176" s="6" t="s">
        <v>5893</v>
      </c>
      <c r="F10176" s="6" t="s">
        <v>35021</v>
      </c>
      <c r="G10176" s="6" t="s">
        <v>35022</v>
      </c>
      <c r="H10176" s="79">
        <v>17630.918513000001</v>
      </c>
    </row>
    <row r="10177" spans="1:8" x14ac:dyDescent="0.2">
      <c r="A10177" s="6">
        <v>30178125</v>
      </c>
      <c r="B10177" s="6" t="s">
        <v>35023</v>
      </c>
      <c r="C10177" s="6" t="s">
        <v>6863</v>
      </c>
      <c r="D10177" s="6" t="s">
        <v>17973</v>
      </c>
      <c r="E10177" s="6" t="s">
        <v>5893</v>
      </c>
      <c r="F10177" s="6" t="s">
        <v>35024</v>
      </c>
      <c r="G10177" s="6" t="s">
        <v>35025</v>
      </c>
      <c r="H10177" s="79">
        <v>17630.918513000001</v>
      </c>
    </row>
    <row r="10178" spans="1:8" x14ac:dyDescent="0.2">
      <c r="A10178" s="6">
        <v>30093903</v>
      </c>
      <c r="B10178" s="6" t="s">
        <v>35026</v>
      </c>
      <c r="C10178" s="6" t="s">
        <v>35027</v>
      </c>
      <c r="D10178" s="6" t="s">
        <v>24703</v>
      </c>
      <c r="E10178" s="6" t="s">
        <v>18414</v>
      </c>
      <c r="F10178" s="6" t="s">
        <v>35028</v>
      </c>
      <c r="G10178" s="6" t="s">
        <v>35029</v>
      </c>
      <c r="H10178" s="79">
        <v>17664.838331999999</v>
      </c>
    </row>
    <row r="10179" spans="1:8" x14ac:dyDescent="0.2">
      <c r="A10179" s="6">
        <v>30216324</v>
      </c>
      <c r="B10179" s="6" t="s">
        <v>35030</v>
      </c>
      <c r="C10179" s="6" t="s">
        <v>35031</v>
      </c>
      <c r="D10179" s="6" t="s">
        <v>24703</v>
      </c>
      <c r="E10179" s="6" t="s">
        <v>18414</v>
      </c>
      <c r="F10179" s="6" t="s">
        <v>35032</v>
      </c>
      <c r="G10179" s="6" t="s">
        <v>35033</v>
      </c>
      <c r="H10179" s="79">
        <v>17670.273373</v>
      </c>
    </row>
    <row r="10180" spans="1:8" x14ac:dyDescent="0.2">
      <c r="A10180" s="6">
        <v>30231021</v>
      </c>
      <c r="B10180" s="6" t="s">
        <v>35034</v>
      </c>
      <c r="C10180" s="6" t="s">
        <v>15558</v>
      </c>
      <c r="D10180" s="6" t="s">
        <v>17993</v>
      </c>
      <c r="E10180" s="6" t="s">
        <v>15819</v>
      </c>
      <c r="F10180" s="6" t="s">
        <v>35035</v>
      </c>
      <c r="G10180" s="6" t="s">
        <v>35036</v>
      </c>
      <c r="H10180" s="79">
        <v>17724.545590999998</v>
      </c>
    </row>
    <row r="10181" spans="1:8" x14ac:dyDescent="0.2">
      <c r="A10181" s="6">
        <v>30070191</v>
      </c>
      <c r="B10181" s="6" t="s">
        <v>35037</v>
      </c>
      <c r="C10181" s="6" t="s">
        <v>15558</v>
      </c>
      <c r="D10181" s="6" t="s">
        <v>17997</v>
      </c>
      <c r="E10181" s="6" t="s">
        <v>15819</v>
      </c>
      <c r="F10181" s="6" t="s">
        <v>35038</v>
      </c>
      <c r="G10181" s="6" t="s">
        <v>35039</v>
      </c>
      <c r="H10181" s="79">
        <v>17724.545590999998</v>
      </c>
    </row>
    <row r="10182" spans="1:8" x14ac:dyDescent="0.2">
      <c r="A10182" s="6">
        <v>30088668</v>
      </c>
      <c r="B10182" s="6" t="s">
        <v>35040</v>
      </c>
      <c r="C10182" s="6" t="s">
        <v>6653</v>
      </c>
      <c r="D10182" s="6" t="s">
        <v>17993</v>
      </c>
      <c r="E10182" s="6" t="s">
        <v>15819</v>
      </c>
      <c r="F10182" s="6" t="s">
        <v>35041</v>
      </c>
      <c r="G10182" s="6" t="s">
        <v>35042</v>
      </c>
      <c r="H10182" s="79">
        <v>17729.524238999998</v>
      </c>
    </row>
    <row r="10183" spans="1:8" x14ac:dyDescent="0.2">
      <c r="A10183" s="6">
        <v>30055912</v>
      </c>
      <c r="B10183" s="6" t="s">
        <v>35043</v>
      </c>
      <c r="C10183" s="6" t="s">
        <v>6657</v>
      </c>
      <c r="D10183" s="6" t="s">
        <v>17993</v>
      </c>
      <c r="E10183" s="6" t="s">
        <v>15819</v>
      </c>
      <c r="F10183" s="6" t="s">
        <v>35044</v>
      </c>
      <c r="G10183" s="6" t="s">
        <v>35045</v>
      </c>
      <c r="H10183" s="79">
        <v>17729.524238999998</v>
      </c>
    </row>
    <row r="10184" spans="1:8" x14ac:dyDescent="0.2">
      <c r="A10184" s="6">
        <v>30382272</v>
      </c>
      <c r="B10184" s="6" t="s">
        <v>35046</v>
      </c>
      <c r="C10184" s="6" t="s">
        <v>6661</v>
      </c>
      <c r="D10184" s="6" t="s">
        <v>17993</v>
      </c>
      <c r="E10184" s="6" t="s">
        <v>15819</v>
      </c>
      <c r="F10184" s="6" t="s">
        <v>35047</v>
      </c>
      <c r="G10184" s="6" t="s">
        <v>35048</v>
      </c>
      <c r="H10184" s="79">
        <v>17729.524238999998</v>
      </c>
    </row>
    <row r="10185" spans="1:8" x14ac:dyDescent="0.2">
      <c r="A10185" s="6">
        <v>30361413</v>
      </c>
      <c r="B10185" s="6" t="s">
        <v>35049</v>
      </c>
      <c r="C10185" s="6" t="s">
        <v>6653</v>
      </c>
      <c r="D10185" s="6" t="s">
        <v>17997</v>
      </c>
      <c r="E10185" s="6" t="s">
        <v>15819</v>
      </c>
      <c r="F10185" s="6" t="s">
        <v>35050</v>
      </c>
      <c r="G10185" s="6" t="s">
        <v>35051</v>
      </c>
      <c r="H10185" s="79">
        <v>17729.524238999998</v>
      </c>
    </row>
    <row r="10186" spans="1:8" x14ac:dyDescent="0.2">
      <c r="A10186" s="6">
        <v>30175068</v>
      </c>
      <c r="B10186" s="6" t="s">
        <v>35052</v>
      </c>
      <c r="C10186" s="6" t="s">
        <v>6657</v>
      </c>
      <c r="D10186" s="6" t="s">
        <v>17997</v>
      </c>
      <c r="E10186" s="6" t="s">
        <v>15819</v>
      </c>
      <c r="F10186" s="6" t="s">
        <v>35053</v>
      </c>
      <c r="G10186" s="6" t="s">
        <v>35054</v>
      </c>
      <c r="H10186" s="79">
        <v>17729.524238999998</v>
      </c>
    </row>
    <row r="10187" spans="1:8" x14ac:dyDescent="0.2">
      <c r="A10187" s="6">
        <v>30347406</v>
      </c>
      <c r="B10187" s="6" t="s">
        <v>35055</v>
      </c>
      <c r="C10187" s="6" t="s">
        <v>6661</v>
      </c>
      <c r="D10187" s="6" t="s">
        <v>17997</v>
      </c>
      <c r="E10187" s="6" t="s">
        <v>15819</v>
      </c>
      <c r="F10187" s="6" t="s">
        <v>35056</v>
      </c>
      <c r="G10187" s="6" t="s">
        <v>35057</v>
      </c>
      <c r="H10187" s="79">
        <v>17729.524238999998</v>
      </c>
    </row>
    <row r="10188" spans="1:8" x14ac:dyDescent="0.2">
      <c r="A10188" s="6">
        <v>30273859</v>
      </c>
      <c r="B10188" s="6" t="s">
        <v>35058</v>
      </c>
      <c r="C10188" s="6" t="s">
        <v>35059</v>
      </c>
      <c r="D10188" s="6" t="s">
        <v>19351</v>
      </c>
      <c r="E10188" s="6" t="s">
        <v>5893</v>
      </c>
      <c r="F10188" s="6" t="s">
        <v>35060</v>
      </c>
      <c r="G10188" s="6" t="s">
        <v>35061</v>
      </c>
      <c r="H10188" s="79">
        <v>17749.625831000001</v>
      </c>
    </row>
    <row r="10189" spans="1:8" x14ac:dyDescent="0.2">
      <c r="A10189" s="6">
        <v>30401427</v>
      </c>
      <c r="B10189" s="6" t="s">
        <v>35062</v>
      </c>
      <c r="C10189" s="6" t="s">
        <v>32190</v>
      </c>
      <c r="D10189" s="6" t="s">
        <v>20977</v>
      </c>
      <c r="E10189" s="6" t="s">
        <v>5638</v>
      </c>
      <c r="F10189" s="6" t="s">
        <v>35063</v>
      </c>
      <c r="G10189" s="6" t="s">
        <v>35064</v>
      </c>
      <c r="H10189" s="79">
        <v>17749.625831000001</v>
      </c>
    </row>
    <row r="10190" spans="1:8" x14ac:dyDescent="0.2">
      <c r="A10190" s="6">
        <v>30461064</v>
      </c>
      <c r="B10190" s="6" t="s">
        <v>35065</v>
      </c>
      <c r="C10190" s="6" t="s">
        <v>5702</v>
      </c>
      <c r="D10190" s="6" t="s">
        <v>24711</v>
      </c>
      <c r="E10190" s="6" t="s">
        <v>5893</v>
      </c>
      <c r="F10190" s="6" t="s">
        <v>35066</v>
      </c>
      <c r="G10190" s="6" t="s">
        <v>35067</v>
      </c>
      <c r="H10190" s="79">
        <v>17763.282444</v>
      </c>
    </row>
    <row r="10191" spans="1:8" x14ac:dyDescent="0.2">
      <c r="A10191" s="6">
        <v>30328970</v>
      </c>
      <c r="B10191" s="6" t="s">
        <v>35068</v>
      </c>
      <c r="C10191" s="6" t="s">
        <v>5702</v>
      </c>
      <c r="D10191" s="6" t="s">
        <v>24715</v>
      </c>
      <c r="E10191" s="6" t="s">
        <v>5893</v>
      </c>
      <c r="F10191" s="6" t="s">
        <v>35069</v>
      </c>
      <c r="G10191" s="6" t="s">
        <v>35070</v>
      </c>
      <c r="H10191" s="79">
        <v>17763.282444</v>
      </c>
    </row>
    <row r="10192" spans="1:8" x14ac:dyDescent="0.2">
      <c r="A10192" s="6">
        <v>30003367</v>
      </c>
      <c r="B10192" s="6" t="s">
        <v>35071</v>
      </c>
      <c r="C10192" s="6" t="s">
        <v>5989</v>
      </c>
      <c r="D10192" s="6" t="s">
        <v>18870</v>
      </c>
      <c r="E10192" s="6" t="s">
        <v>5638</v>
      </c>
      <c r="F10192" s="6" t="s">
        <v>35072</v>
      </c>
      <c r="G10192" s="6" t="s">
        <v>35073</v>
      </c>
      <c r="H10192" s="79">
        <v>17772.292296</v>
      </c>
    </row>
    <row r="10193" spans="1:8" x14ac:dyDescent="0.2">
      <c r="A10193" s="6">
        <v>30253757</v>
      </c>
      <c r="B10193" s="6" t="s">
        <v>35074</v>
      </c>
      <c r="C10193" s="6" t="s">
        <v>6641</v>
      </c>
      <c r="D10193" s="6" t="s">
        <v>17993</v>
      </c>
      <c r="E10193" s="6" t="s">
        <v>15819</v>
      </c>
      <c r="F10193" s="6" t="s">
        <v>35075</v>
      </c>
      <c r="G10193" s="6" t="s">
        <v>35076</v>
      </c>
      <c r="H10193" s="79">
        <v>17808.651913999998</v>
      </c>
    </row>
    <row r="10194" spans="1:8" x14ac:dyDescent="0.2">
      <c r="A10194" s="6">
        <v>30086524</v>
      </c>
      <c r="B10194" s="6" t="s">
        <v>35077</v>
      </c>
      <c r="C10194" s="6" t="s">
        <v>6645</v>
      </c>
      <c r="D10194" s="6" t="s">
        <v>17993</v>
      </c>
      <c r="E10194" s="6" t="s">
        <v>15819</v>
      </c>
      <c r="F10194" s="6" t="s">
        <v>35078</v>
      </c>
      <c r="G10194" s="6" t="s">
        <v>35079</v>
      </c>
      <c r="H10194" s="79">
        <v>17808.651913999998</v>
      </c>
    </row>
    <row r="10195" spans="1:8" x14ac:dyDescent="0.2">
      <c r="A10195" s="6">
        <v>30091664</v>
      </c>
      <c r="B10195" s="6" t="s">
        <v>35080</v>
      </c>
      <c r="C10195" s="6" t="s">
        <v>7099</v>
      </c>
      <c r="D10195" s="6" t="s">
        <v>17969</v>
      </c>
      <c r="E10195" s="6" t="s">
        <v>5893</v>
      </c>
      <c r="F10195" s="6" t="s">
        <v>35081</v>
      </c>
      <c r="G10195" s="6" t="s">
        <v>35082</v>
      </c>
      <c r="H10195" s="79">
        <v>17815.141414999998</v>
      </c>
    </row>
    <row r="10196" spans="1:8" x14ac:dyDescent="0.2">
      <c r="A10196" s="6">
        <v>30265772</v>
      </c>
      <c r="B10196" s="6" t="s">
        <v>35083</v>
      </c>
      <c r="C10196" s="6" t="s">
        <v>8662</v>
      </c>
      <c r="D10196" s="6" t="s">
        <v>7351</v>
      </c>
      <c r="E10196" s="6" t="s">
        <v>5638</v>
      </c>
      <c r="F10196" s="6" t="s">
        <v>35084</v>
      </c>
      <c r="G10196" s="6" t="s">
        <v>35085</v>
      </c>
      <c r="H10196" s="79">
        <v>17864.468044000001</v>
      </c>
    </row>
    <row r="10197" spans="1:8" x14ac:dyDescent="0.2">
      <c r="A10197" s="6">
        <v>30185360</v>
      </c>
      <c r="B10197" s="6" t="s">
        <v>35086</v>
      </c>
      <c r="C10197" s="6" t="s">
        <v>8662</v>
      </c>
      <c r="D10197" s="6" t="s">
        <v>7755</v>
      </c>
      <c r="E10197" s="6" t="s">
        <v>5638</v>
      </c>
      <c r="F10197" s="6" t="s">
        <v>35087</v>
      </c>
      <c r="G10197" s="6" t="s">
        <v>35088</v>
      </c>
      <c r="H10197" s="79">
        <v>17864.468044000001</v>
      </c>
    </row>
    <row r="10198" spans="1:8" x14ac:dyDescent="0.2">
      <c r="A10198" s="6">
        <v>30233777</v>
      </c>
      <c r="B10198" s="6" t="s">
        <v>35089</v>
      </c>
      <c r="C10198" s="6" t="s">
        <v>5718</v>
      </c>
      <c r="D10198" s="6" t="s">
        <v>24711</v>
      </c>
      <c r="E10198" s="6" t="s">
        <v>5893</v>
      </c>
      <c r="F10198" s="6" t="s">
        <v>35090</v>
      </c>
      <c r="G10198" s="6" t="s">
        <v>35091</v>
      </c>
      <c r="H10198" s="79">
        <v>17916.404457000001</v>
      </c>
    </row>
    <row r="10199" spans="1:8" x14ac:dyDescent="0.2">
      <c r="A10199" s="6">
        <v>30144622</v>
      </c>
      <c r="B10199" s="6" t="s">
        <v>35092</v>
      </c>
      <c r="C10199" s="6" t="s">
        <v>5718</v>
      </c>
      <c r="D10199" s="6" t="s">
        <v>24715</v>
      </c>
      <c r="E10199" s="6" t="s">
        <v>5893</v>
      </c>
      <c r="F10199" s="6" t="s">
        <v>35093</v>
      </c>
      <c r="G10199" s="6" t="s">
        <v>35094</v>
      </c>
      <c r="H10199" s="79">
        <v>17916.404457000001</v>
      </c>
    </row>
    <row r="10200" spans="1:8" x14ac:dyDescent="0.2">
      <c r="A10200" s="6">
        <v>30104994</v>
      </c>
      <c r="B10200" s="6" t="s">
        <v>35095</v>
      </c>
      <c r="C10200" s="6" t="s">
        <v>9253</v>
      </c>
      <c r="D10200" s="6" t="s">
        <v>17993</v>
      </c>
      <c r="E10200" s="6" t="s">
        <v>15819</v>
      </c>
      <c r="F10200" s="6" t="s">
        <v>35096</v>
      </c>
      <c r="G10200" s="6" t="s">
        <v>35097</v>
      </c>
      <c r="H10200" s="79">
        <v>17938.606405999999</v>
      </c>
    </row>
    <row r="10201" spans="1:8" x14ac:dyDescent="0.2">
      <c r="A10201" s="6">
        <v>30404416</v>
      </c>
      <c r="B10201" s="6" t="s">
        <v>35098</v>
      </c>
      <c r="C10201" s="6" t="s">
        <v>9253</v>
      </c>
      <c r="D10201" s="6" t="s">
        <v>17997</v>
      </c>
      <c r="E10201" s="6" t="s">
        <v>15819</v>
      </c>
      <c r="F10201" s="6" t="s">
        <v>35099</v>
      </c>
      <c r="G10201" s="6" t="s">
        <v>35100</v>
      </c>
      <c r="H10201" s="79">
        <v>17938.606405999999</v>
      </c>
    </row>
    <row r="10202" spans="1:8" x14ac:dyDescent="0.2">
      <c r="A10202" s="6">
        <v>30025318</v>
      </c>
      <c r="B10202" s="6" t="s">
        <v>35101</v>
      </c>
      <c r="C10202" s="6" t="s">
        <v>6222</v>
      </c>
      <c r="D10202" s="6" t="s">
        <v>28070</v>
      </c>
      <c r="E10202" s="6" t="s">
        <v>5638</v>
      </c>
      <c r="F10202" s="6" t="s">
        <v>35102</v>
      </c>
      <c r="G10202" s="6" t="s">
        <v>35103</v>
      </c>
      <c r="H10202" s="79">
        <v>17938.606405999999</v>
      </c>
    </row>
    <row r="10203" spans="1:8" x14ac:dyDescent="0.2">
      <c r="A10203" s="6">
        <v>30123715</v>
      </c>
      <c r="B10203" s="6" t="s">
        <v>35104</v>
      </c>
      <c r="C10203" s="6" t="s">
        <v>5706</v>
      </c>
      <c r="D10203" s="6" t="s">
        <v>24711</v>
      </c>
      <c r="E10203" s="6" t="s">
        <v>5893</v>
      </c>
      <c r="F10203" s="6" t="s">
        <v>35105</v>
      </c>
      <c r="G10203" s="6" t="s">
        <v>35106</v>
      </c>
      <c r="H10203" s="79">
        <v>18000.182048999999</v>
      </c>
    </row>
    <row r="10204" spans="1:8" x14ac:dyDescent="0.2">
      <c r="A10204" s="6">
        <v>30096691</v>
      </c>
      <c r="B10204" s="6" t="s">
        <v>35107</v>
      </c>
      <c r="C10204" s="6" t="s">
        <v>5706</v>
      </c>
      <c r="D10204" s="6" t="s">
        <v>24715</v>
      </c>
      <c r="E10204" s="6" t="s">
        <v>5893</v>
      </c>
      <c r="F10204" s="6" t="s">
        <v>35108</v>
      </c>
      <c r="G10204" s="6" t="s">
        <v>35109</v>
      </c>
      <c r="H10204" s="79">
        <v>18000.182048999999</v>
      </c>
    </row>
    <row r="10205" spans="1:8" x14ac:dyDescent="0.2">
      <c r="A10205" s="6">
        <v>30187081</v>
      </c>
      <c r="B10205" s="6" t="s">
        <v>35110</v>
      </c>
      <c r="C10205" s="6" t="s">
        <v>35111</v>
      </c>
      <c r="D10205" s="6" t="s">
        <v>19351</v>
      </c>
      <c r="E10205" s="6" t="s">
        <v>5893</v>
      </c>
      <c r="F10205" s="6" t="s">
        <v>35112</v>
      </c>
      <c r="G10205" s="6" t="s">
        <v>35113</v>
      </c>
      <c r="H10205" s="79">
        <v>18059.901244000001</v>
      </c>
    </row>
    <row r="10206" spans="1:8" x14ac:dyDescent="0.2">
      <c r="A10206" s="6">
        <v>30218089</v>
      </c>
      <c r="B10206" s="6" t="s">
        <v>35114</v>
      </c>
      <c r="C10206" s="6" t="s">
        <v>20847</v>
      </c>
      <c r="D10206" s="6" t="s">
        <v>20977</v>
      </c>
      <c r="E10206" s="6" t="s">
        <v>5638</v>
      </c>
      <c r="F10206" s="6" t="s">
        <v>35115</v>
      </c>
      <c r="G10206" s="6" t="s">
        <v>35116</v>
      </c>
      <c r="H10206" s="79">
        <v>18059.901244000001</v>
      </c>
    </row>
    <row r="10207" spans="1:8" x14ac:dyDescent="0.2">
      <c r="A10207" s="6">
        <v>30095302</v>
      </c>
      <c r="B10207" s="6" t="s">
        <v>35117</v>
      </c>
      <c r="C10207" s="6" t="s">
        <v>5714</v>
      </c>
      <c r="D10207" s="6" t="s">
        <v>24711</v>
      </c>
      <c r="E10207" s="6" t="s">
        <v>5893</v>
      </c>
      <c r="F10207" s="6" t="s">
        <v>35118</v>
      </c>
      <c r="G10207" s="6" t="s">
        <v>35119</v>
      </c>
      <c r="H10207" s="79">
        <v>18084.024891000001</v>
      </c>
    </row>
    <row r="10208" spans="1:8" x14ac:dyDescent="0.2">
      <c r="A10208" s="6">
        <v>30303558</v>
      </c>
      <c r="B10208" s="6" t="s">
        <v>35120</v>
      </c>
      <c r="C10208" s="6" t="s">
        <v>5714</v>
      </c>
      <c r="D10208" s="6" t="s">
        <v>24715</v>
      </c>
      <c r="E10208" s="6" t="s">
        <v>5893</v>
      </c>
      <c r="F10208" s="6" t="s">
        <v>35121</v>
      </c>
      <c r="G10208" s="6" t="s">
        <v>35122</v>
      </c>
      <c r="H10208" s="79">
        <v>18084.024891000001</v>
      </c>
    </row>
    <row r="10209" spans="1:8" x14ac:dyDescent="0.2">
      <c r="A10209" s="6">
        <v>30212835</v>
      </c>
      <c r="B10209" s="6" t="s">
        <v>35123</v>
      </c>
      <c r="C10209" s="6" t="s">
        <v>5945</v>
      </c>
      <c r="D10209" s="6" t="s">
        <v>18044</v>
      </c>
      <c r="E10209" s="6" t="s">
        <v>5638</v>
      </c>
      <c r="F10209" s="6" t="s">
        <v>35124</v>
      </c>
      <c r="G10209" s="6" t="s">
        <v>35125</v>
      </c>
      <c r="H10209" s="79">
        <v>18181.814673000001</v>
      </c>
    </row>
    <row r="10210" spans="1:8" x14ac:dyDescent="0.2">
      <c r="A10210" s="6">
        <v>30293965</v>
      </c>
      <c r="B10210" s="6" t="s">
        <v>35126</v>
      </c>
      <c r="C10210" s="6" t="s">
        <v>8509</v>
      </c>
      <c r="D10210" s="6" t="s">
        <v>17993</v>
      </c>
      <c r="E10210" s="6" t="s">
        <v>15819</v>
      </c>
      <c r="F10210" s="6" t="s">
        <v>35127</v>
      </c>
      <c r="G10210" s="6" t="s">
        <v>35128</v>
      </c>
      <c r="H10210" s="79">
        <v>18196.158361999998</v>
      </c>
    </row>
    <row r="10211" spans="1:8" x14ac:dyDescent="0.2">
      <c r="A10211" s="6">
        <v>30144472</v>
      </c>
      <c r="B10211" s="6" t="s">
        <v>35129</v>
      </c>
      <c r="C10211" s="6" t="s">
        <v>8509</v>
      </c>
      <c r="D10211" s="6" t="s">
        <v>17997</v>
      </c>
      <c r="E10211" s="6" t="s">
        <v>15819</v>
      </c>
      <c r="F10211" s="6" t="s">
        <v>35130</v>
      </c>
      <c r="G10211" s="6" t="s">
        <v>35131</v>
      </c>
      <c r="H10211" s="79">
        <v>18196.158361999998</v>
      </c>
    </row>
    <row r="10212" spans="1:8" x14ac:dyDescent="0.2">
      <c r="A10212" s="6">
        <v>30019539</v>
      </c>
      <c r="B10212" s="6" t="s">
        <v>35132</v>
      </c>
      <c r="C10212" s="6" t="s">
        <v>8426</v>
      </c>
      <c r="D10212" s="6" t="s">
        <v>22958</v>
      </c>
      <c r="E10212" s="6" t="s">
        <v>5638</v>
      </c>
      <c r="F10212" s="6" t="s">
        <v>35133</v>
      </c>
      <c r="G10212" s="6" t="s">
        <v>35134</v>
      </c>
      <c r="H10212" s="79">
        <v>18205.014638000001</v>
      </c>
    </row>
    <row r="10213" spans="1:8" x14ac:dyDescent="0.2">
      <c r="A10213" s="6">
        <v>30304951</v>
      </c>
      <c r="B10213" s="6" t="s">
        <v>35135</v>
      </c>
      <c r="C10213" s="6" t="s">
        <v>8426</v>
      </c>
      <c r="D10213" s="6" t="s">
        <v>7351</v>
      </c>
      <c r="E10213" s="6" t="s">
        <v>5638</v>
      </c>
      <c r="F10213" s="6" t="s">
        <v>35136</v>
      </c>
      <c r="G10213" s="6" t="s">
        <v>35137</v>
      </c>
      <c r="H10213" s="79">
        <v>18205.014638000001</v>
      </c>
    </row>
    <row r="10214" spans="1:8" x14ac:dyDescent="0.2">
      <c r="A10214" s="6">
        <v>30160667</v>
      </c>
      <c r="B10214" s="6" t="s">
        <v>35138</v>
      </c>
      <c r="C10214" s="6" t="s">
        <v>5759</v>
      </c>
      <c r="D10214" s="6" t="s">
        <v>24711</v>
      </c>
      <c r="E10214" s="6" t="s">
        <v>5893</v>
      </c>
      <c r="F10214" s="6" t="s">
        <v>35139</v>
      </c>
      <c r="G10214" s="6" t="s">
        <v>35140</v>
      </c>
      <c r="H10214" s="79">
        <v>18239.131261999999</v>
      </c>
    </row>
    <row r="10215" spans="1:8" x14ac:dyDescent="0.2">
      <c r="A10215" s="6">
        <v>30033852</v>
      </c>
      <c r="B10215" s="6" t="s">
        <v>35141</v>
      </c>
      <c r="C10215" s="6" t="s">
        <v>5759</v>
      </c>
      <c r="D10215" s="6" t="s">
        <v>24715</v>
      </c>
      <c r="E10215" s="6" t="s">
        <v>5893</v>
      </c>
      <c r="F10215" s="6" t="s">
        <v>35142</v>
      </c>
      <c r="G10215" s="6" t="s">
        <v>35143</v>
      </c>
      <c r="H10215" s="79">
        <v>18239.131261999999</v>
      </c>
    </row>
    <row r="10216" spans="1:8" x14ac:dyDescent="0.2">
      <c r="A10216" s="6">
        <v>30255686</v>
      </c>
      <c r="B10216" s="6" t="s">
        <v>35144</v>
      </c>
      <c r="C10216" s="6" t="s">
        <v>7731</v>
      </c>
      <c r="D10216" s="6" t="s">
        <v>19176</v>
      </c>
      <c r="E10216" s="6" t="s">
        <v>5893</v>
      </c>
      <c r="F10216" s="6" t="s">
        <v>35145</v>
      </c>
      <c r="G10216" s="6" t="s">
        <v>35146</v>
      </c>
      <c r="H10216" s="79">
        <v>18300.156169999998</v>
      </c>
    </row>
    <row r="10217" spans="1:8" x14ac:dyDescent="0.2">
      <c r="A10217" s="6">
        <v>30153738</v>
      </c>
      <c r="B10217" s="6" t="s">
        <v>35147</v>
      </c>
      <c r="C10217" s="6" t="s">
        <v>22875</v>
      </c>
      <c r="D10217" s="6" t="s">
        <v>19176</v>
      </c>
      <c r="E10217" s="6" t="s">
        <v>5893</v>
      </c>
      <c r="F10217" s="6" t="s">
        <v>35148</v>
      </c>
      <c r="G10217" s="6" t="s">
        <v>35149</v>
      </c>
      <c r="H10217" s="79">
        <v>18327.306677</v>
      </c>
    </row>
    <row r="10218" spans="1:8" x14ac:dyDescent="0.2">
      <c r="A10218" s="6">
        <v>30104641</v>
      </c>
      <c r="B10218" s="6" t="s">
        <v>35150</v>
      </c>
      <c r="C10218" s="6" t="s">
        <v>22875</v>
      </c>
      <c r="D10218" s="6" t="s">
        <v>19180</v>
      </c>
      <c r="E10218" s="6" t="s">
        <v>5893</v>
      </c>
      <c r="F10218" s="6" t="s">
        <v>35151</v>
      </c>
      <c r="G10218" s="6" t="s">
        <v>35152</v>
      </c>
      <c r="H10218" s="79">
        <v>18327.306677</v>
      </c>
    </row>
    <row r="10219" spans="1:8" x14ac:dyDescent="0.2">
      <c r="A10219" s="6">
        <v>30266916</v>
      </c>
      <c r="B10219" s="6" t="s">
        <v>35153</v>
      </c>
      <c r="C10219" s="6" t="s">
        <v>7751</v>
      </c>
      <c r="D10219" s="6" t="s">
        <v>19176</v>
      </c>
      <c r="E10219" s="6" t="s">
        <v>5893</v>
      </c>
      <c r="F10219" s="6" t="s">
        <v>35154</v>
      </c>
      <c r="G10219" s="6" t="s">
        <v>35155</v>
      </c>
      <c r="H10219" s="79">
        <v>18412.778085999998</v>
      </c>
    </row>
    <row r="10220" spans="1:8" x14ac:dyDescent="0.2">
      <c r="A10220" s="6">
        <v>30297642</v>
      </c>
      <c r="B10220" s="6" t="s">
        <v>35156</v>
      </c>
      <c r="C10220" s="6" t="s">
        <v>8426</v>
      </c>
      <c r="D10220" s="6" t="s">
        <v>17969</v>
      </c>
      <c r="E10220" s="6" t="s">
        <v>5893</v>
      </c>
      <c r="F10220" s="6" t="s">
        <v>35157</v>
      </c>
      <c r="G10220" s="6" t="s">
        <v>35158</v>
      </c>
      <c r="H10220" s="79">
        <v>18415.96689</v>
      </c>
    </row>
    <row r="10221" spans="1:8" x14ac:dyDescent="0.2">
      <c r="A10221" s="6">
        <v>30080713</v>
      </c>
      <c r="B10221" s="6" t="s">
        <v>35159</v>
      </c>
      <c r="C10221" s="6" t="s">
        <v>8426</v>
      </c>
      <c r="D10221" s="6" t="s">
        <v>17973</v>
      </c>
      <c r="E10221" s="6" t="s">
        <v>5893</v>
      </c>
      <c r="F10221" s="6" t="s">
        <v>35160</v>
      </c>
      <c r="G10221" s="6" t="s">
        <v>35161</v>
      </c>
      <c r="H10221" s="79">
        <v>18415.96689</v>
      </c>
    </row>
    <row r="10222" spans="1:8" x14ac:dyDescent="0.2">
      <c r="A10222" s="6">
        <v>30170197</v>
      </c>
      <c r="B10222" s="6" t="s">
        <v>35162</v>
      </c>
      <c r="C10222" s="6" t="s">
        <v>7099</v>
      </c>
      <c r="D10222" s="6" t="s">
        <v>17973</v>
      </c>
      <c r="E10222" s="6" t="s">
        <v>5893</v>
      </c>
      <c r="F10222" s="6" t="s">
        <v>35163</v>
      </c>
      <c r="G10222" s="6" t="s">
        <v>35164</v>
      </c>
      <c r="H10222" s="79">
        <v>18415.96689</v>
      </c>
    </row>
    <row r="10223" spans="1:8" x14ac:dyDescent="0.2">
      <c r="A10223" s="6">
        <v>30385642</v>
      </c>
      <c r="B10223" s="6" t="s">
        <v>35165</v>
      </c>
      <c r="C10223" s="6" t="s">
        <v>10821</v>
      </c>
      <c r="D10223" s="6" t="s">
        <v>17993</v>
      </c>
      <c r="E10223" s="6" t="s">
        <v>15819</v>
      </c>
      <c r="F10223" s="6" t="s">
        <v>35166</v>
      </c>
      <c r="G10223" s="6" t="s">
        <v>35167</v>
      </c>
      <c r="H10223" s="79">
        <v>18456.278693</v>
      </c>
    </row>
    <row r="10224" spans="1:8" x14ac:dyDescent="0.2">
      <c r="A10224" s="6">
        <v>30257385</v>
      </c>
      <c r="B10224" s="6" t="s">
        <v>35168</v>
      </c>
      <c r="C10224" s="6" t="s">
        <v>10821</v>
      </c>
      <c r="D10224" s="6" t="s">
        <v>17997</v>
      </c>
      <c r="E10224" s="6" t="s">
        <v>15819</v>
      </c>
      <c r="F10224" s="6" t="s">
        <v>35169</v>
      </c>
      <c r="G10224" s="6" t="s">
        <v>35170</v>
      </c>
      <c r="H10224" s="79">
        <v>18456.278693</v>
      </c>
    </row>
    <row r="10225" spans="1:8" x14ac:dyDescent="0.2">
      <c r="A10225" s="6">
        <v>30073212</v>
      </c>
      <c r="B10225" s="6" t="s">
        <v>35171</v>
      </c>
      <c r="C10225" s="6" t="s">
        <v>7234</v>
      </c>
      <c r="D10225" s="6" t="s">
        <v>17969</v>
      </c>
      <c r="E10225" s="6" t="s">
        <v>5893</v>
      </c>
      <c r="F10225" s="6" t="s">
        <v>35172</v>
      </c>
      <c r="G10225" s="6" t="s">
        <v>35173</v>
      </c>
      <c r="H10225" s="79">
        <v>18600.136049000001</v>
      </c>
    </row>
    <row r="10226" spans="1:8" x14ac:dyDescent="0.2">
      <c r="A10226" s="6">
        <v>30266995</v>
      </c>
      <c r="B10226" s="6" t="s">
        <v>35174</v>
      </c>
      <c r="C10226" s="6" t="s">
        <v>7234</v>
      </c>
      <c r="D10226" s="6" t="s">
        <v>17973</v>
      </c>
      <c r="E10226" s="6" t="s">
        <v>5893</v>
      </c>
      <c r="F10226" s="6" t="s">
        <v>35175</v>
      </c>
      <c r="G10226" s="6" t="s">
        <v>35176</v>
      </c>
      <c r="H10226" s="79">
        <v>18600.136049000001</v>
      </c>
    </row>
    <row r="10227" spans="1:8" x14ac:dyDescent="0.2">
      <c r="A10227" s="6">
        <v>30007881</v>
      </c>
      <c r="B10227" s="6" t="s">
        <v>35177</v>
      </c>
      <c r="C10227" s="6" t="s">
        <v>11448</v>
      </c>
      <c r="D10227" s="6" t="s">
        <v>35178</v>
      </c>
      <c r="E10227" s="6" t="s">
        <v>5638</v>
      </c>
      <c r="F10227" s="6" t="s">
        <v>35179</v>
      </c>
      <c r="G10227" s="6" t="s">
        <v>35180</v>
      </c>
      <c r="H10227" s="79">
        <v>18662.085610999999</v>
      </c>
    </row>
    <row r="10228" spans="1:8" x14ac:dyDescent="0.2">
      <c r="A10228" s="6">
        <v>30328278</v>
      </c>
      <c r="B10228" s="6" t="s">
        <v>35181</v>
      </c>
      <c r="C10228" s="6" t="s">
        <v>5789</v>
      </c>
      <c r="D10228" s="6" t="s">
        <v>35178</v>
      </c>
      <c r="E10228" s="6" t="s">
        <v>5638</v>
      </c>
      <c r="F10228" s="6" t="s">
        <v>35182</v>
      </c>
      <c r="G10228" s="6" t="s">
        <v>35183</v>
      </c>
      <c r="H10228" s="79">
        <v>18662.085610999999</v>
      </c>
    </row>
    <row r="10229" spans="1:8" x14ac:dyDescent="0.2">
      <c r="A10229" s="6">
        <v>30268712</v>
      </c>
      <c r="B10229" s="6" t="s">
        <v>35184</v>
      </c>
      <c r="C10229" s="6" t="s">
        <v>14014</v>
      </c>
      <c r="D10229" s="6" t="s">
        <v>35178</v>
      </c>
      <c r="E10229" s="6" t="s">
        <v>5638</v>
      </c>
      <c r="F10229" s="6" t="s">
        <v>35185</v>
      </c>
      <c r="G10229" s="6" t="s">
        <v>35186</v>
      </c>
      <c r="H10229" s="79">
        <v>18662.085610999999</v>
      </c>
    </row>
    <row r="10230" spans="1:8" x14ac:dyDescent="0.2">
      <c r="A10230" s="6">
        <v>30100868</v>
      </c>
      <c r="B10230" s="6" t="s">
        <v>35187</v>
      </c>
      <c r="C10230" s="6" t="s">
        <v>11448</v>
      </c>
      <c r="D10230" s="6" t="s">
        <v>35188</v>
      </c>
      <c r="E10230" s="6" t="s">
        <v>5638</v>
      </c>
      <c r="F10230" s="6" t="s">
        <v>35189</v>
      </c>
      <c r="G10230" s="6" t="s">
        <v>35190</v>
      </c>
      <c r="H10230" s="79">
        <v>18662.085610999999</v>
      </c>
    </row>
    <row r="10231" spans="1:8" x14ac:dyDescent="0.2">
      <c r="A10231" s="6">
        <v>30426975</v>
      </c>
      <c r="B10231" s="6" t="s">
        <v>35191</v>
      </c>
      <c r="C10231" s="6" t="s">
        <v>14014</v>
      </c>
      <c r="D10231" s="6" t="s">
        <v>35188</v>
      </c>
      <c r="E10231" s="6" t="s">
        <v>5638</v>
      </c>
      <c r="F10231" s="6" t="s">
        <v>35192</v>
      </c>
      <c r="G10231" s="6" t="s">
        <v>35193</v>
      </c>
      <c r="H10231" s="79">
        <v>18662.085610999999</v>
      </c>
    </row>
    <row r="10232" spans="1:8" x14ac:dyDescent="0.2">
      <c r="A10232" s="6">
        <v>30287299</v>
      </c>
      <c r="B10232" s="6" t="s">
        <v>35194</v>
      </c>
      <c r="C10232" s="6" t="s">
        <v>5698</v>
      </c>
      <c r="D10232" s="6" t="s">
        <v>12594</v>
      </c>
      <c r="E10232" s="6" t="s">
        <v>5893</v>
      </c>
      <c r="F10232" s="6" t="s">
        <v>35195</v>
      </c>
      <c r="G10232" s="6" t="s">
        <v>35196</v>
      </c>
      <c r="H10232" s="79">
        <v>18728.10024</v>
      </c>
    </row>
    <row r="10233" spans="1:8" x14ac:dyDescent="0.2">
      <c r="A10233" s="6">
        <v>30226368</v>
      </c>
      <c r="B10233" s="6" t="s">
        <v>35197</v>
      </c>
      <c r="C10233" s="6" t="s">
        <v>5698</v>
      </c>
      <c r="D10233" s="6" t="s">
        <v>12610</v>
      </c>
      <c r="E10233" s="6" t="s">
        <v>5893</v>
      </c>
      <c r="F10233" s="6" t="s">
        <v>35198</v>
      </c>
      <c r="G10233" s="6" t="s">
        <v>35199</v>
      </c>
      <c r="H10233" s="79">
        <v>18728.10024</v>
      </c>
    </row>
    <row r="10234" spans="1:8" x14ac:dyDescent="0.2">
      <c r="A10234" s="6">
        <v>30234486</v>
      </c>
      <c r="B10234" s="6" t="s">
        <v>35200</v>
      </c>
      <c r="C10234" s="6" t="s">
        <v>7707</v>
      </c>
      <c r="D10234" s="6" t="s">
        <v>19176</v>
      </c>
      <c r="E10234" s="6" t="s">
        <v>5893</v>
      </c>
      <c r="F10234" s="6" t="s">
        <v>35201</v>
      </c>
      <c r="G10234" s="6" t="s">
        <v>35202</v>
      </c>
      <c r="H10234" s="79">
        <v>18782.069223999999</v>
      </c>
    </row>
    <row r="10235" spans="1:8" x14ac:dyDescent="0.2">
      <c r="A10235" s="6">
        <v>30050142</v>
      </c>
      <c r="B10235" s="6" t="s">
        <v>35203</v>
      </c>
      <c r="C10235" s="6" t="s">
        <v>7707</v>
      </c>
      <c r="D10235" s="6" t="s">
        <v>19180</v>
      </c>
      <c r="E10235" s="6" t="s">
        <v>5893</v>
      </c>
      <c r="F10235" s="6" t="s">
        <v>35204</v>
      </c>
      <c r="G10235" s="6" t="s">
        <v>35205</v>
      </c>
      <c r="H10235" s="79">
        <v>18782.069223999999</v>
      </c>
    </row>
    <row r="10236" spans="1:8" x14ac:dyDescent="0.2">
      <c r="A10236" s="6">
        <v>30166062</v>
      </c>
      <c r="B10236" s="6" t="s">
        <v>35206</v>
      </c>
      <c r="C10236" s="6" t="s">
        <v>11299</v>
      </c>
      <c r="D10236" s="6" t="s">
        <v>24232</v>
      </c>
      <c r="E10236" s="6" t="s">
        <v>5638</v>
      </c>
      <c r="F10236" s="6" t="s">
        <v>35207</v>
      </c>
      <c r="G10236" s="6" t="s">
        <v>35208</v>
      </c>
      <c r="H10236" s="79">
        <v>18789.229152</v>
      </c>
    </row>
    <row r="10237" spans="1:8" x14ac:dyDescent="0.2">
      <c r="A10237" s="6">
        <v>30187668</v>
      </c>
      <c r="B10237" s="6" t="s">
        <v>35209</v>
      </c>
      <c r="C10237" s="6" t="s">
        <v>5766</v>
      </c>
      <c r="D10237" s="6" t="s">
        <v>11588</v>
      </c>
      <c r="E10237" s="6" t="s">
        <v>5893</v>
      </c>
      <c r="F10237" s="6" t="s">
        <v>35210</v>
      </c>
      <c r="G10237" s="6" t="s">
        <v>35211</v>
      </c>
      <c r="H10237" s="79">
        <v>18838.372398</v>
      </c>
    </row>
    <row r="10238" spans="1:8" x14ac:dyDescent="0.2">
      <c r="A10238" s="6">
        <v>30346692</v>
      </c>
      <c r="B10238" s="6" t="s">
        <v>35212</v>
      </c>
      <c r="C10238" s="6" t="s">
        <v>5769</v>
      </c>
      <c r="D10238" s="6" t="s">
        <v>11588</v>
      </c>
      <c r="E10238" s="6" t="s">
        <v>5893</v>
      </c>
      <c r="F10238" s="6" t="s">
        <v>35213</v>
      </c>
      <c r="G10238" s="6" t="s">
        <v>35214</v>
      </c>
      <c r="H10238" s="79">
        <v>18838.372398</v>
      </c>
    </row>
    <row r="10239" spans="1:8" x14ac:dyDescent="0.2">
      <c r="A10239" s="6">
        <v>30214215</v>
      </c>
      <c r="B10239" s="6" t="s">
        <v>35215</v>
      </c>
      <c r="C10239" s="6" t="s">
        <v>5770</v>
      </c>
      <c r="D10239" s="6" t="s">
        <v>11588</v>
      </c>
      <c r="E10239" s="6" t="s">
        <v>5893</v>
      </c>
      <c r="F10239" s="6" t="s">
        <v>35216</v>
      </c>
      <c r="G10239" s="6" t="s">
        <v>35217</v>
      </c>
      <c r="H10239" s="79">
        <v>18838.372398</v>
      </c>
    </row>
    <row r="10240" spans="1:8" x14ac:dyDescent="0.2">
      <c r="A10240" s="6">
        <v>30268379</v>
      </c>
      <c r="B10240" s="6" t="s">
        <v>35218</v>
      </c>
      <c r="C10240" s="6" t="s">
        <v>5772</v>
      </c>
      <c r="D10240" s="6" t="s">
        <v>11588</v>
      </c>
      <c r="E10240" s="6" t="s">
        <v>5893</v>
      </c>
      <c r="F10240" s="6" t="s">
        <v>35219</v>
      </c>
      <c r="G10240" s="6" t="s">
        <v>35220</v>
      </c>
      <c r="H10240" s="79">
        <v>18838.372398</v>
      </c>
    </row>
    <row r="10241" spans="1:8" x14ac:dyDescent="0.2">
      <c r="A10241" s="6">
        <v>30004174</v>
      </c>
      <c r="B10241" s="6" t="s">
        <v>35221</v>
      </c>
      <c r="C10241" s="6" t="s">
        <v>5776</v>
      </c>
      <c r="D10241" s="6" t="s">
        <v>11588</v>
      </c>
      <c r="E10241" s="6" t="s">
        <v>5893</v>
      </c>
      <c r="F10241" s="6" t="s">
        <v>35222</v>
      </c>
      <c r="G10241" s="6" t="s">
        <v>35223</v>
      </c>
      <c r="H10241" s="79">
        <v>18838.372398</v>
      </c>
    </row>
    <row r="10242" spans="1:8" x14ac:dyDescent="0.2">
      <c r="A10242" s="6">
        <v>30248282</v>
      </c>
      <c r="B10242" s="6" t="s">
        <v>35224</v>
      </c>
      <c r="C10242" s="6" t="s">
        <v>5779</v>
      </c>
      <c r="D10242" s="6" t="s">
        <v>11588</v>
      </c>
      <c r="E10242" s="6" t="s">
        <v>5893</v>
      </c>
      <c r="F10242" s="6" t="s">
        <v>35225</v>
      </c>
      <c r="G10242" s="6" t="s">
        <v>35226</v>
      </c>
      <c r="H10242" s="79">
        <v>18838.372398</v>
      </c>
    </row>
    <row r="10243" spans="1:8" x14ac:dyDescent="0.2">
      <c r="A10243" s="6">
        <v>30393605</v>
      </c>
      <c r="B10243" s="6" t="s">
        <v>35227</v>
      </c>
      <c r="C10243" s="6" t="s">
        <v>10400</v>
      </c>
      <c r="D10243" s="6" t="s">
        <v>17969</v>
      </c>
      <c r="E10243" s="6" t="s">
        <v>5893</v>
      </c>
      <c r="F10243" s="6" t="s">
        <v>35228</v>
      </c>
      <c r="G10243" s="6" t="s">
        <v>35229</v>
      </c>
      <c r="H10243" s="79">
        <v>18877.026771000001</v>
      </c>
    </row>
    <row r="10244" spans="1:8" x14ac:dyDescent="0.2">
      <c r="A10244" s="6">
        <v>30087412</v>
      </c>
      <c r="B10244" s="6" t="s">
        <v>35230</v>
      </c>
      <c r="C10244" s="6" t="s">
        <v>6416</v>
      </c>
      <c r="D10244" s="6" t="s">
        <v>17969</v>
      </c>
      <c r="E10244" s="6" t="s">
        <v>5893</v>
      </c>
      <c r="F10244" s="6" t="s">
        <v>35231</v>
      </c>
      <c r="G10244" s="6" t="s">
        <v>35232</v>
      </c>
      <c r="H10244" s="79">
        <v>18877.026771000001</v>
      </c>
    </row>
    <row r="10245" spans="1:8" x14ac:dyDescent="0.2">
      <c r="A10245" s="6">
        <v>30223371</v>
      </c>
      <c r="B10245" s="6" t="s">
        <v>35233</v>
      </c>
      <c r="C10245" s="6" t="s">
        <v>6416</v>
      </c>
      <c r="D10245" s="6" t="s">
        <v>17973</v>
      </c>
      <c r="E10245" s="6" t="s">
        <v>5893</v>
      </c>
      <c r="F10245" s="6" t="s">
        <v>35234</v>
      </c>
      <c r="G10245" s="6" t="s">
        <v>35235</v>
      </c>
      <c r="H10245" s="79">
        <v>18877.026771000001</v>
      </c>
    </row>
    <row r="10246" spans="1:8" x14ac:dyDescent="0.2">
      <c r="A10246" s="6">
        <v>30181337</v>
      </c>
      <c r="B10246" s="6" t="s">
        <v>35236</v>
      </c>
      <c r="C10246" s="6" t="s">
        <v>5730</v>
      </c>
      <c r="D10246" s="6" t="s">
        <v>19160</v>
      </c>
      <c r="E10246" s="6" t="s">
        <v>5638</v>
      </c>
      <c r="F10246" s="6" t="s">
        <v>35237</v>
      </c>
      <c r="G10246" s="6" t="s">
        <v>35238</v>
      </c>
      <c r="H10246" s="79">
        <v>18959.660698</v>
      </c>
    </row>
    <row r="10247" spans="1:8" x14ac:dyDescent="0.2">
      <c r="A10247" s="6">
        <v>30307297</v>
      </c>
      <c r="B10247" s="6" t="s">
        <v>35239</v>
      </c>
      <c r="C10247" s="6" t="s">
        <v>28420</v>
      </c>
      <c r="D10247" s="6" t="s">
        <v>19351</v>
      </c>
      <c r="E10247" s="6" t="s">
        <v>5893</v>
      </c>
      <c r="F10247" s="6" t="s">
        <v>35240</v>
      </c>
      <c r="G10247" s="6" t="s">
        <v>35241</v>
      </c>
      <c r="H10247" s="79">
        <v>18959.660698</v>
      </c>
    </row>
    <row r="10248" spans="1:8" x14ac:dyDescent="0.2">
      <c r="A10248" s="6">
        <v>30195490</v>
      </c>
      <c r="B10248" s="6" t="s">
        <v>35242</v>
      </c>
      <c r="C10248" s="6" t="s">
        <v>20824</v>
      </c>
      <c r="D10248" s="6" t="s">
        <v>20977</v>
      </c>
      <c r="E10248" s="6" t="s">
        <v>5638</v>
      </c>
      <c r="F10248" s="6" t="s">
        <v>35243</v>
      </c>
      <c r="G10248" s="6" t="s">
        <v>35244</v>
      </c>
      <c r="H10248" s="79">
        <v>18959.660698</v>
      </c>
    </row>
    <row r="10249" spans="1:8" x14ac:dyDescent="0.2">
      <c r="A10249" s="6">
        <v>30082879</v>
      </c>
      <c r="B10249" s="6" t="s">
        <v>35245</v>
      </c>
      <c r="C10249" s="6" t="s">
        <v>5993</v>
      </c>
      <c r="D10249" s="6" t="s">
        <v>18874</v>
      </c>
      <c r="E10249" s="6" t="s">
        <v>5638</v>
      </c>
      <c r="F10249" s="6" t="s">
        <v>35246</v>
      </c>
      <c r="G10249" s="6" t="s">
        <v>35247</v>
      </c>
      <c r="H10249" s="79">
        <v>19024.613946000001</v>
      </c>
    </row>
    <row r="10250" spans="1:8" x14ac:dyDescent="0.2">
      <c r="A10250" s="6">
        <v>30239324</v>
      </c>
      <c r="B10250" s="6" t="s">
        <v>35248</v>
      </c>
      <c r="C10250" s="6" t="s">
        <v>7095</v>
      </c>
      <c r="D10250" s="6" t="s">
        <v>17969</v>
      </c>
      <c r="E10250" s="6" t="s">
        <v>5893</v>
      </c>
      <c r="F10250" s="6" t="s">
        <v>35249</v>
      </c>
      <c r="G10250" s="6" t="s">
        <v>35250</v>
      </c>
      <c r="H10250" s="79">
        <v>19057.147669000002</v>
      </c>
    </row>
    <row r="10251" spans="1:8" x14ac:dyDescent="0.2">
      <c r="A10251" s="6">
        <v>30039143</v>
      </c>
      <c r="B10251" s="6" t="s">
        <v>35251</v>
      </c>
      <c r="C10251" s="6" t="s">
        <v>7095</v>
      </c>
      <c r="D10251" s="6" t="s">
        <v>17973</v>
      </c>
      <c r="E10251" s="6" t="s">
        <v>5893</v>
      </c>
      <c r="F10251" s="6" t="s">
        <v>35252</v>
      </c>
      <c r="G10251" s="6" t="s">
        <v>35253</v>
      </c>
      <c r="H10251" s="79">
        <v>19057.147669000002</v>
      </c>
    </row>
    <row r="10252" spans="1:8" x14ac:dyDescent="0.2">
      <c r="A10252" s="6">
        <v>30123844</v>
      </c>
      <c r="B10252" s="6" t="s">
        <v>35254</v>
      </c>
      <c r="C10252" s="6" t="s">
        <v>19547</v>
      </c>
      <c r="D10252" s="6" t="s">
        <v>19176</v>
      </c>
      <c r="E10252" s="6" t="s">
        <v>5893</v>
      </c>
      <c r="F10252" s="6" t="s">
        <v>35255</v>
      </c>
      <c r="G10252" s="6" t="s">
        <v>35256</v>
      </c>
      <c r="H10252" s="79">
        <v>19081.152352000001</v>
      </c>
    </row>
    <row r="10253" spans="1:8" x14ac:dyDescent="0.2">
      <c r="A10253" s="6">
        <v>30273035</v>
      </c>
      <c r="B10253" s="6" t="s">
        <v>35257</v>
      </c>
      <c r="C10253" s="6" t="s">
        <v>19547</v>
      </c>
      <c r="D10253" s="6" t="s">
        <v>19180</v>
      </c>
      <c r="E10253" s="6" t="s">
        <v>5893</v>
      </c>
      <c r="F10253" s="6" t="s">
        <v>35258</v>
      </c>
      <c r="G10253" s="6" t="s">
        <v>35259</v>
      </c>
      <c r="H10253" s="79">
        <v>19081.152352000001</v>
      </c>
    </row>
    <row r="10254" spans="1:8" x14ac:dyDescent="0.2">
      <c r="A10254" s="6">
        <v>30220001</v>
      </c>
      <c r="B10254" s="6" t="s">
        <v>35260</v>
      </c>
      <c r="C10254" s="6" t="s">
        <v>7554</v>
      </c>
      <c r="D10254" s="6" t="s">
        <v>19176</v>
      </c>
      <c r="E10254" s="6" t="s">
        <v>5893</v>
      </c>
      <c r="F10254" s="6" t="s">
        <v>35261</v>
      </c>
      <c r="G10254" s="6" t="s">
        <v>35262</v>
      </c>
      <c r="H10254" s="79">
        <v>19125.807764000001</v>
      </c>
    </row>
    <row r="10255" spans="1:8" x14ac:dyDescent="0.2">
      <c r="A10255" s="6">
        <v>30060214</v>
      </c>
      <c r="B10255" s="6" t="s">
        <v>35263</v>
      </c>
      <c r="C10255" s="6" t="s">
        <v>7554</v>
      </c>
      <c r="D10255" s="6" t="s">
        <v>19180</v>
      </c>
      <c r="E10255" s="6" t="s">
        <v>5893</v>
      </c>
      <c r="F10255" s="6" t="s">
        <v>35264</v>
      </c>
      <c r="G10255" s="6" t="s">
        <v>35265</v>
      </c>
      <c r="H10255" s="79">
        <v>19125.807764000001</v>
      </c>
    </row>
    <row r="10256" spans="1:8" x14ac:dyDescent="0.2">
      <c r="A10256" s="6">
        <v>30282242</v>
      </c>
      <c r="B10256" s="6" t="s">
        <v>35266</v>
      </c>
      <c r="C10256" s="6" t="s">
        <v>8061</v>
      </c>
      <c r="D10256" s="6" t="s">
        <v>19180</v>
      </c>
      <c r="E10256" s="6" t="s">
        <v>5893</v>
      </c>
      <c r="F10256" s="6" t="s">
        <v>35267</v>
      </c>
      <c r="G10256" s="6" t="s">
        <v>35268</v>
      </c>
      <c r="H10256" s="79">
        <v>19125.807764000001</v>
      </c>
    </row>
    <row r="10257" spans="1:8" x14ac:dyDescent="0.2">
      <c r="A10257" s="6">
        <v>30104352</v>
      </c>
      <c r="B10257" s="6" t="s">
        <v>35269</v>
      </c>
      <c r="C10257" s="6" t="s">
        <v>6979</v>
      </c>
      <c r="D10257" s="6" t="s">
        <v>19176</v>
      </c>
      <c r="E10257" s="6" t="s">
        <v>5893</v>
      </c>
      <c r="F10257" s="6" t="s">
        <v>35270</v>
      </c>
      <c r="G10257" s="6" t="s">
        <v>35271</v>
      </c>
      <c r="H10257" s="79">
        <v>19179.260120999999</v>
      </c>
    </row>
    <row r="10258" spans="1:8" x14ac:dyDescent="0.2">
      <c r="A10258" s="6">
        <v>30287298</v>
      </c>
      <c r="B10258" s="6" t="s">
        <v>35272</v>
      </c>
      <c r="C10258" s="6" t="s">
        <v>7653</v>
      </c>
      <c r="D10258" s="6" t="s">
        <v>19176</v>
      </c>
      <c r="E10258" s="6" t="s">
        <v>5893</v>
      </c>
      <c r="F10258" s="6" t="s">
        <v>35273</v>
      </c>
      <c r="G10258" s="6" t="s">
        <v>35274</v>
      </c>
      <c r="H10258" s="79">
        <v>19179.260120999999</v>
      </c>
    </row>
    <row r="10259" spans="1:8" x14ac:dyDescent="0.2">
      <c r="A10259" s="6">
        <v>30111078</v>
      </c>
      <c r="B10259" s="6" t="s">
        <v>35275</v>
      </c>
      <c r="C10259" s="6" t="s">
        <v>7657</v>
      </c>
      <c r="D10259" s="6" t="s">
        <v>19176</v>
      </c>
      <c r="E10259" s="6" t="s">
        <v>5893</v>
      </c>
      <c r="F10259" s="6" t="s">
        <v>35276</v>
      </c>
      <c r="G10259" s="6" t="s">
        <v>35277</v>
      </c>
      <c r="H10259" s="79">
        <v>19179.260120999999</v>
      </c>
    </row>
    <row r="10260" spans="1:8" x14ac:dyDescent="0.2">
      <c r="A10260" s="6">
        <v>30002087</v>
      </c>
      <c r="B10260" s="6" t="s">
        <v>35278</v>
      </c>
      <c r="C10260" s="6" t="s">
        <v>6979</v>
      </c>
      <c r="D10260" s="6" t="s">
        <v>19180</v>
      </c>
      <c r="E10260" s="6" t="s">
        <v>5893</v>
      </c>
      <c r="F10260" s="6" t="s">
        <v>35279</v>
      </c>
      <c r="G10260" s="6" t="s">
        <v>35280</v>
      </c>
      <c r="H10260" s="79">
        <v>19179.260120999999</v>
      </c>
    </row>
    <row r="10261" spans="1:8" x14ac:dyDescent="0.2">
      <c r="A10261" s="6">
        <v>30267082</v>
      </c>
      <c r="B10261" s="6" t="s">
        <v>35281</v>
      </c>
      <c r="C10261" s="6" t="s">
        <v>7653</v>
      </c>
      <c r="D10261" s="6" t="s">
        <v>19180</v>
      </c>
      <c r="E10261" s="6" t="s">
        <v>5893</v>
      </c>
      <c r="F10261" s="6" t="s">
        <v>35282</v>
      </c>
      <c r="G10261" s="6" t="s">
        <v>35283</v>
      </c>
      <c r="H10261" s="79">
        <v>19179.260120999999</v>
      </c>
    </row>
    <row r="10262" spans="1:8" x14ac:dyDescent="0.2">
      <c r="A10262" s="6">
        <v>30035862</v>
      </c>
      <c r="B10262" s="6" t="s">
        <v>35284</v>
      </c>
      <c r="C10262" s="6" t="s">
        <v>7657</v>
      </c>
      <c r="D10262" s="6" t="s">
        <v>19180</v>
      </c>
      <c r="E10262" s="6" t="s">
        <v>5893</v>
      </c>
      <c r="F10262" s="6" t="s">
        <v>35285</v>
      </c>
      <c r="G10262" s="6" t="s">
        <v>35286</v>
      </c>
      <c r="H10262" s="79">
        <v>19179.260120999999</v>
      </c>
    </row>
    <row r="10263" spans="1:8" x14ac:dyDescent="0.2">
      <c r="A10263" s="6">
        <v>30017698</v>
      </c>
      <c r="B10263" s="6" t="s">
        <v>35287</v>
      </c>
      <c r="C10263" s="6" t="s">
        <v>8763</v>
      </c>
      <c r="D10263" s="6" t="s">
        <v>6122</v>
      </c>
      <c r="E10263" s="6" t="s">
        <v>5638</v>
      </c>
      <c r="F10263" s="6" t="s">
        <v>35288</v>
      </c>
      <c r="G10263" s="6" t="s">
        <v>35289</v>
      </c>
      <c r="H10263" s="79">
        <v>19311.226129999999</v>
      </c>
    </row>
    <row r="10264" spans="1:8" x14ac:dyDescent="0.2">
      <c r="A10264" s="6">
        <v>30141431</v>
      </c>
      <c r="B10264" s="6" t="s">
        <v>35290</v>
      </c>
      <c r="C10264" s="6" t="s">
        <v>8767</v>
      </c>
      <c r="D10264" s="6" t="s">
        <v>6122</v>
      </c>
      <c r="E10264" s="6" t="s">
        <v>5638</v>
      </c>
      <c r="F10264" s="6" t="s">
        <v>35291</v>
      </c>
      <c r="G10264" s="6" t="s">
        <v>35292</v>
      </c>
      <c r="H10264" s="79">
        <v>19311.226129999999</v>
      </c>
    </row>
    <row r="10265" spans="1:8" x14ac:dyDescent="0.2">
      <c r="A10265" s="6">
        <v>30394228</v>
      </c>
      <c r="B10265" s="6" t="s">
        <v>35293</v>
      </c>
      <c r="C10265" s="6" t="s">
        <v>8771</v>
      </c>
      <c r="D10265" s="6" t="s">
        <v>6122</v>
      </c>
      <c r="E10265" s="6" t="s">
        <v>5638</v>
      </c>
      <c r="F10265" s="6" t="s">
        <v>35294</v>
      </c>
      <c r="G10265" s="6" t="s">
        <v>35295</v>
      </c>
      <c r="H10265" s="79">
        <v>19311.226129999999</v>
      </c>
    </row>
    <row r="10266" spans="1:8" x14ac:dyDescent="0.2">
      <c r="A10266" s="6">
        <v>30120450</v>
      </c>
      <c r="B10266" s="6" t="s">
        <v>35296</v>
      </c>
      <c r="C10266" s="6" t="s">
        <v>8775</v>
      </c>
      <c r="D10266" s="6" t="s">
        <v>6122</v>
      </c>
      <c r="E10266" s="6" t="s">
        <v>5638</v>
      </c>
      <c r="F10266" s="6" t="s">
        <v>35297</v>
      </c>
      <c r="G10266" s="6" t="s">
        <v>35298</v>
      </c>
      <c r="H10266" s="79">
        <v>19311.226129999999</v>
      </c>
    </row>
    <row r="10267" spans="1:8" x14ac:dyDescent="0.2">
      <c r="A10267" s="6">
        <v>30314676</v>
      </c>
      <c r="B10267" s="6" t="s">
        <v>35299</v>
      </c>
      <c r="C10267" s="6" t="s">
        <v>6632</v>
      </c>
      <c r="D10267" s="6" t="s">
        <v>6122</v>
      </c>
      <c r="E10267" s="6" t="s">
        <v>5638</v>
      </c>
      <c r="F10267" s="6" t="s">
        <v>35300</v>
      </c>
      <c r="G10267" s="6" t="s">
        <v>35301</v>
      </c>
      <c r="H10267" s="79">
        <v>19311.226129999999</v>
      </c>
    </row>
    <row r="10268" spans="1:8" x14ac:dyDescent="0.2">
      <c r="A10268" s="6">
        <v>30196706</v>
      </c>
      <c r="B10268" s="6" t="s">
        <v>35302</v>
      </c>
      <c r="C10268" s="6" t="s">
        <v>6637</v>
      </c>
      <c r="D10268" s="6" t="s">
        <v>6122</v>
      </c>
      <c r="E10268" s="6" t="s">
        <v>5638</v>
      </c>
      <c r="F10268" s="6" t="s">
        <v>35303</v>
      </c>
      <c r="G10268" s="6" t="s">
        <v>35304</v>
      </c>
      <c r="H10268" s="79">
        <v>19311.226129999999</v>
      </c>
    </row>
    <row r="10269" spans="1:8" x14ac:dyDescent="0.2">
      <c r="A10269" s="6">
        <v>30479973</v>
      </c>
      <c r="B10269" s="6" t="s">
        <v>35305</v>
      </c>
      <c r="C10269" s="6" t="s">
        <v>6641</v>
      </c>
      <c r="D10269" s="6" t="s">
        <v>6122</v>
      </c>
      <c r="E10269" s="6" t="s">
        <v>5638</v>
      </c>
      <c r="F10269" s="6" t="s">
        <v>35306</v>
      </c>
      <c r="G10269" s="6" t="s">
        <v>35307</v>
      </c>
      <c r="H10269" s="79">
        <v>19311.226129999999</v>
      </c>
    </row>
    <row r="10270" spans="1:8" x14ac:dyDescent="0.2">
      <c r="A10270" s="6">
        <v>30110920</v>
      </c>
      <c r="B10270" s="6" t="s">
        <v>35308</v>
      </c>
      <c r="C10270" s="6" t="s">
        <v>7294</v>
      </c>
      <c r="D10270" s="6" t="s">
        <v>7351</v>
      </c>
      <c r="E10270" s="6" t="s">
        <v>5638</v>
      </c>
      <c r="F10270" s="6" t="s">
        <v>35309</v>
      </c>
      <c r="G10270" s="6" t="s">
        <v>35310</v>
      </c>
      <c r="H10270" s="79">
        <v>19356.855167000002</v>
      </c>
    </row>
    <row r="10271" spans="1:8" x14ac:dyDescent="0.2">
      <c r="A10271" s="6">
        <v>30227132</v>
      </c>
      <c r="B10271" s="6" t="s">
        <v>35311</v>
      </c>
      <c r="C10271" s="6" t="s">
        <v>7294</v>
      </c>
      <c r="D10271" s="6" t="s">
        <v>7755</v>
      </c>
      <c r="E10271" s="6" t="s">
        <v>5638</v>
      </c>
      <c r="F10271" s="6" t="s">
        <v>35312</v>
      </c>
      <c r="G10271" s="6" t="s">
        <v>35313</v>
      </c>
      <c r="H10271" s="79">
        <v>19356.855167000002</v>
      </c>
    </row>
    <row r="10272" spans="1:8" x14ac:dyDescent="0.2">
      <c r="A10272" s="6">
        <v>30280422</v>
      </c>
      <c r="B10272" s="6" t="s">
        <v>35314</v>
      </c>
      <c r="C10272" s="6" t="s">
        <v>35315</v>
      </c>
      <c r="D10272" s="6" t="s">
        <v>24703</v>
      </c>
      <c r="E10272" s="6" t="s">
        <v>18414</v>
      </c>
      <c r="F10272" s="6" t="s">
        <v>35316</v>
      </c>
      <c r="G10272" s="6" t="s">
        <v>35317</v>
      </c>
      <c r="H10272" s="79">
        <v>19358.518212999999</v>
      </c>
    </row>
    <row r="10273" spans="1:8" x14ac:dyDescent="0.2">
      <c r="A10273" s="6">
        <v>30035891</v>
      </c>
      <c r="B10273" s="6" t="s">
        <v>35318</v>
      </c>
      <c r="C10273" s="6" t="s">
        <v>35319</v>
      </c>
      <c r="D10273" s="6" t="s">
        <v>24703</v>
      </c>
      <c r="E10273" s="6" t="s">
        <v>18414</v>
      </c>
      <c r="F10273" s="6" t="s">
        <v>35320</v>
      </c>
      <c r="G10273" s="6" t="s">
        <v>35321</v>
      </c>
      <c r="H10273" s="79">
        <v>19358.518212999999</v>
      </c>
    </row>
    <row r="10274" spans="1:8" x14ac:dyDescent="0.2">
      <c r="A10274" s="6">
        <v>30000762</v>
      </c>
      <c r="B10274" s="6" t="s">
        <v>35322</v>
      </c>
      <c r="C10274" s="6" t="s">
        <v>5690</v>
      </c>
      <c r="D10274" s="6" t="s">
        <v>24707</v>
      </c>
      <c r="E10274" s="6" t="s">
        <v>18414</v>
      </c>
      <c r="F10274" s="6" t="s">
        <v>35323</v>
      </c>
      <c r="G10274" s="6" t="s">
        <v>35324</v>
      </c>
      <c r="H10274" s="79">
        <v>19358.518212999999</v>
      </c>
    </row>
    <row r="10275" spans="1:8" x14ac:dyDescent="0.2">
      <c r="A10275" s="6">
        <v>30109137</v>
      </c>
      <c r="B10275" s="6" t="s">
        <v>35325</v>
      </c>
      <c r="C10275" s="6" t="s">
        <v>5690</v>
      </c>
      <c r="D10275" s="6" t="s">
        <v>24719</v>
      </c>
      <c r="E10275" s="6" t="s">
        <v>5893</v>
      </c>
      <c r="F10275" s="6" t="s">
        <v>35326</v>
      </c>
      <c r="G10275" s="6" t="s">
        <v>35327</v>
      </c>
      <c r="H10275" s="79">
        <v>19358.518212999999</v>
      </c>
    </row>
    <row r="10276" spans="1:8" x14ac:dyDescent="0.2">
      <c r="A10276" s="6">
        <v>30356146</v>
      </c>
      <c r="B10276" s="6" t="s">
        <v>35328</v>
      </c>
      <c r="C10276" s="6" t="s">
        <v>5710</v>
      </c>
      <c r="D10276" s="6" t="s">
        <v>18358</v>
      </c>
      <c r="E10276" s="6" t="s">
        <v>5638</v>
      </c>
      <c r="F10276" s="6" t="s">
        <v>35329</v>
      </c>
      <c r="G10276" s="6" t="s">
        <v>35330</v>
      </c>
      <c r="H10276" s="79">
        <v>19379.08813</v>
      </c>
    </row>
    <row r="10277" spans="1:8" x14ac:dyDescent="0.2">
      <c r="A10277" s="6">
        <v>30237261</v>
      </c>
      <c r="B10277" s="6" t="s">
        <v>35331</v>
      </c>
      <c r="C10277" s="6" t="s">
        <v>35332</v>
      </c>
      <c r="D10277" s="6" t="s">
        <v>19351</v>
      </c>
      <c r="E10277" s="6" t="s">
        <v>5893</v>
      </c>
      <c r="F10277" s="6" t="s">
        <v>35333</v>
      </c>
      <c r="G10277" s="6" t="s">
        <v>35334</v>
      </c>
      <c r="H10277" s="79">
        <v>19379.08813</v>
      </c>
    </row>
    <row r="10278" spans="1:8" x14ac:dyDescent="0.2">
      <c r="A10278" s="6">
        <v>30108174</v>
      </c>
      <c r="B10278" s="6" t="s">
        <v>35335</v>
      </c>
      <c r="C10278" s="6" t="s">
        <v>35336</v>
      </c>
      <c r="D10278" s="6" t="s">
        <v>19351</v>
      </c>
      <c r="E10278" s="6" t="s">
        <v>5893</v>
      </c>
      <c r="F10278" s="6" t="s">
        <v>35337</v>
      </c>
      <c r="G10278" s="6" t="s">
        <v>35338</v>
      </c>
      <c r="H10278" s="79">
        <v>19379.08813</v>
      </c>
    </row>
    <row r="10279" spans="1:8" x14ac:dyDescent="0.2">
      <c r="A10279" s="6">
        <v>30360039</v>
      </c>
      <c r="B10279" s="6" t="s">
        <v>35339</v>
      </c>
      <c r="C10279" s="6" t="s">
        <v>35340</v>
      </c>
      <c r="D10279" s="6" t="s">
        <v>20977</v>
      </c>
      <c r="E10279" s="6" t="s">
        <v>5638</v>
      </c>
      <c r="F10279" s="6" t="s">
        <v>35341</v>
      </c>
      <c r="G10279" s="6" t="s">
        <v>35342</v>
      </c>
      <c r="H10279" s="79">
        <v>19379.08813</v>
      </c>
    </row>
    <row r="10280" spans="1:8" x14ac:dyDescent="0.2">
      <c r="A10280" s="6">
        <v>30011160</v>
      </c>
      <c r="B10280" s="6" t="s">
        <v>35343</v>
      </c>
      <c r="C10280" s="6" t="s">
        <v>35344</v>
      </c>
      <c r="D10280" s="6" t="s">
        <v>20977</v>
      </c>
      <c r="E10280" s="6" t="s">
        <v>5638</v>
      </c>
      <c r="F10280" s="6" t="s">
        <v>35345</v>
      </c>
      <c r="G10280" s="6" t="s">
        <v>35346</v>
      </c>
      <c r="H10280" s="79">
        <v>19379.08813</v>
      </c>
    </row>
    <row r="10281" spans="1:8" x14ac:dyDescent="0.2">
      <c r="A10281" s="6">
        <v>30328546</v>
      </c>
      <c r="B10281" s="6" t="s">
        <v>35347</v>
      </c>
      <c r="C10281" s="6" t="s">
        <v>5654</v>
      </c>
      <c r="D10281" s="6" t="s">
        <v>24719</v>
      </c>
      <c r="E10281" s="6" t="s">
        <v>5893</v>
      </c>
      <c r="F10281" s="6" t="s">
        <v>35348</v>
      </c>
      <c r="G10281" s="6" t="s">
        <v>35349</v>
      </c>
      <c r="H10281" s="79">
        <v>19409.821747000002</v>
      </c>
    </row>
    <row r="10282" spans="1:8" x14ac:dyDescent="0.2">
      <c r="A10282" s="6">
        <v>30025492</v>
      </c>
      <c r="B10282" s="6" t="s">
        <v>35350</v>
      </c>
      <c r="C10282" s="6" t="s">
        <v>10829</v>
      </c>
      <c r="D10282" s="6" t="s">
        <v>18044</v>
      </c>
      <c r="E10282" s="6" t="s">
        <v>5638</v>
      </c>
      <c r="F10282" s="6" t="s">
        <v>35351</v>
      </c>
      <c r="G10282" s="6" t="s">
        <v>35352</v>
      </c>
      <c r="H10282" s="79">
        <v>19411.785724000001</v>
      </c>
    </row>
    <row r="10283" spans="1:8" x14ac:dyDescent="0.2">
      <c r="A10283" s="6">
        <v>30107910</v>
      </c>
      <c r="B10283" s="6" t="s">
        <v>35353</v>
      </c>
      <c r="C10283" s="6" t="s">
        <v>14999</v>
      </c>
      <c r="D10283" s="6" t="s">
        <v>17993</v>
      </c>
      <c r="E10283" s="6" t="s">
        <v>15819</v>
      </c>
      <c r="F10283" s="6" t="s">
        <v>35354</v>
      </c>
      <c r="G10283" s="6" t="s">
        <v>35355</v>
      </c>
      <c r="H10283" s="79">
        <v>19418.707645999999</v>
      </c>
    </row>
    <row r="10284" spans="1:8" x14ac:dyDescent="0.2">
      <c r="A10284" s="6">
        <v>30082105</v>
      </c>
      <c r="B10284" s="6" t="s">
        <v>35356</v>
      </c>
      <c r="C10284" s="6" t="s">
        <v>14999</v>
      </c>
      <c r="D10284" s="6" t="s">
        <v>17997</v>
      </c>
      <c r="E10284" s="6" t="s">
        <v>15819</v>
      </c>
      <c r="F10284" s="6" t="s">
        <v>35357</v>
      </c>
      <c r="G10284" s="6" t="s">
        <v>35358</v>
      </c>
      <c r="H10284" s="79">
        <v>19418.707645999999</v>
      </c>
    </row>
    <row r="10285" spans="1:8" x14ac:dyDescent="0.2">
      <c r="A10285" s="6">
        <v>30103392</v>
      </c>
      <c r="B10285" s="6" t="s">
        <v>35359</v>
      </c>
      <c r="C10285" s="6" t="s">
        <v>5654</v>
      </c>
      <c r="D10285" s="6" t="s">
        <v>24711</v>
      </c>
      <c r="E10285" s="6" t="s">
        <v>5893</v>
      </c>
      <c r="F10285" s="6" t="s">
        <v>35360</v>
      </c>
      <c r="G10285" s="6" t="s">
        <v>35361</v>
      </c>
      <c r="H10285" s="79">
        <v>19436.720786000002</v>
      </c>
    </row>
    <row r="10286" spans="1:8" x14ac:dyDescent="0.2">
      <c r="A10286" s="6">
        <v>30301846</v>
      </c>
      <c r="B10286" s="6" t="s">
        <v>35362</v>
      </c>
      <c r="C10286" s="6" t="s">
        <v>5654</v>
      </c>
      <c r="D10286" s="6" t="s">
        <v>24715</v>
      </c>
      <c r="E10286" s="6" t="s">
        <v>5893</v>
      </c>
      <c r="F10286" s="6" t="s">
        <v>35363</v>
      </c>
      <c r="G10286" s="6" t="s">
        <v>35364</v>
      </c>
      <c r="H10286" s="79">
        <v>19436.720786000002</v>
      </c>
    </row>
    <row r="10287" spans="1:8" x14ac:dyDescent="0.2">
      <c r="A10287" s="6">
        <v>30087875</v>
      </c>
      <c r="B10287" s="6" t="s">
        <v>35365</v>
      </c>
      <c r="C10287" s="6" t="s">
        <v>8422</v>
      </c>
      <c r="D10287" s="6" t="s">
        <v>17969</v>
      </c>
      <c r="E10287" s="6" t="s">
        <v>5893</v>
      </c>
      <c r="F10287" s="6" t="s">
        <v>35366</v>
      </c>
      <c r="G10287" s="6" t="s">
        <v>35367</v>
      </c>
      <c r="H10287" s="79">
        <v>19469.809442999998</v>
      </c>
    </row>
    <row r="10288" spans="1:8" x14ac:dyDescent="0.2">
      <c r="A10288" s="6">
        <v>30252591</v>
      </c>
      <c r="B10288" s="6" t="s">
        <v>35368</v>
      </c>
      <c r="C10288" s="6" t="s">
        <v>8422</v>
      </c>
      <c r="D10288" s="6" t="s">
        <v>17973</v>
      </c>
      <c r="E10288" s="6" t="s">
        <v>5893</v>
      </c>
      <c r="F10288" s="6" t="s">
        <v>35369</v>
      </c>
      <c r="G10288" s="6" t="s">
        <v>35370</v>
      </c>
      <c r="H10288" s="79">
        <v>19469.809442999998</v>
      </c>
    </row>
    <row r="10289" spans="1:8" x14ac:dyDescent="0.2">
      <c r="A10289" s="6">
        <v>30348776</v>
      </c>
      <c r="B10289" s="6" t="s">
        <v>35371</v>
      </c>
      <c r="C10289" s="6" t="s">
        <v>35372</v>
      </c>
      <c r="D10289" s="6" t="s">
        <v>24703</v>
      </c>
      <c r="E10289" s="6" t="s">
        <v>18414</v>
      </c>
      <c r="F10289" s="6" t="s">
        <v>35373</v>
      </c>
      <c r="G10289" s="6" t="s">
        <v>35374</v>
      </c>
      <c r="H10289" s="79">
        <v>19473.072961999998</v>
      </c>
    </row>
    <row r="10290" spans="1:8" x14ac:dyDescent="0.2">
      <c r="A10290" s="6">
        <v>30267276</v>
      </c>
      <c r="B10290" s="6" t="s">
        <v>35375</v>
      </c>
      <c r="C10290" s="6" t="s">
        <v>6238</v>
      </c>
      <c r="D10290" s="6" t="s">
        <v>17969</v>
      </c>
      <c r="E10290" s="6" t="s">
        <v>5893</v>
      </c>
      <c r="F10290" s="6" t="s">
        <v>35376</v>
      </c>
      <c r="G10290" s="6" t="s">
        <v>35377</v>
      </c>
      <c r="H10290" s="79">
        <v>19516.685528000002</v>
      </c>
    </row>
    <row r="10291" spans="1:8" x14ac:dyDescent="0.2">
      <c r="A10291" s="6">
        <v>30080128</v>
      </c>
      <c r="B10291" s="6" t="s">
        <v>35378</v>
      </c>
      <c r="C10291" s="6" t="s">
        <v>7091</v>
      </c>
      <c r="D10291" s="6" t="s">
        <v>17969</v>
      </c>
      <c r="E10291" s="6" t="s">
        <v>5893</v>
      </c>
      <c r="F10291" s="6" t="s">
        <v>35379</v>
      </c>
      <c r="G10291" s="6" t="s">
        <v>35380</v>
      </c>
      <c r="H10291" s="79">
        <v>19516.685528000002</v>
      </c>
    </row>
    <row r="10292" spans="1:8" x14ac:dyDescent="0.2">
      <c r="A10292" s="6">
        <v>30111187</v>
      </c>
      <c r="B10292" s="6" t="s">
        <v>35381</v>
      </c>
      <c r="C10292" s="6" t="s">
        <v>6238</v>
      </c>
      <c r="D10292" s="6" t="s">
        <v>17973</v>
      </c>
      <c r="E10292" s="6" t="s">
        <v>5893</v>
      </c>
      <c r="F10292" s="6" t="s">
        <v>35382</v>
      </c>
      <c r="G10292" s="6" t="s">
        <v>35383</v>
      </c>
      <c r="H10292" s="79">
        <v>19516.685528000002</v>
      </c>
    </row>
    <row r="10293" spans="1:8" x14ac:dyDescent="0.2">
      <c r="A10293" s="6">
        <v>30178942</v>
      </c>
      <c r="B10293" s="6" t="s">
        <v>35384</v>
      </c>
      <c r="C10293" s="6" t="s">
        <v>7091</v>
      </c>
      <c r="D10293" s="6" t="s">
        <v>17973</v>
      </c>
      <c r="E10293" s="6" t="s">
        <v>5893</v>
      </c>
      <c r="F10293" s="6" t="s">
        <v>35385</v>
      </c>
      <c r="G10293" s="6" t="s">
        <v>35386</v>
      </c>
      <c r="H10293" s="79">
        <v>19516.685528000002</v>
      </c>
    </row>
    <row r="10294" spans="1:8" x14ac:dyDescent="0.2">
      <c r="A10294" s="6">
        <v>30148774</v>
      </c>
      <c r="B10294" s="6" t="s">
        <v>35387</v>
      </c>
      <c r="C10294" s="6" t="s">
        <v>10710</v>
      </c>
      <c r="D10294" s="6" t="s">
        <v>18044</v>
      </c>
      <c r="E10294" s="6" t="s">
        <v>5638</v>
      </c>
      <c r="F10294" s="6" t="s">
        <v>35388</v>
      </c>
      <c r="G10294" s="6" t="s">
        <v>35389</v>
      </c>
      <c r="H10294" s="79">
        <v>19541.662033000001</v>
      </c>
    </row>
    <row r="10295" spans="1:8" x14ac:dyDescent="0.2">
      <c r="A10295" s="6">
        <v>30237621</v>
      </c>
      <c r="B10295" s="6" t="s">
        <v>35390</v>
      </c>
      <c r="C10295" s="6" t="s">
        <v>8586</v>
      </c>
      <c r="D10295" s="6" t="s">
        <v>18044</v>
      </c>
      <c r="E10295" s="6" t="s">
        <v>5638</v>
      </c>
      <c r="F10295" s="6" t="s">
        <v>35391</v>
      </c>
      <c r="G10295" s="6" t="s">
        <v>35392</v>
      </c>
      <c r="H10295" s="79">
        <v>19541.662033000001</v>
      </c>
    </row>
    <row r="10296" spans="1:8" x14ac:dyDescent="0.2">
      <c r="A10296" s="6">
        <v>30428205</v>
      </c>
      <c r="B10296" s="6" t="s">
        <v>35393</v>
      </c>
      <c r="C10296" s="6" t="s">
        <v>18914</v>
      </c>
      <c r="D10296" s="6" t="s">
        <v>19180</v>
      </c>
      <c r="E10296" s="6" t="s">
        <v>5893</v>
      </c>
      <c r="F10296" s="6" t="s">
        <v>35394</v>
      </c>
      <c r="G10296" s="6" t="s">
        <v>35395</v>
      </c>
      <c r="H10296" s="79">
        <v>19564.15264</v>
      </c>
    </row>
    <row r="10297" spans="1:8" x14ac:dyDescent="0.2">
      <c r="A10297" s="6">
        <v>30147192</v>
      </c>
      <c r="B10297" s="6" t="s">
        <v>35396</v>
      </c>
      <c r="C10297" s="6" t="s">
        <v>5740</v>
      </c>
      <c r="D10297" s="6" t="s">
        <v>12610</v>
      </c>
      <c r="E10297" s="6" t="s">
        <v>5893</v>
      </c>
      <c r="F10297" s="6" t="s">
        <v>35397</v>
      </c>
      <c r="G10297" s="6" t="s">
        <v>35398</v>
      </c>
      <c r="H10297" s="79">
        <v>19571.477998999999</v>
      </c>
    </row>
    <row r="10298" spans="1:8" x14ac:dyDescent="0.2">
      <c r="A10298" s="6">
        <v>30211157</v>
      </c>
      <c r="B10298" s="6" t="s">
        <v>35399</v>
      </c>
      <c r="C10298" s="6" t="s">
        <v>5650</v>
      </c>
      <c r="D10298" s="6" t="s">
        <v>27448</v>
      </c>
      <c r="E10298" s="6" t="s">
        <v>5638</v>
      </c>
      <c r="F10298" s="6" t="s">
        <v>35400</v>
      </c>
      <c r="G10298" s="6" t="s">
        <v>35401</v>
      </c>
      <c r="H10298" s="79">
        <v>19635.652945999998</v>
      </c>
    </row>
    <row r="10299" spans="1:8" x14ac:dyDescent="0.2">
      <c r="A10299" s="6">
        <v>30400035</v>
      </c>
      <c r="B10299" s="6" t="s">
        <v>35402</v>
      </c>
      <c r="C10299" s="6" t="s">
        <v>5706</v>
      </c>
      <c r="D10299" s="6" t="s">
        <v>17973</v>
      </c>
      <c r="E10299" s="6" t="s">
        <v>5893</v>
      </c>
      <c r="F10299" s="6" t="s">
        <v>35403</v>
      </c>
      <c r="G10299" s="6" t="s">
        <v>35404</v>
      </c>
      <c r="H10299" s="79">
        <v>19704.137180999998</v>
      </c>
    </row>
    <row r="10300" spans="1:8" x14ac:dyDescent="0.2">
      <c r="A10300" s="6">
        <v>30120035</v>
      </c>
      <c r="B10300" s="6" t="s">
        <v>35405</v>
      </c>
      <c r="C10300" s="6" t="s">
        <v>6342</v>
      </c>
      <c r="D10300" s="6" t="s">
        <v>35178</v>
      </c>
      <c r="E10300" s="6" t="s">
        <v>5638</v>
      </c>
      <c r="F10300" s="6" t="s">
        <v>35406</v>
      </c>
      <c r="G10300" s="6" t="s">
        <v>35407</v>
      </c>
      <c r="H10300" s="79">
        <v>19709.554220999999</v>
      </c>
    </row>
    <row r="10301" spans="1:8" x14ac:dyDescent="0.2">
      <c r="A10301" s="6">
        <v>30177443</v>
      </c>
      <c r="B10301" s="6" t="s">
        <v>35408</v>
      </c>
      <c r="C10301" s="6" t="s">
        <v>35409</v>
      </c>
      <c r="D10301" s="6" t="s">
        <v>24703</v>
      </c>
      <c r="E10301" s="6" t="s">
        <v>18414</v>
      </c>
      <c r="F10301" s="6" t="s">
        <v>35410</v>
      </c>
      <c r="G10301" s="6" t="s">
        <v>35411</v>
      </c>
      <c r="H10301" s="79">
        <v>19709.967273999999</v>
      </c>
    </row>
    <row r="10302" spans="1:8" x14ac:dyDescent="0.2">
      <c r="A10302" s="6">
        <v>30396402</v>
      </c>
      <c r="B10302" s="6" t="s">
        <v>35412</v>
      </c>
      <c r="C10302" s="6" t="s">
        <v>6588</v>
      </c>
      <c r="D10302" s="6" t="s">
        <v>22958</v>
      </c>
      <c r="E10302" s="6" t="s">
        <v>5638</v>
      </c>
      <c r="F10302" s="6" t="s">
        <v>35413</v>
      </c>
      <c r="G10302" s="6" t="s">
        <v>35414</v>
      </c>
      <c r="H10302" s="79">
        <v>19768.140377</v>
      </c>
    </row>
    <row r="10303" spans="1:8" x14ac:dyDescent="0.2">
      <c r="A10303" s="6">
        <v>30175790</v>
      </c>
      <c r="B10303" s="6" t="s">
        <v>35415</v>
      </c>
      <c r="C10303" s="6" t="s">
        <v>6588</v>
      </c>
      <c r="D10303" s="6" t="s">
        <v>7351</v>
      </c>
      <c r="E10303" s="6" t="s">
        <v>5638</v>
      </c>
      <c r="F10303" s="6" t="s">
        <v>35416</v>
      </c>
      <c r="G10303" s="6" t="s">
        <v>35417</v>
      </c>
      <c r="H10303" s="79">
        <v>19768.140377</v>
      </c>
    </row>
    <row r="10304" spans="1:8" x14ac:dyDescent="0.2">
      <c r="A10304" s="6">
        <v>30473010</v>
      </c>
      <c r="B10304" s="6" t="s">
        <v>35418</v>
      </c>
      <c r="C10304" s="6" t="s">
        <v>5718</v>
      </c>
      <c r="D10304" s="6" t="s">
        <v>6744</v>
      </c>
      <c r="E10304" s="6" t="s">
        <v>5638</v>
      </c>
      <c r="F10304" s="6" t="s">
        <v>35419</v>
      </c>
      <c r="G10304" s="6" t="s">
        <v>35420</v>
      </c>
      <c r="H10304" s="79">
        <v>19771.206276000001</v>
      </c>
    </row>
    <row r="10305" spans="1:8" x14ac:dyDescent="0.2">
      <c r="A10305" s="6">
        <v>30162301</v>
      </c>
      <c r="B10305" s="6" t="s">
        <v>35421</v>
      </c>
      <c r="C10305" s="6" t="s">
        <v>5722</v>
      </c>
      <c r="D10305" s="6" t="s">
        <v>6744</v>
      </c>
      <c r="E10305" s="6" t="s">
        <v>5638</v>
      </c>
      <c r="F10305" s="6" t="s">
        <v>35422</v>
      </c>
      <c r="G10305" s="6" t="s">
        <v>35423</v>
      </c>
      <c r="H10305" s="79">
        <v>19771.206276000001</v>
      </c>
    </row>
    <row r="10306" spans="1:8" x14ac:dyDescent="0.2">
      <c r="A10306" s="6">
        <v>30470109</v>
      </c>
      <c r="B10306" s="6" t="s">
        <v>35424</v>
      </c>
      <c r="C10306" s="6" t="s">
        <v>5730</v>
      </c>
      <c r="D10306" s="6" t="s">
        <v>17969</v>
      </c>
      <c r="E10306" s="6" t="s">
        <v>5893</v>
      </c>
      <c r="F10306" s="6" t="s">
        <v>35425</v>
      </c>
      <c r="G10306" s="6" t="s">
        <v>35426</v>
      </c>
      <c r="H10306" s="79">
        <v>19792.518601</v>
      </c>
    </row>
    <row r="10307" spans="1:8" x14ac:dyDescent="0.2">
      <c r="A10307" s="6">
        <v>30180339</v>
      </c>
      <c r="B10307" s="6" t="s">
        <v>35427</v>
      </c>
      <c r="C10307" s="6" t="s">
        <v>5730</v>
      </c>
      <c r="D10307" s="6" t="s">
        <v>17973</v>
      </c>
      <c r="E10307" s="6" t="s">
        <v>5893</v>
      </c>
      <c r="F10307" s="6" t="s">
        <v>35428</v>
      </c>
      <c r="G10307" s="6" t="s">
        <v>35429</v>
      </c>
      <c r="H10307" s="79">
        <v>19792.518601</v>
      </c>
    </row>
    <row r="10308" spans="1:8" x14ac:dyDescent="0.2">
      <c r="A10308" s="6">
        <v>30320967</v>
      </c>
      <c r="B10308" s="6" t="s">
        <v>35430</v>
      </c>
      <c r="C10308" s="6" t="s">
        <v>7190</v>
      </c>
      <c r="D10308" s="6" t="s">
        <v>6338</v>
      </c>
      <c r="E10308" s="6" t="s">
        <v>5638</v>
      </c>
      <c r="F10308" s="6" t="s">
        <v>35431</v>
      </c>
      <c r="G10308" s="6" t="s">
        <v>35432</v>
      </c>
      <c r="H10308" s="79">
        <v>19804.199656000001</v>
      </c>
    </row>
    <row r="10309" spans="1:8" x14ac:dyDescent="0.2">
      <c r="A10309" s="6">
        <v>30098579</v>
      </c>
      <c r="B10309" s="6" t="s">
        <v>35433</v>
      </c>
      <c r="C10309" s="6" t="s">
        <v>7194</v>
      </c>
      <c r="D10309" s="6" t="s">
        <v>6338</v>
      </c>
      <c r="E10309" s="6" t="s">
        <v>5638</v>
      </c>
      <c r="F10309" s="6" t="s">
        <v>35434</v>
      </c>
      <c r="G10309" s="6" t="s">
        <v>35435</v>
      </c>
      <c r="H10309" s="79">
        <v>19804.199656000001</v>
      </c>
    </row>
    <row r="10310" spans="1:8" x14ac:dyDescent="0.2">
      <c r="A10310" s="6">
        <v>30153244</v>
      </c>
      <c r="B10310" s="6" t="s">
        <v>35436</v>
      </c>
      <c r="C10310" s="6" t="s">
        <v>7198</v>
      </c>
      <c r="D10310" s="6" t="s">
        <v>6338</v>
      </c>
      <c r="E10310" s="6" t="s">
        <v>5638</v>
      </c>
      <c r="F10310" s="6" t="s">
        <v>35437</v>
      </c>
      <c r="G10310" s="6" t="s">
        <v>35438</v>
      </c>
      <c r="H10310" s="79">
        <v>19804.199656000001</v>
      </c>
    </row>
    <row r="10311" spans="1:8" x14ac:dyDescent="0.2">
      <c r="A10311" s="6">
        <v>30387494</v>
      </c>
      <c r="B10311" s="6" t="s">
        <v>35439</v>
      </c>
      <c r="C10311" s="6" t="s">
        <v>7202</v>
      </c>
      <c r="D10311" s="6" t="s">
        <v>6338</v>
      </c>
      <c r="E10311" s="6" t="s">
        <v>5638</v>
      </c>
      <c r="F10311" s="6" t="s">
        <v>35440</v>
      </c>
      <c r="G10311" s="6" t="s">
        <v>35441</v>
      </c>
      <c r="H10311" s="79">
        <v>19804.199656000001</v>
      </c>
    </row>
    <row r="10312" spans="1:8" x14ac:dyDescent="0.2">
      <c r="A10312" s="6">
        <v>30166896</v>
      </c>
      <c r="B10312" s="6" t="s">
        <v>35442</v>
      </c>
      <c r="C10312" s="6" t="s">
        <v>5702</v>
      </c>
      <c r="D10312" s="6" t="s">
        <v>12594</v>
      </c>
      <c r="E10312" s="6" t="s">
        <v>5893</v>
      </c>
      <c r="F10312" s="6" t="s">
        <v>35443</v>
      </c>
      <c r="G10312" s="6" t="s">
        <v>35444</v>
      </c>
      <c r="H10312" s="79">
        <v>19831.114601000001</v>
      </c>
    </row>
    <row r="10313" spans="1:8" x14ac:dyDescent="0.2">
      <c r="A10313" s="6">
        <v>30355074</v>
      </c>
      <c r="B10313" s="6" t="s">
        <v>35445</v>
      </c>
      <c r="C10313" s="6" t="s">
        <v>5702</v>
      </c>
      <c r="D10313" s="6" t="s">
        <v>12610</v>
      </c>
      <c r="E10313" s="6" t="s">
        <v>5893</v>
      </c>
      <c r="F10313" s="6" t="s">
        <v>35446</v>
      </c>
      <c r="G10313" s="6" t="s">
        <v>35447</v>
      </c>
      <c r="H10313" s="79">
        <v>19831.114601000001</v>
      </c>
    </row>
    <row r="10314" spans="1:8" x14ac:dyDescent="0.2">
      <c r="A10314" s="6">
        <v>30307036</v>
      </c>
      <c r="B10314" s="6" t="s">
        <v>35448</v>
      </c>
      <c r="C10314" s="6" t="s">
        <v>19992</v>
      </c>
      <c r="D10314" s="6" t="s">
        <v>19176</v>
      </c>
      <c r="E10314" s="6" t="s">
        <v>5893</v>
      </c>
      <c r="F10314" s="6" t="s">
        <v>35449</v>
      </c>
      <c r="G10314" s="6" t="s">
        <v>35450</v>
      </c>
      <c r="H10314" s="79">
        <v>19849.600890000002</v>
      </c>
    </row>
    <row r="10315" spans="1:8" x14ac:dyDescent="0.2">
      <c r="A10315" s="6">
        <v>30031927</v>
      </c>
      <c r="B10315" s="6" t="s">
        <v>35451</v>
      </c>
      <c r="C10315" s="6" t="s">
        <v>19992</v>
      </c>
      <c r="D10315" s="6" t="s">
        <v>19180</v>
      </c>
      <c r="E10315" s="6" t="s">
        <v>5893</v>
      </c>
      <c r="F10315" s="6" t="s">
        <v>35452</v>
      </c>
      <c r="G10315" s="6" t="s">
        <v>35453</v>
      </c>
      <c r="H10315" s="79">
        <v>19849.600890000002</v>
      </c>
    </row>
    <row r="10316" spans="1:8" x14ac:dyDescent="0.2">
      <c r="A10316" s="6">
        <v>30179703</v>
      </c>
      <c r="B10316" s="6" t="s">
        <v>35454</v>
      </c>
      <c r="C10316" s="6" t="s">
        <v>5658</v>
      </c>
      <c r="D10316" s="6" t="s">
        <v>24719</v>
      </c>
      <c r="E10316" s="6" t="s">
        <v>5893</v>
      </c>
      <c r="F10316" s="6" t="s">
        <v>35455</v>
      </c>
      <c r="G10316" s="6" t="s">
        <v>35456</v>
      </c>
      <c r="H10316" s="79">
        <v>19880.311587</v>
      </c>
    </row>
    <row r="10317" spans="1:8" x14ac:dyDescent="0.2">
      <c r="A10317" s="6">
        <v>30387786</v>
      </c>
      <c r="B10317" s="6" t="s">
        <v>35457</v>
      </c>
      <c r="C10317" s="6" t="s">
        <v>35458</v>
      </c>
      <c r="D10317" s="6" t="s">
        <v>24703</v>
      </c>
      <c r="E10317" s="6" t="s">
        <v>18414</v>
      </c>
      <c r="F10317" s="6" t="s">
        <v>35459</v>
      </c>
      <c r="G10317" s="6" t="s">
        <v>35460</v>
      </c>
      <c r="H10317" s="79">
        <v>19952.379874999999</v>
      </c>
    </row>
    <row r="10318" spans="1:8" x14ac:dyDescent="0.2">
      <c r="A10318" s="6">
        <v>30067588</v>
      </c>
      <c r="B10318" s="6" t="s">
        <v>35461</v>
      </c>
      <c r="C10318" s="6" t="s">
        <v>6472</v>
      </c>
      <c r="D10318" s="6" t="s">
        <v>19176</v>
      </c>
      <c r="E10318" s="6" t="s">
        <v>5893</v>
      </c>
      <c r="F10318" s="6" t="s">
        <v>35462</v>
      </c>
      <c r="G10318" s="6" t="s">
        <v>35463</v>
      </c>
      <c r="H10318" s="79">
        <v>20043.938627</v>
      </c>
    </row>
    <row r="10319" spans="1:8" x14ac:dyDescent="0.2">
      <c r="A10319" s="6">
        <v>30006385</v>
      </c>
      <c r="B10319" s="6" t="s">
        <v>35464</v>
      </c>
      <c r="C10319" s="6" t="s">
        <v>6472</v>
      </c>
      <c r="D10319" s="6" t="s">
        <v>19180</v>
      </c>
      <c r="E10319" s="6" t="s">
        <v>5893</v>
      </c>
      <c r="F10319" s="6" t="s">
        <v>35465</v>
      </c>
      <c r="G10319" s="6" t="s">
        <v>35466</v>
      </c>
      <c r="H10319" s="79">
        <v>20043.938627</v>
      </c>
    </row>
    <row r="10320" spans="1:8" x14ac:dyDescent="0.2">
      <c r="A10320" s="6">
        <v>30217321</v>
      </c>
      <c r="B10320" s="6" t="s">
        <v>35467</v>
      </c>
      <c r="C10320" s="6" t="s">
        <v>7342</v>
      </c>
      <c r="D10320" s="6" t="s">
        <v>11449</v>
      </c>
      <c r="E10320" s="6" t="s">
        <v>5638</v>
      </c>
      <c r="F10320" s="6" t="s">
        <v>35468</v>
      </c>
      <c r="G10320" s="6" t="s">
        <v>35469</v>
      </c>
      <c r="H10320" s="79">
        <v>20116.441919000001</v>
      </c>
    </row>
    <row r="10321" spans="1:8" x14ac:dyDescent="0.2">
      <c r="A10321" s="6">
        <v>30153589</v>
      </c>
      <c r="B10321" s="6" t="s">
        <v>35470</v>
      </c>
      <c r="C10321" s="6" t="s">
        <v>7346</v>
      </c>
      <c r="D10321" s="6" t="s">
        <v>11449</v>
      </c>
      <c r="E10321" s="6" t="s">
        <v>5638</v>
      </c>
      <c r="F10321" s="6" t="s">
        <v>35471</v>
      </c>
      <c r="G10321" s="6" t="s">
        <v>35472</v>
      </c>
      <c r="H10321" s="79">
        <v>20116.441919000001</v>
      </c>
    </row>
    <row r="10322" spans="1:8" x14ac:dyDescent="0.2">
      <c r="A10322" s="6">
        <v>30036272</v>
      </c>
      <c r="B10322" s="6" t="s">
        <v>35473</v>
      </c>
      <c r="C10322" s="6" t="s">
        <v>10710</v>
      </c>
      <c r="D10322" s="6" t="s">
        <v>11449</v>
      </c>
      <c r="E10322" s="6" t="s">
        <v>5638</v>
      </c>
      <c r="F10322" s="6" t="s">
        <v>35474</v>
      </c>
      <c r="G10322" s="6" t="s">
        <v>35475</v>
      </c>
      <c r="H10322" s="79">
        <v>20116.441919000001</v>
      </c>
    </row>
    <row r="10323" spans="1:8" x14ac:dyDescent="0.2">
      <c r="A10323" s="6">
        <v>30371710</v>
      </c>
      <c r="B10323" s="6" t="s">
        <v>3456</v>
      </c>
      <c r="C10323" s="6" t="s">
        <v>5977</v>
      </c>
      <c r="D10323" s="6" t="s">
        <v>11268</v>
      </c>
      <c r="E10323" s="6" t="s">
        <v>5638</v>
      </c>
      <c r="F10323" s="6" t="s">
        <v>3451</v>
      </c>
      <c r="G10323" s="6" t="s">
        <v>3452</v>
      </c>
      <c r="H10323" s="79">
        <v>20179.576449</v>
      </c>
    </row>
    <row r="10324" spans="1:8" x14ac:dyDescent="0.2">
      <c r="A10324" s="6">
        <v>30352275</v>
      </c>
      <c r="B10324" s="6" t="s">
        <v>4823</v>
      </c>
      <c r="C10324" s="6" t="s">
        <v>5981</v>
      </c>
      <c r="D10324" s="6" t="s">
        <v>11268</v>
      </c>
      <c r="E10324" s="6" t="s">
        <v>5638</v>
      </c>
      <c r="F10324" s="6" t="s">
        <v>4819</v>
      </c>
      <c r="G10324" s="6" t="s">
        <v>4820</v>
      </c>
      <c r="H10324" s="79">
        <v>20179.576449</v>
      </c>
    </row>
    <row r="10325" spans="1:8" x14ac:dyDescent="0.2">
      <c r="A10325" s="6">
        <v>30378321</v>
      </c>
      <c r="B10325" s="6" t="s">
        <v>35476</v>
      </c>
      <c r="C10325" s="6" t="s">
        <v>5977</v>
      </c>
      <c r="D10325" s="6" t="s">
        <v>11295</v>
      </c>
      <c r="E10325" s="6" t="s">
        <v>5638</v>
      </c>
      <c r="F10325" s="6" t="s">
        <v>35477</v>
      </c>
      <c r="G10325" s="6" t="s">
        <v>35478</v>
      </c>
      <c r="H10325" s="79">
        <v>20179.576449</v>
      </c>
    </row>
    <row r="10326" spans="1:8" x14ac:dyDescent="0.2">
      <c r="A10326" s="6">
        <v>30296909</v>
      </c>
      <c r="B10326" s="6" t="s">
        <v>35479</v>
      </c>
      <c r="C10326" s="6" t="s">
        <v>5981</v>
      </c>
      <c r="D10326" s="6" t="s">
        <v>11295</v>
      </c>
      <c r="E10326" s="6" t="s">
        <v>5638</v>
      </c>
      <c r="F10326" s="6" t="s">
        <v>35480</v>
      </c>
      <c r="G10326" s="6" t="s">
        <v>35481</v>
      </c>
      <c r="H10326" s="79">
        <v>20179.576449</v>
      </c>
    </row>
    <row r="10327" spans="1:8" x14ac:dyDescent="0.2">
      <c r="A10327" s="6">
        <v>30423168</v>
      </c>
      <c r="B10327" s="6" t="s">
        <v>35482</v>
      </c>
      <c r="C10327" s="6" t="s">
        <v>9317</v>
      </c>
      <c r="D10327" s="6" t="s">
        <v>17997</v>
      </c>
      <c r="E10327" s="6" t="s">
        <v>15819</v>
      </c>
      <c r="F10327" s="6" t="s">
        <v>35483</v>
      </c>
      <c r="G10327" s="6" t="s">
        <v>35484</v>
      </c>
      <c r="H10327" s="79">
        <v>20208.127488999999</v>
      </c>
    </row>
    <row r="10328" spans="1:8" x14ac:dyDescent="0.2">
      <c r="A10328" s="6">
        <v>30249699</v>
      </c>
      <c r="B10328" s="6" t="s">
        <v>35485</v>
      </c>
      <c r="C10328" s="6" t="s">
        <v>5766</v>
      </c>
      <c r="D10328" s="6" t="s">
        <v>17993</v>
      </c>
      <c r="E10328" s="6" t="s">
        <v>15819</v>
      </c>
      <c r="F10328" s="6" t="s">
        <v>35486</v>
      </c>
      <c r="G10328" s="6" t="s">
        <v>35487</v>
      </c>
      <c r="H10328" s="79">
        <v>20296.480103999998</v>
      </c>
    </row>
    <row r="10329" spans="1:8" x14ac:dyDescent="0.2">
      <c r="A10329" s="6">
        <v>30184712</v>
      </c>
      <c r="B10329" s="6" t="s">
        <v>35488</v>
      </c>
      <c r="C10329" s="6" t="s">
        <v>5766</v>
      </c>
      <c r="D10329" s="6" t="s">
        <v>17997</v>
      </c>
      <c r="E10329" s="6" t="s">
        <v>15819</v>
      </c>
      <c r="F10329" s="6" t="s">
        <v>35489</v>
      </c>
      <c r="G10329" s="6" t="s">
        <v>35490</v>
      </c>
      <c r="H10329" s="79">
        <v>20296.480103999998</v>
      </c>
    </row>
    <row r="10330" spans="1:8" x14ac:dyDescent="0.2">
      <c r="A10330" s="6">
        <v>30265804</v>
      </c>
      <c r="B10330" s="6" t="s">
        <v>35491</v>
      </c>
      <c r="C10330" s="6" t="s">
        <v>5706</v>
      </c>
      <c r="D10330" s="6" t="s">
        <v>18868</v>
      </c>
      <c r="E10330" s="6" t="s">
        <v>5638</v>
      </c>
      <c r="F10330" s="6" t="s">
        <v>35492</v>
      </c>
      <c r="G10330" s="6" t="s">
        <v>35493</v>
      </c>
      <c r="H10330" s="79">
        <v>20319.314720999999</v>
      </c>
    </row>
    <row r="10331" spans="1:8" x14ac:dyDescent="0.2">
      <c r="A10331" s="6">
        <v>30248099</v>
      </c>
      <c r="B10331" s="6" t="s">
        <v>4180</v>
      </c>
      <c r="C10331" s="6" t="s">
        <v>5945</v>
      </c>
      <c r="D10331" s="6" t="s">
        <v>11268</v>
      </c>
      <c r="E10331" s="6" t="s">
        <v>5638</v>
      </c>
      <c r="F10331" s="6" t="s">
        <v>4176</v>
      </c>
      <c r="G10331" s="6" t="s">
        <v>4177</v>
      </c>
      <c r="H10331" s="79">
        <v>20324.462100000001</v>
      </c>
    </row>
    <row r="10332" spans="1:8" x14ac:dyDescent="0.2">
      <c r="A10332" s="6">
        <v>30138833</v>
      </c>
      <c r="B10332" s="6" t="s">
        <v>2764</v>
      </c>
      <c r="C10332" s="6" t="s">
        <v>5949</v>
      </c>
      <c r="D10332" s="6" t="s">
        <v>11268</v>
      </c>
      <c r="E10332" s="6" t="s">
        <v>5638</v>
      </c>
      <c r="F10332" s="6" t="s">
        <v>2759</v>
      </c>
      <c r="G10332" s="6" t="s">
        <v>2760</v>
      </c>
      <c r="H10332" s="79">
        <v>20324.462100000001</v>
      </c>
    </row>
    <row r="10333" spans="1:8" x14ac:dyDescent="0.2">
      <c r="A10333" s="6">
        <v>30024293</v>
      </c>
      <c r="B10333" s="6" t="s">
        <v>4422</v>
      </c>
      <c r="C10333" s="6" t="s">
        <v>5953</v>
      </c>
      <c r="D10333" s="6" t="s">
        <v>11268</v>
      </c>
      <c r="E10333" s="6" t="s">
        <v>5638</v>
      </c>
      <c r="F10333" s="6" t="s">
        <v>4417</v>
      </c>
      <c r="G10333" s="6" t="s">
        <v>4418</v>
      </c>
      <c r="H10333" s="79">
        <v>20324.462100000001</v>
      </c>
    </row>
    <row r="10334" spans="1:8" x14ac:dyDescent="0.2">
      <c r="A10334" s="6">
        <v>30389321</v>
      </c>
      <c r="B10334" s="6" t="s">
        <v>35494</v>
      </c>
      <c r="C10334" s="6" t="s">
        <v>5945</v>
      </c>
      <c r="D10334" s="6" t="s">
        <v>11295</v>
      </c>
      <c r="E10334" s="6" t="s">
        <v>5638</v>
      </c>
      <c r="F10334" s="6" t="s">
        <v>35495</v>
      </c>
      <c r="G10334" s="6" t="s">
        <v>35496</v>
      </c>
      <c r="H10334" s="79">
        <v>20324.462100000001</v>
      </c>
    </row>
    <row r="10335" spans="1:8" x14ac:dyDescent="0.2">
      <c r="A10335" s="6">
        <v>30366166</v>
      </c>
      <c r="B10335" s="6" t="s">
        <v>35497</v>
      </c>
      <c r="C10335" s="6" t="s">
        <v>5949</v>
      </c>
      <c r="D10335" s="6" t="s">
        <v>11295</v>
      </c>
      <c r="E10335" s="6" t="s">
        <v>5638</v>
      </c>
      <c r="F10335" s="6" t="s">
        <v>35498</v>
      </c>
      <c r="G10335" s="6" t="s">
        <v>35499</v>
      </c>
      <c r="H10335" s="79">
        <v>20324.462100000001</v>
      </c>
    </row>
    <row r="10336" spans="1:8" x14ac:dyDescent="0.2">
      <c r="A10336" s="6">
        <v>30470025</v>
      </c>
      <c r="B10336" s="6" t="s">
        <v>35500</v>
      </c>
      <c r="C10336" s="6" t="s">
        <v>5953</v>
      </c>
      <c r="D10336" s="6" t="s">
        <v>11295</v>
      </c>
      <c r="E10336" s="6" t="s">
        <v>5638</v>
      </c>
      <c r="F10336" s="6" t="s">
        <v>35501</v>
      </c>
      <c r="G10336" s="6" t="s">
        <v>35502</v>
      </c>
      <c r="H10336" s="79">
        <v>20324.462100000001</v>
      </c>
    </row>
    <row r="10337" spans="1:8" x14ac:dyDescent="0.2">
      <c r="A10337" s="6">
        <v>30154911</v>
      </c>
      <c r="B10337" s="6" t="s">
        <v>35503</v>
      </c>
      <c r="C10337" s="6" t="s">
        <v>5727</v>
      </c>
      <c r="D10337" s="6" t="s">
        <v>17969</v>
      </c>
      <c r="E10337" s="6" t="s">
        <v>5893</v>
      </c>
      <c r="F10337" s="6" t="s">
        <v>35504</v>
      </c>
      <c r="G10337" s="6" t="s">
        <v>35505</v>
      </c>
      <c r="H10337" s="79">
        <v>20383.507957999998</v>
      </c>
    </row>
    <row r="10338" spans="1:8" x14ac:dyDescent="0.2">
      <c r="A10338" s="6">
        <v>30354743</v>
      </c>
      <c r="B10338" s="6" t="s">
        <v>35506</v>
      </c>
      <c r="C10338" s="6" t="s">
        <v>5727</v>
      </c>
      <c r="D10338" s="6" t="s">
        <v>17973</v>
      </c>
      <c r="E10338" s="6" t="s">
        <v>5893</v>
      </c>
      <c r="F10338" s="6" t="s">
        <v>35507</v>
      </c>
      <c r="G10338" s="6" t="s">
        <v>35508</v>
      </c>
      <c r="H10338" s="79">
        <v>20383.507957999998</v>
      </c>
    </row>
    <row r="10339" spans="1:8" x14ac:dyDescent="0.2">
      <c r="A10339" s="6">
        <v>30048885</v>
      </c>
      <c r="B10339" s="6" t="s">
        <v>35509</v>
      </c>
      <c r="C10339" s="6" t="s">
        <v>9257</v>
      </c>
      <c r="D10339" s="6" t="s">
        <v>17993</v>
      </c>
      <c r="E10339" s="6" t="s">
        <v>15819</v>
      </c>
      <c r="F10339" s="6" t="s">
        <v>35510</v>
      </c>
      <c r="G10339" s="6" t="s">
        <v>35511</v>
      </c>
      <c r="H10339" s="79">
        <v>20409.701626999999</v>
      </c>
    </row>
    <row r="10340" spans="1:8" x14ac:dyDescent="0.2">
      <c r="A10340" s="6">
        <v>30232747</v>
      </c>
      <c r="B10340" s="6" t="s">
        <v>35512</v>
      </c>
      <c r="C10340" s="6" t="s">
        <v>9257</v>
      </c>
      <c r="D10340" s="6" t="s">
        <v>17997</v>
      </c>
      <c r="E10340" s="6" t="s">
        <v>15819</v>
      </c>
      <c r="F10340" s="6" t="s">
        <v>35513</v>
      </c>
      <c r="G10340" s="6" t="s">
        <v>35514</v>
      </c>
      <c r="H10340" s="79">
        <v>20409.701626999999</v>
      </c>
    </row>
    <row r="10341" spans="1:8" x14ac:dyDescent="0.2">
      <c r="A10341" s="6">
        <v>30300333</v>
      </c>
      <c r="B10341" s="6" t="s">
        <v>35515</v>
      </c>
      <c r="C10341" s="6" t="s">
        <v>8759</v>
      </c>
      <c r="D10341" s="6" t="s">
        <v>6122</v>
      </c>
      <c r="E10341" s="6" t="s">
        <v>5638</v>
      </c>
      <c r="F10341" s="6" t="s">
        <v>35516</v>
      </c>
      <c r="G10341" s="6" t="s">
        <v>35517</v>
      </c>
      <c r="H10341" s="79">
        <v>20414.230305000001</v>
      </c>
    </row>
    <row r="10342" spans="1:8" x14ac:dyDescent="0.2">
      <c r="A10342" s="6">
        <v>30016815</v>
      </c>
      <c r="B10342" s="6" t="s">
        <v>35518</v>
      </c>
      <c r="C10342" s="6" t="s">
        <v>5722</v>
      </c>
      <c r="D10342" s="6" t="s">
        <v>24711</v>
      </c>
      <c r="E10342" s="6" t="s">
        <v>5893</v>
      </c>
      <c r="F10342" s="6" t="s">
        <v>35519</v>
      </c>
      <c r="G10342" s="6" t="s">
        <v>35520</v>
      </c>
      <c r="H10342" s="79">
        <v>20432.400038</v>
      </c>
    </row>
    <row r="10343" spans="1:8" x14ac:dyDescent="0.2">
      <c r="A10343" s="6">
        <v>30374003</v>
      </c>
      <c r="B10343" s="6" t="s">
        <v>35521</v>
      </c>
      <c r="C10343" s="6" t="s">
        <v>5722</v>
      </c>
      <c r="D10343" s="6" t="s">
        <v>24715</v>
      </c>
      <c r="E10343" s="6" t="s">
        <v>5893</v>
      </c>
      <c r="F10343" s="6" t="s">
        <v>35522</v>
      </c>
      <c r="G10343" s="6" t="s">
        <v>35523</v>
      </c>
      <c r="H10343" s="79">
        <v>20432.400038</v>
      </c>
    </row>
    <row r="10344" spans="1:8" x14ac:dyDescent="0.2">
      <c r="A10344" s="6">
        <v>30215146</v>
      </c>
      <c r="B10344" s="6" t="s">
        <v>35524</v>
      </c>
      <c r="C10344" s="6" t="s">
        <v>6867</v>
      </c>
      <c r="D10344" s="6" t="s">
        <v>17969</v>
      </c>
      <c r="E10344" s="6" t="s">
        <v>5893</v>
      </c>
      <c r="F10344" s="6" t="s">
        <v>35525</v>
      </c>
      <c r="G10344" s="6" t="s">
        <v>35526</v>
      </c>
      <c r="H10344" s="79">
        <v>20473.223328</v>
      </c>
    </row>
    <row r="10345" spans="1:8" x14ac:dyDescent="0.2">
      <c r="A10345" s="6">
        <v>30265376</v>
      </c>
      <c r="B10345" s="6" t="s">
        <v>35527</v>
      </c>
      <c r="C10345" s="6" t="s">
        <v>6867</v>
      </c>
      <c r="D10345" s="6" t="s">
        <v>17973</v>
      </c>
      <c r="E10345" s="6" t="s">
        <v>5893</v>
      </c>
      <c r="F10345" s="6" t="s">
        <v>35528</v>
      </c>
      <c r="G10345" s="6" t="s">
        <v>35529</v>
      </c>
      <c r="H10345" s="79">
        <v>20473.223328</v>
      </c>
    </row>
    <row r="10346" spans="1:8" x14ac:dyDescent="0.2">
      <c r="A10346" s="6">
        <v>30088204</v>
      </c>
      <c r="B10346" s="6" t="s">
        <v>35530</v>
      </c>
      <c r="C10346" s="6" t="s">
        <v>6234</v>
      </c>
      <c r="D10346" s="6" t="s">
        <v>17969</v>
      </c>
      <c r="E10346" s="6" t="s">
        <v>5893</v>
      </c>
      <c r="F10346" s="6" t="s">
        <v>35531</v>
      </c>
      <c r="G10346" s="6" t="s">
        <v>35532</v>
      </c>
      <c r="H10346" s="79">
        <v>20501.045337</v>
      </c>
    </row>
    <row r="10347" spans="1:8" x14ac:dyDescent="0.2">
      <c r="A10347" s="6">
        <v>30264982</v>
      </c>
      <c r="B10347" s="6" t="s">
        <v>35533</v>
      </c>
      <c r="C10347" s="6" t="s">
        <v>6234</v>
      </c>
      <c r="D10347" s="6" t="s">
        <v>17973</v>
      </c>
      <c r="E10347" s="6" t="s">
        <v>5893</v>
      </c>
      <c r="F10347" s="6" t="s">
        <v>35534</v>
      </c>
      <c r="G10347" s="6" t="s">
        <v>35535</v>
      </c>
      <c r="H10347" s="79">
        <v>20501.045337</v>
      </c>
    </row>
    <row r="10348" spans="1:8" x14ac:dyDescent="0.2">
      <c r="A10348" s="6">
        <v>30045871</v>
      </c>
      <c r="B10348" s="6" t="s">
        <v>35536</v>
      </c>
      <c r="C10348" s="6" t="s">
        <v>35537</v>
      </c>
      <c r="D10348" s="6" t="s">
        <v>24232</v>
      </c>
      <c r="E10348" s="6" t="s">
        <v>5638</v>
      </c>
      <c r="F10348" s="6" t="s">
        <v>35538</v>
      </c>
      <c r="G10348" s="6" t="s">
        <v>35539</v>
      </c>
      <c r="H10348" s="79">
        <v>20542.29536</v>
      </c>
    </row>
    <row r="10349" spans="1:8" x14ac:dyDescent="0.2">
      <c r="A10349" s="6">
        <v>30249862</v>
      </c>
      <c r="B10349" s="6" t="s">
        <v>35540</v>
      </c>
      <c r="C10349" s="6" t="s">
        <v>7632</v>
      </c>
      <c r="D10349" s="6" t="s">
        <v>17969</v>
      </c>
      <c r="E10349" s="6" t="s">
        <v>5893</v>
      </c>
      <c r="F10349" s="6" t="s">
        <v>35541</v>
      </c>
      <c r="G10349" s="6" t="s">
        <v>35542</v>
      </c>
      <c r="H10349" s="79">
        <v>20568.053025000001</v>
      </c>
    </row>
    <row r="10350" spans="1:8" x14ac:dyDescent="0.2">
      <c r="A10350" s="6">
        <v>30102898</v>
      </c>
      <c r="B10350" s="6" t="s">
        <v>35543</v>
      </c>
      <c r="C10350" s="6" t="s">
        <v>7636</v>
      </c>
      <c r="D10350" s="6" t="s">
        <v>17969</v>
      </c>
      <c r="E10350" s="6" t="s">
        <v>5893</v>
      </c>
      <c r="F10350" s="6" t="s">
        <v>35544</v>
      </c>
      <c r="G10350" s="6" t="s">
        <v>35545</v>
      </c>
      <c r="H10350" s="79">
        <v>20568.053025000001</v>
      </c>
    </row>
    <row r="10351" spans="1:8" x14ac:dyDescent="0.2">
      <c r="A10351" s="6">
        <v>30290141</v>
      </c>
      <c r="B10351" s="6" t="s">
        <v>35546</v>
      </c>
      <c r="C10351" s="6" t="s">
        <v>7640</v>
      </c>
      <c r="D10351" s="6" t="s">
        <v>17969</v>
      </c>
      <c r="E10351" s="6" t="s">
        <v>5893</v>
      </c>
      <c r="F10351" s="6" t="s">
        <v>35547</v>
      </c>
      <c r="G10351" s="6" t="s">
        <v>35548</v>
      </c>
      <c r="H10351" s="79">
        <v>20568.053025000001</v>
      </c>
    </row>
    <row r="10352" spans="1:8" x14ac:dyDescent="0.2">
      <c r="A10352" s="6">
        <v>30080579</v>
      </c>
      <c r="B10352" s="6" t="s">
        <v>35549</v>
      </c>
      <c r="C10352" s="6" t="s">
        <v>7632</v>
      </c>
      <c r="D10352" s="6" t="s">
        <v>17973</v>
      </c>
      <c r="E10352" s="6" t="s">
        <v>5893</v>
      </c>
      <c r="F10352" s="6" t="s">
        <v>35550</v>
      </c>
      <c r="G10352" s="6" t="s">
        <v>35551</v>
      </c>
      <c r="H10352" s="79">
        <v>20568.053025000001</v>
      </c>
    </row>
    <row r="10353" spans="1:8" x14ac:dyDescent="0.2">
      <c r="A10353" s="6">
        <v>30287538</v>
      </c>
      <c r="B10353" s="6" t="s">
        <v>35552</v>
      </c>
      <c r="C10353" s="6" t="s">
        <v>7636</v>
      </c>
      <c r="D10353" s="6" t="s">
        <v>17973</v>
      </c>
      <c r="E10353" s="6" t="s">
        <v>5893</v>
      </c>
      <c r="F10353" s="6" t="s">
        <v>35553</v>
      </c>
      <c r="G10353" s="6" t="s">
        <v>35554</v>
      </c>
      <c r="H10353" s="79">
        <v>20568.053025000001</v>
      </c>
    </row>
    <row r="10354" spans="1:8" x14ac:dyDescent="0.2">
      <c r="A10354" s="6">
        <v>30317916</v>
      </c>
      <c r="B10354" s="6" t="s">
        <v>35555</v>
      </c>
      <c r="C10354" s="6" t="s">
        <v>8492</v>
      </c>
      <c r="D10354" s="6" t="s">
        <v>11588</v>
      </c>
      <c r="E10354" s="6" t="s">
        <v>5893</v>
      </c>
      <c r="F10354" s="6" t="s">
        <v>35556</v>
      </c>
      <c r="G10354" s="6" t="s">
        <v>35557</v>
      </c>
      <c r="H10354" s="79">
        <v>20571.488474999998</v>
      </c>
    </row>
    <row r="10355" spans="1:8" x14ac:dyDescent="0.2">
      <c r="A10355" s="6">
        <v>30132168</v>
      </c>
      <c r="B10355" s="6" t="s">
        <v>35558</v>
      </c>
      <c r="C10355" s="6" t="s">
        <v>8496</v>
      </c>
      <c r="D10355" s="6" t="s">
        <v>11588</v>
      </c>
      <c r="E10355" s="6" t="s">
        <v>5893</v>
      </c>
      <c r="F10355" s="6" t="s">
        <v>35559</v>
      </c>
      <c r="G10355" s="6" t="s">
        <v>35560</v>
      </c>
      <c r="H10355" s="79">
        <v>20571.488474999998</v>
      </c>
    </row>
    <row r="10356" spans="1:8" x14ac:dyDescent="0.2">
      <c r="A10356" s="6">
        <v>30367123</v>
      </c>
      <c r="B10356" s="6" t="s">
        <v>35561</v>
      </c>
      <c r="C10356" s="6" t="s">
        <v>6274</v>
      </c>
      <c r="D10356" s="6" t="s">
        <v>11588</v>
      </c>
      <c r="E10356" s="6" t="s">
        <v>5893</v>
      </c>
      <c r="F10356" s="6" t="s">
        <v>35562</v>
      </c>
      <c r="G10356" s="6" t="s">
        <v>35563</v>
      </c>
      <c r="H10356" s="79">
        <v>20571.488474999998</v>
      </c>
    </row>
    <row r="10357" spans="1:8" x14ac:dyDescent="0.2">
      <c r="A10357" s="6">
        <v>30194631</v>
      </c>
      <c r="B10357" s="6" t="s">
        <v>35564</v>
      </c>
      <c r="C10357" s="6" t="s">
        <v>6278</v>
      </c>
      <c r="D10357" s="6" t="s">
        <v>11588</v>
      </c>
      <c r="E10357" s="6" t="s">
        <v>5893</v>
      </c>
      <c r="F10357" s="6" t="s">
        <v>35565</v>
      </c>
      <c r="G10357" s="6" t="s">
        <v>35566</v>
      </c>
      <c r="H10357" s="79">
        <v>20571.488474999998</v>
      </c>
    </row>
    <row r="10358" spans="1:8" x14ac:dyDescent="0.2">
      <c r="A10358" s="6">
        <v>30460979</v>
      </c>
      <c r="B10358" s="6" t="s">
        <v>35567</v>
      </c>
      <c r="C10358" s="6" t="s">
        <v>6282</v>
      </c>
      <c r="D10358" s="6" t="s">
        <v>11588</v>
      </c>
      <c r="E10358" s="6" t="s">
        <v>5893</v>
      </c>
      <c r="F10358" s="6" t="s">
        <v>35568</v>
      </c>
      <c r="G10358" s="6" t="s">
        <v>35569</v>
      </c>
      <c r="H10358" s="79">
        <v>20571.488474999998</v>
      </c>
    </row>
    <row r="10359" spans="1:8" x14ac:dyDescent="0.2">
      <c r="A10359" s="6">
        <v>30190465</v>
      </c>
      <c r="B10359" s="6" t="s">
        <v>35570</v>
      </c>
      <c r="C10359" s="6" t="s">
        <v>6286</v>
      </c>
      <c r="D10359" s="6" t="s">
        <v>11588</v>
      </c>
      <c r="E10359" s="6" t="s">
        <v>5893</v>
      </c>
      <c r="F10359" s="6" t="s">
        <v>35571</v>
      </c>
      <c r="G10359" s="6" t="s">
        <v>35572</v>
      </c>
      <c r="H10359" s="79">
        <v>20571.488474999998</v>
      </c>
    </row>
    <row r="10360" spans="1:8" x14ac:dyDescent="0.2">
      <c r="A10360" s="6">
        <v>30362709</v>
      </c>
      <c r="B10360" s="6" t="s">
        <v>35573</v>
      </c>
      <c r="C10360" s="6" t="s">
        <v>6290</v>
      </c>
      <c r="D10360" s="6" t="s">
        <v>11588</v>
      </c>
      <c r="E10360" s="6" t="s">
        <v>5893</v>
      </c>
      <c r="F10360" s="6" t="s">
        <v>35574</v>
      </c>
      <c r="G10360" s="6" t="s">
        <v>35575</v>
      </c>
      <c r="H10360" s="79">
        <v>20571.488474999998</v>
      </c>
    </row>
    <row r="10361" spans="1:8" x14ac:dyDescent="0.2">
      <c r="A10361" s="6">
        <v>30114218</v>
      </c>
      <c r="B10361" s="6" t="s">
        <v>35576</v>
      </c>
      <c r="C10361" s="6" t="s">
        <v>6464</v>
      </c>
      <c r="D10361" s="6" t="s">
        <v>17969</v>
      </c>
      <c r="E10361" s="6" t="s">
        <v>5893</v>
      </c>
      <c r="F10361" s="6" t="s">
        <v>35577</v>
      </c>
      <c r="G10361" s="6" t="s">
        <v>35578</v>
      </c>
      <c r="H10361" s="79">
        <v>20576.465216000001</v>
      </c>
    </row>
    <row r="10362" spans="1:8" x14ac:dyDescent="0.2">
      <c r="A10362" s="6">
        <v>30155824</v>
      </c>
      <c r="B10362" s="6" t="s">
        <v>35579</v>
      </c>
      <c r="C10362" s="6" t="s">
        <v>6464</v>
      </c>
      <c r="D10362" s="6" t="s">
        <v>17973</v>
      </c>
      <c r="E10362" s="6" t="s">
        <v>5893</v>
      </c>
      <c r="F10362" s="6" t="s">
        <v>35580</v>
      </c>
      <c r="G10362" s="6" t="s">
        <v>35581</v>
      </c>
      <c r="H10362" s="79">
        <v>20576.465216000001</v>
      </c>
    </row>
    <row r="10363" spans="1:8" x14ac:dyDescent="0.2">
      <c r="A10363" s="6">
        <v>30117064</v>
      </c>
      <c r="B10363" s="6" t="s">
        <v>35582</v>
      </c>
      <c r="C10363" s="6" t="s">
        <v>22220</v>
      </c>
      <c r="D10363" s="6" t="s">
        <v>19176</v>
      </c>
      <c r="E10363" s="6" t="s">
        <v>5893</v>
      </c>
      <c r="F10363" s="6" t="s">
        <v>35583</v>
      </c>
      <c r="G10363" s="6" t="s">
        <v>35584</v>
      </c>
      <c r="H10363" s="79">
        <v>20586.963971000001</v>
      </c>
    </row>
    <row r="10364" spans="1:8" x14ac:dyDescent="0.2">
      <c r="A10364" s="6">
        <v>30320296</v>
      </c>
      <c r="B10364" s="6" t="s">
        <v>35585</v>
      </c>
      <c r="C10364" s="6" t="s">
        <v>22220</v>
      </c>
      <c r="D10364" s="6" t="s">
        <v>19180</v>
      </c>
      <c r="E10364" s="6" t="s">
        <v>5893</v>
      </c>
      <c r="F10364" s="6" t="s">
        <v>35586</v>
      </c>
      <c r="G10364" s="6" t="s">
        <v>35587</v>
      </c>
      <c r="H10364" s="79">
        <v>20586.963971000001</v>
      </c>
    </row>
    <row r="10365" spans="1:8" x14ac:dyDescent="0.2">
      <c r="A10365" s="6">
        <v>30373422</v>
      </c>
      <c r="B10365" s="6" t="s">
        <v>35588</v>
      </c>
      <c r="C10365" s="6" t="s">
        <v>6065</v>
      </c>
      <c r="D10365" s="6" t="s">
        <v>18868</v>
      </c>
      <c r="E10365" s="6" t="s">
        <v>5638</v>
      </c>
      <c r="F10365" s="6" t="s">
        <v>35589</v>
      </c>
      <c r="G10365" s="6" t="s">
        <v>35590</v>
      </c>
      <c r="H10365" s="79">
        <v>20622.811286</v>
      </c>
    </row>
    <row r="10366" spans="1:8" x14ac:dyDescent="0.2">
      <c r="A10366" s="6">
        <v>30013354</v>
      </c>
      <c r="B10366" s="6" t="s">
        <v>35591</v>
      </c>
      <c r="C10366" s="6" t="s">
        <v>6069</v>
      </c>
      <c r="D10366" s="6" t="s">
        <v>18868</v>
      </c>
      <c r="E10366" s="6" t="s">
        <v>5638</v>
      </c>
      <c r="F10366" s="6" t="s">
        <v>35592</v>
      </c>
      <c r="G10366" s="6" t="s">
        <v>35593</v>
      </c>
      <c r="H10366" s="79">
        <v>20622.811286</v>
      </c>
    </row>
    <row r="10367" spans="1:8" x14ac:dyDescent="0.2">
      <c r="A10367" s="6">
        <v>30220356</v>
      </c>
      <c r="B10367" s="6" t="s">
        <v>35594</v>
      </c>
      <c r="C10367" s="6" t="s">
        <v>6065</v>
      </c>
      <c r="D10367" s="6" t="s">
        <v>18870</v>
      </c>
      <c r="E10367" s="6" t="s">
        <v>5638</v>
      </c>
      <c r="F10367" s="6" t="s">
        <v>35595</v>
      </c>
      <c r="G10367" s="6" t="s">
        <v>35596</v>
      </c>
      <c r="H10367" s="79">
        <v>20622.811286</v>
      </c>
    </row>
    <row r="10368" spans="1:8" x14ac:dyDescent="0.2">
      <c r="A10368" s="6">
        <v>30003076</v>
      </c>
      <c r="B10368" s="6" t="s">
        <v>35597</v>
      </c>
      <c r="C10368" s="6" t="s">
        <v>6069</v>
      </c>
      <c r="D10368" s="6" t="s">
        <v>18870</v>
      </c>
      <c r="E10368" s="6" t="s">
        <v>5638</v>
      </c>
      <c r="F10368" s="6" t="s">
        <v>35598</v>
      </c>
      <c r="G10368" s="6" t="s">
        <v>35599</v>
      </c>
      <c r="H10368" s="79">
        <v>20622.811286</v>
      </c>
    </row>
    <row r="10369" spans="1:8" x14ac:dyDescent="0.2">
      <c r="A10369" s="6">
        <v>30032969</v>
      </c>
      <c r="B10369" s="6" t="s">
        <v>35600</v>
      </c>
      <c r="C10369" s="6" t="s">
        <v>6065</v>
      </c>
      <c r="D10369" s="6" t="s">
        <v>18874</v>
      </c>
      <c r="E10369" s="6" t="s">
        <v>5638</v>
      </c>
      <c r="F10369" s="6" t="s">
        <v>35601</v>
      </c>
      <c r="G10369" s="6" t="s">
        <v>35602</v>
      </c>
      <c r="H10369" s="79">
        <v>20622.811286</v>
      </c>
    </row>
    <row r="10370" spans="1:8" x14ac:dyDescent="0.2">
      <c r="A10370" s="6">
        <v>30124002</v>
      </c>
      <c r="B10370" s="6" t="s">
        <v>35603</v>
      </c>
      <c r="C10370" s="6" t="s">
        <v>7294</v>
      </c>
      <c r="D10370" s="6" t="s">
        <v>11449</v>
      </c>
      <c r="E10370" s="6" t="s">
        <v>5638</v>
      </c>
      <c r="F10370" s="6" t="s">
        <v>35604</v>
      </c>
      <c r="G10370" s="6" t="s">
        <v>35605</v>
      </c>
      <c r="H10370" s="79">
        <v>20637.745041999999</v>
      </c>
    </row>
    <row r="10371" spans="1:8" x14ac:dyDescent="0.2">
      <c r="A10371" s="6">
        <v>30095700</v>
      </c>
      <c r="B10371" s="6" t="s">
        <v>35606</v>
      </c>
      <c r="C10371" s="6" t="s">
        <v>7298</v>
      </c>
      <c r="D10371" s="6" t="s">
        <v>11449</v>
      </c>
      <c r="E10371" s="6" t="s">
        <v>5638</v>
      </c>
      <c r="F10371" s="6" t="s">
        <v>35607</v>
      </c>
      <c r="G10371" s="6" t="s">
        <v>35608</v>
      </c>
      <c r="H10371" s="79">
        <v>20637.745041999999</v>
      </c>
    </row>
    <row r="10372" spans="1:8" x14ac:dyDescent="0.2">
      <c r="A10372" s="6">
        <v>30342642</v>
      </c>
      <c r="B10372" s="6" t="s">
        <v>35609</v>
      </c>
      <c r="C10372" s="6" t="s">
        <v>7302</v>
      </c>
      <c r="D10372" s="6" t="s">
        <v>11449</v>
      </c>
      <c r="E10372" s="6" t="s">
        <v>5638</v>
      </c>
      <c r="F10372" s="6" t="s">
        <v>35610</v>
      </c>
      <c r="G10372" s="6" t="s">
        <v>35611</v>
      </c>
      <c r="H10372" s="79">
        <v>20637.745041999999</v>
      </c>
    </row>
    <row r="10373" spans="1:8" x14ac:dyDescent="0.2">
      <c r="A10373" s="6">
        <v>30356209</v>
      </c>
      <c r="B10373" s="6" t="s">
        <v>35612</v>
      </c>
      <c r="C10373" s="6" t="s">
        <v>7306</v>
      </c>
      <c r="D10373" s="6" t="s">
        <v>11449</v>
      </c>
      <c r="E10373" s="6" t="s">
        <v>5638</v>
      </c>
      <c r="F10373" s="6" t="s">
        <v>35613</v>
      </c>
      <c r="G10373" s="6" t="s">
        <v>35614</v>
      </c>
      <c r="H10373" s="79">
        <v>20637.745041999999</v>
      </c>
    </row>
    <row r="10374" spans="1:8" x14ac:dyDescent="0.2">
      <c r="A10374" s="6">
        <v>30375880</v>
      </c>
      <c r="B10374" s="6" t="s">
        <v>35615</v>
      </c>
      <c r="C10374" s="6" t="s">
        <v>7310</v>
      </c>
      <c r="D10374" s="6" t="s">
        <v>11449</v>
      </c>
      <c r="E10374" s="6" t="s">
        <v>5638</v>
      </c>
      <c r="F10374" s="6" t="s">
        <v>35616</v>
      </c>
      <c r="G10374" s="6" t="s">
        <v>35617</v>
      </c>
      <c r="H10374" s="79">
        <v>20637.745041999999</v>
      </c>
    </row>
    <row r="10375" spans="1:8" x14ac:dyDescent="0.2">
      <c r="A10375" s="6">
        <v>30085997</v>
      </c>
      <c r="B10375" s="6" t="s">
        <v>35618</v>
      </c>
      <c r="C10375" s="6" t="s">
        <v>5759</v>
      </c>
      <c r="D10375" s="6" t="s">
        <v>17993</v>
      </c>
      <c r="E10375" s="6" t="s">
        <v>15819</v>
      </c>
      <c r="F10375" s="6" t="s">
        <v>35619</v>
      </c>
      <c r="G10375" s="6" t="s">
        <v>35620</v>
      </c>
      <c r="H10375" s="79">
        <v>20685.615890000001</v>
      </c>
    </row>
    <row r="10376" spans="1:8" x14ac:dyDescent="0.2">
      <c r="A10376" s="6">
        <v>30449084</v>
      </c>
      <c r="B10376" s="6" t="s">
        <v>35621</v>
      </c>
      <c r="C10376" s="6" t="s">
        <v>5759</v>
      </c>
      <c r="D10376" s="6" t="s">
        <v>17997</v>
      </c>
      <c r="E10376" s="6" t="s">
        <v>15819</v>
      </c>
      <c r="F10376" s="6" t="s">
        <v>35622</v>
      </c>
      <c r="G10376" s="6" t="s">
        <v>35623</v>
      </c>
      <c r="H10376" s="79">
        <v>20685.615890000001</v>
      </c>
    </row>
    <row r="10377" spans="1:8" x14ac:dyDescent="0.2">
      <c r="A10377" s="6">
        <v>30155413</v>
      </c>
      <c r="B10377" s="6" t="s">
        <v>35624</v>
      </c>
      <c r="C10377" s="6" t="s">
        <v>5732</v>
      </c>
      <c r="D10377" s="6" t="s">
        <v>17969</v>
      </c>
      <c r="E10377" s="6" t="s">
        <v>5893</v>
      </c>
      <c r="F10377" s="6" t="s">
        <v>35625</v>
      </c>
      <c r="G10377" s="6" t="s">
        <v>35626</v>
      </c>
      <c r="H10377" s="79">
        <v>20698.084133</v>
      </c>
    </row>
    <row r="10378" spans="1:8" x14ac:dyDescent="0.2">
      <c r="A10378" s="6">
        <v>30265361</v>
      </c>
      <c r="B10378" s="6" t="s">
        <v>35627</v>
      </c>
      <c r="C10378" s="6" t="s">
        <v>5732</v>
      </c>
      <c r="D10378" s="6" t="s">
        <v>17973</v>
      </c>
      <c r="E10378" s="6" t="s">
        <v>5893</v>
      </c>
      <c r="F10378" s="6" t="s">
        <v>35628</v>
      </c>
      <c r="G10378" s="6" t="s">
        <v>35629</v>
      </c>
      <c r="H10378" s="79">
        <v>20698.084133</v>
      </c>
    </row>
    <row r="10379" spans="1:8" x14ac:dyDescent="0.2">
      <c r="A10379" s="6">
        <v>30155238</v>
      </c>
      <c r="B10379" s="6" t="s">
        <v>35630</v>
      </c>
      <c r="C10379" s="6" t="s">
        <v>5642</v>
      </c>
      <c r="D10379" s="6" t="s">
        <v>17973</v>
      </c>
      <c r="E10379" s="6" t="s">
        <v>5893</v>
      </c>
      <c r="F10379" s="6" t="s">
        <v>35631</v>
      </c>
      <c r="G10379" s="6" t="s">
        <v>35632</v>
      </c>
      <c r="H10379" s="79">
        <v>20793.491343999998</v>
      </c>
    </row>
    <row r="10380" spans="1:8" x14ac:dyDescent="0.2">
      <c r="A10380" s="6">
        <v>30000669</v>
      </c>
      <c r="B10380" s="6" t="s">
        <v>35633</v>
      </c>
      <c r="C10380" s="6" t="s">
        <v>7711</v>
      </c>
      <c r="D10380" s="6" t="s">
        <v>19176</v>
      </c>
      <c r="E10380" s="6" t="s">
        <v>5893</v>
      </c>
      <c r="F10380" s="6" t="s">
        <v>35634</v>
      </c>
      <c r="G10380" s="6" t="s">
        <v>35635</v>
      </c>
      <c r="H10380" s="79">
        <v>20808.329355000002</v>
      </c>
    </row>
    <row r="10381" spans="1:8" x14ac:dyDescent="0.2">
      <c r="A10381" s="6">
        <v>30287828</v>
      </c>
      <c r="B10381" s="6" t="s">
        <v>35636</v>
      </c>
      <c r="C10381" s="6" t="s">
        <v>7711</v>
      </c>
      <c r="D10381" s="6" t="s">
        <v>19180</v>
      </c>
      <c r="E10381" s="6" t="s">
        <v>5893</v>
      </c>
      <c r="F10381" s="6" t="s">
        <v>35637</v>
      </c>
      <c r="G10381" s="6" t="s">
        <v>35638</v>
      </c>
      <c r="H10381" s="79">
        <v>20808.329355000002</v>
      </c>
    </row>
    <row r="10382" spans="1:8" x14ac:dyDescent="0.2">
      <c r="A10382" s="6">
        <v>30396287</v>
      </c>
      <c r="B10382" s="6" t="s">
        <v>35639</v>
      </c>
      <c r="C10382" s="6" t="s">
        <v>5740</v>
      </c>
      <c r="D10382" s="6" t="s">
        <v>12594</v>
      </c>
      <c r="E10382" s="6" t="s">
        <v>5893</v>
      </c>
      <c r="F10382" s="6" t="s">
        <v>35640</v>
      </c>
      <c r="G10382" s="6" t="s">
        <v>35641</v>
      </c>
      <c r="H10382" s="79">
        <v>20819.528146000001</v>
      </c>
    </row>
    <row r="10383" spans="1:8" x14ac:dyDescent="0.2">
      <c r="A10383" s="6">
        <v>30388418</v>
      </c>
      <c r="B10383" s="6" t="s">
        <v>35642</v>
      </c>
      <c r="C10383" s="6" t="s">
        <v>6097</v>
      </c>
      <c r="D10383" s="6" t="s">
        <v>17969</v>
      </c>
      <c r="E10383" s="6" t="s">
        <v>5893</v>
      </c>
      <c r="F10383" s="6" t="s">
        <v>35643</v>
      </c>
      <c r="G10383" s="6" t="s">
        <v>35644</v>
      </c>
      <c r="H10383" s="79">
        <v>20930.979413000001</v>
      </c>
    </row>
    <row r="10384" spans="1:8" x14ac:dyDescent="0.2">
      <c r="A10384" s="6">
        <v>30093755</v>
      </c>
      <c r="B10384" s="6" t="s">
        <v>35645</v>
      </c>
      <c r="C10384" s="6" t="s">
        <v>6101</v>
      </c>
      <c r="D10384" s="6" t="s">
        <v>17969</v>
      </c>
      <c r="E10384" s="6" t="s">
        <v>5893</v>
      </c>
      <c r="F10384" s="6" t="s">
        <v>35646</v>
      </c>
      <c r="G10384" s="6" t="s">
        <v>35647</v>
      </c>
      <c r="H10384" s="79">
        <v>20930.979413000001</v>
      </c>
    </row>
    <row r="10385" spans="1:8" x14ac:dyDescent="0.2">
      <c r="A10385" s="6">
        <v>30155141</v>
      </c>
      <c r="B10385" s="6" t="s">
        <v>35648</v>
      </c>
      <c r="C10385" s="6" t="s">
        <v>6097</v>
      </c>
      <c r="D10385" s="6" t="s">
        <v>17973</v>
      </c>
      <c r="E10385" s="6" t="s">
        <v>5893</v>
      </c>
      <c r="F10385" s="6" t="s">
        <v>35649</v>
      </c>
      <c r="G10385" s="6" t="s">
        <v>35650</v>
      </c>
      <c r="H10385" s="79">
        <v>20930.979413000001</v>
      </c>
    </row>
    <row r="10386" spans="1:8" x14ac:dyDescent="0.2">
      <c r="A10386" s="6">
        <v>30266933</v>
      </c>
      <c r="B10386" s="6" t="s">
        <v>35651</v>
      </c>
      <c r="C10386" s="6" t="s">
        <v>6101</v>
      </c>
      <c r="D10386" s="6" t="s">
        <v>17973</v>
      </c>
      <c r="E10386" s="6" t="s">
        <v>5893</v>
      </c>
      <c r="F10386" s="6" t="s">
        <v>35652</v>
      </c>
      <c r="G10386" s="6" t="s">
        <v>35653</v>
      </c>
      <c r="H10386" s="79">
        <v>20930.979413000001</v>
      </c>
    </row>
    <row r="10387" spans="1:8" x14ac:dyDescent="0.2">
      <c r="A10387" s="6">
        <v>30183579</v>
      </c>
      <c r="B10387" s="6" t="s">
        <v>35654</v>
      </c>
      <c r="C10387" s="6" t="s">
        <v>6592</v>
      </c>
      <c r="D10387" s="6" t="s">
        <v>22958</v>
      </c>
      <c r="E10387" s="6" t="s">
        <v>5638</v>
      </c>
      <c r="F10387" s="6" t="s">
        <v>35655</v>
      </c>
      <c r="G10387" s="6" t="s">
        <v>35656</v>
      </c>
      <c r="H10387" s="79">
        <v>20967.746835999998</v>
      </c>
    </row>
    <row r="10388" spans="1:8" x14ac:dyDescent="0.2">
      <c r="A10388" s="6">
        <v>30202695</v>
      </c>
      <c r="B10388" s="6" t="s">
        <v>35657</v>
      </c>
      <c r="C10388" s="6" t="s">
        <v>6592</v>
      </c>
      <c r="D10388" s="6" t="s">
        <v>7351</v>
      </c>
      <c r="E10388" s="6" t="s">
        <v>5638</v>
      </c>
      <c r="F10388" s="6" t="s">
        <v>35658</v>
      </c>
      <c r="G10388" s="6" t="s">
        <v>35659</v>
      </c>
      <c r="H10388" s="79">
        <v>20967.746835999998</v>
      </c>
    </row>
    <row r="10389" spans="1:8" x14ac:dyDescent="0.2">
      <c r="A10389" s="6">
        <v>30005948</v>
      </c>
      <c r="B10389" s="6" t="s">
        <v>35660</v>
      </c>
      <c r="C10389" s="6" t="s">
        <v>6013</v>
      </c>
      <c r="D10389" s="6" t="s">
        <v>17969</v>
      </c>
      <c r="E10389" s="6" t="s">
        <v>5893</v>
      </c>
      <c r="F10389" s="6" t="s">
        <v>35661</v>
      </c>
      <c r="G10389" s="6" t="s">
        <v>35662</v>
      </c>
      <c r="H10389" s="79">
        <v>20970.112142999998</v>
      </c>
    </row>
    <row r="10390" spans="1:8" x14ac:dyDescent="0.2">
      <c r="A10390" s="6">
        <v>30044842</v>
      </c>
      <c r="B10390" s="6" t="s">
        <v>35663</v>
      </c>
      <c r="C10390" s="6" t="s">
        <v>6013</v>
      </c>
      <c r="D10390" s="6" t="s">
        <v>17973</v>
      </c>
      <c r="E10390" s="6" t="s">
        <v>5893</v>
      </c>
      <c r="F10390" s="6" t="s">
        <v>35664</v>
      </c>
      <c r="G10390" s="6" t="s">
        <v>35665</v>
      </c>
      <c r="H10390" s="79">
        <v>20970.112142999998</v>
      </c>
    </row>
    <row r="10391" spans="1:8" x14ac:dyDescent="0.2">
      <c r="A10391" s="6">
        <v>30167395</v>
      </c>
      <c r="B10391" s="6" t="s">
        <v>35666</v>
      </c>
      <c r="C10391" s="6" t="s">
        <v>5736</v>
      </c>
      <c r="D10391" s="6" t="s">
        <v>12610</v>
      </c>
      <c r="E10391" s="6" t="s">
        <v>5893</v>
      </c>
      <c r="F10391" s="6" t="s">
        <v>35667</v>
      </c>
      <c r="G10391" s="6" t="s">
        <v>35668</v>
      </c>
      <c r="H10391" s="79">
        <v>21085.559384</v>
      </c>
    </row>
    <row r="10392" spans="1:8" x14ac:dyDescent="0.2">
      <c r="A10392" s="6">
        <v>30128552</v>
      </c>
      <c r="B10392" s="6" t="s">
        <v>35669</v>
      </c>
      <c r="C10392" s="6" t="s">
        <v>35670</v>
      </c>
      <c r="D10392" s="6" t="s">
        <v>24703</v>
      </c>
      <c r="E10392" s="6" t="s">
        <v>18414</v>
      </c>
      <c r="F10392" s="6" t="s">
        <v>35671</v>
      </c>
      <c r="G10392" s="6" t="s">
        <v>35672</v>
      </c>
      <c r="H10392" s="79">
        <v>21125.349920000001</v>
      </c>
    </row>
    <row r="10393" spans="1:8" x14ac:dyDescent="0.2">
      <c r="A10393" s="6">
        <v>30301490</v>
      </c>
      <c r="B10393" s="6" t="s">
        <v>35673</v>
      </c>
      <c r="C10393" s="6" t="s">
        <v>8630</v>
      </c>
      <c r="D10393" s="6" t="s">
        <v>7351</v>
      </c>
      <c r="E10393" s="6" t="s">
        <v>5638</v>
      </c>
      <c r="F10393" s="6" t="s">
        <v>35674</v>
      </c>
      <c r="G10393" s="6" t="s">
        <v>35675</v>
      </c>
      <c r="H10393" s="79">
        <v>21164.476728000001</v>
      </c>
    </row>
    <row r="10394" spans="1:8" x14ac:dyDescent="0.2">
      <c r="A10394" s="6">
        <v>30029345</v>
      </c>
      <c r="B10394" s="6" t="s">
        <v>35676</v>
      </c>
      <c r="C10394" s="6" t="s">
        <v>8634</v>
      </c>
      <c r="D10394" s="6" t="s">
        <v>7351</v>
      </c>
      <c r="E10394" s="6" t="s">
        <v>5638</v>
      </c>
      <c r="F10394" s="6" t="s">
        <v>35677</v>
      </c>
      <c r="G10394" s="6" t="s">
        <v>35678</v>
      </c>
      <c r="H10394" s="79">
        <v>21164.476728000001</v>
      </c>
    </row>
    <row r="10395" spans="1:8" x14ac:dyDescent="0.2">
      <c r="A10395" s="6">
        <v>30284460</v>
      </c>
      <c r="B10395" s="6" t="s">
        <v>35679</v>
      </c>
      <c r="C10395" s="6" t="s">
        <v>8630</v>
      </c>
      <c r="D10395" s="6" t="s">
        <v>7755</v>
      </c>
      <c r="E10395" s="6" t="s">
        <v>5638</v>
      </c>
      <c r="F10395" s="6" t="s">
        <v>35680</v>
      </c>
      <c r="G10395" s="6" t="s">
        <v>35681</v>
      </c>
      <c r="H10395" s="79">
        <v>21164.476728000001</v>
      </c>
    </row>
    <row r="10396" spans="1:8" x14ac:dyDescent="0.2">
      <c r="A10396" s="6">
        <v>30022583</v>
      </c>
      <c r="B10396" s="6" t="s">
        <v>35682</v>
      </c>
      <c r="C10396" s="6" t="s">
        <v>8634</v>
      </c>
      <c r="D10396" s="6" t="s">
        <v>7755</v>
      </c>
      <c r="E10396" s="6" t="s">
        <v>5638</v>
      </c>
      <c r="F10396" s="6" t="s">
        <v>35683</v>
      </c>
      <c r="G10396" s="6" t="s">
        <v>35684</v>
      </c>
      <c r="H10396" s="79">
        <v>21164.476728000001</v>
      </c>
    </row>
    <row r="10397" spans="1:8" x14ac:dyDescent="0.2">
      <c r="A10397" s="6">
        <v>30001587</v>
      </c>
      <c r="B10397" s="6" t="s">
        <v>35685</v>
      </c>
      <c r="C10397" s="6" t="s">
        <v>5694</v>
      </c>
      <c r="D10397" s="6" t="s">
        <v>28070</v>
      </c>
      <c r="E10397" s="6" t="s">
        <v>5638</v>
      </c>
      <c r="F10397" s="6" t="s">
        <v>35686</v>
      </c>
      <c r="G10397" s="6" t="s">
        <v>35687</v>
      </c>
      <c r="H10397" s="79">
        <v>21168.750617999998</v>
      </c>
    </row>
    <row r="10398" spans="1:8" x14ac:dyDescent="0.2">
      <c r="A10398" s="6">
        <v>30335213</v>
      </c>
      <c r="B10398" s="6" t="s">
        <v>35688</v>
      </c>
      <c r="C10398" s="6" t="s">
        <v>5706</v>
      </c>
      <c r="D10398" s="6" t="s">
        <v>12594</v>
      </c>
      <c r="E10398" s="6" t="s">
        <v>5893</v>
      </c>
      <c r="F10398" s="6" t="s">
        <v>35689</v>
      </c>
      <c r="G10398" s="6" t="s">
        <v>35690</v>
      </c>
      <c r="H10398" s="79">
        <v>21174.465506</v>
      </c>
    </row>
    <row r="10399" spans="1:8" x14ac:dyDescent="0.2">
      <c r="A10399" s="6">
        <v>30261632</v>
      </c>
      <c r="B10399" s="6" t="s">
        <v>35691</v>
      </c>
      <c r="C10399" s="6" t="s">
        <v>5706</v>
      </c>
      <c r="D10399" s="6" t="s">
        <v>12610</v>
      </c>
      <c r="E10399" s="6" t="s">
        <v>5893</v>
      </c>
      <c r="F10399" s="6" t="s">
        <v>35692</v>
      </c>
      <c r="G10399" s="6" t="s">
        <v>35693</v>
      </c>
      <c r="H10399" s="79">
        <v>21174.465506</v>
      </c>
    </row>
    <row r="10400" spans="1:8" x14ac:dyDescent="0.2">
      <c r="A10400" s="6">
        <v>30405165</v>
      </c>
      <c r="B10400" s="6" t="s">
        <v>35694</v>
      </c>
      <c r="C10400" s="6" t="s">
        <v>35695</v>
      </c>
      <c r="D10400" s="6" t="s">
        <v>24703</v>
      </c>
      <c r="E10400" s="6" t="s">
        <v>18414</v>
      </c>
      <c r="F10400" s="6" t="s">
        <v>35696</v>
      </c>
      <c r="G10400" s="6" t="s">
        <v>35697</v>
      </c>
      <c r="H10400" s="79">
        <v>21217.994931000001</v>
      </c>
    </row>
    <row r="10401" spans="1:8" x14ac:dyDescent="0.2">
      <c r="A10401" s="6">
        <v>30096529</v>
      </c>
      <c r="B10401" s="6" t="s">
        <v>35698</v>
      </c>
      <c r="C10401" s="6" t="s">
        <v>18822</v>
      </c>
      <c r="D10401" s="6" t="s">
        <v>19180</v>
      </c>
      <c r="E10401" s="6" t="s">
        <v>5893</v>
      </c>
      <c r="F10401" s="6" t="s">
        <v>35699</v>
      </c>
      <c r="G10401" s="6" t="s">
        <v>35700</v>
      </c>
      <c r="H10401" s="79">
        <v>21255.127667000001</v>
      </c>
    </row>
    <row r="10402" spans="1:8" x14ac:dyDescent="0.2">
      <c r="A10402" s="6">
        <v>30178328</v>
      </c>
      <c r="B10402" s="6" t="s">
        <v>35701</v>
      </c>
      <c r="C10402" s="6" t="s">
        <v>18914</v>
      </c>
      <c r="D10402" s="6" t="s">
        <v>19176</v>
      </c>
      <c r="E10402" s="6" t="s">
        <v>5893</v>
      </c>
      <c r="F10402" s="6" t="s">
        <v>35702</v>
      </c>
      <c r="G10402" s="6" t="s">
        <v>35703</v>
      </c>
      <c r="H10402" s="79">
        <v>21263.750253999999</v>
      </c>
    </row>
    <row r="10403" spans="1:8" x14ac:dyDescent="0.2">
      <c r="A10403" s="6">
        <v>30227607</v>
      </c>
      <c r="B10403" s="6" t="s">
        <v>35704</v>
      </c>
      <c r="C10403" s="6" t="s">
        <v>35705</v>
      </c>
      <c r="D10403" s="6" t="s">
        <v>24703</v>
      </c>
      <c r="E10403" s="6" t="s">
        <v>18414</v>
      </c>
      <c r="F10403" s="6" t="s">
        <v>35706</v>
      </c>
      <c r="G10403" s="6" t="s">
        <v>35707</v>
      </c>
      <c r="H10403" s="79">
        <v>21271.486042</v>
      </c>
    </row>
    <row r="10404" spans="1:8" x14ac:dyDescent="0.2">
      <c r="A10404" s="6">
        <v>30077990</v>
      </c>
      <c r="B10404" s="6" t="s">
        <v>35708</v>
      </c>
      <c r="C10404" s="6" t="s">
        <v>35709</v>
      </c>
      <c r="D10404" s="6" t="s">
        <v>24703</v>
      </c>
      <c r="E10404" s="6" t="s">
        <v>18414</v>
      </c>
      <c r="F10404" s="6" t="s">
        <v>35710</v>
      </c>
      <c r="G10404" s="6" t="s">
        <v>35711</v>
      </c>
      <c r="H10404" s="79">
        <v>21271.486042</v>
      </c>
    </row>
    <row r="10405" spans="1:8" x14ac:dyDescent="0.2">
      <c r="A10405" s="6">
        <v>30215833</v>
      </c>
      <c r="B10405" s="6" t="s">
        <v>35712</v>
      </c>
      <c r="C10405" s="6" t="s">
        <v>5694</v>
      </c>
      <c r="D10405" s="6" t="s">
        <v>24707</v>
      </c>
      <c r="E10405" s="6" t="s">
        <v>18414</v>
      </c>
      <c r="F10405" s="6" t="s">
        <v>35713</v>
      </c>
      <c r="G10405" s="6" t="s">
        <v>35714</v>
      </c>
      <c r="H10405" s="79">
        <v>21271.486042</v>
      </c>
    </row>
    <row r="10406" spans="1:8" x14ac:dyDescent="0.2">
      <c r="A10406" s="6">
        <v>30228809</v>
      </c>
      <c r="B10406" s="6" t="s">
        <v>35715</v>
      </c>
      <c r="C10406" s="6" t="s">
        <v>5694</v>
      </c>
      <c r="D10406" s="6" t="s">
        <v>24719</v>
      </c>
      <c r="E10406" s="6" t="s">
        <v>5893</v>
      </c>
      <c r="F10406" s="6" t="s">
        <v>35716</v>
      </c>
      <c r="G10406" s="6" t="s">
        <v>35717</v>
      </c>
      <c r="H10406" s="79">
        <v>21271.486042</v>
      </c>
    </row>
    <row r="10407" spans="1:8" x14ac:dyDescent="0.2">
      <c r="A10407" s="6">
        <v>30264396</v>
      </c>
      <c r="B10407" s="6" t="s">
        <v>35718</v>
      </c>
      <c r="C10407" s="6" t="s">
        <v>6033</v>
      </c>
      <c r="D10407" s="6" t="s">
        <v>17973</v>
      </c>
      <c r="E10407" s="6" t="s">
        <v>5893</v>
      </c>
      <c r="F10407" s="6" t="s">
        <v>35719</v>
      </c>
      <c r="G10407" s="6" t="s">
        <v>35720</v>
      </c>
      <c r="H10407" s="79">
        <v>21418.759131999999</v>
      </c>
    </row>
    <row r="10408" spans="1:8" x14ac:dyDescent="0.2">
      <c r="A10408" s="6">
        <v>30188719</v>
      </c>
      <c r="B10408" s="6" t="s">
        <v>35721</v>
      </c>
      <c r="C10408" s="6" t="s">
        <v>11267</v>
      </c>
      <c r="D10408" s="6" t="s">
        <v>18868</v>
      </c>
      <c r="E10408" s="6" t="s">
        <v>5638</v>
      </c>
      <c r="F10408" s="6" t="s">
        <v>35722</v>
      </c>
      <c r="G10408" s="6" t="s">
        <v>35723</v>
      </c>
      <c r="H10408" s="79">
        <v>21517.829172000002</v>
      </c>
    </row>
    <row r="10409" spans="1:8" x14ac:dyDescent="0.2">
      <c r="A10409" s="6">
        <v>30141077</v>
      </c>
      <c r="B10409" s="6" t="s">
        <v>35724</v>
      </c>
      <c r="C10409" s="6" t="s">
        <v>5702</v>
      </c>
      <c r="D10409" s="6" t="s">
        <v>17969</v>
      </c>
      <c r="E10409" s="6" t="s">
        <v>5893</v>
      </c>
      <c r="F10409" s="6" t="s">
        <v>35725</v>
      </c>
      <c r="G10409" s="6" t="s">
        <v>35726</v>
      </c>
      <c r="H10409" s="79">
        <v>21551.258300000001</v>
      </c>
    </row>
    <row r="10410" spans="1:8" x14ac:dyDescent="0.2">
      <c r="A10410" s="6">
        <v>30217709</v>
      </c>
      <c r="B10410" s="6" t="s">
        <v>35727</v>
      </c>
      <c r="C10410" s="6" t="s">
        <v>5702</v>
      </c>
      <c r="D10410" s="6" t="s">
        <v>17973</v>
      </c>
      <c r="E10410" s="6" t="s">
        <v>5893</v>
      </c>
      <c r="F10410" s="6" t="s">
        <v>35728</v>
      </c>
      <c r="G10410" s="6" t="s">
        <v>35729</v>
      </c>
      <c r="H10410" s="79">
        <v>21551.258300000001</v>
      </c>
    </row>
    <row r="10411" spans="1:8" x14ac:dyDescent="0.2">
      <c r="A10411" s="6">
        <v>30249203</v>
      </c>
      <c r="B10411" s="6" t="s">
        <v>4358</v>
      </c>
      <c r="C10411" s="6" t="s">
        <v>6013</v>
      </c>
      <c r="D10411" s="6" t="s">
        <v>11268</v>
      </c>
      <c r="E10411" s="6" t="s">
        <v>5638</v>
      </c>
      <c r="F10411" s="6" t="s">
        <v>4354</v>
      </c>
      <c r="G10411" s="6" t="s">
        <v>4355</v>
      </c>
      <c r="H10411" s="79">
        <v>21579.752312000001</v>
      </c>
    </row>
    <row r="10412" spans="1:8" x14ac:dyDescent="0.2">
      <c r="A10412" s="6">
        <v>30209155</v>
      </c>
      <c r="B10412" s="6" t="s">
        <v>35730</v>
      </c>
      <c r="C10412" s="6" t="s">
        <v>6013</v>
      </c>
      <c r="D10412" s="6" t="s">
        <v>11295</v>
      </c>
      <c r="E10412" s="6" t="s">
        <v>5638</v>
      </c>
      <c r="F10412" s="6" t="s">
        <v>35731</v>
      </c>
      <c r="G10412" s="6" t="s">
        <v>35732</v>
      </c>
      <c r="H10412" s="79">
        <v>21579.752312000001</v>
      </c>
    </row>
    <row r="10413" spans="1:8" x14ac:dyDescent="0.2">
      <c r="A10413" s="6">
        <v>30404663</v>
      </c>
      <c r="B10413" s="6" t="s">
        <v>35733</v>
      </c>
      <c r="C10413" s="6" t="s">
        <v>5779</v>
      </c>
      <c r="D10413" s="6" t="s">
        <v>24707</v>
      </c>
      <c r="E10413" s="6" t="s">
        <v>18414</v>
      </c>
      <c r="F10413" s="6" t="s">
        <v>35734</v>
      </c>
      <c r="G10413" s="6" t="s">
        <v>35735</v>
      </c>
      <c r="H10413" s="79">
        <v>21618.490775999999</v>
      </c>
    </row>
    <row r="10414" spans="1:8" x14ac:dyDescent="0.2">
      <c r="A10414" s="6">
        <v>30062078</v>
      </c>
      <c r="B10414" s="6" t="s">
        <v>35736</v>
      </c>
      <c r="C10414" s="6" t="s">
        <v>5662</v>
      </c>
      <c r="D10414" s="6" t="s">
        <v>24711</v>
      </c>
      <c r="E10414" s="6" t="s">
        <v>5893</v>
      </c>
      <c r="F10414" s="6" t="s">
        <v>35737</v>
      </c>
      <c r="G10414" s="6" t="s">
        <v>35738</v>
      </c>
      <c r="H10414" s="79">
        <v>21630.136587000001</v>
      </c>
    </row>
    <row r="10415" spans="1:8" x14ac:dyDescent="0.2">
      <c r="A10415" s="6">
        <v>30294226</v>
      </c>
      <c r="B10415" s="6" t="s">
        <v>35739</v>
      </c>
      <c r="C10415" s="6" t="s">
        <v>25348</v>
      </c>
      <c r="D10415" s="6" t="s">
        <v>19351</v>
      </c>
      <c r="E10415" s="6" t="s">
        <v>5893</v>
      </c>
      <c r="F10415" s="6" t="s">
        <v>35740</v>
      </c>
      <c r="G10415" s="6" t="s">
        <v>35741</v>
      </c>
      <c r="H10415" s="79">
        <v>21656.977805999999</v>
      </c>
    </row>
    <row r="10416" spans="1:8" x14ac:dyDescent="0.2">
      <c r="A10416" s="6">
        <v>30297582</v>
      </c>
      <c r="B10416" s="6" t="s">
        <v>35742</v>
      </c>
      <c r="C10416" s="6" t="s">
        <v>5698</v>
      </c>
      <c r="D10416" s="6" t="s">
        <v>17969</v>
      </c>
      <c r="E10416" s="6" t="s">
        <v>5893</v>
      </c>
      <c r="F10416" s="6" t="s">
        <v>35743</v>
      </c>
      <c r="G10416" s="6" t="s">
        <v>35744</v>
      </c>
      <c r="H10416" s="79">
        <v>21711.088540000001</v>
      </c>
    </row>
    <row r="10417" spans="1:8" x14ac:dyDescent="0.2">
      <c r="A10417" s="6">
        <v>30035570</v>
      </c>
      <c r="B10417" s="6" t="s">
        <v>35745</v>
      </c>
      <c r="C10417" s="6" t="s">
        <v>5698</v>
      </c>
      <c r="D10417" s="6" t="s">
        <v>17973</v>
      </c>
      <c r="E10417" s="6" t="s">
        <v>5893</v>
      </c>
      <c r="F10417" s="6" t="s">
        <v>35746</v>
      </c>
      <c r="G10417" s="6" t="s">
        <v>35747</v>
      </c>
      <c r="H10417" s="79">
        <v>21711.088540000001</v>
      </c>
    </row>
    <row r="10418" spans="1:8" x14ac:dyDescent="0.2">
      <c r="A10418" s="6">
        <v>30320229</v>
      </c>
      <c r="B10418" s="6" t="s">
        <v>35748</v>
      </c>
      <c r="C10418" s="6" t="s">
        <v>5756</v>
      </c>
      <c r="D10418" s="6" t="s">
        <v>24707</v>
      </c>
      <c r="E10418" s="6" t="s">
        <v>18414</v>
      </c>
      <c r="F10418" s="6" t="s">
        <v>35749</v>
      </c>
      <c r="G10418" s="6" t="s">
        <v>35750</v>
      </c>
      <c r="H10418" s="79">
        <v>21729.297691</v>
      </c>
    </row>
    <row r="10419" spans="1:8" x14ac:dyDescent="0.2">
      <c r="A10419" s="6">
        <v>30321044</v>
      </c>
      <c r="B10419" s="6" t="s">
        <v>35751</v>
      </c>
      <c r="C10419" s="6" t="s">
        <v>5756</v>
      </c>
      <c r="D10419" s="6" t="s">
        <v>24719</v>
      </c>
      <c r="E10419" s="6" t="s">
        <v>5893</v>
      </c>
      <c r="F10419" s="6" t="s">
        <v>35752</v>
      </c>
      <c r="G10419" s="6" t="s">
        <v>35753</v>
      </c>
      <c r="H10419" s="79">
        <v>21729.297691</v>
      </c>
    </row>
    <row r="10420" spans="1:8" x14ac:dyDescent="0.2">
      <c r="A10420" s="6">
        <v>30369957</v>
      </c>
      <c r="B10420" s="6" t="s">
        <v>35754</v>
      </c>
      <c r="C10420" s="6" t="s">
        <v>5985</v>
      </c>
      <c r="D10420" s="6" t="s">
        <v>18874</v>
      </c>
      <c r="E10420" s="6" t="s">
        <v>5638</v>
      </c>
      <c r="F10420" s="6" t="s">
        <v>35755</v>
      </c>
      <c r="G10420" s="6" t="s">
        <v>35756</v>
      </c>
      <c r="H10420" s="79">
        <v>21752.859834999999</v>
      </c>
    </row>
    <row r="10421" spans="1:8" x14ac:dyDescent="0.2">
      <c r="A10421" s="6">
        <v>30212507</v>
      </c>
      <c r="B10421" s="6" t="s">
        <v>35757</v>
      </c>
      <c r="C10421" s="6" t="s">
        <v>9261</v>
      </c>
      <c r="D10421" s="6" t="s">
        <v>17997</v>
      </c>
      <c r="E10421" s="6" t="s">
        <v>15819</v>
      </c>
      <c r="F10421" s="6" t="s">
        <v>35758</v>
      </c>
      <c r="G10421" s="6" t="s">
        <v>35759</v>
      </c>
      <c r="H10421" s="79">
        <v>21794.221365000001</v>
      </c>
    </row>
    <row r="10422" spans="1:8" x14ac:dyDescent="0.2">
      <c r="A10422" s="6">
        <v>30335063</v>
      </c>
      <c r="B10422" s="6" t="s">
        <v>35760</v>
      </c>
      <c r="C10422" s="6" t="s">
        <v>6226</v>
      </c>
      <c r="D10422" s="6" t="s">
        <v>28070</v>
      </c>
      <c r="E10422" s="6" t="s">
        <v>5638</v>
      </c>
      <c r="F10422" s="6" t="s">
        <v>35761</v>
      </c>
      <c r="G10422" s="6" t="s">
        <v>35762</v>
      </c>
      <c r="H10422" s="79">
        <v>21794.221365000001</v>
      </c>
    </row>
    <row r="10423" spans="1:8" x14ac:dyDescent="0.2">
      <c r="A10423" s="6">
        <v>30229844</v>
      </c>
      <c r="B10423" s="6" t="s">
        <v>35763</v>
      </c>
      <c r="C10423" s="6" t="s">
        <v>6306</v>
      </c>
      <c r="D10423" s="6" t="s">
        <v>17993</v>
      </c>
      <c r="E10423" s="6" t="s">
        <v>15819</v>
      </c>
      <c r="F10423" s="6" t="s">
        <v>35764</v>
      </c>
      <c r="G10423" s="6" t="s">
        <v>35765</v>
      </c>
      <c r="H10423" s="79">
        <v>21896.299437999998</v>
      </c>
    </row>
    <row r="10424" spans="1:8" x14ac:dyDescent="0.2">
      <c r="A10424" s="6">
        <v>30197785</v>
      </c>
      <c r="B10424" s="6" t="s">
        <v>35766</v>
      </c>
      <c r="C10424" s="6" t="s">
        <v>6306</v>
      </c>
      <c r="D10424" s="6" t="s">
        <v>17997</v>
      </c>
      <c r="E10424" s="6" t="s">
        <v>15819</v>
      </c>
      <c r="F10424" s="6" t="s">
        <v>35767</v>
      </c>
      <c r="G10424" s="6" t="s">
        <v>35768</v>
      </c>
      <c r="H10424" s="79">
        <v>21896.299437999998</v>
      </c>
    </row>
    <row r="10425" spans="1:8" x14ac:dyDescent="0.2">
      <c r="A10425" s="6">
        <v>30023195</v>
      </c>
      <c r="B10425" s="6" t="s">
        <v>35769</v>
      </c>
      <c r="C10425" s="6" t="s">
        <v>5736</v>
      </c>
      <c r="D10425" s="6" t="s">
        <v>12594</v>
      </c>
      <c r="E10425" s="6" t="s">
        <v>5893</v>
      </c>
      <c r="F10425" s="6" t="s">
        <v>35770</v>
      </c>
      <c r="G10425" s="6" t="s">
        <v>35771</v>
      </c>
      <c r="H10425" s="79">
        <v>21911.404558999999</v>
      </c>
    </row>
    <row r="10426" spans="1:8" x14ac:dyDescent="0.2">
      <c r="A10426" s="6">
        <v>30030885</v>
      </c>
      <c r="B10426" s="6" t="s">
        <v>35772</v>
      </c>
      <c r="C10426" s="6" t="s">
        <v>5706</v>
      </c>
      <c r="D10426" s="6" t="s">
        <v>19160</v>
      </c>
      <c r="E10426" s="6" t="s">
        <v>5638</v>
      </c>
      <c r="F10426" s="6" t="s">
        <v>35773</v>
      </c>
      <c r="G10426" s="6" t="s">
        <v>35774</v>
      </c>
      <c r="H10426" s="79">
        <v>21945.067234999999</v>
      </c>
    </row>
    <row r="10427" spans="1:8" x14ac:dyDescent="0.2">
      <c r="A10427" s="6">
        <v>30257195</v>
      </c>
      <c r="B10427" s="6" t="s">
        <v>35775</v>
      </c>
      <c r="C10427" s="6" t="s">
        <v>5710</v>
      </c>
      <c r="D10427" s="6" t="s">
        <v>19160</v>
      </c>
      <c r="E10427" s="6" t="s">
        <v>5638</v>
      </c>
      <c r="F10427" s="6" t="s">
        <v>35776</v>
      </c>
      <c r="G10427" s="6" t="s">
        <v>35777</v>
      </c>
      <c r="H10427" s="79">
        <v>21945.067234999999</v>
      </c>
    </row>
    <row r="10428" spans="1:8" x14ac:dyDescent="0.2">
      <c r="A10428" s="6">
        <v>30112125</v>
      </c>
      <c r="B10428" s="6" t="s">
        <v>35778</v>
      </c>
      <c r="C10428" s="6" t="s">
        <v>5714</v>
      </c>
      <c r="D10428" s="6" t="s">
        <v>19160</v>
      </c>
      <c r="E10428" s="6" t="s">
        <v>5638</v>
      </c>
      <c r="F10428" s="6" t="s">
        <v>35779</v>
      </c>
      <c r="G10428" s="6" t="s">
        <v>35780</v>
      </c>
      <c r="H10428" s="79">
        <v>21945.067234999999</v>
      </c>
    </row>
    <row r="10429" spans="1:8" x14ac:dyDescent="0.2">
      <c r="A10429" s="6">
        <v>30365814</v>
      </c>
      <c r="B10429" s="6" t="s">
        <v>35781</v>
      </c>
      <c r="C10429" s="6" t="s">
        <v>25570</v>
      </c>
      <c r="D10429" s="6" t="s">
        <v>19351</v>
      </c>
      <c r="E10429" s="6" t="s">
        <v>5893</v>
      </c>
      <c r="F10429" s="6" t="s">
        <v>35782</v>
      </c>
      <c r="G10429" s="6" t="s">
        <v>35783</v>
      </c>
      <c r="H10429" s="79">
        <v>21945.067234999999</v>
      </c>
    </row>
    <row r="10430" spans="1:8" x14ac:dyDescent="0.2">
      <c r="A10430" s="6">
        <v>30034375</v>
      </c>
      <c r="B10430" s="6" t="s">
        <v>35784</v>
      </c>
      <c r="C10430" s="6" t="s">
        <v>25727</v>
      </c>
      <c r="D10430" s="6" t="s">
        <v>19351</v>
      </c>
      <c r="E10430" s="6" t="s">
        <v>5893</v>
      </c>
      <c r="F10430" s="6" t="s">
        <v>35785</v>
      </c>
      <c r="G10430" s="6" t="s">
        <v>35786</v>
      </c>
      <c r="H10430" s="79">
        <v>21945.067234999999</v>
      </c>
    </row>
    <row r="10431" spans="1:8" x14ac:dyDescent="0.2">
      <c r="A10431" s="6">
        <v>30160350</v>
      </c>
      <c r="B10431" s="6" t="s">
        <v>35787</v>
      </c>
      <c r="C10431" s="6" t="s">
        <v>22220</v>
      </c>
      <c r="D10431" s="6" t="s">
        <v>20977</v>
      </c>
      <c r="E10431" s="6" t="s">
        <v>5638</v>
      </c>
      <c r="F10431" s="6" t="s">
        <v>35788</v>
      </c>
      <c r="G10431" s="6" t="s">
        <v>35789</v>
      </c>
      <c r="H10431" s="79">
        <v>21945.067234999999</v>
      </c>
    </row>
    <row r="10432" spans="1:8" x14ac:dyDescent="0.2">
      <c r="A10432" s="6">
        <v>30376078</v>
      </c>
      <c r="B10432" s="6" t="s">
        <v>35790</v>
      </c>
      <c r="C10432" s="6" t="s">
        <v>22875</v>
      </c>
      <c r="D10432" s="6" t="s">
        <v>20977</v>
      </c>
      <c r="E10432" s="6" t="s">
        <v>5638</v>
      </c>
      <c r="F10432" s="6" t="s">
        <v>35791</v>
      </c>
      <c r="G10432" s="6" t="s">
        <v>35792</v>
      </c>
      <c r="H10432" s="79">
        <v>21945.067234999999</v>
      </c>
    </row>
    <row r="10433" spans="1:8" x14ac:dyDescent="0.2">
      <c r="A10433" s="6">
        <v>30069306</v>
      </c>
      <c r="B10433" s="6" t="s">
        <v>35793</v>
      </c>
      <c r="C10433" s="6" t="s">
        <v>7282</v>
      </c>
      <c r="D10433" s="6" t="s">
        <v>22958</v>
      </c>
      <c r="E10433" s="6" t="s">
        <v>5638</v>
      </c>
      <c r="F10433" s="6" t="s">
        <v>35794</v>
      </c>
      <c r="G10433" s="6" t="s">
        <v>35795</v>
      </c>
      <c r="H10433" s="79">
        <v>21956.079962</v>
      </c>
    </row>
    <row r="10434" spans="1:8" x14ac:dyDescent="0.2">
      <c r="A10434" s="6">
        <v>30211085</v>
      </c>
      <c r="B10434" s="6" t="s">
        <v>35796</v>
      </c>
      <c r="C10434" s="6" t="s">
        <v>7282</v>
      </c>
      <c r="D10434" s="6" t="s">
        <v>7351</v>
      </c>
      <c r="E10434" s="6" t="s">
        <v>5638</v>
      </c>
      <c r="F10434" s="6" t="s">
        <v>35797</v>
      </c>
      <c r="G10434" s="6" t="s">
        <v>35798</v>
      </c>
      <c r="H10434" s="79">
        <v>21956.079962</v>
      </c>
    </row>
    <row r="10435" spans="1:8" x14ac:dyDescent="0.2">
      <c r="A10435" s="6">
        <v>30281235</v>
      </c>
      <c r="B10435" s="6" t="s">
        <v>35799</v>
      </c>
      <c r="C10435" s="6" t="s">
        <v>6294</v>
      </c>
      <c r="D10435" s="6" t="s">
        <v>17969</v>
      </c>
      <c r="E10435" s="6" t="s">
        <v>5893</v>
      </c>
      <c r="F10435" s="6" t="s">
        <v>35800</v>
      </c>
      <c r="G10435" s="6" t="s">
        <v>35801</v>
      </c>
      <c r="H10435" s="79">
        <v>21965.938217999999</v>
      </c>
    </row>
    <row r="10436" spans="1:8" x14ac:dyDescent="0.2">
      <c r="A10436" s="6">
        <v>30082140</v>
      </c>
      <c r="B10436" s="6" t="s">
        <v>35802</v>
      </c>
      <c r="C10436" s="6" t="s">
        <v>6294</v>
      </c>
      <c r="D10436" s="6" t="s">
        <v>17973</v>
      </c>
      <c r="E10436" s="6" t="s">
        <v>5893</v>
      </c>
      <c r="F10436" s="6" t="s">
        <v>35803</v>
      </c>
      <c r="G10436" s="6" t="s">
        <v>35804</v>
      </c>
      <c r="H10436" s="79">
        <v>21965.938217999999</v>
      </c>
    </row>
    <row r="10437" spans="1:8" x14ac:dyDescent="0.2">
      <c r="A10437" s="6">
        <v>30261696</v>
      </c>
      <c r="B10437" s="6" t="s">
        <v>35805</v>
      </c>
      <c r="C10437" s="6" t="s">
        <v>5783</v>
      </c>
      <c r="D10437" s="6" t="s">
        <v>18874</v>
      </c>
      <c r="E10437" s="6" t="s">
        <v>5638</v>
      </c>
      <c r="F10437" s="6" t="s">
        <v>35806</v>
      </c>
      <c r="G10437" s="6" t="s">
        <v>35807</v>
      </c>
      <c r="H10437" s="79">
        <v>21970.630774000001</v>
      </c>
    </row>
    <row r="10438" spans="1:8" x14ac:dyDescent="0.2">
      <c r="A10438" s="6">
        <v>30073844</v>
      </c>
      <c r="B10438" s="6" t="s">
        <v>35808</v>
      </c>
      <c r="C10438" s="6" t="s">
        <v>7554</v>
      </c>
      <c r="D10438" s="6" t="s">
        <v>28070</v>
      </c>
      <c r="E10438" s="6" t="s">
        <v>5638</v>
      </c>
      <c r="F10438" s="6" t="s">
        <v>35809</v>
      </c>
      <c r="G10438" s="6" t="s">
        <v>35810</v>
      </c>
      <c r="H10438" s="79">
        <v>21980.923685999998</v>
      </c>
    </row>
    <row r="10439" spans="1:8" x14ac:dyDescent="0.2">
      <c r="A10439" s="6">
        <v>30059298</v>
      </c>
      <c r="B10439" s="6" t="s">
        <v>35811</v>
      </c>
      <c r="C10439" s="6" t="s">
        <v>6600</v>
      </c>
      <c r="D10439" s="6" t="s">
        <v>22958</v>
      </c>
      <c r="E10439" s="6" t="s">
        <v>5638</v>
      </c>
      <c r="F10439" s="6" t="s">
        <v>35812</v>
      </c>
      <c r="G10439" s="6" t="s">
        <v>35813</v>
      </c>
      <c r="H10439" s="79">
        <v>22069.777219</v>
      </c>
    </row>
    <row r="10440" spans="1:8" x14ac:dyDescent="0.2">
      <c r="A10440" s="6">
        <v>30182698</v>
      </c>
      <c r="B10440" s="6" t="s">
        <v>35814</v>
      </c>
      <c r="C10440" s="6" t="s">
        <v>6600</v>
      </c>
      <c r="D10440" s="6" t="s">
        <v>7351</v>
      </c>
      <c r="E10440" s="6" t="s">
        <v>5638</v>
      </c>
      <c r="F10440" s="6" t="s">
        <v>35815</v>
      </c>
      <c r="G10440" s="6" t="s">
        <v>35816</v>
      </c>
      <c r="H10440" s="79">
        <v>22069.777219</v>
      </c>
    </row>
    <row r="10441" spans="1:8" x14ac:dyDescent="0.2">
      <c r="A10441" s="6">
        <v>30135222</v>
      </c>
      <c r="B10441" s="6" t="s">
        <v>35817</v>
      </c>
      <c r="C10441" s="6" t="s">
        <v>5662</v>
      </c>
      <c r="D10441" s="6" t="s">
        <v>28070</v>
      </c>
      <c r="E10441" s="6" t="s">
        <v>5638</v>
      </c>
      <c r="F10441" s="6" t="s">
        <v>35818</v>
      </c>
      <c r="G10441" s="6" t="s">
        <v>35819</v>
      </c>
      <c r="H10441" s="79">
        <v>22076.343496000001</v>
      </c>
    </row>
    <row r="10442" spans="1:8" x14ac:dyDescent="0.2">
      <c r="A10442" s="6">
        <v>30223496</v>
      </c>
      <c r="B10442" s="6" t="s">
        <v>35820</v>
      </c>
      <c r="C10442" s="6" t="s">
        <v>8205</v>
      </c>
      <c r="D10442" s="6" t="s">
        <v>17969</v>
      </c>
      <c r="E10442" s="6" t="s">
        <v>5893</v>
      </c>
      <c r="F10442" s="6" t="s">
        <v>35821</v>
      </c>
      <c r="G10442" s="6" t="s">
        <v>35822</v>
      </c>
      <c r="H10442" s="79">
        <v>22106.475043999999</v>
      </c>
    </row>
    <row r="10443" spans="1:8" x14ac:dyDescent="0.2">
      <c r="A10443" s="6">
        <v>30031538</v>
      </c>
      <c r="B10443" s="6" t="s">
        <v>35823</v>
      </c>
      <c r="C10443" s="6" t="s">
        <v>8205</v>
      </c>
      <c r="D10443" s="6" t="s">
        <v>17973</v>
      </c>
      <c r="E10443" s="6" t="s">
        <v>5893</v>
      </c>
      <c r="F10443" s="6" t="s">
        <v>35824</v>
      </c>
      <c r="G10443" s="6" t="s">
        <v>35825</v>
      </c>
      <c r="H10443" s="79">
        <v>22106.475043999999</v>
      </c>
    </row>
    <row r="10444" spans="1:8" x14ac:dyDescent="0.2">
      <c r="A10444" s="6">
        <v>30449160</v>
      </c>
      <c r="B10444" s="6" t="s">
        <v>35826</v>
      </c>
      <c r="C10444" s="6" t="s">
        <v>35827</v>
      </c>
      <c r="D10444" s="6" t="s">
        <v>18868</v>
      </c>
      <c r="E10444" s="6" t="s">
        <v>5638</v>
      </c>
      <c r="F10444" s="6" t="s">
        <v>35828</v>
      </c>
      <c r="G10444" s="6" t="s">
        <v>35829</v>
      </c>
      <c r="H10444" s="79">
        <v>22115.385172999999</v>
      </c>
    </row>
    <row r="10445" spans="1:8" x14ac:dyDescent="0.2">
      <c r="A10445" s="6">
        <v>30099850</v>
      </c>
      <c r="B10445" s="6" t="s">
        <v>35830</v>
      </c>
      <c r="C10445" s="6" t="s">
        <v>7298</v>
      </c>
      <c r="D10445" s="6" t="s">
        <v>13301</v>
      </c>
      <c r="E10445" s="6" t="s">
        <v>5638</v>
      </c>
      <c r="F10445" s="6" t="s">
        <v>35831</v>
      </c>
      <c r="G10445" s="6" t="s">
        <v>35832</v>
      </c>
      <c r="H10445" s="79">
        <v>22134.434252999999</v>
      </c>
    </row>
    <row r="10446" spans="1:8" x14ac:dyDescent="0.2">
      <c r="A10446" s="6">
        <v>30297673</v>
      </c>
      <c r="B10446" s="6" t="s">
        <v>35833</v>
      </c>
      <c r="C10446" s="6" t="s">
        <v>7302</v>
      </c>
      <c r="D10446" s="6" t="s">
        <v>13301</v>
      </c>
      <c r="E10446" s="6" t="s">
        <v>5638</v>
      </c>
      <c r="F10446" s="6" t="s">
        <v>35834</v>
      </c>
      <c r="G10446" s="6" t="s">
        <v>35835</v>
      </c>
      <c r="H10446" s="79">
        <v>22134.434252999999</v>
      </c>
    </row>
    <row r="10447" spans="1:8" x14ac:dyDescent="0.2">
      <c r="A10447" s="6">
        <v>30358334</v>
      </c>
      <c r="B10447" s="6" t="s">
        <v>35836</v>
      </c>
      <c r="C10447" s="6" t="s">
        <v>7306</v>
      </c>
      <c r="D10447" s="6" t="s">
        <v>13301</v>
      </c>
      <c r="E10447" s="6" t="s">
        <v>5638</v>
      </c>
      <c r="F10447" s="6" t="s">
        <v>35837</v>
      </c>
      <c r="G10447" s="6" t="s">
        <v>35838</v>
      </c>
      <c r="H10447" s="79">
        <v>22134.434252999999</v>
      </c>
    </row>
    <row r="10448" spans="1:8" x14ac:dyDescent="0.2">
      <c r="A10448" s="6">
        <v>30152823</v>
      </c>
      <c r="B10448" s="6" t="s">
        <v>35839</v>
      </c>
      <c r="C10448" s="6" t="s">
        <v>7310</v>
      </c>
      <c r="D10448" s="6" t="s">
        <v>13301</v>
      </c>
      <c r="E10448" s="6" t="s">
        <v>5638</v>
      </c>
      <c r="F10448" s="6" t="s">
        <v>35840</v>
      </c>
      <c r="G10448" s="6" t="s">
        <v>35841</v>
      </c>
      <c r="H10448" s="79">
        <v>22134.434252999999</v>
      </c>
    </row>
    <row r="10449" spans="1:8" x14ac:dyDescent="0.2">
      <c r="A10449" s="6">
        <v>30027690</v>
      </c>
      <c r="B10449" s="6" t="s">
        <v>35842</v>
      </c>
      <c r="C10449" s="6" t="s">
        <v>5642</v>
      </c>
      <c r="D10449" s="6" t="s">
        <v>17969</v>
      </c>
      <c r="E10449" s="6" t="s">
        <v>5893</v>
      </c>
      <c r="F10449" s="6" t="s">
        <v>35843</v>
      </c>
      <c r="G10449" s="6" t="s">
        <v>35844</v>
      </c>
      <c r="H10449" s="79">
        <v>22142.921865</v>
      </c>
    </row>
    <row r="10450" spans="1:8" x14ac:dyDescent="0.2">
      <c r="A10450" s="6">
        <v>30192789</v>
      </c>
      <c r="B10450" s="6" t="s">
        <v>35845</v>
      </c>
      <c r="C10450" s="6" t="s">
        <v>6258</v>
      </c>
      <c r="D10450" s="6" t="s">
        <v>22958</v>
      </c>
      <c r="E10450" s="6" t="s">
        <v>5638</v>
      </c>
      <c r="F10450" s="6" t="s">
        <v>35846</v>
      </c>
      <c r="G10450" s="6" t="s">
        <v>35847</v>
      </c>
      <c r="H10450" s="79">
        <v>22233.343239999998</v>
      </c>
    </row>
    <row r="10451" spans="1:8" x14ac:dyDescent="0.2">
      <c r="A10451" s="6">
        <v>30350599</v>
      </c>
      <c r="B10451" s="6" t="s">
        <v>35848</v>
      </c>
      <c r="C10451" s="6" t="s">
        <v>6262</v>
      </c>
      <c r="D10451" s="6" t="s">
        <v>22958</v>
      </c>
      <c r="E10451" s="6" t="s">
        <v>5638</v>
      </c>
      <c r="F10451" s="6" t="s">
        <v>35849</v>
      </c>
      <c r="G10451" s="6" t="s">
        <v>35850</v>
      </c>
      <c r="H10451" s="79">
        <v>22233.343239999998</v>
      </c>
    </row>
    <row r="10452" spans="1:8" x14ac:dyDescent="0.2">
      <c r="A10452" s="6">
        <v>30341536</v>
      </c>
      <c r="B10452" s="6" t="s">
        <v>35851</v>
      </c>
      <c r="C10452" s="6" t="s">
        <v>6258</v>
      </c>
      <c r="D10452" s="6" t="s">
        <v>7351</v>
      </c>
      <c r="E10452" s="6" t="s">
        <v>5638</v>
      </c>
      <c r="F10452" s="6" t="s">
        <v>35852</v>
      </c>
      <c r="G10452" s="6" t="s">
        <v>35853</v>
      </c>
      <c r="H10452" s="79">
        <v>22233.343239999998</v>
      </c>
    </row>
    <row r="10453" spans="1:8" x14ac:dyDescent="0.2">
      <c r="A10453" s="6">
        <v>30136425</v>
      </c>
      <c r="B10453" s="6" t="s">
        <v>35854</v>
      </c>
      <c r="C10453" s="6" t="s">
        <v>6262</v>
      </c>
      <c r="D10453" s="6" t="s">
        <v>7351</v>
      </c>
      <c r="E10453" s="6" t="s">
        <v>5638</v>
      </c>
      <c r="F10453" s="6" t="s">
        <v>35855</v>
      </c>
      <c r="G10453" s="6" t="s">
        <v>35856</v>
      </c>
      <c r="H10453" s="79">
        <v>22233.343239999998</v>
      </c>
    </row>
    <row r="10454" spans="1:8" x14ac:dyDescent="0.2">
      <c r="A10454" s="6">
        <v>30110191</v>
      </c>
      <c r="B10454" s="6" t="s">
        <v>35857</v>
      </c>
      <c r="C10454" s="6" t="s">
        <v>5782</v>
      </c>
      <c r="D10454" s="6" t="s">
        <v>24707</v>
      </c>
      <c r="E10454" s="6" t="s">
        <v>18414</v>
      </c>
      <c r="F10454" s="6" t="s">
        <v>35858</v>
      </c>
      <c r="G10454" s="6" t="s">
        <v>35859</v>
      </c>
      <c r="H10454" s="79">
        <v>22270.298162999999</v>
      </c>
    </row>
    <row r="10455" spans="1:8" x14ac:dyDescent="0.2">
      <c r="A10455" s="6">
        <v>30269689</v>
      </c>
      <c r="B10455" s="6" t="s">
        <v>35860</v>
      </c>
      <c r="C10455" s="6" t="s">
        <v>5702</v>
      </c>
      <c r="D10455" s="6" t="s">
        <v>24707</v>
      </c>
      <c r="E10455" s="6" t="s">
        <v>18414</v>
      </c>
      <c r="F10455" s="6" t="s">
        <v>35861</v>
      </c>
      <c r="G10455" s="6" t="s">
        <v>35862</v>
      </c>
      <c r="H10455" s="79">
        <v>22277.702829000002</v>
      </c>
    </row>
    <row r="10456" spans="1:8" x14ac:dyDescent="0.2">
      <c r="A10456" s="6">
        <v>30235713</v>
      </c>
      <c r="B10456" s="6" t="s">
        <v>35863</v>
      </c>
      <c r="C10456" s="6" t="s">
        <v>5702</v>
      </c>
      <c r="D10456" s="6" t="s">
        <v>24719</v>
      </c>
      <c r="E10456" s="6" t="s">
        <v>5893</v>
      </c>
      <c r="F10456" s="6" t="s">
        <v>35864</v>
      </c>
      <c r="G10456" s="6" t="s">
        <v>35865</v>
      </c>
      <c r="H10456" s="79">
        <v>22277.702829000002</v>
      </c>
    </row>
    <row r="10457" spans="1:8" x14ac:dyDescent="0.2">
      <c r="A10457" s="6">
        <v>30088760</v>
      </c>
      <c r="B10457" s="6" t="s">
        <v>35866</v>
      </c>
      <c r="C10457" s="6" t="s">
        <v>35867</v>
      </c>
      <c r="D10457" s="6" t="s">
        <v>24703</v>
      </c>
      <c r="E10457" s="6" t="s">
        <v>18414</v>
      </c>
      <c r="F10457" s="6" t="s">
        <v>35868</v>
      </c>
      <c r="G10457" s="6" t="s">
        <v>35869</v>
      </c>
      <c r="H10457" s="79">
        <v>22362.349428000001</v>
      </c>
    </row>
    <row r="10458" spans="1:8" x14ac:dyDescent="0.2">
      <c r="A10458" s="6">
        <v>30034655</v>
      </c>
      <c r="B10458" s="6" t="s">
        <v>3335</v>
      </c>
      <c r="C10458" s="6" t="s">
        <v>5698</v>
      </c>
      <c r="D10458" s="6" t="s">
        <v>24707</v>
      </c>
      <c r="E10458" s="6" t="s">
        <v>18414</v>
      </c>
      <c r="F10458" s="6" t="s">
        <v>3330</v>
      </c>
      <c r="G10458" s="6" t="s">
        <v>3331</v>
      </c>
      <c r="H10458" s="79">
        <v>22366.798737000001</v>
      </c>
    </row>
    <row r="10459" spans="1:8" x14ac:dyDescent="0.2">
      <c r="A10459" s="6">
        <v>30073889</v>
      </c>
      <c r="B10459" s="6" t="s">
        <v>35870</v>
      </c>
      <c r="C10459" s="6" t="s">
        <v>5698</v>
      </c>
      <c r="D10459" s="6" t="s">
        <v>24719</v>
      </c>
      <c r="E10459" s="6" t="s">
        <v>5893</v>
      </c>
      <c r="F10459" s="6" t="s">
        <v>35871</v>
      </c>
      <c r="G10459" s="6" t="s">
        <v>35872</v>
      </c>
      <c r="H10459" s="79">
        <v>22366.798737000001</v>
      </c>
    </row>
    <row r="10460" spans="1:8" x14ac:dyDescent="0.2">
      <c r="A10460" s="6">
        <v>30170018</v>
      </c>
      <c r="B10460" s="6" t="s">
        <v>35873</v>
      </c>
      <c r="C10460" s="6" t="s">
        <v>5725</v>
      </c>
      <c r="D10460" s="6" t="s">
        <v>24715</v>
      </c>
      <c r="E10460" s="6" t="s">
        <v>5893</v>
      </c>
      <c r="F10460" s="6" t="s">
        <v>35874</v>
      </c>
      <c r="G10460" s="6" t="s">
        <v>35875</v>
      </c>
      <c r="H10460" s="79">
        <v>22375.929993000002</v>
      </c>
    </row>
    <row r="10461" spans="1:8" x14ac:dyDescent="0.2">
      <c r="A10461" s="6">
        <v>30360821</v>
      </c>
      <c r="B10461" s="6" t="s">
        <v>35876</v>
      </c>
      <c r="C10461" s="6" t="s">
        <v>6596</v>
      </c>
      <c r="D10461" s="6" t="s">
        <v>22958</v>
      </c>
      <c r="E10461" s="6" t="s">
        <v>5638</v>
      </c>
      <c r="F10461" s="6" t="s">
        <v>35877</v>
      </c>
      <c r="G10461" s="6" t="s">
        <v>35878</v>
      </c>
      <c r="H10461" s="79">
        <v>22400.607712000001</v>
      </c>
    </row>
    <row r="10462" spans="1:8" x14ac:dyDescent="0.2">
      <c r="A10462" s="6">
        <v>30018383</v>
      </c>
      <c r="B10462" s="6" t="s">
        <v>35879</v>
      </c>
      <c r="C10462" s="6" t="s">
        <v>6596</v>
      </c>
      <c r="D10462" s="6" t="s">
        <v>7351</v>
      </c>
      <c r="E10462" s="6" t="s">
        <v>5638</v>
      </c>
      <c r="F10462" s="6" t="s">
        <v>35880</v>
      </c>
      <c r="G10462" s="6" t="s">
        <v>35881</v>
      </c>
      <c r="H10462" s="79">
        <v>22400.607712000001</v>
      </c>
    </row>
    <row r="10463" spans="1:8" x14ac:dyDescent="0.2">
      <c r="A10463" s="6">
        <v>30297548</v>
      </c>
      <c r="B10463" s="6" t="s">
        <v>35882</v>
      </c>
      <c r="C10463" s="6" t="s">
        <v>5993</v>
      </c>
      <c r="D10463" s="6" t="s">
        <v>18870</v>
      </c>
      <c r="E10463" s="6" t="s">
        <v>5638</v>
      </c>
      <c r="F10463" s="6" t="s">
        <v>35883</v>
      </c>
      <c r="G10463" s="6" t="s">
        <v>35884</v>
      </c>
      <c r="H10463" s="79">
        <v>22419.520621</v>
      </c>
    </row>
    <row r="10464" spans="1:8" x14ac:dyDescent="0.2">
      <c r="A10464" s="6">
        <v>30257082</v>
      </c>
      <c r="B10464" s="6" t="s">
        <v>35885</v>
      </c>
      <c r="C10464" s="6" t="s">
        <v>7262</v>
      </c>
      <c r="D10464" s="6" t="s">
        <v>22958</v>
      </c>
      <c r="E10464" s="6" t="s">
        <v>5638</v>
      </c>
      <c r="F10464" s="6" t="s">
        <v>35886</v>
      </c>
      <c r="G10464" s="6" t="s">
        <v>35887</v>
      </c>
      <c r="H10464" s="79">
        <v>22639.52144</v>
      </c>
    </row>
    <row r="10465" spans="1:8" x14ac:dyDescent="0.2">
      <c r="A10465" s="6">
        <v>30049159</v>
      </c>
      <c r="B10465" s="6" t="s">
        <v>35888</v>
      </c>
      <c r="C10465" s="6" t="s">
        <v>7262</v>
      </c>
      <c r="D10465" s="6" t="s">
        <v>7351</v>
      </c>
      <c r="E10465" s="6" t="s">
        <v>5638</v>
      </c>
      <c r="F10465" s="6" t="s">
        <v>35889</v>
      </c>
      <c r="G10465" s="6" t="s">
        <v>35890</v>
      </c>
      <c r="H10465" s="79">
        <v>22639.52144</v>
      </c>
    </row>
    <row r="10466" spans="1:8" x14ac:dyDescent="0.2">
      <c r="A10466" s="6">
        <v>30363209</v>
      </c>
      <c r="B10466" s="6" t="s">
        <v>35891</v>
      </c>
      <c r="C10466" s="6" t="s">
        <v>7290</v>
      </c>
      <c r="D10466" s="6" t="s">
        <v>7351</v>
      </c>
      <c r="E10466" s="6" t="s">
        <v>5638</v>
      </c>
      <c r="F10466" s="6" t="s">
        <v>35892</v>
      </c>
      <c r="G10466" s="6" t="s">
        <v>35893</v>
      </c>
      <c r="H10466" s="79">
        <v>22662.914248000001</v>
      </c>
    </row>
    <row r="10467" spans="1:8" x14ac:dyDescent="0.2">
      <c r="A10467" s="6">
        <v>30375153</v>
      </c>
      <c r="B10467" s="6" t="s">
        <v>35894</v>
      </c>
      <c r="C10467" s="6" t="s">
        <v>7290</v>
      </c>
      <c r="D10467" s="6" t="s">
        <v>7755</v>
      </c>
      <c r="E10467" s="6" t="s">
        <v>5638</v>
      </c>
      <c r="F10467" s="6" t="s">
        <v>35895</v>
      </c>
      <c r="G10467" s="6" t="s">
        <v>35896</v>
      </c>
      <c r="H10467" s="79">
        <v>22662.914248000001</v>
      </c>
    </row>
    <row r="10468" spans="1:8" x14ac:dyDescent="0.2">
      <c r="A10468" s="6">
        <v>30275126</v>
      </c>
      <c r="B10468" s="6" t="s">
        <v>35897</v>
      </c>
      <c r="C10468" s="6" t="s">
        <v>5917</v>
      </c>
      <c r="D10468" s="6" t="s">
        <v>18868</v>
      </c>
      <c r="E10468" s="6" t="s">
        <v>5638</v>
      </c>
      <c r="F10468" s="6" t="s">
        <v>35898</v>
      </c>
      <c r="G10468" s="6" t="s">
        <v>35899</v>
      </c>
      <c r="H10468" s="79">
        <v>22673.087202999999</v>
      </c>
    </row>
    <row r="10469" spans="1:8" x14ac:dyDescent="0.2">
      <c r="A10469" s="6">
        <v>30120124</v>
      </c>
      <c r="B10469" s="6" t="s">
        <v>35900</v>
      </c>
      <c r="C10469" s="6" t="s">
        <v>8723</v>
      </c>
      <c r="D10469" s="6" t="s">
        <v>7351</v>
      </c>
      <c r="E10469" s="6" t="s">
        <v>5638</v>
      </c>
      <c r="F10469" s="6" t="s">
        <v>35901</v>
      </c>
      <c r="G10469" s="6" t="s">
        <v>35902</v>
      </c>
      <c r="H10469" s="79">
        <v>22707.781900000002</v>
      </c>
    </row>
    <row r="10470" spans="1:8" x14ac:dyDescent="0.2">
      <c r="A10470" s="6">
        <v>30088513</v>
      </c>
      <c r="B10470" s="6" t="s">
        <v>35903</v>
      </c>
      <c r="C10470" s="6" t="s">
        <v>8723</v>
      </c>
      <c r="D10470" s="6" t="s">
        <v>7755</v>
      </c>
      <c r="E10470" s="6" t="s">
        <v>5638</v>
      </c>
      <c r="F10470" s="6" t="s">
        <v>35904</v>
      </c>
      <c r="G10470" s="6" t="s">
        <v>35905</v>
      </c>
      <c r="H10470" s="79">
        <v>22707.781900000002</v>
      </c>
    </row>
    <row r="10471" spans="1:8" x14ac:dyDescent="0.2">
      <c r="A10471" s="6">
        <v>30104317</v>
      </c>
      <c r="B10471" s="6" t="s">
        <v>35906</v>
      </c>
      <c r="C10471" s="6" t="s">
        <v>35907</v>
      </c>
      <c r="D10471" s="6" t="s">
        <v>24703</v>
      </c>
      <c r="E10471" s="6" t="s">
        <v>18414</v>
      </c>
      <c r="F10471" s="6" t="s">
        <v>35908</v>
      </c>
      <c r="G10471" s="6" t="s">
        <v>35909</v>
      </c>
      <c r="H10471" s="79">
        <v>22735.408934999999</v>
      </c>
    </row>
    <row r="10472" spans="1:8" x14ac:dyDescent="0.2">
      <c r="A10472" s="6">
        <v>30108543</v>
      </c>
      <c r="B10472" s="6" t="s">
        <v>35910</v>
      </c>
      <c r="C10472" s="6" t="s">
        <v>35911</v>
      </c>
      <c r="D10472" s="6" t="s">
        <v>24703</v>
      </c>
      <c r="E10472" s="6" t="s">
        <v>18414</v>
      </c>
      <c r="F10472" s="6" t="s">
        <v>35912</v>
      </c>
      <c r="G10472" s="6" t="s">
        <v>35913</v>
      </c>
      <c r="H10472" s="79">
        <v>22788.154912999998</v>
      </c>
    </row>
    <row r="10473" spans="1:8" x14ac:dyDescent="0.2">
      <c r="A10473" s="6">
        <v>30056969</v>
      </c>
      <c r="B10473" s="6" t="s">
        <v>35914</v>
      </c>
      <c r="C10473" s="6" t="s">
        <v>35915</v>
      </c>
      <c r="D10473" s="6" t="s">
        <v>24703</v>
      </c>
      <c r="E10473" s="6" t="s">
        <v>18414</v>
      </c>
      <c r="F10473" s="6" t="s">
        <v>35916</v>
      </c>
      <c r="G10473" s="6" t="s">
        <v>35917</v>
      </c>
      <c r="H10473" s="79">
        <v>22790.47465</v>
      </c>
    </row>
    <row r="10474" spans="1:8" x14ac:dyDescent="0.2">
      <c r="A10474" s="6">
        <v>30041329</v>
      </c>
      <c r="B10474" s="6" t="s">
        <v>35918</v>
      </c>
      <c r="C10474" s="6" t="s">
        <v>7727</v>
      </c>
      <c r="D10474" s="6" t="s">
        <v>19176</v>
      </c>
      <c r="E10474" s="6" t="s">
        <v>5893</v>
      </c>
      <c r="F10474" s="6" t="s">
        <v>35919</v>
      </c>
      <c r="G10474" s="6" t="s">
        <v>35920</v>
      </c>
      <c r="H10474" s="79">
        <v>22831.721012000002</v>
      </c>
    </row>
    <row r="10475" spans="1:8" x14ac:dyDescent="0.2">
      <c r="A10475" s="6">
        <v>30136805</v>
      </c>
      <c r="B10475" s="6" t="s">
        <v>35921</v>
      </c>
      <c r="C10475" s="6" t="s">
        <v>7727</v>
      </c>
      <c r="D10475" s="6" t="s">
        <v>19180</v>
      </c>
      <c r="E10475" s="6" t="s">
        <v>5893</v>
      </c>
      <c r="F10475" s="6" t="s">
        <v>35922</v>
      </c>
      <c r="G10475" s="6" t="s">
        <v>35923</v>
      </c>
      <c r="H10475" s="79">
        <v>22831.721012000002</v>
      </c>
    </row>
    <row r="10476" spans="1:8" x14ac:dyDescent="0.2">
      <c r="A10476" s="6">
        <v>30361606</v>
      </c>
      <c r="B10476" s="6" t="s">
        <v>35924</v>
      </c>
      <c r="C10476" s="6" t="s">
        <v>18822</v>
      </c>
      <c r="D10476" s="6" t="s">
        <v>19176</v>
      </c>
      <c r="E10476" s="6" t="s">
        <v>5893</v>
      </c>
      <c r="F10476" s="6" t="s">
        <v>35925</v>
      </c>
      <c r="G10476" s="6" t="s">
        <v>35926</v>
      </c>
      <c r="H10476" s="79">
        <v>22851.479963000002</v>
      </c>
    </row>
    <row r="10477" spans="1:8" x14ac:dyDescent="0.2">
      <c r="A10477" s="6">
        <v>30342032</v>
      </c>
      <c r="B10477" s="6" t="s">
        <v>35927</v>
      </c>
      <c r="C10477" s="6" t="s">
        <v>35928</v>
      </c>
      <c r="D10477" s="6" t="s">
        <v>24703</v>
      </c>
      <c r="E10477" s="6" t="s">
        <v>18414</v>
      </c>
      <c r="F10477" s="6" t="s">
        <v>35929</v>
      </c>
      <c r="G10477" s="6" t="s">
        <v>35930</v>
      </c>
      <c r="H10477" s="79">
        <v>22884.825472</v>
      </c>
    </row>
    <row r="10478" spans="1:8" x14ac:dyDescent="0.2">
      <c r="A10478" s="6">
        <v>30086692</v>
      </c>
      <c r="B10478" s="6" t="s">
        <v>35931</v>
      </c>
      <c r="C10478" s="6" t="s">
        <v>5732</v>
      </c>
      <c r="D10478" s="6" t="s">
        <v>12594</v>
      </c>
      <c r="E10478" s="6" t="s">
        <v>5893</v>
      </c>
      <c r="F10478" s="6" t="s">
        <v>35932</v>
      </c>
      <c r="G10478" s="6" t="s">
        <v>35933</v>
      </c>
      <c r="H10478" s="79">
        <v>22891.463113000002</v>
      </c>
    </row>
    <row r="10479" spans="1:8" x14ac:dyDescent="0.2">
      <c r="A10479" s="6">
        <v>30052327</v>
      </c>
      <c r="B10479" s="6" t="s">
        <v>35934</v>
      </c>
      <c r="C10479" s="6" t="s">
        <v>5732</v>
      </c>
      <c r="D10479" s="6" t="s">
        <v>12610</v>
      </c>
      <c r="E10479" s="6" t="s">
        <v>5893</v>
      </c>
      <c r="F10479" s="6" t="s">
        <v>35935</v>
      </c>
      <c r="G10479" s="6" t="s">
        <v>35936</v>
      </c>
      <c r="H10479" s="79">
        <v>22891.463113000002</v>
      </c>
    </row>
    <row r="10480" spans="1:8" x14ac:dyDescent="0.2">
      <c r="A10480" s="6">
        <v>30155796</v>
      </c>
      <c r="B10480" s="6" t="s">
        <v>35937</v>
      </c>
      <c r="C10480" s="6" t="s">
        <v>5690</v>
      </c>
      <c r="D10480" s="6" t="s">
        <v>17969</v>
      </c>
      <c r="E10480" s="6" t="s">
        <v>5893</v>
      </c>
      <c r="F10480" s="6" t="s">
        <v>35938</v>
      </c>
      <c r="G10480" s="6" t="s">
        <v>35939</v>
      </c>
      <c r="H10480" s="79">
        <v>22943.341166999999</v>
      </c>
    </row>
    <row r="10481" spans="1:8" x14ac:dyDescent="0.2">
      <c r="A10481" s="6">
        <v>30252211</v>
      </c>
      <c r="B10481" s="6" t="s">
        <v>35940</v>
      </c>
      <c r="C10481" s="6" t="s">
        <v>5686</v>
      </c>
      <c r="D10481" s="6" t="s">
        <v>17973</v>
      </c>
      <c r="E10481" s="6" t="s">
        <v>5893</v>
      </c>
      <c r="F10481" s="6" t="s">
        <v>35941</v>
      </c>
      <c r="G10481" s="6" t="s">
        <v>35942</v>
      </c>
      <c r="H10481" s="79">
        <v>22943.341166999999</v>
      </c>
    </row>
    <row r="10482" spans="1:8" x14ac:dyDescent="0.2">
      <c r="A10482" s="6">
        <v>30063787</v>
      </c>
      <c r="B10482" s="6" t="s">
        <v>35943</v>
      </c>
      <c r="C10482" s="6" t="s">
        <v>5690</v>
      </c>
      <c r="D10482" s="6" t="s">
        <v>17973</v>
      </c>
      <c r="E10482" s="6" t="s">
        <v>5893</v>
      </c>
      <c r="F10482" s="6" t="s">
        <v>35944</v>
      </c>
      <c r="G10482" s="6" t="s">
        <v>35945</v>
      </c>
      <c r="H10482" s="79">
        <v>22943.341166999999</v>
      </c>
    </row>
    <row r="10483" spans="1:8" x14ac:dyDescent="0.2">
      <c r="A10483" s="6">
        <v>30046549</v>
      </c>
      <c r="B10483" s="6" t="s">
        <v>35946</v>
      </c>
      <c r="C10483" s="6" t="s">
        <v>35947</v>
      </c>
      <c r="D10483" s="6" t="s">
        <v>24703</v>
      </c>
      <c r="E10483" s="6" t="s">
        <v>18414</v>
      </c>
      <c r="F10483" s="6" t="s">
        <v>35948</v>
      </c>
      <c r="G10483" s="6" t="s">
        <v>35949</v>
      </c>
      <c r="H10483" s="79">
        <v>22952.158852</v>
      </c>
    </row>
    <row r="10484" spans="1:8" x14ac:dyDescent="0.2">
      <c r="A10484" s="6">
        <v>30266259</v>
      </c>
      <c r="B10484" s="6" t="s">
        <v>35950</v>
      </c>
      <c r="C10484" s="6" t="s">
        <v>35951</v>
      </c>
      <c r="D10484" s="6" t="s">
        <v>24703</v>
      </c>
      <c r="E10484" s="6" t="s">
        <v>18414</v>
      </c>
      <c r="F10484" s="6" t="s">
        <v>35952</v>
      </c>
      <c r="G10484" s="6" t="s">
        <v>35953</v>
      </c>
      <c r="H10484" s="79">
        <v>22952.158852</v>
      </c>
    </row>
    <row r="10485" spans="1:8" x14ac:dyDescent="0.2">
      <c r="A10485" s="6">
        <v>30349614</v>
      </c>
      <c r="B10485" s="6" t="s">
        <v>35954</v>
      </c>
      <c r="C10485" s="6" t="s">
        <v>35955</v>
      </c>
      <c r="D10485" s="6" t="s">
        <v>24703</v>
      </c>
      <c r="E10485" s="6" t="s">
        <v>18414</v>
      </c>
      <c r="F10485" s="6" t="s">
        <v>35956</v>
      </c>
      <c r="G10485" s="6" t="s">
        <v>35957</v>
      </c>
      <c r="H10485" s="79">
        <v>22952.158852</v>
      </c>
    </row>
    <row r="10486" spans="1:8" x14ac:dyDescent="0.2">
      <c r="A10486" s="6">
        <v>30136840</v>
      </c>
      <c r="B10486" s="6" t="s">
        <v>35958</v>
      </c>
      <c r="C10486" s="6" t="s">
        <v>35959</v>
      </c>
      <c r="D10486" s="6" t="s">
        <v>24703</v>
      </c>
      <c r="E10486" s="6" t="s">
        <v>18414</v>
      </c>
      <c r="F10486" s="6" t="s">
        <v>35960</v>
      </c>
      <c r="G10486" s="6" t="s">
        <v>35961</v>
      </c>
      <c r="H10486" s="79">
        <v>22952.158852</v>
      </c>
    </row>
    <row r="10487" spans="1:8" x14ac:dyDescent="0.2">
      <c r="A10487" s="6">
        <v>30329492</v>
      </c>
      <c r="B10487" s="6" t="s">
        <v>35962</v>
      </c>
      <c r="C10487" s="6" t="s">
        <v>35963</v>
      </c>
      <c r="D10487" s="6" t="s">
        <v>24703</v>
      </c>
      <c r="E10487" s="6" t="s">
        <v>18414</v>
      </c>
      <c r="F10487" s="6" t="s">
        <v>35964</v>
      </c>
      <c r="G10487" s="6" t="s">
        <v>35965</v>
      </c>
      <c r="H10487" s="79">
        <v>22952.158852</v>
      </c>
    </row>
    <row r="10488" spans="1:8" x14ac:dyDescent="0.2">
      <c r="A10488" s="6">
        <v>30148143</v>
      </c>
      <c r="B10488" s="6" t="s">
        <v>35966</v>
      </c>
      <c r="C10488" s="6" t="s">
        <v>9297</v>
      </c>
      <c r="D10488" s="6" t="s">
        <v>17993</v>
      </c>
      <c r="E10488" s="6" t="s">
        <v>15819</v>
      </c>
      <c r="F10488" s="6" t="s">
        <v>35967</v>
      </c>
      <c r="G10488" s="6" t="s">
        <v>35968</v>
      </c>
      <c r="H10488" s="79">
        <v>23063.626647000001</v>
      </c>
    </row>
    <row r="10489" spans="1:8" x14ac:dyDescent="0.2">
      <c r="A10489" s="6">
        <v>30097667</v>
      </c>
      <c r="B10489" s="6" t="s">
        <v>35969</v>
      </c>
      <c r="C10489" s="6" t="s">
        <v>5706</v>
      </c>
      <c r="D10489" s="6" t="s">
        <v>24707</v>
      </c>
      <c r="E10489" s="6" t="s">
        <v>18414</v>
      </c>
      <c r="F10489" s="6" t="s">
        <v>35970</v>
      </c>
      <c r="G10489" s="6" t="s">
        <v>35971</v>
      </c>
      <c r="H10489" s="79">
        <v>23108.763392000001</v>
      </c>
    </row>
    <row r="10490" spans="1:8" x14ac:dyDescent="0.2">
      <c r="A10490" s="6">
        <v>30097802</v>
      </c>
      <c r="B10490" s="6" t="s">
        <v>35972</v>
      </c>
      <c r="C10490" s="6" t="s">
        <v>5706</v>
      </c>
      <c r="D10490" s="6" t="s">
        <v>24719</v>
      </c>
      <c r="E10490" s="6" t="s">
        <v>5893</v>
      </c>
      <c r="F10490" s="6" t="s">
        <v>35973</v>
      </c>
      <c r="G10490" s="6" t="s">
        <v>35974</v>
      </c>
      <c r="H10490" s="79">
        <v>23108.763392000001</v>
      </c>
    </row>
    <row r="10491" spans="1:8" x14ac:dyDescent="0.2">
      <c r="A10491" s="6">
        <v>30282064</v>
      </c>
      <c r="B10491" s="6" t="s">
        <v>35975</v>
      </c>
      <c r="C10491" s="6" t="s">
        <v>5725</v>
      </c>
      <c r="D10491" s="6" t="s">
        <v>24711</v>
      </c>
      <c r="E10491" s="6" t="s">
        <v>5893</v>
      </c>
      <c r="F10491" s="6" t="s">
        <v>35976</v>
      </c>
      <c r="G10491" s="6" t="s">
        <v>35977</v>
      </c>
      <c r="H10491" s="79">
        <v>23128.479389</v>
      </c>
    </row>
    <row r="10492" spans="1:8" x14ac:dyDescent="0.2">
      <c r="A10492" s="6">
        <v>30341040</v>
      </c>
      <c r="B10492" s="6" t="s">
        <v>35978</v>
      </c>
      <c r="C10492" s="6" t="s">
        <v>35979</v>
      </c>
      <c r="D10492" s="6" t="s">
        <v>24703</v>
      </c>
      <c r="E10492" s="6" t="s">
        <v>18414</v>
      </c>
      <c r="F10492" s="6" t="s">
        <v>35980</v>
      </c>
      <c r="G10492" s="6" t="s">
        <v>35981</v>
      </c>
      <c r="H10492" s="79">
        <v>23140.971744999999</v>
      </c>
    </row>
    <row r="10493" spans="1:8" x14ac:dyDescent="0.2">
      <c r="A10493" s="6">
        <v>30324063</v>
      </c>
      <c r="B10493" s="6" t="s">
        <v>35982</v>
      </c>
      <c r="C10493" s="6" t="s">
        <v>35983</v>
      </c>
      <c r="D10493" s="6" t="s">
        <v>24703</v>
      </c>
      <c r="E10493" s="6" t="s">
        <v>18414</v>
      </c>
      <c r="F10493" s="6" t="s">
        <v>35984</v>
      </c>
      <c r="G10493" s="6" t="s">
        <v>35985</v>
      </c>
      <c r="H10493" s="79">
        <v>23159.223537999998</v>
      </c>
    </row>
    <row r="10494" spans="1:8" x14ac:dyDescent="0.2">
      <c r="A10494" s="6">
        <v>30043264</v>
      </c>
      <c r="B10494" s="6" t="s">
        <v>35986</v>
      </c>
      <c r="C10494" s="6" t="s">
        <v>35983</v>
      </c>
      <c r="D10494" s="6" t="s">
        <v>33383</v>
      </c>
      <c r="E10494" s="6" t="s">
        <v>18414</v>
      </c>
      <c r="F10494" s="6" t="s">
        <v>35987</v>
      </c>
      <c r="G10494" s="6" t="s">
        <v>35988</v>
      </c>
      <c r="H10494" s="79">
        <v>23159.223537999998</v>
      </c>
    </row>
    <row r="10495" spans="1:8" x14ac:dyDescent="0.2">
      <c r="A10495" s="6">
        <v>30278968</v>
      </c>
      <c r="B10495" s="6" t="s">
        <v>35989</v>
      </c>
      <c r="C10495" s="6" t="s">
        <v>5658</v>
      </c>
      <c r="D10495" s="6" t="s">
        <v>24711</v>
      </c>
      <c r="E10495" s="6" t="s">
        <v>5893</v>
      </c>
      <c r="F10495" s="6" t="s">
        <v>35990</v>
      </c>
      <c r="G10495" s="6" t="s">
        <v>35991</v>
      </c>
      <c r="H10495" s="79">
        <v>23161.435341</v>
      </c>
    </row>
    <row r="10496" spans="1:8" x14ac:dyDescent="0.2">
      <c r="A10496" s="6">
        <v>30180962</v>
      </c>
      <c r="B10496" s="6" t="s">
        <v>35992</v>
      </c>
      <c r="C10496" s="6" t="s">
        <v>5658</v>
      </c>
      <c r="D10496" s="6" t="s">
        <v>24715</v>
      </c>
      <c r="E10496" s="6" t="s">
        <v>5893</v>
      </c>
      <c r="F10496" s="6" t="s">
        <v>35993</v>
      </c>
      <c r="G10496" s="6" t="s">
        <v>35994</v>
      </c>
      <c r="H10496" s="79">
        <v>23161.435341</v>
      </c>
    </row>
    <row r="10497" spans="1:8" x14ac:dyDescent="0.2">
      <c r="A10497" s="6">
        <v>30409059</v>
      </c>
      <c r="B10497" s="6" t="s">
        <v>35995</v>
      </c>
      <c r="C10497" s="6" t="s">
        <v>9265</v>
      </c>
      <c r="D10497" s="6" t="s">
        <v>17993</v>
      </c>
      <c r="E10497" s="6" t="s">
        <v>15819</v>
      </c>
      <c r="F10497" s="6" t="s">
        <v>35996</v>
      </c>
      <c r="G10497" s="6" t="s">
        <v>35997</v>
      </c>
      <c r="H10497" s="79">
        <v>23176.822746000002</v>
      </c>
    </row>
    <row r="10498" spans="1:8" x14ac:dyDescent="0.2">
      <c r="A10498" s="6">
        <v>30321257</v>
      </c>
      <c r="B10498" s="6" t="s">
        <v>35998</v>
      </c>
      <c r="C10498" s="6" t="s">
        <v>9265</v>
      </c>
      <c r="D10498" s="6" t="s">
        <v>17997</v>
      </c>
      <c r="E10498" s="6" t="s">
        <v>15819</v>
      </c>
      <c r="F10498" s="6" t="s">
        <v>35999</v>
      </c>
      <c r="G10498" s="6" t="s">
        <v>36000</v>
      </c>
      <c r="H10498" s="79">
        <v>23176.822746000002</v>
      </c>
    </row>
    <row r="10499" spans="1:8" x14ac:dyDescent="0.2">
      <c r="A10499" s="6">
        <v>30390052</v>
      </c>
      <c r="B10499" s="6" t="s">
        <v>36001</v>
      </c>
      <c r="C10499" s="6" t="s">
        <v>6230</v>
      </c>
      <c r="D10499" s="6" t="s">
        <v>28070</v>
      </c>
      <c r="E10499" s="6" t="s">
        <v>5638</v>
      </c>
      <c r="F10499" s="6" t="s">
        <v>36002</v>
      </c>
      <c r="G10499" s="6" t="s">
        <v>36003</v>
      </c>
      <c r="H10499" s="79">
        <v>23176.822746000002</v>
      </c>
    </row>
    <row r="10500" spans="1:8" x14ac:dyDescent="0.2">
      <c r="A10500" s="6">
        <v>30020755</v>
      </c>
      <c r="B10500" s="6" t="s">
        <v>36004</v>
      </c>
      <c r="C10500" s="6" t="s">
        <v>36005</v>
      </c>
      <c r="D10500" s="6" t="s">
        <v>24703</v>
      </c>
      <c r="E10500" s="6" t="s">
        <v>18414</v>
      </c>
      <c r="F10500" s="6" t="s">
        <v>36006</v>
      </c>
      <c r="G10500" s="6" t="s">
        <v>36007</v>
      </c>
      <c r="H10500" s="79">
        <v>23228.470275</v>
      </c>
    </row>
    <row r="10501" spans="1:8" x14ac:dyDescent="0.2">
      <c r="A10501" s="6">
        <v>30294621</v>
      </c>
      <c r="B10501" s="6" t="s">
        <v>36008</v>
      </c>
      <c r="C10501" s="6" t="s">
        <v>36009</v>
      </c>
      <c r="D10501" s="6" t="s">
        <v>24703</v>
      </c>
      <c r="E10501" s="6" t="s">
        <v>18414</v>
      </c>
      <c r="F10501" s="6" t="s">
        <v>36010</v>
      </c>
      <c r="G10501" s="6" t="s">
        <v>36011</v>
      </c>
      <c r="H10501" s="79">
        <v>23269.175438999999</v>
      </c>
    </row>
    <row r="10502" spans="1:8" x14ac:dyDescent="0.2">
      <c r="A10502" s="6">
        <v>30272892</v>
      </c>
      <c r="B10502" s="6" t="s">
        <v>36012</v>
      </c>
      <c r="C10502" s="6" t="s">
        <v>36009</v>
      </c>
      <c r="D10502" s="6" t="s">
        <v>33383</v>
      </c>
      <c r="E10502" s="6" t="s">
        <v>18414</v>
      </c>
      <c r="F10502" s="6" t="s">
        <v>36013</v>
      </c>
      <c r="G10502" s="6" t="s">
        <v>36014</v>
      </c>
      <c r="H10502" s="79">
        <v>23269.175438999999</v>
      </c>
    </row>
    <row r="10503" spans="1:8" x14ac:dyDescent="0.2">
      <c r="A10503" s="6">
        <v>30190126</v>
      </c>
      <c r="B10503" s="6" t="s">
        <v>36015</v>
      </c>
      <c r="C10503" s="6" t="s">
        <v>5772</v>
      </c>
      <c r="D10503" s="6" t="s">
        <v>17969</v>
      </c>
      <c r="E10503" s="6" t="s">
        <v>5893</v>
      </c>
      <c r="F10503" s="6" t="s">
        <v>36016</v>
      </c>
      <c r="G10503" s="6" t="s">
        <v>36017</v>
      </c>
      <c r="H10503" s="79">
        <v>23287.372598999998</v>
      </c>
    </row>
    <row r="10504" spans="1:8" x14ac:dyDescent="0.2">
      <c r="A10504" s="6">
        <v>30072959</v>
      </c>
      <c r="B10504" s="6" t="s">
        <v>36018</v>
      </c>
      <c r="C10504" s="6" t="s">
        <v>6310</v>
      </c>
      <c r="D10504" s="6" t="s">
        <v>17993</v>
      </c>
      <c r="E10504" s="6" t="s">
        <v>15819</v>
      </c>
      <c r="F10504" s="6" t="s">
        <v>36019</v>
      </c>
      <c r="G10504" s="6" t="s">
        <v>36020</v>
      </c>
      <c r="H10504" s="79">
        <v>23289.012333999999</v>
      </c>
    </row>
    <row r="10505" spans="1:8" x14ac:dyDescent="0.2">
      <c r="A10505" s="6">
        <v>30235837</v>
      </c>
      <c r="B10505" s="6" t="s">
        <v>36021</v>
      </c>
      <c r="C10505" s="6" t="s">
        <v>6548</v>
      </c>
      <c r="D10505" s="6" t="s">
        <v>17993</v>
      </c>
      <c r="E10505" s="6" t="s">
        <v>15819</v>
      </c>
      <c r="F10505" s="6" t="s">
        <v>36022</v>
      </c>
      <c r="G10505" s="6" t="s">
        <v>36023</v>
      </c>
      <c r="H10505" s="79">
        <v>23289.012333999999</v>
      </c>
    </row>
    <row r="10506" spans="1:8" x14ac:dyDescent="0.2">
      <c r="A10506" s="6">
        <v>30194279</v>
      </c>
      <c r="B10506" s="6" t="s">
        <v>36024</v>
      </c>
      <c r="C10506" s="6" t="s">
        <v>6310</v>
      </c>
      <c r="D10506" s="6" t="s">
        <v>17997</v>
      </c>
      <c r="E10506" s="6" t="s">
        <v>15819</v>
      </c>
      <c r="F10506" s="6" t="s">
        <v>36025</v>
      </c>
      <c r="G10506" s="6" t="s">
        <v>36026</v>
      </c>
      <c r="H10506" s="79">
        <v>23289.012333999999</v>
      </c>
    </row>
    <row r="10507" spans="1:8" x14ac:dyDescent="0.2">
      <c r="A10507" s="6">
        <v>30080364</v>
      </c>
      <c r="B10507" s="6" t="s">
        <v>36027</v>
      </c>
      <c r="C10507" s="6" t="s">
        <v>6548</v>
      </c>
      <c r="D10507" s="6" t="s">
        <v>17997</v>
      </c>
      <c r="E10507" s="6" t="s">
        <v>15819</v>
      </c>
      <c r="F10507" s="6" t="s">
        <v>36028</v>
      </c>
      <c r="G10507" s="6" t="s">
        <v>36029</v>
      </c>
      <c r="H10507" s="79">
        <v>23289.012333999999</v>
      </c>
    </row>
    <row r="10508" spans="1:8" x14ac:dyDescent="0.2">
      <c r="A10508" s="6">
        <v>30436147</v>
      </c>
      <c r="B10508" s="6" t="s">
        <v>36030</v>
      </c>
      <c r="C10508" s="6" t="s">
        <v>8715</v>
      </c>
      <c r="D10508" s="6" t="s">
        <v>6122</v>
      </c>
      <c r="E10508" s="6" t="s">
        <v>5638</v>
      </c>
      <c r="F10508" s="6" t="s">
        <v>36031</v>
      </c>
      <c r="G10508" s="6" t="s">
        <v>36032</v>
      </c>
      <c r="H10508" s="79">
        <v>23291.630827000001</v>
      </c>
    </row>
    <row r="10509" spans="1:8" x14ac:dyDescent="0.2">
      <c r="A10509" s="6">
        <v>30095260</v>
      </c>
      <c r="B10509" s="6" t="s">
        <v>36033</v>
      </c>
      <c r="C10509" s="6" t="s">
        <v>10813</v>
      </c>
      <c r="D10509" s="6" t="s">
        <v>6122</v>
      </c>
      <c r="E10509" s="6" t="s">
        <v>5638</v>
      </c>
      <c r="F10509" s="6" t="s">
        <v>36034</v>
      </c>
      <c r="G10509" s="6" t="s">
        <v>36035</v>
      </c>
      <c r="H10509" s="79">
        <v>23291.630827000001</v>
      </c>
    </row>
    <row r="10510" spans="1:8" x14ac:dyDescent="0.2">
      <c r="A10510" s="6">
        <v>30256279</v>
      </c>
      <c r="B10510" s="6" t="s">
        <v>36036</v>
      </c>
      <c r="C10510" s="6" t="s">
        <v>10817</v>
      </c>
      <c r="D10510" s="6" t="s">
        <v>6122</v>
      </c>
      <c r="E10510" s="6" t="s">
        <v>5638</v>
      </c>
      <c r="F10510" s="6" t="s">
        <v>36037</v>
      </c>
      <c r="G10510" s="6" t="s">
        <v>36038</v>
      </c>
      <c r="H10510" s="79">
        <v>23291.630827000001</v>
      </c>
    </row>
    <row r="10511" spans="1:8" x14ac:dyDescent="0.2">
      <c r="A10511" s="6">
        <v>30000893</v>
      </c>
      <c r="B10511" s="6" t="s">
        <v>36039</v>
      </c>
      <c r="C10511" s="6" t="s">
        <v>10821</v>
      </c>
      <c r="D10511" s="6" t="s">
        <v>6122</v>
      </c>
      <c r="E10511" s="6" t="s">
        <v>5638</v>
      </c>
      <c r="F10511" s="6" t="s">
        <v>36040</v>
      </c>
      <c r="G10511" s="6" t="s">
        <v>36041</v>
      </c>
      <c r="H10511" s="79">
        <v>23291.630827000001</v>
      </c>
    </row>
    <row r="10512" spans="1:8" x14ac:dyDescent="0.2">
      <c r="A10512" s="6">
        <v>30293012</v>
      </c>
      <c r="B10512" s="6" t="s">
        <v>36042</v>
      </c>
      <c r="C10512" s="6" t="s">
        <v>10825</v>
      </c>
      <c r="D10512" s="6" t="s">
        <v>6122</v>
      </c>
      <c r="E10512" s="6" t="s">
        <v>5638</v>
      </c>
      <c r="F10512" s="6" t="s">
        <v>36043</v>
      </c>
      <c r="G10512" s="6" t="s">
        <v>36044</v>
      </c>
      <c r="H10512" s="79">
        <v>23291.630827000001</v>
      </c>
    </row>
    <row r="10513" spans="1:8" x14ac:dyDescent="0.2">
      <c r="A10513" s="6">
        <v>30314095</v>
      </c>
      <c r="B10513" s="6" t="s">
        <v>36045</v>
      </c>
      <c r="C10513" s="6" t="s">
        <v>5710</v>
      </c>
      <c r="D10513" s="6" t="s">
        <v>24707</v>
      </c>
      <c r="E10513" s="6" t="s">
        <v>18414</v>
      </c>
      <c r="F10513" s="6" t="s">
        <v>36046</v>
      </c>
      <c r="G10513" s="6" t="s">
        <v>36047</v>
      </c>
      <c r="H10513" s="79">
        <v>23329.187967000002</v>
      </c>
    </row>
    <row r="10514" spans="1:8" x14ac:dyDescent="0.2">
      <c r="A10514" s="6">
        <v>30192324</v>
      </c>
      <c r="B10514" s="6" t="s">
        <v>36048</v>
      </c>
      <c r="C10514" s="6" t="s">
        <v>5710</v>
      </c>
      <c r="D10514" s="6" t="s">
        <v>24719</v>
      </c>
      <c r="E10514" s="6" t="s">
        <v>5893</v>
      </c>
      <c r="F10514" s="6" t="s">
        <v>36049</v>
      </c>
      <c r="G10514" s="6" t="s">
        <v>36050</v>
      </c>
      <c r="H10514" s="79">
        <v>23329.187967000002</v>
      </c>
    </row>
    <row r="10515" spans="1:8" x14ac:dyDescent="0.2">
      <c r="A10515" s="6">
        <v>30203171</v>
      </c>
      <c r="B10515" s="6" t="s">
        <v>36051</v>
      </c>
      <c r="C10515" s="6" t="s">
        <v>5780</v>
      </c>
      <c r="D10515" s="6" t="s">
        <v>24707</v>
      </c>
      <c r="E10515" s="6" t="s">
        <v>18414</v>
      </c>
      <c r="F10515" s="6" t="s">
        <v>36052</v>
      </c>
      <c r="G10515" s="6" t="s">
        <v>36053</v>
      </c>
      <c r="H10515" s="79">
        <v>23329.638615</v>
      </c>
    </row>
    <row r="10516" spans="1:8" x14ac:dyDescent="0.2">
      <c r="A10516" s="6">
        <v>30166926</v>
      </c>
      <c r="B10516" s="6" t="s">
        <v>36054</v>
      </c>
      <c r="C10516" s="6" t="s">
        <v>5654</v>
      </c>
      <c r="D10516" s="6" t="s">
        <v>27448</v>
      </c>
      <c r="E10516" s="6" t="s">
        <v>5638</v>
      </c>
      <c r="F10516" s="6" t="s">
        <v>36055</v>
      </c>
      <c r="G10516" s="6" t="s">
        <v>36056</v>
      </c>
      <c r="H10516" s="79">
        <v>23329.638615</v>
      </c>
    </row>
    <row r="10517" spans="1:8" x14ac:dyDescent="0.2">
      <c r="A10517" s="6">
        <v>30194467</v>
      </c>
      <c r="B10517" s="6" t="s">
        <v>36057</v>
      </c>
      <c r="C10517" s="6" t="s">
        <v>6266</v>
      </c>
      <c r="D10517" s="6" t="s">
        <v>22958</v>
      </c>
      <c r="E10517" s="6" t="s">
        <v>5638</v>
      </c>
      <c r="F10517" s="6" t="s">
        <v>36058</v>
      </c>
      <c r="G10517" s="6" t="s">
        <v>36059</v>
      </c>
      <c r="H10517" s="79">
        <v>23426.013403000001</v>
      </c>
    </row>
    <row r="10518" spans="1:8" x14ac:dyDescent="0.2">
      <c r="A10518" s="6">
        <v>30281016</v>
      </c>
      <c r="B10518" s="6" t="s">
        <v>36060</v>
      </c>
      <c r="C10518" s="6" t="s">
        <v>6270</v>
      </c>
      <c r="D10518" s="6" t="s">
        <v>22958</v>
      </c>
      <c r="E10518" s="6" t="s">
        <v>5638</v>
      </c>
      <c r="F10518" s="6" t="s">
        <v>36061</v>
      </c>
      <c r="G10518" s="6" t="s">
        <v>36062</v>
      </c>
      <c r="H10518" s="79">
        <v>23426.013403000001</v>
      </c>
    </row>
    <row r="10519" spans="1:8" x14ac:dyDescent="0.2">
      <c r="A10519" s="6">
        <v>30107383</v>
      </c>
      <c r="B10519" s="6" t="s">
        <v>36063</v>
      </c>
      <c r="C10519" s="6" t="s">
        <v>7131</v>
      </c>
      <c r="D10519" s="6" t="s">
        <v>22958</v>
      </c>
      <c r="E10519" s="6" t="s">
        <v>5638</v>
      </c>
      <c r="F10519" s="6" t="s">
        <v>36064</v>
      </c>
      <c r="G10519" s="6" t="s">
        <v>36065</v>
      </c>
      <c r="H10519" s="79">
        <v>23426.013403000001</v>
      </c>
    </row>
    <row r="10520" spans="1:8" x14ac:dyDescent="0.2">
      <c r="A10520" s="6">
        <v>30357355</v>
      </c>
      <c r="B10520" s="6" t="s">
        <v>36066</v>
      </c>
      <c r="C10520" s="6" t="s">
        <v>6266</v>
      </c>
      <c r="D10520" s="6" t="s">
        <v>7351</v>
      </c>
      <c r="E10520" s="6" t="s">
        <v>5638</v>
      </c>
      <c r="F10520" s="6" t="s">
        <v>36067</v>
      </c>
      <c r="G10520" s="6" t="s">
        <v>36068</v>
      </c>
      <c r="H10520" s="79">
        <v>23426.013403000001</v>
      </c>
    </row>
    <row r="10521" spans="1:8" x14ac:dyDescent="0.2">
      <c r="A10521" s="6">
        <v>30229264</v>
      </c>
      <c r="B10521" s="6" t="s">
        <v>36069</v>
      </c>
      <c r="C10521" s="6" t="s">
        <v>6270</v>
      </c>
      <c r="D10521" s="6" t="s">
        <v>7351</v>
      </c>
      <c r="E10521" s="6" t="s">
        <v>5638</v>
      </c>
      <c r="F10521" s="6" t="s">
        <v>36070</v>
      </c>
      <c r="G10521" s="6" t="s">
        <v>36071</v>
      </c>
      <c r="H10521" s="79">
        <v>23426.013403000001</v>
      </c>
    </row>
    <row r="10522" spans="1:8" x14ac:dyDescent="0.2">
      <c r="A10522" s="6">
        <v>30474981</v>
      </c>
      <c r="B10522" s="6" t="s">
        <v>36072</v>
      </c>
      <c r="C10522" s="6" t="s">
        <v>7131</v>
      </c>
      <c r="D10522" s="6" t="s">
        <v>7351</v>
      </c>
      <c r="E10522" s="6" t="s">
        <v>5638</v>
      </c>
      <c r="F10522" s="6" t="s">
        <v>36073</v>
      </c>
      <c r="G10522" s="6" t="s">
        <v>36074</v>
      </c>
      <c r="H10522" s="79">
        <v>23426.013403000001</v>
      </c>
    </row>
    <row r="10523" spans="1:8" x14ac:dyDescent="0.2">
      <c r="A10523" s="6">
        <v>30180186</v>
      </c>
      <c r="B10523" s="6" t="s">
        <v>36075</v>
      </c>
      <c r="C10523" s="6" t="s">
        <v>36076</v>
      </c>
      <c r="D10523" s="6" t="s">
        <v>22958</v>
      </c>
      <c r="E10523" s="6" t="s">
        <v>5638</v>
      </c>
      <c r="F10523" s="6" t="s">
        <v>36077</v>
      </c>
      <c r="G10523" s="6" t="s">
        <v>36078</v>
      </c>
      <c r="H10523" s="79">
        <v>23523.748797</v>
      </c>
    </row>
    <row r="10524" spans="1:8" x14ac:dyDescent="0.2">
      <c r="A10524" s="6">
        <v>30388624</v>
      </c>
      <c r="B10524" s="6" t="s">
        <v>36079</v>
      </c>
      <c r="C10524" s="6" t="s">
        <v>36076</v>
      </c>
      <c r="D10524" s="6" t="s">
        <v>7351</v>
      </c>
      <c r="E10524" s="6" t="s">
        <v>5638</v>
      </c>
      <c r="F10524" s="6" t="s">
        <v>36080</v>
      </c>
      <c r="G10524" s="6" t="s">
        <v>36081</v>
      </c>
      <c r="H10524" s="79">
        <v>23523.748797</v>
      </c>
    </row>
    <row r="10525" spans="1:8" x14ac:dyDescent="0.2">
      <c r="A10525" s="6">
        <v>30309820</v>
      </c>
      <c r="B10525" s="6" t="s">
        <v>36082</v>
      </c>
      <c r="C10525" s="6" t="s">
        <v>36083</v>
      </c>
      <c r="D10525" s="6" t="s">
        <v>7351</v>
      </c>
      <c r="E10525" s="6" t="s">
        <v>5638</v>
      </c>
      <c r="F10525" s="6" t="s">
        <v>36084</v>
      </c>
      <c r="G10525" s="6" t="s">
        <v>36085</v>
      </c>
      <c r="H10525" s="79">
        <v>23523.748797</v>
      </c>
    </row>
    <row r="10526" spans="1:8" x14ac:dyDescent="0.2">
      <c r="A10526" s="6">
        <v>30346477</v>
      </c>
      <c r="B10526" s="6" t="s">
        <v>36086</v>
      </c>
      <c r="C10526" s="6" t="s">
        <v>36083</v>
      </c>
      <c r="D10526" s="6" t="s">
        <v>7755</v>
      </c>
      <c r="E10526" s="6" t="s">
        <v>5638</v>
      </c>
      <c r="F10526" s="6" t="s">
        <v>36087</v>
      </c>
      <c r="G10526" s="6" t="s">
        <v>36088</v>
      </c>
      <c r="H10526" s="79">
        <v>23523.748797</v>
      </c>
    </row>
    <row r="10527" spans="1:8" x14ac:dyDescent="0.2">
      <c r="A10527" s="6">
        <v>30305996</v>
      </c>
      <c r="B10527" s="6" t="s">
        <v>36089</v>
      </c>
      <c r="C10527" s="6" t="s">
        <v>8197</v>
      </c>
      <c r="D10527" s="6" t="s">
        <v>17969</v>
      </c>
      <c r="E10527" s="6" t="s">
        <v>5893</v>
      </c>
      <c r="F10527" s="6" t="s">
        <v>36090</v>
      </c>
      <c r="G10527" s="6" t="s">
        <v>36091</v>
      </c>
      <c r="H10527" s="79">
        <v>23524.973805000001</v>
      </c>
    </row>
    <row r="10528" spans="1:8" x14ac:dyDescent="0.2">
      <c r="A10528" s="6">
        <v>30018924</v>
      </c>
      <c r="B10528" s="6" t="s">
        <v>36092</v>
      </c>
      <c r="C10528" s="6" t="s">
        <v>8197</v>
      </c>
      <c r="D10528" s="6" t="s">
        <v>17973</v>
      </c>
      <c r="E10528" s="6" t="s">
        <v>5893</v>
      </c>
      <c r="F10528" s="6" t="s">
        <v>36093</v>
      </c>
      <c r="G10528" s="6" t="s">
        <v>36094</v>
      </c>
      <c r="H10528" s="79">
        <v>23524.973805000001</v>
      </c>
    </row>
    <row r="10529" spans="1:8" x14ac:dyDescent="0.2">
      <c r="A10529" s="6">
        <v>30353322</v>
      </c>
      <c r="B10529" s="6" t="s">
        <v>36095</v>
      </c>
      <c r="C10529" s="6" t="s">
        <v>9269</v>
      </c>
      <c r="D10529" s="6" t="s">
        <v>17993</v>
      </c>
      <c r="E10529" s="6" t="s">
        <v>15819</v>
      </c>
      <c r="F10529" s="6" t="s">
        <v>36096</v>
      </c>
      <c r="G10529" s="6" t="s">
        <v>36097</v>
      </c>
      <c r="H10529" s="79">
        <v>23525.573676</v>
      </c>
    </row>
    <row r="10530" spans="1:8" x14ac:dyDescent="0.2">
      <c r="A10530" s="6">
        <v>30169391</v>
      </c>
      <c r="B10530" s="6" t="s">
        <v>36098</v>
      </c>
      <c r="C10530" s="6" t="s">
        <v>6294</v>
      </c>
      <c r="D10530" s="6" t="s">
        <v>11588</v>
      </c>
      <c r="E10530" s="6" t="s">
        <v>5893</v>
      </c>
      <c r="F10530" s="6" t="s">
        <v>36099</v>
      </c>
      <c r="G10530" s="6" t="s">
        <v>36100</v>
      </c>
      <c r="H10530" s="79">
        <v>23536.11332</v>
      </c>
    </row>
    <row r="10531" spans="1:8" x14ac:dyDescent="0.2">
      <c r="A10531" s="6">
        <v>30223539</v>
      </c>
      <c r="B10531" s="6" t="s">
        <v>36101</v>
      </c>
      <c r="C10531" s="6" t="s">
        <v>6298</v>
      </c>
      <c r="D10531" s="6" t="s">
        <v>11588</v>
      </c>
      <c r="E10531" s="6" t="s">
        <v>5893</v>
      </c>
      <c r="F10531" s="6" t="s">
        <v>36102</v>
      </c>
      <c r="G10531" s="6" t="s">
        <v>36103</v>
      </c>
      <c r="H10531" s="79">
        <v>23536.11332</v>
      </c>
    </row>
    <row r="10532" spans="1:8" x14ac:dyDescent="0.2">
      <c r="A10532" s="6">
        <v>30070009</v>
      </c>
      <c r="B10532" s="6" t="s">
        <v>36104</v>
      </c>
      <c r="C10532" s="6" t="s">
        <v>36105</v>
      </c>
      <c r="D10532" s="6" t="s">
        <v>24703</v>
      </c>
      <c r="E10532" s="6" t="s">
        <v>18414</v>
      </c>
      <c r="F10532" s="6" t="s">
        <v>36106</v>
      </c>
      <c r="G10532" s="6" t="s">
        <v>36107</v>
      </c>
      <c r="H10532" s="79">
        <v>23574.166034000002</v>
      </c>
    </row>
    <row r="10533" spans="1:8" x14ac:dyDescent="0.2">
      <c r="A10533" s="6">
        <v>30320030</v>
      </c>
      <c r="B10533" s="6" t="s">
        <v>36108</v>
      </c>
      <c r="C10533" s="6" t="s">
        <v>9269</v>
      </c>
      <c r="D10533" s="6" t="s">
        <v>17997</v>
      </c>
      <c r="E10533" s="6" t="s">
        <v>15819</v>
      </c>
      <c r="F10533" s="6" t="s">
        <v>36109</v>
      </c>
      <c r="G10533" s="6" t="s">
        <v>36110</v>
      </c>
      <c r="H10533" s="79">
        <v>23618.212991</v>
      </c>
    </row>
    <row r="10534" spans="1:8" x14ac:dyDescent="0.2">
      <c r="A10534" s="6">
        <v>30210018</v>
      </c>
      <c r="B10534" s="6" t="s">
        <v>36111</v>
      </c>
      <c r="C10534" s="6" t="s">
        <v>6234</v>
      </c>
      <c r="D10534" s="6" t="s">
        <v>28070</v>
      </c>
      <c r="E10534" s="6" t="s">
        <v>5638</v>
      </c>
      <c r="F10534" s="6" t="s">
        <v>36112</v>
      </c>
      <c r="G10534" s="6" t="s">
        <v>36113</v>
      </c>
      <c r="H10534" s="79">
        <v>23618.212991</v>
      </c>
    </row>
    <row r="10535" spans="1:8" x14ac:dyDescent="0.2">
      <c r="A10535" s="6">
        <v>30074997</v>
      </c>
      <c r="B10535" s="6" t="s">
        <v>2288</v>
      </c>
      <c r="C10535" s="6" t="s">
        <v>5957</v>
      </c>
      <c r="D10535" s="6" t="s">
        <v>11268</v>
      </c>
      <c r="E10535" s="6" t="s">
        <v>5638</v>
      </c>
      <c r="F10535" s="6" t="s">
        <v>2283</v>
      </c>
      <c r="G10535" s="6" t="s">
        <v>2284</v>
      </c>
      <c r="H10535" s="79">
        <v>23667.778493000002</v>
      </c>
    </row>
    <row r="10536" spans="1:8" x14ac:dyDescent="0.2">
      <c r="A10536" s="6">
        <v>30124950</v>
      </c>
      <c r="B10536" s="6" t="s">
        <v>1031</v>
      </c>
      <c r="C10536" s="6" t="s">
        <v>5961</v>
      </c>
      <c r="D10536" s="6" t="s">
        <v>11268</v>
      </c>
      <c r="E10536" s="6" t="s">
        <v>5638</v>
      </c>
      <c r="F10536" s="6" t="s">
        <v>1026</v>
      </c>
      <c r="G10536" s="6" t="s">
        <v>1027</v>
      </c>
      <c r="H10536" s="79">
        <v>23667.778493000002</v>
      </c>
    </row>
    <row r="10537" spans="1:8" x14ac:dyDescent="0.2">
      <c r="A10537" s="6">
        <v>30090579</v>
      </c>
      <c r="B10537" s="6" t="s">
        <v>5322</v>
      </c>
      <c r="C10537" s="6" t="s">
        <v>5965</v>
      </c>
      <c r="D10537" s="6" t="s">
        <v>11268</v>
      </c>
      <c r="E10537" s="6" t="s">
        <v>5638</v>
      </c>
      <c r="F10537" s="6" t="s">
        <v>5318</v>
      </c>
      <c r="G10537" s="6" t="s">
        <v>5319</v>
      </c>
      <c r="H10537" s="79">
        <v>23667.778493000002</v>
      </c>
    </row>
    <row r="10538" spans="1:8" x14ac:dyDescent="0.2">
      <c r="A10538" s="6">
        <v>30307904</v>
      </c>
      <c r="B10538" s="6" t="s">
        <v>3174</v>
      </c>
      <c r="C10538" s="6" t="s">
        <v>5969</v>
      </c>
      <c r="D10538" s="6" t="s">
        <v>11268</v>
      </c>
      <c r="E10538" s="6" t="s">
        <v>5638</v>
      </c>
      <c r="F10538" s="6" t="s">
        <v>3169</v>
      </c>
      <c r="G10538" s="6" t="s">
        <v>3170</v>
      </c>
      <c r="H10538" s="79">
        <v>23667.778493000002</v>
      </c>
    </row>
    <row r="10539" spans="1:8" x14ac:dyDescent="0.2">
      <c r="A10539" s="6">
        <v>30357386</v>
      </c>
      <c r="B10539" s="6" t="s">
        <v>5018</v>
      </c>
      <c r="C10539" s="6" t="s">
        <v>5973</v>
      </c>
      <c r="D10539" s="6" t="s">
        <v>11268</v>
      </c>
      <c r="E10539" s="6" t="s">
        <v>5638</v>
      </c>
      <c r="F10539" s="6" t="s">
        <v>5014</v>
      </c>
      <c r="G10539" s="6" t="s">
        <v>5015</v>
      </c>
      <c r="H10539" s="79">
        <v>23667.778493000002</v>
      </c>
    </row>
    <row r="10540" spans="1:8" x14ac:dyDescent="0.2">
      <c r="A10540" s="6">
        <v>30332849</v>
      </c>
      <c r="B10540" s="6" t="s">
        <v>36114</v>
      </c>
      <c r="C10540" s="6" t="s">
        <v>5957</v>
      </c>
      <c r="D10540" s="6" t="s">
        <v>11295</v>
      </c>
      <c r="E10540" s="6" t="s">
        <v>5638</v>
      </c>
      <c r="F10540" s="6" t="s">
        <v>36115</v>
      </c>
      <c r="G10540" s="6" t="s">
        <v>36116</v>
      </c>
      <c r="H10540" s="79">
        <v>23667.778493000002</v>
      </c>
    </row>
    <row r="10541" spans="1:8" x14ac:dyDescent="0.2">
      <c r="A10541" s="6">
        <v>30040210</v>
      </c>
      <c r="B10541" s="6" t="s">
        <v>36117</v>
      </c>
      <c r="C10541" s="6" t="s">
        <v>5961</v>
      </c>
      <c r="D10541" s="6" t="s">
        <v>11295</v>
      </c>
      <c r="E10541" s="6" t="s">
        <v>5638</v>
      </c>
      <c r="F10541" s="6" t="s">
        <v>36118</v>
      </c>
      <c r="G10541" s="6" t="s">
        <v>36119</v>
      </c>
      <c r="H10541" s="79">
        <v>23667.778493000002</v>
      </c>
    </row>
    <row r="10542" spans="1:8" x14ac:dyDescent="0.2">
      <c r="A10542" s="6">
        <v>30003473</v>
      </c>
      <c r="B10542" s="6" t="s">
        <v>36120</v>
      </c>
      <c r="C10542" s="6" t="s">
        <v>5965</v>
      </c>
      <c r="D10542" s="6" t="s">
        <v>11295</v>
      </c>
      <c r="E10542" s="6" t="s">
        <v>5638</v>
      </c>
      <c r="F10542" s="6" t="s">
        <v>36121</v>
      </c>
      <c r="G10542" s="6" t="s">
        <v>36122</v>
      </c>
      <c r="H10542" s="79">
        <v>23667.778493000002</v>
      </c>
    </row>
    <row r="10543" spans="1:8" x14ac:dyDescent="0.2">
      <c r="A10543" s="6">
        <v>30010664</v>
      </c>
      <c r="B10543" s="6" t="s">
        <v>36123</v>
      </c>
      <c r="C10543" s="6" t="s">
        <v>5969</v>
      </c>
      <c r="D10543" s="6" t="s">
        <v>11295</v>
      </c>
      <c r="E10543" s="6" t="s">
        <v>5638</v>
      </c>
      <c r="F10543" s="6" t="s">
        <v>36124</v>
      </c>
      <c r="G10543" s="6" t="s">
        <v>36125</v>
      </c>
      <c r="H10543" s="79">
        <v>23667.778493000002</v>
      </c>
    </row>
    <row r="10544" spans="1:8" x14ac:dyDescent="0.2">
      <c r="A10544" s="6">
        <v>30066505</v>
      </c>
      <c r="B10544" s="6" t="s">
        <v>36126</v>
      </c>
      <c r="C10544" s="6" t="s">
        <v>5973</v>
      </c>
      <c r="D10544" s="6" t="s">
        <v>11295</v>
      </c>
      <c r="E10544" s="6" t="s">
        <v>5638</v>
      </c>
      <c r="F10544" s="6" t="s">
        <v>36127</v>
      </c>
      <c r="G10544" s="6" t="s">
        <v>36128</v>
      </c>
      <c r="H10544" s="79">
        <v>23667.778493000002</v>
      </c>
    </row>
    <row r="10545" spans="1:8" x14ac:dyDescent="0.2">
      <c r="A10545" s="6">
        <v>30000456</v>
      </c>
      <c r="B10545" s="6" t="s">
        <v>36129</v>
      </c>
      <c r="C10545" s="6" t="s">
        <v>7334</v>
      </c>
      <c r="D10545" s="6" t="s">
        <v>13301</v>
      </c>
      <c r="E10545" s="6" t="s">
        <v>5638</v>
      </c>
      <c r="F10545" s="6" t="s">
        <v>36130</v>
      </c>
      <c r="G10545" s="6" t="s">
        <v>36131</v>
      </c>
      <c r="H10545" s="79">
        <v>23702.930318999999</v>
      </c>
    </row>
    <row r="10546" spans="1:8" x14ac:dyDescent="0.2">
      <c r="A10546" s="6">
        <v>30238517</v>
      </c>
      <c r="B10546" s="6" t="s">
        <v>36132</v>
      </c>
      <c r="C10546" s="6" t="s">
        <v>7338</v>
      </c>
      <c r="D10546" s="6" t="s">
        <v>13301</v>
      </c>
      <c r="E10546" s="6" t="s">
        <v>5638</v>
      </c>
      <c r="F10546" s="6" t="s">
        <v>36133</v>
      </c>
      <c r="G10546" s="6" t="s">
        <v>36134</v>
      </c>
      <c r="H10546" s="79">
        <v>23702.930318999999</v>
      </c>
    </row>
    <row r="10547" spans="1:8" x14ac:dyDescent="0.2">
      <c r="A10547" s="6">
        <v>30334827</v>
      </c>
      <c r="B10547" s="6" t="s">
        <v>36135</v>
      </c>
      <c r="C10547" s="6" t="s">
        <v>5714</v>
      </c>
      <c r="D10547" s="6" t="s">
        <v>24707</v>
      </c>
      <c r="E10547" s="6" t="s">
        <v>18414</v>
      </c>
      <c r="F10547" s="6" t="s">
        <v>36136</v>
      </c>
      <c r="G10547" s="6" t="s">
        <v>36137</v>
      </c>
      <c r="H10547" s="79">
        <v>23763.307269000001</v>
      </c>
    </row>
    <row r="10548" spans="1:8" x14ac:dyDescent="0.2">
      <c r="A10548" s="6">
        <v>30358664</v>
      </c>
      <c r="B10548" s="6" t="s">
        <v>36138</v>
      </c>
      <c r="C10548" s="6" t="s">
        <v>5714</v>
      </c>
      <c r="D10548" s="6" t="s">
        <v>24719</v>
      </c>
      <c r="E10548" s="6" t="s">
        <v>5893</v>
      </c>
      <c r="F10548" s="6" t="s">
        <v>36139</v>
      </c>
      <c r="G10548" s="6" t="s">
        <v>36140</v>
      </c>
      <c r="H10548" s="79">
        <v>23763.307269000001</v>
      </c>
    </row>
    <row r="10549" spans="1:8" x14ac:dyDescent="0.2">
      <c r="A10549" s="6">
        <v>30438289</v>
      </c>
      <c r="B10549" s="6" t="s">
        <v>36141</v>
      </c>
      <c r="C10549" s="6" t="s">
        <v>5781</v>
      </c>
      <c r="D10549" s="6" t="s">
        <v>24707</v>
      </c>
      <c r="E10549" s="6" t="s">
        <v>18414</v>
      </c>
      <c r="F10549" s="6" t="s">
        <v>36142</v>
      </c>
      <c r="G10549" s="6" t="s">
        <v>36143</v>
      </c>
      <c r="H10549" s="79">
        <v>23768.339660000001</v>
      </c>
    </row>
    <row r="10550" spans="1:8" x14ac:dyDescent="0.2">
      <c r="A10550" s="6">
        <v>30248098</v>
      </c>
      <c r="B10550" s="6" t="s">
        <v>36144</v>
      </c>
      <c r="C10550" s="6" t="s">
        <v>5779</v>
      </c>
      <c r="D10550" s="6" t="s">
        <v>17969</v>
      </c>
      <c r="E10550" s="6" t="s">
        <v>5893</v>
      </c>
      <c r="F10550" s="6" t="s">
        <v>36145</v>
      </c>
      <c r="G10550" s="6" t="s">
        <v>36146</v>
      </c>
      <c r="H10550" s="79">
        <v>23827.848722999999</v>
      </c>
    </row>
    <row r="10551" spans="1:8" x14ac:dyDescent="0.2">
      <c r="A10551" s="6">
        <v>30211194</v>
      </c>
      <c r="B10551" s="6" t="s">
        <v>36147</v>
      </c>
      <c r="C10551" s="6" t="s">
        <v>5781</v>
      </c>
      <c r="D10551" s="6" t="s">
        <v>17969</v>
      </c>
      <c r="E10551" s="6" t="s">
        <v>5893</v>
      </c>
      <c r="F10551" s="6" t="s">
        <v>36148</v>
      </c>
      <c r="G10551" s="6" t="s">
        <v>36149</v>
      </c>
      <c r="H10551" s="79">
        <v>23827.848722999999</v>
      </c>
    </row>
    <row r="10552" spans="1:8" x14ac:dyDescent="0.2">
      <c r="A10552" s="6">
        <v>30439144</v>
      </c>
      <c r="B10552" s="6" t="s">
        <v>36150</v>
      </c>
      <c r="C10552" s="6" t="s">
        <v>5779</v>
      </c>
      <c r="D10552" s="6" t="s">
        <v>17973</v>
      </c>
      <c r="E10552" s="6" t="s">
        <v>5893</v>
      </c>
      <c r="F10552" s="6" t="s">
        <v>36151</v>
      </c>
      <c r="G10552" s="6" t="s">
        <v>36152</v>
      </c>
      <c r="H10552" s="79">
        <v>23827.848722999999</v>
      </c>
    </row>
    <row r="10553" spans="1:8" x14ac:dyDescent="0.2">
      <c r="A10553" s="6">
        <v>30104328</v>
      </c>
      <c r="B10553" s="6" t="s">
        <v>36153</v>
      </c>
      <c r="C10553" s="6" t="s">
        <v>5780</v>
      </c>
      <c r="D10553" s="6" t="s">
        <v>17973</v>
      </c>
      <c r="E10553" s="6" t="s">
        <v>5893</v>
      </c>
      <c r="F10553" s="6" t="s">
        <v>36154</v>
      </c>
      <c r="G10553" s="6" t="s">
        <v>36155</v>
      </c>
      <c r="H10553" s="79">
        <v>23827.848722999999</v>
      </c>
    </row>
    <row r="10554" spans="1:8" x14ac:dyDescent="0.2">
      <c r="A10554" s="6">
        <v>30297212</v>
      </c>
      <c r="B10554" s="6" t="s">
        <v>36156</v>
      </c>
      <c r="C10554" s="6" t="s">
        <v>5781</v>
      </c>
      <c r="D10554" s="6" t="s">
        <v>17973</v>
      </c>
      <c r="E10554" s="6" t="s">
        <v>5893</v>
      </c>
      <c r="F10554" s="6" t="s">
        <v>36157</v>
      </c>
      <c r="G10554" s="6" t="s">
        <v>36158</v>
      </c>
      <c r="H10554" s="79">
        <v>23827.848722999999</v>
      </c>
    </row>
    <row r="10555" spans="1:8" x14ac:dyDescent="0.2">
      <c r="A10555" s="6">
        <v>30171740</v>
      </c>
      <c r="B10555" s="6" t="s">
        <v>36159</v>
      </c>
      <c r="C10555" s="6" t="s">
        <v>36160</v>
      </c>
      <c r="D10555" s="6" t="s">
        <v>24703</v>
      </c>
      <c r="E10555" s="6" t="s">
        <v>18414</v>
      </c>
      <c r="F10555" s="6" t="s">
        <v>36161</v>
      </c>
      <c r="G10555" s="6" t="s">
        <v>36162</v>
      </c>
      <c r="H10555" s="79">
        <v>23839.528259999999</v>
      </c>
    </row>
    <row r="10556" spans="1:8" x14ac:dyDescent="0.2">
      <c r="A10556" s="6">
        <v>30368700</v>
      </c>
      <c r="B10556" s="6" t="s">
        <v>36163</v>
      </c>
      <c r="C10556" s="6" t="s">
        <v>5756</v>
      </c>
      <c r="D10556" s="6" t="s">
        <v>24711</v>
      </c>
      <c r="E10556" s="6" t="s">
        <v>5893</v>
      </c>
      <c r="F10556" s="6" t="s">
        <v>36164</v>
      </c>
      <c r="G10556" s="6" t="s">
        <v>36165</v>
      </c>
      <c r="H10556" s="79">
        <v>23846.043727</v>
      </c>
    </row>
    <row r="10557" spans="1:8" x14ac:dyDescent="0.2">
      <c r="A10557" s="6">
        <v>30296662</v>
      </c>
      <c r="B10557" s="6" t="s">
        <v>36166</v>
      </c>
      <c r="C10557" s="6" t="s">
        <v>5756</v>
      </c>
      <c r="D10557" s="6" t="s">
        <v>24715</v>
      </c>
      <c r="E10557" s="6" t="s">
        <v>5893</v>
      </c>
      <c r="F10557" s="6" t="s">
        <v>36167</v>
      </c>
      <c r="G10557" s="6" t="s">
        <v>36168</v>
      </c>
      <c r="H10557" s="79">
        <v>23846.043727</v>
      </c>
    </row>
    <row r="10558" spans="1:8" x14ac:dyDescent="0.2">
      <c r="A10558" s="6">
        <v>30149358</v>
      </c>
      <c r="B10558" s="6" t="s">
        <v>36169</v>
      </c>
      <c r="C10558" s="6" t="s">
        <v>7286</v>
      </c>
      <c r="D10558" s="6" t="s">
        <v>7351</v>
      </c>
      <c r="E10558" s="6" t="s">
        <v>5638</v>
      </c>
      <c r="F10558" s="6" t="s">
        <v>36170</v>
      </c>
      <c r="G10558" s="6" t="s">
        <v>36171</v>
      </c>
      <c r="H10558" s="79">
        <v>23891.005107000001</v>
      </c>
    </row>
    <row r="10559" spans="1:8" x14ac:dyDescent="0.2">
      <c r="A10559" s="6">
        <v>30086839</v>
      </c>
      <c r="B10559" s="6" t="s">
        <v>36172</v>
      </c>
      <c r="C10559" s="6" t="s">
        <v>7286</v>
      </c>
      <c r="D10559" s="6" t="s">
        <v>7755</v>
      </c>
      <c r="E10559" s="6" t="s">
        <v>5638</v>
      </c>
      <c r="F10559" s="6" t="s">
        <v>36173</v>
      </c>
      <c r="G10559" s="6" t="s">
        <v>36174</v>
      </c>
      <c r="H10559" s="79">
        <v>23891.005107000001</v>
      </c>
    </row>
    <row r="10560" spans="1:8" x14ac:dyDescent="0.2">
      <c r="A10560" s="6">
        <v>30030022</v>
      </c>
      <c r="B10560" s="6" t="s">
        <v>36175</v>
      </c>
      <c r="C10560" s="6" t="s">
        <v>36176</v>
      </c>
      <c r="D10560" s="6" t="s">
        <v>24703</v>
      </c>
      <c r="E10560" s="6" t="s">
        <v>18414</v>
      </c>
      <c r="F10560" s="6" t="s">
        <v>36177</v>
      </c>
      <c r="G10560" s="6" t="s">
        <v>36178</v>
      </c>
      <c r="H10560" s="79">
        <v>24020.940355999999</v>
      </c>
    </row>
    <row r="10561" spans="1:8" x14ac:dyDescent="0.2">
      <c r="A10561" s="6">
        <v>30329484</v>
      </c>
      <c r="B10561" s="6" t="s">
        <v>36179</v>
      </c>
      <c r="C10561" s="6" t="s">
        <v>5658</v>
      </c>
      <c r="D10561" s="6" t="s">
        <v>17969</v>
      </c>
      <c r="E10561" s="6" t="s">
        <v>5893</v>
      </c>
      <c r="F10561" s="6" t="s">
        <v>36180</v>
      </c>
      <c r="G10561" s="6" t="s">
        <v>36181</v>
      </c>
      <c r="H10561" s="79">
        <v>24029.949574999999</v>
      </c>
    </row>
    <row r="10562" spans="1:8" x14ac:dyDescent="0.2">
      <c r="A10562" s="6">
        <v>30168305</v>
      </c>
      <c r="B10562" s="6" t="s">
        <v>36182</v>
      </c>
      <c r="C10562" s="6" t="s">
        <v>5662</v>
      </c>
      <c r="D10562" s="6" t="s">
        <v>17969</v>
      </c>
      <c r="E10562" s="6" t="s">
        <v>5893</v>
      </c>
      <c r="F10562" s="6" t="s">
        <v>36183</v>
      </c>
      <c r="G10562" s="6" t="s">
        <v>36184</v>
      </c>
      <c r="H10562" s="79">
        <v>24029.949574999999</v>
      </c>
    </row>
    <row r="10563" spans="1:8" x14ac:dyDescent="0.2">
      <c r="A10563" s="6">
        <v>30184756</v>
      </c>
      <c r="B10563" s="6" t="s">
        <v>36185</v>
      </c>
      <c r="C10563" s="6" t="s">
        <v>5658</v>
      </c>
      <c r="D10563" s="6" t="s">
        <v>17973</v>
      </c>
      <c r="E10563" s="6" t="s">
        <v>5893</v>
      </c>
      <c r="F10563" s="6" t="s">
        <v>36186</v>
      </c>
      <c r="G10563" s="6" t="s">
        <v>36187</v>
      </c>
      <c r="H10563" s="79">
        <v>24029.949574999999</v>
      </c>
    </row>
    <row r="10564" spans="1:8" x14ac:dyDescent="0.2">
      <c r="A10564" s="6">
        <v>30357929</v>
      </c>
      <c r="B10564" s="6" t="s">
        <v>36188</v>
      </c>
      <c r="C10564" s="6" t="s">
        <v>5662</v>
      </c>
      <c r="D10564" s="6" t="s">
        <v>17973</v>
      </c>
      <c r="E10564" s="6" t="s">
        <v>5893</v>
      </c>
      <c r="F10564" s="6" t="s">
        <v>36189</v>
      </c>
      <c r="G10564" s="6" t="s">
        <v>36190</v>
      </c>
      <c r="H10564" s="79">
        <v>24029.949574999999</v>
      </c>
    </row>
    <row r="10565" spans="1:8" x14ac:dyDescent="0.2">
      <c r="A10565" s="6">
        <v>30352692</v>
      </c>
      <c r="B10565" s="6" t="s">
        <v>36191</v>
      </c>
      <c r="C10565" s="6" t="s">
        <v>6290</v>
      </c>
      <c r="D10565" s="6" t="s">
        <v>17993</v>
      </c>
      <c r="E10565" s="6" t="s">
        <v>15819</v>
      </c>
      <c r="F10565" s="6" t="s">
        <v>36192</v>
      </c>
      <c r="G10565" s="6" t="s">
        <v>36193</v>
      </c>
      <c r="H10565" s="79">
        <v>24070.647927000002</v>
      </c>
    </row>
    <row r="10566" spans="1:8" x14ac:dyDescent="0.2">
      <c r="A10566" s="6">
        <v>30194500</v>
      </c>
      <c r="B10566" s="6" t="s">
        <v>36194</v>
      </c>
      <c r="C10566" s="6" t="s">
        <v>6294</v>
      </c>
      <c r="D10566" s="6" t="s">
        <v>17993</v>
      </c>
      <c r="E10566" s="6" t="s">
        <v>15819</v>
      </c>
      <c r="F10566" s="6" t="s">
        <v>36195</v>
      </c>
      <c r="G10566" s="6" t="s">
        <v>36196</v>
      </c>
      <c r="H10566" s="79">
        <v>24070.647927000002</v>
      </c>
    </row>
    <row r="10567" spans="1:8" x14ac:dyDescent="0.2">
      <c r="A10567" s="6">
        <v>30340870</v>
      </c>
      <c r="B10567" s="6" t="s">
        <v>36197</v>
      </c>
      <c r="C10567" s="6" t="s">
        <v>6298</v>
      </c>
      <c r="D10567" s="6" t="s">
        <v>17993</v>
      </c>
      <c r="E10567" s="6" t="s">
        <v>15819</v>
      </c>
      <c r="F10567" s="6" t="s">
        <v>36198</v>
      </c>
      <c r="G10567" s="6" t="s">
        <v>36199</v>
      </c>
      <c r="H10567" s="79">
        <v>24070.647927000002</v>
      </c>
    </row>
    <row r="10568" spans="1:8" x14ac:dyDescent="0.2">
      <c r="A10568" s="6">
        <v>30267777</v>
      </c>
      <c r="B10568" s="6" t="s">
        <v>36200</v>
      </c>
      <c r="C10568" s="6" t="s">
        <v>6290</v>
      </c>
      <c r="D10568" s="6" t="s">
        <v>17997</v>
      </c>
      <c r="E10568" s="6" t="s">
        <v>15819</v>
      </c>
      <c r="F10568" s="6" t="s">
        <v>36201</v>
      </c>
      <c r="G10568" s="6" t="s">
        <v>36202</v>
      </c>
      <c r="H10568" s="79">
        <v>24070.647927000002</v>
      </c>
    </row>
    <row r="10569" spans="1:8" x14ac:dyDescent="0.2">
      <c r="A10569" s="6">
        <v>30340989</v>
      </c>
      <c r="B10569" s="6" t="s">
        <v>36203</v>
      </c>
      <c r="C10569" s="6" t="s">
        <v>6294</v>
      </c>
      <c r="D10569" s="6" t="s">
        <v>17997</v>
      </c>
      <c r="E10569" s="6" t="s">
        <v>15819</v>
      </c>
      <c r="F10569" s="6" t="s">
        <v>36204</v>
      </c>
      <c r="G10569" s="6" t="s">
        <v>36205</v>
      </c>
      <c r="H10569" s="79">
        <v>24070.647927000002</v>
      </c>
    </row>
    <row r="10570" spans="1:8" x14ac:dyDescent="0.2">
      <c r="A10570" s="6">
        <v>30130415</v>
      </c>
      <c r="B10570" s="6" t="s">
        <v>36206</v>
      </c>
      <c r="C10570" s="6" t="s">
        <v>6298</v>
      </c>
      <c r="D10570" s="6" t="s">
        <v>17997</v>
      </c>
      <c r="E10570" s="6" t="s">
        <v>15819</v>
      </c>
      <c r="F10570" s="6" t="s">
        <v>36207</v>
      </c>
      <c r="G10570" s="6" t="s">
        <v>36208</v>
      </c>
      <c r="H10570" s="79">
        <v>24070.647927000002</v>
      </c>
    </row>
    <row r="10571" spans="1:8" x14ac:dyDescent="0.2">
      <c r="A10571" s="6">
        <v>30277757</v>
      </c>
      <c r="B10571" s="6" t="s">
        <v>36209</v>
      </c>
      <c r="C10571" s="6" t="s">
        <v>8201</v>
      </c>
      <c r="D10571" s="6" t="s">
        <v>17973</v>
      </c>
      <c r="E10571" s="6" t="s">
        <v>5893</v>
      </c>
      <c r="F10571" s="6" t="s">
        <v>36210</v>
      </c>
      <c r="G10571" s="6" t="s">
        <v>36211</v>
      </c>
      <c r="H10571" s="79">
        <v>24112.052014000001</v>
      </c>
    </row>
    <row r="10572" spans="1:8" x14ac:dyDescent="0.2">
      <c r="A10572" s="6">
        <v>30099316</v>
      </c>
      <c r="B10572" s="6" t="s">
        <v>36212</v>
      </c>
      <c r="C10572" s="6" t="s">
        <v>6875</v>
      </c>
      <c r="D10572" s="6" t="s">
        <v>17969</v>
      </c>
      <c r="E10572" s="6" t="s">
        <v>5893</v>
      </c>
      <c r="F10572" s="6" t="s">
        <v>36213</v>
      </c>
      <c r="G10572" s="6" t="s">
        <v>36214</v>
      </c>
      <c r="H10572" s="79">
        <v>24166.862309</v>
      </c>
    </row>
    <row r="10573" spans="1:8" x14ac:dyDescent="0.2">
      <c r="A10573" s="6">
        <v>30216560</v>
      </c>
      <c r="B10573" s="6" t="s">
        <v>36215</v>
      </c>
      <c r="C10573" s="6" t="s">
        <v>6875</v>
      </c>
      <c r="D10573" s="6" t="s">
        <v>17973</v>
      </c>
      <c r="E10573" s="6" t="s">
        <v>5893</v>
      </c>
      <c r="F10573" s="6" t="s">
        <v>36216</v>
      </c>
      <c r="G10573" s="6" t="s">
        <v>36217</v>
      </c>
      <c r="H10573" s="79">
        <v>24166.862309</v>
      </c>
    </row>
    <row r="10574" spans="1:8" x14ac:dyDescent="0.2">
      <c r="A10574" s="6">
        <v>30336561</v>
      </c>
      <c r="B10574" s="6" t="s">
        <v>36218</v>
      </c>
      <c r="C10574" s="6" t="s">
        <v>5690</v>
      </c>
      <c r="D10574" s="6" t="s">
        <v>19176</v>
      </c>
      <c r="E10574" s="6" t="s">
        <v>5893</v>
      </c>
      <c r="F10574" s="6" t="s">
        <v>36219</v>
      </c>
      <c r="G10574" s="6" t="s">
        <v>36220</v>
      </c>
      <c r="H10574" s="79">
        <v>24236.318163</v>
      </c>
    </row>
    <row r="10575" spans="1:8" x14ac:dyDescent="0.2">
      <c r="A10575" s="6">
        <v>30332165</v>
      </c>
      <c r="B10575" s="6" t="s">
        <v>36221</v>
      </c>
      <c r="C10575" s="6" t="s">
        <v>8699</v>
      </c>
      <c r="D10575" s="6" t="s">
        <v>13301</v>
      </c>
      <c r="E10575" s="6" t="s">
        <v>5638</v>
      </c>
      <c r="F10575" s="6" t="s">
        <v>36222</v>
      </c>
      <c r="G10575" s="6" t="s">
        <v>36223</v>
      </c>
      <c r="H10575" s="79">
        <v>24260.348859999998</v>
      </c>
    </row>
    <row r="10576" spans="1:8" x14ac:dyDescent="0.2">
      <c r="A10576" s="6">
        <v>30109498</v>
      </c>
      <c r="B10576" s="6" t="s">
        <v>36224</v>
      </c>
      <c r="C10576" s="6" t="s">
        <v>8703</v>
      </c>
      <c r="D10576" s="6" t="s">
        <v>13301</v>
      </c>
      <c r="E10576" s="6" t="s">
        <v>5638</v>
      </c>
      <c r="F10576" s="6" t="s">
        <v>36225</v>
      </c>
      <c r="G10576" s="6" t="s">
        <v>36226</v>
      </c>
      <c r="H10576" s="79">
        <v>24260.348859999998</v>
      </c>
    </row>
    <row r="10577" spans="1:8" x14ac:dyDescent="0.2">
      <c r="A10577" s="6">
        <v>30338023</v>
      </c>
      <c r="B10577" s="6" t="s">
        <v>36227</v>
      </c>
      <c r="C10577" s="6" t="s">
        <v>8707</v>
      </c>
      <c r="D10577" s="6" t="s">
        <v>13301</v>
      </c>
      <c r="E10577" s="6" t="s">
        <v>5638</v>
      </c>
      <c r="F10577" s="6" t="s">
        <v>36228</v>
      </c>
      <c r="G10577" s="6" t="s">
        <v>36229</v>
      </c>
      <c r="H10577" s="79">
        <v>24260.348859999998</v>
      </c>
    </row>
    <row r="10578" spans="1:8" x14ac:dyDescent="0.2">
      <c r="A10578" s="6">
        <v>30320765</v>
      </c>
      <c r="B10578" s="6" t="s">
        <v>36230</v>
      </c>
      <c r="C10578" s="6" t="s">
        <v>8711</v>
      </c>
      <c r="D10578" s="6" t="s">
        <v>13301</v>
      </c>
      <c r="E10578" s="6" t="s">
        <v>5638</v>
      </c>
      <c r="F10578" s="6" t="s">
        <v>36231</v>
      </c>
      <c r="G10578" s="6" t="s">
        <v>36232</v>
      </c>
      <c r="H10578" s="79">
        <v>24260.348859999998</v>
      </c>
    </row>
    <row r="10579" spans="1:8" x14ac:dyDescent="0.2">
      <c r="A10579" s="6">
        <v>30370127</v>
      </c>
      <c r="B10579" s="6" t="s">
        <v>36233</v>
      </c>
      <c r="C10579" s="6" t="s">
        <v>10813</v>
      </c>
      <c r="D10579" s="6" t="s">
        <v>13301</v>
      </c>
      <c r="E10579" s="6" t="s">
        <v>5638</v>
      </c>
      <c r="F10579" s="6" t="s">
        <v>36234</v>
      </c>
      <c r="G10579" s="6" t="s">
        <v>36235</v>
      </c>
      <c r="H10579" s="79">
        <v>24260.348859999998</v>
      </c>
    </row>
    <row r="10580" spans="1:8" x14ac:dyDescent="0.2">
      <c r="A10580" s="6">
        <v>30389069</v>
      </c>
      <c r="B10580" s="6" t="s">
        <v>36236</v>
      </c>
      <c r="C10580" s="6" t="s">
        <v>19055</v>
      </c>
      <c r="D10580" s="6" t="s">
        <v>19176</v>
      </c>
      <c r="E10580" s="6" t="s">
        <v>5893</v>
      </c>
      <c r="F10580" s="6" t="s">
        <v>36237</v>
      </c>
      <c r="G10580" s="6" t="s">
        <v>36238</v>
      </c>
      <c r="H10580" s="79">
        <v>24277.075442000001</v>
      </c>
    </row>
    <row r="10581" spans="1:8" x14ac:dyDescent="0.2">
      <c r="A10581" s="6">
        <v>30174893</v>
      </c>
      <c r="B10581" s="6" t="s">
        <v>36239</v>
      </c>
      <c r="C10581" s="6" t="s">
        <v>19153</v>
      </c>
      <c r="D10581" s="6" t="s">
        <v>19176</v>
      </c>
      <c r="E10581" s="6" t="s">
        <v>5893</v>
      </c>
      <c r="F10581" s="6" t="s">
        <v>36240</v>
      </c>
      <c r="G10581" s="6" t="s">
        <v>36241</v>
      </c>
      <c r="H10581" s="79">
        <v>24277.075442000001</v>
      </c>
    </row>
    <row r="10582" spans="1:8" x14ac:dyDescent="0.2">
      <c r="A10582" s="6">
        <v>30449212</v>
      </c>
      <c r="B10582" s="6" t="s">
        <v>36242</v>
      </c>
      <c r="C10582" s="6" t="s">
        <v>24291</v>
      </c>
      <c r="D10582" s="6" t="s">
        <v>19176</v>
      </c>
      <c r="E10582" s="6" t="s">
        <v>5893</v>
      </c>
      <c r="F10582" s="6" t="s">
        <v>36243</v>
      </c>
      <c r="G10582" s="6" t="s">
        <v>36244</v>
      </c>
      <c r="H10582" s="79">
        <v>24277.075442000001</v>
      </c>
    </row>
    <row r="10583" spans="1:8" x14ac:dyDescent="0.2">
      <c r="A10583" s="6">
        <v>30194315</v>
      </c>
      <c r="B10583" s="6" t="s">
        <v>36245</v>
      </c>
      <c r="C10583" s="6" t="s">
        <v>19055</v>
      </c>
      <c r="D10583" s="6" t="s">
        <v>19180</v>
      </c>
      <c r="E10583" s="6" t="s">
        <v>5893</v>
      </c>
      <c r="F10583" s="6" t="s">
        <v>36246</v>
      </c>
      <c r="G10583" s="6" t="s">
        <v>36247</v>
      </c>
      <c r="H10583" s="79">
        <v>24277.075442000001</v>
      </c>
    </row>
    <row r="10584" spans="1:8" x14ac:dyDescent="0.2">
      <c r="A10584" s="6">
        <v>30426083</v>
      </c>
      <c r="B10584" s="6" t="s">
        <v>36248</v>
      </c>
      <c r="C10584" s="6" t="s">
        <v>19153</v>
      </c>
      <c r="D10584" s="6" t="s">
        <v>19180</v>
      </c>
      <c r="E10584" s="6" t="s">
        <v>5893</v>
      </c>
      <c r="F10584" s="6" t="s">
        <v>36249</v>
      </c>
      <c r="G10584" s="6" t="s">
        <v>36250</v>
      </c>
      <c r="H10584" s="79">
        <v>24277.075442000001</v>
      </c>
    </row>
    <row r="10585" spans="1:8" x14ac:dyDescent="0.2">
      <c r="A10585" s="6">
        <v>30089200</v>
      </c>
      <c r="B10585" s="6" t="s">
        <v>36251</v>
      </c>
      <c r="C10585" s="6" t="s">
        <v>24291</v>
      </c>
      <c r="D10585" s="6" t="s">
        <v>19180</v>
      </c>
      <c r="E10585" s="6" t="s">
        <v>5893</v>
      </c>
      <c r="F10585" s="6" t="s">
        <v>36252</v>
      </c>
      <c r="G10585" s="6" t="s">
        <v>36253</v>
      </c>
      <c r="H10585" s="79">
        <v>24277.075442000001</v>
      </c>
    </row>
    <row r="10586" spans="1:8" x14ac:dyDescent="0.2">
      <c r="A10586" s="6">
        <v>30282958</v>
      </c>
      <c r="B10586" s="6" t="s">
        <v>36254</v>
      </c>
      <c r="C10586" s="6" t="s">
        <v>36255</v>
      </c>
      <c r="D10586" s="6" t="s">
        <v>24703</v>
      </c>
      <c r="E10586" s="6" t="s">
        <v>18414</v>
      </c>
      <c r="F10586" s="6" t="s">
        <v>36256</v>
      </c>
      <c r="G10586" s="6" t="s">
        <v>36257</v>
      </c>
      <c r="H10586" s="79">
        <v>24284.072705999999</v>
      </c>
    </row>
    <row r="10587" spans="1:8" x14ac:dyDescent="0.2">
      <c r="A10587" s="6">
        <v>30015286</v>
      </c>
      <c r="B10587" s="6" t="s">
        <v>36258</v>
      </c>
      <c r="C10587" s="6" t="s">
        <v>36259</v>
      </c>
      <c r="D10587" s="6" t="s">
        <v>24703</v>
      </c>
      <c r="E10587" s="6" t="s">
        <v>18414</v>
      </c>
      <c r="F10587" s="6" t="s">
        <v>36260</v>
      </c>
      <c r="G10587" s="6" t="s">
        <v>36261</v>
      </c>
      <c r="H10587" s="79">
        <v>24311.163454000001</v>
      </c>
    </row>
    <row r="10588" spans="1:8" x14ac:dyDescent="0.2">
      <c r="A10588" s="6">
        <v>30311200</v>
      </c>
      <c r="B10588" s="6" t="s">
        <v>36262</v>
      </c>
      <c r="C10588" s="6" t="s">
        <v>8751</v>
      </c>
      <c r="D10588" s="6" t="s">
        <v>18044</v>
      </c>
      <c r="E10588" s="6" t="s">
        <v>5638</v>
      </c>
      <c r="F10588" s="6" t="s">
        <v>36263</v>
      </c>
      <c r="G10588" s="6" t="s">
        <v>36264</v>
      </c>
      <c r="H10588" s="79">
        <v>24349.990515000001</v>
      </c>
    </row>
    <row r="10589" spans="1:8" x14ac:dyDescent="0.2">
      <c r="A10589" s="6">
        <v>30324744</v>
      </c>
      <c r="B10589" s="6" t="s">
        <v>36265</v>
      </c>
      <c r="C10589" s="6" t="s">
        <v>8755</v>
      </c>
      <c r="D10589" s="6" t="s">
        <v>18044</v>
      </c>
      <c r="E10589" s="6" t="s">
        <v>5638</v>
      </c>
      <c r="F10589" s="6" t="s">
        <v>36266</v>
      </c>
      <c r="G10589" s="6" t="s">
        <v>36267</v>
      </c>
      <c r="H10589" s="79">
        <v>24349.990515000001</v>
      </c>
    </row>
    <row r="10590" spans="1:8" x14ac:dyDescent="0.2">
      <c r="A10590" s="6">
        <v>30356950</v>
      </c>
      <c r="B10590" s="6" t="s">
        <v>36268</v>
      </c>
      <c r="C10590" s="6" t="s">
        <v>14995</v>
      </c>
      <c r="D10590" s="6" t="s">
        <v>17993</v>
      </c>
      <c r="E10590" s="6" t="s">
        <v>15819</v>
      </c>
      <c r="F10590" s="6" t="s">
        <v>36269</v>
      </c>
      <c r="G10590" s="6" t="s">
        <v>36270</v>
      </c>
      <c r="H10590" s="79">
        <v>24375.002920999999</v>
      </c>
    </row>
    <row r="10591" spans="1:8" x14ac:dyDescent="0.2">
      <c r="A10591" s="6">
        <v>30268133</v>
      </c>
      <c r="B10591" s="6" t="s">
        <v>36271</v>
      </c>
      <c r="C10591" s="6" t="s">
        <v>14995</v>
      </c>
      <c r="D10591" s="6" t="s">
        <v>17997</v>
      </c>
      <c r="E10591" s="6" t="s">
        <v>15819</v>
      </c>
      <c r="F10591" s="6" t="s">
        <v>36272</v>
      </c>
      <c r="G10591" s="6" t="s">
        <v>36273</v>
      </c>
      <c r="H10591" s="79">
        <v>24375.002920999999</v>
      </c>
    </row>
    <row r="10592" spans="1:8" x14ac:dyDescent="0.2">
      <c r="A10592" s="6">
        <v>30290546</v>
      </c>
      <c r="B10592" s="6" t="s">
        <v>36274</v>
      </c>
      <c r="C10592" s="6" t="s">
        <v>36275</v>
      </c>
      <c r="D10592" s="6" t="s">
        <v>24703</v>
      </c>
      <c r="E10592" s="6" t="s">
        <v>18414</v>
      </c>
      <c r="F10592" s="6" t="s">
        <v>36276</v>
      </c>
      <c r="G10592" s="6" t="s">
        <v>36277</v>
      </c>
      <c r="H10592" s="79">
        <v>24386.933383</v>
      </c>
    </row>
    <row r="10593" spans="1:8" x14ac:dyDescent="0.2">
      <c r="A10593" s="6">
        <v>30211961</v>
      </c>
      <c r="B10593" s="6" t="s">
        <v>36278</v>
      </c>
      <c r="C10593" s="6" t="s">
        <v>36279</v>
      </c>
      <c r="D10593" s="6" t="s">
        <v>24703</v>
      </c>
      <c r="E10593" s="6" t="s">
        <v>18414</v>
      </c>
      <c r="F10593" s="6" t="s">
        <v>36280</v>
      </c>
      <c r="G10593" s="6" t="s">
        <v>36281</v>
      </c>
      <c r="H10593" s="79">
        <v>24401.190615</v>
      </c>
    </row>
    <row r="10594" spans="1:8" x14ac:dyDescent="0.2">
      <c r="A10594" s="6">
        <v>30401112</v>
      </c>
      <c r="B10594" s="6" t="s">
        <v>36282</v>
      </c>
      <c r="C10594" s="6" t="s">
        <v>36283</v>
      </c>
      <c r="D10594" s="6" t="s">
        <v>24703</v>
      </c>
      <c r="E10594" s="6" t="s">
        <v>18414</v>
      </c>
      <c r="F10594" s="6" t="s">
        <v>36284</v>
      </c>
      <c r="G10594" s="6" t="s">
        <v>36285</v>
      </c>
      <c r="H10594" s="79">
        <v>24401.190615</v>
      </c>
    </row>
    <row r="10595" spans="1:8" x14ac:dyDescent="0.2">
      <c r="A10595" s="6">
        <v>30186114</v>
      </c>
      <c r="B10595" s="6" t="s">
        <v>36286</v>
      </c>
      <c r="C10595" s="6" t="s">
        <v>36287</v>
      </c>
      <c r="D10595" s="6" t="s">
        <v>24703</v>
      </c>
      <c r="E10595" s="6" t="s">
        <v>18414</v>
      </c>
      <c r="F10595" s="6" t="s">
        <v>36288</v>
      </c>
      <c r="G10595" s="6" t="s">
        <v>36289</v>
      </c>
      <c r="H10595" s="79">
        <v>24401.190615</v>
      </c>
    </row>
    <row r="10596" spans="1:8" x14ac:dyDescent="0.2">
      <c r="A10596" s="6">
        <v>30113588</v>
      </c>
      <c r="B10596" s="6" t="s">
        <v>36290</v>
      </c>
      <c r="C10596" s="6" t="s">
        <v>36283</v>
      </c>
      <c r="D10596" s="6" t="s">
        <v>33383</v>
      </c>
      <c r="E10596" s="6" t="s">
        <v>18414</v>
      </c>
      <c r="F10596" s="6" t="s">
        <v>36291</v>
      </c>
      <c r="G10596" s="6" t="s">
        <v>36292</v>
      </c>
      <c r="H10596" s="79">
        <v>24401.190615</v>
      </c>
    </row>
    <row r="10597" spans="1:8" x14ac:dyDescent="0.2">
      <c r="A10597" s="6">
        <v>30297369</v>
      </c>
      <c r="B10597" s="6" t="s">
        <v>36293</v>
      </c>
      <c r="C10597" s="6" t="s">
        <v>36287</v>
      </c>
      <c r="D10597" s="6" t="s">
        <v>33383</v>
      </c>
      <c r="E10597" s="6" t="s">
        <v>18414</v>
      </c>
      <c r="F10597" s="6" t="s">
        <v>36294</v>
      </c>
      <c r="G10597" s="6" t="s">
        <v>36295</v>
      </c>
      <c r="H10597" s="79">
        <v>24401.190615</v>
      </c>
    </row>
    <row r="10598" spans="1:8" x14ac:dyDescent="0.2">
      <c r="A10598" s="6">
        <v>30052040</v>
      </c>
      <c r="B10598" s="6" t="s">
        <v>36296</v>
      </c>
      <c r="C10598" s="6" t="s">
        <v>5682</v>
      </c>
      <c r="D10598" s="6" t="s">
        <v>36297</v>
      </c>
      <c r="E10598" s="6" t="s">
        <v>5638</v>
      </c>
      <c r="F10598" s="6" t="s">
        <v>36298</v>
      </c>
      <c r="G10598" s="6" t="s">
        <v>36299</v>
      </c>
      <c r="H10598" s="79">
        <v>24405.123922999999</v>
      </c>
    </row>
    <row r="10599" spans="1:8" x14ac:dyDescent="0.2">
      <c r="A10599" s="6">
        <v>30380542</v>
      </c>
      <c r="B10599" s="6" t="s">
        <v>36300</v>
      </c>
      <c r="C10599" s="6" t="s">
        <v>36301</v>
      </c>
      <c r="D10599" s="6" t="s">
        <v>24703</v>
      </c>
      <c r="E10599" s="6" t="s">
        <v>18414</v>
      </c>
      <c r="F10599" s="6" t="s">
        <v>36302</v>
      </c>
      <c r="G10599" s="6" t="s">
        <v>36303</v>
      </c>
      <c r="H10599" s="79">
        <v>24522.664823999999</v>
      </c>
    </row>
    <row r="10600" spans="1:8" x14ac:dyDescent="0.2">
      <c r="A10600" s="6">
        <v>30203436</v>
      </c>
      <c r="B10600" s="6" t="s">
        <v>36304</v>
      </c>
      <c r="C10600" s="6" t="s">
        <v>5686</v>
      </c>
      <c r="D10600" s="6" t="s">
        <v>27448</v>
      </c>
      <c r="E10600" s="6" t="s">
        <v>5638</v>
      </c>
      <c r="F10600" s="6" t="s">
        <v>36305</v>
      </c>
      <c r="G10600" s="6" t="s">
        <v>36306</v>
      </c>
      <c r="H10600" s="79">
        <v>24573.570123000001</v>
      </c>
    </row>
    <row r="10601" spans="1:8" x14ac:dyDescent="0.2">
      <c r="A10601" s="6">
        <v>30028611</v>
      </c>
      <c r="B10601" s="6" t="s">
        <v>36307</v>
      </c>
      <c r="C10601" s="6" t="s">
        <v>5727</v>
      </c>
      <c r="D10601" s="6" t="s">
        <v>24711</v>
      </c>
      <c r="E10601" s="6" t="s">
        <v>5893</v>
      </c>
      <c r="F10601" s="6" t="s">
        <v>36308</v>
      </c>
      <c r="G10601" s="6" t="s">
        <v>36309</v>
      </c>
      <c r="H10601" s="79">
        <v>24596.538767999999</v>
      </c>
    </row>
    <row r="10602" spans="1:8" x14ac:dyDescent="0.2">
      <c r="A10602" s="6">
        <v>30272596</v>
      </c>
      <c r="B10602" s="6" t="s">
        <v>36310</v>
      </c>
      <c r="C10602" s="6" t="s">
        <v>5730</v>
      </c>
      <c r="D10602" s="6" t="s">
        <v>24711</v>
      </c>
      <c r="E10602" s="6" t="s">
        <v>5893</v>
      </c>
      <c r="F10602" s="6" t="s">
        <v>36311</v>
      </c>
      <c r="G10602" s="6" t="s">
        <v>36312</v>
      </c>
      <c r="H10602" s="79">
        <v>24596.538767999999</v>
      </c>
    </row>
    <row r="10603" spans="1:8" x14ac:dyDescent="0.2">
      <c r="A10603" s="6">
        <v>30379728</v>
      </c>
      <c r="B10603" s="6" t="s">
        <v>36313</v>
      </c>
      <c r="C10603" s="6" t="s">
        <v>5727</v>
      </c>
      <c r="D10603" s="6" t="s">
        <v>24715</v>
      </c>
      <c r="E10603" s="6" t="s">
        <v>5893</v>
      </c>
      <c r="F10603" s="6" t="s">
        <v>36314</v>
      </c>
      <c r="G10603" s="6" t="s">
        <v>36315</v>
      </c>
      <c r="H10603" s="79">
        <v>24596.538767999999</v>
      </c>
    </row>
    <row r="10604" spans="1:8" x14ac:dyDescent="0.2">
      <c r="A10604" s="6">
        <v>30241126</v>
      </c>
      <c r="B10604" s="6" t="s">
        <v>36316</v>
      </c>
      <c r="C10604" s="6" t="s">
        <v>5730</v>
      </c>
      <c r="D10604" s="6" t="s">
        <v>24715</v>
      </c>
      <c r="E10604" s="6" t="s">
        <v>5893</v>
      </c>
      <c r="F10604" s="6" t="s">
        <v>36317</v>
      </c>
      <c r="G10604" s="6" t="s">
        <v>36318</v>
      </c>
      <c r="H10604" s="79">
        <v>24596.538767999999</v>
      </c>
    </row>
    <row r="10605" spans="1:8" x14ac:dyDescent="0.2">
      <c r="A10605" s="6">
        <v>30158205</v>
      </c>
      <c r="B10605" s="6" t="s">
        <v>36319</v>
      </c>
      <c r="C10605" s="6" t="s">
        <v>36320</v>
      </c>
      <c r="D10605" s="6" t="s">
        <v>24703</v>
      </c>
      <c r="E10605" s="6" t="s">
        <v>18414</v>
      </c>
      <c r="F10605" s="6" t="s">
        <v>36321</v>
      </c>
      <c r="G10605" s="6" t="s">
        <v>36322</v>
      </c>
      <c r="H10605" s="79">
        <v>24597.812751000001</v>
      </c>
    </row>
    <row r="10606" spans="1:8" x14ac:dyDescent="0.2">
      <c r="A10606" s="6">
        <v>30394672</v>
      </c>
      <c r="B10606" s="6" t="s">
        <v>36323</v>
      </c>
      <c r="C10606" s="6" t="s">
        <v>36324</v>
      </c>
      <c r="D10606" s="6" t="s">
        <v>24703</v>
      </c>
      <c r="E10606" s="6" t="s">
        <v>18414</v>
      </c>
      <c r="F10606" s="6" t="s">
        <v>36325</v>
      </c>
      <c r="G10606" s="6" t="s">
        <v>36326</v>
      </c>
      <c r="H10606" s="79">
        <v>24597.812751000001</v>
      </c>
    </row>
    <row r="10607" spans="1:8" x14ac:dyDescent="0.2">
      <c r="A10607" s="6">
        <v>30256993</v>
      </c>
      <c r="B10607" s="6" t="s">
        <v>36327</v>
      </c>
      <c r="C10607" s="6" t="s">
        <v>36328</v>
      </c>
      <c r="D10607" s="6" t="s">
        <v>24703</v>
      </c>
      <c r="E10607" s="6" t="s">
        <v>18414</v>
      </c>
      <c r="F10607" s="6" t="s">
        <v>36329</v>
      </c>
      <c r="G10607" s="6" t="s">
        <v>36330</v>
      </c>
      <c r="H10607" s="79">
        <v>24597.812751000001</v>
      </c>
    </row>
    <row r="10608" spans="1:8" x14ac:dyDescent="0.2">
      <c r="A10608" s="6">
        <v>30384938</v>
      </c>
      <c r="B10608" s="6" t="s">
        <v>36331</v>
      </c>
      <c r="C10608" s="6" t="s">
        <v>36332</v>
      </c>
      <c r="D10608" s="6" t="s">
        <v>24703</v>
      </c>
      <c r="E10608" s="6" t="s">
        <v>18414</v>
      </c>
      <c r="F10608" s="6" t="s">
        <v>36333</v>
      </c>
      <c r="G10608" s="6" t="s">
        <v>36334</v>
      </c>
      <c r="H10608" s="79">
        <v>24597.812751000001</v>
      </c>
    </row>
    <row r="10609" spans="1:8" x14ac:dyDescent="0.2">
      <c r="A10609" s="6">
        <v>30125840</v>
      </c>
      <c r="B10609" s="6" t="s">
        <v>36335</v>
      </c>
      <c r="C10609" s="6" t="s">
        <v>36336</v>
      </c>
      <c r="D10609" s="6" t="s">
        <v>24703</v>
      </c>
      <c r="E10609" s="6" t="s">
        <v>18414</v>
      </c>
      <c r="F10609" s="6" t="s">
        <v>36337</v>
      </c>
      <c r="G10609" s="6" t="s">
        <v>36338</v>
      </c>
      <c r="H10609" s="79">
        <v>24597.812751000001</v>
      </c>
    </row>
    <row r="10610" spans="1:8" x14ac:dyDescent="0.2">
      <c r="A10610" s="6">
        <v>30244793</v>
      </c>
      <c r="B10610" s="6" t="s">
        <v>36339</v>
      </c>
      <c r="C10610" s="6" t="s">
        <v>36340</v>
      </c>
      <c r="D10610" s="6" t="s">
        <v>24703</v>
      </c>
      <c r="E10610" s="6" t="s">
        <v>18414</v>
      </c>
      <c r="F10610" s="6" t="s">
        <v>36341</v>
      </c>
      <c r="G10610" s="6" t="s">
        <v>36342</v>
      </c>
      <c r="H10610" s="79">
        <v>24658.456397000002</v>
      </c>
    </row>
    <row r="10611" spans="1:8" x14ac:dyDescent="0.2">
      <c r="A10611" s="6">
        <v>30064451</v>
      </c>
      <c r="B10611" s="6" t="s">
        <v>36343</v>
      </c>
      <c r="C10611" s="6" t="s">
        <v>36344</v>
      </c>
      <c r="D10611" s="6" t="s">
        <v>24703</v>
      </c>
      <c r="E10611" s="6" t="s">
        <v>18414</v>
      </c>
      <c r="F10611" s="6" t="s">
        <v>36345</v>
      </c>
      <c r="G10611" s="6" t="s">
        <v>36346</v>
      </c>
      <c r="H10611" s="79">
        <v>24714.241976000001</v>
      </c>
    </row>
    <row r="10612" spans="1:8" x14ac:dyDescent="0.2">
      <c r="A10612" s="6">
        <v>30283117</v>
      </c>
      <c r="B10612" s="6" t="s">
        <v>36347</v>
      </c>
      <c r="C10612" s="6" t="s">
        <v>36348</v>
      </c>
      <c r="D10612" s="6" t="s">
        <v>24703</v>
      </c>
      <c r="E10612" s="6" t="s">
        <v>18414</v>
      </c>
      <c r="F10612" s="6" t="s">
        <v>36349</v>
      </c>
      <c r="G10612" s="6" t="s">
        <v>36350</v>
      </c>
      <c r="H10612" s="79">
        <v>24724.058282000002</v>
      </c>
    </row>
    <row r="10613" spans="1:8" x14ac:dyDescent="0.2">
      <c r="A10613" s="6">
        <v>30085629</v>
      </c>
      <c r="B10613" s="6" t="s">
        <v>36351</v>
      </c>
      <c r="C10613" s="6" t="s">
        <v>5961</v>
      </c>
      <c r="D10613" s="6" t="s">
        <v>28070</v>
      </c>
      <c r="E10613" s="6" t="s">
        <v>5638</v>
      </c>
      <c r="F10613" s="6" t="s">
        <v>36352</v>
      </c>
      <c r="G10613" s="6" t="s">
        <v>36353</v>
      </c>
      <c r="H10613" s="79">
        <v>24724.153627</v>
      </c>
    </row>
    <row r="10614" spans="1:8" x14ac:dyDescent="0.2">
      <c r="A10614" s="6">
        <v>30339169</v>
      </c>
      <c r="B10614" s="6" t="s">
        <v>1255</v>
      </c>
      <c r="C10614" s="6" t="s">
        <v>6014</v>
      </c>
      <c r="D10614" s="6" t="s">
        <v>11268</v>
      </c>
      <c r="E10614" s="6" t="s">
        <v>5638</v>
      </c>
      <c r="F10614" s="6" t="s">
        <v>1250</v>
      </c>
      <c r="G10614" s="6" t="s">
        <v>1251</v>
      </c>
      <c r="H10614" s="79">
        <v>24763.420827999998</v>
      </c>
    </row>
    <row r="10615" spans="1:8" x14ac:dyDescent="0.2">
      <c r="A10615" s="6">
        <v>30326130</v>
      </c>
      <c r="B10615" s="6" t="s">
        <v>4881</v>
      </c>
      <c r="C10615" s="6" t="s">
        <v>6015</v>
      </c>
      <c r="D10615" s="6" t="s">
        <v>11268</v>
      </c>
      <c r="E10615" s="6" t="s">
        <v>5638</v>
      </c>
      <c r="F10615" s="6" t="s">
        <v>4877</v>
      </c>
      <c r="G10615" s="6" t="s">
        <v>4878</v>
      </c>
      <c r="H10615" s="79">
        <v>24763.420827999998</v>
      </c>
    </row>
    <row r="10616" spans="1:8" x14ac:dyDescent="0.2">
      <c r="A10616" s="6">
        <v>30132501</v>
      </c>
      <c r="B10616" s="6" t="s">
        <v>2371</v>
      </c>
      <c r="C10616" s="6" t="s">
        <v>6017</v>
      </c>
      <c r="D10616" s="6" t="s">
        <v>11268</v>
      </c>
      <c r="E10616" s="6" t="s">
        <v>5638</v>
      </c>
      <c r="F10616" s="6" t="s">
        <v>2366</v>
      </c>
      <c r="G10616" s="6" t="s">
        <v>2367</v>
      </c>
      <c r="H10616" s="79">
        <v>24763.420827999998</v>
      </c>
    </row>
    <row r="10617" spans="1:8" x14ac:dyDescent="0.2">
      <c r="A10617" s="6">
        <v>30136323</v>
      </c>
      <c r="B10617" s="6" t="s">
        <v>4661</v>
      </c>
      <c r="C10617" s="6" t="s">
        <v>6021</v>
      </c>
      <c r="D10617" s="6" t="s">
        <v>11268</v>
      </c>
      <c r="E10617" s="6" t="s">
        <v>5638</v>
      </c>
      <c r="F10617" s="6" t="s">
        <v>4656</v>
      </c>
      <c r="G10617" s="6" t="s">
        <v>4657</v>
      </c>
      <c r="H10617" s="79">
        <v>24763.420827999998</v>
      </c>
    </row>
    <row r="10618" spans="1:8" x14ac:dyDescent="0.2">
      <c r="A10618" s="6">
        <v>30133624</v>
      </c>
      <c r="B10618" s="6" t="s">
        <v>36354</v>
      </c>
      <c r="C10618" s="6" t="s">
        <v>6014</v>
      </c>
      <c r="D10618" s="6" t="s">
        <v>11295</v>
      </c>
      <c r="E10618" s="6" t="s">
        <v>5638</v>
      </c>
      <c r="F10618" s="6" t="s">
        <v>36355</v>
      </c>
      <c r="G10618" s="6" t="s">
        <v>36356</v>
      </c>
      <c r="H10618" s="79">
        <v>24763.420827999998</v>
      </c>
    </row>
    <row r="10619" spans="1:8" x14ac:dyDescent="0.2">
      <c r="A10619" s="6">
        <v>30078352</v>
      </c>
      <c r="B10619" s="6" t="s">
        <v>36357</v>
      </c>
      <c r="C10619" s="6" t="s">
        <v>6015</v>
      </c>
      <c r="D10619" s="6" t="s">
        <v>11295</v>
      </c>
      <c r="E10619" s="6" t="s">
        <v>5638</v>
      </c>
      <c r="F10619" s="6" t="s">
        <v>36358</v>
      </c>
      <c r="G10619" s="6" t="s">
        <v>36359</v>
      </c>
      <c r="H10619" s="79">
        <v>24763.420827999998</v>
      </c>
    </row>
    <row r="10620" spans="1:8" x14ac:dyDescent="0.2">
      <c r="A10620" s="6">
        <v>30049169</v>
      </c>
      <c r="B10620" s="6" t="s">
        <v>36360</v>
      </c>
      <c r="C10620" s="6" t="s">
        <v>6017</v>
      </c>
      <c r="D10620" s="6" t="s">
        <v>11295</v>
      </c>
      <c r="E10620" s="6" t="s">
        <v>5638</v>
      </c>
      <c r="F10620" s="6" t="s">
        <v>36361</v>
      </c>
      <c r="G10620" s="6" t="s">
        <v>36362</v>
      </c>
      <c r="H10620" s="79">
        <v>24763.420827999998</v>
      </c>
    </row>
    <row r="10621" spans="1:8" x14ac:dyDescent="0.2">
      <c r="A10621" s="6">
        <v>30104597</v>
      </c>
      <c r="B10621" s="6" t="s">
        <v>36363</v>
      </c>
      <c r="C10621" s="6" t="s">
        <v>6021</v>
      </c>
      <c r="D10621" s="6" t="s">
        <v>11295</v>
      </c>
      <c r="E10621" s="6" t="s">
        <v>5638</v>
      </c>
      <c r="F10621" s="6" t="s">
        <v>36364</v>
      </c>
      <c r="G10621" s="6" t="s">
        <v>36365</v>
      </c>
      <c r="H10621" s="79">
        <v>24763.420827999998</v>
      </c>
    </row>
    <row r="10622" spans="1:8" x14ac:dyDescent="0.2">
      <c r="A10622" s="6">
        <v>30153085</v>
      </c>
      <c r="B10622" s="6" t="s">
        <v>36366</v>
      </c>
      <c r="C10622" s="6" t="s">
        <v>10817</v>
      </c>
      <c r="D10622" s="6" t="s">
        <v>13301</v>
      </c>
      <c r="E10622" s="6" t="s">
        <v>5638</v>
      </c>
      <c r="F10622" s="6" t="s">
        <v>36367</v>
      </c>
      <c r="G10622" s="6" t="s">
        <v>36368</v>
      </c>
      <c r="H10622" s="79">
        <v>24858.469516000001</v>
      </c>
    </row>
    <row r="10623" spans="1:8" x14ac:dyDescent="0.2">
      <c r="A10623" s="6">
        <v>30377614</v>
      </c>
      <c r="B10623" s="6" t="s">
        <v>36369</v>
      </c>
      <c r="C10623" s="6" t="s">
        <v>10821</v>
      </c>
      <c r="D10623" s="6" t="s">
        <v>13301</v>
      </c>
      <c r="E10623" s="6" t="s">
        <v>5638</v>
      </c>
      <c r="F10623" s="6" t="s">
        <v>36370</v>
      </c>
      <c r="G10623" s="6" t="s">
        <v>36371</v>
      </c>
      <c r="H10623" s="79">
        <v>24858.469516000001</v>
      </c>
    </row>
    <row r="10624" spans="1:8" x14ac:dyDescent="0.2">
      <c r="A10624" s="6">
        <v>30233197</v>
      </c>
      <c r="B10624" s="6" t="s">
        <v>36372</v>
      </c>
      <c r="C10624" s="6" t="s">
        <v>10825</v>
      </c>
      <c r="D10624" s="6" t="s">
        <v>13301</v>
      </c>
      <c r="E10624" s="6" t="s">
        <v>5638</v>
      </c>
      <c r="F10624" s="6" t="s">
        <v>36373</v>
      </c>
      <c r="G10624" s="6" t="s">
        <v>36374</v>
      </c>
      <c r="H10624" s="79">
        <v>24858.469516000001</v>
      </c>
    </row>
    <row r="10625" spans="1:8" x14ac:dyDescent="0.2">
      <c r="A10625" s="6">
        <v>30333821</v>
      </c>
      <c r="B10625" s="6" t="s">
        <v>36375</v>
      </c>
      <c r="C10625" s="6" t="s">
        <v>10829</v>
      </c>
      <c r="D10625" s="6" t="s">
        <v>13301</v>
      </c>
      <c r="E10625" s="6" t="s">
        <v>5638</v>
      </c>
      <c r="F10625" s="6" t="s">
        <v>36376</v>
      </c>
      <c r="G10625" s="6" t="s">
        <v>36377</v>
      </c>
      <c r="H10625" s="79">
        <v>24858.469516000001</v>
      </c>
    </row>
    <row r="10626" spans="1:8" x14ac:dyDescent="0.2">
      <c r="A10626" s="6">
        <v>30150589</v>
      </c>
      <c r="B10626" s="6" t="s">
        <v>36378</v>
      </c>
      <c r="C10626" s="6" t="s">
        <v>15558</v>
      </c>
      <c r="D10626" s="6" t="s">
        <v>13301</v>
      </c>
      <c r="E10626" s="6" t="s">
        <v>5638</v>
      </c>
      <c r="F10626" s="6" t="s">
        <v>36379</v>
      </c>
      <c r="G10626" s="6" t="s">
        <v>36380</v>
      </c>
      <c r="H10626" s="79">
        <v>24858.469516000001</v>
      </c>
    </row>
    <row r="10627" spans="1:8" x14ac:dyDescent="0.2">
      <c r="A10627" s="6">
        <v>30151514</v>
      </c>
      <c r="B10627" s="6" t="s">
        <v>36381</v>
      </c>
      <c r="C10627" s="6" t="s">
        <v>23717</v>
      </c>
      <c r="D10627" s="6" t="s">
        <v>19176</v>
      </c>
      <c r="E10627" s="6" t="s">
        <v>5893</v>
      </c>
      <c r="F10627" s="6" t="s">
        <v>36382</v>
      </c>
      <c r="G10627" s="6" t="s">
        <v>36383</v>
      </c>
      <c r="H10627" s="79">
        <v>24860.968314000002</v>
      </c>
    </row>
    <row r="10628" spans="1:8" x14ac:dyDescent="0.2">
      <c r="A10628" s="6">
        <v>30393591</v>
      </c>
      <c r="B10628" s="6" t="s">
        <v>36384</v>
      </c>
      <c r="C10628" s="6" t="s">
        <v>23721</v>
      </c>
      <c r="D10628" s="6" t="s">
        <v>19176</v>
      </c>
      <c r="E10628" s="6" t="s">
        <v>5893</v>
      </c>
      <c r="F10628" s="6" t="s">
        <v>36385</v>
      </c>
      <c r="G10628" s="6" t="s">
        <v>36386</v>
      </c>
      <c r="H10628" s="79">
        <v>24860.968314000002</v>
      </c>
    </row>
    <row r="10629" spans="1:8" x14ac:dyDescent="0.2">
      <c r="A10629" s="6">
        <v>30017249</v>
      </c>
      <c r="B10629" s="6" t="s">
        <v>36387</v>
      </c>
      <c r="C10629" s="6" t="s">
        <v>10879</v>
      </c>
      <c r="D10629" s="6" t="s">
        <v>19176</v>
      </c>
      <c r="E10629" s="6" t="s">
        <v>5893</v>
      </c>
      <c r="F10629" s="6" t="s">
        <v>36388</v>
      </c>
      <c r="G10629" s="6" t="s">
        <v>36389</v>
      </c>
      <c r="H10629" s="79">
        <v>24860.968314000002</v>
      </c>
    </row>
    <row r="10630" spans="1:8" x14ac:dyDescent="0.2">
      <c r="A10630" s="6">
        <v>30251477</v>
      </c>
      <c r="B10630" s="6" t="s">
        <v>36390</v>
      </c>
      <c r="C10630" s="6" t="s">
        <v>10884</v>
      </c>
      <c r="D10630" s="6" t="s">
        <v>19176</v>
      </c>
      <c r="E10630" s="6" t="s">
        <v>5893</v>
      </c>
      <c r="F10630" s="6" t="s">
        <v>36391</v>
      </c>
      <c r="G10630" s="6" t="s">
        <v>36392</v>
      </c>
      <c r="H10630" s="79">
        <v>24860.968314000002</v>
      </c>
    </row>
    <row r="10631" spans="1:8" x14ac:dyDescent="0.2">
      <c r="A10631" s="6">
        <v>30295128</v>
      </c>
      <c r="B10631" s="6" t="s">
        <v>36393</v>
      </c>
      <c r="C10631" s="6" t="s">
        <v>23717</v>
      </c>
      <c r="D10631" s="6" t="s">
        <v>19180</v>
      </c>
      <c r="E10631" s="6" t="s">
        <v>5893</v>
      </c>
      <c r="F10631" s="6" t="s">
        <v>36394</v>
      </c>
      <c r="G10631" s="6" t="s">
        <v>36395</v>
      </c>
      <c r="H10631" s="79">
        <v>24860.968314000002</v>
      </c>
    </row>
    <row r="10632" spans="1:8" x14ac:dyDescent="0.2">
      <c r="A10632" s="6">
        <v>30016865</v>
      </c>
      <c r="B10632" s="6" t="s">
        <v>36396</v>
      </c>
      <c r="C10632" s="6" t="s">
        <v>23721</v>
      </c>
      <c r="D10632" s="6" t="s">
        <v>19180</v>
      </c>
      <c r="E10632" s="6" t="s">
        <v>5893</v>
      </c>
      <c r="F10632" s="6" t="s">
        <v>36397</v>
      </c>
      <c r="G10632" s="6" t="s">
        <v>36398</v>
      </c>
      <c r="H10632" s="79">
        <v>24860.968314000002</v>
      </c>
    </row>
    <row r="10633" spans="1:8" x14ac:dyDescent="0.2">
      <c r="A10633" s="6">
        <v>30235542</v>
      </c>
      <c r="B10633" s="6" t="s">
        <v>36399</v>
      </c>
      <c r="C10633" s="6" t="s">
        <v>10879</v>
      </c>
      <c r="D10633" s="6" t="s">
        <v>19180</v>
      </c>
      <c r="E10633" s="6" t="s">
        <v>5893</v>
      </c>
      <c r="F10633" s="6" t="s">
        <v>36400</v>
      </c>
      <c r="G10633" s="6" t="s">
        <v>36401</v>
      </c>
      <c r="H10633" s="79">
        <v>24860.968314000002</v>
      </c>
    </row>
    <row r="10634" spans="1:8" x14ac:dyDescent="0.2">
      <c r="A10634" s="6">
        <v>30060141</v>
      </c>
      <c r="B10634" s="6" t="s">
        <v>36402</v>
      </c>
      <c r="C10634" s="6" t="s">
        <v>10884</v>
      </c>
      <c r="D10634" s="6" t="s">
        <v>19180</v>
      </c>
      <c r="E10634" s="6" t="s">
        <v>5893</v>
      </c>
      <c r="F10634" s="6" t="s">
        <v>36403</v>
      </c>
      <c r="G10634" s="6" t="s">
        <v>36404</v>
      </c>
      <c r="H10634" s="79">
        <v>24860.968314000002</v>
      </c>
    </row>
    <row r="10635" spans="1:8" x14ac:dyDescent="0.2">
      <c r="A10635" s="6">
        <v>30202496</v>
      </c>
      <c r="B10635" s="6" t="s">
        <v>36405</v>
      </c>
      <c r="C10635" s="6" t="s">
        <v>7624</v>
      </c>
      <c r="D10635" s="6" t="s">
        <v>17969</v>
      </c>
      <c r="E10635" s="6" t="s">
        <v>5893</v>
      </c>
      <c r="F10635" s="6" t="s">
        <v>36406</v>
      </c>
      <c r="G10635" s="6" t="s">
        <v>36407</v>
      </c>
      <c r="H10635" s="79">
        <v>24879.574557</v>
      </c>
    </row>
    <row r="10636" spans="1:8" x14ac:dyDescent="0.2">
      <c r="A10636" s="6">
        <v>30106677</v>
      </c>
      <c r="B10636" s="6" t="s">
        <v>36408</v>
      </c>
      <c r="C10636" s="6" t="s">
        <v>7624</v>
      </c>
      <c r="D10636" s="6" t="s">
        <v>17973</v>
      </c>
      <c r="E10636" s="6" t="s">
        <v>5893</v>
      </c>
      <c r="F10636" s="6" t="s">
        <v>36409</v>
      </c>
      <c r="G10636" s="6" t="s">
        <v>36410</v>
      </c>
      <c r="H10636" s="79">
        <v>24879.574557</v>
      </c>
    </row>
    <row r="10637" spans="1:8" x14ac:dyDescent="0.2">
      <c r="A10637" s="6">
        <v>30278523</v>
      </c>
      <c r="B10637" s="6" t="s">
        <v>36411</v>
      </c>
      <c r="C10637" s="6" t="s">
        <v>36412</v>
      </c>
      <c r="D10637" s="6" t="s">
        <v>24703</v>
      </c>
      <c r="E10637" s="6" t="s">
        <v>18414</v>
      </c>
      <c r="F10637" s="6" t="s">
        <v>36413</v>
      </c>
      <c r="G10637" s="6" t="s">
        <v>36414</v>
      </c>
      <c r="H10637" s="79">
        <v>24944.326858</v>
      </c>
    </row>
    <row r="10638" spans="1:8" x14ac:dyDescent="0.2">
      <c r="A10638" s="6">
        <v>30257375</v>
      </c>
      <c r="B10638" s="6" t="s">
        <v>36415</v>
      </c>
      <c r="C10638" s="6" t="s">
        <v>6242</v>
      </c>
      <c r="D10638" s="6" t="s">
        <v>28070</v>
      </c>
      <c r="E10638" s="6" t="s">
        <v>5638</v>
      </c>
      <c r="F10638" s="6" t="s">
        <v>36416</v>
      </c>
      <c r="G10638" s="6" t="s">
        <v>36417</v>
      </c>
      <c r="H10638" s="79">
        <v>24968.572624</v>
      </c>
    </row>
    <row r="10639" spans="1:8" x14ac:dyDescent="0.2">
      <c r="A10639" s="6">
        <v>30460018</v>
      </c>
      <c r="B10639" s="6" t="s">
        <v>36418</v>
      </c>
      <c r="C10639" s="6" t="s">
        <v>5666</v>
      </c>
      <c r="D10639" s="6" t="s">
        <v>17969</v>
      </c>
      <c r="E10639" s="6" t="s">
        <v>5893</v>
      </c>
      <c r="F10639" s="6" t="s">
        <v>36419</v>
      </c>
      <c r="G10639" s="6" t="s">
        <v>36420</v>
      </c>
      <c r="H10639" s="79">
        <v>24978.973599000001</v>
      </c>
    </row>
    <row r="10640" spans="1:8" x14ac:dyDescent="0.2">
      <c r="A10640" s="6">
        <v>30213085</v>
      </c>
      <c r="B10640" s="6" t="s">
        <v>36421</v>
      </c>
      <c r="C10640" s="6" t="s">
        <v>5666</v>
      </c>
      <c r="D10640" s="6" t="s">
        <v>17973</v>
      </c>
      <c r="E10640" s="6" t="s">
        <v>5893</v>
      </c>
      <c r="F10640" s="6" t="s">
        <v>36422</v>
      </c>
      <c r="G10640" s="6" t="s">
        <v>36423</v>
      </c>
      <c r="H10640" s="79">
        <v>24978.973599000001</v>
      </c>
    </row>
    <row r="10641" spans="1:8" x14ac:dyDescent="0.2">
      <c r="A10641" s="6">
        <v>30360315</v>
      </c>
      <c r="B10641" s="6" t="s">
        <v>36424</v>
      </c>
      <c r="C10641" s="6" t="s">
        <v>15570</v>
      </c>
      <c r="D10641" s="6" t="s">
        <v>6122</v>
      </c>
      <c r="E10641" s="6" t="s">
        <v>5638</v>
      </c>
      <c r="F10641" s="6" t="s">
        <v>36425</v>
      </c>
      <c r="G10641" s="6" t="s">
        <v>36426</v>
      </c>
      <c r="H10641" s="79">
        <v>25041.205051000001</v>
      </c>
    </row>
    <row r="10642" spans="1:8" x14ac:dyDescent="0.2">
      <c r="A10642" s="6">
        <v>30148654</v>
      </c>
      <c r="B10642" s="6" t="s">
        <v>36427</v>
      </c>
      <c r="C10642" s="6" t="s">
        <v>15574</v>
      </c>
      <c r="D10642" s="6" t="s">
        <v>6122</v>
      </c>
      <c r="E10642" s="6" t="s">
        <v>5638</v>
      </c>
      <c r="F10642" s="6" t="s">
        <v>36428</v>
      </c>
      <c r="G10642" s="6" t="s">
        <v>36429</v>
      </c>
      <c r="H10642" s="79">
        <v>25041.205051000001</v>
      </c>
    </row>
    <row r="10643" spans="1:8" x14ac:dyDescent="0.2">
      <c r="A10643" s="6">
        <v>30312552</v>
      </c>
      <c r="B10643" s="6" t="s">
        <v>36430</v>
      </c>
      <c r="C10643" s="6" t="s">
        <v>14995</v>
      </c>
      <c r="D10643" s="6" t="s">
        <v>6122</v>
      </c>
      <c r="E10643" s="6" t="s">
        <v>5638</v>
      </c>
      <c r="F10643" s="6" t="s">
        <v>36431</v>
      </c>
      <c r="G10643" s="6" t="s">
        <v>36432</v>
      </c>
      <c r="H10643" s="79">
        <v>25041.205051000001</v>
      </c>
    </row>
    <row r="10644" spans="1:8" x14ac:dyDescent="0.2">
      <c r="A10644" s="6">
        <v>30112647</v>
      </c>
      <c r="B10644" s="6" t="s">
        <v>36433</v>
      </c>
      <c r="C10644" s="6" t="s">
        <v>14999</v>
      </c>
      <c r="D10644" s="6" t="s">
        <v>6122</v>
      </c>
      <c r="E10644" s="6" t="s">
        <v>5638</v>
      </c>
      <c r="F10644" s="6" t="s">
        <v>36434</v>
      </c>
      <c r="G10644" s="6" t="s">
        <v>36435</v>
      </c>
      <c r="H10644" s="79">
        <v>25041.205051000001</v>
      </c>
    </row>
    <row r="10645" spans="1:8" x14ac:dyDescent="0.2">
      <c r="A10645" s="6">
        <v>30377570</v>
      </c>
      <c r="B10645" s="6" t="s">
        <v>36436</v>
      </c>
      <c r="C10645" s="6" t="s">
        <v>8719</v>
      </c>
      <c r="D10645" s="6" t="s">
        <v>6122</v>
      </c>
      <c r="E10645" s="6" t="s">
        <v>5638</v>
      </c>
      <c r="F10645" s="6" t="s">
        <v>36437</v>
      </c>
      <c r="G10645" s="6" t="s">
        <v>36438</v>
      </c>
      <c r="H10645" s="79">
        <v>25041.205051000001</v>
      </c>
    </row>
    <row r="10646" spans="1:8" x14ac:dyDescent="0.2">
      <c r="A10646" s="6">
        <v>30426371</v>
      </c>
      <c r="B10646" s="6" t="s">
        <v>36439</v>
      </c>
      <c r="C10646" s="6" t="s">
        <v>9273</v>
      </c>
      <c r="D10646" s="6" t="s">
        <v>17993</v>
      </c>
      <c r="E10646" s="6" t="s">
        <v>15819</v>
      </c>
      <c r="F10646" s="6" t="s">
        <v>36440</v>
      </c>
      <c r="G10646" s="6" t="s">
        <v>36441</v>
      </c>
      <c r="H10646" s="79">
        <v>25130.067986999999</v>
      </c>
    </row>
    <row r="10647" spans="1:8" x14ac:dyDescent="0.2">
      <c r="A10647" s="6">
        <v>30139246</v>
      </c>
      <c r="B10647" s="6" t="s">
        <v>36442</v>
      </c>
      <c r="C10647" s="6" t="s">
        <v>9273</v>
      </c>
      <c r="D10647" s="6" t="s">
        <v>17997</v>
      </c>
      <c r="E10647" s="6" t="s">
        <v>15819</v>
      </c>
      <c r="F10647" s="6" t="s">
        <v>36443</v>
      </c>
      <c r="G10647" s="6" t="s">
        <v>36444</v>
      </c>
      <c r="H10647" s="79">
        <v>25130.067986999999</v>
      </c>
    </row>
    <row r="10648" spans="1:8" x14ac:dyDescent="0.2">
      <c r="A10648" s="6">
        <v>30218736</v>
      </c>
      <c r="B10648" s="6" t="s">
        <v>36445</v>
      </c>
      <c r="C10648" s="6" t="s">
        <v>6238</v>
      </c>
      <c r="D10648" s="6" t="s">
        <v>28070</v>
      </c>
      <c r="E10648" s="6" t="s">
        <v>5638</v>
      </c>
      <c r="F10648" s="6" t="s">
        <v>36446</v>
      </c>
      <c r="G10648" s="6" t="s">
        <v>36447</v>
      </c>
      <c r="H10648" s="79">
        <v>25130.067986999999</v>
      </c>
    </row>
    <row r="10649" spans="1:8" x14ac:dyDescent="0.2">
      <c r="A10649" s="6">
        <v>30022741</v>
      </c>
      <c r="B10649" s="6" t="s">
        <v>36448</v>
      </c>
      <c r="C10649" s="6" t="s">
        <v>36449</v>
      </c>
      <c r="D10649" s="6" t="s">
        <v>24703</v>
      </c>
      <c r="E10649" s="6" t="s">
        <v>18414</v>
      </c>
      <c r="F10649" s="6" t="s">
        <v>36450</v>
      </c>
      <c r="G10649" s="6" t="s">
        <v>36451</v>
      </c>
      <c r="H10649" s="79">
        <v>25141.133259999999</v>
      </c>
    </row>
    <row r="10650" spans="1:8" x14ac:dyDescent="0.2">
      <c r="A10650" s="6">
        <v>30081005</v>
      </c>
      <c r="B10650" s="6" t="s">
        <v>36452</v>
      </c>
      <c r="C10650" s="6" t="s">
        <v>5694</v>
      </c>
      <c r="D10650" s="6" t="s">
        <v>17969</v>
      </c>
      <c r="E10650" s="6" t="s">
        <v>5893</v>
      </c>
      <c r="F10650" s="6" t="s">
        <v>36453</v>
      </c>
      <c r="G10650" s="6" t="s">
        <v>36454</v>
      </c>
      <c r="H10650" s="79">
        <v>25165.195115999999</v>
      </c>
    </row>
    <row r="10651" spans="1:8" x14ac:dyDescent="0.2">
      <c r="A10651" s="6">
        <v>30310534</v>
      </c>
      <c r="B10651" s="6" t="s">
        <v>36455</v>
      </c>
      <c r="C10651" s="6" t="s">
        <v>5694</v>
      </c>
      <c r="D10651" s="6" t="s">
        <v>17973</v>
      </c>
      <c r="E10651" s="6" t="s">
        <v>5893</v>
      </c>
      <c r="F10651" s="6" t="s">
        <v>36456</v>
      </c>
      <c r="G10651" s="6" t="s">
        <v>36457</v>
      </c>
      <c r="H10651" s="79">
        <v>25165.195115999999</v>
      </c>
    </row>
    <row r="10652" spans="1:8" x14ac:dyDescent="0.2">
      <c r="A10652" s="6">
        <v>30127405</v>
      </c>
      <c r="B10652" s="6" t="s">
        <v>36458</v>
      </c>
      <c r="C10652" s="6" t="s">
        <v>15558</v>
      </c>
      <c r="D10652" s="6" t="s">
        <v>18044</v>
      </c>
      <c r="E10652" s="6" t="s">
        <v>5638</v>
      </c>
      <c r="F10652" s="6" t="s">
        <v>36459</v>
      </c>
      <c r="G10652" s="6" t="s">
        <v>36460</v>
      </c>
      <c r="H10652" s="79">
        <v>25169.261184999999</v>
      </c>
    </row>
    <row r="10653" spans="1:8" x14ac:dyDescent="0.2">
      <c r="A10653" s="6">
        <v>30104549</v>
      </c>
      <c r="B10653" s="6" t="s">
        <v>36461</v>
      </c>
      <c r="C10653" s="6" t="s">
        <v>10829</v>
      </c>
      <c r="D10653" s="6" t="s">
        <v>6122</v>
      </c>
      <c r="E10653" s="6" t="s">
        <v>5638</v>
      </c>
      <c r="F10653" s="6" t="s">
        <v>36462</v>
      </c>
      <c r="G10653" s="6" t="s">
        <v>36463</v>
      </c>
      <c r="H10653" s="79">
        <v>25173.024399000002</v>
      </c>
    </row>
    <row r="10654" spans="1:8" x14ac:dyDescent="0.2">
      <c r="A10654" s="6">
        <v>30358030</v>
      </c>
      <c r="B10654" s="6" t="s">
        <v>36464</v>
      </c>
      <c r="C10654" s="6" t="s">
        <v>15558</v>
      </c>
      <c r="D10654" s="6" t="s">
        <v>6122</v>
      </c>
      <c r="E10654" s="6" t="s">
        <v>5638</v>
      </c>
      <c r="F10654" s="6" t="s">
        <v>36465</v>
      </c>
      <c r="G10654" s="6" t="s">
        <v>36466</v>
      </c>
      <c r="H10654" s="79">
        <v>25173.024399000002</v>
      </c>
    </row>
    <row r="10655" spans="1:8" x14ac:dyDescent="0.2">
      <c r="A10655" s="6">
        <v>30100229</v>
      </c>
      <c r="B10655" s="6" t="s">
        <v>36467</v>
      </c>
      <c r="C10655" s="6" t="s">
        <v>15562</v>
      </c>
      <c r="D10655" s="6" t="s">
        <v>6122</v>
      </c>
      <c r="E10655" s="6" t="s">
        <v>5638</v>
      </c>
      <c r="F10655" s="6" t="s">
        <v>36468</v>
      </c>
      <c r="G10655" s="6" t="s">
        <v>36469</v>
      </c>
      <c r="H10655" s="79">
        <v>25173.024399000002</v>
      </c>
    </row>
    <row r="10656" spans="1:8" x14ac:dyDescent="0.2">
      <c r="A10656" s="6">
        <v>30334045</v>
      </c>
      <c r="B10656" s="6" t="s">
        <v>36470</v>
      </c>
      <c r="C10656" s="6" t="s">
        <v>15566</v>
      </c>
      <c r="D10656" s="6" t="s">
        <v>6122</v>
      </c>
      <c r="E10656" s="6" t="s">
        <v>5638</v>
      </c>
      <c r="F10656" s="6" t="s">
        <v>36471</v>
      </c>
      <c r="G10656" s="6" t="s">
        <v>36472</v>
      </c>
      <c r="H10656" s="79">
        <v>25173.024399000002</v>
      </c>
    </row>
    <row r="10657" spans="1:8" x14ac:dyDescent="0.2">
      <c r="A10657" s="6">
        <v>30048433</v>
      </c>
      <c r="B10657" s="6" t="s">
        <v>36473</v>
      </c>
      <c r="C10657" s="6" t="s">
        <v>6953</v>
      </c>
      <c r="D10657" s="6" t="s">
        <v>17969</v>
      </c>
      <c r="E10657" s="6" t="s">
        <v>5893</v>
      </c>
      <c r="F10657" s="6" t="s">
        <v>36474</v>
      </c>
      <c r="G10657" s="6" t="s">
        <v>36475</v>
      </c>
      <c r="H10657" s="79">
        <v>25216.648533</v>
      </c>
    </row>
    <row r="10658" spans="1:8" x14ac:dyDescent="0.2">
      <c r="A10658" s="6">
        <v>30140524</v>
      </c>
      <c r="B10658" s="6" t="s">
        <v>36476</v>
      </c>
      <c r="C10658" s="6" t="s">
        <v>6953</v>
      </c>
      <c r="D10658" s="6" t="s">
        <v>17973</v>
      </c>
      <c r="E10658" s="6" t="s">
        <v>5893</v>
      </c>
      <c r="F10658" s="6" t="s">
        <v>36477</v>
      </c>
      <c r="G10658" s="6" t="s">
        <v>36478</v>
      </c>
      <c r="H10658" s="79">
        <v>25216.648533</v>
      </c>
    </row>
    <row r="10659" spans="1:8" x14ac:dyDescent="0.2">
      <c r="A10659" s="6">
        <v>30022781</v>
      </c>
      <c r="B10659" s="6" t="s">
        <v>36479</v>
      </c>
      <c r="C10659" s="6" t="s">
        <v>5997</v>
      </c>
      <c r="D10659" s="6" t="s">
        <v>18870</v>
      </c>
      <c r="E10659" s="6" t="s">
        <v>5638</v>
      </c>
      <c r="F10659" s="6" t="s">
        <v>36480</v>
      </c>
      <c r="G10659" s="6" t="s">
        <v>36481</v>
      </c>
      <c r="H10659" s="79">
        <v>25261.317608000001</v>
      </c>
    </row>
    <row r="10660" spans="1:8" x14ac:dyDescent="0.2">
      <c r="A10660" s="6">
        <v>30137352</v>
      </c>
      <c r="B10660" s="6" t="s">
        <v>36482</v>
      </c>
      <c r="C10660" s="6" t="s">
        <v>5718</v>
      </c>
      <c r="D10660" s="6" t="s">
        <v>24707</v>
      </c>
      <c r="E10660" s="6" t="s">
        <v>18414</v>
      </c>
      <c r="F10660" s="6" t="s">
        <v>36483</v>
      </c>
      <c r="G10660" s="6" t="s">
        <v>36484</v>
      </c>
      <c r="H10660" s="79">
        <v>25262.804222999999</v>
      </c>
    </row>
    <row r="10661" spans="1:8" x14ac:dyDescent="0.2">
      <c r="A10661" s="6">
        <v>30135455</v>
      </c>
      <c r="B10661" s="6" t="s">
        <v>36485</v>
      </c>
      <c r="C10661" s="6" t="s">
        <v>5718</v>
      </c>
      <c r="D10661" s="6" t="s">
        <v>24719</v>
      </c>
      <c r="E10661" s="6" t="s">
        <v>5893</v>
      </c>
      <c r="F10661" s="6" t="s">
        <v>36486</v>
      </c>
      <c r="G10661" s="6" t="s">
        <v>36487</v>
      </c>
      <c r="H10661" s="79">
        <v>25262.804222999999</v>
      </c>
    </row>
    <row r="10662" spans="1:8" x14ac:dyDescent="0.2">
      <c r="A10662" s="6">
        <v>30229835</v>
      </c>
      <c r="B10662" s="6" t="s">
        <v>36488</v>
      </c>
      <c r="C10662" s="6" t="s">
        <v>5985</v>
      </c>
      <c r="D10662" s="6" t="s">
        <v>18870</v>
      </c>
      <c r="E10662" s="6" t="s">
        <v>5638</v>
      </c>
      <c r="F10662" s="6" t="s">
        <v>36489</v>
      </c>
      <c r="G10662" s="6" t="s">
        <v>36490</v>
      </c>
      <c r="H10662" s="79">
        <v>25322.742392</v>
      </c>
    </row>
    <row r="10663" spans="1:8" x14ac:dyDescent="0.2">
      <c r="A10663" s="6">
        <v>30338760</v>
      </c>
      <c r="B10663" s="6" t="s">
        <v>36491</v>
      </c>
      <c r="C10663" s="6" t="s">
        <v>5770</v>
      </c>
      <c r="D10663" s="6" t="s">
        <v>6744</v>
      </c>
      <c r="E10663" s="6" t="s">
        <v>5638</v>
      </c>
      <c r="F10663" s="6" t="s">
        <v>36492</v>
      </c>
      <c r="G10663" s="6" t="s">
        <v>36493</v>
      </c>
      <c r="H10663" s="79">
        <v>25324.963542000001</v>
      </c>
    </row>
    <row r="10664" spans="1:8" x14ac:dyDescent="0.2">
      <c r="A10664" s="6">
        <v>30181587</v>
      </c>
      <c r="B10664" s="6" t="s">
        <v>36494</v>
      </c>
      <c r="C10664" s="6" t="s">
        <v>5772</v>
      </c>
      <c r="D10664" s="6" t="s">
        <v>6744</v>
      </c>
      <c r="E10664" s="6" t="s">
        <v>5638</v>
      </c>
      <c r="F10664" s="6" t="s">
        <v>36495</v>
      </c>
      <c r="G10664" s="6" t="s">
        <v>36496</v>
      </c>
      <c r="H10664" s="79">
        <v>25324.963542000001</v>
      </c>
    </row>
    <row r="10665" spans="1:8" x14ac:dyDescent="0.2">
      <c r="A10665" s="6">
        <v>30257388</v>
      </c>
      <c r="B10665" s="6" t="s">
        <v>36497</v>
      </c>
      <c r="C10665" s="6" t="s">
        <v>5776</v>
      </c>
      <c r="D10665" s="6" t="s">
        <v>6744</v>
      </c>
      <c r="E10665" s="6" t="s">
        <v>5638</v>
      </c>
      <c r="F10665" s="6" t="s">
        <v>36498</v>
      </c>
      <c r="G10665" s="6" t="s">
        <v>36499</v>
      </c>
      <c r="H10665" s="79">
        <v>25324.963542000001</v>
      </c>
    </row>
    <row r="10666" spans="1:8" x14ac:dyDescent="0.2">
      <c r="A10666" s="6">
        <v>30101402</v>
      </c>
      <c r="B10666" s="6" t="s">
        <v>36500</v>
      </c>
      <c r="C10666" s="6" t="s">
        <v>5779</v>
      </c>
      <c r="D10666" s="6" t="s">
        <v>6744</v>
      </c>
      <c r="E10666" s="6" t="s">
        <v>5638</v>
      </c>
      <c r="F10666" s="6" t="s">
        <v>36501</v>
      </c>
      <c r="G10666" s="6" t="s">
        <v>36502</v>
      </c>
      <c r="H10666" s="79">
        <v>25324.963542000001</v>
      </c>
    </row>
    <row r="10667" spans="1:8" x14ac:dyDescent="0.2">
      <c r="A10667" s="6">
        <v>30232348</v>
      </c>
      <c r="B10667" s="6" t="s">
        <v>36503</v>
      </c>
      <c r="C10667" s="6" t="s">
        <v>5780</v>
      </c>
      <c r="D10667" s="6" t="s">
        <v>6744</v>
      </c>
      <c r="E10667" s="6" t="s">
        <v>5638</v>
      </c>
      <c r="F10667" s="6" t="s">
        <v>36504</v>
      </c>
      <c r="G10667" s="6" t="s">
        <v>36505</v>
      </c>
      <c r="H10667" s="79">
        <v>25324.963542000001</v>
      </c>
    </row>
    <row r="10668" spans="1:8" x14ac:dyDescent="0.2">
      <c r="A10668" s="6">
        <v>30326042</v>
      </c>
      <c r="B10668" s="6" t="s">
        <v>36506</v>
      </c>
      <c r="C10668" s="6" t="s">
        <v>7278</v>
      </c>
      <c r="D10668" s="6" t="s">
        <v>22958</v>
      </c>
      <c r="E10668" s="6" t="s">
        <v>5638</v>
      </c>
      <c r="F10668" s="6" t="s">
        <v>36507</v>
      </c>
      <c r="G10668" s="6" t="s">
        <v>36508</v>
      </c>
      <c r="H10668" s="79">
        <v>25349.254385</v>
      </c>
    </row>
    <row r="10669" spans="1:8" x14ac:dyDescent="0.2">
      <c r="A10669" s="6">
        <v>30053694</v>
      </c>
      <c r="B10669" s="6" t="s">
        <v>36509</v>
      </c>
      <c r="C10669" s="6" t="s">
        <v>7278</v>
      </c>
      <c r="D10669" s="6" t="s">
        <v>7351</v>
      </c>
      <c r="E10669" s="6" t="s">
        <v>5638</v>
      </c>
      <c r="F10669" s="6" t="s">
        <v>36510</v>
      </c>
      <c r="G10669" s="6" t="s">
        <v>36511</v>
      </c>
      <c r="H10669" s="79">
        <v>25349.254385</v>
      </c>
    </row>
    <row r="10670" spans="1:8" x14ac:dyDescent="0.2">
      <c r="A10670" s="6">
        <v>30325492</v>
      </c>
      <c r="B10670" s="6" t="s">
        <v>36512</v>
      </c>
      <c r="C10670" s="6" t="s">
        <v>36513</v>
      </c>
      <c r="D10670" s="6" t="s">
        <v>24703</v>
      </c>
      <c r="E10670" s="6" t="s">
        <v>18414</v>
      </c>
      <c r="F10670" s="6" t="s">
        <v>36514</v>
      </c>
      <c r="G10670" s="6" t="s">
        <v>36515</v>
      </c>
      <c r="H10670" s="79">
        <v>25450.103227</v>
      </c>
    </row>
    <row r="10671" spans="1:8" x14ac:dyDescent="0.2">
      <c r="A10671" s="6">
        <v>30059610</v>
      </c>
      <c r="B10671" s="6" t="s">
        <v>36516</v>
      </c>
      <c r="C10671" s="6" t="s">
        <v>36517</v>
      </c>
      <c r="D10671" s="6" t="s">
        <v>24703</v>
      </c>
      <c r="E10671" s="6" t="s">
        <v>18414</v>
      </c>
      <c r="F10671" s="6" t="s">
        <v>36518</v>
      </c>
      <c r="G10671" s="6" t="s">
        <v>36519</v>
      </c>
      <c r="H10671" s="79">
        <v>25465.146956000001</v>
      </c>
    </row>
    <row r="10672" spans="1:8" x14ac:dyDescent="0.2">
      <c r="A10672" s="6">
        <v>30312085</v>
      </c>
      <c r="B10672" s="6" t="s">
        <v>36520</v>
      </c>
      <c r="C10672" s="6" t="s">
        <v>5690</v>
      </c>
      <c r="D10672" s="6" t="s">
        <v>28070</v>
      </c>
      <c r="E10672" s="6" t="s">
        <v>5638</v>
      </c>
      <c r="F10672" s="6" t="s">
        <v>36521</v>
      </c>
      <c r="G10672" s="6" t="s">
        <v>36520</v>
      </c>
      <c r="H10672" s="79">
        <v>25510.590125999999</v>
      </c>
    </row>
    <row r="10673" spans="1:8" x14ac:dyDescent="0.2">
      <c r="A10673" s="6">
        <v>30232508</v>
      </c>
      <c r="B10673" s="6" t="s">
        <v>36522</v>
      </c>
      <c r="C10673" s="6" t="s">
        <v>5682</v>
      </c>
      <c r="D10673" s="6" t="s">
        <v>18358</v>
      </c>
      <c r="E10673" s="6" t="s">
        <v>5638</v>
      </c>
      <c r="F10673" s="6" t="s">
        <v>36523</v>
      </c>
      <c r="G10673" s="6" t="s">
        <v>36524</v>
      </c>
      <c r="H10673" s="79">
        <v>25526.333105999998</v>
      </c>
    </row>
    <row r="10674" spans="1:8" x14ac:dyDescent="0.2">
      <c r="A10674" s="6">
        <v>30303455</v>
      </c>
      <c r="B10674" s="6" t="s">
        <v>36525</v>
      </c>
      <c r="C10674" s="6" t="s">
        <v>6105</v>
      </c>
      <c r="D10674" s="6" t="s">
        <v>17969</v>
      </c>
      <c r="E10674" s="6" t="s">
        <v>5893</v>
      </c>
      <c r="F10674" s="6" t="s">
        <v>36526</v>
      </c>
      <c r="G10674" s="6" t="s">
        <v>36527</v>
      </c>
      <c r="H10674" s="79">
        <v>25546.358307999999</v>
      </c>
    </row>
    <row r="10675" spans="1:8" x14ac:dyDescent="0.2">
      <c r="A10675" s="6">
        <v>30190689</v>
      </c>
      <c r="B10675" s="6" t="s">
        <v>36528</v>
      </c>
      <c r="C10675" s="6" t="s">
        <v>6109</v>
      </c>
      <c r="D10675" s="6" t="s">
        <v>17969</v>
      </c>
      <c r="E10675" s="6" t="s">
        <v>5893</v>
      </c>
      <c r="F10675" s="6" t="s">
        <v>36529</v>
      </c>
      <c r="G10675" s="6" t="s">
        <v>36530</v>
      </c>
      <c r="H10675" s="79">
        <v>25546.358307999999</v>
      </c>
    </row>
    <row r="10676" spans="1:8" x14ac:dyDescent="0.2">
      <c r="A10676" s="6">
        <v>30141889</v>
      </c>
      <c r="B10676" s="6" t="s">
        <v>36531</v>
      </c>
      <c r="C10676" s="6" t="s">
        <v>6105</v>
      </c>
      <c r="D10676" s="6" t="s">
        <v>17973</v>
      </c>
      <c r="E10676" s="6" t="s">
        <v>5893</v>
      </c>
      <c r="F10676" s="6" t="s">
        <v>36532</v>
      </c>
      <c r="G10676" s="6" t="s">
        <v>36533</v>
      </c>
      <c r="H10676" s="79">
        <v>25546.358307999999</v>
      </c>
    </row>
    <row r="10677" spans="1:8" x14ac:dyDescent="0.2">
      <c r="A10677" s="6">
        <v>30428044</v>
      </c>
      <c r="B10677" s="6" t="s">
        <v>36534</v>
      </c>
      <c r="C10677" s="6" t="s">
        <v>6109</v>
      </c>
      <c r="D10677" s="6" t="s">
        <v>17973</v>
      </c>
      <c r="E10677" s="6" t="s">
        <v>5893</v>
      </c>
      <c r="F10677" s="6" t="s">
        <v>36535</v>
      </c>
      <c r="G10677" s="6" t="s">
        <v>36536</v>
      </c>
      <c r="H10677" s="79">
        <v>25546.358307999999</v>
      </c>
    </row>
    <row r="10678" spans="1:8" x14ac:dyDescent="0.2">
      <c r="A10678" s="6">
        <v>30023631</v>
      </c>
      <c r="B10678" s="6" t="s">
        <v>36537</v>
      </c>
      <c r="C10678" s="6" t="s">
        <v>10817</v>
      </c>
      <c r="D10678" s="6" t="s">
        <v>17993</v>
      </c>
      <c r="E10678" s="6" t="s">
        <v>15819</v>
      </c>
      <c r="F10678" s="6" t="s">
        <v>36538</v>
      </c>
      <c r="G10678" s="6" t="s">
        <v>36539</v>
      </c>
      <c r="H10678" s="79">
        <v>25560.443436000001</v>
      </c>
    </row>
    <row r="10679" spans="1:8" x14ac:dyDescent="0.2">
      <c r="A10679" s="6">
        <v>30231952</v>
      </c>
      <c r="B10679" s="6" t="s">
        <v>36540</v>
      </c>
      <c r="C10679" s="6" t="s">
        <v>10817</v>
      </c>
      <c r="D10679" s="6" t="s">
        <v>17997</v>
      </c>
      <c r="E10679" s="6" t="s">
        <v>15819</v>
      </c>
      <c r="F10679" s="6" t="s">
        <v>36541</v>
      </c>
      <c r="G10679" s="6" t="s">
        <v>36542</v>
      </c>
      <c r="H10679" s="79">
        <v>25560.443436000001</v>
      </c>
    </row>
    <row r="10680" spans="1:8" x14ac:dyDescent="0.2">
      <c r="A10680" s="6">
        <v>30168204</v>
      </c>
      <c r="B10680" s="6" t="s">
        <v>36543</v>
      </c>
      <c r="C10680" s="6" t="s">
        <v>6604</v>
      </c>
      <c r="D10680" s="6" t="s">
        <v>7351</v>
      </c>
      <c r="E10680" s="6" t="s">
        <v>5638</v>
      </c>
      <c r="F10680" s="6" t="s">
        <v>36544</v>
      </c>
      <c r="G10680" s="6" t="s">
        <v>36545</v>
      </c>
      <c r="H10680" s="79">
        <v>25562.435047999999</v>
      </c>
    </row>
    <row r="10681" spans="1:8" x14ac:dyDescent="0.2">
      <c r="A10681" s="6">
        <v>30003624</v>
      </c>
      <c r="B10681" s="6" t="s">
        <v>36546</v>
      </c>
      <c r="C10681" s="6" t="s">
        <v>6604</v>
      </c>
      <c r="D10681" s="6" t="s">
        <v>7755</v>
      </c>
      <c r="E10681" s="6" t="s">
        <v>5638</v>
      </c>
      <c r="F10681" s="6" t="s">
        <v>36547</v>
      </c>
      <c r="G10681" s="6" t="s">
        <v>36548</v>
      </c>
      <c r="H10681" s="79">
        <v>25562.435047999999</v>
      </c>
    </row>
    <row r="10682" spans="1:8" x14ac:dyDescent="0.2">
      <c r="A10682" s="6">
        <v>30385301</v>
      </c>
      <c r="B10682" s="6" t="s">
        <v>36549</v>
      </c>
      <c r="C10682" s="6" t="s">
        <v>6624</v>
      </c>
      <c r="D10682" s="6" t="s">
        <v>6122</v>
      </c>
      <c r="E10682" s="6" t="s">
        <v>5638</v>
      </c>
      <c r="F10682" s="6" t="s">
        <v>36550</v>
      </c>
      <c r="G10682" s="6" t="s">
        <v>36551</v>
      </c>
      <c r="H10682" s="79">
        <v>25587.831364000001</v>
      </c>
    </row>
    <row r="10683" spans="1:8" x14ac:dyDescent="0.2">
      <c r="A10683" s="6">
        <v>30142159</v>
      </c>
      <c r="B10683" s="6" t="s">
        <v>36552</v>
      </c>
      <c r="C10683" s="6" t="s">
        <v>6628</v>
      </c>
      <c r="D10683" s="6" t="s">
        <v>6122</v>
      </c>
      <c r="E10683" s="6" t="s">
        <v>5638</v>
      </c>
      <c r="F10683" s="6" t="s">
        <v>36553</v>
      </c>
      <c r="G10683" s="6" t="s">
        <v>36554</v>
      </c>
      <c r="H10683" s="79">
        <v>25587.831364000001</v>
      </c>
    </row>
    <row r="10684" spans="1:8" x14ac:dyDescent="0.2">
      <c r="A10684" s="6">
        <v>30322703</v>
      </c>
      <c r="B10684" s="6" t="s">
        <v>36555</v>
      </c>
      <c r="C10684" s="6" t="s">
        <v>8699</v>
      </c>
      <c r="D10684" s="6" t="s">
        <v>6122</v>
      </c>
      <c r="E10684" s="6" t="s">
        <v>5638</v>
      </c>
      <c r="F10684" s="6" t="s">
        <v>36556</v>
      </c>
      <c r="G10684" s="6" t="s">
        <v>36557</v>
      </c>
      <c r="H10684" s="79">
        <v>25587.831364000001</v>
      </c>
    </row>
    <row r="10685" spans="1:8" x14ac:dyDescent="0.2">
      <c r="A10685" s="6">
        <v>30079805</v>
      </c>
      <c r="B10685" s="6" t="s">
        <v>36558</v>
      </c>
      <c r="C10685" s="6" t="s">
        <v>8703</v>
      </c>
      <c r="D10685" s="6" t="s">
        <v>6122</v>
      </c>
      <c r="E10685" s="6" t="s">
        <v>5638</v>
      </c>
      <c r="F10685" s="6" t="s">
        <v>36559</v>
      </c>
      <c r="G10685" s="6" t="s">
        <v>36560</v>
      </c>
      <c r="H10685" s="79">
        <v>25587.831364000001</v>
      </c>
    </row>
    <row r="10686" spans="1:8" x14ac:dyDescent="0.2">
      <c r="A10686" s="6">
        <v>30424486</v>
      </c>
      <c r="B10686" s="6" t="s">
        <v>36561</v>
      </c>
      <c r="C10686" s="6" t="s">
        <v>8707</v>
      </c>
      <c r="D10686" s="6" t="s">
        <v>6122</v>
      </c>
      <c r="E10686" s="6" t="s">
        <v>5638</v>
      </c>
      <c r="F10686" s="6" t="s">
        <v>36562</v>
      </c>
      <c r="G10686" s="6" t="s">
        <v>36563</v>
      </c>
      <c r="H10686" s="79">
        <v>25587.831364000001</v>
      </c>
    </row>
    <row r="10687" spans="1:8" x14ac:dyDescent="0.2">
      <c r="A10687" s="6">
        <v>30158376</v>
      </c>
      <c r="B10687" s="6" t="s">
        <v>36564</v>
      </c>
      <c r="C10687" s="6" t="s">
        <v>8711</v>
      </c>
      <c r="D10687" s="6" t="s">
        <v>6122</v>
      </c>
      <c r="E10687" s="6" t="s">
        <v>5638</v>
      </c>
      <c r="F10687" s="6" t="s">
        <v>36565</v>
      </c>
      <c r="G10687" s="6" t="s">
        <v>36566</v>
      </c>
      <c r="H10687" s="79">
        <v>25587.831364000001</v>
      </c>
    </row>
    <row r="10688" spans="1:8" x14ac:dyDescent="0.2">
      <c r="A10688" s="6">
        <v>30028639</v>
      </c>
      <c r="B10688" s="6" t="s">
        <v>36567</v>
      </c>
      <c r="C10688" s="6" t="s">
        <v>6628</v>
      </c>
      <c r="D10688" s="6" t="s">
        <v>17993</v>
      </c>
      <c r="E10688" s="6" t="s">
        <v>15819</v>
      </c>
      <c r="F10688" s="6" t="s">
        <v>36568</v>
      </c>
      <c r="G10688" s="6" t="s">
        <v>36569</v>
      </c>
      <c r="H10688" s="79">
        <v>25687.177815999999</v>
      </c>
    </row>
    <row r="10689" spans="1:8" x14ac:dyDescent="0.2">
      <c r="A10689" s="6">
        <v>30314374</v>
      </c>
      <c r="B10689" s="6" t="s">
        <v>36570</v>
      </c>
      <c r="C10689" s="6" t="s">
        <v>8699</v>
      </c>
      <c r="D10689" s="6" t="s">
        <v>17993</v>
      </c>
      <c r="E10689" s="6" t="s">
        <v>15819</v>
      </c>
      <c r="F10689" s="6" t="s">
        <v>36571</v>
      </c>
      <c r="G10689" s="6" t="s">
        <v>36572</v>
      </c>
      <c r="H10689" s="79">
        <v>25687.177815999999</v>
      </c>
    </row>
    <row r="10690" spans="1:8" x14ac:dyDescent="0.2">
      <c r="A10690" s="6">
        <v>30068725</v>
      </c>
      <c r="B10690" s="6" t="s">
        <v>36573</v>
      </c>
      <c r="C10690" s="6" t="s">
        <v>8703</v>
      </c>
      <c r="D10690" s="6" t="s">
        <v>17993</v>
      </c>
      <c r="E10690" s="6" t="s">
        <v>15819</v>
      </c>
      <c r="F10690" s="6" t="s">
        <v>36574</v>
      </c>
      <c r="G10690" s="6" t="s">
        <v>36575</v>
      </c>
      <c r="H10690" s="79">
        <v>25687.177815999999</v>
      </c>
    </row>
    <row r="10691" spans="1:8" x14ac:dyDescent="0.2">
      <c r="A10691" s="6">
        <v>30264826</v>
      </c>
      <c r="B10691" s="6" t="s">
        <v>36576</v>
      </c>
      <c r="C10691" s="6" t="s">
        <v>6628</v>
      </c>
      <c r="D10691" s="6" t="s">
        <v>17997</v>
      </c>
      <c r="E10691" s="6" t="s">
        <v>15819</v>
      </c>
      <c r="F10691" s="6" t="s">
        <v>36577</v>
      </c>
      <c r="G10691" s="6" t="s">
        <v>36578</v>
      </c>
      <c r="H10691" s="79">
        <v>25687.177815999999</v>
      </c>
    </row>
    <row r="10692" spans="1:8" x14ac:dyDescent="0.2">
      <c r="A10692" s="6">
        <v>30039626</v>
      </c>
      <c r="B10692" s="6" t="s">
        <v>36579</v>
      </c>
      <c r="C10692" s="6" t="s">
        <v>8699</v>
      </c>
      <c r="D10692" s="6" t="s">
        <v>17997</v>
      </c>
      <c r="E10692" s="6" t="s">
        <v>15819</v>
      </c>
      <c r="F10692" s="6" t="s">
        <v>36580</v>
      </c>
      <c r="G10692" s="6" t="s">
        <v>36581</v>
      </c>
      <c r="H10692" s="79">
        <v>25687.177815999999</v>
      </c>
    </row>
    <row r="10693" spans="1:8" x14ac:dyDescent="0.2">
      <c r="A10693" s="6">
        <v>30210899</v>
      </c>
      <c r="B10693" s="6" t="s">
        <v>36582</v>
      </c>
      <c r="C10693" s="6" t="s">
        <v>7715</v>
      </c>
      <c r="D10693" s="6" t="s">
        <v>19176</v>
      </c>
      <c r="E10693" s="6" t="s">
        <v>5893</v>
      </c>
      <c r="F10693" s="6" t="s">
        <v>36583</v>
      </c>
      <c r="G10693" s="6" t="s">
        <v>36584</v>
      </c>
      <c r="H10693" s="79">
        <v>25718.368939</v>
      </c>
    </row>
    <row r="10694" spans="1:8" x14ac:dyDescent="0.2">
      <c r="A10694" s="6">
        <v>30012524</v>
      </c>
      <c r="B10694" s="6" t="s">
        <v>36585</v>
      </c>
      <c r="C10694" s="6" t="s">
        <v>7715</v>
      </c>
      <c r="D10694" s="6" t="s">
        <v>19180</v>
      </c>
      <c r="E10694" s="6" t="s">
        <v>5893</v>
      </c>
      <c r="F10694" s="6" t="s">
        <v>36586</v>
      </c>
      <c r="G10694" s="6" t="s">
        <v>36587</v>
      </c>
      <c r="H10694" s="79">
        <v>25718.368939</v>
      </c>
    </row>
    <row r="10695" spans="1:8" x14ac:dyDescent="0.2">
      <c r="A10695" s="6">
        <v>30317549</v>
      </c>
      <c r="B10695" s="6" t="s">
        <v>36588</v>
      </c>
      <c r="C10695" s="6" t="s">
        <v>7723</v>
      </c>
      <c r="D10695" s="6" t="s">
        <v>19176</v>
      </c>
      <c r="E10695" s="6" t="s">
        <v>5893</v>
      </c>
      <c r="F10695" s="6" t="s">
        <v>36589</v>
      </c>
      <c r="G10695" s="6" t="s">
        <v>36590</v>
      </c>
      <c r="H10695" s="79">
        <v>25751.739608</v>
      </c>
    </row>
    <row r="10696" spans="1:8" x14ac:dyDescent="0.2">
      <c r="A10696" s="6">
        <v>30379540</v>
      </c>
      <c r="B10696" s="6" t="s">
        <v>36591</v>
      </c>
      <c r="C10696" s="6" t="s">
        <v>36592</v>
      </c>
      <c r="D10696" s="6" t="s">
        <v>24703</v>
      </c>
      <c r="E10696" s="6" t="s">
        <v>18414</v>
      </c>
      <c r="F10696" s="6" t="s">
        <v>36593</v>
      </c>
      <c r="G10696" s="6" t="s">
        <v>36594</v>
      </c>
      <c r="H10696" s="79">
        <v>25769.813576</v>
      </c>
    </row>
    <row r="10697" spans="1:8" x14ac:dyDescent="0.2">
      <c r="A10697" s="6">
        <v>30171096</v>
      </c>
      <c r="B10697" s="6" t="s">
        <v>36595</v>
      </c>
      <c r="C10697" s="6" t="s">
        <v>5725</v>
      </c>
      <c r="D10697" s="6" t="s">
        <v>24707</v>
      </c>
      <c r="E10697" s="6" t="s">
        <v>18414</v>
      </c>
      <c r="F10697" s="6" t="s">
        <v>36596</v>
      </c>
      <c r="G10697" s="6" t="s">
        <v>36597</v>
      </c>
      <c r="H10697" s="79">
        <v>25855.913928999998</v>
      </c>
    </row>
    <row r="10698" spans="1:8" x14ac:dyDescent="0.2">
      <c r="A10698" s="6">
        <v>30248105</v>
      </c>
      <c r="B10698" s="6" t="s">
        <v>36598</v>
      </c>
      <c r="C10698" s="6" t="s">
        <v>5725</v>
      </c>
      <c r="D10698" s="6" t="s">
        <v>24719</v>
      </c>
      <c r="E10698" s="6" t="s">
        <v>5893</v>
      </c>
      <c r="F10698" s="6" t="s">
        <v>36599</v>
      </c>
      <c r="G10698" s="6" t="s">
        <v>36600</v>
      </c>
      <c r="H10698" s="79">
        <v>25855.913928999998</v>
      </c>
    </row>
    <row r="10699" spans="1:8" x14ac:dyDescent="0.2">
      <c r="A10699" s="6">
        <v>30306754</v>
      </c>
      <c r="B10699" s="6" t="s">
        <v>36601</v>
      </c>
      <c r="C10699" s="6" t="s">
        <v>5776</v>
      </c>
      <c r="D10699" s="6" t="s">
        <v>17969</v>
      </c>
      <c r="E10699" s="6" t="s">
        <v>5893</v>
      </c>
      <c r="F10699" s="6" t="s">
        <v>36602</v>
      </c>
      <c r="G10699" s="6" t="s">
        <v>36603</v>
      </c>
      <c r="H10699" s="79">
        <v>25912.110094</v>
      </c>
    </row>
    <row r="10700" spans="1:8" x14ac:dyDescent="0.2">
      <c r="A10700" s="6">
        <v>30366869</v>
      </c>
      <c r="B10700" s="6" t="s">
        <v>36604</v>
      </c>
      <c r="C10700" s="6" t="s">
        <v>5772</v>
      </c>
      <c r="D10700" s="6" t="s">
        <v>17973</v>
      </c>
      <c r="E10700" s="6" t="s">
        <v>5893</v>
      </c>
      <c r="F10700" s="6" t="s">
        <v>36605</v>
      </c>
      <c r="G10700" s="6" t="s">
        <v>36606</v>
      </c>
      <c r="H10700" s="79">
        <v>25912.110094</v>
      </c>
    </row>
    <row r="10701" spans="1:8" x14ac:dyDescent="0.2">
      <c r="A10701" s="6">
        <v>30119884</v>
      </c>
      <c r="B10701" s="6" t="s">
        <v>36607</v>
      </c>
      <c r="C10701" s="6" t="s">
        <v>5776</v>
      </c>
      <c r="D10701" s="6" t="s">
        <v>17973</v>
      </c>
      <c r="E10701" s="6" t="s">
        <v>5893</v>
      </c>
      <c r="F10701" s="6" t="s">
        <v>36608</v>
      </c>
      <c r="G10701" s="6" t="s">
        <v>36609</v>
      </c>
      <c r="H10701" s="79">
        <v>25912.110094</v>
      </c>
    </row>
    <row r="10702" spans="1:8" x14ac:dyDescent="0.2">
      <c r="A10702" s="6">
        <v>30195924</v>
      </c>
      <c r="B10702" s="6" t="s">
        <v>36610</v>
      </c>
      <c r="C10702" s="6" t="s">
        <v>36611</v>
      </c>
      <c r="D10702" s="6" t="s">
        <v>24703</v>
      </c>
      <c r="E10702" s="6" t="s">
        <v>18414</v>
      </c>
      <c r="F10702" s="6" t="s">
        <v>36612</v>
      </c>
      <c r="G10702" s="6" t="s">
        <v>36613</v>
      </c>
      <c r="H10702" s="79">
        <v>25917.465566999999</v>
      </c>
    </row>
    <row r="10703" spans="1:8" x14ac:dyDescent="0.2">
      <c r="A10703" s="6">
        <v>30024345</v>
      </c>
      <c r="B10703" s="6" t="s">
        <v>36614</v>
      </c>
      <c r="C10703" s="6" t="s">
        <v>8065</v>
      </c>
      <c r="D10703" s="6" t="s">
        <v>28070</v>
      </c>
      <c r="E10703" s="6" t="s">
        <v>5638</v>
      </c>
      <c r="F10703" s="6" t="s">
        <v>36615</v>
      </c>
      <c r="G10703" s="6" t="s">
        <v>36616</v>
      </c>
      <c r="H10703" s="79">
        <v>26033.947977</v>
      </c>
    </row>
    <row r="10704" spans="1:8" x14ac:dyDescent="0.2">
      <c r="A10704" s="6">
        <v>30014713</v>
      </c>
      <c r="B10704" s="6" t="s">
        <v>36617</v>
      </c>
      <c r="C10704" s="6" t="s">
        <v>36618</v>
      </c>
      <c r="D10704" s="6" t="s">
        <v>24703</v>
      </c>
      <c r="E10704" s="6" t="s">
        <v>18414</v>
      </c>
      <c r="F10704" s="6" t="s">
        <v>36619</v>
      </c>
      <c r="G10704" s="6" t="s">
        <v>36620</v>
      </c>
      <c r="H10704" s="79">
        <v>26055.584170999999</v>
      </c>
    </row>
    <row r="10705" spans="1:8" x14ac:dyDescent="0.2">
      <c r="A10705" s="6">
        <v>30280912</v>
      </c>
      <c r="B10705" s="6" t="s">
        <v>36621</v>
      </c>
      <c r="C10705" s="6" t="s">
        <v>5722</v>
      </c>
      <c r="D10705" s="6" t="s">
        <v>24707</v>
      </c>
      <c r="E10705" s="6" t="s">
        <v>18414</v>
      </c>
      <c r="F10705" s="6" t="s">
        <v>36622</v>
      </c>
      <c r="G10705" s="6" t="s">
        <v>36623</v>
      </c>
      <c r="H10705" s="79">
        <v>26127.653608000001</v>
      </c>
    </row>
    <row r="10706" spans="1:8" x14ac:dyDescent="0.2">
      <c r="A10706" s="6">
        <v>30375213</v>
      </c>
      <c r="B10706" s="6" t="s">
        <v>36624</v>
      </c>
      <c r="C10706" s="6" t="s">
        <v>5722</v>
      </c>
      <c r="D10706" s="6" t="s">
        <v>24719</v>
      </c>
      <c r="E10706" s="6" t="s">
        <v>5893</v>
      </c>
      <c r="F10706" s="6" t="s">
        <v>36625</v>
      </c>
      <c r="G10706" s="6" t="s">
        <v>36626</v>
      </c>
      <c r="H10706" s="79">
        <v>26127.653608000001</v>
      </c>
    </row>
    <row r="10707" spans="1:8" x14ac:dyDescent="0.2">
      <c r="A10707" s="6">
        <v>30222914</v>
      </c>
      <c r="B10707" s="6" t="s">
        <v>36627</v>
      </c>
      <c r="C10707" s="6" t="s">
        <v>36628</v>
      </c>
      <c r="D10707" s="6" t="s">
        <v>19351</v>
      </c>
      <c r="E10707" s="6" t="s">
        <v>5893</v>
      </c>
      <c r="F10707" s="6" t="s">
        <v>36629</v>
      </c>
      <c r="G10707" s="6" t="s">
        <v>36630</v>
      </c>
      <c r="H10707" s="79">
        <v>26167.383153999999</v>
      </c>
    </row>
    <row r="10708" spans="1:8" x14ac:dyDescent="0.2">
      <c r="A10708" s="6">
        <v>30312378</v>
      </c>
      <c r="B10708" s="6" t="s">
        <v>36631</v>
      </c>
      <c r="C10708" s="6" t="s">
        <v>19461</v>
      </c>
      <c r="D10708" s="6" t="s">
        <v>20977</v>
      </c>
      <c r="E10708" s="6" t="s">
        <v>5638</v>
      </c>
      <c r="F10708" s="6" t="s">
        <v>36632</v>
      </c>
      <c r="G10708" s="6" t="s">
        <v>36633</v>
      </c>
      <c r="H10708" s="79">
        <v>26167.383153999999</v>
      </c>
    </row>
    <row r="10709" spans="1:8" x14ac:dyDescent="0.2">
      <c r="A10709" s="6">
        <v>30013455</v>
      </c>
      <c r="B10709" s="6" t="s">
        <v>36634</v>
      </c>
      <c r="C10709" s="6" t="s">
        <v>5658</v>
      </c>
      <c r="D10709" s="6" t="s">
        <v>27448</v>
      </c>
      <c r="E10709" s="6" t="s">
        <v>5638</v>
      </c>
      <c r="F10709" s="6" t="s">
        <v>36635</v>
      </c>
      <c r="G10709" s="6" t="s">
        <v>36636</v>
      </c>
      <c r="H10709" s="79">
        <v>26205.572770999999</v>
      </c>
    </row>
    <row r="10710" spans="1:8" x14ac:dyDescent="0.2">
      <c r="A10710" s="6">
        <v>30055002</v>
      </c>
      <c r="B10710" s="6" t="s">
        <v>36637</v>
      </c>
      <c r="C10710" s="6" t="s">
        <v>36638</v>
      </c>
      <c r="D10710" s="6" t="s">
        <v>24703</v>
      </c>
      <c r="E10710" s="6" t="s">
        <v>18414</v>
      </c>
      <c r="F10710" s="6" t="s">
        <v>36639</v>
      </c>
      <c r="G10710" s="6" t="s">
        <v>36640</v>
      </c>
      <c r="H10710" s="79">
        <v>26276.741408000002</v>
      </c>
    </row>
    <row r="10711" spans="1:8" x14ac:dyDescent="0.2">
      <c r="A10711" s="6">
        <v>30080961</v>
      </c>
      <c r="B10711" s="6" t="s">
        <v>36641</v>
      </c>
      <c r="C10711" s="6" t="s">
        <v>36638</v>
      </c>
      <c r="D10711" s="6" t="s">
        <v>33383</v>
      </c>
      <c r="E10711" s="6" t="s">
        <v>18414</v>
      </c>
      <c r="F10711" s="6" t="s">
        <v>36642</v>
      </c>
      <c r="G10711" s="6" t="s">
        <v>36643</v>
      </c>
      <c r="H10711" s="79">
        <v>26276.741408000002</v>
      </c>
    </row>
    <row r="10712" spans="1:8" x14ac:dyDescent="0.2">
      <c r="A10712" s="6">
        <v>30318153</v>
      </c>
      <c r="B10712" s="6" t="s">
        <v>36644</v>
      </c>
      <c r="C10712" s="6" t="s">
        <v>8707</v>
      </c>
      <c r="D10712" s="6" t="s">
        <v>17993</v>
      </c>
      <c r="E10712" s="6" t="s">
        <v>15819</v>
      </c>
      <c r="F10712" s="6" t="s">
        <v>36645</v>
      </c>
      <c r="G10712" s="6" t="s">
        <v>36646</v>
      </c>
      <c r="H10712" s="79">
        <v>26279.394413000002</v>
      </c>
    </row>
    <row r="10713" spans="1:8" x14ac:dyDescent="0.2">
      <c r="A10713" s="6">
        <v>30413002</v>
      </c>
      <c r="B10713" s="6" t="s">
        <v>36647</v>
      </c>
      <c r="C10713" s="6" t="s">
        <v>8711</v>
      </c>
      <c r="D10713" s="6" t="s">
        <v>17993</v>
      </c>
      <c r="E10713" s="6" t="s">
        <v>15819</v>
      </c>
      <c r="F10713" s="6" t="s">
        <v>36648</v>
      </c>
      <c r="G10713" s="6" t="s">
        <v>36649</v>
      </c>
      <c r="H10713" s="79">
        <v>26279.394413000002</v>
      </c>
    </row>
    <row r="10714" spans="1:8" x14ac:dyDescent="0.2">
      <c r="A10714" s="6">
        <v>30167498</v>
      </c>
      <c r="B10714" s="6" t="s">
        <v>36650</v>
      </c>
      <c r="C10714" s="6" t="s">
        <v>8715</v>
      </c>
      <c r="D10714" s="6" t="s">
        <v>17993</v>
      </c>
      <c r="E10714" s="6" t="s">
        <v>15819</v>
      </c>
      <c r="F10714" s="6" t="s">
        <v>36651</v>
      </c>
      <c r="G10714" s="6" t="s">
        <v>36652</v>
      </c>
      <c r="H10714" s="79">
        <v>26279.394413000002</v>
      </c>
    </row>
    <row r="10715" spans="1:8" x14ac:dyDescent="0.2">
      <c r="A10715" s="6">
        <v>30114843</v>
      </c>
      <c r="B10715" s="6" t="s">
        <v>36653</v>
      </c>
      <c r="C10715" s="6" t="s">
        <v>8707</v>
      </c>
      <c r="D10715" s="6" t="s">
        <v>17997</v>
      </c>
      <c r="E10715" s="6" t="s">
        <v>15819</v>
      </c>
      <c r="F10715" s="6" t="s">
        <v>36654</v>
      </c>
      <c r="G10715" s="6" t="s">
        <v>36655</v>
      </c>
      <c r="H10715" s="79">
        <v>26279.394413000002</v>
      </c>
    </row>
    <row r="10716" spans="1:8" x14ac:dyDescent="0.2">
      <c r="A10716" s="6">
        <v>30376764</v>
      </c>
      <c r="B10716" s="6" t="s">
        <v>36656</v>
      </c>
      <c r="C10716" s="6" t="s">
        <v>8711</v>
      </c>
      <c r="D10716" s="6" t="s">
        <v>17997</v>
      </c>
      <c r="E10716" s="6" t="s">
        <v>15819</v>
      </c>
      <c r="F10716" s="6" t="s">
        <v>36657</v>
      </c>
      <c r="G10716" s="6" t="s">
        <v>36658</v>
      </c>
      <c r="H10716" s="79">
        <v>26279.394413000002</v>
      </c>
    </row>
    <row r="10717" spans="1:8" x14ac:dyDescent="0.2">
      <c r="A10717" s="6">
        <v>30219474</v>
      </c>
      <c r="B10717" s="6" t="s">
        <v>36659</v>
      </c>
      <c r="C10717" s="6" t="s">
        <v>8715</v>
      </c>
      <c r="D10717" s="6" t="s">
        <v>17997</v>
      </c>
      <c r="E10717" s="6" t="s">
        <v>15819</v>
      </c>
      <c r="F10717" s="6" t="s">
        <v>36660</v>
      </c>
      <c r="G10717" s="6" t="s">
        <v>36661</v>
      </c>
      <c r="H10717" s="79">
        <v>26279.394413000002</v>
      </c>
    </row>
    <row r="10718" spans="1:8" x14ac:dyDescent="0.2">
      <c r="A10718" s="6">
        <v>30047487</v>
      </c>
      <c r="B10718" s="6" t="s">
        <v>36662</v>
      </c>
      <c r="C10718" s="6" t="s">
        <v>36663</v>
      </c>
      <c r="D10718" s="6" t="s">
        <v>24703</v>
      </c>
      <c r="E10718" s="6" t="s">
        <v>18414</v>
      </c>
      <c r="F10718" s="6" t="s">
        <v>36664</v>
      </c>
      <c r="G10718" s="6" t="s">
        <v>36665</v>
      </c>
      <c r="H10718" s="79">
        <v>26338.957784999999</v>
      </c>
    </row>
    <row r="10719" spans="1:8" x14ac:dyDescent="0.2">
      <c r="A10719" s="6">
        <v>30021597</v>
      </c>
      <c r="B10719" s="6" t="s">
        <v>36666</v>
      </c>
      <c r="C10719" s="6" t="s">
        <v>9297</v>
      </c>
      <c r="D10719" s="6" t="s">
        <v>17997</v>
      </c>
      <c r="E10719" s="6" t="s">
        <v>15819</v>
      </c>
      <c r="F10719" s="6" t="s">
        <v>36667</v>
      </c>
      <c r="G10719" s="6" t="s">
        <v>36668</v>
      </c>
      <c r="H10719" s="79">
        <v>26379.827203000001</v>
      </c>
    </row>
    <row r="10720" spans="1:8" x14ac:dyDescent="0.2">
      <c r="A10720" s="6">
        <v>30075175</v>
      </c>
      <c r="B10720" s="6" t="s">
        <v>36669</v>
      </c>
      <c r="C10720" s="6" t="s">
        <v>7628</v>
      </c>
      <c r="D10720" s="6" t="s">
        <v>17969</v>
      </c>
      <c r="E10720" s="6" t="s">
        <v>5893</v>
      </c>
      <c r="F10720" s="6" t="s">
        <v>36670</v>
      </c>
      <c r="G10720" s="6" t="s">
        <v>36671</v>
      </c>
      <c r="H10720" s="79">
        <v>26483.534143000001</v>
      </c>
    </row>
    <row r="10721" spans="1:8" x14ac:dyDescent="0.2">
      <c r="A10721" s="6">
        <v>30283497</v>
      </c>
      <c r="B10721" s="6" t="s">
        <v>36672</v>
      </c>
      <c r="C10721" s="6" t="s">
        <v>7628</v>
      </c>
      <c r="D10721" s="6" t="s">
        <v>17973</v>
      </c>
      <c r="E10721" s="6" t="s">
        <v>5893</v>
      </c>
      <c r="F10721" s="6" t="s">
        <v>36673</v>
      </c>
      <c r="G10721" s="6" t="s">
        <v>36674</v>
      </c>
      <c r="H10721" s="79">
        <v>26483.534143000001</v>
      </c>
    </row>
    <row r="10722" spans="1:8" x14ac:dyDescent="0.2">
      <c r="A10722" s="6">
        <v>30436071</v>
      </c>
      <c r="B10722" s="6" t="s">
        <v>36675</v>
      </c>
      <c r="C10722" s="6" t="s">
        <v>9277</v>
      </c>
      <c r="D10722" s="6" t="s">
        <v>17993</v>
      </c>
      <c r="E10722" s="6" t="s">
        <v>15819</v>
      </c>
      <c r="F10722" s="6" t="s">
        <v>36676</v>
      </c>
      <c r="G10722" s="6" t="s">
        <v>36677</v>
      </c>
      <c r="H10722" s="79">
        <v>26544.845161000001</v>
      </c>
    </row>
    <row r="10723" spans="1:8" x14ac:dyDescent="0.2">
      <c r="A10723" s="6">
        <v>30164974</v>
      </c>
      <c r="B10723" s="6" t="s">
        <v>36678</v>
      </c>
      <c r="C10723" s="6" t="s">
        <v>9277</v>
      </c>
      <c r="D10723" s="6" t="s">
        <v>17997</v>
      </c>
      <c r="E10723" s="6" t="s">
        <v>15819</v>
      </c>
      <c r="F10723" s="6" t="s">
        <v>36679</v>
      </c>
      <c r="G10723" s="6" t="s">
        <v>36680</v>
      </c>
      <c r="H10723" s="79">
        <v>26544.845161000001</v>
      </c>
    </row>
    <row r="10724" spans="1:8" x14ac:dyDescent="0.2">
      <c r="A10724" s="6">
        <v>30143307</v>
      </c>
      <c r="B10724" s="6" t="s">
        <v>36681</v>
      </c>
      <c r="C10724" s="6" t="s">
        <v>7091</v>
      </c>
      <c r="D10724" s="6" t="s">
        <v>28070</v>
      </c>
      <c r="E10724" s="6" t="s">
        <v>5638</v>
      </c>
      <c r="F10724" s="6" t="s">
        <v>36682</v>
      </c>
      <c r="G10724" s="6" t="s">
        <v>36683</v>
      </c>
      <c r="H10724" s="79">
        <v>26544.845161000001</v>
      </c>
    </row>
    <row r="10725" spans="1:8" x14ac:dyDescent="0.2">
      <c r="A10725" s="6">
        <v>30188501</v>
      </c>
      <c r="B10725" s="6" t="s">
        <v>36684</v>
      </c>
      <c r="C10725" s="6" t="s">
        <v>7226</v>
      </c>
      <c r="D10725" s="6" t="s">
        <v>17969</v>
      </c>
      <c r="E10725" s="6" t="s">
        <v>5893</v>
      </c>
      <c r="F10725" s="6" t="s">
        <v>36685</v>
      </c>
      <c r="G10725" s="6" t="s">
        <v>36686</v>
      </c>
      <c r="H10725" s="79">
        <v>26768.291863999999</v>
      </c>
    </row>
    <row r="10726" spans="1:8" x14ac:dyDescent="0.2">
      <c r="A10726" s="6">
        <v>30394468</v>
      </c>
      <c r="B10726" s="6" t="s">
        <v>36687</v>
      </c>
      <c r="C10726" s="6" t="s">
        <v>7230</v>
      </c>
      <c r="D10726" s="6" t="s">
        <v>17969</v>
      </c>
      <c r="E10726" s="6" t="s">
        <v>5893</v>
      </c>
      <c r="F10726" s="6" t="s">
        <v>36688</v>
      </c>
      <c r="G10726" s="6" t="s">
        <v>36689</v>
      </c>
      <c r="H10726" s="79">
        <v>26768.291863999999</v>
      </c>
    </row>
    <row r="10727" spans="1:8" x14ac:dyDescent="0.2">
      <c r="A10727" s="6">
        <v>30256223</v>
      </c>
      <c r="B10727" s="6" t="s">
        <v>36690</v>
      </c>
      <c r="C10727" s="6" t="s">
        <v>7226</v>
      </c>
      <c r="D10727" s="6" t="s">
        <v>17973</v>
      </c>
      <c r="E10727" s="6" t="s">
        <v>5893</v>
      </c>
      <c r="F10727" s="6" t="s">
        <v>36691</v>
      </c>
      <c r="G10727" s="6" t="s">
        <v>36692</v>
      </c>
      <c r="H10727" s="79">
        <v>26768.291863999999</v>
      </c>
    </row>
    <row r="10728" spans="1:8" x14ac:dyDescent="0.2">
      <c r="A10728" s="6">
        <v>30009422</v>
      </c>
      <c r="B10728" s="6" t="s">
        <v>36693</v>
      </c>
      <c r="C10728" s="6" t="s">
        <v>7230</v>
      </c>
      <c r="D10728" s="6" t="s">
        <v>17973</v>
      </c>
      <c r="E10728" s="6" t="s">
        <v>5893</v>
      </c>
      <c r="F10728" s="6" t="s">
        <v>36694</v>
      </c>
      <c r="G10728" s="6" t="s">
        <v>36695</v>
      </c>
      <c r="H10728" s="79">
        <v>26768.291863999999</v>
      </c>
    </row>
    <row r="10729" spans="1:8" x14ac:dyDescent="0.2">
      <c r="A10729" s="6">
        <v>30336847</v>
      </c>
      <c r="B10729" s="6" t="s">
        <v>36696</v>
      </c>
      <c r="C10729" s="6" t="s">
        <v>6957</v>
      </c>
      <c r="D10729" s="6" t="s">
        <v>17973</v>
      </c>
      <c r="E10729" s="6" t="s">
        <v>5893</v>
      </c>
      <c r="F10729" s="6" t="s">
        <v>36697</v>
      </c>
      <c r="G10729" s="6" t="s">
        <v>36698</v>
      </c>
      <c r="H10729" s="79">
        <v>26871.798060000001</v>
      </c>
    </row>
    <row r="10730" spans="1:8" x14ac:dyDescent="0.2">
      <c r="A10730" s="6">
        <v>30356519</v>
      </c>
      <c r="B10730" s="6" t="s">
        <v>36699</v>
      </c>
      <c r="C10730" s="6" t="s">
        <v>7723</v>
      </c>
      <c r="D10730" s="6" t="s">
        <v>19180</v>
      </c>
      <c r="E10730" s="6" t="s">
        <v>5893</v>
      </c>
      <c r="F10730" s="6" t="s">
        <v>36700</v>
      </c>
      <c r="G10730" s="6" t="s">
        <v>36701</v>
      </c>
      <c r="H10730" s="79">
        <v>26892.565542</v>
      </c>
    </row>
    <row r="10731" spans="1:8" x14ac:dyDescent="0.2">
      <c r="A10731" s="6">
        <v>30390416</v>
      </c>
      <c r="B10731" s="6" t="s">
        <v>36702</v>
      </c>
      <c r="C10731" s="6" t="s">
        <v>5727</v>
      </c>
      <c r="D10731" s="6" t="s">
        <v>24719</v>
      </c>
      <c r="E10731" s="6" t="s">
        <v>5893</v>
      </c>
      <c r="F10731" s="6" t="s">
        <v>36703</v>
      </c>
      <c r="G10731" s="6" t="s">
        <v>36704</v>
      </c>
      <c r="H10731" s="79">
        <v>26936.019557</v>
      </c>
    </row>
    <row r="10732" spans="1:8" x14ac:dyDescent="0.2">
      <c r="A10732" s="6">
        <v>30141075</v>
      </c>
      <c r="B10732" s="6" t="s">
        <v>36705</v>
      </c>
      <c r="C10732" s="6" t="s">
        <v>7274</v>
      </c>
      <c r="D10732" s="6" t="s">
        <v>22958</v>
      </c>
      <c r="E10732" s="6" t="s">
        <v>5638</v>
      </c>
      <c r="F10732" s="6" t="s">
        <v>36706</v>
      </c>
      <c r="G10732" s="6" t="s">
        <v>36707</v>
      </c>
      <c r="H10732" s="79">
        <v>27000.905337</v>
      </c>
    </row>
    <row r="10733" spans="1:8" x14ac:dyDescent="0.2">
      <c r="A10733" s="6">
        <v>30318253</v>
      </c>
      <c r="B10733" s="6" t="s">
        <v>36708</v>
      </c>
      <c r="C10733" s="6" t="s">
        <v>7274</v>
      </c>
      <c r="D10733" s="6" t="s">
        <v>7351</v>
      </c>
      <c r="E10733" s="6" t="s">
        <v>5638</v>
      </c>
      <c r="F10733" s="6" t="s">
        <v>36709</v>
      </c>
      <c r="G10733" s="6" t="s">
        <v>36710</v>
      </c>
      <c r="H10733" s="79">
        <v>27000.905337</v>
      </c>
    </row>
    <row r="10734" spans="1:8" x14ac:dyDescent="0.2">
      <c r="A10734" s="6">
        <v>30130696</v>
      </c>
      <c r="B10734" s="6" t="s">
        <v>36711</v>
      </c>
      <c r="C10734" s="6" t="s">
        <v>5725</v>
      </c>
      <c r="D10734" s="6" t="s">
        <v>12594</v>
      </c>
      <c r="E10734" s="6" t="s">
        <v>5893</v>
      </c>
      <c r="F10734" s="6" t="s">
        <v>36712</v>
      </c>
      <c r="G10734" s="6" t="s">
        <v>36713</v>
      </c>
      <c r="H10734" s="79">
        <v>27040.341683999999</v>
      </c>
    </row>
    <row r="10735" spans="1:8" x14ac:dyDescent="0.2">
      <c r="A10735" s="6">
        <v>30005287</v>
      </c>
      <c r="B10735" s="6" t="s">
        <v>36714</v>
      </c>
      <c r="C10735" s="6" t="s">
        <v>5727</v>
      </c>
      <c r="D10735" s="6" t="s">
        <v>12594</v>
      </c>
      <c r="E10735" s="6" t="s">
        <v>5893</v>
      </c>
      <c r="F10735" s="6" t="s">
        <v>36715</v>
      </c>
      <c r="G10735" s="6" t="s">
        <v>36716</v>
      </c>
      <c r="H10735" s="79">
        <v>27040.341683999999</v>
      </c>
    </row>
    <row r="10736" spans="1:8" x14ac:dyDescent="0.2">
      <c r="A10736" s="6">
        <v>30045985</v>
      </c>
      <c r="B10736" s="6" t="s">
        <v>36717</v>
      </c>
      <c r="C10736" s="6" t="s">
        <v>5730</v>
      </c>
      <c r="D10736" s="6" t="s">
        <v>12594</v>
      </c>
      <c r="E10736" s="6" t="s">
        <v>5893</v>
      </c>
      <c r="F10736" s="6" t="s">
        <v>36718</v>
      </c>
      <c r="G10736" s="6" t="s">
        <v>36719</v>
      </c>
      <c r="H10736" s="79">
        <v>27040.341683999999</v>
      </c>
    </row>
    <row r="10737" spans="1:8" x14ac:dyDescent="0.2">
      <c r="A10737" s="6">
        <v>30018196</v>
      </c>
      <c r="B10737" s="6" t="s">
        <v>36720</v>
      </c>
      <c r="C10737" s="6" t="s">
        <v>5725</v>
      </c>
      <c r="D10737" s="6" t="s">
        <v>12610</v>
      </c>
      <c r="E10737" s="6" t="s">
        <v>5893</v>
      </c>
      <c r="F10737" s="6" t="s">
        <v>36721</v>
      </c>
      <c r="G10737" s="6" t="s">
        <v>36722</v>
      </c>
      <c r="H10737" s="79">
        <v>27040.341683999999</v>
      </c>
    </row>
    <row r="10738" spans="1:8" x14ac:dyDescent="0.2">
      <c r="A10738" s="6">
        <v>30002342</v>
      </c>
      <c r="B10738" s="6" t="s">
        <v>36723</v>
      </c>
      <c r="C10738" s="6" t="s">
        <v>5727</v>
      </c>
      <c r="D10738" s="6" t="s">
        <v>12610</v>
      </c>
      <c r="E10738" s="6" t="s">
        <v>5893</v>
      </c>
      <c r="F10738" s="6" t="s">
        <v>36724</v>
      </c>
      <c r="G10738" s="6" t="s">
        <v>36725</v>
      </c>
      <c r="H10738" s="79">
        <v>27040.341683999999</v>
      </c>
    </row>
    <row r="10739" spans="1:8" x14ac:dyDescent="0.2">
      <c r="A10739" s="6">
        <v>30022768</v>
      </c>
      <c r="B10739" s="6" t="s">
        <v>36726</v>
      </c>
      <c r="C10739" s="6" t="s">
        <v>5730</v>
      </c>
      <c r="D10739" s="6" t="s">
        <v>12610</v>
      </c>
      <c r="E10739" s="6" t="s">
        <v>5893</v>
      </c>
      <c r="F10739" s="6" t="s">
        <v>36727</v>
      </c>
      <c r="G10739" s="6" t="s">
        <v>36728</v>
      </c>
      <c r="H10739" s="79">
        <v>27040.341683999999</v>
      </c>
    </row>
    <row r="10740" spans="1:8" x14ac:dyDescent="0.2">
      <c r="A10740" s="6">
        <v>30008230</v>
      </c>
      <c r="B10740" s="6" t="s">
        <v>36729</v>
      </c>
      <c r="C10740" s="6" t="s">
        <v>36730</v>
      </c>
      <c r="D10740" s="6" t="s">
        <v>24703</v>
      </c>
      <c r="E10740" s="6" t="s">
        <v>18414</v>
      </c>
      <c r="F10740" s="6" t="s">
        <v>36731</v>
      </c>
      <c r="G10740" s="6" t="s">
        <v>36732</v>
      </c>
      <c r="H10740" s="79">
        <v>27055.667936000002</v>
      </c>
    </row>
    <row r="10741" spans="1:8" x14ac:dyDescent="0.2">
      <c r="A10741" s="6">
        <v>30439114</v>
      </c>
      <c r="B10741" s="6" t="s">
        <v>36733</v>
      </c>
      <c r="C10741" s="6" t="s">
        <v>36730</v>
      </c>
      <c r="D10741" s="6" t="s">
        <v>33383</v>
      </c>
      <c r="E10741" s="6" t="s">
        <v>18414</v>
      </c>
      <c r="F10741" s="6" t="s">
        <v>36734</v>
      </c>
      <c r="G10741" s="6" t="s">
        <v>36735</v>
      </c>
      <c r="H10741" s="79">
        <v>27055.667936000002</v>
      </c>
    </row>
    <row r="10742" spans="1:8" x14ac:dyDescent="0.2">
      <c r="A10742" s="6">
        <v>30259254</v>
      </c>
      <c r="B10742" s="6" t="s">
        <v>36736</v>
      </c>
      <c r="C10742" s="6" t="s">
        <v>9209</v>
      </c>
      <c r="D10742" s="6" t="s">
        <v>17993</v>
      </c>
      <c r="E10742" s="6" t="s">
        <v>15819</v>
      </c>
      <c r="F10742" s="6" t="s">
        <v>36737</v>
      </c>
      <c r="G10742" s="6" t="s">
        <v>36738</v>
      </c>
      <c r="H10742" s="79">
        <v>27158.249185000001</v>
      </c>
    </row>
    <row r="10743" spans="1:8" x14ac:dyDescent="0.2">
      <c r="A10743" s="6">
        <v>30403618</v>
      </c>
      <c r="B10743" s="6" t="s">
        <v>36739</v>
      </c>
      <c r="C10743" s="6" t="s">
        <v>9209</v>
      </c>
      <c r="D10743" s="6" t="s">
        <v>17997</v>
      </c>
      <c r="E10743" s="6" t="s">
        <v>15819</v>
      </c>
      <c r="F10743" s="6" t="s">
        <v>36740</v>
      </c>
      <c r="G10743" s="6" t="s">
        <v>36741</v>
      </c>
      <c r="H10743" s="79">
        <v>27158.249185000001</v>
      </c>
    </row>
    <row r="10744" spans="1:8" x14ac:dyDescent="0.2">
      <c r="A10744" s="6">
        <v>30095380</v>
      </c>
      <c r="B10744" s="6" t="s">
        <v>36742</v>
      </c>
      <c r="C10744" s="6" t="s">
        <v>6528</v>
      </c>
      <c r="D10744" s="6" t="s">
        <v>28070</v>
      </c>
      <c r="E10744" s="6" t="s">
        <v>5638</v>
      </c>
      <c r="F10744" s="6" t="s">
        <v>36743</v>
      </c>
      <c r="G10744" s="6" t="s">
        <v>36744</v>
      </c>
      <c r="H10744" s="79">
        <v>27158.249185000001</v>
      </c>
    </row>
    <row r="10745" spans="1:8" x14ac:dyDescent="0.2">
      <c r="A10745" s="6">
        <v>30196984</v>
      </c>
      <c r="B10745" s="6" t="s">
        <v>36745</v>
      </c>
      <c r="C10745" s="6" t="s">
        <v>5752</v>
      </c>
      <c r="D10745" s="6" t="s">
        <v>24711</v>
      </c>
      <c r="E10745" s="6" t="s">
        <v>5893</v>
      </c>
      <c r="F10745" s="6" t="s">
        <v>36746</v>
      </c>
      <c r="G10745" s="6" t="s">
        <v>36747</v>
      </c>
      <c r="H10745" s="79">
        <v>27163.153727000001</v>
      </c>
    </row>
    <row r="10746" spans="1:8" x14ac:dyDescent="0.2">
      <c r="A10746" s="6">
        <v>30010106</v>
      </c>
      <c r="B10746" s="6" t="s">
        <v>36748</v>
      </c>
      <c r="C10746" s="6" t="s">
        <v>5752</v>
      </c>
      <c r="D10746" s="6" t="s">
        <v>24715</v>
      </c>
      <c r="E10746" s="6" t="s">
        <v>5893</v>
      </c>
      <c r="F10746" s="6" t="s">
        <v>36749</v>
      </c>
      <c r="G10746" s="6" t="s">
        <v>36750</v>
      </c>
      <c r="H10746" s="79">
        <v>27163.153727000001</v>
      </c>
    </row>
    <row r="10747" spans="1:8" x14ac:dyDescent="0.2">
      <c r="A10747" s="6">
        <v>30228913</v>
      </c>
      <c r="B10747" s="6" t="s">
        <v>36751</v>
      </c>
      <c r="C10747" s="6" t="s">
        <v>5748</v>
      </c>
      <c r="D10747" s="6" t="s">
        <v>24711</v>
      </c>
      <c r="E10747" s="6" t="s">
        <v>5893</v>
      </c>
      <c r="F10747" s="6" t="s">
        <v>36752</v>
      </c>
      <c r="G10747" s="6" t="s">
        <v>36753</v>
      </c>
      <c r="H10747" s="79">
        <v>27298.685734999999</v>
      </c>
    </row>
    <row r="10748" spans="1:8" x14ac:dyDescent="0.2">
      <c r="A10748" s="6">
        <v>30235296</v>
      </c>
      <c r="B10748" s="6" t="s">
        <v>36754</v>
      </c>
      <c r="C10748" s="6" t="s">
        <v>5748</v>
      </c>
      <c r="D10748" s="6" t="s">
        <v>24715</v>
      </c>
      <c r="E10748" s="6" t="s">
        <v>5893</v>
      </c>
      <c r="F10748" s="6" t="s">
        <v>36755</v>
      </c>
      <c r="G10748" s="6" t="s">
        <v>36756</v>
      </c>
      <c r="H10748" s="79">
        <v>27298.685734999999</v>
      </c>
    </row>
    <row r="10749" spans="1:8" x14ac:dyDescent="0.2">
      <c r="A10749" s="6">
        <v>30387570</v>
      </c>
      <c r="B10749" s="6" t="s">
        <v>36757</v>
      </c>
      <c r="C10749" s="6" t="s">
        <v>36758</v>
      </c>
      <c r="D10749" s="6" t="s">
        <v>24703</v>
      </c>
      <c r="E10749" s="6" t="s">
        <v>18414</v>
      </c>
      <c r="F10749" s="6" t="s">
        <v>36759</v>
      </c>
      <c r="G10749" s="6" t="s">
        <v>36760</v>
      </c>
      <c r="H10749" s="79">
        <v>27299.199745000002</v>
      </c>
    </row>
    <row r="10750" spans="1:8" x14ac:dyDescent="0.2">
      <c r="A10750" s="6">
        <v>30216830</v>
      </c>
      <c r="B10750" s="6" t="s">
        <v>36761</v>
      </c>
      <c r="C10750" s="6" t="s">
        <v>36762</v>
      </c>
      <c r="D10750" s="6" t="s">
        <v>24703</v>
      </c>
      <c r="E10750" s="6" t="s">
        <v>18414</v>
      </c>
      <c r="F10750" s="6" t="s">
        <v>36763</v>
      </c>
      <c r="G10750" s="6" t="s">
        <v>36764</v>
      </c>
      <c r="H10750" s="79">
        <v>27353.549885</v>
      </c>
    </row>
    <row r="10751" spans="1:8" x14ac:dyDescent="0.2">
      <c r="A10751" s="6">
        <v>30465063</v>
      </c>
      <c r="B10751" s="6" t="s">
        <v>36765</v>
      </c>
      <c r="C10751" s="6" t="s">
        <v>7314</v>
      </c>
      <c r="D10751" s="6" t="s">
        <v>13301</v>
      </c>
      <c r="E10751" s="6" t="s">
        <v>5638</v>
      </c>
      <c r="F10751" s="6" t="s">
        <v>36766</v>
      </c>
      <c r="G10751" s="6" t="s">
        <v>36767</v>
      </c>
      <c r="H10751" s="79">
        <v>27378.184788999999</v>
      </c>
    </row>
    <row r="10752" spans="1:8" x14ac:dyDescent="0.2">
      <c r="A10752" s="6">
        <v>30122721</v>
      </c>
      <c r="B10752" s="6" t="s">
        <v>36768</v>
      </c>
      <c r="C10752" s="6" t="s">
        <v>7318</v>
      </c>
      <c r="D10752" s="6" t="s">
        <v>13301</v>
      </c>
      <c r="E10752" s="6" t="s">
        <v>5638</v>
      </c>
      <c r="F10752" s="6" t="s">
        <v>36769</v>
      </c>
      <c r="G10752" s="6" t="s">
        <v>36770</v>
      </c>
      <c r="H10752" s="79">
        <v>27378.184788999999</v>
      </c>
    </row>
    <row r="10753" spans="1:8" x14ac:dyDescent="0.2">
      <c r="A10753" s="6">
        <v>30452998</v>
      </c>
      <c r="B10753" s="6" t="s">
        <v>36771</v>
      </c>
      <c r="C10753" s="6" t="s">
        <v>7322</v>
      </c>
      <c r="D10753" s="6" t="s">
        <v>13301</v>
      </c>
      <c r="E10753" s="6" t="s">
        <v>5638</v>
      </c>
      <c r="F10753" s="6" t="s">
        <v>36772</v>
      </c>
      <c r="G10753" s="6" t="s">
        <v>36773</v>
      </c>
      <c r="H10753" s="79">
        <v>27378.184788999999</v>
      </c>
    </row>
    <row r="10754" spans="1:8" x14ac:dyDescent="0.2">
      <c r="A10754" s="6">
        <v>30307102</v>
      </c>
      <c r="B10754" s="6" t="s">
        <v>36774</v>
      </c>
      <c r="C10754" s="6" t="s">
        <v>7330</v>
      </c>
      <c r="D10754" s="6" t="s">
        <v>13301</v>
      </c>
      <c r="E10754" s="6" t="s">
        <v>5638</v>
      </c>
      <c r="F10754" s="6" t="s">
        <v>36775</v>
      </c>
      <c r="G10754" s="6" t="s">
        <v>36776</v>
      </c>
      <c r="H10754" s="79">
        <v>27378.184788999999</v>
      </c>
    </row>
    <row r="10755" spans="1:8" x14ac:dyDescent="0.2">
      <c r="A10755" s="6">
        <v>30083869</v>
      </c>
      <c r="B10755" s="6" t="s">
        <v>36777</v>
      </c>
      <c r="C10755" s="6" t="s">
        <v>7719</v>
      </c>
      <c r="D10755" s="6" t="s">
        <v>19176</v>
      </c>
      <c r="E10755" s="6" t="s">
        <v>5893</v>
      </c>
      <c r="F10755" s="6" t="s">
        <v>36778</v>
      </c>
      <c r="G10755" s="6" t="s">
        <v>36779</v>
      </c>
      <c r="H10755" s="79">
        <v>27385.053487000001</v>
      </c>
    </row>
    <row r="10756" spans="1:8" x14ac:dyDescent="0.2">
      <c r="A10756" s="6">
        <v>30344010</v>
      </c>
      <c r="B10756" s="6" t="s">
        <v>36780</v>
      </c>
      <c r="C10756" s="6" t="s">
        <v>7719</v>
      </c>
      <c r="D10756" s="6" t="s">
        <v>19180</v>
      </c>
      <c r="E10756" s="6" t="s">
        <v>5893</v>
      </c>
      <c r="F10756" s="6" t="s">
        <v>36781</v>
      </c>
      <c r="G10756" s="6" t="s">
        <v>36782</v>
      </c>
      <c r="H10756" s="79">
        <v>27385.053487000001</v>
      </c>
    </row>
    <row r="10757" spans="1:8" x14ac:dyDescent="0.2">
      <c r="A10757" s="6">
        <v>30399547</v>
      </c>
      <c r="B10757" s="6" t="s">
        <v>36783</v>
      </c>
      <c r="C10757" s="6" t="s">
        <v>5727</v>
      </c>
      <c r="D10757" s="6" t="s">
        <v>24707</v>
      </c>
      <c r="E10757" s="6" t="s">
        <v>18414</v>
      </c>
      <c r="F10757" s="6" t="s">
        <v>36784</v>
      </c>
      <c r="G10757" s="6" t="s">
        <v>36785</v>
      </c>
      <c r="H10757" s="79">
        <v>27407.284960000001</v>
      </c>
    </row>
    <row r="10758" spans="1:8" x14ac:dyDescent="0.2">
      <c r="A10758" s="6">
        <v>30149796</v>
      </c>
      <c r="B10758" s="6" t="s">
        <v>36786</v>
      </c>
      <c r="C10758" s="6" t="s">
        <v>5730</v>
      </c>
      <c r="D10758" s="6" t="s">
        <v>24707</v>
      </c>
      <c r="E10758" s="6" t="s">
        <v>18414</v>
      </c>
      <c r="F10758" s="6" t="s">
        <v>36787</v>
      </c>
      <c r="G10758" s="6" t="s">
        <v>36788</v>
      </c>
      <c r="H10758" s="79">
        <v>27407.284960000001</v>
      </c>
    </row>
    <row r="10759" spans="1:8" x14ac:dyDescent="0.2">
      <c r="A10759" s="6">
        <v>30079692</v>
      </c>
      <c r="B10759" s="6" t="s">
        <v>36789</v>
      </c>
      <c r="C10759" s="6" t="s">
        <v>5730</v>
      </c>
      <c r="D10759" s="6" t="s">
        <v>24719</v>
      </c>
      <c r="E10759" s="6" t="s">
        <v>5893</v>
      </c>
      <c r="F10759" s="6" t="s">
        <v>36790</v>
      </c>
      <c r="G10759" s="6" t="s">
        <v>36791</v>
      </c>
      <c r="H10759" s="79">
        <v>27407.284960000001</v>
      </c>
    </row>
    <row r="10760" spans="1:8" x14ac:dyDescent="0.2">
      <c r="A10760" s="6">
        <v>30209141</v>
      </c>
      <c r="B10760" s="6" t="s">
        <v>36792</v>
      </c>
      <c r="C10760" s="6" t="s">
        <v>36793</v>
      </c>
      <c r="D10760" s="6" t="s">
        <v>24703</v>
      </c>
      <c r="E10760" s="6" t="s">
        <v>18414</v>
      </c>
      <c r="F10760" s="6" t="s">
        <v>36794</v>
      </c>
      <c r="G10760" s="6" t="s">
        <v>36795</v>
      </c>
      <c r="H10760" s="79">
        <v>27428.125811999998</v>
      </c>
    </row>
    <row r="10761" spans="1:8" x14ac:dyDescent="0.2">
      <c r="A10761" s="6">
        <v>30395053</v>
      </c>
      <c r="B10761" s="6" t="s">
        <v>36796</v>
      </c>
      <c r="C10761" s="6" t="s">
        <v>36797</v>
      </c>
      <c r="D10761" s="6" t="s">
        <v>24703</v>
      </c>
      <c r="E10761" s="6" t="s">
        <v>18414</v>
      </c>
      <c r="F10761" s="6" t="s">
        <v>36798</v>
      </c>
      <c r="G10761" s="6" t="s">
        <v>36799</v>
      </c>
      <c r="H10761" s="79">
        <v>27496.276761000001</v>
      </c>
    </row>
    <row r="10762" spans="1:8" x14ac:dyDescent="0.2">
      <c r="A10762" s="6">
        <v>30178259</v>
      </c>
      <c r="B10762" s="6" t="s">
        <v>36800</v>
      </c>
      <c r="C10762" s="6" t="s">
        <v>36801</v>
      </c>
      <c r="D10762" s="6" t="s">
        <v>24703</v>
      </c>
      <c r="E10762" s="6" t="s">
        <v>18414</v>
      </c>
      <c r="F10762" s="6" t="s">
        <v>36802</v>
      </c>
      <c r="G10762" s="6" t="s">
        <v>36803</v>
      </c>
      <c r="H10762" s="79">
        <v>27518.619920000001</v>
      </c>
    </row>
    <row r="10763" spans="1:8" x14ac:dyDescent="0.2">
      <c r="A10763" s="6">
        <v>30287529</v>
      </c>
      <c r="B10763" s="6" t="s">
        <v>36804</v>
      </c>
      <c r="C10763" s="6" t="s">
        <v>5710</v>
      </c>
      <c r="D10763" s="6" t="s">
        <v>12594</v>
      </c>
      <c r="E10763" s="6" t="s">
        <v>5893</v>
      </c>
      <c r="F10763" s="6" t="s">
        <v>36805</v>
      </c>
      <c r="G10763" s="6" t="s">
        <v>36806</v>
      </c>
      <c r="H10763" s="79">
        <v>27559.802256999999</v>
      </c>
    </row>
    <row r="10764" spans="1:8" x14ac:dyDescent="0.2">
      <c r="A10764" s="6">
        <v>30121657</v>
      </c>
      <c r="B10764" s="6" t="s">
        <v>36807</v>
      </c>
      <c r="C10764" s="6" t="s">
        <v>5714</v>
      </c>
      <c r="D10764" s="6" t="s">
        <v>12594</v>
      </c>
      <c r="E10764" s="6" t="s">
        <v>5893</v>
      </c>
      <c r="F10764" s="6" t="s">
        <v>36808</v>
      </c>
      <c r="G10764" s="6" t="s">
        <v>36809</v>
      </c>
      <c r="H10764" s="79">
        <v>27559.802256999999</v>
      </c>
    </row>
    <row r="10765" spans="1:8" x14ac:dyDescent="0.2">
      <c r="A10765" s="6">
        <v>30199024</v>
      </c>
      <c r="B10765" s="6" t="s">
        <v>36810</v>
      </c>
      <c r="C10765" s="6" t="s">
        <v>5718</v>
      </c>
      <c r="D10765" s="6" t="s">
        <v>12594</v>
      </c>
      <c r="E10765" s="6" t="s">
        <v>5893</v>
      </c>
      <c r="F10765" s="6" t="s">
        <v>36811</v>
      </c>
      <c r="G10765" s="6" t="s">
        <v>36812</v>
      </c>
      <c r="H10765" s="79">
        <v>27559.802256999999</v>
      </c>
    </row>
    <row r="10766" spans="1:8" x14ac:dyDescent="0.2">
      <c r="A10766" s="6">
        <v>30233332</v>
      </c>
      <c r="B10766" s="6" t="s">
        <v>36813</v>
      </c>
      <c r="C10766" s="6" t="s">
        <v>5722</v>
      </c>
      <c r="D10766" s="6" t="s">
        <v>12594</v>
      </c>
      <c r="E10766" s="6" t="s">
        <v>5893</v>
      </c>
      <c r="F10766" s="6" t="s">
        <v>36814</v>
      </c>
      <c r="G10766" s="6" t="s">
        <v>36815</v>
      </c>
      <c r="H10766" s="79">
        <v>27559.802256999999</v>
      </c>
    </row>
    <row r="10767" spans="1:8" x14ac:dyDescent="0.2">
      <c r="A10767" s="6">
        <v>30118549</v>
      </c>
      <c r="B10767" s="6" t="s">
        <v>36816</v>
      </c>
      <c r="C10767" s="6" t="s">
        <v>5710</v>
      </c>
      <c r="D10767" s="6" t="s">
        <v>12610</v>
      </c>
      <c r="E10767" s="6" t="s">
        <v>5893</v>
      </c>
      <c r="F10767" s="6" t="s">
        <v>36817</v>
      </c>
      <c r="G10767" s="6" t="s">
        <v>36818</v>
      </c>
      <c r="H10767" s="79">
        <v>27559.802256999999</v>
      </c>
    </row>
    <row r="10768" spans="1:8" x14ac:dyDescent="0.2">
      <c r="A10768" s="6">
        <v>30189107</v>
      </c>
      <c r="B10768" s="6" t="s">
        <v>36819</v>
      </c>
      <c r="C10768" s="6" t="s">
        <v>5714</v>
      </c>
      <c r="D10768" s="6" t="s">
        <v>12610</v>
      </c>
      <c r="E10768" s="6" t="s">
        <v>5893</v>
      </c>
      <c r="F10768" s="6" t="s">
        <v>36820</v>
      </c>
      <c r="G10768" s="6" t="s">
        <v>36821</v>
      </c>
      <c r="H10768" s="79">
        <v>27559.802256999999</v>
      </c>
    </row>
    <row r="10769" spans="1:8" x14ac:dyDescent="0.2">
      <c r="A10769" s="6">
        <v>30249060</v>
      </c>
      <c r="B10769" s="6" t="s">
        <v>36822</v>
      </c>
      <c r="C10769" s="6" t="s">
        <v>5718</v>
      </c>
      <c r="D10769" s="6" t="s">
        <v>12610</v>
      </c>
      <c r="E10769" s="6" t="s">
        <v>5893</v>
      </c>
      <c r="F10769" s="6" t="s">
        <v>36823</v>
      </c>
      <c r="G10769" s="6" t="s">
        <v>36824</v>
      </c>
      <c r="H10769" s="79">
        <v>27559.802256999999</v>
      </c>
    </row>
    <row r="10770" spans="1:8" x14ac:dyDescent="0.2">
      <c r="A10770" s="6">
        <v>30163386</v>
      </c>
      <c r="B10770" s="6" t="s">
        <v>36825</v>
      </c>
      <c r="C10770" s="6" t="s">
        <v>5722</v>
      </c>
      <c r="D10770" s="6" t="s">
        <v>12610</v>
      </c>
      <c r="E10770" s="6" t="s">
        <v>5893</v>
      </c>
      <c r="F10770" s="6" t="s">
        <v>36826</v>
      </c>
      <c r="G10770" s="6" t="s">
        <v>36827</v>
      </c>
      <c r="H10770" s="79">
        <v>27559.802256999999</v>
      </c>
    </row>
    <row r="10771" spans="1:8" x14ac:dyDescent="0.2">
      <c r="A10771" s="6">
        <v>30471041</v>
      </c>
      <c r="B10771" s="6" t="s">
        <v>36828</v>
      </c>
      <c r="C10771" s="6" t="s">
        <v>36829</v>
      </c>
      <c r="D10771" s="6" t="s">
        <v>24703</v>
      </c>
      <c r="E10771" s="6" t="s">
        <v>18414</v>
      </c>
      <c r="F10771" s="6" t="s">
        <v>36830</v>
      </c>
      <c r="G10771" s="6" t="s">
        <v>36831</v>
      </c>
      <c r="H10771" s="79">
        <v>27585.821931999999</v>
      </c>
    </row>
    <row r="10772" spans="1:8" x14ac:dyDescent="0.2">
      <c r="A10772" s="6">
        <v>30317248</v>
      </c>
      <c r="B10772" s="6" t="s">
        <v>36832</v>
      </c>
      <c r="C10772" s="6" t="s">
        <v>6476</v>
      </c>
      <c r="D10772" s="6" t="s">
        <v>19180</v>
      </c>
      <c r="E10772" s="6" t="s">
        <v>5893</v>
      </c>
      <c r="F10772" s="6" t="s">
        <v>36833</v>
      </c>
      <c r="G10772" s="6" t="s">
        <v>36834</v>
      </c>
      <c r="H10772" s="79">
        <v>27618.369755</v>
      </c>
    </row>
    <row r="10773" spans="1:8" x14ac:dyDescent="0.2">
      <c r="A10773" s="6">
        <v>30214952</v>
      </c>
      <c r="B10773" s="6" t="s">
        <v>36835</v>
      </c>
      <c r="C10773" s="6" t="s">
        <v>7355</v>
      </c>
      <c r="D10773" s="6" t="s">
        <v>6122</v>
      </c>
      <c r="E10773" s="6" t="s">
        <v>5638</v>
      </c>
      <c r="F10773" s="6" t="s">
        <v>36836</v>
      </c>
      <c r="G10773" s="6" t="s">
        <v>36837</v>
      </c>
      <c r="H10773" s="79">
        <v>27640.127563999999</v>
      </c>
    </row>
    <row r="10774" spans="1:8" x14ac:dyDescent="0.2">
      <c r="A10774" s="6">
        <v>30228872</v>
      </c>
      <c r="B10774" s="6" t="s">
        <v>36838</v>
      </c>
      <c r="C10774" s="6" t="s">
        <v>7359</v>
      </c>
      <c r="D10774" s="6" t="s">
        <v>6122</v>
      </c>
      <c r="E10774" s="6" t="s">
        <v>5638</v>
      </c>
      <c r="F10774" s="6" t="s">
        <v>36839</v>
      </c>
      <c r="G10774" s="6" t="s">
        <v>36840</v>
      </c>
      <c r="H10774" s="79">
        <v>27640.127563999999</v>
      </c>
    </row>
    <row r="10775" spans="1:8" x14ac:dyDescent="0.2">
      <c r="A10775" s="6">
        <v>30150047</v>
      </c>
      <c r="B10775" s="6" t="s">
        <v>36841</v>
      </c>
      <c r="C10775" s="6" t="s">
        <v>7363</v>
      </c>
      <c r="D10775" s="6" t="s">
        <v>6122</v>
      </c>
      <c r="E10775" s="6" t="s">
        <v>5638</v>
      </c>
      <c r="F10775" s="6" t="s">
        <v>36842</v>
      </c>
      <c r="G10775" s="6" t="s">
        <v>36843</v>
      </c>
      <c r="H10775" s="79">
        <v>27640.127563999999</v>
      </c>
    </row>
    <row r="10776" spans="1:8" x14ac:dyDescent="0.2">
      <c r="A10776" s="6">
        <v>30429078</v>
      </c>
      <c r="B10776" s="6" t="s">
        <v>36844</v>
      </c>
      <c r="C10776" s="6" t="s">
        <v>6871</v>
      </c>
      <c r="D10776" s="6" t="s">
        <v>17969</v>
      </c>
      <c r="E10776" s="6" t="s">
        <v>5893</v>
      </c>
      <c r="F10776" s="6" t="s">
        <v>36845</v>
      </c>
      <c r="G10776" s="6" t="s">
        <v>36846</v>
      </c>
      <c r="H10776" s="79">
        <v>27674.530636</v>
      </c>
    </row>
    <row r="10777" spans="1:8" x14ac:dyDescent="0.2">
      <c r="A10777" s="6">
        <v>30025296</v>
      </c>
      <c r="B10777" s="6" t="s">
        <v>36847</v>
      </c>
      <c r="C10777" s="6" t="s">
        <v>6871</v>
      </c>
      <c r="D10777" s="6" t="s">
        <v>17973</v>
      </c>
      <c r="E10777" s="6" t="s">
        <v>5893</v>
      </c>
      <c r="F10777" s="6" t="s">
        <v>36848</v>
      </c>
      <c r="G10777" s="6" t="s">
        <v>36849</v>
      </c>
      <c r="H10777" s="79">
        <v>27674.530636</v>
      </c>
    </row>
    <row r="10778" spans="1:8" x14ac:dyDescent="0.2">
      <c r="A10778" s="6">
        <v>30342813</v>
      </c>
      <c r="B10778" s="6" t="s">
        <v>36850</v>
      </c>
      <c r="C10778" s="6" t="s">
        <v>5646</v>
      </c>
      <c r="D10778" s="6" t="s">
        <v>17973</v>
      </c>
      <c r="E10778" s="6" t="s">
        <v>5893</v>
      </c>
      <c r="F10778" s="6" t="s">
        <v>36851</v>
      </c>
      <c r="G10778" s="6" t="s">
        <v>36852</v>
      </c>
      <c r="H10778" s="79">
        <v>27717.43721</v>
      </c>
    </row>
    <row r="10779" spans="1:8" x14ac:dyDescent="0.2">
      <c r="A10779" s="6">
        <v>30017853</v>
      </c>
      <c r="B10779" s="6" t="s">
        <v>36853</v>
      </c>
      <c r="C10779" s="6" t="s">
        <v>36854</v>
      </c>
      <c r="D10779" s="6" t="s">
        <v>24703</v>
      </c>
      <c r="E10779" s="6" t="s">
        <v>18414</v>
      </c>
      <c r="F10779" s="6" t="s">
        <v>36855</v>
      </c>
      <c r="G10779" s="6" t="s">
        <v>36856</v>
      </c>
      <c r="H10779" s="79">
        <v>27815.502391000002</v>
      </c>
    </row>
    <row r="10780" spans="1:8" x14ac:dyDescent="0.2">
      <c r="A10780" s="6">
        <v>30407949</v>
      </c>
      <c r="B10780" s="6" t="s">
        <v>36857</v>
      </c>
      <c r="C10780" s="6" t="s">
        <v>5740</v>
      </c>
      <c r="D10780" s="6" t="s">
        <v>24711</v>
      </c>
      <c r="E10780" s="6" t="s">
        <v>5893</v>
      </c>
      <c r="F10780" s="6" t="s">
        <v>36858</v>
      </c>
      <c r="G10780" s="6" t="s">
        <v>36859</v>
      </c>
      <c r="H10780" s="79">
        <v>27831.014389</v>
      </c>
    </row>
    <row r="10781" spans="1:8" x14ac:dyDescent="0.2">
      <c r="A10781" s="6">
        <v>30056869</v>
      </c>
      <c r="B10781" s="6" t="s">
        <v>36860</v>
      </c>
      <c r="C10781" s="6" t="s">
        <v>5744</v>
      </c>
      <c r="D10781" s="6" t="s">
        <v>24711</v>
      </c>
      <c r="E10781" s="6" t="s">
        <v>5893</v>
      </c>
      <c r="F10781" s="6" t="s">
        <v>36861</v>
      </c>
      <c r="G10781" s="6" t="s">
        <v>36862</v>
      </c>
      <c r="H10781" s="79">
        <v>27831.014389</v>
      </c>
    </row>
    <row r="10782" spans="1:8" x14ac:dyDescent="0.2">
      <c r="A10782" s="6">
        <v>30217386</v>
      </c>
      <c r="B10782" s="6" t="s">
        <v>36863</v>
      </c>
      <c r="C10782" s="6" t="s">
        <v>5740</v>
      </c>
      <c r="D10782" s="6" t="s">
        <v>24715</v>
      </c>
      <c r="E10782" s="6" t="s">
        <v>5893</v>
      </c>
      <c r="F10782" s="6" t="s">
        <v>36864</v>
      </c>
      <c r="G10782" s="6" t="s">
        <v>36865</v>
      </c>
      <c r="H10782" s="79">
        <v>27831.014389</v>
      </c>
    </row>
    <row r="10783" spans="1:8" x14ac:dyDescent="0.2">
      <c r="A10783" s="6">
        <v>30018371</v>
      </c>
      <c r="B10783" s="6" t="s">
        <v>36866</v>
      </c>
      <c r="C10783" s="6" t="s">
        <v>5744</v>
      </c>
      <c r="D10783" s="6" t="s">
        <v>24715</v>
      </c>
      <c r="E10783" s="6" t="s">
        <v>5893</v>
      </c>
      <c r="F10783" s="6" t="s">
        <v>36867</v>
      </c>
      <c r="G10783" s="6" t="s">
        <v>36868</v>
      </c>
      <c r="H10783" s="79">
        <v>27831.014389</v>
      </c>
    </row>
    <row r="10784" spans="1:8" x14ac:dyDescent="0.2">
      <c r="A10784" s="6">
        <v>30293031</v>
      </c>
      <c r="B10784" s="6" t="s">
        <v>36869</v>
      </c>
      <c r="C10784" s="6" t="s">
        <v>36870</v>
      </c>
      <c r="D10784" s="6" t="s">
        <v>24703</v>
      </c>
      <c r="E10784" s="6" t="s">
        <v>18414</v>
      </c>
      <c r="F10784" s="6" t="s">
        <v>36871</v>
      </c>
      <c r="G10784" s="6" t="s">
        <v>36872</v>
      </c>
      <c r="H10784" s="79">
        <v>27841.798288000002</v>
      </c>
    </row>
    <row r="10785" spans="1:8" x14ac:dyDescent="0.2">
      <c r="A10785" s="6">
        <v>30098382</v>
      </c>
      <c r="B10785" s="6" t="s">
        <v>36873</v>
      </c>
      <c r="C10785" s="6" t="s">
        <v>5732</v>
      </c>
      <c r="D10785" s="6" t="s">
        <v>24711</v>
      </c>
      <c r="E10785" s="6" t="s">
        <v>5893</v>
      </c>
      <c r="F10785" s="6" t="s">
        <v>36874</v>
      </c>
      <c r="G10785" s="6" t="s">
        <v>36875</v>
      </c>
      <c r="H10785" s="79">
        <v>27889.735483</v>
      </c>
    </row>
    <row r="10786" spans="1:8" x14ac:dyDescent="0.2">
      <c r="A10786" s="6">
        <v>30199971</v>
      </c>
      <c r="B10786" s="6" t="s">
        <v>36876</v>
      </c>
      <c r="C10786" s="6" t="s">
        <v>5736</v>
      </c>
      <c r="D10786" s="6" t="s">
        <v>24711</v>
      </c>
      <c r="E10786" s="6" t="s">
        <v>5893</v>
      </c>
      <c r="F10786" s="6" t="s">
        <v>36877</v>
      </c>
      <c r="G10786" s="6" t="s">
        <v>36878</v>
      </c>
      <c r="H10786" s="79">
        <v>27889.735483</v>
      </c>
    </row>
    <row r="10787" spans="1:8" x14ac:dyDescent="0.2">
      <c r="A10787" s="6">
        <v>30426059</v>
      </c>
      <c r="B10787" s="6" t="s">
        <v>36879</v>
      </c>
      <c r="C10787" s="6" t="s">
        <v>5732</v>
      </c>
      <c r="D10787" s="6" t="s">
        <v>24715</v>
      </c>
      <c r="E10787" s="6" t="s">
        <v>5893</v>
      </c>
      <c r="F10787" s="6" t="s">
        <v>36880</v>
      </c>
      <c r="G10787" s="6" t="s">
        <v>36881</v>
      </c>
      <c r="H10787" s="79">
        <v>27889.735483</v>
      </c>
    </row>
    <row r="10788" spans="1:8" x14ac:dyDescent="0.2">
      <c r="A10788" s="6">
        <v>30172860</v>
      </c>
      <c r="B10788" s="6" t="s">
        <v>36882</v>
      </c>
      <c r="C10788" s="6" t="s">
        <v>5736</v>
      </c>
      <c r="D10788" s="6" t="s">
        <v>24715</v>
      </c>
      <c r="E10788" s="6" t="s">
        <v>5893</v>
      </c>
      <c r="F10788" s="6" t="s">
        <v>36883</v>
      </c>
      <c r="G10788" s="6" t="s">
        <v>36884</v>
      </c>
      <c r="H10788" s="79">
        <v>27889.735483</v>
      </c>
    </row>
    <row r="10789" spans="1:8" x14ac:dyDescent="0.2">
      <c r="A10789" s="6">
        <v>30431094</v>
      </c>
      <c r="B10789" s="6" t="s">
        <v>36885</v>
      </c>
      <c r="C10789" s="6" t="s">
        <v>36886</v>
      </c>
      <c r="D10789" s="6" t="s">
        <v>24703</v>
      </c>
      <c r="E10789" s="6" t="s">
        <v>18414</v>
      </c>
      <c r="F10789" s="6" t="s">
        <v>36887</v>
      </c>
      <c r="G10789" s="6" t="s">
        <v>36888</v>
      </c>
      <c r="H10789" s="79">
        <v>27987.51787</v>
      </c>
    </row>
    <row r="10790" spans="1:8" x14ac:dyDescent="0.2">
      <c r="A10790" s="6">
        <v>30053380</v>
      </c>
      <c r="B10790" s="6" t="s">
        <v>36889</v>
      </c>
      <c r="C10790" s="6" t="s">
        <v>6302</v>
      </c>
      <c r="D10790" s="6" t="s">
        <v>11588</v>
      </c>
      <c r="E10790" s="6" t="s">
        <v>5893</v>
      </c>
      <c r="F10790" s="6" t="s">
        <v>36890</v>
      </c>
      <c r="G10790" s="6" t="s">
        <v>36891</v>
      </c>
      <c r="H10790" s="79">
        <v>28005.945526</v>
      </c>
    </row>
    <row r="10791" spans="1:8" x14ac:dyDescent="0.2">
      <c r="A10791" s="6">
        <v>30221540</v>
      </c>
      <c r="B10791" s="6" t="s">
        <v>36892</v>
      </c>
      <c r="C10791" s="6" t="s">
        <v>6306</v>
      </c>
      <c r="D10791" s="6" t="s">
        <v>11588</v>
      </c>
      <c r="E10791" s="6" t="s">
        <v>5893</v>
      </c>
      <c r="F10791" s="6" t="s">
        <v>36893</v>
      </c>
      <c r="G10791" s="6" t="s">
        <v>36894</v>
      </c>
      <c r="H10791" s="79">
        <v>28005.945526</v>
      </c>
    </row>
    <row r="10792" spans="1:8" x14ac:dyDescent="0.2">
      <c r="A10792" s="6">
        <v>30027120</v>
      </c>
      <c r="B10792" s="6" t="s">
        <v>36895</v>
      </c>
      <c r="C10792" s="6" t="s">
        <v>6310</v>
      </c>
      <c r="D10792" s="6" t="s">
        <v>11588</v>
      </c>
      <c r="E10792" s="6" t="s">
        <v>5893</v>
      </c>
      <c r="F10792" s="6" t="s">
        <v>36896</v>
      </c>
      <c r="G10792" s="6" t="s">
        <v>36897</v>
      </c>
      <c r="H10792" s="79">
        <v>28005.945526</v>
      </c>
    </row>
    <row r="10793" spans="1:8" x14ac:dyDescent="0.2">
      <c r="A10793" s="6">
        <v>30060148</v>
      </c>
      <c r="B10793" s="6" t="s">
        <v>36898</v>
      </c>
      <c r="C10793" s="6" t="s">
        <v>36899</v>
      </c>
      <c r="D10793" s="6" t="s">
        <v>24703</v>
      </c>
      <c r="E10793" s="6" t="s">
        <v>18414</v>
      </c>
      <c r="F10793" s="6" t="s">
        <v>36900</v>
      </c>
      <c r="G10793" s="6" t="s">
        <v>36901</v>
      </c>
      <c r="H10793" s="79">
        <v>28121.201248000001</v>
      </c>
    </row>
    <row r="10794" spans="1:8" x14ac:dyDescent="0.2">
      <c r="A10794" s="6">
        <v>30316669</v>
      </c>
      <c r="B10794" s="6" t="s">
        <v>36902</v>
      </c>
      <c r="C10794" s="6" t="s">
        <v>36903</v>
      </c>
      <c r="D10794" s="6" t="s">
        <v>24703</v>
      </c>
      <c r="E10794" s="6" t="s">
        <v>18414</v>
      </c>
      <c r="F10794" s="6" t="s">
        <v>36904</v>
      </c>
      <c r="G10794" s="6" t="s">
        <v>36905</v>
      </c>
      <c r="H10794" s="79">
        <v>28128.202628999999</v>
      </c>
    </row>
    <row r="10795" spans="1:8" x14ac:dyDescent="0.2">
      <c r="A10795" s="6">
        <v>30185486</v>
      </c>
      <c r="B10795" s="6" t="s">
        <v>36906</v>
      </c>
      <c r="C10795" s="6" t="s">
        <v>8618</v>
      </c>
      <c r="D10795" s="6" t="s">
        <v>13301</v>
      </c>
      <c r="E10795" s="6" t="s">
        <v>5638</v>
      </c>
      <c r="F10795" s="6" t="s">
        <v>36907</v>
      </c>
      <c r="G10795" s="6" t="s">
        <v>36908</v>
      </c>
      <c r="H10795" s="79">
        <v>28134.257400999999</v>
      </c>
    </row>
    <row r="10796" spans="1:8" x14ac:dyDescent="0.2">
      <c r="A10796" s="6">
        <v>30271285</v>
      </c>
      <c r="B10796" s="6" t="s">
        <v>36909</v>
      </c>
      <c r="C10796" s="6" t="s">
        <v>8622</v>
      </c>
      <c r="D10796" s="6" t="s">
        <v>13301</v>
      </c>
      <c r="E10796" s="6" t="s">
        <v>5638</v>
      </c>
      <c r="F10796" s="6" t="s">
        <v>36910</v>
      </c>
      <c r="G10796" s="6" t="s">
        <v>36911</v>
      </c>
      <c r="H10796" s="79">
        <v>28134.257400999999</v>
      </c>
    </row>
    <row r="10797" spans="1:8" x14ac:dyDescent="0.2">
      <c r="A10797" s="6">
        <v>30343825</v>
      </c>
      <c r="B10797" s="6" t="s">
        <v>36912</v>
      </c>
      <c r="C10797" s="6" t="s">
        <v>6262</v>
      </c>
      <c r="D10797" s="6" t="s">
        <v>6338</v>
      </c>
      <c r="E10797" s="6" t="s">
        <v>5638</v>
      </c>
      <c r="F10797" s="6" t="s">
        <v>36913</v>
      </c>
      <c r="G10797" s="6" t="s">
        <v>36914</v>
      </c>
      <c r="H10797" s="79">
        <v>28382.478629000001</v>
      </c>
    </row>
    <row r="10798" spans="1:8" x14ac:dyDescent="0.2">
      <c r="A10798" s="6">
        <v>30246631</v>
      </c>
      <c r="B10798" s="6" t="s">
        <v>36915</v>
      </c>
      <c r="C10798" s="6" t="s">
        <v>7135</v>
      </c>
      <c r="D10798" s="6" t="s">
        <v>11588</v>
      </c>
      <c r="E10798" s="6" t="s">
        <v>5893</v>
      </c>
      <c r="F10798" s="6" t="s">
        <v>36916</v>
      </c>
      <c r="G10798" s="6" t="s">
        <v>36917</v>
      </c>
      <c r="H10798" s="79">
        <v>28382.478629000001</v>
      </c>
    </row>
    <row r="10799" spans="1:8" x14ac:dyDescent="0.2">
      <c r="A10799" s="6">
        <v>30003211</v>
      </c>
      <c r="B10799" s="6" t="s">
        <v>36918</v>
      </c>
      <c r="C10799" s="6" t="s">
        <v>7139</v>
      </c>
      <c r="D10799" s="6" t="s">
        <v>11588</v>
      </c>
      <c r="E10799" s="6" t="s">
        <v>5893</v>
      </c>
      <c r="F10799" s="6" t="s">
        <v>36919</v>
      </c>
      <c r="G10799" s="6" t="s">
        <v>36920</v>
      </c>
      <c r="H10799" s="79">
        <v>28382.478629000001</v>
      </c>
    </row>
    <row r="10800" spans="1:8" x14ac:dyDescent="0.2">
      <c r="A10800" s="6">
        <v>30348992</v>
      </c>
      <c r="B10800" s="6" t="s">
        <v>36921</v>
      </c>
      <c r="C10800" s="6" t="s">
        <v>7143</v>
      </c>
      <c r="D10800" s="6" t="s">
        <v>11588</v>
      </c>
      <c r="E10800" s="6" t="s">
        <v>5893</v>
      </c>
      <c r="F10800" s="6" t="s">
        <v>36922</v>
      </c>
      <c r="G10800" s="6" t="s">
        <v>36923</v>
      </c>
      <c r="H10800" s="79">
        <v>28382.478629000001</v>
      </c>
    </row>
    <row r="10801" spans="1:8" x14ac:dyDescent="0.2">
      <c r="A10801" s="6">
        <v>30080912</v>
      </c>
      <c r="B10801" s="6" t="s">
        <v>36924</v>
      </c>
      <c r="C10801" s="6" t="s">
        <v>7147</v>
      </c>
      <c r="D10801" s="6" t="s">
        <v>11588</v>
      </c>
      <c r="E10801" s="6" t="s">
        <v>5893</v>
      </c>
      <c r="F10801" s="6" t="s">
        <v>36925</v>
      </c>
      <c r="G10801" s="6" t="s">
        <v>36926</v>
      </c>
      <c r="H10801" s="79">
        <v>28382.478629000001</v>
      </c>
    </row>
    <row r="10802" spans="1:8" x14ac:dyDescent="0.2">
      <c r="A10802" s="6">
        <v>30255610</v>
      </c>
      <c r="B10802" s="6" t="s">
        <v>36927</v>
      </c>
      <c r="C10802" s="6" t="s">
        <v>7151</v>
      </c>
      <c r="D10802" s="6" t="s">
        <v>11588</v>
      </c>
      <c r="E10802" s="6" t="s">
        <v>5893</v>
      </c>
      <c r="F10802" s="6" t="s">
        <v>36928</v>
      </c>
      <c r="G10802" s="6" t="s">
        <v>36929</v>
      </c>
      <c r="H10802" s="79">
        <v>28382.478629000001</v>
      </c>
    </row>
    <row r="10803" spans="1:8" x14ac:dyDescent="0.2">
      <c r="A10803" s="6">
        <v>30088434</v>
      </c>
      <c r="B10803" s="6" t="s">
        <v>36930</v>
      </c>
      <c r="C10803" s="6" t="s">
        <v>7155</v>
      </c>
      <c r="D10803" s="6" t="s">
        <v>11588</v>
      </c>
      <c r="E10803" s="6" t="s">
        <v>5893</v>
      </c>
      <c r="F10803" s="6" t="s">
        <v>36931</v>
      </c>
      <c r="G10803" s="6" t="s">
        <v>36932</v>
      </c>
      <c r="H10803" s="79">
        <v>28382.478629000001</v>
      </c>
    </row>
    <row r="10804" spans="1:8" x14ac:dyDescent="0.2">
      <c r="A10804" s="6">
        <v>30133340</v>
      </c>
      <c r="B10804" s="6" t="s">
        <v>36933</v>
      </c>
      <c r="C10804" s="6" t="s">
        <v>7159</v>
      </c>
      <c r="D10804" s="6" t="s">
        <v>11588</v>
      </c>
      <c r="E10804" s="6" t="s">
        <v>5893</v>
      </c>
      <c r="F10804" s="6" t="s">
        <v>36934</v>
      </c>
      <c r="G10804" s="6" t="s">
        <v>36935</v>
      </c>
      <c r="H10804" s="79">
        <v>28382.478629000001</v>
      </c>
    </row>
    <row r="10805" spans="1:8" x14ac:dyDescent="0.2">
      <c r="A10805" s="6">
        <v>30003483</v>
      </c>
      <c r="B10805" s="6" t="s">
        <v>36936</v>
      </c>
      <c r="C10805" s="6" t="s">
        <v>5913</v>
      </c>
      <c r="D10805" s="6" t="s">
        <v>18868</v>
      </c>
      <c r="E10805" s="6" t="s">
        <v>5638</v>
      </c>
      <c r="F10805" s="6" t="s">
        <v>36937</v>
      </c>
      <c r="G10805" s="6" t="s">
        <v>36938</v>
      </c>
      <c r="H10805" s="79">
        <v>28439.822773</v>
      </c>
    </row>
    <row r="10806" spans="1:8" x14ac:dyDescent="0.2">
      <c r="A10806" s="6">
        <v>30090039</v>
      </c>
      <c r="B10806" s="6" t="s">
        <v>36939</v>
      </c>
      <c r="C10806" s="6" t="s">
        <v>7266</v>
      </c>
      <c r="D10806" s="6" t="s">
        <v>22958</v>
      </c>
      <c r="E10806" s="6" t="s">
        <v>5638</v>
      </c>
      <c r="F10806" s="6" t="s">
        <v>36940</v>
      </c>
      <c r="G10806" s="6" t="s">
        <v>36941</v>
      </c>
      <c r="H10806" s="79">
        <v>28468.665419000001</v>
      </c>
    </row>
    <row r="10807" spans="1:8" x14ac:dyDescent="0.2">
      <c r="A10807" s="6">
        <v>30301425</v>
      </c>
      <c r="B10807" s="6" t="s">
        <v>36942</v>
      </c>
      <c r="C10807" s="6" t="s">
        <v>7270</v>
      </c>
      <c r="D10807" s="6" t="s">
        <v>22958</v>
      </c>
      <c r="E10807" s="6" t="s">
        <v>5638</v>
      </c>
      <c r="F10807" s="6" t="s">
        <v>36943</v>
      </c>
      <c r="G10807" s="6" t="s">
        <v>36944</v>
      </c>
      <c r="H10807" s="79">
        <v>28468.665419000001</v>
      </c>
    </row>
    <row r="10808" spans="1:8" x14ac:dyDescent="0.2">
      <c r="A10808" s="6">
        <v>30280616</v>
      </c>
      <c r="B10808" s="6" t="s">
        <v>36945</v>
      </c>
      <c r="C10808" s="6" t="s">
        <v>7266</v>
      </c>
      <c r="D10808" s="6" t="s">
        <v>7351</v>
      </c>
      <c r="E10808" s="6" t="s">
        <v>5638</v>
      </c>
      <c r="F10808" s="6" t="s">
        <v>36946</v>
      </c>
      <c r="G10808" s="6" t="s">
        <v>36947</v>
      </c>
      <c r="H10808" s="79">
        <v>28468.665419000001</v>
      </c>
    </row>
    <row r="10809" spans="1:8" x14ac:dyDescent="0.2">
      <c r="A10809" s="6">
        <v>30140993</v>
      </c>
      <c r="B10809" s="6" t="s">
        <v>36948</v>
      </c>
      <c r="C10809" s="6" t="s">
        <v>7270</v>
      </c>
      <c r="D10809" s="6" t="s">
        <v>7351</v>
      </c>
      <c r="E10809" s="6" t="s">
        <v>5638</v>
      </c>
      <c r="F10809" s="6" t="s">
        <v>36949</v>
      </c>
      <c r="G10809" s="6" t="s">
        <v>36950</v>
      </c>
      <c r="H10809" s="79">
        <v>28468.665419000001</v>
      </c>
    </row>
    <row r="10810" spans="1:8" x14ac:dyDescent="0.2">
      <c r="A10810" s="6">
        <v>30327409</v>
      </c>
      <c r="B10810" s="6" t="s">
        <v>36951</v>
      </c>
      <c r="C10810" s="6" t="s">
        <v>6476</v>
      </c>
      <c r="D10810" s="6" t="s">
        <v>19176</v>
      </c>
      <c r="E10810" s="6" t="s">
        <v>5893</v>
      </c>
      <c r="F10810" s="6" t="s">
        <v>36952</v>
      </c>
      <c r="G10810" s="6" t="s">
        <v>36953</v>
      </c>
      <c r="H10810" s="79">
        <v>28473.477593</v>
      </c>
    </row>
    <row r="10811" spans="1:8" x14ac:dyDescent="0.2">
      <c r="A10811" s="6">
        <v>30380312</v>
      </c>
      <c r="B10811" s="6" t="s">
        <v>36954</v>
      </c>
      <c r="C10811" s="6" t="s">
        <v>5969</v>
      </c>
      <c r="D10811" s="6" t="s">
        <v>28070</v>
      </c>
      <c r="E10811" s="6" t="s">
        <v>5638</v>
      </c>
      <c r="F10811" s="6" t="s">
        <v>36955</v>
      </c>
      <c r="G10811" s="6" t="s">
        <v>36956</v>
      </c>
      <c r="H10811" s="79">
        <v>28522.758392</v>
      </c>
    </row>
    <row r="10812" spans="1:8" x14ac:dyDescent="0.2">
      <c r="A10812" s="6">
        <v>30069226</v>
      </c>
      <c r="B10812" s="6" t="s">
        <v>36957</v>
      </c>
      <c r="C10812" s="6" t="s">
        <v>36958</v>
      </c>
      <c r="D10812" s="6" t="s">
        <v>24703</v>
      </c>
      <c r="E10812" s="6" t="s">
        <v>18414</v>
      </c>
      <c r="F10812" s="6" t="s">
        <v>36959</v>
      </c>
      <c r="G10812" s="6" t="s">
        <v>36960</v>
      </c>
      <c r="H10812" s="79">
        <v>28757.109337999998</v>
      </c>
    </row>
    <row r="10813" spans="1:8" x14ac:dyDescent="0.2">
      <c r="A10813" s="6">
        <v>30084814</v>
      </c>
      <c r="B10813" s="6" t="s">
        <v>36961</v>
      </c>
      <c r="C10813" s="6" t="s">
        <v>6616</v>
      </c>
      <c r="D10813" s="6" t="s">
        <v>6122</v>
      </c>
      <c r="E10813" s="6" t="s">
        <v>5638</v>
      </c>
      <c r="F10813" s="6" t="s">
        <v>36962</v>
      </c>
      <c r="G10813" s="6" t="s">
        <v>36963</v>
      </c>
      <c r="H10813" s="79">
        <v>28950.920658999999</v>
      </c>
    </row>
    <row r="10814" spans="1:8" x14ac:dyDescent="0.2">
      <c r="A10814" s="6">
        <v>30208964</v>
      </c>
      <c r="B10814" s="6" t="s">
        <v>36964</v>
      </c>
      <c r="C10814" s="6" t="s">
        <v>6620</v>
      </c>
      <c r="D10814" s="6" t="s">
        <v>6122</v>
      </c>
      <c r="E10814" s="6" t="s">
        <v>5638</v>
      </c>
      <c r="F10814" s="6" t="s">
        <v>36965</v>
      </c>
      <c r="G10814" s="6" t="s">
        <v>36966</v>
      </c>
      <c r="H10814" s="79">
        <v>28950.920658999999</v>
      </c>
    </row>
    <row r="10815" spans="1:8" x14ac:dyDescent="0.2">
      <c r="A10815" s="6">
        <v>30325447</v>
      </c>
      <c r="B10815" s="6" t="s">
        <v>3641</v>
      </c>
      <c r="C10815" s="6" t="s">
        <v>5766</v>
      </c>
      <c r="D10815" s="6" t="s">
        <v>18868</v>
      </c>
      <c r="E10815" s="6" t="s">
        <v>5638</v>
      </c>
      <c r="F10815" s="6" t="s">
        <v>3637</v>
      </c>
      <c r="G10815" s="6" t="s">
        <v>3638</v>
      </c>
      <c r="H10815" s="79">
        <v>29032.824576999999</v>
      </c>
    </row>
    <row r="10816" spans="1:8" x14ac:dyDescent="0.2">
      <c r="A10816" s="6">
        <v>30110082</v>
      </c>
      <c r="B10816" s="6" t="s">
        <v>36967</v>
      </c>
      <c r="C10816" s="6" t="s">
        <v>5921</v>
      </c>
      <c r="D10816" s="6" t="s">
        <v>17969</v>
      </c>
      <c r="E10816" s="6" t="s">
        <v>5893</v>
      </c>
      <c r="F10816" s="6" t="s">
        <v>36968</v>
      </c>
      <c r="G10816" s="6" t="s">
        <v>36969</v>
      </c>
      <c r="H10816" s="79">
        <v>29032.824576999999</v>
      </c>
    </row>
    <row r="10817" spans="1:8" x14ac:dyDescent="0.2">
      <c r="A10817" s="6">
        <v>30298255</v>
      </c>
      <c r="B10817" s="6" t="s">
        <v>36970</v>
      </c>
      <c r="C10817" s="6" t="s">
        <v>5921</v>
      </c>
      <c r="D10817" s="6" t="s">
        <v>17973</v>
      </c>
      <c r="E10817" s="6" t="s">
        <v>5893</v>
      </c>
      <c r="F10817" s="6" t="s">
        <v>36971</v>
      </c>
      <c r="G10817" s="6" t="s">
        <v>36972</v>
      </c>
      <c r="H10817" s="79">
        <v>29032.824576999999</v>
      </c>
    </row>
    <row r="10818" spans="1:8" x14ac:dyDescent="0.2">
      <c r="A10818" s="6">
        <v>30062584</v>
      </c>
      <c r="B10818" s="6" t="s">
        <v>36973</v>
      </c>
      <c r="C10818" s="6" t="s">
        <v>5760</v>
      </c>
      <c r="D10818" s="6" t="s">
        <v>17969</v>
      </c>
      <c r="E10818" s="6" t="s">
        <v>5893</v>
      </c>
      <c r="F10818" s="6" t="s">
        <v>36974</v>
      </c>
      <c r="G10818" s="6" t="s">
        <v>36975</v>
      </c>
      <c r="H10818" s="79">
        <v>29106.986953</v>
      </c>
    </row>
    <row r="10819" spans="1:8" x14ac:dyDescent="0.2">
      <c r="A10819" s="6">
        <v>30296591</v>
      </c>
      <c r="B10819" s="6" t="s">
        <v>36976</v>
      </c>
      <c r="C10819" s="6" t="s">
        <v>5762</v>
      </c>
      <c r="D10819" s="6" t="s">
        <v>17969</v>
      </c>
      <c r="E10819" s="6" t="s">
        <v>5893</v>
      </c>
      <c r="F10819" s="6" t="s">
        <v>36977</v>
      </c>
      <c r="G10819" s="6" t="s">
        <v>36978</v>
      </c>
      <c r="H10819" s="79">
        <v>29106.986953</v>
      </c>
    </row>
    <row r="10820" spans="1:8" x14ac:dyDescent="0.2">
      <c r="A10820" s="6">
        <v>30411981</v>
      </c>
      <c r="B10820" s="6" t="s">
        <v>36979</v>
      </c>
      <c r="C10820" s="6" t="s">
        <v>5766</v>
      </c>
      <c r="D10820" s="6" t="s">
        <v>17969</v>
      </c>
      <c r="E10820" s="6" t="s">
        <v>5893</v>
      </c>
      <c r="F10820" s="6" t="s">
        <v>36980</v>
      </c>
      <c r="G10820" s="6" t="s">
        <v>36981</v>
      </c>
      <c r="H10820" s="79">
        <v>29106.986953</v>
      </c>
    </row>
    <row r="10821" spans="1:8" x14ac:dyDescent="0.2">
      <c r="A10821" s="6">
        <v>30139403</v>
      </c>
      <c r="B10821" s="6" t="s">
        <v>36982</v>
      </c>
      <c r="C10821" s="6" t="s">
        <v>5769</v>
      </c>
      <c r="D10821" s="6" t="s">
        <v>17969</v>
      </c>
      <c r="E10821" s="6" t="s">
        <v>5893</v>
      </c>
      <c r="F10821" s="6" t="s">
        <v>36983</v>
      </c>
      <c r="G10821" s="6" t="s">
        <v>36984</v>
      </c>
      <c r="H10821" s="79">
        <v>29106.986953</v>
      </c>
    </row>
    <row r="10822" spans="1:8" x14ac:dyDescent="0.2">
      <c r="A10822" s="6">
        <v>30354219</v>
      </c>
      <c r="B10822" s="6" t="s">
        <v>36985</v>
      </c>
      <c r="C10822" s="6" t="s">
        <v>5770</v>
      </c>
      <c r="D10822" s="6" t="s">
        <v>17969</v>
      </c>
      <c r="E10822" s="6" t="s">
        <v>5893</v>
      </c>
      <c r="F10822" s="6" t="s">
        <v>36986</v>
      </c>
      <c r="G10822" s="6" t="s">
        <v>36987</v>
      </c>
      <c r="H10822" s="79">
        <v>29106.986953</v>
      </c>
    </row>
    <row r="10823" spans="1:8" x14ac:dyDescent="0.2">
      <c r="A10823" s="6">
        <v>30145433</v>
      </c>
      <c r="B10823" s="6" t="s">
        <v>36988</v>
      </c>
      <c r="C10823" s="6" t="s">
        <v>5760</v>
      </c>
      <c r="D10823" s="6" t="s">
        <v>17973</v>
      </c>
      <c r="E10823" s="6" t="s">
        <v>5893</v>
      </c>
      <c r="F10823" s="6" t="s">
        <v>36989</v>
      </c>
      <c r="G10823" s="6" t="s">
        <v>36990</v>
      </c>
      <c r="H10823" s="79">
        <v>29106.986953</v>
      </c>
    </row>
    <row r="10824" spans="1:8" x14ac:dyDescent="0.2">
      <c r="A10824" s="6">
        <v>30378536</v>
      </c>
      <c r="B10824" s="6" t="s">
        <v>36991</v>
      </c>
      <c r="C10824" s="6" t="s">
        <v>5762</v>
      </c>
      <c r="D10824" s="6" t="s">
        <v>17973</v>
      </c>
      <c r="E10824" s="6" t="s">
        <v>5893</v>
      </c>
      <c r="F10824" s="6" t="s">
        <v>36992</v>
      </c>
      <c r="G10824" s="6" t="s">
        <v>36993</v>
      </c>
      <c r="H10824" s="79">
        <v>29106.986953</v>
      </c>
    </row>
    <row r="10825" spans="1:8" x14ac:dyDescent="0.2">
      <c r="A10825" s="6">
        <v>30168982</v>
      </c>
      <c r="B10825" s="6" t="s">
        <v>36994</v>
      </c>
      <c r="C10825" s="6" t="s">
        <v>5766</v>
      </c>
      <c r="D10825" s="6" t="s">
        <v>17973</v>
      </c>
      <c r="E10825" s="6" t="s">
        <v>5893</v>
      </c>
      <c r="F10825" s="6" t="s">
        <v>36995</v>
      </c>
      <c r="G10825" s="6" t="s">
        <v>36996</v>
      </c>
      <c r="H10825" s="79">
        <v>29106.986953</v>
      </c>
    </row>
    <row r="10826" spans="1:8" x14ac:dyDescent="0.2">
      <c r="A10826" s="6">
        <v>30348501</v>
      </c>
      <c r="B10826" s="6" t="s">
        <v>36997</v>
      </c>
      <c r="C10826" s="6" t="s">
        <v>5769</v>
      </c>
      <c r="D10826" s="6" t="s">
        <v>17973</v>
      </c>
      <c r="E10826" s="6" t="s">
        <v>5893</v>
      </c>
      <c r="F10826" s="6" t="s">
        <v>36998</v>
      </c>
      <c r="G10826" s="6" t="s">
        <v>36999</v>
      </c>
      <c r="H10826" s="79">
        <v>29106.986953</v>
      </c>
    </row>
    <row r="10827" spans="1:8" x14ac:dyDescent="0.2">
      <c r="A10827" s="6">
        <v>30214347</v>
      </c>
      <c r="B10827" s="6" t="s">
        <v>37000</v>
      </c>
      <c r="C10827" s="6" t="s">
        <v>5770</v>
      </c>
      <c r="D10827" s="6" t="s">
        <v>17973</v>
      </c>
      <c r="E10827" s="6" t="s">
        <v>5893</v>
      </c>
      <c r="F10827" s="6" t="s">
        <v>37001</v>
      </c>
      <c r="G10827" s="6" t="s">
        <v>37002</v>
      </c>
      <c r="H10827" s="79">
        <v>29106.986953</v>
      </c>
    </row>
    <row r="10828" spans="1:8" x14ac:dyDescent="0.2">
      <c r="A10828" s="6">
        <v>30300613</v>
      </c>
      <c r="B10828" s="6" t="s">
        <v>37003</v>
      </c>
      <c r="C10828" s="6" t="s">
        <v>37004</v>
      </c>
      <c r="D10828" s="6" t="s">
        <v>24703</v>
      </c>
      <c r="E10828" s="6" t="s">
        <v>18414</v>
      </c>
      <c r="F10828" s="6" t="s">
        <v>37005</v>
      </c>
      <c r="G10828" s="6" t="s">
        <v>37006</v>
      </c>
      <c r="H10828" s="79">
        <v>29196.195982000001</v>
      </c>
    </row>
    <row r="10829" spans="1:8" x14ac:dyDescent="0.2">
      <c r="A10829" s="6">
        <v>30132849</v>
      </c>
      <c r="B10829" s="6" t="s">
        <v>37007</v>
      </c>
      <c r="C10829" s="6" t="s">
        <v>37008</v>
      </c>
      <c r="D10829" s="6" t="s">
        <v>24703</v>
      </c>
      <c r="E10829" s="6" t="s">
        <v>18414</v>
      </c>
      <c r="F10829" s="6" t="s">
        <v>37009</v>
      </c>
      <c r="G10829" s="6" t="s">
        <v>37010</v>
      </c>
      <c r="H10829" s="79">
        <v>29232.696177000002</v>
      </c>
    </row>
    <row r="10830" spans="1:8" x14ac:dyDescent="0.2">
      <c r="A10830" s="6">
        <v>30358278</v>
      </c>
      <c r="B10830" s="6" t="s">
        <v>37011</v>
      </c>
      <c r="C10830" s="6" t="s">
        <v>6436</v>
      </c>
      <c r="D10830" s="6" t="s">
        <v>17969</v>
      </c>
      <c r="E10830" s="6" t="s">
        <v>5893</v>
      </c>
      <c r="F10830" s="6" t="s">
        <v>37012</v>
      </c>
      <c r="G10830" s="6" t="s">
        <v>37013</v>
      </c>
      <c r="H10830" s="79">
        <v>29251.651467</v>
      </c>
    </row>
    <row r="10831" spans="1:8" x14ac:dyDescent="0.2">
      <c r="A10831" s="6">
        <v>30196969</v>
      </c>
      <c r="B10831" s="6" t="s">
        <v>37014</v>
      </c>
      <c r="C10831" s="6" t="s">
        <v>6440</v>
      </c>
      <c r="D10831" s="6" t="s">
        <v>17969</v>
      </c>
      <c r="E10831" s="6" t="s">
        <v>5893</v>
      </c>
      <c r="F10831" s="6" t="s">
        <v>37015</v>
      </c>
      <c r="G10831" s="6" t="s">
        <v>37016</v>
      </c>
      <c r="H10831" s="79">
        <v>29251.651467</v>
      </c>
    </row>
    <row r="10832" spans="1:8" x14ac:dyDescent="0.2">
      <c r="A10832" s="6">
        <v>30179677</v>
      </c>
      <c r="B10832" s="6" t="s">
        <v>37017</v>
      </c>
      <c r="C10832" s="6" t="s">
        <v>6436</v>
      </c>
      <c r="D10832" s="6" t="s">
        <v>17973</v>
      </c>
      <c r="E10832" s="6" t="s">
        <v>5893</v>
      </c>
      <c r="F10832" s="6" t="s">
        <v>37018</v>
      </c>
      <c r="G10832" s="6" t="s">
        <v>37019</v>
      </c>
      <c r="H10832" s="79">
        <v>29251.651467</v>
      </c>
    </row>
    <row r="10833" spans="1:8" x14ac:dyDescent="0.2">
      <c r="A10833" s="6">
        <v>30449210</v>
      </c>
      <c r="B10833" s="6" t="s">
        <v>37020</v>
      </c>
      <c r="C10833" s="6" t="s">
        <v>6440</v>
      </c>
      <c r="D10833" s="6" t="s">
        <v>17973</v>
      </c>
      <c r="E10833" s="6" t="s">
        <v>5893</v>
      </c>
      <c r="F10833" s="6" t="s">
        <v>37021</v>
      </c>
      <c r="G10833" s="6" t="s">
        <v>37022</v>
      </c>
      <c r="H10833" s="79">
        <v>29251.651467</v>
      </c>
    </row>
    <row r="10834" spans="1:8" x14ac:dyDescent="0.2">
      <c r="A10834" s="6">
        <v>30342870</v>
      </c>
      <c r="B10834" s="6" t="s">
        <v>37023</v>
      </c>
      <c r="C10834" s="6" t="s">
        <v>5732</v>
      </c>
      <c r="D10834" s="6" t="s">
        <v>24707</v>
      </c>
      <c r="E10834" s="6" t="s">
        <v>18414</v>
      </c>
      <c r="F10834" s="6" t="s">
        <v>37024</v>
      </c>
      <c r="G10834" s="6" t="s">
        <v>37025</v>
      </c>
      <c r="H10834" s="79">
        <v>29261.934527000001</v>
      </c>
    </row>
    <row r="10835" spans="1:8" x14ac:dyDescent="0.2">
      <c r="A10835" s="6">
        <v>30427210</v>
      </c>
      <c r="B10835" s="6" t="s">
        <v>37026</v>
      </c>
      <c r="C10835" s="6" t="s">
        <v>5732</v>
      </c>
      <c r="D10835" s="6" t="s">
        <v>24719</v>
      </c>
      <c r="E10835" s="6" t="s">
        <v>5893</v>
      </c>
      <c r="F10835" s="6" t="s">
        <v>37027</v>
      </c>
      <c r="G10835" s="6" t="s">
        <v>37028</v>
      </c>
      <c r="H10835" s="79">
        <v>29261.934527000001</v>
      </c>
    </row>
    <row r="10836" spans="1:8" x14ac:dyDescent="0.2">
      <c r="A10836" s="6">
        <v>30104225</v>
      </c>
      <c r="B10836" s="6" t="s">
        <v>37029</v>
      </c>
      <c r="C10836" s="6" t="s">
        <v>6612</v>
      </c>
      <c r="D10836" s="6" t="s">
        <v>13301</v>
      </c>
      <c r="E10836" s="6" t="s">
        <v>5638</v>
      </c>
      <c r="F10836" s="6" t="s">
        <v>37030</v>
      </c>
      <c r="G10836" s="6" t="s">
        <v>37031</v>
      </c>
      <c r="H10836" s="79">
        <v>29303.055618999999</v>
      </c>
    </row>
    <row r="10837" spans="1:8" x14ac:dyDescent="0.2">
      <c r="A10837" s="6">
        <v>30251455</v>
      </c>
      <c r="B10837" s="6" t="s">
        <v>37032</v>
      </c>
      <c r="C10837" s="6" t="s">
        <v>6616</v>
      </c>
      <c r="D10837" s="6" t="s">
        <v>13301</v>
      </c>
      <c r="E10837" s="6" t="s">
        <v>5638</v>
      </c>
      <c r="F10837" s="6" t="s">
        <v>37033</v>
      </c>
      <c r="G10837" s="6" t="s">
        <v>37034</v>
      </c>
      <c r="H10837" s="79">
        <v>29303.055618999999</v>
      </c>
    </row>
    <row r="10838" spans="1:8" x14ac:dyDescent="0.2">
      <c r="A10838" s="6">
        <v>30002109</v>
      </c>
      <c r="B10838" s="6" t="s">
        <v>37035</v>
      </c>
      <c r="C10838" s="6" t="s">
        <v>6620</v>
      </c>
      <c r="D10838" s="6" t="s">
        <v>13301</v>
      </c>
      <c r="E10838" s="6" t="s">
        <v>5638</v>
      </c>
      <c r="F10838" s="6" t="s">
        <v>37036</v>
      </c>
      <c r="G10838" s="6" t="s">
        <v>37037</v>
      </c>
      <c r="H10838" s="79">
        <v>29303.055618999999</v>
      </c>
    </row>
    <row r="10839" spans="1:8" x14ac:dyDescent="0.2">
      <c r="A10839" s="6">
        <v>30163942</v>
      </c>
      <c r="B10839" s="6" t="s">
        <v>37038</v>
      </c>
      <c r="C10839" s="6" t="s">
        <v>6624</v>
      </c>
      <c r="D10839" s="6" t="s">
        <v>13301</v>
      </c>
      <c r="E10839" s="6" t="s">
        <v>5638</v>
      </c>
      <c r="F10839" s="6" t="s">
        <v>37039</v>
      </c>
      <c r="G10839" s="6" t="s">
        <v>37040</v>
      </c>
      <c r="H10839" s="79">
        <v>29303.055618999999</v>
      </c>
    </row>
    <row r="10840" spans="1:8" x14ac:dyDescent="0.2">
      <c r="A10840" s="6">
        <v>30072829</v>
      </c>
      <c r="B10840" s="6" t="s">
        <v>37041</v>
      </c>
      <c r="C10840" s="6" t="s">
        <v>6628</v>
      </c>
      <c r="D10840" s="6" t="s">
        <v>13301</v>
      </c>
      <c r="E10840" s="6" t="s">
        <v>5638</v>
      </c>
      <c r="F10840" s="6" t="s">
        <v>37042</v>
      </c>
      <c r="G10840" s="6" t="s">
        <v>37043</v>
      </c>
      <c r="H10840" s="79">
        <v>29303.055618999999</v>
      </c>
    </row>
    <row r="10841" spans="1:8" x14ac:dyDescent="0.2">
      <c r="A10841" s="6">
        <v>30154433</v>
      </c>
      <c r="B10841" s="6" t="s">
        <v>37044</v>
      </c>
      <c r="C10841" s="6" t="s">
        <v>6033</v>
      </c>
      <c r="D10841" s="6" t="s">
        <v>17969</v>
      </c>
      <c r="E10841" s="6" t="s">
        <v>5893</v>
      </c>
      <c r="F10841" s="6" t="s">
        <v>37045</v>
      </c>
      <c r="G10841" s="6" t="s">
        <v>37046</v>
      </c>
      <c r="H10841" s="79">
        <v>29315.232973999999</v>
      </c>
    </row>
    <row r="10842" spans="1:8" x14ac:dyDescent="0.2">
      <c r="A10842" s="6">
        <v>30293135</v>
      </c>
      <c r="B10842" s="6" t="s">
        <v>37047</v>
      </c>
      <c r="C10842" s="6" t="s">
        <v>15562</v>
      </c>
      <c r="D10842" s="6" t="s">
        <v>17993</v>
      </c>
      <c r="E10842" s="6" t="s">
        <v>15819</v>
      </c>
      <c r="F10842" s="6" t="s">
        <v>37048</v>
      </c>
      <c r="G10842" s="6" t="s">
        <v>37049</v>
      </c>
      <c r="H10842" s="79">
        <v>29415.066760000002</v>
      </c>
    </row>
    <row r="10843" spans="1:8" x14ac:dyDescent="0.2">
      <c r="A10843" s="6">
        <v>30236779</v>
      </c>
      <c r="B10843" s="6" t="s">
        <v>37050</v>
      </c>
      <c r="C10843" s="6" t="s">
        <v>15562</v>
      </c>
      <c r="D10843" s="6" t="s">
        <v>17997</v>
      </c>
      <c r="E10843" s="6" t="s">
        <v>15819</v>
      </c>
      <c r="F10843" s="6" t="s">
        <v>37051</v>
      </c>
      <c r="G10843" s="6" t="s">
        <v>37052</v>
      </c>
      <c r="H10843" s="79">
        <v>29415.066760000002</v>
      </c>
    </row>
    <row r="10844" spans="1:8" x14ac:dyDescent="0.2">
      <c r="A10844" s="6">
        <v>30002067</v>
      </c>
      <c r="B10844" s="6" t="s">
        <v>37053</v>
      </c>
      <c r="C10844" s="6" t="s">
        <v>5718</v>
      </c>
      <c r="D10844" s="6" t="s">
        <v>19176</v>
      </c>
      <c r="E10844" s="6" t="s">
        <v>5893</v>
      </c>
      <c r="F10844" s="6" t="s">
        <v>37054</v>
      </c>
      <c r="G10844" s="6" t="s">
        <v>37055</v>
      </c>
      <c r="H10844" s="79">
        <v>29503.396400000001</v>
      </c>
    </row>
    <row r="10845" spans="1:8" x14ac:dyDescent="0.2">
      <c r="A10845" s="6">
        <v>30238466</v>
      </c>
      <c r="B10845" s="6" t="s">
        <v>37056</v>
      </c>
      <c r="C10845" s="6" t="s">
        <v>5722</v>
      </c>
      <c r="D10845" s="6" t="s">
        <v>19176</v>
      </c>
      <c r="E10845" s="6" t="s">
        <v>5893</v>
      </c>
      <c r="F10845" s="6" t="s">
        <v>37057</v>
      </c>
      <c r="G10845" s="6" t="s">
        <v>37058</v>
      </c>
      <c r="H10845" s="79">
        <v>29503.396400000001</v>
      </c>
    </row>
    <row r="10846" spans="1:8" x14ac:dyDescent="0.2">
      <c r="A10846" s="6">
        <v>30041560</v>
      </c>
      <c r="B10846" s="6" t="s">
        <v>37059</v>
      </c>
      <c r="C10846" s="6" t="s">
        <v>5725</v>
      </c>
      <c r="D10846" s="6" t="s">
        <v>19176</v>
      </c>
      <c r="E10846" s="6" t="s">
        <v>5893</v>
      </c>
      <c r="F10846" s="6" t="s">
        <v>37060</v>
      </c>
      <c r="G10846" s="6" t="s">
        <v>37061</v>
      </c>
      <c r="H10846" s="79">
        <v>29503.396400000001</v>
      </c>
    </row>
    <row r="10847" spans="1:8" x14ac:dyDescent="0.2">
      <c r="A10847" s="6">
        <v>30284716</v>
      </c>
      <c r="B10847" s="6" t="s">
        <v>37062</v>
      </c>
      <c r="C10847" s="6" t="s">
        <v>5727</v>
      </c>
      <c r="D10847" s="6" t="s">
        <v>19176</v>
      </c>
      <c r="E10847" s="6" t="s">
        <v>5893</v>
      </c>
      <c r="F10847" s="6" t="s">
        <v>37063</v>
      </c>
      <c r="G10847" s="6" t="s">
        <v>37064</v>
      </c>
      <c r="H10847" s="79">
        <v>29503.396400000001</v>
      </c>
    </row>
    <row r="10848" spans="1:8" x14ac:dyDescent="0.2">
      <c r="A10848" s="6">
        <v>30062514</v>
      </c>
      <c r="B10848" s="6" t="s">
        <v>37065</v>
      </c>
      <c r="C10848" s="6" t="s">
        <v>5730</v>
      </c>
      <c r="D10848" s="6" t="s">
        <v>19176</v>
      </c>
      <c r="E10848" s="6" t="s">
        <v>5893</v>
      </c>
      <c r="F10848" s="6" t="s">
        <v>37066</v>
      </c>
      <c r="G10848" s="6" t="s">
        <v>37067</v>
      </c>
      <c r="H10848" s="79">
        <v>29503.396400000001</v>
      </c>
    </row>
    <row r="10849" spans="1:8" x14ac:dyDescent="0.2">
      <c r="A10849" s="6">
        <v>30354149</v>
      </c>
      <c r="B10849" s="6" t="s">
        <v>37068</v>
      </c>
      <c r="C10849" s="6" t="s">
        <v>5718</v>
      </c>
      <c r="D10849" s="6" t="s">
        <v>19180</v>
      </c>
      <c r="E10849" s="6" t="s">
        <v>5893</v>
      </c>
      <c r="F10849" s="6" t="s">
        <v>37069</v>
      </c>
      <c r="G10849" s="6" t="s">
        <v>37070</v>
      </c>
      <c r="H10849" s="79">
        <v>29503.396400000001</v>
      </c>
    </row>
    <row r="10850" spans="1:8" x14ac:dyDescent="0.2">
      <c r="A10850" s="6">
        <v>30052467</v>
      </c>
      <c r="B10850" s="6" t="s">
        <v>37071</v>
      </c>
      <c r="C10850" s="6" t="s">
        <v>5722</v>
      </c>
      <c r="D10850" s="6" t="s">
        <v>19180</v>
      </c>
      <c r="E10850" s="6" t="s">
        <v>5893</v>
      </c>
      <c r="F10850" s="6" t="s">
        <v>37072</v>
      </c>
      <c r="G10850" s="6" t="s">
        <v>37073</v>
      </c>
      <c r="H10850" s="79">
        <v>29503.396400000001</v>
      </c>
    </row>
    <row r="10851" spans="1:8" x14ac:dyDescent="0.2">
      <c r="A10851" s="6">
        <v>30265876</v>
      </c>
      <c r="B10851" s="6" t="s">
        <v>37074</v>
      </c>
      <c r="C10851" s="6" t="s">
        <v>5727</v>
      </c>
      <c r="D10851" s="6" t="s">
        <v>19180</v>
      </c>
      <c r="E10851" s="6" t="s">
        <v>5893</v>
      </c>
      <c r="F10851" s="6" t="s">
        <v>37075</v>
      </c>
      <c r="G10851" s="6" t="s">
        <v>37076</v>
      </c>
      <c r="H10851" s="79">
        <v>29503.396400000001</v>
      </c>
    </row>
    <row r="10852" spans="1:8" x14ac:dyDescent="0.2">
      <c r="A10852" s="6">
        <v>30329706</v>
      </c>
      <c r="B10852" s="6" t="s">
        <v>37077</v>
      </c>
      <c r="C10852" s="6" t="s">
        <v>5730</v>
      </c>
      <c r="D10852" s="6" t="s">
        <v>19180</v>
      </c>
      <c r="E10852" s="6" t="s">
        <v>5893</v>
      </c>
      <c r="F10852" s="6" t="s">
        <v>37078</v>
      </c>
      <c r="G10852" s="6" t="s">
        <v>37079</v>
      </c>
      <c r="H10852" s="79">
        <v>29503.396400000001</v>
      </c>
    </row>
    <row r="10853" spans="1:8" x14ac:dyDescent="0.2">
      <c r="A10853" s="6">
        <v>30167015</v>
      </c>
      <c r="B10853" s="6" t="s">
        <v>37080</v>
      </c>
      <c r="C10853" s="6" t="s">
        <v>6961</v>
      </c>
      <c r="D10853" s="6" t="s">
        <v>17973</v>
      </c>
      <c r="E10853" s="6" t="s">
        <v>5893</v>
      </c>
      <c r="F10853" s="6" t="s">
        <v>37081</v>
      </c>
      <c r="G10853" s="6" t="s">
        <v>37082</v>
      </c>
      <c r="H10853" s="79">
        <v>29680.337896000001</v>
      </c>
    </row>
    <row r="10854" spans="1:8" x14ac:dyDescent="0.2">
      <c r="A10854" s="6">
        <v>30294155</v>
      </c>
      <c r="B10854" s="6" t="s">
        <v>37083</v>
      </c>
      <c r="C10854" s="6" t="s">
        <v>5740</v>
      </c>
      <c r="D10854" s="6" t="s">
        <v>24707</v>
      </c>
      <c r="E10854" s="6" t="s">
        <v>18414</v>
      </c>
      <c r="F10854" s="6" t="s">
        <v>37084</v>
      </c>
      <c r="G10854" s="6" t="s">
        <v>37085</v>
      </c>
      <c r="H10854" s="79">
        <v>29740.09793</v>
      </c>
    </row>
    <row r="10855" spans="1:8" x14ac:dyDescent="0.2">
      <c r="A10855" s="6">
        <v>30153915</v>
      </c>
      <c r="B10855" s="6" t="s">
        <v>37086</v>
      </c>
      <c r="C10855" s="6" t="s">
        <v>5740</v>
      </c>
      <c r="D10855" s="6" t="s">
        <v>24719</v>
      </c>
      <c r="E10855" s="6" t="s">
        <v>5893</v>
      </c>
      <c r="F10855" s="6" t="s">
        <v>37087</v>
      </c>
      <c r="G10855" s="6" t="s">
        <v>37088</v>
      </c>
      <c r="H10855" s="79">
        <v>29740.09793</v>
      </c>
    </row>
    <row r="10856" spans="1:8" x14ac:dyDescent="0.2">
      <c r="A10856" s="6">
        <v>30241205</v>
      </c>
      <c r="B10856" s="6" t="s">
        <v>37089</v>
      </c>
      <c r="C10856" s="6" t="s">
        <v>5670</v>
      </c>
      <c r="D10856" s="6" t="s">
        <v>17969</v>
      </c>
      <c r="E10856" s="6" t="s">
        <v>5893</v>
      </c>
      <c r="F10856" s="6" t="s">
        <v>37090</v>
      </c>
      <c r="G10856" s="6" t="s">
        <v>37091</v>
      </c>
      <c r="H10856" s="79">
        <v>29827.898033000001</v>
      </c>
    </row>
    <row r="10857" spans="1:8" x14ac:dyDescent="0.2">
      <c r="A10857" s="6">
        <v>30376721</v>
      </c>
      <c r="B10857" s="6" t="s">
        <v>37092</v>
      </c>
      <c r="C10857" s="6" t="s">
        <v>5670</v>
      </c>
      <c r="D10857" s="6" t="s">
        <v>17973</v>
      </c>
      <c r="E10857" s="6" t="s">
        <v>5893</v>
      </c>
      <c r="F10857" s="6" t="s">
        <v>37093</v>
      </c>
      <c r="G10857" s="6" t="s">
        <v>37094</v>
      </c>
      <c r="H10857" s="79">
        <v>29827.898033000001</v>
      </c>
    </row>
    <row r="10858" spans="1:8" x14ac:dyDescent="0.2">
      <c r="A10858" s="6">
        <v>30049097</v>
      </c>
      <c r="B10858" s="6" t="s">
        <v>37095</v>
      </c>
      <c r="C10858" s="6" t="s">
        <v>5901</v>
      </c>
      <c r="D10858" s="6" t="s">
        <v>19176</v>
      </c>
      <c r="E10858" s="6" t="s">
        <v>5893</v>
      </c>
      <c r="F10858" s="6" t="s">
        <v>37096</v>
      </c>
      <c r="G10858" s="6" t="s">
        <v>37097</v>
      </c>
      <c r="H10858" s="79">
        <v>29883.978393000001</v>
      </c>
    </row>
    <row r="10859" spans="1:8" x14ac:dyDescent="0.2">
      <c r="A10859" s="6">
        <v>30081688</v>
      </c>
      <c r="B10859" s="6" t="s">
        <v>37098</v>
      </c>
      <c r="C10859" s="6" t="s">
        <v>5901</v>
      </c>
      <c r="D10859" s="6" t="s">
        <v>19180</v>
      </c>
      <c r="E10859" s="6" t="s">
        <v>5893</v>
      </c>
      <c r="F10859" s="6" t="s">
        <v>37099</v>
      </c>
      <c r="G10859" s="6" t="s">
        <v>37100</v>
      </c>
      <c r="H10859" s="79">
        <v>29883.978393000001</v>
      </c>
    </row>
    <row r="10860" spans="1:8" x14ac:dyDescent="0.2">
      <c r="A10860" s="6">
        <v>30061124</v>
      </c>
      <c r="B10860" s="6" t="s">
        <v>37101</v>
      </c>
      <c r="C10860" s="6" t="s">
        <v>6620</v>
      </c>
      <c r="D10860" s="6" t="s">
        <v>17993</v>
      </c>
      <c r="E10860" s="6" t="s">
        <v>15819</v>
      </c>
      <c r="F10860" s="6" t="s">
        <v>37102</v>
      </c>
      <c r="G10860" s="6" t="s">
        <v>37103</v>
      </c>
      <c r="H10860" s="79">
        <v>30017.396822999999</v>
      </c>
    </row>
    <row r="10861" spans="1:8" x14ac:dyDescent="0.2">
      <c r="A10861" s="6">
        <v>30259357</v>
      </c>
      <c r="B10861" s="6" t="s">
        <v>37104</v>
      </c>
      <c r="C10861" s="6" t="s">
        <v>6624</v>
      </c>
      <c r="D10861" s="6" t="s">
        <v>17993</v>
      </c>
      <c r="E10861" s="6" t="s">
        <v>15819</v>
      </c>
      <c r="F10861" s="6" t="s">
        <v>37105</v>
      </c>
      <c r="G10861" s="6" t="s">
        <v>37106</v>
      </c>
      <c r="H10861" s="79">
        <v>30017.396822999999</v>
      </c>
    </row>
    <row r="10862" spans="1:8" x14ac:dyDescent="0.2">
      <c r="A10862" s="6">
        <v>30175751</v>
      </c>
      <c r="B10862" s="6" t="s">
        <v>37107</v>
      </c>
      <c r="C10862" s="6" t="s">
        <v>5736</v>
      </c>
      <c r="D10862" s="6" t="s">
        <v>24707</v>
      </c>
      <c r="E10862" s="6" t="s">
        <v>18414</v>
      </c>
      <c r="F10862" s="6" t="s">
        <v>37108</v>
      </c>
      <c r="G10862" s="6" t="s">
        <v>37109</v>
      </c>
      <c r="H10862" s="79">
        <v>30017.898268000001</v>
      </c>
    </row>
    <row r="10863" spans="1:8" x14ac:dyDescent="0.2">
      <c r="A10863" s="6">
        <v>30109314</v>
      </c>
      <c r="B10863" s="6" t="s">
        <v>37110</v>
      </c>
      <c r="C10863" s="6" t="s">
        <v>5736</v>
      </c>
      <c r="D10863" s="6" t="s">
        <v>24719</v>
      </c>
      <c r="E10863" s="6" t="s">
        <v>5893</v>
      </c>
      <c r="F10863" s="6" t="s">
        <v>37111</v>
      </c>
      <c r="G10863" s="6" t="s">
        <v>37112</v>
      </c>
      <c r="H10863" s="79">
        <v>30017.898268000001</v>
      </c>
    </row>
    <row r="10864" spans="1:8" x14ac:dyDescent="0.2">
      <c r="A10864" s="6">
        <v>30052794</v>
      </c>
      <c r="B10864" s="6" t="s">
        <v>4626</v>
      </c>
      <c r="C10864" s="6" t="s">
        <v>5772</v>
      </c>
      <c r="D10864" s="6" t="s">
        <v>18868</v>
      </c>
      <c r="E10864" s="6" t="s">
        <v>5638</v>
      </c>
      <c r="F10864" s="6" t="s">
        <v>4622</v>
      </c>
      <c r="G10864" s="6" t="s">
        <v>4623</v>
      </c>
      <c r="H10864" s="79">
        <v>30180.73331</v>
      </c>
    </row>
    <row r="10865" spans="1:8" x14ac:dyDescent="0.2">
      <c r="A10865" s="6">
        <v>30344036</v>
      </c>
      <c r="B10865" s="6" t="s">
        <v>37113</v>
      </c>
      <c r="C10865" s="6" t="s">
        <v>5933</v>
      </c>
      <c r="D10865" s="6" t="s">
        <v>17969</v>
      </c>
      <c r="E10865" s="6" t="s">
        <v>5893</v>
      </c>
      <c r="F10865" s="6" t="s">
        <v>37114</v>
      </c>
      <c r="G10865" s="6" t="s">
        <v>37115</v>
      </c>
      <c r="H10865" s="79">
        <v>30180.73331</v>
      </c>
    </row>
    <row r="10866" spans="1:8" x14ac:dyDescent="0.2">
      <c r="A10866" s="6">
        <v>30344284</v>
      </c>
      <c r="B10866" s="6" t="s">
        <v>37116</v>
      </c>
      <c r="C10866" s="6" t="s">
        <v>5933</v>
      </c>
      <c r="D10866" s="6" t="s">
        <v>17973</v>
      </c>
      <c r="E10866" s="6" t="s">
        <v>5893</v>
      </c>
      <c r="F10866" s="6" t="s">
        <v>37117</v>
      </c>
      <c r="G10866" s="6" t="s">
        <v>37118</v>
      </c>
      <c r="H10866" s="79">
        <v>30180.73331</v>
      </c>
    </row>
    <row r="10867" spans="1:8" x14ac:dyDescent="0.2">
      <c r="A10867" s="6">
        <v>30389274</v>
      </c>
      <c r="B10867" s="6" t="s">
        <v>37119</v>
      </c>
      <c r="C10867" s="6" t="s">
        <v>37120</v>
      </c>
      <c r="D10867" s="6" t="s">
        <v>24703</v>
      </c>
      <c r="E10867" s="6" t="s">
        <v>18414</v>
      </c>
      <c r="F10867" s="6" t="s">
        <v>37121</v>
      </c>
      <c r="G10867" s="6" t="s">
        <v>37122</v>
      </c>
      <c r="H10867" s="79">
        <v>30291.160037000001</v>
      </c>
    </row>
    <row r="10868" spans="1:8" x14ac:dyDescent="0.2">
      <c r="A10868" s="6">
        <v>30283649</v>
      </c>
      <c r="B10868" s="6" t="s">
        <v>37123</v>
      </c>
      <c r="C10868" s="6" t="s">
        <v>8747</v>
      </c>
      <c r="D10868" s="6" t="s">
        <v>7351</v>
      </c>
      <c r="E10868" s="6" t="s">
        <v>5638</v>
      </c>
      <c r="F10868" s="6" t="s">
        <v>37124</v>
      </c>
      <c r="G10868" s="6" t="s">
        <v>37125</v>
      </c>
      <c r="H10868" s="79">
        <v>30349.532496</v>
      </c>
    </row>
    <row r="10869" spans="1:8" x14ac:dyDescent="0.2">
      <c r="A10869" s="6">
        <v>30198958</v>
      </c>
      <c r="B10869" s="6" t="s">
        <v>37126</v>
      </c>
      <c r="C10869" s="6" t="s">
        <v>8751</v>
      </c>
      <c r="D10869" s="6" t="s">
        <v>7351</v>
      </c>
      <c r="E10869" s="6" t="s">
        <v>5638</v>
      </c>
      <c r="F10869" s="6" t="s">
        <v>37127</v>
      </c>
      <c r="G10869" s="6" t="s">
        <v>37128</v>
      </c>
      <c r="H10869" s="79">
        <v>30349.532496</v>
      </c>
    </row>
    <row r="10870" spans="1:8" x14ac:dyDescent="0.2">
      <c r="A10870" s="6">
        <v>30395744</v>
      </c>
      <c r="B10870" s="6" t="s">
        <v>37129</v>
      </c>
      <c r="C10870" s="6" t="s">
        <v>8755</v>
      </c>
      <c r="D10870" s="6" t="s">
        <v>7351</v>
      </c>
      <c r="E10870" s="6" t="s">
        <v>5638</v>
      </c>
      <c r="F10870" s="6" t="s">
        <v>37130</v>
      </c>
      <c r="G10870" s="6" t="s">
        <v>37131</v>
      </c>
      <c r="H10870" s="79">
        <v>30349.532496</v>
      </c>
    </row>
    <row r="10871" spans="1:8" x14ac:dyDescent="0.2">
      <c r="A10871" s="6">
        <v>30210576</v>
      </c>
      <c r="B10871" s="6" t="s">
        <v>37132</v>
      </c>
      <c r="C10871" s="6" t="s">
        <v>8759</v>
      </c>
      <c r="D10871" s="6" t="s">
        <v>7351</v>
      </c>
      <c r="E10871" s="6" t="s">
        <v>5638</v>
      </c>
      <c r="F10871" s="6" t="s">
        <v>37133</v>
      </c>
      <c r="G10871" s="6" t="s">
        <v>37134</v>
      </c>
      <c r="H10871" s="79">
        <v>30349.532496</v>
      </c>
    </row>
    <row r="10872" spans="1:8" x14ac:dyDescent="0.2">
      <c r="A10872" s="6">
        <v>30438460</v>
      </c>
      <c r="B10872" s="6" t="s">
        <v>37135</v>
      </c>
      <c r="C10872" s="6" t="s">
        <v>8747</v>
      </c>
      <c r="D10872" s="6" t="s">
        <v>7755</v>
      </c>
      <c r="E10872" s="6" t="s">
        <v>5638</v>
      </c>
      <c r="F10872" s="6" t="s">
        <v>37136</v>
      </c>
      <c r="G10872" s="6" t="s">
        <v>37137</v>
      </c>
      <c r="H10872" s="79">
        <v>30349.532496</v>
      </c>
    </row>
    <row r="10873" spans="1:8" x14ac:dyDescent="0.2">
      <c r="A10873" s="6">
        <v>30159729</v>
      </c>
      <c r="B10873" s="6" t="s">
        <v>37138</v>
      </c>
      <c r="C10873" s="6" t="s">
        <v>8751</v>
      </c>
      <c r="D10873" s="6" t="s">
        <v>7755</v>
      </c>
      <c r="E10873" s="6" t="s">
        <v>5638</v>
      </c>
      <c r="F10873" s="6" t="s">
        <v>37139</v>
      </c>
      <c r="G10873" s="6" t="s">
        <v>37140</v>
      </c>
      <c r="H10873" s="79">
        <v>30349.532496</v>
      </c>
    </row>
    <row r="10874" spans="1:8" x14ac:dyDescent="0.2">
      <c r="A10874" s="6">
        <v>30332816</v>
      </c>
      <c r="B10874" s="6" t="s">
        <v>37141</v>
      </c>
      <c r="C10874" s="6" t="s">
        <v>8755</v>
      </c>
      <c r="D10874" s="6" t="s">
        <v>7755</v>
      </c>
      <c r="E10874" s="6" t="s">
        <v>5638</v>
      </c>
      <c r="F10874" s="6" t="s">
        <v>37142</v>
      </c>
      <c r="G10874" s="6" t="s">
        <v>37143</v>
      </c>
      <c r="H10874" s="79">
        <v>30349.532496</v>
      </c>
    </row>
    <row r="10875" spans="1:8" x14ac:dyDescent="0.2">
      <c r="A10875" s="6">
        <v>30142569</v>
      </c>
      <c r="B10875" s="6" t="s">
        <v>37144</v>
      </c>
      <c r="C10875" s="6" t="s">
        <v>8759</v>
      </c>
      <c r="D10875" s="6" t="s">
        <v>7755</v>
      </c>
      <c r="E10875" s="6" t="s">
        <v>5638</v>
      </c>
      <c r="F10875" s="6" t="s">
        <v>37145</v>
      </c>
      <c r="G10875" s="6" t="s">
        <v>37146</v>
      </c>
      <c r="H10875" s="79">
        <v>30349.532496</v>
      </c>
    </row>
    <row r="10876" spans="1:8" x14ac:dyDescent="0.2">
      <c r="A10876" s="6">
        <v>30209667</v>
      </c>
      <c r="B10876" s="6" t="s">
        <v>37147</v>
      </c>
      <c r="C10876" s="6" t="s">
        <v>6029</v>
      </c>
      <c r="D10876" s="6" t="s">
        <v>19176</v>
      </c>
      <c r="E10876" s="6" t="s">
        <v>5893</v>
      </c>
      <c r="F10876" s="6" t="s">
        <v>37148</v>
      </c>
      <c r="G10876" s="6" t="s">
        <v>37149</v>
      </c>
      <c r="H10876" s="79">
        <v>30443.255860000001</v>
      </c>
    </row>
    <row r="10877" spans="1:8" x14ac:dyDescent="0.2">
      <c r="A10877" s="6">
        <v>30091494</v>
      </c>
      <c r="B10877" s="6" t="s">
        <v>37150</v>
      </c>
      <c r="C10877" s="6" t="s">
        <v>6033</v>
      </c>
      <c r="D10877" s="6" t="s">
        <v>19176</v>
      </c>
      <c r="E10877" s="6" t="s">
        <v>5893</v>
      </c>
      <c r="F10877" s="6" t="s">
        <v>37151</v>
      </c>
      <c r="G10877" s="6" t="s">
        <v>37152</v>
      </c>
      <c r="H10877" s="79">
        <v>30443.255860000001</v>
      </c>
    </row>
    <row r="10878" spans="1:8" x14ac:dyDescent="0.2">
      <c r="A10878" s="6">
        <v>30246337</v>
      </c>
      <c r="B10878" s="6" t="s">
        <v>37153</v>
      </c>
      <c r="C10878" s="6" t="s">
        <v>6037</v>
      </c>
      <c r="D10878" s="6" t="s">
        <v>19176</v>
      </c>
      <c r="E10878" s="6" t="s">
        <v>5893</v>
      </c>
      <c r="F10878" s="6" t="s">
        <v>37154</v>
      </c>
      <c r="G10878" s="6" t="s">
        <v>37155</v>
      </c>
      <c r="H10878" s="79">
        <v>30443.255860000001</v>
      </c>
    </row>
    <row r="10879" spans="1:8" x14ac:dyDescent="0.2">
      <c r="A10879" s="6">
        <v>30139850</v>
      </c>
      <c r="B10879" s="6" t="s">
        <v>37156</v>
      </c>
      <c r="C10879" s="6" t="s">
        <v>6029</v>
      </c>
      <c r="D10879" s="6" t="s">
        <v>19180</v>
      </c>
      <c r="E10879" s="6" t="s">
        <v>5893</v>
      </c>
      <c r="F10879" s="6" t="s">
        <v>37157</v>
      </c>
      <c r="G10879" s="6" t="s">
        <v>37158</v>
      </c>
      <c r="H10879" s="79">
        <v>30443.255860000001</v>
      </c>
    </row>
    <row r="10880" spans="1:8" x14ac:dyDescent="0.2">
      <c r="A10880" s="6">
        <v>30034099</v>
      </c>
      <c r="B10880" s="6" t="s">
        <v>37159</v>
      </c>
      <c r="C10880" s="6" t="s">
        <v>6033</v>
      </c>
      <c r="D10880" s="6" t="s">
        <v>19180</v>
      </c>
      <c r="E10880" s="6" t="s">
        <v>5893</v>
      </c>
      <c r="F10880" s="6" t="s">
        <v>37160</v>
      </c>
      <c r="G10880" s="6" t="s">
        <v>37161</v>
      </c>
      <c r="H10880" s="79">
        <v>30443.255860000001</v>
      </c>
    </row>
    <row r="10881" spans="1:8" x14ac:dyDescent="0.2">
      <c r="A10881" s="6">
        <v>30234795</v>
      </c>
      <c r="B10881" s="6" t="s">
        <v>37162</v>
      </c>
      <c r="C10881" s="6" t="s">
        <v>6037</v>
      </c>
      <c r="D10881" s="6" t="s">
        <v>19180</v>
      </c>
      <c r="E10881" s="6" t="s">
        <v>5893</v>
      </c>
      <c r="F10881" s="6" t="s">
        <v>37163</v>
      </c>
      <c r="G10881" s="6" t="s">
        <v>37164</v>
      </c>
      <c r="H10881" s="79">
        <v>30443.255860000001</v>
      </c>
    </row>
    <row r="10882" spans="1:8" x14ac:dyDescent="0.2">
      <c r="A10882" s="6">
        <v>30123600</v>
      </c>
      <c r="B10882" s="6" t="s">
        <v>37165</v>
      </c>
      <c r="C10882" s="6" t="s">
        <v>8594</v>
      </c>
      <c r="D10882" s="6" t="s">
        <v>13301</v>
      </c>
      <c r="E10882" s="6" t="s">
        <v>5638</v>
      </c>
      <c r="F10882" s="6" t="s">
        <v>37166</v>
      </c>
      <c r="G10882" s="6" t="s">
        <v>37167</v>
      </c>
      <c r="H10882" s="79">
        <v>30462.988794000001</v>
      </c>
    </row>
    <row r="10883" spans="1:8" x14ac:dyDescent="0.2">
      <c r="A10883" s="6">
        <v>30256935</v>
      </c>
      <c r="B10883" s="6" t="s">
        <v>37168</v>
      </c>
      <c r="C10883" s="6" t="s">
        <v>8598</v>
      </c>
      <c r="D10883" s="6" t="s">
        <v>13301</v>
      </c>
      <c r="E10883" s="6" t="s">
        <v>5638</v>
      </c>
      <c r="F10883" s="6" t="s">
        <v>37169</v>
      </c>
      <c r="G10883" s="6" t="s">
        <v>37170</v>
      </c>
      <c r="H10883" s="79">
        <v>30462.988794000001</v>
      </c>
    </row>
    <row r="10884" spans="1:8" x14ac:dyDescent="0.2">
      <c r="A10884" s="6">
        <v>30112652</v>
      </c>
      <c r="B10884" s="6" t="s">
        <v>37171</v>
      </c>
      <c r="C10884" s="6" t="s">
        <v>8602</v>
      </c>
      <c r="D10884" s="6" t="s">
        <v>13301</v>
      </c>
      <c r="E10884" s="6" t="s">
        <v>5638</v>
      </c>
      <c r="F10884" s="6" t="s">
        <v>37172</v>
      </c>
      <c r="G10884" s="6" t="s">
        <v>37173</v>
      </c>
      <c r="H10884" s="79">
        <v>30462.988794000001</v>
      </c>
    </row>
    <row r="10885" spans="1:8" x14ac:dyDescent="0.2">
      <c r="A10885" s="6">
        <v>30442227</v>
      </c>
      <c r="B10885" s="6" t="s">
        <v>37174</v>
      </c>
      <c r="C10885" s="6" t="s">
        <v>8606</v>
      </c>
      <c r="D10885" s="6" t="s">
        <v>13301</v>
      </c>
      <c r="E10885" s="6" t="s">
        <v>5638</v>
      </c>
      <c r="F10885" s="6" t="s">
        <v>37175</v>
      </c>
      <c r="G10885" s="6" t="s">
        <v>37176</v>
      </c>
      <c r="H10885" s="79">
        <v>30462.988794000001</v>
      </c>
    </row>
    <row r="10886" spans="1:8" x14ac:dyDescent="0.2">
      <c r="A10886" s="6">
        <v>30225308</v>
      </c>
      <c r="B10886" s="6" t="s">
        <v>37177</v>
      </c>
      <c r="C10886" s="6" t="s">
        <v>8610</v>
      </c>
      <c r="D10886" s="6" t="s">
        <v>13301</v>
      </c>
      <c r="E10886" s="6" t="s">
        <v>5638</v>
      </c>
      <c r="F10886" s="6" t="s">
        <v>37178</v>
      </c>
      <c r="G10886" s="6" t="s">
        <v>37179</v>
      </c>
      <c r="H10886" s="79">
        <v>30462.988794000001</v>
      </c>
    </row>
    <row r="10887" spans="1:8" x14ac:dyDescent="0.2">
      <c r="A10887" s="6">
        <v>30344384</v>
      </c>
      <c r="B10887" s="6" t="s">
        <v>37180</v>
      </c>
      <c r="C10887" s="6" t="s">
        <v>8614</v>
      </c>
      <c r="D10887" s="6" t="s">
        <v>13301</v>
      </c>
      <c r="E10887" s="6" t="s">
        <v>5638</v>
      </c>
      <c r="F10887" s="6" t="s">
        <v>37181</v>
      </c>
      <c r="G10887" s="6" t="s">
        <v>37182</v>
      </c>
      <c r="H10887" s="79">
        <v>30462.988794000001</v>
      </c>
    </row>
    <row r="10888" spans="1:8" x14ac:dyDescent="0.2">
      <c r="A10888" s="6">
        <v>30287305</v>
      </c>
      <c r="B10888" s="6" t="s">
        <v>37183</v>
      </c>
      <c r="C10888" s="6" t="s">
        <v>5785</v>
      </c>
      <c r="D10888" s="6" t="s">
        <v>6744</v>
      </c>
      <c r="E10888" s="6" t="s">
        <v>5638</v>
      </c>
      <c r="F10888" s="6" t="s">
        <v>37184</v>
      </c>
      <c r="G10888" s="6" t="s">
        <v>37185</v>
      </c>
      <c r="H10888" s="79">
        <v>30479.986551999998</v>
      </c>
    </row>
    <row r="10889" spans="1:8" x14ac:dyDescent="0.2">
      <c r="A10889" s="6">
        <v>30051926</v>
      </c>
      <c r="B10889" s="6" t="s">
        <v>37186</v>
      </c>
      <c r="C10889" s="6" t="s">
        <v>7546</v>
      </c>
      <c r="D10889" s="6" t="s">
        <v>6744</v>
      </c>
      <c r="E10889" s="6" t="s">
        <v>5638</v>
      </c>
      <c r="F10889" s="6" t="s">
        <v>37187</v>
      </c>
      <c r="G10889" s="6" t="s">
        <v>37188</v>
      </c>
      <c r="H10889" s="79">
        <v>30479.986551999998</v>
      </c>
    </row>
    <row r="10890" spans="1:8" x14ac:dyDescent="0.2">
      <c r="A10890" s="6">
        <v>30204709</v>
      </c>
      <c r="B10890" s="6" t="s">
        <v>37189</v>
      </c>
      <c r="C10890" s="6" t="s">
        <v>7550</v>
      </c>
      <c r="D10890" s="6" t="s">
        <v>6744</v>
      </c>
      <c r="E10890" s="6" t="s">
        <v>5638</v>
      </c>
      <c r="F10890" s="6" t="s">
        <v>37190</v>
      </c>
      <c r="G10890" s="6" t="s">
        <v>37191</v>
      </c>
      <c r="H10890" s="79">
        <v>30479.986551999998</v>
      </c>
    </row>
    <row r="10891" spans="1:8" x14ac:dyDescent="0.2">
      <c r="A10891" s="6">
        <v>30083134</v>
      </c>
      <c r="B10891" s="6" t="s">
        <v>37192</v>
      </c>
      <c r="C10891" s="6" t="s">
        <v>7554</v>
      </c>
      <c r="D10891" s="6" t="s">
        <v>6744</v>
      </c>
      <c r="E10891" s="6" t="s">
        <v>5638</v>
      </c>
      <c r="F10891" s="6" t="s">
        <v>37193</v>
      </c>
      <c r="G10891" s="6" t="s">
        <v>37194</v>
      </c>
      <c r="H10891" s="79">
        <v>30479.986551999998</v>
      </c>
    </row>
    <row r="10892" spans="1:8" x14ac:dyDescent="0.2">
      <c r="A10892" s="6">
        <v>30299700</v>
      </c>
      <c r="B10892" s="6" t="s">
        <v>37195</v>
      </c>
      <c r="C10892" s="6" t="s">
        <v>8061</v>
      </c>
      <c r="D10892" s="6" t="s">
        <v>6744</v>
      </c>
      <c r="E10892" s="6" t="s">
        <v>5638</v>
      </c>
      <c r="F10892" s="6" t="s">
        <v>37196</v>
      </c>
      <c r="G10892" s="6" t="s">
        <v>37197</v>
      </c>
      <c r="H10892" s="79">
        <v>30479.986551999998</v>
      </c>
    </row>
    <row r="10893" spans="1:8" x14ac:dyDescent="0.2">
      <c r="A10893" s="6">
        <v>30045524</v>
      </c>
      <c r="B10893" s="6" t="s">
        <v>37198</v>
      </c>
      <c r="C10893" s="6" t="s">
        <v>8065</v>
      </c>
      <c r="D10893" s="6" t="s">
        <v>6744</v>
      </c>
      <c r="E10893" s="6" t="s">
        <v>5638</v>
      </c>
      <c r="F10893" s="6" t="s">
        <v>37199</v>
      </c>
      <c r="G10893" s="6" t="s">
        <v>37200</v>
      </c>
      <c r="H10893" s="79">
        <v>30479.986551999998</v>
      </c>
    </row>
    <row r="10894" spans="1:8" x14ac:dyDescent="0.2">
      <c r="A10894" s="6">
        <v>30309433</v>
      </c>
      <c r="B10894" s="6" t="s">
        <v>37201</v>
      </c>
      <c r="C10894" s="6" t="s">
        <v>8069</v>
      </c>
      <c r="D10894" s="6" t="s">
        <v>6744</v>
      </c>
      <c r="E10894" s="6" t="s">
        <v>5638</v>
      </c>
      <c r="F10894" s="6" t="s">
        <v>37202</v>
      </c>
      <c r="G10894" s="6" t="s">
        <v>37203</v>
      </c>
      <c r="H10894" s="79">
        <v>30479.986551999998</v>
      </c>
    </row>
    <row r="10895" spans="1:8" x14ac:dyDescent="0.2">
      <c r="A10895" s="6">
        <v>30305215</v>
      </c>
      <c r="B10895" s="6" t="s">
        <v>37204</v>
      </c>
      <c r="C10895" s="6" t="s">
        <v>6616</v>
      </c>
      <c r="D10895" s="6" t="s">
        <v>17993</v>
      </c>
      <c r="E10895" s="6" t="s">
        <v>15819</v>
      </c>
      <c r="F10895" s="6" t="s">
        <v>37205</v>
      </c>
      <c r="G10895" s="6" t="s">
        <v>37206</v>
      </c>
      <c r="H10895" s="79">
        <v>30488.042546000001</v>
      </c>
    </row>
    <row r="10896" spans="1:8" x14ac:dyDescent="0.2">
      <c r="A10896" s="6">
        <v>30309260</v>
      </c>
      <c r="B10896" s="6" t="s">
        <v>37207</v>
      </c>
      <c r="C10896" s="6" t="s">
        <v>6616</v>
      </c>
      <c r="D10896" s="6" t="s">
        <v>17997</v>
      </c>
      <c r="E10896" s="6" t="s">
        <v>15819</v>
      </c>
      <c r="F10896" s="6" t="s">
        <v>37208</v>
      </c>
      <c r="G10896" s="6" t="s">
        <v>37209</v>
      </c>
      <c r="H10896" s="79">
        <v>30488.042546000001</v>
      </c>
    </row>
    <row r="10897" spans="1:8" x14ac:dyDescent="0.2">
      <c r="A10897" s="6">
        <v>30030444</v>
      </c>
      <c r="B10897" s="6" t="s">
        <v>37210</v>
      </c>
      <c r="C10897" s="6" t="s">
        <v>6620</v>
      </c>
      <c r="D10897" s="6" t="s">
        <v>17997</v>
      </c>
      <c r="E10897" s="6" t="s">
        <v>15819</v>
      </c>
      <c r="F10897" s="6" t="s">
        <v>37211</v>
      </c>
      <c r="G10897" s="6" t="s">
        <v>37212</v>
      </c>
      <c r="H10897" s="79">
        <v>30488.042546000001</v>
      </c>
    </row>
    <row r="10898" spans="1:8" x14ac:dyDescent="0.2">
      <c r="A10898" s="6">
        <v>30132430</v>
      </c>
      <c r="B10898" s="6" t="s">
        <v>37213</v>
      </c>
      <c r="C10898" s="6" t="s">
        <v>6624</v>
      </c>
      <c r="D10898" s="6" t="s">
        <v>17997</v>
      </c>
      <c r="E10898" s="6" t="s">
        <v>15819</v>
      </c>
      <c r="F10898" s="6" t="s">
        <v>37214</v>
      </c>
      <c r="G10898" s="6" t="s">
        <v>37215</v>
      </c>
      <c r="H10898" s="79">
        <v>30488.042546000001</v>
      </c>
    </row>
    <row r="10899" spans="1:8" x14ac:dyDescent="0.2">
      <c r="A10899" s="6">
        <v>30329693</v>
      </c>
      <c r="B10899" s="6" t="s">
        <v>37216</v>
      </c>
      <c r="C10899" s="6" t="s">
        <v>5901</v>
      </c>
      <c r="D10899" s="6" t="s">
        <v>28070</v>
      </c>
      <c r="E10899" s="6" t="s">
        <v>5638</v>
      </c>
      <c r="F10899" s="6" t="s">
        <v>37217</v>
      </c>
      <c r="G10899" s="6" t="s">
        <v>37218</v>
      </c>
      <c r="H10899" s="79">
        <v>30495.871954999999</v>
      </c>
    </row>
    <row r="10900" spans="1:8" x14ac:dyDescent="0.2">
      <c r="A10900" s="6">
        <v>30194206</v>
      </c>
      <c r="B10900" s="6" t="s">
        <v>37219</v>
      </c>
      <c r="C10900" s="6" t="s">
        <v>5905</v>
      </c>
      <c r="D10900" s="6" t="s">
        <v>28070</v>
      </c>
      <c r="E10900" s="6" t="s">
        <v>5638</v>
      </c>
      <c r="F10900" s="6" t="s">
        <v>37220</v>
      </c>
      <c r="G10900" s="6" t="s">
        <v>37221</v>
      </c>
      <c r="H10900" s="79">
        <v>30495.871954999999</v>
      </c>
    </row>
    <row r="10901" spans="1:8" x14ac:dyDescent="0.2">
      <c r="A10901" s="6">
        <v>30421572</v>
      </c>
      <c r="B10901" s="6" t="s">
        <v>37222</v>
      </c>
      <c r="C10901" s="6" t="s">
        <v>5674</v>
      </c>
      <c r="D10901" s="6" t="s">
        <v>17969</v>
      </c>
      <c r="E10901" s="6" t="s">
        <v>5893</v>
      </c>
      <c r="F10901" s="6" t="s">
        <v>37223</v>
      </c>
      <c r="G10901" s="6" t="s">
        <v>37224</v>
      </c>
      <c r="H10901" s="79">
        <v>30523.638559999999</v>
      </c>
    </row>
    <row r="10902" spans="1:8" x14ac:dyDescent="0.2">
      <c r="A10902" s="6">
        <v>30037279</v>
      </c>
      <c r="B10902" s="6" t="s">
        <v>37225</v>
      </c>
      <c r="C10902" s="6" t="s">
        <v>5674</v>
      </c>
      <c r="D10902" s="6" t="s">
        <v>17973</v>
      </c>
      <c r="E10902" s="6" t="s">
        <v>5893</v>
      </c>
      <c r="F10902" s="6" t="s">
        <v>37226</v>
      </c>
      <c r="G10902" s="6" t="s">
        <v>37227</v>
      </c>
      <c r="H10902" s="79">
        <v>30523.638559999999</v>
      </c>
    </row>
    <row r="10903" spans="1:8" x14ac:dyDescent="0.2">
      <c r="A10903" s="6">
        <v>30002630</v>
      </c>
      <c r="B10903" s="6" t="s">
        <v>37228</v>
      </c>
      <c r="C10903" s="6" t="s">
        <v>5744</v>
      </c>
      <c r="D10903" s="6" t="s">
        <v>24719</v>
      </c>
      <c r="E10903" s="6" t="s">
        <v>5893</v>
      </c>
      <c r="F10903" s="6" t="s">
        <v>37229</v>
      </c>
      <c r="G10903" s="6" t="s">
        <v>37230</v>
      </c>
      <c r="H10903" s="79">
        <v>30734.847803000001</v>
      </c>
    </row>
    <row r="10904" spans="1:8" x14ac:dyDescent="0.2">
      <c r="A10904" s="6">
        <v>30101378</v>
      </c>
      <c r="B10904" s="6" t="s">
        <v>37231</v>
      </c>
      <c r="C10904" s="6" t="s">
        <v>6612</v>
      </c>
      <c r="D10904" s="6" t="s">
        <v>17993</v>
      </c>
      <c r="E10904" s="6" t="s">
        <v>15819</v>
      </c>
      <c r="F10904" s="6" t="s">
        <v>37232</v>
      </c>
      <c r="G10904" s="6" t="s">
        <v>37233</v>
      </c>
      <c r="H10904" s="79">
        <v>30924.128614000001</v>
      </c>
    </row>
    <row r="10905" spans="1:8" x14ac:dyDescent="0.2">
      <c r="A10905" s="6">
        <v>30066679</v>
      </c>
      <c r="B10905" s="6" t="s">
        <v>37234</v>
      </c>
      <c r="C10905" s="6" t="s">
        <v>6612</v>
      </c>
      <c r="D10905" s="6" t="s">
        <v>17997</v>
      </c>
      <c r="E10905" s="6" t="s">
        <v>15819</v>
      </c>
      <c r="F10905" s="6" t="s">
        <v>37235</v>
      </c>
      <c r="G10905" s="6" t="s">
        <v>37236</v>
      </c>
      <c r="H10905" s="79">
        <v>30924.128614000001</v>
      </c>
    </row>
    <row r="10906" spans="1:8" x14ac:dyDescent="0.2">
      <c r="A10906" s="6">
        <v>30309594</v>
      </c>
      <c r="B10906" s="6" t="s">
        <v>37237</v>
      </c>
      <c r="C10906" s="6" t="s">
        <v>10813</v>
      </c>
      <c r="D10906" s="6" t="s">
        <v>17993</v>
      </c>
      <c r="E10906" s="6" t="s">
        <v>15819</v>
      </c>
      <c r="F10906" s="6" t="s">
        <v>37238</v>
      </c>
      <c r="G10906" s="6" t="s">
        <v>37239</v>
      </c>
      <c r="H10906" s="79">
        <v>31088.657648</v>
      </c>
    </row>
    <row r="10907" spans="1:8" x14ac:dyDescent="0.2">
      <c r="A10907" s="6">
        <v>30326596</v>
      </c>
      <c r="B10907" s="6" t="s">
        <v>37240</v>
      </c>
      <c r="C10907" s="6" t="s">
        <v>10813</v>
      </c>
      <c r="D10907" s="6" t="s">
        <v>17997</v>
      </c>
      <c r="E10907" s="6" t="s">
        <v>15819</v>
      </c>
      <c r="F10907" s="6" t="s">
        <v>37241</v>
      </c>
      <c r="G10907" s="6" t="s">
        <v>37242</v>
      </c>
      <c r="H10907" s="79">
        <v>31088.657648</v>
      </c>
    </row>
    <row r="10908" spans="1:8" x14ac:dyDescent="0.2">
      <c r="A10908" s="6">
        <v>30085328</v>
      </c>
      <c r="B10908" s="6" t="s">
        <v>37243</v>
      </c>
      <c r="C10908" s="6" t="s">
        <v>5744</v>
      </c>
      <c r="D10908" s="6" t="s">
        <v>24707</v>
      </c>
      <c r="E10908" s="6" t="s">
        <v>18414</v>
      </c>
      <c r="F10908" s="6" t="s">
        <v>37244</v>
      </c>
      <c r="G10908" s="6" t="s">
        <v>37245</v>
      </c>
      <c r="H10908" s="79">
        <v>31096.531349000001</v>
      </c>
    </row>
    <row r="10909" spans="1:8" x14ac:dyDescent="0.2">
      <c r="A10909" s="6">
        <v>30200944</v>
      </c>
      <c r="B10909" s="6" t="s">
        <v>37246</v>
      </c>
      <c r="C10909" s="6" t="s">
        <v>6302</v>
      </c>
      <c r="D10909" s="6" t="s">
        <v>17969</v>
      </c>
      <c r="E10909" s="6" t="s">
        <v>5893</v>
      </c>
      <c r="F10909" s="6" t="s">
        <v>37247</v>
      </c>
      <c r="G10909" s="6" t="s">
        <v>37248</v>
      </c>
      <c r="H10909" s="79">
        <v>31134.990470000001</v>
      </c>
    </row>
    <row r="10910" spans="1:8" x14ac:dyDescent="0.2">
      <c r="A10910" s="6">
        <v>30128959</v>
      </c>
      <c r="B10910" s="6" t="s">
        <v>37249</v>
      </c>
      <c r="C10910" s="6" t="s">
        <v>6306</v>
      </c>
      <c r="D10910" s="6" t="s">
        <v>17969</v>
      </c>
      <c r="E10910" s="6" t="s">
        <v>5893</v>
      </c>
      <c r="F10910" s="6" t="s">
        <v>37250</v>
      </c>
      <c r="G10910" s="6" t="s">
        <v>37251</v>
      </c>
      <c r="H10910" s="79">
        <v>31134.990470000001</v>
      </c>
    </row>
    <row r="10911" spans="1:8" x14ac:dyDescent="0.2">
      <c r="A10911" s="6">
        <v>30129140</v>
      </c>
      <c r="B10911" s="6" t="s">
        <v>37252</v>
      </c>
      <c r="C10911" s="6" t="s">
        <v>6302</v>
      </c>
      <c r="D10911" s="6" t="s">
        <v>17973</v>
      </c>
      <c r="E10911" s="6" t="s">
        <v>5893</v>
      </c>
      <c r="F10911" s="6" t="s">
        <v>37253</v>
      </c>
      <c r="G10911" s="6" t="s">
        <v>37254</v>
      </c>
      <c r="H10911" s="79">
        <v>31134.990470000001</v>
      </c>
    </row>
    <row r="10912" spans="1:8" x14ac:dyDescent="0.2">
      <c r="A10912" s="6">
        <v>30278457</v>
      </c>
      <c r="B10912" s="6" t="s">
        <v>37255</v>
      </c>
      <c r="C10912" s="6" t="s">
        <v>6306</v>
      </c>
      <c r="D10912" s="6" t="s">
        <v>17973</v>
      </c>
      <c r="E10912" s="6" t="s">
        <v>5893</v>
      </c>
      <c r="F10912" s="6" t="s">
        <v>37256</v>
      </c>
      <c r="G10912" s="6" t="s">
        <v>37257</v>
      </c>
      <c r="H10912" s="79">
        <v>31134.990470000001</v>
      </c>
    </row>
    <row r="10913" spans="1:8" x14ac:dyDescent="0.2">
      <c r="A10913" s="6">
        <v>30307837</v>
      </c>
      <c r="B10913" s="6" t="s">
        <v>37258</v>
      </c>
      <c r="C10913" s="6" t="s">
        <v>15562</v>
      </c>
      <c r="D10913" s="6" t="s">
        <v>18044</v>
      </c>
      <c r="E10913" s="6" t="s">
        <v>5638</v>
      </c>
      <c r="F10913" s="6" t="s">
        <v>37259</v>
      </c>
      <c r="G10913" s="6" t="s">
        <v>37260</v>
      </c>
      <c r="H10913" s="79">
        <v>31154.786875999998</v>
      </c>
    </row>
    <row r="10914" spans="1:8" x14ac:dyDescent="0.2">
      <c r="A10914" s="6">
        <v>30151403</v>
      </c>
      <c r="B10914" s="6" t="s">
        <v>37261</v>
      </c>
      <c r="C10914" s="6" t="s">
        <v>7270</v>
      </c>
      <c r="D10914" s="6" t="s">
        <v>11449</v>
      </c>
      <c r="E10914" s="6" t="s">
        <v>5638</v>
      </c>
      <c r="F10914" s="6" t="s">
        <v>37262</v>
      </c>
      <c r="G10914" s="6" t="s">
        <v>37263</v>
      </c>
      <c r="H10914" s="79">
        <v>31170.380751000001</v>
      </c>
    </row>
    <row r="10915" spans="1:8" x14ac:dyDescent="0.2">
      <c r="A10915" s="6">
        <v>30079310</v>
      </c>
      <c r="B10915" s="6" t="s">
        <v>37264</v>
      </c>
      <c r="C10915" s="6" t="s">
        <v>7274</v>
      </c>
      <c r="D10915" s="6" t="s">
        <v>11449</v>
      </c>
      <c r="E10915" s="6" t="s">
        <v>5638</v>
      </c>
      <c r="F10915" s="6" t="s">
        <v>37265</v>
      </c>
      <c r="G10915" s="6" t="s">
        <v>37266</v>
      </c>
      <c r="H10915" s="79">
        <v>31170.380751000001</v>
      </c>
    </row>
    <row r="10916" spans="1:8" x14ac:dyDescent="0.2">
      <c r="A10916" s="6">
        <v>30228187</v>
      </c>
      <c r="B10916" s="6" t="s">
        <v>37267</v>
      </c>
      <c r="C10916" s="6" t="s">
        <v>7278</v>
      </c>
      <c r="D10916" s="6" t="s">
        <v>11449</v>
      </c>
      <c r="E10916" s="6" t="s">
        <v>5638</v>
      </c>
      <c r="F10916" s="6" t="s">
        <v>37268</v>
      </c>
      <c r="G10916" s="6" t="s">
        <v>37269</v>
      </c>
      <c r="H10916" s="79">
        <v>31170.380751000001</v>
      </c>
    </row>
    <row r="10917" spans="1:8" x14ac:dyDescent="0.2">
      <c r="A10917" s="6">
        <v>30144850</v>
      </c>
      <c r="B10917" s="6" t="s">
        <v>37270</v>
      </c>
      <c r="C10917" s="6" t="s">
        <v>7282</v>
      </c>
      <c r="D10917" s="6" t="s">
        <v>11449</v>
      </c>
      <c r="E10917" s="6" t="s">
        <v>5638</v>
      </c>
      <c r="F10917" s="6" t="s">
        <v>37271</v>
      </c>
      <c r="G10917" s="6" t="s">
        <v>37272</v>
      </c>
      <c r="H10917" s="79">
        <v>31170.380751000001</v>
      </c>
    </row>
    <row r="10918" spans="1:8" x14ac:dyDescent="0.2">
      <c r="A10918" s="6">
        <v>30038297</v>
      </c>
      <c r="B10918" s="6" t="s">
        <v>37273</v>
      </c>
      <c r="C10918" s="6" t="s">
        <v>7286</v>
      </c>
      <c r="D10918" s="6" t="s">
        <v>11449</v>
      </c>
      <c r="E10918" s="6" t="s">
        <v>5638</v>
      </c>
      <c r="F10918" s="6" t="s">
        <v>37274</v>
      </c>
      <c r="G10918" s="6" t="s">
        <v>37275</v>
      </c>
      <c r="H10918" s="79">
        <v>31170.380751000001</v>
      </c>
    </row>
    <row r="10919" spans="1:8" x14ac:dyDescent="0.2">
      <c r="A10919" s="6">
        <v>30010796</v>
      </c>
      <c r="B10919" s="6" t="s">
        <v>37276</v>
      </c>
      <c r="C10919" s="6" t="s">
        <v>7290</v>
      </c>
      <c r="D10919" s="6" t="s">
        <v>11449</v>
      </c>
      <c r="E10919" s="6" t="s">
        <v>5638</v>
      </c>
      <c r="F10919" s="6" t="s">
        <v>37277</v>
      </c>
      <c r="G10919" s="6" t="s">
        <v>37278</v>
      </c>
      <c r="H10919" s="79">
        <v>31170.380751000001</v>
      </c>
    </row>
    <row r="10920" spans="1:8" x14ac:dyDescent="0.2">
      <c r="A10920" s="6">
        <v>30143606</v>
      </c>
      <c r="B10920" s="6" t="s">
        <v>37279</v>
      </c>
      <c r="C10920" s="6" t="s">
        <v>37280</v>
      </c>
      <c r="D10920" s="6" t="s">
        <v>24703</v>
      </c>
      <c r="E10920" s="6" t="s">
        <v>18414</v>
      </c>
      <c r="F10920" s="6" t="s">
        <v>37281</v>
      </c>
      <c r="G10920" s="6" t="s">
        <v>37282</v>
      </c>
      <c r="H10920" s="79">
        <v>31202.419728000001</v>
      </c>
    </row>
    <row r="10921" spans="1:8" x14ac:dyDescent="0.2">
      <c r="A10921" s="6">
        <v>30041884</v>
      </c>
      <c r="B10921" s="6" t="s">
        <v>37283</v>
      </c>
      <c r="C10921" s="6" t="s">
        <v>6298</v>
      </c>
      <c r="D10921" s="6" t="s">
        <v>17969</v>
      </c>
      <c r="E10921" s="6" t="s">
        <v>5893</v>
      </c>
      <c r="F10921" s="6" t="s">
        <v>37284</v>
      </c>
      <c r="G10921" s="6" t="s">
        <v>37285</v>
      </c>
      <c r="H10921" s="79">
        <v>31241.857583000001</v>
      </c>
    </row>
    <row r="10922" spans="1:8" x14ac:dyDescent="0.2">
      <c r="A10922" s="6">
        <v>30237851</v>
      </c>
      <c r="B10922" s="6" t="s">
        <v>37286</v>
      </c>
      <c r="C10922" s="6" t="s">
        <v>6298</v>
      </c>
      <c r="D10922" s="6" t="s">
        <v>17973</v>
      </c>
      <c r="E10922" s="6" t="s">
        <v>5893</v>
      </c>
      <c r="F10922" s="6" t="s">
        <v>37287</v>
      </c>
      <c r="G10922" s="6" t="s">
        <v>37288</v>
      </c>
      <c r="H10922" s="79">
        <v>31241.857583000001</v>
      </c>
    </row>
    <row r="10923" spans="1:8" x14ac:dyDescent="0.2">
      <c r="A10923" s="6">
        <v>30016435</v>
      </c>
      <c r="B10923" s="6" t="s">
        <v>37289</v>
      </c>
      <c r="C10923" s="6" t="s">
        <v>14183</v>
      </c>
      <c r="D10923" s="6" t="s">
        <v>17997</v>
      </c>
      <c r="E10923" s="6" t="s">
        <v>15819</v>
      </c>
      <c r="F10923" s="6" t="s">
        <v>37290</v>
      </c>
      <c r="G10923" s="6" t="s">
        <v>37291</v>
      </c>
      <c r="H10923" s="79">
        <v>31253.939503000001</v>
      </c>
    </row>
    <row r="10924" spans="1:8" x14ac:dyDescent="0.2">
      <c r="A10924" s="6">
        <v>30093787</v>
      </c>
      <c r="B10924" s="6" t="s">
        <v>37292</v>
      </c>
      <c r="C10924" s="6" t="s">
        <v>5686</v>
      </c>
      <c r="D10924" s="6" t="s">
        <v>19176</v>
      </c>
      <c r="E10924" s="6" t="s">
        <v>5893</v>
      </c>
      <c r="F10924" s="6" t="s">
        <v>37293</v>
      </c>
      <c r="G10924" s="6" t="s">
        <v>37294</v>
      </c>
      <c r="H10924" s="79">
        <v>31260.880693999999</v>
      </c>
    </row>
    <row r="10925" spans="1:8" x14ac:dyDescent="0.2">
      <c r="A10925" s="6">
        <v>30346919</v>
      </c>
      <c r="B10925" s="6" t="s">
        <v>37295</v>
      </c>
      <c r="C10925" s="6" t="s">
        <v>5686</v>
      </c>
      <c r="D10925" s="6" t="s">
        <v>19180</v>
      </c>
      <c r="E10925" s="6" t="s">
        <v>5893</v>
      </c>
      <c r="F10925" s="6" t="s">
        <v>37296</v>
      </c>
      <c r="G10925" s="6" t="s">
        <v>37297</v>
      </c>
      <c r="H10925" s="79">
        <v>31260.880693999999</v>
      </c>
    </row>
    <row r="10926" spans="1:8" x14ac:dyDescent="0.2">
      <c r="A10926" s="6">
        <v>30299625</v>
      </c>
      <c r="B10926" s="6" t="s">
        <v>37298</v>
      </c>
      <c r="C10926" s="6" t="s">
        <v>8727</v>
      </c>
      <c r="D10926" s="6" t="s">
        <v>7351</v>
      </c>
      <c r="E10926" s="6" t="s">
        <v>5638</v>
      </c>
      <c r="F10926" s="6" t="s">
        <v>37299</v>
      </c>
      <c r="G10926" s="6" t="s">
        <v>37300</v>
      </c>
      <c r="H10926" s="79">
        <v>31339.481735000001</v>
      </c>
    </row>
    <row r="10927" spans="1:8" x14ac:dyDescent="0.2">
      <c r="A10927" s="6">
        <v>30257594</v>
      </c>
      <c r="B10927" s="6" t="s">
        <v>37301</v>
      </c>
      <c r="C10927" s="6" t="s">
        <v>8727</v>
      </c>
      <c r="D10927" s="6" t="s">
        <v>7755</v>
      </c>
      <c r="E10927" s="6" t="s">
        <v>5638</v>
      </c>
      <c r="F10927" s="6" t="s">
        <v>37302</v>
      </c>
      <c r="G10927" s="6" t="s">
        <v>37303</v>
      </c>
      <c r="H10927" s="79">
        <v>31339.481735000001</v>
      </c>
    </row>
    <row r="10928" spans="1:8" x14ac:dyDescent="0.2">
      <c r="A10928" s="6">
        <v>30271312</v>
      </c>
      <c r="B10928" s="6" t="s">
        <v>37304</v>
      </c>
      <c r="C10928" s="6" t="s">
        <v>9281</v>
      </c>
      <c r="D10928" s="6" t="s">
        <v>17993</v>
      </c>
      <c r="E10928" s="6" t="s">
        <v>15819</v>
      </c>
      <c r="F10928" s="6" t="s">
        <v>37305</v>
      </c>
      <c r="G10928" s="6" t="s">
        <v>37306</v>
      </c>
      <c r="H10928" s="79">
        <v>31346.167366999998</v>
      </c>
    </row>
    <row r="10929" spans="1:8" x14ac:dyDescent="0.2">
      <c r="A10929" s="6">
        <v>30154802</v>
      </c>
      <c r="B10929" s="6" t="s">
        <v>37307</v>
      </c>
      <c r="C10929" s="6" t="s">
        <v>9281</v>
      </c>
      <c r="D10929" s="6" t="s">
        <v>17997</v>
      </c>
      <c r="E10929" s="6" t="s">
        <v>15819</v>
      </c>
      <c r="F10929" s="6" t="s">
        <v>37308</v>
      </c>
      <c r="G10929" s="6" t="s">
        <v>37309</v>
      </c>
      <c r="H10929" s="79">
        <v>31346.167366999998</v>
      </c>
    </row>
    <row r="10930" spans="1:8" x14ac:dyDescent="0.2">
      <c r="A10930" s="6">
        <v>30352508</v>
      </c>
      <c r="B10930" s="6" t="s">
        <v>37310</v>
      </c>
      <c r="C10930" s="6" t="s">
        <v>7095</v>
      </c>
      <c r="D10930" s="6" t="s">
        <v>28070</v>
      </c>
      <c r="E10930" s="6" t="s">
        <v>5638</v>
      </c>
      <c r="F10930" s="6" t="s">
        <v>37311</v>
      </c>
      <c r="G10930" s="6" t="s">
        <v>37310</v>
      </c>
      <c r="H10930" s="79">
        <v>31346.167366999998</v>
      </c>
    </row>
    <row r="10931" spans="1:8" x14ac:dyDescent="0.2">
      <c r="A10931" s="6">
        <v>30092762</v>
      </c>
      <c r="B10931" s="6" t="s">
        <v>37312</v>
      </c>
      <c r="C10931" s="6" t="s">
        <v>7222</v>
      </c>
      <c r="D10931" s="6" t="s">
        <v>6122</v>
      </c>
      <c r="E10931" s="6" t="s">
        <v>5638</v>
      </c>
      <c r="F10931" s="6" t="s">
        <v>37313</v>
      </c>
      <c r="G10931" s="6" t="s">
        <v>37314</v>
      </c>
      <c r="H10931" s="79">
        <v>31408.811888</v>
      </c>
    </row>
    <row r="10932" spans="1:8" x14ac:dyDescent="0.2">
      <c r="A10932" s="6">
        <v>30329836</v>
      </c>
      <c r="B10932" s="6" t="s">
        <v>37315</v>
      </c>
      <c r="C10932" s="6" t="s">
        <v>7226</v>
      </c>
      <c r="D10932" s="6" t="s">
        <v>6122</v>
      </c>
      <c r="E10932" s="6" t="s">
        <v>5638</v>
      </c>
      <c r="F10932" s="6" t="s">
        <v>37316</v>
      </c>
      <c r="G10932" s="6" t="s">
        <v>37317</v>
      </c>
      <c r="H10932" s="79">
        <v>31408.811888</v>
      </c>
    </row>
    <row r="10933" spans="1:8" x14ac:dyDescent="0.2">
      <c r="A10933" s="6">
        <v>30342413</v>
      </c>
      <c r="B10933" s="6" t="s">
        <v>37318</v>
      </c>
      <c r="C10933" s="6" t="s">
        <v>7230</v>
      </c>
      <c r="D10933" s="6" t="s">
        <v>6122</v>
      </c>
      <c r="E10933" s="6" t="s">
        <v>5638</v>
      </c>
      <c r="F10933" s="6" t="s">
        <v>37319</v>
      </c>
      <c r="G10933" s="6" t="s">
        <v>37320</v>
      </c>
      <c r="H10933" s="79">
        <v>31408.811888</v>
      </c>
    </row>
    <row r="10934" spans="1:8" x14ac:dyDescent="0.2">
      <c r="A10934" s="6">
        <v>30394761</v>
      </c>
      <c r="B10934" s="6" t="s">
        <v>37321</v>
      </c>
      <c r="C10934" s="6" t="s">
        <v>7234</v>
      </c>
      <c r="D10934" s="6" t="s">
        <v>6122</v>
      </c>
      <c r="E10934" s="6" t="s">
        <v>5638</v>
      </c>
      <c r="F10934" s="6" t="s">
        <v>37322</v>
      </c>
      <c r="G10934" s="6" t="s">
        <v>37323</v>
      </c>
      <c r="H10934" s="79">
        <v>31408.811888</v>
      </c>
    </row>
    <row r="10935" spans="1:8" x14ac:dyDescent="0.2">
      <c r="A10935" s="6">
        <v>30391639</v>
      </c>
      <c r="B10935" s="6" t="s">
        <v>37324</v>
      </c>
      <c r="C10935" s="6" t="s">
        <v>7238</v>
      </c>
      <c r="D10935" s="6" t="s">
        <v>6122</v>
      </c>
      <c r="E10935" s="6" t="s">
        <v>5638</v>
      </c>
      <c r="F10935" s="6" t="s">
        <v>37325</v>
      </c>
      <c r="G10935" s="6" t="s">
        <v>37326</v>
      </c>
      <c r="H10935" s="79">
        <v>31408.811888</v>
      </c>
    </row>
    <row r="10936" spans="1:8" x14ac:dyDescent="0.2">
      <c r="A10936" s="6">
        <v>30444107</v>
      </c>
      <c r="B10936" s="6" t="s">
        <v>3182</v>
      </c>
      <c r="C10936" s="6" t="s">
        <v>5776</v>
      </c>
      <c r="D10936" s="6" t="s">
        <v>18868</v>
      </c>
      <c r="E10936" s="6" t="s">
        <v>5638</v>
      </c>
      <c r="F10936" s="6" t="s">
        <v>3177</v>
      </c>
      <c r="G10936" s="6" t="s">
        <v>3178</v>
      </c>
      <c r="H10936" s="79">
        <v>31425.231845999999</v>
      </c>
    </row>
    <row r="10937" spans="1:8" x14ac:dyDescent="0.2">
      <c r="A10937" s="6">
        <v>30345567</v>
      </c>
      <c r="B10937" s="6" t="s">
        <v>37327</v>
      </c>
      <c r="C10937" s="6" t="s">
        <v>5937</v>
      </c>
      <c r="D10937" s="6" t="s">
        <v>17969</v>
      </c>
      <c r="E10937" s="6" t="s">
        <v>5893</v>
      </c>
      <c r="F10937" s="6" t="s">
        <v>37328</v>
      </c>
      <c r="G10937" s="6" t="s">
        <v>37329</v>
      </c>
      <c r="H10937" s="79">
        <v>31425.231845999999</v>
      </c>
    </row>
    <row r="10938" spans="1:8" x14ac:dyDescent="0.2">
      <c r="A10938" s="6">
        <v>30165989</v>
      </c>
      <c r="B10938" s="6" t="s">
        <v>37330</v>
      </c>
      <c r="C10938" s="6" t="s">
        <v>5937</v>
      </c>
      <c r="D10938" s="6" t="s">
        <v>17973</v>
      </c>
      <c r="E10938" s="6" t="s">
        <v>5893</v>
      </c>
      <c r="F10938" s="6" t="s">
        <v>37331</v>
      </c>
      <c r="G10938" s="6" t="s">
        <v>37332</v>
      </c>
      <c r="H10938" s="79">
        <v>31425.231845999999</v>
      </c>
    </row>
    <row r="10939" spans="1:8" x14ac:dyDescent="0.2">
      <c r="A10939" s="6">
        <v>30265731</v>
      </c>
      <c r="B10939" s="6" t="s">
        <v>37333</v>
      </c>
      <c r="C10939" s="6" t="s">
        <v>6957</v>
      </c>
      <c r="D10939" s="6" t="s">
        <v>17969</v>
      </c>
      <c r="E10939" s="6" t="s">
        <v>5893</v>
      </c>
      <c r="F10939" s="6" t="s">
        <v>37334</v>
      </c>
      <c r="G10939" s="6" t="s">
        <v>37335</v>
      </c>
      <c r="H10939" s="79">
        <v>31452.463341999999</v>
      </c>
    </row>
    <row r="10940" spans="1:8" x14ac:dyDescent="0.2">
      <c r="A10940" s="6">
        <v>30010773</v>
      </c>
      <c r="B10940" s="6" t="s">
        <v>37336</v>
      </c>
      <c r="C10940" s="6" t="s">
        <v>6572</v>
      </c>
      <c r="D10940" s="6" t="s">
        <v>6122</v>
      </c>
      <c r="E10940" s="6" t="s">
        <v>5638</v>
      </c>
      <c r="F10940" s="6" t="s">
        <v>37337</v>
      </c>
      <c r="G10940" s="6" t="s">
        <v>37338</v>
      </c>
      <c r="H10940" s="79">
        <v>31470.057777999999</v>
      </c>
    </row>
    <row r="10941" spans="1:8" x14ac:dyDescent="0.2">
      <c r="A10941" s="6">
        <v>30330261</v>
      </c>
      <c r="B10941" s="6" t="s">
        <v>37339</v>
      </c>
      <c r="C10941" s="6" t="s">
        <v>6576</v>
      </c>
      <c r="D10941" s="6" t="s">
        <v>6122</v>
      </c>
      <c r="E10941" s="6" t="s">
        <v>5638</v>
      </c>
      <c r="F10941" s="6" t="s">
        <v>37340</v>
      </c>
      <c r="G10941" s="6" t="s">
        <v>37341</v>
      </c>
      <c r="H10941" s="79">
        <v>31470.057777999999</v>
      </c>
    </row>
    <row r="10942" spans="1:8" x14ac:dyDescent="0.2">
      <c r="A10942" s="6">
        <v>30035464</v>
      </c>
      <c r="B10942" s="6" t="s">
        <v>37342</v>
      </c>
      <c r="C10942" s="6" t="s">
        <v>6580</v>
      </c>
      <c r="D10942" s="6" t="s">
        <v>6122</v>
      </c>
      <c r="E10942" s="6" t="s">
        <v>5638</v>
      </c>
      <c r="F10942" s="6" t="s">
        <v>37343</v>
      </c>
      <c r="G10942" s="6" t="s">
        <v>37344</v>
      </c>
      <c r="H10942" s="79">
        <v>31470.057777999999</v>
      </c>
    </row>
    <row r="10943" spans="1:8" x14ac:dyDescent="0.2">
      <c r="A10943" s="6">
        <v>30275546</v>
      </c>
      <c r="B10943" s="6" t="s">
        <v>37345</v>
      </c>
      <c r="C10943" s="6" t="s">
        <v>6584</v>
      </c>
      <c r="D10943" s="6" t="s">
        <v>6122</v>
      </c>
      <c r="E10943" s="6" t="s">
        <v>5638</v>
      </c>
      <c r="F10943" s="6" t="s">
        <v>37346</v>
      </c>
      <c r="G10943" s="6" t="s">
        <v>37347</v>
      </c>
      <c r="H10943" s="79">
        <v>31470.057777999999</v>
      </c>
    </row>
    <row r="10944" spans="1:8" x14ac:dyDescent="0.2">
      <c r="A10944" s="6">
        <v>30345489</v>
      </c>
      <c r="B10944" s="6" t="s">
        <v>37348</v>
      </c>
      <c r="C10944" s="6" t="s">
        <v>6588</v>
      </c>
      <c r="D10944" s="6" t="s">
        <v>6122</v>
      </c>
      <c r="E10944" s="6" t="s">
        <v>5638</v>
      </c>
      <c r="F10944" s="6" t="s">
        <v>37349</v>
      </c>
      <c r="G10944" s="6" t="s">
        <v>37350</v>
      </c>
      <c r="H10944" s="79">
        <v>31470.057777999999</v>
      </c>
    </row>
    <row r="10945" spans="1:8" x14ac:dyDescent="0.2">
      <c r="A10945" s="6">
        <v>30128563</v>
      </c>
      <c r="B10945" s="6" t="s">
        <v>37351</v>
      </c>
      <c r="C10945" s="6" t="s">
        <v>6592</v>
      </c>
      <c r="D10945" s="6" t="s">
        <v>6122</v>
      </c>
      <c r="E10945" s="6" t="s">
        <v>5638</v>
      </c>
      <c r="F10945" s="6" t="s">
        <v>37352</v>
      </c>
      <c r="G10945" s="6" t="s">
        <v>37353</v>
      </c>
      <c r="H10945" s="79">
        <v>31470.057777999999</v>
      </c>
    </row>
    <row r="10946" spans="1:8" x14ac:dyDescent="0.2">
      <c r="A10946" s="6">
        <v>30291666</v>
      </c>
      <c r="B10946" s="6" t="s">
        <v>37354</v>
      </c>
      <c r="C10946" s="6" t="s">
        <v>6596</v>
      </c>
      <c r="D10946" s="6" t="s">
        <v>6122</v>
      </c>
      <c r="E10946" s="6" t="s">
        <v>5638</v>
      </c>
      <c r="F10946" s="6" t="s">
        <v>37355</v>
      </c>
      <c r="G10946" s="6" t="s">
        <v>37356</v>
      </c>
      <c r="H10946" s="79">
        <v>31470.057777999999</v>
      </c>
    </row>
    <row r="10947" spans="1:8" x14ac:dyDescent="0.2">
      <c r="A10947" s="6">
        <v>30099884</v>
      </c>
      <c r="B10947" s="6" t="s">
        <v>2324</v>
      </c>
      <c r="C10947" s="6" t="s">
        <v>5769</v>
      </c>
      <c r="D10947" s="6" t="s">
        <v>18868</v>
      </c>
      <c r="E10947" s="6" t="s">
        <v>5638</v>
      </c>
      <c r="F10947" s="6" t="s">
        <v>2320</v>
      </c>
      <c r="G10947" s="6" t="s">
        <v>2321</v>
      </c>
      <c r="H10947" s="79">
        <v>31483.434986</v>
      </c>
    </row>
    <row r="10948" spans="1:8" x14ac:dyDescent="0.2">
      <c r="A10948" s="6">
        <v>30372037</v>
      </c>
      <c r="B10948" s="6" t="s">
        <v>37357</v>
      </c>
      <c r="C10948" s="6" t="s">
        <v>5925</v>
      </c>
      <c r="D10948" s="6" t="s">
        <v>17969</v>
      </c>
      <c r="E10948" s="6" t="s">
        <v>5893</v>
      </c>
      <c r="F10948" s="6" t="s">
        <v>37358</v>
      </c>
      <c r="G10948" s="6" t="s">
        <v>37359</v>
      </c>
      <c r="H10948" s="79">
        <v>31483.434986</v>
      </c>
    </row>
    <row r="10949" spans="1:8" x14ac:dyDescent="0.2">
      <c r="A10949" s="6">
        <v>30108555</v>
      </c>
      <c r="B10949" s="6" t="s">
        <v>37360</v>
      </c>
      <c r="C10949" s="6" t="s">
        <v>5925</v>
      </c>
      <c r="D10949" s="6" t="s">
        <v>17973</v>
      </c>
      <c r="E10949" s="6" t="s">
        <v>5893</v>
      </c>
      <c r="F10949" s="6" t="s">
        <v>37361</v>
      </c>
      <c r="G10949" s="6" t="s">
        <v>37362</v>
      </c>
      <c r="H10949" s="79">
        <v>31483.434986</v>
      </c>
    </row>
    <row r="10950" spans="1:8" x14ac:dyDescent="0.2">
      <c r="A10950" s="6">
        <v>30209335</v>
      </c>
      <c r="B10950" s="6" t="s">
        <v>37363</v>
      </c>
      <c r="C10950" s="6" t="s">
        <v>6025</v>
      </c>
      <c r="D10950" s="6" t="s">
        <v>19176</v>
      </c>
      <c r="E10950" s="6" t="s">
        <v>5893</v>
      </c>
      <c r="F10950" s="6" t="s">
        <v>37364</v>
      </c>
      <c r="G10950" s="6" t="s">
        <v>37365</v>
      </c>
      <c r="H10950" s="79">
        <v>31580.863878</v>
      </c>
    </row>
    <row r="10951" spans="1:8" x14ac:dyDescent="0.2">
      <c r="A10951" s="6">
        <v>30102361</v>
      </c>
      <c r="B10951" s="6" t="s">
        <v>37366</v>
      </c>
      <c r="C10951" s="6" t="s">
        <v>6025</v>
      </c>
      <c r="D10951" s="6" t="s">
        <v>19180</v>
      </c>
      <c r="E10951" s="6" t="s">
        <v>5893</v>
      </c>
      <c r="F10951" s="6" t="s">
        <v>37367</v>
      </c>
      <c r="G10951" s="6" t="s">
        <v>37368</v>
      </c>
      <c r="H10951" s="79">
        <v>31580.863878</v>
      </c>
    </row>
    <row r="10952" spans="1:8" x14ac:dyDescent="0.2">
      <c r="A10952" s="6">
        <v>30064984</v>
      </c>
      <c r="B10952" s="6" t="s">
        <v>37369</v>
      </c>
      <c r="C10952" s="6" t="s">
        <v>5781</v>
      </c>
      <c r="D10952" s="6" t="s">
        <v>6744</v>
      </c>
      <c r="E10952" s="6" t="s">
        <v>5638</v>
      </c>
      <c r="F10952" s="6" t="s">
        <v>37370</v>
      </c>
      <c r="G10952" s="6" t="s">
        <v>37371</v>
      </c>
      <c r="H10952" s="79">
        <v>31660.270784</v>
      </c>
    </row>
    <row r="10953" spans="1:8" x14ac:dyDescent="0.2">
      <c r="A10953" s="6">
        <v>30339040</v>
      </c>
      <c r="B10953" s="6" t="s">
        <v>37372</v>
      </c>
      <c r="C10953" s="6" t="s">
        <v>5782</v>
      </c>
      <c r="D10953" s="6" t="s">
        <v>6744</v>
      </c>
      <c r="E10953" s="6" t="s">
        <v>5638</v>
      </c>
      <c r="F10953" s="6" t="s">
        <v>37373</v>
      </c>
      <c r="G10953" s="6" t="s">
        <v>37374</v>
      </c>
      <c r="H10953" s="79">
        <v>31660.270784</v>
      </c>
    </row>
    <row r="10954" spans="1:8" x14ac:dyDescent="0.2">
      <c r="A10954" s="6">
        <v>30134037</v>
      </c>
      <c r="B10954" s="6" t="s">
        <v>37375</v>
      </c>
      <c r="C10954" s="6" t="s">
        <v>5783</v>
      </c>
      <c r="D10954" s="6" t="s">
        <v>6744</v>
      </c>
      <c r="E10954" s="6" t="s">
        <v>5638</v>
      </c>
      <c r="F10954" s="6" t="s">
        <v>37376</v>
      </c>
      <c r="G10954" s="6" t="s">
        <v>37377</v>
      </c>
      <c r="H10954" s="79">
        <v>31660.270784</v>
      </c>
    </row>
    <row r="10955" spans="1:8" x14ac:dyDescent="0.2">
      <c r="A10955" s="6">
        <v>30188490</v>
      </c>
      <c r="B10955" s="6" t="s">
        <v>37378</v>
      </c>
      <c r="C10955" s="6" t="s">
        <v>5678</v>
      </c>
      <c r="D10955" s="6" t="s">
        <v>17969</v>
      </c>
      <c r="E10955" s="6" t="s">
        <v>5893</v>
      </c>
      <c r="F10955" s="6" t="s">
        <v>37379</v>
      </c>
      <c r="G10955" s="6" t="s">
        <v>37380</v>
      </c>
      <c r="H10955" s="79">
        <v>31832.284918000001</v>
      </c>
    </row>
    <row r="10956" spans="1:8" x14ac:dyDescent="0.2">
      <c r="A10956" s="6">
        <v>30277487</v>
      </c>
      <c r="B10956" s="6" t="s">
        <v>37381</v>
      </c>
      <c r="C10956" s="6" t="s">
        <v>5678</v>
      </c>
      <c r="D10956" s="6" t="s">
        <v>17973</v>
      </c>
      <c r="E10956" s="6" t="s">
        <v>5893</v>
      </c>
      <c r="F10956" s="6" t="s">
        <v>37382</v>
      </c>
      <c r="G10956" s="6" t="s">
        <v>37383</v>
      </c>
      <c r="H10956" s="79">
        <v>31832.284918000001</v>
      </c>
    </row>
    <row r="10957" spans="1:8" x14ac:dyDescent="0.2">
      <c r="A10957" s="6">
        <v>30306684</v>
      </c>
      <c r="B10957" s="6" t="s">
        <v>4429</v>
      </c>
      <c r="C10957" s="6" t="s">
        <v>5770</v>
      </c>
      <c r="D10957" s="6" t="s">
        <v>18868</v>
      </c>
      <c r="E10957" s="6" t="s">
        <v>5638</v>
      </c>
      <c r="F10957" s="6" t="s">
        <v>4425</v>
      </c>
      <c r="G10957" s="6" t="s">
        <v>4426</v>
      </c>
      <c r="H10957" s="79">
        <v>31926.612099999998</v>
      </c>
    </row>
    <row r="10958" spans="1:8" x14ac:dyDescent="0.2">
      <c r="A10958" s="6">
        <v>30091940</v>
      </c>
      <c r="B10958" s="6" t="s">
        <v>37384</v>
      </c>
      <c r="C10958" s="6" t="s">
        <v>5929</v>
      </c>
      <c r="D10958" s="6" t="s">
        <v>17969</v>
      </c>
      <c r="E10958" s="6" t="s">
        <v>5893</v>
      </c>
      <c r="F10958" s="6" t="s">
        <v>37385</v>
      </c>
      <c r="G10958" s="6" t="s">
        <v>37386</v>
      </c>
      <c r="H10958" s="79">
        <v>31926.612099999998</v>
      </c>
    </row>
    <row r="10959" spans="1:8" x14ac:dyDescent="0.2">
      <c r="A10959" s="6">
        <v>30159181</v>
      </c>
      <c r="B10959" s="6" t="s">
        <v>37387</v>
      </c>
      <c r="C10959" s="6" t="s">
        <v>5929</v>
      </c>
      <c r="D10959" s="6" t="s">
        <v>17973</v>
      </c>
      <c r="E10959" s="6" t="s">
        <v>5893</v>
      </c>
      <c r="F10959" s="6" t="s">
        <v>37388</v>
      </c>
      <c r="G10959" s="6" t="s">
        <v>37389</v>
      </c>
      <c r="H10959" s="79">
        <v>31926.612099999998</v>
      </c>
    </row>
    <row r="10960" spans="1:8" x14ac:dyDescent="0.2">
      <c r="A10960" s="6">
        <v>30224959</v>
      </c>
      <c r="B10960" s="6" t="s">
        <v>37390</v>
      </c>
      <c r="C10960" s="6" t="s">
        <v>5642</v>
      </c>
      <c r="D10960" s="6" t="s">
        <v>19176</v>
      </c>
      <c r="E10960" s="6" t="s">
        <v>5893</v>
      </c>
      <c r="F10960" s="6" t="s">
        <v>37391</v>
      </c>
      <c r="G10960" s="6" t="s">
        <v>37392</v>
      </c>
      <c r="H10960" s="79">
        <v>32011.517435999998</v>
      </c>
    </row>
    <row r="10961" spans="1:8" x14ac:dyDescent="0.2">
      <c r="A10961" s="6">
        <v>30308984</v>
      </c>
      <c r="B10961" s="6" t="s">
        <v>37393</v>
      </c>
      <c r="C10961" s="6" t="s">
        <v>5646</v>
      </c>
      <c r="D10961" s="6" t="s">
        <v>19176</v>
      </c>
      <c r="E10961" s="6" t="s">
        <v>5893</v>
      </c>
      <c r="F10961" s="6" t="s">
        <v>37394</v>
      </c>
      <c r="G10961" s="6" t="s">
        <v>37395</v>
      </c>
      <c r="H10961" s="79">
        <v>32011.517435999998</v>
      </c>
    </row>
    <row r="10962" spans="1:8" x14ac:dyDescent="0.2">
      <c r="A10962" s="6">
        <v>30220280</v>
      </c>
      <c r="B10962" s="6" t="s">
        <v>37396</v>
      </c>
      <c r="C10962" s="6" t="s">
        <v>5642</v>
      </c>
      <c r="D10962" s="6" t="s">
        <v>19180</v>
      </c>
      <c r="E10962" s="6" t="s">
        <v>5893</v>
      </c>
      <c r="F10962" s="6" t="s">
        <v>37397</v>
      </c>
      <c r="G10962" s="6" t="s">
        <v>37398</v>
      </c>
      <c r="H10962" s="79">
        <v>32011.517435999998</v>
      </c>
    </row>
    <row r="10963" spans="1:8" x14ac:dyDescent="0.2">
      <c r="A10963" s="6">
        <v>30089052</v>
      </c>
      <c r="B10963" s="6" t="s">
        <v>37399</v>
      </c>
      <c r="C10963" s="6" t="s">
        <v>5646</v>
      </c>
      <c r="D10963" s="6" t="s">
        <v>19180</v>
      </c>
      <c r="E10963" s="6" t="s">
        <v>5893</v>
      </c>
      <c r="F10963" s="6" t="s">
        <v>37400</v>
      </c>
      <c r="G10963" s="6" t="s">
        <v>37401</v>
      </c>
      <c r="H10963" s="79">
        <v>32011.517435999998</v>
      </c>
    </row>
    <row r="10964" spans="1:8" x14ac:dyDescent="0.2">
      <c r="A10964" s="6">
        <v>30203107</v>
      </c>
      <c r="B10964" s="6" t="s">
        <v>37402</v>
      </c>
      <c r="C10964" s="6" t="s">
        <v>8743</v>
      </c>
      <c r="D10964" s="6" t="s">
        <v>7351</v>
      </c>
      <c r="E10964" s="6" t="s">
        <v>5638</v>
      </c>
      <c r="F10964" s="6" t="s">
        <v>37403</v>
      </c>
      <c r="G10964" s="6" t="s">
        <v>37404</v>
      </c>
      <c r="H10964" s="79">
        <v>32127.054652999999</v>
      </c>
    </row>
    <row r="10965" spans="1:8" x14ac:dyDescent="0.2">
      <c r="A10965" s="6">
        <v>30155099</v>
      </c>
      <c r="B10965" s="6" t="s">
        <v>37405</v>
      </c>
      <c r="C10965" s="6" t="s">
        <v>8743</v>
      </c>
      <c r="D10965" s="6" t="s">
        <v>7755</v>
      </c>
      <c r="E10965" s="6" t="s">
        <v>5638</v>
      </c>
      <c r="F10965" s="6" t="s">
        <v>37406</v>
      </c>
      <c r="G10965" s="6" t="s">
        <v>37407</v>
      </c>
      <c r="H10965" s="79">
        <v>32127.054652999999</v>
      </c>
    </row>
    <row r="10966" spans="1:8" x14ac:dyDescent="0.2">
      <c r="A10966" s="6">
        <v>30120690</v>
      </c>
      <c r="B10966" s="6" t="s">
        <v>37408</v>
      </c>
      <c r="C10966" s="6" t="s">
        <v>9293</v>
      </c>
      <c r="D10966" s="6" t="s">
        <v>17993</v>
      </c>
      <c r="E10966" s="6" t="s">
        <v>15819</v>
      </c>
      <c r="F10966" s="6" t="s">
        <v>37409</v>
      </c>
      <c r="G10966" s="6" t="s">
        <v>37410</v>
      </c>
      <c r="H10966" s="79">
        <v>32151.897478999999</v>
      </c>
    </row>
    <row r="10967" spans="1:8" x14ac:dyDescent="0.2">
      <c r="A10967" s="6">
        <v>30029887</v>
      </c>
      <c r="B10967" s="6" t="s">
        <v>37411</v>
      </c>
      <c r="C10967" s="6" t="s">
        <v>9293</v>
      </c>
      <c r="D10967" s="6" t="s">
        <v>17997</v>
      </c>
      <c r="E10967" s="6" t="s">
        <v>15819</v>
      </c>
      <c r="F10967" s="6" t="s">
        <v>37412</v>
      </c>
      <c r="G10967" s="6" t="s">
        <v>37413</v>
      </c>
      <c r="H10967" s="79">
        <v>32151.897478999999</v>
      </c>
    </row>
    <row r="10968" spans="1:8" x14ac:dyDescent="0.2">
      <c r="A10968" s="6">
        <v>30119938</v>
      </c>
      <c r="B10968" s="6" t="s">
        <v>37414</v>
      </c>
      <c r="C10968" s="6" t="s">
        <v>7099</v>
      </c>
      <c r="D10968" s="6" t="s">
        <v>28070</v>
      </c>
      <c r="E10968" s="6" t="s">
        <v>5638</v>
      </c>
      <c r="F10968" s="6" t="s">
        <v>37415</v>
      </c>
      <c r="G10968" s="6" t="s">
        <v>37416</v>
      </c>
      <c r="H10968" s="79">
        <v>32151.897478999999</v>
      </c>
    </row>
    <row r="10969" spans="1:8" x14ac:dyDescent="0.2">
      <c r="A10969" s="6">
        <v>30082792</v>
      </c>
      <c r="B10969" s="6" t="s">
        <v>37417</v>
      </c>
      <c r="C10969" s="6" t="s">
        <v>7342</v>
      </c>
      <c r="D10969" s="6" t="s">
        <v>13301</v>
      </c>
      <c r="E10969" s="6" t="s">
        <v>5638</v>
      </c>
      <c r="F10969" s="6" t="s">
        <v>37418</v>
      </c>
      <c r="G10969" s="6" t="s">
        <v>37419</v>
      </c>
      <c r="H10969" s="79">
        <v>32232.451550999998</v>
      </c>
    </row>
    <row r="10970" spans="1:8" x14ac:dyDescent="0.2">
      <c r="A10970" s="6">
        <v>30350127</v>
      </c>
      <c r="B10970" s="6" t="s">
        <v>37420</v>
      </c>
      <c r="C10970" s="6" t="s">
        <v>7346</v>
      </c>
      <c r="D10970" s="6" t="s">
        <v>13301</v>
      </c>
      <c r="E10970" s="6" t="s">
        <v>5638</v>
      </c>
      <c r="F10970" s="6" t="s">
        <v>37421</v>
      </c>
      <c r="G10970" s="6" t="s">
        <v>37422</v>
      </c>
      <c r="H10970" s="79">
        <v>32232.451550999998</v>
      </c>
    </row>
    <row r="10971" spans="1:8" x14ac:dyDescent="0.2">
      <c r="A10971" s="6">
        <v>30089397</v>
      </c>
      <c r="B10971" s="6" t="s">
        <v>37423</v>
      </c>
      <c r="C10971" s="6" t="s">
        <v>10710</v>
      </c>
      <c r="D10971" s="6" t="s">
        <v>13301</v>
      </c>
      <c r="E10971" s="6" t="s">
        <v>5638</v>
      </c>
      <c r="F10971" s="6" t="s">
        <v>37424</v>
      </c>
      <c r="G10971" s="6" t="s">
        <v>37425</v>
      </c>
      <c r="H10971" s="79">
        <v>32232.451550999998</v>
      </c>
    </row>
    <row r="10972" spans="1:8" x14ac:dyDescent="0.2">
      <c r="A10972" s="6">
        <v>30255675</v>
      </c>
      <c r="B10972" s="6" t="s">
        <v>37426</v>
      </c>
      <c r="C10972" s="6" t="s">
        <v>8586</v>
      </c>
      <c r="D10972" s="6" t="s">
        <v>13301</v>
      </c>
      <c r="E10972" s="6" t="s">
        <v>5638</v>
      </c>
      <c r="F10972" s="6" t="s">
        <v>37427</v>
      </c>
      <c r="G10972" s="6" t="s">
        <v>37428</v>
      </c>
      <c r="H10972" s="79">
        <v>32232.451550999998</v>
      </c>
    </row>
    <row r="10973" spans="1:8" x14ac:dyDescent="0.2">
      <c r="A10973" s="6">
        <v>30306858</v>
      </c>
      <c r="B10973" s="6" t="s">
        <v>37429</v>
      </c>
      <c r="C10973" s="6" t="s">
        <v>8590</v>
      </c>
      <c r="D10973" s="6" t="s">
        <v>13301</v>
      </c>
      <c r="E10973" s="6" t="s">
        <v>5638</v>
      </c>
      <c r="F10973" s="6" t="s">
        <v>37430</v>
      </c>
      <c r="G10973" s="6" t="s">
        <v>37431</v>
      </c>
      <c r="H10973" s="79">
        <v>32232.451550999998</v>
      </c>
    </row>
    <row r="10974" spans="1:8" x14ac:dyDescent="0.2">
      <c r="A10974" s="6">
        <v>30382830</v>
      </c>
      <c r="B10974" s="6" t="s">
        <v>37432</v>
      </c>
      <c r="C10974" s="6" t="s">
        <v>37433</v>
      </c>
      <c r="D10974" s="6" t="s">
        <v>24703</v>
      </c>
      <c r="E10974" s="6" t="s">
        <v>18414</v>
      </c>
      <c r="F10974" s="6" t="s">
        <v>37434</v>
      </c>
      <c r="G10974" s="6" t="s">
        <v>37435</v>
      </c>
      <c r="H10974" s="79">
        <v>32234.485003000002</v>
      </c>
    </row>
    <row r="10975" spans="1:8" x14ac:dyDescent="0.2">
      <c r="A10975" s="6">
        <v>30079655</v>
      </c>
      <c r="B10975" s="6" t="s">
        <v>37436</v>
      </c>
      <c r="C10975" s="6" t="s">
        <v>7334</v>
      </c>
      <c r="D10975" s="6" t="s">
        <v>11449</v>
      </c>
      <c r="E10975" s="6" t="s">
        <v>5638</v>
      </c>
      <c r="F10975" s="6" t="s">
        <v>37437</v>
      </c>
      <c r="G10975" s="6" t="s">
        <v>37438</v>
      </c>
      <c r="H10975" s="79">
        <v>32239.27378</v>
      </c>
    </row>
    <row r="10976" spans="1:8" x14ac:dyDescent="0.2">
      <c r="A10976" s="6">
        <v>30187971</v>
      </c>
      <c r="B10976" s="6" t="s">
        <v>37439</v>
      </c>
      <c r="C10976" s="6" t="s">
        <v>7338</v>
      </c>
      <c r="D10976" s="6" t="s">
        <v>11449</v>
      </c>
      <c r="E10976" s="6" t="s">
        <v>5638</v>
      </c>
      <c r="F10976" s="6" t="s">
        <v>37440</v>
      </c>
      <c r="G10976" s="6" t="s">
        <v>37441</v>
      </c>
      <c r="H10976" s="79">
        <v>32239.27378</v>
      </c>
    </row>
    <row r="10977" spans="1:8" x14ac:dyDescent="0.2">
      <c r="A10977" s="6">
        <v>30120039</v>
      </c>
      <c r="B10977" s="6" t="s">
        <v>37442</v>
      </c>
      <c r="C10977" s="6" t="s">
        <v>6552</v>
      </c>
      <c r="D10977" s="6" t="s">
        <v>17993</v>
      </c>
      <c r="E10977" s="6" t="s">
        <v>15819</v>
      </c>
      <c r="F10977" s="6" t="s">
        <v>37443</v>
      </c>
      <c r="G10977" s="6" t="s">
        <v>37444</v>
      </c>
      <c r="H10977" s="79">
        <v>32348.831005</v>
      </c>
    </row>
    <row r="10978" spans="1:8" x14ac:dyDescent="0.2">
      <c r="A10978" s="6">
        <v>30313155</v>
      </c>
      <c r="B10978" s="6" t="s">
        <v>37445</v>
      </c>
      <c r="C10978" s="6" t="s">
        <v>6556</v>
      </c>
      <c r="D10978" s="6" t="s">
        <v>17993</v>
      </c>
      <c r="E10978" s="6" t="s">
        <v>15819</v>
      </c>
      <c r="F10978" s="6" t="s">
        <v>37446</v>
      </c>
      <c r="G10978" s="6" t="s">
        <v>37447</v>
      </c>
      <c r="H10978" s="79">
        <v>32348.831005</v>
      </c>
    </row>
    <row r="10979" spans="1:8" x14ac:dyDescent="0.2">
      <c r="A10979" s="6">
        <v>30100458</v>
      </c>
      <c r="B10979" s="6" t="s">
        <v>37448</v>
      </c>
      <c r="C10979" s="6" t="s">
        <v>6560</v>
      </c>
      <c r="D10979" s="6" t="s">
        <v>17993</v>
      </c>
      <c r="E10979" s="6" t="s">
        <v>15819</v>
      </c>
      <c r="F10979" s="6" t="s">
        <v>37449</v>
      </c>
      <c r="G10979" s="6" t="s">
        <v>37450</v>
      </c>
      <c r="H10979" s="79">
        <v>32348.831005</v>
      </c>
    </row>
    <row r="10980" spans="1:8" x14ac:dyDescent="0.2">
      <c r="A10980" s="6">
        <v>30003226</v>
      </c>
      <c r="B10980" s="6" t="s">
        <v>37451</v>
      </c>
      <c r="C10980" s="6" t="s">
        <v>6552</v>
      </c>
      <c r="D10980" s="6" t="s">
        <v>17997</v>
      </c>
      <c r="E10980" s="6" t="s">
        <v>15819</v>
      </c>
      <c r="F10980" s="6" t="s">
        <v>37452</v>
      </c>
      <c r="G10980" s="6" t="s">
        <v>37453</v>
      </c>
      <c r="H10980" s="79">
        <v>32348.831005</v>
      </c>
    </row>
    <row r="10981" spans="1:8" x14ac:dyDescent="0.2">
      <c r="A10981" s="6">
        <v>30034696</v>
      </c>
      <c r="B10981" s="6" t="s">
        <v>37454</v>
      </c>
      <c r="C10981" s="6" t="s">
        <v>6556</v>
      </c>
      <c r="D10981" s="6" t="s">
        <v>17997</v>
      </c>
      <c r="E10981" s="6" t="s">
        <v>15819</v>
      </c>
      <c r="F10981" s="6" t="s">
        <v>37455</v>
      </c>
      <c r="G10981" s="6" t="s">
        <v>37456</v>
      </c>
      <c r="H10981" s="79">
        <v>32348.831005</v>
      </c>
    </row>
    <row r="10982" spans="1:8" x14ac:dyDescent="0.2">
      <c r="A10982" s="6">
        <v>30099556</v>
      </c>
      <c r="B10982" s="6" t="s">
        <v>37457</v>
      </c>
      <c r="C10982" s="6" t="s">
        <v>6560</v>
      </c>
      <c r="D10982" s="6" t="s">
        <v>17997</v>
      </c>
      <c r="E10982" s="6" t="s">
        <v>15819</v>
      </c>
      <c r="F10982" s="6" t="s">
        <v>37458</v>
      </c>
      <c r="G10982" s="6" t="s">
        <v>37459</v>
      </c>
      <c r="H10982" s="79">
        <v>32348.831005</v>
      </c>
    </row>
    <row r="10983" spans="1:8" x14ac:dyDescent="0.2">
      <c r="A10983" s="6">
        <v>30334596</v>
      </c>
      <c r="B10983" s="6" t="s">
        <v>37460</v>
      </c>
      <c r="C10983" s="6" t="s">
        <v>37461</v>
      </c>
      <c r="D10983" s="6" t="s">
        <v>24703</v>
      </c>
      <c r="E10983" s="6" t="s">
        <v>18414</v>
      </c>
      <c r="F10983" s="6" t="s">
        <v>37462</v>
      </c>
      <c r="G10983" s="6" t="s">
        <v>37463</v>
      </c>
      <c r="H10983" s="79">
        <v>32378.416985</v>
      </c>
    </row>
    <row r="10984" spans="1:8" x14ac:dyDescent="0.2">
      <c r="A10984" s="6">
        <v>30244470</v>
      </c>
      <c r="B10984" s="6" t="s">
        <v>37464</v>
      </c>
      <c r="C10984" s="6" t="s">
        <v>8622</v>
      </c>
      <c r="D10984" s="6" t="s">
        <v>17993</v>
      </c>
      <c r="E10984" s="6" t="s">
        <v>15819</v>
      </c>
      <c r="F10984" s="6" t="s">
        <v>37465</v>
      </c>
      <c r="G10984" s="6" t="s">
        <v>37466</v>
      </c>
      <c r="H10984" s="79">
        <v>32380.002106</v>
      </c>
    </row>
    <row r="10985" spans="1:8" x14ac:dyDescent="0.2">
      <c r="A10985" s="6">
        <v>30007407</v>
      </c>
      <c r="B10985" s="6" t="s">
        <v>37467</v>
      </c>
      <c r="C10985" s="6" t="s">
        <v>8626</v>
      </c>
      <c r="D10985" s="6" t="s">
        <v>17993</v>
      </c>
      <c r="E10985" s="6" t="s">
        <v>15819</v>
      </c>
      <c r="F10985" s="6" t="s">
        <v>37468</v>
      </c>
      <c r="G10985" s="6" t="s">
        <v>37469</v>
      </c>
      <c r="H10985" s="79">
        <v>32380.002106</v>
      </c>
    </row>
    <row r="10986" spans="1:8" x14ac:dyDescent="0.2">
      <c r="A10986" s="6">
        <v>30285629</v>
      </c>
      <c r="B10986" s="6" t="s">
        <v>37470</v>
      </c>
      <c r="C10986" s="6" t="s">
        <v>8622</v>
      </c>
      <c r="D10986" s="6" t="s">
        <v>17997</v>
      </c>
      <c r="E10986" s="6" t="s">
        <v>15819</v>
      </c>
      <c r="F10986" s="6" t="s">
        <v>37471</v>
      </c>
      <c r="G10986" s="6" t="s">
        <v>37472</v>
      </c>
      <c r="H10986" s="79">
        <v>32380.002106</v>
      </c>
    </row>
    <row r="10987" spans="1:8" x14ac:dyDescent="0.2">
      <c r="A10987" s="6">
        <v>30100491</v>
      </c>
      <c r="B10987" s="6" t="s">
        <v>37473</v>
      </c>
      <c r="C10987" s="6" t="s">
        <v>8626</v>
      </c>
      <c r="D10987" s="6" t="s">
        <v>17997</v>
      </c>
      <c r="E10987" s="6" t="s">
        <v>15819</v>
      </c>
      <c r="F10987" s="6" t="s">
        <v>37474</v>
      </c>
      <c r="G10987" s="6" t="s">
        <v>37475</v>
      </c>
      <c r="H10987" s="79">
        <v>32380.002106</v>
      </c>
    </row>
    <row r="10988" spans="1:8" x14ac:dyDescent="0.2">
      <c r="A10988" s="6">
        <v>30290363</v>
      </c>
      <c r="B10988" s="6" t="s">
        <v>37476</v>
      </c>
      <c r="C10988" s="6" t="s">
        <v>5646</v>
      </c>
      <c r="D10988" s="6" t="s">
        <v>17969</v>
      </c>
      <c r="E10988" s="6" t="s">
        <v>5893</v>
      </c>
      <c r="F10988" s="6" t="s">
        <v>37477</v>
      </c>
      <c r="G10988" s="6" t="s">
        <v>37478</v>
      </c>
      <c r="H10988" s="79">
        <v>32471.439956999999</v>
      </c>
    </row>
    <row r="10989" spans="1:8" x14ac:dyDescent="0.2">
      <c r="A10989" s="6">
        <v>30009354</v>
      </c>
      <c r="B10989" s="6" t="s">
        <v>37479</v>
      </c>
      <c r="C10989" s="6" t="s">
        <v>6863</v>
      </c>
      <c r="D10989" s="6" t="s">
        <v>19176</v>
      </c>
      <c r="E10989" s="6" t="s">
        <v>5893</v>
      </c>
      <c r="F10989" s="6" t="s">
        <v>37480</v>
      </c>
      <c r="G10989" s="6" t="s">
        <v>37481</v>
      </c>
      <c r="H10989" s="79">
        <v>32641.730822000001</v>
      </c>
    </row>
    <row r="10990" spans="1:8" x14ac:dyDescent="0.2">
      <c r="A10990" s="6">
        <v>30300286</v>
      </c>
      <c r="B10990" s="6" t="s">
        <v>37482</v>
      </c>
      <c r="C10990" s="6" t="s">
        <v>6867</v>
      </c>
      <c r="D10990" s="6" t="s">
        <v>19176</v>
      </c>
      <c r="E10990" s="6" t="s">
        <v>5893</v>
      </c>
      <c r="F10990" s="6" t="s">
        <v>37483</v>
      </c>
      <c r="G10990" s="6" t="s">
        <v>37484</v>
      </c>
      <c r="H10990" s="79">
        <v>32641.730822000001</v>
      </c>
    </row>
    <row r="10991" spans="1:8" x14ac:dyDescent="0.2">
      <c r="A10991" s="6">
        <v>30011857</v>
      </c>
      <c r="B10991" s="6" t="s">
        <v>37485</v>
      </c>
      <c r="C10991" s="6" t="s">
        <v>6871</v>
      </c>
      <c r="D10991" s="6" t="s">
        <v>19176</v>
      </c>
      <c r="E10991" s="6" t="s">
        <v>5893</v>
      </c>
      <c r="F10991" s="6" t="s">
        <v>37486</v>
      </c>
      <c r="G10991" s="6" t="s">
        <v>37487</v>
      </c>
      <c r="H10991" s="79">
        <v>32641.730822000001</v>
      </c>
    </row>
    <row r="10992" spans="1:8" x14ac:dyDescent="0.2">
      <c r="A10992" s="6">
        <v>30000415</v>
      </c>
      <c r="B10992" s="6" t="s">
        <v>37488</v>
      </c>
      <c r="C10992" s="6" t="s">
        <v>6863</v>
      </c>
      <c r="D10992" s="6" t="s">
        <v>19180</v>
      </c>
      <c r="E10992" s="6" t="s">
        <v>5893</v>
      </c>
      <c r="F10992" s="6" t="s">
        <v>37489</v>
      </c>
      <c r="G10992" s="6" t="s">
        <v>37490</v>
      </c>
      <c r="H10992" s="79">
        <v>32641.730822000001</v>
      </c>
    </row>
    <row r="10993" spans="1:8" x14ac:dyDescent="0.2">
      <c r="A10993" s="6">
        <v>30200860</v>
      </c>
      <c r="B10993" s="6" t="s">
        <v>37491</v>
      </c>
      <c r="C10993" s="6" t="s">
        <v>6867</v>
      </c>
      <c r="D10993" s="6" t="s">
        <v>19180</v>
      </c>
      <c r="E10993" s="6" t="s">
        <v>5893</v>
      </c>
      <c r="F10993" s="6" t="s">
        <v>37492</v>
      </c>
      <c r="G10993" s="6" t="s">
        <v>37493</v>
      </c>
      <c r="H10993" s="79">
        <v>32641.730822000001</v>
      </c>
    </row>
    <row r="10994" spans="1:8" x14ac:dyDescent="0.2">
      <c r="A10994" s="6">
        <v>30048685</v>
      </c>
      <c r="B10994" s="6" t="s">
        <v>37494</v>
      </c>
      <c r="C10994" s="6" t="s">
        <v>6871</v>
      </c>
      <c r="D10994" s="6" t="s">
        <v>19180</v>
      </c>
      <c r="E10994" s="6" t="s">
        <v>5893</v>
      </c>
      <c r="F10994" s="6" t="s">
        <v>37495</v>
      </c>
      <c r="G10994" s="6" t="s">
        <v>37496</v>
      </c>
      <c r="H10994" s="79">
        <v>32641.730822000001</v>
      </c>
    </row>
    <row r="10995" spans="1:8" x14ac:dyDescent="0.2">
      <c r="A10995" s="6">
        <v>30009750</v>
      </c>
      <c r="B10995" s="6" t="s">
        <v>37497</v>
      </c>
      <c r="C10995" s="6" t="s">
        <v>5710</v>
      </c>
      <c r="D10995" s="6" t="s">
        <v>18868</v>
      </c>
      <c r="E10995" s="6" t="s">
        <v>5638</v>
      </c>
      <c r="F10995" s="6" t="s">
        <v>37498</v>
      </c>
      <c r="G10995" s="6" t="s">
        <v>37499</v>
      </c>
      <c r="H10995" s="79">
        <v>32738.263781000001</v>
      </c>
    </row>
    <row r="10996" spans="1:8" x14ac:dyDescent="0.2">
      <c r="A10996" s="6">
        <v>30135781</v>
      </c>
      <c r="B10996" s="6" t="s">
        <v>37500</v>
      </c>
      <c r="C10996" s="6" t="s">
        <v>5714</v>
      </c>
      <c r="D10996" s="6" t="s">
        <v>18868</v>
      </c>
      <c r="E10996" s="6" t="s">
        <v>5638</v>
      </c>
      <c r="F10996" s="6" t="s">
        <v>37501</v>
      </c>
      <c r="G10996" s="6" t="s">
        <v>37502</v>
      </c>
      <c r="H10996" s="79">
        <v>32738.263781000001</v>
      </c>
    </row>
    <row r="10997" spans="1:8" x14ac:dyDescent="0.2">
      <c r="A10997" s="6">
        <v>30367298</v>
      </c>
      <c r="B10997" s="6" t="s">
        <v>37503</v>
      </c>
      <c r="C10997" s="6" t="s">
        <v>6548</v>
      </c>
      <c r="D10997" s="6" t="s">
        <v>6122</v>
      </c>
      <c r="E10997" s="6" t="s">
        <v>5638</v>
      </c>
      <c r="F10997" s="6" t="s">
        <v>37504</v>
      </c>
      <c r="G10997" s="6" t="s">
        <v>37505</v>
      </c>
      <c r="H10997" s="79">
        <v>32791.758731000002</v>
      </c>
    </row>
    <row r="10998" spans="1:8" x14ac:dyDescent="0.2">
      <c r="A10998" s="6">
        <v>30434473</v>
      </c>
      <c r="B10998" s="6" t="s">
        <v>37506</v>
      </c>
      <c r="C10998" s="6" t="s">
        <v>6552</v>
      </c>
      <c r="D10998" s="6" t="s">
        <v>6122</v>
      </c>
      <c r="E10998" s="6" t="s">
        <v>5638</v>
      </c>
      <c r="F10998" s="6" t="s">
        <v>37507</v>
      </c>
      <c r="G10998" s="6" t="s">
        <v>37508</v>
      </c>
      <c r="H10998" s="79">
        <v>32791.758731000002</v>
      </c>
    </row>
    <row r="10999" spans="1:8" x14ac:dyDescent="0.2">
      <c r="A10999" s="6">
        <v>30370697</v>
      </c>
      <c r="B10999" s="6" t="s">
        <v>37509</v>
      </c>
      <c r="C10999" s="6" t="s">
        <v>6556</v>
      </c>
      <c r="D10999" s="6" t="s">
        <v>6122</v>
      </c>
      <c r="E10999" s="6" t="s">
        <v>5638</v>
      </c>
      <c r="F10999" s="6" t="s">
        <v>37510</v>
      </c>
      <c r="G10999" s="6" t="s">
        <v>37511</v>
      </c>
      <c r="H10999" s="79">
        <v>32791.758731000002</v>
      </c>
    </row>
    <row r="11000" spans="1:8" x14ac:dyDescent="0.2">
      <c r="A11000" s="6">
        <v>30263436</v>
      </c>
      <c r="B11000" s="6" t="s">
        <v>37512</v>
      </c>
      <c r="C11000" s="6" t="s">
        <v>6560</v>
      </c>
      <c r="D11000" s="6" t="s">
        <v>6122</v>
      </c>
      <c r="E11000" s="6" t="s">
        <v>5638</v>
      </c>
      <c r="F11000" s="6" t="s">
        <v>37513</v>
      </c>
      <c r="G11000" s="6" t="s">
        <v>37514</v>
      </c>
      <c r="H11000" s="79">
        <v>32791.758731000002</v>
      </c>
    </row>
    <row r="11001" spans="1:8" x14ac:dyDescent="0.2">
      <c r="A11001" s="6">
        <v>30337219</v>
      </c>
      <c r="B11001" s="6" t="s">
        <v>37515</v>
      </c>
      <c r="C11001" s="6" t="s">
        <v>6564</v>
      </c>
      <c r="D11001" s="6" t="s">
        <v>6122</v>
      </c>
      <c r="E11001" s="6" t="s">
        <v>5638</v>
      </c>
      <c r="F11001" s="6" t="s">
        <v>37516</v>
      </c>
      <c r="G11001" s="6" t="s">
        <v>37517</v>
      </c>
      <c r="H11001" s="79">
        <v>32791.758731000002</v>
      </c>
    </row>
    <row r="11002" spans="1:8" x14ac:dyDescent="0.2">
      <c r="A11002" s="6">
        <v>30295356</v>
      </c>
      <c r="B11002" s="6" t="s">
        <v>37518</v>
      </c>
      <c r="C11002" s="6" t="s">
        <v>8069</v>
      </c>
      <c r="D11002" s="6" t="s">
        <v>28070</v>
      </c>
      <c r="E11002" s="6" t="s">
        <v>5638</v>
      </c>
      <c r="F11002" s="6" t="s">
        <v>37519</v>
      </c>
      <c r="G11002" s="6" t="s">
        <v>37520</v>
      </c>
      <c r="H11002" s="79">
        <v>32828.610275999999</v>
      </c>
    </row>
    <row r="11003" spans="1:8" x14ac:dyDescent="0.2">
      <c r="A11003" s="6">
        <v>30354469</v>
      </c>
      <c r="B11003" s="6" t="s">
        <v>37521</v>
      </c>
      <c r="C11003" s="6" t="s">
        <v>6961</v>
      </c>
      <c r="D11003" s="6" t="s">
        <v>17969</v>
      </c>
      <c r="E11003" s="6" t="s">
        <v>5893</v>
      </c>
      <c r="F11003" s="6" t="s">
        <v>37522</v>
      </c>
      <c r="G11003" s="6" t="s">
        <v>37523</v>
      </c>
      <c r="H11003" s="79">
        <v>33119.382573000003</v>
      </c>
    </row>
    <row r="11004" spans="1:8" x14ac:dyDescent="0.2">
      <c r="A11004" s="6">
        <v>30187841</v>
      </c>
      <c r="B11004" s="6" t="s">
        <v>37524</v>
      </c>
      <c r="C11004" s="6" t="s">
        <v>5748</v>
      </c>
      <c r="D11004" s="6" t="s">
        <v>24707</v>
      </c>
      <c r="E11004" s="6" t="s">
        <v>18414</v>
      </c>
      <c r="F11004" s="6" t="s">
        <v>37525</v>
      </c>
      <c r="G11004" s="6" t="s">
        <v>37526</v>
      </c>
      <c r="H11004" s="79">
        <v>33157.684473000001</v>
      </c>
    </row>
    <row r="11005" spans="1:8" x14ac:dyDescent="0.2">
      <c r="A11005" s="6">
        <v>30028983</v>
      </c>
      <c r="B11005" s="6" t="s">
        <v>37527</v>
      </c>
      <c r="C11005" s="6" t="s">
        <v>5752</v>
      </c>
      <c r="D11005" s="6" t="s">
        <v>24707</v>
      </c>
      <c r="E11005" s="6" t="s">
        <v>18414</v>
      </c>
      <c r="F11005" s="6" t="s">
        <v>37528</v>
      </c>
      <c r="G11005" s="6" t="s">
        <v>37529</v>
      </c>
      <c r="H11005" s="79">
        <v>33157.684473000001</v>
      </c>
    </row>
    <row r="11006" spans="1:8" x14ac:dyDescent="0.2">
      <c r="A11006" s="6">
        <v>30253770</v>
      </c>
      <c r="B11006" s="6" t="s">
        <v>37530</v>
      </c>
      <c r="C11006" s="6" t="s">
        <v>5748</v>
      </c>
      <c r="D11006" s="6" t="s">
        <v>24719</v>
      </c>
      <c r="E11006" s="6" t="s">
        <v>5893</v>
      </c>
      <c r="F11006" s="6" t="s">
        <v>37531</v>
      </c>
      <c r="G11006" s="6" t="s">
        <v>37532</v>
      </c>
      <c r="H11006" s="79">
        <v>33157.684473000001</v>
      </c>
    </row>
    <row r="11007" spans="1:8" x14ac:dyDescent="0.2">
      <c r="A11007" s="6">
        <v>30063769</v>
      </c>
      <c r="B11007" s="6" t="s">
        <v>37533</v>
      </c>
      <c r="C11007" s="6" t="s">
        <v>5752</v>
      </c>
      <c r="D11007" s="6" t="s">
        <v>24719</v>
      </c>
      <c r="E11007" s="6" t="s">
        <v>5893</v>
      </c>
      <c r="F11007" s="6" t="s">
        <v>37534</v>
      </c>
      <c r="G11007" s="6" t="s">
        <v>37535</v>
      </c>
      <c r="H11007" s="79">
        <v>33157.684473000001</v>
      </c>
    </row>
    <row r="11008" spans="1:8" x14ac:dyDescent="0.2">
      <c r="A11008" s="6">
        <v>30348016</v>
      </c>
      <c r="B11008" s="6" t="s">
        <v>37536</v>
      </c>
      <c r="C11008" s="6" t="s">
        <v>9285</v>
      </c>
      <c r="D11008" s="6" t="s">
        <v>17993</v>
      </c>
      <c r="E11008" s="6" t="s">
        <v>15819</v>
      </c>
      <c r="F11008" s="6" t="s">
        <v>37537</v>
      </c>
      <c r="G11008" s="6" t="s">
        <v>37538</v>
      </c>
      <c r="H11008" s="79">
        <v>33198.152114999997</v>
      </c>
    </row>
    <row r="11009" spans="1:8" x14ac:dyDescent="0.2">
      <c r="A11009" s="6">
        <v>30189411</v>
      </c>
      <c r="B11009" s="6" t="s">
        <v>37539</v>
      </c>
      <c r="C11009" s="6" t="s">
        <v>9285</v>
      </c>
      <c r="D11009" s="6" t="s">
        <v>17997</v>
      </c>
      <c r="E11009" s="6" t="s">
        <v>15819</v>
      </c>
      <c r="F11009" s="6" t="s">
        <v>37540</v>
      </c>
      <c r="G11009" s="6" t="s">
        <v>37541</v>
      </c>
      <c r="H11009" s="79">
        <v>33198.152114999997</v>
      </c>
    </row>
    <row r="11010" spans="1:8" x14ac:dyDescent="0.2">
      <c r="A11010" s="6">
        <v>30187750</v>
      </c>
      <c r="B11010" s="6" t="s">
        <v>37542</v>
      </c>
      <c r="C11010" s="6" t="s">
        <v>8422</v>
      </c>
      <c r="D11010" s="6" t="s">
        <v>28070</v>
      </c>
      <c r="E11010" s="6" t="s">
        <v>5638</v>
      </c>
      <c r="F11010" s="6" t="s">
        <v>37543</v>
      </c>
      <c r="G11010" s="6" t="s">
        <v>37544</v>
      </c>
      <c r="H11010" s="79">
        <v>33198.152114999997</v>
      </c>
    </row>
    <row r="11011" spans="1:8" x14ac:dyDescent="0.2">
      <c r="A11011" s="6">
        <v>30234111</v>
      </c>
      <c r="B11011" s="6" t="s">
        <v>5080</v>
      </c>
      <c r="C11011" s="6" t="s">
        <v>5779</v>
      </c>
      <c r="D11011" s="6" t="s">
        <v>18868</v>
      </c>
      <c r="E11011" s="6" t="s">
        <v>5638</v>
      </c>
      <c r="F11011" s="6" t="s">
        <v>5076</v>
      </c>
      <c r="G11011" s="6" t="s">
        <v>5077</v>
      </c>
      <c r="H11011" s="79">
        <v>33224.148212</v>
      </c>
    </row>
    <row r="11012" spans="1:8" x14ac:dyDescent="0.2">
      <c r="A11012" s="6">
        <v>30398975</v>
      </c>
      <c r="B11012" s="6" t="s">
        <v>37545</v>
      </c>
      <c r="C11012" s="6" t="s">
        <v>5941</v>
      </c>
      <c r="D11012" s="6" t="s">
        <v>17973</v>
      </c>
      <c r="E11012" s="6" t="s">
        <v>5893</v>
      </c>
      <c r="F11012" s="6" t="s">
        <v>37546</v>
      </c>
      <c r="G11012" s="6" t="s">
        <v>37547</v>
      </c>
      <c r="H11012" s="79">
        <v>33224.148212</v>
      </c>
    </row>
    <row r="11013" spans="1:8" x14ac:dyDescent="0.2">
      <c r="A11013" s="6">
        <v>30391220</v>
      </c>
      <c r="B11013" s="6" t="s">
        <v>37548</v>
      </c>
      <c r="C11013" s="6" t="s">
        <v>5736</v>
      </c>
      <c r="D11013" s="6" t="s">
        <v>19176</v>
      </c>
      <c r="E11013" s="6" t="s">
        <v>5893</v>
      </c>
      <c r="F11013" s="6" t="s">
        <v>37549</v>
      </c>
      <c r="G11013" s="6" t="s">
        <v>37550</v>
      </c>
      <c r="H11013" s="79">
        <v>33292.867198</v>
      </c>
    </row>
    <row r="11014" spans="1:8" x14ac:dyDescent="0.2">
      <c r="A11014" s="6">
        <v>30421980</v>
      </c>
      <c r="B11014" s="6" t="s">
        <v>37551</v>
      </c>
      <c r="C11014" s="6" t="s">
        <v>5736</v>
      </c>
      <c r="D11014" s="6" t="s">
        <v>19180</v>
      </c>
      <c r="E11014" s="6" t="s">
        <v>5893</v>
      </c>
      <c r="F11014" s="6" t="s">
        <v>37552</v>
      </c>
      <c r="G11014" s="6" t="s">
        <v>37553</v>
      </c>
      <c r="H11014" s="79">
        <v>33292.867198</v>
      </c>
    </row>
    <row r="11015" spans="1:8" x14ac:dyDescent="0.2">
      <c r="A11015" s="6">
        <v>30309766</v>
      </c>
      <c r="B11015" s="6" t="s">
        <v>37554</v>
      </c>
      <c r="C11015" s="6" t="s">
        <v>8739</v>
      </c>
      <c r="D11015" s="6" t="s">
        <v>7351</v>
      </c>
      <c r="E11015" s="6" t="s">
        <v>5638</v>
      </c>
      <c r="F11015" s="6" t="s">
        <v>37555</v>
      </c>
      <c r="G11015" s="6" t="s">
        <v>37556</v>
      </c>
      <c r="H11015" s="79">
        <v>33496.215210000002</v>
      </c>
    </row>
    <row r="11016" spans="1:8" x14ac:dyDescent="0.2">
      <c r="A11016" s="6">
        <v>30353218</v>
      </c>
      <c r="B11016" s="6" t="s">
        <v>37557</v>
      </c>
      <c r="C11016" s="6" t="s">
        <v>8739</v>
      </c>
      <c r="D11016" s="6" t="s">
        <v>7755</v>
      </c>
      <c r="E11016" s="6" t="s">
        <v>5638</v>
      </c>
      <c r="F11016" s="6" t="s">
        <v>37558</v>
      </c>
      <c r="G11016" s="6" t="s">
        <v>37559</v>
      </c>
      <c r="H11016" s="79">
        <v>33496.215210000002</v>
      </c>
    </row>
    <row r="11017" spans="1:8" x14ac:dyDescent="0.2">
      <c r="A11017" s="6">
        <v>30153216</v>
      </c>
      <c r="B11017" s="6" t="s">
        <v>37560</v>
      </c>
      <c r="C11017" s="6" t="s">
        <v>37561</v>
      </c>
      <c r="D11017" s="6" t="s">
        <v>24703</v>
      </c>
      <c r="E11017" s="6" t="s">
        <v>18414</v>
      </c>
      <c r="F11017" s="6" t="s">
        <v>37562</v>
      </c>
      <c r="G11017" s="6" t="s">
        <v>37563</v>
      </c>
      <c r="H11017" s="79">
        <v>33510.770350999999</v>
      </c>
    </row>
    <row r="11018" spans="1:8" x14ac:dyDescent="0.2">
      <c r="A11018" s="6">
        <v>30306017</v>
      </c>
      <c r="B11018" s="6" t="s">
        <v>37564</v>
      </c>
      <c r="C11018" s="6" t="s">
        <v>6596</v>
      </c>
      <c r="D11018" s="6" t="s">
        <v>11449</v>
      </c>
      <c r="E11018" s="6" t="s">
        <v>5638</v>
      </c>
      <c r="F11018" s="6" t="s">
        <v>37565</v>
      </c>
      <c r="G11018" s="6" t="s">
        <v>37566</v>
      </c>
      <c r="H11018" s="79">
        <v>33709.444947000004</v>
      </c>
    </row>
    <row r="11019" spans="1:8" x14ac:dyDescent="0.2">
      <c r="A11019" s="6">
        <v>30246320</v>
      </c>
      <c r="B11019" s="6" t="s">
        <v>37567</v>
      </c>
      <c r="C11019" s="6" t="s">
        <v>6600</v>
      </c>
      <c r="D11019" s="6" t="s">
        <v>11449</v>
      </c>
      <c r="E11019" s="6" t="s">
        <v>5638</v>
      </c>
      <c r="F11019" s="6" t="s">
        <v>37568</v>
      </c>
      <c r="G11019" s="6" t="s">
        <v>37569</v>
      </c>
      <c r="H11019" s="79">
        <v>33709.444947000004</v>
      </c>
    </row>
    <row r="11020" spans="1:8" x14ac:dyDescent="0.2">
      <c r="A11020" s="6">
        <v>30276818</v>
      </c>
      <c r="B11020" s="6" t="s">
        <v>37570</v>
      </c>
      <c r="C11020" s="6" t="s">
        <v>7262</v>
      </c>
      <c r="D11020" s="6" t="s">
        <v>11449</v>
      </c>
      <c r="E11020" s="6" t="s">
        <v>5638</v>
      </c>
      <c r="F11020" s="6" t="s">
        <v>37571</v>
      </c>
      <c r="G11020" s="6" t="s">
        <v>37572</v>
      </c>
      <c r="H11020" s="79">
        <v>33709.444947000004</v>
      </c>
    </row>
    <row r="11021" spans="1:8" x14ac:dyDescent="0.2">
      <c r="A11021" s="6">
        <v>30214655</v>
      </c>
      <c r="B11021" s="6" t="s">
        <v>37573</v>
      </c>
      <c r="C11021" s="6" t="s">
        <v>7266</v>
      </c>
      <c r="D11021" s="6" t="s">
        <v>11449</v>
      </c>
      <c r="E11021" s="6" t="s">
        <v>5638</v>
      </c>
      <c r="F11021" s="6" t="s">
        <v>37574</v>
      </c>
      <c r="G11021" s="6" t="s">
        <v>37575</v>
      </c>
      <c r="H11021" s="79">
        <v>33709.444947000004</v>
      </c>
    </row>
    <row r="11022" spans="1:8" x14ac:dyDescent="0.2">
      <c r="A11022" s="6">
        <v>30258056</v>
      </c>
      <c r="B11022" s="6" t="s">
        <v>37576</v>
      </c>
      <c r="C11022" s="6" t="s">
        <v>8743</v>
      </c>
      <c r="D11022" s="6" t="s">
        <v>6122</v>
      </c>
      <c r="E11022" s="6" t="s">
        <v>5638</v>
      </c>
      <c r="F11022" s="6" t="s">
        <v>37577</v>
      </c>
      <c r="G11022" s="6" t="s">
        <v>37578</v>
      </c>
      <c r="H11022" s="79">
        <v>33812.973242</v>
      </c>
    </row>
    <row r="11023" spans="1:8" x14ac:dyDescent="0.2">
      <c r="A11023" s="6">
        <v>30022149</v>
      </c>
      <c r="B11023" s="6" t="s">
        <v>37579</v>
      </c>
      <c r="C11023" s="6" t="s">
        <v>8747</v>
      </c>
      <c r="D11023" s="6" t="s">
        <v>6122</v>
      </c>
      <c r="E11023" s="6" t="s">
        <v>5638</v>
      </c>
      <c r="F11023" s="6" t="s">
        <v>37580</v>
      </c>
      <c r="G11023" s="6" t="s">
        <v>37581</v>
      </c>
      <c r="H11023" s="79">
        <v>33812.973242</v>
      </c>
    </row>
    <row r="11024" spans="1:8" x14ac:dyDescent="0.2">
      <c r="A11024" s="6">
        <v>30330164</v>
      </c>
      <c r="B11024" s="6" t="s">
        <v>37582</v>
      </c>
      <c r="C11024" s="6" t="s">
        <v>8751</v>
      </c>
      <c r="D11024" s="6" t="s">
        <v>6122</v>
      </c>
      <c r="E11024" s="6" t="s">
        <v>5638</v>
      </c>
      <c r="F11024" s="6" t="s">
        <v>37583</v>
      </c>
      <c r="G11024" s="6" t="s">
        <v>37584</v>
      </c>
      <c r="H11024" s="79">
        <v>33812.973242</v>
      </c>
    </row>
    <row r="11025" spans="1:8" x14ac:dyDescent="0.2">
      <c r="A11025" s="6">
        <v>30014584</v>
      </c>
      <c r="B11025" s="6" t="s">
        <v>37585</v>
      </c>
      <c r="C11025" s="6" t="s">
        <v>8755</v>
      </c>
      <c r="D11025" s="6" t="s">
        <v>6122</v>
      </c>
      <c r="E11025" s="6" t="s">
        <v>5638</v>
      </c>
      <c r="F11025" s="6" t="s">
        <v>37586</v>
      </c>
      <c r="G11025" s="6" t="s">
        <v>37587</v>
      </c>
      <c r="H11025" s="79">
        <v>33812.973242</v>
      </c>
    </row>
    <row r="11026" spans="1:8" x14ac:dyDescent="0.2">
      <c r="A11026" s="6">
        <v>30200697</v>
      </c>
      <c r="B11026" s="6" t="s">
        <v>37588</v>
      </c>
      <c r="C11026" s="6" t="s">
        <v>37589</v>
      </c>
      <c r="D11026" s="6" t="s">
        <v>24703</v>
      </c>
      <c r="E11026" s="6" t="s">
        <v>18414</v>
      </c>
      <c r="F11026" s="6" t="s">
        <v>37590</v>
      </c>
      <c r="G11026" s="6" t="s">
        <v>37591</v>
      </c>
      <c r="H11026" s="79">
        <v>33962.862697999997</v>
      </c>
    </row>
    <row r="11027" spans="1:8" x14ac:dyDescent="0.2">
      <c r="A11027" s="6">
        <v>30160776</v>
      </c>
      <c r="B11027" s="6" t="s">
        <v>37592</v>
      </c>
      <c r="C11027" s="6" t="s">
        <v>5785</v>
      </c>
      <c r="D11027" s="6" t="s">
        <v>17969</v>
      </c>
      <c r="E11027" s="6" t="s">
        <v>5893</v>
      </c>
      <c r="F11027" s="6" t="s">
        <v>37593</v>
      </c>
      <c r="G11027" s="6" t="s">
        <v>37594</v>
      </c>
      <c r="H11027" s="79">
        <v>34240.769723999998</v>
      </c>
    </row>
    <row r="11028" spans="1:8" x14ac:dyDescent="0.2">
      <c r="A11028" s="6">
        <v>30082983</v>
      </c>
      <c r="B11028" s="6" t="s">
        <v>37595</v>
      </c>
      <c r="C11028" s="6" t="s">
        <v>7546</v>
      </c>
      <c r="D11028" s="6" t="s">
        <v>17969</v>
      </c>
      <c r="E11028" s="6" t="s">
        <v>5893</v>
      </c>
      <c r="F11028" s="6" t="s">
        <v>37596</v>
      </c>
      <c r="G11028" s="6" t="s">
        <v>37597</v>
      </c>
      <c r="H11028" s="79">
        <v>34240.769723999998</v>
      </c>
    </row>
    <row r="11029" spans="1:8" x14ac:dyDescent="0.2">
      <c r="A11029" s="6">
        <v>30030760</v>
      </c>
      <c r="B11029" s="6" t="s">
        <v>37598</v>
      </c>
      <c r="C11029" s="6" t="s">
        <v>5785</v>
      </c>
      <c r="D11029" s="6" t="s">
        <v>17973</v>
      </c>
      <c r="E11029" s="6" t="s">
        <v>5893</v>
      </c>
      <c r="F11029" s="6" t="s">
        <v>37599</v>
      </c>
      <c r="G11029" s="6" t="s">
        <v>37600</v>
      </c>
      <c r="H11029" s="79">
        <v>34240.769723999998</v>
      </c>
    </row>
    <row r="11030" spans="1:8" x14ac:dyDescent="0.2">
      <c r="A11030" s="6">
        <v>30296756</v>
      </c>
      <c r="B11030" s="6" t="s">
        <v>37601</v>
      </c>
      <c r="C11030" s="6" t="s">
        <v>7546</v>
      </c>
      <c r="D11030" s="6" t="s">
        <v>17973</v>
      </c>
      <c r="E11030" s="6" t="s">
        <v>5893</v>
      </c>
      <c r="F11030" s="6" t="s">
        <v>37602</v>
      </c>
      <c r="G11030" s="6" t="s">
        <v>37603</v>
      </c>
      <c r="H11030" s="79">
        <v>34240.769723999998</v>
      </c>
    </row>
    <row r="11031" spans="1:8" x14ac:dyDescent="0.2">
      <c r="A11031" s="6">
        <v>30320724</v>
      </c>
      <c r="B11031" s="6" t="s">
        <v>37604</v>
      </c>
      <c r="C11031" s="6" t="s">
        <v>5666</v>
      </c>
      <c r="D11031" s="6" t="s">
        <v>28070</v>
      </c>
      <c r="E11031" s="6" t="s">
        <v>5638</v>
      </c>
      <c r="F11031" s="6" t="s">
        <v>37605</v>
      </c>
      <c r="G11031" s="6" t="s">
        <v>37606</v>
      </c>
      <c r="H11031" s="79">
        <v>34298.896614999998</v>
      </c>
    </row>
    <row r="11032" spans="1:8" x14ac:dyDescent="0.2">
      <c r="A11032" s="6">
        <v>30271463</v>
      </c>
      <c r="B11032" s="6" t="s">
        <v>37607</v>
      </c>
      <c r="C11032" s="6" t="s">
        <v>9289</v>
      </c>
      <c r="D11032" s="6" t="s">
        <v>17993</v>
      </c>
      <c r="E11032" s="6" t="s">
        <v>15819</v>
      </c>
      <c r="F11032" s="6" t="s">
        <v>37608</v>
      </c>
      <c r="G11032" s="6" t="s">
        <v>37609</v>
      </c>
      <c r="H11032" s="79">
        <v>34334.137085000002</v>
      </c>
    </row>
    <row r="11033" spans="1:8" x14ac:dyDescent="0.2">
      <c r="A11033" s="6">
        <v>30075339</v>
      </c>
      <c r="B11033" s="6" t="s">
        <v>37610</v>
      </c>
      <c r="C11033" s="6" t="s">
        <v>9289</v>
      </c>
      <c r="D11033" s="6" t="s">
        <v>17997</v>
      </c>
      <c r="E11033" s="6" t="s">
        <v>15819</v>
      </c>
      <c r="F11033" s="6" t="s">
        <v>37611</v>
      </c>
      <c r="G11033" s="6" t="s">
        <v>37612</v>
      </c>
      <c r="H11033" s="79">
        <v>34334.137085000002</v>
      </c>
    </row>
    <row r="11034" spans="1:8" x14ac:dyDescent="0.2">
      <c r="A11034" s="6">
        <v>30362784</v>
      </c>
      <c r="B11034" s="6" t="s">
        <v>37613</v>
      </c>
      <c r="C11034" s="6" t="s">
        <v>8426</v>
      </c>
      <c r="D11034" s="6" t="s">
        <v>28070</v>
      </c>
      <c r="E11034" s="6" t="s">
        <v>5638</v>
      </c>
      <c r="F11034" s="6" t="s">
        <v>37614</v>
      </c>
      <c r="G11034" s="6" t="s">
        <v>37615</v>
      </c>
      <c r="H11034" s="79">
        <v>34334.137085000002</v>
      </c>
    </row>
    <row r="11035" spans="1:8" x14ac:dyDescent="0.2">
      <c r="A11035" s="6">
        <v>30246428</v>
      </c>
      <c r="B11035" s="6" t="s">
        <v>37616</v>
      </c>
      <c r="C11035" s="6" t="s">
        <v>7159</v>
      </c>
      <c r="D11035" s="6" t="s">
        <v>6338</v>
      </c>
      <c r="E11035" s="6" t="s">
        <v>5638</v>
      </c>
      <c r="F11035" s="6" t="s">
        <v>37617</v>
      </c>
      <c r="G11035" s="6" t="s">
        <v>37618</v>
      </c>
      <c r="H11035" s="79">
        <v>34413.175255000002</v>
      </c>
    </row>
    <row r="11036" spans="1:8" x14ac:dyDescent="0.2">
      <c r="A11036" s="6">
        <v>30008730</v>
      </c>
      <c r="B11036" s="6" t="s">
        <v>37619</v>
      </c>
      <c r="C11036" s="6" t="s">
        <v>8492</v>
      </c>
      <c r="D11036" s="6" t="s">
        <v>6338</v>
      </c>
      <c r="E11036" s="6" t="s">
        <v>5638</v>
      </c>
      <c r="F11036" s="6" t="s">
        <v>37620</v>
      </c>
      <c r="G11036" s="6" t="s">
        <v>37621</v>
      </c>
      <c r="H11036" s="79">
        <v>34413.175255000002</v>
      </c>
    </row>
    <row r="11037" spans="1:8" x14ac:dyDescent="0.2">
      <c r="A11037" s="6">
        <v>30138137</v>
      </c>
      <c r="B11037" s="6" t="s">
        <v>37622</v>
      </c>
      <c r="C11037" s="6" t="s">
        <v>15566</v>
      </c>
      <c r="D11037" s="6" t="s">
        <v>18044</v>
      </c>
      <c r="E11037" s="6" t="s">
        <v>5638</v>
      </c>
      <c r="F11037" s="6" t="s">
        <v>37623</v>
      </c>
      <c r="G11037" s="6" t="s">
        <v>37624</v>
      </c>
      <c r="H11037" s="79">
        <v>34435.326214000001</v>
      </c>
    </row>
    <row r="11038" spans="1:8" x14ac:dyDescent="0.2">
      <c r="A11038" s="6">
        <v>30394003</v>
      </c>
      <c r="B11038" s="6" t="s">
        <v>37625</v>
      </c>
      <c r="C11038" s="6" t="s">
        <v>15570</v>
      </c>
      <c r="D11038" s="6" t="s">
        <v>18044</v>
      </c>
      <c r="E11038" s="6" t="s">
        <v>5638</v>
      </c>
      <c r="F11038" s="6" t="s">
        <v>37626</v>
      </c>
      <c r="G11038" s="6" t="s">
        <v>37627</v>
      </c>
      <c r="H11038" s="79">
        <v>34435.326214000001</v>
      </c>
    </row>
    <row r="11039" spans="1:8" x14ac:dyDescent="0.2">
      <c r="A11039" s="6">
        <v>30196652</v>
      </c>
      <c r="B11039" s="6" t="s">
        <v>37628</v>
      </c>
      <c r="C11039" s="6" t="s">
        <v>15574</v>
      </c>
      <c r="D11039" s="6" t="s">
        <v>18044</v>
      </c>
      <c r="E11039" s="6" t="s">
        <v>5638</v>
      </c>
      <c r="F11039" s="6" t="s">
        <v>37629</v>
      </c>
      <c r="G11039" s="6" t="s">
        <v>37630</v>
      </c>
      <c r="H11039" s="79">
        <v>34435.326214000001</v>
      </c>
    </row>
    <row r="11040" spans="1:8" x14ac:dyDescent="0.2">
      <c r="A11040" s="6">
        <v>30441311</v>
      </c>
      <c r="B11040" s="6" t="s">
        <v>37631</v>
      </c>
      <c r="C11040" s="6" t="s">
        <v>14995</v>
      </c>
      <c r="D11040" s="6" t="s">
        <v>18044</v>
      </c>
      <c r="E11040" s="6" t="s">
        <v>5638</v>
      </c>
      <c r="F11040" s="6" t="s">
        <v>37632</v>
      </c>
      <c r="G11040" s="6" t="s">
        <v>37633</v>
      </c>
      <c r="H11040" s="79">
        <v>34435.326214000001</v>
      </c>
    </row>
    <row r="11041" spans="1:8" x14ac:dyDescent="0.2">
      <c r="A11041" s="6">
        <v>30190386</v>
      </c>
      <c r="B11041" s="6" t="s">
        <v>37634</v>
      </c>
      <c r="C11041" s="6" t="s">
        <v>14999</v>
      </c>
      <c r="D11041" s="6" t="s">
        <v>18044</v>
      </c>
      <c r="E11041" s="6" t="s">
        <v>5638</v>
      </c>
      <c r="F11041" s="6" t="s">
        <v>37635</v>
      </c>
      <c r="G11041" s="6" t="s">
        <v>37636</v>
      </c>
      <c r="H11041" s="79">
        <v>34435.326214000001</v>
      </c>
    </row>
    <row r="11042" spans="1:8" x14ac:dyDescent="0.2">
      <c r="A11042" s="6">
        <v>30363849</v>
      </c>
      <c r="B11042" s="6" t="s">
        <v>37637</v>
      </c>
      <c r="C11042" s="6" t="s">
        <v>8719</v>
      </c>
      <c r="D11042" s="6" t="s">
        <v>18044</v>
      </c>
      <c r="E11042" s="6" t="s">
        <v>5638</v>
      </c>
      <c r="F11042" s="6" t="s">
        <v>37638</v>
      </c>
      <c r="G11042" s="6" t="s">
        <v>37639</v>
      </c>
      <c r="H11042" s="79">
        <v>34435.326214000001</v>
      </c>
    </row>
    <row r="11043" spans="1:8" x14ac:dyDescent="0.2">
      <c r="A11043" s="6">
        <v>30038136</v>
      </c>
      <c r="B11043" s="6" t="s">
        <v>37640</v>
      </c>
      <c r="C11043" s="6" t="s">
        <v>8723</v>
      </c>
      <c r="D11043" s="6" t="s">
        <v>18044</v>
      </c>
      <c r="E11043" s="6" t="s">
        <v>5638</v>
      </c>
      <c r="F11043" s="6" t="s">
        <v>37641</v>
      </c>
      <c r="G11043" s="6" t="s">
        <v>37642</v>
      </c>
      <c r="H11043" s="79">
        <v>34435.326214000001</v>
      </c>
    </row>
    <row r="11044" spans="1:8" x14ac:dyDescent="0.2">
      <c r="A11044" s="6">
        <v>30282340</v>
      </c>
      <c r="B11044" s="6" t="s">
        <v>37643</v>
      </c>
      <c r="C11044" s="6" t="s">
        <v>8727</v>
      </c>
      <c r="D11044" s="6" t="s">
        <v>18044</v>
      </c>
      <c r="E11044" s="6" t="s">
        <v>5638</v>
      </c>
      <c r="F11044" s="6" t="s">
        <v>37644</v>
      </c>
      <c r="G11044" s="6" t="s">
        <v>37645</v>
      </c>
      <c r="H11044" s="79">
        <v>34435.326214000001</v>
      </c>
    </row>
    <row r="11045" spans="1:8" x14ac:dyDescent="0.2">
      <c r="A11045" s="6">
        <v>30002030</v>
      </c>
      <c r="B11045" s="6" t="s">
        <v>37646</v>
      </c>
      <c r="C11045" s="6" t="s">
        <v>8731</v>
      </c>
      <c r="D11045" s="6" t="s">
        <v>18044</v>
      </c>
      <c r="E11045" s="6" t="s">
        <v>5638</v>
      </c>
      <c r="F11045" s="6" t="s">
        <v>37647</v>
      </c>
      <c r="G11045" s="6" t="s">
        <v>37648</v>
      </c>
      <c r="H11045" s="79">
        <v>34435.326214000001</v>
      </c>
    </row>
    <row r="11046" spans="1:8" x14ac:dyDescent="0.2">
      <c r="A11046" s="6">
        <v>30242503</v>
      </c>
      <c r="B11046" s="6" t="s">
        <v>37649</v>
      </c>
      <c r="C11046" s="6" t="s">
        <v>8735</v>
      </c>
      <c r="D11046" s="6" t="s">
        <v>18044</v>
      </c>
      <c r="E11046" s="6" t="s">
        <v>5638</v>
      </c>
      <c r="F11046" s="6" t="s">
        <v>37650</v>
      </c>
      <c r="G11046" s="6" t="s">
        <v>37651</v>
      </c>
      <c r="H11046" s="79">
        <v>34435.326214000001</v>
      </c>
    </row>
    <row r="11047" spans="1:8" x14ac:dyDescent="0.2">
      <c r="A11047" s="6">
        <v>30323447</v>
      </c>
      <c r="B11047" s="6" t="s">
        <v>37652</v>
      </c>
      <c r="C11047" s="6" t="s">
        <v>37653</v>
      </c>
      <c r="D11047" s="6" t="s">
        <v>24703</v>
      </c>
      <c r="E11047" s="6" t="s">
        <v>18414</v>
      </c>
      <c r="F11047" s="6" t="s">
        <v>37654</v>
      </c>
      <c r="G11047" s="6" t="s">
        <v>37655</v>
      </c>
      <c r="H11047" s="79">
        <v>34529.481568000003</v>
      </c>
    </row>
    <row r="11048" spans="1:8" x14ac:dyDescent="0.2">
      <c r="A11048" s="6">
        <v>30410131</v>
      </c>
      <c r="B11048" s="6" t="s">
        <v>2734</v>
      </c>
      <c r="C11048" s="6" t="s">
        <v>5780</v>
      </c>
      <c r="D11048" s="6" t="s">
        <v>18868</v>
      </c>
      <c r="E11048" s="6" t="s">
        <v>5638</v>
      </c>
      <c r="F11048" s="6" t="s">
        <v>2730</v>
      </c>
      <c r="G11048" s="6" t="s">
        <v>2731</v>
      </c>
      <c r="H11048" s="79">
        <v>34554.957887999997</v>
      </c>
    </row>
    <row r="11049" spans="1:8" x14ac:dyDescent="0.2">
      <c r="A11049" s="6">
        <v>30313819</v>
      </c>
      <c r="B11049" s="6" t="s">
        <v>37656</v>
      </c>
      <c r="C11049" s="6" t="s">
        <v>5945</v>
      </c>
      <c r="D11049" s="6" t="s">
        <v>17969</v>
      </c>
      <c r="E11049" s="6" t="s">
        <v>5893</v>
      </c>
      <c r="F11049" s="6" t="s">
        <v>37657</v>
      </c>
      <c r="G11049" s="6" t="s">
        <v>37658</v>
      </c>
      <c r="H11049" s="79">
        <v>34554.957887999997</v>
      </c>
    </row>
    <row r="11050" spans="1:8" x14ac:dyDescent="0.2">
      <c r="A11050" s="6">
        <v>30152885</v>
      </c>
      <c r="B11050" s="6" t="s">
        <v>37659</v>
      </c>
      <c r="C11050" s="6" t="s">
        <v>5945</v>
      </c>
      <c r="D11050" s="6" t="s">
        <v>17973</v>
      </c>
      <c r="E11050" s="6" t="s">
        <v>5893</v>
      </c>
      <c r="F11050" s="6" t="s">
        <v>37660</v>
      </c>
      <c r="G11050" s="6" t="s">
        <v>37661</v>
      </c>
      <c r="H11050" s="79">
        <v>34554.957887999997</v>
      </c>
    </row>
    <row r="11051" spans="1:8" x14ac:dyDescent="0.2">
      <c r="A11051" s="6">
        <v>30376852</v>
      </c>
      <c r="B11051" s="6" t="s">
        <v>37662</v>
      </c>
      <c r="C11051" s="6" t="s">
        <v>37663</v>
      </c>
      <c r="D11051" s="6" t="s">
        <v>18868</v>
      </c>
      <c r="E11051" s="6" t="s">
        <v>5638</v>
      </c>
      <c r="F11051" s="6" t="s">
        <v>37664</v>
      </c>
      <c r="G11051" s="6" t="s">
        <v>37665</v>
      </c>
      <c r="H11051" s="79">
        <v>34593.350080999997</v>
      </c>
    </row>
    <row r="11052" spans="1:8" x14ac:dyDescent="0.2">
      <c r="A11052" s="6">
        <v>30087511</v>
      </c>
      <c r="B11052" s="6" t="s">
        <v>37666</v>
      </c>
      <c r="C11052" s="6" t="s">
        <v>37663</v>
      </c>
      <c r="D11052" s="6" t="s">
        <v>18870</v>
      </c>
      <c r="E11052" s="6" t="s">
        <v>5638</v>
      </c>
      <c r="F11052" s="6" t="s">
        <v>37667</v>
      </c>
      <c r="G11052" s="6" t="s">
        <v>37668</v>
      </c>
      <c r="H11052" s="79">
        <v>34593.350080999997</v>
      </c>
    </row>
    <row r="11053" spans="1:8" x14ac:dyDescent="0.2">
      <c r="A11053" s="6">
        <v>30103755</v>
      </c>
      <c r="B11053" s="6" t="s">
        <v>37669</v>
      </c>
      <c r="C11053" s="6" t="s">
        <v>37663</v>
      </c>
      <c r="D11053" s="6" t="s">
        <v>18874</v>
      </c>
      <c r="E11053" s="6" t="s">
        <v>5638</v>
      </c>
      <c r="F11053" s="6" t="s">
        <v>37670</v>
      </c>
      <c r="G11053" s="6" t="s">
        <v>37671</v>
      </c>
      <c r="H11053" s="79">
        <v>34593.350080999997</v>
      </c>
    </row>
    <row r="11054" spans="1:8" x14ac:dyDescent="0.2">
      <c r="A11054" s="6">
        <v>30088917</v>
      </c>
      <c r="B11054" s="6" t="s">
        <v>37672</v>
      </c>
      <c r="C11054" s="6" t="s">
        <v>7278</v>
      </c>
      <c r="D11054" s="6" t="s">
        <v>13301</v>
      </c>
      <c r="E11054" s="6" t="s">
        <v>5638</v>
      </c>
      <c r="F11054" s="6" t="s">
        <v>37673</v>
      </c>
      <c r="G11054" s="6" t="s">
        <v>37674</v>
      </c>
      <c r="H11054" s="79">
        <v>34643.242416000001</v>
      </c>
    </row>
    <row r="11055" spans="1:8" x14ac:dyDescent="0.2">
      <c r="A11055" s="6">
        <v>30325971</v>
      </c>
      <c r="B11055" s="6" t="s">
        <v>37675</v>
      </c>
      <c r="C11055" s="6" t="s">
        <v>7282</v>
      </c>
      <c r="D11055" s="6" t="s">
        <v>13301</v>
      </c>
      <c r="E11055" s="6" t="s">
        <v>5638</v>
      </c>
      <c r="F11055" s="6" t="s">
        <v>37676</v>
      </c>
      <c r="G11055" s="6" t="s">
        <v>37677</v>
      </c>
      <c r="H11055" s="79">
        <v>34643.242416000001</v>
      </c>
    </row>
    <row r="11056" spans="1:8" x14ac:dyDescent="0.2">
      <c r="A11056" s="6">
        <v>30083690</v>
      </c>
      <c r="B11056" s="6" t="s">
        <v>37678</v>
      </c>
      <c r="C11056" s="6" t="s">
        <v>7286</v>
      </c>
      <c r="D11056" s="6" t="s">
        <v>13301</v>
      </c>
      <c r="E11056" s="6" t="s">
        <v>5638</v>
      </c>
      <c r="F11056" s="6" t="s">
        <v>37679</v>
      </c>
      <c r="G11056" s="6" t="s">
        <v>37680</v>
      </c>
      <c r="H11056" s="79">
        <v>34643.242416000001</v>
      </c>
    </row>
    <row r="11057" spans="1:8" x14ac:dyDescent="0.2">
      <c r="A11057" s="6">
        <v>30016694</v>
      </c>
      <c r="B11057" s="6" t="s">
        <v>37681</v>
      </c>
      <c r="C11057" s="6" t="s">
        <v>7290</v>
      </c>
      <c r="D11057" s="6" t="s">
        <v>13301</v>
      </c>
      <c r="E11057" s="6" t="s">
        <v>5638</v>
      </c>
      <c r="F11057" s="6" t="s">
        <v>37682</v>
      </c>
      <c r="G11057" s="6" t="s">
        <v>37683</v>
      </c>
      <c r="H11057" s="79">
        <v>34643.242416000001</v>
      </c>
    </row>
    <row r="11058" spans="1:8" x14ac:dyDescent="0.2">
      <c r="A11058" s="6">
        <v>30064307</v>
      </c>
      <c r="B11058" s="6" t="s">
        <v>37684</v>
      </c>
      <c r="C11058" s="6" t="s">
        <v>8731</v>
      </c>
      <c r="D11058" s="6" t="s">
        <v>7351</v>
      </c>
      <c r="E11058" s="6" t="s">
        <v>5638</v>
      </c>
      <c r="F11058" s="6" t="s">
        <v>37685</v>
      </c>
      <c r="G11058" s="6" t="s">
        <v>37686</v>
      </c>
      <c r="H11058" s="79">
        <v>34655.637401</v>
      </c>
    </row>
    <row r="11059" spans="1:8" x14ac:dyDescent="0.2">
      <c r="A11059" s="6">
        <v>30358551</v>
      </c>
      <c r="B11059" s="6" t="s">
        <v>37687</v>
      </c>
      <c r="C11059" s="6" t="s">
        <v>8731</v>
      </c>
      <c r="D11059" s="6" t="s">
        <v>7755</v>
      </c>
      <c r="E11059" s="6" t="s">
        <v>5638</v>
      </c>
      <c r="F11059" s="6" t="s">
        <v>37688</v>
      </c>
      <c r="G11059" s="6" t="s">
        <v>37689</v>
      </c>
      <c r="H11059" s="79">
        <v>34655.637401</v>
      </c>
    </row>
    <row r="11060" spans="1:8" x14ac:dyDescent="0.2">
      <c r="A11060" s="6">
        <v>30168599</v>
      </c>
      <c r="B11060" s="6" t="s">
        <v>37690</v>
      </c>
      <c r="C11060" s="6" t="s">
        <v>5941</v>
      </c>
      <c r="D11060" s="6" t="s">
        <v>17969</v>
      </c>
      <c r="E11060" s="6" t="s">
        <v>5893</v>
      </c>
      <c r="F11060" s="6" t="s">
        <v>37691</v>
      </c>
      <c r="G11060" s="6" t="s">
        <v>37692</v>
      </c>
      <c r="H11060" s="79">
        <v>34751.308825</v>
      </c>
    </row>
    <row r="11061" spans="1:8" x14ac:dyDescent="0.2">
      <c r="A11061" s="6">
        <v>30095179</v>
      </c>
      <c r="B11061" s="6" t="s">
        <v>37693</v>
      </c>
      <c r="C11061" s="6" t="s">
        <v>15574</v>
      </c>
      <c r="D11061" s="6" t="s">
        <v>17993</v>
      </c>
      <c r="E11061" s="6" t="s">
        <v>15819</v>
      </c>
      <c r="F11061" s="6" t="s">
        <v>37694</v>
      </c>
      <c r="G11061" s="6" t="s">
        <v>37695</v>
      </c>
      <c r="H11061" s="79">
        <v>34773.861986999997</v>
      </c>
    </row>
    <row r="11062" spans="1:8" x14ac:dyDescent="0.2">
      <c r="A11062" s="6">
        <v>30060940</v>
      </c>
      <c r="B11062" s="6" t="s">
        <v>37696</v>
      </c>
      <c r="C11062" s="6" t="s">
        <v>15574</v>
      </c>
      <c r="D11062" s="6" t="s">
        <v>17997</v>
      </c>
      <c r="E11062" s="6" t="s">
        <v>15819</v>
      </c>
      <c r="F11062" s="6" t="s">
        <v>37697</v>
      </c>
      <c r="G11062" s="6" t="s">
        <v>37698</v>
      </c>
      <c r="H11062" s="79">
        <v>34773.861986999997</v>
      </c>
    </row>
    <row r="11063" spans="1:8" x14ac:dyDescent="0.2">
      <c r="A11063" s="6">
        <v>30237821</v>
      </c>
      <c r="B11063" s="6" t="s">
        <v>37699</v>
      </c>
      <c r="C11063" s="6" t="s">
        <v>5732</v>
      </c>
      <c r="D11063" s="6" t="s">
        <v>19176</v>
      </c>
      <c r="E11063" s="6" t="s">
        <v>5893</v>
      </c>
      <c r="F11063" s="6" t="s">
        <v>37700</v>
      </c>
      <c r="G11063" s="6" t="s">
        <v>37701</v>
      </c>
      <c r="H11063" s="79">
        <v>34922.994448999998</v>
      </c>
    </row>
    <row r="11064" spans="1:8" x14ac:dyDescent="0.2">
      <c r="A11064" s="6">
        <v>30168606</v>
      </c>
      <c r="B11064" s="6" t="s">
        <v>37702</v>
      </c>
      <c r="C11064" s="6" t="s">
        <v>5732</v>
      </c>
      <c r="D11064" s="6" t="s">
        <v>19180</v>
      </c>
      <c r="E11064" s="6" t="s">
        <v>5893</v>
      </c>
      <c r="F11064" s="6" t="s">
        <v>37703</v>
      </c>
      <c r="G11064" s="6" t="s">
        <v>37704</v>
      </c>
      <c r="H11064" s="79">
        <v>34922.994448999998</v>
      </c>
    </row>
    <row r="11065" spans="1:8" x14ac:dyDescent="0.2">
      <c r="A11065" s="6">
        <v>30357640</v>
      </c>
      <c r="B11065" s="6" t="s">
        <v>37705</v>
      </c>
      <c r="C11065" s="6" t="s">
        <v>8061</v>
      </c>
      <c r="D11065" s="6" t="s">
        <v>19176</v>
      </c>
      <c r="E11065" s="6" t="s">
        <v>5893</v>
      </c>
      <c r="F11065" s="6" t="s">
        <v>37706</v>
      </c>
      <c r="G11065" s="6" t="s">
        <v>37707</v>
      </c>
      <c r="H11065" s="79">
        <v>35017.324134000002</v>
      </c>
    </row>
    <row r="11066" spans="1:8" x14ac:dyDescent="0.2">
      <c r="A11066" s="6">
        <v>30361197</v>
      </c>
      <c r="B11066" s="6" t="s">
        <v>37708</v>
      </c>
      <c r="C11066" s="6" t="s">
        <v>8666</v>
      </c>
      <c r="D11066" s="6" t="s">
        <v>17993</v>
      </c>
      <c r="E11066" s="6" t="s">
        <v>15819</v>
      </c>
      <c r="F11066" s="6" t="s">
        <v>37709</v>
      </c>
      <c r="G11066" s="6" t="s">
        <v>37710</v>
      </c>
      <c r="H11066" s="79">
        <v>35060.259318999997</v>
      </c>
    </row>
    <row r="11067" spans="1:8" x14ac:dyDescent="0.2">
      <c r="A11067" s="6">
        <v>30420186</v>
      </c>
      <c r="B11067" s="6" t="s">
        <v>37711</v>
      </c>
      <c r="C11067" s="6" t="s">
        <v>8666</v>
      </c>
      <c r="D11067" s="6" t="s">
        <v>17997</v>
      </c>
      <c r="E11067" s="6" t="s">
        <v>15819</v>
      </c>
      <c r="F11067" s="6" t="s">
        <v>37712</v>
      </c>
      <c r="G11067" s="6" t="s">
        <v>37713</v>
      </c>
      <c r="H11067" s="79">
        <v>35060.259318999997</v>
      </c>
    </row>
    <row r="11068" spans="1:8" x14ac:dyDescent="0.2">
      <c r="A11068" s="6">
        <v>30145694</v>
      </c>
      <c r="B11068" s="6" t="s">
        <v>37714</v>
      </c>
      <c r="C11068" s="6" t="s">
        <v>6604</v>
      </c>
      <c r="D11068" s="6" t="s">
        <v>17993</v>
      </c>
      <c r="E11068" s="6" t="s">
        <v>15819</v>
      </c>
      <c r="F11068" s="6" t="s">
        <v>37715</v>
      </c>
      <c r="G11068" s="6" t="s">
        <v>37716</v>
      </c>
      <c r="H11068" s="79">
        <v>35119.325012000001</v>
      </c>
    </row>
    <row r="11069" spans="1:8" x14ac:dyDescent="0.2">
      <c r="A11069" s="6">
        <v>30332936</v>
      </c>
      <c r="B11069" s="6" t="s">
        <v>37717</v>
      </c>
      <c r="C11069" s="6" t="s">
        <v>6608</v>
      </c>
      <c r="D11069" s="6" t="s">
        <v>17993</v>
      </c>
      <c r="E11069" s="6" t="s">
        <v>15819</v>
      </c>
      <c r="F11069" s="6" t="s">
        <v>37718</v>
      </c>
      <c r="G11069" s="6" t="s">
        <v>37719</v>
      </c>
      <c r="H11069" s="79">
        <v>35119.325012000001</v>
      </c>
    </row>
    <row r="11070" spans="1:8" x14ac:dyDescent="0.2">
      <c r="A11070" s="6">
        <v>30274131</v>
      </c>
      <c r="B11070" s="6" t="s">
        <v>37720</v>
      </c>
      <c r="C11070" s="6" t="s">
        <v>6608</v>
      </c>
      <c r="D11070" s="6" t="s">
        <v>17997</v>
      </c>
      <c r="E11070" s="6" t="s">
        <v>15819</v>
      </c>
      <c r="F11070" s="6" t="s">
        <v>37721</v>
      </c>
      <c r="G11070" s="6" t="s">
        <v>37722</v>
      </c>
      <c r="H11070" s="79">
        <v>35119.325012000001</v>
      </c>
    </row>
    <row r="11071" spans="1:8" x14ac:dyDescent="0.2">
      <c r="A11071" s="6">
        <v>30225147</v>
      </c>
      <c r="B11071" s="6" t="s">
        <v>37723</v>
      </c>
      <c r="C11071" s="6" t="s">
        <v>8670</v>
      </c>
      <c r="D11071" s="6" t="s">
        <v>17993</v>
      </c>
      <c r="E11071" s="6" t="s">
        <v>15819</v>
      </c>
      <c r="F11071" s="6" t="s">
        <v>37724</v>
      </c>
      <c r="G11071" s="6" t="s">
        <v>37725</v>
      </c>
      <c r="H11071" s="79">
        <v>35123.282081999998</v>
      </c>
    </row>
    <row r="11072" spans="1:8" x14ac:dyDescent="0.2">
      <c r="A11072" s="6">
        <v>30353864</v>
      </c>
      <c r="B11072" s="6" t="s">
        <v>37726</v>
      </c>
      <c r="C11072" s="6" t="s">
        <v>8674</v>
      </c>
      <c r="D11072" s="6" t="s">
        <v>17993</v>
      </c>
      <c r="E11072" s="6" t="s">
        <v>15819</v>
      </c>
      <c r="F11072" s="6" t="s">
        <v>37727</v>
      </c>
      <c r="G11072" s="6" t="s">
        <v>37728</v>
      </c>
      <c r="H11072" s="79">
        <v>35123.282081999998</v>
      </c>
    </row>
    <row r="11073" spans="1:8" x14ac:dyDescent="0.2">
      <c r="A11073" s="6">
        <v>30115992</v>
      </c>
      <c r="B11073" s="6" t="s">
        <v>37729</v>
      </c>
      <c r="C11073" s="6" t="s">
        <v>8670</v>
      </c>
      <c r="D11073" s="6" t="s">
        <v>17997</v>
      </c>
      <c r="E11073" s="6" t="s">
        <v>15819</v>
      </c>
      <c r="F11073" s="6" t="s">
        <v>37730</v>
      </c>
      <c r="G11073" s="6" t="s">
        <v>37731</v>
      </c>
      <c r="H11073" s="79">
        <v>35123.282081999998</v>
      </c>
    </row>
    <row r="11074" spans="1:8" x14ac:dyDescent="0.2">
      <c r="A11074" s="6">
        <v>30251443</v>
      </c>
      <c r="B11074" s="6" t="s">
        <v>37732</v>
      </c>
      <c r="C11074" s="6" t="s">
        <v>8674</v>
      </c>
      <c r="D11074" s="6" t="s">
        <v>17997</v>
      </c>
      <c r="E11074" s="6" t="s">
        <v>15819</v>
      </c>
      <c r="F11074" s="6" t="s">
        <v>37733</v>
      </c>
      <c r="G11074" s="6" t="s">
        <v>37734</v>
      </c>
      <c r="H11074" s="79">
        <v>35123.282081999998</v>
      </c>
    </row>
    <row r="11075" spans="1:8" x14ac:dyDescent="0.2">
      <c r="A11075" s="6">
        <v>30003612</v>
      </c>
      <c r="B11075" s="6" t="s">
        <v>37735</v>
      </c>
      <c r="C11075" s="6" t="s">
        <v>6604</v>
      </c>
      <c r="D11075" s="6" t="s">
        <v>17997</v>
      </c>
      <c r="E11075" s="6" t="s">
        <v>15819</v>
      </c>
      <c r="F11075" s="6" t="s">
        <v>37736</v>
      </c>
      <c r="G11075" s="6" t="s">
        <v>37737</v>
      </c>
      <c r="H11075" s="79">
        <v>35123.282081999998</v>
      </c>
    </row>
    <row r="11076" spans="1:8" x14ac:dyDescent="0.2">
      <c r="A11076" s="6">
        <v>30224577</v>
      </c>
      <c r="B11076" s="6" t="s">
        <v>37738</v>
      </c>
      <c r="C11076" s="6" t="s">
        <v>6014</v>
      </c>
      <c r="D11076" s="6" t="s">
        <v>17969</v>
      </c>
      <c r="E11076" s="6" t="s">
        <v>5893</v>
      </c>
      <c r="F11076" s="6" t="s">
        <v>37739</v>
      </c>
      <c r="G11076" s="6" t="s">
        <v>37740</v>
      </c>
      <c r="H11076" s="79">
        <v>35324.639801999998</v>
      </c>
    </row>
    <row r="11077" spans="1:8" x14ac:dyDescent="0.2">
      <c r="A11077" s="6">
        <v>30299867</v>
      </c>
      <c r="B11077" s="6" t="s">
        <v>37741</v>
      </c>
      <c r="C11077" s="6" t="s">
        <v>6014</v>
      </c>
      <c r="D11077" s="6" t="s">
        <v>17973</v>
      </c>
      <c r="E11077" s="6" t="s">
        <v>5893</v>
      </c>
      <c r="F11077" s="6" t="s">
        <v>37742</v>
      </c>
      <c r="G11077" s="6" t="s">
        <v>37743</v>
      </c>
      <c r="H11077" s="79">
        <v>35324.639801999998</v>
      </c>
    </row>
    <row r="11078" spans="1:8" x14ac:dyDescent="0.2">
      <c r="A11078" s="6">
        <v>30380144</v>
      </c>
      <c r="B11078" s="6" t="s">
        <v>37744</v>
      </c>
      <c r="C11078" s="6" t="s">
        <v>8666</v>
      </c>
      <c r="D11078" s="6" t="s">
        <v>7351</v>
      </c>
      <c r="E11078" s="6" t="s">
        <v>5638</v>
      </c>
      <c r="F11078" s="6" t="s">
        <v>37745</v>
      </c>
      <c r="G11078" s="6" t="s">
        <v>37746</v>
      </c>
      <c r="H11078" s="79">
        <v>35413.294994000003</v>
      </c>
    </row>
    <row r="11079" spans="1:8" x14ac:dyDescent="0.2">
      <c r="A11079" s="6">
        <v>30141546</v>
      </c>
      <c r="B11079" s="6" t="s">
        <v>37747</v>
      </c>
      <c r="C11079" s="6" t="s">
        <v>8670</v>
      </c>
      <c r="D11079" s="6" t="s">
        <v>7351</v>
      </c>
      <c r="E11079" s="6" t="s">
        <v>5638</v>
      </c>
      <c r="F11079" s="6" t="s">
        <v>37748</v>
      </c>
      <c r="G11079" s="6" t="s">
        <v>37749</v>
      </c>
      <c r="H11079" s="79">
        <v>35413.294994000003</v>
      </c>
    </row>
    <row r="11080" spans="1:8" x14ac:dyDescent="0.2">
      <c r="A11080" s="6">
        <v>30324547</v>
      </c>
      <c r="B11080" s="6" t="s">
        <v>37750</v>
      </c>
      <c r="C11080" s="6" t="s">
        <v>8674</v>
      </c>
      <c r="D11080" s="6" t="s">
        <v>7351</v>
      </c>
      <c r="E11080" s="6" t="s">
        <v>5638</v>
      </c>
      <c r="F11080" s="6" t="s">
        <v>37751</v>
      </c>
      <c r="G11080" s="6" t="s">
        <v>37752</v>
      </c>
      <c r="H11080" s="79">
        <v>35413.294994000003</v>
      </c>
    </row>
    <row r="11081" spans="1:8" x14ac:dyDescent="0.2">
      <c r="A11081" s="6">
        <v>30346741</v>
      </c>
      <c r="B11081" s="6" t="s">
        <v>37753</v>
      </c>
      <c r="C11081" s="6" t="s">
        <v>8666</v>
      </c>
      <c r="D11081" s="6" t="s">
        <v>7755</v>
      </c>
      <c r="E11081" s="6" t="s">
        <v>5638</v>
      </c>
      <c r="F11081" s="6" t="s">
        <v>37754</v>
      </c>
      <c r="G11081" s="6" t="s">
        <v>37755</v>
      </c>
      <c r="H11081" s="79">
        <v>35413.294994000003</v>
      </c>
    </row>
    <row r="11082" spans="1:8" x14ac:dyDescent="0.2">
      <c r="A11082" s="6">
        <v>30009239</v>
      </c>
      <c r="B11082" s="6" t="s">
        <v>37756</v>
      </c>
      <c r="C11082" s="6" t="s">
        <v>8670</v>
      </c>
      <c r="D11082" s="6" t="s">
        <v>7755</v>
      </c>
      <c r="E11082" s="6" t="s">
        <v>5638</v>
      </c>
      <c r="F11082" s="6" t="s">
        <v>37757</v>
      </c>
      <c r="G11082" s="6" t="s">
        <v>37758</v>
      </c>
      <c r="H11082" s="79">
        <v>35413.294994000003</v>
      </c>
    </row>
    <row r="11083" spans="1:8" x14ac:dyDescent="0.2">
      <c r="A11083" s="6">
        <v>30300164</v>
      </c>
      <c r="B11083" s="6" t="s">
        <v>37759</v>
      </c>
      <c r="C11083" s="6" t="s">
        <v>8674</v>
      </c>
      <c r="D11083" s="6" t="s">
        <v>7755</v>
      </c>
      <c r="E11083" s="6" t="s">
        <v>5638</v>
      </c>
      <c r="F11083" s="6" t="s">
        <v>37760</v>
      </c>
      <c r="G11083" s="6" t="s">
        <v>37761</v>
      </c>
      <c r="H11083" s="79">
        <v>35413.294994000003</v>
      </c>
    </row>
    <row r="11084" spans="1:8" x14ac:dyDescent="0.2">
      <c r="A11084" s="6">
        <v>30004415</v>
      </c>
      <c r="B11084" s="6" t="s">
        <v>37762</v>
      </c>
      <c r="C11084" s="6" t="s">
        <v>5783</v>
      </c>
      <c r="D11084" s="6" t="s">
        <v>18870</v>
      </c>
      <c r="E11084" s="6" t="s">
        <v>5638</v>
      </c>
      <c r="F11084" s="6" t="s">
        <v>37763</v>
      </c>
      <c r="G11084" s="6" t="s">
        <v>37764</v>
      </c>
      <c r="H11084" s="79">
        <v>35575.325965999997</v>
      </c>
    </row>
    <row r="11085" spans="1:8" x14ac:dyDescent="0.2">
      <c r="A11085" s="6">
        <v>30201223</v>
      </c>
      <c r="B11085" s="6" t="s">
        <v>37765</v>
      </c>
      <c r="C11085" s="6" t="s">
        <v>5740</v>
      </c>
      <c r="D11085" s="6" t="s">
        <v>19176</v>
      </c>
      <c r="E11085" s="6" t="s">
        <v>5893</v>
      </c>
      <c r="F11085" s="6" t="s">
        <v>37766</v>
      </c>
      <c r="G11085" s="6" t="s">
        <v>37767</v>
      </c>
      <c r="H11085" s="79">
        <v>35720.04593</v>
      </c>
    </row>
    <row r="11086" spans="1:8" x14ac:dyDescent="0.2">
      <c r="A11086" s="6">
        <v>30064902</v>
      </c>
      <c r="B11086" s="6" t="s">
        <v>37768</v>
      </c>
      <c r="C11086" s="6" t="s">
        <v>5740</v>
      </c>
      <c r="D11086" s="6" t="s">
        <v>19180</v>
      </c>
      <c r="E11086" s="6" t="s">
        <v>5893</v>
      </c>
      <c r="F11086" s="6" t="s">
        <v>37769</v>
      </c>
      <c r="G11086" s="6" t="s">
        <v>37770</v>
      </c>
      <c r="H11086" s="79">
        <v>35720.04593</v>
      </c>
    </row>
    <row r="11087" spans="1:8" x14ac:dyDescent="0.2">
      <c r="A11087" s="6">
        <v>30074186</v>
      </c>
      <c r="B11087" s="6" t="s">
        <v>37771</v>
      </c>
      <c r="C11087" s="6" t="s">
        <v>6041</v>
      </c>
      <c r="D11087" s="6" t="s">
        <v>19176</v>
      </c>
      <c r="E11087" s="6" t="s">
        <v>5893</v>
      </c>
      <c r="F11087" s="6" t="s">
        <v>37772</v>
      </c>
      <c r="G11087" s="6" t="s">
        <v>37773</v>
      </c>
      <c r="H11087" s="79">
        <v>35812.184851999999</v>
      </c>
    </row>
    <row r="11088" spans="1:8" x14ac:dyDescent="0.2">
      <c r="A11088" s="6">
        <v>30066815</v>
      </c>
      <c r="B11088" s="6" t="s">
        <v>37774</v>
      </c>
      <c r="C11088" s="6" t="s">
        <v>6041</v>
      </c>
      <c r="D11088" s="6" t="s">
        <v>19180</v>
      </c>
      <c r="E11088" s="6" t="s">
        <v>5893</v>
      </c>
      <c r="F11088" s="6" t="s">
        <v>37775</v>
      </c>
      <c r="G11088" s="6" t="s">
        <v>37776</v>
      </c>
      <c r="H11088" s="79">
        <v>35812.184851999999</v>
      </c>
    </row>
    <row r="11089" spans="1:8" x14ac:dyDescent="0.2">
      <c r="A11089" s="6">
        <v>30332063</v>
      </c>
      <c r="B11089" s="6" t="s">
        <v>37777</v>
      </c>
      <c r="C11089" s="6" t="s">
        <v>8735</v>
      </c>
      <c r="D11089" s="6" t="s">
        <v>7351</v>
      </c>
      <c r="E11089" s="6" t="s">
        <v>5638</v>
      </c>
      <c r="F11089" s="6" t="s">
        <v>37778</v>
      </c>
      <c r="G11089" s="6" t="s">
        <v>37779</v>
      </c>
      <c r="H11089" s="79">
        <v>35903.295161000002</v>
      </c>
    </row>
    <row r="11090" spans="1:8" x14ac:dyDescent="0.2">
      <c r="A11090" s="6">
        <v>30054280</v>
      </c>
      <c r="B11090" s="6" t="s">
        <v>37780</v>
      </c>
      <c r="C11090" s="6" t="s">
        <v>8735</v>
      </c>
      <c r="D11090" s="6" t="s">
        <v>7755</v>
      </c>
      <c r="E11090" s="6" t="s">
        <v>5638</v>
      </c>
      <c r="F11090" s="6" t="s">
        <v>37781</v>
      </c>
      <c r="G11090" s="6" t="s">
        <v>37782</v>
      </c>
      <c r="H11090" s="79">
        <v>35903.295161000002</v>
      </c>
    </row>
    <row r="11091" spans="1:8" x14ac:dyDescent="0.2">
      <c r="A11091" s="6">
        <v>30137760</v>
      </c>
      <c r="B11091" s="6" t="s">
        <v>37783</v>
      </c>
      <c r="C11091" s="6" t="s">
        <v>7222</v>
      </c>
      <c r="D11091" s="6" t="s">
        <v>17997</v>
      </c>
      <c r="E11091" s="6" t="s">
        <v>15819</v>
      </c>
      <c r="F11091" s="6" t="s">
        <v>37784</v>
      </c>
      <c r="G11091" s="6" t="s">
        <v>37785</v>
      </c>
      <c r="H11091" s="79">
        <v>35994.761827000002</v>
      </c>
    </row>
    <row r="11092" spans="1:8" x14ac:dyDescent="0.2">
      <c r="A11092" s="6">
        <v>30210166</v>
      </c>
      <c r="B11092" s="6" t="s">
        <v>37786</v>
      </c>
      <c r="C11092" s="6" t="s">
        <v>7226</v>
      </c>
      <c r="D11092" s="6" t="s">
        <v>17997</v>
      </c>
      <c r="E11092" s="6" t="s">
        <v>15819</v>
      </c>
      <c r="F11092" s="6" t="s">
        <v>37787</v>
      </c>
      <c r="G11092" s="6" t="s">
        <v>37788</v>
      </c>
      <c r="H11092" s="79">
        <v>35994.761827000002</v>
      </c>
    </row>
    <row r="11093" spans="1:8" x14ac:dyDescent="0.2">
      <c r="A11093" s="6">
        <v>30133412</v>
      </c>
      <c r="B11093" s="6" t="s">
        <v>37789</v>
      </c>
      <c r="C11093" s="6" t="s">
        <v>6432</v>
      </c>
      <c r="D11093" s="6" t="s">
        <v>17969</v>
      </c>
      <c r="E11093" s="6" t="s">
        <v>5893</v>
      </c>
      <c r="F11093" s="6" t="s">
        <v>37790</v>
      </c>
      <c r="G11093" s="6" t="s">
        <v>37791</v>
      </c>
      <c r="H11093" s="79">
        <v>36180.883428000001</v>
      </c>
    </row>
    <row r="11094" spans="1:8" x14ac:dyDescent="0.2">
      <c r="A11094" s="6">
        <v>30346293</v>
      </c>
      <c r="B11094" s="6" t="s">
        <v>37792</v>
      </c>
      <c r="C11094" s="6" t="s">
        <v>6432</v>
      </c>
      <c r="D11094" s="6" t="s">
        <v>17973</v>
      </c>
      <c r="E11094" s="6" t="s">
        <v>5893</v>
      </c>
      <c r="F11094" s="6" t="s">
        <v>37793</v>
      </c>
      <c r="G11094" s="6" t="s">
        <v>37794</v>
      </c>
      <c r="H11094" s="79">
        <v>36180.883428000001</v>
      </c>
    </row>
    <row r="11095" spans="1:8" x14ac:dyDescent="0.2">
      <c r="A11095" s="6">
        <v>30344027</v>
      </c>
      <c r="B11095" s="6" t="s">
        <v>37795</v>
      </c>
      <c r="C11095" s="6" t="s">
        <v>5997</v>
      </c>
      <c r="D11095" s="6" t="s">
        <v>18874</v>
      </c>
      <c r="E11095" s="6" t="s">
        <v>5638</v>
      </c>
      <c r="F11095" s="6" t="s">
        <v>37796</v>
      </c>
      <c r="G11095" s="6" t="s">
        <v>37797</v>
      </c>
      <c r="H11095" s="79">
        <v>36208.089792999999</v>
      </c>
    </row>
    <row r="11096" spans="1:8" x14ac:dyDescent="0.2">
      <c r="A11096" s="6">
        <v>30323306</v>
      </c>
      <c r="B11096" s="6" t="s">
        <v>37798</v>
      </c>
      <c r="C11096" s="6" t="s">
        <v>8205</v>
      </c>
      <c r="D11096" s="6" t="s">
        <v>19176</v>
      </c>
      <c r="E11096" s="6" t="s">
        <v>5893</v>
      </c>
      <c r="F11096" s="6" t="s">
        <v>37799</v>
      </c>
      <c r="G11096" s="6" t="s">
        <v>37800</v>
      </c>
      <c r="H11096" s="79">
        <v>36475.176987999999</v>
      </c>
    </row>
    <row r="11097" spans="1:8" x14ac:dyDescent="0.2">
      <c r="A11097" s="6">
        <v>30078492</v>
      </c>
      <c r="B11097" s="6" t="s">
        <v>37801</v>
      </c>
      <c r="C11097" s="6" t="s">
        <v>8209</v>
      </c>
      <c r="D11097" s="6" t="s">
        <v>19176</v>
      </c>
      <c r="E11097" s="6" t="s">
        <v>5893</v>
      </c>
      <c r="F11097" s="6" t="s">
        <v>37802</v>
      </c>
      <c r="G11097" s="6" t="s">
        <v>37803</v>
      </c>
      <c r="H11097" s="79">
        <v>36475.176987999999</v>
      </c>
    </row>
    <row r="11098" spans="1:8" x14ac:dyDescent="0.2">
      <c r="A11098" s="6">
        <v>30268732</v>
      </c>
      <c r="B11098" s="6" t="s">
        <v>37804</v>
      </c>
      <c r="C11098" s="6" t="s">
        <v>8213</v>
      </c>
      <c r="D11098" s="6" t="s">
        <v>19176</v>
      </c>
      <c r="E11098" s="6" t="s">
        <v>5893</v>
      </c>
      <c r="F11098" s="6" t="s">
        <v>37805</v>
      </c>
      <c r="G11098" s="6" t="s">
        <v>37806</v>
      </c>
      <c r="H11098" s="79">
        <v>36475.176987999999</v>
      </c>
    </row>
    <row r="11099" spans="1:8" x14ac:dyDescent="0.2">
      <c r="A11099" s="6">
        <v>30282572</v>
      </c>
      <c r="B11099" s="6" t="s">
        <v>37807</v>
      </c>
      <c r="C11099" s="6" t="s">
        <v>8205</v>
      </c>
      <c r="D11099" s="6" t="s">
        <v>19180</v>
      </c>
      <c r="E11099" s="6" t="s">
        <v>5893</v>
      </c>
      <c r="F11099" s="6" t="s">
        <v>37808</v>
      </c>
      <c r="G11099" s="6" t="s">
        <v>37809</v>
      </c>
      <c r="H11099" s="79">
        <v>36475.176987999999</v>
      </c>
    </row>
    <row r="11100" spans="1:8" x14ac:dyDescent="0.2">
      <c r="A11100" s="6">
        <v>30295857</v>
      </c>
      <c r="B11100" s="6" t="s">
        <v>37810</v>
      </c>
      <c r="C11100" s="6" t="s">
        <v>8209</v>
      </c>
      <c r="D11100" s="6" t="s">
        <v>19180</v>
      </c>
      <c r="E11100" s="6" t="s">
        <v>5893</v>
      </c>
      <c r="F11100" s="6" t="s">
        <v>37811</v>
      </c>
      <c r="G11100" s="6" t="s">
        <v>37812</v>
      </c>
      <c r="H11100" s="79">
        <v>36475.176987999999</v>
      </c>
    </row>
    <row r="11101" spans="1:8" x14ac:dyDescent="0.2">
      <c r="A11101" s="6">
        <v>30189335</v>
      </c>
      <c r="B11101" s="6" t="s">
        <v>37813</v>
      </c>
      <c r="C11101" s="6" t="s">
        <v>8213</v>
      </c>
      <c r="D11101" s="6" t="s">
        <v>19180</v>
      </c>
      <c r="E11101" s="6" t="s">
        <v>5893</v>
      </c>
      <c r="F11101" s="6" t="s">
        <v>37814</v>
      </c>
      <c r="G11101" s="6" t="s">
        <v>37815</v>
      </c>
      <c r="H11101" s="79">
        <v>36475.176987999999</v>
      </c>
    </row>
    <row r="11102" spans="1:8" x14ac:dyDescent="0.2">
      <c r="A11102" s="6">
        <v>30338840</v>
      </c>
      <c r="B11102" s="6" t="s">
        <v>37816</v>
      </c>
      <c r="C11102" s="6" t="s">
        <v>6021</v>
      </c>
      <c r="D11102" s="6" t="s">
        <v>19176</v>
      </c>
      <c r="E11102" s="6" t="s">
        <v>5893</v>
      </c>
      <c r="F11102" s="6" t="s">
        <v>37817</v>
      </c>
      <c r="G11102" s="6" t="s">
        <v>37818</v>
      </c>
      <c r="H11102" s="79">
        <v>36663.900325000002</v>
      </c>
    </row>
    <row r="11103" spans="1:8" x14ac:dyDescent="0.2">
      <c r="A11103" s="6">
        <v>30300101</v>
      </c>
      <c r="B11103" s="6" t="s">
        <v>37819</v>
      </c>
      <c r="C11103" s="6" t="s">
        <v>6021</v>
      </c>
      <c r="D11103" s="6" t="s">
        <v>19180</v>
      </c>
      <c r="E11103" s="6" t="s">
        <v>5893</v>
      </c>
      <c r="F11103" s="6" t="s">
        <v>37820</v>
      </c>
      <c r="G11103" s="6" t="s">
        <v>37821</v>
      </c>
      <c r="H11103" s="79">
        <v>36663.900325000002</v>
      </c>
    </row>
    <row r="11104" spans="1:8" x14ac:dyDescent="0.2">
      <c r="A11104" s="6">
        <v>30269137</v>
      </c>
      <c r="B11104" s="6" t="s">
        <v>37822</v>
      </c>
      <c r="C11104" s="6" t="s">
        <v>8630</v>
      </c>
      <c r="D11104" s="6" t="s">
        <v>17993</v>
      </c>
      <c r="E11104" s="6" t="s">
        <v>15819</v>
      </c>
      <c r="F11104" s="6" t="s">
        <v>37823</v>
      </c>
      <c r="G11104" s="6" t="s">
        <v>37824</v>
      </c>
      <c r="H11104" s="79">
        <v>36866.769617999998</v>
      </c>
    </row>
    <row r="11105" spans="1:8" x14ac:dyDescent="0.2">
      <c r="A11105" s="6">
        <v>30099202</v>
      </c>
      <c r="B11105" s="6" t="s">
        <v>37825</v>
      </c>
      <c r="C11105" s="6" t="s">
        <v>8634</v>
      </c>
      <c r="D11105" s="6" t="s">
        <v>17993</v>
      </c>
      <c r="E11105" s="6" t="s">
        <v>15819</v>
      </c>
      <c r="F11105" s="6" t="s">
        <v>37826</v>
      </c>
      <c r="G11105" s="6" t="s">
        <v>37827</v>
      </c>
      <c r="H11105" s="79">
        <v>36866.769617999998</v>
      </c>
    </row>
    <row r="11106" spans="1:8" x14ac:dyDescent="0.2">
      <c r="A11106" s="6">
        <v>30316394</v>
      </c>
      <c r="B11106" s="6" t="s">
        <v>37828</v>
      </c>
      <c r="C11106" s="6" t="s">
        <v>8638</v>
      </c>
      <c r="D11106" s="6" t="s">
        <v>17993</v>
      </c>
      <c r="E11106" s="6" t="s">
        <v>15819</v>
      </c>
      <c r="F11106" s="6" t="s">
        <v>37829</v>
      </c>
      <c r="G11106" s="6" t="s">
        <v>37830</v>
      </c>
      <c r="H11106" s="79">
        <v>36866.769617999998</v>
      </c>
    </row>
    <row r="11107" spans="1:8" x14ac:dyDescent="0.2">
      <c r="A11107" s="6">
        <v>30151046</v>
      </c>
      <c r="B11107" s="6" t="s">
        <v>37831</v>
      </c>
      <c r="C11107" s="6" t="s">
        <v>8642</v>
      </c>
      <c r="D11107" s="6" t="s">
        <v>17993</v>
      </c>
      <c r="E11107" s="6" t="s">
        <v>15819</v>
      </c>
      <c r="F11107" s="6" t="s">
        <v>37832</v>
      </c>
      <c r="G11107" s="6" t="s">
        <v>37833</v>
      </c>
      <c r="H11107" s="79">
        <v>36866.769617999998</v>
      </c>
    </row>
    <row r="11108" spans="1:8" x14ac:dyDescent="0.2">
      <c r="A11108" s="6">
        <v>30268577</v>
      </c>
      <c r="B11108" s="6" t="s">
        <v>37834</v>
      </c>
      <c r="C11108" s="6" t="s">
        <v>8646</v>
      </c>
      <c r="D11108" s="6" t="s">
        <v>17993</v>
      </c>
      <c r="E11108" s="6" t="s">
        <v>15819</v>
      </c>
      <c r="F11108" s="6" t="s">
        <v>37835</v>
      </c>
      <c r="G11108" s="6" t="s">
        <v>37836</v>
      </c>
      <c r="H11108" s="79">
        <v>36866.769617999998</v>
      </c>
    </row>
    <row r="11109" spans="1:8" x14ac:dyDescent="0.2">
      <c r="A11109" s="6">
        <v>30061647</v>
      </c>
      <c r="B11109" s="6" t="s">
        <v>37837</v>
      </c>
      <c r="C11109" s="6" t="s">
        <v>8650</v>
      </c>
      <c r="D11109" s="6" t="s">
        <v>17993</v>
      </c>
      <c r="E11109" s="6" t="s">
        <v>15819</v>
      </c>
      <c r="F11109" s="6" t="s">
        <v>37838</v>
      </c>
      <c r="G11109" s="6" t="s">
        <v>37839</v>
      </c>
      <c r="H11109" s="79">
        <v>36866.769617999998</v>
      </c>
    </row>
    <row r="11110" spans="1:8" x14ac:dyDescent="0.2">
      <c r="A11110" s="6">
        <v>30327182</v>
      </c>
      <c r="B11110" s="6" t="s">
        <v>37840</v>
      </c>
      <c r="C11110" s="6" t="s">
        <v>8630</v>
      </c>
      <c r="D11110" s="6" t="s">
        <v>17997</v>
      </c>
      <c r="E11110" s="6" t="s">
        <v>15819</v>
      </c>
      <c r="F11110" s="6" t="s">
        <v>37841</v>
      </c>
      <c r="G11110" s="6" t="s">
        <v>37842</v>
      </c>
      <c r="H11110" s="79">
        <v>36866.769617999998</v>
      </c>
    </row>
    <row r="11111" spans="1:8" x14ac:dyDescent="0.2">
      <c r="A11111" s="6">
        <v>30058751</v>
      </c>
      <c r="B11111" s="6" t="s">
        <v>37843</v>
      </c>
      <c r="C11111" s="6" t="s">
        <v>8634</v>
      </c>
      <c r="D11111" s="6" t="s">
        <v>17997</v>
      </c>
      <c r="E11111" s="6" t="s">
        <v>15819</v>
      </c>
      <c r="F11111" s="6" t="s">
        <v>37844</v>
      </c>
      <c r="G11111" s="6" t="s">
        <v>37845</v>
      </c>
      <c r="H11111" s="79">
        <v>36866.769617999998</v>
      </c>
    </row>
    <row r="11112" spans="1:8" x14ac:dyDescent="0.2">
      <c r="A11112" s="6">
        <v>30177094</v>
      </c>
      <c r="B11112" s="6" t="s">
        <v>37846</v>
      </c>
      <c r="C11112" s="6" t="s">
        <v>8638</v>
      </c>
      <c r="D11112" s="6" t="s">
        <v>17997</v>
      </c>
      <c r="E11112" s="6" t="s">
        <v>15819</v>
      </c>
      <c r="F11112" s="6" t="s">
        <v>37847</v>
      </c>
      <c r="G11112" s="6" t="s">
        <v>37848</v>
      </c>
      <c r="H11112" s="79">
        <v>36866.769617999998</v>
      </c>
    </row>
    <row r="11113" spans="1:8" x14ac:dyDescent="0.2">
      <c r="A11113" s="6">
        <v>30366385</v>
      </c>
      <c r="B11113" s="6" t="s">
        <v>37849</v>
      </c>
      <c r="C11113" s="6" t="s">
        <v>8642</v>
      </c>
      <c r="D11113" s="6" t="s">
        <v>17997</v>
      </c>
      <c r="E11113" s="6" t="s">
        <v>15819</v>
      </c>
      <c r="F11113" s="6" t="s">
        <v>37850</v>
      </c>
      <c r="G11113" s="6" t="s">
        <v>37851</v>
      </c>
      <c r="H11113" s="79">
        <v>36866.769617999998</v>
      </c>
    </row>
    <row r="11114" spans="1:8" x14ac:dyDescent="0.2">
      <c r="A11114" s="6">
        <v>30052619</v>
      </c>
      <c r="B11114" s="6" t="s">
        <v>37852</v>
      </c>
      <c r="C11114" s="6" t="s">
        <v>8646</v>
      </c>
      <c r="D11114" s="6" t="s">
        <v>17997</v>
      </c>
      <c r="E11114" s="6" t="s">
        <v>15819</v>
      </c>
      <c r="F11114" s="6" t="s">
        <v>37853</v>
      </c>
      <c r="G11114" s="6" t="s">
        <v>37854</v>
      </c>
      <c r="H11114" s="79">
        <v>36866.769617999998</v>
      </c>
    </row>
    <row r="11115" spans="1:8" x14ac:dyDescent="0.2">
      <c r="A11115" s="6">
        <v>30329563</v>
      </c>
      <c r="B11115" s="6" t="s">
        <v>37855</v>
      </c>
      <c r="C11115" s="6" t="s">
        <v>8650</v>
      </c>
      <c r="D11115" s="6" t="s">
        <v>17997</v>
      </c>
      <c r="E11115" s="6" t="s">
        <v>15819</v>
      </c>
      <c r="F11115" s="6" t="s">
        <v>37856</v>
      </c>
      <c r="G11115" s="6" t="s">
        <v>37857</v>
      </c>
      <c r="H11115" s="79">
        <v>36866.769617999998</v>
      </c>
    </row>
    <row r="11116" spans="1:8" x14ac:dyDescent="0.2">
      <c r="A11116" s="6">
        <v>30014284</v>
      </c>
      <c r="B11116" s="6" t="s">
        <v>37858</v>
      </c>
      <c r="C11116" s="6" t="s">
        <v>6121</v>
      </c>
      <c r="D11116" s="6" t="s">
        <v>19176</v>
      </c>
      <c r="E11116" s="6" t="s">
        <v>5893</v>
      </c>
      <c r="F11116" s="6" t="s">
        <v>37859</v>
      </c>
      <c r="G11116" s="6" t="s">
        <v>37860</v>
      </c>
      <c r="H11116" s="79">
        <v>37067.977772999999</v>
      </c>
    </row>
    <row r="11117" spans="1:8" x14ac:dyDescent="0.2">
      <c r="A11117" s="6">
        <v>30345481</v>
      </c>
      <c r="B11117" s="6" t="s">
        <v>37861</v>
      </c>
      <c r="C11117" s="6" t="s">
        <v>6121</v>
      </c>
      <c r="D11117" s="6" t="s">
        <v>19180</v>
      </c>
      <c r="E11117" s="6" t="s">
        <v>5893</v>
      </c>
      <c r="F11117" s="6" t="s">
        <v>37862</v>
      </c>
      <c r="G11117" s="6" t="s">
        <v>37863</v>
      </c>
      <c r="H11117" s="79">
        <v>37067.977772999999</v>
      </c>
    </row>
    <row r="11118" spans="1:8" x14ac:dyDescent="0.2">
      <c r="A11118" s="6">
        <v>30044158</v>
      </c>
      <c r="B11118" s="6" t="s">
        <v>37864</v>
      </c>
      <c r="C11118" s="6" t="s">
        <v>9177</v>
      </c>
      <c r="D11118" s="6" t="s">
        <v>17993</v>
      </c>
      <c r="E11118" s="6" t="s">
        <v>15819</v>
      </c>
      <c r="F11118" s="6" t="s">
        <v>37865</v>
      </c>
      <c r="G11118" s="6" t="s">
        <v>37866</v>
      </c>
      <c r="H11118" s="79">
        <v>37101.542669000002</v>
      </c>
    </row>
    <row r="11119" spans="1:8" x14ac:dyDescent="0.2">
      <c r="A11119" s="6">
        <v>30176768</v>
      </c>
      <c r="B11119" s="6" t="s">
        <v>37867</v>
      </c>
      <c r="C11119" s="6" t="s">
        <v>9177</v>
      </c>
      <c r="D11119" s="6" t="s">
        <v>17997</v>
      </c>
      <c r="E11119" s="6" t="s">
        <v>15819</v>
      </c>
      <c r="F11119" s="6" t="s">
        <v>37868</v>
      </c>
      <c r="G11119" s="6" t="s">
        <v>37869</v>
      </c>
      <c r="H11119" s="79">
        <v>37101.542669000002</v>
      </c>
    </row>
    <row r="11120" spans="1:8" x14ac:dyDescent="0.2">
      <c r="A11120" s="6">
        <v>30136496</v>
      </c>
      <c r="B11120" s="6" t="s">
        <v>37870</v>
      </c>
      <c r="C11120" s="6" t="s">
        <v>6162</v>
      </c>
      <c r="D11120" s="6" t="s">
        <v>28070</v>
      </c>
      <c r="E11120" s="6" t="s">
        <v>5638</v>
      </c>
      <c r="F11120" s="6" t="s">
        <v>37871</v>
      </c>
      <c r="G11120" s="6" t="s">
        <v>37872</v>
      </c>
      <c r="H11120" s="79">
        <v>37101.542669000002</v>
      </c>
    </row>
    <row r="11121" spans="1:8" x14ac:dyDescent="0.2">
      <c r="A11121" s="6">
        <v>30205826</v>
      </c>
      <c r="B11121" s="6" t="s">
        <v>37873</v>
      </c>
      <c r="C11121" s="6" t="s">
        <v>7218</v>
      </c>
      <c r="D11121" s="6" t="s">
        <v>17993</v>
      </c>
      <c r="E11121" s="6" t="s">
        <v>15819</v>
      </c>
      <c r="F11121" s="6" t="s">
        <v>37874</v>
      </c>
      <c r="G11121" s="6" t="s">
        <v>37875</v>
      </c>
      <c r="H11121" s="79">
        <v>37158.846380000003</v>
      </c>
    </row>
    <row r="11122" spans="1:8" x14ac:dyDescent="0.2">
      <c r="A11122" s="6">
        <v>30013037</v>
      </c>
      <c r="B11122" s="6" t="s">
        <v>37876</v>
      </c>
      <c r="C11122" s="6" t="s">
        <v>7222</v>
      </c>
      <c r="D11122" s="6" t="s">
        <v>17993</v>
      </c>
      <c r="E11122" s="6" t="s">
        <v>15819</v>
      </c>
      <c r="F11122" s="6" t="s">
        <v>37877</v>
      </c>
      <c r="G11122" s="6" t="s">
        <v>37878</v>
      </c>
      <c r="H11122" s="79">
        <v>37158.846380000003</v>
      </c>
    </row>
    <row r="11123" spans="1:8" x14ac:dyDescent="0.2">
      <c r="A11123" s="6">
        <v>30266161</v>
      </c>
      <c r="B11123" s="6" t="s">
        <v>37879</v>
      </c>
      <c r="C11123" s="6" t="s">
        <v>7226</v>
      </c>
      <c r="D11123" s="6" t="s">
        <v>17993</v>
      </c>
      <c r="E11123" s="6" t="s">
        <v>15819</v>
      </c>
      <c r="F11123" s="6" t="s">
        <v>37880</v>
      </c>
      <c r="G11123" s="6" t="s">
        <v>37881</v>
      </c>
      <c r="H11123" s="79">
        <v>37158.846380000003</v>
      </c>
    </row>
    <row r="11124" spans="1:8" x14ac:dyDescent="0.2">
      <c r="A11124" s="6">
        <v>30161203</v>
      </c>
      <c r="B11124" s="6" t="s">
        <v>37882</v>
      </c>
      <c r="C11124" s="6" t="s">
        <v>7218</v>
      </c>
      <c r="D11124" s="6" t="s">
        <v>17997</v>
      </c>
      <c r="E11124" s="6" t="s">
        <v>15819</v>
      </c>
      <c r="F11124" s="6" t="s">
        <v>37883</v>
      </c>
      <c r="G11124" s="6" t="s">
        <v>37884</v>
      </c>
      <c r="H11124" s="79">
        <v>37158.846380000003</v>
      </c>
    </row>
    <row r="11125" spans="1:8" x14ac:dyDescent="0.2">
      <c r="A11125" s="6">
        <v>30212186</v>
      </c>
      <c r="B11125" s="6" t="s">
        <v>5276</v>
      </c>
      <c r="C11125" s="6" t="s">
        <v>5781</v>
      </c>
      <c r="D11125" s="6" t="s">
        <v>18868</v>
      </c>
      <c r="E11125" s="6" t="s">
        <v>5638</v>
      </c>
      <c r="F11125" s="6" t="s">
        <v>5272</v>
      </c>
      <c r="G11125" s="6" t="s">
        <v>5273</v>
      </c>
      <c r="H11125" s="79">
        <v>37634.867770999997</v>
      </c>
    </row>
    <row r="11126" spans="1:8" x14ac:dyDescent="0.2">
      <c r="A11126" s="6">
        <v>30151329</v>
      </c>
      <c r="B11126" s="6" t="s">
        <v>37885</v>
      </c>
      <c r="C11126" s="6" t="s">
        <v>5949</v>
      </c>
      <c r="D11126" s="6" t="s">
        <v>17969</v>
      </c>
      <c r="E11126" s="6" t="s">
        <v>5893</v>
      </c>
      <c r="F11126" s="6" t="s">
        <v>37886</v>
      </c>
      <c r="G11126" s="6" t="s">
        <v>37887</v>
      </c>
      <c r="H11126" s="79">
        <v>37634.867770999997</v>
      </c>
    </row>
    <row r="11127" spans="1:8" x14ac:dyDescent="0.2">
      <c r="A11127" s="6">
        <v>30454225</v>
      </c>
      <c r="B11127" s="6" t="s">
        <v>37888</v>
      </c>
      <c r="C11127" s="6" t="s">
        <v>5949</v>
      </c>
      <c r="D11127" s="6" t="s">
        <v>17973</v>
      </c>
      <c r="E11127" s="6" t="s">
        <v>5893</v>
      </c>
      <c r="F11127" s="6" t="s">
        <v>37889</v>
      </c>
      <c r="G11127" s="6" t="s">
        <v>37890</v>
      </c>
      <c r="H11127" s="79">
        <v>37634.867770999997</v>
      </c>
    </row>
    <row r="11128" spans="1:8" x14ac:dyDescent="0.2">
      <c r="A11128" s="6">
        <v>30276291</v>
      </c>
      <c r="B11128" s="6" t="s">
        <v>37891</v>
      </c>
      <c r="C11128" s="6" t="s">
        <v>9321</v>
      </c>
      <c r="D11128" s="6" t="s">
        <v>17997</v>
      </c>
      <c r="E11128" s="6" t="s">
        <v>15819</v>
      </c>
      <c r="F11128" s="6" t="s">
        <v>37892</v>
      </c>
      <c r="G11128" s="6" t="s">
        <v>37893</v>
      </c>
      <c r="H11128" s="79">
        <v>37724.829703000003</v>
      </c>
    </row>
    <row r="11129" spans="1:8" x14ac:dyDescent="0.2">
      <c r="A11129" s="6">
        <v>30384595</v>
      </c>
      <c r="B11129" s="6" t="s">
        <v>37894</v>
      </c>
      <c r="C11129" s="6" t="s">
        <v>8213</v>
      </c>
      <c r="D11129" s="6" t="s">
        <v>18868</v>
      </c>
      <c r="E11129" s="6" t="s">
        <v>5638</v>
      </c>
      <c r="F11129" s="6" t="s">
        <v>37895</v>
      </c>
      <c r="G11129" s="6" t="s">
        <v>37896</v>
      </c>
      <c r="H11129" s="79">
        <v>38160.845051999997</v>
      </c>
    </row>
    <row r="11130" spans="1:8" x14ac:dyDescent="0.2">
      <c r="A11130" s="6">
        <v>30450271</v>
      </c>
      <c r="B11130" s="6" t="s">
        <v>37897</v>
      </c>
      <c r="C11130" s="6" t="s">
        <v>6113</v>
      </c>
      <c r="D11130" s="6" t="s">
        <v>17969</v>
      </c>
      <c r="E11130" s="6" t="s">
        <v>5893</v>
      </c>
      <c r="F11130" s="6" t="s">
        <v>37898</v>
      </c>
      <c r="G11130" s="6" t="s">
        <v>37899</v>
      </c>
      <c r="H11130" s="79">
        <v>38172.931444000002</v>
      </c>
    </row>
    <row r="11131" spans="1:8" x14ac:dyDescent="0.2">
      <c r="A11131" s="6">
        <v>30189424</v>
      </c>
      <c r="B11131" s="6" t="s">
        <v>37900</v>
      </c>
      <c r="C11131" s="6" t="s">
        <v>6117</v>
      </c>
      <c r="D11131" s="6" t="s">
        <v>17969</v>
      </c>
      <c r="E11131" s="6" t="s">
        <v>5893</v>
      </c>
      <c r="F11131" s="6" t="s">
        <v>37901</v>
      </c>
      <c r="G11131" s="6" t="s">
        <v>37902</v>
      </c>
      <c r="H11131" s="79">
        <v>38172.931444000002</v>
      </c>
    </row>
    <row r="11132" spans="1:8" x14ac:dyDescent="0.2">
      <c r="A11132" s="6">
        <v>30156884</v>
      </c>
      <c r="B11132" s="6" t="s">
        <v>37903</v>
      </c>
      <c r="C11132" s="6" t="s">
        <v>6113</v>
      </c>
      <c r="D11132" s="6" t="s">
        <v>17973</v>
      </c>
      <c r="E11132" s="6" t="s">
        <v>5893</v>
      </c>
      <c r="F11132" s="6" t="s">
        <v>37904</v>
      </c>
      <c r="G11132" s="6" t="s">
        <v>37905</v>
      </c>
      <c r="H11132" s="79">
        <v>38172.931444000002</v>
      </c>
    </row>
    <row r="11133" spans="1:8" x14ac:dyDescent="0.2">
      <c r="A11133" s="6">
        <v>30237633</v>
      </c>
      <c r="B11133" s="6" t="s">
        <v>37906</v>
      </c>
      <c r="C11133" s="6" t="s">
        <v>6117</v>
      </c>
      <c r="D11133" s="6" t="s">
        <v>17973</v>
      </c>
      <c r="E11133" s="6" t="s">
        <v>5893</v>
      </c>
      <c r="F11133" s="6" t="s">
        <v>37907</v>
      </c>
      <c r="G11133" s="6" t="s">
        <v>37908</v>
      </c>
      <c r="H11133" s="79">
        <v>38172.931444000002</v>
      </c>
    </row>
    <row r="11134" spans="1:8" x14ac:dyDescent="0.2">
      <c r="A11134" s="6">
        <v>30096461</v>
      </c>
      <c r="B11134" s="6" t="s">
        <v>37909</v>
      </c>
      <c r="C11134" s="6" t="s">
        <v>10400</v>
      </c>
      <c r="D11134" s="6" t="s">
        <v>17973</v>
      </c>
      <c r="E11134" s="6" t="s">
        <v>5893</v>
      </c>
      <c r="F11134" s="6" t="s">
        <v>37910</v>
      </c>
      <c r="G11134" s="6" t="s">
        <v>37911</v>
      </c>
      <c r="H11134" s="79">
        <v>38172.931444000002</v>
      </c>
    </row>
    <row r="11135" spans="1:8" x14ac:dyDescent="0.2">
      <c r="A11135" s="6">
        <v>30212379</v>
      </c>
      <c r="B11135" s="6" t="s">
        <v>2455</v>
      </c>
      <c r="C11135" s="6" t="s">
        <v>6025</v>
      </c>
      <c r="D11135" s="6" t="s">
        <v>11268</v>
      </c>
      <c r="E11135" s="6" t="s">
        <v>5638</v>
      </c>
      <c r="F11135" s="6" t="s">
        <v>2450</v>
      </c>
      <c r="G11135" s="6" t="s">
        <v>2451</v>
      </c>
      <c r="H11135" s="79">
        <v>38283.730495999996</v>
      </c>
    </row>
    <row r="11136" spans="1:8" x14ac:dyDescent="0.2">
      <c r="A11136" s="6">
        <v>30226974</v>
      </c>
      <c r="B11136" s="6" t="s">
        <v>1025</v>
      </c>
      <c r="C11136" s="6" t="s">
        <v>6029</v>
      </c>
      <c r="D11136" s="6" t="s">
        <v>11268</v>
      </c>
      <c r="E11136" s="6" t="s">
        <v>5638</v>
      </c>
      <c r="F11136" s="6" t="s">
        <v>1020</v>
      </c>
      <c r="G11136" s="6" t="s">
        <v>1021</v>
      </c>
      <c r="H11136" s="79">
        <v>38283.730495999996</v>
      </c>
    </row>
    <row r="11137" spans="1:8" x14ac:dyDescent="0.2">
      <c r="A11137" s="6">
        <v>30036412</v>
      </c>
      <c r="B11137" s="6" t="s">
        <v>4970</v>
      </c>
      <c r="C11137" s="6" t="s">
        <v>6033</v>
      </c>
      <c r="D11137" s="6" t="s">
        <v>11268</v>
      </c>
      <c r="E11137" s="6" t="s">
        <v>5638</v>
      </c>
      <c r="F11137" s="6" t="s">
        <v>4966</v>
      </c>
      <c r="G11137" s="6" t="s">
        <v>4967</v>
      </c>
      <c r="H11137" s="79">
        <v>38283.730495999996</v>
      </c>
    </row>
    <row r="11138" spans="1:8" x14ac:dyDescent="0.2">
      <c r="A11138" s="6">
        <v>30108132</v>
      </c>
      <c r="B11138" s="6" t="s">
        <v>2876</v>
      </c>
      <c r="C11138" s="6" t="s">
        <v>6037</v>
      </c>
      <c r="D11138" s="6" t="s">
        <v>11268</v>
      </c>
      <c r="E11138" s="6" t="s">
        <v>5638</v>
      </c>
      <c r="F11138" s="6" t="s">
        <v>2871</v>
      </c>
      <c r="G11138" s="6" t="s">
        <v>2872</v>
      </c>
      <c r="H11138" s="79">
        <v>38283.730495999996</v>
      </c>
    </row>
    <row r="11139" spans="1:8" x14ac:dyDescent="0.2">
      <c r="A11139" s="6">
        <v>30053658</v>
      </c>
      <c r="B11139" s="6" t="s">
        <v>37912</v>
      </c>
      <c r="C11139" s="6" t="s">
        <v>6025</v>
      </c>
      <c r="D11139" s="6" t="s">
        <v>11295</v>
      </c>
      <c r="E11139" s="6" t="s">
        <v>5638</v>
      </c>
      <c r="F11139" s="6" t="s">
        <v>37913</v>
      </c>
      <c r="G11139" s="6" t="s">
        <v>37914</v>
      </c>
      <c r="H11139" s="79">
        <v>38283.730495999996</v>
      </c>
    </row>
    <row r="11140" spans="1:8" x14ac:dyDescent="0.2">
      <c r="A11140" s="6">
        <v>30301909</v>
      </c>
      <c r="B11140" s="6" t="s">
        <v>37915</v>
      </c>
      <c r="C11140" s="6" t="s">
        <v>6029</v>
      </c>
      <c r="D11140" s="6" t="s">
        <v>11295</v>
      </c>
      <c r="E11140" s="6" t="s">
        <v>5638</v>
      </c>
      <c r="F11140" s="6" t="s">
        <v>37916</v>
      </c>
      <c r="G11140" s="6" t="s">
        <v>37917</v>
      </c>
      <c r="H11140" s="79">
        <v>38283.730495999996</v>
      </c>
    </row>
    <row r="11141" spans="1:8" x14ac:dyDescent="0.2">
      <c r="A11141" s="6">
        <v>30306770</v>
      </c>
      <c r="B11141" s="6" t="s">
        <v>37918</v>
      </c>
      <c r="C11141" s="6" t="s">
        <v>6033</v>
      </c>
      <c r="D11141" s="6" t="s">
        <v>11295</v>
      </c>
      <c r="E11141" s="6" t="s">
        <v>5638</v>
      </c>
      <c r="F11141" s="6" t="s">
        <v>37919</v>
      </c>
      <c r="G11141" s="6" t="s">
        <v>37920</v>
      </c>
      <c r="H11141" s="79">
        <v>38283.730495999996</v>
      </c>
    </row>
    <row r="11142" spans="1:8" x14ac:dyDescent="0.2">
      <c r="A11142" s="6">
        <v>30406555</v>
      </c>
      <c r="B11142" s="6" t="s">
        <v>37921</v>
      </c>
      <c r="C11142" s="6" t="s">
        <v>6037</v>
      </c>
      <c r="D11142" s="6" t="s">
        <v>11295</v>
      </c>
      <c r="E11142" s="6" t="s">
        <v>5638</v>
      </c>
      <c r="F11142" s="6" t="s">
        <v>37922</v>
      </c>
      <c r="G11142" s="6" t="s">
        <v>37923</v>
      </c>
      <c r="H11142" s="79">
        <v>38283.730495999996</v>
      </c>
    </row>
    <row r="11143" spans="1:8" x14ac:dyDescent="0.2">
      <c r="A11143" s="6">
        <v>30049881</v>
      </c>
      <c r="B11143" s="6" t="s">
        <v>37924</v>
      </c>
      <c r="C11143" s="6" t="s">
        <v>6015</v>
      </c>
      <c r="D11143" s="6" t="s">
        <v>17969</v>
      </c>
      <c r="E11143" s="6" t="s">
        <v>5893</v>
      </c>
      <c r="F11143" s="6" t="s">
        <v>37925</v>
      </c>
      <c r="G11143" s="6" t="s">
        <v>37926</v>
      </c>
      <c r="H11143" s="79">
        <v>38289.458317999997</v>
      </c>
    </row>
    <row r="11144" spans="1:8" x14ac:dyDescent="0.2">
      <c r="A11144" s="6">
        <v>30233139</v>
      </c>
      <c r="B11144" s="6" t="s">
        <v>37927</v>
      </c>
      <c r="C11144" s="6" t="s">
        <v>6015</v>
      </c>
      <c r="D11144" s="6" t="s">
        <v>17973</v>
      </c>
      <c r="E11144" s="6" t="s">
        <v>5893</v>
      </c>
      <c r="F11144" s="6" t="s">
        <v>37928</v>
      </c>
      <c r="G11144" s="6" t="s">
        <v>37929</v>
      </c>
      <c r="H11144" s="79">
        <v>38289.458317999997</v>
      </c>
    </row>
    <row r="11145" spans="1:8" x14ac:dyDescent="0.2">
      <c r="A11145" s="6">
        <v>30151796</v>
      </c>
      <c r="B11145" s="6" t="s">
        <v>37930</v>
      </c>
      <c r="C11145" s="6" t="s">
        <v>6158</v>
      </c>
      <c r="D11145" s="6" t="s">
        <v>19176</v>
      </c>
      <c r="E11145" s="6" t="s">
        <v>5893</v>
      </c>
      <c r="F11145" s="6" t="s">
        <v>37931</v>
      </c>
      <c r="G11145" s="6" t="s">
        <v>37932</v>
      </c>
      <c r="H11145" s="79">
        <v>38332.412355</v>
      </c>
    </row>
    <row r="11146" spans="1:8" x14ac:dyDescent="0.2">
      <c r="A11146" s="6">
        <v>30246552</v>
      </c>
      <c r="B11146" s="6" t="s">
        <v>37933</v>
      </c>
      <c r="C11146" s="6" t="s">
        <v>6162</v>
      </c>
      <c r="D11146" s="6" t="s">
        <v>19176</v>
      </c>
      <c r="E11146" s="6" t="s">
        <v>5893</v>
      </c>
      <c r="F11146" s="6" t="s">
        <v>37934</v>
      </c>
      <c r="G11146" s="6" t="s">
        <v>37935</v>
      </c>
      <c r="H11146" s="79">
        <v>38332.412355</v>
      </c>
    </row>
    <row r="11147" spans="1:8" x14ac:dyDescent="0.2">
      <c r="A11147" s="6">
        <v>30110349</v>
      </c>
      <c r="B11147" s="6" t="s">
        <v>37936</v>
      </c>
      <c r="C11147" s="6" t="s">
        <v>6166</v>
      </c>
      <c r="D11147" s="6" t="s">
        <v>19176</v>
      </c>
      <c r="E11147" s="6" t="s">
        <v>5893</v>
      </c>
      <c r="F11147" s="6" t="s">
        <v>37937</v>
      </c>
      <c r="G11147" s="6" t="s">
        <v>37938</v>
      </c>
      <c r="H11147" s="79">
        <v>38332.412355</v>
      </c>
    </row>
    <row r="11148" spans="1:8" x14ac:dyDescent="0.2">
      <c r="A11148" s="6">
        <v>30258121</v>
      </c>
      <c r="B11148" s="6" t="s">
        <v>37939</v>
      </c>
      <c r="C11148" s="6" t="s">
        <v>6170</v>
      </c>
      <c r="D11148" s="6" t="s">
        <v>19176</v>
      </c>
      <c r="E11148" s="6" t="s">
        <v>5893</v>
      </c>
      <c r="F11148" s="6" t="s">
        <v>37940</v>
      </c>
      <c r="G11148" s="6" t="s">
        <v>37941</v>
      </c>
      <c r="H11148" s="79">
        <v>38332.412355</v>
      </c>
    </row>
    <row r="11149" spans="1:8" x14ac:dyDescent="0.2">
      <c r="A11149" s="6">
        <v>30103021</v>
      </c>
      <c r="B11149" s="6" t="s">
        <v>37942</v>
      </c>
      <c r="C11149" s="6" t="s">
        <v>6174</v>
      </c>
      <c r="D11149" s="6" t="s">
        <v>19176</v>
      </c>
      <c r="E11149" s="6" t="s">
        <v>5893</v>
      </c>
      <c r="F11149" s="6" t="s">
        <v>37943</v>
      </c>
      <c r="G11149" s="6" t="s">
        <v>37944</v>
      </c>
      <c r="H11149" s="79">
        <v>38332.412355</v>
      </c>
    </row>
    <row r="11150" spans="1:8" x14ac:dyDescent="0.2">
      <c r="A11150" s="6">
        <v>30317439</v>
      </c>
      <c r="B11150" s="6" t="s">
        <v>37945</v>
      </c>
      <c r="C11150" s="6" t="s">
        <v>6178</v>
      </c>
      <c r="D11150" s="6" t="s">
        <v>19176</v>
      </c>
      <c r="E11150" s="6" t="s">
        <v>5893</v>
      </c>
      <c r="F11150" s="6" t="s">
        <v>37946</v>
      </c>
      <c r="G11150" s="6" t="s">
        <v>37947</v>
      </c>
      <c r="H11150" s="79">
        <v>38332.412355</v>
      </c>
    </row>
    <row r="11151" spans="1:8" x14ac:dyDescent="0.2">
      <c r="A11151" s="6">
        <v>30040772</v>
      </c>
      <c r="B11151" s="6" t="s">
        <v>37948</v>
      </c>
      <c r="C11151" s="6" t="s">
        <v>6516</v>
      </c>
      <c r="D11151" s="6" t="s">
        <v>19176</v>
      </c>
      <c r="E11151" s="6" t="s">
        <v>5893</v>
      </c>
      <c r="F11151" s="6" t="s">
        <v>37949</v>
      </c>
      <c r="G11151" s="6" t="s">
        <v>37950</v>
      </c>
      <c r="H11151" s="79">
        <v>38332.412355</v>
      </c>
    </row>
    <row r="11152" spans="1:8" x14ac:dyDescent="0.2">
      <c r="A11152" s="6">
        <v>30263532</v>
      </c>
      <c r="B11152" s="6" t="s">
        <v>37951</v>
      </c>
      <c r="C11152" s="6" t="s">
        <v>6520</v>
      </c>
      <c r="D11152" s="6" t="s">
        <v>19176</v>
      </c>
      <c r="E11152" s="6" t="s">
        <v>5893</v>
      </c>
      <c r="F11152" s="6" t="s">
        <v>37952</v>
      </c>
      <c r="G11152" s="6" t="s">
        <v>37953</v>
      </c>
      <c r="H11152" s="79">
        <v>38332.412355</v>
      </c>
    </row>
    <row r="11153" spans="1:8" x14ac:dyDescent="0.2">
      <c r="A11153" s="6">
        <v>30067463</v>
      </c>
      <c r="B11153" s="6" t="s">
        <v>37954</v>
      </c>
      <c r="C11153" s="6" t="s">
        <v>6524</v>
      </c>
      <c r="D11153" s="6" t="s">
        <v>19176</v>
      </c>
      <c r="E11153" s="6" t="s">
        <v>5893</v>
      </c>
      <c r="F11153" s="6" t="s">
        <v>37955</v>
      </c>
      <c r="G11153" s="6" t="s">
        <v>37956</v>
      </c>
      <c r="H11153" s="79">
        <v>38332.412355</v>
      </c>
    </row>
    <row r="11154" spans="1:8" x14ac:dyDescent="0.2">
      <c r="A11154" s="6">
        <v>30079647</v>
      </c>
      <c r="B11154" s="6" t="s">
        <v>37957</v>
      </c>
      <c r="C11154" s="6" t="s">
        <v>6528</v>
      </c>
      <c r="D11154" s="6" t="s">
        <v>19176</v>
      </c>
      <c r="E11154" s="6" t="s">
        <v>5893</v>
      </c>
      <c r="F11154" s="6" t="s">
        <v>37958</v>
      </c>
      <c r="G11154" s="6" t="s">
        <v>37959</v>
      </c>
      <c r="H11154" s="79">
        <v>38332.412355</v>
      </c>
    </row>
    <row r="11155" spans="1:8" x14ac:dyDescent="0.2">
      <c r="A11155" s="6">
        <v>30319941</v>
      </c>
      <c r="B11155" s="6" t="s">
        <v>37960</v>
      </c>
      <c r="C11155" s="6" t="s">
        <v>6532</v>
      </c>
      <c r="D11155" s="6" t="s">
        <v>19176</v>
      </c>
      <c r="E11155" s="6" t="s">
        <v>5893</v>
      </c>
      <c r="F11155" s="6" t="s">
        <v>37961</v>
      </c>
      <c r="G11155" s="6" t="s">
        <v>37962</v>
      </c>
      <c r="H11155" s="79">
        <v>38332.412355</v>
      </c>
    </row>
    <row r="11156" spans="1:8" x14ac:dyDescent="0.2">
      <c r="A11156" s="6">
        <v>30093897</v>
      </c>
      <c r="B11156" s="6" t="s">
        <v>37963</v>
      </c>
      <c r="C11156" s="6" t="s">
        <v>6182</v>
      </c>
      <c r="D11156" s="6" t="s">
        <v>19176</v>
      </c>
      <c r="E11156" s="6" t="s">
        <v>5893</v>
      </c>
      <c r="F11156" s="6" t="s">
        <v>37964</v>
      </c>
      <c r="G11156" s="6" t="s">
        <v>37965</v>
      </c>
      <c r="H11156" s="79">
        <v>38332.412355</v>
      </c>
    </row>
    <row r="11157" spans="1:8" x14ac:dyDescent="0.2">
      <c r="A11157" s="6">
        <v>30360244</v>
      </c>
      <c r="B11157" s="6" t="s">
        <v>37966</v>
      </c>
      <c r="C11157" s="6" t="s">
        <v>6186</v>
      </c>
      <c r="D11157" s="6" t="s">
        <v>19176</v>
      </c>
      <c r="E11157" s="6" t="s">
        <v>5893</v>
      </c>
      <c r="F11157" s="6" t="s">
        <v>37967</v>
      </c>
      <c r="G11157" s="6" t="s">
        <v>37968</v>
      </c>
      <c r="H11157" s="79">
        <v>38332.412355</v>
      </c>
    </row>
    <row r="11158" spans="1:8" x14ac:dyDescent="0.2">
      <c r="A11158" s="6">
        <v>30229086</v>
      </c>
      <c r="B11158" s="6" t="s">
        <v>37969</v>
      </c>
      <c r="C11158" s="6" t="s">
        <v>6190</v>
      </c>
      <c r="D11158" s="6" t="s">
        <v>19176</v>
      </c>
      <c r="E11158" s="6" t="s">
        <v>5893</v>
      </c>
      <c r="F11158" s="6" t="s">
        <v>37970</v>
      </c>
      <c r="G11158" s="6" t="s">
        <v>37971</v>
      </c>
      <c r="H11158" s="79">
        <v>38332.412355</v>
      </c>
    </row>
    <row r="11159" spans="1:8" x14ac:dyDescent="0.2">
      <c r="A11159" s="6">
        <v>30029118</v>
      </c>
      <c r="B11159" s="6" t="s">
        <v>37972</v>
      </c>
      <c r="C11159" s="6" t="s">
        <v>6158</v>
      </c>
      <c r="D11159" s="6" t="s">
        <v>19180</v>
      </c>
      <c r="E11159" s="6" t="s">
        <v>5893</v>
      </c>
      <c r="F11159" s="6" t="s">
        <v>37973</v>
      </c>
      <c r="G11159" s="6" t="s">
        <v>37974</v>
      </c>
      <c r="H11159" s="79">
        <v>38332.412355</v>
      </c>
    </row>
    <row r="11160" spans="1:8" x14ac:dyDescent="0.2">
      <c r="A11160" s="6">
        <v>30261068</v>
      </c>
      <c r="B11160" s="6" t="s">
        <v>37975</v>
      </c>
      <c r="C11160" s="6" t="s">
        <v>6162</v>
      </c>
      <c r="D11160" s="6" t="s">
        <v>19180</v>
      </c>
      <c r="E11160" s="6" t="s">
        <v>5893</v>
      </c>
      <c r="F11160" s="6" t="s">
        <v>37976</v>
      </c>
      <c r="G11160" s="6" t="s">
        <v>37977</v>
      </c>
      <c r="H11160" s="79">
        <v>38332.412355</v>
      </c>
    </row>
    <row r="11161" spans="1:8" x14ac:dyDescent="0.2">
      <c r="A11161" s="6">
        <v>30062148</v>
      </c>
      <c r="B11161" s="6" t="s">
        <v>37978</v>
      </c>
      <c r="C11161" s="6" t="s">
        <v>6166</v>
      </c>
      <c r="D11161" s="6" t="s">
        <v>19180</v>
      </c>
      <c r="E11161" s="6" t="s">
        <v>5893</v>
      </c>
      <c r="F11161" s="6" t="s">
        <v>37979</v>
      </c>
      <c r="G11161" s="6" t="s">
        <v>37980</v>
      </c>
      <c r="H11161" s="79">
        <v>38332.412355</v>
      </c>
    </row>
    <row r="11162" spans="1:8" x14ac:dyDescent="0.2">
      <c r="A11162" s="6">
        <v>30255784</v>
      </c>
      <c r="B11162" s="6" t="s">
        <v>37981</v>
      </c>
      <c r="C11162" s="6" t="s">
        <v>6170</v>
      </c>
      <c r="D11162" s="6" t="s">
        <v>19180</v>
      </c>
      <c r="E11162" s="6" t="s">
        <v>5893</v>
      </c>
      <c r="F11162" s="6" t="s">
        <v>37982</v>
      </c>
      <c r="G11162" s="6" t="s">
        <v>37983</v>
      </c>
      <c r="H11162" s="79">
        <v>38332.412355</v>
      </c>
    </row>
    <row r="11163" spans="1:8" x14ac:dyDescent="0.2">
      <c r="A11163" s="6">
        <v>30098807</v>
      </c>
      <c r="B11163" s="6" t="s">
        <v>37984</v>
      </c>
      <c r="C11163" s="6" t="s">
        <v>6174</v>
      </c>
      <c r="D11163" s="6" t="s">
        <v>19180</v>
      </c>
      <c r="E11163" s="6" t="s">
        <v>5893</v>
      </c>
      <c r="F11163" s="6" t="s">
        <v>37985</v>
      </c>
      <c r="G11163" s="6" t="s">
        <v>37986</v>
      </c>
      <c r="H11163" s="79">
        <v>38332.412355</v>
      </c>
    </row>
    <row r="11164" spans="1:8" x14ac:dyDescent="0.2">
      <c r="A11164" s="6">
        <v>30316073</v>
      </c>
      <c r="B11164" s="6" t="s">
        <v>37987</v>
      </c>
      <c r="C11164" s="6" t="s">
        <v>6178</v>
      </c>
      <c r="D11164" s="6" t="s">
        <v>19180</v>
      </c>
      <c r="E11164" s="6" t="s">
        <v>5893</v>
      </c>
      <c r="F11164" s="6" t="s">
        <v>37988</v>
      </c>
      <c r="G11164" s="6" t="s">
        <v>37989</v>
      </c>
      <c r="H11164" s="79">
        <v>38332.412355</v>
      </c>
    </row>
    <row r="11165" spans="1:8" x14ac:dyDescent="0.2">
      <c r="A11165" s="6">
        <v>30010572</v>
      </c>
      <c r="B11165" s="6" t="s">
        <v>37990</v>
      </c>
      <c r="C11165" s="6" t="s">
        <v>6516</v>
      </c>
      <c r="D11165" s="6" t="s">
        <v>19180</v>
      </c>
      <c r="E11165" s="6" t="s">
        <v>5893</v>
      </c>
      <c r="F11165" s="6" t="s">
        <v>37991</v>
      </c>
      <c r="G11165" s="6" t="s">
        <v>37992</v>
      </c>
      <c r="H11165" s="79">
        <v>38332.412355</v>
      </c>
    </row>
    <row r="11166" spans="1:8" x14ac:dyDescent="0.2">
      <c r="A11166" s="6">
        <v>30192175</v>
      </c>
      <c r="B11166" s="6" t="s">
        <v>37993</v>
      </c>
      <c r="C11166" s="6" t="s">
        <v>6520</v>
      </c>
      <c r="D11166" s="6" t="s">
        <v>19180</v>
      </c>
      <c r="E11166" s="6" t="s">
        <v>5893</v>
      </c>
      <c r="F11166" s="6" t="s">
        <v>37994</v>
      </c>
      <c r="G11166" s="6" t="s">
        <v>37995</v>
      </c>
      <c r="H11166" s="79">
        <v>38332.412355</v>
      </c>
    </row>
    <row r="11167" spans="1:8" x14ac:dyDescent="0.2">
      <c r="A11167" s="6">
        <v>30311738</v>
      </c>
      <c r="B11167" s="6" t="s">
        <v>37996</v>
      </c>
      <c r="C11167" s="6" t="s">
        <v>6524</v>
      </c>
      <c r="D11167" s="6" t="s">
        <v>19180</v>
      </c>
      <c r="E11167" s="6" t="s">
        <v>5893</v>
      </c>
      <c r="F11167" s="6" t="s">
        <v>37997</v>
      </c>
      <c r="G11167" s="6" t="s">
        <v>37998</v>
      </c>
      <c r="H11167" s="79">
        <v>38332.412355</v>
      </c>
    </row>
    <row r="11168" spans="1:8" x14ac:dyDescent="0.2">
      <c r="A11168" s="6">
        <v>30171959</v>
      </c>
      <c r="B11168" s="6" t="s">
        <v>37999</v>
      </c>
      <c r="C11168" s="6" t="s">
        <v>6528</v>
      </c>
      <c r="D11168" s="6" t="s">
        <v>19180</v>
      </c>
      <c r="E11168" s="6" t="s">
        <v>5893</v>
      </c>
      <c r="F11168" s="6" t="s">
        <v>38000</v>
      </c>
      <c r="G11168" s="6" t="s">
        <v>38001</v>
      </c>
      <c r="H11168" s="79">
        <v>38332.412355</v>
      </c>
    </row>
    <row r="11169" spans="1:8" x14ac:dyDescent="0.2">
      <c r="A11169" s="6">
        <v>30384234</v>
      </c>
      <c r="B11169" s="6" t="s">
        <v>38002</v>
      </c>
      <c r="C11169" s="6" t="s">
        <v>6532</v>
      </c>
      <c r="D11169" s="6" t="s">
        <v>19180</v>
      </c>
      <c r="E11169" s="6" t="s">
        <v>5893</v>
      </c>
      <c r="F11169" s="6" t="s">
        <v>38003</v>
      </c>
      <c r="G11169" s="6" t="s">
        <v>38004</v>
      </c>
      <c r="H11169" s="79">
        <v>38332.412355</v>
      </c>
    </row>
    <row r="11170" spans="1:8" x14ac:dyDescent="0.2">
      <c r="A11170" s="6">
        <v>30190648</v>
      </c>
      <c r="B11170" s="6" t="s">
        <v>38005</v>
      </c>
      <c r="C11170" s="6" t="s">
        <v>6182</v>
      </c>
      <c r="D11170" s="6" t="s">
        <v>19180</v>
      </c>
      <c r="E11170" s="6" t="s">
        <v>5893</v>
      </c>
      <c r="F11170" s="6" t="s">
        <v>38006</v>
      </c>
      <c r="G11170" s="6" t="s">
        <v>38007</v>
      </c>
      <c r="H11170" s="79">
        <v>38332.412355</v>
      </c>
    </row>
    <row r="11171" spans="1:8" x14ac:dyDescent="0.2">
      <c r="A11171" s="6">
        <v>30382926</v>
      </c>
      <c r="B11171" s="6" t="s">
        <v>38008</v>
      </c>
      <c r="C11171" s="6" t="s">
        <v>6186</v>
      </c>
      <c r="D11171" s="6" t="s">
        <v>19180</v>
      </c>
      <c r="E11171" s="6" t="s">
        <v>5893</v>
      </c>
      <c r="F11171" s="6" t="s">
        <v>38009</v>
      </c>
      <c r="G11171" s="6" t="s">
        <v>38010</v>
      </c>
      <c r="H11171" s="79">
        <v>38332.412355</v>
      </c>
    </row>
    <row r="11172" spans="1:8" x14ac:dyDescent="0.2">
      <c r="A11172" s="6">
        <v>30152461</v>
      </c>
      <c r="B11172" s="6" t="s">
        <v>38011</v>
      </c>
      <c r="C11172" s="6" t="s">
        <v>6190</v>
      </c>
      <c r="D11172" s="6" t="s">
        <v>19180</v>
      </c>
      <c r="E11172" s="6" t="s">
        <v>5893</v>
      </c>
      <c r="F11172" s="6" t="s">
        <v>38012</v>
      </c>
      <c r="G11172" s="6" t="s">
        <v>38013</v>
      </c>
      <c r="H11172" s="79">
        <v>38332.412355</v>
      </c>
    </row>
    <row r="11173" spans="1:8" x14ac:dyDescent="0.2">
      <c r="A11173" s="6">
        <v>30063664</v>
      </c>
      <c r="B11173" s="6" t="s">
        <v>38014</v>
      </c>
      <c r="C11173" s="6" t="s">
        <v>9173</v>
      </c>
      <c r="D11173" s="6" t="s">
        <v>17993</v>
      </c>
      <c r="E11173" s="6" t="s">
        <v>15819</v>
      </c>
      <c r="F11173" s="6" t="s">
        <v>38015</v>
      </c>
      <c r="G11173" s="6" t="s">
        <v>38016</v>
      </c>
      <c r="H11173" s="79">
        <v>38655.400571999999</v>
      </c>
    </row>
    <row r="11174" spans="1:8" x14ac:dyDescent="0.2">
      <c r="A11174" s="6">
        <v>30165893</v>
      </c>
      <c r="B11174" s="6" t="s">
        <v>38017</v>
      </c>
      <c r="C11174" s="6" t="s">
        <v>5897</v>
      </c>
      <c r="D11174" s="6" t="s">
        <v>6744</v>
      </c>
      <c r="E11174" s="6" t="s">
        <v>5638</v>
      </c>
      <c r="F11174" s="6" t="s">
        <v>38018</v>
      </c>
      <c r="G11174" s="6" t="s">
        <v>38019</v>
      </c>
      <c r="H11174" s="79">
        <v>38755.350830000003</v>
      </c>
    </row>
    <row r="11175" spans="1:8" x14ac:dyDescent="0.2">
      <c r="A11175" s="6">
        <v>30368590</v>
      </c>
      <c r="B11175" s="6" t="s">
        <v>38020</v>
      </c>
      <c r="C11175" s="6" t="s">
        <v>5901</v>
      </c>
      <c r="D11175" s="6" t="s">
        <v>6744</v>
      </c>
      <c r="E11175" s="6" t="s">
        <v>5638</v>
      </c>
      <c r="F11175" s="6" t="s">
        <v>38021</v>
      </c>
      <c r="G11175" s="6" t="s">
        <v>38022</v>
      </c>
      <c r="H11175" s="79">
        <v>38755.350830000003</v>
      </c>
    </row>
    <row r="11176" spans="1:8" x14ac:dyDescent="0.2">
      <c r="A11176" s="6">
        <v>30165531</v>
      </c>
      <c r="B11176" s="6" t="s">
        <v>38023</v>
      </c>
      <c r="C11176" s="6" t="s">
        <v>5905</v>
      </c>
      <c r="D11176" s="6" t="s">
        <v>6744</v>
      </c>
      <c r="E11176" s="6" t="s">
        <v>5638</v>
      </c>
      <c r="F11176" s="6" t="s">
        <v>38024</v>
      </c>
      <c r="G11176" s="6" t="s">
        <v>38025</v>
      </c>
      <c r="H11176" s="79">
        <v>38755.350830000003</v>
      </c>
    </row>
    <row r="11177" spans="1:8" x14ac:dyDescent="0.2">
      <c r="A11177" s="6">
        <v>30350774</v>
      </c>
      <c r="B11177" s="6" t="s">
        <v>38026</v>
      </c>
      <c r="C11177" s="6" t="s">
        <v>5909</v>
      </c>
      <c r="D11177" s="6" t="s">
        <v>6744</v>
      </c>
      <c r="E11177" s="6" t="s">
        <v>5638</v>
      </c>
      <c r="F11177" s="6" t="s">
        <v>38027</v>
      </c>
      <c r="G11177" s="6" t="s">
        <v>38028</v>
      </c>
      <c r="H11177" s="79">
        <v>38755.350830000003</v>
      </c>
    </row>
    <row r="11178" spans="1:8" x14ac:dyDescent="0.2">
      <c r="A11178" s="6">
        <v>30006258</v>
      </c>
      <c r="B11178" s="6" t="s">
        <v>38029</v>
      </c>
      <c r="C11178" s="6" t="s">
        <v>5913</v>
      </c>
      <c r="D11178" s="6" t="s">
        <v>6744</v>
      </c>
      <c r="E11178" s="6" t="s">
        <v>5638</v>
      </c>
      <c r="F11178" s="6" t="s">
        <v>38030</v>
      </c>
      <c r="G11178" s="6" t="s">
        <v>38031</v>
      </c>
      <c r="H11178" s="79">
        <v>38755.350830000003</v>
      </c>
    </row>
    <row r="11179" spans="1:8" x14ac:dyDescent="0.2">
      <c r="A11179" s="6">
        <v>30215999</v>
      </c>
      <c r="B11179" s="6" t="s">
        <v>38032</v>
      </c>
      <c r="C11179" s="6" t="s">
        <v>5654</v>
      </c>
      <c r="D11179" s="6" t="s">
        <v>17969</v>
      </c>
      <c r="E11179" s="6" t="s">
        <v>5893</v>
      </c>
      <c r="F11179" s="6" t="s">
        <v>38033</v>
      </c>
      <c r="G11179" s="6" t="s">
        <v>38034</v>
      </c>
      <c r="H11179" s="79">
        <v>39036.070960999998</v>
      </c>
    </row>
    <row r="11180" spans="1:8" x14ac:dyDescent="0.2">
      <c r="A11180" s="6">
        <v>30173835</v>
      </c>
      <c r="B11180" s="6" t="s">
        <v>38035</v>
      </c>
      <c r="C11180" s="6" t="s">
        <v>5727</v>
      </c>
      <c r="D11180" s="6" t="s">
        <v>18868</v>
      </c>
      <c r="E11180" s="6" t="s">
        <v>5638</v>
      </c>
      <c r="F11180" s="6" t="s">
        <v>38036</v>
      </c>
      <c r="G11180" s="6" t="s">
        <v>38037</v>
      </c>
      <c r="H11180" s="79">
        <v>39102.918647999999</v>
      </c>
    </row>
    <row r="11181" spans="1:8" x14ac:dyDescent="0.2">
      <c r="A11181" s="6">
        <v>30326032</v>
      </c>
      <c r="B11181" s="6" t="s">
        <v>38038</v>
      </c>
      <c r="C11181" s="6" t="s">
        <v>8061</v>
      </c>
      <c r="D11181" s="6" t="s">
        <v>17969</v>
      </c>
      <c r="E11181" s="6" t="s">
        <v>5893</v>
      </c>
      <c r="F11181" s="6" t="s">
        <v>38039</v>
      </c>
      <c r="G11181" s="6" t="s">
        <v>38040</v>
      </c>
      <c r="H11181" s="79">
        <v>39102.918647999999</v>
      </c>
    </row>
    <row r="11182" spans="1:8" x14ac:dyDescent="0.2">
      <c r="A11182" s="6">
        <v>30344973</v>
      </c>
      <c r="B11182" s="6" t="s">
        <v>38041</v>
      </c>
      <c r="C11182" s="6" t="s">
        <v>7550</v>
      </c>
      <c r="D11182" s="6" t="s">
        <v>17969</v>
      </c>
      <c r="E11182" s="6" t="s">
        <v>5893</v>
      </c>
      <c r="F11182" s="6" t="s">
        <v>38042</v>
      </c>
      <c r="G11182" s="6" t="s">
        <v>38043</v>
      </c>
      <c r="H11182" s="79">
        <v>39123.725831000003</v>
      </c>
    </row>
    <row r="11183" spans="1:8" x14ac:dyDescent="0.2">
      <c r="A11183" s="6">
        <v>30111863</v>
      </c>
      <c r="B11183" s="6" t="s">
        <v>38044</v>
      </c>
      <c r="C11183" s="6" t="s">
        <v>7554</v>
      </c>
      <c r="D11183" s="6" t="s">
        <v>17969</v>
      </c>
      <c r="E11183" s="6" t="s">
        <v>5893</v>
      </c>
      <c r="F11183" s="6" t="s">
        <v>38045</v>
      </c>
      <c r="G11183" s="6" t="s">
        <v>38046</v>
      </c>
      <c r="H11183" s="79">
        <v>39123.725831000003</v>
      </c>
    </row>
    <row r="11184" spans="1:8" x14ac:dyDescent="0.2">
      <c r="A11184" s="6">
        <v>30096762</v>
      </c>
      <c r="B11184" s="6" t="s">
        <v>38047</v>
      </c>
      <c r="C11184" s="6" t="s">
        <v>7550</v>
      </c>
      <c r="D11184" s="6" t="s">
        <v>17973</v>
      </c>
      <c r="E11184" s="6" t="s">
        <v>5893</v>
      </c>
      <c r="F11184" s="6" t="s">
        <v>38048</v>
      </c>
      <c r="G11184" s="6" t="s">
        <v>38049</v>
      </c>
      <c r="H11184" s="79">
        <v>39123.725831000003</v>
      </c>
    </row>
    <row r="11185" spans="1:8" x14ac:dyDescent="0.2">
      <c r="A11185" s="6">
        <v>30272691</v>
      </c>
      <c r="B11185" s="6" t="s">
        <v>38050</v>
      </c>
      <c r="C11185" s="6" t="s">
        <v>7554</v>
      </c>
      <c r="D11185" s="6" t="s">
        <v>17973</v>
      </c>
      <c r="E11185" s="6" t="s">
        <v>5893</v>
      </c>
      <c r="F11185" s="6" t="s">
        <v>38051</v>
      </c>
      <c r="G11185" s="6" t="s">
        <v>38052</v>
      </c>
      <c r="H11185" s="79">
        <v>39123.725831000003</v>
      </c>
    </row>
    <row r="11186" spans="1:8" x14ac:dyDescent="0.2">
      <c r="A11186" s="6">
        <v>30347502</v>
      </c>
      <c r="B11186" s="6" t="s">
        <v>38053</v>
      </c>
      <c r="C11186" s="6" t="s">
        <v>8061</v>
      </c>
      <c r="D11186" s="6" t="s">
        <v>17973</v>
      </c>
      <c r="E11186" s="6" t="s">
        <v>5893</v>
      </c>
      <c r="F11186" s="6" t="s">
        <v>38054</v>
      </c>
      <c r="G11186" s="6" t="s">
        <v>38055</v>
      </c>
      <c r="H11186" s="79">
        <v>39123.725831000003</v>
      </c>
    </row>
    <row r="11187" spans="1:8" x14ac:dyDescent="0.2">
      <c r="A11187" s="6">
        <v>30081016</v>
      </c>
      <c r="B11187" s="6" t="s">
        <v>38056</v>
      </c>
      <c r="C11187" s="6" t="s">
        <v>7230</v>
      </c>
      <c r="D11187" s="6" t="s">
        <v>17993</v>
      </c>
      <c r="E11187" s="6" t="s">
        <v>15819</v>
      </c>
      <c r="F11187" s="6" t="s">
        <v>38057</v>
      </c>
      <c r="G11187" s="6" t="s">
        <v>38058</v>
      </c>
      <c r="H11187" s="79">
        <v>39527.585210999998</v>
      </c>
    </row>
    <row r="11188" spans="1:8" x14ac:dyDescent="0.2">
      <c r="A11188" s="6">
        <v>30089190</v>
      </c>
      <c r="B11188" s="6" t="s">
        <v>38059</v>
      </c>
      <c r="C11188" s="6" t="s">
        <v>7230</v>
      </c>
      <c r="D11188" s="6" t="s">
        <v>17997</v>
      </c>
      <c r="E11188" s="6" t="s">
        <v>15819</v>
      </c>
      <c r="F11188" s="6" t="s">
        <v>38060</v>
      </c>
      <c r="G11188" s="6" t="s">
        <v>38061</v>
      </c>
      <c r="H11188" s="79">
        <v>39527.585210999998</v>
      </c>
    </row>
    <row r="11189" spans="1:8" x14ac:dyDescent="0.2">
      <c r="A11189" s="6">
        <v>30208021</v>
      </c>
      <c r="B11189" s="6" t="s">
        <v>38062</v>
      </c>
      <c r="C11189" s="6" t="s">
        <v>7546</v>
      </c>
      <c r="D11189" s="6" t="s">
        <v>11588</v>
      </c>
      <c r="E11189" s="6" t="s">
        <v>5893</v>
      </c>
      <c r="F11189" s="6" t="s">
        <v>38063</v>
      </c>
      <c r="G11189" s="6" t="s">
        <v>38064</v>
      </c>
      <c r="H11189" s="79">
        <v>39587.123206999997</v>
      </c>
    </row>
    <row r="11190" spans="1:8" x14ac:dyDescent="0.2">
      <c r="A11190" s="6">
        <v>30309915</v>
      </c>
      <c r="B11190" s="6" t="s">
        <v>38065</v>
      </c>
      <c r="C11190" s="6" t="s">
        <v>7550</v>
      </c>
      <c r="D11190" s="6" t="s">
        <v>11588</v>
      </c>
      <c r="E11190" s="6" t="s">
        <v>5893</v>
      </c>
      <c r="F11190" s="6" t="s">
        <v>38066</v>
      </c>
      <c r="G11190" s="6" t="s">
        <v>38067</v>
      </c>
      <c r="H11190" s="79">
        <v>39587.123206999997</v>
      </c>
    </row>
    <row r="11191" spans="1:8" x14ac:dyDescent="0.2">
      <c r="A11191" s="6">
        <v>30177966</v>
      </c>
      <c r="B11191" s="6" t="s">
        <v>38068</v>
      </c>
      <c r="C11191" s="6" t="s">
        <v>9173</v>
      </c>
      <c r="D11191" s="6" t="s">
        <v>17997</v>
      </c>
      <c r="E11191" s="6" t="s">
        <v>15819</v>
      </c>
      <c r="F11191" s="6" t="s">
        <v>38069</v>
      </c>
      <c r="G11191" s="6" t="s">
        <v>38070</v>
      </c>
      <c r="H11191" s="79">
        <v>39626.645144000002</v>
      </c>
    </row>
    <row r="11192" spans="1:8" x14ac:dyDescent="0.2">
      <c r="A11192" s="6">
        <v>30115097</v>
      </c>
      <c r="B11192" s="6" t="s">
        <v>38071</v>
      </c>
      <c r="C11192" s="6" t="s">
        <v>5686</v>
      </c>
      <c r="D11192" s="6" t="s">
        <v>28070</v>
      </c>
      <c r="E11192" s="6" t="s">
        <v>5638</v>
      </c>
      <c r="F11192" s="6" t="s">
        <v>38072</v>
      </c>
      <c r="G11192" s="6" t="s">
        <v>38071</v>
      </c>
      <c r="H11192" s="79">
        <v>39658.431981000002</v>
      </c>
    </row>
    <row r="11193" spans="1:8" x14ac:dyDescent="0.2">
      <c r="A11193" s="6">
        <v>30376543</v>
      </c>
      <c r="B11193" s="6" t="s">
        <v>38073</v>
      </c>
      <c r="C11193" s="6" t="s">
        <v>14183</v>
      </c>
      <c r="D11193" s="6" t="s">
        <v>17993</v>
      </c>
      <c r="E11193" s="6" t="s">
        <v>15819</v>
      </c>
      <c r="F11193" s="6" t="s">
        <v>38074</v>
      </c>
      <c r="G11193" s="6" t="s">
        <v>38075</v>
      </c>
      <c r="H11193" s="79">
        <v>39713.815189000001</v>
      </c>
    </row>
    <row r="11194" spans="1:8" x14ac:dyDescent="0.2">
      <c r="A11194" s="6">
        <v>30327673</v>
      </c>
      <c r="B11194" s="6" t="s">
        <v>38076</v>
      </c>
      <c r="C11194" s="6" t="s">
        <v>5678</v>
      </c>
      <c r="D11194" s="6" t="s">
        <v>19180</v>
      </c>
      <c r="E11194" s="6" t="s">
        <v>5893</v>
      </c>
      <c r="F11194" s="6" t="s">
        <v>38077</v>
      </c>
      <c r="G11194" s="6" t="s">
        <v>38078</v>
      </c>
      <c r="H11194" s="79">
        <v>39724.027868999998</v>
      </c>
    </row>
    <row r="11195" spans="1:8" x14ac:dyDescent="0.2">
      <c r="A11195" s="6">
        <v>30079834</v>
      </c>
      <c r="B11195" s="6" t="s">
        <v>38079</v>
      </c>
      <c r="C11195" s="6" t="s">
        <v>5682</v>
      </c>
      <c r="D11195" s="6" t="s">
        <v>19180</v>
      </c>
      <c r="E11195" s="6" t="s">
        <v>5893</v>
      </c>
      <c r="F11195" s="6" t="s">
        <v>38080</v>
      </c>
      <c r="G11195" s="6" t="s">
        <v>38081</v>
      </c>
      <c r="H11195" s="79">
        <v>39724.027868999998</v>
      </c>
    </row>
    <row r="11196" spans="1:8" x14ac:dyDescent="0.2">
      <c r="A11196" s="6">
        <v>30127006</v>
      </c>
      <c r="B11196" s="6" t="s">
        <v>38082</v>
      </c>
      <c r="C11196" s="6" t="s">
        <v>9321</v>
      </c>
      <c r="D11196" s="6" t="s">
        <v>17993</v>
      </c>
      <c r="E11196" s="6" t="s">
        <v>15819</v>
      </c>
      <c r="F11196" s="6" t="s">
        <v>38083</v>
      </c>
      <c r="G11196" s="6" t="s">
        <v>38084</v>
      </c>
      <c r="H11196" s="79">
        <v>39727.515181000002</v>
      </c>
    </row>
    <row r="11197" spans="1:8" x14ac:dyDescent="0.2">
      <c r="A11197" s="6">
        <v>30295861</v>
      </c>
      <c r="B11197" s="6" t="s">
        <v>38085</v>
      </c>
      <c r="C11197" s="6" t="s">
        <v>5756</v>
      </c>
      <c r="D11197" s="6" t="s">
        <v>6744</v>
      </c>
      <c r="E11197" s="6" t="s">
        <v>5638</v>
      </c>
      <c r="F11197" s="6" t="s">
        <v>38086</v>
      </c>
      <c r="G11197" s="6" t="s">
        <v>38087</v>
      </c>
      <c r="H11197" s="79">
        <v>39789.323295000002</v>
      </c>
    </row>
    <row r="11198" spans="1:8" x14ac:dyDescent="0.2">
      <c r="A11198" s="6">
        <v>30327826</v>
      </c>
      <c r="B11198" s="6" t="s">
        <v>38088</v>
      </c>
      <c r="C11198" s="6" t="s">
        <v>5650</v>
      </c>
      <c r="D11198" s="6" t="s">
        <v>17969</v>
      </c>
      <c r="E11198" s="6" t="s">
        <v>5893</v>
      </c>
      <c r="F11198" s="6" t="s">
        <v>38089</v>
      </c>
      <c r="G11198" s="6" t="s">
        <v>38090</v>
      </c>
      <c r="H11198" s="79">
        <v>39871.720159999997</v>
      </c>
    </row>
    <row r="11199" spans="1:8" x14ac:dyDescent="0.2">
      <c r="A11199" s="6">
        <v>30165969</v>
      </c>
      <c r="B11199" s="6" t="s">
        <v>38091</v>
      </c>
      <c r="C11199" s="6" t="s">
        <v>5650</v>
      </c>
      <c r="D11199" s="6" t="s">
        <v>17973</v>
      </c>
      <c r="E11199" s="6" t="s">
        <v>5893</v>
      </c>
      <c r="F11199" s="6" t="s">
        <v>38092</v>
      </c>
      <c r="G11199" s="6" t="s">
        <v>38093</v>
      </c>
      <c r="H11199" s="79">
        <v>39871.720159999997</v>
      </c>
    </row>
    <row r="11200" spans="1:8" x14ac:dyDescent="0.2">
      <c r="A11200" s="6">
        <v>30272103</v>
      </c>
      <c r="B11200" s="6" t="s">
        <v>38094</v>
      </c>
      <c r="C11200" s="6" t="s">
        <v>6875</v>
      </c>
      <c r="D11200" s="6" t="s">
        <v>19176</v>
      </c>
      <c r="E11200" s="6" t="s">
        <v>5893</v>
      </c>
      <c r="F11200" s="6" t="s">
        <v>38095</v>
      </c>
      <c r="G11200" s="6" t="s">
        <v>38096</v>
      </c>
      <c r="H11200" s="79">
        <v>39918.248317999998</v>
      </c>
    </row>
    <row r="11201" spans="1:8" x14ac:dyDescent="0.2">
      <c r="A11201" s="6">
        <v>30320367</v>
      </c>
      <c r="B11201" s="6" t="s">
        <v>38097</v>
      </c>
      <c r="C11201" s="6" t="s">
        <v>6875</v>
      </c>
      <c r="D11201" s="6" t="s">
        <v>19180</v>
      </c>
      <c r="E11201" s="6" t="s">
        <v>5893</v>
      </c>
      <c r="F11201" s="6" t="s">
        <v>38098</v>
      </c>
      <c r="G11201" s="6" t="s">
        <v>38099</v>
      </c>
      <c r="H11201" s="79">
        <v>39918.248317999998</v>
      </c>
    </row>
    <row r="11202" spans="1:8" x14ac:dyDescent="0.2">
      <c r="A11202" s="6">
        <v>30423001</v>
      </c>
      <c r="B11202" s="6" t="s">
        <v>38100</v>
      </c>
      <c r="C11202" s="6" t="s">
        <v>5718</v>
      </c>
      <c r="D11202" s="6" t="s">
        <v>18868</v>
      </c>
      <c r="E11202" s="6" t="s">
        <v>5638</v>
      </c>
      <c r="F11202" s="6" t="s">
        <v>38101</v>
      </c>
      <c r="G11202" s="6" t="s">
        <v>38102</v>
      </c>
      <c r="H11202" s="79">
        <v>39966.108435000002</v>
      </c>
    </row>
    <row r="11203" spans="1:8" x14ac:dyDescent="0.2">
      <c r="A11203" s="6">
        <v>30192072</v>
      </c>
      <c r="B11203" s="6" t="s">
        <v>38103</v>
      </c>
      <c r="C11203" s="6" t="s">
        <v>5722</v>
      </c>
      <c r="D11203" s="6" t="s">
        <v>18868</v>
      </c>
      <c r="E11203" s="6" t="s">
        <v>5638</v>
      </c>
      <c r="F11203" s="6" t="s">
        <v>38104</v>
      </c>
      <c r="G11203" s="6" t="s">
        <v>38105</v>
      </c>
      <c r="H11203" s="79">
        <v>39966.108435000002</v>
      </c>
    </row>
    <row r="11204" spans="1:8" x14ac:dyDescent="0.2">
      <c r="A11204" s="6">
        <v>30324456</v>
      </c>
      <c r="B11204" s="6" t="s">
        <v>38106</v>
      </c>
      <c r="C11204" s="6" t="s">
        <v>7234</v>
      </c>
      <c r="D11204" s="6" t="s">
        <v>17993</v>
      </c>
      <c r="E11204" s="6" t="s">
        <v>15819</v>
      </c>
      <c r="F11204" s="6" t="s">
        <v>38107</v>
      </c>
      <c r="G11204" s="6" t="s">
        <v>38108</v>
      </c>
      <c r="H11204" s="79">
        <v>39996.198605999998</v>
      </c>
    </row>
    <row r="11205" spans="1:8" x14ac:dyDescent="0.2">
      <c r="A11205" s="6">
        <v>30002519</v>
      </c>
      <c r="B11205" s="6" t="s">
        <v>38109</v>
      </c>
      <c r="C11205" s="6" t="s">
        <v>7234</v>
      </c>
      <c r="D11205" s="6" t="s">
        <v>17997</v>
      </c>
      <c r="E11205" s="6" t="s">
        <v>15819</v>
      </c>
      <c r="F11205" s="6" t="s">
        <v>38110</v>
      </c>
      <c r="G11205" s="6" t="s">
        <v>38111</v>
      </c>
      <c r="H11205" s="79">
        <v>39996.198605999998</v>
      </c>
    </row>
    <row r="11206" spans="1:8" x14ac:dyDescent="0.2">
      <c r="A11206" s="6">
        <v>30311081</v>
      </c>
      <c r="B11206" s="6" t="s">
        <v>38112</v>
      </c>
      <c r="C11206" s="6" t="s">
        <v>7242</v>
      </c>
      <c r="D11206" s="6" t="s">
        <v>17993</v>
      </c>
      <c r="E11206" s="6" t="s">
        <v>15819</v>
      </c>
      <c r="F11206" s="6" t="s">
        <v>38113</v>
      </c>
      <c r="G11206" s="6" t="s">
        <v>38114</v>
      </c>
      <c r="H11206" s="79">
        <v>40090.309330999997</v>
      </c>
    </row>
    <row r="11207" spans="1:8" x14ac:dyDescent="0.2">
      <c r="A11207" s="6">
        <v>30240907</v>
      </c>
      <c r="B11207" s="6" t="s">
        <v>38115</v>
      </c>
      <c r="C11207" s="6" t="s">
        <v>7242</v>
      </c>
      <c r="D11207" s="6" t="s">
        <v>17997</v>
      </c>
      <c r="E11207" s="6" t="s">
        <v>15819</v>
      </c>
      <c r="F11207" s="6" t="s">
        <v>38116</v>
      </c>
      <c r="G11207" s="6" t="s">
        <v>38117</v>
      </c>
      <c r="H11207" s="79">
        <v>40090.309330999997</v>
      </c>
    </row>
    <row r="11208" spans="1:8" x14ac:dyDescent="0.2">
      <c r="A11208" s="6">
        <v>30057497</v>
      </c>
      <c r="B11208" s="6" t="s">
        <v>38118</v>
      </c>
      <c r="C11208" s="6" t="s">
        <v>7246</v>
      </c>
      <c r="D11208" s="6" t="s">
        <v>17997</v>
      </c>
      <c r="E11208" s="6" t="s">
        <v>15819</v>
      </c>
      <c r="F11208" s="6" t="s">
        <v>38119</v>
      </c>
      <c r="G11208" s="6" t="s">
        <v>38120</v>
      </c>
      <c r="H11208" s="79">
        <v>40090.309330999997</v>
      </c>
    </row>
    <row r="11209" spans="1:8" x14ac:dyDescent="0.2">
      <c r="A11209" s="6">
        <v>30004615</v>
      </c>
      <c r="B11209" s="6" t="s">
        <v>38121</v>
      </c>
      <c r="C11209" s="6" t="s">
        <v>6608</v>
      </c>
      <c r="D11209" s="6" t="s">
        <v>6122</v>
      </c>
      <c r="E11209" s="6" t="s">
        <v>5638</v>
      </c>
      <c r="F11209" s="6" t="s">
        <v>38122</v>
      </c>
      <c r="G11209" s="6" t="s">
        <v>38123</v>
      </c>
      <c r="H11209" s="79">
        <v>40095.360027000002</v>
      </c>
    </row>
    <row r="11210" spans="1:8" x14ac:dyDescent="0.2">
      <c r="A11210" s="6">
        <v>30323005</v>
      </c>
      <c r="B11210" s="6" t="s">
        <v>38124</v>
      </c>
      <c r="C11210" s="6" t="s">
        <v>6612</v>
      </c>
      <c r="D11210" s="6" t="s">
        <v>6122</v>
      </c>
      <c r="E11210" s="6" t="s">
        <v>5638</v>
      </c>
      <c r="F11210" s="6" t="s">
        <v>38125</v>
      </c>
      <c r="G11210" s="6" t="s">
        <v>38126</v>
      </c>
      <c r="H11210" s="79">
        <v>40095.360027000002</v>
      </c>
    </row>
    <row r="11211" spans="1:8" x14ac:dyDescent="0.2">
      <c r="A11211" s="6">
        <v>30025840</v>
      </c>
      <c r="B11211" s="6" t="s">
        <v>38127</v>
      </c>
      <c r="C11211" s="6" t="s">
        <v>7238</v>
      </c>
      <c r="D11211" s="6" t="s">
        <v>17993</v>
      </c>
      <c r="E11211" s="6" t="s">
        <v>15819</v>
      </c>
      <c r="F11211" s="6" t="s">
        <v>38128</v>
      </c>
      <c r="G11211" s="6" t="s">
        <v>38129</v>
      </c>
      <c r="H11211" s="79">
        <v>40118.992886</v>
      </c>
    </row>
    <row r="11212" spans="1:8" x14ac:dyDescent="0.2">
      <c r="A11212" s="6">
        <v>30038741</v>
      </c>
      <c r="B11212" s="6" t="s">
        <v>38130</v>
      </c>
      <c r="C11212" s="6" t="s">
        <v>7238</v>
      </c>
      <c r="D11212" s="6" t="s">
        <v>17997</v>
      </c>
      <c r="E11212" s="6" t="s">
        <v>15819</v>
      </c>
      <c r="F11212" s="6" t="s">
        <v>38131</v>
      </c>
      <c r="G11212" s="6" t="s">
        <v>38132</v>
      </c>
      <c r="H11212" s="79">
        <v>40118.992886</v>
      </c>
    </row>
    <row r="11213" spans="1:8" x14ac:dyDescent="0.2">
      <c r="A11213" s="6">
        <v>30100220</v>
      </c>
      <c r="B11213" s="6" t="s">
        <v>38133</v>
      </c>
      <c r="C11213" s="6" t="s">
        <v>15566</v>
      </c>
      <c r="D11213" s="6" t="s">
        <v>17993</v>
      </c>
      <c r="E11213" s="6" t="s">
        <v>15819</v>
      </c>
      <c r="F11213" s="6" t="s">
        <v>38134</v>
      </c>
      <c r="G11213" s="6" t="s">
        <v>38135</v>
      </c>
      <c r="H11213" s="79">
        <v>40441.564746999997</v>
      </c>
    </row>
    <row r="11214" spans="1:8" x14ac:dyDescent="0.2">
      <c r="A11214" s="6">
        <v>30129066</v>
      </c>
      <c r="B11214" s="6" t="s">
        <v>38136</v>
      </c>
      <c r="C11214" s="6" t="s">
        <v>15566</v>
      </c>
      <c r="D11214" s="6" t="s">
        <v>17997</v>
      </c>
      <c r="E11214" s="6" t="s">
        <v>15819</v>
      </c>
      <c r="F11214" s="6" t="s">
        <v>38137</v>
      </c>
      <c r="G11214" s="6" t="s">
        <v>38138</v>
      </c>
      <c r="H11214" s="79">
        <v>40441.564746999997</v>
      </c>
    </row>
    <row r="11215" spans="1:8" x14ac:dyDescent="0.2">
      <c r="A11215" s="6">
        <v>30133908</v>
      </c>
      <c r="B11215" s="6" t="s">
        <v>38139</v>
      </c>
      <c r="C11215" s="6" t="s">
        <v>15570</v>
      </c>
      <c r="D11215" s="6" t="s">
        <v>17993</v>
      </c>
      <c r="E11215" s="6" t="s">
        <v>15819</v>
      </c>
      <c r="F11215" s="6" t="s">
        <v>38140</v>
      </c>
      <c r="G11215" s="6" t="s">
        <v>38141</v>
      </c>
      <c r="H11215" s="79">
        <v>40614.91562</v>
      </c>
    </row>
    <row r="11216" spans="1:8" x14ac:dyDescent="0.2">
      <c r="A11216" s="6">
        <v>30274448</v>
      </c>
      <c r="B11216" s="6" t="s">
        <v>38142</v>
      </c>
      <c r="C11216" s="6" t="s">
        <v>15570</v>
      </c>
      <c r="D11216" s="6" t="s">
        <v>17997</v>
      </c>
      <c r="E11216" s="6" t="s">
        <v>15819</v>
      </c>
      <c r="F11216" s="6" t="s">
        <v>38143</v>
      </c>
      <c r="G11216" s="6" t="s">
        <v>38144</v>
      </c>
      <c r="H11216" s="79">
        <v>40614.91562</v>
      </c>
    </row>
    <row r="11217" spans="1:8" x14ac:dyDescent="0.2">
      <c r="A11217" s="6">
        <v>30337806</v>
      </c>
      <c r="B11217" s="6" t="s">
        <v>38145</v>
      </c>
      <c r="C11217" s="6" t="s">
        <v>6029</v>
      </c>
      <c r="D11217" s="6" t="s">
        <v>17969</v>
      </c>
      <c r="E11217" s="6" t="s">
        <v>5893</v>
      </c>
      <c r="F11217" s="6" t="s">
        <v>38146</v>
      </c>
      <c r="G11217" s="6" t="s">
        <v>38147</v>
      </c>
      <c r="H11217" s="79">
        <v>40630.911459000003</v>
      </c>
    </row>
    <row r="11218" spans="1:8" x14ac:dyDescent="0.2">
      <c r="A11218" s="6">
        <v>30102333</v>
      </c>
      <c r="B11218" s="6" t="s">
        <v>38148</v>
      </c>
      <c r="C11218" s="6" t="s">
        <v>6029</v>
      </c>
      <c r="D11218" s="6" t="s">
        <v>17973</v>
      </c>
      <c r="E11218" s="6" t="s">
        <v>5893</v>
      </c>
      <c r="F11218" s="6" t="s">
        <v>38149</v>
      </c>
      <c r="G11218" s="6" t="s">
        <v>38150</v>
      </c>
      <c r="H11218" s="79">
        <v>40630.911459000003</v>
      </c>
    </row>
    <row r="11219" spans="1:8" x14ac:dyDescent="0.2">
      <c r="A11219" s="6">
        <v>30022802</v>
      </c>
      <c r="B11219" s="6" t="s">
        <v>38151</v>
      </c>
      <c r="C11219" s="6" t="s">
        <v>8197</v>
      </c>
      <c r="D11219" s="6" t="s">
        <v>19176</v>
      </c>
      <c r="E11219" s="6" t="s">
        <v>5893</v>
      </c>
      <c r="F11219" s="6" t="s">
        <v>38152</v>
      </c>
      <c r="G11219" s="6" t="s">
        <v>38153</v>
      </c>
      <c r="H11219" s="79">
        <v>41079.997297000002</v>
      </c>
    </row>
    <row r="11220" spans="1:8" x14ac:dyDescent="0.2">
      <c r="A11220" s="6">
        <v>30102527</v>
      </c>
      <c r="B11220" s="6" t="s">
        <v>38154</v>
      </c>
      <c r="C11220" s="6" t="s">
        <v>8197</v>
      </c>
      <c r="D11220" s="6" t="s">
        <v>19180</v>
      </c>
      <c r="E11220" s="6" t="s">
        <v>5893</v>
      </c>
      <c r="F11220" s="6" t="s">
        <v>38155</v>
      </c>
      <c r="G11220" s="6" t="s">
        <v>38156</v>
      </c>
      <c r="H11220" s="79">
        <v>41079.997297000002</v>
      </c>
    </row>
    <row r="11221" spans="1:8" x14ac:dyDescent="0.2">
      <c r="A11221" s="6">
        <v>30193298</v>
      </c>
      <c r="B11221" s="6" t="s">
        <v>38157</v>
      </c>
      <c r="C11221" s="6" t="s">
        <v>6855</v>
      </c>
      <c r="D11221" s="6" t="s">
        <v>19176</v>
      </c>
      <c r="E11221" s="6" t="s">
        <v>5893</v>
      </c>
      <c r="F11221" s="6" t="s">
        <v>38158</v>
      </c>
      <c r="G11221" s="6" t="s">
        <v>38159</v>
      </c>
      <c r="H11221" s="79">
        <v>41176.188695999997</v>
      </c>
    </row>
    <row r="11222" spans="1:8" x14ac:dyDescent="0.2">
      <c r="A11222" s="6">
        <v>30402453</v>
      </c>
      <c r="B11222" s="6" t="s">
        <v>38160</v>
      </c>
      <c r="C11222" s="6" t="s">
        <v>6859</v>
      </c>
      <c r="D11222" s="6" t="s">
        <v>19176</v>
      </c>
      <c r="E11222" s="6" t="s">
        <v>5893</v>
      </c>
      <c r="F11222" s="6" t="s">
        <v>38161</v>
      </c>
      <c r="G11222" s="6" t="s">
        <v>38162</v>
      </c>
      <c r="H11222" s="79">
        <v>41176.188695999997</v>
      </c>
    </row>
    <row r="11223" spans="1:8" x14ac:dyDescent="0.2">
      <c r="A11223" s="6">
        <v>30025119</v>
      </c>
      <c r="B11223" s="6" t="s">
        <v>38163</v>
      </c>
      <c r="C11223" s="6" t="s">
        <v>6855</v>
      </c>
      <c r="D11223" s="6" t="s">
        <v>19180</v>
      </c>
      <c r="E11223" s="6" t="s">
        <v>5893</v>
      </c>
      <c r="F11223" s="6" t="s">
        <v>38164</v>
      </c>
      <c r="G11223" s="6" t="s">
        <v>38165</v>
      </c>
      <c r="H11223" s="79">
        <v>41176.188695999997</v>
      </c>
    </row>
    <row r="11224" spans="1:8" x14ac:dyDescent="0.2">
      <c r="A11224" s="6">
        <v>30251430</v>
      </c>
      <c r="B11224" s="6" t="s">
        <v>38166</v>
      </c>
      <c r="C11224" s="6" t="s">
        <v>6859</v>
      </c>
      <c r="D11224" s="6" t="s">
        <v>19180</v>
      </c>
      <c r="E11224" s="6" t="s">
        <v>5893</v>
      </c>
      <c r="F11224" s="6" t="s">
        <v>38167</v>
      </c>
      <c r="G11224" s="6" t="s">
        <v>38168</v>
      </c>
      <c r="H11224" s="79">
        <v>41176.188695999997</v>
      </c>
    </row>
    <row r="11225" spans="1:8" x14ac:dyDescent="0.2">
      <c r="A11225" s="6">
        <v>30386134</v>
      </c>
      <c r="B11225" s="6" t="s">
        <v>38169</v>
      </c>
      <c r="C11225" s="6" t="s">
        <v>5654</v>
      </c>
      <c r="D11225" s="6" t="s">
        <v>17973</v>
      </c>
      <c r="E11225" s="6" t="s">
        <v>5893</v>
      </c>
      <c r="F11225" s="6" t="s">
        <v>38170</v>
      </c>
      <c r="G11225" s="6" t="s">
        <v>38171</v>
      </c>
      <c r="H11225" s="79">
        <v>41293.641737999998</v>
      </c>
    </row>
    <row r="11226" spans="1:8" x14ac:dyDescent="0.2">
      <c r="A11226" s="6">
        <v>30268071</v>
      </c>
      <c r="B11226" s="6" t="s">
        <v>38172</v>
      </c>
      <c r="C11226" s="6" t="s">
        <v>7550</v>
      </c>
      <c r="D11226" s="6" t="s">
        <v>28070</v>
      </c>
      <c r="E11226" s="6" t="s">
        <v>5638</v>
      </c>
      <c r="F11226" s="6" t="s">
        <v>38173</v>
      </c>
      <c r="G11226" s="6" t="s">
        <v>38174</v>
      </c>
      <c r="H11226" s="79">
        <v>41381.703005000003</v>
      </c>
    </row>
    <row r="11227" spans="1:8" x14ac:dyDescent="0.2">
      <c r="A11227" s="6">
        <v>30114098</v>
      </c>
      <c r="B11227" s="6" t="s">
        <v>38175</v>
      </c>
      <c r="C11227" s="6" t="s">
        <v>5981</v>
      </c>
      <c r="D11227" s="6" t="s">
        <v>18870</v>
      </c>
      <c r="E11227" s="6" t="s">
        <v>5638</v>
      </c>
      <c r="F11227" s="6" t="s">
        <v>38176</v>
      </c>
      <c r="G11227" s="6" t="s">
        <v>38177</v>
      </c>
      <c r="H11227" s="79">
        <v>41543.533514000002</v>
      </c>
    </row>
    <row r="11228" spans="1:8" x14ac:dyDescent="0.2">
      <c r="A11228" s="6">
        <v>30053111</v>
      </c>
      <c r="B11228" s="6" t="s">
        <v>38178</v>
      </c>
      <c r="C11228" s="6" t="s">
        <v>5981</v>
      </c>
      <c r="D11228" s="6" t="s">
        <v>18874</v>
      </c>
      <c r="E11228" s="6" t="s">
        <v>5638</v>
      </c>
      <c r="F11228" s="6" t="s">
        <v>38179</v>
      </c>
      <c r="G11228" s="6" t="s">
        <v>38180</v>
      </c>
      <c r="H11228" s="79">
        <v>41543.533514000002</v>
      </c>
    </row>
    <row r="11229" spans="1:8" x14ac:dyDescent="0.2">
      <c r="A11229" s="6">
        <v>30297867</v>
      </c>
      <c r="B11229" s="6" t="s">
        <v>38181</v>
      </c>
      <c r="C11229" s="6" t="s">
        <v>5909</v>
      </c>
      <c r="D11229" s="6" t="s">
        <v>28070</v>
      </c>
      <c r="E11229" s="6" t="s">
        <v>5638</v>
      </c>
      <c r="F11229" s="6" t="s">
        <v>38182</v>
      </c>
      <c r="G11229" s="6" t="s">
        <v>38183</v>
      </c>
      <c r="H11229" s="79">
        <v>41645.791066999998</v>
      </c>
    </row>
    <row r="11230" spans="1:8" x14ac:dyDescent="0.2">
      <c r="A11230" s="6">
        <v>30077910</v>
      </c>
      <c r="B11230" s="6" t="s">
        <v>38184</v>
      </c>
      <c r="C11230" s="6" t="s">
        <v>6238</v>
      </c>
      <c r="D11230" s="6" t="s">
        <v>6338</v>
      </c>
      <c r="E11230" s="6" t="s">
        <v>5638</v>
      </c>
      <c r="F11230" s="6" t="s">
        <v>38185</v>
      </c>
      <c r="G11230" s="6" t="s">
        <v>38186</v>
      </c>
      <c r="H11230" s="79">
        <v>41822.810184000002</v>
      </c>
    </row>
    <row r="11231" spans="1:8" x14ac:dyDescent="0.2">
      <c r="A11231" s="6">
        <v>30451165</v>
      </c>
      <c r="B11231" s="6" t="s">
        <v>4094</v>
      </c>
      <c r="C11231" s="6" t="s">
        <v>7091</v>
      </c>
      <c r="D11231" s="6" t="s">
        <v>6338</v>
      </c>
      <c r="E11231" s="6" t="s">
        <v>5638</v>
      </c>
      <c r="F11231" s="6" t="s">
        <v>4089</v>
      </c>
      <c r="G11231" s="6" t="s">
        <v>4090</v>
      </c>
      <c r="H11231" s="79">
        <v>41822.810184000002</v>
      </c>
    </row>
    <row r="11232" spans="1:8" x14ac:dyDescent="0.2">
      <c r="A11232" s="6">
        <v>30200612</v>
      </c>
      <c r="B11232" s="6" t="s">
        <v>38187</v>
      </c>
      <c r="C11232" s="6" t="s">
        <v>7095</v>
      </c>
      <c r="D11232" s="6" t="s">
        <v>6338</v>
      </c>
      <c r="E11232" s="6" t="s">
        <v>5638</v>
      </c>
      <c r="F11232" s="6" t="s">
        <v>38188</v>
      </c>
      <c r="G11232" s="6" t="s">
        <v>38189</v>
      </c>
      <c r="H11232" s="79">
        <v>41822.810184000002</v>
      </c>
    </row>
    <row r="11233" spans="1:8" x14ac:dyDescent="0.2">
      <c r="A11233" s="6">
        <v>30404367</v>
      </c>
      <c r="B11233" s="6" t="s">
        <v>38190</v>
      </c>
      <c r="C11233" s="6" t="s">
        <v>8422</v>
      </c>
      <c r="D11233" s="6" t="s">
        <v>6338</v>
      </c>
      <c r="E11233" s="6" t="s">
        <v>5638</v>
      </c>
      <c r="F11233" s="6" t="s">
        <v>38191</v>
      </c>
      <c r="G11233" s="6" t="s">
        <v>38192</v>
      </c>
      <c r="H11233" s="79">
        <v>41822.810184000002</v>
      </c>
    </row>
    <row r="11234" spans="1:8" x14ac:dyDescent="0.2">
      <c r="A11234" s="6">
        <v>30118924</v>
      </c>
      <c r="B11234" s="6" t="s">
        <v>38193</v>
      </c>
      <c r="C11234" s="6" t="s">
        <v>8426</v>
      </c>
      <c r="D11234" s="6" t="s">
        <v>6338</v>
      </c>
      <c r="E11234" s="6" t="s">
        <v>5638</v>
      </c>
      <c r="F11234" s="6" t="s">
        <v>38194</v>
      </c>
      <c r="G11234" s="6" t="s">
        <v>38195</v>
      </c>
      <c r="H11234" s="79">
        <v>41822.810184000002</v>
      </c>
    </row>
    <row r="11235" spans="1:8" x14ac:dyDescent="0.2">
      <c r="A11235" s="6">
        <v>30225578</v>
      </c>
      <c r="B11235" s="6" t="s">
        <v>38196</v>
      </c>
      <c r="C11235" s="6" t="s">
        <v>7099</v>
      </c>
      <c r="D11235" s="6" t="s">
        <v>6338</v>
      </c>
      <c r="E11235" s="6" t="s">
        <v>5638</v>
      </c>
      <c r="F11235" s="6" t="s">
        <v>38197</v>
      </c>
      <c r="G11235" s="6" t="s">
        <v>38198</v>
      </c>
      <c r="H11235" s="79">
        <v>41822.810184000002</v>
      </c>
    </row>
    <row r="11236" spans="1:8" x14ac:dyDescent="0.2">
      <c r="A11236" s="6">
        <v>30029214</v>
      </c>
      <c r="B11236" s="6" t="s">
        <v>38199</v>
      </c>
      <c r="C11236" s="6" t="s">
        <v>6242</v>
      </c>
      <c r="D11236" s="6" t="s">
        <v>6338</v>
      </c>
      <c r="E11236" s="6" t="s">
        <v>5638</v>
      </c>
      <c r="F11236" s="6" t="s">
        <v>38200</v>
      </c>
      <c r="G11236" s="6" t="s">
        <v>38201</v>
      </c>
      <c r="H11236" s="79">
        <v>41822.810184000002</v>
      </c>
    </row>
    <row r="11237" spans="1:8" x14ac:dyDescent="0.2">
      <c r="A11237" s="6">
        <v>30329570</v>
      </c>
      <c r="B11237" s="6" t="s">
        <v>38202</v>
      </c>
      <c r="C11237" s="6" t="s">
        <v>5725</v>
      </c>
      <c r="D11237" s="6" t="s">
        <v>18868</v>
      </c>
      <c r="E11237" s="6" t="s">
        <v>5638</v>
      </c>
      <c r="F11237" s="6" t="s">
        <v>38203</v>
      </c>
      <c r="G11237" s="6" t="s">
        <v>38204</v>
      </c>
      <c r="H11237" s="79">
        <v>42138.989264999997</v>
      </c>
    </row>
    <row r="11238" spans="1:8" x14ac:dyDescent="0.2">
      <c r="A11238" s="6">
        <v>30043276</v>
      </c>
      <c r="B11238" s="6" t="s">
        <v>38205</v>
      </c>
      <c r="C11238" s="6" t="s">
        <v>7282</v>
      </c>
      <c r="D11238" s="6" t="s">
        <v>6122</v>
      </c>
      <c r="E11238" s="6" t="s">
        <v>5638</v>
      </c>
      <c r="F11238" s="6" t="s">
        <v>38206</v>
      </c>
      <c r="G11238" s="6" t="s">
        <v>38207</v>
      </c>
      <c r="H11238" s="79">
        <v>42150.045934000002</v>
      </c>
    </row>
    <row r="11239" spans="1:8" x14ac:dyDescent="0.2">
      <c r="A11239" s="6">
        <v>30229429</v>
      </c>
      <c r="B11239" s="6" t="s">
        <v>38208</v>
      </c>
      <c r="C11239" s="6" t="s">
        <v>7286</v>
      </c>
      <c r="D11239" s="6" t="s">
        <v>6122</v>
      </c>
      <c r="E11239" s="6" t="s">
        <v>5638</v>
      </c>
      <c r="F11239" s="6" t="s">
        <v>38209</v>
      </c>
      <c r="G11239" s="6" t="s">
        <v>38210</v>
      </c>
      <c r="H11239" s="79">
        <v>42150.045934000002</v>
      </c>
    </row>
    <row r="11240" spans="1:8" x14ac:dyDescent="0.2">
      <c r="A11240" s="6">
        <v>30036152</v>
      </c>
      <c r="B11240" s="6" t="s">
        <v>38211</v>
      </c>
      <c r="C11240" s="6" t="s">
        <v>7290</v>
      </c>
      <c r="D11240" s="6" t="s">
        <v>6122</v>
      </c>
      <c r="E11240" s="6" t="s">
        <v>5638</v>
      </c>
      <c r="F11240" s="6" t="s">
        <v>38212</v>
      </c>
      <c r="G11240" s="6" t="s">
        <v>38213</v>
      </c>
      <c r="H11240" s="79">
        <v>42150.045934000002</v>
      </c>
    </row>
    <row r="11241" spans="1:8" x14ac:dyDescent="0.2">
      <c r="A11241" s="6">
        <v>30330158</v>
      </c>
      <c r="B11241" s="6" t="s">
        <v>38214</v>
      </c>
      <c r="C11241" s="6" t="s">
        <v>7294</v>
      </c>
      <c r="D11241" s="6" t="s">
        <v>6122</v>
      </c>
      <c r="E11241" s="6" t="s">
        <v>5638</v>
      </c>
      <c r="F11241" s="6" t="s">
        <v>38215</v>
      </c>
      <c r="G11241" s="6" t="s">
        <v>38216</v>
      </c>
      <c r="H11241" s="79">
        <v>42150.045934000002</v>
      </c>
    </row>
    <row r="11242" spans="1:8" x14ac:dyDescent="0.2">
      <c r="A11242" s="6">
        <v>30136121</v>
      </c>
      <c r="B11242" s="6" t="s">
        <v>38217</v>
      </c>
      <c r="C11242" s="6" t="s">
        <v>7298</v>
      </c>
      <c r="D11242" s="6" t="s">
        <v>6122</v>
      </c>
      <c r="E11242" s="6" t="s">
        <v>5638</v>
      </c>
      <c r="F11242" s="6" t="s">
        <v>38218</v>
      </c>
      <c r="G11242" s="6" t="s">
        <v>38219</v>
      </c>
      <c r="H11242" s="79">
        <v>42150.045934000002</v>
      </c>
    </row>
    <row r="11243" spans="1:8" x14ac:dyDescent="0.2">
      <c r="A11243" s="6">
        <v>30309230</v>
      </c>
      <c r="B11243" s="6" t="s">
        <v>38220</v>
      </c>
      <c r="C11243" s="6" t="s">
        <v>7302</v>
      </c>
      <c r="D11243" s="6" t="s">
        <v>6122</v>
      </c>
      <c r="E11243" s="6" t="s">
        <v>5638</v>
      </c>
      <c r="F11243" s="6" t="s">
        <v>38221</v>
      </c>
      <c r="G11243" s="6" t="s">
        <v>38222</v>
      </c>
      <c r="H11243" s="79">
        <v>42150.045934000002</v>
      </c>
    </row>
    <row r="11244" spans="1:8" x14ac:dyDescent="0.2">
      <c r="A11244" s="6">
        <v>30019418</v>
      </c>
      <c r="B11244" s="6" t="s">
        <v>38223</v>
      </c>
      <c r="C11244" s="6" t="s">
        <v>7306</v>
      </c>
      <c r="D11244" s="6" t="s">
        <v>6122</v>
      </c>
      <c r="E11244" s="6" t="s">
        <v>5638</v>
      </c>
      <c r="F11244" s="6" t="s">
        <v>38224</v>
      </c>
      <c r="G11244" s="6" t="s">
        <v>38225</v>
      </c>
      <c r="H11244" s="79">
        <v>42150.045934000002</v>
      </c>
    </row>
    <row r="11245" spans="1:8" x14ac:dyDescent="0.2">
      <c r="A11245" s="6">
        <v>30392196</v>
      </c>
      <c r="B11245" s="6" t="s">
        <v>38226</v>
      </c>
      <c r="C11245" s="6" t="s">
        <v>7206</v>
      </c>
      <c r="D11245" s="6" t="s">
        <v>17969</v>
      </c>
      <c r="E11245" s="6" t="s">
        <v>5893</v>
      </c>
      <c r="F11245" s="6" t="s">
        <v>38227</v>
      </c>
      <c r="G11245" s="6" t="s">
        <v>38228</v>
      </c>
      <c r="H11245" s="79">
        <v>42216.023333999998</v>
      </c>
    </row>
    <row r="11246" spans="1:8" x14ac:dyDescent="0.2">
      <c r="A11246" s="6">
        <v>30001648</v>
      </c>
      <c r="B11246" s="6" t="s">
        <v>38229</v>
      </c>
      <c r="C11246" s="6" t="s">
        <v>7206</v>
      </c>
      <c r="D11246" s="6" t="s">
        <v>17973</v>
      </c>
      <c r="E11246" s="6" t="s">
        <v>5893</v>
      </c>
      <c r="F11246" s="6" t="s">
        <v>38230</v>
      </c>
      <c r="G11246" s="6" t="s">
        <v>38231</v>
      </c>
      <c r="H11246" s="79">
        <v>42216.023333999998</v>
      </c>
    </row>
    <row r="11247" spans="1:8" x14ac:dyDescent="0.2">
      <c r="A11247" s="6">
        <v>30113810</v>
      </c>
      <c r="B11247" s="6" t="s">
        <v>38232</v>
      </c>
      <c r="C11247" s="6" t="s">
        <v>6266</v>
      </c>
      <c r="D11247" s="6" t="s">
        <v>6338</v>
      </c>
      <c r="E11247" s="6" t="s">
        <v>5638</v>
      </c>
      <c r="F11247" s="6" t="s">
        <v>38233</v>
      </c>
      <c r="G11247" s="6" t="s">
        <v>38234</v>
      </c>
      <c r="H11247" s="79">
        <v>42236.846275999997</v>
      </c>
    </row>
    <row r="11248" spans="1:8" x14ac:dyDescent="0.2">
      <c r="A11248" s="6">
        <v>30327719</v>
      </c>
      <c r="B11248" s="6" t="s">
        <v>38235</v>
      </c>
      <c r="C11248" s="6" t="s">
        <v>6270</v>
      </c>
      <c r="D11248" s="6" t="s">
        <v>6338</v>
      </c>
      <c r="E11248" s="6" t="s">
        <v>5638</v>
      </c>
      <c r="F11248" s="6" t="s">
        <v>38236</v>
      </c>
      <c r="G11248" s="6" t="s">
        <v>38237</v>
      </c>
      <c r="H11248" s="79">
        <v>42236.846275999997</v>
      </c>
    </row>
    <row r="11249" spans="1:8" x14ac:dyDescent="0.2">
      <c r="A11249" s="6">
        <v>30165643</v>
      </c>
      <c r="B11249" s="6" t="s">
        <v>38238</v>
      </c>
      <c r="C11249" s="6" t="s">
        <v>7131</v>
      </c>
      <c r="D11249" s="6" t="s">
        <v>6338</v>
      </c>
      <c r="E11249" s="6" t="s">
        <v>5638</v>
      </c>
      <c r="F11249" s="6" t="s">
        <v>38239</v>
      </c>
      <c r="G11249" s="6" t="s">
        <v>38240</v>
      </c>
      <c r="H11249" s="79">
        <v>42236.846275999997</v>
      </c>
    </row>
    <row r="11250" spans="1:8" x14ac:dyDescent="0.2">
      <c r="A11250" s="6">
        <v>30394841</v>
      </c>
      <c r="B11250" s="6" t="s">
        <v>38241</v>
      </c>
      <c r="C11250" s="6" t="s">
        <v>7135</v>
      </c>
      <c r="D11250" s="6" t="s">
        <v>6338</v>
      </c>
      <c r="E11250" s="6" t="s">
        <v>5638</v>
      </c>
      <c r="F11250" s="6" t="s">
        <v>38242</v>
      </c>
      <c r="G11250" s="6" t="s">
        <v>38243</v>
      </c>
      <c r="H11250" s="79">
        <v>42236.846275999997</v>
      </c>
    </row>
    <row r="11251" spans="1:8" x14ac:dyDescent="0.2">
      <c r="A11251" s="6">
        <v>30173563</v>
      </c>
      <c r="B11251" s="6" t="s">
        <v>38244</v>
      </c>
      <c r="C11251" s="6" t="s">
        <v>7139</v>
      </c>
      <c r="D11251" s="6" t="s">
        <v>6338</v>
      </c>
      <c r="E11251" s="6" t="s">
        <v>5638</v>
      </c>
      <c r="F11251" s="6" t="s">
        <v>38245</v>
      </c>
      <c r="G11251" s="6" t="s">
        <v>38246</v>
      </c>
      <c r="H11251" s="79">
        <v>42236.846275999997</v>
      </c>
    </row>
    <row r="11252" spans="1:8" x14ac:dyDescent="0.2">
      <c r="A11252" s="6">
        <v>30380598</v>
      </c>
      <c r="B11252" s="6" t="s">
        <v>38247</v>
      </c>
      <c r="C11252" s="6" t="s">
        <v>7143</v>
      </c>
      <c r="D11252" s="6" t="s">
        <v>6338</v>
      </c>
      <c r="E11252" s="6" t="s">
        <v>5638</v>
      </c>
      <c r="F11252" s="6" t="s">
        <v>38248</v>
      </c>
      <c r="G11252" s="6" t="s">
        <v>38249</v>
      </c>
      <c r="H11252" s="79">
        <v>42236.846275999997</v>
      </c>
    </row>
    <row r="11253" spans="1:8" x14ac:dyDescent="0.2">
      <c r="A11253" s="6">
        <v>30103297</v>
      </c>
      <c r="B11253" s="6" t="s">
        <v>38250</v>
      </c>
      <c r="C11253" s="6" t="s">
        <v>7147</v>
      </c>
      <c r="D11253" s="6" t="s">
        <v>6338</v>
      </c>
      <c r="E11253" s="6" t="s">
        <v>5638</v>
      </c>
      <c r="F11253" s="6" t="s">
        <v>38251</v>
      </c>
      <c r="G11253" s="6" t="s">
        <v>38252</v>
      </c>
      <c r="H11253" s="79">
        <v>42236.846275999997</v>
      </c>
    </row>
    <row r="11254" spans="1:8" x14ac:dyDescent="0.2">
      <c r="A11254" s="6">
        <v>30256412</v>
      </c>
      <c r="B11254" s="6" t="s">
        <v>38253</v>
      </c>
      <c r="C11254" s="6" t="s">
        <v>7151</v>
      </c>
      <c r="D11254" s="6" t="s">
        <v>6338</v>
      </c>
      <c r="E11254" s="6" t="s">
        <v>5638</v>
      </c>
      <c r="F11254" s="6" t="s">
        <v>38254</v>
      </c>
      <c r="G11254" s="6" t="s">
        <v>38255</v>
      </c>
      <c r="H11254" s="79">
        <v>42236.846275999997</v>
      </c>
    </row>
    <row r="11255" spans="1:8" x14ac:dyDescent="0.2">
      <c r="A11255" s="6">
        <v>30036992</v>
      </c>
      <c r="B11255" s="6" t="s">
        <v>38256</v>
      </c>
      <c r="C11255" s="6" t="s">
        <v>7155</v>
      </c>
      <c r="D11255" s="6" t="s">
        <v>6338</v>
      </c>
      <c r="E11255" s="6" t="s">
        <v>5638</v>
      </c>
      <c r="F11255" s="6" t="s">
        <v>38257</v>
      </c>
      <c r="G11255" s="6" t="s">
        <v>38258</v>
      </c>
      <c r="H11255" s="79">
        <v>42236.846275999997</v>
      </c>
    </row>
    <row r="11256" spans="1:8" x14ac:dyDescent="0.2">
      <c r="A11256" s="6">
        <v>30231529</v>
      </c>
      <c r="B11256" s="6" t="s">
        <v>38259</v>
      </c>
      <c r="C11256" s="6" t="s">
        <v>6126</v>
      </c>
      <c r="D11256" s="6" t="s">
        <v>19176</v>
      </c>
      <c r="E11256" s="6" t="s">
        <v>5893</v>
      </c>
      <c r="F11256" s="6" t="s">
        <v>38260</v>
      </c>
      <c r="G11256" s="6" t="s">
        <v>38261</v>
      </c>
      <c r="H11256" s="79">
        <v>42460.592876000002</v>
      </c>
    </row>
    <row r="11257" spans="1:8" x14ac:dyDescent="0.2">
      <c r="A11257" s="6">
        <v>30205172</v>
      </c>
      <c r="B11257" s="6" t="s">
        <v>38262</v>
      </c>
      <c r="C11257" s="6" t="s">
        <v>6126</v>
      </c>
      <c r="D11257" s="6" t="s">
        <v>19180</v>
      </c>
      <c r="E11257" s="6" t="s">
        <v>5893</v>
      </c>
      <c r="F11257" s="6" t="s">
        <v>38263</v>
      </c>
      <c r="G11257" s="6" t="s">
        <v>38264</v>
      </c>
      <c r="H11257" s="79">
        <v>42460.592876000002</v>
      </c>
    </row>
    <row r="11258" spans="1:8" x14ac:dyDescent="0.2">
      <c r="A11258" s="6">
        <v>30237343</v>
      </c>
      <c r="B11258" s="6" t="s">
        <v>38265</v>
      </c>
      <c r="C11258" s="6" t="s">
        <v>5917</v>
      </c>
      <c r="D11258" s="6" t="s">
        <v>6744</v>
      </c>
      <c r="E11258" s="6" t="s">
        <v>5638</v>
      </c>
      <c r="F11258" s="6" t="s">
        <v>38266</v>
      </c>
      <c r="G11258" s="6" t="s">
        <v>38267</v>
      </c>
      <c r="H11258" s="79">
        <v>42608.407245000002</v>
      </c>
    </row>
    <row r="11259" spans="1:8" x14ac:dyDescent="0.2">
      <c r="A11259" s="6">
        <v>30070018</v>
      </c>
      <c r="B11259" s="6" t="s">
        <v>38268</v>
      </c>
      <c r="C11259" s="6" t="s">
        <v>5921</v>
      </c>
      <c r="D11259" s="6" t="s">
        <v>6744</v>
      </c>
      <c r="E11259" s="6" t="s">
        <v>5638</v>
      </c>
      <c r="F11259" s="6" t="s">
        <v>38269</v>
      </c>
      <c r="G11259" s="6" t="s">
        <v>38270</v>
      </c>
      <c r="H11259" s="79">
        <v>42608.407245000002</v>
      </c>
    </row>
    <row r="11260" spans="1:8" x14ac:dyDescent="0.2">
      <c r="A11260" s="6">
        <v>30220872</v>
      </c>
      <c r="B11260" s="6" t="s">
        <v>38271</v>
      </c>
      <c r="C11260" s="6" t="s">
        <v>5925</v>
      </c>
      <c r="D11260" s="6" t="s">
        <v>6744</v>
      </c>
      <c r="E11260" s="6" t="s">
        <v>5638</v>
      </c>
      <c r="F11260" s="6" t="s">
        <v>38272</v>
      </c>
      <c r="G11260" s="6" t="s">
        <v>38273</v>
      </c>
      <c r="H11260" s="79">
        <v>42608.407245000002</v>
      </c>
    </row>
    <row r="11261" spans="1:8" x14ac:dyDescent="0.2">
      <c r="A11261" s="6">
        <v>30143105</v>
      </c>
      <c r="B11261" s="6" t="s">
        <v>38274</v>
      </c>
      <c r="C11261" s="6" t="s">
        <v>5929</v>
      </c>
      <c r="D11261" s="6" t="s">
        <v>6744</v>
      </c>
      <c r="E11261" s="6" t="s">
        <v>5638</v>
      </c>
      <c r="F11261" s="6" t="s">
        <v>38275</v>
      </c>
      <c r="G11261" s="6" t="s">
        <v>38276</v>
      </c>
      <c r="H11261" s="79">
        <v>42608.407245000002</v>
      </c>
    </row>
    <row r="11262" spans="1:8" x14ac:dyDescent="0.2">
      <c r="A11262" s="6">
        <v>30173231</v>
      </c>
      <c r="B11262" s="6" t="s">
        <v>38277</v>
      </c>
      <c r="C11262" s="6" t="s">
        <v>7210</v>
      </c>
      <c r="D11262" s="6" t="s">
        <v>17969</v>
      </c>
      <c r="E11262" s="6" t="s">
        <v>5893</v>
      </c>
      <c r="F11262" s="6" t="s">
        <v>38278</v>
      </c>
      <c r="G11262" s="6" t="s">
        <v>38279</v>
      </c>
      <c r="H11262" s="79">
        <v>42642.385254000001</v>
      </c>
    </row>
    <row r="11263" spans="1:8" x14ac:dyDescent="0.2">
      <c r="A11263" s="6">
        <v>30235472</v>
      </c>
      <c r="B11263" s="6" t="s">
        <v>38280</v>
      </c>
      <c r="C11263" s="6" t="s">
        <v>7210</v>
      </c>
      <c r="D11263" s="6" t="s">
        <v>17973</v>
      </c>
      <c r="E11263" s="6" t="s">
        <v>5893</v>
      </c>
      <c r="F11263" s="6" t="s">
        <v>38281</v>
      </c>
      <c r="G11263" s="6" t="s">
        <v>38282</v>
      </c>
      <c r="H11263" s="79">
        <v>42642.385254000001</v>
      </c>
    </row>
    <row r="11264" spans="1:8" x14ac:dyDescent="0.2">
      <c r="A11264" s="6">
        <v>30208024</v>
      </c>
      <c r="B11264" s="6" t="s">
        <v>38283</v>
      </c>
      <c r="C11264" s="6" t="s">
        <v>7310</v>
      </c>
      <c r="D11264" s="6" t="s">
        <v>6122</v>
      </c>
      <c r="E11264" s="6" t="s">
        <v>5638</v>
      </c>
      <c r="F11264" s="6" t="s">
        <v>38284</v>
      </c>
      <c r="G11264" s="6" t="s">
        <v>38285</v>
      </c>
      <c r="H11264" s="79">
        <v>42685.186234000001</v>
      </c>
    </row>
    <row r="11265" spans="1:8" x14ac:dyDescent="0.2">
      <c r="A11265" s="6">
        <v>30370515</v>
      </c>
      <c r="B11265" s="6" t="s">
        <v>38286</v>
      </c>
      <c r="C11265" s="6" t="s">
        <v>7314</v>
      </c>
      <c r="D11265" s="6" t="s">
        <v>6122</v>
      </c>
      <c r="E11265" s="6" t="s">
        <v>5638</v>
      </c>
      <c r="F11265" s="6" t="s">
        <v>38287</v>
      </c>
      <c r="G11265" s="6" t="s">
        <v>38288</v>
      </c>
      <c r="H11265" s="79">
        <v>42685.186234000001</v>
      </c>
    </row>
    <row r="11266" spans="1:8" x14ac:dyDescent="0.2">
      <c r="A11266" s="6">
        <v>30103866</v>
      </c>
      <c r="B11266" s="6" t="s">
        <v>38289</v>
      </c>
      <c r="C11266" s="6" t="s">
        <v>7318</v>
      </c>
      <c r="D11266" s="6" t="s">
        <v>6122</v>
      </c>
      <c r="E11266" s="6" t="s">
        <v>5638</v>
      </c>
      <c r="F11266" s="6" t="s">
        <v>38290</v>
      </c>
      <c r="G11266" s="6" t="s">
        <v>38291</v>
      </c>
      <c r="H11266" s="79">
        <v>42685.186234000001</v>
      </c>
    </row>
    <row r="11267" spans="1:8" x14ac:dyDescent="0.2">
      <c r="A11267" s="6">
        <v>30379234</v>
      </c>
      <c r="B11267" s="6" t="s">
        <v>38292</v>
      </c>
      <c r="C11267" s="6" t="s">
        <v>7322</v>
      </c>
      <c r="D11267" s="6" t="s">
        <v>6122</v>
      </c>
      <c r="E11267" s="6" t="s">
        <v>5638</v>
      </c>
      <c r="F11267" s="6" t="s">
        <v>38293</v>
      </c>
      <c r="G11267" s="6" t="s">
        <v>38294</v>
      </c>
      <c r="H11267" s="79">
        <v>42685.186234000001</v>
      </c>
    </row>
    <row r="11268" spans="1:8" x14ac:dyDescent="0.2">
      <c r="A11268" s="6">
        <v>30108012</v>
      </c>
      <c r="B11268" s="6" t="s">
        <v>38295</v>
      </c>
      <c r="C11268" s="6" t="s">
        <v>7246</v>
      </c>
      <c r="D11268" s="6" t="s">
        <v>17993</v>
      </c>
      <c r="E11268" s="6" t="s">
        <v>15819</v>
      </c>
      <c r="F11268" s="6" t="s">
        <v>38296</v>
      </c>
      <c r="G11268" s="6" t="s">
        <v>38297</v>
      </c>
      <c r="H11268" s="79">
        <v>42853.115984999997</v>
      </c>
    </row>
    <row r="11269" spans="1:8" x14ac:dyDescent="0.2">
      <c r="A11269" s="6">
        <v>30376198</v>
      </c>
      <c r="B11269" s="6" t="s">
        <v>38298</v>
      </c>
      <c r="C11269" s="6" t="s">
        <v>7214</v>
      </c>
      <c r="D11269" s="6" t="s">
        <v>17969</v>
      </c>
      <c r="E11269" s="6" t="s">
        <v>5893</v>
      </c>
      <c r="F11269" s="6" t="s">
        <v>38299</v>
      </c>
      <c r="G11269" s="6" t="s">
        <v>38300</v>
      </c>
      <c r="H11269" s="79">
        <v>42863.396094999996</v>
      </c>
    </row>
    <row r="11270" spans="1:8" x14ac:dyDescent="0.2">
      <c r="A11270" s="6">
        <v>30114678</v>
      </c>
      <c r="B11270" s="6" t="s">
        <v>38301</v>
      </c>
      <c r="C11270" s="6" t="s">
        <v>7214</v>
      </c>
      <c r="D11270" s="6" t="s">
        <v>17973</v>
      </c>
      <c r="E11270" s="6" t="s">
        <v>5893</v>
      </c>
      <c r="F11270" s="6" t="s">
        <v>38302</v>
      </c>
      <c r="G11270" s="6" t="s">
        <v>38303</v>
      </c>
      <c r="H11270" s="79">
        <v>42863.396094999996</v>
      </c>
    </row>
    <row r="11271" spans="1:8" x14ac:dyDescent="0.2">
      <c r="A11271" s="6">
        <v>30121838</v>
      </c>
      <c r="B11271" s="6" t="s">
        <v>38304</v>
      </c>
      <c r="C11271" s="6" t="s">
        <v>5897</v>
      </c>
      <c r="D11271" s="6" t="s">
        <v>18868</v>
      </c>
      <c r="E11271" s="6" t="s">
        <v>5638</v>
      </c>
      <c r="F11271" s="6" t="s">
        <v>38305</v>
      </c>
      <c r="G11271" s="6" t="s">
        <v>38306</v>
      </c>
      <c r="H11271" s="79">
        <v>43350.894110000001</v>
      </c>
    </row>
    <row r="11272" spans="1:8" x14ac:dyDescent="0.2">
      <c r="A11272" s="6">
        <v>30056855</v>
      </c>
      <c r="B11272" s="6" t="s">
        <v>38307</v>
      </c>
      <c r="C11272" s="6" t="s">
        <v>6851</v>
      </c>
      <c r="D11272" s="6" t="s">
        <v>17969</v>
      </c>
      <c r="E11272" s="6" t="s">
        <v>5893</v>
      </c>
      <c r="F11272" s="6" t="s">
        <v>38308</v>
      </c>
      <c r="G11272" s="6" t="s">
        <v>38309</v>
      </c>
      <c r="H11272" s="79">
        <v>43350.894110000001</v>
      </c>
    </row>
    <row r="11273" spans="1:8" x14ac:dyDescent="0.2">
      <c r="A11273" s="6">
        <v>30370877</v>
      </c>
      <c r="B11273" s="6" t="s">
        <v>38310</v>
      </c>
      <c r="C11273" s="6" t="s">
        <v>6851</v>
      </c>
      <c r="D11273" s="6" t="s">
        <v>17973</v>
      </c>
      <c r="E11273" s="6" t="s">
        <v>5893</v>
      </c>
      <c r="F11273" s="6" t="s">
        <v>38311</v>
      </c>
      <c r="G11273" s="6" t="s">
        <v>38312</v>
      </c>
      <c r="H11273" s="79">
        <v>43350.894110000001</v>
      </c>
    </row>
    <row r="11274" spans="1:8" x14ac:dyDescent="0.2">
      <c r="A11274" s="6">
        <v>30054601</v>
      </c>
      <c r="B11274" s="6" t="s">
        <v>38313</v>
      </c>
      <c r="C11274" s="6" t="s">
        <v>8436</v>
      </c>
      <c r="D11274" s="6" t="s">
        <v>6338</v>
      </c>
      <c r="E11274" s="6" t="s">
        <v>5638</v>
      </c>
      <c r="F11274" s="6" t="s">
        <v>38314</v>
      </c>
      <c r="G11274" s="6" t="s">
        <v>38315</v>
      </c>
      <c r="H11274" s="79">
        <v>43492.406294</v>
      </c>
    </row>
    <row r="11275" spans="1:8" x14ac:dyDescent="0.2">
      <c r="A11275" s="6">
        <v>30023982</v>
      </c>
      <c r="B11275" s="6" t="s">
        <v>38316</v>
      </c>
      <c r="C11275" s="6" t="s">
        <v>8440</v>
      </c>
      <c r="D11275" s="6" t="s">
        <v>6338</v>
      </c>
      <c r="E11275" s="6" t="s">
        <v>5638</v>
      </c>
      <c r="F11275" s="6" t="s">
        <v>38317</v>
      </c>
      <c r="G11275" s="6" t="s">
        <v>38318</v>
      </c>
      <c r="H11275" s="79">
        <v>43492.406294</v>
      </c>
    </row>
    <row r="11276" spans="1:8" x14ac:dyDescent="0.2">
      <c r="A11276" s="6">
        <v>30260695</v>
      </c>
      <c r="B11276" s="6" t="s">
        <v>38319</v>
      </c>
      <c r="C11276" s="6" t="s">
        <v>7106</v>
      </c>
      <c r="D11276" s="6" t="s">
        <v>6338</v>
      </c>
      <c r="E11276" s="6" t="s">
        <v>5638</v>
      </c>
      <c r="F11276" s="6" t="s">
        <v>38320</v>
      </c>
      <c r="G11276" s="6" t="s">
        <v>38321</v>
      </c>
      <c r="H11276" s="79">
        <v>43492.406294</v>
      </c>
    </row>
    <row r="11277" spans="1:8" x14ac:dyDescent="0.2">
      <c r="A11277" s="6">
        <v>30134101</v>
      </c>
      <c r="B11277" s="6" t="s">
        <v>38322</v>
      </c>
      <c r="C11277" s="6" t="s">
        <v>6246</v>
      </c>
      <c r="D11277" s="6" t="s">
        <v>6338</v>
      </c>
      <c r="E11277" s="6" t="s">
        <v>5638</v>
      </c>
      <c r="F11277" s="6" t="s">
        <v>38323</v>
      </c>
      <c r="G11277" s="6" t="s">
        <v>38324</v>
      </c>
      <c r="H11277" s="79">
        <v>43492.406294</v>
      </c>
    </row>
    <row r="11278" spans="1:8" x14ac:dyDescent="0.2">
      <c r="A11278" s="6">
        <v>30281311</v>
      </c>
      <c r="B11278" s="6" t="s">
        <v>38325</v>
      </c>
      <c r="C11278" s="6" t="s">
        <v>6250</v>
      </c>
      <c r="D11278" s="6" t="s">
        <v>6338</v>
      </c>
      <c r="E11278" s="6" t="s">
        <v>5638</v>
      </c>
      <c r="F11278" s="6" t="s">
        <v>38326</v>
      </c>
      <c r="G11278" s="6" t="s">
        <v>38327</v>
      </c>
      <c r="H11278" s="79">
        <v>43492.406294</v>
      </c>
    </row>
    <row r="11279" spans="1:8" x14ac:dyDescent="0.2">
      <c r="A11279" s="6">
        <v>30040576</v>
      </c>
      <c r="B11279" s="6" t="s">
        <v>38328</v>
      </c>
      <c r="C11279" s="6" t="s">
        <v>6254</v>
      </c>
      <c r="D11279" s="6" t="s">
        <v>6338</v>
      </c>
      <c r="E11279" s="6" t="s">
        <v>5638</v>
      </c>
      <c r="F11279" s="6" t="s">
        <v>38329</v>
      </c>
      <c r="G11279" s="6" t="s">
        <v>38330</v>
      </c>
      <c r="H11279" s="79">
        <v>43492.406294</v>
      </c>
    </row>
    <row r="11280" spans="1:8" x14ac:dyDescent="0.2">
      <c r="A11280" s="6">
        <v>30039427</v>
      </c>
      <c r="B11280" s="6" t="s">
        <v>38331</v>
      </c>
      <c r="C11280" s="6" t="s">
        <v>6258</v>
      </c>
      <c r="D11280" s="6" t="s">
        <v>6338</v>
      </c>
      <c r="E11280" s="6" t="s">
        <v>5638</v>
      </c>
      <c r="F11280" s="6" t="s">
        <v>38332</v>
      </c>
      <c r="G11280" s="6" t="s">
        <v>38333</v>
      </c>
      <c r="H11280" s="79">
        <v>43492.406294</v>
      </c>
    </row>
    <row r="11281" spans="1:8" x14ac:dyDescent="0.2">
      <c r="A11281" s="6">
        <v>30342433</v>
      </c>
      <c r="B11281" s="6" t="s">
        <v>38334</v>
      </c>
      <c r="C11281" s="6" t="s">
        <v>38335</v>
      </c>
      <c r="D11281" s="6" t="s">
        <v>11444</v>
      </c>
      <c r="E11281" s="6" t="s">
        <v>5893</v>
      </c>
      <c r="F11281" s="6" t="s">
        <v>38336</v>
      </c>
      <c r="G11281" s="6" t="s">
        <v>38337</v>
      </c>
      <c r="H11281" s="79">
        <v>43492.406294</v>
      </c>
    </row>
    <row r="11282" spans="1:8" x14ac:dyDescent="0.2">
      <c r="A11282" s="6">
        <v>30208479</v>
      </c>
      <c r="B11282" s="6" t="s">
        <v>38338</v>
      </c>
      <c r="C11282" s="6" t="s">
        <v>6258</v>
      </c>
      <c r="D11282" s="6" t="s">
        <v>11588</v>
      </c>
      <c r="E11282" s="6" t="s">
        <v>5893</v>
      </c>
      <c r="F11282" s="6" t="s">
        <v>38339</v>
      </c>
      <c r="G11282" s="6" t="s">
        <v>38340</v>
      </c>
      <c r="H11282" s="79">
        <v>43492.406294</v>
      </c>
    </row>
    <row r="11283" spans="1:8" x14ac:dyDescent="0.2">
      <c r="A11283" s="6">
        <v>30452207</v>
      </c>
      <c r="B11283" s="6" t="s">
        <v>38341</v>
      </c>
      <c r="C11283" s="6" t="s">
        <v>6262</v>
      </c>
      <c r="D11283" s="6" t="s">
        <v>11588</v>
      </c>
      <c r="E11283" s="6" t="s">
        <v>5893</v>
      </c>
      <c r="F11283" s="6" t="s">
        <v>38342</v>
      </c>
      <c r="G11283" s="6" t="s">
        <v>38343</v>
      </c>
      <c r="H11283" s="79">
        <v>43492.406294</v>
      </c>
    </row>
    <row r="11284" spans="1:8" x14ac:dyDescent="0.2">
      <c r="A11284" s="6">
        <v>30172896</v>
      </c>
      <c r="B11284" s="6" t="s">
        <v>38344</v>
      </c>
      <c r="C11284" s="6" t="s">
        <v>6266</v>
      </c>
      <c r="D11284" s="6" t="s">
        <v>11588</v>
      </c>
      <c r="E11284" s="6" t="s">
        <v>5893</v>
      </c>
      <c r="F11284" s="6" t="s">
        <v>38345</v>
      </c>
      <c r="G11284" s="6" t="s">
        <v>38346</v>
      </c>
      <c r="H11284" s="79">
        <v>43492.406294</v>
      </c>
    </row>
    <row r="11285" spans="1:8" x14ac:dyDescent="0.2">
      <c r="A11285" s="6">
        <v>30439079</v>
      </c>
      <c r="B11285" s="6" t="s">
        <v>38347</v>
      </c>
      <c r="C11285" s="6" t="s">
        <v>38348</v>
      </c>
      <c r="D11285" s="6" t="s">
        <v>11588</v>
      </c>
      <c r="E11285" s="6" t="s">
        <v>5893</v>
      </c>
      <c r="F11285" s="6" t="s">
        <v>38349</v>
      </c>
      <c r="G11285" s="6" t="s">
        <v>38350</v>
      </c>
      <c r="H11285" s="79">
        <v>43492.406294</v>
      </c>
    </row>
    <row r="11286" spans="1:8" x14ac:dyDescent="0.2">
      <c r="A11286" s="6">
        <v>30015940</v>
      </c>
      <c r="B11286" s="6" t="s">
        <v>38351</v>
      </c>
      <c r="C11286" s="6" t="s">
        <v>7131</v>
      </c>
      <c r="D11286" s="6" t="s">
        <v>11588</v>
      </c>
      <c r="E11286" s="6" t="s">
        <v>5893</v>
      </c>
      <c r="F11286" s="6" t="s">
        <v>38352</v>
      </c>
      <c r="G11286" s="6" t="s">
        <v>38353</v>
      </c>
      <c r="H11286" s="79">
        <v>43492.406294</v>
      </c>
    </row>
    <row r="11287" spans="1:8" x14ac:dyDescent="0.2">
      <c r="A11287" s="6">
        <v>30272633</v>
      </c>
      <c r="B11287" s="6" t="s">
        <v>38354</v>
      </c>
      <c r="C11287" s="6" t="s">
        <v>5785</v>
      </c>
      <c r="D11287" s="6" t="s">
        <v>18870</v>
      </c>
      <c r="E11287" s="6" t="s">
        <v>5638</v>
      </c>
      <c r="F11287" s="6" t="s">
        <v>38355</v>
      </c>
      <c r="G11287" s="6" t="s">
        <v>38356</v>
      </c>
      <c r="H11287" s="79">
        <v>43528.817939</v>
      </c>
    </row>
    <row r="11288" spans="1:8" x14ac:dyDescent="0.2">
      <c r="A11288" s="6">
        <v>30320830</v>
      </c>
      <c r="B11288" s="6" t="s">
        <v>38357</v>
      </c>
      <c r="C11288" s="6" t="s">
        <v>5785</v>
      </c>
      <c r="D11288" s="6" t="s">
        <v>18874</v>
      </c>
      <c r="E11288" s="6" t="s">
        <v>5638</v>
      </c>
      <c r="F11288" s="6" t="s">
        <v>38358</v>
      </c>
      <c r="G11288" s="6" t="s">
        <v>38359</v>
      </c>
      <c r="H11288" s="79">
        <v>43528.817939</v>
      </c>
    </row>
    <row r="11289" spans="1:8" x14ac:dyDescent="0.2">
      <c r="A11289" s="6">
        <v>30095130</v>
      </c>
      <c r="B11289" s="6" t="s">
        <v>38360</v>
      </c>
      <c r="C11289" s="6" t="s">
        <v>5714</v>
      </c>
      <c r="D11289" s="6" t="s">
        <v>19180</v>
      </c>
      <c r="E11289" s="6" t="s">
        <v>5893</v>
      </c>
      <c r="F11289" s="6" t="s">
        <v>38361</v>
      </c>
      <c r="G11289" s="6" t="s">
        <v>38362</v>
      </c>
      <c r="H11289" s="79">
        <v>43601.439990999999</v>
      </c>
    </row>
    <row r="11290" spans="1:8" x14ac:dyDescent="0.2">
      <c r="A11290" s="6">
        <v>30201189</v>
      </c>
      <c r="B11290" s="6" t="s">
        <v>38363</v>
      </c>
      <c r="C11290" s="6" t="s">
        <v>6580</v>
      </c>
      <c r="D11290" s="6" t="s">
        <v>11449</v>
      </c>
      <c r="E11290" s="6" t="s">
        <v>5638</v>
      </c>
      <c r="F11290" s="6" t="s">
        <v>38364</v>
      </c>
      <c r="G11290" s="6" t="s">
        <v>38365</v>
      </c>
      <c r="H11290" s="79">
        <v>43710.447828999997</v>
      </c>
    </row>
    <row r="11291" spans="1:8" x14ac:dyDescent="0.2">
      <c r="A11291" s="6">
        <v>30023630</v>
      </c>
      <c r="B11291" s="6" t="s">
        <v>38366</v>
      </c>
      <c r="C11291" s="6" t="s">
        <v>6584</v>
      </c>
      <c r="D11291" s="6" t="s">
        <v>11449</v>
      </c>
      <c r="E11291" s="6" t="s">
        <v>5638</v>
      </c>
      <c r="F11291" s="6" t="s">
        <v>38367</v>
      </c>
      <c r="G11291" s="6" t="s">
        <v>38368</v>
      </c>
      <c r="H11291" s="79">
        <v>43710.447828999997</v>
      </c>
    </row>
    <row r="11292" spans="1:8" x14ac:dyDescent="0.2">
      <c r="A11292" s="6">
        <v>30221475</v>
      </c>
      <c r="B11292" s="6" t="s">
        <v>38369</v>
      </c>
      <c r="C11292" s="6" t="s">
        <v>6588</v>
      </c>
      <c r="D11292" s="6" t="s">
        <v>11449</v>
      </c>
      <c r="E11292" s="6" t="s">
        <v>5638</v>
      </c>
      <c r="F11292" s="6" t="s">
        <v>38370</v>
      </c>
      <c r="G11292" s="6" t="s">
        <v>38371</v>
      </c>
      <c r="H11292" s="79">
        <v>43710.447828999997</v>
      </c>
    </row>
    <row r="11293" spans="1:8" x14ac:dyDescent="0.2">
      <c r="A11293" s="6">
        <v>30382529</v>
      </c>
      <c r="B11293" s="6" t="s">
        <v>38372</v>
      </c>
      <c r="C11293" s="6" t="s">
        <v>6592</v>
      </c>
      <c r="D11293" s="6" t="s">
        <v>11449</v>
      </c>
      <c r="E11293" s="6" t="s">
        <v>5638</v>
      </c>
      <c r="F11293" s="6" t="s">
        <v>38373</v>
      </c>
      <c r="G11293" s="6" t="s">
        <v>38374</v>
      </c>
      <c r="H11293" s="79">
        <v>43710.447828999997</v>
      </c>
    </row>
    <row r="11294" spans="1:8" x14ac:dyDescent="0.2">
      <c r="A11294" s="6">
        <v>30414013</v>
      </c>
      <c r="B11294" s="6" t="s">
        <v>38375</v>
      </c>
      <c r="C11294" s="6" t="s">
        <v>8658</v>
      </c>
      <c r="D11294" s="6" t="s">
        <v>13301</v>
      </c>
      <c r="E11294" s="6" t="s">
        <v>5638</v>
      </c>
      <c r="F11294" s="6" t="s">
        <v>38376</v>
      </c>
      <c r="G11294" s="6" t="s">
        <v>38377</v>
      </c>
      <c r="H11294" s="79">
        <v>44272.877047000002</v>
      </c>
    </row>
    <row r="11295" spans="1:8" x14ac:dyDescent="0.2">
      <c r="A11295" s="6">
        <v>30328910</v>
      </c>
      <c r="B11295" s="6" t="s">
        <v>38378</v>
      </c>
      <c r="C11295" s="6" t="s">
        <v>8073</v>
      </c>
      <c r="D11295" s="6" t="s">
        <v>6744</v>
      </c>
      <c r="E11295" s="6" t="s">
        <v>5638</v>
      </c>
      <c r="F11295" s="6" t="s">
        <v>38379</v>
      </c>
      <c r="G11295" s="6" t="s">
        <v>38380</v>
      </c>
      <c r="H11295" s="79">
        <v>44439.848222000001</v>
      </c>
    </row>
    <row r="11296" spans="1:8" x14ac:dyDescent="0.2">
      <c r="A11296" s="6">
        <v>30023829</v>
      </c>
      <c r="B11296" s="6" t="s">
        <v>38381</v>
      </c>
      <c r="C11296" s="6" t="s">
        <v>8077</v>
      </c>
      <c r="D11296" s="6" t="s">
        <v>6744</v>
      </c>
      <c r="E11296" s="6" t="s">
        <v>5638</v>
      </c>
      <c r="F11296" s="6" t="s">
        <v>38382</v>
      </c>
      <c r="G11296" s="6" t="s">
        <v>38383</v>
      </c>
      <c r="H11296" s="79">
        <v>44439.848222000001</v>
      </c>
    </row>
    <row r="11297" spans="1:8" x14ac:dyDescent="0.2">
      <c r="A11297" s="6">
        <v>30335367</v>
      </c>
      <c r="B11297" s="6" t="s">
        <v>38384</v>
      </c>
      <c r="C11297" s="6" t="s">
        <v>8081</v>
      </c>
      <c r="D11297" s="6" t="s">
        <v>6744</v>
      </c>
      <c r="E11297" s="6" t="s">
        <v>5638</v>
      </c>
      <c r="F11297" s="6" t="s">
        <v>38385</v>
      </c>
      <c r="G11297" s="6" t="s">
        <v>38386</v>
      </c>
      <c r="H11297" s="79">
        <v>44439.848222000001</v>
      </c>
    </row>
    <row r="11298" spans="1:8" x14ac:dyDescent="0.2">
      <c r="A11298" s="6">
        <v>30127316</v>
      </c>
      <c r="B11298" s="6" t="s">
        <v>38387</v>
      </c>
      <c r="C11298" s="6" t="s">
        <v>8085</v>
      </c>
      <c r="D11298" s="6" t="s">
        <v>6744</v>
      </c>
      <c r="E11298" s="6" t="s">
        <v>5638</v>
      </c>
      <c r="F11298" s="6" t="s">
        <v>38388</v>
      </c>
      <c r="G11298" s="6" t="s">
        <v>38389</v>
      </c>
      <c r="H11298" s="79">
        <v>44439.848222000001</v>
      </c>
    </row>
    <row r="11299" spans="1:8" x14ac:dyDescent="0.2">
      <c r="A11299" s="6">
        <v>30403708</v>
      </c>
      <c r="B11299" s="6" t="s">
        <v>38390</v>
      </c>
      <c r="C11299" s="6" t="s">
        <v>5891</v>
      </c>
      <c r="D11299" s="6" t="s">
        <v>6744</v>
      </c>
      <c r="E11299" s="6" t="s">
        <v>5638</v>
      </c>
      <c r="F11299" s="6" t="s">
        <v>38391</v>
      </c>
      <c r="G11299" s="6" t="s">
        <v>38392</v>
      </c>
      <c r="H11299" s="79">
        <v>44439.848222000001</v>
      </c>
    </row>
    <row r="11300" spans="1:8" x14ac:dyDescent="0.2">
      <c r="A11300" s="6">
        <v>30017391</v>
      </c>
      <c r="B11300" s="6" t="s">
        <v>38393</v>
      </c>
      <c r="C11300" s="6" t="s">
        <v>8209</v>
      </c>
      <c r="D11300" s="6" t="s">
        <v>18870</v>
      </c>
      <c r="E11300" s="6" t="s">
        <v>5638</v>
      </c>
      <c r="F11300" s="6" t="s">
        <v>38394</v>
      </c>
      <c r="G11300" s="6" t="s">
        <v>38395</v>
      </c>
      <c r="H11300" s="79">
        <v>44550.838564999998</v>
      </c>
    </row>
    <row r="11301" spans="1:8" x14ac:dyDescent="0.2">
      <c r="A11301" s="6">
        <v>30260092</v>
      </c>
      <c r="B11301" s="6" t="s">
        <v>38396</v>
      </c>
      <c r="C11301" s="6" t="s">
        <v>8213</v>
      </c>
      <c r="D11301" s="6" t="s">
        <v>18870</v>
      </c>
      <c r="E11301" s="6" t="s">
        <v>5638</v>
      </c>
      <c r="F11301" s="6" t="s">
        <v>38397</v>
      </c>
      <c r="G11301" s="6" t="s">
        <v>38398</v>
      </c>
      <c r="H11301" s="79">
        <v>44550.838564999998</v>
      </c>
    </row>
    <row r="11302" spans="1:8" x14ac:dyDescent="0.2">
      <c r="A11302" s="6">
        <v>30283181</v>
      </c>
      <c r="B11302" s="6" t="s">
        <v>38399</v>
      </c>
      <c r="C11302" s="6" t="s">
        <v>8209</v>
      </c>
      <c r="D11302" s="6" t="s">
        <v>18874</v>
      </c>
      <c r="E11302" s="6" t="s">
        <v>5638</v>
      </c>
      <c r="F11302" s="6" t="s">
        <v>38400</v>
      </c>
      <c r="G11302" s="6" t="s">
        <v>38401</v>
      </c>
      <c r="H11302" s="79">
        <v>44550.838564999998</v>
      </c>
    </row>
    <row r="11303" spans="1:8" x14ac:dyDescent="0.2">
      <c r="A11303" s="6">
        <v>30017877</v>
      </c>
      <c r="B11303" s="6" t="s">
        <v>38402</v>
      </c>
      <c r="C11303" s="6" t="s">
        <v>8213</v>
      </c>
      <c r="D11303" s="6" t="s">
        <v>18874</v>
      </c>
      <c r="E11303" s="6" t="s">
        <v>5638</v>
      </c>
      <c r="F11303" s="6" t="s">
        <v>38403</v>
      </c>
      <c r="G11303" s="6" t="s">
        <v>38404</v>
      </c>
      <c r="H11303" s="79">
        <v>44550.838564999998</v>
      </c>
    </row>
    <row r="11304" spans="1:8" x14ac:dyDescent="0.2">
      <c r="A11304" s="6">
        <v>30360843</v>
      </c>
      <c r="B11304" s="6" t="s">
        <v>38405</v>
      </c>
      <c r="C11304" s="6" t="s">
        <v>5682</v>
      </c>
      <c r="D11304" s="6" t="s">
        <v>28070</v>
      </c>
      <c r="E11304" s="6" t="s">
        <v>5638</v>
      </c>
      <c r="F11304" s="6" t="s">
        <v>38406</v>
      </c>
      <c r="G11304" s="6" t="s">
        <v>38407</v>
      </c>
      <c r="H11304" s="79">
        <v>44619.804215999997</v>
      </c>
    </row>
    <row r="11305" spans="1:8" x14ac:dyDescent="0.2">
      <c r="A11305" s="6">
        <v>30084430</v>
      </c>
      <c r="B11305" s="6" t="s">
        <v>38408</v>
      </c>
      <c r="C11305" s="6" t="s">
        <v>7214</v>
      </c>
      <c r="D11305" s="6" t="s">
        <v>17993</v>
      </c>
      <c r="E11305" s="6" t="s">
        <v>15819</v>
      </c>
      <c r="F11305" s="6" t="s">
        <v>38409</v>
      </c>
      <c r="G11305" s="6" t="s">
        <v>38410</v>
      </c>
      <c r="H11305" s="79">
        <v>44675.020399000001</v>
      </c>
    </row>
    <row r="11306" spans="1:8" x14ac:dyDescent="0.2">
      <c r="A11306" s="6">
        <v>30215000</v>
      </c>
      <c r="B11306" s="6" t="s">
        <v>38411</v>
      </c>
      <c r="C11306" s="6" t="s">
        <v>7214</v>
      </c>
      <c r="D11306" s="6" t="s">
        <v>17997</v>
      </c>
      <c r="E11306" s="6" t="s">
        <v>15819</v>
      </c>
      <c r="F11306" s="6" t="s">
        <v>38412</v>
      </c>
      <c r="G11306" s="6" t="s">
        <v>38413</v>
      </c>
      <c r="H11306" s="79">
        <v>44675.020399000001</v>
      </c>
    </row>
    <row r="11307" spans="1:8" x14ac:dyDescent="0.2">
      <c r="A11307" s="6">
        <v>30310632</v>
      </c>
      <c r="B11307" s="6" t="s">
        <v>38414</v>
      </c>
      <c r="C11307" s="6" t="s">
        <v>6029</v>
      </c>
      <c r="D11307" s="6" t="s">
        <v>11449</v>
      </c>
      <c r="E11307" s="6" t="s">
        <v>5638</v>
      </c>
      <c r="F11307" s="6" t="s">
        <v>38415</v>
      </c>
      <c r="G11307" s="6" t="s">
        <v>38416</v>
      </c>
      <c r="H11307" s="79">
        <v>44685.487024000002</v>
      </c>
    </row>
    <row r="11308" spans="1:8" x14ac:dyDescent="0.2">
      <c r="A11308" s="6">
        <v>30285527</v>
      </c>
      <c r="B11308" s="6" t="s">
        <v>38417</v>
      </c>
      <c r="C11308" s="6" t="s">
        <v>6033</v>
      </c>
      <c r="D11308" s="6" t="s">
        <v>11449</v>
      </c>
      <c r="E11308" s="6" t="s">
        <v>5638</v>
      </c>
      <c r="F11308" s="6" t="s">
        <v>38418</v>
      </c>
      <c r="G11308" s="6" t="s">
        <v>38419</v>
      </c>
      <c r="H11308" s="79">
        <v>44685.487024000002</v>
      </c>
    </row>
    <row r="11309" spans="1:8" x14ac:dyDescent="0.2">
      <c r="A11309" s="6">
        <v>30186297</v>
      </c>
      <c r="B11309" s="6" t="s">
        <v>38420</v>
      </c>
      <c r="C11309" s="6" t="s">
        <v>6037</v>
      </c>
      <c r="D11309" s="6" t="s">
        <v>11449</v>
      </c>
      <c r="E11309" s="6" t="s">
        <v>5638</v>
      </c>
      <c r="F11309" s="6" t="s">
        <v>38421</v>
      </c>
      <c r="G11309" s="6" t="s">
        <v>38422</v>
      </c>
      <c r="H11309" s="79">
        <v>44685.487024000002</v>
      </c>
    </row>
    <row r="11310" spans="1:8" x14ac:dyDescent="0.2">
      <c r="A11310" s="6">
        <v>30173261</v>
      </c>
      <c r="B11310" s="6" t="s">
        <v>38423</v>
      </c>
      <c r="C11310" s="6" t="s">
        <v>6041</v>
      </c>
      <c r="D11310" s="6" t="s">
        <v>11449</v>
      </c>
      <c r="E11310" s="6" t="s">
        <v>5638</v>
      </c>
      <c r="F11310" s="6" t="s">
        <v>38424</v>
      </c>
      <c r="G11310" s="6" t="s">
        <v>38425</v>
      </c>
      <c r="H11310" s="79">
        <v>44685.487024000002</v>
      </c>
    </row>
    <row r="11311" spans="1:8" x14ac:dyDescent="0.2">
      <c r="A11311" s="6">
        <v>30191896</v>
      </c>
      <c r="B11311" s="6" t="s">
        <v>38426</v>
      </c>
      <c r="C11311" s="6" t="s">
        <v>6045</v>
      </c>
      <c r="D11311" s="6" t="s">
        <v>11449</v>
      </c>
      <c r="E11311" s="6" t="s">
        <v>5638</v>
      </c>
      <c r="F11311" s="6" t="s">
        <v>38427</v>
      </c>
      <c r="G11311" s="6" t="s">
        <v>38428</v>
      </c>
      <c r="H11311" s="79">
        <v>44685.487024000002</v>
      </c>
    </row>
    <row r="11312" spans="1:8" x14ac:dyDescent="0.2">
      <c r="A11312" s="6">
        <v>30194530</v>
      </c>
      <c r="B11312" s="6" t="s">
        <v>38429</v>
      </c>
      <c r="C11312" s="6" t="s">
        <v>8209</v>
      </c>
      <c r="D11312" s="6" t="s">
        <v>18868</v>
      </c>
      <c r="E11312" s="6" t="s">
        <v>5638</v>
      </c>
      <c r="F11312" s="6" t="s">
        <v>38430</v>
      </c>
      <c r="G11312" s="6" t="s">
        <v>38431</v>
      </c>
      <c r="H11312" s="79">
        <v>44863.762024000003</v>
      </c>
    </row>
    <row r="11313" spans="1:8" x14ac:dyDescent="0.2">
      <c r="A11313" s="6">
        <v>30176398</v>
      </c>
      <c r="B11313" s="6" t="s">
        <v>38432</v>
      </c>
      <c r="C11313" s="6" t="s">
        <v>8065</v>
      </c>
      <c r="D11313" s="6" t="s">
        <v>17973</v>
      </c>
      <c r="E11313" s="6" t="s">
        <v>5893</v>
      </c>
      <c r="F11313" s="6" t="s">
        <v>38433</v>
      </c>
      <c r="G11313" s="6" t="s">
        <v>38434</v>
      </c>
      <c r="H11313" s="79">
        <v>45155.827519999999</v>
      </c>
    </row>
    <row r="11314" spans="1:8" x14ac:dyDescent="0.2">
      <c r="A11314" s="6">
        <v>30095574</v>
      </c>
      <c r="B11314" s="6" t="s">
        <v>38435</v>
      </c>
      <c r="C11314" s="6" t="s">
        <v>5891</v>
      </c>
      <c r="D11314" s="6" t="s">
        <v>19176</v>
      </c>
      <c r="E11314" s="6" t="s">
        <v>5893</v>
      </c>
      <c r="F11314" s="6" t="s">
        <v>38436</v>
      </c>
      <c r="G11314" s="6" t="s">
        <v>38437</v>
      </c>
      <c r="H11314" s="79">
        <v>45189.283258000003</v>
      </c>
    </row>
    <row r="11315" spans="1:8" x14ac:dyDescent="0.2">
      <c r="A11315" s="6">
        <v>30284248</v>
      </c>
      <c r="B11315" s="6" t="s">
        <v>38438</v>
      </c>
      <c r="C11315" s="6" t="s">
        <v>5897</v>
      </c>
      <c r="D11315" s="6" t="s">
        <v>19176</v>
      </c>
      <c r="E11315" s="6" t="s">
        <v>5893</v>
      </c>
      <c r="F11315" s="6" t="s">
        <v>38439</v>
      </c>
      <c r="G11315" s="6" t="s">
        <v>38440</v>
      </c>
      <c r="H11315" s="79">
        <v>45189.283258000003</v>
      </c>
    </row>
    <row r="11316" spans="1:8" x14ac:dyDescent="0.2">
      <c r="A11316" s="6">
        <v>30267173</v>
      </c>
      <c r="B11316" s="6" t="s">
        <v>38441</v>
      </c>
      <c r="C11316" s="6" t="s">
        <v>8085</v>
      </c>
      <c r="D11316" s="6" t="s">
        <v>19180</v>
      </c>
      <c r="E11316" s="6" t="s">
        <v>5893</v>
      </c>
      <c r="F11316" s="6" t="s">
        <v>38442</v>
      </c>
      <c r="G11316" s="6" t="s">
        <v>38443</v>
      </c>
      <c r="H11316" s="79">
        <v>45189.283258000003</v>
      </c>
    </row>
    <row r="11317" spans="1:8" x14ac:dyDescent="0.2">
      <c r="A11317" s="6">
        <v>30000790</v>
      </c>
      <c r="B11317" s="6" t="s">
        <v>38444</v>
      </c>
      <c r="C11317" s="6" t="s">
        <v>5891</v>
      </c>
      <c r="D11317" s="6" t="s">
        <v>19180</v>
      </c>
      <c r="E11317" s="6" t="s">
        <v>5893</v>
      </c>
      <c r="F11317" s="6" t="s">
        <v>38445</v>
      </c>
      <c r="G11317" s="6" t="s">
        <v>38446</v>
      </c>
      <c r="H11317" s="79">
        <v>45189.283258000003</v>
      </c>
    </row>
    <row r="11318" spans="1:8" x14ac:dyDescent="0.2">
      <c r="A11318" s="6">
        <v>30291044</v>
      </c>
      <c r="B11318" s="6" t="s">
        <v>38447</v>
      </c>
      <c r="C11318" s="6" t="s">
        <v>5897</v>
      </c>
      <c r="D11318" s="6" t="s">
        <v>19180</v>
      </c>
      <c r="E11318" s="6" t="s">
        <v>5893</v>
      </c>
      <c r="F11318" s="6" t="s">
        <v>38448</v>
      </c>
      <c r="G11318" s="6" t="s">
        <v>38449</v>
      </c>
      <c r="H11318" s="79">
        <v>45189.283258000003</v>
      </c>
    </row>
    <row r="11319" spans="1:8" x14ac:dyDescent="0.2">
      <c r="A11319" s="6">
        <v>30094323</v>
      </c>
      <c r="B11319" s="6" t="s">
        <v>38450</v>
      </c>
      <c r="C11319" s="6" t="s">
        <v>5740</v>
      </c>
      <c r="D11319" s="6" t="s">
        <v>18868</v>
      </c>
      <c r="E11319" s="6" t="s">
        <v>5638</v>
      </c>
      <c r="F11319" s="6" t="s">
        <v>38451</v>
      </c>
      <c r="G11319" s="6" t="s">
        <v>38452</v>
      </c>
      <c r="H11319" s="79">
        <v>45325.361775999998</v>
      </c>
    </row>
    <row r="11320" spans="1:8" x14ac:dyDescent="0.2">
      <c r="A11320" s="6">
        <v>30296226</v>
      </c>
      <c r="B11320" s="6" t="s">
        <v>38453</v>
      </c>
      <c r="C11320" s="6" t="s">
        <v>5744</v>
      </c>
      <c r="D11320" s="6" t="s">
        <v>18868</v>
      </c>
      <c r="E11320" s="6" t="s">
        <v>5638</v>
      </c>
      <c r="F11320" s="6" t="s">
        <v>38454</v>
      </c>
      <c r="G11320" s="6" t="s">
        <v>38455</v>
      </c>
      <c r="H11320" s="79">
        <v>45325.361775999998</v>
      </c>
    </row>
    <row r="11321" spans="1:8" x14ac:dyDescent="0.2">
      <c r="A11321" s="6">
        <v>30239024</v>
      </c>
      <c r="B11321" s="6" t="s">
        <v>38456</v>
      </c>
      <c r="C11321" s="6" t="s">
        <v>8085</v>
      </c>
      <c r="D11321" s="6" t="s">
        <v>17969</v>
      </c>
      <c r="E11321" s="6" t="s">
        <v>5893</v>
      </c>
      <c r="F11321" s="6" t="s">
        <v>38457</v>
      </c>
      <c r="G11321" s="6" t="s">
        <v>38458</v>
      </c>
      <c r="H11321" s="79">
        <v>45325.361775999998</v>
      </c>
    </row>
    <row r="11322" spans="1:8" x14ac:dyDescent="0.2">
      <c r="A11322" s="6">
        <v>30371709</v>
      </c>
      <c r="B11322" s="6" t="s">
        <v>38459</v>
      </c>
      <c r="C11322" s="6" t="s">
        <v>5891</v>
      </c>
      <c r="D11322" s="6" t="s">
        <v>17969</v>
      </c>
      <c r="E11322" s="6" t="s">
        <v>5893</v>
      </c>
      <c r="F11322" s="6" t="s">
        <v>38460</v>
      </c>
      <c r="G11322" s="6" t="s">
        <v>38461</v>
      </c>
      <c r="H11322" s="79">
        <v>45325.361775999998</v>
      </c>
    </row>
    <row r="11323" spans="1:8" x14ac:dyDescent="0.2">
      <c r="A11323" s="6">
        <v>30376505</v>
      </c>
      <c r="B11323" s="6" t="s">
        <v>38462</v>
      </c>
      <c r="C11323" s="6" t="s">
        <v>8085</v>
      </c>
      <c r="D11323" s="6" t="s">
        <v>17973</v>
      </c>
      <c r="E11323" s="6" t="s">
        <v>5893</v>
      </c>
      <c r="F11323" s="6" t="s">
        <v>38463</v>
      </c>
      <c r="G11323" s="6" t="s">
        <v>38464</v>
      </c>
      <c r="H11323" s="79">
        <v>45325.361775999998</v>
      </c>
    </row>
    <row r="11324" spans="1:8" x14ac:dyDescent="0.2">
      <c r="A11324" s="6">
        <v>30228045</v>
      </c>
      <c r="B11324" s="6" t="s">
        <v>38465</v>
      </c>
      <c r="C11324" s="6" t="s">
        <v>5891</v>
      </c>
      <c r="D11324" s="6" t="s">
        <v>17973</v>
      </c>
      <c r="E11324" s="6" t="s">
        <v>5893</v>
      </c>
      <c r="F11324" s="6" t="s">
        <v>38466</v>
      </c>
      <c r="G11324" s="6" t="s">
        <v>38467</v>
      </c>
      <c r="H11324" s="79">
        <v>45325.361775999998</v>
      </c>
    </row>
    <row r="11325" spans="1:8" x14ac:dyDescent="0.2">
      <c r="A11325" s="6">
        <v>30195682</v>
      </c>
      <c r="B11325" s="6" t="s">
        <v>38468</v>
      </c>
      <c r="C11325" s="6" t="s">
        <v>6017</v>
      </c>
      <c r="D11325" s="6" t="s">
        <v>19176</v>
      </c>
      <c r="E11325" s="6" t="s">
        <v>5893</v>
      </c>
      <c r="F11325" s="6" t="s">
        <v>38469</v>
      </c>
      <c r="G11325" s="6" t="s">
        <v>38470</v>
      </c>
      <c r="H11325" s="79">
        <v>45705.938128000002</v>
      </c>
    </row>
    <row r="11326" spans="1:8" x14ac:dyDescent="0.2">
      <c r="A11326" s="6">
        <v>30123846</v>
      </c>
      <c r="B11326" s="6" t="s">
        <v>38471</v>
      </c>
      <c r="C11326" s="6" t="s">
        <v>6017</v>
      </c>
      <c r="D11326" s="6" t="s">
        <v>19180</v>
      </c>
      <c r="E11326" s="6" t="s">
        <v>5893</v>
      </c>
      <c r="F11326" s="6" t="s">
        <v>38472</v>
      </c>
      <c r="G11326" s="6" t="s">
        <v>38473</v>
      </c>
      <c r="H11326" s="79">
        <v>45705.938128000002</v>
      </c>
    </row>
    <row r="11327" spans="1:8" x14ac:dyDescent="0.2">
      <c r="A11327" s="6">
        <v>30444136</v>
      </c>
      <c r="B11327" s="6" t="s">
        <v>38474</v>
      </c>
      <c r="C11327" s="6" t="s">
        <v>7202</v>
      </c>
      <c r="D11327" s="6" t="s">
        <v>17993</v>
      </c>
      <c r="E11327" s="6" t="s">
        <v>15819</v>
      </c>
      <c r="F11327" s="6" t="s">
        <v>38475</v>
      </c>
      <c r="G11327" s="6" t="s">
        <v>38476</v>
      </c>
      <c r="H11327" s="79">
        <v>46005.954989999998</v>
      </c>
    </row>
    <row r="11328" spans="1:8" x14ac:dyDescent="0.2">
      <c r="A11328" s="6">
        <v>30132728</v>
      </c>
      <c r="B11328" s="6" t="s">
        <v>38477</v>
      </c>
      <c r="C11328" s="6" t="s">
        <v>7206</v>
      </c>
      <c r="D11328" s="6" t="s">
        <v>17993</v>
      </c>
      <c r="E11328" s="6" t="s">
        <v>15819</v>
      </c>
      <c r="F11328" s="6" t="s">
        <v>38478</v>
      </c>
      <c r="G11328" s="6" t="s">
        <v>38479</v>
      </c>
      <c r="H11328" s="79">
        <v>46005.954989999998</v>
      </c>
    </row>
    <row r="11329" spans="1:8" x14ac:dyDescent="0.2">
      <c r="A11329" s="6">
        <v>30434034</v>
      </c>
      <c r="B11329" s="6" t="s">
        <v>38480</v>
      </c>
      <c r="C11329" s="6" t="s">
        <v>7210</v>
      </c>
      <c r="D11329" s="6" t="s">
        <v>17993</v>
      </c>
      <c r="E11329" s="6" t="s">
        <v>15819</v>
      </c>
      <c r="F11329" s="6" t="s">
        <v>38481</v>
      </c>
      <c r="G11329" s="6" t="s">
        <v>38482</v>
      </c>
      <c r="H11329" s="79">
        <v>46005.954989999998</v>
      </c>
    </row>
    <row r="11330" spans="1:8" x14ac:dyDescent="0.2">
      <c r="A11330" s="6">
        <v>30254183</v>
      </c>
      <c r="B11330" s="6" t="s">
        <v>38483</v>
      </c>
      <c r="C11330" s="6" t="s">
        <v>7202</v>
      </c>
      <c r="D11330" s="6" t="s">
        <v>17997</v>
      </c>
      <c r="E11330" s="6" t="s">
        <v>15819</v>
      </c>
      <c r="F11330" s="6" t="s">
        <v>38484</v>
      </c>
      <c r="G11330" s="6" t="s">
        <v>38485</v>
      </c>
      <c r="H11330" s="79">
        <v>46005.954989999998</v>
      </c>
    </row>
    <row r="11331" spans="1:8" x14ac:dyDescent="0.2">
      <c r="A11331" s="6">
        <v>30299664</v>
      </c>
      <c r="B11331" s="6" t="s">
        <v>38486</v>
      </c>
      <c r="C11331" s="6" t="s">
        <v>7206</v>
      </c>
      <c r="D11331" s="6" t="s">
        <v>17997</v>
      </c>
      <c r="E11331" s="6" t="s">
        <v>15819</v>
      </c>
      <c r="F11331" s="6" t="s">
        <v>38487</v>
      </c>
      <c r="G11331" s="6" t="s">
        <v>38488</v>
      </c>
      <c r="H11331" s="79">
        <v>46005.954989999998</v>
      </c>
    </row>
    <row r="11332" spans="1:8" x14ac:dyDescent="0.2">
      <c r="A11332" s="6">
        <v>30247852</v>
      </c>
      <c r="B11332" s="6" t="s">
        <v>38489</v>
      </c>
      <c r="C11332" s="6" t="s">
        <v>7210</v>
      </c>
      <c r="D11332" s="6" t="s">
        <v>17997</v>
      </c>
      <c r="E11332" s="6" t="s">
        <v>15819</v>
      </c>
      <c r="F11332" s="6" t="s">
        <v>38490</v>
      </c>
      <c r="G11332" s="6" t="s">
        <v>38491</v>
      </c>
      <c r="H11332" s="79">
        <v>46005.954989999998</v>
      </c>
    </row>
    <row r="11333" spans="1:8" x14ac:dyDescent="0.2">
      <c r="A11333" s="6">
        <v>30141375</v>
      </c>
      <c r="B11333" s="6" t="s">
        <v>38492</v>
      </c>
      <c r="C11333" s="6" t="s">
        <v>8654</v>
      </c>
      <c r="D11333" s="6" t="s">
        <v>17993</v>
      </c>
      <c r="E11333" s="6" t="s">
        <v>15819</v>
      </c>
      <c r="F11333" s="6" t="s">
        <v>38493</v>
      </c>
      <c r="G11333" s="6" t="s">
        <v>38494</v>
      </c>
      <c r="H11333" s="79">
        <v>46043.65711</v>
      </c>
    </row>
    <row r="11334" spans="1:8" x14ac:dyDescent="0.2">
      <c r="A11334" s="6">
        <v>30349743</v>
      </c>
      <c r="B11334" s="6" t="s">
        <v>38495</v>
      </c>
      <c r="C11334" s="6" t="s">
        <v>8658</v>
      </c>
      <c r="D11334" s="6" t="s">
        <v>17993</v>
      </c>
      <c r="E11334" s="6" t="s">
        <v>15819</v>
      </c>
      <c r="F11334" s="6" t="s">
        <v>38496</v>
      </c>
      <c r="G11334" s="6" t="s">
        <v>38497</v>
      </c>
      <c r="H11334" s="79">
        <v>46043.65711</v>
      </c>
    </row>
    <row r="11335" spans="1:8" x14ac:dyDescent="0.2">
      <c r="A11335" s="6">
        <v>30066882</v>
      </c>
      <c r="B11335" s="6" t="s">
        <v>38498</v>
      </c>
      <c r="C11335" s="6" t="s">
        <v>8662</v>
      </c>
      <c r="D11335" s="6" t="s">
        <v>17993</v>
      </c>
      <c r="E11335" s="6" t="s">
        <v>15819</v>
      </c>
      <c r="F11335" s="6" t="s">
        <v>38499</v>
      </c>
      <c r="G11335" s="6" t="s">
        <v>38500</v>
      </c>
      <c r="H11335" s="79">
        <v>46043.65711</v>
      </c>
    </row>
    <row r="11336" spans="1:8" x14ac:dyDescent="0.2">
      <c r="A11336" s="6">
        <v>30145860</v>
      </c>
      <c r="B11336" s="6" t="s">
        <v>38501</v>
      </c>
      <c r="C11336" s="6" t="s">
        <v>8654</v>
      </c>
      <c r="D11336" s="6" t="s">
        <v>17997</v>
      </c>
      <c r="E11336" s="6" t="s">
        <v>15819</v>
      </c>
      <c r="F11336" s="6" t="s">
        <v>38502</v>
      </c>
      <c r="G11336" s="6" t="s">
        <v>38503</v>
      </c>
      <c r="H11336" s="79">
        <v>46043.65711</v>
      </c>
    </row>
    <row r="11337" spans="1:8" x14ac:dyDescent="0.2">
      <c r="A11337" s="6">
        <v>30473012</v>
      </c>
      <c r="B11337" s="6" t="s">
        <v>38504</v>
      </c>
      <c r="C11337" s="6" t="s">
        <v>8658</v>
      </c>
      <c r="D11337" s="6" t="s">
        <v>17997</v>
      </c>
      <c r="E11337" s="6" t="s">
        <v>15819</v>
      </c>
      <c r="F11337" s="6" t="s">
        <v>38505</v>
      </c>
      <c r="G11337" s="6" t="s">
        <v>38506</v>
      </c>
      <c r="H11337" s="79">
        <v>46043.65711</v>
      </c>
    </row>
    <row r="11338" spans="1:8" x14ac:dyDescent="0.2">
      <c r="A11338" s="6">
        <v>30136917</v>
      </c>
      <c r="B11338" s="6" t="s">
        <v>38507</v>
      </c>
      <c r="C11338" s="6" t="s">
        <v>8662</v>
      </c>
      <c r="D11338" s="6" t="s">
        <v>17997</v>
      </c>
      <c r="E11338" s="6" t="s">
        <v>15819</v>
      </c>
      <c r="F11338" s="6" t="s">
        <v>38508</v>
      </c>
      <c r="G11338" s="6" t="s">
        <v>38509</v>
      </c>
      <c r="H11338" s="79">
        <v>46043.65711</v>
      </c>
    </row>
    <row r="11339" spans="1:8" x14ac:dyDescent="0.2">
      <c r="A11339" s="6">
        <v>30423420</v>
      </c>
      <c r="B11339" s="6" t="s">
        <v>38510</v>
      </c>
      <c r="C11339" s="6" t="s">
        <v>6015</v>
      </c>
      <c r="D11339" s="6" t="s">
        <v>19176</v>
      </c>
      <c r="E11339" s="6" t="s">
        <v>5893</v>
      </c>
      <c r="F11339" s="6" t="s">
        <v>38511</v>
      </c>
      <c r="G11339" s="6" t="s">
        <v>38512</v>
      </c>
      <c r="H11339" s="79">
        <v>46079.934372000003</v>
      </c>
    </row>
    <row r="11340" spans="1:8" x14ac:dyDescent="0.2">
      <c r="A11340" s="6">
        <v>30037564</v>
      </c>
      <c r="B11340" s="6" t="s">
        <v>38513</v>
      </c>
      <c r="C11340" s="6" t="s">
        <v>8065</v>
      </c>
      <c r="D11340" s="6" t="s">
        <v>17969</v>
      </c>
      <c r="E11340" s="6" t="s">
        <v>5893</v>
      </c>
      <c r="F11340" s="6" t="s">
        <v>38514</v>
      </c>
      <c r="G11340" s="6" t="s">
        <v>38515</v>
      </c>
      <c r="H11340" s="79">
        <v>46141.581617999997</v>
      </c>
    </row>
    <row r="11341" spans="1:8" x14ac:dyDescent="0.2">
      <c r="A11341" s="6">
        <v>30141491</v>
      </c>
      <c r="B11341" s="6" t="s">
        <v>38516</v>
      </c>
      <c r="C11341" s="6" t="s">
        <v>8069</v>
      </c>
      <c r="D11341" s="6" t="s">
        <v>17969</v>
      </c>
      <c r="E11341" s="6" t="s">
        <v>5893</v>
      </c>
      <c r="F11341" s="6" t="s">
        <v>38517</v>
      </c>
      <c r="G11341" s="6" t="s">
        <v>38518</v>
      </c>
      <c r="H11341" s="79">
        <v>46141.581617999997</v>
      </c>
    </row>
    <row r="11342" spans="1:8" x14ac:dyDescent="0.2">
      <c r="A11342" s="6">
        <v>30310851</v>
      </c>
      <c r="B11342" s="6" t="s">
        <v>38519</v>
      </c>
      <c r="C11342" s="6" t="s">
        <v>8069</v>
      </c>
      <c r="D11342" s="6" t="s">
        <v>17973</v>
      </c>
      <c r="E11342" s="6" t="s">
        <v>5893</v>
      </c>
      <c r="F11342" s="6" t="s">
        <v>38520</v>
      </c>
      <c r="G11342" s="6" t="s">
        <v>38521</v>
      </c>
      <c r="H11342" s="79">
        <v>46141.581617999997</v>
      </c>
    </row>
    <row r="11343" spans="1:8" x14ac:dyDescent="0.2">
      <c r="A11343" s="6">
        <v>30172024</v>
      </c>
      <c r="B11343" s="6" t="s">
        <v>38522</v>
      </c>
      <c r="C11343" s="6" t="s">
        <v>8662</v>
      </c>
      <c r="D11343" s="6" t="s">
        <v>13301</v>
      </c>
      <c r="E11343" s="6" t="s">
        <v>5638</v>
      </c>
      <c r="F11343" s="6" t="s">
        <v>38523</v>
      </c>
      <c r="G11343" s="6" t="s">
        <v>38524</v>
      </c>
      <c r="H11343" s="79">
        <v>46168.146339999999</v>
      </c>
    </row>
    <row r="11344" spans="1:8" x14ac:dyDescent="0.2">
      <c r="A11344" s="6">
        <v>30337558</v>
      </c>
      <c r="B11344" s="6" t="s">
        <v>38525</v>
      </c>
      <c r="C11344" s="6" t="s">
        <v>8666</v>
      </c>
      <c r="D11344" s="6" t="s">
        <v>13301</v>
      </c>
      <c r="E11344" s="6" t="s">
        <v>5638</v>
      </c>
      <c r="F11344" s="6" t="s">
        <v>38526</v>
      </c>
      <c r="G11344" s="6" t="s">
        <v>38527</v>
      </c>
      <c r="H11344" s="79">
        <v>46168.146339999999</v>
      </c>
    </row>
    <row r="11345" spans="1:8" x14ac:dyDescent="0.2">
      <c r="A11345" s="6">
        <v>30150722</v>
      </c>
      <c r="B11345" s="6" t="s">
        <v>38528</v>
      </c>
      <c r="C11345" s="6" t="s">
        <v>8670</v>
      </c>
      <c r="D11345" s="6" t="s">
        <v>13301</v>
      </c>
      <c r="E11345" s="6" t="s">
        <v>5638</v>
      </c>
      <c r="F11345" s="6" t="s">
        <v>38529</v>
      </c>
      <c r="G11345" s="6" t="s">
        <v>38530</v>
      </c>
      <c r="H11345" s="79">
        <v>46168.146339999999</v>
      </c>
    </row>
    <row r="11346" spans="1:8" x14ac:dyDescent="0.2">
      <c r="A11346" s="6">
        <v>30406685</v>
      </c>
      <c r="B11346" s="6" t="s">
        <v>38531</v>
      </c>
      <c r="C11346" s="6" t="s">
        <v>8674</v>
      </c>
      <c r="D11346" s="6" t="s">
        <v>13301</v>
      </c>
      <c r="E11346" s="6" t="s">
        <v>5638</v>
      </c>
      <c r="F11346" s="6" t="s">
        <v>38532</v>
      </c>
      <c r="G11346" s="6" t="s">
        <v>38533</v>
      </c>
      <c r="H11346" s="79">
        <v>46168.146339999999</v>
      </c>
    </row>
    <row r="11347" spans="1:8" x14ac:dyDescent="0.2">
      <c r="A11347" s="6">
        <v>30159342</v>
      </c>
      <c r="B11347" s="6" t="s">
        <v>38534</v>
      </c>
      <c r="C11347" s="6" t="s">
        <v>6604</v>
      </c>
      <c r="D11347" s="6" t="s">
        <v>13301</v>
      </c>
      <c r="E11347" s="6" t="s">
        <v>5638</v>
      </c>
      <c r="F11347" s="6" t="s">
        <v>38535</v>
      </c>
      <c r="G11347" s="6" t="s">
        <v>38536</v>
      </c>
      <c r="H11347" s="79">
        <v>46168.146339999999</v>
      </c>
    </row>
    <row r="11348" spans="1:8" x14ac:dyDescent="0.2">
      <c r="A11348" s="6">
        <v>30413212</v>
      </c>
      <c r="B11348" s="6" t="s">
        <v>38537</v>
      </c>
      <c r="C11348" s="6" t="s">
        <v>6608</v>
      </c>
      <c r="D11348" s="6" t="s">
        <v>13301</v>
      </c>
      <c r="E11348" s="6" t="s">
        <v>5638</v>
      </c>
      <c r="F11348" s="6" t="s">
        <v>38538</v>
      </c>
      <c r="G11348" s="6" t="s">
        <v>38539</v>
      </c>
      <c r="H11348" s="79">
        <v>46168.146339999999</v>
      </c>
    </row>
    <row r="11349" spans="1:8" x14ac:dyDescent="0.2">
      <c r="A11349" s="6">
        <v>30072758</v>
      </c>
      <c r="B11349" s="6" t="s">
        <v>38540</v>
      </c>
      <c r="C11349" s="6" t="s">
        <v>29295</v>
      </c>
      <c r="D11349" s="6" t="s">
        <v>19351</v>
      </c>
      <c r="E11349" s="6" t="s">
        <v>5893</v>
      </c>
      <c r="F11349" s="6" t="s">
        <v>38541</v>
      </c>
      <c r="G11349" s="6" t="s">
        <v>38542</v>
      </c>
      <c r="H11349" s="79">
        <v>46269.633556000001</v>
      </c>
    </row>
    <row r="11350" spans="1:8" x14ac:dyDescent="0.2">
      <c r="A11350" s="6">
        <v>30290085</v>
      </c>
      <c r="B11350" s="6" t="s">
        <v>38543</v>
      </c>
      <c r="C11350" s="6" t="s">
        <v>9169</v>
      </c>
      <c r="D11350" s="6" t="s">
        <v>17993</v>
      </c>
      <c r="E11350" s="6" t="s">
        <v>15819</v>
      </c>
      <c r="F11350" s="6" t="s">
        <v>38544</v>
      </c>
      <c r="G11350" s="6" t="s">
        <v>38545</v>
      </c>
      <c r="H11350" s="79">
        <v>46275.934910000004</v>
      </c>
    </row>
    <row r="11351" spans="1:8" x14ac:dyDescent="0.2">
      <c r="A11351" s="6">
        <v>30206292</v>
      </c>
      <c r="B11351" s="6" t="s">
        <v>38546</v>
      </c>
      <c r="C11351" s="6" t="s">
        <v>9169</v>
      </c>
      <c r="D11351" s="6" t="s">
        <v>17997</v>
      </c>
      <c r="E11351" s="6" t="s">
        <v>15819</v>
      </c>
      <c r="F11351" s="6" t="s">
        <v>38547</v>
      </c>
      <c r="G11351" s="6" t="s">
        <v>38548</v>
      </c>
      <c r="H11351" s="79">
        <v>46275.934910000004</v>
      </c>
    </row>
    <row r="11352" spans="1:8" x14ac:dyDescent="0.2">
      <c r="A11352" s="6">
        <v>30020614</v>
      </c>
      <c r="B11352" s="6" t="s">
        <v>38549</v>
      </c>
      <c r="C11352" s="6" t="s">
        <v>6158</v>
      </c>
      <c r="D11352" s="6" t="s">
        <v>28070</v>
      </c>
      <c r="E11352" s="6" t="s">
        <v>5638</v>
      </c>
      <c r="F11352" s="6" t="s">
        <v>38550</v>
      </c>
      <c r="G11352" s="6" t="s">
        <v>38551</v>
      </c>
      <c r="H11352" s="79">
        <v>46275.934910000004</v>
      </c>
    </row>
    <row r="11353" spans="1:8" x14ac:dyDescent="0.2">
      <c r="A11353" s="6">
        <v>30122637</v>
      </c>
      <c r="B11353" s="6" t="s">
        <v>38552</v>
      </c>
      <c r="C11353" s="6" t="s">
        <v>7106</v>
      </c>
      <c r="D11353" s="6" t="s">
        <v>11588</v>
      </c>
      <c r="E11353" s="6" t="s">
        <v>5893</v>
      </c>
      <c r="F11353" s="6" t="s">
        <v>38553</v>
      </c>
      <c r="G11353" s="6" t="s">
        <v>38554</v>
      </c>
      <c r="H11353" s="79">
        <v>46491.296459999998</v>
      </c>
    </row>
    <row r="11354" spans="1:8" x14ac:dyDescent="0.2">
      <c r="A11354" s="6">
        <v>30408058</v>
      </c>
      <c r="B11354" s="6" t="s">
        <v>38555</v>
      </c>
      <c r="C11354" s="6" t="s">
        <v>6246</v>
      </c>
      <c r="D11354" s="6" t="s">
        <v>11588</v>
      </c>
      <c r="E11354" s="6" t="s">
        <v>5893</v>
      </c>
      <c r="F11354" s="6" t="s">
        <v>38556</v>
      </c>
      <c r="G11354" s="6" t="s">
        <v>38557</v>
      </c>
      <c r="H11354" s="79">
        <v>46491.296459999998</v>
      </c>
    </row>
    <row r="11355" spans="1:8" x14ac:dyDescent="0.2">
      <c r="A11355" s="6">
        <v>30164242</v>
      </c>
      <c r="B11355" s="6" t="s">
        <v>38558</v>
      </c>
      <c r="C11355" s="6" t="s">
        <v>6250</v>
      </c>
      <c r="D11355" s="6" t="s">
        <v>11588</v>
      </c>
      <c r="E11355" s="6" t="s">
        <v>5893</v>
      </c>
      <c r="F11355" s="6" t="s">
        <v>38559</v>
      </c>
      <c r="G11355" s="6" t="s">
        <v>38560</v>
      </c>
      <c r="H11355" s="79">
        <v>46491.296459999998</v>
      </c>
    </row>
    <row r="11356" spans="1:8" x14ac:dyDescent="0.2">
      <c r="A11356" s="6">
        <v>30370226</v>
      </c>
      <c r="B11356" s="6" t="s">
        <v>38561</v>
      </c>
      <c r="C11356" s="6" t="s">
        <v>6254</v>
      </c>
      <c r="D11356" s="6" t="s">
        <v>11588</v>
      </c>
      <c r="E11356" s="6" t="s">
        <v>5893</v>
      </c>
      <c r="F11356" s="6" t="s">
        <v>38562</v>
      </c>
      <c r="G11356" s="6" t="s">
        <v>38563</v>
      </c>
      <c r="H11356" s="79">
        <v>46491.296459999998</v>
      </c>
    </row>
    <row r="11357" spans="1:8" x14ac:dyDescent="0.2">
      <c r="A11357" s="6">
        <v>30308902</v>
      </c>
      <c r="B11357" s="6" t="s">
        <v>38564</v>
      </c>
      <c r="C11357" s="6" t="s">
        <v>5682</v>
      </c>
      <c r="D11357" s="6" t="s">
        <v>17969</v>
      </c>
      <c r="E11357" s="6" t="s">
        <v>5893</v>
      </c>
      <c r="F11357" s="6" t="s">
        <v>38565</v>
      </c>
      <c r="G11357" s="6" t="s">
        <v>38566</v>
      </c>
      <c r="H11357" s="79">
        <v>46523.887263999997</v>
      </c>
    </row>
    <row r="11358" spans="1:8" x14ac:dyDescent="0.2">
      <c r="A11358" s="6">
        <v>30018392</v>
      </c>
      <c r="B11358" s="6" t="s">
        <v>38567</v>
      </c>
      <c r="C11358" s="6" t="s">
        <v>5686</v>
      </c>
      <c r="D11358" s="6" t="s">
        <v>17969</v>
      </c>
      <c r="E11358" s="6" t="s">
        <v>5893</v>
      </c>
      <c r="F11358" s="6" t="s">
        <v>38568</v>
      </c>
      <c r="G11358" s="6" t="s">
        <v>38569</v>
      </c>
      <c r="H11358" s="79">
        <v>46523.887263999997</v>
      </c>
    </row>
    <row r="11359" spans="1:8" x14ac:dyDescent="0.2">
      <c r="A11359" s="6">
        <v>30026896</v>
      </c>
      <c r="B11359" s="6" t="s">
        <v>38570</v>
      </c>
      <c r="C11359" s="6" t="s">
        <v>5682</v>
      </c>
      <c r="D11359" s="6" t="s">
        <v>17973</v>
      </c>
      <c r="E11359" s="6" t="s">
        <v>5893</v>
      </c>
      <c r="F11359" s="6" t="s">
        <v>38571</v>
      </c>
      <c r="G11359" s="6" t="s">
        <v>38572</v>
      </c>
      <c r="H11359" s="79">
        <v>46523.887263999997</v>
      </c>
    </row>
    <row r="11360" spans="1:8" x14ac:dyDescent="0.2">
      <c r="A11360" s="6">
        <v>30290231</v>
      </c>
      <c r="B11360" s="6" t="s">
        <v>38573</v>
      </c>
      <c r="C11360" s="6" t="s">
        <v>5957</v>
      </c>
      <c r="D11360" s="6" t="s">
        <v>28070</v>
      </c>
      <c r="E11360" s="6" t="s">
        <v>5638</v>
      </c>
      <c r="F11360" s="6" t="s">
        <v>38574</v>
      </c>
      <c r="G11360" s="6" t="s">
        <v>38575</v>
      </c>
      <c r="H11360" s="79">
        <v>46558.534011000003</v>
      </c>
    </row>
    <row r="11361" spans="1:8" x14ac:dyDescent="0.2">
      <c r="A11361" s="6">
        <v>30065796</v>
      </c>
      <c r="B11361" s="6" t="s">
        <v>38576</v>
      </c>
      <c r="C11361" s="6" t="s">
        <v>5706</v>
      </c>
      <c r="D11361" s="6" t="s">
        <v>18358</v>
      </c>
      <c r="E11361" s="6" t="s">
        <v>5638</v>
      </c>
      <c r="F11361" s="6" t="s">
        <v>38577</v>
      </c>
      <c r="G11361" s="6" t="s">
        <v>38578</v>
      </c>
      <c r="H11361" s="79">
        <v>46675.411943999999</v>
      </c>
    </row>
    <row r="11362" spans="1:8" x14ac:dyDescent="0.2">
      <c r="A11362" s="6">
        <v>30022323</v>
      </c>
      <c r="B11362" s="6" t="s">
        <v>38579</v>
      </c>
      <c r="C11362" s="6" t="s">
        <v>38580</v>
      </c>
      <c r="D11362" s="6" t="s">
        <v>19351</v>
      </c>
      <c r="E11362" s="6" t="s">
        <v>5893</v>
      </c>
      <c r="F11362" s="6" t="s">
        <v>38581</v>
      </c>
      <c r="G11362" s="6" t="s">
        <v>38582</v>
      </c>
      <c r="H11362" s="79">
        <v>46675.411943999999</v>
      </c>
    </row>
    <row r="11363" spans="1:8" x14ac:dyDescent="0.2">
      <c r="A11363" s="6">
        <v>30074155</v>
      </c>
      <c r="B11363" s="6" t="s">
        <v>38583</v>
      </c>
      <c r="C11363" s="6" t="s">
        <v>38584</v>
      </c>
      <c r="D11363" s="6" t="s">
        <v>20977</v>
      </c>
      <c r="E11363" s="6" t="s">
        <v>5638</v>
      </c>
      <c r="F11363" s="6" t="s">
        <v>38585</v>
      </c>
      <c r="G11363" s="6" t="s">
        <v>38586</v>
      </c>
      <c r="H11363" s="79">
        <v>46675.411943999999</v>
      </c>
    </row>
    <row r="11364" spans="1:8" x14ac:dyDescent="0.2">
      <c r="A11364" s="6">
        <v>30249071</v>
      </c>
      <c r="B11364" s="6" t="s">
        <v>38587</v>
      </c>
      <c r="C11364" s="6" t="s">
        <v>7218</v>
      </c>
      <c r="D11364" s="6" t="s">
        <v>17969</v>
      </c>
      <c r="E11364" s="6" t="s">
        <v>5893</v>
      </c>
      <c r="F11364" s="6" t="s">
        <v>38588</v>
      </c>
      <c r="G11364" s="6" t="s">
        <v>38589</v>
      </c>
      <c r="H11364" s="79">
        <v>46859.364494000001</v>
      </c>
    </row>
    <row r="11365" spans="1:8" x14ac:dyDescent="0.2">
      <c r="A11365" s="6">
        <v>30383746</v>
      </c>
      <c r="B11365" s="6" t="s">
        <v>38590</v>
      </c>
      <c r="C11365" s="6" t="s">
        <v>7222</v>
      </c>
      <c r="D11365" s="6" t="s">
        <v>17969</v>
      </c>
      <c r="E11365" s="6" t="s">
        <v>5893</v>
      </c>
      <c r="F11365" s="6" t="s">
        <v>38591</v>
      </c>
      <c r="G11365" s="6" t="s">
        <v>38592</v>
      </c>
      <c r="H11365" s="79">
        <v>46859.364494000001</v>
      </c>
    </row>
    <row r="11366" spans="1:8" x14ac:dyDescent="0.2">
      <c r="A11366" s="6">
        <v>30328427</v>
      </c>
      <c r="B11366" s="6" t="s">
        <v>1367</v>
      </c>
      <c r="C11366" s="6" t="s">
        <v>7218</v>
      </c>
      <c r="D11366" s="6" t="s">
        <v>17973</v>
      </c>
      <c r="E11366" s="6" t="s">
        <v>5893</v>
      </c>
      <c r="F11366" s="6" t="s">
        <v>1363</v>
      </c>
      <c r="G11366" s="6" t="s">
        <v>1364</v>
      </c>
      <c r="H11366" s="79">
        <v>46859.364494000001</v>
      </c>
    </row>
    <row r="11367" spans="1:8" x14ac:dyDescent="0.2">
      <c r="A11367" s="6">
        <v>30094563</v>
      </c>
      <c r="B11367" s="6" t="s">
        <v>38593</v>
      </c>
      <c r="C11367" s="6" t="s">
        <v>7222</v>
      </c>
      <c r="D11367" s="6" t="s">
        <v>17973</v>
      </c>
      <c r="E11367" s="6" t="s">
        <v>5893</v>
      </c>
      <c r="F11367" s="6" t="s">
        <v>38594</v>
      </c>
      <c r="G11367" s="6" t="s">
        <v>38595</v>
      </c>
      <c r="H11367" s="79">
        <v>46859.364494000001</v>
      </c>
    </row>
    <row r="11368" spans="1:8" x14ac:dyDescent="0.2">
      <c r="A11368" s="6">
        <v>30169896</v>
      </c>
      <c r="B11368" s="6" t="s">
        <v>38596</v>
      </c>
      <c r="C11368" s="6" t="s">
        <v>8205</v>
      </c>
      <c r="D11368" s="6" t="s">
        <v>18870</v>
      </c>
      <c r="E11368" s="6" t="s">
        <v>5638</v>
      </c>
      <c r="F11368" s="6" t="s">
        <v>38597</v>
      </c>
      <c r="G11368" s="6" t="s">
        <v>38598</v>
      </c>
      <c r="H11368" s="79">
        <v>47021.525651000004</v>
      </c>
    </row>
    <row r="11369" spans="1:8" x14ac:dyDescent="0.2">
      <c r="A11369" s="6">
        <v>30084767</v>
      </c>
      <c r="B11369" s="6" t="s">
        <v>38599</v>
      </c>
      <c r="C11369" s="6" t="s">
        <v>7230</v>
      </c>
      <c r="D11369" s="6" t="s">
        <v>19176</v>
      </c>
      <c r="E11369" s="6" t="s">
        <v>5893</v>
      </c>
      <c r="F11369" s="6" t="s">
        <v>38600</v>
      </c>
      <c r="G11369" s="6" t="s">
        <v>38601</v>
      </c>
      <c r="H11369" s="79">
        <v>47033.585996000002</v>
      </c>
    </row>
    <row r="11370" spans="1:8" x14ac:dyDescent="0.2">
      <c r="A11370" s="6">
        <v>30359976</v>
      </c>
      <c r="B11370" s="6" t="s">
        <v>38602</v>
      </c>
      <c r="C11370" s="6" t="s">
        <v>7226</v>
      </c>
      <c r="D11370" s="6" t="s">
        <v>19180</v>
      </c>
      <c r="E11370" s="6" t="s">
        <v>5893</v>
      </c>
      <c r="F11370" s="6" t="s">
        <v>38603</v>
      </c>
      <c r="G11370" s="6" t="s">
        <v>38604</v>
      </c>
      <c r="H11370" s="79">
        <v>47033.585996000002</v>
      </c>
    </row>
    <row r="11371" spans="1:8" x14ac:dyDescent="0.2">
      <c r="A11371" s="6">
        <v>30055368</v>
      </c>
      <c r="B11371" s="6" t="s">
        <v>38605</v>
      </c>
      <c r="C11371" s="6" t="s">
        <v>7230</v>
      </c>
      <c r="D11371" s="6" t="s">
        <v>19180</v>
      </c>
      <c r="E11371" s="6" t="s">
        <v>5893</v>
      </c>
      <c r="F11371" s="6" t="s">
        <v>38606</v>
      </c>
      <c r="G11371" s="6" t="s">
        <v>38607</v>
      </c>
      <c r="H11371" s="79">
        <v>47033.585996000002</v>
      </c>
    </row>
    <row r="11372" spans="1:8" x14ac:dyDescent="0.2">
      <c r="A11372" s="6">
        <v>30406968</v>
      </c>
      <c r="B11372" s="6" t="s">
        <v>38608</v>
      </c>
      <c r="C11372" s="6" t="s">
        <v>6130</v>
      </c>
      <c r="D11372" s="6" t="s">
        <v>19176</v>
      </c>
      <c r="E11372" s="6" t="s">
        <v>5893</v>
      </c>
      <c r="F11372" s="6" t="s">
        <v>38609</v>
      </c>
      <c r="G11372" s="6" t="s">
        <v>38610</v>
      </c>
      <c r="H11372" s="79">
        <v>47050.589839</v>
      </c>
    </row>
    <row r="11373" spans="1:8" x14ac:dyDescent="0.2">
      <c r="A11373" s="6">
        <v>30365192</v>
      </c>
      <c r="B11373" s="6" t="s">
        <v>38611</v>
      </c>
      <c r="C11373" s="6" t="s">
        <v>6130</v>
      </c>
      <c r="D11373" s="6" t="s">
        <v>19180</v>
      </c>
      <c r="E11373" s="6" t="s">
        <v>5893</v>
      </c>
      <c r="F11373" s="6" t="s">
        <v>38612</v>
      </c>
      <c r="G11373" s="6" t="s">
        <v>38613</v>
      </c>
      <c r="H11373" s="79">
        <v>47050.589839</v>
      </c>
    </row>
    <row r="11374" spans="1:8" x14ac:dyDescent="0.2">
      <c r="A11374" s="6">
        <v>30058655</v>
      </c>
      <c r="B11374" s="6" t="s">
        <v>38614</v>
      </c>
      <c r="C11374" s="6" t="s">
        <v>6021</v>
      </c>
      <c r="D11374" s="6" t="s">
        <v>17969</v>
      </c>
      <c r="E11374" s="6" t="s">
        <v>5893</v>
      </c>
      <c r="F11374" s="6" t="s">
        <v>38615</v>
      </c>
      <c r="G11374" s="6" t="s">
        <v>38616</v>
      </c>
      <c r="H11374" s="79">
        <v>47159.781006999998</v>
      </c>
    </row>
    <row r="11375" spans="1:8" x14ac:dyDescent="0.2">
      <c r="A11375" s="6">
        <v>30263698</v>
      </c>
      <c r="B11375" s="6" t="s">
        <v>38617</v>
      </c>
      <c r="C11375" s="6" t="s">
        <v>6025</v>
      </c>
      <c r="D11375" s="6" t="s">
        <v>17969</v>
      </c>
      <c r="E11375" s="6" t="s">
        <v>5893</v>
      </c>
      <c r="F11375" s="6" t="s">
        <v>38618</v>
      </c>
      <c r="G11375" s="6" t="s">
        <v>38619</v>
      </c>
      <c r="H11375" s="79">
        <v>47159.781006999998</v>
      </c>
    </row>
    <row r="11376" spans="1:8" x14ac:dyDescent="0.2">
      <c r="A11376" s="6">
        <v>30202142</v>
      </c>
      <c r="B11376" s="6" t="s">
        <v>38620</v>
      </c>
      <c r="C11376" s="6" t="s">
        <v>6021</v>
      </c>
      <c r="D11376" s="6" t="s">
        <v>17973</v>
      </c>
      <c r="E11376" s="6" t="s">
        <v>5893</v>
      </c>
      <c r="F11376" s="6" t="s">
        <v>38621</v>
      </c>
      <c r="G11376" s="6" t="s">
        <v>38622</v>
      </c>
      <c r="H11376" s="79">
        <v>47159.781006999998</v>
      </c>
    </row>
    <row r="11377" spans="1:8" x14ac:dyDescent="0.2">
      <c r="A11377" s="6">
        <v>30349944</v>
      </c>
      <c r="B11377" s="6" t="s">
        <v>38623</v>
      </c>
      <c r="C11377" s="6" t="s">
        <v>6025</v>
      </c>
      <c r="D11377" s="6" t="s">
        <v>17973</v>
      </c>
      <c r="E11377" s="6" t="s">
        <v>5893</v>
      </c>
      <c r="F11377" s="6" t="s">
        <v>38624</v>
      </c>
      <c r="G11377" s="6" t="s">
        <v>38625</v>
      </c>
      <c r="H11377" s="79">
        <v>47159.781006999998</v>
      </c>
    </row>
    <row r="11378" spans="1:8" x14ac:dyDescent="0.2">
      <c r="A11378" s="6">
        <v>30040319</v>
      </c>
      <c r="B11378" s="6" t="s">
        <v>38626</v>
      </c>
      <c r="C11378" s="6" t="s">
        <v>5650</v>
      </c>
      <c r="D11378" s="6" t="s">
        <v>19176</v>
      </c>
      <c r="E11378" s="6" t="s">
        <v>5893</v>
      </c>
      <c r="F11378" s="6" t="s">
        <v>38627</v>
      </c>
      <c r="G11378" s="6" t="s">
        <v>38628</v>
      </c>
      <c r="H11378" s="79">
        <v>47600.417723999999</v>
      </c>
    </row>
    <row r="11379" spans="1:8" x14ac:dyDescent="0.2">
      <c r="A11379" s="6">
        <v>30258802</v>
      </c>
      <c r="B11379" s="6" t="s">
        <v>38629</v>
      </c>
      <c r="C11379" s="6" t="s">
        <v>5650</v>
      </c>
      <c r="D11379" s="6" t="s">
        <v>19180</v>
      </c>
      <c r="E11379" s="6" t="s">
        <v>5893</v>
      </c>
      <c r="F11379" s="6" t="s">
        <v>38630</v>
      </c>
      <c r="G11379" s="6" t="s">
        <v>38631</v>
      </c>
      <c r="H11379" s="79">
        <v>47600.417723999999</v>
      </c>
    </row>
    <row r="11380" spans="1:8" x14ac:dyDescent="0.2">
      <c r="A11380" s="6">
        <v>30358038</v>
      </c>
      <c r="B11380" s="6" t="s">
        <v>38632</v>
      </c>
      <c r="C11380" s="6" t="s">
        <v>6017</v>
      </c>
      <c r="D11380" s="6" t="s">
        <v>17969</v>
      </c>
      <c r="E11380" s="6" t="s">
        <v>5893</v>
      </c>
      <c r="F11380" s="6" t="s">
        <v>38633</v>
      </c>
      <c r="G11380" s="6" t="s">
        <v>38634</v>
      </c>
      <c r="H11380" s="79">
        <v>48147.881889999997</v>
      </c>
    </row>
    <row r="11381" spans="1:8" x14ac:dyDescent="0.2">
      <c r="A11381" s="6">
        <v>30366758</v>
      </c>
      <c r="B11381" s="6" t="s">
        <v>38635</v>
      </c>
      <c r="C11381" s="6" t="s">
        <v>6017</v>
      </c>
      <c r="D11381" s="6" t="s">
        <v>17973</v>
      </c>
      <c r="E11381" s="6" t="s">
        <v>5893</v>
      </c>
      <c r="F11381" s="6" t="s">
        <v>38636</v>
      </c>
      <c r="G11381" s="6" t="s">
        <v>38637</v>
      </c>
      <c r="H11381" s="79">
        <v>48147.881889999997</v>
      </c>
    </row>
    <row r="11382" spans="1:8" x14ac:dyDescent="0.2">
      <c r="A11382" s="6">
        <v>30226835</v>
      </c>
      <c r="B11382" s="6" t="s">
        <v>38638</v>
      </c>
      <c r="C11382" s="6" t="s">
        <v>7210</v>
      </c>
      <c r="D11382" s="6" t="s">
        <v>19176</v>
      </c>
      <c r="E11382" s="6" t="s">
        <v>5893</v>
      </c>
      <c r="F11382" s="6" t="s">
        <v>38639</v>
      </c>
      <c r="G11382" s="6" t="s">
        <v>38640</v>
      </c>
      <c r="H11382" s="79">
        <v>48166.437908</v>
      </c>
    </row>
    <row r="11383" spans="1:8" x14ac:dyDescent="0.2">
      <c r="A11383" s="6">
        <v>30247675</v>
      </c>
      <c r="B11383" s="6" t="s">
        <v>38641</v>
      </c>
      <c r="C11383" s="6" t="s">
        <v>7210</v>
      </c>
      <c r="D11383" s="6" t="s">
        <v>19180</v>
      </c>
      <c r="E11383" s="6" t="s">
        <v>5893</v>
      </c>
      <c r="F11383" s="6" t="s">
        <v>38642</v>
      </c>
      <c r="G11383" s="6" t="s">
        <v>38643</v>
      </c>
      <c r="H11383" s="79">
        <v>48166.437908</v>
      </c>
    </row>
    <row r="11384" spans="1:8" x14ac:dyDescent="0.2">
      <c r="A11384" s="6">
        <v>30103422</v>
      </c>
      <c r="B11384" s="6" t="s">
        <v>38644</v>
      </c>
      <c r="C11384" s="6" t="s">
        <v>8205</v>
      </c>
      <c r="D11384" s="6" t="s">
        <v>18874</v>
      </c>
      <c r="E11384" s="6" t="s">
        <v>5638</v>
      </c>
      <c r="F11384" s="6" t="s">
        <v>38645</v>
      </c>
      <c r="G11384" s="6" t="s">
        <v>38646</v>
      </c>
      <c r="H11384" s="79">
        <v>48312.982736999998</v>
      </c>
    </row>
    <row r="11385" spans="1:8" x14ac:dyDescent="0.2">
      <c r="A11385" s="6">
        <v>30403023</v>
      </c>
      <c r="B11385" s="6" t="s">
        <v>38647</v>
      </c>
      <c r="C11385" s="6" t="s">
        <v>6001</v>
      </c>
      <c r="D11385" s="6" t="s">
        <v>19176</v>
      </c>
      <c r="E11385" s="6" t="s">
        <v>5893</v>
      </c>
      <c r="F11385" s="6" t="s">
        <v>38648</v>
      </c>
      <c r="G11385" s="6" t="s">
        <v>38649</v>
      </c>
      <c r="H11385" s="79">
        <v>48444.245415999998</v>
      </c>
    </row>
    <row r="11386" spans="1:8" x14ac:dyDescent="0.2">
      <c r="A11386" s="6">
        <v>30453195</v>
      </c>
      <c r="B11386" s="6" t="s">
        <v>38650</v>
      </c>
      <c r="C11386" s="6" t="s">
        <v>6001</v>
      </c>
      <c r="D11386" s="6" t="s">
        <v>19180</v>
      </c>
      <c r="E11386" s="6" t="s">
        <v>5893</v>
      </c>
      <c r="F11386" s="6" t="s">
        <v>38651</v>
      </c>
      <c r="G11386" s="6" t="s">
        <v>38652</v>
      </c>
      <c r="H11386" s="79">
        <v>48444.245415999998</v>
      </c>
    </row>
    <row r="11387" spans="1:8" x14ac:dyDescent="0.2">
      <c r="A11387" s="6">
        <v>30361970</v>
      </c>
      <c r="B11387" s="6" t="s">
        <v>38653</v>
      </c>
      <c r="C11387" s="6" t="s">
        <v>8496</v>
      </c>
      <c r="D11387" s="6" t="s">
        <v>6338</v>
      </c>
      <c r="E11387" s="6" t="s">
        <v>5638</v>
      </c>
      <c r="F11387" s="6" t="s">
        <v>38654</v>
      </c>
      <c r="G11387" s="6" t="s">
        <v>38655</v>
      </c>
      <c r="H11387" s="79">
        <v>48613.587962999998</v>
      </c>
    </row>
    <row r="11388" spans="1:8" x14ac:dyDescent="0.2">
      <c r="A11388" s="6">
        <v>30456133</v>
      </c>
      <c r="B11388" s="6" t="s">
        <v>38656</v>
      </c>
      <c r="C11388" s="6" t="s">
        <v>14179</v>
      </c>
      <c r="D11388" s="6" t="s">
        <v>17993</v>
      </c>
      <c r="E11388" s="6" t="s">
        <v>15819</v>
      </c>
      <c r="F11388" s="6" t="s">
        <v>38657</v>
      </c>
      <c r="G11388" s="6" t="s">
        <v>38658</v>
      </c>
      <c r="H11388" s="79">
        <v>48624.286461000003</v>
      </c>
    </row>
    <row r="11389" spans="1:8" x14ac:dyDescent="0.2">
      <c r="A11389" s="6">
        <v>30158213</v>
      </c>
      <c r="B11389" s="6" t="s">
        <v>38659</v>
      </c>
      <c r="C11389" s="6" t="s">
        <v>14179</v>
      </c>
      <c r="D11389" s="6" t="s">
        <v>17997</v>
      </c>
      <c r="E11389" s="6" t="s">
        <v>15819</v>
      </c>
      <c r="F11389" s="6" t="s">
        <v>38660</v>
      </c>
      <c r="G11389" s="6" t="s">
        <v>38661</v>
      </c>
      <c r="H11389" s="79">
        <v>48624.286461000003</v>
      </c>
    </row>
    <row r="11390" spans="1:8" x14ac:dyDescent="0.2">
      <c r="A11390" s="6">
        <v>30206962</v>
      </c>
      <c r="B11390" s="6" t="s">
        <v>38662</v>
      </c>
      <c r="C11390" s="6" t="s">
        <v>5913</v>
      </c>
      <c r="D11390" s="6" t="s">
        <v>28070</v>
      </c>
      <c r="E11390" s="6" t="s">
        <v>5638</v>
      </c>
      <c r="F11390" s="6" t="s">
        <v>38663</v>
      </c>
      <c r="G11390" s="6" t="s">
        <v>38664</v>
      </c>
      <c r="H11390" s="79">
        <v>49100.695669000001</v>
      </c>
    </row>
    <row r="11391" spans="1:8" x14ac:dyDescent="0.2">
      <c r="A11391" s="6">
        <v>30139624</v>
      </c>
      <c r="B11391" s="6" t="s">
        <v>38665</v>
      </c>
      <c r="C11391" s="6" t="s">
        <v>5670</v>
      </c>
      <c r="D11391" s="6" t="s">
        <v>28070</v>
      </c>
      <c r="E11391" s="6" t="s">
        <v>5638</v>
      </c>
      <c r="F11391" s="6" t="s">
        <v>38666</v>
      </c>
      <c r="G11391" s="6" t="s">
        <v>38667</v>
      </c>
      <c r="H11391" s="79">
        <v>49261.570993000001</v>
      </c>
    </row>
    <row r="11392" spans="1:8" x14ac:dyDescent="0.2">
      <c r="A11392" s="6">
        <v>30177929</v>
      </c>
      <c r="B11392" s="6" t="s">
        <v>38668</v>
      </c>
      <c r="C11392" s="6" t="s">
        <v>6150</v>
      </c>
      <c r="D11392" s="6" t="s">
        <v>19176</v>
      </c>
      <c r="E11392" s="6" t="s">
        <v>5893</v>
      </c>
      <c r="F11392" s="6" t="s">
        <v>38669</v>
      </c>
      <c r="G11392" s="6" t="s">
        <v>38670</v>
      </c>
      <c r="H11392" s="79">
        <v>49419.412216999997</v>
      </c>
    </row>
    <row r="11393" spans="1:8" x14ac:dyDescent="0.2">
      <c r="A11393" s="6">
        <v>30415167</v>
      </c>
      <c r="B11393" s="6" t="s">
        <v>38671</v>
      </c>
      <c r="C11393" s="6" t="s">
        <v>6154</v>
      </c>
      <c r="D11393" s="6" t="s">
        <v>19176</v>
      </c>
      <c r="E11393" s="6" t="s">
        <v>5893</v>
      </c>
      <c r="F11393" s="6" t="s">
        <v>38672</v>
      </c>
      <c r="G11393" s="6" t="s">
        <v>38673</v>
      </c>
      <c r="H11393" s="79">
        <v>49419.412216999997</v>
      </c>
    </row>
    <row r="11394" spans="1:8" x14ac:dyDescent="0.2">
      <c r="A11394" s="6">
        <v>30129718</v>
      </c>
      <c r="B11394" s="6" t="s">
        <v>38674</v>
      </c>
      <c r="C11394" s="6" t="s">
        <v>6150</v>
      </c>
      <c r="D11394" s="6" t="s">
        <v>19180</v>
      </c>
      <c r="E11394" s="6" t="s">
        <v>5893</v>
      </c>
      <c r="F11394" s="6" t="s">
        <v>38675</v>
      </c>
      <c r="G11394" s="6" t="s">
        <v>38676</v>
      </c>
      <c r="H11394" s="79">
        <v>49419.412216999997</v>
      </c>
    </row>
    <row r="11395" spans="1:8" x14ac:dyDescent="0.2">
      <c r="A11395" s="6">
        <v>30229787</v>
      </c>
      <c r="B11395" s="6" t="s">
        <v>38677</v>
      </c>
      <c r="C11395" s="6" t="s">
        <v>6154</v>
      </c>
      <c r="D11395" s="6" t="s">
        <v>19180</v>
      </c>
      <c r="E11395" s="6" t="s">
        <v>5893</v>
      </c>
      <c r="F11395" s="6" t="s">
        <v>38678</v>
      </c>
      <c r="G11395" s="6" t="s">
        <v>38679</v>
      </c>
      <c r="H11395" s="79">
        <v>49419.412216999997</v>
      </c>
    </row>
    <row r="11396" spans="1:8" x14ac:dyDescent="0.2">
      <c r="A11396" s="6">
        <v>30299089</v>
      </c>
      <c r="B11396" s="6" t="s">
        <v>38680</v>
      </c>
      <c r="C11396" s="6" t="s">
        <v>7242</v>
      </c>
      <c r="D11396" s="6" t="s">
        <v>6122</v>
      </c>
      <c r="E11396" s="6" t="s">
        <v>5638</v>
      </c>
      <c r="F11396" s="6" t="s">
        <v>38681</v>
      </c>
      <c r="G11396" s="6" t="s">
        <v>38682</v>
      </c>
      <c r="H11396" s="79">
        <v>49458.272469000003</v>
      </c>
    </row>
    <row r="11397" spans="1:8" x14ac:dyDescent="0.2">
      <c r="A11397" s="6">
        <v>30327354</v>
      </c>
      <c r="B11397" s="6" t="s">
        <v>38683</v>
      </c>
      <c r="C11397" s="6" t="s">
        <v>7246</v>
      </c>
      <c r="D11397" s="6" t="s">
        <v>6122</v>
      </c>
      <c r="E11397" s="6" t="s">
        <v>5638</v>
      </c>
      <c r="F11397" s="6" t="s">
        <v>38684</v>
      </c>
      <c r="G11397" s="6" t="s">
        <v>38685</v>
      </c>
      <c r="H11397" s="79">
        <v>49458.272469000003</v>
      </c>
    </row>
    <row r="11398" spans="1:8" x14ac:dyDescent="0.2">
      <c r="A11398" s="6">
        <v>30350877</v>
      </c>
      <c r="B11398" s="6" t="s">
        <v>38686</v>
      </c>
      <c r="C11398" s="6" t="s">
        <v>8509</v>
      </c>
      <c r="D11398" s="6" t="s">
        <v>6122</v>
      </c>
      <c r="E11398" s="6" t="s">
        <v>5638</v>
      </c>
      <c r="F11398" s="6" t="s">
        <v>38687</v>
      </c>
      <c r="G11398" s="6" t="s">
        <v>38688</v>
      </c>
      <c r="H11398" s="79">
        <v>49458.272469000003</v>
      </c>
    </row>
    <row r="11399" spans="1:8" x14ac:dyDescent="0.2">
      <c r="A11399" s="6">
        <v>30097244</v>
      </c>
      <c r="B11399" s="6" t="s">
        <v>38689</v>
      </c>
      <c r="C11399" s="6" t="s">
        <v>8513</v>
      </c>
      <c r="D11399" s="6" t="s">
        <v>6122</v>
      </c>
      <c r="E11399" s="6" t="s">
        <v>5638</v>
      </c>
      <c r="F11399" s="6" t="s">
        <v>38690</v>
      </c>
      <c r="G11399" s="6" t="s">
        <v>38691</v>
      </c>
      <c r="H11399" s="79">
        <v>49458.272469000003</v>
      </c>
    </row>
    <row r="11400" spans="1:8" x14ac:dyDescent="0.2">
      <c r="A11400" s="6">
        <v>30268527</v>
      </c>
      <c r="B11400" s="6" t="s">
        <v>38692</v>
      </c>
      <c r="C11400" s="6" t="s">
        <v>8517</v>
      </c>
      <c r="D11400" s="6" t="s">
        <v>6122</v>
      </c>
      <c r="E11400" s="6" t="s">
        <v>5638</v>
      </c>
      <c r="F11400" s="6" t="s">
        <v>38693</v>
      </c>
      <c r="G11400" s="6" t="s">
        <v>38694</v>
      </c>
      <c r="H11400" s="79">
        <v>49458.272469000003</v>
      </c>
    </row>
    <row r="11401" spans="1:8" x14ac:dyDescent="0.2">
      <c r="A11401" s="6">
        <v>30001513</v>
      </c>
      <c r="B11401" s="6" t="s">
        <v>38695</v>
      </c>
      <c r="C11401" s="6" t="s">
        <v>8521</v>
      </c>
      <c r="D11401" s="6" t="s">
        <v>6122</v>
      </c>
      <c r="E11401" s="6" t="s">
        <v>5638</v>
      </c>
      <c r="F11401" s="6" t="s">
        <v>38696</v>
      </c>
      <c r="G11401" s="6" t="s">
        <v>38697</v>
      </c>
      <c r="H11401" s="79">
        <v>49458.272469000003</v>
      </c>
    </row>
    <row r="11402" spans="1:8" x14ac:dyDescent="0.2">
      <c r="A11402" s="6">
        <v>30200813</v>
      </c>
      <c r="B11402" s="6" t="s">
        <v>38698</v>
      </c>
      <c r="C11402" s="6" t="s">
        <v>8525</v>
      </c>
      <c r="D11402" s="6" t="s">
        <v>6122</v>
      </c>
      <c r="E11402" s="6" t="s">
        <v>5638</v>
      </c>
      <c r="F11402" s="6" t="s">
        <v>38699</v>
      </c>
      <c r="G11402" s="6" t="s">
        <v>38700</v>
      </c>
      <c r="H11402" s="79">
        <v>49458.272469000003</v>
      </c>
    </row>
    <row r="11403" spans="1:8" x14ac:dyDescent="0.2">
      <c r="A11403" s="6">
        <v>30267207</v>
      </c>
      <c r="B11403" s="6" t="s">
        <v>38701</v>
      </c>
      <c r="C11403" s="6" t="s">
        <v>5714</v>
      </c>
      <c r="D11403" s="6" t="s">
        <v>19176</v>
      </c>
      <c r="E11403" s="6" t="s">
        <v>5893</v>
      </c>
      <c r="F11403" s="6" t="s">
        <v>38702</v>
      </c>
      <c r="G11403" s="6" t="s">
        <v>38703</v>
      </c>
      <c r="H11403" s="79">
        <v>49635.059624000001</v>
      </c>
    </row>
    <row r="11404" spans="1:8" x14ac:dyDescent="0.2">
      <c r="A11404" s="6">
        <v>30428221</v>
      </c>
      <c r="B11404" s="6" t="s">
        <v>38704</v>
      </c>
      <c r="C11404" s="6" t="s">
        <v>8201</v>
      </c>
      <c r="D11404" s="6" t="s">
        <v>18874</v>
      </c>
      <c r="E11404" s="6" t="s">
        <v>5638</v>
      </c>
      <c r="F11404" s="6" t="s">
        <v>38705</v>
      </c>
      <c r="G11404" s="6" t="s">
        <v>38706</v>
      </c>
      <c r="H11404" s="79">
        <v>49777.108915999997</v>
      </c>
    </row>
    <row r="11405" spans="1:8" x14ac:dyDescent="0.2">
      <c r="A11405" s="6">
        <v>30027856</v>
      </c>
      <c r="B11405" s="6" t="s">
        <v>38707</v>
      </c>
      <c r="C11405" s="6" t="s">
        <v>7214</v>
      </c>
      <c r="D11405" s="6" t="s">
        <v>19180</v>
      </c>
      <c r="E11405" s="6" t="s">
        <v>5893</v>
      </c>
      <c r="F11405" s="6" t="s">
        <v>38708</v>
      </c>
      <c r="G11405" s="6" t="s">
        <v>38709</v>
      </c>
      <c r="H11405" s="79">
        <v>49817.155035000003</v>
      </c>
    </row>
    <row r="11406" spans="1:8" x14ac:dyDescent="0.2">
      <c r="A11406" s="6">
        <v>30422191</v>
      </c>
      <c r="B11406" s="6" t="s">
        <v>38710</v>
      </c>
      <c r="C11406" s="6" t="s">
        <v>8205</v>
      </c>
      <c r="D11406" s="6" t="s">
        <v>18868</v>
      </c>
      <c r="E11406" s="6" t="s">
        <v>5638</v>
      </c>
      <c r="F11406" s="6" t="s">
        <v>38711</v>
      </c>
      <c r="G11406" s="6" t="s">
        <v>38712</v>
      </c>
      <c r="H11406" s="79">
        <v>49934.418156</v>
      </c>
    </row>
    <row r="11407" spans="1:8" x14ac:dyDescent="0.2">
      <c r="A11407" s="6">
        <v>30164697</v>
      </c>
      <c r="B11407" s="6" t="s">
        <v>38713</v>
      </c>
      <c r="C11407" s="6" t="s">
        <v>8201</v>
      </c>
      <c r="D11407" s="6" t="s">
        <v>18870</v>
      </c>
      <c r="E11407" s="6" t="s">
        <v>5638</v>
      </c>
      <c r="F11407" s="6" t="s">
        <v>38714</v>
      </c>
      <c r="G11407" s="6" t="s">
        <v>38715</v>
      </c>
      <c r="H11407" s="79">
        <v>49964.955734000003</v>
      </c>
    </row>
    <row r="11408" spans="1:8" x14ac:dyDescent="0.2">
      <c r="A11408" s="6">
        <v>30347708</v>
      </c>
      <c r="B11408" s="6" t="s">
        <v>38716</v>
      </c>
      <c r="C11408" s="6" t="s">
        <v>6015</v>
      </c>
      <c r="D11408" s="6" t="s">
        <v>19180</v>
      </c>
      <c r="E11408" s="6" t="s">
        <v>5893</v>
      </c>
      <c r="F11408" s="6" t="s">
        <v>38717</v>
      </c>
      <c r="G11408" s="6" t="s">
        <v>38718</v>
      </c>
      <c r="H11408" s="79">
        <v>50043.415853999999</v>
      </c>
    </row>
    <row r="11409" spans="1:8" x14ac:dyDescent="0.2">
      <c r="A11409" s="6">
        <v>30254780</v>
      </c>
      <c r="B11409" s="6" t="s">
        <v>38719</v>
      </c>
      <c r="C11409" s="6" t="s">
        <v>6001</v>
      </c>
      <c r="D11409" s="6" t="s">
        <v>18870</v>
      </c>
      <c r="E11409" s="6" t="s">
        <v>5638</v>
      </c>
      <c r="F11409" s="6" t="s">
        <v>38720</v>
      </c>
      <c r="G11409" s="6" t="s">
        <v>38721</v>
      </c>
      <c r="H11409" s="79">
        <v>50100.607150000003</v>
      </c>
    </row>
    <row r="11410" spans="1:8" x14ac:dyDescent="0.2">
      <c r="A11410" s="6">
        <v>30158664</v>
      </c>
      <c r="B11410" s="6" t="s">
        <v>38722</v>
      </c>
      <c r="C11410" s="6" t="s">
        <v>6005</v>
      </c>
      <c r="D11410" s="6" t="s">
        <v>19176</v>
      </c>
      <c r="E11410" s="6" t="s">
        <v>5893</v>
      </c>
      <c r="F11410" s="6" t="s">
        <v>38723</v>
      </c>
      <c r="G11410" s="6" t="s">
        <v>38724</v>
      </c>
      <c r="H11410" s="79">
        <v>50177.827540999999</v>
      </c>
    </row>
    <row r="11411" spans="1:8" x14ac:dyDescent="0.2">
      <c r="A11411" s="6">
        <v>30416641</v>
      </c>
      <c r="B11411" s="6" t="s">
        <v>38725</v>
      </c>
      <c r="C11411" s="6" t="s">
        <v>6851</v>
      </c>
      <c r="D11411" s="6" t="s">
        <v>19176</v>
      </c>
      <c r="E11411" s="6" t="s">
        <v>5893</v>
      </c>
      <c r="F11411" s="6" t="s">
        <v>38726</v>
      </c>
      <c r="G11411" s="6" t="s">
        <v>38727</v>
      </c>
      <c r="H11411" s="79">
        <v>50177.827540999999</v>
      </c>
    </row>
    <row r="11412" spans="1:8" x14ac:dyDescent="0.2">
      <c r="A11412" s="6">
        <v>30132670</v>
      </c>
      <c r="B11412" s="6" t="s">
        <v>38728</v>
      </c>
      <c r="C11412" s="6" t="s">
        <v>6005</v>
      </c>
      <c r="D11412" s="6" t="s">
        <v>19180</v>
      </c>
      <c r="E11412" s="6" t="s">
        <v>5893</v>
      </c>
      <c r="F11412" s="6" t="s">
        <v>38729</v>
      </c>
      <c r="G11412" s="6" t="s">
        <v>38730</v>
      </c>
      <c r="H11412" s="79">
        <v>50177.827540999999</v>
      </c>
    </row>
    <row r="11413" spans="1:8" x14ac:dyDescent="0.2">
      <c r="A11413" s="6">
        <v>30412333</v>
      </c>
      <c r="B11413" s="6" t="s">
        <v>38731</v>
      </c>
      <c r="C11413" s="6" t="s">
        <v>6851</v>
      </c>
      <c r="D11413" s="6" t="s">
        <v>19180</v>
      </c>
      <c r="E11413" s="6" t="s">
        <v>5893</v>
      </c>
      <c r="F11413" s="6" t="s">
        <v>38732</v>
      </c>
      <c r="G11413" s="6" t="s">
        <v>38733</v>
      </c>
      <c r="H11413" s="79">
        <v>50177.827540999999</v>
      </c>
    </row>
    <row r="11414" spans="1:8" x14ac:dyDescent="0.2">
      <c r="A11414" s="6">
        <v>30277380</v>
      </c>
      <c r="B11414" s="6" t="s">
        <v>38734</v>
      </c>
      <c r="C11414" s="6" t="s">
        <v>9205</v>
      </c>
      <c r="D11414" s="6" t="s">
        <v>17993</v>
      </c>
      <c r="E11414" s="6" t="s">
        <v>15819</v>
      </c>
      <c r="F11414" s="6" t="s">
        <v>38735</v>
      </c>
      <c r="G11414" s="6" t="s">
        <v>38736</v>
      </c>
      <c r="H11414" s="79">
        <v>50922.426620999999</v>
      </c>
    </row>
    <row r="11415" spans="1:8" x14ac:dyDescent="0.2">
      <c r="A11415" s="6">
        <v>30350249</v>
      </c>
      <c r="B11415" s="6" t="s">
        <v>38737</v>
      </c>
      <c r="C11415" s="6" t="s">
        <v>9205</v>
      </c>
      <c r="D11415" s="6" t="s">
        <v>17997</v>
      </c>
      <c r="E11415" s="6" t="s">
        <v>15819</v>
      </c>
      <c r="F11415" s="6" t="s">
        <v>38738</v>
      </c>
      <c r="G11415" s="6" t="s">
        <v>38739</v>
      </c>
      <c r="H11415" s="79">
        <v>50922.426620999999</v>
      </c>
    </row>
    <row r="11416" spans="1:8" x14ac:dyDescent="0.2">
      <c r="A11416" s="6">
        <v>30325907</v>
      </c>
      <c r="B11416" s="6" t="s">
        <v>38740</v>
      </c>
      <c r="C11416" s="6" t="s">
        <v>6524</v>
      </c>
      <c r="D11416" s="6" t="s">
        <v>28070</v>
      </c>
      <c r="E11416" s="6" t="s">
        <v>5638</v>
      </c>
      <c r="F11416" s="6" t="s">
        <v>38741</v>
      </c>
      <c r="G11416" s="6" t="s">
        <v>38742</v>
      </c>
      <c r="H11416" s="79">
        <v>50922.426620999999</v>
      </c>
    </row>
    <row r="11417" spans="1:8" x14ac:dyDescent="0.2">
      <c r="A11417" s="6">
        <v>30257015</v>
      </c>
      <c r="B11417" s="6" t="s">
        <v>38743</v>
      </c>
      <c r="C11417" s="6" t="s">
        <v>8201</v>
      </c>
      <c r="D11417" s="6" t="s">
        <v>18868</v>
      </c>
      <c r="E11417" s="6" t="s">
        <v>5638</v>
      </c>
      <c r="F11417" s="6" t="s">
        <v>38744</v>
      </c>
      <c r="G11417" s="6" t="s">
        <v>38745</v>
      </c>
      <c r="H11417" s="79">
        <v>51164.374752999996</v>
      </c>
    </row>
    <row r="11418" spans="1:8" x14ac:dyDescent="0.2">
      <c r="A11418" s="6">
        <v>30371093</v>
      </c>
      <c r="B11418" s="6" t="s">
        <v>38746</v>
      </c>
      <c r="C11418" s="6" t="s">
        <v>7194</v>
      </c>
      <c r="D11418" s="6" t="s">
        <v>17993</v>
      </c>
      <c r="E11418" s="6" t="s">
        <v>15819</v>
      </c>
      <c r="F11418" s="6" t="s">
        <v>38747</v>
      </c>
      <c r="G11418" s="6" t="s">
        <v>38748</v>
      </c>
      <c r="H11418" s="79">
        <v>51220.317067000004</v>
      </c>
    </row>
    <row r="11419" spans="1:8" x14ac:dyDescent="0.2">
      <c r="A11419" s="6">
        <v>30247976</v>
      </c>
      <c r="B11419" s="6" t="s">
        <v>38749</v>
      </c>
      <c r="C11419" s="6" t="s">
        <v>7198</v>
      </c>
      <c r="D11419" s="6" t="s">
        <v>17993</v>
      </c>
      <c r="E11419" s="6" t="s">
        <v>15819</v>
      </c>
      <c r="F11419" s="6" t="s">
        <v>38750</v>
      </c>
      <c r="G11419" s="6" t="s">
        <v>38751</v>
      </c>
      <c r="H11419" s="79">
        <v>51220.317067000004</v>
      </c>
    </row>
    <row r="11420" spans="1:8" x14ac:dyDescent="0.2">
      <c r="A11420" s="6">
        <v>30339765</v>
      </c>
      <c r="B11420" s="6" t="s">
        <v>38752</v>
      </c>
      <c r="C11420" s="6" t="s">
        <v>7194</v>
      </c>
      <c r="D11420" s="6" t="s">
        <v>17997</v>
      </c>
      <c r="E11420" s="6" t="s">
        <v>15819</v>
      </c>
      <c r="F11420" s="6" t="s">
        <v>38753</v>
      </c>
      <c r="G11420" s="6" t="s">
        <v>38754</v>
      </c>
      <c r="H11420" s="79">
        <v>51220.317067000004</v>
      </c>
    </row>
    <row r="11421" spans="1:8" x14ac:dyDescent="0.2">
      <c r="A11421" s="6">
        <v>30278236</v>
      </c>
      <c r="B11421" s="6" t="s">
        <v>38755</v>
      </c>
      <c r="C11421" s="6" t="s">
        <v>7198</v>
      </c>
      <c r="D11421" s="6" t="s">
        <v>17997</v>
      </c>
      <c r="E11421" s="6" t="s">
        <v>15819</v>
      </c>
      <c r="F11421" s="6" t="s">
        <v>38756</v>
      </c>
      <c r="G11421" s="6" t="s">
        <v>38757</v>
      </c>
      <c r="H11421" s="79">
        <v>51220.317067000004</v>
      </c>
    </row>
    <row r="11422" spans="1:8" x14ac:dyDescent="0.2">
      <c r="A11422" s="6">
        <v>30145543</v>
      </c>
      <c r="B11422" s="6" t="s">
        <v>38758</v>
      </c>
      <c r="C11422" s="6" t="s">
        <v>6564</v>
      </c>
      <c r="D11422" s="6" t="s">
        <v>17993</v>
      </c>
      <c r="E11422" s="6" t="s">
        <v>15819</v>
      </c>
      <c r="F11422" s="6" t="s">
        <v>38759</v>
      </c>
      <c r="G11422" s="6" t="s">
        <v>38760</v>
      </c>
      <c r="H11422" s="79">
        <v>51499.992028000001</v>
      </c>
    </row>
    <row r="11423" spans="1:8" x14ac:dyDescent="0.2">
      <c r="A11423" s="6">
        <v>30332595</v>
      </c>
      <c r="B11423" s="6" t="s">
        <v>38761</v>
      </c>
      <c r="C11423" s="6" t="s">
        <v>6568</v>
      </c>
      <c r="D11423" s="6" t="s">
        <v>17993</v>
      </c>
      <c r="E11423" s="6" t="s">
        <v>15819</v>
      </c>
      <c r="F11423" s="6" t="s">
        <v>38762</v>
      </c>
      <c r="G11423" s="6" t="s">
        <v>38763</v>
      </c>
      <c r="H11423" s="79">
        <v>51499.992028000001</v>
      </c>
    </row>
    <row r="11424" spans="1:8" x14ac:dyDescent="0.2">
      <c r="A11424" s="6">
        <v>30123277</v>
      </c>
      <c r="B11424" s="6" t="s">
        <v>38764</v>
      </c>
      <c r="C11424" s="6" t="s">
        <v>7190</v>
      </c>
      <c r="D11424" s="6" t="s">
        <v>17993</v>
      </c>
      <c r="E11424" s="6" t="s">
        <v>15819</v>
      </c>
      <c r="F11424" s="6" t="s">
        <v>38765</v>
      </c>
      <c r="G11424" s="6" t="s">
        <v>38766</v>
      </c>
      <c r="H11424" s="79">
        <v>51499.992028000001</v>
      </c>
    </row>
    <row r="11425" spans="1:8" x14ac:dyDescent="0.2">
      <c r="A11425" s="6">
        <v>30303529</v>
      </c>
      <c r="B11425" s="6" t="s">
        <v>38767</v>
      </c>
      <c r="C11425" s="6" t="s">
        <v>6564</v>
      </c>
      <c r="D11425" s="6" t="s">
        <v>17997</v>
      </c>
      <c r="E11425" s="6" t="s">
        <v>15819</v>
      </c>
      <c r="F11425" s="6" t="s">
        <v>38768</v>
      </c>
      <c r="G11425" s="6" t="s">
        <v>38769</v>
      </c>
      <c r="H11425" s="79">
        <v>51499.992028000001</v>
      </c>
    </row>
    <row r="11426" spans="1:8" x14ac:dyDescent="0.2">
      <c r="A11426" s="6">
        <v>30228917</v>
      </c>
      <c r="B11426" s="6" t="s">
        <v>38770</v>
      </c>
      <c r="C11426" s="6" t="s">
        <v>6568</v>
      </c>
      <c r="D11426" s="6" t="s">
        <v>17997</v>
      </c>
      <c r="E11426" s="6" t="s">
        <v>15819</v>
      </c>
      <c r="F11426" s="6" t="s">
        <v>38771</v>
      </c>
      <c r="G11426" s="6" t="s">
        <v>38772</v>
      </c>
      <c r="H11426" s="79">
        <v>51499.992028000001</v>
      </c>
    </row>
    <row r="11427" spans="1:8" x14ac:dyDescent="0.2">
      <c r="A11427" s="6">
        <v>30385578</v>
      </c>
      <c r="B11427" s="6" t="s">
        <v>38773</v>
      </c>
      <c r="C11427" s="6" t="s">
        <v>7190</v>
      </c>
      <c r="D11427" s="6" t="s">
        <v>17997</v>
      </c>
      <c r="E11427" s="6" t="s">
        <v>15819</v>
      </c>
      <c r="F11427" s="6" t="s">
        <v>38774</v>
      </c>
      <c r="G11427" s="6" t="s">
        <v>38775</v>
      </c>
      <c r="H11427" s="79">
        <v>51499.992028000001</v>
      </c>
    </row>
    <row r="11428" spans="1:8" x14ac:dyDescent="0.2">
      <c r="A11428" s="6">
        <v>30135382</v>
      </c>
      <c r="B11428" s="6" t="s">
        <v>38776</v>
      </c>
      <c r="C11428" s="6" t="s">
        <v>6014</v>
      </c>
      <c r="D11428" s="6" t="s">
        <v>19176</v>
      </c>
      <c r="E11428" s="6" t="s">
        <v>5893</v>
      </c>
      <c r="F11428" s="6" t="s">
        <v>38777</v>
      </c>
      <c r="G11428" s="6" t="s">
        <v>38778</v>
      </c>
      <c r="H11428" s="79">
        <v>51834.039571000001</v>
      </c>
    </row>
    <row r="11429" spans="1:8" x14ac:dyDescent="0.2">
      <c r="A11429" s="6">
        <v>30220213</v>
      </c>
      <c r="B11429" s="6" t="s">
        <v>38779</v>
      </c>
      <c r="C11429" s="6" t="s">
        <v>6014</v>
      </c>
      <c r="D11429" s="6" t="s">
        <v>19180</v>
      </c>
      <c r="E11429" s="6" t="s">
        <v>5893</v>
      </c>
      <c r="F11429" s="6" t="s">
        <v>38780</v>
      </c>
      <c r="G11429" s="6" t="s">
        <v>38781</v>
      </c>
      <c r="H11429" s="79">
        <v>51834.039571000001</v>
      </c>
    </row>
    <row r="11430" spans="1:8" x14ac:dyDescent="0.2">
      <c r="A11430" s="6">
        <v>30416048</v>
      </c>
      <c r="B11430" s="6" t="s">
        <v>38782</v>
      </c>
      <c r="C11430" s="6" t="s">
        <v>6105</v>
      </c>
      <c r="D11430" s="6" t="s">
        <v>11449</v>
      </c>
      <c r="E11430" s="6" t="s">
        <v>5638</v>
      </c>
      <c r="F11430" s="6" t="s">
        <v>38783</v>
      </c>
      <c r="G11430" s="6" t="s">
        <v>38784</v>
      </c>
      <c r="H11430" s="79">
        <v>51984.039099000001</v>
      </c>
    </row>
    <row r="11431" spans="1:8" x14ac:dyDescent="0.2">
      <c r="A11431" s="6">
        <v>30360156</v>
      </c>
      <c r="B11431" s="6" t="s">
        <v>38785</v>
      </c>
      <c r="C11431" s="6" t="s">
        <v>6109</v>
      </c>
      <c r="D11431" s="6" t="s">
        <v>11449</v>
      </c>
      <c r="E11431" s="6" t="s">
        <v>5638</v>
      </c>
      <c r="F11431" s="6" t="s">
        <v>38786</v>
      </c>
      <c r="G11431" s="6" t="s">
        <v>38787</v>
      </c>
      <c r="H11431" s="79">
        <v>51984.039099000001</v>
      </c>
    </row>
    <row r="11432" spans="1:8" x14ac:dyDescent="0.2">
      <c r="A11432" s="6">
        <v>30341777</v>
      </c>
      <c r="B11432" s="6" t="s">
        <v>38788</v>
      </c>
      <c r="C11432" s="6" t="s">
        <v>6113</v>
      </c>
      <c r="D11432" s="6" t="s">
        <v>11449</v>
      </c>
      <c r="E11432" s="6" t="s">
        <v>5638</v>
      </c>
      <c r="F11432" s="6" t="s">
        <v>38789</v>
      </c>
      <c r="G11432" s="6" t="s">
        <v>38790</v>
      </c>
      <c r="H11432" s="79">
        <v>51984.039099000001</v>
      </c>
    </row>
    <row r="11433" spans="1:8" x14ac:dyDescent="0.2">
      <c r="A11433" s="6">
        <v>30382615</v>
      </c>
      <c r="B11433" s="6" t="s">
        <v>38791</v>
      </c>
      <c r="C11433" s="6" t="s">
        <v>6117</v>
      </c>
      <c r="D11433" s="6" t="s">
        <v>11449</v>
      </c>
      <c r="E11433" s="6" t="s">
        <v>5638</v>
      </c>
      <c r="F11433" s="6" t="s">
        <v>38792</v>
      </c>
      <c r="G11433" s="6" t="s">
        <v>38793</v>
      </c>
      <c r="H11433" s="79">
        <v>51984.039099000001</v>
      </c>
    </row>
    <row r="11434" spans="1:8" x14ac:dyDescent="0.2">
      <c r="A11434" s="6">
        <v>30300191</v>
      </c>
      <c r="B11434" s="6" t="s">
        <v>38794</v>
      </c>
      <c r="C11434" s="6" t="s">
        <v>10400</v>
      </c>
      <c r="D11434" s="6" t="s">
        <v>11449</v>
      </c>
      <c r="E11434" s="6" t="s">
        <v>5638</v>
      </c>
      <c r="F11434" s="6" t="s">
        <v>38795</v>
      </c>
      <c r="G11434" s="6" t="s">
        <v>38796</v>
      </c>
      <c r="H11434" s="79">
        <v>51984.039099000001</v>
      </c>
    </row>
    <row r="11435" spans="1:8" x14ac:dyDescent="0.2">
      <c r="A11435" s="6">
        <v>30224861</v>
      </c>
      <c r="B11435" s="6" t="s">
        <v>38797</v>
      </c>
      <c r="C11435" s="6" t="s">
        <v>7135</v>
      </c>
      <c r="D11435" s="6" t="s">
        <v>11449</v>
      </c>
      <c r="E11435" s="6" t="s">
        <v>5638</v>
      </c>
      <c r="F11435" s="6" t="s">
        <v>38798</v>
      </c>
      <c r="G11435" s="6" t="s">
        <v>38799</v>
      </c>
      <c r="H11435" s="79">
        <v>52111.734274000002</v>
      </c>
    </row>
    <row r="11436" spans="1:8" x14ac:dyDescent="0.2">
      <c r="A11436" s="6">
        <v>30241407</v>
      </c>
      <c r="B11436" s="6" t="s">
        <v>38800</v>
      </c>
      <c r="C11436" s="6" t="s">
        <v>7139</v>
      </c>
      <c r="D11436" s="6" t="s">
        <v>11449</v>
      </c>
      <c r="E11436" s="6" t="s">
        <v>5638</v>
      </c>
      <c r="F11436" s="6" t="s">
        <v>38801</v>
      </c>
      <c r="G11436" s="6" t="s">
        <v>38802</v>
      </c>
      <c r="H11436" s="79">
        <v>52111.734274000002</v>
      </c>
    </row>
    <row r="11437" spans="1:8" x14ac:dyDescent="0.2">
      <c r="A11437" s="6">
        <v>30219907</v>
      </c>
      <c r="B11437" s="6" t="s">
        <v>38803</v>
      </c>
      <c r="C11437" s="6" t="s">
        <v>7143</v>
      </c>
      <c r="D11437" s="6" t="s">
        <v>11449</v>
      </c>
      <c r="E11437" s="6" t="s">
        <v>5638</v>
      </c>
      <c r="F11437" s="6" t="s">
        <v>38804</v>
      </c>
      <c r="G11437" s="6" t="s">
        <v>38805</v>
      </c>
      <c r="H11437" s="79">
        <v>52111.734274000002</v>
      </c>
    </row>
    <row r="11438" spans="1:8" x14ac:dyDescent="0.2">
      <c r="A11438" s="6">
        <v>30151474</v>
      </c>
      <c r="B11438" s="6" t="s">
        <v>38806</v>
      </c>
      <c r="C11438" s="6" t="s">
        <v>7147</v>
      </c>
      <c r="D11438" s="6" t="s">
        <v>11449</v>
      </c>
      <c r="E11438" s="6" t="s">
        <v>5638</v>
      </c>
      <c r="F11438" s="6" t="s">
        <v>38807</v>
      </c>
      <c r="G11438" s="6" t="s">
        <v>38808</v>
      </c>
      <c r="H11438" s="79">
        <v>52111.734274000002</v>
      </c>
    </row>
    <row r="11439" spans="1:8" x14ac:dyDescent="0.2">
      <c r="A11439" s="6">
        <v>30123544</v>
      </c>
      <c r="B11439" s="6" t="s">
        <v>38809</v>
      </c>
      <c r="C11439" s="6" t="s">
        <v>7151</v>
      </c>
      <c r="D11439" s="6" t="s">
        <v>11449</v>
      </c>
      <c r="E11439" s="6" t="s">
        <v>5638</v>
      </c>
      <c r="F11439" s="6" t="s">
        <v>38810</v>
      </c>
      <c r="G11439" s="6" t="s">
        <v>38811</v>
      </c>
      <c r="H11439" s="79">
        <v>52111.734274000002</v>
      </c>
    </row>
    <row r="11440" spans="1:8" x14ac:dyDescent="0.2">
      <c r="A11440" s="6">
        <v>30228558</v>
      </c>
      <c r="B11440" s="6" t="s">
        <v>38812</v>
      </c>
      <c r="C11440" s="6" t="s">
        <v>5897</v>
      </c>
      <c r="D11440" s="6" t="s">
        <v>28070</v>
      </c>
      <c r="E11440" s="6" t="s">
        <v>5638</v>
      </c>
      <c r="F11440" s="6" t="s">
        <v>38813</v>
      </c>
      <c r="G11440" s="6" t="s">
        <v>38814</v>
      </c>
      <c r="H11440" s="79">
        <v>52411.210336999997</v>
      </c>
    </row>
    <row r="11441" spans="1:8" x14ac:dyDescent="0.2">
      <c r="A11441" s="6">
        <v>30027082</v>
      </c>
      <c r="B11441" s="6" t="s">
        <v>38815</v>
      </c>
      <c r="C11441" s="6" t="s">
        <v>7214</v>
      </c>
      <c r="D11441" s="6" t="s">
        <v>19176</v>
      </c>
      <c r="E11441" s="6" t="s">
        <v>5893</v>
      </c>
      <c r="F11441" s="6" t="s">
        <v>38816</v>
      </c>
      <c r="G11441" s="6" t="s">
        <v>38817</v>
      </c>
      <c r="H11441" s="79">
        <v>52528.226414999997</v>
      </c>
    </row>
    <row r="11442" spans="1:8" x14ac:dyDescent="0.2">
      <c r="A11442" s="6">
        <v>30122710</v>
      </c>
      <c r="B11442" s="6" t="s">
        <v>38818</v>
      </c>
      <c r="C11442" s="6" t="s">
        <v>5678</v>
      </c>
      <c r="D11442" s="6" t="s">
        <v>28070</v>
      </c>
      <c r="E11442" s="6" t="s">
        <v>5638</v>
      </c>
      <c r="F11442" s="6" t="s">
        <v>38819</v>
      </c>
      <c r="G11442" s="6" t="s">
        <v>38820</v>
      </c>
      <c r="H11442" s="79">
        <v>52544.984856000003</v>
      </c>
    </row>
    <row r="11443" spans="1:8" x14ac:dyDescent="0.2">
      <c r="A11443" s="6">
        <v>30340961</v>
      </c>
      <c r="B11443" s="6" t="s">
        <v>38821</v>
      </c>
      <c r="C11443" s="6" t="s">
        <v>8626</v>
      </c>
      <c r="D11443" s="6" t="s">
        <v>6122</v>
      </c>
      <c r="E11443" s="6" t="s">
        <v>5638</v>
      </c>
      <c r="F11443" s="6" t="s">
        <v>38822</v>
      </c>
      <c r="G11443" s="6" t="s">
        <v>38823</v>
      </c>
      <c r="H11443" s="79">
        <v>52666.454758</v>
      </c>
    </row>
    <row r="11444" spans="1:8" x14ac:dyDescent="0.2">
      <c r="A11444" s="6">
        <v>30383224</v>
      </c>
      <c r="B11444" s="6" t="s">
        <v>38824</v>
      </c>
      <c r="C11444" s="6" t="s">
        <v>8630</v>
      </c>
      <c r="D11444" s="6" t="s">
        <v>6122</v>
      </c>
      <c r="E11444" s="6" t="s">
        <v>5638</v>
      </c>
      <c r="F11444" s="6" t="s">
        <v>38825</v>
      </c>
      <c r="G11444" s="6" t="s">
        <v>38826</v>
      </c>
      <c r="H11444" s="79">
        <v>52666.454758</v>
      </c>
    </row>
    <row r="11445" spans="1:8" x14ac:dyDescent="0.2">
      <c r="A11445" s="6">
        <v>30059686</v>
      </c>
      <c r="B11445" s="6" t="s">
        <v>38827</v>
      </c>
      <c r="C11445" s="6" t="s">
        <v>8634</v>
      </c>
      <c r="D11445" s="6" t="s">
        <v>6122</v>
      </c>
      <c r="E11445" s="6" t="s">
        <v>5638</v>
      </c>
      <c r="F11445" s="6" t="s">
        <v>38828</v>
      </c>
      <c r="G11445" s="6" t="s">
        <v>38829</v>
      </c>
      <c r="H11445" s="79">
        <v>52666.454758</v>
      </c>
    </row>
    <row r="11446" spans="1:8" x14ac:dyDescent="0.2">
      <c r="A11446" s="6">
        <v>30271860</v>
      </c>
      <c r="B11446" s="6" t="s">
        <v>38830</v>
      </c>
      <c r="C11446" s="6" t="s">
        <v>8638</v>
      </c>
      <c r="D11446" s="6" t="s">
        <v>6122</v>
      </c>
      <c r="E11446" s="6" t="s">
        <v>5638</v>
      </c>
      <c r="F11446" s="6" t="s">
        <v>38831</v>
      </c>
      <c r="G11446" s="6" t="s">
        <v>38832</v>
      </c>
      <c r="H11446" s="79">
        <v>52666.454758</v>
      </c>
    </row>
    <row r="11447" spans="1:8" x14ac:dyDescent="0.2">
      <c r="A11447" s="6">
        <v>30134434</v>
      </c>
      <c r="B11447" s="6" t="s">
        <v>38833</v>
      </c>
      <c r="C11447" s="6" t="s">
        <v>8642</v>
      </c>
      <c r="D11447" s="6" t="s">
        <v>6122</v>
      </c>
      <c r="E11447" s="6" t="s">
        <v>5638</v>
      </c>
      <c r="F11447" s="6" t="s">
        <v>38834</v>
      </c>
      <c r="G11447" s="6" t="s">
        <v>38835</v>
      </c>
      <c r="H11447" s="79">
        <v>52666.454758</v>
      </c>
    </row>
    <row r="11448" spans="1:8" x14ac:dyDescent="0.2">
      <c r="A11448" s="6">
        <v>30124156</v>
      </c>
      <c r="B11448" s="6" t="s">
        <v>38836</v>
      </c>
      <c r="C11448" s="6" t="s">
        <v>6444</v>
      </c>
      <c r="D11448" s="6" t="s">
        <v>11449</v>
      </c>
      <c r="E11448" s="6" t="s">
        <v>5638</v>
      </c>
      <c r="F11448" s="6" t="s">
        <v>38837</v>
      </c>
      <c r="G11448" s="6" t="s">
        <v>38838</v>
      </c>
      <c r="H11448" s="79">
        <v>52876.941735</v>
      </c>
    </row>
    <row r="11449" spans="1:8" x14ac:dyDescent="0.2">
      <c r="A11449" s="6">
        <v>30152810</v>
      </c>
      <c r="B11449" s="6" t="s">
        <v>38839</v>
      </c>
      <c r="C11449" s="6" t="s">
        <v>6448</v>
      </c>
      <c r="D11449" s="6" t="s">
        <v>11449</v>
      </c>
      <c r="E11449" s="6" t="s">
        <v>5638</v>
      </c>
      <c r="F11449" s="6" t="s">
        <v>38840</v>
      </c>
      <c r="G11449" s="6" t="s">
        <v>38841</v>
      </c>
      <c r="H11449" s="79">
        <v>52876.941735</v>
      </c>
    </row>
    <row r="11450" spans="1:8" x14ac:dyDescent="0.2">
      <c r="A11450" s="6">
        <v>30159398</v>
      </c>
      <c r="B11450" s="6" t="s">
        <v>38842</v>
      </c>
      <c r="C11450" s="6" t="s">
        <v>6452</v>
      </c>
      <c r="D11450" s="6" t="s">
        <v>11449</v>
      </c>
      <c r="E11450" s="6" t="s">
        <v>5638</v>
      </c>
      <c r="F11450" s="6" t="s">
        <v>38843</v>
      </c>
      <c r="G11450" s="6" t="s">
        <v>38844</v>
      </c>
      <c r="H11450" s="79">
        <v>52876.941735</v>
      </c>
    </row>
    <row r="11451" spans="1:8" x14ac:dyDescent="0.2">
      <c r="A11451" s="6">
        <v>30083332</v>
      </c>
      <c r="B11451" s="6" t="s">
        <v>38845</v>
      </c>
      <c r="C11451" s="6" t="s">
        <v>6456</v>
      </c>
      <c r="D11451" s="6" t="s">
        <v>11449</v>
      </c>
      <c r="E11451" s="6" t="s">
        <v>5638</v>
      </c>
      <c r="F11451" s="6" t="s">
        <v>38846</v>
      </c>
      <c r="G11451" s="6" t="s">
        <v>38847</v>
      </c>
      <c r="H11451" s="79">
        <v>52876.941735</v>
      </c>
    </row>
    <row r="11452" spans="1:8" x14ac:dyDescent="0.2">
      <c r="A11452" s="6">
        <v>30003314</v>
      </c>
      <c r="B11452" s="6" t="s">
        <v>38848</v>
      </c>
      <c r="C11452" s="6" t="s">
        <v>6460</v>
      </c>
      <c r="D11452" s="6" t="s">
        <v>11449</v>
      </c>
      <c r="E11452" s="6" t="s">
        <v>5638</v>
      </c>
      <c r="F11452" s="6" t="s">
        <v>38849</v>
      </c>
      <c r="G11452" s="6" t="s">
        <v>38850</v>
      </c>
      <c r="H11452" s="79">
        <v>52876.941735</v>
      </c>
    </row>
    <row r="11453" spans="1:8" x14ac:dyDescent="0.2">
      <c r="A11453" s="6">
        <v>30062799</v>
      </c>
      <c r="B11453" s="6" t="s">
        <v>38851</v>
      </c>
      <c r="C11453" s="6" t="s">
        <v>6464</v>
      </c>
      <c r="D11453" s="6" t="s">
        <v>11449</v>
      </c>
      <c r="E11453" s="6" t="s">
        <v>5638</v>
      </c>
      <c r="F11453" s="6" t="s">
        <v>38852</v>
      </c>
      <c r="G11453" s="6" t="s">
        <v>38853</v>
      </c>
      <c r="H11453" s="79">
        <v>52876.941735</v>
      </c>
    </row>
    <row r="11454" spans="1:8" x14ac:dyDescent="0.2">
      <c r="A11454" s="6">
        <v>30305854</v>
      </c>
      <c r="B11454" s="6" t="s">
        <v>38854</v>
      </c>
      <c r="C11454" s="6" t="s">
        <v>8217</v>
      </c>
      <c r="D11454" s="6" t="s">
        <v>19176</v>
      </c>
      <c r="E11454" s="6" t="s">
        <v>5893</v>
      </c>
      <c r="F11454" s="6" t="s">
        <v>38855</v>
      </c>
      <c r="G11454" s="6" t="s">
        <v>38856</v>
      </c>
      <c r="H11454" s="79">
        <v>53015.017645</v>
      </c>
    </row>
    <row r="11455" spans="1:8" x14ac:dyDescent="0.2">
      <c r="A11455" s="6">
        <v>30059648</v>
      </c>
      <c r="B11455" s="6" t="s">
        <v>38857</v>
      </c>
      <c r="C11455" s="6" t="s">
        <v>6009</v>
      </c>
      <c r="D11455" s="6" t="s">
        <v>19176</v>
      </c>
      <c r="E11455" s="6" t="s">
        <v>5893</v>
      </c>
      <c r="F11455" s="6" t="s">
        <v>38858</v>
      </c>
      <c r="G11455" s="6" t="s">
        <v>38859</v>
      </c>
      <c r="H11455" s="79">
        <v>53015.017645</v>
      </c>
    </row>
    <row r="11456" spans="1:8" x14ac:dyDescent="0.2">
      <c r="A11456" s="6">
        <v>30333447</v>
      </c>
      <c r="B11456" s="6" t="s">
        <v>38860</v>
      </c>
      <c r="C11456" s="6" t="s">
        <v>6013</v>
      </c>
      <c r="D11456" s="6" t="s">
        <v>19176</v>
      </c>
      <c r="E11456" s="6" t="s">
        <v>5893</v>
      </c>
      <c r="F11456" s="6" t="s">
        <v>38861</v>
      </c>
      <c r="G11456" s="6" t="s">
        <v>38862</v>
      </c>
      <c r="H11456" s="79">
        <v>53015.017645</v>
      </c>
    </row>
    <row r="11457" spans="1:8" x14ac:dyDescent="0.2">
      <c r="A11457" s="6">
        <v>30285947</v>
      </c>
      <c r="B11457" s="6" t="s">
        <v>38863</v>
      </c>
      <c r="C11457" s="6" t="s">
        <v>8217</v>
      </c>
      <c r="D11457" s="6" t="s">
        <v>19180</v>
      </c>
      <c r="E11457" s="6" t="s">
        <v>5893</v>
      </c>
      <c r="F11457" s="6" t="s">
        <v>38864</v>
      </c>
      <c r="G11457" s="6" t="s">
        <v>38865</v>
      </c>
      <c r="H11457" s="79">
        <v>53015.017645</v>
      </c>
    </row>
    <row r="11458" spans="1:8" x14ac:dyDescent="0.2">
      <c r="A11458" s="6">
        <v>30187090</v>
      </c>
      <c r="B11458" s="6" t="s">
        <v>38866</v>
      </c>
      <c r="C11458" s="6" t="s">
        <v>6009</v>
      </c>
      <c r="D11458" s="6" t="s">
        <v>19180</v>
      </c>
      <c r="E11458" s="6" t="s">
        <v>5893</v>
      </c>
      <c r="F11458" s="6" t="s">
        <v>38867</v>
      </c>
      <c r="G11458" s="6" t="s">
        <v>38868</v>
      </c>
      <c r="H11458" s="79">
        <v>53015.017645</v>
      </c>
    </row>
    <row r="11459" spans="1:8" x14ac:dyDescent="0.2">
      <c r="A11459" s="6">
        <v>30372925</v>
      </c>
      <c r="B11459" s="6" t="s">
        <v>38869</v>
      </c>
      <c r="C11459" s="6" t="s">
        <v>6013</v>
      </c>
      <c r="D11459" s="6" t="s">
        <v>19180</v>
      </c>
      <c r="E11459" s="6" t="s">
        <v>5893</v>
      </c>
      <c r="F11459" s="6" t="s">
        <v>38870</v>
      </c>
      <c r="G11459" s="6" t="s">
        <v>38871</v>
      </c>
      <c r="H11459" s="79">
        <v>53015.017645</v>
      </c>
    </row>
    <row r="11460" spans="1:8" x14ac:dyDescent="0.2">
      <c r="A11460" s="6">
        <v>30254196</v>
      </c>
      <c r="B11460" s="6" t="s">
        <v>38872</v>
      </c>
      <c r="C11460" s="6" t="s">
        <v>7131</v>
      </c>
      <c r="D11460" s="6" t="s">
        <v>19180</v>
      </c>
      <c r="E11460" s="6" t="s">
        <v>5893</v>
      </c>
      <c r="F11460" s="6" t="s">
        <v>38873</v>
      </c>
      <c r="G11460" s="6" t="s">
        <v>38874</v>
      </c>
      <c r="H11460" s="79">
        <v>53086.282219000001</v>
      </c>
    </row>
    <row r="11461" spans="1:8" x14ac:dyDescent="0.2">
      <c r="A11461" s="6">
        <v>30406470</v>
      </c>
      <c r="B11461" s="6" t="s">
        <v>38875</v>
      </c>
      <c r="C11461" s="6" t="s">
        <v>6146</v>
      </c>
      <c r="D11461" s="6" t="s">
        <v>19176</v>
      </c>
      <c r="E11461" s="6" t="s">
        <v>5893</v>
      </c>
      <c r="F11461" s="6" t="s">
        <v>38876</v>
      </c>
      <c r="G11461" s="6" t="s">
        <v>38877</v>
      </c>
      <c r="H11461" s="79">
        <v>53216.141703000001</v>
      </c>
    </row>
    <row r="11462" spans="1:8" x14ac:dyDescent="0.2">
      <c r="A11462" s="6">
        <v>30380500</v>
      </c>
      <c r="B11462" s="6" t="s">
        <v>38878</v>
      </c>
      <c r="C11462" s="6" t="s">
        <v>6146</v>
      </c>
      <c r="D11462" s="6" t="s">
        <v>19180</v>
      </c>
      <c r="E11462" s="6" t="s">
        <v>5893</v>
      </c>
      <c r="F11462" s="6" t="s">
        <v>38879</v>
      </c>
      <c r="G11462" s="6" t="s">
        <v>38880</v>
      </c>
      <c r="H11462" s="79">
        <v>53216.141703000001</v>
      </c>
    </row>
    <row r="11463" spans="1:8" x14ac:dyDescent="0.2">
      <c r="A11463" s="6">
        <v>30422101</v>
      </c>
      <c r="B11463" s="6" t="s">
        <v>38881</v>
      </c>
      <c r="C11463" s="6" t="s">
        <v>6081</v>
      </c>
      <c r="D11463" s="6" t="s">
        <v>11449</v>
      </c>
      <c r="E11463" s="6" t="s">
        <v>5638</v>
      </c>
      <c r="F11463" s="6" t="s">
        <v>38882</v>
      </c>
      <c r="G11463" s="6" t="s">
        <v>38883</v>
      </c>
      <c r="H11463" s="79">
        <v>53603.104459000002</v>
      </c>
    </row>
    <row r="11464" spans="1:8" x14ac:dyDescent="0.2">
      <c r="A11464" s="6">
        <v>30253402</v>
      </c>
      <c r="B11464" s="6" t="s">
        <v>38884</v>
      </c>
      <c r="C11464" s="6" t="s">
        <v>6085</v>
      </c>
      <c r="D11464" s="6" t="s">
        <v>11449</v>
      </c>
      <c r="E11464" s="6" t="s">
        <v>5638</v>
      </c>
      <c r="F11464" s="6" t="s">
        <v>38885</v>
      </c>
      <c r="G11464" s="6" t="s">
        <v>38886</v>
      </c>
      <c r="H11464" s="79">
        <v>53603.104459000002</v>
      </c>
    </row>
    <row r="11465" spans="1:8" x14ac:dyDescent="0.2">
      <c r="A11465" s="6">
        <v>30234269</v>
      </c>
      <c r="B11465" s="6" t="s">
        <v>38887</v>
      </c>
      <c r="C11465" s="6" t="s">
        <v>6089</v>
      </c>
      <c r="D11465" s="6" t="s">
        <v>11449</v>
      </c>
      <c r="E11465" s="6" t="s">
        <v>5638</v>
      </c>
      <c r="F11465" s="6" t="s">
        <v>38888</v>
      </c>
      <c r="G11465" s="6" t="s">
        <v>38889</v>
      </c>
      <c r="H11465" s="79">
        <v>53603.104459000002</v>
      </c>
    </row>
    <row r="11466" spans="1:8" x14ac:dyDescent="0.2">
      <c r="A11466" s="6">
        <v>30228797</v>
      </c>
      <c r="B11466" s="6" t="s">
        <v>38890</v>
      </c>
      <c r="C11466" s="6" t="s">
        <v>6093</v>
      </c>
      <c r="D11466" s="6" t="s">
        <v>11449</v>
      </c>
      <c r="E11466" s="6" t="s">
        <v>5638</v>
      </c>
      <c r="F11466" s="6" t="s">
        <v>38891</v>
      </c>
      <c r="G11466" s="6" t="s">
        <v>38892</v>
      </c>
      <c r="H11466" s="79">
        <v>53603.104459000002</v>
      </c>
    </row>
    <row r="11467" spans="1:8" x14ac:dyDescent="0.2">
      <c r="A11467" s="6">
        <v>30332106</v>
      </c>
      <c r="B11467" s="6" t="s">
        <v>38893</v>
      </c>
      <c r="C11467" s="6" t="s">
        <v>6097</v>
      </c>
      <c r="D11467" s="6" t="s">
        <v>11449</v>
      </c>
      <c r="E11467" s="6" t="s">
        <v>5638</v>
      </c>
      <c r="F11467" s="6" t="s">
        <v>38894</v>
      </c>
      <c r="G11467" s="6" t="s">
        <v>38895</v>
      </c>
      <c r="H11467" s="79">
        <v>53603.104459000002</v>
      </c>
    </row>
    <row r="11468" spans="1:8" x14ac:dyDescent="0.2">
      <c r="A11468" s="6">
        <v>30169349</v>
      </c>
      <c r="B11468" s="6" t="s">
        <v>38896</v>
      </c>
      <c r="C11468" s="6" t="s">
        <v>6101</v>
      </c>
      <c r="D11468" s="6" t="s">
        <v>11449</v>
      </c>
      <c r="E11468" s="6" t="s">
        <v>5638</v>
      </c>
      <c r="F11468" s="6" t="s">
        <v>38897</v>
      </c>
      <c r="G11468" s="6" t="s">
        <v>38898</v>
      </c>
      <c r="H11468" s="79">
        <v>53603.104459000002</v>
      </c>
    </row>
    <row r="11469" spans="1:8" x14ac:dyDescent="0.2">
      <c r="A11469" s="6">
        <v>30439009</v>
      </c>
      <c r="B11469" s="6" t="s">
        <v>38899</v>
      </c>
      <c r="C11469" s="6" t="s">
        <v>6266</v>
      </c>
      <c r="D11469" s="6" t="s">
        <v>19176</v>
      </c>
      <c r="E11469" s="6" t="s">
        <v>5893</v>
      </c>
      <c r="F11469" s="6" t="s">
        <v>38900</v>
      </c>
      <c r="G11469" s="6" t="s">
        <v>38901</v>
      </c>
      <c r="H11469" s="79">
        <v>53708.423500999997</v>
      </c>
    </row>
    <row r="11470" spans="1:8" x14ac:dyDescent="0.2">
      <c r="A11470" s="6">
        <v>30345907</v>
      </c>
      <c r="B11470" s="6" t="s">
        <v>38902</v>
      </c>
      <c r="C11470" s="6" t="s">
        <v>6266</v>
      </c>
      <c r="D11470" s="6" t="s">
        <v>19180</v>
      </c>
      <c r="E11470" s="6" t="s">
        <v>5893</v>
      </c>
      <c r="F11470" s="6" t="s">
        <v>38903</v>
      </c>
      <c r="G11470" s="6" t="s">
        <v>38904</v>
      </c>
      <c r="H11470" s="79">
        <v>53708.423500999997</v>
      </c>
    </row>
    <row r="11471" spans="1:8" x14ac:dyDescent="0.2">
      <c r="A11471" s="6">
        <v>30383812</v>
      </c>
      <c r="B11471" s="6" t="s">
        <v>38905</v>
      </c>
      <c r="C11471" s="6" t="s">
        <v>5674</v>
      </c>
      <c r="D11471" s="6" t="s">
        <v>28070</v>
      </c>
      <c r="E11471" s="6" t="s">
        <v>5638</v>
      </c>
      <c r="F11471" s="6" t="s">
        <v>38906</v>
      </c>
      <c r="G11471" s="6" t="s">
        <v>38905</v>
      </c>
      <c r="H11471" s="79">
        <v>53745.844502</v>
      </c>
    </row>
    <row r="11472" spans="1:8" x14ac:dyDescent="0.2">
      <c r="A11472" s="6">
        <v>30426215</v>
      </c>
      <c r="B11472" s="6" t="s">
        <v>38907</v>
      </c>
      <c r="C11472" s="6" t="s">
        <v>5977</v>
      </c>
      <c r="D11472" s="6" t="s">
        <v>18870</v>
      </c>
      <c r="E11472" s="6" t="s">
        <v>5638</v>
      </c>
      <c r="F11472" s="6" t="s">
        <v>38908</v>
      </c>
      <c r="G11472" s="6" t="s">
        <v>38909</v>
      </c>
      <c r="H11472" s="79">
        <v>53945.293995</v>
      </c>
    </row>
    <row r="11473" spans="1:8" x14ac:dyDescent="0.2">
      <c r="A11473" s="6">
        <v>30067214</v>
      </c>
      <c r="B11473" s="6" t="s">
        <v>38910</v>
      </c>
      <c r="C11473" s="6" t="s">
        <v>8666</v>
      </c>
      <c r="D11473" s="6" t="s">
        <v>6122</v>
      </c>
      <c r="E11473" s="6" t="s">
        <v>5638</v>
      </c>
      <c r="F11473" s="6" t="s">
        <v>38911</v>
      </c>
      <c r="G11473" s="6" t="s">
        <v>38912</v>
      </c>
      <c r="H11473" s="79">
        <v>54212.248604</v>
      </c>
    </row>
    <row r="11474" spans="1:8" x14ac:dyDescent="0.2">
      <c r="A11474" s="6">
        <v>30189908</v>
      </c>
      <c r="B11474" s="6" t="s">
        <v>38913</v>
      </c>
      <c r="C11474" s="6" t="s">
        <v>8670</v>
      </c>
      <c r="D11474" s="6" t="s">
        <v>6122</v>
      </c>
      <c r="E11474" s="6" t="s">
        <v>5638</v>
      </c>
      <c r="F11474" s="6" t="s">
        <v>38914</v>
      </c>
      <c r="G11474" s="6" t="s">
        <v>38915</v>
      </c>
      <c r="H11474" s="79">
        <v>54212.248604</v>
      </c>
    </row>
    <row r="11475" spans="1:8" x14ac:dyDescent="0.2">
      <c r="A11475" s="6">
        <v>30013252</v>
      </c>
      <c r="B11475" s="6" t="s">
        <v>38916</v>
      </c>
      <c r="C11475" s="6" t="s">
        <v>8674</v>
      </c>
      <c r="D11475" s="6" t="s">
        <v>6122</v>
      </c>
      <c r="E11475" s="6" t="s">
        <v>5638</v>
      </c>
      <c r="F11475" s="6" t="s">
        <v>38917</v>
      </c>
      <c r="G11475" s="6" t="s">
        <v>38918</v>
      </c>
      <c r="H11475" s="79">
        <v>54212.248604</v>
      </c>
    </row>
    <row r="11476" spans="1:8" x14ac:dyDescent="0.2">
      <c r="A11476" s="6">
        <v>30270896</v>
      </c>
      <c r="B11476" s="6" t="s">
        <v>38919</v>
      </c>
      <c r="C11476" s="6" t="s">
        <v>6604</v>
      </c>
      <c r="D11476" s="6" t="s">
        <v>6122</v>
      </c>
      <c r="E11476" s="6" t="s">
        <v>5638</v>
      </c>
      <c r="F11476" s="6" t="s">
        <v>38920</v>
      </c>
      <c r="G11476" s="6" t="s">
        <v>38921</v>
      </c>
      <c r="H11476" s="79">
        <v>54212.248604</v>
      </c>
    </row>
    <row r="11477" spans="1:8" x14ac:dyDescent="0.2">
      <c r="A11477" s="6">
        <v>30344685</v>
      </c>
      <c r="B11477" s="6" t="s">
        <v>38922</v>
      </c>
      <c r="C11477" s="6" t="s">
        <v>5730</v>
      </c>
      <c r="D11477" s="6" t="s">
        <v>18868</v>
      </c>
      <c r="E11477" s="6" t="s">
        <v>5638</v>
      </c>
      <c r="F11477" s="6" t="s">
        <v>38923</v>
      </c>
      <c r="G11477" s="6" t="s">
        <v>38924</v>
      </c>
      <c r="H11477" s="79">
        <v>54458.100911000001</v>
      </c>
    </row>
    <row r="11478" spans="1:8" x14ac:dyDescent="0.2">
      <c r="A11478" s="6">
        <v>30264741</v>
      </c>
      <c r="B11478" s="6" t="s">
        <v>38925</v>
      </c>
      <c r="C11478" s="6" t="s">
        <v>7226</v>
      </c>
      <c r="D11478" s="6" t="s">
        <v>19176</v>
      </c>
      <c r="E11478" s="6" t="s">
        <v>5893</v>
      </c>
      <c r="F11478" s="6" t="s">
        <v>38926</v>
      </c>
      <c r="G11478" s="6" t="s">
        <v>38927</v>
      </c>
      <c r="H11478" s="79">
        <v>54548.637802999998</v>
      </c>
    </row>
    <row r="11479" spans="1:8" x14ac:dyDescent="0.2">
      <c r="A11479" s="6">
        <v>30120521</v>
      </c>
      <c r="B11479" s="6" t="s">
        <v>38928</v>
      </c>
      <c r="C11479" s="6" t="s">
        <v>6274</v>
      </c>
      <c r="D11479" s="6" t="s">
        <v>19176</v>
      </c>
      <c r="E11479" s="6" t="s">
        <v>5893</v>
      </c>
      <c r="F11479" s="6" t="s">
        <v>38929</v>
      </c>
      <c r="G11479" s="6" t="s">
        <v>38930</v>
      </c>
      <c r="H11479" s="79">
        <v>54974.045644999998</v>
      </c>
    </row>
    <row r="11480" spans="1:8" x14ac:dyDescent="0.2">
      <c r="A11480" s="6">
        <v>30159706</v>
      </c>
      <c r="B11480" s="6" t="s">
        <v>38931</v>
      </c>
      <c r="C11480" s="6" t="s">
        <v>6274</v>
      </c>
      <c r="D11480" s="6" t="s">
        <v>19180</v>
      </c>
      <c r="E11480" s="6" t="s">
        <v>5893</v>
      </c>
      <c r="F11480" s="6" t="s">
        <v>38932</v>
      </c>
      <c r="G11480" s="6" t="s">
        <v>38933</v>
      </c>
      <c r="H11480" s="79">
        <v>54974.045644999998</v>
      </c>
    </row>
    <row r="11481" spans="1:8" x14ac:dyDescent="0.2">
      <c r="A11481" s="6">
        <v>30003063</v>
      </c>
      <c r="B11481" s="6" t="s">
        <v>38934</v>
      </c>
      <c r="C11481" s="6" t="s">
        <v>5782</v>
      </c>
      <c r="D11481" s="6" t="s">
        <v>12594</v>
      </c>
      <c r="E11481" s="6" t="s">
        <v>5893</v>
      </c>
      <c r="F11481" s="6" t="s">
        <v>38935</v>
      </c>
      <c r="G11481" s="6" t="s">
        <v>38936</v>
      </c>
      <c r="H11481" s="79">
        <v>56022.494640999998</v>
      </c>
    </row>
    <row r="11482" spans="1:8" x14ac:dyDescent="0.2">
      <c r="A11482" s="6">
        <v>30106742</v>
      </c>
      <c r="B11482" s="6" t="s">
        <v>38937</v>
      </c>
      <c r="C11482" s="6" t="s">
        <v>5783</v>
      </c>
      <c r="D11482" s="6" t="s">
        <v>12594</v>
      </c>
      <c r="E11482" s="6" t="s">
        <v>5893</v>
      </c>
      <c r="F11482" s="6" t="s">
        <v>38938</v>
      </c>
      <c r="G11482" s="6" t="s">
        <v>38939</v>
      </c>
      <c r="H11482" s="79">
        <v>56022.494640999998</v>
      </c>
    </row>
    <row r="11483" spans="1:8" x14ac:dyDescent="0.2">
      <c r="A11483" s="6">
        <v>30081560</v>
      </c>
      <c r="B11483" s="6" t="s">
        <v>38940</v>
      </c>
      <c r="C11483" s="6" t="s">
        <v>5785</v>
      </c>
      <c r="D11483" s="6" t="s">
        <v>12594</v>
      </c>
      <c r="E11483" s="6" t="s">
        <v>5893</v>
      </c>
      <c r="F11483" s="6" t="s">
        <v>38941</v>
      </c>
      <c r="G11483" s="6" t="s">
        <v>38942</v>
      </c>
      <c r="H11483" s="79">
        <v>56022.494640999998</v>
      </c>
    </row>
    <row r="11484" spans="1:8" x14ac:dyDescent="0.2">
      <c r="A11484" s="6">
        <v>30151152</v>
      </c>
      <c r="B11484" s="6" t="s">
        <v>38943</v>
      </c>
      <c r="C11484" s="6" t="s">
        <v>5782</v>
      </c>
      <c r="D11484" s="6" t="s">
        <v>12610</v>
      </c>
      <c r="E11484" s="6" t="s">
        <v>5893</v>
      </c>
      <c r="F11484" s="6" t="s">
        <v>38944</v>
      </c>
      <c r="G11484" s="6" t="s">
        <v>38945</v>
      </c>
      <c r="H11484" s="79">
        <v>56022.494640999998</v>
      </c>
    </row>
    <row r="11485" spans="1:8" x14ac:dyDescent="0.2">
      <c r="A11485" s="6">
        <v>30184066</v>
      </c>
      <c r="B11485" s="6" t="s">
        <v>4377</v>
      </c>
      <c r="C11485" s="6" t="s">
        <v>5783</v>
      </c>
      <c r="D11485" s="6" t="s">
        <v>12610</v>
      </c>
      <c r="E11485" s="6" t="s">
        <v>5893</v>
      </c>
      <c r="F11485" s="6" t="s">
        <v>4374</v>
      </c>
      <c r="G11485" s="6" t="s">
        <v>4375</v>
      </c>
      <c r="H11485" s="79">
        <v>56022.494640999998</v>
      </c>
    </row>
    <row r="11486" spans="1:8" x14ac:dyDescent="0.2">
      <c r="A11486" s="6">
        <v>30245108</v>
      </c>
      <c r="B11486" s="6" t="s">
        <v>1062</v>
      </c>
      <c r="C11486" s="6" t="s">
        <v>5785</v>
      </c>
      <c r="D11486" s="6" t="s">
        <v>12610</v>
      </c>
      <c r="E11486" s="6" t="s">
        <v>5893</v>
      </c>
      <c r="F11486" s="6" t="s">
        <v>1058</v>
      </c>
      <c r="G11486" s="6" t="s">
        <v>1059</v>
      </c>
      <c r="H11486" s="79">
        <v>56022.494640999998</v>
      </c>
    </row>
    <row r="11487" spans="1:8" x14ac:dyDescent="0.2">
      <c r="A11487" s="6">
        <v>30246420</v>
      </c>
      <c r="B11487" s="6" t="s">
        <v>38946</v>
      </c>
      <c r="C11487" s="6" t="s">
        <v>5710</v>
      </c>
      <c r="D11487" s="6" t="s">
        <v>19180</v>
      </c>
      <c r="E11487" s="6" t="s">
        <v>5893</v>
      </c>
      <c r="F11487" s="6" t="s">
        <v>38947</v>
      </c>
      <c r="G11487" s="6" t="s">
        <v>38948</v>
      </c>
      <c r="H11487" s="79">
        <v>56053.484069999999</v>
      </c>
    </row>
    <row r="11488" spans="1:8" x14ac:dyDescent="0.2">
      <c r="A11488" s="6">
        <v>30111711</v>
      </c>
      <c r="B11488" s="6" t="s">
        <v>38949</v>
      </c>
      <c r="C11488" s="6" t="s">
        <v>9325</v>
      </c>
      <c r="D11488" s="6" t="s">
        <v>17993</v>
      </c>
      <c r="E11488" s="6" t="s">
        <v>15819</v>
      </c>
      <c r="F11488" s="6" t="s">
        <v>38950</v>
      </c>
      <c r="G11488" s="6" t="s">
        <v>38951</v>
      </c>
      <c r="H11488" s="79">
        <v>56135.308688999998</v>
      </c>
    </row>
    <row r="11489" spans="1:8" x14ac:dyDescent="0.2">
      <c r="A11489" s="6">
        <v>30276053</v>
      </c>
      <c r="B11489" s="6" t="s">
        <v>38952</v>
      </c>
      <c r="C11489" s="6" t="s">
        <v>9325</v>
      </c>
      <c r="D11489" s="6" t="s">
        <v>17997</v>
      </c>
      <c r="E11489" s="6" t="s">
        <v>15819</v>
      </c>
      <c r="F11489" s="6" t="s">
        <v>38953</v>
      </c>
      <c r="G11489" s="6" t="s">
        <v>38954</v>
      </c>
      <c r="H11489" s="79">
        <v>56135.308688999998</v>
      </c>
    </row>
    <row r="11490" spans="1:8" x14ac:dyDescent="0.2">
      <c r="A11490" s="6">
        <v>30028468</v>
      </c>
      <c r="B11490" s="6" t="s">
        <v>38955</v>
      </c>
      <c r="C11490" s="6" t="s">
        <v>6258</v>
      </c>
      <c r="D11490" s="6" t="s">
        <v>28070</v>
      </c>
      <c r="E11490" s="6" t="s">
        <v>5638</v>
      </c>
      <c r="F11490" s="6" t="s">
        <v>38956</v>
      </c>
      <c r="G11490" s="6" t="s">
        <v>38957</v>
      </c>
      <c r="H11490" s="79">
        <v>56135.308688999998</v>
      </c>
    </row>
    <row r="11491" spans="1:8" x14ac:dyDescent="0.2">
      <c r="A11491" s="6">
        <v>30025482</v>
      </c>
      <c r="B11491" s="6" t="s">
        <v>38958</v>
      </c>
      <c r="C11491" s="6" t="s">
        <v>5674</v>
      </c>
      <c r="D11491" s="6" t="s">
        <v>19176</v>
      </c>
      <c r="E11491" s="6" t="s">
        <v>5893</v>
      </c>
      <c r="F11491" s="6" t="s">
        <v>38959</v>
      </c>
      <c r="G11491" s="6" t="s">
        <v>38960</v>
      </c>
      <c r="H11491" s="79">
        <v>56141.074330000003</v>
      </c>
    </row>
    <row r="11492" spans="1:8" x14ac:dyDescent="0.2">
      <c r="A11492" s="6">
        <v>30168386</v>
      </c>
      <c r="B11492" s="6" t="s">
        <v>38961</v>
      </c>
      <c r="C11492" s="6" t="s">
        <v>5678</v>
      </c>
      <c r="D11492" s="6" t="s">
        <v>19176</v>
      </c>
      <c r="E11492" s="6" t="s">
        <v>5893</v>
      </c>
      <c r="F11492" s="6" t="s">
        <v>38962</v>
      </c>
      <c r="G11492" s="6" t="s">
        <v>38963</v>
      </c>
      <c r="H11492" s="79">
        <v>56141.074330000003</v>
      </c>
    </row>
    <row r="11493" spans="1:8" x14ac:dyDescent="0.2">
      <c r="A11493" s="6">
        <v>30369407</v>
      </c>
      <c r="B11493" s="6" t="s">
        <v>38964</v>
      </c>
      <c r="C11493" s="6" t="s">
        <v>5682</v>
      </c>
      <c r="D11493" s="6" t="s">
        <v>19176</v>
      </c>
      <c r="E11493" s="6" t="s">
        <v>5893</v>
      </c>
      <c r="F11493" s="6" t="s">
        <v>38965</v>
      </c>
      <c r="G11493" s="6" t="s">
        <v>38966</v>
      </c>
      <c r="H11493" s="79">
        <v>56141.074330000003</v>
      </c>
    </row>
    <row r="11494" spans="1:8" x14ac:dyDescent="0.2">
      <c r="A11494" s="6">
        <v>30152106</v>
      </c>
      <c r="B11494" s="6" t="s">
        <v>38967</v>
      </c>
      <c r="C11494" s="6" t="s">
        <v>5674</v>
      </c>
      <c r="D11494" s="6" t="s">
        <v>19180</v>
      </c>
      <c r="E11494" s="6" t="s">
        <v>5893</v>
      </c>
      <c r="F11494" s="6" t="s">
        <v>38968</v>
      </c>
      <c r="G11494" s="6" t="s">
        <v>38969</v>
      </c>
      <c r="H11494" s="79">
        <v>56141.074330000003</v>
      </c>
    </row>
    <row r="11495" spans="1:8" x14ac:dyDescent="0.2">
      <c r="A11495" s="6">
        <v>30058552</v>
      </c>
      <c r="B11495" s="6" t="s">
        <v>38970</v>
      </c>
      <c r="C11495" s="6" t="s">
        <v>8598</v>
      </c>
      <c r="D11495" s="6" t="s">
        <v>6122</v>
      </c>
      <c r="E11495" s="6" t="s">
        <v>5638</v>
      </c>
      <c r="F11495" s="6" t="s">
        <v>38971</v>
      </c>
      <c r="G11495" s="6" t="s">
        <v>38972</v>
      </c>
      <c r="H11495" s="79">
        <v>56218.253857000003</v>
      </c>
    </row>
    <row r="11496" spans="1:8" x14ac:dyDescent="0.2">
      <c r="A11496" s="6">
        <v>30251432</v>
      </c>
      <c r="B11496" s="6" t="s">
        <v>38973</v>
      </c>
      <c r="C11496" s="6" t="s">
        <v>8602</v>
      </c>
      <c r="D11496" s="6" t="s">
        <v>6122</v>
      </c>
      <c r="E11496" s="6" t="s">
        <v>5638</v>
      </c>
      <c r="F11496" s="6" t="s">
        <v>38974</v>
      </c>
      <c r="G11496" s="6" t="s">
        <v>38975</v>
      </c>
      <c r="H11496" s="79">
        <v>56218.253857000003</v>
      </c>
    </row>
    <row r="11497" spans="1:8" x14ac:dyDescent="0.2">
      <c r="A11497" s="6">
        <v>30001405</v>
      </c>
      <c r="B11497" s="6" t="s">
        <v>38976</v>
      </c>
      <c r="C11497" s="6" t="s">
        <v>8606</v>
      </c>
      <c r="D11497" s="6" t="s">
        <v>6122</v>
      </c>
      <c r="E11497" s="6" t="s">
        <v>5638</v>
      </c>
      <c r="F11497" s="6" t="s">
        <v>38977</v>
      </c>
      <c r="G11497" s="6" t="s">
        <v>38978</v>
      </c>
      <c r="H11497" s="79">
        <v>56218.253857000003</v>
      </c>
    </row>
    <row r="11498" spans="1:8" x14ac:dyDescent="0.2">
      <c r="A11498" s="6">
        <v>30256067</v>
      </c>
      <c r="B11498" s="6" t="s">
        <v>38979</v>
      </c>
      <c r="C11498" s="6" t="s">
        <v>8610</v>
      </c>
      <c r="D11498" s="6" t="s">
        <v>6122</v>
      </c>
      <c r="E11498" s="6" t="s">
        <v>5638</v>
      </c>
      <c r="F11498" s="6" t="s">
        <v>38980</v>
      </c>
      <c r="G11498" s="6" t="s">
        <v>38981</v>
      </c>
      <c r="H11498" s="79">
        <v>56218.253857000003</v>
      </c>
    </row>
    <row r="11499" spans="1:8" x14ac:dyDescent="0.2">
      <c r="A11499" s="6">
        <v>30066667</v>
      </c>
      <c r="B11499" s="6" t="s">
        <v>38982</v>
      </c>
      <c r="C11499" s="6" t="s">
        <v>8614</v>
      </c>
      <c r="D11499" s="6" t="s">
        <v>6122</v>
      </c>
      <c r="E11499" s="6" t="s">
        <v>5638</v>
      </c>
      <c r="F11499" s="6" t="s">
        <v>38983</v>
      </c>
      <c r="G11499" s="6" t="s">
        <v>38984</v>
      </c>
      <c r="H11499" s="79">
        <v>56218.253857000003</v>
      </c>
    </row>
    <row r="11500" spans="1:8" x14ac:dyDescent="0.2">
      <c r="A11500" s="6">
        <v>30304425</v>
      </c>
      <c r="B11500" s="6" t="s">
        <v>38985</v>
      </c>
      <c r="C11500" s="6" t="s">
        <v>8618</v>
      </c>
      <c r="D11500" s="6" t="s">
        <v>6122</v>
      </c>
      <c r="E11500" s="6" t="s">
        <v>5638</v>
      </c>
      <c r="F11500" s="6" t="s">
        <v>38986</v>
      </c>
      <c r="G11500" s="6" t="s">
        <v>38987</v>
      </c>
      <c r="H11500" s="79">
        <v>56218.253857000003</v>
      </c>
    </row>
    <row r="11501" spans="1:8" x14ac:dyDescent="0.2">
      <c r="A11501" s="6">
        <v>30024336</v>
      </c>
      <c r="B11501" s="6" t="s">
        <v>38988</v>
      </c>
      <c r="C11501" s="6" t="s">
        <v>8622</v>
      </c>
      <c r="D11501" s="6" t="s">
        <v>6122</v>
      </c>
      <c r="E11501" s="6" t="s">
        <v>5638</v>
      </c>
      <c r="F11501" s="6" t="s">
        <v>38989</v>
      </c>
      <c r="G11501" s="6" t="s">
        <v>38990</v>
      </c>
      <c r="H11501" s="79">
        <v>56218.253857000003</v>
      </c>
    </row>
    <row r="11502" spans="1:8" x14ac:dyDescent="0.2">
      <c r="A11502" s="6">
        <v>30215333</v>
      </c>
      <c r="B11502" s="6" t="s">
        <v>38991</v>
      </c>
      <c r="C11502" s="6" t="s">
        <v>7326</v>
      </c>
      <c r="D11502" s="6" t="s">
        <v>6122</v>
      </c>
      <c r="E11502" s="6" t="s">
        <v>5638</v>
      </c>
      <c r="F11502" s="6" t="s">
        <v>38992</v>
      </c>
      <c r="G11502" s="6" t="s">
        <v>38993</v>
      </c>
      <c r="H11502" s="79">
        <v>56256.335002</v>
      </c>
    </row>
    <row r="11503" spans="1:8" x14ac:dyDescent="0.2">
      <c r="A11503" s="6">
        <v>30443331</v>
      </c>
      <c r="B11503" s="6" t="s">
        <v>38994</v>
      </c>
      <c r="C11503" s="6" t="s">
        <v>7330</v>
      </c>
      <c r="D11503" s="6" t="s">
        <v>6122</v>
      </c>
      <c r="E11503" s="6" t="s">
        <v>5638</v>
      </c>
      <c r="F11503" s="6" t="s">
        <v>38995</v>
      </c>
      <c r="G11503" s="6" t="s">
        <v>38996</v>
      </c>
      <c r="H11503" s="79">
        <v>56256.335002</v>
      </c>
    </row>
    <row r="11504" spans="1:8" x14ac:dyDescent="0.2">
      <c r="A11504" s="6">
        <v>30378300</v>
      </c>
      <c r="B11504" s="6" t="s">
        <v>38997</v>
      </c>
      <c r="C11504" s="6" t="s">
        <v>7546</v>
      </c>
      <c r="D11504" s="6" t="s">
        <v>12594</v>
      </c>
      <c r="E11504" s="6" t="s">
        <v>5893</v>
      </c>
      <c r="F11504" s="6" t="s">
        <v>38998</v>
      </c>
      <c r="G11504" s="6" t="s">
        <v>38999</v>
      </c>
      <c r="H11504" s="79">
        <v>56267.085137000002</v>
      </c>
    </row>
    <row r="11505" spans="1:8" x14ac:dyDescent="0.2">
      <c r="A11505" s="6">
        <v>30340350</v>
      </c>
      <c r="B11505" s="6" t="s">
        <v>39000</v>
      </c>
      <c r="C11505" s="6" t="s">
        <v>7550</v>
      </c>
      <c r="D11505" s="6" t="s">
        <v>12594</v>
      </c>
      <c r="E11505" s="6" t="s">
        <v>5893</v>
      </c>
      <c r="F11505" s="6" t="s">
        <v>39001</v>
      </c>
      <c r="G11505" s="6" t="s">
        <v>39002</v>
      </c>
      <c r="H11505" s="79">
        <v>56267.085137000002</v>
      </c>
    </row>
    <row r="11506" spans="1:8" x14ac:dyDescent="0.2">
      <c r="A11506" s="6">
        <v>30431238</v>
      </c>
      <c r="B11506" s="6" t="s">
        <v>3598</v>
      </c>
      <c r="C11506" s="6" t="s">
        <v>7554</v>
      </c>
      <c r="D11506" s="6" t="s">
        <v>12594</v>
      </c>
      <c r="E11506" s="6" t="s">
        <v>5893</v>
      </c>
      <c r="F11506" s="6" t="s">
        <v>3594</v>
      </c>
      <c r="G11506" s="6" t="s">
        <v>3595</v>
      </c>
      <c r="H11506" s="79">
        <v>56267.085137000002</v>
      </c>
    </row>
    <row r="11507" spans="1:8" x14ac:dyDescent="0.2">
      <c r="A11507" s="6">
        <v>30341675</v>
      </c>
      <c r="B11507" s="6" t="s">
        <v>39003</v>
      </c>
      <c r="C11507" s="6" t="s">
        <v>8061</v>
      </c>
      <c r="D11507" s="6" t="s">
        <v>12594</v>
      </c>
      <c r="E11507" s="6" t="s">
        <v>5893</v>
      </c>
      <c r="F11507" s="6" t="s">
        <v>39004</v>
      </c>
      <c r="G11507" s="6" t="s">
        <v>39005</v>
      </c>
      <c r="H11507" s="79">
        <v>56267.085137000002</v>
      </c>
    </row>
    <row r="11508" spans="1:8" x14ac:dyDescent="0.2">
      <c r="A11508" s="6">
        <v>30180748</v>
      </c>
      <c r="B11508" s="6" t="s">
        <v>39006</v>
      </c>
      <c r="C11508" s="6" t="s">
        <v>8065</v>
      </c>
      <c r="D11508" s="6" t="s">
        <v>12594</v>
      </c>
      <c r="E11508" s="6" t="s">
        <v>5893</v>
      </c>
      <c r="F11508" s="6" t="s">
        <v>39007</v>
      </c>
      <c r="G11508" s="6" t="s">
        <v>39008</v>
      </c>
      <c r="H11508" s="79">
        <v>56267.085137000002</v>
      </c>
    </row>
    <row r="11509" spans="1:8" x14ac:dyDescent="0.2">
      <c r="A11509" s="6">
        <v>30258074</v>
      </c>
      <c r="B11509" s="6" t="s">
        <v>39009</v>
      </c>
      <c r="C11509" s="6" t="s">
        <v>8069</v>
      </c>
      <c r="D11509" s="6" t="s">
        <v>12594</v>
      </c>
      <c r="E11509" s="6" t="s">
        <v>5893</v>
      </c>
      <c r="F11509" s="6" t="s">
        <v>39010</v>
      </c>
      <c r="G11509" s="6" t="s">
        <v>39011</v>
      </c>
      <c r="H11509" s="79">
        <v>56267.085137000002</v>
      </c>
    </row>
    <row r="11510" spans="1:8" x14ac:dyDescent="0.2">
      <c r="A11510" s="6">
        <v>30228815</v>
      </c>
      <c r="B11510" s="6" t="s">
        <v>39012</v>
      </c>
      <c r="C11510" s="6" t="s">
        <v>8073</v>
      </c>
      <c r="D11510" s="6" t="s">
        <v>12594</v>
      </c>
      <c r="E11510" s="6" t="s">
        <v>5893</v>
      </c>
      <c r="F11510" s="6" t="s">
        <v>39013</v>
      </c>
      <c r="G11510" s="6" t="s">
        <v>39014</v>
      </c>
      <c r="H11510" s="79">
        <v>56267.085137000002</v>
      </c>
    </row>
    <row r="11511" spans="1:8" x14ac:dyDescent="0.2">
      <c r="A11511" s="6">
        <v>30308369</v>
      </c>
      <c r="B11511" s="6" t="s">
        <v>39015</v>
      </c>
      <c r="C11511" s="6" t="s">
        <v>8077</v>
      </c>
      <c r="D11511" s="6" t="s">
        <v>12594</v>
      </c>
      <c r="E11511" s="6" t="s">
        <v>5893</v>
      </c>
      <c r="F11511" s="6" t="s">
        <v>39016</v>
      </c>
      <c r="G11511" s="6" t="s">
        <v>39017</v>
      </c>
      <c r="H11511" s="79">
        <v>56267.085137000002</v>
      </c>
    </row>
    <row r="11512" spans="1:8" x14ac:dyDescent="0.2">
      <c r="A11512" s="6">
        <v>30141600</v>
      </c>
      <c r="B11512" s="6" t="s">
        <v>39018</v>
      </c>
      <c r="C11512" s="6" t="s">
        <v>8081</v>
      </c>
      <c r="D11512" s="6" t="s">
        <v>12594</v>
      </c>
      <c r="E11512" s="6" t="s">
        <v>5893</v>
      </c>
      <c r="F11512" s="6" t="s">
        <v>39019</v>
      </c>
      <c r="G11512" s="6" t="s">
        <v>39020</v>
      </c>
      <c r="H11512" s="79">
        <v>56267.085137000002</v>
      </c>
    </row>
    <row r="11513" spans="1:8" x14ac:dyDescent="0.2">
      <c r="A11513" s="6">
        <v>30198603</v>
      </c>
      <c r="B11513" s="6" t="s">
        <v>39021</v>
      </c>
      <c r="C11513" s="6" t="s">
        <v>7546</v>
      </c>
      <c r="D11513" s="6" t="s">
        <v>12610</v>
      </c>
      <c r="E11513" s="6" t="s">
        <v>5893</v>
      </c>
      <c r="F11513" s="6" t="s">
        <v>39022</v>
      </c>
      <c r="G11513" s="6" t="s">
        <v>39023</v>
      </c>
      <c r="H11513" s="79">
        <v>56267.085137000002</v>
      </c>
    </row>
    <row r="11514" spans="1:8" x14ac:dyDescent="0.2">
      <c r="A11514" s="6">
        <v>30109396</v>
      </c>
      <c r="B11514" s="6" t="s">
        <v>39024</v>
      </c>
      <c r="C11514" s="6" t="s">
        <v>7550</v>
      </c>
      <c r="D11514" s="6" t="s">
        <v>12610</v>
      </c>
      <c r="E11514" s="6" t="s">
        <v>5893</v>
      </c>
      <c r="F11514" s="6" t="s">
        <v>39025</v>
      </c>
      <c r="G11514" s="6" t="s">
        <v>39026</v>
      </c>
      <c r="H11514" s="79">
        <v>56267.085137000002</v>
      </c>
    </row>
    <row r="11515" spans="1:8" x14ac:dyDescent="0.2">
      <c r="A11515" s="6">
        <v>30087259</v>
      </c>
      <c r="B11515" s="6" t="s">
        <v>39027</v>
      </c>
      <c r="C11515" s="6" t="s">
        <v>7554</v>
      </c>
      <c r="D11515" s="6" t="s">
        <v>12610</v>
      </c>
      <c r="E11515" s="6" t="s">
        <v>5893</v>
      </c>
      <c r="F11515" s="6" t="s">
        <v>39028</v>
      </c>
      <c r="G11515" s="6" t="s">
        <v>39029</v>
      </c>
      <c r="H11515" s="79">
        <v>56267.085137000002</v>
      </c>
    </row>
    <row r="11516" spans="1:8" x14ac:dyDescent="0.2">
      <c r="A11516" s="6">
        <v>30103687</v>
      </c>
      <c r="B11516" s="6" t="s">
        <v>39030</v>
      </c>
      <c r="C11516" s="6" t="s">
        <v>8061</v>
      </c>
      <c r="D11516" s="6" t="s">
        <v>12610</v>
      </c>
      <c r="E11516" s="6" t="s">
        <v>5893</v>
      </c>
      <c r="F11516" s="6" t="s">
        <v>39031</v>
      </c>
      <c r="G11516" s="6" t="s">
        <v>39032</v>
      </c>
      <c r="H11516" s="79">
        <v>56267.085137000002</v>
      </c>
    </row>
    <row r="11517" spans="1:8" x14ac:dyDescent="0.2">
      <c r="A11517" s="6">
        <v>30033576</v>
      </c>
      <c r="B11517" s="6" t="s">
        <v>39033</v>
      </c>
      <c r="C11517" s="6" t="s">
        <v>8065</v>
      </c>
      <c r="D11517" s="6" t="s">
        <v>12610</v>
      </c>
      <c r="E11517" s="6" t="s">
        <v>5893</v>
      </c>
      <c r="F11517" s="6" t="s">
        <v>39034</v>
      </c>
      <c r="G11517" s="6" t="s">
        <v>39035</v>
      </c>
      <c r="H11517" s="79">
        <v>56267.085137000002</v>
      </c>
    </row>
    <row r="11518" spans="1:8" x14ac:dyDescent="0.2">
      <c r="A11518" s="6">
        <v>30311715</v>
      </c>
      <c r="B11518" s="6" t="s">
        <v>39036</v>
      </c>
      <c r="C11518" s="6" t="s">
        <v>8069</v>
      </c>
      <c r="D11518" s="6" t="s">
        <v>12610</v>
      </c>
      <c r="E11518" s="6" t="s">
        <v>5893</v>
      </c>
      <c r="F11518" s="6" t="s">
        <v>39037</v>
      </c>
      <c r="G11518" s="6" t="s">
        <v>39038</v>
      </c>
      <c r="H11518" s="79">
        <v>56267.085137000002</v>
      </c>
    </row>
    <row r="11519" spans="1:8" x14ac:dyDescent="0.2">
      <c r="A11519" s="6">
        <v>30345351</v>
      </c>
      <c r="B11519" s="6" t="s">
        <v>39039</v>
      </c>
      <c r="C11519" s="6" t="s">
        <v>8073</v>
      </c>
      <c r="D11519" s="6" t="s">
        <v>12610</v>
      </c>
      <c r="E11519" s="6" t="s">
        <v>5893</v>
      </c>
      <c r="F11519" s="6" t="s">
        <v>39040</v>
      </c>
      <c r="G11519" s="6" t="s">
        <v>39041</v>
      </c>
      <c r="H11519" s="79">
        <v>56267.085137000002</v>
      </c>
    </row>
    <row r="11520" spans="1:8" x14ac:dyDescent="0.2">
      <c r="A11520" s="6">
        <v>30428395</v>
      </c>
      <c r="B11520" s="6" t="s">
        <v>39042</v>
      </c>
      <c r="C11520" s="6" t="s">
        <v>8077</v>
      </c>
      <c r="D11520" s="6" t="s">
        <v>12610</v>
      </c>
      <c r="E11520" s="6" t="s">
        <v>5893</v>
      </c>
      <c r="F11520" s="6" t="s">
        <v>39043</v>
      </c>
      <c r="G11520" s="6" t="s">
        <v>39044</v>
      </c>
      <c r="H11520" s="79">
        <v>56267.085137000002</v>
      </c>
    </row>
    <row r="11521" spans="1:8" x14ac:dyDescent="0.2">
      <c r="A11521" s="6">
        <v>30401229</v>
      </c>
      <c r="B11521" s="6" t="s">
        <v>39045</v>
      </c>
      <c r="C11521" s="6" t="s">
        <v>8081</v>
      </c>
      <c r="D11521" s="6" t="s">
        <v>12610</v>
      </c>
      <c r="E11521" s="6" t="s">
        <v>5893</v>
      </c>
      <c r="F11521" s="6" t="s">
        <v>39046</v>
      </c>
      <c r="G11521" s="6" t="s">
        <v>39047</v>
      </c>
      <c r="H11521" s="79">
        <v>56267.085137000002</v>
      </c>
    </row>
    <row r="11522" spans="1:8" x14ac:dyDescent="0.2">
      <c r="A11522" s="6">
        <v>30399954</v>
      </c>
      <c r="B11522" s="6" t="s">
        <v>39048</v>
      </c>
      <c r="C11522" s="6" t="s">
        <v>8496</v>
      </c>
      <c r="D11522" s="6" t="s">
        <v>19180</v>
      </c>
      <c r="E11522" s="6" t="s">
        <v>5893</v>
      </c>
      <c r="F11522" s="6" t="s">
        <v>39049</v>
      </c>
      <c r="G11522" s="6" t="s">
        <v>39050</v>
      </c>
      <c r="H11522" s="79">
        <v>56339.258046000003</v>
      </c>
    </row>
    <row r="11523" spans="1:8" x14ac:dyDescent="0.2">
      <c r="A11523" s="6">
        <v>30200982</v>
      </c>
      <c r="B11523" s="6" t="s">
        <v>39051</v>
      </c>
      <c r="C11523" s="6" t="s">
        <v>8085</v>
      </c>
      <c r="D11523" s="6" t="s">
        <v>12594</v>
      </c>
      <c r="E11523" s="6" t="s">
        <v>5893</v>
      </c>
      <c r="F11523" s="6" t="s">
        <v>39052</v>
      </c>
      <c r="G11523" s="6" t="s">
        <v>39053</v>
      </c>
      <c r="H11523" s="79">
        <v>56497.736961000002</v>
      </c>
    </row>
    <row r="11524" spans="1:8" x14ac:dyDescent="0.2">
      <c r="A11524" s="6">
        <v>30199697</v>
      </c>
      <c r="B11524" s="6" t="s">
        <v>39054</v>
      </c>
      <c r="C11524" s="6" t="s">
        <v>5891</v>
      </c>
      <c r="D11524" s="6" t="s">
        <v>12594</v>
      </c>
      <c r="E11524" s="6" t="s">
        <v>5893</v>
      </c>
      <c r="F11524" s="6" t="s">
        <v>39055</v>
      </c>
      <c r="G11524" s="6" t="s">
        <v>39056</v>
      </c>
      <c r="H11524" s="79">
        <v>56497.736961000002</v>
      </c>
    </row>
    <row r="11525" spans="1:8" x14ac:dyDescent="0.2">
      <c r="A11525" s="6">
        <v>30130448</v>
      </c>
      <c r="B11525" s="6" t="s">
        <v>39057</v>
      </c>
      <c r="C11525" s="6" t="s">
        <v>5897</v>
      </c>
      <c r="D11525" s="6" t="s">
        <v>12594</v>
      </c>
      <c r="E11525" s="6" t="s">
        <v>5893</v>
      </c>
      <c r="F11525" s="6" t="s">
        <v>39058</v>
      </c>
      <c r="G11525" s="6" t="s">
        <v>39059</v>
      </c>
      <c r="H11525" s="79">
        <v>56497.736961000002</v>
      </c>
    </row>
    <row r="11526" spans="1:8" x14ac:dyDescent="0.2">
      <c r="A11526" s="6">
        <v>30104235</v>
      </c>
      <c r="B11526" s="6" t="s">
        <v>39060</v>
      </c>
      <c r="C11526" s="6" t="s">
        <v>5901</v>
      </c>
      <c r="D11526" s="6" t="s">
        <v>12594</v>
      </c>
      <c r="E11526" s="6" t="s">
        <v>5893</v>
      </c>
      <c r="F11526" s="6" t="s">
        <v>39061</v>
      </c>
      <c r="G11526" s="6" t="s">
        <v>39062</v>
      </c>
      <c r="H11526" s="79">
        <v>56497.736961000002</v>
      </c>
    </row>
    <row r="11527" spans="1:8" x14ac:dyDescent="0.2">
      <c r="A11527" s="6">
        <v>30310989</v>
      </c>
      <c r="B11527" s="6" t="s">
        <v>39063</v>
      </c>
      <c r="C11527" s="6" t="s">
        <v>8085</v>
      </c>
      <c r="D11527" s="6" t="s">
        <v>12610</v>
      </c>
      <c r="E11527" s="6" t="s">
        <v>5893</v>
      </c>
      <c r="F11527" s="6" t="s">
        <v>39064</v>
      </c>
      <c r="G11527" s="6" t="s">
        <v>39065</v>
      </c>
      <c r="H11527" s="79">
        <v>56497.736961000002</v>
      </c>
    </row>
    <row r="11528" spans="1:8" x14ac:dyDescent="0.2">
      <c r="A11528" s="6">
        <v>30282973</v>
      </c>
      <c r="B11528" s="6" t="s">
        <v>39066</v>
      </c>
      <c r="C11528" s="6" t="s">
        <v>5891</v>
      </c>
      <c r="D11528" s="6" t="s">
        <v>12610</v>
      </c>
      <c r="E11528" s="6" t="s">
        <v>5893</v>
      </c>
      <c r="F11528" s="6" t="s">
        <v>39067</v>
      </c>
      <c r="G11528" s="6" t="s">
        <v>39068</v>
      </c>
      <c r="H11528" s="79">
        <v>56497.736961000002</v>
      </c>
    </row>
    <row r="11529" spans="1:8" x14ac:dyDescent="0.2">
      <c r="A11529" s="6">
        <v>30289490</v>
      </c>
      <c r="B11529" s="6" t="s">
        <v>39069</v>
      </c>
      <c r="C11529" s="6" t="s">
        <v>5897</v>
      </c>
      <c r="D11529" s="6" t="s">
        <v>12610</v>
      </c>
      <c r="E11529" s="6" t="s">
        <v>5893</v>
      </c>
      <c r="F11529" s="6" t="s">
        <v>39070</v>
      </c>
      <c r="G11529" s="6" t="s">
        <v>39071</v>
      </c>
      <c r="H11529" s="79">
        <v>56497.736961000002</v>
      </c>
    </row>
    <row r="11530" spans="1:8" x14ac:dyDescent="0.2">
      <c r="A11530" s="6">
        <v>30174404</v>
      </c>
      <c r="B11530" s="6" t="s">
        <v>39072</v>
      </c>
      <c r="C11530" s="6" t="s">
        <v>5901</v>
      </c>
      <c r="D11530" s="6" t="s">
        <v>12610</v>
      </c>
      <c r="E11530" s="6" t="s">
        <v>5893</v>
      </c>
      <c r="F11530" s="6" t="s">
        <v>39073</v>
      </c>
      <c r="G11530" s="6" t="s">
        <v>39074</v>
      </c>
      <c r="H11530" s="79">
        <v>56497.736961000002</v>
      </c>
    </row>
    <row r="11531" spans="1:8" x14ac:dyDescent="0.2">
      <c r="A11531" s="6">
        <v>30108729</v>
      </c>
      <c r="B11531" s="6" t="s">
        <v>39075</v>
      </c>
      <c r="C11531" s="6" t="s">
        <v>9181</v>
      </c>
      <c r="D11531" s="6" t="s">
        <v>17993</v>
      </c>
      <c r="E11531" s="6" t="s">
        <v>15819</v>
      </c>
      <c r="F11531" s="6" t="s">
        <v>39076</v>
      </c>
      <c r="G11531" s="6" t="s">
        <v>39077</v>
      </c>
      <c r="H11531" s="79">
        <v>56544.900070000003</v>
      </c>
    </row>
    <row r="11532" spans="1:8" x14ac:dyDescent="0.2">
      <c r="A11532" s="6">
        <v>30130466</v>
      </c>
      <c r="B11532" s="6" t="s">
        <v>39078</v>
      </c>
      <c r="C11532" s="6" t="s">
        <v>9181</v>
      </c>
      <c r="D11532" s="6" t="s">
        <v>17997</v>
      </c>
      <c r="E11532" s="6" t="s">
        <v>15819</v>
      </c>
      <c r="F11532" s="6" t="s">
        <v>39079</v>
      </c>
      <c r="G11532" s="6" t="s">
        <v>39080</v>
      </c>
      <c r="H11532" s="79">
        <v>56544.900070000003</v>
      </c>
    </row>
    <row r="11533" spans="1:8" x14ac:dyDescent="0.2">
      <c r="A11533" s="6">
        <v>30395371</v>
      </c>
      <c r="B11533" s="6" t="s">
        <v>39081</v>
      </c>
      <c r="C11533" s="6" t="s">
        <v>6166</v>
      </c>
      <c r="D11533" s="6" t="s">
        <v>28070</v>
      </c>
      <c r="E11533" s="6" t="s">
        <v>5638</v>
      </c>
      <c r="F11533" s="6" t="s">
        <v>39082</v>
      </c>
      <c r="G11533" s="6" t="s">
        <v>39083</v>
      </c>
      <c r="H11533" s="79">
        <v>56544.900070000003</v>
      </c>
    </row>
    <row r="11534" spans="1:8" x14ac:dyDescent="0.2">
      <c r="A11534" s="6">
        <v>30002488</v>
      </c>
      <c r="B11534" s="6" t="s">
        <v>39084</v>
      </c>
      <c r="C11534" s="6" t="s">
        <v>5905</v>
      </c>
      <c r="D11534" s="6" t="s">
        <v>12594</v>
      </c>
      <c r="E11534" s="6" t="s">
        <v>5893</v>
      </c>
      <c r="F11534" s="6" t="s">
        <v>39085</v>
      </c>
      <c r="G11534" s="6" t="s">
        <v>39086</v>
      </c>
      <c r="H11534" s="79">
        <v>56714.768501999999</v>
      </c>
    </row>
    <row r="11535" spans="1:8" x14ac:dyDescent="0.2">
      <c r="A11535" s="6">
        <v>30105230</v>
      </c>
      <c r="B11535" s="6" t="s">
        <v>39087</v>
      </c>
      <c r="C11535" s="6" t="s">
        <v>5909</v>
      </c>
      <c r="D11535" s="6" t="s">
        <v>12594</v>
      </c>
      <c r="E11535" s="6" t="s">
        <v>5893</v>
      </c>
      <c r="F11535" s="6" t="s">
        <v>39088</v>
      </c>
      <c r="G11535" s="6" t="s">
        <v>39089</v>
      </c>
      <c r="H11535" s="79">
        <v>56714.768501999999</v>
      </c>
    </row>
    <row r="11536" spans="1:8" x14ac:dyDescent="0.2">
      <c r="A11536" s="6">
        <v>30051231</v>
      </c>
      <c r="B11536" s="6" t="s">
        <v>39090</v>
      </c>
      <c r="C11536" s="6" t="s">
        <v>5913</v>
      </c>
      <c r="D11536" s="6" t="s">
        <v>12594</v>
      </c>
      <c r="E11536" s="6" t="s">
        <v>5893</v>
      </c>
      <c r="F11536" s="6" t="s">
        <v>39091</v>
      </c>
      <c r="G11536" s="6" t="s">
        <v>39092</v>
      </c>
      <c r="H11536" s="79">
        <v>56714.768501999999</v>
      </c>
    </row>
    <row r="11537" spans="1:8" x14ac:dyDescent="0.2">
      <c r="A11537" s="6">
        <v>30365415</v>
      </c>
      <c r="B11537" s="6" t="s">
        <v>39093</v>
      </c>
      <c r="C11537" s="6" t="s">
        <v>5917</v>
      </c>
      <c r="D11537" s="6" t="s">
        <v>12594</v>
      </c>
      <c r="E11537" s="6" t="s">
        <v>5893</v>
      </c>
      <c r="F11537" s="6" t="s">
        <v>39094</v>
      </c>
      <c r="G11537" s="6" t="s">
        <v>39095</v>
      </c>
      <c r="H11537" s="79">
        <v>56714.768501999999</v>
      </c>
    </row>
    <row r="11538" spans="1:8" x14ac:dyDescent="0.2">
      <c r="A11538" s="6">
        <v>30120768</v>
      </c>
      <c r="B11538" s="6" t="s">
        <v>39096</v>
      </c>
      <c r="C11538" s="6" t="s">
        <v>5905</v>
      </c>
      <c r="D11538" s="6" t="s">
        <v>12610</v>
      </c>
      <c r="E11538" s="6" t="s">
        <v>5893</v>
      </c>
      <c r="F11538" s="6" t="s">
        <v>39097</v>
      </c>
      <c r="G11538" s="6" t="s">
        <v>39098</v>
      </c>
      <c r="H11538" s="79">
        <v>56714.768501999999</v>
      </c>
    </row>
    <row r="11539" spans="1:8" x14ac:dyDescent="0.2">
      <c r="A11539" s="6">
        <v>30194984</v>
      </c>
      <c r="B11539" s="6" t="s">
        <v>39099</v>
      </c>
      <c r="C11539" s="6" t="s">
        <v>5909</v>
      </c>
      <c r="D11539" s="6" t="s">
        <v>12610</v>
      </c>
      <c r="E11539" s="6" t="s">
        <v>5893</v>
      </c>
      <c r="F11539" s="6" t="s">
        <v>39100</v>
      </c>
      <c r="G11539" s="6" t="s">
        <v>39101</v>
      </c>
      <c r="H11539" s="79">
        <v>56714.768501999999</v>
      </c>
    </row>
    <row r="11540" spans="1:8" x14ac:dyDescent="0.2">
      <c r="A11540" s="6">
        <v>30182586</v>
      </c>
      <c r="B11540" s="6" t="s">
        <v>39102</v>
      </c>
      <c r="C11540" s="6" t="s">
        <v>5913</v>
      </c>
      <c r="D11540" s="6" t="s">
        <v>12610</v>
      </c>
      <c r="E11540" s="6" t="s">
        <v>5893</v>
      </c>
      <c r="F11540" s="6" t="s">
        <v>39103</v>
      </c>
      <c r="G11540" s="6" t="s">
        <v>39104</v>
      </c>
      <c r="H11540" s="79">
        <v>56714.768501999999</v>
      </c>
    </row>
    <row r="11541" spans="1:8" x14ac:dyDescent="0.2">
      <c r="A11541" s="6">
        <v>30198640</v>
      </c>
      <c r="B11541" s="6" t="s">
        <v>39105</v>
      </c>
      <c r="C11541" s="6" t="s">
        <v>5917</v>
      </c>
      <c r="D11541" s="6" t="s">
        <v>12610</v>
      </c>
      <c r="E11541" s="6" t="s">
        <v>5893</v>
      </c>
      <c r="F11541" s="6" t="s">
        <v>39106</v>
      </c>
      <c r="G11541" s="6" t="s">
        <v>39107</v>
      </c>
      <c r="H11541" s="79">
        <v>56714.768501999999</v>
      </c>
    </row>
    <row r="11542" spans="1:8" x14ac:dyDescent="0.2">
      <c r="A11542" s="6">
        <v>30131420</v>
      </c>
      <c r="B11542" s="6" t="s">
        <v>39108</v>
      </c>
      <c r="C11542" s="6" t="s">
        <v>6142</v>
      </c>
      <c r="D11542" s="6" t="s">
        <v>19176</v>
      </c>
      <c r="E11542" s="6" t="s">
        <v>5893</v>
      </c>
      <c r="F11542" s="6" t="s">
        <v>39109</v>
      </c>
      <c r="G11542" s="6" t="s">
        <v>39110</v>
      </c>
      <c r="H11542" s="79">
        <v>56729.188421999999</v>
      </c>
    </row>
    <row r="11543" spans="1:8" x14ac:dyDescent="0.2">
      <c r="A11543" s="6">
        <v>30199614</v>
      </c>
      <c r="B11543" s="6" t="s">
        <v>39111</v>
      </c>
      <c r="C11543" s="6" t="s">
        <v>6142</v>
      </c>
      <c r="D11543" s="6" t="s">
        <v>19180</v>
      </c>
      <c r="E11543" s="6" t="s">
        <v>5893</v>
      </c>
      <c r="F11543" s="6" t="s">
        <v>39112</v>
      </c>
      <c r="G11543" s="6" t="s">
        <v>39113</v>
      </c>
      <c r="H11543" s="79">
        <v>56729.188421999999</v>
      </c>
    </row>
    <row r="11544" spans="1:8" x14ac:dyDescent="0.2">
      <c r="A11544" s="6">
        <v>30090948</v>
      </c>
      <c r="B11544" s="6" t="s">
        <v>39114</v>
      </c>
      <c r="C11544" s="6" t="s">
        <v>8073</v>
      </c>
      <c r="D11544" s="6" t="s">
        <v>28070</v>
      </c>
      <c r="E11544" s="6" t="s">
        <v>5638</v>
      </c>
      <c r="F11544" s="6" t="s">
        <v>39115</v>
      </c>
      <c r="G11544" s="6" t="s">
        <v>39116</v>
      </c>
      <c r="H11544" s="79">
        <v>56731.169226999999</v>
      </c>
    </row>
    <row r="11545" spans="1:8" x14ac:dyDescent="0.2">
      <c r="A11545" s="6">
        <v>30241397</v>
      </c>
      <c r="B11545" s="6" t="s">
        <v>39117</v>
      </c>
      <c r="C11545" s="6" t="s">
        <v>7218</v>
      </c>
      <c r="D11545" s="6" t="s">
        <v>19176</v>
      </c>
      <c r="E11545" s="6" t="s">
        <v>5893</v>
      </c>
      <c r="F11545" s="6" t="s">
        <v>39118</v>
      </c>
      <c r="G11545" s="6" t="s">
        <v>39119</v>
      </c>
      <c r="H11545" s="79">
        <v>56773.550079000001</v>
      </c>
    </row>
    <row r="11546" spans="1:8" x14ac:dyDescent="0.2">
      <c r="A11546" s="6">
        <v>30247420</v>
      </c>
      <c r="B11546" s="6" t="s">
        <v>39120</v>
      </c>
      <c r="C11546" s="6" t="s">
        <v>7218</v>
      </c>
      <c r="D11546" s="6" t="s">
        <v>19180</v>
      </c>
      <c r="E11546" s="6" t="s">
        <v>5893</v>
      </c>
      <c r="F11546" s="6" t="s">
        <v>39121</v>
      </c>
      <c r="G11546" s="6" t="s">
        <v>39122</v>
      </c>
      <c r="H11546" s="79">
        <v>56773.550079000001</v>
      </c>
    </row>
    <row r="11547" spans="1:8" x14ac:dyDescent="0.2">
      <c r="A11547" s="6">
        <v>30213869</v>
      </c>
      <c r="B11547" s="6" t="s">
        <v>39123</v>
      </c>
      <c r="C11547" s="6" t="s">
        <v>7155</v>
      </c>
      <c r="D11547" s="6" t="s">
        <v>19176</v>
      </c>
      <c r="E11547" s="6" t="s">
        <v>5893</v>
      </c>
      <c r="F11547" s="6" t="s">
        <v>39124</v>
      </c>
      <c r="G11547" s="6" t="s">
        <v>39125</v>
      </c>
      <c r="H11547" s="79">
        <v>56782.884270000002</v>
      </c>
    </row>
    <row r="11548" spans="1:8" x14ac:dyDescent="0.2">
      <c r="A11548" s="6">
        <v>30006638</v>
      </c>
      <c r="B11548" s="6" t="s">
        <v>39126</v>
      </c>
      <c r="C11548" s="6" t="s">
        <v>7159</v>
      </c>
      <c r="D11548" s="6" t="s">
        <v>19176</v>
      </c>
      <c r="E11548" s="6" t="s">
        <v>5893</v>
      </c>
      <c r="F11548" s="6" t="s">
        <v>39127</v>
      </c>
      <c r="G11548" s="6" t="s">
        <v>39128</v>
      </c>
      <c r="H11548" s="79">
        <v>56782.884270000002</v>
      </c>
    </row>
    <row r="11549" spans="1:8" x14ac:dyDescent="0.2">
      <c r="A11549" s="6">
        <v>30184339</v>
      </c>
      <c r="B11549" s="6" t="s">
        <v>39129</v>
      </c>
      <c r="C11549" s="6" t="s">
        <v>8492</v>
      </c>
      <c r="D11549" s="6" t="s">
        <v>19176</v>
      </c>
      <c r="E11549" s="6" t="s">
        <v>5893</v>
      </c>
      <c r="F11549" s="6" t="s">
        <v>39130</v>
      </c>
      <c r="G11549" s="6" t="s">
        <v>39131</v>
      </c>
      <c r="H11549" s="79">
        <v>56782.884270000002</v>
      </c>
    </row>
    <row r="11550" spans="1:8" x14ac:dyDescent="0.2">
      <c r="A11550" s="6">
        <v>30112854</v>
      </c>
      <c r="B11550" s="6" t="s">
        <v>39132</v>
      </c>
      <c r="C11550" s="6" t="s">
        <v>7155</v>
      </c>
      <c r="D11550" s="6" t="s">
        <v>19180</v>
      </c>
      <c r="E11550" s="6" t="s">
        <v>5893</v>
      </c>
      <c r="F11550" s="6" t="s">
        <v>39133</v>
      </c>
      <c r="G11550" s="6" t="s">
        <v>39134</v>
      </c>
      <c r="H11550" s="79">
        <v>56782.884270000002</v>
      </c>
    </row>
    <row r="11551" spans="1:8" x14ac:dyDescent="0.2">
      <c r="A11551" s="6">
        <v>30373205</v>
      </c>
      <c r="B11551" s="6" t="s">
        <v>39135</v>
      </c>
      <c r="C11551" s="6" t="s">
        <v>7159</v>
      </c>
      <c r="D11551" s="6" t="s">
        <v>19180</v>
      </c>
      <c r="E11551" s="6" t="s">
        <v>5893</v>
      </c>
      <c r="F11551" s="6" t="s">
        <v>39136</v>
      </c>
      <c r="G11551" s="6" t="s">
        <v>39137</v>
      </c>
      <c r="H11551" s="79">
        <v>56782.884270000002</v>
      </c>
    </row>
    <row r="11552" spans="1:8" x14ac:dyDescent="0.2">
      <c r="A11552" s="6">
        <v>30151174</v>
      </c>
      <c r="B11552" s="6" t="s">
        <v>39138</v>
      </c>
      <c r="C11552" s="6" t="s">
        <v>8492</v>
      </c>
      <c r="D11552" s="6" t="s">
        <v>19180</v>
      </c>
      <c r="E11552" s="6" t="s">
        <v>5893</v>
      </c>
      <c r="F11552" s="6" t="s">
        <v>39139</v>
      </c>
      <c r="G11552" s="6" t="s">
        <v>39140</v>
      </c>
      <c r="H11552" s="79">
        <v>56782.884270000002</v>
      </c>
    </row>
    <row r="11553" spans="1:8" x14ac:dyDescent="0.2">
      <c r="A11553" s="6">
        <v>30018173</v>
      </c>
      <c r="B11553" s="6" t="s">
        <v>39141</v>
      </c>
      <c r="C11553" s="6" t="s">
        <v>7206</v>
      </c>
      <c r="D11553" s="6" t="s">
        <v>19176</v>
      </c>
      <c r="E11553" s="6" t="s">
        <v>5893</v>
      </c>
      <c r="F11553" s="6" t="s">
        <v>39142</v>
      </c>
      <c r="G11553" s="6" t="s">
        <v>39143</v>
      </c>
      <c r="H11553" s="79">
        <v>57124.239711000002</v>
      </c>
    </row>
    <row r="11554" spans="1:8" x14ac:dyDescent="0.2">
      <c r="A11554" s="6">
        <v>30097408</v>
      </c>
      <c r="B11554" s="6" t="s">
        <v>39144</v>
      </c>
      <c r="C11554" s="6" t="s">
        <v>7206</v>
      </c>
      <c r="D11554" s="6" t="s">
        <v>19180</v>
      </c>
      <c r="E11554" s="6" t="s">
        <v>5893</v>
      </c>
      <c r="F11554" s="6" t="s">
        <v>39145</v>
      </c>
      <c r="G11554" s="6" t="s">
        <v>39146</v>
      </c>
      <c r="H11554" s="79">
        <v>57124.239711000002</v>
      </c>
    </row>
    <row r="11555" spans="1:8" x14ac:dyDescent="0.2">
      <c r="A11555" s="6">
        <v>30162084</v>
      </c>
      <c r="B11555" s="6" t="s">
        <v>39147</v>
      </c>
      <c r="C11555" s="6" t="s">
        <v>6600</v>
      </c>
      <c r="D11555" s="6" t="s">
        <v>6122</v>
      </c>
      <c r="E11555" s="6" t="s">
        <v>5638</v>
      </c>
      <c r="F11555" s="6" t="s">
        <v>39148</v>
      </c>
      <c r="G11555" s="6" t="s">
        <v>39149</v>
      </c>
      <c r="H11555" s="79">
        <v>57407.441676000002</v>
      </c>
    </row>
    <row r="11556" spans="1:8" x14ac:dyDescent="0.2">
      <c r="A11556" s="6">
        <v>30400547</v>
      </c>
      <c r="B11556" s="6" t="s">
        <v>39150</v>
      </c>
      <c r="C11556" s="6" t="s">
        <v>7262</v>
      </c>
      <c r="D11556" s="6" t="s">
        <v>6122</v>
      </c>
      <c r="E11556" s="6" t="s">
        <v>5638</v>
      </c>
      <c r="F11556" s="6" t="s">
        <v>39151</v>
      </c>
      <c r="G11556" s="6" t="s">
        <v>39152</v>
      </c>
      <c r="H11556" s="79">
        <v>57407.441676000002</v>
      </c>
    </row>
    <row r="11557" spans="1:8" x14ac:dyDescent="0.2">
      <c r="A11557" s="6">
        <v>30237138</v>
      </c>
      <c r="B11557" s="6" t="s">
        <v>39153</v>
      </c>
      <c r="C11557" s="6" t="s">
        <v>7266</v>
      </c>
      <c r="D11557" s="6" t="s">
        <v>6122</v>
      </c>
      <c r="E11557" s="6" t="s">
        <v>5638</v>
      </c>
      <c r="F11557" s="6" t="s">
        <v>39154</v>
      </c>
      <c r="G11557" s="6" t="s">
        <v>39155</v>
      </c>
      <c r="H11557" s="79">
        <v>57407.441676000002</v>
      </c>
    </row>
    <row r="11558" spans="1:8" x14ac:dyDescent="0.2">
      <c r="A11558" s="6">
        <v>30426196</v>
      </c>
      <c r="B11558" s="6" t="s">
        <v>39156</v>
      </c>
      <c r="C11558" s="6" t="s">
        <v>7270</v>
      </c>
      <c r="D11558" s="6" t="s">
        <v>6122</v>
      </c>
      <c r="E11558" s="6" t="s">
        <v>5638</v>
      </c>
      <c r="F11558" s="6" t="s">
        <v>39157</v>
      </c>
      <c r="G11558" s="6" t="s">
        <v>39158</v>
      </c>
      <c r="H11558" s="79">
        <v>57407.441676000002</v>
      </c>
    </row>
    <row r="11559" spans="1:8" x14ac:dyDescent="0.2">
      <c r="A11559" s="6">
        <v>30134772</v>
      </c>
      <c r="B11559" s="6" t="s">
        <v>39159</v>
      </c>
      <c r="C11559" s="6" t="s">
        <v>7274</v>
      </c>
      <c r="D11559" s="6" t="s">
        <v>6122</v>
      </c>
      <c r="E11559" s="6" t="s">
        <v>5638</v>
      </c>
      <c r="F11559" s="6" t="s">
        <v>39160</v>
      </c>
      <c r="G11559" s="6" t="s">
        <v>39161</v>
      </c>
      <c r="H11559" s="79">
        <v>57407.441676000002</v>
      </c>
    </row>
    <row r="11560" spans="1:8" x14ac:dyDescent="0.2">
      <c r="A11560" s="6">
        <v>30311435</v>
      </c>
      <c r="B11560" s="6" t="s">
        <v>39162</v>
      </c>
      <c r="C11560" s="6" t="s">
        <v>6416</v>
      </c>
      <c r="D11560" s="6" t="s">
        <v>11588</v>
      </c>
      <c r="E11560" s="6" t="s">
        <v>5893</v>
      </c>
      <c r="F11560" s="6" t="s">
        <v>39163</v>
      </c>
      <c r="G11560" s="6" t="s">
        <v>39164</v>
      </c>
      <c r="H11560" s="79">
        <v>57452.036700999997</v>
      </c>
    </row>
    <row r="11561" spans="1:8" x14ac:dyDescent="0.2">
      <c r="A11561" s="6">
        <v>30022526</v>
      </c>
      <c r="B11561" s="6" t="s">
        <v>39165</v>
      </c>
      <c r="C11561" s="6" t="s">
        <v>6420</v>
      </c>
      <c r="D11561" s="6" t="s">
        <v>11588</v>
      </c>
      <c r="E11561" s="6" t="s">
        <v>5893</v>
      </c>
      <c r="F11561" s="6" t="s">
        <v>39166</v>
      </c>
      <c r="G11561" s="6" t="s">
        <v>39167</v>
      </c>
      <c r="H11561" s="79">
        <v>57452.036700999997</v>
      </c>
    </row>
    <row r="11562" spans="1:8" x14ac:dyDescent="0.2">
      <c r="A11562" s="6">
        <v>30321121</v>
      </c>
      <c r="B11562" s="6" t="s">
        <v>39168</v>
      </c>
      <c r="C11562" s="6" t="s">
        <v>6424</v>
      </c>
      <c r="D11562" s="6" t="s">
        <v>11588</v>
      </c>
      <c r="E11562" s="6" t="s">
        <v>5893</v>
      </c>
      <c r="F11562" s="6" t="s">
        <v>39169</v>
      </c>
      <c r="G11562" s="6" t="s">
        <v>39170</v>
      </c>
      <c r="H11562" s="79">
        <v>57452.036700999997</v>
      </c>
    </row>
    <row r="11563" spans="1:8" x14ac:dyDescent="0.2">
      <c r="A11563" s="6">
        <v>30389302</v>
      </c>
      <c r="B11563" s="6" t="s">
        <v>39171</v>
      </c>
      <c r="C11563" s="6" t="s">
        <v>6428</v>
      </c>
      <c r="D11563" s="6" t="s">
        <v>11588</v>
      </c>
      <c r="E11563" s="6" t="s">
        <v>5893</v>
      </c>
      <c r="F11563" s="6" t="s">
        <v>39172</v>
      </c>
      <c r="G11563" s="6" t="s">
        <v>39173</v>
      </c>
      <c r="H11563" s="79">
        <v>57452.036700999997</v>
      </c>
    </row>
    <row r="11564" spans="1:8" x14ac:dyDescent="0.2">
      <c r="A11564" s="6">
        <v>30195154</v>
      </c>
      <c r="B11564" s="6" t="s">
        <v>39174</v>
      </c>
      <c r="C11564" s="6" t="s">
        <v>6945</v>
      </c>
      <c r="D11564" s="6" t="s">
        <v>11588</v>
      </c>
      <c r="E11564" s="6" t="s">
        <v>5893</v>
      </c>
      <c r="F11564" s="6" t="s">
        <v>39175</v>
      </c>
      <c r="G11564" s="6" t="s">
        <v>39176</v>
      </c>
      <c r="H11564" s="79">
        <v>57452.036700999997</v>
      </c>
    </row>
    <row r="11565" spans="1:8" x14ac:dyDescent="0.2">
      <c r="A11565" s="6">
        <v>30326873</v>
      </c>
      <c r="B11565" s="6" t="s">
        <v>39177</v>
      </c>
      <c r="C11565" s="6" t="s">
        <v>5917</v>
      </c>
      <c r="D11565" s="6" t="s">
        <v>28070</v>
      </c>
      <c r="E11565" s="6" t="s">
        <v>5638</v>
      </c>
      <c r="F11565" s="6" t="s">
        <v>39178</v>
      </c>
      <c r="G11565" s="6" t="s">
        <v>39179</v>
      </c>
      <c r="H11565" s="79">
        <v>57552.993737999997</v>
      </c>
    </row>
    <row r="11566" spans="1:8" x14ac:dyDescent="0.2">
      <c r="A11566" s="6">
        <v>30130345</v>
      </c>
      <c r="B11566" s="6" t="s">
        <v>39180</v>
      </c>
      <c r="C11566" s="6" t="s">
        <v>6134</v>
      </c>
      <c r="D11566" s="6" t="s">
        <v>19176</v>
      </c>
      <c r="E11566" s="6" t="s">
        <v>5893</v>
      </c>
      <c r="F11566" s="6" t="s">
        <v>39181</v>
      </c>
      <c r="G11566" s="6" t="s">
        <v>39182</v>
      </c>
      <c r="H11566" s="79">
        <v>57610.724929999997</v>
      </c>
    </row>
    <row r="11567" spans="1:8" x14ac:dyDescent="0.2">
      <c r="A11567" s="6">
        <v>30175119</v>
      </c>
      <c r="B11567" s="6" t="s">
        <v>39183</v>
      </c>
      <c r="C11567" s="6" t="s">
        <v>6134</v>
      </c>
      <c r="D11567" s="6" t="s">
        <v>19180</v>
      </c>
      <c r="E11567" s="6" t="s">
        <v>5893</v>
      </c>
      <c r="F11567" s="6" t="s">
        <v>39184</v>
      </c>
      <c r="G11567" s="6" t="s">
        <v>39185</v>
      </c>
      <c r="H11567" s="79">
        <v>57610.724929999997</v>
      </c>
    </row>
    <row r="11568" spans="1:8" x14ac:dyDescent="0.2">
      <c r="A11568" s="6">
        <v>30339561</v>
      </c>
      <c r="B11568" s="6" t="s">
        <v>39186</v>
      </c>
      <c r="C11568" s="6" t="s">
        <v>5727</v>
      </c>
      <c r="D11568" s="6" t="s">
        <v>19160</v>
      </c>
      <c r="E11568" s="6" t="s">
        <v>5638</v>
      </c>
      <c r="F11568" s="6" t="s">
        <v>39187</v>
      </c>
      <c r="G11568" s="6" t="s">
        <v>39188</v>
      </c>
      <c r="H11568" s="79">
        <v>57952.984799999998</v>
      </c>
    </row>
    <row r="11569" spans="1:8" x14ac:dyDescent="0.2">
      <c r="A11569" s="6">
        <v>30083619</v>
      </c>
      <c r="B11569" s="6" t="s">
        <v>39189</v>
      </c>
      <c r="C11569" s="6" t="s">
        <v>5891</v>
      </c>
      <c r="D11569" s="6" t="s">
        <v>28070</v>
      </c>
      <c r="E11569" s="6" t="s">
        <v>5638</v>
      </c>
      <c r="F11569" s="6" t="s">
        <v>39190</v>
      </c>
      <c r="G11569" s="6" t="s">
        <v>39191</v>
      </c>
      <c r="H11569" s="79">
        <v>57978.230610999999</v>
      </c>
    </row>
    <row r="11570" spans="1:8" x14ac:dyDescent="0.2">
      <c r="A11570" s="6">
        <v>30457163</v>
      </c>
      <c r="B11570" s="6" t="s">
        <v>39192</v>
      </c>
      <c r="C11570" s="6" t="s">
        <v>22192</v>
      </c>
      <c r="D11570" s="6" t="s">
        <v>20977</v>
      </c>
      <c r="E11570" s="6" t="s">
        <v>5638</v>
      </c>
      <c r="F11570" s="6" t="s">
        <v>39193</v>
      </c>
      <c r="G11570" s="6" t="s">
        <v>39194</v>
      </c>
      <c r="H11570" s="79">
        <v>58029.459656999999</v>
      </c>
    </row>
    <row r="11571" spans="1:8" x14ac:dyDescent="0.2">
      <c r="A11571" s="6">
        <v>30381381</v>
      </c>
      <c r="B11571" s="6" t="s">
        <v>39195</v>
      </c>
      <c r="C11571" s="6" t="s">
        <v>6005</v>
      </c>
      <c r="D11571" s="6" t="s">
        <v>18874</v>
      </c>
      <c r="E11571" s="6" t="s">
        <v>5638</v>
      </c>
      <c r="F11571" s="6" t="s">
        <v>39196</v>
      </c>
      <c r="G11571" s="6" t="s">
        <v>39197</v>
      </c>
      <c r="H11571" s="79">
        <v>58050.255665999997</v>
      </c>
    </row>
    <row r="11572" spans="1:8" x14ac:dyDescent="0.2">
      <c r="A11572" s="6">
        <v>30098734</v>
      </c>
      <c r="B11572" s="6" t="s">
        <v>39198</v>
      </c>
      <c r="C11572" s="6" t="s">
        <v>6278</v>
      </c>
      <c r="D11572" s="6" t="s">
        <v>11449</v>
      </c>
      <c r="E11572" s="6" t="s">
        <v>5638</v>
      </c>
      <c r="F11572" s="6" t="s">
        <v>39199</v>
      </c>
      <c r="G11572" s="6" t="s">
        <v>39200</v>
      </c>
      <c r="H11572" s="79">
        <v>58346.403997000001</v>
      </c>
    </row>
    <row r="11573" spans="1:8" x14ac:dyDescent="0.2">
      <c r="A11573" s="6">
        <v>30080098</v>
      </c>
      <c r="B11573" s="6" t="s">
        <v>39201</v>
      </c>
      <c r="C11573" s="6" t="s">
        <v>6282</v>
      </c>
      <c r="D11573" s="6" t="s">
        <v>11449</v>
      </c>
      <c r="E11573" s="6" t="s">
        <v>5638</v>
      </c>
      <c r="F11573" s="6" t="s">
        <v>39202</v>
      </c>
      <c r="G11573" s="6" t="s">
        <v>39203</v>
      </c>
      <c r="H11573" s="79">
        <v>58346.403997000001</v>
      </c>
    </row>
    <row r="11574" spans="1:8" x14ac:dyDescent="0.2">
      <c r="A11574" s="6">
        <v>30129990</v>
      </c>
      <c r="B11574" s="6" t="s">
        <v>39204</v>
      </c>
      <c r="C11574" s="6" t="s">
        <v>6286</v>
      </c>
      <c r="D11574" s="6" t="s">
        <v>11449</v>
      </c>
      <c r="E11574" s="6" t="s">
        <v>5638</v>
      </c>
      <c r="F11574" s="6" t="s">
        <v>39205</v>
      </c>
      <c r="G11574" s="6" t="s">
        <v>39206</v>
      </c>
      <c r="H11574" s="79">
        <v>58346.403997000001</v>
      </c>
    </row>
    <row r="11575" spans="1:8" x14ac:dyDescent="0.2">
      <c r="A11575" s="6">
        <v>30048454</v>
      </c>
      <c r="B11575" s="6" t="s">
        <v>39207</v>
      </c>
      <c r="C11575" s="6" t="s">
        <v>6290</v>
      </c>
      <c r="D11575" s="6" t="s">
        <v>11449</v>
      </c>
      <c r="E11575" s="6" t="s">
        <v>5638</v>
      </c>
      <c r="F11575" s="6" t="s">
        <v>39208</v>
      </c>
      <c r="G11575" s="6" t="s">
        <v>39209</v>
      </c>
      <c r="H11575" s="79">
        <v>58346.403997000001</v>
      </c>
    </row>
    <row r="11576" spans="1:8" x14ac:dyDescent="0.2">
      <c r="A11576" s="6">
        <v>30324101</v>
      </c>
      <c r="B11576" s="6" t="s">
        <v>39210</v>
      </c>
      <c r="C11576" s="6" t="s">
        <v>6294</v>
      </c>
      <c r="D11576" s="6" t="s">
        <v>11449</v>
      </c>
      <c r="E11576" s="6" t="s">
        <v>5638</v>
      </c>
      <c r="F11576" s="6" t="s">
        <v>39211</v>
      </c>
      <c r="G11576" s="6" t="s">
        <v>39212</v>
      </c>
      <c r="H11576" s="79">
        <v>58346.403997000001</v>
      </c>
    </row>
    <row r="11577" spans="1:8" x14ac:dyDescent="0.2">
      <c r="A11577" s="6">
        <v>30145401</v>
      </c>
      <c r="B11577" s="6" t="s">
        <v>39213</v>
      </c>
      <c r="C11577" s="6" t="s">
        <v>6254</v>
      </c>
      <c r="D11577" s="6" t="s">
        <v>19176</v>
      </c>
      <c r="E11577" s="6" t="s">
        <v>5893</v>
      </c>
      <c r="F11577" s="6" t="s">
        <v>39214</v>
      </c>
      <c r="G11577" s="6" t="s">
        <v>39215</v>
      </c>
      <c r="H11577" s="79">
        <v>58919.795317999997</v>
      </c>
    </row>
    <row r="11578" spans="1:8" x14ac:dyDescent="0.2">
      <c r="A11578" s="6">
        <v>30456070</v>
      </c>
      <c r="B11578" s="6" t="s">
        <v>39216</v>
      </c>
      <c r="C11578" s="6" t="s">
        <v>6258</v>
      </c>
      <c r="D11578" s="6" t="s">
        <v>19176</v>
      </c>
      <c r="E11578" s="6" t="s">
        <v>5893</v>
      </c>
      <c r="F11578" s="6" t="s">
        <v>39217</v>
      </c>
      <c r="G11578" s="6" t="s">
        <v>39218</v>
      </c>
      <c r="H11578" s="79">
        <v>58919.795317999997</v>
      </c>
    </row>
    <row r="11579" spans="1:8" x14ac:dyDescent="0.2">
      <c r="A11579" s="6">
        <v>30260044</v>
      </c>
      <c r="B11579" s="6" t="s">
        <v>39219</v>
      </c>
      <c r="C11579" s="6" t="s">
        <v>6262</v>
      </c>
      <c r="D11579" s="6" t="s">
        <v>19176</v>
      </c>
      <c r="E11579" s="6" t="s">
        <v>5893</v>
      </c>
      <c r="F11579" s="6" t="s">
        <v>39220</v>
      </c>
      <c r="G11579" s="6" t="s">
        <v>39221</v>
      </c>
      <c r="H11579" s="79">
        <v>58919.795317999997</v>
      </c>
    </row>
    <row r="11580" spans="1:8" x14ac:dyDescent="0.2">
      <c r="A11580" s="6">
        <v>30183891</v>
      </c>
      <c r="B11580" s="6" t="s">
        <v>39222</v>
      </c>
      <c r="C11580" s="6" t="s">
        <v>6254</v>
      </c>
      <c r="D11580" s="6" t="s">
        <v>19180</v>
      </c>
      <c r="E11580" s="6" t="s">
        <v>5893</v>
      </c>
      <c r="F11580" s="6" t="s">
        <v>39223</v>
      </c>
      <c r="G11580" s="6" t="s">
        <v>39224</v>
      </c>
      <c r="H11580" s="79">
        <v>58919.795317999997</v>
      </c>
    </row>
    <row r="11581" spans="1:8" x14ac:dyDescent="0.2">
      <c r="A11581" s="6">
        <v>30355633</v>
      </c>
      <c r="B11581" s="6" t="s">
        <v>39225</v>
      </c>
      <c r="C11581" s="6" t="s">
        <v>6258</v>
      </c>
      <c r="D11581" s="6" t="s">
        <v>19180</v>
      </c>
      <c r="E11581" s="6" t="s">
        <v>5893</v>
      </c>
      <c r="F11581" s="6" t="s">
        <v>39226</v>
      </c>
      <c r="G11581" s="6" t="s">
        <v>39227</v>
      </c>
      <c r="H11581" s="79">
        <v>58919.795317999997</v>
      </c>
    </row>
    <row r="11582" spans="1:8" x14ac:dyDescent="0.2">
      <c r="A11582" s="6">
        <v>30206583</v>
      </c>
      <c r="B11582" s="6" t="s">
        <v>39228</v>
      </c>
      <c r="C11582" s="6" t="s">
        <v>6262</v>
      </c>
      <c r="D11582" s="6" t="s">
        <v>19180</v>
      </c>
      <c r="E11582" s="6" t="s">
        <v>5893</v>
      </c>
      <c r="F11582" s="6" t="s">
        <v>39229</v>
      </c>
      <c r="G11582" s="6" t="s">
        <v>39230</v>
      </c>
      <c r="H11582" s="79">
        <v>58919.795317999997</v>
      </c>
    </row>
    <row r="11583" spans="1:8" x14ac:dyDescent="0.2">
      <c r="A11583" s="6">
        <v>30411071</v>
      </c>
      <c r="B11583" s="6" t="s">
        <v>39231</v>
      </c>
      <c r="C11583" s="6" t="s">
        <v>9329</v>
      </c>
      <c r="D11583" s="6" t="s">
        <v>17993</v>
      </c>
      <c r="E11583" s="6" t="s">
        <v>15819</v>
      </c>
      <c r="F11583" s="6" t="s">
        <v>39232</v>
      </c>
      <c r="G11583" s="6" t="s">
        <v>39233</v>
      </c>
      <c r="H11583" s="79">
        <v>58992.433040999997</v>
      </c>
    </row>
    <row r="11584" spans="1:8" x14ac:dyDescent="0.2">
      <c r="A11584" s="6">
        <v>30271648</v>
      </c>
      <c r="B11584" s="6" t="s">
        <v>39234</v>
      </c>
      <c r="C11584" s="6" t="s">
        <v>9329</v>
      </c>
      <c r="D11584" s="6" t="s">
        <v>17997</v>
      </c>
      <c r="E11584" s="6" t="s">
        <v>15819</v>
      </c>
      <c r="F11584" s="6" t="s">
        <v>39235</v>
      </c>
      <c r="G11584" s="6" t="s">
        <v>39236</v>
      </c>
      <c r="H11584" s="79">
        <v>58992.433040999997</v>
      </c>
    </row>
    <row r="11585" spans="1:8" x14ac:dyDescent="0.2">
      <c r="A11585" s="6">
        <v>30420590</v>
      </c>
      <c r="B11585" s="6" t="s">
        <v>39237</v>
      </c>
      <c r="C11585" s="6" t="s">
        <v>5698</v>
      </c>
      <c r="D11585" s="6" t="s">
        <v>19176</v>
      </c>
      <c r="E11585" s="6" t="s">
        <v>5893</v>
      </c>
      <c r="F11585" s="6" t="s">
        <v>39238</v>
      </c>
      <c r="G11585" s="6" t="s">
        <v>39239</v>
      </c>
      <c r="H11585" s="79">
        <v>59173.971313000002</v>
      </c>
    </row>
    <row r="11586" spans="1:8" x14ac:dyDescent="0.2">
      <c r="A11586" s="6">
        <v>30187363</v>
      </c>
      <c r="B11586" s="6" t="s">
        <v>39240</v>
      </c>
      <c r="C11586" s="6" t="s">
        <v>5702</v>
      </c>
      <c r="D11586" s="6" t="s">
        <v>19176</v>
      </c>
      <c r="E11586" s="6" t="s">
        <v>5893</v>
      </c>
      <c r="F11586" s="6" t="s">
        <v>39241</v>
      </c>
      <c r="G11586" s="6" t="s">
        <v>39242</v>
      </c>
      <c r="H11586" s="79">
        <v>59173.971313000002</v>
      </c>
    </row>
    <row r="11587" spans="1:8" x14ac:dyDescent="0.2">
      <c r="A11587" s="6">
        <v>30303867</v>
      </c>
      <c r="B11587" s="6" t="s">
        <v>39243</v>
      </c>
      <c r="C11587" s="6" t="s">
        <v>5706</v>
      </c>
      <c r="D11587" s="6" t="s">
        <v>19176</v>
      </c>
      <c r="E11587" s="6" t="s">
        <v>5893</v>
      </c>
      <c r="F11587" s="6" t="s">
        <v>39244</v>
      </c>
      <c r="G11587" s="6" t="s">
        <v>39245</v>
      </c>
      <c r="H11587" s="79">
        <v>59173.971313000002</v>
      </c>
    </row>
    <row r="11588" spans="1:8" x14ac:dyDescent="0.2">
      <c r="A11588" s="6">
        <v>30084357</v>
      </c>
      <c r="B11588" s="6" t="s">
        <v>39246</v>
      </c>
      <c r="C11588" s="6" t="s">
        <v>5710</v>
      </c>
      <c r="D11588" s="6" t="s">
        <v>19176</v>
      </c>
      <c r="E11588" s="6" t="s">
        <v>5893</v>
      </c>
      <c r="F11588" s="6" t="s">
        <v>39247</v>
      </c>
      <c r="G11588" s="6" t="s">
        <v>39248</v>
      </c>
      <c r="H11588" s="79">
        <v>59173.971313000002</v>
      </c>
    </row>
    <row r="11589" spans="1:8" x14ac:dyDescent="0.2">
      <c r="A11589" s="6">
        <v>30084424</v>
      </c>
      <c r="B11589" s="6" t="s">
        <v>39249</v>
      </c>
      <c r="C11589" s="6" t="s">
        <v>5698</v>
      </c>
      <c r="D11589" s="6" t="s">
        <v>19180</v>
      </c>
      <c r="E11589" s="6" t="s">
        <v>5893</v>
      </c>
      <c r="F11589" s="6" t="s">
        <v>39250</v>
      </c>
      <c r="G11589" s="6" t="s">
        <v>39251</v>
      </c>
      <c r="H11589" s="79">
        <v>59173.971313000002</v>
      </c>
    </row>
    <row r="11590" spans="1:8" x14ac:dyDescent="0.2">
      <c r="A11590" s="6">
        <v>30257310</v>
      </c>
      <c r="B11590" s="6" t="s">
        <v>39252</v>
      </c>
      <c r="C11590" s="6" t="s">
        <v>5702</v>
      </c>
      <c r="D11590" s="6" t="s">
        <v>19180</v>
      </c>
      <c r="E11590" s="6" t="s">
        <v>5893</v>
      </c>
      <c r="F11590" s="6" t="s">
        <v>39253</v>
      </c>
      <c r="G11590" s="6" t="s">
        <v>39254</v>
      </c>
      <c r="H11590" s="79">
        <v>59173.971313000002</v>
      </c>
    </row>
    <row r="11591" spans="1:8" x14ac:dyDescent="0.2">
      <c r="A11591" s="6">
        <v>30094029</v>
      </c>
      <c r="B11591" s="6" t="s">
        <v>39255</v>
      </c>
      <c r="C11591" s="6" t="s">
        <v>5706</v>
      </c>
      <c r="D11591" s="6" t="s">
        <v>19180</v>
      </c>
      <c r="E11591" s="6" t="s">
        <v>5893</v>
      </c>
      <c r="F11591" s="6" t="s">
        <v>39256</v>
      </c>
      <c r="G11591" s="6" t="s">
        <v>39257</v>
      </c>
      <c r="H11591" s="79">
        <v>59173.971313000002</v>
      </c>
    </row>
    <row r="11592" spans="1:8" x14ac:dyDescent="0.2">
      <c r="A11592" s="6">
        <v>30057814</v>
      </c>
      <c r="B11592" s="6" t="s">
        <v>39258</v>
      </c>
      <c r="C11592" s="6" t="s">
        <v>5686</v>
      </c>
      <c r="D11592" s="6" t="s">
        <v>18358</v>
      </c>
      <c r="E11592" s="6" t="s">
        <v>5638</v>
      </c>
      <c r="F11592" s="6" t="s">
        <v>39259</v>
      </c>
      <c r="G11592" s="6" t="s">
        <v>39260</v>
      </c>
      <c r="H11592" s="79">
        <v>59389.748702999997</v>
      </c>
    </row>
    <row r="11593" spans="1:8" x14ac:dyDescent="0.2">
      <c r="A11593" s="6">
        <v>30404336</v>
      </c>
      <c r="B11593" s="6" t="s">
        <v>39261</v>
      </c>
      <c r="C11593" s="6" t="s">
        <v>20902</v>
      </c>
      <c r="D11593" s="6" t="s">
        <v>20977</v>
      </c>
      <c r="E11593" s="6" t="s">
        <v>5638</v>
      </c>
      <c r="F11593" s="6" t="s">
        <v>39262</v>
      </c>
      <c r="G11593" s="6" t="s">
        <v>39263</v>
      </c>
      <c r="H11593" s="79">
        <v>59389.748702999997</v>
      </c>
    </row>
    <row r="11594" spans="1:8" x14ac:dyDescent="0.2">
      <c r="A11594" s="6">
        <v>30081045</v>
      </c>
      <c r="B11594" s="6" t="s">
        <v>39264</v>
      </c>
      <c r="C11594" s="6" t="s">
        <v>8065</v>
      </c>
      <c r="D11594" s="6" t="s">
        <v>19176</v>
      </c>
      <c r="E11594" s="6" t="s">
        <v>5893</v>
      </c>
      <c r="F11594" s="6" t="s">
        <v>39265</v>
      </c>
      <c r="G11594" s="6" t="s">
        <v>39266</v>
      </c>
      <c r="H11594" s="79">
        <v>59456.573503</v>
      </c>
    </row>
    <row r="11595" spans="1:8" x14ac:dyDescent="0.2">
      <c r="A11595" s="6">
        <v>30296294</v>
      </c>
      <c r="B11595" s="6" t="s">
        <v>39267</v>
      </c>
      <c r="C11595" s="6" t="s">
        <v>8069</v>
      </c>
      <c r="D11595" s="6" t="s">
        <v>19176</v>
      </c>
      <c r="E11595" s="6" t="s">
        <v>5893</v>
      </c>
      <c r="F11595" s="6" t="s">
        <v>39268</v>
      </c>
      <c r="G11595" s="6" t="s">
        <v>39269</v>
      </c>
      <c r="H11595" s="79">
        <v>59456.573503</v>
      </c>
    </row>
    <row r="11596" spans="1:8" x14ac:dyDescent="0.2">
      <c r="A11596" s="6">
        <v>30019978</v>
      </c>
      <c r="B11596" s="6" t="s">
        <v>39270</v>
      </c>
      <c r="C11596" s="6" t="s">
        <v>8065</v>
      </c>
      <c r="D11596" s="6" t="s">
        <v>19180</v>
      </c>
      <c r="E11596" s="6" t="s">
        <v>5893</v>
      </c>
      <c r="F11596" s="6" t="s">
        <v>39271</v>
      </c>
      <c r="G11596" s="6" t="s">
        <v>39272</v>
      </c>
      <c r="H11596" s="79">
        <v>59456.573503</v>
      </c>
    </row>
    <row r="11597" spans="1:8" x14ac:dyDescent="0.2">
      <c r="A11597" s="6">
        <v>30363600</v>
      </c>
      <c r="B11597" s="6" t="s">
        <v>39273</v>
      </c>
      <c r="C11597" s="6" t="s">
        <v>8073</v>
      </c>
      <c r="D11597" s="6" t="s">
        <v>17969</v>
      </c>
      <c r="E11597" s="6" t="s">
        <v>5893</v>
      </c>
      <c r="F11597" s="6" t="s">
        <v>39274</v>
      </c>
      <c r="G11597" s="6" t="s">
        <v>39275</v>
      </c>
      <c r="H11597" s="79">
        <v>59499.663623</v>
      </c>
    </row>
    <row r="11598" spans="1:8" x14ac:dyDescent="0.2">
      <c r="A11598" s="6">
        <v>30151246</v>
      </c>
      <c r="B11598" s="6" t="s">
        <v>39276</v>
      </c>
      <c r="C11598" s="6" t="s">
        <v>8073</v>
      </c>
      <c r="D11598" s="6" t="s">
        <v>17973</v>
      </c>
      <c r="E11598" s="6" t="s">
        <v>5893</v>
      </c>
      <c r="F11598" s="6" t="s">
        <v>39277</v>
      </c>
      <c r="G11598" s="6" t="s">
        <v>39278</v>
      </c>
      <c r="H11598" s="79">
        <v>59499.663623</v>
      </c>
    </row>
    <row r="11599" spans="1:8" x14ac:dyDescent="0.2">
      <c r="A11599" s="6">
        <v>30123141</v>
      </c>
      <c r="B11599" s="6" t="s">
        <v>39279</v>
      </c>
      <c r="C11599" s="6" t="s">
        <v>5953</v>
      </c>
      <c r="D11599" s="6" t="s">
        <v>28070</v>
      </c>
      <c r="E11599" s="6" t="s">
        <v>5638</v>
      </c>
      <c r="F11599" s="6" t="s">
        <v>39280</v>
      </c>
      <c r="G11599" s="6" t="s">
        <v>39281</v>
      </c>
      <c r="H11599" s="79">
        <v>59953.253022999997</v>
      </c>
    </row>
    <row r="11600" spans="1:8" x14ac:dyDescent="0.2">
      <c r="A11600" s="6">
        <v>30079516</v>
      </c>
      <c r="B11600" s="6" t="s">
        <v>39282</v>
      </c>
      <c r="C11600" s="6" t="s">
        <v>7155</v>
      </c>
      <c r="D11600" s="6" t="s">
        <v>11449</v>
      </c>
      <c r="E11600" s="6" t="s">
        <v>5638</v>
      </c>
      <c r="F11600" s="6" t="s">
        <v>39283</v>
      </c>
      <c r="G11600" s="6" t="s">
        <v>39284</v>
      </c>
      <c r="H11600" s="79">
        <v>60066.530856999998</v>
      </c>
    </row>
    <row r="11601" spans="1:8" x14ac:dyDescent="0.2">
      <c r="A11601" s="6">
        <v>30186817</v>
      </c>
      <c r="B11601" s="6" t="s">
        <v>39285</v>
      </c>
      <c r="C11601" s="6" t="s">
        <v>7159</v>
      </c>
      <c r="D11601" s="6" t="s">
        <v>11449</v>
      </c>
      <c r="E11601" s="6" t="s">
        <v>5638</v>
      </c>
      <c r="F11601" s="6" t="s">
        <v>39286</v>
      </c>
      <c r="G11601" s="6" t="s">
        <v>39287</v>
      </c>
      <c r="H11601" s="79">
        <v>60066.530856999998</v>
      </c>
    </row>
    <row r="11602" spans="1:8" x14ac:dyDescent="0.2">
      <c r="A11602" s="6">
        <v>30155512</v>
      </c>
      <c r="B11602" s="6" t="s">
        <v>39288</v>
      </c>
      <c r="C11602" s="6" t="s">
        <v>8492</v>
      </c>
      <c r="D11602" s="6" t="s">
        <v>11449</v>
      </c>
      <c r="E11602" s="6" t="s">
        <v>5638</v>
      </c>
      <c r="F11602" s="6" t="s">
        <v>39289</v>
      </c>
      <c r="G11602" s="6" t="s">
        <v>39290</v>
      </c>
      <c r="H11602" s="79">
        <v>60066.530856999998</v>
      </c>
    </row>
    <row r="11603" spans="1:8" x14ac:dyDescent="0.2">
      <c r="A11603" s="6">
        <v>30079180</v>
      </c>
      <c r="B11603" s="6" t="s">
        <v>39291</v>
      </c>
      <c r="C11603" s="6" t="s">
        <v>8496</v>
      </c>
      <c r="D11603" s="6" t="s">
        <v>11449</v>
      </c>
      <c r="E11603" s="6" t="s">
        <v>5638</v>
      </c>
      <c r="F11603" s="6" t="s">
        <v>39292</v>
      </c>
      <c r="G11603" s="6" t="s">
        <v>39293</v>
      </c>
      <c r="H11603" s="79">
        <v>60066.530856999998</v>
      </c>
    </row>
    <row r="11604" spans="1:8" x14ac:dyDescent="0.2">
      <c r="A11604" s="6">
        <v>30063105</v>
      </c>
      <c r="B11604" s="6" t="s">
        <v>39294</v>
      </c>
      <c r="C11604" s="6" t="s">
        <v>6274</v>
      </c>
      <c r="D11604" s="6" t="s">
        <v>11449</v>
      </c>
      <c r="E11604" s="6" t="s">
        <v>5638</v>
      </c>
      <c r="F11604" s="6" t="s">
        <v>39295</v>
      </c>
      <c r="G11604" s="6" t="s">
        <v>39296</v>
      </c>
      <c r="H11604" s="79">
        <v>60066.530856999998</v>
      </c>
    </row>
    <row r="11605" spans="1:8" x14ac:dyDescent="0.2">
      <c r="A11605" s="6">
        <v>30340858</v>
      </c>
      <c r="B11605" s="6" t="s">
        <v>39297</v>
      </c>
      <c r="C11605" s="6" t="s">
        <v>7131</v>
      </c>
      <c r="D11605" s="6" t="s">
        <v>19176</v>
      </c>
      <c r="E11605" s="6" t="s">
        <v>5893</v>
      </c>
      <c r="F11605" s="6" t="s">
        <v>39298</v>
      </c>
      <c r="G11605" s="6" t="s">
        <v>39299</v>
      </c>
      <c r="H11605" s="79">
        <v>60437.947839</v>
      </c>
    </row>
    <row r="11606" spans="1:8" x14ac:dyDescent="0.2">
      <c r="A11606" s="6">
        <v>30070619</v>
      </c>
      <c r="B11606" s="6" t="s">
        <v>39300</v>
      </c>
      <c r="C11606" s="6" t="s">
        <v>7222</v>
      </c>
      <c r="D11606" s="6" t="s">
        <v>19176</v>
      </c>
      <c r="E11606" s="6" t="s">
        <v>5893</v>
      </c>
      <c r="F11606" s="6" t="s">
        <v>39301</v>
      </c>
      <c r="G11606" s="6" t="s">
        <v>39302</v>
      </c>
      <c r="H11606" s="79">
        <v>60763.898544000003</v>
      </c>
    </row>
    <row r="11607" spans="1:8" x14ac:dyDescent="0.2">
      <c r="A11607" s="6">
        <v>30023314</v>
      </c>
      <c r="B11607" s="6" t="s">
        <v>39303</v>
      </c>
      <c r="C11607" s="6" t="s">
        <v>7222</v>
      </c>
      <c r="D11607" s="6" t="s">
        <v>19180</v>
      </c>
      <c r="E11607" s="6" t="s">
        <v>5893</v>
      </c>
      <c r="F11607" s="6" t="s">
        <v>39304</v>
      </c>
      <c r="G11607" s="6" t="s">
        <v>39305</v>
      </c>
      <c r="H11607" s="79">
        <v>60763.898544000003</v>
      </c>
    </row>
    <row r="11608" spans="1:8" x14ac:dyDescent="0.2">
      <c r="A11608" s="6">
        <v>30170926</v>
      </c>
      <c r="B11608" s="6" t="s">
        <v>39306</v>
      </c>
      <c r="C11608" s="6" t="s">
        <v>5917</v>
      </c>
      <c r="D11608" s="6" t="s">
        <v>18870</v>
      </c>
      <c r="E11608" s="6" t="s">
        <v>5638</v>
      </c>
      <c r="F11608" s="6" t="s">
        <v>39307</v>
      </c>
      <c r="G11608" s="6" t="s">
        <v>39308</v>
      </c>
      <c r="H11608" s="79">
        <v>60915.625974000002</v>
      </c>
    </row>
    <row r="11609" spans="1:8" x14ac:dyDescent="0.2">
      <c r="A11609" s="6">
        <v>30217671</v>
      </c>
      <c r="B11609" s="6" t="s">
        <v>39309</v>
      </c>
      <c r="C11609" s="6" t="s">
        <v>5917</v>
      </c>
      <c r="D11609" s="6" t="s">
        <v>18874</v>
      </c>
      <c r="E11609" s="6" t="s">
        <v>5638</v>
      </c>
      <c r="F11609" s="6" t="s">
        <v>39310</v>
      </c>
      <c r="G11609" s="6" t="s">
        <v>39311</v>
      </c>
      <c r="H11609" s="79">
        <v>60915.625974000002</v>
      </c>
    </row>
    <row r="11610" spans="1:8" x14ac:dyDescent="0.2">
      <c r="A11610" s="6">
        <v>30279147</v>
      </c>
      <c r="B11610" s="6" t="s">
        <v>4154</v>
      </c>
      <c r="C11610" s="6" t="s">
        <v>5782</v>
      </c>
      <c r="D11610" s="6" t="s">
        <v>18868</v>
      </c>
      <c r="E11610" s="6" t="s">
        <v>5638</v>
      </c>
      <c r="F11610" s="6" t="s">
        <v>4150</v>
      </c>
      <c r="G11610" s="6" t="s">
        <v>4151</v>
      </c>
      <c r="H11610" s="79">
        <v>61178.013344999999</v>
      </c>
    </row>
    <row r="11611" spans="1:8" x14ac:dyDescent="0.2">
      <c r="A11611" s="6">
        <v>30309654</v>
      </c>
      <c r="B11611" s="6" t="s">
        <v>39312</v>
      </c>
      <c r="C11611" s="6" t="s">
        <v>5953</v>
      </c>
      <c r="D11611" s="6" t="s">
        <v>17969</v>
      </c>
      <c r="E11611" s="6" t="s">
        <v>5893</v>
      </c>
      <c r="F11611" s="6" t="s">
        <v>39313</v>
      </c>
      <c r="G11611" s="6" t="s">
        <v>39314</v>
      </c>
      <c r="H11611" s="79">
        <v>61178.013344999999</v>
      </c>
    </row>
    <row r="11612" spans="1:8" x14ac:dyDescent="0.2">
      <c r="A11612" s="6">
        <v>30173553</v>
      </c>
      <c r="B11612" s="6" t="s">
        <v>39315</v>
      </c>
      <c r="C11612" s="6" t="s">
        <v>5953</v>
      </c>
      <c r="D11612" s="6" t="s">
        <v>17973</v>
      </c>
      <c r="E11612" s="6" t="s">
        <v>5893</v>
      </c>
      <c r="F11612" s="6" t="s">
        <v>39316</v>
      </c>
      <c r="G11612" s="6" t="s">
        <v>39317</v>
      </c>
      <c r="H11612" s="79">
        <v>61178.013344999999</v>
      </c>
    </row>
    <row r="11613" spans="1:8" x14ac:dyDescent="0.2">
      <c r="A11613" s="6">
        <v>30369549</v>
      </c>
      <c r="B11613" s="6" t="s">
        <v>39318</v>
      </c>
      <c r="C11613" s="6" t="s">
        <v>8197</v>
      </c>
      <c r="D11613" s="6" t="s">
        <v>18870</v>
      </c>
      <c r="E11613" s="6" t="s">
        <v>5638</v>
      </c>
      <c r="F11613" s="6" t="s">
        <v>39319</v>
      </c>
      <c r="G11613" s="6" t="s">
        <v>39320</v>
      </c>
      <c r="H11613" s="79">
        <v>61308.757214999998</v>
      </c>
    </row>
    <row r="11614" spans="1:8" x14ac:dyDescent="0.2">
      <c r="A11614" s="6">
        <v>30217183</v>
      </c>
      <c r="B11614" s="6" t="s">
        <v>39321</v>
      </c>
      <c r="C11614" s="6" t="s">
        <v>8197</v>
      </c>
      <c r="D11614" s="6" t="s">
        <v>18874</v>
      </c>
      <c r="E11614" s="6" t="s">
        <v>5638</v>
      </c>
      <c r="F11614" s="6" t="s">
        <v>39322</v>
      </c>
      <c r="G11614" s="6" t="s">
        <v>39323</v>
      </c>
      <c r="H11614" s="79">
        <v>61308.757214999998</v>
      </c>
    </row>
    <row r="11615" spans="1:8" x14ac:dyDescent="0.2">
      <c r="A11615" s="6">
        <v>30167697</v>
      </c>
      <c r="B11615" s="6" t="s">
        <v>39324</v>
      </c>
      <c r="C11615" s="6" t="s">
        <v>5973</v>
      </c>
      <c r="D11615" s="6" t="s">
        <v>18870</v>
      </c>
      <c r="E11615" s="6" t="s">
        <v>5638</v>
      </c>
      <c r="F11615" s="6" t="s">
        <v>39325</v>
      </c>
      <c r="G11615" s="6" t="s">
        <v>39326</v>
      </c>
      <c r="H11615" s="79">
        <v>61451.636766000003</v>
      </c>
    </row>
    <row r="11616" spans="1:8" x14ac:dyDescent="0.2">
      <c r="A11616" s="6">
        <v>30210939</v>
      </c>
      <c r="B11616" s="6" t="s">
        <v>39327</v>
      </c>
      <c r="C11616" s="6" t="s">
        <v>5977</v>
      </c>
      <c r="D11616" s="6" t="s">
        <v>18874</v>
      </c>
      <c r="E11616" s="6" t="s">
        <v>5638</v>
      </c>
      <c r="F11616" s="6" t="s">
        <v>39328</v>
      </c>
      <c r="G11616" s="6" t="s">
        <v>39329</v>
      </c>
      <c r="H11616" s="79">
        <v>61451.636766000003</v>
      </c>
    </row>
    <row r="11617" spans="1:8" x14ac:dyDescent="0.2">
      <c r="A11617" s="6">
        <v>30264788</v>
      </c>
      <c r="B11617" s="6" t="s">
        <v>39330</v>
      </c>
      <c r="C11617" s="6" t="s">
        <v>6138</v>
      </c>
      <c r="D11617" s="6" t="s">
        <v>19176</v>
      </c>
      <c r="E11617" s="6" t="s">
        <v>5893</v>
      </c>
      <c r="F11617" s="6" t="s">
        <v>39331</v>
      </c>
      <c r="G11617" s="6" t="s">
        <v>39332</v>
      </c>
      <c r="H11617" s="79">
        <v>61762.894005000002</v>
      </c>
    </row>
    <row r="11618" spans="1:8" x14ac:dyDescent="0.2">
      <c r="A11618" s="6">
        <v>30425328</v>
      </c>
      <c r="B11618" s="6" t="s">
        <v>39333</v>
      </c>
      <c r="C11618" s="6" t="s">
        <v>6138</v>
      </c>
      <c r="D11618" s="6" t="s">
        <v>19180</v>
      </c>
      <c r="E11618" s="6" t="s">
        <v>5893</v>
      </c>
      <c r="F11618" s="6" t="s">
        <v>39334</v>
      </c>
      <c r="G11618" s="6" t="s">
        <v>39335</v>
      </c>
      <c r="H11618" s="79">
        <v>61762.894005000002</v>
      </c>
    </row>
    <row r="11619" spans="1:8" x14ac:dyDescent="0.2">
      <c r="A11619" s="6">
        <v>30126018</v>
      </c>
      <c r="B11619" s="6" t="s">
        <v>39336</v>
      </c>
      <c r="C11619" s="6" t="s">
        <v>5913</v>
      </c>
      <c r="D11619" s="6" t="s">
        <v>18870</v>
      </c>
      <c r="E11619" s="6" t="s">
        <v>5638</v>
      </c>
      <c r="F11619" s="6" t="s">
        <v>39337</v>
      </c>
      <c r="G11619" s="6" t="s">
        <v>39338</v>
      </c>
      <c r="H11619" s="79">
        <v>61835.885889999998</v>
      </c>
    </row>
    <row r="11620" spans="1:8" x14ac:dyDescent="0.2">
      <c r="A11620" s="6">
        <v>30436192</v>
      </c>
      <c r="B11620" s="6" t="s">
        <v>39339</v>
      </c>
      <c r="C11620" s="6" t="s">
        <v>39340</v>
      </c>
      <c r="D11620" s="6" t="s">
        <v>19351</v>
      </c>
      <c r="E11620" s="6" t="s">
        <v>5893</v>
      </c>
      <c r="F11620" s="6" t="s">
        <v>39341</v>
      </c>
      <c r="G11620" s="6" t="s">
        <v>39342</v>
      </c>
      <c r="H11620" s="79">
        <v>61907.576199000003</v>
      </c>
    </row>
    <row r="11621" spans="1:8" x14ac:dyDescent="0.2">
      <c r="A11621" s="6">
        <v>30221276</v>
      </c>
      <c r="B11621" s="6" t="s">
        <v>39343</v>
      </c>
      <c r="C11621" s="6" t="s">
        <v>6270</v>
      </c>
      <c r="D11621" s="6" t="s">
        <v>19176</v>
      </c>
      <c r="E11621" s="6" t="s">
        <v>5893</v>
      </c>
      <c r="F11621" s="6" t="s">
        <v>39344</v>
      </c>
      <c r="G11621" s="6" t="s">
        <v>39345</v>
      </c>
      <c r="H11621" s="79">
        <v>62096.160880000003</v>
      </c>
    </row>
    <row r="11622" spans="1:8" x14ac:dyDescent="0.2">
      <c r="A11622" s="6">
        <v>30009475</v>
      </c>
      <c r="B11622" s="6" t="s">
        <v>39346</v>
      </c>
      <c r="C11622" s="6" t="s">
        <v>6270</v>
      </c>
      <c r="D11622" s="6" t="s">
        <v>19180</v>
      </c>
      <c r="E11622" s="6" t="s">
        <v>5893</v>
      </c>
      <c r="F11622" s="6" t="s">
        <v>39347</v>
      </c>
      <c r="G11622" s="6" t="s">
        <v>39348</v>
      </c>
      <c r="H11622" s="79">
        <v>62096.160880000003</v>
      </c>
    </row>
    <row r="11623" spans="1:8" x14ac:dyDescent="0.2">
      <c r="A11623" s="6">
        <v>30372614</v>
      </c>
      <c r="B11623" s="6" t="s">
        <v>39349</v>
      </c>
      <c r="C11623" s="6" t="s">
        <v>8081</v>
      </c>
      <c r="D11623" s="6" t="s">
        <v>18870</v>
      </c>
      <c r="E11623" s="6" t="s">
        <v>5638</v>
      </c>
      <c r="F11623" s="6" t="s">
        <v>39350</v>
      </c>
      <c r="G11623" s="6" t="s">
        <v>39351</v>
      </c>
      <c r="H11623" s="79">
        <v>62599.204379000003</v>
      </c>
    </row>
    <row r="11624" spans="1:8" x14ac:dyDescent="0.2">
      <c r="A11624" s="6">
        <v>30383566</v>
      </c>
      <c r="B11624" s="6" t="s">
        <v>39352</v>
      </c>
      <c r="C11624" s="6" t="s">
        <v>8081</v>
      </c>
      <c r="D11624" s="6" t="s">
        <v>18874</v>
      </c>
      <c r="E11624" s="6" t="s">
        <v>5638</v>
      </c>
      <c r="F11624" s="6" t="s">
        <v>39353</v>
      </c>
      <c r="G11624" s="6" t="s">
        <v>39354</v>
      </c>
      <c r="H11624" s="79">
        <v>62599.204379000003</v>
      </c>
    </row>
    <row r="11625" spans="1:8" x14ac:dyDescent="0.2">
      <c r="A11625" s="6">
        <v>30280123</v>
      </c>
      <c r="B11625" s="6" t="s">
        <v>39355</v>
      </c>
      <c r="C11625" s="6" t="s">
        <v>5905</v>
      </c>
      <c r="D11625" s="6" t="s">
        <v>19176</v>
      </c>
      <c r="E11625" s="6" t="s">
        <v>5893</v>
      </c>
      <c r="F11625" s="6" t="s">
        <v>39356</v>
      </c>
      <c r="G11625" s="6" t="s">
        <v>39357</v>
      </c>
      <c r="H11625" s="79">
        <v>62692.867938000003</v>
      </c>
    </row>
    <row r="11626" spans="1:8" x14ac:dyDescent="0.2">
      <c r="A11626" s="6">
        <v>30313108</v>
      </c>
      <c r="B11626" s="6" t="s">
        <v>39358</v>
      </c>
      <c r="C11626" s="6" t="s">
        <v>5905</v>
      </c>
      <c r="D11626" s="6" t="s">
        <v>19180</v>
      </c>
      <c r="E11626" s="6" t="s">
        <v>5893</v>
      </c>
      <c r="F11626" s="6" t="s">
        <v>39359</v>
      </c>
      <c r="G11626" s="6" t="s">
        <v>39360</v>
      </c>
      <c r="H11626" s="79">
        <v>62692.867938000003</v>
      </c>
    </row>
    <row r="11627" spans="1:8" x14ac:dyDescent="0.2">
      <c r="A11627" s="6">
        <v>30016026</v>
      </c>
      <c r="B11627" s="6" t="s">
        <v>39361</v>
      </c>
      <c r="C11627" s="6" t="s">
        <v>5909</v>
      </c>
      <c r="D11627" s="6" t="s">
        <v>19180</v>
      </c>
      <c r="E11627" s="6" t="s">
        <v>5893</v>
      </c>
      <c r="F11627" s="6" t="s">
        <v>39362</v>
      </c>
      <c r="G11627" s="6" t="s">
        <v>39363</v>
      </c>
      <c r="H11627" s="79">
        <v>62692.867938000003</v>
      </c>
    </row>
    <row r="11628" spans="1:8" x14ac:dyDescent="0.2">
      <c r="A11628" s="6">
        <v>30473092</v>
      </c>
      <c r="B11628" s="6" t="s">
        <v>39364</v>
      </c>
      <c r="C11628" s="6" t="s">
        <v>6278</v>
      </c>
      <c r="D11628" s="6" t="s">
        <v>19180</v>
      </c>
      <c r="E11628" s="6" t="s">
        <v>5893</v>
      </c>
      <c r="F11628" s="6" t="s">
        <v>39365</v>
      </c>
      <c r="G11628" s="6" t="s">
        <v>39366</v>
      </c>
      <c r="H11628" s="79">
        <v>62730.236064999997</v>
      </c>
    </row>
    <row r="11629" spans="1:8" x14ac:dyDescent="0.2">
      <c r="A11629" s="6">
        <v>30430402</v>
      </c>
      <c r="B11629" s="6" t="s">
        <v>39367</v>
      </c>
      <c r="C11629" s="6" t="s">
        <v>8646</v>
      </c>
      <c r="D11629" s="6" t="s">
        <v>6122</v>
      </c>
      <c r="E11629" s="6" t="s">
        <v>5638</v>
      </c>
      <c r="F11629" s="6" t="s">
        <v>39368</v>
      </c>
      <c r="G11629" s="6" t="s">
        <v>39369</v>
      </c>
      <c r="H11629" s="79">
        <v>62756.454973</v>
      </c>
    </row>
    <row r="11630" spans="1:8" x14ac:dyDescent="0.2">
      <c r="A11630" s="6">
        <v>30228274</v>
      </c>
      <c r="B11630" s="6" t="s">
        <v>39370</v>
      </c>
      <c r="C11630" s="6" t="s">
        <v>8650</v>
      </c>
      <c r="D11630" s="6" t="s">
        <v>6122</v>
      </c>
      <c r="E11630" s="6" t="s">
        <v>5638</v>
      </c>
      <c r="F11630" s="6" t="s">
        <v>39371</v>
      </c>
      <c r="G11630" s="6" t="s">
        <v>39372</v>
      </c>
      <c r="H11630" s="79">
        <v>62756.454973</v>
      </c>
    </row>
    <row r="11631" spans="1:8" x14ac:dyDescent="0.2">
      <c r="A11631" s="6">
        <v>30324896</v>
      </c>
      <c r="B11631" s="6" t="s">
        <v>39373</v>
      </c>
      <c r="C11631" s="6" t="s">
        <v>8654</v>
      </c>
      <c r="D11631" s="6" t="s">
        <v>6122</v>
      </c>
      <c r="E11631" s="6" t="s">
        <v>5638</v>
      </c>
      <c r="F11631" s="6" t="s">
        <v>39374</v>
      </c>
      <c r="G11631" s="6" t="s">
        <v>39375</v>
      </c>
      <c r="H11631" s="79">
        <v>62756.454973</v>
      </c>
    </row>
    <row r="11632" spans="1:8" x14ac:dyDescent="0.2">
      <c r="A11632" s="6">
        <v>30168792</v>
      </c>
      <c r="B11632" s="6" t="s">
        <v>39376</v>
      </c>
      <c r="C11632" s="6" t="s">
        <v>8658</v>
      </c>
      <c r="D11632" s="6" t="s">
        <v>6122</v>
      </c>
      <c r="E11632" s="6" t="s">
        <v>5638</v>
      </c>
      <c r="F11632" s="6" t="s">
        <v>39377</v>
      </c>
      <c r="G11632" s="6" t="s">
        <v>39378</v>
      </c>
      <c r="H11632" s="79">
        <v>62756.454973</v>
      </c>
    </row>
    <row r="11633" spans="1:8" x14ac:dyDescent="0.2">
      <c r="A11633" s="6">
        <v>30261310</v>
      </c>
      <c r="B11633" s="6" t="s">
        <v>39379</v>
      </c>
      <c r="C11633" s="6" t="s">
        <v>8662</v>
      </c>
      <c r="D11633" s="6" t="s">
        <v>6122</v>
      </c>
      <c r="E11633" s="6" t="s">
        <v>5638</v>
      </c>
      <c r="F11633" s="6" t="s">
        <v>39380</v>
      </c>
      <c r="G11633" s="6" t="s">
        <v>39381</v>
      </c>
      <c r="H11633" s="79">
        <v>62756.454973</v>
      </c>
    </row>
    <row r="11634" spans="1:8" x14ac:dyDescent="0.2">
      <c r="A11634" s="6">
        <v>30241128</v>
      </c>
      <c r="B11634" s="6" t="s">
        <v>39382</v>
      </c>
      <c r="C11634" s="6" t="s">
        <v>8077</v>
      </c>
      <c r="D11634" s="6" t="s">
        <v>18870</v>
      </c>
      <c r="E11634" s="6" t="s">
        <v>5638</v>
      </c>
      <c r="F11634" s="6" t="s">
        <v>39383</v>
      </c>
      <c r="G11634" s="6" t="s">
        <v>39384</v>
      </c>
      <c r="H11634" s="79">
        <v>62902.289029</v>
      </c>
    </row>
    <row r="11635" spans="1:8" x14ac:dyDescent="0.2">
      <c r="A11635" s="6">
        <v>30163541</v>
      </c>
      <c r="B11635" s="6" t="s">
        <v>39385</v>
      </c>
      <c r="C11635" s="6" t="s">
        <v>8077</v>
      </c>
      <c r="D11635" s="6" t="s">
        <v>18874</v>
      </c>
      <c r="E11635" s="6" t="s">
        <v>5638</v>
      </c>
      <c r="F11635" s="6" t="s">
        <v>39386</v>
      </c>
      <c r="G11635" s="6" t="s">
        <v>39387</v>
      </c>
      <c r="H11635" s="79">
        <v>62902.289029</v>
      </c>
    </row>
    <row r="11636" spans="1:8" x14ac:dyDescent="0.2">
      <c r="A11636" s="6">
        <v>30309698</v>
      </c>
      <c r="B11636" s="6" t="s">
        <v>39388</v>
      </c>
      <c r="C11636" s="6" t="s">
        <v>6278</v>
      </c>
      <c r="D11636" s="6" t="s">
        <v>19176</v>
      </c>
      <c r="E11636" s="6" t="s">
        <v>5893</v>
      </c>
      <c r="F11636" s="6" t="s">
        <v>39389</v>
      </c>
      <c r="G11636" s="6" t="s">
        <v>39390</v>
      </c>
      <c r="H11636" s="79">
        <v>63128.642576999999</v>
      </c>
    </row>
    <row r="11637" spans="1:8" x14ac:dyDescent="0.2">
      <c r="A11637" s="6">
        <v>30381186</v>
      </c>
      <c r="B11637" s="6" t="s">
        <v>39391</v>
      </c>
      <c r="C11637" s="6" t="s">
        <v>9333</v>
      </c>
      <c r="D11637" s="6" t="s">
        <v>17993</v>
      </c>
      <c r="E11637" s="6" t="s">
        <v>15819</v>
      </c>
      <c r="F11637" s="6" t="s">
        <v>39392</v>
      </c>
      <c r="G11637" s="6" t="s">
        <v>39393</v>
      </c>
      <c r="H11637" s="79">
        <v>63210.512212000001</v>
      </c>
    </row>
    <row r="11638" spans="1:8" x14ac:dyDescent="0.2">
      <c r="A11638" s="6">
        <v>30276439</v>
      </c>
      <c r="B11638" s="6" t="s">
        <v>39394</v>
      </c>
      <c r="C11638" s="6" t="s">
        <v>9333</v>
      </c>
      <c r="D11638" s="6" t="s">
        <v>17997</v>
      </c>
      <c r="E11638" s="6" t="s">
        <v>15819</v>
      </c>
      <c r="F11638" s="6" t="s">
        <v>39395</v>
      </c>
      <c r="G11638" s="6" t="s">
        <v>39396</v>
      </c>
      <c r="H11638" s="79">
        <v>63210.512212000001</v>
      </c>
    </row>
    <row r="11639" spans="1:8" x14ac:dyDescent="0.2">
      <c r="A11639" s="6">
        <v>30218050</v>
      </c>
      <c r="B11639" s="6" t="s">
        <v>39397</v>
      </c>
      <c r="C11639" s="6" t="s">
        <v>5732</v>
      </c>
      <c r="D11639" s="6" t="s">
        <v>18868</v>
      </c>
      <c r="E11639" s="6" t="s">
        <v>5638</v>
      </c>
      <c r="F11639" s="6" t="s">
        <v>39398</v>
      </c>
      <c r="G11639" s="6" t="s">
        <v>39399</v>
      </c>
      <c r="H11639" s="79">
        <v>63416.743535000001</v>
      </c>
    </row>
    <row r="11640" spans="1:8" x14ac:dyDescent="0.2">
      <c r="A11640" s="6">
        <v>30438151</v>
      </c>
      <c r="B11640" s="6" t="s">
        <v>39400</v>
      </c>
      <c r="C11640" s="6" t="s">
        <v>5736</v>
      </c>
      <c r="D11640" s="6" t="s">
        <v>18868</v>
      </c>
      <c r="E11640" s="6" t="s">
        <v>5638</v>
      </c>
      <c r="F11640" s="6" t="s">
        <v>39401</v>
      </c>
      <c r="G11640" s="6" t="s">
        <v>39402</v>
      </c>
      <c r="H11640" s="79">
        <v>63416.743535000001</v>
      </c>
    </row>
    <row r="11641" spans="1:8" x14ac:dyDescent="0.2">
      <c r="A11641" s="6">
        <v>30159091</v>
      </c>
      <c r="B11641" s="6" t="s">
        <v>39403</v>
      </c>
      <c r="C11641" s="6" t="s">
        <v>8077</v>
      </c>
      <c r="D11641" s="6" t="s">
        <v>17969</v>
      </c>
      <c r="E11641" s="6" t="s">
        <v>5893</v>
      </c>
      <c r="F11641" s="6" t="s">
        <v>39404</v>
      </c>
      <c r="G11641" s="6" t="s">
        <v>39405</v>
      </c>
      <c r="H11641" s="79">
        <v>63416.743535000001</v>
      </c>
    </row>
    <row r="11642" spans="1:8" x14ac:dyDescent="0.2">
      <c r="A11642" s="6">
        <v>30379215</v>
      </c>
      <c r="B11642" s="6" t="s">
        <v>39406</v>
      </c>
      <c r="C11642" s="6" t="s">
        <v>8081</v>
      </c>
      <c r="D11642" s="6" t="s">
        <v>17969</v>
      </c>
      <c r="E11642" s="6" t="s">
        <v>5893</v>
      </c>
      <c r="F11642" s="6" t="s">
        <v>39407</v>
      </c>
      <c r="G11642" s="6" t="s">
        <v>39408</v>
      </c>
      <c r="H11642" s="79">
        <v>63416.743535000001</v>
      </c>
    </row>
    <row r="11643" spans="1:8" x14ac:dyDescent="0.2">
      <c r="A11643" s="6">
        <v>30449125</v>
      </c>
      <c r="B11643" s="6" t="s">
        <v>39409</v>
      </c>
      <c r="C11643" s="6" t="s">
        <v>8077</v>
      </c>
      <c r="D11643" s="6" t="s">
        <v>17973</v>
      </c>
      <c r="E11643" s="6" t="s">
        <v>5893</v>
      </c>
      <c r="F11643" s="6" t="s">
        <v>39410</v>
      </c>
      <c r="G11643" s="6" t="s">
        <v>39411</v>
      </c>
      <c r="H11643" s="79">
        <v>63416.743535000001</v>
      </c>
    </row>
    <row r="11644" spans="1:8" x14ac:dyDescent="0.2">
      <c r="A11644" s="6">
        <v>30232328</v>
      </c>
      <c r="B11644" s="6" t="s">
        <v>39412</v>
      </c>
      <c r="C11644" s="6" t="s">
        <v>8081</v>
      </c>
      <c r="D11644" s="6" t="s">
        <v>17973</v>
      </c>
      <c r="E11644" s="6" t="s">
        <v>5893</v>
      </c>
      <c r="F11644" s="6" t="s">
        <v>39413</v>
      </c>
      <c r="G11644" s="6" t="s">
        <v>39414</v>
      </c>
      <c r="H11644" s="79">
        <v>63416.743535000001</v>
      </c>
    </row>
    <row r="11645" spans="1:8" x14ac:dyDescent="0.2">
      <c r="A11645" s="6">
        <v>30317107</v>
      </c>
      <c r="B11645" s="6" t="s">
        <v>39415</v>
      </c>
      <c r="C11645" s="6" t="s">
        <v>8426</v>
      </c>
      <c r="D11645" s="6" t="s">
        <v>11449</v>
      </c>
      <c r="E11645" s="6" t="s">
        <v>5638</v>
      </c>
      <c r="F11645" s="6" t="s">
        <v>39416</v>
      </c>
      <c r="G11645" s="6" t="s">
        <v>39417</v>
      </c>
      <c r="H11645" s="79">
        <v>63570.767068000001</v>
      </c>
    </row>
    <row r="11646" spans="1:8" x14ac:dyDescent="0.2">
      <c r="A11646" s="6">
        <v>30164425</v>
      </c>
      <c r="B11646" s="6" t="s">
        <v>39418</v>
      </c>
      <c r="C11646" s="6" t="s">
        <v>7099</v>
      </c>
      <c r="D11646" s="6" t="s">
        <v>11449</v>
      </c>
      <c r="E11646" s="6" t="s">
        <v>5638</v>
      </c>
      <c r="F11646" s="6" t="s">
        <v>39419</v>
      </c>
      <c r="G11646" s="6" t="s">
        <v>39420</v>
      </c>
      <c r="H11646" s="79">
        <v>63570.767068000001</v>
      </c>
    </row>
    <row r="11647" spans="1:8" x14ac:dyDescent="0.2">
      <c r="A11647" s="6">
        <v>30078914</v>
      </c>
      <c r="B11647" s="6" t="s">
        <v>39421</v>
      </c>
      <c r="C11647" s="6" t="s">
        <v>6242</v>
      </c>
      <c r="D11647" s="6" t="s">
        <v>11449</v>
      </c>
      <c r="E11647" s="6" t="s">
        <v>5638</v>
      </c>
      <c r="F11647" s="6" t="s">
        <v>39422</v>
      </c>
      <c r="G11647" s="6" t="s">
        <v>39423</v>
      </c>
      <c r="H11647" s="79">
        <v>63570.767068000001</v>
      </c>
    </row>
    <row r="11648" spans="1:8" x14ac:dyDescent="0.2">
      <c r="A11648" s="6">
        <v>30160103</v>
      </c>
      <c r="B11648" s="6" t="s">
        <v>39424</v>
      </c>
      <c r="C11648" s="6" t="s">
        <v>8436</v>
      </c>
      <c r="D11648" s="6" t="s">
        <v>11449</v>
      </c>
      <c r="E11648" s="6" t="s">
        <v>5638</v>
      </c>
      <c r="F11648" s="6" t="s">
        <v>39425</v>
      </c>
      <c r="G11648" s="6" t="s">
        <v>39426</v>
      </c>
      <c r="H11648" s="79">
        <v>63570.767068000001</v>
      </c>
    </row>
    <row r="11649" spans="1:8" x14ac:dyDescent="0.2">
      <c r="A11649" s="6">
        <v>30167933</v>
      </c>
      <c r="B11649" s="6" t="s">
        <v>39427</v>
      </c>
      <c r="C11649" s="6" t="s">
        <v>8440</v>
      </c>
      <c r="D11649" s="6" t="s">
        <v>11449</v>
      </c>
      <c r="E11649" s="6" t="s">
        <v>5638</v>
      </c>
      <c r="F11649" s="6" t="s">
        <v>39428</v>
      </c>
      <c r="G11649" s="6" t="s">
        <v>39429</v>
      </c>
      <c r="H11649" s="79">
        <v>63570.767068000001</v>
      </c>
    </row>
    <row r="11650" spans="1:8" x14ac:dyDescent="0.2">
      <c r="A11650" s="6">
        <v>30094161</v>
      </c>
      <c r="B11650" s="6" t="s">
        <v>39430</v>
      </c>
      <c r="C11650" s="6" t="s">
        <v>6552</v>
      </c>
      <c r="D11650" s="6" t="s">
        <v>11449</v>
      </c>
      <c r="E11650" s="6" t="s">
        <v>5638</v>
      </c>
      <c r="F11650" s="6" t="s">
        <v>39431</v>
      </c>
      <c r="G11650" s="6" t="s">
        <v>39432</v>
      </c>
      <c r="H11650" s="79">
        <v>63971.929575000002</v>
      </c>
    </row>
    <row r="11651" spans="1:8" x14ac:dyDescent="0.2">
      <c r="A11651" s="6">
        <v>30142086</v>
      </c>
      <c r="B11651" s="6" t="s">
        <v>39433</v>
      </c>
      <c r="C11651" s="6" t="s">
        <v>6556</v>
      </c>
      <c r="D11651" s="6" t="s">
        <v>11449</v>
      </c>
      <c r="E11651" s="6" t="s">
        <v>5638</v>
      </c>
      <c r="F11651" s="6" t="s">
        <v>39434</v>
      </c>
      <c r="G11651" s="6" t="s">
        <v>39435</v>
      </c>
      <c r="H11651" s="79">
        <v>63971.929575000002</v>
      </c>
    </row>
    <row r="11652" spans="1:8" x14ac:dyDescent="0.2">
      <c r="A11652" s="6">
        <v>30068849</v>
      </c>
      <c r="B11652" s="6" t="s">
        <v>39436</v>
      </c>
      <c r="C11652" s="6" t="s">
        <v>6560</v>
      </c>
      <c r="D11652" s="6" t="s">
        <v>11449</v>
      </c>
      <c r="E11652" s="6" t="s">
        <v>5638</v>
      </c>
      <c r="F11652" s="6" t="s">
        <v>39437</v>
      </c>
      <c r="G11652" s="6" t="s">
        <v>39438</v>
      </c>
      <c r="H11652" s="79">
        <v>63971.929575000002</v>
      </c>
    </row>
    <row r="11653" spans="1:8" x14ac:dyDescent="0.2">
      <c r="A11653" s="6">
        <v>30405127</v>
      </c>
      <c r="B11653" s="6" t="s">
        <v>39439</v>
      </c>
      <c r="C11653" s="6" t="s">
        <v>6564</v>
      </c>
      <c r="D11653" s="6" t="s">
        <v>11449</v>
      </c>
      <c r="E11653" s="6" t="s">
        <v>5638</v>
      </c>
      <c r="F11653" s="6" t="s">
        <v>39440</v>
      </c>
      <c r="G11653" s="6" t="s">
        <v>39441</v>
      </c>
      <c r="H11653" s="79">
        <v>63971.929575000002</v>
      </c>
    </row>
    <row r="11654" spans="1:8" x14ac:dyDescent="0.2">
      <c r="A11654" s="6">
        <v>30279762</v>
      </c>
      <c r="B11654" s="6" t="s">
        <v>39442</v>
      </c>
      <c r="C11654" s="6" t="s">
        <v>6568</v>
      </c>
      <c r="D11654" s="6" t="s">
        <v>11449</v>
      </c>
      <c r="E11654" s="6" t="s">
        <v>5638</v>
      </c>
      <c r="F11654" s="6" t="s">
        <v>39443</v>
      </c>
      <c r="G11654" s="6" t="s">
        <v>39444</v>
      </c>
      <c r="H11654" s="79">
        <v>63971.929575000002</v>
      </c>
    </row>
    <row r="11655" spans="1:8" x14ac:dyDescent="0.2">
      <c r="A11655" s="6">
        <v>30393815</v>
      </c>
      <c r="B11655" s="6" t="s">
        <v>39445</v>
      </c>
      <c r="C11655" s="6" t="s">
        <v>7190</v>
      </c>
      <c r="D11655" s="6" t="s">
        <v>11449</v>
      </c>
      <c r="E11655" s="6" t="s">
        <v>5638</v>
      </c>
      <c r="F11655" s="6" t="s">
        <v>39446</v>
      </c>
      <c r="G11655" s="6" t="s">
        <v>39447</v>
      </c>
      <c r="H11655" s="79">
        <v>63971.929575000002</v>
      </c>
    </row>
    <row r="11656" spans="1:8" x14ac:dyDescent="0.2">
      <c r="A11656" s="6">
        <v>30302746</v>
      </c>
      <c r="B11656" s="6" t="s">
        <v>39448</v>
      </c>
      <c r="C11656" s="6" t="s">
        <v>9165</v>
      </c>
      <c r="D11656" s="6" t="s">
        <v>17993</v>
      </c>
      <c r="E11656" s="6" t="s">
        <v>15819</v>
      </c>
      <c r="F11656" s="6" t="s">
        <v>39449</v>
      </c>
      <c r="G11656" s="6" t="s">
        <v>39450</v>
      </c>
      <c r="H11656" s="79">
        <v>64158.233509999998</v>
      </c>
    </row>
    <row r="11657" spans="1:8" x14ac:dyDescent="0.2">
      <c r="A11657" s="6">
        <v>30278677</v>
      </c>
      <c r="B11657" s="6" t="s">
        <v>39451</v>
      </c>
      <c r="C11657" s="6" t="s">
        <v>9165</v>
      </c>
      <c r="D11657" s="6" t="s">
        <v>17997</v>
      </c>
      <c r="E11657" s="6" t="s">
        <v>15819</v>
      </c>
      <c r="F11657" s="6" t="s">
        <v>39452</v>
      </c>
      <c r="G11657" s="6" t="s">
        <v>39453</v>
      </c>
      <c r="H11657" s="79">
        <v>64158.233509999998</v>
      </c>
    </row>
    <row r="11658" spans="1:8" x14ac:dyDescent="0.2">
      <c r="A11658" s="6">
        <v>30263527</v>
      </c>
      <c r="B11658" s="6" t="s">
        <v>39454</v>
      </c>
      <c r="C11658" s="6" t="s">
        <v>6154</v>
      </c>
      <c r="D11658" s="6" t="s">
        <v>28070</v>
      </c>
      <c r="E11658" s="6" t="s">
        <v>5638</v>
      </c>
      <c r="F11658" s="6" t="s">
        <v>39455</v>
      </c>
      <c r="G11658" s="6" t="s">
        <v>39456</v>
      </c>
      <c r="H11658" s="79">
        <v>64158.233509999998</v>
      </c>
    </row>
    <row r="11659" spans="1:8" x14ac:dyDescent="0.2">
      <c r="A11659" s="6">
        <v>30215554</v>
      </c>
      <c r="B11659" s="6" t="s">
        <v>39457</v>
      </c>
      <c r="C11659" s="6" t="s">
        <v>5921</v>
      </c>
      <c r="D11659" s="6" t="s">
        <v>28070</v>
      </c>
      <c r="E11659" s="6" t="s">
        <v>5638</v>
      </c>
      <c r="F11659" s="6" t="s">
        <v>39458</v>
      </c>
      <c r="G11659" s="6" t="s">
        <v>39459</v>
      </c>
      <c r="H11659" s="79">
        <v>64206.775054999998</v>
      </c>
    </row>
    <row r="11660" spans="1:8" x14ac:dyDescent="0.2">
      <c r="A11660" s="6">
        <v>30080890</v>
      </c>
      <c r="B11660" s="6" t="s">
        <v>39460</v>
      </c>
      <c r="C11660" s="6" t="s">
        <v>5913</v>
      </c>
      <c r="D11660" s="6" t="s">
        <v>18874</v>
      </c>
      <c r="E11660" s="6" t="s">
        <v>5638</v>
      </c>
      <c r="F11660" s="6" t="s">
        <v>39461</v>
      </c>
      <c r="G11660" s="6" t="s">
        <v>39462</v>
      </c>
      <c r="H11660" s="79">
        <v>64253.771421999998</v>
      </c>
    </row>
    <row r="11661" spans="1:8" x14ac:dyDescent="0.2">
      <c r="A11661" s="6">
        <v>30178451</v>
      </c>
      <c r="B11661" s="6" t="s">
        <v>39463</v>
      </c>
      <c r="C11661" s="6" t="s">
        <v>5977</v>
      </c>
      <c r="D11661" s="6" t="s">
        <v>18868</v>
      </c>
      <c r="E11661" s="6" t="s">
        <v>5638</v>
      </c>
      <c r="F11661" s="6" t="s">
        <v>39464</v>
      </c>
      <c r="G11661" s="6" t="s">
        <v>39465</v>
      </c>
      <c r="H11661" s="79">
        <v>64863.753026999999</v>
      </c>
    </row>
    <row r="11662" spans="1:8" x14ac:dyDescent="0.2">
      <c r="A11662" s="6">
        <v>30246255</v>
      </c>
      <c r="B11662" s="6" t="s">
        <v>39466</v>
      </c>
      <c r="C11662" s="6" t="s">
        <v>8630</v>
      </c>
      <c r="D11662" s="6" t="s">
        <v>13301</v>
      </c>
      <c r="E11662" s="6" t="s">
        <v>5638</v>
      </c>
      <c r="F11662" s="6" t="s">
        <v>39467</v>
      </c>
      <c r="G11662" s="6" t="s">
        <v>39468</v>
      </c>
      <c r="H11662" s="79">
        <v>64948.471971999999</v>
      </c>
    </row>
    <row r="11663" spans="1:8" x14ac:dyDescent="0.2">
      <c r="A11663" s="6">
        <v>30027244</v>
      </c>
      <c r="B11663" s="6" t="s">
        <v>39469</v>
      </c>
      <c r="C11663" s="6" t="s">
        <v>8634</v>
      </c>
      <c r="D11663" s="6" t="s">
        <v>13301</v>
      </c>
      <c r="E11663" s="6" t="s">
        <v>5638</v>
      </c>
      <c r="F11663" s="6" t="s">
        <v>39470</v>
      </c>
      <c r="G11663" s="6" t="s">
        <v>39471</v>
      </c>
      <c r="H11663" s="79">
        <v>64948.471971999999</v>
      </c>
    </row>
    <row r="11664" spans="1:8" x14ac:dyDescent="0.2">
      <c r="A11664" s="6">
        <v>30253752</v>
      </c>
      <c r="B11664" s="6" t="s">
        <v>39472</v>
      </c>
      <c r="C11664" s="6" t="s">
        <v>8638</v>
      </c>
      <c r="D11664" s="6" t="s">
        <v>13301</v>
      </c>
      <c r="E11664" s="6" t="s">
        <v>5638</v>
      </c>
      <c r="F11664" s="6" t="s">
        <v>39473</v>
      </c>
      <c r="G11664" s="6" t="s">
        <v>39474</v>
      </c>
      <c r="H11664" s="79">
        <v>64948.471971999999</v>
      </c>
    </row>
    <row r="11665" spans="1:8" x14ac:dyDescent="0.2">
      <c r="A11665" s="6">
        <v>30124085</v>
      </c>
      <c r="B11665" s="6" t="s">
        <v>39475</v>
      </c>
      <c r="C11665" s="6" t="s">
        <v>8642</v>
      </c>
      <c r="D11665" s="6" t="s">
        <v>13301</v>
      </c>
      <c r="E11665" s="6" t="s">
        <v>5638</v>
      </c>
      <c r="F11665" s="6" t="s">
        <v>39476</v>
      </c>
      <c r="G11665" s="6" t="s">
        <v>39477</v>
      </c>
      <c r="H11665" s="79">
        <v>64948.471971999999</v>
      </c>
    </row>
    <row r="11666" spans="1:8" x14ac:dyDescent="0.2">
      <c r="A11666" s="6">
        <v>30239589</v>
      </c>
      <c r="B11666" s="6" t="s">
        <v>39478</v>
      </c>
      <c r="C11666" s="6" t="s">
        <v>8646</v>
      </c>
      <c r="D11666" s="6" t="s">
        <v>13301</v>
      </c>
      <c r="E11666" s="6" t="s">
        <v>5638</v>
      </c>
      <c r="F11666" s="6" t="s">
        <v>39479</v>
      </c>
      <c r="G11666" s="6" t="s">
        <v>39480</v>
      </c>
      <c r="H11666" s="79">
        <v>64948.471971999999</v>
      </c>
    </row>
    <row r="11667" spans="1:8" x14ac:dyDescent="0.2">
      <c r="A11667" s="6">
        <v>30089558</v>
      </c>
      <c r="B11667" s="6" t="s">
        <v>39481</v>
      </c>
      <c r="C11667" s="6" t="s">
        <v>8650</v>
      </c>
      <c r="D11667" s="6" t="s">
        <v>13301</v>
      </c>
      <c r="E11667" s="6" t="s">
        <v>5638</v>
      </c>
      <c r="F11667" s="6" t="s">
        <v>39482</v>
      </c>
      <c r="G11667" s="6" t="s">
        <v>39483</v>
      </c>
      <c r="H11667" s="79">
        <v>64948.471971999999</v>
      </c>
    </row>
    <row r="11668" spans="1:8" x14ac:dyDescent="0.2">
      <c r="A11668" s="6">
        <v>30150222</v>
      </c>
      <c r="B11668" s="6" t="s">
        <v>39484</v>
      </c>
      <c r="C11668" s="6" t="s">
        <v>8654</v>
      </c>
      <c r="D11668" s="6" t="s">
        <v>13301</v>
      </c>
      <c r="E11668" s="6" t="s">
        <v>5638</v>
      </c>
      <c r="F11668" s="6" t="s">
        <v>39485</v>
      </c>
      <c r="G11668" s="6" t="s">
        <v>39486</v>
      </c>
      <c r="H11668" s="79">
        <v>64948.471971999999</v>
      </c>
    </row>
    <row r="11669" spans="1:8" x14ac:dyDescent="0.2">
      <c r="A11669" s="6">
        <v>30076327</v>
      </c>
      <c r="B11669" s="6" t="s">
        <v>39487</v>
      </c>
      <c r="C11669" s="6" t="s">
        <v>9185</v>
      </c>
      <c r="D11669" s="6" t="s">
        <v>17993</v>
      </c>
      <c r="E11669" s="6" t="s">
        <v>15819</v>
      </c>
      <c r="F11669" s="6" t="s">
        <v>39488</v>
      </c>
      <c r="G11669" s="6" t="s">
        <v>39489</v>
      </c>
      <c r="H11669" s="79">
        <v>65293.478281000003</v>
      </c>
    </row>
    <row r="11670" spans="1:8" x14ac:dyDescent="0.2">
      <c r="A11670" s="6">
        <v>30101309</v>
      </c>
      <c r="B11670" s="6" t="s">
        <v>39490</v>
      </c>
      <c r="C11670" s="6" t="s">
        <v>9185</v>
      </c>
      <c r="D11670" s="6" t="s">
        <v>17997</v>
      </c>
      <c r="E11670" s="6" t="s">
        <v>15819</v>
      </c>
      <c r="F11670" s="6" t="s">
        <v>39491</v>
      </c>
      <c r="G11670" s="6" t="s">
        <v>39492</v>
      </c>
      <c r="H11670" s="79">
        <v>65293.478281000003</v>
      </c>
    </row>
    <row r="11671" spans="1:8" x14ac:dyDescent="0.2">
      <c r="A11671" s="6">
        <v>30125253</v>
      </c>
      <c r="B11671" s="6" t="s">
        <v>39493</v>
      </c>
      <c r="C11671" s="6" t="s">
        <v>6170</v>
      </c>
      <c r="D11671" s="6" t="s">
        <v>28070</v>
      </c>
      <c r="E11671" s="6" t="s">
        <v>5638</v>
      </c>
      <c r="F11671" s="6" t="s">
        <v>39494</v>
      </c>
      <c r="G11671" s="6" t="s">
        <v>39495</v>
      </c>
      <c r="H11671" s="79">
        <v>65293.478281000003</v>
      </c>
    </row>
    <row r="11672" spans="1:8" x14ac:dyDescent="0.2">
      <c r="A11672" s="6">
        <v>30142484</v>
      </c>
      <c r="B11672" s="6" t="s">
        <v>39496</v>
      </c>
      <c r="C11672" s="6" t="s">
        <v>6049</v>
      </c>
      <c r="D11672" s="6" t="s">
        <v>11449</v>
      </c>
      <c r="E11672" s="6" t="s">
        <v>5638</v>
      </c>
      <c r="F11672" s="6" t="s">
        <v>39497</v>
      </c>
      <c r="G11672" s="6" t="s">
        <v>39498</v>
      </c>
      <c r="H11672" s="79">
        <v>65353.064866000001</v>
      </c>
    </row>
    <row r="11673" spans="1:8" x14ac:dyDescent="0.2">
      <c r="A11673" s="6">
        <v>30033216</v>
      </c>
      <c r="B11673" s="6" t="s">
        <v>39499</v>
      </c>
      <c r="C11673" s="6" t="s">
        <v>6053</v>
      </c>
      <c r="D11673" s="6" t="s">
        <v>11449</v>
      </c>
      <c r="E11673" s="6" t="s">
        <v>5638</v>
      </c>
      <c r="F11673" s="6" t="s">
        <v>39500</v>
      </c>
      <c r="G11673" s="6" t="s">
        <v>39501</v>
      </c>
      <c r="H11673" s="79">
        <v>65353.064866000001</v>
      </c>
    </row>
    <row r="11674" spans="1:8" x14ac:dyDescent="0.2">
      <c r="A11674" s="6">
        <v>30002541</v>
      </c>
      <c r="B11674" s="6" t="s">
        <v>39502</v>
      </c>
      <c r="C11674" s="6" t="s">
        <v>6057</v>
      </c>
      <c r="D11674" s="6" t="s">
        <v>11449</v>
      </c>
      <c r="E11674" s="6" t="s">
        <v>5638</v>
      </c>
      <c r="F11674" s="6" t="s">
        <v>39503</v>
      </c>
      <c r="G11674" s="6" t="s">
        <v>39504</v>
      </c>
      <c r="H11674" s="79">
        <v>65353.064866000001</v>
      </c>
    </row>
    <row r="11675" spans="1:8" x14ac:dyDescent="0.2">
      <c r="A11675" s="6">
        <v>30047638</v>
      </c>
      <c r="B11675" s="6" t="s">
        <v>39505</v>
      </c>
      <c r="C11675" s="6" t="s">
        <v>6061</v>
      </c>
      <c r="D11675" s="6" t="s">
        <v>11449</v>
      </c>
      <c r="E11675" s="6" t="s">
        <v>5638</v>
      </c>
      <c r="F11675" s="6" t="s">
        <v>39506</v>
      </c>
      <c r="G11675" s="6" t="s">
        <v>39507</v>
      </c>
      <c r="H11675" s="79">
        <v>65353.064866000001</v>
      </c>
    </row>
    <row r="11676" spans="1:8" x14ac:dyDescent="0.2">
      <c r="A11676" s="6">
        <v>30081384</v>
      </c>
      <c r="B11676" s="6" t="s">
        <v>39508</v>
      </c>
      <c r="C11676" s="6" t="s">
        <v>6065</v>
      </c>
      <c r="D11676" s="6" t="s">
        <v>11449</v>
      </c>
      <c r="E11676" s="6" t="s">
        <v>5638</v>
      </c>
      <c r="F11676" s="6" t="s">
        <v>39509</v>
      </c>
      <c r="G11676" s="6" t="s">
        <v>39510</v>
      </c>
      <c r="H11676" s="79">
        <v>65353.064866000001</v>
      </c>
    </row>
    <row r="11677" spans="1:8" x14ac:dyDescent="0.2">
      <c r="A11677" s="6">
        <v>30094450</v>
      </c>
      <c r="B11677" s="6" t="s">
        <v>39511</v>
      </c>
      <c r="C11677" s="6" t="s">
        <v>5921</v>
      </c>
      <c r="D11677" s="6" t="s">
        <v>18870</v>
      </c>
      <c r="E11677" s="6" t="s">
        <v>5638</v>
      </c>
      <c r="F11677" s="6" t="s">
        <v>39512</v>
      </c>
      <c r="G11677" s="6" t="s">
        <v>39513</v>
      </c>
      <c r="H11677" s="79">
        <v>65463.319006999998</v>
      </c>
    </row>
    <row r="11678" spans="1:8" x14ac:dyDescent="0.2">
      <c r="A11678" s="6">
        <v>30101832</v>
      </c>
      <c r="B11678" s="6" t="s">
        <v>39514</v>
      </c>
      <c r="C11678" s="6" t="s">
        <v>5921</v>
      </c>
      <c r="D11678" s="6" t="s">
        <v>18874</v>
      </c>
      <c r="E11678" s="6" t="s">
        <v>5638</v>
      </c>
      <c r="F11678" s="6" t="s">
        <v>39515</v>
      </c>
      <c r="G11678" s="6" t="s">
        <v>39516</v>
      </c>
      <c r="H11678" s="79">
        <v>65463.319006999998</v>
      </c>
    </row>
    <row r="11679" spans="1:8" x14ac:dyDescent="0.2">
      <c r="A11679" s="6">
        <v>30320247</v>
      </c>
      <c r="B11679" s="6" t="s">
        <v>39517</v>
      </c>
      <c r="C11679" s="6" t="s">
        <v>5985</v>
      </c>
      <c r="D11679" s="6" t="s">
        <v>17969</v>
      </c>
      <c r="E11679" s="6" t="s">
        <v>5893</v>
      </c>
      <c r="F11679" s="6" t="s">
        <v>39518</v>
      </c>
      <c r="G11679" s="6" t="s">
        <v>39519</v>
      </c>
      <c r="H11679" s="79">
        <v>65715.952676999994</v>
      </c>
    </row>
    <row r="11680" spans="1:8" x14ac:dyDescent="0.2">
      <c r="A11680" s="6">
        <v>30088517</v>
      </c>
      <c r="B11680" s="6" t="s">
        <v>39520</v>
      </c>
      <c r="C11680" s="6" t="s">
        <v>5985</v>
      </c>
      <c r="D11680" s="6" t="s">
        <v>17973</v>
      </c>
      <c r="E11680" s="6" t="s">
        <v>5893</v>
      </c>
      <c r="F11680" s="6" t="s">
        <v>39521</v>
      </c>
      <c r="G11680" s="6" t="s">
        <v>39522</v>
      </c>
      <c r="H11680" s="79">
        <v>65715.952676999994</v>
      </c>
    </row>
    <row r="11681" spans="1:8" x14ac:dyDescent="0.2">
      <c r="A11681" s="6">
        <v>30058164</v>
      </c>
      <c r="B11681" s="6" t="s">
        <v>39523</v>
      </c>
      <c r="C11681" s="6" t="s">
        <v>5981</v>
      </c>
      <c r="D11681" s="6" t="s">
        <v>18868</v>
      </c>
      <c r="E11681" s="6" t="s">
        <v>5638</v>
      </c>
      <c r="F11681" s="6" t="s">
        <v>39524</v>
      </c>
      <c r="G11681" s="6" t="s">
        <v>39525</v>
      </c>
      <c r="H11681" s="79">
        <v>65815.630340000003</v>
      </c>
    </row>
    <row r="11682" spans="1:8" x14ac:dyDescent="0.2">
      <c r="A11682" s="6">
        <v>30278171</v>
      </c>
      <c r="B11682" s="6" t="s">
        <v>39526</v>
      </c>
      <c r="C11682" s="6" t="s">
        <v>8077</v>
      </c>
      <c r="D11682" s="6" t="s">
        <v>28070</v>
      </c>
      <c r="E11682" s="6" t="s">
        <v>5638</v>
      </c>
      <c r="F11682" s="6" t="s">
        <v>39527</v>
      </c>
      <c r="G11682" s="6" t="s">
        <v>39528</v>
      </c>
      <c r="H11682" s="79">
        <v>66051.469691000006</v>
      </c>
    </row>
    <row r="11683" spans="1:8" x14ac:dyDescent="0.2">
      <c r="A11683" s="6">
        <v>30269282</v>
      </c>
      <c r="B11683" s="6" t="s">
        <v>39529</v>
      </c>
      <c r="C11683" s="6" t="s">
        <v>6001</v>
      </c>
      <c r="D11683" s="6" t="s">
        <v>18868</v>
      </c>
      <c r="E11683" s="6" t="s">
        <v>5638</v>
      </c>
      <c r="F11683" s="6" t="s">
        <v>39530</v>
      </c>
      <c r="G11683" s="6" t="s">
        <v>39531</v>
      </c>
      <c r="H11683" s="79">
        <v>66204.350569000002</v>
      </c>
    </row>
    <row r="11684" spans="1:8" x14ac:dyDescent="0.2">
      <c r="A11684" s="6">
        <v>30047173</v>
      </c>
      <c r="B11684" s="6" t="s">
        <v>39532</v>
      </c>
      <c r="C11684" s="6" t="s">
        <v>6005</v>
      </c>
      <c r="D11684" s="6" t="s">
        <v>18868</v>
      </c>
      <c r="E11684" s="6" t="s">
        <v>5638</v>
      </c>
      <c r="F11684" s="6" t="s">
        <v>39533</v>
      </c>
      <c r="G11684" s="6" t="s">
        <v>39534</v>
      </c>
      <c r="H11684" s="79">
        <v>66204.350569000002</v>
      </c>
    </row>
    <row r="11685" spans="1:8" x14ac:dyDescent="0.2">
      <c r="A11685" s="6">
        <v>30297756</v>
      </c>
      <c r="B11685" s="6" t="s">
        <v>39535</v>
      </c>
      <c r="C11685" s="6" t="s">
        <v>6851</v>
      </c>
      <c r="D11685" s="6" t="s">
        <v>18868</v>
      </c>
      <c r="E11685" s="6" t="s">
        <v>5638</v>
      </c>
      <c r="F11685" s="6" t="s">
        <v>39536</v>
      </c>
      <c r="G11685" s="6" t="s">
        <v>39537</v>
      </c>
      <c r="H11685" s="79">
        <v>66204.350569000002</v>
      </c>
    </row>
    <row r="11686" spans="1:8" x14ac:dyDescent="0.2">
      <c r="A11686" s="6">
        <v>30357817</v>
      </c>
      <c r="B11686" s="6" t="s">
        <v>39538</v>
      </c>
      <c r="C11686" s="6" t="s">
        <v>5891</v>
      </c>
      <c r="D11686" s="6" t="s">
        <v>18868</v>
      </c>
      <c r="E11686" s="6" t="s">
        <v>5638</v>
      </c>
      <c r="F11686" s="6" t="s">
        <v>39539</v>
      </c>
      <c r="G11686" s="6" t="s">
        <v>39540</v>
      </c>
      <c r="H11686" s="79">
        <v>66996.716308999996</v>
      </c>
    </row>
    <row r="11687" spans="1:8" x14ac:dyDescent="0.2">
      <c r="A11687" s="6">
        <v>30382474</v>
      </c>
      <c r="B11687" s="6" t="s">
        <v>39541</v>
      </c>
      <c r="C11687" s="6" t="s">
        <v>6005</v>
      </c>
      <c r="D11687" s="6" t="s">
        <v>17969</v>
      </c>
      <c r="E11687" s="6" t="s">
        <v>5893</v>
      </c>
      <c r="F11687" s="6" t="s">
        <v>39542</v>
      </c>
      <c r="G11687" s="6" t="s">
        <v>39543</v>
      </c>
      <c r="H11687" s="79">
        <v>66996.716308999996</v>
      </c>
    </row>
    <row r="11688" spans="1:8" x14ac:dyDescent="0.2">
      <c r="A11688" s="6">
        <v>30196067</v>
      </c>
      <c r="B11688" s="6" t="s">
        <v>39544</v>
      </c>
      <c r="C11688" s="6" t="s">
        <v>6005</v>
      </c>
      <c r="D11688" s="6" t="s">
        <v>17973</v>
      </c>
      <c r="E11688" s="6" t="s">
        <v>5893</v>
      </c>
      <c r="F11688" s="6" t="s">
        <v>39545</v>
      </c>
      <c r="G11688" s="6" t="s">
        <v>39546</v>
      </c>
      <c r="H11688" s="79">
        <v>66996.716308999996</v>
      </c>
    </row>
    <row r="11689" spans="1:8" x14ac:dyDescent="0.2">
      <c r="A11689" s="6">
        <v>30423057</v>
      </c>
      <c r="B11689" s="6" t="s">
        <v>39547</v>
      </c>
      <c r="C11689" s="6" t="s">
        <v>5993</v>
      </c>
      <c r="D11689" s="6" t="s">
        <v>19176</v>
      </c>
      <c r="E11689" s="6" t="s">
        <v>5893</v>
      </c>
      <c r="F11689" s="6" t="s">
        <v>39548</v>
      </c>
      <c r="G11689" s="6" t="s">
        <v>39549</v>
      </c>
      <c r="H11689" s="79">
        <v>67278.954989000005</v>
      </c>
    </row>
    <row r="11690" spans="1:8" x14ac:dyDescent="0.2">
      <c r="A11690" s="6">
        <v>30087922</v>
      </c>
      <c r="B11690" s="6" t="s">
        <v>39550</v>
      </c>
      <c r="C11690" s="6" t="s">
        <v>5997</v>
      </c>
      <c r="D11690" s="6" t="s">
        <v>19176</v>
      </c>
      <c r="E11690" s="6" t="s">
        <v>5893</v>
      </c>
      <c r="F11690" s="6" t="s">
        <v>39551</v>
      </c>
      <c r="G11690" s="6" t="s">
        <v>39552</v>
      </c>
      <c r="H11690" s="79">
        <v>67278.954989000005</v>
      </c>
    </row>
    <row r="11691" spans="1:8" x14ac:dyDescent="0.2">
      <c r="A11691" s="6">
        <v>30157861</v>
      </c>
      <c r="B11691" s="6" t="s">
        <v>39553</v>
      </c>
      <c r="C11691" s="6" t="s">
        <v>5997</v>
      </c>
      <c r="D11691" s="6" t="s">
        <v>19180</v>
      </c>
      <c r="E11691" s="6" t="s">
        <v>5893</v>
      </c>
      <c r="F11691" s="6" t="s">
        <v>39554</v>
      </c>
      <c r="G11691" s="6" t="s">
        <v>39555</v>
      </c>
      <c r="H11691" s="79">
        <v>67278.954989000005</v>
      </c>
    </row>
    <row r="11692" spans="1:8" x14ac:dyDescent="0.2">
      <c r="A11692" s="6">
        <v>30167074</v>
      </c>
      <c r="B11692" s="6" t="s">
        <v>39556</v>
      </c>
      <c r="C11692" s="6" t="s">
        <v>6428</v>
      </c>
      <c r="D11692" s="6" t="s">
        <v>11449</v>
      </c>
      <c r="E11692" s="6" t="s">
        <v>5638</v>
      </c>
      <c r="F11692" s="6" t="s">
        <v>39557</v>
      </c>
      <c r="G11692" s="6" t="s">
        <v>39558</v>
      </c>
      <c r="H11692" s="79">
        <v>67415.459507000007</v>
      </c>
    </row>
    <row r="11693" spans="1:8" x14ac:dyDescent="0.2">
      <c r="A11693" s="6">
        <v>30147268</v>
      </c>
      <c r="B11693" s="6" t="s">
        <v>39559</v>
      </c>
      <c r="C11693" s="6" t="s">
        <v>6945</v>
      </c>
      <c r="D11693" s="6" t="s">
        <v>11449</v>
      </c>
      <c r="E11693" s="6" t="s">
        <v>5638</v>
      </c>
      <c r="F11693" s="6" t="s">
        <v>39560</v>
      </c>
      <c r="G11693" s="6" t="s">
        <v>39561</v>
      </c>
      <c r="H11693" s="79">
        <v>67415.459507000007</v>
      </c>
    </row>
    <row r="11694" spans="1:8" x14ac:dyDescent="0.2">
      <c r="A11694" s="6">
        <v>30213223</v>
      </c>
      <c r="B11694" s="6" t="s">
        <v>39562</v>
      </c>
      <c r="C11694" s="6" t="s">
        <v>6949</v>
      </c>
      <c r="D11694" s="6" t="s">
        <v>11449</v>
      </c>
      <c r="E11694" s="6" t="s">
        <v>5638</v>
      </c>
      <c r="F11694" s="6" t="s">
        <v>39563</v>
      </c>
      <c r="G11694" s="6" t="s">
        <v>39564</v>
      </c>
      <c r="H11694" s="79">
        <v>67415.459507000007</v>
      </c>
    </row>
    <row r="11695" spans="1:8" x14ac:dyDescent="0.2">
      <c r="A11695" s="6">
        <v>30083437</v>
      </c>
      <c r="B11695" s="6" t="s">
        <v>39565</v>
      </c>
      <c r="C11695" s="6" t="s">
        <v>5973</v>
      </c>
      <c r="D11695" s="6" t="s">
        <v>18868</v>
      </c>
      <c r="E11695" s="6" t="s">
        <v>5638</v>
      </c>
      <c r="F11695" s="6" t="s">
        <v>39566</v>
      </c>
      <c r="G11695" s="6" t="s">
        <v>39567</v>
      </c>
      <c r="H11695" s="79">
        <v>67692.235096999997</v>
      </c>
    </row>
    <row r="11696" spans="1:8" x14ac:dyDescent="0.2">
      <c r="A11696" s="6">
        <v>30243765</v>
      </c>
      <c r="B11696" s="6" t="s">
        <v>39568</v>
      </c>
      <c r="C11696" s="6" t="s">
        <v>5925</v>
      </c>
      <c r="D11696" s="6" t="s">
        <v>18868</v>
      </c>
      <c r="E11696" s="6" t="s">
        <v>5638</v>
      </c>
      <c r="F11696" s="6" t="s">
        <v>39569</v>
      </c>
      <c r="G11696" s="6" t="s">
        <v>39570</v>
      </c>
      <c r="H11696" s="79">
        <v>68067.591125000006</v>
      </c>
    </row>
    <row r="11697" spans="1:8" x14ac:dyDescent="0.2">
      <c r="A11697" s="6">
        <v>30403379</v>
      </c>
      <c r="B11697" s="6" t="s">
        <v>39571</v>
      </c>
      <c r="C11697" s="6" t="s">
        <v>5925</v>
      </c>
      <c r="D11697" s="6" t="s">
        <v>28070</v>
      </c>
      <c r="E11697" s="6" t="s">
        <v>5638</v>
      </c>
      <c r="F11697" s="6" t="s">
        <v>39572</v>
      </c>
      <c r="G11697" s="6" t="s">
        <v>39573</v>
      </c>
      <c r="H11697" s="79">
        <v>68372.874012</v>
      </c>
    </row>
    <row r="11698" spans="1:8" x14ac:dyDescent="0.2">
      <c r="A11698" s="6">
        <v>30094602</v>
      </c>
      <c r="B11698" s="6" t="s">
        <v>39574</v>
      </c>
      <c r="C11698" s="6" t="s">
        <v>5929</v>
      </c>
      <c r="D11698" s="6" t="s">
        <v>18868</v>
      </c>
      <c r="E11698" s="6" t="s">
        <v>5638</v>
      </c>
      <c r="F11698" s="6" t="s">
        <v>39575</v>
      </c>
      <c r="G11698" s="6" t="s">
        <v>39576</v>
      </c>
      <c r="H11698" s="79">
        <v>68443.604460999995</v>
      </c>
    </row>
    <row r="11699" spans="1:8" x14ac:dyDescent="0.2">
      <c r="A11699" s="6">
        <v>30174048</v>
      </c>
      <c r="B11699" s="6" t="s">
        <v>39577</v>
      </c>
      <c r="C11699" s="6" t="s">
        <v>6665</v>
      </c>
      <c r="D11699" s="6" t="s">
        <v>17993</v>
      </c>
      <c r="E11699" s="6" t="s">
        <v>15819</v>
      </c>
      <c r="F11699" s="6" t="s">
        <v>39578</v>
      </c>
      <c r="G11699" s="6" t="s">
        <v>39579</v>
      </c>
      <c r="H11699" s="79">
        <v>68487.350051999994</v>
      </c>
    </row>
    <row r="11700" spans="1:8" x14ac:dyDescent="0.2">
      <c r="A11700" s="6">
        <v>30311621</v>
      </c>
      <c r="B11700" s="6" t="s">
        <v>39580</v>
      </c>
      <c r="C11700" s="6" t="s">
        <v>6669</v>
      </c>
      <c r="D11700" s="6" t="s">
        <v>17993</v>
      </c>
      <c r="E11700" s="6" t="s">
        <v>15819</v>
      </c>
      <c r="F11700" s="6" t="s">
        <v>39581</v>
      </c>
      <c r="G11700" s="6" t="s">
        <v>39582</v>
      </c>
      <c r="H11700" s="79">
        <v>68487.350051999994</v>
      </c>
    </row>
    <row r="11701" spans="1:8" x14ac:dyDescent="0.2">
      <c r="A11701" s="6">
        <v>30230154</v>
      </c>
      <c r="B11701" s="6" t="s">
        <v>39583</v>
      </c>
      <c r="C11701" s="6" t="s">
        <v>10851</v>
      </c>
      <c r="D11701" s="6" t="s">
        <v>17993</v>
      </c>
      <c r="E11701" s="6" t="s">
        <v>15819</v>
      </c>
      <c r="F11701" s="6" t="s">
        <v>39584</v>
      </c>
      <c r="G11701" s="6" t="s">
        <v>39585</v>
      </c>
      <c r="H11701" s="79">
        <v>68487.350051999994</v>
      </c>
    </row>
    <row r="11702" spans="1:8" x14ac:dyDescent="0.2">
      <c r="A11702" s="6">
        <v>30391884</v>
      </c>
      <c r="B11702" s="6" t="s">
        <v>39586</v>
      </c>
      <c r="C11702" s="6" t="s">
        <v>10855</v>
      </c>
      <c r="D11702" s="6" t="s">
        <v>17993</v>
      </c>
      <c r="E11702" s="6" t="s">
        <v>15819</v>
      </c>
      <c r="F11702" s="6" t="s">
        <v>39587</v>
      </c>
      <c r="G11702" s="6" t="s">
        <v>39588</v>
      </c>
      <c r="H11702" s="79">
        <v>68487.350051999994</v>
      </c>
    </row>
    <row r="11703" spans="1:8" x14ac:dyDescent="0.2">
      <c r="A11703" s="6">
        <v>30228210</v>
      </c>
      <c r="B11703" s="6" t="s">
        <v>39589</v>
      </c>
      <c r="C11703" s="6" t="s">
        <v>6665</v>
      </c>
      <c r="D11703" s="6" t="s">
        <v>17997</v>
      </c>
      <c r="E11703" s="6" t="s">
        <v>15819</v>
      </c>
      <c r="F11703" s="6" t="s">
        <v>39590</v>
      </c>
      <c r="G11703" s="6" t="s">
        <v>39591</v>
      </c>
      <c r="H11703" s="79">
        <v>68487.350051999994</v>
      </c>
    </row>
    <row r="11704" spans="1:8" x14ac:dyDescent="0.2">
      <c r="A11704" s="6">
        <v>30286663</v>
      </c>
      <c r="B11704" s="6" t="s">
        <v>39592</v>
      </c>
      <c r="C11704" s="6" t="s">
        <v>6669</v>
      </c>
      <c r="D11704" s="6" t="s">
        <v>17997</v>
      </c>
      <c r="E11704" s="6" t="s">
        <v>15819</v>
      </c>
      <c r="F11704" s="6" t="s">
        <v>39593</v>
      </c>
      <c r="G11704" s="6" t="s">
        <v>39594</v>
      </c>
      <c r="H11704" s="79">
        <v>68487.350051999994</v>
      </c>
    </row>
    <row r="11705" spans="1:8" x14ac:dyDescent="0.2">
      <c r="A11705" s="6">
        <v>30203251</v>
      </c>
      <c r="B11705" s="6" t="s">
        <v>39595</v>
      </c>
      <c r="C11705" s="6" t="s">
        <v>10851</v>
      </c>
      <c r="D11705" s="6" t="s">
        <v>17997</v>
      </c>
      <c r="E11705" s="6" t="s">
        <v>15819</v>
      </c>
      <c r="F11705" s="6" t="s">
        <v>39596</v>
      </c>
      <c r="G11705" s="6" t="s">
        <v>39597</v>
      </c>
      <c r="H11705" s="79">
        <v>68487.350051999994</v>
      </c>
    </row>
    <row r="11706" spans="1:8" x14ac:dyDescent="0.2">
      <c r="A11706" s="6">
        <v>30352277</v>
      </c>
      <c r="B11706" s="6" t="s">
        <v>39598</v>
      </c>
      <c r="C11706" s="6" t="s">
        <v>10855</v>
      </c>
      <c r="D11706" s="6" t="s">
        <v>17997</v>
      </c>
      <c r="E11706" s="6" t="s">
        <v>15819</v>
      </c>
      <c r="F11706" s="6" t="s">
        <v>39599</v>
      </c>
      <c r="G11706" s="6" t="s">
        <v>39600</v>
      </c>
      <c r="H11706" s="79">
        <v>68487.350051999994</v>
      </c>
    </row>
    <row r="11707" spans="1:8" x14ac:dyDescent="0.2">
      <c r="A11707" s="6">
        <v>30261081</v>
      </c>
      <c r="B11707" s="6" t="s">
        <v>39601</v>
      </c>
      <c r="C11707" s="6" t="s">
        <v>6416</v>
      </c>
      <c r="D11707" s="6" t="s">
        <v>11449</v>
      </c>
      <c r="E11707" s="6" t="s">
        <v>5638</v>
      </c>
      <c r="F11707" s="6" t="s">
        <v>39602</v>
      </c>
      <c r="G11707" s="6" t="s">
        <v>39603</v>
      </c>
      <c r="H11707" s="79">
        <v>68537.118818000003</v>
      </c>
    </row>
    <row r="11708" spans="1:8" x14ac:dyDescent="0.2">
      <c r="A11708" s="6">
        <v>30316096</v>
      </c>
      <c r="B11708" s="6" t="s">
        <v>39604</v>
      </c>
      <c r="C11708" s="6" t="s">
        <v>6420</v>
      </c>
      <c r="D11708" s="6" t="s">
        <v>11449</v>
      </c>
      <c r="E11708" s="6" t="s">
        <v>5638</v>
      </c>
      <c r="F11708" s="6" t="s">
        <v>39605</v>
      </c>
      <c r="G11708" s="6" t="s">
        <v>39606</v>
      </c>
      <c r="H11708" s="79">
        <v>68537.118818000003</v>
      </c>
    </row>
    <row r="11709" spans="1:8" x14ac:dyDescent="0.2">
      <c r="A11709" s="6">
        <v>30206102</v>
      </c>
      <c r="B11709" s="6" t="s">
        <v>39607</v>
      </c>
      <c r="C11709" s="6" t="s">
        <v>6424</v>
      </c>
      <c r="D11709" s="6" t="s">
        <v>11449</v>
      </c>
      <c r="E11709" s="6" t="s">
        <v>5638</v>
      </c>
      <c r="F11709" s="6" t="s">
        <v>39608</v>
      </c>
      <c r="G11709" s="6" t="s">
        <v>39609</v>
      </c>
      <c r="H11709" s="79">
        <v>68537.118818000003</v>
      </c>
    </row>
    <row r="11710" spans="1:8" x14ac:dyDescent="0.2">
      <c r="A11710" s="6">
        <v>30432989</v>
      </c>
      <c r="B11710" s="6" t="s">
        <v>39610</v>
      </c>
      <c r="C11710" s="6" t="s">
        <v>9201</v>
      </c>
      <c r="D11710" s="6" t="s">
        <v>17993</v>
      </c>
      <c r="E11710" s="6" t="s">
        <v>15819</v>
      </c>
      <c r="F11710" s="6" t="s">
        <v>39611</v>
      </c>
      <c r="G11710" s="6" t="s">
        <v>39612</v>
      </c>
      <c r="H11710" s="79">
        <v>68684.229145000005</v>
      </c>
    </row>
    <row r="11711" spans="1:8" x14ac:dyDescent="0.2">
      <c r="A11711" s="6">
        <v>30381352</v>
      </c>
      <c r="B11711" s="6" t="s">
        <v>39613</v>
      </c>
      <c r="C11711" s="6" t="s">
        <v>9201</v>
      </c>
      <c r="D11711" s="6" t="s">
        <v>17997</v>
      </c>
      <c r="E11711" s="6" t="s">
        <v>15819</v>
      </c>
      <c r="F11711" s="6" t="s">
        <v>39614</v>
      </c>
      <c r="G11711" s="6" t="s">
        <v>39615</v>
      </c>
      <c r="H11711" s="79">
        <v>68684.229145000005</v>
      </c>
    </row>
    <row r="11712" spans="1:8" x14ac:dyDescent="0.2">
      <c r="A11712" s="6">
        <v>30337134</v>
      </c>
      <c r="B11712" s="6" t="s">
        <v>39616</v>
      </c>
      <c r="C11712" s="6" t="s">
        <v>5909</v>
      </c>
      <c r="D11712" s="6" t="s">
        <v>18870</v>
      </c>
      <c r="E11712" s="6" t="s">
        <v>5638</v>
      </c>
      <c r="F11712" s="6" t="s">
        <v>39617</v>
      </c>
      <c r="G11712" s="6" t="s">
        <v>39618</v>
      </c>
      <c r="H11712" s="79">
        <v>68738.453148999994</v>
      </c>
    </row>
    <row r="11713" spans="1:8" x14ac:dyDescent="0.2">
      <c r="A11713" s="6">
        <v>30092973</v>
      </c>
      <c r="B11713" s="6" t="s">
        <v>39619</v>
      </c>
      <c r="C11713" s="6" t="s">
        <v>5981</v>
      </c>
      <c r="D11713" s="6" t="s">
        <v>17969</v>
      </c>
      <c r="E11713" s="6" t="s">
        <v>5893</v>
      </c>
      <c r="F11713" s="6" t="s">
        <v>39620</v>
      </c>
      <c r="G11713" s="6" t="s">
        <v>39621</v>
      </c>
      <c r="H11713" s="79">
        <v>69135.381307000003</v>
      </c>
    </row>
    <row r="11714" spans="1:8" x14ac:dyDescent="0.2">
      <c r="A11714" s="6">
        <v>30274909</v>
      </c>
      <c r="B11714" s="6" t="s">
        <v>39622</v>
      </c>
      <c r="C11714" s="6" t="s">
        <v>5981</v>
      </c>
      <c r="D11714" s="6" t="s">
        <v>17973</v>
      </c>
      <c r="E11714" s="6" t="s">
        <v>5893</v>
      </c>
      <c r="F11714" s="6" t="s">
        <v>39623</v>
      </c>
      <c r="G11714" s="6" t="s">
        <v>39624</v>
      </c>
      <c r="H11714" s="79">
        <v>69135.381307000003</v>
      </c>
    </row>
    <row r="11715" spans="1:8" x14ac:dyDescent="0.2">
      <c r="A11715" s="6">
        <v>30090076</v>
      </c>
      <c r="B11715" s="6" t="s">
        <v>39625</v>
      </c>
      <c r="C11715" s="6" t="s">
        <v>5969</v>
      </c>
      <c r="D11715" s="6" t="s">
        <v>18874</v>
      </c>
      <c r="E11715" s="6" t="s">
        <v>5638</v>
      </c>
      <c r="F11715" s="6" t="s">
        <v>39626</v>
      </c>
      <c r="G11715" s="6" t="s">
        <v>39627</v>
      </c>
      <c r="H11715" s="79">
        <v>69345.492165000003</v>
      </c>
    </row>
    <row r="11716" spans="1:8" x14ac:dyDescent="0.2">
      <c r="A11716" s="6">
        <v>30378797</v>
      </c>
      <c r="B11716" s="6" t="s">
        <v>39628</v>
      </c>
      <c r="C11716" s="6" t="s">
        <v>5782</v>
      </c>
      <c r="D11716" s="6" t="s">
        <v>17969</v>
      </c>
      <c r="E11716" s="6" t="s">
        <v>5893</v>
      </c>
      <c r="F11716" s="6" t="s">
        <v>39629</v>
      </c>
      <c r="G11716" s="6" t="s">
        <v>39630</v>
      </c>
      <c r="H11716" s="79">
        <v>69372.911978999997</v>
      </c>
    </row>
    <row r="11717" spans="1:8" x14ac:dyDescent="0.2">
      <c r="A11717" s="6">
        <v>30024292</v>
      </c>
      <c r="B11717" s="6" t="s">
        <v>39631</v>
      </c>
      <c r="C11717" s="6" t="s">
        <v>5783</v>
      </c>
      <c r="D11717" s="6" t="s">
        <v>17969</v>
      </c>
      <c r="E11717" s="6" t="s">
        <v>5893</v>
      </c>
      <c r="F11717" s="6" t="s">
        <v>39632</v>
      </c>
      <c r="G11717" s="6" t="s">
        <v>39633</v>
      </c>
      <c r="H11717" s="79">
        <v>69372.911978999997</v>
      </c>
    </row>
    <row r="11718" spans="1:8" x14ac:dyDescent="0.2">
      <c r="A11718" s="6">
        <v>30017996</v>
      </c>
      <c r="B11718" s="6" t="s">
        <v>39634</v>
      </c>
      <c r="C11718" s="6" t="s">
        <v>5782</v>
      </c>
      <c r="D11718" s="6" t="s">
        <v>17973</v>
      </c>
      <c r="E11718" s="6" t="s">
        <v>5893</v>
      </c>
      <c r="F11718" s="6" t="s">
        <v>39635</v>
      </c>
      <c r="G11718" s="6" t="s">
        <v>39636</v>
      </c>
      <c r="H11718" s="79">
        <v>69372.911978999997</v>
      </c>
    </row>
    <row r="11719" spans="1:8" x14ac:dyDescent="0.2">
      <c r="A11719" s="6">
        <v>30226634</v>
      </c>
      <c r="B11719" s="6" t="s">
        <v>39637</v>
      </c>
      <c r="C11719" s="6" t="s">
        <v>5783</v>
      </c>
      <c r="D11719" s="6" t="s">
        <v>17973</v>
      </c>
      <c r="E11719" s="6" t="s">
        <v>5893</v>
      </c>
      <c r="F11719" s="6" t="s">
        <v>39638</v>
      </c>
      <c r="G11719" s="6" t="s">
        <v>39639</v>
      </c>
      <c r="H11719" s="79">
        <v>69372.911978999997</v>
      </c>
    </row>
    <row r="11720" spans="1:8" x14ac:dyDescent="0.2">
      <c r="A11720" s="6">
        <v>30066795</v>
      </c>
      <c r="B11720" s="6" t="s">
        <v>39640</v>
      </c>
      <c r="C11720" s="6" t="s">
        <v>5901</v>
      </c>
      <c r="D11720" s="6" t="s">
        <v>11588</v>
      </c>
      <c r="E11720" s="6" t="s">
        <v>5893</v>
      </c>
      <c r="F11720" s="6" t="s">
        <v>39641</v>
      </c>
      <c r="G11720" s="6" t="s">
        <v>39642</v>
      </c>
      <c r="H11720" s="79">
        <v>69384.231576000006</v>
      </c>
    </row>
    <row r="11721" spans="1:8" x14ac:dyDescent="0.2">
      <c r="A11721" s="6">
        <v>30336299</v>
      </c>
      <c r="B11721" s="6" t="s">
        <v>39643</v>
      </c>
      <c r="C11721" s="6" t="s">
        <v>5905</v>
      </c>
      <c r="D11721" s="6" t="s">
        <v>11588</v>
      </c>
      <c r="E11721" s="6" t="s">
        <v>5893</v>
      </c>
      <c r="F11721" s="6" t="s">
        <v>39644</v>
      </c>
      <c r="G11721" s="6" t="s">
        <v>39645</v>
      </c>
      <c r="H11721" s="79">
        <v>69384.231576000006</v>
      </c>
    </row>
    <row r="11722" spans="1:8" x14ac:dyDescent="0.2">
      <c r="A11722" s="6">
        <v>30110380</v>
      </c>
      <c r="B11722" s="6" t="s">
        <v>39646</v>
      </c>
      <c r="C11722" s="6" t="s">
        <v>5909</v>
      </c>
      <c r="D11722" s="6" t="s">
        <v>11588</v>
      </c>
      <c r="E11722" s="6" t="s">
        <v>5893</v>
      </c>
      <c r="F11722" s="6" t="s">
        <v>39647</v>
      </c>
      <c r="G11722" s="6" t="s">
        <v>39648</v>
      </c>
      <c r="H11722" s="79">
        <v>69384.231576000006</v>
      </c>
    </row>
    <row r="11723" spans="1:8" x14ac:dyDescent="0.2">
      <c r="A11723" s="6">
        <v>30304261</v>
      </c>
      <c r="B11723" s="6" t="s">
        <v>39649</v>
      </c>
      <c r="C11723" s="6" t="s">
        <v>5913</v>
      </c>
      <c r="D11723" s="6" t="s">
        <v>11588</v>
      </c>
      <c r="E11723" s="6" t="s">
        <v>5893</v>
      </c>
      <c r="F11723" s="6" t="s">
        <v>39650</v>
      </c>
      <c r="G11723" s="6" t="s">
        <v>39651</v>
      </c>
      <c r="H11723" s="79">
        <v>69384.231576000006</v>
      </c>
    </row>
    <row r="11724" spans="1:8" x14ac:dyDescent="0.2">
      <c r="A11724" s="6">
        <v>30073003</v>
      </c>
      <c r="B11724" s="6" t="s">
        <v>39652</v>
      </c>
      <c r="C11724" s="6" t="s">
        <v>5917</v>
      </c>
      <c r="D11724" s="6" t="s">
        <v>11588</v>
      </c>
      <c r="E11724" s="6" t="s">
        <v>5893</v>
      </c>
      <c r="F11724" s="6" t="s">
        <v>39653</v>
      </c>
      <c r="G11724" s="6" t="s">
        <v>39654</v>
      </c>
      <c r="H11724" s="79">
        <v>69384.231576000006</v>
      </c>
    </row>
    <row r="11725" spans="1:8" x14ac:dyDescent="0.2">
      <c r="A11725" s="6">
        <v>30222121</v>
      </c>
      <c r="B11725" s="6" t="s">
        <v>39655</v>
      </c>
      <c r="C11725" s="6" t="s">
        <v>6953</v>
      </c>
      <c r="D11725" s="6" t="s">
        <v>11449</v>
      </c>
      <c r="E11725" s="6" t="s">
        <v>5638</v>
      </c>
      <c r="F11725" s="6" t="s">
        <v>39656</v>
      </c>
      <c r="G11725" s="6" t="s">
        <v>39657</v>
      </c>
      <c r="H11725" s="79">
        <v>69726.036831999998</v>
      </c>
    </row>
    <row r="11726" spans="1:8" x14ac:dyDescent="0.2">
      <c r="A11726" s="6">
        <v>30092461</v>
      </c>
      <c r="B11726" s="6" t="s">
        <v>39658</v>
      </c>
      <c r="C11726" s="6" t="s">
        <v>6957</v>
      </c>
      <c r="D11726" s="6" t="s">
        <v>11449</v>
      </c>
      <c r="E11726" s="6" t="s">
        <v>5638</v>
      </c>
      <c r="F11726" s="6" t="s">
        <v>39659</v>
      </c>
      <c r="G11726" s="6" t="s">
        <v>39660</v>
      </c>
      <c r="H11726" s="79">
        <v>69726.036831999998</v>
      </c>
    </row>
    <row r="11727" spans="1:8" x14ac:dyDescent="0.2">
      <c r="A11727" s="6">
        <v>30274988</v>
      </c>
      <c r="B11727" s="6" t="s">
        <v>39661</v>
      </c>
      <c r="C11727" s="6" t="s">
        <v>6961</v>
      </c>
      <c r="D11727" s="6" t="s">
        <v>11449</v>
      </c>
      <c r="E11727" s="6" t="s">
        <v>5638</v>
      </c>
      <c r="F11727" s="6" t="s">
        <v>39662</v>
      </c>
      <c r="G11727" s="6" t="s">
        <v>39663</v>
      </c>
      <c r="H11727" s="79">
        <v>69726.036831999998</v>
      </c>
    </row>
    <row r="11728" spans="1:8" x14ac:dyDescent="0.2">
      <c r="A11728" s="6">
        <v>30250826</v>
      </c>
      <c r="B11728" s="6" t="s">
        <v>39664</v>
      </c>
      <c r="C11728" s="6" t="s">
        <v>6432</v>
      </c>
      <c r="D11728" s="6" t="s">
        <v>11449</v>
      </c>
      <c r="E11728" s="6" t="s">
        <v>5638</v>
      </c>
      <c r="F11728" s="6" t="s">
        <v>39665</v>
      </c>
      <c r="G11728" s="6" t="s">
        <v>39666</v>
      </c>
      <c r="H11728" s="79">
        <v>69726.036831999998</v>
      </c>
    </row>
    <row r="11729" spans="1:8" x14ac:dyDescent="0.2">
      <c r="A11729" s="6">
        <v>30327198</v>
      </c>
      <c r="B11729" s="6" t="s">
        <v>39667</v>
      </c>
      <c r="C11729" s="6" t="s">
        <v>6436</v>
      </c>
      <c r="D11729" s="6" t="s">
        <v>11449</v>
      </c>
      <c r="E11729" s="6" t="s">
        <v>5638</v>
      </c>
      <c r="F11729" s="6" t="s">
        <v>39668</v>
      </c>
      <c r="G11729" s="6" t="s">
        <v>39669</v>
      </c>
      <c r="H11729" s="79">
        <v>69726.036831999998</v>
      </c>
    </row>
    <row r="11730" spans="1:8" x14ac:dyDescent="0.2">
      <c r="A11730" s="6">
        <v>30023812</v>
      </c>
      <c r="B11730" s="6" t="s">
        <v>39670</v>
      </c>
      <c r="C11730" s="6" t="s">
        <v>6440</v>
      </c>
      <c r="D11730" s="6" t="s">
        <v>11449</v>
      </c>
      <c r="E11730" s="6" t="s">
        <v>5638</v>
      </c>
      <c r="F11730" s="6" t="s">
        <v>39671</v>
      </c>
      <c r="G11730" s="6" t="s">
        <v>39672</v>
      </c>
      <c r="H11730" s="79">
        <v>69726.036831999998</v>
      </c>
    </row>
    <row r="11731" spans="1:8" x14ac:dyDescent="0.2">
      <c r="A11731" s="6">
        <v>30071444</v>
      </c>
      <c r="B11731" s="6" t="s">
        <v>39673</v>
      </c>
      <c r="C11731" s="6" t="s">
        <v>6326</v>
      </c>
      <c r="D11731" s="6" t="s">
        <v>17993</v>
      </c>
      <c r="E11731" s="6" t="s">
        <v>15819</v>
      </c>
      <c r="F11731" s="6" t="s">
        <v>39674</v>
      </c>
      <c r="G11731" s="6" t="s">
        <v>39675</v>
      </c>
      <c r="H11731" s="79">
        <v>69742.877584000002</v>
      </c>
    </row>
    <row r="11732" spans="1:8" x14ac:dyDescent="0.2">
      <c r="A11732" s="6">
        <v>30398349</v>
      </c>
      <c r="B11732" s="6" t="s">
        <v>39676</v>
      </c>
      <c r="C11732" s="6" t="s">
        <v>6326</v>
      </c>
      <c r="D11732" s="6" t="s">
        <v>17997</v>
      </c>
      <c r="E11732" s="6" t="s">
        <v>15819</v>
      </c>
      <c r="F11732" s="6" t="s">
        <v>39677</v>
      </c>
      <c r="G11732" s="6" t="s">
        <v>39678</v>
      </c>
      <c r="H11732" s="79">
        <v>69742.877584000002</v>
      </c>
    </row>
    <row r="11733" spans="1:8" x14ac:dyDescent="0.2">
      <c r="A11733" s="6">
        <v>30155062</v>
      </c>
      <c r="B11733" s="6" t="s">
        <v>39679</v>
      </c>
      <c r="C11733" s="6" t="s">
        <v>6330</v>
      </c>
      <c r="D11733" s="6" t="s">
        <v>17997</v>
      </c>
      <c r="E11733" s="6" t="s">
        <v>15819</v>
      </c>
      <c r="F11733" s="6" t="s">
        <v>39680</v>
      </c>
      <c r="G11733" s="6" t="s">
        <v>39681</v>
      </c>
      <c r="H11733" s="79">
        <v>69742.877584000002</v>
      </c>
    </row>
    <row r="11734" spans="1:8" x14ac:dyDescent="0.2">
      <c r="A11734" s="6">
        <v>30093883</v>
      </c>
      <c r="B11734" s="6" t="s">
        <v>39682</v>
      </c>
      <c r="C11734" s="6" t="s">
        <v>5973</v>
      </c>
      <c r="D11734" s="6" t="s">
        <v>28070</v>
      </c>
      <c r="E11734" s="6" t="s">
        <v>5638</v>
      </c>
      <c r="F11734" s="6" t="s">
        <v>39683</v>
      </c>
      <c r="G11734" s="6" t="s">
        <v>39684</v>
      </c>
      <c r="H11734" s="79">
        <v>69742.877584000002</v>
      </c>
    </row>
    <row r="11735" spans="1:8" x14ac:dyDescent="0.2">
      <c r="A11735" s="6">
        <v>30434217</v>
      </c>
      <c r="B11735" s="6" t="s">
        <v>39685</v>
      </c>
      <c r="C11735" s="6" t="s">
        <v>8517</v>
      </c>
      <c r="D11735" s="6" t="s">
        <v>11449</v>
      </c>
      <c r="E11735" s="6" t="s">
        <v>5638</v>
      </c>
      <c r="F11735" s="6" t="s">
        <v>39686</v>
      </c>
      <c r="G11735" s="6" t="s">
        <v>39687</v>
      </c>
      <c r="H11735" s="79">
        <v>69851.188125999994</v>
      </c>
    </row>
    <row r="11736" spans="1:8" x14ac:dyDescent="0.2">
      <c r="A11736" s="6">
        <v>30283263</v>
      </c>
      <c r="B11736" s="6" t="s">
        <v>39688</v>
      </c>
      <c r="C11736" s="6" t="s">
        <v>8521</v>
      </c>
      <c r="D11736" s="6" t="s">
        <v>11449</v>
      </c>
      <c r="E11736" s="6" t="s">
        <v>5638</v>
      </c>
      <c r="F11736" s="6" t="s">
        <v>39689</v>
      </c>
      <c r="G11736" s="6" t="s">
        <v>39690</v>
      </c>
      <c r="H11736" s="79">
        <v>69851.188125999994</v>
      </c>
    </row>
    <row r="11737" spans="1:8" x14ac:dyDescent="0.2">
      <c r="A11737" s="6">
        <v>30259353</v>
      </c>
      <c r="B11737" s="6" t="s">
        <v>39691</v>
      </c>
      <c r="C11737" s="6" t="s">
        <v>8525</v>
      </c>
      <c r="D11737" s="6" t="s">
        <v>11449</v>
      </c>
      <c r="E11737" s="6" t="s">
        <v>5638</v>
      </c>
      <c r="F11737" s="6" t="s">
        <v>39692</v>
      </c>
      <c r="G11737" s="6" t="s">
        <v>39693</v>
      </c>
      <c r="H11737" s="79">
        <v>69851.188125999994</v>
      </c>
    </row>
    <row r="11738" spans="1:8" x14ac:dyDescent="0.2">
      <c r="A11738" s="6">
        <v>30250936</v>
      </c>
      <c r="B11738" s="6" t="s">
        <v>39694</v>
      </c>
      <c r="C11738" s="6" t="s">
        <v>6572</v>
      </c>
      <c r="D11738" s="6" t="s">
        <v>11449</v>
      </c>
      <c r="E11738" s="6" t="s">
        <v>5638</v>
      </c>
      <c r="F11738" s="6" t="s">
        <v>39695</v>
      </c>
      <c r="G11738" s="6" t="s">
        <v>39696</v>
      </c>
      <c r="H11738" s="79">
        <v>69851.188125999994</v>
      </c>
    </row>
    <row r="11739" spans="1:8" x14ac:dyDescent="0.2">
      <c r="A11739" s="6">
        <v>30332053</v>
      </c>
      <c r="B11739" s="6" t="s">
        <v>39697</v>
      </c>
      <c r="C11739" s="6" t="s">
        <v>6576</v>
      </c>
      <c r="D11739" s="6" t="s">
        <v>11449</v>
      </c>
      <c r="E11739" s="6" t="s">
        <v>5638</v>
      </c>
      <c r="F11739" s="6" t="s">
        <v>39698</v>
      </c>
      <c r="G11739" s="6" t="s">
        <v>39699</v>
      </c>
      <c r="H11739" s="79">
        <v>69851.188125999994</v>
      </c>
    </row>
    <row r="11740" spans="1:8" x14ac:dyDescent="0.2">
      <c r="A11740" s="6">
        <v>30177613</v>
      </c>
      <c r="B11740" s="6" t="s">
        <v>39700</v>
      </c>
      <c r="C11740" s="6" t="s">
        <v>7106</v>
      </c>
      <c r="D11740" s="6" t="s">
        <v>11449</v>
      </c>
      <c r="E11740" s="6" t="s">
        <v>5638</v>
      </c>
      <c r="F11740" s="6" t="s">
        <v>39701</v>
      </c>
      <c r="G11740" s="6" t="s">
        <v>39702</v>
      </c>
      <c r="H11740" s="79">
        <v>70432.002674000003</v>
      </c>
    </row>
    <row r="11741" spans="1:8" x14ac:dyDescent="0.2">
      <c r="A11741" s="6">
        <v>30097489</v>
      </c>
      <c r="B11741" s="6" t="s">
        <v>39703</v>
      </c>
      <c r="C11741" s="6" t="s">
        <v>6246</v>
      </c>
      <c r="D11741" s="6" t="s">
        <v>11449</v>
      </c>
      <c r="E11741" s="6" t="s">
        <v>5638</v>
      </c>
      <c r="F11741" s="6" t="s">
        <v>39704</v>
      </c>
      <c r="G11741" s="6" t="s">
        <v>39705</v>
      </c>
      <c r="H11741" s="79">
        <v>70432.002674000003</v>
      </c>
    </row>
    <row r="11742" spans="1:8" x14ac:dyDescent="0.2">
      <c r="A11742" s="6">
        <v>30045146</v>
      </c>
      <c r="B11742" s="6" t="s">
        <v>39706</v>
      </c>
      <c r="C11742" s="6" t="s">
        <v>6250</v>
      </c>
      <c r="D11742" s="6" t="s">
        <v>11449</v>
      </c>
      <c r="E11742" s="6" t="s">
        <v>5638</v>
      </c>
      <c r="F11742" s="6" t="s">
        <v>39707</v>
      </c>
      <c r="G11742" s="6" t="s">
        <v>39708</v>
      </c>
      <c r="H11742" s="79">
        <v>70432.002674000003</v>
      </c>
    </row>
    <row r="11743" spans="1:8" x14ac:dyDescent="0.2">
      <c r="A11743" s="6">
        <v>30103697</v>
      </c>
      <c r="B11743" s="6" t="s">
        <v>39709</v>
      </c>
      <c r="C11743" s="6" t="s">
        <v>6254</v>
      </c>
      <c r="D11743" s="6" t="s">
        <v>11449</v>
      </c>
      <c r="E11743" s="6" t="s">
        <v>5638</v>
      </c>
      <c r="F11743" s="6" t="s">
        <v>39710</v>
      </c>
      <c r="G11743" s="6" t="s">
        <v>39711</v>
      </c>
      <c r="H11743" s="79">
        <v>70432.002674000003</v>
      </c>
    </row>
    <row r="11744" spans="1:8" x14ac:dyDescent="0.2">
      <c r="A11744" s="6">
        <v>30061605</v>
      </c>
      <c r="B11744" s="6" t="s">
        <v>39712</v>
      </c>
      <c r="C11744" s="6" t="s">
        <v>6258</v>
      </c>
      <c r="D11744" s="6" t="s">
        <v>11449</v>
      </c>
      <c r="E11744" s="6" t="s">
        <v>5638</v>
      </c>
      <c r="F11744" s="6" t="s">
        <v>39713</v>
      </c>
      <c r="G11744" s="6" t="s">
        <v>39714</v>
      </c>
      <c r="H11744" s="79">
        <v>70432.002674000003</v>
      </c>
    </row>
    <row r="11745" spans="1:8" x14ac:dyDescent="0.2">
      <c r="A11745" s="6">
        <v>30308444</v>
      </c>
      <c r="B11745" s="6" t="s">
        <v>39715</v>
      </c>
      <c r="C11745" s="6" t="s">
        <v>5662</v>
      </c>
      <c r="D11745" s="6" t="s">
        <v>19176</v>
      </c>
      <c r="E11745" s="6" t="s">
        <v>5893</v>
      </c>
      <c r="F11745" s="6" t="s">
        <v>39716</v>
      </c>
      <c r="G11745" s="6" t="s">
        <v>39717</v>
      </c>
      <c r="H11745" s="79">
        <v>70511.768188999995</v>
      </c>
    </row>
    <row r="11746" spans="1:8" x14ac:dyDescent="0.2">
      <c r="A11746" s="6">
        <v>30118193</v>
      </c>
      <c r="B11746" s="6" t="s">
        <v>39718</v>
      </c>
      <c r="C11746" s="6" t="s">
        <v>5666</v>
      </c>
      <c r="D11746" s="6" t="s">
        <v>19176</v>
      </c>
      <c r="E11746" s="6" t="s">
        <v>5893</v>
      </c>
      <c r="F11746" s="6" t="s">
        <v>39719</v>
      </c>
      <c r="G11746" s="6" t="s">
        <v>39720</v>
      </c>
      <c r="H11746" s="79">
        <v>70511.768188999995</v>
      </c>
    </row>
    <row r="11747" spans="1:8" x14ac:dyDescent="0.2">
      <c r="A11747" s="6">
        <v>30050789</v>
      </c>
      <c r="B11747" s="6" t="s">
        <v>39721</v>
      </c>
      <c r="C11747" s="6" t="s">
        <v>5662</v>
      </c>
      <c r="D11747" s="6" t="s">
        <v>19180</v>
      </c>
      <c r="E11747" s="6" t="s">
        <v>5893</v>
      </c>
      <c r="F11747" s="6" t="s">
        <v>39722</v>
      </c>
      <c r="G11747" s="6" t="s">
        <v>39723</v>
      </c>
      <c r="H11747" s="79">
        <v>70511.768188999995</v>
      </c>
    </row>
    <row r="11748" spans="1:8" x14ac:dyDescent="0.2">
      <c r="A11748" s="6">
        <v>30138509</v>
      </c>
      <c r="B11748" s="6" t="s">
        <v>39724</v>
      </c>
      <c r="C11748" s="6" t="s">
        <v>5666</v>
      </c>
      <c r="D11748" s="6" t="s">
        <v>19180</v>
      </c>
      <c r="E11748" s="6" t="s">
        <v>5893</v>
      </c>
      <c r="F11748" s="6" t="s">
        <v>39725</v>
      </c>
      <c r="G11748" s="6" t="s">
        <v>39726</v>
      </c>
      <c r="H11748" s="79">
        <v>70511.768188999995</v>
      </c>
    </row>
    <row r="11749" spans="1:8" x14ac:dyDescent="0.2">
      <c r="A11749" s="6">
        <v>30292924</v>
      </c>
      <c r="B11749" s="6" t="s">
        <v>39727</v>
      </c>
      <c r="C11749" s="6" t="s">
        <v>8081</v>
      </c>
      <c r="D11749" s="6" t="s">
        <v>11449</v>
      </c>
      <c r="E11749" s="6" t="s">
        <v>5638</v>
      </c>
      <c r="F11749" s="6" t="s">
        <v>39728</v>
      </c>
      <c r="G11749" s="6" t="s">
        <v>39729</v>
      </c>
      <c r="H11749" s="79">
        <v>71001.292665000001</v>
      </c>
    </row>
    <row r="11750" spans="1:8" x14ac:dyDescent="0.2">
      <c r="A11750" s="6">
        <v>30298489</v>
      </c>
      <c r="B11750" s="6" t="s">
        <v>39730</v>
      </c>
      <c r="C11750" s="6" t="s">
        <v>8085</v>
      </c>
      <c r="D11750" s="6" t="s">
        <v>11449</v>
      </c>
      <c r="E11750" s="6" t="s">
        <v>5638</v>
      </c>
      <c r="F11750" s="6" t="s">
        <v>39731</v>
      </c>
      <c r="G11750" s="6" t="s">
        <v>39732</v>
      </c>
      <c r="H11750" s="79">
        <v>71001.292665000001</v>
      </c>
    </row>
    <row r="11751" spans="1:8" x14ac:dyDescent="0.2">
      <c r="A11751" s="6">
        <v>30152395</v>
      </c>
      <c r="B11751" s="6" t="s">
        <v>39733</v>
      </c>
      <c r="C11751" s="6" t="s">
        <v>5891</v>
      </c>
      <c r="D11751" s="6" t="s">
        <v>11449</v>
      </c>
      <c r="E11751" s="6" t="s">
        <v>5638</v>
      </c>
      <c r="F11751" s="6" t="s">
        <v>39734</v>
      </c>
      <c r="G11751" s="6" t="s">
        <v>39735</v>
      </c>
      <c r="H11751" s="79">
        <v>71001.292665000001</v>
      </c>
    </row>
    <row r="11752" spans="1:8" x14ac:dyDescent="0.2">
      <c r="A11752" s="6">
        <v>30420330</v>
      </c>
      <c r="B11752" s="6" t="s">
        <v>39736</v>
      </c>
      <c r="C11752" s="6" t="s">
        <v>7202</v>
      </c>
      <c r="D11752" s="6" t="s">
        <v>19176</v>
      </c>
      <c r="E11752" s="6" t="s">
        <v>5893</v>
      </c>
      <c r="F11752" s="6" t="s">
        <v>39737</v>
      </c>
      <c r="G11752" s="6" t="s">
        <v>39738</v>
      </c>
      <c r="H11752" s="79">
        <v>71006.708497</v>
      </c>
    </row>
    <row r="11753" spans="1:8" x14ac:dyDescent="0.2">
      <c r="A11753" s="6">
        <v>30347850</v>
      </c>
      <c r="B11753" s="6" t="s">
        <v>39739</v>
      </c>
      <c r="C11753" s="6" t="s">
        <v>7202</v>
      </c>
      <c r="D11753" s="6" t="s">
        <v>19180</v>
      </c>
      <c r="E11753" s="6" t="s">
        <v>5893</v>
      </c>
      <c r="F11753" s="6" t="s">
        <v>39740</v>
      </c>
      <c r="G11753" s="6" t="s">
        <v>39741</v>
      </c>
      <c r="H11753" s="79">
        <v>71006.708497</v>
      </c>
    </row>
    <row r="11754" spans="1:8" x14ac:dyDescent="0.2">
      <c r="A11754" s="6">
        <v>30022144</v>
      </c>
      <c r="B11754" s="6" t="s">
        <v>39742</v>
      </c>
      <c r="C11754" s="6" t="s">
        <v>5658</v>
      </c>
      <c r="D11754" s="6" t="s">
        <v>19176</v>
      </c>
      <c r="E11754" s="6" t="s">
        <v>5893</v>
      </c>
      <c r="F11754" s="6" t="s">
        <v>39743</v>
      </c>
      <c r="G11754" s="6" t="s">
        <v>39744</v>
      </c>
      <c r="H11754" s="79">
        <v>71015.515367999993</v>
      </c>
    </row>
    <row r="11755" spans="1:8" x14ac:dyDescent="0.2">
      <c r="A11755" s="6">
        <v>30333961</v>
      </c>
      <c r="B11755" s="6" t="s">
        <v>39745</v>
      </c>
      <c r="C11755" s="6" t="s">
        <v>5658</v>
      </c>
      <c r="D11755" s="6" t="s">
        <v>19180</v>
      </c>
      <c r="E11755" s="6" t="s">
        <v>5893</v>
      </c>
      <c r="F11755" s="6" t="s">
        <v>39746</v>
      </c>
      <c r="G11755" s="6" t="s">
        <v>39747</v>
      </c>
      <c r="H11755" s="79">
        <v>71015.515367999993</v>
      </c>
    </row>
    <row r="11756" spans="1:8" x14ac:dyDescent="0.2">
      <c r="A11756" s="6">
        <v>30328233</v>
      </c>
      <c r="B11756" s="6" t="s">
        <v>39748</v>
      </c>
      <c r="C11756" s="6" t="s">
        <v>5985</v>
      </c>
      <c r="D11756" s="6" t="s">
        <v>18868</v>
      </c>
      <c r="E11756" s="6" t="s">
        <v>5638</v>
      </c>
      <c r="F11756" s="6" t="s">
        <v>39749</v>
      </c>
      <c r="G11756" s="6" t="s">
        <v>39750</v>
      </c>
      <c r="H11756" s="79">
        <v>71320.073569</v>
      </c>
    </row>
    <row r="11757" spans="1:8" x14ac:dyDescent="0.2">
      <c r="A11757" s="6">
        <v>30005720</v>
      </c>
      <c r="B11757" s="6" t="s">
        <v>39751</v>
      </c>
      <c r="C11757" s="6" t="s">
        <v>5989</v>
      </c>
      <c r="D11757" s="6" t="s">
        <v>18868</v>
      </c>
      <c r="E11757" s="6" t="s">
        <v>5638</v>
      </c>
      <c r="F11757" s="6" t="s">
        <v>39752</v>
      </c>
      <c r="G11757" s="6" t="s">
        <v>39753</v>
      </c>
      <c r="H11757" s="79">
        <v>71320.073569</v>
      </c>
    </row>
    <row r="11758" spans="1:8" x14ac:dyDescent="0.2">
      <c r="A11758" s="6">
        <v>30321666</v>
      </c>
      <c r="B11758" s="6" t="s">
        <v>39754</v>
      </c>
      <c r="C11758" s="6" t="s">
        <v>8081</v>
      </c>
      <c r="D11758" s="6" t="s">
        <v>18868</v>
      </c>
      <c r="E11758" s="6" t="s">
        <v>5638</v>
      </c>
      <c r="F11758" s="6" t="s">
        <v>39755</v>
      </c>
      <c r="G11758" s="6" t="s">
        <v>39756</v>
      </c>
      <c r="H11758" s="79">
        <v>71405.700572999995</v>
      </c>
    </row>
    <row r="11759" spans="1:8" x14ac:dyDescent="0.2">
      <c r="A11759" s="6">
        <v>30148939</v>
      </c>
      <c r="B11759" s="6" t="s">
        <v>39757</v>
      </c>
      <c r="C11759" s="6" t="s">
        <v>8085</v>
      </c>
      <c r="D11759" s="6" t="s">
        <v>18868</v>
      </c>
      <c r="E11759" s="6" t="s">
        <v>5638</v>
      </c>
      <c r="F11759" s="6" t="s">
        <v>39758</v>
      </c>
      <c r="G11759" s="6" t="s">
        <v>39759</v>
      </c>
      <c r="H11759" s="79">
        <v>71405.700572999995</v>
      </c>
    </row>
    <row r="11760" spans="1:8" x14ac:dyDescent="0.2">
      <c r="A11760" s="6">
        <v>30101847</v>
      </c>
      <c r="B11760" s="6" t="s">
        <v>39760</v>
      </c>
      <c r="C11760" s="6" t="s">
        <v>5997</v>
      </c>
      <c r="D11760" s="6" t="s">
        <v>17969</v>
      </c>
      <c r="E11760" s="6" t="s">
        <v>5893</v>
      </c>
      <c r="F11760" s="6" t="s">
        <v>39761</v>
      </c>
      <c r="G11760" s="6" t="s">
        <v>39762</v>
      </c>
      <c r="H11760" s="79">
        <v>71405.700572999995</v>
      </c>
    </row>
    <row r="11761" spans="1:8" x14ac:dyDescent="0.2">
      <c r="A11761" s="6">
        <v>30016790</v>
      </c>
      <c r="B11761" s="6" t="s">
        <v>39763</v>
      </c>
      <c r="C11761" s="6" t="s">
        <v>6001</v>
      </c>
      <c r="D11761" s="6" t="s">
        <v>17969</v>
      </c>
      <c r="E11761" s="6" t="s">
        <v>5893</v>
      </c>
      <c r="F11761" s="6" t="s">
        <v>39764</v>
      </c>
      <c r="G11761" s="6" t="s">
        <v>39765</v>
      </c>
      <c r="H11761" s="79">
        <v>71405.700572999995</v>
      </c>
    </row>
    <row r="11762" spans="1:8" x14ac:dyDescent="0.2">
      <c r="A11762" s="6">
        <v>30052874</v>
      </c>
      <c r="B11762" s="6" t="s">
        <v>39766</v>
      </c>
      <c r="C11762" s="6" t="s">
        <v>5997</v>
      </c>
      <c r="D11762" s="6" t="s">
        <v>17973</v>
      </c>
      <c r="E11762" s="6" t="s">
        <v>5893</v>
      </c>
      <c r="F11762" s="6" t="s">
        <v>39767</v>
      </c>
      <c r="G11762" s="6" t="s">
        <v>39768</v>
      </c>
      <c r="H11762" s="79">
        <v>71405.700572999995</v>
      </c>
    </row>
    <row r="11763" spans="1:8" x14ac:dyDescent="0.2">
      <c r="A11763" s="6">
        <v>30277857</v>
      </c>
      <c r="B11763" s="6" t="s">
        <v>39769</v>
      </c>
      <c r="C11763" s="6" t="s">
        <v>6001</v>
      </c>
      <c r="D11763" s="6" t="s">
        <v>17973</v>
      </c>
      <c r="E11763" s="6" t="s">
        <v>5893</v>
      </c>
      <c r="F11763" s="6" t="s">
        <v>39770</v>
      </c>
      <c r="G11763" s="6" t="s">
        <v>39771</v>
      </c>
      <c r="H11763" s="79">
        <v>71405.700572999995</v>
      </c>
    </row>
    <row r="11764" spans="1:8" x14ac:dyDescent="0.2">
      <c r="A11764" s="6">
        <v>30301114</v>
      </c>
      <c r="B11764" s="6" t="s">
        <v>39772</v>
      </c>
      <c r="C11764" s="6" t="s">
        <v>7278</v>
      </c>
      <c r="D11764" s="6" t="s">
        <v>6122</v>
      </c>
      <c r="E11764" s="6" t="s">
        <v>5638</v>
      </c>
      <c r="F11764" s="6" t="s">
        <v>39773</v>
      </c>
      <c r="G11764" s="6" t="s">
        <v>39774</v>
      </c>
      <c r="H11764" s="79">
        <v>71535.507916999995</v>
      </c>
    </row>
    <row r="11765" spans="1:8" x14ac:dyDescent="0.2">
      <c r="A11765" s="6">
        <v>30395852</v>
      </c>
      <c r="B11765" s="6" t="s">
        <v>39775</v>
      </c>
      <c r="C11765" s="6" t="s">
        <v>5969</v>
      </c>
      <c r="D11765" s="6" t="s">
        <v>18870</v>
      </c>
      <c r="E11765" s="6" t="s">
        <v>5638</v>
      </c>
      <c r="F11765" s="6" t="s">
        <v>39776</v>
      </c>
      <c r="G11765" s="6" t="s">
        <v>39777</v>
      </c>
      <c r="H11765" s="79">
        <v>72233.273289000004</v>
      </c>
    </row>
    <row r="11766" spans="1:8" x14ac:dyDescent="0.2">
      <c r="A11766" s="6">
        <v>30158218</v>
      </c>
      <c r="B11766" s="6" t="s">
        <v>39778</v>
      </c>
      <c r="C11766" s="6" t="s">
        <v>5989</v>
      </c>
      <c r="D11766" s="6" t="s">
        <v>19176</v>
      </c>
      <c r="E11766" s="6" t="s">
        <v>5893</v>
      </c>
      <c r="F11766" s="6" t="s">
        <v>39779</v>
      </c>
      <c r="G11766" s="6" t="s">
        <v>39780</v>
      </c>
      <c r="H11766" s="79">
        <v>72564.312936000002</v>
      </c>
    </row>
    <row r="11767" spans="1:8" x14ac:dyDescent="0.2">
      <c r="A11767" s="6">
        <v>30132132</v>
      </c>
      <c r="B11767" s="6" t="s">
        <v>39781</v>
      </c>
      <c r="C11767" s="6" t="s">
        <v>5989</v>
      </c>
      <c r="D11767" s="6" t="s">
        <v>19180</v>
      </c>
      <c r="E11767" s="6" t="s">
        <v>5893</v>
      </c>
      <c r="F11767" s="6" t="s">
        <v>39782</v>
      </c>
      <c r="G11767" s="6" t="s">
        <v>39783</v>
      </c>
      <c r="H11767" s="79">
        <v>72564.312936000002</v>
      </c>
    </row>
    <row r="11768" spans="1:8" x14ac:dyDescent="0.2">
      <c r="A11768" s="6">
        <v>30290811</v>
      </c>
      <c r="B11768" s="6" t="s">
        <v>39784</v>
      </c>
      <c r="C11768" s="6" t="s">
        <v>5993</v>
      </c>
      <c r="D11768" s="6" t="s">
        <v>19180</v>
      </c>
      <c r="E11768" s="6" t="s">
        <v>5893</v>
      </c>
      <c r="F11768" s="6" t="s">
        <v>39785</v>
      </c>
      <c r="G11768" s="6" t="s">
        <v>39786</v>
      </c>
      <c r="H11768" s="79">
        <v>72564.312936000002</v>
      </c>
    </row>
    <row r="11769" spans="1:8" x14ac:dyDescent="0.2">
      <c r="A11769" s="6">
        <v>30273259</v>
      </c>
      <c r="B11769" s="6" t="s">
        <v>39787</v>
      </c>
      <c r="C11769" s="6" t="s">
        <v>5891</v>
      </c>
      <c r="D11769" s="6" t="s">
        <v>18870</v>
      </c>
      <c r="E11769" s="6" t="s">
        <v>5638</v>
      </c>
      <c r="F11769" s="6" t="s">
        <v>39788</v>
      </c>
      <c r="G11769" s="6" t="s">
        <v>39789</v>
      </c>
      <c r="H11769" s="79">
        <v>72611.047858999998</v>
      </c>
    </row>
    <row r="11770" spans="1:8" x14ac:dyDescent="0.2">
      <c r="A11770" s="6">
        <v>30236279</v>
      </c>
      <c r="B11770" s="6" t="s">
        <v>39790</v>
      </c>
      <c r="C11770" s="6" t="s">
        <v>5654</v>
      </c>
      <c r="D11770" s="6" t="s">
        <v>19176</v>
      </c>
      <c r="E11770" s="6" t="s">
        <v>5893</v>
      </c>
      <c r="F11770" s="6" t="s">
        <v>39791</v>
      </c>
      <c r="G11770" s="6" t="s">
        <v>39792</v>
      </c>
      <c r="H11770" s="79">
        <v>72710.300730999996</v>
      </c>
    </row>
    <row r="11771" spans="1:8" x14ac:dyDescent="0.2">
      <c r="A11771" s="6">
        <v>30062855</v>
      </c>
      <c r="B11771" s="6" t="s">
        <v>39793</v>
      </c>
      <c r="C11771" s="6" t="s">
        <v>5654</v>
      </c>
      <c r="D11771" s="6" t="s">
        <v>19180</v>
      </c>
      <c r="E11771" s="6" t="s">
        <v>5893</v>
      </c>
      <c r="F11771" s="6" t="s">
        <v>39794</v>
      </c>
      <c r="G11771" s="6" t="s">
        <v>39795</v>
      </c>
      <c r="H11771" s="79">
        <v>72710.300730999996</v>
      </c>
    </row>
    <row r="11772" spans="1:8" x14ac:dyDescent="0.2">
      <c r="A11772" s="6">
        <v>30177623</v>
      </c>
      <c r="B11772" s="6" t="s">
        <v>39796</v>
      </c>
      <c r="C11772" s="6" t="s">
        <v>5929</v>
      </c>
      <c r="D11772" s="6" t="s">
        <v>28070</v>
      </c>
      <c r="E11772" s="6" t="s">
        <v>5638</v>
      </c>
      <c r="F11772" s="6" t="s">
        <v>39797</v>
      </c>
      <c r="G11772" s="6" t="s">
        <v>39798</v>
      </c>
      <c r="H11772" s="79">
        <v>72884.030589000002</v>
      </c>
    </row>
    <row r="11773" spans="1:8" x14ac:dyDescent="0.2">
      <c r="A11773" s="6">
        <v>30219416</v>
      </c>
      <c r="B11773" s="6" t="s">
        <v>39799</v>
      </c>
      <c r="C11773" s="6" t="s">
        <v>8723</v>
      </c>
      <c r="D11773" s="6" t="s">
        <v>6122</v>
      </c>
      <c r="E11773" s="6" t="s">
        <v>5638</v>
      </c>
      <c r="F11773" s="6" t="s">
        <v>39800</v>
      </c>
      <c r="G11773" s="6" t="s">
        <v>39801</v>
      </c>
      <c r="H11773" s="79">
        <v>73007.452093</v>
      </c>
    </row>
    <row r="11774" spans="1:8" x14ac:dyDescent="0.2">
      <c r="A11774" s="6">
        <v>30379634</v>
      </c>
      <c r="B11774" s="6" t="s">
        <v>39802</v>
      </c>
      <c r="C11774" s="6" t="s">
        <v>8727</v>
      </c>
      <c r="D11774" s="6" t="s">
        <v>6122</v>
      </c>
      <c r="E11774" s="6" t="s">
        <v>5638</v>
      </c>
      <c r="F11774" s="6" t="s">
        <v>39803</v>
      </c>
      <c r="G11774" s="6" t="s">
        <v>39804</v>
      </c>
      <c r="H11774" s="79">
        <v>73007.452093</v>
      </c>
    </row>
    <row r="11775" spans="1:8" x14ac:dyDescent="0.2">
      <c r="A11775" s="6">
        <v>30155468</v>
      </c>
      <c r="B11775" s="6" t="s">
        <v>39805</v>
      </c>
      <c r="C11775" s="6" t="s">
        <v>8731</v>
      </c>
      <c r="D11775" s="6" t="s">
        <v>6122</v>
      </c>
      <c r="E11775" s="6" t="s">
        <v>5638</v>
      </c>
      <c r="F11775" s="6" t="s">
        <v>39806</v>
      </c>
      <c r="G11775" s="6" t="s">
        <v>39807</v>
      </c>
      <c r="H11775" s="79">
        <v>73007.452093</v>
      </c>
    </row>
    <row r="11776" spans="1:8" x14ac:dyDescent="0.2">
      <c r="A11776" s="6">
        <v>30204791</v>
      </c>
      <c r="B11776" s="6" t="s">
        <v>39808</v>
      </c>
      <c r="C11776" s="6" t="s">
        <v>8735</v>
      </c>
      <c r="D11776" s="6" t="s">
        <v>6122</v>
      </c>
      <c r="E11776" s="6" t="s">
        <v>5638</v>
      </c>
      <c r="F11776" s="6" t="s">
        <v>39809</v>
      </c>
      <c r="G11776" s="6" t="s">
        <v>39810</v>
      </c>
      <c r="H11776" s="79">
        <v>73007.452093</v>
      </c>
    </row>
    <row r="11777" spans="1:8" x14ac:dyDescent="0.2">
      <c r="A11777" s="6">
        <v>30108318</v>
      </c>
      <c r="B11777" s="6" t="s">
        <v>39811</v>
      </c>
      <c r="C11777" s="6" t="s">
        <v>8739</v>
      </c>
      <c r="D11777" s="6" t="s">
        <v>6122</v>
      </c>
      <c r="E11777" s="6" t="s">
        <v>5638</v>
      </c>
      <c r="F11777" s="6" t="s">
        <v>39812</v>
      </c>
      <c r="G11777" s="6" t="s">
        <v>39813</v>
      </c>
      <c r="H11777" s="79">
        <v>73007.452093</v>
      </c>
    </row>
    <row r="11778" spans="1:8" x14ac:dyDescent="0.2">
      <c r="A11778" s="6">
        <v>30057825</v>
      </c>
      <c r="B11778" s="6" t="s">
        <v>39814</v>
      </c>
      <c r="C11778" s="6" t="s">
        <v>5909</v>
      </c>
      <c r="D11778" s="6" t="s">
        <v>19176</v>
      </c>
      <c r="E11778" s="6" t="s">
        <v>5893</v>
      </c>
      <c r="F11778" s="6" t="s">
        <v>39815</v>
      </c>
      <c r="G11778" s="6" t="s">
        <v>39816</v>
      </c>
      <c r="H11778" s="79">
        <v>73152.478241000004</v>
      </c>
    </row>
    <row r="11779" spans="1:8" x14ac:dyDescent="0.2">
      <c r="A11779" s="6">
        <v>30195348</v>
      </c>
      <c r="B11779" s="6" t="s">
        <v>39817</v>
      </c>
      <c r="C11779" s="6" t="s">
        <v>10859</v>
      </c>
      <c r="D11779" s="6" t="s">
        <v>17993</v>
      </c>
      <c r="E11779" s="6" t="s">
        <v>15819</v>
      </c>
      <c r="F11779" s="6" t="s">
        <v>39818</v>
      </c>
      <c r="G11779" s="6" t="s">
        <v>39819</v>
      </c>
      <c r="H11779" s="79">
        <v>73305.178719999996</v>
      </c>
    </row>
    <row r="11780" spans="1:8" x14ac:dyDescent="0.2">
      <c r="A11780" s="6">
        <v>30063178</v>
      </c>
      <c r="B11780" s="6" t="s">
        <v>39820</v>
      </c>
      <c r="C11780" s="6" t="s">
        <v>10859</v>
      </c>
      <c r="D11780" s="6" t="s">
        <v>17997</v>
      </c>
      <c r="E11780" s="6" t="s">
        <v>15819</v>
      </c>
      <c r="F11780" s="6" t="s">
        <v>39821</v>
      </c>
      <c r="G11780" s="6" t="s">
        <v>39822</v>
      </c>
      <c r="H11780" s="79">
        <v>73305.178719999996</v>
      </c>
    </row>
    <row r="11781" spans="1:8" x14ac:dyDescent="0.2">
      <c r="A11781" s="6">
        <v>30265779</v>
      </c>
      <c r="B11781" s="6" t="s">
        <v>39823</v>
      </c>
      <c r="C11781" s="6" t="s">
        <v>5714</v>
      </c>
      <c r="D11781" s="6" t="s">
        <v>28070</v>
      </c>
      <c r="E11781" s="6" t="s">
        <v>5638</v>
      </c>
      <c r="F11781" s="6" t="s">
        <v>39824</v>
      </c>
      <c r="G11781" s="6" t="s">
        <v>39825</v>
      </c>
      <c r="H11781" s="79">
        <v>73846.881211</v>
      </c>
    </row>
    <row r="11782" spans="1:8" x14ac:dyDescent="0.2">
      <c r="A11782" s="6">
        <v>30313738</v>
      </c>
      <c r="B11782" s="6" t="s">
        <v>39826</v>
      </c>
      <c r="C11782" s="6" t="s">
        <v>5718</v>
      </c>
      <c r="D11782" s="6" t="s">
        <v>28070</v>
      </c>
      <c r="E11782" s="6" t="s">
        <v>5638</v>
      </c>
      <c r="F11782" s="6" t="s">
        <v>39827</v>
      </c>
      <c r="G11782" s="6" t="s">
        <v>39828</v>
      </c>
      <c r="H11782" s="79">
        <v>73846.881211</v>
      </c>
    </row>
    <row r="11783" spans="1:8" x14ac:dyDescent="0.2">
      <c r="A11783" s="6">
        <v>30173384</v>
      </c>
      <c r="B11783" s="6" t="s">
        <v>39829</v>
      </c>
      <c r="C11783" s="6" t="s">
        <v>5722</v>
      </c>
      <c r="D11783" s="6" t="s">
        <v>28070</v>
      </c>
      <c r="E11783" s="6" t="s">
        <v>5638</v>
      </c>
      <c r="F11783" s="6" t="s">
        <v>39830</v>
      </c>
      <c r="G11783" s="6" t="s">
        <v>39831</v>
      </c>
      <c r="H11783" s="79">
        <v>73846.881211</v>
      </c>
    </row>
    <row r="11784" spans="1:8" x14ac:dyDescent="0.2">
      <c r="A11784" s="6">
        <v>30354263</v>
      </c>
      <c r="B11784" s="6" t="s">
        <v>39832</v>
      </c>
      <c r="C11784" s="6" t="s">
        <v>5725</v>
      </c>
      <c r="D11784" s="6" t="s">
        <v>28070</v>
      </c>
      <c r="E11784" s="6" t="s">
        <v>5638</v>
      </c>
      <c r="F11784" s="6" t="s">
        <v>39833</v>
      </c>
      <c r="G11784" s="6" t="s">
        <v>39834</v>
      </c>
      <c r="H11784" s="79">
        <v>73846.881211</v>
      </c>
    </row>
    <row r="11785" spans="1:8" x14ac:dyDescent="0.2">
      <c r="A11785" s="6">
        <v>30174015</v>
      </c>
      <c r="B11785" s="6" t="s">
        <v>39835</v>
      </c>
      <c r="C11785" s="6" t="s">
        <v>8077</v>
      </c>
      <c r="D11785" s="6" t="s">
        <v>18868</v>
      </c>
      <c r="E11785" s="6" t="s">
        <v>5638</v>
      </c>
      <c r="F11785" s="6" t="s">
        <v>39836</v>
      </c>
      <c r="G11785" s="6" t="s">
        <v>39837</v>
      </c>
      <c r="H11785" s="79">
        <v>73890.364700000006</v>
      </c>
    </row>
    <row r="11786" spans="1:8" x14ac:dyDescent="0.2">
      <c r="A11786" s="6">
        <v>30016132</v>
      </c>
      <c r="B11786" s="6" t="s">
        <v>39838</v>
      </c>
      <c r="C11786" s="6" t="s">
        <v>5989</v>
      </c>
      <c r="D11786" s="6" t="s">
        <v>17969</v>
      </c>
      <c r="E11786" s="6" t="s">
        <v>5893</v>
      </c>
      <c r="F11786" s="6" t="s">
        <v>39839</v>
      </c>
      <c r="G11786" s="6" t="s">
        <v>39840</v>
      </c>
      <c r="H11786" s="79">
        <v>73890.364700000006</v>
      </c>
    </row>
    <row r="11787" spans="1:8" x14ac:dyDescent="0.2">
      <c r="A11787" s="6">
        <v>30275469</v>
      </c>
      <c r="B11787" s="6" t="s">
        <v>39841</v>
      </c>
      <c r="C11787" s="6" t="s">
        <v>5993</v>
      </c>
      <c r="D11787" s="6" t="s">
        <v>17969</v>
      </c>
      <c r="E11787" s="6" t="s">
        <v>5893</v>
      </c>
      <c r="F11787" s="6" t="s">
        <v>39842</v>
      </c>
      <c r="G11787" s="6" t="s">
        <v>39843</v>
      </c>
      <c r="H11787" s="79">
        <v>73890.364700000006</v>
      </c>
    </row>
    <row r="11788" spans="1:8" x14ac:dyDescent="0.2">
      <c r="A11788" s="6">
        <v>30335037</v>
      </c>
      <c r="B11788" s="6" t="s">
        <v>39844</v>
      </c>
      <c r="C11788" s="6" t="s">
        <v>5989</v>
      </c>
      <c r="D11788" s="6" t="s">
        <v>17973</v>
      </c>
      <c r="E11788" s="6" t="s">
        <v>5893</v>
      </c>
      <c r="F11788" s="6" t="s">
        <v>39845</v>
      </c>
      <c r="G11788" s="6" t="s">
        <v>39846</v>
      </c>
      <c r="H11788" s="79">
        <v>73890.364700000006</v>
      </c>
    </row>
    <row r="11789" spans="1:8" x14ac:dyDescent="0.2">
      <c r="A11789" s="6">
        <v>30305878</v>
      </c>
      <c r="B11789" s="6" t="s">
        <v>39847</v>
      </c>
      <c r="C11789" s="6" t="s">
        <v>5993</v>
      </c>
      <c r="D11789" s="6" t="s">
        <v>17973</v>
      </c>
      <c r="E11789" s="6" t="s">
        <v>5893</v>
      </c>
      <c r="F11789" s="6" t="s">
        <v>39848</v>
      </c>
      <c r="G11789" s="6" t="s">
        <v>39849</v>
      </c>
      <c r="H11789" s="79">
        <v>73890.364700000006</v>
      </c>
    </row>
    <row r="11790" spans="1:8" x14ac:dyDescent="0.2">
      <c r="A11790" s="6">
        <v>30057098</v>
      </c>
      <c r="B11790" s="6" t="s">
        <v>39850</v>
      </c>
      <c r="C11790" s="6" t="s">
        <v>5905</v>
      </c>
      <c r="D11790" s="6" t="s">
        <v>18870</v>
      </c>
      <c r="E11790" s="6" t="s">
        <v>5638</v>
      </c>
      <c r="F11790" s="6" t="s">
        <v>39851</v>
      </c>
      <c r="G11790" s="6" t="s">
        <v>39852</v>
      </c>
      <c r="H11790" s="79">
        <v>74092.656677000006</v>
      </c>
    </row>
    <row r="11791" spans="1:8" x14ac:dyDescent="0.2">
      <c r="A11791" s="6">
        <v>30258804</v>
      </c>
      <c r="B11791" s="6" t="s">
        <v>39853</v>
      </c>
      <c r="C11791" s="6" t="s">
        <v>5905</v>
      </c>
      <c r="D11791" s="6" t="s">
        <v>18874</v>
      </c>
      <c r="E11791" s="6" t="s">
        <v>5638</v>
      </c>
      <c r="F11791" s="6" t="s">
        <v>39854</v>
      </c>
      <c r="G11791" s="6" t="s">
        <v>39855</v>
      </c>
      <c r="H11791" s="79">
        <v>74092.656677000006</v>
      </c>
    </row>
    <row r="11792" spans="1:8" x14ac:dyDescent="0.2">
      <c r="A11792" s="6">
        <v>30109652</v>
      </c>
      <c r="B11792" s="6" t="s">
        <v>39856</v>
      </c>
      <c r="C11792" s="6" t="s">
        <v>8065</v>
      </c>
      <c r="D11792" s="6" t="s">
        <v>18868</v>
      </c>
      <c r="E11792" s="6" t="s">
        <v>5638</v>
      </c>
      <c r="F11792" s="6" t="s">
        <v>39857</v>
      </c>
      <c r="G11792" s="6" t="s">
        <v>39858</v>
      </c>
      <c r="H11792" s="79">
        <v>74181.329257000005</v>
      </c>
    </row>
    <row r="11793" spans="1:8" x14ac:dyDescent="0.2">
      <c r="A11793" s="6">
        <v>30133855</v>
      </c>
      <c r="B11793" s="6" t="s">
        <v>39859</v>
      </c>
      <c r="C11793" s="6" t="s">
        <v>5925</v>
      </c>
      <c r="D11793" s="6" t="s">
        <v>18870</v>
      </c>
      <c r="E11793" s="6" t="s">
        <v>5638</v>
      </c>
      <c r="F11793" s="6" t="s">
        <v>39860</v>
      </c>
      <c r="G11793" s="6" t="s">
        <v>39861</v>
      </c>
      <c r="H11793" s="79">
        <v>74208.990724999996</v>
      </c>
    </row>
    <row r="11794" spans="1:8" x14ac:dyDescent="0.2">
      <c r="A11794" s="6">
        <v>30196274</v>
      </c>
      <c r="B11794" s="6" t="s">
        <v>39862</v>
      </c>
      <c r="C11794" s="6" t="s">
        <v>5925</v>
      </c>
      <c r="D11794" s="6" t="s">
        <v>18874</v>
      </c>
      <c r="E11794" s="6" t="s">
        <v>5638</v>
      </c>
      <c r="F11794" s="6" t="s">
        <v>39863</v>
      </c>
      <c r="G11794" s="6" t="s">
        <v>39864</v>
      </c>
      <c r="H11794" s="79">
        <v>74208.990724999996</v>
      </c>
    </row>
    <row r="11795" spans="1:8" x14ac:dyDescent="0.2">
      <c r="A11795" s="6">
        <v>30052196</v>
      </c>
      <c r="B11795" s="6" t="s">
        <v>4905</v>
      </c>
      <c r="C11795" s="6" t="s">
        <v>5783</v>
      </c>
      <c r="D11795" s="6" t="s">
        <v>18868</v>
      </c>
      <c r="E11795" s="6" t="s">
        <v>5638</v>
      </c>
      <c r="F11795" s="6" t="s">
        <v>4901</v>
      </c>
      <c r="G11795" s="6" t="s">
        <v>4902</v>
      </c>
      <c r="H11795" s="79">
        <v>74451.143284000005</v>
      </c>
    </row>
    <row r="11796" spans="1:8" x14ac:dyDescent="0.2">
      <c r="A11796" s="6">
        <v>30333883</v>
      </c>
      <c r="B11796" s="6" t="s">
        <v>39865</v>
      </c>
      <c r="C11796" s="6" t="s">
        <v>5957</v>
      </c>
      <c r="D11796" s="6" t="s">
        <v>17973</v>
      </c>
      <c r="E11796" s="6" t="s">
        <v>5893</v>
      </c>
      <c r="F11796" s="6" t="s">
        <v>39866</v>
      </c>
      <c r="G11796" s="6" t="s">
        <v>39867</v>
      </c>
      <c r="H11796" s="79">
        <v>74451.143284000005</v>
      </c>
    </row>
    <row r="11797" spans="1:8" x14ac:dyDescent="0.2">
      <c r="A11797" s="6">
        <v>30156597</v>
      </c>
      <c r="B11797" s="6" t="s">
        <v>39868</v>
      </c>
      <c r="C11797" s="6" t="s">
        <v>8069</v>
      </c>
      <c r="D11797" s="6" t="s">
        <v>18868</v>
      </c>
      <c r="E11797" s="6" t="s">
        <v>5638</v>
      </c>
      <c r="F11797" s="6" t="s">
        <v>39869</v>
      </c>
      <c r="G11797" s="6" t="s">
        <v>39870</v>
      </c>
      <c r="H11797" s="79">
        <v>74606.417686999994</v>
      </c>
    </row>
    <row r="11798" spans="1:8" x14ac:dyDescent="0.2">
      <c r="A11798" s="6">
        <v>30109524</v>
      </c>
      <c r="B11798" s="6" t="s">
        <v>39871</v>
      </c>
      <c r="C11798" s="6" t="s">
        <v>6005</v>
      </c>
      <c r="D11798" s="6" t="s">
        <v>18870</v>
      </c>
      <c r="E11798" s="6" t="s">
        <v>5638</v>
      </c>
      <c r="F11798" s="6" t="s">
        <v>39872</v>
      </c>
      <c r="G11798" s="6" t="s">
        <v>39873</v>
      </c>
      <c r="H11798" s="79">
        <v>74926.817309000005</v>
      </c>
    </row>
    <row r="11799" spans="1:8" x14ac:dyDescent="0.2">
      <c r="A11799" s="6">
        <v>30336858</v>
      </c>
      <c r="B11799" s="6" t="s">
        <v>39874</v>
      </c>
      <c r="C11799" s="6" t="s">
        <v>9189</v>
      </c>
      <c r="D11799" s="6" t="s">
        <v>17993</v>
      </c>
      <c r="E11799" s="6" t="s">
        <v>15819</v>
      </c>
      <c r="F11799" s="6" t="s">
        <v>39875</v>
      </c>
      <c r="G11799" s="6" t="s">
        <v>39876</v>
      </c>
      <c r="H11799" s="79">
        <v>74969.510838999995</v>
      </c>
    </row>
    <row r="11800" spans="1:8" x14ac:dyDescent="0.2">
      <c r="A11800" s="6">
        <v>30003486</v>
      </c>
      <c r="B11800" s="6" t="s">
        <v>39877</v>
      </c>
      <c r="C11800" s="6" t="s">
        <v>9189</v>
      </c>
      <c r="D11800" s="6" t="s">
        <v>17997</v>
      </c>
      <c r="E11800" s="6" t="s">
        <v>15819</v>
      </c>
      <c r="F11800" s="6" t="s">
        <v>39878</v>
      </c>
      <c r="G11800" s="6" t="s">
        <v>39879</v>
      </c>
      <c r="H11800" s="79">
        <v>74969.510838999995</v>
      </c>
    </row>
    <row r="11801" spans="1:8" x14ac:dyDescent="0.2">
      <c r="A11801" s="6">
        <v>30354376</v>
      </c>
      <c r="B11801" s="6" t="s">
        <v>39880</v>
      </c>
      <c r="C11801" s="6" t="s">
        <v>6174</v>
      </c>
      <c r="D11801" s="6" t="s">
        <v>28070</v>
      </c>
      <c r="E11801" s="6" t="s">
        <v>5638</v>
      </c>
      <c r="F11801" s="6" t="s">
        <v>39881</v>
      </c>
      <c r="G11801" s="6" t="s">
        <v>39882</v>
      </c>
      <c r="H11801" s="79">
        <v>74969.510838999995</v>
      </c>
    </row>
    <row r="11802" spans="1:8" x14ac:dyDescent="0.2">
      <c r="A11802" s="6">
        <v>30053881</v>
      </c>
      <c r="B11802" s="6" t="s">
        <v>39883</v>
      </c>
      <c r="C11802" s="6" t="s">
        <v>7379</v>
      </c>
      <c r="D11802" s="6" t="s">
        <v>17993</v>
      </c>
      <c r="E11802" s="6" t="s">
        <v>15819</v>
      </c>
      <c r="F11802" s="6" t="s">
        <v>39884</v>
      </c>
      <c r="G11802" s="6" t="s">
        <v>39885</v>
      </c>
      <c r="H11802" s="79">
        <v>75091.367515000005</v>
      </c>
    </row>
    <row r="11803" spans="1:8" x14ac:dyDescent="0.2">
      <c r="A11803" s="6">
        <v>30229942</v>
      </c>
      <c r="B11803" s="6" t="s">
        <v>39886</v>
      </c>
      <c r="C11803" s="6" t="s">
        <v>7383</v>
      </c>
      <c r="D11803" s="6" t="s">
        <v>17993</v>
      </c>
      <c r="E11803" s="6" t="s">
        <v>15819</v>
      </c>
      <c r="F11803" s="6" t="s">
        <v>39887</v>
      </c>
      <c r="G11803" s="6" t="s">
        <v>39888</v>
      </c>
      <c r="H11803" s="79">
        <v>75091.367515000005</v>
      </c>
    </row>
    <row r="11804" spans="1:8" x14ac:dyDescent="0.2">
      <c r="A11804" s="6">
        <v>30056946</v>
      </c>
      <c r="B11804" s="6" t="s">
        <v>39889</v>
      </c>
      <c r="C11804" s="6" t="s">
        <v>7387</v>
      </c>
      <c r="D11804" s="6" t="s">
        <v>17993</v>
      </c>
      <c r="E11804" s="6" t="s">
        <v>15819</v>
      </c>
      <c r="F11804" s="6" t="s">
        <v>39890</v>
      </c>
      <c r="G11804" s="6" t="s">
        <v>39891</v>
      </c>
      <c r="H11804" s="79">
        <v>75091.367515000005</v>
      </c>
    </row>
    <row r="11805" spans="1:8" x14ac:dyDescent="0.2">
      <c r="A11805" s="6">
        <v>30363407</v>
      </c>
      <c r="B11805" s="6" t="s">
        <v>39892</v>
      </c>
      <c r="C11805" s="6" t="s">
        <v>7379</v>
      </c>
      <c r="D11805" s="6" t="s">
        <v>17997</v>
      </c>
      <c r="E11805" s="6" t="s">
        <v>15819</v>
      </c>
      <c r="F11805" s="6" t="s">
        <v>39893</v>
      </c>
      <c r="G11805" s="6" t="s">
        <v>39894</v>
      </c>
      <c r="H11805" s="79">
        <v>75091.367515000005</v>
      </c>
    </row>
    <row r="11806" spans="1:8" x14ac:dyDescent="0.2">
      <c r="A11806" s="6">
        <v>30189361</v>
      </c>
      <c r="B11806" s="6" t="s">
        <v>39895</v>
      </c>
      <c r="C11806" s="6" t="s">
        <v>7383</v>
      </c>
      <c r="D11806" s="6" t="s">
        <v>17997</v>
      </c>
      <c r="E11806" s="6" t="s">
        <v>15819</v>
      </c>
      <c r="F11806" s="6" t="s">
        <v>39896</v>
      </c>
      <c r="G11806" s="6" t="s">
        <v>39897</v>
      </c>
      <c r="H11806" s="79">
        <v>75091.367515000005</v>
      </c>
    </row>
    <row r="11807" spans="1:8" x14ac:dyDescent="0.2">
      <c r="A11807" s="6">
        <v>30339272</v>
      </c>
      <c r="B11807" s="6" t="s">
        <v>39898</v>
      </c>
      <c r="C11807" s="6" t="s">
        <v>6871</v>
      </c>
      <c r="D11807" s="6" t="s">
        <v>18868</v>
      </c>
      <c r="E11807" s="6" t="s">
        <v>5638</v>
      </c>
      <c r="F11807" s="6" t="s">
        <v>39899</v>
      </c>
      <c r="G11807" s="6" t="s">
        <v>39900</v>
      </c>
      <c r="H11807" s="79">
        <v>75472.747434000004</v>
      </c>
    </row>
    <row r="11808" spans="1:8" x14ac:dyDescent="0.2">
      <c r="A11808" s="6">
        <v>30115520</v>
      </c>
      <c r="B11808" s="6" t="s">
        <v>39901</v>
      </c>
      <c r="C11808" s="6" t="s">
        <v>6875</v>
      </c>
      <c r="D11808" s="6" t="s">
        <v>18868</v>
      </c>
      <c r="E11808" s="6" t="s">
        <v>5638</v>
      </c>
      <c r="F11808" s="6" t="s">
        <v>39902</v>
      </c>
      <c r="G11808" s="6" t="s">
        <v>39903</v>
      </c>
      <c r="H11808" s="79">
        <v>75472.747434000004</v>
      </c>
    </row>
    <row r="11809" spans="1:8" x14ac:dyDescent="0.2">
      <c r="A11809" s="6">
        <v>30414316</v>
      </c>
      <c r="B11809" s="6" t="s">
        <v>39904</v>
      </c>
      <c r="C11809" s="6" t="s">
        <v>8197</v>
      </c>
      <c r="D11809" s="6" t="s">
        <v>18868</v>
      </c>
      <c r="E11809" s="6" t="s">
        <v>5638</v>
      </c>
      <c r="F11809" s="6" t="s">
        <v>39905</v>
      </c>
      <c r="G11809" s="6" t="s">
        <v>39906</v>
      </c>
      <c r="H11809" s="79">
        <v>75472.747434000004</v>
      </c>
    </row>
    <row r="11810" spans="1:8" x14ac:dyDescent="0.2">
      <c r="A11810" s="6">
        <v>30189830</v>
      </c>
      <c r="B11810" s="6" t="s">
        <v>39907</v>
      </c>
      <c r="C11810" s="6" t="s">
        <v>5965</v>
      </c>
      <c r="D11810" s="6" t="s">
        <v>18870</v>
      </c>
      <c r="E11810" s="6" t="s">
        <v>5638</v>
      </c>
      <c r="F11810" s="6" t="s">
        <v>39908</v>
      </c>
      <c r="G11810" s="6" t="s">
        <v>39909</v>
      </c>
      <c r="H11810" s="79">
        <v>75960.414567</v>
      </c>
    </row>
    <row r="11811" spans="1:8" x14ac:dyDescent="0.2">
      <c r="A11811" s="6">
        <v>30277268</v>
      </c>
      <c r="B11811" s="6" t="s">
        <v>39910</v>
      </c>
      <c r="C11811" s="6" t="s">
        <v>5965</v>
      </c>
      <c r="D11811" s="6" t="s">
        <v>18874</v>
      </c>
      <c r="E11811" s="6" t="s">
        <v>5638</v>
      </c>
      <c r="F11811" s="6" t="s">
        <v>39911</v>
      </c>
      <c r="G11811" s="6" t="s">
        <v>39912</v>
      </c>
      <c r="H11811" s="79">
        <v>75960.414567</v>
      </c>
    </row>
    <row r="11812" spans="1:8" x14ac:dyDescent="0.2">
      <c r="A11812" s="6">
        <v>30312442</v>
      </c>
      <c r="B11812" s="6" t="s">
        <v>39913</v>
      </c>
      <c r="C11812" s="6" t="s">
        <v>5913</v>
      </c>
      <c r="D11812" s="6" t="s">
        <v>19176</v>
      </c>
      <c r="E11812" s="6" t="s">
        <v>5893</v>
      </c>
      <c r="F11812" s="6" t="s">
        <v>39914</v>
      </c>
      <c r="G11812" s="6" t="s">
        <v>39915</v>
      </c>
      <c r="H11812" s="79">
        <v>76803.965458999999</v>
      </c>
    </row>
    <row r="11813" spans="1:8" x14ac:dyDescent="0.2">
      <c r="A11813" s="6">
        <v>30290264</v>
      </c>
      <c r="B11813" s="6" t="s">
        <v>39916</v>
      </c>
      <c r="C11813" s="6" t="s">
        <v>5913</v>
      </c>
      <c r="D11813" s="6" t="s">
        <v>19180</v>
      </c>
      <c r="E11813" s="6" t="s">
        <v>5893</v>
      </c>
      <c r="F11813" s="6" t="s">
        <v>39917</v>
      </c>
      <c r="G11813" s="6" t="s">
        <v>39918</v>
      </c>
      <c r="H11813" s="79">
        <v>76803.965458999999</v>
      </c>
    </row>
    <row r="11814" spans="1:8" x14ac:dyDescent="0.2">
      <c r="A11814" s="6">
        <v>30318944</v>
      </c>
      <c r="B11814" s="6" t="s">
        <v>39919</v>
      </c>
      <c r="C11814" s="6" t="s">
        <v>7350</v>
      </c>
      <c r="D11814" s="6" t="s">
        <v>17993</v>
      </c>
      <c r="E11814" s="6" t="s">
        <v>15819</v>
      </c>
      <c r="F11814" s="6" t="s">
        <v>39920</v>
      </c>
      <c r="G11814" s="6" t="s">
        <v>39921</v>
      </c>
      <c r="H11814" s="79">
        <v>77472.104435999994</v>
      </c>
    </row>
    <row r="11815" spans="1:8" x14ac:dyDescent="0.2">
      <c r="A11815" s="6">
        <v>30036239</v>
      </c>
      <c r="B11815" s="6" t="s">
        <v>39922</v>
      </c>
      <c r="C11815" s="6" t="s">
        <v>7355</v>
      </c>
      <c r="D11815" s="6" t="s">
        <v>17993</v>
      </c>
      <c r="E11815" s="6" t="s">
        <v>15819</v>
      </c>
      <c r="F11815" s="6" t="s">
        <v>39923</v>
      </c>
      <c r="G11815" s="6" t="s">
        <v>39924</v>
      </c>
      <c r="H11815" s="79">
        <v>77472.104435999994</v>
      </c>
    </row>
    <row r="11816" spans="1:8" x14ac:dyDescent="0.2">
      <c r="A11816" s="6">
        <v>30247487</v>
      </c>
      <c r="B11816" s="6" t="s">
        <v>39925</v>
      </c>
      <c r="C11816" s="6" t="s">
        <v>7359</v>
      </c>
      <c r="D11816" s="6" t="s">
        <v>17993</v>
      </c>
      <c r="E11816" s="6" t="s">
        <v>15819</v>
      </c>
      <c r="F11816" s="6" t="s">
        <v>39926</v>
      </c>
      <c r="G11816" s="6" t="s">
        <v>39927</v>
      </c>
      <c r="H11816" s="79">
        <v>77472.104435999994</v>
      </c>
    </row>
    <row r="11817" spans="1:8" x14ac:dyDescent="0.2">
      <c r="A11817" s="6">
        <v>30180781</v>
      </c>
      <c r="B11817" s="6" t="s">
        <v>39928</v>
      </c>
      <c r="C11817" s="6" t="s">
        <v>7350</v>
      </c>
      <c r="D11817" s="6" t="s">
        <v>17997</v>
      </c>
      <c r="E11817" s="6" t="s">
        <v>15819</v>
      </c>
      <c r="F11817" s="6" t="s">
        <v>39929</v>
      </c>
      <c r="G11817" s="6" t="s">
        <v>39930</v>
      </c>
      <c r="H11817" s="79">
        <v>77472.104435999994</v>
      </c>
    </row>
    <row r="11818" spans="1:8" x14ac:dyDescent="0.2">
      <c r="A11818" s="6">
        <v>30089948</v>
      </c>
      <c r="B11818" s="6" t="s">
        <v>39931</v>
      </c>
      <c r="C11818" s="6" t="s">
        <v>7355</v>
      </c>
      <c r="D11818" s="6" t="s">
        <v>17997</v>
      </c>
      <c r="E11818" s="6" t="s">
        <v>15819</v>
      </c>
      <c r="F11818" s="6" t="s">
        <v>39932</v>
      </c>
      <c r="G11818" s="6" t="s">
        <v>39933</v>
      </c>
      <c r="H11818" s="79">
        <v>77472.104435999994</v>
      </c>
    </row>
    <row r="11819" spans="1:8" x14ac:dyDescent="0.2">
      <c r="A11819" s="6">
        <v>30202578</v>
      </c>
      <c r="B11819" s="6" t="s">
        <v>39934</v>
      </c>
      <c r="C11819" s="6" t="s">
        <v>7359</v>
      </c>
      <c r="D11819" s="6" t="s">
        <v>17997</v>
      </c>
      <c r="E11819" s="6" t="s">
        <v>15819</v>
      </c>
      <c r="F11819" s="6" t="s">
        <v>39935</v>
      </c>
      <c r="G11819" s="6" t="s">
        <v>39936</v>
      </c>
      <c r="H11819" s="79">
        <v>77472.104435999994</v>
      </c>
    </row>
    <row r="11820" spans="1:8" x14ac:dyDescent="0.2">
      <c r="A11820" s="6">
        <v>30246136</v>
      </c>
      <c r="B11820" s="6" t="s">
        <v>39937</v>
      </c>
      <c r="C11820" s="6" t="s">
        <v>5957</v>
      </c>
      <c r="D11820" s="6" t="s">
        <v>18868</v>
      </c>
      <c r="E11820" s="6" t="s">
        <v>5638</v>
      </c>
      <c r="F11820" s="6" t="s">
        <v>39938</v>
      </c>
      <c r="G11820" s="6" t="s">
        <v>39939</v>
      </c>
      <c r="H11820" s="79">
        <v>77524.319600999996</v>
      </c>
    </row>
    <row r="11821" spans="1:8" x14ac:dyDescent="0.2">
      <c r="A11821" s="6">
        <v>30368535</v>
      </c>
      <c r="B11821" s="6" t="s">
        <v>39940</v>
      </c>
      <c r="C11821" s="6" t="s">
        <v>5961</v>
      </c>
      <c r="D11821" s="6" t="s">
        <v>18868</v>
      </c>
      <c r="E11821" s="6" t="s">
        <v>5638</v>
      </c>
      <c r="F11821" s="6" t="s">
        <v>39941</v>
      </c>
      <c r="G11821" s="6" t="s">
        <v>39942</v>
      </c>
      <c r="H11821" s="79">
        <v>77524.319600999996</v>
      </c>
    </row>
    <row r="11822" spans="1:8" x14ac:dyDescent="0.2">
      <c r="A11822" s="6">
        <v>30171167</v>
      </c>
      <c r="B11822" s="6" t="s">
        <v>39943</v>
      </c>
      <c r="C11822" s="6" t="s">
        <v>6875</v>
      </c>
      <c r="D11822" s="6" t="s">
        <v>18870</v>
      </c>
      <c r="E11822" s="6" t="s">
        <v>5638</v>
      </c>
      <c r="F11822" s="6" t="s">
        <v>39944</v>
      </c>
      <c r="G11822" s="6" t="s">
        <v>39945</v>
      </c>
      <c r="H11822" s="79">
        <v>77720.353132999997</v>
      </c>
    </row>
    <row r="11823" spans="1:8" x14ac:dyDescent="0.2">
      <c r="A11823" s="6">
        <v>30452226</v>
      </c>
      <c r="B11823" s="6" t="s">
        <v>39946</v>
      </c>
      <c r="C11823" s="6" t="s">
        <v>6875</v>
      </c>
      <c r="D11823" s="6" t="s">
        <v>18874</v>
      </c>
      <c r="E11823" s="6" t="s">
        <v>5638</v>
      </c>
      <c r="F11823" s="6" t="s">
        <v>39947</v>
      </c>
      <c r="G11823" s="6" t="s">
        <v>39948</v>
      </c>
      <c r="H11823" s="79">
        <v>77720.353132999997</v>
      </c>
    </row>
    <row r="11824" spans="1:8" x14ac:dyDescent="0.2">
      <c r="A11824" s="6">
        <v>30080996</v>
      </c>
      <c r="B11824" s="6" t="s">
        <v>39949</v>
      </c>
      <c r="C11824" s="6" t="s">
        <v>5901</v>
      </c>
      <c r="D11824" s="6" t="s">
        <v>18874</v>
      </c>
      <c r="E11824" s="6" t="s">
        <v>5638</v>
      </c>
      <c r="F11824" s="6" t="s">
        <v>39950</v>
      </c>
      <c r="G11824" s="6" t="s">
        <v>39951</v>
      </c>
      <c r="H11824" s="79">
        <v>77792.425201000005</v>
      </c>
    </row>
    <row r="11825" spans="1:8" x14ac:dyDescent="0.2">
      <c r="A11825" s="6">
        <v>30064532</v>
      </c>
      <c r="B11825" s="6" t="s">
        <v>39952</v>
      </c>
      <c r="C11825" s="6" t="s">
        <v>5921</v>
      </c>
      <c r="D11825" s="6" t="s">
        <v>18868</v>
      </c>
      <c r="E11825" s="6" t="s">
        <v>5638</v>
      </c>
      <c r="F11825" s="6" t="s">
        <v>39953</v>
      </c>
      <c r="G11825" s="6" t="s">
        <v>39954</v>
      </c>
      <c r="H11825" s="79">
        <v>78146.661005000002</v>
      </c>
    </row>
    <row r="11826" spans="1:8" x14ac:dyDescent="0.2">
      <c r="A11826" s="6">
        <v>30089277</v>
      </c>
      <c r="B11826" s="6" t="s">
        <v>39955</v>
      </c>
      <c r="C11826" s="6" t="s">
        <v>5897</v>
      </c>
      <c r="D11826" s="6" t="s">
        <v>18870</v>
      </c>
      <c r="E11826" s="6" t="s">
        <v>5638</v>
      </c>
      <c r="F11826" s="6" t="s">
        <v>39956</v>
      </c>
      <c r="G11826" s="6" t="s">
        <v>39957</v>
      </c>
      <c r="H11826" s="79">
        <v>78164.033872999993</v>
      </c>
    </row>
    <row r="11827" spans="1:8" x14ac:dyDescent="0.2">
      <c r="A11827" s="6">
        <v>30038621</v>
      </c>
      <c r="B11827" s="6" t="s">
        <v>39958</v>
      </c>
      <c r="C11827" s="6" t="s">
        <v>5785</v>
      </c>
      <c r="D11827" s="6" t="s">
        <v>11588</v>
      </c>
      <c r="E11827" s="6" t="s">
        <v>5893</v>
      </c>
      <c r="F11827" s="6" t="s">
        <v>39959</v>
      </c>
      <c r="G11827" s="6" t="s">
        <v>39960</v>
      </c>
      <c r="H11827" s="79">
        <v>78273.635043999995</v>
      </c>
    </row>
    <row r="11828" spans="1:8" x14ac:dyDescent="0.2">
      <c r="A11828" s="6">
        <v>30059086</v>
      </c>
      <c r="B11828" s="6" t="s">
        <v>39961</v>
      </c>
      <c r="C11828" s="6" t="s">
        <v>8081</v>
      </c>
      <c r="D11828" s="6" t="s">
        <v>28070</v>
      </c>
      <c r="E11828" s="6" t="s">
        <v>5638</v>
      </c>
      <c r="F11828" s="6" t="s">
        <v>39962</v>
      </c>
      <c r="G11828" s="6" t="s">
        <v>39963</v>
      </c>
      <c r="H11828" s="79">
        <v>78288.679612000007</v>
      </c>
    </row>
    <row r="11829" spans="1:8" x14ac:dyDescent="0.2">
      <c r="A11829" s="6">
        <v>30321711</v>
      </c>
      <c r="B11829" s="6" t="s">
        <v>39964</v>
      </c>
      <c r="C11829" s="6" t="s">
        <v>5961</v>
      </c>
      <c r="D11829" s="6" t="s">
        <v>18870</v>
      </c>
      <c r="E11829" s="6" t="s">
        <v>5638</v>
      </c>
      <c r="F11829" s="6" t="s">
        <v>39965</v>
      </c>
      <c r="G11829" s="6" t="s">
        <v>39966</v>
      </c>
      <c r="H11829" s="79">
        <v>78465.559194000001</v>
      </c>
    </row>
    <row r="11830" spans="1:8" x14ac:dyDescent="0.2">
      <c r="A11830" s="6">
        <v>30007276</v>
      </c>
      <c r="B11830" s="6" t="s">
        <v>39967</v>
      </c>
      <c r="C11830" s="6" t="s">
        <v>5961</v>
      </c>
      <c r="D11830" s="6" t="s">
        <v>18874</v>
      </c>
      <c r="E11830" s="6" t="s">
        <v>5638</v>
      </c>
      <c r="F11830" s="6" t="s">
        <v>39968</v>
      </c>
      <c r="G11830" s="6" t="s">
        <v>39969</v>
      </c>
      <c r="H11830" s="79">
        <v>78465.559194000001</v>
      </c>
    </row>
    <row r="11831" spans="1:8" x14ac:dyDescent="0.2">
      <c r="A11831" s="6">
        <v>30383385</v>
      </c>
      <c r="B11831" s="6" t="s">
        <v>39970</v>
      </c>
      <c r="C11831" s="6" t="s">
        <v>8073</v>
      </c>
      <c r="D11831" s="6" t="s">
        <v>18868</v>
      </c>
      <c r="E11831" s="6" t="s">
        <v>5638</v>
      </c>
      <c r="F11831" s="6" t="s">
        <v>39971</v>
      </c>
      <c r="G11831" s="6" t="s">
        <v>39972</v>
      </c>
      <c r="H11831" s="79">
        <v>78934.719981000002</v>
      </c>
    </row>
    <row r="11832" spans="1:8" x14ac:dyDescent="0.2">
      <c r="A11832" s="6">
        <v>30011919</v>
      </c>
      <c r="B11832" s="6" t="s">
        <v>39973</v>
      </c>
      <c r="C11832" s="6" t="s">
        <v>7135</v>
      </c>
      <c r="D11832" s="6" t="s">
        <v>19180</v>
      </c>
      <c r="E11832" s="6" t="s">
        <v>5893</v>
      </c>
      <c r="F11832" s="6" t="s">
        <v>39974</v>
      </c>
      <c r="G11832" s="6" t="s">
        <v>39975</v>
      </c>
      <c r="H11832" s="79">
        <v>78993.050036000001</v>
      </c>
    </row>
    <row r="11833" spans="1:8" x14ac:dyDescent="0.2">
      <c r="A11833" s="6">
        <v>30112056</v>
      </c>
      <c r="B11833" s="6" t="s">
        <v>39976</v>
      </c>
      <c r="C11833" s="6" t="s">
        <v>7546</v>
      </c>
      <c r="D11833" s="6" t="s">
        <v>28070</v>
      </c>
      <c r="E11833" s="6" t="s">
        <v>5638</v>
      </c>
      <c r="F11833" s="6" t="s">
        <v>39977</v>
      </c>
      <c r="G11833" s="6" t="s">
        <v>39978</v>
      </c>
      <c r="H11833" s="79">
        <v>79418.469335000002</v>
      </c>
    </row>
    <row r="11834" spans="1:8" x14ac:dyDescent="0.2">
      <c r="A11834" s="6">
        <v>30056351</v>
      </c>
      <c r="B11834" s="6" t="s">
        <v>39979</v>
      </c>
      <c r="C11834" s="6" t="s">
        <v>7624</v>
      </c>
      <c r="D11834" s="6" t="s">
        <v>11449</v>
      </c>
      <c r="E11834" s="6" t="s">
        <v>5638</v>
      </c>
      <c r="F11834" s="6" t="s">
        <v>39980</v>
      </c>
      <c r="G11834" s="6" t="s">
        <v>39981</v>
      </c>
      <c r="H11834" s="79">
        <v>79501.289445999995</v>
      </c>
    </row>
    <row r="11835" spans="1:8" x14ac:dyDescent="0.2">
      <c r="A11835" s="6">
        <v>30266476</v>
      </c>
      <c r="B11835" s="6" t="s">
        <v>39982</v>
      </c>
      <c r="C11835" s="6" t="s">
        <v>7628</v>
      </c>
      <c r="D11835" s="6" t="s">
        <v>11449</v>
      </c>
      <c r="E11835" s="6" t="s">
        <v>5638</v>
      </c>
      <c r="F11835" s="6" t="s">
        <v>39983</v>
      </c>
      <c r="G11835" s="6" t="s">
        <v>39984</v>
      </c>
      <c r="H11835" s="79">
        <v>79501.289445999995</v>
      </c>
    </row>
    <row r="11836" spans="1:8" x14ac:dyDescent="0.2">
      <c r="A11836" s="6">
        <v>30367090</v>
      </c>
      <c r="B11836" s="6" t="s">
        <v>39985</v>
      </c>
      <c r="C11836" s="6" t="s">
        <v>7632</v>
      </c>
      <c r="D11836" s="6" t="s">
        <v>11449</v>
      </c>
      <c r="E11836" s="6" t="s">
        <v>5638</v>
      </c>
      <c r="F11836" s="6" t="s">
        <v>39986</v>
      </c>
      <c r="G11836" s="6" t="s">
        <v>39987</v>
      </c>
      <c r="H11836" s="79">
        <v>79501.289445999995</v>
      </c>
    </row>
    <row r="11837" spans="1:8" x14ac:dyDescent="0.2">
      <c r="A11837" s="6">
        <v>30397312</v>
      </c>
      <c r="B11837" s="6" t="s">
        <v>39988</v>
      </c>
      <c r="C11837" s="6" t="s">
        <v>7636</v>
      </c>
      <c r="D11837" s="6" t="s">
        <v>11449</v>
      </c>
      <c r="E11837" s="6" t="s">
        <v>5638</v>
      </c>
      <c r="F11837" s="6" t="s">
        <v>39989</v>
      </c>
      <c r="G11837" s="6" t="s">
        <v>39990</v>
      </c>
      <c r="H11837" s="79">
        <v>79501.289445999995</v>
      </c>
    </row>
    <row r="11838" spans="1:8" x14ac:dyDescent="0.2">
      <c r="A11838" s="6">
        <v>30356662</v>
      </c>
      <c r="B11838" s="6" t="s">
        <v>39991</v>
      </c>
      <c r="C11838" s="6" t="s">
        <v>7640</v>
      </c>
      <c r="D11838" s="6" t="s">
        <v>11449</v>
      </c>
      <c r="E11838" s="6" t="s">
        <v>5638</v>
      </c>
      <c r="F11838" s="6" t="s">
        <v>39992</v>
      </c>
      <c r="G11838" s="6" t="s">
        <v>39993</v>
      </c>
      <c r="H11838" s="79">
        <v>79501.289445999995</v>
      </c>
    </row>
    <row r="11839" spans="1:8" x14ac:dyDescent="0.2">
      <c r="A11839" s="6">
        <v>30234307</v>
      </c>
      <c r="B11839" s="6" t="s">
        <v>39994</v>
      </c>
      <c r="C11839" s="6" t="s">
        <v>5891</v>
      </c>
      <c r="D11839" s="6" t="s">
        <v>18874</v>
      </c>
      <c r="E11839" s="6" t="s">
        <v>5638</v>
      </c>
      <c r="F11839" s="6" t="s">
        <v>39995</v>
      </c>
      <c r="G11839" s="6" t="s">
        <v>39996</v>
      </c>
      <c r="H11839" s="79">
        <v>79508.390478999994</v>
      </c>
    </row>
    <row r="11840" spans="1:8" x14ac:dyDescent="0.2">
      <c r="A11840" s="6">
        <v>30178452</v>
      </c>
      <c r="B11840" s="6" t="s">
        <v>39997</v>
      </c>
      <c r="C11840" s="6" t="s">
        <v>5901</v>
      </c>
      <c r="D11840" s="6" t="s">
        <v>18870</v>
      </c>
      <c r="E11840" s="6" t="s">
        <v>5638</v>
      </c>
      <c r="F11840" s="6" t="s">
        <v>39998</v>
      </c>
      <c r="G11840" s="6" t="s">
        <v>39999</v>
      </c>
      <c r="H11840" s="79">
        <v>79714.961561000004</v>
      </c>
    </row>
    <row r="11841" spans="1:8" x14ac:dyDescent="0.2">
      <c r="A11841" s="6">
        <v>30226772</v>
      </c>
      <c r="B11841" s="6" t="s">
        <v>40000</v>
      </c>
      <c r="C11841" s="6" t="s">
        <v>5977</v>
      </c>
      <c r="D11841" s="6" t="s">
        <v>17969</v>
      </c>
      <c r="E11841" s="6" t="s">
        <v>5893</v>
      </c>
      <c r="F11841" s="6" t="s">
        <v>40001</v>
      </c>
      <c r="G11841" s="6" t="s">
        <v>40002</v>
      </c>
      <c r="H11841" s="79">
        <v>79770.034876999998</v>
      </c>
    </row>
    <row r="11842" spans="1:8" x14ac:dyDescent="0.2">
      <c r="A11842" s="6">
        <v>30102145</v>
      </c>
      <c r="B11842" s="6" t="s">
        <v>40003</v>
      </c>
      <c r="C11842" s="6" t="s">
        <v>5929</v>
      </c>
      <c r="D11842" s="6" t="s">
        <v>18870</v>
      </c>
      <c r="E11842" s="6" t="s">
        <v>5638</v>
      </c>
      <c r="F11842" s="6" t="s">
        <v>40004</v>
      </c>
      <c r="G11842" s="6" t="s">
        <v>40005</v>
      </c>
      <c r="H11842" s="79">
        <v>80077.885259999995</v>
      </c>
    </row>
    <row r="11843" spans="1:8" x14ac:dyDescent="0.2">
      <c r="A11843" s="6">
        <v>30416093</v>
      </c>
      <c r="B11843" s="6" t="s">
        <v>40006</v>
      </c>
      <c r="C11843" s="6" t="s">
        <v>5929</v>
      </c>
      <c r="D11843" s="6" t="s">
        <v>18874</v>
      </c>
      <c r="E11843" s="6" t="s">
        <v>5638</v>
      </c>
      <c r="F11843" s="6" t="s">
        <v>40007</v>
      </c>
      <c r="G11843" s="6" t="s">
        <v>40008</v>
      </c>
      <c r="H11843" s="79">
        <v>80077.885259999995</v>
      </c>
    </row>
    <row r="11844" spans="1:8" x14ac:dyDescent="0.2">
      <c r="A11844" s="6">
        <v>30134505</v>
      </c>
      <c r="B11844" s="6" t="s">
        <v>40009</v>
      </c>
      <c r="C11844" s="6" t="s">
        <v>5897</v>
      </c>
      <c r="D11844" s="6" t="s">
        <v>11449</v>
      </c>
      <c r="E11844" s="6" t="s">
        <v>5638</v>
      </c>
      <c r="F11844" s="6" t="s">
        <v>40010</v>
      </c>
      <c r="G11844" s="6" t="s">
        <v>40011</v>
      </c>
      <c r="H11844" s="79">
        <v>80122.459214999995</v>
      </c>
    </row>
    <row r="11845" spans="1:8" x14ac:dyDescent="0.2">
      <c r="A11845" s="6">
        <v>30210633</v>
      </c>
      <c r="B11845" s="6" t="s">
        <v>40012</v>
      </c>
      <c r="C11845" s="6" t="s">
        <v>5901</v>
      </c>
      <c r="D11845" s="6" t="s">
        <v>11449</v>
      </c>
      <c r="E11845" s="6" t="s">
        <v>5638</v>
      </c>
      <c r="F11845" s="6" t="s">
        <v>40013</v>
      </c>
      <c r="G11845" s="6" t="s">
        <v>40014</v>
      </c>
      <c r="H11845" s="79">
        <v>80122.459214999995</v>
      </c>
    </row>
    <row r="11846" spans="1:8" x14ac:dyDescent="0.2">
      <c r="A11846" s="6">
        <v>30186598</v>
      </c>
      <c r="B11846" s="6" t="s">
        <v>40015</v>
      </c>
      <c r="C11846" s="6" t="s">
        <v>5905</v>
      </c>
      <c r="D11846" s="6" t="s">
        <v>11449</v>
      </c>
      <c r="E11846" s="6" t="s">
        <v>5638</v>
      </c>
      <c r="F11846" s="6" t="s">
        <v>40016</v>
      </c>
      <c r="G11846" s="6" t="s">
        <v>40017</v>
      </c>
      <c r="H11846" s="79">
        <v>80122.459214999995</v>
      </c>
    </row>
    <row r="11847" spans="1:8" x14ac:dyDescent="0.2">
      <c r="A11847" s="6">
        <v>30095516</v>
      </c>
      <c r="B11847" s="6" t="s">
        <v>40018</v>
      </c>
      <c r="C11847" s="6" t="s">
        <v>5909</v>
      </c>
      <c r="D11847" s="6" t="s">
        <v>11449</v>
      </c>
      <c r="E11847" s="6" t="s">
        <v>5638</v>
      </c>
      <c r="F11847" s="6" t="s">
        <v>40019</v>
      </c>
      <c r="G11847" s="6" t="s">
        <v>40020</v>
      </c>
      <c r="H11847" s="79">
        <v>80122.459214999995</v>
      </c>
    </row>
    <row r="11848" spans="1:8" x14ac:dyDescent="0.2">
      <c r="A11848" s="6">
        <v>30019926</v>
      </c>
      <c r="B11848" s="6" t="s">
        <v>40021</v>
      </c>
      <c r="C11848" s="6" t="s">
        <v>5913</v>
      </c>
      <c r="D11848" s="6" t="s">
        <v>11449</v>
      </c>
      <c r="E11848" s="6" t="s">
        <v>5638</v>
      </c>
      <c r="F11848" s="6" t="s">
        <v>40022</v>
      </c>
      <c r="G11848" s="6" t="s">
        <v>40023</v>
      </c>
      <c r="H11848" s="79">
        <v>80122.459214999995</v>
      </c>
    </row>
    <row r="11849" spans="1:8" x14ac:dyDescent="0.2">
      <c r="A11849" s="6">
        <v>30043722</v>
      </c>
      <c r="B11849" s="6" t="s">
        <v>40024</v>
      </c>
      <c r="C11849" s="6" t="s">
        <v>5917</v>
      </c>
      <c r="D11849" s="6" t="s">
        <v>11449</v>
      </c>
      <c r="E11849" s="6" t="s">
        <v>5638</v>
      </c>
      <c r="F11849" s="6" t="s">
        <v>40025</v>
      </c>
      <c r="G11849" s="6" t="s">
        <v>40026</v>
      </c>
      <c r="H11849" s="79">
        <v>80122.459214999995</v>
      </c>
    </row>
    <row r="11850" spans="1:8" x14ac:dyDescent="0.2">
      <c r="A11850" s="6">
        <v>30003747</v>
      </c>
      <c r="B11850" s="6" t="s">
        <v>4335</v>
      </c>
      <c r="C11850" s="6" t="s">
        <v>5748</v>
      </c>
      <c r="D11850" s="6" t="s">
        <v>18868</v>
      </c>
      <c r="E11850" s="6" t="s">
        <v>5638</v>
      </c>
      <c r="F11850" s="6" t="s">
        <v>4331</v>
      </c>
      <c r="G11850" s="6" t="s">
        <v>4332</v>
      </c>
      <c r="H11850" s="79">
        <v>80280.167753000002</v>
      </c>
    </row>
    <row r="11851" spans="1:8" x14ac:dyDescent="0.2">
      <c r="A11851" s="6">
        <v>30123763</v>
      </c>
      <c r="B11851" s="6" t="s">
        <v>40027</v>
      </c>
      <c r="C11851" s="6" t="s">
        <v>5897</v>
      </c>
      <c r="D11851" s="6" t="s">
        <v>17969</v>
      </c>
      <c r="E11851" s="6" t="s">
        <v>5893</v>
      </c>
      <c r="F11851" s="6" t="s">
        <v>40028</v>
      </c>
      <c r="G11851" s="6" t="s">
        <v>40029</v>
      </c>
      <c r="H11851" s="79">
        <v>80280.167753000002</v>
      </c>
    </row>
    <row r="11852" spans="1:8" x14ac:dyDescent="0.2">
      <c r="A11852" s="6">
        <v>30300092</v>
      </c>
      <c r="B11852" s="6" t="s">
        <v>40030</v>
      </c>
      <c r="C11852" s="6" t="s">
        <v>5897</v>
      </c>
      <c r="D11852" s="6" t="s">
        <v>17973</v>
      </c>
      <c r="E11852" s="6" t="s">
        <v>5893</v>
      </c>
      <c r="F11852" s="6" t="s">
        <v>40031</v>
      </c>
      <c r="G11852" s="6" t="s">
        <v>40032</v>
      </c>
      <c r="H11852" s="79">
        <v>80280.167753000002</v>
      </c>
    </row>
    <row r="11853" spans="1:8" x14ac:dyDescent="0.2">
      <c r="A11853" s="6">
        <v>30274252</v>
      </c>
      <c r="B11853" s="6" t="s">
        <v>40033</v>
      </c>
      <c r="C11853" s="6" t="s">
        <v>5969</v>
      </c>
      <c r="D11853" s="6" t="s">
        <v>18868</v>
      </c>
      <c r="E11853" s="6" t="s">
        <v>5638</v>
      </c>
      <c r="F11853" s="6" t="s">
        <v>40034</v>
      </c>
      <c r="G11853" s="6" t="s">
        <v>40035</v>
      </c>
      <c r="H11853" s="79">
        <v>80410.509193999998</v>
      </c>
    </row>
    <row r="11854" spans="1:8" x14ac:dyDescent="0.2">
      <c r="A11854" s="6">
        <v>30139455</v>
      </c>
      <c r="B11854" s="6" t="s">
        <v>40036</v>
      </c>
      <c r="C11854" s="6" t="s">
        <v>7334</v>
      </c>
      <c r="D11854" s="6" t="s">
        <v>6122</v>
      </c>
      <c r="E11854" s="6" t="s">
        <v>5638</v>
      </c>
      <c r="F11854" s="6" t="s">
        <v>40037</v>
      </c>
      <c r="G11854" s="6" t="s">
        <v>40038</v>
      </c>
      <c r="H11854" s="79">
        <v>80941.165288999997</v>
      </c>
    </row>
    <row r="11855" spans="1:8" x14ac:dyDescent="0.2">
      <c r="A11855" s="6">
        <v>30384694</v>
      </c>
      <c r="B11855" s="6" t="s">
        <v>40039</v>
      </c>
      <c r="C11855" s="6" t="s">
        <v>7338</v>
      </c>
      <c r="D11855" s="6" t="s">
        <v>6122</v>
      </c>
      <c r="E11855" s="6" t="s">
        <v>5638</v>
      </c>
      <c r="F11855" s="6" t="s">
        <v>40040</v>
      </c>
      <c r="G11855" s="6" t="s">
        <v>40041</v>
      </c>
      <c r="H11855" s="79">
        <v>80941.165288999997</v>
      </c>
    </row>
    <row r="11856" spans="1:8" x14ac:dyDescent="0.2">
      <c r="A11856" s="6">
        <v>30077245</v>
      </c>
      <c r="B11856" s="6" t="s">
        <v>40042</v>
      </c>
      <c r="C11856" s="6" t="s">
        <v>7342</v>
      </c>
      <c r="D11856" s="6" t="s">
        <v>6122</v>
      </c>
      <c r="E11856" s="6" t="s">
        <v>5638</v>
      </c>
      <c r="F11856" s="6" t="s">
        <v>40043</v>
      </c>
      <c r="G11856" s="6" t="s">
        <v>40044</v>
      </c>
      <c r="H11856" s="79">
        <v>80941.165288999997</v>
      </c>
    </row>
    <row r="11857" spans="1:8" x14ac:dyDescent="0.2">
      <c r="A11857" s="6">
        <v>30287323</v>
      </c>
      <c r="B11857" s="6" t="s">
        <v>40045</v>
      </c>
      <c r="C11857" s="6" t="s">
        <v>7346</v>
      </c>
      <c r="D11857" s="6" t="s">
        <v>6122</v>
      </c>
      <c r="E11857" s="6" t="s">
        <v>5638</v>
      </c>
      <c r="F11857" s="6" t="s">
        <v>40046</v>
      </c>
      <c r="G11857" s="6" t="s">
        <v>40047</v>
      </c>
      <c r="H11857" s="79">
        <v>80941.165288999997</v>
      </c>
    </row>
    <row r="11858" spans="1:8" x14ac:dyDescent="0.2">
      <c r="A11858" s="6">
        <v>30061110</v>
      </c>
      <c r="B11858" s="6" t="s">
        <v>40048</v>
      </c>
      <c r="C11858" s="6" t="s">
        <v>10710</v>
      </c>
      <c r="D11858" s="6" t="s">
        <v>6122</v>
      </c>
      <c r="E11858" s="6" t="s">
        <v>5638</v>
      </c>
      <c r="F11858" s="6" t="s">
        <v>40049</v>
      </c>
      <c r="G11858" s="6" t="s">
        <v>40050</v>
      </c>
      <c r="H11858" s="79">
        <v>80941.165288999997</v>
      </c>
    </row>
    <row r="11859" spans="1:8" x14ac:dyDescent="0.2">
      <c r="A11859" s="6">
        <v>30205637</v>
      </c>
      <c r="B11859" s="6" t="s">
        <v>40051</v>
      </c>
      <c r="C11859" s="6" t="s">
        <v>8586</v>
      </c>
      <c r="D11859" s="6" t="s">
        <v>6122</v>
      </c>
      <c r="E11859" s="6" t="s">
        <v>5638</v>
      </c>
      <c r="F11859" s="6" t="s">
        <v>40052</v>
      </c>
      <c r="G11859" s="6" t="s">
        <v>40053</v>
      </c>
      <c r="H11859" s="79">
        <v>80941.165288999997</v>
      </c>
    </row>
    <row r="11860" spans="1:8" x14ac:dyDescent="0.2">
      <c r="A11860" s="6">
        <v>30105302</v>
      </c>
      <c r="B11860" s="6" t="s">
        <v>40054</v>
      </c>
      <c r="C11860" s="6" t="s">
        <v>8590</v>
      </c>
      <c r="D11860" s="6" t="s">
        <v>6122</v>
      </c>
      <c r="E11860" s="6" t="s">
        <v>5638</v>
      </c>
      <c r="F11860" s="6" t="s">
        <v>40055</v>
      </c>
      <c r="G11860" s="6" t="s">
        <v>40056</v>
      </c>
      <c r="H11860" s="79">
        <v>80941.165288999997</v>
      </c>
    </row>
    <row r="11861" spans="1:8" x14ac:dyDescent="0.2">
      <c r="A11861" s="6">
        <v>30345098</v>
      </c>
      <c r="B11861" s="6" t="s">
        <v>40057</v>
      </c>
      <c r="C11861" s="6" t="s">
        <v>8594</v>
      </c>
      <c r="D11861" s="6" t="s">
        <v>6122</v>
      </c>
      <c r="E11861" s="6" t="s">
        <v>5638</v>
      </c>
      <c r="F11861" s="6" t="s">
        <v>40058</v>
      </c>
      <c r="G11861" s="6" t="s">
        <v>40059</v>
      </c>
      <c r="H11861" s="79">
        <v>80941.165288999997</v>
      </c>
    </row>
    <row r="11862" spans="1:8" x14ac:dyDescent="0.2">
      <c r="A11862" s="6">
        <v>30141913</v>
      </c>
      <c r="B11862" s="6" t="s">
        <v>40060</v>
      </c>
      <c r="C11862" s="6" t="s">
        <v>5957</v>
      </c>
      <c r="D11862" s="6" t="s">
        <v>17969</v>
      </c>
      <c r="E11862" s="6" t="s">
        <v>5893</v>
      </c>
      <c r="F11862" s="6" t="s">
        <v>40061</v>
      </c>
      <c r="G11862" s="6" t="s">
        <v>40062</v>
      </c>
      <c r="H11862" s="79">
        <v>81211.947014000005</v>
      </c>
    </row>
    <row r="11863" spans="1:8" x14ac:dyDescent="0.2">
      <c r="A11863" s="6">
        <v>30261184</v>
      </c>
      <c r="B11863" s="6" t="s">
        <v>40063</v>
      </c>
      <c r="C11863" s="6" t="s">
        <v>6971</v>
      </c>
      <c r="D11863" s="6" t="s">
        <v>11449</v>
      </c>
      <c r="E11863" s="6" t="s">
        <v>5638</v>
      </c>
      <c r="F11863" s="6" t="s">
        <v>40064</v>
      </c>
      <c r="G11863" s="6" t="s">
        <v>40065</v>
      </c>
      <c r="H11863" s="79">
        <v>81506.331107000005</v>
      </c>
    </row>
    <row r="11864" spans="1:8" x14ac:dyDescent="0.2">
      <c r="A11864" s="6">
        <v>30213365</v>
      </c>
      <c r="B11864" s="6" t="s">
        <v>40066</v>
      </c>
      <c r="C11864" s="6" t="s">
        <v>6975</v>
      </c>
      <c r="D11864" s="6" t="s">
        <v>11449</v>
      </c>
      <c r="E11864" s="6" t="s">
        <v>5638</v>
      </c>
      <c r="F11864" s="6" t="s">
        <v>40067</v>
      </c>
      <c r="G11864" s="6" t="s">
        <v>40068</v>
      </c>
      <c r="H11864" s="79">
        <v>81506.331107000005</v>
      </c>
    </row>
    <row r="11865" spans="1:8" x14ac:dyDescent="0.2">
      <c r="A11865" s="6">
        <v>30320199</v>
      </c>
      <c r="B11865" s="6" t="s">
        <v>40069</v>
      </c>
      <c r="C11865" s="6" t="s">
        <v>6979</v>
      </c>
      <c r="D11865" s="6" t="s">
        <v>11449</v>
      </c>
      <c r="E11865" s="6" t="s">
        <v>5638</v>
      </c>
      <c r="F11865" s="6" t="s">
        <v>40070</v>
      </c>
      <c r="G11865" s="6" t="s">
        <v>40071</v>
      </c>
      <c r="H11865" s="79">
        <v>81506.331107000005</v>
      </c>
    </row>
    <row r="11866" spans="1:8" x14ac:dyDescent="0.2">
      <c r="A11866" s="6">
        <v>30261223</v>
      </c>
      <c r="B11866" s="6" t="s">
        <v>40072</v>
      </c>
      <c r="C11866" s="6" t="s">
        <v>7653</v>
      </c>
      <c r="D11866" s="6" t="s">
        <v>11449</v>
      </c>
      <c r="E11866" s="6" t="s">
        <v>5638</v>
      </c>
      <c r="F11866" s="6" t="s">
        <v>40073</v>
      </c>
      <c r="G11866" s="6" t="s">
        <v>40074</v>
      </c>
      <c r="H11866" s="79">
        <v>81506.331107000005</v>
      </c>
    </row>
    <row r="11867" spans="1:8" x14ac:dyDescent="0.2">
      <c r="A11867" s="6">
        <v>30235343</v>
      </c>
      <c r="B11867" s="6" t="s">
        <v>40075</v>
      </c>
      <c r="C11867" s="6" t="s">
        <v>7657</v>
      </c>
      <c r="D11867" s="6" t="s">
        <v>11449</v>
      </c>
      <c r="E11867" s="6" t="s">
        <v>5638</v>
      </c>
      <c r="F11867" s="6" t="s">
        <v>40076</v>
      </c>
      <c r="G11867" s="6" t="s">
        <v>40077</v>
      </c>
      <c r="H11867" s="79">
        <v>81506.331107000005</v>
      </c>
    </row>
    <row r="11868" spans="1:8" x14ac:dyDescent="0.2">
      <c r="A11868" s="6">
        <v>30307561</v>
      </c>
      <c r="B11868" s="6" t="s">
        <v>40078</v>
      </c>
      <c r="C11868" s="6" t="s">
        <v>6468</v>
      </c>
      <c r="D11868" s="6" t="s">
        <v>11449</v>
      </c>
      <c r="E11868" s="6" t="s">
        <v>5638</v>
      </c>
      <c r="F11868" s="6" t="s">
        <v>40079</v>
      </c>
      <c r="G11868" s="6" t="s">
        <v>40080</v>
      </c>
      <c r="H11868" s="79">
        <v>81506.331107000005</v>
      </c>
    </row>
    <row r="11869" spans="1:8" x14ac:dyDescent="0.2">
      <c r="A11869" s="6">
        <v>30203728</v>
      </c>
      <c r="B11869" s="6" t="s">
        <v>40081</v>
      </c>
      <c r="C11869" s="6" t="s">
        <v>6472</v>
      </c>
      <c r="D11869" s="6" t="s">
        <v>11449</v>
      </c>
      <c r="E11869" s="6" t="s">
        <v>5638</v>
      </c>
      <c r="F11869" s="6" t="s">
        <v>40082</v>
      </c>
      <c r="G11869" s="6" t="s">
        <v>40083</v>
      </c>
      <c r="H11869" s="79">
        <v>81506.331107000005</v>
      </c>
    </row>
    <row r="11870" spans="1:8" x14ac:dyDescent="0.2">
      <c r="A11870" s="6">
        <v>30329552</v>
      </c>
      <c r="B11870" s="6" t="s">
        <v>40084</v>
      </c>
      <c r="C11870" s="6" t="s">
        <v>9193</v>
      </c>
      <c r="D11870" s="6" t="s">
        <v>17993</v>
      </c>
      <c r="E11870" s="6" t="s">
        <v>15819</v>
      </c>
      <c r="F11870" s="6" t="s">
        <v>40085</v>
      </c>
      <c r="G11870" s="6" t="s">
        <v>40086</v>
      </c>
      <c r="H11870" s="79">
        <v>82091.256821999996</v>
      </c>
    </row>
    <row r="11871" spans="1:8" x14ac:dyDescent="0.2">
      <c r="A11871" s="6">
        <v>30085679</v>
      </c>
      <c r="B11871" s="6" t="s">
        <v>40087</v>
      </c>
      <c r="C11871" s="6" t="s">
        <v>9193</v>
      </c>
      <c r="D11871" s="6" t="s">
        <v>17997</v>
      </c>
      <c r="E11871" s="6" t="s">
        <v>15819</v>
      </c>
      <c r="F11871" s="6" t="s">
        <v>40088</v>
      </c>
      <c r="G11871" s="6" t="s">
        <v>40089</v>
      </c>
      <c r="H11871" s="79">
        <v>82091.256821999996</v>
      </c>
    </row>
    <row r="11872" spans="1:8" x14ac:dyDescent="0.2">
      <c r="A11872" s="6">
        <v>30237068</v>
      </c>
      <c r="B11872" s="6" t="s">
        <v>40090</v>
      </c>
      <c r="C11872" s="6" t="s">
        <v>6178</v>
      </c>
      <c r="D11872" s="6" t="s">
        <v>28070</v>
      </c>
      <c r="E11872" s="6" t="s">
        <v>5638</v>
      </c>
      <c r="F11872" s="6" t="s">
        <v>40091</v>
      </c>
      <c r="G11872" s="6" t="s">
        <v>40092</v>
      </c>
      <c r="H11872" s="79">
        <v>82091.256821999996</v>
      </c>
    </row>
    <row r="11873" spans="1:8" x14ac:dyDescent="0.2">
      <c r="A11873" s="6">
        <v>30171208</v>
      </c>
      <c r="B11873" s="6" t="s">
        <v>40093</v>
      </c>
      <c r="C11873" s="6" t="s">
        <v>6520</v>
      </c>
      <c r="D11873" s="6" t="s">
        <v>28070</v>
      </c>
      <c r="E11873" s="6" t="s">
        <v>5638</v>
      </c>
      <c r="F11873" s="6" t="s">
        <v>40094</v>
      </c>
      <c r="G11873" s="6" t="s">
        <v>40095</v>
      </c>
      <c r="H11873" s="79">
        <v>82195.577049</v>
      </c>
    </row>
    <row r="11874" spans="1:8" x14ac:dyDescent="0.2">
      <c r="A11874" s="6">
        <v>30132412</v>
      </c>
      <c r="B11874" s="6" t="s">
        <v>40096</v>
      </c>
      <c r="C11874" s="6" t="s">
        <v>6851</v>
      </c>
      <c r="D11874" s="6" t="s">
        <v>18870</v>
      </c>
      <c r="E11874" s="6" t="s">
        <v>5638</v>
      </c>
      <c r="F11874" s="6" t="s">
        <v>40097</v>
      </c>
      <c r="G11874" s="6" t="s">
        <v>40098</v>
      </c>
      <c r="H11874" s="79">
        <v>82218.539363000004</v>
      </c>
    </row>
    <row r="11875" spans="1:8" x14ac:dyDescent="0.2">
      <c r="A11875" s="6">
        <v>30118620</v>
      </c>
      <c r="B11875" s="6" t="s">
        <v>40099</v>
      </c>
      <c r="C11875" s="6" t="s">
        <v>6851</v>
      </c>
      <c r="D11875" s="6" t="s">
        <v>18874</v>
      </c>
      <c r="E11875" s="6" t="s">
        <v>5638</v>
      </c>
      <c r="F11875" s="6" t="s">
        <v>40100</v>
      </c>
      <c r="G11875" s="6" t="s">
        <v>40101</v>
      </c>
      <c r="H11875" s="79">
        <v>82218.539363000004</v>
      </c>
    </row>
    <row r="11876" spans="1:8" x14ac:dyDescent="0.2">
      <c r="A11876" s="6">
        <v>30051632</v>
      </c>
      <c r="B11876" s="6" t="s">
        <v>40102</v>
      </c>
      <c r="C11876" s="6" t="s">
        <v>7198</v>
      </c>
      <c r="D11876" s="6" t="s">
        <v>19176</v>
      </c>
      <c r="E11876" s="6" t="s">
        <v>5893</v>
      </c>
      <c r="F11876" s="6" t="s">
        <v>40103</v>
      </c>
      <c r="G11876" s="6" t="s">
        <v>40104</v>
      </c>
      <c r="H11876" s="79">
        <v>82251.779001999996</v>
      </c>
    </row>
    <row r="11877" spans="1:8" x14ac:dyDescent="0.2">
      <c r="A11877" s="6">
        <v>30174692</v>
      </c>
      <c r="B11877" s="6" t="s">
        <v>40105</v>
      </c>
      <c r="C11877" s="6" t="s">
        <v>7198</v>
      </c>
      <c r="D11877" s="6" t="s">
        <v>19180</v>
      </c>
      <c r="E11877" s="6" t="s">
        <v>5893</v>
      </c>
      <c r="F11877" s="6" t="s">
        <v>40106</v>
      </c>
      <c r="G11877" s="6" t="s">
        <v>40107</v>
      </c>
      <c r="H11877" s="79">
        <v>82251.779001999996</v>
      </c>
    </row>
    <row r="11878" spans="1:8" x14ac:dyDescent="0.2">
      <c r="A11878" s="6">
        <v>30115810</v>
      </c>
      <c r="B11878" s="6" t="s">
        <v>40108</v>
      </c>
      <c r="C11878" s="6" t="s">
        <v>8085</v>
      </c>
      <c r="D11878" s="6" t="s">
        <v>18870</v>
      </c>
      <c r="E11878" s="6" t="s">
        <v>5638</v>
      </c>
      <c r="F11878" s="6" t="s">
        <v>40109</v>
      </c>
      <c r="G11878" s="6" t="s">
        <v>40110</v>
      </c>
      <c r="H11878" s="79">
        <v>82264.945126000006</v>
      </c>
    </row>
    <row r="11879" spans="1:8" x14ac:dyDescent="0.2">
      <c r="A11879" s="6">
        <v>30021383</v>
      </c>
      <c r="B11879" s="6" t="s">
        <v>40111</v>
      </c>
      <c r="C11879" s="6" t="s">
        <v>8085</v>
      </c>
      <c r="D11879" s="6" t="s">
        <v>18874</v>
      </c>
      <c r="E11879" s="6" t="s">
        <v>5638</v>
      </c>
      <c r="F11879" s="6" t="s">
        <v>40112</v>
      </c>
      <c r="G11879" s="6" t="s">
        <v>40113</v>
      </c>
      <c r="H11879" s="79">
        <v>82264.945126000006</v>
      </c>
    </row>
    <row r="11880" spans="1:8" x14ac:dyDescent="0.2">
      <c r="A11880" s="6">
        <v>30268817</v>
      </c>
      <c r="B11880" s="6" t="s">
        <v>1737</v>
      </c>
      <c r="C11880" s="6" t="s">
        <v>8061</v>
      </c>
      <c r="D11880" s="6" t="s">
        <v>18868</v>
      </c>
      <c r="E11880" s="6" t="s">
        <v>5638</v>
      </c>
      <c r="F11880" s="6" t="s">
        <v>1732</v>
      </c>
      <c r="G11880" s="6" t="s">
        <v>1733</v>
      </c>
      <c r="H11880" s="79">
        <v>82358.912821000005</v>
      </c>
    </row>
    <row r="11881" spans="1:8" x14ac:dyDescent="0.2">
      <c r="A11881" s="6">
        <v>30025746</v>
      </c>
      <c r="B11881" s="6" t="s">
        <v>40114</v>
      </c>
      <c r="C11881" s="6" t="s">
        <v>5977</v>
      </c>
      <c r="D11881" s="6" t="s">
        <v>17973</v>
      </c>
      <c r="E11881" s="6" t="s">
        <v>5893</v>
      </c>
      <c r="F11881" s="6" t="s">
        <v>40115</v>
      </c>
      <c r="G11881" s="6" t="s">
        <v>40116</v>
      </c>
      <c r="H11881" s="79">
        <v>82358.912821000005</v>
      </c>
    </row>
    <row r="11882" spans="1:8" x14ac:dyDescent="0.2">
      <c r="A11882" s="6">
        <v>30270529</v>
      </c>
      <c r="B11882" s="6" t="s">
        <v>40117</v>
      </c>
      <c r="C11882" s="6" t="s">
        <v>6065</v>
      </c>
      <c r="D11882" s="6" t="s">
        <v>11588</v>
      </c>
      <c r="E11882" s="6" t="s">
        <v>5893</v>
      </c>
      <c r="F11882" s="6" t="s">
        <v>40118</v>
      </c>
      <c r="G11882" s="6" t="s">
        <v>40119</v>
      </c>
      <c r="H11882" s="79">
        <v>82647.069535000002</v>
      </c>
    </row>
    <row r="11883" spans="1:8" x14ac:dyDescent="0.2">
      <c r="A11883" s="6">
        <v>30091754</v>
      </c>
      <c r="B11883" s="6" t="s">
        <v>40120</v>
      </c>
      <c r="C11883" s="6" t="s">
        <v>6069</v>
      </c>
      <c r="D11883" s="6" t="s">
        <v>11588</v>
      </c>
      <c r="E11883" s="6" t="s">
        <v>5893</v>
      </c>
      <c r="F11883" s="6" t="s">
        <v>40121</v>
      </c>
      <c r="G11883" s="6" t="s">
        <v>40122</v>
      </c>
      <c r="H11883" s="79">
        <v>82647.069535000002</v>
      </c>
    </row>
    <row r="11884" spans="1:8" x14ac:dyDescent="0.2">
      <c r="A11884" s="6">
        <v>30039401</v>
      </c>
      <c r="B11884" s="6" t="s">
        <v>40123</v>
      </c>
      <c r="C11884" s="6" t="s">
        <v>6073</v>
      </c>
      <c r="D11884" s="6" t="s">
        <v>11588</v>
      </c>
      <c r="E11884" s="6" t="s">
        <v>5893</v>
      </c>
      <c r="F11884" s="6" t="s">
        <v>40124</v>
      </c>
      <c r="G11884" s="6" t="s">
        <v>40125</v>
      </c>
      <c r="H11884" s="79">
        <v>82647.069535000002</v>
      </c>
    </row>
    <row r="11885" spans="1:8" x14ac:dyDescent="0.2">
      <c r="A11885" s="6">
        <v>30415104</v>
      </c>
      <c r="B11885" s="6" t="s">
        <v>40126</v>
      </c>
      <c r="C11885" s="6" t="s">
        <v>6077</v>
      </c>
      <c r="D11885" s="6" t="s">
        <v>11588</v>
      </c>
      <c r="E11885" s="6" t="s">
        <v>5893</v>
      </c>
      <c r="F11885" s="6" t="s">
        <v>40127</v>
      </c>
      <c r="G11885" s="6" t="s">
        <v>40128</v>
      </c>
      <c r="H11885" s="79">
        <v>82647.069535000002</v>
      </c>
    </row>
    <row r="11886" spans="1:8" x14ac:dyDescent="0.2">
      <c r="A11886" s="6">
        <v>30077828</v>
      </c>
      <c r="B11886" s="6" t="s">
        <v>40129</v>
      </c>
      <c r="C11886" s="6" t="s">
        <v>6081</v>
      </c>
      <c r="D11886" s="6" t="s">
        <v>11588</v>
      </c>
      <c r="E11886" s="6" t="s">
        <v>5893</v>
      </c>
      <c r="F11886" s="6" t="s">
        <v>40130</v>
      </c>
      <c r="G11886" s="6" t="s">
        <v>40131</v>
      </c>
      <c r="H11886" s="79">
        <v>82647.069535000002</v>
      </c>
    </row>
    <row r="11887" spans="1:8" x14ac:dyDescent="0.2">
      <c r="A11887" s="6">
        <v>30398074</v>
      </c>
      <c r="B11887" s="6" t="s">
        <v>40132</v>
      </c>
      <c r="C11887" s="6" t="s">
        <v>6085</v>
      </c>
      <c r="D11887" s="6" t="s">
        <v>11588</v>
      </c>
      <c r="E11887" s="6" t="s">
        <v>5893</v>
      </c>
      <c r="F11887" s="6" t="s">
        <v>40133</v>
      </c>
      <c r="G11887" s="6" t="s">
        <v>40134</v>
      </c>
      <c r="H11887" s="79">
        <v>82647.069535000002</v>
      </c>
    </row>
    <row r="11888" spans="1:8" x14ac:dyDescent="0.2">
      <c r="A11888" s="6">
        <v>30275929</v>
      </c>
      <c r="B11888" s="6" t="s">
        <v>40135</v>
      </c>
      <c r="C11888" s="6" t="s">
        <v>8085</v>
      </c>
      <c r="D11888" s="6" t="s">
        <v>28070</v>
      </c>
      <c r="E11888" s="6" t="s">
        <v>5638</v>
      </c>
      <c r="F11888" s="6" t="s">
        <v>40136</v>
      </c>
      <c r="G11888" s="6" t="s">
        <v>40137</v>
      </c>
      <c r="H11888" s="79">
        <v>82841.387505000006</v>
      </c>
    </row>
    <row r="11889" spans="1:8" x14ac:dyDescent="0.2">
      <c r="A11889" s="6">
        <v>30445097</v>
      </c>
      <c r="B11889" s="6" t="s">
        <v>40138</v>
      </c>
      <c r="C11889" s="6" t="s">
        <v>8073</v>
      </c>
      <c r="D11889" s="6" t="s">
        <v>18870</v>
      </c>
      <c r="E11889" s="6" t="s">
        <v>5638</v>
      </c>
      <c r="F11889" s="6" t="s">
        <v>40139</v>
      </c>
      <c r="G11889" s="6" t="s">
        <v>40140</v>
      </c>
      <c r="H11889" s="79">
        <v>82917.706665999998</v>
      </c>
    </row>
    <row r="11890" spans="1:8" x14ac:dyDescent="0.2">
      <c r="A11890" s="6">
        <v>30455008</v>
      </c>
      <c r="B11890" s="6" t="s">
        <v>40141</v>
      </c>
      <c r="C11890" s="6" t="s">
        <v>8073</v>
      </c>
      <c r="D11890" s="6" t="s">
        <v>18874</v>
      </c>
      <c r="E11890" s="6" t="s">
        <v>5638</v>
      </c>
      <c r="F11890" s="6" t="s">
        <v>40142</v>
      </c>
      <c r="G11890" s="6" t="s">
        <v>40143</v>
      </c>
      <c r="H11890" s="79">
        <v>82917.706665999998</v>
      </c>
    </row>
    <row r="11891" spans="1:8" x14ac:dyDescent="0.2">
      <c r="A11891" s="6">
        <v>30053585</v>
      </c>
      <c r="B11891" s="6" t="s">
        <v>40144</v>
      </c>
      <c r="C11891" s="6" t="s">
        <v>5917</v>
      </c>
      <c r="D11891" s="6" t="s">
        <v>19176</v>
      </c>
      <c r="E11891" s="6" t="s">
        <v>5893</v>
      </c>
      <c r="F11891" s="6" t="s">
        <v>40145</v>
      </c>
      <c r="G11891" s="6" t="s">
        <v>40146</v>
      </c>
      <c r="H11891" s="79">
        <v>82930.564339999997</v>
      </c>
    </row>
    <row r="11892" spans="1:8" x14ac:dyDescent="0.2">
      <c r="A11892" s="6">
        <v>30317873</v>
      </c>
      <c r="B11892" s="6" t="s">
        <v>40147</v>
      </c>
      <c r="C11892" s="6" t="s">
        <v>5917</v>
      </c>
      <c r="D11892" s="6" t="s">
        <v>19180</v>
      </c>
      <c r="E11892" s="6" t="s">
        <v>5893</v>
      </c>
      <c r="F11892" s="6" t="s">
        <v>40148</v>
      </c>
      <c r="G11892" s="6" t="s">
        <v>40149</v>
      </c>
      <c r="H11892" s="79">
        <v>82930.564339999997</v>
      </c>
    </row>
    <row r="11893" spans="1:8" x14ac:dyDescent="0.2">
      <c r="A11893" s="6">
        <v>30129537</v>
      </c>
      <c r="B11893" s="6" t="s">
        <v>40150</v>
      </c>
      <c r="C11893" s="6" t="s">
        <v>6476</v>
      </c>
      <c r="D11893" s="6" t="s">
        <v>11449</v>
      </c>
      <c r="E11893" s="6" t="s">
        <v>5638</v>
      </c>
      <c r="F11893" s="6" t="s">
        <v>40151</v>
      </c>
      <c r="G11893" s="6" t="s">
        <v>40152</v>
      </c>
      <c r="H11893" s="79">
        <v>83207.224675999998</v>
      </c>
    </row>
    <row r="11894" spans="1:8" x14ac:dyDescent="0.2">
      <c r="A11894" s="6">
        <v>30069751</v>
      </c>
      <c r="B11894" s="6" t="s">
        <v>40153</v>
      </c>
      <c r="C11894" s="6" t="s">
        <v>6121</v>
      </c>
      <c r="D11894" s="6" t="s">
        <v>11449</v>
      </c>
      <c r="E11894" s="6" t="s">
        <v>5638</v>
      </c>
      <c r="F11894" s="6" t="s">
        <v>40154</v>
      </c>
      <c r="G11894" s="6" t="s">
        <v>40155</v>
      </c>
      <c r="H11894" s="79">
        <v>83207.224675999998</v>
      </c>
    </row>
    <row r="11895" spans="1:8" x14ac:dyDescent="0.2">
      <c r="A11895" s="6">
        <v>30192865</v>
      </c>
      <c r="B11895" s="6" t="s">
        <v>40156</v>
      </c>
      <c r="C11895" s="6" t="s">
        <v>6126</v>
      </c>
      <c r="D11895" s="6" t="s">
        <v>11449</v>
      </c>
      <c r="E11895" s="6" t="s">
        <v>5638</v>
      </c>
      <c r="F11895" s="6" t="s">
        <v>40157</v>
      </c>
      <c r="G11895" s="6" t="s">
        <v>40158</v>
      </c>
      <c r="H11895" s="79">
        <v>83207.224675999998</v>
      </c>
    </row>
    <row r="11896" spans="1:8" x14ac:dyDescent="0.2">
      <c r="A11896" s="6">
        <v>30123918</v>
      </c>
      <c r="B11896" s="6" t="s">
        <v>40159</v>
      </c>
      <c r="C11896" s="6" t="s">
        <v>6130</v>
      </c>
      <c r="D11896" s="6" t="s">
        <v>11449</v>
      </c>
      <c r="E11896" s="6" t="s">
        <v>5638</v>
      </c>
      <c r="F11896" s="6" t="s">
        <v>40160</v>
      </c>
      <c r="G11896" s="6" t="s">
        <v>40161</v>
      </c>
      <c r="H11896" s="79">
        <v>83207.224675999998</v>
      </c>
    </row>
    <row r="11897" spans="1:8" x14ac:dyDescent="0.2">
      <c r="A11897" s="6">
        <v>30292816</v>
      </c>
      <c r="B11897" s="6" t="s">
        <v>40162</v>
      </c>
      <c r="C11897" s="6" t="s">
        <v>5690</v>
      </c>
      <c r="D11897" s="6" t="s">
        <v>18358</v>
      </c>
      <c r="E11897" s="6" t="s">
        <v>5638</v>
      </c>
      <c r="F11897" s="6" t="s">
        <v>40163</v>
      </c>
      <c r="G11897" s="6" t="s">
        <v>40164</v>
      </c>
      <c r="H11897" s="79">
        <v>83330.403395000001</v>
      </c>
    </row>
    <row r="11898" spans="1:8" x14ac:dyDescent="0.2">
      <c r="A11898" s="6">
        <v>30238171</v>
      </c>
      <c r="B11898" s="6" t="s">
        <v>40165</v>
      </c>
      <c r="C11898" s="6" t="s">
        <v>40166</v>
      </c>
      <c r="D11898" s="6" t="s">
        <v>19351</v>
      </c>
      <c r="E11898" s="6" t="s">
        <v>5893</v>
      </c>
      <c r="F11898" s="6" t="s">
        <v>40167</v>
      </c>
      <c r="G11898" s="6" t="s">
        <v>40168</v>
      </c>
      <c r="H11898" s="79">
        <v>83330.403395000001</v>
      </c>
    </row>
    <row r="11899" spans="1:8" x14ac:dyDescent="0.2">
      <c r="A11899" s="6">
        <v>30044269</v>
      </c>
      <c r="B11899" s="6" t="s">
        <v>40169</v>
      </c>
      <c r="C11899" s="6" t="s">
        <v>21088</v>
      </c>
      <c r="D11899" s="6" t="s">
        <v>20977</v>
      </c>
      <c r="E11899" s="6" t="s">
        <v>5638</v>
      </c>
      <c r="F11899" s="6" t="s">
        <v>40170</v>
      </c>
      <c r="G11899" s="6" t="s">
        <v>40171</v>
      </c>
      <c r="H11899" s="79">
        <v>83330.403395000001</v>
      </c>
    </row>
    <row r="11900" spans="1:8" x14ac:dyDescent="0.2">
      <c r="A11900" s="6">
        <v>30094605</v>
      </c>
      <c r="B11900" s="6" t="s">
        <v>40172</v>
      </c>
      <c r="C11900" s="6" t="s">
        <v>6855</v>
      </c>
      <c r="D11900" s="6" t="s">
        <v>18868</v>
      </c>
      <c r="E11900" s="6" t="s">
        <v>5638</v>
      </c>
      <c r="F11900" s="6" t="s">
        <v>40173</v>
      </c>
      <c r="G11900" s="6" t="s">
        <v>40174</v>
      </c>
      <c r="H11900" s="79">
        <v>83546.544695999997</v>
      </c>
    </row>
    <row r="11901" spans="1:8" x14ac:dyDescent="0.2">
      <c r="A11901" s="6">
        <v>30036530</v>
      </c>
      <c r="B11901" s="6" t="s">
        <v>40175</v>
      </c>
      <c r="C11901" s="6" t="s">
        <v>7546</v>
      </c>
      <c r="D11901" s="6" t="s">
        <v>18870</v>
      </c>
      <c r="E11901" s="6" t="s">
        <v>5638</v>
      </c>
      <c r="F11901" s="6" t="s">
        <v>40176</v>
      </c>
      <c r="G11901" s="6" t="s">
        <v>40177</v>
      </c>
      <c r="H11901" s="79">
        <v>83932.329838000005</v>
      </c>
    </row>
    <row r="11902" spans="1:8" x14ac:dyDescent="0.2">
      <c r="A11902" s="6">
        <v>30154560</v>
      </c>
      <c r="B11902" s="6" t="s">
        <v>40178</v>
      </c>
      <c r="C11902" s="6" t="s">
        <v>7546</v>
      </c>
      <c r="D11902" s="6" t="s">
        <v>18874</v>
      </c>
      <c r="E11902" s="6" t="s">
        <v>5638</v>
      </c>
      <c r="F11902" s="6" t="s">
        <v>40179</v>
      </c>
      <c r="G11902" s="6" t="s">
        <v>40180</v>
      </c>
      <c r="H11902" s="79">
        <v>83932.329838000005</v>
      </c>
    </row>
    <row r="11903" spans="1:8" x14ac:dyDescent="0.2">
      <c r="A11903" s="6">
        <v>30156011</v>
      </c>
      <c r="B11903" s="6" t="s">
        <v>40181</v>
      </c>
      <c r="C11903" s="6" t="s">
        <v>5977</v>
      </c>
      <c r="D11903" s="6" t="s">
        <v>19176</v>
      </c>
      <c r="E11903" s="6" t="s">
        <v>5893</v>
      </c>
      <c r="F11903" s="6" t="s">
        <v>40182</v>
      </c>
      <c r="G11903" s="6" t="s">
        <v>40183</v>
      </c>
      <c r="H11903" s="79">
        <v>83950.063857000001</v>
      </c>
    </row>
    <row r="11904" spans="1:8" x14ac:dyDescent="0.2">
      <c r="A11904" s="6">
        <v>30213905</v>
      </c>
      <c r="B11904" s="6" t="s">
        <v>40184</v>
      </c>
      <c r="C11904" s="6" t="s">
        <v>5981</v>
      </c>
      <c r="D11904" s="6" t="s">
        <v>19176</v>
      </c>
      <c r="E11904" s="6" t="s">
        <v>5893</v>
      </c>
      <c r="F11904" s="6" t="s">
        <v>40185</v>
      </c>
      <c r="G11904" s="6" t="s">
        <v>40186</v>
      </c>
      <c r="H11904" s="79">
        <v>83950.063857000001</v>
      </c>
    </row>
    <row r="11905" spans="1:8" x14ac:dyDescent="0.2">
      <c r="A11905" s="6">
        <v>30084820</v>
      </c>
      <c r="B11905" s="6" t="s">
        <v>40187</v>
      </c>
      <c r="C11905" s="6" t="s">
        <v>5985</v>
      </c>
      <c r="D11905" s="6" t="s">
        <v>19176</v>
      </c>
      <c r="E11905" s="6" t="s">
        <v>5893</v>
      </c>
      <c r="F11905" s="6" t="s">
        <v>40188</v>
      </c>
      <c r="G11905" s="6" t="s">
        <v>40189</v>
      </c>
      <c r="H11905" s="79">
        <v>83950.063857000001</v>
      </c>
    </row>
    <row r="11906" spans="1:8" x14ac:dyDescent="0.2">
      <c r="A11906" s="6">
        <v>30036614</v>
      </c>
      <c r="B11906" s="6" t="s">
        <v>40190</v>
      </c>
      <c r="C11906" s="6" t="s">
        <v>5977</v>
      </c>
      <c r="D11906" s="6" t="s">
        <v>19180</v>
      </c>
      <c r="E11906" s="6" t="s">
        <v>5893</v>
      </c>
      <c r="F11906" s="6" t="s">
        <v>40191</v>
      </c>
      <c r="G11906" s="6" t="s">
        <v>40192</v>
      </c>
      <c r="H11906" s="79">
        <v>83950.063857000001</v>
      </c>
    </row>
    <row r="11907" spans="1:8" x14ac:dyDescent="0.2">
      <c r="A11907" s="6">
        <v>30163160</v>
      </c>
      <c r="B11907" s="6" t="s">
        <v>40193</v>
      </c>
      <c r="C11907" s="6" t="s">
        <v>5981</v>
      </c>
      <c r="D11907" s="6" t="s">
        <v>19180</v>
      </c>
      <c r="E11907" s="6" t="s">
        <v>5893</v>
      </c>
      <c r="F11907" s="6" t="s">
        <v>40194</v>
      </c>
      <c r="G11907" s="6" t="s">
        <v>40195</v>
      </c>
      <c r="H11907" s="79">
        <v>83950.063857000001</v>
      </c>
    </row>
    <row r="11908" spans="1:8" x14ac:dyDescent="0.2">
      <c r="A11908" s="6">
        <v>30406056</v>
      </c>
      <c r="B11908" s="6" t="s">
        <v>40196</v>
      </c>
      <c r="C11908" s="6" t="s">
        <v>5985</v>
      </c>
      <c r="D11908" s="6" t="s">
        <v>19180</v>
      </c>
      <c r="E11908" s="6" t="s">
        <v>5893</v>
      </c>
      <c r="F11908" s="6" t="s">
        <v>40197</v>
      </c>
      <c r="G11908" s="6" t="s">
        <v>40198</v>
      </c>
      <c r="H11908" s="79">
        <v>83950.063857000001</v>
      </c>
    </row>
    <row r="11909" spans="1:8" x14ac:dyDescent="0.2">
      <c r="A11909" s="6">
        <v>30105809</v>
      </c>
      <c r="B11909" s="6" t="s">
        <v>40199</v>
      </c>
      <c r="C11909" s="6" t="s">
        <v>6037</v>
      </c>
      <c r="D11909" s="6" t="s">
        <v>11588</v>
      </c>
      <c r="E11909" s="6" t="s">
        <v>5893</v>
      </c>
      <c r="F11909" s="6" t="s">
        <v>40200</v>
      </c>
      <c r="G11909" s="6" t="s">
        <v>40201</v>
      </c>
      <c r="H11909" s="79">
        <v>84174.670767999996</v>
      </c>
    </row>
    <row r="11910" spans="1:8" x14ac:dyDescent="0.2">
      <c r="A11910" s="6">
        <v>30268313</v>
      </c>
      <c r="B11910" s="6" t="s">
        <v>40202</v>
      </c>
      <c r="C11910" s="6" t="s">
        <v>6041</v>
      </c>
      <c r="D11910" s="6" t="s">
        <v>11588</v>
      </c>
      <c r="E11910" s="6" t="s">
        <v>5893</v>
      </c>
      <c r="F11910" s="6" t="s">
        <v>40203</v>
      </c>
      <c r="G11910" s="6" t="s">
        <v>40204</v>
      </c>
      <c r="H11910" s="79">
        <v>84174.670767999996</v>
      </c>
    </row>
    <row r="11911" spans="1:8" x14ac:dyDescent="0.2">
      <c r="A11911" s="6">
        <v>30082418</v>
      </c>
      <c r="B11911" s="6" t="s">
        <v>40205</v>
      </c>
      <c r="C11911" s="6" t="s">
        <v>6045</v>
      </c>
      <c r="D11911" s="6" t="s">
        <v>11588</v>
      </c>
      <c r="E11911" s="6" t="s">
        <v>5893</v>
      </c>
      <c r="F11911" s="6" t="s">
        <v>40206</v>
      </c>
      <c r="G11911" s="6" t="s">
        <v>40207</v>
      </c>
      <c r="H11911" s="79">
        <v>84174.670767999996</v>
      </c>
    </row>
    <row r="11912" spans="1:8" x14ac:dyDescent="0.2">
      <c r="A11912" s="6">
        <v>30200805</v>
      </c>
      <c r="B11912" s="6" t="s">
        <v>40208</v>
      </c>
      <c r="C11912" s="6" t="s">
        <v>6049</v>
      </c>
      <c r="D11912" s="6" t="s">
        <v>11588</v>
      </c>
      <c r="E11912" s="6" t="s">
        <v>5893</v>
      </c>
      <c r="F11912" s="6" t="s">
        <v>40209</v>
      </c>
      <c r="G11912" s="6" t="s">
        <v>40210</v>
      </c>
      <c r="H11912" s="79">
        <v>84174.670767999996</v>
      </c>
    </row>
    <row r="11913" spans="1:8" x14ac:dyDescent="0.2">
      <c r="A11913" s="6">
        <v>30210549</v>
      </c>
      <c r="B11913" s="6" t="s">
        <v>40211</v>
      </c>
      <c r="C11913" s="6" t="s">
        <v>6282</v>
      </c>
      <c r="D11913" s="6" t="s">
        <v>19176</v>
      </c>
      <c r="E11913" s="6" t="s">
        <v>5893</v>
      </c>
      <c r="F11913" s="6" t="s">
        <v>40212</v>
      </c>
      <c r="G11913" s="6" t="s">
        <v>40213</v>
      </c>
      <c r="H11913" s="79">
        <v>84296.820726000005</v>
      </c>
    </row>
    <row r="11914" spans="1:8" x14ac:dyDescent="0.2">
      <c r="A11914" s="6">
        <v>30428486</v>
      </c>
      <c r="B11914" s="6" t="s">
        <v>40214</v>
      </c>
      <c r="C11914" s="6" t="s">
        <v>6286</v>
      </c>
      <c r="D11914" s="6" t="s">
        <v>19176</v>
      </c>
      <c r="E11914" s="6" t="s">
        <v>5893</v>
      </c>
      <c r="F11914" s="6" t="s">
        <v>40215</v>
      </c>
      <c r="G11914" s="6" t="s">
        <v>40216</v>
      </c>
      <c r="H11914" s="79">
        <v>84296.820726000005</v>
      </c>
    </row>
    <row r="11915" spans="1:8" x14ac:dyDescent="0.2">
      <c r="A11915" s="6">
        <v>30124758</v>
      </c>
      <c r="B11915" s="6" t="s">
        <v>40217</v>
      </c>
      <c r="C11915" s="6" t="s">
        <v>6282</v>
      </c>
      <c r="D11915" s="6" t="s">
        <v>19180</v>
      </c>
      <c r="E11915" s="6" t="s">
        <v>5893</v>
      </c>
      <c r="F11915" s="6" t="s">
        <v>40218</v>
      </c>
      <c r="G11915" s="6" t="s">
        <v>40219</v>
      </c>
      <c r="H11915" s="79">
        <v>84296.820726000005</v>
      </c>
    </row>
    <row r="11916" spans="1:8" x14ac:dyDescent="0.2">
      <c r="A11916" s="6">
        <v>30152820</v>
      </c>
      <c r="B11916" s="6" t="s">
        <v>40220</v>
      </c>
      <c r="C11916" s="6" t="s">
        <v>40221</v>
      </c>
      <c r="D11916" s="6" t="s">
        <v>19351</v>
      </c>
      <c r="E11916" s="6" t="s">
        <v>5893</v>
      </c>
      <c r="F11916" s="6" t="s">
        <v>40222</v>
      </c>
      <c r="G11916" s="6" t="s">
        <v>40223</v>
      </c>
      <c r="H11916" s="79">
        <v>84476.774701999995</v>
      </c>
    </row>
    <row r="11917" spans="1:8" x14ac:dyDescent="0.2">
      <c r="A11917" s="6">
        <v>30222153</v>
      </c>
      <c r="B11917" s="6" t="s">
        <v>40224</v>
      </c>
      <c r="C11917" s="6" t="s">
        <v>32408</v>
      </c>
      <c r="D11917" s="6" t="s">
        <v>20977</v>
      </c>
      <c r="E11917" s="6" t="s">
        <v>5638</v>
      </c>
      <c r="F11917" s="6" t="s">
        <v>40225</v>
      </c>
      <c r="G11917" s="6" t="s">
        <v>40226</v>
      </c>
      <c r="H11917" s="79">
        <v>84476.774701999995</v>
      </c>
    </row>
    <row r="11918" spans="1:8" x14ac:dyDescent="0.2">
      <c r="A11918" s="6">
        <v>30398371</v>
      </c>
      <c r="B11918" s="6" t="s">
        <v>40227</v>
      </c>
      <c r="C11918" s="6" t="s">
        <v>5770</v>
      </c>
      <c r="D11918" s="6" t="s">
        <v>28070</v>
      </c>
      <c r="E11918" s="6" t="s">
        <v>5638</v>
      </c>
      <c r="F11918" s="6" t="s">
        <v>40228</v>
      </c>
      <c r="G11918" s="6" t="s">
        <v>40229</v>
      </c>
      <c r="H11918" s="79">
        <v>84537.873116999996</v>
      </c>
    </row>
    <row r="11919" spans="1:8" x14ac:dyDescent="0.2">
      <c r="A11919" s="6">
        <v>30156311</v>
      </c>
      <c r="B11919" s="6" t="s">
        <v>40230</v>
      </c>
      <c r="C11919" s="6" t="s">
        <v>5957</v>
      </c>
      <c r="D11919" s="6" t="s">
        <v>18870</v>
      </c>
      <c r="E11919" s="6" t="s">
        <v>5638</v>
      </c>
      <c r="F11919" s="6" t="s">
        <v>40231</v>
      </c>
      <c r="G11919" s="6" t="s">
        <v>40232</v>
      </c>
      <c r="H11919" s="79">
        <v>84606.362787999999</v>
      </c>
    </row>
    <row r="11920" spans="1:8" x14ac:dyDescent="0.2">
      <c r="A11920" s="6">
        <v>30403306</v>
      </c>
      <c r="B11920" s="6" t="s">
        <v>40233</v>
      </c>
      <c r="C11920" s="6" t="s">
        <v>5957</v>
      </c>
      <c r="D11920" s="6" t="s">
        <v>18874</v>
      </c>
      <c r="E11920" s="6" t="s">
        <v>5638</v>
      </c>
      <c r="F11920" s="6" t="s">
        <v>40234</v>
      </c>
      <c r="G11920" s="6" t="s">
        <v>40235</v>
      </c>
      <c r="H11920" s="79">
        <v>84606.362787999999</v>
      </c>
    </row>
    <row r="11921" spans="1:8" x14ac:dyDescent="0.2">
      <c r="A11921" s="6">
        <v>30052587</v>
      </c>
      <c r="B11921" s="6" t="s">
        <v>40236</v>
      </c>
      <c r="C11921" s="6" t="s">
        <v>5772</v>
      </c>
      <c r="D11921" s="6" t="s">
        <v>28070</v>
      </c>
      <c r="E11921" s="6" t="s">
        <v>5638</v>
      </c>
      <c r="F11921" s="6" t="s">
        <v>40237</v>
      </c>
      <c r="G11921" s="6" t="s">
        <v>40238</v>
      </c>
      <c r="H11921" s="79">
        <v>84973.747524999999</v>
      </c>
    </row>
    <row r="11922" spans="1:8" x14ac:dyDescent="0.2">
      <c r="A11922" s="6">
        <v>30324481</v>
      </c>
      <c r="B11922" s="6" t="s">
        <v>40239</v>
      </c>
      <c r="C11922" s="6" t="s">
        <v>5718</v>
      </c>
      <c r="D11922" s="6" t="s">
        <v>19160</v>
      </c>
      <c r="E11922" s="6" t="s">
        <v>5638</v>
      </c>
      <c r="F11922" s="6" t="s">
        <v>40240</v>
      </c>
      <c r="G11922" s="6" t="s">
        <v>40241</v>
      </c>
      <c r="H11922" s="79">
        <v>85743.975829000003</v>
      </c>
    </row>
    <row r="11923" spans="1:8" x14ac:dyDescent="0.2">
      <c r="A11923" s="6">
        <v>30023089</v>
      </c>
      <c r="B11923" s="6" t="s">
        <v>40242</v>
      </c>
      <c r="C11923" s="6" t="s">
        <v>5722</v>
      </c>
      <c r="D11923" s="6" t="s">
        <v>19160</v>
      </c>
      <c r="E11923" s="6" t="s">
        <v>5638</v>
      </c>
      <c r="F11923" s="6" t="s">
        <v>40243</v>
      </c>
      <c r="G11923" s="6" t="s">
        <v>40244</v>
      </c>
      <c r="H11923" s="79">
        <v>85743.975829000003</v>
      </c>
    </row>
    <row r="11924" spans="1:8" x14ac:dyDescent="0.2">
      <c r="A11924" s="6">
        <v>30217788</v>
      </c>
      <c r="B11924" s="6" t="s">
        <v>40245</v>
      </c>
      <c r="C11924" s="6" t="s">
        <v>5725</v>
      </c>
      <c r="D11924" s="6" t="s">
        <v>19160</v>
      </c>
      <c r="E11924" s="6" t="s">
        <v>5638</v>
      </c>
      <c r="F11924" s="6" t="s">
        <v>40246</v>
      </c>
      <c r="G11924" s="6" t="s">
        <v>40247</v>
      </c>
      <c r="H11924" s="79">
        <v>85743.975829000003</v>
      </c>
    </row>
    <row r="11925" spans="1:8" x14ac:dyDescent="0.2">
      <c r="A11925" s="6">
        <v>30098966</v>
      </c>
      <c r="B11925" s="6" t="s">
        <v>40248</v>
      </c>
      <c r="C11925" s="6" t="s">
        <v>26970</v>
      </c>
      <c r="D11925" s="6" t="s">
        <v>19351</v>
      </c>
      <c r="E11925" s="6" t="s">
        <v>5893</v>
      </c>
      <c r="F11925" s="6" t="s">
        <v>40249</v>
      </c>
      <c r="G11925" s="6" t="s">
        <v>40250</v>
      </c>
      <c r="H11925" s="79">
        <v>85743.975829000003</v>
      </c>
    </row>
    <row r="11926" spans="1:8" x14ac:dyDescent="0.2">
      <c r="A11926" s="6">
        <v>30293545</v>
      </c>
      <c r="B11926" s="6" t="s">
        <v>40251</v>
      </c>
      <c r="C11926" s="6" t="s">
        <v>27748</v>
      </c>
      <c r="D11926" s="6" t="s">
        <v>19351</v>
      </c>
      <c r="E11926" s="6" t="s">
        <v>5893</v>
      </c>
      <c r="F11926" s="6" t="s">
        <v>40252</v>
      </c>
      <c r="G11926" s="6" t="s">
        <v>40253</v>
      </c>
      <c r="H11926" s="79">
        <v>85743.975829000003</v>
      </c>
    </row>
    <row r="11927" spans="1:8" x14ac:dyDescent="0.2">
      <c r="A11927" s="6">
        <v>30133277</v>
      </c>
      <c r="B11927" s="6" t="s">
        <v>40254</v>
      </c>
      <c r="C11927" s="6" t="s">
        <v>23554</v>
      </c>
      <c r="D11927" s="6" t="s">
        <v>20977</v>
      </c>
      <c r="E11927" s="6" t="s">
        <v>5638</v>
      </c>
      <c r="F11927" s="6" t="s">
        <v>40255</v>
      </c>
      <c r="G11927" s="6" t="s">
        <v>40256</v>
      </c>
      <c r="H11927" s="79">
        <v>85743.975829000003</v>
      </c>
    </row>
    <row r="11928" spans="1:8" x14ac:dyDescent="0.2">
      <c r="A11928" s="6">
        <v>30402556</v>
      </c>
      <c r="B11928" s="6" t="s">
        <v>40257</v>
      </c>
      <c r="C11928" s="6" t="s">
        <v>23694</v>
      </c>
      <c r="D11928" s="6" t="s">
        <v>20977</v>
      </c>
      <c r="E11928" s="6" t="s">
        <v>5638</v>
      </c>
      <c r="F11928" s="6" t="s">
        <v>40258</v>
      </c>
      <c r="G11928" s="6" t="s">
        <v>40259</v>
      </c>
      <c r="H11928" s="79">
        <v>85743.975829000003</v>
      </c>
    </row>
    <row r="11929" spans="1:8" x14ac:dyDescent="0.2">
      <c r="A11929" s="6">
        <v>30194813</v>
      </c>
      <c r="B11929" s="6" t="s">
        <v>40260</v>
      </c>
      <c r="C11929" s="6" t="s">
        <v>23302</v>
      </c>
      <c r="D11929" s="6" t="s">
        <v>20977</v>
      </c>
      <c r="E11929" s="6" t="s">
        <v>5638</v>
      </c>
      <c r="F11929" s="6" t="s">
        <v>40261</v>
      </c>
      <c r="G11929" s="6" t="s">
        <v>40262</v>
      </c>
      <c r="H11929" s="79">
        <v>85743.975829000003</v>
      </c>
    </row>
    <row r="11930" spans="1:8" x14ac:dyDescent="0.2">
      <c r="A11930" s="6">
        <v>30344155</v>
      </c>
      <c r="B11930" s="6" t="s">
        <v>40263</v>
      </c>
      <c r="C11930" s="6" t="s">
        <v>5776</v>
      </c>
      <c r="D11930" s="6" t="s">
        <v>28070</v>
      </c>
      <c r="E11930" s="6" t="s">
        <v>5638</v>
      </c>
      <c r="F11930" s="6" t="s">
        <v>40264</v>
      </c>
      <c r="G11930" s="6" t="s">
        <v>40265</v>
      </c>
      <c r="H11930" s="79">
        <v>85941.631110999995</v>
      </c>
    </row>
    <row r="11931" spans="1:8" x14ac:dyDescent="0.2">
      <c r="A11931" s="6">
        <v>30316970</v>
      </c>
      <c r="B11931" s="6" t="s">
        <v>40266</v>
      </c>
      <c r="C11931" s="6" t="s">
        <v>5785</v>
      </c>
      <c r="D11931" s="6" t="s">
        <v>28070</v>
      </c>
      <c r="E11931" s="6" t="s">
        <v>5638</v>
      </c>
      <c r="F11931" s="6" t="s">
        <v>40267</v>
      </c>
      <c r="G11931" s="6" t="s">
        <v>40268</v>
      </c>
      <c r="H11931" s="79">
        <v>86049.252785999997</v>
      </c>
    </row>
    <row r="11932" spans="1:8" x14ac:dyDescent="0.2">
      <c r="A11932" s="6">
        <v>30336894</v>
      </c>
      <c r="B11932" s="6" t="s">
        <v>40269</v>
      </c>
      <c r="C11932" s="6" t="s">
        <v>5953</v>
      </c>
      <c r="D11932" s="6" t="s">
        <v>18870</v>
      </c>
      <c r="E11932" s="6" t="s">
        <v>5638</v>
      </c>
      <c r="F11932" s="6" t="s">
        <v>40270</v>
      </c>
      <c r="G11932" s="6" t="s">
        <v>40271</v>
      </c>
      <c r="H11932" s="79">
        <v>86207.725023000006</v>
      </c>
    </row>
    <row r="11933" spans="1:8" x14ac:dyDescent="0.2">
      <c r="A11933" s="6">
        <v>30199322</v>
      </c>
      <c r="B11933" s="6" t="s">
        <v>40272</v>
      </c>
      <c r="C11933" s="6" t="s">
        <v>5953</v>
      </c>
      <c r="D11933" s="6" t="s">
        <v>18874</v>
      </c>
      <c r="E11933" s="6" t="s">
        <v>5638</v>
      </c>
      <c r="F11933" s="6" t="s">
        <v>40273</v>
      </c>
      <c r="G11933" s="6" t="s">
        <v>40274</v>
      </c>
      <c r="H11933" s="79">
        <v>86207.725023000006</v>
      </c>
    </row>
    <row r="11934" spans="1:8" x14ac:dyDescent="0.2">
      <c r="A11934" s="6">
        <v>30311187</v>
      </c>
      <c r="B11934" s="6" t="s">
        <v>40275</v>
      </c>
      <c r="C11934" s="6" t="s">
        <v>5921</v>
      </c>
      <c r="D11934" s="6" t="s">
        <v>19176</v>
      </c>
      <c r="E11934" s="6" t="s">
        <v>5893</v>
      </c>
      <c r="F11934" s="6" t="s">
        <v>40276</v>
      </c>
      <c r="G11934" s="6" t="s">
        <v>40277</v>
      </c>
      <c r="H11934" s="79">
        <v>87298.465278000003</v>
      </c>
    </row>
    <row r="11935" spans="1:8" x14ac:dyDescent="0.2">
      <c r="A11935" s="6">
        <v>30065777</v>
      </c>
      <c r="B11935" s="6" t="s">
        <v>40278</v>
      </c>
      <c r="C11935" s="6" t="s">
        <v>5921</v>
      </c>
      <c r="D11935" s="6" t="s">
        <v>19180</v>
      </c>
      <c r="E11935" s="6" t="s">
        <v>5893</v>
      </c>
      <c r="F11935" s="6" t="s">
        <v>40279</v>
      </c>
      <c r="G11935" s="6" t="s">
        <v>40280</v>
      </c>
      <c r="H11935" s="79">
        <v>87298.465278000003</v>
      </c>
    </row>
    <row r="11936" spans="1:8" x14ac:dyDescent="0.2">
      <c r="A11936" s="6">
        <v>30390172</v>
      </c>
      <c r="B11936" s="6" t="s">
        <v>40281</v>
      </c>
      <c r="C11936" s="6" t="s">
        <v>5933</v>
      </c>
      <c r="D11936" s="6" t="s">
        <v>28070</v>
      </c>
      <c r="E11936" s="6" t="s">
        <v>5638</v>
      </c>
      <c r="F11936" s="6" t="s">
        <v>40282</v>
      </c>
      <c r="G11936" s="6" t="s">
        <v>40283</v>
      </c>
      <c r="H11936" s="79">
        <v>87317.611736999999</v>
      </c>
    </row>
    <row r="11937" spans="1:8" x14ac:dyDescent="0.2">
      <c r="A11937" s="6">
        <v>30106283</v>
      </c>
      <c r="B11937" s="6" t="s">
        <v>40284</v>
      </c>
      <c r="C11937" s="6" t="s">
        <v>5937</v>
      </c>
      <c r="D11937" s="6" t="s">
        <v>28070</v>
      </c>
      <c r="E11937" s="6" t="s">
        <v>5638</v>
      </c>
      <c r="F11937" s="6" t="s">
        <v>40285</v>
      </c>
      <c r="G11937" s="6" t="s">
        <v>40286</v>
      </c>
      <c r="H11937" s="79">
        <v>87317.611736999999</v>
      </c>
    </row>
    <row r="11938" spans="1:8" x14ac:dyDescent="0.2">
      <c r="A11938" s="6">
        <v>30461989</v>
      </c>
      <c r="B11938" s="6" t="s">
        <v>40287</v>
      </c>
      <c r="C11938" s="6" t="s">
        <v>9197</v>
      </c>
      <c r="D11938" s="6" t="s">
        <v>17993</v>
      </c>
      <c r="E11938" s="6" t="s">
        <v>15819</v>
      </c>
      <c r="F11938" s="6" t="s">
        <v>40288</v>
      </c>
      <c r="G11938" s="6" t="s">
        <v>40289</v>
      </c>
      <c r="H11938" s="79">
        <v>87379.005439</v>
      </c>
    </row>
    <row r="11939" spans="1:8" x14ac:dyDescent="0.2">
      <c r="A11939" s="6">
        <v>30030464</v>
      </c>
      <c r="B11939" s="6" t="s">
        <v>40290</v>
      </c>
      <c r="C11939" s="6" t="s">
        <v>9197</v>
      </c>
      <c r="D11939" s="6" t="s">
        <v>17997</v>
      </c>
      <c r="E11939" s="6" t="s">
        <v>15819</v>
      </c>
      <c r="F11939" s="6" t="s">
        <v>40291</v>
      </c>
      <c r="G11939" s="6" t="s">
        <v>40292</v>
      </c>
      <c r="H11939" s="79">
        <v>87810.934987999994</v>
      </c>
    </row>
    <row r="11940" spans="1:8" x14ac:dyDescent="0.2">
      <c r="A11940" s="6">
        <v>30416587</v>
      </c>
      <c r="B11940" s="6" t="s">
        <v>40293</v>
      </c>
      <c r="C11940" s="6" t="s">
        <v>6516</v>
      </c>
      <c r="D11940" s="6" t="s">
        <v>28070</v>
      </c>
      <c r="E11940" s="6" t="s">
        <v>5638</v>
      </c>
      <c r="F11940" s="6" t="s">
        <v>40294</v>
      </c>
      <c r="G11940" s="6" t="s">
        <v>40295</v>
      </c>
      <c r="H11940" s="79">
        <v>87810.934987999994</v>
      </c>
    </row>
    <row r="11941" spans="1:8" x14ac:dyDescent="0.2">
      <c r="A11941" s="6">
        <v>30161749</v>
      </c>
      <c r="B11941" s="6" t="s">
        <v>40296</v>
      </c>
      <c r="C11941" s="6" t="s">
        <v>5779</v>
      </c>
      <c r="D11941" s="6" t="s">
        <v>28070</v>
      </c>
      <c r="E11941" s="6" t="s">
        <v>5638</v>
      </c>
      <c r="F11941" s="6" t="s">
        <v>40297</v>
      </c>
      <c r="G11941" s="6" t="s">
        <v>40298</v>
      </c>
      <c r="H11941" s="79">
        <v>87859.992637000003</v>
      </c>
    </row>
    <row r="11942" spans="1:8" x14ac:dyDescent="0.2">
      <c r="A11942" s="6">
        <v>30443334</v>
      </c>
      <c r="B11942" s="6" t="s">
        <v>40299</v>
      </c>
      <c r="C11942" s="6" t="s">
        <v>5780</v>
      </c>
      <c r="D11942" s="6" t="s">
        <v>28070</v>
      </c>
      <c r="E11942" s="6" t="s">
        <v>5638</v>
      </c>
      <c r="F11942" s="6" t="s">
        <v>40300</v>
      </c>
      <c r="G11942" s="6" t="s">
        <v>40301</v>
      </c>
      <c r="H11942" s="79">
        <v>88201.376667000004</v>
      </c>
    </row>
    <row r="11943" spans="1:8" x14ac:dyDescent="0.2">
      <c r="A11943" s="6">
        <v>30416345</v>
      </c>
      <c r="B11943" s="6" t="s">
        <v>40302</v>
      </c>
      <c r="C11943" s="6" t="s">
        <v>5953</v>
      </c>
      <c r="D11943" s="6" t="s">
        <v>18868</v>
      </c>
      <c r="E11943" s="6" t="s">
        <v>5638</v>
      </c>
      <c r="F11943" s="6" t="s">
        <v>40303</v>
      </c>
      <c r="G11943" s="6" t="s">
        <v>40304</v>
      </c>
      <c r="H11943" s="79">
        <v>88450.851576000001</v>
      </c>
    </row>
    <row r="11944" spans="1:8" x14ac:dyDescent="0.2">
      <c r="A11944" s="6">
        <v>30340797</v>
      </c>
      <c r="B11944" s="6" t="s">
        <v>40305</v>
      </c>
      <c r="C11944" s="6" t="s">
        <v>40306</v>
      </c>
      <c r="D11944" s="6" t="s">
        <v>19351</v>
      </c>
      <c r="E11944" s="6" t="s">
        <v>5893</v>
      </c>
      <c r="F11944" s="6" t="s">
        <v>40307</v>
      </c>
      <c r="G11944" s="6" t="s">
        <v>40308</v>
      </c>
      <c r="H11944" s="79">
        <v>89007.654462000006</v>
      </c>
    </row>
    <row r="11945" spans="1:8" x14ac:dyDescent="0.2">
      <c r="A11945" s="6">
        <v>30174762</v>
      </c>
      <c r="B11945" s="6" t="s">
        <v>40309</v>
      </c>
      <c r="C11945" s="6" t="s">
        <v>5965</v>
      </c>
      <c r="D11945" s="6" t="s">
        <v>18868</v>
      </c>
      <c r="E11945" s="6" t="s">
        <v>5638</v>
      </c>
      <c r="F11945" s="6" t="s">
        <v>40310</v>
      </c>
      <c r="G11945" s="6" t="s">
        <v>40311</v>
      </c>
      <c r="H11945" s="79">
        <v>89490.796684000001</v>
      </c>
    </row>
    <row r="11946" spans="1:8" x14ac:dyDescent="0.2">
      <c r="A11946" s="6">
        <v>30182773</v>
      </c>
      <c r="B11946" s="6" t="s">
        <v>40312</v>
      </c>
      <c r="C11946" s="6" t="s">
        <v>6330</v>
      </c>
      <c r="D11946" s="6" t="s">
        <v>17993</v>
      </c>
      <c r="E11946" s="6" t="s">
        <v>15819</v>
      </c>
      <c r="F11946" s="6" t="s">
        <v>40313</v>
      </c>
      <c r="G11946" s="6" t="s">
        <v>40314</v>
      </c>
      <c r="H11946" s="79">
        <v>90626.852562999993</v>
      </c>
    </row>
    <row r="11947" spans="1:8" x14ac:dyDescent="0.2">
      <c r="A11947" s="6">
        <v>30111217</v>
      </c>
      <c r="B11947" s="6" t="s">
        <v>40315</v>
      </c>
      <c r="C11947" s="6" t="s">
        <v>6334</v>
      </c>
      <c r="D11947" s="6" t="s">
        <v>17993</v>
      </c>
      <c r="E11947" s="6" t="s">
        <v>15819</v>
      </c>
      <c r="F11947" s="6" t="s">
        <v>40316</v>
      </c>
      <c r="G11947" s="6" t="s">
        <v>40317</v>
      </c>
      <c r="H11947" s="79">
        <v>90626.852562999993</v>
      </c>
    </row>
    <row r="11948" spans="1:8" x14ac:dyDescent="0.2">
      <c r="A11948" s="6">
        <v>30360248</v>
      </c>
      <c r="B11948" s="6" t="s">
        <v>40318</v>
      </c>
      <c r="C11948" s="6" t="s">
        <v>6334</v>
      </c>
      <c r="D11948" s="6" t="s">
        <v>17997</v>
      </c>
      <c r="E11948" s="6" t="s">
        <v>15819</v>
      </c>
      <c r="F11948" s="6" t="s">
        <v>40319</v>
      </c>
      <c r="G11948" s="6" t="s">
        <v>40320</v>
      </c>
      <c r="H11948" s="79">
        <v>90626.852562999993</v>
      </c>
    </row>
    <row r="11949" spans="1:8" x14ac:dyDescent="0.2">
      <c r="A11949" s="6">
        <v>30357394</v>
      </c>
      <c r="B11949" s="6" t="s">
        <v>40321</v>
      </c>
      <c r="C11949" s="6" t="s">
        <v>5977</v>
      </c>
      <c r="D11949" s="6" t="s">
        <v>28070</v>
      </c>
      <c r="E11949" s="6" t="s">
        <v>5638</v>
      </c>
      <c r="F11949" s="6" t="s">
        <v>40322</v>
      </c>
      <c r="G11949" s="6" t="s">
        <v>40323</v>
      </c>
      <c r="H11949" s="79">
        <v>90626.852562999993</v>
      </c>
    </row>
    <row r="11950" spans="1:8" x14ac:dyDescent="0.2">
      <c r="A11950" s="6">
        <v>30356281</v>
      </c>
      <c r="B11950" s="6" t="s">
        <v>40324</v>
      </c>
      <c r="C11950" s="6" t="s">
        <v>6234</v>
      </c>
      <c r="D11950" s="6" t="s">
        <v>11449</v>
      </c>
      <c r="E11950" s="6" t="s">
        <v>5638</v>
      </c>
      <c r="F11950" s="6" t="s">
        <v>40325</v>
      </c>
      <c r="G11950" s="6" t="s">
        <v>40326</v>
      </c>
      <c r="H11950" s="79">
        <v>90660.259776000006</v>
      </c>
    </row>
    <row r="11951" spans="1:8" x14ac:dyDescent="0.2">
      <c r="A11951" s="6">
        <v>30385701</v>
      </c>
      <c r="B11951" s="6" t="s">
        <v>40327</v>
      </c>
      <c r="C11951" s="6" t="s">
        <v>6238</v>
      </c>
      <c r="D11951" s="6" t="s">
        <v>11449</v>
      </c>
      <c r="E11951" s="6" t="s">
        <v>5638</v>
      </c>
      <c r="F11951" s="6" t="s">
        <v>40328</v>
      </c>
      <c r="G11951" s="6" t="s">
        <v>40329</v>
      </c>
      <c r="H11951" s="79">
        <v>90660.259776000006</v>
      </c>
    </row>
    <row r="11952" spans="1:8" x14ac:dyDescent="0.2">
      <c r="A11952" s="6">
        <v>30393503</v>
      </c>
      <c r="B11952" s="6" t="s">
        <v>40330</v>
      </c>
      <c r="C11952" s="6" t="s">
        <v>7091</v>
      </c>
      <c r="D11952" s="6" t="s">
        <v>11449</v>
      </c>
      <c r="E11952" s="6" t="s">
        <v>5638</v>
      </c>
      <c r="F11952" s="6" t="s">
        <v>40331</v>
      </c>
      <c r="G11952" s="6" t="s">
        <v>40332</v>
      </c>
      <c r="H11952" s="79">
        <v>90660.259776000006</v>
      </c>
    </row>
    <row r="11953" spans="1:8" x14ac:dyDescent="0.2">
      <c r="A11953" s="6">
        <v>30254540</v>
      </c>
      <c r="B11953" s="6" t="s">
        <v>40333</v>
      </c>
      <c r="C11953" s="6" t="s">
        <v>7095</v>
      </c>
      <c r="D11953" s="6" t="s">
        <v>11449</v>
      </c>
      <c r="E11953" s="6" t="s">
        <v>5638</v>
      </c>
      <c r="F11953" s="6" t="s">
        <v>40334</v>
      </c>
      <c r="G11953" s="6" t="s">
        <v>40335</v>
      </c>
      <c r="H11953" s="79">
        <v>90660.259776000006</v>
      </c>
    </row>
    <row r="11954" spans="1:8" x14ac:dyDescent="0.2">
      <c r="A11954" s="6">
        <v>30276108</v>
      </c>
      <c r="B11954" s="6" t="s">
        <v>40336</v>
      </c>
      <c r="C11954" s="6" t="s">
        <v>8422</v>
      </c>
      <c r="D11954" s="6" t="s">
        <v>11449</v>
      </c>
      <c r="E11954" s="6" t="s">
        <v>5638</v>
      </c>
      <c r="F11954" s="6" t="s">
        <v>40337</v>
      </c>
      <c r="G11954" s="6" t="s">
        <v>40338</v>
      </c>
      <c r="H11954" s="79">
        <v>90660.259776000006</v>
      </c>
    </row>
    <row r="11955" spans="1:8" x14ac:dyDescent="0.2">
      <c r="A11955" s="6">
        <v>30218955</v>
      </c>
      <c r="B11955" s="6" t="s">
        <v>40339</v>
      </c>
      <c r="C11955" s="6" t="s">
        <v>5949</v>
      </c>
      <c r="D11955" s="6" t="s">
        <v>18870</v>
      </c>
      <c r="E11955" s="6" t="s">
        <v>5638</v>
      </c>
      <c r="F11955" s="6" t="s">
        <v>40340</v>
      </c>
      <c r="G11955" s="6" t="s">
        <v>40341</v>
      </c>
      <c r="H11955" s="79">
        <v>91080.188131999996</v>
      </c>
    </row>
    <row r="11956" spans="1:8" x14ac:dyDescent="0.2">
      <c r="A11956" s="6">
        <v>30016759</v>
      </c>
      <c r="B11956" s="6" t="s">
        <v>2608</v>
      </c>
      <c r="C11956" s="6" t="s">
        <v>5933</v>
      </c>
      <c r="D11956" s="6" t="s">
        <v>18868</v>
      </c>
      <c r="E11956" s="6" t="s">
        <v>5638</v>
      </c>
      <c r="F11956" s="6" t="s">
        <v>2603</v>
      </c>
      <c r="G11956" s="6" t="s">
        <v>2604</v>
      </c>
      <c r="H11956" s="79">
        <v>91354.346388999998</v>
      </c>
    </row>
    <row r="11957" spans="1:8" x14ac:dyDescent="0.2">
      <c r="A11957" s="6">
        <v>30143226</v>
      </c>
      <c r="B11957" s="6" t="s">
        <v>40342</v>
      </c>
      <c r="C11957" s="6" t="s">
        <v>5727</v>
      </c>
      <c r="D11957" s="6" t="s">
        <v>28070</v>
      </c>
      <c r="E11957" s="6" t="s">
        <v>5638</v>
      </c>
      <c r="F11957" s="6" t="s">
        <v>40343</v>
      </c>
      <c r="G11957" s="6" t="s">
        <v>40344</v>
      </c>
      <c r="H11957" s="79">
        <v>92817.919571999999</v>
      </c>
    </row>
    <row r="11958" spans="1:8" x14ac:dyDescent="0.2">
      <c r="A11958" s="6">
        <v>30410243</v>
      </c>
      <c r="B11958" s="6" t="s">
        <v>40345</v>
      </c>
      <c r="C11958" s="6" t="s">
        <v>5730</v>
      </c>
      <c r="D11958" s="6" t="s">
        <v>28070</v>
      </c>
      <c r="E11958" s="6" t="s">
        <v>5638</v>
      </c>
      <c r="F11958" s="6" t="s">
        <v>40346</v>
      </c>
      <c r="G11958" s="6" t="s">
        <v>40347</v>
      </c>
      <c r="H11958" s="79">
        <v>92817.919571999999</v>
      </c>
    </row>
    <row r="11959" spans="1:8" x14ac:dyDescent="0.2">
      <c r="A11959" s="6">
        <v>30171485</v>
      </c>
      <c r="B11959" s="6" t="s">
        <v>40348</v>
      </c>
      <c r="C11959" s="6" t="s">
        <v>5732</v>
      </c>
      <c r="D11959" s="6" t="s">
        <v>28070</v>
      </c>
      <c r="E11959" s="6" t="s">
        <v>5638</v>
      </c>
      <c r="F11959" s="6" t="s">
        <v>40349</v>
      </c>
      <c r="G11959" s="6" t="s">
        <v>40350</v>
      </c>
      <c r="H11959" s="79">
        <v>92817.919571999999</v>
      </c>
    </row>
    <row r="11960" spans="1:8" x14ac:dyDescent="0.2">
      <c r="A11960" s="6">
        <v>30401025</v>
      </c>
      <c r="B11960" s="6" t="s">
        <v>40351</v>
      </c>
      <c r="C11960" s="6" t="s">
        <v>5937</v>
      </c>
      <c r="D11960" s="6" t="s">
        <v>18868</v>
      </c>
      <c r="E11960" s="6" t="s">
        <v>5638</v>
      </c>
      <c r="F11960" s="6" t="s">
        <v>40352</v>
      </c>
      <c r="G11960" s="6" t="s">
        <v>40353</v>
      </c>
      <c r="H11960" s="79">
        <v>92827.411170000007</v>
      </c>
    </row>
    <row r="11961" spans="1:8" x14ac:dyDescent="0.2">
      <c r="A11961" s="6">
        <v>30429387</v>
      </c>
      <c r="B11961" s="6" t="s">
        <v>40354</v>
      </c>
      <c r="C11961" s="6" t="s">
        <v>7194</v>
      </c>
      <c r="D11961" s="6" t="s">
        <v>19176</v>
      </c>
      <c r="E11961" s="6" t="s">
        <v>5893</v>
      </c>
      <c r="F11961" s="6" t="s">
        <v>40355</v>
      </c>
      <c r="G11961" s="6" t="s">
        <v>40356</v>
      </c>
      <c r="H11961" s="79">
        <v>92882.96269</v>
      </c>
    </row>
    <row r="11962" spans="1:8" x14ac:dyDescent="0.2">
      <c r="A11962" s="6">
        <v>30355926</v>
      </c>
      <c r="B11962" s="6" t="s">
        <v>40357</v>
      </c>
      <c r="C11962" s="6" t="s">
        <v>7194</v>
      </c>
      <c r="D11962" s="6" t="s">
        <v>19180</v>
      </c>
      <c r="E11962" s="6" t="s">
        <v>5893</v>
      </c>
      <c r="F11962" s="6" t="s">
        <v>40358</v>
      </c>
      <c r="G11962" s="6" t="s">
        <v>40359</v>
      </c>
      <c r="H11962" s="79">
        <v>92882.96269</v>
      </c>
    </row>
    <row r="11963" spans="1:8" x14ac:dyDescent="0.2">
      <c r="A11963" s="6">
        <v>30280809</v>
      </c>
      <c r="B11963" s="6" t="s">
        <v>40360</v>
      </c>
      <c r="C11963" s="6" t="s">
        <v>5933</v>
      </c>
      <c r="D11963" s="6" t="s">
        <v>18870</v>
      </c>
      <c r="E11963" s="6" t="s">
        <v>5638</v>
      </c>
      <c r="F11963" s="6" t="s">
        <v>40361</v>
      </c>
      <c r="G11963" s="6" t="s">
        <v>40362</v>
      </c>
      <c r="H11963" s="79">
        <v>93055.691562000007</v>
      </c>
    </row>
    <row r="11964" spans="1:8" x14ac:dyDescent="0.2">
      <c r="A11964" s="6">
        <v>30188979</v>
      </c>
      <c r="B11964" s="6" t="s">
        <v>40363</v>
      </c>
      <c r="C11964" s="6" t="s">
        <v>5933</v>
      </c>
      <c r="D11964" s="6" t="s">
        <v>18874</v>
      </c>
      <c r="E11964" s="6" t="s">
        <v>5638</v>
      </c>
      <c r="F11964" s="6" t="s">
        <v>40364</v>
      </c>
      <c r="G11964" s="6" t="s">
        <v>40365</v>
      </c>
      <c r="H11964" s="79">
        <v>93055.691562000007</v>
      </c>
    </row>
    <row r="11965" spans="1:8" x14ac:dyDescent="0.2">
      <c r="A11965" s="6">
        <v>30239128</v>
      </c>
      <c r="B11965" s="6" t="s">
        <v>2957</v>
      </c>
      <c r="C11965" s="6" t="s">
        <v>5785</v>
      </c>
      <c r="D11965" s="6" t="s">
        <v>18868</v>
      </c>
      <c r="E11965" s="6" t="s">
        <v>5638</v>
      </c>
      <c r="F11965" s="6" t="s">
        <v>2953</v>
      </c>
      <c r="G11965" s="6" t="s">
        <v>2954</v>
      </c>
      <c r="H11965" s="79">
        <v>93104.746448999998</v>
      </c>
    </row>
    <row r="11966" spans="1:8" x14ac:dyDescent="0.2">
      <c r="A11966" s="6">
        <v>30364451</v>
      </c>
      <c r="B11966" s="6" t="s">
        <v>40366</v>
      </c>
      <c r="C11966" s="6" t="s">
        <v>5961</v>
      </c>
      <c r="D11966" s="6" t="s">
        <v>17969</v>
      </c>
      <c r="E11966" s="6" t="s">
        <v>5893</v>
      </c>
      <c r="F11966" s="6" t="s">
        <v>40367</v>
      </c>
      <c r="G11966" s="6" t="s">
        <v>40368</v>
      </c>
      <c r="H11966" s="79">
        <v>93104.746448999998</v>
      </c>
    </row>
    <row r="11967" spans="1:8" x14ac:dyDescent="0.2">
      <c r="A11967" s="6">
        <v>30063233</v>
      </c>
      <c r="B11967" s="6" t="s">
        <v>40369</v>
      </c>
      <c r="C11967" s="6" t="s">
        <v>5961</v>
      </c>
      <c r="D11967" s="6" t="s">
        <v>17973</v>
      </c>
      <c r="E11967" s="6" t="s">
        <v>5893</v>
      </c>
      <c r="F11967" s="6" t="s">
        <v>40370</v>
      </c>
      <c r="G11967" s="6" t="s">
        <v>40371</v>
      </c>
      <c r="H11967" s="79">
        <v>93104.746448999998</v>
      </c>
    </row>
    <row r="11968" spans="1:8" x14ac:dyDescent="0.2">
      <c r="A11968" s="6">
        <v>30135553</v>
      </c>
      <c r="B11968" s="6" t="s">
        <v>40372</v>
      </c>
      <c r="C11968" s="6" t="s">
        <v>5769</v>
      </c>
      <c r="D11968" s="6" t="s">
        <v>28070</v>
      </c>
      <c r="E11968" s="6" t="s">
        <v>5638</v>
      </c>
      <c r="F11968" s="6" t="s">
        <v>40373</v>
      </c>
      <c r="G11968" s="6" t="s">
        <v>40374</v>
      </c>
      <c r="H11968" s="79">
        <v>93221.667270999998</v>
      </c>
    </row>
    <row r="11969" spans="1:8" x14ac:dyDescent="0.2">
      <c r="A11969" s="6">
        <v>30342151</v>
      </c>
      <c r="B11969" s="6" t="s">
        <v>40375</v>
      </c>
      <c r="C11969" s="6" t="s">
        <v>6174</v>
      </c>
      <c r="D11969" s="6" t="s">
        <v>11449</v>
      </c>
      <c r="E11969" s="6" t="s">
        <v>5638</v>
      </c>
      <c r="F11969" s="6" t="s">
        <v>40376</v>
      </c>
      <c r="G11969" s="6" t="s">
        <v>40377</v>
      </c>
      <c r="H11969" s="79">
        <v>93790.159874000004</v>
      </c>
    </row>
    <row r="11970" spans="1:8" x14ac:dyDescent="0.2">
      <c r="A11970" s="6">
        <v>30342978</v>
      </c>
      <c r="B11970" s="6" t="s">
        <v>40378</v>
      </c>
      <c r="C11970" s="6" t="s">
        <v>6178</v>
      </c>
      <c r="D11970" s="6" t="s">
        <v>11449</v>
      </c>
      <c r="E11970" s="6" t="s">
        <v>5638</v>
      </c>
      <c r="F11970" s="6" t="s">
        <v>40379</v>
      </c>
      <c r="G11970" s="6" t="s">
        <v>40380</v>
      </c>
      <c r="H11970" s="79">
        <v>93790.159874000004</v>
      </c>
    </row>
    <row r="11971" spans="1:8" x14ac:dyDescent="0.2">
      <c r="A11971" s="6">
        <v>30206271</v>
      </c>
      <c r="B11971" s="6" t="s">
        <v>40381</v>
      </c>
      <c r="C11971" s="6" t="s">
        <v>6516</v>
      </c>
      <c r="D11971" s="6" t="s">
        <v>11449</v>
      </c>
      <c r="E11971" s="6" t="s">
        <v>5638</v>
      </c>
      <c r="F11971" s="6" t="s">
        <v>40382</v>
      </c>
      <c r="G11971" s="6" t="s">
        <v>40383</v>
      </c>
      <c r="H11971" s="79">
        <v>93790.159874000004</v>
      </c>
    </row>
    <row r="11972" spans="1:8" x14ac:dyDescent="0.2">
      <c r="A11972" s="6">
        <v>30133233</v>
      </c>
      <c r="B11972" s="6" t="s">
        <v>40384</v>
      </c>
      <c r="C11972" s="6" t="s">
        <v>6520</v>
      </c>
      <c r="D11972" s="6" t="s">
        <v>11449</v>
      </c>
      <c r="E11972" s="6" t="s">
        <v>5638</v>
      </c>
      <c r="F11972" s="6" t="s">
        <v>40385</v>
      </c>
      <c r="G11972" s="6" t="s">
        <v>40386</v>
      </c>
      <c r="H11972" s="79">
        <v>93790.159874000004</v>
      </c>
    </row>
    <row r="11973" spans="1:8" x14ac:dyDescent="0.2">
      <c r="A11973" s="6">
        <v>30254038</v>
      </c>
      <c r="B11973" s="6" t="s">
        <v>40387</v>
      </c>
      <c r="C11973" s="6" t="s">
        <v>6524</v>
      </c>
      <c r="D11973" s="6" t="s">
        <v>11449</v>
      </c>
      <c r="E11973" s="6" t="s">
        <v>5638</v>
      </c>
      <c r="F11973" s="6" t="s">
        <v>40388</v>
      </c>
      <c r="G11973" s="6" t="s">
        <v>40389</v>
      </c>
      <c r="H11973" s="79">
        <v>93790.159874000004</v>
      </c>
    </row>
    <row r="11974" spans="1:8" x14ac:dyDescent="0.2">
      <c r="A11974" s="6">
        <v>30024535</v>
      </c>
      <c r="B11974" s="6" t="s">
        <v>40390</v>
      </c>
      <c r="C11974" s="6" t="s">
        <v>5945</v>
      </c>
      <c r="D11974" s="6" t="s">
        <v>18870</v>
      </c>
      <c r="E11974" s="6" t="s">
        <v>5638</v>
      </c>
      <c r="F11974" s="6" t="s">
        <v>40391</v>
      </c>
      <c r="G11974" s="6" t="s">
        <v>40392</v>
      </c>
      <c r="H11974" s="79">
        <v>93820.824378000005</v>
      </c>
    </row>
    <row r="11975" spans="1:8" x14ac:dyDescent="0.2">
      <c r="A11975" s="6">
        <v>30401364</v>
      </c>
      <c r="B11975" s="6" t="s">
        <v>40393</v>
      </c>
      <c r="C11975" s="6" t="s">
        <v>5949</v>
      </c>
      <c r="D11975" s="6" t="s">
        <v>18874</v>
      </c>
      <c r="E11975" s="6" t="s">
        <v>5638</v>
      </c>
      <c r="F11975" s="6" t="s">
        <v>40394</v>
      </c>
      <c r="G11975" s="6" t="s">
        <v>40395</v>
      </c>
      <c r="H11975" s="79">
        <v>93820.824378000005</v>
      </c>
    </row>
    <row r="11976" spans="1:8" x14ac:dyDescent="0.2">
      <c r="A11976" s="6">
        <v>30001558</v>
      </c>
      <c r="B11976" s="6" t="s">
        <v>40396</v>
      </c>
      <c r="C11976" s="6" t="s">
        <v>8073</v>
      </c>
      <c r="D11976" s="6" t="s">
        <v>19176</v>
      </c>
      <c r="E11976" s="6" t="s">
        <v>5893</v>
      </c>
      <c r="F11976" s="6" t="s">
        <v>40397</v>
      </c>
      <c r="G11976" s="6" t="s">
        <v>40398</v>
      </c>
      <c r="H11976" s="79">
        <v>93871.257891000001</v>
      </c>
    </row>
    <row r="11977" spans="1:8" x14ac:dyDescent="0.2">
      <c r="A11977" s="6">
        <v>30210846</v>
      </c>
      <c r="B11977" s="6" t="s">
        <v>40399</v>
      </c>
      <c r="C11977" s="6" t="s">
        <v>8077</v>
      </c>
      <c r="D11977" s="6" t="s">
        <v>19176</v>
      </c>
      <c r="E11977" s="6" t="s">
        <v>5893</v>
      </c>
      <c r="F11977" s="6" t="s">
        <v>40400</v>
      </c>
      <c r="G11977" s="6" t="s">
        <v>40401</v>
      </c>
      <c r="H11977" s="79">
        <v>93871.257891000001</v>
      </c>
    </row>
    <row r="11978" spans="1:8" x14ac:dyDescent="0.2">
      <c r="A11978" s="6">
        <v>30289076</v>
      </c>
      <c r="B11978" s="6" t="s">
        <v>40402</v>
      </c>
      <c r="C11978" s="6" t="s">
        <v>8069</v>
      </c>
      <c r="D11978" s="6" t="s">
        <v>19180</v>
      </c>
      <c r="E11978" s="6" t="s">
        <v>5893</v>
      </c>
      <c r="F11978" s="6" t="s">
        <v>40403</v>
      </c>
      <c r="G11978" s="6" t="s">
        <v>40404</v>
      </c>
      <c r="H11978" s="79">
        <v>93871.257891000001</v>
      </c>
    </row>
    <row r="11979" spans="1:8" x14ac:dyDescent="0.2">
      <c r="A11979" s="6">
        <v>30028080</v>
      </c>
      <c r="B11979" s="6" t="s">
        <v>40405</v>
      </c>
      <c r="C11979" s="6" t="s">
        <v>8073</v>
      </c>
      <c r="D11979" s="6" t="s">
        <v>19180</v>
      </c>
      <c r="E11979" s="6" t="s">
        <v>5893</v>
      </c>
      <c r="F11979" s="6" t="s">
        <v>40406</v>
      </c>
      <c r="G11979" s="6" t="s">
        <v>40407</v>
      </c>
      <c r="H11979" s="79">
        <v>93871.257891000001</v>
      </c>
    </row>
    <row r="11980" spans="1:8" x14ac:dyDescent="0.2">
      <c r="A11980" s="6">
        <v>30367968</v>
      </c>
      <c r="B11980" s="6" t="s">
        <v>40408</v>
      </c>
      <c r="C11980" s="6" t="s">
        <v>8077</v>
      </c>
      <c r="D11980" s="6" t="s">
        <v>19180</v>
      </c>
      <c r="E11980" s="6" t="s">
        <v>5893</v>
      </c>
      <c r="F11980" s="6" t="s">
        <v>40409</v>
      </c>
      <c r="G11980" s="6" t="s">
        <v>40410</v>
      </c>
      <c r="H11980" s="79">
        <v>93871.257891000001</v>
      </c>
    </row>
    <row r="11981" spans="1:8" x14ac:dyDescent="0.2">
      <c r="A11981" s="6">
        <v>30134041</v>
      </c>
      <c r="B11981" s="6" t="s">
        <v>40411</v>
      </c>
      <c r="C11981" s="6" t="s">
        <v>8081</v>
      </c>
      <c r="D11981" s="6" t="s">
        <v>19180</v>
      </c>
      <c r="E11981" s="6" t="s">
        <v>5893</v>
      </c>
      <c r="F11981" s="6" t="s">
        <v>40412</v>
      </c>
      <c r="G11981" s="6" t="s">
        <v>40413</v>
      </c>
      <c r="H11981" s="79">
        <v>93875.754073000004</v>
      </c>
    </row>
    <row r="11982" spans="1:8" x14ac:dyDescent="0.2">
      <c r="A11982" s="6">
        <v>30204381</v>
      </c>
      <c r="B11982" s="6" t="s">
        <v>40414</v>
      </c>
      <c r="C11982" s="6" t="s">
        <v>5781</v>
      </c>
      <c r="D11982" s="6" t="s">
        <v>28070</v>
      </c>
      <c r="E11982" s="6" t="s">
        <v>5638</v>
      </c>
      <c r="F11982" s="6" t="s">
        <v>40415</v>
      </c>
      <c r="G11982" s="6" t="s">
        <v>40416</v>
      </c>
      <c r="H11982" s="79">
        <v>93970.620790999994</v>
      </c>
    </row>
    <row r="11983" spans="1:8" x14ac:dyDescent="0.2">
      <c r="A11983" s="6">
        <v>30321827</v>
      </c>
      <c r="B11983" s="6" t="s">
        <v>40417</v>
      </c>
      <c r="C11983" s="6" t="s">
        <v>5702</v>
      </c>
      <c r="D11983" s="6" t="s">
        <v>18358</v>
      </c>
      <c r="E11983" s="6" t="s">
        <v>5638</v>
      </c>
      <c r="F11983" s="6" t="s">
        <v>40418</v>
      </c>
      <c r="G11983" s="6" t="s">
        <v>40419</v>
      </c>
      <c r="H11983" s="79">
        <v>95274.389184</v>
      </c>
    </row>
    <row r="11984" spans="1:8" x14ac:dyDescent="0.2">
      <c r="A11984" s="6">
        <v>30242672</v>
      </c>
      <c r="B11984" s="6" t="s">
        <v>40420</v>
      </c>
      <c r="C11984" s="6" t="s">
        <v>40421</v>
      </c>
      <c r="D11984" s="6" t="s">
        <v>19351</v>
      </c>
      <c r="E11984" s="6" t="s">
        <v>5893</v>
      </c>
      <c r="F11984" s="6" t="s">
        <v>40422</v>
      </c>
      <c r="G11984" s="6" t="s">
        <v>40423</v>
      </c>
      <c r="H11984" s="79">
        <v>95274.389184</v>
      </c>
    </row>
    <row r="11985" spans="1:8" x14ac:dyDescent="0.2">
      <c r="A11985" s="6">
        <v>30295952</v>
      </c>
      <c r="B11985" s="6" t="s">
        <v>40424</v>
      </c>
      <c r="C11985" s="6" t="s">
        <v>21192</v>
      </c>
      <c r="D11985" s="6" t="s">
        <v>20977</v>
      </c>
      <c r="E11985" s="6" t="s">
        <v>5638</v>
      </c>
      <c r="F11985" s="6" t="s">
        <v>40425</v>
      </c>
      <c r="G11985" s="6" t="s">
        <v>40426</v>
      </c>
      <c r="H11985" s="79">
        <v>95274.389184</v>
      </c>
    </row>
    <row r="11986" spans="1:8" x14ac:dyDescent="0.2">
      <c r="A11986" s="6">
        <v>30139385</v>
      </c>
      <c r="B11986" s="6" t="s">
        <v>40427</v>
      </c>
      <c r="C11986" s="6" t="s">
        <v>6867</v>
      </c>
      <c r="D11986" s="6" t="s">
        <v>18868</v>
      </c>
      <c r="E11986" s="6" t="s">
        <v>5638</v>
      </c>
      <c r="F11986" s="6" t="s">
        <v>40428</v>
      </c>
      <c r="G11986" s="6" t="s">
        <v>40429</v>
      </c>
      <c r="H11986" s="79">
        <v>95330.359595000002</v>
      </c>
    </row>
    <row r="11987" spans="1:8" x14ac:dyDescent="0.2">
      <c r="A11987" s="6">
        <v>30359447</v>
      </c>
      <c r="B11987" s="6" t="s">
        <v>40430</v>
      </c>
      <c r="C11987" s="6" t="s">
        <v>5782</v>
      </c>
      <c r="D11987" s="6" t="s">
        <v>28070</v>
      </c>
      <c r="E11987" s="6" t="s">
        <v>5638</v>
      </c>
      <c r="F11987" s="6" t="s">
        <v>40431</v>
      </c>
      <c r="G11987" s="6" t="s">
        <v>40432</v>
      </c>
      <c r="H11987" s="79">
        <v>95468.621599000006</v>
      </c>
    </row>
    <row r="11988" spans="1:8" x14ac:dyDescent="0.2">
      <c r="A11988" s="6">
        <v>30069123</v>
      </c>
      <c r="B11988" s="6" t="s">
        <v>40433</v>
      </c>
      <c r="C11988" s="6" t="s">
        <v>5694</v>
      </c>
      <c r="D11988" s="6" t="s">
        <v>18358</v>
      </c>
      <c r="E11988" s="6" t="s">
        <v>5638</v>
      </c>
      <c r="F11988" s="6" t="s">
        <v>40434</v>
      </c>
      <c r="G11988" s="6" t="s">
        <v>40435</v>
      </c>
      <c r="H11988" s="79">
        <v>96338.990025999999</v>
      </c>
    </row>
    <row r="11989" spans="1:8" x14ac:dyDescent="0.2">
      <c r="A11989" s="6">
        <v>30216833</v>
      </c>
      <c r="B11989" s="6" t="s">
        <v>40436</v>
      </c>
      <c r="C11989" s="6" t="s">
        <v>21092</v>
      </c>
      <c r="D11989" s="6" t="s">
        <v>20977</v>
      </c>
      <c r="E11989" s="6" t="s">
        <v>5638</v>
      </c>
      <c r="F11989" s="6" t="s">
        <v>40437</v>
      </c>
      <c r="G11989" s="6" t="s">
        <v>40438</v>
      </c>
      <c r="H11989" s="79">
        <v>96338.990025999999</v>
      </c>
    </row>
    <row r="11990" spans="1:8" x14ac:dyDescent="0.2">
      <c r="A11990" s="6">
        <v>30136366</v>
      </c>
      <c r="B11990" s="6" t="s">
        <v>40439</v>
      </c>
      <c r="C11990" s="6" t="s">
        <v>8069</v>
      </c>
      <c r="D11990" s="6" t="s">
        <v>18870</v>
      </c>
      <c r="E11990" s="6" t="s">
        <v>5638</v>
      </c>
      <c r="F11990" s="6" t="s">
        <v>40440</v>
      </c>
      <c r="G11990" s="6" t="s">
        <v>40441</v>
      </c>
      <c r="H11990" s="79">
        <v>97224.981071000002</v>
      </c>
    </row>
    <row r="11991" spans="1:8" x14ac:dyDescent="0.2">
      <c r="A11991" s="6">
        <v>30241149</v>
      </c>
      <c r="B11991" s="6" t="s">
        <v>40442</v>
      </c>
      <c r="C11991" s="6" t="s">
        <v>8069</v>
      </c>
      <c r="D11991" s="6" t="s">
        <v>18874</v>
      </c>
      <c r="E11991" s="6" t="s">
        <v>5638</v>
      </c>
      <c r="F11991" s="6" t="s">
        <v>40443</v>
      </c>
      <c r="G11991" s="6" t="s">
        <v>40444</v>
      </c>
      <c r="H11991" s="79">
        <v>97224.981071000002</v>
      </c>
    </row>
    <row r="11992" spans="1:8" x14ac:dyDescent="0.2">
      <c r="A11992" s="6">
        <v>30107222</v>
      </c>
      <c r="B11992" s="6" t="s">
        <v>40445</v>
      </c>
      <c r="C11992" s="6" t="s">
        <v>5783</v>
      </c>
      <c r="D11992" s="6" t="s">
        <v>28070</v>
      </c>
      <c r="E11992" s="6" t="s">
        <v>5638</v>
      </c>
      <c r="F11992" s="6" t="s">
        <v>40446</v>
      </c>
      <c r="G11992" s="6" t="s">
        <v>40447</v>
      </c>
      <c r="H11992" s="79">
        <v>97247.989138999998</v>
      </c>
    </row>
    <row r="11993" spans="1:8" x14ac:dyDescent="0.2">
      <c r="A11993" s="6">
        <v>30057635</v>
      </c>
      <c r="B11993" s="6" t="s">
        <v>40448</v>
      </c>
      <c r="C11993" s="6" t="s">
        <v>5766</v>
      </c>
      <c r="D11993" s="6" t="s">
        <v>28070</v>
      </c>
      <c r="E11993" s="6" t="s">
        <v>5638</v>
      </c>
      <c r="F11993" s="6" t="s">
        <v>40449</v>
      </c>
      <c r="G11993" s="6" t="s">
        <v>40450</v>
      </c>
      <c r="H11993" s="79">
        <v>98010.628230999995</v>
      </c>
    </row>
    <row r="11994" spans="1:8" x14ac:dyDescent="0.2">
      <c r="A11994" s="6">
        <v>30009226</v>
      </c>
      <c r="B11994" s="6" t="s">
        <v>40451</v>
      </c>
      <c r="C11994" s="6" t="s">
        <v>40452</v>
      </c>
      <c r="D11994" s="6" t="s">
        <v>19351</v>
      </c>
      <c r="E11994" s="6" t="s">
        <v>5893</v>
      </c>
      <c r="F11994" s="6" t="s">
        <v>40453</v>
      </c>
      <c r="G11994" s="6" t="s">
        <v>40454</v>
      </c>
      <c r="H11994" s="79">
        <v>98075.408456999998</v>
      </c>
    </row>
    <row r="11995" spans="1:8" x14ac:dyDescent="0.2">
      <c r="A11995" s="6">
        <v>30032905</v>
      </c>
      <c r="B11995" s="6" t="s">
        <v>40455</v>
      </c>
      <c r="C11995" s="6" t="s">
        <v>27249</v>
      </c>
      <c r="D11995" s="6" t="s">
        <v>20977</v>
      </c>
      <c r="E11995" s="6" t="s">
        <v>5638</v>
      </c>
      <c r="F11995" s="6" t="s">
        <v>40456</v>
      </c>
      <c r="G11995" s="6" t="s">
        <v>40457</v>
      </c>
      <c r="H11995" s="79">
        <v>98075.408456999998</v>
      </c>
    </row>
    <row r="11996" spans="1:8" x14ac:dyDescent="0.2">
      <c r="A11996" s="6">
        <v>30054327</v>
      </c>
      <c r="B11996" s="6" t="s">
        <v>40458</v>
      </c>
      <c r="C11996" s="6" t="s">
        <v>5941</v>
      </c>
      <c r="D11996" s="6" t="s">
        <v>18868</v>
      </c>
      <c r="E11996" s="6" t="s">
        <v>5638</v>
      </c>
      <c r="F11996" s="6" t="s">
        <v>40459</v>
      </c>
      <c r="G11996" s="6" t="s">
        <v>40460</v>
      </c>
      <c r="H11996" s="79">
        <v>98358.847154999996</v>
      </c>
    </row>
    <row r="11997" spans="1:8" x14ac:dyDescent="0.2">
      <c r="A11997" s="6">
        <v>30270288</v>
      </c>
      <c r="B11997" s="6" t="s">
        <v>40461</v>
      </c>
      <c r="C11997" s="6" t="s">
        <v>5957</v>
      </c>
      <c r="D11997" s="6" t="s">
        <v>19176</v>
      </c>
      <c r="E11997" s="6" t="s">
        <v>5893</v>
      </c>
      <c r="F11997" s="6" t="s">
        <v>40462</v>
      </c>
      <c r="G11997" s="6" t="s">
        <v>40463</v>
      </c>
      <c r="H11997" s="79">
        <v>98656.270747999995</v>
      </c>
    </row>
    <row r="11998" spans="1:8" x14ac:dyDescent="0.2">
      <c r="A11998" s="6">
        <v>30183898</v>
      </c>
      <c r="B11998" s="6" t="s">
        <v>40464</v>
      </c>
      <c r="C11998" s="6" t="s">
        <v>5957</v>
      </c>
      <c r="D11998" s="6" t="s">
        <v>19180</v>
      </c>
      <c r="E11998" s="6" t="s">
        <v>5893</v>
      </c>
      <c r="F11998" s="6" t="s">
        <v>40465</v>
      </c>
      <c r="G11998" s="6" t="s">
        <v>40466</v>
      </c>
      <c r="H11998" s="79">
        <v>98656.270747999995</v>
      </c>
    </row>
    <row r="11999" spans="1:8" x14ac:dyDescent="0.2">
      <c r="A11999" s="6">
        <v>30101172</v>
      </c>
      <c r="B11999" s="6" t="s">
        <v>40467</v>
      </c>
      <c r="C11999" s="6" t="s">
        <v>5756</v>
      </c>
      <c r="D11999" s="6" t="s">
        <v>28070</v>
      </c>
      <c r="E11999" s="6" t="s">
        <v>5638</v>
      </c>
      <c r="F11999" s="6" t="s">
        <v>40468</v>
      </c>
      <c r="G11999" s="6" t="s">
        <v>40469</v>
      </c>
      <c r="H11999" s="79">
        <v>98946.136010000002</v>
      </c>
    </row>
    <row r="12000" spans="1:8" x14ac:dyDescent="0.2">
      <c r="A12000" s="6">
        <v>30209451</v>
      </c>
      <c r="B12000" s="6" t="s">
        <v>40470</v>
      </c>
      <c r="C12000" s="6" t="s">
        <v>5945</v>
      </c>
      <c r="D12000" s="6" t="s">
        <v>18874</v>
      </c>
      <c r="E12000" s="6" t="s">
        <v>5638</v>
      </c>
      <c r="F12000" s="6" t="s">
        <v>40471</v>
      </c>
      <c r="G12000" s="6" t="s">
        <v>40472</v>
      </c>
      <c r="H12000" s="79">
        <v>99244.539292999994</v>
      </c>
    </row>
    <row r="12001" spans="1:8" x14ac:dyDescent="0.2">
      <c r="A12001" s="6">
        <v>30388560</v>
      </c>
      <c r="B12001" s="6" t="s">
        <v>40473</v>
      </c>
      <c r="C12001" s="6" t="s">
        <v>19116</v>
      </c>
      <c r="D12001" s="6" t="s">
        <v>18870</v>
      </c>
      <c r="E12001" s="6" t="s">
        <v>5638</v>
      </c>
      <c r="F12001" s="6" t="s">
        <v>40474</v>
      </c>
      <c r="G12001" s="6" t="s">
        <v>40475</v>
      </c>
      <c r="H12001" s="79">
        <v>99257.632912000001</v>
      </c>
    </row>
    <row r="12002" spans="1:8" x14ac:dyDescent="0.2">
      <c r="A12002" s="6">
        <v>30302280</v>
      </c>
      <c r="B12002" s="6" t="s">
        <v>40476</v>
      </c>
      <c r="C12002" s="6" t="s">
        <v>19116</v>
      </c>
      <c r="D12002" s="6" t="s">
        <v>18874</v>
      </c>
      <c r="E12002" s="6" t="s">
        <v>5638</v>
      </c>
      <c r="F12002" s="6" t="s">
        <v>40477</v>
      </c>
      <c r="G12002" s="6" t="s">
        <v>40478</v>
      </c>
      <c r="H12002" s="79">
        <v>99257.632912000001</v>
      </c>
    </row>
    <row r="12003" spans="1:8" x14ac:dyDescent="0.2">
      <c r="A12003" s="6">
        <v>30099485</v>
      </c>
      <c r="B12003" s="6" t="s">
        <v>40479</v>
      </c>
      <c r="C12003" s="6" t="s">
        <v>5961</v>
      </c>
      <c r="D12003" s="6" t="s">
        <v>19176</v>
      </c>
      <c r="E12003" s="6" t="s">
        <v>5893</v>
      </c>
      <c r="F12003" s="6" t="s">
        <v>40480</v>
      </c>
      <c r="G12003" s="6" t="s">
        <v>40481</v>
      </c>
      <c r="H12003" s="79">
        <v>99307.953754999995</v>
      </c>
    </row>
    <row r="12004" spans="1:8" x14ac:dyDescent="0.2">
      <c r="A12004" s="6">
        <v>30101236</v>
      </c>
      <c r="B12004" s="6" t="s">
        <v>40482</v>
      </c>
      <c r="C12004" s="6" t="s">
        <v>5961</v>
      </c>
      <c r="D12004" s="6" t="s">
        <v>19180</v>
      </c>
      <c r="E12004" s="6" t="s">
        <v>5893</v>
      </c>
      <c r="F12004" s="6" t="s">
        <v>40483</v>
      </c>
      <c r="G12004" s="6" t="s">
        <v>40484</v>
      </c>
      <c r="H12004" s="79">
        <v>99307.953754999995</v>
      </c>
    </row>
    <row r="12005" spans="1:8" x14ac:dyDescent="0.2">
      <c r="A12005" s="6">
        <v>30403421</v>
      </c>
      <c r="B12005" s="6" t="s">
        <v>40485</v>
      </c>
      <c r="C12005" s="6" t="s">
        <v>5965</v>
      </c>
      <c r="D12005" s="6" t="s">
        <v>11588</v>
      </c>
      <c r="E12005" s="6" t="s">
        <v>5893</v>
      </c>
      <c r="F12005" s="6" t="s">
        <v>40486</v>
      </c>
      <c r="G12005" s="6" t="s">
        <v>40487</v>
      </c>
      <c r="H12005" s="79">
        <v>99441.586796999996</v>
      </c>
    </row>
    <row r="12006" spans="1:8" x14ac:dyDescent="0.2">
      <c r="A12006" s="6">
        <v>30138764</v>
      </c>
      <c r="B12006" s="6" t="s">
        <v>40488</v>
      </c>
      <c r="C12006" s="6" t="s">
        <v>5969</v>
      </c>
      <c r="D12006" s="6" t="s">
        <v>11588</v>
      </c>
      <c r="E12006" s="6" t="s">
        <v>5893</v>
      </c>
      <c r="F12006" s="6" t="s">
        <v>40489</v>
      </c>
      <c r="G12006" s="6" t="s">
        <v>40490</v>
      </c>
      <c r="H12006" s="79">
        <v>99441.586796999996</v>
      </c>
    </row>
    <row r="12007" spans="1:8" x14ac:dyDescent="0.2">
      <c r="A12007" s="6">
        <v>30301064</v>
      </c>
      <c r="B12007" s="6" t="s">
        <v>40491</v>
      </c>
      <c r="C12007" s="6" t="s">
        <v>5973</v>
      </c>
      <c r="D12007" s="6" t="s">
        <v>11588</v>
      </c>
      <c r="E12007" s="6" t="s">
        <v>5893</v>
      </c>
      <c r="F12007" s="6" t="s">
        <v>40492</v>
      </c>
      <c r="G12007" s="6" t="s">
        <v>40493</v>
      </c>
      <c r="H12007" s="79">
        <v>99441.586796999996</v>
      </c>
    </row>
    <row r="12008" spans="1:8" x14ac:dyDescent="0.2">
      <c r="A12008" s="6">
        <v>30281993</v>
      </c>
      <c r="B12008" s="6" t="s">
        <v>40494</v>
      </c>
      <c r="C12008" s="6" t="s">
        <v>5752</v>
      </c>
      <c r="D12008" s="6" t="s">
        <v>28070</v>
      </c>
      <c r="E12008" s="6" t="s">
        <v>5638</v>
      </c>
      <c r="F12008" s="6" t="s">
        <v>40495</v>
      </c>
      <c r="G12008" s="6" t="s">
        <v>40496</v>
      </c>
      <c r="H12008" s="79">
        <v>99652.876929999999</v>
      </c>
    </row>
    <row r="12009" spans="1:8" x14ac:dyDescent="0.2">
      <c r="A12009" s="6">
        <v>30272584</v>
      </c>
      <c r="B12009" s="6" t="s">
        <v>40497</v>
      </c>
      <c r="C12009" s="6" t="s">
        <v>5762</v>
      </c>
      <c r="D12009" s="6" t="s">
        <v>28070</v>
      </c>
      <c r="E12009" s="6" t="s">
        <v>5638</v>
      </c>
      <c r="F12009" s="6" t="s">
        <v>40498</v>
      </c>
      <c r="G12009" s="6" t="s">
        <v>40499</v>
      </c>
      <c r="H12009" s="79">
        <v>99657.254975999997</v>
      </c>
    </row>
    <row r="12010" spans="1:8" x14ac:dyDescent="0.2">
      <c r="A12010" s="6">
        <v>30130105</v>
      </c>
      <c r="B12010" s="6" t="s">
        <v>40500</v>
      </c>
      <c r="C12010" s="6" t="s">
        <v>6310</v>
      </c>
      <c r="D12010" s="6" t="s">
        <v>19176</v>
      </c>
      <c r="E12010" s="6" t="s">
        <v>5893</v>
      </c>
      <c r="F12010" s="6" t="s">
        <v>40501</v>
      </c>
      <c r="G12010" s="6" t="s">
        <v>40502</v>
      </c>
      <c r="H12010" s="79">
        <v>100385.74457</v>
      </c>
    </row>
    <row r="12011" spans="1:8" x14ac:dyDescent="0.2">
      <c r="A12011" s="6">
        <v>30254707</v>
      </c>
      <c r="B12011" s="6" t="s">
        <v>40503</v>
      </c>
      <c r="C12011" s="6" t="s">
        <v>6548</v>
      </c>
      <c r="D12011" s="6" t="s">
        <v>19176</v>
      </c>
      <c r="E12011" s="6" t="s">
        <v>5893</v>
      </c>
      <c r="F12011" s="6" t="s">
        <v>40504</v>
      </c>
      <c r="G12011" s="6" t="s">
        <v>40505</v>
      </c>
      <c r="H12011" s="79">
        <v>100385.74457</v>
      </c>
    </row>
    <row r="12012" spans="1:8" x14ac:dyDescent="0.2">
      <c r="A12012" s="6">
        <v>30276452</v>
      </c>
      <c r="B12012" s="6" t="s">
        <v>40506</v>
      </c>
      <c r="C12012" s="6" t="s">
        <v>6548</v>
      </c>
      <c r="D12012" s="6" t="s">
        <v>19180</v>
      </c>
      <c r="E12012" s="6" t="s">
        <v>5893</v>
      </c>
      <c r="F12012" s="6" t="s">
        <v>40507</v>
      </c>
      <c r="G12012" s="6" t="s">
        <v>40508</v>
      </c>
      <c r="H12012" s="79">
        <v>100385.74457</v>
      </c>
    </row>
    <row r="12013" spans="1:8" x14ac:dyDescent="0.2">
      <c r="A12013" s="6">
        <v>30202060</v>
      </c>
      <c r="B12013" s="6" t="s">
        <v>40509</v>
      </c>
      <c r="C12013" s="6" t="s">
        <v>6246</v>
      </c>
      <c r="D12013" s="6" t="s">
        <v>19176</v>
      </c>
      <c r="E12013" s="6" t="s">
        <v>5893</v>
      </c>
      <c r="F12013" s="6" t="s">
        <v>40510</v>
      </c>
      <c r="G12013" s="6" t="s">
        <v>40511</v>
      </c>
      <c r="H12013" s="79">
        <v>100435.050864</v>
      </c>
    </row>
    <row r="12014" spans="1:8" x14ac:dyDescent="0.2">
      <c r="A12014" s="6">
        <v>30287910</v>
      </c>
      <c r="B12014" s="6" t="s">
        <v>40512</v>
      </c>
      <c r="C12014" s="6" t="s">
        <v>6250</v>
      </c>
      <c r="D12014" s="6" t="s">
        <v>19176</v>
      </c>
      <c r="E12014" s="6" t="s">
        <v>5893</v>
      </c>
      <c r="F12014" s="6" t="s">
        <v>40513</v>
      </c>
      <c r="G12014" s="6" t="s">
        <v>40514</v>
      </c>
      <c r="H12014" s="79">
        <v>100435.050864</v>
      </c>
    </row>
    <row r="12015" spans="1:8" x14ac:dyDescent="0.2">
      <c r="A12015" s="6">
        <v>30129320</v>
      </c>
      <c r="B12015" s="6" t="s">
        <v>40515</v>
      </c>
      <c r="C12015" s="6" t="s">
        <v>6246</v>
      </c>
      <c r="D12015" s="6" t="s">
        <v>19180</v>
      </c>
      <c r="E12015" s="6" t="s">
        <v>5893</v>
      </c>
      <c r="F12015" s="6" t="s">
        <v>40516</v>
      </c>
      <c r="G12015" s="6" t="s">
        <v>40517</v>
      </c>
      <c r="H12015" s="79">
        <v>100435.050864</v>
      </c>
    </row>
    <row r="12016" spans="1:8" x14ac:dyDescent="0.2">
      <c r="A12016" s="6">
        <v>30469950</v>
      </c>
      <c r="B12016" s="6" t="s">
        <v>40518</v>
      </c>
      <c r="C12016" s="6" t="s">
        <v>6250</v>
      </c>
      <c r="D12016" s="6" t="s">
        <v>19180</v>
      </c>
      <c r="E12016" s="6" t="s">
        <v>5893</v>
      </c>
      <c r="F12016" s="6" t="s">
        <v>40519</v>
      </c>
      <c r="G12016" s="6" t="s">
        <v>40520</v>
      </c>
      <c r="H12016" s="79">
        <v>100435.050864</v>
      </c>
    </row>
    <row r="12017" spans="1:8" x14ac:dyDescent="0.2">
      <c r="A12017" s="6">
        <v>30280564</v>
      </c>
      <c r="B12017" s="6" t="s">
        <v>40521</v>
      </c>
      <c r="C12017" s="6" t="s">
        <v>5759</v>
      </c>
      <c r="D12017" s="6" t="s">
        <v>28070</v>
      </c>
      <c r="E12017" s="6" t="s">
        <v>5638</v>
      </c>
      <c r="F12017" s="6" t="s">
        <v>40522</v>
      </c>
      <c r="G12017" s="6" t="s">
        <v>40523</v>
      </c>
      <c r="H12017" s="79">
        <v>101032.660877</v>
      </c>
    </row>
    <row r="12018" spans="1:8" x14ac:dyDescent="0.2">
      <c r="A12018" s="6">
        <v>30003537</v>
      </c>
      <c r="B12018" s="6" t="s">
        <v>40524</v>
      </c>
      <c r="C12018" s="6" t="s">
        <v>8213</v>
      </c>
      <c r="D12018" s="6" t="s">
        <v>11449</v>
      </c>
      <c r="E12018" s="6" t="s">
        <v>5638</v>
      </c>
      <c r="F12018" s="6" t="s">
        <v>40525</v>
      </c>
      <c r="G12018" s="6" t="s">
        <v>40526</v>
      </c>
      <c r="H12018" s="79">
        <v>101789.512938</v>
      </c>
    </row>
    <row r="12019" spans="1:8" x14ac:dyDescent="0.2">
      <c r="A12019" s="6">
        <v>30118080</v>
      </c>
      <c r="B12019" s="6" t="s">
        <v>40527</v>
      </c>
      <c r="C12019" s="6" t="s">
        <v>8217</v>
      </c>
      <c r="D12019" s="6" t="s">
        <v>11449</v>
      </c>
      <c r="E12019" s="6" t="s">
        <v>5638</v>
      </c>
      <c r="F12019" s="6" t="s">
        <v>40528</v>
      </c>
      <c r="G12019" s="6" t="s">
        <v>40529</v>
      </c>
      <c r="H12019" s="79">
        <v>101789.512938</v>
      </c>
    </row>
    <row r="12020" spans="1:8" x14ac:dyDescent="0.2">
      <c r="A12020" s="6">
        <v>30028548</v>
      </c>
      <c r="B12020" s="6" t="s">
        <v>40530</v>
      </c>
      <c r="C12020" s="6" t="s">
        <v>6009</v>
      </c>
      <c r="D12020" s="6" t="s">
        <v>11449</v>
      </c>
      <c r="E12020" s="6" t="s">
        <v>5638</v>
      </c>
      <c r="F12020" s="6" t="s">
        <v>40531</v>
      </c>
      <c r="G12020" s="6" t="s">
        <v>40532</v>
      </c>
      <c r="H12020" s="79">
        <v>101789.512938</v>
      </c>
    </row>
    <row r="12021" spans="1:8" x14ac:dyDescent="0.2">
      <c r="A12021" s="6">
        <v>30279877</v>
      </c>
      <c r="B12021" s="6" t="s">
        <v>40533</v>
      </c>
      <c r="C12021" s="6" t="s">
        <v>6013</v>
      </c>
      <c r="D12021" s="6" t="s">
        <v>11449</v>
      </c>
      <c r="E12021" s="6" t="s">
        <v>5638</v>
      </c>
      <c r="F12021" s="6" t="s">
        <v>40534</v>
      </c>
      <c r="G12021" s="6" t="s">
        <v>40535</v>
      </c>
      <c r="H12021" s="79">
        <v>101789.512938</v>
      </c>
    </row>
    <row r="12022" spans="1:8" x14ac:dyDescent="0.2">
      <c r="A12022" s="6">
        <v>30209830</v>
      </c>
      <c r="B12022" s="6" t="s">
        <v>40536</v>
      </c>
      <c r="C12022" s="6" t="s">
        <v>24859</v>
      </c>
      <c r="D12022" s="6" t="s">
        <v>20977</v>
      </c>
      <c r="E12022" s="6" t="s">
        <v>5638</v>
      </c>
      <c r="F12022" s="6" t="s">
        <v>40537</v>
      </c>
      <c r="G12022" s="6" t="s">
        <v>40538</v>
      </c>
      <c r="H12022" s="79">
        <v>102549.972773</v>
      </c>
    </row>
    <row r="12023" spans="1:8" x14ac:dyDescent="0.2">
      <c r="A12023" s="6">
        <v>30206926</v>
      </c>
      <c r="B12023" s="6" t="s">
        <v>40539</v>
      </c>
      <c r="C12023" s="6" t="s">
        <v>5965</v>
      </c>
      <c r="D12023" s="6" t="s">
        <v>19176</v>
      </c>
      <c r="E12023" s="6" t="s">
        <v>5893</v>
      </c>
      <c r="F12023" s="6" t="s">
        <v>40540</v>
      </c>
      <c r="G12023" s="6" t="s">
        <v>40541</v>
      </c>
      <c r="H12023" s="79">
        <v>102752.961029</v>
      </c>
    </row>
    <row r="12024" spans="1:8" x14ac:dyDescent="0.2">
      <c r="A12024" s="6">
        <v>30289767</v>
      </c>
      <c r="B12024" s="6" t="s">
        <v>40542</v>
      </c>
      <c r="C12024" s="6" t="s">
        <v>5965</v>
      </c>
      <c r="D12024" s="6" t="s">
        <v>19180</v>
      </c>
      <c r="E12024" s="6" t="s">
        <v>5893</v>
      </c>
      <c r="F12024" s="6" t="s">
        <v>40543</v>
      </c>
      <c r="G12024" s="6" t="s">
        <v>40544</v>
      </c>
      <c r="H12024" s="79">
        <v>102752.961029</v>
      </c>
    </row>
    <row r="12025" spans="1:8" x14ac:dyDescent="0.2">
      <c r="A12025" s="6">
        <v>30055653</v>
      </c>
      <c r="B12025" s="6" t="s">
        <v>4071</v>
      </c>
      <c r="C12025" s="6" t="s">
        <v>7554</v>
      </c>
      <c r="D12025" s="6" t="s">
        <v>18868</v>
      </c>
      <c r="E12025" s="6" t="s">
        <v>5638</v>
      </c>
      <c r="F12025" s="6" t="s">
        <v>4067</v>
      </c>
      <c r="G12025" s="6" t="s">
        <v>4068</v>
      </c>
      <c r="H12025" s="79">
        <v>103024.605467</v>
      </c>
    </row>
    <row r="12026" spans="1:8" x14ac:dyDescent="0.2">
      <c r="A12026" s="6">
        <v>30068530</v>
      </c>
      <c r="B12026" s="6" t="s">
        <v>40545</v>
      </c>
      <c r="C12026" s="6" t="s">
        <v>5973</v>
      </c>
      <c r="D12026" s="6" t="s">
        <v>17969</v>
      </c>
      <c r="E12026" s="6" t="s">
        <v>5893</v>
      </c>
      <c r="F12026" s="6" t="s">
        <v>40546</v>
      </c>
      <c r="G12026" s="6" t="s">
        <v>40547</v>
      </c>
      <c r="H12026" s="79">
        <v>103024.605467</v>
      </c>
    </row>
    <row r="12027" spans="1:8" x14ac:dyDescent="0.2">
      <c r="A12027" s="6">
        <v>30212668</v>
      </c>
      <c r="B12027" s="6" t="s">
        <v>40548</v>
      </c>
      <c r="C12027" s="6" t="s">
        <v>5973</v>
      </c>
      <c r="D12027" s="6" t="s">
        <v>17973</v>
      </c>
      <c r="E12027" s="6" t="s">
        <v>5893</v>
      </c>
      <c r="F12027" s="6" t="s">
        <v>40549</v>
      </c>
      <c r="G12027" s="6" t="s">
        <v>40550</v>
      </c>
      <c r="H12027" s="79">
        <v>103024.605467</v>
      </c>
    </row>
    <row r="12028" spans="1:8" x14ac:dyDescent="0.2">
      <c r="A12028" s="6">
        <v>30261690</v>
      </c>
      <c r="B12028" s="6" t="s">
        <v>40551</v>
      </c>
      <c r="C12028" s="6" t="s">
        <v>5941</v>
      </c>
      <c r="D12028" s="6" t="s">
        <v>18870</v>
      </c>
      <c r="E12028" s="6" t="s">
        <v>5638</v>
      </c>
      <c r="F12028" s="6" t="s">
        <v>40552</v>
      </c>
      <c r="G12028" s="6" t="s">
        <v>40553</v>
      </c>
      <c r="H12028" s="79">
        <v>103105.375042</v>
      </c>
    </row>
    <row r="12029" spans="1:8" x14ac:dyDescent="0.2">
      <c r="A12029" s="6">
        <v>30161990</v>
      </c>
      <c r="B12029" s="6" t="s">
        <v>40554</v>
      </c>
      <c r="C12029" s="6" t="s">
        <v>5760</v>
      </c>
      <c r="D12029" s="6" t="s">
        <v>28070</v>
      </c>
      <c r="E12029" s="6" t="s">
        <v>5638</v>
      </c>
      <c r="F12029" s="6" t="s">
        <v>40555</v>
      </c>
      <c r="G12029" s="6" t="s">
        <v>40556</v>
      </c>
      <c r="H12029" s="79">
        <v>103152.01176199999</v>
      </c>
    </row>
    <row r="12030" spans="1:8" x14ac:dyDescent="0.2">
      <c r="A12030" s="6">
        <v>30323086</v>
      </c>
      <c r="B12030" s="6" t="s">
        <v>40557</v>
      </c>
      <c r="C12030" s="6" t="s">
        <v>6859</v>
      </c>
      <c r="D12030" s="6" t="s">
        <v>18868</v>
      </c>
      <c r="E12030" s="6" t="s">
        <v>5638</v>
      </c>
      <c r="F12030" s="6" t="s">
        <v>40558</v>
      </c>
      <c r="G12030" s="6" t="s">
        <v>40559</v>
      </c>
      <c r="H12030" s="79">
        <v>103213.51577100001</v>
      </c>
    </row>
    <row r="12031" spans="1:8" x14ac:dyDescent="0.2">
      <c r="A12031" s="6">
        <v>30279934</v>
      </c>
      <c r="B12031" s="6" t="s">
        <v>40560</v>
      </c>
      <c r="C12031" s="6" t="s">
        <v>6863</v>
      </c>
      <c r="D12031" s="6" t="s">
        <v>18868</v>
      </c>
      <c r="E12031" s="6" t="s">
        <v>5638</v>
      </c>
      <c r="F12031" s="6" t="s">
        <v>40561</v>
      </c>
      <c r="G12031" s="6" t="s">
        <v>40562</v>
      </c>
      <c r="H12031" s="79">
        <v>103213.51577100001</v>
      </c>
    </row>
    <row r="12032" spans="1:8" x14ac:dyDescent="0.2">
      <c r="A12032" s="6">
        <v>30202433</v>
      </c>
      <c r="B12032" s="6" t="s">
        <v>40563</v>
      </c>
      <c r="C12032" s="6" t="s">
        <v>5941</v>
      </c>
      <c r="D12032" s="6" t="s">
        <v>28070</v>
      </c>
      <c r="E12032" s="6" t="s">
        <v>5638</v>
      </c>
      <c r="F12032" s="6" t="s">
        <v>40564</v>
      </c>
      <c r="G12032" s="6" t="s">
        <v>40565</v>
      </c>
      <c r="H12032" s="79">
        <v>103342.954581</v>
      </c>
    </row>
    <row r="12033" spans="1:8" x14ac:dyDescent="0.2">
      <c r="A12033" s="6">
        <v>30016298</v>
      </c>
      <c r="B12033" s="6" t="s">
        <v>40566</v>
      </c>
      <c r="C12033" s="6" t="s">
        <v>5937</v>
      </c>
      <c r="D12033" s="6" t="s">
        <v>18870</v>
      </c>
      <c r="E12033" s="6" t="s">
        <v>5638</v>
      </c>
      <c r="F12033" s="6" t="s">
        <v>40567</v>
      </c>
      <c r="G12033" s="6" t="s">
        <v>40568</v>
      </c>
      <c r="H12033" s="79">
        <v>103406.597413</v>
      </c>
    </row>
    <row r="12034" spans="1:8" x14ac:dyDescent="0.2">
      <c r="A12034" s="6">
        <v>30376238</v>
      </c>
      <c r="B12034" s="6" t="s">
        <v>40569</v>
      </c>
      <c r="C12034" s="6" t="s">
        <v>5937</v>
      </c>
      <c r="D12034" s="6" t="s">
        <v>18874</v>
      </c>
      <c r="E12034" s="6" t="s">
        <v>5638</v>
      </c>
      <c r="F12034" s="6" t="s">
        <v>40570</v>
      </c>
      <c r="G12034" s="6" t="s">
        <v>40571</v>
      </c>
      <c r="H12034" s="79">
        <v>103406.597413</v>
      </c>
    </row>
    <row r="12035" spans="1:8" x14ac:dyDescent="0.2">
      <c r="A12035" s="6">
        <v>30431232</v>
      </c>
      <c r="B12035" s="6" t="s">
        <v>40572</v>
      </c>
      <c r="C12035" s="6" t="s">
        <v>6871</v>
      </c>
      <c r="D12035" s="6" t="s">
        <v>18870</v>
      </c>
      <c r="E12035" s="6" t="s">
        <v>5638</v>
      </c>
      <c r="F12035" s="6" t="s">
        <v>40573</v>
      </c>
      <c r="G12035" s="6" t="s">
        <v>40574</v>
      </c>
      <c r="H12035" s="79">
        <v>103886.91985200001</v>
      </c>
    </row>
    <row r="12036" spans="1:8" x14ac:dyDescent="0.2">
      <c r="A12036" s="6">
        <v>30204486</v>
      </c>
      <c r="B12036" s="6" t="s">
        <v>40575</v>
      </c>
      <c r="C12036" s="6" t="s">
        <v>6871</v>
      </c>
      <c r="D12036" s="6" t="s">
        <v>18874</v>
      </c>
      <c r="E12036" s="6" t="s">
        <v>5638</v>
      </c>
      <c r="F12036" s="6" t="s">
        <v>40576</v>
      </c>
      <c r="G12036" s="6" t="s">
        <v>40577</v>
      </c>
      <c r="H12036" s="79">
        <v>103886.91985200001</v>
      </c>
    </row>
    <row r="12037" spans="1:8" x14ac:dyDescent="0.2">
      <c r="A12037" s="6">
        <v>30088081</v>
      </c>
      <c r="B12037" s="6" t="s">
        <v>40578</v>
      </c>
      <c r="C12037" s="6" t="s">
        <v>6053</v>
      </c>
      <c r="D12037" s="6" t="s">
        <v>11588</v>
      </c>
      <c r="E12037" s="6" t="s">
        <v>5893</v>
      </c>
      <c r="F12037" s="6" t="s">
        <v>40579</v>
      </c>
      <c r="G12037" s="6" t="s">
        <v>40580</v>
      </c>
      <c r="H12037" s="79">
        <v>103940.09549399999</v>
      </c>
    </row>
    <row r="12038" spans="1:8" x14ac:dyDescent="0.2">
      <c r="A12038" s="6">
        <v>30313317</v>
      </c>
      <c r="B12038" s="6" t="s">
        <v>40581</v>
      </c>
      <c r="C12038" s="6" t="s">
        <v>6057</v>
      </c>
      <c r="D12038" s="6" t="s">
        <v>11588</v>
      </c>
      <c r="E12038" s="6" t="s">
        <v>5893</v>
      </c>
      <c r="F12038" s="6" t="s">
        <v>40582</v>
      </c>
      <c r="G12038" s="6" t="s">
        <v>40583</v>
      </c>
      <c r="H12038" s="79">
        <v>103940.09549399999</v>
      </c>
    </row>
    <row r="12039" spans="1:8" x14ac:dyDescent="0.2">
      <c r="A12039" s="6">
        <v>30166948</v>
      </c>
      <c r="B12039" s="6" t="s">
        <v>40584</v>
      </c>
      <c r="C12039" s="6" t="s">
        <v>6061</v>
      </c>
      <c r="D12039" s="6" t="s">
        <v>11588</v>
      </c>
      <c r="E12039" s="6" t="s">
        <v>5893</v>
      </c>
      <c r="F12039" s="6" t="s">
        <v>40585</v>
      </c>
      <c r="G12039" s="6" t="s">
        <v>40586</v>
      </c>
      <c r="H12039" s="79">
        <v>103940.09549399999</v>
      </c>
    </row>
    <row r="12040" spans="1:8" x14ac:dyDescent="0.2">
      <c r="A12040" s="6">
        <v>30279287</v>
      </c>
      <c r="B12040" s="6" t="s">
        <v>40587</v>
      </c>
      <c r="C12040" s="6" t="s">
        <v>6871</v>
      </c>
      <c r="D12040" s="6" t="s">
        <v>11449</v>
      </c>
      <c r="E12040" s="6" t="s">
        <v>5638</v>
      </c>
      <c r="F12040" s="6" t="s">
        <v>40588</v>
      </c>
      <c r="G12040" s="6" t="s">
        <v>40589</v>
      </c>
      <c r="H12040" s="79">
        <v>103967.57713000001</v>
      </c>
    </row>
    <row r="12041" spans="1:8" x14ac:dyDescent="0.2">
      <c r="A12041" s="6">
        <v>30196366</v>
      </c>
      <c r="B12041" s="6" t="s">
        <v>40590</v>
      </c>
      <c r="C12041" s="6" t="s">
        <v>6875</v>
      </c>
      <c r="D12041" s="6" t="s">
        <v>11449</v>
      </c>
      <c r="E12041" s="6" t="s">
        <v>5638</v>
      </c>
      <c r="F12041" s="6" t="s">
        <v>40591</v>
      </c>
      <c r="G12041" s="6" t="s">
        <v>40592</v>
      </c>
      <c r="H12041" s="79">
        <v>103967.57713000001</v>
      </c>
    </row>
    <row r="12042" spans="1:8" x14ac:dyDescent="0.2">
      <c r="A12042" s="6">
        <v>30138311</v>
      </c>
      <c r="B12042" s="6" t="s">
        <v>40593</v>
      </c>
      <c r="C12042" s="6" t="s">
        <v>8197</v>
      </c>
      <c r="D12042" s="6" t="s">
        <v>11449</v>
      </c>
      <c r="E12042" s="6" t="s">
        <v>5638</v>
      </c>
      <c r="F12042" s="6" t="s">
        <v>40594</v>
      </c>
      <c r="G12042" s="6" t="s">
        <v>40595</v>
      </c>
      <c r="H12042" s="79">
        <v>103967.57713000001</v>
      </c>
    </row>
    <row r="12043" spans="1:8" x14ac:dyDescent="0.2">
      <c r="A12043" s="6">
        <v>30187789</v>
      </c>
      <c r="B12043" s="6" t="s">
        <v>40596</v>
      </c>
      <c r="C12043" s="6" t="s">
        <v>8201</v>
      </c>
      <c r="D12043" s="6" t="s">
        <v>11449</v>
      </c>
      <c r="E12043" s="6" t="s">
        <v>5638</v>
      </c>
      <c r="F12043" s="6" t="s">
        <v>40597</v>
      </c>
      <c r="G12043" s="6" t="s">
        <v>40598</v>
      </c>
      <c r="H12043" s="79">
        <v>103967.57713000001</v>
      </c>
    </row>
    <row r="12044" spans="1:8" x14ac:dyDescent="0.2">
      <c r="A12044" s="6">
        <v>30105785</v>
      </c>
      <c r="B12044" s="6" t="s">
        <v>40599</v>
      </c>
      <c r="C12044" s="6" t="s">
        <v>8205</v>
      </c>
      <c r="D12044" s="6" t="s">
        <v>11449</v>
      </c>
      <c r="E12044" s="6" t="s">
        <v>5638</v>
      </c>
      <c r="F12044" s="6" t="s">
        <v>40600</v>
      </c>
      <c r="G12044" s="6" t="s">
        <v>40601</v>
      </c>
      <c r="H12044" s="79">
        <v>103967.57713000001</v>
      </c>
    </row>
    <row r="12045" spans="1:8" x14ac:dyDescent="0.2">
      <c r="A12045" s="6">
        <v>30073218</v>
      </c>
      <c r="B12045" s="6" t="s">
        <v>40602</v>
      </c>
      <c r="C12045" s="6" t="s">
        <v>8209</v>
      </c>
      <c r="D12045" s="6" t="s">
        <v>11449</v>
      </c>
      <c r="E12045" s="6" t="s">
        <v>5638</v>
      </c>
      <c r="F12045" s="6" t="s">
        <v>40603</v>
      </c>
      <c r="G12045" s="6" t="s">
        <v>40604</v>
      </c>
      <c r="H12045" s="79">
        <v>103967.57713000001</v>
      </c>
    </row>
    <row r="12046" spans="1:8" x14ac:dyDescent="0.2">
      <c r="A12046" s="6">
        <v>30405273</v>
      </c>
      <c r="B12046" s="6" t="s">
        <v>40605</v>
      </c>
      <c r="C12046" s="6" t="s">
        <v>5736</v>
      </c>
      <c r="D12046" s="6" t="s">
        <v>28070</v>
      </c>
      <c r="E12046" s="6" t="s">
        <v>5638</v>
      </c>
      <c r="F12046" s="6" t="s">
        <v>40606</v>
      </c>
      <c r="G12046" s="6" t="s">
        <v>40607</v>
      </c>
      <c r="H12046" s="79">
        <v>104182.015887</v>
      </c>
    </row>
    <row r="12047" spans="1:8" x14ac:dyDescent="0.2">
      <c r="A12047" s="6">
        <v>30260813</v>
      </c>
      <c r="B12047" s="6" t="s">
        <v>40608</v>
      </c>
      <c r="C12047" s="6" t="s">
        <v>5949</v>
      </c>
      <c r="D12047" s="6" t="s">
        <v>28070</v>
      </c>
      <c r="E12047" s="6" t="s">
        <v>5638</v>
      </c>
      <c r="F12047" s="6" t="s">
        <v>40609</v>
      </c>
      <c r="G12047" s="6" t="s">
        <v>40610</v>
      </c>
      <c r="H12047" s="79">
        <v>104346.51684900001</v>
      </c>
    </row>
    <row r="12048" spans="1:8" x14ac:dyDescent="0.2">
      <c r="A12048" s="6">
        <v>30397107</v>
      </c>
      <c r="B12048" s="6" t="s">
        <v>40611</v>
      </c>
      <c r="C12048" s="6" t="s">
        <v>6033</v>
      </c>
      <c r="D12048" s="6" t="s">
        <v>11588</v>
      </c>
      <c r="E12048" s="6" t="s">
        <v>5893</v>
      </c>
      <c r="F12048" s="6" t="s">
        <v>40612</v>
      </c>
      <c r="G12048" s="6" t="s">
        <v>40613</v>
      </c>
      <c r="H12048" s="79">
        <v>104409.13340200001</v>
      </c>
    </row>
    <row r="12049" spans="1:8" x14ac:dyDescent="0.2">
      <c r="A12049" s="6">
        <v>30294708</v>
      </c>
      <c r="B12049" s="6" t="s">
        <v>40614</v>
      </c>
      <c r="C12049" s="6" t="s">
        <v>5945</v>
      </c>
      <c r="D12049" s="6" t="s">
        <v>18868</v>
      </c>
      <c r="E12049" s="6" t="s">
        <v>5638</v>
      </c>
      <c r="F12049" s="6" t="s">
        <v>40615</v>
      </c>
      <c r="G12049" s="6" t="s">
        <v>40616</v>
      </c>
      <c r="H12049" s="79">
        <v>104417.060166</v>
      </c>
    </row>
    <row r="12050" spans="1:8" x14ac:dyDescent="0.2">
      <c r="A12050" s="6">
        <v>30023649</v>
      </c>
      <c r="B12050" s="6" t="s">
        <v>40617</v>
      </c>
      <c r="C12050" s="6" t="s">
        <v>5949</v>
      </c>
      <c r="D12050" s="6" t="s">
        <v>18868</v>
      </c>
      <c r="E12050" s="6" t="s">
        <v>5638</v>
      </c>
      <c r="F12050" s="6" t="s">
        <v>40618</v>
      </c>
      <c r="G12050" s="6" t="s">
        <v>40619</v>
      </c>
      <c r="H12050" s="79">
        <v>104417.060166</v>
      </c>
    </row>
    <row r="12051" spans="1:8" x14ac:dyDescent="0.2">
      <c r="A12051" s="6">
        <v>30226145</v>
      </c>
      <c r="B12051" s="6" t="s">
        <v>40620</v>
      </c>
      <c r="C12051" s="6" t="s">
        <v>7190</v>
      </c>
      <c r="D12051" s="6" t="s">
        <v>19176</v>
      </c>
      <c r="E12051" s="6" t="s">
        <v>5893</v>
      </c>
      <c r="F12051" s="6" t="s">
        <v>40621</v>
      </c>
      <c r="G12051" s="6" t="s">
        <v>40622</v>
      </c>
      <c r="H12051" s="79">
        <v>104589.502318</v>
      </c>
    </row>
    <row r="12052" spans="1:8" x14ac:dyDescent="0.2">
      <c r="A12052" s="6">
        <v>30195665</v>
      </c>
      <c r="B12052" s="6" t="s">
        <v>40623</v>
      </c>
      <c r="C12052" s="6" t="s">
        <v>7190</v>
      </c>
      <c r="D12052" s="6" t="s">
        <v>19180</v>
      </c>
      <c r="E12052" s="6" t="s">
        <v>5893</v>
      </c>
      <c r="F12052" s="6" t="s">
        <v>40624</v>
      </c>
      <c r="G12052" s="6" t="s">
        <v>40625</v>
      </c>
      <c r="H12052" s="79">
        <v>104589.502318</v>
      </c>
    </row>
    <row r="12053" spans="1:8" x14ac:dyDescent="0.2">
      <c r="A12053" s="6">
        <v>30057432</v>
      </c>
      <c r="B12053" s="6" t="s">
        <v>40626</v>
      </c>
      <c r="C12053" s="6" t="s">
        <v>5748</v>
      </c>
      <c r="D12053" s="6" t="s">
        <v>28070</v>
      </c>
      <c r="E12053" s="6" t="s">
        <v>5638</v>
      </c>
      <c r="F12053" s="6" t="s">
        <v>40627</v>
      </c>
      <c r="G12053" s="6" t="s">
        <v>40628</v>
      </c>
      <c r="H12053" s="79">
        <v>105800.55113199999</v>
      </c>
    </row>
    <row r="12054" spans="1:8" x14ac:dyDescent="0.2">
      <c r="A12054" s="6">
        <v>30139958</v>
      </c>
      <c r="B12054" s="6" t="s">
        <v>40629</v>
      </c>
      <c r="C12054" s="6" t="s">
        <v>8081</v>
      </c>
      <c r="D12054" s="6" t="s">
        <v>19176</v>
      </c>
      <c r="E12054" s="6" t="s">
        <v>5893</v>
      </c>
      <c r="F12054" s="6" t="s">
        <v>40630</v>
      </c>
      <c r="G12054" s="6" t="s">
        <v>40631</v>
      </c>
      <c r="H12054" s="79">
        <v>105838.334718</v>
      </c>
    </row>
    <row r="12055" spans="1:8" x14ac:dyDescent="0.2">
      <c r="A12055" s="6">
        <v>30315434</v>
      </c>
      <c r="B12055" s="6" t="s">
        <v>40632</v>
      </c>
      <c r="C12055" s="6" t="s">
        <v>8085</v>
      </c>
      <c r="D12055" s="6" t="s">
        <v>19176</v>
      </c>
      <c r="E12055" s="6" t="s">
        <v>5893</v>
      </c>
      <c r="F12055" s="6" t="s">
        <v>40633</v>
      </c>
      <c r="G12055" s="6" t="s">
        <v>40634</v>
      </c>
      <c r="H12055" s="79">
        <v>105838.334718</v>
      </c>
    </row>
    <row r="12056" spans="1:8" x14ac:dyDescent="0.2">
      <c r="A12056" s="6">
        <v>30127429</v>
      </c>
      <c r="B12056" s="6" t="s">
        <v>40635</v>
      </c>
      <c r="C12056" s="6" t="s">
        <v>7550</v>
      </c>
      <c r="D12056" s="6" t="s">
        <v>18870</v>
      </c>
      <c r="E12056" s="6" t="s">
        <v>5638</v>
      </c>
      <c r="F12056" s="6" t="s">
        <v>40636</v>
      </c>
      <c r="G12056" s="6" t="s">
        <v>40637</v>
      </c>
      <c r="H12056" s="79">
        <v>106257.84948400001</v>
      </c>
    </row>
    <row r="12057" spans="1:8" x14ac:dyDescent="0.2">
      <c r="A12057" s="6">
        <v>30363864</v>
      </c>
      <c r="B12057" s="6" t="s">
        <v>40638</v>
      </c>
      <c r="C12057" s="6" t="s">
        <v>40639</v>
      </c>
      <c r="D12057" s="6" t="s">
        <v>19351</v>
      </c>
      <c r="E12057" s="6" t="s">
        <v>5893</v>
      </c>
      <c r="F12057" s="6" t="s">
        <v>40640</v>
      </c>
      <c r="G12057" s="6" t="s">
        <v>40641</v>
      </c>
      <c r="H12057" s="79">
        <v>106751.633441</v>
      </c>
    </row>
    <row r="12058" spans="1:8" x14ac:dyDescent="0.2">
      <c r="A12058" s="6">
        <v>30170570</v>
      </c>
      <c r="B12058" s="6" t="s">
        <v>40642</v>
      </c>
      <c r="C12058" s="6" t="s">
        <v>5953</v>
      </c>
      <c r="D12058" s="6" t="s">
        <v>19176</v>
      </c>
      <c r="E12058" s="6" t="s">
        <v>5893</v>
      </c>
      <c r="F12058" s="6" t="s">
        <v>40643</v>
      </c>
      <c r="G12058" s="6" t="s">
        <v>40644</v>
      </c>
      <c r="H12058" s="79">
        <v>107243.62138300001</v>
      </c>
    </row>
    <row r="12059" spans="1:8" x14ac:dyDescent="0.2">
      <c r="A12059" s="6">
        <v>30110288</v>
      </c>
      <c r="B12059" s="6" t="s">
        <v>40645</v>
      </c>
      <c r="C12059" s="6" t="s">
        <v>5953</v>
      </c>
      <c r="D12059" s="6" t="s">
        <v>19180</v>
      </c>
      <c r="E12059" s="6" t="s">
        <v>5893</v>
      </c>
      <c r="F12059" s="6" t="s">
        <v>40646</v>
      </c>
      <c r="G12059" s="6" t="s">
        <v>40647</v>
      </c>
      <c r="H12059" s="79">
        <v>107243.62138300001</v>
      </c>
    </row>
    <row r="12060" spans="1:8" x14ac:dyDescent="0.2">
      <c r="A12060" s="6">
        <v>30392711</v>
      </c>
      <c r="B12060" s="6" t="s">
        <v>40648</v>
      </c>
      <c r="C12060" s="6" t="s">
        <v>40649</v>
      </c>
      <c r="D12060" s="6" t="s">
        <v>19351</v>
      </c>
      <c r="E12060" s="6" t="s">
        <v>5893</v>
      </c>
      <c r="F12060" s="6" t="s">
        <v>40650</v>
      </c>
      <c r="G12060" s="6" t="s">
        <v>40651</v>
      </c>
      <c r="H12060" s="79">
        <v>107871.92450199999</v>
      </c>
    </row>
    <row r="12061" spans="1:8" x14ac:dyDescent="0.2">
      <c r="A12061" s="6">
        <v>30393527</v>
      </c>
      <c r="B12061" s="6" t="s">
        <v>40652</v>
      </c>
      <c r="C12061" s="6" t="s">
        <v>31572</v>
      </c>
      <c r="D12061" s="6" t="s">
        <v>20977</v>
      </c>
      <c r="E12061" s="6" t="s">
        <v>5638</v>
      </c>
      <c r="F12061" s="6" t="s">
        <v>40653</v>
      </c>
      <c r="G12061" s="6" t="s">
        <v>40654</v>
      </c>
      <c r="H12061" s="79">
        <v>107874.61304900001</v>
      </c>
    </row>
    <row r="12062" spans="1:8" x14ac:dyDescent="0.2">
      <c r="A12062" s="6">
        <v>30064941</v>
      </c>
      <c r="B12062" s="6" t="s">
        <v>40655</v>
      </c>
      <c r="C12062" s="6" t="s">
        <v>5969</v>
      </c>
      <c r="D12062" s="6" t="s">
        <v>19176</v>
      </c>
      <c r="E12062" s="6" t="s">
        <v>5893</v>
      </c>
      <c r="F12062" s="6" t="s">
        <v>40656</v>
      </c>
      <c r="G12062" s="6" t="s">
        <v>40657</v>
      </c>
      <c r="H12062" s="79">
        <v>107936.89767999999</v>
      </c>
    </row>
    <row r="12063" spans="1:8" x14ac:dyDescent="0.2">
      <c r="A12063" s="6">
        <v>30128045</v>
      </c>
      <c r="B12063" s="6" t="s">
        <v>40658</v>
      </c>
      <c r="C12063" s="6" t="s">
        <v>5969</v>
      </c>
      <c r="D12063" s="6" t="s">
        <v>19180</v>
      </c>
      <c r="E12063" s="6" t="s">
        <v>5893</v>
      </c>
      <c r="F12063" s="6" t="s">
        <v>40659</v>
      </c>
      <c r="G12063" s="6" t="s">
        <v>40660</v>
      </c>
      <c r="H12063" s="79">
        <v>107936.89767999999</v>
      </c>
    </row>
    <row r="12064" spans="1:8" x14ac:dyDescent="0.2">
      <c r="A12064" s="6">
        <v>30327543</v>
      </c>
      <c r="B12064" s="6" t="s">
        <v>40661</v>
      </c>
      <c r="C12064" s="6" t="s">
        <v>8065</v>
      </c>
      <c r="D12064" s="6" t="s">
        <v>18870</v>
      </c>
      <c r="E12064" s="6" t="s">
        <v>5638</v>
      </c>
      <c r="F12064" s="6" t="s">
        <v>40662</v>
      </c>
      <c r="G12064" s="6" t="s">
        <v>40663</v>
      </c>
      <c r="H12064" s="79">
        <v>109177.226823</v>
      </c>
    </row>
    <row r="12065" spans="1:8" x14ac:dyDescent="0.2">
      <c r="A12065" s="6">
        <v>30195138</v>
      </c>
      <c r="B12065" s="6" t="s">
        <v>40664</v>
      </c>
      <c r="C12065" s="6" t="s">
        <v>5929</v>
      </c>
      <c r="D12065" s="6" t="s">
        <v>19176</v>
      </c>
      <c r="E12065" s="6" t="s">
        <v>5893</v>
      </c>
      <c r="F12065" s="6" t="s">
        <v>40665</v>
      </c>
      <c r="G12065" s="6" t="s">
        <v>40666</v>
      </c>
      <c r="H12065" s="79">
        <v>109763.31720400001</v>
      </c>
    </row>
    <row r="12066" spans="1:8" x14ac:dyDescent="0.2">
      <c r="A12066" s="6">
        <v>30119411</v>
      </c>
      <c r="B12066" s="6" t="s">
        <v>40667</v>
      </c>
      <c r="C12066" s="6" t="s">
        <v>5929</v>
      </c>
      <c r="D12066" s="6" t="s">
        <v>19180</v>
      </c>
      <c r="E12066" s="6" t="s">
        <v>5893</v>
      </c>
      <c r="F12066" s="6" t="s">
        <v>40668</v>
      </c>
      <c r="G12066" s="6" t="s">
        <v>40669</v>
      </c>
      <c r="H12066" s="79">
        <v>109763.31720400001</v>
      </c>
    </row>
    <row r="12067" spans="1:8" x14ac:dyDescent="0.2">
      <c r="A12067" s="6">
        <v>30071041</v>
      </c>
      <c r="B12067" s="6" t="s">
        <v>40670</v>
      </c>
      <c r="C12067" s="6" t="s">
        <v>5945</v>
      </c>
      <c r="D12067" s="6" t="s">
        <v>28070</v>
      </c>
      <c r="E12067" s="6" t="s">
        <v>5638</v>
      </c>
      <c r="F12067" s="6" t="s">
        <v>40671</v>
      </c>
      <c r="G12067" s="6" t="s">
        <v>40672</v>
      </c>
      <c r="H12067" s="79">
        <v>111021.708826</v>
      </c>
    </row>
    <row r="12068" spans="1:8" x14ac:dyDescent="0.2">
      <c r="A12068" s="6">
        <v>30294822</v>
      </c>
      <c r="B12068" s="6" t="s">
        <v>40673</v>
      </c>
      <c r="C12068" s="6" t="s">
        <v>5933</v>
      </c>
      <c r="D12068" s="6" t="s">
        <v>19176</v>
      </c>
      <c r="E12068" s="6" t="s">
        <v>5893</v>
      </c>
      <c r="F12068" s="6" t="s">
        <v>40674</v>
      </c>
      <c r="G12068" s="6" t="s">
        <v>40675</v>
      </c>
      <c r="H12068" s="79">
        <v>111086.259729</v>
      </c>
    </row>
    <row r="12069" spans="1:8" x14ac:dyDescent="0.2">
      <c r="A12069" s="6">
        <v>30406428</v>
      </c>
      <c r="B12069" s="6" t="s">
        <v>40676</v>
      </c>
      <c r="C12069" s="6" t="s">
        <v>5933</v>
      </c>
      <c r="D12069" s="6" t="s">
        <v>19180</v>
      </c>
      <c r="E12069" s="6" t="s">
        <v>5893</v>
      </c>
      <c r="F12069" s="6" t="s">
        <v>40677</v>
      </c>
      <c r="G12069" s="6" t="s">
        <v>40678</v>
      </c>
      <c r="H12069" s="79">
        <v>111086.259729</v>
      </c>
    </row>
    <row r="12070" spans="1:8" x14ac:dyDescent="0.2">
      <c r="A12070" s="6">
        <v>30287937</v>
      </c>
      <c r="B12070" s="6" t="s">
        <v>40679</v>
      </c>
      <c r="C12070" s="6" t="s">
        <v>7550</v>
      </c>
      <c r="D12070" s="6" t="s">
        <v>18874</v>
      </c>
      <c r="E12070" s="6" t="s">
        <v>5638</v>
      </c>
      <c r="F12070" s="6" t="s">
        <v>40680</v>
      </c>
      <c r="G12070" s="6" t="s">
        <v>40681</v>
      </c>
      <c r="H12070" s="79">
        <v>111351.93717799999</v>
      </c>
    </row>
    <row r="12071" spans="1:8" x14ac:dyDescent="0.2">
      <c r="A12071" s="6">
        <v>30286181</v>
      </c>
      <c r="B12071" s="6" t="s">
        <v>40682</v>
      </c>
      <c r="C12071" s="6" t="s">
        <v>5744</v>
      </c>
      <c r="D12071" s="6" t="s">
        <v>28070</v>
      </c>
      <c r="E12071" s="6" t="s">
        <v>5638</v>
      </c>
      <c r="F12071" s="6" t="s">
        <v>40683</v>
      </c>
      <c r="G12071" s="6" t="s">
        <v>40684</v>
      </c>
      <c r="H12071" s="79">
        <v>111914.029178</v>
      </c>
    </row>
    <row r="12072" spans="1:8" x14ac:dyDescent="0.2">
      <c r="A12072" s="6">
        <v>30365742</v>
      </c>
      <c r="B12072" s="6" t="s">
        <v>40685</v>
      </c>
      <c r="C12072" s="6" t="s">
        <v>5949</v>
      </c>
      <c r="D12072" s="6" t="s">
        <v>19176</v>
      </c>
      <c r="E12072" s="6" t="s">
        <v>5893</v>
      </c>
      <c r="F12072" s="6" t="s">
        <v>40686</v>
      </c>
      <c r="G12072" s="6" t="s">
        <v>40687</v>
      </c>
      <c r="H12072" s="79">
        <v>112326.70909800001</v>
      </c>
    </row>
    <row r="12073" spans="1:8" x14ac:dyDescent="0.2">
      <c r="A12073" s="6">
        <v>30293155</v>
      </c>
      <c r="B12073" s="6" t="s">
        <v>40688</v>
      </c>
      <c r="C12073" s="6" t="s">
        <v>5949</v>
      </c>
      <c r="D12073" s="6" t="s">
        <v>19180</v>
      </c>
      <c r="E12073" s="6" t="s">
        <v>5893</v>
      </c>
      <c r="F12073" s="6" t="s">
        <v>40689</v>
      </c>
      <c r="G12073" s="6" t="s">
        <v>40690</v>
      </c>
      <c r="H12073" s="79">
        <v>112326.70909800001</v>
      </c>
    </row>
    <row r="12074" spans="1:8" x14ac:dyDescent="0.2">
      <c r="A12074" s="6">
        <v>30460219</v>
      </c>
      <c r="B12074" s="6" t="s">
        <v>40691</v>
      </c>
      <c r="C12074" s="6" t="s">
        <v>8892</v>
      </c>
      <c r="D12074" s="6" t="s">
        <v>17993</v>
      </c>
      <c r="E12074" s="6" t="s">
        <v>15819</v>
      </c>
      <c r="F12074" s="6" t="s">
        <v>40692</v>
      </c>
      <c r="G12074" s="6" t="s">
        <v>40693</v>
      </c>
      <c r="H12074" s="79">
        <v>112502.139874</v>
      </c>
    </row>
    <row r="12075" spans="1:8" x14ac:dyDescent="0.2">
      <c r="A12075" s="6">
        <v>30175595</v>
      </c>
      <c r="B12075" s="6" t="s">
        <v>40694</v>
      </c>
      <c r="C12075" s="6" t="s">
        <v>8896</v>
      </c>
      <c r="D12075" s="6" t="s">
        <v>17993</v>
      </c>
      <c r="E12075" s="6" t="s">
        <v>15819</v>
      </c>
      <c r="F12075" s="6" t="s">
        <v>40695</v>
      </c>
      <c r="G12075" s="6" t="s">
        <v>40696</v>
      </c>
      <c r="H12075" s="79">
        <v>112502.139874</v>
      </c>
    </row>
    <row r="12076" spans="1:8" x14ac:dyDescent="0.2">
      <c r="A12076" s="6">
        <v>30330824</v>
      </c>
      <c r="B12076" s="6" t="s">
        <v>40697</v>
      </c>
      <c r="C12076" s="6" t="s">
        <v>8900</v>
      </c>
      <c r="D12076" s="6" t="s">
        <v>17993</v>
      </c>
      <c r="E12076" s="6" t="s">
        <v>15819</v>
      </c>
      <c r="F12076" s="6" t="s">
        <v>40698</v>
      </c>
      <c r="G12076" s="6" t="s">
        <v>40699</v>
      </c>
      <c r="H12076" s="79">
        <v>112502.139874</v>
      </c>
    </row>
    <row r="12077" spans="1:8" x14ac:dyDescent="0.2">
      <c r="A12077" s="6">
        <v>30093419</v>
      </c>
      <c r="B12077" s="6" t="s">
        <v>40700</v>
      </c>
      <c r="C12077" s="6" t="s">
        <v>8896</v>
      </c>
      <c r="D12077" s="6" t="s">
        <v>17997</v>
      </c>
      <c r="E12077" s="6" t="s">
        <v>15819</v>
      </c>
      <c r="F12077" s="6" t="s">
        <v>40701</v>
      </c>
      <c r="G12077" s="6" t="s">
        <v>40702</v>
      </c>
      <c r="H12077" s="79">
        <v>112502.139874</v>
      </c>
    </row>
    <row r="12078" spans="1:8" x14ac:dyDescent="0.2">
      <c r="A12078" s="6">
        <v>30291305</v>
      </c>
      <c r="B12078" s="6" t="s">
        <v>40703</v>
      </c>
      <c r="C12078" s="6" t="s">
        <v>8900</v>
      </c>
      <c r="D12078" s="6" t="s">
        <v>17997</v>
      </c>
      <c r="E12078" s="6" t="s">
        <v>15819</v>
      </c>
      <c r="F12078" s="6" t="s">
        <v>40704</v>
      </c>
      <c r="G12078" s="6" t="s">
        <v>40705</v>
      </c>
      <c r="H12078" s="79">
        <v>112502.139874</v>
      </c>
    </row>
    <row r="12079" spans="1:8" x14ac:dyDescent="0.2">
      <c r="A12079" s="6">
        <v>30108280</v>
      </c>
      <c r="B12079" s="6" t="s">
        <v>40706</v>
      </c>
      <c r="C12079" s="6" t="s">
        <v>5997</v>
      </c>
      <c r="D12079" s="6" t="s">
        <v>28070</v>
      </c>
      <c r="E12079" s="6" t="s">
        <v>5638</v>
      </c>
      <c r="F12079" s="6" t="s">
        <v>40707</v>
      </c>
      <c r="G12079" s="6" t="s">
        <v>40708</v>
      </c>
      <c r="H12079" s="79">
        <v>112502.139874</v>
      </c>
    </row>
    <row r="12080" spans="1:8" x14ac:dyDescent="0.2">
      <c r="A12080" s="6">
        <v>30239388</v>
      </c>
      <c r="B12080" s="6" t="s">
        <v>40709</v>
      </c>
      <c r="C12080" s="6" t="s">
        <v>6001</v>
      </c>
      <c r="D12080" s="6" t="s">
        <v>28070</v>
      </c>
      <c r="E12080" s="6" t="s">
        <v>5638</v>
      </c>
      <c r="F12080" s="6" t="s">
        <v>40710</v>
      </c>
      <c r="G12080" s="6" t="s">
        <v>40711</v>
      </c>
      <c r="H12080" s="79">
        <v>112502.139874</v>
      </c>
    </row>
    <row r="12081" spans="1:8" x14ac:dyDescent="0.2">
      <c r="A12081" s="6">
        <v>30030874</v>
      </c>
      <c r="B12081" s="6" t="s">
        <v>40712</v>
      </c>
      <c r="C12081" s="6" t="s">
        <v>6005</v>
      </c>
      <c r="D12081" s="6" t="s">
        <v>28070</v>
      </c>
      <c r="E12081" s="6" t="s">
        <v>5638</v>
      </c>
      <c r="F12081" s="6" t="s">
        <v>40713</v>
      </c>
      <c r="G12081" s="6" t="s">
        <v>40714</v>
      </c>
      <c r="H12081" s="79">
        <v>112502.139874</v>
      </c>
    </row>
    <row r="12082" spans="1:8" x14ac:dyDescent="0.2">
      <c r="A12082" s="6">
        <v>30359554</v>
      </c>
      <c r="B12082" s="6" t="s">
        <v>40715</v>
      </c>
      <c r="C12082" s="6" t="s">
        <v>5941</v>
      </c>
      <c r="D12082" s="6" t="s">
        <v>19176</v>
      </c>
      <c r="E12082" s="6" t="s">
        <v>5893</v>
      </c>
      <c r="F12082" s="6" t="s">
        <v>40716</v>
      </c>
      <c r="G12082" s="6" t="s">
        <v>40717</v>
      </c>
      <c r="H12082" s="79">
        <v>113261.319097</v>
      </c>
    </row>
    <row r="12083" spans="1:8" x14ac:dyDescent="0.2">
      <c r="A12083" s="6">
        <v>30325686</v>
      </c>
      <c r="B12083" s="6" t="s">
        <v>40718</v>
      </c>
      <c r="C12083" s="6" t="s">
        <v>5941</v>
      </c>
      <c r="D12083" s="6" t="s">
        <v>19180</v>
      </c>
      <c r="E12083" s="6" t="s">
        <v>5893</v>
      </c>
      <c r="F12083" s="6" t="s">
        <v>40719</v>
      </c>
      <c r="G12083" s="6" t="s">
        <v>40720</v>
      </c>
      <c r="H12083" s="79">
        <v>113261.319097</v>
      </c>
    </row>
    <row r="12084" spans="1:8" x14ac:dyDescent="0.2">
      <c r="A12084" s="6">
        <v>30293487</v>
      </c>
      <c r="B12084" s="6" t="s">
        <v>40721</v>
      </c>
      <c r="C12084" s="6" t="s">
        <v>8862</v>
      </c>
      <c r="D12084" s="6" t="s">
        <v>17993</v>
      </c>
      <c r="E12084" s="6" t="s">
        <v>15819</v>
      </c>
      <c r="F12084" s="6" t="s">
        <v>40722</v>
      </c>
      <c r="G12084" s="6" t="s">
        <v>40723</v>
      </c>
      <c r="H12084" s="79">
        <v>113400.210796</v>
      </c>
    </row>
    <row r="12085" spans="1:8" x14ac:dyDescent="0.2">
      <c r="A12085" s="6">
        <v>30226249</v>
      </c>
      <c r="B12085" s="6" t="s">
        <v>40724</v>
      </c>
      <c r="C12085" s="6" t="s">
        <v>8862</v>
      </c>
      <c r="D12085" s="6" t="s">
        <v>17997</v>
      </c>
      <c r="E12085" s="6" t="s">
        <v>15819</v>
      </c>
      <c r="F12085" s="6" t="s">
        <v>40725</v>
      </c>
      <c r="G12085" s="6" t="s">
        <v>40726</v>
      </c>
      <c r="H12085" s="79">
        <v>113400.210796</v>
      </c>
    </row>
    <row r="12086" spans="1:8" x14ac:dyDescent="0.2">
      <c r="A12086" s="6">
        <v>30262533</v>
      </c>
      <c r="B12086" s="6" t="s">
        <v>1093</v>
      </c>
      <c r="C12086" s="6" t="s">
        <v>7550</v>
      </c>
      <c r="D12086" s="6" t="s">
        <v>18868</v>
      </c>
      <c r="E12086" s="6" t="s">
        <v>5638</v>
      </c>
      <c r="F12086" s="6" t="s">
        <v>1088</v>
      </c>
      <c r="G12086" s="6" t="s">
        <v>1089</v>
      </c>
      <c r="H12086" s="79">
        <v>113879.736</v>
      </c>
    </row>
    <row r="12087" spans="1:8" x14ac:dyDescent="0.2">
      <c r="A12087" s="6">
        <v>30332890</v>
      </c>
      <c r="B12087" s="6" t="s">
        <v>40727</v>
      </c>
      <c r="C12087" s="6" t="s">
        <v>5969</v>
      </c>
      <c r="D12087" s="6" t="s">
        <v>17969</v>
      </c>
      <c r="E12087" s="6" t="s">
        <v>5893</v>
      </c>
      <c r="F12087" s="6" t="s">
        <v>40728</v>
      </c>
      <c r="G12087" s="6" t="s">
        <v>40729</v>
      </c>
      <c r="H12087" s="79">
        <v>113879.736</v>
      </c>
    </row>
    <row r="12088" spans="1:8" x14ac:dyDescent="0.2">
      <c r="A12088" s="6">
        <v>30099049</v>
      </c>
      <c r="B12088" s="6" t="s">
        <v>40730</v>
      </c>
      <c r="C12088" s="6" t="s">
        <v>5969</v>
      </c>
      <c r="D12088" s="6" t="s">
        <v>17973</v>
      </c>
      <c r="E12088" s="6" t="s">
        <v>5893</v>
      </c>
      <c r="F12088" s="6" t="s">
        <v>40731</v>
      </c>
      <c r="G12088" s="6" t="s">
        <v>40732</v>
      </c>
      <c r="H12088" s="79">
        <v>113879.736</v>
      </c>
    </row>
    <row r="12089" spans="1:8" x14ac:dyDescent="0.2">
      <c r="A12089" s="6">
        <v>30334074</v>
      </c>
      <c r="B12089" s="6" t="s">
        <v>40733</v>
      </c>
      <c r="C12089" s="6" t="s">
        <v>5698</v>
      </c>
      <c r="D12089" s="6" t="s">
        <v>18358</v>
      </c>
      <c r="E12089" s="6" t="s">
        <v>5638</v>
      </c>
      <c r="F12089" s="6" t="s">
        <v>40734</v>
      </c>
      <c r="G12089" s="6" t="s">
        <v>40735</v>
      </c>
      <c r="H12089" s="79">
        <v>113943.930676</v>
      </c>
    </row>
    <row r="12090" spans="1:8" x14ac:dyDescent="0.2">
      <c r="A12090" s="6">
        <v>30219220</v>
      </c>
      <c r="B12090" s="6" t="s">
        <v>40736</v>
      </c>
      <c r="C12090" s="6" t="s">
        <v>40737</v>
      </c>
      <c r="D12090" s="6" t="s">
        <v>19351</v>
      </c>
      <c r="E12090" s="6" t="s">
        <v>5893</v>
      </c>
      <c r="F12090" s="6" t="s">
        <v>40738</v>
      </c>
      <c r="G12090" s="6" t="s">
        <v>40739</v>
      </c>
      <c r="H12090" s="79">
        <v>113943.930676</v>
      </c>
    </row>
    <row r="12091" spans="1:8" x14ac:dyDescent="0.2">
      <c r="A12091" s="6">
        <v>30030877</v>
      </c>
      <c r="B12091" s="6" t="s">
        <v>40740</v>
      </c>
      <c r="C12091" s="6" t="s">
        <v>21096</v>
      </c>
      <c r="D12091" s="6" t="s">
        <v>20977</v>
      </c>
      <c r="E12091" s="6" t="s">
        <v>5638</v>
      </c>
      <c r="F12091" s="6" t="s">
        <v>40741</v>
      </c>
      <c r="G12091" s="6" t="s">
        <v>40742</v>
      </c>
      <c r="H12091" s="79">
        <v>113943.930676</v>
      </c>
    </row>
    <row r="12092" spans="1:8" x14ac:dyDescent="0.2">
      <c r="A12092" s="6">
        <v>30382259</v>
      </c>
      <c r="B12092" s="6" t="s">
        <v>40743</v>
      </c>
      <c r="C12092" s="6" t="s">
        <v>6855</v>
      </c>
      <c r="D12092" s="6" t="s">
        <v>18870</v>
      </c>
      <c r="E12092" s="6" t="s">
        <v>5638</v>
      </c>
      <c r="F12092" s="6" t="s">
        <v>40744</v>
      </c>
      <c r="G12092" s="6" t="s">
        <v>40745</v>
      </c>
      <c r="H12092" s="79">
        <v>114305.033498</v>
      </c>
    </row>
    <row r="12093" spans="1:8" x14ac:dyDescent="0.2">
      <c r="A12093" s="6">
        <v>30067849</v>
      </c>
      <c r="B12093" s="6" t="s">
        <v>40746</v>
      </c>
      <c r="C12093" s="6" t="s">
        <v>5937</v>
      </c>
      <c r="D12093" s="6" t="s">
        <v>19176</v>
      </c>
      <c r="E12093" s="6" t="s">
        <v>5893</v>
      </c>
      <c r="F12093" s="6" t="s">
        <v>40747</v>
      </c>
      <c r="G12093" s="6" t="s">
        <v>40748</v>
      </c>
      <c r="H12093" s="79">
        <v>114481.049195</v>
      </c>
    </row>
    <row r="12094" spans="1:8" x14ac:dyDescent="0.2">
      <c r="A12094" s="6">
        <v>30141901</v>
      </c>
      <c r="B12094" s="6" t="s">
        <v>40749</v>
      </c>
      <c r="C12094" s="6" t="s">
        <v>5937</v>
      </c>
      <c r="D12094" s="6" t="s">
        <v>19180</v>
      </c>
      <c r="E12094" s="6" t="s">
        <v>5893</v>
      </c>
      <c r="F12094" s="6" t="s">
        <v>40750</v>
      </c>
      <c r="G12094" s="6" t="s">
        <v>40751</v>
      </c>
      <c r="H12094" s="79">
        <v>114481.049195</v>
      </c>
    </row>
    <row r="12095" spans="1:8" x14ac:dyDescent="0.2">
      <c r="A12095" s="6">
        <v>30091269</v>
      </c>
      <c r="B12095" s="6" t="s">
        <v>4267</v>
      </c>
      <c r="C12095" s="6" t="s">
        <v>7546</v>
      </c>
      <c r="D12095" s="6" t="s">
        <v>18868</v>
      </c>
      <c r="E12095" s="6" t="s">
        <v>5638</v>
      </c>
      <c r="F12095" s="6" t="s">
        <v>4263</v>
      </c>
      <c r="G12095" s="6" t="s">
        <v>4264</v>
      </c>
      <c r="H12095" s="79">
        <v>114750.504348</v>
      </c>
    </row>
    <row r="12096" spans="1:8" x14ac:dyDescent="0.2">
      <c r="A12096" s="6">
        <v>30158581</v>
      </c>
      <c r="B12096" s="6" t="s">
        <v>40752</v>
      </c>
      <c r="C12096" s="6" t="s">
        <v>5965</v>
      </c>
      <c r="D12096" s="6" t="s">
        <v>17969</v>
      </c>
      <c r="E12096" s="6" t="s">
        <v>5893</v>
      </c>
      <c r="F12096" s="6" t="s">
        <v>40753</v>
      </c>
      <c r="G12096" s="6" t="s">
        <v>40754</v>
      </c>
      <c r="H12096" s="79">
        <v>114750.504348</v>
      </c>
    </row>
    <row r="12097" spans="1:8" x14ac:dyDescent="0.2">
      <c r="A12097" s="6">
        <v>30306150</v>
      </c>
      <c r="B12097" s="6" t="s">
        <v>40755</v>
      </c>
      <c r="C12097" s="6" t="s">
        <v>5965</v>
      </c>
      <c r="D12097" s="6" t="s">
        <v>17973</v>
      </c>
      <c r="E12097" s="6" t="s">
        <v>5893</v>
      </c>
      <c r="F12097" s="6" t="s">
        <v>40756</v>
      </c>
      <c r="G12097" s="6" t="s">
        <v>40757</v>
      </c>
      <c r="H12097" s="79">
        <v>114750.504348</v>
      </c>
    </row>
    <row r="12098" spans="1:8" x14ac:dyDescent="0.2">
      <c r="A12098" s="6">
        <v>30228611</v>
      </c>
      <c r="B12098" s="6" t="s">
        <v>40758</v>
      </c>
      <c r="C12098" s="6" t="s">
        <v>5973</v>
      </c>
      <c r="D12098" s="6" t="s">
        <v>19176</v>
      </c>
      <c r="E12098" s="6" t="s">
        <v>5893</v>
      </c>
      <c r="F12098" s="6" t="s">
        <v>40759</v>
      </c>
      <c r="G12098" s="6" t="s">
        <v>40760</v>
      </c>
      <c r="H12098" s="79">
        <v>115279.853522</v>
      </c>
    </row>
    <row r="12099" spans="1:8" x14ac:dyDescent="0.2">
      <c r="A12099" s="6">
        <v>30236718</v>
      </c>
      <c r="B12099" s="6" t="s">
        <v>40761</v>
      </c>
      <c r="C12099" s="6" t="s">
        <v>5973</v>
      </c>
      <c r="D12099" s="6" t="s">
        <v>19180</v>
      </c>
      <c r="E12099" s="6" t="s">
        <v>5893</v>
      </c>
      <c r="F12099" s="6" t="s">
        <v>40762</v>
      </c>
      <c r="G12099" s="6" t="s">
        <v>40763</v>
      </c>
      <c r="H12099" s="79">
        <v>115279.853522</v>
      </c>
    </row>
    <row r="12100" spans="1:8" x14ac:dyDescent="0.2">
      <c r="A12100" s="6">
        <v>30379111</v>
      </c>
      <c r="B12100" s="6" t="s">
        <v>40764</v>
      </c>
      <c r="C12100" s="6" t="s">
        <v>6017</v>
      </c>
      <c r="D12100" s="6" t="s">
        <v>11588</v>
      </c>
      <c r="E12100" s="6" t="s">
        <v>5893</v>
      </c>
      <c r="F12100" s="6" t="s">
        <v>40765</v>
      </c>
      <c r="G12100" s="6" t="s">
        <v>40766</v>
      </c>
      <c r="H12100" s="79">
        <v>116017.946893</v>
      </c>
    </row>
    <row r="12101" spans="1:8" x14ac:dyDescent="0.2">
      <c r="A12101" s="6">
        <v>30069706</v>
      </c>
      <c r="B12101" s="6" t="s">
        <v>40767</v>
      </c>
      <c r="C12101" s="6" t="s">
        <v>6021</v>
      </c>
      <c r="D12101" s="6" t="s">
        <v>11588</v>
      </c>
      <c r="E12101" s="6" t="s">
        <v>5893</v>
      </c>
      <c r="F12101" s="6" t="s">
        <v>40768</v>
      </c>
      <c r="G12101" s="6" t="s">
        <v>40769</v>
      </c>
      <c r="H12101" s="79">
        <v>116017.946893</v>
      </c>
    </row>
    <row r="12102" spans="1:8" x14ac:dyDescent="0.2">
      <c r="A12102" s="6">
        <v>30430518</v>
      </c>
      <c r="B12102" s="6" t="s">
        <v>40770</v>
      </c>
      <c r="C12102" s="6" t="s">
        <v>6025</v>
      </c>
      <c r="D12102" s="6" t="s">
        <v>11588</v>
      </c>
      <c r="E12102" s="6" t="s">
        <v>5893</v>
      </c>
      <c r="F12102" s="6" t="s">
        <v>40771</v>
      </c>
      <c r="G12102" s="6" t="s">
        <v>40772</v>
      </c>
      <c r="H12102" s="79">
        <v>116017.946893</v>
      </c>
    </row>
    <row r="12103" spans="1:8" x14ac:dyDescent="0.2">
      <c r="A12103" s="6">
        <v>30236143</v>
      </c>
      <c r="B12103" s="6" t="s">
        <v>40773</v>
      </c>
      <c r="C12103" s="6" t="s">
        <v>6029</v>
      </c>
      <c r="D12103" s="6" t="s">
        <v>11588</v>
      </c>
      <c r="E12103" s="6" t="s">
        <v>5893</v>
      </c>
      <c r="F12103" s="6" t="s">
        <v>40774</v>
      </c>
      <c r="G12103" s="6" t="s">
        <v>40775</v>
      </c>
      <c r="H12103" s="79">
        <v>116017.946893</v>
      </c>
    </row>
    <row r="12104" spans="1:8" x14ac:dyDescent="0.2">
      <c r="A12104" s="6">
        <v>30242689</v>
      </c>
      <c r="B12104" s="6" t="s">
        <v>40776</v>
      </c>
      <c r="C12104" s="6" t="s">
        <v>6290</v>
      </c>
      <c r="D12104" s="6" t="s">
        <v>19176</v>
      </c>
      <c r="E12104" s="6" t="s">
        <v>5893</v>
      </c>
      <c r="F12104" s="6" t="s">
        <v>40777</v>
      </c>
      <c r="G12104" s="6" t="s">
        <v>40778</v>
      </c>
      <c r="H12104" s="79">
        <v>116026.56404300001</v>
      </c>
    </row>
    <row r="12105" spans="1:8" x14ac:dyDescent="0.2">
      <c r="A12105" s="6">
        <v>30390222</v>
      </c>
      <c r="B12105" s="6" t="s">
        <v>40779</v>
      </c>
      <c r="C12105" s="6" t="s">
        <v>6286</v>
      </c>
      <c r="D12105" s="6" t="s">
        <v>19180</v>
      </c>
      <c r="E12105" s="6" t="s">
        <v>5893</v>
      </c>
      <c r="F12105" s="6" t="s">
        <v>40780</v>
      </c>
      <c r="G12105" s="6" t="s">
        <v>40781</v>
      </c>
      <c r="H12105" s="79">
        <v>116026.56404300001</v>
      </c>
    </row>
    <row r="12106" spans="1:8" x14ac:dyDescent="0.2">
      <c r="A12106" s="6">
        <v>30363409</v>
      </c>
      <c r="B12106" s="6" t="s">
        <v>40782</v>
      </c>
      <c r="C12106" s="6" t="s">
        <v>8440</v>
      </c>
      <c r="D12106" s="6" t="s">
        <v>19176</v>
      </c>
      <c r="E12106" s="6" t="s">
        <v>5893</v>
      </c>
      <c r="F12106" s="6" t="s">
        <v>40783</v>
      </c>
      <c r="G12106" s="6" t="s">
        <v>40784</v>
      </c>
      <c r="H12106" s="79">
        <v>116402.265044</v>
      </c>
    </row>
    <row r="12107" spans="1:8" x14ac:dyDescent="0.2">
      <c r="A12107" s="6">
        <v>30317777</v>
      </c>
      <c r="B12107" s="6" t="s">
        <v>40785</v>
      </c>
      <c r="C12107" s="6" t="s">
        <v>8440</v>
      </c>
      <c r="D12107" s="6" t="s">
        <v>19180</v>
      </c>
      <c r="E12107" s="6" t="s">
        <v>5893</v>
      </c>
      <c r="F12107" s="6" t="s">
        <v>40786</v>
      </c>
      <c r="G12107" s="6" t="s">
        <v>40787</v>
      </c>
      <c r="H12107" s="79">
        <v>116402.265044</v>
      </c>
    </row>
    <row r="12108" spans="1:8" x14ac:dyDescent="0.2">
      <c r="A12108" s="6">
        <v>30098246</v>
      </c>
      <c r="B12108" s="6" t="s">
        <v>40788</v>
      </c>
      <c r="C12108" s="6" t="s">
        <v>6134</v>
      </c>
      <c r="D12108" s="6" t="s">
        <v>11449</v>
      </c>
      <c r="E12108" s="6" t="s">
        <v>5638</v>
      </c>
      <c r="F12108" s="6" t="s">
        <v>40789</v>
      </c>
      <c r="G12108" s="6" t="s">
        <v>40790</v>
      </c>
      <c r="H12108" s="79">
        <v>117138.83533099999</v>
      </c>
    </row>
    <row r="12109" spans="1:8" x14ac:dyDescent="0.2">
      <c r="A12109" s="6">
        <v>30003538</v>
      </c>
      <c r="B12109" s="6" t="s">
        <v>40791</v>
      </c>
      <c r="C12109" s="6" t="s">
        <v>6138</v>
      </c>
      <c r="D12109" s="6" t="s">
        <v>11449</v>
      </c>
      <c r="E12109" s="6" t="s">
        <v>5638</v>
      </c>
      <c r="F12109" s="6" t="s">
        <v>40792</v>
      </c>
      <c r="G12109" s="6" t="s">
        <v>40793</v>
      </c>
      <c r="H12109" s="79">
        <v>117138.83533099999</v>
      </c>
    </row>
    <row r="12110" spans="1:8" x14ac:dyDescent="0.2">
      <c r="A12110" s="6">
        <v>30387132</v>
      </c>
      <c r="B12110" s="6" t="s">
        <v>40794</v>
      </c>
      <c r="C12110" s="6" t="s">
        <v>8065</v>
      </c>
      <c r="D12110" s="6" t="s">
        <v>18874</v>
      </c>
      <c r="E12110" s="6" t="s">
        <v>5638</v>
      </c>
      <c r="F12110" s="6" t="s">
        <v>40795</v>
      </c>
      <c r="G12110" s="6" t="s">
        <v>40796</v>
      </c>
      <c r="H12110" s="79">
        <v>117216.86709</v>
      </c>
    </row>
    <row r="12111" spans="1:8" x14ac:dyDescent="0.2">
      <c r="A12111" s="6">
        <v>30416560</v>
      </c>
      <c r="B12111" s="6" t="s">
        <v>40797</v>
      </c>
      <c r="C12111" s="6" t="s">
        <v>6194</v>
      </c>
      <c r="D12111" s="6" t="s">
        <v>19176</v>
      </c>
      <c r="E12111" s="6" t="s">
        <v>5893</v>
      </c>
      <c r="F12111" s="6" t="s">
        <v>40798</v>
      </c>
      <c r="G12111" s="6" t="s">
        <v>40799</v>
      </c>
      <c r="H12111" s="79">
        <v>117377.417526</v>
      </c>
    </row>
    <row r="12112" spans="1:8" x14ac:dyDescent="0.2">
      <c r="A12112" s="6">
        <v>30182311</v>
      </c>
      <c r="B12112" s="6" t="s">
        <v>40800</v>
      </c>
      <c r="C12112" s="6" t="s">
        <v>6202</v>
      </c>
      <c r="D12112" s="6" t="s">
        <v>19176</v>
      </c>
      <c r="E12112" s="6" t="s">
        <v>5893</v>
      </c>
      <c r="F12112" s="6" t="s">
        <v>40801</v>
      </c>
      <c r="G12112" s="6" t="s">
        <v>40802</v>
      </c>
      <c r="H12112" s="79">
        <v>117377.417526</v>
      </c>
    </row>
    <row r="12113" spans="1:8" x14ac:dyDescent="0.2">
      <c r="A12113" s="6">
        <v>30326827</v>
      </c>
      <c r="B12113" s="6" t="s">
        <v>40803</v>
      </c>
      <c r="C12113" s="6" t="s">
        <v>6206</v>
      </c>
      <c r="D12113" s="6" t="s">
        <v>19176</v>
      </c>
      <c r="E12113" s="6" t="s">
        <v>5893</v>
      </c>
      <c r="F12113" s="6" t="s">
        <v>40804</v>
      </c>
      <c r="G12113" s="6" t="s">
        <v>40805</v>
      </c>
      <c r="H12113" s="79">
        <v>117377.417526</v>
      </c>
    </row>
    <row r="12114" spans="1:8" x14ac:dyDescent="0.2">
      <c r="A12114" s="6">
        <v>30091401</v>
      </c>
      <c r="B12114" s="6" t="s">
        <v>40806</v>
      </c>
      <c r="C12114" s="6" t="s">
        <v>6210</v>
      </c>
      <c r="D12114" s="6" t="s">
        <v>19176</v>
      </c>
      <c r="E12114" s="6" t="s">
        <v>5893</v>
      </c>
      <c r="F12114" s="6" t="s">
        <v>40807</v>
      </c>
      <c r="G12114" s="6" t="s">
        <v>40808</v>
      </c>
      <c r="H12114" s="79">
        <v>117377.417526</v>
      </c>
    </row>
    <row r="12115" spans="1:8" x14ac:dyDescent="0.2">
      <c r="A12115" s="6">
        <v>30289320</v>
      </c>
      <c r="B12115" s="6" t="s">
        <v>40809</v>
      </c>
      <c r="C12115" s="6" t="s">
        <v>6214</v>
      </c>
      <c r="D12115" s="6" t="s">
        <v>19176</v>
      </c>
      <c r="E12115" s="6" t="s">
        <v>5893</v>
      </c>
      <c r="F12115" s="6" t="s">
        <v>40810</v>
      </c>
      <c r="G12115" s="6" t="s">
        <v>40811</v>
      </c>
      <c r="H12115" s="79">
        <v>117377.417526</v>
      </c>
    </row>
    <row r="12116" spans="1:8" x14ac:dyDescent="0.2">
      <c r="A12116" s="6">
        <v>30064935</v>
      </c>
      <c r="B12116" s="6" t="s">
        <v>40812</v>
      </c>
      <c r="C12116" s="6" t="s">
        <v>6218</v>
      </c>
      <c r="D12116" s="6" t="s">
        <v>19176</v>
      </c>
      <c r="E12116" s="6" t="s">
        <v>5893</v>
      </c>
      <c r="F12116" s="6" t="s">
        <v>40813</v>
      </c>
      <c r="G12116" s="6" t="s">
        <v>40814</v>
      </c>
      <c r="H12116" s="79">
        <v>117377.417526</v>
      </c>
    </row>
    <row r="12117" spans="1:8" x14ac:dyDescent="0.2">
      <c r="A12117" s="6">
        <v>30216778</v>
      </c>
      <c r="B12117" s="6" t="s">
        <v>40815</v>
      </c>
      <c r="C12117" s="6" t="s">
        <v>6222</v>
      </c>
      <c r="D12117" s="6" t="s">
        <v>19176</v>
      </c>
      <c r="E12117" s="6" t="s">
        <v>5893</v>
      </c>
      <c r="F12117" s="6" t="s">
        <v>40816</v>
      </c>
      <c r="G12117" s="6" t="s">
        <v>40817</v>
      </c>
      <c r="H12117" s="79">
        <v>117377.417526</v>
      </c>
    </row>
    <row r="12118" spans="1:8" x14ac:dyDescent="0.2">
      <c r="A12118" s="6">
        <v>30091810</v>
      </c>
      <c r="B12118" s="6" t="s">
        <v>40818</v>
      </c>
      <c r="C12118" s="6" t="s">
        <v>6226</v>
      </c>
      <c r="D12118" s="6" t="s">
        <v>19176</v>
      </c>
      <c r="E12118" s="6" t="s">
        <v>5893</v>
      </c>
      <c r="F12118" s="6" t="s">
        <v>40819</v>
      </c>
      <c r="G12118" s="6" t="s">
        <v>40820</v>
      </c>
      <c r="H12118" s="79">
        <v>117377.417526</v>
      </c>
    </row>
    <row r="12119" spans="1:8" x14ac:dyDescent="0.2">
      <c r="A12119" s="6">
        <v>30314404</v>
      </c>
      <c r="B12119" s="6" t="s">
        <v>40821</v>
      </c>
      <c r="C12119" s="6" t="s">
        <v>6234</v>
      </c>
      <c r="D12119" s="6" t="s">
        <v>19176</v>
      </c>
      <c r="E12119" s="6" t="s">
        <v>5893</v>
      </c>
      <c r="F12119" s="6" t="s">
        <v>40822</v>
      </c>
      <c r="G12119" s="6" t="s">
        <v>40823</v>
      </c>
      <c r="H12119" s="79">
        <v>117377.417526</v>
      </c>
    </row>
    <row r="12120" spans="1:8" x14ac:dyDescent="0.2">
      <c r="A12120" s="6">
        <v>30102586</v>
      </c>
      <c r="B12120" s="6" t="s">
        <v>40824</v>
      </c>
      <c r="C12120" s="6" t="s">
        <v>6238</v>
      </c>
      <c r="D12120" s="6" t="s">
        <v>19176</v>
      </c>
      <c r="E12120" s="6" t="s">
        <v>5893</v>
      </c>
      <c r="F12120" s="6" t="s">
        <v>40825</v>
      </c>
      <c r="G12120" s="6" t="s">
        <v>40826</v>
      </c>
      <c r="H12120" s="79">
        <v>117377.417526</v>
      </c>
    </row>
    <row r="12121" spans="1:8" x14ac:dyDescent="0.2">
      <c r="A12121" s="6">
        <v>30250466</v>
      </c>
      <c r="B12121" s="6" t="s">
        <v>40827</v>
      </c>
      <c r="C12121" s="6" t="s">
        <v>7091</v>
      </c>
      <c r="D12121" s="6" t="s">
        <v>19176</v>
      </c>
      <c r="E12121" s="6" t="s">
        <v>5893</v>
      </c>
      <c r="F12121" s="6" t="s">
        <v>40828</v>
      </c>
      <c r="G12121" s="6" t="s">
        <v>40829</v>
      </c>
      <c r="H12121" s="79">
        <v>117377.417526</v>
      </c>
    </row>
    <row r="12122" spans="1:8" x14ac:dyDescent="0.2">
      <c r="A12122" s="6">
        <v>30029859</v>
      </c>
      <c r="B12122" s="6" t="s">
        <v>40830</v>
      </c>
      <c r="C12122" s="6" t="s">
        <v>7095</v>
      </c>
      <c r="D12122" s="6" t="s">
        <v>19176</v>
      </c>
      <c r="E12122" s="6" t="s">
        <v>5893</v>
      </c>
      <c r="F12122" s="6" t="s">
        <v>40831</v>
      </c>
      <c r="G12122" s="6" t="s">
        <v>40832</v>
      </c>
      <c r="H12122" s="79">
        <v>117377.417526</v>
      </c>
    </row>
    <row r="12123" spans="1:8" x14ac:dyDescent="0.2">
      <c r="A12123" s="6">
        <v>30289115</v>
      </c>
      <c r="B12123" s="6" t="s">
        <v>40833</v>
      </c>
      <c r="C12123" s="6" t="s">
        <v>8422</v>
      </c>
      <c r="D12123" s="6" t="s">
        <v>19176</v>
      </c>
      <c r="E12123" s="6" t="s">
        <v>5893</v>
      </c>
      <c r="F12123" s="6" t="s">
        <v>40834</v>
      </c>
      <c r="G12123" s="6" t="s">
        <v>40835</v>
      </c>
      <c r="H12123" s="79">
        <v>117377.417526</v>
      </c>
    </row>
    <row r="12124" spans="1:8" x14ac:dyDescent="0.2">
      <c r="A12124" s="6">
        <v>30063056</v>
      </c>
      <c r="B12124" s="6" t="s">
        <v>40836</v>
      </c>
      <c r="C12124" s="6" t="s">
        <v>8426</v>
      </c>
      <c r="D12124" s="6" t="s">
        <v>19176</v>
      </c>
      <c r="E12124" s="6" t="s">
        <v>5893</v>
      </c>
      <c r="F12124" s="6" t="s">
        <v>40837</v>
      </c>
      <c r="G12124" s="6" t="s">
        <v>40838</v>
      </c>
      <c r="H12124" s="79">
        <v>117377.417526</v>
      </c>
    </row>
    <row r="12125" spans="1:8" x14ac:dyDescent="0.2">
      <c r="A12125" s="6">
        <v>30299702</v>
      </c>
      <c r="B12125" s="6" t="s">
        <v>40839</v>
      </c>
      <c r="C12125" s="6" t="s">
        <v>7099</v>
      </c>
      <c r="D12125" s="6" t="s">
        <v>19176</v>
      </c>
      <c r="E12125" s="6" t="s">
        <v>5893</v>
      </c>
      <c r="F12125" s="6" t="s">
        <v>40840</v>
      </c>
      <c r="G12125" s="6" t="s">
        <v>40841</v>
      </c>
      <c r="H12125" s="79">
        <v>117377.417526</v>
      </c>
    </row>
    <row r="12126" spans="1:8" x14ac:dyDescent="0.2">
      <c r="A12126" s="6">
        <v>30026260</v>
      </c>
      <c r="B12126" s="6" t="s">
        <v>40842</v>
      </c>
      <c r="C12126" s="6" t="s">
        <v>6242</v>
      </c>
      <c r="D12126" s="6" t="s">
        <v>19176</v>
      </c>
      <c r="E12126" s="6" t="s">
        <v>5893</v>
      </c>
      <c r="F12126" s="6" t="s">
        <v>40843</v>
      </c>
      <c r="G12126" s="6" t="s">
        <v>40844</v>
      </c>
      <c r="H12126" s="79">
        <v>117377.417526</v>
      </c>
    </row>
    <row r="12127" spans="1:8" x14ac:dyDescent="0.2">
      <c r="A12127" s="6">
        <v>30257613</v>
      </c>
      <c r="B12127" s="6" t="s">
        <v>40845</v>
      </c>
      <c r="C12127" s="6" t="s">
        <v>8436</v>
      </c>
      <c r="D12127" s="6" t="s">
        <v>19176</v>
      </c>
      <c r="E12127" s="6" t="s">
        <v>5893</v>
      </c>
      <c r="F12127" s="6" t="s">
        <v>40846</v>
      </c>
      <c r="G12127" s="6" t="s">
        <v>40847</v>
      </c>
      <c r="H12127" s="79">
        <v>117377.417526</v>
      </c>
    </row>
    <row r="12128" spans="1:8" x14ac:dyDescent="0.2">
      <c r="A12128" s="6">
        <v>30395611</v>
      </c>
      <c r="B12128" s="6" t="s">
        <v>40848</v>
      </c>
      <c r="C12128" s="6" t="s">
        <v>6194</v>
      </c>
      <c r="D12128" s="6" t="s">
        <v>19180</v>
      </c>
      <c r="E12128" s="6" t="s">
        <v>5893</v>
      </c>
      <c r="F12128" s="6" t="s">
        <v>40849</v>
      </c>
      <c r="G12128" s="6" t="s">
        <v>40850</v>
      </c>
      <c r="H12128" s="79">
        <v>117377.417526</v>
      </c>
    </row>
    <row r="12129" spans="1:8" x14ac:dyDescent="0.2">
      <c r="A12129" s="6">
        <v>30038154</v>
      </c>
      <c r="B12129" s="6" t="s">
        <v>40851</v>
      </c>
      <c r="C12129" s="6" t="s">
        <v>6202</v>
      </c>
      <c r="D12129" s="6" t="s">
        <v>19180</v>
      </c>
      <c r="E12129" s="6" t="s">
        <v>5893</v>
      </c>
      <c r="F12129" s="6" t="s">
        <v>40852</v>
      </c>
      <c r="G12129" s="6" t="s">
        <v>40853</v>
      </c>
      <c r="H12129" s="79">
        <v>117377.417526</v>
      </c>
    </row>
    <row r="12130" spans="1:8" x14ac:dyDescent="0.2">
      <c r="A12130" s="6">
        <v>30291242</v>
      </c>
      <c r="B12130" s="6" t="s">
        <v>40854</v>
      </c>
      <c r="C12130" s="6" t="s">
        <v>6206</v>
      </c>
      <c r="D12130" s="6" t="s">
        <v>19180</v>
      </c>
      <c r="E12130" s="6" t="s">
        <v>5893</v>
      </c>
      <c r="F12130" s="6" t="s">
        <v>40855</v>
      </c>
      <c r="G12130" s="6" t="s">
        <v>40856</v>
      </c>
      <c r="H12130" s="79">
        <v>117377.417526</v>
      </c>
    </row>
    <row r="12131" spans="1:8" x14ac:dyDescent="0.2">
      <c r="A12131" s="6">
        <v>30001712</v>
      </c>
      <c r="B12131" s="6" t="s">
        <v>40857</v>
      </c>
      <c r="C12131" s="6" t="s">
        <v>6210</v>
      </c>
      <c r="D12131" s="6" t="s">
        <v>19180</v>
      </c>
      <c r="E12131" s="6" t="s">
        <v>5893</v>
      </c>
      <c r="F12131" s="6" t="s">
        <v>40858</v>
      </c>
      <c r="G12131" s="6" t="s">
        <v>40859</v>
      </c>
      <c r="H12131" s="79">
        <v>117377.417526</v>
      </c>
    </row>
    <row r="12132" spans="1:8" x14ac:dyDescent="0.2">
      <c r="A12132" s="6">
        <v>30274081</v>
      </c>
      <c r="B12132" s="6" t="s">
        <v>40860</v>
      </c>
      <c r="C12132" s="6" t="s">
        <v>6214</v>
      </c>
      <c r="D12132" s="6" t="s">
        <v>19180</v>
      </c>
      <c r="E12132" s="6" t="s">
        <v>5893</v>
      </c>
      <c r="F12132" s="6" t="s">
        <v>40861</v>
      </c>
      <c r="G12132" s="6" t="s">
        <v>40862</v>
      </c>
      <c r="H12132" s="79">
        <v>117377.417526</v>
      </c>
    </row>
    <row r="12133" spans="1:8" x14ac:dyDescent="0.2">
      <c r="A12133" s="6">
        <v>30072863</v>
      </c>
      <c r="B12133" s="6" t="s">
        <v>40863</v>
      </c>
      <c r="C12133" s="6" t="s">
        <v>6218</v>
      </c>
      <c r="D12133" s="6" t="s">
        <v>19180</v>
      </c>
      <c r="E12133" s="6" t="s">
        <v>5893</v>
      </c>
      <c r="F12133" s="6" t="s">
        <v>40864</v>
      </c>
      <c r="G12133" s="6" t="s">
        <v>40865</v>
      </c>
      <c r="H12133" s="79">
        <v>117377.417526</v>
      </c>
    </row>
    <row r="12134" spans="1:8" x14ac:dyDescent="0.2">
      <c r="A12134" s="6">
        <v>30302267</v>
      </c>
      <c r="B12134" s="6" t="s">
        <v>40866</v>
      </c>
      <c r="C12134" s="6" t="s">
        <v>6222</v>
      </c>
      <c r="D12134" s="6" t="s">
        <v>19180</v>
      </c>
      <c r="E12134" s="6" t="s">
        <v>5893</v>
      </c>
      <c r="F12134" s="6" t="s">
        <v>40867</v>
      </c>
      <c r="G12134" s="6" t="s">
        <v>40868</v>
      </c>
      <c r="H12134" s="79">
        <v>117377.417526</v>
      </c>
    </row>
    <row r="12135" spans="1:8" x14ac:dyDescent="0.2">
      <c r="A12135" s="6">
        <v>30050571</v>
      </c>
      <c r="B12135" s="6" t="s">
        <v>40869</v>
      </c>
      <c r="C12135" s="6" t="s">
        <v>6226</v>
      </c>
      <c r="D12135" s="6" t="s">
        <v>19180</v>
      </c>
      <c r="E12135" s="6" t="s">
        <v>5893</v>
      </c>
      <c r="F12135" s="6" t="s">
        <v>40870</v>
      </c>
      <c r="G12135" s="6" t="s">
        <v>40871</v>
      </c>
      <c r="H12135" s="79">
        <v>117377.417526</v>
      </c>
    </row>
    <row r="12136" spans="1:8" x14ac:dyDescent="0.2">
      <c r="A12136" s="6">
        <v>30315969</v>
      </c>
      <c r="B12136" s="6" t="s">
        <v>40872</v>
      </c>
      <c r="C12136" s="6" t="s">
        <v>6234</v>
      </c>
      <c r="D12136" s="6" t="s">
        <v>19180</v>
      </c>
      <c r="E12136" s="6" t="s">
        <v>5893</v>
      </c>
      <c r="F12136" s="6" t="s">
        <v>40873</v>
      </c>
      <c r="G12136" s="6" t="s">
        <v>40874</v>
      </c>
      <c r="H12136" s="79">
        <v>117377.417526</v>
      </c>
    </row>
    <row r="12137" spans="1:8" x14ac:dyDescent="0.2">
      <c r="A12137" s="6">
        <v>30034867</v>
      </c>
      <c r="B12137" s="6" t="s">
        <v>40875</v>
      </c>
      <c r="C12137" s="6" t="s">
        <v>6238</v>
      </c>
      <c r="D12137" s="6" t="s">
        <v>19180</v>
      </c>
      <c r="E12137" s="6" t="s">
        <v>5893</v>
      </c>
      <c r="F12137" s="6" t="s">
        <v>40876</v>
      </c>
      <c r="G12137" s="6" t="s">
        <v>40877</v>
      </c>
      <c r="H12137" s="79">
        <v>117377.417526</v>
      </c>
    </row>
    <row r="12138" spans="1:8" x14ac:dyDescent="0.2">
      <c r="A12138" s="6">
        <v>30242579</v>
      </c>
      <c r="B12138" s="6" t="s">
        <v>40878</v>
      </c>
      <c r="C12138" s="6" t="s">
        <v>7091</v>
      </c>
      <c r="D12138" s="6" t="s">
        <v>19180</v>
      </c>
      <c r="E12138" s="6" t="s">
        <v>5893</v>
      </c>
      <c r="F12138" s="6" t="s">
        <v>40879</v>
      </c>
      <c r="G12138" s="6" t="s">
        <v>40880</v>
      </c>
      <c r="H12138" s="79">
        <v>117377.417526</v>
      </c>
    </row>
    <row r="12139" spans="1:8" x14ac:dyDescent="0.2">
      <c r="A12139" s="6">
        <v>30063057</v>
      </c>
      <c r="B12139" s="6" t="s">
        <v>40881</v>
      </c>
      <c r="C12139" s="6" t="s">
        <v>7095</v>
      </c>
      <c r="D12139" s="6" t="s">
        <v>19180</v>
      </c>
      <c r="E12139" s="6" t="s">
        <v>5893</v>
      </c>
      <c r="F12139" s="6" t="s">
        <v>40882</v>
      </c>
      <c r="G12139" s="6" t="s">
        <v>40883</v>
      </c>
      <c r="H12139" s="79">
        <v>117377.417526</v>
      </c>
    </row>
    <row r="12140" spans="1:8" x14ac:dyDescent="0.2">
      <c r="A12140" s="6">
        <v>30327500</v>
      </c>
      <c r="B12140" s="6" t="s">
        <v>40884</v>
      </c>
      <c r="C12140" s="6" t="s">
        <v>8422</v>
      </c>
      <c r="D12140" s="6" t="s">
        <v>19180</v>
      </c>
      <c r="E12140" s="6" t="s">
        <v>5893</v>
      </c>
      <c r="F12140" s="6" t="s">
        <v>40885</v>
      </c>
      <c r="G12140" s="6" t="s">
        <v>40886</v>
      </c>
      <c r="H12140" s="79">
        <v>117377.417526</v>
      </c>
    </row>
    <row r="12141" spans="1:8" x14ac:dyDescent="0.2">
      <c r="A12141" s="6">
        <v>30074388</v>
      </c>
      <c r="B12141" s="6" t="s">
        <v>40887</v>
      </c>
      <c r="C12141" s="6" t="s">
        <v>8426</v>
      </c>
      <c r="D12141" s="6" t="s">
        <v>19180</v>
      </c>
      <c r="E12141" s="6" t="s">
        <v>5893</v>
      </c>
      <c r="F12141" s="6" t="s">
        <v>40888</v>
      </c>
      <c r="G12141" s="6" t="s">
        <v>40889</v>
      </c>
      <c r="H12141" s="79">
        <v>117377.417526</v>
      </c>
    </row>
    <row r="12142" spans="1:8" x14ac:dyDescent="0.2">
      <c r="A12142" s="6">
        <v>30326091</v>
      </c>
      <c r="B12142" s="6" t="s">
        <v>40890</v>
      </c>
      <c r="C12142" s="6" t="s">
        <v>7099</v>
      </c>
      <c r="D12142" s="6" t="s">
        <v>19180</v>
      </c>
      <c r="E12142" s="6" t="s">
        <v>5893</v>
      </c>
      <c r="F12142" s="6" t="s">
        <v>40891</v>
      </c>
      <c r="G12142" s="6" t="s">
        <v>40892</v>
      </c>
      <c r="H12142" s="79">
        <v>117377.417526</v>
      </c>
    </row>
    <row r="12143" spans="1:8" x14ac:dyDescent="0.2">
      <c r="A12143" s="6">
        <v>30362461</v>
      </c>
      <c r="B12143" s="6" t="s">
        <v>40893</v>
      </c>
      <c r="C12143" s="6" t="s">
        <v>6242</v>
      </c>
      <c r="D12143" s="6" t="s">
        <v>19180</v>
      </c>
      <c r="E12143" s="6" t="s">
        <v>5893</v>
      </c>
      <c r="F12143" s="6" t="s">
        <v>40894</v>
      </c>
      <c r="G12143" s="6" t="s">
        <v>40895</v>
      </c>
      <c r="H12143" s="79">
        <v>117377.417526</v>
      </c>
    </row>
    <row r="12144" spans="1:8" x14ac:dyDescent="0.2">
      <c r="A12144" s="6">
        <v>30204292</v>
      </c>
      <c r="B12144" s="6" t="s">
        <v>40896</v>
      </c>
      <c r="C12144" s="6" t="s">
        <v>8436</v>
      </c>
      <c r="D12144" s="6" t="s">
        <v>19180</v>
      </c>
      <c r="E12144" s="6" t="s">
        <v>5893</v>
      </c>
      <c r="F12144" s="6" t="s">
        <v>40897</v>
      </c>
      <c r="G12144" s="6" t="s">
        <v>40898</v>
      </c>
      <c r="H12144" s="79">
        <v>117377.417526</v>
      </c>
    </row>
    <row r="12145" spans="1:8" x14ac:dyDescent="0.2">
      <c r="A12145" s="6">
        <v>30326436</v>
      </c>
      <c r="B12145" s="6" t="s">
        <v>40899</v>
      </c>
      <c r="C12145" s="6" t="s">
        <v>5925</v>
      </c>
      <c r="D12145" s="6" t="s">
        <v>19176</v>
      </c>
      <c r="E12145" s="6" t="s">
        <v>5893</v>
      </c>
      <c r="F12145" s="6" t="s">
        <v>40900</v>
      </c>
      <c r="G12145" s="6" t="s">
        <v>40901</v>
      </c>
      <c r="H12145" s="79">
        <v>117413.450314</v>
      </c>
    </row>
    <row r="12146" spans="1:8" x14ac:dyDescent="0.2">
      <c r="A12146" s="6">
        <v>30299729</v>
      </c>
      <c r="B12146" s="6" t="s">
        <v>40902</v>
      </c>
      <c r="C12146" s="6" t="s">
        <v>5925</v>
      </c>
      <c r="D12146" s="6" t="s">
        <v>19180</v>
      </c>
      <c r="E12146" s="6" t="s">
        <v>5893</v>
      </c>
      <c r="F12146" s="6" t="s">
        <v>40903</v>
      </c>
      <c r="G12146" s="6" t="s">
        <v>40904</v>
      </c>
      <c r="H12146" s="79">
        <v>117413.450314</v>
      </c>
    </row>
    <row r="12147" spans="1:8" x14ac:dyDescent="0.2">
      <c r="A12147" s="6">
        <v>30187696</v>
      </c>
      <c r="B12147" s="6" t="s">
        <v>40905</v>
      </c>
      <c r="C12147" s="6" t="s">
        <v>5945</v>
      </c>
      <c r="D12147" s="6" t="s">
        <v>19176</v>
      </c>
      <c r="E12147" s="6" t="s">
        <v>5893</v>
      </c>
      <c r="F12147" s="6" t="s">
        <v>40906</v>
      </c>
      <c r="G12147" s="6" t="s">
        <v>40907</v>
      </c>
      <c r="H12147" s="79">
        <v>117468.34869100001</v>
      </c>
    </row>
    <row r="12148" spans="1:8" x14ac:dyDescent="0.2">
      <c r="A12148" s="6">
        <v>30172852</v>
      </c>
      <c r="B12148" s="6" t="s">
        <v>40908</v>
      </c>
      <c r="C12148" s="6" t="s">
        <v>5945</v>
      </c>
      <c r="D12148" s="6" t="s">
        <v>19180</v>
      </c>
      <c r="E12148" s="6" t="s">
        <v>5893</v>
      </c>
      <c r="F12148" s="6" t="s">
        <v>40909</v>
      </c>
      <c r="G12148" s="6" t="s">
        <v>40910</v>
      </c>
      <c r="H12148" s="79">
        <v>117468.34869100001</v>
      </c>
    </row>
    <row r="12149" spans="1:8" x14ac:dyDescent="0.2">
      <c r="A12149" s="6">
        <v>30087001</v>
      </c>
      <c r="B12149" s="6" t="s">
        <v>40911</v>
      </c>
      <c r="C12149" s="6" t="s">
        <v>7143</v>
      </c>
      <c r="D12149" s="6" t="s">
        <v>19176</v>
      </c>
      <c r="E12149" s="6" t="s">
        <v>5893</v>
      </c>
      <c r="F12149" s="6" t="s">
        <v>40912</v>
      </c>
      <c r="G12149" s="6" t="s">
        <v>40913</v>
      </c>
      <c r="H12149" s="79">
        <v>117520.084906</v>
      </c>
    </row>
    <row r="12150" spans="1:8" x14ac:dyDescent="0.2">
      <c r="A12150" s="6">
        <v>30228678</v>
      </c>
      <c r="B12150" s="6" t="s">
        <v>40914</v>
      </c>
      <c r="C12150" s="6" t="s">
        <v>7147</v>
      </c>
      <c r="D12150" s="6" t="s">
        <v>19176</v>
      </c>
      <c r="E12150" s="6" t="s">
        <v>5893</v>
      </c>
      <c r="F12150" s="6" t="s">
        <v>40915</v>
      </c>
      <c r="G12150" s="6" t="s">
        <v>40916</v>
      </c>
      <c r="H12150" s="79">
        <v>117520.084906</v>
      </c>
    </row>
    <row r="12151" spans="1:8" x14ac:dyDescent="0.2">
      <c r="A12151" s="6">
        <v>30039131</v>
      </c>
      <c r="B12151" s="6" t="s">
        <v>40917</v>
      </c>
      <c r="C12151" s="6" t="s">
        <v>7151</v>
      </c>
      <c r="D12151" s="6" t="s">
        <v>19176</v>
      </c>
      <c r="E12151" s="6" t="s">
        <v>5893</v>
      </c>
      <c r="F12151" s="6" t="s">
        <v>40918</v>
      </c>
      <c r="G12151" s="6" t="s">
        <v>40919</v>
      </c>
      <c r="H12151" s="79">
        <v>117520.084906</v>
      </c>
    </row>
    <row r="12152" spans="1:8" x14ac:dyDescent="0.2">
      <c r="A12152" s="6">
        <v>30112419</v>
      </c>
      <c r="B12152" s="6" t="s">
        <v>40920</v>
      </c>
      <c r="C12152" s="6" t="s">
        <v>7143</v>
      </c>
      <c r="D12152" s="6" t="s">
        <v>19180</v>
      </c>
      <c r="E12152" s="6" t="s">
        <v>5893</v>
      </c>
      <c r="F12152" s="6" t="s">
        <v>40921</v>
      </c>
      <c r="G12152" s="6" t="s">
        <v>40922</v>
      </c>
      <c r="H12152" s="79">
        <v>117520.084906</v>
      </c>
    </row>
    <row r="12153" spans="1:8" x14ac:dyDescent="0.2">
      <c r="A12153" s="6">
        <v>30305253</v>
      </c>
      <c r="B12153" s="6" t="s">
        <v>40923</v>
      </c>
      <c r="C12153" s="6" t="s">
        <v>7147</v>
      </c>
      <c r="D12153" s="6" t="s">
        <v>19180</v>
      </c>
      <c r="E12153" s="6" t="s">
        <v>5893</v>
      </c>
      <c r="F12153" s="6" t="s">
        <v>40924</v>
      </c>
      <c r="G12153" s="6" t="s">
        <v>40925</v>
      </c>
      <c r="H12153" s="79">
        <v>117520.084906</v>
      </c>
    </row>
    <row r="12154" spans="1:8" x14ac:dyDescent="0.2">
      <c r="A12154" s="6">
        <v>30089693</v>
      </c>
      <c r="B12154" s="6" t="s">
        <v>40926</v>
      </c>
      <c r="C12154" s="6" t="s">
        <v>7151</v>
      </c>
      <c r="D12154" s="6" t="s">
        <v>19180</v>
      </c>
      <c r="E12154" s="6" t="s">
        <v>5893</v>
      </c>
      <c r="F12154" s="6" t="s">
        <v>40927</v>
      </c>
      <c r="G12154" s="6" t="s">
        <v>40928</v>
      </c>
      <c r="H12154" s="79">
        <v>117520.084906</v>
      </c>
    </row>
    <row r="12155" spans="1:8" x14ac:dyDescent="0.2">
      <c r="A12155" s="6">
        <v>30193213</v>
      </c>
      <c r="B12155" s="6" t="s">
        <v>40929</v>
      </c>
      <c r="C12155" s="6" t="s">
        <v>8061</v>
      </c>
      <c r="D12155" s="6" t="s">
        <v>18870</v>
      </c>
      <c r="E12155" s="6" t="s">
        <v>5638</v>
      </c>
      <c r="F12155" s="6" t="s">
        <v>40930</v>
      </c>
      <c r="G12155" s="6" t="s">
        <v>40931</v>
      </c>
      <c r="H12155" s="79">
        <v>119324.76665200001</v>
      </c>
    </row>
    <row r="12156" spans="1:8" x14ac:dyDescent="0.2">
      <c r="A12156" s="6">
        <v>30211357</v>
      </c>
      <c r="B12156" s="6" t="s">
        <v>40932</v>
      </c>
      <c r="C12156" s="6" t="s">
        <v>6867</v>
      </c>
      <c r="D12156" s="6" t="s">
        <v>18870</v>
      </c>
      <c r="E12156" s="6" t="s">
        <v>5638</v>
      </c>
      <c r="F12156" s="6" t="s">
        <v>40933</v>
      </c>
      <c r="G12156" s="6" t="s">
        <v>40934</v>
      </c>
      <c r="H12156" s="79">
        <v>119631.36274</v>
      </c>
    </row>
    <row r="12157" spans="1:8" x14ac:dyDescent="0.2">
      <c r="A12157" s="6">
        <v>30387118</v>
      </c>
      <c r="B12157" s="6" t="s">
        <v>40935</v>
      </c>
      <c r="C12157" s="6" t="s">
        <v>6867</v>
      </c>
      <c r="D12157" s="6" t="s">
        <v>18874</v>
      </c>
      <c r="E12157" s="6" t="s">
        <v>5638</v>
      </c>
      <c r="F12157" s="6" t="s">
        <v>40936</v>
      </c>
      <c r="G12157" s="6" t="s">
        <v>40937</v>
      </c>
      <c r="H12157" s="79">
        <v>119631.36274</v>
      </c>
    </row>
    <row r="12158" spans="1:8" x14ac:dyDescent="0.2">
      <c r="A12158" s="6">
        <v>30337894</v>
      </c>
      <c r="B12158" s="6" t="s">
        <v>40938</v>
      </c>
      <c r="C12158" s="6" t="s">
        <v>6855</v>
      </c>
      <c r="D12158" s="6" t="s">
        <v>18874</v>
      </c>
      <c r="E12158" s="6" t="s">
        <v>5638</v>
      </c>
      <c r="F12158" s="6" t="s">
        <v>40939</v>
      </c>
      <c r="G12158" s="6" t="s">
        <v>40940</v>
      </c>
      <c r="H12158" s="79">
        <v>119964.176592</v>
      </c>
    </row>
    <row r="12159" spans="1:8" x14ac:dyDescent="0.2">
      <c r="A12159" s="6">
        <v>30405971</v>
      </c>
      <c r="B12159" s="6" t="s">
        <v>40941</v>
      </c>
      <c r="C12159" s="6" t="s">
        <v>7554</v>
      </c>
      <c r="D12159" s="6" t="s">
        <v>18870</v>
      </c>
      <c r="E12159" s="6" t="s">
        <v>5638</v>
      </c>
      <c r="F12159" s="6" t="s">
        <v>40942</v>
      </c>
      <c r="G12159" s="6" t="s">
        <v>40943</v>
      </c>
      <c r="H12159" s="79">
        <v>120685.83435600001</v>
      </c>
    </row>
    <row r="12160" spans="1:8" x14ac:dyDescent="0.2">
      <c r="A12160" s="6">
        <v>30215932</v>
      </c>
      <c r="B12160" s="6" t="s">
        <v>40944</v>
      </c>
      <c r="C12160" s="6" t="s">
        <v>6290</v>
      </c>
      <c r="D12160" s="6" t="s">
        <v>19180</v>
      </c>
      <c r="E12160" s="6" t="s">
        <v>5893</v>
      </c>
      <c r="F12160" s="6" t="s">
        <v>40945</v>
      </c>
      <c r="G12160" s="6" t="s">
        <v>40946</v>
      </c>
      <c r="H12160" s="79">
        <v>120850.659204</v>
      </c>
    </row>
    <row r="12161" spans="1:8" x14ac:dyDescent="0.2">
      <c r="A12161" s="6">
        <v>30067548</v>
      </c>
      <c r="B12161" s="6" t="s">
        <v>40947</v>
      </c>
      <c r="C12161" s="6" t="s">
        <v>6142</v>
      </c>
      <c r="D12161" s="6" t="s">
        <v>11449</v>
      </c>
      <c r="E12161" s="6" t="s">
        <v>5638</v>
      </c>
      <c r="F12161" s="6" t="s">
        <v>40948</v>
      </c>
      <c r="G12161" s="6" t="s">
        <v>40949</v>
      </c>
      <c r="H12161" s="79">
        <v>121080.542185</v>
      </c>
    </row>
    <row r="12162" spans="1:8" x14ac:dyDescent="0.2">
      <c r="A12162" s="6">
        <v>30006411</v>
      </c>
      <c r="B12162" s="6" t="s">
        <v>40950</v>
      </c>
      <c r="C12162" s="6" t="s">
        <v>6146</v>
      </c>
      <c r="D12162" s="6" t="s">
        <v>11449</v>
      </c>
      <c r="E12162" s="6" t="s">
        <v>5638</v>
      </c>
      <c r="F12162" s="6" t="s">
        <v>40951</v>
      </c>
      <c r="G12162" s="6" t="s">
        <v>40952</v>
      </c>
      <c r="H12162" s="79">
        <v>121080.542185</v>
      </c>
    </row>
    <row r="12163" spans="1:8" x14ac:dyDescent="0.2">
      <c r="A12163" s="6">
        <v>30333639</v>
      </c>
      <c r="B12163" s="6" t="s">
        <v>40953</v>
      </c>
      <c r="C12163" s="6" t="s">
        <v>6150</v>
      </c>
      <c r="D12163" s="6" t="s">
        <v>11449</v>
      </c>
      <c r="E12163" s="6" t="s">
        <v>5638</v>
      </c>
      <c r="F12163" s="6" t="s">
        <v>40954</v>
      </c>
      <c r="G12163" s="6" t="s">
        <v>40955</v>
      </c>
      <c r="H12163" s="79">
        <v>121080.542185</v>
      </c>
    </row>
    <row r="12164" spans="1:8" x14ac:dyDescent="0.2">
      <c r="A12164" s="6">
        <v>30365117</v>
      </c>
      <c r="B12164" s="6" t="s">
        <v>40956</v>
      </c>
      <c r="C12164" s="6" t="s">
        <v>6154</v>
      </c>
      <c r="D12164" s="6" t="s">
        <v>11449</v>
      </c>
      <c r="E12164" s="6" t="s">
        <v>5638</v>
      </c>
      <c r="F12164" s="6" t="s">
        <v>40957</v>
      </c>
      <c r="G12164" s="6" t="s">
        <v>40958</v>
      </c>
      <c r="H12164" s="79">
        <v>121080.542185</v>
      </c>
    </row>
    <row r="12165" spans="1:8" x14ac:dyDescent="0.2">
      <c r="A12165" s="6">
        <v>30385610</v>
      </c>
      <c r="B12165" s="6" t="s">
        <v>40959</v>
      </c>
      <c r="C12165" s="6" t="s">
        <v>6158</v>
      </c>
      <c r="D12165" s="6" t="s">
        <v>11449</v>
      </c>
      <c r="E12165" s="6" t="s">
        <v>5638</v>
      </c>
      <c r="F12165" s="6" t="s">
        <v>40960</v>
      </c>
      <c r="G12165" s="6" t="s">
        <v>40961</v>
      </c>
      <c r="H12165" s="79">
        <v>121080.542185</v>
      </c>
    </row>
    <row r="12166" spans="1:8" x14ac:dyDescent="0.2">
      <c r="A12166" s="6">
        <v>30387587</v>
      </c>
      <c r="B12166" s="6" t="s">
        <v>40962</v>
      </c>
      <c r="C12166" s="6" t="s">
        <v>6162</v>
      </c>
      <c r="D12166" s="6" t="s">
        <v>11449</v>
      </c>
      <c r="E12166" s="6" t="s">
        <v>5638</v>
      </c>
      <c r="F12166" s="6" t="s">
        <v>40963</v>
      </c>
      <c r="G12166" s="6" t="s">
        <v>40964</v>
      </c>
      <c r="H12166" s="79">
        <v>121080.542185</v>
      </c>
    </row>
    <row r="12167" spans="1:8" x14ac:dyDescent="0.2">
      <c r="A12167" s="6">
        <v>30277805</v>
      </c>
      <c r="B12167" s="6" t="s">
        <v>40965</v>
      </c>
      <c r="C12167" s="6" t="s">
        <v>8217</v>
      </c>
      <c r="D12167" s="6" t="s">
        <v>11588</v>
      </c>
      <c r="E12167" s="6" t="s">
        <v>5893</v>
      </c>
      <c r="F12167" s="6" t="s">
        <v>40966</v>
      </c>
      <c r="G12167" s="6" t="s">
        <v>40967</v>
      </c>
      <c r="H12167" s="79">
        <v>121131.381285</v>
      </c>
    </row>
    <row r="12168" spans="1:8" x14ac:dyDescent="0.2">
      <c r="A12168" s="6">
        <v>30004318</v>
      </c>
      <c r="B12168" s="6" t="s">
        <v>40968</v>
      </c>
      <c r="C12168" s="6" t="s">
        <v>6009</v>
      </c>
      <c r="D12168" s="6" t="s">
        <v>11588</v>
      </c>
      <c r="E12168" s="6" t="s">
        <v>5893</v>
      </c>
      <c r="F12168" s="6" t="s">
        <v>40969</v>
      </c>
      <c r="G12168" s="6" t="s">
        <v>40970</v>
      </c>
      <c r="H12168" s="79">
        <v>121131.381285</v>
      </c>
    </row>
    <row r="12169" spans="1:8" x14ac:dyDescent="0.2">
      <c r="A12169" s="6">
        <v>30320133</v>
      </c>
      <c r="B12169" s="6" t="s">
        <v>40971</v>
      </c>
      <c r="C12169" s="6" t="s">
        <v>6013</v>
      </c>
      <c r="D12169" s="6" t="s">
        <v>11588</v>
      </c>
      <c r="E12169" s="6" t="s">
        <v>5893</v>
      </c>
      <c r="F12169" s="6" t="s">
        <v>40972</v>
      </c>
      <c r="G12169" s="6" t="s">
        <v>40973</v>
      </c>
      <c r="H12169" s="79">
        <v>121131.381285</v>
      </c>
    </row>
    <row r="12170" spans="1:8" x14ac:dyDescent="0.2">
      <c r="A12170" s="6">
        <v>30341472</v>
      </c>
      <c r="B12170" s="6" t="s">
        <v>40974</v>
      </c>
      <c r="C12170" s="6" t="s">
        <v>6014</v>
      </c>
      <c r="D12170" s="6" t="s">
        <v>11588</v>
      </c>
      <c r="E12170" s="6" t="s">
        <v>5893</v>
      </c>
      <c r="F12170" s="6" t="s">
        <v>40975</v>
      </c>
      <c r="G12170" s="6" t="s">
        <v>40976</v>
      </c>
      <c r="H12170" s="79">
        <v>121131.381285</v>
      </c>
    </row>
    <row r="12171" spans="1:8" x14ac:dyDescent="0.2">
      <c r="A12171" s="6">
        <v>30133415</v>
      </c>
      <c r="B12171" s="6" t="s">
        <v>40977</v>
      </c>
      <c r="C12171" s="6" t="s">
        <v>6015</v>
      </c>
      <c r="D12171" s="6" t="s">
        <v>11588</v>
      </c>
      <c r="E12171" s="6" t="s">
        <v>5893</v>
      </c>
      <c r="F12171" s="6" t="s">
        <v>40978</v>
      </c>
      <c r="G12171" s="6" t="s">
        <v>40979</v>
      </c>
      <c r="H12171" s="79">
        <v>121131.381285</v>
      </c>
    </row>
    <row r="12172" spans="1:8" x14ac:dyDescent="0.2">
      <c r="A12172" s="6">
        <v>30124799</v>
      </c>
      <c r="B12172" s="6" t="s">
        <v>40980</v>
      </c>
      <c r="C12172" s="6" t="s">
        <v>5740</v>
      </c>
      <c r="D12172" s="6" t="s">
        <v>28070</v>
      </c>
      <c r="E12172" s="6" t="s">
        <v>5638</v>
      </c>
      <c r="F12172" s="6" t="s">
        <v>40981</v>
      </c>
      <c r="G12172" s="6" t="s">
        <v>40982</v>
      </c>
      <c r="H12172" s="79">
        <v>121205.857106</v>
      </c>
    </row>
    <row r="12173" spans="1:8" x14ac:dyDescent="0.2">
      <c r="A12173" s="6">
        <v>30100182</v>
      </c>
      <c r="B12173" s="6" t="s">
        <v>40983</v>
      </c>
      <c r="C12173" s="6" t="s">
        <v>7135</v>
      </c>
      <c r="D12173" s="6" t="s">
        <v>19176</v>
      </c>
      <c r="E12173" s="6" t="s">
        <v>5893</v>
      </c>
      <c r="F12173" s="6" t="s">
        <v>40984</v>
      </c>
      <c r="G12173" s="6" t="s">
        <v>40985</v>
      </c>
      <c r="H12173" s="79">
        <v>122553.844792</v>
      </c>
    </row>
    <row r="12174" spans="1:8" x14ac:dyDescent="0.2">
      <c r="A12174" s="6">
        <v>30248217</v>
      </c>
      <c r="B12174" s="6" t="s">
        <v>40986</v>
      </c>
      <c r="C12174" s="6" t="s">
        <v>7139</v>
      </c>
      <c r="D12174" s="6" t="s">
        <v>19176</v>
      </c>
      <c r="E12174" s="6" t="s">
        <v>5893</v>
      </c>
      <c r="F12174" s="6" t="s">
        <v>40987</v>
      </c>
      <c r="G12174" s="6" t="s">
        <v>40988</v>
      </c>
      <c r="H12174" s="79">
        <v>122553.844792</v>
      </c>
    </row>
    <row r="12175" spans="1:8" x14ac:dyDescent="0.2">
      <c r="A12175" s="6">
        <v>30337255</v>
      </c>
      <c r="B12175" s="6" t="s">
        <v>40989</v>
      </c>
      <c r="C12175" s="6" t="s">
        <v>7139</v>
      </c>
      <c r="D12175" s="6" t="s">
        <v>19180</v>
      </c>
      <c r="E12175" s="6" t="s">
        <v>5893</v>
      </c>
      <c r="F12175" s="6" t="s">
        <v>40990</v>
      </c>
      <c r="G12175" s="6" t="s">
        <v>40991</v>
      </c>
      <c r="H12175" s="79">
        <v>122553.844792</v>
      </c>
    </row>
    <row r="12176" spans="1:8" x14ac:dyDescent="0.2">
      <c r="A12176" s="6">
        <v>30341119</v>
      </c>
      <c r="B12176" s="6" t="s">
        <v>40992</v>
      </c>
      <c r="C12176" s="6" t="s">
        <v>6198</v>
      </c>
      <c r="D12176" s="6" t="s">
        <v>11449</v>
      </c>
      <c r="E12176" s="6" t="s">
        <v>5638</v>
      </c>
      <c r="F12176" s="6" t="s">
        <v>40993</v>
      </c>
      <c r="G12176" s="6" t="s">
        <v>40994</v>
      </c>
      <c r="H12176" s="79">
        <v>124059.042751</v>
      </c>
    </row>
    <row r="12177" spans="1:8" x14ac:dyDescent="0.2">
      <c r="A12177" s="6">
        <v>30376795</v>
      </c>
      <c r="B12177" s="6" t="s">
        <v>40995</v>
      </c>
      <c r="C12177" s="6" t="s">
        <v>6202</v>
      </c>
      <c r="D12177" s="6" t="s">
        <v>11449</v>
      </c>
      <c r="E12177" s="6" t="s">
        <v>5638</v>
      </c>
      <c r="F12177" s="6" t="s">
        <v>40996</v>
      </c>
      <c r="G12177" s="6" t="s">
        <v>40997</v>
      </c>
      <c r="H12177" s="79">
        <v>124059.042751</v>
      </c>
    </row>
    <row r="12178" spans="1:8" x14ac:dyDescent="0.2">
      <c r="A12178" s="6">
        <v>30419132</v>
      </c>
      <c r="B12178" s="6" t="s">
        <v>40998</v>
      </c>
      <c r="C12178" s="6" t="s">
        <v>6206</v>
      </c>
      <c r="D12178" s="6" t="s">
        <v>11449</v>
      </c>
      <c r="E12178" s="6" t="s">
        <v>5638</v>
      </c>
      <c r="F12178" s="6" t="s">
        <v>40999</v>
      </c>
      <c r="G12178" s="6" t="s">
        <v>41000</v>
      </c>
      <c r="H12178" s="79">
        <v>124059.042751</v>
      </c>
    </row>
    <row r="12179" spans="1:8" x14ac:dyDescent="0.2">
      <c r="A12179" s="6">
        <v>30223526</v>
      </c>
      <c r="B12179" s="6" t="s">
        <v>41001</v>
      </c>
      <c r="C12179" s="6" t="s">
        <v>6210</v>
      </c>
      <c r="D12179" s="6" t="s">
        <v>11449</v>
      </c>
      <c r="E12179" s="6" t="s">
        <v>5638</v>
      </c>
      <c r="F12179" s="6" t="s">
        <v>41002</v>
      </c>
      <c r="G12179" s="6" t="s">
        <v>41003</v>
      </c>
      <c r="H12179" s="79">
        <v>124059.042751</v>
      </c>
    </row>
    <row r="12180" spans="1:8" x14ac:dyDescent="0.2">
      <c r="A12180" s="6">
        <v>30278963</v>
      </c>
      <c r="B12180" s="6" t="s">
        <v>41004</v>
      </c>
      <c r="C12180" s="6" t="s">
        <v>6214</v>
      </c>
      <c r="D12180" s="6" t="s">
        <v>11449</v>
      </c>
      <c r="E12180" s="6" t="s">
        <v>5638</v>
      </c>
      <c r="F12180" s="6" t="s">
        <v>41005</v>
      </c>
      <c r="G12180" s="6" t="s">
        <v>41006</v>
      </c>
      <c r="H12180" s="79">
        <v>124059.042751</v>
      </c>
    </row>
    <row r="12181" spans="1:8" x14ac:dyDescent="0.2">
      <c r="A12181" s="6">
        <v>30185093</v>
      </c>
      <c r="B12181" s="6" t="s">
        <v>41007</v>
      </c>
      <c r="C12181" s="6" t="s">
        <v>8061</v>
      </c>
      <c r="D12181" s="6" t="s">
        <v>18874</v>
      </c>
      <c r="E12181" s="6" t="s">
        <v>5638</v>
      </c>
      <c r="F12181" s="6" t="s">
        <v>41008</v>
      </c>
      <c r="G12181" s="6" t="s">
        <v>41009</v>
      </c>
      <c r="H12181" s="79">
        <v>124485.779236</v>
      </c>
    </row>
    <row r="12182" spans="1:8" x14ac:dyDescent="0.2">
      <c r="A12182" s="6">
        <v>30166560</v>
      </c>
      <c r="B12182" s="6" t="s">
        <v>41010</v>
      </c>
      <c r="C12182" s="6" t="s">
        <v>41011</v>
      </c>
      <c r="D12182" s="6" t="s">
        <v>19351</v>
      </c>
      <c r="E12182" s="6" t="s">
        <v>5893</v>
      </c>
      <c r="F12182" s="6" t="s">
        <v>41012</v>
      </c>
      <c r="G12182" s="6" t="s">
        <v>41013</v>
      </c>
      <c r="H12182" s="79">
        <v>126020.53779</v>
      </c>
    </row>
    <row r="12183" spans="1:8" x14ac:dyDescent="0.2">
      <c r="A12183" s="6">
        <v>30362153</v>
      </c>
      <c r="B12183" s="6" t="s">
        <v>41014</v>
      </c>
      <c r="C12183" s="6" t="s">
        <v>6863</v>
      </c>
      <c r="D12183" s="6" t="s">
        <v>18870</v>
      </c>
      <c r="E12183" s="6" t="s">
        <v>5638</v>
      </c>
      <c r="F12183" s="6" t="s">
        <v>41015</v>
      </c>
      <c r="G12183" s="6" t="s">
        <v>41016</v>
      </c>
      <c r="H12183" s="79">
        <v>126833.60789100001</v>
      </c>
    </row>
    <row r="12184" spans="1:8" x14ac:dyDescent="0.2">
      <c r="A12184" s="6">
        <v>30124186</v>
      </c>
      <c r="B12184" s="6" t="s">
        <v>41017</v>
      </c>
      <c r="C12184" s="6" t="s">
        <v>6859</v>
      </c>
      <c r="D12184" s="6" t="s">
        <v>18870</v>
      </c>
      <c r="E12184" s="6" t="s">
        <v>5638</v>
      </c>
      <c r="F12184" s="6" t="s">
        <v>41018</v>
      </c>
      <c r="G12184" s="6" t="s">
        <v>41019</v>
      </c>
      <c r="H12184" s="79">
        <v>127367.08441</v>
      </c>
    </row>
    <row r="12185" spans="1:8" x14ac:dyDescent="0.2">
      <c r="A12185" s="6">
        <v>30290119</v>
      </c>
      <c r="B12185" s="6" t="s">
        <v>41020</v>
      </c>
      <c r="C12185" s="6" t="s">
        <v>6109</v>
      </c>
      <c r="D12185" s="6" t="s">
        <v>11588</v>
      </c>
      <c r="E12185" s="6" t="s">
        <v>5893</v>
      </c>
      <c r="F12185" s="6" t="s">
        <v>41021</v>
      </c>
      <c r="G12185" s="6" t="s">
        <v>41022</v>
      </c>
      <c r="H12185" s="79">
        <v>128328.409335</v>
      </c>
    </row>
    <row r="12186" spans="1:8" x14ac:dyDescent="0.2">
      <c r="A12186" s="6">
        <v>30099060</v>
      </c>
      <c r="B12186" s="6" t="s">
        <v>41023</v>
      </c>
      <c r="C12186" s="6" t="s">
        <v>6113</v>
      </c>
      <c r="D12186" s="6" t="s">
        <v>11588</v>
      </c>
      <c r="E12186" s="6" t="s">
        <v>5893</v>
      </c>
      <c r="F12186" s="6" t="s">
        <v>41024</v>
      </c>
      <c r="G12186" s="6" t="s">
        <v>41025</v>
      </c>
      <c r="H12186" s="79">
        <v>128328.409335</v>
      </c>
    </row>
    <row r="12187" spans="1:8" x14ac:dyDescent="0.2">
      <c r="A12187" s="6">
        <v>30262077</v>
      </c>
      <c r="B12187" s="6" t="s">
        <v>41026</v>
      </c>
      <c r="C12187" s="6" t="s">
        <v>6117</v>
      </c>
      <c r="D12187" s="6" t="s">
        <v>11588</v>
      </c>
      <c r="E12187" s="6" t="s">
        <v>5893</v>
      </c>
      <c r="F12187" s="6" t="s">
        <v>41027</v>
      </c>
      <c r="G12187" s="6" t="s">
        <v>41028</v>
      </c>
      <c r="H12187" s="79">
        <v>128328.409335</v>
      </c>
    </row>
    <row r="12188" spans="1:8" x14ac:dyDescent="0.2">
      <c r="A12188" s="6">
        <v>30071900</v>
      </c>
      <c r="B12188" s="6" t="s">
        <v>41029</v>
      </c>
      <c r="C12188" s="6" t="s">
        <v>10400</v>
      </c>
      <c r="D12188" s="6" t="s">
        <v>11588</v>
      </c>
      <c r="E12188" s="6" t="s">
        <v>5893</v>
      </c>
      <c r="F12188" s="6" t="s">
        <v>41030</v>
      </c>
      <c r="G12188" s="6" t="s">
        <v>41031</v>
      </c>
      <c r="H12188" s="79">
        <v>128328.409335</v>
      </c>
    </row>
    <row r="12189" spans="1:8" x14ac:dyDescent="0.2">
      <c r="A12189" s="6">
        <v>30099939</v>
      </c>
      <c r="B12189" s="6" t="s">
        <v>41032</v>
      </c>
      <c r="C12189" s="6" t="s">
        <v>6859</v>
      </c>
      <c r="D12189" s="6" t="s">
        <v>18874</v>
      </c>
      <c r="E12189" s="6" t="s">
        <v>5638</v>
      </c>
      <c r="F12189" s="6" t="s">
        <v>41033</v>
      </c>
      <c r="G12189" s="6" t="s">
        <v>41034</v>
      </c>
      <c r="H12189" s="79">
        <v>128918.851008</v>
      </c>
    </row>
    <row r="12190" spans="1:8" x14ac:dyDescent="0.2">
      <c r="A12190" s="6">
        <v>30036013</v>
      </c>
      <c r="B12190" s="6" t="s">
        <v>41035</v>
      </c>
      <c r="C12190" s="6" t="s">
        <v>7363</v>
      </c>
      <c r="D12190" s="6" t="s">
        <v>17993</v>
      </c>
      <c r="E12190" s="6" t="s">
        <v>15819</v>
      </c>
      <c r="F12190" s="6" t="s">
        <v>41036</v>
      </c>
      <c r="G12190" s="6" t="s">
        <v>41037</v>
      </c>
      <c r="H12190" s="79">
        <v>129925.811261</v>
      </c>
    </row>
    <row r="12191" spans="1:8" x14ac:dyDescent="0.2">
      <c r="A12191" s="6">
        <v>30213395</v>
      </c>
      <c r="B12191" s="6" t="s">
        <v>41038</v>
      </c>
      <c r="C12191" s="6" t="s">
        <v>7367</v>
      </c>
      <c r="D12191" s="6" t="s">
        <v>17993</v>
      </c>
      <c r="E12191" s="6" t="s">
        <v>15819</v>
      </c>
      <c r="F12191" s="6" t="s">
        <v>41039</v>
      </c>
      <c r="G12191" s="6" t="s">
        <v>41040</v>
      </c>
      <c r="H12191" s="79">
        <v>129925.811261</v>
      </c>
    </row>
    <row r="12192" spans="1:8" x14ac:dyDescent="0.2">
      <c r="A12192" s="6">
        <v>30094096</v>
      </c>
      <c r="B12192" s="6" t="s">
        <v>41041</v>
      </c>
      <c r="C12192" s="6" t="s">
        <v>7371</v>
      </c>
      <c r="D12192" s="6" t="s">
        <v>17993</v>
      </c>
      <c r="E12192" s="6" t="s">
        <v>15819</v>
      </c>
      <c r="F12192" s="6" t="s">
        <v>41042</v>
      </c>
      <c r="G12192" s="6" t="s">
        <v>41043</v>
      </c>
      <c r="H12192" s="79">
        <v>129925.811261</v>
      </c>
    </row>
    <row r="12193" spans="1:8" x14ac:dyDescent="0.2">
      <c r="A12193" s="6">
        <v>30360029</v>
      </c>
      <c r="B12193" s="6" t="s">
        <v>41044</v>
      </c>
      <c r="C12193" s="6" t="s">
        <v>7375</v>
      </c>
      <c r="D12193" s="6" t="s">
        <v>17993</v>
      </c>
      <c r="E12193" s="6" t="s">
        <v>15819</v>
      </c>
      <c r="F12193" s="6" t="s">
        <v>41045</v>
      </c>
      <c r="G12193" s="6" t="s">
        <v>41046</v>
      </c>
      <c r="H12193" s="79">
        <v>129925.811261</v>
      </c>
    </row>
    <row r="12194" spans="1:8" x14ac:dyDescent="0.2">
      <c r="A12194" s="6">
        <v>30088004</v>
      </c>
      <c r="B12194" s="6" t="s">
        <v>41047</v>
      </c>
      <c r="C12194" s="6" t="s">
        <v>7363</v>
      </c>
      <c r="D12194" s="6" t="s">
        <v>17997</v>
      </c>
      <c r="E12194" s="6" t="s">
        <v>15819</v>
      </c>
      <c r="F12194" s="6" t="s">
        <v>41048</v>
      </c>
      <c r="G12194" s="6" t="s">
        <v>41049</v>
      </c>
      <c r="H12194" s="79">
        <v>129925.811261</v>
      </c>
    </row>
    <row r="12195" spans="1:8" x14ac:dyDescent="0.2">
      <c r="A12195" s="6">
        <v>30349186</v>
      </c>
      <c r="B12195" s="6" t="s">
        <v>41050</v>
      </c>
      <c r="C12195" s="6" t="s">
        <v>7367</v>
      </c>
      <c r="D12195" s="6" t="s">
        <v>17997</v>
      </c>
      <c r="E12195" s="6" t="s">
        <v>15819</v>
      </c>
      <c r="F12195" s="6" t="s">
        <v>41051</v>
      </c>
      <c r="G12195" s="6" t="s">
        <v>41052</v>
      </c>
      <c r="H12195" s="79">
        <v>129925.811261</v>
      </c>
    </row>
    <row r="12196" spans="1:8" x14ac:dyDescent="0.2">
      <c r="A12196" s="6">
        <v>30035567</v>
      </c>
      <c r="B12196" s="6" t="s">
        <v>41053</v>
      </c>
      <c r="C12196" s="6" t="s">
        <v>7371</v>
      </c>
      <c r="D12196" s="6" t="s">
        <v>17997</v>
      </c>
      <c r="E12196" s="6" t="s">
        <v>15819</v>
      </c>
      <c r="F12196" s="6" t="s">
        <v>41054</v>
      </c>
      <c r="G12196" s="6" t="s">
        <v>41055</v>
      </c>
      <c r="H12196" s="79">
        <v>129925.811261</v>
      </c>
    </row>
    <row r="12197" spans="1:8" x14ac:dyDescent="0.2">
      <c r="A12197" s="6">
        <v>30318268</v>
      </c>
      <c r="B12197" s="6" t="s">
        <v>41056</v>
      </c>
      <c r="C12197" s="6" t="s">
        <v>7375</v>
      </c>
      <c r="D12197" s="6" t="s">
        <v>17997</v>
      </c>
      <c r="E12197" s="6" t="s">
        <v>15819</v>
      </c>
      <c r="F12197" s="6" t="s">
        <v>41057</v>
      </c>
      <c r="G12197" s="6" t="s">
        <v>41058</v>
      </c>
      <c r="H12197" s="79">
        <v>129925.811261</v>
      </c>
    </row>
    <row r="12198" spans="1:8" x14ac:dyDescent="0.2">
      <c r="A12198" s="6">
        <v>30279069</v>
      </c>
      <c r="B12198" s="6" t="s">
        <v>41059</v>
      </c>
      <c r="C12198" s="6" t="s">
        <v>7391</v>
      </c>
      <c r="D12198" s="6" t="s">
        <v>17993</v>
      </c>
      <c r="E12198" s="6" t="s">
        <v>15819</v>
      </c>
      <c r="F12198" s="6" t="s">
        <v>41060</v>
      </c>
      <c r="G12198" s="6" t="s">
        <v>41061</v>
      </c>
      <c r="H12198" s="79">
        <v>132330.36596200001</v>
      </c>
    </row>
    <row r="12199" spans="1:8" x14ac:dyDescent="0.2">
      <c r="A12199" s="6">
        <v>30046883</v>
      </c>
      <c r="B12199" s="6" t="s">
        <v>41062</v>
      </c>
      <c r="C12199" s="6" t="s">
        <v>7395</v>
      </c>
      <c r="D12199" s="6" t="s">
        <v>17993</v>
      </c>
      <c r="E12199" s="6" t="s">
        <v>15819</v>
      </c>
      <c r="F12199" s="6" t="s">
        <v>41063</v>
      </c>
      <c r="G12199" s="6" t="s">
        <v>41064</v>
      </c>
      <c r="H12199" s="79">
        <v>132330.36596200001</v>
      </c>
    </row>
    <row r="12200" spans="1:8" x14ac:dyDescent="0.2">
      <c r="A12200" s="6">
        <v>30321402</v>
      </c>
      <c r="B12200" s="6" t="s">
        <v>41065</v>
      </c>
      <c r="C12200" s="6" t="s">
        <v>7399</v>
      </c>
      <c r="D12200" s="6" t="s">
        <v>17993</v>
      </c>
      <c r="E12200" s="6" t="s">
        <v>15819</v>
      </c>
      <c r="F12200" s="6" t="s">
        <v>41066</v>
      </c>
      <c r="G12200" s="6" t="s">
        <v>41067</v>
      </c>
      <c r="H12200" s="79">
        <v>132330.36596200001</v>
      </c>
    </row>
    <row r="12201" spans="1:8" x14ac:dyDescent="0.2">
      <c r="A12201" s="6">
        <v>30074431</v>
      </c>
      <c r="B12201" s="6" t="s">
        <v>41068</v>
      </c>
      <c r="C12201" s="6" t="s">
        <v>8818</v>
      </c>
      <c r="D12201" s="6" t="s">
        <v>17993</v>
      </c>
      <c r="E12201" s="6" t="s">
        <v>15819</v>
      </c>
      <c r="F12201" s="6" t="s">
        <v>41069</v>
      </c>
      <c r="G12201" s="6" t="s">
        <v>41070</v>
      </c>
      <c r="H12201" s="79">
        <v>132330.36596200001</v>
      </c>
    </row>
    <row r="12202" spans="1:8" x14ac:dyDescent="0.2">
      <c r="A12202" s="6">
        <v>30236638</v>
      </c>
      <c r="B12202" s="6" t="s">
        <v>41071</v>
      </c>
      <c r="C12202" s="6" t="s">
        <v>8822</v>
      </c>
      <c r="D12202" s="6" t="s">
        <v>17993</v>
      </c>
      <c r="E12202" s="6" t="s">
        <v>15819</v>
      </c>
      <c r="F12202" s="6" t="s">
        <v>41072</v>
      </c>
      <c r="G12202" s="6" t="s">
        <v>41073</v>
      </c>
      <c r="H12202" s="79">
        <v>132330.36596200001</v>
      </c>
    </row>
    <row r="12203" spans="1:8" x14ac:dyDescent="0.2">
      <c r="A12203" s="6">
        <v>30375406</v>
      </c>
      <c r="B12203" s="6" t="s">
        <v>41074</v>
      </c>
      <c r="C12203" s="6" t="s">
        <v>6673</v>
      </c>
      <c r="D12203" s="6" t="s">
        <v>17993</v>
      </c>
      <c r="E12203" s="6" t="s">
        <v>15819</v>
      </c>
      <c r="F12203" s="6" t="s">
        <v>41075</v>
      </c>
      <c r="G12203" s="6" t="s">
        <v>41076</v>
      </c>
      <c r="H12203" s="79">
        <v>132330.36596200001</v>
      </c>
    </row>
    <row r="12204" spans="1:8" x14ac:dyDescent="0.2">
      <c r="A12204" s="6">
        <v>30204168</v>
      </c>
      <c r="B12204" s="6" t="s">
        <v>41077</v>
      </c>
      <c r="C12204" s="6" t="s">
        <v>6677</v>
      </c>
      <c r="D12204" s="6" t="s">
        <v>17993</v>
      </c>
      <c r="E12204" s="6" t="s">
        <v>15819</v>
      </c>
      <c r="F12204" s="6" t="s">
        <v>41078</v>
      </c>
      <c r="G12204" s="6" t="s">
        <v>41079</v>
      </c>
      <c r="H12204" s="79">
        <v>132330.36596200001</v>
      </c>
    </row>
    <row r="12205" spans="1:8" x14ac:dyDescent="0.2">
      <c r="A12205" s="6">
        <v>30329504</v>
      </c>
      <c r="B12205" s="6" t="s">
        <v>41080</v>
      </c>
      <c r="C12205" s="6" t="s">
        <v>6681</v>
      </c>
      <c r="D12205" s="6" t="s">
        <v>17993</v>
      </c>
      <c r="E12205" s="6" t="s">
        <v>15819</v>
      </c>
      <c r="F12205" s="6" t="s">
        <v>41081</v>
      </c>
      <c r="G12205" s="6" t="s">
        <v>41082</v>
      </c>
      <c r="H12205" s="79">
        <v>132330.36596200001</v>
      </c>
    </row>
    <row r="12206" spans="1:8" x14ac:dyDescent="0.2">
      <c r="A12206" s="6">
        <v>30136348</v>
      </c>
      <c r="B12206" s="6" t="s">
        <v>41083</v>
      </c>
      <c r="C12206" s="6" t="s">
        <v>6685</v>
      </c>
      <c r="D12206" s="6" t="s">
        <v>17993</v>
      </c>
      <c r="E12206" s="6" t="s">
        <v>15819</v>
      </c>
      <c r="F12206" s="6" t="s">
        <v>41084</v>
      </c>
      <c r="G12206" s="6" t="s">
        <v>41085</v>
      </c>
      <c r="H12206" s="79">
        <v>132330.36596200001</v>
      </c>
    </row>
    <row r="12207" spans="1:8" x14ac:dyDescent="0.2">
      <c r="A12207" s="6">
        <v>30457125</v>
      </c>
      <c r="B12207" s="6" t="s">
        <v>41086</v>
      </c>
      <c r="C12207" s="6" t="s">
        <v>6689</v>
      </c>
      <c r="D12207" s="6" t="s">
        <v>17993</v>
      </c>
      <c r="E12207" s="6" t="s">
        <v>15819</v>
      </c>
      <c r="F12207" s="6" t="s">
        <v>41087</v>
      </c>
      <c r="G12207" s="6" t="s">
        <v>41088</v>
      </c>
      <c r="H12207" s="79">
        <v>132330.36596200001</v>
      </c>
    </row>
    <row r="12208" spans="1:8" x14ac:dyDescent="0.2">
      <c r="A12208" s="6">
        <v>30177823</v>
      </c>
      <c r="B12208" s="6" t="s">
        <v>41089</v>
      </c>
      <c r="C12208" s="6" t="s">
        <v>6693</v>
      </c>
      <c r="D12208" s="6" t="s">
        <v>17993</v>
      </c>
      <c r="E12208" s="6" t="s">
        <v>15819</v>
      </c>
      <c r="F12208" s="6" t="s">
        <v>41090</v>
      </c>
      <c r="G12208" s="6" t="s">
        <v>41091</v>
      </c>
      <c r="H12208" s="79">
        <v>132330.36596200001</v>
      </c>
    </row>
    <row r="12209" spans="1:8" x14ac:dyDescent="0.2">
      <c r="A12209" s="6">
        <v>30302866</v>
      </c>
      <c r="B12209" s="6" t="s">
        <v>41092</v>
      </c>
      <c r="C12209" s="6" t="s">
        <v>6314</v>
      </c>
      <c r="D12209" s="6" t="s">
        <v>17993</v>
      </c>
      <c r="E12209" s="6" t="s">
        <v>15819</v>
      </c>
      <c r="F12209" s="6" t="s">
        <v>41093</v>
      </c>
      <c r="G12209" s="6" t="s">
        <v>41094</v>
      </c>
      <c r="H12209" s="79">
        <v>132330.36596200001</v>
      </c>
    </row>
    <row r="12210" spans="1:8" x14ac:dyDescent="0.2">
      <c r="A12210" s="6">
        <v>30198694</v>
      </c>
      <c r="B12210" s="6" t="s">
        <v>41095</v>
      </c>
      <c r="C12210" s="6" t="s">
        <v>6318</v>
      </c>
      <c r="D12210" s="6" t="s">
        <v>17993</v>
      </c>
      <c r="E12210" s="6" t="s">
        <v>15819</v>
      </c>
      <c r="F12210" s="6" t="s">
        <v>41096</v>
      </c>
      <c r="G12210" s="6" t="s">
        <v>41097</v>
      </c>
      <c r="H12210" s="79">
        <v>132330.36596200001</v>
      </c>
    </row>
    <row r="12211" spans="1:8" x14ac:dyDescent="0.2">
      <c r="A12211" s="6">
        <v>30194934</v>
      </c>
      <c r="B12211" s="6" t="s">
        <v>41098</v>
      </c>
      <c r="C12211" s="6" t="s">
        <v>6322</v>
      </c>
      <c r="D12211" s="6" t="s">
        <v>17993</v>
      </c>
      <c r="E12211" s="6" t="s">
        <v>15819</v>
      </c>
      <c r="F12211" s="6" t="s">
        <v>41099</v>
      </c>
      <c r="G12211" s="6" t="s">
        <v>41100</v>
      </c>
      <c r="H12211" s="79">
        <v>132330.36596200001</v>
      </c>
    </row>
    <row r="12212" spans="1:8" x14ac:dyDescent="0.2">
      <c r="A12212" s="6">
        <v>30376081</v>
      </c>
      <c r="B12212" s="6" t="s">
        <v>41101</v>
      </c>
      <c r="C12212" s="6" t="s">
        <v>7387</v>
      </c>
      <c r="D12212" s="6" t="s">
        <v>17997</v>
      </c>
      <c r="E12212" s="6" t="s">
        <v>15819</v>
      </c>
      <c r="F12212" s="6" t="s">
        <v>41102</v>
      </c>
      <c r="G12212" s="6" t="s">
        <v>41103</v>
      </c>
      <c r="H12212" s="79">
        <v>132330.36596200001</v>
      </c>
    </row>
    <row r="12213" spans="1:8" x14ac:dyDescent="0.2">
      <c r="A12213" s="6">
        <v>30129330</v>
      </c>
      <c r="B12213" s="6" t="s">
        <v>41104</v>
      </c>
      <c r="C12213" s="6" t="s">
        <v>7391</v>
      </c>
      <c r="D12213" s="6" t="s">
        <v>17997</v>
      </c>
      <c r="E12213" s="6" t="s">
        <v>15819</v>
      </c>
      <c r="F12213" s="6" t="s">
        <v>41105</v>
      </c>
      <c r="G12213" s="6" t="s">
        <v>41106</v>
      </c>
      <c r="H12213" s="79">
        <v>132330.36596200001</v>
      </c>
    </row>
    <row r="12214" spans="1:8" x14ac:dyDescent="0.2">
      <c r="A12214" s="6">
        <v>30451123</v>
      </c>
      <c r="B12214" s="6" t="s">
        <v>41107</v>
      </c>
      <c r="C12214" s="6" t="s">
        <v>7395</v>
      </c>
      <c r="D12214" s="6" t="s">
        <v>17997</v>
      </c>
      <c r="E12214" s="6" t="s">
        <v>15819</v>
      </c>
      <c r="F12214" s="6" t="s">
        <v>41108</v>
      </c>
      <c r="G12214" s="6" t="s">
        <v>41109</v>
      </c>
      <c r="H12214" s="79">
        <v>132330.36596200001</v>
      </c>
    </row>
    <row r="12215" spans="1:8" x14ac:dyDescent="0.2">
      <c r="A12215" s="6">
        <v>30165843</v>
      </c>
      <c r="B12215" s="6" t="s">
        <v>41110</v>
      </c>
      <c r="C12215" s="6" t="s">
        <v>7399</v>
      </c>
      <c r="D12215" s="6" t="s">
        <v>17997</v>
      </c>
      <c r="E12215" s="6" t="s">
        <v>15819</v>
      </c>
      <c r="F12215" s="6" t="s">
        <v>41111</v>
      </c>
      <c r="G12215" s="6" t="s">
        <v>41112</v>
      </c>
      <c r="H12215" s="79">
        <v>132330.36596200001</v>
      </c>
    </row>
    <row r="12216" spans="1:8" x14ac:dyDescent="0.2">
      <c r="A12216" s="6">
        <v>30419504</v>
      </c>
      <c r="B12216" s="6" t="s">
        <v>41113</v>
      </c>
      <c r="C12216" s="6" t="s">
        <v>8818</v>
      </c>
      <c r="D12216" s="6" t="s">
        <v>17997</v>
      </c>
      <c r="E12216" s="6" t="s">
        <v>15819</v>
      </c>
      <c r="F12216" s="6" t="s">
        <v>41114</v>
      </c>
      <c r="G12216" s="6" t="s">
        <v>41115</v>
      </c>
      <c r="H12216" s="79">
        <v>132330.36596200001</v>
      </c>
    </row>
    <row r="12217" spans="1:8" x14ac:dyDescent="0.2">
      <c r="A12217" s="6">
        <v>30228006</v>
      </c>
      <c r="B12217" s="6" t="s">
        <v>41116</v>
      </c>
      <c r="C12217" s="6" t="s">
        <v>8822</v>
      </c>
      <c r="D12217" s="6" t="s">
        <v>17997</v>
      </c>
      <c r="E12217" s="6" t="s">
        <v>15819</v>
      </c>
      <c r="F12217" s="6" t="s">
        <v>41117</v>
      </c>
      <c r="G12217" s="6" t="s">
        <v>41118</v>
      </c>
      <c r="H12217" s="79">
        <v>132330.36596200001</v>
      </c>
    </row>
    <row r="12218" spans="1:8" x14ac:dyDescent="0.2">
      <c r="A12218" s="6">
        <v>30400351</v>
      </c>
      <c r="B12218" s="6" t="s">
        <v>41119</v>
      </c>
      <c r="C12218" s="6" t="s">
        <v>6673</v>
      </c>
      <c r="D12218" s="6" t="s">
        <v>17997</v>
      </c>
      <c r="E12218" s="6" t="s">
        <v>15819</v>
      </c>
      <c r="F12218" s="6" t="s">
        <v>41120</v>
      </c>
      <c r="G12218" s="6" t="s">
        <v>41121</v>
      </c>
      <c r="H12218" s="79">
        <v>132330.36596200001</v>
      </c>
    </row>
    <row r="12219" spans="1:8" x14ac:dyDescent="0.2">
      <c r="A12219" s="6">
        <v>30015326</v>
      </c>
      <c r="B12219" s="6" t="s">
        <v>41122</v>
      </c>
      <c r="C12219" s="6" t="s">
        <v>6677</v>
      </c>
      <c r="D12219" s="6" t="s">
        <v>17997</v>
      </c>
      <c r="E12219" s="6" t="s">
        <v>15819</v>
      </c>
      <c r="F12219" s="6" t="s">
        <v>41123</v>
      </c>
      <c r="G12219" s="6" t="s">
        <v>41124</v>
      </c>
      <c r="H12219" s="79">
        <v>132330.36596200001</v>
      </c>
    </row>
    <row r="12220" spans="1:8" x14ac:dyDescent="0.2">
      <c r="A12220" s="6">
        <v>30275032</v>
      </c>
      <c r="B12220" s="6" t="s">
        <v>41125</v>
      </c>
      <c r="C12220" s="6" t="s">
        <v>6681</v>
      </c>
      <c r="D12220" s="6" t="s">
        <v>17997</v>
      </c>
      <c r="E12220" s="6" t="s">
        <v>15819</v>
      </c>
      <c r="F12220" s="6" t="s">
        <v>41126</v>
      </c>
      <c r="G12220" s="6" t="s">
        <v>41127</v>
      </c>
      <c r="H12220" s="79">
        <v>132330.36596200001</v>
      </c>
    </row>
    <row r="12221" spans="1:8" x14ac:dyDescent="0.2">
      <c r="A12221" s="6">
        <v>30037933</v>
      </c>
      <c r="B12221" s="6" t="s">
        <v>41128</v>
      </c>
      <c r="C12221" s="6" t="s">
        <v>6685</v>
      </c>
      <c r="D12221" s="6" t="s">
        <v>17997</v>
      </c>
      <c r="E12221" s="6" t="s">
        <v>15819</v>
      </c>
      <c r="F12221" s="6" t="s">
        <v>41129</v>
      </c>
      <c r="G12221" s="6" t="s">
        <v>41130</v>
      </c>
      <c r="H12221" s="79">
        <v>132330.36596200001</v>
      </c>
    </row>
    <row r="12222" spans="1:8" x14ac:dyDescent="0.2">
      <c r="A12222" s="6">
        <v>30320298</v>
      </c>
      <c r="B12222" s="6" t="s">
        <v>41131</v>
      </c>
      <c r="C12222" s="6" t="s">
        <v>6689</v>
      </c>
      <c r="D12222" s="6" t="s">
        <v>17997</v>
      </c>
      <c r="E12222" s="6" t="s">
        <v>15819</v>
      </c>
      <c r="F12222" s="6" t="s">
        <v>41132</v>
      </c>
      <c r="G12222" s="6" t="s">
        <v>41133</v>
      </c>
      <c r="H12222" s="79">
        <v>132330.36596200001</v>
      </c>
    </row>
    <row r="12223" spans="1:8" x14ac:dyDescent="0.2">
      <c r="A12223" s="6">
        <v>30022739</v>
      </c>
      <c r="B12223" s="6" t="s">
        <v>41134</v>
      </c>
      <c r="C12223" s="6" t="s">
        <v>6693</v>
      </c>
      <c r="D12223" s="6" t="s">
        <v>17997</v>
      </c>
      <c r="E12223" s="6" t="s">
        <v>15819</v>
      </c>
      <c r="F12223" s="6" t="s">
        <v>41135</v>
      </c>
      <c r="G12223" s="6" t="s">
        <v>41136</v>
      </c>
      <c r="H12223" s="79">
        <v>132330.36596200001</v>
      </c>
    </row>
    <row r="12224" spans="1:8" x14ac:dyDescent="0.2">
      <c r="A12224" s="6">
        <v>30316153</v>
      </c>
      <c r="B12224" s="6" t="s">
        <v>41137</v>
      </c>
      <c r="C12224" s="6" t="s">
        <v>6314</v>
      </c>
      <c r="D12224" s="6" t="s">
        <v>17997</v>
      </c>
      <c r="E12224" s="6" t="s">
        <v>15819</v>
      </c>
      <c r="F12224" s="6" t="s">
        <v>41138</v>
      </c>
      <c r="G12224" s="6" t="s">
        <v>41139</v>
      </c>
      <c r="H12224" s="79">
        <v>132330.36596200001</v>
      </c>
    </row>
    <row r="12225" spans="1:8" x14ac:dyDescent="0.2">
      <c r="A12225" s="6">
        <v>30097849</v>
      </c>
      <c r="B12225" s="6" t="s">
        <v>41140</v>
      </c>
      <c r="C12225" s="6" t="s">
        <v>6318</v>
      </c>
      <c r="D12225" s="6" t="s">
        <v>17997</v>
      </c>
      <c r="E12225" s="6" t="s">
        <v>15819</v>
      </c>
      <c r="F12225" s="6" t="s">
        <v>41141</v>
      </c>
      <c r="G12225" s="6" t="s">
        <v>41142</v>
      </c>
      <c r="H12225" s="79">
        <v>132330.36596200001</v>
      </c>
    </row>
    <row r="12226" spans="1:8" x14ac:dyDescent="0.2">
      <c r="A12226" s="6">
        <v>30100865</v>
      </c>
      <c r="B12226" s="6" t="s">
        <v>41143</v>
      </c>
      <c r="C12226" s="6" t="s">
        <v>6322</v>
      </c>
      <c r="D12226" s="6" t="s">
        <v>17997</v>
      </c>
      <c r="E12226" s="6" t="s">
        <v>15819</v>
      </c>
      <c r="F12226" s="6" t="s">
        <v>41144</v>
      </c>
      <c r="G12226" s="6" t="s">
        <v>41145</v>
      </c>
      <c r="H12226" s="79">
        <v>132330.36596200001</v>
      </c>
    </row>
    <row r="12227" spans="1:8" x14ac:dyDescent="0.2">
      <c r="A12227" s="6">
        <v>30085297</v>
      </c>
      <c r="B12227" s="6" t="s">
        <v>41146</v>
      </c>
      <c r="C12227" s="6" t="s">
        <v>8904</v>
      </c>
      <c r="D12227" s="6" t="s">
        <v>17993</v>
      </c>
      <c r="E12227" s="6" t="s">
        <v>15819</v>
      </c>
      <c r="F12227" s="6" t="s">
        <v>41147</v>
      </c>
      <c r="G12227" s="6" t="s">
        <v>41148</v>
      </c>
      <c r="H12227" s="79">
        <v>133822.88831000001</v>
      </c>
    </row>
    <row r="12228" spans="1:8" x14ac:dyDescent="0.2">
      <c r="A12228" s="6">
        <v>30354465</v>
      </c>
      <c r="B12228" s="6" t="s">
        <v>41149</v>
      </c>
      <c r="C12228" s="6" t="s">
        <v>8904</v>
      </c>
      <c r="D12228" s="6" t="s">
        <v>17997</v>
      </c>
      <c r="E12228" s="6" t="s">
        <v>15819</v>
      </c>
      <c r="F12228" s="6" t="s">
        <v>41150</v>
      </c>
      <c r="G12228" s="6" t="s">
        <v>41151</v>
      </c>
      <c r="H12228" s="79">
        <v>133822.88831000001</v>
      </c>
    </row>
    <row r="12229" spans="1:8" x14ac:dyDescent="0.2">
      <c r="A12229" s="6">
        <v>30200880</v>
      </c>
      <c r="B12229" s="6" t="s">
        <v>41152</v>
      </c>
      <c r="C12229" s="6" t="s">
        <v>6851</v>
      </c>
      <c r="D12229" s="6" t="s">
        <v>28070</v>
      </c>
      <c r="E12229" s="6" t="s">
        <v>5638</v>
      </c>
      <c r="F12229" s="6" t="s">
        <v>41153</v>
      </c>
      <c r="G12229" s="6" t="s">
        <v>41154</v>
      </c>
      <c r="H12229" s="79">
        <v>133822.88831000001</v>
      </c>
    </row>
    <row r="12230" spans="1:8" x14ac:dyDescent="0.2">
      <c r="A12230" s="6">
        <v>30146712</v>
      </c>
      <c r="B12230" s="6" t="s">
        <v>41155</v>
      </c>
      <c r="C12230" s="6" t="s">
        <v>6528</v>
      </c>
      <c r="D12230" s="6" t="s">
        <v>11449</v>
      </c>
      <c r="E12230" s="6" t="s">
        <v>5638</v>
      </c>
      <c r="F12230" s="6" t="s">
        <v>41156</v>
      </c>
      <c r="G12230" s="6" t="s">
        <v>41157</v>
      </c>
      <c r="H12230" s="79">
        <v>134081.43737</v>
      </c>
    </row>
    <row r="12231" spans="1:8" x14ac:dyDescent="0.2">
      <c r="A12231" s="6">
        <v>30012150</v>
      </c>
      <c r="B12231" s="6" t="s">
        <v>41158</v>
      </c>
      <c r="C12231" s="6" t="s">
        <v>6532</v>
      </c>
      <c r="D12231" s="6" t="s">
        <v>11449</v>
      </c>
      <c r="E12231" s="6" t="s">
        <v>5638</v>
      </c>
      <c r="F12231" s="6" t="s">
        <v>41159</v>
      </c>
      <c r="G12231" s="6" t="s">
        <v>41160</v>
      </c>
      <c r="H12231" s="79">
        <v>134081.43737</v>
      </c>
    </row>
    <row r="12232" spans="1:8" x14ac:dyDescent="0.2">
      <c r="A12232" s="6">
        <v>30002543</v>
      </c>
      <c r="B12232" s="6" t="s">
        <v>41161</v>
      </c>
      <c r="C12232" s="6" t="s">
        <v>6182</v>
      </c>
      <c r="D12232" s="6" t="s">
        <v>11449</v>
      </c>
      <c r="E12232" s="6" t="s">
        <v>5638</v>
      </c>
      <c r="F12232" s="6" t="s">
        <v>41162</v>
      </c>
      <c r="G12232" s="6" t="s">
        <v>41163</v>
      </c>
      <c r="H12232" s="79">
        <v>134081.43737</v>
      </c>
    </row>
    <row r="12233" spans="1:8" x14ac:dyDescent="0.2">
      <c r="A12233" s="6">
        <v>30087840</v>
      </c>
      <c r="B12233" s="6" t="s">
        <v>41164</v>
      </c>
      <c r="C12233" s="6" t="s">
        <v>6186</v>
      </c>
      <c r="D12233" s="6" t="s">
        <v>11449</v>
      </c>
      <c r="E12233" s="6" t="s">
        <v>5638</v>
      </c>
      <c r="F12233" s="6" t="s">
        <v>41165</v>
      </c>
      <c r="G12233" s="6" t="s">
        <v>41166</v>
      </c>
      <c r="H12233" s="79">
        <v>134081.43737</v>
      </c>
    </row>
    <row r="12234" spans="1:8" x14ac:dyDescent="0.2">
      <c r="A12234" s="6">
        <v>30045495</v>
      </c>
      <c r="B12234" s="6" t="s">
        <v>41167</v>
      </c>
      <c r="C12234" s="6" t="s">
        <v>6190</v>
      </c>
      <c r="D12234" s="6" t="s">
        <v>11449</v>
      </c>
      <c r="E12234" s="6" t="s">
        <v>5638</v>
      </c>
      <c r="F12234" s="6" t="s">
        <v>41168</v>
      </c>
      <c r="G12234" s="6" t="s">
        <v>41169</v>
      </c>
      <c r="H12234" s="79">
        <v>134081.43737</v>
      </c>
    </row>
    <row r="12235" spans="1:8" x14ac:dyDescent="0.2">
      <c r="A12235" s="6">
        <v>30337710</v>
      </c>
      <c r="B12235" s="6" t="s">
        <v>41170</v>
      </c>
      <c r="C12235" s="6" t="s">
        <v>6194</v>
      </c>
      <c r="D12235" s="6" t="s">
        <v>11449</v>
      </c>
      <c r="E12235" s="6" t="s">
        <v>5638</v>
      </c>
      <c r="F12235" s="6" t="s">
        <v>41171</v>
      </c>
      <c r="G12235" s="6" t="s">
        <v>41172</v>
      </c>
      <c r="H12235" s="79">
        <v>134081.43737</v>
      </c>
    </row>
    <row r="12236" spans="1:8" x14ac:dyDescent="0.2">
      <c r="A12236" s="6">
        <v>30036632</v>
      </c>
      <c r="B12236" s="6" t="s">
        <v>41173</v>
      </c>
      <c r="C12236" s="6" t="s">
        <v>6552</v>
      </c>
      <c r="D12236" s="6" t="s">
        <v>19176</v>
      </c>
      <c r="E12236" s="6" t="s">
        <v>5893</v>
      </c>
      <c r="F12236" s="6" t="s">
        <v>41174</v>
      </c>
      <c r="G12236" s="6" t="s">
        <v>41175</v>
      </c>
      <c r="H12236" s="79">
        <v>134263.79234000001</v>
      </c>
    </row>
    <row r="12237" spans="1:8" x14ac:dyDescent="0.2">
      <c r="A12237" s="6">
        <v>30118982</v>
      </c>
      <c r="B12237" s="6" t="s">
        <v>41176</v>
      </c>
      <c r="C12237" s="6" t="s">
        <v>6552</v>
      </c>
      <c r="D12237" s="6" t="s">
        <v>19180</v>
      </c>
      <c r="E12237" s="6" t="s">
        <v>5893</v>
      </c>
      <c r="F12237" s="6" t="s">
        <v>41177</v>
      </c>
      <c r="G12237" s="6" t="s">
        <v>41178</v>
      </c>
      <c r="H12237" s="79">
        <v>134263.79234000001</v>
      </c>
    </row>
    <row r="12238" spans="1:8" x14ac:dyDescent="0.2">
      <c r="A12238" s="6">
        <v>30348877</v>
      </c>
      <c r="B12238" s="6" t="s">
        <v>41179</v>
      </c>
      <c r="C12238" s="6" t="s">
        <v>6017</v>
      </c>
      <c r="D12238" s="6" t="s">
        <v>11449</v>
      </c>
      <c r="E12238" s="6" t="s">
        <v>5638</v>
      </c>
      <c r="F12238" s="6" t="s">
        <v>41180</v>
      </c>
      <c r="G12238" s="6" t="s">
        <v>41181</v>
      </c>
      <c r="H12238" s="79">
        <v>134274.464064</v>
      </c>
    </row>
    <row r="12239" spans="1:8" x14ac:dyDescent="0.2">
      <c r="A12239" s="6">
        <v>30234405</v>
      </c>
      <c r="B12239" s="6" t="s">
        <v>41182</v>
      </c>
      <c r="C12239" s="6" t="s">
        <v>6021</v>
      </c>
      <c r="D12239" s="6" t="s">
        <v>11449</v>
      </c>
      <c r="E12239" s="6" t="s">
        <v>5638</v>
      </c>
      <c r="F12239" s="6" t="s">
        <v>41183</v>
      </c>
      <c r="G12239" s="6" t="s">
        <v>41184</v>
      </c>
      <c r="H12239" s="79">
        <v>134274.464064</v>
      </c>
    </row>
    <row r="12240" spans="1:8" x14ac:dyDescent="0.2">
      <c r="A12240" s="6">
        <v>30229336</v>
      </c>
      <c r="B12240" s="6" t="s">
        <v>41185</v>
      </c>
      <c r="C12240" s="6" t="s">
        <v>6025</v>
      </c>
      <c r="D12240" s="6" t="s">
        <v>11449</v>
      </c>
      <c r="E12240" s="6" t="s">
        <v>5638</v>
      </c>
      <c r="F12240" s="6" t="s">
        <v>41186</v>
      </c>
      <c r="G12240" s="6" t="s">
        <v>41187</v>
      </c>
      <c r="H12240" s="79">
        <v>134274.464064</v>
      </c>
    </row>
    <row r="12241" spans="1:8" x14ac:dyDescent="0.2">
      <c r="A12241" s="6">
        <v>30155997</v>
      </c>
      <c r="B12241" s="6" t="s">
        <v>41188</v>
      </c>
      <c r="C12241" s="6" t="s">
        <v>8866</v>
      </c>
      <c r="D12241" s="6" t="s">
        <v>17993</v>
      </c>
      <c r="E12241" s="6" t="s">
        <v>15819</v>
      </c>
      <c r="F12241" s="6" t="s">
        <v>41189</v>
      </c>
      <c r="G12241" s="6" t="s">
        <v>41190</v>
      </c>
      <c r="H12241" s="79">
        <v>134703.72448899999</v>
      </c>
    </row>
    <row r="12242" spans="1:8" x14ac:dyDescent="0.2">
      <c r="A12242" s="6">
        <v>30344592</v>
      </c>
      <c r="B12242" s="6" t="s">
        <v>41191</v>
      </c>
      <c r="C12242" s="6" t="s">
        <v>8866</v>
      </c>
      <c r="D12242" s="6" t="s">
        <v>17997</v>
      </c>
      <c r="E12242" s="6" t="s">
        <v>15819</v>
      </c>
      <c r="F12242" s="6" t="s">
        <v>41192</v>
      </c>
      <c r="G12242" s="6" t="s">
        <v>41193</v>
      </c>
      <c r="H12242" s="79">
        <v>134703.72448899999</v>
      </c>
    </row>
    <row r="12243" spans="1:8" x14ac:dyDescent="0.2">
      <c r="A12243" s="6">
        <v>30167886</v>
      </c>
      <c r="B12243" s="6" t="s">
        <v>41194</v>
      </c>
      <c r="C12243" s="6" t="s">
        <v>5981</v>
      </c>
      <c r="D12243" s="6" t="s">
        <v>28070</v>
      </c>
      <c r="E12243" s="6" t="s">
        <v>5638</v>
      </c>
      <c r="F12243" s="6" t="s">
        <v>41195</v>
      </c>
      <c r="G12243" s="6" t="s">
        <v>41196</v>
      </c>
      <c r="H12243" s="79">
        <v>134703.72448899999</v>
      </c>
    </row>
    <row r="12244" spans="1:8" x14ac:dyDescent="0.2">
      <c r="A12244" s="6">
        <v>30136057</v>
      </c>
      <c r="B12244" s="6" t="s">
        <v>41197</v>
      </c>
      <c r="C12244" s="6" t="s">
        <v>7238</v>
      </c>
      <c r="D12244" s="6" t="s">
        <v>11449</v>
      </c>
      <c r="E12244" s="6" t="s">
        <v>5638</v>
      </c>
      <c r="F12244" s="6" t="s">
        <v>41198</v>
      </c>
      <c r="G12244" s="6" t="s">
        <v>41199</v>
      </c>
      <c r="H12244" s="79">
        <v>134871.23569100001</v>
      </c>
    </row>
    <row r="12245" spans="1:8" x14ac:dyDescent="0.2">
      <c r="A12245" s="6">
        <v>30068836</v>
      </c>
      <c r="B12245" s="6" t="s">
        <v>41200</v>
      </c>
      <c r="C12245" s="6" t="s">
        <v>7242</v>
      </c>
      <c r="D12245" s="6" t="s">
        <v>11449</v>
      </c>
      <c r="E12245" s="6" t="s">
        <v>5638</v>
      </c>
      <c r="F12245" s="6" t="s">
        <v>41201</v>
      </c>
      <c r="G12245" s="6" t="s">
        <v>41202</v>
      </c>
      <c r="H12245" s="79">
        <v>134871.23569100001</v>
      </c>
    </row>
    <row r="12246" spans="1:8" x14ac:dyDescent="0.2">
      <c r="A12246" s="6">
        <v>30368488</v>
      </c>
      <c r="B12246" s="6" t="s">
        <v>41203</v>
      </c>
      <c r="C12246" s="6" t="s">
        <v>7246</v>
      </c>
      <c r="D12246" s="6" t="s">
        <v>11449</v>
      </c>
      <c r="E12246" s="6" t="s">
        <v>5638</v>
      </c>
      <c r="F12246" s="6" t="s">
        <v>41204</v>
      </c>
      <c r="G12246" s="6" t="s">
        <v>41205</v>
      </c>
      <c r="H12246" s="79">
        <v>134871.23569100001</v>
      </c>
    </row>
    <row r="12247" spans="1:8" x14ac:dyDescent="0.2">
      <c r="A12247" s="6">
        <v>30403971</v>
      </c>
      <c r="B12247" s="6" t="s">
        <v>41206</v>
      </c>
      <c r="C12247" s="6" t="s">
        <v>8509</v>
      </c>
      <c r="D12247" s="6" t="s">
        <v>11449</v>
      </c>
      <c r="E12247" s="6" t="s">
        <v>5638</v>
      </c>
      <c r="F12247" s="6" t="s">
        <v>41207</v>
      </c>
      <c r="G12247" s="6" t="s">
        <v>41208</v>
      </c>
      <c r="H12247" s="79">
        <v>134871.23569100001</v>
      </c>
    </row>
    <row r="12248" spans="1:8" x14ac:dyDescent="0.2">
      <c r="A12248" s="6">
        <v>30398656</v>
      </c>
      <c r="B12248" s="6" t="s">
        <v>41209</v>
      </c>
      <c r="C12248" s="6" t="s">
        <v>8513</v>
      </c>
      <c r="D12248" s="6" t="s">
        <v>11449</v>
      </c>
      <c r="E12248" s="6" t="s">
        <v>5638</v>
      </c>
      <c r="F12248" s="6" t="s">
        <v>41210</v>
      </c>
      <c r="G12248" s="6" t="s">
        <v>41211</v>
      </c>
      <c r="H12248" s="79">
        <v>134871.23569100001</v>
      </c>
    </row>
    <row r="12249" spans="1:8" x14ac:dyDescent="0.2">
      <c r="A12249" s="6">
        <v>30126403</v>
      </c>
      <c r="B12249" s="6" t="s">
        <v>41212</v>
      </c>
      <c r="C12249" s="6" t="s">
        <v>6556</v>
      </c>
      <c r="D12249" s="6" t="s">
        <v>19176</v>
      </c>
      <c r="E12249" s="6" t="s">
        <v>5893</v>
      </c>
      <c r="F12249" s="6" t="s">
        <v>41213</v>
      </c>
      <c r="G12249" s="6" t="s">
        <v>41214</v>
      </c>
      <c r="H12249" s="79">
        <v>135396.498249</v>
      </c>
    </row>
    <row r="12250" spans="1:8" x14ac:dyDescent="0.2">
      <c r="A12250" s="6">
        <v>30157301</v>
      </c>
      <c r="B12250" s="6" t="s">
        <v>41215</v>
      </c>
      <c r="C12250" s="6" t="s">
        <v>6556</v>
      </c>
      <c r="D12250" s="6" t="s">
        <v>19180</v>
      </c>
      <c r="E12250" s="6" t="s">
        <v>5893</v>
      </c>
      <c r="F12250" s="6" t="s">
        <v>41216</v>
      </c>
      <c r="G12250" s="6" t="s">
        <v>41217</v>
      </c>
      <c r="H12250" s="79">
        <v>135396.498249</v>
      </c>
    </row>
    <row r="12251" spans="1:8" x14ac:dyDescent="0.2">
      <c r="A12251" s="6">
        <v>30255543</v>
      </c>
      <c r="B12251" s="6" t="s">
        <v>41218</v>
      </c>
      <c r="C12251" s="6" t="s">
        <v>5997</v>
      </c>
      <c r="D12251" s="6" t="s">
        <v>11588</v>
      </c>
      <c r="E12251" s="6" t="s">
        <v>5893</v>
      </c>
      <c r="F12251" s="6" t="s">
        <v>41219</v>
      </c>
      <c r="G12251" s="6" t="s">
        <v>41220</v>
      </c>
      <c r="H12251" s="79">
        <v>135473.98158699999</v>
      </c>
    </row>
    <row r="12252" spans="1:8" x14ac:dyDescent="0.2">
      <c r="A12252" s="6">
        <v>30036629</v>
      </c>
      <c r="B12252" s="6" t="s">
        <v>41221</v>
      </c>
      <c r="C12252" s="6" t="s">
        <v>6001</v>
      </c>
      <c r="D12252" s="6" t="s">
        <v>11588</v>
      </c>
      <c r="E12252" s="6" t="s">
        <v>5893</v>
      </c>
      <c r="F12252" s="6" t="s">
        <v>41222</v>
      </c>
      <c r="G12252" s="6" t="s">
        <v>41223</v>
      </c>
      <c r="H12252" s="79">
        <v>135473.98158699999</v>
      </c>
    </row>
    <row r="12253" spans="1:8" x14ac:dyDescent="0.2">
      <c r="A12253" s="6">
        <v>30161261</v>
      </c>
      <c r="B12253" s="6" t="s">
        <v>41224</v>
      </c>
      <c r="C12253" s="6" t="s">
        <v>6005</v>
      </c>
      <c r="D12253" s="6" t="s">
        <v>11588</v>
      </c>
      <c r="E12253" s="6" t="s">
        <v>5893</v>
      </c>
      <c r="F12253" s="6" t="s">
        <v>41225</v>
      </c>
      <c r="G12253" s="6" t="s">
        <v>41226</v>
      </c>
      <c r="H12253" s="79">
        <v>135473.98158699999</v>
      </c>
    </row>
    <row r="12254" spans="1:8" x14ac:dyDescent="0.2">
      <c r="A12254" s="6">
        <v>30358728</v>
      </c>
      <c r="B12254" s="6" t="s">
        <v>41227</v>
      </c>
      <c r="C12254" s="6" t="s">
        <v>6851</v>
      </c>
      <c r="D12254" s="6" t="s">
        <v>11588</v>
      </c>
      <c r="E12254" s="6" t="s">
        <v>5893</v>
      </c>
      <c r="F12254" s="6" t="s">
        <v>41228</v>
      </c>
      <c r="G12254" s="6" t="s">
        <v>41229</v>
      </c>
      <c r="H12254" s="79">
        <v>135473.98158699999</v>
      </c>
    </row>
    <row r="12255" spans="1:8" x14ac:dyDescent="0.2">
      <c r="A12255" s="6">
        <v>30153017</v>
      </c>
      <c r="B12255" s="6" t="s">
        <v>41230</v>
      </c>
      <c r="C12255" s="6" t="s">
        <v>6855</v>
      </c>
      <c r="D12255" s="6" t="s">
        <v>11588</v>
      </c>
      <c r="E12255" s="6" t="s">
        <v>5893</v>
      </c>
      <c r="F12255" s="6" t="s">
        <v>41231</v>
      </c>
      <c r="G12255" s="6" t="s">
        <v>41232</v>
      </c>
      <c r="H12255" s="79">
        <v>135473.98158699999</v>
      </c>
    </row>
    <row r="12256" spans="1:8" x14ac:dyDescent="0.2">
      <c r="A12256" s="6">
        <v>30330878</v>
      </c>
      <c r="B12256" s="6" t="s">
        <v>41233</v>
      </c>
      <c r="C12256" s="6" t="s">
        <v>7194</v>
      </c>
      <c r="D12256" s="6" t="s">
        <v>11449</v>
      </c>
      <c r="E12256" s="6" t="s">
        <v>5638</v>
      </c>
      <c r="F12256" s="6" t="s">
        <v>41234</v>
      </c>
      <c r="G12256" s="6" t="s">
        <v>41235</v>
      </c>
      <c r="H12256" s="79">
        <v>136409.35934699999</v>
      </c>
    </row>
    <row r="12257" spans="1:8" x14ac:dyDescent="0.2">
      <c r="A12257" s="6">
        <v>30318000</v>
      </c>
      <c r="B12257" s="6" t="s">
        <v>41236</v>
      </c>
      <c r="C12257" s="6" t="s">
        <v>7198</v>
      </c>
      <c r="D12257" s="6" t="s">
        <v>11449</v>
      </c>
      <c r="E12257" s="6" t="s">
        <v>5638</v>
      </c>
      <c r="F12257" s="6" t="s">
        <v>41237</v>
      </c>
      <c r="G12257" s="6" t="s">
        <v>41238</v>
      </c>
      <c r="H12257" s="79">
        <v>136409.35934699999</v>
      </c>
    </row>
    <row r="12258" spans="1:8" x14ac:dyDescent="0.2">
      <c r="A12258" s="6">
        <v>30171820</v>
      </c>
      <c r="B12258" s="6" t="s">
        <v>41239</v>
      </c>
      <c r="C12258" s="6" t="s">
        <v>7202</v>
      </c>
      <c r="D12258" s="6" t="s">
        <v>11449</v>
      </c>
      <c r="E12258" s="6" t="s">
        <v>5638</v>
      </c>
      <c r="F12258" s="6" t="s">
        <v>41240</v>
      </c>
      <c r="G12258" s="6" t="s">
        <v>41241</v>
      </c>
      <c r="H12258" s="79">
        <v>136409.35934699999</v>
      </c>
    </row>
    <row r="12259" spans="1:8" x14ac:dyDescent="0.2">
      <c r="A12259" s="6">
        <v>30323305</v>
      </c>
      <c r="B12259" s="6" t="s">
        <v>41242</v>
      </c>
      <c r="C12259" s="6" t="s">
        <v>7206</v>
      </c>
      <c r="D12259" s="6" t="s">
        <v>11449</v>
      </c>
      <c r="E12259" s="6" t="s">
        <v>5638</v>
      </c>
      <c r="F12259" s="6" t="s">
        <v>41243</v>
      </c>
      <c r="G12259" s="6" t="s">
        <v>41244</v>
      </c>
      <c r="H12259" s="79">
        <v>136409.35934699999</v>
      </c>
    </row>
    <row r="12260" spans="1:8" x14ac:dyDescent="0.2">
      <c r="A12260" s="6">
        <v>30251739</v>
      </c>
      <c r="B12260" s="6" t="s">
        <v>41245</v>
      </c>
      <c r="C12260" s="6" t="s">
        <v>7210</v>
      </c>
      <c r="D12260" s="6" t="s">
        <v>11449</v>
      </c>
      <c r="E12260" s="6" t="s">
        <v>5638</v>
      </c>
      <c r="F12260" s="6" t="s">
        <v>41246</v>
      </c>
      <c r="G12260" s="6" t="s">
        <v>41247</v>
      </c>
      <c r="H12260" s="79">
        <v>136409.35934699999</v>
      </c>
    </row>
    <row r="12261" spans="1:8" x14ac:dyDescent="0.2">
      <c r="A12261" s="6">
        <v>30121636</v>
      </c>
      <c r="B12261" s="6" t="s">
        <v>41248</v>
      </c>
      <c r="C12261" s="6" t="s">
        <v>7214</v>
      </c>
      <c r="D12261" s="6" t="s">
        <v>11449</v>
      </c>
      <c r="E12261" s="6" t="s">
        <v>5638</v>
      </c>
      <c r="F12261" s="6" t="s">
        <v>41249</v>
      </c>
      <c r="G12261" s="6" t="s">
        <v>41250</v>
      </c>
      <c r="H12261" s="79">
        <v>136409.35934699999</v>
      </c>
    </row>
    <row r="12262" spans="1:8" x14ac:dyDescent="0.2">
      <c r="A12262" s="6">
        <v>30406098</v>
      </c>
      <c r="B12262" s="6" t="s">
        <v>41251</v>
      </c>
      <c r="C12262" s="6" t="s">
        <v>6560</v>
      </c>
      <c r="D12262" s="6" t="s">
        <v>19176</v>
      </c>
      <c r="E12262" s="6" t="s">
        <v>5893</v>
      </c>
      <c r="F12262" s="6" t="s">
        <v>41252</v>
      </c>
      <c r="G12262" s="6" t="s">
        <v>41253</v>
      </c>
      <c r="H12262" s="79">
        <v>137020.69538700001</v>
      </c>
    </row>
    <row r="12263" spans="1:8" x14ac:dyDescent="0.2">
      <c r="A12263" s="6">
        <v>30414122</v>
      </c>
      <c r="B12263" s="6" t="s">
        <v>41254</v>
      </c>
      <c r="C12263" s="6" t="s">
        <v>6560</v>
      </c>
      <c r="D12263" s="6" t="s">
        <v>19180</v>
      </c>
      <c r="E12263" s="6" t="s">
        <v>5893</v>
      </c>
      <c r="F12263" s="6" t="s">
        <v>41255</v>
      </c>
      <c r="G12263" s="6" t="s">
        <v>41256</v>
      </c>
      <c r="H12263" s="79">
        <v>137020.69538700001</v>
      </c>
    </row>
    <row r="12264" spans="1:8" x14ac:dyDescent="0.2">
      <c r="A12264" s="6">
        <v>30335498</v>
      </c>
      <c r="B12264" s="6" t="s">
        <v>41257</v>
      </c>
      <c r="C12264" s="6" t="s">
        <v>6568</v>
      </c>
      <c r="D12264" s="6" t="s">
        <v>19176</v>
      </c>
      <c r="E12264" s="6" t="s">
        <v>5893</v>
      </c>
      <c r="F12264" s="6" t="s">
        <v>41258</v>
      </c>
      <c r="G12264" s="6" t="s">
        <v>41259</v>
      </c>
      <c r="H12264" s="79">
        <v>138007.14531299999</v>
      </c>
    </row>
    <row r="12265" spans="1:8" x14ac:dyDescent="0.2">
      <c r="A12265" s="6">
        <v>30366272</v>
      </c>
      <c r="B12265" s="6" t="s">
        <v>41260</v>
      </c>
      <c r="C12265" s="6" t="s">
        <v>6568</v>
      </c>
      <c r="D12265" s="6" t="s">
        <v>19180</v>
      </c>
      <c r="E12265" s="6" t="s">
        <v>5893</v>
      </c>
      <c r="F12265" s="6" t="s">
        <v>41261</v>
      </c>
      <c r="G12265" s="6" t="s">
        <v>41262</v>
      </c>
      <c r="H12265" s="79">
        <v>138007.14531299999</v>
      </c>
    </row>
    <row r="12266" spans="1:8" x14ac:dyDescent="0.2">
      <c r="A12266" s="6">
        <v>30072465</v>
      </c>
      <c r="B12266" s="6" t="s">
        <v>41263</v>
      </c>
      <c r="C12266" s="6" t="s">
        <v>30051</v>
      </c>
      <c r="D12266" s="6" t="s">
        <v>20977</v>
      </c>
      <c r="E12266" s="6" t="s">
        <v>5638</v>
      </c>
      <c r="F12266" s="6" t="s">
        <v>41264</v>
      </c>
      <c r="G12266" s="6" t="s">
        <v>41265</v>
      </c>
      <c r="H12266" s="79">
        <v>141001.97770399999</v>
      </c>
    </row>
    <row r="12267" spans="1:8" x14ac:dyDescent="0.2">
      <c r="A12267" s="6">
        <v>30029223</v>
      </c>
      <c r="B12267" s="6" t="s">
        <v>41266</v>
      </c>
      <c r="C12267" s="6" t="s">
        <v>6294</v>
      </c>
      <c r="D12267" s="6" t="s">
        <v>19176</v>
      </c>
      <c r="E12267" s="6" t="s">
        <v>5893</v>
      </c>
      <c r="F12267" s="6" t="s">
        <v>41267</v>
      </c>
      <c r="G12267" s="6" t="s">
        <v>41268</v>
      </c>
      <c r="H12267" s="79">
        <v>141205.62327000001</v>
      </c>
    </row>
    <row r="12268" spans="1:8" x14ac:dyDescent="0.2">
      <c r="A12268" s="6">
        <v>30064290</v>
      </c>
      <c r="B12268" s="6" t="s">
        <v>41269</v>
      </c>
      <c r="C12268" s="6" t="s">
        <v>6294</v>
      </c>
      <c r="D12268" s="6" t="s">
        <v>19180</v>
      </c>
      <c r="E12268" s="6" t="s">
        <v>5893</v>
      </c>
      <c r="F12268" s="6" t="s">
        <v>41270</v>
      </c>
      <c r="G12268" s="6" t="s">
        <v>41271</v>
      </c>
      <c r="H12268" s="79">
        <v>141205.62327000001</v>
      </c>
    </row>
    <row r="12269" spans="1:8" x14ac:dyDescent="0.2">
      <c r="A12269" s="6">
        <v>30221812</v>
      </c>
      <c r="B12269" s="6" t="s">
        <v>41272</v>
      </c>
      <c r="C12269" s="6" t="s">
        <v>6166</v>
      </c>
      <c r="D12269" s="6" t="s">
        <v>11449</v>
      </c>
      <c r="E12269" s="6" t="s">
        <v>5638</v>
      </c>
      <c r="F12269" s="6" t="s">
        <v>41273</v>
      </c>
      <c r="G12269" s="6" t="s">
        <v>41274</v>
      </c>
      <c r="H12269" s="79">
        <v>142022.16551399999</v>
      </c>
    </row>
    <row r="12270" spans="1:8" x14ac:dyDescent="0.2">
      <c r="A12270" s="6">
        <v>30261004</v>
      </c>
      <c r="B12270" s="6" t="s">
        <v>41275</v>
      </c>
      <c r="C12270" s="6" t="s">
        <v>6170</v>
      </c>
      <c r="D12270" s="6" t="s">
        <v>11449</v>
      </c>
      <c r="E12270" s="6" t="s">
        <v>5638</v>
      </c>
      <c r="F12270" s="6" t="s">
        <v>41276</v>
      </c>
      <c r="G12270" s="6" t="s">
        <v>41277</v>
      </c>
      <c r="H12270" s="79">
        <v>142022.16551399999</v>
      </c>
    </row>
    <row r="12271" spans="1:8" x14ac:dyDescent="0.2">
      <c r="A12271" s="6">
        <v>30163987</v>
      </c>
      <c r="B12271" s="6" t="s">
        <v>41278</v>
      </c>
      <c r="C12271" s="6" t="s">
        <v>6564</v>
      </c>
      <c r="D12271" s="6" t="s">
        <v>19176</v>
      </c>
      <c r="E12271" s="6" t="s">
        <v>5893</v>
      </c>
      <c r="F12271" s="6" t="s">
        <v>41279</v>
      </c>
      <c r="G12271" s="6" t="s">
        <v>41280</v>
      </c>
      <c r="H12271" s="79">
        <v>142946.15205899999</v>
      </c>
    </row>
    <row r="12272" spans="1:8" x14ac:dyDescent="0.2">
      <c r="A12272" s="6">
        <v>30135319</v>
      </c>
      <c r="B12272" s="6" t="s">
        <v>41281</v>
      </c>
      <c r="C12272" s="6" t="s">
        <v>6564</v>
      </c>
      <c r="D12272" s="6" t="s">
        <v>19180</v>
      </c>
      <c r="E12272" s="6" t="s">
        <v>5893</v>
      </c>
      <c r="F12272" s="6" t="s">
        <v>41282</v>
      </c>
      <c r="G12272" s="6" t="s">
        <v>41283</v>
      </c>
      <c r="H12272" s="79">
        <v>142946.15205899999</v>
      </c>
    </row>
    <row r="12273" spans="1:8" x14ac:dyDescent="0.2">
      <c r="A12273" s="6">
        <v>30123134</v>
      </c>
      <c r="B12273" s="6" t="s">
        <v>41284</v>
      </c>
      <c r="C12273" s="6" t="s">
        <v>6310</v>
      </c>
      <c r="D12273" s="6" t="s">
        <v>19180</v>
      </c>
      <c r="E12273" s="6" t="s">
        <v>5893</v>
      </c>
      <c r="F12273" s="6" t="s">
        <v>41285</v>
      </c>
      <c r="G12273" s="6" t="s">
        <v>41286</v>
      </c>
      <c r="H12273" s="79">
        <v>144591.6966</v>
      </c>
    </row>
    <row r="12274" spans="1:8" x14ac:dyDescent="0.2">
      <c r="A12274" s="6">
        <v>30101178</v>
      </c>
      <c r="B12274" s="6" t="s">
        <v>41287</v>
      </c>
      <c r="C12274" s="6" t="s">
        <v>6302</v>
      </c>
      <c r="D12274" s="6" t="s">
        <v>19176</v>
      </c>
      <c r="E12274" s="6" t="s">
        <v>5893</v>
      </c>
      <c r="F12274" s="6" t="s">
        <v>41288</v>
      </c>
      <c r="G12274" s="6" t="s">
        <v>41289</v>
      </c>
      <c r="H12274" s="79">
        <v>146043.79152500001</v>
      </c>
    </row>
    <row r="12275" spans="1:8" x14ac:dyDescent="0.2">
      <c r="A12275" s="6">
        <v>30074985</v>
      </c>
      <c r="B12275" s="6" t="s">
        <v>41290</v>
      </c>
      <c r="C12275" s="6" t="s">
        <v>6302</v>
      </c>
      <c r="D12275" s="6" t="s">
        <v>19180</v>
      </c>
      <c r="E12275" s="6" t="s">
        <v>5893</v>
      </c>
      <c r="F12275" s="6" t="s">
        <v>41291</v>
      </c>
      <c r="G12275" s="6" t="s">
        <v>41292</v>
      </c>
      <c r="H12275" s="79">
        <v>146043.79152500001</v>
      </c>
    </row>
    <row r="12276" spans="1:8" x14ac:dyDescent="0.2">
      <c r="A12276" s="6">
        <v>30315225</v>
      </c>
      <c r="B12276" s="6" t="s">
        <v>41293</v>
      </c>
      <c r="C12276" s="6" t="s">
        <v>6306</v>
      </c>
      <c r="D12276" s="6" t="s">
        <v>19176</v>
      </c>
      <c r="E12276" s="6" t="s">
        <v>5893</v>
      </c>
      <c r="F12276" s="6" t="s">
        <v>41294</v>
      </c>
      <c r="G12276" s="6" t="s">
        <v>41295</v>
      </c>
      <c r="H12276" s="79">
        <v>146125.03594900001</v>
      </c>
    </row>
    <row r="12277" spans="1:8" x14ac:dyDescent="0.2">
      <c r="A12277" s="6">
        <v>30279411</v>
      </c>
      <c r="B12277" s="6" t="s">
        <v>41296</v>
      </c>
      <c r="C12277" s="6" t="s">
        <v>6306</v>
      </c>
      <c r="D12277" s="6" t="s">
        <v>19180</v>
      </c>
      <c r="E12277" s="6" t="s">
        <v>5893</v>
      </c>
      <c r="F12277" s="6" t="s">
        <v>41297</v>
      </c>
      <c r="G12277" s="6" t="s">
        <v>41298</v>
      </c>
      <c r="H12277" s="79">
        <v>146125.03594900001</v>
      </c>
    </row>
    <row r="12278" spans="1:8" x14ac:dyDescent="0.2">
      <c r="A12278" s="6">
        <v>30223409</v>
      </c>
      <c r="B12278" s="6" t="s">
        <v>41299</v>
      </c>
      <c r="C12278" s="6" t="s">
        <v>6298</v>
      </c>
      <c r="D12278" s="6" t="s">
        <v>19176</v>
      </c>
      <c r="E12278" s="6" t="s">
        <v>5893</v>
      </c>
      <c r="F12278" s="6" t="s">
        <v>41300</v>
      </c>
      <c r="G12278" s="6" t="s">
        <v>41301</v>
      </c>
      <c r="H12278" s="79">
        <v>149407.88918100001</v>
      </c>
    </row>
    <row r="12279" spans="1:8" x14ac:dyDescent="0.2">
      <c r="A12279" s="6">
        <v>30226423</v>
      </c>
      <c r="B12279" s="6" t="s">
        <v>41302</v>
      </c>
      <c r="C12279" s="6" t="s">
        <v>6298</v>
      </c>
      <c r="D12279" s="6" t="s">
        <v>19180</v>
      </c>
      <c r="E12279" s="6" t="s">
        <v>5893</v>
      </c>
      <c r="F12279" s="6" t="s">
        <v>41303</v>
      </c>
      <c r="G12279" s="6" t="s">
        <v>41304</v>
      </c>
      <c r="H12279" s="79">
        <v>149407.88918100001</v>
      </c>
    </row>
    <row r="12280" spans="1:8" x14ac:dyDescent="0.2">
      <c r="A12280" s="6">
        <v>30038275</v>
      </c>
      <c r="B12280" s="6" t="s">
        <v>41305</v>
      </c>
      <c r="C12280" s="6" t="s">
        <v>8197</v>
      </c>
      <c r="D12280" s="6" t="s">
        <v>11588</v>
      </c>
      <c r="E12280" s="6" t="s">
        <v>5893</v>
      </c>
      <c r="F12280" s="6" t="s">
        <v>41306</v>
      </c>
      <c r="G12280" s="6" t="s">
        <v>41307</v>
      </c>
      <c r="H12280" s="79">
        <v>158525.13846399999</v>
      </c>
    </row>
    <row r="12281" spans="1:8" x14ac:dyDescent="0.2">
      <c r="A12281" s="6">
        <v>30260430</v>
      </c>
      <c r="B12281" s="6" t="s">
        <v>41308</v>
      </c>
      <c r="C12281" s="6" t="s">
        <v>8201</v>
      </c>
      <c r="D12281" s="6" t="s">
        <v>11588</v>
      </c>
      <c r="E12281" s="6" t="s">
        <v>5893</v>
      </c>
      <c r="F12281" s="6" t="s">
        <v>41309</v>
      </c>
      <c r="G12281" s="6" t="s">
        <v>41310</v>
      </c>
      <c r="H12281" s="79">
        <v>158525.13846399999</v>
      </c>
    </row>
    <row r="12282" spans="1:8" x14ac:dyDescent="0.2">
      <c r="A12282" s="6">
        <v>30043923</v>
      </c>
      <c r="B12282" s="6" t="s">
        <v>41311</v>
      </c>
      <c r="C12282" s="6" t="s">
        <v>8205</v>
      </c>
      <c r="D12282" s="6" t="s">
        <v>11588</v>
      </c>
      <c r="E12282" s="6" t="s">
        <v>5893</v>
      </c>
      <c r="F12282" s="6" t="s">
        <v>41312</v>
      </c>
      <c r="G12282" s="6" t="s">
        <v>41313</v>
      </c>
      <c r="H12282" s="79">
        <v>158525.13846399999</v>
      </c>
    </row>
    <row r="12283" spans="1:8" x14ac:dyDescent="0.2">
      <c r="A12283" s="6">
        <v>30289005</v>
      </c>
      <c r="B12283" s="6" t="s">
        <v>41314</v>
      </c>
      <c r="C12283" s="6" t="s">
        <v>8209</v>
      </c>
      <c r="D12283" s="6" t="s">
        <v>11588</v>
      </c>
      <c r="E12283" s="6" t="s">
        <v>5893</v>
      </c>
      <c r="F12283" s="6" t="s">
        <v>41315</v>
      </c>
      <c r="G12283" s="6" t="s">
        <v>41316</v>
      </c>
      <c r="H12283" s="79">
        <v>158525.13846399999</v>
      </c>
    </row>
    <row r="12284" spans="1:8" x14ac:dyDescent="0.2">
      <c r="A12284" s="6">
        <v>30034734</v>
      </c>
      <c r="B12284" s="6" t="s">
        <v>41317</v>
      </c>
      <c r="C12284" s="6" t="s">
        <v>8213</v>
      </c>
      <c r="D12284" s="6" t="s">
        <v>11588</v>
      </c>
      <c r="E12284" s="6" t="s">
        <v>5893</v>
      </c>
      <c r="F12284" s="6" t="s">
        <v>41318</v>
      </c>
      <c r="G12284" s="6" t="s">
        <v>41319</v>
      </c>
      <c r="H12284" s="79">
        <v>158525.13846399999</v>
      </c>
    </row>
    <row r="12285" spans="1:8" x14ac:dyDescent="0.2">
      <c r="A12285" s="6">
        <v>30166208</v>
      </c>
      <c r="B12285" s="6" t="s">
        <v>41320</v>
      </c>
      <c r="C12285" s="6" t="s">
        <v>7218</v>
      </c>
      <c r="D12285" s="6" t="s">
        <v>11449</v>
      </c>
      <c r="E12285" s="6" t="s">
        <v>5638</v>
      </c>
      <c r="F12285" s="6" t="s">
        <v>41321</v>
      </c>
      <c r="G12285" s="6" t="s">
        <v>41322</v>
      </c>
      <c r="H12285" s="79">
        <v>159378.99636300001</v>
      </c>
    </row>
    <row r="12286" spans="1:8" x14ac:dyDescent="0.2">
      <c r="A12286" s="6">
        <v>30133765</v>
      </c>
      <c r="B12286" s="6" t="s">
        <v>41323</v>
      </c>
      <c r="C12286" s="6" t="s">
        <v>7222</v>
      </c>
      <c r="D12286" s="6" t="s">
        <v>11449</v>
      </c>
      <c r="E12286" s="6" t="s">
        <v>5638</v>
      </c>
      <c r="F12286" s="6" t="s">
        <v>41324</v>
      </c>
      <c r="G12286" s="6" t="s">
        <v>41325</v>
      </c>
      <c r="H12286" s="79">
        <v>159378.99636300001</v>
      </c>
    </row>
    <row r="12287" spans="1:8" x14ac:dyDescent="0.2">
      <c r="A12287" s="6">
        <v>30231029</v>
      </c>
      <c r="B12287" s="6" t="s">
        <v>41326</v>
      </c>
      <c r="C12287" s="6" t="s">
        <v>7226</v>
      </c>
      <c r="D12287" s="6" t="s">
        <v>11449</v>
      </c>
      <c r="E12287" s="6" t="s">
        <v>5638</v>
      </c>
      <c r="F12287" s="6" t="s">
        <v>41327</v>
      </c>
      <c r="G12287" s="6" t="s">
        <v>41328</v>
      </c>
      <c r="H12287" s="79">
        <v>159378.99636300001</v>
      </c>
    </row>
    <row r="12288" spans="1:8" x14ac:dyDescent="0.2">
      <c r="A12288" s="6">
        <v>30014147</v>
      </c>
      <c r="B12288" s="6" t="s">
        <v>41329</v>
      </c>
      <c r="C12288" s="6" t="s">
        <v>7230</v>
      </c>
      <c r="D12288" s="6" t="s">
        <v>11449</v>
      </c>
      <c r="E12288" s="6" t="s">
        <v>5638</v>
      </c>
      <c r="F12288" s="6" t="s">
        <v>41330</v>
      </c>
      <c r="G12288" s="6" t="s">
        <v>41331</v>
      </c>
      <c r="H12288" s="79">
        <v>159378.99636300001</v>
      </c>
    </row>
    <row r="12289" spans="1:8" x14ac:dyDescent="0.2">
      <c r="A12289" s="6">
        <v>30076063</v>
      </c>
      <c r="B12289" s="6" t="s">
        <v>41332</v>
      </c>
      <c r="C12289" s="6" t="s">
        <v>7234</v>
      </c>
      <c r="D12289" s="6" t="s">
        <v>11449</v>
      </c>
      <c r="E12289" s="6" t="s">
        <v>5638</v>
      </c>
      <c r="F12289" s="6" t="s">
        <v>41333</v>
      </c>
      <c r="G12289" s="6" t="s">
        <v>41334</v>
      </c>
      <c r="H12289" s="79">
        <v>159378.99636300001</v>
      </c>
    </row>
    <row r="12290" spans="1:8" x14ac:dyDescent="0.2">
      <c r="A12290" s="6">
        <v>30293749</v>
      </c>
      <c r="B12290" s="6" t="s">
        <v>41335</v>
      </c>
      <c r="C12290" s="6" t="s">
        <v>9157</v>
      </c>
      <c r="D12290" s="6" t="s">
        <v>17993</v>
      </c>
      <c r="E12290" s="6" t="s">
        <v>15819</v>
      </c>
      <c r="F12290" s="6" t="s">
        <v>41336</v>
      </c>
      <c r="G12290" s="6" t="s">
        <v>41337</v>
      </c>
      <c r="H12290" s="79">
        <v>161961.70704099999</v>
      </c>
    </row>
    <row r="12291" spans="1:8" x14ac:dyDescent="0.2">
      <c r="A12291" s="6">
        <v>30382749</v>
      </c>
      <c r="B12291" s="6" t="s">
        <v>41338</v>
      </c>
      <c r="C12291" s="6" t="s">
        <v>9161</v>
      </c>
      <c r="D12291" s="6" t="s">
        <v>17993</v>
      </c>
      <c r="E12291" s="6" t="s">
        <v>15819</v>
      </c>
      <c r="F12291" s="6" t="s">
        <v>41339</v>
      </c>
      <c r="G12291" s="6" t="s">
        <v>41340</v>
      </c>
      <c r="H12291" s="79">
        <v>161961.70704099999</v>
      </c>
    </row>
    <row r="12292" spans="1:8" x14ac:dyDescent="0.2">
      <c r="A12292" s="6">
        <v>30276773</v>
      </c>
      <c r="B12292" s="6" t="s">
        <v>41341</v>
      </c>
      <c r="C12292" s="6" t="s">
        <v>9161</v>
      </c>
      <c r="D12292" s="6" t="s">
        <v>17997</v>
      </c>
      <c r="E12292" s="6" t="s">
        <v>15819</v>
      </c>
      <c r="F12292" s="6" t="s">
        <v>41342</v>
      </c>
      <c r="G12292" s="6" t="s">
        <v>41343</v>
      </c>
      <c r="H12292" s="79">
        <v>161961.70704099999</v>
      </c>
    </row>
    <row r="12293" spans="1:8" x14ac:dyDescent="0.2">
      <c r="A12293" s="6">
        <v>30015660</v>
      </c>
      <c r="B12293" s="6" t="s">
        <v>41344</v>
      </c>
      <c r="C12293" s="6" t="s">
        <v>6150</v>
      </c>
      <c r="D12293" s="6" t="s">
        <v>28070</v>
      </c>
      <c r="E12293" s="6" t="s">
        <v>5638</v>
      </c>
      <c r="F12293" s="6" t="s">
        <v>41345</v>
      </c>
      <c r="G12293" s="6" t="s">
        <v>41346</v>
      </c>
      <c r="H12293" s="79">
        <v>161961.70704099999</v>
      </c>
    </row>
    <row r="12294" spans="1:8" x14ac:dyDescent="0.2">
      <c r="A12294" s="6">
        <v>30341445</v>
      </c>
      <c r="B12294" s="6" t="s">
        <v>41347</v>
      </c>
      <c r="C12294" s="6" t="s">
        <v>9113</v>
      </c>
      <c r="D12294" s="6" t="s">
        <v>17993</v>
      </c>
      <c r="E12294" s="6" t="s">
        <v>15819</v>
      </c>
      <c r="F12294" s="6" t="s">
        <v>41348</v>
      </c>
      <c r="G12294" s="6" t="s">
        <v>41349</v>
      </c>
      <c r="H12294" s="79">
        <v>162982.594515</v>
      </c>
    </row>
    <row r="12295" spans="1:8" x14ac:dyDescent="0.2">
      <c r="A12295" s="6">
        <v>30283660</v>
      </c>
      <c r="B12295" s="6" t="s">
        <v>41350</v>
      </c>
      <c r="C12295" s="6" t="s">
        <v>9113</v>
      </c>
      <c r="D12295" s="6" t="s">
        <v>17997</v>
      </c>
      <c r="E12295" s="6" t="s">
        <v>15819</v>
      </c>
      <c r="F12295" s="6" t="s">
        <v>41351</v>
      </c>
      <c r="G12295" s="6" t="s">
        <v>41352</v>
      </c>
      <c r="H12295" s="79">
        <v>162982.594515</v>
      </c>
    </row>
    <row r="12296" spans="1:8" x14ac:dyDescent="0.2">
      <c r="A12296" s="6">
        <v>30379486</v>
      </c>
      <c r="B12296" s="6" t="s">
        <v>41353</v>
      </c>
      <c r="C12296" s="6" t="s">
        <v>7657</v>
      </c>
      <c r="D12296" s="6" t="s">
        <v>28070</v>
      </c>
      <c r="E12296" s="6" t="s">
        <v>5638</v>
      </c>
      <c r="F12296" s="6" t="s">
        <v>41354</v>
      </c>
      <c r="G12296" s="6" t="s">
        <v>41355</v>
      </c>
      <c r="H12296" s="79">
        <v>162982.594515</v>
      </c>
    </row>
    <row r="12297" spans="1:8" x14ac:dyDescent="0.2">
      <c r="A12297" s="6">
        <v>30261376</v>
      </c>
      <c r="B12297" s="6" t="s">
        <v>41356</v>
      </c>
      <c r="C12297" s="6" t="s">
        <v>8908</v>
      </c>
      <c r="D12297" s="6" t="s">
        <v>17993</v>
      </c>
      <c r="E12297" s="6" t="s">
        <v>15819</v>
      </c>
      <c r="F12297" s="6" t="s">
        <v>41357</v>
      </c>
      <c r="G12297" s="6" t="s">
        <v>41358</v>
      </c>
      <c r="H12297" s="79">
        <v>164041.45005099999</v>
      </c>
    </row>
    <row r="12298" spans="1:8" x14ac:dyDescent="0.2">
      <c r="A12298" s="6">
        <v>30187339</v>
      </c>
      <c r="B12298" s="6" t="s">
        <v>41359</v>
      </c>
      <c r="C12298" s="6" t="s">
        <v>8908</v>
      </c>
      <c r="D12298" s="6" t="s">
        <v>17997</v>
      </c>
      <c r="E12298" s="6" t="s">
        <v>15819</v>
      </c>
      <c r="F12298" s="6" t="s">
        <v>41360</v>
      </c>
      <c r="G12298" s="6" t="s">
        <v>41361</v>
      </c>
      <c r="H12298" s="79">
        <v>164041.45005099999</v>
      </c>
    </row>
    <row r="12299" spans="1:8" x14ac:dyDescent="0.2">
      <c r="A12299" s="6">
        <v>30009107</v>
      </c>
      <c r="B12299" s="6" t="s">
        <v>41362</v>
      </c>
      <c r="C12299" s="6" t="s">
        <v>6855</v>
      </c>
      <c r="D12299" s="6" t="s">
        <v>28070</v>
      </c>
      <c r="E12299" s="6" t="s">
        <v>5638</v>
      </c>
      <c r="F12299" s="6" t="s">
        <v>41363</v>
      </c>
      <c r="G12299" s="6" t="s">
        <v>41364</v>
      </c>
      <c r="H12299" s="79">
        <v>164041.45005099999</v>
      </c>
    </row>
    <row r="12300" spans="1:8" x14ac:dyDescent="0.2">
      <c r="A12300" s="6">
        <v>30109129</v>
      </c>
      <c r="B12300" s="6" t="s">
        <v>41365</v>
      </c>
      <c r="C12300" s="6" t="s">
        <v>6218</v>
      </c>
      <c r="D12300" s="6" t="s">
        <v>11449</v>
      </c>
      <c r="E12300" s="6" t="s">
        <v>5638</v>
      </c>
      <c r="F12300" s="6" t="s">
        <v>41366</v>
      </c>
      <c r="G12300" s="6" t="s">
        <v>41367</v>
      </c>
      <c r="H12300" s="79">
        <v>164372.17450699999</v>
      </c>
    </row>
    <row r="12301" spans="1:8" x14ac:dyDescent="0.2">
      <c r="A12301" s="6">
        <v>30091904</v>
      </c>
      <c r="B12301" s="6" t="s">
        <v>41368</v>
      </c>
      <c r="C12301" s="6" t="s">
        <v>6222</v>
      </c>
      <c r="D12301" s="6" t="s">
        <v>11449</v>
      </c>
      <c r="E12301" s="6" t="s">
        <v>5638</v>
      </c>
      <c r="F12301" s="6" t="s">
        <v>41369</v>
      </c>
      <c r="G12301" s="6" t="s">
        <v>41370</v>
      </c>
      <c r="H12301" s="79">
        <v>164372.17450699999</v>
      </c>
    </row>
    <row r="12302" spans="1:8" x14ac:dyDescent="0.2">
      <c r="A12302" s="6">
        <v>30109663</v>
      </c>
      <c r="B12302" s="6" t="s">
        <v>41371</v>
      </c>
      <c r="C12302" s="6" t="s">
        <v>6226</v>
      </c>
      <c r="D12302" s="6" t="s">
        <v>11449</v>
      </c>
      <c r="E12302" s="6" t="s">
        <v>5638</v>
      </c>
      <c r="F12302" s="6" t="s">
        <v>41372</v>
      </c>
      <c r="G12302" s="6" t="s">
        <v>41373</v>
      </c>
      <c r="H12302" s="79">
        <v>164372.17450699999</v>
      </c>
    </row>
    <row r="12303" spans="1:8" x14ac:dyDescent="0.2">
      <c r="A12303" s="6">
        <v>30425954</v>
      </c>
      <c r="B12303" s="6" t="s">
        <v>41374</v>
      </c>
      <c r="C12303" s="6" t="s">
        <v>6230</v>
      </c>
      <c r="D12303" s="6" t="s">
        <v>11449</v>
      </c>
      <c r="E12303" s="6" t="s">
        <v>5638</v>
      </c>
      <c r="F12303" s="6" t="s">
        <v>41375</v>
      </c>
      <c r="G12303" s="6" t="s">
        <v>41376</v>
      </c>
      <c r="H12303" s="79">
        <v>164372.17450699999</v>
      </c>
    </row>
    <row r="12304" spans="1:8" x14ac:dyDescent="0.2">
      <c r="A12304" s="6">
        <v>30139380</v>
      </c>
      <c r="B12304" s="6" t="s">
        <v>41377</v>
      </c>
      <c r="C12304" s="6" t="s">
        <v>9117</v>
      </c>
      <c r="D12304" s="6" t="s">
        <v>17993</v>
      </c>
      <c r="E12304" s="6" t="s">
        <v>15819</v>
      </c>
      <c r="F12304" s="6" t="s">
        <v>41378</v>
      </c>
      <c r="G12304" s="6" t="s">
        <v>41379</v>
      </c>
      <c r="H12304" s="79">
        <v>165324.84213800001</v>
      </c>
    </row>
    <row r="12305" spans="1:8" x14ac:dyDescent="0.2">
      <c r="A12305" s="6">
        <v>30151310</v>
      </c>
      <c r="B12305" s="6" t="s">
        <v>41380</v>
      </c>
      <c r="C12305" s="6" t="s">
        <v>9117</v>
      </c>
      <c r="D12305" s="6" t="s">
        <v>17997</v>
      </c>
      <c r="E12305" s="6" t="s">
        <v>15819</v>
      </c>
      <c r="F12305" s="6" t="s">
        <v>41381</v>
      </c>
      <c r="G12305" s="6" t="s">
        <v>41382</v>
      </c>
      <c r="H12305" s="79">
        <v>165324.84213800001</v>
      </c>
    </row>
    <row r="12306" spans="1:8" x14ac:dyDescent="0.2">
      <c r="A12306" s="6">
        <v>30119449</v>
      </c>
      <c r="B12306" s="6" t="s">
        <v>41383</v>
      </c>
      <c r="C12306" s="6" t="s">
        <v>6468</v>
      </c>
      <c r="D12306" s="6" t="s">
        <v>28070</v>
      </c>
      <c r="E12306" s="6" t="s">
        <v>5638</v>
      </c>
      <c r="F12306" s="6" t="s">
        <v>41384</v>
      </c>
      <c r="G12306" s="6" t="s">
        <v>41385</v>
      </c>
      <c r="H12306" s="79">
        <v>165324.84213800001</v>
      </c>
    </row>
    <row r="12307" spans="1:8" x14ac:dyDescent="0.2">
      <c r="A12307" s="6">
        <v>30305245</v>
      </c>
      <c r="B12307" s="6" t="s">
        <v>41386</v>
      </c>
      <c r="C12307" s="6" t="s">
        <v>8870</v>
      </c>
      <c r="D12307" s="6" t="s">
        <v>17993</v>
      </c>
      <c r="E12307" s="6" t="s">
        <v>15819</v>
      </c>
      <c r="F12307" s="6" t="s">
        <v>41387</v>
      </c>
      <c r="G12307" s="6" t="s">
        <v>41388</v>
      </c>
      <c r="H12307" s="79">
        <v>171478.63930099999</v>
      </c>
    </row>
    <row r="12308" spans="1:8" x14ac:dyDescent="0.2">
      <c r="A12308" s="6">
        <v>30088693</v>
      </c>
      <c r="B12308" s="6" t="s">
        <v>41389</v>
      </c>
      <c r="C12308" s="6" t="s">
        <v>7403</v>
      </c>
      <c r="D12308" s="6" t="s">
        <v>17993</v>
      </c>
      <c r="E12308" s="6" t="s">
        <v>15819</v>
      </c>
      <c r="F12308" s="6" t="s">
        <v>41390</v>
      </c>
      <c r="G12308" s="6" t="s">
        <v>41391</v>
      </c>
      <c r="H12308" s="79">
        <v>171478.63930099999</v>
      </c>
    </row>
    <row r="12309" spans="1:8" x14ac:dyDescent="0.2">
      <c r="A12309" s="6">
        <v>30185401</v>
      </c>
      <c r="B12309" s="6" t="s">
        <v>41392</v>
      </c>
      <c r="C12309" s="6" t="s">
        <v>8870</v>
      </c>
      <c r="D12309" s="6" t="s">
        <v>17997</v>
      </c>
      <c r="E12309" s="6" t="s">
        <v>15819</v>
      </c>
      <c r="F12309" s="6" t="s">
        <v>41393</v>
      </c>
      <c r="G12309" s="6" t="s">
        <v>41394</v>
      </c>
      <c r="H12309" s="79">
        <v>171478.63930099999</v>
      </c>
    </row>
    <row r="12310" spans="1:8" x14ac:dyDescent="0.2">
      <c r="A12310" s="6">
        <v>30395436</v>
      </c>
      <c r="B12310" s="6" t="s">
        <v>41395</v>
      </c>
      <c r="C12310" s="6" t="s">
        <v>7403</v>
      </c>
      <c r="D12310" s="6" t="s">
        <v>17997</v>
      </c>
      <c r="E12310" s="6" t="s">
        <v>15819</v>
      </c>
      <c r="F12310" s="6" t="s">
        <v>41396</v>
      </c>
      <c r="G12310" s="6" t="s">
        <v>41397</v>
      </c>
      <c r="H12310" s="79">
        <v>171478.63930099999</v>
      </c>
    </row>
    <row r="12311" spans="1:8" x14ac:dyDescent="0.2">
      <c r="A12311" s="6">
        <v>30350288</v>
      </c>
      <c r="B12311" s="6" t="s">
        <v>41398</v>
      </c>
      <c r="C12311" s="6" t="s">
        <v>6014</v>
      </c>
      <c r="D12311" s="6" t="s">
        <v>11449</v>
      </c>
      <c r="E12311" s="6" t="s">
        <v>5638</v>
      </c>
      <c r="F12311" s="6" t="s">
        <v>41399</v>
      </c>
      <c r="G12311" s="6" t="s">
        <v>41400</v>
      </c>
      <c r="H12311" s="79">
        <v>173444.46768599999</v>
      </c>
    </row>
    <row r="12312" spans="1:8" x14ac:dyDescent="0.2">
      <c r="A12312" s="6">
        <v>30429241</v>
      </c>
      <c r="B12312" s="6" t="s">
        <v>41401</v>
      </c>
      <c r="C12312" s="6" t="s">
        <v>6015</v>
      </c>
      <c r="D12312" s="6" t="s">
        <v>11449</v>
      </c>
      <c r="E12312" s="6" t="s">
        <v>5638</v>
      </c>
      <c r="F12312" s="6" t="s">
        <v>41402</v>
      </c>
      <c r="G12312" s="6" t="s">
        <v>41403</v>
      </c>
      <c r="H12312" s="79">
        <v>173444.46768599999</v>
      </c>
    </row>
    <row r="12313" spans="1:8" x14ac:dyDescent="0.2">
      <c r="A12313" s="6">
        <v>30278582</v>
      </c>
      <c r="B12313" s="6" t="s">
        <v>41404</v>
      </c>
      <c r="C12313" s="6" t="s">
        <v>9109</v>
      </c>
      <c r="D12313" s="6" t="s">
        <v>17993</v>
      </c>
      <c r="E12313" s="6" t="s">
        <v>15819</v>
      </c>
      <c r="F12313" s="6" t="s">
        <v>41405</v>
      </c>
      <c r="G12313" s="6" t="s">
        <v>41406</v>
      </c>
      <c r="H12313" s="79">
        <v>173448.96178099999</v>
      </c>
    </row>
    <row r="12314" spans="1:8" x14ac:dyDescent="0.2">
      <c r="A12314" s="6">
        <v>30059684</v>
      </c>
      <c r="B12314" s="6" t="s">
        <v>41407</v>
      </c>
      <c r="C12314" s="6" t="s">
        <v>9109</v>
      </c>
      <c r="D12314" s="6" t="s">
        <v>17997</v>
      </c>
      <c r="E12314" s="6" t="s">
        <v>15819</v>
      </c>
      <c r="F12314" s="6" t="s">
        <v>41408</v>
      </c>
      <c r="G12314" s="6" t="s">
        <v>41409</v>
      </c>
      <c r="H12314" s="79">
        <v>173448.96178099999</v>
      </c>
    </row>
    <row r="12315" spans="1:8" x14ac:dyDescent="0.2">
      <c r="A12315" s="6">
        <v>30156572</v>
      </c>
      <c r="B12315" s="6" t="s">
        <v>41410</v>
      </c>
      <c r="C12315" s="6" t="s">
        <v>7653</v>
      </c>
      <c r="D12315" s="6" t="s">
        <v>28070</v>
      </c>
      <c r="E12315" s="6" t="s">
        <v>5638</v>
      </c>
      <c r="F12315" s="6" t="s">
        <v>41411</v>
      </c>
      <c r="G12315" s="6" t="s">
        <v>41412</v>
      </c>
      <c r="H12315" s="79">
        <v>173448.96178099999</v>
      </c>
    </row>
    <row r="12316" spans="1:8" x14ac:dyDescent="0.2">
      <c r="A12316" s="6">
        <v>30404147</v>
      </c>
      <c r="B12316" s="6" t="s">
        <v>41413</v>
      </c>
      <c r="C12316" s="6" t="s">
        <v>6262</v>
      </c>
      <c r="D12316" s="6" t="s">
        <v>11449</v>
      </c>
      <c r="E12316" s="6" t="s">
        <v>5638</v>
      </c>
      <c r="F12316" s="6" t="s">
        <v>41414</v>
      </c>
      <c r="G12316" s="6" t="s">
        <v>41415</v>
      </c>
      <c r="H12316" s="79">
        <v>174124.7249</v>
      </c>
    </row>
    <row r="12317" spans="1:8" x14ac:dyDescent="0.2">
      <c r="A12317" s="6">
        <v>30370154</v>
      </c>
      <c r="B12317" s="6" t="s">
        <v>41416</v>
      </c>
      <c r="C12317" s="6" t="s">
        <v>6266</v>
      </c>
      <c r="D12317" s="6" t="s">
        <v>11449</v>
      </c>
      <c r="E12317" s="6" t="s">
        <v>5638</v>
      </c>
      <c r="F12317" s="6" t="s">
        <v>41417</v>
      </c>
      <c r="G12317" s="6" t="s">
        <v>41418</v>
      </c>
      <c r="H12317" s="79">
        <v>174124.7249</v>
      </c>
    </row>
    <row r="12318" spans="1:8" x14ac:dyDescent="0.2">
      <c r="A12318" s="6">
        <v>30380864</v>
      </c>
      <c r="B12318" s="6" t="s">
        <v>41419</v>
      </c>
      <c r="C12318" s="6" t="s">
        <v>6270</v>
      </c>
      <c r="D12318" s="6" t="s">
        <v>11449</v>
      </c>
      <c r="E12318" s="6" t="s">
        <v>5638</v>
      </c>
      <c r="F12318" s="6" t="s">
        <v>41420</v>
      </c>
      <c r="G12318" s="6" t="s">
        <v>41421</v>
      </c>
      <c r="H12318" s="79">
        <v>174124.7249</v>
      </c>
    </row>
    <row r="12319" spans="1:8" x14ac:dyDescent="0.2">
      <c r="A12319" s="6">
        <v>30356813</v>
      </c>
      <c r="B12319" s="6" t="s">
        <v>41422</v>
      </c>
      <c r="C12319" s="6" t="s">
        <v>7131</v>
      </c>
      <c r="D12319" s="6" t="s">
        <v>11449</v>
      </c>
      <c r="E12319" s="6" t="s">
        <v>5638</v>
      </c>
      <c r="F12319" s="6" t="s">
        <v>41423</v>
      </c>
      <c r="G12319" s="6" t="s">
        <v>41424</v>
      </c>
      <c r="H12319" s="79">
        <v>174124.7249</v>
      </c>
    </row>
    <row r="12320" spans="1:8" x14ac:dyDescent="0.2">
      <c r="A12320" s="6">
        <v>30334571</v>
      </c>
      <c r="B12320" s="6" t="s">
        <v>41425</v>
      </c>
      <c r="C12320" s="6" t="s">
        <v>9121</v>
      </c>
      <c r="D12320" s="6" t="s">
        <v>17993</v>
      </c>
      <c r="E12320" s="6" t="s">
        <v>15819</v>
      </c>
      <c r="F12320" s="6" t="s">
        <v>41426</v>
      </c>
      <c r="G12320" s="6" t="s">
        <v>41427</v>
      </c>
      <c r="H12320" s="79">
        <v>180023.851502</v>
      </c>
    </row>
    <row r="12321" spans="1:8" x14ac:dyDescent="0.2">
      <c r="A12321" s="6">
        <v>30457969</v>
      </c>
      <c r="B12321" s="6" t="s">
        <v>41428</v>
      </c>
      <c r="C12321" s="6" t="s">
        <v>9121</v>
      </c>
      <c r="D12321" s="6" t="s">
        <v>17997</v>
      </c>
      <c r="E12321" s="6" t="s">
        <v>15819</v>
      </c>
      <c r="F12321" s="6" t="s">
        <v>41429</v>
      </c>
      <c r="G12321" s="6" t="s">
        <v>41430</v>
      </c>
      <c r="H12321" s="79">
        <v>180023.851502</v>
      </c>
    </row>
    <row r="12322" spans="1:8" x14ac:dyDescent="0.2">
      <c r="A12322" s="6">
        <v>30164026</v>
      </c>
      <c r="B12322" s="6" t="s">
        <v>41431</v>
      </c>
      <c r="C12322" s="6" t="s">
        <v>7415</v>
      </c>
      <c r="D12322" s="6" t="s">
        <v>17993</v>
      </c>
      <c r="E12322" s="6" t="s">
        <v>15819</v>
      </c>
      <c r="F12322" s="6" t="s">
        <v>41432</v>
      </c>
      <c r="G12322" s="6" t="s">
        <v>41433</v>
      </c>
      <c r="H12322" s="79">
        <v>181097.43924499999</v>
      </c>
    </row>
    <row r="12323" spans="1:8" x14ac:dyDescent="0.2">
      <c r="A12323" s="6">
        <v>30355312</v>
      </c>
      <c r="B12323" s="6" t="s">
        <v>41434</v>
      </c>
      <c r="C12323" s="6" t="s">
        <v>7419</v>
      </c>
      <c r="D12323" s="6" t="s">
        <v>17993</v>
      </c>
      <c r="E12323" s="6" t="s">
        <v>15819</v>
      </c>
      <c r="F12323" s="6" t="s">
        <v>41435</v>
      </c>
      <c r="G12323" s="6" t="s">
        <v>41436</v>
      </c>
      <c r="H12323" s="79">
        <v>181097.43924499999</v>
      </c>
    </row>
    <row r="12324" spans="1:8" x14ac:dyDescent="0.2">
      <c r="A12324" s="6">
        <v>30236969</v>
      </c>
      <c r="B12324" s="6" t="s">
        <v>41437</v>
      </c>
      <c r="C12324" s="6" t="s">
        <v>7423</v>
      </c>
      <c r="D12324" s="6" t="s">
        <v>17993</v>
      </c>
      <c r="E12324" s="6" t="s">
        <v>15819</v>
      </c>
      <c r="F12324" s="6" t="s">
        <v>41438</v>
      </c>
      <c r="G12324" s="6" t="s">
        <v>41439</v>
      </c>
      <c r="H12324" s="79">
        <v>181097.43924499999</v>
      </c>
    </row>
    <row r="12325" spans="1:8" x14ac:dyDescent="0.2">
      <c r="A12325" s="6">
        <v>30027978</v>
      </c>
      <c r="B12325" s="6" t="s">
        <v>41440</v>
      </c>
      <c r="C12325" s="6" t="s">
        <v>7415</v>
      </c>
      <c r="D12325" s="6" t="s">
        <v>17997</v>
      </c>
      <c r="E12325" s="6" t="s">
        <v>15819</v>
      </c>
      <c r="F12325" s="6" t="s">
        <v>41441</v>
      </c>
      <c r="G12325" s="6" t="s">
        <v>41442</v>
      </c>
      <c r="H12325" s="79">
        <v>181097.43924499999</v>
      </c>
    </row>
    <row r="12326" spans="1:8" x14ac:dyDescent="0.2">
      <c r="A12326" s="6">
        <v>30182931</v>
      </c>
      <c r="B12326" s="6" t="s">
        <v>41443</v>
      </c>
      <c r="C12326" s="6" t="s">
        <v>7419</v>
      </c>
      <c r="D12326" s="6" t="s">
        <v>17997</v>
      </c>
      <c r="E12326" s="6" t="s">
        <v>15819</v>
      </c>
      <c r="F12326" s="6" t="s">
        <v>41444</v>
      </c>
      <c r="G12326" s="6" t="s">
        <v>41445</v>
      </c>
      <c r="H12326" s="79">
        <v>181097.43924499999</v>
      </c>
    </row>
    <row r="12327" spans="1:8" x14ac:dyDescent="0.2">
      <c r="A12327" s="6">
        <v>30103116</v>
      </c>
      <c r="B12327" s="6" t="s">
        <v>41446</v>
      </c>
      <c r="C12327" s="6" t="s">
        <v>7423</v>
      </c>
      <c r="D12327" s="6" t="s">
        <v>17997</v>
      </c>
      <c r="E12327" s="6" t="s">
        <v>15819</v>
      </c>
      <c r="F12327" s="6" t="s">
        <v>41447</v>
      </c>
      <c r="G12327" s="6" t="s">
        <v>41448</v>
      </c>
      <c r="H12327" s="79">
        <v>181097.43924499999</v>
      </c>
    </row>
    <row r="12328" spans="1:8" x14ac:dyDescent="0.2">
      <c r="A12328" s="6">
        <v>30313498</v>
      </c>
      <c r="B12328" s="6" t="s">
        <v>41449</v>
      </c>
      <c r="C12328" s="6" t="s">
        <v>8892</v>
      </c>
      <c r="D12328" s="6" t="s">
        <v>17997</v>
      </c>
      <c r="E12328" s="6" t="s">
        <v>15819</v>
      </c>
      <c r="F12328" s="6" t="s">
        <v>41450</v>
      </c>
      <c r="G12328" s="6" t="s">
        <v>41451</v>
      </c>
      <c r="H12328" s="79">
        <v>181097.43924499999</v>
      </c>
    </row>
    <row r="12329" spans="1:8" x14ac:dyDescent="0.2">
      <c r="A12329" s="6">
        <v>30121932</v>
      </c>
      <c r="B12329" s="6" t="s">
        <v>41452</v>
      </c>
      <c r="C12329" s="6" t="s">
        <v>5989</v>
      </c>
      <c r="D12329" s="6" t="s">
        <v>28070</v>
      </c>
      <c r="E12329" s="6" t="s">
        <v>5638</v>
      </c>
      <c r="F12329" s="6" t="s">
        <v>41453</v>
      </c>
      <c r="G12329" s="6" t="s">
        <v>41454</v>
      </c>
      <c r="H12329" s="79">
        <v>181097.43924499999</v>
      </c>
    </row>
    <row r="12330" spans="1:8" x14ac:dyDescent="0.2">
      <c r="A12330" s="6">
        <v>30344335</v>
      </c>
      <c r="B12330" s="6" t="s">
        <v>41455</v>
      </c>
      <c r="C12330" s="6" t="s">
        <v>5993</v>
      </c>
      <c r="D12330" s="6" t="s">
        <v>28070</v>
      </c>
      <c r="E12330" s="6" t="s">
        <v>5638</v>
      </c>
      <c r="F12330" s="6" t="s">
        <v>41456</v>
      </c>
      <c r="G12330" s="6" t="s">
        <v>41457</v>
      </c>
      <c r="H12330" s="79">
        <v>181097.43924499999</v>
      </c>
    </row>
    <row r="12331" spans="1:8" x14ac:dyDescent="0.2">
      <c r="A12331" s="6">
        <v>30029354</v>
      </c>
      <c r="B12331" s="6" t="s">
        <v>41458</v>
      </c>
      <c r="C12331" s="6" t="s">
        <v>9105</v>
      </c>
      <c r="D12331" s="6" t="s">
        <v>17993</v>
      </c>
      <c r="E12331" s="6" t="s">
        <v>15819</v>
      </c>
      <c r="F12331" s="6" t="s">
        <v>41459</v>
      </c>
      <c r="G12331" s="6" t="s">
        <v>41460</v>
      </c>
      <c r="H12331" s="79">
        <v>182821.24044299999</v>
      </c>
    </row>
    <row r="12332" spans="1:8" x14ac:dyDescent="0.2">
      <c r="A12332" s="6">
        <v>30329638</v>
      </c>
      <c r="B12332" s="6" t="s">
        <v>41461</v>
      </c>
      <c r="C12332" s="6" t="s">
        <v>9105</v>
      </c>
      <c r="D12332" s="6" t="s">
        <v>17997</v>
      </c>
      <c r="E12332" s="6" t="s">
        <v>15819</v>
      </c>
      <c r="F12332" s="6" t="s">
        <v>41462</v>
      </c>
      <c r="G12332" s="6" t="s">
        <v>41463</v>
      </c>
      <c r="H12332" s="79">
        <v>182821.24044299999</v>
      </c>
    </row>
    <row r="12333" spans="1:8" x14ac:dyDescent="0.2">
      <c r="A12333" s="6">
        <v>30025534</v>
      </c>
      <c r="B12333" s="6" t="s">
        <v>41464</v>
      </c>
      <c r="C12333" s="6" t="s">
        <v>6979</v>
      </c>
      <c r="D12333" s="6" t="s">
        <v>28070</v>
      </c>
      <c r="E12333" s="6" t="s">
        <v>5638</v>
      </c>
      <c r="F12333" s="6" t="s">
        <v>41465</v>
      </c>
      <c r="G12333" s="6" t="s">
        <v>41466</v>
      </c>
      <c r="H12333" s="79">
        <v>182821.24044299999</v>
      </c>
    </row>
    <row r="12334" spans="1:8" x14ac:dyDescent="0.2">
      <c r="A12334" s="6">
        <v>30333504</v>
      </c>
      <c r="B12334" s="6" t="s">
        <v>41467</v>
      </c>
      <c r="C12334" s="6" t="s">
        <v>6472</v>
      </c>
      <c r="D12334" s="6" t="s">
        <v>28070</v>
      </c>
      <c r="E12334" s="6" t="s">
        <v>5638</v>
      </c>
      <c r="F12334" s="6" t="s">
        <v>41468</v>
      </c>
      <c r="G12334" s="6" t="s">
        <v>41469</v>
      </c>
      <c r="H12334" s="79">
        <v>186251.25907900001</v>
      </c>
    </row>
    <row r="12335" spans="1:8" x14ac:dyDescent="0.2">
      <c r="A12335" s="6">
        <v>30237318</v>
      </c>
      <c r="B12335" s="6" t="s">
        <v>41470</v>
      </c>
      <c r="C12335" s="6" t="s">
        <v>9157</v>
      </c>
      <c r="D12335" s="6" t="s">
        <v>17997</v>
      </c>
      <c r="E12335" s="6" t="s">
        <v>15819</v>
      </c>
      <c r="F12335" s="6" t="s">
        <v>41471</v>
      </c>
      <c r="G12335" s="6" t="s">
        <v>41472</v>
      </c>
      <c r="H12335" s="79">
        <v>186781.67188000001</v>
      </c>
    </row>
    <row r="12336" spans="1:8" x14ac:dyDescent="0.2">
      <c r="A12336" s="6">
        <v>30127343</v>
      </c>
      <c r="B12336" s="6" t="s">
        <v>41473</v>
      </c>
      <c r="C12336" s="6" t="s">
        <v>7407</v>
      </c>
      <c r="D12336" s="6" t="s">
        <v>17993</v>
      </c>
      <c r="E12336" s="6" t="s">
        <v>15819</v>
      </c>
      <c r="F12336" s="6" t="s">
        <v>41474</v>
      </c>
      <c r="G12336" s="6" t="s">
        <v>41475</v>
      </c>
      <c r="H12336" s="79">
        <v>186827.663841</v>
      </c>
    </row>
    <row r="12337" spans="1:8" x14ac:dyDescent="0.2">
      <c r="A12337" s="6">
        <v>30427016</v>
      </c>
      <c r="B12337" s="6" t="s">
        <v>41476</v>
      </c>
      <c r="C12337" s="6" t="s">
        <v>7411</v>
      </c>
      <c r="D12337" s="6" t="s">
        <v>17993</v>
      </c>
      <c r="E12337" s="6" t="s">
        <v>15819</v>
      </c>
      <c r="F12337" s="6" t="s">
        <v>41477</v>
      </c>
      <c r="G12337" s="6" t="s">
        <v>41478</v>
      </c>
      <c r="H12337" s="79">
        <v>186827.663841</v>
      </c>
    </row>
    <row r="12338" spans="1:8" x14ac:dyDescent="0.2">
      <c r="A12338" s="6">
        <v>30062271</v>
      </c>
      <c r="B12338" s="6" t="s">
        <v>41479</v>
      </c>
      <c r="C12338" s="6" t="s">
        <v>7407</v>
      </c>
      <c r="D12338" s="6" t="s">
        <v>17997</v>
      </c>
      <c r="E12338" s="6" t="s">
        <v>15819</v>
      </c>
      <c r="F12338" s="6" t="s">
        <v>41480</v>
      </c>
      <c r="G12338" s="6" t="s">
        <v>41481</v>
      </c>
      <c r="H12338" s="79">
        <v>186827.663841</v>
      </c>
    </row>
    <row r="12339" spans="1:8" x14ac:dyDescent="0.2">
      <c r="A12339" s="6">
        <v>30274262</v>
      </c>
      <c r="B12339" s="6" t="s">
        <v>41482</v>
      </c>
      <c r="C12339" s="6" t="s">
        <v>7411</v>
      </c>
      <c r="D12339" s="6" t="s">
        <v>17997</v>
      </c>
      <c r="E12339" s="6" t="s">
        <v>15819</v>
      </c>
      <c r="F12339" s="6" t="s">
        <v>41483</v>
      </c>
      <c r="G12339" s="6" t="s">
        <v>41484</v>
      </c>
      <c r="H12339" s="79">
        <v>186827.663841</v>
      </c>
    </row>
    <row r="12340" spans="1:8" x14ac:dyDescent="0.2">
      <c r="A12340" s="6">
        <v>30402724</v>
      </c>
      <c r="B12340" s="6" t="s">
        <v>41485</v>
      </c>
      <c r="C12340" s="6" t="s">
        <v>5985</v>
      </c>
      <c r="D12340" s="6" t="s">
        <v>28070</v>
      </c>
      <c r="E12340" s="6" t="s">
        <v>5638</v>
      </c>
      <c r="F12340" s="6" t="s">
        <v>41486</v>
      </c>
      <c r="G12340" s="6" t="s">
        <v>41487</v>
      </c>
      <c r="H12340" s="79">
        <v>186827.663841</v>
      </c>
    </row>
    <row r="12341" spans="1:8" x14ac:dyDescent="0.2">
      <c r="A12341" s="6">
        <v>30039359</v>
      </c>
      <c r="B12341" s="6" t="s">
        <v>41488</v>
      </c>
      <c r="C12341" s="6" t="s">
        <v>9125</v>
      </c>
      <c r="D12341" s="6" t="s">
        <v>17993</v>
      </c>
      <c r="E12341" s="6" t="s">
        <v>15819</v>
      </c>
      <c r="F12341" s="6" t="s">
        <v>41489</v>
      </c>
      <c r="G12341" s="6" t="s">
        <v>41490</v>
      </c>
      <c r="H12341" s="79">
        <v>189549.03166899999</v>
      </c>
    </row>
    <row r="12342" spans="1:8" x14ac:dyDescent="0.2">
      <c r="A12342" s="6">
        <v>30033863</v>
      </c>
      <c r="B12342" s="6" t="s">
        <v>41491</v>
      </c>
      <c r="C12342" s="6" t="s">
        <v>9125</v>
      </c>
      <c r="D12342" s="6" t="s">
        <v>17997</v>
      </c>
      <c r="E12342" s="6" t="s">
        <v>15819</v>
      </c>
      <c r="F12342" s="6" t="s">
        <v>41492</v>
      </c>
      <c r="G12342" s="6" t="s">
        <v>41493</v>
      </c>
      <c r="H12342" s="79">
        <v>193661.46586699999</v>
      </c>
    </row>
    <row r="12343" spans="1:8" x14ac:dyDescent="0.2">
      <c r="A12343" s="6">
        <v>30165906</v>
      </c>
      <c r="B12343" s="6" t="s">
        <v>41494</v>
      </c>
      <c r="C12343" s="6" t="s">
        <v>6476</v>
      </c>
      <c r="D12343" s="6" t="s">
        <v>28070</v>
      </c>
      <c r="E12343" s="6" t="s">
        <v>5638</v>
      </c>
      <c r="F12343" s="6" t="s">
        <v>41495</v>
      </c>
      <c r="G12343" s="6" t="s">
        <v>41496</v>
      </c>
      <c r="H12343" s="79">
        <v>193661.46586699999</v>
      </c>
    </row>
    <row r="12344" spans="1:8" x14ac:dyDescent="0.2">
      <c r="A12344" s="6">
        <v>30239293</v>
      </c>
      <c r="B12344" s="6" t="s">
        <v>41497</v>
      </c>
      <c r="C12344" s="6" t="s">
        <v>6851</v>
      </c>
      <c r="D12344" s="6" t="s">
        <v>11449</v>
      </c>
      <c r="E12344" s="6" t="s">
        <v>5638</v>
      </c>
      <c r="F12344" s="6" t="s">
        <v>41498</v>
      </c>
      <c r="G12344" s="6" t="s">
        <v>41499</v>
      </c>
      <c r="H12344" s="79">
        <v>196039.34460800001</v>
      </c>
    </row>
    <row r="12345" spans="1:8" x14ac:dyDescent="0.2">
      <c r="A12345" s="6">
        <v>30283547</v>
      </c>
      <c r="B12345" s="6" t="s">
        <v>41500</v>
      </c>
      <c r="C12345" s="6" t="s">
        <v>6855</v>
      </c>
      <c r="D12345" s="6" t="s">
        <v>11449</v>
      </c>
      <c r="E12345" s="6" t="s">
        <v>5638</v>
      </c>
      <c r="F12345" s="6" t="s">
        <v>41501</v>
      </c>
      <c r="G12345" s="6" t="s">
        <v>41502</v>
      </c>
      <c r="H12345" s="79">
        <v>196039.34460800001</v>
      </c>
    </row>
    <row r="12346" spans="1:8" x14ac:dyDescent="0.2">
      <c r="A12346" s="6">
        <v>30271177</v>
      </c>
      <c r="B12346" s="6" t="s">
        <v>41503</v>
      </c>
      <c r="C12346" s="6" t="s">
        <v>6859</v>
      </c>
      <c r="D12346" s="6" t="s">
        <v>11449</v>
      </c>
      <c r="E12346" s="6" t="s">
        <v>5638</v>
      </c>
      <c r="F12346" s="6" t="s">
        <v>41504</v>
      </c>
      <c r="G12346" s="6" t="s">
        <v>41505</v>
      </c>
      <c r="H12346" s="79">
        <v>196039.34460800001</v>
      </c>
    </row>
    <row r="12347" spans="1:8" x14ac:dyDescent="0.2">
      <c r="A12347" s="6">
        <v>30270981</v>
      </c>
      <c r="B12347" s="6" t="s">
        <v>41506</v>
      </c>
      <c r="C12347" s="6" t="s">
        <v>6863</v>
      </c>
      <c r="D12347" s="6" t="s">
        <v>11449</v>
      </c>
      <c r="E12347" s="6" t="s">
        <v>5638</v>
      </c>
      <c r="F12347" s="6" t="s">
        <v>41507</v>
      </c>
      <c r="G12347" s="6" t="s">
        <v>41508</v>
      </c>
      <c r="H12347" s="79">
        <v>196039.34460800001</v>
      </c>
    </row>
    <row r="12348" spans="1:8" x14ac:dyDescent="0.2">
      <c r="A12348" s="6">
        <v>30285823</v>
      </c>
      <c r="B12348" s="6" t="s">
        <v>41509</v>
      </c>
      <c r="C12348" s="6" t="s">
        <v>6867</v>
      </c>
      <c r="D12348" s="6" t="s">
        <v>11449</v>
      </c>
      <c r="E12348" s="6" t="s">
        <v>5638</v>
      </c>
      <c r="F12348" s="6" t="s">
        <v>41510</v>
      </c>
      <c r="G12348" s="6" t="s">
        <v>41511</v>
      </c>
      <c r="H12348" s="79">
        <v>196039.34460800001</v>
      </c>
    </row>
    <row r="12349" spans="1:8" x14ac:dyDescent="0.2">
      <c r="A12349" s="6">
        <v>30038023</v>
      </c>
      <c r="B12349" s="6" t="s">
        <v>41512</v>
      </c>
      <c r="C12349" s="6" t="s">
        <v>7427</v>
      </c>
      <c r="D12349" s="6" t="s">
        <v>17993</v>
      </c>
      <c r="E12349" s="6" t="s">
        <v>15819</v>
      </c>
      <c r="F12349" s="6" t="s">
        <v>41513</v>
      </c>
      <c r="G12349" s="6" t="s">
        <v>41514</v>
      </c>
      <c r="H12349" s="79">
        <v>201978.46290300001</v>
      </c>
    </row>
    <row r="12350" spans="1:8" x14ac:dyDescent="0.2">
      <c r="A12350" s="6">
        <v>30310817</v>
      </c>
      <c r="B12350" s="6" t="s">
        <v>41515</v>
      </c>
      <c r="C12350" s="6" t="s">
        <v>7427</v>
      </c>
      <c r="D12350" s="6" t="s">
        <v>17997</v>
      </c>
      <c r="E12350" s="6" t="s">
        <v>15819</v>
      </c>
      <c r="F12350" s="6" t="s">
        <v>41516</v>
      </c>
      <c r="G12350" s="6" t="s">
        <v>41517</v>
      </c>
      <c r="H12350" s="79">
        <v>201978.46290300001</v>
      </c>
    </row>
    <row r="12351" spans="1:8" x14ac:dyDescent="0.2">
      <c r="A12351" s="6">
        <v>30228841</v>
      </c>
      <c r="B12351" s="6" t="s">
        <v>41518</v>
      </c>
      <c r="C12351" s="6" t="s">
        <v>6859</v>
      </c>
      <c r="D12351" s="6" t="s">
        <v>28070</v>
      </c>
      <c r="E12351" s="6" t="s">
        <v>5638</v>
      </c>
      <c r="F12351" s="6" t="s">
        <v>41519</v>
      </c>
      <c r="G12351" s="6" t="s">
        <v>41520</v>
      </c>
      <c r="H12351" s="79">
        <v>201978.46290300001</v>
      </c>
    </row>
    <row r="12352" spans="1:8" x14ac:dyDescent="0.2">
      <c r="A12352" s="6">
        <v>30287728</v>
      </c>
      <c r="B12352" s="6" t="s">
        <v>41521</v>
      </c>
      <c r="C12352" s="6" t="s">
        <v>9101</v>
      </c>
      <c r="D12352" s="6" t="s">
        <v>17993</v>
      </c>
      <c r="E12352" s="6" t="s">
        <v>15819</v>
      </c>
      <c r="F12352" s="6" t="s">
        <v>41522</v>
      </c>
      <c r="G12352" s="6" t="s">
        <v>41523</v>
      </c>
      <c r="H12352" s="79">
        <v>220179.80151300001</v>
      </c>
    </row>
    <row r="12353" spans="1:8" x14ac:dyDescent="0.2">
      <c r="A12353" s="6">
        <v>30272720</v>
      </c>
      <c r="B12353" s="6" t="s">
        <v>41524</v>
      </c>
      <c r="C12353" s="6" t="s">
        <v>9101</v>
      </c>
      <c r="D12353" s="6" t="s">
        <v>17997</v>
      </c>
      <c r="E12353" s="6" t="s">
        <v>15819</v>
      </c>
      <c r="F12353" s="6" t="s">
        <v>41525</v>
      </c>
      <c r="G12353" s="6" t="s">
        <v>41526</v>
      </c>
      <c r="H12353" s="79">
        <v>220179.80151300001</v>
      </c>
    </row>
    <row r="12354" spans="1:8" x14ac:dyDescent="0.2">
      <c r="A12354" s="6">
        <v>30249826</v>
      </c>
      <c r="B12354" s="6" t="s">
        <v>41527</v>
      </c>
      <c r="C12354" s="6" t="s">
        <v>6975</v>
      </c>
      <c r="D12354" s="6" t="s">
        <v>28070</v>
      </c>
      <c r="E12354" s="6" t="s">
        <v>5638</v>
      </c>
      <c r="F12354" s="6" t="s">
        <v>41528</v>
      </c>
      <c r="G12354" s="6" t="s">
        <v>41529</v>
      </c>
      <c r="H12354" s="79">
        <v>220179.80151300001</v>
      </c>
    </row>
    <row r="12355" spans="1:8" x14ac:dyDescent="0.2">
      <c r="A12355" s="6">
        <v>30155566</v>
      </c>
      <c r="B12355" s="6" t="s">
        <v>41530</v>
      </c>
      <c r="C12355" s="6" t="s">
        <v>9129</v>
      </c>
      <c r="D12355" s="6" t="s">
        <v>17993</v>
      </c>
      <c r="E12355" s="6" t="s">
        <v>15819</v>
      </c>
      <c r="F12355" s="6" t="s">
        <v>41531</v>
      </c>
      <c r="G12355" s="6" t="s">
        <v>41532</v>
      </c>
      <c r="H12355" s="79">
        <v>224587.41034599999</v>
      </c>
    </row>
    <row r="12356" spans="1:8" x14ac:dyDescent="0.2">
      <c r="A12356" s="6">
        <v>30067487</v>
      </c>
      <c r="B12356" s="6" t="s">
        <v>41533</v>
      </c>
      <c r="C12356" s="6" t="s">
        <v>9129</v>
      </c>
      <c r="D12356" s="6" t="s">
        <v>17997</v>
      </c>
      <c r="E12356" s="6" t="s">
        <v>15819</v>
      </c>
      <c r="F12356" s="6" t="s">
        <v>41534</v>
      </c>
      <c r="G12356" s="6" t="s">
        <v>41535</v>
      </c>
      <c r="H12356" s="79">
        <v>224587.41034599999</v>
      </c>
    </row>
    <row r="12357" spans="1:8" x14ac:dyDescent="0.2">
      <c r="A12357" s="6">
        <v>30383513</v>
      </c>
      <c r="B12357" s="6" t="s">
        <v>41536</v>
      </c>
      <c r="C12357" s="6" t="s">
        <v>6121</v>
      </c>
      <c r="D12357" s="6" t="s">
        <v>28070</v>
      </c>
      <c r="E12357" s="6" t="s">
        <v>5638</v>
      </c>
      <c r="F12357" s="6" t="s">
        <v>41537</v>
      </c>
      <c r="G12357" s="6" t="s">
        <v>41538</v>
      </c>
      <c r="H12357" s="79">
        <v>224587.41034599999</v>
      </c>
    </row>
    <row r="12358" spans="1:8" x14ac:dyDescent="0.2">
      <c r="A12358" s="6">
        <v>30012686</v>
      </c>
      <c r="B12358" s="6" t="s">
        <v>41539</v>
      </c>
      <c r="C12358" s="6" t="s">
        <v>13872</v>
      </c>
      <c r="D12358" s="6" t="s">
        <v>17997</v>
      </c>
      <c r="E12358" s="6" t="s">
        <v>15819</v>
      </c>
      <c r="F12358" s="6" t="s">
        <v>41540</v>
      </c>
      <c r="G12358" s="6" t="s">
        <v>41541</v>
      </c>
      <c r="H12358" s="79">
        <v>249317.07984200001</v>
      </c>
    </row>
    <row r="12359" spans="1:8" x14ac:dyDescent="0.2">
      <c r="A12359" s="6">
        <v>30229391</v>
      </c>
      <c r="B12359" s="6" t="s">
        <v>41542</v>
      </c>
      <c r="C12359" s="6" t="s">
        <v>6428</v>
      </c>
      <c r="D12359" s="6" t="s">
        <v>28070</v>
      </c>
      <c r="E12359" s="6" t="s">
        <v>5638</v>
      </c>
      <c r="F12359" s="6" t="s">
        <v>41543</v>
      </c>
      <c r="G12359" s="6" t="s">
        <v>41544</v>
      </c>
      <c r="H12359" s="79">
        <v>249317.07984200001</v>
      </c>
    </row>
    <row r="12360" spans="1:8" x14ac:dyDescent="0.2">
      <c r="A12360" s="6">
        <v>30162285</v>
      </c>
      <c r="B12360" s="6" t="s">
        <v>41545</v>
      </c>
      <c r="C12360" s="6" t="s">
        <v>9133</v>
      </c>
      <c r="D12360" s="6" t="s">
        <v>17993</v>
      </c>
      <c r="E12360" s="6" t="s">
        <v>15819</v>
      </c>
      <c r="F12360" s="6" t="s">
        <v>41546</v>
      </c>
      <c r="G12360" s="6" t="s">
        <v>41547</v>
      </c>
      <c r="H12360" s="79">
        <v>252376.960609</v>
      </c>
    </row>
    <row r="12361" spans="1:8" x14ac:dyDescent="0.2">
      <c r="A12361" s="6">
        <v>30086370</v>
      </c>
      <c r="B12361" s="6" t="s">
        <v>41548</v>
      </c>
      <c r="C12361" s="6" t="s">
        <v>9133</v>
      </c>
      <c r="D12361" s="6" t="s">
        <v>17997</v>
      </c>
      <c r="E12361" s="6" t="s">
        <v>15819</v>
      </c>
      <c r="F12361" s="6" t="s">
        <v>41549</v>
      </c>
      <c r="G12361" s="6" t="s">
        <v>41550</v>
      </c>
      <c r="H12361" s="79">
        <v>252376.960609</v>
      </c>
    </row>
    <row r="12362" spans="1:8" x14ac:dyDescent="0.2">
      <c r="A12362" s="6">
        <v>30229069</v>
      </c>
      <c r="B12362" s="6" t="s">
        <v>41551</v>
      </c>
      <c r="C12362" s="6" t="s">
        <v>6126</v>
      </c>
      <c r="D12362" s="6" t="s">
        <v>28070</v>
      </c>
      <c r="E12362" s="6" t="s">
        <v>5638</v>
      </c>
      <c r="F12362" s="6" t="s">
        <v>41552</v>
      </c>
      <c r="G12362" s="6" t="s">
        <v>41553</v>
      </c>
      <c r="H12362" s="79">
        <v>252376.960609</v>
      </c>
    </row>
    <row r="12363" spans="1:8" x14ac:dyDescent="0.2">
      <c r="A12363" s="6">
        <v>30337748</v>
      </c>
      <c r="B12363" s="6" t="s">
        <v>41554</v>
      </c>
      <c r="C12363" s="6" t="s">
        <v>9153</v>
      </c>
      <c r="D12363" s="6" t="s">
        <v>17993</v>
      </c>
      <c r="E12363" s="6" t="s">
        <v>15819</v>
      </c>
      <c r="F12363" s="6" t="s">
        <v>41555</v>
      </c>
      <c r="G12363" s="6" t="s">
        <v>41556</v>
      </c>
      <c r="H12363" s="79">
        <v>262277.18273300002</v>
      </c>
    </row>
    <row r="12364" spans="1:8" x14ac:dyDescent="0.2">
      <c r="A12364" s="6">
        <v>30263241</v>
      </c>
      <c r="B12364" s="6" t="s">
        <v>41557</v>
      </c>
      <c r="C12364" s="6" t="s">
        <v>9153</v>
      </c>
      <c r="D12364" s="6" t="s">
        <v>17997</v>
      </c>
      <c r="E12364" s="6" t="s">
        <v>15819</v>
      </c>
      <c r="F12364" s="6" t="s">
        <v>41558</v>
      </c>
      <c r="G12364" s="6" t="s">
        <v>41559</v>
      </c>
      <c r="H12364" s="79">
        <v>262277.18273300002</v>
      </c>
    </row>
    <row r="12365" spans="1:8" x14ac:dyDescent="0.2">
      <c r="A12365" s="6">
        <v>30281620</v>
      </c>
      <c r="B12365" s="6" t="s">
        <v>41560</v>
      </c>
      <c r="C12365" s="6" t="s">
        <v>6146</v>
      </c>
      <c r="D12365" s="6" t="s">
        <v>28070</v>
      </c>
      <c r="E12365" s="6" t="s">
        <v>5638</v>
      </c>
      <c r="F12365" s="6" t="s">
        <v>41561</v>
      </c>
      <c r="G12365" s="6" t="s">
        <v>41562</v>
      </c>
      <c r="H12365" s="79">
        <v>262277.18273300002</v>
      </c>
    </row>
    <row r="12366" spans="1:8" x14ac:dyDescent="0.2">
      <c r="A12366" s="6">
        <v>30073802</v>
      </c>
      <c r="B12366" s="6" t="s">
        <v>41563</v>
      </c>
      <c r="C12366" s="6" t="s">
        <v>9097</v>
      </c>
      <c r="D12366" s="6" t="s">
        <v>17993</v>
      </c>
      <c r="E12366" s="6" t="s">
        <v>15819</v>
      </c>
      <c r="F12366" s="6" t="s">
        <v>41564</v>
      </c>
      <c r="G12366" s="6" t="s">
        <v>41565</v>
      </c>
      <c r="H12366" s="79">
        <v>264683.45532200002</v>
      </c>
    </row>
    <row r="12367" spans="1:8" x14ac:dyDescent="0.2">
      <c r="A12367" s="6">
        <v>30091538</v>
      </c>
      <c r="B12367" s="6" t="s">
        <v>41566</v>
      </c>
      <c r="C12367" s="6" t="s">
        <v>9097</v>
      </c>
      <c r="D12367" s="6" t="s">
        <v>17997</v>
      </c>
      <c r="E12367" s="6" t="s">
        <v>15819</v>
      </c>
      <c r="F12367" s="6" t="s">
        <v>41567</v>
      </c>
      <c r="G12367" s="6" t="s">
        <v>41568</v>
      </c>
      <c r="H12367" s="79">
        <v>264683.45532200002</v>
      </c>
    </row>
    <row r="12368" spans="1:8" x14ac:dyDescent="0.2">
      <c r="A12368" s="6">
        <v>30038304</v>
      </c>
      <c r="B12368" s="6" t="s">
        <v>41569</v>
      </c>
      <c r="C12368" s="6" t="s">
        <v>9081</v>
      </c>
      <c r="D12368" s="6" t="s">
        <v>17993</v>
      </c>
      <c r="E12368" s="6" t="s">
        <v>15819</v>
      </c>
      <c r="F12368" s="6" t="s">
        <v>41570</v>
      </c>
      <c r="G12368" s="6" t="s">
        <v>41571</v>
      </c>
      <c r="H12368" s="79">
        <v>267728.816682</v>
      </c>
    </row>
    <row r="12369" spans="1:8" x14ac:dyDescent="0.2">
      <c r="A12369" s="6">
        <v>30001158</v>
      </c>
      <c r="B12369" s="6" t="s">
        <v>41572</v>
      </c>
      <c r="C12369" s="6" t="s">
        <v>9081</v>
      </c>
      <c r="D12369" s="6" t="s">
        <v>17997</v>
      </c>
      <c r="E12369" s="6" t="s">
        <v>15819</v>
      </c>
      <c r="F12369" s="6" t="s">
        <v>41573</v>
      </c>
      <c r="G12369" s="6" t="s">
        <v>41574</v>
      </c>
      <c r="H12369" s="79">
        <v>267728.816682</v>
      </c>
    </row>
    <row r="12370" spans="1:8" x14ac:dyDescent="0.2">
      <c r="A12370" s="6">
        <v>30013039</v>
      </c>
      <c r="B12370" s="6" t="s">
        <v>41575</v>
      </c>
      <c r="C12370" s="6" t="s">
        <v>7628</v>
      </c>
      <c r="D12370" s="6" t="s">
        <v>28070</v>
      </c>
      <c r="E12370" s="6" t="s">
        <v>5638</v>
      </c>
      <c r="F12370" s="6" t="s">
        <v>41576</v>
      </c>
      <c r="G12370" s="6" t="s">
        <v>41577</v>
      </c>
      <c r="H12370" s="79">
        <v>267728.816682</v>
      </c>
    </row>
    <row r="12371" spans="1:8" x14ac:dyDescent="0.2">
      <c r="A12371" s="6">
        <v>30285045</v>
      </c>
      <c r="B12371" s="6" t="s">
        <v>41578</v>
      </c>
      <c r="C12371" s="6" t="s">
        <v>9093</v>
      </c>
      <c r="D12371" s="6" t="s">
        <v>17993</v>
      </c>
      <c r="E12371" s="6" t="s">
        <v>15819</v>
      </c>
      <c r="F12371" s="6" t="s">
        <v>41579</v>
      </c>
      <c r="G12371" s="6" t="s">
        <v>41580</v>
      </c>
      <c r="H12371" s="79">
        <v>272987.50540600001</v>
      </c>
    </row>
    <row r="12372" spans="1:8" x14ac:dyDescent="0.2">
      <c r="A12372" s="6">
        <v>30272628</v>
      </c>
      <c r="B12372" s="6" t="s">
        <v>41581</v>
      </c>
      <c r="C12372" s="6" t="s">
        <v>9093</v>
      </c>
      <c r="D12372" s="6" t="s">
        <v>17997</v>
      </c>
      <c r="E12372" s="6" t="s">
        <v>15819</v>
      </c>
      <c r="F12372" s="6" t="s">
        <v>41582</v>
      </c>
      <c r="G12372" s="6" t="s">
        <v>41583</v>
      </c>
      <c r="H12372" s="79">
        <v>272987.50540600001</v>
      </c>
    </row>
    <row r="12373" spans="1:8" x14ac:dyDescent="0.2">
      <c r="A12373" s="6">
        <v>30285829</v>
      </c>
      <c r="B12373" s="6" t="s">
        <v>41584</v>
      </c>
      <c r="C12373" s="6" t="s">
        <v>7640</v>
      </c>
      <c r="D12373" s="6" t="s">
        <v>28070</v>
      </c>
      <c r="E12373" s="6" t="s">
        <v>5638</v>
      </c>
      <c r="F12373" s="6" t="s">
        <v>41585</v>
      </c>
      <c r="G12373" s="6" t="s">
        <v>41586</v>
      </c>
      <c r="H12373" s="79">
        <v>272987.50540600001</v>
      </c>
    </row>
    <row r="12374" spans="1:8" x14ac:dyDescent="0.2">
      <c r="A12374" s="6">
        <v>30076541</v>
      </c>
      <c r="B12374" s="6" t="s">
        <v>41587</v>
      </c>
      <c r="C12374" s="6" t="s">
        <v>6971</v>
      </c>
      <c r="D12374" s="6" t="s">
        <v>28070</v>
      </c>
      <c r="E12374" s="6" t="s">
        <v>5638</v>
      </c>
      <c r="F12374" s="6" t="s">
        <v>41588</v>
      </c>
      <c r="G12374" s="6" t="s">
        <v>41589</v>
      </c>
      <c r="H12374" s="79">
        <v>273874.04998299998</v>
      </c>
    </row>
    <row r="12375" spans="1:8" x14ac:dyDescent="0.2">
      <c r="A12375" s="6">
        <v>30354918</v>
      </c>
      <c r="B12375" s="6" t="s">
        <v>41590</v>
      </c>
      <c r="C12375" s="6" t="s">
        <v>9077</v>
      </c>
      <c r="D12375" s="6" t="s">
        <v>17993</v>
      </c>
      <c r="E12375" s="6" t="s">
        <v>15819</v>
      </c>
      <c r="F12375" s="6" t="s">
        <v>41591</v>
      </c>
      <c r="G12375" s="6" t="s">
        <v>41592</v>
      </c>
      <c r="H12375" s="79">
        <v>278562.88053000002</v>
      </c>
    </row>
    <row r="12376" spans="1:8" x14ac:dyDescent="0.2">
      <c r="A12376" s="6">
        <v>30272384</v>
      </c>
      <c r="B12376" s="6" t="s">
        <v>41593</v>
      </c>
      <c r="C12376" s="6" t="s">
        <v>9077</v>
      </c>
      <c r="D12376" s="6" t="s">
        <v>17997</v>
      </c>
      <c r="E12376" s="6" t="s">
        <v>15819</v>
      </c>
      <c r="F12376" s="6" t="s">
        <v>41594</v>
      </c>
      <c r="G12376" s="6" t="s">
        <v>41595</v>
      </c>
      <c r="H12376" s="79">
        <v>278562.88053000002</v>
      </c>
    </row>
    <row r="12377" spans="1:8" x14ac:dyDescent="0.2">
      <c r="A12377" s="6">
        <v>30180801</v>
      </c>
      <c r="B12377" s="6" t="s">
        <v>41596</v>
      </c>
      <c r="C12377" s="6" t="s">
        <v>7624</v>
      </c>
      <c r="D12377" s="6" t="s">
        <v>28070</v>
      </c>
      <c r="E12377" s="6" t="s">
        <v>5638</v>
      </c>
      <c r="F12377" s="6" t="s">
        <v>41597</v>
      </c>
      <c r="G12377" s="6" t="s">
        <v>41598</v>
      </c>
      <c r="H12377" s="79">
        <v>278562.88053000002</v>
      </c>
    </row>
    <row r="12378" spans="1:8" x14ac:dyDescent="0.2">
      <c r="A12378" s="6">
        <v>30278215</v>
      </c>
      <c r="B12378" s="6" t="s">
        <v>41599</v>
      </c>
      <c r="C12378" s="6" t="s">
        <v>7431</v>
      </c>
      <c r="D12378" s="6" t="s">
        <v>17993</v>
      </c>
      <c r="E12378" s="6" t="s">
        <v>15819</v>
      </c>
      <c r="F12378" s="6" t="s">
        <v>41600</v>
      </c>
      <c r="G12378" s="6" t="s">
        <v>41601</v>
      </c>
      <c r="H12378" s="79">
        <v>287629.17643300002</v>
      </c>
    </row>
    <row r="12379" spans="1:8" x14ac:dyDescent="0.2">
      <c r="A12379" s="6">
        <v>30131367</v>
      </c>
      <c r="B12379" s="6" t="s">
        <v>41602</v>
      </c>
      <c r="C12379" s="6" t="s">
        <v>7431</v>
      </c>
      <c r="D12379" s="6" t="s">
        <v>17997</v>
      </c>
      <c r="E12379" s="6" t="s">
        <v>15819</v>
      </c>
      <c r="F12379" s="6" t="s">
        <v>41603</v>
      </c>
      <c r="G12379" s="6" t="s">
        <v>41604</v>
      </c>
      <c r="H12379" s="79">
        <v>287629.17643300002</v>
      </c>
    </row>
    <row r="12380" spans="1:8" x14ac:dyDescent="0.2">
      <c r="A12380" s="6">
        <v>30006460</v>
      </c>
      <c r="B12380" s="6" t="s">
        <v>41605</v>
      </c>
      <c r="C12380" s="6" t="s">
        <v>6863</v>
      </c>
      <c r="D12380" s="6" t="s">
        <v>28070</v>
      </c>
      <c r="E12380" s="6" t="s">
        <v>5638</v>
      </c>
      <c r="F12380" s="6" t="s">
        <v>41606</v>
      </c>
      <c r="G12380" s="6" t="s">
        <v>41607</v>
      </c>
      <c r="H12380" s="79">
        <v>287629.17643300002</v>
      </c>
    </row>
    <row r="12381" spans="1:8" x14ac:dyDescent="0.2">
      <c r="A12381" s="6">
        <v>30042313</v>
      </c>
      <c r="B12381" s="6" t="s">
        <v>41608</v>
      </c>
      <c r="C12381" s="6" t="s">
        <v>9137</v>
      </c>
      <c r="D12381" s="6" t="s">
        <v>17993</v>
      </c>
      <c r="E12381" s="6" t="s">
        <v>15819</v>
      </c>
      <c r="F12381" s="6" t="s">
        <v>41609</v>
      </c>
      <c r="G12381" s="6" t="s">
        <v>41610</v>
      </c>
      <c r="H12381" s="79">
        <v>287779.806637</v>
      </c>
    </row>
    <row r="12382" spans="1:8" x14ac:dyDescent="0.2">
      <c r="A12382" s="6">
        <v>30279907</v>
      </c>
      <c r="B12382" s="6" t="s">
        <v>41611</v>
      </c>
      <c r="C12382" s="6" t="s">
        <v>9137</v>
      </c>
      <c r="D12382" s="6" t="s">
        <v>17997</v>
      </c>
      <c r="E12382" s="6" t="s">
        <v>15819</v>
      </c>
      <c r="F12382" s="6" t="s">
        <v>41612</v>
      </c>
      <c r="G12382" s="6" t="s">
        <v>41613</v>
      </c>
      <c r="H12382" s="79">
        <v>287779.806637</v>
      </c>
    </row>
    <row r="12383" spans="1:8" x14ac:dyDescent="0.2">
      <c r="A12383" s="6">
        <v>30254425</v>
      </c>
      <c r="B12383" s="6" t="s">
        <v>41614</v>
      </c>
      <c r="C12383" s="6" t="s">
        <v>6130</v>
      </c>
      <c r="D12383" s="6" t="s">
        <v>28070</v>
      </c>
      <c r="E12383" s="6" t="s">
        <v>5638</v>
      </c>
      <c r="F12383" s="6" t="s">
        <v>41615</v>
      </c>
      <c r="G12383" s="6" t="s">
        <v>41616</v>
      </c>
      <c r="H12383" s="79">
        <v>287779.806637</v>
      </c>
    </row>
    <row r="12384" spans="1:8" x14ac:dyDescent="0.2">
      <c r="A12384" s="6">
        <v>30008855</v>
      </c>
      <c r="B12384" s="6" t="s">
        <v>41617</v>
      </c>
      <c r="C12384" s="6" t="s">
        <v>9089</v>
      </c>
      <c r="D12384" s="6" t="s">
        <v>17993</v>
      </c>
      <c r="E12384" s="6" t="s">
        <v>15819</v>
      </c>
      <c r="F12384" s="6" t="s">
        <v>41618</v>
      </c>
      <c r="G12384" s="6" t="s">
        <v>41619</v>
      </c>
      <c r="H12384" s="79">
        <v>294232.30540700001</v>
      </c>
    </row>
    <row r="12385" spans="1:8" x14ac:dyDescent="0.2">
      <c r="A12385" s="6">
        <v>30020652</v>
      </c>
      <c r="B12385" s="6" t="s">
        <v>41620</v>
      </c>
      <c r="C12385" s="6" t="s">
        <v>9089</v>
      </c>
      <c r="D12385" s="6" t="s">
        <v>17997</v>
      </c>
      <c r="E12385" s="6" t="s">
        <v>15819</v>
      </c>
      <c r="F12385" s="6" t="s">
        <v>41621</v>
      </c>
      <c r="G12385" s="6" t="s">
        <v>41622</v>
      </c>
      <c r="H12385" s="79">
        <v>294232.30540700001</v>
      </c>
    </row>
    <row r="12386" spans="1:8" x14ac:dyDescent="0.2">
      <c r="A12386" s="6">
        <v>30100061</v>
      </c>
      <c r="B12386" s="6" t="s">
        <v>41623</v>
      </c>
      <c r="C12386" s="6" t="s">
        <v>7636</v>
      </c>
      <c r="D12386" s="6" t="s">
        <v>28070</v>
      </c>
      <c r="E12386" s="6" t="s">
        <v>5638</v>
      </c>
      <c r="F12386" s="6" t="s">
        <v>41624</v>
      </c>
      <c r="G12386" s="6" t="s">
        <v>41625</v>
      </c>
      <c r="H12386" s="79">
        <v>294232.30540700001</v>
      </c>
    </row>
    <row r="12387" spans="1:8" x14ac:dyDescent="0.2">
      <c r="A12387" s="6">
        <v>30396381</v>
      </c>
      <c r="B12387" s="6" t="s">
        <v>41626</v>
      </c>
      <c r="C12387" s="6" t="s">
        <v>13868</v>
      </c>
      <c r="D12387" s="6" t="s">
        <v>17993</v>
      </c>
      <c r="E12387" s="6" t="s">
        <v>15819</v>
      </c>
      <c r="F12387" s="6" t="s">
        <v>41627</v>
      </c>
      <c r="G12387" s="6" t="s">
        <v>41628</v>
      </c>
      <c r="H12387" s="79">
        <v>296782.449012</v>
      </c>
    </row>
    <row r="12388" spans="1:8" x14ac:dyDescent="0.2">
      <c r="A12388" s="6">
        <v>30321109</v>
      </c>
      <c r="B12388" s="6" t="s">
        <v>41629</v>
      </c>
      <c r="C12388" s="6" t="s">
        <v>13868</v>
      </c>
      <c r="D12388" s="6" t="s">
        <v>17997</v>
      </c>
      <c r="E12388" s="6" t="s">
        <v>15819</v>
      </c>
      <c r="F12388" s="6" t="s">
        <v>41630</v>
      </c>
      <c r="G12388" s="6" t="s">
        <v>41631</v>
      </c>
      <c r="H12388" s="79">
        <v>296782.449012</v>
      </c>
    </row>
    <row r="12389" spans="1:8" x14ac:dyDescent="0.2">
      <c r="A12389" s="6">
        <v>30078419</v>
      </c>
      <c r="B12389" s="6" t="s">
        <v>41632</v>
      </c>
      <c r="C12389" s="6" t="s">
        <v>6424</v>
      </c>
      <c r="D12389" s="6" t="s">
        <v>28070</v>
      </c>
      <c r="E12389" s="6" t="s">
        <v>5638</v>
      </c>
      <c r="F12389" s="6" t="s">
        <v>41633</v>
      </c>
      <c r="G12389" s="6" t="s">
        <v>41634</v>
      </c>
      <c r="H12389" s="79">
        <v>296782.449012</v>
      </c>
    </row>
    <row r="12390" spans="1:8" x14ac:dyDescent="0.2">
      <c r="A12390" s="6">
        <v>30223776</v>
      </c>
      <c r="B12390" s="6" t="s">
        <v>41635</v>
      </c>
      <c r="C12390" s="6" t="s">
        <v>9085</v>
      </c>
      <c r="D12390" s="6" t="s">
        <v>17993</v>
      </c>
      <c r="E12390" s="6" t="s">
        <v>15819</v>
      </c>
      <c r="F12390" s="6" t="s">
        <v>41636</v>
      </c>
      <c r="G12390" s="6" t="s">
        <v>41637</v>
      </c>
      <c r="H12390" s="79">
        <v>300248.40740999999</v>
      </c>
    </row>
    <row r="12391" spans="1:8" x14ac:dyDescent="0.2">
      <c r="A12391" s="6">
        <v>30256065</v>
      </c>
      <c r="B12391" s="6" t="s">
        <v>41638</v>
      </c>
      <c r="C12391" s="6" t="s">
        <v>9085</v>
      </c>
      <c r="D12391" s="6" t="s">
        <v>17997</v>
      </c>
      <c r="E12391" s="6" t="s">
        <v>15819</v>
      </c>
      <c r="F12391" s="6" t="s">
        <v>41639</v>
      </c>
      <c r="G12391" s="6" t="s">
        <v>41640</v>
      </c>
      <c r="H12391" s="79">
        <v>300248.40740999999</v>
      </c>
    </row>
    <row r="12392" spans="1:8" x14ac:dyDescent="0.2">
      <c r="A12392" s="6">
        <v>30233497</v>
      </c>
      <c r="B12392" s="6" t="s">
        <v>41641</v>
      </c>
      <c r="C12392" s="6" t="s">
        <v>7632</v>
      </c>
      <c r="D12392" s="6" t="s">
        <v>28070</v>
      </c>
      <c r="E12392" s="6" t="s">
        <v>5638</v>
      </c>
      <c r="F12392" s="6" t="s">
        <v>41642</v>
      </c>
      <c r="G12392" s="6" t="s">
        <v>41643</v>
      </c>
      <c r="H12392" s="79">
        <v>300248.40740999999</v>
      </c>
    </row>
    <row r="12393" spans="1:8" x14ac:dyDescent="0.2">
      <c r="A12393" s="6">
        <v>30031856</v>
      </c>
      <c r="B12393" s="6" t="s">
        <v>41644</v>
      </c>
      <c r="C12393" s="6" t="s">
        <v>9141</v>
      </c>
      <c r="D12393" s="6" t="s">
        <v>17993</v>
      </c>
      <c r="E12393" s="6" t="s">
        <v>15819</v>
      </c>
      <c r="F12393" s="6" t="s">
        <v>41645</v>
      </c>
      <c r="G12393" s="6" t="s">
        <v>41646</v>
      </c>
      <c r="H12393" s="79">
        <v>300731.66654399998</v>
      </c>
    </row>
    <row r="12394" spans="1:8" x14ac:dyDescent="0.2">
      <c r="A12394" s="6">
        <v>30332254</v>
      </c>
      <c r="B12394" s="6" t="s">
        <v>41647</v>
      </c>
      <c r="C12394" s="6" t="s">
        <v>9141</v>
      </c>
      <c r="D12394" s="6" t="s">
        <v>17997</v>
      </c>
      <c r="E12394" s="6" t="s">
        <v>15819</v>
      </c>
      <c r="F12394" s="6" t="s">
        <v>41648</v>
      </c>
      <c r="G12394" s="6" t="s">
        <v>41649</v>
      </c>
      <c r="H12394" s="79">
        <v>300731.66654399998</v>
      </c>
    </row>
    <row r="12395" spans="1:8" x14ac:dyDescent="0.2">
      <c r="A12395" s="6">
        <v>30037407</v>
      </c>
      <c r="B12395" s="6" t="s">
        <v>41650</v>
      </c>
      <c r="C12395" s="6" t="s">
        <v>6134</v>
      </c>
      <c r="D12395" s="6" t="s">
        <v>28070</v>
      </c>
      <c r="E12395" s="6" t="s">
        <v>5638</v>
      </c>
      <c r="F12395" s="6" t="s">
        <v>41651</v>
      </c>
      <c r="G12395" s="6" t="s">
        <v>41652</v>
      </c>
      <c r="H12395" s="79">
        <v>300731.66654399998</v>
      </c>
    </row>
    <row r="12396" spans="1:8" x14ac:dyDescent="0.2">
      <c r="A12396" s="6">
        <v>30102561</v>
      </c>
      <c r="B12396" s="6" t="s">
        <v>41653</v>
      </c>
      <c r="C12396" s="6" t="s">
        <v>9149</v>
      </c>
      <c r="D12396" s="6" t="s">
        <v>17993</v>
      </c>
      <c r="E12396" s="6" t="s">
        <v>15819</v>
      </c>
      <c r="F12396" s="6" t="s">
        <v>41654</v>
      </c>
      <c r="G12396" s="6" t="s">
        <v>41655</v>
      </c>
      <c r="H12396" s="79">
        <v>302762.41072400002</v>
      </c>
    </row>
    <row r="12397" spans="1:8" x14ac:dyDescent="0.2">
      <c r="A12397" s="6">
        <v>30357531</v>
      </c>
      <c r="B12397" s="6" t="s">
        <v>41656</v>
      </c>
      <c r="C12397" s="6" t="s">
        <v>9149</v>
      </c>
      <c r="D12397" s="6" t="s">
        <v>17997</v>
      </c>
      <c r="E12397" s="6" t="s">
        <v>15819</v>
      </c>
      <c r="F12397" s="6" t="s">
        <v>41657</v>
      </c>
      <c r="G12397" s="6" t="s">
        <v>41658</v>
      </c>
      <c r="H12397" s="79">
        <v>302762.41072400002</v>
      </c>
    </row>
    <row r="12398" spans="1:8" x14ac:dyDescent="0.2">
      <c r="A12398" s="6">
        <v>30008921</v>
      </c>
      <c r="B12398" s="6" t="s">
        <v>41659</v>
      </c>
      <c r="C12398" s="6" t="s">
        <v>6142</v>
      </c>
      <c r="D12398" s="6" t="s">
        <v>28070</v>
      </c>
      <c r="E12398" s="6" t="s">
        <v>5638</v>
      </c>
      <c r="F12398" s="6" t="s">
        <v>41660</v>
      </c>
      <c r="G12398" s="6" t="s">
        <v>41661</v>
      </c>
      <c r="H12398" s="79">
        <v>302762.41072400002</v>
      </c>
    </row>
    <row r="12399" spans="1:8" x14ac:dyDescent="0.2">
      <c r="A12399" s="6">
        <v>30021605</v>
      </c>
      <c r="B12399" s="6" t="s">
        <v>41662</v>
      </c>
      <c r="C12399" s="6" t="s">
        <v>7435</v>
      </c>
      <c r="D12399" s="6" t="s">
        <v>17993</v>
      </c>
      <c r="E12399" s="6" t="s">
        <v>15819</v>
      </c>
      <c r="F12399" s="6" t="s">
        <v>41663</v>
      </c>
      <c r="G12399" s="6" t="s">
        <v>41664</v>
      </c>
      <c r="H12399" s="79">
        <v>319962.25014700001</v>
      </c>
    </row>
    <row r="12400" spans="1:8" x14ac:dyDescent="0.2">
      <c r="A12400" s="6">
        <v>30315593</v>
      </c>
      <c r="B12400" s="6" t="s">
        <v>41665</v>
      </c>
      <c r="C12400" s="6" t="s">
        <v>7435</v>
      </c>
      <c r="D12400" s="6" t="s">
        <v>17997</v>
      </c>
      <c r="E12400" s="6" t="s">
        <v>15819</v>
      </c>
      <c r="F12400" s="6" t="s">
        <v>41666</v>
      </c>
      <c r="G12400" s="6" t="s">
        <v>41667</v>
      </c>
      <c r="H12400" s="79">
        <v>319962.25014700001</v>
      </c>
    </row>
    <row r="12401" spans="1:8" x14ac:dyDescent="0.2">
      <c r="A12401" s="6">
        <v>30228528</v>
      </c>
      <c r="B12401" s="6" t="s">
        <v>41668</v>
      </c>
      <c r="C12401" s="6" t="s">
        <v>6867</v>
      </c>
      <c r="D12401" s="6" t="s">
        <v>28070</v>
      </c>
      <c r="E12401" s="6" t="s">
        <v>5638</v>
      </c>
      <c r="F12401" s="6" t="s">
        <v>41669</v>
      </c>
      <c r="G12401" s="6" t="s">
        <v>41670</v>
      </c>
      <c r="H12401" s="79">
        <v>319962.25014700001</v>
      </c>
    </row>
    <row r="12402" spans="1:8" x14ac:dyDescent="0.2">
      <c r="A12402" s="6">
        <v>30186662</v>
      </c>
      <c r="B12402" s="6" t="s">
        <v>41671</v>
      </c>
      <c r="C12402" s="6" t="s">
        <v>13872</v>
      </c>
      <c r="D12402" s="6" t="s">
        <v>17993</v>
      </c>
      <c r="E12402" s="6" t="s">
        <v>15819</v>
      </c>
      <c r="F12402" s="6" t="s">
        <v>41672</v>
      </c>
      <c r="G12402" s="6" t="s">
        <v>41673</v>
      </c>
      <c r="H12402" s="79">
        <v>320177.62451400002</v>
      </c>
    </row>
    <row r="12403" spans="1:8" x14ac:dyDescent="0.2">
      <c r="A12403" s="6">
        <v>30064539</v>
      </c>
      <c r="B12403" s="6" t="s">
        <v>41674</v>
      </c>
      <c r="C12403" s="6" t="s">
        <v>9145</v>
      </c>
      <c r="D12403" s="6" t="s">
        <v>17993</v>
      </c>
      <c r="E12403" s="6" t="s">
        <v>15819</v>
      </c>
      <c r="F12403" s="6" t="s">
        <v>41675</v>
      </c>
      <c r="G12403" s="6" t="s">
        <v>41676</v>
      </c>
      <c r="H12403" s="79">
        <v>335217.77102799999</v>
      </c>
    </row>
    <row r="12404" spans="1:8" x14ac:dyDescent="0.2">
      <c r="A12404" s="6">
        <v>30387741</v>
      </c>
      <c r="B12404" s="6" t="s">
        <v>41677</v>
      </c>
      <c r="C12404" s="6" t="s">
        <v>9145</v>
      </c>
      <c r="D12404" s="6" t="s">
        <v>17997</v>
      </c>
      <c r="E12404" s="6" t="s">
        <v>15819</v>
      </c>
      <c r="F12404" s="6" t="s">
        <v>41678</v>
      </c>
      <c r="G12404" s="6" t="s">
        <v>41679</v>
      </c>
      <c r="H12404" s="79">
        <v>335217.77102799999</v>
      </c>
    </row>
    <row r="12405" spans="1:8" x14ac:dyDescent="0.2">
      <c r="A12405" s="6">
        <v>30395874</v>
      </c>
      <c r="B12405" s="6" t="s">
        <v>41680</v>
      </c>
      <c r="C12405" s="6" t="s">
        <v>9069</v>
      </c>
      <c r="D12405" s="6" t="s">
        <v>17993</v>
      </c>
      <c r="E12405" s="6" t="s">
        <v>15819</v>
      </c>
      <c r="F12405" s="6" t="s">
        <v>41681</v>
      </c>
      <c r="G12405" s="6" t="s">
        <v>41682</v>
      </c>
      <c r="H12405" s="79">
        <v>337069.46516600001</v>
      </c>
    </row>
    <row r="12406" spans="1:8" x14ac:dyDescent="0.2">
      <c r="A12406" s="6">
        <v>30198508</v>
      </c>
      <c r="B12406" s="6" t="s">
        <v>41683</v>
      </c>
      <c r="C12406" s="6" t="s">
        <v>9073</v>
      </c>
      <c r="D12406" s="6" t="s">
        <v>17993</v>
      </c>
      <c r="E12406" s="6" t="s">
        <v>15819</v>
      </c>
      <c r="F12406" s="6" t="s">
        <v>41684</v>
      </c>
      <c r="G12406" s="6" t="s">
        <v>41685</v>
      </c>
      <c r="H12406" s="79">
        <v>337069.46516600001</v>
      </c>
    </row>
    <row r="12407" spans="1:8" x14ac:dyDescent="0.2">
      <c r="A12407" s="6">
        <v>30302274</v>
      </c>
      <c r="B12407" s="6" t="s">
        <v>41686</v>
      </c>
      <c r="C12407" s="6" t="s">
        <v>9069</v>
      </c>
      <c r="D12407" s="6" t="s">
        <v>17997</v>
      </c>
      <c r="E12407" s="6" t="s">
        <v>15819</v>
      </c>
      <c r="F12407" s="6" t="s">
        <v>41687</v>
      </c>
      <c r="G12407" s="6" t="s">
        <v>41688</v>
      </c>
      <c r="H12407" s="79">
        <v>337069.46516600001</v>
      </c>
    </row>
    <row r="12408" spans="1:8" x14ac:dyDescent="0.2">
      <c r="A12408" s="6">
        <v>30023410</v>
      </c>
      <c r="B12408" s="6" t="s">
        <v>41689</v>
      </c>
      <c r="C12408" s="6" t="s">
        <v>9073</v>
      </c>
      <c r="D12408" s="6" t="s">
        <v>17997</v>
      </c>
      <c r="E12408" s="6" t="s">
        <v>15819</v>
      </c>
      <c r="F12408" s="6" t="s">
        <v>41690</v>
      </c>
      <c r="G12408" s="6" t="s">
        <v>41691</v>
      </c>
      <c r="H12408" s="79">
        <v>337069.46516600001</v>
      </c>
    </row>
    <row r="12409" spans="1:8" x14ac:dyDescent="0.2">
      <c r="A12409" s="6">
        <v>30095344</v>
      </c>
      <c r="B12409" s="6" t="s">
        <v>41692</v>
      </c>
      <c r="C12409" s="6" t="s">
        <v>6464</v>
      </c>
      <c r="D12409" s="6" t="s">
        <v>28070</v>
      </c>
      <c r="E12409" s="6" t="s">
        <v>5638</v>
      </c>
      <c r="F12409" s="6" t="s">
        <v>41693</v>
      </c>
      <c r="G12409" s="6" t="s">
        <v>41694</v>
      </c>
      <c r="H12409" s="79">
        <v>337069.46516600001</v>
      </c>
    </row>
    <row r="12410" spans="1:8" x14ac:dyDescent="0.2">
      <c r="A12410" s="6">
        <v>30245301</v>
      </c>
      <c r="B12410" s="6" t="s">
        <v>41695</v>
      </c>
      <c r="C12410" s="6" t="s">
        <v>6138</v>
      </c>
      <c r="D12410" s="6" t="s">
        <v>28070</v>
      </c>
      <c r="E12410" s="6" t="s">
        <v>5638</v>
      </c>
      <c r="F12410" s="6" t="s">
        <v>41696</v>
      </c>
      <c r="G12410" s="6" t="s">
        <v>41697</v>
      </c>
      <c r="H12410" s="79">
        <v>338005.57624000002</v>
      </c>
    </row>
    <row r="12411" spans="1:8" x14ac:dyDescent="0.2">
      <c r="A12411" s="6">
        <v>30306461</v>
      </c>
      <c r="B12411" s="6" t="s">
        <v>41698</v>
      </c>
      <c r="C12411" s="6" t="s">
        <v>6700</v>
      </c>
      <c r="D12411" s="6" t="s">
        <v>17993</v>
      </c>
      <c r="E12411" s="6" t="s">
        <v>15819</v>
      </c>
      <c r="F12411" s="6" t="s">
        <v>41699</v>
      </c>
      <c r="G12411" s="6" t="s">
        <v>41700</v>
      </c>
      <c r="H12411" s="79">
        <v>345018.80972999998</v>
      </c>
    </row>
    <row r="12412" spans="1:8" x14ac:dyDescent="0.2">
      <c r="A12412" s="6">
        <v>30218142</v>
      </c>
      <c r="B12412" s="6" t="s">
        <v>41701</v>
      </c>
      <c r="C12412" s="6" t="s">
        <v>6700</v>
      </c>
      <c r="D12412" s="6" t="s">
        <v>17997</v>
      </c>
      <c r="E12412" s="6" t="s">
        <v>15819</v>
      </c>
      <c r="F12412" s="6" t="s">
        <v>41702</v>
      </c>
      <c r="G12412" s="6" t="s">
        <v>41703</v>
      </c>
      <c r="H12412" s="79">
        <v>345018.80972999998</v>
      </c>
    </row>
    <row r="12413" spans="1:8" x14ac:dyDescent="0.2">
      <c r="A12413" s="6">
        <v>30341463</v>
      </c>
      <c r="B12413" s="6" t="s">
        <v>41704</v>
      </c>
      <c r="C12413" s="6" t="s">
        <v>6871</v>
      </c>
      <c r="D12413" s="6" t="s">
        <v>28070</v>
      </c>
      <c r="E12413" s="6" t="s">
        <v>5638</v>
      </c>
      <c r="F12413" s="6" t="s">
        <v>41705</v>
      </c>
      <c r="G12413" s="6" t="s">
        <v>41706</v>
      </c>
      <c r="H12413" s="79">
        <v>345018.80972999998</v>
      </c>
    </row>
    <row r="12414" spans="1:8" x14ac:dyDescent="0.2">
      <c r="A12414" s="6">
        <v>30191292</v>
      </c>
      <c r="B12414" s="6" t="s">
        <v>41707</v>
      </c>
      <c r="C12414" s="6" t="s">
        <v>6875</v>
      </c>
      <c r="D12414" s="6" t="s">
        <v>28070</v>
      </c>
      <c r="E12414" s="6" t="s">
        <v>5638</v>
      </c>
      <c r="F12414" s="6" t="s">
        <v>41708</v>
      </c>
      <c r="G12414" s="6" t="s">
        <v>41709</v>
      </c>
      <c r="H12414" s="79">
        <v>360524.70138899999</v>
      </c>
    </row>
    <row r="12415" spans="1:8" x14ac:dyDescent="0.2">
      <c r="A12415" s="6">
        <v>30204515</v>
      </c>
      <c r="B12415" s="6" t="s">
        <v>41710</v>
      </c>
      <c r="C12415" s="6" t="s">
        <v>13864</v>
      </c>
      <c r="D12415" s="6" t="s">
        <v>17993</v>
      </c>
      <c r="E12415" s="6" t="s">
        <v>15819</v>
      </c>
      <c r="F12415" s="6" t="s">
        <v>41711</v>
      </c>
      <c r="G12415" s="6" t="s">
        <v>41712</v>
      </c>
      <c r="H12415" s="79">
        <v>367777.87203299999</v>
      </c>
    </row>
    <row r="12416" spans="1:8" x14ac:dyDescent="0.2">
      <c r="A12416" s="6">
        <v>30086528</v>
      </c>
      <c r="B12416" s="6" t="s">
        <v>41713</v>
      </c>
      <c r="C12416" s="6" t="s">
        <v>13864</v>
      </c>
      <c r="D12416" s="6" t="s">
        <v>17997</v>
      </c>
      <c r="E12416" s="6" t="s">
        <v>15819</v>
      </c>
      <c r="F12416" s="6" t="s">
        <v>41714</v>
      </c>
      <c r="G12416" s="6" t="s">
        <v>41715</v>
      </c>
      <c r="H12416" s="79">
        <v>367777.87203299999</v>
      </c>
    </row>
    <row r="12417" spans="1:8" x14ac:dyDescent="0.2">
      <c r="A12417" s="6">
        <v>30403523</v>
      </c>
      <c r="B12417" s="6" t="s">
        <v>41716</v>
      </c>
      <c r="C12417" s="6" t="s">
        <v>6420</v>
      </c>
      <c r="D12417" s="6" t="s">
        <v>28070</v>
      </c>
      <c r="E12417" s="6" t="s">
        <v>5638</v>
      </c>
      <c r="F12417" s="6" t="s">
        <v>41717</v>
      </c>
      <c r="G12417" s="6" t="s">
        <v>41718</v>
      </c>
      <c r="H12417" s="79">
        <v>367777.87203299999</v>
      </c>
    </row>
    <row r="12418" spans="1:8" x14ac:dyDescent="0.2">
      <c r="A12418" s="6">
        <v>30059305</v>
      </c>
      <c r="B12418" s="6" t="s">
        <v>41719</v>
      </c>
      <c r="C12418" s="6" t="s">
        <v>6704</v>
      </c>
      <c r="D12418" s="6" t="s">
        <v>17993</v>
      </c>
      <c r="E12418" s="6" t="s">
        <v>15819</v>
      </c>
      <c r="F12418" s="6" t="s">
        <v>41720</v>
      </c>
      <c r="G12418" s="6" t="s">
        <v>41721</v>
      </c>
      <c r="H12418" s="79">
        <v>375748.78643799998</v>
      </c>
    </row>
    <row r="12419" spans="1:8" x14ac:dyDescent="0.2">
      <c r="A12419" s="6">
        <v>30435421</v>
      </c>
      <c r="B12419" s="6" t="s">
        <v>41722</v>
      </c>
      <c r="C12419" s="6" t="s">
        <v>6704</v>
      </c>
      <c r="D12419" s="6" t="s">
        <v>17997</v>
      </c>
      <c r="E12419" s="6" t="s">
        <v>15819</v>
      </c>
      <c r="F12419" s="6" t="s">
        <v>41723</v>
      </c>
      <c r="G12419" s="6" t="s">
        <v>41724</v>
      </c>
      <c r="H12419" s="79">
        <v>375748.78643799998</v>
      </c>
    </row>
    <row r="12420" spans="1:8" x14ac:dyDescent="0.2">
      <c r="A12420" s="6">
        <v>30293805</v>
      </c>
      <c r="B12420" s="6" t="s">
        <v>41725</v>
      </c>
      <c r="C12420" s="6" t="s">
        <v>8197</v>
      </c>
      <c r="D12420" s="6" t="s">
        <v>28070</v>
      </c>
      <c r="E12420" s="6" t="s">
        <v>5638</v>
      </c>
      <c r="F12420" s="6" t="s">
        <v>41726</v>
      </c>
      <c r="G12420" s="6" t="s">
        <v>41727</v>
      </c>
      <c r="H12420" s="79">
        <v>384286.58327599999</v>
      </c>
    </row>
    <row r="12421" spans="1:8" x14ac:dyDescent="0.2">
      <c r="A12421" s="6">
        <v>30476976</v>
      </c>
      <c r="B12421" s="6" t="s">
        <v>41728</v>
      </c>
      <c r="C12421" s="6" t="s">
        <v>7524</v>
      </c>
      <c r="D12421" s="6" t="s">
        <v>17993</v>
      </c>
      <c r="E12421" s="6" t="s">
        <v>15819</v>
      </c>
      <c r="F12421" s="6" t="s">
        <v>41729</v>
      </c>
      <c r="G12421" s="6" t="s">
        <v>41730</v>
      </c>
      <c r="H12421" s="79">
        <v>390722.938846</v>
      </c>
    </row>
    <row r="12422" spans="1:8" x14ac:dyDescent="0.2">
      <c r="A12422" s="6">
        <v>30282930</v>
      </c>
      <c r="B12422" s="6" t="s">
        <v>41731</v>
      </c>
      <c r="C12422" s="6" t="s">
        <v>7524</v>
      </c>
      <c r="D12422" s="6" t="s">
        <v>17997</v>
      </c>
      <c r="E12422" s="6" t="s">
        <v>15819</v>
      </c>
      <c r="F12422" s="6" t="s">
        <v>41732</v>
      </c>
      <c r="G12422" s="6" t="s">
        <v>41733</v>
      </c>
      <c r="H12422" s="79">
        <v>390722.938846</v>
      </c>
    </row>
    <row r="12423" spans="1:8" x14ac:dyDescent="0.2">
      <c r="A12423" s="6">
        <v>30013346</v>
      </c>
      <c r="B12423" s="6" t="s">
        <v>41734</v>
      </c>
      <c r="C12423" s="6" t="s">
        <v>6065</v>
      </c>
      <c r="D12423" s="6" t="s">
        <v>28070</v>
      </c>
      <c r="E12423" s="6" t="s">
        <v>5638</v>
      </c>
      <c r="F12423" s="6" t="s">
        <v>41735</v>
      </c>
      <c r="G12423" s="6" t="s">
        <v>41736</v>
      </c>
      <c r="H12423" s="79">
        <v>390722.938846</v>
      </c>
    </row>
    <row r="12424" spans="1:8" x14ac:dyDescent="0.2">
      <c r="A12424" s="6">
        <v>30282534</v>
      </c>
      <c r="B12424" s="6" t="s">
        <v>41737</v>
      </c>
      <c r="C12424" s="6" t="s">
        <v>6708</v>
      </c>
      <c r="D12424" s="6" t="s">
        <v>17993</v>
      </c>
      <c r="E12424" s="6" t="s">
        <v>15819</v>
      </c>
      <c r="F12424" s="6" t="s">
        <v>41738</v>
      </c>
      <c r="G12424" s="6" t="s">
        <v>41739</v>
      </c>
      <c r="H12424" s="79">
        <v>396820.46402700001</v>
      </c>
    </row>
    <row r="12425" spans="1:8" x14ac:dyDescent="0.2">
      <c r="A12425" s="6">
        <v>30231998</v>
      </c>
      <c r="B12425" s="6" t="s">
        <v>41740</v>
      </c>
      <c r="C12425" s="6" t="s">
        <v>6708</v>
      </c>
      <c r="D12425" s="6" t="s">
        <v>17997</v>
      </c>
      <c r="E12425" s="6" t="s">
        <v>15819</v>
      </c>
      <c r="F12425" s="6" t="s">
        <v>41741</v>
      </c>
      <c r="G12425" s="6" t="s">
        <v>41742</v>
      </c>
      <c r="H12425" s="79">
        <v>396820.46402700001</v>
      </c>
    </row>
    <row r="12426" spans="1:8" x14ac:dyDescent="0.2">
      <c r="A12426" s="6">
        <v>30197042</v>
      </c>
      <c r="B12426" s="6" t="s">
        <v>41743</v>
      </c>
      <c r="C12426" s="6" t="s">
        <v>8201</v>
      </c>
      <c r="D12426" s="6" t="s">
        <v>28070</v>
      </c>
      <c r="E12426" s="6" t="s">
        <v>5638</v>
      </c>
      <c r="F12426" s="6" t="s">
        <v>41744</v>
      </c>
      <c r="G12426" s="6" t="s">
        <v>41745</v>
      </c>
      <c r="H12426" s="79">
        <v>396820.46402700001</v>
      </c>
    </row>
    <row r="12427" spans="1:8" x14ac:dyDescent="0.2">
      <c r="A12427" s="6">
        <v>30200460</v>
      </c>
      <c r="B12427" s="6" t="s">
        <v>41746</v>
      </c>
      <c r="C12427" s="6" t="s">
        <v>7520</v>
      </c>
      <c r="D12427" s="6" t="s">
        <v>17993</v>
      </c>
      <c r="E12427" s="6" t="s">
        <v>15819</v>
      </c>
      <c r="F12427" s="6" t="s">
        <v>41747</v>
      </c>
      <c r="G12427" s="6" t="s">
        <v>41748</v>
      </c>
      <c r="H12427" s="79">
        <v>403094.467512</v>
      </c>
    </row>
    <row r="12428" spans="1:8" x14ac:dyDescent="0.2">
      <c r="A12428" s="6">
        <v>30012080</v>
      </c>
      <c r="B12428" s="6" t="s">
        <v>41749</v>
      </c>
      <c r="C12428" s="6" t="s">
        <v>7520</v>
      </c>
      <c r="D12428" s="6" t="s">
        <v>17997</v>
      </c>
      <c r="E12428" s="6" t="s">
        <v>15819</v>
      </c>
      <c r="F12428" s="6" t="s">
        <v>41750</v>
      </c>
      <c r="G12428" s="6" t="s">
        <v>41751</v>
      </c>
      <c r="H12428" s="79">
        <v>403094.467512</v>
      </c>
    </row>
    <row r="12429" spans="1:8" x14ac:dyDescent="0.2">
      <c r="A12429" s="6">
        <v>30335883</v>
      </c>
      <c r="B12429" s="6" t="s">
        <v>41752</v>
      </c>
      <c r="C12429" s="6" t="s">
        <v>6061</v>
      </c>
      <c r="D12429" s="6" t="s">
        <v>28070</v>
      </c>
      <c r="E12429" s="6" t="s">
        <v>5638</v>
      </c>
      <c r="F12429" s="6" t="s">
        <v>41753</v>
      </c>
      <c r="G12429" s="6" t="s">
        <v>41754</v>
      </c>
      <c r="H12429" s="79">
        <v>403094.467512</v>
      </c>
    </row>
    <row r="12430" spans="1:8" x14ac:dyDescent="0.2">
      <c r="A12430" s="6">
        <v>30121177</v>
      </c>
      <c r="B12430" s="6" t="s">
        <v>41755</v>
      </c>
      <c r="C12430" s="6" t="s">
        <v>7492</v>
      </c>
      <c r="D12430" s="6" t="s">
        <v>17993</v>
      </c>
      <c r="E12430" s="6" t="s">
        <v>15819</v>
      </c>
      <c r="F12430" s="6" t="s">
        <v>41756</v>
      </c>
      <c r="G12430" s="6" t="s">
        <v>41757</v>
      </c>
      <c r="H12430" s="79">
        <v>407533.69150900003</v>
      </c>
    </row>
    <row r="12431" spans="1:8" x14ac:dyDescent="0.2">
      <c r="A12431" s="6">
        <v>30435269</v>
      </c>
      <c r="B12431" s="6" t="s">
        <v>41758</v>
      </c>
      <c r="C12431" s="6" t="s">
        <v>7492</v>
      </c>
      <c r="D12431" s="6" t="s">
        <v>17997</v>
      </c>
      <c r="E12431" s="6" t="s">
        <v>15819</v>
      </c>
      <c r="F12431" s="6" t="s">
        <v>41759</v>
      </c>
      <c r="G12431" s="6" t="s">
        <v>41760</v>
      </c>
      <c r="H12431" s="79">
        <v>407533.69150900003</v>
      </c>
    </row>
    <row r="12432" spans="1:8" x14ac:dyDescent="0.2">
      <c r="A12432" s="6">
        <v>30314936</v>
      </c>
      <c r="B12432" s="6" t="s">
        <v>41761</v>
      </c>
      <c r="C12432" s="6" t="s">
        <v>6037</v>
      </c>
      <c r="D12432" s="6" t="s">
        <v>28070</v>
      </c>
      <c r="E12432" s="6" t="s">
        <v>5638</v>
      </c>
      <c r="F12432" s="6" t="s">
        <v>41762</v>
      </c>
      <c r="G12432" s="6" t="s">
        <v>41763</v>
      </c>
      <c r="H12432" s="79">
        <v>407533.69150900003</v>
      </c>
    </row>
    <row r="12433" spans="1:8" x14ac:dyDescent="0.2">
      <c r="A12433" s="6">
        <v>30187476</v>
      </c>
      <c r="B12433" s="6" t="s">
        <v>41764</v>
      </c>
      <c r="C12433" s="6" t="s">
        <v>7528</v>
      </c>
      <c r="D12433" s="6" t="s">
        <v>17993</v>
      </c>
      <c r="E12433" s="6" t="s">
        <v>15819</v>
      </c>
      <c r="F12433" s="6" t="s">
        <v>41765</v>
      </c>
      <c r="G12433" s="6" t="s">
        <v>41766</v>
      </c>
      <c r="H12433" s="79">
        <v>417395.53456499998</v>
      </c>
    </row>
    <row r="12434" spans="1:8" x14ac:dyDescent="0.2">
      <c r="A12434" s="6">
        <v>30021720</v>
      </c>
      <c r="B12434" s="6" t="s">
        <v>41767</v>
      </c>
      <c r="C12434" s="6" t="s">
        <v>7528</v>
      </c>
      <c r="D12434" s="6" t="s">
        <v>17997</v>
      </c>
      <c r="E12434" s="6" t="s">
        <v>15819</v>
      </c>
      <c r="F12434" s="6" t="s">
        <v>41768</v>
      </c>
      <c r="G12434" s="6" t="s">
        <v>41769</v>
      </c>
      <c r="H12434" s="79">
        <v>417395.53456499998</v>
      </c>
    </row>
    <row r="12435" spans="1:8" x14ac:dyDescent="0.2">
      <c r="A12435" s="6">
        <v>30248530</v>
      </c>
      <c r="B12435" s="6" t="s">
        <v>41770</v>
      </c>
      <c r="C12435" s="6" t="s">
        <v>6069</v>
      </c>
      <c r="D12435" s="6" t="s">
        <v>28070</v>
      </c>
      <c r="E12435" s="6" t="s">
        <v>5638</v>
      </c>
      <c r="F12435" s="6" t="s">
        <v>41771</v>
      </c>
      <c r="G12435" s="6" t="s">
        <v>41772</v>
      </c>
      <c r="H12435" s="79">
        <v>417395.53456499998</v>
      </c>
    </row>
    <row r="12436" spans="1:8" x14ac:dyDescent="0.2">
      <c r="A12436" s="6">
        <v>30110124</v>
      </c>
      <c r="B12436" s="6" t="s">
        <v>41773</v>
      </c>
      <c r="C12436" s="6" t="s">
        <v>7484</v>
      </c>
      <c r="D12436" s="6" t="s">
        <v>17993</v>
      </c>
      <c r="E12436" s="6" t="s">
        <v>15819</v>
      </c>
      <c r="F12436" s="6" t="s">
        <v>41774</v>
      </c>
      <c r="G12436" s="6" t="s">
        <v>41775</v>
      </c>
      <c r="H12436" s="79">
        <v>425715.24760499998</v>
      </c>
    </row>
    <row r="12437" spans="1:8" x14ac:dyDescent="0.2">
      <c r="A12437" s="6">
        <v>30307469</v>
      </c>
      <c r="B12437" s="6" t="s">
        <v>41776</v>
      </c>
      <c r="C12437" s="6" t="s">
        <v>7488</v>
      </c>
      <c r="D12437" s="6" t="s">
        <v>17993</v>
      </c>
      <c r="E12437" s="6" t="s">
        <v>15819</v>
      </c>
      <c r="F12437" s="6" t="s">
        <v>41777</v>
      </c>
      <c r="G12437" s="6" t="s">
        <v>41778</v>
      </c>
      <c r="H12437" s="79">
        <v>425715.24760499998</v>
      </c>
    </row>
    <row r="12438" spans="1:8" x14ac:dyDescent="0.2">
      <c r="A12438" s="6">
        <v>30375039</v>
      </c>
      <c r="B12438" s="6" t="s">
        <v>41779</v>
      </c>
      <c r="C12438" s="6" t="s">
        <v>7484</v>
      </c>
      <c r="D12438" s="6" t="s">
        <v>17997</v>
      </c>
      <c r="E12438" s="6" t="s">
        <v>15819</v>
      </c>
      <c r="F12438" s="6" t="s">
        <v>41780</v>
      </c>
      <c r="G12438" s="6" t="s">
        <v>41781</v>
      </c>
      <c r="H12438" s="79">
        <v>425715.24760499998</v>
      </c>
    </row>
    <row r="12439" spans="1:8" x14ac:dyDescent="0.2">
      <c r="A12439" s="6">
        <v>30246005</v>
      </c>
      <c r="B12439" s="6" t="s">
        <v>41782</v>
      </c>
      <c r="C12439" s="6" t="s">
        <v>7488</v>
      </c>
      <c r="D12439" s="6" t="s">
        <v>17997</v>
      </c>
      <c r="E12439" s="6" t="s">
        <v>15819</v>
      </c>
      <c r="F12439" s="6" t="s">
        <v>41783</v>
      </c>
      <c r="G12439" s="6" t="s">
        <v>41784</v>
      </c>
      <c r="H12439" s="79">
        <v>425715.24760499998</v>
      </c>
    </row>
    <row r="12440" spans="1:8" x14ac:dyDescent="0.2">
      <c r="A12440" s="6">
        <v>30050790</v>
      </c>
      <c r="B12440" s="6" t="s">
        <v>41785</v>
      </c>
      <c r="C12440" s="6" t="s">
        <v>6029</v>
      </c>
      <c r="D12440" s="6" t="s">
        <v>28070</v>
      </c>
      <c r="E12440" s="6" t="s">
        <v>5638</v>
      </c>
      <c r="F12440" s="6" t="s">
        <v>41786</v>
      </c>
      <c r="G12440" s="6" t="s">
        <v>41787</v>
      </c>
      <c r="H12440" s="79">
        <v>425715.24760499998</v>
      </c>
    </row>
    <row r="12441" spans="1:8" x14ac:dyDescent="0.2">
      <c r="A12441" s="6">
        <v>30197204</v>
      </c>
      <c r="B12441" s="6" t="s">
        <v>41788</v>
      </c>
      <c r="C12441" s="6" t="s">
        <v>6033</v>
      </c>
      <c r="D12441" s="6" t="s">
        <v>28070</v>
      </c>
      <c r="E12441" s="6" t="s">
        <v>5638</v>
      </c>
      <c r="F12441" s="6" t="s">
        <v>41789</v>
      </c>
      <c r="G12441" s="6" t="s">
        <v>41790</v>
      </c>
      <c r="H12441" s="79">
        <v>425715.24760499998</v>
      </c>
    </row>
    <row r="12442" spans="1:8" x14ac:dyDescent="0.2">
      <c r="A12442" s="6">
        <v>30379432</v>
      </c>
      <c r="B12442" s="6" t="s">
        <v>41791</v>
      </c>
      <c r="C12442" s="6" t="s">
        <v>6712</v>
      </c>
      <c r="D12442" s="6" t="s">
        <v>17993</v>
      </c>
      <c r="E12442" s="6" t="s">
        <v>15819</v>
      </c>
      <c r="F12442" s="6" t="s">
        <v>41792</v>
      </c>
      <c r="G12442" s="6" t="s">
        <v>41793</v>
      </c>
      <c r="H12442" s="79">
        <v>428479.62981000001</v>
      </c>
    </row>
    <row r="12443" spans="1:8" x14ac:dyDescent="0.2">
      <c r="A12443" s="6">
        <v>30349905</v>
      </c>
      <c r="B12443" s="6" t="s">
        <v>41794</v>
      </c>
      <c r="C12443" s="6" t="s">
        <v>6712</v>
      </c>
      <c r="D12443" s="6" t="s">
        <v>17997</v>
      </c>
      <c r="E12443" s="6" t="s">
        <v>15819</v>
      </c>
      <c r="F12443" s="6" t="s">
        <v>41795</v>
      </c>
      <c r="G12443" s="6" t="s">
        <v>41796</v>
      </c>
      <c r="H12443" s="79">
        <v>428479.62981000001</v>
      </c>
    </row>
    <row r="12444" spans="1:8" x14ac:dyDescent="0.2">
      <c r="A12444" s="6">
        <v>30388648</v>
      </c>
      <c r="B12444" s="6" t="s">
        <v>41797</v>
      </c>
      <c r="C12444" s="6" t="s">
        <v>8205</v>
      </c>
      <c r="D12444" s="6" t="s">
        <v>28070</v>
      </c>
      <c r="E12444" s="6" t="s">
        <v>5638</v>
      </c>
      <c r="F12444" s="6" t="s">
        <v>41798</v>
      </c>
      <c r="G12444" s="6" t="s">
        <v>41799</v>
      </c>
      <c r="H12444" s="79">
        <v>428479.62981000001</v>
      </c>
    </row>
    <row r="12445" spans="1:8" x14ac:dyDescent="0.2">
      <c r="A12445" s="6">
        <v>30242472</v>
      </c>
      <c r="B12445" s="6" t="s">
        <v>41800</v>
      </c>
      <c r="C12445" s="6" t="s">
        <v>7480</v>
      </c>
      <c r="D12445" s="6" t="s">
        <v>17993</v>
      </c>
      <c r="E12445" s="6" t="s">
        <v>15819</v>
      </c>
      <c r="F12445" s="6" t="s">
        <v>41801</v>
      </c>
      <c r="G12445" s="6" t="s">
        <v>41802</v>
      </c>
      <c r="H12445" s="79">
        <v>434954.35511399998</v>
      </c>
    </row>
    <row r="12446" spans="1:8" x14ac:dyDescent="0.2">
      <c r="A12446" s="6">
        <v>30127144</v>
      </c>
      <c r="B12446" s="6" t="s">
        <v>41803</v>
      </c>
      <c r="C12446" s="6" t="s">
        <v>7480</v>
      </c>
      <c r="D12446" s="6" t="s">
        <v>17997</v>
      </c>
      <c r="E12446" s="6" t="s">
        <v>15819</v>
      </c>
      <c r="F12446" s="6" t="s">
        <v>41804</v>
      </c>
      <c r="G12446" s="6" t="s">
        <v>41805</v>
      </c>
      <c r="H12446" s="79">
        <v>434954.35511399998</v>
      </c>
    </row>
    <row r="12447" spans="1:8" x14ac:dyDescent="0.2">
      <c r="A12447" s="6">
        <v>30288467</v>
      </c>
      <c r="B12447" s="6" t="s">
        <v>41806</v>
      </c>
      <c r="C12447" s="6" t="s">
        <v>6025</v>
      </c>
      <c r="D12447" s="6" t="s">
        <v>28070</v>
      </c>
      <c r="E12447" s="6" t="s">
        <v>5638</v>
      </c>
      <c r="F12447" s="6" t="s">
        <v>41807</v>
      </c>
      <c r="G12447" s="6" t="s">
        <v>41808</v>
      </c>
      <c r="H12447" s="79">
        <v>434954.35511399998</v>
      </c>
    </row>
    <row r="12448" spans="1:8" x14ac:dyDescent="0.2">
      <c r="A12448" s="6">
        <v>30010433</v>
      </c>
      <c r="B12448" s="6" t="s">
        <v>41809</v>
      </c>
      <c r="C12448" s="6" t="s">
        <v>7476</v>
      </c>
      <c r="D12448" s="6" t="s">
        <v>17993</v>
      </c>
      <c r="E12448" s="6" t="s">
        <v>15819</v>
      </c>
      <c r="F12448" s="6" t="s">
        <v>41810</v>
      </c>
      <c r="G12448" s="6" t="s">
        <v>41811</v>
      </c>
      <c r="H12448" s="79">
        <v>440201.87922100001</v>
      </c>
    </row>
    <row r="12449" spans="1:8" x14ac:dyDescent="0.2">
      <c r="A12449" s="6">
        <v>30343771</v>
      </c>
      <c r="B12449" s="6" t="s">
        <v>41812</v>
      </c>
      <c r="C12449" s="6" t="s">
        <v>7476</v>
      </c>
      <c r="D12449" s="6" t="s">
        <v>17997</v>
      </c>
      <c r="E12449" s="6" t="s">
        <v>15819</v>
      </c>
      <c r="F12449" s="6" t="s">
        <v>41813</v>
      </c>
      <c r="G12449" s="6" t="s">
        <v>41814</v>
      </c>
      <c r="H12449" s="79">
        <v>440201.87922100001</v>
      </c>
    </row>
    <row r="12450" spans="1:8" x14ac:dyDescent="0.2">
      <c r="A12450" s="6">
        <v>30114596</v>
      </c>
      <c r="B12450" s="6" t="s">
        <v>41815</v>
      </c>
      <c r="C12450" s="6" t="s">
        <v>6021</v>
      </c>
      <c r="D12450" s="6" t="s">
        <v>28070</v>
      </c>
      <c r="E12450" s="6" t="s">
        <v>5638</v>
      </c>
      <c r="F12450" s="6" t="s">
        <v>41816</v>
      </c>
      <c r="G12450" s="6" t="s">
        <v>41817</v>
      </c>
      <c r="H12450" s="79">
        <v>440201.87922100001</v>
      </c>
    </row>
    <row r="12451" spans="1:8" x14ac:dyDescent="0.2">
      <c r="A12451" s="6">
        <v>30304041</v>
      </c>
      <c r="B12451" s="6" t="s">
        <v>41818</v>
      </c>
      <c r="C12451" s="6" t="s">
        <v>7472</v>
      </c>
      <c r="D12451" s="6" t="s">
        <v>17993</v>
      </c>
      <c r="E12451" s="6" t="s">
        <v>15819</v>
      </c>
      <c r="F12451" s="6" t="s">
        <v>41819</v>
      </c>
      <c r="G12451" s="6" t="s">
        <v>41820</v>
      </c>
      <c r="H12451" s="79">
        <v>453567.83477000002</v>
      </c>
    </row>
    <row r="12452" spans="1:8" x14ac:dyDescent="0.2">
      <c r="A12452" s="6">
        <v>30184375</v>
      </c>
      <c r="B12452" s="6" t="s">
        <v>41821</v>
      </c>
      <c r="C12452" s="6" t="s">
        <v>7472</v>
      </c>
      <c r="D12452" s="6" t="s">
        <v>17997</v>
      </c>
      <c r="E12452" s="6" t="s">
        <v>15819</v>
      </c>
      <c r="F12452" s="6" t="s">
        <v>41822</v>
      </c>
      <c r="G12452" s="6" t="s">
        <v>41823</v>
      </c>
      <c r="H12452" s="79">
        <v>453567.83477000002</v>
      </c>
    </row>
    <row r="12453" spans="1:8" x14ac:dyDescent="0.2">
      <c r="A12453" s="6">
        <v>30323281</v>
      </c>
      <c r="B12453" s="6" t="s">
        <v>41824</v>
      </c>
      <c r="C12453" s="6" t="s">
        <v>6017</v>
      </c>
      <c r="D12453" s="6" t="s">
        <v>28070</v>
      </c>
      <c r="E12453" s="6" t="s">
        <v>5638</v>
      </c>
      <c r="F12453" s="6" t="s">
        <v>41825</v>
      </c>
      <c r="G12453" s="6" t="s">
        <v>41826</v>
      </c>
      <c r="H12453" s="79">
        <v>453567.83477000002</v>
      </c>
    </row>
    <row r="12454" spans="1:8" x14ac:dyDescent="0.2">
      <c r="A12454" s="6">
        <v>30006282</v>
      </c>
      <c r="B12454" s="6" t="s">
        <v>41827</v>
      </c>
      <c r="C12454" s="6" t="s">
        <v>6716</v>
      </c>
      <c r="D12454" s="6" t="s">
        <v>17997</v>
      </c>
      <c r="E12454" s="6" t="s">
        <v>15819</v>
      </c>
      <c r="F12454" s="6" t="s">
        <v>41828</v>
      </c>
      <c r="G12454" s="6" t="s">
        <v>41829</v>
      </c>
      <c r="H12454" s="79">
        <v>454827.09553300001</v>
      </c>
    </row>
    <row r="12455" spans="1:8" x14ac:dyDescent="0.2">
      <c r="A12455" s="6">
        <v>30225389</v>
      </c>
      <c r="B12455" s="6" t="s">
        <v>41830</v>
      </c>
      <c r="C12455" s="6" t="s">
        <v>8209</v>
      </c>
      <c r="D12455" s="6" t="s">
        <v>28070</v>
      </c>
      <c r="E12455" s="6" t="s">
        <v>5638</v>
      </c>
      <c r="F12455" s="6" t="s">
        <v>41831</v>
      </c>
      <c r="G12455" s="6" t="s">
        <v>41832</v>
      </c>
      <c r="H12455" s="79">
        <v>454827.09553300001</v>
      </c>
    </row>
    <row r="12456" spans="1:8" x14ac:dyDescent="0.2">
      <c r="A12456" s="6">
        <v>30154447</v>
      </c>
      <c r="B12456" s="6" t="s">
        <v>41833</v>
      </c>
      <c r="C12456" s="6" t="s">
        <v>6716</v>
      </c>
      <c r="D12456" s="6" t="s">
        <v>17993</v>
      </c>
      <c r="E12456" s="6" t="s">
        <v>15819</v>
      </c>
      <c r="F12456" s="6" t="s">
        <v>41834</v>
      </c>
      <c r="G12456" s="6" t="s">
        <v>41835</v>
      </c>
      <c r="H12456" s="79">
        <v>460825.651067</v>
      </c>
    </row>
    <row r="12457" spans="1:8" x14ac:dyDescent="0.2">
      <c r="A12457" s="6">
        <v>30006595</v>
      </c>
      <c r="B12457" s="6" t="s">
        <v>41836</v>
      </c>
      <c r="C12457" s="6" t="s">
        <v>6740</v>
      </c>
      <c r="D12457" s="6" t="s">
        <v>17997</v>
      </c>
      <c r="E12457" s="6" t="s">
        <v>15819</v>
      </c>
      <c r="F12457" s="6" t="s">
        <v>41837</v>
      </c>
      <c r="G12457" s="6" t="s">
        <v>41838</v>
      </c>
      <c r="H12457" s="79">
        <v>464046.72046799998</v>
      </c>
    </row>
    <row r="12458" spans="1:8" x14ac:dyDescent="0.2">
      <c r="A12458" s="6">
        <v>30074988</v>
      </c>
      <c r="B12458" s="6" t="s">
        <v>41839</v>
      </c>
      <c r="C12458" s="6" t="s">
        <v>6015</v>
      </c>
      <c r="D12458" s="6" t="s">
        <v>28070</v>
      </c>
      <c r="E12458" s="6" t="s">
        <v>5638</v>
      </c>
      <c r="F12458" s="6" t="s">
        <v>41840</v>
      </c>
      <c r="G12458" s="6" t="s">
        <v>41841</v>
      </c>
      <c r="H12458" s="79">
        <v>464046.72046799998</v>
      </c>
    </row>
    <row r="12459" spans="1:8" x14ac:dyDescent="0.2">
      <c r="A12459" s="6">
        <v>30164785</v>
      </c>
      <c r="B12459" s="6" t="s">
        <v>41842</v>
      </c>
      <c r="C12459" s="6" t="s">
        <v>6740</v>
      </c>
      <c r="D12459" s="6" t="s">
        <v>17993</v>
      </c>
      <c r="E12459" s="6" t="s">
        <v>15819</v>
      </c>
      <c r="F12459" s="6" t="s">
        <v>41843</v>
      </c>
      <c r="G12459" s="6" t="s">
        <v>41844</v>
      </c>
      <c r="H12459" s="79">
        <v>466135.04458099999</v>
      </c>
    </row>
    <row r="12460" spans="1:8" x14ac:dyDescent="0.2">
      <c r="A12460" s="6">
        <v>30231444</v>
      </c>
      <c r="B12460" s="6" t="s">
        <v>41845</v>
      </c>
      <c r="C12460" s="6" t="s">
        <v>6736</v>
      </c>
      <c r="D12460" s="6" t="s">
        <v>17997</v>
      </c>
      <c r="E12460" s="6" t="s">
        <v>15819</v>
      </c>
      <c r="F12460" s="6" t="s">
        <v>41846</v>
      </c>
      <c r="G12460" s="6" t="s">
        <v>41847</v>
      </c>
      <c r="H12460" s="79">
        <v>466917.82973100001</v>
      </c>
    </row>
    <row r="12461" spans="1:8" x14ac:dyDescent="0.2">
      <c r="A12461" s="6">
        <v>30163896</v>
      </c>
      <c r="B12461" s="6" t="s">
        <v>41848</v>
      </c>
      <c r="C12461" s="6" t="s">
        <v>6014</v>
      </c>
      <c r="D12461" s="6" t="s">
        <v>28070</v>
      </c>
      <c r="E12461" s="6" t="s">
        <v>5638</v>
      </c>
      <c r="F12461" s="6" t="s">
        <v>41849</v>
      </c>
      <c r="G12461" s="6" t="s">
        <v>41850</v>
      </c>
      <c r="H12461" s="79">
        <v>466917.82973100001</v>
      </c>
    </row>
    <row r="12462" spans="1:8" x14ac:dyDescent="0.2">
      <c r="A12462" s="6">
        <v>30221901</v>
      </c>
      <c r="B12462" s="6" t="s">
        <v>41851</v>
      </c>
      <c r="C12462" s="6" t="s">
        <v>12186</v>
      </c>
      <c r="D12462" s="6" t="s">
        <v>17993</v>
      </c>
      <c r="E12462" s="6" t="s">
        <v>15819</v>
      </c>
      <c r="F12462" s="6" t="s">
        <v>41852</v>
      </c>
      <c r="G12462" s="6" t="s">
        <v>41853</v>
      </c>
      <c r="H12462" s="79">
        <v>468603.16687399999</v>
      </c>
    </row>
    <row r="12463" spans="1:8" x14ac:dyDescent="0.2">
      <c r="A12463" s="6">
        <v>30113922</v>
      </c>
      <c r="B12463" s="6" t="s">
        <v>41854</v>
      </c>
      <c r="C12463" s="6" t="s">
        <v>12186</v>
      </c>
      <c r="D12463" s="6" t="s">
        <v>17997</v>
      </c>
      <c r="E12463" s="6" t="s">
        <v>15819</v>
      </c>
      <c r="F12463" s="6" t="s">
        <v>41855</v>
      </c>
      <c r="G12463" s="6" t="s">
        <v>41856</v>
      </c>
      <c r="H12463" s="79">
        <v>468603.16687399999</v>
      </c>
    </row>
    <row r="12464" spans="1:8" x14ac:dyDescent="0.2">
      <c r="A12464" s="6">
        <v>30048946</v>
      </c>
      <c r="B12464" s="6" t="s">
        <v>41857</v>
      </c>
      <c r="C12464" s="6" t="s">
        <v>6945</v>
      </c>
      <c r="D12464" s="6" t="s">
        <v>28070</v>
      </c>
      <c r="E12464" s="6" t="s">
        <v>5638</v>
      </c>
      <c r="F12464" s="6" t="s">
        <v>41858</v>
      </c>
      <c r="G12464" s="6" t="s">
        <v>41859</v>
      </c>
      <c r="H12464" s="79">
        <v>468603.16687399999</v>
      </c>
    </row>
    <row r="12465" spans="1:8" x14ac:dyDescent="0.2">
      <c r="A12465" s="6">
        <v>30427306</v>
      </c>
      <c r="B12465" s="6" t="s">
        <v>41860</v>
      </c>
      <c r="C12465" s="6" t="s">
        <v>7532</v>
      </c>
      <c r="D12465" s="6" t="s">
        <v>17993</v>
      </c>
      <c r="E12465" s="6" t="s">
        <v>15819</v>
      </c>
      <c r="F12465" s="6" t="s">
        <v>41861</v>
      </c>
      <c r="G12465" s="6" t="s">
        <v>41862</v>
      </c>
      <c r="H12465" s="79">
        <v>471475.54418899998</v>
      </c>
    </row>
    <row r="12466" spans="1:8" x14ac:dyDescent="0.2">
      <c r="A12466" s="6">
        <v>30178908</v>
      </c>
      <c r="B12466" s="6" t="s">
        <v>41863</v>
      </c>
      <c r="C12466" s="6" t="s">
        <v>7532</v>
      </c>
      <c r="D12466" s="6" t="s">
        <v>17997</v>
      </c>
      <c r="E12466" s="6" t="s">
        <v>15819</v>
      </c>
      <c r="F12466" s="6" t="s">
        <v>41864</v>
      </c>
      <c r="G12466" s="6" t="s">
        <v>41865</v>
      </c>
      <c r="H12466" s="79">
        <v>471475.54418899998</v>
      </c>
    </row>
    <row r="12467" spans="1:8" x14ac:dyDescent="0.2">
      <c r="A12467" s="6">
        <v>30090055</v>
      </c>
      <c r="B12467" s="6" t="s">
        <v>41866</v>
      </c>
      <c r="C12467" s="6" t="s">
        <v>6073</v>
      </c>
      <c r="D12467" s="6" t="s">
        <v>28070</v>
      </c>
      <c r="E12467" s="6" t="s">
        <v>5638</v>
      </c>
      <c r="F12467" s="6" t="s">
        <v>41867</v>
      </c>
      <c r="G12467" s="6" t="s">
        <v>41868</v>
      </c>
      <c r="H12467" s="79">
        <v>471475.54418899998</v>
      </c>
    </row>
    <row r="12468" spans="1:8" x14ac:dyDescent="0.2">
      <c r="A12468" s="6">
        <v>30322788</v>
      </c>
      <c r="B12468" s="6" t="s">
        <v>41869</v>
      </c>
      <c r="C12468" s="6" t="s">
        <v>7516</v>
      </c>
      <c r="D12468" s="6" t="s">
        <v>17993</v>
      </c>
      <c r="E12468" s="6" t="s">
        <v>15819</v>
      </c>
      <c r="F12468" s="6" t="s">
        <v>41870</v>
      </c>
      <c r="G12468" s="6" t="s">
        <v>41871</v>
      </c>
      <c r="H12468" s="79">
        <v>471491.35818600003</v>
      </c>
    </row>
    <row r="12469" spans="1:8" x14ac:dyDescent="0.2">
      <c r="A12469" s="6">
        <v>30213606</v>
      </c>
      <c r="B12469" s="6" t="s">
        <v>41872</v>
      </c>
      <c r="C12469" s="6" t="s">
        <v>7516</v>
      </c>
      <c r="D12469" s="6" t="s">
        <v>17997</v>
      </c>
      <c r="E12469" s="6" t="s">
        <v>15819</v>
      </c>
      <c r="F12469" s="6" t="s">
        <v>41873</v>
      </c>
      <c r="G12469" s="6" t="s">
        <v>41874</v>
      </c>
      <c r="H12469" s="79">
        <v>471491.35818600003</v>
      </c>
    </row>
    <row r="12470" spans="1:8" x14ac:dyDescent="0.2">
      <c r="A12470" s="6">
        <v>30125674</v>
      </c>
      <c r="B12470" s="6" t="s">
        <v>41875</v>
      </c>
      <c r="C12470" s="6" t="s">
        <v>6057</v>
      </c>
      <c r="D12470" s="6" t="s">
        <v>28070</v>
      </c>
      <c r="E12470" s="6" t="s">
        <v>5638</v>
      </c>
      <c r="F12470" s="6" t="s">
        <v>41876</v>
      </c>
      <c r="G12470" s="6" t="s">
        <v>41877</v>
      </c>
      <c r="H12470" s="79">
        <v>471491.35818600003</v>
      </c>
    </row>
    <row r="12471" spans="1:8" x14ac:dyDescent="0.2">
      <c r="A12471" s="6">
        <v>30350646</v>
      </c>
      <c r="B12471" s="6" t="s">
        <v>41878</v>
      </c>
      <c r="C12471" s="6" t="s">
        <v>6736</v>
      </c>
      <c r="D12471" s="6" t="s">
        <v>17993</v>
      </c>
      <c r="E12471" s="6" t="s">
        <v>15819</v>
      </c>
      <c r="F12471" s="6" t="s">
        <v>41879</v>
      </c>
      <c r="G12471" s="6" t="s">
        <v>41880</v>
      </c>
      <c r="H12471" s="79">
        <v>473234.11287700001</v>
      </c>
    </row>
    <row r="12472" spans="1:8" x14ac:dyDescent="0.2">
      <c r="A12472" s="6">
        <v>30305689</v>
      </c>
      <c r="B12472" s="6" t="s">
        <v>41881</v>
      </c>
      <c r="C12472" s="6" t="s">
        <v>6720</v>
      </c>
      <c r="D12472" s="6" t="s">
        <v>17993</v>
      </c>
      <c r="E12472" s="6" t="s">
        <v>15819</v>
      </c>
      <c r="F12472" s="6" t="s">
        <v>41882</v>
      </c>
      <c r="G12472" s="6" t="s">
        <v>41883</v>
      </c>
      <c r="H12472" s="79">
        <v>475606.26974100003</v>
      </c>
    </row>
    <row r="12473" spans="1:8" x14ac:dyDescent="0.2">
      <c r="A12473" s="6">
        <v>30259145</v>
      </c>
      <c r="B12473" s="6" t="s">
        <v>41884</v>
      </c>
      <c r="C12473" s="6" t="s">
        <v>6720</v>
      </c>
      <c r="D12473" s="6" t="s">
        <v>17997</v>
      </c>
      <c r="E12473" s="6" t="s">
        <v>15819</v>
      </c>
      <c r="F12473" s="6" t="s">
        <v>41885</v>
      </c>
      <c r="G12473" s="6" t="s">
        <v>41886</v>
      </c>
      <c r="H12473" s="79">
        <v>475606.26974100003</v>
      </c>
    </row>
    <row r="12474" spans="1:8" x14ac:dyDescent="0.2">
      <c r="A12474" s="6">
        <v>30380889</v>
      </c>
      <c r="B12474" s="6" t="s">
        <v>41887</v>
      </c>
      <c r="C12474" s="6" t="s">
        <v>8213</v>
      </c>
      <c r="D12474" s="6" t="s">
        <v>28070</v>
      </c>
      <c r="E12474" s="6" t="s">
        <v>5638</v>
      </c>
      <c r="F12474" s="6" t="s">
        <v>41888</v>
      </c>
      <c r="G12474" s="6" t="s">
        <v>41889</v>
      </c>
      <c r="H12474" s="79">
        <v>475606.26974100003</v>
      </c>
    </row>
    <row r="12475" spans="1:8" x14ac:dyDescent="0.2">
      <c r="A12475" s="6">
        <v>30059400</v>
      </c>
      <c r="B12475" s="6" t="s">
        <v>41890</v>
      </c>
      <c r="C12475" s="6" t="s">
        <v>6724</v>
      </c>
      <c r="D12475" s="6" t="s">
        <v>17993</v>
      </c>
      <c r="E12475" s="6" t="s">
        <v>15819</v>
      </c>
      <c r="F12475" s="6" t="s">
        <v>41891</v>
      </c>
      <c r="G12475" s="6" t="s">
        <v>41892</v>
      </c>
      <c r="H12475" s="79">
        <v>478145.99147399998</v>
      </c>
    </row>
    <row r="12476" spans="1:8" x14ac:dyDescent="0.2">
      <c r="A12476" s="6">
        <v>30040925</v>
      </c>
      <c r="B12476" s="6" t="s">
        <v>41893</v>
      </c>
      <c r="C12476" s="6" t="s">
        <v>6724</v>
      </c>
      <c r="D12476" s="6" t="s">
        <v>17997</v>
      </c>
      <c r="E12476" s="6" t="s">
        <v>15819</v>
      </c>
      <c r="F12476" s="6" t="s">
        <v>41894</v>
      </c>
      <c r="G12476" s="6" t="s">
        <v>41895</v>
      </c>
      <c r="H12476" s="79">
        <v>478145.99147399998</v>
      </c>
    </row>
    <row r="12477" spans="1:8" x14ac:dyDescent="0.2">
      <c r="A12477" s="6">
        <v>30201506</v>
      </c>
      <c r="B12477" s="6" t="s">
        <v>41896</v>
      </c>
      <c r="C12477" s="6" t="s">
        <v>8217</v>
      </c>
      <c r="D12477" s="6" t="s">
        <v>28070</v>
      </c>
      <c r="E12477" s="6" t="s">
        <v>5638</v>
      </c>
      <c r="F12477" s="6" t="s">
        <v>41897</v>
      </c>
      <c r="G12477" s="6" t="s">
        <v>41898</v>
      </c>
      <c r="H12477" s="79">
        <v>478145.99147399998</v>
      </c>
    </row>
    <row r="12478" spans="1:8" x14ac:dyDescent="0.2">
      <c r="A12478" s="6">
        <v>30236217</v>
      </c>
      <c r="B12478" s="6" t="s">
        <v>41899</v>
      </c>
      <c r="C12478" s="6" t="s">
        <v>6732</v>
      </c>
      <c r="D12478" s="6" t="s">
        <v>17993</v>
      </c>
      <c r="E12478" s="6" t="s">
        <v>15819</v>
      </c>
      <c r="F12478" s="6" t="s">
        <v>41900</v>
      </c>
      <c r="G12478" s="6" t="s">
        <v>41901</v>
      </c>
      <c r="H12478" s="79">
        <v>481664.34605400002</v>
      </c>
    </row>
    <row r="12479" spans="1:8" x14ac:dyDescent="0.2">
      <c r="A12479" s="6">
        <v>30047621</v>
      </c>
      <c r="B12479" s="6" t="s">
        <v>41902</v>
      </c>
      <c r="C12479" s="6" t="s">
        <v>6732</v>
      </c>
      <c r="D12479" s="6" t="s">
        <v>17997</v>
      </c>
      <c r="E12479" s="6" t="s">
        <v>15819</v>
      </c>
      <c r="F12479" s="6" t="s">
        <v>41903</v>
      </c>
      <c r="G12479" s="6" t="s">
        <v>41904</v>
      </c>
      <c r="H12479" s="79">
        <v>481664.34605400002</v>
      </c>
    </row>
    <row r="12480" spans="1:8" x14ac:dyDescent="0.2">
      <c r="A12480" s="6">
        <v>30007380</v>
      </c>
      <c r="B12480" s="6" t="s">
        <v>41905</v>
      </c>
      <c r="C12480" s="6" t="s">
        <v>6013</v>
      </c>
      <c r="D12480" s="6" t="s">
        <v>28070</v>
      </c>
      <c r="E12480" s="6" t="s">
        <v>5638</v>
      </c>
      <c r="F12480" s="6" t="s">
        <v>41906</v>
      </c>
      <c r="G12480" s="6" t="s">
        <v>41907</v>
      </c>
      <c r="H12480" s="79">
        <v>481664.34605400002</v>
      </c>
    </row>
    <row r="12481" spans="1:8" x14ac:dyDescent="0.2">
      <c r="A12481" s="6">
        <v>30442243</v>
      </c>
      <c r="B12481" s="6" t="s">
        <v>41908</v>
      </c>
      <c r="C12481" s="6" t="s">
        <v>6728</v>
      </c>
      <c r="D12481" s="6" t="s">
        <v>17993</v>
      </c>
      <c r="E12481" s="6" t="s">
        <v>15819</v>
      </c>
      <c r="F12481" s="6" t="s">
        <v>41909</v>
      </c>
      <c r="G12481" s="6" t="s">
        <v>41910</v>
      </c>
      <c r="H12481" s="79">
        <v>488745.66293599998</v>
      </c>
    </row>
    <row r="12482" spans="1:8" x14ac:dyDescent="0.2">
      <c r="A12482" s="6">
        <v>30324322</v>
      </c>
      <c r="B12482" s="6" t="s">
        <v>41911</v>
      </c>
      <c r="C12482" s="6" t="s">
        <v>6728</v>
      </c>
      <c r="D12482" s="6" t="s">
        <v>17997</v>
      </c>
      <c r="E12482" s="6" t="s">
        <v>15819</v>
      </c>
      <c r="F12482" s="6" t="s">
        <v>41912</v>
      </c>
      <c r="G12482" s="6" t="s">
        <v>41913</v>
      </c>
      <c r="H12482" s="79">
        <v>488745.66293599998</v>
      </c>
    </row>
    <row r="12483" spans="1:8" x14ac:dyDescent="0.2">
      <c r="A12483" s="6">
        <v>30363771</v>
      </c>
      <c r="B12483" s="6" t="s">
        <v>41914</v>
      </c>
      <c r="C12483" s="6" t="s">
        <v>6009</v>
      </c>
      <c r="D12483" s="6" t="s">
        <v>28070</v>
      </c>
      <c r="E12483" s="6" t="s">
        <v>5638</v>
      </c>
      <c r="F12483" s="6" t="s">
        <v>41915</v>
      </c>
      <c r="G12483" s="6" t="s">
        <v>41916</v>
      </c>
      <c r="H12483" s="79">
        <v>488745.66293599998</v>
      </c>
    </row>
    <row r="12484" spans="1:8" x14ac:dyDescent="0.2">
      <c r="A12484" s="6">
        <v>30368255</v>
      </c>
      <c r="B12484" s="6" t="s">
        <v>41917</v>
      </c>
      <c r="C12484" s="6" t="s">
        <v>12190</v>
      </c>
      <c r="D12484" s="6" t="s">
        <v>17997</v>
      </c>
      <c r="E12484" s="6" t="s">
        <v>15819</v>
      </c>
      <c r="F12484" s="6" t="s">
        <v>41918</v>
      </c>
      <c r="G12484" s="6" t="s">
        <v>41919</v>
      </c>
      <c r="H12484" s="79">
        <v>494877.22932400001</v>
      </c>
    </row>
    <row r="12485" spans="1:8" x14ac:dyDescent="0.2">
      <c r="A12485" s="6">
        <v>30258809</v>
      </c>
      <c r="B12485" s="6" t="s">
        <v>41920</v>
      </c>
      <c r="C12485" s="6" t="s">
        <v>6949</v>
      </c>
      <c r="D12485" s="6" t="s">
        <v>28070</v>
      </c>
      <c r="E12485" s="6" t="s">
        <v>5638</v>
      </c>
      <c r="F12485" s="6" t="s">
        <v>41921</v>
      </c>
      <c r="G12485" s="6" t="s">
        <v>41922</v>
      </c>
      <c r="H12485" s="79">
        <v>494877.22932400001</v>
      </c>
    </row>
    <row r="12486" spans="1:8" x14ac:dyDescent="0.2">
      <c r="A12486" s="6">
        <v>30449132</v>
      </c>
      <c r="B12486" s="6" t="s">
        <v>41923</v>
      </c>
      <c r="C12486" s="6" t="s">
        <v>12182</v>
      </c>
      <c r="D12486" s="6" t="s">
        <v>17993</v>
      </c>
      <c r="E12486" s="6" t="s">
        <v>15819</v>
      </c>
      <c r="F12486" s="6" t="s">
        <v>41924</v>
      </c>
      <c r="G12486" s="6" t="s">
        <v>41925</v>
      </c>
      <c r="H12486" s="79">
        <v>518772.42541999999</v>
      </c>
    </row>
    <row r="12487" spans="1:8" x14ac:dyDescent="0.2">
      <c r="A12487" s="6">
        <v>30349994</v>
      </c>
      <c r="B12487" s="6" t="s">
        <v>41926</v>
      </c>
      <c r="C12487" s="6" t="s">
        <v>12182</v>
      </c>
      <c r="D12487" s="6" t="s">
        <v>17997</v>
      </c>
      <c r="E12487" s="6" t="s">
        <v>15819</v>
      </c>
      <c r="F12487" s="6" t="s">
        <v>41927</v>
      </c>
      <c r="G12487" s="6" t="s">
        <v>41928</v>
      </c>
      <c r="H12487" s="79">
        <v>518772.42541999999</v>
      </c>
    </row>
    <row r="12488" spans="1:8" x14ac:dyDescent="0.2">
      <c r="A12488" s="6">
        <v>30217175</v>
      </c>
      <c r="B12488" s="6" t="s">
        <v>41929</v>
      </c>
      <c r="C12488" s="6" t="s">
        <v>6416</v>
      </c>
      <c r="D12488" s="6" t="s">
        <v>28070</v>
      </c>
      <c r="E12488" s="6" t="s">
        <v>5638</v>
      </c>
      <c r="F12488" s="6" t="s">
        <v>41930</v>
      </c>
      <c r="G12488" s="6" t="s">
        <v>41931</v>
      </c>
      <c r="H12488" s="79">
        <v>518772.42541999999</v>
      </c>
    </row>
    <row r="12489" spans="1:8" x14ac:dyDescent="0.2">
      <c r="A12489" s="6">
        <v>30033438</v>
      </c>
      <c r="B12489" s="6" t="s">
        <v>41932</v>
      </c>
      <c r="C12489" s="6" t="s">
        <v>12190</v>
      </c>
      <c r="D12489" s="6" t="s">
        <v>17993</v>
      </c>
      <c r="E12489" s="6" t="s">
        <v>15819</v>
      </c>
      <c r="F12489" s="6" t="s">
        <v>41933</v>
      </c>
      <c r="G12489" s="6" t="s">
        <v>41934</v>
      </c>
      <c r="H12489" s="79">
        <v>542972.68751700001</v>
      </c>
    </row>
    <row r="12490" spans="1:8" x14ac:dyDescent="0.2">
      <c r="A12490" s="6">
        <v>30143202</v>
      </c>
      <c r="B12490" s="6" t="s">
        <v>41935</v>
      </c>
      <c r="C12490" s="6" t="s">
        <v>7512</v>
      </c>
      <c r="D12490" s="6" t="s">
        <v>17993</v>
      </c>
      <c r="E12490" s="6" t="s">
        <v>15819</v>
      </c>
      <c r="F12490" s="6" t="s">
        <v>41936</v>
      </c>
      <c r="G12490" s="6" t="s">
        <v>41937</v>
      </c>
      <c r="H12490" s="79">
        <v>547715.59727499995</v>
      </c>
    </row>
    <row r="12491" spans="1:8" x14ac:dyDescent="0.2">
      <c r="A12491" s="6">
        <v>30068357</v>
      </c>
      <c r="B12491" s="6" t="s">
        <v>41938</v>
      </c>
      <c r="C12491" s="6" t="s">
        <v>7903</v>
      </c>
      <c r="D12491" s="6" t="s">
        <v>17993</v>
      </c>
      <c r="E12491" s="6" t="s">
        <v>15819</v>
      </c>
      <c r="F12491" s="6" t="s">
        <v>41939</v>
      </c>
      <c r="G12491" s="6" t="s">
        <v>41940</v>
      </c>
      <c r="H12491" s="79">
        <v>554350.64359800005</v>
      </c>
    </row>
    <row r="12492" spans="1:8" x14ac:dyDescent="0.2">
      <c r="A12492" s="6">
        <v>30355411</v>
      </c>
      <c r="B12492" s="6" t="s">
        <v>41941</v>
      </c>
      <c r="C12492" s="6" t="s">
        <v>7903</v>
      </c>
      <c r="D12492" s="6" t="s">
        <v>17997</v>
      </c>
      <c r="E12492" s="6" t="s">
        <v>15819</v>
      </c>
      <c r="F12492" s="6" t="s">
        <v>41942</v>
      </c>
      <c r="G12492" s="6" t="s">
        <v>41943</v>
      </c>
      <c r="H12492" s="79">
        <v>554350.64359800005</v>
      </c>
    </row>
    <row r="12493" spans="1:8" x14ac:dyDescent="0.2">
      <c r="A12493" s="6">
        <v>30182933</v>
      </c>
      <c r="B12493" s="6" t="s">
        <v>41944</v>
      </c>
      <c r="C12493" s="6" t="s">
        <v>6077</v>
      </c>
      <c r="D12493" s="6" t="s">
        <v>28070</v>
      </c>
      <c r="E12493" s="6" t="s">
        <v>5638</v>
      </c>
      <c r="F12493" s="6" t="s">
        <v>41945</v>
      </c>
      <c r="G12493" s="6" t="s">
        <v>41946</v>
      </c>
      <c r="H12493" s="79">
        <v>554350.64359800005</v>
      </c>
    </row>
    <row r="12494" spans="1:8" x14ac:dyDescent="0.2">
      <c r="A12494" s="6">
        <v>30305232</v>
      </c>
      <c r="B12494" s="6" t="s">
        <v>41947</v>
      </c>
      <c r="C12494" s="6" t="s">
        <v>7496</v>
      </c>
      <c r="D12494" s="6" t="s">
        <v>17993</v>
      </c>
      <c r="E12494" s="6" t="s">
        <v>15819</v>
      </c>
      <c r="F12494" s="6" t="s">
        <v>41948</v>
      </c>
      <c r="G12494" s="6" t="s">
        <v>41949</v>
      </c>
      <c r="H12494" s="79">
        <v>558104.56981599994</v>
      </c>
    </row>
    <row r="12495" spans="1:8" x14ac:dyDescent="0.2">
      <c r="A12495" s="6">
        <v>30194307</v>
      </c>
      <c r="B12495" s="6" t="s">
        <v>41950</v>
      </c>
      <c r="C12495" s="6" t="s">
        <v>7496</v>
      </c>
      <c r="D12495" s="6" t="s">
        <v>17997</v>
      </c>
      <c r="E12495" s="6" t="s">
        <v>15819</v>
      </c>
      <c r="F12495" s="6" t="s">
        <v>41951</v>
      </c>
      <c r="G12495" s="6" t="s">
        <v>41952</v>
      </c>
      <c r="H12495" s="79">
        <v>558104.56981599994</v>
      </c>
    </row>
    <row r="12496" spans="1:8" x14ac:dyDescent="0.2">
      <c r="A12496" s="6">
        <v>30183028</v>
      </c>
      <c r="B12496" s="6" t="s">
        <v>41953</v>
      </c>
      <c r="C12496" s="6" t="s">
        <v>6041</v>
      </c>
      <c r="D12496" s="6" t="s">
        <v>28070</v>
      </c>
      <c r="E12496" s="6" t="s">
        <v>5638</v>
      </c>
      <c r="F12496" s="6" t="s">
        <v>41954</v>
      </c>
      <c r="G12496" s="6" t="s">
        <v>41955</v>
      </c>
      <c r="H12496" s="79">
        <v>558104.56981599994</v>
      </c>
    </row>
    <row r="12497" spans="1:8" x14ac:dyDescent="0.2">
      <c r="A12497" s="6">
        <v>30198329</v>
      </c>
      <c r="B12497" s="6" t="s">
        <v>41956</v>
      </c>
      <c r="C12497" s="6" t="s">
        <v>9005</v>
      </c>
      <c r="D12497" s="6" t="s">
        <v>17997</v>
      </c>
      <c r="E12497" s="6" t="s">
        <v>15819</v>
      </c>
      <c r="F12497" s="6" t="s">
        <v>41957</v>
      </c>
      <c r="G12497" s="6" t="s">
        <v>41958</v>
      </c>
      <c r="H12497" s="79">
        <v>594309.98835200001</v>
      </c>
    </row>
    <row r="12498" spans="1:8" x14ac:dyDescent="0.2">
      <c r="A12498" s="6">
        <v>30110097</v>
      </c>
      <c r="B12498" s="6" t="s">
        <v>41959</v>
      </c>
      <c r="C12498" s="6" t="s">
        <v>6081</v>
      </c>
      <c r="D12498" s="6" t="s">
        <v>28070</v>
      </c>
      <c r="E12498" s="6" t="s">
        <v>5638</v>
      </c>
      <c r="F12498" s="6" t="s">
        <v>41960</v>
      </c>
      <c r="G12498" s="6" t="s">
        <v>41961</v>
      </c>
      <c r="H12498" s="79">
        <v>594309.98835200001</v>
      </c>
    </row>
    <row r="12499" spans="1:8" x14ac:dyDescent="0.2">
      <c r="A12499" s="6">
        <v>30313944</v>
      </c>
      <c r="B12499" s="6" t="s">
        <v>41962</v>
      </c>
      <c r="C12499" s="6" t="s">
        <v>7508</v>
      </c>
      <c r="D12499" s="6" t="s">
        <v>17993</v>
      </c>
      <c r="E12499" s="6" t="s">
        <v>15819</v>
      </c>
      <c r="F12499" s="6" t="s">
        <v>41963</v>
      </c>
      <c r="G12499" s="6" t="s">
        <v>41964</v>
      </c>
      <c r="H12499" s="79">
        <v>596713.33835600002</v>
      </c>
    </row>
    <row r="12500" spans="1:8" x14ac:dyDescent="0.2">
      <c r="A12500" s="6">
        <v>30300050</v>
      </c>
      <c r="B12500" s="6" t="s">
        <v>41965</v>
      </c>
      <c r="C12500" s="6" t="s">
        <v>7508</v>
      </c>
      <c r="D12500" s="6" t="s">
        <v>17997</v>
      </c>
      <c r="E12500" s="6" t="s">
        <v>15819</v>
      </c>
      <c r="F12500" s="6" t="s">
        <v>41966</v>
      </c>
      <c r="G12500" s="6" t="s">
        <v>41967</v>
      </c>
      <c r="H12500" s="79">
        <v>596713.33835600002</v>
      </c>
    </row>
    <row r="12501" spans="1:8" x14ac:dyDescent="0.2">
      <c r="A12501" s="6">
        <v>30051989</v>
      </c>
      <c r="B12501" s="6" t="s">
        <v>41968</v>
      </c>
      <c r="C12501" s="6" t="s">
        <v>7512</v>
      </c>
      <c r="D12501" s="6" t="s">
        <v>17997</v>
      </c>
      <c r="E12501" s="6" t="s">
        <v>15819</v>
      </c>
      <c r="F12501" s="6" t="s">
        <v>41969</v>
      </c>
      <c r="G12501" s="6" t="s">
        <v>41970</v>
      </c>
      <c r="H12501" s="79">
        <v>596713.33835600002</v>
      </c>
    </row>
    <row r="12502" spans="1:8" x14ac:dyDescent="0.2">
      <c r="A12502" s="6">
        <v>30250949</v>
      </c>
      <c r="B12502" s="6" t="s">
        <v>41971</v>
      </c>
      <c r="C12502" s="6" t="s">
        <v>6049</v>
      </c>
      <c r="D12502" s="6" t="s">
        <v>28070</v>
      </c>
      <c r="E12502" s="6" t="s">
        <v>5638</v>
      </c>
      <c r="F12502" s="6" t="s">
        <v>41972</v>
      </c>
      <c r="G12502" s="6" t="s">
        <v>41973</v>
      </c>
      <c r="H12502" s="79">
        <v>596713.33835600002</v>
      </c>
    </row>
    <row r="12503" spans="1:8" x14ac:dyDescent="0.2">
      <c r="A12503" s="6">
        <v>30385564</v>
      </c>
      <c r="B12503" s="6" t="s">
        <v>41974</v>
      </c>
      <c r="C12503" s="6" t="s">
        <v>6053</v>
      </c>
      <c r="D12503" s="6" t="s">
        <v>28070</v>
      </c>
      <c r="E12503" s="6" t="s">
        <v>5638</v>
      </c>
      <c r="F12503" s="6" t="s">
        <v>41975</v>
      </c>
      <c r="G12503" s="6" t="s">
        <v>41976</v>
      </c>
      <c r="H12503" s="79">
        <v>596713.33835600002</v>
      </c>
    </row>
    <row r="12504" spans="1:8" x14ac:dyDescent="0.2">
      <c r="A12504" s="6">
        <v>30294259</v>
      </c>
      <c r="B12504" s="6" t="s">
        <v>41977</v>
      </c>
      <c r="C12504" s="6" t="s">
        <v>9005</v>
      </c>
      <c r="D12504" s="6" t="s">
        <v>17993</v>
      </c>
      <c r="E12504" s="6" t="s">
        <v>15819</v>
      </c>
      <c r="F12504" s="6" t="s">
        <v>41978</v>
      </c>
      <c r="G12504" s="6" t="s">
        <v>41979</v>
      </c>
      <c r="H12504" s="79">
        <v>612994.22640100005</v>
      </c>
    </row>
    <row r="12505" spans="1:8" x14ac:dyDescent="0.2">
      <c r="A12505" s="6">
        <v>30226615</v>
      </c>
      <c r="B12505" s="6" t="s">
        <v>41980</v>
      </c>
      <c r="C12505" s="6" t="s">
        <v>9013</v>
      </c>
      <c r="D12505" s="6" t="s">
        <v>17993</v>
      </c>
      <c r="E12505" s="6" t="s">
        <v>15819</v>
      </c>
      <c r="F12505" s="6" t="s">
        <v>41981</v>
      </c>
      <c r="G12505" s="6" t="s">
        <v>41982</v>
      </c>
      <c r="H12505" s="79">
        <v>619868.42045700003</v>
      </c>
    </row>
    <row r="12506" spans="1:8" x14ac:dyDescent="0.2">
      <c r="A12506" s="6">
        <v>30180102</v>
      </c>
      <c r="B12506" s="6" t="s">
        <v>41983</v>
      </c>
      <c r="C12506" s="6" t="s">
        <v>9013</v>
      </c>
      <c r="D12506" s="6" t="s">
        <v>17997</v>
      </c>
      <c r="E12506" s="6" t="s">
        <v>15819</v>
      </c>
      <c r="F12506" s="6" t="s">
        <v>41984</v>
      </c>
      <c r="G12506" s="6" t="s">
        <v>41985</v>
      </c>
      <c r="H12506" s="79">
        <v>619868.42045700003</v>
      </c>
    </row>
    <row r="12507" spans="1:8" x14ac:dyDescent="0.2">
      <c r="A12507" s="6">
        <v>30123091</v>
      </c>
      <c r="B12507" s="6" t="s">
        <v>41986</v>
      </c>
      <c r="C12507" s="6" t="s">
        <v>6089</v>
      </c>
      <c r="D12507" s="6" t="s">
        <v>28070</v>
      </c>
      <c r="E12507" s="6" t="s">
        <v>5638</v>
      </c>
      <c r="F12507" s="6" t="s">
        <v>41987</v>
      </c>
      <c r="G12507" s="6" t="s">
        <v>41988</v>
      </c>
      <c r="H12507" s="79">
        <v>619868.42045700003</v>
      </c>
    </row>
    <row r="12508" spans="1:8" x14ac:dyDescent="0.2">
      <c r="A12508" s="6">
        <v>30085107</v>
      </c>
      <c r="B12508" s="6" t="s">
        <v>41989</v>
      </c>
      <c r="C12508" s="6" t="s">
        <v>9009</v>
      </c>
      <c r="D12508" s="6" t="s">
        <v>17993</v>
      </c>
      <c r="E12508" s="6" t="s">
        <v>15819</v>
      </c>
      <c r="F12508" s="6" t="s">
        <v>41990</v>
      </c>
      <c r="G12508" s="6" t="s">
        <v>41991</v>
      </c>
      <c r="H12508" s="79">
        <v>624614.92173199996</v>
      </c>
    </row>
    <row r="12509" spans="1:8" x14ac:dyDescent="0.2">
      <c r="A12509" s="6">
        <v>30402251</v>
      </c>
      <c r="B12509" s="6" t="s">
        <v>41992</v>
      </c>
      <c r="C12509" s="6" t="s">
        <v>9009</v>
      </c>
      <c r="D12509" s="6" t="s">
        <v>17997</v>
      </c>
      <c r="E12509" s="6" t="s">
        <v>15819</v>
      </c>
      <c r="F12509" s="6" t="s">
        <v>41993</v>
      </c>
      <c r="G12509" s="6" t="s">
        <v>41994</v>
      </c>
      <c r="H12509" s="79">
        <v>624614.92173199996</v>
      </c>
    </row>
    <row r="12510" spans="1:8" x14ac:dyDescent="0.2">
      <c r="A12510" s="6">
        <v>30266359</v>
      </c>
      <c r="B12510" s="6" t="s">
        <v>41995</v>
      </c>
      <c r="C12510" s="6" t="s">
        <v>6085</v>
      </c>
      <c r="D12510" s="6" t="s">
        <v>28070</v>
      </c>
      <c r="E12510" s="6" t="s">
        <v>5638</v>
      </c>
      <c r="F12510" s="6" t="s">
        <v>41996</v>
      </c>
      <c r="G12510" s="6" t="s">
        <v>41997</v>
      </c>
      <c r="H12510" s="79">
        <v>624614.92173199996</v>
      </c>
    </row>
    <row r="12511" spans="1:8" x14ac:dyDescent="0.2">
      <c r="A12511" s="6">
        <v>30111782</v>
      </c>
      <c r="B12511" s="6" t="s">
        <v>41998</v>
      </c>
      <c r="C12511" s="6" t="s">
        <v>7500</v>
      </c>
      <c r="D12511" s="6" t="s">
        <v>17993</v>
      </c>
      <c r="E12511" s="6" t="s">
        <v>15819</v>
      </c>
      <c r="F12511" s="6" t="s">
        <v>41999</v>
      </c>
      <c r="G12511" s="6" t="s">
        <v>42000</v>
      </c>
      <c r="H12511" s="79">
        <v>633195.08102499996</v>
      </c>
    </row>
    <row r="12512" spans="1:8" x14ac:dyDescent="0.2">
      <c r="A12512" s="6">
        <v>30154263</v>
      </c>
      <c r="B12512" s="6" t="s">
        <v>42001</v>
      </c>
      <c r="C12512" s="6" t="s">
        <v>7504</v>
      </c>
      <c r="D12512" s="6" t="s">
        <v>17993</v>
      </c>
      <c r="E12512" s="6" t="s">
        <v>15819</v>
      </c>
      <c r="F12512" s="6" t="s">
        <v>42002</v>
      </c>
      <c r="G12512" s="6" t="s">
        <v>42003</v>
      </c>
      <c r="H12512" s="79">
        <v>633195.08102499996</v>
      </c>
    </row>
    <row r="12513" spans="1:8" x14ac:dyDescent="0.2">
      <c r="A12513" s="6">
        <v>30387593</v>
      </c>
      <c r="B12513" s="6" t="s">
        <v>42004</v>
      </c>
      <c r="C12513" s="6" t="s">
        <v>7500</v>
      </c>
      <c r="D12513" s="6" t="s">
        <v>17997</v>
      </c>
      <c r="E12513" s="6" t="s">
        <v>15819</v>
      </c>
      <c r="F12513" s="6" t="s">
        <v>42005</v>
      </c>
      <c r="G12513" s="6" t="s">
        <v>42006</v>
      </c>
      <c r="H12513" s="79">
        <v>633195.08102499996</v>
      </c>
    </row>
    <row r="12514" spans="1:8" x14ac:dyDescent="0.2">
      <c r="A12514" s="6">
        <v>30097377</v>
      </c>
      <c r="B12514" s="6" t="s">
        <v>42007</v>
      </c>
      <c r="C12514" s="6" t="s">
        <v>7504</v>
      </c>
      <c r="D12514" s="6" t="s">
        <v>17997</v>
      </c>
      <c r="E12514" s="6" t="s">
        <v>15819</v>
      </c>
      <c r="F12514" s="6" t="s">
        <v>42008</v>
      </c>
      <c r="G12514" s="6" t="s">
        <v>42009</v>
      </c>
      <c r="H12514" s="79">
        <v>633195.08102499996</v>
      </c>
    </row>
    <row r="12515" spans="1:8" x14ac:dyDescent="0.2">
      <c r="A12515" s="6">
        <v>30395049</v>
      </c>
      <c r="B12515" s="6" t="s">
        <v>42010</v>
      </c>
      <c r="C12515" s="6" t="s">
        <v>6045</v>
      </c>
      <c r="D12515" s="6" t="s">
        <v>28070</v>
      </c>
      <c r="E12515" s="6" t="s">
        <v>5638</v>
      </c>
      <c r="F12515" s="6" t="s">
        <v>42011</v>
      </c>
      <c r="G12515" s="6" t="s">
        <v>42012</v>
      </c>
      <c r="H12515" s="79">
        <v>633195.08102499996</v>
      </c>
    </row>
    <row r="12516" spans="1:8" x14ac:dyDescent="0.2">
      <c r="A12516" s="6">
        <v>30233157</v>
      </c>
      <c r="B12516" s="6" t="s">
        <v>42013</v>
      </c>
      <c r="C12516" s="6" t="s">
        <v>9065</v>
      </c>
      <c r="D12516" s="6" t="s">
        <v>17993</v>
      </c>
      <c r="E12516" s="6" t="s">
        <v>15819</v>
      </c>
      <c r="F12516" s="6" t="s">
        <v>42014</v>
      </c>
      <c r="G12516" s="6" t="s">
        <v>42015</v>
      </c>
      <c r="H12516" s="79">
        <v>634176.01732999994</v>
      </c>
    </row>
    <row r="12517" spans="1:8" x14ac:dyDescent="0.2">
      <c r="A12517" s="6">
        <v>30435008</v>
      </c>
      <c r="B12517" s="6" t="s">
        <v>42016</v>
      </c>
      <c r="C12517" s="6" t="s">
        <v>6460</v>
      </c>
      <c r="D12517" s="6" t="s">
        <v>28070</v>
      </c>
      <c r="E12517" s="6" t="s">
        <v>5638</v>
      </c>
      <c r="F12517" s="6" t="s">
        <v>42017</v>
      </c>
      <c r="G12517" s="6" t="s">
        <v>42018</v>
      </c>
      <c r="H12517" s="79">
        <v>634176.01732999994</v>
      </c>
    </row>
    <row r="12518" spans="1:8" x14ac:dyDescent="0.2">
      <c r="A12518" s="6">
        <v>30034732</v>
      </c>
      <c r="B12518" s="6" t="s">
        <v>42019</v>
      </c>
      <c r="C12518" s="6" t="s">
        <v>9017</v>
      </c>
      <c r="D12518" s="6" t="s">
        <v>17993</v>
      </c>
      <c r="E12518" s="6" t="s">
        <v>15819</v>
      </c>
      <c r="F12518" s="6" t="s">
        <v>42020</v>
      </c>
      <c r="G12518" s="6" t="s">
        <v>42021</v>
      </c>
      <c r="H12518" s="79">
        <v>682712.24548000004</v>
      </c>
    </row>
    <row r="12519" spans="1:8" x14ac:dyDescent="0.2">
      <c r="A12519" s="6">
        <v>30326315</v>
      </c>
      <c r="B12519" s="6" t="s">
        <v>42022</v>
      </c>
      <c r="C12519" s="6" t="s">
        <v>9017</v>
      </c>
      <c r="D12519" s="6" t="s">
        <v>17997</v>
      </c>
      <c r="E12519" s="6" t="s">
        <v>15819</v>
      </c>
      <c r="F12519" s="6" t="s">
        <v>42023</v>
      </c>
      <c r="G12519" s="6" t="s">
        <v>42024</v>
      </c>
      <c r="H12519" s="79">
        <v>682712.24548000004</v>
      </c>
    </row>
    <row r="12520" spans="1:8" x14ac:dyDescent="0.2">
      <c r="A12520" s="6">
        <v>30319174</v>
      </c>
      <c r="B12520" s="6" t="s">
        <v>42025</v>
      </c>
      <c r="C12520" s="6" t="s">
        <v>6093</v>
      </c>
      <c r="D12520" s="6" t="s">
        <v>28070</v>
      </c>
      <c r="E12520" s="6" t="s">
        <v>5638</v>
      </c>
      <c r="F12520" s="6" t="s">
        <v>42026</v>
      </c>
      <c r="G12520" s="6" t="s">
        <v>42027</v>
      </c>
      <c r="H12520" s="79">
        <v>682712.24548000004</v>
      </c>
    </row>
    <row r="12521" spans="1:8" x14ac:dyDescent="0.2">
      <c r="A12521" s="6">
        <v>30174962</v>
      </c>
      <c r="B12521" s="6" t="s">
        <v>42028</v>
      </c>
      <c r="C12521" s="6" t="s">
        <v>9057</v>
      </c>
      <c r="D12521" s="6" t="s">
        <v>17993</v>
      </c>
      <c r="E12521" s="6" t="s">
        <v>15819</v>
      </c>
      <c r="F12521" s="6" t="s">
        <v>42029</v>
      </c>
      <c r="G12521" s="6" t="s">
        <v>42030</v>
      </c>
      <c r="H12521" s="79">
        <v>690768.11208600004</v>
      </c>
    </row>
    <row r="12522" spans="1:8" x14ac:dyDescent="0.2">
      <c r="A12522" s="6">
        <v>30326360</v>
      </c>
      <c r="B12522" s="6" t="s">
        <v>42031</v>
      </c>
      <c r="C12522" s="6" t="s">
        <v>9061</v>
      </c>
      <c r="D12522" s="6" t="s">
        <v>17993</v>
      </c>
      <c r="E12522" s="6" t="s">
        <v>15819</v>
      </c>
      <c r="F12522" s="6" t="s">
        <v>42032</v>
      </c>
      <c r="G12522" s="6" t="s">
        <v>42033</v>
      </c>
      <c r="H12522" s="79">
        <v>690768.11208600004</v>
      </c>
    </row>
    <row r="12523" spans="1:8" x14ac:dyDescent="0.2">
      <c r="A12523" s="6">
        <v>30207607</v>
      </c>
      <c r="B12523" s="6" t="s">
        <v>42034</v>
      </c>
      <c r="C12523" s="6" t="s">
        <v>9061</v>
      </c>
      <c r="D12523" s="6" t="s">
        <v>17997</v>
      </c>
      <c r="E12523" s="6" t="s">
        <v>15819</v>
      </c>
      <c r="F12523" s="6" t="s">
        <v>42035</v>
      </c>
      <c r="G12523" s="6" t="s">
        <v>42036</v>
      </c>
      <c r="H12523" s="79">
        <v>690768.11208600004</v>
      </c>
    </row>
    <row r="12524" spans="1:8" x14ac:dyDescent="0.2">
      <c r="A12524" s="6">
        <v>30125668</v>
      </c>
      <c r="B12524" s="6" t="s">
        <v>42037</v>
      </c>
      <c r="C12524" s="6" t="s">
        <v>6456</v>
      </c>
      <c r="D12524" s="6" t="s">
        <v>28070</v>
      </c>
      <c r="E12524" s="6" t="s">
        <v>5638</v>
      </c>
      <c r="F12524" s="6" t="s">
        <v>42038</v>
      </c>
      <c r="G12524" s="6" t="s">
        <v>42039</v>
      </c>
      <c r="H12524" s="79">
        <v>690768.11208600004</v>
      </c>
    </row>
    <row r="12525" spans="1:8" x14ac:dyDescent="0.2">
      <c r="A12525" s="6">
        <v>30268021</v>
      </c>
      <c r="B12525" s="6" t="s">
        <v>42040</v>
      </c>
      <c r="C12525" s="6" t="s">
        <v>12194</v>
      </c>
      <c r="D12525" s="6" t="s">
        <v>17993</v>
      </c>
      <c r="E12525" s="6" t="s">
        <v>15819</v>
      </c>
      <c r="F12525" s="6" t="s">
        <v>42041</v>
      </c>
      <c r="G12525" s="6" t="s">
        <v>42042</v>
      </c>
      <c r="H12525" s="79">
        <v>694854.64197</v>
      </c>
    </row>
    <row r="12526" spans="1:8" x14ac:dyDescent="0.2">
      <c r="A12526" s="6">
        <v>30173074</v>
      </c>
      <c r="B12526" s="6" t="s">
        <v>42043</v>
      </c>
      <c r="C12526" s="6" t="s">
        <v>12194</v>
      </c>
      <c r="D12526" s="6" t="s">
        <v>17997</v>
      </c>
      <c r="E12526" s="6" t="s">
        <v>15819</v>
      </c>
      <c r="F12526" s="6" t="s">
        <v>42044</v>
      </c>
      <c r="G12526" s="6" t="s">
        <v>42045</v>
      </c>
      <c r="H12526" s="79">
        <v>694854.64197</v>
      </c>
    </row>
    <row r="12527" spans="1:8" x14ac:dyDescent="0.2">
      <c r="A12527" s="6">
        <v>30105216</v>
      </c>
      <c r="B12527" s="6" t="s">
        <v>42046</v>
      </c>
      <c r="C12527" s="6" t="s">
        <v>6953</v>
      </c>
      <c r="D12527" s="6" t="s">
        <v>28070</v>
      </c>
      <c r="E12527" s="6" t="s">
        <v>5638</v>
      </c>
      <c r="F12527" s="6" t="s">
        <v>42047</v>
      </c>
      <c r="G12527" s="6" t="s">
        <v>42048</v>
      </c>
      <c r="H12527" s="79">
        <v>694854.64197</v>
      </c>
    </row>
    <row r="12528" spans="1:8" x14ac:dyDescent="0.2">
      <c r="A12528" s="6">
        <v>30131409</v>
      </c>
      <c r="B12528" s="6" t="s">
        <v>42049</v>
      </c>
      <c r="C12528" s="6" t="s">
        <v>9045</v>
      </c>
      <c r="D12528" s="6" t="s">
        <v>17993</v>
      </c>
      <c r="E12528" s="6" t="s">
        <v>15819</v>
      </c>
      <c r="F12528" s="6" t="s">
        <v>42050</v>
      </c>
      <c r="G12528" s="6" t="s">
        <v>42051</v>
      </c>
      <c r="H12528" s="79">
        <v>711112.82125799998</v>
      </c>
    </row>
    <row r="12529" spans="1:8" x14ac:dyDescent="0.2">
      <c r="A12529" s="6">
        <v>30002993</v>
      </c>
      <c r="B12529" s="6" t="s">
        <v>42052</v>
      </c>
      <c r="C12529" s="6" t="s">
        <v>9045</v>
      </c>
      <c r="D12529" s="6" t="s">
        <v>17997</v>
      </c>
      <c r="E12529" s="6" t="s">
        <v>15819</v>
      </c>
      <c r="F12529" s="6" t="s">
        <v>42053</v>
      </c>
      <c r="G12529" s="6" t="s">
        <v>42054</v>
      </c>
      <c r="H12529" s="79">
        <v>711112.82125799998</v>
      </c>
    </row>
    <row r="12530" spans="1:8" x14ac:dyDescent="0.2">
      <c r="A12530" s="6">
        <v>30424504</v>
      </c>
      <c r="B12530" s="6" t="s">
        <v>42055</v>
      </c>
      <c r="C12530" s="6" t="s">
        <v>10400</v>
      </c>
      <c r="D12530" s="6" t="s">
        <v>28070</v>
      </c>
      <c r="E12530" s="6" t="s">
        <v>5638</v>
      </c>
      <c r="F12530" s="6" t="s">
        <v>42056</v>
      </c>
      <c r="G12530" s="6" t="s">
        <v>42057</v>
      </c>
      <c r="H12530" s="79">
        <v>711112.82125799998</v>
      </c>
    </row>
    <row r="12531" spans="1:8" x14ac:dyDescent="0.2">
      <c r="A12531" s="6">
        <v>30244639</v>
      </c>
      <c r="B12531" s="6" t="s">
        <v>42058</v>
      </c>
      <c r="C12531" s="6" t="s">
        <v>12210</v>
      </c>
      <c r="D12531" s="6" t="s">
        <v>17993</v>
      </c>
      <c r="E12531" s="6" t="s">
        <v>15819</v>
      </c>
      <c r="F12531" s="6" t="s">
        <v>42059</v>
      </c>
      <c r="G12531" s="6" t="s">
        <v>42060</v>
      </c>
      <c r="H12531" s="79">
        <v>728481.47303200001</v>
      </c>
    </row>
    <row r="12532" spans="1:8" x14ac:dyDescent="0.2">
      <c r="A12532" s="6">
        <v>30167603</v>
      </c>
      <c r="B12532" s="6" t="s">
        <v>42061</v>
      </c>
      <c r="C12532" s="6" t="s">
        <v>12210</v>
      </c>
      <c r="D12532" s="6" t="s">
        <v>17997</v>
      </c>
      <c r="E12532" s="6" t="s">
        <v>15819</v>
      </c>
      <c r="F12532" s="6" t="s">
        <v>42062</v>
      </c>
      <c r="G12532" s="6" t="s">
        <v>42063</v>
      </c>
      <c r="H12532" s="79">
        <v>728481.47303200001</v>
      </c>
    </row>
    <row r="12533" spans="1:8" x14ac:dyDescent="0.2">
      <c r="A12533" s="6">
        <v>30348788</v>
      </c>
      <c r="B12533" s="6" t="s">
        <v>42064</v>
      </c>
      <c r="C12533" s="6" t="s">
        <v>6436</v>
      </c>
      <c r="D12533" s="6" t="s">
        <v>28070</v>
      </c>
      <c r="E12533" s="6" t="s">
        <v>5638</v>
      </c>
      <c r="F12533" s="6" t="s">
        <v>42065</v>
      </c>
      <c r="G12533" s="6" t="s">
        <v>42066</v>
      </c>
      <c r="H12533" s="79">
        <v>728481.47303200001</v>
      </c>
    </row>
    <row r="12534" spans="1:8" x14ac:dyDescent="0.2">
      <c r="A12534" s="6">
        <v>30011274</v>
      </c>
      <c r="B12534" s="6" t="s">
        <v>42067</v>
      </c>
      <c r="C12534" s="6" t="s">
        <v>12214</v>
      </c>
      <c r="D12534" s="6" t="s">
        <v>17993</v>
      </c>
      <c r="E12534" s="6" t="s">
        <v>15819</v>
      </c>
      <c r="F12534" s="6" t="s">
        <v>42068</v>
      </c>
      <c r="G12534" s="6" t="s">
        <v>42069</v>
      </c>
      <c r="H12534" s="79">
        <v>732740.34036999999</v>
      </c>
    </row>
    <row r="12535" spans="1:8" x14ac:dyDescent="0.2">
      <c r="A12535" s="6">
        <v>30169965</v>
      </c>
      <c r="B12535" s="6" t="s">
        <v>42070</v>
      </c>
      <c r="C12535" s="6" t="s">
        <v>6440</v>
      </c>
      <c r="D12535" s="6" t="s">
        <v>28070</v>
      </c>
      <c r="E12535" s="6" t="s">
        <v>5638</v>
      </c>
      <c r="F12535" s="6" t="s">
        <v>42071</v>
      </c>
      <c r="G12535" s="6" t="s">
        <v>42072</v>
      </c>
      <c r="H12535" s="79">
        <v>732740.34036999999</v>
      </c>
    </row>
    <row r="12536" spans="1:8" x14ac:dyDescent="0.2">
      <c r="A12536" s="6">
        <v>30037729</v>
      </c>
      <c r="B12536" s="6" t="s">
        <v>42073</v>
      </c>
      <c r="C12536" s="6" t="s">
        <v>12206</v>
      </c>
      <c r="D12536" s="6" t="s">
        <v>17993</v>
      </c>
      <c r="E12536" s="6" t="s">
        <v>15819</v>
      </c>
      <c r="F12536" s="6" t="s">
        <v>42074</v>
      </c>
      <c r="G12536" s="6" t="s">
        <v>42075</v>
      </c>
      <c r="H12536" s="79">
        <v>746973.94798699999</v>
      </c>
    </row>
    <row r="12537" spans="1:8" x14ac:dyDescent="0.2">
      <c r="A12537" s="6">
        <v>30462955</v>
      </c>
      <c r="B12537" s="6" t="s">
        <v>42076</v>
      </c>
      <c r="C12537" s="6" t="s">
        <v>12206</v>
      </c>
      <c r="D12537" s="6" t="s">
        <v>17997</v>
      </c>
      <c r="E12537" s="6" t="s">
        <v>15819</v>
      </c>
      <c r="F12537" s="6" t="s">
        <v>42077</v>
      </c>
      <c r="G12537" s="6" t="s">
        <v>42078</v>
      </c>
      <c r="H12537" s="79">
        <v>746973.94798699999</v>
      </c>
    </row>
    <row r="12538" spans="1:8" x14ac:dyDescent="0.2">
      <c r="A12538" s="6">
        <v>30185147</v>
      </c>
      <c r="B12538" s="6" t="s">
        <v>42079</v>
      </c>
      <c r="C12538" s="6" t="s">
        <v>6432</v>
      </c>
      <c r="D12538" s="6" t="s">
        <v>28070</v>
      </c>
      <c r="E12538" s="6" t="s">
        <v>5638</v>
      </c>
      <c r="F12538" s="6" t="s">
        <v>42080</v>
      </c>
      <c r="G12538" s="6" t="s">
        <v>42081</v>
      </c>
      <c r="H12538" s="79">
        <v>746973.94798699999</v>
      </c>
    </row>
    <row r="12539" spans="1:8" x14ac:dyDescent="0.2">
      <c r="A12539" s="6">
        <v>30095338</v>
      </c>
      <c r="B12539" s="6" t="s">
        <v>42082</v>
      </c>
      <c r="C12539" s="6" t="s">
        <v>9049</v>
      </c>
      <c r="D12539" s="6" t="s">
        <v>17997</v>
      </c>
      <c r="E12539" s="6" t="s">
        <v>15819</v>
      </c>
      <c r="F12539" s="6" t="s">
        <v>42083</v>
      </c>
      <c r="G12539" s="6" t="s">
        <v>42084</v>
      </c>
      <c r="H12539" s="79">
        <v>751680.12597699999</v>
      </c>
    </row>
    <row r="12540" spans="1:8" x14ac:dyDescent="0.2">
      <c r="A12540" s="6">
        <v>30151409</v>
      </c>
      <c r="B12540" s="6" t="s">
        <v>42085</v>
      </c>
      <c r="C12540" s="6" t="s">
        <v>9049</v>
      </c>
      <c r="D12540" s="6" t="s">
        <v>17993</v>
      </c>
      <c r="E12540" s="6" t="s">
        <v>15819</v>
      </c>
      <c r="F12540" s="6" t="s">
        <v>42086</v>
      </c>
      <c r="G12540" s="6" t="s">
        <v>42087</v>
      </c>
      <c r="H12540" s="79">
        <v>767530.16605799994</v>
      </c>
    </row>
    <row r="12541" spans="1:8" x14ac:dyDescent="0.2">
      <c r="A12541" s="6">
        <v>30287884</v>
      </c>
      <c r="B12541" s="6" t="s">
        <v>42088</v>
      </c>
      <c r="C12541" s="6" t="s">
        <v>6444</v>
      </c>
      <c r="D12541" s="6" t="s">
        <v>28070</v>
      </c>
      <c r="E12541" s="6" t="s">
        <v>5638</v>
      </c>
      <c r="F12541" s="6" t="s">
        <v>42089</v>
      </c>
      <c r="G12541" s="6" t="s">
        <v>42090</v>
      </c>
      <c r="H12541" s="79">
        <v>767530.16605799994</v>
      </c>
    </row>
    <row r="12542" spans="1:8" x14ac:dyDescent="0.2">
      <c r="A12542" s="6">
        <v>30042974</v>
      </c>
      <c r="B12542" s="6" t="s">
        <v>42091</v>
      </c>
      <c r="C12542" s="6" t="s">
        <v>12198</v>
      </c>
      <c r="D12542" s="6" t="s">
        <v>17993</v>
      </c>
      <c r="E12542" s="6" t="s">
        <v>15819</v>
      </c>
      <c r="F12542" s="6" t="s">
        <v>42092</v>
      </c>
      <c r="G12542" s="6" t="s">
        <v>42093</v>
      </c>
      <c r="H12542" s="79">
        <v>772963.05325899995</v>
      </c>
    </row>
    <row r="12543" spans="1:8" x14ac:dyDescent="0.2">
      <c r="A12543" s="6">
        <v>30309495</v>
      </c>
      <c r="B12543" s="6" t="s">
        <v>42094</v>
      </c>
      <c r="C12543" s="6" t="s">
        <v>12198</v>
      </c>
      <c r="D12543" s="6" t="s">
        <v>17997</v>
      </c>
      <c r="E12543" s="6" t="s">
        <v>15819</v>
      </c>
      <c r="F12543" s="6" t="s">
        <v>42095</v>
      </c>
      <c r="G12543" s="6" t="s">
        <v>42096</v>
      </c>
      <c r="H12543" s="79">
        <v>772963.05325899995</v>
      </c>
    </row>
    <row r="12544" spans="1:8" x14ac:dyDescent="0.2">
      <c r="A12544" s="6">
        <v>30252693</v>
      </c>
      <c r="B12544" s="6" t="s">
        <v>42097</v>
      </c>
      <c r="C12544" s="6" t="s">
        <v>6957</v>
      </c>
      <c r="D12544" s="6" t="s">
        <v>28070</v>
      </c>
      <c r="E12544" s="6" t="s">
        <v>5638</v>
      </c>
      <c r="F12544" s="6" t="s">
        <v>42098</v>
      </c>
      <c r="G12544" s="6" t="s">
        <v>42099</v>
      </c>
      <c r="H12544" s="79">
        <v>772963.05325899995</v>
      </c>
    </row>
    <row r="12545" spans="1:8" x14ac:dyDescent="0.2">
      <c r="A12545" s="6">
        <v>30058024</v>
      </c>
      <c r="B12545" s="6" t="s">
        <v>42100</v>
      </c>
      <c r="C12545" s="6" t="s">
        <v>9057</v>
      </c>
      <c r="D12545" s="6" t="s">
        <v>17997</v>
      </c>
      <c r="E12545" s="6" t="s">
        <v>15819</v>
      </c>
      <c r="F12545" s="6" t="s">
        <v>42101</v>
      </c>
      <c r="G12545" s="6" t="s">
        <v>42102</v>
      </c>
      <c r="H12545" s="79">
        <v>779962.86285399995</v>
      </c>
    </row>
    <row r="12546" spans="1:8" x14ac:dyDescent="0.2">
      <c r="A12546" s="6">
        <v>30418259</v>
      </c>
      <c r="B12546" s="6" t="s">
        <v>42103</v>
      </c>
      <c r="C12546" s="6" t="s">
        <v>6452</v>
      </c>
      <c r="D12546" s="6" t="s">
        <v>28070</v>
      </c>
      <c r="E12546" s="6" t="s">
        <v>5638</v>
      </c>
      <c r="F12546" s="6" t="s">
        <v>42104</v>
      </c>
      <c r="G12546" s="6" t="s">
        <v>42105</v>
      </c>
      <c r="H12546" s="79">
        <v>779962.86285399995</v>
      </c>
    </row>
    <row r="12547" spans="1:8" x14ac:dyDescent="0.2">
      <c r="A12547" s="6">
        <v>30114496</v>
      </c>
      <c r="B12547" s="6" t="s">
        <v>42106</v>
      </c>
      <c r="C12547" s="6" t="s">
        <v>6961</v>
      </c>
      <c r="D12547" s="6" t="s">
        <v>28070</v>
      </c>
      <c r="E12547" s="6" t="s">
        <v>5638</v>
      </c>
      <c r="F12547" s="6" t="s">
        <v>42107</v>
      </c>
      <c r="G12547" s="6" t="s">
        <v>42108</v>
      </c>
      <c r="H12547" s="79">
        <v>782323.01512400003</v>
      </c>
    </row>
    <row r="12548" spans="1:8" x14ac:dyDescent="0.2">
      <c r="A12548" s="6">
        <v>30297636</v>
      </c>
      <c r="B12548" s="6" t="s">
        <v>42109</v>
      </c>
      <c r="C12548" s="6" t="s">
        <v>9021</v>
      </c>
      <c r="D12548" s="6" t="s">
        <v>17993</v>
      </c>
      <c r="E12548" s="6" t="s">
        <v>15819</v>
      </c>
      <c r="F12548" s="6" t="s">
        <v>42110</v>
      </c>
      <c r="G12548" s="6" t="s">
        <v>42111</v>
      </c>
      <c r="H12548" s="79">
        <v>784724.16839300003</v>
      </c>
    </row>
    <row r="12549" spans="1:8" x14ac:dyDescent="0.2">
      <c r="A12549" s="6">
        <v>30182635</v>
      </c>
      <c r="B12549" s="6" t="s">
        <v>42112</v>
      </c>
      <c r="C12549" s="6" t="s">
        <v>9021</v>
      </c>
      <c r="D12549" s="6" t="s">
        <v>17997</v>
      </c>
      <c r="E12549" s="6" t="s">
        <v>15819</v>
      </c>
      <c r="F12549" s="6" t="s">
        <v>42113</v>
      </c>
      <c r="G12549" s="6" t="s">
        <v>42114</v>
      </c>
      <c r="H12549" s="79">
        <v>784724.16839300003</v>
      </c>
    </row>
    <row r="12550" spans="1:8" x14ac:dyDescent="0.2">
      <c r="A12550" s="6">
        <v>30334900</v>
      </c>
      <c r="B12550" s="6" t="s">
        <v>42115</v>
      </c>
      <c r="C12550" s="6" t="s">
        <v>6097</v>
      </c>
      <c r="D12550" s="6" t="s">
        <v>28070</v>
      </c>
      <c r="E12550" s="6" t="s">
        <v>5638</v>
      </c>
      <c r="F12550" s="6" t="s">
        <v>42116</v>
      </c>
      <c r="G12550" s="6" t="s">
        <v>42117</v>
      </c>
      <c r="H12550" s="79">
        <v>784724.16839300003</v>
      </c>
    </row>
    <row r="12551" spans="1:8" x14ac:dyDescent="0.2">
      <c r="A12551" s="6">
        <v>30422071</v>
      </c>
      <c r="B12551" s="6" t="s">
        <v>42118</v>
      </c>
      <c r="C12551" s="6" t="s">
        <v>9053</v>
      </c>
      <c r="D12551" s="6" t="s">
        <v>17993</v>
      </c>
      <c r="E12551" s="6" t="s">
        <v>15819</v>
      </c>
      <c r="F12551" s="6" t="s">
        <v>42119</v>
      </c>
      <c r="G12551" s="6" t="s">
        <v>42120</v>
      </c>
      <c r="H12551" s="79">
        <v>786996.40688000002</v>
      </c>
    </row>
    <row r="12552" spans="1:8" x14ac:dyDescent="0.2">
      <c r="A12552" s="6">
        <v>30265344</v>
      </c>
      <c r="B12552" s="6" t="s">
        <v>42121</v>
      </c>
      <c r="C12552" s="6" t="s">
        <v>9053</v>
      </c>
      <c r="D12552" s="6" t="s">
        <v>17997</v>
      </c>
      <c r="E12552" s="6" t="s">
        <v>15819</v>
      </c>
      <c r="F12552" s="6" t="s">
        <v>42122</v>
      </c>
      <c r="G12552" s="6" t="s">
        <v>42123</v>
      </c>
      <c r="H12552" s="79">
        <v>786996.40688000002</v>
      </c>
    </row>
    <row r="12553" spans="1:8" x14ac:dyDescent="0.2">
      <c r="A12553" s="6">
        <v>30211319</v>
      </c>
      <c r="B12553" s="6" t="s">
        <v>42124</v>
      </c>
      <c r="C12553" s="6" t="s">
        <v>6448</v>
      </c>
      <c r="D12553" s="6" t="s">
        <v>28070</v>
      </c>
      <c r="E12553" s="6" t="s">
        <v>5638</v>
      </c>
      <c r="F12553" s="6" t="s">
        <v>42125</v>
      </c>
      <c r="G12553" s="6" t="s">
        <v>42126</v>
      </c>
      <c r="H12553" s="79">
        <v>786996.40688000002</v>
      </c>
    </row>
    <row r="12554" spans="1:8" x14ac:dyDescent="0.2">
      <c r="A12554" s="6">
        <v>30354955</v>
      </c>
      <c r="B12554" s="6" t="s">
        <v>42127</v>
      </c>
      <c r="C12554" s="6" t="s">
        <v>12202</v>
      </c>
      <c r="D12554" s="6" t="s">
        <v>17993</v>
      </c>
      <c r="E12554" s="6" t="s">
        <v>15819</v>
      </c>
      <c r="F12554" s="6" t="s">
        <v>42128</v>
      </c>
      <c r="G12554" s="6" t="s">
        <v>42129</v>
      </c>
      <c r="H12554" s="79">
        <v>794411.30997399997</v>
      </c>
    </row>
    <row r="12555" spans="1:8" x14ac:dyDescent="0.2">
      <c r="A12555" s="6">
        <v>30236032</v>
      </c>
      <c r="B12555" s="6" t="s">
        <v>42130</v>
      </c>
      <c r="C12555" s="6" t="s">
        <v>12202</v>
      </c>
      <c r="D12555" s="6" t="s">
        <v>17997</v>
      </c>
      <c r="E12555" s="6" t="s">
        <v>15819</v>
      </c>
      <c r="F12555" s="6" t="s">
        <v>42131</v>
      </c>
      <c r="G12555" s="6" t="s">
        <v>42132</v>
      </c>
      <c r="H12555" s="79">
        <v>794411.30997399997</v>
      </c>
    </row>
    <row r="12556" spans="1:8" x14ac:dyDescent="0.2">
      <c r="A12556" s="6">
        <v>30386023</v>
      </c>
      <c r="B12556" s="6" t="s">
        <v>42133</v>
      </c>
      <c r="C12556" s="6" t="s">
        <v>9041</v>
      </c>
      <c r="D12556" s="6" t="s">
        <v>17993</v>
      </c>
      <c r="E12556" s="6" t="s">
        <v>15819</v>
      </c>
      <c r="F12556" s="6" t="s">
        <v>42134</v>
      </c>
      <c r="G12556" s="6" t="s">
        <v>42135</v>
      </c>
      <c r="H12556" s="79">
        <v>890178.21549600002</v>
      </c>
    </row>
    <row r="12557" spans="1:8" x14ac:dyDescent="0.2">
      <c r="A12557" s="6">
        <v>30233766</v>
      </c>
      <c r="B12557" s="6" t="s">
        <v>42136</v>
      </c>
      <c r="C12557" s="6" t="s">
        <v>9041</v>
      </c>
      <c r="D12557" s="6" t="s">
        <v>17997</v>
      </c>
      <c r="E12557" s="6" t="s">
        <v>15819</v>
      </c>
      <c r="F12557" s="6" t="s">
        <v>42137</v>
      </c>
      <c r="G12557" s="6" t="s">
        <v>42138</v>
      </c>
      <c r="H12557" s="79">
        <v>890178.21549600002</v>
      </c>
    </row>
    <row r="12558" spans="1:8" x14ac:dyDescent="0.2">
      <c r="A12558" s="6">
        <v>30129831</v>
      </c>
      <c r="B12558" s="6" t="s">
        <v>42139</v>
      </c>
      <c r="C12558" s="6" t="s">
        <v>6117</v>
      </c>
      <c r="D12558" s="6" t="s">
        <v>28070</v>
      </c>
      <c r="E12558" s="6" t="s">
        <v>5638</v>
      </c>
      <c r="F12558" s="6" t="s">
        <v>42140</v>
      </c>
      <c r="G12558" s="6" t="s">
        <v>42141</v>
      </c>
      <c r="H12558" s="79">
        <v>890178.21549600002</v>
      </c>
    </row>
    <row r="12559" spans="1:8" x14ac:dyDescent="0.2">
      <c r="A12559" s="6">
        <v>30072606</v>
      </c>
      <c r="B12559" s="6" t="s">
        <v>42142</v>
      </c>
      <c r="C12559" s="6" t="s">
        <v>9025</v>
      </c>
      <c r="D12559" s="6" t="s">
        <v>17993</v>
      </c>
      <c r="E12559" s="6" t="s">
        <v>15819</v>
      </c>
      <c r="F12559" s="6" t="s">
        <v>42143</v>
      </c>
      <c r="G12559" s="6" t="s">
        <v>42144</v>
      </c>
      <c r="H12559" s="79">
        <v>961759.70616399997</v>
      </c>
    </row>
    <row r="12560" spans="1:8" x14ac:dyDescent="0.2">
      <c r="A12560" s="6">
        <v>30231533</v>
      </c>
      <c r="B12560" s="6" t="s">
        <v>42145</v>
      </c>
      <c r="C12560" s="6" t="s">
        <v>9029</v>
      </c>
      <c r="D12560" s="6" t="s">
        <v>17993</v>
      </c>
      <c r="E12560" s="6" t="s">
        <v>15819</v>
      </c>
      <c r="F12560" s="6" t="s">
        <v>42146</v>
      </c>
      <c r="G12560" s="6" t="s">
        <v>42147</v>
      </c>
      <c r="H12560" s="79">
        <v>961759.70616399997</v>
      </c>
    </row>
    <row r="12561" spans="1:8" x14ac:dyDescent="0.2">
      <c r="A12561" s="6">
        <v>30438538</v>
      </c>
      <c r="B12561" s="6" t="s">
        <v>42148</v>
      </c>
      <c r="C12561" s="6" t="s">
        <v>9025</v>
      </c>
      <c r="D12561" s="6" t="s">
        <v>17997</v>
      </c>
      <c r="E12561" s="6" t="s">
        <v>15819</v>
      </c>
      <c r="F12561" s="6" t="s">
        <v>42149</v>
      </c>
      <c r="G12561" s="6" t="s">
        <v>42150</v>
      </c>
      <c r="H12561" s="79">
        <v>961759.70616399997</v>
      </c>
    </row>
    <row r="12562" spans="1:8" x14ac:dyDescent="0.2">
      <c r="A12562" s="6">
        <v>30189620</v>
      </c>
      <c r="B12562" s="6" t="s">
        <v>42151</v>
      </c>
      <c r="C12562" s="6" t="s">
        <v>9029</v>
      </c>
      <c r="D12562" s="6" t="s">
        <v>17997</v>
      </c>
      <c r="E12562" s="6" t="s">
        <v>15819</v>
      </c>
      <c r="F12562" s="6" t="s">
        <v>42152</v>
      </c>
      <c r="G12562" s="6" t="s">
        <v>42153</v>
      </c>
      <c r="H12562" s="79">
        <v>961759.70616399997</v>
      </c>
    </row>
    <row r="12563" spans="1:8" x14ac:dyDescent="0.2">
      <c r="A12563" s="6">
        <v>30170391</v>
      </c>
      <c r="B12563" s="6" t="s">
        <v>42154</v>
      </c>
      <c r="C12563" s="6" t="s">
        <v>6101</v>
      </c>
      <c r="D12563" s="6" t="s">
        <v>28070</v>
      </c>
      <c r="E12563" s="6" t="s">
        <v>5638</v>
      </c>
      <c r="F12563" s="6" t="s">
        <v>42155</v>
      </c>
      <c r="G12563" s="6" t="s">
        <v>42156</v>
      </c>
      <c r="H12563" s="79">
        <v>961759.70616399997</v>
      </c>
    </row>
    <row r="12564" spans="1:8" x14ac:dyDescent="0.2">
      <c r="A12564" s="6">
        <v>30310818</v>
      </c>
      <c r="B12564" s="6" t="s">
        <v>42157</v>
      </c>
      <c r="C12564" s="6" t="s">
        <v>6105</v>
      </c>
      <c r="D12564" s="6" t="s">
        <v>28070</v>
      </c>
      <c r="E12564" s="6" t="s">
        <v>5638</v>
      </c>
      <c r="F12564" s="6" t="s">
        <v>42158</v>
      </c>
      <c r="G12564" s="6" t="s">
        <v>42159</v>
      </c>
      <c r="H12564" s="79">
        <v>961759.70616399997</v>
      </c>
    </row>
    <row r="12565" spans="1:8" x14ac:dyDescent="0.2">
      <c r="A12565" s="6">
        <v>30191140</v>
      </c>
      <c r="B12565" s="6" t="s">
        <v>42160</v>
      </c>
      <c r="C12565" s="6" t="s">
        <v>9037</v>
      </c>
      <c r="D12565" s="6" t="s">
        <v>17993</v>
      </c>
      <c r="E12565" s="6" t="s">
        <v>15819</v>
      </c>
      <c r="F12565" s="6" t="s">
        <v>42161</v>
      </c>
      <c r="G12565" s="6" t="s">
        <v>42162</v>
      </c>
      <c r="H12565" s="79">
        <v>980072.538329</v>
      </c>
    </row>
    <row r="12566" spans="1:8" x14ac:dyDescent="0.2">
      <c r="A12566" s="6">
        <v>30041029</v>
      </c>
      <c r="B12566" s="6" t="s">
        <v>42163</v>
      </c>
      <c r="C12566" s="6" t="s">
        <v>9037</v>
      </c>
      <c r="D12566" s="6" t="s">
        <v>17997</v>
      </c>
      <c r="E12566" s="6" t="s">
        <v>15819</v>
      </c>
      <c r="F12566" s="6" t="s">
        <v>42164</v>
      </c>
      <c r="G12566" s="6" t="s">
        <v>42165</v>
      </c>
      <c r="H12566" s="79">
        <v>980072.538329</v>
      </c>
    </row>
    <row r="12567" spans="1:8" x14ac:dyDescent="0.2">
      <c r="A12567" s="6">
        <v>30328715</v>
      </c>
      <c r="B12567" s="6" t="s">
        <v>42166</v>
      </c>
      <c r="C12567" s="6" t="s">
        <v>6113</v>
      </c>
      <c r="D12567" s="6" t="s">
        <v>28070</v>
      </c>
      <c r="E12567" s="6" t="s">
        <v>5638</v>
      </c>
      <c r="F12567" s="6" t="s">
        <v>42167</v>
      </c>
      <c r="G12567" s="6" t="s">
        <v>42168</v>
      </c>
      <c r="H12567" s="79">
        <v>980072.538329</v>
      </c>
    </row>
    <row r="12568" spans="1:8" x14ac:dyDescent="0.2">
      <c r="A12568" s="6">
        <v>30418953</v>
      </c>
      <c r="B12568" s="6" t="s">
        <v>42169</v>
      </c>
      <c r="C12568" s="6" t="s">
        <v>9033</v>
      </c>
      <c r="D12568" s="6" t="s">
        <v>17993</v>
      </c>
      <c r="E12568" s="6" t="s">
        <v>15819</v>
      </c>
      <c r="F12568" s="6" t="s">
        <v>42170</v>
      </c>
      <c r="G12568" s="6" t="s">
        <v>42171</v>
      </c>
      <c r="H12568" s="79">
        <v>1066839.6344099999</v>
      </c>
    </row>
    <row r="12569" spans="1:8" x14ac:dyDescent="0.2">
      <c r="A12569" s="6">
        <v>30439117</v>
      </c>
      <c r="B12569" s="6" t="s">
        <v>42172</v>
      </c>
      <c r="C12569" s="6" t="s">
        <v>9033</v>
      </c>
      <c r="D12569" s="6" t="s">
        <v>17997</v>
      </c>
      <c r="E12569" s="6" t="s">
        <v>15819</v>
      </c>
      <c r="F12569" s="6" t="s">
        <v>42173</v>
      </c>
      <c r="G12569" s="6" t="s">
        <v>42174</v>
      </c>
      <c r="H12569" s="79">
        <v>1066839.6344099999</v>
      </c>
    </row>
    <row r="12570" spans="1:8" x14ac:dyDescent="0.2">
      <c r="A12570" s="6">
        <v>30184122</v>
      </c>
      <c r="B12570" s="6" t="s">
        <v>42175</v>
      </c>
      <c r="C12570" s="6" t="s">
        <v>6109</v>
      </c>
      <c r="D12570" s="6" t="s">
        <v>28070</v>
      </c>
      <c r="E12570" s="6" t="s">
        <v>5638</v>
      </c>
      <c r="F12570" s="6" t="s">
        <v>42176</v>
      </c>
      <c r="G12570" s="6" t="s">
        <v>42177</v>
      </c>
      <c r="H12570" s="79">
        <v>1066839.6344099999</v>
      </c>
    </row>
    <row r="12571" spans="1:8" x14ac:dyDescent="0.2">
      <c r="A12571" s="6"/>
      <c r="B12571" s="6" t="s">
        <v>42181</v>
      </c>
      <c r="C12571" s="6" t="s">
        <v>131</v>
      </c>
      <c r="D12571" s="6" t="s">
        <v>42178</v>
      </c>
      <c r="E12571" s="6" t="s">
        <v>5638</v>
      </c>
      <c r="F12571" s="6" t="s">
        <v>2018</v>
      </c>
      <c r="G12571" s="6" t="s">
        <v>2019</v>
      </c>
      <c r="H12571" s="79">
        <v>1</v>
      </c>
    </row>
    <row r="12572" spans="1:8" x14ac:dyDescent="0.2">
      <c r="A12572" s="6"/>
      <c r="B12572" s="6" t="s">
        <v>42182</v>
      </c>
      <c r="C12572" s="6" t="s">
        <v>7367</v>
      </c>
      <c r="D12572" s="6" t="s">
        <v>42179</v>
      </c>
      <c r="E12572" s="6" t="s">
        <v>5638</v>
      </c>
      <c r="F12572" s="6" t="s">
        <v>1100</v>
      </c>
      <c r="G12572" s="6" t="s">
        <v>1101</v>
      </c>
      <c r="H12572" s="79">
        <v>1</v>
      </c>
    </row>
    <row r="12573" spans="1:8" x14ac:dyDescent="0.2">
      <c r="A12573" s="6"/>
      <c r="B12573" s="6" t="s">
        <v>42183</v>
      </c>
      <c r="C12573" s="6" t="s">
        <v>315</v>
      </c>
      <c r="D12573" s="6" t="s">
        <v>42180</v>
      </c>
      <c r="E12573" s="6" t="s">
        <v>5638</v>
      </c>
      <c r="F12573" s="6" t="s">
        <v>1206</v>
      </c>
      <c r="G12573" s="6" t="s">
        <v>42186</v>
      </c>
      <c r="H12573" s="79">
        <v>550.20848799999999</v>
      </c>
    </row>
    <row r="12574" spans="1:8" x14ac:dyDescent="0.2">
      <c r="A12574" s="6"/>
      <c r="B12574" s="6" t="s">
        <v>42184</v>
      </c>
      <c r="C12574" s="6" t="s">
        <v>168</v>
      </c>
      <c r="D12574" s="6" t="s">
        <v>42180</v>
      </c>
      <c r="E12574" s="6" t="s">
        <v>5638</v>
      </c>
      <c r="F12574" s="6" t="s">
        <v>700</v>
      </c>
      <c r="G12574" s="6" t="s">
        <v>42187</v>
      </c>
      <c r="H12574" s="79">
        <v>550.20848799999999</v>
      </c>
    </row>
    <row r="12575" spans="1:8" x14ac:dyDescent="0.2">
      <c r="A12575" s="6"/>
      <c r="B12575" s="6" t="s">
        <v>42185</v>
      </c>
      <c r="C12575" s="6" t="s">
        <v>501</v>
      </c>
      <c r="D12575" s="6" t="s">
        <v>42180</v>
      </c>
      <c r="E12575" s="6" t="s">
        <v>5638</v>
      </c>
      <c r="F12575" s="6" t="s">
        <v>1931</v>
      </c>
      <c r="G12575" s="6" t="s">
        <v>42188</v>
      </c>
      <c r="H12575" s="79">
        <v>550.20848799999999</v>
      </c>
    </row>
  </sheetData>
  <autoFilter ref="A1:H12570" xr:uid="{00000000-0009-0000-0000-000000000000}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GW_NPV analysis</vt:lpstr>
      <vt:lpstr>Model Failure data- Lines</vt:lpstr>
      <vt:lpstr>Safety_collateral_Vlookup</vt:lpstr>
      <vt:lpstr>Bushfire_Vlookup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Auras Bugheanu</dc:creator>
  <cp:lastModifiedBy>Stuart Dick</cp:lastModifiedBy>
  <dcterms:created xsi:type="dcterms:W3CDTF">2019-11-24T12:26:37Z</dcterms:created>
  <dcterms:modified xsi:type="dcterms:W3CDTF">2021-08-31T07:17:25Z</dcterms:modified>
</cp:coreProperties>
</file>